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codeName="ThisWorkbook"/>
  <mc:AlternateContent xmlns:mc="http://schemas.openxmlformats.org/markup-compatibility/2006">
    <mc:Choice Requires="x15">
      <x15ac:absPath xmlns:x15ac="http://schemas.microsoft.com/office/spreadsheetml/2010/11/ac" url="https://suffolknet.sharepoint.com/sites/HNBDSGDeficitRecoveryPlan/Shared Documents/General/"/>
    </mc:Choice>
  </mc:AlternateContent>
  <xr:revisionPtr revIDLastSave="15" documentId="8_{BDCD4364-3368-4140-AB51-698370E6F296}" xr6:coauthVersionLast="47" xr6:coauthVersionMax="47" xr10:uidLastSave="{621AFBCA-36E9-48E4-9F24-4481D85DDA2B}"/>
  <bookViews>
    <workbookView xWindow="-108" yWindow="-108" windowWidth="23256" windowHeight="13896" tabRatio="874" firstSheet="3" activeTab="3" xr2:uid="{00000000-000D-0000-FFFF-FFFF00000000}"/>
  </bookViews>
  <sheets>
    <sheet name="Cover" sheetId="86" r:id="rId1"/>
    <sheet name="Introduction" sheetId="87" r:id="rId2"/>
    <sheet name="Summary" sheetId="89" r:id="rId3"/>
    <sheet name="Financial" sheetId="90" r:id="rId4"/>
    <sheet name="Executive summary" sheetId="88" r:id="rId5"/>
    <sheet name="HN recoupment" sheetId="92" r:id="rId6"/>
    <sheet name="CYP" sheetId="91" r:id="rId7"/>
    <sheet name="Governance" sheetId="93" r:id="rId8"/>
    <sheet name="Stakeholders" sheetId="94" r:id="rId9"/>
    <sheet name="LA specific" sheetId="116" r:id="rId10"/>
    <sheet name="Placements" sheetId="115" r:id="rId11"/>
    <sheet name="Mainstream" sheetId="97" r:id="rId12"/>
    <sheet name="Resourced or SEN units" sheetId="98" r:id="rId13"/>
    <sheet name="Special schools" sheetId="99" r:id="rId14"/>
    <sheet name="NMSS or independent" sheetId="100" r:id="rId15"/>
    <sheet name="Hospital schools or AP" sheetId="101" r:id="rId16"/>
    <sheet name="Post-16 and FE" sheetId="102" r:id="rId17"/>
    <sheet name="Health, Social care " sheetId="103" r:id="rId18"/>
    <sheet name="Other" sheetId="104" r:id="rId19"/>
    <sheet name="LA List" sheetId="105" state="hidden" r:id="rId20"/>
    <sheet name="Data" sheetId="114" state="hidden" r:id="rId21"/>
    <sheet name="s251outturn_schools_education" sheetId="112" state="hidden" r:id="rId22"/>
    <sheet name="sen2_age_caseload" sheetId="107" state="hidden" r:id="rId23"/>
  </sheets>
  <externalReferences>
    <externalReference r:id="rId24"/>
    <externalReference r:id="rId25"/>
    <externalReference r:id="rId26"/>
    <externalReference r:id="rId27"/>
  </externalReferences>
  <definedNames>
    <definedName name="__123Graph_ADUMMY" localSheetId="0" hidden="1">[1]weekly!#REF!</definedName>
    <definedName name="__123Graph_ADUMMY" localSheetId="6" hidden="1">[1]weekly!#REF!</definedName>
    <definedName name="__123Graph_ADUMMY" localSheetId="3" hidden="1">[1]weekly!#REF!</definedName>
    <definedName name="__123Graph_ADUMMY" localSheetId="7" hidden="1">[1]weekly!#REF!</definedName>
    <definedName name="__123Graph_ADUMMY" localSheetId="17" hidden="1">[1]weekly!#REF!</definedName>
    <definedName name="__123Graph_ADUMMY" localSheetId="15" hidden="1">[1]weekly!#REF!</definedName>
    <definedName name="__123Graph_ADUMMY" localSheetId="1" hidden="1">[1]weekly!#REF!</definedName>
    <definedName name="__123Graph_ADUMMY" localSheetId="9" hidden="1">[1]weekly!#REF!</definedName>
    <definedName name="__123Graph_ADUMMY" localSheetId="11" hidden="1">[1]weekly!#REF!</definedName>
    <definedName name="__123Graph_ADUMMY" localSheetId="14" hidden="1">[1]weekly!#REF!</definedName>
    <definedName name="__123Graph_ADUMMY" localSheetId="18" hidden="1">[1]weekly!#REF!</definedName>
    <definedName name="__123Graph_ADUMMY" localSheetId="16" hidden="1">[1]weekly!#REF!</definedName>
    <definedName name="__123Graph_ADUMMY" localSheetId="12" hidden="1">[1]weekly!#REF!</definedName>
    <definedName name="__123Graph_ADUMMY" localSheetId="22" hidden="1">[1]weekly!#REF!</definedName>
    <definedName name="__123Graph_ADUMMY" localSheetId="13" hidden="1">[1]weekly!#REF!</definedName>
    <definedName name="__123Graph_ADUMMY" localSheetId="8" hidden="1">[1]weekly!#REF!</definedName>
    <definedName name="__123Graph_ADUMMY" hidden="1">[1]weekly!#REF!</definedName>
    <definedName name="__123Graph_AMAIN" hidden="1">[1]weekly!#REF!</definedName>
    <definedName name="__123Graph_AMONTHLY" hidden="1">[1]weekly!#REF!</definedName>
    <definedName name="__123Graph_AMONTHLY2" hidden="1">[1]weekly!#REF!</definedName>
    <definedName name="__123Graph_BDUMMY" hidden="1">[1]weekly!#REF!</definedName>
    <definedName name="__123Graph_BMAIN" hidden="1">[1]weekly!#REF!</definedName>
    <definedName name="__123Graph_BMONTHLY" hidden="1">[1]weekly!#REF!</definedName>
    <definedName name="__123Graph_BMONTHLY2" hidden="1">[1]weekly!#REF!</definedName>
    <definedName name="__123Graph_CDUMMY" hidden="1">[1]weekly!#REF!</definedName>
    <definedName name="__123Graph_CMONTHLY" hidden="1">[1]weekly!#REF!</definedName>
    <definedName name="__123Graph_CMONTHLY2" hidden="1">[1]weekly!#REF!</definedName>
    <definedName name="__123Graph_DMONTHLY2" hidden="1">[1]weekly!#REF!</definedName>
    <definedName name="__123Graph_EMONTHLY2" hidden="1">[1]weekly!#REF!</definedName>
    <definedName name="__123Graph_FMONTHLY2" hidden="1">[1]weekly!#REF!</definedName>
    <definedName name="__123Graph_XMAIN" hidden="1">[1]weekly!#REF!</definedName>
    <definedName name="__123Graph_XMONTHLY" hidden="1">[1]weekly!#REF!</definedName>
    <definedName name="__123Graph_XMONTHLY2" hidden="1">[1]weekly!#REF!</definedName>
    <definedName name="__v2" hidden="1">[1]weekly!#REF!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0" hidden="1">Cover!$B$7:$F$7</definedName>
    <definedName name="_xlnm._FilterDatabase" localSheetId="7" hidden="1">Governance!$E$8:$G$8</definedName>
    <definedName name="_xlnm._FilterDatabase" localSheetId="21" hidden="1">s251outturn_schools_education!$A$1:$V$10622</definedName>
    <definedName name="_xlnm._FilterDatabase" localSheetId="22" hidden="1">sen2_age_caseload!$A$1:$N$2905</definedName>
    <definedName name="_v2" localSheetId="0" hidden="1">[1]weekly!#REF!</definedName>
    <definedName name="_v2" localSheetId="6" hidden="1">[1]weekly!#REF!</definedName>
    <definedName name="_v2" localSheetId="3" hidden="1">[1]weekly!#REF!</definedName>
    <definedName name="_v2" localSheetId="7" hidden="1">[1]weekly!#REF!</definedName>
    <definedName name="_v2" localSheetId="17" hidden="1">[1]weekly!#REF!</definedName>
    <definedName name="_v2" localSheetId="15" hidden="1">[1]weekly!#REF!</definedName>
    <definedName name="_v2" localSheetId="1" hidden="1">[1]weekly!#REF!</definedName>
    <definedName name="_v2" localSheetId="9" hidden="1">[1]weekly!#REF!</definedName>
    <definedName name="_v2" localSheetId="11" hidden="1">[1]weekly!#REF!</definedName>
    <definedName name="_v2" localSheetId="14" hidden="1">[1]weekly!#REF!</definedName>
    <definedName name="_v2" localSheetId="18" hidden="1">[1]weekly!#REF!</definedName>
    <definedName name="_v2" localSheetId="16" hidden="1">[1]weekly!#REF!</definedName>
    <definedName name="_v2" localSheetId="12" hidden="1">[1]weekly!#REF!</definedName>
    <definedName name="_v2" localSheetId="22" hidden="1">[1]weekly!#REF!</definedName>
    <definedName name="_v2" localSheetId="13" hidden="1">[1]weekly!#REF!</definedName>
    <definedName name="_v2" localSheetId="8" hidden="1">[1]weekly!#REF!</definedName>
    <definedName name="_v2" hidden="1">[1]weekly!#REF!</definedName>
    <definedName name="current">Data!$D$2</definedName>
    <definedName name="current2">Data!$D$4</definedName>
    <definedName name="ehcp_year1">Data!$A$11</definedName>
    <definedName name="Health___Social_Care" localSheetId="10">Placements!$B$66</definedName>
    <definedName name="Health___Social_Care">#REF!</definedName>
    <definedName name="here">CYP!$AL$37:$AW$53</definedName>
    <definedName name="Hospital_schools_and_Alternative_Provision" localSheetId="10">Placements!$B$48</definedName>
    <definedName name="Hospital_schools_and_Alternative_Provision">#REF!</definedName>
    <definedName name="LA">Cover!$B$7</definedName>
    <definedName name="Mainstream" localSheetId="10">Placements!$B$13</definedName>
    <definedName name="Maintained_special_schools_or_special_academies_placements" localSheetId="10">Placements!$B$30</definedName>
    <definedName name="Maintained_special_schools_or_special_academies_placements">#REF!</definedName>
    <definedName name="NMSS_or_independent" localSheetId="10">Placements!$B$39</definedName>
    <definedName name="NMSS_or_independent">#REF!</definedName>
    <definedName name="Other_provision_or_direct_payments" localSheetId="10">Placements!$B$73</definedName>
    <definedName name="Other_provision_or_direct_payments">#REF!</definedName>
    <definedName name="Pal_Workbook_GUID" hidden="1">"KQLMPBLEGBTJMFGZIUGRU27J"</definedName>
    <definedName name="Placement_narrative_title" localSheetId="10">Placements!$B$2</definedName>
    <definedName name="Placement_narrative_title">#REF!</definedName>
    <definedName name="Post_16_and_further_education" localSheetId="10">Placements!$B$57</definedName>
    <definedName name="Post_16_and_further_education">#REF!</definedName>
    <definedName name="_xlnm.Print_Area" localSheetId="0">Cover!$B$1:$C$29</definedName>
    <definedName name="prior1">Data!$C$2</definedName>
    <definedName name="prior1a">Data!$C$4</definedName>
    <definedName name="prior2">Data!$B$2</definedName>
    <definedName name="prior2a">Data!$B$4</definedName>
    <definedName name="prior3">Data!$A$2</definedName>
    <definedName name="prior3a">Data!$A$4</definedName>
    <definedName name="Resourced_provision_or_SEN_Units_placements" localSheetId="10">Placements!$B$21</definedName>
    <definedName name="Resourced_provision_or_SEN_Units_placement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9" hidden="1">_xll.RiskCellHasTokens(262144+512+524288)</definedName>
    <definedName name="RiskIsInput" localSheetId="10" hidden="1">_xll.RiskCellHasTokens(262144+512+524288)</definedName>
    <definedName name="RiskIsInput" hidden="1">_xll.RiskCellHasTokens(262144+512+524288)</definedName>
    <definedName name="RiskIsOutput" localSheetId="9" hidden="1">_xll.RiskCellHasTokens(1024)</definedName>
    <definedName name="RiskIsOutput" localSheetId="10" hidden="1">_xll.RiskCellHasTokens(1024)</definedName>
    <definedName name="RiskIsOutput" hidden="1">_xll.RiskCellHasTokens(1024)</definedName>
    <definedName name="RiskIsStatistics" localSheetId="9" hidden="1">_xll.RiskCellHasTokens(4096+32768+65536)</definedName>
    <definedName name="RiskIsStatistics" localSheetId="10"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251PY1">Data!$C$16</definedName>
    <definedName name="S251PY2">Data!$B$16</definedName>
    <definedName name="S251PY3">Data!$A$16</definedName>
    <definedName name="year1">Data!$E$2</definedName>
    <definedName name="year1a">Data!$E$4</definedName>
    <definedName name="year2">Data!$F$2</definedName>
    <definedName name="year2a">Data!$F$4</definedName>
    <definedName name="year3">Data!$G$2</definedName>
    <definedName name="year3a">Data!$G$4</definedName>
    <definedName name="year4">Data!$H$2</definedName>
    <definedName name="year4a">Data!$H$4</definedName>
    <definedName name="year5">Data!$I$2</definedName>
    <definedName name="year5a">Data!$I$4</definedName>
    <definedName name="year6">Data!$J$2</definedName>
    <definedName name="year6a">Data!$J$4</definedName>
    <definedName name="year7">Data!$K$2</definedName>
    <definedName name="year7a">Data!$K$4</definedName>
  </definedNames>
  <calcPr calcId="191028" calcCompleted="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 i="101" l="1"/>
  <c r="P8" i="101"/>
  <c r="Q8" i="101"/>
  <c r="R8" i="101"/>
  <c r="S8" i="101"/>
  <c r="T8" i="101"/>
  <c r="U8" i="101"/>
  <c r="O9" i="101"/>
  <c r="P9" i="101"/>
  <c r="Q9" i="101"/>
  <c r="R9" i="101"/>
  <c r="S9" i="101"/>
  <c r="T9" i="101"/>
  <c r="U9" i="101"/>
  <c r="O10" i="101"/>
  <c r="P10" i="101"/>
  <c r="Q10" i="101"/>
  <c r="R10" i="101"/>
  <c r="S10" i="101"/>
  <c r="T10" i="101"/>
  <c r="U10" i="101"/>
  <c r="O11" i="101"/>
  <c r="P11" i="101"/>
  <c r="Q11" i="101"/>
  <c r="R11" i="101"/>
  <c r="S11" i="101"/>
  <c r="T11" i="101"/>
  <c r="U11" i="101"/>
  <c r="O12" i="101"/>
  <c r="P12" i="101"/>
  <c r="Q12" i="101"/>
  <c r="R12" i="101"/>
  <c r="S12" i="101"/>
  <c r="T12" i="101"/>
  <c r="U12" i="101"/>
  <c r="O13" i="101"/>
  <c r="P13" i="101"/>
  <c r="Q13" i="101"/>
  <c r="R13" i="101"/>
  <c r="S13" i="101"/>
  <c r="T13" i="101"/>
  <c r="U13" i="101"/>
  <c r="O14" i="101"/>
  <c r="P14" i="101"/>
  <c r="Q14" i="101"/>
  <c r="R14" i="101"/>
  <c r="S14" i="101"/>
  <c r="T14" i="101"/>
  <c r="U14" i="101"/>
  <c r="G72" i="90" l="1"/>
  <c r="G64" i="90"/>
  <c r="G66" i="90"/>
  <c r="G63" i="90"/>
  <c r="G58" i="90"/>
  <c r="M12" i="99" l="1"/>
  <c r="L12" i="99"/>
  <c r="K12" i="99"/>
  <c r="J12" i="99"/>
  <c r="I12" i="99"/>
  <c r="H12" i="99"/>
  <c r="G12" i="99"/>
  <c r="M11" i="99"/>
  <c r="L11" i="99"/>
  <c r="K11" i="99"/>
  <c r="J11" i="99"/>
  <c r="I11" i="99"/>
  <c r="H11" i="99"/>
  <c r="G11" i="99"/>
  <c r="M10" i="99"/>
  <c r="L10" i="99"/>
  <c r="K10" i="99"/>
  <c r="J10" i="99"/>
  <c r="I10" i="99"/>
  <c r="H10" i="99"/>
  <c r="G10" i="99"/>
  <c r="M9" i="99"/>
  <c r="L9" i="99"/>
  <c r="K9" i="99"/>
  <c r="J9" i="99"/>
  <c r="I9" i="99"/>
  <c r="H9" i="99"/>
  <c r="G9" i="99"/>
  <c r="M8" i="99"/>
  <c r="L8" i="99"/>
  <c r="K8" i="99"/>
  <c r="J8" i="99"/>
  <c r="I8" i="99"/>
  <c r="H8" i="99"/>
  <c r="G8" i="99"/>
  <c r="H63" i="90" l="1"/>
  <c r="H67" i="90" s="1"/>
  <c r="I63" i="90"/>
  <c r="I67" i="90" s="1"/>
  <c r="J63" i="90"/>
  <c r="K63" i="90"/>
  <c r="L63" i="90"/>
  <c r="M63" i="90"/>
  <c r="H72" i="90"/>
  <c r="H75" i="90" s="1"/>
  <c r="I72" i="90"/>
  <c r="I75" i="90" s="1"/>
  <c r="J72" i="90"/>
  <c r="K72" i="90"/>
  <c r="K75" i="90" s="1"/>
  <c r="L72" i="90"/>
  <c r="L75" i="90" s="1"/>
  <c r="M72" i="90"/>
  <c r="M75" i="90" s="1"/>
  <c r="H58" i="90"/>
  <c r="H59" i="90" s="1"/>
  <c r="L12" i="102"/>
  <c r="M15" i="101"/>
  <c r="K15" i="101"/>
  <c r="I15" i="101"/>
  <c r="H9" i="100"/>
  <c r="I13" i="99"/>
  <c r="G13" i="99"/>
  <c r="H13" i="99"/>
  <c r="J11" i="98"/>
  <c r="I11" i="98"/>
  <c r="P20" i="90"/>
  <c r="N20" i="90"/>
  <c r="L20" i="90"/>
  <c r="J20" i="90"/>
  <c r="H20" i="90"/>
  <c r="Q18" i="90"/>
  <c r="O18" i="90"/>
  <c r="M18" i="90"/>
  <c r="K18" i="90"/>
  <c r="I18" i="90"/>
  <c r="G18" i="90"/>
  <c r="I26" i="90"/>
  <c r="F10" i="100"/>
  <c r="F14" i="99"/>
  <c r="F26" i="97"/>
  <c r="G38" i="90"/>
  <c r="Q19" i="90"/>
  <c r="O19" i="90"/>
  <c r="M19" i="90"/>
  <c r="K19" i="90"/>
  <c r="I19" i="90"/>
  <c r="G20" i="90"/>
  <c r="G19" i="90"/>
  <c r="K28" i="90"/>
  <c r="M28" i="90"/>
  <c r="O28" i="90"/>
  <c r="Q28" i="90"/>
  <c r="K26" i="90"/>
  <c r="I27" i="90"/>
  <c r="K27" i="90"/>
  <c r="I25" i="90"/>
  <c r="I35" i="90"/>
  <c r="I38" i="90"/>
  <c r="K25" i="90"/>
  <c r="M27" i="90"/>
  <c r="K20" i="90"/>
  <c r="I20" i="90"/>
  <c r="M26" i="90"/>
  <c r="O26" i="90"/>
  <c r="Q26" i="90"/>
  <c r="K35" i="90"/>
  <c r="K38" i="90"/>
  <c r="M25" i="90"/>
  <c r="M20" i="90"/>
  <c r="O27" i="90"/>
  <c r="F20" i="90"/>
  <c r="F18" i="90"/>
  <c r="F19" i="90"/>
  <c r="O25" i="90"/>
  <c r="M35" i="90"/>
  <c r="M38" i="90"/>
  <c r="Q27" i="90"/>
  <c r="Q20" i="90"/>
  <c r="O20" i="90"/>
  <c r="R50" i="98"/>
  <c r="S50" i="98"/>
  <c r="T50" i="98"/>
  <c r="U50" i="98"/>
  <c r="V50" i="98"/>
  <c r="W50" i="98"/>
  <c r="X50" i="98"/>
  <c r="N78" i="88"/>
  <c r="M78" i="88"/>
  <c r="L78" i="88"/>
  <c r="K78" i="88"/>
  <c r="J78" i="88"/>
  <c r="I78" i="88"/>
  <c r="H78" i="88"/>
  <c r="M48" i="91"/>
  <c r="L48" i="91"/>
  <c r="K48" i="91"/>
  <c r="J48" i="91"/>
  <c r="I48" i="91"/>
  <c r="H48" i="91"/>
  <c r="G48" i="91"/>
  <c r="O35" i="90"/>
  <c r="O38" i="90"/>
  <c r="Q25" i="90"/>
  <c r="E28" i="90"/>
  <c r="F11" i="91"/>
  <c r="F12" i="91"/>
  <c r="F13" i="91"/>
  <c r="F14" i="91"/>
  <c r="F10" i="91"/>
  <c r="Q35" i="90"/>
  <c r="Q38" i="90"/>
  <c r="H13" i="91"/>
  <c r="H14" i="91"/>
  <c r="I14" i="91"/>
  <c r="J14" i="91"/>
  <c r="K14" i="91"/>
  <c r="X30" i="97"/>
  <c r="X31" i="97"/>
  <c r="X32" i="97"/>
  <c r="X33" i="97"/>
  <c r="W30" i="97"/>
  <c r="W31" i="97"/>
  <c r="W32" i="97"/>
  <c r="W33" i="97"/>
  <c r="V30" i="97"/>
  <c r="V31" i="97"/>
  <c r="V32" i="97"/>
  <c r="V33" i="97"/>
  <c r="U30" i="97"/>
  <c r="U31" i="97"/>
  <c r="U32" i="97"/>
  <c r="U33" i="97"/>
  <c r="T30" i="97"/>
  <c r="T31" i="97"/>
  <c r="T32" i="97"/>
  <c r="T33" i="97"/>
  <c r="S30" i="97"/>
  <c r="S31" i="97"/>
  <c r="S32" i="97"/>
  <c r="S33" i="97"/>
  <c r="R30" i="97"/>
  <c r="R31" i="97"/>
  <c r="R32" i="97"/>
  <c r="R33" i="97"/>
  <c r="Q30" i="97"/>
  <c r="Q31" i="97"/>
  <c r="Q32" i="97"/>
  <c r="Q33" i="97"/>
  <c r="P30" i="97"/>
  <c r="P31" i="97"/>
  <c r="P32" i="97"/>
  <c r="P33" i="97"/>
  <c r="O30" i="97"/>
  <c r="O31" i="97"/>
  <c r="O32" i="97"/>
  <c r="O33" i="97"/>
  <c r="P29" i="97"/>
  <c r="Q29" i="97"/>
  <c r="R29" i="97"/>
  <c r="S29" i="97"/>
  <c r="T29" i="97"/>
  <c r="U29" i="97"/>
  <c r="V29" i="97"/>
  <c r="W29" i="97"/>
  <c r="X29" i="97"/>
  <c r="O29" i="97"/>
  <c r="H11" i="91"/>
  <c r="H12" i="91"/>
  <c r="H10" i="91"/>
  <c r="G13" i="91"/>
  <c r="G12" i="91"/>
  <c r="G11" i="91"/>
  <c r="G10" i="91"/>
  <c r="E64" i="88"/>
  <c r="F64" i="88"/>
  <c r="G64" i="88"/>
  <c r="H64" i="88"/>
  <c r="I64" i="88"/>
  <c r="J64" i="88"/>
  <c r="K64" i="88"/>
  <c r="D64" i="88"/>
  <c r="F63" i="88"/>
  <c r="G63" i="88"/>
  <c r="H63" i="88"/>
  <c r="I63" i="88"/>
  <c r="J63" i="88"/>
  <c r="K63" i="88"/>
  <c r="F62" i="88"/>
  <c r="G62" i="88"/>
  <c r="H62" i="88"/>
  <c r="I62" i="88"/>
  <c r="J62" i="88"/>
  <c r="E62" i="88"/>
  <c r="E63" i="88"/>
  <c r="D63" i="88"/>
  <c r="D62" i="88"/>
  <c r="I61" i="88"/>
  <c r="G61" i="88"/>
  <c r="F61" i="88"/>
  <c r="E61" i="88"/>
  <c r="D61" i="88"/>
  <c r="H61" i="88"/>
  <c r="C55" i="97"/>
  <c r="C46" i="97"/>
  <c r="C37" i="97"/>
  <c r="C28" i="97"/>
  <c r="AV65" i="91"/>
  <c r="AU65" i="91"/>
  <c r="AT65" i="91"/>
  <c r="AS65" i="91"/>
  <c r="AR65" i="91"/>
  <c r="AQ65" i="91"/>
  <c r="AP65" i="91"/>
  <c r="AF65" i="91"/>
  <c r="AE65" i="91"/>
  <c r="AD65" i="91"/>
  <c r="AC65" i="91"/>
  <c r="AB65" i="91"/>
  <c r="AA65" i="91"/>
  <c r="Z65" i="91"/>
  <c r="AV53" i="91"/>
  <c r="AU53" i="91"/>
  <c r="AT53" i="91"/>
  <c r="AS53" i="91"/>
  <c r="AR53" i="91"/>
  <c r="AQ53" i="91"/>
  <c r="AP53" i="91"/>
  <c r="AF53" i="91"/>
  <c r="AE53" i="91"/>
  <c r="AD53" i="91"/>
  <c r="AC53" i="91"/>
  <c r="AB53" i="91"/>
  <c r="AA53" i="91"/>
  <c r="Z53" i="91"/>
  <c r="AV35" i="91"/>
  <c r="AU35" i="91"/>
  <c r="AT35" i="91"/>
  <c r="AS35" i="91"/>
  <c r="AR35" i="91"/>
  <c r="AQ35" i="91"/>
  <c r="AP35" i="91"/>
  <c r="AF35" i="91"/>
  <c r="AE35" i="91"/>
  <c r="AD35" i="91"/>
  <c r="AC35" i="91"/>
  <c r="AB35" i="91"/>
  <c r="AA35" i="91"/>
  <c r="Z35" i="91"/>
  <c r="AV25" i="91"/>
  <c r="AU25" i="91"/>
  <c r="AT25" i="91"/>
  <c r="AS25" i="91"/>
  <c r="AR25" i="91"/>
  <c r="AQ25" i="91"/>
  <c r="AP25" i="91"/>
  <c r="AF25" i="91"/>
  <c r="AE25" i="91"/>
  <c r="AD25" i="91"/>
  <c r="AC25" i="91"/>
  <c r="AB25" i="91"/>
  <c r="AA25" i="91"/>
  <c r="Z25" i="91"/>
  <c r="AV15" i="91"/>
  <c r="AU15" i="91"/>
  <c r="AT15" i="91"/>
  <c r="AS15" i="91"/>
  <c r="AR15" i="91"/>
  <c r="AQ15" i="91"/>
  <c r="AP15" i="91"/>
  <c r="AF15" i="91"/>
  <c r="AE15" i="91"/>
  <c r="AD15" i="91"/>
  <c r="AC15" i="91"/>
  <c r="AB15" i="91"/>
  <c r="AA15" i="91"/>
  <c r="Z15" i="91"/>
  <c r="G21" i="91"/>
  <c r="F31" i="91"/>
  <c r="G45" i="91"/>
  <c r="F48" i="91"/>
  <c r="G164" i="90"/>
  <c r="C57" i="91"/>
  <c r="D57" i="91"/>
  <c r="C39" i="91"/>
  <c r="D39" i="91"/>
  <c r="C29" i="91"/>
  <c r="D29" i="91"/>
  <c r="C19" i="91"/>
  <c r="D19" i="91"/>
  <c r="C9" i="91"/>
  <c r="D9" i="91"/>
  <c r="E57" i="91"/>
  <c r="O57" i="91"/>
  <c r="O39" i="91"/>
  <c r="E39" i="91"/>
  <c r="E29" i="91"/>
  <c r="O29" i="91"/>
  <c r="E19" i="91"/>
  <c r="O19" i="91"/>
  <c r="O9" i="91"/>
  <c r="E9" i="91"/>
  <c r="C47" i="104"/>
  <c r="D47" i="104"/>
  <c r="C38" i="104"/>
  <c r="D38" i="104"/>
  <c r="C29" i="104"/>
  <c r="D29" i="104"/>
  <c r="C20" i="104"/>
  <c r="D20" i="104"/>
  <c r="M7" i="104"/>
  <c r="U7" i="104"/>
  <c r="L7" i="104"/>
  <c r="T7" i="104"/>
  <c r="K7" i="104"/>
  <c r="S7" i="104"/>
  <c r="J7" i="104"/>
  <c r="R7" i="104"/>
  <c r="I7" i="104"/>
  <c r="Q7" i="104"/>
  <c r="H7" i="104"/>
  <c r="P7" i="104"/>
  <c r="G7" i="104"/>
  <c r="O7" i="104"/>
  <c r="F7" i="104"/>
  <c r="E7" i="104"/>
  <c r="D7" i="104"/>
  <c r="C7" i="104"/>
  <c r="P57" i="91"/>
  <c r="F57" i="91"/>
  <c r="P39" i="91"/>
  <c r="F39" i="91"/>
  <c r="P29" i="91"/>
  <c r="F29" i="91"/>
  <c r="P19" i="91"/>
  <c r="F19" i="91"/>
  <c r="P9" i="91"/>
  <c r="F9" i="91"/>
  <c r="O47" i="104"/>
  <c r="E47" i="104"/>
  <c r="O38" i="104"/>
  <c r="E38" i="104"/>
  <c r="O29" i="104"/>
  <c r="E29" i="104"/>
  <c r="O20" i="104"/>
  <c r="E20" i="104"/>
  <c r="M7" i="103"/>
  <c r="U7" i="103"/>
  <c r="L7" i="103"/>
  <c r="T7" i="103"/>
  <c r="K7" i="103"/>
  <c r="S7" i="103"/>
  <c r="J7" i="103"/>
  <c r="R7" i="103"/>
  <c r="I7" i="103"/>
  <c r="Q7" i="103"/>
  <c r="H7" i="103"/>
  <c r="P7" i="103"/>
  <c r="G7" i="103"/>
  <c r="O7" i="103"/>
  <c r="F7" i="103"/>
  <c r="E7" i="103"/>
  <c r="D7" i="103"/>
  <c r="C7" i="103"/>
  <c r="C11" i="102"/>
  <c r="D11" i="102"/>
  <c r="C33" i="102"/>
  <c r="D33" i="102"/>
  <c r="C27" i="102"/>
  <c r="D27" i="102"/>
  <c r="C21" i="102"/>
  <c r="D21" i="102"/>
  <c r="C15" i="102"/>
  <c r="D15" i="102"/>
  <c r="M7" i="102"/>
  <c r="U7" i="102"/>
  <c r="L7" i="102"/>
  <c r="T7" i="102"/>
  <c r="K7" i="102"/>
  <c r="S7" i="102"/>
  <c r="J7" i="102"/>
  <c r="R7" i="102"/>
  <c r="I7" i="102"/>
  <c r="Q7" i="102"/>
  <c r="H7" i="102"/>
  <c r="P7" i="102"/>
  <c r="G7" i="102"/>
  <c r="O7" i="102"/>
  <c r="F7" i="102"/>
  <c r="E7" i="102"/>
  <c r="D7" i="102"/>
  <c r="C7" i="102"/>
  <c r="C45" i="101"/>
  <c r="D45" i="101"/>
  <c r="C36" i="101"/>
  <c r="D36" i="101"/>
  <c r="C27" i="101"/>
  <c r="D27" i="101"/>
  <c r="C18" i="101"/>
  <c r="D18" i="101"/>
  <c r="M7" i="101"/>
  <c r="L7" i="101"/>
  <c r="K7" i="101"/>
  <c r="J7" i="101"/>
  <c r="I7" i="101"/>
  <c r="H7" i="101"/>
  <c r="G7" i="101"/>
  <c r="F7" i="101"/>
  <c r="E7" i="101"/>
  <c r="D7" i="101"/>
  <c r="C7" i="101"/>
  <c r="C39" i="100"/>
  <c r="D39" i="100"/>
  <c r="C30" i="100"/>
  <c r="D30" i="100"/>
  <c r="C21" i="100"/>
  <c r="D21" i="100"/>
  <c r="C12" i="100"/>
  <c r="D12" i="100"/>
  <c r="M7" i="100"/>
  <c r="U7" i="100"/>
  <c r="L7" i="100"/>
  <c r="T7" i="100"/>
  <c r="K7" i="100"/>
  <c r="S7" i="100"/>
  <c r="J7" i="100"/>
  <c r="R7" i="100"/>
  <c r="I7" i="100"/>
  <c r="Q7" i="100"/>
  <c r="H7" i="100"/>
  <c r="P7" i="100"/>
  <c r="G7" i="100"/>
  <c r="O7" i="100"/>
  <c r="F7" i="100"/>
  <c r="E7" i="100"/>
  <c r="D7" i="100"/>
  <c r="C7" i="100"/>
  <c r="C43" i="99"/>
  <c r="D43" i="99"/>
  <c r="C34" i="99"/>
  <c r="D34" i="99"/>
  <c r="C25" i="99"/>
  <c r="D25" i="99"/>
  <c r="C16" i="99"/>
  <c r="D16" i="99"/>
  <c r="M7" i="99"/>
  <c r="U7" i="99"/>
  <c r="L7" i="99"/>
  <c r="T7" i="99"/>
  <c r="K7" i="99"/>
  <c r="S7" i="99"/>
  <c r="J7" i="99"/>
  <c r="R7" i="99"/>
  <c r="I7" i="99"/>
  <c r="Q7" i="99"/>
  <c r="H7" i="99"/>
  <c r="P7" i="99"/>
  <c r="G7" i="99"/>
  <c r="O7" i="99"/>
  <c r="F7" i="99"/>
  <c r="E7" i="99"/>
  <c r="D7" i="99"/>
  <c r="C7" i="99"/>
  <c r="C41" i="98"/>
  <c r="D41" i="98"/>
  <c r="E41" i="98"/>
  <c r="F41" i="98"/>
  <c r="G41" i="98"/>
  <c r="H41" i="98"/>
  <c r="I41" i="98"/>
  <c r="J41" i="98"/>
  <c r="K41" i="98"/>
  <c r="L41" i="98"/>
  <c r="M41" i="98"/>
  <c r="X41" i="98"/>
  <c r="C32" i="98"/>
  <c r="D32" i="98"/>
  <c r="E32" i="98"/>
  <c r="F32" i="98"/>
  <c r="G32" i="98"/>
  <c r="H32" i="98"/>
  <c r="I32" i="98"/>
  <c r="J32" i="98"/>
  <c r="K32" i="98"/>
  <c r="L32" i="98"/>
  <c r="M32" i="98"/>
  <c r="X32" i="98"/>
  <c r="C23" i="98"/>
  <c r="D23" i="98"/>
  <c r="C14" i="98"/>
  <c r="D14" i="98"/>
  <c r="E14" i="98"/>
  <c r="F14" i="98"/>
  <c r="G14" i="98"/>
  <c r="H14" i="98"/>
  <c r="I14" i="98"/>
  <c r="J14" i="98"/>
  <c r="K14" i="98"/>
  <c r="L14" i="98"/>
  <c r="M14" i="98"/>
  <c r="X14" i="98"/>
  <c r="M7" i="98"/>
  <c r="U7" i="98"/>
  <c r="L7" i="98"/>
  <c r="T7" i="98"/>
  <c r="K7" i="98"/>
  <c r="S7" i="98"/>
  <c r="J7" i="98"/>
  <c r="R7" i="98"/>
  <c r="I7" i="98"/>
  <c r="Q7" i="98"/>
  <c r="H7" i="98"/>
  <c r="P7" i="98"/>
  <c r="G7" i="98"/>
  <c r="O7" i="98"/>
  <c r="F7" i="98"/>
  <c r="E7" i="98"/>
  <c r="D7" i="98"/>
  <c r="C7" i="98"/>
  <c r="D55" i="97"/>
  <c r="E55" i="97"/>
  <c r="F55" i="97"/>
  <c r="G55" i="97"/>
  <c r="H55" i="97"/>
  <c r="I55" i="97"/>
  <c r="J55" i="97"/>
  <c r="K55" i="97"/>
  <c r="L55" i="97"/>
  <c r="M55" i="97"/>
  <c r="D46" i="97"/>
  <c r="E46" i="97"/>
  <c r="F46" i="97"/>
  <c r="G46" i="97"/>
  <c r="H46" i="97"/>
  <c r="I46" i="97"/>
  <c r="J46" i="97"/>
  <c r="K46" i="97"/>
  <c r="L46" i="97"/>
  <c r="M46" i="97"/>
  <c r="D37" i="97"/>
  <c r="E37" i="97"/>
  <c r="F37" i="97"/>
  <c r="G37" i="97"/>
  <c r="H37" i="97"/>
  <c r="I37" i="97"/>
  <c r="J37" i="97"/>
  <c r="K37" i="97"/>
  <c r="L37" i="97"/>
  <c r="M37" i="97"/>
  <c r="D28" i="97"/>
  <c r="M7" i="97"/>
  <c r="U7" i="97"/>
  <c r="L7" i="97"/>
  <c r="T7" i="97"/>
  <c r="K7" i="97"/>
  <c r="S7" i="97"/>
  <c r="J7" i="97"/>
  <c r="R7" i="97"/>
  <c r="I7" i="97"/>
  <c r="Q7" i="97"/>
  <c r="H7" i="97"/>
  <c r="P7" i="97"/>
  <c r="G7" i="97"/>
  <c r="O7" i="97"/>
  <c r="F7" i="97"/>
  <c r="E7" i="97"/>
  <c r="D7" i="97"/>
  <c r="C7" i="97"/>
  <c r="E28" i="97"/>
  <c r="O28" i="97"/>
  <c r="P7" i="101"/>
  <c r="T7" i="101"/>
  <c r="Q7" i="101"/>
  <c r="R7" i="101"/>
  <c r="S7" i="101"/>
  <c r="U7" i="101"/>
  <c r="O7" i="101"/>
  <c r="T32" i="98"/>
  <c r="P14" i="98"/>
  <c r="V14" i="98"/>
  <c r="R32" i="98"/>
  <c r="E23" i="98"/>
  <c r="O23" i="98"/>
  <c r="P41" i="98"/>
  <c r="O14" i="98"/>
  <c r="W14" i="98"/>
  <c r="S32" i="98"/>
  <c r="Q41" i="98"/>
  <c r="Q14" i="98"/>
  <c r="U32" i="98"/>
  <c r="S41" i="98"/>
  <c r="R14" i="98"/>
  <c r="V32" i="98"/>
  <c r="T41" i="98"/>
  <c r="R41" i="98"/>
  <c r="S14" i="98"/>
  <c r="O32" i="98"/>
  <c r="W32" i="98"/>
  <c r="U41" i="98"/>
  <c r="T14" i="98"/>
  <c r="P32" i="98"/>
  <c r="V41" i="98"/>
  <c r="U14" i="98"/>
  <c r="Q32" i="98"/>
  <c r="O41" i="98"/>
  <c r="W41" i="98"/>
  <c r="Q57" i="91"/>
  <c r="G57" i="91"/>
  <c r="G39" i="91"/>
  <c r="Q39" i="91"/>
  <c r="G29" i="91"/>
  <c r="Q29" i="91"/>
  <c r="G19" i="91"/>
  <c r="Q19" i="91"/>
  <c r="G9" i="91"/>
  <c r="Q9" i="91"/>
  <c r="F47" i="104"/>
  <c r="P47" i="104"/>
  <c r="P38" i="104"/>
  <c r="F38" i="104"/>
  <c r="P29" i="104"/>
  <c r="F29" i="104"/>
  <c r="P20" i="104"/>
  <c r="F20" i="104"/>
  <c r="O33" i="102"/>
  <c r="E33" i="102"/>
  <c r="O27" i="102"/>
  <c r="E27" i="102"/>
  <c r="E21" i="102"/>
  <c r="O21" i="102"/>
  <c r="O15" i="102"/>
  <c r="E15" i="102"/>
  <c r="O45" i="101"/>
  <c r="E45" i="101"/>
  <c r="O36" i="101"/>
  <c r="E36" i="101"/>
  <c r="O27" i="101"/>
  <c r="E27" i="101"/>
  <c r="O18" i="101"/>
  <c r="E18" i="101"/>
  <c r="O39" i="100"/>
  <c r="E39" i="100"/>
  <c r="O30" i="100"/>
  <c r="E30" i="100"/>
  <c r="O21" i="100"/>
  <c r="E21" i="100"/>
  <c r="O12" i="100"/>
  <c r="E12" i="100"/>
  <c r="O43" i="99"/>
  <c r="E43" i="99"/>
  <c r="O34" i="99"/>
  <c r="E34" i="99"/>
  <c r="O25" i="99"/>
  <c r="E25" i="99"/>
  <c r="O16" i="99"/>
  <c r="E16" i="99"/>
  <c r="F28" i="97"/>
  <c r="P28" i="97"/>
  <c r="F23" i="98"/>
  <c r="P23" i="98"/>
  <c r="R57" i="91"/>
  <c r="Z57" i="91"/>
  <c r="AH57" i="91"/>
  <c r="AP57" i="91"/>
  <c r="H57" i="91"/>
  <c r="R39" i="91"/>
  <c r="Z39" i="91"/>
  <c r="AH39" i="91"/>
  <c r="AP39" i="91"/>
  <c r="H39" i="91"/>
  <c r="R29" i="91"/>
  <c r="Z29" i="91"/>
  <c r="AH29" i="91"/>
  <c r="AP29" i="91"/>
  <c r="H29" i="91"/>
  <c r="H19" i="91"/>
  <c r="R19" i="91"/>
  <c r="Z19" i="91"/>
  <c r="AH19" i="91"/>
  <c r="AP19" i="91"/>
  <c r="H9" i="91"/>
  <c r="R9" i="91"/>
  <c r="Z9" i="91"/>
  <c r="AH9" i="91"/>
  <c r="AP9" i="91"/>
  <c r="G47" i="104"/>
  <c r="Q47" i="104"/>
  <c r="G38" i="104"/>
  <c r="Q38" i="104"/>
  <c r="G29" i="104"/>
  <c r="Q29" i="104"/>
  <c r="Q20" i="104"/>
  <c r="G20" i="104"/>
  <c r="P33" i="102"/>
  <c r="F33" i="102"/>
  <c r="P27" i="102"/>
  <c r="F27" i="102"/>
  <c r="P21" i="102"/>
  <c r="F21" i="102"/>
  <c r="F15" i="102"/>
  <c r="P15" i="102"/>
  <c r="P45" i="101"/>
  <c r="F45" i="101"/>
  <c r="P36" i="101"/>
  <c r="F36" i="101"/>
  <c r="P27" i="101"/>
  <c r="F27" i="101"/>
  <c r="P18" i="101"/>
  <c r="F18" i="101"/>
  <c r="P39" i="100"/>
  <c r="F39" i="100"/>
  <c r="P30" i="100"/>
  <c r="F30" i="100"/>
  <c r="P21" i="100"/>
  <c r="F21" i="100"/>
  <c r="P12" i="100"/>
  <c r="F12" i="100"/>
  <c r="P43" i="99"/>
  <c r="F43" i="99"/>
  <c r="P34" i="99"/>
  <c r="F34" i="99"/>
  <c r="P25" i="99"/>
  <c r="F25" i="99"/>
  <c r="P16" i="99"/>
  <c r="F16" i="99"/>
  <c r="G28" i="97"/>
  <c r="Q28" i="97"/>
  <c r="G23" i="98"/>
  <c r="Q23" i="98"/>
  <c r="S57" i="91"/>
  <c r="AA57" i="91"/>
  <c r="AI57" i="91"/>
  <c r="AQ57" i="91"/>
  <c r="I57" i="91"/>
  <c r="S39" i="91"/>
  <c r="AA39" i="91"/>
  <c r="AI39" i="91"/>
  <c r="AQ39" i="91"/>
  <c r="I39" i="91"/>
  <c r="I29" i="91"/>
  <c r="S29" i="91"/>
  <c r="AA29" i="91"/>
  <c r="AI29" i="91"/>
  <c r="AQ29" i="91"/>
  <c r="S19" i="91"/>
  <c r="AA19" i="91"/>
  <c r="AI19" i="91"/>
  <c r="AQ19" i="91"/>
  <c r="I19" i="91"/>
  <c r="I9" i="91"/>
  <c r="S9" i="91"/>
  <c r="AA9" i="91"/>
  <c r="AI9" i="91"/>
  <c r="AQ9" i="91"/>
  <c r="R47" i="104"/>
  <c r="H47" i="104"/>
  <c r="R38" i="104"/>
  <c r="H38" i="104"/>
  <c r="R29" i="104"/>
  <c r="H29" i="104"/>
  <c r="H20" i="104"/>
  <c r="R20" i="104"/>
  <c r="G33" i="102"/>
  <c r="Q33" i="102"/>
  <c r="G27" i="102"/>
  <c r="Q27" i="102"/>
  <c r="G21" i="102"/>
  <c r="Q21" i="102"/>
  <c r="G15" i="102"/>
  <c r="Q15" i="102"/>
  <c r="G45" i="101"/>
  <c r="Q45" i="101"/>
  <c r="G36" i="101"/>
  <c r="Q36" i="101"/>
  <c r="G27" i="101"/>
  <c r="Q27" i="101"/>
  <c r="G18" i="101"/>
  <c r="Q18" i="101"/>
  <c r="G39" i="100"/>
  <c r="Q39" i="100"/>
  <c r="G30" i="100"/>
  <c r="Q30" i="100"/>
  <c r="G21" i="100"/>
  <c r="Q21" i="100"/>
  <c r="G12" i="100"/>
  <c r="Q12" i="100"/>
  <c r="G43" i="99"/>
  <c r="Q43" i="99"/>
  <c r="G34" i="99"/>
  <c r="Q34" i="99"/>
  <c r="G25" i="99"/>
  <c r="Q25" i="99"/>
  <c r="G16" i="99"/>
  <c r="Q16" i="99"/>
  <c r="H28" i="97"/>
  <c r="R28" i="97"/>
  <c r="H23" i="98"/>
  <c r="R23" i="98"/>
  <c r="J57" i="91"/>
  <c r="T57" i="91"/>
  <c r="AB57" i="91"/>
  <c r="AJ57" i="91"/>
  <c r="AR57" i="91"/>
  <c r="J39" i="91"/>
  <c r="T39" i="91"/>
  <c r="AB39" i="91"/>
  <c r="AJ39" i="91"/>
  <c r="AR39" i="91"/>
  <c r="T29" i="91"/>
  <c r="AB29" i="91"/>
  <c r="AJ29" i="91"/>
  <c r="AR29" i="91"/>
  <c r="J29" i="91"/>
  <c r="J19" i="91"/>
  <c r="T19" i="91"/>
  <c r="AB19" i="91"/>
  <c r="AJ19" i="91"/>
  <c r="AR19" i="91"/>
  <c r="J9" i="91"/>
  <c r="T9" i="91"/>
  <c r="AB9" i="91"/>
  <c r="AJ9" i="91"/>
  <c r="AR9" i="91"/>
  <c r="S47" i="104"/>
  <c r="I47" i="104"/>
  <c r="S38" i="104"/>
  <c r="I38" i="104"/>
  <c r="I29" i="104"/>
  <c r="S29" i="104"/>
  <c r="S20" i="104"/>
  <c r="I20" i="104"/>
  <c r="R33" i="102"/>
  <c r="H33" i="102"/>
  <c r="H27" i="102"/>
  <c r="R27" i="102"/>
  <c r="R21" i="102"/>
  <c r="H21" i="102"/>
  <c r="H15" i="102"/>
  <c r="R15" i="102"/>
  <c r="R45" i="101"/>
  <c r="H45" i="101"/>
  <c r="H36" i="101"/>
  <c r="R36" i="101"/>
  <c r="H27" i="101"/>
  <c r="R27" i="101"/>
  <c r="H18" i="101"/>
  <c r="R18" i="101"/>
  <c r="R39" i="100"/>
  <c r="H39" i="100"/>
  <c r="R30" i="100"/>
  <c r="H30" i="100"/>
  <c r="H21" i="100"/>
  <c r="R21" i="100"/>
  <c r="R12" i="100"/>
  <c r="H12" i="100"/>
  <c r="R43" i="99"/>
  <c r="H43" i="99"/>
  <c r="H34" i="99"/>
  <c r="R34" i="99"/>
  <c r="R25" i="99"/>
  <c r="H25" i="99"/>
  <c r="R16" i="99"/>
  <c r="H16" i="99"/>
  <c r="I28" i="97"/>
  <c r="S28" i="97"/>
  <c r="I23" i="98"/>
  <c r="S23" i="98"/>
  <c r="K57" i="91"/>
  <c r="U57" i="91"/>
  <c r="AC57" i="91"/>
  <c r="AK57" i="91"/>
  <c r="AS57" i="91"/>
  <c r="K39" i="91"/>
  <c r="U39" i="91"/>
  <c r="AC39" i="91"/>
  <c r="AK39" i="91"/>
  <c r="AS39" i="91"/>
  <c r="U29" i="91"/>
  <c r="AC29" i="91"/>
  <c r="AK29" i="91"/>
  <c r="AS29" i="91"/>
  <c r="K29" i="91"/>
  <c r="U19" i="91"/>
  <c r="AC19" i="91"/>
  <c r="AK19" i="91"/>
  <c r="AS19" i="91"/>
  <c r="K19" i="91"/>
  <c r="K9" i="91"/>
  <c r="U9" i="91"/>
  <c r="AC9" i="91"/>
  <c r="AK9" i="91"/>
  <c r="AS9" i="91"/>
  <c r="J47" i="104"/>
  <c r="T47" i="104"/>
  <c r="J38" i="104"/>
  <c r="T38" i="104"/>
  <c r="J29" i="104"/>
  <c r="T29" i="104"/>
  <c r="T20" i="104"/>
  <c r="J20" i="104"/>
  <c r="S33" i="102"/>
  <c r="I33" i="102"/>
  <c r="S27" i="102"/>
  <c r="I27" i="102"/>
  <c r="S21" i="102"/>
  <c r="I21" i="102"/>
  <c r="S15" i="102"/>
  <c r="I15" i="102"/>
  <c r="I45" i="101"/>
  <c r="S45" i="101"/>
  <c r="I36" i="101"/>
  <c r="S36" i="101"/>
  <c r="S27" i="101"/>
  <c r="I27" i="101"/>
  <c r="S18" i="101"/>
  <c r="I18" i="101"/>
  <c r="S39" i="100"/>
  <c r="I39" i="100"/>
  <c r="I30" i="100"/>
  <c r="S30" i="100"/>
  <c r="S21" i="100"/>
  <c r="I21" i="100"/>
  <c r="I12" i="100"/>
  <c r="S12" i="100"/>
  <c r="S43" i="99"/>
  <c r="I43" i="99"/>
  <c r="S34" i="99"/>
  <c r="I34" i="99"/>
  <c r="S25" i="99"/>
  <c r="I25" i="99"/>
  <c r="S16" i="99"/>
  <c r="I16" i="99"/>
  <c r="J28" i="97"/>
  <c r="T28" i="97"/>
  <c r="J23" i="98"/>
  <c r="T23" i="98"/>
  <c r="V57" i="91"/>
  <c r="AD57" i="91"/>
  <c r="AL57" i="91"/>
  <c r="AT57" i="91"/>
  <c r="L57" i="91"/>
  <c r="V39" i="91"/>
  <c r="AD39" i="91"/>
  <c r="AL39" i="91"/>
  <c r="AT39" i="91"/>
  <c r="L39" i="91"/>
  <c r="L29" i="91"/>
  <c r="V29" i="91"/>
  <c r="AD29" i="91"/>
  <c r="AL29" i="91"/>
  <c r="AT29" i="91"/>
  <c r="V19" i="91"/>
  <c r="AD19" i="91"/>
  <c r="AL19" i="91"/>
  <c r="AT19" i="91"/>
  <c r="L19" i="91"/>
  <c r="L9" i="91"/>
  <c r="V9" i="91"/>
  <c r="AD9" i="91"/>
  <c r="AL9" i="91"/>
  <c r="AT9" i="91"/>
  <c r="U47" i="104"/>
  <c r="K47" i="104"/>
  <c r="U38" i="104"/>
  <c r="K38" i="104"/>
  <c r="U29" i="104"/>
  <c r="K29" i="104"/>
  <c r="U20" i="104"/>
  <c r="K20" i="104"/>
  <c r="J33" i="102"/>
  <c r="T33" i="102"/>
  <c r="T27" i="102"/>
  <c r="J27" i="102"/>
  <c r="T21" i="102"/>
  <c r="J21" i="102"/>
  <c r="T15" i="102"/>
  <c r="J15" i="102"/>
  <c r="T45" i="101"/>
  <c r="J45" i="101"/>
  <c r="T36" i="101"/>
  <c r="J36" i="101"/>
  <c r="T27" i="101"/>
  <c r="J27" i="101"/>
  <c r="T18" i="101"/>
  <c r="J18" i="101"/>
  <c r="T39" i="100"/>
  <c r="J39" i="100"/>
  <c r="T30" i="100"/>
  <c r="J30" i="100"/>
  <c r="T21" i="100"/>
  <c r="J21" i="100"/>
  <c r="T12" i="100"/>
  <c r="J12" i="100"/>
  <c r="J43" i="99"/>
  <c r="T43" i="99"/>
  <c r="J34" i="99"/>
  <c r="T34" i="99"/>
  <c r="T25" i="99"/>
  <c r="J25" i="99"/>
  <c r="T16" i="99"/>
  <c r="J16" i="99"/>
  <c r="K28" i="97"/>
  <c r="U28" i="97"/>
  <c r="K23" i="98"/>
  <c r="U23" i="98"/>
  <c r="M57" i="91"/>
  <c r="X57" i="91"/>
  <c r="AF57" i="91"/>
  <c r="AN57" i="91"/>
  <c r="AV57" i="91"/>
  <c r="W57" i="91"/>
  <c r="AE57" i="91"/>
  <c r="AM57" i="91"/>
  <c r="AU57" i="91"/>
  <c r="W39" i="91"/>
  <c r="AE39" i="91"/>
  <c r="AM39" i="91"/>
  <c r="AU39" i="91"/>
  <c r="M39" i="91"/>
  <c r="X39" i="91"/>
  <c r="AF39" i="91"/>
  <c r="AN39" i="91"/>
  <c r="AV39" i="91"/>
  <c r="M29" i="91"/>
  <c r="X29" i="91"/>
  <c r="AF29" i="91"/>
  <c r="AN29" i="91"/>
  <c r="AV29" i="91"/>
  <c r="W29" i="91"/>
  <c r="AE29" i="91"/>
  <c r="AM29" i="91"/>
  <c r="AU29" i="91"/>
  <c r="M19" i="91"/>
  <c r="X19" i="91"/>
  <c r="AF19" i="91"/>
  <c r="AN19" i="91"/>
  <c r="AV19" i="91"/>
  <c r="W19" i="91"/>
  <c r="AE19" i="91"/>
  <c r="AM19" i="91"/>
  <c r="AU19" i="91"/>
  <c r="M9" i="91"/>
  <c r="X9" i="91"/>
  <c r="AF9" i="91"/>
  <c r="AN9" i="91"/>
  <c r="AV9" i="91"/>
  <c r="W9" i="91"/>
  <c r="AE9" i="91"/>
  <c r="AM9" i="91"/>
  <c r="AU9" i="91"/>
  <c r="V47" i="104"/>
  <c r="L47" i="104"/>
  <c r="V38" i="104"/>
  <c r="L38" i="104"/>
  <c r="L29" i="104"/>
  <c r="V29" i="104"/>
  <c r="V20" i="104"/>
  <c r="L20" i="104"/>
  <c r="U33" i="102"/>
  <c r="K33" i="102"/>
  <c r="U27" i="102"/>
  <c r="K27" i="102"/>
  <c r="U21" i="102"/>
  <c r="K21" i="102"/>
  <c r="U15" i="102"/>
  <c r="K15" i="102"/>
  <c r="U45" i="101"/>
  <c r="K45" i="101"/>
  <c r="U36" i="101"/>
  <c r="K36" i="101"/>
  <c r="U27" i="101"/>
  <c r="K27" i="101"/>
  <c r="U18" i="101"/>
  <c r="K18" i="101"/>
  <c r="U39" i="100"/>
  <c r="K39" i="100"/>
  <c r="U30" i="100"/>
  <c r="K30" i="100"/>
  <c r="U21" i="100"/>
  <c r="K21" i="100"/>
  <c r="U12" i="100"/>
  <c r="K12" i="100"/>
  <c r="U43" i="99"/>
  <c r="K43" i="99"/>
  <c r="U34" i="99"/>
  <c r="K34" i="99"/>
  <c r="U25" i="99"/>
  <c r="K25" i="99"/>
  <c r="K16" i="99"/>
  <c r="U16" i="99"/>
  <c r="L28" i="97"/>
  <c r="V28" i="97"/>
  <c r="L23" i="98"/>
  <c r="V23" i="98"/>
  <c r="W47" i="104"/>
  <c r="M47" i="104"/>
  <c r="X47" i="104"/>
  <c r="M38" i="104"/>
  <c r="X38" i="104"/>
  <c r="W38" i="104"/>
  <c r="M29" i="104"/>
  <c r="X29" i="104"/>
  <c r="W29" i="104"/>
  <c r="W20" i="104"/>
  <c r="M20" i="104"/>
  <c r="X20" i="104"/>
  <c r="V33" i="102"/>
  <c r="L33" i="102"/>
  <c r="V27" i="102"/>
  <c r="L27" i="102"/>
  <c r="V21" i="102"/>
  <c r="L21" i="102"/>
  <c r="V15" i="102"/>
  <c r="L15" i="102"/>
  <c r="V45" i="101"/>
  <c r="L45" i="101"/>
  <c r="V36" i="101"/>
  <c r="L36" i="101"/>
  <c r="V27" i="101"/>
  <c r="L27" i="101"/>
  <c r="V18" i="101"/>
  <c r="L18" i="101"/>
  <c r="V39" i="100"/>
  <c r="L39" i="100"/>
  <c r="V30" i="100"/>
  <c r="L30" i="100"/>
  <c r="V21" i="100"/>
  <c r="L21" i="100"/>
  <c r="V12" i="100"/>
  <c r="L12" i="100"/>
  <c r="V43" i="99"/>
  <c r="L43" i="99"/>
  <c r="V34" i="99"/>
  <c r="L34" i="99"/>
  <c r="V25" i="99"/>
  <c r="L25" i="99"/>
  <c r="V16" i="99"/>
  <c r="L16" i="99"/>
  <c r="M28" i="97"/>
  <c r="X28" i="97"/>
  <c r="W28" i="97"/>
  <c r="M23" i="98"/>
  <c r="X23" i="98"/>
  <c r="W23" i="98"/>
  <c r="W33" i="102"/>
  <c r="M33" i="102"/>
  <c r="X33" i="102"/>
  <c r="W27" i="102"/>
  <c r="M27" i="102"/>
  <c r="X27" i="102"/>
  <c r="W21" i="102"/>
  <c r="M21" i="102"/>
  <c r="X21" i="102"/>
  <c r="W15" i="102"/>
  <c r="M15" i="102"/>
  <c r="X15" i="102"/>
  <c r="W45" i="101"/>
  <c r="M45" i="101"/>
  <c r="X45" i="101"/>
  <c r="W36" i="101"/>
  <c r="M36" i="101"/>
  <c r="X36" i="101"/>
  <c r="W27" i="101"/>
  <c r="M27" i="101"/>
  <c r="X27" i="101"/>
  <c r="W18" i="101"/>
  <c r="M18" i="101"/>
  <c r="X18" i="101"/>
  <c r="M39" i="100"/>
  <c r="X39" i="100"/>
  <c r="W39" i="100"/>
  <c r="W30" i="100"/>
  <c r="M30" i="100"/>
  <c r="X30" i="100"/>
  <c r="W21" i="100"/>
  <c r="M21" i="100"/>
  <c r="X21" i="100"/>
  <c r="W12" i="100"/>
  <c r="M12" i="100"/>
  <c r="X12" i="100"/>
  <c r="W43" i="99"/>
  <c r="M43" i="99"/>
  <c r="X43" i="99"/>
  <c r="W34" i="99"/>
  <c r="M34" i="99"/>
  <c r="X34" i="99"/>
  <c r="W25" i="99"/>
  <c r="M25" i="99"/>
  <c r="X25" i="99"/>
  <c r="W16" i="99"/>
  <c r="M16" i="99"/>
  <c r="X16" i="99"/>
  <c r="M117" i="90"/>
  <c r="U117" i="90"/>
  <c r="L117" i="90"/>
  <c r="T117" i="90"/>
  <c r="K117" i="90"/>
  <c r="S117" i="90"/>
  <c r="J117" i="90"/>
  <c r="R117" i="90"/>
  <c r="I117" i="90"/>
  <c r="Q117" i="90"/>
  <c r="H117" i="90"/>
  <c r="P117" i="90"/>
  <c r="G117" i="90"/>
  <c r="O117" i="90"/>
  <c r="F117" i="90"/>
  <c r="E117" i="90"/>
  <c r="D117" i="90"/>
  <c r="C117" i="90"/>
  <c r="M112" i="90"/>
  <c r="U112" i="90"/>
  <c r="L112" i="90"/>
  <c r="T112" i="90"/>
  <c r="K112" i="90"/>
  <c r="S112" i="90"/>
  <c r="J112" i="90"/>
  <c r="R112" i="90"/>
  <c r="I112" i="90"/>
  <c r="Q112" i="90"/>
  <c r="H112" i="90"/>
  <c r="P112" i="90"/>
  <c r="G112" i="90"/>
  <c r="O112" i="90"/>
  <c r="F112" i="90"/>
  <c r="E112" i="90"/>
  <c r="D112" i="90"/>
  <c r="C112" i="90"/>
  <c r="M107" i="90"/>
  <c r="U107" i="90"/>
  <c r="L107" i="90"/>
  <c r="T107" i="90"/>
  <c r="K107" i="90"/>
  <c r="S107" i="90"/>
  <c r="J107" i="90"/>
  <c r="R107" i="90"/>
  <c r="I107" i="90"/>
  <c r="Q107" i="90"/>
  <c r="H107" i="90"/>
  <c r="P107" i="90"/>
  <c r="G107" i="90"/>
  <c r="O107" i="90"/>
  <c r="F107" i="90"/>
  <c r="E107" i="90"/>
  <c r="D107" i="90"/>
  <c r="C107" i="90"/>
  <c r="M102" i="90"/>
  <c r="U102" i="90"/>
  <c r="L102" i="90"/>
  <c r="T102" i="90"/>
  <c r="K102" i="90"/>
  <c r="S102" i="90"/>
  <c r="J102" i="90"/>
  <c r="R102" i="90"/>
  <c r="I102" i="90"/>
  <c r="Q102" i="90"/>
  <c r="H102" i="90"/>
  <c r="P102" i="90"/>
  <c r="G102" i="90"/>
  <c r="O102" i="90"/>
  <c r="F102" i="90"/>
  <c r="E102" i="90"/>
  <c r="D102" i="90"/>
  <c r="C102" i="90"/>
  <c r="M97" i="90"/>
  <c r="U97" i="90"/>
  <c r="L97" i="90"/>
  <c r="T97" i="90"/>
  <c r="K97" i="90"/>
  <c r="S97" i="90"/>
  <c r="J97" i="90"/>
  <c r="R97" i="90"/>
  <c r="I97" i="90"/>
  <c r="Q97" i="90"/>
  <c r="H97" i="90"/>
  <c r="P97" i="90"/>
  <c r="G97" i="90"/>
  <c r="O97" i="90"/>
  <c r="F97" i="90"/>
  <c r="E97" i="90"/>
  <c r="D97" i="90"/>
  <c r="C97" i="90"/>
  <c r="M92" i="90"/>
  <c r="U92" i="90"/>
  <c r="L92" i="90"/>
  <c r="T92" i="90"/>
  <c r="K92" i="90"/>
  <c r="S92" i="90"/>
  <c r="J92" i="90"/>
  <c r="R92" i="90"/>
  <c r="I92" i="90"/>
  <c r="Q92" i="90"/>
  <c r="H92" i="90"/>
  <c r="P92" i="90"/>
  <c r="G92" i="90"/>
  <c r="O92" i="90"/>
  <c r="F92" i="90"/>
  <c r="E92" i="90"/>
  <c r="D92" i="90"/>
  <c r="C92" i="90"/>
  <c r="M87" i="90"/>
  <c r="U87" i="90"/>
  <c r="L87" i="90"/>
  <c r="T87" i="90"/>
  <c r="K87" i="90"/>
  <c r="S87" i="90"/>
  <c r="J87" i="90"/>
  <c r="R87" i="90"/>
  <c r="I87" i="90"/>
  <c r="Q87" i="90"/>
  <c r="H87" i="90"/>
  <c r="P87" i="90"/>
  <c r="G87" i="90"/>
  <c r="O87" i="90"/>
  <c r="F87" i="90"/>
  <c r="E87" i="90"/>
  <c r="D87" i="90"/>
  <c r="C87" i="90"/>
  <c r="M82" i="90"/>
  <c r="U82" i="90"/>
  <c r="L82" i="90"/>
  <c r="T82" i="90"/>
  <c r="K82" i="90"/>
  <c r="S82" i="90"/>
  <c r="J82" i="90"/>
  <c r="R82" i="90"/>
  <c r="I82" i="90"/>
  <c r="Q82" i="90"/>
  <c r="H82" i="90"/>
  <c r="P82" i="90"/>
  <c r="G82" i="90"/>
  <c r="O82" i="90"/>
  <c r="F82" i="90"/>
  <c r="E82" i="90"/>
  <c r="D82" i="90"/>
  <c r="C82" i="90"/>
  <c r="M70" i="90"/>
  <c r="U70" i="90"/>
  <c r="L70" i="90"/>
  <c r="T70" i="90"/>
  <c r="K70" i="90"/>
  <c r="S70" i="90"/>
  <c r="J70" i="90"/>
  <c r="R70" i="90"/>
  <c r="I70" i="90"/>
  <c r="Q70" i="90"/>
  <c r="H70" i="90"/>
  <c r="P70" i="90"/>
  <c r="G70" i="90"/>
  <c r="O70" i="90"/>
  <c r="F70" i="90"/>
  <c r="E70" i="90"/>
  <c r="D70" i="90"/>
  <c r="C70" i="90"/>
  <c r="M62" i="90"/>
  <c r="U62" i="90"/>
  <c r="L62" i="90"/>
  <c r="T62" i="90"/>
  <c r="K62" i="90"/>
  <c r="S62" i="90"/>
  <c r="J62" i="90"/>
  <c r="R62" i="90"/>
  <c r="I62" i="90"/>
  <c r="Q62" i="90"/>
  <c r="H62" i="90"/>
  <c r="P62" i="90"/>
  <c r="G62" i="90"/>
  <c r="O62" i="90"/>
  <c r="F62" i="90"/>
  <c r="E62" i="90"/>
  <c r="D62" i="90"/>
  <c r="C62" i="90"/>
  <c r="M57" i="90"/>
  <c r="U57" i="90"/>
  <c r="L57" i="90"/>
  <c r="T57" i="90"/>
  <c r="K57" i="90"/>
  <c r="S57" i="90"/>
  <c r="J57" i="90"/>
  <c r="R57" i="90"/>
  <c r="I57" i="90"/>
  <c r="Q57" i="90"/>
  <c r="H57" i="90"/>
  <c r="P57" i="90"/>
  <c r="G57" i="90"/>
  <c r="O57" i="90"/>
  <c r="F57" i="90"/>
  <c r="E57" i="90"/>
  <c r="D57" i="90"/>
  <c r="C57" i="90"/>
  <c r="S15" i="90"/>
  <c r="Q15" i="90"/>
  <c r="O15" i="90"/>
  <c r="P15" i="90"/>
  <c r="M15" i="90"/>
  <c r="K15" i="90"/>
  <c r="I15" i="90"/>
  <c r="G15" i="90"/>
  <c r="F15" i="90"/>
  <c r="E15" i="90"/>
  <c r="D15" i="90"/>
  <c r="C15" i="90"/>
  <c r="M6" i="90"/>
  <c r="L6" i="90"/>
  <c r="K6" i="90"/>
  <c r="J6" i="90"/>
  <c r="I6" i="90" a="1"/>
  <c r="I6" i="90"/>
  <c r="H6" i="90"/>
  <c r="G6" i="90"/>
  <c r="F6" i="90"/>
  <c r="E6" i="90"/>
  <c r="D6" i="90"/>
  <c r="C6" i="90"/>
  <c r="D60" i="88"/>
  <c r="N26" i="88"/>
  <c r="N43" i="88"/>
  <c r="M26" i="88"/>
  <c r="M43" i="88"/>
  <c r="L26" i="88"/>
  <c r="L43" i="88"/>
  <c r="K26" i="88"/>
  <c r="K43" i="88"/>
  <c r="J26" i="88"/>
  <c r="J43" i="88"/>
  <c r="I26" i="88"/>
  <c r="I43" i="88"/>
  <c r="H26" i="88"/>
  <c r="H43" i="88"/>
  <c r="G26" i="88"/>
  <c r="G43" i="88"/>
  <c r="F26" i="88"/>
  <c r="F43" i="88"/>
  <c r="E26" i="88"/>
  <c r="E43" i="88"/>
  <c r="D26" i="88"/>
  <c r="D43" i="88"/>
  <c r="N6" i="88"/>
  <c r="N9" i="88"/>
  <c r="M6" i="88"/>
  <c r="M9" i="88"/>
  <c r="L6" i="88"/>
  <c r="L9" i="88"/>
  <c r="K6" i="88"/>
  <c r="K9" i="88"/>
  <c r="J6" i="88" a="1"/>
  <c r="J6" i="88"/>
  <c r="J9" i="88"/>
  <c r="I6" i="88"/>
  <c r="I9" i="88"/>
  <c r="H6" i="88"/>
  <c r="H9" i="88"/>
  <c r="G6" i="88"/>
  <c r="G9" i="88"/>
  <c r="F6" i="88"/>
  <c r="F9" i="88"/>
  <c r="E6" i="88"/>
  <c r="E9" i="88"/>
  <c r="D6" i="88"/>
  <c r="D9" i="88"/>
  <c r="D69" i="88"/>
  <c r="E60" i="88"/>
  <c r="P60" i="88"/>
  <c r="N17" i="88"/>
  <c r="M17" i="88"/>
  <c r="Y43" i="88"/>
  <c r="L17" i="88"/>
  <c r="X43" i="88"/>
  <c r="K17" i="88"/>
  <c r="W43" i="88"/>
  <c r="J17" i="88"/>
  <c r="V43" i="88"/>
  <c r="I17" i="88"/>
  <c r="U43" i="88"/>
  <c r="H17" i="88"/>
  <c r="T43" i="88"/>
  <c r="G17" i="88"/>
  <c r="S43" i="88"/>
  <c r="F17" i="88"/>
  <c r="E17" i="88"/>
  <c r="D36" i="92"/>
  <c r="D17" i="88"/>
  <c r="P43" i="88"/>
  <c r="E69" i="88"/>
  <c r="P69" i="88"/>
  <c r="O46" i="97"/>
  <c r="O55" i="97"/>
  <c r="O37" i="97"/>
  <c r="E36" i="92"/>
  <c r="R26" i="88"/>
  <c r="E42" i="92"/>
  <c r="E9" i="92"/>
  <c r="E27" i="92"/>
  <c r="E19" i="92"/>
  <c r="Z26" i="88"/>
  <c r="D19" i="92"/>
  <c r="R43" i="88"/>
  <c r="Z43" i="88"/>
  <c r="D27" i="92"/>
  <c r="Y26" i="88"/>
  <c r="T15" i="90"/>
  <c r="Q26" i="88"/>
  <c r="D9" i="92"/>
  <c r="D42" i="92"/>
  <c r="Q43" i="88"/>
  <c r="F60" i="88"/>
  <c r="Q60" i="88"/>
  <c r="L28" i="90"/>
  <c r="L27" i="90"/>
  <c r="L26" i="90"/>
  <c r="M165" i="90"/>
  <c r="L25" i="90"/>
  <c r="P46" i="97"/>
  <c r="P37" i="97"/>
  <c r="P55" i="97"/>
  <c r="L15" i="90"/>
  <c r="V26" i="88"/>
  <c r="H15" i="90"/>
  <c r="T26" i="88"/>
  <c r="S26" i="88"/>
  <c r="U26" i="88"/>
  <c r="J15" i="90"/>
  <c r="N15" i="90"/>
  <c r="W26" i="88"/>
  <c r="R15" i="90"/>
  <c r="X26" i="88"/>
  <c r="P26" i="88"/>
  <c r="C27" i="92"/>
  <c r="C42" i="92"/>
  <c r="C19" i="92"/>
  <c r="C36" i="92"/>
  <c r="C9" i="92"/>
  <c r="F69" i="88"/>
  <c r="Q69" i="88"/>
  <c r="G60" i="88"/>
  <c r="R60" i="88"/>
  <c r="L19" i="90"/>
  <c r="L18" i="90"/>
  <c r="U9" i="103"/>
  <c r="T9" i="103"/>
  <c r="S9" i="103"/>
  <c r="R9" i="103"/>
  <c r="Q9" i="103"/>
  <c r="U11" i="98"/>
  <c r="U88" i="90" s="1"/>
  <c r="U89" i="90" s="1"/>
  <c r="U90" i="90" s="1"/>
  <c r="T11" i="98"/>
  <c r="T88" i="90" s="1"/>
  <c r="Q37" i="97"/>
  <c r="Q46" i="97"/>
  <c r="Q55" i="97"/>
  <c r="H60" i="88"/>
  <c r="S60" i="88"/>
  <c r="G69" i="88"/>
  <c r="R69" i="88"/>
  <c r="Y55" i="88"/>
  <c r="X55" i="88"/>
  <c r="Z55" i="88"/>
  <c r="Y38" i="88"/>
  <c r="X38" i="88"/>
  <c r="Z38" i="88"/>
  <c r="M82" i="88"/>
  <c r="L82" i="88"/>
  <c r="M81" i="88"/>
  <c r="L81" i="88"/>
  <c r="M80" i="88"/>
  <c r="L80" i="88"/>
  <c r="M79" i="88"/>
  <c r="L79" i="88"/>
  <c r="M77" i="88"/>
  <c r="L77" i="88"/>
  <c r="M76" i="88"/>
  <c r="L76" i="88"/>
  <c r="M75" i="88"/>
  <c r="L75" i="88"/>
  <c r="M74" i="88"/>
  <c r="L74" i="88"/>
  <c r="M73" i="88"/>
  <c r="L73" i="88"/>
  <c r="M72" i="88"/>
  <c r="L72" i="88"/>
  <c r="M71" i="88"/>
  <c r="L71" i="88"/>
  <c r="M70" i="88"/>
  <c r="L70" i="88"/>
  <c r="L65" i="88"/>
  <c r="M64" i="88"/>
  <c r="L64" i="88"/>
  <c r="M63" i="88"/>
  <c r="L63" i="88"/>
  <c r="M62" i="88"/>
  <c r="L62" i="88"/>
  <c r="M61" i="88"/>
  <c r="L61" i="88"/>
  <c r="M55" i="88"/>
  <c r="L55" i="88"/>
  <c r="N82" i="88"/>
  <c r="N81" i="88"/>
  <c r="N80" i="88"/>
  <c r="N79" i="88"/>
  <c r="N77" i="88"/>
  <c r="N76" i="88"/>
  <c r="N75" i="88"/>
  <c r="N74" i="88"/>
  <c r="N73" i="88"/>
  <c r="N72" i="88"/>
  <c r="N71" i="88"/>
  <c r="N70" i="88"/>
  <c r="N64" i="88"/>
  <c r="N63" i="88"/>
  <c r="N62" i="88"/>
  <c r="N61" i="88"/>
  <c r="N55" i="88"/>
  <c r="M38" i="88"/>
  <c r="L38" i="88"/>
  <c r="N38" i="88"/>
  <c r="L19" i="88"/>
  <c r="K19" i="88"/>
  <c r="M19" i="88"/>
  <c r="N19" i="88"/>
  <c r="S43" i="90"/>
  <c r="N13" i="88"/>
  <c r="S42" i="90"/>
  <c r="N12" i="88"/>
  <c r="S41" i="90"/>
  <c r="N11" i="88"/>
  <c r="T39" i="90"/>
  <c r="S39" i="90"/>
  <c r="T33" i="90"/>
  <c r="S33" i="90"/>
  <c r="S29" i="90"/>
  <c r="T28" i="90"/>
  <c r="T27" i="90"/>
  <c r="T43" i="90"/>
  <c r="T26" i="90"/>
  <c r="T42" i="90"/>
  <c r="T25" i="90"/>
  <c r="T19" i="90"/>
  <c r="T18" i="90"/>
  <c r="Q43" i="90"/>
  <c r="M13" i="88"/>
  <c r="Q42" i="90"/>
  <c r="M12" i="88"/>
  <c r="Q41" i="90"/>
  <c r="M11" i="88"/>
  <c r="R39" i="90"/>
  <c r="Q39" i="90"/>
  <c r="R33" i="90"/>
  <c r="Q33" i="90"/>
  <c r="Q29" i="90"/>
  <c r="R28" i="90"/>
  <c r="R27" i="90"/>
  <c r="R43" i="90"/>
  <c r="R26" i="90"/>
  <c r="R25" i="90"/>
  <c r="R19" i="90"/>
  <c r="R18" i="90"/>
  <c r="T75" i="90"/>
  <c r="S75" i="90"/>
  <c r="T67" i="90"/>
  <c r="S67" i="90"/>
  <c r="T59" i="90"/>
  <c r="S59" i="90"/>
  <c r="U75" i="90"/>
  <c r="U67" i="90"/>
  <c r="U59" i="90"/>
  <c r="T118" i="90"/>
  <c r="S118" i="90"/>
  <c r="U118" i="90"/>
  <c r="L67" i="90"/>
  <c r="K67" i="90"/>
  <c r="L59" i="90"/>
  <c r="K59" i="90"/>
  <c r="M67" i="90"/>
  <c r="M59" i="90"/>
  <c r="O43" i="90"/>
  <c r="L13" i="88"/>
  <c r="M43" i="90"/>
  <c r="K13" i="88"/>
  <c r="O42" i="90"/>
  <c r="L12" i="88"/>
  <c r="M42" i="90"/>
  <c r="K12" i="88"/>
  <c r="O41" i="90"/>
  <c r="L11" i="88"/>
  <c r="M41" i="90"/>
  <c r="K11" i="88"/>
  <c r="P39" i="90"/>
  <c r="O39" i="90"/>
  <c r="N39" i="90"/>
  <c r="M39" i="90"/>
  <c r="L39" i="90"/>
  <c r="P33" i="90"/>
  <c r="O33" i="90"/>
  <c r="N33" i="90"/>
  <c r="M33" i="90"/>
  <c r="L33" i="90"/>
  <c r="O29" i="90"/>
  <c r="M29" i="90"/>
  <c r="P28" i="90"/>
  <c r="N28" i="90"/>
  <c r="P27" i="90"/>
  <c r="P43" i="90"/>
  <c r="N27" i="90"/>
  <c r="N43" i="90"/>
  <c r="L43" i="90"/>
  <c r="P26" i="90"/>
  <c r="Q165" i="90"/>
  <c r="N26" i="90"/>
  <c r="O165" i="90"/>
  <c r="P25" i="90"/>
  <c r="N25" i="90"/>
  <c r="L29" i="90"/>
  <c r="P19" i="90"/>
  <c r="N19" i="90"/>
  <c r="P18" i="90"/>
  <c r="N18" i="90"/>
  <c r="Y64" i="88"/>
  <c r="T119" i="90"/>
  <c r="T120" i="90"/>
  <c r="T29" i="90"/>
  <c r="R29" i="90"/>
  <c r="U119" i="90"/>
  <c r="U120" i="90"/>
  <c r="R42" i="90"/>
  <c r="S165" i="90"/>
  <c r="P29" i="90"/>
  <c r="Y80" i="88"/>
  <c r="Y72" i="88"/>
  <c r="X61" i="88"/>
  <c r="Y79" i="88"/>
  <c r="Y71" i="88"/>
  <c r="Y76" i="88"/>
  <c r="Y77" i="88"/>
  <c r="Y63" i="88"/>
  <c r="Y75" i="88"/>
  <c r="X73" i="88"/>
  <c r="X77" i="88"/>
  <c r="Y62" i="88"/>
  <c r="Y74" i="88"/>
  <c r="Y81" i="88"/>
  <c r="Y73" i="88"/>
  <c r="X78" i="88"/>
  <c r="Y82" i="88"/>
  <c r="Y61" i="88"/>
  <c r="X76" i="88"/>
  <c r="X72" i="88"/>
  <c r="X64" i="88"/>
  <c r="X80" i="88"/>
  <c r="X81" i="88"/>
  <c r="M83" i="88"/>
  <c r="L66" i="88"/>
  <c r="Y70" i="88"/>
  <c r="Y78" i="88"/>
  <c r="L83" i="88"/>
  <c r="X63" i="88"/>
  <c r="X71" i="88"/>
  <c r="X75" i="88"/>
  <c r="X79" i="88"/>
  <c r="X62" i="88"/>
  <c r="X70" i="88"/>
  <c r="X74" i="88"/>
  <c r="X82" i="88"/>
  <c r="N83" i="88"/>
  <c r="R46" i="97"/>
  <c r="R37" i="97"/>
  <c r="R55" i="97"/>
  <c r="I60" i="88"/>
  <c r="T60" i="88"/>
  <c r="H69" i="88"/>
  <c r="S69" i="88"/>
  <c r="T41" i="90"/>
  <c r="R41" i="90"/>
  <c r="L42" i="90"/>
  <c r="P42" i="90"/>
  <c r="N29" i="90"/>
  <c r="N41" i="90"/>
  <c r="P41" i="90"/>
  <c r="N42" i="90"/>
  <c r="L41" i="90"/>
  <c r="Y83" i="88"/>
  <c r="X83" i="88"/>
  <c r="S37" i="97"/>
  <c r="S55" i="97"/>
  <c r="S46" i="97"/>
  <c r="J60" i="88"/>
  <c r="U60" i="88"/>
  <c r="I69" i="88"/>
  <c r="T69" i="88"/>
  <c r="AM64" i="91"/>
  <c r="AL64" i="91"/>
  <c r="AM63" i="91"/>
  <c r="AL63" i="91"/>
  <c r="AM62" i="91"/>
  <c r="AL62" i="91"/>
  <c r="AM61" i="91"/>
  <c r="AL61" i="91"/>
  <c r="AM60" i="91"/>
  <c r="AL60" i="91"/>
  <c r="AM59" i="91"/>
  <c r="AL59" i="91"/>
  <c r="AM58" i="91"/>
  <c r="AL58" i="91"/>
  <c r="AM52" i="91"/>
  <c r="AL52" i="91"/>
  <c r="AM51" i="91"/>
  <c r="AL51" i="91"/>
  <c r="AM50" i="91"/>
  <c r="AL50" i="91"/>
  <c r="AM49" i="91"/>
  <c r="AL49" i="91"/>
  <c r="AM48" i="91"/>
  <c r="AL48" i="91"/>
  <c r="AM47" i="91"/>
  <c r="AL47" i="91"/>
  <c r="AM46" i="91"/>
  <c r="AL46" i="91"/>
  <c r="AM45" i="91"/>
  <c r="AL45" i="91"/>
  <c r="AM44" i="91"/>
  <c r="AL44" i="91"/>
  <c r="AM43" i="91"/>
  <c r="AL43" i="91"/>
  <c r="AM42" i="91"/>
  <c r="AL42" i="91"/>
  <c r="AM41" i="91"/>
  <c r="AL41" i="91"/>
  <c r="AM40" i="91"/>
  <c r="AM53" i="91"/>
  <c r="AL40" i="91"/>
  <c r="AL53" i="91"/>
  <c r="AM34" i="91"/>
  <c r="AL34" i="91"/>
  <c r="AM33" i="91"/>
  <c r="AL33" i="91"/>
  <c r="AM32" i="91"/>
  <c r="AL32" i="91"/>
  <c r="AM31" i="91"/>
  <c r="AL31" i="91"/>
  <c r="AM30" i="91"/>
  <c r="AM35" i="91"/>
  <c r="AL30" i="91"/>
  <c r="AL35" i="91"/>
  <c r="AM24" i="91"/>
  <c r="AL24" i="91"/>
  <c r="AM23" i="91"/>
  <c r="AL23" i="91"/>
  <c r="AM22" i="91"/>
  <c r="AL22" i="91"/>
  <c r="AM21" i="91"/>
  <c r="AL21" i="91"/>
  <c r="AM20" i="91"/>
  <c r="AL20" i="91"/>
  <c r="AM14" i="91"/>
  <c r="AL14" i="91"/>
  <c r="AM13" i="91"/>
  <c r="AL13" i="91"/>
  <c r="AM12" i="91"/>
  <c r="AL12" i="91"/>
  <c r="AM11" i="91"/>
  <c r="AL11" i="91"/>
  <c r="AM10" i="91"/>
  <c r="AL10" i="91"/>
  <c r="AN64" i="91"/>
  <c r="AN63" i="91"/>
  <c r="AN62" i="91"/>
  <c r="AN61" i="91"/>
  <c r="AN60" i="91"/>
  <c r="AN59" i="91"/>
  <c r="AN58" i="91"/>
  <c r="AN52" i="91"/>
  <c r="AN51" i="91"/>
  <c r="AN50" i="91"/>
  <c r="AN49" i="91"/>
  <c r="AN48" i="91"/>
  <c r="AN47" i="91"/>
  <c r="AN46" i="91"/>
  <c r="AN45" i="91"/>
  <c r="AN44" i="91"/>
  <c r="AN43" i="91"/>
  <c r="AN42" i="91"/>
  <c r="AN41" i="91"/>
  <c r="AN40" i="91"/>
  <c r="AN34" i="91"/>
  <c r="AN33" i="91"/>
  <c r="AN32" i="91"/>
  <c r="AN31" i="91"/>
  <c r="AN30" i="91"/>
  <c r="AN35" i="91"/>
  <c r="AN24" i="91"/>
  <c r="AN23" i="91"/>
  <c r="AN22" i="91"/>
  <c r="AN21" i="91"/>
  <c r="AN20" i="91"/>
  <c r="AN25" i="91"/>
  <c r="AN14" i="91"/>
  <c r="AN13" i="91"/>
  <c r="AN12" i="91"/>
  <c r="AN11" i="91"/>
  <c r="AN10" i="91"/>
  <c r="L52" i="91"/>
  <c r="L51" i="91"/>
  <c r="L50" i="91"/>
  <c r="L49" i="91"/>
  <c r="L47" i="91"/>
  <c r="L46" i="91"/>
  <c r="L45" i="91"/>
  <c r="L44" i="91"/>
  <c r="L43" i="91"/>
  <c r="L42" i="91"/>
  <c r="L41" i="91"/>
  <c r="L40" i="91"/>
  <c r="L34" i="91"/>
  <c r="L33" i="91"/>
  <c r="L32" i="91"/>
  <c r="L31" i="91"/>
  <c r="L30" i="91"/>
  <c r="L24" i="91"/>
  <c r="L23" i="91"/>
  <c r="L22" i="91"/>
  <c r="L21" i="91"/>
  <c r="L20" i="91"/>
  <c r="L13" i="91"/>
  <c r="L12" i="91"/>
  <c r="L11" i="91"/>
  <c r="L10" i="91"/>
  <c r="K52" i="91"/>
  <c r="K51" i="91"/>
  <c r="K50" i="91"/>
  <c r="K49" i="91"/>
  <c r="K47" i="91"/>
  <c r="K46" i="91"/>
  <c r="K45" i="91"/>
  <c r="K44" i="91"/>
  <c r="K43" i="91"/>
  <c r="K42" i="91"/>
  <c r="K41" i="91"/>
  <c r="K40" i="91"/>
  <c r="K34" i="91"/>
  <c r="K33" i="91"/>
  <c r="K32" i="91"/>
  <c r="K31" i="91"/>
  <c r="K30" i="91"/>
  <c r="K24" i="91"/>
  <c r="K23" i="91"/>
  <c r="K22" i="91"/>
  <c r="K21" i="91"/>
  <c r="K20" i="91"/>
  <c r="K13" i="91"/>
  <c r="K12" i="91"/>
  <c r="K11" i="91"/>
  <c r="K10" i="91"/>
  <c r="M52" i="91"/>
  <c r="M51" i="91"/>
  <c r="M50" i="91"/>
  <c r="M49" i="91"/>
  <c r="M47" i="91"/>
  <c r="M46" i="91"/>
  <c r="M45" i="91"/>
  <c r="M44" i="91"/>
  <c r="M43" i="91"/>
  <c r="M42" i="91"/>
  <c r="M41" i="91"/>
  <c r="M40" i="91"/>
  <c r="M34" i="91"/>
  <c r="M33" i="91"/>
  <c r="M32" i="91"/>
  <c r="M31" i="91"/>
  <c r="M30" i="91"/>
  <c r="M24" i="91"/>
  <c r="M23" i="91"/>
  <c r="M22" i="91"/>
  <c r="M21" i="91"/>
  <c r="M20" i="91"/>
  <c r="M13" i="91"/>
  <c r="M12" i="91"/>
  <c r="M11" i="91"/>
  <c r="M10" i="91"/>
  <c r="X60" i="104"/>
  <c r="W60" i="104"/>
  <c r="V60" i="104"/>
  <c r="U60" i="104"/>
  <c r="T60" i="104"/>
  <c r="X59" i="104"/>
  <c r="W59" i="104"/>
  <c r="V59" i="104"/>
  <c r="U59" i="104"/>
  <c r="T59" i="104"/>
  <c r="X58" i="104"/>
  <c r="W58" i="104"/>
  <c r="V58" i="104"/>
  <c r="U58" i="104"/>
  <c r="T58" i="104"/>
  <c r="X57" i="104"/>
  <c r="W57" i="104"/>
  <c r="V57" i="104"/>
  <c r="U57" i="104"/>
  <c r="T57" i="104"/>
  <c r="X56" i="104"/>
  <c r="W56" i="104"/>
  <c r="V56" i="104"/>
  <c r="U56" i="104"/>
  <c r="T56" i="104"/>
  <c r="X55" i="104"/>
  <c r="W55" i="104"/>
  <c r="V55" i="104"/>
  <c r="U55" i="104"/>
  <c r="T55" i="104"/>
  <c r="X54" i="104"/>
  <c r="W54" i="104"/>
  <c r="V54" i="104"/>
  <c r="U54" i="104"/>
  <c r="T54" i="104"/>
  <c r="X53" i="104"/>
  <c r="W53" i="104"/>
  <c r="V53" i="104"/>
  <c r="U53" i="104"/>
  <c r="T53" i="104"/>
  <c r="X52" i="104"/>
  <c r="W52" i="104"/>
  <c r="V52" i="104"/>
  <c r="U52" i="104"/>
  <c r="T52" i="104"/>
  <c r="X51" i="104"/>
  <c r="W51" i="104"/>
  <c r="V51" i="104"/>
  <c r="U51" i="104"/>
  <c r="T51" i="104"/>
  <c r="X50" i="104"/>
  <c r="W50" i="104"/>
  <c r="V50" i="104"/>
  <c r="U50" i="104"/>
  <c r="T50" i="104"/>
  <c r="X49" i="104"/>
  <c r="W49" i="104"/>
  <c r="V49" i="104"/>
  <c r="U49" i="104"/>
  <c r="T49" i="104"/>
  <c r="X48" i="104"/>
  <c r="W48" i="104"/>
  <c r="V48" i="104"/>
  <c r="U48" i="104"/>
  <c r="T48" i="104"/>
  <c r="X43" i="104"/>
  <c r="W43" i="104"/>
  <c r="V43" i="104"/>
  <c r="U43" i="104"/>
  <c r="T43" i="104"/>
  <c r="X42" i="104"/>
  <c r="W42" i="104"/>
  <c r="V42" i="104"/>
  <c r="U42" i="104"/>
  <c r="T42" i="104"/>
  <c r="X41" i="104"/>
  <c r="W41" i="104"/>
  <c r="V41" i="104"/>
  <c r="U41" i="104"/>
  <c r="T41" i="104"/>
  <c r="X40" i="104"/>
  <c r="W40" i="104"/>
  <c r="V40" i="104"/>
  <c r="U40" i="104"/>
  <c r="T40" i="104"/>
  <c r="X39" i="104"/>
  <c r="W39" i="104"/>
  <c r="V39" i="104"/>
  <c r="U39" i="104"/>
  <c r="T39" i="104"/>
  <c r="X34" i="104"/>
  <c r="W34" i="104"/>
  <c r="V34" i="104"/>
  <c r="U34" i="104"/>
  <c r="T34" i="104"/>
  <c r="X33" i="104"/>
  <c r="W33" i="104"/>
  <c r="V33" i="104"/>
  <c r="U33" i="104"/>
  <c r="T33" i="104"/>
  <c r="X32" i="104"/>
  <c r="W32" i="104"/>
  <c r="V32" i="104"/>
  <c r="U32" i="104"/>
  <c r="T32" i="104"/>
  <c r="X31" i="104"/>
  <c r="W31" i="104"/>
  <c r="V31" i="104"/>
  <c r="U31" i="104"/>
  <c r="T31" i="104"/>
  <c r="X30" i="104"/>
  <c r="W30" i="104"/>
  <c r="V30" i="104"/>
  <c r="U30" i="104"/>
  <c r="T30" i="104"/>
  <c r="X25" i="104"/>
  <c r="W25" i="104"/>
  <c r="V25" i="104"/>
  <c r="U25" i="104"/>
  <c r="T25" i="104"/>
  <c r="X24" i="104"/>
  <c r="W24" i="104"/>
  <c r="V24" i="104"/>
  <c r="U24" i="104"/>
  <c r="T24" i="104"/>
  <c r="X23" i="104"/>
  <c r="W23" i="104"/>
  <c r="V23" i="104"/>
  <c r="U23" i="104"/>
  <c r="T23" i="104"/>
  <c r="X22" i="104"/>
  <c r="W22" i="104"/>
  <c r="V22" i="104"/>
  <c r="U22" i="104"/>
  <c r="T22" i="104"/>
  <c r="X21" i="104"/>
  <c r="W21" i="104"/>
  <c r="V21" i="104"/>
  <c r="U21" i="104"/>
  <c r="T21" i="104"/>
  <c r="U17" i="104"/>
  <c r="U113" i="90"/>
  <c r="T17" i="104"/>
  <c r="T113" i="90"/>
  <c r="S17" i="104"/>
  <c r="S113" i="90"/>
  <c r="X46" i="102"/>
  <c r="W46" i="102"/>
  <c r="V46" i="102"/>
  <c r="U46" i="102"/>
  <c r="T46" i="102"/>
  <c r="X45" i="102"/>
  <c r="W45" i="102"/>
  <c r="V45" i="102"/>
  <c r="U45" i="102"/>
  <c r="T45" i="102"/>
  <c r="X44" i="102"/>
  <c r="W44" i="102"/>
  <c r="V44" i="102"/>
  <c r="U44" i="102"/>
  <c r="T44" i="102"/>
  <c r="X43" i="102"/>
  <c r="W43" i="102"/>
  <c r="V43" i="102"/>
  <c r="U43" i="102"/>
  <c r="T43" i="102"/>
  <c r="X42" i="102"/>
  <c r="W42" i="102"/>
  <c r="V42" i="102"/>
  <c r="U42" i="102"/>
  <c r="T42" i="102"/>
  <c r="X41" i="102"/>
  <c r="W41" i="102"/>
  <c r="V41" i="102"/>
  <c r="U41" i="102"/>
  <c r="T41" i="102"/>
  <c r="X40" i="102"/>
  <c r="W40" i="102"/>
  <c r="V40" i="102"/>
  <c r="U40" i="102"/>
  <c r="T40" i="102"/>
  <c r="X39" i="102"/>
  <c r="W39" i="102"/>
  <c r="V39" i="102"/>
  <c r="U39" i="102"/>
  <c r="T39" i="102"/>
  <c r="X38" i="102"/>
  <c r="W38" i="102"/>
  <c r="V38" i="102"/>
  <c r="U38" i="102"/>
  <c r="T38" i="102"/>
  <c r="X37" i="102"/>
  <c r="W37" i="102"/>
  <c r="V37" i="102"/>
  <c r="U37" i="102"/>
  <c r="T37" i="102"/>
  <c r="X36" i="102"/>
  <c r="W36" i="102"/>
  <c r="V36" i="102"/>
  <c r="U36" i="102"/>
  <c r="T36" i="102"/>
  <c r="X35" i="102"/>
  <c r="W35" i="102"/>
  <c r="V35" i="102"/>
  <c r="U35" i="102"/>
  <c r="T35" i="102"/>
  <c r="X34" i="102"/>
  <c r="W34" i="102"/>
  <c r="V34" i="102"/>
  <c r="U34" i="102"/>
  <c r="T34" i="102"/>
  <c r="X29" i="102"/>
  <c r="W29" i="102"/>
  <c r="V29" i="102"/>
  <c r="U29" i="102"/>
  <c r="T29" i="102"/>
  <c r="X28" i="102"/>
  <c r="W28" i="102"/>
  <c r="V28" i="102"/>
  <c r="U28" i="102"/>
  <c r="T28" i="102"/>
  <c r="X23" i="102"/>
  <c r="W23" i="102"/>
  <c r="V23" i="102"/>
  <c r="U23" i="102"/>
  <c r="T23" i="102"/>
  <c r="X22" i="102"/>
  <c r="W22" i="102"/>
  <c r="V22" i="102"/>
  <c r="U22" i="102"/>
  <c r="T22" i="102"/>
  <c r="V17" i="102"/>
  <c r="U17" i="102"/>
  <c r="T17" i="102"/>
  <c r="X16" i="102"/>
  <c r="W16" i="102"/>
  <c r="V16" i="102"/>
  <c r="U16" i="102"/>
  <c r="T16" i="102"/>
  <c r="X58" i="101"/>
  <c r="W58" i="101"/>
  <c r="V58" i="101"/>
  <c r="U58" i="101"/>
  <c r="T58" i="101"/>
  <c r="X57" i="101"/>
  <c r="W57" i="101"/>
  <c r="V57" i="101"/>
  <c r="U57" i="101"/>
  <c r="T57" i="101"/>
  <c r="X56" i="101"/>
  <c r="W56" i="101"/>
  <c r="V56" i="101"/>
  <c r="U56" i="101"/>
  <c r="T56" i="101"/>
  <c r="X55" i="101"/>
  <c r="W55" i="101"/>
  <c r="V55" i="101"/>
  <c r="U55" i="101"/>
  <c r="T55" i="101"/>
  <c r="X54" i="101"/>
  <c r="W54" i="101"/>
  <c r="V54" i="101"/>
  <c r="U54" i="101"/>
  <c r="T54" i="101"/>
  <c r="X53" i="101"/>
  <c r="W53" i="101"/>
  <c r="V53" i="101"/>
  <c r="U53" i="101"/>
  <c r="T53" i="101"/>
  <c r="X52" i="101"/>
  <c r="W52" i="101"/>
  <c r="V52" i="101"/>
  <c r="U52" i="101"/>
  <c r="T52" i="101"/>
  <c r="X51" i="101"/>
  <c r="W51" i="101"/>
  <c r="V51" i="101"/>
  <c r="U51" i="101"/>
  <c r="T51" i="101"/>
  <c r="X50" i="101"/>
  <c r="W50" i="101"/>
  <c r="V50" i="101"/>
  <c r="U50" i="101"/>
  <c r="T50" i="101"/>
  <c r="X49" i="101"/>
  <c r="W49" i="101"/>
  <c r="V49" i="101"/>
  <c r="U49" i="101"/>
  <c r="T49" i="101"/>
  <c r="X48" i="101"/>
  <c r="W48" i="101"/>
  <c r="V48" i="101"/>
  <c r="U48" i="101"/>
  <c r="T48" i="101"/>
  <c r="X47" i="101"/>
  <c r="W47" i="101"/>
  <c r="V47" i="101"/>
  <c r="U47" i="101"/>
  <c r="T47" i="101"/>
  <c r="X46" i="101"/>
  <c r="W46" i="101"/>
  <c r="V46" i="101"/>
  <c r="U46" i="101"/>
  <c r="T46" i="101"/>
  <c r="X41" i="101"/>
  <c r="W41" i="101"/>
  <c r="V41" i="101"/>
  <c r="U41" i="101"/>
  <c r="T41" i="101"/>
  <c r="X40" i="101"/>
  <c r="W40" i="101"/>
  <c r="V40" i="101"/>
  <c r="U40" i="101"/>
  <c r="T40" i="101"/>
  <c r="X39" i="101"/>
  <c r="W39" i="101"/>
  <c r="V39" i="101"/>
  <c r="U39" i="101"/>
  <c r="T39" i="101"/>
  <c r="X38" i="101"/>
  <c r="W38" i="101"/>
  <c r="V38" i="101"/>
  <c r="U38" i="101"/>
  <c r="T38" i="101"/>
  <c r="X37" i="101"/>
  <c r="W37" i="101"/>
  <c r="V37" i="101"/>
  <c r="U37" i="101"/>
  <c r="T37" i="101"/>
  <c r="X32" i="101"/>
  <c r="W32" i="101"/>
  <c r="V32" i="101"/>
  <c r="U32" i="101"/>
  <c r="T32" i="101"/>
  <c r="X31" i="101"/>
  <c r="W31" i="101"/>
  <c r="V31" i="101"/>
  <c r="U31" i="101"/>
  <c r="T31" i="101"/>
  <c r="X30" i="101"/>
  <c r="W30" i="101"/>
  <c r="V30" i="101"/>
  <c r="U30" i="101"/>
  <c r="T30" i="101"/>
  <c r="X29" i="101"/>
  <c r="W29" i="101"/>
  <c r="V29" i="101"/>
  <c r="U29" i="101"/>
  <c r="T29" i="101"/>
  <c r="X28" i="101"/>
  <c r="W28" i="101"/>
  <c r="V28" i="101"/>
  <c r="U28" i="101"/>
  <c r="T28" i="101"/>
  <c r="X23" i="101"/>
  <c r="W23" i="101"/>
  <c r="V23" i="101"/>
  <c r="U23" i="101"/>
  <c r="T23" i="101"/>
  <c r="X22" i="101"/>
  <c r="W22" i="101"/>
  <c r="V22" i="101"/>
  <c r="U22" i="101"/>
  <c r="T22" i="101"/>
  <c r="X21" i="101"/>
  <c r="W21" i="101"/>
  <c r="V21" i="101"/>
  <c r="U21" i="101"/>
  <c r="T21" i="101"/>
  <c r="X20" i="101"/>
  <c r="W20" i="101"/>
  <c r="V20" i="101"/>
  <c r="U20" i="101"/>
  <c r="T20" i="101"/>
  <c r="X19" i="101"/>
  <c r="W19" i="101"/>
  <c r="V19" i="101"/>
  <c r="U19" i="101"/>
  <c r="T19" i="101"/>
  <c r="X52" i="100"/>
  <c r="W52" i="100"/>
  <c r="V52" i="100"/>
  <c r="U52" i="100"/>
  <c r="T52" i="100"/>
  <c r="X51" i="100"/>
  <c r="W51" i="100"/>
  <c r="V51" i="100"/>
  <c r="U51" i="100"/>
  <c r="T51" i="100"/>
  <c r="X50" i="100"/>
  <c r="W50" i="100"/>
  <c r="V50" i="100"/>
  <c r="U50" i="100"/>
  <c r="T50" i="100"/>
  <c r="X49" i="100"/>
  <c r="W49" i="100"/>
  <c r="V49" i="100"/>
  <c r="U49" i="100"/>
  <c r="T49" i="100"/>
  <c r="X48" i="100"/>
  <c r="W48" i="100"/>
  <c r="V48" i="100"/>
  <c r="U48" i="100"/>
  <c r="T48" i="100"/>
  <c r="X47" i="100"/>
  <c r="W47" i="100"/>
  <c r="V47" i="100"/>
  <c r="U47" i="100"/>
  <c r="T47" i="100"/>
  <c r="X46" i="100"/>
  <c r="W46" i="100"/>
  <c r="V46" i="100"/>
  <c r="U46" i="100"/>
  <c r="T46" i="100"/>
  <c r="X45" i="100"/>
  <c r="W45" i="100"/>
  <c r="V45" i="100"/>
  <c r="U45" i="100"/>
  <c r="T45" i="100"/>
  <c r="X44" i="100"/>
  <c r="W44" i="100"/>
  <c r="V44" i="100"/>
  <c r="U44" i="100"/>
  <c r="T44" i="100"/>
  <c r="X43" i="100"/>
  <c r="W43" i="100"/>
  <c r="V43" i="100"/>
  <c r="U43" i="100"/>
  <c r="T43" i="100"/>
  <c r="X42" i="100"/>
  <c r="W42" i="100"/>
  <c r="V42" i="100"/>
  <c r="U42" i="100"/>
  <c r="T42" i="100"/>
  <c r="X41" i="100"/>
  <c r="W41" i="100"/>
  <c r="V41" i="100"/>
  <c r="U41" i="100"/>
  <c r="T41" i="100"/>
  <c r="X40" i="100"/>
  <c r="W40" i="100"/>
  <c r="V40" i="100"/>
  <c r="U40" i="100"/>
  <c r="T40" i="100"/>
  <c r="X35" i="100"/>
  <c r="W35" i="100"/>
  <c r="V35" i="100"/>
  <c r="U35" i="100"/>
  <c r="T35" i="100"/>
  <c r="X34" i="100"/>
  <c r="W34" i="100"/>
  <c r="V34" i="100"/>
  <c r="U34" i="100"/>
  <c r="T34" i="100"/>
  <c r="X33" i="100"/>
  <c r="W33" i="100"/>
  <c r="V33" i="100"/>
  <c r="U33" i="100"/>
  <c r="T33" i="100"/>
  <c r="X32" i="100"/>
  <c r="W32" i="100"/>
  <c r="V32" i="100"/>
  <c r="U32" i="100"/>
  <c r="T32" i="100"/>
  <c r="X31" i="100"/>
  <c r="W31" i="100"/>
  <c r="V31" i="100"/>
  <c r="U31" i="100"/>
  <c r="T31" i="100"/>
  <c r="X26" i="100"/>
  <c r="W26" i="100"/>
  <c r="V26" i="100"/>
  <c r="U26" i="100"/>
  <c r="T26" i="100"/>
  <c r="X25" i="100"/>
  <c r="W25" i="100"/>
  <c r="V25" i="100"/>
  <c r="U25" i="100"/>
  <c r="T25" i="100"/>
  <c r="X24" i="100"/>
  <c r="W24" i="100"/>
  <c r="V24" i="100"/>
  <c r="U24" i="100"/>
  <c r="T24" i="100"/>
  <c r="X23" i="100"/>
  <c r="W23" i="100"/>
  <c r="V23" i="100"/>
  <c r="U23" i="100"/>
  <c r="T23" i="100"/>
  <c r="X22" i="100"/>
  <c r="W22" i="100"/>
  <c r="V22" i="100"/>
  <c r="U22" i="100"/>
  <c r="T22" i="100"/>
  <c r="X17" i="100"/>
  <c r="W17" i="100"/>
  <c r="V17" i="100"/>
  <c r="U17" i="100"/>
  <c r="T17" i="100"/>
  <c r="X16" i="100"/>
  <c r="W16" i="100"/>
  <c r="V16" i="100"/>
  <c r="U16" i="100"/>
  <c r="T16" i="100"/>
  <c r="X15" i="100"/>
  <c r="W15" i="100"/>
  <c r="V15" i="100"/>
  <c r="U15" i="100"/>
  <c r="T15" i="100"/>
  <c r="X14" i="100"/>
  <c r="W14" i="100"/>
  <c r="V14" i="100"/>
  <c r="U14" i="100"/>
  <c r="T14" i="100"/>
  <c r="X13" i="100"/>
  <c r="W13" i="100"/>
  <c r="V13" i="100"/>
  <c r="U13" i="100"/>
  <c r="T13" i="100"/>
  <c r="L47" i="102"/>
  <c r="K47" i="102"/>
  <c r="L30" i="102"/>
  <c r="W30" i="102"/>
  <c r="K30" i="102"/>
  <c r="L24" i="102"/>
  <c r="K24" i="102"/>
  <c r="K18" i="102"/>
  <c r="M47" i="102"/>
  <c r="M30" i="102"/>
  <c r="M24" i="102"/>
  <c r="X24" i="102"/>
  <c r="L17" i="104"/>
  <c r="L113" i="90" s="1"/>
  <c r="K17" i="104"/>
  <c r="K113" i="90" s="1"/>
  <c r="M17" i="104"/>
  <c r="M113" i="90" s="1"/>
  <c r="M114" i="90" s="1"/>
  <c r="M115" i="90" s="1"/>
  <c r="L9" i="103"/>
  <c r="L118" i="90"/>
  <c r="K9" i="103"/>
  <c r="K118" i="90"/>
  <c r="M9" i="103"/>
  <c r="M118" i="90"/>
  <c r="M61" i="104"/>
  <c r="L61" i="104"/>
  <c r="K61" i="104"/>
  <c r="J61" i="104"/>
  <c r="M44" i="104"/>
  <c r="L44" i="104"/>
  <c r="K44" i="104"/>
  <c r="J44" i="104"/>
  <c r="M35" i="104"/>
  <c r="L35" i="104"/>
  <c r="K35" i="104"/>
  <c r="J35" i="104"/>
  <c r="M26" i="104"/>
  <c r="L26" i="104"/>
  <c r="L64" i="91"/>
  <c r="K26" i="104"/>
  <c r="J26" i="104"/>
  <c r="M59" i="101"/>
  <c r="L59" i="101"/>
  <c r="K59" i="101"/>
  <c r="J59" i="101"/>
  <c r="M42" i="101"/>
  <c r="X42" i="101"/>
  <c r="L42" i="101"/>
  <c r="K42" i="101"/>
  <c r="J42" i="101"/>
  <c r="M33" i="101"/>
  <c r="L33" i="101"/>
  <c r="K33" i="101"/>
  <c r="J33" i="101"/>
  <c r="M24" i="101"/>
  <c r="M62" i="91"/>
  <c r="L24" i="101"/>
  <c r="K24" i="101"/>
  <c r="K62" i="91"/>
  <c r="J24" i="101"/>
  <c r="M53" i="100"/>
  <c r="L53" i="100"/>
  <c r="K53" i="100"/>
  <c r="J53" i="100"/>
  <c r="M36" i="100"/>
  <c r="L36" i="100"/>
  <c r="K36" i="100"/>
  <c r="J36" i="100"/>
  <c r="M27" i="100"/>
  <c r="L27" i="100"/>
  <c r="K27" i="100"/>
  <c r="J27" i="100"/>
  <c r="M18" i="100"/>
  <c r="L18" i="100"/>
  <c r="K18" i="100"/>
  <c r="V18" i="100"/>
  <c r="J18" i="100"/>
  <c r="X56" i="99"/>
  <c r="W56" i="99"/>
  <c r="V56" i="99"/>
  <c r="U56" i="99"/>
  <c r="T56" i="99"/>
  <c r="X55" i="99"/>
  <c r="W55" i="99"/>
  <c r="V55" i="99"/>
  <c r="U55" i="99"/>
  <c r="T55" i="99"/>
  <c r="X54" i="99"/>
  <c r="W54" i="99"/>
  <c r="V54" i="99"/>
  <c r="U54" i="99"/>
  <c r="T54" i="99"/>
  <c r="X53" i="99"/>
  <c r="W53" i="99"/>
  <c r="V53" i="99"/>
  <c r="U53" i="99"/>
  <c r="T53" i="99"/>
  <c r="X52" i="99"/>
  <c r="W52" i="99"/>
  <c r="V52" i="99"/>
  <c r="U52" i="99"/>
  <c r="T52" i="99"/>
  <c r="X51" i="99"/>
  <c r="W51" i="99"/>
  <c r="V51" i="99"/>
  <c r="U51" i="99"/>
  <c r="T51" i="99"/>
  <c r="X50" i="99"/>
  <c r="W50" i="99"/>
  <c r="V50" i="99"/>
  <c r="U50" i="99"/>
  <c r="T50" i="99"/>
  <c r="X49" i="99"/>
  <c r="W49" i="99"/>
  <c r="V49" i="99"/>
  <c r="U49" i="99"/>
  <c r="T49" i="99"/>
  <c r="X48" i="99"/>
  <c r="W48" i="99"/>
  <c r="V48" i="99"/>
  <c r="U48" i="99"/>
  <c r="T48" i="99"/>
  <c r="X47" i="99"/>
  <c r="W47" i="99"/>
  <c r="V47" i="99"/>
  <c r="U47" i="99"/>
  <c r="T47" i="99"/>
  <c r="X46" i="99"/>
  <c r="W46" i="99"/>
  <c r="V46" i="99"/>
  <c r="U46" i="99"/>
  <c r="T46" i="99"/>
  <c r="X45" i="99"/>
  <c r="W45" i="99"/>
  <c r="V45" i="99"/>
  <c r="U45" i="99"/>
  <c r="T45" i="99"/>
  <c r="X44" i="99"/>
  <c r="W44" i="99"/>
  <c r="V44" i="99"/>
  <c r="U44" i="99"/>
  <c r="T44" i="99"/>
  <c r="X39" i="99"/>
  <c r="W39" i="99"/>
  <c r="V39" i="99"/>
  <c r="U39" i="99"/>
  <c r="T39" i="99"/>
  <c r="X38" i="99"/>
  <c r="W38" i="99"/>
  <c r="V38" i="99"/>
  <c r="U38" i="99"/>
  <c r="T38" i="99"/>
  <c r="X37" i="99"/>
  <c r="W37" i="99"/>
  <c r="V37" i="99"/>
  <c r="U37" i="99"/>
  <c r="T37" i="99"/>
  <c r="X36" i="99"/>
  <c r="W36" i="99"/>
  <c r="V36" i="99"/>
  <c r="U36" i="99"/>
  <c r="T36" i="99"/>
  <c r="X35" i="99"/>
  <c r="W35" i="99"/>
  <c r="V35" i="99"/>
  <c r="U35" i="99"/>
  <c r="T35" i="99"/>
  <c r="X30" i="99"/>
  <c r="W30" i="99"/>
  <c r="V30" i="99"/>
  <c r="U30" i="99"/>
  <c r="T30" i="99"/>
  <c r="X29" i="99"/>
  <c r="W29" i="99"/>
  <c r="V29" i="99"/>
  <c r="U29" i="99"/>
  <c r="T29" i="99"/>
  <c r="X28" i="99"/>
  <c r="W28" i="99"/>
  <c r="V28" i="99"/>
  <c r="U28" i="99"/>
  <c r="T28" i="99"/>
  <c r="X27" i="99"/>
  <c r="W27" i="99"/>
  <c r="V27" i="99"/>
  <c r="U27" i="99"/>
  <c r="T27" i="99"/>
  <c r="X26" i="99"/>
  <c r="W26" i="99"/>
  <c r="V26" i="99"/>
  <c r="U26" i="99"/>
  <c r="T26" i="99"/>
  <c r="X21" i="99"/>
  <c r="W21" i="99"/>
  <c r="V21" i="99"/>
  <c r="U21" i="99"/>
  <c r="T21" i="99"/>
  <c r="X20" i="99"/>
  <c r="W20" i="99"/>
  <c r="V20" i="99"/>
  <c r="U20" i="99"/>
  <c r="T20" i="99"/>
  <c r="X19" i="99"/>
  <c r="W19" i="99"/>
  <c r="V19" i="99"/>
  <c r="U19" i="99"/>
  <c r="T19" i="99"/>
  <c r="X18" i="99"/>
  <c r="W18" i="99"/>
  <c r="V18" i="99"/>
  <c r="U18" i="99"/>
  <c r="T18" i="99"/>
  <c r="X17" i="99"/>
  <c r="W17" i="99"/>
  <c r="V17" i="99"/>
  <c r="U17" i="99"/>
  <c r="T17" i="99"/>
  <c r="L57" i="99"/>
  <c r="K57" i="99"/>
  <c r="L40" i="99"/>
  <c r="K40" i="99"/>
  <c r="L31" i="99"/>
  <c r="K31" i="99"/>
  <c r="L22" i="99"/>
  <c r="K22" i="99"/>
  <c r="M57" i="99"/>
  <c r="M40" i="99"/>
  <c r="M31" i="99"/>
  <c r="X31" i="99"/>
  <c r="M22" i="99"/>
  <c r="X54" i="98"/>
  <c r="W54" i="98"/>
  <c r="V54" i="98"/>
  <c r="U54" i="98"/>
  <c r="T54" i="98"/>
  <c r="X53" i="98"/>
  <c r="W53" i="98"/>
  <c r="V53" i="98"/>
  <c r="U53" i="98"/>
  <c r="T53" i="98"/>
  <c r="X52" i="98"/>
  <c r="W52" i="98"/>
  <c r="V52" i="98"/>
  <c r="U52" i="98"/>
  <c r="T52" i="98"/>
  <c r="X51" i="98"/>
  <c r="W51" i="98"/>
  <c r="V51" i="98"/>
  <c r="U51" i="98"/>
  <c r="T51" i="98"/>
  <c r="X49" i="98"/>
  <c r="W49" i="98"/>
  <c r="V49" i="98"/>
  <c r="U49" i="98"/>
  <c r="T49" i="98"/>
  <c r="X48" i="98"/>
  <c r="W48" i="98"/>
  <c r="V48" i="98"/>
  <c r="U48" i="98"/>
  <c r="T48" i="98"/>
  <c r="X47" i="98"/>
  <c r="W47" i="98"/>
  <c r="V47" i="98"/>
  <c r="U47" i="98"/>
  <c r="T47" i="98"/>
  <c r="X46" i="98"/>
  <c r="W46" i="98"/>
  <c r="V46" i="98"/>
  <c r="U46" i="98"/>
  <c r="T46" i="98"/>
  <c r="X45" i="98"/>
  <c r="W45" i="98"/>
  <c r="V45" i="98"/>
  <c r="U45" i="98"/>
  <c r="T45" i="98"/>
  <c r="X44" i="98"/>
  <c r="W44" i="98"/>
  <c r="V44" i="98"/>
  <c r="U44" i="98"/>
  <c r="T44" i="98"/>
  <c r="X43" i="98"/>
  <c r="W43" i="98"/>
  <c r="V43" i="98"/>
  <c r="U43" i="98"/>
  <c r="T43" i="98"/>
  <c r="X42" i="98"/>
  <c r="W42" i="98"/>
  <c r="V42" i="98"/>
  <c r="U42" i="98"/>
  <c r="T42" i="98"/>
  <c r="X37" i="98"/>
  <c r="W37" i="98"/>
  <c r="V37" i="98"/>
  <c r="U37" i="98"/>
  <c r="T37" i="98"/>
  <c r="X36" i="98"/>
  <c r="W36" i="98"/>
  <c r="V36" i="98"/>
  <c r="U36" i="98"/>
  <c r="T36" i="98"/>
  <c r="X35" i="98"/>
  <c r="W35" i="98"/>
  <c r="V35" i="98"/>
  <c r="U35" i="98"/>
  <c r="T35" i="98"/>
  <c r="X34" i="98"/>
  <c r="W34" i="98"/>
  <c r="V34" i="98"/>
  <c r="U34" i="98"/>
  <c r="T34" i="98"/>
  <c r="X33" i="98"/>
  <c r="W33" i="98"/>
  <c r="V33" i="98"/>
  <c r="U33" i="98"/>
  <c r="T33" i="98"/>
  <c r="X28" i="98"/>
  <c r="W28" i="98"/>
  <c r="V28" i="98"/>
  <c r="U28" i="98"/>
  <c r="T28" i="98"/>
  <c r="X27" i="98"/>
  <c r="W27" i="98"/>
  <c r="V27" i="98"/>
  <c r="U27" i="98"/>
  <c r="T27" i="98"/>
  <c r="X26" i="98"/>
  <c r="W26" i="98"/>
  <c r="V26" i="98"/>
  <c r="U26" i="98"/>
  <c r="T26" i="98"/>
  <c r="X25" i="98"/>
  <c r="W25" i="98"/>
  <c r="V25" i="98"/>
  <c r="U25" i="98"/>
  <c r="T25" i="98"/>
  <c r="X24" i="98"/>
  <c r="W24" i="98"/>
  <c r="V24" i="98"/>
  <c r="U24" i="98"/>
  <c r="T24" i="98"/>
  <c r="X19" i="98"/>
  <c r="W19" i="98"/>
  <c r="V19" i="98"/>
  <c r="U19" i="98"/>
  <c r="T19" i="98"/>
  <c r="X18" i="98"/>
  <c r="W18" i="98"/>
  <c r="V18" i="98"/>
  <c r="U18" i="98"/>
  <c r="T18" i="98"/>
  <c r="X17" i="98"/>
  <c r="W17" i="98"/>
  <c r="V17" i="98"/>
  <c r="U17" i="98"/>
  <c r="T17" i="98"/>
  <c r="X16" i="98"/>
  <c r="W16" i="98"/>
  <c r="V16" i="98"/>
  <c r="U16" i="98"/>
  <c r="T16" i="98"/>
  <c r="X15" i="98"/>
  <c r="W15" i="98"/>
  <c r="V15" i="98"/>
  <c r="U15" i="98"/>
  <c r="T15" i="98"/>
  <c r="L55" i="98"/>
  <c r="K55" i="98"/>
  <c r="M55" i="98"/>
  <c r="L38" i="98"/>
  <c r="K38" i="98"/>
  <c r="M38" i="98"/>
  <c r="L29" i="98"/>
  <c r="K29" i="98"/>
  <c r="M29" i="98"/>
  <c r="K20" i="98"/>
  <c r="L20" i="98"/>
  <c r="M20" i="98"/>
  <c r="L11" i="98"/>
  <c r="K11" i="98"/>
  <c r="M11" i="98"/>
  <c r="X68" i="97"/>
  <c r="X67" i="97"/>
  <c r="X66" i="97"/>
  <c r="X65" i="97"/>
  <c r="X64" i="97"/>
  <c r="X63" i="97"/>
  <c r="X62" i="97"/>
  <c r="X61" i="97"/>
  <c r="X60" i="97"/>
  <c r="X59" i="97"/>
  <c r="X58" i="97"/>
  <c r="X57" i="97"/>
  <c r="X56" i="97"/>
  <c r="X51" i="97"/>
  <c r="X50" i="97"/>
  <c r="X49" i="97"/>
  <c r="X48" i="97"/>
  <c r="X47" i="97"/>
  <c r="X42" i="97"/>
  <c r="X41" i="97"/>
  <c r="X40" i="97"/>
  <c r="X39" i="97"/>
  <c r="X38" i="97"/>
  <c r="W68" i="97"/>
  <c r="W67" i="97"/>
  <c r="W66" i="97"/>
  <c r="W65" i="97"/>
  <c r="W64" i="97"/>
  <c r="W63" i="97"/>
  <c r="W62" i="97"/>
  <c r="W61" i="97"/>
  <c r="W60" i="97"/>
  <c r="W59" i="97"/>
  <c r="W58" i="97"/>
  <c r="W57" i="97"/>
  <c r="W56" i="97"/>
  <c r="W51" i="97"/>
  <c r="W50" i="97"/>
  <c r="W49" i="97"/>
  <c r="W48" i="97"/>
  <c r="W47" i="97"/>
  <c r="W42" i="97"/>
  <c r="W41" i="97"/>
  <c r="W40" i="97"/>
  <c r="W39" i="97"/>
  <c r="W38" i="97"/>
  <c r="V68" i="97"/>
  <c r="V67" i="97"/>
  <c r="V66" i="97"/>
  <c r="V65" i="97"/>
  <c r="V64" i="97"/>
  <c r="V63" i="97"/>
  <c r="V62" i="97"/>
  <c r="V61" i="97"/>
  <c r="V60" i="97"/>
  <c r="V59" i="97"/>
  <c r="V58" i="97"/>
  <c r="V57" i="97"/>
  <c r="V56" i="97"/>
  <c r="V51" i="97"/>
  <c r="V50" i="97"/>
  <c r="V49" i="97"/>
  <c r="V48" i="97"/>
  <c r="V47" i="97"/>
  <c r="V42" i="97"/>
  <c r="V41" i="97"/>
  <c r="V40" i="97"/>
  <c r="V39" i="97"/>
  <c r="V38" i="97"/>
  <c r="M69" i="97"/>
  <c r="L69" i="97"/>
  <c r="K69" i="97"/>
  <c r="M52" i="97"/>
  <c r="L52" i="97"/>
  <c r="K52" i="97"/>
  <c r="M43" i="97"/>
  <c r="L43" i="97"/>
  <c r="K43" i="97"/>
  <c r="M34" i="97"/>
  <c r="L34" i="97"/>
  <c r="K34" i="97"/>
  <c r="E43" i="90"/>
  <c r="AK64" i="91"/>
  <c r="AJ64" i="91"/>
  <c r="AI64" i="91"/>
  <c r="AK63" i="91"/>
  <c r="AJ63" i="91"/>
  <c r="AI63" i="91"/>
  <c r="AK62" i="91"/>
  <c r="AJ62" i="91"/>
  <c r="AI62" i="91"/>
  <c r="AK61" i="91"/>
  <c r="AJ61" i="91"/>
  <c r="AI61" i="91"/>
  <c r="AK60" i="91"/>
  <c r="AJ60" i="91"/>
  <c r="AI60" i="91"/>
  <c r="AK59" i="91"/>
  <c r="AJ59" i="91"/>
  <c r="AI59" i="91"/>
  <c r="AK58" i="91"/>
  <c r="AK65" i="91"/>
  <c r="AJ58" i="91"/>
  <c r="AI58" i="91"/>
  <c r="AK52" i="91"/>
  <c r="AJ52" i="91"/>
  <c r="AI52" i="91"/>
  <c r="AK51" i="91"/>
  <c r="AJ51" i="91"/>
  <c r="AI51" i="91"/>
  <c r="AK50" i="91"/>
  <c r="AJ50" i="91"/>
  <c r="AI50" i="91"/>
  <c r="AK49" i="91"/>
  <c r="AJ49" i="91"/>
  <c r="AI49" i="91"/>
  <c r="AK48" i="91"/>
  <c r="AJ48" i="91"/>
  <c r="AI48" i="91"/>
  <c r="AK47" i="91"/>
  <c r="AJ47" i="91"/>
  <c r="AI47" i="91"/>
  <c r="AK46" i="91"/>
  <c r="AJ46" i="91"/>
  <c r="AI46" i="91"/>
  <c r="AK45" i="91"/>
  <c r="AJ45" i="91"/>
  <c r="AI45" i="91"/>
  <c r="AK44" i="91"/>
  <c r="AJ44" i="91"/>
  <c r="AI44" i="91"/>
  <c r="AK43" i="91"/>
  <c r="AJ43" i="91"/>
  <c r="AI43" i="91"/>
  <c r="AK42" i="91"/>
  <c r="AJ42" i="91"/>
  <c r="AI42" i="91"/>
  <c r="AK41" i="91"/>
  <c r="AJ41" i="91"/>
  <c r="AI41" i="91"/>
  <c r="AK40" i="91"/>
  <c r="AJ40" i="91"/>
  <c r="AI40" i="91"/>
  <c r="AK34" i="91"/>
  <c r="AJ34" i="91"/>
  <c r="AI34" i="91"/>
  <c r="AK33" i="91"/>
  <c r="AJ33" i="91"/>
  <c r="AI33" i="91"/>
  <c r="AK32" i="91"/>
  <c r="AJ32" i="91"/>
  <c r="AI32" i="91"/>
  <c r="AK31" i="91"/>
  <c r="AJ31" i="91"/>
  <c r="AI31" i="91"/>
  <c r="AK30" i="91"/>
  <c r="AJ30" i="91"/>
  <c r="AI30" i="91"/>
  <c r="AK24" i="91"/>
  <c r="AJ24" i="91"/>
  <c r="AI24" i="91"/>
  <c r="AK23" i="91"/>
  <c r="AJ23" i="91"/>
  <c r="AI23" i="91"/>
  <c r="AK22" i="91"/>
  <c r="AJ22" i="91"/>
  <c r="AI22" i="91"/>
  <c r="AK21" i="91"/>
  <c r="AJ21" i="91"/>
  <c r="AI21" i="91"/>
  <c r="AK20" i="91"/>
  <c r="AJ20" i="91"/>
  <c r="AJ25" i="91"/>
  <c r="AI20" i="91"/>
  <c r="AK11" i="91"/>
  <c r="AK12" i="91"/>
  <c r="AK13" i="91"/>
  <c r="AK14" i="91"/>
  <c r="AJ11" i="91"/>
  <c r="AJ12" i="91"/>
  <c r="AJ13" i="91"/>
  <c r="AJ14" i="91"/>
  <c r="AJ10" i="91"/>
  <c r="AJ15" i="91"/>
  <c r="AK10" i="91"/>
  <c r="AI11" i="91"/>
  <c r="AI12" i="91"/>
  <c r="AI13" i="91"/>
  <c r="AI14" i="91"/>
  <c r="AI10" i="91"/>
  <c r="C38" i="92"/>
  <c r="X34" i="97"/>
  <c r="W34" i="97"/>
  <c r="M60" i="91"/>
  <c r="M87" i="99"/>
  <c r="L60" i="91"/>
  <c r="X60" i="91"/>
  <c r="L87" i="99"/>
  <c r="K60" i="91"/>
  <c r="W53" i="100"/>
  <c r="L100" i="101"/>
  <c r="M100" i="101"/>
  <c r="K100" i="101"/>
  <c r="X47" i="102"/>
  <c r="W47" i="102"/>
  <c r="AI25" i="91"/>
  <c r="AK15" i="91"/>
  <c r="AK25" i="91"/>
  <c r="AM65" i="91"/>
  <c r="AI35" i="91"/>
  <c r="AL25" i="91"/>
  <c r="AM25" i="91"/>
  <c r="AK35" i="91"/>
  <c r="AL15" i="91"/>
  <c r="AI53" i="91"/>
  <c r="AN15" i="91"/>
  <c r="AM15" i="91"/>
  <c r="AJ53" i="91"/>
  <c r="AK53" i="91"/>
  <c r="AL65" i="91"/>
  <c r="AI15" i="91"/>
  <c r="AI65" i="91"/>
  <c r="AN53" i="91"/>
  <c r="AJ35" i="91"/>
  <c r="AJ65" i="91"/>
  <c r="AN65" i="91"/>
  <c r="M119" i="90"/>
  <c r="M120" i="90"/>
  <c r="U114" i="90"/>
  <c r="U115" i="90"/>
  <c r="V44" i="104"/>
  <c r="W44" i="104"/>
  <c r="W35" i="104"/>
  <c r="W61" i="104"/>
  <c r="X61" i="104"/>
  <c r="V26" i="104"/>
  <c r="X26" i="104"/>
  <c r="X44" i="104"/>
  <c r="T114" i="90"/>
  <c r="T115" i="90"/>
  <c r="V35" i="104"/>
  <c r="V61" i="104"/>
  <c r="X35" i="104"/>
  <c r="K64" i="91"/>
  <c r="W64" i="91"/>
  <c r="W26" i="104"/>
  <c r="M64" i="91"/>
  <c r="X64" i="91"/>
  <c r="L119" i="90"/>
  <c r="L120" i="90"/>
  <c r="W24" i="102"/>
  <c r="X30" i="102"/>
  <c r="K63" i="91"/>
  <c r="V59" i="101"/>
  <c r="V33" i="101"/>
  <c r="V42" i="101"/>
  <c r="W33" i="101"/>
  <c r="W59" i="101"/>
  <c r="X59" i="101"/>
  <c r="X33" i="101"/>
  <c r="W24" i="101"/>
  <c r="W42" i="101"/>
  <c r="V24" i="101"/>
  <c r="L62" i="91"/>
  <c r="X62" i="91"/>
  <c r="X24" i="101"/>
  <c r="X53" i="100"/>
  <c r="X36" i="100"/>
  <c r="V53" i="100"/>
  <c r="V27" i="100"/>
  <c r="V36" i="100"/>
  <c r="W27" i="100"/>
  <c r="X27" i="100"/>
  <c r="L88" i="100"/>
  <c r="W36" i="100"/>
  <c r="M88" i="100"/>
  <c r="K88" i="100"/>
  <c r="W18" i="100"/>
  <c r="M61" i="91"/>
  <c r="K61" i="91"/>
  <c r="L61" i="91"/>
  <c r="X18" i="100"/>
  <c r="W40" i="99"/>
  <c r="X40" i="99"/>
  <c r="X57" i="99"/>
  <c r="X22" i="99"/>
  <c r="W31" i="99"/>
  <c r="W57" i="99"/>
  <c r="W22" i="99"/>
  <c r="X29" i="98"/>
  <c r="W20" i="98"/>
  <c r="W55" i="98"/>
  <c r="M88" i="98"/>
  <c r="W38" i="98"/>
  <c r="W29" i="98"/>
  <c r="X38" i="98"/>
  <c r="X55" i="98"/>
  <c r="L88" i="98"/>
  <c r="X20" i="98"/>
  <c r="K59" i="91"/>
  <c r="M59" i="91"/>
  <c r="L59" i="91"/>
  <c r="X20" i="91"/>
  <c r="X10" i="91"/>
  <c r="X23" i="91"/>
  <c r="X41" i="91"/>
  <c r="X49" i="91"/>
  <c r="X69" i="97"/>
  <c r="X52" i="97"/>
  <c r="X43" i="97"/>
  <c r="L196" i="97"/>
  <c r="W52" i="97"/>
  <c r="M196" i="97"/>
  <c r="W69" i="97"/>
  <c r="X21" i="91"/>
  <c r="X34" i="91"/>
  <c r="X47" i="91"/>
  <c r="X22" i="91"/>
  <c r="X40" i="91"/>
  <c r="X48" i="91"/>
  <c r="W43" i="97"/>
  <c r="L58" i="91"/>
  <c r="M58" i="91"/>
  <c r="K58" i="91"/>
  <c r="X11" i="91"/>
  <c r="X24" i="91"/>
  <c r="X42" i="91"/>
  <c r="X50" i="91"/>
  <c r="T37" i="97"/>
  <c r="T55" i="97"/>
  <c r="T46" i="97"/>
  <c r="K60" i="88"/>
  <c r="V60" i="88"/>
  <c r="J69" i="88"/>
  <c r="U69" i="88"/>
  <c r="X33" i="91"/>
  <c r="X46" i="91"/>
  <c r="X13" i="91"/>
  <c r="X31" i="91"/>
  <c r="X32" i="91"/>
  <c r="X45" i="91"/>
  <c r="W12" i="91"/>
  <c r="W30" i="91"/>
  <c r="W43" i="91"/>
  <c r="W51" i="91"/>
  <c r="W13" i="91"/>
  <c r="W31" i="91"/>
  <c r="X44" i="91"/>
  <c r="X52" i="91"/>
  <c r="X12" i="91"/>
  <c r="X30" i="91"/>
  <c r="X43" i="91"/>
  <c r="X51" i="91"/>
  <c r="W32" i="91"/>
  <c r="W45" i="91"/>
  <c r="W33" i="91"/>
  <c r="W46" i="91"/>
  <c r="W21" i="91"/>
  <c r="W34" i="91"/>
  <c r="W47" i="91"/>
  <c r="W22" i="91"/>
  <c r="W40" i="91"/>
  <c r="W48" i="91"/>
  <c r="W10" i="91"/>
  <c r="W23" i="91"/>
  <c r="W41" i="91"/>
  <c r="W49" i="91"/>
  <c r="W11" i="91"/>
  <c r="W24" i="91"/>
  <c r="W42" i="91"/>
  <c r="W50" i="91"/>
  <c r="K15" i="91"/>
  <c r="L25" i="91"/>
  <c r="W20" i="91"/>
  <c r="W44" i="91"/>
  <c r="W52" i="91"/>
  <c r="K53" i="91"/>
  <c r="M25" i="91"/>
  <c r="K35" i="91"/>
  <c r="K25" i="91"/>
  <c r="M53" i="91"/>
  <c r="L53" i="91"/>
  <c r="M35" i="91"/>
  <c r="L35" i="91"/>
  <c r="E11" i="102"/>
  <c r="E38" i="92"/>
  <c r="E29" i="92"/>
  <c r="E21" i="92"/>
  <c r="E13" i="92"/>
  <c r="W60" i="91"/>
  <c r="W62" i="91"/>
  <c r="W61" i="91"/>
  <c r="X61" i="91"/>
  <c r="W59" i="91"/>
  <c r="K65" i="91"/>
  <c r="X59" i="91"/>
  <c r="X58" i="91"/>
  <c r="W58" i="91"/>
  <c r="U55" i="97"/>
  <c r="U46" i="97"/>
  <c r="U37" i="97"/>
  <c r="L60" i="88"/>
  <c r="W60" i="88"/>
  <c r="K69" i="88"/>
  <c r="V69" i="88"/>
  <c r="X25" i="91"/>
  <c r="W35" i="91"/>
  <c r="X53" i="91"/>
  <c r="X35" i="91"/>
  <c r="W53" i="91"/>
  <c r="W25" i="91"/>
  <c r="E43" i="92"/>
  <c r="Q55" i="88"/>
  <c r="Q38" i="88"/>
  <c r="V55" i="97"/>
  <c r="V37" i="97"/>
  <c r="V46" i="97"/>
  <c r="M60" i="88"/>
  <c r="X60" i="88"/>
  <c r="L69" i="88"/>
  <c r="W69" i="88"/>
  <c r="S11" i="98"/>
  <c r="S88" i="90" s="1"/>
  <c r="W46" i="97"/>
  <c r="W55" i="97"/>
  <c r="W37" i="97"/>
  <c r="N60" i="88"/>
  <c r="Y60" i="88"/>
  <c r="M69" i="88"/>
  <c r="X69" i="88"/>
  <c r="R38" i="88"/>
  <c r="H38" i="88"/>
  <c r="H55" i="88"/>
  <c r="I55" i="88"/>
  <c r="D55" i="88"/>
  <c r="P55" i="88"/>
  <c r="D38" i="88"/>
  <c r="N69" i="88"/>
  <c r="Y69" i="88"/>
  <c r="X46" i="97"/>
  <c r="X55" i="97"/>
  <c r="X37" i="97"/>
  <c r="G12" i="102"/>
  <c r="F12" i="102"/>
  <c r="K65" i="88"/>
  <c r="W65" i="88"/>
  <c r="J65" i="88"/>
  <c r="I65" i="88"/>
  <c r="H65" i="88"/>
  <c r="G65" i="88"/>
  <c r="F65" i="88"/>
  <c r="E65" i="88"/>
  <c r="D65" i="88"/>
  <c r="W64" i="88"/>
  <c r="W63" i="88"/>
  <c r="K62" i="88"/>
  <c r="W62" i="88"/>
  <c r="K61" i="88"/>
  <c r="W61" i="88"/>
  <c r="J61" i="88"/>
  <c r="P61" i="88"/>
  <c r="P63" i="88"/>
  <c r="P64" i="88"/>
  <c r="P62" i="88"/>
  <c r="P65" i="88"/>
  <c r="U61" i="88"/>
  <c r="R63" i="88"/>
  <c r="R61" i="88"/>
  <c r="R62" i="88"/>
  <c r="S61" i="88"/>
  <c r="S62" i="88"/>
  <c r="S63" i="88"/>
  <c r="S64" i="88"/>
  <c r="S65" i="88"/>
  <c r="U62" i="88"/>
  <c r="U63" i="88"/>
  <c r="U64" i="88"/>
  <c r="U65" i="88"/>
  <c r="R64" i="88"/>
  <c r="R65" i="88"/>
  <c r="V65" i="88"/>
  <c r="Q61" i="88"/>
  <c r="Q62" i="88"/>
  <c r="Q63" i="88"/>
  <c r="Q64" i="88"/>
  <c r="Q65" i="88"/>
  <c r="T61" i="88"/>
  <c r="T62" i="88"/>
  <c r="T63" i="88"/>
  <c r="T64" i="88"/>
  <c r="T65" i="88"/>
  <c r="V61" i="88"/>
  <c r="V62" i="88"/>
  <c r="V63" i="88"/>
  <c r="V64" i="88"/>
  <c r="I61" i="104"/>
  <c r="H61" i="104"/>
  <c r="G61" i="104"/>
  <c r="F61" i="104"/>
  <c r="E61" i="104"/>
  <c r="D61" i="104"/>
  <c r="C61" i="104"/>
  <c r="S60" i="104"/>
  <c r="R60" i="104"/>
  <c r="Q60" i="104"/>
  <c r="P60" i="104"/>
  <c r="O60" i="104"/>
  <c r="S59" i="104"/>
  <c r="R59" i="104"/>
  <c r="Q59" i="104"/>
  <c r="P59" i="104"/>
  <c r="O59" i="104"/>
  <c r="S58" i="104"/>
  <c r="R58" i="104"/>
  <c r="Q58" i="104"/>
  <c r="P58" i="104"/>
  <c r="O58" i="104"/>
  <c r="S57" i="104"/>
  <c r="R57" i="104"/>
  <c r="Q57" i="104"/>
  <c r="P57" i="104"/>
  <c r="O57" i="104"/>
  <c r="S56" i="104"/>
  <c r="R56" i="104"/>
  <c r="Q56" i="104"/>
  <c r="P56" i="104"/>
  <c r="O56" i="104"/>
  <c r="S55" i="104"/>
  <c r="R55" i="104"/>
  <c r="Q55" i="104"/>
  <c r="P55" i="104"/>
  <c r="O55" i="104"/>
  <c r="S54" i="104"/>
  <c r="R54" i="104"/>
  <c r="Q54" i="104"/>
  <c r="P54" i="104"/>
  <c r="O54" i="104"/>
  <c r="S53" i="104"/>
  <c r="R53" i="104"/>
  <c r="Q53" i="104"/>
  <c r="P53" i="104"/>
  <c r="O53" i="104"/>
  <c r="S52" i="104"/>
  <c r="R52" i="104"/>
  <c r="Q52" i="104"/>
  <c r="P52" i="104"/>
  <c r="O52" i="104"/>
  <c r="S51" i="104"/>
  <c r="R51" i="104"/>
  <c r="Q51" i="104"/>
  <c r="P51" i="104"/>
  <c r="O51" i="104"/>
  <c r="S50" i="104"/>
  <c r="R50" i="104"/>
  <c r="Q50" i="104"/>
  <c r="P50" i="104"/>
  <c r="O50" i="104"/>
  <c r="S49" i="104"/>
  <c r="R49" i="104"/>
  <c r="Q49" i="104"/>
  <c r="P49" i="104"/>
  <c r="O49" i="104"/>
  <c r="S48" i="104"/>
  <c r="R48" i="104"/>
  <c r="Q48" i="104"/>
  <c r="P48" i="104"/>
  <c r="O48" i="104"/>
  <c r="I44" i="104"/>
  <c r="H44" i="104"/>
  <c r="G44" i="104"/>
  <c r="F44" i="104"/>
  <c r="E44" i="104"/>
  <c r="D44" i="104"/>
  <c r="C44" i="104"/>
  <c r="S43" i="104"/>
  <c r="R43" i="104"/>
  <c r="Q43" i="104"/>
  <c r="P43" i="104"/>
  <c r="O43" i="104"/>
  <c r="S42" i="104"/>
  <c r="R42" i="104"/>
  <c r="Q42" i="104"/>
  <c r="P42" i="104"/>
  <c r="O42" i="104"/>
  <c r="S41" i="104"/>
  <c r="R41" i="104"/>
  <c r="Q41" i="104"/>
  <c r="P41" i="104"/>
  <c r="O41" i="104"/>
  <c r="S40" i="104"/>
  <c r="R40" i="104"/>
  <c r="Q40" i="104"/>
  <c r="P40" i="104"/>
  <c r="O40" i="104"/>
  <c r="S39" i="104"/>
  <c r="R39" i="104"/>
  <c r="Q39" i="104"/>
  <c r="P39" i="104"/>
  <c r="O39" i="104"/>
  <c r="I35" i="104"/>
  <c r="H35" i="104"/>
  <c r="G35" i="104"/>
  <c r="F35" i="104"/>
  <c r="E35" i="104"/>
  <c r="D35" i="104"/>
  <c r="C35" i="104"/>
  <c r="S34" i="104"/>
  <c r="R34" i="104"/>
  <c r="Q34" i="104"/>
  <c r="P34" i="104"/>
  <c r="O34" i="104"/>
  <c r="S33" i="104"/>
  <c r="R33" i="104"/>
  <c r="Q33" i="104"/>
  <c r="P33" i="104"/>
  <c r="O33" i="104"/>
  <c r="S32" i="104"/>
  <c r="R32" i="104"/>
  <c r="Q32" i="104"/>
  <c r="P32" i="104"/>
  <c r="O32" i="104"/>
  <c r="S31" i="104"/>
  <c r="R31" i="104"/>
  <c r="Q31" i="104"/>
  <c r="P31" i="104"/>
  <c r="O31" i="104"/>
  <c r="S30" i="104"/>
  <c r="R30" i="104"/>
  <c r="Q30" i="104"/>
  <c r="P30" i="104"/>
  <c r="O30" i="104"/>
  <c r="I26" i="104"/>
  <c r="H26" i="104"/>
  <c r="H64" i="91"/>
  <c r="G26" i="104"/>
  <c r="G64" i="91"/>
  <c r="F26" i="104"/>
  <c r="F64" i="91"/>
  <c r="AH64" i="91"/>
  <c r="E26" i="104"/>
  <c r="E64" i="91"/>
  <c r="D26" i="104"/>
  <c r="D64" i="91"/>
  <c r="C26" i="104"/>
  <c r="C64" i="91"/>
  <c r="S25" i="104"/>
  <c r="R25" i="104"/>
  <c r="Q25" i="104"/>
  <c r="P25" i="104"/>
  <c r="O25" i="104"/>
  <c r="S24" i="104"/>
  <c r="R24" i="104"/>
  <c r="Q24" i="104"/>
  <c r="P24" i="104"/>
  <c r="O24" i="104"/>
  <c r="S23" i="104"/>
  <c r="R23" i="104"/>
  <c r="Q23" i="104"/>
  <c r="P23" i="104"/>
  <c r="O23" i="104"/>
  <c r="S22" i="104"/>
  <c r="R22" i="104"/>
  <c r="Q22" i="104"/>
  <c r="P22" i="104"/>
  <c r="O22" i="104"/>
  <c r="S21" i="104"/>
  <c r="R21" i="104"/>
  <c r="Q21" i="104"/>
  <c r="P21" i="104"/>
  <c r="O21" i="104"/>
  <c r="R17" i="104"/>
  <c r="R113" i="90"/>
  <c r="S114" i="90"/>
  <c r="S115" i="90"/>
  <c r="Q17" i="104"/>
  <c r="Q113" i="90"/>
  <c r="P17" i="104"/>
  <c r="P113" i="90"/>
  <c r="O17" i="104"/>
  <c r="O113" i="90"/>
  <c r="J17" i="104"/>
  <c r="J113" i="90" s="1"/>
  <c r="J114" i="90" s="1"/>
  <c r="J115" i="90" s="1"/>
  <c r="I17" i="104"/>
  <c r="I113" i="90"/>
  <c r="H17" i="104"/>
  <c r="H113" i="90" s="1"/>
  <c r="I114" i="90" s="1"/>
  <c r="I115" i="90" s="1"/>
  <c r="G17" i="104"/>
  <c r="G113" i="90" s="1"/>
  <c r="F17" i="104"/>
  <c r="F113" i="90"/>
  <c r="R118" i="90"/>
  <c r="S119" i="90"/>
  <c r="S120" i="90"/>
  <c r="Q118" i="90"/>
  <c r="P9" i="103"/>
  <c r="P118" i="90"/>
  <c r="O9" i="103"/>
  <c r="O118" i="90"/>
  <c r="J9" i="103"/>
  <c r="J118" i="90"/>
  <c r="K119" i="90"/>
  <c r="K120" i="90"/>
  <c r="I9" i="103"/>
  <c r="I118" i="90"/>
  <c r="H9" i="103"/>
  <c r="H118" i="90"/>
  <c r="G9" i="103"/>
  <c r="G118" i="90"/>
  <c r="F9" i="103"/>
  <c r="F118" i="90"/>
  <c r="J47" i="102"/>
  <c r="I47" i="102"/>
  <c r="H47" i="102"/>
  <c r="G47" i="102"/>
  <c r="F47" i="102"/>
  <c r="E47" i="102"/>
  <c r="D47" i="102"/>
  <c r="C47" i="102"/>
  <c r="S46" i="102"/>
  <c r="R46" i="102"/>
  <c r="Q46" i="102"/>
  <c r="P46" i="102"/>
  <c r="O46" i="102"/>
  <c r="S45" i="102"/>
  <c r="R45" i="102"/>
  <c r="Q45" i="102"/>
  <c r="P45" i="102"/>
  <c r="O45" i="102"/>
  <c r="S44" i="102"/>
  <c r="R44" i="102"/>
  <c r="Q44" i="102"/>
  <c r="P44" i="102"/>
  <c r="O44" i="102"/>
  <c r="S43" i="102"/>
  <c r="R43" i="102"/>
  <c r="Q43" i="102"/>
  <c r="P43" i="102"/>
  <c r="O43" i="102"/>
  <c r="S42" i="102"/>
  <c r="R42" i="102"/>
  <c r="Q42" i="102"/>
  <c r="P42" i="102"/>
  <c r="O42" i="102"/>
  <c r="S41" i="102"/>
  <c r="R41" i="102"/>
  <c r="Q41" i="102"/>
  <c r="P41" i="102"/>
  <c r="O41" i="102"/>
  <c r="S40" i="102"/>
  <c r="R40" i="102"/>
  <c r="Q40" i="102"/>
  <c r="P40" i="102"/>
  <c r="O40" i="102"/>
  <c r="S39" i="102"/>
  <c r="R39" i="102"/>
  <c r="Q39" i="102"/>
  <c r="P39" i="102"/>
  <c r="O39" i="102"/>
  <c r="S38" i="102"/>
  <c r="R38" i="102"/>
  <c r="Q38" i="102"/>
  <c r="P38" i="102"/>
  <c r="O38" i="102"/>
  <c r="S37" i="102"/>
  <c r="R37" i="102"/>
  <c r="Q37" i="102"/>
  <c r="P37" i="102"/>
  <c r="O37" i="102"/>
  <c r="S36" i="102"/>
  <c r="R36" i="102"/>
  <c r="Q36" i="102"/>
  <c r="P36" i="102"/>
  <c r="O36" i="102"/>
  <c r="S35" i="102"/>
  <c r="R35" i="102"/>
  <c r="Q35" i="102"/>
  <c r="P35" i="102"/>
  <c r="O35" i="102"/>
  <c r="S34" i="102"/>
  <c r="R34" i="102"/>
  <c r="Q34" i="102"/>
  <c r="P34" i="102"/>
  <c r="O34" i="102"/>
  <c r="J30" i="102"/>
  <c r="I30" i="102"/>
  <c r="H30" i="102"/>
  <c r="G30" i="102"/>
  <c r="F30" i="102"/>
  <c r="E30" i="102"/>
  <c r="D30" i="102"/>
  <c r="C30" i="102"/>
  <c r="S29" i="102"/>
  <c r="R29" i="102"/>
  <c r="Q29" i="102"/>
  <c r="P29" i="102"/>
  <c r="O29" i="102"/>
  <c r="S28" i="102"/>
  <c r="R28" i="102"/>
  <c r="Q28" i="102"/>
  <c r="P28" i="102"/>
  <c r="O28" i="102"/>
  <c r="J24" i="102"/>
  <c r="I24" i="102"/>
  <c r="H24" i="102"/>
  <c r="G24" i="102"/>
  <c r="F24" i="102"/>
  <c r="E24" i="102"/>
  <c r="D24" i="102"/>
  <c r="C24" i="102"/>
  <c r="S23" i="102"/>
  <c r="R23" i="102"/>
  <c r="Q23" i="102"/>
  <c r="P23" i="102"/>
  <c r="O23" i="102"/>
  <c r="S22" i="102"/>
  <c r="R22" i="102"/>
  <c r="Q22" i="102"/>
  <c r="P22" i="102"/>
  <c r="O22" i="102"/>
  <c r="J18" i="102"/>
  <c r="I18" i="102"/>
  <c r="H18" i="102"/>
  <c r="G18" i="102"/>
  <c r="G63" i="91"/>
  <c r="F18" i="102"/>
  <c r="E18" i="102"/>
  <c r="E63" i="91"/>
  <c r="D18" i="102"/>
  <c r="D63" i="91"/>
  <c r="C18" i="102"/>
  <c r="C63" i="91"/>
  <c r="S17" i="102"/>
  <c r="R17" i="102"/>
  <c r="Q17" i="102"/>
  <c r="P17" i="102"/>
  <c r="O17" i="102"/>
  <c r="S16" i="102"/>
  <c r="R16" i="102"/>
  <c r="Q16" i="102"/>
  <c r="P16" i="102"/>
  <c r="O16" i="102"/>
  <c r="I59" i="101"/>
  <c r="H59" i="101"/>
  <c r="G59" i="101"/>
  <c r="F59" i="101"/>
  <c r="E59" i="101"/>
  <c r="D59" i="101"/>
  <c r="C59" i="101"/>
  <c r="S58" i="101"/>
  <c r="R58" i="101"/>
  <c r="Q58" i="101"/>
  <c r="P58" i="101"/>
  <c r="O58" i="101"/>
  <c r="S57" i="101"/>
  <c r="R57" i="101"/>
  <c r="Q57" i="101"/>
  <c r="P57" i="101"/>
  <c r="O57" i="101"/>
  <c r="S56" i="101"/>
  <c r="R56" i="101"/>
  <c r="Q56" i="101"/>
  <c r="P56" i="101"/>
  <c r="O56" i="101"/>
  <c r="S55" i="101"/>
  <c r="R55" i="101"/>
  <c r="Q55" i="101"/>
  <c r="P55" i="101"/>
  <c r="O55" i="101"/>
  <c r="S54" i="101"/>
  <c r="R54" i="101"/>
  <c r="Q54" i="101"/>
  <c r="P54" i="101"/>
  <c r="O54" i="101"/>
  <c r="S53" i="101"/>
  <c r="R53" i="101"/>
  <c r="Q53" i="101"/>
  <c r="P53" i="101"/>
  <c r="O53" i="101"/>
  <c r="S52" i="101"/>
  <c r="R52" i="101"/>
  <c r="Q52" i="101"/>
  <c r="P52" i="101"/>
  <c r="O52" i="101"/>
  <c r="S51" i="101"/>
  <c r="R51" i="101"/>
  <c r="Q51" i="101"/>
  <c r="P51" i="101"/>
  <c r="O51" i="101"/>
  <c r="S50" i="101"/>
  <c r="R50" i="101"/>
  <c r="Q50" i="101"/>
  <c r="P50" i="101"/>
  <c r="O50" i="101"/>
  <c r="S49" i="101"/>
  <c r="R49" i="101"/>
  <c r="Q49" i="101"/>
  <c r="P49" i="101"/>
  <c r="O49" i="101"/>
  <c r="S48" i="101"/>
  <c r="R48" i="101"/>
  <c r="Q48" i="101"/>
  <c r="P48" i="101"/>
  <c r="O48" i="101"/>
  <c r="S47" i="101"/>
  <c r="R47" i="101"/>
  <c r="Q47" i="101"/>
  <c r="P47" i="101"/>
  <c r="O47" i="101"/>
  <c r="S46" i="101"/>
  <c r="R46" i="101"/>
  <c r="Q46" i="101"/>
  <c r="P46" i="101"/>
  <c r="O46" i="101"/>
  <c r="I42" i="101"/>
  <c r="H42" i="101"/>
  <c r="G42" i="101"/>
  <c r="F42" i="101"/>
  <c r="E42" i="101"/>
  <c r="D42" i="101"/>
  <c r="C42" i="101"/>
  <c r="S41" i="101"/>
  <c r="R41" i="101"/>
  <c r="Q41" i="101"/>
  <c r="P41" i="101"/>
  <c r="O41" i="101"/>
  <c r="S40" i="101"/>
  <c r="R40" i="101"/>
  <c r="Q40" i="101"/>
  <c r="P40" i="101"/>
  <c r="O40" i="101"/>
  <c r="S39" i="101"/>
  <c r="R39" i="101"/>
  <c r="Q39" i="101"/>
  <c r="P39" i="101"/>
  <c r="O39" i="101"/>
  <c r="S38" i="101"/>
  <c r="R38" i="101"/>
  <c r="Q38" i="101"/>
  <c r="P38" i="101"/>
  <c r="O38" i="101"/>
  <c r="S37" i="101"/>
  <c r="R37" i="101"/>
  <c r="Q37" i="101"/>
  <c r="P37" i="101"/>
  <c r="O37" i="101"/>
  <c r="I33" i="101"/>
  <c r="H33" i="101"/>
  <c r="G33" i="101"/>
  <c r="F33" i="101"/>
  <c r="E33" i="101"/>
  <c r="D33" i="101"/>
  <c r="C33" i="101"/>
  <c r="S32" i="101"/>
  <c r="R32" i="101"/>
  <c r="Q32" i="101"/>
  <c r="P32" i="101"/>
  <c r="O32" i="101"/>
  <c r="S31" i="101"/>
  <c r="R31" i="101"/>
  <c r="Q31" i="101"/>
  <c r="P31" i="101"/>
  <c r="O31" i="101"/>
  <c r="S30" i="101"/>
  <c r="R30" i="101"/>
  <c r="Q30" i="101"/>
  <c r="P30" i="101"/>
  <c r="O30" i="101"/>
  <c r="S29" i="101"/>
  <c r="R29" i="101"/>
  <c r="Q29" i="101"/>
  <c r="P29" i="101"/>
  <c r="O29" i="101"/>
  <c r="S28" i="101"/>
  <c r="R28" i="101"/>
  <c r="Q28" i="101"/>
  <c r="P28" i="101"/>
  <c r="O28" i="101"/>
  <c r="I24" i="101"/>
  <c r="J100" i="101"/>
  <c r="H24" i="101"/>
  <c r="G24" i="101"/>
  <c r="F24" i="101"/>
  <c r="E24" i="101"/>
  <c r="D24" i="101"/>
  <c r="D62" i="91"/>
  <c r="C24" i="101"/>
  <c r="C62" i="91"/>
  <c r="S23" i="101"/>
  <c r="R23" i="101"/>
  <c r="Q23" i="101"/>
  <c r="P23" i="101"/>
  <c r="O23" i="101"/>
  <c r="S22" i="101"/>
  <c r="R22" i="101"/>
  <c r="Q22" i="101"/>
  <c r="P22" i="101"/>
  <c r="O22" i="101"/>
  <c r="S21" i="101"/>
  <c r="R21" i="101"/>
  <c r="Q21" i="101"/>
  <c r="P21" i="101"/>
  <c r="O21" i="101"/>
  <c r="S20" i="101"/>
  <c r="R20" i="101"/>
  <c r="Q20" i="101"/>
  <c r="P20" i="101"/>
  <c r="O20" i="101"/>
  <c r="S19" i="101"/>
  <c r="R19" i="101"/>
  <c r="Q19" i="101"/>
  <c r="P19" i="101"/>
  <c r="O19" i="101"/>
  <c r="I53" i="100"/>
  <c r="U53" i="100"/>
  <c r="H53" i="100"/>
  <c r="G53" i="100"/>
  <c r="F53" i="100"/>
  <c r="E53" i="100"/>
  <c r="D53" i="100"/>
  <c r="C53" i="100"/>
  <c r="S52" i="100"/>
  <c r="R52" i="100"/>
  <c r="Q52" i="100"/>
  <c r="P52" i="100"/>
  <c r="O52" i="100"/>
  <c r="S51" i="100"/>
  <c r="R51" i="100"/>
  <c r="Q51" i="100"/>
  <c r="P51" i="100"/>
  <c r="O51" i="100"/>
  <c r="S50" i="100"/>
  <c r="R50" i="100"/>
  <c r="Q50" i="100"/>
  <c r="P50" i="100"/>
  <c r="O50" i="100"/>
  <c r="S49" i="100"/>
  <c r="R49" i="100"/>
  <c r="Q49" i="100"/>
  <c r="P49" i="100"/>
  <c r="O49" i="100"/>
  <c r="S48" i="100"/>
  <c r="R48" i="100"/>
  <c r="Q48" i="100"/>
  <c r="P48" i="100"/>
  <c r="O48" i="100"/>
  <c r="S47" i="100"/>
  <c r="R47" i="100"/>
  <c r="Q47" i="100"/>
  <c r="P47" i="100"/>
  <c r="O47" i="100"/>
  <c r="S46" i="100"/>
  <c r="R46" i="100"/>
  <c r="Q46" i="100"/>
  <c r="P46" i="100"/>
  <c r="O46" i="100"/>
  <c r="S45" i="100"/>
  <c r="R45" i="100"/>
  <c r="Q45" i="100"/>
  <c r="P45" i="100"/>
  <c r="O45" i="100"/>
  <c r="S44" i="100"/>
  <c r="R44" i="100"/>
  <c r="Q44" i="100"/>
  <c r="P44" i="100"/>
  <c r="O44" i="100"/>
  <c r="S43" i="100"/>
  <c r="R43" i="100"/>
  <c r="Q43" i="100"/>
  <c r="P43" i="100"/>
  <c r="O43" i="100"/>
  <c r="S42" i="100"/>
  <c r="R42" i="100"/>
  <c r="Q42" i="100"/>
  <c r="P42" i="100"/>
  <c r="O42" i="100"/>
  <c r="S41" i="100"/>
  <c r="R41" i="100"/>
  <c r="Q41" i="100"/>
  <c r="P41" i="100"/>
  <c r="O41" i="100"/>
  <c r="S40" i="100"/>
  <c r="R40" i="100"/>
  <c r="Q40" i="100"/>
  <c r="P40" i="100"/>
  <c r="O40" i="100"/>
  <c r="I36" i="100"/>
  <c r="H36" i="100"/>
  <c r="G36" i="100"/>
  <c r="F36" i="100"/>
  <c r="E36" i="100"/>
  <c r="D36" i="100"/>
  <c r="C36" i="100"/>
  <c r="S35" i="100"/>
  <c r="R35" i="100"/>
  <c r="Q35" i="100"/>
  <c r="P35" i="100"/>
  <c r="O35" i="100"/>
  <c r="S34" i="100"/>
  <c r="R34" i="100"/>
  <c r="Q34" i="100"/>
  <c r="P34" i="100"/>
  <c r="O34" i="100"/>
  <c r="S33" i="100"/>
  <c r="R33" i="100"/>
  <c r="Q33" i="100"/>
  <c r="P33" i="100"/>
  <c r="O33" i="100"/>
  <c r="S32" i="100"/>
  <c r="R32" i="100"/>
  <c r="Q32" i="100"/>
  <c r="P32" i="100"/>
  <c r="O32" i="100"/>
  <c r="S31" i="100"/>
  <c r="R31" i="100"/>
  <c r="Q31" i="100"/>
  <c r="P31" i="100"/>
  <c r="O31" i="100"/>
  <c r="I27" i="100"/>
  <c r="H27" i="100"/>
  <c r="G27" i="100"/>
  <c r="F27" i="100"/>
  <c r="E27" i="100"/>
  <c r="D27" i="100"/>
  <c r="C27" i="100"/>
  <c r="S26" i="100"/>
  <c r="R26" i="100"/>
  <c r="Q26" i="100"/>
  <c r="P26" i="100"/>
  <c r="O26" i="100"/>
  <c r="S25" i="100"/>
  <c r="R25" i="100"/>
  <c r="Q25" i="100"/>
  <c r="P25" i="100"/>
  <c r="O25" i="100"/>
  <c r="S24" i="100"/>
  <c r="R24" i="100"/>
  <c r="Q24" i="100"/>
  <c r="P24" i="100"/>
  <c r="O24" i="100"/>
  <c r="S23" i="100"/>
  <c r="R23" i="100"/>
  <c r="Q23" i="100"/>
  <c r="P23" i="100"/>
  <c r="O23" i="100"/>
  <c r="S22" i="100"/>
  <c r="R22" i="100"/>
  <c r="Q22" i="100"/>
  <c r="P22" i="100"/>
  <c r="O22" i="100"/>
  <c r="I18" i="100"/>
  <c r="H18" i="100"/>
  <c r="H61" i="91"/>
  <c r="G18" i="100"/>
  <c r="F18" i="100"/>
  <c r="F61" i="91"/>
  <c r="AH61" i="91"/>
  <c r="E18" i="100"/>
  <c r="E61" i="91"/>
  <c r="D18" i="100"/>
  <c r="D61" i="91"/>
  <c r="C18" i="100"/>
  <c r="S17" i="100"/>
  <c r="R17" i="100"/>
  <c r="Q17" i="100"/>
  <c r="P17" i="100"/>
  <c r="O17" i="100"/>
  <c r="S16" i="100"/>
  <c r="R16" i="100"/>
  <c r="Q16" i="100"/>
  <c r="P16" i="100"/>
  <c r="O16" i="100"/>
  <c r="S15" i="100"/>
  <c r="R15" i="100"/>
  <c r="Q15" i="100"/>
  <c r="P15" i="100"/>
  <c r="O15" i="100"/>
  <c r="S14" i="100"/>
  <c r="R14" i="100"/>
  <c r="Q14" i="100"/>
  <c r="P14" i="100"/>
  <c r="O14" i="100"/>
  <c r="S13" i="100"/>
  <c r="R13" i="100"/>
  <c r="Q13" i="100"/>
  <c r="P13" i="100"/>
  <c r="O13" i="100"/>
  <c r="G9" i="100"/>
  <c r="F9" i="100"/>
  <c r="F98" i="90"/>
  <c r="J57" i="99"/>
  <c r="I57" i="99"/>
  <c r="H57" i="99"/>
  <c r="G57" i="99"/>
  <c r="F57" i="99"/>
  <c r="E57" i="99"/>
  <c r="D57" i="99"/>
  <c r="C57" i="99"/>
  <c r="S56" i="99"/>
  <c r="R56" i="99"/>
  <c r="Q56" i="99"/>
  <c r="P56" i="99"/>
  <c r="O56" i="99"/>
  <c r="S55" i="99"/>
  <c r="R55" i="99"/>
  <c r="Q55" i="99"/>
  <c r="P55" i="99"/>
  <c r="O55" i="99"/>
  <c r="S54" i="99"/>
  <c r="R54" i="99"/>
  <c r="Q54" i="99"/>
  <c r="P54" i="99"/>
  <c r="O54" i="99"/>
  <c r="S53" i="99"/>
  <c r="R53" i="99"/>
  <c r="Q53" i="99"/>
  <c r="P53" i="99"/>
  <c r="O53" i="99"/>
  <c r="S52" i="99"/>
  <c r="R52" i="99"/>
  <c r="Q52" i="99"/>
  <c r="P52" i="99"/>
  <c r="O52" i="99"/>
  <c r="S51" i="99"/>
  <c r="R51" i="99"/>
  <c r="Q51" i="99"/>
  <c r="P51" i="99"/>
  <c r="O51" i="99"/>
  <c r="S50" i="99"/>
  <c r="R50" i="99"/>
  <c r="Q50" i="99"/>
  <c r="P50" i="99"/>
  <c r="O50" i="99"/>
  <c r="S49" i="99"/>
  <c r="R49" i="99"/>
  <c r="Q49" i="99"/>
  <c r="P49" i="99"/>
  <c r="O49" i="99"/>
  <c r="S48" i="99"/>
  <c r="R48" i="99"/>
  <c r="Q48" i="99"/>
  <c r="P48" i="99"/>
  <c r="O48" i="99"/>
  <c r="S47" i="99"/>
  <c r="R47" i="99"/>
  <c r="Q47" i="99"/>
  <c r="P47" i="99"/>
  <c r="O47" i="99"/>
  <c r="S46" i="99"/>
  <c r="R46" i="99"/>
  <c r="Q46" i="99"/>
  <c r="P46" i="99"/>
  <c r="O46" i="99"/>
  <c r="S45" i="99"/>
  <c r="R45" i="99"/>
  <c r="Q45" i="99"/>
  <c r="P45" i="99"/>
  <c r="O45" i="99"/>
  <c r="S44" i="99"/>
  <c r="R44" i="99"/>
  <c r="Q44" i="99"/>
  <c r="P44" i="99"/>
  <c r="O44" i="99"/>
  <c r="J40" i="99"/>
  <c r="I40" i="99"/>
  <c r="H40" i="99"/>
  <c r="G40" i="99"/>
  <c r="F40" i="99"/>
  <c r="E40" i="99"/>
  <c r="D40" i="99"/>
  <c r="C40" i="99"/>
  <c r="S39" i="99"/>
  <c r="R39" i="99"/>
  <c r="Q39" i="99"/>
  <c r="P39" i="99"/>
  <c r="O39" i="99"/>
  <c r="S38" i="99"/>
  <c r="R38" i="99"/>
  <c r="Q38" i="99"/>
  <c r="O38" i="99"/>
  <c r="S37" i="99"/>
  <c r="R37" i="99"/>
  <c r="Q37" i="99"/>
  <c r="P37" i="99"/>
  <c r="O37" i="99"/>
  <c r="S36" i="99"/>
  <c r="R36" i="99"/>
  <c r="Q36" i="99"/>
  <c r="P36" i="99"/>
  <c r="O36" i="99"/>
  <c r="S35" i="99"/>
  <c r="R35" i="99"/>
  <c r="Q35" i="99"/>
  <c r="P35" i="99"/>
  <c r="O35" i="99"/>
  <c r="J31" i="99"/>
  <c r="I31" i="99"/>
  <c r="H31" i="99"/>
  <c r="G31" i="99"/>
  <c r="F31" i="99"/>
  <c r="E31" i="99"/>
  <c r="D31" i="99"/>
  <c r="C31" i="99"/>
  <c r="S30" i="99"/>
  <c r="R30" i="99"/>
  <c r="Q30" i="99"/>
  <c r="P30" i="99"/>
  <c r="O30" i="99"/>
  <c r="S29" i="99"/>
  <c r="R29" i="99"/>
  <c r="Q29" i="99"/>
  <c r="P29" i="99"/>
  <c r="O29" i="99"/>
  <c r="S28" i="99"/>
  <c r="R28" i="99"/>
  <c r="Q28" i="99"/>
  <c r="P28" i="99"/>
  <c r="O28" i="99"/>
  <c r="S27" i="99"/>
  <c r="R27" i="99"/>
  <c r="Q27" i="99"/>
  <c r="P27" i="99"/>
  <c r="O27" i="99"/>
  <c r="S26" i="99"/>
  <c r="R26" i="99"/>
  <c r="Q26" i="99"/>
  <c r="P26" i="99"/>
  <c r="O26" i="99"/>
  <c r="J22" i="99"/>
  <c r="I22" i="99"/>
  <c r="H22" i="99"/>
  <c r="G22" i="99"/>
  <c r="F22" i="99"/>
  <c r="E22" i="99"/>
  <c r="E60" i="91"/>
  <c r="D22" i="99"/>
  <c r="C22" i="99"/>
  <c r="C60" i="91"/>
  <c r="S21" i="99"/>
  <c r="R21" i="99"/>
  <c r="Q21" i="99"/>
  <c r="P21" i="99"/>
  <c r="O21" i="99"/>
  <c r="S20" i="99"/>
  <c r="R20" i="99"/>
  <c r="Q20" i="99"/>
  <c r="P20" i="99"/>
  <c r="O20" i="99"/>
  <c r="S19" i="99"/>
  <c r="R19" i="99"/>
  <c r="Q19" i="99"/>
  <c r="P19" i="99"/>
  <c r="O19" i="99"/>
  <c r="S18" i="99"/>
  <c r="R18" i="99"/>
  <c r="Q18" i="99"/>
  <c r="P18" i="99"/>
  <c r="O18" i="99"/>
  <c r="S17" i="99"/>
  <c r="R17" i="99"/>
  <c r="Q17" i="99"/>
  <c r="P17" i="99"/>
  <c r="O17" i="99"/>
  <c r="J55" i="98"/>
  <c r="I55" i="98"/>
  <c r="H55" i="98"/>
  <c r="G55" i="98"/>
  <c r="F55" i="98"/>
  <c r="E55" i="98"/>
  <c r="D55" i="98"/>
  <c r="C55" i="98"/>
  <c r="S54" i="98"/>
  <c r="R54" i="98"/>
  <c r="Q54" i="98"/>
  <c r="P54" i="98"/>
  <c r="O54" i="98"/>
  <c r="S53" i="98"/>
  <c r="R53" i="98"/>
  <c r="Q53" i="98"/>
  <c r="P53" i="98"/>
  <c r="O53" i="98"/>
  <c r="S52" i="98"/>
  <c r="R52" i="98"/>
  <c r="Q52" i="98"/>
  <c r="P52" i="98"/>
  <c r="O52" i="98"/>
  <c r="S51" i="98"/>
  <c r="R51" i="98"/>
  <c r="Q51" i="98"/>
  <c r="P51" i="98"/>
  <c r="O51" i="98"/>
  <c r="Q50" i="98"/>
  <c r="P50" i="98"/>
  <c r="O50" i="98"/>
  <c r="S49" i="98"/>
  <c r="R49" i="98"/>
  <c r="Q49" i="98"/>
  <c r="P49" i="98"/>
  <c r="O49" i="98"/>
  <c r="S48" i="98"/>
  <c r="R48" i="98"/>
  <c r="Q48" i="98"/>
  <c r="P48" i="98"/>
  <c r="O48" i="98"/>
  <c r="S47" i="98"/>
  <c r="R47" i="98"/>
  <c r="Q47" i="98"/>
  <c r="P47" i="98"/>
  <c r="O47" i="98"/>
  <c r="S46" i="98"/>
  <c r="R46" i="98"/>
  <c r="Q46" i="98"/>
  <c r="P46" i="98"/>
  <c r="O46" i="98"/>
  <c r="S45" i="98"/>
  <c r="R45" i="98"/>
  <c r="Q45" i="98"/>
  <c r="P45" i="98"/>
  <c r="O45" i="98"/>
  <c r="S44" i="98"/>
  <c r="R44" i="98"/>
  <c r="Q44" i="98"/>
  <c r="P44" i="98"/>
  <c r="O44" i="98"/>
  <c r="S43" i="98"/>
  <c r="R43" i="98"/>
  <c r="Q43" i="98"/>
  <c r="P43" i="98"/>
  <c r="O43" i="98"/>
  <c r="S42" i="98"/>
  <c r="R42" i="98"/>
  <c r="Q42" i="98"/>
  <c r="P42" i="98"/>
  <c r="O42" i="98"/>
  <c r="J38" i="98"/>
  <c r="I38" i="98"/>
  <c r="H38" i="98"/>
  <c r="G38" i="98"/>
  <c r="F38" i="98"/>
  <c r="E38" i="98"/>
  <c r="D38" i="98"/>
  <c r="C38" i="98"/>
  <c r="S37" i="98"/>
  <c r="R37" i="98"/>
  <c r="Q37" i="98"/>
  <c r="P37" i="98"/>
  <c r="O37" i="98"/>
  <c r="S36" i="98"/>
  <c r="R36" i="98"/>
  <c r="Q36" i="98"/>
  <c r="P36" i="98"/>
  <c r="O36" i="98"/>
  <c r="S35" i="98"/>
  <c r="R35" i="98"/>
  <c r="Q35" i="98"/>
  <c r="P35" i="98"/>
  <c r="O35" i="98"/>
  <c r="S34" i="98"/>
  <c r="R34" i="98"/>
  <c r="Q34" i="98"/>
  <c r="P34" i="98"/>
  <c r="O34" i="98"/>
  <c r="S33" i="98"/>
  <c r="R33" i="98"/>
  <c r="Q33" i="98"/>
  <c r="P33" i="98"/>
  <c r="O33" i="98"/>
  <c r="J29" i="98"/>
  <c r="I29" i="98"/>
  <c r="H29" i="98"/>
  <c r="G29" i="98"/>
  <c r="F29" i="98"/>
  <c r="E29" i="98"/>
  <c r="D29" i="98"/>
  <c r="C29" i="98"/>
  <c r="S28" i="98"/>
  <c r="R28" i="98"/>
  <c r="Q28" i="98"/>
  <c r="P28" i="98"/>
  <c r="O28" i="98"/>
  <c r="S27" i="98"/>
  <c r="R27" i="98"/>
  <c r="Q27" i="98"/>
  <c r="P27" i="98"/>
  <c r="O27" i="98"/>
  <c r="S26" i="98"/>
  <c r="R26" i="98"/>
  <c r="Q26" i="98"/>
  <c r="P26" i="98"/>
  <c r="O26" i="98"/>
  <c r="S25" i="98"/>
  <c r="R25" i="98"/>
  <c r="Q25" i="98"/>
  <c r="P25" i="98"/>
  <c r="O25" i="98"/>
  <c r="S24" i="98"/>
  <c r="R24" i="98"/>
  <c r="Q24" i="98"/>
  <c r="P24" i="98"/>
  <c r="O24" i="98"/>
  <c r="J20" i="98"/>
  <c r="I20" i="98"/>
  <c r="H20" i="98"/>
  <c r="G20" i="98"/>
  <c r="F20" i="98"/>
  <c r="F59" i="91"/>
  <c r="AH59" i="91"/>
  <c r="E20" i="98"/>
  <c r="E59" i="91"/>
  <c r="D20" i="98"/>
  <c r="D59" i="91"/>
  <c r="C20" i="98"/>
  <c r="C59" i="91"/>
  <c r="S19" i="98"/>
  <c r="R19" i="98"/>
  <c r="Q19" i="98"/>
  <c r="P19" i="98"/>
  <c r="O19" i="98"/>
  <c r="S18" i="98"/>
  <c r="R18" i="98"/>
  <c r="Q18" i="98"/>
  <c r="P18" i="98"/>
  <c r="O18" i="98"/>
  <c r="S17" i="98"/>
  <c r="R17" i="98"/>
  <c r="Q17" i="98"/>
  <c r="P17" i="98"/>
  <c r="O17" i="98"/>
  <c r="S16" i="98"/>
  <c r="R16" i="98"/>
  <c r="Q16" i="98"/>
  <c r="P16" i="98"/>
  <c r="O16" i="98"/>
  <c r="S15" i="98"/>
  <c r="R15" i="98"/>
  <c r="Q15" i="98"/>
  <c r="P15" i="98"/>
  <c r="O15" i="98"/>
  <c r="R11" i="98"/>
  <c r="R88" i="90" s="1"/>
  <c r="R89" i="90" s="1"/>
  <c r="R90" i="90" s="1"/>
  <c r="Q11" i="98"/>
  <c r="Q88" i="90" s="1"/>
  <c r="Q89" i="90" s="1"/>
  <c r="Q90" i="90" s="1"/>
  <c r="P11" i="98"/>
  <c r="P88" i="90" s="1"/>
  <c r="P89" i="90" s="1"/>
  <c r="P90" i="90" s="1"/>
  <c r="O11" i="98"/>
  <c r="O88" i="90" s="1"/>
  <c r="O89" i="90" s="1"/>
  <c r="O90" i="90" s="1"/>
  <c r="H11" i="98"/>
  <c r="F11" i="98"/>
  <c r="F88" i="90"/>
  <c r="J69" i="97"/>
  <c r="V69" i="97"/>
  <c r="I69" i="97"/>
  <c r="H69" i="97"/>
  <c r="G69" i="97"/>
  <c r="F69" i="97"/>
  <c r="E69" i="97"/>
  <c r="D69" i="97"/>
  <c r="C69" i="97"/>
  <c r="U68" i="97"/>
  <c r="T68" i="97"/>
  <c r="S68" i="97"/>
  <c r="R68" i="97"/>
  <c r="Q68" i="97"/>
  <c r="P68" i="97"/>
  <c r="O68" i="97"/>
  <c r="U67" i="97"/>
  <c r="T67" i="97"/>
  <c r="S67" i="97"/>
  <c r="R67" i="97"/>
  <c r="Q67" i="97"/>
  <c r="P67" i="97"/>
  <c r="O67" i="97"/>
  <c r="U66" i="97"/>
  <c r="T66" i="97"/>
  <c r="S66" i="97"/>
  <c r="R66" i="97"/>
  <c r="Q66" i="97"/>
  <c r="P66" i="97"/>
  <c r="O66" i="97"/>
  <c r="U65" i="97"/>
  <c r="T65" i="97"/>
  <c r="S65" i="97"/>
  <c r="R65" i="97"/>
  <c r="Q65" i="97"/>
  <c r="P65" i="97"/>
  <c r="O65" i="97"/>
  <c r="U64" i="97"/>
  <c r="T64" i="97"/>
  <c r="S64" i="97"/>
  <c r="R64" i="97"/>
  <c r="Q64" i="97"/>
  <c r="P64" i="97"/>
  <c r="O64" i="97"/>
  <c r="U63" i="97"/>
  <c r="T63" i="97"/>
  <c r="S63" i="97"/>
  <c r="R63" i="97"/>
  <c r="Q63" i="97"/>
  <c r="P63" i="97"/>
  <c r="O63" i="97"/>
  <c r="U62" i="97"/>
  <c r="T62" i="97"/>
  <c r="S62" i="97"/>
  <c r="R62" i="97"/>
  <c r="Q62" i="97"/>
  <c r="P62" i="97"/>
  <c r="O62" i="97"/>
  <c r="U61" i="97"/>
  <c r="T61" i="97"/>
  <c r="S61" i="97"/>
  <c r="R61" i="97"/>
  <c r="Q61" i="97"/>
  <c r="P61" i="97"/>
  <c r="O61" i="97"/>
  <c r="U60" i="97"/>
  <c r="T60" i="97"/>
  <c r="S60" i="97"/>
  <c r="R60" i="97"/>
  <c r="Q60" i="97"/>
  <c r="P60" i="97"/>
  <c r="O60" i="97"/>
  <c r="U59" i="97"/>
  <c r="T59" i="97"/>
  <c r="S59" i="97"/>
  <c r="R59" i="97"/>
  <c r="Q59" i="97"/>
  <c r="P59" i="97"/>
  <c r="O59" i="97"/>
  <c r="U58" i="97"/>
  <c r="T58" i="97"/>
  <c r="S58" i="97"/>
  <c r="R58" i="97"/>
  <c r="Q58" i="97"/>
  <c r="P58" i="97"/>
  <c r="O58" i="97"/>
  <c r="U57" i="97"/>
  <c r="T57" i="97"/>
  <c r="S57" i="97"/>
  <c r="R57" i="97"/>
  <c r="Q57" i="97"/>
  <c r="P57" i="97"/>
  <c r="O57" i="97"/>
  <c r="U56" i="97"/>
  <c r="T56" i="97"/>
  <c r="S56" i="97"/>
  <c r="R56" i="97"/>
  <c r="Q56" i="97"/>
  <c r="P56" i="97"/>
  <c r="O56" i="97"/>
  <c r="J52" i="97"/>
  <c r="V52" i="97"/>
  <c r="I52" i="97"/>
  <c r="H52" i="97"/>
  <c r="G52" i="97"/>
  <c r="F52" i="97"/>
  <c r="E52" i="97"/>
  <c r="D52" i="97"/>
  <c r="C52" i="97"/>
  <c r="U51" i="97"/>
  <c r="T51" i="97"/>
  <c r="S51" i="97"/>
  <c r="R51" i="97"/>
  <c r="Q51" i="97"/>
  <c r="P51" i="97"/>
  <c r="O51" i="97"/>
  <c r="U50" i="97"/>
  <c r="T50" i="97"/>
  <c r="S50" i="97"/>
  <c r="R50" i="97"/>
  <c r="Q50" i="97"/>
  <c r="P50" i="97"/>
  <c r="O50" i="97"/>
  <c r="U49" i="97"/>
  <c r="T49" i="97"/>
  <c r="S49" i="97"/>
  <c r="R49" i="97"/>
  <c r="Q49" i="97"/>
  <c r="P49" i="97"/>
  <c r="O49" i="97"/>
  <c r="U48" i="97"/>
  <c r="T48" i="97"/>
  <c r="S48" i="97"/>
  <c r="R48" i="97"/>
  <c r="Q48" i="97"/>
  <c r="P48" i="97"/>
  <c r="O48" i="97"/>
  <c r="U47" i="97"/>
  <c r="T47" i="97"/>
  <c r="S47" i="97"/>
  <c r="R47" i="97"/>
  <c r="Q47" i="97"/>
  <c r="P47" i="97"/>
  <c r="O47" i="97"/>
  <c r="J43" i="97"/>
  <c r="V43" i="97"/>
  <c r="I43" i="97"/>
  <c r="H43" i="97"/>
  <c r="G43" i="97"/>
  <c r="F43" i="97"/>
  <c r="E43" i="97"/>
  <c r="D43" i="97"/>
  <c r="C43" i="97"/>
  <c r="U42" i="97"/>
  <c r="T42" i="97"/>
  <c r="S42" i="97"/>
  <c r="R42" i="97"/>
  <c r="Q42" i="97"/>
  <c r="P42" i="97"/>
  <c r="O42" i="97"/>
  <c r="U41" i="97"/>
  <c r="T41" i="97"/>
  <c r="S41" i="97"/>
  <c r="R41" i="97"/>
  <c r="Q41" i="97"/>
  <c r="P41" i="97"/>
  <c r="O41" i="97"/>
  <c r="U40" i="97"/>
  <c r="T40" i="97"/>
  <c r="S40" i="97"/>
  <c r="R40" i="97"/>
  <c r="Q40" i="97"/>
  <c r="P40" i="97"/>
  <c r="O40" i="97"/>
  <c r="U39" i="97"/>
  <c r="T39" i="97"/>
  <c r="S39" i="97"/>
  <c r="R39" i="97"/>
  <c r="Q39" i="97"/>
  <c r="P39" i="97"/>
  <c r="O39" i="97"/>
  <c r="U38" i="97"/>
  <c r="T38" i="97"/>
  <c r="S38" i="97"/>
  <c r="R38" i="97"/>
  <c r="Q38" i="97"/>
  <c r="P38" i="97"/>
  <c r="O38" i="97"/>
  <c r="J34" i="97"/>
  <c r="I34" i="97"/>
  <c r="H34" i="97"/>
  <c r="G34" i="97"/>
  <c r="F34" i="97"/>
  <c r="E34" i="97"/>
  <c r="D34" i="97"/>
  <c r="O34" i="97"/>
  <c r="C34" i="97"/>
  <c r="C58" i="91"/>
  <c r="D38" i="92"/>
  <c r="D29" i="92"/>
  <c r="C29" i="92"/>
  <c r="D21" i="92"/>
  <c r="C21" i="92"/>
  <c r="D13" i="92"/>
  <c r="C13" i="92"/>
  <c r="I63" i="91"/>
  <c r="E62" i="91"/>
  <c r="I61" i="91"/>
  <c r="G60" i="91"/>
  <c r="J52" i="91"/>
  <c r="V52" i="91"/>
  <c r="I52" i="91"/>
  <c r="H52" i="91"/>
  <c r="G52" i="91"/>
  <c r="F52" i="91"/>
  <c r="AH52" i="91"/>
  <c r="E52" i="91"/>
  <c r="D52" i="91"/>
  <c r="C52" i="91"/>
  <c r="J51" i="91"/>
  <c r="V51" i="91"/>
  <c r="I51" i="91"/>
  <c r="H51" i="91"/>
  <c r="G51" i="91"/>
  <c r="F51" i="91"/>
  <c r="AH51" i="91"/>
  <c r="E51" i="91"/>
  <c r="D51" i="91"/>
  <c r="C51" i="91"/>
  <c r="J50" i="91"/>
  <c r="V50" i="91"/>
  <c r="I50" i="91"/>
  <c r="H50" i="91"/>
  <c r="G50" i="91"/>
  <c r="F50" i="91"/>
  <c r="AH50" i="91"/>
  <c r="E50" i="91"/>
  <c r="D50" i="91"/>
  <c r="C50" i="91"/>
  <c r="J49" i="91"/>
  <c r="V49" i="91"/>
  <c r="I49" i="91"/>
  <c r="H49" i="91"/>
  <c r="G49" i="91"/>
  <c r="F49" i="91"/>
  <c r="AH49" i="91"/>
  <c r="E49" i="91"/>
  <c r="D49" i="91"/>
  <c r="C49" i="91"/>
  <c r="V48" i="91"/>
  <c r="AH48" i="91"/>
  <c r="E48" i="91"/>
  <c r="D48" i="91"/>
  <c r="C48" i="91"/>
  <c r="J47" i="91"/>
  <c r="V47" i="91"/>
  <c r="I47" i="91"/>
  <c r="H47" i="91"/>
  <c r="G47" i="91"/>
  <c r="F47" i="91"/>
  <c r="AH47" i="91"/>
  <c r="E47" i="91"/>
  <c r="D47" i="91"/>
  <c r="C47" i="91"/>
  <c r="J46" i="91"/>
  <c r="V46" i="91"/>
  <c r="I46" i="91"/>
  <c r="H46" i="91"/>
  <c r="G46" i="91"/>
  <c r="F46" i="91"/>
  <c r="AH46" i="91"/>
  <c r="E46" i="91"/>
  <c r="D46" i="91"/>
  <c r="C46" i="91"/>
  <c r="J45" i="91"/>
  <c r="V45" i="91"/>
  <c r="I45" i="91"/>
  <c r="H45" i="91"/>
  <c r="F45" i="91"/>
  <c r="AH45" i="91"/>
  <c r="E45" i="91"/>
  <c r="D45" i="91"/>
  <c r="C45" i="91"/>
  <c r="J44" i="91"/>
  <c r="V44" i="91"/>
  <c r="I44" i="91"/>
  <c r="H44" i="91"/>
  <c r="G44" i="91"/>
  <c r="F44" i="91"/>
  <c r="AH44" i="91"/>
  <c r="E44" i="91"/>
  <c r="D44" i="91"/>
  <c r="C44" i="91"/>
  <c r="J43" i="91"/>
  <c r="V43" i="91"/>
  <c r="I43" i="91"/>
  <c r="H43" i="91"/>
  <c r="G43" i="91"/>
  <c r="F43" i="91"/>
  <c r="AH43" i="91"/>
  <c r="E43" i="91"/>
  <c r="D43" i="91"/>
  <c r="C43" i="91"/>
  <c r="J42" i="91"/>
  <c r="V42" i="91"/>
  <c r="I42" i="91"/>
  <c r="H42" i="91"/>
  <c r="G42" i="91"/>
  <c r="F42" i="91"/>
  <c r="AH42" i="91"/>
  <c r="E42" i="91"/>
  <c r="D42" i="91"/>
  <c r="C42" i="91"/>
  <c r="J41" i="91"/>
  <c r="V41" i="91"/>
  <c r="I41" i="91"/>
  <c r="H41" i="91"/>
  <c r="G41" i="91"/>
  <c r="F41" i="91"/>
  <c r="AH41" i="91"/>
  <c r="E41" i="91"/>
  <c r="D41" i="91"/>
  <c r="C41" i="91"/>
  <c r="J40" i="91"/>
  <c r="V40" i="91"/>
  <c r="I40" i="91"/>
  <c r="H40" i="91"/>
  <c r="G40" i="91"/>
  <c r="F40" i="91"/>
  <c r="AH40" i="91"/>
  <c r="E40" i="91"/>
  <c r="D40" i="91"/>
  <c r="C40" i="91"/>
  <c r="J34" i="91"/>
  <c r="V34" i="91"/>
  <c r="I34" i="91"/>
  <c r="H34" i="91"/>
  <c r="G34" i="91"/>
  <c r="F34" i="91"/>
  <c r="AH34" i="91"/>
  <c r="E34" i="91"/>
  <c r="D34" i="91"/>
  <c r="C34" i="91"/>
  <c r="J33" i="91"/>
  <c r="V33" i="91"/>
  <c r="I33" i="91"/>
  <c r="H33" i="91"/>
  <c r="G33" i="91"/>
  <c r="F33" i="91"/>
  <c r="AH33" i="91"/>
  <c r="E33" i="91"/>
  <c r="D33" i="91"/>
  <c r="C33" i="91"/>
  <c r="J32" i="91"/>
  <c r="V32" i="91"/>
  <c r="I32" i="91"/>
  <c r="H32" i="91"/>
  <c r="G32" i="91"/>
  <c r="F32" i="91"/>
  <c r="AH32" i="91"/>
  <c r="E32" i="91"/>
  <c r="D32" i="91"/>
  <c r="C32" i="91"/>
  <c r="J31" i="91"/>
  <c r="V31" i="91"/>
  <c r="I31" i="91"/>
  <c r="H31" i="91"/>
  <c r="G31" i="91"/>
  <c r="AH31" i="91"/>
  <c r="E31" i="91"/>
  <c r="D31" i="91"/>
  <c r="C31" i="91"/>
  <c r="J30" i="91"/>
  <c r="V30" i="91"/>
  <c r="I30" i="91"/>
  <c r="H30" i="91"/>
  <c r="G30" i="91"/>
  <c r="F30" i="91"/>
  <c r="AH30" i="91"/>
  <c r="E30" i="91"/>
  <c r="D30" i="91"/>
  <c r="C30" i="91"/>
  <c r="J24" i="91"/>
  <c r="V24" i="91"/>
  <c r="I24" i="91"/>
  <c r="H24" i="91"/>
  <c r="G24" i="91"/>
  <c r="F24" i="91"/>
  <c r="AH24" i="91"/>
  <c r="E24" i="91"/>
  <c r="D24" i="91"/>
  <c r="C24" i="91"/>
  <c r="J23" i="91"/>
  <c r="V23" i="91"/>
  <c r="I23" i="91"/>
  <c r="H23" i="91"/>
  <c r="G23" i="91"/>
  <c r="F23" i="91"/>
  <c r="AH23" i="91"/>
  <c r="E23" i="91"/>
  <c r="D23" i="91"/>
  <c r="C23" i="91"/>
  <c r="J22" i="91"/>
  <c r="V22" i="91"/>
  <c r="I22" i="91"/>
  <c r="H22" i="91"/>
  <c r="G22" i="91"/>
  <c r="F22" i="91"/>
  <c r="AH22" i="91"/>
  <c r="E22" i="91"/>
  <c r="D22" i="91"/>
  <c r="C22" i="91"/>
  <c r="J21" i="91"/>
  <c r="V21" i="91"/>
  <c r="I21" i="91"/>
  <c r="H21" i="91"/>
  <c r="F21" i="91"/>
  <c r="AH21" i="91"/>
  <c r="E21" i="91"/>
  <c r="D21" i="91"/>
  <c r="C21" i="91"/>
  <c r="J20" i="91"/>
  <c r="V20" i="91"/>
  <c r="I20" i="91"/>
  <c r="H20" i="91"/>
  <c r="G20" i="91"/>
  <c r="F20" i="91"/>
  <c r="AH20" i="91"/>
  <c r="E20" i="91"/>
  <c r="D20" i="91"/>
  <c r="C20" i="91"/>
  <c r="V14" i="91"/>
  <c r="G14" i="91"/>
  <c r="J13" i="91"/>
  <c r="V13" i="91"/>
  <c r="I13" i="91"/>
  <c r="J12" i="91"/>
  <c r="V12" i="91"/>
  <c r="I12" i="91"/>
  <c r="J11" i="91"/>
  <c r="V11" i="91"/>
  <c r="I11" i="91"/>
  <c r="J10" i="91"/>
  <c r="V10" i="91"/>
  <c r="I10" i="91"/>
  <c r="F108" i="90"/>
  <c r="R75" i="90"/>
  <c r="Q75" i="90"/>
  <c r="P75" i="90"/>
  <c r="O75" i="90"/>
  <c r="J75" i="90"/>
  <c r="G75" i="90"/>
  <c r="F75" i="90"/>
  <c r="R67" i="90"/>
  <c r="Q67" i="90"/>
  <c r="P67" i="90"/>
  <c r="O67" i="90"/>
  <c r="J67" i="90"/>
  <c r="G67" i="90"/>
  <c r="F67" i="90"/>
  <c r="R59" i="90"/>
  <c r="Q59" i="90"/>
  <c r="P59" i="90"/>
  <c r="O59" i="90"/>
  <c r="J59" i="90"/>
  <c r="I59" i="90"/>
  <c r="G59" i="90"/>
  <c r="F59" i="90"/>
  <c r="K43" i="90"/>
  <c r="I43" i="90"/>
  <c r="I13" i="88"/>
  <c r="G43" i="90"/>
  <c r="H13" i="88"/>
  <c r="F43" i="90"/>
  <c r="G13" i="88"/>
  <c r="F13" i="88"/>
  <c r="D43" i="90"/>
  <c r="E13" i="88"/>
  <c r="C43" i="90"/>
  <c r="D13" i="88"/>
  <c r="K42" i="90"/>
  <c r="J12" i="88"/>
  <c r="I42" i="90"/>
  <c r="I12" i="88"/>
  <c r="G42" i="90"/>
  <c r="H12" i="88"/>
  <c r="F42" i="90"/>
  <c r="G12" i="88"/>
  <c r="E42" i="90"/>
  <c r="F12" i="88"/>
  <c r="D42" i="90"/>
  <c r="E12" i="88"/>
  <c r="C42" i="90"/>
  <c r="D12" i="88"/>
  <c r="K41" i="90"/>
  <c r="J11" i="88"/>
  <c r="I41" i="90"/>
  <c r="I11" i="88"/>
  <c r="G41" i="90"/>
  <c r="H11" i="88" s="1"/>
  <c r="F41" i="90"/>
  <c r="E41" i="90"/>
  <c r="F11" i="88"/>
  <c r="D41" i="90"/>
  <c r="E11" i="88"/>
  <c r="C41" i="90"/>
  <c r="D11" i="88"/>
  <c r="K39" i="90"/>
  <c r="I39" i="90"/>
  <c r="G39" i="90"/>
  <c r="F39" i="90"/>
  <c r="E39" i="90"/>
  <c r="D39" i="90"/>
  <c r="C39" i="90"/>
  <c r="K33" i="90"/>
  <c r="J33" i="90"/>
  <c r="I33" i="90"/>
  <c r="H33" i="90"/>
  <c r="G33" i="90"/>
  <c r="F33" i="90"/>
  <c r="E33" i="90"/>
  <c r="D33" i="90"/>
  <c r="C33" i="90"/>
  <c r="K29" i="90"/>
  <c r="I29" i="90"/>
  <c r="G29" i="90"/>
  <c r="F29" i="90"/>
  <c r="E29" i="90"/>
  <c r="D29" i="90"/>
  <c r="C29" i="90"/>
  <c r="J28" i="90"/>
  <c r="H28" i="90"/>
  <c r="J27" i="90"/>
  <c r="J43" i="90"/>
  <c r="H27" i="90"/>
  <c r="H43" i="90"/>
  <c r="J26" i="90"/>
  <c r="K165" i="90"/>
  <c r="H26" i="90"/>
  <c r="I165" i="90"/>
  <c r="J25" i="90"/>
  <c r="J39" i="90"/>
  <c r="H25" i="90"/>
  <c r="H39" i="90"/>
  <c r="J19" i="90"/>
  <c r="H19" i="90"/>
  <c r="J18" i="90"/>
  <c r="H18" i="90"/>
  <c r="K82" i="88"/>
  <c r="W82" i="88"/>
  <c r="J82" i="88"/>
  <c r="I82" i="88"/>
  <c r="H82" i="88"/>
  <c r="G82" i="88"/>
  <c r="F82" i="88"/>
  <c r="E82" i="88"/>
  <c r="D82" i="88"/>
  <c r="K81" i="88"/>
  <c r="W81" i="88"/>
  <c r="J81" i="88"/>
  <c r="I81" i="88"/>
  <c r="H81" i="88"/>
  <c r="G81" i="88"/>
  <c r="F81" i="88"/>
  <c r="E81" i="88"/>
  <c r="D81" i="88"/>
  <c r="K80" i="88"/>
  <c r="W80" i="88"/>
  <c r="J80" i="88"/>
  <c r="I80" i="88"/>
  <c r="H80" i="88"/>
  <c r="G80" i="88"/>
  <c r="F80" i="88"/>
  <c r="E80" i="88"/>
  <c r="D80" i="88"/>
  <c r="K79" i="88"/>
  <c r="W79" i="88"/>
  <c r="J79" i="88"/>
  <c r="I79" i="88"/>
  <c r="H79" i="88"/>
  <c r="G79" i="88"/>
  <c r="F79" i="88"/>
  <c r="E79" i="88"/>
  <c r="D79" i="88"/>
  <c r="W78" i="88"/>
  <c r="G78" i="88"/>
  <c r="F78" i="88"/>
  <c r="E78" i="88"/>
  <c r="D78" i="88"/>
  <c r="K77" i="88"/>
  <c r="W77" i="88"/>
  <c r="J77" i="88"/>
  <c r="I77" i="88"/>
  <c r="H77" i="88"/>
  <c r="G77" i="88"/>
  <c r="F77" i="88"/>
  <c r="E77" i="88"/>
  <c r="D77" i="88"/>
  <c r="K76" i="88"/>
  <c r="W76" i="88"/>
  <c r="J76" i="88"/>
  <c r="I76" i="88"/>
  <c r="H76" i="88"/>
  <c r="G76" i="88"/>
  <c r="F76" i="88"/>
  <c r="E76" i="88"/>
  <c r="D76" i="88"/>
  <c r="K75" i="88"/>
  <c r="W75" i="88"/>
  <c r="J75" i="88"/>
  <c r="I75" i="88"/>
  <c r="H75" i="88"/>
  <c r="G75" i="88"/>
  <c r="F75" i="88"/>
  <c r="E75" i="88"/>
  <c r="D75" i="88"/>
  <c r="K74" i="88"/>
  <c r="W74" i="88"/>
  <c r="J74" i="88"/>
  <c r="I74" i="88"/>
  <c r="H74" i="88"/>
  <c r="G74" i="88"/>
  <c r="F74" i="88"/>
  <c r="E74" i="88"/>
  <c r="D74" i="88"/>
  <c r="K73" i="88"/>
  <c r="W73" i="88"/>
  <c r="J73" i="88"/>
  <c r="I73" i="88"/>
  <c r="H73" i="88"/>
  <c r="G73" i="88"/>
  <c r="F73" i="88"/>
  <c r="E73" i="88"/>
  <c r="D73" i="88"/>
  <c r="K72" i="88"/>
  <c r="W72" i="88"/>
  <c r="J72" i="88"/>
  <c r="I72" i="88"/>
  <c r="H72" i="88"/>
  <c r="G72" i="88"/>
  <c r="F72" i="88"/>
  <c r="E72" i="88"/>
  <c r="D72" i="88"/>
  <c r="K71" i="88"/>
  <c r="W71" i="88"/>
  <c r="J71" i="88"/>
  <c r="I71" i="88"/>
  <c r="H71" i="88"/>
  <c r="G71" i="88"/>
  <c r="F71" i="88"/>
  <c r="E71" i="88"/>
  <c r="D71" i="88"/>
  <c r="K70" i="88"/>
  <c r="W70" i="88"/>
  <c r="J70" i="88"/>
  <c r="I70" i="88"/>
  <c r="H70" i="88"/>
  <c r="G70" i="88"/>
  <c r="F70" i="88"/>
  <c r="E70" i="88"/>
  <c r="D70" i="88"/>
  <c r="W55" i="88"/>
  <c r="V55" i="88"/>
  <c r="U55" i="88"/>
  <c r="T55" i="88"/>
  <c r="S55" i="88"/>
  <c r="R55" i="88"/>
  <c r="K55" i="88"/>
  <c r="J55" i="88"/>
  <c r="G55" i="88"/>
  <c r="F55" i="88"/>
  <c r="E55" i="88"/>
  <c r="W38" i="88"/>
  <c r="V38" i="88"/>
  <c r="U38" i="88"/>
  <c r="T38" i="88"/>
  <c r="S38" i="88"/>
  <c r="P38" i="88"/>
  <c r="K38" i="88"/>
  <c r="J38" i="88"/>
  <c r="I38" i="88"/>
  <c r="G38" i="88"/>
  <c r="F38" i="88"/>
  <c r="E38" i="88"/>
  <c r="D20" i="88"/>
  <c r="J19" i="88"/>
  <c r="I19" i="88"/>
  <c r="H19" i="88"/>
  <c r="G19" i="88"/>
  <c r="F19" i="88"/>
  <c r="E19" i="88"/>
  <c r="D19" i="88"/>
  <c r="F7" i="86"/>
  <c r="R34" i="97"/>
  <c r="U34" i="97"/>
  <c r="V34" i="97"/>
  <c r="H196" i="97"/>
  <c r="S34" i="97"/>
  <c r="T34" i="97"/>
  <c r="J87" i="99"/>
  <c r="K87" i="99"/>
  <c r="H60" i="91"/>
  <c r="S60" i="91"/>
  <c r="H87" i="99"/>
  <c r="I87" i="99"/>
  <c r="H62" i="91"/>
  <c r="I100" i="101"/>
  <c r="G62" i="91"/>
  <c r="R62" i="91"/>
  <c r="H100" i="101"/>
  <c r="G100" i="101"/>
  <c r="J81" i="102"/>
  <c r="K81" i="102"/>
  <c r="H63" i="91"/>
  <c r="T63" i="91"/>
  <c r="H81" i="102"/>
  <c r="T18" i="102"/>
  <c r="I81" i="102"/>
  <c r="Q34" i="97"/>
  <c r="F60" i="91"/>
  <c r="AH60" i="91"/>
  <c r="G87" i="99"/>
  <c r="F63" i="91"/>
  <c r="AH63" i="91"/>
  <c r="G81" i="102"/>
  <c r="T26" i="104"/>
  <c r="U26" i="104"/>
  <c r="T35" i="104"/>
  <c r="U35" i="104"/>
  <c r="T44" i="104"/>
  <c r="U44" i="104"/>
  <c r="T61" i="104"/>
  <c r="U61" i="104"/>
  <c r="T47" i="102"/>
  <c r="T24" i="102"/>
  <c r="T30" i="102"/>
  <c r="U18" i="102"/>
  <c r="V18" i="102"/>
  <c r="U24" i="102"/>
  <c r="V24" i="102"/>
  <c r="V30" i="102"/>
  <c r="U30" i="102"/>
  <c r="U47" i="102"/>
  <c r="V47" i="102"/>
  <c r="I62" i="91"/>
  <c r="T24" i="101"/>
  <c r="U24" i="101"/>
  <c r="T33" i="101"/>
  <c r="U33" i="101"/>
  <c r="T42" i="101"/>
  <c r="U42" i="101"/>
  <c r="T59" i="101"/>
  <c r="U59" i="101"/>
  <c r="G88" i="100"/>
  <c r="H88" i="100"/>
  <c r="T53" i="100"/>
  <c r="I88" i="100"/>
  <c r="T18" i="100"/>
  <c r="J88" i="100"/>
  <c r="U18" i="100"/>
  <c r="T27" i="100"/>
  <c r="U27" i="100"/>
  <c r="T36" i="100"/>
  <c r="U36" i="100"/>
  <c r="I60" i="91"/>
  <c r="T22" i="99"/>
  <c r="U31" i="99"/>
  <c r="V31" i="99"/>
  <c r="U40" i="99"/>
  <c r="V40" i="99"/>
  <c r="T57" i="99"/>
  <c r="V57" i="99"/>
  <c r="U57" i="99"/>
  <c r="U22" i="99"/>
  <c r="V22" i="99"/>
  <c r="T40" i="99"/>
  <c r="T31" i="99"/>
  <c r="AH35" i="91"/>
  <c r="T38" i="98"/>
  <c r="T29" i="98"/>
  <c r="T55" i="98"/>
  <c r="G59" i="91"/>
  <c r="G88" i="98"/>
  <c r="H59" i="91"/>
  <c r="T59" i="91"/>
  <c r="H88" i="98"/>
  <c r="I59" i="91"/>
  <c r="I88" i="98"/>
  <c r="T20" i="98"/>
  <c r="J88" i="98"/>
  <c r="U20" i="98"/>
  <c r="V20" i="98"/>
  <c r="K88" i="98"/>
  <c r="U29" i="98"/>
  <c r="V29" i="98"/>
  <c r="U38" i="98"/>
  <c r="V38" i="98"/>
  <c r="U55" i="98"/>
  <c r="V55" i="98"/>
  <c r="AH53" i="91"/>
  <c r="AH25" i="91"/>
  <c r="E14" i="91" a="1"/>
  <c r="E14" i="91"/>
  <c r="D11" i="91" a="1"/>
  <c r="D11" i="91"/>
  <c r="D10" i="91" a="1"/>
  <c r="D10" i="91"/>
  <c r="C14" i="91" a="1"/>
  <c r="C14" i="91"/>
  <c r="E13" i="91" a="1"/>
  <c r="E13" i="91"/>
  <c r="AH14" i="91"/>
  <c r="AH13" i="91"/>
  <c r="E11" i="91" a="1"/>
  <c r="E11" i="91"/>
  <c r="C13" i="91" a="1"/>
  <c r="C13" i="91"/>
  <c r="E10" i="91" a="1"/>
  <c r="E10" i="91"/>
  <c r="C12" i="91" a="1"/>
  <c r="C12" i="91"/>
  <c r="AH12" i="91"/>
  <c r="AH11" i="91"/>
  <c r="D14" i="91" a="1"/>
  <c r="D14" i="91"/>
  <c r="C11" i="91" a="1"/>
  <c r="C11" i="91"/>
  <c r="D13" i="91" a="1"/>
  <c r="D13" i="91"/>
  <c r="C10" i="91" a="1"/>
  <c r="C10" i="91"/>
  <c r="D12" i="91" a="1"/>
  <c r="D12" i="91"/>
  <c r="E12" i="91" a="1"/>
  <c r="E12" i="91"/>
  <c r="AH10" i="91"/>
  <c r="I58" i="91"/>
  <c r="I196" i="97"/>
  <c r="J196" i="97"/>
  <c r="K196" i="97"/>
  <c r="D196" i="97"/>
  <c r="G58" i="91"/>
  <c r="G196" i="97"/>
  <c r="E58" i="91"/>
  <c r="E65" i="91"/>
  <c r="E196" i="97"/>
  <c r="F196" i="97"/>
  <c r="E12" i="99" a="1"/>
  <c r="E12" i="99"/>
  <c r="D12" i="99" a="1"/>
  <c r="D12" i="99"/>
  <c r="C12" i="99" a="1"/>
  <c r="C12" i="99"/>
  <c r="C11" i="104" a="1"/>
  <c r="C11" i="104"/>
  <c r="E11" i="104" a="1"/>
  <c r="E11" i="104"/>
  <c r="D10" i="104" a="1"/>
  <c r="D10" i="104"/>
  <c r="C10" i="104" a="1"/>
  <c r="C10" i="104"/>
  <c r="E10" i="104" a="1"/>
  <c r="E10" i="104"/>
  <c r="C9" i="104" a="1"/>
  <c r="C9" i="104"/>
  <c r="E9" i="104" a="1"/>
  <c r="E9" i="104"/>
  <c r="D11" i="104" a="1"/>
  <c r="D11" i="104"/>
  <c r="C8" i="104" a="1"/>
  <c r="C8" i="104"/>
  <c r="E8" i="104" a="1"/>
  <c r="E8" i="104"/>
  <c r="D9" i="104" a="1"/>
  <c r="D9" i="104"/>
  <c r="D8" i="104" a="1"/>
  <c r="D8" i="104"/>
  <c r="C8" i="103" a="1"/>
  <c r="C8" i="103"/>
  <c r="C9" i="103"/>
  <c r="C118" i="90"/>
  <c r="E8" i="102" a="1"/>
  <c r="E8" i="102"/>
  <c r="E10" i="101" a="1"/>
  <c r="E10" i="101"/>
  <c r="C9" i="101" a="1"/>
  <c r="C9" i="101"/>
  <c r="D8" i="101" a="1"/>
  <c r="D8" i="101"/>
  <c r="E8" i="99" a="1"/>
  <c r="E8" i="99"/>
  <c r="C10" i="99" a="1"/>
  <c r="C10" i="99"/>
  <c r="E8" i="98" a="1"/>
  <c r="E8" i="98"/>
  <c r="E21" i="97" a="1"/>
  <c r="E21" i="97"/>
  <c r="E11" i="97" a="1"/>
  <c r="E11" i="97"/>
  <c r="C20" i="97" a="1"/>
  <c r="C20" i="97"/>
  <c r="C10" i="97" a="1"/>
  <c r="C10" i="97"/>
  <c r="D18" i="97" a="1"/>
  <c r="D18" i="97"/>
  <c r="D9" i="97" a="1"/>
  <c r="D9" i="97"/>
  <c r="E64" i="90" a="1"/>
  <c r="E64" i="90"/>
  <c r="D15" i="97" a="1"/>
  <c r="D15" i="97"/>
  <c r="C15" i="97" a="1"/>
  <c r="C15" i="97"/>
  <c r="E15" i="97" a="1"/>
  <c r="E15" i="97"/>
  <c r="E71" i="90" a="1"/>
  <c r="E71" i="90"/>
  <c r="D8" i="103" a="1"/>
  <c r="D8" i="103"/>
  <c r="D9" i="103"/>
  <c r="D118" i="90"/>
  <c r="D10" i="102" a="1"/>
  <c r="D10" i="102"/>
  <c r="E9" i="101" a="1"/>
  <c r="E9" i="101"/>
  <c r="C8" i="101" a="1"/>
  <c r="C8" i="101"/>
  <c r="E8" i="100" a="1"/>
  <c r="E8" i="100"/>
  <c r="E9" i="100"/>
  <c r="E98" i="90"/>
  <c r="C9" i="99" a="1"/>
  <c r="C9" i="99"/>
  <c r="D10" i="98" a="1"/>
  <c r="D10" i="98"/>
  <c r="E20" i="97" a="1"/>
  <c r="E20" i="97"/>
  <c r="E10" i="97" a="1"/>
  <c r="E10" i="97"/>
  <c r="C18" i="97" a="1"/>
  <c r="C18" i="97"/>
  <c r="C9" i="97" a="1"/>
  <c r="C9" i="97"/>
  <c r="D17" i="97" a="1"/>
  <c r="D17" i="97"/>
  <c r="D8" i="97" a="1"/>
  <c r="D8" i="97"/>
  <c r="E63" i="90" a="1"/>
  <c r="E63" i="90"/>
  <c r="C10" i="98" a="1"/>
  <c r="C10" i="98"/>
  <c r="D23" i="97" a="1"/>
  <c r="D23" i="97"/>
  <c r="C23" i="97" a="1"/>
  <c r="C23" i="97"/>
  <c r="E8" i="103" a="1"/>
  <c r="E8" i="103"/>
  <c r="E9" i="103"/>
  <c r="E118" i="90"/>
  <c r="D9" i="102" a="1"/>
  <c r="D9" i="102"/>
  <c r="E8" i="101" a="1"/>
  <c r="E8" i="101"/>
  <c r="D14" i="101" a="1"/>
  <c r="D14" i="101"/>
  <c r="D8" i="100" a="1"/>
  <c r="D8" i="100"/>
  <c r="D9" i="100"/>
  <c r="D98" i="90"/>
  <c r="D11" i="99" a="1"/>
  <c r="D11" i="99"/>
  <c r="C8" i="99" a="1"/>
  <c r="C8" i="99"/>
  <c r="D9" i="98" a="1"/>
  <c r="D9" i="98"/>
  <c r="E18" i="97" a="1"/>
  <c r="E18" i="97"/>
  <c r="E9" i="97" a="1"/>
  <c r="E9" i="97"/>
  <c r="C17" i="97" a="1"/>
  <c r="C17" i="97"/>
  <c r="C8" i="97" a="1"/>
  <c r="C8" i="97"/>
  <c r="D16" i="97" a="1"/>
  <c r="D16" i="97"/>
  <c r="E74" i="90" a="1"/>
  <c r="E74" i="90"/>
  <c r="E58" i="90" a="1"/>
  <c r="E58" i="90"/>
  <c r="E59" i="90"/>
  <c r="D24" i="97" a="1"/>
  <c r="D24" i="97"/>
  <c r="C10" i="102" a="1"/>
  <c r="C10" i="102"/>
  <c r="D9" i="99" a="1"/>
  <c r="D9" i="99"/>
  <c r="E16" i="97" a="1"/>
  <c r="E16" i="97"/>
  <c r="E13" i="101" a="1"/>
  <c r="E13" i="101"/>
  <c r="E11" i="99" a="1"/>
  <c r="E11" i="99"/>
  <c r="C14" i="97" a="1"/>
  <c r="C14" i="97"/>
  <c r="D8" i="102" a="1"/>
  <c r="D8" i="102"/>
  <c r="C14" i="101" a="1"/>
  <c r="C14" i="101"/>
  <c r="D13" i="101" a="1"/>
  <c r="D13" i="101"/>
  <c r="C8" i="100" a="1"/>
  <c r="C8" i="100"/>
  <c r="C9" i="100"/>
  <c r="C98" i="90"/>
  <c r="D10" i="99" a="1"/>
  <c r="D10" i="99"/>
  <c r="D8" i="98" a="1"/>
  <c r="D8" i="98"/>
  <c r="E17" i="97" a="1"/>
  <c r="E17" i="97"/>
  <c r="E8" i="97" a="1"/>
  <c r="E8" i="97"/>
  <c r="C16" i="97" a="1"/>
  <c r="C16" i="97"/>
  <c r="C13" i="101" a="1"/>
  <c r="C13" i="101"/>
  <c r="E72" i="90" a="1"/>
  <c r="E72" i="90"/>
  <c r="D11" i="101" a="1"/>
  <c r="D11" i="101"/>
  <c r="C9" i="98" a="1"/>
  <c r="C9" i="98"/>
  <c r="D12" i="97" a="1"/>
  <c r="D12" i="97"/>
  <c r="E10" i="102" a="1"/>
  <c r="E10" i="102"/>
  <c r="C8" i="102" a="1"/>
  <c r="C8" i="102"/>
  <c r="E12" i="101" a="1"/>
  <c r="E12" i="101"/>
  <c r="C11" i="101" a="1"/>
  <c r="C11" i="101"/>
  <c r="D10" i="101" a="1"/>
  <c r="D10" i="101"/>
  <c r="E10" i="99" a="1"/>
  <c r="E10" i="99"/>
  <c r="E10" i="98" a="1"/>
  <c r="E10" i="98"/>
  <c r="C8" i="98" a="1"/>
  <c r="C8" i="98"/>
  <c r="E23" i="97" a="1"/>
  <c r="E23" i="97"/>
  <c r="E14" i="97" a="1"/>
  <c r="E14" i="97"/>
  <c r="C22" i="97" a="1"/>
  <c r="C22" i="97"/>
  <c r="C12" i="97" a="1"/>
  <c r="C12" i="97"/>
  <c r="D21" i="97" a="1"/>
  <c r="D21" i="97"/>
  <c r="D11" i="97" a="1"/>
  <c r="D11" i="97"/>
  <c r="E66" i="90" a="1"/>
  <c r="E66" i="90"/>
  <c r="E14" i="101" a="1"/>
  <c r="E14" i="101"/>
  <c r="D14" i="97" a="1"/>
  <c r="D14" i="97"/>
  <c r="C9" i="102" a="1"/>
  <c r="C9" i="102"/>
  <c r="E24" i="97" a="1"/>
  <c r="E24" i="97"/>
  <c r="E9" i="102" a="1"/>
  <c r="E9" i="102"/>
  <c r="E11" i="101" a="1"/>
  <c r="E11" i="101"/>
  <c r="C10" i="101" a="1"/>
  <c r="C10" i="101"/>
  <c r="D9" i="101" a="1"/>
  <c r="D9" i="101"/>
  <c r="E9" i="99" a="1"/>
  <c r="E9" i="99"/>
  <c r="C11" i="99" a="1"/>
  <c r="C11" i="99"/>
  <c r="E9" i="98" a="1"/>
  <c r="E9" i="98"/>
  <c r="E22" i="97" a="1"/>
  <c r="E22" i="97"/>
  <c r="E12" i="97" a="1"/>
  <c r="E12" i="97"/>
  <c r="C21" i="97" a="1"/>
  <c r="C21" i="97"/>
  <c r="C11" i="97" a="1"/>
  <c r="C11" i="97"/>
  <c r="D20" i="97" a="1"/>
  <c r="D20" i="97"/>
  <c r="D10" i="97" a="1"/>
  <c r="D10" i="97"/>
  <c r="E65" i="90" a="1"/>
  <c r="E65" i="90"/>
  <c r="E73" i="90" a="1"/>
  <c r="E73" i="90"/>
  <c r="D12" i="101" a="1"/>
  <c r="D12" i="101"/>
  <c r="C24" i="97" a="1"/>
  <c r="C24" i="97"/>
  <c r="C12" i="101" a="1"/>
  <c r="C12" i="101"/>
  <c r="D8" i="99" a="1"/>
  <c r="D8" i="99"/>
  <c r="D22" i="97" a="1"/>
  <c r="D22" i="97"/>
  <c r="D72" i="90" a="1"/>
  <c r="D72" i="90"/>
  <c r="C73" i="90" a="1"/>
  <c r="C73" i="90"/>
  <c r="C66" i="90" a="1"/>
  <c r="C66" i="90"/>
  <c r="C65" i="90" a="1"/>
  <c r="C65" i="90"/>
  <c r="C64" i="90" a="1"/>
  <c r="C64" i="90"/>
  <c r="C63" i="90" a="1"/>
  <c r="C63" i="90"/>
  <c r="D73" i="90" a="1"/>
  <c r="D73" i="90"/>
  <c r="D71" i="90" a="1"/>
  <c r="D71" i="90"/>
  <c r="C72" i="90" a="1"/>
  <c r="C72" i="90"/>
  <c r="D64" i="90" a="1"/>
  <c r="D64" i="90"/>
  <c r="D74" i="90" a="1"/>
  <c r="D74" i="90"/>
  <c r="C58" i="90" a="1"/>
  <c r="C58" i="90"/>
  <c r="C59" i="90"/>
  <c r="D66" i="90" a="1"/>
  <c r="D66" i="90"/>
  <c r="C71" i="90" a="1"/>
  <c r="C71" i="90"/>
  <c r="D65" i="90" a="1"/>
  <c r="D65" i="90"/>
  <c r="D63" i="90" a="1"/>
  <c r="D63" i="90"/>
  <c r="D58" i="90" a="1"/>
  <c r="D58" i="90"/>
  <c r="D59" i="90"/>
  <c r="C74" i="90" a="1"/>
  <c r="C74" i="90"/>
  <c r="O114" i="90"/>
  <c r="O115" i="90"/>
  <c r="O119" i="90"/>
  <c r="O120" i="90"/>
  <c r="S18" i="100"/>
  <c r="P27" i="100"/>
  <c r="S36" i="100"/>
  <c r="P53" i="100"/>
  <c r="O18" i="100"/>
  <c r="J62" i="91"/>
  <c r="V62" i="91"/>
  <c r="R24" i="101"/>
  <c r="P40" i="99"/>
  <c r="R29" i="98"/>
  <c r="J63" i="91"/>
  <c r="V63" i="91"/>
  <c r="O33" i="101"/>
  <c r="O59" i="101"/>
  <c r="P22" i="99"/>
  <c r="J64" i="91"/>
  <c r="V64" i="91"/>
  <c r="J61" i="91"/>
  <c r="V61" i="91"/>
  <c r="J60" i="91"/>
  <c r="V60" i="91"/>
  <c r="J59" i="91"/>
  <c r="V59" i="91"/>
  <c r="D60" i="91"/>
  <c r="O60" i="91"/>
  <c r="R31" i="99"/>
  <c r="O40" i="99"/>
  <c r="G61" i="91"/>
  <c r="S61" i="91"/>
  <c r="F62" i="91"/>
  <c r="AH62" i="91"/>
  <c r="S59" i="101"/>
  <c r="S12" i="91"/>
  <c r="U24" i="91"/>
  <c r="O50" i="91"/>
  <c r="O24" i="102"/>
  <c r="V70" i="88"/>
  <c r="V71" i="88"/>
  <c r="V73" i="88"/>
  <c r="V75" i="88"/>
  <c r="V77" i="88"/>
  <c r="V79" i="88"/>
  <c r="V82" i="88"/>
  <c r="V72" i="88"/>
  <c r="V74" i="88"/>
  <c r="V76" i="88"/>
  <c r="V78" i="88"/>
  <c r="V80" i="88"/>
  <c r="V81" i="88"/>
  <c r="S70" i="88"/>
  <c r="S71" i="88"/>
  <c r="S72" i="88"/>
  <c r="S73" i="88"/>
  <c r="S74" i="88"/>
  <c r="S75" i="88"/>
  <c r="S76" i="88"/>
  <c r="Q47" i="102"/>
  <c r="S11" i="91"/>
  <c r="P20" i="91"/>
  <c r="Q43" i="91"/>
  <c r="T44" i="91"/>
  <c r="O45" i="91"/>
  <c r="U47" i="91"/>
  <c r="P48" i="91"/>
  <c r="P52" i="91"/>
  <c r="S77" i="88"/>
  <c r="S78" i="88"/>
  <c r="S79" i="88"/>
  <c r="S80" i="88"/>
  <c r="S81" i="88"/>
  <c r="S82" i="88"/>
  <c r="O61" i="104"/>
  <c r="D83" i="88"/>
  <c r="P70" i="88"/>
  <c r="P72" i="88"/>
  <c r="P74" i="88"/>
  <c r="P77" i="88"/>
  <c r="P79" i="88"/>
  <c r="P81" i="88"/>
  <c r="Q71" i="88"/>
  <c r="Q73" i="88"/>
  <c r="Q74" i="88"/>
  <c r="Q76" i="88"/>
  <c r="Q78" i="88"/>
  <c r="Q81" i="88"/>
  <c r="R70" i="88"/>
  <c r="R71" i="88"/>
  <c r="R72" i="88"/>
  <c r="R73" i="88"/>
  <c r="R74" i="88"/>
  <c r="R75" i="88"/>
  <c r="R76" i="88"/>
  <c r="R77" i="88"/>
  <c r="R78" i="88"/>
  <c r="R79" i="88"/>
  <c r="R80" i="88"/>
  <c r="R81" i="88"/>
  <c r="R82" i="88"/>
  <c r="Q22" i="91"/>
  <c r="O24" i="91"/>
  <c r="T43" i="91"/>
  <c r="O44" i="91"/>
  <c r="T70" i="88"/>
  <c r="T72" i="88"/>
  <c r="T74" i="88"/>
  <c r="T76" i="88"/>
  <c r="T79" i="88"/>
  <c r="T82" i="88"/>
  <c r="T71" i="88"/>
  <c r="T73" i="88"/>
  <c r="T75" i="88"/>
  <c r="T77" i="88"/>
  <c r="T78" i="88"/>
  <c r="T80" i="88"/>
  <c r="T81" i="88"/>
  <c r="U70" i="88"/>
  <c r="U71" i="88"/>
  <c r="U72" i="88"/>
  <c r="U73" i="88"/>
  <c r="U74" i="88"/>
  <c r="U75" i="88"/>
  <c r="U76" i="88"/>
  <c r="U77" i="88"/>
  <c r="U78" i="88"/>
  <c r="U79" i="88"/>
  <c r="U80" i="88"/>
  <c r="U81" i="88"/>
  <c r="U82" i="88"/>
  <c r="Q21" i="91"/>
  <c r="T22" i="91"/>
  <c r="O23" i="91"/>
  <c r="Q41" i="91"/>
  <c r="P76" i="88"/>
  <c r="P71" i="88"/>
  <c r="P73" i="88"/>
  <c r="P75" i="88"/>
  <c r="P78" i="88"/>
  <c r="P80" i="88"/>
  <c r="P82" i="88"/>
  <c r="Q70" i="88"/>
  <c r="Q72" i="88"/>
  <c r="Q75" i="88"/>
  <c r="Q77" i="88"/>
  <c r="Q79" i="88"/>
  <c r="Q80" i="88"/>
  <c r="Q82" i="88"/>
  <c r="I64" i="91"/>
  <c r="T64" i="91"/>
  <c r="Q24" i="91"/>
  <c r="Q44" i="91"/>
  <c r="O46" i="91"/>
  <c r="P49" i="91"/>
  <c r="P38" i="98"/>
  <c r="O22" i="99"/>
  <c r="O53" i="100"/>
  <c r="O35" i="104"/>
  <c r="C61" i="91"/>
  <c r="C65" i="91"/>
  <c r="J42" i="90"/>
  <c r="Q46" i="91"/>
  <c r="P51" i="91"/>
  <c r="O55" i="98"/>
  <c r="S40" i="99"/>
  <c r="O27" i="100"/>
  <c r="Q53" i="100"/>
  <c r="P33" i="101"/>
  <c r="S61" i="104"/>
  <c r="H15" i="91"/>
  <c r="R57" i="99"/>
  <c r="Q27" i="100"/>
  <c r="P24" i="102"/>
  <c r="S35" i="104"/>
  <c r="U21" i="91"/>
  <c r="P22" i="91"/>
  <c r="P42" i="91"/>
  <c r="T46" i="91"/>
  <c r="P50" i="91"/>
  <c r="Q31" i="99"/>
  <c r="S33" i="101"/>
  <c r="P114" i="90"/>
  <c r="P115" i="90"/>
  <c r="R114" i="90"/>
  <c r="R115" i="90"/>
  <c r="P119" i="90"/>
  <c r="P120" i="90"/>
  <c r="Q119" i="90"/>
  <c r="Q120" i="90"/>
  <c r="R20" i="91"/>
  <c r="S20" i="91"/>
  <c r="T20" i="91"/>
  <c r="R21" i="91"/>
  <c r="R23" i="91"/>
  <c r="U23" i="91"/>
  <c r="T23" i="91"/>
  <c r="R24" i="91"/>
  <c r="S24" i="91"/>
  <c r="O43" i="97"/>
  <c r="P43" i="97"/>
  <c r="Q43" i="97"/>
  <c r="R43" i="97"/>
  <c r="U43" i="97"/>
  <c r="R52" i="97"/>
  <c r="S52" i="97"/>
  <c r="O29" i="98"/>
  <c r="P29" i="98"/>
  <c r="S29" i="98"/>
  <c r="S31" i="99"/>
  <c r="Q40" i="99"/>
  <c r="R27" i="100"/>
  <c r="O42" i="101"/>
  <c r="Q24" i="102"/>
  <c r="J119" i="90"/>
  <c r="J120" i="90"/>
  <c r="P35" i="104"/>
  <c r="Q35" i="104"/>
  <c r="R44" i="104"/>
  <c r="Q114" i="90"/>
  <c r="Q115" i="90"/>
  <c r="I119" i="90"/>
  <c r="I120" i="90"/>
  <c r="H119" i="90"/>
  <c r="H120" i="90"/>
  <c r="H29" i="90"/>
  <c r="J41" i="90"/>
  <c r="P61" i="104"/>
  <c r="Q61" i="104"/>
  <c r="O64" i="91"/>
  <c r="P64" i="91"/>
  <c r="S64" i="91"/>
  <c r="O26" i="104"/>
  <c r="Q26" i="104"/>
  <c r="P26" i="104"/>
  <c r="R26" i="104"/>
  <c r="S26" i="104"/>
  <c r="O47" i="102"/>
  <c r="R47" i="102"/>
  <c r="S47" i="102"/>
  <c r="P63" i="91"/>
  <c r="Q63" i="91"/>
  <c r="R63" i="91"/>
  <c r="U63" i="91"/>
  <c r="O18" i="102"/>
  <c r="Q18" i="102"/>
  <c r="P18" i="102"/>
  <c r="R18" i="102"/>
  <c r="S18" i="102"/>
  <c r="P59" i="101"/>
  <c r="Q59" i="101"/>
  <c r="O62" i="91"/>
  <c r="O24" i="101"/>
  <c r="Q24" i="101"/>
  <c r="P24" i="101"/>
  <c r="S24" i="101"/>
  <c r="P61" i="91"/>
  <c r="Q61" i="91"/>
  <c r="T61" i="91"/>
  <c r="P18" i="100"/>
  <c r="R18" i="100"/>
  <c r="Q18" i="100"/>
  <c r="O57" i="99"/>
  <c r="Q57" i="99"/>
  <c r="P57" i="99"/>
  <c r="S57" i="99"/>
  <c r="T60" i="91"/>
  <c r="Q22" i="99"/>
  <c r="S22" i="99"/>
  <c r="R22" i="99"/>
  <c r="P55" i="98"/>
  <c r="S55" i="98"/>
  <c r="R55" i="98"/>
  <c r="Q59" i="91"/>
  <c r="R59" i="91"/>
  <c r="O20" i="98"/>
  <c r="P20" i="98"/>
  <c r="Q20" i="98"/>
  <c r="R20" i="98"/>
  <c r="R40" i="91"/>
  <c r="R41" i="91"/>
  <c r="R42" i="91"/>
  <c r="U42" i="91"/>
  <c r="T42" i="91"/>
  <c r="R43" i="91"/>
  <c r="S45" i="91"/>
  <c r="U45" i="91"/>
  <c r="T45" i="91"/>
  <c r="R46" i="91"/>
  <c r="R49" i="91"/>
  <c r="T49" i="91"/>
  <c r="Q50" i="91"/>
  <c r="S50" i="91"/>
  <c r="T50" i="91"/>
  <c r="T51" i="91"/>
  <c r="U51" i="91"/>
  <c r="Q52" i="91"/>
  <c r="T52" i="91"/>
  <c r="O69" i="97"/>
  <c r="Q69" i="97"/>
  <c r="R69" i="97"/>
  <c r="S69" i="97"/>
  <c r="T69" i="97"/>
  <c r="U69" i="97"/>
  <c r="T12" i="91"/>
  <c r="T13" i="91"/>
  <c r="P47" i="102"/>
  <c r="H83" i="88"/>
  <c r="I83" i="88"/>
  <c r="D43" i="92"/>
  <c r="C43" i="92"/>
  <c r="P42" i="101"/>
  <c r="C53" i="91"/>
  <c r="U43" i="91"/>
  <c r="P44" i="91"/>
  <c r="R45" i="91"/>
  <c r="U46" i="91"/>
  <c r="Q48" i="91"/>
  <c r="U50" i="91"/>
  <c r="O51" i="91"/>
  <c r="T14" i="91"/>
  <c r="I25" i="91"/>
  <c r="S23" i="91"/>
  <c r="O59" i="91"/>
  <c r="P62" i="91"/>
  <c r="E53" i="91"/>
  <c r="S41" i="91"/>
  <c r="S46" i="91"/>
  <c r="O47" i="91"/>
  <c r="R48" i="91"/>
  <c r="U49" i="91"/>
  <c r="J25" i="91"/>
  <c r="V25" i="91"/>
  <c r="G15" i="91"/>
  <c r="C25" i="91"/>
  <c r="O21" i="91"/>
  <c r="P24" i="91"/>
  <c r="T24" i="91"/>
  <c r="U41" i="91"/>
  <c r="O42" i="91"/>
  <c r="S42" i="91"/>
  <c r="O43" i="91"/>
  <c r="R44" i="91"/>
  <c r="P46" i="91"/>
  <c r="Q47" i="91"/>
  <c r="T48" i="91"/>
  <c r="O49" i="91"/>
  <c r="Q51" i="91"/>
  <c r="E25" i="91"/>
  <c r="U22" i="91"/>
  <c r="P23" i="91"/>
  <c r="T40" i="91"/>
  <c r="O41" i="91"/>
  <c r="T41" i="91"/>
  <c r="Q42" i="91"/>
  <c r="U44" i="91"/>
  <c r="P45" i="91"/>
  <c r="R47" i="91"/>
  <c r="U52" i="91"/>
  <c r="T10" i="91"/>
  <c r="J15" i="91"/>
  <c r="V15" i="91"/>
  <c r="T11" i="91"/>
  <c r="S13" i="91"/>
  <c r="F25" i="91"/>
  <c r="Q23" i="91"/>
  <c r="I53" i="91"/>
  <c r="P41" i="91"/>
  <c r="Q45" i="91"/>
  <c r="T47" i="91"/>
  <c r="O48" i="91"/>
  <c r="Q49" i="91"/>
  <c r="O52" i="91"/>
  <c r="O63" i="91"/>
  <c r="S14" i="91"/>
  <c r="O22" i="91"/>
  <c r="O44" i="104"/>
  <c r="Q44" i="104"/>
  <c r="O36" i="100"/>
  <c r="S31" i="91"/>
  <c r="P36" i="100"/>
  <c r="S44" i="104"/>
  <c r="S30" i="102"/>
  <c r="U34" i="91"/>
  <c r="U30" i="91"/>
  <c r="R31" i="91"/>
  <c r="T32" i="91"/>
  <c r="S34" i="91"/>
  <c r="D35" i="91"/>
  <c r="R36" i="100"/>
  <c r="Q42" i="101"/>
  <c r="O30" i="102"/>
  <c r="R30" i="102"/>
  <c r="R42" i="101"/>
  <c r="P30" i="102"/>
  <c r="P32" i="91"/>
  <c r="S42" i="101"/>
  <c r="Q30" i="102"/>
  <c r="D66" i="88"/>
  <c r="O32" i="91"/>
  <c r="U32" i="91"/>
  <c r="S33" i="91"/>
  <c r="O38" i="98"/>
  <c r="G66" i="88"/>
  <c r="T33" i="91"/>
  <c r="R40" i="99"/>
  <c r="P34" i="91"/>
  <c r="Q38" i="98"/>
  <c r="C35" i="91"/>
  <c r="P31" i="91"/>
  <c r="O33" i="91"/>
  <c r="R34" i="91"/>
  <c r="R38" i="98"/>
  <c r="H66" i="88"/>
  <c r="I66" i="88"/>
  <c r="G35" i="91"/>
  <c r="T31" i="91"/>
  <c r="R33" i="91"/>
  <c r="T34" i="91"/>
  <c r="T30" i="91"/>
  <c r="O31" i="91"/>
  <c r="R32" i="91"/>
  <c r="O34" i="91"/>
  <c r="H35" i="91"/>
  <c r="J35" i="91"/>
  <c r="V35" i="91"/>
  <c r="S32" i="91"/>
  <c r="P33" i="91"/>
  <c r="T52" i="97"/>
  <c r="F35" i="91"/>
  <c r="O52" i="97"/>
  <c r="H25" i="91"/>
  <c r="T21" i="91"/>
  <c r="S21" i="91"/>
  <c r="D25" i="91"/>
  <c r="R22" i="91"/>
  <c r="G25" i="91"/>
  <c r="F66" i="88"/>
  <c r="K66" i="88"/>
  <c r="F83" i="88"/>
  <c r="J83" i="88"/>
  <c r="G83" i="88"/>
  <c r="J13" i="88"/>
  <c r="J29" i="90"/>
  <c r="H42" i="90"/>
  <c r="E66" i="88"/>
  <c r="J66" i="88"/>
  <c r="E83" i="88"/>
  <c r="K83" i="88"/>
  <c r="G11" i="88"/>
  <c r="H41" i="90"/>
  <c r="P21" i="91"/>
  <c r="P30" i="91"/>
  <c r="E35" i="91"/>
  <c r="U31" i="91"/>
  <c r="U33" i="91"/>
  <c r="I35" i="91"/>
  <c r="O40" i="91"/>
  <c r="P43" i="91"/>
  <c r="P47" i="91"/>
  <c r="P52" i="97"/>
  <c r="Q52" i="97"/>
  <c r="G119" i="90"/>
  <c r="G120" i="90"/>
  <c r="R119" i="90"/>
  <c r="R120" i="90"/>
  <c r="D53" i="91"/>
  <c r="P40" i="91"/>
  <c r="S43" i="91"/>
  <c r="S47" i="91"/>
  <c r="S49" i="91"/>
  <c r="R52" i="91"/>
  <c r="G53" i="91"/>
  <c r="R24" i="102"/>
  <c r="S24" i="102"/>
  <c r="U10" i="91"/>
  <c r="U11" i="91"/>
  <c r="U12" i="91"/>
  <c r="U13" i="91"/>
  <c r="U14" i="91"/>
  <c r="I15" i="91"/>
  <c r="O20" i="91"/>
  <c r="S22" i="91"/>
  <c r="Q30" i="91"/>
  <c r="Q31" i="91"/>
  <c r="Q32" i="91"/>
  <c r="Q33" i="91"/>
  <c r="Q34" i="91"/>
  <c r="S40" i="91"/>
  <c r="S44" i="91"/>
  <c r="S48" i="91"/>
  <c r="R51" i="91"/>
  <c r="S52" i="91"/>
  <c r="H53" i="91"/>
  <c r="J58" i="91"/>
  <c r="V58" i="91"/>
  <c r="P59" i="91"/>
  <c r="Q60" i="91"/>
  <c r="Q62" i="91"/>
  <c r="Q64" i="91"/>
  <c r="R30" i="91"/>
  <c r="F53" i="91"/>
  <c r="J53" i="91"/>
  <c r="V53" i="91"/>
  <c r="R50" i="91"/>
  <c r="S51" i="91"/>
  <c r="F58" i="91"/>
  <c r="AH58" i="91"/>
  <c r="R60" i="91"/>
  <c r="R64" i="91"/>
  <c r="O31" i="99"/>
  <c r="P31" i="99"/>
  <c r="S10" i="91"/>
  <c r="Q20" i="91"/>
  <c r="U20" i="91"/>
  <c r="O30" i="91"/>
  <c r="S30" i="91"/>
  <c r="Q40" i="91"/>
  <c r="U40" i="91"/>
  <c r="U52" i="97"/>
  <c r="P69" i="97"/>
  <c r="U48" i="91"/>
  <c r="D58" i="91"/>
  <c r="H58" i="91"/>
  <c r="P34" i="97"/>
  <c r="T43" i="97"/>
  <c r="S43" i="97"/>
  <c r="S20" i="98"/>
  <c r="R53" i="100"/>
  <c r="S53" i="100"/>
  <c r="Q33" i="101"/>
  <c r="R33" i="101"/>
  <c r="Q29" i="98"/>
  <c r="S38" i="98"/>
  <c r="R59" i="101"/>
  <c r="R35" i="104"/>
  <c r="P44" i="104"/>
  <c r="Q55" i="98"/>
  <c r="S27" i="100"/>
  <c r="Q36" i="100"/>
  <c r="R61" i="104"/>
  <c r="S59" i="91"/>
  <c r="T62" i="91"/>
  <c r="S62" i="91"/>
  <c r="U62" i="91"/>
  <c r="S63" i="91"/>
  <c r="R83" i="88"/>
  <c r="U66" i="88"/>
  <c r="T83" i="88"/>
  <c r="P83" i="88"/>
  <c r="S66" i="88"/>
  <c r="P66" i="88"/>
  <c r="V83" i="88"/>
  <c r="W83" i="88"/>
  <c r="U83" i="88"/>
  <c r="S83" i="88"/>
  <c r="Q83" i="88"/>
  <c r="T66" i="88"/>
  <c r="V66" i="88"/>
  <c r="W66" i="88"/>
  <c r="Q66" i="88"/>
  <c r="R66" i="88"/>
  <c r="AH65" i="91"/>
  <c r="U60" i="91"/>
  <c r="S35" i="91"/>
  <c r="AH15" i="91"/>
  <c r="P58" i="91"/>
  <c r="E75" i="90"/>
  <c r="D67" i="90"/>
  <c r="D75" i="90"/>
  <c r="E67" i="90"/>
  <c r="I65" i="91"/>
  <c r="U64" i="91"/>
  <c r="P60" i="91"/>
  <c r="F119" i="90"/>
  <c r="F120" i="90"/>
  <c r="F99" i="90"/>
  <c r="F100" i="90"/>
  <c r="E99" i="90"/>
  <c r="E100" i="90"/>
  <c r="E11" i="98"/>
  <c r="E88" i="90"/>
  <c r="D25" i="97"/>
  <c r="D83" i="90"/>
  <c r="O14" i="91"/>
  <c r="D13" i="99"/>
  <c r="D93" i="90"/>
  <c r="E12" i="102"/>
  <c r="E108" i="90"/>
  <c r="D15" i="101"/>
  <c r="D103" i="90"/>
  <c r="E25" i="97"/>
  <c r="E83" i="90"/>
  <c r="E17" i="104"/>
  <c r="E113" i="90"/>
  <c r="C13" i="99"/>
  <c r="C93" i="90"/>
  <c r="E15" i="101"/>
  <c r="E103" i="90"/>
  <c r="E13" i="99"/>
  <c r="E93" i="90"/>
  <c r="P14" i="91"/>
  <c r="U61" i="91"/>
  <c r="S53" i="91"/>
  <c r="C75" i="90"/>
  <c r="U59" i="91"/>
  <c r="R61" i="91"/>
  <c r="G65" i="91"/>
  <c r="O61" i="91"/>
  <c r="Q25" i="91"/>
  <c r="S15" i="91"/>
  <c r="U25" i="91"/>
  <c r="T15" i="91"/>
  <c r="Q53" i="91"/>
  <c r="O25" i="91"/>
  <c r="U53" i="91"/>
  <c r="R25" i="91"/>
  <c r="P13" i="91"/>
  <c r="S25" i="91"/>
  <c r="C67" i="90"/>
  <c r="P25" i="91"/>
  <c r="O12" i="91"/>
  <c r="P12" i="91"/>
  <c r="D119" i="90"/>
  <c r="D120" i="90"/>
  <c r="O11" i="91"/>
  <c r="O13" i="91"/>
  <c r="D99" i="90"/>
  <c r="D100" i="90"/>
  <c r="D12" i="102"/>
  <c r="D108" i="90"/>
  <c r="D11" i="98"/>
  <c r="D88" i="90"/>
  <c r="R35" i="91"/>
  <c r="P35" i="91"/>
  <c r="O35" i="91"/>
  <c r="T35" i="91"/>
  <c r="T25" i="91"/>
  <c r="C15" i="91"/>
  <c r="C15" i="101"/>
  <c r="C103" i="90"/>
  <c r="C12" i="102"/>
  <c r="C108" i="90"/>
  <c r="D17" i="104"/>
  <c r="D113" i="90"/>
  <c r="C17" i="104"/>
  <c r="C113" i="90"/>
  <c r="E119" i="90"/>
  <c r="E120" i="90"/>
  <c r="C11" i="98"/>
  <c r="C88" i="90"/>
  <c r="R53" i="91"/>
  <c r="T53" i="91"/>
  <c r="C25" i="97"/>
  <c r="C83" i="90"/>
  <c r="Q35" i="91"/>
  <c r="P11" i="91"/>
  <c r="U15" i="91"/>
  <c r="U35" i="91"/>
  <c r="S58" i="91"/>
  <c r="H65" i="91"/>
  <c r="T58" i="91"/>
  <c r="O58" i="91"/>
  <c r="D65" i="91"/>
  <c r="O65" i="91"/>
  <c r="Q58" i="91"/>
  <c r="F65" i="91"/>
  <c r="R58" i="91"/>
  <c r="U58" i="91"/>
  <c r="J65" i="91"/>
  <c r="V65" i="91"/>
  <c r="O53" i="91"/>
  <c r="P53" i="91"/>
  <c r="P10" i="91"/>
  <c r="E15" i="91"/>
  <c r="F15" i="91"/>
  <c r="R10" i="91"/>
  <c r="Q10" i="91"/>
  <c r="R11" i="91"/>
  <c r="Q11" i="91"/>
  <c r="R12" i="91"/>
  <c r="Q12" i="91"/>
  <c r="R13" i="91"/>
  <c r="Q13" i="91"/>
  <c r="R14" i="91"/>
  <c r="Q14" i="91"/>
  <c r="D15" i="91"/>
  <c r="O10" i="91"/>
  <c r="E89" i="90"/>
  <c r="E90" i="90"/>
  <c r="F89" i="90"/>
  <c r="F90" i="90"/>
  <c r="E109" i="90"/>
  <c r="E110" i="90"/>
  <c r="F109" i="90"/>
  <c r="F110" i="90"/>
  <c r="F114" i="90"/>
  <c r="F115" i="90"/>
  <c r="E21" i="90"/>
  <c r="E94" i="90"/>
  <c r="E95" i="90"/>
  <c r="U65" i="91"/>
  <c r="O15" i="91"/>
  <c r="D114" i="90"/>
  <c r="D115" i="90"/>
  <c r="D109" i="90"/>
  <c r="D110" i="90"/>
  <c r="D89" i="90"/>
  <c r="D90" i="90"/>
  <c r="C21" i="90"/>
  <c r="D84" i="90"/>
  <c r="D85" i="90"/>
  <c r="D104" i="90"/>
  <c r="D105" i="90"/>
  <c r="D94" i="90"/>
  <c r="D95" i="90"/>
  <c r="E114" i="90"/>
  <c r="E115" i="90"/>
  <c r="E104" i="90"/>
  <c r="E105" i="90"/>
  <c r="D21" i="90"/>
  <c r="E84" i="90"/>
  <c r="E85" i="90"/>
  <c r="Q15" i="91"/>
  <c r="R15" i="91"/>
  <c r="S65" i="91"/>
  <c r="T65" i="91"/>
  <c r="P15" i="91"/>
  <c r="P65" i="91"/>
  <c r="Q65" i="91"/>
  <c r="R65" i="91"/>
  <c r="E23" i="90"/>
  <c r="E44" i="90"/>
  <c r="D44" i="90"/>
  <c r="D45" i="90"/>
  <c r="D23" i="90"/>
  <c r="C44" i="90"/>
  <c r="C23" i="90"/>
  <c r="F14" i="88"/>
  <c r="F15" i="88"/>
  <c r="E45" i="90"/>
  <c r="E14" i="88"/>
  <c r="E15" i="88"/>
  <c r="C45" i="90"/>
  <c r="C51" i="90"/>
  <c r="C7" i="90"/>
  <c r="D14" i="88"/>
  <c r="D15" i="88"/>
  <c r="D21" i="88"/>
  <c r="D7" i="88"/>
  <c r="D48" i="90"/>
  <c r="E20" i="88"/>
  <c r="E21" i="88"/>
  <c r="D51" i="90"/>
  <c r="D7" i="90"/>
  <c r="E7" i="88"/>
  <c r="E48" i="90"/>
  <c r="E51" i="90"/>
  <c r="E7" i="90"/>
  <c r="F20" i="88"/>
  <c r="F21" i="88"/>
  <c r="F48" i="90"/>
  <c r="F7" i="88"/>
  <c r="G20" i="88"/>
  <c r="M14" i="91"/>
  <c r="M15" i="91"/>
  <c r="L14" i="91"/>
  <c r="W14" i="91"/>
  <c r="M18" i="102"/>
  <c r="M63" i="91"/>
  <c r="M65" i="88"/>
  <c r="X65" i="88"/>
  <c r="N65" i="88"/>
  <c r="N66" i="88"/>
  <c r="X17" i="102"/>
  <c r="L18" i="102"/>
  <c r="M81" i="102"/>
  <c r="W17" i="102"/>
  <c r="M66" i="88"/>
  <c r="X66" i="88"/>
  <c r="Y65" i="88"/>
  <c r="L15" i="91"/>
  <c r="W15" i="91"/>
  <c r="M65" i="91"/>
  <c r="X18" i="102"/>
  <c r="W18" i="102"/>
  <c r="L63" i="91"/>
  <c r="X63" i="91"/>
  <c r="L81" i="102"/>
  <c r="X14" i="91"/>
  <c r="Y66" i="88"/>
  <c r="X15" i="91"/>
  <c r="L65" i="91"/>
  <c r="W65" i="91"/>
  <c r="W63" i="91"/>
  <c r="X65" i="91"/>
  <c r="F13" i="99"/>
  <c r="F93" i="90"/>
  <c r="F15" i="101"/>
  <c r="F103" i="90"/>
  <c r="F104" i="90"/>
  <c r="F105" i="90"/>
  <c r="F94" i="90"/>
  <c r="F95" i="90"/>
  <c r="F25" i="97"/>
  <c r="F83" i="90"/>
  <c r="F84" i="90"/>
  <c r="F85" i="90"/>
  <c r="F21" i="90"/>
  <c r="F44" i="90"/>
  <c r="F23" i="90"/>
  <c r="F45" i="90"/>
  <c r="F51" i="90"/>
  <c r="G14" i="88"/>
  <c r="G15" i="88"/>
  <c r="G21" i="88"/>
  <c r="H48" i="90"/>
  <c r="F7" i="90"/>
  <c r="G7" i="88"/>
  <c r="G48" i="90"/>
  <c r="H20" i="88"/>
  <c r="U8" i="99"/>
  <c r="O9" i="99"/>
  <c r="O9" i="100"/>
  <c r="O98" i="90" s="1"/>
  <c r="O99" i="90" s="1"/>
  <c r="O100" i="90" s="1"/>
  <c r="O12" i="102"/>
  <c r="O108" i="90" s="1"/>
  <c r="O109" i="90" s="1"/>
  <c r="O110" i="90" s="1"/>
  <c r="P8" i="99"/>
  <c r="Q8" i="99"/>
  <c r="R8" i="99"/>
  <c r="S8" i="99"/>
  <c r="T8" i="99"/>
  <c r="O8" i="99"/>
  <c r="O11" i="99"/>
  <c r="O12" i="99"/>
  <c r="P9" i="100"/>
  <c r="P98" i="90" s="1"/>
  <c r="P9" i="99"/>
  <c r="Q12" i="99"/>
  <c r="P12" i="99"/>
  <c r="Q9" i="100"/>
  <c r="Q98" i="90" s="1"/>
  <c r="Q9" i="99"/>
  <c r="R9" i="100"/>
  <c r="R98" i="90" s="1"/>
  <c r="R9" i="99"/>
  <c r="R12" i="99"/>
  <c r="S9" i="100"/>
  <c r="S98" i="90" s="1"/>
  <c r="S9" i="99"/>
  <c r="S12" i="99"/>
  <c r="T9" i="100"/>
  <c r="T98" i="90" s="1"/>
  <c r="T9" i="99"/>
  <c r="T12" i="99"/>
  <c r="U9" i="100"/>
  <c r="U98" i="90" s="1"/>
  <c r="U9" i="99"/>
  <c r="U12" i="99"/>
  <c r="O10" i="99"/>
  <c r="H12" i="102"/>
  <c r="P12" i="102"/>
  <c r="P108" i="90" s="1"/>
  <c r="I12" i="102"/>
  <c r="Q12" i="102"/>
  <c r="Q108" i="90" s="1"/>
  <c r="J12" i="102"/>
  <c r="Q11" i="99"/>
  <c r="R12" i="102"/>
  <c r="R108" i="90" s="1"/>
  <c r="K12" i="102"/>
  <c r="P11" i="99"/>
  <c r="P10" i="99"/>
  <c r="S12" i="102"/>
  <c r="S108" i="90" s="1"/>
  <c r="R11" i="99"/>
  <c r="S11" i="99"/>
  <c r="Q10" i="99"/>
  <c r="M12" i="102"/>
  <c r="T12" i="102"/>
  <c r="T108" i="90" s="1"/>
  <c r="J13" i="99"/>
  <c r="I9" i="100"/>
  <c r="T11" i="99"/>
  <c r="R10" i="99"/>
  <c r="U12" i="102"/>
  <c r="U108" i="90" s="1"/>
  <c r="K13" i="99"/>
  <c r="J9" i="100"/>
  <c r="U11" i="99"/>
  <c r="S10" i="99"/>
  <c r="L13" i="99"/>
  <c r="K9" i="100"/>
  <c r="T10" i="99"/>
  <c r="M13" i="99"/>
  <c r="L9" i="100"/>
  <c r="U10" i="99"/>
  <c r="M9" i="100"/>
  <c r="H15" i="101"/>
  <c r="J15" i="101"/>
  <c r="L15" i="101"/>
  <c r="K114" i="90" l="1"/>
  <c r="K115" i="90" s="1"/>
  <c r="L114" i="90"/>
  <c r="L115" i="90" s="1"/>
  <c r="S89" i="90"/>
  <c r="S90" i="90" s="1"/>
  <c r="T89" i="90"/>
  <c r="T90" i="90" s="1"/>
  <c r="U109" i="90"/>
  <c r="U110" i="90" s="1"/>
  <c r="G87" i="100"/>
  <c r="K98" i="90"/>
  <c r="J103" i="90"/>
  <c r="L88" i="90"/>
  <c r="L93" i="90"/>
  <c r="I98" i="90"/>
  <c r="M98" i="90"/>
  <c r="M99" i="90" s="1"/>
  <c r="M100" i="90" s="1"/>
  <c r="H88" i="90"/>
  <c r="M108" i="90"/>
  <c r="I108" i="90"/>
  <c r="G10" i="100"/>
  <c r="G80" i="102"/>
  <c r="L98" i="90"/>
  <c r="H103" i="90"/>
  <c r="K108" i="90"/>
  <c r="M93" i="90"/>
  <c r="M94" i="90" s="1"/>
  <c r="M95" i="90" s="1"/>
  <c r="M88" i="90"/>
  <c r="M89" i="90" s="1"/>
  <c r="M90" i="90" s="1"/>
  <c r="R109" i="90"/>
  <c r="R110" i="90" s="1"/>
  <c r="P13" i="99"/>
  <c r="P93" i="90" s="1"/>
  <c r="O13" i="99"/>
  <c r="O93" i="90" s="1"/>
  <c r="O94" i="90" s="1"/>
  <c r="O95" i="90" s="1"/>
  <c r="U15" i="101"/>
  <c r="U103" i="90" s="1"/>
  <c r="S13" i="99"/>
  <c r="S93" i="90" s="1"/>
  <c r="T109" i="90"/>
  <c r="T110" i="90" s="1"/>
  <c r="U99" i="90"/>
  <c r="U100" i="90" s="1"/>
  <c r="S99" i="90"/>
  <c r="S100" i="90" s="1"/>
  <c r="U13" i="99"/>
  <c r="U93" i="90" s="1"/>
  <c r="O25" i="97"/>
  <c r="O83" i="90" s="1"/>
  <c r="O84" i="90" s="1"/>
  <c r="O85" i="90" s="1"/>
  <c r="R15" i="101"/>
  <c r="R103" i="90" s="1"/>
  <c r="P109" i="90"/>
  <c r="P110" i="90" s="1"/>
  <c r="S15" i="101"/>
  <c r="S103" i="90" s="1"/>
  <c r="G98" i="90"/>
  <c r="G99" i="90" s="1"/>
  <c r="G100" i="90" s="1"/>
  <c r="J195" i="97"/>
  <c r="M195" i="97"/>
  <c r="I80" i="102"/>
  <c r="G108" i="90"/>
  <c r="G109" i="90" s="1"/>
  <c r="G110" i="90" s="1"/>
  <c r="G114" i="90"/>
  <c r="G115" i="90" s="1"/>
  <c r="H114" i="90"/>
  <c r="H115" i="90" s="1"/>
  <c r="K87" i="100"/>
  <c r="J25" i="97"/>
  <c r="P99" i="90"/>
  <c r="P100" i="90" s="1"/>
  <c r="T99" i="90"/>
  <c r="T100" i="90" s="1"/>
  <c r="Q99" i="90"/>
  <c r="Q100" i="90" s="1"/>
  <c r="S25" i="97"/>
  <c r="S83" i="90" s="1"/>
  <c r="R25" i="97"/>
  <c r="R83" i="90" s="1"/>
  <c r="S109" i="90"/>
  <c r="S110" i="90" s="1"/>
  <c r="T15" i="101"/>
  <c r="T103" i="90" s="1"/>
  <c r="Q15" i="101"/>
  <c r="Q103" i="90" s="1"/>
  <c r="U25" i="97"/>
  <c r="U83" i="90" s="1"/>
  <c r="O15" i="101"/>
  <c r="O103" i="90" s="1"/>
  <c r="O104" i="90" s="1"/>
  <c r="O105" i="90" s="1"/>
  <c r="Q13" i="99"/>
  <c r="Q93" i="90" s="1"/>
  <c r="P15" i="101"/>
  <c r="P103" i="90" s="1"/>
  <c r="H25" i="97"/>
  <c r="I25" i="97"/>
  <c r="L195" i="97"/>
  <c r="M25" i="97"/>
  <c r="K80" i="102"/>
  <c r="J80" i="102"/>
  <c r="M87" i="100"/>
  <c r="J98" i="90"/>
  <c r="J10" i="100"/>
  <c r="I10" i="100"/>
  <c r="J87" i="100"/>
  <c r="M87" i="98"/>
  <c r="L87" i="98"/>
  <c r="K87" i="98"/>
  <c r="H195" i="97"/>
  <c r="I195" i="97"/>
  <c r="K195" i="97"/>
  <c r="K25" i="97"/>
  <c r="I88" i="90"/>
  <c r="I89" i="90" s="1"/>
  <c r="I90" i="90" s="1"/>
  <c r="I87" i="98"/>
  <c r="H86" i="99"/>
  <c r="H14" i="99"/>
  <c r="H93" i="90"/>
  <c r="I14" i="99"/>
  <c r="I86" i="99"/>
  <c r="I93" i="90"/>
  <c r="H10" i="100"/>
  <c r="H87" i="100"/>
  <c r="H98" i="90"/>
  <c r="I99" i="101"/>
  <c r="I103" i="90"/>
  <c r="K99" i="101"/>
  <c r="K103" i="90"/>
  <c r="M80" i="102"/>
  <c r="L80" i="102"/>
  <c r="L108" i="90"/>
  <c r="L109" i="90" s="1"/>
  <c r="L110" i="90" s="1"/>
  <c r="J108" i="90"/>
  <c r="K109" i="90" s="1"/>
  <c r="K110" i="90" s="1"/>
  <c r="L87" i="100"/>
  <c r="I87" i="100"/>
  <c r="H108" i="90"/>
  <c r="G11" i="98"/>
  <c r="H80" i="102"/>
  <c r="G15" i="101"/>
  <c r="J99" i="101"/>
  <c r="M86" i="99"/>
  <c r="L25" i="97"/>
  <c r="G195" i="97"/>
  <c r="J93" i="90"/>
  <c r="J86" i="99"/>
  <c r="J14" i="99"/>
  <c r="K86" i="99"/>
  <c r="K93" i="90"/>
  <c r="L86" i="99"/>
  <c r="T25" i="97"/>
  <c r="T83" i="90" s="1"/>
  <c r="T13" i="99"/>
  <c r="T93" i="90" s="1"/>
  <c r="R13" i="99"/>
  <c r="R93" i="90" s="1"/>
  <c r="J87" i="98"/>
  <c r="J88" i="90"/>
  <c r="G14" i="99"/>
  <c r="G86" i="99"/>
  <c r="G93" i="90"/>
  <c r="G94" i="90" s="1"/>
  <c r="G95" i="90" s="1"/>
  <c r="M103" i="90"/>
  <c r="M99" i="101"/>
  <c r="R99" i="90"/>
  <c r="R100" i="90" s="1"/>
  <c r="L103" i="90"/>
  <c r="L99" i="101"/>
  <c r="Q25" i="97"/>
  <c r="Q83" i="90" s="1"/>
  <c r="Q109" i="90"/>
  <c r="Q110" i="90" s="1"/>
  <c r="P25" i="97"/>
  <c r="P83" i="90" s="1"/>
  <c r="G25" i="97"/>
  <c r="K88" i="90"/>
  <c r="K104" i="90" l="1"/>
  <c r="K105" i="90" s="1"/>
  <c r="K99" i="90"/>
  <c r="K100" i="90" s="1"/>
  <c r="H99" i="90"/>
  <c r="H100" i="90" s="1"/>
  <c r="L99" i="90"/>
  <c r="L100" i="90" s="1"/>
  <c r="J26" i="97"/>
  <c r="Q94" i="90"/>
  <c r="Q95" i="90" s="1"/>
  <c r="H26" i="97"/>
  <c r="G99" i="101"/>
  <c r="M83" i="90"/>
  <c r="S21" i="90" s="1"/>
  <c r="S23" i="90" s="1"/>
  <c r="I26" i="97"/>
  <c r="L83" i="90"/>
  <c r="Q21" i="90" s="1"/>
  <c r="J83" i="90"/>
  <c r="M21" i="90" s="1"/>
  <c r="G88" i="90"/>
  <c r="G89" i="90" s="1"/>
  <c r="G90" i="90" s="1"/>
  <c r="K83" i="90"/>
  <c r="O21" i="90" s="1"/>
  <c r="P94" i="90"/>
  <c r="P95" i="90" s="1"/>
  <c r="S104" i="90"/>
  <c r="S105" i="90" s="1"/>
  <c r="Q104" i="90"/>
  <c r="Q105" i="90" s="1"/>
  <c r="T104" i="90"/>
  <c r="T105" i="90" s="1"/>
  <c r="U104" i="90"/>
  <c r="U105" i="90" s="1"/>
  <c r="S94" i="90"/>
  <c r="S95" i="90" s="1"/>
  <c r="T94" i="90"/>
  <c r="T95" i="90" s="1"/>
  <c r="S84" i="90"/>
  <c r="S85" i="90" s="1"/>
  <c r="P21" i="90"/>
  <c r="P23" i="90" s="1"/>
  <c r="T21" i="90"/>
  <c r="T23" i="90" s="1"/>
  <c r="H109" i="90"/>
  <c r="H110" i="90" s="1"/>
  <c r="I83" i="90"/>
  <c r="H83" i="90"/>
  <c r="J99" i="90"/>
  <c r="J100" i="90" s="1"/>
  <c r="H21" i="90"/>
  <c r="H44" i="90" s="1"/>
  <c r="H45" i="90" s="1"/>
  <c r="H51" i="90" s="1"/>
  <c r="J48" i="90" s="1"/>
  <c r="R104" i="90"/>
  <c r="R105" i="90" s="1"/>
  <c r="P104" i="90"/>
  <c r="P105" i="90" s="1"/>
  <c r="K26" i="97"/>
  <c r="I109" i="90"/>
  <c r="I110" i="90" s="1"/>
  <c r="G103" i="90"/>
  <c r="G104" i="90" s="1"/>
  <c r="G105" i="90" s="1"/>
  <c r="H99" i="101"/>
  <c r="K94" i="90"/>
  <c r="K95" i="90" s="1"/>
  <c r="I94" i="90"/>
  <c r="I95" i="90" s="1"/>
  <c r="G87" i="98"/>
  <c r="J94" i="90"/>
  <c r="J95" i="90" s="1"/>
  <c r="M109" i="90"/>
  <c r="M110" i="90" s="1"/>
  <c r="L94" i="90"/>
  <c r="L95" i="90" s="1"/>
  <c r="J109" i="90"/>
  <c r="J110" i="90" s="1"/>
  <c r="I99" i="90"/>
  <c r="I100" i="90" s="1"/>
  <c r="H87" i="98"/>
  <c r="I104" i="90"/>
  <c r="I105" i="90" s="1"/>
  <c r="J104" i="90"/>
  <c r="J105" i="90" s="1"/>
  <c r="P84" i="90"/>
  <c r="P85" i="90" s="1"/>
  <c r="J21" i="90"/>
  <c r="L104" i="90"/>
  <c r="L105" i="90" s="1"/>
  <c r="M104" i="90"/>
  <c r="M105" i="90" s="1"/>
  <c r="T84" i="90"/>
  <c r="T85" i="90" s="1"/>
  <c r="R21" i="90"/>
  <c r="U84" i="90"/>
  <c r="U85" i="90" s="1"/>
  <c r="H94" i="90"/>
  <c r="H95" i="90" s="1"/>
  <c r="U94" i="90"/>
  <c r="U95" i="90" s="1"/>
  <c r="K89" i="90"/>
  <c r="K90" i="90" s="1"/>
  <c r="L89" i="90"/>
  <c r="L90" i="90" s="1"/>
  <c r="G26" i="97"/>
  <c r="G83" i="90"/>
  <c r="L21" i="90"/>
  <c r="Q84" i="90"/>
  <c r="Q85" i="90" s="1"/>
  <c r="J89" i="90"/>
  <c r="J90" i="90" s="1"/>
  <c r="R94" i="90"/>
  <c r="R95" i="90" s="1"/>
  <c r="N21" i="90"/>
  <c r="R84" i="90"/>
  <c r="R85" i="90" s="1"/>
  <c r="I84" i="90" l="1"/>
  <c r="I85" i="90" s="1"/>
  <c r="H89" i="90"/>
  <c r="H90" i="90" s="1"/>
  <c r="K84" i="90"/>
  <c r="K85" i="90" s="1"/>
  <c r="I21" i="90"/>
  <c r="I44" i="90" s="1"/>
  <c r="T44" i="90"/>
  <c r="T45" i="90" s="1"/>
  <c r="M84" i="90"/>
  <c r="M85" i="90" s="1"/>
  <c r="S44" i="90"/>
  <c r="S45" i="90" s="1"/>
  <c r="L84" i="90"/>
  <c r="L85" i="90" s="1"/>
  <c r="J84" i="90"/>
  <c r="J85" i="90" s="1"/>
  <c r="P44" i="90"/>
  <c r="P45" i="90" s="1"/>
  <c r="H23" i="90"/>
  <c r="G9" i="90" s="1"/>
  <c r="K21" i="90"/>
  <c r="K44" i="90" s="1"/>
  <c r="K45" i="90" s="1"/>
  <c r="H104" i="90"/>
  <c r="H105" i="90" s="1"/>
  <c r="G84" i="90"/>
  <c r="G85" i="90" s="1"/>
  <c r="G21" i="90"/>
  <c r="N23" i="90"/>
  <c r="N44" i="90"/>
  <c r="N45" i="90" s="1"/>
  <c r="Q23" i="90"/>
  <c r="Q44" i="90"/>
  <c r="K9" i="90"/>
  <c r="P167" i="90"/>
  <c r="L44" i="90"/>
  <c r="L45" i="90" s="1"/>
  <c r="L23" i="90"/>
  <c r="M11" i="90"/>
  <c r="S167" i="90"/>
  <c r="M9" i="90"/>
  <c r="T167" i="90"/>
  <c r="M23" i="90"/>
  <c r="M44" i="90"/>
  <c r="J44" i="90"/>
  <c r="J45" i="90" s="1"/>
  <c r="J51" i="90" s="1"/>
  <c r="L48" i="90" s="1"/>
  <c r="J23" i="90"/>
  <c r="O44" i="90"/>
  <c r="O23" i="90"/>
  <c r="H84" i="90"/>
  <c r="H85" i="90" s="1"/>
  <c r="R44" i="90"/>
  <c r="R45" i="90" s="1"/>
  <c r="R23" i="90"/>
  <c r="N14" i="88" l="1"/>
  <c r="N15" i="88" s="1"/>
  <c r="I23" i="90"/>
  <c r="J14" i="88"/>
  <c r="J15" i="88" s="1"/>
  <c r="K23" i="90"/>
  <c r="I11" i="90" s="1"/>
  <c r="H167" i="90"/>
  <c r="H9" i="90"/>
  <c r="J167" i="90"/>
  <c r="L51" i="90"/>
  <c r="N48" i="90" s="1"/>
  <c r="N51" i="90" s="1"/>
  <c r="P48" i="90" s="1"/>
  <c r="P51" i="90" s="1"/>
  <c r="R48" i="90" s="1"/>
  <c r="R51" i="90" s="1"/>
  <c r="T48" i="90" s="1"/>
  <c r="T51" i="90" s="1"/>
  <c r="Q45" i="90"/>
  <c r="M14" i="88"/>
  <c r="M15" i="88" s="1"/>
  <c r="R167" i="90"/>
  <c r="L9" i="90"/>
  <c r="M10" i="90"/>
  <c r="Q167" i="90"/>
  <c r="L11" i="90"/>
  <c r="J9" i="90"/>
  <c r="N167" i="90"/>
  <c r="O167" i="90"/>
  <c r="K11" i="90"/>
  <c r="M45" i="90"/>
  <c r="K14" i="88"/>
  <c r="K15" i="88" s="1"/>
  <c r="H11" i="90"/>
  <c r="I167" i="90"/>
  <c r="K10" i="90"/>
  <c r="G23" i="90"/>
  <c r="G44" i="90"/>
  <c r="O45" i="90"/>
  <c r="L14" i="88"/>
  <c r="L15" i="88" s="1"/>
  <c r="M167" i="90"/>
  <c r="J11" i="90"/>
  <c r="I45" i="90"/>
  <c r="I14" i="88"/>
  <c r="I15" i="88" s="1"/>
  <c r="L167" i="90"/>
  <c r="I9" i="90"/>
  <c r="I10" i="90" l="1"/>
  <c r="K167" i="90"/>
  <c r="G45" i="90"/>
  <c r="G51" i="90" s="1"/>
  <c r="H14" i="88"/>
  <c r="H15" i="88" s="1"/>
  <c r="H21" i="88" s="1"/>
  <c r="G11" i="90"/>
  <c r="G10" i="90" s="1"/>
  <c r="G167" i="90"/>
  <c r="J10" i="90"/>
  <c r="L10" i="90"/>
  <c r="H10" i="90"/>
  <c r="G7" i="90" l="1"/>
  <c r="H7" i="88" s="1"/>
  <c r="I48" i="90"/>
  <c r="I20" i="88" l="1"/>
  <c r="I21" i="88" s="1"/>
  <c r="I51" i="90"/>
  <c r="K48" i="90" l="1"/>
  <c r="H7" i="90"/>
  <c r="I7" i="88" s="1"/>
  <c r="J20" i="88" l="1"/>
  <c r="J21" i="88" s="1"/>
  <c r="K51" i="90"/>
  <c r="I7" i="90" l="1"/>
  <c r="J7" i="88" s="1"/>
  <c r="M48" i="90"/>
  <c r="K20" i="88" l="1"/>
  <c r="K21" i="88" s="1"/>
  <c r="M51" i="90"/>
  <c r="J7" i="90" l="1"/>
  <c r="K7" i="88" s="1"/>
  <c r="O48" i="90"/>
  <c r="L20" i="88" l="1"/>
  <c r="L21" i="88" s="1"/>
  <c r="O51" i="90"/>
  <c r="K7" i="90" l="1"/>
  <c r="L7" i="88" s="1"/>
  <c r="Q48" i="90"/>
  <c r="M20" i="88" l="1"/>
  <c r="M21" i="88" s="1"/>
  <c r="Q51" i="90"/>
  <c r="L7" i="90" l="1"/>
  <c r="M7" i="88" s="1"/>
  <c r="S48" i="90"/>
  <c r="N20" i="88" l="1"/>
  <c r="N21" i="88" s="1"/>
  <c r="S51" i="90"/>
  <c r="M7" i="90" s="1"/>
  <c r="N7"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<sst xmlns="http://schemas.openxmlformats.org/spreadsheetml/2006/main" count="233078" uniqueCount="1240">
  <si>
    <t>DSG management plan 2025 to 2026</t>
  </si>
  <si>
    <t>Version 10</t>
  </si>
  <si>
    <t>Select the local authority this plan relates to from the box below:</t>
  </si>
  <si>
    <t>Local authority number</t>
  </si>
  <si>
    <t>935 Suffolk</t>
  </si>
  <si>
    <t>Date management plan was last modified by the local authority:</t>
  </si>
  <si>
    <t>Local authority version number (for local authority internal use)</t>
  </si>
  <si>
    <r>
      <t>This template relies on calculations running automatically as you select your local authority and enter data. To ensure that this is happening correctly please check your settings; Click on the </t>
    </r>
    <r>
      <rPr>
        <b/>
        <sz val="14"/>
        <color theme="1"/>
        <rFont val="Arial"/>
        <family val="2"/>
      </rPr>
      <t>Formulas</t>
    </r>
    <r>
      <rPr>
        <sz val="14"/>
        <color theme="1"/>
        <rFont val="Arial"/>
        <family val="2"/>
      </rPr>
      <t> tab,</t>
    </r>
  </si>
  <si>
    <r>
      <t xml:space="preserve">then click </t>
    </r>
    <r>
      <rPr>
        <b/>
        <sz val="14"/>
        <color theme="1"/>
        <rFont val="Arial"/>
        <family val="2"/>
      </rPr>
      <t>Calculation Options</t>
    </r>
    <r>
      <rPr>
        <sz val="14"/>
        <color theme="1"/>
        <rFont val="Arial"/>
        <family val="2"/>
      </rPr>
      <t xml:space="preserve"> in the </t>
    </r>
    <r>
      <rPr>
        <b/>
        <sz val="14"/>
        <color theme="1"/>
        <rFont val="Arial"/>
        <family val="2"/>
      </rPr>
      <t>Calculation</t>
    </r>
    <r>
      <rPr>
        <sz val="14"/>
        <color theme="1"/>
        <rFont val="Arial"/>
        <family val="2"/>
      </rPr>
      <t> group and select </t>
    </r>
    <r>
      <rPr>
        <b/>
        <sz val="14"/>
        <color theme="1"/>
        <rFont val="Arial"/>
        <family val="2"/>
      </rPr>
      <t>Automatic</t>
    </r>
    <r>
      <rPr>
        <sz val="14"/>
        <color theme="1"/>
        <rFont val="Arial"/>
        <family val="2"/>
      </rPr>
      <t>.</t>
    </r>
  </si>
  <si>
    <t>Local authority change log</t>
  </si>
  <si>
    <t>Summary of changes</t>
  </si>
  <si>
    <t>Date</t>
  </si>
  <si>
    <t>Author</t>
  </si>
  <si>
    <t>Summary of stakeholder production</t>
  </si>
  <si>
    <t xml:space="preserve">Updated figures in all sections based on updated forecast and outturn.  </t>
  </si>
  <si>
    <t>Gemma Morgan</t>
  </si>
  <si>
    <t>Through Schools Forum and Programme Boards for the various projects. CYP Leadership Team and High Needs Working Group</t>
  </si>
  <si>
    <t>Updated numbers of those accessing provision based on recent trajectroy work undertaken.</t>
  </si>
  <si>
    <t>Updated Narrative</t>
  </si>
  <si>
    <t>Management plan introduction</t>
  </si>
  <si>
    <t>Cell and tab colour guide</t>
  </si>
  <si>
    <t>Summary tab (Some user narrative and data input)</t>
  </si>
  <si>
    <t>Introduction</t>
  </si>
  <si>
    <t>Narrative tab (user narrative input)</t>
  </si>
  <si>
    <t>Placement type tab (user data input)</t>
  </si>
  <si>
    <t>User input cells - Editable - this is where the user will need to enter data </t>
  </si>
  <si>
    <t>Prepopulated cells - Un-editable</t>
  </si>
  <si>
    <t>Calculation cells - Un-editable - these are automatic calculation outputs</t>
  </si>
  <si>
    <t>Guidance</t>
  </si>
  <si>
    <t>An accompanying guidance document has been produced to provide support with completing the management plan template. The document can be found here:</t>
  </si>
  <si>
    <t>DSG management plan guidance</t>
  </si>
  <si>
    <t>Purpose of completing a management plan</t>
  </si>
  <si>
    <t>It is a requirement of the DSG:conditions of grant 2025 to 2026 (paragraph 5.2) that local authorities have a plan in place to manage their overspend on the DSG:</t>
  </si>
  <si>
    <t>DSG Conditions of Grant 2025 to 2026</t>
  </si>
  <si>
    <t>We have provided this DSG management plan template to help local authorities:</t>
  </si>
  <si>
    <t>• comply with paragraph 5.2 of the DSG: conditions of grant 2025 to 2026</t>
  </si>
  <si>
    <t>• forecast and monitor how DSG funding is spent</t>
  </si>
  <si>
    <t>• forecast and monitor numbers of education, health and care plans (EHC plans)</t>
  </si>
  <si>
    <t>• highlight areas where local authorities may wish to review spending or focus efforts</t>
  </si>
  <si>
    <t>• form evidence-based and strategic future plans for the provision of children and young people with special education needs and disabilities (SEND)</t>
  </si>
  <si>
    <t>• present complex funding information simply to schools forums and other external stakeholders</t>
  </si>
  <si>
    <t>• share best practice and initiatives by providing a consistent reporting format</t>
  </si>
  <si>
    <t>We encourage all local authorities to use the template as a planning tool.</t>
  </si>
  <si>
    <t>We expect the plan to be updated and shared in your schools forum meetings and high needs subgroups regularly and at least on a termly basis.</t>
  </si>
  <si>
    <t xml:space="preserve">Your management plan should inform discussions around budget planning, and block movement requests, if submitting one. </t>
  </si>
  <si>
    <t>We expect the management plan to be signed off by the Director of Children’s Services and the s151 officer within your local authority and across other areas which have also contributed.</t>
  </si>
  <si>
    <t>If you have any issues completing this template then please contact the Customer Help Portal:</t>
  </si>
  <si>
    <t>Customer Help Portal</t>
  </si>
  <si>
    <t xml:space="preserve">Further guidance on DSG balances and DSG management plans can be found in sections 34 and 35 of the schools operational guide: </t>
  </si>
  <si>
    <t>Schools operational guide 2025 to 2026</t>
  </si>
  <si>
    <t>Data</t>
  </si>
  <si>
    <t>We encourage local authorities to use benchmarking data to make comparisons on high needs spend and patterns of provision. The high needs benchmarking tool can be found here:</t>
  </si>
  <si>
    <t>High needs benchmarking tool</t>
  </si>
  <si>
    <t>This template contains some pre-populated data. These are published figures that have been submitted to the department by local authorities in the SEN2 and Section 251 (s251) collections.</t>
  </si>
  <si>
    <t>s251 data is used on the Financial tab and each of the placement tabs. The published figures can be found here:</t>
  </si>
  <si>
    <t>LA and school expenditure</t>
  </si>
  <si>
    <t xml:space="preserve">SEN2 data is used for the number of statements and EHC plans in the table "Total number of EHC plans by age group (with estimated future projections)" on the 'CYP' tab. </t>
  </si>
  <si>
    <t>The published figures can be found here:</t>
  </si>
  <si>
    <t>Education, health and care plans</t>
  </si>
  <si>
    <t>For reference SEN2 data includes information on the following cohorts:</t>
  </si>
  <si>
    <t xml:space="preserve">o   post-16 </t>
  </si>
  <si>
    <t>o   FE colleges</t>
  </si>
  <si>
    <t>o   other FE</t>
  </si>
  <si>
    <t xml:space="preserve">o   sixth forms </t>
  </si>
  <si>
    <t>o   special establishment</t>
  </si>
  <si>
    <t>o   educated elsewhere</t>
  </si>
  <si>
    <t>o   not in education, employment or training</t>
  </si>
  <si>
    <t>o   other apprenticeships</t>
  </si>
  <si>
    <t>o   traineeships</t>
  </si>
  <si>
    <t>o   supported internships</t>
  </si>
  <si>
    <t xml:space="preserve">Your forecast EHC plans and pupil numbers should take into account the CYP currently receiving support as reported on the high needs census and projected numbers rather than an annual average. </t>
  </si>
  <si>
    <t>Placement details have been categorised as follows:</t>
  </si>
  <si>
    <t>Mainstream schools or academies</t>
  </si>
  <si>
    <t>maintained mainstream schools (including foundation schools)
mainstream academies (including free schools)</t>
  </si>
  <si>
    <t>Resourced provision or SEN units</t>
  </si>
  <si>
    <t>resourced provision in maintained mainstream schools and academies
SEN units in maintained mainstream schools and academies</t>
  </si>
  <si>
    <t>Maintained special schools or special academies</t>
  </si>
  <si>
    <t xml:space="preserve">maintained special schools (including foundation schools)
special academies (including special free schools)
</t>
  </si>
  <si>
    <t>NMSS or independent schools</t>
  </si>
  <si>
    <t>non-maintained special schools, independent special schools and other independent schools</t>
  </si>
  <si>
    <t>Hospital schools or alternative provision</t>
  </si>
  <si>
    <t>maintained hospital schools (including foundation schools) and pupil referral units
hospital schools that are academies, and alternative provision academies (including free schools)</t>
  </si>
  <si>
    <t>Post-16 and further education (FE)</t>
  </si>
  <si>
    <t xml:space="preserve">general further education and tertiary colleges/higher education
sixth form colleges
special post 16 institution
Other further education
</t>
  </si>
  <si>
    <t>Other</t>
  </si>
  <si>
    <t>children and young people with a SEN statement or EHC plan for whom other arrangements have been made by parents or a local authority.
children and young people with a statement or EHC plan who were awaiting provision.</t>
  </si>
  <si>
    <t xml:space="preserve">Glossary of terminology </t>
  </si>
  <si>
    <t>Children and young people (CYP):</t>
  </si>
  <si>
    <t>Under 5 years of age</t>
  </si>
  <si>
    <t>under school age</t>
  </si>
  <si>
    <t>Aged 5 to 10</t>
  </si>
  <si>
    <t>primary</t>
  </si>
  <si>
    <t>Aged 11 to 15</t>
  </si>
  <si>
    <t>secondary</t>
  </si>
  <si>
    <t>Aged 16 to 19</t>
  </si>
  <si>
    <t>further education (FE)</t>
  </si>
  <si>
    <t>Aged 20 to 25</t>
  </si>
  <si>
    <t>Primary Need</t>
  </si>
  <si>
    <t xml:space="preserve">ASD </t>
  </si>
  <si>
    <t>austistic spectrum disorder</t>
  </si>
  <si>
    <t>HI</t>
  </si>
  <si>
    <t>hearing impairment</t>
  </si>
  <si>
    <t>MLD</t>
  </si>
  <si>
    <t>moderate learning difficulty</t>
  </si>
  <si>
    <t>MSI</t>
  </si>
  <si>
    <t>multi-sensory impairment</t>
  </si>
  <si>
    <t>PD</t>
  </si>
  <si>
    <t>physical difficulty</t>
  </si>
  <si>
    <t>P&amp;MLD</t>
  </si>
  <si>
    <t xml:space="preserve">profound &amp; mulitiple learning difficulty </t>
  </si>
  <si>
    <t>SEMH</t>
  </si>
  <si>
    <t>social, emotional and mental health</t>
  </si>
  <si>
    <t>SLCN</t>
  </si>
  <si>
    <t>speech, language and communciation needs</t>
  </si>
  <si>
    <t>SLD</t>
  </si>
  <si>
    <t xml:space="preserve">severe learning difficulty </t>
  </si>
  <si>
    <t>SPLD</t>
  </si>
  <si>
    <t>specific learning difficulty</t>
  </si>
  <si>
    <t>VI</t>
  </si>
  <si>
    <t>visual impairment</t>
  </si>
  <si>
    <t xml:space="preserve">other difficulty / disability </t>
  </si>
  <si>
    <t>Provision Type</t>
  </si>
  <si>
    <t>AP</t>
  </si>
  <si>
    <t>alternative provision</t>
  </si>
  <si>
    <t>PRU</t>
  </si>
  <si>
    <t>pupil referral unit</t>
  </si>
  <si>
    <t>NEETS</t>
  </si>
  <si>
    <t>not in education, employment or training</t>
  </si>
  <si>
    <t>Financial:</t>
  </si>
  <si>
    <t>Mitigated</t>
  </si>
  <si>
    <t>if measures are put in place</t>
  </si>
  <si>
    <t>Unmitigated</t>
  </si>
  <si>
    <t xml:space="preserve">if no measures are put in place </t>
  </si>
  <si>
    <t>Outturn</t>
  </si>
  <si>
    <t>actual projected spend</t>
  </si>
  <si>
    <t>EHC plan</t>
  </si>
  <si>
    <t>education, health and care plan</t>
  </si>
  <si>
    <t>SEND</t>
  </si>
  <si>
    <t>special educational needs and disabilities</t>
  </si>
  <si>
    <t>PCF</t>
  </si>
  <si>
    <t>parent carer forum</t>
  </si>
  <si>
    <t>ICS</t>
  </si>
  <si>
    <t>integrated care system</t>
  </si>
  <si>
    <t>Updates to the Management Plan template</t>
  </si>
  <si>
    <t>Version 2 (published October 2020)</t>
  </si>
  <si>
    <t>Correction of formula on the ‘Post-16’ tab.This specifically affects cells C12 and D12 and figures on the ‘Financial tab’ to reconcile.</t>
  </si>
  <si>
    <t xml:space="preserve">Formulae in cells C14, C15 and D14, D15 on the ‘Hospital schools or AP’ tab have been updated to pre-populate data from the correct source. This affects figures on the </t>
  </si>
  <si>
    <t>‘Financial tab’ to reconcile.</t>
  </si>
  <si>
    <t>Version 3 (published November 2020)</t>
  </si>
  <si>
    <t>Correction of formula on the ‘Post-16 and FE’ tab. This specifically affects cells in row 12 and figures on the ‘Financial tab’ to reconcile.</t>
  </si>
  <si>
    <t>Formulae in column L of the ‘Financial’ tab have been added (rows 94, 95, 99, 100, 104, 105, 109, 110, 114, 115, 119 and 120)</t>
  </si>
  <si>
    <t xml:space="preserve">In the “Other spend” section of the ‘Financial’ tab, formulas in columns C and D have been updated to show net figures rather than gross figures, as a result of user feedback </t>
  </si>
  <si>
    <t>(rows 58, 63, 64, 65, 71, 72, 73 and 74)</t>
  </si>
  <si>
    <t>The summary box on the ‘Financial’ tab has been extended to include future financial years, and formulas replaced.</t>
  </si>
  <si>
    <t xml:space="preserve">Five rows have been added in the expenditure section of the ‘Other’ tab to enable local authorities to record other high needs expenditure contained elsewhere within their s251 </t>
  </si>
  <si>
    <t xml:space="preserve">and enable all high needs expenditure to be reconciled to funding. </t>
  </si>
  <si>
    <t>Version 4 (published July 2021)</t>
  </si>
  <si>
    <t>An additional tab called 'HN Recoupment' has been added to address recoupment figures</t>
  </si>
  <si>
    <t>Financial summary tab has been updated to reflect the relevant year and 2017 to 2018 has now been removed.  Cells have also been aligned for consistency</t>
  </si>
  <si>
    <t>All placement tabs have been updated to reflect the relevant year, and 2017 to 2018 has now been removed.</t>
  </si>
  <si>
    <t>CYP tab and all placements tabs now show the year on year % increase in each category, separated out by age groups.</t>
  </si>
  <si>
    <t>An additional tab called 'Executive summary' has been added to provide a headline summary of end of year positions, headline savings and pressures.</t>
  </si>
  <si>
    <t>Version 5 (published April 2022)</t>
  </si>
  <si>
    <t>Outturn added for 2021 to 2022 on the 'Financial tab' and all placement tabs</t>
  </si>
  <si>
    <t xml:space="preserve">Management plan has been updated to reflect the relevant year, affecting the 'CYP tab' and 'Financial tab' and future financial years included </t>
  </si>
  <si>
    <t>High needs benchmarking tool has been removed and a link to the tool has been inserted on the 'Cover tab'</t>
  </si>
  <si>
    <t>ESFA version control removed from 'Cover tab'</t>
  </si>
  <si>
    <t>All placements tabs have been updated to reflect the relevant year and 2021 projected unmitigated expenditure has been removed</t>
  </si>
  <si>
    <t>Version 6 (published May 2023)</t>
  </si>
  <si>
    <t>2018 to 2019 columns removed. Data prepopulated for 2021 to 2022. 2022 to 2023 changed from forecast to outturn on 'Financial' tab and placement tabs.</t>
  </si>
  <si>
    <t>The management plan template now allows forecasting for 7 years.</t>
  </si>
  <si>
    <t>Changes to narrative sections on 'LA Specific' and 'Placements' tabs.</t>
  </si>
  <si>
    <t>Link to guidance document added to 'Introduction' tab. Link to high needs benchmarking tool moved from 'Cover' tab to data section of 'Introduction' tab.</t>
  </si>
  <si>
    <t>Internal checks have been incorporated into financial tabs. These are for the use of ESFA.</t>
  </si>
  <si>
    <t>Version 7 (published March 2024)</t>
  </si>
  <si>
    <t>2019 to 2020 financial columns removed. s251 data prepopulated for 2022 to 2023. 2023 to 2024 changed from forecast to outturn on 'Financial' tab and placement tabs. SEN2 data pre-populated for 2023.</t>
  </si>
  <si>
    <t>Version 8 (published July 2024)</t>
  </si>
  <si>
    <t>2020 column removed for pupil number data. SEN2 data pre-populated for 2024.</t>
  </si>
  <si>
    <t>Version 9 (published September 2024)</t>
  </si>
  <si>
    <t>Correction of formula on the ‘CYP’ tab. Specifically cells H13 and H14 formulas omitted figures recorded on the ‘Post 16 and FE’ tab.</t>
  </si>
  <si>
    <t>Version 10 (published March 2025)</t>
  </si>
  <si>
    <t xml:space="preserve">2020 to 2021 financial columns removed. s251 data prepopulated for 2023 to 2024. 2024 to 2025 changed from forecast to outturn on 'Financial' tab and placement tabs. </t>
  </si>
  <si>
    <t>2021 SEN2 data removed to align pupil number data with financial data.</t>
  </si>
  <si>
    <t>Back to contents</t>
  </si>
  <si>
    <t xml:space="preserve">Summary: financial / children and young people (CYP) narrative </t>
  </si>
  <si>
    <t>Financial plan narrative</t>
  </si>
  <si>
    <t>Brief description of how we are managing the pressures on the DSG:</t>
  </si>
  <si>
    <t>High needs trends</t>
  </si>
  <si>
    <t>Our strategy for managing the number of CYP receiving individual funding from the high needs block:</t>
  </si>
  <si>
    <t xml:space="preserve">Outcomes </t>
  </si>
  <si>
    <t>How our management plan will ensure the best possible outcomes for children and young people with special educational needs and disabilities (SEND) in the local area:</t>
  </si>
  <si>
    <t xml:space="preserve">Financial summary </t>
  </si>
  <si>
    <t>Summary of end of year positions</t>
  </si>
  <si>
    <t>Planned DSG position (surplus)/deficit</t>
  </si>
  <si>
    <t>Unmitigated expenditure forecast</t>
  </si>
  <si>
    <t>Savings forecast</t>
  </si>
  <si>
    <t>Mitigated expenditure forecast</t>
  </si>
  <si>
    <t xml:space="preserve"> </t>
  </si>
  <si>
    <t>Financial plan per funding block</t>
  </si>
  <si>
    <t>Date outturn last updated:</t>
  </si>
  <si>
    <t>Overall DSG position (pre recoupment total)</t>
  </si>
  <si>
    <t>Income/surplus should be shown as negative</t>
  </si>
  <si>
    <t>outturn</t>
  </si>
  <si>
    <t>Mitigated forecast</t>
  </si>
  <si>
    <t>Unmitigated forecast</t>
  </si>
  <si>
    <t>Additional comments</t>
  </si>
  <si>
    <t>1. Expenditure (positive figures)</t>
  </si>
  <si>
    <t>Schools block</t>
  </si>
  <si>
    <t>Central school services block</t>
  </si>
  <si>
    <t>Early years block</t>
  </si>
  <si>
    <t xml:space="preserve">High needs block </t>
  </si>
  <si>
    <t>Planned spend from DSG reserves</t>
  </si>
  <si>
    <t>Total expenditure</t>
  </si>
  <si>
    <t>2. DSG income (negative figures)</t>
  </si>
  <si>
    <t>Central schools services block</t>
  </si>
  <si>
    <t>Total income</t>
  </si>
  <si>
    <t>3. High needs block - other income (negative figures)</t>
  </si>
  <si>
    <t>ICS contributions</t>
  </si>
  <si>
    <t>Other (Please specify)</t>
  </si>
  <si>
    <t>Total other income</t>
  </si>
  <si>
    <t>4. Block transfers (income/block moved to as negative, outgoing/block moved from as positive. Should net to 0)</t>
  </si>
  <si>
    <t>Total block transfers (should net to 0)</t>
  </si>
  <si>
    <r>
      <t>5. In year net position deficit /</t>
    </r>
    <r>
      <rPr>
        <b/>
        <sz val="11"/>
        <color rgb="FFFF0000"/>
        <rFont val="Arial"/>
        <family val="2"/>
      </rPr>
      <t xml:space="preserve"> (surplus)</t>
    </r>
  </si>
  <si>
    <t>Total net</t>
  </si>
  <si>
    <t>6. Other</t>
  </si>
  <si>
    <r>
      <t xml:space="preserve">Council contribution </t>
    </r>
    <r>
      <rPr>
        <b/>
        <sz val="11"/>
        <color theme="1"/>
        <rFont val="Arial"/>
        <family val="2"/>
      </rPr>
      <t>(negative)</t>
    </r>
  </si>
  <si>
    <r>
      <t xml:space="preserve">Add brought forward deficit / </t>
    </r>
    <r>
      <rPr>
        <b/>
        <sz val="11"/>
        <color rgb="FFFF0000"/>
        <rFont val="Arial"/>
        <family val="2"/>
      </rPr>
      <t>(surplus) (net)</t>
    </r>
  </si>
  <si>
    <t>Brought forward earmarked amounts in other blocks  (optional memorandum item, not used in calculation)</t>
  </si>
  <si>
    <t>Planned year end position</t>
  </si>
  <si>
    <t xml:space="preserve">Other spend - historic and planned spend as per s251 lines (memorandum items – this data does not feed elsewhere in the template) </t>
  </si>
  <si>
    <t>Published data (prepopulated)</t>
  </si>
  <si>
    <t xml:space="preserve">Total projected mitigated expenditure (forecast with savings and invest to save measures) 
</t>
  </si>
  <si>
    <t>Total projected unmitigated expenditure (forecast based on current trends without mitigating actions)</t>
  </si>
  <si>
    <t>Behaviour support</t>
  </si>
  <si>
    <t>1.1.2</t>
  </si>
  <si>
    <t>1.1.2 Behaviour support services</t>
  </si>
  <si>
    <t>Other SEND</t>
  </si>
  <si>
    <t>2.1.1</t>
  </si>
  <si>
    <t>2.1.1 Educational psychology service</t>
  </si>
  <si>
    <t>2.1.2</t>
  </si>
  <si>
    <t>2.1.2 SEN administration, assessment and coordination and monitoring</t>
  </si>
  <si>
    <t>2.1.3</t>
  </si>
  <si>
    <t>2.1.3 Independent Advice and Support Services (Parent Partnership), guidance and information</t>
  </si>
  <si>
    <t>3.4.2</t>
  </si>
  <si>
    <t>3.4.2 Short breaks (respite) for disabled children</t>
  </si>
  <si>
    <t>SEN transport</t>
  </si>
  <si>
    <t>1.4.11</t>
  </si>
  <si>
    <t>1.4.11 SEN transport</t>
  </si>
  <si>
    <t>2.1.4</t>
  </si>
  <si>
    <t>2.1.4 Home to school transport (pre 16): SEN transport expenditure</t>
  </si>
  <si>
    <t>2.1.6</t>
  </si>
  <si>
    <t>2.1.6 Home to post-16 provision: SEN/ LLDD transport expenditure (aged 16-18)</t>
  </si>
  <si>
    <t>2.1.7</t>
  </si>
  <si>
    <t>2.1.7 Home to post-16 provision: SEN/ LLDD transport expenditure (aged 19-25)</t>
  </si>
  <si>
    <t>High needs block - historic and planned spend as per s251 lines (populated from data in each tab)</t>
  </si>
  <si>
    <t xml:space="preserve">Outturn </t>
  </si>
  <si>
    <t xml:space="preserve">Total projected mitigated expenditure (forecast with savings and invest to save measures) </t>
  </si>
  <si>
    <t>Mainstream total expenditure</t>
  </si>
  <si>
    <t>Year on year change</t>
  </si>
  <si>
    <t>Mainstream total % change year on year</t>
  </si>
  <si>
    <t>Resourced provision or SEN units total expenditure</t>
  </si>
  <si>
    <t>Resourced Provision or SEN Units total % change year on year</t>
  </si>
  <si>
    <t>Maintained special schools or special academies placements total expenditure</t>
  </si>
  <si>
    <t>Maintained special schools or special academies placements total % change year on year</t>
  </si>
  <si>
    <t>Non maintained special schools or independent (NMSS or independent) placements total expenditure</t>
  </si>
  <si>
    <t>NMSS or independent total % change year on year</t>
  </si>
  <si>
    <t>Hospital schools or alternative provision (AP) placements total expenditure</t>
  </si>
  <si>
    <t>Hospital Schools or AP placements total % change year on year</t>
  </si>
  <si>
    <t>Post-16 placements total expenditure</t>
  </si>
  <si>
    <t>Post 16 placements Total % change year on year</t>
  </si>
  <si>
    <t>LA specific spending total expenditure</t>
  </si>
  <si>
    <t>LA specific spending total % change year on year</t>
  </si>
  <si>
    <t>Health, social care, therapy services and care provision total expenditure</t>
  </si>
  <si>
    <t>Health, social care, therapy services and care provision total % change year on year</t>
  </si>
  <si>
    <t>Graph showing high needs block expenditure % change year on year grouped by provision type</t>
  </si>
  <si>
    <t>FOR OFFICE USE ONLY</t>
  </si>
  <si>
    <t>% Difference between previous year 's outturn and this yea's mitigated forecast for high needs</t>
  </si>
  <si>
    <t>% Difference between previous year 's unmitigated forecast and this yea's mitigated forecast for high needs</t>
  </si>
  <si>
    <t>% Increase advised for years</t>
  </si>
  <si>
    <t>% Difference between transfers into high needs block and expenditure in high needs block</t>
  </si>
  <si>
    <t>Executive summary</t>
  </si>
  <si>
    <r>
      <t>In year net position deficit /</t>
    </r>
    <r>
      <rPr>
        <b/>
        <sz val="14"/>
        <color rgb="FFFF0000"/>
        <rFont val="Arial"/>
        <family val="2"/>
      </rPr>
      <t xml:space="preserve"> (surplus)</t>
    </r>
  </si>
  <si>
    <r>
      <t xml:space="preserve">Council contribution </t>
    </r>
    <r>
      <rPr>
        <b/>
        <sz val="14"/>
        <color theme="1"/>
        <rFont val="Arial"/>
        <family val="2"/>
      </rPr>
      <t>(negative)</t>
    </r>
  </si>
  <si>
    <r>
      <t xml:space="preserve">Add brought forward deficit / </t>
    </r>
    <r>
      <rPr>
        <b/>
        <sz val="14"/>
        <color rgb="FFFF0000"/>
        <rFont val="Arial"/>
        <family val="2"/>
      </rPr>
      <t>(surplus) (net)</t>
    </r>
  </si>
  <si>
    <t>Headline mitigations/savings</t>
  </si>
  <si>
    <t>Mitigations/ Savings</t>
  </si>
  <si>
    <t>Mitigations/ Savings forecast</t>
  </si>
  <si>
    <t>Number of EHC plans</t>
  </si>
  <si>
    <t xml:space="preserve">Number of EHC plans </t>
  </si>
  <si>
    <t>Number of EHC plans forecast</t>
  </si>
  <si>
    <t>Not for publication</t>
  </si>
  <si>
    <t>Key mitigations/savings</t>
  </si>
  <si>
    <t>audit trail (link to other tabs)</t>
  </si>
  <si>
    <t>Balancing item to help reconcile - misc</t>
  </si>
  <si>
    <t>Total savings</t>
  </si>
  <si>
    <t>Headline pressures</t>
  </si>
  <si>
    <t>Pressures actual</t>
  </si>
  <si>
    <t>Pressures forecast</t>
  </si>
  <si>
    <t>Number of EHC plans actual</t>
  </si>
  <si>
    <t>Key Pressures</t>
  </si>
  <si>
    <t>Total pressures</t>
  </si>
  <si>
    <t>Number of CYP supported</t>
  </si>
  <si>
    <t>Total number of CYP supported by the high needs block (with estimated future projections)</t>
  </si>
  <si>
    <t>% increase year on year for total number of CYP supported by the high needs block (with estimated future projections)</t>
  </si>
  <si>
    <t>Jan</t>
  </si>
  <si>
    <t>Under 5</t>
  </si>
  <si>
    <t>Age 5 to 10</t>
  </si>
  <si>
    <t>Age 11 to 15</t>
  </si>
  <si>
    <t>Age 16 to 19</t>
  </si>
  <si>
    <t>Age 20 to 25</t>
  </si>
  <si>
    <t>Total number by age group</t>
  </si>
  <si>
    <t>Number of CYP with EHC plans supported by all provisions (with estimated future projections)</t>
  </si>
  <si>
    <t>% increase year on year for number of CYP supported by all provisions (with estimated future projections)</t>
  </si>
  <si>
    <t>Autistic Spectrum Disorder</t>
  </si>
  <si>
    <t>Hearing Impairment</t>
  </si>
  <si>
    <t>Moderate Learning Difficulty</t>
  </si>
  <si>
    <t>Multi- Sensory Impairment</t>
  </si>
  <si>
    <t>Physical Disability</t>
  </si>
  <si>
    <t>Profound &amp; Multiple Learning Difficulty</t>
  </si>
  <si>
    <t>Social, Emotional and Mental Health</t>
  </si>
  <si>
    <t>Speech, Language and Communications needs</t>
  </si>
  <si>
    <t>Severe Learning Difficulty</t>
  </si>
  <si>
    <t>Specific Learning Difficulty</t>
  </si>
  <si>
    <t>Visual Impairment</t>
  </si>
  <si>
    <t>Other Difficulty/Disability</t>
  </si>
  <si>
    <t>SEN support but no specialist assessment of type of need</t>
  </si>
  <si>
    <t>Total number of EHC plans by primary need</t>
  </si>
  <si>
    <t>High needs recoupment place figures</t>
  </si>
  <si>
    <t>All the below relate to the SEN/special schools column only</t>
  </si>
  <si>
    <t>Resourced provision or SEN units placements</t>
  </si>
  <si>
    <t>data</t>
  </si>
  <si>
    <t>1.0.2</t>
  </si>
  <si>
    <t>1.0.2 High needs place funding within Individual Schools Budget (Primary)</t>
  </si>
  <si>
    <t>1.0.2 High needs place funding within Individual Schools Budget (Secondary)</t>
  </si>
  <si>
    <t>1.0.2 High needs place funding within Individual Schools Budget (Early years)</t>
  </si>
  <si>
    <t>Maintained special schools or special academies placements</t>
  </si>
  <si>
    <t>1.0.2 High needs place funding within Individual Schools Budget</t>
  </si>
  <si>
    <t>Hospital schools or alternative provision (AP) placements</t>
  </si>
  <si>
    <t>1.0.2 High needs place funding within Individual Schools Budget (AP/PRUs)</t>
  </si>
  <si>
    <t>Post-16 and further education (FE) placements</t>
  </si>
  <si>
    <t>Please note, this is not included in line 1.0.2 but the recoupment amount is in 1.10.2 recoupment figure</t>
  </si>
  <si>
    <t>1.10.2</t>
  </si>
  <si>
    <t>High needs place funding within Individual Schools Budget 
(Post-16 and FE)</t>
  </si>
  <si>
    <t>Total High Needs Recoupment</t>
  </si>
  <si>
    <t>Children and young people (CYP) summary</t>
  </si>
  <si>
    <t>Children and young people with EHC plans or receiving top ups</t>
  </si>
  <si>
    <t>All the cells on this tab are either pre populated or calculated from user input on other tabs. There are overview graphs following the table summaries</t>
  </si>
  <si>
    <t>MITIGATED FIGURES</t>
  </si>
  <si>
    <t xml:space="preserve">UNMITIGATED FIGURES </t>
  </si>
  <si>
    <t>UNMITIGATED FIGURES</t>
  </si>
  <si>
    <t>Total number of exported children by age group</t>
  </si>
  <si>
    <t>Total number of EHC plans by age group (with estimated future projections)</t>
  </si>
  <si>
    <t>% increase year on year for total number of EHC plans by age group</t>
  </si>
  <si>
    <t>(with estimated future projections)</t>
  </si>
  <si>
    <t>Total number of EHC plans by age group</t>
  </si>
  <si>
    <t xml:space="preserve">Total number of CYP receiving individual top ups with no EHC plan by age group </t>
  </si>
  <si>
    <t>% increase year on year for total number of CYP receiving individual top ups with</t>
  </si>
  <si>
    <t>Total number of CYP receiving individual top ups with no EHC plan by age</t>
  </si>
  <si>
    <t>% increase year on year for total number of CYP receiving individual</t>
  </si>
  <si>
    <t xml:space="preserve">Total number of exported children receiving individual top ups with no </t>
  </si>
  <si>
    <t xml:space="preserve"> no EHC plan by age group </t>
  </si>
  <si>
    <t xml:space="preserve"> group (with estimated future projections)</t>
  </si>
  <si>
    <t xml:space="preserve">top ups with no EHC plan by age group </t>
  </si>
  <si>
    <t>EHC plan by age group (with estimated future projections)</t>
  </si>
  <si>
    <t>Total number of CYP supported by the high needs block with no EHC plan or individual top up</t>
  </si>
  <si>
    <t>% increase year on year for total number of CYP supported by the high needs block</t>
  </si>
  <si>
    <t>Total number of CYP supported by the high needs block with no EHC plan</t>
  </si>
  <si>
    <t>% increase year on year for total number of CYP supported by the</t>
  </si>
  <si>
    <t xml:space="preserve">Total number of exported children supported by the high needs block with no </t>
  </si>
  <si>
    <t xml:space="preserve"> (with estimated future projections)</t>
  </si>
  <si>
    <t xml:space="preserve"> with no EHC plan or individual top up </t>
  </si>
  <si>
    <t xml:space="preserve"> or individual top up (with estimated future projections)</t>
  </si>
  <si>
    <t xml:space="preserve">high needs block with no EHC plan or individual top up </t>
  </si>
  <si>
    <t>EHC plan or individual top up (with estimated future projections)</t>
  </si>
  <si>
    <t>Total number of CYP by age group</t>
  </si>
  <si>
    <t xml:space="preserve">% increase year on year for total number of EHC plans by primary need </t>
  </si>
  <si>
    <t xml:space="preserve">Total number of EHC plans by primary need (with estimated future </t>
  </si>
  <si>
    <t>Total number of exported children by primary need</t>
  </si>
  <si>
    <t>projections)</t>
  </si>
  <si>
    <t>Total number of EHC plans by provision type</t>
  </si>
  <si>
    <t>% increase year on year for total number of EHC plans by provision type</t>
  </si>
  <si>
    <t xml:space="preserve">Total number of EHC plans by provision type (with estimated future </t>
  </si>
  <si>
    <t xml:space="preserve">% increase year on year for total number of EHC plans by provision type (with </t>
  </si>
  <si>
    <t xml:space="preserve">Total number of exported children by provision type (with estimated future </t>
  </si>
  <si>
    <t xml:space="preserve"> (with estimated future projections from each placement tab using EHCP age group data)</t>
  </si>
  <si>
    <t xml:space="preserve"> (with estimated future projections from each placement tab using EHC plan age group data)</t>
  </si>
  <si>
    <t>projections from each placement tab using EHCP age group data)</t>
  </si>
  <si>
    <t>estimated future projections from each placement tab using EHC plan age group data)</t>
  </si>
  <si>
    <t>projections from each placement tab using EHC plan age group data)</t>
  </si>
  <si>
    <t xml:space="preserve">Mainstream schools or academies </t>
  </si>
  <si>
    <t xml:space="preserve">Resourced Provision or SEN Units </t>
  </si>
  <si>
    <t xml:space="preserve">Maintained special schools or special academies </t>
  </si>
  <si>
    <t>Hospital schools or Alternative Provision</t>
  </si>
  <si>
    <t>Post 16</t>
  </si>
  <si>
    <t>Total number of EHC plans by placement type</t>
  </si>
  <si>
    <t>Graph showing historic and projected years total number of EHC plans shown by primary need</t>
  </si>
  <si>
    <t>Graph showing historic and projected years total number of EHC plans shown by age group</t>
  </si>
  <si>
    <t>Graph showing historic and projected years total number of EHC plans (using age group data)</t>
  </si>
  <si>
    <t xml:space="preserve">Governance and management </t>
  </si>
  <si>
    <t>Sign off and review of the management plan</t>
  </si>
  <si>
    <t>Our management plan has been reviewed and signed off by relevant local authority colleagues and will be continually monitored and updated:</t>
  </si>
  <si>
    <t>Our management plan has been reviewed and signed off by our SEND Governance Board (or equivalent)</t>
  </si>
  <si>
    <t>Our management plan has been discussed by our schools forum:</t>
  </si>
  <si>
    <t>Role</t>
  </si>
  <si>
    <t>Name</t>
  </si>
  <si>
    <t>Signature</t>
  </si>
  <si>
    <t>Comments</t>
  </si>
  <si>
    <t>Email contact</t>
  </si>
  <si>
    <t>Head of SEND Funding</t>
  </si>
  <si>
    <t>gemma.morgan@suffolk.gov.uk</t>
  </si>
  <si>
    <t>Workstream log</t>
  </si>
  <si>
    <t>Workstream name</t>
  </si>
  <si>
    <t>Stage</t>
  </si>
  <si>
    <t>Lead person 
(Inc job role and email address)</t>
  </si>
  <si>
    <t>Purpose 
(Inc which provisions it impacts)</t>
  </si>
  <si>
    <t>Accountability and reporting</t>
  </si>
  <si>
    <t>Overall cost and any financial savings</t>
  </si>
  <si>
    <t>Start date</t>
  </si>
  <si>
    <t>Estimated completion date</t>
  </si>
  <si>
    <t>Description of outcomes and success criteria</t>
  </si>
  <si>
    <t>Key milestones and dates</t>
  </si>
  <si>
    <t>Date information last updated</t>
  </si>
  <si>
    <t>SEND Capital Programme</t>
  </si>
  <si>
    <t>on target</t>
  </si>
  <si>
    <t>Gemma Morgan,  Head of SEND Funding and Provider Services, gemma.morgan@suffolk.gov.uk</t>
  </si>
  <si>
    <t>Provision of over 1,200 new specialist places across Suffolk. In Special School and Specialist Units attached to Mainstream Schools.</t>
  </si>
  <si>
    <t xml:space="preserve">SEND Capital Programme Board. Inclusion Service Senior Leadership Team.           CYP Leadership Team.     Cabinet Members and Councillors. </t>
  </si>
  <si>
    <t>Overall Capital costs of over  £56m. Cost avoidance shown in mitigated figures.</t>
  </si>
  <si>
    <t>Ongoing until at least 2027</t>
  </si>
  <si>
    <t>DBV Project</t>
  </si>
  <si>
    <t>delayed</t>
  </si>
  <si>
    <t>Louise Babbs, Project Manager, louise.babbs@suffolk.gov.uk</t>
  </si>
  <si>
    <t>Development of Early Intervention Programme with the £1m grant from DBV. (enhancing he Graduated Response) 
This programme will ensure that at least 60 children per-year can be supported within mainstream school without to prevent the need for  future High Needs Funding.</t>
  </si>
  <si>
    <t xml:space="preserve">Inclusion Service Senior Leadership Team.           CYP Leadership Team.     Cabinet Members and Councillors. </t>
  </si>
  <si>
    <t>DBV grant funding of £1m.</t>
  </si>
  <si>
    <t xml:space="preserve">Support schools to deliver the right approach/intervention for the child in the right way and at the right time. This is being done by establishing a portfolio of evidence-based approaches that can improve the core basic skills of children. It includes the creation of an ‘Intervention Support Team’ of Assistant Psychologists and Specialist Teachers to provide practical, individual support to schools to implement, to embed and to review the effectiveness of interventions as part of the assess, plan, do, review cycle.  Schools are able to continue to use the interventions after the team have been involved. </t>
  </si>
  <si>
    <t>Interventions in Schools all distributed by July 2025.  Staff in post until Dec 25.</t>
  </si>
  <si>
    <t>SES Early Intervention</t>
  </si>
  <si>
    <t>Rebecca Salmon, Headteacher Specialist Education Services,  rebecca.salmon@suffolk.gov.uk</t>
  </si>
  <si>
    <t xml:space="preserve">Early Intervention Initiatives (enhancing the Graduated Response – supporting schools to do the Graduated Approach well) </t>
  </si>
  <si>
    <t>Ongoing as now part of offer to schools</t>
  </si>
  <si>
    <t>Introduction of Inclusion Support Meetings (ISMs) online consultation about individual children to provide support and practical advice. A new team of specialist teachers to work with schools at a whole school level, working in inclusive practice and the development of Suffolk Mainstream Intervention Framework  (what is ordinarily available).</t>
  </si>
  <si>
    <t>Stakeholder engagement, co-production and consultation</t>
  </si>
  <si>
    <t>Schools forum</t>
  </si>
  <si>
    <t>How we have engaged with schools forum regarding these plans (Including evidence of consultation and any feedback or comments from schools forum)
Proposed future engagement with schools forum.
Actual and intended impact of engagement with schools forum.</t>
  </si>
  <si>
    <t>Schools Forum receives regular reports regarding the High Needs Block and the pressures/responses the LA is making and has been fully involved in the implementation of the various stages of our response to manage these pressures. In November 2020 Schools' Forum was asked to agree how the deficit recovery would be funded. Members agreed that the recovery would be supported over 5 years with an annual transfer of 0.5% of the Schools Block, this decision is re-visited every financial year. Schools' Forum is provided with a detailed report demonstrating the increase in demand, the cost of meet the demand and the future predicted pressures on the high needs block. This deficit management plan is shared with Schools' Forum regularly and will be reviewed on an annual basis. Officers will provide the Forum with details on how the deficit is being managed as well as the actual spend/demand growth compared to the current projections. The LA has agreed that if demand is lower than currently predicted or other factors improve the financial position then we will put to forum a review of the 0.5% transfer commitment in later years, currently trend indicate that this is very unlikely. The cumulative deficit is slightly lower because of this transfer. </t>
  </si>
  <si>
    <t>Education institutions</t>
  </si>
  <si>
    <t>How we have engaged with early years, schools, colleges and other education institutions regarding these plans (Including any feedback or comments)
Proposed future engagement with education institutions.
Actual and intended impact of engagement with educational institutions.</t>
  </si>
  <si>
    <t xml:space="preserve">Parents and carers </t>
  </si>
  <si>
    <t>How we have engaged with parents and carers regarding these plans (Including any feedback or comments)
Proposed future engagement with parents and carers.
Actual and intended impact of engagement with parents and carers.</t>
  </si>
  <si>
    <t xml:space="preserve">Children and young people </t>
  </si>
  <si>
    <t>How we have engaged with children and young people regarding these plans (Including any feedback or comments)
Proposed future engagement with children and young people.
Actual and intended impact of engagement with children and young people.</t>
  </si>
  <si>
    <t>Health partners</t>
  </si>
  <si>
    <t>How we have engaged with health partners regarding these plans (Including any feedback or comments)
Our approach to joint commissioning services for children and young people with SEND and how this is going.
Proposed future engagement with health partners. How we will strengthen our joint commissioning arrangements for children and young people with SEND.
Actual and intended impact of engagement with health partners.</t>
  </si>
  <si>
    <t>Elected members (councillors, mayors)</t>
  </si>
  <si>
    <t>How we have engaged with elected members regarding these plans (Including any feedback or comments)
Proposed future engagement with elected members.
Actual and intended impact of engagement with elected members.</t>
  </si>
  <si>
    <t>Local authority (LA) specific narrative</t>
  </si>
  <si>
    <t>Where we are up to with data and forecasting. 
Use of benchmarking data and what it tells us. 
Support needed around data.</t>
  </si>
  <si>
    <t>Assumptions</t>
  </si>
  <si>
    <t>How we have arrived at the projected numbers in our plan - methods/calculations used to arrive at the figures. 
Assumptions made and why.
What further work needs to be done</t>
  </si>
  <si>
    <t>EHC plans</t>
  </si>
  <si>
    <t>Main drivers statistically regarding EHC plan rates.
Projected trends.
Key pressure points.
Explanation of figures input within the 'Placements' tabs and 'CYP' tab.</t>
  </si>
  <si>
    <t xml:space="preserve">Our strategies to manage demand pressures and the overall increase in numbers requiring support from the high needs block, for example,  appropriate processes and challenge. 
How we are ensuring EHC plans are given out at the appropriate level.
</t>
  </si>
  <si>
    <t>Other pressures</t>
  </si>
  <si>
    <t>Key pressures on the high needs block, aside from EHC plans. 
Trends.</t>
  </si>
  <si>
    <t>Our strategies to manage pressures on the high needs block.
Our savings proposals.</t>
  </si>
  <si>
    <t>Population</t>
  </si>
  <si>
    <t xml:space="preserve">Information around population growth. 
Assumptions made and why. </t>
  </si>
  <si>
    <t>When looking at the increase in demand for SEND places population growth was taken into to account. There are 50 housing developments expected to be built across Suffolk over the next 15 years with the largest and most significant housing growth in Ipswich, North Lowestoft and Forest Heath.  The population growth generated by these housing developments has been included within the predictions for additional provision.  However, it is difficult to specify the actual number of children and young people with SEND who will require education specialist placements and who will be living on these developments. We would calculate that 15% of children moving into the area would need SEN support and of those 4% would have an EHCP, this will help determine the numbers of children requiring a specialist place.   </t>
  </si>
  <si>
    <t>Sufficiency</t>
  </si>
  <si>
    <r>
      <t xml:space="preserve">Work we have done around sufficiency - forecasting pupil numbers/SEND place planning.
How we are ensuring we have provision in place for all children and young people with different needs and how we are ensuring the quality of that provision.
How external placements are commisioned and reviewed to ensure value and quality.
</t>
    </r>
    <r>
      <rPr>
        <b/>
        <sz val="14"/>
        <color theme="1"/>
        <rFont val="Arial"/>
        <family val="2"/>
      </rPr>
      <t>(Detailed narrative around each placement type should be added in the placements tab)</t>
    </r>
  </si>
  <si>
    <t>Capital</t>
  </si>
  <si>
    <r>
      <t xml:space="preserve">Brief overview of plans for capital investment and how this will support our overall high needs strategy.
</t>
    </r>
    <r>
      <rPr>
        <b/>
        <sz val="14"/>
        <color theme="1"/>
        <rFont val="Arial"/>
        <family val="2"/>
      </rPr>
      <t>(Detailed narrative around each placement type should be added in the placements tab)</t>
    </r>
  </si>
  <si>
    <t>Early years (EY)</t>
  </si>
  <si>
    <t>How we envisage changes in early years policy having an impact.
Strategies to support early years.</t>
  </si>
  <si>
    <t>Strategy and approach to workforce</t>
  </si>
  <si>
    <t>Is there enough capacity and skill in the workforce (council level, school level). 
What we are doing to support education establishments to meet the needs of childen and young people with SEND and to promote inclusive practice.</t>
  </si>
  <si>
    <t xml:space="preserve">Sharing best practice and effective practices </t>
  </si>
  <si>
    <t>How we are collaborating with other local authorities, organisations.
How we are sharing and learning about best practice and effective practices.</t>
  </si>
  <si>
    <t>Key risks and mitigations</t>
  </si>
  <si>
    <t>Key risks which could have an impact on the success of management plan.
Mitigations to manage these.</t>
  </si>
  <si>
    <t>Block movements and disapplications</t>
  </si>
  <si>
    <t>Plans around block movements and disapplications in future and how these fit into overall strategy.</t>
  </si>
  <si>
    <t>Schools Forum have agreed to contribute 0.5% of the Schools Block to the deficit recovery and the future demand for SEND Provision.  This movement has been agreed in principle for the next 5 years and will be reviewed annually </t>
  </si>
  <si>
    <t>Special educational needs (SEN) transport costs</t>
  </si>
  <si>
    <t>Year by year breakdown of SEN transport costs (including breakdown of any costs charged to the DSG)</t>
  </si>
  <si>
    <t>Year          Total Spend          Number of students           Average cost per seat 
2013/14          £6,914,861          1,797                              £3,848.00 
2014/15          £8,772,609          1,880                              £4,666.28 
2015/16          £9,774,059          1,650                              £5,923.67 
2016/17          £10,001,000        1,651                              £6,057.54 
2017/18          £10,400,433        1,661                              £6,261.55 
2018/19          £11,962,758        1,815                              £6,591.05 
2019/20          £13,199,498        1,906                              £6,925.24 
2020/21          £15,411,000        1,938                              £7,952.01 
2021/22          £17,148,000        2,207                              £7,769.82 
2022/23          £23,524,000        2,374                              £9,909.01                                                                                                                                                                                                                                                                                                                     2023/24          £32,200,000        2,635                             £12,220.11                                                                                                                                                                                                                                                                                            2024/25          £34,700,000        2,800                             £12,392.85</t>
  </si>
  <si>
    <t>SEN other costs</t>
  </si>
  <si>
    <t>Detail of any other costs charged to the high needs block of the DSG.</t>
  </si>
  <si>
    <t>N/A</t>
  </si>
  <si>
    <t>Management plan support</t>
  </si>
  <si>
    <t>What support we need to ensure we deliver our management plan effectively (from the DfE/ESFA, stakeholders, within authority)</t>
  </si>
  <si>
    <t>Placement type narrative</t>
  </si>
  <si>
    <t>These links will take you to the relevant narrative</t>
  </si>
  <si>
    <t>Mainstream</t>
  </si>
  <si>
    <t>Resourced provision or SEN Units placements</t>
  </si>
  <si>
    <t>NMSS or independent</t>
  </si>
  <si>
    <t>Hospital schools and Alternative Provision</t>
  </si>
  <si>
    <t>Post 16 and further education</t>
  </si>
  <si>
    <t>Health &amp; Social Care</t>
  </si>
  <si>
    <t xml:space="preserve">Other placements or direct payments </t>
  </si>
  <si>
    <t>Mainstream (mainstream schools or academies placements)</t>
  </si>
  <si>
    <t>Current situation in mainstream, including key pressures.
Projected trends.
Brief commentary of the data input within the 'Mainstream' tab.</t>
  </si>
  <si>
    <t>Approach to inclusive practice.
Summary of current and proposed future strategy and approach to mainstream provision.
How current initiatives are going.
Approach to managing demographic demand pressures.</t>
  </si>
  <si>
    <t>Intended outcomes of strategies on services and finances.
Any risks and mitigations to manage these.</t>
  </si>
  <si>
    <t>Current situation regards resourced provision or SEN Units, including key pressures.
Projected trends.
Brief commentary of the data input within the 'Resourced or SEN Units' tab.</t>
  </si>
  <si>
    <t>Approach to inclusive practice.
Summary of current and proposed future strategy and approach to resourced provision or SEN Units.
How current initiatives are going.
Approach to managing demographic demand pressures.</t>
  </si>
  <si>
    <t>Back to top</t>
  </si>
  <si>
    <t>Current situation in maintained special schools or special academies, including key pressures.
Projected trends.
Brief commentary of the data input within the 'Special Schools' tab.</t>
  </si>
  <si>
    <t>Summary of current and future strategy and approach to special school provision.
How current initiatives are going.
Approach to managing demographic demand pressures.
Proposals to invest to meet a wider range of needs</t>
  </si>
  <si>
    <t>Our main focus over recent years was to establish the new schools as described above.  The first of these opened in Sept 2020, despite the challenges of delays in construction due to COVID, and has welcomed 60 pupils from the local area, most of whom were previously travelling at least an hour from their homes by taxi to attend an independent specialist setting at an average cost of £50,000 per placement.  The impact of opening new schools is that we have halved the individual per pupil placement costs for each of these children and reduced their travel time/cost substantially as the majority can now go to school in the town where they live.  This early impact example gives us confidence that this approach will contribute to downward management of individual placement costs for pupils.  We have since opened a C&amp;I school in 2021 and two SEMH Schools in 2022.  When at full capacity these schools will offer 320 places within the local offer.  Now the schools are open we are supporting them with establishing the schools, this can be tricky when delivering a brand new type of special school within a brand new area of Suffolk.  Schools are challenged with recruitment issues and the barriers of introducing a number of children to a new environment at the same time.  </t>
  </si>
  <si>
    <t>NMSS or independent (non-maintained special schools or independent (NMSS or independent) placements)</t>
  </si>
  <si>
    <t>Current situation regards NMSS or independent provision, including key pressures.
Projected trends.
Brief commentary of the data input within the 'NMSS or independent' tab.</t>
  </si>
  <si>
    <t>Summary of current and proposed future strategy and approach to NMSS or independent provision.
How current initiatives are going.</t>
  </si>
  <si>
    <t>We have developed a Fee Increase procedure and now work across CYP to establish commissioning arrangements and policies.  Our future strategy is to seek to meet needs within Suffolk provision and only use INMSS when the local offer is lacking capacity to do so.  We are looking to work with INMSS to ensure that where there is new provision being developed it aligns to our data and areas of need.   </t>
  </si>
  <si>
    <t>Reduce our use of INMSS and only use them when our local offer cannot meet need. </t>
  </si>
  <si>
    <t>Hospital schools or AP (hospital schools or alternative provision (AP) placments)</t>
  </si>
  <si>
    <t>Current situation regards hospital schools or alternative provision, including key pressures.
Projected trends.
Brief commentary of the data input within the 'Hospital schools or AP' tab.</t>
  </si>
  <si>
    <t xml:space="preserve">As a result of increasing our specialist placements locally we have reduced the use of AP placements for children with long term additional needs and this is enabling us to refocus our AP providers on early intervention.  A Policy Development Panel on Alternative Provision has identified the need to address some key factors in our AP provision including breadth of curriculum, consistency and quality of offer and the high use of part time timetables.  We have developed an AP Advisory Board and are working with external stakeholders to ensure a consistent approach across this type of provision.  We do not have an under supply of AP placements currently and are not projecting one in the future.  We are working with or AP Providers to ensure the offer they provide matching needs and is a flexible short -term approach.  Since 2023 one of our AP Providers (Olive) has been delivering an outreach service to mainstream schools, the impact of the programme has been wide ranging from integrating an individual pupil into a mainstream school to changing practice within a secondary school’s pastoral team.  Highlights: 100% of pupils engaged in completing a “mini-PATH”. The pupils often want to be more successful but cannot see the point of trying because they think lots of people have ‘written them off’. The mini-PATH training was developed and initially delivered by the P&amp;TS Inclusion Facilitation Service. It is a person-centred planning process that supports pupils to see a path towards their hopes and dreams as well as being able to identify who could help them to get there. School staff have seen their pupils in a new light since implementing this approach (Ref. Olive Academies | Mini-PATHs: Using future aspirations to re-engage). The outreach support has enabled the pupils and staff to see a way forward. Nearly all (53 out of 55 outreach) mini-PATHs have been delivered to support pupils who are at risk of PEX or who had had a rescinded PEX on the basis that interventions are put in place. </t>
  </si>
  <si>
    <t>Summary of current and future strategy and approach to hospital schools and alternative provision.
How current initiatives are going.
Approach to managing demographic demand pressures.</t>
  </si>
  <si>
    <t>Post-16 and FE (Post-16 and further education (FE) placements)</t>
  </si>
  <si>
    <t>Current situation in Post 16 and FE, including key pressures.
Projected trends.
Brief commentary of the data input within the 'Post-16 and FE' tab.</t>
  </si>
  <si>
    <t>Summary of current and proposed future strategy and approach to resourced provision or SEN Units.
How current initiatives are going.
Approach to managing demographic demand pressures.</t>
  </si>
  <si>
    <t>Health, Social care (health, social care, therapy services and care provision)</t>
  </si>
  <si>
    <t>Current situation regards health and social care, including key pressures.
Summary of the inputs made by our partners and the proportion of current costs which are covered for health and social care needs of our children and young people.
A brief outline of current and future projected demand for therapy services and arrangements that we have with health services to manage and meet this demand.</t>
  </si>
  <si>
    <t>Health partners contribute to provision both through commissioning specific services within the local offer and through contributing to individual packages of support for our most complex children and young people. The following services are commissioned by local health commissioners/or jointly commissioned with the LA to support children in the local area:  Community Paediatric Services (SALT, OT etc); Specialist Medical LSA Service and Short Breaks for Children with meeting Continuing Care needs; mental health services with advisers attached to schools and an emotional wellbeing hub.  Where a child requires an individually commissioned package of specialist provision outside the local offer health commissioners agree a contribution to fund the health elements of the package.    Social Care services provide a combination of general and specialist social care services to support children and young people.  This includes early help and support for children in need and in care.  Carer assessments are also provided. Specialist social work services support families where children have a sensory loss.  Specialist packages for children looked after who need residential care are co-funded between the high needs block and social care funding, proportionately to the costs incurred.  These decisions are managed and reviewed by the Suffolk Complex Cases Panel. </t>
  </si>
  <si>
    <t>Summary of strategy regards health and social care.
What we are doing to ensure there are appropriate contributions from health and social care services to ensure we are meeting the needs of our children and young people.</t>
  </si>
  <si>
    <t>Other (other placements or direct payments)</t>
  </si>
  <si>
    <t>Current situation regards other placements or direct payments.
Projected trends.
Brief commentary of the data input within the 'Othe'r tab.</t>
  </si>
  <si>
    <t>Summary of current and future strategy and approach to other placements and direct payments.
How current initiatives are going.
Approach to managing demographic demand pressures.</t>
  </si>
  <si>
    <t>Mainstream schools or academies placements</t>
  </si>
  <si>
    <t>Published outturn data (prepopulated)</t>
  </si>
  <si>
    <t>Primary</t>
  </si>
  <si>
    <t>1.2.1</t>
  </si>
  <si>
    <t>1.2.1 Top-up funding – maintained schools</t>
  </si>
  <si>
    <t>1.2.1 Top up funding - maintained schools</t>
  </si>
  <si>
    <t>1.2.2</t>
  </si>
  <si>
    <t>1.2.2 Top-up funding – academies, free schools and colleges</t>
  </si>
  <si>
    <t>1.2.4</t>
  </si>
  <si>
    <t>1.2.4 Additional high needs targeted funding for mainstream schools and academies</t>
  </si>
  <si>
    <t>1.2.5</t>
  </si>
  <si>
    <t>1.2.5 SEN support service</t>
  </si>
  <si>
    <t>1.2.5 SEN support services</t>
  </si>
  <si>
    <t>1.2.8</t>
  </si>
  <si>
    <t>1.2.8 Support for inclusion</t>
  </si>
  <si>
    <t>Secondary</t>
  </si>
  <si>
    <t xml:space="preserve">1.2.5 SEN support services </t>
  </si>
  <si>
    <t>Early years</t>
  </si>
  <si>
    <t xml:space="preserve">1.2.8 Support for inclusion </t>
  </si>
  <si>
    <t>Number of EHC plans by age group (with estimated future projections)</t>
  </si>
  <si>
    <t>% increase year on year for number of EHC plans by age group</t>
  </si>
  <si>
    <t>Number of CYP receiving individual top ups with no EHC plan by age group (with estimated future projections)</t>
  </si>
  <si>
    <t>% increase year on year for number of CYP receiving individual top ups with no EHC plan by age group</t>
  </si>
  <si>
    <t>Number of CYP supported by the high needs block with no EHC plan or individual top up (with estimated future projections)</t>
  </si>
  <si>
    <t>% increase year on year for total number of CYP supported by the high needs block with no EHC plans or individual top up</t>
  </si>
  <si>
    <t>Number of EHC plans by primary need (with estimated future projections)</t>
  </si>
  <si>
    <t xml:space="preserve">% increase year on year for number of EHC plans by primary need </t>
  </si>
  <si>
    <t>Graph showing total expenditure in mainstream by year</t>
  </si>
  <si>
    <t>Graph showing total expenditure in each primary S251 line in mainstream by year</t>
  </si>
  <si>
    <t>Graph showing total expenditure in each secondary S251 line in mainstream by year</t>
  </si>
  <si>
    <t>Graph showing total expenditure in each early years S251 line in mainstream by year</t>
  </si>
  <si>
    <t xml:space="preserve">% change in expenditure this year (not including high needs) from last year </t>
  </si>
  <si>
    <t>% change in number of EHCPs by age group from previous year</t>
  </si>
  <si>
    <t>% increase year on year for number of CYP supported by the high needs block with no EHC plan or individual top up</t>
  </si>
  <si>
    <t>Graph showing total expenditure in each S251 line in resourced or SEN units by year</t>
  </si>
  <si>
    <t>% change in total expenditure from last year</t>
  </si>
  <si>
    <t>All the below relate to the SEN/Special schools column only</t>
  </si>
  <si>
    <t>% increase year on year for number of EHC plans by primary need</t>
  </si>
  <si>
    <t>Graph showing total expenditure in each S251 line in maintained special schools or special academies placements by year</t>
  </si>
  <si>
    <t>Non-maintained special schools or independent (NMSS or independent) placements</t>
  </si>
  <si>
    <t xml:space="preserve">Total projected unmitigated expenditure (forecast based on current trends without mitigating actions) </t>
  </si>
  <si>
    <t>1.2.3</t>
  </si>
  <si>
    <t>1.2.3 Top-up and other funding – non-maintained and independent providers</t>
  </si>
  <si>
    <t>Graph showing total expenditure in each S251 line in non-maintained special schools or independent (NMSS or independent) placements by year</t>
  </si>
  <si>
    <t>1.2.1 Top-up funding – maintained schools (AP/PRUs)</t>
  </si>
  <si>
    <t>1.2.1 Top up funding - maintained schools (AP/PRUs)</t>
  </si>
  <si>
    <t>1.2.2 Top-up funding – academies, free schools and colleges (AP/PRUs)</t>
  </si>
  <si>
    <t>1.2.5 SEN support services (AP/PRUs)</t>
  </si>
  <si>
    <t>1.2.8 Support for inclusion (AP/PRUs)</t>
  </si>
  <si>
    <t>1.2.6</t>
  </si>
  <si>
    <t>1.2.6 Hospital education services (whole line)</t>
  </si>
  <si>
    <t>1.2.7</t>
  </si>
  <si>
    <t>1.2.7 Other alternative provision services (whole line)</t>
  </si>
  <si>
    <t xml:space="preserve">% increase year on year for number of EHC plans by age group </t>
  </si>
  <si>
    <t xml:space="preserve">Number of CYP receiving individual top ups with no EHC plan by age group (with estimated future projections) </t>
  </si>
  <si>
    <t>% increase year on year for number of CYP supported by the  high needs block with no EHC plan or individual top up</t>
  </si>
  <si>
    <t>Graph showing total expenditure in each S251 line in hospital schools or alternative provision (AP) placements by year</t>
  </si>
  <si>
    <t>All the below relate to the post school column only</t>
  </si>
  <si>
    <t>High needs place funding within Individual Schools Budget (Post-16 and FE) (recoupment)</t>
  </si>
  <si>
    <t>High needs place funding within Individual Schools Budget (post-16 and FE) (recoupment)</t>
  </si>
  <si>
    <t>% increase year on year for number of CYP supported by high needs block with no EHC plan or individual top up</t>
  </si>
  <si>
    <t>Graph showing total expenditure in each S251 line in post 16 and further education (FE) placements by year</t>
  </si>
  <si>
    <t>Health, social care, therapy services and care provision</t>
  </si>
  <si>
    <t>Total projected mitigated expenditure (forecast with savings and invest to save measures)</t>
  </si>
  <si>
    <t>1.2.13</t>
  </si>
  <si>
    <t>1.2.13 Therapies and other health related services (whole line)</t>
  </si>
  <si>
    <t>1.2.13 Therapies and other health releated servies (whole line)</t>
  </si>
  <si>
    <t>Graph showing total expenditure in each S251 line in Health, social care, therapy services and care provision by year</t>
  </si>
  <si>
    <t>Other placements or direct payments</t>
  </si>
  <si>
    <t>1.2.9</t>
  </si>
  <si>
    <t>1.2.9 Special schools and PRUs in financial difficulty</t>
  </si>
  <si>
    <t>(1.2.9) Special schools and PRUs in financial difficulty</t>
  </si>
  <si>
    <t>1.2.10</t>
  </si>
  <si>
    <t>1.2.10 PFI/ BSF costs at special schools, AP/ PRUs and Post 16 institutions only</t>
  </si>
  <si>
    <t>(1.2.10) PFI/BSF costs at special schools, AP/PRUs and Post 16 institutions only</t>
  </si>
  <si>
    <t>1.2.11</t>
  </si>
  <si>
    <t>1.2.11 Direct payments (SEN and disability)</t>
  </si>
  <si>
    <t>(1.2.11) Direct payments (SEN and disability)</t>
  </si>
  <si>
    <t>1.2.12</t>
  </si>
  <si>
    <t>1.2.12 Carbon reduction commitment allowances (PRUs)</t>
  </si>
  <si>
    <t>(1.2.12) Carbon reduction commitment allowances (PRUs)</t>
  </si>
  <si>
    <t>Graph showing total expenditure in each S251 line in other placements or direct payments by year</t>
  </si>
  <si>
    <t>LA#</t>
  </si>
  <si>
    <t>LA Name</t>
  </si>
  <si>
    <t>301 Barking and Dagenham</t>
  </si>
  <si>
    <t>302 Barnet</t>
  </si>
  <si>
    <t>370 Barnsley</t>
  </si>
  <si>
    <t xml:space="preserve">800 Bath and North East Somerset  </t>
  </si>
  <si>
    <t>822 Bedford Borough</t>
  </si>
  <si>
    <t>303 Bexley</t>
  </si>
  <si>
    <t>330 Birmingham</t>
  </si>
  <si>
    <t>889 Blackburn with Darwen</t>
  </si>
  <si>
    <t>890 Blackpool</t>
  </si>
  <si>
    <t>350 Bolton</t>
  </si>
  <si>
    <t>837 Bournemouth</t>
  </si>
  <si>
    <t>839 Bournemouth, Christchurch and Poole</t>
  </si>
  <si>
    <t>867 Bracknell Forest</t>
  </si>
  <si>
    <t>380 Bradford</t>
  </si>
  <si>
    <t>304 Brent</t>
  </si>
  <si>
    <t xml:space="preserve">846 Brighton and Hove </t>
  </si>
  <si>
    <t>801 Bristol, City of</t>
  </si>
  <si>
    <t>305 Bromley</t>
  </si>
  <si>
    <t>825 Buckinghamshire</t>
  </si>
  <si>
    <t>351 Bury</t>
  </si>
  <si>
    <t>381 Calderdale</t>
  </si>
  <si>
    <t>873 Cambridgeshire</t>
  </si>
  <si>
    <t>202 Camden</t>
  </si>
  <si>
    <t>823 Central Bedfordshire</t>
  </si>
  <si>
    <t>895 Cheshire East</t>
  </si>
  <si>
    <t>896 Cheshire West and Chester</t>
  </si>
  <si>
    <t>201 City of London</t>
  </si>
  <si>
    <t>908 Cornwall</t>
  </si>
  <si>
    <t>331 Coventry</t>
  </si>
  <si>
    <t>306 Croydon</t>
  </si>
  <si>
    <t>942 Cumberland</t>
  </si>
  <si>
    <t>909 Cumbria</t>
  </si>
  <si>
    <t>841 Darlington</t>
  </si>
  <si>
    <t>831 Derby</t>
  </si>
  <si>
    <t>830 Derbyshire</t>
  </si>
  <si>
    <t>878 Devon</t>
  </si>
  <si>
    <t>371 Doncaster</t>
  </si>
  <si>
    <t>835 Dorset</t>
  </si>
  <si>
    <t>838 Dorset new</t>
  </si>
  <si>
    <t>332 Dudley</t>
  </si>
  <si>
    <t>840 Durham</t>
  </si>
  <si>
    <t>307 Ealing</t>
  </si>
  <si>
    <t xml:space="preserve">811 East Riding of Yorkshire  </t>
  </si>
  <si>
    <t>845 East Sussex</t>
  </si>
  <si>
    <t>308 Enfield</t>
  </si>
  <si>
    <t>881 Essex</t>
  </si>
  <si>
    <t>390 Gateshead</t>
  </si>
  <si>
    <t>916 Gloucestershire</t>
  </si>
  <si>
    <t>203 Greenwich</t>
  </si>
  <si>
    <t>204 Hackney</t>
  </si>
  <si>
    <t>876 Halton</t>
  </si>
  <si>
    <t>205 Hammersmith and Fulham</t>
  </si>
  <si>
    <t>850 Hampshire</t>
  </si>
  <si>
    <t>309 Haringey</t>
  </si>
  <si>
    <t>310 Harrow</t>
  </si>
  <si>
    <t>805 Hartlepool</t>
  </si>
  <si>
    <t>311 Havering</t>
  </si>
  <si>
    <t xml:space="preserve">884 Herefordshire </t>
  </si>
  <si>
    <t xml:space="preserve">919 Hertfordshire </t>
  </si>
  <si>
    <t>312 Hillingdon</t>
  </si>
  <si>
    <t>313 Hounslow</t>
  </si>
  <si>
    <t>810 Kingston upon Hull, City of</t>
  </si>
  <si>
    <t>921 Isle of Wight</t>
  </si>
  <si>
    <t>420 Isles of Scilly</t>
  </si>
  <si>
    <t>206 Islington</t>
  </si>
  <si>
    <t>207 Kensington and Chelsea</t>
  </si>
  <si>
    <t xml:space="preserve">886 Kent </t>
  </si>
  <si>
    <t>314 Kingston upon Thames</t>
  </si>
  <si>
    <t>382 Kirklees</t>
  </si>
  <si>
    <t>340 Knowsley</t>
  </si>
  <si>
    <t>208 Lambeth</t>
  </si>
  <si>
    <t>888 Lancashire</t>
  </si>
  <si>
    <t>383 Leeds</t>
  </si>
  <si>
    <t>856 Leicester City</t>
  </si>
  <si>
    <t>855 Leicestershire</t>
  </si>
  <si>
    <t>209 Lewisham</t>
  </si>
  <si>
    <t>925 Lincolnshire</t>
  </si>
  <si>
    <t>341 Liverpool</t>
  </si>
  <si>
    <t xml:space="preserve">821 Luton     </t>
  </si>
  <si>
    <t>352 Manchester</t>
  </si>
  <si>
    <t>887 Medway</t>
  </si>
  <si>
    <t>315 Merton</t>
  </si>
  <si>
    <t>806 Middlesbrough</t>
  </si>
  <si>
    <t>826 Milton Keynes</t>
  </si>
  <si>
    <t xml:space="preserve">391 Newcastle upon Tyne    </t>
  </si>
  <si>
    <t>316 Newham</t>
  </si>
  <si>
    <t>926 Norfolk</t>
  </si>
  <si>
    <t>812 North East Lincolnshire</t>
  </si>
  <si>
    <t>813 North Lincolnshire</t>
  </si>
  <si>
    <t>802 North Somerset</t>
  </si>
  <si>
    <t>392 North Tyneside</t>
  </si>
  <si>
    <t>815 North Yorkshire</t>
  </si>
  <si>
    <t>940 North Northamptonshire</t>
  </si>
  <si>
    <t>929 Northumberland</t>
  </si>
  <si>
    <t>892 Nottingham City</t>
  </si>
  <si>
    <t>891 Nottinghamshire</t>
  </si>
  <si>
    <t>353 Oldham</t>
  </si>
  <si>
    <t>931 Oxfordshire</t>
  </si>
  <si>
    <t>874 Peterborough</t>
  </si>
  <si>
    <t>879 Plymouth</t>
  </si>
  <si>
    <t>836 Poole</t>
  </si>
  <si>
    <t>851 Portsmouth</t>
  </si>
  <si>
    <t xml:space="preserve">870 Reading        </t>
  </si>
  <si>
    <t>317 Redbridge</t>
  </si>
  <si>
    <t>807 Redcar and Cleveland</t>
  </si>
  <si>
    <t>318 Richmond upon Thames</t>
  </si>
  <si>
    <t>354 Rochdale</t>
  </si>
  <si>
    <t xml:space="preserve">372 Rotherham      </t>
  </si>
  <si>
    <t>857 Rutland</t>
  </si>
  <si>
    <t>355 Salford</t>
  </si>
  <si>
    <t>333 Sandwell</t>
  </si>
  <si>
    <t>343 Sefton</t>
  </si>
  <si>
    <t>373 Sheffield</t>
  </si>
  <si>
    <t>893 Shropshire</t>
  </si>
  <si>
    <t>871 Slough</t>
  </si>
  <si>
    <t>334 Solihull</t>
  </si>
  <si>
    <t>933 Somerset</t>
  </si>
  <si>
    <t>803 South Gloucestershire</t>
  </si>
  <si>
    <t>393 South Tyneside</t>
  </si>
  <si>
    <t>852 Southampton</t>
  </si>
  <si>
    <t>882 Southend</t>
  </si>
  <si>
    <t>210 Southwark</t>
  </si>
  <si>
    <t>342 St Helens</t>
  </si>
  <si>
    <t>860 Staffordshire</t>
  </si>
  <si>
    <t>356 Stockport</t>
  </si>
  <si>
    <t>808 Stockton-on-Tees</t>
  </si>
  <si>
    <t>861 Stoke on Trent</t>
  </si>
  <si>
    <t>394 Sunderland</t>
  </si>
  <si>
    <t>936 Surrey</t>
  </si>
  <si>
    <t>319 Sutton</t>
  </si>
  <si>
    <t>866 Swindon</t>
  </si>
  <si>
    <t>357 Tameside</t>
  </si>
  <si>
    <t>894 Telford and Wrekin</t>
  </si>
  <si>
    <t>883 Thurrock</t>
  </si>
  <si>
    <t>880 Torbay</t>
  </si>
  <si>
    <t>211 Tower Hamlets</t>
  </si>
  <si>
    <t>358 Trafford</t>
  </si>
  <si>
    <t>384 Wakefield</t>
  </si>
  <si>
    <t>335 Walsall</t>
  </si>
  <si>
    <t>320 Waltham Forest</t>
  </si>
  <si>
    <t>212 Wandsworth</t>
  </si>
  <si>
    <t>877 Warrington</t>
  </si>
  <si>
    <t>937 Warwickshire</t>
  </si>
  <si>
    <t xml:space="preserve">869 West Berkshire </t>
  </si>
  <si>
    <t>943 Westmorland &amp; Furness</t>
  </si>
  <si>
    <t>941 West Northamptonshire</t>
  </si>
  <si>
    <t xml:space="preserve">938 West Sussex      </t>
  </si>
  <si>
    <t>213 Westminster</t>
  </si>
  <si>
    <t>359 Wigan</t>
  </si>
  <si>
    <t>865 Wiltshire</t>
  </si>
  <si>
    <t>868 Windsor and Maidenhead</t>
  </si>
  <si>
    <t>344 Wirral</t>
  </si>
  <si>
    <t xml:space="preserve">872 Wokingham       </t>
  </si>
  <si>
    <t>336 Wolverhampton</t>
  </si>
  <si>
    <t>885 Worcestershire</t>
  </si>
  <si>
    <t>816 York</t>
  </si>
  <si>
    <t>prior year 3</t>
  </si>
  <si>
    <t>prior year 2</t>
  </si>
  <si>
    <t>prior year 1</t>
  </si>
  <si>
    <t>current</t>
  </si>
  <si>
    <t>Year 1</t>
  </si>
  <si>
    <t>Year 2</t>
  </si>
  <si>
    <t>Year 3</t>
  </si>
  <si>
    <t>Year 4</t>
  </si>
  <si>
    <t>Year 5</t>
  </si>
  <si>
    <t>Year 6</t>
  </si>
  <si>
    <t>Year 7</t>
  </si>
  <si>
    <t>2021-22</t>
  </si>
  <si>
    <t>2022-23</t>
  </si>
  <si>
    <t>2023-24</t>
  </si>
  <si>
    <t>2024-25</t>
  </si>
  <si>
    <t>2025-26</t>
  </si>
  <si>
    <t>2026-27</t>
  </si>
  <si>
    <t>2027-28</t>
  </si>
  <si>
    <t>2028-29</t>
  </si>
  <si>
    <t>2029-30</t>
  </si>
  <si>
    <t>2030-31</t>
  </si>
  <si>
    <t>2031-32</t>
  </si>
  <si>
    <t xml:space="preserve">Total number of CYP supported by the high needs block (with estimated future </t>
  </si>
  <si>
    <t>s251 years</t>
  </si>
  <si>
    <t>S251 prior year 3</t>
  </si>
  <si>
    <t>S251 prior year2</t>
  </si>
  <si>
    <t>S251 prior year 1</t>
  </si>
  <si>
    <t>time_period</t>
  </si>
  <si>
    <t>time_identifier</t>
  </si>
  <si>
    <t>geographic_level</t>
  </si>
  <si>
    <t>country_name</t>
  </si>
  <si>
    <t>country_code</t>
  </si>
  <si>
    <t>region_name</t>
  </si>
  <si>
    <t>region_code</t>
  </si>
  <si>
    <t>la_name</t>
  </si>
  <si>
    <t>old_la_code</t>
  </si>
  <si>
    <t>new_la_code</t>
  </si>
  <si>
    <t>main_category</t>
  </si>
  <si>
    <t>category_of_expenditure</t>
  </si>
  <si>
    <t>early_years_establishments</t>
  </si>
  <si>
    <t>primary_schools</t>
  </si>
  <si>
    <t>secondary_schools</t>
  </si>
  <si>
    <t>sen_and_special_schools</t>
  </si>
  <si>
    <t>pupil_referral_units_and_alt_provision</t>
  </si>
  <si>
    <t>post_16</t>
  </si>
  <si>
    <t>gross_expenditure</t>
  </si>
  <si>
    <t>income</t>
  </si>
  <si>
    <t>net_expenditure</t>
  </si>
  <si>
    <t>net_per_capita_expenditure</t>
  </si>
  <si>
    <t>This table was updated on 11/02/2025</t>
  </si>
  <si>
    <t>Financial year</t>
  </si>
  <si>
    <t>Local authority</t>
  </si>
  <si>
    <t>England</t>
  </si>
  <si>
    <t>E92000001</t>
  </si>
  <si>
    <t>Outer London</t>
  </si>
  <si>
    <t>E13000002</t>
  </si>
  <si>
    <t>Barking and Dagenham</t>
  </si>
  <si>
    <t>E09000002</t>
  </si>
  <si>
    <t>Schools</t>
  </si>
  <si>
    <t>x</t>
  </si>
  <si>
    <t>1.2.13 Therapies and other health related services</t>
  </si>
  <si>
    <t>1.2.6 Hospital education services</t>
  </si>
  <si>
    <t>1.2.7 Other alternative provision services</t>
  </si>
  <si>
    <t>1.8.1 TOTAL SCHOOLS EXPENDITURE (after academy recoupment)</t>
  </si>
  <si>
    <t>z</t>
  </si>
  <si>
    <t>Dedicated schools grant</t>
  </si>
  <si>
    <t>1.9.1 Dedicated Schools Grant for year</t>
  </si>
  <si>
    <t>1.9.1a Dedicated Schools Grant in year adjustments</t>
  </si>
  <si>
    <t>1.9.2 Dedicated Schools Grant brought forward from previous year</t>
  </si>
  <si>
    <t>1.9.3 Dedicated Schools Grant carried forward to next year</t>
  </si>
  <si>
    <t>1.9.5 Local Authority additional contribution</t>
  </si>
  <si>
    <t>1.9.6 Total funding supporting the Schools Budget</t>
  </si>
  <si>
    <t>Other education and community</t>
  </si>
  <si>
    <t>2.1.3 Independent Advice and Support Services (Parent partnership), guidance and information</t>
  </si>
  <si>
    <t>2.1.5 Home to school transport (pre 16): mainstream home to school transport expenditure</t>
  </si>
  <si>
    <t>2.1.8 Home to post-16 provision transport: mainstream home to post-16 transport expenditure</t>
  </si>
  <si>
    <t>Barnet</t>
  </si>
  <si>
    <t>E09000003</t>
  </si>
  <si>
    <t>Yorkshire and The Humber</t>
  </si>
  <si>
    <t>E12000003</t>
  </si>
  <si>
    <t>Barnsley</t>
  </si>
  <si>
    <t>E08000016</t>
  </si>
  <si>
    <t>South West</t>
  </si>
  <si>
    <t>E12000009</t>
  </si>
  <si>
    <t>Bath and North East Somerset</t>
  </si>
  <si>
    <t>E06000022</t>
  </si>
  <si>
    <t>East of England</t>
  </si>
  <si>
    <t>E12000006</t>
  </si>
  <si>
    <t>Bedford</t>
  </si>
  <si>
    <t>E06000055</t>
  </si>
  <si>
    <t>Bexley</t>
  </si>
  <si>
    <t>E09000004</t>
  </si>
  <si>
    <t>West Midlands</t>
  </si>
  <si>
    <t>E12000005</t>
  </si>
  <si>
    <t>Birmingham</t>
  </si>
  <si>
    <t>E08000025</t>
  </si>
  <si>
    <t>North West</t>
  </si>
  <si>
    <t>E12000002</t>
  </si>
  <si>
    <t>Blackburn with Darwen</t>
  </si>
  <si>
    <t>E06000008</t>
  </si>
  <si>
    <t>Blackpool</t>
  </si>
  <si>
    <t>E06000009</t>
  </si>
  <si>
    <t>Bolton</t>
  </si>
  <si>
    <t>E08000001</t>
  </si>
  <si>
    <t>Bournemouth, Christchurch and Poole</t>
  </si>
  <si>
    <t>E06000058</t>
  </si>
  <si>
    <t>South East</t>
  </si>
  <si>
    <t>E12000008</t>
  </si>
  <si>
    <t>Bracknell Forest</t>
  </si>
  <si>
    <t>E06000036</t>
  </si>
  <si>
    <t>Bradford</t>
  </si>
  <si>
    <t>E08000032</t>
  </si>
  <si>
    <t>Brent</t>
  </si>
  <si>
    <t>E09000005</t>
  </si>
  <si>
    <t>Brighton and Hove</t>
  </si>
  <si>
    <t>E06000043</t>
  </si>
  <si>
    <t>Bristol, City of</t>
  </si>
  <si>
    <t>E06000023</t>
  </si>
  <si>
    <t>Bromley</t>
  </si>
  <si>
    <t>E09000006</t>
  </si>
  <si>
    <t>Buckinghamshire</t>
  </si>
  <si>
    <t>E06000060</t>
  </si>
  <si>
    <t>Bury</t>
  </si>
  <si>
    <t>E08000002</t>
  </si>
  <si>
    <t>Calderdale</t>
  </si>
  <si>
    <t>E08000033</t>
  </si>
  <si>
    <t>Cambridgeshire</t>
  </si>
  <si>
    <t>E10000003</t>
  </si>
  <si>
    <t>Inner London</t>
  </si>
  <si>
    <t>E13000001</t>
  </si>
  <si>
    <t>Camden</t>
  </si>
  <si>
    <t>E09000007</t>
  </si>
  <si>
    <t>Central Bedfordshire</t>
  </si>
  <si>
    <t>E06000056</t>
  </si>
  <si>
    <t>Cheshire East</t>
  </si>
  <si>
    <t>E06000049</t>
  </si>
  <si>
    <t>Cheshire West and Chester</t>
  </si>
  <si>
    <t>E06000050</t>
  </si>
  <si>
    <t>City of London</t>
  </si>
  <si>
    <t>E09000001</t>
  </si>
  <si>
    <t>Cornwall</t>
  </si>
  <si>
    <t>E06000052</t>
  </si>
  <si>
    <t>North East</t>
  </si>
  <si>
    <t>E12000001</t>
  </si>
  <si>
    <t>County Durham</t>
  </si>
  <si>
    <t>E06000047</t>
  </si>
  <si>
    <t>Coventry</t>
  </si>
  <si>
    <t>E08000026</t>
  </si>
  <si>
    <t>Croydon</t>
  </si>
  <si>
    <t>E09000008</t>
  </si>
  <si>
    <t>Cumberland</t>
  </si>
  <si>
    <t>E06000063</t>
  </si>
  <si>
    <t>Cumbria</t>
  </si>
  <si>
    <t>E10000006</t>
  </si>
  <si>
    <t>Darlington</t>
  </si>
  <si>
    <t>E06000005</t>
  </si>
  <si>
    <t>East Midlands</t>
  </si>
  <si>
    <t>E12000004</t>
  </si>
  <si>
    <t>Derby</t>
  </si>
  <si>
    <t>E06000015</t>
  </si>
  <si>
    <t>Derbyshire</t>
  </si>
  <si>
    <t>E10000007</t>
  </si>
  <si>
    <t>Devon</t>
  </si>
  <si>
    <t>E10000008</t>
  </si>
  <si>
    <t>Doncaster</t>
  </si>
  <si>
    <t>E08000017</t>
  </si>
  <si>
    <t>Dorset</t>
  </si>
  <si>
    <t>E06000059</t>
  </si>
  <si>
    <t>Dudley</t>
  </si>
  <si>
    <t>E08000027</t>
  </si>
  <si>
    <t>Ealing</t>
  </si>
  <si>
    <t>E09000009</t>
  </si>
  <si>
    <t>East Riding of Yorkshire</t>
  </si>
  <si>
    <t>E06000011</t>
  </si>
  <si>
    <t>East Sussex</t>
  </si>
  <si>
    <t>E10000011</t>
  </si>
  <si>
    <t>Enfield</t>
  </si>
  <si>
    <t>E09000010</t>
  </si>
  <si>
    <t>Essex</t>
  </si>
  <si>
    <t>E10000012</t>
  </si>
  <si>
    <t>Gateshead</t>
  </si>
  <si>
    <t>E08000037</t>
  </si>
  <si>
    <t>Gloucestershire</t>
  </si>
  <si>
    <t>E10000013</t>
  </si>
  <si>
    <t>Greenwich</t>
  </si>
  <si>
    <t>E09000011</t>
  </si>
  <si>
    <t>Hackney</t>
  </si>
  <si>
    <t>E09000012</t>
  </si>
  <si>
    <t>Halton</t>
  </si>
  <si>
    <t>E06000006</t>
  </si>
  <si>
    <t>Hammersmith and Fulham</t>
  </si>
  <si>
    <t>E09000013</t>
  </si>
  <si>
    <t>Hampshire</t>
  </si>
  <si>
    <t>E10000014</t>
  </si>
  <si>
    <t>Haringey</t>
  </si>
  <si>
    <t>E09000014</t>
  </si>
  <si>
    <t>Harrow</t>
  </si>
  <si>
    <t>E09000015</t>
  </si>
  <si>
    <t>Hartlepool</t>
  </si>
  <si>
    <t>E06000001</t>
  </si>
  <si>
    <t>Havering</t>
  </si>
  <si>
    <t>E09000016</t>
  </si>
  <si>
    <t>Herefordshire, County of</t>
  </si>
  <si>
    <t>E06000019</t>
  </si>
  <si>
    <t>Hertfordshire</t>
  </si>
  <si>
    <t>E10000015</t>
  </si>
  <si>
    <t>Hillingdon</t>
  </si>
  <si>
    <t>E09000017</t>
  </si>
  <si>
    <t>Hounslow</t>
  </si>
  <si>
    <t>E09000018</t>
  </si>
  <si>
    <t>Isle of Wight</t>
  </si>
  <si>
    <t>E06000046</t>
  </si>
  <si>
    <t>Isles of Scilly</t>
  </si>
  <si>
    <t>E06000053</t>
  </si>
  <si>
    <t>Islington</t>
  </si>
  <si>
    <t>E09000019</t>
  </si>
  <si>
    <t>Kensington and Chelsea</t>
  </si>
  <si>
    <t>E09000020</t>
  </si>
  <si>
    <t>Kent</t>
  </si>
  <si>
    <t>E10000016</t>
  </si>
  <si>
    <t>Kingston upon Hull, City of</t>
  </si>
  <si>
    <t>E06000010</t>
  </si>
  <si>
    <t>Kingston upon Thames</t>
  </si>
  <si>
    <t>E09000021</t>
  </si>
  <si>
    <t>Kirklees</t>
  </si>
  <si>
    <t>E08000034</t>
  </si>
  <si>
    <t>Knowsley</t>
  </si>
  <si>
    <t>E08000011</t>
  </si>
  <si>
    <t>Lambeth</t>
  </si>
  <si>
    <t>E09000022</t>
  </si>
  <si>
    <t>Lancashire</t>
  </si>
  <si>
    <t>E10000017</t>
  </si>
  <si>
    <t>Leeds</t>
  </si>
  <si>
    <t>E08000035</t>
  </si>
  <si>
    <t>Leicester</t>
  </si>
  <si>
    <t>E06000016</t>
  </si>
  <si>
    <t>Leicestershire</t>
  </si>
  <si>
    <t>E10000018</t>
  </si>
  <si>
    <t>Lewisham</t>
  </si>
  <si>
    <t>E09000023</t>
  </si>
  <si>
    <t>Lincolnshire</t>
  </si>
  <si>
    <t>E10000019</t>
  </si>
  <si>
    <t>Liverpool</t>
  </si>
  <si>
    <t>E08000012</t>
  </si>
  <si>
    <t>Luton</t>
  </si>
  <si>
    <t>E06000032</t>
  </si>
  <si>
    <t>Manchester</t>
  </si>
  <si>
    <t>E08000003</t>
  </si>
  <si>
    <t>Medway</t>
  </si>
  <si>
    <t>E06000035</t>
  </si>
  <si>
    <t>Merton</t>
  </si>
  <si>
    <t>E09000024</t>
  </si>
  <si>
    <t>Middlesbrough</t>
  </si>
  <si>
    <t>E06000002</t>
  </si>
  <si>
    <t>Milton Keynes</t>
  </si>
  <si>
    <t>E06000042</t>
  </si>
  <si>
    <t>Newcastle upon Tyne</t>
  </si>
  <si>
    <t>E08000021</t>
  </si>
  <si>
    <t>Newham</t>
  </si>
  <si>
    <t>E09000025</t>
  </si>
  <si>
    <t>Norfolk</t>
  </si>
  <si>
    <t>E10000020</t>
  </si>
  <si>
    <t>North East Lincolnshire</t>
  </si>
  <si>
    <t>E06000012</t>
  </si>
  <si>
    <t>North Lincolnshire</t>
  </si>
  <si>
    <t>E06000013</t>
  </si>
  <si>
    <t>North Northamptonshire</t>
  </si>
  <si>
    <t>E06000061</t>
  </si>
  <si>
    <t>North Somerset</t>
  </si>
  <si>
    <t>E06000024</t>
  </si>
  <si>
    <t>North Tyneside</t>
  </si>
  <si>
    <t>E08000022</t>
  </si>
  <si>
    <t>North Yorkshire</t>
  </si>
  <si>
    <t>E10000023</t>
  </si>
  <si>
    <t>Northumberland</t>
  </si>
  <si>
    <t>E06000057</t>
  </si>
  <si>
    <t>Nottingham</t>
  </si>
  <si>
    <t>E06000018</t>
  </si>
  <si>
    <t>Nottinghamshire</t>
  </si>
  <si>
    <t>E10000024</t>
  </si>
  <si>
    <t>Oldham</t>
  </si>
  <si>
    <t>E08000004</t>
  </si>
  <si>
    <t>Oxfordshire</t>
  </si>
  <si>
    <t>E10000025</t>
  </si>
  <si>
    <t>Peterborough</t>
  </si>
  <si>
    <t>E06000031</t>
  </si>
  <si>
    <t>Plymouth</t>
  </si>
  <si>
    <t>E06000026</t>
  </si>
  <si>
    <t>Portsmouth</t>
  </si>
  <si>
    <t>E06000044</t>
  </si>
  <si>
    <t>Reading</t>
  </si>
  <si>
    <t>E06000038</t>
  </si>
  <si>
    <t>Redbridge</t>
  </si>
  <si>
    <t>E09000026</t>
  </si>
  <si>
    <t>Redcar and Cleveland</t>
  </si>
  <si>
    <t>E06000003</t>
  </si>
  <si>
    <t>Richmond upon Thames</t>
  </si>
  <si>
    <t>E09000027</t>
  </si>
  <si>
    <t>Rochdale</t>
  </si>
  <si>
    <t>E08000005</t>
  </si>
  <si>
    <t>Rotherham</t>
  </si>
  <si>
    <t>E08000018</t>
  </si>
  <si>
    <t>Rutland</t>
  </si>
  <si>
    <t>E06000017</t>
  </si>
  <si>
    <t>Salford</t>
  </si>
  <si>
    <t>E08000006</t>
  </si>
  <si>
    <t>Sandwell</t>
  </si>
  <si>
    <t>E08000028</t>
  </si>
  <si>
    <t>Sefton</t>
  </si>
  <si>
    <t>E08000014</t>
  </si>
  <si>
    <t>Sheffield</t>
  </si>
  <si>
    <t>E08000019</t>
  </si>
  <si>
    <t>Shropshire</t>
  </si>
  <si>
    <t>E06000051</t>
  </si>
  <si>
    <t>Slough</t>
  </si>
  <si>
    <t>E06000039</t>
  </si>
  <si>
    <t>Solihull</t>
  </si>
  <si>
    <t>E08000029</t>
  </si>
  <si>
    <t>Somerset</t>
  </si>
  <si>
    <t>E10000027</t>
  </si>
  <si>
    <t>South Gloucestershire</t>
  </si>
  <si>
    <t>E06000025</t>
  </si>
  <si>
    <t>South Tyneside</t>
  </si>
  <si>
    <t>E08000023</t>
  </si>
  <si>
    <t>Southampton</t>
  </si>
  <si>
    <t>E06000045</t>
  </si>
  <si>
    <t>Southend-on-Sea</t>
  </si>
  <si>
    <t>E06000033</t>
  </si>
  <si>
    <t>Southwark</t>
  </si>
  <si>
    <t>E09000028</t>
  </si>
  <si>
    <t>St. Helens</t>
  </si>
  <si>
    <t>E08000013</t>
  </si>
  <si>
    <t>Staffordshire</t>
  </si>
  <si>
    <t>E10000028</t>
  </si>
  <si>
    <t>Stockport</t>
  </si>
  <si>
    <t>E08000007</t>
  </si>
  <si>
    <t>Stockton-on-Tees</t>
  </si>
  <si>
    <t>E06000004</t>
  </si>
  <si>
    <t>Stoke-on-Trent</t>
  </si>
  <si>
    <t>E06000021</t>
  </si>
  <si>
    <t>Suffolk</t>
  </si>
  <si>
    <t>E10000029</t>
  </si>
  <si>
    <t>Sunderland</t>
  </si>
  <si>
    <t>E08000024</t>
  </si>
  <si>
    <t>Surrey</t>
  </si>
  <si>
    <t>E10000030</t>
  </si>
  <si>
    <t>Sutton</t>
  </si>
  <si>
    <t>E09000029</t>
  </si>
  <si>
    <t>Swindon</t>
  </si>
  <si>
    <t>E06000030</t>
  </si>
  <si>
    <t>Tameside</t>
  </si>
  <si>
    <t>E08000008</t>
  </si>
  <si>
    <t>Telford and Wrekin</t>
  </si>
  <si>
    <t>E06000020</t>
  </si>
  <si>
    <t>Thurrock</t>
  </si>
  <si>
    <t>E06000034</t>
  </si>
  <si>
    <t>Torbay</t>
  </si>
  <si>
    <t>E06000027</t>
  </si>
  <si>
    <t>Tower Hamlets</t>
  </si>
  <si>
    <t>E09000030</t>
  </si>
  <si>
    <t>Trafford</t>
  </si>
  <si>
    <t>E08000009</t>
  </si>
  <si>
    <t>Wakefield</t>
  </si>
  <si>
    <t>E08000036</t>
  </si>
  <si>
    <t>Walsall</t>
  </si>
  <si>
    <t>E08000030</t>
  </si>
  <si>
    <t>Waltham Forest</t>
  </si>
  <si>
    <t>E09000031</t>
  </si>
  <si>
    <t>Wandsworth</t>
  </si>
  <si>
    <t>E09000032</t>
  </si>
  <si>
    <t>Warrington</t>
  </si>
  <si>
    <t>E06000007</t>
  </si>
  <si>
    <t>Warwickshire</t>
  </si>
  <si>
    <t>E10000031</t>
  </si>
  <si>
    <t>West Berkshire</t>
  </si>
  <si>
    <t>E06000037</t>
  </si>
  <si>
    <t>West Northamptonshire</t>
  </si>
  <si>
    <t>E06000062</t>
  </si>
  <si>
    <t>West Sussex</t>
  </si>
  <si>
    <t>E10000032</t>
  </si>
  <si>
    <t>Westminster</t>
  </si>
  <si>
    <t>E09000033</t>
  </si>
  <si>
    <t>Westmorland and Furness</t>
  </si>
  <si>
    <t>E06000064</t>
  </si>
  <si>
    <t>Wigan</t>
  </si>
  <si>
    <t>E08000010</t>
  </si>
  <si>
    <t>Wiltshire</t>
  </si>
  <si>
    <t>E06000054</t>
  </si>
  <si>
    <t>Windsor and Maidenhead</t>
  </si>
  <si>
    <t>E06000040</t>
  </si>
  <si>
    <t>Wirral</t>
  </si>
  <si>
    <t>E08000015</t>
  </si>
  <si>
    <t>Wokingham</t>
  </si>
  <si>
    <t>E06000041</t>
  </si>
  <si>
    <t>Wolverhampton</t>
  </si>
  <si>
    <t>E08000031</t>
  </si>
  <si>
    <t>Worcestershire</t>
  </si>
  <si>
    <t>E10000034</t>
  </si>
  <si>
    <t>York</t>
  </si>
  <si>
    <t>E06000014</t>
  </si>
  <si>
    <t>description_of_expenditure</t>
  </si>
  <si>
    <t>own_provision</t>
  </si>
  <si>
    <t>private_provision</t>
  </si>
  <si>
    <t>other_public_sector_provision</t>
  </si>
  <si>
    <t>voluntary_provision</t>
  </si>
  <si>
    <t>total_expenditure</t>
  </si>
  <si>
    <t>net_current_expenditure</t>
  </si>
  <si>
    <t>grants_inside_AEF</t>
  </si>
  <si>
    <t>grants_outside_AEF</t>
  </si>
  <si>
    <t>net_revenue_expenditure</t>
  </si>
  <si>
    <t>National</t>
  </si>
  <si>
    <t>Family support services</t>
  </si>
  <si>
    <t>Regional</t>
  </si>
  <si>
    <t>age</t>
  </si>
  <si>
    <t>ehcp_or_statement</t>
  </si>
  <si>
    <t>num_caseload</t>
  </si>
  <si>
    <t>pc_caseload</t>
  </si>
  <si>
    <t>This table was updated on 25/06/2024</t>
  </si>
  <si>
    <t>Calendar year</t>
  </si>
  <si>
    <t>E12000007</t>
  </si>
  <si>
    <t>London</t>
  </si>
  <si>
    <t>EHCP</t>
  </si>
  <si>
    <t>Total</t>
  </si>
  <si>
    <t>E06000065</t>
  </si>
  <si>
    <t>E10000021</t>
  </si>
  <si>
    <t>Northamptonshire</t>
  </si>
  <si>
    <t>E06000066</t>
  </si>
  <si>
    <t>Our plan aims to deliver a high quality and appropriate educational offer for each child and young person according to their needs and in their local area. Early identification of need is the first step in enabling children to achieve the best possible outcomes. This is being achieved through the strengthening of our early identification and support for SENCOs and teachers, with the aim of enabling as many children and young people as possible to have their needs met effectively in their local mainstream school in their community. The development of an increased specialist offer across the four areas of SEND within the Code of Practice (through the capital programme building specialist units and new special schools) means that where a child needs a more specialist placement an appropriate high-quality offer can be provided in their local area. Through this dual approach we have strengthened our ability to provide the right support at the right time, and this underpins the achievement of the best outcomes for our children and young people. </t>
  </si>
  <si>
    <t>Service Director</t>
  </si>
  <si>
    <t>Sharon Muldoon</t>
  </si>
  <si>
    <t>sharon.muldoon@suffolk.gov.uk</t>
  </si>
  <si>
    <t>The programme has already been implemented and over 1,000 places are already open (Sept 2025). We have already commissioned most of the remaining places and the building work is either underway or will start imminently.  Futher capital agreed and a further 200 places will be created.</t>
  </si>
  <si>
    <t xml:space="preserve">New SLD School to open in 2027 - currently on hold with the DfE. Additonal work undertaking to increase capacity in existing schools by September 2026. </t>
  </si>
  <si>
    <t>The majority of the measures and initiatives set out in this plan are part of the Suffolk SEND Strategy. This strategy was co-produced and consulted upon and as we develop and implement each aspect of it we continue to involve education institutions in its delivery. For example the SEND banded funding system was specifically consulted upon; as was the plans for the SEND Capital Programme.  In terms of engaging providers with funding strategy and the high needs block, in 2016 the Schools' Forum established the Suffolk High Needs Working Group to ensure that all educational institutions were involved in the decision making relating to High Needs Funding. This group consists of representation from mainstream schools, FE providers , specialist schools, PRUs and Academy Trusts. This group is responsible for supporting the development of policies and reports which are taken to Schools' Forum regarding the high needs block.  </t>
  </si>
  <si>
    <t xml:space="preserve">As explained above, the majority of the measures and initiatives set out in this plan are part of the Suffolk SEND Strategy. This strategy was co-produced and consulted upon with parents and carers and we work particularly through our strategic partner parent carer forum (PCF) to achieve this. As we develop and implement each aspect of it we continue to co-produce this with our PCF who are fully involved in every aspect of our transformation programme. As Suffolk looks to develop a new SEND Sufficiency Strategy our aim is to extend parent carer involvement in developing it.  The SEND improvement board has governance and oversite of this work.  The latest SEND strategy can be found here:-   https://www.suffolklocaloffer.org.uk/news-and-developments/improving-send-in-suffolk/our-send-strategy Suffolk Parent Carer Forum sit on the SEND Capital Programme and SEND Sufficiency Board, this board oversees the delivery of the SEND Capital Programme and reports on any changes or decisions which need to be made.  </t>
  </si>
  <si>
    <t>All providers in Suffolk are supported by an early years and childcare advisor or worker. As part of their role they act as an area SENCO offering advice, support and challenge to providers around the inclusion of all children and ensuring all children’s needs are met.  Providers request support for individual children as they identify a need and the EYC service responds to this request.  The early years and childcare service has a comprehensive training offer available to providers. This includes:  
• Condition specific information 
• How to be an inclusive provision 
• SCC processes to enable children’s needs to be supported 
• Makaton 
• Behaviour support 
• Use of the Wellcomm speech and language screening tool  
The EYC service are also currently running a NASEN course for setting SENCO to achieve a recognised level 3 qualification.   Through the early intervention offered by these strategies it is intended that the demand for EHCPs would reduce as children's needs are met at an earlier stage.</t>
  </si>
  <si>
    <t xml:space="preserve">Suffolk County Council has developed an advisory service aimed at supporting CYP from EYFS to KS4 with SEND under the 4 broad areas of need identified in the SEND code of Practice.  The teachers and staff employed in the services work to enable and empower schools to meet the needs of their learners, thereby promoting inclusive practice and the Graduated Response. The service works to support the universal offer in schools, as well as offering targeted support for those CYP with more complex needs requiring more individualised intervention. They also co-produced the Suffolk Mainstream Inclusion Framework with schools - this articulating 'ordinarily available' provision in our mainstream schools. For the most part our services work with mainstream schools, with the exception of our sensory and physical teams who also support CYP in specialist settings, including those CYP who attend our specialist units for Hearing Impairment. Alongside these services we have introduced the graduated response and also a new programme of training and support for SENCos.  The Graduated Response in Suffolk describes the SEND journey for a child/young person, from the point of identification of need through to ensuring the right children receive the right support at the right time.  Our ongoing aim is to move more and more towards enabling participation in the local school for those learners whose needs can be met through quality first teaching and well informed, targeted intervention. The services receive many referrals and there is an ever-increasing demand. We therefore seek always to use our existing resource to maximum effect, through ensuring our skilled and experienced teachers inform inclusive solutions in the classroom. We work closely with the Psychology &amp; Therapeutic Services (Educational Psychology and Inclusion Facilitation teams) to share both pedagogic and therapeutic approaches. With the growing complexity of SEND this has been a vital step forward.  In addition, a Whole School SEND Team has been introduced and this team support system wide improvement of practice.  Further changes to support whole school work and ensure the LA is working closely with mainstream schools was rolled out in January 2024.  This is through two school visits per year from the specialist teaching team.     Training of the SCC and health teams workforce has also been developed.  The DSC and DSCO are central to this along with specific training on the legal framework and how to work collaboratively with families and the SEND statutory team.   All SCC staff have access to SEND training and this became mandatory for all in 2024. </t>
  </si>
  <si>
    <t xml:space="preserve">The number of children and young people with significant additional needs in mainstream schools (with and without and EHCP) that require specialist provision funded through individual high needs funding is increasing rapidly, between 2023/24 and 2024/25 academic years the increase was 25%.  Current evidence from our high needs application process indicates that this figure is set to grow at a similar level in 2025/26. Health data indicates that in 2012, and each year since, there has been a significant increase in the number of live births of babies with additional needs.  This appears to be due to changes in medical practice that has resulted in improvements in survival rates.  Particular growth trends in children with autism and moderate / severe learning difficulties are being identified. While mainstream schools can often meet the needs of these children in their early years and KS1, as children progress into key stage 2 and beyond the divergence in development and the more formalised nature of learning means that the needs of these groups cannot always be met in large mainstream classes. The pressures on mainstream schools more generally with limited resources and large classes and with an accountability framework that focuses on performance there is a very variable approach to inclusion within schools across Suffolk.  In the most inclusive schools children with quite significant additional needs are well supported and have an offer that meets their needs and enables them to make good progress. For some schools recruitment and retention leads to a lack of confidence in meeting CYP's needs.  </t>
  </si>
  <si>
    <t xml:space="preserve">Our strategy is to increase expertise in mainstream settings and support sharing of good practice to raise the level of inclusive practice across all settings.  We are achieving this through our SEND Graduated Response, which provides a pathway of actions and support for mainstream schools to use.  The implementation of the Graduated Response is supported by increasing investment in our support and training for SENCOs and other school staff teams and through strengthening our specialist outreach offer and bringing intervention and support earlier into a child's journey.  Further information:- https://suffolklearning.com/inclusion/graduated-response/#:~:text=Suffolk%20Inclusion%20Services%20support%20schools%20to%20deliver%20their,range%20of%20activities%20known%20as%20The%20Graduated%20Response.  which summarises the full range of support for mainstream schools, is at  
https://www.suffolklocaloffer.org.uk/education/support-in-mainstream-education/what-support-is-available-in-mainstream. 
Whole school ‘essential’ training is provided free at the point of delivery to all mainstream schools. Focused and targeted training is also available with a small cost to academy schools. Training provided is around emerging themes from the outreach work across the 4 specialist teacher teams (relating to the 4 broad areas of need) and across the Whole School Inclusion Service. Take up is good, with 201 training sessions were delivered over the year 2024-2025 reaching 1087 delegates. 84.3% of delegates felt this enabled more or significantly more understanding 80.7% felt this enabled more or significantly more skills and understanding. A selection of delegates were contacted post training for focused CPD sessions (CPD around a key theme/area of need/ approach) Focused CPD- 100% felt pupils were better understood and supported by/in schools and 80% reported pupils making progress
In addition to the training described above, termly countywide SENCo forums are well attended with an average attendance of just over 100 SENCos. The forums are an opportunity to share information and resources from across health and social care as well as education. Topics include mental health support, engagement model awareness, Therapeutic Thinking offer and health checks for CYP with LD
As well as providing training, the Specialist Education Services (SES) continue to provide early intervention at both whole school and individual pupil level. Since Jan 2024 they have successfully introduced a broader ‘whole school’ approach to referrals, supporting schools with their ‘universal and targeted’ offers across the 4 broad areas of need. The aim is to upskill and build confidence across schools in meeting the ever-growing number of learners with SEND. This work supports the introduction of the ‘Suffolk Mainstream Inclusion Framework, or SMIF – a document which has been co-produced with over 40 schools during the last year, offering guidance around what is ‘ordinarily available’ in mainstream schools and supporting ‘Quality First’ and adaptive teaching. The SMIF will be launched in the summer term 2024 and will further emphasise Suffolk’s expectations of inclusive practice in our schools. In 2024-25 SES completed 224 pieces of school support work which included the following areas SEND culture/ethos/vision, Joint working with families/pupils, Assess, Plan, Do, Review, Pastoral provision and support, Physical/sensory environment Transitions, Quality First Teaching for pupils with SEND School feedback showed 97% of staff reported feeling more or significantly more enabled in understanding need98% of school staff reported more or significantly more confidence and skills.
Individual referrals remain in place for those learners requiring more bespoke / individualised access to learning. There is also (since Jan 2024) a separate offer for those learners with an EHCP, called a ‘Section F visit’. This approach begins at the individual pupil level, acknowledging the provision within the EHCP and helping schools to implement this within the mainstream classroom and environment.
During 2024-25 SES worked with 799 CYP at bespoke level. 95% of staff feedback stated that school staff felt more skilled and confident in meeting needs and 86% felt that the CYP was making progress with their identified need. Of the 161 SES bespoke cases closed between September 24 and February 25 156 CYP were able to remain at SEND support level, reducing the need for schools to make an EHCNA application.
During 2024-2025 by 206% during this school year SES worked with 544 CYP with EHCPs. Section F feedback 
87% of schools feedback stated that school staff had more or significantly more understanding and confidence to meet needs. Schools reported improvement in pupil independence, staff confidence and effective collaboration.
The Psychology &amp; Therapeutic Service seeks feedback about their involvement from everyone they work with via a SmartSurvey (e.g. education settings and families) and can report the following data from 466 survey returns. 94% of respondents reported service involvement to be very or extremely useful. 90% of respondents reported that they felt very or extremely confident that the involvement has or will support inclusion / inclusive practice. We also ask about the difference (impact) the professional’s contribution has made (or will make). Main themes relating to positive impact relate to providing support and understanding, practical implementation of strategies, communication and collaboration, professional development, empowering others, emotional and psychological support and positive impact on other people. Our strategy to implement and support the Suffolk Inclusion Toolkit is also guided by feedback from education setting staff. For example the Essential SENCO Toolkit and the EP consultation service. The Essential SENCO Toolkit has been extremely positively received by education setting staff and evaluation / feedback from staff demonstrates their commitment to applying the knowledge and resources in their educational settings. The shared language provided by this resource will be crucial when schools further develop their use of the 7C’s and 4 functions of learning in their work thereby enabling mediated learning principles, targeted learning outcomes and strength-based practice in their settings. Further scrutiny into our feedback data around early intervention e.g. the EP analysis of additional needs (AANT) consultation shows that the EP consultation process is highly valued and has a significant positive impact on planning practical support and next steps for children and young people. Feedback regarding effectiveness and impact highlights that 96% of education setting staff report that the AANT has been very or extremely effective in terms of helping them to plan practical support and next steps for CYP. Education professionals consistently report that the AANT process helped them gain a deeper understanding of the child's needs and provided effective strategies for support. Professionals felt listened to and understood, and the advice given was practical and actionable. The sharing of resources and practical advice was a recurring theme in the feedback. Setting staff who participated in the AANT process felt reassured in their approaches and appreciated the suggestions made, including school-wide training on emotion coaching. Respondents felt that the AANT process is particularly effective if implemented early in the support process for a child. Early intervention can help address issues before they become more complex and difficult to manage. Providing follow-up support and check-ins after the initial consultation was mentioned as an improvement suggestion re this process as this could help ensure that the strategies and advice given are being effectively implemented and adjusted as needed so we are looking to build this into our consultation model going forward.  </t>
  </si>
  <si>
    <t>Our main challenge has been the lack of availability of places in SEN Units attached to mainstream schools.  Until Sept 2020 there were only a few specialist units and only for children of primary age with moderate learning difficulties in the south of Suffolk. Resource base provision was, and remains, in place for those with a hearing impairment and is available across Suffolk, for pupils of both primary and secondary age.  Following the agreement of the SEND Capital Programme we now in 2024/25 have over 40 units attached to mainstream schools across Suffolk, this number will grow as the programme continues.  These units are for children in Reception/Key Stage one, Key Stage 2 and Key Stage 3/4.  There are located across Suffolk to ensure the pathway of provision is clear for the children and are for both cognition and learning and communication and interaction needs.  The R/KS1 units are generic units covering all areas of need until a clear pathway is identified. </t>
  </si>
  <si>
    <t>Our key challenges are the variable quality of much of the independent non-maintained special school (NMSS) provision and the imbalance in the market between supply and demand resulting in very high placement costs and lack of availability of suitable provision to meet the needs of our most complex children.  Our aim through increasing our specialist placements substantially within the local offer is to reduce our use of independent specialist placements for reasons of both quality and cost.  We believe a further benefit of this will be to create a more balanced marketplace that will respond to the laws of supply and demand more effectively.  Furthermore we are supporting the development of new, local independent providers who are willing to provide an offer at a price that is more commensurate to our local providers while not compromising on quality.  During 2025, there has been a continuing increase in additional pressures in the SEND system, particularly regarding the costs of specialist school placements within independent education settings. These are the highest cost settings and only used if there is no local state education provision available that can meet the needs of the young person, or where there is a tribunal decision that directs a specific education placement. Not only has demand for the number of these places increased by 34%, but the average cost of each place has risen significantly due to a supplier-driven market able to dictate costs, to a point where costs are now 42% higher than last year. There has been both an increase in starting fees for new students compared to previous years, as well as an increase in the number of requests for fee increases for existing pupils </t>
  </si>
  <si>
    <t>The key pressure for post-16 and FE has been the growth in the numbers of children and young people aged 16 - 25 with an EHCP.  In April 2017 Suffolk had 964 young people aged 16-25 with an EHCP, but November 2021 this number had more than doubled to 1938, in January 2024 there were 3121 pupils aged 16-25 with an EHCP – this is a 61% increase since 2021.There are currently (Nov 2025) 3,782 children and young people aged 16 - 25 with an EHCP, a 21% increase since 2024.    This has resulted in significant pressure on the high needs block through additional requirements for education placements.  This increase in demand has two causes, firstly the rising numbers of young people in Suffolk with an additional need and secondly the impact of the code of practice, with EHCPs encompassing the 16-25 year age group. We expect both these pressures to continue to increase demand in the coming years. </t>
  </si>
  <si>
    <t xml:space="preserve">The support we put in place will ensure our mainstream colleges are able to support more young people with SEND, reducing the number requiring specialist provision and thus reducing the financial impact.  The risk is the college sector not engaging with the process or willing to be flexible in their approach. </t>
  </si>
  <si>
    <t xml:space="preserve">A local Children's Alliance provides the vehicle for joint working across education, health and care services, enabling review of services and commissioning plans to ensure a joint approach across education health and care.  An example of a current project underway by the alliance is the redesign of the neuro-developmental pathway for children and young people in Suffolk.  This follows a successful review of speech and language services which led to the local CCGs increasing their investment in SLT by £1million, there has also been further investment of £800,000 for all therapies including OT, Physio and SaLT.  A joint panel - the Suffolk Complex Cases Panel, is well established to bring together commissioners from education, health and care.  This panel oversees the commissioning of all individual packages that sit outside the local offer where a contribution is needed by more than one of the three commissioning elements. Overall governance of the joint working between education health and care is overseen by the SEND Improvement Board for Suffolk. The future demand for therapy services is currently being assessed as part of our renewed sufficiency plan for Suffolk. This will be followed by a co-produced joint commissioning strategy. </t>
  </si>
  <si>
    <t>The pressure on the DSG budget is due to three factors. Firstly, the rising numbers of children and young people in Suffolk with SEND who need additional support through the high needs block, either in their mainstream setting or in specialist placements. Secondly, Suffolk is undersupplied with local specialist placements, which has led to an over reliance on the use of more costly INMSS and Independent Specialist placements. Thirdly, Suffolk receives a low rate of high needs funding per capita compared with most other local areas, less than the national average, and that for our geographical and statistical neighbours.  
Suffolk County Council has developed a SEND Sufficiency Strategy to reduce future cost pressures and try to manage demand. This focuses on a number of priorities that will affect spend:
1. Supporting mainstream inclusive practice - we have enhanced our early intervention and support offer with the aim of reducing the number of children needing support and reducing the level of support needed. This will deliver a universal education and learning system that works well together, with early interventions that support and hold children in inclusive settings and matches the expectations of SEN learners and their parents. 
2. We have developed a SEND capital programme to expand the number of specialist placements available within the local offer. By September 2025 we created over 1,000 new specialist placements locally since 2019, however our dependence on INMSS and Independent Specialist placements continues as the demand outstrips this new supply. A third phase of the SEND Capital Programme has been agreed which will see further specialist places created. This will reduce the reliance on high cost independent and out-of-county provision.
3. Tightening Alternative Provision Pathways and outcomes tracking - this will ensure clear entry and exit criteria to this provision, and prioritise early intervention and reintegration. In turn this will reduce the number of children and young people in long term alternative provision placements and the associated spend on this.
4. A focus on Joint Commissioning and Health integration - to secure therapy resources, ensure equitable access and deliver financial sustainability. This will in turn support children thriving in mainstream provision and recude the need for more costly, complex provision. 
These priorities link strongly to our Local Area Inclusion Plan (LAIP) which will be published in the first quarter of 2026 and which will serve as part of the governance structure to ensure successful implementation of this work.
The DfE have also previously approved a new SLD School in Suffolk for up to 126 children from Nursery age - this is currently on hold as the LA carry out a SWOT analysis of the latest DfE offer to all councils with projects approved as to whether to proceed with the project as planned or receive a financial sum upfront that can be repurposed into other priorities.
In addition, Suffolk's School's Forum have agreed to contribute 0.5% of the Schools Block to the High Needs Block to support the deficit recovery as well as provide a cushion for increasing demand on our specialist provision.  
In the longer term the pressure on the DSG can only be addressed if Suffolk receives an equitable level of funding in line with that of our statistical neighbours. </t>
  </si>
  <si>
    <t>One of our key approaches is to invest more in early identification and intervention services and the development of increased capacity, expertise and inclusive practice within our mainstream schools with the aim of increasing the number of children who have their needs met in mainstream and therefore reducing the number of children who need a specialist placement.  As part of this approach we have increased teacher training, introduced a professional support line and offered regular virtual SENCO forum meetings and established regular consultation appointments for teachers including multiagency meetings that offers support from a team of education, health and care specialists. 
The allocation of top up funds for individual children and young people is managed through a universal banding system introduced in 2019/20.  A robust moderation process ensures consistent decisions regarding the allocation of funds for each child according to their need. Funding is available to all children and young people at SEN Support as well as for those with an EHCP.  This is due for review in early 2026. 
The SEND Joint Strategic Needs Assessment has recently been published:- https://www.healthysuffolk.org.uk/asset-library/JSNA/Suffolk-SEND-Needs-Assessment.pdf. This now feeds into the new SEND Sufficiency Plan 2026 - 2030.  The plan looks at trend data and forecasts the future demand for each of the categories of SEND primary need.  This data helps predict the pressure on the high needs block and provide future planning information for the expected number of children who will be in receipt of high needs funding.  </t>
  </si>
  <si>
    <t>As explained above, the majority of the measures and initiatives set out in this plan are part of the Suffolk SEND Strategy. As part of the current strategy we have established a young persons' network to improve our engagement with children and young people with the changes we plan to make for SEND provision in Suffolk. The YP Network is now well established and has supported a number of projects within the current strategy, such as the development of the Local Offer website and the development of our Post-16 Transitions Guide, which won a national award. The young person's network have also contributed to the new strategy. We are now working with the multi-schools council to capture the children and young persons voice across the system. That is being co-ordinated through our Engagement Hub. Part of the DfE Intervention Support Fund is being used to carry out a project piece of work to capture the lived experience of children and young people going through transition periods at Key Stages 3 and 4 as part of their preparation for adulthood, to ensure that our new PfA Strategy fully takes this into account and addresses gaps in support, provision and sufficiency as identified by the young people themselves.</t>
  </si>
  <si>
    <t xml:space="preserve">The Suffolk SEND Strategy was co-produced and consulted upon as each aspect was developed and being implemented.  As part of the Local Area partnership it is Health's SEND strategy and they remain central in development and delivery of it. Health commissioners and partners are part of all levels of governance within the SEND Programme in Suffolk and are also jointly working on this programme through the improvement board. The Partnership SEND Improvement board is chaired by an independent chair and attendees include senior managers from Heath and the LA. Health have been an integral partner in the development of the new SEND Sufficiency Strategy with a clearly established priority relating to Joint Commissioning and health integration. This will now lead onto the development of a new Joint Commissioning Strategy in 2026.  Health will continue to be an integral partner in this next co-produced piece of work. </t>
  </si>
  <si>
    <t xml:space="preserve">Cabinet Member briefings take place on a monthly basis and at these the Cabinet Member for Children and Young Peoples' Services is informed of the deficit and the recovery plan.  The Cabinet Member is also a member of Schools' Forum and is fully aware of the recovery plan.  Other members of Cabinet are also briefed on these plans, for example, the Lead Member for the Council Finances.  All Council Members are aware of the Suffolk SEND Strategy and the key elements of transformation within it. The Scrutiny Committee keeps a watching brief on SEND developments and receives regular updates on progress. </t>
  </si>
  <si>
    <t>The previous SEND Sufficiency plan can be found here:  https://www.suffolklocaloffer.org.uk/asset-library/suffolk-send-sufficiency-plan-2022-2025-appendix-1.pdf.  The data tells us that Suffolk is predicting a 23.7% increase in SEND by 2025 compared to a 16.2% average increase across England and 17.1% increase reported by our SNN, the increase in demand for ASD, SLD, SEMH, MLD and SLCN is highly significant which was not unexpected as there has been considerable demand for specialist provision that meets these five areas of need. The 2022 sufficiency plan identified that Suffolk would need to generate at least 550 additional specialist places to accommodate that growing demand by 2025. Those additional places have been generated however due to increasing demand (replicated across the country) there remains a sufficiency deficit of placements.  A new SEND Joint Strategic Needs Assessment has recently been published:-https://www.healthysuffolk.org.uk/asset-library/JSNA/Suffolk-SEND-Needs-Assessment.pdf. This acts as the source document for the new SEND Sufficiency Strategy which is due to be published within the next two weeks and sets out the approach to the current sufficiency position as discussed previously.</t>
  </si>
  <si>
    <t>Assumptions have been made using trajectory data, based on previous years' actual data.  The demand has been projected forwards using these trajectories and assumptions have been made based on recent modelling around EHCP numbers and demand.  Data received through the high needs funding process has also been used to project provision in INMSS, Bespoke Provision and Mainstream Schools.  We have seen a rise of over 300% on bespoke provision, to address unmet need, but this should now level off and is anticipated to increase at a 15% level annually.  Mainstream School provision has increased by 23% and INMSS by 17%.  These increases related to increasing levels of need and demand and because the LA has a statutory duty to ensure children and young people are receiving a suitable education and accessing provision in their EHCP. For the past 18 months Suffolk have been clearing a backlog of ECHNAs, this has contributed to the increased level of demand that we have seen however this backlog will now be cleared by the end of January 2026 which should see increases stabilise. Our trajectory model for the SEND Sufficiency plan informs our planning for the next 5 years. For the new Sufficiency Strategy and the JSNA the forecasting methodology is based on a proportion of the population that will have an EHCP. This is then used for each of four different scenarios:
- Scenario 1: maintaining the Suffolk levels of SEND in 2023/24 (16.7%) to the Suffolk school-age population from 2023/24 to 2028/29 
- Scenario 2: Assuming the increase in SEND diagnosis between 2015/16 to 2023/24, continuing this increase for Suffolk pupils in SEND cases until 2028/29 (~0.3% increase year on year)
- Scenario 3: Using the average increase in children and young people with SEND between 2015/16 to 2023/24 for England, continuing this increase in children and young people with SEND to the Suffolk school age population until 2028/29 (~0.5% increase year on year)
- Scenario 4: Using the average increase in children and young people with SEND for Suffolk’s Children’s Services Statistical Neighbours Benchmarking Tool neighbours between 2015/16 to 2023/24, continuing this average annual increase in children and young people with SEND from 2023/24 until 2028/29 (~0.5% increase year on year)
Scenario 1 is showing a drop in the number of children and young people with EHCP’s. It is not felt that this will happen in the current system, so this scenario has been dropped for forecasting purposes. The percentage increase for Statistical Neighbours and England Average, are the same in 2025/26 at 0.5%. The forecasting therefore only shows scenario 2 and scenarios 3 and 4 merged as one.
Assumptions made for Forecasting:
- Suffolk wishes to have 42% of statutory school aged pupils with an EHCP at an appropriate local special school, as per the national average.
- Suffolk wishes to have a further 11.6% of statutory school aged pupils with an EHCP at a unit, this is the average of the 2021/11 to 2024/25 figures.
- In terms of capacity, we are only including places at special school places and units. 
- This model is just looking at the totality of the statutory school age pupils with an EHCP, it does not take account of pupil's needs or school phase/Key Stage.
- Unmet need has been set at different levels, from 0 to 1,800
Dynamic demand: The rapid and unpredictable growth in EHCPs and changing profile of need make forecasting and planning for sufficiency increasingly complex. The trajectory planning model is continually being refreshed to provide more accurate, scenario-based projections.</t>
  </si>
  <si>
    <t>Suffolk currently maintains over 11,600 plans. This has increased significantly in the last two years, in 2023 Suffolk maintained 7,947 plans and in 2024 9,614. In both the last 12 months and in the previous year the increase in plans has gone up by 20%.  We expect this to increase at a similar rate for the next few years.  There is considerable pressure on the ability to process and manage such an increase in demand for plans.  As of November 2025 48.5% of plans were issued over 35 weeks, with 17.7% being issued within 20 weeks.
Overall levels of SEND: 19.7% of Suffolk’s statutory school-age population (21,819 pupils) were identified with SEND in 2024/25, an increase of 1,551 from the previous year. 
EHCPs: 8,837 statutory school aged children and young people had an Education, Health and Care Plan (EHCP) in 2024/25, representing 5.4% of all pupils—up from 7,860 in 2023 (+12.4% in one year). Whilst the overall number of Education, Health and Care Plans (EHCPs) in Suffolk has risen from 9,314 (Oct 24) to 11,476 (Sept 25), an increase of 23.2%
SEN Support: 14.3% of pupils receive SEN Support, up from 13.5% last year. 
Growth trajectory: The total number of children and young people with an EHCP (ages 0–25) has increased by 87% since 2018/19, with Suffolk’s rate of increase outpacing both national and regional averages.</t>
  </si>
  <si>
    <t xml:space="preserve">We continue to develop the Graduated Response to support settings to better identify and meet needs earlier, in other words getting the right support at the right time. By meeting CYP needs earlier and putting interventions in place, we can potentially avoid the necessity of an EHCP, as their needs would be addressed promptly and effectively. Our approach emphasises early intervention and enhancing inclusive practice within mainstream settings. Suffolk offers a Graduated Response to SEND which includes providing resources, training, networks, consultation, assessment and interventions, to support schools and colleges in effectively implementing the Graduated Approach  (assess, plan, do, review) in a person centred way. Additionally we are incorporating Therapeutic Thinking into our training offer (an approach that integrates therapeutic principles into educational practice to support emotional wellbeing and fosters a positive and inclusive learning environment) into our training and support offer.  Decision making in relation to EHCNA requests and the issuing of EHCPs is carried out through a panel process working to the criteria set out in the SEND Code of Practice. Our panels have recently been reviewed by the DfE Advisor and work is underway to implement the recommendations to ensure continuing grip and oversite. </t>
  </si>
  <si>
    <t>The increase in demand we have seen across the system is putting significant pressure on the High Needs Block.  Requests for specialist placements coming through from mainstream schools are higher than ever, and we have seen an increase in requests for high needs funding for those within mainstream settings by 23%. This increase continues to grow year on year.  The special settings within our local offer are almost full and there is very little specialist provision available in the local offer for children and young people to access   </t>
  </si>
  <si>
    <t xml:space="preserve">We have four key priority areas as set out in our new SEND Sufficiency Strategy 2026-2030 that are intended to manage the pressures on the high needs block:
1. Supporting mainstream inclusive practice - we have enhanced our early intervention and support offer with the aim of reducing the number of children needing support and reducing the level of support needed. This will deliver a universal education and learning system that works well together, with early interventions that support and hold children in inclusive settings and matches the expectations of SEN learners and their parents. 
2. We have developed a SEND capital programme to expand the number of specialist placements available within the local offer. By September 2025 we created over 1,000 new specialist placements locally since 2019, however our dependence on INMSS and Independent Specialist placements continues as the demand outstrips this new supply. A third phase of the SEND Capital Programme has been agreed which will see further specialist places created. This will reduce the reliance on high cost independent and out-of-county provision.
3. Tightening Alternative Provision Pathways and outcomes tracking - this will ensure clear entry and exit criteria to this provision, and prioritise early intervention and reintegration. In turn this will reduce the number of children and young people in long term alternative provision placements and the associated spend on this.
4. A focus on Joint Commissioning and Health integration - to secure therapy resources, ensure equitable access and deliver financial sustainability. This will in turn support children thriving in mainstream provision and recude the need for more costly, complex provision. 
A review of the High Needs Funding system in Suffolk will take place at the beginning of 2026. </t>
  </si>
  <si>
    <t xml:space="preserve">The previous SEND Sufficiency plan was updated in 2022 and can be found here: https://www.suffolklocaloffer.org.uk/asset-library/suffolk-send-sufficiency-plan-2022-2025-appendix-1.pdf The data tells us that Suffolk is predicting a 23.7% increase in SEND by 2025 compared to a 16.2% average increase across England and 17.1% increase reported by our SNN, the increase in demand for ASD, SLD, SEMH, MLD and SLCN is highly significant which was not unexpected as there has been considerable demand for specialist provision that meets these five areas of need, the 2022 sufficiency plan identified that Suffolk will need to generate at least 550 additional specialist places to accommodate that growing demand by 2025. 
The SEND Joint Strategic Needs Assessment was updated in September 2025 and can be found here:-  https://www.healthysuffolk.org.uk/asset-library/JSNA/Suffolk-SEND-Needs-Assessment.pdf This acts as the platform for the new SEND Sufficiency Plan2026-2030. This Strategy sets out 4 key priorities that will impact on the HNB spendand ensure that appropriate provision is in place for all children and young people with SEND, focusing on supporting mainstream inclusive practice, a SEND capital programme, Alternative provision, and Joint commissioning/health integration.
External placements are commissioned through a dynamic purchasing system set up to ensure the providers we work with meet our minimum standards.  All specilaist providers are contract managed and are RAG rated to establish any that are of high risk and require additional support. All specialist providers receive regular contract review meetings and at these the provision is reviewed at a provider level. </t>
  </si>
  <si>
    <t>The SEND Capital programme was agreed in April 2019 to develop 874 additional SEND education places within Suffolk’s Local Offer.  Phase 1 of the programme saw the creation of 825 places, with the last of these opened in September 2024.  Phase 2 of the programme has been agreed and once completed will create 54 additional SEND places in Suffolk, these places will be available from September 2024 onwards.     In October 2022 a third phase of the programme was agreed for a further 168 places within new Specialist Units attached to Mainstream Schools. In total to date the SEND Capital Programme has delivered just over 1,000 new places. 
In April 2025 Cabinet agreed to a further extension of the SEND Capital Programme, with an additional £18.6m being spent on creating more specialist placements. The next stage of the implementation of the SEND Sufficiency Strategy 2026-2030 will see the development of an action plan to deliver the next round of capital investment in line with tidentified priority areas. This will include the DfE finance agreed in relation to the free special school for children with SLD.</t>
  </si>
  <si>
    <t>In addition to the interventions already described regarding our work across Suffolk, we are an active part of the regional SEND networks and have also twinned with other similar LAs across England to support specific developments. Two examples of this are our work with LAs on developing the use of digital solutions for managing annual reviews and needs assessments and our collaboration with LAs in the development of the Designated Social Care Officer role. We have engaged with Bedford Sector Lead Improvement Partner who is providing challenge and support as well as sharing best practice from other areas.</t>
  </si>
  <si>
    <t>The key risks to Suffolk County Council is the rate in which the demand continues to grow.  We have seen an increased number of children being supported within mainstream schools but also an increase in the number of children who require a specialist placement.  We are developing our local offer through the support provided to our existing providers but also through the Suffolk SEND Capital Programme, which saw an additional 1,000 places created in the local offer by September 2025.  To mitigate the risk of additional pressure on the High Needs Block we have built a financial cushion into the request for a contribution from the Schools Block.  We have requested, and school’s forum have agreed to contribute 0.5% of the schools block for five years to the High Needs Block which will support the management of the deficit and support with future demand. This has recently been agreed for the next financial year.
Suffolk is also mindful of the potential impact of the as yet unspecified national reforms through the White Paper due for early 2026. In addition to the direct consequences there may also be additional elements if it generates a surge in EHCNA requests as families seek to gain an EHCP for their child before any system changes take place.
In mitigation, the SEND Service has reduced and will soon have removed the long standing backlog of EHCNAs that have been in the system. This will ensure the service is in as strong a position as possible to  support further increases in demand.</t>
  </si>
  <si>
    <t>Support is required from Schools Forum for the continued contribution from the Schools Block, although agreed we will return on an annual basis to the group to report back on progress and demonstrate how fast demand continues to grow and how the 0.5% contribution is being spent.  Additional support from central government would also ensure we deliver our management plan effectively.  Suffolk is among the lowest funded area per capita for High Needs Funding. If Suffolk was funded at the same level as Statistical Neighbours, the budget would increase by at least £7m every year. 
Suffolk also appreciates the ongoing support and challenge from the DfE both from its Advisor and the regional team - both on the Improvement Board and thorugh separate conversations.</t>
  </si>
  <si>
    <t>These strategies will increase the ability of the mainstream schools to support children with SEND and improve their confidence to do so.  The more children we are able to keep in mainstream schools will reduce the pressure on the specialist placements across the county.  This in turn will reduce the overflow into Alternative Provision and costly independent placements. The risk is the pressure on our mainstream schools to support more children with SEND and potentially CYP with higher SEND needs than they have previously supported.  Our strategies above are in place to try and mitigate this.</t>
  </si>
  <si>
    <t>Our current strategy is to grow our specialist unit provision further so that we create a network of units across Suffolk for children of all ages (R-16yrs) meeting both cognition and learning needs and the needs of those with communication and interaction difficulties. Our plan is to establish specialist units across Suffolk for children aged 4-7 years (Foundation/Key Stage1) that are open to any child with additional needs, across all four types of need defined in the code, and a more specialised network of units from Key Stage 2 -4 for both communication and interaction and for cognition and learning.  By Sept 2025 we had established over 40 new specialist units and redesignated existing units to fit within this new provision framework.  Further information about the SEND Capital Programme can be found on our Local offer website:- Our Capital Programme - Suffolk SEND Local Offer (suffolklocaloffer.org.uk). 
A key aspect of this provision is the continuing inclusive aspect of the use of units or provision. It enables opportunities for inclusion with the wider cohort of children within the setting that is not possible in the same way with special schools.This is seen as one of the key ways of growing specialist placements available whilst supporting our belonging and inclusion agenda.</t>
  </si>
  <si>
    <t>As stated above our key aim currently is to extend the network of local units. The first tranche opened in September 2020, and they are having a very positive impact in terms of providing additional local placements for children in need of a specialist education. Feedback from the schools running the units is positive and feedback from parents is also very encouraging. We have chosen this approach as it enables children to be educated closer to home and have access to the facilities and peer group of a mainstream setting while still receiving a specialist education. Many schools have come forward to deliver a Unit attached to their school, however one of the limiting factors is that some schools have reservations about delivering a unit as it becomes part of the overall school and therefore has an influence on their results and Ofsted inspection.  As we develop this provision further we will also come to a point where we no longer have enough space on school sites to build the units, Suffolk is set to see considerable housing growth in the coming years and this will mean schools will have higher rolls, become fuller and not have any space to grow further. To mitigate some of this we are ensuring that when new mainstream schools are built on new housing developments they include a SEND Unit.</t>
  </si>
  <si>
    <t>In 2025 the key pressure remains a lack of special school placements within the local area for children with communication and interaction needs and those with social emotional and mental health needs. In addition, there has been significant growth in demand for severe learning difficulty placements within the cognition and learning profile.  As described previously, this additional demand has arisen as a result of increased numbers of children with these additional needs in the population.  Our most recent sufficiency data indicates that these areas of need are projected to continue to grow.  Despite the new DfE SLD Free School  (currently on hold while a SWOT analysis is conducted) (see section below) local demand data indicates that over the next 5 years Suffolk will need to grow its provision for children with severe learning difficulties by a further 10 class bases.  We are seeing that the complexity of need is much higher than it has been in previous years and children are presenting with more than one area of SEND, this present challenges for securing the most suitable placement.   </t>
  </si>
  <si>
    <t>Suffolk has revised its specialist admissions arrangements for access to specialist placements (be it unit, school or independent setting) to ensure that there are appropriate checks and balances and consistent admission arrangements across all specialist settings and that the graduated response has been fully implemented at stage 1 and 2 before a specialist placement is considered. This is enabling us to ensure that the right child is placed in the right setting at the right time to maximise the potential for each child to make good progress and to ensure the special school places that are available are well utilised.  In addition to revising our admissions processes, as part of the SEND Capital Programme we are extending our local special school offer.  Between Sept 2020 and Sept 2023, we established four new special schools to provide a complete network of provision across Suffolk for both Communication and Interaction and Social Emotional and Mental health needs.  These four new schools collectively deliver 320 new school places.  We are currently analysing the next steps to take with the DfE Special Free School agreed for Suffolk - this was intneded to be a 126 place SLD School.  Despite these places being created we still need more places within the local offer and therefore continue to place children within Independent Non-Maintained Special Schools.</t>
  </si>
  <si>
    <t>Our current strategy and approach to AP is set out in our Policy Development Panel report, which is available at: https://committeeminutes.suffolk.gov.uk/DocSetPage.aspx?MeetingTitle=(10-11-2020),%20The%20Cabinet.  Summarised below:-  1: The development of an Alternative Provision Commissioning Board to advise the LA on their commissioning decisions for alternative provision. 2: That the range of pathways within the alternative provision offer should be expanded and clarified to include dual placements for pupils in Key Stages (KS) 1-4 and placements of varying durations to meet the diverse needs of pupils attending alternative provision. • 3: The introduction of clear policy and guidance regarding the management of part-time timetables, to ensure that all pupils progress to a full-time offer as soon as possible given their needs as learners. 4: The completion of a review of the language used in the naming and description of our alternative provision sector. 5: That a standardised set of alternative provision policies and protocols should be established across Suffolk so that everyone has a clear understanding of the offer and expectations on each delivery partner.  6: For Suffolk County Council to continue with their commitment to the SEND Capital Programme, to alleviate pressures on alternative provision. 
A revised AP Strategy is due to be finalised and published in January 2026. This will set out a clear vision in line with previous DfE proposals in relation to a 3-tier system for AP, supporting earlier intervention and re-integration as key priorities for the AP system.</t>
  </si>
  <si>
    <t xml:space="preserve">Our plan for the development of AP is set out in our recent Policy Development Panel Report referenced above and in the soon to be publsihed AP Strategy.  We have developed an AP Advisory Board who are responsible for:- Implementation of the recommendations for the Alternative Provision PDP, the quality and impact of currently commissioned alternative provision, the future strategy for the development of alternative provision in terms of its purpose, models of delivery and curriculum and the commissioning strategies that should be employed by the LA to deliver on the agreed development priorities for the future offer. The risk for AP Schools is the number of places required and the spaces available in the system - the demand is beginning to outstrip the available places.  We are mitigating this by putting in place tiered provision and procuring alternative Tier 1 provision. </t>
  </si>
  <si>
    <t xml:space="preserve">Preparing for adulthood has remained one of the four core priorities of the SEND Strategy (P4). In 2024 SCC produced a new SEND Strategy were Post 16 and FE remain a high priority.  We have worked closely with our existing post-16 providers to understand their capacity to grow and meet the demand for more provision.  Through our sufficiency review in 2022 our FE colleges identified that they had the capacity to grow their provision to meet future demand and this remains the case. A new PFA strategy will be in place by the start of 2026 which alongside the SEND Sufficiency strategy will include a focus on post 16 sufficiency. A new PFA Strategic Lead started in post on 1st December 2025. </t>
  </si>
  <si>
    <t xml:space="preserve">Christopher Lee </t>
  </si>
  <si>
    <t>Updated CYP numbers on mainstream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</si>
</sst>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 #,##0.00_);_(* \(#,##0.00\);_(* &quot;-&quot;??_);_(@_)"/>
    <numFmt numFmtId="165" formatCode="0.0%"/>
    <numFmt numFmtId="166" formatCode="&quot;£&quot;#,##0"/>
    <numFmt numFmtId="167" formatCode="_(&quot;£&quot;* #,##0.00_);_(&quot;£&quot;* \(#,##0.00\);_(&quot;£&quot;* &quot;-&quot;??_);_(@_)"/>
    <numFmt numFmtId="168" formatCode="&quot;£&quot;#,##0.00"/>
    <numFmt numFmtId="169" formatCode="dd/mm/yyyy;@"/>
    <numFmt numFmtId="170" formatCode="#,##0_ ;[Red]\-#,##0\ "/>
  </numFmts>
  <fonts count="6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rgb="FF000000"/>
      <name val="Calibri"/>
      <family val="2"/>
    </font>
    <font>
      <sz val="10"/>
      <name val="Arial"/>
      <family val="2"/>
    </font>
    <font>
      <sz val="12"/>
      <color theme="1"/>
      <name val="Arial"/>
      <family val="2"/>
    </font>
    <font>
      <u/>
      <sz val="11"/>
      <color rgb="FF0000FF"/>
      <name val="Calibri"/>
      <family val="2"/>
    </font>
    <font>
      <u/>
      <sz val="11"/>
      <color theme="10"/>
      <name val="Calibri"/>
      <family val="2"/>
      <scheme val="minor"/>
    </font>
    <font>
      <sz val="11"/>
      <color theme="1"/>
      <name val="Arial"/>
      <family val="2"/>
    </font>
    <font>
      <sz val="11"/>
      <color rgb="FFFF0000"/>
      <name val="Arial"/>
      <family val="2"/>
    </font>
    <font>
      <u/>
      <sz val="11"/>
      <color rgb="FF0000FF"/>
      <name val="Arial"/>
      <family val="2"/>
    </font>
    <font>
      <b/>
      <sz val="11"/>
      <name val="Arial"/>
      <family val="2"/>
    </font>
    <font>
      <sz val="11"/>
      <name val="Arial"/>
      <family val="2"/>
    </font>
    <font>
      <b/>
      <sz val="14"/>
      <name val="Arial"/>
      <family val="2"/>
    </font>
    <font>
      <b/>
      <sz val="11"/>
      <color theme="1"/>
      <name val="Arial"/>
      <family val="2"/>
    </font>
    <font>
      <b/>
      <sz val="11"/>
      <color rgb="FFFF0000"/>
      <name val="Arial"/>
      <family val="2"/>
    </font>
    <font>
      <sz val="9"/>
      <color theme="1"/>
      <name val="Arial"/>
      <family val="2"/>
    </font>
    <font>
      <b/>
      <sz val="11"/>
      <color rgb="FF000000"/>
      <name val="Arial"/>
      <family val="2"/>
    </font>
    <font>
      <i/>
      <sz val="11"/>
      <color theme="1"/>
      <name val="Arial"/>
      <family val="2"/>
    </font>
    <font>
      <sz val="10"/>
      <color theme="1"/>
      <name val="Arial"/>
      <family val="2"/>
    </font>
    <font>
      <b/>
      <sz val="11"/>
      <color theme="1"/>
      <name val="Calibri"/>
      <family val="2"/>
      <scheme val="minor"/>
    </font>
    <font>
      <b/>
      <sz val="20"/>
      <color theme="1"/>
      <name val="Arial"/>
      <family val="2"/>
    </font>
    <font>
      <b/>
      <sz val="12"/>
      <color theme="1"/>
      <name val="Arial"/>
      <family val="2"/>
    </font>
    <font>
      <b/>
      <sz val="24"/>
      <color theme="1"/>
      <name val="Arial"/>
      <family val="2"/>
    </font>
    <font>
      <b/>
      <sz val="14"/>
      <color rgb="FF000000"/>
      <name val="Arial"/>
      <family val="2"/>
    </font>
    <font>
      <u/>
      <sz val="14"/>
      <color rgb="FF0000FF"/>
      <name val="Arial"/>
      <family val="2"/>
    </font>
    <font>
      <b/>
      <sz val="14"/>
      <color theme="1"/>
      <name val="Arial"/>
      <family val="2"/>
    </font>
    <font>
      <b/>
      <sz val="18"/>
      <color theme="1"/>
      <name val="Arial"/>
      <family val="2"/>
    </font>
    <font>
      <sz val="14"/>
      <color theme="1"/>
      <name val="Arial"/>
      <family val="2"/>
    </font>
    <font>
      <sz val="14"/>
      <name val="Arial"/>
      <family val="2"/>
    </font>
    <font>
      <sz val="11"/>
      <color rgb="FF000000"/>
      <name val="Arial"/>
      <family val="2"/>
    </font>
    <font>
      <sz val="8"/>
      <color theme="1"/>
      <name val="Arial"/>
      <family val="2"/>
    </font>
    <font>
      <b/>
      <sz val="14"/>
      <color rgb="FFFF0000"/>
      <name val="Arial"/>
      <family val="2"/>
    </font>
    <font>
      <sz val="14"/>
      <color theme="1"/>
      <name val="Calibri"/>
      <family val="2"/>
    </font>
    <font>
      <sz val="14"/>
      <color rgb="FF000000"/>
      <name val="Arial"/>
      <family val="2"/>
    </font>
    <font>
      <b/>
      <sz val="10"/>
      <color rgb="FF000000"/>
      <name val="Arial"/>
      <family val="2"/>
    </font>
    <font>
      <b/>
      <u/>
      <sz val="11"/>
      <color rgb="FF0070C0"/>
      <name val="Arial"/>
      <family val="2"/>
    </font>
    <font>
      <sz val="18"/>
      <color theme="1"/>
      <name val="Arial"/>
      <family val="2"/>
    </font>
    <font>
      <b/>
      <sz val="16"/>
      <color theme="1"/>
      <name val="Arial"/>
      <family val="2"/>
    </font>
    <font>
      <sz val="8"/>
      <name val="Calibri"/>
      <family val="2"/>
    </font>
    <font>
      <b/>
      <sz val="14"/>
      <color rgb="FFBDFFFF"/>
      <name val="Arial"/>
      <family val="2"/>
    </font>
    <font>
      <sz val="16"/>
      <color theme="1"/>
      <name val="Arial"/>
      <family val="2"/>
    </font>
    <font>
      <sz val="12"/>
      <color theme="1"/>
      <name val="Calibri"/>
      <family val="2"/>
    </font>
  </fonts>
  <fills count="24">
    <fill>
      <patternFill patternType="none"/>
    </fill>
    <fill>
      <patternFill patternType="gray125"/>
    </fill>
    <fill>
      <patternFill patternType="solid">
        <fgColor theme="0"/>
        <bgColor indexed="64"/>
      </patternFill>
    </fill>
    <fill>
      <patternFill patternType="solid">
        <fgColor rgb="FF5B9BD6"/>
        <bgColor indexed="64"/>
      </patternFill>
    </fill>
    <fill>
      <patternFill patternType="solid">
        <fgColor rgb="FFBDFFFF"/>
        <bgColor indexed="64"/>
      </patternFill>
    </fill>
    <fill>
      <patternFill patternType="solid">
        <fgColor theme="2" tint="-9.9978637043366805E-2"/>
        <bgColor indexed="64"/>
      </patternFill>
    </fill>
    <fill>
      <patternFill patternType="solid">
        <fgColor rgb="FFB7FFD8"/>
        <bgColor indexed="64"/>
      </patternFill>
    </fill>
    <fill>
      <patternFill patternType="solid">
        <fgColor theme="5" tint="0.59999389629810485"/>
        <bgColor indexed="64"/>
      </patternFill>
    </fill>
    <fill>
      <patternFill patternType="solid">
        <fgColor rgb="FFCCFFFF"/>
        <bgColor indexed="64"/>
      </patternFill>
    </fill>
    <fill>
      <patternFill patternType="solid">
        <fgColor rgb="FFFFFFCC"/>
        <bgColor indexed="64"/>
      </patternFill>
    </fill>
    <fill>
      <patternFill patternType="solid">
        <fgColor rgb="FFCCCCFF"/>
        <bgColor indexed="64"/>
      </patternFill>
    </fill>
    <fill>
      <patternFill patternType="solid">
        <fgColor rgb="FF37BCFF"/>
        <bgColor indexed="64"/>
      </patternFill>
    </fill>
    <fill>
      <patternFill patternType="solid">
        <fgColor rgb="FF5B9BD5"/>
        <bgColor indexed="64"/>
      </patternFill>
    </fill>
    <fill>
      <patternFill patternType="solid">
        <fgColor rgb="FF37BCFF"/>
        <bgColor rgb="FF000000"/>
      </patternFill>
    </fill>
    <fill>
      <patternFill patternType="solid">
        <fgColor theme="0"/>
        <bgColor rgb="FF000000"/>
      </patternFill>
    </fill>
    <fill>
      <patternFill patternType="solid">
        <fgColor rgb="FFAFE4FF"/>
        <bgColor indexed="64"/>
      </patternFill>
    </fill>
    <fill>
      <patternFill patternType="solid">
        <fgColor rgb="FFFFFFFF"/>
        <bgColor indexed="64"/>
      </patternFill>
    </fill>
    <fill>
      <patternFill patternType="solid">
        <fgColor rgb="FF00B0F0"/>
        <bgColor indexed="64"/>
      </patternFill>
    </fill>
    <fill>
      <patternFill patternType="solid">
        <fgColor rgb="FF0099CC"/>
        <bgColor indexed="64"/>
      </patternFill>
    </fill>
    <fill>
      <patternFill patternType="solid">
        <fgColor theme="7" tint="0.79998168889431442"/>
        <bgColor indexed="64"/>
      </patternFill>
    </fill>
    <fill>
      <patternFill patternType="solid">
        <fgColor rgb="FFBDFFFF"/>
        <bgColor rgb="FF000000"/>
      </patternFill>
    </fill>
    <fill>
      <patternFill patternType="solid">
        <fgColor theme="4" tint="0.59999389629810485"/>
        <bgColor indexed="64"/>
      </patternFill>
    </fill>
    <fill>
      <patternFill patternType="solid">
        <fgColor rgb="FFFDEA8B"/>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bottom style="thin">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diagonal/>
    </border>
    <border>
      <left/>
      <right/>
      <top style="dashed">
        <color indexed="64"/>
      </top>
      <bottom/>
      <diagonal/>
    </border>
    <border>
      <left style="medium">
        <color indexed="64"/>
      </left>
      <right style="medium">
        <color indexed="64"/>
      </right>
      <top/>
      <bottom style="dashed">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auto="1"/>
      </right>
      <top style="thin">
        <color auto="1"/>
      </top>
      <bottom style="medium">
        <color auto="1"/>
      </bottom>
      <diagonal/>
    </border>
    <border>
      <left style="medium">
        <color indexed="64"/>
      </left>
      <right style="medium">
        <color indexed="64"/>
      </right>
      <top style="dashed">
        <color indexed="64"/>
      </top>
      <bottom style="mediumDashed">
        <color indexed="64"/>
      </bottom>
      <diagonal/>
    </border>
    <border>
      <left/>
      <right/>
      <top style="dashed">
        <color indexed="64"/>
      </top>
      <bottom style="mediumDashed">
        <color indexed="64"/>
      </bottom>
      <diagonal/>
    </border>
    <border>
      <left/>
      <right style="medium">
        <color indexed="64"/>
      </right>
      <top style="dashed">
        <color indexed="64"/>
      </top>
      <bottom style="mediumDashed">
        <color indexed="64"/>
      </bottom>
      <diagonal/>
    </border>
    <border>
      <left/>
      <right/>
      <top style="mediumDashed">
        <color indexed="64"/>
      </top>
      <bottom style="dashed">
        <color indexed="64"/>
      </bottom>
      <diagonal/>
    </border>
    <border>
      <left/>
      <right style="medium">
        <color indexed="64"/>
      </right>
      <top style="mediumDashed">
        <color indexed="64"/>
      </top>
      <bottom style="dashed">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medium">
        <color indexed="64"/>
      </right>
      <top style="mediumDashed">
        <color indexed="64"/>
      </top>
      <bottom/>
      <diagonal/>
    </border>
    <border>
      <left/>
      <right style="medium">
        <color indexed="64"/>
      </right>
      <top style="dashDot">
        <color indexed="64"/>
      </top>
      <bottom style="dashed">
        <color indexed="64"/>
      </bottom>
      <diagonal/>
    </border>
    <border>
      <left/>
      <right/>
      <top style="hair">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style="medium">
        <color indexed="64"/>
      </left>
      <right/>
      <top style="mediumDashed">
        <color indexed="64"/>
      </top>
      <bottom style="dash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s>
  <cellStyleXfs count="86">
    <xf numFmtId="0" fontId="0" fillId="0" borderId="0"/>
    <xf numFmtId="9" fontId="19" fillId="0" borderId="0" applyFont="0" applyFill="0" applyBorder="0" applyAlignment="0" applyProtection="0"/>
    <xf numFmtId="0" fontId="20" fillId="0" borderId="0"/>
    <xf numFmtId="0" fontId="21" fillId="0" borderId="0"/>
    <xf numFmtId="43" fontId="21" fillId="0" borderId="0" applyFont="0" applyFill="0" applyBorder="0" applyAlignment="0" applyProtection="0"/>
    <xf numFmtId="0" fontId="22" fillId="0" borderId="0"/>
    <xf numFmtId="0" fontId="18" fillId="0" borderId="0"/>
    <xf numFmtId="0" fontId="17" fillId="0" borderId="0"/>
    <xf numFmtId="0" fontId="16" fillId="0" borderId="0"/>
    <xf numFmtId="0" fontId="15" fillId="0" borderId="0"/>
    <xf numFmtId="0" fontId="24" fillId="0" borderId="0" applyNumberFormat="0" applyFill="0" applyBorder="0" applyAlignment="0" applyProtection="0"/>
    <xf numFmtId="0" fontId="14" fillId="0" borderId="0"/>
    <xf numFmtId="164" fontId="14" fillId="0" borderId="0" applyFont="0" applyFill="0" applyBorder="0" applyAlignment="0" applyProtection="0"/>
    <xf numFmtId="167" fontId="14" fillId="0" borderId="0" applyFont="0" applyFill="0" applyBorder="0" applyAlignment="0" applyProtection="0"/>
    <xf numFmtId="0" fontId="13" fillId="0" borderId="0"/>
    <xf numFmtId="0" fontId="12" fillId="0" borderId="0"/>
    <xf numFmtId="0" fontId="11" fillId="0" borderId="0"/>
    <xf numFmtId="43" fontId="11" fillId="0" borderId="0" applyFont="0" applyFill="0" applyBorder="0" applyAlignment="0" applyProtection="0"/>
    <xf numFmtId="0" fontId="25" fillId="0" borderId="0" applyNumberFormat="0" applyFill="0" applyBorder="0" applyAlignment="0" applyProtection="0"/>
    <xf numFmtId="0" fontId="22" fillId="0" borderId="0"/>
    <xf numFmtId="0" fontId="23" fillId="0" borderId="0"/>
    <xf numFmtId="0" fontId="22" fillId="0" borderId="0"/>
    <xf numFmtId="164" fontId="10" fillId="0" borderId="0" applyFont="0" applyFill="0" applyBorder="0" applyAlignment="0" applyProtection="0"/>
    <xf numFmtId="9" fontId="23"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23" fillId="0" borderId="0" applyFont="0" applyFill="0" applyBorder="0" applyAlignment="0" applyProtection="0"/>
    <xf numFmtId="0" fontId="9" fillId="0" borderId="0"/>
    <xf numFmtId="9" fontId="23" fillId="0" borderId="0" applyFont="0" applyFill="0" applyBorder="0" applyAlignment="0" applyProtection="0"/>
    <xf numFmtId="0" fontId="9" fillId="0" borderId="0"/>
    <xf numFmtId="0" fontId="24" fillId="0" borderId="0" applyNumberFormat="0" applyFill="0" applyBorder="0" applyAlignment="0" applyProtection="0"/>
    <xf numFmtId="0" fontId="23" fillId="0" borderId="0"/>
    <xf numFmtId="167" fontId="9" fillId="0" borderId="0" applyFont="0" applyFill="0" applyBorder="0" applyAlignment="0" applyProtection="0"/>
    <xf numFmtId="0" fontId="8" fillId="0" borderId="0"/>
    <xf numFmtId="9" fontId="8" fillId="0" borderId="0" applyFont="0" applyFill="0" applyBorder="0" applyAlignment="0" applyProtection="0"/>
    <xf numFmtId="0" fontId="24" fillId="0" borderId="0" applyNumberFormat="0" applyFill="0" applyBorder="0" applyAlignment="0" applyProtection="0"/>
    <xf numFmtId="0" fontId="21" fillId="0" borderId="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7" fillId="0" borderId="0"/>
    <xf numFmtId="0" fontId="22" fillId="0" borderId="0"/>
    <xf numFmtId="0" fontId="19" fillId="0" borderId="0"/>
    <xf numFmtId="0" fontId="7" fillId="0" borderId="0"/>
    <xf numFmtId="0" fontId="7" fillId="0" borderId="0"/>
    <xf numFmtId="0" fontId="6" fillId="0" borderId="0"/>
    <xf numFmtId="0" fontId="5" fillId="0" borderId="0"/>
    <xf numFmtId="0" fontId="3" fillId="0" borderId="0"/>
    <xf numFmtId="0" fontId="2" fillId="0" borderId="0"/>
    <xf numFmtId="43" fontId="19"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4" fillId="0" borderId="0"/>
    <xf numFmtId="43" fontId="2" fillId="0" borderId="0" applyFont="0" applyFill="0" applyBorder="0" applyAlignment="0" applyProtection="0"/>
    <xf numFmtId="9" fontId="4"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4" fillId="0" borderId="0" applyFont="0" applyFill="0" applyBorder="0" applyAlignment="0" applyProtection="0"/>
    <xf numFmtId="0" fontId="2" fillId="0" borderId="0"/>
    <xf numFmtId="9" fontId="4" fillId="0" borderId="0" applyFont="0" applyFill="0" applyBorder="0" applyAlignment="0" applyProtection="0"/>
    <xf numFmtId="0" fontId="2" fillId="0" borderId="0"/>
    <xf numFmtId="0" fontId="4"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988">
    <xf numFmtId="0" fontId="0" fillId="0" borderId="0" xfId="0"/>
    <xf numFmtId="0" fontId="26" fillId="0" borderId="0" xfId="0" applyFont="1"/>
    <xf numFmtId="0" fontId="26" fillId="2" borderId="0" xfId="41" applyFont="1" applyFill="1"/>
    <xf numFmtId="0" fontId="26" fillId="2" borderId="0" xfId="41" applyFont="1" applyFill="1" applyAlignment="1">
      <alignment horizontal="center"/>
    </xf>
    <xf numFmtId="0" fontId="41" fillId="2" borderId="0" xfId="41" applyFont="1" applyFill="1"/>
    <xf numFmtId="0" fontId="26" fillId="2" borderId="0" xfId="41" applyFont="1" applyFill="1" applyProtection="1">
      <protection locked="0"/>
    </xf>
    <xf numFmtId="0" fontId="41" fillId="2" borderId="0" xfId="41" applyFont="1" applyFill="1" applyAlignment="1">
      <alignment horizontal="left" vertical="center"/>
    </xf>
    <xf numFmtId="0" fontId="44" fillId="3" borderId="0" xfId="41" applyFont="1" applyFill="1" applyAlignment="1">
      <alignment horizontal="left" vertical="center"/>
    </xf>
    <xf numFmtId="0" fontId="45" fillId="3" borderId="0" xfId="41" applyFont="1" applyFill="1" applyAlignment="1">
      <alignment vertical="top"/>
    </xf>
    <xf numFmtId="0" fontId="45" fillId="2" borderId="0" xfId="41" applyFont="1" applyFill="1" applyAlignment="1">
      <alignment vertical="top"/>
    </xf>
    <xf numFmtId="0" fontId="32" fillId="2" borderId="0" xfId="41" applyFont="1" applyFill="1" applyAlignment="1">
      <alignment horizontal="left"/>
    </xf>
    <xf numFmtId="0" fontId="26" fillId="2" borderId="0" xfId="41" applyFont="1" applyFill="1" applyAlignment="1" applyProtection="1">
      <alignment horizontal="center"/>
      <protection locked="0"/>
    </xf>
    <xf numFmtId="0" fontId="26" fillId="2" borderId="11" xfId="41" applyFont="1" applyFill="1" applyBorder="1" applyProtection="1">
      <protection locked="0"/>
    </xf>
    <xf numFmtId="0" fontId="39" fillId="2" borderId="0" xfId="41" applyFont="1" applyFill="1" applyAlignment="1">
      <alignment vertical="top"/>
    </xf>
    <xf numFmtId="0" fontId="45" fillId="2" borderId="0" xfId="41" applyFont="1" applyFill="1" applyAlignment="1">
      <alignment horizontal="center" vertical="top"/>
    </xf>
    <xf numFmtId="0" fontId="44" fillId="2" borderId="0" xfId="41" applyFont="1" applyFill="1"/>
    <xf numFmtId="0" fontId="44" fillId="2" borderId="0" xfId="41" applyFont="1" applyFill="1" applyProtection="1">
      <protection locked="0"/>
    </xf>
    <xf numFmtId="0" fontId="48" fillId="2" borderId="0" xfId="41" applyFont="1" applyFill="1" applyAlignment="1" applyProtection="1">
      <alignment vertical="center"/>
      <protection locked="0"/>
    </xf>
    <xf numFmtId="0" fontId="43" fillId="2" borderId="19" xfId="10" applyFont="1" applyFill="1" applyBorder="1" applyAlignment="1" applyProtection="1">
      <alignment horizontal="left" vertical="top" wrapText="1"/>
    </xf>
    <xf numFmtId="0" fontId="49" fillId="2" borderId="0" xfId="41" applyFont="1" applyFill="1" applyAlignment="1" applyProtection="1">
      <alignment vertical="center"/>
      <protection locked="0"/>
    </xf>
    <xf numFmtId="0" fontId="44" fillId="2" borderId="0" xfId="41" applyFont="1" applyFill="1" applyAlignment="1" applyProtection="1">
      <alignment horizontal="left"/>
      <protection locked="0"/>
    </xf>
    <xf numFmtId="0" fontId="37" fillId="2" borderId="0" xfId="41" applyFont="1" applyFill="1" applyAlignment="1" applyProtection="1">
      <alignment vertical="center"/>
      <protection locked="0"/>
    </xf>
    <xf numFmtId="0" fontId="43" fillId="2" borderId="17" xfId="10" applyFont="1" applyFill="1" applyBorder="1" applyAlignment="1" applyProtection="1">
      <alignment horizontal="left" vertical="center" wrapText="1"/>
    </xf>
    <xf numFmtId="0" fontId="26" fillId="2" borderId="0" xfId="41" applyFont="1" applyFill="1" applyAlignment="1">
      <alignment horizontal="left" vertical="top" wrapText="1"/>
    </xf>
    <xf numFmtId="0" fontId="37" fillId="0" borderId="0" xfId="41" applyFont="1" applyAlignment="1" applyProtection="1">
      <alignment vertical="center"/>
      <protection locked="0"/>
    </xf>
    <xf numFmtId="0" fontId="43" fillId="2" borderId="19" xfId="10" applyFont="1" applyFill="1" applyBorder="1" applyAlignment="1" applyProtection="1"/>
    <xf numFmtId="0" fontId="28" fillId="2" borderId="0" xfId="10" applyFont="1" applyFill="1" applyBorder="1" applyAlignment="1" applyProtection="1"/>
    <xf numFmtId="0" fontId="43" fillId="2" borderId="19" xfId="10" applyFont="1" applyFill="1" applyBorder="1" applyProtection="1"/>
    <xf numFmtId="0" fontId="43" fillId="2" borderId="19" xfId="10" applyFont="1" applyFill="1" applyBorder="1" applyAlignment="1" applyProtection="1">
      <alignment vertical="center"/>
    </xf>
    <xf numFmtId="0" fontId="0" fillId="0" borderId="0" xfId="0" applyProtection="1">
      <protection locked="0"/>
    </xf>
    <xf numFmtId="0" fontId="45" fillId="3" borderId="0" xfId="41" applyFont="1" applyFill="1" applyAlignment="1">
      <alignment vertical="center"/>
    </xf>
    <xf numFmtId="0" fontId="30" fillId="2" borderId="0" xfId="41" applyFont="1" applyFill="1"/>
    <xf numFmtId="165" fontId="30" fillId="2" borderId="0" xfId="41" applyNumberFormat="1" applyFont="1" applyFill="1"/>
    <xf numFmtId="2" fontId="30" fillId="2" borderId="0" xfId="41" applyNumberFormat="1" applyFont="1" applyFill="1"/>
    <xf numFmtId="0" fontId="32" fillId="2" borderId="0" xfId="41" applyFont="1" applyFill="1"/>
    <xf numFmtId="0" fontId="32" fillId="2" borderId="0" xfId="41" applyFont="1" applyFill="1" applyProtection="1">
      <protection locked="0"/>
    </xf>
    <xf numFmtId="1" fontId="35" fillId="2" borderId="0" xfId="41" applyNumberFormat="1" applyFont="1" applyFill="1" applyProtection="1">
      <protection locked="0"/>
    </xf>
    <xf numFmtId="0" fontId="35" fillId="2" borderId="0" xfId="41" applyFont="1" applyFill="1" applyProtection="1">
      <protection locked="0"/>
    </xf>
    <xf numFmtId="0" fontId="44" fillId="2" borderId="0" xfId="41" applyFont="1" applyFill="1" applyAlignment="1">
      <alignment wrapText="1"/>
    </xf>
    <xf numFmtId="0" fontId="45" fillId="3" borderId="0" xfId="41" applyFont="1" applyFill="1" applyAlignment="1" applyProtection="1">
      <alignment vertical="center"/>
      <protection locked="0"/>
    </xf>
    <xf numFmtId="166" fontId="26" fillId="4" borderId="68" xfId="41" applyNumberFormat="1" applyFont="1" applyFill="1" applyBorder="1" applyProtection="1">
      <protection locked="0"/>
    </xf>
    <xf numFmtId="166" fontId="26" fillId="4" borderId="62" xfId="41" applyNumberFormat="1" applyFont="1" applyFill="1" applyBorder="1" applyProtection="1">
      <protection locked="0"/>
    </xf>
    <xf numFmtId="3" fontId="26" fillId="4" borderId="62" xfId="41" applyNumberFormat="1" applyFont="1" applyFill="1" applyBorder="1" applyProtection="1">
      <protection locked="0"/>
    </xf>
    <xf numFmtId="3" fontId="26" fillId="4" borderId="68" xfId="41" applyNumberFormat="1" applyFont="1" applyFill="1" applyBorder="1" applyProtection="1">
      <protection locked="0"/>
    </xf>
    <xf numFmtId="166" fontId="26" fillId="4" borderId="56" xfId="41" applyNumberFormat="1" applyFont="1" applyFill="1" applyBorder="1" applyProtection="1">
      <protection locked="0"/>
    </xf>
    <xf numFmtId="0" fontId="0" fillId="4" borderId="69" xfId="0" applyFill="1" applyBorder="1" applyProtection="1">
      <protection locked="0"/>
    </xf>
    <xf numFmtId="0" fontId="0" fillId="4" borderId="57" xfId="0" applyFill="1" applyBorder="1" applyProtection="1">
      <protection locked="0"/>
    </xf>
    <xf numFmtId="166" fontId="26" fillId="4" borderId="58" xfId="41" applyNumberFormat="1" applyFont="1" applyFill="1" applyBorder="1" applyProtection="1">
      <protection locked="0"/>
    </xf>
    <xf numFmtId="0" fontId="0" fillId="4" borderId="64" xfId="0" applyFill="1" applyBorder="1" applyProtection="1">
      <protection locked="0"/>
    </xf>
    <xf numFmtId="0" fontId="0" fillId="4" borderId="59" xfId="0" applyFill="1" applyBorder="1" applyProtection="1">
      <protection locked="0"/>
    </xf>
    <xf numFmtId="3" fontId="26" fillId="4" borderId="58" xfId="41" applyNumberFormat="1" applyFont="1" applyFill="1" applyBorder="1" applyProtection="1">
      <protection locked="0"/>
    </xf>
    <xf numFmtId="166" fontId="26" fillId="4" borderId="65" xfId="41" applyNumberFormat="1" applyFont="1" applyFill="1" applyBorder="1" applyProtection="1">
      <protection locked="0"/>
    </xf>
    <xf numFmtId="0" fontId="0" fillId="4" borderId="66" xfId="0" applyFill="1" applyBorder="1" applyProtection="1">
      <protection locked="0"/>
    </xf>
    <xf numFmtId="0" fontId="0" fillId="4" borderId="67" xfId="0" applyFill="1" applyBorder="1" applyProtection="1">
      <protection locked="0"/>
    </xf>
    <xf numFmtId="0" fontId="26" fillId="2" borderId="0" xfId="41" applyFont="1" applyFill="1" applyAlignment="1" applyProtection="1">
      <alignment vertical="center"/>
      <protection locked="0"/>
    </xf>
    <xf numFmtId="0" fontId="44" fillId="11" borderId="0" xfId="41" applyFont="1" applyFill="1" applyAlignment="1">
      <alignment vertical="center"/>
    </xf>
    <xf numFmtId="0" fontId="44" fillId="11" borderId="0" xfId="41" applyFont="1" applyFill="1" applyAlignment="1">
      <alignment horizontal="left" vertical="center"/>
    </xf>
    <xf numFmtId="1" fontId="29" fillId="2" borderId="11" xfId="41" applyNumberFormat="1" applyFont="1" applyFill="1" applyBorder="1"/>
    <xf numFmtId="0" fontId="32" fillId="2" borderId="10" xfId="41" applyFont="1" applyFill="1" applyBorder="1" applyAlignment="1">
      <alignment horizontal="right"/>
    </xf>
    <xf numFmtId="0" fontId="32" fillId="2" borderId="11" xfId="41" applyFont="1" applyFill="1" applyBorder="1" applyAlignment="1">
      <alignment horizontal="right"/>
    </xf>
    <xf numFmtId="0" fontId="32" fillId="2" borderId="12" xfId="41" applyFont="1" applyFill="1" applyBorder="1" applyAlignment="1">
      <alignment horizontal="right"/>
    </xf>
    <xf numFmtId="0" fontId="35" fillId="2" borderId="11" xfId="41" applyFont="1" applyFill="1" applyBorder="1" applyAlignment="1">
      <alignment horizontal="right"/>
    </xf>
    <xf numFmtId="0" fontId="26" fillId="2" borderId="71" xfId="41" applyFont="1" applyFill="1" applyBorder="1" applyAlignment="1">
      <alignment horizontal="right"/>
    </xf>
    <xf numFmtId="3" fontId="26" fillId="4" borderId="63" xfId="41" applyNumberFormat="1" applyFont="1" applyFill="1" applyBorder="1" applyProtection="1">
      <protection locked="0"/>
    </xf>
    <xf numFmtId="0" fontId="26" fillId="0" borderId="71" xfId="41" applyFont="1" applyBorder="1" applyAlignment="1">
      <alignment horizontal="right"/>
    </xf>
    <xf numFmtId="3" fontId="26" fillId="4" borderId="59" xfId="41" applyNumberFormat="1" applyFont="1" applyFill="1" applyBorder="1" applyProtection="1">
      <protection locked="0"/>
    </xf>
    <xf numFmtId="0" fontId="29" fillId="2" borderId="73" xfId="41" applyFont="1" applyFill="1" applyBorder="1" applyAlignment="1">
      <alignment horizontal="right"/>
    </xf>
    <xf numFmtId="3" fontId="32" fillId="10" borderId="66" xfId="41" applyNumberFormat="1" applyFont="1" applyFill="1" applyBorder="1"/>
    <xf numFmtId="3" fontId="32" fillId="10" borderId="65" xfId="41" applyNumberFormat="1" applyFont="1" applyFill="1" applyBorder="1"/>
    <xf numFmtId="3" fontId="32" fillId="10" borderId="67" xfId="41" applyNumberFormat="1" applyFont="1" applyFill="1" applyBorder="1"/>
    <xf numFmtId="168" fontId="26" fillId="2" borderId="0" xfId="41" applyNumberFormat="1" applyFont="1" applyFill="1" applyProtection="1">
      <protection locked="0"/>
    </xf>
    <xf numFmtId="0" fontId="29" fillId="2" borderId="0" xfId="41" applyFont="1" applyFill="1" applyAlignment="1" applyProtection="1">
      <alignment horizontal="left"/>
      <protection locked="0"/>
    </xf>
    <xf numFmtId="0" fontId="26" fillId="2" borderId="74" xfId="41" applyFont="1" applyFill="1" applyBorder="1" applyAlignment="1">
      <alignment horizontal="right"/>
    </xf>
    <xf numFmtId="3" fontId="29" fillId="10" borderId="66" xfId="41" applyNumberFormat="1" applyFont="1" applyFill="1" applyBorder="1"/>
    <xf numFmtId="3" fontId="29" fillId="10" borderId="67" xfId="41" applyNumberFormat="1" applyFont="1" applyFill="1" applyBorder="1"/>
    <xf numFmtId="0" fontId="24" fillId="2" borderId="0" xfId="10" applyFill="1" applyAlignment="1" applyProtection="1"/>
    <xf numFmtId="0" fontId="26" fillId="2" borderId="0" xfId="0" applyFont="1" applyFill="1" applyProtection="1">
      <protection locked="0"/>
    </xf>
    <xf numFmtId="0" fontId="46" fillId="4" borderId="0" xfId="41" applyFont="1" applyFill="1" applyAlignment="1">
      <alignment horizontal="left" vertical="top"/>
    </xf>
    <xf numFmtId="0" fontId="45" fillId="2" borderId="0" xfId="41" applyFont="1" applyFill="1" applyAlignment="1" applyProtection="1">
      <alignment vertical="top"/>
      <protection locked="0"/>
    </xf>
    <xf numFmtId="0" fontId="30" fillId="2" borderId="11" xfId="41" applyFont="1" applyFill="1" applyBorder="1"/>
    <xf numFmtId="0" fontId="26" fillId="2" borderId="0" xfId="41" applyFont="1" applyFill="1" applyAlignment="1">
      <alignment vertical="center"/>
    </xf>
    <xf numFmtId="0" fontId="45" fillId="2" borderId="0" xfId="41" applyFont="1" applyFill="1" applyAlignment="1" applyProtection="1">
      <alignment vertical="center"/>
      <protection locked="0"/>
    </xf>
    <xf numFmtId="166" fontId="26" fillId="4" borderId="63" xfId="41" applyNumberFormat="1" applyFont="1" applyFill="1" applyBorder="1" applyProtection="1">
      <protection locked="0"/>
    </xf>
    <xf numFmtId="166" fontId="26" fillId="4" borderId="59" xfId="41" applyNumberFormat="1" applyFont="1" applyFill="1" applyBorder="1" applyProtection="1">
      <protection locked="0"/>
    </xf>
    <xf numFmtId="166" fontId="26" fillId="4" borderId="14" xfId="41" applyNumberFormat="1" applyFont="1" applyFill="1" applyBorder="1" applyAlignment="1" applyProtection="1">
      <alignment vertical="center"/>
      <protection locked="0"/>
    </xf>
    <xf numFmtId="166" fontId="26" fillId="4" borderId="15" xfId="41" applyNumberFormat="1" applyFont="1" applyFill="1" applyBorder="1" applyAlignment="1" applyProtection="1">
      <alignment vertical="center"/>
      <protection locked="0"/>
    </xf>
    <xf numFmtId="166" fontId="26" fillId="4" borderId="17" xfId="41" applyNumberFormat="1" applyFont="1" applyFill="1" applyBorder="1" applyAlignment="1" applyProtection="1">
      <alignment vertical="center"/>
      <protection locked="0"/>
    </xf>
    <xf numFmtId="0" fontId="26" fillId="2" borderId="0" xfId="41" applyFont="1" applyFill="1" applyAlignment="1" applyProtection="1">
      <alignment wrapText="1"/>
      <protection locked="0"/>
    </xf>
    <xf numFmtId="0" fontId="26" fillId="2" borderId="0" xfId="43" applyFont="1" applyFill="1" applyAlignment="1" applyProtection="1">
      <alignment vertical="center"/>
      <protection locked="0"/>
    </xf>
    <xf numFmtId="0" fontId="45" fillId="2" borderId="0" xfId="43" applyFont="1" applyFill="1" applyAlignment="1" applyProtection="1">
      <alignment vertical="center"/>
      <protection locked="0"/>
    </xf>
    <xf numFmtId="0" fontId="35" fillId="2" borderId="10" xfId="41" applyFont="1" applyFill="1" applyBorder="1" applyAlignment="1">
      <alignment horizontal="right"/>
    </xf>
    <xf numFmtId="168" fontId="26" fillId="2" borderId="0" xfId="41" applyNumberFormat="1" applyFont="1" applyFill="1"/>
    <xf numFmtId="0" fontId="45" fillId="12" borderId="0" xfId="41" applyFont="1" applyFill="1" applyAlignment="1">
      <alignment horizontal="left" vertical="center"/>
    </xf>
    <xf numFmtId="0" fontId="29" fillId="2" borderId="0" xfId="41" applyFont="1" applyFill="1"/>
    <xf numFmtId="0" fontId="44" fillId="2" borderId="0" xfId="41" applyFont="1" applyFill="1" applyAlignment="1" applyProtection="1">
      <alignment vertical="top" wrapText="1"/>
      <protection locked="0"/>
    </xf>
    <xf numFmtId="0" fontId="32" fillId="2" borderId="0" xfId="41" applyFont="1" applyFill="1" applyAlignment="1" applyProtection="1">
      <alignment horizontal="right"/>
      <protection locked="0"/>
    </xf>
    <xf numFmtId="0" fontId="29" fillId="2" borderId="0" xfId="41" applyFont="1" applyFill="1" applyProtection="1">
      <protection locked="0"/>
    </xf>
    <xf numFmtId="0" fontId="26" fillId="2" borderId="76" xfId="41" applyFont="1" applyFill="1" applyBorder="1" applyAlignment="1">
      <alignment horizontal="right"/>
    </xf>
    <xf numFmtId="165" fontId="27" fillId="2" borderId="0" xfId="41" applyNumberFormat="1" applyFont="1" applyFill="1" applyProtection="1">
      <protection locked="0"/>
    </xf>
    <xf numFmtId="165" fontId="26" fillId="2" borderId="0" xfId="41" applyNumberFormat="1" applyFont="1" applyFill="1" applyProtection="1">
      <protection locked="0"/>
    </xf>
    <xf numFmtId="2" fontId="26" fillId="2" borderId="0" xfId="41" applyNumberFormat="1" applyFont="1" applyFill="1" applyProtection="1">
      <protection locked="0"/>
    </xf>
    <xf numFmtId="0" fontId="30" fillId="2" borderId="0" xfId="41" applyFont="1" applyFill="1" applyProtection="1">
      <protection locked="0"/>
    </xf>
    <xf numFmtId="165" fontId="30" fillId="2" borderId="0" xfId="41" applyNumberFormat="1" applyFont="1" applyFill="1" applyProtection="1">
      <protection locked="0"/>
    </xf>
    <xf numFmtId="0" fontId="44" fillId="11" borderId="0" xfId="0" applyFont="1" applyFill="1" applyAlignment="1">
      <alignment vertical="top"/>
    </xf>
    <xf numFmtId="0" fontId="35" fillId="2" borderId="0" xfId="41" applyFont="1" applyFill="1" applyAlignment="1" applyProtection="1">
      <alignment horizontal="left"/>
      <protection locked="0"/>
    </xf>
    <xf numFmtId="0" fontId="26" fillId="2" borderId="0" xfId="41" applyFont="1" applyFill="1" applyAlignment="1" applyProtection="1">
      <alignment horizontal="left"/>
      <protection locked="0"/>
    </xf>
    <xf numFmtId="165" fontId="27" fillId="2" borderId="0" xfId="41" applyNumberFormat="1" applyFont="1" applyFill="1"/>
    <xf numFmtId="165" fontId="26" fillId="2" borderId="0" xfId="41" applyNumberFormat="1" applyFont="1" applyFill="1"/>
    <xf numFmtId="2" fontId="30" fillId="2" borderId="0" xfId="41" applyNumberFormat="1" applyFont="1" applyFill="1" applyProtection="1">
      <protection locked="0"/>
    </xf>
    <xf numFmtId="0" fontId="44" fillId="11" borderId="14" xfId="0" applyFont="1" applyFill="1" applyBorder="1" applyAlignment="1">
      <alignment vertical="top"/>
    </xf>
    <xf numFmtId="0" fontId="29" fillId="2" borderId="0" xfId="41" applyFont="1" applyFill="1" applyAlignment="1">
      <alignment horizontal="left"/>
    </xf>
    <xf numFmtId="0" fontId="44" fillId="9" borderId="0" xfId="43" applyFont="1" applyFill="1" applyAlignment="1">
      <alignment vertical="center"/>
    </xf>
    <xf numFmtId="0" fontId="44" fillId="9" borderId="0" xfId="43" applyFont="1" applyFill="1" applyAlignment="1">
      <alignment vertical="center" wrapText="1"/>
    </xf>
    <xf numFmtId="0" fontId="45" fillId="2" borderId="0" xfId="41" applyFont="1" applyFill="1" applyAlignment="1" applyProtection="1">
      <alignment horizontal="left" vertical="center"/>
      <protection locked="0"/>
    </xf>
    <xf numFmtId="0" fontId="26" fillId="2" borderId="0" xfId="41" applyFont="1" applyFill="1" applyAlignment="1">
      <alignment wrapText="1"/>
    </xf>
    <xf numFmtId="0" fontId="45" fillId="2" borderId="0" xfId="41" applyFont="1" applyFill="1" applyAlignment="1" applyProtection="1">
      <alignment horizontal="center" vertical="top" wrapText="1"/>
      <protection locked="0"/>
    </xf>
    <xf numFmtId="0" fontId="45" fillId="2" borderId="0" xfId="41" applyFont="1" applyFill="1" applyAlignment="1" applyProtection="1">
      <alignment vertical="top" wrapText="1"/>
      <protection locked="0"/>
    </xf>
    <xf numFmtId="0" fontId="46" fillId="4" borderId="0" xfId="41" applyFont="1" applyFill="1" applyAlignment="1">
      <alignment horizontal="left" vertical="top" wrapText="1"/>
    </xf>
    <xf numFmtId="0" fontId="44" fillId="2" borderId="0" xfId="41" applyFont="1" applyFill="1" applyAlignment="1" applyProtection="1">
      <alignment wrapText="1"/>
      <protection locked="0"/>
    </xf>
    <xf numFmtId="0" fontId="47" fillId="2" borderId="80" xfId="41" applyFont="1" applyFill="1" applyBorder="1" applyAlignment="1" applyProtection="1">
      <alignment horizontal="left" vertical="center" wrapText="1"/>
      <protection locked="0"/>
    </xf>
    <xf numFmtId="0" fontId="47" fillId="2" borderId="81" xfId="41" applyFont="1" applyFill="1" applyBorder="1" applyAlignment="1" applyProtection="1">
      <alignment horizontal="left" vertical="center" wrapText="1"/>
      <protection locked="0"/>
    </xf>
    <xf numFmtId="0" fontId="47" fillId="2" borderId="21" xfId="41" applyFont="1" applyFill="1" applyBorder="1" applyAlignment="1" applyProtection="1">
      <alignment horizontal="left" vertical="center" wrapText="1"/>
      <protection locked="0"/>
    </xf>
    <xf numFmtId="0" fontId="47" fillId="2" borderId="28" xfId="41" applyFont="1" applyFill="1" applyBorder="1" applyAlignment="1" applyProtection="1">
      <alignment horizontal="left" vertical="center" wrapText="1"/>
      <protection locked="0"/>
    </xf>
    <xf numFmtId="0" fontId="47" fillId="2" borderId="22" xfId="41" applyFont="1" applyFill="1" applyBorder="1" applyAlignment="1" applyProtection="1">
      <alignment horizontal="left" vertical="center" wrapText="1"/>
      <protection locked="0"/>
    </xf>
    <xf numFmtId="0" fontId="47" fillId="2" borderId="3" xfId="41" applyFont="1" applyFill="1" applyBorder="1" applyAlignment="1" applyProtection="1">
      <alignment horizontal="left" vertical="center" wrapText="1"/>
      <protection locked="0"/>
    </xf>
    <xf numFmtId="0" fontId="47" fillId="2" borderId="85" xfId="41" applyFont="1" applyFill="1" applyBorder="1" applyAlignment="1" applyProtection="1">
      <alignment horizontal="left" vertical="center" wrapText="1"/>
      <protection locked="0"/>
    </xf>
    <xf numFmtId="0" fontId="47" fillId="2" borderId="86" xfId="41" applyFont="1" applyFill="1" applyBorder="1" applyAlignment="1" applyProtection="1">
      <alignment horizontal="left" vertical="center" wrapText="1"/>
      <protection locked="0"/>
    </xf>
    <xf numFmtId="0" fontId="26" fillId="2" borderId="0" xfId="0" applyFont="1" applyFill="1" applyAlignment="1" applyProtection="1">
      <alignment wrapText="1"/>
      <protection locked="0"/>
    </xf>
    <xf numFmtId="0" fontId="26" fillId="2" borderId="21" xfId="41" applyFont="1" applyFill="1" applyBorder="1" applyAlignment="1" applyProtection="1">
      <alignment wrapText="1"/>
      <protection locked="0"/>
    </xf>
    <xf numFmtId="0" fontId="26" fillId="2" borderId="27" xfId="41" applyFont="1" applyFill="1" applyBorder="1" applyAlignment="1" applyProtection="1">
      <alignment wrapText="1"/>
      <protection locked="0"/>
    </xf>
    <xf numFmtId="169" fontId="26" fillId="2" borderId="27" xfId="41" applyNumberFormat="1" applyFont="1" applyFill="1" applyBorder="1" applyAlignment="1" applyProtection="1">
      <alignment wrapText="1"/>
      <protection locked="0"/>
    </xf>
    <xf numFmtId="169" fontId="26" fillId="2" borderId="31" xfId="41" applyNumberFormat="1" applyFont="1" applyFill="1" applyBorder="1" applyAlignment="1" applyProtection="1">
      <alignment wrapText="1"/>
      <protection locked="0"/>
    </xf>
    <xf numFmtId="0" fontId="26" fillId="2" borderId="22" xfId="41" applyFont="1" applyFill="1" applyBorder="1" applyAlignment="1" applyProtection="1">
      <alignment wrapText="1"/>
      <protection locked="0"/>
    </xf>
    <xf numFmtId="0" fontId="26" fillId="2" borderId="1" xfId="41" applyFont="1" applyFill="1" applyBorder="1" applyAlignment="1" applyProtection="1">
      <alignment wrapText="1"/>
      <protection locked="0"/>
    </xf>
    <xf numFmtId="169" fontId="26" fillId="2" borderId="1" xfId="41" applyNumberFormat="1" applyFont="1" applyFill="1" applyBorder="1" applyAlignment="1" applyProtection="1">
      <alignment wrapText="1"/>
      <protection locked="0"/>
    </xf>
    <xf numFmtId="169" fontId="26" fillId="2" borderId="23" xfId="41" applyNumberFormat="1" applyFont="1" applyFill="1" applyBorder="1" applyAlignment="1" applyProtection="1">
      <alignment wrapText="1"/>
      <protection locked="0"/>
    </xf>
    <xf numFmtId="0" fontId="26" fillId="2" borderId="85" xfId="41" applyFont="1" applyFill="1" applyBorder="1" applyAlignment="1" applyProtection="1">
      <alignment wrapText="1"/>
      <protection locked="0"/>
    </xf>
    <xf numFmtId="0" fontId="26" fillId="2" borderId="87" xfId="41" applyFont="1" applyFill="1" applyBorder="1" applyAlignment="1" applyProtection="1">
      <alignment wrapText="1"/>
      <protection locked="0"/>
    </xf>
    <xf numFmtId="169" fontId="26" fillId="2" borderId="87" xfId="41" applyNumberFormat="1" applyFont="1" applyFill="1" applyBorder="1" applyAlignment="1" applyProtection="1">
      <alignment wrapText="1"/>
      <protection locked="0"/>
    </xf>
    <xf numFmtId="169" fontId="26" fillId="2" borderId="90" xfId="41" applyNumberFormat="1" applyFont="1" applyFill="1" applyBorder="1" applyAlignment="1" applyProtection="1">
      <alignment wrapText="1"/>
      <protection locked="0"/>
    </xf>
    <xf numFmtId="0" fontId="36" fillId="2" borderId="0" xfId="41" applyFont="1" applyFill="1" applyAlignment="1" applyProtection="1">
      <alignment wrapText="1"/>
      <protection locked="0"/>
    </xf>
    <xf numFmtId="0" fontId="26" fillId="2" borderId="9" xfId="41" applyFont="1" applyFill="1" applyBorder="1" applyAlignment="1" applyProtection="1">
      <alignment horizontal="left" vertical="top" wrapText="1"/>
      <protection locked="0"/>
    </xf>
    <xf numFmtId="0" fontId="26" fillId="2" borderId="9" xfId="41" applyFont="1" applyFill="1" applyBorder="1" applyAlignment="1" applyProtection="1">
      <alignment vertical="top" wrapText="1"/>
      <protection locked="0"/>
    </xf>
    <xf numFmtId="0" fontId="26" fillId="2" borderId="19" xfId="41" applyFont="1" applyFill="1" applyBorder="1" applyAlignment="1" applyProtection="1">
      <alignment vertical="top" wrapText="1"/>
      <protection locked="0"/>
    </xf>
    <xf numFmtId="0" fontId="26" fillId="2" borderId="0" xfId="41" applyFont="1" applyFill="1" applyAlignment="1" applyProtection="1">
      <alignment vertical="top" wrapText="1"/>
      <protection locked="0"/>
    </xf>
    <xf numFmtId="0" fontId="26" fillId="2" borderId="4" xfId="41" applyFont="1" applyFill="1" applyBorder="1" applyAlignment="1" applyProtection="1">
      <alignment vertical="top" wrapText="1"/>
      <protection locked="0"/>
    </xf>
    <xf numFmtId="0" fontId="46" fillId="2" borderId="0" xfId="41" applyFont="1" applyFill="1" applyProtection="1">
      <protection locked="0"/>
    </xf>
    <xf numFmtId="0" fontId="26" fillId="2" borderId="0" xfId="41" applyFont="1" applyFill="1" applyAlignment="1" applyProtection="1">
      <alignment horizontal="left" vertical="top" wrapText="1"/>
      <protection locked="0"/>
    </xf>
    <xf numFmtId="0" fontId="36" fillId="2" borderId="0" xfId="41" applyFont="1" applyFill="1" applyAlignment="1" applyProtection="1">
      <alignment vertical="top" wrapText="1"/>
      <protection locked="0"/>
    </xf>
    <xf numFmtId="0" fontId="44" fillId="2" borderId="0" xfId="41" applyFont="1" applyFill="1" applyAlignment="1">
      <alignment vertical="center"/>
    </xf>
    <xf numFmtId="0" fontId="44" fillId="2" borderId="0" xfId="41" applyFont="1" applyFill="1" applyAlignment="1" applyProtection="1">
      <alignment vertical="center"/>
      <protection locked="0"/>
    </xf>
    <xf numFmtId="0" fontId="45" fillId="2" borderId="0" xfId="41" applyFont="1" applyFill="1" applyAlignment="1">
      <alignment horizontal="left" vertical="center"/>
    </xf>
    <xf numFmtId="0" fontId="44" fillId="17" borderId="0" xfId="41" applyFont="1" applyFill="1" applyAlignment="1">
      <alignment vertical="center"/>
    </xf>
    <xf numFmtId="0" fontId="30" fillId="2" borderId="71" xfId="41" applyFont="1" applyFill="1" applyBorder="1" applyAlignment="1">
      <alignment horizontal="right" wrapText="1"/>
    </xf>
    <xf numFmtId="3" fontId="26" fillId="4" borderId="64" xfId="41" applyNumberFormat="1" applyFont="1" applyFill="1" applyBorder="1" applyProtection="1">
      <protection locked="0"/>
    </xf>
    <xf numFmtId="0" fontId="44" fillId="2" borderId="0" xfId="41" applyFont="1" applyFill="1" applyAlignment="1" applyProtection="1">
      <alignment horizontal="left" vertical="top"/>
      <protection locked="0"/>
    </xf>
    <xf numFmtId="0" fontId="45" fillId="2" borderId="0" xfId="41" applyFont="1" applyFill="1" applyAlignment="1">
      <alignment vertical="center"/>
    </xf>
    <xf numFmtId="0" fontId="26" fillId="2" borderId="12" xfId="41" applyFont="1" applyFill="1" applyBorder="1" applyAlignment="1">
      <alignment vertical="center"/>
    </xf>
    <xf numFmtId="0" fontId="26" fillId="2" borderId="20" xfId="41" applyFont="1" applyFill="1" applyBorder="1" applyAlignment="1">
      <alignment vertical="center"/>
    </xf>
    <xf numFmtId="0" fontId="45" fillId="2" borderId="0" xfId="41" applyFont="1" applyFill="1" applyAlignment="1" applyProtection="1">
      <alignment vertical="center" wrapText="1"/>
      <protection locked="0"/>
    </xf>
    <xf numFmtId="0" fontId="26" fillId="0" borderId="58" xfId="41" applyFont="1" applyBorder="1" applyAlignment="1">
      <alignment horizontal="right"/>
    </xf>
    <xf numFmtId="0" fontId="36" fillId="2" borderId="0" xfId="41" applyFont="1" applyFill="1" applyProtection="1">
      <protection locked="0"/>
    </xf>
    <xf numFmtId="0" fontId="26" fillId="17" borderId="0" xfId="41" applyFont="1" applyFill="1" applyAlignment="1">
      <alignment vertical="center"/>
    </xf>
    <xf numFmtId="0" fontId="34" fillId="2" borderId="0" xfId="41" applyFont="1" applyFill="1" applyAlignment="1" applyProtection="1">
      <alignment vertical="center"/>
      <protection locked="0"/>
    </xf>
    <xf numFmtId="0" fontId="38" fillId="0" borderId="0" xfId="45" applyFont="1"/>
    <xf numFmtId="0" fontId="7" fillId="0" borderId="0" xfId="45"/>
    <xf numFmtId="0" fontId="7" fillId="0" borderId="0" xfId="41"/>
    <xf numFmtId="3" fontId="26" fillId="10" borderId="68" xfId="41" applyNumberFormat="1" applyFont="1" applyFill="1" applyBorder="1"/>
    <xf numFmtId="3" fontId="26" fillId="10" borderId="63" xfId="41" applyNumberFormat="1" applyFont="1" applyFill="1" applyBorder="1"/>
    <xf numFmtId="0" fontId="31" fillId="2" borderId="9" xfId="41" applyFont="1" applyFill="1" applyBorder="1"/>
    <xf numFmtId="166" fontId="44" fillId="2" borderId="0" xfId="41" applyNumberFormat="1" applyFont="1" applyFill="1" applyAlignment="1">
      <alignment wrapText="1"/>
    </xf>
    <xf numFmtId="0" fontId="51" fillId="0" borderId="0" xfId="0" applyFont="1"/>
    <xf numFmtId="1" fontId="35" fillId="2" borderId="0" xfId="41" applyNumberFormat="1" applyFont="1" applyFill="1"/>
    <xf numFmtId="0" fontId="45" fillId="0" borderId="0" xfId="41" applyFont="1" applyAlignment="1">
      <alignment vertical="center"/>
    </xf>
    <xf numFmtId="0" fontId="46" fillId="0" borderId="0" xfId="0" applyFont="1"/>
    <xf numFmtId="0" fontId="44" fillId="11" borderId="16" xfId="0" applyFont="1" applyFill="1" applyBorder="1"/>
    <xf numFmtId="0" fontId="0" fillId="11" borderId="11" xfId="0" applyFill="1" applyBorder="1"/>
    <xf numFmtId="0" fontId="0" fillId="11" borderId="12" xfId="0" applyFill="1" applyBorder="1"/>
    <xf numFmtId="0" fontId="46" fillId="11" borderId="11" xfId="0" applyFont="1" applyFill="1" applyBorder="1"/>
    <xf numFmtId="0" fontId="46" fillId="11" borderId="18" xfId="0" applyFont="1" applyFill="1" applyBorder="1"/>
    <xf numFmtId="0" fontId="0" fillId="11" borderId="14" xfId="0" applyFill="1" applyBorder="1"/>
    <xf numFmtId="0" fontId="0" fillId="11" borderId="15" xfId="0" applyFill="1" applyBorder="1"/>
    <xf numFmtId="0" fontId="51" fillId="0" borderId="62" xfId="0" applyFont="1" applyBorder="1" applyAlignment="1">
      <alignment horizontal="center"/>
    </xf>
    <xf numFmtId="0" fontId="51" fillId="0" borderId="58" xfId="0" applyFont="1" applyBorder="1" applyAlignment="1">
      <alignment horizontal="center"/>
    </xf>
    <xf numFmtId="0" fontId="51" fillId="0" borderId="60" xfId="0" applyFont="1" applyBorder="1" applyAlignment="1">
      <alignment horizontal="center"/>
    </xf>
    <xf numFmtId="0" fontId="51" fillId="0" borderId="60" xfId="0" applyFont="1" applyBorder="1" applyAlignment="1">
      <alignment horizontal="left"/>
    </xf>
    <xf numFmtId="0" fontId="51" fillId="0" borderId="65" xfId="0" applyFont="1" applyBorder="1"/>
    <xf numFmtId="0" fontId="44" fillId="2" borderId="66" xfId="41" applyFont="1" applyFill="1" applyBorder="1" applyAlignment="1">
      <alignment wrapText="1"/>
    </xf>
    <xf numFmtId="166" fontId="44" fillId="10" borderId="65" xfId="43" applyNumberFormat="1" applyFont="1" applyFill="1" applyBorder="1"/>
    <xf numFmtId="166" fontId="44" fillId="10" borderId="66" xfId="43" applyNumberFormat="1" applyFont="1" applyFill="1" applyBorder="1"/>
    <xf numFmtId="166" fontId="44" fillId="10" borderId="67" xfId="43" applyNumberFormat="1" applyFont="1" applyFill="1" applyBorder="1"/>
    <xf numFmtId="3" fontId="44" fillId="10" borderId="65" xfId="43" applyNumberFormat="1" applyFont="1" applyFill="1" applyBorder="1"/>
    <xf numFmtId="3" fontId="44" fillId="10" borderId="66" xfId="43" applyNumberFormat="1" applyFont="1" applyFill="1" applyBorder="1"/>
    <xf numFmtId="3" fontId="44" fillId="10" borderId="67" xfId="43" applyNumberFormat="1" applyFont="1" applyFill="1" applyBorder="1"/>
    <xf numFmtId="0" fontId="51" fillId="0" borderId="10" xfId="0" applyFont="1" applyBorder="1"/>
    <xf numFmtId="0" fontId="46" fillId="11" borderId="12" xfId="0" applyFont="1" applyFill="1" applyBorder="1"/>
    <xf numFmtId="0" fontId="44" fillId="2" borderId="67" xfId="41" applyFont="1" applyFill="1" applyBorder="1" applyAlignment="1">
      <alignment wrapText="1"/>
    </xf>
    <xf numFmtId="0" fontId="35" fillId="2" borderId="0" xfId="41" applyFont="1" applyFill="1"/>
    <xf numFmtId="0" fontId="39" fillId="2" borderId="0" xfId="41" applyFont="1" applyFill="1"/>
    <xf numFmtId="0" fontId="32" fillId="0" borderId="70" xfId="41" applyFont="1" applyBorder="1" applyAlignment="1">
      <alignment horizontal="right"/>
    </xf>
    <xf numFmtId="3" fontId="26" fillId="10" borderId="62" xfId="41" applyNumberFormat="1" applyFont="1" applyFill="1" applyBorder="1"/>
    <xf numFmtId="0" fontId="29" fillId="0" borderId="73" xfId="41" applyFont="1" applyBorder="1" applyAlignment="1">
      <alignment horizontal="right"/>
    </xf>
    <xf numFmtId="0" fontId="32" fillId="2" borderId="70" xfId="41" applyFont="1" applyFill="1" applyBorder="1" applyAlignment="1">
      <alignment horizontal="right"/>
    </xf>
    <xf numFmtId="3" fontId="30" fillId="10" borderId="68" xfId="41" applyNumberFormat="1" applyFont="1" applyFill="1" applyBorder="1"/>
    <xf numFmtId="3" fontId="30" fillId="10" borderId="63" xfId="41" applyNumberFormat="1" applyFont="1" applyFill="1" applyBorder="1"/>
    <xf numFmtId="9" fontId="32" fillId="10" borderId="62" xfId="41" applyNumberFormat="1" applyFont="1" applyFill="1" applyBorder="1"/>
    <xf numFmtId="9" fontId="32" fillId="10" borderId="68" xfId="41" applyNumberFormat="1" applyFont="1" applyFill="1" applyBorder="1"/>
    <xf numFmtId="9" fontId="32" fillId="10" borderId="63" xfId="41" applyNumberFormat="1" applyFont="1" applyFill="1" applyBorder="1"/>
    <xf numFmtId="9" fontId="32" fillId="10" borderId="58" xfId="41" applyNumberFormat="1" applyFont="1" applyFill="1" applyBorder="1"/>
    <xf numFmtId="9" fontId="32" fillId="10" borderId="64" xfId="41" applyNumberFormat="1" applyFont="1" applyFill="1" applyBorder="1"/>
    <xf numFmtId="9" fontId="32" fillId="10" borderId="59" xfId="41" applyNumberFormat="1" applyFont="1" applyFill="1" applyBorder="1"/>
    <xf numFmtId="9" fontId="32" fillId="10" borderId="65" xfId="41" applyNumberFormat="1" applyFont="1" applyFill="1" applyBorder="1"/>
    <xf numFmtId="9" fontId="32" fillId="10" borderId="66" xfId="41" applyNumberFormat="1" applyFont="1" applyFill="1" applyBorder="1"/>
    <xf numFmtId="9" fontId="32" fillId="10" borderId="67" xfId="41" applyNumberFormat="1" applyFont="1" applyFill="1" applyBorder="1"/>
    <xf numFmtId="0" fontId="51" fillId="4" borderId="59" xfId="0" applyFont="1" applyFill="1" applyBorder="1" applyProtection="1">
      <protection locked="0"/>
    </xf>
    <xf numFmtId="0" fontId="26" fillId="4" borderId="68" xfId="41" applyFont="1" applyFill="1" applyBorder="1" applyProtection="1">
      <protection locked="0"/>
    </xf>
    <xf numFmtId="0" fontId="26" fillId="4" borderId="56" xfId="41" applyFont="1" applyFill="1" applyBorder="1" applyProtection="1">
      <protection locked="0"/>
    </xf>
    <xf numFmtId="0" fontId="26" fillId="4" borderId="58" xfId="41" applyFont="1" applyFill="1" applyBorder="1" applyProtection="1">
      <protection locked="0"/>
    </xf>
    <xf numFmtId="0" fontId="26" fillId="4" borderId="65" xfId="41" applyFont="1" applyFill="1" applyBorder="1" applyProtection="1">
      <protection locked="0"/>
    </xf>
    <xf numFmtId="0" fontId="26" fillId="2" borderId="0" xfId="0" applyFont="1" applyFill="1"/>
    <xf numFmtId="0" fontId="45" fillId="12" borderId="0" xfId="41" applyFont="1" applyFill="1" applyAlignment="1">
      <alignment horizontal="left" vertical="top"/>
    </xf>
    <xf numFmtId="0" fontId="46" fillId="2" borderId="9" xfId="41" applyFont="1" applyFill="1" applyBorder="1" applyAlignment="1" applyProtection="1">
      <alignment horizontal="left" vertical="top" wrapText="1"/>
      <protection locked="0"/>
    </xf>
    <xf numFmtId="0" fontId="55" fillId="2" borderId="0" xfId="41" applyFont="1" applyFill="1" applyAlignment="1" applyProtection="1">
      <alignment vertical="top"/>
      <protection locked="0"/>
    </xf>
    <xf numFmtId="0" fontId="26" fillId="2" borderId="0" xfId="43" applyFont="1" applyFill="1" applyAlignment="1">
      <alignment vertical="center"/>
    </xf>
    <xf numFmtId="0" fontId="45" fillId="3" borderId="0" xfId="43" applyFont="1" applyFill="1" applyAlignment="1">
      <alignment vertical="center"/>
    </xf>
    <xf numFmtId="0" fontId="26" fillId="2" borderId="10" xfId="43" applyFont="1" applyFill="1" applyBorder="1" applyAlignment="1">
      <alignment vertical="center" wrapText="1"/>
    </xf>
    <xf numFmtId="0" fontId="48" fillId="16" borderId="62" xfId="41" applyFont="1" applyFill="1" applyBorder="1" applyAlignment="1">
      <alignment horizontal="right" vertical="center" wrapText="1"/>
    </xf>
    <xf numFmtId="0" fontId="48" fillId="16" borderId="58" xfId="41" applyFont="1" applyFill="1" applyBorder="1" applyAlignment="1">
      <alignment horizontal="right" vertical="center" wrapText="1"/>
    </xf>
    <xf numFmtId="0" fontId="32" fillId="2" borderId="65" xfId="43" applyFont="1" applyFill="1" applyBorder="1" applyAlignment="1">
      <alignment horizontal="right" vertical="center" wrapText="1"/>
    </xf>
    <xf numFmtId="0" fontId="26" fillId="2" borderId="0" xfId="43" applyFont="1" applyFill="1" applyAlignment="1">
      <alignment vertical="center" wrapText="1"/>
    </xf>
    <xf numFmtId="0" fontId="45" fillId="2" borderId="0" xfId="43" applyFont="1" applyFill="1" applyAlignment="1">
      <alignment horizontal="left" vertical="center" wrapText="1"/>
    </xf>
    <xf numFmtId="0" fontId="48" fillId="16" borderId="76" xfId="41" applyFont="1" applyFill="1" applyBorder="1" applyAlignment="1">
      <alignment horizontal="right" vertical="center" wrapText="1"/>
    </xf>
    <xf numFmtId="0" fontId="48" fillId="16" borderId="71" xfId="44" applyFont="1" applyFill="1" applyBorder="1" applyAlignment="1">
      <alignment horizontal="right" vertical="center" wrapText="1"/>
    </xf>
    <xf numFmtId="0" fontId="32" fillId="2" borderId="73" xfId="43" applyFont="1" applyFill="1" applyBorder="1" applyAlignment="1">
      <alignment horizontal="right" vertical="center" wrapText="1"/>
    </xf>
    <xf numFmtId="0" fontId="32" fillId="2" borderId="16" xfId="41" applyFont="1" applyFill="1" applyBorder="1" applyAlignment="1">
      <alignment horizontal="left" vertical="center"/>
    </xf>
    <xf numFmtId="0" fontId="35" fillId="2" borderId="16" xfId="41" applyFont="1" applyFill="1" applyBorder="1" applyAlignment="1">
      <alignment horizontal="right"/>
    </xf>
    <xf numFmtId="0" fontId="32" fillId="2" borderId="13" xfId="41" applyFont="1" applyFill="1" applyBorder="1" applyAlignment="1">
      <alignment horizontal="right" vertical="center"/>
    </xf>
    <xf numFmtId="0" fontId="26" fillId="2" borderId="13" xfId="41" applyFont="1" applyFill="1" applyBorder="1" applyAlignment="1">
      <alignment horizontal="right" vertical="center"/>
    </xf>
    <xf numFmtId="0" fontId="26" fillId="2" borderId="18" xfId="41" applyFont="1" applyFill="1" applyBorder="1" applyAlignment="1">
      <alignment horizontal="right" vertical="center"/>
    </xf>
    <xf numFmtId="0" fontId="32" fillId="2" borderId="13" xfId="41" applyFont="1" applyFill="1" applyBorder="1" applyAlignment="1">
      <alignment horizontal="right" vertical="center" wrapText="1"/>
    </xf>
    <xf numFmtId="0" fontId="26" fillId="2" borderId="13" xfId="41" applyFont="1" applyFill="1" applyBorder="1" applyAlignment="1">
      <alignment horizontal="right" vertical="center" wrapText="1"/>
    </xf>
    <xf numFmtId="0" fontId="26" fillId="2" borderId="18" xfId="41" applyFont="1" applyFill="1" applyBorder="1" applyAlignment="1">
      <alignment horizontal="right" vertical="center" wrapText="1"/>
    </xf>
    <xf numFmtId="0" fontId="32" fillId="2" borderId="16" xfId="41" applyFont="1" applyFill="1" applyBorder="1" applyAlignment="1">
      <alignment horizontal="left" vertical="center" wrapText="1"/>
    </xf>
    <xf numFmtId="0" fontId="26" fillId="2" borderId="19" xfId="41" applyFont="1" applyFill="1" applyBorder="1" applyAlignment="1">
      <alignment vertical="center"/>
    </xf>
    <xf numFmtId="0" fontId="48" fillId="13" borderId="13" xfId="41" applyFont="1" applyFill="1" applyBorder="1" applyAlignment="1">
      <alignment vertical="center" wrapText="1"/>
    </xf>
    <xf numFmtId="0" fontId="48" fillId="2" borderId="73" xfId="41" applyFont="1" applyFill="1" applyBorder="1" applyAlignment="1">
      <alignment vertical="center" wrapText="1"/>
    </xf>
    <xf numFmtId="0" fontId="45" fillId="0" borderId="0" xfId="41" applyFont="1" applyAlignment="1" applyProtection="1">
      <alignment horizontal="left" vertical="top"/>
      <protection locked="0"/>
    </xf>
    <xf numFmtId="0" fontId="30" fillId="2" borderId="0" xfId="41" applyFont="1" applyFill="1" applyAlignment="1">
      <alignment horizontal="center"/>
    </xf>
    <xf numFmtId="0" fontId="40" fillId="12" borderId="0" xfId="41" applyFont="1" applyFill="1" applyAlignment="1">
      <alignment horizontal="left" vertical="top"/>
    </xf>
    <xf numFmtId="10" fontId="30" fillId="2" borderId="0" xfId="41" applyNumberFormat="1" applyFont="1" applyFill="1"/>
    <xf numFmtId="0" fontId="44" fillId="11" borderId="14" xfId="0" applyFont="1" applyFill="1" applyBorder="1" applyAlignment="1">
      <alignment horizontal="left" vertical="top"/>
    </xf>
    <xf numFmtId="0" fontId="44" fillId="11" borderId="14" xfId="0" applyFont="1" applyFill="1" applyBorder="1" applyAlignment="1">
      <alignment vertical="top" wrapText="1"/>
    </xf>
    <xf numFmtId="0" fontId="44" fillId="0" borderId="0" xfId="0" applyFont="1" applyAlignment="1">
      <alignment vertical="top" wrapText="1"/>
    </xf>
    <xf numFmtId="0" fontId="44" fillId="0" borderId="0" xfId="41" applyFont="1" applyAlignment="1">
      <alignment vertical="center"/>
    </xf>
    <xf numFmtId="1" fontId="35" fillId="2" borderId="10" xfId="41" applyNumberFormat="1" applyFont="1" applyFill="1" applyBorder="1" applyAlignment="1">
      <alignment horizontal="right"/>
    </xf>
    <xf numFmtId="49" fontId="32" fillId="0" borderId="0" xfId="41" applyNumberFormat="1" applyFont="1" applyAlignment="1">
      <alignment horizontal="right"/>
    </xf>
    <xf numFmtId="3" fontId="26" fillId="9" borderId="62" xfId="41" applyNumberFormat="1" applyFont="1" applyFill="1" applyBorder="1"/>
    <xf numFmtId="3" fontId="26" fillId="9" borderId="68" xfId="41" applyNumberFormat="1" applyFont="1" applyFill="1" applyBorder="1"/>
    <xf numFmtId="9" fontId="32" fillId="0" borderId="0" xfId="41" applyNumberFormat="1" applyFont="1"/>
    <xf numFmtId="3" fontId="26" fillId="0" borderId="0" xfId="41" applyNumberFormat="1" applyFont="1"/>
    <xf numFmtId="3" fontId="32" fillId="0" borderId="0" xfId="41" applyNumberFormat="1" applyFont="1"/>
    <xf numFmtId="0" fontId="26" fillId="0" borderId="0" xfId="41" applyFont="1"/>
    <xf numFmtId="0" fontId="44" fillId="0" borderId="0" xfId="0" applyFont="1" applyAlignment="1">
      <alignment vertical="top"/>
    </xf>
    <xf numFmtId="0" fontId="44" fillId="11" borderId="14" xfId="41" applyFont="1" applyFill="1" applyBorder="1" applyAlignment="1">
      <alignment vertical="top"/>
    </xf>
    <xf numFmtId="0" fontId="44" fillId="0" borderId="0" xfId="41" applyFont="1" applyAlignment="1">
      <alignment vertical="top"/>
    </xf>
    <xf numFmtId="165" fontId="26" fillId="0" borderId="0" xfId="41" applyNumberFormat="1" applyFont="1"/>
    <xf numFmtId="0" fontId="32" fillId="0" borderId="0" xfId="41" applyFont="1"/>
    <xf numFmtId="2" fontId="30" fillId="11" borderId="0" xfId="41" applyNumberFormat="1" applyFont="1" applyFill="1"/>
    <xf numFmtId="0" fontId="26" fillId="11" borderId="0" xfId="41" applyFont="1" applyFill="1"/>
    <xf numFmtId="0" fontId="32" fillId="11" borderId="0" xfId="41" applyFont="1" applyFill="1"/>
    <xf numFmtId="0" fontId="44" fillId="11" borderId="14" xfId="41" applyFont="1" applyFill="1" applyBorder="1"/>
    <xf numFmtId="49" fontId="32" fillId="0" borderId="19" xfId="41" applyNumberFormat="1" applyFont="1" applyBorder="1" applyAlignment="1">
      <alignment horizontal="right"/>
    </xf>
    <xf numFmtId="3" fontId="26" fillId="0" borderId="19" xfId="41" applyNumberFormat="1" applyFont="1" applyBorder="1"/>
    <xf numFmtId="9" fontId="32" fillId="0" borderId="20" xfId="41" applyNumberFormat="1" applyFont="1" applyBorder="1"/>
    <xf numFmtId="3" fontId="32" fillId="0" borderId="19" xfId="41" applyNumberFormat="1" applyFont="1" applyBorder="1"/>
    <xf numFmtId="0" fontId="44" fillId="11" borderId="0" xfId="41" applyFont="1" applyFill="1"/>
    <xf numFmtId="3" fontId="26" fillId="10" borderId="58" xfId="41" applyNumberFormat="1" applyFont="1" applyFill="1" applyBorder="1"/>
    <xf numFmtId="3" fontId="26" fillId="10" borderId="64" xfId="41" applyNumberFormat="1" applyFont="1" applyFill="1" applyBorder="1"/>
    <xf numFmtId="3" fontId="26" fillId="10" borderId="59" xfId="41" applyNumberFormat="1" applyFont="1" applyFill="1" applyBorder="1"/>
    <xf numFmtId="3" fontId="30" fillId="2" borderId="0" xfId="41" applyNumberFormat="1" applyFont="1" applyFill="1"/>
    <xf numFmtId="3" fontId="26" fillId="2" borderId="0" xfId="41" applyNumberFormat="1" applyFont="1" applyFill="1"/>
    <xf numFmtId="3" fontId="32" fillId="2" borderId="0" xfId="41" applyNumberFormat="1" applyFont="1" applyFill="1"/>
    <xf numFmtId="0" fontId="45" fillId="0" borderId="0" xfId="41" applyFont="1" applyAlignment="1">
      <alignment horizontal="left" vertical="top"/>
    </xf>
    <xf numFmtId="0" fontId="45" fillId="0" borderId="0" xfId="41" applyFont="1" applyAlignment="1" applyProtection="1">
      <alignment vertical="center"/>
      <protection locked="0"/>
    </xf>
    <xf numFmtId="9" fontId="26" fillId="10" borderId="62" xfId="41" applyNumberFormat="1" applyFont="1" applyFill="1" applyBorder="1"/>
    <xf numFmtId="9" fontId="26" fillId="10" borderId="63" xfId="41" applyNumberFormat="1" applyFont="1" applyFill="1" applyBorder="1"/>
    <xf numFmtId="9" fontId="26" fillId="10" borderId="68" xfId="41" applyNumberFormat="1" applyFont="1" applyFill="1" applyBorder="1"/>
    <xf numFmtId="9" fontId="26" fillId="10" borderId="58" xfId="41" applyNumberFormat="1" applyFont="1" applyFill="1" applyBorder="1"/>
    <xf numFmtId="9" fontId="26" fillId="10" borderId="59" xfId="41" applyNumberFormat="1" applyFont="1" applyFill="1" applyBorder="1"/>
    <xf numFmtId="9" fontId="26" fillId="10" borderId="64" xfId="41" applyNumberFormat="1" applyFont="1" applyFill="1" applyBorder="1"/>
    <xf numFmtId="165" fontId="32" fillId="2" borderId="0" xfId="41" applyNumberFormat="1" applyFont="1" applyFill="1" applyProtection="1">
      <protection locked="0"/>
    </xf>
    <xf numFmtId="0" fontId="32" fillId="2" borderId="0" xfId="41" applyFont="1" applyFill="1" applyAlignment="1" applyProtection="1">
      <alignment vertical="center"/>
      <protection locked="0"/>
    </xf>
    <xf numFmtId="0" fontId="26" fillId="4" borderId="64" xfId="0" applyFont="1" applyFill="1" applyBorder="1" applyProtection="1">
      <protection locked="0"/>
    </xf>
    <xf numFmtId="0" fontId="4" fillId="0" borderId="0" xfId="0" applyFont="1" applyAlignment="1">
      <alignment vertical="center"/>
    </xf>
    <xf numFmtId="0" fontId="44" fillId="11" borderId="0" xfId="0" applyFont="1" applyFill="1" applyAlignment="1">
      <alignment vertical="top" wrapText="1"/>
    </xf>
    <xf numFmtId="3" fontId="26" fillId="4" borderId="20" xfId="41" applyNumberFormat="1" applyFont="1" applyFill="1" applyBorder="1" applyProtection="1">
      <protection locked="0"/>
    </xf>
    <xf numFmtId="0" fontId="3" fillId="0" borderId="0" xfId="48"/>
    <xf numFmtId="0" fontId="30" fillId="2" borderId="9" xfId="41" applyFont="1" applyFill="1" applyBorder="1" applyAlignment="1" applyProtection="1">
      <alignment horizontal="left" vertical="top" wrapText="1"/>
      <protection locked="0"/>
    </xf>
    <xf numFmtId="0" fontId="30" fillId="2" borderId="0" xfId="41" applyFont="1" applyFill="1" applyAlignment="1" applyProtection="1">
      <alignment wrapText="1"/>
      <protection locked="0"/>
    </xf>
    <xf numFmtId="0" fontId="44" fillId="2" borderId="16" xfId="41" applyFont="1" applyFill="1" applyBorder="1" applyAlignment="1">
      <alignment wrapText="1"/>
    </xf>
    <xf numFmtId="0" fontId="46" fillId="2" borderId="76" xfId="41" applyFont="1" applyFill="1" applyBorder="1" applyAlignment="1">
      <alignment wrapText="1"/>
    </xf>
    <xf numFmtId="0" fontId="46" fillId="2" borderId="71" xfId="41" applyFont="1" applyFill="1" applyBorder="1" applyAlignment="1">
      <alignment wrapText="1"/>
    </xf>
    <xf numFmtId="0" fontId="44" fillId="2" borderId="73" xfId="41" applyFont="1" applyFill="1" applyBorder="1" applyAlignment="1">
      <alignment wrapText="1"/>
    </xf>
    <xf numFmtId="0" fontId="52" fillId="2" borderId="76" xfId="41" applyFont="1" applyFill="1" applyBorder="1" applyAlignment="1">
      <alignment wrapText="1"/>
    </xf>
    <xf numFmtId="0" fontId="42" fillId="2" borderId="18" xfId="41" applyFont="1" applyFill="1" applyBorder="1" applyAlignment="1">
      <alignment wrapText="1"/>
    </xf>
    <xf numFmtId="0" fontId="26" fillId="2" borderId="14" xfId="41" applyFont="1" applyFill="1" applyBorder="1" applyAlignment="1">
      <alignment vertical="center"/>
    </xf>
    <xf numFmtId="0" fontId="45" fillId="12" borderId="0" xfId="41" applyFont="1" applyFill="1" applyAlignment="1" applyProtection="1">
      <alignment horizontal="left" vertical="top"/>
      <protection locked="0"/>
    </xf>
    <xf numFmtId="0" fontId="0" fillId="0" borderId="13" xfId="0" applyBorder="1"/>
    <xf numFmtId="0" fontId="21" fillId="4" borderId="59" xfId="47" applyFont="1" applyFill="1" applyBorder="1" applyAlignment="1" applyProtection="1">
      <alignment horizontal="left" vertical="center" wrapText="1"/>
      <protection locked="0"/>
    </xf>
    <xf numFmtId="3" fontId="26" fillId="10" borderId="101" xfId="41" applyNumberFormat="1" applyFont="1" applyFill="1" applyBorder="1"/>
    <xf numFmtId="3" fontId="30" fillId="10" borderId="59" xfId="41" applyNumberFormat="1" applyFont="1" applyFill="1" applyBorder="1"/>
    <xf numFmtId="3" fontId="30" fillId="10" borderId="64" xfId="41" applyNumberFormat="1" applyFont="1" applyFill="1" applyBorder="1"/>
    <xf numFmtId="0" fontId="32" fillId="2" borderId="0" xfId="41" applyFont="1" applyFill="1" applyAlignment="1">
      <alignment horizontal="left" wrapText="1"/>
    </xf>
    <xf numFmtId="0" fontId="44" fillId="4" borderId="0" xfId="41" applyFont="1" applyFill="1" applyAlignment="1" applyProtection="1">
      <alignment vertical="center"/>
      <protection locked="0"/>
    </xf>
    <xf numFmtId="166" fontId="26" fillId="4" borderId="73" xfId="41" applyNumberFormat="1" applyFont="1" applyFill="1" applyBorder="1" applyAlignment="1" applyProtection="1">
      <alignment vertical="center"/>
      <protection locked="0"/>
    </xf>
    <xf numFmtId="0" fontId="45" fillId="0" borderId="0" xfId="43" applyFont="1" applyAlignment="1">
      <alignment vertical="center"/>
    </xf>
    <xf numFmtId="0" fontId="32" fillId="0" borderId="13" xfId="41" applyFont="1" applyBorder="1" applyAlignment="1">
      <alignment horizontal="right"/>
    </xf>
    <xf numFmtId="9" fontId="32" fillId="0" borderId="13" xfId="41" applyNumberFormat="1" applyFont="1" applyBorder="1"/>
    <xf numFmtId="9" fontId="26" fillId="10" borderId="67" xfId="41" applyNumberFormat="1" applyFont="1" applyFill="1" applyBorder="1"/>
    <xf numFmtId="9" fontId="26" fillId="10" borderId="66" xfId="41" applyNumberFormat="1" applyFont="1" applyFill="1" applyBorder="1"/>
    <xf numFmtId="9" fontId="26" fillId="10" borderId="65" xfId="41" applyNumberFormat="1" applyFont="1" applyFill="1" applyBorder="1"/>
    <xf numFmtId="170" fontId="3" fillId="0" borderId="0" xfId="48" applyNumberFormat="1"/>
    <xf numFmtId="170" fontId="0" fillId="0" borderId="0" xfId="0" applyNumberFormat="1"/>
    <xf numFmtId="1" fontId="29" fillId="0" borderId="11" xfId="41" applyNumberFormat="1" applyFont="1" applyBorder="1"/>
    <xf numFmtId="165" fontId="29" fillId="22" borderId="9" xfId="41" applyNumberFormat="1" applyFont="1" applyFill="1" applyBorder="1" applyAlignment="1">
      <alignment wrapText="1"/>
    </xf>
    <xf numFmtId="0" fontId="0" fillId="22" borderId="0" xfId="0" applyFill="1"/>
    <xf numFmtId="0" fontId="32" fillId="0" borderId="0" xfId="41" applyFont="1" applyAlignment="1">
      <alignment horizontal="right"/>
    </xf>
    <xf numFmtId="0" fontId="42" fillId="2" borderId="0" xfId="41" applyFont="1" applyFill="1" applyAlignment="1">
      <alignment vertical="center"/>
    </xf>
    <xf numFmtId="0" fontId="44" fillId="2" borderId="0" xfId="41" applyFont="1" applyFill="1" applyAlignment="1">
      <alignment horizontal="center" vertical="center"/>
    </xf>
    <xf numFmtId="0" fontId="43" fillId="2" borderId="17" xfId="10" applyFont="1" applyFill="1" applyBorder="1" applyAlignment="1" applyProtection="1"/>
    <xf numFmtId="0" fontId="43" fillId="0" borderId="19" xfId="10" applyFont="1" applyFill="1" applyBorder="1" applyAlignment="1" applyProtection="1">
      <alignment vertical="top"/>
    </xf>
    <xf numFmtId="0" fontId="43" fillId="0" borderId="19" xfId="10" applyFont="1" applyFill="1" applyBorder="1" applyProtection="1"/>
    <xf numFmtId="0" fontId="26" fillId="2" borderId="59" xfId="41" applyFont="1" applyFill="1" applyBorder="1"/>
    <xf numFmtId="0" fontId="26" fillId="2" borderId="61" xfId="41" applyFont="1" applyFill="1" applyBorder="1"/>
    <xf numFmtId="0" fontId="26" fillId="2" borderId="20" xfId="41" applyFont="1" applyFill="1" applyBorder="1"/>
    <xf numFmtId="0" fontId="39" fillId="2" borderId="0" xfId="41" applyFont="1" applyFill="1" applyAlignment="1">
      <alignment horizontal="left" vertical="center"/>
    </xf>
    <xf numFmtId="0" fontId="44" fillId="3" borderId="0" xfId="41" applyFont="1" applyFill="1" applyAlignment="1">
      <alignment vertical="center"/>
    </xf>
    <xf numFmtId="0" fontId="45" fillId="4" borderId="9" xfId="41" applyFont="1" applyFill="1" applyBorder="1" applyAlignment="1" applyProtection="1">
      <alignment horizontal="center" vertical="center"/>
      <protection locked="0"/>
    </xf>
    <xf numFmtId="0" fontId="46" fillId="2" borderId="0" xfId="41" applyFont="1" applyFill="1" applyAlignment="1">
      <alignment vertical="center"/>
    </xf>
    <xf numFmtId="0" fontId="43" fillId="0" borderId="0" xfId="10" applyFont="1" applyFill="1" applyAlignment="1" applyProtection="1">
      <alignment vertical="center"/>
    </xf>
    <xf numFmtId="0" fontId="46" fillId="2" borderId="0" xfId="41" applyFont="1" applyFill="1" applyAlignment="1" applyProtection="1">
      <alignment vertical="center"/>
      <protection locked="0"/>
    </xf>
    <xf numFmtId="0" fontId="58" fillId="4" borderId="0" xfId="41" applyFont="1" applyFill="1" applyAlignment="1">
      <alignment horizontal="center" vertical="center"/>
    </xf>
    <xf numFmtId="0" fontId="46" fillId="2" borderId="0" xfId="41" applyFont="1" applyFill="1" applyAlignment="1">
      <alignment horizontal="center" vertical="center"/>
    </xf>
    <xf numFmtId="0" fontId="26" fillId="0" borderId="0" xfId="41" applyFont="1" applyAlignment="1" applyProtection="1">
      <alignment vertical="center"/>
      <protection locked="0"/>
    </xf>
    <xf numFmtId="0" fontId="45" fillId="3" borderId="0" xfId="41" applyFont="1" applyFill="1" applyAlignment="1">
      <alignment horizontal="left" vertical="center"/>
    </xf>
    <xf numFmtId="169" fontId="44" fillId="4" borderId="9" xfId="41" applyNumberFormat="1" applyFont="1" applyFill="1" applyBorder="1" applyAlignment="1" applyProtection="1">
      <alignment vertical="center"/>
      <protection locked="0"/>
    </xf>
    <xf numFmtId="0" fontId="44" fillId="4" borderId="16" xfId="41" applyFont="1" applyFill="1" applyBorder="1" applyAlignment="1" applyProtection="1">
      <alignment vertical="center"/>
      <protection locked="0"/>
    </xf>
    <xf numFmtId="0" fontId="46" fillId="0" borderId="10" xfId="0" applyFont="1" applyBorder="1" applyAlignment="1">
      <alignment horizontal="left" vertical="center"/>
    </xf>
    <xf numFmtId="0" fontId="44" fillId="2" borderId="11" xfId="41" applyFont="1" applyFill="1" applyBorder="1" applyAlignment="1">
      <alignment horizontal="left" vertical="center"/>
    </xf>
    <xf numFmtId="0" fontId="44" fillId="2" borderId="11" xfId="41" applyFont="1" applyFill="1" applyBorder="1" applyAlignment="1">
      <alignment vertical="center"/>
    </xf>
    <xf numFmtId="0" fontId="44" fillId="2" borderId="12" xfId="41" applyFont="1" applyFill="1" applyBorder="1" applyAlignment="1">
      <alignment vertical="center"/>
    </xf>
    <xf numFmtId="0" fontId="46" fillId="2" borderId="17" xfId="41" applyFont="1" applyFill="1" applyBorder="1" applyAlignment="1">
      <alignment horizontal="left" vertical="center"/>
    </xf>
    <xf numFmtId="0" fontId="44" fillId="2" borderId="14" xfId="41" applyFont="1" applyFill="1" applyBorder="1" applyAlignment="1">
      <alignment horizontal="left" vertical="center"/>
    </xf>
    <xf numFmtId="0" fontId="44" fillId="2" borderId="14" xfId="41" applyFont="1" applyFill="1" applyBorder="1" applyAlignment="1">
      <alignment vertical="center"/>
    </xf>
    <xf numFmtId="0" fontId="44" fillId="2" borderId="15" xfId="41" applyFont="1" applyFill="1" applyBorder="1" applyAlignment="1">
      <alignment vertical="center"/>
    </xf>
    <xf numFmtId="0" fontId="44" fillId="0" borderId="35" xfId="41" applyFont="1" applyBorder="1" applyAlignment="1">
      <alignment vertical="center"/>
    </xf>
    <xf numFmtId="0" fontId="44" fillId="0" borderId="11" xfId="41" applyFont="1" applyBorder="1" applyAlignment="1">
      <alignment vertical="center"/>
    </xf>
    <xf numFmtId="0" fontId="44" fillId="0" borderId="32" xfId="41" applyFont="1" applyBorder="1" applyAlignment="1">
      <alignment vertical="center"/>
    </xf>
    <xf numFmtId="0" fontId="44" fillId="0" borderId="36" xfId="41" applyFont="1" applyBorder="1" applyAlignment="1">
      <alignment vertical="center"/>
    </xf>
    <xf numFmtId="0" fontId="46" fillId="4" borderId="24" xfId="41" applyFont="1" applyFill="1" applyBorder="1" applyAlignment="1" applyProtection="1">
      <alignment vertical="center" wrapText="1"/>
      <protection locked="0"/>
    </xf>
    <xf numFmtId="169" fontId="46" fillId="4" borderId="0" xfId="41" applyNumberFormat="1" applyFont="1" applyFill="1" applyAlignment="1" applyProtection="1">
      <alignment vertical="center"/>
      <protection locked="0"/>
    </xf>
    <xf numFmtId="0" fontId="46" fillId="4" borderId="30" xfId="41" applyFont="1" applyFill="1" applyBorder="1" applyAlignment="1" applyProtection="1">
      <alignment vertical="center"/>
      <protection locked="0"/>
    </xf>
    <xf numFmtId="0" fontId="44" fillId="4" borderId="37" xfId="41" applyFont="1" applyFill="1" applyBorder="1" applyAlignment="1" applyProtection="1">
      <alignment vertical="center" wrapText="1"/>
      <protection locked="0"/>
    </xf>
    <xf numFmtId="0" fontId="46" fillId="4" borderId="38" xfId="41" applyFont="1" applyFill="1" applyBorder="1" applyAlignment="1" applyProtection="1">
      <alignment vertical="center" wrapText="1"/>
      <protection locked="0"/>
    </xf>
    <xf numFmtId="169" fontId="46" fillId="4" borderId="39" xfId="41" applyNumberFormat="1" applyFont="1" applyFill="1" applyBorder="1" applyAlignment="1" applyProtection="1">
      <alignment vertical="center"/>
      <protection locked="0"/>
    </xf>
    <xf numFmtId="0" fontId="46" fillId="4" borderId="40" xfId="41" applyFont="1" applyFill="1" applyBorder="1" applyAlignment="1" applyProtection="1">
      <alignment vertical="center"/>
      <protection locked="0"/>
    </xf>
    <xf numFmtId="0" fontId="44" fillId="4" borderId="41" xfId="41" applyFont="1" applyFill="1" applyBorder="1" applyAlignment="1" applyProtection="1">
      <alignment vertical="center" wrapText="1"/>
      <protection locked="0"/>
    </xf>
    <xf numFmtId="0" fontId="46" fillId="4" borderId="42" xfId="41" applyFont="1" applyFill="1" applyBorder="1" applyAlignment="1" applyProtection="1">
      <alignment vertical="center" wrapText="1"/>
      <protection locked="0"/>
    </xf>
    <xf numFmtId="169" fontId="46" fillId="4" borderId="43" xfId="41" applyNumberFormat="1" applyFont="1" applyFill="1" applyBorder="1" applyAlignment="1" applyProtection="1">
      <alignment vertical="center"/>
      <protection locked="0"/>
    </xf>
    <xf numFmtId="0" fontId="46" fillId="4" borderId="44" xfId="41" applyFont="1" applyFill="1" applyBorder="1" applyAlignment="1" applyProtection="1">
      <alignment vertical="center"/>
      <protection locked="0"/>
    </xf>
    <xf numFmtId="0" fontId="44" fillId="4" borderId="45" xfId="41" applyFont="1" applyFill="1" applyBorder="1" applyAlignment="1" applyProtection="1">
      <alignment vertical="center" wrapText="1"/>
      <protection locked="0"/>
    </xf>
    <xf numFmtId="0" fontId="26" fillId="2" borderId="0" xfId="41" applyFont="1" applyFill="1" applyAlignment="1">
      <alignment vertical="center" wrapText="1"/>
    </xf>
    <xf numFmtId="0" fontId="46" fillId="4" borderId="0" xfId="41" applyFont="1" applyFill="1" applyAlignment="1">
      <alignment horizontal="left" vertical="center"/>
    </xf>
    <xf numFmtId="0" fontId="46" fillId="4" borderId="0" xfId="41" applyFont="1" applyFill="1" applyAlignment="1">
      <alignment horizontal="left" vertical="center" wrapText="1"/>
    </xf>
    <xf numFmtId="0" fontId="26" fillId="2" borderId="81" xfId="41" applyFont="1" applyFill="1" applyBorder="1" applyAlignment="1" applyProtection="1">
      <alignment vertical="center" wrapText="1"/>
      <protection locked="0"/>
    </xf>
    <xf numFmtId="0" fontId="26" fillId="2" borderId="34" xfId="41" applyFont="1" applyFill="1" applyBorder="1" applyAlignment="1" applyProtection="1">
      <alignment vertical="center" wrapText="1"/>
      <protection locked="0"/>
    </xf>
    <xf numFmtId="0" fontId="26" fillId="2" borderId="82" xfId="41" applyFont="1" applyFill="1" applyBorder="1" applyAlignment="1" applyProtection="1">
      <alignment vertical="center" wrapText="1"/>
      <protection locked="0"/>
    </xf>
    <xf numFmtId="169" fontId="26" fillId="2" borderId="83" xfId="41" applyNumberFormat="1" applyFont="1" applyFill="1" applyBorder="1" applyAlignment="1" applyProtection="1">
      <alignment vertical="center" wrapText="1"/>
      <protection locked="0"/>
    </xf>
    <xf numFmtId="0" fontId="26" fillId="2" borderId="28" xfId="41" applyFont="1" applyFill="1" applyBorder="1" applyAlignment="1" applyProtection="1">
      <alignment vertical="center" wrapText="1"/>
      <protection locked="0"/>
    </xf>
    <xf numFmtId="0" fontId="26" fillId="2" borderId="1" xfId="41" applyFont="1" applyFill="1" applyBorder="1" applyAlignment="1" applyProtection="1">
      <alignment vertical="center" wrapText="1"/>
      <protection locked="0"/>
    </xf>
    <xf numFmtId="0" fontId="26" fillId="2" borderId="29" xfId="41" applyFont="1" applyFill="1" applyBorder="1" applyAlignment="1" applyProtection="1">
      <alignment vertical="center" wrapText="1"/>
      <protection locked="0"/>
    </xf>
    <xf numFmtId="169" fontId="26" fillId="2" borderId="72" xfId="41" applyNumberFormat="1" applyFont="1" applyFill="1" applyBorder="1" applyAlignment="1" applyProtection="1">
      <alignment vertical="center" wrapText="1"/>
      <protection locked="0"/>
    </xf>
    <xf numFmtId="0" fontId="26" fillId="2" borderId="3" xfId="41" applyFont="1" applyFill="1" applyBorder="1" applyAlignment="1" applyProtection="1">
      <alignment vertical="center" wrapText="1"/>
      <protection locked="0"/>
    </xf>
    <xf numFmtId="0" fontId="26" fillId="2" borderId="8" xfId="41" applyFont="1" applyFill="1" applyBorder="1" applyAlignment="1" applyProtection="1">
      <alignment vertical="center" wrapText="1"/>
      <protection locked="0"/>
    </xf>
    <xf numFmtId="169" fontId="26" fillId="2" borderId="84" xfId="41" applyNumberFormat="1" applyFont="1" applyFill="1" applyBorder="1" applyAlignment="1" applyProtection="1">
      <alignment vertical="center" wrapText="1"/>
      <protection locked="0"/>
    </xf>
    <xf numFmtId="0" fontId="26" fillId="2" borderId="86" xfId="41" applyFont="1" applyFill="1" applyBorder="1" applyAlignment="1" applyProtection="1">
      <alignment vertical="center" wrapText="1"/>
      <protection locked="0"/>
    </xf>
    <xf numFmtId="0" fontId="26" fillId="2" borderId="87" xfId="41" applyFont="1" applyFill="1" applyBorder="1" applyAlignment="1" applyProtection="1">
      <alignment vertical="center" wrapText="1"/>
      <protection locked="0"/>
    </xf>
    <xf numFmtId="0" fontId="26" fillId="2" borderId="88" xfId="41" applyFont="1" applyFill="1" applyBorder="1" applyAlignment="1" applyProtection="1">
      <alignment vertical="center" wrapText="1"/>
      <protection locked="0"/>
    </xf>
    <xf numFmtId="169" fontId="26" fillId="2" borderId="77" xfId="41" applyNumberFormat="1" applyFont="1" applyFill="1" applyBorder="1" applyAlignment="1" applyProtection="1">
      <alignment vertical="center" wrapText="1"/>
      <protection locked="0"/>
    </xf>
    <xf numFmtId="0" fontId="26" fillId="2" borderId="0" xfId="0" applyFont="1" applyFill="1" applyAlignment="1" applyProtection="1">
      <alignment horizontal="left" vertical="center" wrapText="1"/>
      <protection locked="0"/>
    </xf>
    <xf numFmtId="0" fontId="26" fillId="2" borderId="0" xfId="41" applyFont="1" applyFill="1" applyAlignment="1" applyProtection="1">
      <alignment vertical="top"/>
      <protection locked="0"/>
    </xf>
    <xf numFmtId="0" fontId="24" fillId="2" borderId="0" xfId="10" applyFill="1" applyAlignment="1" applyProtection="1">
      <protection locked="0"/>
    </xf>
    <xf numFmtId="0" fontId="33" fillId="2" borderId="0" xfId="41" applyFont="1" applyFill="1" applyProtection="1">
      <protection locked="0"/>
    </xf>
    <xf numFmtId="0" fontId="45" fillId="2" borderId="0" xfId="41" applyFont="1" applyFill="1" applyAlignment="1">
      <alignment horizontal="center" vertical="center" wrapText="1"/>
    </xf>
    <xf numFmtId="0" fontId="45" fillId="18" borderId="0" xfId="41" applyFont="1" applyFill="1" applyAlignment="1">
      <alignment horizontal="left" vertical="center"/>
    </xf>
    <xf numFmtId="0" fontId="45" fillId="18" borderId="0" xfId="41" applyFont="1" applyFill="1" applyAlignment="1">
      <alignment horizontal="left" vertical="center" wrapText="1"/>
    </xf>
    <xf numFmtId="0" fontId="44" fillId="4" borderId="0" xfId="41" applyFont="1" applyFill="1" applyAlignment="1">
      <alignment horizontal="left" vertical="center" wrapText="1"/>
    </xf>
    <xf numFmtId="0" fontId="31" fillId="2" borderId="35" xfId="41" applyFont="1" applyFill="1" applyBorder="1" applyAlignment="1">
      <alignment horizontal="left" vertical="center" wrapText="1"/>
    </xf>
    <xf numFmtId="0" fontId="31" fillId="2" borderId="33" xfId="41" applyFont="1" applyFill="1" applyBorder="1" applyAlignment="1">
      <alignment horizontal="left" vertical="center" wrapText="1"/>
    </xf>
    <xf numFmtId="0" fontId="44" fillId="2" borderId="78" xfId="41" applyFont="1" applyFill="1" applyBorder="1" applyAlignment="1">
      <alignment vertical="center" wrapText="1"/>
    </xf>
    <xf numFmtId="0" fontId="44" fillId="2" borderId="79" xfId="41" applyFont="1" applyFill="1" applyBorder="1" applyAlignment="1">
      <alignment vertical="center" wrapText="1"/>
    </xf>
    <xf numFmtId="0" fontId="44" fillId="2" borderId="12" xfId="41" applyFont="1" applyFill="1" applyBorder="1" applyAlignment="1">
      <alignment vertical="center" wrapText="1"/>
    </xf>
    <xf numFmtId="0" fontId="26" fillId="18" borderId="0" xfId="0" applyFont="1" applyFill="1" applyAlignment="1">
      <alignment wrapText="1"/>
    </xf>
    <xf numFmtId="0" fontId="44" fillId="4" borderId="25" xfId="41" applyFont="1" applyFill="1" applyBorder="1" applyAlignment="1">
      <alignment horizontal="left" vertical="center" wrapText="1"/>
    </xf>
    <xf numFmtId="0" fontId="44" fillId="4" borderId="78" xfId="41" applyFont="1" applyFill="1" applyBorder="1" applyAlignment="1">
      <alignment horizontal="left" vertical="center" wrapText="1"/>
    </xf>
    <xf numFmtId="0" fontId="44" fillId="4" borderId="89" xfId="41" applyFont="1" applyFill="1" applyBorder="1" applyAlignment="1">
      <alignment horizontal="left" vertical="center" wrapText="1"/>
    </xf>
    <xf numFmtId="0" fontId="39" fillId="2" borderId="0" xfId="41" applyFont="1" applyFill="1" applyAlignment="1">
      <alignment vertical="center"/>
    </xf>
    <xf numFmtId="0" fontId="26" fillId="2" borderId="0" xfId="41" applyFont="1" applyFill="1" applyAlignment="1">
      <alignment horizontal="left" vertical="center"/>
    </xf>
    <xf numFmtId="0" fontId="26" fillId="2" borderId="0" xfId="41" applyFont="1" applyFill="1" applyAlignment="1" applyProtection="1">
      <alignment horizontal="left" vertical="center"/>
      <protection locked="0"/>
    </xf>
    <xf numFmtId="0" fontId="43" fillId="2" borderId="0" xfId="10" applyFont="1" applyFill="1" applyAlignment="1" applyProtection="1">
      <alignment horizontal="left" vertical="center"/>
    </xf>
    <xf numFmtId="0" fontId="44" fillId="2" borderId="0" xfId="41" applyFont="1" applyFill="1" applyAlignment="1" applyProtection="1">
      <alignment horizontal="left" vertical="center"/>
      <protection locked="0"/>
    </xf>
    <xf numFmtId="0" fontId="46" fillId="2" borderId="0" xfId="41" applyFont="1" applyFill="1" applyAlignment="1" applyProtection="1">
      <alignment horizontal="left" vertical="center"/>
      <protection locked="0"/>
    </xf>
    <xf numFmtId="0" fontId="26" fillId="2" borderId="0" xfId="41" applyFont="1" applyFill="1" applyAlignment="1" applyProtection="1">
      <alignment horizontal="left" vertical="center" wrapText="1"/>
      <protection locked="0"/>
    </xf>
    <xf numFmtId="0" fontId="35" fillId="2" borderId="11" xfId="41" applyFont="1" applyFill="1" applyBorder="1" applyAlignment="1">
      <alignment horizontal="right" vertical="center"/>
    </xf>
    <xf numFmtId="0" fontId="32" fillId="2" borderId="11" xfId="41" applyFont="1" applyFill="1" applyBorder="1" applyAlignment="1">
      <alignment horizontal="right" vertical="center"/>
    </xf>
    <xf numFmtId="0" fontId="26" fillId="2" borderId="13" xfId="41" applyFont="1" applyFill="1" applyBorder="1" applyAlignment="1">
      <alignment vertical="center"/>
    </xf>
    <xf numFmtId="166" fontId="48" fillId="4" borderId="63" xfId="41" applyNumberFormat="1" applyFont="1" applyFill="1" applyBorder="1" applyAlignment="1" applyProtection="1">
      <alignment horizontal="right" vertical="center"/>
      <protection locked="0"/>
    </xf>
    <xf numFmtId="166" fontId="48" fillId="4" borderId="68" xfId="41" applyNumberFormat="1" applyFont="1" applyFill="1" applyBorder="1" applyAlignment="1" applyProtection="1">
      <alignment horizontal="right" vertical="center"/>
      <protection locked="0"/>
    </xf>
    <xf numFmtId="166" fontId="48" fillId="4" borderId="59" xfId="41" applyNumberFormat="1" applyFont="1" applyFill="1" applyBorder="1" applyAlignment="1" applyProtection="1">
      <alignment horizontal="right" vertical="center"/>
      <protection locked="0"/>
    </xf>
    <xf numFmtId="166" fontId="48" fillId="4" borderId="64" xfId="41" applyNumberFormat="1" applyFont="1" applyFill="1" applyBorder="1" applyAlignment="1" applyProtection="1">
      <alignment horizontal="right" vertical="center"/>
      <protection locked="0"/>
    </xf>
    <xf numFmtId="166" fontId="48" fillId="4" borderId="93" xfId="41" applyNumberFormat="1" applyFont="1" applyFill="1" applyBorder="1" applyAlignment="1" applyProtection="1">
      <alignment horizontal="right" vertical="center"/>
      <protection locked="0"/>
    </xf>
    <xf numFmtId="166" fontId="48" fillId="4" borderId="92" xfId="41" applyNumberFormat="1" applyFont="1" applyFill="1" applyBorder="1" applyAlignment="1" applyProtection="1">
      <alignment horizontal="right" vertical="center"/>
      <protection locked="0"/>
    </xf>
    <xf numFmtId="166" fontId="48" fillId="4" borderId="97" xfId="41" applyNumberFormat="1" applyFont="1" applyFill="1" applyBorder="1" applyAlignment="1" applyProtection="1">
      <alignment horizontal="right" vertical="center"/>
      <protection locked="0"/>
    </xf>
    <xf numFmtId="166" fontId="48" fillId="4" borderId="96" xfId="41" applyNumberFormat="1" applyFont="1" applyFill="1" applyBorder="1" applyAlignment="1" applyProtection="1">
      <alignment horizontal="right" vertical="center"/>
      <protection locked="0"/>
    </xf>
    <xf numFmtId="166" fontId="48" fillId="4" borderId="75" xfId="41" applyNumberFormat="1" applyFont="1" applyFill="1" applyBorder="1" applyAlignment="1" applyProtection="1">
      <alignment horizontal="right" vertical="center"/>
      <protection locked="0"/>
    </xf>
    <xf numFmtId="166" fontId="48" fillId="4" borderId="61" xfId="41" applyNumberFormat="1" applyFont="1" applyFill="1" applyBorder="1" applyAlignment="1" applyProtection="1">
      <alignment horizontal="right" vertical="center"/>
      <protection locked="0"/>
    </xf>
    <xf numFmtId="3" fontId="26" fillId="4" borderId="68" xfId="41" applyNumberFormat="1" applyFont="1" applyFill="1" applyBorder="1" applyAlignment="1" applyProtection="1">
      <alignment vertical="center"/>
      <protection locked="0"/>
    </xf>
    <xf numFmtId="3" fontId="26" fillId="4" borderId="63" xfId="41" applyNumberFormat="1" applyFont="1" applyFill="1" applyBorder="1" applyAlignment="1" applyProtection="1">
      <alignment vertical="center"/>
      <protection locked="0"/>
    </xf>
    <xf numFmtId="3" fontId="26" fillId="4" borderId="64" xfId="41" applyNumberFormat="1" applyFont="1" applyFill="1" applyBorder="1" applyAlignment="1" applyProtection="1">
      <alignment vertical="center"/>
      <protection locked="0"/>
    </xf>
    <xf numFmtId="3" fontId="26" fillId="4" borderId="59" xfId="41" applyNumberFormat="1" applyFont="1" applyFill="1" applyBorder="1" applyAlignment="1" applyProtection="1">
      <alignment vertical="center"/>
      <protection locked="0"/>
    </xf>
    <xf numFmtId="0" fontId="35" fillId="2" borderId="10" xfId="41" applyFont="1" applyFill="1" applyBorder="1" applyAlignment="1">
      <alignment horizontal="right" vertical="center"/>
    </xf>
    <xf numFmtId="3" fontId="27" fillId="4" borderId="68" xfId="41" applyNumberFormat="1" applyFont="1" applyFill="1" applyBorder="1" applyAlignment="1" applyProtection="1">
      <alignment vertical="center"/>
      <protection locked="0"/>
    </xf>
    <xf numFmtId="3" fontId="27" fillId="4" borderId="64" xfId="41" applyNumberFormat="1" applyFont="1" applyFill="1" applyBorder="1" applyAlignment="1" applyProtection="1">
      <alignment vertical="center"/>
      <protection locked="0"/>
    </xf>
    <xf numFmtId="3" fontId="30" fillId="4" borderId="64" xfId="41" applyNumberFormat="1" applyFont="1" applyFill="1" applyBorder="1" applyAlignment="1" applyProtection="1">
      <alignment vertical="center"/>
      <protection locked="0"/>
    </xf>
    <xf numFmtId="3" fontId="30" fillId="4" borderId="75" xfId="41" applyNumberFormat="1" applyFont="1" applyFill="1" applyBorder="1" applyAlignment="1" applyProtection="1">
      <alignment vertical="center"/>
      <protection locked="0"/>
    </xf>
    <xf numFmtId="3" fontId="26" fillId="4" borderId="75" xfId="41" applyNumberFormat="1" applyFont="1" applyFill="1" applyBorder="1" applyAlignment="1" applyProtection="1">
      <alignment vertical="center"/>
      <protection locked="0"/>
    </xf>
    <xf numFmtId="3" fontId="26" fillId="4" borderId="61" xfId="41" applyNumberFormat="1" applyFont="1" applyFill="1" applyBorder="1" applyAlignment="1" applyProtection="1">
      <alignment vertical="center"/>
      <protection locked="0"/>
    </xf>
    <xf numFmtId="165" fontId="30" fillId="2" borderId="0" xfId="41" applyNumberFormat="1" applyFont="1" applyFill="1" applyAlignment="1">
      <alignment vertical="center"/>
    </xf>
    <xf numFmtId="2" fontId="30" fillId="2" borderId="0" xfId="41" applyNumberFormat="1" applyFont="1" applyFill="1" applyAlignment="1">
      <alignment vertical="center"/>
    </xf>
    <xf numFmtId="0" fontId="32" fillId="2" borderId="0" xfId="41" applyFont="1" applyFill="1" applyAlignment="1">
      <alignment vertical="center"/>
    </xf>
    <xf numFmtId="0" fontId="26" fillId="2" borderId="0" xfId="41" applyFont="1" applyFill="1" applyAlignment="1">
      <alignment horizontal="right" vertical="center"/>
    </xf>
    <xf numFmtId="3" fontId="26" fillId="4" borderId="68" xfId="41" applyNumberFormat="1" applyFont="1" applyFill="1" applyBorder="1" applyAlignment="1" applyProtection="1">
      <alignment horizontal="right" vertical="center"/>
      <protection locked="0"/>
    </xf>
    <xf numFmtId="3" fontId="26" fillId="4" borderId="63" xfId="41" applyNumberFormat="1" applyFont="1" applyFill="1" applyBorder="1" applyAlignment="1" applyProtection="1">
      <alignment horizontal="right" vertical="center"/>
      <protection locked="0"/>
    </xf>
    <xf numFmtId="3" fontId="26" fillId="4" borderId="64" xfId="41" applyNumberFormat="1" applyFont="1" applyFill="1" applyBorder="1" applyAlignment="1" applyProtection="1">
      <alignment horizontal="right" vertical="center"/>
      <protection locked="0"/>
    </xf>
    <xf numFmtId="3" fontId="26" fillId="4" borderId="59" xfId="41" applyNumberFormat="1" applyFont="1" applyFill="1" applyBorder="1" applyAlignment="1" applyProtection="1">
      <alignment horizontal="right" vertical="center"/>
      <protection locked="0"/>
    </xf>
    <xf numFmtId="3" fontId="30" fillId="4" borderId="64" xfId="41" applyNumberFormat="1" applyFont="1" applyFill="1" applyBorder="1" applyAlignment="1" applyProtection="1">
      <alignment horizontal="right" vertical="center"/>
      <protection locked="0"/>
    </xf>
    <xf numFmtId="3" fontId="30" fillId="4" borderId="75" xfId="41" applyNumberFormat="1" applyFont="1" applyFill="1" applyBorder="1" applyAlignment="1" applyProtection="1">
      <alignment horizontal="right" vertical="center"/>
      <protection locked="0"/>
    </xf>
    <xf numFmtId="3" fontId="26" fillId="4" borderId="75" xfId="41" applyNumberFormat="1" applyFont="1" applyFill="1" applyBorder="1" applyAlignment="1" applyProtection="1">
      <alignment horizontal="right" vertical="center"/>
      <protection locked="0"/>
    </xf>
    <xf numFmtId="3" fontId="26" fillId="4" borderId="61" xfId="41" applyNumberFormat="1" applyFont="1" applyFill="1" applyBorder="1" applyAlignment="1" applyProtection="1">
      <alignment horizontal="right" vertical="center"/>
      <protection locked="0"/>
    </xf>
    <xf numFmtId="0" fontId="32" fillId="2" borderId="0" xfId="41" applyFont="1" applyFill="1" applyAlignment="1">
      <alignment horizontal="right" vertical="center"/>
    </xf>
    <xf numFmtId="0" fontId="26" fillId="2" borderId="0" xfId="41" applyFont="1" applyFill="1" applyAlignment="1" applyProtection="1">
      <alignment horizontal="right" vertical="center"/>
      <protection locked="0"/>
    </xf>
    <xf numFmtId="0" fontId="30" fillId="2" borderId="0" xfId="41" applyFont="1" applyFill="1" applyAlignment="1" applyProtection="1">
      <alignment horizontal="left"/>
      <protection locked="0"/>
    </xf>
    <xf numFmtId="166" fontId="48" fillId="0" borderId="95" xfId="41" applyNumberFormat="1" applyFont="1" applyBorder="1" applyAlignment="1" applyProtection="1">
      <alignment horizontal="right" vertical="center"/>
      <protection locked="0"/>
    </xf>
    <xf numFmtId="166" fontId="48" fillId="0" borderId="94" xfId="41" applyNumberFormat="1" applyFont="1" applyBorder="1" applyAlignment="1" applyProtection="1">
      <alignment horizontal="right" vertical="center"/>
      <protection locked="0"/>
    </xf>
    <xf numFmtId="166" fontId="48" fillId="0" borderId="68" xfId="41" applyNumberFormat="1" applyFont="1" applyBorder="1" applyAlignment="1" applyProtection="1">
      <alignment horizontal="right" vertical="center"/>
      <protection locked="0"/>
    </xf>
    <xf numFmtId="166" fontId="48" fillId="0" borderId="63" xfId="41" applyNumberFormat="1" applyFont="1" applyBorder="1" applyAlignment="1" applyProtection="1">
      <alignment horizontal="right" vertical="center"/>
      <protection locked="0"/>
    </xf>
    <xf numFmtId="0" fontId="45" fillId="2" borderId="0" xfId="41" applyFont="1" applyFill="1" applyAlignment="1" applyProtection="1">
      <alignment horizontal="right" vertical="center"/>
      <protection locked="0"/>
    </xf>
    <xf numFmtId="0" fontId="44" fillId="2" borderId="0" xfId="41" applyFont="1" applyFill="1" applyAlignment="1" applyProtection="1">
      <alignment horizontal="right" vertical="center"/>
      <protection locked="0"/>
    </xf>
    <xf numFmtId="0" fontId="45" fillId="0" borderId="0" xfId="41" applyFont="1" applyAlignment="1" applyProtection="1">
      <alignment horizontal="right" vertical="center"/>
      <protection locked="0"/>
    </xf>
    <xf numFmtId="0" fontId="44" fillId="2" borderId="0" xfId="41" applyFont="1" applyFill="1" applyAlignment="1" applyProtection="1">
      <alignment horizontal="left" vertical="center" wrapText="1"/>
      <protection locked="0"/>
    </xf>
    <xf numFmtId="0" fontId="26" fillId="2" borderId="13" xfId="41" applyFont="1" applyFill="1" applyBorder="1" applyAlignment="1" applyProtection="1">
      <alignment horizontal="right" vertical="center"/>
      <protection locked="0"/>
    </xf>
    <xf numFmtId="168" fontId="26" fillId="2" borderId="11" xfId="41" applyNumberFormat="1" applyFont="1" applyFill="1" applyBorder="1" applyAlignment="1" applyProtection="1">
      <alignment horizontal="right" vertical="center"/>
      <protection locked="0"/>
    </xf>
    <xf numFmtId="0" fontId="26" fillId="2" borderId="11" xfId="41" applyFont="1" applyFill="1" applyBorder="1" applyAlignment="1" applyProtection="1">
      <alignment horizontal="right" vertical="center"/>
      <protection locked="0"/>
    </xf>
    <xf numFmtId="0" fontId="26" fillId="2" borderId="14" xfId="41" applyFont="1" applyFill="1" applyBorder="1" applyAlignment="1" applyProtection="1">
      <alignment horizontal="left" vertical="center"/>
      <protection locked="0"/>
    </xf>
    <xf numFmtId="0" fontId="30" fillId="2" borderId="11" xfId="41" applyFont="1" applyFill="1" applyBorder="1" applyAlignment="1" applyProtection="1">
      <alignment horizontal="right" vertical="center"/>
      <protection locked="0"/>
    </xf>
    <xf numFmtId="165" fontId="27"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Alignment="1" applyProtection="1">
      <alignment horizontal="right" vertical="center"/>
      <protection locked="0"/>
    </xf>
    <xf numFmtId="165" fontId="26" fillId="2" borderId="11" xfId="41" applyNumberFormat="1" applyFont="1" applyFill="1" applyBorder="1" applyProtection="1">
      <protection locked="0"/>
    </xf>
    <xf numFmtId="0" fontId="35" fillId="2" borderId="0" xfId="41" applyFont="1" applyFill="1" applyAlignment="1" applyProtection="1">
      <alignment horizontal="right" vertical="center"/>
      <protection locked="0"/>
    </xf>
    <xf numFmtId="0" fontId="29" fillId="2" borderId="0" xfId="41" applyFont="1" applyFill="1" applyAlignment="1" applyProtection="1">
      <alignment horizontal="right" vertical="center"/>
      <protection locked="0"/>
    </xf>
    <xf numFmtId="0" fontId="29" fillId="2" borderId="11" xfId="41" applyFont="1" applyFill="1" applyBorder="1" applyAlignment="1" applyProtection="1">
      <alignment horizontal="right" vertical="center"/>
      <protection locked="0"/>
    </xf>
    <xf numFmtId="165" fontId="30" fillId="2" borderId="0" xfId="41" applyNumberFormat="1" applyFont="1" applyFill="1" applyAlignment="1" applyProtection="1">
      <alignment horizontal="right" vertical="center"/>
      <protection locked="0"/>
    </xf>
    <xf numFmtId="2" fontId="30" fillId="2" borderId="0" xfId="41" applyNumberFormat="1" applyFont="1" applyFill="1" applyAlignment="1" applyProtection="1">
      <alignment horizontal="right" vertical="center"/>
      <protection locked="0"/>
    </xf>
    <xf numFmtId="0" fontId="32" fillId="2" borderId="0" xfId="41" applyFont="1" applyFill="1" applyAlignment="1" applyProtection="1">
      <alignment horizontal="right" vertical="center"/>
      <protection locked="0"/>
    </xf>
    <xf numFmtId="0" fontId="45" fillId="2" borderId="0" xfId="41" applyFont="1" applyFill="1" applyAlignment="1">
      <alignment horizontal="right" vertical="center"/>
    </xf>
    <xf numFmtId="0" fontId="45" fillId="3" borderId="0" xfId="41" applyFont="1" applyFill="1" applyAlignment="1">
      <alignment horizontal="right" vertical="center"/>
    </xf>
    <xf numFmtId="0" fontId="44" fillId="19" borderId="0" xfId="43" applyFont="1" applyFill="1" applyAlignment="1">
      <alignment horizontal="left" vertical="center"/>
    </xf>
    <xf numFmtId="0" fontId="44" fillId="19" borderId="0" xfId="43" applyFont="1" applyFill="1" applyAlignment="1">
      <alignment horizontal="left" vertical="center" wrapText="1"/>
    </xf>
    <xf numFmtId="166" fontId="35" fillId="19" borderId="0" xfId="41" applyNumberFormat="1" applyFont="1" applyFill="1" applyAlignment="1">
      <alignment horizontal="left" vertical="center"/>
    </xf>
    <xf numFmtId="0" fontId="44" fillId="17" borderId="20" xfId="41" applyFont="1" applyFill="1" applyBorder="1" applyAlignment="1">
      <alignment horizontal="left" vertical="center"/>
    </xf>
    <xf numFmtId="0" fontId="44" fillId="17" borderId="0" xfId="41" applyFont="1" applyFill="1" applyAlignment="1">
      <alignment horizontal="left" vertical="center"/>
    </xf>
    <xf numFmtId="0" fontId="26" fillId="17" borderId="0" xfId="41" applyFont="1" applyFill="1" applyAlignment="1">
      <alignment horizontal="left" vertical="center"/>
    </xf>
    <xf numFmtId="0" fontId="26" fillId="17" borderId="0" xfId="41" applyFont="1" applyFill="1" applyAlignment="1">
      <alignment horizontal="left" vertical="center" wrapText="1"/>
    </xf>
    <xf numFmtId="0" fontId="26" fillId="17" borderId="0" xfId="41" applyFont="1" applyFill="1" applyAlignment="1">
      <alignment horizontal="right" vertical="center" wrapText="1"/>
    </xf>
    <xf numFmtId="0" fontId="30" fillId="2" borderId="76" xfId="41" applyFont="1" applyFill="1" applyBorder="1" applyAlignment="1">
      <alignment horizontal="right" wrapText="1"/>
    </xf>
    <xf numFmtId="0" fontId="30" fillId="2" borderId="91" xfId="41" applyFont="1" applyFill="1" applyBorder="1" applyAlignment="1">
      <alignment horizontal="right" wrapText="1"/>
    </xf>
    <xf numFmtId="0" fontId="29" fillId="2" borderId="100" xfId="41" applyFont="1" applyFill="1" applyBorder="1" applyAlignment="1">
      <alignment horizontal="right" wrapText="1"/>
    </xf>
    <xf numFmtId="0" fontId="29" fillId="2" borderId="13" xfId="41" applyFont="1" applyFill="1" applyBorder="1" applyAlignment="1">
      <alignment horizontal="right" wrapText="1"/>
    </xf>
    <xf numFmtId="0" fontId="32" fillId="2" borderId="18" xfId="41" applyFont="1" applyFill="1" applyBorder="1" applyAlignment="1">
      <alignment horizontal="right" wrapText="1"/>
    </xf>
    <xf numFmtId="166" fontId="48" fillId="9" borderId="68" xfId="41" applyNumberFormat="1" applyFont="1" applyFill="1" applyBorder="1" applyAlignment="1">
      <alignment horizontal="right" vertical="center"/>
    </xf>
    <xf numFmtId="166" fontId="48" fillId="0" borderId="94" xfId="41" applyNumberFormat="1" applyFont="1" applyBorder="1" applyAlignment="1">
      <alignment horizontal="right" vertical="center"/>
    </xf>
    <xf numFmtId="166" fontId="48" fillId="9" borderId="92" xfId="41" applyNumberFormat="1" applyFont="1" applyFill="1" applyBorder="1" applyAlignment="1">
      <alignment horizontal="right" vertical="center"/>
    </xf>
    <xf numFmtId="166" fontId="48" fillId="0" borderId="68" xfId="41" applyNumberFormat="1" applyFont="1" applyBorder="1" applyAlignment="1">
      <alignment horizontal="right" vertical="center"/>
    </xf>
    <xf numFmtId="166" fontId="32" fillId="10" borderId="19" xfId="41" applyNumberFormat="1" applyFont="1" applyFill="1" applyBorder="1" applyAlignment="1">
      <alignment horizontal="right" vertical="center"/>
    </xf>
    <xf numFmtId="166" fontId="32" fillId="10" borderId="0" xfId="41" applyNumberFormat="1" applyFont="1" applyFill="1" applyAlignment="1">
      <alignment horizontal="right" vertical="center"/>
    </xf>
    <xf numFmtId="0" fontId="32" fillId="2" borderId="12" xfId="41" applyFont="1" applyFill="1" applyBorder="1" applyAlignment="1">
      <alignment horizontal="right" vertical="center"/>
    </xf>
    <xf numFmtId="166" fontId="32" fillId="10" borderId="75" xfId="41" applyNumberFormat="1" applyFont="1" applyFill="1" applyBorder="1" applyAlignment="1">
      <alignment horizontal="right" vertical="center"/>
    </xf>
    <xf numFmtId="166" fontId="32" fillId="10" borderId="61" xfId="41" applyNumberFormat="1" applyFont="1" applyFill="1" applyBorder="1" applyAlignment="1">
      <alignment horizontal="right" vertical="center"/>
    </xf>
    <xf numFmtId="0" fontId="30" fillId="2" borderId="58" xfId="41" applyFont="1" applyFill="1" applyBorder="1" applyAlignment="1">
      <alignment horizontal="left"/>
    </xf>
    <xf numFmtId="0" fontId="29" fillId="2" borderId="58" xfId="41" applyFont="1" applyFill="1" applyBorder="1" applyAlignment="1">
      <alignment horizontal="left"/>
    </xf>
    <xf numFmtId="0" fontId="30" fillId="2" borderId="60" xfId="41" applyFont="1" applyFill="1" applyBorder="1" applyAlignment="1">
      <alignment horizontal="left"/>
    </xf>
    <xf numFmtId="0" fontId="32" fillId="2" borderId="65" xfId="41" applyFont="1" applyFill="1" applyBorder="1" applyAlignment="1">
      <alignment horizontal="left"/>
    </xf>
    <xf numFmtId="0" fontId="32" fillId="2" borderId="10" xfId="41" applyFont="1" applyFill="1" applyBorder="1"/>
    <xf numFmtId="0" fontId="26" fillId="2" borderId="11" xfId="41" applyFont="1" applyFill="1" applyBorder="1"/>
    <xf numFmtId="0" fontId="26" fillId="2" borderId="12" xfId="41" applyFont="1" applyFill="1" applyBorder="1"/>
    <xf numFmtId="0" fontId="26" fillId="2" borderId="64" xfId="41" applyFont="1" applyFill="1" applyBorder="1"/>
    <xf numFmtId="0" fontId="26" fillId="2" borderId="75" xfId="41" applyFont="1" applyFill="1" applyBorder="1"/>
    <xf numFmtId="0" fontId="26" fillId="2" borderId="66" xfId="41" applyFont="1" applyFill="1" applyBorder="1"/>
    <xf numFmtId="0" fontId="30" fillId="2" borderId="66" xfId="41" applyFont="1" applyFill="1" applyBorder="1"/>
    <xf numFmtId="0" fontId="26" fillId="2" borderId="67" xfId="41" applyFont="1" applyFill="1" applyBorder="1" applyAlignment="1">
      <alignment vertical="center"/>
    </xf>
    <xf numFmtId="0" fontId="44" fillId="11" borderId="14" xfId="41" applyFont="1" applyFill="1" applyBorder="1" applyAlignment="1">
      <alignment horizontal="left" vertical="center"/>
    </xf>
    <xf numFmtId="0" fontId="44" fillId="11" borderId="14" xfId="41" applyFont="1" applyFill="1" applyBorder="1" applyAlignment="1">
      <alignment horizontal="left" vertical="center" wrapText="1"/>
    </xf>
    <xf numFmtId="1" fontId="35" fillId="2" borderId="10" xfId="41" applyNumberFormat="1" applyFont="1" applyFill="1" applyBorder="1" applyAlignment="1">
      <alignment horizontal="right" vertical="center"/>
    </xf>
    <xf numFmtId="9" fontId="32" fillId="10" borderId="62" xfId="41" applyNumberFormat="1" applyFont="1" applyFill="1" applyBorder="1" applyAlignment="1">
      <alignment horizontal="right" vertical="center"/>
    </xf>
    <xf numFmtId="9" fontId="32" fillId="10" borderId="68" xfId="41" applyNumberFormat="1" applyFont="1" applyFill="1" applyBorder="1" applyAlignment="1">
      <alignment horizontal="right" vertical="center"/>
    </xf>
    <xf numFmtId="9" fontId="32" fillId="10" borderId="63" xfId="41" applyNumberFormat="1" applyFont="1" applyFill="1" applyBorder="1" applyAlignment="1">
      <alignment horizontal="right" vertical="center"/>
    </xf>
    <xf numFmtId="9" fontId="32" fillId="10" borderId="58" xfId="41" applyNumberFormat="1" applyFont="1" applyFill="1" applyBorder="1" applyAlignment="1">
      <alignment horizontal="right" vertical="center"/>
    </xf>
    <xf numFmtId="9" fontId="32" fillId="10" borderId="64" xfId="41" applyNumberFormat="1" applyFont="1" applyFill="1" applyBorder="1" applyAlignment="1">
      <alignment horizontal="right" vertical="center"/>
    </xf>
    <xf numFmtId="9" fontId="32" fillId="10" borderId="59" xfId="41" applyNumberFormat="1" applyFont="1" applyFill="1" applyBorder="1" applyAlignment="1">
      <alignment horizontal="right" vertical="center"/>
    </xf>
    <xf numFmtId="9" fontId="32" fillId="10" borderId="65" xfId="41" applyNumberFormat="1" applyFont="1" applyFill="1" applyBorder="1" applyAlignment="1">
      <alignment horizontal="right" vertical="center"/>
    </xf>
    <xf numFmtId="9" fontId="32" fillId="10" borderId="66" xfId="41" applyNumberFormat="1" applyFont="1" applyFill="1" applyBorder="1" applyAlignment="1">
      <alignment horizontal="right" vertical="center"/>
    </xf>
    <xf numFmtId="9" fontId="32" fillId="10" borderId="67" xfId="41" applyNumberFormat="1" applyFont="1" applyFill="1" applyBorder="1" applyAlignment="1">
      <alignment horizontal="right" vertical="center"/>
    </xf>
    <xf numFmtId="1" fontId="29" fillId="2" borderId="11" xfId="41" applyNumberFormat="1" applyFont="1" applyFill="1" applyBorder="1" applyAlignment="1">
      <alignment horizontal="right" vertical="center"/>
    </xf>
    <xf numFmtId="3" fontId="32" fillId="10" borderId="75" xfId="41" applyNumberFormat="1" applyFont="1" applyFill="1" applyBorder="1" applyAlignment="1">
      <alignment horizontal="right" vertical="center"/>
    </xf>
    <xf numFmtId="3" fontId="32" fillId="10" borderId="14" xfId="41" applyNumberFormat="1" applyFont="1" applyFill="1" applyBorder="1" applyAlignment="1">
      <alignment horizontal="right" vertical="center"/>
    </xf>
    <xf numFmtId="3" fontId="32" fillId="10" borderId="67" xfId="41" applyNumberFormat="1" applyFont="1" applyFill="1" applyBorder="1" applyAlignment="1">
      <alignment horizontal="right" vertical="center"/>
    </xf>
    <xf numFmtId="0" fontId="32" fillId="2" borderId="76" xfId="41" applyFont="1" applyFill="1" applyBorder="1" applyAlignment="1">
      <alignment horizontal="right"/>
    </xf>
    <xf numFmtId="3" fontId="32" fillId="10" borderId="66" xfId="41" applyNumberFormat="1" applyFont="1" applyFill="1" applyBorder="1" applyAlignment="1">
      <alignment horizontal="right" vertical="center"/>
    </xf>
    <xf numFmtId="9" fontId="32" fillId="10" borderId="60" xfId="41" applyNumberFormat="1" applyFont="1" applyFill="1" applyBorder="1" applyAlignment="1">
      <alignment horizontal="right" vertical="center"/>
    </xf>
    <xf numFmtId="9" fontId="32" fillId="10" borderId="75" xfId="41" applyNumberFormat="1" applyFont="1" applyFill="1" applyBorder="1" applyAlignment="1">
      <alignment horizontal="right" vertical="center"/>
    </xf>
    <xf numFmtId="9" fontId="32" fillId="10" borderId="75" xfId="41" applyNumberFormat="1" applyFont="1" applyFill="1" applyBorder="1"/>
    <xf numFmtId="0" fontId="44" fillId="11" borderId="0" xfId="0" applyFont="1" applyFill="1" applyAlignment="1">
      <alignment horizontal="left" vertical="center"/>
    </xf>
    <xf numFmtId="3" fontId="29" fillId="10" borderId="66" xfId="41" applyNumberFormat="1" applyFont="1" applyFill="1" applyBorder="1" applyAlignment="1">
      <alignment horizontal="right" vertical="center"/>
    </xf>
    <xf numFmtId="3" fontId="29" fillId="10" borderId="67" xfId="41" applyNumberFormat="1" applyFont="1" applyFill="1" applyBorder="1" applyAlignment="1">
      <alignment horizontal="right" vertical="center"/>
    </xf>
    <xf numFmtId="0" fontId="45" fillId="12" borderId="0" xfId="41" applyFont="1" applyFill="1" applyAlignment="1">
      <alignment horizontal="right" vertical="center"/>
    </xf>
    <xf numFmtId="0" fontId="4" fillId="2" borderId="3" xfId="41" applyFont="1" applyFill="1" applyBorder="1"/>
    <xf numFmtId="0" fontId="4" fillId="2" borderId="2" xfId="41" applyFont="1" applyFill="1" applyBorder="1" applyAlignment="1">
      <alignment horizontal="right" vertical="center"/>
    </xf>
    <xf numFmtId="10" fontId="4" fillId="2" borderId="1" xfId="41" applyNumberFormat="1" applyFont="1" applyFill="1" applyBorder="1" applyAlignment="1">
      <alignment horizontal="right" vertical="center"/>
    </xf>
    <xf numFmtId="0" fontId="4" fillId="2" borderId="0" xfId="41" applyFont="1" applyFill="1" applyAlignment="1" applyProtection="1">
      <alignment horizontal="right" vertical="center"/>
      <protection locked="0"/>
    </xf>
    <xf numFmtId="0" fontId="4" fillId="2" borderId="0" xfId="41" applyFont="1" applyFill="1" applyProtection="1">
      <protection locked="0"/>
    </xf>
    <xf numFmtId="0" fontId="4" fillId="23" borderId="0" xfId="41" applyFont="1" applyFill="1"/>
    <xf numFmtId="0" fontId="26" fillId="23" borderId="0" xfId="41" applyFont="1" applyFill="1" applyAlignment="1">
      <alignment horizontal="right" vertical="center"/>
    </xf>
    <xf numFmtId="0" fontId="26" fillId="0" borderId="0" xfId="41" applyFont="1" applyAlignment="1" applyProtection="1">
      <alignment horizontal="right" vertical="center"/>
      <protection locked="0"/>
    </xf>
    <xf numFmtId="0" fontId="26" fillId="0" borderId="0" xfId="41" applyFont="1" applyProtection="1">
      <protection locked="0"/>
    </xf>
    <xf numFmtId="0" fontId="30" fillId="2" borderId="0" xfId="41" applyFont="1" applyFill="1" applyAlignment="1" applyProtection="1">
      <alignment vertical="center"/>
      <protection locked="0"/>
    </xf>
    <xf numFmtId="166" fontId="26" fillId="4" borderId="63" xfId="41" applyNumberFormat="1" applyFont="1" applyFill="1" applyBorder="1" applyAlignment="1" applyProtection="1">
      <alignment vertical="center"/>
      <protection locked="0"/>
    </xf>
    <xf numFmtId="166" fontId="26" fillId="4" borderId="68" xfId="41" applyNumberFormat="1" applyFont="1" applyFill="1" applyBorder="1" applyAlignment="1" applyProtection="1">
      <alignment vertical="center"/>
      <protection locked="0"/>
    </xf>
    <xf numFmtId="0" fontId="26" fillId="2" borderId="13" xfId="41" applyFont="1" applyFill="1" applyBorder="1" applyAlignment="1" applyProtection="1">
      <alignment vertical="center"/>
      <protection locked="0"/>
    </xf>
    <xf numFmtId="0" fontId="30" fillId="2" borderId="0" xfId="41" applyFont="1" applyFill="1" applyAlignment="1">
      <alignment vertical="center"/>
    </xf>
    <xf numFmtId="166" fontId="26" fillId="4" borderId="59" xfId="41" applyNumberFormat="1" applyFont="1" applyFill="1" applyBorder="1" applyAlignment="1" applyProtection="1">
      <alignment vertical="center"/>
      <protection locked="0"/>
    </xf>
    <xf numFmtId="166" fontId="26" fillId="4" borderId="64" xfId="41" applyNumberFormat="1" applyFont="1" applyFill="1" applyBorder="1" applyAlignment="1" applyProtection="1">
      <alignment vertical="center"/>
      <protection locked="0"/>
    </xf>
    <xf numFmtId="166" fontId="26" fillId="4" borderId="75" xfId="41" applyNumberFormat="1" applyFont="1" applyFill="1" applyBorder="1" applyAlignment="1" applyProtection="1">
      <alignment vertical="center"/>
      <protection locked="0"/>
    </xf>
    <xf numFmtId="168" fontId="26" fillId="2" borderId="0" xfId="41" applyNumberFormat="1" applyFont="1" applyFill="1" applyAlignment="1" applyProtection="1">
      <alignment vertical="center"/>
      <protection locked="0"/>
    </xf>
    <xf numFmtId="0" fontId="26" fillId="2" borderId="11" xfId="41" applyFont="1" applyFill="1" applyBorder="1" applyAlignment="1" applyProtection="1">
      <alignment vertical="center"/>
      <protection locked="0"/>
    </xf>
    <xf numFmtId="3" fontId="26" fillId="4" borderId="62" xfId="41" applyNumberFormat="1" applyFont="1" applyFill="1" applyBorder="1" applyAlignment="1" applyProtection="1">
      <alignment vertical="center"/>
      <protection locked="0"/>
    </xf>
    <xf numFmtId="3" fontId="26" fillId="4" borderId="58" xfId="41" applyNumberFormat="1" applyFont="1" applyFill="1" applyBorder="1" applyAlignment="1" applyProtection="1">
      <alignment vertical="center"/>
      <protection locked="0"/>
    </xf>
    <xf numFmtId="165" fontId="27" fillId="2" borderId="0" xfId="41" applyNumberFormat="1" applyFont="1" applyFill="1" applyAlignment="1" applyProtection="1">
      <alignment vertical="center"/>
      <protection locked="0"/>
    </xf>
    <xf numFmtId="165" fontId="26" fillId="2" borderId="0" xfId="41" applyNumberFormat="1" applyFont="1" applyFill="1" applyAlignment="1" applyProtection="1">
      <alignment vertical="center"/>
      <protection locked="0"/>
    </xf>
    <xf numFmtId="0" fontId="35" fillId="2" borderId="0" xfId="41" applyFont="1" applyFill="1" applyAlignment="1" applyProtection="1">
      <alignment horizontal="left" vertical="center"/>
      <protection locked="0"/>
    </xf>
    <xf numFmtId="0" fontId="29" fillId="2" borderId="0" xfId="41" applyFont="1" applyFill="1" applyAlignment="1" applyProtection="1">
      <alignment horizontal="left" vertical="center"/>
      <protection locked="0"/>
    </xf>
    <xf numFmtId="0" fontId="29" fillId="2" borderId="0" xfId="41" applyFont="1" applyFill="1" applyAlignment="1" applyProtection="1">
      <alignment vertical="center"/>
      <protection locked="0"/>
    </xf>
    <xf numFmtId="3" fontId="30" fillId="4" borderId="58" xfId="41" applyNumberFormat="1" applyFont="1" applyFill="1" applyBorder="1" applyAlignment="1" applyProtection="1">
      <alignment vertical="center"/>
      <protection locked="0"/>
    </xf>
    <xf numFmtId="3" fontId="30" fillId="4" borderId="60" xfId="41" applyNumberFormat="1" applyFont="1" applyFill="1" applyBorder="1" applyAlignment="1" applyProtection="1">
      <alignment vertical="center"/>
      <protection locked="0"/>
    </xf>
    <xf numFmtId="3" fontId="48" fillId="20" borderId="68" xfId="0" applyNumberFormat="1" applyFont="1" applyFill="1" applyBorder="1" applyAlignment="1" applyProtection="1">
      <alignment vertical="center"/>
      <protection locked="0"/>
    </xf>
    <xf numFmtId="3" fontId="48" fillId="20" borderId="63" xfId="0" applyNumberFormat="1" applyFont="1" applyFill="1" applyBorder="1" applyAlignment="1" applyProtection="1">
      <alignment vertical="center"/>
      <protection locked="0"/>
    </xf>
    <xf numFmtId="3" fontId="48" fillId="20" borderId="58" xfId="0" applyNumberFormat="1" applyFont="1" applyFill="1" applyBorder="1" applyAlignment="1" applyProtection="1">
      <alignment vertical="center"/>
      <protection locked="0"/>
    </xf>
    <xf numFmtId="0" fontId="39" fillId="2" borderId="0" xfId="41" applyFont="1" applyFill="1" applyAlignment="1" applyProtection="1">
      <alignment vertical="center"/>
      <protection locked="0"/>
    </xf>
    <xf numFmtId="0" fontId="26" fillId="2" borderId="64" xfId="41" applyFont="1" applyFill="1" applyBorder="1" applyAlignment="1" applyProtection="1">
      <alignment vertical="center"/>
      <protection locked="0"/>
    </xf>
    <xf numFmtId="0" fontId="26" fillId="2" borderId="59" xfId="41" applyFont="1" applyFill="1" applyBorder="1" applyAlignment="1" applyProtection="1">
      <alignment vertical="center"/>
      <protection locked="0"/>
    </xf>
    <xf numFmtId="0" fontId="26" fillId="2" borderId="19" xfId="41" applyFont="1" applyFill="1" applyBorder="1" applyAlignment="1" applyProtection="1">
      <alignment vertical="center"/>
      <protection locked="0"/>
    </xf>
    <xf numFmtId="0" fontId="44" fillId="19" borderId="0" xfId="43" applyFont="1" applyFill="1" applyAlignment="1">
      <alignment vertical="center"/>
    </xf>
    <xf numFmtId="0" fontId="44" fillId="19" borderId="0" xfId="43" applyFont="1" applyFill="1" applyAlignment="1">
      <alignment vertical="center" wrapText="1"/>
    </xf>
    <xf numFmtId="166" fontId="35" fillId="19" borderId="0" xfId="41" applyNumberFormat="1" applyFont="1" applyFill="1" applyAlignment="1">
      <alignment horizontal="right" vertical="center"/>
    </xf>
    <xf numFmtId="0" fontId="44" fillId="4" borderId="0" xfId="41" applyFont="1" applyFill="1" applyAlignment="1">
      <alignment vertical="center"/>
    </xf>
    <xf numFmtId="0" fontId="26" fillId="17" borderId="0" xfId="41" applyFont="1" applyFill="1" applyAlignment="1">
      <alignment vertical="center" wrapText="1"/>
    </xf>
    <xf numFmtId="0" fontId="26" fillId="2" borderId="16" xfId="41" applyFont="1" applyFill="1" applyBorder="1" applyAlignment="1">
      <alignment vertical="center"/>
    </xf>
    <xf numFmtId="0" fontId="30" fillId="2" borderId="76" xfId="43" applyFont="1" applyFill="1" applyBorder="1" applyAlignment="1">
      <alignment horizontal="right" vertical="center" wrapText="1"/>
    </xf>
    <xf numFmtId="0" fontId="30" fillId="2" borderId="71" xfId="43" applyFont="1" applyFill="1" applyBorder="1" applyAlignment="1">
      <alignment horizontal="right" vertical="center" wrapText="1"/>
    </xf>
    <xf numFmtId="0" fontId="32" fillId="2" borderId="73" xfId="41" applyFont="1" applyFill="1" applyBorder="1" applyAlignment="1">
      <alignment horizontal="right" vertical="center"/>
    </xf>
    <xf numFmtId="166" fontId="48" fillId="19" borderId="68" xfId="41" applyNumberFormat="1" applyFont="1" applyFill="1" applyBorder="1" applyAlignment="1">
      <alignment horizontal="right" vertical="center"/>
    </xf>
    <xf numFmtId="166" fontId="32" fillId="10" borderId="65" xfId="41" applyNumberFormat="1" applyFont="1" applyFill="1" applyBorder="1" applyAlignment="1">
      <alignment vertical="center"/>
    </xf>
    <xf numFmtId="166" fontId="32" fillId="10" borderId="66" xfId="41" applyNumberFormat="1" applyFont="1" applyFill="1" applyBorder="1" applyAlignment="1">
      <alignment vertical="center"/>
    </xf>
    <xf numFmtId="166" fontId="32" fillId="10" borderId="67" xfId="41" applyNumberFormat="1" applyFont="1" applyFill="1" applyBorder="1" applyAlignment="1">
      <alignment vertical="center"/>
    </xf>
    <xf numFmtId="0" fontId="32" fillId="2" borderId="16" xfId="41" applyFont="1" applyFill="1" applyBorder="1" applyAlignment="1">
      <alignment horizontal="right" vertical="center"/>
    </xf>
    <xf numFmtId="0" fontId="26" fillId="2" borderId="76" xfId="41" applyFont="1" applyFill="1" applyBorder="1" applyAlignment="1">
      <alignment horizontal="right" vertical="center"/>
    </xf>
    <xf numFmtId="0" fontId="26" fillId="0" borderId="71" xfId="41" applyFont="1" applyBorder="1" applyAlignment="1">
      <alignment horizontal="right" vertical="center"/>
    </xf>
    <xf numFmtId="0" fontId="29" fillId="2" borderId="73" xfId="41" applyFont="1" applyFill="1" applyBorder="1" applyAlignment="1">
      <alignment horizontal="right" vertical="center"/>
    </xf>
    <xf numFmtId="3" fontId="32" fillId="10" borderId="66" xfId="41" applyNumberFormat="1" applyFont="1" applyFill="1" applyBorder="1" applyAlignment="1">
      <alignment vertical="center"/>
    </xf>
    <xf numFmtId="3" fontId="32" fillId="10" borderId="67" xfId="41" applyNumberFormat="1" applyFont="1" applyFill="1" applyBorder="1" applyAlignment="1">
      <alignment vertical="center"/>
    </xf>
    <xf numFmtId="3" fontId="32" fillId="10" borderId="65" xfId="41" applyNumberFormat="1" applyFont="1" applyFill="1" applyBorder="1" applyAlignment="1">
      <alignment vertical="center"/>
    </xf>
    <xf numFmtId="0" fontId="44" fillId="11" borderId="0" xfId="0" applyFont="1" applyFill="1" applyAlignment="1">
      <alignment vertical="center"/>
    </xf>
    <xf numFmtId="0" fontId="26" fillId="2" borderId="76" xfId="41" applyFont="1" applyFill="1" applyBorder="1" applyAlignment="1">
      <alignment horizontal="right" vertical="center" wrapText="1"/>
    </xf>
    <xf numFmtId="0" fontId="26" fillId="2" borderId="71" xfId="41" applyFont="1" applyFill="1" applyBorder="1" applyAlignment="1">
      <alignment horizontal="right" vertical="center" wrapText="1"/>
    </xf>
    <xf numFmtId="0" fontId="26" fillId="2" borderId="74" xfId="41" applyFont="1" applyFill="1" applyBorder="1" applyAlignment="1">
      <alignment horizontal="right" vertical="center" wrapText="1"/>
    </xf>
    <xf numFmtId="3" fontId="29" fillId="10" borderId="65" xfId="41" applyNumberFormat="1" applyFont="1" applyFill="1" applyBorder="1" applyAlignment="1">
      <alignment vertical="center"/>
    </xf>
    <xf numFmtId="3" fontId="29" fillId="10" borderId="66" xfId="41" applyNumberFormat="1" applyFont="1" applyFill="1" applyBorder="1" applyAlignment="1">
      <alignment vertical="center"/>
    </xf>
    <xf numFmtId="3" fontId="29" fillId="10" borderId="67" xfId="41" applyNumberFormat="1" applyFont="1" applyFill="1" applyBorder="1" applyAlignment="1">
      <alignment vertical="center"/>
    </xf>
    <xf numFmtId="0" fontId="26" fillId="2" borderId="10" xfId="41" applyFont="1" applyFill="1" applyBorder="1" applyAlignment="1">
      <alignment horizontal="left" vertical="center"/>
    </xf>
    <xf numFmtId="0" fontId="26" fillId="2" borderId="11" xfId="41" applyFont="1" applyFill="1" applyBorder="1" applyAlignment="1">
      <alignment vertical="center"/>
    </xf>
    <xf numFmtId="0" fontId="30" fillId="2" borderId="11" xfId="41" applyFont="1" applyFill="1" applyBorder="1" applyAlignment="1">
      <alignment vertical="center"/>
    </xf>
    <xf numFmtId="0" fontId="30" fillId="2" borderId="62" xfId="43" applyFont="1" applyFill="1" applyBorder="1" applyAlignment="1">
      <alignment horizontal="left" vertical="center"/>
    </xf>
    <xf numFmtId="0" fontId="30" fillId="2" borderId="58" xfId="43" applyFont="1" applyFill="1" applyBorder="1" applyAlignment="1">
      <alignment horizontal="left" vertical="center"/>
    </xf>
    <xf numFmtId="0" fontId="26" fillId="2" borderId="64" xfId="41" applyFont="1" applyFill="1" applyBorder="1" applyAlignment="1">
      <alignment vertical="center"/>
    </xf>
    <xf numFmtId="0" fontId="30" fillId="2" borderId="64" xfId="41" applyFont="1" applyFill="1" applyBorder="1" applyAlignment="1">
      <alignment vertical="center"/>
    </xf>
    <xf numFmtId="0" fontId="26" fillId="2" borderId="59" xfId="41" applyFont="1" applyFill="1" applyBorder="1" applyAlignment="1">
      <alignment vertical="center"/>
    </xf>
    <xf numFmtId="0" fontId="30" fillId="2" borderId="60" xfId="43" applyFont="1" applyFill="1" applyBorder="1" applyAlignment="1">
      <alignment horizontal="left" vertical="center"/>
    </xf>
    <xf numFmtId="0" fontId="32" fillId="2" borderId="65" xfId="41" applyFont="1" applyFill="1" applyBorder="1" applyAlignment="1">
      <alignment horizontal="left" vertical="center"/>
    </xf>
    <xf numFmtId="0" fontId="26" fillId="2" borderId="66" xfId="41" applyFont="1" applyFill="1" applyBorder="1" applyAlignment="1">
      <alignment vertical="center"/>
    </xf>
    <xf numFmtId="0" fontId="30" fillId="2" borderId="66" xfId="41" applyFont="1" applyFill="1" applyBorder="1" applyAlignment="1">
      <alignment vertical="center"/>
    </xf>
    <xf numFmtId="9" fontId="32" fillId="10" borderId="62" xfId="41" applyNumberFormat="1" applyFont="1" applyFill="1" applyBorder="1" applyAlignment="1">
      <alignment vertical="center"/>
    </xf>
    <xf numFmtId="9" fontId="32" fillId="10" borderId="68" xfId="41" applyNumberFormat="1" applyFont="1" applyFill="1" applyBorder="1" applyAlignment="1">
      <alignment vertical="center"/>
    </xf>
    <xf numFmtId="9" fontId="32" fillId="10" borderId="63" xfId="41" applyNumberFormat="1" applyFont="1" applyFill="1" applyBorder="1" applyAlignment="1">
      <alignment vertical="center"/>
    </xf>
    <xf numFmtId="9" fontId="32" fillId="10" borderId="58" xfId="41" applyNumberFormat="1" applyFont="1" applyFill="1" applyBorder="1" applyAlignment="1">
      <alignment vertical="center"/>
    </xf>
    <xf numFmtId="9" fontId="32" fillId="10" borderId="64" xfId="41" applyNumberFormat="1" applyFont="1" applyFill="1" applyBorder="1" applyAlignment="1">
      <alignment vertical="center"/>
    </xf>
    <xf numFmtId="9" fontId="32" fillId="10" borderId="59" xfId="41" applyNumberFormat="1" applyFont="1" applyFill="1" applyBorder="1" applyAlignment="1">
      <alignment vertical="center"/>
    </xf>
    <xf numFmtId="9" fontId="32" fillId="10" borderId="65" xfId="41" applyNumberFormat="1" applyFont="1" applyFill="1" applyBorder="1" applyAlignment="1">
      <alignment vertical="center"/>
    </xf>
    <xf numFmtId="9" fontId="32" fillId="10" borderId="66" xfId="41" applyNumberFormat="1" applyFont="1" applyFill="1" applyBorder="1" applyAlignment="1">
      <alignment vertical="center"/>
    </xf>
    <xf numFmtId="9" fontId="32" fillId="10" borderId="67" xfId="41" applyNumberFormat="1" applyFont="1" applyFill="1" applyBorder="1" applyAlignment="1">
      <alignment vertical="center"/>
    </xf>
    <xf numFmtId="0" fontId="4" fillId="2" borderId="0" xfId="41" applyFont="1" applyFill="1"/>
    <xf numFmtId="0" fontId="4" fillId="2" borderId="2" xfId="41" applyFont="1" applyFill="1" applyBorder="1"/>
    <xf numFmtId="10" fontId="4" fillId="2" borderId="1" xfId="41" applyNumberFormat="1" applyFont="1" applyFill="1" applyBorder="1"/>
    <xf numFmtId="0" fontId="26" fillId="2" borderId="14" xfId="41" applyFont="1" applyFill="1" applyBorder="1" applyAlignment="1" applyProtection="1">
      <alignment vertical="center"/>
      <protection locked="0"/>
    </xf>
    <xf numFmtId="3" fontId="30" fillId="4" borderId="68" xfId="41" applyNumberFormat="1" applyFont="1" applyFill="1" applyBorder="1" applyAlignment="1" applyProtection="1">
      <alignment vertical="center"/>
      <protection locked="0"/>
    </xf>
    <xf numFmtId="0" fontId="26" fillId="11" borderId="0" xfId="41" applyFont="1" applyFill="1" applyAlignment="1">
      <alignment vertical="center" wrapText="1"/>
    </xf>
    <xf numFmtId="0" fontId="30" fillId="2" borderId="71" xfId="41" applyFont="1" applyFill="1" applyBorder="1" applyAlignment="1">
      <alignment horizontal="right" vertical="center" wrapText="1"/>
    </xf>
    <xf numFmtId="0" fontId="26" fillId="2" borderId="71" xfId="41" applyFont="1" applyFill="1" applyBorder="1" applyAlignment="1">
      <alignment horizontal="right" vertical="center"/>
    </xf>
    <xf numFmtId="0" fontId="26" fillId="2" borderId="74" xfId="41" applyFont="1" applyFill="1" applyBorder="1" applyAlignment="1">
      <alignment horizontal="right" vertical="center"/>
    </xf>
    <xf numFmtId="0" fontId="26" fillId="11" borderId="0" xfId="41" applyFont="1" applyFill="1" applyAlignment="1">
      <alignment vertical="center"/>
    </xf>
    <xf numFmtId="0" fontId="26" fillId="11" borderId="0" xfId="41" applyFont="1" applyFill="1" applyAlignment="1">
      <alignment horizontal="left" vertical="center" wrapText="1"/>
    </xf>
    <xf numFmtId="0" fontId="32" fillId="2" borderId="10" xfId="41" applyFont="1" applyFill="1" applyBorder="1" applyAlignment="1">
      <alignment horizontal="left" vertical="center"/>
    </xf>
    <xf numFmtId="0" fontId="26" fillId="2" borderId="15" xfId="41" applyFont="1" applyFill="1" applyBorder="1" applyAlignment="1">
      <alignment vertical="center"/>
    </xf>
    <xf numFmtId="9" fontId="32" fillId="10" borderId="14" xfId="41" applyNumberFormat="1" applyFont="1" applyFill="1" applyBorder="1" applyAlignment="1">
      <alignment vertical="center"/>
    </xf>
    <xf numFmtId="0" fontId="4" fillId="23" borderId="0" xfId="41" applyFont="1" applyFill="1" applyAlignment="1">
      <alignment vertical="center"/>
    </xf>
    <xf numFmtId="0" fontId="4" fillId="0" borderId="0" xfId="41" applyFont="1" applyAlignment="1">
      <alignment vertical="center"/>
    </xf>
    <xf numFmtId="0" fontId="4" fillId="0" borderId="0" xfId="41" applyFont="1" applyAlignment="1" applyProtection="1">
      <alignment vertical="center"/>
      <protection locked="0"/>
    </xf>
    <xf numFmtId="0" fontId="4" fillId="2" borderId="0" xfId="41" applyFont="1" applyFill="1" applyAlignment="1">
      <alignment vertical="center"/>
    </xf>
    <xf numFmtId="0" fontId="4" fillId="2" borderId="0" xfId="41" applyFont="1" applyFill="1" applyAlignment="1" applyProtection="1">
      <alignment vertical="center"/>
      <protection locked="0"/>
    </xf>
    <xf numFmtId="0" fontId="4" fillId="2" borderId="3" xfId="41" applyFont="1" applyFill="1" applyBorder="1" applyAlignment="1">
      <alignment vertical="center"/>
    </xf>
    <xf numFmtId="0" fontId="4" fillId="2" borderId="2" xfId="41" applyFont="1" applyFill="1" applyBorder="1" applyAlignment="1">
      <alignment vertical="center"/>
    </xf>
    <xf numFmtId="10" fontId="4" fillId="2" borderId="1" xfId="41" applyNumberFormat="1" applyFont="1" applyFill="1" applyBorder="1" applyAlignment="1">
      <alignment vertical="center"/>
    </xf>
    <xf numFmtId="3" fontId="30" fillId="4" borderId="63" xfId="41" applyNumberFormat="1" applyFont="1" applyFill="1" applyBorder="1" applyAlignment="1" applyProtection="1">
      <alignment vertical="center"/>
      <protection locked="0"/>
    </xf>
    <xf numFmtId="3" fontId="30" fillId="4" borderId="59" xfId="41" applyNumberFormat="1" applyFont="1" applyFill="1" applyBorder="1" applyAlignment="1" applyProtection="1">
      <alignment vertical="center"/>
      <protection locked="0"/>
    </xf>
    <xf numFmtId="0" fontId="32" fillId="2" borderId="17" xfId="41" applyFont="1" applyFill="1" applyBorder="1" applyAlignment="1">
      <alignment horizontal="left" vertical="center"/>
    </xf>
    <xf numFmtId="0" fontId="26" fillId="2" borderId="68" xfId="41" applyFont="1" applyFill="1" applyBorder="1" applyAlignment="1">
      <alignment vertical="center"/>
    </xf>
    <xf numFmtId="0" fontId="26" fillId="2" borderId="63" xfId="41" applyFont="1" applyFill="1" applyBorder="1" applyAlignment="1">
      <alignment vertical="center"/>
    </xf>
    <xf numFmtId="0" fontId="4" fillId="0" borderId="0" xfId="41" applyFont="1" applyProtection="1">
      <protection locked="0"/>
    </xf>
    <xf numFmtId="0" fontId="45" fillId="0" borderId="0" xfId="41" applyFont="1" applyAlignment="1" applyProtection="1">
      <alignment horizontal="left" vertical="center"/>
      <protection locked="0"/>
    </xf>
    <xf numFmtId="0" fontId="26" fillId="2" borderId="10" xfId="41" applyFont="1" applyFill="1" applyBorder="1" applyAlignment="1">
      <alignment vertical="center"/>
    </xf>
    <xf numFmtId="0" fontId="30" fillId="2" borderId="76" xfId="41" applyFont="1" applyFill="1" applyBorder="1" applyAlignment="1">
      <alignment horizontal="right" vertical="center" wrapText="1"/>
    </xf>
    <xf numFmtId="0" fontId="32" fillId="2" borderId="17" xfId="41" applyFont="1" applyFill="1" applyBorder="1" applyAlignment="1">
      <alignment horizontal="right" vertical="center"/>
    </xf>
    <xf numFmtId="0" fontId="44" fillId="11" borderId="0" xfId="41" applyFont="1" applyFill="1" applyAlignment="1">
      <alignment vertical="center" wrapText="1"/>
    </xf>
    <xf numFmtId="0" fontId="56" fillId="12" borderId="0" xfId="41" applyFont="1" applyFill="1" applyAlignment="1">
      <alignment horizontal="left" vertical="center"/>
    </xf>
    <xf numFmtId="166" fontId="32" fillId="10" borderId="14" xfId="41" applyNumberFormat="1" applyFont="1" applyFill="1" applyBorder="1" applyAlignment="1">
      <alignment vertical="center"/>
    </xf>
    <xf numFmtId="0" fontId="30" fillId="2" borderId="62" xfId="41" applyFont="1" applyFill="1" applyBorder="1" applyAlignment="1">
      <alignment horizontal="left" vertical="center"/>
    </xf>
    <xf numFmtId="165" fontId="33" fillId="2" borderId="0" xfId="41" applyNumberFormat="1" applyFont="1" applyFill="1" applyAlignment="1" applyProtection="1">
      <alignment vertical="center"/>
      <protection locked="0"/>
    </xf>
    <xf numFmtId="165" fontId="32" fillId="2" borderId="0" xfId="41" applyNumberFormat="1" applyFont="1" applyFill="1" applyAlignment="1" applyProtection="1">
      <alignment vertical="center"/>
      <protection locked="0"/>
    </xf>
    <xf numFmtId="168" fontId="32" fillId="2" borderId="0" xfId="41" applyNumberFormat="1" applyFont="1" applyFill="1" applyAlignment="1" applyProtection="1">
      <alignment vertical="center"/>
      <protection locked="0"/>
    </xf>
    <xf numFmtId="0" fontId="40" fillId="2" borderId="0" xfId="41" applyFont="1" applyFill="1" applyProtection="1">
      <protection locked="0"/>
    </xf>
    <xf numFmtId="0" fontId="44" fillId="4" borderId="0" xfId="41" applyFont="1" applyFill="1" applyAlignment="1">
      <alignment horizontal="left" vertical="center"/>
    </xf>
    <xf numFmtId="166" fontId="48" fillId="19" borderId="98" xfId="41" applyNumberFormat="1" applyFont="1" applyFill="1" applyBorder="1" applyAlignment="1">
      <alignment horizontal="right" vertical="center"/>
    </xf>
    <xf numFmtId="166" fontId="48" fillId="19" borderId="99" xfId="41" applyNumberFormat="1" applyFont="1" applyFill="1" applyBorder="1" applyAlignment="1">
      <alignment horizontal="right" vertical="center"/>
    </xf>
    <xf numFmtId="166" fontId="48" fillId="19" borderId="39" xfId="41" applyNumberFormat="1" applyFont="1" applyFill="1" applyBorder="1" applyAlignment="1">
      <alignment horizontal="right" vertical="center"/>
    </xf>
    <xf numFmtId="166" fontId="48" fillId="19" borderId="102" xfId="41" applyNumberFormat="1" applyFont="1" applyFill="1" applyBorder="1" applyAlignment="1">
      <alignment horizontal="right" vertical="center"/>
    </xf>
    <xf numFmtId="3" fontId="29" fillId="10" borderId="14" xfId="41" applyNumberFormat="1" applyFont="1" applyFill="1" applyBorder="1" applyAlignment="1">
      <alignment vertical="center"/>
    </xf>
    <xf numFmtId="0" fontId="45" fillId="0" borderId="0" xfId="41" applyFont="1" applyAlignment="1">
      <alignment horizontal="left" vertical="center"/>
    </xf>
    <xf numFmtId="166" fontId="30" fillId="4" borderId="63" xfId="41" applyNumberFormat="1" applyFont="1" applyFill="1" applyBorder="1" applyAlignment="1" applyProtection="1">
      <alignment vertical="center"/>
      <protection locked="0"/>
    </xf>
    <xf numFmtId="166" fontId="30" fillId="4" borderId="59" xfId="41" applyNumberFormat="1" applyFont="1" applyFill="1" applyBorder="1" applyAlignment="1" applyProtection="1">
      <alignment vertical="center"/>
      <protection locked="0"/>
    </xf>
    <xf numFmtId="166" fontId="30" fillId="4" borderId="64" xfId="41" applyNumberFormat="1" applyFont="1" applyFill="1" applyBorder="1" applyAlignment="1" applyProtection="1">
      <alignment vertical="center"/>
      <protection locked="0"/>
    </xf>
    <xf numFmtId="166" fontId="30" fillId="4" borderId="75" xfId="41" applyNumberFormat="1" applyFont="1" applyFill="1" applyBorder="1" applyAlignment="1" applyProtection="1">
      <alignment vertical="center"/>
      <protection locked="0"/>
    </xf>
    <xf numFmtId="166" fontId="30" fillId="4" borderId="61" xfId="41" applyNumberFormat="1" applyFont="1" applyFill="1" applyBorder="1" applyAlignment="1" applyProtection="1">
      <alignment vertical="center"/>
      <protection locked="0"/>
    </xf>
    <xf numFmtId="3" fontId="30" fillId="4" borderId="62" xfId="41" applyNumberFormat="1" applyFont="1" applyFill="1" applyBorder="1" applyAlignment="1" applyProtection="1">
      <alignment vertical="center"/>
      <protection locked="0"/>
    </xf>
    <xf numFmtId="3" fontId="30" fillId="4" borderId="61" xfId="41" applyNumberFormat="1" applyFont="1" applyFill="1" applyBorder="1" applyAlignment="1" applyProtection="1">
      <alignment vertical="center"/>
      <protection locked="0"/>
    </xf>
    <xf numFmtId="165" fontId="30" fillId="2" borderId="0" xfId="41" applyNumberFormat="1" applyFont="1" applyFill="1" applyAlignment="1" applyProtection="1">
      <alignment vertical="center"/>
      <protection locked="0"/>
    </xf>
    <xf numFmtId="2" fontId="30" fillId="2" borderId="0" xfId="41" applyNumberFormat="1" applyFont="1" applyFill="1" applyAlignment="1" applyProtection="1">
      <alignment vertical="center"/>
      <protection locked="0"/>
    </xf>
    <xf numFmtId="0" fontId="30" fillId="2" borderId="58" xfId="41" applyFont="1" applyFill="1" applyBorder="1" applyAlignment="1">
      <alignment horizontal="left" vertical="center"/>
    </xf>
    <xf numFmtId="0" fontId="32" fillId="11" borderId="0" xfId="41" applyFont="1" applyFill="1" applyAlignment="1">
      <alignment vertical="center"/>
    </xf>
    <xf numFmtId="0" fontId="32" fillId="11" borderId="0" xfId="41" applyFont="1" applyFill="1" applyAlignment="1">
      <alignment horizontal="left" vertical="center" wrapText="1"/>
    </xf>
    <xf numFmtId="0" fontId="30" fillId="2" borderId="74" xfId="41" applyFont="1" applyFill="1" applyBorder="1" applyAlignment="1">
      <alignment horizontal="right" vertical="center" wrapText="1"/>
    </xf>
    <xf numFmtId="166" fontId="30" fillId="19" borderId="99" xfId="41" applyNumberFormat="1" applyFont="1" applyFill="1" applyBorder="1" applyAlignment="1">
      <alignment horizontal="right" vertical="center"/>
    </xf>
    <xf numFmtId="166" fontId="30" fillId="19" borderId="39" xfId="41" applyNumberFormat="1" applyFont="1" applyFill="1" applyBorder="1" applyAlignment="1">
      <alignment horizontal="right" vertical="center"/>
    </xf>
    <xf numFmtId="166" fontId="30" fillId="19" borderId="102" xfId="41" applyNumberFormat="1" applyFont="1" applyFill="1" applyBorder="1" applyAlignment="1">
      <alignment horizontal="right" vertical="center"/>
    </xf>
    <xf numFmtId="166" fontId="29" fillId="10" borderId="65" xfId="41" applyNumberFormat="1" applyFont="1" applyFill="1" applyBorder="1" applyAlignment="1">
      <alignment vertical="center"/>
    </xf>
    <xf numFmtId="166" fontId="29" fillId="10" borderId="66" xfId="41" applyNumberFormat="1" applyFont="1" applyFill="1" applyBorder="1" applyAlignment="1">
      <alignment vertical="center"/>
    </xf>
    <xf numFmtId="166" fontId="29" fillId="10" borderId="67" xfId="41" applyNumberFormat="1" applyFont="1" applyFill="1" applyBorder="1" applyAlignment="1">
      <alignment vertical="center"/>
    </xf>
    <xf numFmtId="0" fontId="26" fillId="0" borderId="76" xfId="41" applyFont="1" applyBorder="1" applyAlignment="1">
      <alignment horizontal="right" vertical="center"/>
    </xf>
    <xf numFmtId="0" fontId="26" fillId="0" borderId="58" xfId="41" applyFont="1" applyBorder="1" applyAlignment="1">
      <alignment horizontal="right" vertical="center"/>
    </xf>
    <xf numFmtId="0" fontId="29" fillId="2" borderId="65" xfId="41" applyFont="1" applyFill="1" applyBorder="1" applyAlignment="1">
      <alignment horizontal="right" vertical="center"/>
    </xf>
    <xf numFmtId="0" fontId="30" fillId="2" borderId="62" xfId="41" applyFont="1" applyFill="1" applyBorder="1" applyAlignment="1">
      <alignment vertical="center"/>
    </xf>
    <xf numFmtId="0" fontId="30" fillId="2" borderId="58" xfId="41" applyFont="1" applyFill="1" applyBorder="1" applyAlignment="1">
      <alignment vertical="center"/>
    </xf>
    <xf numFmtId="0" fontId="32" fillId="2" borderId="65" xfId="41" applyFont="1" applyFill="1" applyBorder="1" applyAlignment="1">
      <alignment vertical="center"/>
    </xf>
    <xf numFmtId="0" fontId="36" fillId="2" borderId="0" xfId="41" applyFont="1" applyFill="1"/>
    <xf numFmtId="0" fontId="4" fillId="0" borderId="0" xfId="41" applyFont="1"/>
    <xf numFmtId="0" fontId="26" fillId="2" borderId="17" xfId="41" applyFont="1" applyFill="1" applyBorder="1" applyAlignment="1" applyProtection="1">
      <alignment vertical="center"/>
      <protection locked="0"/>
    </xf>
    <xf numFmtId="166" fontId="26" fillId="4" borderId="0" xfId="41" applyNumberFormat="1" applyFont="1" applyFill="1" applyAlignment="1" applyProtection="1">
      <alignment vertical="center"/>
      <protection locked="0"/>
    </xf>
    <xf numFmtId="0" fontId="30" fillId="2" borderId="76" xfId="41" applyFont="1" applyFill="1" applyBorder="1" applyAlignment="1">
      <alignment horizontal="right" vertical="center"/>
    </xf>
    <xf numFmtId="0" fontId="32" fillId="2" borderId="18" xfId="41" applyFont="1" applyFill="1" applyBorder="1" applyAlignment="1">
      <alignment horizontal="right" vertical="center"/>
    </xf>
    <xf numFmtId="0" fontId="26" fillId="2" borderId="62" xfId="41" applyFont="1" applyFill="1" applyBorder="1" applyAlignment="1">
      <alignment vertical="center"/>
    </xf>
    <xf numFmtId="0" fontId="30" fillId="2" borderId="63" xfId="41" applyFont="1" applyFill="1" applyBorder="1" applyAlignment="1">
      <alignment horizontal="right" vertical="center"/>
    </xf>
    <xf numFmtId="0" fontId="32" fillId="2" borderId="18" xfId="41" applyFont="1" applyFill="1" applyBorder="1" applyAlignment="1">
      <alignment vertical="center"/>
    </xf>
    <xf numFmtId="0" fontId="26" fillId="2" borderId="18" xfId="41" applyFont="1" applyFill="1" applyBorder="1" applyAlignment="1">
      <alignment vertical="center"/>
    </xf>
    <xf numFmtId="0" fontId="48" fillId="4" borderId="58" xfId="41" applyFont="1" applyFill="1" applyBorder="1" applyAlignment="1" applyProtection="1">
      <alignment horizontal="right" vertical="center"/>
      <protection locked="0"/>
    </xf>
    <xf numFmtId="166" fontId="48" fillId="4" borderId="58" xfId="41" applyNumberFormat="1" applyFont="1" applyFill="1" applyBorder="1" applyAlignment="1" applyProtection="1">
      <alignment horizontal="right" vertical="center"/>
      <protection locked="0"/>
    </xf>
    <xf numFmtId="168" fontId="26" fillId="2" borderId="0" xfId="41" applyNumberFormat="1" applyFont="1" applyFill="1" applyAlignment="1">
      <alignment vertical="center"/>
    </xf>
    <xf numFmtId="0" fontId="26" fillId="2" borderId="56" xfId="41" applyFont="1" applyFill="1" applyBorder="1" applyAlignment="1" applyProtection="1">
      <alignment horizontal="left" vertical="center"/>
      <protection locked="0"/>
    </xf>
    <xf numFmtId="0" fontId="26" fillId="2" borderId="69" xfId="41" applyFont="1" applyFill="1" applyBorder="1" applyAlignment="1" applyProtection="1">
      <alignment vertical="center"/>
      <protection locked="0"/>
    </xf>
    <xf numFmtId="0" fontId="26" fillId="2" borderId="57" xfId="41" applyFont="1" applyFill="1" applyBorder="1" applyAlignment="1" applyProtection="1">
      <alignment vertical="center"/>
      <protection locked="0"/>
    </xf>
    <xf numFmtId="0" fontId="26" fillId="2" borderId="58" xfId="41" applyFont="1" applyFill="1" applyBorder="1" applyAlignment="1" applyProtection="1">
      <alignment horizontal="left" vertical="center"/>
      <protection locked="0"/>
    </xf>
    <xf numFmtId="0" fontId="26"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horizontal="left" vertical="center"/>
      <protection locked="0"/>
    </xf>
    <xf numFmtId="0" fontId="29" fillId="2" borderId="13" xfId="41" applyFont="1" applyFill="1" applyBorder="1" applyAlignment="1" applyProtection="1">
      <alignment vertical="center"/>
      <protection locked="0"/>
    </xf>
    <xf numFmtId="0" fontId="44" fillId="4" borderId="0" xfId="41" applyFont="1" applyFill="1" applyAlignment="1">
      <alignment vertical="center" wrapText="1"/>
    </xf>
    <xf numFmtId="166" fontId="48" fillId="19" borderId="64" xfId="41" applyNumberFormat="1" applyFont="1" applyFill="1" applyBorder="1" applyAlignment="1">
      <alignment horizontal="right" vertical="center"/>
    </xf>
    <xf numFmtId="0" fontId="32" fillId="2" borderId="65" xfId="41" applyFont="1" applyFill="1" applyBorder="1" applyAlignment="1">
      <alignment horizontal="right" vertical="center"/>
    </xf>
    <xf numFmtId="0" fontId="26" fillId="2" borderId="58" xfId="41" applyFont="1" applyFill="1" applyBorder="1" applyAlignment="1">
      <alignment horizontal="left" vertical="center"/>
    </xf>
    <xf numFmtId="166" fontId="26" fillId="4" borderId="62" xfId="41" applyNumberFormat="1" applyFont="1" applyFill="1" applyBorder="1" applyAlignment="1" applyProtection="1">
      <alignment horizontal="right" vertical="center"/>
      <protection locked="0"/>
    </xf>
    <xf numFmtId="166" fontId="26" fillId="4" borderId="68" xfId="41" applyNumberFormat="1" applyFont="1" applyFill="1" applyBorder="1" applyAlignment="1" applyProtection="1">
      <alignment horizontal="right" vertical="center"/>
      <protection locked="0"/>
    </xf>
    <xf numFmtId="166" fontId="26" fillId="4" borderId="63" xfId="41" applyNumberFormat="1" applyFont="1" applyFill="1" applyBorder="1" applyAlignment="1" applyProtection="1">
      <alignment horizontal="right" vertical="center"/>
      <protection locked="0"/>
    </xf>
    <xf numFmtId="0" fontId="0" fillId="0" borderId="0" xfId="0" applyAlignment="1">
      <alignment vertical="center"/>
    </xf>
    <xf numFmtId="0" fontId="0" fillId="0" borderId="0" xfId="0" applyAlignment="1" applyProtection="1">
      <alignment vertical="center"/>
      <protection locked="0"/>
    </xf>
    <xf numFmtId="0" fontId="32" fillId="0" borderId="0" xfId="41" applyFont="1" applyAlignment="1">
      <alignment horizontal="left" vertical="center"/>
    </xf>
    <xf numFmtId="0" fontId="39" fillId="0" borderId="0" xfId="41" applyFont="1" applyAlignment="1" applyProtection="1">
      <alignment vertical="center"/>
      <protection locked="0"/>
    </xf>
    <xf numFmtId="0" fontId="35" fillId="13" borderId="10" xfId="41" applyFont="1" applyFill="1" applyBorder="1" applyAlignment="1">
      <alignment horizontal="center" vertical="center"/>
    </xf>
    <xf numFmtId="0" fontId="35" fillId="13" borderId="11" xfId="41" applyFont="1" applyFill="1" applyBorder="1" applyAlignment="1">
      <alignment horizontal="center" vertical="center"/>
    </xf>
    <xf numFmtId="0" fontId="35" fillId="13" borderId="12" xfId="41" applyFont="1" applyFill="1" applyBorder="1" applyAlignment="1">
      <alignment horizontal="center" vertical="center"/>
    </xf>
    <xf numFmtId="0" fontId="35" fillId="13" borderId="0" xfId="41" applyFont="1" applyFill="1" applyAlignment="1">
      <alignment horizontal="center" vertical="center"/>
    </xf>
    <xf numFmtId="0" fontId="35" fillId="13" borderId="20" xfId="41" applyFont="1" applyFill="1" applyBorder="1" applyAlignment="1">
      <alignment horizontal="center" vertical="center"/>
    </xf>
    <xf numFmtId="0" fontId="35" fillId="2" borderId="12" xfId="41" applyFont="1" applyFill="1" applyBorder="1" applyAlignment="1">
      <alignment horizontal="right" vertical="center"/>
    </xf>
    <xf numFmtId="0" fontId="35" fillId="13" borderId="10" xfId="41" applyFont="1" applyFill="1" applyBorder="1" applyAlignment="1" applyProtection="1">
      <alignment horizontal="center" vertical="center"/>
      <protection locked="0"/>
    </xf>
    <xf numFmtId="0" fontId="35" fillId="13" borderId="11" xfId="41" applyFont="1" applyFill="1" applyBorder="1" applyAlignment="1" applyProtection="1">
      <alignment horizontal="center" vertical="center"/>
      <protection locked="0"/>
    </xf>
    <xf numFmtId="0" fontId="35" fillId="13" borderId="12" xfId="41" applyFont="1" applyFill="1" applyBorder="1" applyAlignment="1" applyProtection="1">
      <alignment horizontal="center" vertical="center"/>
      <protection locked="0"/>
    </xf>
    <xf numFmtId="0" fontId="0" fillId="0" borderId="0" xfId="0" applyAlignment="1" applyProtection="1">
      <alignment horizontal="right" vertical="center"/>
      <protection locked="0"/>
    </xf>
    <xf numFmtId="0" fontId="40" fillId="0" borderId="0" xfId="41" applyFont="1" applyAlignment="1" applyProtection="1">
      <alignment vertical="center"/>
      <protection locked="0"/>
    </xf>
    <xf numFmtId="0" fontId="32" fillId="11" borderId="0" xfId="41" applyFont="1" applyFill="1" applyAlignment="1">
      <alignment horizontal="left" vertical="center"/>
    </xf>
    <xf numFmtId="0" fontId="0" fillId="11" borderId="0" xfId="0" applyFill="1" applyAlignment="1">
      <alignment vertical="center"/>
    </xf>
    <xf numFmtId="0" fontId="35" fillId="13" borderId="19" xfId="41" applyFont="1" applyFill="1" applyBorder="1" applyAlignment="1">
      <alignment horizontal="center" vertical="center"/>
    </xf>
    <xf numFmtId="0" fontId="35" fillId="2" borderId="19" xfId="41" applyFont="1" applyFill="1" applyBorder="1" applyAlignment="1">
      <alignment horizontal="right" vertical="center"/>
    </xf>
    <xf numFmtId="0" fontId="35" fillId="2" borderId="0" xfId="41" applyFont="1" applyFill="1" applyAlignment="1">
      <alignment horizontal="right" vertical="center"/>
    </xf>
    <xf numFmtId="0" fontId="35" fillId="2" borderId="20" xfId="41" applyFont="1" applyFill="1" applyBorder="1" applyAlignment="1">
      <alignment horizontal="right" vertical="center"/>
    </xf>
    <xf numFmtId="0" fontId="0" fillId="0" borderId="16" xfId="0" applyBorder="1" applyAlignment="1">
      <alignment vertical="center"/>
    </xf>
    <xf numFmtId="166" fontId="32" fillId="10" borderId="66" xfId="41" applyNumberFormat="1" applyFont="1" applyFill="1" applyBorder="1" applyAlignment="1">
      <alignment horizontal="right" vertical="center"/>
    </xf>
    <xf numFmtId="166" fontId="32" fillId="10" borderId="67" xfId="41" applyNumberFormat="1" applyFont="1" applyFill="1" applyBorder="1" applyAlignment="1">
      <alignment horizontal="right" vertical="center"/>
    </xf>
    <xf numFmtId="166" fontId="32" fillId="10" borderId="14" xfId="41" applyNumberFormat="1" applyFont="1" applyFill="1" applyBorder="1" applyAlignment="1">
      <alignment horizontal="right" vertical="center"/>
    </xf>
    <xf numFmtId="166" fontId="32" fillId="10" borderId="15" xfId="41" applyNumberFormat="1" applyFont="1" applyFill="1" applyBorder="1" applyAlignment="1">
      <alignment horizontal="right" vertical="center"/>
    </xf>
    <xf numFmtId="0" fontId="40" fillId="3" borderId="0" xfId="41" applyFont="1" applyFill="1" applyAlignment="1">
      <alignment vertical="center"/>
    </xf>
    <xf numFmtId="166" fontId="32" fillId="10" borderId="17" xfId="41" applyNumberFormat="1" applyFont="1" applyFill="1" applyBorder="1" applyAlignment="1">
      <alignment horizontal="right" vertical="center"/>
    </xf>
    <xf numFmtId="0" fontId="32" fillId="2" borderId="9" xfId="41" applyFont="1" applyFill="1" applyBorder="1" applyAlignment="1">
      <alignment horizontal="right" vertical="center"/>
    </xf>
    <xf numFmtId="0" fontId="4" fillId="2" borderId="8" xfId="41" applyFont="1" applyFill="1" applyBorder="1"/>
    <xf numFmtId="0" fontId="4" fillId="2" borderId="103" xfId="41" applyFont="1" applyFill="1" applyBorder="1"/>
    <xf numFmtId="10" fontId="4" fillId="2" borderId="104" xfId="41" applyNumberFormat="1" applyFont="1" applyFill="1" applyBorder="1"/>
    <xf numFmtId="0" fontId="4" fillId="2" borderId="7" xfId="41" applyFont="1" applyFill="1" applyBorder="1"/>
    <xf numFmtId="0" fontId="4" fillId="2" borderId="26" xfId="41" applyFont="1" applyFill="1" applyBorder="1"/>
    <xf numFmtId="0" fontId="4" fillId="2" borderId="0" xfId="41" applyFont="1" applyFill="1" applyAlignment="1">
      <alignment horizontal="center"/>
    </xf>
    <xf numFmtId="10" fontId="4" fillId="2" borderId="30" xfId="41" applyNumberFormat="1" applyFont="1" applyFill="1" applyBorder="1" applyAlignment="1">
      <alignment horizontal="center"/>
    </xf>
    <xf numFmtId="0" fontId="4" fillId="2" borderId="105" xfId="41" applyFont="1" applyFill="1" applyBorder="1" applyAlignment="1">
      <alignment horizontal="center"/>
    </xf>
    <xf numFmtId="0" fontId="4" fillId="2" borderId="28" xfId="41" applyFont="1" applyFill="1" applyBorder="1"/>
    <xf numFmtId="0" fontId="4" fillId="2" borderId="29" xfId="41" applyFont="1" applyFill="1" applyBorder="1"/>
    <xf numFmtId="0" fontId="4" fillId="2" borderId="1" xfId="41" applyFont="1" applyFill="1" applyBorder="1"/>
    <xf numFmtId="0" fontId="4" fillId="2" borderId="3" xfId="41" applyFont="1" applyFill="1" applyBorder="1" applyAlignment="1">
      <alignment horizontal="center"/>
    </xf>
    <xf numFmtId="0" fontId="4" fillId="2" borderId="1" xfId="41" applyFont="1" applyFill="1" applyBorder="1" applyAlignment="1">
      <alignment horizontal="center"/>
    </xf>
    <xf numFmtId="0" fontId="4" fillId="2" borderId="2" xfId="41" applyFont="1" applyFill="1" applyBorder="1" applyAlignment="1">
      <alignment horizontal="center"/>
    </xf>
    <xf numFmtId="0" fontId="4" fillId="2" borderId="8" xfId="41" applyFont="1" applyFill="1" applyBorder="1" applyAlignment="1">
      <alignment horizontal="center"/>
    </xf>
    <xf numFmtId="0" fontId="45" fillId="2" borderId="0" xfId="41" applyFont="1" applyFill="1" applyAlignment="1">
      <alignment horizontal="center" vertical="center"/>
    </xf>
    <xf numFmtId="1" fontId="35" fillId="2" borderId="0" xfId="41" applyNumberFormat="1" applyFont="1" applyFill="1" applyAlignment="1" applyProtection="1">
      <alignment vertical="center"/>
      <protection locked="0"/>
    </xf>
    <xf numFmtId="165" fontId="31" fillId="2" borderId="9" xfId="41" applyNumberFormat="1" applyFont="1" applyFill="1" applyBorder="1" applyAlignment="1">
      <alignment vertical="center" wrapText="1"/>
    </xf>
    <xf numFmtId="0" fontId="31" fillId="2" borderId="9" xfId="41" applyFont="1" applyFill="1" applyBorder="1" applyAlignment="1">
      <alignment vertical="center"/>
    </xf>
    <xf numFmtId="166" fontId="46" fillId="10" borderId="9" xfId="41" applyNumberFormat="1" applyFont="1" applyFill="1" applyBorder="1" applyAlignment="1">
      <alignment vertical="center"/>
    </xf>
    <xf numFmtId="0" fontId="44" fillId="2" borderId="9" xfId="41" applyFont="1" applyFill="1" applyBorder="1" applyAlignment="1">
      <alignment vertical="center"/>
    </xf>
    <xf numFmtId="0" fontId="26" fillId="0" borderId="9" xfId="41" applyFont="1" applyBorder="1" applyAlignment="1">
      <alignment vertical="center"/>
    </xf>
    <xf numFmtId="166" fontId="46" fillId="0" borderId="9" xfId="41" applyNumberFormat="1" applyFont="1" applyBorder="1" applyAlignment="1">
      <alignment vertical="center"/>
    </xf>
    <xf numFmtId="14" fontId="26" fillId="4" borderId="9" xfId="41" applyNumberFormat="1" applyFont="1" applyFill="1" applyBorder="1" applyAlignment="1" applyProtection="1">
      <alignment vertical="center"/>
      <protection locked="0"/>
    </xf>
    <xf numFmtId="0" fontId="35" fillId="13" borderId="16" xfId="41" applyFont="1" applyFill="1" applyBorder="1" applyAlignment="1">
      <alignment vertical="center"/>
    </xf>
    <xf numFmtId="0" fontId="32" fillId="2" borderId="13" xfId="41" applyFont="1" applyFill="1" applyBorder="1" applyAlignment="1">
      <alignment vertical="center" wrapText="1"/>
    </xf>
    <xf numFmtId="0" fontId="26" fillId="2" borderId="76" xfId="41" applyFont="1" applyFill="1" applyBorder="1" applyAlignment="1">
      <alignment vertical="center" wrapText="1"/>
    </xf>
    <xf numFmtId="166" fontId="26" fillId="4" borderId="76" xfId="41" applyNumberFormat="1" applyFont="1" applyFill="1" applyBorder="1" applyAlignment="1" applyProtection="1">
      <alignment vertical="center"/>
      <protection locked="0"/>
    </xf>
    <xf numFmtId="166" fontId="26" fillId="10" borderId="63" xfId="41" applyNumberFormat="1" applyFont="1" applyFill="1" applyBorder="1" applyAlignment="1">
      <alignment vertical="center"/>
    </xf>
    <xf numFmtId="0" fontId="26" fillId="2" borderId="71" xfId="41" applyFont="1" applyFill="1" applyBorder="1" applyAlignment="1">
      <alignment vertical="center" wrapText="1"/>
    </xf>
    <xf numFmtId="166" fontId="26" fillId="4" borderId="58" xfId="41" applyNumberFormat="1" applyFont="1" applyFill="1" applyBorder="1" applyAlignment="1" applyProtection="1">
      <alignment vertical="center"/>
      <protection locked="0"/>
    </xf>
    <xf numFmtId="166" fontId="26" fillId="10" borderId="59" xfId="41" applyNumberFormat="1" applyFont="1" applyFill="1" applyBorder="1" applyAlignment="1">
      <alignment vertical="center"/>
    </xf>
    <xf numFmtId="166" fontId="26" fillId="10" borderId="64" xfId="41" applyNumberFormat="1" applyFont="1" applyFill="1" applyBorder="1" applyAlignment="1">
      <alignment vertical="center"/>
    </xf>
    <xf numFmtId="166" fontId="26" fillId="10" borderId="71" xfId="41" applyNumberFormat="1" applyFont="1" applyFill="1" applyBorder="1" applyAlignment="1">
      <alignment vertical="center"/>
    </xf>
    <xf numFmtId="0" fontId="32" fillId="2" borderId="73" xfId="41" applyFont="1" applyFill="1" applyBorder="1" applyAlignment="1">
      <alignment vertical="center" wrapText="1"/>
    </xf>
    <xf numFmtId="166" fontId="26" fillId="10" borderId="66" xfId="41" applyNumberFormat="1" applyFont="1" applyFill="1" applyBorder="1" applyAlignment="1">
      <alignment vertical="center"/>
    </xf>
    <xf numFmtId="166" fontId="26" fillId="10" borderId="67" xfId="41" applyNumberFormat="1" applyFont="1" applyFill="1" applyBorder="1" applyAlignment="1">
      <alignment vertical="center"/>
    </xf>
    <xf numFmtId="166" fontId="26" fillId="10" borderId="65" xfId="41" applyNumberFormat="1" applyFont="1" applyFill="1" applyBorder="1" applyAlignment="1">
      <alignment vertical="center"/>
    </xf>
    <xf numFmtId="166" fontId="26" fillId="2" borderId="0" xfId="41" applyNumberFormat="1" applyFont="1" applyFill="1" applyAlignment="1">
      <alignment vertical="center"/>
    </xf>
    <xf numFmtId="166" fontId="26" fillId="2" borderId="20" xfId="41" applyNumberFormat="1" applyFont="1" applyFill="1" applyBorder="1" applyAlignment="1">
      <alignment vertical="center"/>
    </xf>
    <xf numFmtId="166" fontId="26" fillId="2" borderId="19" xfId="41" applyNumberFormat="1" applyFont="1" applyFill="1" applyBorder="1" applyAlignment="1">
      <alignment vertical="center"/>
    </xf>
    <xf numFmtId="166" fontId="26" fillId="4" borderId="62" xfId="41" applyNumberFormat="1" applyFont="1" applyFill="1" applyBorder="1" applyAlignment="1" applyProtection="1">
      <alignment vertical="center"/>
      <protection locked="0"/>
    </xf>
    <xf numFmtId="0" fontId="32" fillId="2" borderId="16" xfId="41" applyFont="1" applyFill="1" applyBorder="1" applyAlignment="1">
      <alignment vertical="center" wrapText="1"/>
    </xf>
    <xf numFmtId="166" fontId="26" fillId="2" borderId="11" xfId="41" applyNumberFormat="1" applyFont="1" applyFill="1" applyBorder="1" applyAlignment="1">
      <alignment vertical="center"/>
    </xf>
    <xf numFmtId="166" fontId="26" fillId="2" borderId="12" xfId="41" applyNumberFormat="1" applyFont="1" applyFill="1" applyBorder="1" applyAlignment="1">
      <alignment vertical="center"/>
    </xf>
    <xf numFmtId="166" fontId="26" fillId="2" borderId="16" xfId="41" applyNumberFormat="1" applyFont="1" applyFill="1" applyBorder="1" applyAlignment="1">
      <alignment vertical="center"/>
    </xf>
    <xf numFmtId="166" fontId="26" fillId="2" borderId="10" xfId="41" applyNumberFormat="1" applyFont="1" applyFill="1" applyBorder="1" applyAlignment="1">
      <alignment vertical="center"/>
    </xf>
    <xf numFmtId="166" fontId="26" fillId="10" borderId="73" xfId="41" applyNumberFormat="1" applyFont="1" applyFill="1" applyBorder="1" applyAlignment="1">
      <alignment vertical="center"/>
    </xf>
    <xf numFmtId="166" fontId="26" fillId="10" borderId="68" xfId="41" applyNumberFormat="1" applyFont="1" applyFill="1" applyBorder="1" applyAlignment="1">
      <alignment vertical="center"/>
    </xf>
    <xf numFmtId="166" fontId="26" fillId="10" borderId="76" xfId="41" applyNumberFormat="1" applyFont="1" applyFill="1" applyBorder="1" applyAlignment="1">
      <alignment vertical="center"/>
    </xf>
    <xf numFmtId="166" fontId="26" fillId="10" borderId="62" xfId="41" applyNumberFormat="1" applyFont="1" applyFill="1" applyBorder="1" applyAlignment="1">
      <alignment vertical="center"/>
    </xf>
    <xf numFmtId="166" fontId="26" fillId="10" borderId="58" xfId="41" applyNumberFormat="1" applyFont="1" applyFill="1" applyBorder="1" applyAlignment="1">
      <alignment vertical="center"/>
    </xf>
    <xf numFmtId="0" fontId="48" fillId="2" borderId="76" xfId="41" applyFont="1" applyFill="1" applyBorder="1" applyAlignment="1">
      <alignment vertical="center" wrapText="1"/>
    </xf>
    <xf numFmtId="166" fontId="26" fillId="2" borderId="6" xfId="41" applyNumberFormat="1" applyFont="1" applyFill="1" applyBorder="1" applyAlignment="1">
      <alignment vertical="center"/>
    </xf>
    <xf numFmtId="166" fontId="26" fillId="10" borderId="5" xfId="41" applyNumberFormat="1" applyFont="1" applyFill="1" applyBorder="1" applyAlignment="1">
      <alignment vertical="center"/>
    </xf>
    <xf numFmtId="166" fontId="26" fillId="10" borderId="6" xfId="41" applyNumberFormat="1" applyFont="1" applyFill="1" applyBorder="1" applyAlignment="1">
      <alignment vertical="center"/>
    </xf>
    <xf numFmtId="166" fontId="26" fillId="10" borderId="4" xfId="41" applyNumberFormat="1" applyFont="1" applyFill="1" applyBorder="1" applyAlignment="1">
      <alignment vertical="center"/>
    </xf>
    <xf numFmtId="0" fontId="44" fillId="11" borderId="0" xfId="43" applyFont="1" applyFill="1" applyAlignment="1">
      <alignment vertical="center"/>
    </xf>
    <xf numFmtId="0" fontId="44" fillId="15" borderId="0" xfId="43" applyFont="1" applyFill="1" applyAlignment="1">
      <alignment vertical="center"/>
    </xf>
    <xf numFmtId="0" fontId="44" fillId="15" borderId="0" xfId="43" applyFont="1" applyFill="1" applyAlignment="1">
      <alignment vertical="center" wrapText="1"/>
    </xf>
    <xf numFmtId="0" fontId="45" fillId="2" borderId="0" xfId="43" applyFont="1" applyFill="1" applyAlignment="1">
      <alignment horizontal="left" vertical="center"/>
    </xf>
    <xf numFmtId="0" fontId="35" fillId="2" borderId="16" xfId="43" applyFont="1" applyFill="1" applyBorder="1" applyAlignment="1">
      <alignment horizontal="right" vertical="center"/>
    </xf>
    <xf numFmtId="0" fontId="35" fillId="2" borderId="12" xfId="43" applyFont="1" applyFill="1" applyBorder="1" applyAlignment="1">
      <alignment horizontal="right" vertical="center"/>
    </xf>
    <xf numFmtId="0" fontId="32" fillId="2" borderId="11" xfId="43" applyFont="1" applyFill="1" applyBorder="1" applyAlignment="1">
      <alignment horizontal="right" vertical="center"/>
    </xf>
    <xf numFmtId="0" fontId="32" fillId="2" borderId="12" xfId="43" applyFont="1" applyFill="1" applyBorder="1" applyAlignment="1">
      <alignment horizontal="right" vertical="center"/>
    </xf>
    <xf numFmtId="0" fontId="26" fillId="2" borderId="13" xfId="43" applyFont="1" applyFill="1" applyBorder="1" applyAlignment="1">
      <alignment vertical="center"/>
    </xf>
    <xf numFmtId="0" fontId="26" fillId="2" borderId="62" xfId="43" applyFont="1" applyFill="1" applyBorder="1" applyAlignment="1">
      <alignment horizontal="right" vertical="center" wrapText="1"/>
    </xf>
    <xf numFmtId="166" fontId="48" fillId="9" borderId="76" xfId="43" applyNumberFormat="1" applyFont="1" applyFill="1" applyBorder="1" applyAlignment="1">
      <alignment horizontal="right" vertical="center"/>
    </xf>
    <xf numFmtId="166" fontId="32" fillId="10" borderId="73" xfId="43" applyNumberFormat="1" applyFont="1" applyFill="1" applyBorder="1" applyAlignment="1">
      <alignment vertical="center"/>
    </xf>
    <xf numFmtId="166" fontId="32" fillId="10" borderId="66" xfId="43" applyNumberFormat="1" applyFont="1" applyFill="1" applyBorder="1" applyAlignment="1">
      <alignment vertical="center"/>
    </xf>
    <xf numFmtId="166" fontId="32" fillId="10" borderId="67" xfId="43" applyNumberFormat="1" applyFont="1" applyFill="1" applyBorder="1" applyAlignment="1">
      <alignment vertical="center"/>
    </xf>
    <xf numFmtId="166" fontId="32" fillId="10" borderId="65" xfId="43" applyNumberFormat="1" applyFont="1" applyFill="1" applyBorder="1" applyAlignment="1">
      <alignment vertical="center"/>
    </xf>
    <xf numFmtId="0" fontId="32" fillId="2" borderId="13" xfId="43" applyFont="1" applyFill="1" applyBorder="1" applyAlignment="1">
      <alignment vertical="center"/>
    </xf>
    <xf numFmtId="0" fontId="32" fillId="2" borderId="0" xfId="43" applyFont="1" applyFill="1" applyAlignment="1">
      <alignment horizontal="left" vertical="center"/>
    </xf>
    <xf numFmtId="168" fontId="26" fillId="2" borderId="0" xfId="43" applyNumberFormat="1" applyFont="1" applyFill="1" applyAlignment="1">
      <alignment vertical="center"/>
    </xf>
    <xf numFmtId="0" fontId="44" fillId="9" borderId="26" xfId="41" applyFont="1" applyFill="1" applyBorder="1" applyAlignment="1">
      <alignment vertical="center"/>
    </xf>
    <xf numFmtId="0" fontId="26" fillId="9" borderId="0" xfId="41" applyFont="1" applyFill="1" applyAlignment="1">
      <alignment vertical="center"/>
    </xf>
    <xf numFmtId="0" fontId="26" fillId="0" borderId="58" xfId="41" applyFont="1" applyBorder="1" applyAlignment="1">
      <alignment vertical="center"/>
    </xf>
    <xf numFmtId="166" fontId="26" fillId="2" borderId="13" xfId="41" applyNumberFormat="1" applyFont="1" applyFill="1" applyBorder="1" applyAlignment="1">
      <alignment vertical="center"/>
    </xf>
    <xf numFmtId="0" fontId="26" fillId="0" borderId="65" xfId="41" applyFont="1" applyBorder="1" applyAlignment="1">
      <alignment vertical="center"/>
    </xf>
    <xf numFmtId="9" fontId="26" fillId="10" borderId="66" xfId="1" applyFont="1" applyFill="1" applyBorder="1" applyAlignment="1" applyProtection="1">
      <alignment vertical="center"/>
    </xf>
    <xf numFmtId="9" fontId="26" fillId="10" borderId="67" xfId="1" applyFont="1" applyFill="1" applyBorder="1" applyAlignment="1" applyProtection="1">
      <alignment vertical="center"/>
    </xf>
    <xf numFmtId="9" fontId="26" fillId="2" borderId="13" xfId="1" applyFont="1" applyFill="1" applyBorder="1" applyAlignment="1" applyProtection="1">
      <alignment vertical="center"/>
    </xf>
    <xf numFmtId="0" fontId="45" fillId="2" borderId="0" xfId="41" applyFont="1" applyFill="1" applyAlignment="1">
      <alignment horizontal="left" vertical="center" wrapText="1"/>
    </xf>
    <xf numFmtId="166" fontId="26" fillId="10" borderId="20" xfId="41" applyNumberFormat="1" applyFont="1" applyFill="1" applyBorder="1" applyAlignment="1">
      <alignment vertical="center"/>
    </xf>
    <xf numFmtId="0" fontId="35" fillId="13" borderId="0" xfId="41" applyFont="1" applyFill="1" applyAlignment="1">
      <alignment horizontal="center" vertical="center" wrapText="1"/>
    </xf>
    <xf numFmtId="0" fontId="35" fillId="13" borderId="19" xfId="41" applyFont="1" applyFill="1" applyBorder="1" applyAlignment="1">
      <alignment horizontal="center" vertical="center" wrapText="1"/>
    </xf>
    <xf numFmtId="0" fontId="35" fillId="13" borderId="20" xfId="41" applyFont="1" applyFill="1" applyBorder="1" applyAlignment="1">
      <alignment horizontal="center" vertical="center" wrapText="1"/>
    </xf>
    <xf numFmtId="0" fontId="48" fillId="2" borderId="19" xfId="41" applyFont="1" applyFill="1" applyBorder="1" applyAlignment="1">
      <alignment vertical="center" wrapText="1"/>
    </xf>
    <xf numFmtId="0" fontId="35" fillId="2" borderId="4" xfId="41" applyFont="1" applyFill="1" applyBorder="1" applyAlignment="1">
      <alignment vertical="center" wrapText="1"/>
    </xf>
    <xf numFmtId="0" fontId="26" fillId="0" borderId="0" xfId="41" applyFont="1" applyAlignment="1">
      <alignment vertical="center"/>
    </xf>
    <xf numFmtId="0" fontId="44" fillId="11" borderId="0" xfId="43" applyFont="1" applyFill="1" applyAlignment="1">
      <alignment vertical="center" wrapText="1"/>
    </xf>
    <xf numFmtId="0" fontId="44" fillId="4" borderId="0" xfId="43" applyFont="1" applyFill="1" applyAlignment="1" applyProtection="1">
      <alignment horizontal="left" vertical="center" wrapText="1"/>
      <protection locked="0"/>
    </xf>
    <xf numFmtId="0" fontId="44" fillId="11" borderId="0" xfId="43" applyFont="1" applyFill="1" applyAlignment="1">
      <alignment horizontal="left" vertical="center"/>
    </xf>
    <xf numFmtId="0" fontId="26" fillId="0" borderId="0" xfId="43" applyFont="1" applyAlignment="1">
      <alignment vertical="center"/>
    </xf>
    <xf numFmtId="0" fontId="45" fillId="0" borderId="0" xfId="43" applyFont="1" applyAlignment="1" applyProtection="1">
      <alignment vertical="center"/>
      <protection locked="0"/>
    </xf>
    <xf numFmtId="0" fontId="26" fillId="0" borderId="0" xfId="43" applyFont="1" applyAlignment="1" applyProtection="1">
      <alignment vertical="center"/>
      <protection locked="0"/>
    </xf>
    <xf numFmtId="0" fontId="59" fillId="2" borderId="0" xfId="41" applyFont="1" applyFill="1" applyAlignment="1" applyProtection="1">
      <alignment wrapText="1"/>
      <protection locked="0"/>
    </xf>
    <xf numFmtId="0" fontId="36" fillId="2" borderId="0" xfId="41" applyFont="1" applyFill="1" applyAlignment="1" applyProtection="1">
      <alignment horizontal="left" vertical="top" wrapText="1"/>
      <protection locked="0"/>
    </xf>
    <xf numFmtId="0" fontId="26" fillId="2" borderId="0" xfId="41" applyFont="1" applyFill="1" applyAlignment="1" applyProtection="1">
      <alignment vertical="center" wrapText="1"/>
      <protection locked="0"/>
    </xf>
    <xf numFmtId="0" fontId="28" fillId="2" borderId="0" xfId="10" applyFont="1" applyFill="1" applyAlignment="1" applyProtection="1">
      <alignment vertical="center" wrapText="1"/>
      <protection locked="0"/>
    </xf>
    <xf numFmtId="0" fontId="28" fillId="2" borderId="0" xfId="10" applyFont="1" applyFill="1" applyAlignment="1" applyProtection="1">
      <alignment horizontal="left" vertical="center" wrapText="1"/>
      <protection locked="0"/>
    </xf>
    <xf numFmtId="0" fontId="4" fillId="2" borderId="0" xfId="41" applyFont="1" applyFill="1" applyAlignment="1">
      <alignment horizontal="left" vertical="center"/>
    </xf>
    <xf numFmtId="0" fontId="46" fillId="4" borderId="0" xfId="41" applyFont="1" applyFill="1" applyAlignment="1">
      <alignment vertical="center" wrapText="1"/>
    </xf>
    <xf numFmtId="0" fontId="39" fillId="2" borderId="0" xfId="41" applyFont="1" applyFill="1" applyAlignment="1">
      <alignment vertical="top" wrapText="1"/>
    </xf>
    <xf numFmtId="0" fontId="45" fillId="3" borderId="0" xfId="41" applyFont="1" applyFill="1" applyAlignment="1">
      <alignment horizontal="left" vertical="top" wrapText="1"/>
    </xf>
    <xf numFmtId="0" fontId="45" fillId="3" borderId="0" xfId="41" applyFont="1" applyFill="1" applyAlignment="1">
      <alignment vertical="top" wrapText="1"/>
    </xf>
    <xf numFmtId="0" fontId="46" fillId="4" borderId="0" xfId="41" applyFont="1" applyFill="1" applyAlignment="1">
      <alignment vertical="top" wrapText="1"/>
    </xf>
    <xf numFmtId="0" fontId="44" fillId="11" borderId="0" xfId="0" applyFont="1" applyFill="1" applyAlignment="1">
      <alignment horizontal="left" vertical="top"/>
    </xf>
    <xf numFmtId="0" fontId="44" fillId="11" borderId="14" xfId="41" applyFont="1" applyFill="1" applyBorder="1" applyAlignment="1">
      <alignment vertical="center"/>
    </xf>
    <xf numFmtId="0" fontId="26" fillId="2" borderId="107" xfId="41" applyFont="1" applyFill="1" applyBorder="1" applyAlignment="1" applyProtection="1">
      <alignment vertical="center"/>
      <protection locked="0"/>
    </xf>
    <xf numFmtId="0" fontId="26" fillId="2" borderId="108" xfId="41" applyFont="1" applyFill="1" applyBorder="1" applyAlignment="1" applyProtection="1">
      <alignment vertical="center"/>
      <protection locked="0"/>
    </xf>
    <xf numFmtId="0" fontId="26" fillId="2" borderId="109" xfId="41" applyFont="1" applyFill="1" applyBorder="1" applyAlignment="1" applyProtection="1">
      <alignment vertical="center"/>
      <protection locked="0"/>
    </xf>
    <xf numFmtId="0" fontId="26" fillId="2" borderId="110" xfId="41" applyFont="1" applyFill="1" applyBorder="1" applyAlignment="1" applyProtection="1">
      <alignment vertical="center"/>
      <protection locked="0"/>
    </xf>
    <xf numFmtId="0" fontId="0" fillId="2" borderId="0" xfId="41" applyFont="1" applyFill="1" applyAlignment="1" applyProtection="1">
      <alignment vertical="top"/>
      <protection locked="0"/>
    </xf>
    <xf numFmtId="1" fontId="35" fillId="2" borderId="11" xfId="41" applyNumberFormat="1" applyFont="1" applyFill="1" applyBorder="1" applyAlignment="1">
      <alignment horizontal="right"/>
    </xf>
    <xf numFmtId="1" fontId="35" fillId="2" borderId="12" xfId="41" applyNumberFormat="1" applyFont="1" applyFill="1" applyBorder="1" applyAlignment="1">
      <alignment horizontal="right"/>
    </xf>
    <xf numFmtId="0" fontId="53" fillId="14" borderId="70" xfId="41" applyFont="1" applyFill="1" applyBorder="1" applyAlignment="1" applyProtection="1">
      <alignment horizontal="left" vertical="center" wrapText="1"/>
      <protection locked="0"/>
    </xf>
    <xf numFmtId="3" fontId="26" fillId="4" borderId="62" xfId="41" applyNumberFormat="1" applyFont="1" applyFill="1" applyBorder="1" applyAlignment="1" applyProtection="1">
      <alignment horizontal="right" vertical="center"/>
      <protection locked="0"/>
    </xf>
    <xf numFmtId="3" fontId="26" fillId="4" borderId="58" xfId="41" applyNumberFormat="1" applyFont="1" applyFill="1" applyBorder="1" applyAlignment="1" applyProtection="1">
      <alignment horizontal="right" vertical="center"/>
      <protection locked="0"/>
    </xf>
    <xf numFmtId="0" fontId="47" fillId="0" borderId="16" xfId="42" applyFont="1" applyBorder="1" applyAlignment="1">
      <alignment vertical="center"/>
    </xf>
    <xf numFmtId="0" fontId="47" fillId="5" borderId="13" xfId="42" applyFont="1" applyFill="1" applyBorder="1" applyAlignment="1">
      <alignment vertical="center"/>
    </xf>
    <xf numFmtId="0" fontId="47" fillId="6" borderId="13" xfId="42" applyFont="1" applyFill="1" applyBorder="1" applyAlignment="1">
      <alignment vertical="center"/>
    </xf>
    <xf numFmtId="0" fontId="47" fillId="7" borderId="13" xfId="42" applyFont="1" applyFill="1" applyBorder="1" applyAlignment="1">
      <alignment vertical="center"/>
    </xf>
    <xf numFmtId="0" fontId="47" fillId="8" borderId="106" xfId="0" applyFont="1" applyFill="1" applyBorder="1" applyAlignment="1">
      <alignment horizontal="left" vertical="center" wrapText="1"/>
    </xf>
    <xf numFmtId="0" fontId="47" fillId="9" borderId="13" xfId="0" applyFont="1" applyFill="1" applyBorder="1" applyAlignment="1">
      <alignment horizontal="left" vertical="center" wrapText="1"/>
    </xf>
    <xf numFmtId="0" fontId="47" fillId="10" borderId="18" xfId="0" applyFont="1" applyFill="1" applyBorder="1" applyAlignment="1">
      <alignment horizontal="left" vertical="center" wrapText="1"/>
    </xf>
    <xf numFmtId="0" fontId="47" fillId="0" borderId="0" xfId="0" applyFont="1" applyAlignment="1">
      <alignment horizontal="left" vertical="center" wrapText="1"/>
    </xf>
    <xf numFmtId="0" fontId="46" fillId="0" borderId="10" xfId="41" applyFont="1" applyBorder="1" applyAlignment="1">
      <alignment vertical="top"/>
    </xf>
    <xf numFmtId="0" fontId="45" fillId="2" borderId="12" xfId="41" applyFont="1" applyFill="1" applyBorder="1" applyAlignment="1">
      <alignment horizontal="center" vertical="top"/>
    </xf>
    <xf numFmtId="0" fontId="45" fillId="2" borderId="20" xfId="41" applyFont="1" applyFill="1" applyBorder="1" applyAlignment="1">
      <alignment horizontal="center" vertical="top"/>
    </xf>
    <xf numFmtId="0" fontId="43" fillId="0" borderId="17" xfId="10" applyFont="1" applyBorder="1" applyAlignment="1" applyProtection="1">
      <alignment vertical="center"/>
    </xf>
    <xf numFmtId="0" fontId="45" fillId="2" borderId="15" xfId="41" applyFont="1" applyFill="1" applyBorder="1" applyAlignment="1">
      <alignment horizontal="center" vertical="top"/>
    </xf>
    <xf numFmtId="0" fontId="46" fillId="2" borderId="10" xfId="41" applyFont="1" applyFill="1" applyBorder="1" applyAlignment="1">
      <alignment horizontal="left"/>
    </xf>
    <xf numFmtId="0" fontId="44" fillId="2" borderId="12" xfId="41" applyFont="1" applyFill="1" applyBorder="1" applyAlignment="1">
      <alignment vertical="top"/>
    </xf>
    <xf numFmtId="0" fontId="44" fillId="2" borderId="20" xfId="41" applyFont="1" applyFill="1" applyBorder="1" applyAlignment="1">
      <alignment vertical="top"/>
    </xf>
    <xf numFmtId="0" fontId="44" fillId="2" borderId="19" xfId="41" applyFont="1" applyFill="1" applyBorder="1" applyAlignment="1">
      <alignment horizontal="left"/>
    </xf>
    <xf numFmtId="0" fontId="44" fillId="2" borderId="20" xfId="41" applyFont="1" applyFill="1" applyBorder="1" applyAlignment="1">
      <alignment horizontal="left"/>
    </xf>
    <xf numFmtId="0" fontId="46" fillId="2" borderId="19" xfId="41" applyFont="1" applyFill="1" applyBorder="1" applyAlignment="1">
      <alignment horizontal="left" vertical="top"/>
    </xf>
    <xf numFmtId="0" fontId="46" fillId="2" borderId="20" xfId="41" applyFont="1" applyFill="1" applyBorder="1" applyAlignment="1">
      <alignment horizontal="left" vertical="top"/>
    </xf>
    <xf numFmtId="0" fontId="44" fillId="2" borderId="19" xfId="41" applyFont="1" applyFill="1" applyBorder="1"/>
    <xf numFmtId="0" fontId="44" fillId="2" borderId="0" xfId="41" applyFont="1" applyFill="1" applyAlignment="1">
      <alignment horizontal="left"/>
    </xf>
    <xf numFmtId="0" fontId="46" fillId="2" borderId="20" xfId="41" applyFont="1" applyFill="1" applyBorder="1" applyAlignment="1">
      <alignment horizontal="left" vertical="top" wrapText="1"/>
    </xf>
    <xf numFmtId="0" fontId="46" fillId="2" borderId="15" xfId="41" applyFont="1" applyFill="1" applyBorder="1" applyAlignment="1">
      <alignment horizontal="left" vertical="top" wrapText="1"/>
    </xf>
    <xf numFmtId="0" fontId="36" fillId="2" borderId="0" xfId="41" applyFont="1" applyFill="1" applyAlignment="1">
      <alignment horizontal="left" vertical="top" wrapText="1"/>
    </xf>
    <xf numFmtId="0" fontId="45" fillId="3" borderId="0" xfId="41" applyFont="1" applyFill="1" applyAlignment="1">
      <alignment horizontal="left" vertical="top"/>
    </xf>
    <xf numFmtId="0" fontId="44" fillId="3" borderId="0" xfId="41" applyFont="1" applyFill="1" applyAlignment="1">
      <alignment vertical="top"/>
    </xf>
    <xf numFmtId="0" fontId="46" fillId="2" borderId="10" xfId="0" applyFont="1" applyFill="1" applyBorder="1" applyAlignment="1">
      <alignment vertical="center"/>
    </xf>
    <xf numFmtId="0" fontId="46" fillId="2" borderId="12" xfId="41" applyFont="1" applyFill="1" applyBorder="1"/>
    <xf numFmtId="0" fontId="46" fillId="2" borderId="20" xfId="41" applyFont="1" applyFill="1" applyBorder="1"/>
    <xf numFmtId="0" fontId="46" fillId="2" borderId="19" xfId="0" applyFont="1" applyFill="1" applyBorder="1" applyAlignment="1">
      <alignment vertical="center"/>
    </xf>
    <xf numFmtId="0" fontId="43" fillId="0" borderId="19" xfId="10" applyFont="1" applyBorder="1" applyProtection="1"/>
    <xf numFmtId="0" fontId="46" fillId="0" borderId="19" xfId="0" applyFont="1" applyBorder="1"/>
    <xf numFmtId="0" fontId="46" fillId="0" borderId="20" xfId="41" applyFont="1" applyBorder="1"/>
    <xf numFmtId="0" fontId="46" fillId="2" borderId="19" xfId="41" applyFont="1" applyFill="1" applyBorder="1"/>
    <xf numFmtId="0" fontId="47" fillId="2" borderId="19" xfId="0" applyFont="1" applyFill="1" applyBorder="1" applyAlignment="1">
      <alignment horizontal="left" vertical="center" indent="4"/>
    </xf>
    <xf numFmtId="0" fontId="47" fillId="2" borderId="19" xfId="0" applyFont="1" applyFill="1" applyBorder="1" applyAlignment="1">
      <alignment vertical="center"/>
    </xf>
    <xf numFmtId="0" fontId="46" fillId="2" borderId="15" xfId="41" applyFont="1" applyFill="1" applyBorder="1"/>
    <xf numFmtId="0" fontId="44" fillId="3" borderId="0" xfId="41" applyFont="1" applyFill="1" applyAlignment="1">
      <alignment horizontal="left" vertical="top"/>
    </xf>
    <xf numFmtId="0" fontId="46" fillId="2" borderId="46" xfId="41" applyFont="1" applyFill="1" applyBorder="1" applyAlignment="1">
      <alignment horizontal="left" vertical="top"/>
    </xf>
    <xf numFmtId="0" fontId="46" fillId="2" borderId="47" xfId="41" applyFont="1" applyFill="1" applyBorder="1" applyAlignment="1">
      <alignment horizontal="left" vertical="top" wrapText="1"/>
    </xf>
    <xf numFmtId="0" fontId="46" fillId="2" borderId="48" xfId="41" applyFont="1" applyFill="1" applyBorder="1" applyAlignment="1">
      <alignment horizontal="left" vertical="top"/>
    </xf>
    <xf numFmtId="0" fontId="46" fillId="2" borderId="49" xfId="41" applyFont="1" applyFill="1" applyBorder="1" applyAlignment="1">
      <alignment horizontal="left" vertical="top" wrapText="1"/>
    </xf>
    <xf numFmtId="0" fontId="46" fillId="2" borderId="48" xfId="41" applyFont="1" applyFill="1" applyBorder="1" applyAlignment="1">
      <alignment vertical="top"/>
    </xf>
    <xf numFmtId="0" fontId="46" fillId="2" borderId="50" xfId="41" applyFont="1" applyFill="1" applyBorder="1" applyAlignment="1">
      <alignment vertical="top"/>
    </xf>
    <xf numFmtId="0" fontId="46" fillId="2" borderId="51" xfId="41" applyFont="1" applyFill="1" applyBorder="1" applyAlignment="1">
      <alignment horizontal="left" vertical="top" wrapText="1"/>
    </xf>
    <xf numFmtId="0" fontId="44" fillId="2" borderId="46" xfId="41" applyFont="1" applyFill="1" applyBorder="1"/>
    <xf numFmtId="0" fontId="46" fillId="2" borderId="47" xfId="41" applyFont="1" applyFill="1" applyBorder="1" applyAlignment="1">
      <alignment vertical="top"/>
    </xf>
    <xf numFmtId="0" fontId="46" fillId="2" borderId="48" xfId="41" applyFont="1" applyFill="1" applyBorder="1"/>
    <xf numFmtId="0" fontId="46" fillId="2" borderId="49" xfId="41" applyFont="1" applyFill="1" applyBorder="1" applyAlignment="1">
      <alignment vertical="top"/>
    </xf>
    <xf numFmtId="0" fontId="46" fillId="2" borderId="52" xfId="41" applyFont="1" applyFill="1" applyBorder="1"/>
    <xf numFmtId="0" fontId="46" fillId="2" borderId="53" xfId="41" applyFont="1" applyFill="1" applyBorder="1" applyAlignment="1">
      <alignment vertical="top"/>
    </xf>
    <xf numFmtId="0" fontId="44" fillId="2" borderId="54" xfId="41" applyFont="1" applyFill="1" applyBorder="1"/>
    <xf numFmtId="0" fontId="46" fillId="2" borderId="55" xfId="41" applyFont="1" applyFill="1" applyBorder="1" applyAlignment="1">
      <alignment vertical="top"/>
    </xf>
    <xf numFmtId="0" fontId="46" fillId="2" borderId="50" xfId="41" applyFont="1" applyFill="1" applyBorder="1"/>
    <xf numFmtId="0" fontId="46" fillId="2" borderId="51" xfId="41" applyFont="1" applyFill="1" applyBorder="1" applyAlignment="1">
      <alignment vertical="top"/>
    </xf>
    <xf numFmtId="0" fontId="44" fillId="2" borderId="56" xfId="41" applyFont="1" applyFill="1" applyBorder="1" applyAlignment="1">
      <alignment wrapText="1"/>
    </xf>
    <xf numFmtId="0" fontId="26" fillId="2" borderId="57" xfId="41" applyFont="1" applyFill="1" applyBorder="1"/>
    <xf numFmtId="0" fontId="46" fillId="2" borderId="58" xfId="41" applyFont="1" applyFill="1" applyBorder="1"/>
    <xf numFmtId="0" fontId="46" fillId="2" borderId="60" xfId="41" applyFont="1" applyFill="1" applyBorder="1"/>
    <xf numFmtId="0" fontId="46" fillId="2" borderId="17" xfId="41" applyFont="1" applyFill="1" applyBorder="1"/>
    <xf numFmtId="0" fontId="26" fillId="2" borderId="15" xfId="41" applyFont="1" applyFill="1" applyBorder="1"/>
    <xf numFmtId="0" fontId="44" fillId="2" borderId="56" xfId="41" applyFont="1" applyFill="1" applyBorder="1"/>
    <xf numFmtId="0" fontId="46" fillId="0" borderId="58" xfId="0" applyFont="1" applyBorder="1" applyAlignment="1">
      <alignment vertical="center"/>
    </xf>
    <xf numFmtId="0" fontId="46" fillId="0" borderId="60" xfId="0" applyFont="1" applyBorder="1" applyAlignment="1">
      <alignment vertical="center"/>
    </xf>
    <xf numFmtId="0" fontId="46" fillId="0" borderId="62" xfId="0" applyFont="1" applyBorder="1" applyAlignment="1">
      <alignment vertical="center"/>
    </xf>
    <xf numFmtId="0" fontId="26" fillId="2" borderId="63" xfId="41" applyFont="1" applyFill="1" applyBorder="1"/>
    <xf numFmtId="0" fontId="46" fillId="0" borderId="17" xfId="0" applyFont="1" applyBorder="1" applyAlignment="1">
      <alignment vertical="center"/>
    </xf>
    <xf numFmtId="0" fontId="44" fillId="0" borderId="62" xfId="0" applyFont="1" applyBorder="1" applyAlignment="1">
      <alignment vertical="center"/>
    </xf>
    <xf numFmtId="0" fontId="46" fillId="2" borderId="65" xfId="41" applyFont="1" applyFill="1" applyBorder="1"/>
    <xf numFmtId="0" fontId="26" fillId="2" borderId="111" xfId="41" applyFont="1" applyFill="1" applyBorder="1"/>
    <xf numFmtId="0" fontId="26" fillId="2" borderId="67" xfId="41" applyFont="1" applyFill="1" applyBorder="1"/>
    <xf numFmtId="3" fontId="30" fillId="4" borderId="68" xfId="41" applyNumberFormat="1" applyFont="1" applyFill="1" applyBorder="1" applyAlignment="1" applyProtection="1">
      <alignment horizontal="right" vertical="center"/>
      <protection locked="0"/>
    </xf>
    <xf numFmtId="3" fontId="30" fillId="4" borderId="63" xfId="41" applyNumberFormat="1" applyFont="1" applyFill="1" applyBorder="1" applyAlignment="1" applyProtection="1">
      <alignment horizontal="right" vertical="center"/>
      <protection locked="0"/>
    </xf>
    <xf numFmtId="3" fontId="30" fillId="4" borderId="59" xfId="41" applyNumberFormat="1" applyFont="1" applyFill="1" applyBorder="1" applyAlignment="1" applyProtection="1">
      <alignment horizontal="right" vertical="center"/>
      <protection locked="0"/>
    </xf>
    <xf numFmtId="9" fontId="32" fillId="10" borderId="14" xfId="41" applyNumberFormat="1" applyFont="1" applyFill="1" applyBorder="1" applyAlignment="1">
      <alignment horizontal="right" vertical="center"/>
    </xf>
    <xf numFmtId="9" fontId="32" fillId="10" borderId="17" xfId="41" applyNumberFormat="1" applyFont="1" applyFill="1" applyBorder="1" applyAlignment="1">
      <alignment horizontal="right" vertical="center"/>
    </xf>
    <xf numFmtId="9" fontId="32" fillId="10" borderId="15" xfId="41" applyNumberFormat="1" applyFont="1" applyFill="1" applyBorder="1" applyAlignment="1">
      <alignment horizontal="right" vertical="center"/>
    </xf>
    <xf numFmtId="0" fontId="32" fillId="2" borderId="10" xfId="41" applyFont="1" applyFill="1" applyBorder="1" applyAlignment="1">
      <alignment horizontal="right" vertical="center"/>
    </xf>
    <xf numFmtId="166" fontId="4" fillId="2" borderId="1" xfId="41" applyNumberFormat="1" applyFont="1" applyFill="1" applyBorder="1" applyAlignment="1">
      <alignment vertical="center"/>
    </xf>
    <xf numFmtId="0" fontId="44" fillId="0" borderId="112" xfId="0" applyFont="1" applyBorder="1" applyAlignment="1">
      <alignment vertical="center"/>
    </xf>
    <xf numFmtId="0" fontId="26" fillId="2" borderId="113" xfId="41" applyFont="1" applyFill="1" applyBorder="1" applyProtection="1">
      <protection locked="0"/>
    </xf>
    <xf numFmtId="0" fontId="46" fillId="2" borderId="114" xfId="41" applyFont="1" applyFill="1" applyBorder="1"/>
    <xf numFmtId="0" fontId="26" fillId="2" borderId="111" xfId="41" applyFont="1" applyFill="1" applyBorder="1" applyProtection="1">
      <protection locked="0"/>
    </xf>
    <xf numFmtId="165" fontId="31" fillId="21" borderId="9" xfId="41" applyNumberFormat="1" applyFont="1" applyFill="1" applyBorder="1" applyAlignment="1">
      <alignment horizontal="right" wrapText="1"/>
    </xf>
    <xf numFmtId="166" fontId="26" fillId="10" borderId="9" xfId="41" applyNumberFormat="1" applyFont="1" applyFill="1" applyBorder="1" applyAlignment="1">
      <alignment horizontal="right"/>
    </xf>
    <xf numFmtId="165" fontId="44" fillId="11" borderId="4" xfId="0" applyNumberFormat="1" applyFont="1" applyFill="1" applyBorder="1" applyAlignment="1">
      <alignment horizontal="right" wrapText="1"/>
    </xf>
    <xf numFmtId="165" fontId="31" fillId="11" borderId="5" xfId="41" applyNumberFormat="1" applyFont="1" applyFill="1" applyBorder="1" applyAlignment="1">
      <alignment horizontal="right" wrapText="1"/>
    </xf>
    <xf numFmtId="165" fontId="31" fillId="11" borderId="6" xfId="41" applyNumberFormat="1" applyFont="1" applyFill="1" applyBorder="1" applyAlignment="1">
      <alignment horizontal="right" wrapText="1"/>
    </xf>
    <xf numFmtId="0" fontId="46" fillId="2" borderId="0" xfId="41" applyFont="1" applyFill="1" applyAlignment="1">
      <alignment horizontal="right" wrapText="1"/>
    </xf>
    <xf numFmtId="0" fontId="46" fillId="2" borderId="20" xfId="41" applyFont="1" applyFill="1" applyBorder="1" applyAlignment="1">
      <alignment horizontal="right" wrapText="1"/>
    </xf>
    <xf numFmtId="166" fontId="26" fillId="10" borderId="64" xfId="41" applyNumberFormat="1" applyFont="1" applyFill="1" applyBorder="1" applyAlignment="1">
      <alignment horizontal="right"/>
    </xf>
    <xf numFmtId="166" fontId="26" fillId="10" borderId="59" xfId="41" applyNumberFormat="1" applyFont="1" applyFill="1" applyBorder="1" applyAlignment="1">
      <alignment horizontal="right"/>
    </xf>
    <xf numFmtId="166" fontId="26" fillId="10" borderId="66" xfId="41" applyNumberFormat="1" applyFont="1" applyFill="1" applyBorder="1" applyAlignment="1">
      <alignment horizontal="right"/>
    </xf>
    <xf numFmtId="166" fontId="26" fillId="10" borderId="67" xfId="41" applyNumberFormat="1" applyFont="1" applyFill="1" applyBorder="1" applyAlignment="1">
      <alignment horizontal="right"/>
    </xf>
    <xf numFmtId="0" fontId="46" fillId="11" borderId="10" xfId="0" applyFont="1" applyFill="1" applyBorder="1" applyAlignment="1">
      <alignment horizontal="right" wrapText="1"/>
    </xf>
    <xf numFmtId="0" fontId="46" fillId="11" borderId="11" xfId="0" applyFont="1" applyFill="1" applyBorder="1" applyAlignment="1">
      <alignment horizontal="right" wrapText="1"/>
    </xf>
    <xf numFmtId="0" fontId="46" fillId="11" borderId="12" xfId="0" applyFont="1" applyFill="1" applyBorder="1" applyAlignment="1">
      <alignment horizontal="right" wrapText="1"/>
    </xf>
    <xf numFmtId="165" fontId="46" fillId="11" borderId="19" xfId="0" applyNumberFormat="1" applyFont="1" applyFill="1" applyBorder="1" applyAlignment="1">
      <alignment horizontal="right"/>
    </xf>
    <xf numFmtId="0" fontId="46" fillId="11" borderId="0" xfId="0" applyFont="1" applyFill="1" applyAlignment="1">
      <alignment horizontal="right"/>
    </xf>
    <xf numFmtId="0" fontId="46" fillId="11" borderId="63" xfId="0" applyFont="1" applyFill="1" applyBorder="1" applyAlignment="1">
      <alignment horizontal="right"/>
    </xf>
    <xf numFmtId="0" fontId="46" fillId="11" borderId="68" xfId="0" applyFont="1" applyFill="1" applyBorder="1" applyAlignment="1">
      <alignment horizontal="right"/>
    </xf>
    <xf numFmtId="0" fontId="46" fillId="11" borderId="19" xfId="0" applyFont="1" applyFill="1" applyBorder="1" applyAlignment="1">
      <alignment horizontal="right"/>
    </xf>
    <xf numFmtId="0" fontId="46" fillId="11" borderId="20" xfId="0" applyFont="1" applyFill="1" applyBorder="1" applyAlignment="1">
      <alignment horizontal="right"/>
    </xf>
    <xf numFmtId="0" fontId="54" fillId="2" borderId="0" xfId="10" applyFont="1" applyFill="1" applyProtection="1"/>
    <xf numFmtId="166" fontId="48" fillId="0" borderId="115" xfId="41" applyNumberFormat="1" applyFont="1" applyBorder="1" applyAlignment="1" applyProtection="1">
      <alignment horizontal="right" vertical="center"/>
      <protection locked="0"/>
    </xf>
    <xf numFmtId="1" fontId="29" fillId="2" borderId="10" xfId="41" applyNumberFormat="1" applyFont="1" applyFill="1" applyBorder="1" applyAlignment="1">
      <alignment horizontal="right" vertical="center"/>
    </xf>
    <xf numFmtId="0" fontId="1" fillId="0" borderId="0" xfId="41" applyFont="1"/>
    <xf numFmtId="0" fontId="1" fillId="0" borderId="20" xfId="48" applyFont="1" applyBorder="1" applyAlignment="1">
      <alignment horizontal="right"/>
    </xf>
    <xf numFmtId="0" fontId="1" fillId="0" borderId="71" xfId="48" applyFont="1" applyBorder="1" applyAlignment="1">
      <alignment horizontal="right"/>
    </xf>
    <xf numFmtId="0" fontId="1" fillId="0" borderId="0" xfId="45" applyFont="1"/>
    <xf numFmtId="0" fontId="43" fillId="0" borderId="19" xfId="10" applyFont="1" applyFill="1" applyBorder="1" applyAlignment="1" applyProtection="1">
      <alignment horizontal="left"/>
    </xf>
    <xf numFmtId="0" fontId="43" fillId="0" borderId="19" xfId="10" applyFont="1" applyBorder="1"/>
    <xf numFmtId="0" fontId="46" fillId="2" borderId="116" xfId="41" applyFont="1" applyFill="1" applyBorder="1"/>
    <xf numFmtId="0" fontId="26" fillId="2" borderId="117" xfId="41" applyFont="1" applyFill="1" applyBorder="1" applyProtection="1">
      <protection locked="0"/>
    </xf>
    <xf numFmtId="0" fontId="60" fillId="2" borderId="28" xfId="41" applyFont="1" applyFill="1" applyBorder="1" applyAlignment="1" applyProtection="1">
      <alignment horizontal="left" vertical="center" wrapText="1"/>
      <protection locked="0"/>
    </xf>
    <xf numFmtId="0" fontId="60" fillId="2" borderId="28" xfId="41" applyFont="1" applyFill="1" applyBorder="1" applyAlignment="1" applyProtection="1">
      <alignment vertical="center" wrapText="1"/>
      <protection locked="0"/>
    </xf>
    <xf numFmtId="0" fontId="60" fillId="2" borderId="29" xfId="41" applyFont="1" applyFill="1" applyBorder="1" applyAlignment="1" applyProtection="1">
      <alignment vertical="center" wrapText="1"/>
      <protection locked="0"/>
    </xf>
    <xf numFmtId="17" fontId="26" fillId="2" borderId="1" xfId="41" applyNumberFormat="1" applyFont="1" applyFill="1" applyBorder="1" applyAlignment="1" applyProtection="1">
      <alignment wrapText="1"/>
      <protection locked="0"/>
    </xf>
    <xf numFmtId="0" fontId="48" fillId="4" borderId="64" xfId="41" applyFont="1" applyFill="1" applyBorder="1" applyAlignment="1" applyProtection="1">
      <alignment horizontal="right" vertical="center"/>
      <protection locked="0"/>
    </xf>
    <xf numFmtId="166" fontId="26" fillId="2" borderId="11" xfId="41" applyNumberFormat="1" applyFont="1" applyFill="1" applyBorder="1" applyAlignment="1" applyProtection="1">
      <alignment horizontal="right" vertical="center"/>
      <protection locked="0"/>
    </xf>
    <xf numFmtId="166" fontId="26" fillId="10" borderId="59" xfId="41" applyNumberFormat="1" applyFont="1" applyFill="1" applyBorder="1" applyAlignment="1" applyProtection="1">
      <alignment vertical="center"/>
      <protection locked="0"/>
    </xf>
  </cellXfs>
  <cellStyles count="86">
    <cellStyle name="%" xfId="21" xr:uid="{00000000-0005-0000-0000-000000000000}"/>
    <cellStyle name="Comma 13" xfId="22" xr:uid="{00000000-0005-0000-0000-000002000000}"/>
    <cellStyle name="Comma 13 2" xfId="38" xr:uid="{00000000-0005-0000-0000-000003000000}"/>
    <cellStyle name="Comma 13 2 2" xfId="77" xr:uid="{BAB3D5B5-99FB-4272-98D7-9917AF0333C1}"/>
    <cellStyle name="Comma 13 3" xfId="64" xr:uid="{B14D45A4-3962-4832-8F24-F5D593D7C091}"/>
    <cellStyle name="Comma 2" xfId="4" xr:uid="{00000000-0005-0000-0000-000004000000}"/>
    <cellStyle name="Comma 2 2" xfId="51" xr:uid="{38C49376-6D9D-40F2-8106-A3FBB5BE6AD2}"/>
    <cellStyle name="Comma 3" xfId="12" xr:uid="{00000000-0005-0000-0000-000005000000}"/>
    <cellStyle name="Comma 3 2" xfId="57" xr:uid="{3FFD429E-D765-437A-B889-A9385A4C0DEA}"/>
    <cellStyle name="Comma 4" xfId="17" xr:uid="{00000000-0005-0000-0000-000006000000}"/>
    <cellStyle name="Comma 4 2" xfId="62" xr:uid="{8423FE6A-EA68-498F-8D1B-68E644FE1875}"/>
    <cellStyle name="Comma 5" xfId="27" xr:uid="{00000000-0005-0000-0000-000007000000}"/>
    <cellStyle name="Comma 5 2" xfId="69" xr:uid="{B62AFE3C-FF99-4B56-AB06-9E5F3FAD0E0B}"/>
    <cellStyle name="Comma 6" xfId="40" xr:uid="{00000000-0005-0000-0000-000008000000}"/>
    <cellStyle name="Comma 6 2" xfId="79" xr:uid="{10459583-D2CF-430E-82C1-D1867EB3020E}"/>
    <cellStyle name="Comma 7" xfId="50" xr:uid="{F73C5EEB-9CE5-4F82-B92C-08235C7647E9}"/>
    <cellStyle name="Currency 2" xfId="13" xr:uid="{00000000-0005-0000-0000-000009000000}"/>
    <cellStyle name="Currency 2 2" xfId="58" xr:uid="{38FCD51E-FFAE-477C-B33C-B57193FF00F4}"/>
    <cellStyle name="Currency 5 2" xfId="33" xr:uid="{00000000-0005-0000-0000-00000A000000}"/>
    <cellStyle name="Currency 5 2 2" xfId="39" xr:uid="{00000000-0005-0000-0000-00000B000000}"/>
    <cellStyle name="Currency 5 2 2 2" xfId="78" xr:uid="{E55E7FE5-E20D-4FB7-8A13-6472B68DF8D0}"/>
    <cellStyle name="Currency 5 2 3" xfId="74" xr:uid="{B5EA5333-A429-4032-8600-3BDB6C7F3448}"/>
    <cellStyle name="Hyperlink" xfId="10" xr:uid="{00000000-0005-0000-0000-00000C000000}"/>
    <cellStyle name="Hyperlink 2" xfId="18" xr:uid="{00000000-0005-0000-0000-00000D000000}"/>
    <cellStyle name="Hyperlink 2 2" xfId="31" xr:uid="{00000000-0005-0000-0000-00000E000000}"/>
    <cellStyle name="Hyperlink 8" xfId="36" xr:uid="{00000000-0005-0000-0000-00000F000000}"/>
    <cellStyle name="Normal" xfId="0" builtinId="0"/>
    <cellStyle name="Normal 10" xfId="16" xr:uid="{00000000-0005-0000-0000-000011000000}"/>
    <cellStyle name="Normal 10 2" xfId="61" xr:uid="{20956B7E-013C-4FFF-B1FC-57D9813E2FA6}"/>
    <cellStyle name="Normal 11" xfId="34" xr:uid="{00000000-0005-0000-0000-000012000000}"/>
    <cellStyle name="Normal 11 2" xfId="75" xr:uid="{F2EFA566-6B9C-48EC-9D87-A4BFF2AD293E}"/>
    <cellStyle name="Normal 11 2 10" xfId="32" xr:uid="{00000000-0005-0000-0000-000013000000}"/>
    <cellStyle name="Normal 11 2 10 2" xfId="73" xr:uid="{CF03DECB-BB47-4AD1-95FC-C537D8CFDB13}"/>
    <cellStyle name="Normal 12" xfId="41" xr:uid="{00000000-0005-0000-0000-000014000000}"/>
    <cellStyle name="Normal 12 2" xfId="43" xr:uid="{00000000-0005-0000-0000-000015000000}"/>
    <cellStyle name="Normal 12 3" xfId="44" xr:uid="{00000000-0005-0000-0000-000016000000}"/>
    <cellStyle name="Normal 12 3 2" xfId="81" xr:uid="{9CF0F245-619A-4675-A3D4-EC95F9EDE58A}"/>
    <cellStyle name="Normal 12 3 3" xfId="84" xr:uid="{D469478E-8B5A-460C-922D-22524DAD0DF0}"/>
    <cellStyle name="Normal 12 4" xfId="80" xr:uid="{D6E4491A-1B63-45A5-A2B8-D70DB0727601}"/>
    <cellStyle name="Normal 12 6" xfId="85" xr:uid="{9C19D758-1822-430D-928F-9976A6AF720B}"/>
    <cellStyle name="Normal 13" xfId="47" xr:uid="{00000000-0005-0000-0000-000017000000}"/>
    <cellStyle name="Normal 14" xfId="48" xr:uid="{04D51900-4B21-4D98-9E1A-490D7913B596}"/>
    <cellStyle name="Normal 15" xfId="46" xr:uid="{00000000-0005-0000-0000-000018000000}"/>
    <cellStyle name="Normal 15 2" xfId="83" xr:uid="{B7133D25-073A-4D44-AFD0-C392E2C9236A}"/>
    <cellStyle name="Normal 2" xfId="6" xr:uid="{00000000-0005-0000-0000-000019000000}"/>
    <cellStyle name="Normal 2 10" xfId="15" xr:uid="{00000000-0005-0000-0000-00001A000000}"/>
    <cellStyle name="Normal 2 10 2" xfId="28" xr:uid="{00000000-0005-0000-0000-00001B000000}"/>
    <cellStyle name="Normal 2 10 2 2" xfId="70" xr:uid="{36213675-D7C4-4AC8-999E-3740BF09D98C}"/>
    <cellStyle name="Normal 2 10 3" xfId="60" xr:uid="{C236446E-7FB7-4DF1-8C7D-F25DDD3A5161}"/>
    <cellStyle name="Normal 2 19" xfId="42" xr:uid="{00000000-0005-0000-0000-00001C000000}"/>
    <cellStyle name="Normal 2 2" xfId="2" xr:uid="{00000000-0005-0000-0000-00001D000000}"/>
    <cellStyle name="Normal 2 2 2" xfId="49" xr:uid="{0E808A1E-0301-4845-982C-13AC63D52D16}"/>
    <cellStyle name="Normal 2 3" xfId="19" xr:uid="{00000000-0005-0000-0000-00001E000000}"/>
    <cellStyle name="Normal 2 4" xfId="24" xr:uid="{00000000-0005-0000-0000-00001F000000}"/>
    <cellStyle name="Normal 2 4 2" xfId="66" xr:uid="{9F0CFCDE-E6C0-492C-9251-47B71EACD4C0}"/>
    <cellStyle name="Normal 2 5" xfId="52" xr:uid="{4532F558-7D8D-4110-8CB5-914D54AE6647}"/>
    <cellStyle name="Normal 3" xfId="5" xr:uid="{00000000-0005-0000-0000-000020000000}"/>
    <cellStyle name="Normal 3 2" xfId="26" xr:uid="{00000000-0005-0000-0000-000021000000}"/>
    <cellStyle name="Normal 3 2 2" xfId="45" xr:uid="{00000000-0005-0000-0000-000022000000}"/>
    <cellStyle name="Normal 3 2 2 2" xfId="82" xr:uid="{0F7FD196-53BB-49D4-A1CF-CBAE9F20A8C5}"/>
    <cellStyle name="Normal 3 2 3" xfId="68" xr:uid="{FF7C2D40-6C51-4EDB-8A60-20303844AB38}"/>
    <cellStyle name="Normal 4" xfId="3" xr:uid="{00000000-0005-0000-0000-000023000000}"/>
    <cellStyle name="Normal 5" xfId="7" xr:uid="{00000000-0005-0000-0000-000024000000}"/>
    <cellStyle name="Normal 5 2" xfId="30" xr:uid="{00000000-0005-0000-0000-000025000000}"/>
    <cellStyle name="Normal 5 2 2" xfId="72" xr:uid="{BACB0D4A-9A7C-4C1A-A4DC-20027CFC2709}"/>
    <cellStyle name="Normal 5 3" xfId="53" xr:uid="{7AB59D8F-5A50-4E76-A448-39580F8CE596}"/>
    <cellStyle name="Normal 58 2" xfId="37" xr:uid="{00000000-0005-0000-0000-000026000000}"/>
    <cellStyle name="Normal 6" xfId="8" xr:uid="{00000000-0005-0000-0000-000027000000}"/>
    <cellStyle name="Normal 6 2" xfId="54" xr:uid="{F6F2BDA4-B58C-4473-8F5A-E0119AB3321C}"/>
    <cellStyle name="Normal 7" xfId="9" xr:uid="{00000000-0005-0000-0000-000028000000}"/>
    <cellStyle name="Normal 7 2" xfId="55" xr:uid="{42DCD732-9FD8-4EEA-97BA-76A9993FD1D3}"/>
    <cellStyle name="Normal 8" xfId="11" xr:uid="{00000000-0005-0000-0000-000029000000}"/>
    <cellStyle name="Normal 8 2" xfId="20" xr:uid="{00000000-0005-0000-0000-00002A000000}"/>
    <cellStyle name="Normal 8 2 2" xfId="63" xr:uid="{00D149CA-09C1-495D-91D2-74B2CF07A97F}"/>
    <cellStyle name="Normal 8 3" xfId="56" xr:uid="{5C962D1B-D692-472F-AF68-DFCCB060AA35}"/>
    <cellStyle name="Normal 9" xfId="14" xr:uid="{00000000-0005-0000-0000-00002B000000}"/>
    <cellStyle name="Normal 9 2" xfId="59" xr:uid="{D79FB291-8FCC-4466-9BCB-ED34277CDF85}"/>
    <cellStyle name="Percent" xfId="1" builtinId="5"/>
    <cellStyle name="Percent 10" xfId="29" xr:uid="{00000000-0005-0000-0000-000032000000}"/>
    <cellStyle name="Percent 10 2" xfId="71" xr:uid="{20982366-81B5-411D-9000-EA0D982CEB50}"/>
    <cellStyle name="Percent 2" xfId="25" xr:uid="{00000000-0005-0000-0000-000033000000}"/>
    <cellStyle name="Percent 2 2" xfId="67" xr:uid="{04A80C24-38FC-47D0-B181-CDE14FC93BA6}"/>
    <cellStyle name="Percent 3" xfId="23" xr:uid="{00000000-0005-0000-0000-000034000000}"/>
    <cellStyle name="Percent 3 2" xfId="65" xr:uid="{71CE3407-EFF7-444F-97A7-12137245D1A0}"/>
    <cellStyle name="Percent 4" xfId="35" xr:uid="{00000000-0005-0000-0000-000035000000}"/>
    <cellStyle name="Percent 4 2" xfId="76" xr:uid="{8CC51246-8308-4484-A5B0-FC2AC03D53B3}"/>
  </cellStyles>
  <dxfs count="246">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ont>
        <color rgb="FF9C0006"/>
      </font>
    </dxf>
    <dxf>
      <font>
        <color rgb="FF92D050"/>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C0006"/>
      </font>
    </dxf>
    <dxf>
      <font>
        <color rgb="FF92D050"/>
      </font>
    </dxf>
    <dxf>
      <font>
        <color rgb="FF9C0006"/>
      </font>
    </dxf>
    <dxf>
      <font>
        <color rgb="FF92D050"/>
      </font>
    </dxf>
    <dxf>
      <font>
        <color rgb="FF9C0006"/>
      </font>
    </dxf>
    <dxf>
      <font>
        <color rgb="FF92D050"/>
      </font>
    </dxf>
    <dxf>
      <font>
        <color rgb="FF92D050"/>
      </font>
    </dxf>
    <dxf>
      <font>
        <color rgb="FF9C0006"/>
      </font>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
      <font>
        <color rgb="FF9C0006"/>
      </font>
    </dxf>
    <dxf>
      <font>
        <color rgb="FF92D050"/>
      </font>
    </dxf>
  </dxfs>
  <tableStyles count="0" defaultTableStyle="TableStyleMedium2" defaultPivotStyle="PivotStyleLight16"/>
  <colors>
    <mruColors>
      <color rgb="FFBDFFFF"/>
      <color rgb="FFCCCCFF"/>
      <color rgb="FF37BCFF"/>
      <color rgb="FFFDEA8B"/>
      <color rgb="FF0099CC"/>
      <color rgb="FFA18703"/>
      <color rgb="FF8A2529"/>
      <color rgb="FFE8871E"/>
      <color rgb="FFC0A404"/>
      <color rgb="FF7095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Financial!$C$82</c:f>
              <c:strCache>
                <c:ptCount val="1"/>
                <c:pt idx="0">
                  <c:v>2021-22</c:v>
                </c:pt>
              </c:strCache>
            </c:strRef>
          </c:tx>
          <c:spPr>
            <a:solidFill>
              <a:schemeClr val="accent3">
                <a:tint val="42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(Financial!$C$85,Financial!$C$90,Financial!$C$95,Financial!$C$100,Financial!$C$105,Financial!$C$110,Financial!$C$115,Financial!$C$120)</c:f>
              <c:numCache>
                <c:formatCode>General</c:formatCode>
                <c:ptCount val="8"/>
              </c:numCache>
            </c:numRef>
          </c:val>
          <c:extLst xmlns:c15="http://schemas.microsoft.com/office/drawing/2012/chart">
            <c:ext xmlns:c16="http://schemas.microsoft.com/office/drawing/2014/chart" uri="{C3380CC4-5D6E-409C-BE32-E72D297353CC}">
              <c16:uniqueId val="{00000007-34A4-4FF5-B14E-477505EDD041}"/>
            </c:ext>
          </c:extLst>
        </c:ser>
        <c:ser>
          <c:idx val="1"/>
          <c:order val="1"/>
          <c:tx>
            <c:strRef>
              <c:f>Financial!$D$82</c:f>
              <c:strCache>
                <c:ptCount val="1"/>
                <c:pt idx="0">
                  <c:v>2022-23</c:v>
                </c:pt>
              </c:strCache>
            </c:strRef>
          </c:tx>
          <c:spPr>
            <a:solidFill>
              <a:schemeClr val="accent3">
                <a:tint val="54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(Financial!$D$85,Financial!$D$90,Financial!$D$95,Financial!$D$100,Financial!$D$105,Financial!$D$110,Financial!$D$115,Financial!$D$120)</c:f>
              <c:numCache>
                <c:formatCode>0%</c:formatCode>
                <c:ptCount val="8"/>
                <c:pt idx="0">
                  <c:v>1.9962848475122146E-3</c:v>
                </c:pt>
                <c:pt idx="1">
                  <c:v>0</c:v>
                </c:pt>
                <c:pt idx="2">
                  <c:v>0.35950201163928308</c:v>
                </c:pt>
                <c:pt idx="3">
                  <c:v>0.31959699580926598</c:v>
                </c:pt>
                <c:pt idx="4">
                  <c:v>7.7161006227026402E-2</c:v>
                </c:pt>
                <c:pt idx="5">
                  <c:v>0.21959819755295168</c:v>
                </c:pt>
                <c:pt idx="6">
                  <c:v>0</c:v>
                </c:pt>
                <c:pt idx="7">
                  <c:v>0</c:v>
                </c:pt>
              </c:numCache>
            </c:numRef>
          </c:val>
          <c:extLst>
            <c:ext xmlns:c16="http://schemas.microsoft.com/office/drawing/2014/chart" uri="{C3380CC4-5D6E-409C-BE32-E72D297353CC}">
              <c16:uniqueId val="{00000000-34A4-4FF5-B14E-477505EDD041}"/>
            </c:ext>
          </c:extLst>
        </c:ser>
        <c:ser>
          <c:idx val="2"/>
          <c:order val="2"/>
          <c:tx>
            <c:strRef>
              <c:f>Financial!$E$82</c:f>
              <c:strCache>
                <c:ptCount val="1"/>
                <c:pt idx="0">
                  <c:v>2023-24</c:v>
                </c:pt>
              </c:strCache>
            </c:strRef>
          </c:tx>
          <c:spPr>
            <a:solidFill>
              <a:schemeClr val="accent3">
                <a:tint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(Financial!$E$85,Financial!$E$90,Financial!$E$95,Financial!$E$100,Financial!$E$105,Financial!$E$110,Financial!$E$115,Financial!$E$120)</c:f>
              <c:numCache>
                <c:formatCode>0%</c:formatCode>
                <c:ptCount val="8"/>
                <c:pt idx="0">
                  <c:v>0.45107114078401706</c:v>
                </c:pt>
                <c:pt idx="1">
                  <c:v>0.69230769230769229</c:v>
                </c:pt>
                <c:pt idx="2">
                  <c:v>0.15297039483099198</c:v>
                </c:pt>
                <c:pt idx="3">
                  <c:v>0.42141064350447549</c:v>
                </c:pt>
                <c:pt idx="4">
                  <c:v>3.551342383806589E-2</c:v>
                </c:pt>
                <c:pt idx="5">
                  <c:v>0.15189039548750799</c:v>
                </c:pt>
                <c:pt idx="6">
                  <c:v>0</c:v>
                </c:pt>
                <c:pt idx="7">
                  <c:v>0</c:v>
                </c:pt>
              </c:numCache>
            </c:numRef>
          </c:val>
          <c:extLst>
            <c:ext xmlns:c16="http://schemas.microsoft.com/office/drawing/2014/chart" uri="{C3380CC4-5D6E-409C-BE32-E72D297353CC}">
              <c16:uniqueId val="{00000001-34A4-4FF5-B14E-477505EDD041}"/>
            </c:ext>
          </c:extLst>
        </c:ser>
        <c:ser>
          <c:idx val="3"/>
          <c:order val="3"/>
          <c:tx>
            <c:strRef>
              <c:f>Financial!$F$82</c:f>
              <c:strCache>
                <c:ptCount val="1"/>
                <c:pt idx="0">
                  <c:v>2024-25</c:v>
                </c:pt>
              </c:strCache>
            </c:strRef>
          </c:tx>
          <c:spPr>
            <a:solidFill>
              <a:schemeClr val="accent3">
                <a:tint val="77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(Financial!$F$85,Financial!$F$90,Financial!$F$95,Financial!$F$100,Financial!$F$105,Financial!$F$110,Financial!$F$115,Financial!$F$120)</c:f>
              <c:numCache>
                <c:formatCode>0%</c:formatCode>
                <c:ptCount val="8"/>
                <c:pt idx="0">
                  <c:v>0.3591542923075644</c:v>
                </c:pt>
                <c:pt idx="1">
                  <c:v>-0.4375</c:v>
                </c:pt>
                <c:pt idx="2">
                  <c:v>0.1740635289274827</c:v>
                </c:pt>
                <c:pt idx="3">
                  <c:v>0.35995925105401078</c:v>
                </c:pt>
                <c:pt idx="4">
                  <c:v>-0.13070646243523365</c:v>
                </c:pt>
                <c:pt idx="5">
                  <c:v>0.14226639380447809</c:v>
                </c:pt>
                <c:pt idx="6">
                  <c:v>0</c:v>
                </c:pt>
                <c:pt idx="7">
                  <c:v>0</c:v>
                </c:pt>
              </c:numCache>
            </c:numRef>
          </c:val>
          <c:extLst>
            <c:ext xmlns:c16="http://schemas.microsoft.com/office/drawing/2014/chart" uri="{C3380CC4-5D6E-409C-BE32-E72D297353CC}">
              <c16:uniqueId val="{00000002-34A4-4FF5-B14E-477505EDD041}"/>
            </c:ext>
          </c:extLst>
        </c:ser>
        <c:ser>
          <c:idx val="4"/>
          <c:order val="4"/>
          <c:tx>
            <c:strRef>
              <c:f>Financial!$G$82</c:f>
              <c:strCache>
                <c:ptCount val="1"/>
                <c:pt idx="0">
                  <c:v>2025-26</c:v>
                </c:pt>
              </c:strCache>
            </c:strRef>
          </c:tx>
          <c:spPr>
            <a:solidFill>
              <a:schemeClr val="accent3">
                <a:tint val="89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(Financial!$G$85,Financial!$G$90,Financial!$G$95,Financial!$G$100,Financial!$G$105,Financial!$G$110,Financial!$G$115,Financial!$G$120)</c:f>
              <c:numCache>
                <c:formatCode>0%</c:formatCode>
                <c:ptCount val="8"/>
                <c:pt idx="0">
                  <c:v>0.33266565175772728</c:v>
                </c:pt>
                <c:pt idx="1">
                  <c:v>0.23232323232323232</c:v>
                </c:pt>
                <c:pt idx="2">
                  <c:v>0.15841100944218642</c:v>
                </c:pt>
                <c:pt idx="3">
                  <c:v>0.20260486300159772</c:v>
                </c:pt>
                <c:pt idx="4">
                  <c:v>7.6407253481145659E-2</c:v>
                </c:pt>
                <c:pt idx="5">
                  <c:v>0.27180099747081277</c:v>
                </c:pt>
                <c:pt idx="6">
                  <c:v>0</c:v>
                </c:pt>
                <c:pt idx="7">
                  <c:v>0</c:v>
                </c:pt>
              </c:numCache>
            </c:numRef>
          </c:val>
          <c:extLst>
            <c:ext xmlns:c16="http://schemas.microsoft.com/office/drawing/2014/chart" uri="{C3380CC4-5D6E-409C-BE32-E72D297353CC}">
              <c16:uniqueId val="{00000003-34A4-4FF5-B14E-477505EDD041}"/>
            </c:ext>
          </c:extLst>
        </c:ser>
        <c:ser>
          <c:idx val="5"/>
          <c:order val="5"/>
          <c:tx>
            <c:strRef>
              <c:f>Financial!$H$82</c:f>
              <c:strCache>
                <c:ptCount val="1"/>
                <c:pt idx="0">
                  <c:v>2026-27</c:v>
                </c:pt>
              </c:strCache>
            </c:strRef>
          </c:tx>
          <c:spPr>
            <a:solidFill>
              <a:schemeClr val="accent3"/>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(Financial!$H$85,Financial!$H$90,Financial!$H$95,Financial!$H$100,Financial!$H$105,Financial!$H$110,Financial!$H$115,Financial!$H$120)</c:f>
              <c:numCache>
                <c:formatCode>0%</c:formatCode>
                <c:ptCount val="8"/>
                <c:pt idx="0">
                  <c:v>0.43729718272281476</c:v>
                </c:pt>
                <c:pt idx="1">
                  <c:v>0</c:v>
                </c:pt>
                <c:pt idx="2">
                  <c:v>5.6504739638031778E-2</c:v>
                </c:pt>
                <c:pt idx="3">
                  <c:v>0.15048294314171412</c:v>
                </c:pt>
                <c:pt idx="4">
                  <c:v>4.900445472104227E-2</c:v>
                </c:pt>
                <c:pt idx="5">
                  <c:v>0.10192599019754266</c:v>
                </c:pt>
                <c:pt idx="6">
                  <c:v>0</c:v>
                </c:pt>
                <c:pt idx="7">
                  <c:v>0</c:v>
                </c:pt>
              </c:numCache>
            </c:numRef>
          </c:val>
          <c:extLst>
            <c:ext xmlns:c16="http://schemas.microsoft.com/office/drawing/2014/chart" uri="{C3380CC4-5D6E-409C-BE32-E72D297353CC}">
              <c16:uniqueId val="{00000004-34A4-4FF5-B14E-477505EDD041}"/>
            </c:ext>
          </c:extLst>
        </c:ser>
        <c:ser>
          <c:idx val="6"/>
          <c:order val="6"/>
          <c:tx>
            <c:strRef>
              <c:f>Financial!$I$82</c:f>
              <c:strCache>
                <c:ptCount val="1"/>
                <c:pt idx="0">
                  <c:v>2027-28</c:v>
                </c:pt>
              </c:strCache>
            </c:strRef>
          </c:tx>
          <c:spPr>
            <a:solidFill>
              <a:schemeClr val="accent3">
                <a:shade val="88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(Financial!$I$85,Financial!$I$90,Financial!$I$95,Financial!$I$100,Financial!$I$105,Financial!$I$110,Financial!$I$115,Financial!$I$120)</c:f>
              <c:numCache>
                <c:formatCode>0%</c:formatCode>
                <c:ptCount val="8"/>
                <c:pt idx="0">
                  <c:v>8.5338563810987131E-2</c:v>
                </c:pt>
                <c:pt idx="1">
                  <c:v>0</c:v>
                </c:pt>
                <c:pt idx="2">
                  <c:v>3.7004572622879615E-2</c:v>
                </c:pt>
                <c:pt idx="3">
                  <c:v>0.2</c:v>
                </c:pt>
                <c:pt idx="4">
                  <c:v>8.8558050890322634E-2</c:v>
                </c:pt>
                <c:pt idx="5">
                  <c:v>0.04</c:v>
                </c:pt>
                <c:pt idx="6">
                  <c:v>0</c:v>
                </c:pt>
                <c:pt idx="7">
                  <c:v>0</c:v>
                </c:pt>
              </c:numCache>
            </c:numRef>
          </c:val>
          <c:extLst>
            <c:ext xmlns:c16="http://schemas.microsoft.com/office/drawing/2014/chart" uri="{C3380CC4-5D6E-409C-BE32-E72D297353CC}">
              <c16:uniqueId val="{00000005-34A4-4FF5-B14E-477505EDD041}"/>
            </c:ext>
          </c:extLst>
        </c:ser>
        <c:ser>
          <c:idx val="7"/>
          <c:order val="7"/>
          <c:tx>
            <c:strRef>
              <c:f>Financial!$J$82</c:f>
              <c:strCache>
                <c:ptCount val="1"/>
                <c:pt idx="0">
                  <c:v>2028-29</c:v>
                </c:pt>
              </c:strCache>
            </c:strRef>
          </c:tx>
          <c:spPr>
            <a:solidFill>
              <a:schemeClr val="accent3">
                <a:shade val="76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(Financial!$J$85,Financial!$J$90,Financial!$J$95,Financial!$J$100,Financial!$J$105,Financial!$J$110,Financial!$J$115,Financial!$J$120)</c:f>
              <c:numCache>
                <c:formatCode>0%</c:formatCode>
                <c:ptCount val="8"/>
                <c:pt idx="0">
                  <c:v>0.18355781006557326</c:v>
                </c:pt>
                <c:pt idx="1">
                  <c:v>0</c:v>
                </c:pt>
                <c:pt idx="2">
                  <c:v>4.6688579831222168E-2</c:v>
                </c:pt>
                <c:pt idx="3">
                  <c:v>0.2</c:v>
                </c:pt>
                <c:pt idx="4">
                  <c:v>4.5184324944442182E-2</c:v>
                </c:pt>
                <c:pt idx="5">
                  <c:v>3.9999999999999959E-2</c:v>
                </c:pt>
                <c:pt idx="6">
                  <c:v>0</c:v>
                </c:pt>
                <c:pt idx="7">
                  <c:v>0</c:v>
                </c:pt>
              </c:numCache>
            </c:numRef>
          </c:val>
          <c:extLst>
            <c:ext xmlns:c16="http://schemas.microsoft.com/office/drawing/2014/chart" uri="{C3380CC4-5D6E-409C-BE32-E72D297353CC}">
              <c16:uniqueId val="{00000006-34A4-4FF5-B14E-477505EDD041}"/>
            </c:ext>
          </c:extLst>
        </c:ser>
        <c:ser>
          <c:idx val="8"/>
          <c:order val="8"/>
          <c:tx>
            <c:strRef>
              <c:f>Financial!$K$82</c:f>
              <c:strCache>
                <c:ptCount val="1"/>
                <c:pt idx="0">
                  <c:v>2029-30</c:v>
                </c:pt>
              </c:strCache>
            </c:strRef>
          </c:tx>
          <c:spPr>
            <a:solidFill>
              <a:schemeClr val="accent3">
                <a:shade val="65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(Financial!$K$85,Financial!$K$90,Financial!$K$95,Financial!$K$100,Financial!$K$105,Financial!$K$110,Financial!$K$115,Financial!$K$120)</c:f>
              <c:numCache>
                <c:formatCode>0%</c:formatCode>
                <c:ptCount val="8"/>
                <c:pt idx="0">
                  <c:v>0.18942231794644723</c:v>
                </c:pt>
                <c:pt idx="1">
                  <c:v>0</c:v>
                </c:pt>
                <c:pt idx="2">
                  <c:v>4.8921826513836753E-2</c:v>
                </c:pt>
                <c:pt idx="3">
                  <c:v>0.2</c:v>
                </c:pt>
                <c:pt idx="4">
                  <c:v>5.3970221713075861E-2</c:v>
                </c:pt>
                <c:pt idx="5">
                  <c:v>4.0000000000000036E-2</c:v>
                </c:pt>
                <c:pt idx="6">
                  <c:v>0</c:v>
                </c:pt>
                <c:pt idx="7">
                  <c:v>0</c:v>
                </c:pt>
              </c:numCache>
            </c:numRef>
          </c:val>
          <c:extLst>
            <c:ext xmlns:c16="http://schemas.microsoft.com/office/drawing/2014/chart" uri="{C3380CC4-5D6E-409C-BE32-E72D297353CC}">
              <c16:uniqueId val="{00000009-1367-4486-97B9-CC93513A681F}"/>
            </c:ext>
          </c:extLst>
        </c:ser>
        <c:ser>
          <c:idx val="9"/>
          <c:order val="9"/>
          <c:tx>
            <c:strRef>
              <c:f>Financial!$L$82</c:f>
              <c:strCache>
                <c:ptCount val="1"/>
                <c:pt idx="0">
                  <c:v>2030-31</c:v>
                </c:pt>
              </c:strCache>
            </c:strRef>
          </c:tx>
          <c:spPr>
            <a:solidFill>
              <a:schemeClr val="accent3">
                <a:shade val="53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(Financial!$L$85,Financial!$L$90,Financial!$L$95,Financial!$L$100,Financial!$L$105,Financial!$L$110,Financial!$L$115,Financial!$L$120)</c:f>
              <c:numCache>
                <c:formatCode>0%</c:formatCode>
                <c:ptCount val="8"/>
                <c:pt idx="0">
                  <c:v>0.1947509596059567</c:v>
                </c:pt>
                <c:pt idx="1">
                  <c:v>0</c:v>
                </c:pt>
                <c:pt idx="2">
                  <c:v>5.1521882080621785E-2</c:v>
                </c:pt>
                <c:pt idx="3">
                  <c:v>0.2</c:v>
                </c:pt>
                <c:pt idx="4">
                  <c:v>6.3938064918485776E-2</c:v>
                </c:pt>
                <c:pt idx="5">
                  <c:v>4.0000000000000049E-2</c:v>
                </c:pt>
                <c:pt idx="6">
                  <c:v>0</c:v>
                </c:pt>
                <c:pt idx="7">
                  <c:v>0</c:v>
                </c:pt>
              </c:numCache>
            </c:numRef>
          </c:val>
          <c:extLst>
            <c:ext xmlns:c16="http://schemas.microsoft.com/office/drawing/2014/chart" uri="{C3380CC4-5D6E-409C-BE32-E72D297353CC}">
              <c16:uniqueId val="{0000000A-1367-4486-97B9-CC93513A681F}"/>
            </c:ext>
          </c:extLst>
        </c:ser>
        <c:ser>
          <c:idx val="10"/>
          <c:order val="10"/>
          <c:tx>
            <c:strRef>
              <c:f>Financial!$M$82</c:f>
              <c:strCache>
                <c:ptCount val="1"/>
                <c:pt idx="0">
                  <c:v>2031-32</c:v>
                </c:pt>
              </c:strCache>
            </c:strRef>
          </c:tx>
          <c:spPr>
            <a:solidFill>
              <a:schemeClr val="accent3">
                <a:shade val="41000"/>
              </a:schemeClr>
            </a:solidFill>
            <a:ln>
              <a:noFill/>
            </a:ln>
            <a:effectLst/>
          </c:spPr>
          <c:invertIfNegative val="0"/>
          <c:cat>
            <c:strRef>
              <c:f>(Financial!$B$85,Financial!$B$90,Financial!$B$95,Financial!$B$100,Financial!$B$105,Financial!$B$110,Financial!$B$115,Financial!$B$120)</c:f>
              <c:strCache>
                <c:ptCount val="8"/>
                <c:pt idx="0">
                  <c:v>Mainstream total % change year on year</c:v>
                </c:pt>
                <c:pt idx="1">
                  <c:v>Resourced Provision or SEN Units total % change year on year</c:v>
                </c:pt>
                <c:pt idx="2">
                  <c:v>Maintained special schools or special academies placements total % change year on year</c:v>
                </c:pt>
                <c:pt idx="3">
                  <c:v>NMSS or independent total % change year on year</c:v>
                </c:pt>
                <c:pt idx="4">
                  <c:v>Hospital Schools or AP placements total % change year on year</c:v>
                </c:pt>
                <c:pt idx="5">
                  <c:v>Post 16 placements Total % change year on year</c:v>
                </c:pt>
                <c:pt idx="6">
                  <c:v>LA specific spending total % change year on year</c:v>
                </c:pt>
                <c:pt idx="7">
                  <c:v>Health, social care, therapy services and care provision total % change year on year</c:v>
                </c:pt>
              </c:strCache>
            </c:strRef>
          </c:cat>
          <c:val>
            <c:numRef>
              <c:f>(Financial!$M$85,Financial!$M$90,Financial!$M$95,Financial!$M$100,Financial!$M$105,Financial!$M$110,Financial!$M$115,Financial!$M$120)</c:f>
              <c:numCache>
                <c:formatCode>0%</c:formatCode>
                <c:ptCount val="8"/>
                <c:pt idx="0">
                  <c:v>0.19957413846401348</c:v>
                </c:pt>
                <c:pt idx="1">
                  <c:v>0</c:v>
                </c:pt>
                <c:pt idx="2">
                  <c:v>5.4542068029998954E-2</c:v>
                </c:pt>
                <c:pt idx="3">
                  <c:v>0.19999999999999998</c:v>
                </c:pt>
                <c:pt idx="4">
                  <c:v>7.5048347736901944E-2</c:v>
                </c:pt>
                <c:pt idx="5">
                  <c:v>3.9999999999999994E-2</c:v>
                </c:pt>
                <c:pt idx="6">
                  <c:v>0</c:v>
                </c:pt>
                <c:pt idx="7">
                  <c:v>0</c:v>
                </c:pt>
              </c:numCache>
            </c:numRef>
          </c:val>
          <c:extLst>
            <c:ext xmlns:c16="http://schemas.microsoft.com/office/drawing/2014/chart" uri="{C3380CC4-5D6E-409C-BE32-E72D297353CC}">
              <c16:uniqueId val="{0000000B-1367-4486-97B9-CC93513A681F}"/>
            </c:ext>
          </c:extLst>
        </c:ser>
        <c:dLbls>
          <c:showLegendKey val="0"/>
          <c:showVal val="0"/>
          <c:showCatName val="0"/>
          <c:showSerName val="0"/>
          <c:showPercent val="0"/>
          <c:showBubbleSize val="0"/>
        </c:dLbls>
        <c:gapWidth val="219"/>
        <c:overlap val="-27"/>
        <c:axId val="588426832"/>
        <c:axId val="428194880"/>
        <c:extLst/>
      </c:barChart>
      <c:catAx>
        <c:axId val="588426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194880"/>
        <c:crosses val="autoZero"/>
        <c:auto val="1"/>
        <c:lblAlgn val="ctr"/>
        <c:lblOffset val="100"/>
        <c:noMultiLvlLbl val="0"/>
      </c:catAx>
      <c:valAx>
        <c:axId val="42819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426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'Special schools'!$C$7</c:f>
              <c:strCache>
                <c:ptCount val="1"/>
                <c:pt idx="0">
                  <c:v>2021-22</c:v>
                </c:pt>
              </c:strCache>
            </c:strRef>
          </c:tx>
          <c:spPr>
            <a:solidFill>
              <a:schemeClr val="accent3">
                <a:tint val="42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schools'!$C$8:$C$12</c:f>
              <c:numCache>
                <c:formatCode>"£"#,##0</c:formatCode>
                <c:ptCount val="5"/>
                <c:pt idx="0">
                  <c:v>860000</c:v>
                </c:pt>
                <c:pt idx="1">
                  <c:v>1379134</c:v>
                </c:pt>
                <c:pt idx="2">
                  <c:v>12871276</c:v>
                </c:pt>
                <c:pt idx="3">
                  <c:v>433996</c:v>
                </c:pt>
                <c:pt idx="4">
                  <c:v>260863</c:v>
                </c:pt>
              </c:numCache>
            </c:numRef>
          </c:val>
          <c:extLst>
            <c:ext xmlns:c16="http://schemas.microsoft.com/office/drawing/2014/chart" uri="{C3380CC4-5D6E-409C-BE32-E72D297353CC}">
              <c16:uniqueId val="{00000000-0A32-4266-83C0-803DFF7F7098}"/>
            </c:ext>
          </c:extLst>
        </c:ser>
        <c:ser>
          <c:idx val="1"/>
          <c:order val="1"/>
          <c:tx>
            <c:strRef>
              <c:f>'Special schools'!$D$7</c:f>
              <c:strCache>
                <c:ptCount val="1"/>
                <c:pt idx="0">
                  <c:v>2022-23</c:v>
                </c:pt>
              </c:strCache>
            </c:strRef>
          </c:tx>
          <c:spPr>
            <a:solidFill>
              <a:schemeClr val="accent3">
                <a:tint val="54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schools'!$D$8:$D$12</c:f>
              <c:numCache>
                <c:formatCode>"£"#,##0</c:formatCode>
                <c:ptCount val="5"/>
                <c:pt idx="0">
                  <c:v>860000</c:v>
                </c:pt>
                <c:pt idx="1">
                  <c:v>1577705</c:v>
                </c:pt>
                <c:pt idx="2">
                  <c:v>18563930</c:v>
                </c:pt>
                <c:pt idx="3">
                  <c:v>290844</c:v>
                </c:pt>
                <c:pt idx="4">
                  <c:v>194816</c:v>
                </c:pt>
              </c:numCache>
            </c:numRef>
          </c:val>
          <c:extLst>
            <c:ext xmlns:c16="http://schemas.microsoft.com/office/drawing/2014/chart" uri="{C3380CC4-5D6E-409C-BE32-E72D297353CC}">
              <c16:uniqueId val="{00000001-0A32-4266-83C0-803DFF7F7098}"/>
            </c:ext>
          </c:extLst>
        </c:ser>
        <c:ser>
          <c:idx val="2"/>
          <c:order val="2"/>
          <c:tx>
            <c:strRef>
              <c:f>'Special schools'!$E$7</c:f>
              <c:strCache>
                <c:ptCount val="1"/>
                <c:pt idx="0">
                  <c:v>2023-24</c:v>
                </c:pt>
              </c:strCache>
            </c:strRef>
          </c:tx>
          <c:spPr>
            <a:solidFill>
              <a:schemeClr val="accent3">
                <a:tint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schools'!$E$8:$E$12</c:f>
              <c:numCache>
                <c:formatCode>"£"#,##0</c:formatCode>
                <c:ptCount val="5"/>
                <c:pt idx="0">
                  <c:v>860000</c:v>
                </c:pt>
                <c:pt idx="1">
                  <c:v>2062000</c:v>
                </c:pt>
                <c:pt idx="2">
                  <c:v>21223782</c:v>
                </c:pt>
                <c:pt idx="3">
                  <c:v>301391</c:v>
                </c:pt>
                <c:pt idx="4">
                  <c:v>327042</c:v>
                </c:pt>
              </c:numCache>
            </c:numRef>
          </c:val>
          <c:extLst>
            <c:ext xmlns:c16="http://schemas.microsoft.com/office/drawing/2014/chart" uri="{C3380CC4-5D6E-409C-BE32-E72D297353CC}">
              <c16:uniqueId val="{00000002-0A32-4266-83C0-803DFF7F7098}"/>
            </c:ext>
          </c:extLst>
        </c:ser>
        <c:ser>
          <c:idx val="3"/>
          <c:order val="3"/>
          <c:tx>
            <c:strRef>
              <c:f>'Special schools'!$F$7</c:f>
              <c:strCache>
                <c:ptCount val="1"/>
                <c:pt idx="0">
                  <c:v>2024-25</c:v>
                </c:pt>
              </c:strCache>
            </c:strRef>
          </c:tx>
          <c:spPr>
            <a:solidFill>
              <a:schemeClr val="accent3">
                <a:tint val="77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schools'!$F$8:$F$12</c:f>
              <c:numCache>
                <c:formatCode>"£"#,##0</c:formatCode>
                <c:ptCount val="5"/>
                <c:pt idx="0">
                  <c:v>860000</c:v>
                </c:pt>
                <c:pt idx="1">
                  <c:v>2330060</c:v>
                </c:pt>
                <c:pt idx="2">
                  <c:v>24983676</c:v>
                </c:pt>
                <c:pt idx="3">
                  <c:v>267795.28301886795</c:v>
                </c:pt>
                <c:pt idx="4">
                  <c:v>644971.00628930819</c:v>
                </c:pt>
              </c:numCache>
            </c:numRef>
          </c:val>
          <c:extLst>
            <c:ext xmlns:c16="http://schemas.microsoft.com/office/drawing/2014/chart" uri="{C3380CC4-5D6E-409C-BE32-E72D297353CC}">
              <c16:uniqueId val="{00000003-0A32-4266-83C0-803DFF7F7098}"/>
            </c:ext>
          </c:extLst>
        </c:ser>
        <c:ser>
          <c:idx val="4"/>
          <c:order val="4"/>
          <c:tx>
            <c:strRef>
              <c:f>'Special schools'!$G$7</c:f>
              <c:strCache>
                <c:ptCount val="1"/>
                <c:pt idx="0">
                  <c:v>2025-26</c:v>
                </c:pt>
              </c:strCache>
            </c:strRef>
          </c:tx>
          <c:spPr>
            <a:solidFill>
              <a:schemeClr val="accent3">
                <a:tint val="89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schools'!$G$8:$G$12</c:f>
              <c:numCache>
                <c:formatCode>"£"#,##0</c:formatCode>
                <c:ptCount val="5"/>
                <c:pt idx="0">
                  <c:v>860000</c:v>
                </c:pt>
                <c:pt idx="1">
                  <c:v>2330060</c:v>
                </c:pt>
                <c:pt idx="2">
                  <c:v>29190650.125220127</c:v>
                </c:pt>
                <c:pt idx="3">
                  <c:v>291651.41514397372</c:v>
                </c:pt>
                <c:pt idx="4">
                  <c:v>1021762.9377358491</c:v>
                </c:pt>
              </c:numCache>
            </c:numRef>
          </c:val>
          <c:extLst>
            <c:ext xmlns:c16="http://schemas.microsoft.com/office/drawing/2014/chart" uri="{C3380CC4-5D6E-409C-BE32-E72D297353CC}">
              <c16:uniqueId val="{00000004-0A32-4266-83C0-803DFF7F7098}"/>
            </c:ext>
          </c:extLst>
        </c:ser>
        <c:ser>
          <c:idx val="5"/>
          <c:order val="5"/>
          <c:tx>
            <c:strRef>
              <c:f>'Special schools'!$H$7</c:f>
              <c:strCache>
                <c:ptCount val="1"/>
                <c:pt idx="0">
                  <c:v>2026-27</c:v>
                </c:pt>
              </c:strCache>
            </c:strRef>
          </c:tx>
          <c:spPr>
            <a:solidFill>
              <a:schemeClr val="accent3"/>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schools'!$H$8:$H$12</c:f>
              <c:numCache>
                <c:formatCode>"£"#,##0</c:formatCode>
                <c:ptCount val="5"/>
                <c:pt idx="0">
                  <c:v>860000</c:v>
                </c:pt>
                <c:pt idx="1">
                  <c:v>2330060</c:v>
                </c:pt>
                <c:pt idx="2">
                  <c:v>30166499.761006288</c:v>
                </c:pt>
                <c:pt idx="3">
                  <c:v>288017.72007270594</c:v>
                </c:pt>
                <c:pt idx="4">
                  <c:v>1953424.7279874212</c:v>
                </c:pt>
              </c:numCache>
            </c:numRef>
          </c:val>
          <c:extLst>
            <c:ext xmlns:c16="http://schemas.microsoft.com/office/drawing/2014/chart" uri="{C3380CC4-5D6E-409C-BE32-E72D297353CC}">
              <c16:uniqueId val="{00000005-0A32-4266-83C0-803DFF7F7098}"/>
            </c:ext>
          </c:extLst>
        </c:ser>
        <c:ser>
          <c:idx val="6"/>
          <c:order val="6"/>
          <c:tx>
            <c:strRef>
              <c:f>'Special schools'!$I$7</c:f>
              <c:strCache>
                <c:ptCount val="1"/>
                <c:pt idx="0">
                  <c:v>2027-28</c:v>
                </c:pt>
              </c:strCache>
            </c:strRef>
          </c:tx>
          <c:spPr>
            <a:solidFill>
              <a:schemeClr val="accent3">
                <a:shade val="88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schools'!$I$8:$I$12</c:f>
              <c:numCache>
                <c:formatCode>"£"#,##0</c:formatCode>
                <c:ptCount val="5"/>
                <c:pt idx="0">
                  <c:v>860000</c:v>
                </c:pt>
                <c:pt idx="1">
                  <c:v>2330060</c:v>
                </c:pt>
                <c:pt idx="2">
                  <c:v>31370241.745157231</c:v>
                </c:pt>
                <c:pt idx="3">
                  <c:v>281156.91307899531</c:v>
                </c:pt>
                <c:pt idx="4">
                  <c:v>2073832.4088050313</c:v>
                </c:pt>
              </c:numCache>
            </c:numRef>
          </c:val>
          <c:extLst>
            <c:ext xmlns:c16="http://schemas.microsoft.com/office/drawing/2014/chart" uri="{C3380CC4-5D6E-409C-BE32-E72D297353CC}">
              <c16:uniqueId val="{00000006-0A32-4266-83C0-803DFF7F7098}"/>
            </c:ext>
          </c:extLst>
        </c:ser>
        <c:ser>
          <c:idx val="7"/>
          <c:order val="7"/>
          <c:tx>
            <c:strRef>
              <c:f>'Special schools'!$J$7</c:f>
              <c:strCache>
                <c:ptCount val="1"/>
                <c:pt idx="0">
                  <c:v>2028-29</c:v>
                </c:pt>
              </c:strCache>
            </c:strRef>
          </c:tx>
          <c:spPr>
            <a:solidFill>
              <a:schemeClr val="accent3">
                <a:shade val="76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schools'!$J$8:$J$12</c:f>
              <c:numCache>
                <c:formatCode>"£"#,##0</c:formatCode>
                <c:ptCount val="5"/>
                <c:pt idx="0">
                  <c:v>860000</c:v>
                </c:pt>
                <c:pt idx="1">
                  <c:v>2330060</c:v>
                </c:pt>
                <c:pt idx="2">
                  <c:v>32624424.253957231</c:v>
                </c:pt>
                <c:pt idx="3">
                  <c:v>285530.33020503307</c:v>
                </c:pt>
                <c:pt idx="4">
                  <c:v>2538798.996855346</c:v>
                </c:pt>
              </c:numCache>
            </c:numRef>
          </c:val>
          <c:extLst>
            <c:ext xmlns:c16="http://schemas.microsoft.com/office/drawing/2014/chart" uri="{C3380CC4-5D6E-409C-BE32-E72D297353CC}">
              <c16:uniqueId val="{00000007-0A32-4266-83C0-803DFF7F7098}"/>
            </c:ext>
          </c:extLst>
        </c:ser>
        <c:ser>
          <c:idx val="8"/>
          <c:order val="8"/>
          <c:tx>
            <c:strRef>
              <c:f>'Special schools'!$K$7</c:f>
              <c:strCache>
                <c:ptCount val="1"/>
                <c:pt idx="0">
                  <c:v>2029-30</c:v>
                </c:pt>
              </c:strCache>
            </c:strRef>
          </c:tx>
          <c:spPr>
            <a:solidFill>
              <a:schemeClr val="accent3">
                <a:shade val="65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schools'!$K$8:$K$12</c:f>
              <c:numCache>
                <c:formatCode>"£"#,##0</c:formatCode>
                <c:ptCount val="5"/>
                <c:pt idx="0">
                  <c:v>860000</c:v>
                </c:pt>
                <c:pt idx="1">
                  <c:v>2330060</c:v>
                </c:pt>
                <c:pt idx="2">
                  <c:v>33928774.063109234</c:v>
                </c:pt>
                <c:pt idx="3">
                  <c:v>290253.62070115382</c:v>
                </c:pt>
                <c:pt idx="4">
                  <c:v>3120007.231918239</c:v>
                </c:pt>
              </c:numCache>
            </c:numRef>
          </c:val>
          <c:extLst>
            <c:ext xmlns:c16="http://schemas.microsoft.com/office/drawing/2014/chart" uri="{C3380CC4-5D6E-409C-BE32-E72D297353CC}">
              <c16:uniqueId val="{00000001-7A2D-4B66-A1EB-DA6AEBD6BC9E}"/>
            </c:ext>
          </c:extLst>
        </c:ser>
        <c:ser>
          <c:idx val="9"/>
          <c:order val="9"/>
          <c:tx>
            <c:strRef>
              <c:f>'Special schools'!$L$7</c:f>
              <c:strCache>
                <c:ptCount val="1"/>
                <c:pt idx="0">
                  <c:v>2030-31</c:v>
                </c:pt>
              </c:strCache>
            </c:strRef>
          </c:tx>
          <c:spPr>
            <a:solidFill>
              <a:schemeClr val="accent3">
                <a:shade val="53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schools'!$L$8:$L$12</c:f>
              <c:numCache>
                <c:formatCode>"£"#,##0</c:formatCode>
                <c:ptCount val="5"/>
                <c:pt idx="0">
                  <c:v>860000</c:v>
                </c:pt>
                <c:pt idx="1">
                  <c:v>2330060</c:v>
                </c:pt>
                <c:pt idx="2">
                  <c:v>35285297.864627309</c:v>
                </c:pt>
                <c:pt idx="3">
                  <c:v>295354.77443696425</c:v>
                </c:pt>
                <c:pt idx="4">
                  <c:v>3846517.5257468554</c:v>
                </c:pt>
              </c:numCache>
            </c:numRef>
          </c:val>
          <c:extLst>
            <c:ext xmlns:c16="http://schemas.microsoft.com/office/drawing/2014/chart" uri="{C3380CC4-5D6E-409C-BE32-E72D297353CC}">
              <c16:uniqueId val="{00000000-55C9-4CF9-97EB-71126B412156}"/>
            </c:ext>
          </c:extLst>
        </c:ser>
        <c:ser>
          <c:idx val="10"/>
          <c:order val="10"/>
          <c:tx>
            <c:strRef>
              <c:f>'Special schools'!$M$7</c:f>
              <c:strCache>
                <c:ptCount val="1"/>
                <c:pt idx="0">
                  <c:v>2031-32</c:v>
                </c:pt>
              </c:strCache>
            </c:strRef>
          </c:tx>
          <c:spPr>
            <a:solidFill>
              <a:schemeClr val="accent3">
                <a:shade val="41000"/>
              </a:schemeClr>
            </a:solidFill>
            <a:ln>
              <a:noFill/>
            </a:ln>
            <a:effectLst/>
          </c:spPr>
          <c:invertIfNegative val="0"/>
          <c:cat>
            <c:strRef>
              <c:f>'Special schools'!$B$8:$B$12</c:f>
              <c:strCache>
                <c:ptCount val="5"/>
                <c:pt idx="0">
                  <c:v>1.0.2 High needs place funding within Individual Schools Budget</c:v>
                </c:pt>
                <c:pt idx="1">
                  <c:v>1.2.1 Top-up funding – maintained schools</c:v>
                </c:pt>
                <c:pt idx="2">
                  <c:v>1.2.2 Top-up funding – academies, free schools and colleges</c:v>
                </c:pt>
                <c:pt idx="3">
                  <c:v>1.2.5 SEN support service</c:v>
                </c:pt>
                <c:pt idx="4">
                  <c:v>1.2.8 Support for inclusion</c:v>
                </c:pt>
              </c:strCache>
            </c:strRef>
          </c:cat>
          <c:val>
            <c:numRef>
              <c:f>'Special schools'!$M$8:$M$12</c:f>
              <c:numCache>
                <c:formatCode>"£"#,##0</c:formatCode>
                <c:ptCount val="5"/>
                <c:pt idx="0">
                  <c:v>860000</c:v>
                </c:pt>
                <c:pt idx="1">
                  <c:v>2330060</c:v>
                </c:pt>
                <c:pt idx="2">
                  <c:v>36696082.618206114</c:v>
                </c:pt>
                <c:pt idx="3">
                  <c:v>300864.02047163947</c:v>
                </c:pt>
                <c:pt idx="4">
                  <c:v>4754655.3930326253</c:v>
                </c:pt>
              </c:numCache>
            </c:numRef>
          </c:val>
          <c:extLst>
            <c:ext xmlns:c16="http://schemas.microsoft.com/office/drawing/2014/chart" uri="{C3380CC4-5D6E-409C-BE32-E72D297353CC}">
              <c16:uniqueId val="{00000001-55C9-4CF9-97EB-71126B412156}"/>
            </c:ext>
          </c:extLst>
        </c:ser>
        <c:dLbls>
          <c:showLegendKey val="0"/>
          <c:showVal val="0"/>
          <c:showCatName val="0"/>
          <c:showSerName val="0"/>
          <c:showPercent val="0"/>
          <c:showBubbleSize val="0"/>
        </c:dLbls>
        <c:gapWidth val="219"/>
        <c:overlap val="-27"/>
        <c:axId val="1096138975"/>
        <c:axId val="949376127"/>
      </c:barChart>
      <c:catAx>
        <c:axId val="1096138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49376127"/>
        <c:crosses val="autoZero"/>
        <c:auto val="1"/>
        <c:lblAlgn val="ctr"/>
        <c:lblOffset val="100"/>
        <c:noMultiLvlLbl val="0"/>
      </c:catAx>
      <c:valAx>
        <c:axId val="9493761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96138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'NMSS or independent'!$C$7</c:f>
              <c:strCache>
                <c:ptCount val="1"/>
                <c:pt idx="0">
                  <c:v>2021-22</c:v>
                </c:pt>
              </c:strCache>
            </c:strRef>
          </c:tx>
          <c:spPr>
            <a:solidFill>
              <a:schemeClr val="accent3">
                <a:tint val="42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independent'!$C$8</c:f>
              <c:numCache>
                <c:formatCode>"£"#,##0</c:formatCode>
                <c:ptCount val="1"/>
                <c:pt idx="0">
                  <c:v>14334243</c:v>
                </c:pt>
              </c:numCache>
            </c:numRef>
          </c:val>
          <c:extLst>
            <c:ext xmlns:c16="http://schemas.microsoft.com/office/drawing/2014/chart" uri="{C3380CC4-5D6E-409C-BE32-E72D297353CC}">
              <c16:uniqueId val="{00000000-67F1-4FF8-8932-5BBC13FC71A2}"/>
            </c:ext>
          </c:extLst>
        </c:ser>
        <c:ser>
          <c:idx val="1"/>
          <c:order val="1"/>
          <c:tx>
            <c:strRef>
              <c:f>'NMSS or independent'!$D$7</c:f>
              <c:strCache>
                <c:ptCount val="1"/>
                <c:pt idx="0">
                  <c:v>2022-23</c:v>
                </c:pt>
              </c:strCache>
            </c:strRef>
          </c:tx>
          <c:spPr>
            <a:solidFill>
              <a:schemeClr val="accent3">
                <a:tint val="54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independent'!$D$8</c:f>
              <c:numCache>
                <c:formatCode>"£"#,##0</c:formatCode>
                <c:ptCount val="1"/>
                <c:pt idx="0">
                  <c:v>18915424</c:v>
                </c:pt>
              </c:numCache>
            </c:numRef>
          </c:val>
          <c:extLst>
            <c:ext xmlns:c16="http://schemas.microsoft.com/office/drawing/2014/chart" uri="{C3380CC4-5D6E-409C-BE32-E72D297353CC}">
              <c16:uniqueId val="{00000001-67F1-4FF8-8932-5BBC13FC71A2}"/>
            </c:ext>
          </c:extLst>
        </c:ser>
        <c:ser>
          <c:idx val="2"/>
          <c:order val="2"/>
          <c:tx>
            <c:strRef>
              <c:f>'NMSS or independent'!$E$7</c:f>
              <c:strCache>
                <c:ptCount val="1"/>
                <c:pt idx="0">
                  <c:v>2023-24</c:v>
                </c:pt>
              </c:strCache>
            </c:strRef>
          </c:tx>
          <c:spPr>
            <a:solidFill>
              <a:schemeClr val="accent3">
                <a:tint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independent'!$E$8</c:f>
              <c:numCache>
                <c:formatCode>"£"#,##0</c:formatCode>
                <c:ptCount val="1"/>
                <c:pt idx="0">
                  <c:v>26886585</c:v>
                </c:pt>
              </c:numCache>
            </c:numRef>
          </c:val>
          <c:extLst>
            <c:ext xmlns:c16="http://schemas.microsoft.com/office/drawing/2014/chart" uri="{C3380CC4-5D6E-409C-BE32-E72D297353CC}">
              <c16:uniqueId val="{00000002-67F1-4FF8-8932-5BBC13FC71A2}"/>
            </c:ext>
          </c:extLst>
        </c:ser>
        <c:ser>
          <c:idx val="3"/>
          <c:order val="3"/>
          <c:tx>
            <c:strRef>
              <c:f>'NMSS or independent'!$F$7</c:f>
              <c:strCache>
                <c:ptCount val="1"/>
                <c:pt idx="0">
                  <c:v>2024-25</c:v>
                </c:pt>
              </c:strCache>
            </c:strRef>
          </c:tx>
          <c:spPr>
            <a:solidFill>
              <a:schemeClr val="accent3">
                <a:tint val="77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independent'!$F$8</c:f>
              <c:numCache>
                <c:formatCode>"£"#,##0</c:formatCode>
                <c:ptCount val="1"/>
                <c:pt idx="0">
                  <c:v>36564660</c:v>
                </c:pt>
              </c:numCache>
            </c:numRef>
          </c:val>
          <c:extLst>
            <c:ext xmlns:c16="http://schemas.microsoft.com/office/drawing/2014/chart" uri="{C3380CC4-5D6E-409C-BE32-E72D297353CC}">
              <c16:uniqueId val="{00000003-67F1-4FF8-8932-5BBC13FC71A2}"/>
            </c:ext>
          </c:extLst>
        </c:ser>
        <c:ser>
          <c:idx val="4"/>
          <c:order val="4"/>
          <c:tx>
            <c:strRef>
              <c:f>'NMSS or independent'!$G$7</c:f>
              <c:strCache>
                <c:ptCount val="1"/>
                <c:pt idx="0">
                  <c:v>2025-26</c:v>
                </c:pt>
              </c:strCache>
            </c:strRef>
          </c:tx>
          <c:spPr>
            <a:solidFill>
              <a:schemeClr val="accent3">
                <a:tint val="89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independent'!$G$8</c:f>
              <c:numCache>
                <c:formatCode>"£"#,##0</c:formatCode>
                <c:ptCount val="1"/>
                <c:pt idx="0">
                  <c:v>43972837.93</c:v>
                </c:pt>
              </c:numCache>
            </c:numRef>
          </c:val>
          <c:extLst>
            <c:ext xmlns:c16="http://schemas.microsoft.com/office/drawing/2014/chart" uri="{C3380CC4-5D6E-409C-BE32-E72D297353CC}">
              <c16:uniqueId val="{00000004-67F1-4FF8-8932-5BBC13FC71A2}"/>
            </c:ext>
          </c:extLst>
        </c:ser>
        <c:ser>
          <c:idx val="5"/>
          <c:order val="5"/>
          <c:tx>
            <c:strRef>
              <c:f>'NMSS or independent'!$H$7</c:f>
              <c:strCache>
                <c:ptCount val="1"/>
                <c:pt idx="0">
                  <c:v>2026-27</c:v>
                </c:pt>
              </c:strCache>
            </c:strRef>
          </c:tx>
          <c:spPr>
            <a:solidFill>
              <a:schemeClr val="accent3"/>
            </a:solidFill>
            <a:ln>
              <a:noFill/>
            </a:ln>
            <a:effectLst/>
          </c:spPr>
          <c:invertIfNegative val="0"/>
          <c:cat>
            <c:strRef>
              <c:f>'NMSS or independent'!$B$8</c:f>
              <c:strCache>
                <c:ptCount val="1"/>
                <c:pt idx="0">
                  <c:v>1.2.3 Top-up and other funding – non-maintained and independent providers</c:v>
                </c:pt>
              </c:strCache>
            </c:strRef>
          </c:cat>
          <c:val>
            <c:numRef>
              <c:f>'NMSS or independent'!$H$8</c:f>
              <c:numCache>
                <c:formatCode>"£"#,##0</c:formatCode>
                <c:ptCount val="1"/>
                <c:pt idx="0">
                  <c:v>50590000</c:v>
                </c:pt>
              </c:numCache>
            </c:numRef>
          </c:val>
          <c:extLst>
            <c:ext xmlns:c16="http://schemas.microsoft.com/office/drawing/2014/chart" uri="{C3380CC4-5D6E-409C-BE32-E72D297353CC}">
              <c16:uniqueId val="{00000005-67F1-4FF8-8932-5BBC13FC71A2}"/>
            </c:ext>
          </c:extLst>
        </c:ser>
        <c:ser>
          <c:idx val="6"/>
          <c:order val="6"/>
          <c:tx>
            <c:strRef>
              <c:f>'NMSS or independent'!$I$7</c:f>
              <c:strCache>
                <c:ptCount val="1"/>
                <c:pt idx="0">
                  <c:v>2027-28</c:v>
                </c:pt>
              </c:strCache>
            </c:strRef>
          </c:tx>
          <c:spPr>
            <a:solidFill>
              <a:schemeClr val="accent3">
                <a:shade val="88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independent'!$I$8</c:f>
              <c:numCache>
                <c:formatCode>"£"#,##0</c:formatCode>
                <c:ptCount val="1"/>
                <c:pt idx="0">
                  <c:v>60708000</c:v>
                </c:pt>
              </c:numCache>
            </c:numRef>
          </c:val>
          <c:extLst>
            <c:ext xmlns:c16="http://schemas.microsoft.com/office/drawing/2014/chart" uri="{C3380CC4-5D6E-409C-BE32-E72D297353CC}">
              <c16:uniqueId val="{00000006-67F1-4FF8-8932-5BBC13FC71A2}"/>
            </c:ext>
          </c:extLst>
        </c:ser>
        <c:ser>
          <c:idx val="7"/>
          <c:order val="7"/>
          <c:tx>
            <c:strRef>
              <c:f>'NMSS or independent'!$J$7</c:f>
              <c:strCache>
                <c:ptCount val="1"/>
                <c:pt idx="0">
                  <c:v>2028-29</c:v>
                </c:pt>
              </c:strCache>
            </c:strRef>
          </c:tx>
          <c:spPr>
            <a:solidFill>
              <a:schemeClr val="accent3">
                <a:shade val="76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independent'!$J$8</c:f>
              <c:numCache>
                <c:formatCode>"£"#,##0</c:formatCode>
                <c:ptCount val="1"/>
                <c:pt idx="0">
                  <c:v>72849600</c:v>
                </c:pt>
              </c:numCache>
            </c:numRef>
          </c:val>
          <c:extLst>
            <c:ext xmlns:c16="http://schemas.microsoft.com/office/drawing/2014/chart" uri="{C3380CC4-5D6E-409C-BE32-E72D297353CC}">
              <c16:uniqueId val="{00000007-67F1-4FF8-8932-5BBC13FC71A2}"/>
            </c:ext>
          </c:extLst>
        </c:ser>
        <c:ser>
          <c:idx val="8"/>
          <c:order val="8"/>
          <c:tx>
            <c:strRef>
              <c:f>'NMSS or independent'!$K$7</c:f>
              <c:strCache>
                <c:ptCount val="1"/>
                <c:pt idx="0">
                  <c:v>2029-30</c:v>
                </c:pt>
              </c:strCache>
            </c:strRef>
          </c:tx>
          <c:spPr>
            <a:solidFill>
              <a:schemeClr val="accent3">
                <a:shade val="65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independent'!$K$8</c:f>
              <c:numCache>
                <c:formatCode>"£"#,##0</c:formatCode>
                <c:ptCount val="1"/>
                <c:pt idx="0">
                  <c:v>87419520</c:v>
                </c:pt>
              </c:numCache>
            </c:numRef>
          </c:val>
          <c:extLst>
            <c:ext xmlns:c16="http://schemas.microsoft.com/office/drawing/2014/chart" uri="{C3380CC4-5D6E-409C-BE32-E72D297353CC}">
              <c16:uniqueId val="{00000001-6E9A-422A-8BAE-37D2793FF38E}"/>
            </c:ext>
          </c:extLst>
        </c:ser>
        <c:ser>
          <c:idx val="9"/>
          <c:order val="9"/>
          <c:tx>
            <c:strRef>
              <c:f>'NMSS or independent'!$L$7</c:f>
              <c:strCache>
                <c:ptCount val="1"/>
                <c:pt idx="0">
                  <c:v>2030-31</c:v>
                </c:pt>
              </c:strCache>
            </c:strRef>
          </c:tx>
          <c:spPr>
            <a:solidFill>
              <a:schemeClr val="accent3">
                <a:shade val="53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independent'!$L$8</c:f>
              <c:numCache>
                <c:formatCode>"£"#,##0</c:formatCode>
                <c:ptCount val="1"/>
                <c:pt idx="0">
                  <c:v>104903424</c:v>
                </c:pt>
              </c:numCache>
            </c:numRef>
          </c:val>
          <c:extLst>
            <c:ext xmlns:c16="http://schemas.microsoft.com/office/drawing/2014/chart" uri="{C3380CC4-5D6E-409C-BE32-E72D297353CC}">
              <c16:uniqueId val="{00000000-623C-47AF-9033-E03D5F74650A}"/>
            </c:ext>
          </c:extLst>
        </c:ser>
        <c:ser>
          <c:idx val="10"/>
          <c:order val="10"/>
          <c:tx>
            <c:strRef>
              <c:f>'NMSS or independent'!$M$7</c:f>
              <c:strCache>
                <c:ptCount val="1"/>
                <c:pt idx="0">
                  <c:v>2031-32</c:v>
                </c:pt>
              </c:strCache>
            </c:strRef>
          </c:tx>
          <c:spPr>
            <a:solidFill>
              <a:schemeClr val="accent3">
                <a:shade val="41000"/>
              </a:schemeClr>
            </a:solidFill>
            <a:ln>
              <a:noFill/>
            </a:ln>
            <a:effectLst/>
          </c:spPr>
          <c:invertIfNegative val="0"/>
          <c:cat>
            <c:strRef>
              <c:f>'NMSS or independent'!$B$8</c:f>
              <c:strCache>
                <c:ptCount val="1"/>
                <c:pt idx="0">
                  <c:v>1.2.3 Top-up and other funding – non-maintained and independent providers</c:v>
                </c:pt>
              </c:strCache>
            </c:strRef>
          </c:cat>
          <c:val>
            <c:numRef>
              <c:f>'NMSS or independent'!$M$8</c:f>
              <c:numCache>
                <c:formatCode>"£"#,##0</c:formatCode>
                <c:ptCount val="1"/>
                <c:pt idx="0">
                  <c:v>125884108.8</c:v>
                </c:pt>
              </c:numCache>
            </c:numRef>
          </c:val>
          <c:extLst>
            <c:ext xmlns:c16="http://schemas.microsoft.com/office/drawing/2014/chart" uri="{C3380CC4-5D6E-409C-BE32-E72D297353CC}">
              <c16:uniqueId val="{00000001-623C-47AF-9033-E03D5F74650A}"/>
            </c:ext>
          </c:extLst>
        </c:ser>
        <c:dLbls>
          <c:showLegendKey val="0"/>
          <c:showVal val="0"/>
          <c:showCatName val="0"/>
          <c:showSerName val="0"/>
          <c:showPercent val="0"/>
          <c:showBubbleSize val="0"/>
        </c:dLbls>
        <c:gapWidth val="75"/>
        <c:overlap val="-25"/>
        <c:axId val="667795375"/>
        <c:axId val="1074217871"/>
      </c:barChart>
      <c:catAx>
        <c:axId val="66779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74217871"/>
        <c:crosses val="autoZero"/>
        <c:auto val="1"/>
        <c:lblAlgn val="ctr"/>
        <c:lblOffset val="100"/>
        <c:noMultiLvlLbl val="0"/>
      </c:catAx>
      <c:valAx>
        <c:axId val="1074217871"/>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5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'Hospital schools or AP'!$C$7</c:f>
              <c:strCache>
                <c:ptCount val="1"/>
                <c:pt idx="0">
                  <c:v>2021-22</c:v>
                </c:pt>
              </c:strCache>
            </c:strRef>
          </c:tx>
          <c:spPr>
            <a:solidFill>
              <a:schemeClr val="accent3">
                <a:tint val="42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AP'!$C$8:$C$14</c:f>
              <c:numCache>
                <c:formatCode>"£"#,##0</c:formatCode>
                <c:ptCount val="7"/>
                <c:pt idx="0">
                  <c:v>823077</c:v>
                </c:pt>
                <c:pt idx="1">
                  <c:v>1294892</c:v>
                </c:pt>
                <c:pt idx="2">
                  <c:v>4535504</c:v>
                </c:pt>
                <c:pt idx="3">
                  <c:v>504195</c:v>
                </c:pt>
                <c:pt idx="4">
                  <c:v>409122</c:v>
                </c:pt>
                <c:pt idx="5">
                  <c:v>120421</c:v>
                </c:pt>
                <c:pt idx="6">
                  <c:v>3642916</c:v>
                </c:pt>
              </c:numCache>
            </c:numRef>
          </c:val>
          <c:extLst>
            <c:ext xmlns:c16="http://schemas.microsoft.com/office/drawing/2014/chart" uri="{C3380CC4-5D6E-409C-BE32-E72D297353CC}">
              <c16:uniqueId val="{00000000-803F-4219-94F6-693347F18C38}"/>
            </c:ext>
          </c:extLst>
        </c:ser>
        <c:ser>
          <c:idx val="1"/>
          <c:order val="1"/>
          <c:tx>
            <c:strRef>
              <c:f>'Hospital schools or AP'!$D$7</c:f>
              <c:strCache>
                <c:ptCount val="1"/>
                <c:pt idx="0">
                  <c:v>2022-23</c:v>
                </c:pt>
              </c:strCache>
            </c:strRef>
          </c:tx>
          <c:spPr>
            <a:solidFill>
              <a:schemeClr val="accent3">
                <a:tint val="54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AP'!$D$8:$D$14</c:f>
              <c:numCache>
                <c:formatCode>"£"#,##0</c:formatCode>
                <c:ptCount val="7"/>
                <c:pt idx="0">
                  <c:v>983333</c:v>
                </c:pt>
                <c:pt idx="1">
                  <c:v>1516724</c:v>
                </c:pt>
                <c:pt idx="2">
                  <c:v>4965416</c:v>
                </c:pt>
                <c:pt idx="3">
                  <c:v>378098</c:v>
                </c:pt>
                <c:pt idx="4">
                  <c:v>253261</c:v>
                </c:pt>
                <c:pt idx="5">
                  <c:v>202267</c:v>
                </c:pt>
                <c:pt idx="6">
                  <c:v>3905272</c:v>
                </c:pt>
              </c:numCache>
            </c:numRef>
          </c:val>
          <c:extLst>
            <c:ext xmlns:c16="http://schemas.microsoft.com/office/drawing/2014/chart" uri="{C3380CC4-5D6E-409C-BE32-E72D297353CC}">
              <c16:uniqueId val="{00000001-803F-4219-94F6-693347F18C38}"/>
            </c:ext>
          </c:extLst>
        </c:ser>
        <c:ser>
          <c:idx val="2"/>
          <c:order val="2"/>
          <c:tx>
            <c:strRef>
              <c:f>'Hospital schools or AP'!$E$7</c:f>
              <c:strCache>
                <c:ptCount val="1"/>
                <c:pt idx="0">
                  <c:v>2023-24</c:v>
                </c:pt>
              </c:strCache>
            </c:strRef>
          </c:tx>
          <c:spPr>
            <a:solidFill>
              <a:schemeClr val="accent3">
                <a:tint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AP'!$E$8:$E$14</c:f>
              <c:numCache>
                <c:formatCode>"£"#,##0</c:formatCode>
                <c:ptCount val="7"/>
                <c:pt idx="0">
                  <c:v>900000</c:v>
                </c:pt>
                <c:pt idx="1">
                  <c:v>2123750</c:v>
                </c:pt>
                <c:pt idx="2">
                  <c:v>3058767</c:v>
                </c:pt>
                <c:pt idx="3">
                  <c:v>391809</c:v>
                </c:pt>
                <c:pt idx="4">
                  <c:v>425154</c:v>
                </c:pt>
                <c:pt idx="5">
                  <c:v>210457</c:v>
                </c:pt>
                <c:pt idx="6">
                  <c:v>5527853</c:v>
                </c:pt>
              </c:numCache>
            </c:numRef>
          </c:val>
          <c:extLst>
            <c:ext xmlns:c16="http://schemas.microsoft.com/office/drawing/2014/chart" uri="{C3380CC4-5D6E-409C-BE32-E72D297353CC}">
              <c16:uniqueId val="{00000002-803F-4219-94F6-693347F18C38}"/>
            </c:ext>
          </c:extLst>
        </c:ser>
        <c:ser>
          <c:idx val="3"/>
          <c:order val="3"/>
          <c:tx>
            <c:strRef>
              <c:f>'Hospital schools or AP'!$F$7</c:f>
              <c:strCache>
                <c:ptCount val="1"/>
                <c:pt idx="0">
                  <c:v>2024-25</c:v>
                </c:pt>
              </c:strCache>
            </c:strRef>
          </c:tx>
          <c:spPr>
            <a:solidFill>
              <a:schemeClr val="accent3">
                <a:tint val="77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AP'!$F$8:$F$14</c:f>
              <c:numCache>
                <c:formatCode>"£"#,##0</c:formatCode>
                <c:ptCount val="7"/>
                <c:pt idx="0">
                  <c:v>1100000</c:v>
                </c:pt>
                <c:pt idx="1">
                  <c:v>2123750</c:v>
                </c:pt>
                <c:pt idx="2">
                  <c:v>3210095</c:v>
                </c:pt>
                <c:pt idx="3">
                  <c:v>348133.86792452825</c:v>
                </c:pt>
                <c:pt idx="4">
                  <c:v>838462.3081761006</c:v>
                </c:pt>
                <c:pt idx="5">
                  <c:v>142667</c:v>
                </c:pt>
                <c:pt idx="6">
                  <c:v>3222841</c:v>
                </c:pt>
              </c:numCache>
            </c:numRef>
          </c:val>
          <c:extLst>
            <c:ext xmlns:c16="http://schemas.microsoft.com/office/drawing/2014/chart" uri="{C3380CC4-5D6E-409C-BE32-E72D297353CC}">
              <c16:uniqueId val="{00000003-803F-4219-94F6-693347F18C38}"/>
            </c:ext>
          </c:extLst>
        </c:ser>
        <c:ser>
          <c:idx val="4"/>
          <c:order val="4"/>
          <c:tx>
            <c:strRef>
              <c:f>'Hospital schools or AP'!$G$7</c:f>
              <c:strCache>
                <c:ptCount val="1"/>
                <c:pt idx="0">
                  <c:v>2025-26</c:v>
                </c:pt>
              </c:strCache>
            </c:strRef>
          </c:tx>
          <c:spPr>
            <a:solidFill>
              <a:schemeClr val="accent3">
                <a:tint val="89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AP'!$G$8:$G$14</c:f>
              <c:numCache>
                <c:formatCode>"£"#,##0</c:formatCode>
                <c:ptCount val="7"/>
                <c:pt idx="0">
                  <c:v>900000</c:v>
                </c:pt>
                <c:pt idx="1">
                  <c:v>2123750</c:v>
                </c:pt>
                <c:pt idx="2">
                  <c:v>3523943.8607861642</c:v>
                </c:pt>
                <c:pt idx="3">
                  <c:v>379146.83968716586</c:v>
                </c:pt>
                <c:pt idx="4">
                  <c:v>1328291.8190566036</c:v>
                </c:pt>
                <c:pt idx="5">
                  <c:v>90778</c:v>
                </c:pt>
                <c:pt idx="6">
                  <c:v>3479444.8599999994</c:v>
                </c:pt>
              </c:numCache>
            </c:numRef>
          </c:val>
          <c:extLst>
            <c:ext xmlns:c16="http://schemas.microsoft.com/office/drawing/2014/chart" uri="{C3380CC4-5D6E-409C-BE32-E72D297353CC}">
              <c16:uniqueId val="{00000004-803F-4219-94F6-693347F18C38}"/>
            </c:ext>
          </c:extLst>
        </c:ser>
        <c:ser>
          <c:idx val="5"/>
          <c:order val="5"/>
          <c:tx>
            <c:strRef>
              <c:f>'Hospital schools or AP'!$H$7</c:f>
              <c:strCache>
                <c:ptCount val="1"/>
                <c:pt idx="0">
                  <c:v>2026-27</c:v>
                </c:pt>
              </c:strCache>
            </c:strRef>
          </c:tx>
          <c:spPr>
            <a:solidFill>
              <a:schemeClr val="accent3"/>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AP'!$H$8:$H$14</c:f>
              <c:numCache>
                <c:formatCode>"£"#,##0</c:formatCode>
                <c:ptCount val="7"/>
                <c:pt idx="0">
                  <c:v>900000</c:v>
                </c:pt>
                <c:pt idx="1">
                  <c:v>2123750</c:v>
                </c:pt>
                <c:pt idx="2">
                  <c:v>2676816.2893081759</c:v>
                </c:pt>
                <c:pt idx="3">
                  <c:v>374423.03609451774</c:v>
                </c:pt>
                <c:pt idx="4">
                  <c:v>2539452.1463836478</c:v>
                </c:pt>
                <c:pt idx="5">
                  <c:v>200000</c:v>
                </c:pt>
                <c:pt idx="6">
                  <c:v>3590409</c:v>
                </c:pt>
              </c:numCache>
            </c:numRef>
          </c:val>
          <c:extLst>
            <c:ext xmlns:c16="http://schemas.microsoft.com/office/drawing/2014/chart" uri="{C3380CC4-5D6E-409C-BE32-E72D297353CC}">
              <c16:uniqueId val="{00000005-803F-4219-94F6-693347F18C38}"/>
            </c:ext>
          </c:extLst>
        </c:ser>
        <c:ser>
          <c:idx val="6"/>
          <c:order val="6"/>
          <c:tx>
            <c:strRef>
              <c:f>'Hospital schools or AP'!$I$7</c:f>
              <c:strCache>
                <c:ptCount val="1"/>
                <c:pt idx="0">
                  <c:v>2027-28</c:v>
                </c:pt>
              </c:strCache>
            </c:strRef>
          </c:tx>
          <c:spPr>
            <a:solidFill>
              <a:schemeClr val="accent3">
                <a:shade val="88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AP'!$I$8:$I$14</c:f>
              <c:numCache>
                <c:formatCode>"£"#,##0</c:formatCode>
                <c:ptCount val="7"/>
                <c:pt idx="0">
                  <c:v>900000</c:v>
                </c:pt>
                <c:pt idx="1">
                  <c:v>2123750</c:v>
                </c:pt>
                <c:pt idx="2">
                  <c:v>3518950.7327044024</c:v>
                </c:pt>
                <c:pt idx="3">
                  <c:v>365503.98700269387</c:v>
                </c:pt>
                <c:pt idx="4">
                  <c:v>2695982.1314465413</c:v>
                </c:pt>
                <c:pt idx="5">
                  <c:v>200000</c:v>
                </c:pt>
                <c:pt idx="6">
                  <c:v>3699213</c:v>
                </c:pt>
              </c:numCache>
            </c:numRef>
          </c:val>
          <c:extLst>
            <c:ext xmlns:c16="http://schemas.microsoft.com/office/drawing/2014/chart" uri="{C3380CC4-5D6E-409C-BE32-E72D297353CC}">
              <c16:uniqueId val="{00000006-803F-4219-94F6-693347F18C38}"/>
            </c:ext>
          </c:extLst>
        </c:ser>
        <c:ser>
          <c:idx val="7"/>
          <c:order val="7"/>
          <c:tx>
            <c:strRef>
              <c:f>'Hospital schools or AP'!$J$7</c:f>
              <c:strCache>
                <c:ptCount val="1"/>
                <c:pt idx="0">
                  <c:v>2028-29</c:v>
                </c:pt>
              </c:strCache>
            </c:strRef>
          </c:tx>
          <c:spPr>
            <a:solidFill>
              <a:schemeClr val="accent3">
                <a:shade val="76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AP'!$J$8:$J$14</c:f>
              <c:numCache>
                <c:formatCode>"£"#,##0</c:formatCode>
                <c:ptCount val="7"/>
                <c:pt idx="0">
                  <c:v>900000</c:v>
                </c:pt>
                <c:pt idx="1">
                  <c:v>2123750</c:v>
                </c:pt>
                <c:pt idx="2">
                  <c:v>3518950.7327044024</c:v>
                </c:pt>
                <c:pt idx="3">
                  <c:v>371189.42926654289</c:v>
                </c:pt>
                <c:pt idx="4">
                  <c:v>3300438.69591195</c:v>
                </c:pt>
                <c:pt idx="5">
                  <c:v>200000</c:v>
                </c:pt>
                <c:pt idx="6">
                  <c:v>3699213</c:v>
                </c:pt>
              </c:numCache>
            </c:numRef>
          </c:val>
          <c:extLst>
            <c:ext xmlns:c16="http://schemas.microsoft.com/office/drawing/2014/chart" uri="{C3380CC4-5D6E-409C-BE32-E72D297353CC}">
              <c16:uniqueId val="{00000007-803F-4219-94F6-693347F18C38}"/>
            </c:ext>
          </c:extLst>
        </c:ser>
        <c:ser>
          <c:idx val="8"/>
          <c:order val="8"/>
          <c:tx>
            <c:strRef>
              <c:f>'Hospital schools or AP'!$K$7</c:f>
              <c:strCache>
                <c:ptCount val="1"/>
                <c:pt idx="0">
                  <c:v>2029-30</c:v>
                </c:pt>
              </c:strCache>
            </c:strRef>
          </c:tx>
          <c:spPr>
            <a:solidFill>
              <a:schemeClr val="accent3">
                <a:shade val="65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AP'!$K$8:$K$14</c:f>
              <c:numCache>
                <c:formatCode>"£"#,##0</c:formatCode>
                <c:ptCount val="7"/>
                <c:pt idx="0">
                  <c:v>900000</c:v>
                </c:pt>
                <c:pt idx="1">
                  <c:v>2123750</c:v>
                </c:pt>
                <c:pt idx="2">
                  <c:v>3518950.7327044024</c:v>
                </c:pt>
                <c:pt idx="3">
                  <c:v>377329.7069114999</c:v>
                </c:pt>
                <c:pt idx="4">
                  <c:v>4056009.4014937109</c:v>
                </c:pt>
                <c:pt idx="5">
                  <c:v>200000</c:v>
                </c:pt>
                <c:pt idx="6">
                  <c:v>3699213</c:v>
                </c:pt>
              </c:numCache>
            </c:numRef>
          </c:val>
          <c:extLst>
            <c:ext xmlns:c16="http://schemas.microsoft.com/office/drawing/2014/chart" uri="{C3380CC4-5D6E-409C-BE32-E72D297353CC}">
              <c16:uniqueId val="{00000001-9F69-4858-B56F-87E79B8FF97D}"/>
            </c:ext>
          </c:extLst>
        </c:ser>
        <c:ser>
          <c:idx val="9"/>
          <c:order val="9"/>
          <c:tx>
            <c:strRef>
              <c:f>'Hospital schools or AP'!$L$7</c:f>
              <c:strCache>
                <c:ptCount val="1"/>
                <c:pt idx="0">
                  <c:v>2030-31</c:v>
                </c:pt>
              </c:strCache>
            </c:strRef>
          </c:tx>
          <c:spPr>
            <a:solidFill>
              <a:schemeClr val="accent3">
                <a:shade val="53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AP'!$L$8:$L$14</c:f>
              <c:numCache>
                <c:formatCode>"£"#,##0</c:formatCode>
                <c:ptCount val="7"/>
                <c:pt idx="0">
                  <c:v>900000</c:v>
                </c:pt>
                <c:pt idx="1">
                  <c:v>2123750</c:v>
                </c:pt>
                <c:pt idx="2">
                  <c:v>3518950.7327044024</c:v>
                </c:pt>
                <c:pt idx="3">
                  <c:v>383961.20676805341</c:v>
                </c:pt>
                <c:pt idx="4">
                  <c:v>5000472.7834709119</c:v>
                </c:pt>
                <c:pt idx="5">
                  <c:v>200000</c:v>
                </c:pt>
                <c:pt idx="6">
                  <c:v>3699213</c:v>
                </c:pt>
              </c:numCache>
            </c:numRef>
          </c:val>
          <c:extLst>
            <c:ext xmlns:c16="http://schemas.microsoft.com/office/drawing/2014/chart" uri="{C3380CC4-5D6E-409C-BE32-E72D297353CC}">
              <c16:uniqueId val="{00000000-517C-44C4-86BA-43D841DAAD0D}"/>
            </c:ext>
          </c:extLst>
        </c:ser>
        <c:ser>
          <c:idx val="10"/>
          <c:order val="10"/>
          <c:tx>
            <c:strRef>
              <c:f>'Hospital schools or AP'!$M$7</c:f>
              <c:strCache>
                <c:ptCount val="1"/>
                <c:pt idx="0">
                  <c:v>2031-32</c:v>
                </c:pt>
              </c:strCache>
            </c:strRef>
          </c:tx>
          <c:spPr>
            <a:solidFill>
              <a:schemeClr val="accent3">
                <a:shade val="41000"/>
              </a:schemeClr>
            </a:solidFill>
            <a:ln>
              <a:noFill/>
            </a:ln>
            <a:effectLst/>
          </c:spPr>
          <c:invertIfNegative val="0"/>
          <c:cat>
            <c:strRef>
              <c:f>'Hospital schools or AP'!$B$8:$B$14</c:f>
              <c:strCache>
                <c:ptCount val="7"/>
                <c:pt idx="0">
                  <c:v>1.0.2 High needs place funding within Individual Schools Budget (AP/PRUs)</c:v>
                </c:pt>
                <c:pt idx="1">
                  <c:v>1.2.1 Top-up funding – maintained schools (AP/PRUs)</c:v>
                </c:pt>
                <c:pt idx="2">
                  <c:v>1.2.2 Top-up funding – academies, free schools and colleges (AP/PRUs)</c:v>
                </c:pt>
                <c:pt idx="3">
                  <c:v>1.2.5 SEN support services (AP/PRUs)</c:v>
                </c:pt>
                <c:pt idx="4">
                  <c:v>1.2.8 Support for inclusion (AP/PRUs)</c:v>
                </c:pt>
                <c:pt idx="5">
                  <c:v>1.2.6 Hospital education services (whole line)</c:v>
                </c:pt>
                <c:pt idx="6">
                  <c:v>1.2.7 Other alternative provision services (whole line)</c:v>
                </c:pt>
              </c:strCache>
            </c:strRef>
          </c:cat>
          <c:val>
            <c:numRef>
              <c:f>'Hospital schools or AP'!$M$8:$M$14</c:f>
              <c:numCache>
                <c:formatCode>"£"#,##0</c:formatCode>
                <c:ptCount val="7"/>
                <c:pt idx="0">
                  <c:v>900000</c:v>
                </c:pt>
                <c:pt idx="1">
                  <c:v>2123750</c:v>
                </c:pt>
                <c:pt idx="2">
                  <c:v>3518950.7327044024</c:v>
                </c:pt>
                <c:pt idx="3">
                  <c:v>391123.22661313124</c:v>
                </c:pt>
                <c:pt idx="4">
                  <c:v>6181052.0109424135</c:v>
                </c:pt>
                <c:pt idx="5">
                  <c:v>200000</c:v>
                </c:pt>
                <c:pt idx="6">
                  <c:v>3699213</c:v>
                </c:pt>
              </c:numCache>
            </c:numRef>
          </c:val>
          <c:extLst>
            <c:ext xmlns:c16="http://schemas.microsoft.com/office/drawing/2014/chart" uri="{C3380CC4-5D6E-409C-BE32-E72D297353CC}">
              <c16:uniqueId val="{00000001-517C-44C4-86BA-43D841DAAD0D}"/>
            </c:ext>
          </c:extLst>
        </c:ser>
        <c:dLbls>
          <c:showLegendKey val="0"/>
          <c:showVal val="0"/>
          <c:showCatName val="0"/>
          <c:showSerName val="0"/>
          <c:showPercent val="0"/>
          <c:showBubbleSize val="0"/>
        </c:dLbls>
        <c:gapWidth val="219"/>
        <c:overlap val="-27"/>
        <c:axId val="1055629023"/>
        <c:axId val="951142863"/>
      </c:barChart>
      <c:catAx>
        <c:axId val="1055629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142863"/>
        <c:crosses val="autoZero"/>
        <c:auto val="1"/>
        <c:lblAlgn val="ctr"/>
        <c:lblOffset val="100"/>
        <c:noMultiLvlLbl val="0"/>
      </c:catAx>
      <c:valAx>
        <c:axId val="95114286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5562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'Post-16 and FE'!$C$7</c:f>
              <c:strCache>
                <c:ptCount val="1"/>
                <c:pt idx="0">
                  <c:v>2021-22</c:v>
                </c:pt>
              </c:strCache>
            </c:strRef>
          </c:tx>
          <c:spPr>
            <a:solidFill>
              <a:schemeClr val="accent3">
                <a:tint val="42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FE'!$C$8:$C$9</c:f>
              <c:numCache>
                <c:formatCode>"£"#,##0</c:formatCode>
                <c:ptCount val="2"/>
                <c:pt idx="0">
                  <c:v>4071354</c:v>
                </c:pt>
                <c:pt idx="1">
                  <c:v>0</c:v>
                </c:pt>
              </c:numCache>
            </c:numRef>
          </c:val>
          <c:extLst>
            <c:ext xmlns:c16="http://schemas.microsoft.com/office/drawing/2014/chart" uri="{C3380CC4-5D6E-409C-BE32-E72D297353CC}">
              <c16:uniqueId val="{00000000-881D-4B90-AF0D-CC7557D18443}"/>
            </c:ext>
          </c:extLst>
        </c:ser>
        <c:ser>
          <c:idx val="1"/>
          <c:order val="1"/>
          <c:tx>
            <c:strRef>
              <c:f>'Post-16 and FE'!$D$7</c:f>
              <c:strCache>
                <c:ptCount val="1"/>
                <c:pt idx="0">
                  <c:v>2022-23</c:v>
                </c:pt>
              </c:strCache>
            </c:strRef>
          </c:tx>
          <c:spPr>
            <a:solidFill>
              <a:schemeClr val="accent3">
                <a:tint val="54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FE'!$D$8:$D$9</c:f>
              <c:numCache>
                <c:formatCode>"£"#,##0</c:formatCode>
                <c:ptCount val="2"/>
                <c:pt idx="0">
                  <c:v>4965416</c:v>
                </c:pt>
                <c:pt idx="1">
                  <c:v>0</c:v>
                </c:pt>
              </c:numCache>
            </c:numRef>
          </c:val>
          <c:extLst>
            <c:ext xmlns:c16="http://schemas.microsoft.com/office/drawing/2014/chart" uri="{C3380CC4-5D6E-409C-BE32-E72D297353CC}">
              <c16:uniqueId val="{00000001-881D-4B90-AF0D-CC7557D18443}"/>
            </c:ext>
          </c:extLst>
        </c:ser>
        <c:ser>
          <c:idx val="2"/>
          <c:order val="2"/>
          <c:tx>
            <c:strRef>
              <c:f>'Post-16 and FE'!$E$7</c:f>
              <c:strCache>
                <c:ptCount val="1"/>
                <c:pt idx="0">
                  <c:v>2023-24</c:v>
                </c:pt>
              </c:strCache>
            </c:strRef>
          </c:tx>
          <c:spPr>
            <a:solidFill>
              <a:schemeClr val="accent3">
                <a:tint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FE'!$E$8:$E$9</c:f>
              <c:numCache>
                <c:formatCode>"£"#,##0</c:formatCode>
                <c:ptCount val="2"/>
                <c:pt idx="0">
                  <c:v>5719615</c:v>
                </c:pt>
                <c:pt idx="1">
                  <c:v>0</c:v>
                </c:pt>
              </c:numCache>
            </c:numRef>
          </c:val>
          <c:extLst>
            <c:ext xmlns:c16="http://schemas.microsoft.com/office/drawing/2014/chart" uri="{C3380CC4-5D6E-409C-BE32-E72D297353CC}">
              <c16:uniqueId val="{00000002-881D-4B90-AF0D-CC7557D18443}"/>
            </c:ext>
          </c:extLst>
        </c:ser>
        <c:ser>
          <c:idx val="3"/>
          <c:order val="3"/>
          <c:tx>
            <c:strRef>
              <c:f>'Post-16 and FE'!$F$7</c:f>
              <c:strCache>
                <c:ptCount val="1"/>
                <c:pt idx="0">
                  <c:v>2024-25</c:v>
                </c:pt>
              </c:strCache>
            </c:strRef>
          </c:tx>
          <c:spPr>
            <a:solidFill>
              <a:schemeClr val="accent3">
                <a:tint val="77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FE'!$F$8:$F$9</c:f>
              <c:numCache>
                <c:formatCode>"£"#,##0</c:formatCode>
                <c:ptCount val="2"/>
                <c:pt idx="0">
                  <c:v>6533324</c:v>
                </c:pt>
              </c:numCache>
            </c:numRef>
          </c:val>
          <c:extLst>
            <c:ext xmlns:c16="http://schemas.microsoft.com/office/drawing/2014/chart" uri="{C3380CC4-5D6E-409C-BE32-E72D297353CC}">
              <c16:uniqueId val="{00000003-881D-4B90-AF0D-CC7557D18443}"/>
            </c:ext>
          </c:extLst>
        </c:ser>
        <c:ser>
          <c:idx val="4"/>
          <c:order val="4"/>
          <c:tx>
            <c:strRef>
              <c:f>'Post-16 and FE'!$G$7</c:f>
              <c:strCache>
                <c:ptCount val="1"/>
                <c:pt idx="0">
                  <c:v>2025-26</c:v>
                </c:pt>
              </c:strCache>
            </c:strRef>
          </c:tx>
          <c:spPr>
            <a:solidFill>
              <a:schemeClr val="accent3">
                <a:tint val="89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FE'!$G$8:$G$9</c:f>
              <c:numCache>
                <c:formatCode>"£"#,##0</c:formatCode>
                <c:ptCount val="2"/>
                <c:pt idx="0">
                  <c:v>8309087.9800000004</c:v>
                </c:pt>
              </c:numCache>
            </c:numRef>
          </c:val>
          <c:extLst>
            <c:ext xmlns:c16="http://schemas.microsoft.com/office/drawing/2014/chart" uri="{C3380CC4-5D6E-409C-BE32-E72D297353CC}">
              <c16:uniqueId val="{00000004-881D-4B90-AF0D-CC7557D18443}"/>
            </c:ext>
          </c:extLst>
        </c:ser>
        <c:ser>
          <c:idx val="5"/>
          <c:order val="5"/>
          <c:tx>
            <c:strRef>
              <c:f>'Post-16 and FE'!$H$7</c:f>
              <c:strCache>
                <c:ptCount val="1"/>
                <c:pt idx="0">
                  <c:v>2026-27</c:v>
                </c:pt>
              </c:strCache>
            </c:strRef>
          </c:tx>
          <c:spPr>
            <a:solidFill>
              <a:schemeClr val="accent3"/>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FE'!$H$8:$H$9</c:f>
              <c:numCache>
                <c:formatCode>"£"#,##0</c:formatCode>
                <c:ptCount val="2"/>
                <c:pt idx="0">
                  <c:v>9156000</c:v>
                </c:pt>
              </c:numCache>
            </c:numRef>
          </c:val>
          <c:extLst>
            <c:ext xmlns:c16="http://schemas.microsoft.com/office/drawing/2014/chart" uri="{C3380CC4-5D6E-409C-BE32-E72D297353CC}">
              <c16:uniqueId val="{00000005-881D-4B90-AF0D-CC7557D18443}"/>
            </c:ext>
          </c:extLst>
        </c:ser>
        <c:ser>
          <c:idx val="6"/>
          <c:order val="6"/>
          <c:tx>
            <c:strRef>
              <c:f>'Post-16 and FE'!$I$7</c:f>
              <c:strCache>
                <c:ptCount val="1"/>
                <c:pt idx="0">
                  <c:v>2027-28</c:v>
                </c:pt>
              </c:strCache>
            </c:strRef>
          </c:tx>
          <c:spPr>
            <a:solidFill>
              <a:schemeClr val="accent3">
                <a:shade val="88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FE'!$I$8:$I$9</c:f>
              <c:numCache>
                <c:formatCode>"£"#,##0</c:formatCode>
                <c:ptCount val="2"/>
                <c:pt idx="0">
                  <c:v>9522240</c:v>
                </c:pt>
              </c:numCache>
            </c:numRef>
          </c:val>
          <c:extLst>
            <c:ext xmlns:c16="http://schemas.microsoft.com/office/drawing/2014/chart" uri="{C3380CC4-5D6E-409C-BE32-E72D297353CC}">
              <c16:uniqueId val="{00000006-881D-4B90-AF0D-CC7557D18443}"/>
            </c:ext>
          </c:extLst>
        </c:ser>
        <c:ser>
          <c:idx val="7"/>
          <c:order val="7"/>
          <c:tx>
            <c:strRef>
              <c:f>'Post-16 and FE'!$J$7</c:f>
              <c:strCache>
                <c:ptCount val="1"/>
                <c:pt idx="0">
                  <c:v>2028-29</c:v>
                </c:pt>
              </c:strCache>
            </c:strRef>
          </c:tx>
          <c:spPr>
            <a:solidFill>
              <a:schemeClr val="accent3">
                <a:shade val="76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FE'!$J$8:$J$9</c:f>
              <c:numCache>
                <c:formatCode>"£"#,##0</c:formatCode>
                <c:ptCount val="2"/>
                <c:pt idx="0">
                  <c:v>9903129.5999999996</c:v>
                </c:pt>
              </c:numCache>
            </c:numRef>
          </c:val>
          <c:extLst>
            <c:ext xmlns:c16="http://schemas.microsoft.com/office/drawing/2014/chart" uri="{C3380CC4-5D6E-409C-BE32-E72D297353CC}">
              <c16:uniqueId val="{00000007-881D-4B90-AF0D-CC7557D18443}"/>
            </c:ext>
          </c:extLst>
        </c:ser>
        <c:ser>
          <c:idx val="8"/>
          <c:order val="8"/>
          <c:tx>
            <c:strRef>
              <c:f>'Post-16 and FE'!$K$7</c:f>
              <c:strCache>
                <c:ptCount val="1"/>
                <c:pt idx="0">
                  <c:v>2029-30</c:v>
                </c:pt>
              </c:strCache>
            </c:strRef>
          </c:tx>
          <c:spPr>
            <a:solidFill>
              <a:schemeClr val="accent3">
                <a:shade val="65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FE'!$K$8:$K$9</c:f>
              <c:numCache>
                <c:formatCode>"£"#,##0</c:formatCode>
                <c:ptCount val="2"/>
                <c:pt idx="0">
                  <c:v>10299254.784</c:v>
                </c:pt>
              </c:numCache>
            </c:numRef>
          </c:val>
          <c:extLst>
            <c:ext xmlns:c16="http://schemas.microsoft.com/office/drawing/2014/chart" uri="{C3380CC4-5D6E-409C-BE32-E72D297353CC}">
              <c16:uniqueId val="{00000001-85B2-4100-8AD9-435FD98D830F}"/>
            </c:ext>
          </c:extLst>
        </c:ser>
        <c:ser>
          <c:idx val="9"/>
          <c:order val="9"/>
          <c:tx>
            <c:strRef>
              <c:f>'Post-16 and FE'!$L$7</c:f>
              <c:strCache>
                <c:ptCount val="1"/>
                <c:pt idx="0">
                  <c:v>2030-31</c:v>
                </c:pt>
              </c:strCache>
            </c:strRef>
          </c:tx>
          <c:spPr>
            <a:solidFill>
              <a:schemeClr val="accent3">
                <a:shade val="53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FE'!$L$8:$L$9</c:f>
              <c:numCache>
                <c:formatCode>"£"#,##0</c:formatCode>
                <c:ptCount val="2"/>
                <c:pt idx="0">
                  <c:v>10711224.975360001</c:v>
                </c:pt>
              </c:numCache>
            </c:numRef>
          </c:val>
          <c:extLst>
            <c:ext xmlns:c16="http://schemas.microsoft.com/office/drawing/2014/chart" uri="{C3380CC4-5D6E-409C-BE32-E72D297353CC}">
              <c16:uniqueId val="{00000000-2B91-489B-B5A1-0FCFC4670332}"/>
            </c:ext>
          </c:extLst>
        </c:ser>
        <c:ser>
          <c:idx val="10"/>
          <c:order val="10"/>
          <c:tx>
            <c:strRef>
              <c:f>'Post-16 and FE'!$M$7</c:f>
              <c:strCache>
                <c:ptCount val="1"/>
                <c:pt idx="0">
                  <c:v>2031-32</c:v>
                </c:pt>
              </c:strCache>
            </c:strRef>
          </c:tx>
          <c:spPr>
            <a:solidFill>
              <a:schemeClr val="accent3">
                <a:shade val="41000"/>
              </a:schemeClr>
            </a:solidFill>
            <a:ln>
              <a:noFill/>
            </a:ln>
            <a:effectLst/>
          </c:spPr>
          <c:invertIfNegative val="0"/>
          <c:cat>
            <c:strRef>
              <c:f>'Post-16 and FE'!$B$8:$B$9</c:f>
              <c:strCache>
                <c:ptCount val="2"/>
                <c:pt idx="0">
                  <c:v>1.2.2 Top-up funding – academies, free schools and colleges</c:v>
                </c:pt>
                <c:pt idx="1">
                  <c:v>1.2.5 SEN support service</c:v>
                </c:pt>
              </c:strCache>
            </c:strRef>
          </c:cat>
          <c:val>
            <c:numRef>
              <c:f>'Post-16 and FE'!$M$8:$M$9</c:f>
              <c:numCache>
                <c:formatCode>"£"#,##0</c:formatCode>
                <c:ptCount val="2"/>
                <c:pt idx="0">
                  <c:v>11139673.9743744</c:v>
                </c:pt>
              </c:numCache>
            </c:numRef>
          </c:val>
          <c:extLst>
            <c:ext xmlns:c16="http://schemas.microsoft.com/office/drawing/2014/chart" uri="{C3380CC4-5D6E-409C-BE32-E72D297353CC}">
              <c16:uniqueId val="{00000001-2B91-489B-B5A1-0FCFC4670332}"/>
            </c:ext>
          </c:extLst>
        </c:ser>
        <c:dLbls>
          <c:showLegendKey val="0"/>
          <c:showVal val="0"/>
          <c:showCatName val="0"/>
          <c:showSerName val="0"/>
          <c:showPercent val="0"/>
          <c:showBubbleSize val="0"/>
        </c:dLbls>
        <c:gapWidth val="219"/>
        <c:overlap val="-27"/>
        <c:axId val="113496927"/>
        <c:axId val="127384111"/>
      </c:barChart>
      <c:catAx>
        <c:axId val="113496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384111"/>
        <c:crosses val="autoZero"/>
        <c:auto val="1"/>
        <c:lblAlgn val="ctr"/>
        <c:lblOffset val="100"/>
        <c:noMultiLvlLbl val="0"/>
      </c:catAx>
      <c:valAx>
        <c:axId val="12738411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6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7.1149564802491322E-2"/>
          <c:y val="2.2355511376326295E-2"/>
          <c:w val="0.9278114066679124"/>
          <c:h val="0.6963065080828067"/>
        </c:manualLayout>
      </c:layout>
      <c:barChart>
        <c:barDir val="col"/>
        <c:grouping val="clustered"/>
        <c:varyColors val="0"/>
        <c:ser>
          <c:idx val="0"/>
          <c:order val="0"/>
          <c:tx>
            <c:strRef>
              <c:f>'Health, Social care '!$C$7</c:f>
              <c:strCache>
                <c:ptCount val="1"/>
                <c:pt idx="0">
                  <c:v>2021-22</c:v>
                </c:pt>
              </c:strCache>
            </c:strRef>
          </c:tx>
          <c:spPr>
            <a:solidFill>
              <a:schemeClr val="accent3">
                <a:tint val="42000"/>
              </a:schemeClr>
            </a:solidFill>
            <a:ln>
              <a:noFill/>
            </a:ln>
            <a:effectLst/>
          </c:spPr>
          <c:invertIfNegative val="0"/>
          <c:cat>
            <c:strRef>
              <c:f>'Health, Social care '!$B$8</c:f>
              <c:strCache>
                <c:ptCount val="1"/>
                <c:pt idx="0">
                  <c:v>1.2.13 Therapies and other health related services (whole line)</c:v>
                </c:pt>
              </c:strCache>
            </c:strRef>
          </c:cat>
          <c:val>
            <c:numRef>
              <c:f>'Health, Social care '!$C$8</c:f>
              <c:numCache>
                <c:formatCode>"£"#,##0</c:formatCode>
                <c:ptCount val="1"/>
                <c:pt idx="0">
                  <c:v>0</c:v>
                </c:pt>
              </c:numCache>
            </c:numRef>
          </c:val>
          <c:extLst>
            <c:ext xmlns:c16="http://schemas.microsoft.com/office/drawing/2014/chart" uri="{C3380CC4-5D6E-409C-BE32-E72D297353CC}">
              <c16:uniqueId val="{00000000-A8DE-4F44-B8FC-0DEFD00D4E05}"/>
            </c:ext>
          </c:extLst>
        </c:ser>
        <c:ser>
          <c:idx val="1"/>
          <c:order val="1"/>
          <c:tx>
            <c:strRef>
              <c:f>'Health, Social care '!$D$7</c:f>
              <c:strCache>
                <c:ptCount val="1"/>
                <c:pt idx="0">
                  <c:v>2022-23</c:v>
                </c:pt>
              </c:strCache>
            </c:strRef>
          </c:tx>
          <c:spPr>
            <a:solidFill>
              <a:schemeClr val="accent3">
                <a:tint val="54000"/>
              </a:schemeClr>
            </a:solidFill>
            <a:ln>
              <a:noFill/>
            </a:ln>
            <a:effectLst/>
          </c:spPr>
          <c:invertIfNegative val="0"/>
          <c:cat>
            <c:strRef>
              <c:f>'Health, Social care '!$B$8</c:f>
              <c:strCache>
                <c:ptCount val="1"/>
                <c:pt idx="0">
                  <c:v>1.2.13 Therapies and other health related services (whole line)</c:v>
                </c:pt>
              </c:strCache>
            </c:strRef>
          </c:cat>
          <c:val>
            <c:numRef>
              <c:f>'Health, Social care '!$D$8</c:f>
              <c:numCache>
                <c:formatCode>"£"#,##0</c:formatCode>
                <c:ptCount val="1"/>
                <c:pt idx="0">
                  <c:v>0</c:v>
                </c:pt>
              </c:numCache>
            </c:numRef>
          </c:val>
          <c:extLst>
            <c:ext xmlns:c16="http://schemas.microsoft.com/office/drawing/2014/chart" uri="{C3380CC4-5D6E-409C-BE32-E72D297353CC}">
              <c16:uniqueId val="{00000001-A8DE-4F44-B8FC-0DEFD00D4E05}"/>
            </c:ext>
          </c:extLst>
        </c:ser>
        <c:ser>
          <c:idx val="2"/>
          <c:order val="2"/>
          <c:tx>
            <c:strRef>
              <c:f>'Health, Social care '!$E$7</c:f>
              <c:strCache>
                <c:ptCount val="1"/>
                <c:pt idx="0">
                  <c:v>2023-24</c:v>
                </c:pt>
              </c:strCache>
            </c:strRef>
          </c:tx>
          <c:spPr>
            <a:solidFill>
              <a:schemeClr val="accent3">
                <a:tint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'!$E$8</c:f>
              <c:numCache>
                <c:formatCode>"£"#,##0</c:formatCode>
                <c:ptCount val="1"/>
                <c:pt idx="0">
                  <c:v>0</c:v>
                </c:pt>
              </c:numCache>
            </c:numRef>
          </c:val>
          <c:extLst>
            <c:ext xmlns:c16="http://schemas.microsoft.com/office/drawing/2014/chart" uri="{C3380CC4-5D6E-409C-BE32-E72D297353CC}">
              <c16:uniqueId val="{00000002-A8DE-4F44-B8FC-0DEFD00D4E05}"/>
            </c:ext>
          </c:extLst>
        </c:ser>
        <c:ser>
          <c:idx val="3"/>
          <c:order val="3"/>
          <c:tx>
            <c:strRef>
              <c:f>'Health, Social care '!$F$7</c:f>
              <c:strCache>
                <c:ptCount val="1"/>
                <c:pt idx="0">
                  <c:v>2024-25</c:v>
                </c:pt>
              </c:strCache>
            </c:strRef>
          </c:tx>
          <c:spPr>
            <a:solidFill>
              <a:schemeClr val="accent3">
                <a:tint val="77000"/>
              </a:schemeClr>
            </a:solidFill>
            <a:ln>
              <a:noFill/>
            </a:ln>
            <a:effectLst/>
          </c:spPr>
          <c:invertIfNegative val="0"/>
          <c:cat>
            <c:strRef>
              <c:f>'Health, Social care '!$B$8</c:f>
              <c:strCache>
                <c:ptCount val="1"/>
                <c:pt idx="0">
                  <c:v>1.2.13 Therapies and other health related services (whole line)</c:v>
                </c:pt>
              </c:strCache>
            </c:strRef>
          </c:cat>
          <c:val>
            <c:numRef>
              <c:f>'Health, Social care '!$F$8</c:f>
              <c:numCache>
                <c:formatCode>"£"#,##0</c:formatCode>
                <c:ptCount val="1"/>
              </c:numCache>
            </c:numRef>
          </c:val>
          <c:extLst>
            <c:ext xmlns:c16="http://schemas.microsoft.com/office/drawing/2014/chart" uri="{C3380CC4-5D6E-409C-BE32-E72D297353CC}">
              <c16:uniqueId val="{00000003-A8DE-4F44-B8FC-0DEFD00D4E05}"/>
            </c:ext>
          </c:extLst>
        </c:ser>
        <c:ser>
          <c:idx val="4"/>
          <c:order val="4"/>
          <c:tx>
            <c:strRef>
              <c:f>'Health, Social care '!$G$7</c:f>
              <c:strCache>
                <c:ptCount val="1"/>
                <c:pt idx="0">
                  <c:v>2025-26</c:v>
                </c:pt>
              </c:strCache>
            </c:strRef>
          </c:tx>
          <c:spPr>
            <a:solidFill>
              <a:schemeClr val="accent3">
                <a:tint val="89000"/>
              </a:schemeClr>
            </a:solidFill>
            <a:ln>
              <a:noFill/>
            </a:ln>
            <a:effectLst/>
          </c:spPr>
          <c:invertIfNegative val="0"/>
          <c:cat>
            <c:strRef>
              <c:f>'Health, Social care '!$B$8</c:f>
              <c:strCache>
                <c:ptCount val="1"/>
                <c:pt idx="0">
                  <c:v>1.2.13 Therapies and other health related services (whole line)</c:v>
                </c:pt>
              </c:strCache>
            </c:strRef>
          </c:cat>
          <c:val>
            <c:numRef>
              <c:f>'Health, Social care '!$G$8</c:f>
              <c:numCache>
                <c:formatCode>"£"#,##0</c:formatCode>
                <c:ptCount val="1"/>
              </c:numCache>
            </c:numRef>
          </c:val>
          <c:extLst>
            <c:ext xmlns:c16="http://schemas.microsoft.com/office/drawing/2014/chart" uri="{C3380CC4-5D6E-409C-BE32-E72D297353CC}">
              <c16:uniqueId val="{00000004-A8DE-4F44-B8FC-0DEFD00D4E05}"/>
            </c:ext>
          </c:extLst>
        </c:ser>
        <c:ser>
          <c:idx val="5"/>
          <c:order val="5"/>
          <c:tx>
            <c:strRef>
              <c:f>'Health, Social care '!$H$7</c:f>
              <c:strCache>
                <c:ptCount val="1"/>
                <c:pt idx="0">
                  <c:v>2026-27</c:v>
                </c:pt>
              </c:strCache>
            </c:strRef>
          </c:tx>
          <c:spPr>
            <a:solidFill>
              <a:schemeClr val="accent3"/>
            </a:solidFill>
            <a:ln>
              <a:noFill/>
            </a:ln>
            <a:effectLst/>
          </c:spPr>
          <c:invertIfNegative val="0"/>
          <c:cat>
            <c:strRef>
              <c:f>'Health, Social care '!$B$8</c:f>
              <c:strCache>
                <c:ptCount val="1"/>
                <c:pt idx="0">
                  <c:v>1.2.13 Therapies and other health related services (whole line)</c:v>
                </c:pt>
              </c:strCache>
            </c:strRef>
          </c:cat>
          <c:val>
            <c:numRef>
              <c:f>'Health, Social care '!$H$8</c:f>
              <c:numCache>
                <c:formatCode>"£"#,##0</c:formatCode>
                <c:ptCount val="1"/>
              </c:numCache>
            </c:numRef>
          </c:val>
          <c:extLst>
            <c:ext xmlns:c16="http://schemas.microsoft.com/office/drawing/2014/chart" uri="{C3380CC4-5D6E-409C-BE32-E72D297353CC}">
              <c16:uniqueId val="{00000005-A8DE-4F44-B8FC-0DEFD00D4E05}"/>
            </c:ext>
          </c:extLst>
        </c:ser>
        <c:ser>
          <c:idx val="6"/>
          <c:order val="6"/>
          <c:tx>
            <c:strRef>
              <c:f>'Health, Social care '!$I$7</c:f>
              <c:strCache>
                <c:ptCount val="1"/>
                <c:pt idx="0">
                  <c:v>2027-28</c:v>
                </c:pt>
              </c:strCache>
            </c:strRef>
          </c:tx>
          <c:spPr>
            <a:solidFill>
              <a:schemeClr val="accent3">
                <a:shade val="88000"/>
              </a:schemeClr>
            </a:solidFill>
            <a:ln>
              <a:noFill/>
            </a:ln>
            <a:effectLst/>
          </c:spPr>
          <c:invertIfNegative val="0"/>
          <c:cat>
            <c:strRef>
              <c:f>'Health, Social care '!$B$8</c:f>
              <c:strCache>
                <c:ptCount val="1"/>
                <c:pt idx="0">
                  <c:v>1.2.13 Therapies and other health related services (whole line)</c:v>
                </c:pt>
              </c:strCache>
            </c:strRef>
          </c:cat>
          <c:val>
            <c:numRef>
              <c:f>'Health, Social care '!$I$8</c:f>
              <c:numCache>
                <c:formatCode>"£"#,##0</c:formatCode>
                <c:ptCount val="1"/>
              </c:numCache>
            </c:numRef>
          </c:val>
          <c:extLst>
            <c:ext xmlns:c16="http://schemas.microsoft.com/office/drawing/2014/chart" uri="{C3380CC4-5D6E-409C-BE32-E72D297353CC}">
              <c16:uniqueId val="{00000006-A8DE-4F44-B8FC-0DEFD00D4E05}"/>
            </c:ext>
          </c:extLst>
        </c:ser>
        <c:ser>
          <c:idx val="7"/>
          <c:order val="7"/>
          <c:tx>
            <c:strRef>
              <c:f>'Health, Social care '!$J$7</c:f>
              <c:strCache>
                <c:ptCount val="1"/>
                <c:pt idx="0">
                  <c:v>2028-29</c:v>
                </c:pt>
              </c:strCache>
            </c:strRef>
          </c:tx>
          <c:spPr>
            <a:solidFill>
              <a:schemeClr val="accent3">
                <a:shade val="76000"/>
              </a:schemeClr>
            </a:solidFill>
            <a:ln>
              <a:noFill/>
            </a:ln>
            <a:effectLst/>
          </c:spPr>
          <c:invertIfNegative val="0"/>
          <c:cat>
            <c:strRef>
              <c:f>'Health, Social care '!$B$8</c:f>
              <c:strCache>
                <c:ptCount val="1"/>
                <c:pt idx="0">
                  <c:v>1.2.13 Therapies and other health related services (whole line)</c:v>
                </c:pt>
              </c:strCache>
            </c:strRef>
          </c:cat>
          <c:val>
            <c:numRef>
              <c:f>'Health, Social care '!$J$8</c:f>
              <c:numCache>
                <c:formatCode>"£"#,##0</c:formatCode>
                <c:ptCount val="1"/>
              </c:numCache>
            </c:numRef>
          </c:val>
          <c:extLst>
            <c:ext xmlns:c16="http://schemas.microsoft.com/office/drawing/2014/chart" uri="{C3380CC4-5D6E-409C-BE32-E72D297353CC}">
              <c16:uniqueId val="{00000007-A8DE-4F44-B8FC-0DEFD00D4E05}"/>
            </c:ext>
          </c:extLst>
        </c:ser>
        <c:ser>
          <c:idx val="8"/>
          <c:order val="8"/>
          <c:tx>
            <c:strRef>
              <c:f>'Health, Social care '!$K$7</c:f>
              <c:strCache>
                <c:ptCount val="1"/>
                <c:pt idx="0">
                  <c:v>2029-30</c:v>
                </c:pt>
              </c:strCache>
            </c:strRef>
          </c:tx>
          <c:spPr>
            <a:solidFill>
              <a:schemeClr val="accent3">
                <a:shade val="65000"/>
              </a:schemeClr>
            </a:solidFill>
            <a:ln>
              <a:noFill/>
            </a:ln>
            <a:effectLst/>
          </c:spPr>
          <c:invertIfNegative val="0"/>
          <c:cat>
            <c:strRef>
              <c:f>'Health, Social care '!$B$8</c:f>
              <c:strCache>
                <c:ptCount val="1"/>
                <c:pt idx="0">
                  <c:v>1.2.13 Therapies and other health related services (whole line)</c:v>
                </c:pt>
              </c:strCache>
            </c:strRef>
          </c:cat>
          <c:val>
            <c:numRef>
              <c:f>'Health, Social care '!$K$8</c:f>
              <c:numCache>
                <c:formatCode>"£"#,##0</c:formatCode>
                <c:ptCount val="1"/>
              </c:numCache>
            </c:numRef>
          </c:val>
          <c:extLst>
            <c:ext xmlns:c16="http://schemas.microsoft.com/office/drawing/2014/chart" uri="{C3380CC4-5D6E-409C-BE32-E72D297353CC}">
              <c16:uniqueId val="{00000001-F201-40C1-8E2B-CB8853622A0F}"/>
            </c:ext>
          </c:extLst>
        </c:ser>
        <c:ser>
          <c:idx val="9"/>
          <c:order val="9"/>
          <c:tx>
            <c:strRef>
              <c:f>'Health, Social care '!$L$7</c:f>
              <c:strCache>
                <c:ptCount val="1"/>
                <c:pt idx="0">
                  <c:v>2030-31</c:v>
                </c:pt>
              </c:strCache>
            </c:strRef>
          </c:tx>
          <c:spPr>
            <a:solidFill>
              <a:schemeClr val="accent3">
                <a:shade val="53000"/>
              </a:schemeClr>
            </a:solidFill>
            <a:ln>
              <a:noFill/>
            </a:ln>
            <a:effectLst/>
          </c:spPr>
          <c:invertIfNegative val="0"/>
          <c:cat>
            <c:strRef>
              <c:f>'Health, Social care '!$B$8</c:f>
              <c:strCache>
                <c:ptCount val="1"/>
                <c:pt idx="0">
                  <c:v>1.2.13 Therapies and other health related services (whole line)</c:v>
                </c:pt>
              </c:strCache>
            </c:strRef>
          </c:cat>
          <c:val>
            <c:numRef>
              <c:f>'Health, Social care '!$L$8</c:f>
              <c:numCache>
                <c:formatCode>"£"#,##0</c:formatCode>
                <c:ptCount val="1"/>
              </c:numCache>
            </c:numRef>
          </c:val>
          <c:extLst>
            <c:ext xmlns:c16="http://schemas.microsoft.com/office/drawing/2014/chart" uri="{C3380CC4-5D6E-409C-BE32-E72D297353CC}">
              <c16:uniqueId val="{00000000-02E3-4625-8BD3-9DF8AFE2C06D}"/>
            </c:ext>
          </c:extLst>
        </c:ser>
        <c:ser>
          <c:idx val="10"/>
          <c:order val="10"/>
          <c:tx>
            <c:strRef>
              <c:f>'Health, Social care '!$M$7</c:f>
              <c:strCache>
                <c:ptCount val="1"/>
                <c:pt idx="0">
                  <c:v>2031-32</c:v>
                </c:pt>
              </c:strCache>
            </c:strRef>
          </c:tx>
          <c:spPr>
            <a:solidFill>
              <a:schemeClr val="accent3">
                <a:shade val="41000"/>
              </a:schemeClr>
            </a:solidFill>
            <a:ln>
              <a:noFill/>
            </a:ln>
            <a:effectLst/>
          </c:spPr>
          <c:invertIfNegative val="0"/>
          <c:cat>
            <c:strRef>
              <c:f>'Health, Social care '!$B$8</c:f>
              <c:strCache>
                <c:ptCount val="1"/>
                <c:pt idx="0">
                  <c:v>1.2.13 Therapies and other health related services (whole line)</c:v>
                </c:pt>
              </c:strCache>
            </c:strRef>
          </c:cat>
          <c:val>
            <c:numRef>
              <c:f>'Health, Social care '!$M$8</c:f>
              <c:numCache>
                <c:formatCode>"£"#,##0</c:formatCode>
                <c:ptCount val="1"/>
              </c:numCache>
            </c:numRef>
          </c:val>
          <c:extLst>
            <c:ext xmlns:c16="http://schemas.microsoft.com/office/drawing/2014/chart" uri="{C3380CC4-5D6E-409C-BE32-E72D297353CC}">
              <c16:uniqueId val="{00000001-02E3-4625-8BD3-9DF8AFE2C06D}"/>
            </c:ext>
          </c:extLst>
        </c:ser>
        <c:dLbls>
          <c:showLegendKey val="0"/>
          <c:showVal val="0"/>
          <c:showCatName val="0"/>
          <c:showSerName val="0"/>
          <c:showPercent val="0"/>
          <c:showBubbleSize val="0"/>
        </c:dLbls>
        <c:gapWidth val="75"/>
        <c:overlap val="-25"/>
        <c:axId val="113494127"/>
        <c:axId val="127416975"/>
      </c:barChart>
      <c:catAx>
        <c:axId val="11349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7416975"/>
        <c:crosses val="autoZero"/>
        <c:auto val="1"/>
        <c:lblAlgn val="ctr"/>
        <c:lblOffset val="100"/>
        <c:noMultiLvlLbl val="0"/>
      </c:catAx>
      <c:valAx>
        <c:axId val="12741697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3494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Other!$C$7</c:f>
              <c:strCache>
                <c:ptCount val="1"/>
                <c:pt idx="0">
                  <c:v>2021-22</c:v>
                </c:pt>
              </c:strCache>
            </c:strRef>
          </c:tx>
          <c:spPr>
            <a:solidFill>
              <a:schemeClr val="accent3">
                <a:tint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Other!$C$8:$C$16</c:f>
              <c:numCache>
                <c:formatCode>"£"#,##0</c:formatCode>
                <c:ptCount val="9"/>
                <c:pt idx="0">
                  <c:v>0</c:v>
                </c:pt>
                <c:pt idx="1">
                  <c:v>0</c:v>
                </c:pt>
                <c:pt idx="2">
                  <c:v>0</c:v>
                </c:pt>
                <c:pt idx="3">
                  <c:v>0</c:v>
                </c:pt>
              </c:numCache>
            </c:numRef>
          </c:val>
          <c:extLst>
            <c:ext xmlns:c16="http://schemas.microsoft.com/office/drawing/2014/chart" uri="{C3380CC4-5D6E-409C-BE32-E72D297353CC}">
              <c16:uniqueId val="{00000000-AFF2-43C7-AC58-17599EA145CE}"/>
            </c:ext>
          </c:extLst>
        </c:ser>
        <c:ser>
          <c:idx val="1"/>
          <c:order val="1"/>
          <c:tx>
            <c:strRef>
              <c:f>Other!$D$7</c:f>
              <c:strCache>
                <c:ptCount val="1"/>
                <c:pt idx="0">
                  <c:v>2022-23</c:v>
                </c:pt>
              </c:strCache>
            </c:strRef>
          </c:tx>
          <c:spPr>
            <a:solidFill>
              <a:schemeClr val="accent3">
                <a:tint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Other!$D$8:$D$16</c:f>
              <c:numCache>
                <c:formatCode>"£"#,##0</c:formatCode>
                <c:ptCount val="9"/>
                <c:pt idx="0">
                  <c:v>0</c:v>
                </c:pt>
                <c:pt idx="1">
                  <c:v>0</c:v>
                </c:pt>
                <c:pt idx="2">
                  <c:v>0</c:v>
                </c:pt>
                <c:pt idx="3">
                  <c:v>0</c:v>
                </c:pt>
              </c:numCache>
            </c:numRef>
          </c:val>
          <c:extLst>
            <c:ext xmlns:c16="http://schemas.microsoft.com/office/drawing/2014/chart" uri="{C3380CC4-5D6E-409C-BE32-E72D297353CC}">
              <c16:uniqueId val="{00000001-AFF2-43C7-AC58-17599EA145CE}"/>
            </c:ext>
          </c:extLst>
        </c:ser>
        <c:ser>
          <c:idx val="2"/>
          <c:order val="2"/>
          <c:tx>
            <c:strRef>
              <c:f>Other!$E$7</c:f>
              <c:strCache>
                <c:ptCount val="1"/>
                <c:pt idx="0">
                  <c:v>2023-24</c:v>
                </c:pt>
              </c:strCache>
            </c:strRef>
          </c:tx>
          <c:spPr>
            <a:solidFill>
              <a:schemeClr val="accent3">
                <a:tint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Other!$E$8:$E$16</c:f>
              <c:numCache>
                <c:formatCode>"£"#,##0</c:formatCode>
                <c:ptCount val="9"/>
                <c:pt idx="0">
                  <c:v>0</c:v>
                </c:pt>
                <c:pt idx="1">
                  <c:v>0</c:v>
                </c:pt>
                <c:pt idx="2">
                  <c:v>0</c:v>
                </c:pt>
                <c:pt idx="3">
                  <c:v>0</c:v>
                </c:pt>
              </c:numCache>
            </c:numRef>
          </c:val>
          <c:extLst>
            <c:ext xmlns:c16="http://schemas.microsoft.com/office/drawing/2014/chart" uri="{C3380CC4-5D6E-409C-BE32-E72D297353CC}">
              <c16:uniqueId val="{00000002-AFF2-43C7-AC58-17599EA145CE}"/>
            </c:ext>
          </c:extLst>
        </c:ser>
        <c:ser>
          <c:idx val="3"/>
          <c:order val="3"/>
          <c:tx>
            <c:strRef>
              <c:f>Other!$F$7</c:f>
              <c:strCache>
                <c:ptCount val="1"/>
                <c:pt idx="0">
                  <c:v>2024-25</c:v>
                </c:pt>
              </c:strCache>
            </c:strRef>
          </c:tx>
          <c:spPr>
            <a:solidFill>
              <a:schemeClr val="accent3">
                <a:tint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Other!$F$8:$F$16</c:f>
              <c:numCache>
                <c:formatCode>"£"#,##0</c:formatCode>
                <c:ptCount val="9"/>
              </c:numCache>
            </c:numRef>
          </c:val>
          <c:extLst>
            <c:ext xmlns:c16="http://schemas.microsoft.com/office/drawing/2014/chart" uri="{C3380CC4-5D6E-409C-BE32-E72D297353CC}">
              <c16:uniqueId val="{00000003-AFF2-43C7-AC58-17599EA145CE}"/>
            </c:ext>
          </c:extLst>
        </c:ser>
        <c:ser>
          <c:idx val="4"/>
          <c:order val="4"/>
          <c:tx>
            <c:strRef>
              <c:f>Other!$G$7</c:f>
              <c:strCache>
                <c:ptCount val="1"/>
                <c:pt idx="0">
                  <c:v>2025-26</c:v>
                </c:pt>
              </c:strCache>
            </c:strRef>
          </c:tx>
          <c:spPr>
            <a:solidFill>
              <a:schemeClr val="accent3"/>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Other!$G$8:$G$16</c:f>
              <c:numCache>
                <c:formatCode>"£"#,##0</c:formatCode>
                <c:ptCount val="9"/>
                <c:pt idx="2">
                  <c:v>632698.25</c:v>
                </c:pt>
              </c:numCache>
            </c:numRef>
          </c:val>
          <c:extLst>
            <c:ext xmlns:c16="http://schemas.microsoft.com/office/drawing/2014/chart" uri="{C3380CC4-5D6E-409C-BE32-E72D297353CC}">
              <c16:uniqueId val="{00000004-AFF2-43C7-AC58-17599EA145CE}"/>
            </c:ext>
          </c:extLst>
        </c:ser>
        <c:ser>
          <c:idx val="5"/>
          <c:order val="5"/>
          <c:tx>
            <c:strRef>
              <c:f>Other!$H$7</c:f>
              <c:strCache>
                <c:ptCount val="1"/>
                <c:pt idx="0">
                  <c:v>2026-27</c:v>
                </c:pt>
              </c:strCache>
            </c:strRef>
          </c:tx>
          <c:spPr>
            <a:solidFill>
              <a:schemeClr val="accent3">
                <a:shade val="86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Other!$H$8:$H$16</c:f>
              <c:numCache>
                <c:formatCode>"£"#,##0</c:formatCode>
                <c:ptCount val="9"/>
              </c:numCache>
            </c:numRef>
          </c:val>
          <c:extLst>
            <c:ext xmlns:c16="http://schemas.microsoft.com/office/drawing/2014/chart" uri="{C3380CC4-5D6E-409C-BE32-E72D297353CC}">
              <c16:uniqueId val="{00000005-AFF2-43C7-AC58-17599EA145CE}"/>
            </c:ext>
          </c:extLst>
        </c:ser>
        <c:ser>
          <c:idx val="6"/>
          <c:order val="6"/>
          <c:tx>
            <c:strRef>
              <c:f>Other!$I$7</c:f>
              <c:strCache>
                <c:ptCount val="1"/>
                <c:pt idx="0">
                  <c:v>2027-28</c:v>
                </c:pt>
              </c:strCache>
            </c:strRef>
          </c:tx>
          <c:spPr>
            <a:solidFill>
              <a:schemeClr val="accent3">
                <a:shade val="72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Other!$I$8:$I$16</c:f>
              <c:numCache>
                <c:formatCode>"£"#,##0</c:formatCode>
                <c:ptCount val="9"/>
              </c:numCache>
            </c:numRef>
          </c:val>
          <c:extLst>
            <c:ext xmlns:c16="http://schemas.microsoft.com/office/drawing/2014/chart" uri="{C3380CC4-5D6E-409C-BE32-E72D297353CC}">
              <c16:uniqueId val="{00000006-AFF2-43C7-AC58-17599EA145CE}"/>
            </c:ext>
          </c:extLst>
        </c:ser>
        <c:ser>
          <c:idx val="7"/>
          <c:order val="7"/>
          <c:tx>
            <c:strRef>
              <c:f>Other!$J$7</c:f>
              <c:strCache>
                <c:ptCount val="1"/>
                <c:pt idx="0">
                  <c:v>2028-29</c:v>
                </c:pt>
              </c:strCache>
            </c:strRef>
          </c:tx>
          <c:spPr>
            <a:solidFill>
              <a:schemeClr val="accent3">
                <a:shade val="58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Other!$J$8:$J$16</c:f>
              <c:numCache>
                <c:formatCode>"£"#,##0</c:formatCode>
                <c:ptCount val="9"/>
              </c:numCache>
            </c:numRef>
          </c:val>
          <c:extLst>
            <c:ext xmlns:c16="http://schemas.microsoft.com/office/drawing/2014/chart" uri="{C3380CC4-5D6E-409C-BE32-E72D297353CC}">
              <c16:uniqueId val="{00000007-AFF2-43C7-AC58-17599EA145CE}"/>
            </c:ext>
          </c:extLst>
        </c:ser>
        <c:ser>
          <c:idx val="8"/>
          <c:order val="8"/>
          <c:tx>
            <c:strRef>
              <c:f>Other!$K$7</c:f>
              <c:strCache>
                <c:ptCount val="1"/>
                <c:pt idx="0">
                  <c:v>2029-30</c:v>
                </c:pt>
              </c:strCache>
            </c:strRef>
          </c:tx>
          <c:spPr>
            <a:solidFill>
              <a:schemeClr val="accent3">
                <a:shade val="44000"/>
              </a:schemeClr>
            </a:solidFill>
            <a:ln>
              <a:noFill/>
            </a:ln>
            <a:effectLst/>
          </c:spPr>
          <c:invertIfNegative val="0"/>
          <c:cat>
            <c:strRef>
              <c:f>Other!$B$8:$B$16</c:f>
              <c:strCache>
                <c:ptCount val="4"/>
                <c:pt idx="0">
                  <c:v>1.2.9 Special schools and PRUs in financial difficulty</c:v>
                </c:pt>
                <c:pt idx="1">
                  <c:v>1.2.10 PFI/ BSF costs at special schools, AP/ PRUs and Post 16 institutions only</c:v>
                </c:pt>
                <c:pt idx="2">
                  <c:v>1.2.11 Direct payments (SEN and disability)</c:v>
                </c:pt>
                <c:pt idx="3">
                  <c:v>1.2.12 Carbon reduction commitment allowances (PRUs)</c:v>
                </c:pt>
              </c:strCache>
            </c:strRef>
          </c:cat>
          <c:val>
            <c:numRef>
              <c:f>Other!$K$8:$K$16</c:f>
              <c:numCache>
                <c:formatCode>"£"#,##0</c:formatCode>
                <c:ptCount val="9"/>
              </c:numCache>
            </c:numRef>
          </c:val>
          <c:extLst>
            <c:ext xmlns:c16="http://schemas.microsoft.com/office/drawing/2014/chart" uri="{C3380CC4-5D6E-409C-BE32-E72D297353CC}">
              <c16:uniqueId val="{00000001-B957-4982-B62F-554CFDB10E10}"/>
            </c:ext>
          </c:extLst>
        </c:ser>
        <c:dLbls>
          <c:showLegendKey val="0"/>
          <c:showVal val="0"/>
          <c:showCatName val="0"/>
          <c:showSerName val="0"/>
          <c:showPercent val="0"/>
          <c:showBubbleSize val="0"/>
        </c:dLbls>
        <c:gapWidth val="219"/>
        <c:overlap val="-27"/>
        <c:axId val="632268223"/>
        <c:axId val="626116031"/>
      </c:barChart>
      <c:catAx>
        <c:axId val="63226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26116031"/>
        <c:crosses val="autoZero"/>
        <c:auto val="1"/>
        <c:lblAlgn val="ctr"/>
        <c:lblOffset val="100"/>
        <c:noMultiLvlLbl val="0"/>
      </c:catAx>
      <c:valAx>
        <c:axId val="6261160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32268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CYP!$C$39</c:f>
              <c:strCache>
                <c:ptCount val="1"/>
                <c:pt idx="0">
                  <c:v>2022</c:v>
                </c:pt>
              </c:strCache>
            </c:strRef>
          </c:tx>
          <c:spPr>
            <a:solidFill>
              <a:schemeClr val="accent3">
                <a:tint val="42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CYP!$C$40:$C$52</c:f>
              <c:numCache>
                <c:formatCode>#,##0</c:formatCode>
                <c:ptCount val="13"/>
                <c:pt idx="0">
                  <c:v>1673</c:v>
                </c:pt>
                <c:pt idx="1">
                  <c:v>132.93200000000002</c:v>
                </c:pt>
                <c:pt idx="2">
                  <c:v>1011.624</c:v>
                </c:pt>
                <c:pt idx="3">
                  <c:v>13.552</c:v>
                </c:pt>
                <c:pt idx="4">
                  <c:v>245.10399999999998</c:v>
                </c:pt>
                <c:pt idx="5">
                  <c:v>46</c:v>
                </c:pt>
                <c:pt idx="6">
                  <c:v>1224</c:v>
                </c:pt>
                <c:pt idx="7">
                  <c:v>845.24400000000003</c:v>
                </c:pt>
                <c:pt idx="8">
                  <c:v>279.036</c:v>
                </c:pt>
                <c:pt idx="9">
                  <c:v>255.036</c:v>
                </c:pt>
                <c:pt idx="10">
                  <c:v>50</c:v>
                </c:pt>
                <c:pt idx="11">
                  <c:v>63.275999999999996</c:v>
                </c:pt>
                <c:pt idx="12">
                  <c:v>3115</c:v>
                </c:pt>
              </c:numCache>
            </c:numRef>
          </c:val>
          <c:extLst>
            <c:ext xmlns:c16="http://schemas.microsoft.com/office/drawing/2014/chart" uri="{C3380CC4-5D6E-409C-BE32-E72D297353CC}">
              <c16:uniqueId val="{00000000-FEB4-4189-9A02-BDCA47141A4B}"/>
            </c:ext>
          </c:extLst>
        </c:ser>
        <c:ser>
          <c:idx val="1"/>
          <c:order val="1"/>
          <c:tx>
            <c:strRef>
              <c:f>CYP!$D$39</c:f>
              <c:strCache>
                <c:ptCount val="1"/>
                <c:pt idx="0">
                  <c:v>2023</c:v>
                </c:pt>
              </c:strCache>
            </c:strRef>
          </c:tx>
          <c:spPr>
            <a:solidFill>
              <a:schemeClr val="accent3">
                <a:tint val="54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CYP!$D$40:$D$52</c:f>
              <c:numCache>
                <c:formatCode>#,##0</c:formatCode>
                <c:ptCount val="13"/>
                <c:pt idx="0">
                  <c:v>1780</c:v>
                </c:pt>
                <c:pt idx="1">
                  <c:v>145.38</c:v>
                </c:pt>
                <c:pt idx="2">
                  <c:v>1059</c:v>
                </c:pt>
                <c:pt idx="3">
                  <c:v>15.66</c:v>
                </c:pt>
                <c:pt idx="4">
                  <c:v>256.2</c:v>
                </c:pt>
                <c:pt idx="5">
                  <c:v>50.599999999999994</c:v>
                </c:pt>
                <c:pt idx="6">
                  <c:v>1273</c:v>
                </c:pt>
                <c:pt idx="7">
                  <c:v>870</c:v>
                </c:pt>
                <c:pt idx="8">
                  <c:v>279</c:v>
                </c:pt>
                <c:pt idx="9">
                  <c:v>263</c:v>
                </c:pt>
                <c:pt idx="10">
                  <c:v>56.6</c:v>
                </c:pt>
                <c:pt idx="11">
                  <c:v>231</c:v>
                </c:pt>
                <c:pt idx="12">
                  <c:v>0</c:v>
                </c:pt>
              </c:numCache>
            </c:numRef>
          </c:val>
          <c:extLst>
            <c:ext xmlns:c16="http://schemas.microsoft.com/office/drawing/2014/chart" uri="{C3380CC4-5D6E-409C-BE32-E72D297353CC}">
              <c16:uniqueId val="{00000001-FEB4-4189-9A02-BDCA47141A4B}"/>
            </c:ext>
          </c:extLst>
        </c:ser>
        <c:ser>
          <c:idx val="2"/>
          <c:order val="2"/>
          <c:tx>
            <c:strRef>
              <c:f>CYP!$E$39</c:f>
              <c:strCache>
                <c:ptCount val="1"/>
                <c:pt idx="0">
                  <c:v>2024</c:v>
                </c:pt>
              </c:strCache>
            </c:strRef>
          </c:tx>
          <c:spPr>
            <a:solidFill>
              <a:schemeClr val="accent3">
                <a:tint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CYP!$E$40:$E$52</c:f>
              <c:numCache>
                <c:formatCode>#,##0</c:formatCode>
                <c:ptCount val="13"/>
                <c:pt idx="0">
                  <c:v>2096</c:v>
                </c:pt>
                <c:pt idx="1">
                  <c:v>150</c:v>
                </c:pt>
                <c:pt idx="2">
                  <c:v>1018</c:v>
                </c:pt>
                <c:pt idx="3">
                  <c:v>23</c:v>
                </c:pt>
                <c:pt idx="4">
                  <c:v>259</c:v>
                </c:pt>
                <c:pt idx="5">
                  <c:v>57</c:v>
                </c:pt>
                <c:pt idx="6">
                  <c:v>1322</c:v>
                </c:pt>
                <c:pt idx="7">
                  <c:v>1087</c:v>
                </c:pt>
                <c:pt idx="8">
                  <c:v>277</c:v>
                </c:pt>
                <c:pt idx="9">
                  <c:v>292</c:v>
                </c:pt>
                <c:pt idx="10">
                  <c:v>61</c:v>
                </c:pt>
                <c:pt idx="11">
                  <c:v>116</c:v>
                </c:pt>
                <c:pt idx="12">
                  <c:v>0</c:v>
                </c:pt>
              </c:numCache>
            </c:numRef>
          </c:val>
          <c:extLst>
            <c:ext xmlns:c16="http://schemas.microsoft.com/office/drawing/2014/chart" uri="{C3380CC4-5D6E-409C-BE32-E72D297353CC}">
              <c16:uniqueId val="{00000002-FEB4-4189-9A02-BDCA47141A4B}"/>
            </c:ext>
          </c:extLst>
        </c:ser>
        <c:ser>
          <c:idx val="3"/>
          <c:order val="3"/>
          <c:tx>
            <c:strRef>
              <c:f>CYP!$F$39</c:f>
              <c:strCache>
                <c:ptCount val="1"/>
                <c:pt idx="0">
                  <c:v>2025</c:v>
                </c:pt>
              </c:strCache>
            </c:strRef>
          </c:tx>
          <c:spPr>
            <a:solidFill>
              <a:schemeClr val="accent3">
                <a:tint val="77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CYP!$F$40:$F$52</c:f>
              <c:numCache>
                <c:formatCode>#,##0</c:formatCode>
                <c:ptCount val="13"/>
                <c:pt idx="0">
                  <c:v>2449</c:v>
                </c:pt>
                <c:pt idx="1">
                  <c:v>158</c:v>
                </c:pt>
                <c:pt idx="2">
                  <c:v>1100</c:v>
                </c:pt>
                <c:pt idx="3">
                  <c:v>28</c:v>
                </c:pt>
                <c:pt idx="4">
                  <c:v>276</c:v>
                </c:pt>
                <c:pt idx="5">
                  <c:v>63</c:v>
                </c:pt>
                <c:pt idx="6">
                  <c:v>1681</c:v>
                </c:pt>
                <c:pt idx="7">
                  <c:v>1363</c:v>
                </c:pt>
                <c:pt idx="8">
                  <c:v>290</c:v>
                </c:pt>
                <c:pt idx="9">
                  <c:v>314</c:v>
                </c:pt>
                <c:pt idx="10">
                  <c:v>59</c:v>
                </c:pt>
                <c:pt idx="11">
                  <c:v>124</c:v>
                </c:pt>
                <c:pt idx="12">
                  <c:v>300</c:v>
                </c:pt>
              </c:numCache>
            </c:numRef>
          </c:val>
          <c:extLst>
            <c:ext xmlns:c16="http://schemas.microsoft.com/office/drawing/2014/chart" uri="{C3380CC4-5D6E-409C-BE32-E72D297353CC}">
              <c16:uniqueId val="{00000003-FEB4-4189-9A02-BDCA47141A4B}"/>
            </c:ext>
          </c:extLst>
        </c:ser>
        <c:ser>
          <c:idx val="4"/>
          <c:order val="4"/>
          <c:tx>
            <c:strRef>
              <c:f>CYP!$G$39</c:f>
              <c:strCache>
                <c:ptCount val="1"/>
                <c:pt idx="0">
                  <c:v>2026</c:v>
                </c:pt>
              </c:strCache>
            </c:strRef>
          </c:tx>
          <c:spPr>
            <a:solidFill>
              <a:schemeClr val="accent3">
                <a:tint val="89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CYP!$G$40:$G$52</c:f>
              <c:numCache>
                <c:formatCode>#,##0</c:formatCode>
                <c:ptCount val="13"/>
                <c:pt idx="0">
                  <c:v>2873.7521432041485</c:v>
                </c:pt>
                <c:pt idx="1">
                  <c:v>186.90373239992812</c:v>
                </c:pt>
                <c:pt idx="2">
                  <c:v>1264.9504767065139</c:v>
                </c:pt>
                <c:pt idx="3">
                  <c:v>31.914664058817028</c:v>
                </c:pt>
                <c:pt idx="4">
                  <c:v>321.69782972042293</c:v>
                </c:pt>
                <c:pt idx="5">
                  <c:v>70.43856060883968</c:v>
                </c:pt>
                <c:pt idx="6">
                  <c:v>1990.9879656125793</c:v>
                </c:pt>
                <c:pt idx="7">
                  <c:v>1624.284731950949</c:v>
                </c:pt>
                <c:pt idx="8">
                  <c:v>327.1637813647219</c:v>
                </c:pt>
                <c:pt idx="9">
                  <c:v>373.66062730522737</c:v>
                </c:pt>
                <c:pt idx="10">
                  <c:v>69.934725697460948</c:v>
                </c:pt>
                <c:pt idx="11">
                  <c:v>150.67776808177899</c:v>
                </c:pt>
                <c:pt idx="12">
                  <c:v>364.56168081577596</c:v>
                </c:pt>
              </c:numCache>
            </c:numRef>
          </c:val>
          <c:extLst>
            <c:ext xmlns:c16="http://schemas.microsoft.com/office/drawing/2014/chart" uri="{C3380CC4-5D6E-409C-BE32-E72D297353CC}">
              <c16:uniqueId val="{00000004-FEB4-4189-9A02-BDCA47141A4B}"/>
            </c:ext>
          </c:extLst>
        </c:ser>
        <c:ser>
          <c:idx val="5"/>
          <c:order val="5"/>
          <c:tx>
            <c:strRef>
              <c:f>CYP!$H$39</c:f>
              <c:strCache>
                <c:ptCount val="1"/>
                <c:pt idx="0">
                  <c:v>2027</c:v>
                </c:pt>
              </c:strCache>
            </c:strRef>
          </c:tx>
          <c:spPr>
            <a:solidFill>
              <a:schemeClr val="accent3"/>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CYP!$H$40:$H$52</c:f>
              <c:numCache>
                <c:formatCode>#,##0</c:formatCode>
                <c:ptCount val="13"/>
                <c:pt idx="0">
                  <c:v>3282.5530587257808</c:v>
                </c:pt>
                <c:pt idx="1">
                  <c:v>211.83873257418338</c:v>
                </c:pt>
                <c:pt idx="2">
                  <c:v>1439.206384306935</c:v>
                </c:pt>
                <c:pt idx="3">
                  <c:v>36.136680337067631</c:v>
                </c:pt>
                <c:pt idx="4">
                  <c:v>360.21498627605581</c:v>
                </c:pt>
                <c:pt idx="5">
                  <c:v>78.512371621164675</c:v>
                </c:pt>
                <c:pt idx="6">
                  <c:v>2283.6167112364096</c:v>
                </c:pt>
                <c:pt idx="7">
                  <c:v>1856.646967859479</c:v>
                </c:pt>
                <c:pt idx="8">
                  <c:v>371.86644408499842</c:v>
                </c:pt>
                <c:pt idx="9">
                  <c:v>433.97747264469967</c:v>
                </c:pt>
                <c:pt idx="10">
                  <c:v>81.874553254101698</c:v>
                </c:pt>
                <c:pt idx="11">
                  <c:v>167.47711335902176</c:v>
                </c:pt>
                <c:pt idx="12">
                  <c:v>425.78580191305781</c:v>
                </c:pt>
              </c:numCache>
            </c:numRef>
          </c:val>
          <c:extLst>
            <c:ext xmlns:c16="http://schemas.microsoft.com/office/drawing/2014/chart" uri="{C3380CC4-5D6E-409C-BE32-E72D297353CC}">
              <c16:uniqueId val="{00000005-FEB4-4189-9A02-BDCA47141A4B}"/>
            </c:ext>
          </c:extLst>
        </c:ser>
        <c:ser>
          <c:idx val="6"/>
          <c:order val="6"/>
          <c:tx>
            <c:strRef>
              <c:f>CYP!$I$39</c:f>
              <c:strCache>
                <c:ptCount val="1"/>
                <c:pt idx="0">
                  <c:v>2028</c:v>
                </c:pt>
              </c:strCache>
            </c:strRef>
          </c:tx>
          <c:spPr>
            <a:solidFill>
              <a:schemeClr val="accent3">
                <a:shade val="88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CYP!$I$40:$I$52</c:f>
              <c:numCache>
                <c:formatCode>#,##0</c:formatCode>
                <c:ptCount val="13"/>
                <c:pt idx="0">
                  <c:v>3806.0443238290709</c:v>
                </c:pt>
                <c:pt idx="1">
                  <c:v>243.24735768902505</c:v>
                </c:pt>
                <c:pt idx="2">
                  <c:v>1671.4862262745082</c:v>
                </c:pt>
                <c:pt idx="3">
                  <c:v>41.728353177759317</c:v>
                </c:pt>
                <c:pt idx="4">
                  <c:v>415.08667084064791</c:v>
                </c:pt>
                <c:pt idx="5">
                  <c:v>89.876384094044624</c:v>
                </c:pt>
                <c:pt idx="6">
                  <c:v>2670.0467053565262</c:v>
                </c:pt>
                <c:pt idx="7">
                  <c:v>2148.6276442474709</c:v>
                </c:pt>
                <c:pt idx="8">
                  <c:v>423.0736511324875</c:v>
                </c:pt>
                <c:pt idx="9">
                  <c:v>505.30020749840594</c:v>
                </c:pt>
                <c:pt idx="10">
                  <c:v>94.724697165106875</c:v>
                </c:pt>
                <c:pt idx="11">
                  <c:v>193.09032685330033</c:v>
                </c:pt>
                <c:pt idx="12">
                  <c:v>493.07497415138039</c:v>
                </c:pt>
              </c:numCache>
            </c:numRef>
          </c:val>
          <c:extLst>
            <c:ext xmlns:c16="http://schemas.microsoft.com/office/drawing/2014/chart" uri="{C3380CC4-5D6E-409C-BE32-E72D297353CC}">
              <c16:uniqueId val="{00000006-FEB4-4189-9A02-BDCA47141A4B}"/>
            </c:ext>
          </c:extLst>
        </c:ser>
        <c:ser>
          <c:idx val="7"/>
          <c:order val="7"/>
          <c:tx>
            <c:strRef>
              <c:f>CYP!$J$39</c:f>
              <c:strCache>
                <c:ptCount val="1"/>
                <c:pt idx="0">
                  <c:v>2029</c:v>
                </c:pt>
              </c:strCache>
            </c:strRef>
          </c:tx>
          <c:spPr>
            <a:solidFill>
              <a:schemeClr val="accent3">
                <a:shade val="76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CYP!$J$40:$J$52</c:f>
              <c:numCache>
                <c:formatCode>#,##0</c:formatCode>
                <c:ptCount val="13"/>
                <c:pt idx="0">
                  <c:v>4469.4216910292926</c:v>
                </c:pt>
                <c:pt idx="1">
                  <c:v>288.15088495315769</c:v>
                </c:pt>
                <c:pt idx="2">
                  <c:v>1942.3109334672868</c:v>
                </c:pt>
                <c:pt idx="3">
                  <c:v>46.50688575412979</c:v>
                </c:pt>
                <c:pt idx="4">
                  <c:v>482.43180445558448</c:v>
                </c:pt>
                <c:pt idx="5">
                  <c:v>101.23154206962056</c:v>
                </c:pt>
                <c:pt idx="6">
                  <c:v>3158.6523598646136</c:v>
                </c:pt>
                <c:pt idx="7">
                  <c:v>2529.7195050054729</c:v>
                </c:pt>
                <c:pt idx="8">
                  <c:v>483.23029852456557</c:v>
                </c:pt>
                <c:pt idx="9">
                  <c:v>596.37558956388784</c:v>
                </c:pt>
                <c:pt idx="10">
                  <c:v>112.40165966255869</c:v>
                </c:pt>
                <c:pt idx="11">
                  <c:v>227.53703054715555</c:v>
                </c:pt>
                <c:pt idx="12">
                  <c:v>586.85206691451151</c:v>
                </c:pt>
              </c:numCache>
            </c:numRef>
          </c:val>
          <c:extLst>
            <c:ext xmlns:c16="http://schemas.microsoft.com/office/drawing/2014/chart" uri="{C3380CC4-5D6E-409C-BE32-E72D297353CC}">
              <c16:uniqueId val="{00000007-FEB4-4189-9A02-BDCA47141A4B}"/>
            </c:ext>
          </c:extLst>
        </c:ser>
        <c:ser>
          <c:idx val="8"/>
          <c:order val="8"/>
          <c:tx>
            <c:strRef>
              <c:f>CYP!$K$39</c:f>
              <c:strCache>
                <c:ptCount val="1"/>
                <c:pt idx="0">
                  <c:v>2030</c:v>
                </c:pt>
              </c:strCache>
            </c:strRef>
          </c:tx>
          <c:spPr>
            <a:solidFill>
              <a:schemeClr val="accent3">
                <a:shade val="65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CYP!$K$40:$K$52</c:f>
              <c:numCache>
                <c:formatCode>#,##0</c:formatCode>
                <c:ptCount val="13"/>
                <c:pt idx="0">
                  <c:v>5241.3583339438956</c:v>
                </c:pt>
                <c:pt idx="1">
                  <c:v>337.8620132664426</c:v>
                </c:pt>
                <c:pt idx="2">
                  <c:v>2265.3857798842928</c:v>
                </c:pt>
                <c:pt idx="3">
                  <c:v>54.670692213605975</c:v>
                </c:pt>
                <c:pt idx="4">
                  <c:v>558.61272976148086</c:v>
                </c:pt>
                <c:pt idx="5">
                  <c:v>115.02125380307935</c:v>
                </c:pt>
                <c:pt idx="6">
                  <c:v>3737.0758164477957</c:v>
                </c:pt>
                <c:pt idx="7">
                  <c:v>2969.622304420438</c:v>
                </c:pt>
                <c:pt idx="8">
                  <c:v>552.21923814017362</c:v>
                </c:pt>
                <c:pt idx="9">
                  <c:v>702.95708731749426</c:v>
                </c:pt>
                <c:pt idx="10">
                  <c:v>133.81401865347871</c:v>
                </c:pt>
                <c:pt idx="11">
                  <c:v>267.46940332160818</c:v>
                </c:pt>
                <c:pt idx="12">
                  <c:v>692.13062377197298</c:v>
                </c:pt>
              </c:numCache>
            </c:numRef>
          </c:val>
          <c:extLst>
            <c:ext xmlns:c16="http://schemas.microsoft.com/office/drawing/2014/chart" uri="{C3380CC4-5D6E-409C-BE32-E72D297353CC}">
              <c16:uniqueId val="{00000001-6242-4B90-830B-9221CD095467}"/>
            </c:ext>
          </c:extLst>
        </c:ser>
        <c:ser>
          <c:idx val="9"/>
          <c:order val="9"/>
          <c:tx>
            <c:strRef>
              <c:f>CYP!$L$39</c:f>
              <c:strCache>
                <c:ptCount val="1"/>
                <c:pt idx="0">
                  <c:v>2031</c:v>
                </c:pt>
              </c:strCache>
            </c:strRef>
          </c:tx>
          <c:spPr>
            <a:solidFill>
              <a:schemeClr val="accent3">
                <a:shade val="53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CYP!$L$40:$L$52</c:f>
              <c:numCache>
                <c:formatCode>#,##0</c:formatCode>
                <c:ptCount val="13"/>
                <c:pt idx="0">
                  <c:v>6206.5459683006884</c:v>
                </c:pt>
                <c:pt idx="1">
                  <c:v>399.20201171703923</c:v>
                </c:pt>
                <c:pt idx="2">
                  <c:v>2666.0091787053916</c:v>
                </c:pt>
                <c:pt idx="3">
                  <c:v>63.870536493262961</c:v>
                </c:pt>
                <c:pt idx="4">
                  <c:v>654.82150150879806</c:v>
                </c:pt>
                <c:pt idx="5">
                  <c:v>130.69909458072408</c:v>
                </c:pt>
                <c:pt idx="6">
                  <c:v>4468.3827249137266</c:v>
                </c:pt>
                <c:pt idx="7">
                  <c:v>3517.6095833813406</c:v>
                </c:pt>
                <c:pt idx="8">
                  <c:v>637.57453039460552</c:v>
                </c:pt>
                <c:pt idx="9">
                  <c:v>836.16594686869666</c:v>
                </c:pt>
                <c:pt idx="10">
                  <c:v>158.65692567138828</c:v>
                </c:pt>
                <c:pt idx="11">
                  <c:v>317.03511233067269</c:v>
                </c:pt>
                <c:pt idx="12">
                  <c:v>824.50117174492402</c:v>
                </c:pt>
              </c:numCache>
            </c:numRef>
          </c:val>
          <c:extLst>
            <c:ext xmlns:c16="http://schemas.microsoft.com/office/drawing/2014/chart" uri="{C3380CC4-5D6E-409C-BE32-E72D297353CC}">
              <c16:uniqueId val="{00000000-31C3-4A45-BE40-7B1E7DBA043F}"/>
            </c:ext>
          </c:extLst>
        </c:ser>
        <c:ser>
          <c:idx val="10"/>
          <c:order val="10"/>
          <c:tx>
            <c:strRef>
              <c:f>CYP!$M$39</c:f>
              <c:strCache>
                <c:ptCount val="1"/>
                <c:pt idx="0">
                  <c:v>2032</c:v>
                </c:pt>
              </c:strCache>
            </c:strRef>
          </c:tx>
          <c:spPr>
            <a:solidFill>
              <a:schemeClr val="accent3">
                <a:shade val="41000"/>
              </a:schemeClr>
            </a:solidFill>
            <a:ln>
              <a:noFill/>
            </a:ln>
            <a:effectLst/>
          </c:spPr>
          <c:invertIfNegative val="0"/>
          <c:cat>
            <c:strRef>
              <c:f>CYP!$B$40:$B$52</c:f>
              <c:strCache>
                <c:ptCount val="13"/>
                <c:pt idx="0">
                  <c:v>Autistic Spectrum Disorder</c:v>
                </c:pt>
                <c:pt idx="1">
                  <c:v>Hearing Impairment</c:v>
                </c:pt>
                <c:pt idx="2">
                  <c:v>Moderate Learning Difficulty</c:v>
                </c:pt>
                <c:pt idx="3">
                  <c:v>Multi- Sensory Impairment</c:v>
                </c:pt>
                <c:pt idx="4">
                  <c:v>Physical Disability</c:v>
                </c:pt>
                <c:pt idx="5">
                  <c:v>Profound &amp; Multiple Learning Difficulty</c:v>
                </c:pt>
                <c:pt idx="6">
                  <c:v>Social, Emotional and Mental Health</c:v>
                </c:pt>
                <c:pt idx="7">
                  <c:v>Speech, Language and Communications needs</c:v>
                </c:pt>
                <c:pt idx="8">
                  <c:v>Severe Learning Difficulty</c:v>
                </c:pt>
                <c:pt idx="9">
                  <c:v>Specific Learning Difficulty</c:v>
                </c:pt>
                <c:pt idx="10">
                  <c:v>Visual Impairment</c:v>
                </c:pt>
                <c:pt idx="11">
                  <c:v>Other Difficulty/Disability</c:v>
                </c:pt>
                <c:pt idx="12">
                  <c:v>SEN support but no specialist assessment of type of need</c:v>
                </c:pt>
              </c:strCache>
            </c:strRef>
          </c:cat>
          <c:val>
            <c:numRef>
              <c:f>CYP!$M$40:$M$52</c:f>
              <c:numCache>
                <c:formatCode>#,##0</c:formatCode>
                <c:ptCount val="13"/>
                <c:pt idx="0">
                  <c:v>7408.8726419639006</c:v>
                </c:pt>
                <c:pt idx="1">
                  <c:v>477.3367867039849</c:v>
                </c:pt>
                <c:pt idx="2">
                  <c:v>3153.5336914130085</c:v>
                </c:pt>
                <c:pt idx="3">
                  <c:v>75.514612356533775</c:v>
                </c:pt>
                <c:pt idx="4">
                  <c:v>772.52900501493616</c:v>
                </c:pt>
                <c:pt idx="5">
                  <c:v>150.6321911240006</c:v>
                </c:pt>
                <c:pt idx="6">
                  <c:v>5385.0929049214046</c:v>
                </c:pt>
                <c:pt idx="7">
                  <c:v>4203.9201399492204</c:v>
                </c:pt>
                <c:pt idx="8">
                  <c:v>738.05091313933576</c:v>
                </c:pt>
                <c:pt idx="9">
                  <c:v>1004.2786212060971</c:v>
                </c:pt>
                <c:pt idx="10">
                  <c:v>190.86020659137506</c:v>
                </c:pt>
                <c:pt idx="11">
                  <c:v>379.18341078009485</c:v>
                </c:pt>
                <c:pt idx="12">
                  <c:v>991.55003523066455</c:v>
                </c:pt>
              </c:numCache>
            </c:numRef>
          </c:val>
          <c:extLst>
            <c:ext xmlns:c16="http://schemas.microsoft.com/office/drawing/2014/chart" uri="{C3380CC4-5D6E-409C-BE32-E72D297353CC}">
              <c16:uniqueId val="{00000001-31C3-4A45-BE40-7B1E7DBA043F}"/>
            </c:ext>
          </c:extLst>
        </c:ser>
        <c:dLbls>
          <c:showLegendKey val="0"/>
          <c:showVal val="0"/>
          <c:showCatName val="0"/>
          <c:showSerName val="0"/>
          <c:showPercent val="0"/>
          <c:showBubbleSize val="0"/>
        </c:dLbls>
        <c:gapWidth val="219"/>
        <c:overlap val="-27"/>
        <c:axId val="117257407"/>
        <c:axId val="613290623"/>
      </c:barChart>
      <c:catAx>
        <c:axId val="11725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290623"/>
        <c:crosses val="autoZero"/>
        <c:auto val="1"/>
        <c:lblAlgn val="ctr"/>
        <c:lblOffset val="100"/>
        <c:noMultiLvlLbl val="0"/>
      </c:catAx>
      <c:valAx>
        <c:axId val="613290623"/>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57407"/>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CYP!$C$9</c:f>
              <c:strCache>
                <c:ptCount val="1"/>
                <c:pt idx="0">
                  <c:v>2022</c:v>
                </c:pt>
              </c:strCache>
            </c:strRef>
          </c:tx>
          <c:spPr>
            <a:solidFill>
              <a:schemeClr val="accent3">
                <a:tint val="42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CYP!$C$10:$C$14</c:f>
              <c:numCache>
                <c:formatCode>#,##0</c:formatCode>
                <c:ptCount val="5"/>
                <c:pt idx="0">
                  <c:v>193</c:v>
                </c:pt>
                <c:pt idx="1">
                  <c:v>1875</c:v>
                </c:pt>
                <c:pt idx="2">
                  <c:v>2204</c:v>
                </c:pt>
                <c:pt idx="3">
                  <c:v>1404</c:v>
                </c:pt>
                <c:pt idx="4">
                  <c:v>671</c:v>
                </c:pt>
              </c:numCache>
            </c:numRef>
          </c:val>
          <c:extLst>
            <c:ext xmlns:c16="http://schemas.microsoft.com/office/drawing/2014/chart" uri="{C3380CC4-5D6E-409C-BE32-E72D297353CC}">
              <c16:uniqueId val="{00000000-4B94-4E1D-934A-40E7FBD44122}"/>
            </c:ext>
          </c:extLst>
        </c:ser>
        <c:ser>
          <c:idx val="1"/>
          <c:order val="1"/>
          <c:tx>
            <c:strRef>
              <c:f>CYP!$D$9</c:f>
              <c:strCache>
                <c:ptCount val="1"/>
                <c:pt idx="0">
                  <c:v>2023</c:v>
                </c:pt>
              </c:strCache>
            </c:strRef>
          </c:tx>
          <c:spPr>
            <a:solidFill>
              <a:schemeClr val="accent3">
                <a:tint val="54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CYP!$D$10:$D$14</c:f>
              <c:numCache>
                <c:formatCode>#,##0</c:formatCode>
                <c:ptCount val="5"/>
                <c:pt idx="0">
                  <c:v>207</c:v>
                </c:pt>
                <c:pt idx="1">
                  <c:v>1870</c:v>
                </c:pt>
                <c:pt idx="2">
                  <c:v>2430</c:v>
                </c:pt>
                <c:pt idx="3">
                  <c:v>1611</c:v>
                </c:pt>
                <c:pt idx="4">
                  <c:v>833</c:v>
                </c:pt>
              </c:numCache>
            </c:numRef>
          </c:val>
          <c:extLst>
            <c:ext xmlns:c16="http://schemas.microsoft.com/office/drawing/2014/chart" uri="{C3380CC4-5D6E-409C-BE32-E72D297353CC}">
              <c16:uniqueId val="{00000001-4B94-4E1D-934A-40E7FBD44122}"/>
            </c:ext>
          </c:extLst>
        </c:ser>
        <c:ser>
          <c:idx val="2"/>
          <c:order val="2"/>
          <c:tx>
            <c:strRef>
              <c:f>CYP!$E$9</c:f>
              <c:strCache>
                <c:ptCount val="1"/>
                <c:pt idx="0">
                  <c:v>2024</c:v>
                </c:pt>
              </c:strCache>
            </c:strRef>
          </c:tx>
          <c:spPr>
            <a:solidFill>
              <a:schemeClr val="accent3">
                <a:tint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CYP!$E$10:$E$14</c:f>
              <c:numCache>
                <c:formatCode>#,##0</c:formatCode>
                <c:ptCount val="5"/>
                <c:pt idx="0">
                  <c:v>268</c:v>
                </c:pt>
                <c:pt idx="1">
                  <c:v>2007</c:v>
                </c:pt>
                <c:pt idx="2">
                  <c:v>2736</c:v>
                </c:pt>
                <c:pt idx="3">
                  <c:v>1736</c:v>
                </c:pt>
                <c:pt idx="4">
                  <c:v>1113</c:v>
                </c:pt>
              </c:numCache>
            </c:numRef>
          </c:val>
          <c:extLst>
            <c:ext xmlns:c16="http://schemas.microsoft.com/office/drawing/2014/chart" uri="{C3380CC4-5D6E-409C-BE32-E72D297353CC}">
              <c16:uniqueId val="{00000002-4B94-4E1D-934A-40E7FBD44122}"/>
            </c:ext>
          </c:extLst>
        </c:ser>
        <c:ser>
          <c:idx val="3"/>
          <c:order val="3"/>
          <c:tx>
            <c:strRef>
              <c:f>CYP!$F$9</c:f>
              <c:strCache>
                <c:ptCount val="1"/>
                <c:pt idx="0">
                  <c:v>2025</c:v>
                </c:pt>
              </c:strCache>
            </c:strRef>
          </c:tx>
          <c:spPr>
            <a:solidFill>
              <a:schemeClr val="accent3">
                <a:tint val="77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CYP!$F$10:$F$14</c:f>
              <c:numCache>
                <c:formatCode>#,##0</c:formatCode>
                <c:ptCount val="5"/>
                <c:pt idx="0">
                  <c:v>304</c:v>
                </c:pt>
                <c:pt idx="1">
                  <c:v>2376</c:v>
                </c:pt>
                <c:pt idx="2">
                  <c:v>3071</c:v>
                </c:pt>
                <c:pt idx="3">
                  <c:v>470</c:v>
                </c:pt>
                <c:pt idx="4">
                  <c:v>55</c:v>
                </c:pt>
              </c:numCache>
            </c:numRef>
          </c:val>
          <c:extLst>
            <c:ext xmlns:c16="http://schemas.microsoft.com/office/drawing/2014/chart" uri="{C3380CC4-5D6E-409C-BE32-E72D297353CC}">
              <c16:uniqueId val="{00000003-4B94-4E1D-934A-40E7FBD44122}"/>
            </c:ext>
          </c:extLst>
        </c:ser>
        <c:ser>
          <c:idx val="4"/>
          <c:order val="4"/>
          <c:tx>
            <c:strRef>
              <c:f>CYP!$G$9</c:f>
              <c:strCache>
                <c:ptCount val="1"/>
                <c:pt idx="0">
                  <c:v>2026</c:v>
                </c:pt>
              </c:strCache>
            </c:strRef>
          </c:tx>
          <c:spPr>
            <a:solidFill>
              <a:schemeClr val="accent3">
                <a:tint val="89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CYP!$G$10:$G$14</c:f>
              <c:numCache>
                <c:formatCode>#,##0</c:formatCode>
                <c:ptCount val="5"/>
                <c:pt idx="0">
                  <c:v>420.32409368409367</c:v>
                </c:pt>
                <c:pt idx="1">
                  <c:v>2818.7124879141843</c:v>
                </c:pt>
                <c:pt idx="2">
                  <c:v>3680.1935345003144</c:v>
                </c:pt>
                <c:pt idx="3">
                  <c:v>1640.7558806267969</c:v>
                </c:pt>
                <c:pt idx="4">
                  <c:v>1091.1711727990985</c:v>
                </c:pt>
              </c:numCache>
            </c:numRef>
          </c:val>
          <c:extLst>
            <c:ext xmlns:c16="http://schemas.microsoft.com/office/drawing/2014/chart" uri="{C3380CC4-5D6E-409C-BE32-E72D297353CC}">
              <c16:uniqueId val="{00000004-4B94-4E1D-934A-40E7FBD44122}"/>
            </c:ext>
          </c:extLst>
        </c:ser>
        <c:ser>
          <c:idx val="5"/>
          <c:order val="5"/>
          <c:tx>
            <c:strRef>
              <c:f>CYP!$H$9</c:f>
              <c:strCache>
                <c:ptCount val="1"/>
                <c:pt idx="0">
                  <c:v>2027</c:v>
                </c:pt>
              </c:strCache>
            </c:strRef>
          </c:tx>
          <c:spPr>
            <a:solidFill>
              <a:schemeClr val="accent3"/>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CYP!$H$10:$H$14</c:f>
              <c:numCache>
                <c:formatCode>#,##0</c:formatCode>
                <c:ptCount val="5"/>
                <c:pt idx="0">
                  <c:v>560.15217837516059</c:v>
                </c:pt>
                <c:pt idx="1">
                  <c:v>3159.6336976423227</c:v>
                </c:pt>
                <c:pt idx="2">
                  <c:v>4202.6227150032446</c:v>
                </c:pt>
                <c:pt idx="3">
                  <c:v>1758.4665461614668</c:v>
                </c:pt>
                <c:pt idx="4">
                  <c:v>1349.2231982247215</c:v>
                </c:pt>
              </c:numCache>
            </c:numRef>
          </c:val>
          <c:extLst>
            <c:ext xmlns:c16="http://schemas.microsoft.com/office/drawing/2014/chart" uri="{C3380CC4-5D6E-409C-BE32-E72D297353CC}">
              <c16:uniqueId val="{00000005-4B94-4E1D-934A-40E7FBD44122}"/>
            </c:ext>
          </c:extLst>
        </c:ser>
        <c:ser>
          <c:idx val="6"/>
          <c:order val="6"/>
          <c:tx>
            <c:strRef>
              <c:f>CYP!$I$9</c:f>
              <c:strCache>
                <c:ptCount val="1"/>
                <c:pt idx="0">
                  <c:v>2028</c:v>
                </c:pt>
              </c:strCache>
            </c:strRef>
          </c:tx>
          <c:spPr>
            <a:solidFill>
              <a:schemeClr val="accent3">
                <a:shade val="88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CYP!$I$10:$I$14</c:f>
              <c:numCache>
                <c:formatCode>#,##0</c:formatCode>
                <c:ptCount val="5"/>
                <c:pt idx="0">
                  <c:v>739.29976212385441</c:v>
                </c:pt>
                <c:pt idx="1">
                  <c:v>3573.2631395936141</c:v>
                </c:pt>
                <c:pt idx="2">
                  <c:v>4820.6748618567435</c:v>
                </c:pt>
                <c:pt idx="3">
                  <c:v>1943.24782113934</c:v>
                </c:pt>
                <c:pt idx="4">
                  <c:v>1719.342503210527</c:v>
                </c:pt>
              </c:numCache>
            </c:numRef>
          </c:val>
          <c:extLst>
            <c:ext xmlns:c16="http://schemas.microsoft.com/office/drawing/2014/chart" uri="{C3380CC4-5D6E-409C-BE32-E72D297353CC}">
              <c16:uniqueId val="{00000006-4B94-4E1D-934A-40E7FBD44122}"/>
            </c:ext>
          </c:extLst>
        </c:ser>
        <c:ser>
          <c:idx val="7"/>
          <c:order val="7"/>
          <c:tx>
            <c:strRef>
              <c:f>CYP!$J$9</c:f>
              <c:strCache>
                <c:ptCount val="1"/>
                <c:pt idx="0">
                  <c:v>2029</c:v>
                </c:pt>
              </c:strCache>
            </c:strRef>
          </c:tx>
          <c:spPr>
            <a:solidFill>
              <a:schemeClr val="accent3">
                <a:shade val="76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CYP!$J$10:$J$14</c:f>
              <c:numCache>
                <c:formatCode>#,##0</c:formatCode>
                <c:ptCount val="5"/>
                <c:pt idx="0">
                  <c:v>998.82374932561311</c:v>
                </c:pt>
                <c:pt idx="1">
                  <c:v>4143.5471029293667</c:v>
                </c:pt>
                <c:pt idx="2">
                  <c:v>5625.5505367406749</c:v>
                </c:pt>
                <c:pt idx="3">
                  <c:v>2128.5434313442215</c:v>
                </c:pt>
                <c:pt idx="4">
                  <c:v>2128.1132426904837</c:v>
                </c:pt>
              </c:numCache>
            </c:numRef>
          </c:val>
          <c:extLst>
            <c:ext xmlns:c16="http://schemas.microsoft.com/office/drawing/2014/chart" uri="{C3380CC4-5D6E-409C-BE32-E72D297353CC}">
              <c16:uniqueId val="{00000007-4B94-4E1D-934A-40E7FBD44122}"/>
            </c:ext>
          </c:extLst>
        </c:ser>
        <c:ser>
          <c:idx val="8"/>
          <c:order val="8"/>
          <c:tx>
            <c:strRef>
              <c:f>CYP!$K$9</c:f>
              <c:strCache>
                <c:ptCount val="1"/>
                <c:pt idx="0">
                  <c:v>2030</c:v>
                </c:pt>
              </c:strCache>
            </c:strRef>
          </c:tx>
          <c:spPr>
            <a:solidFill>
              <a:schemeClr val="accent3">
                <a:shade val="65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CYP!$K$10:$K$14</c:f>
              <c:numCache>
                <c:formatCode>#,##0</c:formatCode>
                <c:ptCount val="5"/>
                <c:pt idx="0">
                  <c:v>1337.4156439880239</c:v>
                </c:pt>
                <c:pt idx="1">
                  <c:v>4777.9120481902828</c:v>
                </c:pt>
                <c:pt idx="2">
                  <c:v>6503.2921421774899</c:v>
                </c:pt>
                <c:pt idx="3">
                  <c:v>2332.6675959795052</c:v>
                </c:pt>
                <c:pt idx="4">
                  <c:v>2676.7269155453619</c:v>
                </c:pt>
              </c:numCache>
            </c:numRef>
          </c:val>
          <c:extLst>
            <c:ext xmlns:c16="http://schemas.microsoft.com/office/drawing/2014/chart" uri="{C3380CC4-5D6E-409C-BE32-E72D297353CC}">
              <c16:uniqueId val="{00000001-B582-48B5-994D-33B070BAE978}"/>
            </c:ext>
          </c:extLst>
        </c:ser>
        <c:ser>
          <c:idx val="9"/>
          <c:order val="9"/>
          <c:tx>
            <c:strRef>
              <c:f>CYP!$L$9</c:f>
              <c:strCache>
                <c:ptCount val="1"/>
                <c:pt idx="0">
                  <c:v>2031</c:v>
                </c:pt>
              </c:strCache>
            </c:strRef>
          </c:tx>
          <c:spPr>
            <a:solidFill>
              <a:schemeClr val="accent3">
                <a:shade val="53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CYP!$L$10:$L$14</c:f>
              <c:numCache>
                <c:formatCode>#,##0</c:formatCode>
                <c:ptCount val="5"/>
                <c:pt idx="0">
                  <c:v>1792.4190080712792</c:v>
                </c:pt>
                <c:pt idx="1">
                  <c:v>5570.6379799894821</c:v>
                </c:pt>
                <c:pt idx="2">
                  <c:v>7546.841655869689</c:v>
                </c:pt>
                <c:pt idx="3">
                  <c:v>2575.6840353227153</c:v>
                </c:pt>
                <c:pt idx="4">
                  <c:v>3395.7418924318326</c:v>
                </c:pt>
              </c:numCache>
            </c:numRef>
          </c:val>
          <c:extLst>
            <c:ext xmlns:c16="http://schemas.microsoft.com/office/drawing/2014/chart" uri="{C3380CC4-5D6E-409C-BE32-E72D297353CC}">
              <c16:uniqueId val="{00000000-0307-4B60-A4CC-C81D7D7F713D}"/>
            </c:ext>
          </c:extLst>
        </c:ser>
        <c:ser>
          <c:idx val="10"/>
          <c:order val="10"/>
          <c:tx>
            <c:strRef>
              <c:f>CYP!$M$9</c:f>
              <c:strCache>
                <c:ptCount val="1"/>
                <c:pt idx="0">
                  <c:v>2032</c:v>
                </c:pt>
              </c:strCache>
            </c:strRef>
          </c:tx>
          <c:spPr>
            <a:solidFill>
              <a:schemeClr val="accent3">
                <a:shade val="41000"/>
              </a:schemeClr>
            </a:solidFill>
            <a:ln>
              <a:noFill/>
            </a:ln>
            <a:effectLst/>
          </c:spPr>
          <c:invertIfNegative val="0"/>
          <c:cat>
            <c:strRef>
              <c:f>CYP!$B$10:$B$14</c:f>
              <c:strCache>
                <c:ptCount val="5"/>
                <c:pt idx="0">
                  <c:v>Under 5</c:v>
                </c:pt>
                <c:pt idx="1">
                  <c:v>Age 5 to 10</c:v>
                </c:pt>
                <c:pt idx="2">
                  <c:v>Age 11 to 15</c:v>
                </c:pt>
                <c:pt idx="3">
                  <c:v>Age 16 to 19</c:v>
                </c:pt>
                <c:pt idx="4">
                  <c:v>Age 20 to 25</c:v>
                </c:pt>
              </c:strCache>
            </c:strRef>
          </c:cat>
          <c:val>
            <c:numRef>
              <c:f>CYP!$M$10:$M$14</c:f>
              <c:numCache>
                <c:formatCode>#,##0</c:formatCode>
                <c:ptCount val="5"/>
                <c:pt idx="0">
                  <c:v>2414.2884162996647</c:v>
                </c:pt>
                <c:pt idx="1">
                  <c:v>6567.3862082305659</c:v>
                </c:pt>
                <c:pt idx="2">
                  <c:v>8790.3618787238738</c:v>
                </c:pt>
                <c:pt idx="3">
                  <c:v>2846.7314000203014</c:v>
                </c:pt>
                <c:pt idx="4">
                  <c:v>4312.5573073616761</c:v>
                </c:pt>
              </c:numCache>
            </c:numRef>
          </c:val>
          <c:extLst>
            <c:ext xmlns:c16="http://schemas.microsoft.com/office/drawing/2014/chart" uri="{C3380CC4-5D6E-409C-BE32-E72D297353CC}">
              <c16:uniqueId val="{00000001-0307-4B60-A4CC-C81D7D7F713D}"/>
            </c:ext>
          </c:extLst>
        </c:ser>
        <c:dLbls>
          <c:showLegendKey val="0"/>
          <c:showVal val="0"/>
          <c:showCatName val="0"/>
          <c:showSerName val="0"/>
          <c:showPercent val="0"/>
          <c:showBubbleSize val="0"/>
        </c:dLbls>
        <c:gapWidth val="219"/>
        <c:overlap val="-27"/>
        <c:axId val="663204479"/>
        <c:axId val="710008655"/>
      </c:barChart>
      <c:catAx>
        <c:axId val="663204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08655"/>
        <c:crosses val="autoZero"/>
        <c:auto val="1"/>
        <c:lblAlgn val="ctr"/>
        <c:lblOffset val="100"/>
        <c:noMultiLvlLbl val="0"/>
      </c:catAx>
      <c:valAx>
        <c:axId val="710008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32044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18515192672496E-2"/>
          <c:y val="0.17955223880597018"/>
          <c:w val="0.9669743739406661"/>
          <c:h val="0.64693971089434721"/>
        </c:manualLayout>
      </c:layout>
      <c:barChart>
        <c:barDir val="col"/>
        <c:grouping val="clustered"/>
        <c:varyColors val="0"/>
        <c:ser>
          <c:idx val="0"/>
          <c:order val="0"/>
          <c:tx>
            <c:strRef>
              <c:f>CYP!$C$9</c:f>
              <c:strCache>
                <c:ptCount val="1"/>
                <c:pt idx="0">
                  <c:v>2022</c:v>
                </c:pt>
              </c:strCache>
            </c:strRef>
          </c:tx>
          <c:spPr>
            <a:solidFill>
              <a:schemeClr val="accent3">
                <a:tint val="42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CYP!$C$15</c:f>
              <c:numCache>
                <c:formatCode>#,##0</c:formatCode>
                <c:ptCount val="1"/>
                <c:pt idx="0">
                  <c:v>6347</c:v>
                </c:pt>
              </c:numCache>
            </c:numRef>
          </c:val>
          <c:extLst>
            <c:ext xmlns:c16="http://schemas.microsoft.com/office/drawing/2014/chart" uri="{C3380CC4-5D6E-409C-BE32-E72D297353CC}">
              <c16:uniqueId val="{00000000-B698-483F-90D4-7F75674D7A7F}"/>
            </c:ext>
          </c:extLst>
        </c:ser>
        <c:ser>
          <c:idx val="1"/>
          <c:order val="1"/>
          <c:tx>
            <c:strRef>
              <c:f>CYP!$D$9</c:f>
              <c:strCache>
                <c:ptCount val="1"/>
                <c:pt idx="0">
                  <c:v>2023</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CYP!$D$15</c:f>
              <c:numCache>
                <c:formatCode>#,##0</c:formatCode>
                <c:ptCount val="1"/>
                <c:pt idx="0">
                  <c:v>6951</c:v>
                </c:pt>
              </c:numCache>
            </c:numRef>
          </c:val>
          <c:extLst>
            <c:ext xmlns:c16="http://schemas.microsoft.com/office/drawing/2014/chart" uri="{C3380CC4-5D6E-409C-BE32-E72D297353CC}">
              <c16:uniqueId val="{00000001-B698-483F-90D4-7F75674D7A7F}"/>
            </c:ext>
          </c:extLst>
        </c:ser>
        <c:ser>
          <c:idx val="2"/>
          <c:order val="2"/>
          <c:tx>
            <c:strRef>
              <c:f>CYP!$E$9</c:f>
              <c:strCache>
                <c:ptCount val="1"/>
                <c:pt idx="0">
                  <c:v>2024</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CYP!$C$9:$J$9</c:f>
              <c:numCache>
                <c:formatCode>0</c:formatCode>
                <c:ptCount val="8"/>
                <c:pt idx="0">
                  <c:v>2022</c:v>
                </c:pt>
                <c:pt idx="1">
                  <c:v>2023</c:v>
                </c:pt>
                <c:pt idx="2">
                  <c:v>2024</c:v>
                </c:pt>
                <c:pt idx="3" formatCode="General">
                  <c:v>2025</c:v>
                </c:pt>
                <c:pt idx="4" formatCode="General">
                  <c:v>2026</c:v>
                </c:pt>
                <c:pt idx="5" formatCode="General">
                  <c:v>2027</c:v>
                </c:pt>
                <c:pt idx="6" formatCode="General">
                  <c:v>2028</c:v>
                </c:pt>
                <c:pt idx="7" formatCode="General">
                  <c:v>2029</c:v>
                </c:pt>
              </c:numCache>
            </c:numRef>
          </c:cat>
          <c:val>
            <c:numRef>
              <c:f>CYP!$E$15</c:f>
              <c:numCache>
                <c:formatCode>#,##0</c:formatCode>
                <c:ptCount val="1"/>
                <c:pt idx="0">
                  <c:v>7860</c:v>
                </c:pt>
              </c:numCache>
            </c:numRef>
          </c:val>
          <c:extLst>
            <c:ext xmlns:c16="http://schemas.microsoft.com/office/drawing/2014/chart" uri="{C3380CC4-5D6E-409C-BE32-E72D297353CC}">
              <c16:uniqueId val="{00000002-B698-483F-90D4-7F75674D7A7F}"/>
            </c:ext>
          </c:extLst>
        </c:ser>
        <c:ser>
          <c:idx val="3"/>
          <c:order val="3"/>
          <c:tx>
            <c:strRef>
              <c:f>CYP!$F$9</c:f>
              <c:strCache>
                <c:ptCount val="1"/>
                <c:pt idx="0">
                  <c:v>2025</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CYP!$F$15</c:f>
              <c:numCache>
                <c:formatCode>#,##0</c:formatCode>
                <c:ptCount val="1"/>
                <c:pt idx="0">
                  <c:v>6276</c:v>
                </c:pt>
              </c:numCache>
            </c:numRef>
          </c:val>
          <c:extLst>
            <c:ext xmlns:c16="http://schemas.microsoft.com/office/drawing/2014/chart" uri="{C3380CC4-5D6E-409C-BE32-E72D297353CC}">
              <c16:uniqueId val="{00000003-B698-483F-90D4-7F75674D7A7F}"/>
            </c:ext>
          </c:extLst>
        </c:ser>
        <c:ser>
          <c:idx val="4"/>
          <c:order val="4"/>
          <c:tx>
            <c:strRef>
              <c:f>CYP!$G$9</c:f>
              <c:strCache>
                <c:ptCount val="1"/>
                <c:pt idx="0">
                  <c:v>2026</c:v>
                </c:pt>
              </c:strCache>
            </c:strRef>
          </c:tx>
          <c:spPr>
            <a:solidFill>
              <a:schemeClr val="accent3">
                <a:tint val="89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CYP!$G$15</c:f>
              <c:numCache>
                <c:formatCode>#,##0</c:formatCode>
                <c:ptCount val="1"/>
                <c:pt idx="0">
                  <c:v>9651.1571695244875</c:v>
                </c:pt>
              </c:numCache>
            </c:numRef>
          </c:val>
          <c:extLst>
            <c:ext xmlns:c16="http://schemas.microsoft.com/office/drawing/2014/chart" uri="{C3380CC4-5D6E-409C-BE32-E72D297353CC}">
              <c16:uniqueId val="{00000004-B698-483F-90D4-7F75674D7A7F}"/>
            </c:ext>
          </c:extLst>
        </c:ser>
        <c:ser>
          <c:idx val="5"/>
          <c:order val="5"/>
          <c:tx>
            <c:strRef>
              <c:f>CYP!$H$9</c:f>
              <c:strCache>
                <c:ptCount val="1"/>
                <c:pt idx="0">
                  <c:v>2027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CYP!$H$15</c:f>
              <c:numCache>
                <c:formatCode>#,##0</c:formatCode>
                <c:ptCount val="1"/>
                <c:pt idx="0">
                  <c:v>11030.098335406916</c:v>
                </c:pt>
              </c:numCache>
            </c:numRef>
          </c:val>
          <c:extLst>
            <c:ext xmlns:c16="http://schemas.microsoft.com/office/drawing/2014/chart" uri="{C3380CC4-5D6E-409C-BE32-E72D297353CC}">
              <c16:uniqueId val="{00000005-B698-483F-90D4-7F75674D7A7F}"/>
            </c:ext>
          </c:extLst>
        </c:ser>
        <c:ser>
          <c:idx val="6"/>
          <c:order val="6"/>
          <c:tx>
            <c:strRef>
              <c:f>CYP!$I$9</c:f>
              <c:strCache>
                <c:ptCount val="1"/>
                <c:pt idx="0">
                  <c:v>2028</c:v>
                </c:pt>
              </c:strCache>
            </c:strRef>
          </c:tx>
          <c:spPr>
            <a:solidFill>
              <a:schemeClr val="accent3">
                <a:shade val="88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CYP!$I$15</c:f>
              <c:numCache>
                <c:formatCode>#,##0</c:formatCode>
                <c:ptCount val="1"/>
                <c:pt idx="0">
                  <c:v>12795.828087924077</c:v>
                </c:pt>
              </c:numCache>
            </c:numRef>
          </c:val>
          <c:extLst>
            <c:ext xmlns:c16="http://schemas.microsoft.com/office/drawing/2014/chart" uri="{C3380CC4-5D6E-409C-BE32-E72D297353CC}">
              <c16:uniqueId val="{00000006-B698-483F-90D4-7F75674D7A7F}"/>
            </c:ext>
          </c:extLst>
        </c:ser>
        <c:ser>
          <c:idx val="7"/>
          <c:order val="7"/>
          <c:tx>
            <c:strRef>
              <c:f>CYP!$J$9</c:f>
              <c:strCache>
                <c:ptCount val="1"/>
                <c:pt idx="0">
                  <c:v>2029</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CYP!$J$15</c:f>
              <c:numCache>
                <c:formatCode>#,##0</c:formatCode>
                <c:ptCount val="1"/>
                <c:pt idx="0">
                  <c:v>15024.578063030362</c:v>
                </c:pt>
              </c:numCache>
            </c:numRef>
          </c:val>
          <c:extLst>
            <c:ext xmlns:c16="http://schemas.microsoft.com/office/drawing/2014/chart" uri="{C3380CC4-5D6E-409C-BE32-E72D297353CC}">
              <c16:uniqueId val="{00000007-B698-483F-90D4-7F75674D7A7F}"/>
            </c:ext>
          </c:extLst>
        </c:ser>
        <c:ser>
          <c:idx val="8"/>
          <c:order val="8"/>
          <c:tx>
            <c:strRef>
              <c:f>CYP!$K$9</c:f>
              <c:strCache>
                <c:ptCount val="1"/>
                <c:pt idx="0">
                  <c:v>2030</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CYP!$K$15</c:f>
              <c:numCache>
                <c:formatCode>#,##0</c:formatCode>
                <c:ptCount val="1"/>
                <c:pt idx="0">
                  <c:v>17628.014345880663</c:v>
                </c:pt>
              </c:numCache>
            </c:numRef>
          </c:val>
          <c:extLst>
            <c:ext xmlns:c16="http://schemas.microsoft.com/office/drawing/2014/chart" uri="{C3380CC4-5D6E-409C-BE32-E72D297353CC}">
              <c16:uniqueId val="{00000003-D7E4-408A-ADB3-AABB81C3F870}"/>
            </c:ext>
          </c:extLst>
        </c:ser>
        <c:ser>
          <c:idx val="9"/>
          <c:order val="9"/>
          <c:tx>
            <c:strRef>
              <c:f>CYP!$L$9</c:f>
              <c:strCache>
                <c:ptCount val="1"/>
                <c:pt idx="0">
                  <c:v>2031</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CYP!$L$15</c:f>
              <c:numCache>
                <c:formatCode>#,##0</c:formatCode>
                <c:ptCount val="1"/>
                <c:pt idx="0">
                  <c:v>20881.324571685</c:v>
                </c:pt>
              </c:numCache>
            </c:numRef>
          </c:val>
          <c:extLst>
            <c:ext xmlns:c16="http://schemas.microsoft.com/office/drawing/2014/chart" uri="{C3380CC4-5D6E-409C-BE32-E72D297353CC}">
              <c16:uniqueId val="{00000004-D7E4-408A-ADB3-AABB81C3F870}"/>
            </c:ext>
          </c:extLst>
        </c:ser>
        <c:ser>
          <c:idx val="10"/>
          <c:order val="10"/>
          <c:tx>
            <c:strRef>
              <c:f>CYP!$M$9</c:f>
              <c:strCache>
                <c:ptCount val="1"/>
                <c:pt idx="0">
                  <c:v>2032</c:v>
                </c:pt>
              </c:strCache>
            </c:strRef>
          </c:tx>
          <c:spPr>
            <a:solidFill>
              <a:schemeClr val="accent3">
                <a:shade val="41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CYP!$M$15</c:f>
              <c:numCache>
                <c:formatCode>#,##0</c:formatCode>
                <c:ptCount val="1"/>
                <c:pt idx="0">
                  <c:v>24931.325210636081</c:v>
                </c:pt>
              </c:numCache>
            </c:numRef>
          </c:val>
          <c:extLst>
            <c:ext xmlns:c16="http://schemas.microsoft.com/office/drawing/2014/chart" uri="{C3380CC4-5D6E-409C-BE32-E72D297353CC}">
              <c16:uniqueId val="{00000005-D7E4-408A-ADB3-AABB81C3F870}"/>
            </c:ext>
          </c:extLst>
        </c:ser>
        <c:dLbls>
          <c:dLblPos val="inEnd"/>
          <c:showLegendKey val="0"/>
          <c:showVal val="1"/>
          <c:showCatName val="0"/>
          <c:showSerName val="0"/>
          <c:showPercent val="0"/>
          <c:showBubbleSize val="0"/>
        </c:dLbls>
        <c:gapWidth val="219"/>
        <c:overlap val="-27"/>
        <c:axId val="119145263"/>
        <c:axId val="951149519"/>
      </c:barChart>
      <c:catAx>
        <c:axId val="119145263"/>
        <c:scaling>
          <c:orientation val="minMax"/>
        </c:scaling>
        <c:delete val="1"/>
        <c:axPos val="b"/>
        <c:numFmt formatCode="0" sourceLinked="1"/>
        <c:majorTickMark val="out"/>
        <c:minorTickMark val="none"/>
        <c:tickLblPos val="nextTo"/>
        <c:crossAx val="951149519"/>
        <c:crosses val="autoZero"/>
        <c:auto val="1"/>
        <c:lblAlgn val="ctr"/>
        <c:lblOffset val="100"/>
        <c:noMultiLvlLbl val="0"/>
      </c:catAx>
      <c:valAx>
        <c:axId val="95114951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145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Mainstream!$C$7</c:f>
              <c:strCache>
                <c:ptCount val="1"/>
                <c:pt idx="0">
                  <c:v>2021-22</c:v>
                </c:pt>
              </c:strCache>
            </c:strRef>
          </c:tx>
          <c:spPr>
            <a:solidFill>
              <a:schemeClr val="accent3">
                <a:tint val="42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Mainstream!$C$8:$C$12</c:f>
              <c:numCache>
                <c:formatCode>"£"#,##0</c:formatCode>
                <c:ptCount val="5"/>
                <c:pt idx="0">
                  <c:v>3377965</c:v>
                </c:pt>
                <c:pt idx="1">
                  <c:v>6585948</c:v>
                </c:pt>
                <c:pt idx="2">
                  <c:v>1042462</c:v>
                </c:pt>
                <c:pt idx="3">
                  <c:v>6420107</c:v>
                </c:pt>
                <c:pt idx="4">
                  <c:v>4569838</c:v>
                </c:pt>
              </c:numCache>
            </c:numRef>
          </c:val>
          <c:extLst>
            <c:ext xmlns:c16="http://schemas.microsoft.com/office/drawing/2014/chart" uri="{C3380CC4-5D6E-409C-BE32-E72D297353CC}">
              <c16:uniqueId val="{00000000-367C-4D68-A3C0-12DB807C0195}"/>
            </c:ext>
          </c:extLst>
        </c:ser>
        <c:ser>
          <c:idx val="1"/>
          <c:order val="1"/>
          <c:tx>
            <c:strRef>
              <c:f>Mainstream!$D$7</c:f>
              <c:strCache>
                <c:ptCount val="1"/>
                <c:pt idx="0">
                  <c:v>2022-23</c:v>
                </c:pt>
              </c:strCache>
            </c:strRef>
          </c:tx>
          <c:spPr>
            <a:solidFill>
              <a:schemeClr val="accent3">
                <a:tint val="54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Mainstream!$D$8:$D$12</c:f>
              <c:numCache>
                <c:formatCode>"£"#,##0</c:formatCode>
                <c:ptCount val="5"/>
                <c:pt idx="0">
                  <c:v>3333850</c:v>
                </c:pt>
                <c:pt idx="1">
                  <c:v>6214953</c:v>
                </c:pt>
                <c:pt idx="2">
                  <c:v>527188</c:v>
                </c:pt>
                <c:pt idx="3">
                  <c:v>6601361</c:v>
                </c:pt>
                <c:pt idx="4">
                  <c:v>4928849</c:v>
                </c:pt>
              </c:numCache>
            </c:numRef>
          </c:val>
          <c:extLst>
            <c:ext xmlns:c16="http://schemas.microsoft.com/office/drawing/2014/chart" uri="{C3380CC4-5D6E-409C-BE32-E72D297353CC}">
              <c16:uniqueId val="{00000001-367C-4D68-A3C0-12DB807C0195}"/>
            </c:ext>
          </c:extLst>
        </c:ser>
        <c:ser>
          <c:idx val="2"/>
          <c:order val="2"/>
          <c:tx>
            <c:strRef>
              <c:f>Mainstream!$E$7</c:f>
              <c:strCache>
                <c:ptCount val="1"/>
                <c:pt idx="0">
                  <c:v>2023-24</c:v>
                </c:pt>
              </c:strCache>
            </c:strRef>
          </c:tx>
          <c:spPr>
            <a:solidFill>
              <a:schemeClr val="accent3">
                <a:tint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Mainstream!$E$8:$E$12</c:f>
              <c:numCache>
                <c:formatCode>"£"#,##0</c:formatCode>
                <c:ptCount val="5"/>
                <c:pt idx="0">
                  <c:v>4385838</c:v>
                </c:pt>
                <c:pt idx="1">
                  <c:v>11331572</c:v>
                </c:pt>
                <c:pt idx="2">
                  <c:v>473994</c:v>
                </c:pt>
                <c:pt idx="3">
                  <c:v>7625199</c:v>
                </c:pt>
                <c:pt idx="4">
                  <c:v>8405023</c:v>
                </c:pt>
              </c:numCache>
            </c:numRef>
          </c:val>
          <c:extLst>
            <c:ext xmlns:c16="http://schemas.microsoft.com/office/drawing/2014/chart" uri="{C3380CC4-5D6E-409C-BE32-E72D297353CC}">
              <c16:uniqueId val="{00000002-367C-4D68-A3C0-12DB807C0195}"/>
            </c:ext>
          </c:extLst>
        </c:ser>
        <c:ser>
          <c:idx val="3"/>
          <c:order val="3"/>
          <c:tx>
            <c:strRef>
              <c:f>Mainstream!$F$7</c:f>
              <c:strCache>
                <c:ptCount val="1"/>
                <c:pt idx="0">
                  <c:v>2024-25</c:v>
                </c:pt>
              </c:strCache>
            </c:strRef>
          </c:tx>
          <c:spPr>
            <a:solidFill>
              <a:schemeClr val="accent3">
                <a:tint val="77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Mainstream!$F$8:$F$12</c:f>
              <c:numCache>
                <c:formatCode>"£"#,##0</c:formatCode>
                <c:ptCount val="5"/>
                <c:pt idx="0">
                  <c:v>5142824.4395604394</c:v>
                </c:pt>
                <c:pt idx="1">
                  <c:v>15079962.029268293</c:v>
                </c:pt>
                <c:pt idx="2">
                  <c:v>573120</c:v>
                </c:pt>
                <c:pt idx="3">
                  <c:v>6775220.660377359</c:v>
                </c:pt>
                <c:pt idx="4">
                  <c:v>16641011.352201259</c:v>
                </c:pt>
              </c:numCache>
            </c:numRef>
          </c:val>
          <c:extLst>
            <c:ext xmlns:c16="http://schemas.microsoft.com/office/drawing/2014/chart" uri="{C3380CC4-5D6E-409C-BE32-E72D297353CC}">
              <c16:uniqueId val="{00000003-367C-4D68-A3C0-12DB807C0195}"/>
            </c:ext>
          </c:extLst>
        </c:ser>
        <c:ser>
          <c:idx val="4"/>
          <c:order val="4"/>
          <c:tx>
            <c:strRef>
              <c:f>Mainstream!$G$7</c:f>
              <c:strCache>
                <c:ptCount val="1"/>
                <c:pt idx="0">
                  <c:v>2025-26</c:v>
                </c:pt>
              </c:strCache>
            </c:strRef>
          </c:tx>
          <c:spPr>
            <a:solidFill>
              <a:schemeClr val="accent3">
                <a:tint val="89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Mainstream!$G$8:$G$12</c:f>
              <c:numCache>
                <c:formatCode>"£"#,##0</c:formatCode>
                <c:ptCount val="5"/>
                <c:pt idx="0">
                  <c:v>5333487.8989010984</c:v>
                </c:pt>
                <c:pt idx="1">
                  <c:v>19640886.156166743</c:v>
                </c:pt>
                <c:pt idx="2">
                  <c:v>585000</c:v>
                </c:pt>
                <c:pt idx="3">
                  <c:v>7378780.8031425364</c:v>
                </c:pt>
                <c:pt idx="4">
                  <c:v>25850602.324716982</c:v>
                </c:pt>
              </c:numCache>
            </c:numRef>
          </c:val>
          <c:extLst>
            <c:ext xmlns:c16="http://schemas.microsoft.com/office/drawing/2014/chart" uri="{C3380CC4-5D6E-409C-BE32-E72D297353CC}">
              <c16:uniqueId val="{00000004-367C-4D68-A3C0-12DB807C0195}"/>
            </c:ext>
          </c:extLst>
        </c:ser>
        <c:ser>
          <c:idx val="5"/>
          <c:order val="5"/>
          <c:tx>
            <c:strRef>
              <c:f>Mainstream!$H$7</c:f>
              <c:strCache>
                <c:ptCount val="1"/>
                <c:pt idx="0">
                  <c:v>2026-27</c:v>
                </c:pt>
              </c:strCache>
            </c:strRef>
          </c:tx>
          <c:spPr>
            <a:solidFill>
              <a:schemeClr val="accent3"/>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Mainstream!$H$8:$H$12</c:f>
              <c:numCache>
                <c:formatCode>"£"#,##0</c:formatCode>
                <c:ptCount val="5"/>
                <c:pt idx="0">
                  <c:v>5584615.384615385</c:v>
                </c:pt>
                <c:pt idx="1">
                  <c:v>21866717.568093266</c:v>
                </c:pt>
                <c:pt idx="2">
                  <c:v>600000</c:v>
                </c:pt>
                <c:pt idx="3">
                  <c:v>7286848.3178394632</c:v>
                </c:pt>
                <c:pt idx="4">
                  <c:v>49421645.618081763</c:v>
                </c:pt>
              </c:numCache>
            </c:numRef>
          </c:val>
          <c:extLst>
            <c:ext xmlns:c16="http://schemas.microsoft.com/office/drawing/2014/chart" uri="{C3380CC4-5D6E-409C-BE32-E72D297353CC}">
              <c16:uniqueId val="{00000005-367C-4D68-A3C0-12DB807C0195}"/>
            </c:ext>
          </c:extLst>
        </c:ser>
        <c:ser>
          <c:idx val="6"/>
          <c:order val="6"/>
          <c:tx>
            <c:strRef>
              <c:f>Mainstream!$I$7</c:f>
              <c:strCache>
                <c:ptCount val="1"/>
                <c:pt idx="0">
                  <c:v>2027-28</c:v>
                </c:pt>
              </c:strCache>
            </c:strRef>
          </c:tx>
          <c:spPr>
            <a:solidFill>
              <a:schemeClr val="accent3">
                <a:shade val="88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Mainstream!$I$8:$I$12</c:f>
              <c:numCache>
                <c:formatCode>"£"#,##0</c:formatCode>
                <c:ptCount val="5"/>
                <c:pt idx="0">
                  <c:v>6478153.846153846</c:v>
                </c:pt>
                <c:pt idx="1">
                  <c:v>25237277.793453597</c:v>
                </c:pt>
                <c:pt idx="2">
                  <c:v>600000</c:v>
                </c:pt>
                <c:pt idx="3">
                  <c:v>7113269.9008985823</c:v>
                </c:pt>
                <c:pt idx="4">
                  <c:v>52467959.942767292</c:v>
                </c:pt>
              </c:numCache>
            </c:numRef>
          </c:val>
          <c:extLst>
            <c:ext xmlns:c16="http://schemas.microsoft.com/office/drawing/2014/chart" uri="{C3380CC4-5D6E-409C-BE32-E72D297353CC}">
              <c16:uniqueId val="{00000006-367C-4D68-A3C0-12DB807C0195}"/>
            </c:ext>
          </c:extLst>
        </c:ser>
        <c:ser>
          <c:idx val="7"/>
          <c:order val="7"/>
          <c:tx>
            <c:strRef>
              <c:f>Mainstream!$J$7</c:f>
              <c:strCache>
                <c:ptCount val="1"/>
                <c:pt idx="0">
                  <c:v>2028-29</c:v>
                </c:pt>
              </c:strCache>
            </c:strRef>
          </c:tx>
          <c:spPr>
            <a:solidFill>
              <a:schemeClr val="accent3">
                <a:shade val="76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Mainstream!$J$8:$J$12</c:f>
              <c:numCache>
                <c:formatCode>"£"#,##0</c:formatCode>
                <c:ptCount val="5"/>
                <c:pt idx="0">
                  <c:v>7514658.461538462</c:v>
                </c:pt>
                <c:pt idx="1">
                  <c:v>29211773.546569694</c:v>
                </c:pt>
                <c:pt idx="2">
                  <c:v>600000</c:v>
                </c:pt>
                <c:pt idx="3">
                  <c:v>7223917.3541873368</c:v>
                </c:pt>
                <c:pt idx="4">
                  <c:v>64231614.620440252</c:v>
                </c:pt>
              </c:numCache>
            </c:numRef>
          </c:val>
          <c:extLst>
            <c:ext xmlns:c16="http://schemas.microsoft.com/office/drawing/2014/chart" uri="{C3380CC4-5D6E-409C-BE32-E72D297353CC}">
              <c16:uniqueId val="{00000007-367C-4D68-A3C0-12DB807C0195}"/>
            </c:ext>
          </c:extLst>
        </c:ser>
        <c:ser>
          <c:idx val="8"/>
          <c:order val="8"/>
          <c:tx>
            <c:strRef>
              <c:f>Mainstream!$K$7</c:f>
              <c:strCache>
                <c:ptCount val="1"/>
                <c:pt idx="0">
                  <c:v>2029-30</c:v>
                </c:pt>
              </c:strCache>
            </c:strRef>
          </c:tx>
          <c:spPr>
            <a:solidFill>
              <a:schemeClr val="accent3">
                <a:shade val="65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Mainstream!$K$8:$K$12</c:f>
              <c:numCache>
                <c:formatCode>"£"#,##0</c:formatCode>
                <c:ptCount val="5"/>
                <c:pt idx="0">
                  <c:v>8717003.8153846134</c:v>
                </c:pt>
                <c:pt idx="1">
                  <c:v>33822188.620184362</c:v>
                </c:pt>
                <c:pt idx="2">
                  <c:v>600000</c:v>
                </c:pt>
                <c:pt idx="3">
                  <c:v>7343416.6037391918</c:v>
                </c:pt>
                <c:pt idx="4">
                  <c:v>78936182.967531458</c:v>
                </c:pt>
              </c:numCache>
            </c:numRef>
          </c:val>
          <c:extLst>
            <c:ext xmlns:c16="http://schemas.microsoft.com/office/drawing/2014/chart" uri="{C3380CC4-5D6E-409C-BE32-E72D297353CC}">
              <c16:uniqueId val="{00000001-A4E4-4960-9D0F-32FCD2411787}"/>
            </c:ext>
          </c:extLst>
        </c:ser>
        <c:ser>
          <c:idx val="9"/>
          <c:order val="9"/>
          <c:tx>
            <c:strRef>
              <c:f>Mainstream!$L$7</c:f>
              <c:strCache>
                <c:ptCount val="1"/>
                <c:pt idx="0">
                  <c:v>2030-31</c:v>
                </c:pt>
              </c:strCache>
            </c:strRef>
          </c:tx>
          <c:spPr>
            <a:solidFill>
              <a:schemeClr val="accent3">
                <a:shade val="53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Mainstream!$L$8:$L$12</c:f>
              <c:numCache>
                <c:formatCode>"£"#,##0</c:formatCode>
                <c:ptCount val="5"/>
                <c:pt idx="0">
                  <c:v>10111724.425846154</c:v>
                </c:pt>
                <c:pt idx="1">
                  <c:v>39170270.105577387</c:v>
                </c:pt>
                <c:pt idx="2">
                  <c:v>600000</c:v>
                </c:pt>
                <c:pt idx="3">
                  <c:v>7472475.7932551941</c:v>
                </c:pt>
                <c:pt idx="4">
                  <c:v>97316893.401395455</c:v>
                </c:pt>
              </c:numCache>
            </c:numRef>
          </c:val>
          <c:extLst>
            <c:ext xmlns:c16="http://schemas.microsoft.com/office/drawing/2014/chart" uri="{C3380CC4-5D6E-409C-BE32-E72D297353CC}">
              <c16:uniqueId val="{00000000-9679-4FC3-98E8-0D0AB11212C4}"/>
            </c:ext>
          </c:extLst>
        </c:ser>
        <c:ser>
          <c:idx val="10"/>
          <c:order val="10"/>
          <c:tx>
            <c:strRef>
              <c:f>Mainstream!$M$7</c:f>
              <c:strCache>
                <c:ptCount val="1"/>
                <c:pt idx="0">
                  <c:v>2031-32</c:v>
                </c:pt>
              </c:strCache>
            </c:strRef>
          </c:tx>
          <c:spPr>
            <a:solidFill>
              <a:schemeClr val="accent3">
                <a:shade val="41000"/>
              </a:schemeClr>
            </a:solidFill>
            <a:ln>
              <a:noFill/>
            </a:ln>
            <a:effectLst/>
          </c:spPr>
          <c:invertIfNegative val="0"/>
          <c:cat>
            <c:strRef>
              <c:f>Mainstream!$B$8:$B$12</c:f>
              <c:strCache>
                <c:ptCount val="5"/>
                <c:pt idx="0">
                  <c:v>1.2.1 Top-up funding – maintained schools</c:v>
                </c:pt>
                <c:pt idx="1">
                  <c:v>1.2.2 Top-up funding – academies, free schools and colleges</c:v>
                </c:pt>
                <c:pt idx="2">
                  <c:v>1.2.4 Additional high needs targeted funding for mainstream schools and academies</c:v>
                </c:pt>
                <c:pt idx="3">
                  <c:v>1.2.5 SEN support service</c:v>
                </c:pt>
                <c:pt idx="4">
                  <c:v>1.2.8 Support for inclusion</c:v>
                </c:pt>
              </c:strCache>
            </c:strRef>
          </c:cat>
          <c:val>
            <c:numRef>
              <c:f>Mainstream!$M$8:$M$12</c:f>
              <c:numCache>
                <c:formatCode>"£"#,##0</c:formatCode>
                <c:ptCount val="5"/>
                <c:pt idx="0">
                  <c:v>11729600.333981538</c:v>
                </c:pt>
                <c:pt idx="1">
                  <c:v>45374044.628633298</c:v>
                </c:pt>
                <c:pt idx="2">
                  <c:v>600000</c:v>
                </c:pt>
                <c:pt idx="3">
                  <c:v>7611859.7179324785</c:v>
                </c:pt>
                <c:pt idx="4">
                  <c:v>120292781.44372545</c:v>
                </c:pt>
              </c:numCache>
            </c:numRef>
          </c:val>
          <c:extLst>
            <c:ext xmlns:c16="http://schemas.microsoft.com/office/drawing/2014/chart" uri="{C3380CC4-5D6E-409C-BE32-E72D297353CC}">
              <c16:uniqueId val="{00000001-9679-4FC3-98E8-0D0AB11212C4}"/>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18"/>
          <c:order val="0"/>
          <c:tx>
            <c:strRef>
              <c:f>Mainstream!$C$7</c:f>
              <c:strCache>
                <c:ptCount val="1"/>
                <c:pt idx="0">
                  <c:v>2021-22</c:v>
                </c:pt>
              </c:strCache>
            </c:strRef>
          </c:tx>
          <c:spPr>
            <a:solidFill>
              <a:schemeClr val="accent3">
                <a:shade val="37000"/>
              </a:schemeClr>
            </a:solidFill>
            <a:ln>
              <a:noFill/>
            </a:ln>
            <a:effectLst/>
          </c:spPr>
          <c:invertIfNegative val="0"/>
          <c:cat>
            <c:strRef>
              <c:f>Mainstream!$B$25</c:f>
              <c:strCache>
                <c:ptCount val="1"/>
                <c:pt idx="0">
                  <c:v>Total expenditure</c:v>
                </c:pt>
              </c:strCache>
            </c:strRef>
          </c:cat>
          <c:val>
            <c:numRef>
              <c:f>Mainstream!$C$25</c:f>
              <c:numCache>
                <c:formatCode>"£"#,##0</c:formatCode>
                <c:ptCount val="1"/>
                <c:pt idx="0">
                  <c:v>26451135</c:v>
                </c:pt>
              </c:numCache>
            </c:numRef>
          </c:val>
          <c:extLst>
            <c:ext xmlns:c16="http://schemas.microsoft.com/office/drawing/2014/chart" uri="{C3380CC4-5D6E-409C-BE32-E72D297353CC}">
              <c16:uniqueId val="{00000000-65FA-47E2-BC8E-304F37B7B128}"/>
            </c:ext>
          </c:extLst>
        </c:ser>
        <c:ser>
          <c:idx val="0"/>
          <c:order val="1"/>
          <c:tx>
            <c:strRef>
              <c:f>Mainstream!$D$7</c:f>
              <c:strCache>
                <c:ptCount val="1"/>
                <c:pt idx="0">
                  <c:v>2022-23</c:v>
                </c:pt>
              </c:strCache>
            </c:strRef>
          </c:tx>
          <c:spPr>
            <a:solidFill>
              <a:schemeClr val="accent3">
                <a:tint val="37000"/>
              </a:schemeClr>
            </a:solidFill>
            <a:ln>
              <a:noFill/>
            </a:ln>
            <a:effectLst/>
          </c:spPr>
          <c:invertIfNegative val="0"/>
          <c:cat>
            <c:strRef>
              <c:f>Mainstream!$B$25</c:f>
              <c:strCache>
                <c:ptCount val="1"/>
                <c:pt idx="0">
                  <c:v>Total expenditure</c:v>
                </c:pt>
              </c:strCache>
            </c:strRef>
          </c:cat>
          <c:val>
            <c:numRef>
              <c:f>Mainstream!$D$25</c:f>
              <c:numCache>
                <c:formatCode>"£"#,##0</c:formatCode>
                <c:ptCount val="1"/>
                <c:pt idx="0">
                  <c:v>26503939</c:v>
                </c:pt>
              </c:numCache>
            </c:numRef>
          </c:val>
          <c:extLst>
            <c:ext xmlns:c16="http://schemas.microsoft.com/office/drawing/2014/chart" uri="{C3380CC4-5D6E-409C-BE32-E72D297353CC}">
              <c16:uniqueId val="{00000001-65FA-47E2-BC8E-304F37B7B128}"/>
            </c:ext>
          </c:extLst>
        </c:ser>
        <c:ser>
          <c:idx val="1"/>
          <c:order val="2"/>
          <c:tx>
            <c:strRef>
              <c:f>Mainstream!$E$7</c:f>
              <c:strCache>
                <c:ptCount val="1"/>
                <c:pt idx="0">
                  <c:v>2023-24</c:v>
                </c:pt>
              </c:strCache>
            </c:strRef>
          </c:tx>
          <c:spPr>
            <a:solidFill>
              <a:schemeClr val="accent3">
                <a:tint val="44000"/>
              </a:schemeClr>
            </a:solidFill>
            <a:ln>
              <a:noFill/>
            </a:ln>
            <a:effectLst/>
          </c:spPr>
          <c:invertIfNegative val="0"/>
          <c:cat>
            <c:strRef>
              <c:f>Mainstream!$B$25</c:f>
              <c:strCache>
                <c:ptCount val="1"/>
                <c:pt idx="0">
                  <c:v>Total expenditure</c:v>
                </c:pt>
              </c:strCache>
            </c:strRef>
          </c:cat>
          <c:val>
            <c:numRef>
              <c:f>Mainstream!$E$25</c:f>
              <c:numCache>
                <c:formatCode>"£"#,##0</c:formatCode>
                <c:ptCount val="1"/>
                <c:pt idx="0">
                  <c:v>38459101</c:v>
                </c:pt>
              </c:numCache>
            </c:numRef>
          </c:val>
          <c:extLst>
            <c:ext xmlns:c16="http://schemas.microsoft.com/office/drawing/2014/chart" uri="{C3380CC4-5D6E-409C-BE32-E72D297353CC}">
              <c16:uniqueId val="{00000002-65FA-47E2-BC8E-304F37B7B128}"/>
            </c:ext>
          </c:extLst>
        </c:ser>
        <c:ser>
          <c:idx val="2"/>
          <c:order val="3"/>
          <c:tx>
            <c:strRef>
              <c:f>Mainstream!$F$7</c:f>
              <c:strCache>
                <c:ptCount val="1"/>
                <c:pt idx="0">
                  <c:v>2024-25</c:v>
                </c:pt>
              </c:strCache>
            </c:strRef>
          </c:tx>
          <c:spPr>
            <a:solidFill>
              <a:schemeClr val="accent3">
                <a:tint val="51000"/>
              </a:schemeClr>
            </a:solidFill>
            <a:ln>
              <a:noFill/>
            </a:ln>
            <a:effectLst/>
          </c:spPr>
          <c:invertIfNegative val="0"/>
          <c:cat>
            <c:strRef>
              <c:f>Mainstream!$B$25</c:f>
              <c:strCache>
                <c:ptCount val="1"/>
                <c:pt idx="0">
                  <c:v>Total expenditure</c:v>
                </c:pt>
              </c:strCache>
            </c:strRef>
          </c:cat>
          <c:val>
            <c:numRef>
              <c:f>Mainstream!$F$25</c:f>
              <c:numCache>
                <c:formatCode>"£"#,##0</c:formatCode>
                <c:ptCount val="1"/>
                <c:pt idx="0">
                  <c:v>52271852.202440143</c:v>
                </c:pt>
              </c:numCache>
            </c:numRef>
          </c:val>
          <c:extLst>
            <c:ext xmlns:c16="http://schemas.microsoft.com/office/drawing/2014/chart" uri="{C3380CC4-5D6E-409C-BE32-E72D297353CC}">
              <c16:uniqueId val="{00000003-65FA-47E2-BC8E-304F37B7B128}"/>
            </c:ext>
          </c:extLst>
        </c:ser>
        <c:ser>
          <c:idx val="3"/>
          <c:order val="4"/>
          <c:tx>
            <c:strRef>
              <c:f>Mainstream!$G$7</c:f>
              <c:strCache>
                <c:ptCount val="1"/>
                <c:pt idx="0">
                  <c:v>2025-26</c:v>
                </c:pt>
              </c:strCache>
            </c:strRef>
          </c:tx>
          <c:spPr>
            <a:solidFill>
              <a:schemeClr val="accent3">
                <a:tint val="58000"/>
              </a:schemeClr>
            </a:solidFill>
            <a:ln>
              <a:noFill/>
            </a:ln>
            <a:effectLst/>
          </c:spPr>
          <c:invertIfNegative val="0"/>
          <c:cat>
            <c:strRef>
              <c:f>Mainstream!$B$25</c:f>
              <c:strCache>
                <c:ptCount val="1"/>
                <c:pt idx="0">
                  <c:v>Total expenditure</c:v>
                </c:pt>
              </c:strCache>
            </c:strRef>
          </c:cat>
          <c:val>
            <c:numRef>
              <c:f>Mainstream!$G$25</c:f>
              <c:numCache>
                <c:formatCode>"£"#,##0</c:formatCode>
                <c:ptCount val="1"/>
                <c:pt idx="0">
                  <c:v>69660901.983948484</c:v>
                </c:pt>
              </c:numCache>
            </c:numRef>
          </c:val>
          <c:extLst>
            <c:ext xmlns:c16="http://schemas.microsoft.com/office/drawing/2014/chart" uri="{C3380CC4-5D6E-409C-BE32-E72D297353CC}">
              <c16:uniqueId val="{00000004-65FA-47E2-BC8E-304F37B7B128}"/>
            </c:ext>
          </c:extLst>
        </c:ser>
        <c:ser>
          <c:idx val="4"/>
          <c:order val="5"/>
          <c:tx>
            <c:strRef>
              <c:f>Mainstream!$H$7</c:f>
              <c:strCache>
                <c:ptCount val="1"/>
                <c:pt idx="0">
                  <c:v>2026-27</c:v>
                </c:pt>
              </c:strCache>
            </c:strRef>
          </c:tx>
          <c:spPr>
            <a:solidFill>
              <a:schemeClr val="accent3">
                <a:tint val="65000"/>
              </a:schemeClr>
            </a:solidFill>
            <a:ln>
              <a:noFill/>
            </a:ln>
            <a:effectLst/>
          </c:spPr>
          <c:invertIfNegative val="0"/>
          <c:cat>
            <c:strRef>
              <c:f>Mainstream!$B$25</c:f>
              <c:strCache>
                <c:ptCount val="1"/>
                <c:pt idx="0">
                  <c:v>Total expenditure</c:v>
                </c:pt>
              </c:strCache>
            </c:strRef>
          </c:cat>
          <c:val>
            <c:numRef>
              <c:f>Mainstream!$H$25</c:f>
              <c:numCache>
                <c:formatCode>"£"#,##0</c:formatCode>
                <c:ptCount val="1"/>
                <c:pt idx="0">
                  <c:v>100123418.16745929</c:v>
                </c:pt>
              </c:numCache>
            </c:numRef>
          </c:val>
          <c:extLst>
            <c:ext xmlns:c16="http://schemas.microsoft.com/office/drawing/2014/chart" uri="{C3380CC4-5D6E-409C-BE32-E72D297353CC}">
              <c16:uniqueId val="{00000005-65FA-47E2-BC8E-304F37B7B128}"/>
            </c:ext>
          </c:extLst>
        </c:ser>
        <c:ser>
          <c:idx val="5"/>
          <c:order val="6"/>
          <c:tx>
            <c:strRef>
              <c:f>Mainstream!$I$7</c:f>
              <c:strCache>
                <c:ptCount val="1"/>
                <c:pt idx="0">
                  <c:v>2027-28</c:v>
                </c:pt>
              </c:strCache>
            </c:strRef>
          </c:tx>
          <c:spPr>
            <a:solidFill>
              <a:schemeClr val="accent3">
                <a:tint val="72000"/>
              </a:schemeClr>
            </a:solidFill>
            <a:ln>
              <a:noFill/>
            </a:ln>
            <a:effectLst/>
          </c:spPr>
          <c:invertIfNegative val="0"/>
          <c:cat>
            <c:strRef>
              <c:f>Mainstream!$B$25</c:f>
              <c:strCache>
                <c:ptCount val="1"/>
                <c:pt idx="0">
                  <c:v>Total expenditure</c:v>
                </c:pt>
              </c:strCache>
            </c:strRef>
          </c:cat>
          <c:val>
            <c:numRef>
              <c:f>Mainstream!$I$25</c:f>
              <c:numCache>
                <c:formatCode>"£"#,##0</c:formatCode>
                <c:ptCount val="1"/>
                <c:pt idx="0">
                  <c:v>108667806.87771717</c:v>
                </c:pt>
              </c:numCache>
            </c:numRef>
          </c:val>
          <c:extLst>
            <c:ext xmlns:c16="http://schemas.microsoft.com/office/drawing/2014/chart" uri="{C3380CC4-5D6E-409C-BE32-E72D297353CC}">
              <c16:uniqueId val="{00000006-65FA-47E2-BC8E-304F37B7B128}"/>
            </c:ext>
          </c:extLst>
        </c:ser>
        <c:ser>
          <c:idx val="6"/>
          <c:order val="7"/>
          <c:tx>
            <c:strRef>
              <c:f>Mainstream!$J$7</c:f>
              <c:strCache>
                <c:ptCount val="1"/>
                <c:pt idx="0">
                  <c:v>2028-29</c:v>
                </c:pt>
              </c:strCache>
            </c:strRef>
          </c:tx>
          <c:spPr>
            <a:solidFill>
              <a:schemeClr val="accent3">
                <a:tint val="79000"/>
              </a:schemeClr>
            </a:solidFill>
            <a:ln>
              <a:noFill/>
            </a:ln>
            <a:effectLst/>
          </c:spPr>
          <c:invertIfNegative val="0"/>
          <c:cat>
            <c:strRef>
              <c:f>Mainstream!$B$25</c:f>
              <c:strCache>
                <c:ptCount val="1"/>
                <c:pt idx="0">
                  <c:v>Total expenditure</c:v>
                </c:pt>
              </c:strCache>
            </c:strRef>
          </c:cat>
          <c:val>
            <c:numRef>
              <c:f>Mainstream!$J$25</c:f>
              <c:numCache>
                <c:formatCode>"£"#,##0</c:formatCode>
                <c:ptCount val="1"/>
                <c:pt idx="0">
                  <c:v>128614631.53281957</c:v>
                </c:pt>
              </c:numCache>
            </c:numRef>
          </c:val>
          <c:extLst>
            <c:ext xmlns:c16="http://schemas.microsoft.com/office/drawing/2014/chart" uri="{C3380CC4-5D6E-409C-BE32-E72D297353CC}">
              <c16:uniqueId val="{00000007-65FA-47E2-BC8E-304F37B7B128}"/>
            </c:ext>
          </c:extLst>
        </c:ser>
        <c:ser>
          <c:idx val="7"/>
          <c:order val="8"/>
          <c:tx>
            <c:strRef>
              <c:f>Mainstream!$K$7</c:f>
              <c:strCache>
                <c:ptCount val="1"/>
                <c:pt idx="0">
                  <c:v>2029-30</c:v>
                </c:pt>
              </c:strCache>
            </c:strRef>
          </c:tx>
          <c:spPr>
            <a:solidFill>
              <a:schemeClr val="accent3">
                <a:tint val="86000"/>
              </a:schemeClr>
            </a:solidFill>
            <a:ln>
              <a:noFill/>
            </a:ln>
            <a:effectLst/>
          </c:spPr>
          <c:invertIfNegative val="0"/>
          <c:dPt>
            <c:idx val="0"/>
            <c:invertIfNegative val="0"/>
            <c:bubble3D val="0"/>
            <c:spPr>
              <a:solidFill>
                <a:schemeClr val="accent3">
                  <a:tint val="86000"/>
                </a:schemeClr>
              </a:solidFill>
              <a:ln>
                <a:noFill/>
              </a:ln>
              <a:effectLst/>
            </c:spPr>
            <c:extLst>
              <c:ext xmlns:c16="http://schemas.microsoft.com/office/drawing/2014/chart" uri="{C3380CC4-5D6E-409C-BE32-E72D297353CC}">
                <c16:uniqueId val="{00000001-2D9F-4F75-80D6-7B7E211F0596}"/>
              </c:ext>
            </c:extLst>
          </c:dPt>
          <c:cat>
            <c:strRef>
              <c:f>Mainstream!$B$25</c:f>
              <c:strCache>
                <c:ptCount val="1"/>
                <c:pt idx="0">
                  <c:v>Total expenditure</c:v>
                </c:pt>
              </c:strCache>
            </c:strRef>
          </c:cat>
          <c:val>
            <c:numRef>
              <c:f>Mainstream!$K$25</c:f>
              <c:numCache>
                <c:formatCode>"£"#,##0</c:formatCode>
                <c:ptCount val="1"/>
                <c:pt idx="0">
                  <c:v>152977113.15959448</c:v>
                </c:pt>
              </c:numCache>
            </c:numRef>
          </c:val>
          <c:extLst xmlns:c15="http://schemas.microsoft.com/office/drawing/2012/chart">
            <c:ext xmlns:c16="http://schemas.microsoft.com/office/drawing/2014/chart" uri="{C3380CC4-5D6E-409C-BE32-E72D297353CC}">
              <c16:uniqueId val="{0000000D-65FA-47E2-BC8E-304F37B7B128}"/>
            </c:ext>
          </c:extLst>
        </c:ser>
        <c:dLbls>
          <c:showLegendKey val="0"/>
          <c:showVal val="0"/>
          <c:showCatName val="0"/>
          <c:showSerName val="0"/>
          <c:showPercent val="0"/>
          <c:showBubbleSize val="0"/>
        </c:dLbls>
        <c:gapWidth val="75"/>
        <c:overlap val="-25"/>
        <c:axId val="717163119"/>
        <c:axId val="610510927"/>
        <c:extLst/>
      </c:barChart>
      <c:lineChart>
        <c:grouping val="standard"/>
        <c:varyColors val="0"/>
        <c:ser>
          <c:idx val="9"/>
          <c:order val="9"/>
          <c:tx>
            <c:strRef>
              <c:f>Mainstream!#REF!</c:f>
              <c:strCache>
                <c:ptCount val="1"/>
                <c:pt idx="0">
                  <c:v>#REF!</c:v>
                </c:pt>
              </c:strCache>
            </c:strRef>
          </c:tx>
          <c:spPr>
            <a:ln w="28575" cap="rnd">
              <a:solidFill>
                <a:schemeClr val="accent3"/>
              </a:solidFill>
              <a:round/>
            </a:ln>
            <a:effectLst/>
          </c:spPr>
          <c:marker>
            <c:symbol val="none"/>
          </c:marker>
          <c:cat>
            <c:strRef>
              <c:f>Mainstream!$B$25</c:f>
              <c:strCache>
                <c:ptCount val="1"/>
                <c:pt idx="0">
                  <c:v>Total expenditure</c:v>
                </c:pt>
              </c:strCache>
            </c:strRef>
          </c:cat>
          <c:val>
            <c:numRef>
              <c:f>Mainstream!#REF!</c:f>
              <c:numCache>
                <c:formatCode>"£"#,##0</c:formatCode>
                <c:ptCount val="1"/>
                <c:pt idx="0">
                  <c:v>1</c:v>
                </c:pt>
              </c:numCache>
            </c:numRef>
          </c:val>
          <c:smooth val="0"/>
          <c:extLst>
            <c:ext xmlns:c16="http://schemas.microsoft.com/office/drawing/2014/chart" uri="{C3380CC4-5D6E-409C-BE32-E72D297353CC}">
              <c16:uniqueId val="{00000009-65FA-47E2-BC8E-304F37B7B128}"/>
            </c:ext>
          </c:extLst>
        </c:ser>
        <c:ser>
          <c:idx val="10"/>
          <c:order val="10"/>
          <c:tx>
            <c:strRef>
              <c:f>Mainstream!$O$7</c:f>
              <c:strCache>
                <c:ptCount val="1"/>
                <c:pt idx="0">
                  <c:v>2025-26</c:v>
                </c:pt>
              </c:strCache>
            </c:strRef>
          </c:tx>
          <c:spPr>
            <a:ln w="28575" cap="rnd">
              <a:solidFill>
                <a:schemeClr val="accent3">
                  <a:shade val="93000"/>
                </a:schemeClr>
              </a:solidFill>
              <a:round/>
            </a:ln>
            <a:effectLst/>
          </c:spPr>
          <c:marker>
            <c:symbol val="none"/>
          </c:marker>
          <c:dPt>
            <c:idx val="0"/>
            <c:marker>
              <c:symbol val="none"/>
            </c:marker>
            <c:bubble3D val="0"/>
            <c:spPr>
              <a:ln w="28575" cap="rnd">
                <a:solidFill>
                  <a:schemeClr val="accent3">
                    <a:shade val="93000"/>
                  </a:schemeClr>
                </a:solidFill>
                <a:round/>
              </a:ln>
              <a:effectLst/>
            </c:spPr>
            <c:extLst>
              <c:ext xmlns:c16="http://schemas.microsoft.com/office/drawing/2014/chart" uri="{C3380CC4-5D6E-409C-BE32-E72D297353CC}">
                <c16:uniqueId val="{00000003-2D9F-4F75-80D6-7B7E211F0596}"/>
              </c:ext>
            </c:extLst>
          </c:dPt>
          <c:cat>
            <c:strRef>
              <c:f>Mainstream!$B$25</c:f>
              <c:strCache>
                <c:ptCount val="1"/>
                <c:pt idx="0">
                  <c:v>Total expenditure</c:v>
                </c:pt>
              </c:strCache>
            </c:strRef>
          </c:cat>
          <c:val>
            <c:numRef>
              <c:f>Mainstream!$O$25</c:f>
              <c:numCache>
                <c:formatCode>"£"#,##0</c:formatCode>
                <c:ptCount val="1"/>
                <c:pt idx="0">
                  <c:v>71090661.112510458</c:v>
                </c:pt>
              </c:numCache>
            </c:numRef>
          </c:val>
          <c:smooth val="0"/>
          <c:extLst>
            <c:ext xmlns:c16="http://schemas.microsoft.com/office/drawing/2014/chart" uri="{C3380CC4-5D6E-409C-BE32-E72D297353CC}">
              <c16:uniqueId val="{0000000A-65FA-47E2-BC8E-304F37B7B128}"/>
            </c:ext>
          </c:extLst>
        </c:ser>
        <c:ser>
          <c:idx val="11"/>
          <c:order val="11"/>
          <c:tx>
            <c:strRef>
              <c:f>Mainstream!$P$7</c:f>
              <c:strCache>
                <c:ptCount val="1"/>
                <c:pt idx="0">
                  <c:v>2026-27</c:v>
                </c:pt>
              </c:strCache>
            </c:strRef>
          </c:tx>
          <c:spPr>
            <a:ln w="28575" cap="rnd">
              <a:solidFill>
                <a:schemeClr val="accent3">
                  <a:shade val="86000"/>
                </a:schemeClr>
              </a:solidFill>
              <a:round/>
            </a:ln>
            <a:effectLst/>
          </c:spPr>
          <c:marker>
            <c:symbol val="none"/>
          </c:marker>
          <c:cat>
            <c:strRef>
              <c:f>Mainstream!$B$25</c:f>
              <c:strCache>
                <c:ptCount val="1"/>
                <c:pt idx="0">
                  <c:v>Total expenditure</c:v>
                </c:pt>
              </c:strCache>
            </c:strRef>
          </c:cat>
          <c:val>
            <c:numRef>
              <c:f>Mainstream!$P$25</c:f>
              <c:numCache>
                <c:formatCode>"£"#,##0</c:formatCode>
                <c:ptCount val="1"/>
                <c:pt idx="0">
                  <c:v>81767497.48917976</c:v>
                </c:pt>
              </c:numCache>
            </c:numRef>
          </c:val>
          <c:smooth val="0"/>
          <c:extLst>
            <c:ext xmlns:c16="http://schemas.microsoft.com/office/drawing/2014/chart" uri="{C3380CC4-5D6E-409C-BE32-E72D297353CC}">
              <c16:uniqueId val="{0000000B-65FA-47E2-BC8E-304F37B7B128}"/>
            </c:ext>
          </c:extLst>
        </c:ser>
        <c:ser>
          <c:idx val="12"/>
          <c:order val="12"/>
          <c:tx>
            <c:strRef>
              <c:f>Mainstream!$Q$7</c:f>
              <c:strCache>
                <c:ptCount val="1"/>
                <c:pt idx="0">
                  <c:v>2027-28</c:v>
                </c:pt>
              </c:strCache>
            </c:strRef>
          </c:tx>
          <c:spPr>
            <a:ln w="28575" cap="rnd">
              <a:solidFill>
                <a:schemeClr val="accent3">
                  <a:shade val="79000"/>
                </a:schemeClr>
              </a:solidFill>
              <a:round/>
            </a:ln>
            <a:effectLst/>
          </c:spPr>
          <c:marker>
            <c:symbol val="none"/>
          </c:marker>
          <c:cat>
            <c:strRef>
              <c:f>Mainstream!$B$25</c:f>
              <c:strCache>
                <c:ptCount val="1"/>
                <c:pt idx="0">
                  <c:v>Total expenditure</c:v>
                </c:pt>
              </c:strCache>
            </c:strRef>
          </c:cat>
          <c:val>
            <c:numRef>
              <c:f>Mainstream!$Q$25</c:f>
              <c:numCache>
                <c:formatCode>"£"#,##0</c:formatCode>
                <c:ptCount val="1"/>
                <c:pt idx="0">
                  <c:v>95292611.066141814</c:v>
                </c:pt>
              </c:numCache>
            </c:numRef>
          </c:val>
          <c:smooth val="0"/>
          <c:extLst>
            <c:ext xmlns:c16="http://schemas.microsoft.com/office/drawing/2014/chart" uri="{C3380CC4-5D6E-409C-BE32-E72D297353CC}">
              <c16:uniqueId val="{0000000C-65FA-47E2-BC8E-304F37B7B128}"/>
            </c:ext>
          </c:extLst>
        </c:ser>
        <c:ser>
          <c:idx val="13"/>
          <c:order val="13"/>
          <c:tx>
            <c:strRef>
              <c:f>Mainstream!$R$7</c:f>
              <c:strCache>
                <c:ptCount val="1"/>
                <c:pt idx="0">
                  <c:v>2028-29</c:v>
                </c:pt>
              </c:strCache>
            </c:strRef>
          </c:tx>
          <c:spPr>
            <a:ln w="28575" cap="rnd">
              <a:solidFill>
                <a:schemeClr val="accent3">
                  <a:shade val="72000"/>
                </a:schemeClr>
              </a:solidFill>
              <a:round/>
            </a:ln>
            <a:effectLst/>
          </c:spPr>
          <c:marker>
            <c:symbol val="none"/>
          </c:marker>
          <c:cat>
            <c:strRef>
              <c:f>Mainstream!$B$25</c:f>
              <c:strCache>
                <c:ptCount val="1"/>
                <c:pt idx="0">
                  <c:v>Total expenditure</c:v>
                </c:pt>
              </c:strCache>
            </c:strRef>
          </c:cat>
          <c:val>
            <c:numRef>
              <c:f>Mainstream!$R$25</c:f>
              <c:numCache>
                <c:formatCode>"£"#,##0</c:formatCode>
                <c:ptCount val="1"/>
                <c:pt idx="0">
                  <c:v>111670669.454909</c:v>
                </c:pt>
              </c:numCache>
            </c:numRef>
          </c:val>
          <c:smooth val="0"/>
          <c:extLst>
            <c:ext xmlns:c16="http://schemas.microsoft.com/office/drawing/2014/chart" uri="{C3380CC4-5D6E-409C-BE32-E72D297353CC}">
              <c16:uniqueId val="{0000001B-D9EC-4958-8E85-93B78602AAE0}"/>
            </c:ext>
          </c:extLst>
        </c:ser>
        <c:ser>
          <c:idx val="14"/>
          <c:order val="14"/>
          <c:tx>
            <c:strRef>
              <c:f>Mainstream!$S$7</c:f>
              <c:strCache>
                <c:ptCount val="1"/>
                <c:pt idx="0">
                  <c:v>2029-30</c:v>
                </c:pt>
              </c:strCache>
            </c:strRef>
          </c:tx>
          <c:spPr>
            <a:ln w="28575" cap="rnd">
              <a:solidFill>
                <a:schemeClr val="accent3">
                  <a:shade val="65000"/>
                </a:schemeClr>
              </a:solidFill>
              <a:round/>
            </a:ln>
            <a:effectLst/>
          </c:spPr>
          <c:marker>
            <c:symbol val="none"/>
          </c:marker>
          <c:cat>
            <c:strRef>
              <c:f>Mainstream!$B$25</c:f>
              <c:strCache>
                <c:ptCount val="1"/>
                <c:pt idx="0">
                  <c:v>Total expenditure</c:v>
                </c:pt>
              </c:strCache>
            </c:strRef>
          </c:cat>
          <c:val>
            <c:numRef>
              <c:f>Mainstream!$S$25</c:f>
              <c:numCache>
                <c:formatCode>"£"#,##0</c:formatCode>
                <c:ptCount val="1"/>
                <c:pt idx="0">
                  <c:v>131532377.58603437</c:v>
                </c:pt>
              </c:numCache>
            </c:numRef>
          </c:val>
          <c:smooth val="0"/>
          <c:extLst>
            <c:ext xmlns:c16="http://schemas.microsoft.com/office/drawing/2014/chart" uri="{C3380CC4-5D6E-409C-BE32-E72D297353CC}">
              <c16:uniqueId val="{0000001C-D9EC-4958-8E85-93B78602AAE0}"/>
            </c:ext>
          </c:extLst>
        </c:ser>
        <c:ser>
          <c:idx val="8"/>
          <c:order val="15"/>
          <c:tx>
            <c:strRef>
              <c:f>Mainstream!$L$7</c:f>
              <c:strCache>
                <c:ptCount val="1"/>
                <c:pt idx="0">
                  <c:v>2030-31</c:v>
                </c:pt>
              </c:strCache>
            </c:strRef>
          </c:tx>
          <c:spPr>
            <a:ln w="28575" cap="rnd">
              <a:solidFill>
                <a:schemeClr val="accent3">
                  <a:tint val="93000"/>
                </a:schemeClr>
              </a:solidFill>
              <a:round/>
            </a:ln>
            <a:effectLst/>
          </c:spPr>
          <c:marker>
            <c:symbol val="none"/>
          </c:marker>
          <c:val>
            <c:numRef>
              <c:f>Mainstream!$L$25</c:f>
              <c:numCache>
                <c:formatCode>"£"#,##0</c:formatCode>
                <c:ptCount val="1"/>
                <c:pt idx="0">
                  <c:v>182769552.74517453</c:v>
                </c:pt>
              </c:numCache>
            </c:numRef>
          </c:val>
          <c:smooth val="0"/>
          <c:extLst>
            <c:ext xmlns:c16="http://schemas.microsoft.com/office/drawing/2014/chart" uri="{C3380CC4-5D6E-409C-BE32-E72D297353CC}">
              <c16:uniqueId val="{00000002-D3C8-4E0A-8695-B700094153A9}"/>
            </c:ext>
          </c:extLst>
        </c:ser>
        <c:ser>
          <c:idx val="15"/>
          <c:order val="16"/>
          <c:tx>
            <c:strRef>
              <c:f>Mainstream!$M$7</c:f>
              <c:strCache>
                <c:ptCount val="1"/>
                <c:pt idx="0">
                  <c:v>2031-32</c:v>
                </c:pt>
              </c:strCache>
            </c:strRef>
          </c:tx>
          <c:spPr>
            <a:ln w="28575" cap="rnd">
              <a:solidFill>
                <a:schemeClr val="accent3">
                  <a:shade val="58000"/>
                </a:schemeClr>
              </a:solidFill>
              <a:round/>
            </a:ln>
            <a:effectLst/>
          </c:spPr>
          <c:marker>
            <c:symbol val="none"/>
          </c:marker>
          <c:val>
            <c:numRef>
              <c:f>Mainstream!$M$25</c:f>
              <c:numCache>
                <c:formatCode>"£"#,##0</c:formatCode>
                <c:ptCount val="1"/>
                <c:pt idx="0">
                  <c:v>219245628.7717458</c:v>
                </c:pt>
              </c:numCache>
            </c:numRef>
          </c:val>
          <c:smooth val="0"/>
          <c:extLst>
            <c:ext xmlns:c16="http://schemas.microsoft.com/office/drawing/2014/chart" uri="{C3380CC4-5D6E-409C-BE32-E72D297353CC}">
              <c16:uniqueId val="{00000003-D3C8-4E0A-8695-B700094153A9}"/>
            </c:ext>
          </c:extLst>
        </c:ser>
        <c:dLbls>
          <c:showLegendKey val="0"/>
          <c:showVal val="0"/>
          <c:showCatName val="0"/>
          <c:showSerName val="0"/>
          <c:showPercent val="0"/>
          <c:showBubbleSize val="0"/>
        </c:dLbls>
        <c:marker val="1"/>
        <c:smooth val="0"/>
        <c:axId val="717163119"/>
        <c:axId val="610510927"/>
      </c:lineChart>
      <c:catAx>
        <c:axId val="71716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0510927"/>
        <c:crosses val="autoZero"/>
        <c:auto val="1"/>
        <c:lblAlgn val="ctr"/>
        <c:lblOffset val="100"/>
        <c:noMultiLvlLbl val="0"/>
      </c:catAx>
      <c:valAx>
        <c:axId val="61051092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7163119"/>
        <c:crosses val="autoZero"/>
        <c:crossBetween val="between"/>
      </c:valAx>
      <c:spPr>
        <a:noFill/>
        <a:ln>
          <a:noFill/>
        </a:ln>
        <a:effectLst/>
      </c:spPr>
    </c:plotArea>
    <c:legend>
      <c:legendPos val="b"/>
      <c:legendEntry>
        <c:idx val="9"/>
        <c:delete val="1"/>
      </c:legendEntry>
      <c:legendEntry>
        <c:idx val="10"/>
        <c:delete val="1"/>
      </c:legendEntry>
      <c:legendEntry>
        <c:idx val="11"/>
        <c:delete val="1"/>
      </c:legendEntry>
      <c:legendEntry>
        <c:idx val="1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5C20-4FC4-947E-11D18B7E6D3D}"/>
            </c:ext>
          </c:extLst>
        </c:ser>
        <c:ser>
          <c:idx val="1"/>
          <c:order val="1"/>
          <c:spPr>
            <a:solidFill>
              <a:schemeClr val="accent3">
                <a:tint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Mainstream!$B$14:$B$18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5C20-4FC4-947E-11D18B7E6D3D}"/>
            </c:ext>
          </c:extLst>
        </c:ser>
        <c:ser>
          <c:idx val="2"/>
          <c:order val="2"/>
          <c:spPr>
            <a:solidFill>
              <a:schemeClr val="accent3">
                <a:tint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Mainstream!$C$14:$C$18</c:f>
              <c:numCache>
                <c:formatCode>"£"#,##0</c:formatCode>
                <c:ptCount val="5"/>
                <c:pt idx="0">
                  <c:v>203988</c:v>
                </c:pt>
                <c:pt idx="1">
                  <c:v>1773140</c:v>
                </c:pt>
                <c:pt idx="2">
                  <c:v>261333</c:v>
                </c:pt>
                <c:pt idx="3">
                  <c:v>1276383</c:v>
                </c:pt>
                <c:pt idx="4">
                  <c:v>939971</c:v>
                </c:pt>
              </c:numCache>
            </c:numRef>
          </c:val>
          <c:extLst>
            <c:ext xmlns:c16="http://schemas.microsoft.com/office/drawing/2014/chart" uri="{C3380CC4-5D6E-409C-BE32-E72D297353CC}">
              <c16:uniqueId val="{00000002-5C20-4FC4-947E-11D18B7E6D3D}"/>
            </c:ext>
          </c:extLst>
        </c:ser>
        <c:ser>
          <c:idx val="3"/>
          <c:order val="3"/>
          <c:spPr>
            <a:solidFill>
              <a:schemeClr val="accent3">
                <a:tint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Mainstream!$D$14:$D$18</c:f>
              <c:numCache>
                <c:formatCode>"£"#,##0</c:formatCode>
                <c:ptCount val="5"/>
                <c:pt idx="0">
                  <c:v>104183</c:v>
                </c:pt>
                <c:pt idx="1">
                  <c:v>2463666</c:v>
                </c:pt>
                <c:pt idx="2">
                  <c:v>95852</c:v>
                </c:pt>
                <c:pt idx="3">
                  <c:v>1337883</c:v>
                </c:pt>
                <c:pt idx="4">
                  <c:v>896154</c:v>
                </c:pt>
              </c:numCache>
            </c:numRef>
          </c:val>
          <c:extLst>
            <c:ext xmlns:c16="http://schemas.microsoft.com/office/drawing/2014/chart" uri="{C3380CC4-5D6E-409C-BE32-E72D297353CC}">
              <c16:uniqueId val="{00000003-5C20-4FC4-947E-11D18B7E6D3D}"/>
            </c:ext>
          </c:extLst>
        </c:ser>
        <c:ser>
          <c:idx val="4"/>
          <c:order val="4"/>
          <c:spPr>
            <a:solidFill>
              <a:schemeClr val="accent3">
                <a:tint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Mainstream!$E$14:$E$18</c:f>
              <c:numCache>
                <c:formatCode>"£"#,##0</c:formatCode>
                <c:ptCount val="5"/>
                <c:pt idx="0">
                  <c:v>137057</c:v>
                </c:pt>
                <c:pt idx="1">
                  <c:v>3123446</c:v>
                </c:pt>
                <c:pt idx="2">
                  <c:v>86181</c:v>
                </c:pt>
                <c:pt idx="3">
                  <c:v>1386400</c:v>
                </c:pt>
                <c:pt idx="4">
                  <c:v>1504391</c:v>
                </c:pt>
              </c:numCache>
            </c:numRef>
          </c:val>
          <c:extLst>
            <c:ext xmlns:c16="http://schemas.microsoft.com/office/drawing/2014/chart" uri="{C3380CC4-5D6E-409C-BE32-E72D297353CC}">
              <c16:uniqueId val="{00000004-5C20-4FC4-947E-11D18B7E6D3D}"/>
            </c:ext>
          </c:extLst>
        </c:ser>
        <c:ser>
          <c:idx val="5"/>
          <c:order val="5"/>
          <c:spPr>
            <a:solidFill>
              <a:schemeClr val="accent3">
                <a:tint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Mainstream!$F$14:$F$18</c:f>
              <c:numCache>
                <c:formatCode>"£"#,##0</c:formatCode>
                <c:ptCount val="5"/>
                <c:pt idx="0">
                  <c:v>169728.12765957444</c:v>
                </c:pt>
                <c:pt idx="1">
                  <c:v>4002705.9707317073</c:v>
                </c:pt>
                <c:pt idx="2">
                  <c:v>0</c:v>
                </c:pt>
                <c:pt idx="3">
                  <c:v>1124740.1886792453</c:v>
                </c:pt>
                <c:pt idx="4">
                  <c:v>2762539.4339622641</c:v>
                </c:pt>
              </c:numCache>
            </c:numRef>
          </c:val>
          <c:extLst>
            <c:ext xmlns:c16="http://schemas.microsoft.com/office/drawing/2014/chart" uri="{C3380CC4-5D6E-409C-BE32-E72D297353CC}">
              <c16:uniqueId val="{00000005-5C20-4FC4-947E-11D18B7E6D3D}"/>
            </c:ext>
          </c:extLst>
        </c:ser>
        <c:ser>
          <c:idx val="6"/>
          <c:order val="6"/>
          <c:spPr>
            <a:solidFill>
              <a:schemeClr val="accent3"/>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Mainstream!$G$14:$G$18</c:f>
              <c:numCache>
                <c:formatCode>"£"#,##0</c:formatCode>
                <c:ptCount val="5"/>
                <c:pt idx="0">
                  <c:v>181823.4510989011</c:v>
                </c:pt>
                <c:pt idx="1">
                  <c:v>5173981.0678269677</c:v>
                </c:pt>
                <c:pt idx="2">
                  <c:v>0</c:v>
                </c:pt>
                <c:pt idx="3">
                  <c:v>1224935.9436046898</c:v>
                </c:pt>
                <c:pt idx="4">
                  <c:v>4291404.3384905662</c:v>
                </c:pt>
              </c:numCache>
            </c:numRef>
          </c:val>
          <c:extLst>
            <c:ext xmlns:c16="http://schemas.microsoft.com/office/drawing/2014/chart" uri="{C3380CC4-5D6E-409C-BE32-E72D297353CC}">
              <c16:uniqueId val="{00000006-5C20-4FC4-947E-11D18B7E6D3D}"/>
            </c:ext>
          </c:extLst>
        </c:ser>
        <c:ser>
          <c:idx val="7"/>
          <c:order val="7"/>
          <c:spPr>
            <a:solidFill>
              <a:schemeClr val="accent3">
                <a:shade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Mainstream!$H$14:$H$18</c:f>
              <c:numCache>
                <c:formatCode>"£"#,##0</c:formatCode>
                <c:ptCount val="5"/>
                <c:pt idx="0">
                  <c:v>190384.61538461538</c:v>
                </c:pt>
                <c:pt idx="1">
                  <c:v>5759148.3815922691</c:v>
                </c:pt>
                <c:pt idx="2">
                  <c:v>0</c:v>
                </c:pt>
                <c:pt idx="3">
                  <c:v>1209674.424305365</c:v>
                </c:pt>
                <c:pt idx="4">
                  <c:v>8204383.8575471696</c:v>
                </c:pt>
              </c:numCache>
            </c:numRef>
          </c:val>
          <c:extLst>
            <c:ext xmlns:c16="http://schemas.microsoft.com/office/drawing/2014/chart" uri="{C3380CC4-5D6E-409C-BE32-E72D297353CC}">
              <c16:uniqueId val="{00000007-5C20-4FC4-947E-11D18B7E6D3D}"/>
            </c:ext>
          </c:extLst>
        </c:ser>
        <c:ser>
          <c:idx val="8"/>
          <c:order val="8"/>
          <c:spPr>
            <a:solidFill>
              <a:schemeClr val="accent3">
                <a:shade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Mainstream!$I$14:$I$18</c:f>
              <c:numCache>
                <c:formatCode>"£"#,##0</c:formatCode>
                <c:ptCount val="5"/>
                <c:pt idx="0">
                  <c:v>220846.15384615384</c:v>
                </c:pt>
                <c:pt idx="1">
                  <c:v>6659344.0886847675</c:v>
                </c:pt>
                <c:pt idx="2">
                  <c:v>0</c:v>
                </c:pt>
                <c:pt idx="3">
                  <c:v>1180859.0349317805</c:v>
                </c:pt>
                <c:pt idx="4">
                  <c:v>8710096.116981132</c:v>
                </c:pt>
              </c:numCache>
            </c:numRef>
          </c:val>
          <c:extLst>
            <c:ext xmlns:c16="http://schemas.microsoft.com/office/drawing/2014/chart" uri="{C3380CC4-5D6E-409C-BE32-E72D297353CC}">
              <c16:uniqueId val="{00000001-DF1A-4759-9A37-33C2A7C0EFEB}"/>
            </c:ext>
          </c:extLst>
        </c:ser>
        <c:ser>
          <c:idx val="9"/>
          <c:order val="9"/>
          <c:spPr>
            <a:solidFill>
              <a:schemeClr val="accent3">
                <a:shade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Mainstream!$J$14:$J$18</c:f>
              <c:numCache>
                <c:formatCode>"£"#,##0</c:formatCode>
                <c:ptCount val="5"/>
                <c:pt idx="0">
                  <c:v>256181.53846153847</c:v>
                </c:pt>
                <c:pt idx="1">
                  <c:v>7714302.8379686698</c:v>
                </c:pt>
                <c:pt idx="2">
                  <c:v>0</c:v>
                </c:pt>
                <c:pt idx="3">
                  <c:v>1199227.386861139</c:v>
                </c:pt>
                <c:pt idx="4">
                  <c:v>10662955.786792453</c:v>
                </c:pt>
              </c:numCache>
            </c:numRef>
          </c:val>
          <c:extLst>
            <c:ext xmlns:c16="http://schemas.microsoft.com/office/drawing/2014/chart" uri="{C3380CC4-5D6E-409C-BE32-E72D297353CC}">
              <c16:uniqueId val="{00000000-720F-43AF-9F26-A31CD00BED15}"/>
            </c:ext>
          </c:extLst>
        </c:ser>
        <c:ser>
          <c:idx val="10"/>
          <c:order val="10"/>
          <c:spPr>
            <a:solidFill>
              <a:schemeClr val="accent3">
                <a:shade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Mainstream!$K$14:$K$18</c:f>
              <c:numCache>
                <c:formatCode>"£"#,##0</c:formatCode>
                <c:ptCount val="5"/>
                <c:pt idx="0">
                  <c:v>297170.58461538458</c:v>
                </c:pt>
                <c:pt idx="1">
                  <c:v>8938054.9871379957</c:v>
                </c:pt>
                <c:pt idx="2">
                  <c:v>0</c:v>
                </c:pt>
                <c:pt idx="3">
                  <c:v>1219065.2069448461</c:v>
                </c:pt>
                <c:pt idx="4">
                  <c:v>13104030.374056604</c:v>
                </c:pt>
              </c:numCache>
            </c:numRef>
          </c:val>
          <c:extLst>
            <c:ext xmlns:c16="http://schemas.microsoft.com/office/drawing/2014/chart" uri="{C3380CC4-5D6E-409C-BE32-E72D297353CC}">
              <c16:uniqueId val="{00000001-720F-43AF-9F26-A31CD00BED15}"/>
            </c:ext>
          </c:extLst>
        </c:ser>
        <c:ser>
          <c:idx val="11"/>
          <c:order val="11"/>
          <c:spPr>
            <a:solidFill>
              <a:schemeClr val="accent3">
                <a:shade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Mainstream!$L$14:$L$18</c:f>
              <c:numCache>
                <c:formatCode>"£"#,##0</c:formatCode>
                <c:ptCount val="5"/>
                <c:pt idx="0">
                  <c:v>344717.87815384613</c:v>
                </c:pt>
                <c:pt idx="1">
                  <c:v>10357607.480174415</c:v>
                </c:pt>
                <c:pt idx="2">
                  <c:v>0</c:v>
                </c:pt>
                <c:pt idx="3">
                  <c:v>1240490.0526352497</c:v>
                </c:pt>
                <c:pt idx="4">
                  <c:v>16155373.608136794</c:v>
                </c:pt>
              </c:numCache>
            </c:numRef>
          </c:val>
          <c:extLst>
            <c:ext xmlns:c16="http://schemas.microsoft.com/office/drawing/2014/chart" uri="{C3380CC4-5D6E-409C-BE32-E72D297353CC}">
              <c16:uniqueId val="{00000002-720F-43AF-9F26-A31CD00BED15}"/>
            </c:ext>
          </c:extLst>
        </c:ser>
        <c:ser>
          <c:idx val="12"/>
          <c:order val="12"/>
          <c:spPr>
            <a:solidFill>
              <a:schemeClr val="accent3">
                <a:shade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Mainstream!$M$14:$M$18</c:f>
              <c:numCache>
                <c:formatCode>"£"#,##0</c:formatCode>
                <c:ptCount val="5"/>
                <c:pt idx="0">
                  <c:v>399872.73865846155</c:v>
                </c:pt>
                <c:pt idx="1">
                  <c:v>12004288.372096663</c:v>
                </c:pt>
                <c:pt idx="2">
                  <c:v>0</c:v>
                </c:pt>
                <c:pt idx="3">
                  <c:v>1263628.8859808859</c:v>
                </c:pt>
                <c:pt idx="4">
                  <c:v>19969552.650737032</c:v>
                </c:pt>
              </c:numCache>
            </c:numRef>
          </c:val>
          <c:extLst>
            <c:ext xmlns:c16="http://schemas.microsoft.com/office/drawing/2014/chart" uri="{C3380CC4-5D6E-409C-BE32-E72D297353CC}">
              <c16:uniqueId val="{00000003-720F-43AF-9F26-A31CD00BED15}"/>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spPr>
            <a:solidFill>
              <a:schemeClr val="accent3">
                <a:tint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Mainstream!$K$7</c:f>
              <c:numCache>
                <c:formatCode>General</c:formatCode>
                <c:ptCount val="1"/>
                <c:pt idx="0">
                  <c:v>0</c:v>
                </c:pt>
              </c:numCache>
            </c:numRef>
          </c:val>
          <c:extLst>
            <c:ext xmlns:c16="http://schemas.microsoft.com/office/drawing/2014/chart" uri="{C3380CC4-5D6E-409C-BE32-E72D297353CC}">
              <c16:uniqueId val="{00000000-9ACB-466F-AD91-FC16F552C062}"/>
            </c:ext>
          </c:extLst>
        </c:ser>
        <c:ser>
          <c:idx val="1"/>
          <c:order val="1"/>
          <c:spPr>
            <a:solidFill>
              <a:schemeClr val="accent3">
                <a:tint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Mainstream!$B$20:$B$24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ACB-466F-AD91-FC16F552C062}"/>
            </c:ext>
          </c:extLst>
        </c:ser>
        <c:ser>
          <c:idx val="2"/>
          <c:order val="2"/>
          <c:spPr>
            <a:solidFill>
              <a:schemeClr val="accent3">
                <a:tint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Mainstream!$C$20:$C$24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9ACB-466F-AD91-FC16F552C062}"/>
            </c:ext>
          </c:extLst>
        </c:ser>
        <c:ser>
          <c:idx val="3"/>
          <c:order val="3"/>
          <c:spPr>
            <a:solidFill>
              <a:schemeClr val="accent3">
                <a:tint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Mainstream!$D$20:$D$24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9ACB-466F-AD91-FC16F552C062}"/>
            </c:ext>
          </c:extLst>
        </c:ser>
        <c:ser>
          <c:idx val="4"/>
          <c:order val="4"/>
          <c:spPr>
            <a:solidFill>
              <a:schemeClr val="accent3">
                <a:tint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Mainstream!$E$20:$E$24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9ACB-466F-AD91-FC16F552C062}"/>
            </c:ext>
          </c:extLst>
        </c:ser>
        <c:ser>
          <c:idx val="5"/>
          <c:order val="5"/>
          <c:spPr>
            <a:solidFill>
              <a:schemeClr val="accent3">
                <a:tint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Mainstream!$F$20:$F$24</c:f>
              <c:numCache>
                <c:formatCode>"£"#,##0</c:formatCode>
                <c:ptCount val="5"/>
              </c:numCache>
            </c:numRef>
          </c:val>
          <c:extLst>
            <c:ext xmlns:c16="http://schemas.microsoft.com/office/drawing/2014/chart" uri="{C3380CC4-5D6E-409C-BE32-E72D297353CC}">
              <c16:uniqueId val="{00000005-9ACB-466F-AD91-FC16F552C062}"/>
            </c:ext>
          </c:extLst>
        </c:ser>
        <c:ser>
          <c:idx val="6"/>
          <c:order val="6"/>
          <c:spPr>
            <a:solidFill>
              <a:schemeClr val="accent3"/>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Mainstream!$G$20:$G$24</c:f>
              <c:numCache>
                <c:formatCode>"£"#,##0</c:formatCode>
                <c:ptCount val="5"/>
              </c:numCache>
            </c:numRef>
          </c:val>
          <c:extLst>
            <c:ext xmlns:c16="http://schemas.microsoft.com/office/drawing/2014/chart" uri="{C3380CC4-5D6E-409C-BE32-E72D297353CC}">
              <c16:uniqueId val="{00000006-9ACB-466F-AD91-FC16F552C062}"/>
            </c:ext>
          </c:extLst>
        </c:ser>
        <c:ser>
          <c:idx val="7"/>
          <c:order val="7"/>
          <c:spPr>
            <a:solidFill>
              <a:schemeClr val="accent3">
                <a:shade val="9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Mainstream!$H$20:$H$24</c:f>
              <c:numCache>
                <c:formatCode>"£"#,##0</c:formatCode>
                <c:ptCount val="5"/>
              </c:numCache>
            </c:numRef>
          </c:val>
          <c:extLst>
            <c:ext xmlns:c16="http://schemas.microsoft.com/office/drawing/2014/chart" uri="{C3380CC4-5D6E-409C-BE32-E72D297353CC}">
              <c16:uniqueId val="{00000007-9ACB-466F-AD91-FC16F552C062}"/>
            </c:ext>
          </c:extLst>
        </c:ser>
        <c:ser>
          <c:idx val="8"/>
          <c:order val="8"/>
          <c:spPr>
            <a:solidFill>
              <a:schemeClr val="accent3">
                <a:shade val="8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Mainstream!$I$20:$I$24</c:f>
              <c:numCache>
                <c:formatCode>"£"#,##0</c:formatCode>
                <c:ptCount val="5"/>
              </c:numCache>
            </c:numRef>
          </c:val>
          <c:extLst>
            <c:ext xmlns:c16="http://schemas.microsoft.com/office/drawing/2014/chart" uri="{C3380CC4-5D6E-409C-BE32-E72D297353CC}">
              <c16:uniqueId val="{00000001-04B0-4138-97F7-11AD109A108E}"/>
            </c:ext>
          </c:extLst>
        </c:ser>
        <c:ser>
          <c:idx val="9"/>
          <c:order val="9"/>
          <c:spPr>
            <a:solidFill>
              <a:schemeClr val="accent3">
                <a:shade val="7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Mainstream!$J$20:$J$24</c:f>
              <c:numCache>
                <c:formatCode>"£"#,##0</c:formatCode>
                <c:ptCount val="5"/>
              </c:numCache>
            </c:numRef>
          </c:val>
          <c:extLst>
            <c:ext xmlns:c16="http://schemas.microsoft.com/office/drawing/2014/chart" uri="{C3380CC4-5D6E-409C-BE32-E72D297353CC}">
              <c16:uniqueId val="{00000000-75AE-4801-B25A-5857F73AC63D}"/>
            </c:ext>
          </c:extLst>
        </c:ser>
        <c:ser>
          <c:idx val="10"/>
          <c:order val="10"/>
          <c:spPr>
            <a:solidFill>
              <a:schemeClr val="accent3">
                <a:shade val="6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Mainstream!$K$20:$K$24</c:f>
              <c:numCache>
                <c:formatCode>"£"#,##0</c:formatCode>
                <c:ptCount val="5"/>
              </c:numCache>
            </c:numRef>
          </c:val>
          <c:extLst>
            <c:ext xmlns:c16="http://schemas.microsoft.com/office/drawing/2014/chart" uri="{C3380CC4-5D6E-409C-BE32-E72D297353CC}">
              <c16:uniqueId val="{00000001-75AE-4801-B25A-5857F73AC63D}"/>
            </c:ext>
          </c:extLst>
        </c:ser>
        <c:ser>
          <c:idx val="11"/>
          <c:order val="11"/>
          <c:spPr>
            <a:solidFill>
              <a:schemeClr val="accent3">
                <a:shade val="5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Mainstream!$L$20:$L$24</c:f>
              <c:numCache>
                <c:formatCode>"£"#,##0</c:formatCode>
                <c:ptCount val="5"/>
              </c:numCache>
            </c:numRef>
          </c:val>
          <c:extLst>
            <c:ext xmlns:c16="http://schemas.microsoft.com/office/drawing/2014/chart" uri="{C3380CC4-5D6E-409C-BE32-E72D297353CC}">
              <c16:uniqueId val="{00000002-75AE-4801-B25A-5857F73AC63D}"/>
            </c:ext>
          </c:extLst>
        </c:ser>
        <c:ser>
          <c:idx val="12"/>
          <c:order val="12"/>
          <c:spPr>
            <a:solidFill>
              <a:schemeClr val="accent3">
                <a:shade val="40000"/>
              </a:schemeClr>
            </a:solidFill>
            <a:ln>
              <a:noFill/>
            </a:ln>
            <a:effectLst/>
          </c:spPr>
          <c:invertIfNegative val="0"/>
          <c:cat>
            <c:strRef>
              <c:f>Mainstream!$B$7:$M$7</c:f>
              <c:strCache>
                <c:ptCount val="12"/>
                <c:pt idx="0">
                  <c:v>Jan</c:v>
                </c:pt>
                <c:pt idx="1">
                  <c:v>2021-22</c:v>
                </c:pt>
                <c:pt idx="2">
                  <c:v>2022-23</c:v>
                </c:pt>
                <c:pt idx="3">
                  <c:v>2023-24</c:v>
                </c:pt>
                <c:pt idx="4">
                  <c:v>2024-25</c:v>
                </c:pt>
                <c:pt idx="5">
                  <c:v>2025-26</c:v>
                </c:pt>
                <c:pt idx="6">
                  <c:v>2026-27</c:v>
                </c:pt>
                <c:pt idx="7">
                  <c:v>2027-28</c:v>
                </c:pt>
                <c:pt idx="8">
                  <c:v>2028-29</c:v>
                </c:pt>
                <c:pt idx="9">
                  <c:v>2029-30</c:v>
                </c:pt>
                <c:pt idx="10">
                  <c:v>2030-31</c:v>
                </c:pt>
                <c:pt idx="11">
                  <c:v>2031-32</c:v>
                </c:pt>
              </c:strCache>
            </c:strRef>
          </c:cat>
          <c:val>
            <c:numRef>
              <c:f>Mainstream!$M$20:$M$24</c:f>
              <c:numCache>
                <c:formatCode>"£"#,##0</c:formatCode>
                <c:ptCount val="5"/>
              </c:numCache>
            </c:numRef>
          </c:val>
          <c:extLst>
            <c:ext xmlns:c16="http://schemas.microsoft.com/office/drawing/2014/chart" uri="{C3380CC4-5D6E-409C-BE32-E72D297353CC}">
              <c16:uniqueId val="{00000003-75AE-4801-B25A-5857F73AC63D}"/>
            </c:ext>
          </c:extLst>
        </c:ser>
        <c:dLbls>
          <c:showLegendKey val="0"/>
          <c:showVal val="0"/>
          <c:showCatName val="0"/>
          <c:showSerName val="0"/>
          <c:showPercent val="0"/>
          <c:showBubbleSize val="0"/>
        </c:dLbls>
        <c:gapWidth val="219"/>
        <c:overlap val="-27"/>
        <c:axId val="531564415"/>
        <c:axId val="951250191"/>
      </c:barChart>
      <c:catAx>
        <c:axId val="53156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951250191"/>
        <c:crosses val="autoZero"/>
        <c:auto val="1"/>
        <c:lblAlgn val="ctr"/>
        <c:lblOffset val="100"/>
        <c:noMultiLvlLbl val="0"/>
      </c:catAx>
      <c:valAx>
        <c:axId val="951250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3156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'Resourced or SEN units'!$C$7</c:f>
              <c:strCache>
                <c:ptCount val="1"/>
                <c:pt idx="0">
                  <c:v>2021-22</c:v>
                </c:pt>
              </c:strCache>
            </c:strRef>
          </c:tx>
          <c:spPr>
            <a:solidFill>
              <a:schemeClr val="accent3">
                <a:tint val="42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units'!$C$8:$C$10</c:f>
              <c:numCache>
                <c:formatCode>"£"#,##0</c:formatCode>
                <c:ptCount val="3"/>
                <c:pt idx="0">
                  <c:v>534000</c:v>
                </c:pt>
                <c:pt idx="1">
                  <c:v>90000</c:v>
                </c:pt>
                <c:pt idx="2">
                  <c:v>0</c:v>
                </c:pt>
              </c:numCache>
            </c:numRef>
          </c:val>
          <c:extLst>
            <c:ext xmlns:c16="http://schemas.microsoft.com/office/drawing/2014/chart" uri="{C3380CC4-5D6E-409C-BE32-E72D297353CC}">
              <c16:uniqueId val="{00000000-CCD3-4A62-9F48-75F9BC695D1C}"/>
            </c:ext>
          </c:extLst>
        </c:ser>
        <c:ser>
          <c:idx val="1"/>
          <c:order val="1"/>
          <c:tx>
            <c:strRef>
              <c:f>'Resourced or SEN units'!$D$7</c:f>
              <c:strCache>
                <c:ptCount val="1"/>
                <c:pt idx="0">
                  <c:v>2022-23</c:v>
                </c:pt>
              </c:strCache>
            </c:strRef>
          </c:tx>
          <c:spPr>
            <a:solidFill>
              <a:schemeClr val="accent3">
                <a:tint val="54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units'!$D$8:$D$10</c:f>
              <c:numCache>
                <c:formatCode>"£"#,##0</c:formatCode>
                <c:ptCount val="3"/>
                <c:pt idx="0">
                  <c:v>534000</c:v>
                </c:pt>
                <c:pt idx="1">
                  <c:v>90000</c:v>
                </c:pt>
                <c:pt idx="2">
                  <c:v>0</c:v>
                </c:pt>
              </c:numCache>
            </c:numRef>
          </c:val>
          <c:extLst>
            <c:ext xmlns:c16="http://schemas.microsoft.com/office/drawing/2014/chart" uri="{C3380CC4-5D6E-409C-BE32-E72D297353CC}">
              <c16:uniqueId val="{00000001-CCD3-4A62-9F48-75F9BC695D1C}"/>
            </c:ext>
          </c:extLst>
        </c:ser>
        <c:ser>
          <c:idx val="2"/>
          <c:order val="2"/>
          <c:tx>
            <c:strRef>
              <c:f>'Resourced or SEN units'!$E$7</c:f>
              <c:strCache>
                <c:ptCount val="1"/>
                <c:pt idx="0">
                  <c:v>2023-24</c:v>
                </c:pt>
              </c:strCache>
            </c:strRef>
          </c:tx>
          <c:spPr>
            <a:solidFill>
              <a:schemeClr val="accent3">
                <a:tint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units'!$E$8:$E$10</c:f>
              <c:numCache>
                <c:formatCode>"£"#,##0</c:formatCode>
                <c:ptCount val="3"/>
                <c:pt idx="0">
                  <c:v>966000</c:v>
                </c:pt>
                <c:pt idx="1">
                  <c:v>90000</c:v>
                </c:pt>
                <c:pt idx="2">
                  <c:v>0</c:v>
                </c:pt>
              </c:numCache>
            </c:numRef>
          </c:val>
          <c:extLst>
            <c:ext xmlns:c16="http://schemas.microsoft.com/office/drawing/2014/chart" uri="{C3380CC4-5D6E-409C-BE32-E72D297353CC}">
              <c16:uniqueId val="{00000002-CCD3-4A62-9F48-75F9BC695D1C}"/>
            </c:ext>
          </c:extLst>
        </c:ser>
        <c:ser>
          <c:idx val="3"/>
          <c:order val="3"/>
          <c:tx>
            <c:strRef>
              <c:f>'Resourced or SEN units'!$F$7</c:f>
              <c:strCache>
                <c:ptCount val="1"/>
                <c:pt idx="0">
                  <c:v>2024-25</c:v>
                </c:pt>
              </c:strCache>
            </c:strRef>
          </c:tx>
          <c:spPr>
            <a:solidFill>
              <a:schemeClr val="accent3">
                <a:tint val="77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units'!$F$8:$F$10</c:f>
              <c:numCache>
                <c:formatCode>"£"#,##0</c:formatCode>
                <c:ptCount val="3"/>
                <c:pt idx="0">
                  <c:v>504000</c:v>
                </c:pt>
                <c:pt idx="1">
                  <c:v>90000</c:v>
                </c:pt>
              </c:numCache>
            </c:numRef>
          </c:val>
          <c:extLst>
            <c:ext xmlns:c16="http://schemas.microsoft.com/office/drawing/2014/chart" uri="{C3380CC4-5D6E-409C-BE32-E72D297353CC}">
              <c16:uniqueId val="{00000003-CCD3-4A62-9F48-75F9BC695D1C}"/>
            </c:ext>
          </c:extLst>
        </c:ser>
        <c:ser>
          <c:idx val="4"/>
          <c:order val="4"/>
          <c:tx>
            <c:strRef>
              <c:f>'Resourced or SEN units'!$G$7</c:f>
              <c:strCache>
                <c:ptCount val="1"/>
                <c:pt idx="0">
                  <c:v>2025-26</c:v>
                </c:pt>
              </c:strCache>
            </c:strRef>
          </c:tx>
          <c:spPr>
            <a:solidFill>
              <a:schemeClr val="accent3">
                <a:tint val="89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units'!$G$8:$G$10</c:f>
              <c:numCache>
                <c:formatCode>"£"#,##0</c:formatCode>
                <c:ptCount val="3"/>
                <c:pt idx="0">
                  <c:v>578458.53658536589</c:v>
                </c:pt>
                <c:pt idx="1">
                  <c:v>153541.46341463414</c:v>
                </c:pt>
              </c:numCache>
            </c:numRef>
          </c:val>
          <c:extLst>
            <c:ext xmlns:c16="http://schemas.microsoft.com/office/drawing/2014/chart" uri="{C3380CC4-5D6E-409C-BE32-E72D297353CC}">
              <c16:uniqueId val="{00000004-CCD3-4A62-9F48-75F9BC695D1C}"/>
            </c:ext>
          </c:extLst>
        </c:ser>
        <c:ser>
          <c:idx val="5"/>
          <c:order val="5"/>
          <c:tx>
            <c:strRef>
              <c:f>'Resourced or SEN units'!$H$7</c:f>
              <c:strCache>
                <c:ptCount val="1"/>
                <c:pt idx="0">
                  <c:v>2026-27</c:v>
                </c:pt>
              </c:strCache>
            </c:strRef>
          </c:tx>
          <c:spPr>
            <a:solidFill>
              <a:schemeClr val="accent3"/>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units'!$H$8:$H$10</c:f>
              <c:numCache>
                <c:formatCode>"£"#,##0</c:formatCode>
                <c:ptCount val="3"/>
                <c:pt idx="0">
                  <c:v>578458.53658536589</c:v>
                </c:pt>
                <c:pt idx="1">
                  <c:v>153541.46341463414</c:v>
                </c:pt>
              </c:numCache>
            </c:numRef>
          </c:val>
          <c:extLst>
            <c:ext xmlns:c16="http://schemas.microsoft.com/office/drawing/2014/chart" uri="{C3380CC4-5D6E-409C-BE32-E72D297353CC}">
              <c16:uniqueId val="{00000005-CCD3-4A62-9F48-75F9BC695D1C}"/>
            </c:ext>
          </c:extLst>
        </c:ser>
        <c:ser>
          <c:idx val="6"/>
          <c:order val="6"/>
          <c:tx>
            <c:strRef>
              <c:f>'Resourced or SEN units'!$I$7</c:f>
              <c:strCache>
                <c:ptCount val="1"/>
                <c:pt idx="0">
                  <c:v>2027-28</c:v>
                </c:pt>
              </c:strCache>
            </c:strRef>
          </c:tx>
          <c:spPr>
            <a:solidFill>
              <a:schemeClr val="accent3">
                <a:shade val="88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units'!$I$8:$I$10</c:f>
              <c:numCache>
                <c:formatCode>"£"#,##0</c:formatCode>
                <c:ptCount val="3"/>
                <c:pt idx="0">
                  <c:v>578458.53658536589</c:v>
                </c:pt>
                <c:pt idx="1">
                  <c:v>153541.46341463414</c:v>
                </c:pt>
              </c:numCache>
            </c:numRef>
          </c:val>
          <c:extLst>
            <c:ext xmlns:c16="http://schemas.microsoft.com/office/drawing/2014/chart" uri="{C3380CC4-5D6E-409C-BE32-E72D297353CC}">
              <c16:uniqueId val="{00000006-CCD3-4A62-9F48-75F9BC695D1C}"/>
            </c:ext>
          </c:extLst>
        </c:ser>
        <c:ser>
          <c:idx val="7"/>
          <c:order val="7"/>
          <c:tx>
            <c:strRef>
              <c:f>'Resourced or SEN units'!$J$7</c:f>
              <c:strCache>
                <c:ptCount val="1"/>
                <c:pt idx="0">
                  <c:v>2028-29</c:v>
                </c:pt>
              </c:strCache>
            </c:strRef>
          </c:tx>
          <c:spPr>
            <a:solidFill>
              <a:schemeClr val="accent3">
                <a:shade val="76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units'!$J$8:$J$10</c:f>
              <c:numCache>
                <c:formatCode>"£"#,##0</c:formatCode>
                <c:ptCount val="3"/>
                <c:pt idx="0">
                  <c:v>578458.53658536589</c:v>
                </c:pt>
                <c:pt idx="1">
                  <c:v>153541.46341463414</c:v>
                </c:pt>
              </c:numCache>
            </c:numRef>
          </c:val>
          <c:extLst>
            <c:ext xmlns:c16="http://schemas.microsoft.com/office/drawing/2014/chart" uri="{C3380CC4-5D6E-409C-BE32-E72D297353CC}">
              <c16:uniqueId val="{00000007-CCD3-4A62-9F48-75F9BC695D1C}"/>
            </c:ext>
          </c:extLst>
        </c:ser>
        <c:ser>
          <c:idx val="8"/>
          <c:order val="8"/>
          <c:tx>
            <c:strRef>
              <c:f>'Resourced or SEN units'!$K$7</c:f>
              <c:strCache>
                <c:ptCount val="1"/>
                <c:pt idx="0">
                  <c:v>2029-30</c:v>
                </c:pt>
              </c:strCache>
            </c:strRef>
          </c:tx>
          <c:spPr>
            <a:solidFill>
              <a:schemeClr val="accent3">
                <a:shade val="65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units'!$K$8:$K$10</c:f>
              <c:numCache>
                <c:formatCode>"£"#,##0</c:formatCode>
                <c:ptCount val="3"/>
                <c:pt idx="0">
                  <c:v>578458.53658536589</c:v>
                </c:pt>
                <c:pt idx="1">
                  <c:v>153541.46341463414</c:v>
                </c:pt>
              </c:numCache>
            </c:numRef>
          </c:val>
          <c:extLst>
            <c:ext xmlns:c16="http://schemas.microsoft.com/office/drawing/2014/chart" uri="{C3380CC4-5D6E-409C-BE32-E72D297353CC}">
              <c16:uniqueId val="{00000001-ED74-455B-AB0E-9F732A698D31}"/>
            </c:ext>
          </c:extLst>
        </c:ser>
        <c:ser>
          <c:idx val="9"/>
          <c:order val="9"/>
          <c:tx>
            <c:strRef>
              <c:f>'Resourced or SEN units'!$L$7</c:f>
              <c:strCache>
                <c:ptCount val="1"/>
                <c:pt idx="0">
                  <c:v>2030-31</c:v>
                </c:pt>
              </c:strCache>
            </c:strRef>
          </c:tx>
          <c:spPr>
            <a:solidFill>
              <a:schemeClr val="accent3">
                <a:shade val="53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units'!$L$8:$L$10</c:f>
              <c:numCache>
                <c:formatCode>"£"#,##0</c:formatCode>
                <c:ptCount val="3"/>
                <c:pt idx="0">
                  <c:v>578458.53658536589</c:v>
                </c:pt>
                <c:pt idx="1">
                  <c:v>153541.46341463414</c:v>
                </c:pt>
              </c:numCache>
            </c:numRef>
          </c:val>
          <c:extLst>
            <c:ext xmlns:c16="http://schemas.microsoft.com/office/drawing/2014/chart" uri="{C3380CC4-5D6E-409C-BE32-E72D297353CC}">
              <c16:uniqueId val="{00000000-2282-4397-B1D8-17BB982CF3FE}"/>
            </c:ext>
          </c:extLst>
        </c:ser>
        <c:ser>
          <c:idx val="10"/>
          <c:order val="10"/>
          <c:tx>
            <c:strRef>
              <c:f>'Resourced or SEN units'!$M$7</c:f>
              <c:strCache>
                <c:ptCount val="1"/>
                <c:pt idx="0">
                  <c:v>2031-32</c:v>
                </c:pt>
              </c:strCache>
            </c:strRef>
          </c:tx>
          <c:spPr>
            <a:solidFill>
              <a:schemeClr val="accent3">
                <a:shade val="41000"/>
              </a:schemeClr>
            </a:solidFill>
            <a:ln>
              <a:noFill/>
            </a:ln>
            <a:effectLst/>
          </c:spPr>
          <c:invertIfNegative val="0"/>
          <c:cat>
            <c:strRef>
              <c:f>'Resourced or SEN units'!$B$8:$B$10</c:f>
              <c:strCache>
                <c:ptCount val="3"/>
                <c:pt idx="0">
                  <c:v>1.0.2 High needs place funding within Individual Schools Budget (Primary)</c:v>
                </c:pt>
                <c:pt idx="1">
                  <c:v>1.0.2 High needs place funding within Individual Schools Budget (Secondary)</c:v>
                </c:pt>
                <c:pt idx="2">
                  <c:v>1.0.2 High needs place funding within Individual Schools Budget (Early years)</c:v>
                </c:pt>
              </c:strCache>
            </c:strRef>
          </c:cat>
          <c:val>
            <c:numRef>
              <c:f>'Resourced or SEN units'!$M$8:$M$10</c:f>
              <c:numCache>
                <c:formatCode>"£"#,##0</c:formatCode>
                <c:ptCount val="3"/>
                <c:pt idx="0">
                  <c:v>578458.53658536589</c:v>
                </c:pt>
                <c:pt idx="1">
                  <c:v>153541.46341463414</c:v>
                </c:pt>
              </c:numCache>
            </c:numRef>
          </c:val>
          <c:extLst>
            <c:ext xmlns:c16="http://schemas.microsoft.com/office/drawing/2014/chart" uri="{C3380CC4-5D6E-409C-BE32-E72D297353CC}">
              <c16:uniqueId val="{00000001-2282-4397-B1D8-17BB982CF3FE}"/>
            </c:ext>
          </c:extLst>
        </c:ser>
        <c:dLbls>
          <c:showLegendKey val="0"/>
          <c:showVal val="0"/>
          <c:showCatName val="0"/>
          <c:showSerName val="0"/>
          <c:showPercent val="0"/>
          <c:showBubbleSize val="0"/>
        </c:dLbls>
        <c:gapWidth val="219"/>
        <c:overlap val="-27"/>
        <c:axId val="667794175"/>
        <c:axId val="854084767"/>
      </c:barChart>
      <c:catAx>
        <c:axId val="667794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54084767"/>
        <c:crosses val="autoZero"/>
        <c:auto val="1"/>
        <c:lblAlgn val="ctr"/>
        <c:lblOffset val="100"/>
        <c:noMultiLvlLbl val="0"/>
      </c:catAx>
      <c:valAx>
        <c:axId val="85408476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7794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10.xml><?xml version="1.0" encoding="utf-8"?>
<cs:colorStyle xmlns:cs="http://schemas.microsoft.com/office/drawing/2012/chartStyle" xmlns:a="http://schemas.openxmlformats.org/drawingml/2006/main" meth="withinLinearReversed" id="23">
  <a:schemeClr val="accent3"/>
</cs:colorStyle>
</file>

<file path=xl/charts/colors11.xml><?xml version="1.0" encoding="utf-8"?>
<cs:colorStyle xmlns:cs="http://schemas.microsoft.com/office/drawing/2012/chartStyle" xmlns:a="http://schemas.openxmlformats.org/drawingml/2006/main" meth="withinLinearReversed" id="23">
  <a:schemeClr val="accent3"/>
</cs:colorStyle>
</file>

<file path=xl/charts/colors12.xml><?xml version="1.0" encoding="utf-8"?>
<cs:colorStyle xmlns:cs="http://schemas.microsoft.com/office/drawing/2012/chartStyle" xmlns:a="http://schemas.openxmlformats.org/drawingml/2006/main" meth="withinLinearReversed" id="23">
  <a:schemeClr val="accent3"/>
</cs:colorStyle>
</file>

<file path=xl/charts/colors13.xml><?xml version="1.0" encoding="utf-8"?>
<cs:colorStyle xmlns:cs="http://schemas.microsoft.com/office/drawing/2012/chartStyle" xmlns:a="http://schemas.openxmlformats.org/drawingml/2006/main" meth="withinLinearReversed" id="23">
  <a:schemeClr val="accent3"/>
</cs:colorStyle>
</file>

<file path=xl/charts/colors14.xml><?xml version="1.0" encoding="utf-8"?>
<cs:colorStyle xmlns:cs="http://schemas.microsoft.com/office/drawing/2012/chartStyle" xmlns:a="http://schemas.openxmlformats.org/drawingml/2006/main" meth="withinLinearReversed" id="23">
  <a:schemeClr val="accent3"/>
</cs:colorStyle>
</file>

<file path=xl/charts/colors15.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withinLinearReversed" id="23">
  <a:schemeClr val="accent3"/>
</cs:colorStyle>
</file>

<file path=xl/charts/colors4.xml><?xml version="1.0" encoding="utf-8"?>
<cs:colorStyle xmlns:cs="http://schemas.microsoft.com/office/drawing/2012/chartStyle" xmlns:a="http://schemas.openxmlformats.org/drawingml/2006/main" meth="withinLinearReversed" id="23">
  <a:schemeClr val="accent3"/>
</cs:colorStyle>
</file>

<file path=xl/charts/colors5.xml><?xml version="1.0" encoding="utf-8"?>
<cs:colorStyle xmlns:cs="http://schemas.microsoft.com/office/drawing/2012/chartStyle" xmlns:a="http://schemas.openxmlformats.org/drawingml/2006/main" meth="withinLinearReversed" id="23">
  <a:schemeClr val="accent3"/>
</cs:colorStyle>
</file>

<file path=xl/charts/colors6.xml><?xml version="1.0" encoding="utf-8"?>
<cs:colorStyle xmlns:cs="http://schemas.microsoft.com/office/drawing/2012/chartStyle" xmlns:a="http://schemas.openxmlformats.org/drawingml/2006/main" meth="withinLinearReversed" id="23">
  <a:schemeClr val="accent3"/>
</cs:colorStyle>
</file>

<file path=xl/charts/colors7.xml><?xml version="1.0" encoding="utf-8"?>
<cs:colorStyle xmlns:cs="http://schemas.microsoft.com/office/drawing/2012/chartStyle" xmlns:a="http://schemas.openxmlformats.org/drawingml/2006/main" meth="withinLinearReversed" id="23">
  <a:schemeClr val="accent3"/>
</cs:colorStyle>
</file>

<file path=xl/charts/colors8.xml><?xml version="1.0" encoding="utf-8"?>
<cs:colorStyle xmlns:cs="http://schemas.microsoft.com/office/drawing/2012/chartStyle" xmlns:a="http://schemas.openxmlformats.org/drawingml/2006/main" meth="withinLinearReversed" id="23">
  <a:schemeClr val="accent3"/>
</cs:colorStyle>
</file>

<file path=xl/charts/colors9.xml><?xml version="1.0" encoding="utf-8"?>
<cs:colorStyle xmlns:cs="http://schemas.microsoft.com/office/drawing/2012/chartStyle" xmlns:a="http://schemas.openxmlformats.org/drawingml/2006/main" meth="withinLinearReversed" id="23">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102130</xdr:colOff>
      <xdr:row>0</xdr:row>
      <xdr:rowOff>182561</xdr:rowOff>
    </xdr:from>
    <xdr:to>
      <xdr:col>1</xdr:col>
      <xdr:colOff>1923733</xdr:colOff>
      <xdr:row>1</xdr:row>
      <xdr:rowOff>249892</xdr:rowOff>
    </xdr:to>
    <xdr:pic>
      <xdr:nvPicPr>
        <xdr:cNvPr id="5" name="Picture 4">
          <a:extLst>
            <a:ext uri="{FF2B5EF4-FFF2-40B4-BE49-F238E27FC236}">
              <a16:creationId xmlns:a16="http://schemas.microsoft.com/office/drawing/2014/main" id="{431AE890-25ED-01AE-1347-F5070ED397B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733161" y="182561"/>
          <a:ext cx="1826683" cy="114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635794</xdr:colOff>
      <xdr:row>11</xdr:row>
      <xdr:rowOff>19047</xdr:rowOff>
    </xdr:from>
    <xdr:to>
      <xdr:col>13</xdr:col>
      <xdr:colOff>258536</xdr:colOff>
      <xdr:row>33</xdr:row>
      <xdr:rowOff>40479</xdr:rowOff>
    </xdr:to>
    <xdr:graphicFrame macro="">
      <xdr:nvGraphicFramePr>
        <xdr:cNvPr id="2" name="Chart 1" descr="Graph showing total expenditure in each S251 line in Health, social care, therapy services and care provision by year">
          <a:extLst>
            <a:ext uri="{FF2B5EF4-FFF2-40B4-BE49-F238E27FC236}">
              <a16:creationId xmlns:a16="http://schemas.microsoft.com/office/drawing/2014/main" id="{AD8E4D1D-6E5A-41F5-8D3B-2EC0B6DE1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63</xdr:row>
      <xdr:rowOff>83344</xdr:rowOff>
    </xdr:from>
    <xdr:to>
      <xdr:col>9</xdr:col>
      <xdr:colOff>952499</xdr:colOff>
      <xdr:row>93</xdr:row>
      <xdr:rowOff>119063</xdr:rowOff>
    </xdr:to>
    <xdr:graphicFrame macro="">
      <xdr:nvGraphicFramePr>
        <xdr:cNvPr id="2" name="Chart 1" descr="Graph showing total expenditure in each S251 line in other placements or direct payments by year">
          <a:extLst>
            <a:ext uri="{FF2B5EF4-FFF2-40B4-BE49-F238E27FC236}">
              <a16:creationId xmlns:a16="http://schemas.microsoft.com/office/drawing/2014/main" id="{1BAD514F-9C4C-4688-A9B6-3CF73D06B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570308</xdr:colOff>
      <xdr:row>122</xdr:row>
      <xdr:rowOff>57150</xdr:rowOff>
    </xdr:from>
    <xdr:to>
      <xdr:col>17</xdr:col>
      <xdr:colOff>1158875</xdr:colOff>
      <xdr:row>159</xdr:row>
      <xdr:rowOff>59531</xdr:rowOff>
    </xdr:to>
    <xdr:graphicFrame macro="">
      <xdr:nvGraphicFramePr>
        <xdr:cNvPr id="2" name="Chart 1" descr="Graph showing high needs block expenditure % change year on year grouped by provision type">
          <a:extLst>
            <a:ext uri="{FF2B5EF4-FFF2-40B4-BE49-F238E27FC236}">
              <a16:creationId xmlns:a16="http://schemas.microsoft.com/office/drawing/2014/main" id="{4FCC334B-77D7-4015-872C-259F706A0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18223</xdr:colOff>
      <xdr:row>67</xdr:row>
      <xdr:rowOff>7438</xdr:rowOff>
    </xdr:from>
    <xdr:to>
      <xdr:col>20</xdr:col>
      <xdr:colOff>0</xdr:colOff>
      <xdr:row>67</xdr:row>
      <xdr:rowOff>2911928</xdr:rowOff>
    </xdr:to>
    <xdr:graphicFrame macro="">
      <xdr:nvGraphicFramePr>
        <xdr:cNvPr id="2" name="Chart 1" descr="Graph showing historic and projected years total number of EHCP's shown by primary need">
          <a:extLst>
            <a:ext uri="{FF2B5EF4-FFF2-40B4-BE49-F238E27FC236}">
              <a16:creationId xmlns:a16="http://schemas.microsoft.com/office/drawing/2014/main" id="{5294B9F8-8C4A-4469-9914-EE92FBC86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36512</xdr:colOff>
      <xdr:row>70</xdr:row>
      <xdr:rowOff>8993</xdr:rowOff>
    </xdr:from>
    <xdr:to>
      <xdr:col>19</xdr:col>
      <xdr:colOff>1156607</xdr:colOff>
      <xdr:row>85</xdr:row>
      <xdr:rowOff>37538</xdr:rowOff>
    </xdr:to>
    <xdr:graphicFrame macro="">
      <xdr:nvGraphicFramePr>
        <xdr:cNvPr id="3" name="Chart 6" descr="Graph showing historic and projected years total number of EHCP's shown by age group">
          <a:extLst>
            <a:ext uri="{FF2B5EF4-FFF2-40B4-BE49-F238E27FC236}">
              <a16:creationId xmlns:a16="http://schemas.microsoft.com/office/drawing/2014/main" id="{BD8D5C7E-0129-4D82-B520-36D448964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629177</xdr:colOff>
      <xdr:row>87</xdr:row>
      <xdr:rowOff>17308</xdr:rowOff>
    </xdr:from>
    <xdr:to>
      <xdr:col>20</xdr:col>
      <xdr:colOff>0</xdr:colOff>
      <xdr:row>103</xdr:row>
      <xdr:rowOff>140830</xdr:rowOff>
    </xdr:to>
    <xdr:graphicFrame macro="">
      <xdr:nvGraphicFramePr>
        <xdr:cNvPr id="4" name="Chart 7" descr="Graph showing historic and projected years total number of EHCP's (using age group data)">
          <a:extLst>
            <a:ext uri="{FF2B5EF4-FFF2-40B4-BE49-F238E27FC236}">
              <a16:creationId xmlns:a16="http://schemas.microsoft.com/office/drawing/2014/main" id="{067F954A-55E2-4DE3-B49E-4D73C7CD8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496806</xdr:colOff>
      <xdr:row>99</xdr:row>
      <xdr:rowOff>28866</xdr:rowOff>
    </xdr:from>
    <xdr:to>
      <xdr:col>10</xdr:col>
      <xdr:colOff>0</xdr:colOff>
      <xdr:row>129</xdr:row>
      <xdr:rowOff>29765</xdr:rowOff>
    </xdr:to>
    <xdr:graphicFrame macro="">
      <xdr:nvGraphicFramePr>
        <xdr:cNvPr id="2" name="Chart 1" descr="Graph showing total expenditure in each primary S251 line in mainstream by year">
          <a:extLst>
            <a:ext uri="{FF2B5EF4-FFF2-40B4-BE49-F238E27FC236}">
              <a16:creationId xmlns:a16="http://schemas.microsoft.com/office/drawing/2014/main" id="{A51441A0-30FE-40A8-82EF-1AE46616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497387</xdr:colOff>
      <xdr:row>71</xdr:row>
      <xdr:rowOff>10767</xdr:rowOff>
    </xdr:from>
    <xdr:to>
      <xdr:col>10</xdr:col>
      <xdr:colOff>0</xdr:colOff>
      <xdr:row>97</xdr:row>
      <xdr:rowOff>29766</xdr:rowOff>
    </xdr:to>
    <xdr:graphicFrame macro="">
      <xdr:nvGraphicFramePr>
        <xdr:cNvPr id="3" name="Chart 3" descr="Graph showing total expenditure in mainstream by year">
          <a:extLst>
            <a:ext uri="{FF2B5EF4-FFF2-40B4-BE49-F238E27FC236}">
              <a16:creationId xmlns:a16="http://schemas.microsoft.com/office/drawing/2014/main" id="{F72F793A-D7DF-4979-B49B-A562C17B9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515936</xdr:colOff>
      <xdr:row>131</xdr:row>
      <xdr:rowOff>21168</xdr:rowOff>
    </xdr:from>
    <xdr:to>
      <xdr:col>10</xdr:col>
      <xdr:colOff>0</xdr:colOff>
      <xdr:row>160</xdr:row>
      <xdr:rowOff>0</xdr:rowOff>
    </xdr:to>
    <xdr:graphicFrame macro="">
      <xdr:nvGraphicFramePr>
        <xdr:cNvPr id="4" name="Chart 5" descr="Graph showing total expenditure in each secondary S251 line in mainstream by year">
          <a:extLst>
            <a:ext uri="{FF2B5EF4-FFF2-40B4-BE49-F238E27FC236}">
              <a16:creationId xmlns:a16="http://schemas.microsoft.com/office/drawing/2014/main" id="{57F0BB5E-77FD-47D8-AC0E-CDF9762DB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37504</xdr:colOff>
      <xdr:row>162</xdr:row>
      <xdr:rowOff>29171</xdr:rowOff>
    </xdr:from>
    <xdr:to>
      <xdr:col>10</xdr:col>
      <xdr:colOff>0</xdr:colOff>
      <xdr:row>190</xdr:row>
      <xdr:rowOff>19645</xdr:rowOff>
    </xdr:to>
    <xdr:graphicFrame macro="">
      <xdr:nvGraphicFramePr>
        <xdr:cNvPr id="5" name="Chart 6" descr="Graph showing total expenditure in each early years S251 line in mainstream by year">
          <a:extLst>
            <a:ext uri="{FF2B5EF4-FFF2-40B4-BE49-F238E27FC236}">
              <a16:creationId xmlns:a16="http://schemas.microsoft.com/office/drawing/2014/main" id="{90083531-2092-42CD-9119-DF282770A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57</xdr:row>
      <xdr:rowOff>19048</xdr:rowOff>
    </xdr:from>
    <xdr:to>
      <xdr:col>12</xdr:col>
      <xdr:colOff>884464</xdr:colOff>
      <xdr:row>82</xdr:row>
      <xdr:rowOff>11906</xdr:rowOff>
    </xdr:to>
    <xdr:graphicFrame macro="">
      <xdr:nvGraphicFramePr>
        <xdr:cNvPr id="2" name="Chart 3" descr="Graph showing total expenditure in each S251 line inresourced or SEN units by year">
          <a:extLst>
            <a:ext uri="{FF2B5EF4-FFF2-40B4-BE49-F238E27FC236}">
              <a16:creationId xmlns:a16="http://schemas.microsoft.com/office/drawing/2014/main" id="{4294AA1F-D982-4990-9F3E-3211AF302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600076</xdr:colOff>
      <xdr:row>59</xdr:row>
      <xdr:rowOff>2379</xdr:rowOff>
    </xdr:from>
    <xdr:to>
      <xdr:col>14</xdr:col>
      <xdr:colOff>0</xdr:colOff>
      <xdr:row>81</xdr:row>
      <xdr:rowOff>47625</xdr:rowOff>
    </xdr:to>
    <xdr:graphicFrame macro="">
      <xdr:nvGraphicFramePr>
        <xdr:cNvPr id="2" name="Chart 1" descr="Graph showing total expenditure in each S251 line in maintained special schools or special academies placements by year&#10;">
          <a:extLst>
            <a:ext uri="{FF2B5EF4-FFF2-40B4-BE49-F238E27FC236}">
              <a16:creationId xmlns:a16="http://schemas.microsoft.com/office/drawing/2014/main" id="{1CD3A274-01EB-4339-BA85-3B8FE5A76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628649</xdr:colOff>
      <xdr:row>55</xdr:row>
      <xdr:rowOff>38097</xdr:rowOff>
    </xdr:from>
    <xdr:to>
      <xdr:col>13</xdr:col>
      <xdr:colOff>11905</xdr:colOff>
      <xdr:row>82</xdr:row>
      <xdr:rowOff>11905</xdr:rowOff>
    </xdr:to>
    <xdr:graphicFrame macro="">
      <xdr:nvGraphicFramePr>
        <xdr:cNvPr id="2" name="Chart 2" descr="Graph showing total expenditure in each S251 line in non-maintained special schools or independent (NMSS or independent) placements by year">
          <a:extLst>
            <a:ext uri="{FF2B5EF4-FFF2-40B4-BE49-F238E27FC236}">
              <a16:creationId xmlns:a16="http://schemas.microsoft.com/office/drawing/2014/main" id="{7613A05F-9A73-4CD6-B21F-5D5EC709A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50004</xdr:colOff>
      <xdr:row>61</xdr:row>
      <xdr:rowOff>1</xdr:rowOff>
    </xdr:from>
    <xdr:to>
      <xdr:col>9</xdr:col>
      <xdr:colOff>1191935</xdr:colOff>
      <xdr:row>94</xdr:row>
      <xdr:rowOff>20728</xdr:rowOff>
    </xdr:to>
    <xdr:graphicFrame macro="">
      <xdr:nvGraphicFramePr>
        <xdr:cNvPr id="2" name="Chart 1" descr="Graph showing total expenditure in each S251 line in hospital schools or alternative provision (AP) placements by year">
          <a:extLst>
            <a:ext uri="{FF2B5EF4-FFF2-40B4-BE49-F238E27FC236}">
              <a16:creationId xmlns:a16="http://schemas.microsoft.com/office/drawing/2014/main" id="{65D9C386-B6D7-46E0-891E-ED37A6CC3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48</xdr:row>
      <xdr:rowOff>285748</xdr:rowOff>
    </xdr:from>
    <xdr:to>
      <xdr:col>13</xdr:col>
      <xdr:colOff>345280</xdr:colOff>
      <xdr:row>74</xdr:row>
      <xdr:rowOff>47625</xdr:rowOff>
    </xdr:to>
    <xdr:graphicFrame macro="">
      <xdr:nvGraphicFramePr>
        <xdr:cNvPr id="2" name="Chart 1" descr="Graph showing total expenditure in each S251 line in post 16 and further education (FE) placements by year">
          <a:extLst>
            <a:ext uri="{FF2B5EF4-FFF2-40B4-BE49-F238E27FC236}">
              <a16:creationId xmlns:a16="http://schemas.microsoft.com/office/drawing/2014/main" id="{5EE3E7D6-5ECB-4DA2-9787-B20316108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orkplaces/MP/SWAUP2/Demography/BWRM56.xls"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CSFinance/CS%20Finance%20Docs/Financial%20Management/CYP/2025-26/2025-26%20Year%20End%20CYP/Copy%20of%20To%20Use%20P13-26%20DBR%20latest%20210426%201100a.xlsx" TargetMode="External"/><Relationship Id="rId2" Type="http://schemas.openxmlformats.org/officeDocument/2006/relationships/externalLinkPath" Target="https://suffolknet.sharepoint.com/sites/CSFinance/CS%20Finance%20Docs/Financial%20Management/CYP/2025-26/2025-26%20Year%20End%20CYP/Copy%20of%20To%20Use%20P13-26%20DBR%20latest%20210426%201100a.xlsx" TargetMode="External"/><Relationship Id="rId1" Type="http://schemas.openxmlformats.org/officeDocument/2006/relationships/externalLinkPath" Target="/sites/CSFinance/CS%20Finance%20Docs/Financial%20Management/CYP/2025-26/2025-26%20Year%20End%20CYP/Copy%20of%20To%20Use%20P13-26%20DBR%20latest%20210426%201100a.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CSFinance/CS%20Finance%20Docs/Financial%20Management/CYP/2025-26/DMT/09-Dec/Dec-25%20DBR%20020126.xlsx" TargetMode="External"/><Relationship Id="rId2" Type="http://schemas.openxmlformats.org/officeDocument/2006/relationships/externalLinkPath" Target="https://suffolknet.sharepoint.com/sites/CSFinance/CS%20Finance%20Docs/Financial%20Management/CYP/2025-26/DMT/09-Dec/Dec-25%20DBR%20020126.xlsx" TargetMode="External"/><Relationship Id="rId1" Type="http://schemas.openxmlformats.org/officeDocument/2006/relationships/externalLinkPath" Target="/sites/CSFinance/CS%20Finance%20Docs/Financial%20Management/CYP/2025-26/DMT/09-Dec/Dec-25%20DBR%2002012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suffolknet.sharepoint.com/sites/HNBDSGDeficitRecoveryPlan/Shared%20Documents/General/Recovery%20Plan%20Revised%20Forecasts%20and%20Placement%20Numbers%20from%20GM.xlsx" TargetMode="External"/><Relationship Id="rId1" Type="http://schemas.openxmlformats.org/officeDocument/2006/relationships/externalLinkPath" Target="Recovery%20Plan%20Revised%20Forecasts%20and%20Placement%20Numbers%20from%20G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ctivity Hierarchy"/>
      <sheetName val="Subjective"/>
      <sheetName val="Revised Funding"/>
      <sheetName val="Hierarchy"/>
      <sheetName val="CiC Annex"/>
      <sheetName val="Cabinet Tables"/>
      <sheetName val="CMB Social Care (2)"/>
      <sheetName val="CMB Social Care"/>
      <sheetName val="CMB Education"/>
      <sheetName val="CMB Summary"/>
      <sheetName val="CMB Template"/>
      <sheetName val="Updated Pivot"/>
      <sheetName val="Pay non-pay variance "/>
      <sheetName val="Pay non-pay variance at CC"/>
      <sheetName val="Pivot direct pay only"/>
      <sheetName val="Pivot direct and locum Pay"/>
      <sheetName val="Jul 0408 Pivot IQP"/>
      <sheetName val="Budget Source Pivot by Acti (2)"/>
      <sheetName val="Cost Centre Manager"/>
      <sheetName val="Detail2"/>
      <sheetName val="Detail4"/>
      <sheetName val="P13 1604 Pivot"/>
      <sheetName val="P13 Data 1604"/>
      <sheetName val="DMP Detail"/>
      <sheetName val="May 2026"/>
      <sheetName val="DMP Template Pivots"/>
      <sheetName val="Budget Analysis"/>
      <sheetName val="Budget Source Pivot by Activity"/>
      <sheetName val="SEND table"/>
      <sheetName val="FM Contact"/>
      <sheetName val="Pay locum other"/>
      <sheetName val="Pay locum other (2)"/>
      <sheetName val="15.09.25"/>
      <sheetName val="DMP Pivot 09.02.26"/>
      <sheetName val="Updated Pivot (2)"/>
      <sheetName val="E&amp;L"/>
      <sheetName val="Detail1"/>
      <sheetName val="P13 0204 Pivot (2)"/>
      <sheetName val="24-25 Data"/>
      <sheetName val="Mar Data"/>
      <sheetName val="June DBR"/>
      <sheetName val="May DBR"/>
      <sheetName val="May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18">
          <cell r="G118">
            <v>224307</v>
          </cell>
        </row>
        <row r="126">
          <cell r="G126">
            <v>9451040.7822999991</v>
          </cell>
        </row>
        <row r="128">
          <cell r="G128">
            <v>4764175.370000002</v>
          </cell>
        </row>
        <row r="134">
          <cell r="G134">
            <v>3418041.3400000003</v>
          </cell>
        </row>
        <row r="137">
          <cell r="G137">
            <v>38989261.210000001</v>
          </cell>
        </row>
      </sheetData>
      <sheetData sheetId="24"/>
      <sheetData sheetId="25">
        <row r="3">
          <cell r="B3" t="str">
            <v>Row Labels</v>
          </cell>
        </row>
        <row r="38">
          <cell r="B38" t="str">
            <v>Row Labels</v>
          </cell>
          <cell r="C38" t="str">
            <v>Sum of 2025/26 Actual 
Special schools</v>
          </cell>
          <cell r="D38" t="str">
            <v>Sum of 2026/27
Special schools</v>
          </cell>
          <cell r="E38" t="str">
            <v>Sum of 2027/28
Special schools</v>
          </cell>
          <cell r="F38" t="str">
            <v>Sum of 2028/29
Special schools</v>
          </cell>
          <cell r="G38" t="str">
            <v>Sum of 2029/30
Special schools</v>
          </cell>
          <cell r="H38" t="str">
            <v>Sum of 2030/31
Special schools</v>
          </cell>
          <cell r="I38" t="str">
            <v>Sum of 2031/32
Special schools</v>
          </cell>
        </row>
        <row r="39">
          <cell r="B39" t="str">
            <v>1.2.1</v>
          </cell>
          <cell r="C39">
            <v>2330060</v>
          </cell>
          <cell r="D39">
            <v>2330060</v>
          </cell>
          <cell r="E39">
            <v>2330060</v>
          </cell>
          <cell r="F39">
            <v>2330060</v>
          </cell>
          <cell r="G39">
            <v>2330060</v>
          </cell>
          <cell r="H39">
            <v>2330060</v>
          </cell>
          <cell r="I39">
            <v>2330060</v>
          </cell>
        </row>
        <row r="40">
          <cell r="B40" t="str">
            <v>1.2.11</v>
          </cell>
          <cell r="C40">
            <v>0</v>
          </cell>
          <cell r="D40">
            <v>0</v>
          </cell>
          <cell r="E40">
            <v>0</v>
          </cell>
          <cell r="F40">
            <v>0</v>
          </cell>
          <cell r="G40">
            <v>0</v>
          </cell>
          <cell r="H40">
            <v>0</v>
          </cell>
          <cell r="I40">
            <v>0</v>
          </cell>
        </row>
        <row r="41">
          <cell r="B41" t="str">
            <v>1.2.2</v>
          </cell>
          <cell r="C41">
            <v>29190650.125220127</v>
          </cell>
          <cell r="D41">
            <v>30166499.761006288</v>
          </cell>
          <cell r="E41">
            <v>31370241.745157231</v>
          </cell>
          <cell r="F41">
            <v>32624424.253957231</v>
          </cell>
          <cell r="G41">
            <v>33928774.063109234</v>
          </cell>
          <cell r="H41">
            <v>35285297.864627309</v>
          </cell>
          <cell r="I41">
            <v>36696082.618206114</v>
          </cell>
        </row>
        <row r="42">
          <cell r="B42" t="str">
            <v>1.2.3</v>
          </cell>
        </row>
        <row r="43">
          <cell r="B43" t="str">
            <v>1.2.4</v>
          </cell>
        </row>
        <row r="44">
          <cell r="B44" t="str">
            <v>1.2.5</v>
          </cell>
          <cell r="C44">
            <v>291651.41514397372</v>
          </cell>
          <cell r="D44">
            <v>288017.72007270594</v>
          </cell>
          <cell r="E44">
            <v>281156.91307899531</v>
          </cell>
          <cell r="F44">
            <v>285530.33020503307</v>
          </cell>
          <cell r="G44">
            <v>290253.62070115382</v>
          </cell>
          <cell r="H44">
            <v>295354.77443696425</v>
          </cell>
          <cell r="I44">
            <v>300864.02047163947</v>
          </cell>
        </row>
        <row r="45">
          <cell r="B45" t="str">
            <v>1.2.6</v>
          </cell>
        </row>
        <row r="46">
          <cell r="B46" t="str">
            <v>1.2.7</v>
          </cell>
        </row>
        <row r="47">
          <cell r="B47" t="str">
            <v>1.2.8</v>
          </cell>
          <cell r="C47">
            <v>1021762.9377358491</v>
          </cell>
          <cell r="D47">
            <v>1953424.7279874212</v>
          </cell>
          <cell r="E47">
            <v>2073832.4088050313</v>
          </cell>
          <cell r="F47">
            <v>2538798.996855346</v>
          </cell>
          <cell r="G47">
            <v>3120007.231918239</v>
          </cell>
          <cell r="H47">
            <v>3846517.5257468554</v>
          </cell>
          <cell r="I47">
            <v>4754655.3930326253</v>
          </cell>
        </row>
        <row r="48">
          <cell r="B48" t="str">
            <v>1.0.2</v>
          </cell>
          <cell r="C48">
            <v>860000</v>
          </cell>
          <cell r="D48">
            <v>860000</v>
          </cell>
          <cell r="E48">
            <v>860000</v>
          </cell>
          <cell r="F48">
            <v>860000</v>
          </cell>
          <cell r="G48">
            <v>860000</v>
          </cell>
          <cell r="H48">
            <v>860000</v>
          </cell>
          <cell r="I48">
            <v>860000</v>
          </cell>
        </row>
        <row r="49">
          <cell r="B49" t="str">
            <v>(blank)</v>
          </cell>
        </row>
        <row r="50">
          <cell r="B50" t="str">
            <v>Grand Total</v>
          </cell>
          <cell r="C50">
            <v>33694124.47809995</v>
          </cell>
          <cell r="D50">
            <v>35598002.209066413</v>
          </cell>
          <cell r="E50">
            <v>36915291.067041248</v>
          </cell>
          <cell r="F50">
            <v>38638813.581017606</v>
          </cell>
          <cell r="G50">
            <v>40529094.915728629</v>
          </cell>
          <cell r="H50">
            <v>42617230.164811127</v>
          </cell>
          <cell r="I50">
            <v>44941662.031710379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ctivity Hierarchy"/>
      <sheetName val="Subjective"/>
      <sheetName val="Revised Funding"/>
      <sheetName val="Hierarchy"/>
      <sheetName val="CiC Annex"/>
      <sheetName val="Cabinet Tables"/>
      <sheetName val="CMB Social Care (2)"/>
      <sheetName val="CMB Social Care"/>
      <sheetName val="CMB Education"/>
      <sheetName val="CMB Summary"/>
      <sheetName val="CMB Template"/>
      <sheetName val="Updated Pivot"/>
      <sheetName val="Pay non-pay variance "/>
      <sheetName val="Pay non-pay variance at CC"/>
      <sheetName val="Pivot direct pay only"/>
      <sheetName val="Pivot direct and locum Pay"/>
      <sheetName val="Jul 0408 Pivot IQP"/>
      <sheetName val="Budget Source Pivot by Acti (2)"/>
      <sheetName val="Cost Centre Manager"/>
      <sheetName val="Dec 0201 Pivot"/>
      <sheetName val="Dec Data 0201"/>
      <sheetName val="DMP Detail"/>
      <sheetName val="DMP Template Pivots"/>
      <sheetName val="Budget Analysis"/>
      <sheetName val="Budget Source Pivot by Activity"/>
      <sheetName val="SEND table"/>
      <sheetName val="FM Contact"/>
      <sheetName val="Pay locum other"/>
      <sheetName val="Pay locum other (2)"/>
      <sheetName val="15.09.25"/>
      <sheetName val="DMP Pivot 09.02.26"/>
      <sheetName val="E&amp;L"/>
      <sheetName val="24-25 Data"/>
      <sheetName val="Mar Data"/>
      <sheetName val="June DBR"/>
      <sheetName val="May DBR"/>
      <sheetName val="May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7">
          <cell r="H117">
            <v>225808</v>
          </cell>
        </row>
        <row r="128">
          <cell r="H128">
            <v>5333915.4180000005</v>
          </cell>
          <cell r="I128">
            <v>5333915.4180000005</v>
          </cell>
          <cell r="J128">
            <v>5333915.4180000005</v>
          </cell>
          <cell r="K128">
            <v>5333915.4180000005</v>
          </cell>
          <cell r="L128">
            <v>5333915.4180000005</v>
          </cell>
          <cell r="M128">
            <v>5333915.4180000005</v>
          </cell>
        </row>
        <row r="136">
          <cell r="H136">
            <v>42114473.880000003</v>
          </cell>
          <cell r="I136">
            <v>45904776.529200003</v>
          </cell>
          <cell r="J136">
            <v>50036206.416828007</v>
          </cell>
          <cell r="K136"/>
          <cell r="L136"/>
          <cell r="M136"/>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5bHEgL-Q1kGg-MdLBrsVmX0we-ecfghDp6LwsXEp1dKKhnb6KrhcSpVQY7hZXcW4" itemId="01WIQQLJSFTQSBSQMHG5CJVCTYFC3JOEOB">
      <xxl21:absoluteUrl r:id="rId2"/>
    </xxl21:alternateUrls>
    <sheetNames>
      <sheetName val="Gemma Forecasts"/>
      <sheetName val="Sheet1"/>
      <sheetName val="School % Split"/>
      <sheetName val="CYP Number "/>
      <sheetName val="CYP Number with BL Peak"/>
      <sheetName val="CYP Number Special INMSS"/>
    </sheetNames>
    <sheetDataSet>
      <sheetData sheetId="0">
        <row r="5">
          <cell r="C5" t="str">
            <v>S.251 Heading</v>
          </cell>
          <cell r="AB5" t="str">
            <v>2025-26 Forecast Spend</v>
          </cell>
          <cell r="AC5" t="str">
            <v>2026-27 Forecast Spend</v>
          </cell>
          <cell r="AD5" t="str">
            <v>2027-28 Forecast Spend</v>
          </cell>
          <cell r="AE5" t="str">
            <v>2028-29 Forecast Spend</v>
          </cell>
          <cell r="AF5" t="str">
            <v>2029-30 Forecast Spend</v>
          </cell>
          <cell r="AG5" t="str">
            <v>2030-31 Forecast Spend</v>
          </cell>
          <cell r="AH5" t="str">
            <v>2031-32 Forecast Spend</v>
          </cell>
        </row>
        <row r="6">
          <cell r="C6" t="str">
            <v>1.2.5</v>
          </cell>
          <cell r="AB6">
            <v>1836664</v>
          </cell>
          <cell r="AC6">
            <v>1983597.1199999999</v>
          </cell>
          <cell r="AD6">
            <v>2142284.8895999999</v>
          </cell>
          <cell r="AE6">
            <v>2313667.680768</v>
          </cell>
          <cell r="AF6">
            <v>2498761.0952294399</v>
          </cell>
          <cell r="AG6">
            <v>2698661.9828477949</v>
          </cell>
          <cell r="AH6">
            <v>2914554.9414756186</v>
          </cell>
        </row>
        <row r="7">
          <cell r="C7" t="str">
            <v>1.2.3</v>
          </cell>
          <cell r="AB7">
            <v>54300009</v>
          </cell>
          <cell r="AC7">
            <v>73560010.800000012</v>
          </cell>
          <cell r="AD7">
            <v>88272012.960000008</v>
          </cell>
          <cell r="AE7">
            <v>105926415.55200002</v>
          </cell>
          <cell r="AF7">
            <v>127111698.66240004</v>
          </cell>
          <cell r="AG7">
            <v>152534038.39488006</v>
          </cell>
          <cell r="AH7">
            <v>183040846.07385609</v>
          </cell>
        </row>
        <row r="8">
          <cell r="C8" t="str">
            <v>1.2.6</v>
          </cell>
          <cell r="AB8">
            <v>200000</v>
          </cell>
          <cell r="AC8">
            <v>200000</v>
          </cell>
          <cell r="AD8">
            <v>200000</v>
          </cell>
          <cell r="AE8">
            <v>200000</v>
          </cell>
          <cell r="AF8">
            <v>200000</v>
          </cell>
          <cell r="AG8">
            <v>200000</v>
          </cell>
          <cell r="AH8">
            <v>200000</v>
          </cell>
        </row>
        <row r="9">
          <cell r="C9" t="str">
            <v>1.0.2</v>
          </cell>
          <cell r="AB9">
            <v>860000</v>
          </cell>
          <cell r="AC9">
            <v>860000</v>
          </cell>
          <cell r="AD9">
            <v>860000</v>
          </cell>
          <cell r="AE9">
            <v>860000</v>
          </cell>
          <cell r="AF9">
            <v>860000</v>
          </cell>
          <cell r="AG9">
            <v>860000</v>
          </cell>
          <cell r="AH9">
            <v>860000</v>
          </cell>
        </row>
        <row r="10">
          <cell r="C10" t="str">
            <v>1.0.2</v>
          </cell>
          <cell r="AB10">
            <v>1100000</v>
          </cell>
          <cell r="AC10">
            <v>1100000</v>
          </cell>
          <cell r="AD10">
            <v>1100000</v>
          </cell>
          <cell r="AE10">
            <v>1100000</v>
          </cell>
          <cell r="AF10">
            <v>1100000</v>
          </cell>
          <cell r="AG10">
            <v>1100000</v>
          </cell>
          <cell r="AH10">
            <v>1100000</v>
          </cell>
        </row>
        <row r="11">
          <cell r="C11" t="str">
            <v>1.0.2</v>
          </cell>
          <cell r="AB11">
            <v>594000</v>
          </cell>
          <cell r="AC11">
            <v>594000</v>
          </cell>
          <cell r="AD11">
            <v>594000</v>
          </cell>
          <cell r="AE11">
            <v>594000</v>
          </cell>
          <cell r="AF11">
            <v>594000</v>
          </cell>
          <cell r="AG11">
            <v>594000</v>
          </cell>
          <cell r="AH11">
            <v>594000</v>
          </cell>
        </row>
        <row r="13">
          <cell r="C13" t="str">
            <v>1.2.1 (but to exclude)</v>
          </cell>
        </row>
        <row r="15">
          <cell r="C15" t="str">
            <v>1.2.5</v>
          </cell>
          <cell r="AB15">
            <v>3000000</v>
          </cell>
          <cell r="AC15">
            <v>2906502.6666666665</v>
          </cell>
          <cell r="AD15">
            <v>2906502.6666666665</v>
          </cell>
          <cell r="AE15">
            <v>2906502.6666666665</v>
          </cell>
          <cell r="AF15">
            <v>2906502.6666666665</v>
          </cell>
          <cell r="AG15">
            <v>2906502.6666666665</v>
          </cell>
          <cell r="AH15">
            <v>2906502.6666666665</v>
          </cell>
        </row>
        <row r="16">
          <cell r="C16" t="str">
            <v>1.2.7</v>
          </cell>
          <cell r="AB16">
            <v>1795793</v>
          </cell>
          <cell r="AC16">
            <v>1795793</v>
          </cell>
          <cell r="AD16">
            <v>1795793</v>
          </cell>
          <cell r="AE16">
            <v>1795793</v>
          </cell>
          <cell r="AF16">
            <v>1795793</v>
          </cell>
          <cell r="AG16">
            <v>1795793</v>
          </cell>
          <cell r="AH16">
            <v>1795793</v>
          </cell>
        </row>
        <row r="17">
          <cell r="C17" t="str">
            <v>1.2.7</v>
          </cell>
          <cell r="AB17">
            <v>1807567</v>
          </cell>
          <cell r="AC17">
            <v>1807567</v>
          </cell>
          <cell r="AD17">
            <v>1807567</v>
          </cell>
          <cell r="AE17">
            <v>1807567</v>
          </cell>
          <cell r="AF17">
            <v>1807567</v>
          </cell>
          <cell r="AG17">
            <v>1807567</v>
          </cell>
          <cell r="AH17">
            <v>1807567</v>
          </cell>
        </row>
        <row r="18">
          <cell r="C18" t="str">
            <v>1.2.8</v>
          </cell>
          <cell r="AB18">
            <v>26856346.949999999</v>
          </cell>
          <cell r="AC18">
            <v>33570433.6875</v>
          </cell>
          <cell r="AD18">
            <v>41963042.109375</v>
          </cell>
          <cell r="AE18">
            <v>52453802.63671875</v>
          </cell>
          <cell r="AF18">
            <v>65567253.295898438</v>
          </cell>
          <cell r="AG18">
            <v>81959066.619873047</v>
          </cell>
          <cell r="AH18">
            <v>102448833.27484131</v>
          </cell>
        </row>
        <row r="19">
          <cell r="C19" t="str">
            <v>1.2.1</v>
          </cell>
          <cell r="AB19">
            <v>6000000</v>
          </cell>
          <cell r="AC19">
            <v>6960000</v>
          </cell>
          <cell r="AD19">
            <v>8073600</v>
          </cell>
          <cell r="AE19">
            <v>9365376</v>
          </cell>
          <cell r="AF19">
            <v>10863836.16</v>
          </cell>
          <cell r="AG19">
            <v>12602049.945600001</v>
          </cell>
          <cell r="AH19">
            <v>14618377.936896</v>
          </cell>
        </row>
        <row r="20">
          <cell r="C20" t="str">
            <v xml:space="preserve">1.2.2 </v>
          </cell>
          <cell r="AB20">
            <v>27469940</v>
          </cell>
          <cell r="AC20">
            <v>27008737.600000001</v>
          </cell>
          <cell r="AD20">
            <v>28193087.103999998</v>
          </cell>
          <cell r="AE20">
            <v>29424810.588160001</v>
          </cell>
          <cell r="AF20">
            <v>30705803.0116864</v>
          </cell>
          <cell r="AG20">
            <v>32038035.132153854</v>
          </cell>
          <cell r="AH20">
            <v>33423556.537440009</v>
          </cell>
        </row>
        <row r="21">
          <cell r="C21" t="str">
            <v>1.2.1</v>
          </cell>
          <cell r="AB21">
            <v>2330060</v>
          </cell>
          <cell r="AC21">
            <v>2330060</v>
          </cell>
          <cell r="AD21">
            <v>2330060</v>
          </cell>
          <cell r="AE21">
            <v>2330060</v>
          </cell>
          <cell r="AF21">
            <v>2330060</v>
          </cell>
          <cell r="AG21">
            <v>2330060</v>
          </cell>
          <cell r="AH21">
            <v>2330060</v>
          </cell>
        </row>
        <row r="22">
          <cell r="C22" t="str">
            <v>1.2.2</v>
          </cell>
          <cell r="AB22">
            <v>3676250</v>
          </cell>
          <cell r="AC22">
            <v>3498568</v>
          </cell>
          <cell r="AD22">
            <v>3498568</v>
          </cell>
          <cell r="AE22">
            <v>3498568</v>
          </cell>
          <cell r="AF22">
            <v>3498568</v>
          </cell>
          <cell r="AG22">
            <v>3498568</v>
          </cell>
          <cell r="AH22">
            <v>3498568</v>
          </cell>
        </row>
        <row r="23">
          <cell r="C23" t="str">
            <v>1.2.1</v>
          </cell>
          <cell r="AB23">
            <v>2123750</v>
          </cell>
          <cell r="AC23">
            <v>2123750</v>
          </cell>
          <cell r="AD23">
            <v>2123750</v>
          </cell>
          <cell r="AE23">
            <v>2123750</v>
          </cell>
          <cell r="AF23">
            <v>2123750</v>
          </cell>
          <cell r="AG23">
            <v>2123750</v>
          </cell>
          <cell r="AH23">
            <v>2123750</v>
          </cell>
        </row>
        <row r="24">
          <cell r="C24" t="str">
            <v>1.2.2</v>
          </cell>
          <cell r="AB24">
            <v>24130961</v>
          </cell>
          <cell r="AC24">
            <v>27991914.759999998</v>
          </cell>
          <cell r="AD24">
            <v>32470621.121599995</v>
          </cell>
          <cell r="AE24">
            <v>37665920.501055993</v>
          </cell>
          <cell r="AF24">
            <v>43692467.781224951</v>
          </cell>
          <cell r="AG24">
            <v>50683262.626220942</v>
          </cell>
          <cell r="AH24">
            <v>58792584.646416292</v>
          </cell>
        </row>
        <row r="25">
          <cell r="C25" t="str">
            <v>1.2.2 (FE)</v>
          </cell>
          <cell r="AB25">
            <v>8663202</v>
          </cell>
          <cell r="AC25">
            <v>9009730.0800000001</v>
          </cell>
          <cell r="AD25">
            <v>9370119.2831999995</v>
          </cell>
          <cell r="AE25">
            <v>9744924.0545279998</v>
          </cell>
          <cell r="AF25">
            <v>10134721.016709121</v>
          </cell>
          <cell r="AG25">
            <v>10540109.857377486</v>
          </cell>
          <cell r="AH25">
            <v>10961714.251672585</v>
          </cell>
        </row>
        <row r="26">
          <cell r="AB26">
            <v>166744542.94999999</v>
          </cell>
          <cell r="AC26">
            <v>197300664.7141667</v>
          </cell>
          <cell r="AD26">
            <v>227701008.13444167</v>
          </cell>
          <cell r="AE26">
            <v>264111157.67989743</v>
          </cell>
          <cell r="AF26">
            <v>307790781.6898151</v>
          </cell>
          <cell r="AG26">
            <v>360271465.22561985</v>
          </cell>
          <cell r="AH26">
            <v>423416708.32926458</v>
          </cell>
        </row>
        <row r="27">
          <cell r="C27" t="str">
            <v>1.2.5</v>
          </cell>
          <cell r="AB27">
            <v>300000</v>
          </cell>
          <cell r="AC27">
            <v>300000</v>
          </cell>
          <cell r="AD27">
            <v>300000</v>
          </cell>
          <cell r="AE27">
            <v>300000</v>
          </cell>
          <cell r="AF27">
            <v>300000</v>
          </cell>
          <cell r="AG27">
            <v>300000</v>
          </cell>
          <cell r="AH27">
            <v>300000</v>
          </cell>
        </row>
        <row r="28">
          <cell r="C28" t="str">
            <v>1.2.5</v>
          </cell>
          <cell r="AB28">
            <v>900000</v>
          </cell>
          <cell r="AC28">
            <v>900000</v>
          </cell>
          <cell r="AD28">
            <v>900000</v>
          </cell>
          <cell r="AE28">
            <v>900000</v>
          </cell>
          <cell r="AF28">
            <v>900000</v>
          </cell>
          <cell r="AG28">
            <v>900000</v>
          </cell>
          <cell r="AH28">
            <v>900000</v>
          </cell>
        </row>
        <row r="29">
          <cell r="C29" t="str">
            <v>Core</v>
          </cell>
        </row>
        <row r="30">
          <cell r="C30" t="str">
            <v>1.2.8</v>
          </cell>
          <cell r="AB30">
            <v>0</v>
          </cell>
          <cell r="AC30">
            <v>0</v>
          </cell>
          <cell r="AD30">
            <v>0</v>
          </cell>
          <cell r="AE30">
            <v>0</v>
          </cell>
          <cell r="AF30">
            <v>0</v>
          </cell>
          <cell r="AG30">
            <v>0</v>
          </cell>
          <cell r="AH30">
            <v>0</v>
          </cell>
        </row>
        <row r="31">
          <cell r="C31" t="str">
            <v>1.2.4</v>
          </cell>
          <cell r="AB31">
            <v>600000</v>
          </cell>
          <cell r="AC31">
            <v>600000</v>
          </cell>
          <cell r="AD31">
            <v>600000</v>
          </cell>
          <cell r="AE31">
            <v>600000</v>
          </cell>
          <cell r="AF31">
            <v>600000</v>
          </cell>
          <cell r="AG31">
            <v>600000</v>
          </cell>
          <cell r="AH31">
            <v>600000</v>
          </cell>
        </row>
        <row r="32">
          <cell r="C32" t="str">
            <v>Core</v>
          </cell>
        </row>
        <row r="33">
          <cell r="C33" t="str">
            <v>1.2.5</v>
          </cell>
          <cell r="AB33">
            <v>1700000</v>
          </cell>
          <cell r="AC33">
            <v>2121363</v>
          </cell>
          <cell r="AD33">
            <v>2121363</v>
          </cell>
          <cell r="AE33">
            <v>2121363</v>
          </cell>
          <cell r="AF33">
            <v>2121363</v>
          </cell>
          <cell r="AG33">
            <v>2121363</v>
          </cell>
          <cell r="AH33">
            <v>2121363</v>
          </cell>
        </row>
        <row r="34">
          <cell r="C34" t="str">
            <v>1.1.2</v>
          </cell>
        </row>
        <row r="35">
          <cell r="C35" t="str">
            <v>1.2.5</v>
          </cell>
          <cell r="AB35">
            <v>0</v>
          </cell>
          <cell r="AC35">
            <v>0</v>
          </cell>
          <cell r="AD35">
            <v>0</v>
          </cell>
          <cell r="AE35">
            <v>0</v>
          </cell>
          <cell r="AF35">
            <v>0</v>
          </cell>
          <cell r="AG35">
            <v>0</v>
          </cell>
          <cell r="AH35">
            <v>0</v>
          </cell>
        </row>
        <row r="36">
          <cell r="C36" t="str">
            <v>Core</v>
          </cell>
        </row>
        <row r="37">
          <cell r="C37" t="str">
            <v>1.2.5</v>
          </cell>
          <cell r="AB37">
            <v>555019.48300006718</v>
          </cell>
          <cell r="AC37">
            <v>799237</v>
          </cell>
          <cell r="AD37">
            <v>799237</v>
          </cell>
          <cell r="AE37">
            <v>799237</v>
          </cell>
          <cell r="AF37">
            <v>799237</v>
          </cell>
          <cell r="AG37">
            <v>799237</v>
          </cell>
          <cell r="AH37">
            <v>799237</v>
          </cell>
        </row>
        <row r="38">
          <cell r="C38" t="str">
            <v>1.2.8</v>
          </cell>
          <cell r="AB38">
            <v>511084.30285866815</v>
          </cell>
          <cell r="AC38">
            <v>450000</v>
          </cell>
          <cell r="AD38">
            <v>450000</v>
          </cell>
          <cell r="AE38">
            <v>450000</v>
          </cell>
          <cell r="AF38">
            <v>450000</v>
          </cell>
          <cell r="AG38">
            <v>450000</v>
          </cell>
          <cell r="AH38">
            <v>450000</v>
          </cell>
        </row>
        <row r="39">
          <cell r="C39" t="str">
            <v>1.2.5</v>
          </cell>
          <cell r="AB39">
            <v>1935321.25</v>
          </cell>
          <cell r="AC39">
            <v>1745154</v>
          </cell>
          <cell r="AD39">
            <v>1745154</v>
          </cell>
          <cell r="AE39">
            <v>1745154</v>
          </cell>
          <cell r="AF39">
            <v>1745154</v>
          </cell>
          <cell r="AG39">
            <v>1745154</v>
          </cell>
          <cell r="AH39">
            <v>1745154</v>
          </cell>
        </row>
        <row r="40">
          <cell r="C40" t="str">
            <v>1.2.5</v>
          </cell>
          <cell r="AB40">
            <v>411366</v>
          </cell>
          <cell r="AC40">
            <v>347976</v>
          </cell>
          <cell r="AD40">
            <v>347976</v>
          </cell>
          <cell r="AE40">
            <v>347976</v>
          </cell>
          <cell r="AF40">
            <v>347976</v>
          </cell>
          <cell r="AG40">
            <v>347976</v>
          </cell>
          <cell r="AH40">
            <v>347976</v>
          </cell>
        </row>
        <row r="41">
          <cell r="C41" t="str">
            <v>1.2.5</v>
          </cell>
          <cell r="AB41">
            <v>515292.61</v>
          </cell>
          <cell r="AC41">
            <v>498593</v>
          </cell>
          <cell r="AD41">
            <v>498593</v>
          </cell>
          <cell r="AE41">
            <v>498593</v>
          </cell>
          <cell r="AF41">
            <v>498593</v>
          </cell>
          <cell r="AG41">
            <v>498593</v>
          </cell>
          <cell r="AH41">
            <v>498593</v>
          </cell>
        </row>
        <row r="42">
          <cell r="C42" t="str">
            <v>1.2.5</v>
          </cell>
          <cell r="AB42">
            <v>0</v>
          </cell>
          <cell r="AC42">
            <v>0</v>
          </cell>
          <cell r="AD42">
            <v>0</v>
          </cell>
          <cell r="AE42">
            <v>0</v>
          </cell>
          <cell r="AF42">
            <v>0</v>
          </cell>
          <cell r="AG42">
            <v>0</v>
          </cell>
          <cell r="AH42">
            <v>0</v>
          </cell>
        </row>
        <row r="43">
          <cell r="C43" t="str">
            <v>Core</v>
          </cell>
          <cell r="AB43">
            <v>0</v>
          </cell>
          <cell r="AC43">
            <v>0</v>
          </cell>
          <cell r="AD43">
            <v>0</v>
          </cell>
          <cell r="AE43">
            <v>0</v>
          </cell>
          <cell r="AF43">
            <v>0</v>
          </cell>
          <cell r="AG43">
            <v>0</v>
          </cell>
          <cell r="AH43">
            <v>0</v>
          </cell>
        </row>
        <row r="44">
          <cell r="C44" t="str">
            <v>Core</v>
          </cell>
          <cell r="AB44">
            <v>0</v>
          </cell>
          <cell r="AC44">
            <v>0</v>
          </cell>
          <cell r="AD44">
            <v>0</v>
          </cell>
          <cell r="AE44">
            <v>0</v>
          </cell>
          <cell r="AF44">
            <v>0</v>
          </cell>
          <cell r="AG44">
            <v>0</v>
          </cell>
          <cell r="AH44">
            <v>0</v>
          </cell>
        </row>
        <row r="45">
          <cell r="C45" t="str">
            <v>1.2.5</v>
          </cell>
          <cell r="AB45">
            <v>382100</v>
          </cell>
          <cell r="AC45">
            <v>389049</v>
          </cell>
          <cell r="AD45">
            <v>389049</v>
          </cell>
          <cell r="AE45">
            <v>389049</v>
          </cell>
          <cell r="AF45">
            <v>389049</v>
          </cell>
          <cell r="AG45">
            <v>389049</v>
          </cell>
          <cell r="AH45">
            <v>389049</v>
          </cell>
        </row>
        <row r="46">
          <cell r="C46" t="str">
            <v>1.2.8</v>
          </cell>
          <cell r="AB46">
            <v>426921</v>
          </cell>
        </row>
        <row r="47">
          <cell r="C47" t="str">
            <v>1.2.8</v>
          </cell>
          <cell r="AB47">
            <v>901292</v>
          </cell>
          <cell r="AC47">
            <v>752980</v>
          </cell>
          <cell r="AD47">
            <v>752980</v>
          </cell>
          <cell r="AE47">
            <v>752980</v>
          </cell>
          <cell r="AF47">
            <v>752980</v>
          </cell>
          <cell r="AG47">
            <v>752980</v>
          </cell>
          <cell r="AH47">
            <v>752980</v>
          </cell>
        </row>
        <row r="48">
          <cell r="C48" t="str">
            <v>1.2.8</v>
          </cell>
          <cell r="AB48">
            <v>513691</v>
          </cell>
          <cell r="AC48">
            <v>497996</v>
          </cell>
          <cell r="AD48">
            <v>497996</v>
          </cell>
          <cell r="AE48">
            <v>497996</v>
          </cell>
          <cell r="AF48">
            <v>497996</v>
          </cell>
          <cell r="AG48">
            <v>497996</v>
          </cell>
          <cell r="AH48">
            <v>497996</v>
          </cell>
        </row>
        <row r="49">
          <cell r="C49" t="str">
            <v>1.2.8</v>
          </cell>
          <cell r="AB49">
            <v>492556</v>
          </cell>
          <cell r="AC49">
            <v>444571</v>
          </cell>
          <cell r="AD49">
            <v>444571</v>
          </cell>
          <cell r="AE49">
            <v>444571</v>
          </cell>
          <cell r="AF49">
            <v>444571</v>
          </cell>
          <cell r="AG49">
            <v>444571</v>
          </cell>
          <cell r="AH49">
            <v>444571</v>
          </cell>
        </row>
        <row r="50">
          <cell r="C50" t="str">
            <v>1.2.8</v>
          </cell>
          <cell r="AB50">
            <v>458711</v>
          </cell>
          <cell r="AC50">
            <v>417487</v>
          </cell>
          <cell r="AD50">
            <v>417487</v>
          </cell>
          <cell r="AE50">
            <v>417487</v>
          </cell>
          <cell r="AF50">
            <v>417487</v>
          </cell>
          <cell r="AG50">
            <v>417487</v>
          </cell>
          <cell r="AH50">
            <v>417487</v>
          </cell>
        </row>
        <row r="51">
          <cell r="C51" t="str">
            <v>1.2.8</v>
          </cell>
          <cell r="AB51">
            <v>420829</v>
          </cell>
          <cell r="AC51">
            <v>375610</v>
          </cell>
          <cell r="AD51">
            <v>375610</v>
          </cell>
          <cell r="AE51">
            <v>375610</v>
          </cell>
          <cell r="AF51">
            <v>375610</v>
          </cell>
          <cell r="AG51">
            <v>375610</v>
          </cell>
          <cell r="AH51">
            <v>375610</v>
          </cell>
        </row>
        <row r="52">
          <cell r="C52" t="str">
            <v>1.2.8</v>
          </cell>
          <cell r="AB52">
            <v>649194</v>
          </cell>
          <cell r="AC52">
            <v>618281</v>
          </cell>
          <cell r="AD52">
            <v>618281</v>
          </cell>
          <cell r="AE52">
            <v>618281</v>
          </cell>
          <cell r="AF52">
            <v>618281</v>
          </cell>
          <cell r="AG52">
            <v>618281</v>
          </cell>
          <cell r="AH52">
            <v>618281</v>
          </cell>
        </row>
        <row r="53">
          <cell r="AB53">
            <v>11673377.645858735</v>
          </cell>
          <cell r="AC53">
            <v>11258297</v>
          </cell>
          <cell r="AD53">
            <v>11258297</v>
          </cell>
          <cell r="AE53">
            <v>11258297</v>
          </cell>
          <cell r="AF53">
            <v>11258297</v>
          </cell>
          <cell r="AG53">
            <v>11258297</v>
          </cell>
          <cell r="AH53">
            <v>11258297</v>
          </cell>
        </row>
        <row r="54">
          <cell r="C54" t="str">
            <v>1.2.5</v>
          </cell>
          <cell r="AB54">
            <v>500000</v>
          </cell>
          <cell r="AC54">
            <v>460000</v>
          </cell>
          <cell r="AD54">
            <v>460000</v>
          </cell>
          <cell r="AE54">
            <v>460000</v>
          </cell>
          <cell r="AF54">
            <v>460000</v>
          </cell>
          <cell r="AG54">
            <v>460000</v>
          </cell>
          <cell r="AH54">
            <v>460000</v>
          </cell>
        </row>
        <row r="55">
          <cell r="C55" t="str">
            <v>1.2.5</v>
          </cell>
          <cell r="AB55">
            <v>240000</v>
          </cell>
          <cell r="AC55">
            <v>240000</v>
          </cell>
          <cell r="AD55">
            <v>240000</v>
          </cell>
          <cell r="AE55">
            <v>240000</v>
          </cell>
          <cell r="AF55">
            <v>240000</v>
          </cell>
          <cell r="AG55">
            <v>240000</v>
          </cell>
          <cell r="AH55">
            <v>240000</v>
          </cell>
        </row>
        <row r="56">
          <cell r="C56" t="str">
            <v>1.2.5</v>
          </cell>
        </row>
        <row r="57">
          <cell r="AB57">
            <v>740000</v>
          </cell>
          <cell r="AC57">
            <v>700000</v>
          </cell>
          <cell r="AD57">
            <v>700000</v>
          </cell>
          <cell r="AE57">
            <v>700000</v>
          </cell>
          <cell r="AF57">
            <v>700000</v>
          </cell>
          <cell r="AG57">
            <v>700000</v>
          </cell>
          <cell r="AH57">
            <v>700000</v>
          </cell>
        </row>
        <row r="58">
          <cell r="AB58">
            <v>179157920.59585872</v>
          </cell>
          <cell r="AC58">
            <v>209258961.7141667</v>
          </cell>
          <cell r="AD58">
            <v>239659305.13444167</v>
          </cell>
          <cell r="AE58">
            <v>276069454.67989743</v>
          </cell>
          <cell r="AF58">
            <v>319749078.6898151</v>
          </cell>
          <cell r="AG58">
            <v>372229762.22561985</v>
          </cell>
          <cell r="AH58">
            <v>435375005.32926458</v>
          </cell>
        </row>
      </sheetData>
      <sheetData sheetId="1"/>
      <sheetData sheetId="2">
        <row r="8">
          <cell r="N8">
            <v>3.1446540880503145E-2</v>
          </cell>
        </row>
        <row r="12">
          <cell r="N12">
            <v>4.0880503144654086E-2</v>
          </cell>
        </row>
      </sheetData>
      <sheetData sheetId="3"/>
      <sheetData sheetId="4"/>
      <sheetData sheetId="5"/>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16ECB72-22C1-463B-86CB-2468503D0AF9}"/>
</namedSheetViews>
</file>

<file path=xl/theme/theme1.xml><?xml version="1.0" encoding="utf-8"?>
<a:theme xmlns:a="http://schemas.openxmlformats.org/drawingml/2006/main" name="Office Theme">
  <a:themeElements>
    <a:clrScheme name="DFE brand">
      <a:dk1>
        <a:sysClr val="windowText" lastClr="000000"/>
      </a:dk1>
      <a:lt1>
        <a:sysClr val="window" lastClr="FFFFFF"/>
      </a:lt1>
      <a:dk2>
        <a:srgbClr val="44546A"/>
      </a:dk2>
      <a:lt2>
        <a:srgbClr val="E7E6E6"/>
      </a:lt2>
      <a:accent1>
        <a:srgbClr val="104F75"/>
      </a:accent1>
      <a:accent2>
        <a:srgbClr val="8A2529"/>
      </a:accent2>
      <a:accent3>
        <a:srgbClr val="E87D1E"/>
      </a:accent3>
      <a:accent4>
        <a:srgbClr val="C2A204"/>
      </a:accent4>
      <a:accent5>
        <a:srgbClr val="004712"/>
      </a:accent5>
      <a:accent6>
        <a:srgbClr val="260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ustomerhelpportal.education.gov.uk/" TargetMode="External"/><Relationship Id="rId3" Type="http://schemas.openxmlformats.org/officeDocument/2006/relationships/hyperlink" Target="https://www.gov.uk/government/publications/pre-16-schools-funding-local-authority-guidance-for-2025-to-2026/schools-operational-guide-2025-to-2026" TargetMode="External"/><Relationship Id="rId7" Type="http://schemas.openxmlformats.org/officeDocument/2006/relationships/hyperlink" Target="https://explore-education-statistics.service.gov.uk/find-statistics/la-and-school-expenditure" TargetMode="External"/><Relationship Id="rId2" Type="http://schemas.openxmlformats.org/officeDocument/2006/relationships/hyperlink" Target="https://explore-education-statistics.service.gov.uk/find-statistics/education-health-and-care-plans" TargetMode="External"/><Relationship Id="rId1" Type="http://schemas.openxmlformats.org/officeDocument/2006/relationships/hyperlink" Target="https://www.gov.uk/government/publications/special-educational-needs-survey-2020" TargetMode="External"/><Relationship Id="rId6" Type="http://schemas.openxmlformats.org/officeDocument/2006/relationships/hyperlink" Target="https://www.gov.uk/government/publications/dedicated-schools-grant-dsg-deficit-management-plan" TargetMode="External"/><Relationship Id="rId5" Type="http://schemas.openxmlformats.org/officeDocument/2006/relationships/hyperlink" Target="https://www.gov.uk/government/publications/high-needs-benchmarking-tool" TargetMode="External"/><Relationship Id="rId10" Type="http://schemas.microsoft.com/office/2019/04/relationships/namedSheetView" Target="../namedSheetViews/namedSheetView1.xml"/><Relationship Id="rId4" Type="http://schemas.openxmlformats.org/officeDocument/2006/relationships/hyperlink" Target="https://www.gov.uk/government/publications/dedicated-schools-grant-dsg-2025-to-2026/dsg-conditions-of-grant-2025-to-2026"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89999084444715716"/>
    <pageSetUpPr fitToPage="1"/>
  </sheetPr>
  <dimension ref="A1:L47"/>
  <sheetViews>
    <sheetView zoomScale="80" zoomScaleNormal="80" workbookViewId="0">
      <selection activeCell="C20" sqref="C20"/>
    </sheetView>
  </sheetViews>
  <sheetFormatPr defaultColWidth="9" defaultRowHeight="13.8" x14ac:dyDescent="0.25"/>
  <cols>
    <col min="1" max="1" width="9" style="5"/>
    <col min="2" max="2" width="79.5546875" style="11" customWidth="1"/>
    <col min="3" max="3" width="36" style="5" customWidth="1"/>
    <col min="4" max="4" width="36.5546875" style="5" customWidth="1"/>
    <col min="5" max="5" width="86.33203125" style="5" customWidth="1"/>
    <col min="6" max="6" width="28.33203125" style="5" customWidth="1"/>
    <col min="7" max="8" width="9.6640625" style="5" customWidth="1"/>
    <col min="9" max="9" width="12.44140625" style="5" customWidth="1"/>
    <col min="10" max="10" width="12.5546875" style="5" customWidth="1"/>
    <col min="11" max="16384" width="9" style="5"/>
  </cols>
  <sheetData>
    <row r="1" spans="1:12" ht="85.2" customHeight="1" x14ac:dyDescent="0.5">
      <c r="A1" s="2"/>
      <c r="B1"/>
      <c r="C1" s="4"/>
      <c r="D1" s="1"/>
      <c r="E1" s="4"/>
      <c r="F1" s="2"/>
      <c r="G1" s="2"/>
      <c r="H1" s="2"/>
      <c r="I1" s="2"/>
      <c r="J1" s="2"/>
      <c r="K1" s="2"/>
      <c r="L1" s="2"/>
    </row>
    <row r="2" spans="1:12" ht="25.2" customHeight="1" x14ac:dyDescent="0.25">
      <c r="A2" s="2"/>
      <c r="B2" s="3"/>
      <c r="C2" s="2"/>
      <c r="D2" s="2"/>
      <c r="E2" s="2"/>
      <c r="F2" s="2"/>
      <c r="J2" s="2"/>
      <c r="K2" s="2"/>
      <c r="L2" s="2"/>
    </row>
    <row r="3" spans="1:12" s="54" customFormat="1" ht="35.1" customHeight="1" x14ac:dyDescent="0.3">
      <c r="A3" s="80"/>
      <c r="B3" s="6" t="s">
        <v>0</v>
      </c>
      <c r="C3" s="338"/>
      <c r="D3" s="149"/>
      <c r="E3" s="149"/>
      <c r="F3" s="338"/>
      <c r="J3" s="80"/>
      <c r="K3" s="80"/>
      <c r="L3" s="80"/>
    </row>
    <row r="4" spans="1:12" s="54" customFormat="1" ht="25.2" customHeight="1" x14ac:dyDescent="0.3">
      <c r="A4" s="80"/>
      <c r="B4" s="6" t="s">
        <v>1</v>
      </c>
      <c r="C4" s="338"/>
      <c r="D4" s="149"/>
      <c r="E4" s="149"/>
      <c r="F4" s="338"/>
      <c r="J4" s="80"/>
      <c r="K4" s="80"/>
      <c r="L4" s="80"/>
    </row>
    <row r="5" spans="1:12" s="340" customFormat="1" ht="25.2" customHeight="1" x14ac:dyDescent="0.3">
      <c r="A5" s="338"/>
      <c r="B5" s="327"/>
      <c r="C5" s="339"/>
      <c r="D5" s="338"/>
      <c r="E5" s="328"/>
      <c r="F5" s="338"/>
      <c r="J5" s="338"/>
      <c r="K5" s="338"/>
      <c r="L5" s="338"/>
    </row>
    <row r="6" spans="1:12" s="54" customFormat="1" ht="25.2" customHeight="1" thickBot="1" x14ac:dyDescent="0.35">
      <c r="A6" s="80"/>
      <c r="B6" s="336" t="s">
        <v>2</v>
      </c>
      <c r="C6" s="336"/>
      <c r="D6" s="336"/>
      <c r="E6" s="336"/>
      <c r="F6" s="7" t="s">
        <v>3</v>
      </c>
      <c r="J6" s="80"/>
      <c r="K6" s="80"/>
      <c r="L6" s="80"/>
    </row>
    <row r="7" spans="1:12" s="54" customFormat="1" ht="25.2" customHeight="1" thickBot="1" x14ac:dyDescent="0.35">
      <c r="A7" s="80"/>
      <c r="B7" s="337" t="s">
        <v>4</v>
      </c>
      <c r="C7" s="341"/>
      <c r="D7" s="341"/>
      <c r="E7" s="341"/>
      <c r="F7" s="7">
        <f>_xlfn.NUMBERVALUE(LEFT(B7, 3))</f>
        <v>935</v>
      </c>
      <c r="J7" s="80"/>
      <c r="K7" s="80"/>
      <c r="L7" s="80"/>
    </row>
    <row r="8" spans="1:12" s="54" customFormat="1" ht="25.2" customHeight="1" thickBot="1" x14ac:dyDescent="0.3">
      <c r="A8" s="80"/>
      <c r="B8" s="342"/>
      <c r="C8" s="338"/>
      <c r="D8" s="338"/>
      <c r="E8" s="338"/>
      <c r="F8" s="340"/>
      <c r="G8" s="2"/>
      <c r="H8" s="2"/>
      <c r="I8" s="80"/>
      <c r="J8" s="80"/>
      <c r="K8" s="80"/>
      <c r="L8" s="80"/>
    </row>
    <row r="9" spans="1:12" s="54" customFormat="1" ht="25.2" customHeight="1" thickBot="1" x14ac:dyDescent="0.35">
      <c r="A9" s="80"/>
      <c r="B9" s="344" t="s">
        <v>5</v>
      </c>
      <c r="C9" s="7"/>
      <c r="D9" s="345">
        <v>46034</v>
      </c>
      <c r="E9" s="336"/>
      <c r="F9" s="340"/>
      <c r="G9" s="80"/>
      <c r="H9" s="80"/>
      <c r="I9" s="80"/>
      <c r="J9" s="80"/>
      <c r="K9" s="80"/>
      <c r="L9" s="80"/>
    </row>
    <row r="10" spans="1:12" s="54" customFormat="1" ht="25.2" customHeight="1" thickBot="1" x14ac:dyDescent="0.35">
      <c r="A10" s="80"/>
      <c r="B10" s="344" t="s">
        <v>6</v>
      </c>
      <c r="C10" s="7"/>
      <c r="D10" s="346">
        <v>10</v>
      </c>
      <c r="E10" s="336"/>
      <c r="F10" s="340"/>
      <c r="G10" s="80"/>
      <c r="H10" s="80"/>
      <c r="I10" s="80"/>
      <c r="J10" s="80"/>
      <c r="K10" s="80"/>
      <c r="L10" s="80"/>
    </row>
    <row r="11" spans="1:12" s="54" customFormat="1" ht="25.2" customHeight="1" x14ac:dyDescent="0.3">
      <c r="A11" s="80"/>
      <c r="B11" s="347" t="s">
        <v>7</v>
      </c>
      <c r="C11" s="348"/>
      <c r="D11" s="349"/>
      <c r="E11" s="350"/>
      <c r="F11" s="340"/>
      <c r="G11" s="80"/>
      <c r="H11" s="80"/>
      <c r="I11" s="80"/>
      <c r="J11" s="80"/>
      <c r="K11" s="80"/>
      <c r="L11" s="80"/>
    </row>
    <row r="12" spans="1:12" s="54" customFormat="1" ht="25.2" customHeight="1" thickBot="1" x14ac:dyDescent="0.35">
      <c r="A12" s="80"/>
      <c r="B12" s="351" t="s">
        <v>8</v>
      </c>
      <c r="C12" s="352"/>
      <c r="D12" s="353"/>
      <c r="E12" s="354"/>
      <c r="F12" s="340"/>
      <c r="G12" s="80"/>
      <c r="H12" s="80"/>
      <c r="I12" s="80"/>
      <c r="J12" s="80"/>
      <c r="K12" s="80"/>
      <c r="L12" s="80"/>
    </row>
    <row r="13" spans="1:12" s="54" customFormat="1" ht="25.2" customHeight="1" x14ac:dyDescent="0.3">
      <c r="A13" s="80"/>
      <c r="B13" s="342"/>
      <c r="C13" s="338"/>
      <c r="D13" s="338"/>
      <c r="E13" s="338"/>
      <c r="F13" s="340"/>
    </row>
    <row r="14" spans="1:12" s="54" customFormat="1" ht="25.2" customHeight="1" thickBot="1" x14ac:dyDescent="0.35">
      <c r="A14" s="80"/>
      <c r="B14" s="30" t="s">
        <v>9</v>
      </c>
      <c r="C14" s="336"/>
      <c r="D14" s="336"/>
      <c r="E14" s="336"/>
      <c r="F14" s="340"/>
    </row>
    <row r="15" spans="1:12" s="54" customFormat="1" ht="25.2" customHeight="1" x14ac:dyDescent="0.3">
      <c r="A15" s="80"/>
      <c r="B15" s="355" t="s">
        <v>10</v>
      </c>
      <c r="C15" s="356" t="s">
        <v>11</v>
      </c>
      <c r="D15" s="357" t="s">
        <v>12</v>
      </c>
      <c r="E15" s="358" t="s">
        <v>13</v>
      </c>
      <c r="F15" s="340"/>
    </row>
    <row r="16" spans="1:12" s="54" customFormat="1" ht="38.1" customHeight="1" x14ac:dyDescent="0.3">
      <c r="A16" s="80"/>
      <c r="B16" s="359" t="s">
        <v>14</v>
      </c>
      <c r="C16" s="360">
        <v>45981</v>
      </c>
      <c r="D16" s="361" t="s">
        <v>15</v>
      </c>
      <c r="E16" s="362" t="s">
        <v>16</v>
      </c>
      <c r="F16" s="340"/>
    </row>
    <row r="17" spans="1:6" s="54" customFormat="1" ht="37.200000000000003" customHeight="1" x14ac:dyDescent="0.3">
      <c r="A17" s="80"/>
      <c r="B17" s="363" t="s">
        <v>17</v>
      </c>
      <c r="C17" s="364">
        <v>45981</v>
      </c>
      <c r="D17" s="365" t="s">
        <v>15</v>
      </c>
      <c r="E17" s="366" t="s">
        <v>16</v>
      </c>
      <c r="F17" s="340"/>
    </row>
    <row r="18" spans="1:6" s="54" customFormat="1" ht="37.5" customHeight="1" x14ac:dyDescent="0.3">
      <c r="A18" s="80"/>
      <c r="B18" s="363" t="s">
        <v>18</v>
      </c>
      <c r="C18" s="364">
        <v>45981</v>
      </c>
      <c r="D18" s="365" t="s">
        <v>15</v>
      </c>
      <c r="E18" s="366" t="s">
        <v>16</v>
      </c>
      <c r="F18" s="340"/>
    </row>
    <row r="19" spans="1:6" s="54" customFormat="1" ht="18" customHeight="1" x14ac:dyDescent="0.3">
      <c r="A19" s="80"/>
      <c r="B19" s="363" t="s">
        <v>18</v>
      </c>
      <c r="C19" s="364">
        <v>46030</v>
      </c>
      <c r="D19" s="365" t="s">
        <v>1238</v>
      </c>
      <c r="E19" s="366" t="s">
        <v>16</v>
      </c>
      <c r="F19" s="340"/>
    </row>
    <row r="20" spans="1:6" s="54" customFormat="1" ht="18" customHeight="1" x14ac:dyDescent="0.3">
      <c r="A20" s="80"/>
      <c r="B20" s="363" t="s">
        <v>1239</v>
      </c>
      <c r="C20" s="364">
        <v>46034</v>
      </c>
      <c r="D20" s="365"/>
      <c r="E20" s="366"/>
      <c r="F20" s="340"/>
    </row>
    <row r="21" spans="1:6" s="54" customFormat="1" ht="18" customHeight="1" x14ac:dyDescent="0.3">
      <c r="A21" s="80"/>
      <c r="B21" s="363"/>
      <c r="C21" s="364"/>
      <c r="D21" s="365"/>
      <c r="E21" s="366"/>
      <c r="F21" s="340"/>
    </row>
    <row r="22" spans="1:6" s="54" customFormat="1" ht="18" customHeight="1" x14ac:dyDescent="0.3">
      <c r="A22" s="80"/>
      <c r="B22" s="363"/>
      <c r="C22" s="364"/>
      <c r="D22" s="365"/>
      <c r="E22" s="366"/>
      <c r="F22" s="340"/>
    </row>
    <row r="23" spans="1:6" s="54" customFormat="1" ht="18" customHeight="1" x14ac:dyDescent="0.3">
      <c r="A23" s="80"/>
      <c r="B23" s="363"/>
      <c r="C23" s="364"/>
      <c r="D23" s="365"/>
      <c r="E23" s="366"/>
      <c r="F23" s="340"/>
    </row>
    <row r="24" spans="1:6" s="54" customFormat="1" ht="18" customHeight="1" x14ac:dyDescent="0.3">
      <c r="A24" s="80"/>
      <c r="B24" s="363"/>
      <c r="C24" s="364"/>
      <c r="D24" s="365"/>
      <c r="E24" s="366"/>
      <c r="F24" s="340"/>
    </row>
    <row r="25" spans="1:6" s="54" customFormat="1" ht="18" customHeight="1" x14ac:dyDescent="0.3">
      <c r="A25" s="80"/>
      <c r="B25" s="363"/>
      <c r="C25" s="364"/>
      <c r="D25" s="365"/>
      <c r="E25" s="366"/>
      <c r="F25" s="340"/>
    </row>
    <row r="26" spans="1:6" s="54" customFormat="1" ht="18" customHeight="1" x14ac:dyDescent="0.3">
      <c r="A26" s="80"/>
      <c r="B26" s="363"/>
      <c r="C26" s="364"/>
      <c r="D26" s="365"/>
      <c r="E26" s="366"/>
      <c r="F26" s="340"/>
    </row>
    <row r="27" spans="1:6" s="54" customFormat="1" ht="18" customHeight="1" x14ac:dyDescent="0.3">
      <c r="A27" s="80"/>
      <c r="B27" s="363"/>
      <c r="C27" s="364"/>
      <c r="D27" s="365"/>
      <c r="E27" s="366"/>
      <c r="F27" s="340"/>
    </row>
    <row r="28" spans="1:6" s="54" customFormat="1" ht="18" customHeight="1" x14ac:dyDescent="0.3">
      <c r="A28" s="80"/>
      <c r="B28" s="363"/>
      <c r="C28" s="364"/>
      <c r="D28" s="365"/>
      <c r="E28" s="366"/>
      <c r="F28" s="340"/>
    </row>
    <row r="29" spans="1:6" s="54" customFormat="1" ht="18" customHeight="1" x14ac:dyDescent="0.3">
      <c r="A29" s="80"/>
      <c r="B29" s="363"/>
      <c r="C29" s="364"/>
      <c r="D29" s="365"/>
      <c r="E29" s="366"/>
      <c r="F29" s="340"/>
    </row>
    <row r="30" spans="1:6" s="54" customFormat="1" ht="18" customHeight="1" x14ac:dyDescent="0.3">
      <c r="A30" s="80"/>
      <c r="B30" s="363"/>
      <c r="C30" s="364"/>
      <c r="D30" s="365"/>
      <c r="E30" s="366"/>
      <c r="F30" s="340"/>
    </row>
    <row r="31" spans="1:6" s="54" customFormat="1" ht="18" customHeight="1" x14ac:dyDescent="0.3">
      <c r="A31" s="80"/>
      <c r="B31" s="363"/>
      <c r="C31" s="364"/>
      <c r="D31" s="365"/>
      <c r="E31" s="366"/>
      <c r="F31" s="340"/>
    </row>
    <row r="32" spans="1:6" s="54" customFormat="1" ht="18" customHeight="1" thickBot="1" x14ac:dyDescent="0.35">
      <c r="A32" s="80"/>
      <c r="B32" s="367"/>
      <c r="C32" s="368"/>
      <c r="D32" s="369"/>
      <c r="E32" s="370"/>
      <c r="F32" s="340"/>
    </row>
    <row r="33" spans="1:5" ht="18" customHeight="1" x14ac:dyDescent="0.25">
      <c r="A33" s="2"/>
      <c r="B33" s="2"/>
      <c r="C33" s="2"/>
      <c r="D33" s="2"/>
      <c r="E33" s="10"/>
    </row>
    <row r="34" spans="1:5" x14ac:dyDescent="0.25">
      <c r="A34" s="2"/>
      <c r="B34" s="2"/>
      <c r="C34" s="2"/>
      <c r="D34" s="2"/>
      <c r="E34" s="2"/>
    </row>
    <row r="35" spans="1:5" x14ac:dyDescent="0.25">
      <c r="A35" s="2"/>
      <c r="B35" s="114"/>
      <c r="C35" s="2"/>
      <c r="D35" s="2"/>
      <c r="E35" s="312"/>
    </row>
    <row r="36" spans="1:5" x14ac:dyDescent="0.25">
      <c r="A36" s="2"/>
      <c r="B36" s="114"/>
      <c r="C36" s="2"/>
      <c r="D36" s="2"/>
      <c r="E36" s="312"/>
    </row>
    <row r="37" spans="1:5" x14ac:dyDescent="0.25">
      <c r="A37" s="2"/>
      <c r="B37" s="114"/>
      <c r="C37" s="2"/>
      <c r="D37" s="2"/>
      <c r="E37" s="312"/>
    </row>
    <row r="38" spans="1:5" x14ac:dyDescent="0.25">
      <c r="A38" s="2"/>
      <c r="B38" s="114"/>
      <c r="C38" s="2"/>
      <c r="D38" s="2"/>
      <c r="E38" s="312"/>
    </row>
    <row r="39" spans="1:5" x14ac:dyDescent="0.25">
      <c r="A39" s="2"/>
      <c r="B39" s="114"/>
      <c r="C39" s="2"/>
      <c r="D39" s="2"/>
      <c r="E39" s="312"/>
    </row>
    <row r="40" spans="1:5" x14ac:dyDescent="0.25">
      <c r="A40" s="2"/>
      <c r="B40" s="114"/>
      <c r="C40" s="2"/>
      <c r="D40" s="2"/>
      <c r="E40" s="312"/>
    </row>
    <row r="41" spans="1:5" x14ac:dyDescent="0.25">
      <c r="A41" s="2"/>
      <c r="B41" s="114"/>
      <c r="C41" s="2"/>
      <c r="D41" s="2"/>
      <c r="E41" s="312"/>
    </row>
    <row r="42" spans="1:5" x14ac:dyDescent="0.25">
      <c r="A42" s="2"/>
      <c r="B42" s="114"/>
      <c r="C42" s="2"/>
      <c r="D42" s="2"/>
      <c r="E42" s="312"/>
    </row>
    <row r="43" spans="1:5" x14ac:dyDescent="0.25">
      <c r="A43" s="2"/>
      <c r="B43" s="114"/>
      <c r="C43" s="2"/>
      <c r="D43" s="2"/>
      <c r="E43" s="312"/>
    </row>
    <row r="44" spans="1:5" x14ac:dyDescent="0.25">
      <c r="A44" s="2"/>
      <c r="B44" s="114"/>
      <c r="C44" s="2"/>
      <c r="D44" s="2"/>
      <c r="E44" s="312"/>
    </row>
    <row r="45" spans="1:5" x14ac:dyDescent="0.25">
      <c r="A45" s="2"/>
      <c r="B45" s="114"/>
      <c r="C45" s="2"/>
      <c r="D45" s="2"/>
      <c r="E45" s="312"/>
    </row>
    <row r="46" spans="1:5" x14ac:dyDescent="0.25">
      <c r="A46" s="2"/>
      <c r="B46" s="114"/>
      <c r="C46" s="2"/>
      <c r="D46" s="2"/>
      <c r="E46" s="312"/>
    </row>
    <row r="47" spans="1:5" x14ac:dyDescent="0.25">
      <c r="A47" s="2"/>
      <c r="B47" s="114"/>
      <c r="C47" s="2"/>
      <c r="D47" s="2"/>
      <c r="E47" s="312"/>
    </row>
  </sheetData>
  <sheetProtection algorithmName="SHA-512" hashValue="014TLrE6ECS/pSRsbiwd5WD19jfnfN5G9fjdDAkFUp5g7rCr/uqAkIG4KC57CJriOqdujFwrSujNmfwYev6wlw==" saltValue="bsVx8mL628C0v4rUdqoCEw==" spinCount="100000" sheet="1" formatColumns="0" formatRows="0"/>
  <dataValidations count="1">
    <dataValidation type="date" operator="greaterThan" allowBlank="1" showInputMessage="1" showErrorMessage="1" sqref="D9" xr:uid="{00000000-0002-0000-0000-000000000000}">
      <formula1>43831</formula1>
    </dataValidation>
  </dataValidations>
  <pageMargins left="0.70866141732283472" right="0.70866141732283472" top="0.74803149606299213" bottom="0.74803149606299213" header="0.31496062992125984" footer="0.31496062992125984"/>
  <pageSetup paperSize="9"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'LA List'!$B$2:$B$158</xm:f>
          </x14:formula1>
          <xm:sqref>B7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98049-6F0D-4D27-88E1-FA44F221D9ED}">
  <sheetPr>
    <tabColor rgb="FFB7FFD8"/>
  </sheetPr>
  <dimension ref="A1:S67"/>
  <sheetViews>
    <sheetView zoomScale="80" zoomScaleNormal="80" workbookViewId="0">
      <selection activeCell="B66" sqref="B66"/>
    </sheetView>
  </sheetViews>
  <sheetFormatPr defaultColWidth="9" defaultRowHeight="13.8" x14ac:dyDescent="0.25"/>
  <cols>
    <col min="1" max="1" width="7.6640625" style="87" customWidth="1"/>
    <col min="2" max="2" width="210.6640625" style="87" customWidth="1"/>
    <col min="3" max="3" width="68.6640625" style="87" customWidth="1"/>
    <col min="4" max="6" width="10" style="87" customWidth="1"/>
    <col min="7" max="7" width="2.5546875" style="87" customWidth="1"/>
    <col min="8" max="19" width="10" style="87" customWidth="1"/>
    <col min="20" max="16384" width="9" style="87"/>
  </cols>
  <sheetData>
    <row r="1" spans="1:19" ht="14.4" x14ac:dyDescent="0.3">
      <c r="A1" s="391" t="s">
        <v>183</v>
      </c>
    </row>
    <row r="2" spans="1:19" ht="24.6" x14ac:dyDescent="0.25">
      <c r="B2" s="850" t="s">
        <v>456</v>
      </c>
      <c r="C2" s="116"/>
      <c r="D2" s="116"/>
      <c r="E2" s="116"/>
      <c r="F2" s="116"/>
      <c r="G2" s="116"/>
      <c r="H2" s="116"/>
      <c r="I2" s="116"/>
      <c r="J2" s="116"/>
      <c r="K2" s="116"/>
      <c r="L2" s="116"/>
      <c r="M2" s="116"/>
      <c r="N2" s="116"/>
      <c r="O2" s="116"/>
      <c r="P2" s="116"/>
      <c r="Q2" s="116"/>
      <c r="R2" s="116"/>
      <c r="S2" s="116"/>
    </row>
    <row r="3" spans="1:19" ht="24.6" x14ac:dyDescent="0.25">
      <c r="B3" s="850"/>
      <c r="C3" s="116"/>
      <c r="D3" s="116"/>
      <c r="E3" s="116"/>
      <c r="F3" s="116"/>
      <c r="G3" s="116"/>
      <c r="H3" s="116"/>
      <c r="I3" s="116"/>
      <c r="J3" s="116"/>
      <c r="K3" s="116"/>
      <c r="L3" s="116"/>
      <c r="M3" s="116"/>
      <c r="N3" s="116"/>
      <c r="O3" s="116"/>
      <c r="P3" s="116"/>
      <c r="Q3" s="116"/>
      <c r="R3" s="116"/>
      <c r="S3" s="116"/>
    </row>
    <row r="4" spans="1:19" ht="25.2" customHeight="1" x14ac:dyDescent="0.25">
      <c r="B4" s="851" t="s">
        <v>50</v>
      </c>
    </row>
    <row r="5" spans="1:19" s="118" customFormat="1" ht="60" customHeight="1" thickBot="1" x14ac:dyDescent="0.4">
      <c r="B5" s="117" t="s">
        <v>457</v>
      </c>
      <c r="C5" s="843"/>
    </row>
    <row r="6" spans="1:19" s="298" customFormat="1" ht="100.2" customHeight="1" thickBot="1" x14ac:dyDescent="0.3">
      <c r="B6" s="297" t="s">
        <v>1219</v>
      </c>
    </row>
    <row r="7" spans="1:19" ht="25.2" customHeight="1" x14ac:dyDescent="0.25"/>
    <row r="8" spans="1:19" ht="25.2" customHeight="1" x14ac:dyDescent="0.25">
      <c r="B8" s="852" t="s">
        <v>458</v>
      </c>
    </row>
    <row r="9" spans="1:19" s="118" customFormat="1" ht="60" customHeight="1" thickBot="1" x14ac:dyDescent="0.35">
      <c r="B9" s="853" t="s">
        <v>459</v>
      </c>
    </row>
    <row r="10" spans="1:19" ht="100.2" customHeight="1" thickBot="1" x14ac:dyDescent="0.3">
      <c r="B10" s="141" t="s">
        <v>1220</v>
      </c>
    </row>
    <row r="11" spans="1:19" ht="25.2" customHeight="1" x14ac:dyDescent="0.25"/>
    <row r="12" spans="1:19" ht="25.2" customHeight="1" x14ac:dyDescent="0.25">
      <c r="B12" s="852" t="s">
        <v>460</v>
      </c>
      <c r="C12" s="94"/>
      <c r="D12" s="94"/>
      <c r="E12" s="94"/>
      <c r="F12" s="94"/>
      <c r="G12" s="94"/>
      <c r="H12" s="94"/>
      <c r="I12" s="94"/>
      <c r="J12" s="94"/>
      <c r="K12" s="94"/>
      <c r="L12" s="94"/>
      <c r="M12" s="94"/>
      <c r="N12" s="94"/>
      <c r="O12" s="94"/>
      <c r="P12" s="94"/>
      <c r="Q12" s="94"/>
      <c r="R12" s="94"/>
      <c r="S12" s="94"/>
    </row>
    <row r="13" spans="1:19" ht="80.099999999999994" customHeight="1" thickBot="1" x14ac:dyDescent="0.3">
      <c r="B13" s="853" t="s">
        <v>461</v>
      </c>
      <c r="C13" s="94"/>
      <c r="D13" s="94"/>
      <c r="E13" s="94"/>
      <c r="F13" s="94"/>
      <c r="G13" s="94"/>
      <c r="H13" s="94"/>
      <c r="I13" s="94"/>
      <c r="J13" s="94"/>
      <c r="K13" s="94"/>
      <c r="L13" s="94"/>
      <c r="M13" s="94"/>
      <c r="N13" s="94"/>
      <c r="O13" s="94"/>
      <c r="P13" s="94"/>
      <c r="Q13" s="94"/>
      <c r="R13" s="94"/>
      <c r="S13" s="94"/>
    </row>
    <row r="14" spans="1:19" ht="156.6" customHeight="1" thickBot="1" x14ac:dyDescent="0.3">
      <c r="B14" s="142" t="s">
        <v>1221</v>
      </c>
      <c r="C14" s="143"/>
      <c r="D14" s="144"/>
      <c r="E14" s="144"/>
      <c r="F14" s="144"/>
      <c r="G14" s="144"/>
      <c r="H14" s="144"/>
      <c r="I14" s="144"/>
      <c r="J14" s="144"/>
      <c r="K14" s="144"/>
      <c r="L14" s="144"/>
      <c r="M14" s="144"/>
      <c r="N14" s="144"/>
      <c r="O14" s="144"/>
      <c r="P14" s="144"/>
      <c r="Q14" s="144"/>
      <c r="R14" s="144"/>
      <c r="S14" s="144"/>
    </row>
    <row r="15" spans="1:19" s="118" customFormat="1" ht="40.200000000000003" customHeight="1" thickBot="1" x14ac:dyDescent="0.35">
      <c r="B15" s="853" t="s">
        <v>462</v>
      </c>
    </row>
    <row r="16" spans="1:19" s="298" customFormat="1" ht="115.2" customHeight="1" thickBot="1" x14ac:dyDescent="0.3">
      <c r="B16" s="297" t="s">
        <v>1222</v>
      </c>
    </row>
    <row r="17" spans="2:19" ht="25.2" customHeight="1" x14ac:dyDescent="0.25"/>
    <row r="18" spans="2:19" ht="25.2" customHeight="1" x14ac:dyDescent="0.25">
      <c r="B18" s="852" t="s">
        <v>463</v>
      </c>
    </row>
    <row r="19" spans="2:19" s="118" customFormat="1" ht="40.200000000000003" customHeight="1" thickBot="1" x14ac:dyDescent="0.35">
      <c r="B19" s="853" t="s">
        <v>464</v>
      </c>
    </row>
    <row r="20" spans="2:19" s="118" customFormat="1" ht="100.2" customHeight="1" thickBot="1" x14ac:dyDescent="0.35">
      <c r="B20" s="141" t="s">
        <v>1223</v>
      </c>
    </row>
    <row r="21" spans="2:19" ht="40.200000000000003" customHeight="1" thickBot="1" x14ac:dyDescent="0.3">
      <c r="B21" s="853" t="s">
        <v>465</v>
      </c>
    </row>
    <row r="22" spans="2:19" ht="132.6" customHeight="1" thickBot="1" x14ac:dyDescent="0.3">
      <c r="B22" s="141" t="s">
        <v>1224</v>
      </c>
    </row>
    <row r="23" spans="2:19" ht="25.2" customHeight="1" x14ac:dyDescent="0.25">
      <c r="B23" s="147"/>
    </row>
    <row r="24" spans="2:19" ht="25.2" customHeight="1" x14ac:dyDescent="0.25">
      <c r="B24" s="852" t="s">
        <v>466</v>
      </c>
      <c r="C24" s="94"/>
      <c r="D24" s="94"/>
      <c r="E24" s="94"/>
      <c r="F24" s="94"/>
      <c r="G24" s="94"/>
      <c r="H24" s="94"/>
      <c r="I24" s="94"/>
      <c r="J24" s="94"/>
      <c r="K24" s="94"/>
      <c r="L24" s="94"/>
      <c r="M24" s="94"/>
      <c r="N24" s="94"/>
      <c r="O24" s="94"/>
      <c r="P24" s="94"/>
      <c r="Q24" s="94"/>
      <c r="R24" s="94"/>
      <c r="S24" s="94"/>
    </row>
    <row r="25" spans="2:19" ht="40.200000000000003" customHeight="1" thickBot="1" x14ac:dyDescent="0.3">
      <c r="B25" s="853" t="s">
        <v>467</v>
      </c>
      <c r="C25" s="94"/>
      <c r="D25" s="94"/>
      <c r="E25" s="94"/>
      <c r="F25" s="94"/>
      <c r="G25" s="94"/>
      <c r="H25" s="94"/>
      <c r="I25" s="94"/>
      <c r="J25" s="94"/>
      <c r="K25" s="94"/>
      <c r="L25" s="94"/>
      <c r="M25" s="94"/>
      <c r="N25" s="94"/>
      <c r="O25" s="94"/>
      <c r="P25" s="94"/>
      <c r="Q25" s="94"/>
      <c r="R25" s="94"/>
      <c r="S25" s="94"/>
    </row>
    <row r="26" spans="2:19" ht="100.2" customHeight="1" thickBot="1" x14ac:dyDescent="0.3">
      <c r="B26" s="145" t="s">
        <v>468</v>
      </c>
      <c r="C26" s="143"/>
      <c r="D26" s="144"/>
      <c r="E26" s="144"/>
      <c r="F26" s="144"/>
      <c r="G26" s="144"/>
      <c r="H26" s="144"/>
      <c r="I26" s="144"/>
      <c r="J26" s="144"/>
      <c r="K26" s="144"/>
      <c r="L26" s="144"/>
      <c r="M26" s="144"/>
      <c r="N26" s="144"/>
      <c r="O26" s="144"/>
      <c r="P26" s="144"/>
      <c r="Q26" s="144"/>
      <c r="R26" s="144"/>
      <c r="S26" s="144"/>
    </row>
    <row r="27" spans="2:19" ht="25.2" customHeight="1" x14ac:dyDescent="0.25">
      <c r="B27" s="144"/>
      <c r="C27" s="144"/>
      <c r="D27" s="144"/>
      <c r="E27" s="144"/>
      <c r="F27" s="144"/>
      <c r="G27" s="144"/>
      <c r="H27" s="144"/>
      <c r="I27" s="144"/>
      <c r="J27" s="144"/>
      <c r="K27" s="144"/>
      <c r="L27" s="144"/>
      <c r="M27" s="144"/>
      <c r="N27" s="144"/>
      <c r="O27" s="144"/>
      <c r="P27" s="144"/>
      <c r="Q27" s="144"/>
      <c r="R27" s="144"/>
      <c r="S27" s="144"/>
    </row>
    <row r="28" spans="2:19" ht="25.2" customHeight="1" x14ac:dyDescent="0.25">
      <c r="B28" s="852" t="s">
        <v>469</v>
      </c>
      <c r="C28" s="94"/>
      <c r="D28" s="94"/>
      <c r="E28" s="94"/>
      <c r="F28" s="94"/>
      <c r="G28" s="94"/>
      <c r="H28" s="94"/>
      <c r="I28" s="94"/>
      <c r="J28" s="94"/>
      <c r="K28" s="94"/>
      <c r="L28" s="94"/>
      <c r="M28" s="94"/>
      <c r="N28" s="94"/>
      <c r="O28" s="94"/>
      <c r="P28" s="94"/>
      <c r="Q28" s="94"/>
      <c r="R28" s="94"/>
      <c r="S28" s="94"/>
    </row>
    <row r="29" spans="2:19" ht="80.099999999999994" customHeight="1" thickBot="1" x14ac:dyDescent="0.3">
      <c r="B29" s="853" t="s">
        <v>470</v>
      </c>
      <c r="C29" s="94"/>
      <c r="D29" s="94"/>
      <c r="E29" s="94"/>
      <c r="F29" s="94"/>
      <c r="G29" s="94"/>
      <c r="H29" s="94"/>
      <c r="I29" s="94"/>
      <c r="J29" s="94"/>
      <c r="K29" s="94"/>
      <c r="L29" s="94"/>
      <c r="M29" s="94"/>
      <c r="N29" s="94"/>
      <c r="O29" s="94"/>
      <c r="P29" s="94"/>
      <c r="Q29" s="94"/>
      <c r="R29" s="94"/>
      <c r="S29" s="94"/>
    </row>
    <row r="30" spans="2:19" ht="100.2" customHeight="1" thickBot="1" x14ac:dyDescent="0.3">
      <c r="B30" s="142" t="s">
        <v>1225</v>
      </c>
      <c r="C30" s="143"/>
      <c r="D30" s="144"/>
      <c r="E30" s="144"/>
      <c r="F30" s="144"/>
      <c r="G30" s="144"/>
      <c r="H30" s="144"/>
      <c r="I30" s="144"/>
      <c r="J30" s="144"/>
      <c r="K30" s="144"/>
      <c r="L30" s="144"/>
      <c r="M30" s="144"/>
      <c r="N30" s="144"/>
      <c r="O30" s="144"/>
      <c r="P30" s="144"/>
      <c r="Q30" s="144"/>
      <c r="R30" s="144"/>
      <c r="S30" s="144"/>
    </row>
    <row r="31" spans="2:19" ht="25.2" customHeight="1" x14ac:dyDescent="0.25"/>
    <row r="32" spans="2:19" ht="25.2" customHeight="1" x14ac:dyDescent="0.25">
      <c r="B32" s="852" t="s">
        <v>471</v>
      </c>
      <c r="C32" s="94"/>
      <c r="D32" s="94"/>
      <c r="E32" s="94"/>
      <c r="F32" s="94"/>
      <c r="G32" s="94"/>
      <c r="H32" s="94"/>
      <c r="I32" s="94"/>
      <c r="J32" s="94"/>
      <c r="K32" s="94"/>
      <c r="L32" s="94"/>
      <c r="M32" s="94"/>
      <c r="N32" s="94"/>
      <c r="O32" s="94"/>
      <c r="P32" s="94"/>
      <c r="Q32" s="94"/>
      <c r="R32" s="94"/>
      <c r="S32" s="94"/>
    </row>
    <row r="33" spans="2:19" ht="40.200000000000003" customHeight="1" thickBot="1" x14ac:dyDescent="0.3">
      <c r="B33" s="853" t="s">
        <v>472</v>
      </c>
      <c r="C33" s="94"/>
      <c r="D33" s="94"/>
      <c r="E33" s="94"/>
      <c r="F33" s="94"/>
      <c r="G33" s="94"/>
      <c r="H33" s="94"/>
      <c r="I33" s="94"/>
      <c r="J33" s="94"/>
      <c r="K33" s="94"/>
      <c r="L33" s="94"/>
      <c r="M33" s="94"/>
      <c r="N33" s="94"/>
      <c r="O33" s="94"/>
      <c r="P33" s="94"/>
      <c r="Q33" s="94"/>
      <c r="R33" s="94"/>
      <c r="S33" s="94"/>
    </row>
    <row r="34" spans="2:19" ht="100.2" customHeight="1" thickBot="1" x14ac:dyDescent="0.3">
      <c r="B34" s="145" t="s">
        <v>1226</v>
      </c>
      <c r="C34" s="143"/>
      <c r="D34" s="144"/>
      <c r="E34" s="144"/>
      <c r="F34" s="144"/>
      <c r="G34" s="144"/>
      <c r="H34" s="144"/>
      <c r="I34" s="144"/>
      <c r="J34" s="144"/>
      <c r="K34" s="144"/>
      <c r="L34" s="144"/>
      <c r="M34" s="144"/>
      <c r="N34" s="144"/>
      <c r="O34" s="144"/>
      <c r="P34" s="144"/>
      <c r="Q34" s="144"/>
      <c r="R34" s="144"/>
      <c r="S34" s="144"/>
    </row>
    <row r="35" spans="2:19" ht="25.2" customHeight="1" x14ac:dyDescent="0.25"/>
    <row r="36" spans="2:19" ht="25.2" customHeight="1" x14ac:dyDescent="0.25">
      <c r="B36" s="852" t="s">
        <v>473</v>
      </c>
      <c r="C36" s="94"/>
      <c r="D36" s="94"/>
      <c r="E36" s="94"/>
      <c r="F36" s="94"/>
      <c r="G36" s="94"/>
      <c r="H36" s="94"/>
      <c r="I36" s="94"/>
      <c r="J36" s="94"/>
      <c r="K36" s="94"/>
      <c r="L36" s="94"/>
      <c r="M36" s="94"/>
      <c r="N36" s="94"/>
      <c r="O36" s="94"/>
      <c r="P36" s="94"/>
      <c r="Q36" s="94"/>
      <c r="R36" s="94"/>
      <c r="S36" s="94"/>
    </row>
    <row r="37" spans="2:19" ht="40.200000000000003" customHeight="1" thickBot="1" x14ac:dyDescent="0.3">
      <c r="B37" s="853" t="s">
        <v>474</v>
      </c>
      <c r="C37" s="94"/>
      <c r="D37" s="94"/>
      <c r="E37" s="94"/>
      <c r="F37" s="94"/>
      <c r="G37" s="94"/>
      <c r="H37" s="94"/>
      <c r="I37" s="94"/>
      <c r="J37" s="94"/>
      <c r="K37" s="94"/>
      <c r="L37" s="94"/>
      <c r="M37" s="94"/>
      <c r="N37" s="94"/>
      <c r="O37" s="94"/>
      <c r="P37" s="94"/>
      <c r="Q37" s="94"/>
      <c r="R37" s="94"/>
      <c r="S37" s="94"/>
    </row>
    <row r="38" spans="2:19" ht="100.2" customHeight="1" thickBot="1" x14ac:dyDescent="0.3">
      <c r="B38" s="145" t="s">
        <v>1205</v>
      </c>
      <c r="C38" s="143"/>
      <c r="D38" s="144"/>
      <c r="E38" s="144"/>
      <c r="F38" s="144"/>
      <c r="G38" s="144"/>
      <c r="H38" s="144"/>
      <c r="I38" s="144"/>
      <c r="J38" s="144"/>
      <c r="K38" s="144"/>
      <c r="L38" s="144"/>
      <c r="M38" s="144"/>
      <c r="N38" s="144"/>
      <c r="O38" s="144"/>
      <c r="P38" s="144"/>
      <c r="Q38" s="144"/>
      <c r="R38" s="144"/>
      <c r="S38" s="144"/>
    </row>
    <row r="39" spans="2:19" ht="25.2" customHeight="1" x14ac:dyDescent="0.25"/>
    <row r="40" spans="2:19" ht="25.2" customHeight="1" x14ac:dyDescent="0.25">
      <c r="B40" s="852" t="s">
        <v>475</v>
      </c>
      <c r="C40" s="94"/>
      <c r="D40" s="94"/>
      <c r="E40" s="94"/>
      <c r="F40" s="94"/>
      <c r="G40" s="94"/>
      <c r="H40" s="94"/>
      <c r="I40" s="94"/>
      <c r="J40" s="94"/>
      <c r="K40" s="94"/>
      <c r="L40" s="94"/>
      <c r="M40" s="94"/>
      <c r="N40" s="94"/>
      <c r="O40" s="94"/>
      <c r="P40" s="94"/>
      <c r="Q40" s="94"/>
      <c r="R40" s="94"/>
      <c r="S40" s="94"/>
    </row>
    <row r="41" spans="2:19" ht="40.200000000000003" customHeight="1" thickBot="1" x14ac:dyDescent="0.3">
      <c r="B41" s="853" t="s">
        <v>476</v>
      </c>
      <c r="C41" s="94"/>
      <c r="D41" s="94"/>
      <c r="E41" s="94"/>
      <c r="F41" s="94"/>
      <c r="G41" s="94"/>
      <c r="H41" s="94"/>
      <c r="I41" s="94"/>
      <c r="J41" s="94"/>
      <c r="K41" s="94"/>
      <c r="L41" s="94"/>
      <c r="M41" s="94"/>
      <c r="N41" s="94"/>
      <c r="O41" s="94"/>
      <c r="P41" s="94"/>
      <c r="Q41" s="94"/>
      <c r="R41" s="94"/>
      <c r="S41" s="94"/>
    </row>
    <row r="42" spans="2:19" ht="100.2" customHeight="1" thickBot="1" x14ac:dyDescent="0.3">
      <c r="B42" s="145" t="s">
        <v>1206</v>
      </c>
      <c r="C42" s="143"/>
      <c r="D42" s="144"/>
      <c r="E42" s="144"/>
      <c r="F42" s="144"/>
      <c r="G42" s="144"/>
      <c r="H42" s="144"/>
      <c r="I42" s="144"/>
      <c r="J42" s="144"/>
      <c r="K42" s="144"/>
      <c r="L42" s="144"/>
      <c r="M42" s="144"/>
      <c r="N42" s="144"/>
      <c r="O42" s="144"/>
      <c r="P42" s="144"/>
      <c r="Q42" s="144"/>
      <c r="R42" s="144"/>
      <c r="S42" s="144"/>
    </row>
    <row r="43" spans="2:19" ht="25.2" customHeight="1" x14ac:dyDescent="0.25"/>
    <row r="44" spans="2:19" ht="25.2" customHeight="1" x14ac:dyDescent="0.25">
      <c r="B44" s="852" t="s">
        <v>477</v>
      </c>
      <c r="C44" s="94"/>
      <c r="D44" s="94"/>
      <c r="E44" s="94"/>
      <c r="F44" s="94"/>
      <c r="G44" s="94"/>
      <c r="H44" s="94"/>
      <c r="I44" s="94"/>
      <c r="J44" s="94"/>
      <c r="K44" s="94"/>
      <c r="L44" s="94"/>
      <c r="M44" s="94"/>
      <c r="N44" s="94"/>
      <c r="O44" s="94"/>
      <c r="P44" s="94"/>
      <c r="Q44" s="94"/>
      <c r="R44" s="94"/>
      <c r="S44" s="94"/>
    </row>
    <row r="45" spans="2:19" ht="40.200000000000003" customHeight="1" thickBot="1" x14ac:dyDescent="0.3">
      <c r="B45" s="853" t="s">
        <v>478</v>
      </c>
      <c r="C45" s="94"/>
      <c r="D45" s="94"/>
      <c r="E45" s="94"/>
      <c r="F45" s="94"/>
      <c r="G45" s="94"/>
      <c r="H45" s="94"/>
      <c r="I45" s="94"/>
      <c r="J45" s="94"/>
      <c r="K45" s="94"/>
      <c r="L45" s="94"/>
      <c r="M45" s="94"/>
      <c r="N45" s="94"/>
      <c r="O45" s="94"/>
      <c r="P45" s="94"/>
      <c r="Q45" s="94"/>
      <c r="R45" s="94"/>
      <c r="S45" s="94"/>
    </row>
    <row r="46" spans="2:19" ht="100.2" customHeight="1" thickBot="1" x14ac:dyDescent="0.3">
      <c r="B46" s="145" t="s">
        <v>1227</v>
      </c>
      <c r="C46" s="143"/>
      <c r="D46" s="144"/>
      <c r="E46" s="144"/>
      <c r="F46" s="144"/>
      <c r="G46" s="144"/>
      <c r="H46" s="144"/>
      <c r="I46" s="144"/>
      <c r="J46" s="144"/>
      <c r="K46" s="144"/>
      <c r="L46" s="144"/>
      <c r="M46" s="144"/>
      <c r="N46" s="144"/>
      <c r="O46" s="144"/>
      <c r="P46" s="144"/>
      <c r="Q46" s="144"/>
      <c r="R46" s="144"/>
      <c r="S46" s="144"/>
    </row>
    <row r="47" spans="2:19" ht="25.2" customHeight="1" x14ac:dyDescent="0.25"/>
    <row r="48" spans="2:19" ht="25.2" customHeight="1" x14ac:dyDescent="0.25">
      <c r="B48" s="851" t="s">
        <v>479</v>
      </c>
      <c r="C48" s="94"/>
      <c r="D48" s="94"/>
      <c r="E48" s="94"/>
      <c r="F48" s="94"/>
      <c r="G48" s="94"/>
      <c r="H48" s="94"/>
      <c r="I48" s="94"/>
      <c r="J48" s="94"/>
      <c r="K48" s="94"/>
      <c r="L48" s="94"/>
      <c r="M48" s="94"/>
      <c r="N48" s="94"/>
      <c r="O48" s="94"/>
      <c r="P48" s="94"/>
      <c r="Q48" s="94"/>
      <c r="R48" s="94"/>
      <c r="S48" s="94"/>
    </row>
    <row r="49" spans="2:19" ht="40.200000000000003" customHeight="1" thickBot="1" x14ac:dyDescent="0.3">
      <c r="B49" s="117" t="s">
        <v>480</v>
      </c>
      <c r="C49" s="94"/>
      <c r="D49" s="94"/>
      <c r="E49" s="94"/>
      <c r="F49" s="94"/>
      <c r="G49" s="94"/>
      <c r="H49" s="94"/>
      <c r="I49" s="94"/>
      <c r="J49" s="94"/>
      <c r="K49" s="94"/>
      <c r="L49" s="94"/>
      <c r="M49" s="94"/>
      <c r="N49" s="94"/>
      <c r="O49" s="94"/>
      <c r="P49" s="94"/>
      <c r="Q49" s="94"/>
      <c r="R49" s="94"/>
      <c r="S49" s="94"/>
    </row>
    <row r="50" spans="2:19" ht="100.2" customHeight="1" thickBot="1" x14ac:dyDescent="0.3">
      <c r="B50" s="145" t="s">
        <v>1228</v>
      </c>
      <c r="C50" s="143"/>
      <c r="D50" s="144"/>
      <c r="E50" s="144"/>
      <c r="F50" s="144"/>
      <c r="G50" s="144"/>
      <c r="H50" s="144"/>
      <c r="I50" s="144"/>
      <c r="J50" s="144"/>
      <c r="K50" s="144"/>
      <c r="L50" s="144"/>
      <c r="M50" s="144"/>
      <c r="N50" s="144"/>
      <c r="O50" s="144"/>
      <c r="P50" s="144"/>
      <c r="Q50" s="144"/>
      <c r="R50" s="144"/>
      <c r="S50" s="144"/>
    </row>
    <row r="51" spans="2:19" ht="25.2" customHeight="1" x14ac:dyDescent="0.25"/>
    <row r="52" spans="2:19" ht="25.2" customHeight="1" x14ac:dyDescent="0.25">
      <c r="B52" s="852" t="s">
        <v>481</v>
      </c>
      <c r="C52" s="94"/>
      <c r="D52" s="94"/>
      <c r="E52" s="94"/>
      <c r="F52" s="94"/>
      <c r="G52" s="94"/>
      <c r="H52" s="94"/>
      <c r="I52" s="94"/>
      <c r="J52" s="94"/>
      <c r="K52" s="94"/>
      <c r="L52" s="94"/>
      <c r="M52" s="94"/>
      <c r="N52" s="94"/>
      <c r="O52" s="94"/>
      <c r="P52" s="94"/>
      <c r="Q52" s="94"/>
      <c r="R52" s="94"/>
      <c r="S52" s="94"/>
    </row>
    <row r="53" spans="2:19" ht="20.100000000000001" customHeight="1" thickBot="1" x14ac:dyDescent="0.3">
      <c r="B53" s="853" t="s">
        <v>482</v>
      </c>
      <c r="C53" s="94"/>
      <c r="D53" s="94"/>
      <c r="E53" s="94"/>
      <c r="F53" s="94"/>
      <c r="G53" s="94"/>
      <c r="H53" s="94"/>
      <c r="I53" s="94"/>
      <c r="J53" s="94"/>
      <c r="K53" s="94"/>
      <c r="L53" s="94"/>
      <c r="M53" s="94"/>
      <c r="N53" s="94"/>
      <c r="O53" s="94"/>
      <c r="P53" s="94"/>
      <c r="Q53" s="94"/>
      <c r="R53" s="94"/>
      <c r="S53" s="94"/>
    </row>
    <row r="54" spans="2:19" ht="100.2" customHeight="1" thickBot="1" x14ac:dyDescent="0.3">
      <c r="B54" s="145" t="s">
        <v>483</v>
      </c>
      <c r="C54" s="143"/>
      <c r="D54" s="144"/>
      <c r="E54" s="144"/>
      <c r="F54" s="144"/>
      <c r="G54" s="144"/>
      <c r="H54" s="144"/>
      <c r="I54" s="144"/>
      <c r="J54" s="144"/>
      <c r="K54" s="144"/>
      <c r="L54" s="144"/>
      <c r="M54" s="144"/>
      <c r="N54" s="144"/>
      <c r="O54" s="144"/>
      <c r="P54" s="144"/>
      <c r="Q54" s="144"/>
      <c r="R54" s="144"/>
      <c r="S54" s="144"/>
    </row>
    <row r="55" spans="2:19" ht="25.2" customHeight="1" x14ac:dyDescent="0.25"/>
    <row r="56" spans="2:19" ht="25.2" customHeight="1" x14ac:dyDescent="0.25">
      <c r="B56" s="852" t="s">
        <v>484</v>
      </c>
      <c r="C56" s="94"/>
      <c r="D56" s="94"/>
      <c r="E56" s="94"/>
      <c r="F56" s="94"/>
      <c r="G56" s="94"/>
      <c r="H56" s="94"/>
      <c r="I56" s="94"/>
      <c r="J56" s="94"/>
      <c r="K56" s="94"/>
      <c r="L56" s="94"/>
      <c r="M56" s="94"/>
      <c r="N56" s="94"/>
      <c r="O56" s="94"/>
      <c r="P56" s="94"/>
      <c r="Q56" s="94"/>
      <c r="R56" s="94"/>
      <c r="S56" s="94"/>
    </row>
    <row r="57" spans="2:19" ht="20.100000000000001" customHeight="1" thickBot="1" x14ac:dyDescent="0.3">
      <c r="B57" s="853" t="s">
        <v>485</v>
      </c>
      <c r="C57" s="94"/>
      <c r="D57" s="94"/>
      <c r="E57" s="94"/>
      <c r="F57" s="94"/>
      <c r="G57" s="94"/>
      <c r="H57" s="94"/>
      <c r="I57" s="94"/>
      <c r="J57" s="94"/>
      <c r="K57" s="94"/>
      <c r="L57" s="94"/>
      <c r="M57" s="94"/>
      <c r="N57" s="94"/>
      <c r="O57" s="94"/>
      <c r="P57" s="94"/>
      <c r="Q57" s="94"/>
      <c r="R57" s="94"/>
      <c r="S57" s="94"/>
    </row>
    <row r="58" spans="2:19" ht="100.2" customHeight="1" thickBot="1" x14ac:dyDescent="0.3">
      <c r="B58" s="145" t="s">
        <v>486</v>
      </c>
      <c r="C58" s="143"/>
      <c r="D58" s="144"/>
      <c r="E58" s="144"/>
      <c r="F58" s="144"/>
      <c r="G58" s="144"/>
      <c r="H58" s="144"/>
      <c r="I58" s="144"/>
      <c r="J58" s="144"/>
      <c r="K58" s="144"/>
      <c r="L58" s="144"/>
      <c r="M58" s="144"/>
      <c r="N58" s="144"/>
      <c r="O58" s="144"/>
      <c r="P58" s="144"/>
      <c r="Q58" s="144"/>
      <c r="R58" s="144"/>
      <c r="S58" s="144"/>
    </row>
    <row r="59" spans="2:19" ht="25.2" customHeight="1" x14ac:dyDescent="0.25"/>
    <row r="60" spans="2:19" ht="25.2" customHeight="1" x14ac:dyDescent="0.25">
      <c r="B60" s="852" t="s">
        <v>487</v>
      </c>
      <c r="C60" s="94"/>
      <c r="D60" s="94"/>
      <c r="E60" s="94"/>
      <c r="F60" s="94"/>
      <c r="G60" s="94"/>
      <c r="H60" s="94"/>
      <c r="I60" s="94"/>
      <c r="J60" s="94"/>
      <c r="K60" s="94"/>
      <c r="L60" s="94"/>
      <c r="M60" s="94"/>
      <c r="N60" s="94"/>
      <c r="O60" s="94"/>
      <c r="P60" s="94"/>
      <c r="Q60" s="94"/>
      <c r="R60" s="94"/>
      <c r="S60" s="94"/>
    </row>
    <row r="61" spans="2:19" ht="20.100000000000001" customHeight="1" thickBot="1" x14ac:dyDescent="0.3">
      <c r="B61" s="853" t="s">
        <v>488</v>
      </c>
      <c r="C61" s="94"/>
      <c r="D61" s="94"/>
      <c r="E61" s="94"/>
      <c r="F61" s="94"/>
      <c r="G61" s="94"/>
      <c r="H61" s="94"/>
      <c r="I61" s="94"/>
      <c r="J61" s="94"/>
      <c r="K61" s="94"/>
      <c r="L61" s="94"/>
      <c r="M61" s="94"/>
      <c r="N61" s="94"/>
      <c r="O61" s="94"/>
      <c r="P61" s="94"/>
      <c r="Q61" s="94"/>
      <c r="R61" s="94"/>
      <c r="S61" s="94"/>
    </row>
    <row r="62" spans="2:19" ht="100.2" customHeight="1" thickBot="1" x14ac:dyDescent="0.3">
      <c r="B62" s="145" t="s">
        <v>489</v>
      </c>
      <c r="C62" s="143"/>
      <c r="D62" s="144"/>
      <c r="E62" s="144"/>
      <c r="F62" s="144"/>
      <c r="G62" s="144"/>
      <c r="H62" s="144"/>
      <c r="I62" s="144"/>
      <c r="J62" s="144"/>
      <c r="K62" s="144"/>
      <c r="L62" s="144"/>
      <c r="M62" s="144"/>
      <c r="N62" s="144"/>
      <c r="O62" s="144"/>
      <c r="P62" s="144"/>
      <c r="Q62" s="144"/>
      <c r="R62" s="144"/>
      <c r="S62" s="144"/>
    </row>
    <row r="63" spans="2:19" ht="25.2" customHeight="1" x14ac:dyDescent="0.25"/>
    <row r="64" spans="2:19" ht="25.2" customHeight="1" x14ac:dyDescent="0.25">
      <c r="B64" s="851" t="s">
        <v>490</v>
      </c>
    </row>
    <row r="65" spans="2:2" ht="20.100000000000001" customHeight="1" thickBot="1" x14ac:dyDescent="0.3">
      <c r="B65" s="117" t="s">
        <v>491</v>
      </c>
    </row>
    <row r="66" spans="2:2" ht="100.2" customHeight="1" thickBot="1" x14ac:dyDescent="0.3">
      <c r="B66" s="142" t="s">
        <v>1229</v>
      </c>
    </row>
    <row r="67" spans="2:2" ht="25.2" customHeight="1" x14ac:dyDescent="0.25"/>
  </sheetData>
  <sheetProtection algorithmName="SHA-512" hashValue="EOKBc8gjVVUB30sQNtIdpMt8TlCYUJV/aZJIvaOP/hg7wqApfj80mOiqUDQgMavsY1mzniMHfRqw+VG3HBYNjg==" saltValue="Hi9d7lTaD7H/SnCVLYERBg==" spinCount="100000" sheet="1" formatColumns="0" formatRows="0"/>
  <hyperlinks>
    <hyperlink ref="A1" location="Template_contents_bottom" display="Back to contents" xr:uid="{17EBCBDF-AE31-42EC-AE90-1A598D981E2D}"/>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E595F-1A19-43B0-B15F-777048D7CA06}">
  <sheetPr>
    <tabColor rgb="FFB7FFD8"/>
  </sheetPr>
  <dimension ref="A1:E84"/>
  <sheetViews>
    <sheetView zoomScale="80" zoomScaleNormal="80" workbookViewId="0"/>
  </sheetViews>
  <sheetFormatPr defaultColWidth="9" defaultRowHeight="13.8" x14ac:dyDescent="0.25"/>
  <cols>
    <col min="1" max="1" width="9" style="5"/>
    <col min="2" max="2" width="230.33203125" style="5" customWidth="1"/>
    <col min="3" max="5" width="10" style="5" customWidth="1"/>
    <col min="6" max="16384" width="9" style="5"/>
  </cols>
  <sheetData>
    <row r="1" spans="1:5" ht="25.5" customHeight="1" x14ac:dyDescent="0.3">
      <c r="A1" s="391" t="s">
        <v>183</v>
      </c>
      <c r="B1" s="2"/>
    </row>
    <row r="2" spans="1:5" s="408" customFormat="1" ht="25.2" customHeight="1" x14ac:dyDescent="0.3">
      <c r="B2" s="335" t="s">
        <v>492</v>
      </c>
    </row>
    <row r="3" spans="1:5" s="408" customFormat="1" ht="25.2" customHeight="1" x14ac:dyDescent="0.3">
      <c r="B3" s="848" t="s">
        <v>493</v>
      </c>
    </row>
    <row r="4" spans="1:5" s="408" customFormat="1" ht="18" customHeight="1" x14ac:dyDescent="0.3">
      <c r="B4" s="409" t="s">
        <v>494</v>
      </c>
    </row>
    <row r="5" spans="1:5" s="408" customFormat="1" ht="18" customHeight="1" x14ac:dyDescent="0.3">
      <c r="B5" s="409" t="s">
        <v>495</v>
      </c>
    </row>
    <row r="6" spans="1:5" s="408" customFormat="1" ht="18" customHeight="1" x14ac:dyDescent="0.3">
      <c r="B6" s="409" t="s">
        <v>335</v>
      </c>
    </row>
    <row r="7" spans="1:5" s="410" customFormat="1" ht="18" customHeight="1" x14ac:dyDescent="0.3">
      <c r="B7" s="409" t="s">
        <v>496</v>
      </c>
      <c r="C7" s="408"/>
      <c r="D7" s="408"/>
      <c r="E7" s="408"/>
    </row>
    <row r="8" spans="1:5" s="410" customFormat="1" ht="18" customHeight="1" x14ac:dyDescent="0.3">
      <c r="B8" s="409" t="s">
        <v>497</v>
      </c>
      <c r="C8" s="408"/>
      <c r="D8" s="408"/>
      <c r="E8" s="408"/>
    </row>
    <row r="9" spans="1:5" s="411" customFormat="1" ht="18" customHeight="1" x14ac:dyDescent="0.3">
      <c r="B9" s="409" t="s">
        <v>498</v>
      </c>
    </row>
    <row r="10" spans="1:5" s="408" customFormat="1" ht="18" customHeight="1" x14ac:dyDescent="0.3">
      <c r="B10" s="409" t="s">
        <v>499</v>
      </c>
      <c r="C10" s="412"/>
      <c r="D10" s="412"/>
      <c r="E10" s="412"/>
    </row>
    <row r="11" spans="1:5" s="408" customFormat="1" ht="18" customHeight="1" x14ac:dyDescent="0.3">
      <c r="B11" s="409" t="s">
        <v>500</v>
      </c>
      <c r="C11" s="412"/>
      <c r="D11" s="412"/>
      <c r="E11" s="412"/>
    </row>
    <row r="12" spans="1:5" s="411" customFormat="1" ht="18" customHeight="1" x14ac:dyDescent="0.3">
      <c r="B12" s="151"/>
    </row>
    <row r="13" spans="1:5" s="340" customFormat="1" ht="25.2" customHeight="1" x14ac:dyDescent="0.3">
      <c r="B13" s="30" t="s">
        <v>501</v>
      </c>
    </row>
    <row r="14" spans="1:5" s="54" customFormat="1" ht="60" customHeight="1" thickBot="1" x14ac:dyDescent="0.35">
      <c r="B14" s="849" t="s">
        <v>502</v>
      </c>
      <c r="C14" s="845"/>
      <c r="D14" s="845"/>
      <c r="E14" s="845"/>
    </row>
    <row r="15" spans="1:5" s="340" customFormat="1" ht="120" customHeight="1" thickBot="1" x14ac:dyDescent="0.35">
      <c r="B15" s="142" t="s">
        <v>1207</v>
      </c>
    </row>
    <row r="16" spans="1:5" s="340" customFormat="1" ht="80.099999999999994" customHeight="1" thickBot="1" x14ac:dyDescent="0.35">
      <c r="B16" s="849" t="s">
        <v>503</v>
      </c>
    </row>
    <row r="17" spans="2:5" s="54" customFormat="1" ht="148.94999999999999" customHeight="1" thickBot="1" x14ac:dyDescent="0.35">
      <c r="B17" s="142" t="s">
        <v>1208</v>
      </c>
      <c r="C17" s="845"/>
      <c r="D17" s="845"/>
      <c r="E17" s="845"/>
    </row>
    <row r="18" spans="2:5" s="54" customFormat="1" ht="40.200000000000003" customHeight="1" thickBot="1" x14ac:dyDescent="0.35">
      <c r="B18" s="849" t="s">
        <v>504</v>
      </c>
    </row>
    <row r="19" spans="2:5" s="54" customFormat="1" ht="120" customHeight="1" thickBot="1" x14ac:dyDescent="0.35">
      <c r="B19" s="142" t="s">
        <v>1230</v>
      </c>
      <c r="C19" s="845"/>
      <c r="D19" s="845"/>
      <c r="E19" s="845"/>
    </row>
    <row r="20" spans="2:5" s="340" customFormat="1" ht="25.2" customHeight="1" x14ac:dyDescent="0.3">
      <c r="B20" s="54"/>
    </row>
    <row r="21" spans="2:5" s="340" customFormat="1" ht="25.2" customHeight="1" x14ac:dyDescent="0.3">
      <c r="B21" s="30" t="s">
        <v>329</v>
      </c>
    </row>
    <row r="22" spans="2:5" s="54" customFormat="1" ht="60" customHeight="1" thickBot="1" x14ac:dyDescent="0.35">
      <c r="B22" s="849" t="s">
        <v>505</v>
      </c>
      <c r="C22" s="845"/>
      <c r="D22" s="845"/>
      <c r="E22" s="845"/>
    </row>
    <row r="23" spans="2:5" s="340" customFormat="1" ht="120" customHeight="1" thickBot="1" x14ac:dyDescent="0.35">
      <c r="B23" s="142" t="s">
        <v>1209</v>
      </c>
    </row>
    <row r="24" spans="2:5" s="340" customFormat="1" ht="83.25" customHeight="1" thickBot="1" x14ac:dyDescent="0.35">
      <c r="B24" s="849" t="s">
        <v>506</v>
      </c>
    </row>
    <row r="25" spans="2:5" s="54" customFormat="1" ht="120" customHeight="1" thickBot="1" x14ac:dyDescent="0.35">
      <c r="B25" s="142" t="s">
        <v>1231</v>
      </c>
      <c r="C25" s="845"/>
      <c r="D25" s="845"/>
      <c r="E25" s="845"/>
    </row>
    <row r="26" spans="2:5" s="54" customFormat="1" ht="40.200000000000003" customHeight="1" thickBot="1" x14ac:dyDescent="0.35">
      <c r="B26" s="849" t="s">
        <v>504</v>
      </c>
    </row>
    <row r="27" spans="2:5" s="54" customFormat="1" ht="120" customHeight="1" thickBot="1" x14ac:dyDescent="0.35">
      <c r="B27" s="142" t="s">
        <v>1232</v>
      </c>
      <c r="C27" s="845"/>
      <c r="D27" s="845"/>
      <c r="E27" s="845"/>
    </row>
    <row r="28" spans="2:5" s="54" customFormat="1" ht="25.2" customHeight="1" x14ac:dyDescent="0.3">
      <c r="B28" s="846" t="s">
        <v>507</v>
      </c>
      <c r="C28" s="845"/>
      <c r="D28" s="845"/>
      <c r="E28" s="845"/>
    </row>
    <row r="29" spans="2:5" s="340" customFormat="1" ht="25.2" customHeight="1" x14ac:dyDescent="0.3">
      <c r="B29" s="54"/>
    </row>
    <row r="30" spans="2:5" s="340" customFormat="1" ht="25.2" customHeight="1" x14ac:dyDescent="0.3">
      <c r="B30" s="30" t="s">
        <v>335</v>
      </c>
    </row>
    <row r="31" spans="2:5" s="54" customFormat="1" ht="60" customHeight="1" thickBot="1" x14ac:dyDescent="0.35">
      <c r="B31" s="849" t="s">
        <v>508</v>
      </c>
      <c r="C31" s="845"/>
      <c r="D31" s="845"/>
      <c r="E31" s="845"/>
    </row>
    <row r="32" spans="2:5" s="340" customFormat="1" ht="120" customHeight="1" thickBot="1" x14ac:dyDescent="0.35">
      <c r="B32" s="142" t="s">
        <v>1233</v>
      </c>
    </row>
    <row r="33" spans="2:5" s="340" customFormat="1" ht="80.099999999999994" customHeight="1" thickBot="1" x14ac:dyDescent="0.35">
      <c r="B33" s="849" t="s">
        <v>509</v>
      </c>
    </row>
    <row r="34" spans="2:5" s="54" customFormat="1" ht="120" customHeight="1" thickBot="1" x14ac:dyDescent="0.35">
      <c r="B34" s="142" t="s">
        <v>1234</v>
      </c>
      <c r="C34" s="845"/>
      <c r="D34" s="845"/>
      <c r="E34" s="845"/>
    </row>
    <row r="35" spans="2:5" s="54" customFormat="1" ht="40.200000000000003" customHeight="1" thickBot="1" x14ac:dyDescent="0.35">
      <c r="B35" s="849" t="s">
        <v>504</v>
      </c>
    </row>
    <row r="36" spans="2:5" s="54" customFormat="1" ht="120" customHeight="1" thickBot="1" x14ac:dyDescent="0.35">
      <c r="B36" s="142" t="s">
        <v>510</v>
      </c>
    </row>
    <row r="37" spans="2:5" s="54" customFormat="1" ht="25.2" customHeight="1" x14ac:dyDescent="0.3">
      <c r="B37" s="846" t="s">
        <v>507</v>
      </c>
      <c r="C37" s="845"/>
      <c r="D37" s="845"/>
      <c r="E37" s="845"/>
    </row>
    <row r="38" spans="2:5" s="150" customFormat="1" ht="25.2" customHeight="1" x14ac:dyDescent="0.3">
      <c r="B38" s="54"/>
    </row>
    <row r="39" spans="2:5" s="340" customFormat="1" ht="25.2" customHeight="1" x14ac:dyDescent="0.3">
      <c r="B39" s="30" t="s">
        <v>511</v>
      </c>
    </row>
    <row r="40" spans="2:5" s="54" customFormat="1" ht="60" customHeight="1" thickBot="1" x14ac:dyDescent="0.35">
      <c r="B40" s="849" t="s">
        <v>512</v>
      </c>
    </row>
    <row r="41" spans="2:5" s="340" customFormat="1" ht="120" customHeight="1" thickBot="1" x14ac:dyDescent="0.35">
      <c r="B41" s="142" t="s">
        <v>1210</v>
      </c>
    </row>
    <row r="42" spans="2:5" s="340" customFormat="1" ht="40.200000000000003" customHeight="1" thickBot="1" x14ac:dyDescent="0.35">
      <c r="B42" s="849" t="s">
        <v>513</v>
      </c>
    </row>
    <row r="43" spans="2:5" s="340" customFormat="1" ht="60" customHeight="1" thickBot="1" x14ac:dyDescent="0.35">
      <c r="B43" s="142" t="s">
        <v>514</v>
      </c>
    </row>
    <row r="44" spans="2:5" s="340" customFormat="1" ht="40.200000000000003" customHeight="1" thickBot="1" x14ac:dyDescent="0.35">
      <c r="B44" s="849" t="s">
        <v>504</v>
      </c>
    </row>
    <row r="45" spans="2:5" s="54" customFormat="1" ht="120" customHeight="1" thickBot="1" x14ac:dyDescent="0.35">
      <c r="B45" s="142" t="s">
        <v>515</v>
      </c>
    </row>
    <row r="46" spans="2:5" s="54" customFormat="1" ht="25.2" customHeight="1" x14ac:dyDescent="0.3">
      <c r="B46" s="846" t="s">
        <v>507</v>
      </c>
      <c r="C46" s="845"/>
      <c r="D46" s="845"/>
      <c r="E46" s="845"/>
    </row>
    <row r="47" spans="2:5" s="150" customFormat="1" ht="25.2" customHeight="1" x14ac:dyDescent="0.3">
      <c r="B47" s="54"/>
    </row>
    <row r="48" spans="2:5" s="340" customFormat="1" ht="25.2" customHeight="1" x14ac:dyDescent="0.3">
      <c r="B48" s="30" t="s">
        <v>516</v>
      </c>
    </row>
    <row r="49" spans="2:5" s="54" customFormat="1" ht="60" customHeight="1" thickBot="1" x14ac:dyDescent="0.35">
      <c r="B49" s="849" t="s">
        <v>517</v>
      </c>
    </row>
    <row r="50" spans="2:5" s="340" customFormat="1" ht="120" customHeight="1" thickBot="1" x14ac:dyDescent="0.35">
      <c r="B50" s="142" t="s">
        <v>518</v>
      </c>
    </row>
    <row r="51" spans="2:5" s="340" customFormat="1" ht="60" customHeight="1" thickBot="1" x14ac:dyDescent="0.35">
      <c r="B51" s="849" t="s">
        <v>519</v>
      </c>
    </row>
    <row r="52" spans="2:5" s="340" customFormat="1" ht="120" customHeight="1" thickBot="1" x14ac:dyDescent="0.35">
      <c r="B52" s="142" t="s">
        <v>1235</v>
      </c>
    </row>
    <row r="53" spans="2:5" s="54" customFormat="1" ht="40.200000000000003" customHeight="1" thickBot="1" x14ac:dyDescent="0.35">
      <c r="B53" s="849" t="s">
        <v>504</v>
      </c>
    </row>
    <row r="54" spans="2:5" s="54" customFormat="1" ht="120" customHeight="1" thickBot="1" x14ac:dyDescent="0.35">
      <c r="B54" s="142" t="s">
        <v>1236</v>
      </c>
    </row>
    <row r="55" spans="2:5" s="54" customFormat="1" ht="25.2" customHeight="1" x14ac:dyDescent="0.3">
      <c r="B55" s="846" t="s">
        <v>507</v>
      </c>
      <c r="C55" s="845"/>
      <c r="D55" s="845"/>
      <c r="E55" s="845"/>
    </row>
    <row r="56" spans="2:5" s="150" customFormat="1" ht="25.2" customHeight="1" x14ac:dyDescent="0.3">
      <c r="B56" s="54"/>
      <c r="C56" s="54"/>
      <c r="D56" s="54"/>
      <c r="E56" s="54"/>
    </row>
    <row r="57" spans="2:5" s="340" customFormat="1" ht="25.2" customHeight="1" x14ac:dyDescent="0.3">
      <c r="B57" s="30" t="s">
        <v>520</v>
      </c>
      <c r="C57" s="54"/>
      <c r="D57" s="54"/>
      <c r="E57" s="54"/>
    </row>
    <row r="58" spans="2:5" s="54" customFormat="1" ht="60" customHeight="1" thickBot="1" x14ac:dyDescent="0.35">
      <c r="B58" s="849" t="s">
        <v>521</v>
      </c>
    </row>
    <row r="59" spans="2:5" s="340" customFormat="1" ht="120" customHeight="1" thickBot="1" x14ac:dyDescent="0.35">
      <c r="B59" s="142" t="s">
        <v>1211</v>
      </c>
      <c r="C59" s="54"/>
      <c r="D59" s="54"/>
      <c r="E59" s="54"/>
    </row>
    <row r="60" spans="2:5" s="54" customFormat="1" ht="60" customHeight="1" thickBot="1" x14ac:dyDescent="0.35">
      <c r="B60" s="849" t="s">
        <v>522</v>
      </c>
    </row>
    <row r="61" spans="2:5" s="340" customFormat="1" ht="120" customHeight="1" thickBot="1" x14ac:dyDescent="0.35">
      <c r="B61" s="142" t="s">
        <v>1237</v>
      </c>
      <c r="C61" s="54"/>
      <c r="D61" s="54"/>
      <c r="E61" s="54"/>
    </row>
    <row r="62" spans="2:5" s="54" customFormat="1" ht="40.200000000000003" customHeight="1" thickBot="1" x14ac:dyDescent="0.35">
      <c r="B62" s="849" t="s">
        <v>504</v>
      </c>
    </row>
    <row r="63" spans="2:5" s="54" customFormat="1" ht="120" customHeight="1" thickBot="1" x14ac:dyDescent="0.35">
      <c r="B63" s="142" t="s">
        <v>1212</v>
      </c>
    </row>
    <row r="64" spans="2:5" s="54" customFormat="1" ht="25.2" customHeight="1" x14ac:dyDescent="0.3">
      <c r="B64" s="846" t="s">
        <v>507</v>
      </c>
      <c r="C64" s="845"/>
      <c r="D64" s="845"/>
      <c r="E64" s="845"/>
    </row>
    <row r="65" spans="2:5" s="150" customFormat="1" ht="25.2" customHeight="1" x14ac:dyDescent="0.3">
      <c r="B65" s="54"/>
    </row>
    <row r="66" spans="2:5" s="150" customFormat="1" ht="25.2" customHeight="1" x14ac:dyDescent="0.3">
      <c r="B66" s="30" t="s">
        <v>523</v>
      </c>
    </row>
    <row r="67" spans="2:5" s="54" customFormat="1" ht="60" customHeight="1" thickBot="1" x14ac:dyDescent="0.35">
      <c r="B67" s="849" t="s">
        <v>524</v>
      </c>
    </row>
    <row r="68" spans="2:5" s="150" customFormat="1" ht="120" customHeight="1" thickBot="1" x14ac:dyDescent="0.35">
      <c r="B68" s="142" t="s">
        <v>525</v>
      </c>
    </row>
    <row r="69" spans="2:5" s="54" customFormat="1" ht="46.5" customHeight="1" thickBot="1" x14ac:dyDescent="0.35">
      <c r="B69" s="849" t="s">
        <v>526</v>
      </c>
    </row>
    <row r="70" spans="2:5" s="150" customFormat="1" ht="120" customHeight="1" thickBot="1" x14ac:dyDescent="0.35">
      <c r="B70" s="142" t="s">
        <v>1213</v>
      </c>
    </row>
    <row r="71" spans="2:5" s="54" customFormat="1" ht="25.35" customHeight="1" x14ac:dyDescent="0.3">
      <c r="B71" s="846" t="s">
        <v>507</v>
      </c>
      <c r="C71" s="845"/>
      <c r="D71" s="845"/>
      <c r="E71" s="845"/>
    </row>
    <row r="72" spans="2:5" s="150" customFormat="1" ht="25.35" customHeight="1" x14ac:dyDescent="0.3">
      <c r="B72" s="845"/>
      <c r="C72" s="54"/>
      <c r="D72" s="54"/>
      <c r="E72" s="54"/>
    </row>
    <row r="73" spans="2:5" s="340" customFormat="1" ht="25.2" customHeight="1" x14ac:dyDescent="0.3">
      <c r="B73" s="30" t="s">
        <v>527</v>
      </c>
    </row>
    <row r="74" spans="2:5" s="54" customFormat="1" ht="60" customHeight="1" thickBot="1" x14ac:dyDescent="0.35">
      <c r="B74" s="849" t="s">
        <v>528</v>
      </c>
      <c r="C74" s="845"/>
      <c r="D74" s="845"/>
      <c r="E74" s="845"/>
    </row>
    <row r="75" spans="2:5" s="340" customFormat="1" ht="120" customHeight="1" thickBot="1" x14ac:dyDescent="0.35">
      <c r="B75" s="142" t="s">
        <v>489</v>
      </c>
    </row>
    <row r="76" spans="2:5" s="54" customFormat="1" ht="60" customHeight="1" thickBot="1" x14ac:dyDescent="0.35">
      <c r="B76" s="849" t="s">
        <v>529</v>
      </c>
      <c r="C76" s="845"/>
      <c r="D76" s="845"/>
      <c r="E76" s="845"/>
    </row>
    <row r="77" spans="2:5" s="340" customFormat="1" ht="120" customHeight="1" thickBot="1" x14ac:dyDescent="0.35">
      <c r="B77" s="142" t="s">
        <v>489</v>
      </c>
    </row>
    <row r="78" spans="2:5" s="54" customFormat="1" ht="40.35" customHeight="1" thickBot="1" x14ac:dyDescent="0.35">
      <c r="B78" s="849" t="s">
        <v>504</v>
      </c>
      <c r="C78" s="845"/>
      <c r="D78" s="845"/>
      <c r="E78" s="845"/>
    </row>
    <row r="79" spans="2:5" s="54" customFormat="1" ht="120" customHeight="1" thickBot="1" x14ac:dyDescent="0.35">
      <c r="B79" s="142" t="s">
        <v>489</v>
      </c>
    </row>
    <row r="80" spans="2:5" s="408" customFormat="1" ht="25.2" customHeight="1" x14ac:dyDescent="0.3">
      <c r="B80" s="847" t="s">
        <v>507</v>
      </c>
      <c r="C80" s="412"/>
      <c r="D80" s="412"/>
      <c r="E80" s="412"/>
    </row>
    <row r="81" spans="2:2" x14ac:dyDescent="0.25">
      <c r="B81" s="147"/>
    </row>
    <row r="82" spans="2:2" x14ac:dyDescent="0.25">
      <c r="B82" s="147"/>
    </row>
    <row r="83" spans="2:2" x14ac:dyDescent="0.25">
      <c r="B83" s="35"/>
    </row>
    <row r="84" spans="2:2" ht="14.4" x14ac:dyDescent="0.25">
      <c r="B84" s="148"/>
    </row>
  </sheetData>
  <sheetProtection algorithmName="SHA-512" hashValue="e2GdLp2W2rPL5u0RoLNjSNbHXyZB4EgFb1xx2xVjvLw4p7uxGau1g5MkDwNEGy5Ma8HiUULbqXimy3rI3/xOEw==" saltValue="ydzJ1dOC+LiIjUl8fJqILw==" spinCount="100000" sheet="1" formatColumns="0" formatRows="0"/>
  <hyperlinks>
    <hyperlink ref="B4" location="Placements!Mainstream" display="Mainstream" xr:uid="{AEC6A183-AA7E-478B-9DF7-4BFA47A4C2B1}"/>
    <hyperlink ref="B5" location="Resourced_provision_or_SEN_Units_placements" display="Resourced provision or SEN Units placements" xr:uid="{2B9B5E18-98E0-491B-AAB9-BBD7BD262223}"/>
    <hyperlink ref="B6" location="Maintained_special_schools_or_special_academies_placements" display="Maintained special schools or special academies placements" xr:uid="{9A8FCDF9-7199-45FB-AD41-1CE43BE577AC}"/>
    <hyperlink ref="B7" location="NMSS_or_independent" display="NMSS or independent" xr:uid="{0E6BF04A-3934-46CD-B2E9-31C828268778}"/>
    <hyperlink ref="B8" location="Hospital_schools_and_Alternative_Provision" display="Hospital schools and Alternative Provision" xr:uid="{5AE4F9E5-B5C9-42D2-90DD-40F44A2A5B28}"/>
    <hyperlink ref="B9" location="Post_16_and_further_education" display="Post 16 and further education" xr:uid="{73E6EA2B-1200-4C8F-8A95-F1109BFF0052}"/>
    <hyperlink ref="B10" location="Health___Social_Care" display="Health &amp; Social Care" xr:uid="{994219D6-9F84-4BD9-AFAE-77C7E389BDB0}"/>
    <hyperlink ref="B11" location="Other_provision_or_direct_payments" display="Other provision or direct payments " xr:uid="{ADE37E64-C921-4B8C-8038-E53B2577BFA5}"/>
    <hyperlink ref="B28" location="Placement_narrative_title" display="Back to top" xr:uid="{4D0AB907-B6E1-48DE-B8C0-26F32C9E30EB}"/>
    <hyperlink ref="B37" location="Placement_narrative_title" display="Back to top" xr:uid="{A85297D7-C495-4803-B366-7684D82B516B}"/>
    <hyperlink ref="B46" location="Placement_narrative_title" display="Back to top" xr:uid="{F6844D3A-1A75-4E5F-94CE-C444AA232914}"/>
    <hyperlink ref="B55" location="Placement_narrative_title" display="Back to top" xr:uid="{A795D569-24E1-4DF0-9B22-7A0174C4688F}"/>
    <hyperlink ref="B64" location="Placement_narrative_title" display="Back to top" xr:uid="{72074865-6A6D-414C-903D-C74BF3CD4FEA}"/>
    <hyperlink ref="B71" location="Placement_narrative_title" display="Back to top" xr:uid="{64F8745F-7C94-47E7-9999-A16069AA33CF}"/>
    <hyperlink ref="B80" location="Placement_narrative_title" display="Back to top" xr:uid="{9BD84D06-6AB4-4BCF-B75A-B06B77701213}"/>
    <hyperlink ref="A1" location="Template_contents_bottom" display="Back to contents" xr:uid="{E4B21015-A6FB-4013-8C12-49CCA6058C1C}"/>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5" tint="0.59999389629810485"/>
  </sheetPr>
  <dimension ref="A1:AA196"/>
  <sheetViews>
    <sheetView topLeftCell="B3" zoomScale="80" zoomScaleNormal="80" workbookViewId="0">
      <selection activeCell="H17" sqref="H17"/>
    </sheetView>
  </sheetViews>
  <sheetFormatPr defaultColWidth="9" defaultRowHeight="13.8" x14ac:dyDescent="0.25"/>
  <cols>
    <col min="1" max="1" width="7.33203125" style="5" customWidth="1"/>
    <col min="2" max="2" width="33.33203125" style="5" customWidth="1"/>
    <col min="3" max="13" width="16.5546875" style="450" customWidth="1"/>
    <col min="14" max="14" width="8.5546875" style="450" customWidth="1"/>
    <col min="15" max="21" width="16.5546875" style="450" customWidth="1"/>
    <col min="22" max="24" width="16.5546875" style="5" customWidth="1"/>
    <col min="25" max="27" width="13.5546875" style="5" customWidth="1"/>
    <col min="28" max="31" width="10" style="5" customWidth="1"/>
    <col min="32" max="16384" width="9" style="5"/>
  </cols>
  <sheetData>
    <row r="1" spans="1:27" ht="15" customHeight="1" x14ac:dyDescent="0.3">
      <c r="A1" s="391" t="s">
        <v>183</v>
      </c>
    </row>
    <row r="2" spans="1:27" ht="25.5" customHeight="1" x14ac:dyDescent="0.25">
      <c r="B2" s="13" t="s">
        <v>530</v>
      </c>
      <c r="C2" s="474"/>
      <c r="D2" s="474"/>
      <c r="E2" s="456"/>
      <c r="F2" s="456"/>
      <c r="H2" s="456"/>
      <c r="J2" s="456"/>
      <c r="K2" s="456"/>
      <c r="L2" s="456"/>
      <c r="M2" s="456"/>
      <c r="N2" s="456"/>
      <c r="O2" s="456"/>
      <c r="P2" s="456"/>
      <c r="Q2" s="456"/>
      <c r="S2" s="456"/>
      <c r="T2" s="456"/>
    </row>
    <row r="3" spans="1:27" s="16" customFormat="1" ht="15" customHeight="1" x14ac:dyDescent="0.3">
      <c r="B3" s="155"/>
      <c r="C3" s="457"/>
      <c r="D3" s="457"/>
      <c r="E3" s="457"/>
      <c r="F3" s="457"/>
      <c r="G3" s="457"/>
      <c r="H3" s="457"/>
      <c r="I3" s="457"/>
      <c r="J3" s="457"/>
      <c r="K3" s="457"/>
      <c r="L3" s="457"/>
      <c r="M3" s="457"/>
      <c r="N3" s="457"/>
      <c r="O3" s="457"/>
      <c r="P3" s="457"/>
      <c r="Q3" s="457"/>
      <c r="R3" s="457"/>
      <c r="S3" s="457"/>
      <c r="T3" s="457"/>
      <c r="U3" s="457"/>
    </row>
    <row r="4" spans="1:27" s="150" customFormat="1" ht="25.5" customHeight="1" x14ac:dyDescent="0.3">
      <c r="B4" s="30" t="s">
        <v>50</v>
      </c>
      <c r="C4" s="475"/>
      <c r="D4" s="475"/>
      <c r="E4" s="475"/>
      <c r="F4" s="475"/>
      <c r="G4" s="475"/>
      <c r="H4" s="475"/>
      <c r="I4" s="475"/>
      <c r="J4" s="475"/>
      <c r="K4" s="475"/>
      <c r="L4" s="475"/>
      <c r="M4" s="475"/>
      <c r="N4" s="475"/>
      <c r="O4" s="475"/>
      <c r="P4" s="475"/>
      <c r="Q4" s="475"/>
      <c r="R4" s="475"/>
      <c r="S4" s="475"/>
      <c r="T4" s="475"/>
      <c r="U4" s="475"/>
      <c r="V4" s="475"/>
      <c r="W4" s="475"/>
      <c r="X4" s="475"/>
      <c r="Y4" s="475"/>
      <c r="Z4" s="475"/>
      <c r="AA4" s="475"/>
    </row>
    <row r="5" spans="1:27" ht="15" customHeight="1" x14ac:dyDescent="0.25">
      <c r="Y5" s="101"/>
      <c r="Z5" s="54"/>
      <c r="AA5" s="54"/>
    </row>
    <row r="6" spans="1:27" s="408" customFormat="1" ht="25.2" customHeight="1" thickBot="1" x14ac:dyDescent="0.3">
      <c r="B6" s="113"/>
      <c r="C6" s="476" t="s">
        <v>531</v>
      </c>
      <c r="D6" s="477"/>
      <c r="E6" s="478"/>
      <c r="F6" s="479" t="s">
        <v>133</v>
      </c>
      <c r="G6" s="480" t="s">
        <v>256</v>
      </c>
      <c r="H6" s="481"/>
      <c r="I6" s="482"/>
      <c r="J6" s="482"/>
      <c r="K6" s="482"/>
      <c r="L6" s="482"/>
      <c r="M6" s="482"/>
      <c r="N6" s="459"/>
      <c r="O6" s="480" t="s">
        <v>232</v>
      </c>
      <c r="P6" s="481"/>
      <c r="Q6" s="481"/>
      <c r="R6" s="481"/>
      <c r="S6" s="481"/>
      <c r="T6" s="481"/>
      <c r="U6" s="481"/>
      <c r="V6" s="483"/>
      <c r="X6" s="451"/>
    </row>
    <row r="7" spans="1:27" ht="15" customHeight="1" x14ac:dyDescent="0.25">
      <c r="A7" s="2"/>
      <c r="B7" s="202" t="s">
        <v>304</v>
      </c>
      <c r="C7" s="413"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14" t="str">
        <f>year7a</f>
        <v>2031-32</v>
      </c>
      <c r="N7" s="460"/>
      <c r="O7" s="414" t="str">
        <f>G7</f>
        <v>2025-26</v>
      </c>
      <c r="P7" s="414" t="str">
        <f t="shared" ref="P7:U7" si="0">H7</f>
        <v>2026-27</v>
      </c>
      <c r="Q7" s="414" t="str">
        <f t="shared" si="0"/>
        <v>2027-28</v>
      </c>
      <c r="R7" s="414" t="str">
        <f t="shared" si="0"/>
        <v>2028-29</v>
      </c>
      <c r="S7" s="414" t="str">
        <f t="shared" si="0"/>
        <v>2029-30</v>
      </c>
      <c r="T7" s="414" t="str">
        <f t="shared" si="0"/>
        <v>2030-31</v>
      </c>
      <c r="U7" s="414" t="str">
        <f t="shared" si="0"/>
        <v>2031-32</v>
      </c>
      <c r="V7" s="502" t="s">
        <v>532</v>
      </c>
      <c r="W7" s="503"/>
      <c r="X7" s="503"/>
      <c r="Y7" s="503"/>
      <c r="Z7" s="503"/>
      <c r="AA7" s="504"/>
    </row>
    <row r="8" spans="1:27" ht="15" customHeight="1" x14ac:dyDescent="0.3">
      <c r="A8" s="334" t="s">
        <v>533</v>
      </c>
      <c r="B8" s="974" t="s">
        <v>534</v>
      </c>
      <c r="C8" s="489" cm="1">
        <f t="array" ref="C8">IFERROR(INDEX(s251outturn_schools_education!$N:$N, MATCH(1,(Cover!$F$7=s251outturn_schools_education!$I:$I)*(Mainstream!$B8=s251outturn_schools_education!$L:$L)*(S251PY3=s251outturn_schools_education!$A:$A),0)),0)</f>
        <v>3377965</v>
      </c>
      <c r="D8" s="489" cm="1">
        <f t="array" ref="D8">IFERROR(INDEX(s251outturn_schools_education!$N:$N, MATCH(1,(Cover!$F$7=s251outturn_schools_education!$I:$I)*(Mainstream!$B8=s251outturn_schools_education!$L:$L)*(S251PY2=s251outturn_schools_education!$A:$A),0)),0)</f>
        <v>3333850</v>
      </c>
      <c r="E8" s="489" cm="1">
        <f t="array" ref="E8">IFERROR(INDEX(s251outturn_schools_education!$N:$N, MATCH(1,(Cover!$F$7=s251outturn_schools_education!$I:$I)*(Mainstream!$B8=s251outturn_schools_education!$L:$L)*(S251PY1=s251outturn_schools_education!$A:$A),0)),0)</f>
        <v>4385838</v>
      </c>
      <c r="F8" s="416">
        <v>5142824.4395604394</v>
      </c>
      <c r="G8" s="419">
        <v>5333487.8989010984</v>
      </c>
      <c r="H8" s="419">
        <v>5584615.384615385</v>
      </c>
      <c r="I8" s="419">
        <v>6478153.846153846</v>
      </c>
      <c r="J8" s="419">
        <v>7514658.461538462</v>
      </c>
      <c r="K8" s="419">
        <v>8717003.8153846134</v>
      </c>
      <c r="L8" s="419">
        <v>10111724.425846154</v>
      </c>
      <c r="M8" s="419">
        <v>11729600.333981538</v>
      </c>
      <c r="N8" s="460"/>
      <c r="O8" s="419">
        <v>5802197.8021978</v>
      </c>
      <c r="P8" s="419">
        <v>6730549.4505494507</v>
      </c>
      <c r="Q8" s="419">
        <v>7807437.3626373624</v>
      </c>
      <c r="R8" s="419">
        <v>9056627.3406593408</v>
      </c>
      <c r="S8" s="419">
        <v>10505687.715164835</v>
      </c>
      <c r="T8" s="419">
        <v>12186597.749591211</v>
      </c>
      <c r="U8" s="419">
        <v>14136453.389525803</v>
      </c>
      <c r="V8" s="498" t="s">
        <v>535</v>
      </c>
      <c r="W8" s="505"/>
      <c r="X8" s="505"/>
      <c r="Y8" s="505"/>
      <c r="Z8" s="505"/>
      <c r="AA8" s="332"/>
    </row>
    <row r="9" spans="1:27" ht="15" customHeight="1" x14ac:dyDescent="0.25">
      <c r="A9" s="2" t="s">
        <v>536</v>
      </c>
      <c r="B9" s="484" t="s">
        <v>537</v>
      </c>
      <c r="C9" s="489" cm="1">
        <f t="array" ref="C9">IFERROR(INDEX(s251outturn_schools_education!$N:$N, MATCH(1,(Cover!$F$7=s251outturn_schools_education!$I:$I)*(Mainstream!$B9=s251outturn_schools_education!$L:$L)*(S251PY3=s251outturn_schools_education!$A:$A),0)),0)</f>
        <v>6585948</v>
      </c>
      <c r="D9" s="489" cm="1">
        <f t="array" ref="D9">IFERROR(INDEX(s251outturn_schools_education!$N:$N, MATCH(1,(Cover!$F$7=s251outturn_schools_education!$I:$I)*(Mainstream!$B9=s251outturn_schools_education!$L:$L)*(S251PY2=s251outturn_schools_education!$A:$A),0)),0)</f>
        <v>6214953</v>
      </c>
      <c r="E9" s="489" cm="1">
        <f t="array" ref="E9">IFERROR(INDEX(s251outturn_schools_education!$N:$N, MATCH(1,(Cover!$F$7=s251outturn_schools_education!$I:$I)*(Mainstream!$B9=s251outturn_schools_education!$L:$L)*(S251PY1=s251outturn_schools_education!$A:$A),0)),0)</f>
        <v>11331572</v>
      </c>
      <c r="F9" s="418">
        <v>15079962.029268293</v>
      </c>
      <c r="G9" s="419">
        <v>19640886.156166743</v>
      </c>
      <c r="H9" s="419">
        <v>21866717.568093266</v>
      </c>
      <c r="I9" s="419">
        <v>25237277.793453597</v>
      </c>
      <c r="J9" s="419">
        <v>29211773.546569694</v>
      </c>
      <c r="K9" s="419">
        <v>33822188.620184362</v>
      </c>
      <c r="L9" s="419">
        <v>39170270.105577387</v>
      </c>
      <c r="M9" s="419">
        <v>45374044.628633298</v>
      </c>
      <c r="N9" s="460"/>
      <c r="O9" s="419">
        <v>19069344.790243905</v>
      </c>
      <c r="P9" s="419">
        <v>22120439.956682928</v>
      </c>
      <c r="Q9" s="419">
        <v>25659710.349752191</v>
      </c>
      <c r="R9" s="419">
        <v>29765264.005712543</v>
      </c>
      <c r="S9" s="419">
        <v>34527706.246626548</v>
      </c>
      <c r="T9" s="419">
        <v>40052139.246086791</v>
      </c>
      <c r="U9" s="419">
        <v>46460481.525460683</v>
      </c>
      <c r="V9" s="498" t="s">
        <v>537</v>
      </c>
      <c r="W9" s="505"/>
      <c r="X9" s="505"/>
      <c r="Y9" s="505"/>
      <c r="Z9" s="505"/>
      <c r="AA9" s="332"/>
    </row>
    <row r="10" spans="1:27" ht="29.25" customHeight="1" x14ac:dyDescent="0.25">
      <c r="A10" s="2" t="s">
        <v>538</v>
      </c>
      <c r="B10" s="153" t="s">
        <v>539</v>
      </c>
      <c r="C10" s="489" cm="1">
        <f t="array" ref="C10">IFERROR(INDEX(s251outturn_schools_education!$N:$N, MATCH(1,(Cover!$F$7=s251outturn_schools_education!$I:$I)*(Mainstream!$B10=s251outturn_schools_education!$L:$L)*(S251PY3=s251outturn_schools_education!$A:$A),0)),0)</f>
        <v>1042462</v>
      </c>
      <c r="D10" s="489" cm="1">
        <f t="array" ref="D10">IFERROR(INDEX(s251outturn_schools_education!$N:$N, MATCH(1,(Cover!$F$7=s251outturn_schools_education!$I:$I)*(Mainstream!$B10=s251outturn_schools_education!$L:$L)*(S251PY2=s251outturn_schools_education!$A:$A),0)),0)</f>
        <v>527188</v>
      </c>
      <c r="E10" s="489" cm="1">
        <f t="array" ref="E10">IFERROR(INDEX(s251outturn_schools_education!$N:$N, MATCH(1,(Cover!$F$7=s251outturn_schools_education!$I:$I)*(Mainstream!$B10=s251outturn_schools_education!$L:$L)*(S251PY1=s251outturn_schools_education!$A:$A),0)),0)</f>
        <v>473994</v>
      </c>
      <c r="F10" s="418">
        <v>573120</v>
      </c>
      <c r="G10" s="419">
        <v>585000</v>
      </c>
      <c r="H10" s="419">
        <v>600000</v>
      </c>
      <c r="I10" s="419">
        <v>600000</v>
      </c>
      <c r="J10" s="419">
        <v>600000</v>
      </c>
      <c r="K10" s="419">
        <v>600000</v>
      </c>
      <c r="L10" s="419">
        <v>600000</v>
      </c>
      <c r="M10" s="419">
        <v>600000</v>
      </c>
      <c r="N10" s="460"/>
      <c r="O10" s="417">
        <v>600000</v>
      </c>
      <c r="P10" s="417">
        <v>600000</v>
      </c>
      <c r="Q10" s="417">
        <v>600000</v>
      </c>
      <c r="R10" s="417">
        <v>600000</v>
      </c>
      <c r="S10" s="417">
        <v>600000</v>
      </c>
      <c r="T10" s="417">
        <v>600000</v>
      </c>
      <c r="U10" s="417">
        <v>600000</v>
      </c>
      <c r="V10" s="498" t="s">
        <v>539</v>
      </c>
      <c r="W10" s="505"/>
      <c r="X10" s="505"/>
      <c r="Y10" s="505"/>
      <c r="Z10" s="505"/>
      <c r="AA10" s="332"/>
    </row>
    <row r="11" spans="1:27" ht="15" customHeight="1" x14ac:dyDescent="0.25">
      <c r="A11" s="2" t="s">
        <v>540</v>
      </c>
      <c r="B11" s="153" t="s">
        <v>541</v>
      </c>
      <c r="C11" s="489" cm="1">
        <f t="array" ref="C11">IFERROR(INDEX(s251outturn_schools_education!$N:$N, MATCH(1,(Cover!$F$7=s251outturn_schools_education!$I:$I)*(Mainstream!$B11=s251outturn_schools_education!$L:$L)*(S251PY3=s251outturn_schools_education!$A:$A),0)),0)</f>
        <v>6420107</v>
      </c>
      <c r="D11" s="489" cm="1">
        <f t="array" ref="D11">IFERROR(INDEX(s251outturn_schools_education!$N:$N, MATCH(1,(Cover!$F$7=s251outturn_schools_education!$I:$I)*(Mainstream!$B11=s251outturn_schools_education!$L:$L)*(S251PY2=s251outturn_schools_education!$A:$A),0)),0)</f>
        <v>6601361</v>
      </c>
      <c r="E11" s="489" cm="1">
        <f t="array" ref="E11">IFERROR(INDEX(s251outturn_schools_education!$N:$N, MATCH(1,(Cover!$F$7=s251outturn_schools_education!$I:$I)*(Mainstream!$B11=s251outturn_schools_education!$L:$L)*(S251PY1=s251outturn_schools_education!$A:$A),0)),0)</f>
        <v>7625199</v>
      </c>
      <c r="F11" s="418">
        <v>6775220.660377359</v>
      </c>
      <c r="G11" s="419">
        <v>7378780.8031425364</v>
      </c>
      <c r="H11" s="419">
        <v>7286848.3178394632</v>
      </c>
      <c r="I11" s="419">
        <v>7113269.9008985823</v>
      </c>
      <c r="J11" s="419">
        <v>7223917.3541873368</v>
      </c>
      <c r="K11" s="419">
        <v>7343416.6037391918</v>
      </c>
      <c r="L11" s="419">
        <v>7472475.7932551941</v>
      </c>
      <c r="M11" s="419">
        <v>7611859.7179324785</v>
      </c>
      <c r="N11" s="460"/>
      <c r="O11" s="419">
        <v>9766566.4332673475</v>
      </c>
      <c r="P11" s="419">
        <v>10097303.02524109</v>
      </c>
      <c r="Q11" s="419">
        <v>10223554.615520336</v>
      </c>
      <c r="R11" s="419">
        <v>10359906.33302192</v>
      </c>
      <c r="S11" s="419">
        <v>10507166.187923633</v>
      </c>
      <c r="T11" s="419">
        <v>10666206.831217481</v>
      </c>
      <c r="U11" s="419">
        <v>10837970.725974837</v>
      </c>
      <c r="V11" s="498" t="s">
        <v>542</v>
      </c>
      <c r="W11" s="505"/>
      <c r="X11" s="505"/>
      <c r="Y11" s="505"/>
      <c r="Z11" s="505"/>
      <c r="AA11" s="332"/>
    </row>
    <row r="12" spans="1:27" ht="15" customHeight="1" thickBot="1" x14ac:dyDescent="0.3">
      <c r="A12" s="2" t="s">
        <v>543</v>
      </c>
      <c r="B12" s="485" t="s">
        <v>544</v>
      </c>
      <c r="C12" s="489" cm="1">
        <f t="array" ref="C12">IFERROR(INDEX(s251outturn_schools_education!$N:$N, MATCH(1,(Cover!$F$7=s251outturn_schools_education!$I:$I)*(Mainstream!$B12=s251outturn_schools_education!$L:$L)*(S251PY3=s251outturn_schools_education!$A:$A),0)),0)</f>
        <v>4569838</v>
      </c>
      <c r="D12" s="489" cm="1">
        <f t="array" ref="D12">IFERROR(INDEX(s251outturn_schools_education!$N:$N, MATCH(1,(Cover!$F$7=s251outturn_schools_education!$I:$I)*(Mainstream!$B12=s251outturn_schools_education!$L:$L)*(S251PY2=s251outturn_schools_education!$A:$A),0)),0)</f>
        <v>4928849</v>
      </c>
      <c r="E12" s="489" cm="1">
        <f t="array" ref="E12">IFERROR(INDEX(s251outturn_schools_education!$N:$N, MATCH(1,(Cover!$F$7=s251outturn_schools_education!$I:$I)*(Mainstream!$B12=s251outturn_schools_education!$L:$L)*(S251PY1=s251outturn_schools_education!$A:$A),0)),0)</f>
        <v>8405023</v>
      </c>
      <c r="F12" s="420">
        <v>16641011.352201259</v>
      </c>
      <c r="G12" s="419">
        <v>25850602.324716982</v>
      </c>
      <c r="H12" s="419">
        <v>49421645.618081763</v>
      </c>
      <c r="I12" s="419">
        <v>52467959.942767292</v>
      </c>
      <c r="J12" s="419">
        <v>64231614.620440252</v>
      </c>
      <c r="K12" s="419">
        <v>78936182.967531458</v>
      </c>
      <c r="L12" s="419">
        <v>97316893.401395455</v>
      </c>
      <c r="M12" s="419">
        <v>120292781.44372545</v>
      </c>
      <c r="N12" s="460"/>
      <c r="O12" s="421">
        <v>24847006.88356366</v>
      </c>
      <c r="P12" s="421">
        <v>29538433.169614781</v>
      </c>
      <c r="Q12" s="421">
        <v>36215571.316578224</v>
      </c>
      <c r="R12" s="421">
        <v>44561994.000282533</v>
      </c>
      <c r="S12" s="421">
        <v>54995022.354912914</v>
      </c>
      <c r="T12" s="421">
        <v>68036307.79820089</v>
      </c>
      <c r="U12" s="421">
        <v>84337914.602310851</v>
      </c>
      <c r="V12" s="498" t="s">
        <v>544</v>
      </c>
      <c r="W12" s="505"/>
      <c r="X12" s="505"/>
      <c r="Y12" s="505"/>
      <c r="Z12" s="505"/>
      <c r="AA12" s="332"/>
    </row>
    <row r="13" spans="1:27" ht="15" customHeight="1" x14ac:dyDescent="0.25">
      <c r="A13" s="2"/>
      <c r="B13" s="486" t="s">
        <v>545</v>
      </c>
      <c r="C13" s="490"/>
      <c r="D13" s="490"/>
      <c r="E13" s="490"/>
      <c r="F13" s="452"/>
      <c r="G13" s="971"/>
      <c r="H13" s="453"/>
      <c r="I13" s="453"/>
      <c r="J13" s="453"/>
      <c r="K13" s="453"/>
      <c r="L13" s="453"/>
      <c r="M13" s="453"/>
      <c r="N13" s="460"/>
      <c r="O13" s="453"/>
      <c r="P13" s="453"/>
      <c r="Q13" s="453"/>
      <c r="R13" s="453"/>
      <c r="S13" s="453"/>
      <c r="T13" s="453"/>
      <c r="U13" s="453"/>
      <c r="V13" s="499" t="s">
        <v>545</v>
      </c>
      <c r="W13" s="505"/>
      <c r="X13" s="505"/>
      <c r="Y13" s="505"/>
      <c r="Z13" s="505"/>
      <c r="AA13" s="332"/>
    </row>
    <row r="14" spans="1:27" ht="15" customHeight="1" x14ac:dyDescent="0.3">
      <c r="A14" s="2" t="s">
        <v>533</v>
      </c>
      <c r="B14" s="975" t="s">
        <v>534</v>
      </c>
      <c r="C14" s="489" cm="1">
        <f t="array" ref="C14">IFERROR(INDEX(s251outturn_schools_education!$O:$O, MATCH(1,(Cover!$F$7=s251outturn_schools_education!$I:$I)*(Mainstream!$B14=s251outturn_schools_education!$L:$L)*(S251PY3=s251outturn_schools_education!$A:$A),0)),0)</f>
        <v>203988</v>
      </c>
      <c r="D14" s="489" cm="1">
        <f t="array" ref="D14">IFERROR(INDEX(s251outturn_schools_education!$O:$O, MATCH(1,(Cover!$F$7=s251outturn_schools_education!$I:$I)*(Mainstream!$B14=s251outturn_schools_education!$L:$L)*(S251PY2=s251outturn_schools_education!$A:$A),0)),0)</f>
        <v>104183</v>
      </c>
      <c r="E14" s="489" cm="1">
        <f t="array" ref="E14">IFERROR(INDEX(s251outturn_schools_education!$O:$O, MATCH(1,(Cover!$F$7=s251outturn_schools_education!$I:$I)*(Mainstream!$B14=s251outturn_schools_education!$L:$L)*(S251PY1=s251outturn_schools_education!$A:$A),0)),0)</f>
        <v>137057</v>
      </c>
      <c r="F14" s="418">
        <v>169728.12765957444</v>
      </c>
      <c r="G14" s="419">
        <v>181823.4510989011</v>
      </c>
      <c r="H14" s="419">
        <v>190384.61538461538</v>
      </c>
      <c r="I14" s="419">
        <v>220846.15384615384</v>
      </c>
      <c r="J14" s="419">
        <v>256181.53846153847</v>
      </c>
      <c r="K14" s="419">
        <v>297170.58461538458</v>
      </c>
      <c r="L14" s="419">
        <v>344717.87815384613</v>
      </c>
      <c r="M14" s="419">
        <v>399872.73865846155</v>
      </c>
      <c r="N14" s="460"/>
      <c r="O14" s="419">
        <v>197802.1978021978</v>
      </c>
      <c r="P14" s="419">
        <v>229450.54945054944</v>
      </c>
      <c r="Q14" s="419">
        <v>266162.63736263738</v>
      </c>
      <c r="R14" s="419">
        <v>308748.65934065933</v>
      </c>
      <c r="S14" s="419">
        <v>358148.44483516488</v>
      </c>
      <c r="T14" s="419">
        <v>415452.19600879127</v>
      </c>
      <c r="U14" s="419">
        <v>481924.54737019783</v>
      </c>
      <c r="V14" s="498" t="s">
        <v>535</v>
      </c>
      <c r="W14" s="505"/>
      <c r="X14" s="505"/>
      <c r="Y14" s="505"/>
      <c r="Z14" s="505"/>
      <c r="AA14" s="332"/>
    </row>
    <row r="15" spans="1:27" ht="15" customHeight="1" x14ac:dyDescent="0.25">
      <c r="A15" s="2" t="s">
        <v>536</v>
      </c>
      <c r="B15" s="484" t="s">
        <v>537</v>
      </c>
      <c r="C15" s="489" cm="1">
        <f t="array" ref="C15">IFERROR(INDEX(s251outturn_schools_education!$O:$O, MATCH(1,(Cover!$F$7=s251outturn_schools_education!$I:$I)*(Mainstream!$B15=s251outturn_schools_education!$L:$L)*(S251PY3=s251outturn_schools_education!$A:$A),0)),0)</f>
        <v>1773140</v>
      </c>
      <c r="D15" s="489" cm="1">
        <f t="array" ref="D15">IFERROR(INDEX(s251outturn_schools_education!$O:$O, MATCH(1,(Cover!$F$7=s251outturn_schools_education!$I:$I)*(Mainstream!$B15=s251outturn_schools_education!$L:$L)*(S251PY2=s251outturn_schools_education!$A:$A),0)),0)</f>
        <v>2463666</v>
      </c>
      <c r="E15" s="489" cm="1">
        <f t="array" ref="E15">IFERROR(INDEX(s251outturn_schools_education!$O:$O, MATCH(1,(Cover!$F$7=s251outturn_schools_education!$I:$I)*(Mainstream!$B15=s251outturn_schools_education!$L:$L)*(S251PY1=s251outturn_schools_education!$A:$A),0)),0)</f>
        <v>3123446</v>
      </c>
      <c r="F15" s="418">
        <v>4002705.9707317073</v>
      </c>
      <c r="G15" s="419">
        <v>5173981.0678269677</v>
      </c>
      <c r="H15" s="419">
        <v>5759148.3815922691</v>
      </c>
      <c r="I15" s="419">
        <v>6659344.0886847675</v>
      </c>
      <c r="J15" s="419">
        <v>7714302.8379686698</v>
      </c>
      <c r="K15" s="419">
        <v>8938054.9871379957</v>
      </c>
      <c r="L15" s="419">
        <v>10357607.480174415</v>
      </c>
      <c r="M15" s="419">
        <v>12004288.372096663</v>
      </c>
      <c r="N15" s="460"/>
      <c r="O15" s="419">
        <v>5061616.2097560978</v>
      </c>
      <c r="P15" s="419">
        <v>5871474.8033170728</v>
      </c>
      <c r="Q15" s="419">
        <v>6810910.7718478031</v>
      </c>
      <c r="R15" s="419">
        <v>7900656.4953434523</v>
      </c>
      <c r="S15" s="419">
        <v>9164761.5345984045</v>
      </c>
      <c r="T15" s="419">
        <v>10631123.380134149</v>
      </c>
      <c r="U15" s="419">
        <v>12332103.120955613</v>
      </c>
      <c r="V15" s="498" t="s">
        <v>537</v>
      </c>
      <c r="W15" s="505"/>
      <c r="X15" s="505"/>
      <c r="Y15" s="505"/>
      <c r="Z15" s="505"/>
      <c r="AA15" s="332"/>
    </row>
    <row r="16" spans="1:27" ht="15" customHeight="1" x14ac:dyDescent="0.25">
      <c r="A16" s="2" t="s">
        <v>538</v>
      </c>
      <c r="B16" s="153" t="s">
        <v>539</v>
      </c>
      <c r="C16" s="489" cm="1">
        <f t="array" ref="C16">IFERROR(INDEX(s251outturn_schools_education!$O:$O, MATCH(1,(Cover!$F$7=s251outturn_schools_education!$I:$I)*(Mainstream!$B16=s251outturn_schools_education!$L:$L)*(S251PY3=s251outturn_schools_education!$A:$A),0)),0)</f>
        <v>261333</v>
      </c>
      <c r="D16" s="489" cm="1">
        <f t="array" ref="D16">IFERROR(INDEX(s251outturn_schools_education!$O:$O, MATCH(1,(Cover!$F$7=s251outturn_schools_education!$I:$I)*(Mainstream!$B16=s251outturn_schools_education!$L:$L)*(S251PY2=s251outturn_schools_education!$A:$A),0)),0)</f>
        <v>95852</v>
      </c>
      <c r="E16" s="489" cm="1">
        <f t="array" ref="E16">IFERROR(INDEX(s251outturn_schools_education!$O:$O, MATCH(1,(Cover!$F$7=s251outturn_schools_education!$I:$I)*(Mainstream!$B16=s251outturn_schools_education!$L:$L)*(S251PY1=s251outturn_schools_education!$A:$A),0)),0)</f>
        <v>86181</v>
      </c>
      <c r="F16" s="418">
        <v>0</v>
      </c>
      <c r="G16" s="419">
        <v>0</v>
      </c>
      <c r="H16" s="419">
        <v>0</v>
      </c>
      <c r="I16" s="419">
        <v>0</v>
      </c>
      <c r="J16" s="419">
        <v>0</v>
      </c>
      <c r="K16" s="419">
        <v>0</v>
      </c>
      <c r="L16" s="419">
        <v>0</v>
      </c>
      <c r="M16" s="419">
        <v>0</v>
      </c>
      <c r="N16" s="460"/>
      <c r="O16" s="417">
        <v>0</v>
      </c>
      <c r="P16" s="417">
        <v>1</v>
      </c>
      <c r="Q16" s="417">
        <v>2</v>
      </c>
      <c r="R16" s="417">
        <v>3</v>
      </c>
      <c r="S16" s="417">
        <v>4</v>
      </c>
      <c r="T16" s="417">
        <v>5</v>
      </c>
      <c r="U16" s="417">
        <v>6</v>
      </c>
      <c r="V16" s="498" t="s">
        <v>539</v>
      </c>
      <c r="W16" s="505"/>
      <c r="X16" s="505"/>
      <c r="Y16" s="505"/>
      <c r="Z16" s="505"/>
      <c r="AA16" s="332"/>
    </row>
    <row r="17" spans="1:27" ht="15" customHeight="1" x14ac:dyDescent="0.25">
      <c r="A17" s="2" t="s">
        <v>540</v>
      </c>
      <c r="B17" s="153" t="s">
        <v>541</v>
      </c>
      <c r="C17" s="489" cm="1">
        <f t="array" ref="C17">IFERROR(INDEX(s251outturn_schools_education!$O:$O, MATCH(1,(Cover!$F$7=s251outturn_schools_education!$I:$I)*(Mainstream!$B17=s251outturn_schools_education!$L:$L)*(S251PY3=s251outturn_schools_education!$A:$A),0)),0)</f>
        <v>1276383</v>
      </c>
      <c r="D17" s="489" cm="1">
        <f t="array" ref="D17">IFERROR(INDEX(s251outturn_schools_education!$O:$O, MATCH(1,(Cover!$F$7=s251outturn_schools_education!$I:$I)*(Mainstream!$B17=s251outturn_schools_education!$L:$L)*(S251PY2=s251outturn_schools_education!$A:$A),0)),0)</f>
        <v>1337883</v>
      </c>
      <c r="E17" s="489" cm="1">
        <f t="array" ref="E17">IFERROR(INDEX(s251outturn_schools_education!$O:$O, MATCH(1,(Cover!$F$7=s251outturn_schools_education!$I:$I)*(Mainstream!$B17=s251outturn_schools_education!$L:$L)*(S251PY1=s251outturn_schools_education!$A:$A),0)),0)</f>
        <v>1386400</v>
      </c>
      <c r="F17" s="418">
        <v>1124740.1886792453</v>
      </c>
      <c r="G17" s="419">
        <v>1224935.9436046898</v>
      </c>
      <c r="H17" s="419">
        <v>1209674.424305365</v>
      </c>
      <c r="I17" s="419">
        <v>1180859.0349317805</v>
      </c>
      <c r="J17" s="419">
        <v>1199227.386861139</v>
      </c>
      <c r="K17" s="419">
        <v>1219065.2069448461</v>
      </c>
      <c r="L17" s="419">
        <v>1240490.0526352497</v>
      </c>
      <c r="M17" s="419">
        <v>1263628.8859808859</v>
      </c>
      <c r="N17" s="460"/>
      <c r="O17" s="419">
        <v>1621327.2339811407</v>
      </c>
      <c r="P17" s="419">
        <v>1676232.1227672955</v>
      </c>
      <c r="Q17" s="419">
        <v>1697190.8847899369</v>
      </c>
      <c r="R17" s="419">
        <v>1719826.3477743899</v>
      </c>
      <c r="S17" s="419">
        <v>1744272.647797599</v>
      </c>
      <c r="T17" s="419">
        <v>1770674.6518226645</v>
      </c>
      <c r="U17" s="419">
        <v>1799188.8161697357</v>
      </c>
      <c r="V17" s="498" t="s">
        <v>546</v>
      </c>
      <c r="W17" s="505"/>
      <c r="X17" s="505"/>
      <c r="Y17" s="505"/>
      <c r="Z17" s="505"/>
      <c r="AA17" s="332"/>
    </row>
    <row r="18" spans="1:27" ht="15" customHeight="1" thickBot="1" x14ac:dyDescent="0.3">
      <c r="A18" s="2" t="s">
        <v>543</v>
      </c>
      <c r="B18" s="485" t="s">
        <v>544</v>
      </c>
      <c r="C18" s="491" cm="1">
        <f t="array" ref="C18">IFERROR(INDEX(s251outturn_schools_education!$O:$O, MATCH(1,(Cover!$F$7=s251outturn_schools_education!$I:$I)*(Mainstream!$B18=s251outturn_schools_education!$L:$L)*(S251PY3=s251outturn_schools_education!$A:$A),0)),0)</f>
        <v>939971</v>
      </c>
      <c r="D18" s="491" cm="1">
        <f t="array" ref="D18">IFERROR(INDEX(s251outturn_schools_education!$O:$O, MATCH(1,(Cover!$F$7=s251outturn_schools_education!$I:$I)*(Mainstream!$B18=s251outturn_schools_education!$L:$L)*(S251PY2=s251outturn_schools_education!$A:$A),0)),0)</f>
        <v>896154</v>
      </c>
      <c r="E18" s="491" cm="1">
        <f t="array" ref="E18">IFERROR(INDEX(s251outturn_schools_education!$O:$O, MATCH(1,(Cover!$F$7=s251outturn_schools_education!$I:$I)*(Mainstream!$B18=s251outturn_schools_education!$L:$L)*(S251PY1=s251outturn_schools_education!$A:$A),0)),0)</f>
        <v>1504391</v>
      </c>
      <c r="F18" s="420">
        <v>2762539.4339622641</v>
      </c>
      <c r="G18" s="419">
        <v>4291404.3384905662</v>
      </c>
      <c r="H18" s="419">
        <v>8204383.8575471696</v>
      </c>
      <c r="I18" s="419">
        <v>8710096.116981132</v>
      </c>
      <c r="J18" s="419">
        <v>10662955.786792453</v>
      </c>
      <c r="K18" s="419">
        <v>13104030.374056604</v>
      </c>
      <c r="L18" s="419">
        <v>16155373.608136794</v>
      </c>
      <c r="M18" s="419">
        <v>19969552.650737032</v>
      </c>
      <c r="N18" s="460"/>
      <c r="O18" s="421">
        <v>4124799.5616983147</v>
      </c>
      <c r="P18" s="421">
        <v>4903613.4115566034</v>
      </c>
      <c r="Q18" s="421">
        <v>6012071.1276533017</v>
      </c>
      <c r="R18" s="421">
        <v>7397643.2727741748</v>
      </c>
      <c r="S18" s="421">
        <v>9129608.4541752655</v>
      </c>
      <c r="T18" s="421">
        <v>11294564.930926628</v>
      </c>
      <c r="U18" s="421">
        <v>14000760.526865833</v>
      </c>
      <c r="V18" s="498" t="s">
        <v>544</v>
      </c>
      <c r="W18" s="505"/>
      <c r="X18" s="505"/>
      <c r="Y18" s="505"/>
      <c r="Z18" s="505"/>
      <c r="AA18" s="332"/>
    </row>
    <row r="19" spans="1:27" ht="15" customHeight="1" x14ac:dyDescent="0.25">
      <c r="A19" s="2"/>
      <c r="B19" s="487" t="s">
        <v>547</v>
      </c>
      <c r="C19" s="492"/>
      <c r="D19" s="492"/>
      <c r="E19" s="492"/>
      <c r="F19" s="452"/>
      <c r="G19" s="454"/>
      <c r="H19" s="454"/>
      <c r="I19" s="454"/>
      <c r="J19" s="454"/>
      <c r="K19" s="454"/>
      <c r="L19" s="454"/>
      <c r="M19" s="454"/>
      <c r="N19" s="460"/>
      <c r="O19" s="454"/>
      <c r="P19" s="454"/>
      <c r="Q19" s="454"/>
      <c r="R19" s="454"/>
      <c r="S19" s="454"/>
      <c r="T19" s="454"/>
      <c r="U19" s="455"/>
      <c r="V19" s="499" t="s">
        <v>547</v>
      </c>
      <c r="W19" s="505"/>
      <c r="X19" s="505"/>
      <c r="Y19" s="505"/>
      <c r="Z19" s="505"/>
      <c r="AA19" s="332"/>
    </row>
    <row r="20" spans="1:27" ht="15" customHeight="1" x14ac:dyDescent="0.3">
      <c r="A20" s="2" t="s">
        <v>533</v>
      </c>
      <c r="B20" s="975" t="s">
        <v>534</v>
      </c>
      <c r="C20" s="489" cm="1">
        <f t="array" ref="C20">IFERROR(INDEX(s251outturn_schools_education!$M:$M, MATCH(1,(Cover!$F$7=s251outturn_schools_education!$I:$I)*(Mainstream!$B20=s251outturn_schools_education!$L:$L)*(S251PY3=s251outturn_schools_education!$A:$A),0)),0)</f>
        <v>0</v>
      </c>
      <c r="D20" s="489" cm="1">
        <f t="array" ref="D20">IFERROR(INDEX(s251outturn_schools_education!$M:$M, MATCH(1,(Cover!$F$7=s251outturn_schools_education!$I:$I)*(Mainstream!$B20=s251outturn_schools_education!$L:$L)*(S251PY2=s251outturn_schools_education!$A:$A),0)),0)</f>
        <v>0</v>
      </c>
      <c r="E20" s="489" cm="1">
        <f t="array" ref="E20">IFERROR(INDEX(s251outturn_schools_education!$M:$M, MATCH(1,(Cover!$F$7=s251outturn_schools_education!$I:$I)*(Mainstream!$B20=s251outturn_schools_education!$L:$L)*(S251PY1=s251outturn_schools_education!$A:$A),0)),0)</f>
        <v>0</v>
      </c>
      <c r="F20" s="418"/>
      <c r="G20" s="419"/>
      <c r="H20" s="419"/>
      <c r="I20" s="419"/>
      <c r="J20" s="419"/>
      <c r="K20" s="419"/>
      <c r="L20" s="419"/>
      <c r="M20" s="419"/>
      <c r="N20" s="460"/>
      <c r="O20" s="419"/>
      <c r="P20" s="419"/>
      <c r="Q20" s="419"/>
      <c r="R20" s="419"/>
      <c r="S20" s="419"/>
      <c r="T20" s="419"/>
      <c r="U20" s="418"/>
      <c r="V20" s="498" t="s">
        <v>535</v>
      </c>
      <c r="W20" s="505"/>
      <c r="X20" s="505"/>
      <c r="Y20" s="505"/>
      <c r="Z20" s="505"/>
      <c r="AA20" s="332"/>
    </row>
    <row r="21" spans="1:27" ht="15" customHeight="1" x14ac:dyDescent="0.25">
      <c r="A21" s="2" t="s">
        <v>536</v>
      </c>
      <c r="B21" s="484" t="s">
        <v>537</v>
      </c>
      <c r="C21" s="489" cm="1">
        <f t="array" ref="C21">IFERROR(INDEX(s251outturn_schools_education!$M:$M, MATCH(1,(Cover!$F$7=s251outturn_schools_education!$I:$I)*(Mainstream!$B21=s251outturn_schools_education!$L:$L)*(S251PY3=s251outturn_schools_education!$A:$A),0)),0)</f>
        <v>0</v>
      </c>
      <c r="D21" s="489" cm="1">
        <f t="array" ref="D21">IFERROR(INDEX(s251outturn_schools_education!$M:$M, MATCH(1,(Cover!$F$7=s251outturn_schools_education!$I:$I)*(Mainstream!$B21=s251outturn_schools_education!$L:$L)*(S251PY2=s251outturn_schools_education!$A:$A),0)),0)</f>
        <v>0</v>
      </c>
      <c r="E21" s="489" cm="1">
        <f t="array" ref="E21">IFERROR(INDEX(s251outturn_schools_education!$M:$M, MATCH(1,(Cover!$F$7=s251outturn_schools_education!$I:$I)*(Mainstream!$B21=s251outturn_schools_education!$L:$L)*(S251PY1=s251outturn_schools_education!$A:$A),0)),0)</f>
        <v>0</v>
      </c>
      <c r="F21" s="418"/>
      <c r="G21" s="419"/>
      <c r="H21" s="419"/>
      <c r="I21" s="419"/>
      <c r="J21" s="419"/>
      <c r="K21" s="419"/>
      <c r="L21" s="419"/>
      <c r="M21" s="419"/>
      <c r="N21" s="460"/>
      <c r="O21" s="419"/>
      <c r="P21" s="419"/>
      <c r="Q21" s="419"/>
      <c r="R21" s="419"/>
      <c r="S21" s="419"/>
      <c r="T21" s="419"/>
      <c r="U21" s="418"/>
      <c r="V21" s="498" t="s">
        <v>537</v>
      </c>
      <c r="W21" s="505"/>
      <c r="X21" s="505"/>
      <c r="Y21" s="505"/>
      <c r="Z21" s="505"/>
      <c r="AA21" s="332"/>
    </row>
    <row r="22" spans="1:27" ht="15" customHeight="1" x14ac:dyDescent="0.25">
      <c r="A22" s="2" t="s">
        <v>538</v>
      </c>
      <c r="B22" s="153" t="s">
        <v>539</v>
      </c>
      <c r="C22" s="489" cm="1">
        <f t="array" ref="C22">IFERROR(INDEX(s251outturn_schools_education!$M:$M, MATCH(1,(Cover!$F$7=s251outturn_schools_education!$I:$I)*(Mainstream!$B22=s251outturn_schools_education!$L:$L)*(S251PY3=s251outturn_schools_education!$A:$A),0)),0)</f>
        <v>0</v>
      </c>
      <c r="D22" s="489" cm="1">
        <f t="array" ref="D22">IFERROR(INDEX(s251outturn_schools_education!$M:$M, MATCH(1,(Cover!$F$7=s251outturn_schools_education!$I:$I)*(Mainstream!$B22=s251outturn_schools_education!$L:$L)*(S251PY2=s251outturn_schools_education!$A:$A),0)),0)</f>
        <v>0</v>
      </c>
      <c r="E22" s="489" cm="1">
        <f t="array" ref="E22">IFERROR(INDEX(s251outturn_schools_education!$M:$M, MATCH(1,(Cover!$F$7=s251outturn_schools_education!$I:$I)*(Mainstream!$B22=s251outturn_schools_education!$L:$L)*(S251PY1=s251outturn_schools_education!$A:$A),0)),0)</f>
        <v>0</v>
      </c>
      <c r="F22" s="418"/>
      <c r="G22" s="419"/>
      <c r="H22" s="419"/>
      <c r="I22" s="419"/>
      <c r="J22" s="419"/>
      <c r="K22" s="419"/>
      <c r="L22" s="419"/>
      <c r="M22" s="419"/>
      <c r="N22" s="460"/>
      <c r="O22" s="419"/>
      <c r="P22" s="419"/>
      <c r="Q22" s="419"/>
      <c r="R22" s="419"/>
      <c r="S22" s="419"/>
      <c r="T22" s="419"/>
      <c r="U22" s="418"/>
      <c r="V22" s="498" t="s">
        <v>539</v>
      </c>
      <c r="W22" s="505"/>
      <c r="X22" s="505"/>
      <c r="Y22" s="505"/>
      <c r="Z22" s="505"/>
      <c r="AA22" s="332"/>
    </row>
    <row r="23" spans="1:27" ht="15" customHeight="1" x14ac:dyDescent="0.25">
      <c r="A23" s="2" t="s">
        <v>540</v>
      </c>
      <c r="B23" s="153" t="s">
        <v>541</v>
      </c>
      <c r="C23" s="489" cm="1">
        <f t="array" ref="C23">IFERROR(INDEX(s251outturn_schools_education!$M:$M, MATCH(1,(Cover!$F$7=s251outturn_schools_education!$I:$I)*(Mainstream!$B23=s251outturn_schools_education!$L:$L)*(S251PY3=s251outturn_schools_education!$A:$A),0)),0)</f>
        <v>0</v>
      </c>
      <c r="D23" s="489" cm="1">
        <f t="array" ref="D23">IFERROR(INDEX(s251outturn_schools_education!$M:$M, MATCH(1,(Cover!$F$7=s251outturn_schools_education!$I:$I)*(Mainstream!$B23=s251outturn_schools_education!$L:$L)*(S251PY2=s251outturn_schools_education!$A:$A),0)),0)</f>
        <v>0</v>
      </c>
      <c r="E23" s="489" cm="1">
        <f t="array" ref="E23">IFERROR(INDEX(s251outturn_schools_education!$M:$M, MATCH(1,(Cover!$F$7=s251outturn_schools_education!$I:$I)*(Mainstream!$B23=s251outturn_schools_education!$L:$L)*(S251PY1=s251outturn_schools_education!$A:$A),0)),0)</f>
        <v>0</v>
      </c>
      <c r="F23" s="418"/>
      <c r="G23" s="985"/>
      <c r="H23" s="419"/>
      <c r="I23" s="419"/>
      <c r="J23" s="419"/>
      <c r="K23" s="419"/>
      <c r="L23" s="419"/>
      <c r="M23" s="419"/>
      <c r="N23" s="460"/>
      <c r="O23" s="419"/>
      <c r="P23" s="419"/>
      <c r="Q23" s="419"/>
      <c r="R23" s="419"/>
      <c r="S23" s="419"/>
      <c r="T23" s="419"/>
      <c r="U23" s="418"/>
      <c r="V23" s="498" t="s">
        <v>546</v>
      </c>
      <c r="W23" s="505"/>
      <c r="X23" s="505"/>
      <c r="Y23" s="505"/>
      <c r="Z23" s="505"/>
      <c r="AA23" s="332"/>
    </row>
    <row r="24" spans="1:27" ht="15" customHeight="1" x14ac:dyDescent="0.25">
      <c r="A24" s="2" t="s">
        <v>543</v>
      </c>
      <c r="B24" s="153" t="s">
        <v>544</v>
      </c>
      <c r="C24" s="489" cm="1">
        <f t="array" ref="C24">IFERROR(INDEX(s251outturn_schools_education!$M:$M, MATCH(1,(Cover!$F$7=s251outturn_schools_education!$I:$I)*(Mainstream!$B24=s251outturn_schools_education!$L:$L)*(S251PY3=s251outturn_schools_education!$A:$A),0)),0)</f>
        <v>0</v>
      </c>
      <c r="D24" s="489" cm="1">
        <f t="array" ref="D24">IFERROR(INDEX(s251outturn_schools_education!$M:$M, MATCH(1,(Cover!$F$7=s251outturn_schools_education!$I:$I)*(Mainstream!$B24=s251outturn_schools_education!$L:$L)*(S251PY2=s251outturn_schools_education!$A:$A),0)),0)</f>
        <v>0</v>
      </c>
      <c r="E24" s="489" cm="1">
        <f t="array" ref="E24">IFERROR(INDEX(s251outturn_schools_education!$M:$M, MATCH(1,(Cover!$F$7=s251outturn_schools_education!$I:$I)*(Mainstream!$B24=s251outturn_schools_education!$L:$L)*(S251PY1=s251outturn_schools_education!$A:$A),0)),0)</f>
        <v>0</v>
      </c>
      <c r="F24" s="422"/>
      <c r="G24" s="423"/>
      <c r="H24" s="423"/>
      <c r="I24" s="423"/>
      <c r="J24" s="423"/>
      <c r="K24" s="423"/>
      <c r="L24" s="423"/>
      <c r="M24" s="423"/>
      <c r="N24" s="460"/>
      <c r="O24" s="424"/>
      <c r="P24" s="424"/>
      <c r="Q24" s="424"/>
      <c r="R24" s="424"/>
      <c r="S24" s="424"/>
      <c r="T24" s="424"/>
      <c r="U24" s="425"/>
      <c r="V24" s="500" t="s">
        <v>548</v>
      </c>
      <c r="W24" s="506"/>
      <c r="X24" s="506"/>
      <c r="Y24" s="506"/>
      <c r="Z24" s="506"/>
      <c r="AA24" s="333"/>
    </row>
    <row r="25" spans="1:27" ht="15" customHeight="1" thickBot="1" x14ac:dyDescent="0.3">
      <c r="A25" s="2"/>
      <c r="B25" s="488" t="s">
        <v>212</v>
      </c>
      <c r="C25" s="493">
        <f>IFERROR(SUM(C8:C24), "")</f>
        <v>26451135</v>
      </c>
      <c r="D25" s="494">
        <f>IFERROR(SUM(D8:D24), "")</f>
        <v>26503939</v>
      </c>
      <c r="E25" s="494">
        <f>IFERROR(SUM(E8:E24), "")</f>
        <v>38459101</v>
      </c>
      <c r="F25" s="494">
        <f t="shared" ref="F25:J25" si="1">IF(COUNT(F8:F24) &gt; 0, SUM(F8:F24), "")</f>
        <v>52271852.202440143</v>
      </c>
      <c r="G25" s="494">
        <f t="shared" si="1"/>
        <v>69660901.983948484</v>
      </c>
      <c r="H25" s="494">
        <f t="shared" si="1"/>
        <v>100123418.16745929</v>
      </c>
      <c r="I25" s="494">
        <f t="shared" si="1"/>
        <v>108667806.87771717</v>
      </c>
      <c r="J25" s="494">
        <f t="shared" si="1"/>
        <v>128614631.53281957</v>
      </c>
      <c r="K25" s="494">
        <f t="shared" ref="K25:M25" si="2">IF(COUNT(K8:K24) &gt; 0, SUM(K8:K24), "")</f>
        <v>152977113.15959448</v>
      </c>
      <c r="L25" s="494">
        <f t="shared" si="2"/>
        <v>182769552.74517453</v>
      </c>
      <c r="M25" s="494">
        <f t="shared" si="2"/>
        <v>219245628.7717458</v>
      </c>
      <c r="N25" s="460"/>
      <c r="O25" s="496">
        <f t="shared" ref="O25:R25" si="3">IF(COUNT(O8:O24) &gt; 0, SUM(O8:O24), "")</f>
        <v>71090661.112510458</v>
      </c>
      <c r="P25" s="496">
        <f t="shared" si="3"/>
        <v>81767497.48917976</v>
      </c>
      <c r="Q25" s="496">
        <f t="shared" si="3"/>
        <v>95292611.066141814</v>
      </c>
      <c r="R25" s="496">
        <f t="shared" si="3"/>
        <v>111670669.454909</v>
      </c>
      <c r="S25" s="496">
        <f t="shared" ref="S25:T25" si="4">IF(COUNT(S8:S24) &gt; 0, SUM(S8:S24), "")</f>
        <v>131532377.58603437</v>
      </c>
      <c r="T25" s="496">
        <f t="shared" si="4"/>
        <v>155653071.7839886</v>
      </c>
      <c r="U25" s="497">
        <f t="shared" ref="U25" si="5">IF(COUNT(U8:U24) &gt; 0, SUM(U8:U24), "")</f>
        <v>184986803.25463358</v>
      </c>
      <c r="V25" s="501" t="s">
        <v>212</v>
      </c>
      <c r="W25" s="507"/>
      <c r="X25" s="507"/>
      <c r="Y25" s="508"/>
      <c r="Z25" s="508"/>
      <c r="AA25" s="509"/>
    </row>
    <row r="26" spans="1:27" ht="25.2" customHeight="1" x14ac:dyDescent="0.25">
      <c r="B26" s="35"/>
      <c r="C26" s="461"/>
      <c r="D26" s="461"/>
      <c r="E26" s="461"/>
      <c r="F26" s="986">
        <f>F25/F34</f>
        <v>16716.294276443921</v>
      </c>
      <c r="G26" s="986">
        <f t="shared" ref="G26:K26" si="6">G25/G34</f>
        <v>17668.727564721972</v>
      </c>
      <c r="H26" s="986">
        <f t="shared" si="6"/>
        <v>22186.837821163466</v>
      </c>
      <c r="I26" s="986">
        <f t="shared" si="6"/>
        <v>20934.300193160081</v>
      </c>
      <c r="J26" s="986">
        <f t="shared" si="6"/>
        <v>20738.883883762981</v>
      </c>
      <c r="K26" s="986">
        <f t="shared" si="6"/>
        <v>20975.429586973412</v>
      </c>
      <c r="L26" s="462"/>
      <c r="M26" s="462"/>
      <c r="O26" s="462"/>
      <c r="P26" s="462"/>
      <c r="Q26" s="462"/>
      <c r="R26" s="462"/>
      <c r="S26" s="462"/>
      <c r="T26" s="462"/>
      <c r="U26" s="462"/>
    </row>
    <row r="27" spans="1:27" s="408" customFormat="1" ht="25.2" customHeight="1" thickBot="1" x14ac:dyDescent="0.35">
      <c r="B27" s="463"/>
      <c r="C27" s="510" t="s">
        <v>549</v>
      </c>
      <c r="D27" s="511"/>
      <c r="E27" s="511"/>
      <c r="F27" s="511"/>
      <c r="G27" s="511"/>
      <c r="H27" s="511"/>
      <c r="I27" s="511"/>
      <c r="J27" s="511"/>
      <c r="K27" s="511"/>
      <c r="L27" s="511"/>
      <c r="M27" s="511"/>
      <c r="O27" s="56" t="s">
        <v>550</v>
      </c>
      <c r="P27" s="56"/>
      <c r="Q27" s="56"/>
      <c r="R27" s="56"/>
      <c r="S27" s="56"/>
      <c r="T27" s="56"/>
      <c r="U27" s="56"/>
      <c r="V27" s="56"/>
      <c r="W27" s="56"/>
      <c r="X27" s="56"/>
    </row>
    <row r="28" spans="1:27" ht="15" customHeight="1" x14ac:dyDescent="0.25">
      <c r="B28" s="526" t="s">
        <v>304</v>
      </c>
      <c r="C28" s="972">
        <f>ehcp_year1</f>
        <v>2022</v>
      </c>
      <c r="D28" s="522">
        <f>C28+1</f>
        <v>2023</v>
      </c>
      <c r="E28" s="522">
        <f t="shared" ref="E28:M28" si="7">D28+1</f>
        <v>2024</v>
      </c>
      <c r="F28" s="495">
        <f t="shared" si="7"/>
        <v>2025</v>
      </c>
      <c r="G28" s="414">
        <f t="shared" si="7"/>
        <v>2026</v>
      </c>
      <c r="H28" s="414">
        <f t="shared" si="7"/>
        <v>2027</v>
      </c>
      <c r="I28" s="414">
        <f t="shared" si="7"/>
        <v>2028</v>
      </c>
      <c r="J28" s="414">
        <f t="shared" si="7"/>
        <v>2029</v>
      </c>
      <c r="K28" s="414">
        <f t="shared" si="7"/>
        <v>2030</v>
      </c>
      <c r="L28" s="414">
        <f t="shared" si="7"/>
        <v>2031</v>
      </c>
      <c r="M28" s="495">
        <f t="shared" si="7"/>
        <v>2032</v>
      </c>
      <c r="O28" s="512">
        <f>D28</f>
        <v>2023</v>
      </c>
      <c r="P28" s="413">
        <f t="shared" ref="P28:X28" si="8">E28</f>
        <v>2024</v>
      </c>
      <c r="Q28" s="495">
        <f t="shared" si="8"/>
        <v>2025</v>
      </c>
      <c r="R28" s="944">
        <f t="shared" si="8"/>
        <v>2026</v>
      </c>
      <c r="S28" s="414">
        <f t="shared" si="8"/>
        <v>2027</v>
      </c>
      <c r="T28" s="414">
        <f t="shared" si="8"/>
        <v>2028</v>
      </c>
      <c r="U28" s="414">
        <f t="shared" si="8"/>
        <v>2029</v>
      </c>
      <c r="V28" s="59">
        <f t="shared" si="8"/>
        <v>2030</v>
      </c>
      <c r="W28" s="59">
        <f t="shared" si="8"/>
        <v>2031</v>
      </c>
      <c r="X28" s="60">
        <f t="shared" si="8"/>
        <v>2032</v>
      </c>
    </row>
    <row r="29" spans="1:27" ht="15" customHeight="1" x14ac:dyDescent="0.25">
      <c r="B29" s="62" t="s">
        <v>305</v>
      </c>
      <c r="C29" s="441">
        <v>86</v>
      </c>
      <c r="D29" s="441">
        <v>93</v>
      </c>
      <c r="E29" s="441">
        <v>143</v>
      </c>
      <c r="F29" s="441">
        <v>206</v>
      </c>
      <c r="G29" s="864">
        <v>296.64</v>
      </c>
      <c r="H29" s="441">
        <v>401.41217989812139</v>
      </c>
      <c r="I29" s="441">
        <v>543.1895164865216</v>
      </c>
      <c r="J29" s="441">
        <v>750.75903315683581</v>
      </c>
      <c r="K29" s="441">
        <v>1023.1653745802089</v>
      </c>
      <c r="L29" s="441">
        <v>1397.7013954102085</v>
      </c>
      <c r="M29" s="442">
        <v>1915.3300291976839</v>
      </c>
      <c r="O29" s="513">
        <f>IFERROR((D29-C29)/C29,"")</f>
        <v>8.1395348837209308E-2</v>
      </c>
      <c r="P29" s="514">
        <f t="shared" ref="P29:X34" si="9">IFERROR((E29-D29)/D29,"")</f>
        <v>0.5376344086021505</v>
      </c>
      <c r="Q29" s="515">
        <f t="shared" si="9"/>
        <v>0.44055944055944057</v>
      </c>
      <c r="R29" s="513">
        <f t="shared" si="9"/>
        <v>0.43999999999999995</v>
      </c>
      <c r="S29" s="514">
        <f t="shared" si="9"/>
        <v>0.35319639933293356</v>
      </c>
      <c r="T29" s="514">
        <f t="shared" si="9"/>
        <v>0.35319639933293345</v>
      </c>
      <c r="U29" s="514">
        <f t="shared" si="9"/>
        <v>0.38213093288862238</v>
      </c>
      <c r="V29" s="514">
        <f t="shared" si="9"/>
        <v>0.3628412438514963</v>
      </c>
      <c r="W29" s="514">
        <f t="shared" si="9"/>
        <v>0.36605619202435069</v>
      </c>
      <c r="X29" s="515">
        <f t="shared" si="9"/>
        <v>0.37034278958815631</v>
      </c>
    </row>
    <row r="30" spans="1:27" ht="15" customHeight="1" x14ac:dyDescent="0.25">
      <c r="B30" s="64" t="s">
        <v>306</v>
      </c>
      <c r="C30" s="443">
        <v>1024</v>
      </c>
      <c r="D30" s="443">
        <v>964</v>
      </c>
      <c r="E30" s="443">
        <v>1027</v>
      </c>
      <c r="F30" s="443">
        <v>1256</v>
      </c>
      <c r="G30" s="865">
        <v>1532.32</v>
      </c>
      <c r="H30" s="443">
        <v>1649.6642990257178</v>
      </c>
      <c r="I30" s="443">
        <v>1775.99476576695</v>
      </c>
      <c r="J30" s="443">
        <v>1996.9042423797846</v>
      </c>
      <c r="K30" s="443">
        <v>2181.6480597618988</v>
      </c>
      <c r="L30" s="443">
        <v>2395.0721036008831</v>
      </c>
      <c r="M30" s="444">
        <v>2646.3378607963878</v>
      </c>
      <c r="O30" s="513">
        <f t="shared" ref="O30:O34" si="10">IFERROR((D30-C30)/C30,"")</f>
        <v>-5.859375E-2</v>
      </c>
      <c r="P30" s="514">
        <f t="shared" si="9"/>
        <v>6.5352697095435688E-2</v>
      </c>
      <c r="Q30" s="515">
        <f t="shared" si="9"/>
        <v>0.22297955209347614</v>
      </c>
      <c r="R30" s="513">
        <f t="shared" si="9"/>
        <v>0.21999999999999995</v>
      </c>
      <c r="S30" s="514">
        <f t="shared" si="9"/>
        <v>7.6579499729637332E-2</v>
      </c>
      <c r="T30" s="514">
        <f t="shared" si="9"/>
        <v>7.6579499729637235E-2</v>
      </c>
      <c r="U30" s="514">
        <f t="shared" si="9"/>
        <v>0.12438633315309154</v>
      </c>
      <c r="V30" s="514">
        <f t="shared" si="9"/>
        <v>9.2515110870788772E-2</v>
      </c>
      <c r="W30" s="514">
        <f t="shared" si="9"/>
        <v>9.7826981251172576E-2</v>
      </c>
      <c r="X30" s="515">
        <f t="shared" si="9"/>
        <v>0.10490947509168425</v>
      </c>
    </row>
    <row r="31" spans="1:27" ht="15" customHeight="1" x14ac:dyDescent="0.25">
      <c r="B31" s="64" t="s">
        <v>307</v>
      </c>
      <c r="C31" s="443">
        <v>959</v>
      </c>
      <c r="D31" s="443">
        <v>1009</v>
      </c>
      <c r="E31" s="443">
        <v>1157</v>
      </c>
      <c r="F31" s="443">
        <v>1474</v>
      </c>
      <c r="G31" s="865">
        <v>1871.98</v>
      </c>
      <c r="H31" s="443">
        <v>2167.0052753778232</v>
      </c>
      <c r="I31" s="443">
        <v>2508.5267275907408</v>
      </c>
      <c r="J31" s="443">
        <v>2997.8577710757695</v>
      </c>
      <c r="K31" s="443">
        <v>3507.7618155765999</v>
      </c>
      <c r="L31" s="443">
        <v>4118.9977669620375</v>
      </c>
      <c r="M31" s="444">
        <v>4859.605903016537</v>
      </c>
      <c r="O31" s="513">
        <f t="shared" si="10"/>
        <v>5.213764337851929E-2</v>
      </c>
      <c r="P31" s="514">
        <f t="shared" si="9"/>
        <v>0.1466798810703667</v>
      </c>
      <c r="Q31" s="515">
        <f t="shared" si="9"/>
        <v>0.27398444252376836</v>
      </c>
      <c r="R31" s="513">
        <f t="shared" si="9"/>
        <v>0.27</v>
      </c>
      <c r="S31" s="514">
        <f t="shared" si="9"/>
        <v>0.15760065565755144</v>
      </c>
      <c r="T31" s="514">
        <f t="shared" si="9"/>
        <v>0.15760065565755141</v>
      </c>
      <c r="U31" s="514">
        <f t="shared" si="9"/>
        <v>0.19506710377170103</v>
      </c>
      <c r="V31" s="514">
        <f t="shared" si="9"/>
        <v>0.17008947169560126</v>
      </c>
      <c r="W31" s="514">
        <f t="shared" si="9"/>
        <v>0.17425241037495121</v>
      </c>
      <c r="X31" s="515">
        <f t="shared" si="9"/>
        <v>0.17980299528075108</v>
      </c>
    </row>
    <row r="32" spans="1:27" ht="15" customHeight="1" x14ac:dyDescent="0.25">
      <c r="B32" s="64" t="s">
        <v>308</v>
      </c>
      <c r="C32" s="443">
        <v>109</v>
      </c>
      <c r="D32" s="443">
        <v>140</v>
      </c>
      <c r="E32" s="443">
        <v>147</v>
      </c>
      <c r="F32" s="443">
        <v>186</v>
      </c>
      <c r="G32" s="865">
        <v>236.22</v>
      </c>
      <c r="H32" s="443">
        <v>283.4411490357611</v>
      </c>
      <c r="I32" s="443">
        <v>340.10195989633621</v>
      </c>
      <c r="J32" s="443">
        <v>416.03613088418797</v>
      </c>
      <c r="K32" s="443">
        <v>502.44341972606992</v>
      </c>
      <c r="L32" s="443">
        <v>608.10122432904802</v>
      </c>
      <c r="M32" s="444">
        <v>738.08257697677618</v>
      </c>
      <c r="O32" s="513">
        <f t="shared" si="10"/>
        <v>0.28440366972477066</v>
      </c>
      <c r="P32" s="514">
        <f t="shared" si="9"/>
        <v>0.05</v>
      </c>
      <c r="Q32" s="515">
        <f t="shared" si="9"/>
        <v>0.26530612244897961</v>
      </c>
      <c r="R32" s="513">
        <f t="shared" si="9"/>
        <v>0.27</v>
      </c>
      <c r="S32" s="514">
        <f t="shared" si="9"/>
        <v>0.19990326405791678</v>
      </c>
      <c r="T32" s="514">
        <f t="shared" si="9"/>
        <v>0.19990326405791684</v>
      </c>
      <c r="U32" s="514">
        <f t="shared" si="9"/>
        <v>0.22326884270527772</v>
      </c>
      <c r="V32" s="514">
        <f t="shared" si="9"/>
        <v>0.2076917902737038</v>
      </c>
      <c r="W32" s="514">
        <f t="shared" si="9"/>
        <v>0.21028796567896602</v>
      </c>
      <c r="X32" s="515">
        <f t="shared" si="9"/>
        <v>0.21374953288598264</v>
      </c>
    </row>
    <row r="33" spans="2:24" ht="15" customHeight="1" x14ac:dyDescent="0.25">
      <c r="B33" s="64" t="s">
        <v>309</v>
      </c>
      <c r="C33" s="443">
        <v>11</v>
      </c>
      <c r="D33" s="443">
        <v>12</v>
      </c>
      <c r="E33" s="444">
        <v>0</v>
      </c>
      <c r="F33" s="444">
        <v>5</v>
      </c>
      <c r="G33" s="443">
        <v>5.45</v>
      </c>
      <c r="H33" s="443">
        <v>11.216540404040405</v>
      </c>
      <c r="I33" s="443">
        <v>23.084546538618511</v>
      </c>
      <c r="J33" s="443">
        <v>40.060626705284065</v>
      </c>
      <c r="K33" s="443">
        <v>78.138904329270744</v>
      </c>
      <c r="L33" s="443">
        <v>149.60954623184867</v>
      </c>
      <c r="M33" s="444">
        <v>279.29932485972154</v>
      </c>
      <c r="O33" s="513">
        <f t="shared" si="10"/>
        <v>9.0909090909090912E-2</v>
      </c>
      <c r="P33" s="514">
        <f t="shared" si="9"/>
        <v>-1</v>
      </c>
      <c r="Q33" s="515" t="str">
        <f t="shared" si="9"/>
        <v/>
      </c>
      <c r="R33" s="513">
        <f t="shared" si="9"/>
        <v>9.0000000000000038E-2</v>
      </c>
      <c r="S33" s="514">
        <f t="shared" si="9"/>
        <v>1.0580808080808082</v>
      </c>
      <c r="T33" s="514">
        <f t="shared" si="9"/>
        <v>1.0580808080808082</v>
      </c>
      <c r="U33" s="514">
        <f t="shared" si="9"/>
        <v>0.73538720538720548</v>
      </c>
      <c r="V33" s="514">
        <f t="shared" si="9"/>
        <v>0.95051627384960724</v>
      </c>
      <c r="W33" s="514">
        <f t="shared" si="9"/>
        <v>0.91466142910587378</v>
      </c>
      <c r="X33" s="515">
        <f t="shared" si="9"/>
        <v>0.86685496944756246</v>
      </c>
    </row>
    <row r="34" spans="2:24" ht="15" customHeight="1" thickBot="1" x14ac:dyDescent="0.3">
      <c r="B34" s="66" t="s">
        <v>310</v>
      </c>
      <c r="C34" s="523">
        <f t="shared" ref="C34:J34" si="11">IF(COUNT(C29:C33) &gt; 0, SUM(C29:C33), "")</f>
        <v>2189</v>
      </c>
      <c r="D34" s="523">
        <f t="shared" si="11"/>
        <v>2218</v>
      </c>
      <c r="E34" s="524">
        <f t="shared" si="11"/>
        <v>2474</v>
      </c>
      <c r="F34" s="525">
        <f t="shared" si="11"/>
        <v>3127</v>
      </c>
      <c r="G34" s="523">
        <f t="shared" si="11"/>
        <v>3942.6099999999997</v>
      </c>
      <c r="H34" s="523">
        <f>IF(COUNT(H29:H33) &gt; 0, SUM(H29:H33), "")</f>
        <v>4512.7394437414641</v>
      </c>
      <c r="I34" s="523">
        <f t="shared" si="11"/>
        <v>5190.8975162791676</v>
      </c>
      <c r="J34" s="523">
        <f t="shared" si="11"/>
        <v>6201.6178042018619</v>
      </c>
      <c r="K34" s="523">
        <f t="shared" ref="K34:M34" si="12">IF(COUNT(K29:K33) &gt; 0, SUM(K29:K33), "")</f>
        <v>7293.1575739740483</v>
      </c>
      <c r="L34" s="523">
        <f t="shared" si="12"/>
        <v>8669.4820365340256</v>
      </c>
      <c r="M34" s="525">
        <f t="shared" si="12"/>
        <v>10438.655694847106</v>
      </c>
      <c r="O34" s="942">
        <f t="shared" si="10"/>
        <v>1.3248058474189127E-2</v>
      </c>
      <c r="P34" s="520">
        <f t="shared" ref="P34" si="13">IFERROR((E34-D34)/D34,"")</f>
        <v>0.11541929666366095</v>
      </c>
      <c r="Q34" s="943">
        <f t="shared" si="9"/>
        <v>0.26394502829426031</v>
      </c>
      <c r="R34" s="942">
        <f t="shared" si="9"/>
        <v>0.26082826990725927</v>
      </c>
      <c r="S34" s="941">
        <f t="shared" si="9"/>
        <v>0.14460711146714092</v>
      </c>
      <c r="T34" s="941">
        <f t="shared" si="9"/>
        <v>0.15027636339124642</v>
      </c>
      <c r="U34" s="941">
        <f t="shared" si="9"/>
        <v>0.19471012185329717</v>
      </c>
      <c r="V34" s="941">
        <f t="shared" si="9"/>
        <v>0.17600887449604222</v>
      </c>
      <c r="W34" s="941">
        <f t="shared" si="9"/>
        <v>0.18871448321251844</v>
      </c>
      <c r="X34" s="943">
        <f t="shared" si="9"/>
        <v>0.20406913018074363</v>
      </c>
    </row>
    <row r="35" spans="2:24" ht="25.2" customHeight="1" x14ac:dyDescent="0.25">
      <c r="C35" s="461"/>
      <c r="D35" s="461"/>
      <c r="F35" s="462"/>
      <c r="G35" s="462"/>
      <c r="H35" s="462"/>
      <c r="I35" s="462"/>
      <c r="J35" s="462"/>
      <c r="K35" s="462"/>
      <c r="L35" s="462"/>
      <c r="M35" s="462"/>
      <c r="O35" s="462"/>
      <c r="P35" s="462"/>
      <c r="Q35" s="462"/>
      <c r="R35" s="462"/>
      <c r="S35" s="462"/>
      <c r="T35" s="462"/>
      <c r="U35" s="462"/>
      <c r="V35" s="12"/>
      <c r="W35" s="12"/>
      <c r="X35" s="12"/>
    </row>
    <row r="36" spans="2:24" s="408" customFormat="1" ht="25.2" customHeight="1" thickBot="1" x14ac:dyDescent="0.35">
      <c r="C36" s="56" t="s">
        <v>551</v>
      </c>
      <c r="D36" s="56"/>
      <c r="E36" s="56"/>
      <c r="F36" s="56"/>
      <c r="G36" s="56"/>
      <c r="H36" s="56"/>
      <c r="I36" s="56"/>
      <c r="J36" s="56"/>
      <c r="K36" s="56"/>
      <c r="L36" s="56"/>
      <c r="M36" s="56"/>
      <c r="O36" s="56" t="s">
        <v>552</v>
      </c>
      <c r="P36" s="56"/>
      <c r="Q36" s="56"/>
      <c r="R36" s="56"/>
      <c r="S36" s="56"/>
      <c r="T36" s="56"/>
      <c r="U36" s="56"/>
      <c r="V36" s="56"/>
      <c r="W36" s="56"/>
      <c r="X36" s="56"/>
    </row>
    <row r="37" spans="2:24" ht="15" customHeight="1" x14ac:dyDescent="0.25">
      <c r="B37" s="202" t="s">
        <v>304</v>
      </c>
      <c r="C37" s="522">
        <f>ehcp_year1</f>
        <v>2022</v>
      </c>
      <c r="D37" s="522">
        <f>C37+1</f>
        <v>2023</v>
      </c>
      <c r="E37" s="522">
        <f t="shared" ref="E37:M37" si="14">D37+1</f>
        <v>2024</v>
      </c>
      <c r="F37" s="495">
        <f t="shared" si="14"/>
        <v>2025</v>
      </c>
      <c r="G37" s="414">
        <f t="shared" si="14"/>
        <v>2026</v>
      </c>
      <c r="H37" s="414">
        <f t="shared" si="14"/>
        <v>2027</v>
      </c>
      <c r="I37" s="414">
        <f t="shared" si="14"/>
        <v>2028</v>
      </c>
      <c r="J37" s="414">
        <f t="shared" si="14"/>
        <v>2029</v>
      </c>
      <c r="K37" s="414">
        <f t="shared" si="14"/>
        <v>2030</v>
      </c>
      <c r="L37" s="414">
        <f t="shared" si="14"/>
        <v>2031</v>
      </c>
      <c r="M37" s="495">
        <f t="shared" si="14"/>
        <v>2032</v>
      </c>
      <c r="O37" s="430">
        <f>D37</f>
        <v>2023</v>
      </c>
      <c r="P37" s="413">
        <f t="shared" ref="P37" si="15">E37</f>
        <v>2024</v>
      </c>
      <c r="Q37" s="495">
        <f t="shared" ref="Q37" si="16">F37</f>
        <v>2025</v>
      </c>
      <c r="R37" s="414">
        <f t="shared" ref="R37" si="17">G37</f>
        <v>2026</v>
      </c>
      <c r="S37" s="414">
        <f t="shared" ref="S37" si="18">H37</f>
        <v>2027</v>
      </c>
      <c r="T37" s="414">
        <f t="shared" ref="T37" si="19">I37</f>
        <v>2028</v>
      </c>
      <c r="U37" s="414">
        <f t="shared" ref="U37" si="20">J37</f>
        <v>2029</v>
      </c>
      <c r="V37" s="59">
        <f t="shared" ref="V37" si="21">K37</f>
        <v>2030</v>
      </c>
      <c r="W37" s="59">
        <f t="shared" ref="W37" si="22">L37</f>
        <v>2031</v>
      </c>
      <c r="X37" s="60">
        <f t="shared" ref="X37" si="23">M37</f>
        <v>2032</v>
      </c>
    </row>
    <row r="38" spans="2:24" ht="15" customHeight="1" x14ac:dyDescent="0.25">
      <c r="B38" s="62" t="s">
        <v>305</v>
      </c>
      <c r="C38" s="441"/>
      <c r="D38" s="441">
        <v>179</v>
      </c>
      <c r="E38" s="442">
        <v>202</v>
      </c>
      <c r="F38" s="442">
        <v>155</v>
      </c>
      <c r="G38" s="441">
        <v>149.6172815605583</v>
      </c>
      <c r="H38" s="441">
        <v>142.68955940730962</v>
      </c>
      <c r="I38" s="441">
        <v>127.76882431907075</v>
      </c>
      <c r="J38" s="441">
        <v>119.86427897833867</v>
      </c>
      <c r="K38" s="441">
        <v>111.36443282380922</v>
      </c>
      <c r="L38" s="441">
        <v>102.55379636165736</v>
      </c>
      <c r="M38" s="442">
        <v>95.310298617326595</v>
      </c>
      <c r="O38" s="513" t="str">
        <f t="shared" ref="O38:X43" si="24">IFERROR((D38-C38)/C38,"")</f>
        <v/>
      </c>
      <c r="P38" s="514">
        <f t="shared" si="24"/>
        <v>0.12849162011173185</v>
      </c>
      <c r="Q38" s="515">
        <f t="shared" si="24"/>
        <v>-0.23267326732673269</v>
      </c>
      <c r="R38" s="514">
        <f t="shared" si="24"/>
        <v>-3.4727215738333567E-2</v>
      </c>
      <c r="S38" s="514">
        <f t="shared" si="24"/>
        <v>-4.6302954317778137E-2</v>
      </c>
      <c r="T38" s="514">
        <f t="shared" si="24"/>
        <v>-0.10456781246094815</v>
      </c>
      <c r="U38" s="514">
        <f t="shared" si="24"/>
        <v>-6.1865994172353361E-2</v>
      </c>
      <c r="V38" s="206">
        <f t="shared" si="24"/>
        <v>-7.0912253650359872E-2</v>
      </c>
      <c r="W38" s="206">
        <f t="shared" si="24"/>
        <v>-7.9115353427887142E-2</v>
      </c>
      <c r="X38" s="207">
        <f t="shared" si="24"/>
        <v>-7.063120041686681E-2</v>
      </c>
    </row>
    <row r="39" spans="2:24" ht="15" customHeight="1" x14ac:dyDescent="0.25">
      <c r="B39" s="64" t="s">
        <v>306</v>
      </c>
      <c r="C39" s="443"/>
      <c r="D39" s="443">
        <v>1451</v>
      </c>
      <c r="E39" s="444">
        <v>1749</v>
      </c>
      <c r="F39" s="444">
        <v>1829</v>
      </c>
      <c r="G39" s="443">
        <v>1982.0970705980524</v>
      </c>
      <c r="H39" s="443">
        <v>2203.3132216092008</v>
      </c>
      <c r="I39" s="443">
        <v>2380.3515599245334</v>
      </c>
      <c r="J39" s="443">
        <v>2599.076849726257</v>
      </c>
      <c r="K39" s="443">
        <v>2844.9892808021687</v>
      </c>
      <c r="L39" s="443">
        <v>3098.0549369485457</v>
      </c>
      <c r="M39" s="444">
        <v>3382.5126242400002</v>
      </c>
      <c r="O39" s="516" t="str">
        <f t="shared" si="24"/>
        <v/>
      </c>
      <c r="P39" s="517">
        <f t="shared" si="24"/>
        <v>0.20537560303239144</v>
      </c>
      <c r="Q39" s="518">
        <f t="shared" si="24"/>
        <v>4.5740423098913664E-2</v>
      </c>
      <c r="R39" s="517">
        <f t="shared" si="24"/>
        <v>8.370534204376838E-2</v>
      </c>
      <c r="S39" s="517">
        <f t="shared" si="24"/>
        <v>0.11160712272502453</v>
      </c>
      <c r="T39" s="517">
        <f t="shared" si="24"/>
        <v>8.0350962622568814E-2</v>
      </c>
      <c r="U39" s="517">
        <f t="shared" si="24"/>
        <v>9.1887809130453871E-2</v>
      </c>
      <c r="V39" s="209">
        <f t="shared" si="24"/>
        <v>9.4615298159349118E-2</v>
      </c>
      <c r="W39" s="209">
        <f t="shared" si="24"/>
        <v>8.895135663745736E-2</v>
      </c>
      <c r="X39" s="210">
        <f t="shared" si="24"/>
        <v>9.1818154642420061E-2</v>
      </c>
    </row>
    <row r="40" spans="2:24" ht="15" customHeight="1" x14ac:dyDescent="0.25">
      <c r="B40" s="64" t="s">
        <v>307</v>
      </c>
      <c r="C40" s="443"/>
      <c r="D40" s="443">
        <v>408</v>
      </c>
      <c r="E40" s="444">
        <v>510</v>
      </c>
      <c r="F40" s="444">
        <v>550</v>
      </c>
      <c r="G40" s="443">
        <v>610.21241830065355</v>
      </c>
      <c r="H40" s="443">
        <v>699.28481922907145</v>
      </c>
      <c r="I40" s="443">
        <v>777.11009050492851</v>
      </c>
      <c r="J40" s="443">
        <v>872.10902434782099</v>
      </c>
      <c r="K40" s="443">
        <v>982.43331410181895</v>
      </c>
      <c r="L40" s="443">
        <v>1100.3390524896809</v>
      </c>
      <c r="M40" s="444">
        <v>1235.5939319861407</v>
      </c>
      <c r="O40" s="516" t="str">
        <f t="shared" si="24"/>
        <v/>
      </c>
      <c r="P40" s="517">
        <f t="shared" si="24"/>
        <v>0.25</v>
      </c>
      <c r="Q40" s="518">
        <f t="shared" si="24"/>
        <v>7.8431372549019607E-2</v>
      </c>
      <c r="R40" s="517">
        <f t="shared" si="24"/>
        <v>0.10947712418300647</v>
      </c>
      <c r="S40" s="517">
        <f t="shared" si="24"/>
        <v>0.14596949891067545</v>
      </c>
      <c r="T40" s="517">
        <f t="shared" si="24"/>
        <v>0.11129266521423381</v>
      </c>
      <c r="U40" s="517">
        <f t="shared" si="24"/>
        <v>0.1222464294359719</v>
      </c>
      <c r="V40" s="209">
        <f t="shared" si="24"/>
        <v>0.12650286452029375</v>
      </c>
      <c r="W40" s="209">
        <f t="shared" si="24"/>
        <v>0.12001398639016653</v>
      </c>
      <c r="X40" s="210">
        <f t="shared" si="24"/>
        <v>0.12292109344881064</v>
      </c>
    </row>
    <row r="41" spans="2:24" ht="15" customHeight="1" x14ac:dyDescent="0.25">
      <c r="B41" s="64" t="s">
        <v>308</v>
      </c>
      <c r="C41" s="443"/>
      <c r="D41" s="443">
        <v>0</v>
      </c>
      <c r="E41" s="444">
        <v>1</v>
      </c>
      <c r="F41" s="444">
        <v>9</v>
      </c>
      <c r="G41" s="443">
        <v>10.303571428571429</v>
      </c>
      <c r="H41" s="443">
        <v>11.72099395313681</v>
      </c>
      <c r="I41" s="443">
        <v>13.312733872698599</v>
      </c>
      <c r="J41" s="443">
        <v>15.168572802483229</v>
      </c>
      <c r="K41" s="443">
        <v>17.255626335491957</v>
      </c>
      <c r="L41" s="443">
        <v>19.629979779591103</v>
      </c>
      <c r="M41" s="444">
        <v>22.342795370878683</v>
      </c>
      <c r="O41" s="516" t="str">
        <f t="shared" si="24"/>
        <v/>
      </c>
      <c r="P41" s="517" t="str">
        <f t="shared" si="24"/>
        <v/>
      </c>
      <c r="Q41" s="518">
        <f t="shared" si="24"/>
        <v>8</v>
      </c>
      <c r="R41" s="517">
        <f t="shared" si="24"/>
        <v>0.14484126984126988</v>
      </c>
      <c r="S41" s="517">
        <f t="shared" si="24"/>
        <v>0.13756613756613756</v>
      </c>
      <c r="T41" s="517">
        <f t="shared" si="24"/>
        <v>0.13580246913580246</v>
      </c>
      <c r="U41" s="517">
        <f t="shared" si="24"/>
        <v>0.13940329218106998</v>
      </c>
      <c r="V41" s="209">
        <f t="shared" si="24"/>
        <v>0.13759063296100335</v>
      </c>
      <c r="W41" s="209">
        <f t="shared" si="24"/>
        <v>0.13759879809262532</v>
      </c>
      <c r="X41" s="210">
        <f t="shared" si="24"/>
        <v>0.13819757441156613</v>
      </c>
    </row>
    <row r="42" spans="2:24" ht="15" customHeight="1" x14ac:dyDescent="0.25">
      <c r="B42" s="64" t="s">
        <v>309</v>
      </c>
      <c r="C42" s="443"/>
      <c r="D42" s="443">
        <v>0</v>
      </c>
      <c r="E42" s="444">
        <v>0</v>
      </c>
      <c r="F42" s="444">
        <v>0</v>
      </c>
      <c r="G42" s="441">
        <v>0</v>
      </c>
      <c r="H42" s="443">
        <v>0</v>
      </c>
      <c r="I42" s="443">
        <v>0</v>
      </c>
      <c r="J42" s="443">
        <v>0</v>
      </c>
      <c r="K42" s="443">
        <v>0</v>
      </c>
      <c r="L42" s="443">
        <v>0</v>
      </c>
      <c r="M42" s="444">
        <v>0</v>
      </c>
      <c r="O42" s="516" t="str">
        <f t="shared" si="24"/>
        <v/>
      </c>
      <c r="P42" s="517" t="str">
        <f t="shared" si="24"/>
        <v/>
      </c>
      <c r="Q42" s="518" t="str">
        <f t="shared" si="24"/>
        <v/>
      </c>
      <c r="R42" s="517" t="str">
        <f t="shared" si="24"/>
        <v/>
      </c>
      <c r="S42" s="517" t="str">
        <f t="shared" si="24"/>
        <v/>
      </c>
      <c r="T42" s="517" t="str">
        <f t="shared" si="24"/>
        <v/>
      </c>
      <c r="U42" s="517" t="str">
        <f t="shared" si="24"/>
        <v/>
      </c>
      <c r="V42" s="209" t="str">
        <f t="shared" si="24"/>
        <v/>
      </c>
      <c r="W42" s="209" t="str">
        <f t="shared" si="24"/>
        <v/>
      </c>
      <c r="X42" s="210" t="str">
        <f t="shared" si="24"/>
        <v/>
      </c>
    </row>
    <row r="43" spans="2:24" ht="15" customHeight="1" thickBot="1" x14ac:dyDescent="0.3">
      <c r="B43" s="66" t="s">
        <v>310</v>
      </c>
      <c r="C43" s="523" t="str">
        <f t="shared" ref="C43:J43" si="25">IF(COUNT(C38:C42) &gt; 0, SUM(C38:C42), "")</f>
        <v/>
      </c>
      <c r="D43" s="523">
        <f t="shared" si="25"/>
        <v>2038</v>
      </c>
      <c r="E43" s="527">
        <f t="shared" si="25"/>
        <v>2462</v>
      </c>
      <c r="F43" s="525">
        <f t="shared" si="25"/>
        <v>2543</v>
      </c>
      <c r="G43" s="523">
        <f t="shared" si="25"/>
        <v>2752.2303418878359</v>
      </c>
      <c r="H43" s="523">
        <f t="shared" si="25"/>
        <v>3057.0085941987181</v>
      </c>
      <c r="I43" s="523">
        <f t="shared" si="25"/>
        <v>3298.5432086212313</v>
      </c>
      <c r="J43" s="523">
        <f t="shared" si="25"/>
        <v>3606.2187258548997</v>
      </c>
      <c r="K43" s="523">
        <f t="shared" ref="K43:M43" si="26">IF(COUNT(K38:K42) &gt; 0, SUM(K38:K42), "")</f>
        <v>3956.0426540632889</v>
      </c>
      <c r="L43" s="523">
        <f t="shared" si="26"/>
        <v>4320.5777655794755</v>
      </c>
      <c r="M43" s="525">
        <f t="shared" si="26"/>
        <v>4735.759650214346</v>
      </c>
      <c r="O43" s="528" t="str">
        <f t="shared" si="24"/>
        <v/>
      </c>
      <c r="P43" s="520">
        <f t="shared" si="24"/>
        <v>0.20804710500490678</v>
      </c>
      <c r="Q43" s="521">
        <f t="shared" si="24"/>
        <v>3.290008123476848E-2</v>
      </c>
      <c r="R43" s="529">
        <f t="shared" si="24"/>
        <v>8.2276972822585906E-2</v>
      </c>
      <c r="S43" s="529">
        <f t="shared" si="24"/>
        <v>0.11073864264639485</v>
      </c>
      <c r="T43" s="529">
        <f t="shared" si="24"/>
        <v>7.9010119526936609E-2</v>
      </c>
      <c r="U43" s="529">
        <f t="shared" si="24"/>
        <v>9.3276182173243294E-2</v>
      </c>
      <c r="V43" s="530">
        <f t="shared" si="24"/>
        <v>9.7005743356695304E-2</v>
      </c>
      <c r="W43" s="530">
        <f t="shared" si="24"/>
        <v>9.2146405737503642E-2</v>
      </c>
      <c r="X43" s="213">
        <f t="shared" si="24"/>
        <v>9.6094065923886099E-2</v>
      </c>
    </row>
    <row r="44" spans="2:24" ht="25.2" customHeight="1" x14ac:dyDescent="0.25">
      <c r="C44" s="461"/>
      <c r="D44" s="461"/>
      <c r="E44" s="462"/>
      <c r="F44" s="461"/>
      <c r="G44" s="461"/>
      <c r="H44" s="461"/>
      <c r="I44" s="461"/>
      <c r="J44" s="462"/>
      <c r="K44" s="462"/>
      <c r="L44" s="462"/>
      <c r="M44" s="462"/>
      <c r="O44" s="464"/>
      <c r="P44" s="464"/>
      <c r="Q44" s="465"/>
      <c r="R44" s="465"/>
      <c r="S44" s="466"/>
      <c r="T44" s="466"/>
      <c r="U44" s="466"/>
      <c r="V44" s="467"/>
      <c r="W44" s="467"/>
      <c r="X44" s="467"/>
    </row>
    <row r="45" spans="2:24" s="408" customFormat="1" ht="25.2" customHeight="1" thickBot="1" x14ac:dyDescent="0.35">
      <c r="C45" s="531" t="s">
        <v>553</v>
      </c>
      <c r="D45" s="531"/>
      <c r="E45" s="531"/>
      <c r="F45" s="531"/>
      <c r="G45" s="531"/>
      <c r="H45" s="531"/>
      <c r="I45" s="531"/>
      <c r="J45" s="531"/>
      <c r="K45" s="531"/>
      <c r="L45" s="531"/>
      <c r="M45" s="531"/>
      <c r="O45" s="56" t="s">
        <v>554</v>
      </c>
      <c r="P45" s="56"/>
      <c r="Q45" s="56"/>
      <c r="R45" s="56"/>
      <c r="S45" s="56"/>
      <c r="T45" s="56"/>
      <c r="U45" s="56"/>
      <c r="V45" s="56"/>
      <c r="W45" s="56"/>
      <c r="X45" s="56"/>
    </row>
    <row r="46" spans="2:24" ht="15" customHeight="1" x14ac:dyDescent="0.25">
      <c r="B46" s="202" t="s">
        <v>304</v>
      </c>
      <c r="C46" s="522">
        <f>ehcp_year1</f>
        <v>2022</v>
      </c>
      <c r="D46" s="522">
        <f>C46+1</f>
        <v>2023</v>
      </c>
      <c r="E46" s="522">
        <f t="shared" ref="E46:M46" si="27">D46+1</f>
        <v>2024</v>
      </c>
      <c r="F46" s="495">
        <f t="shared" si="27"/>
        <v>2025</v>
      </c>
      <c r="G46" s="414">
        <f t="shared" si="27"/>
        <v>2026</v>
      </c>
      <c r="H46" s="414">
        <f t="shared" si="27"/>
        <v>2027</v>
      </c>
      <c r="I46" s="414">
        <f t="shared" si="27"/>
        <v>2028</v>
      </c>
      <c r="J46" s="414">
        <f t="shared" si="27"/>
        <v>2029</v>
      </c>
      <c r="K46" s="414">
        <f t="shared" si="27"/>
        <v>2030</v>
      </c>
      <c r="L46" s="414">
        <f t="shared" si="27"/>
        <v>2031</v>
      </c>
      <c r="M46" s="495">
        <f t="shared" si="27"/>
        <v>2032</v>
      </c>
      <c r="N46" s="468"/>
      <c r="O46" s="512">
        <f>D46</f>
        <v>2023</v>
      </c>
      <c r="P46" s="413">
        <f t="shared" ref="P46" si="28">E46</f>
        <v>2024</v>
      </c>
      <c r="Q46" s="495">
        <f t="shared" ref="Q46" si="29">F46</f>
        <v>2025</v>
      </c>
      <c r="R46" s="414">
        <f t="shared" ref="R46" si="30">G46</f>
        <v>2026</v>
      </c>
      <c r="S46" s="414">
        <f t="shared" ref="S46" si="31">H46</f>
        <v>2027</v>
      </c>
      <c r="T46" s="414">
        <f t="shared" ref="T46" si="32">I46</f>
        <v>2028</v>
      </c>
      <c r="U46" s="414">
        <f t="shared" ref="U46" si="33">J46</f>
        <v>2029</v>
      </c>
      <c r="V46" s="59">
        <f t="shared" ref="V46" si="34">K46</f>
        <v>2030</v>
      </c>
      <c r="W46" s="59">
        <f t="shared" ref="W46" si="35">L46</f>
        <v>2031</v>
      </c>
      <c r="X46" s="60">
        <f t="shared" ref="X46" si="36">M46</f>
        <v>2032</v>
      </c>
    </row>
    <row r="47" spans="2:24" ht="15" customHeight="1" x14ac:dyDescent="0.25">
      <c r="B47" s="62" t="s">
        <v>305</v>
      </c>
      <c r="C47" s="441"/>
      <c r="D47" s="441"/>
      <c r="E47" s="441"/>
      <c r="F47" s="442"/>
      <c r="G47" s="441"/>
      <c r="H47" s="441"/>
      <c r="I47" s="441"/>
      <c r="J47" s="441"/>
      <c r="K47" s="441"/>
      <c r="L47" s="441"/>
      <c r="M47" s="442"/>
      <c r="O47" s="513" t="str">
        <f t="shared" ref="O47:X52" si="37">IFERROR((D47-C47)/C47,"")</f>
        <v/>
      </c>
      <c r="P47" s="514" t="str">
        <f t="shared" si="37"/>
        <v/>
      </c>
      <c r="Q47" s="515" t="str">
        <f t="shared" si="37"/>
        <v/>
      </c>
      <c r="R47" s="514" t="str">
        <f t="shared" si="37"/>
        <v/>
      </c>
      <c r="S47" s="514" t="str">
        <f t="shared" si="37"/>
        <v/>
      </c>
      <c r="T47" s="514" t="str">
        <f t="shared" si="37"/>
        <v/>
      </c>
      <c r="U47" s="514" t="str">
        <f t="shared" si="37"/>
        <v/>
      </c>
      <c r="V47" s="206" t="str">
        <f t="shared" si="37"/>
        <v/>
      </c>
      <c r="W47" s="206" t="str">
        <f t="shared" si="37"/>
        <v/>
      </c>
      <c r="X47" s="207" t="str">
        <f t="shared" si="37"/>
        <v/>
      </c>
    </row>
    <row r="48" spans="2:24" ht="15" customHeight="1" x14ac:dyDescent="0.25">
      <c r="B48" s="64" t="s">
        <v>306</v>
      </c>
      <c r="C48" s="441"/>
      <c r="D48" s="441"/>
      <c r="E48" s="443"/>
      <c r="F48" s="444"/>
      <c r="G48" s="441"/>
      <c r="H48" s="441"/>
      <c r="I48" s="441"/>
      <c r="J48" s="441"/>
      <c r="K48" s="441"/>
      <c r="L48" s="441"/>
      <c r="M48" s="442"/>
      <c r="O48" s="516" t="str">
        <f t="shared" si="37"/>
        <v/>
      </c>
      <c r="P48" s="517" t="str">
        <f t="shared" si="37"/>
        <v/>
      </c>
      <c r="Q48" s="518" t="str">
        <f t="shared" si="37"/>
        <v/>
      </c>
      <c r="R48" s="517" t="str">
        <f t="shared" si="37"/>
        <v/>
      </c>
      <c r="S48" s="517" t="str">
        <f t="shared" si="37"/>
        <v/>
      </c>
      <c r="T48" s="517" t="str">
        <f t="shared" si="37"/>
        <v/>
      </c>
      <c r="U48" s="517" t="str">
        <f t="shared" si="37"/>
        <v/>
      </c>
      <c r="V48" s="209" t="str">
        <f t="shared" si="37"/>
        <v/>
      </c>
      <c r="W48" s="209" t="str">
        <f t="shared" si="37"/>
        <v/>
      </c>
      <c r="X48" s="210" t="str">
        <f t="shared" si="37"/>
        <v/>
      </c>
    </row>
    <row r="49" spans="2:24" ht="15" customHeight="1" x14ac:dyDescent="0.25">
      <c r="B49" s="64" t="s">
        <v>307</v>
      </c>
      <c r="C49" s="441"/>
      <c r="D49" s="441"/>
      <c r="E49" s="443"/>
      <c r="F49" s="444"/>
      <c r="G49" s="441"/>
      <c r="H49" s="441"/>
      <c r="I49" s="441"/>
      <c r="J49" s="441"/>
      <c r="K49" s="441"/>
      <c r="L49" s="441"/>
      <c r="M49" s="442"/>
      <c r="O49" s="516" t="str">
        <f t="shared" si="37"/>
        <v/>
      </c>
      <c r="P49" s="517" t="str">
        <f t="shared" si="37"/>
        <v/>
      </c>
      <c r="Q49" s="518" t="str">
        <f t="shared" si="37"/>
        <v/>
      </c>
      <c r="R49" s="517" t="str">
        <f t="shared" si="37"/>
        <v/>
      </c>
      <c r="S49" s="517" t="str">
        <f t="shared" si="37"/>
        <v/>
      </c>
      <c r="T49" s="517" t="str">
        <f t="shared" si="37"/>
        <v/>
      </c>
      <c r="U49" s="517" t="str">
        <f t="shared" si="37"/>
        <v/>
      </c>
      <c r="V49" s="209" t="str">
        <f t="shared" si="37"/>
        <v/>
      </c>
      <c r="W49" s="209" t="str">
        <f t="shared" si="37"/>
        <v/>
      </c>
      <c r="X49" s="210" t="str">
        <f t="shared" si="37"/>
        <v/>
      </c>
    </row>
    <row r="50" spans="2:24" ht="15" customHeight="1" x14ac:dyDescent="0.25">
      <c r="B50" s="64" t="s">
        <v>308</v>
      </c>
      <c r="C50" s="441"/>
      <c r="D50" s="441"/>
      <c r="E50" s="443"/>
      <c r="F50" s="442"/>
      <c r="G50" s="441"/>
      <c r="H50" s="441"/>
      <c r="I50" s="441"/>
      <c r="J50" s="441"/>
      <c r="K50" s="441"/>
      <c r="L50" s="441"/>
      <c r="M50" s="442"/>
      <c r="O50" s="516" t="str">
        <f t="shared" si="37"/>
        <v/>
      </c>
      <c r="P50" s="517" t="str">
        <f t="shared" si="37"/>
        <v/>
      </c>
      <c r="Q50" s="518" t="str">
        <f t="shared" si="37"/>
        <v/>
      </c>
      <c r="R50" s="517" t="str">
        <f t="shared" si="37"/>
        <v/>
      </c>
      <c r="S50" s="517" t="str">
        <f t="shared" si="37"/>
        <v/>
      </c>
      <c r="T50" s="517" t="str">
        <f t="shared" si="37"/>
        <v/>
      </c>
      <c r="U50" s="517" t="str">
        <f t="shared" si="37"/>
        <v/>
      </c>
      <c r="V50" s="209" t="str">
        <f t="shared" si="37"/>
        <v/>
      </c>
      <c r="W50" s="209" t="str">
        <f t="shared" si="37"/>
        <v/>
      </c>
      <c r="X50" s="210" t="str">
        <f t="shared" si="37"/>
        <v/>
      </c>
    </row>
    <row r="51" spans="2:24" ht="15" customHeight="1" x14ac:dyDescent="0.25">
      <c r="B51" s="64" t="s">
        <v>309</v>
      </c>
      <c r="C51" s="441"/>
      <c r="D51" s="441"/>
      <c r="E51" s="443"/>
      <c r="F51" s="444"/>
      <c r="G51" s="441"/>
      <c r="H51" s="441"/>
      <c r="I51" s="441"/>
      <c r="J51" s="441"/>
      <c r="K51" s="441"/>
      <c r="L51" s="441"/>
      <c r="M51" s="442"/>
      <c r="O51" s="516" t="str">
        <f t="shared" si="37"/>
        <v/>
      </c>
      <c r="P51" s="517" t="str">
        <f t="shared" si="37"/>
        <v/>
      </c>
      <c r="Q51" s="515" t="str">
        <f t="shared" si="37"/>
        <v/>
      </c>
      <c r="R51" s="517" t="str">
        <f t="shared" si="37"/>
        <v/>
      </c>
      <c r="S51" s="517" t="str">
        <f t="shared" si="37"/>
        <v/>
      </c>
      <c r="T51" s="517" t="str">
        <f t="shared" si="37"/>
        <v/>
      </c>
      <c r="U51" s="517" t="str">
        <f t="shared" si="37"/>
        <v/>
      </c>
      <c r="V51" s="209" t="str">
        <f t="shared" si="37"/>
        <v/>
      </c>
      <c r="W51" s="209" t="str">
        <f t="shared" si="37"/>
        <v/>
      </c>
      <c r="X51" s="210" t="str">
        <f t="shared" si="37"/>
        <v/>
      </c>
    </row>
    <row r="52" spans="2:24" ht="15" customHeight="1" thickBot="1" x14ac:dyDescent="0.3">
      <c r="B52" s="66" t="s">
        <v>310</v>
      </c>
      <c r="C52" s="523" t="str">
        <f t="shared" ref="C52:J52" si="38">IF(COUNT(C47:C51) &gt; 0, SUM(C47:C51), "")</f>
        <v/>
      </c>
      <c r="D52" s="523" t="str">
        <f t="shared" si="38"/>
        <v/>
      </c>
      <c r="E52" s="527" t="str">
        <f t="shared" si="38"/>
        <v/>
      </c>
      <c r="F52" s="525" t="str">
        <f t="shared" si="38"/>
        <v/>
      </c>
      <c r="G52" s="523" t="str">
        <f t="shared" si="38"/>
        <v/>
      </c>
      <c r="H52" s="523" t="str">
        <f t="shared" si="38"/>
        <v/>
      </c>
      <c r="I52" s="523" t="str">
        <f t="shared" si="38"/>
        <v/>
      </c>
      <c r="J52" s="523" t="str">
        <f t="shared" si="38"/>
        <v/>
      </c>
      <c r="K52" s="523" t="str">
        <f t="shared" ref="K52:M52" si="39">IF(COUNT(K47:K51) &gt; 0, SUM(K47:K51), "")</f>
        <v/>
      </c>
      <c r="L52" s="523" t="str">
        <f t="shared" si="39"/>
        <v/>
      </c>
      <c r="M52" s="525" t="str">
        <f t="shared" si="39"/>
        <v/>
      </c>
      <c r="N52" s="469"/>
      <c r="O52" s="528" t="str">
        <f t="shared" si="37"/>
        <v/>
      </c>
      <c r="P52" s="520" t="str">
        <f t="shared" si="37"/>
        <v/>
      </c>
      <c r="Q52" s="521" t="str">
        <f t="shared" si="37"/>
        <v/>
      </c>
      <c r="R52" s="529" t="str">
        <f t="shared" si="37"/>
        <v/>
      </c>
      <c r="S52" s="529" t="str">
        <f t="shared" si="37"/>
        <v/>
      </c>
      <c r="T52" s="529" t="str">
        <f t="shared" si="37"/>
        <v/>
      </c>
      <c r="U52" s="529" t="str">
        <f t="shared" si="37"/>
        <v/>
      </c>
      <c r="V52" s="530" t="str">
        <f t="shared" si="37"/>
        <v/>
      </c>
      <c r="W52" s="530" t="str">
        <f t="shared" si="37"/>
        <v/>
      </c>
      <c r="X52" s="213" t="str">
        <f t="shared" si="37"/>
        <v/>
      </c>
    </row>
    <row r="53" spans="2:24" ht="25.2" customHeight="1" x14ac:dyDescent="0.25">
      <c r="C53" s="461"/>
      <c r="D53" s="461"/>
      <c r="E53" s="462"/>
      <c r="F53" s="461"/>
      <c r="G53" s="461"/>
      <c r="H53" s="461"/>
      <c r="I53" s="461"/>
      <c r="J53" s="462"/>
      <c r="K53" s="462"/>
      <c r="L53" s="462"/>
      <c r="M53" s="462"/>
      <c r="O53" s="461"/>
      <c r="P53" s="462"/>
      <c r="Q53" s="461"/>
      <c r="R53" s="461"/>
      <c r="S53" s="470"/>
      <c r="T53" s="462"/>
      <c r="U53" s="462"/>
      <c r="V53" s="12"/>
      <c r="W53" s="12"/>
      <c r="X53" s="12"/>
    </row>
    <row r="54" spans="2:24" s="408" customFormat="1" ht="25.2" customHeight="1" thickBot="1" x14ac:dyDescent="0.35">
      <c r="C54" s="56" t="s">
        <v>555</v>
      </c>
      <c r="D54" s="56"/>
      <c r="E54" s="56"/>
      <c r="F54" s="56"/>
      <c r="G54" s="56"/>
      <c r="H54" s="56"/>
      <c r="I54" s="56"/>
      <c r="J54" s="56"/>
      <c r="K54" s="56"/>
      <c r="L54" s="56"/>
      <c r="M54" s="56"/>
      <c r="O54" s="56" t="s">
        <v>556</v>
      </c>
      <c r="P54" s="56"/>
      <c r="Q54" s="56"/>
      <c r="R54" s="56"/>
      <c r="S54" s="56"/>
      <c r="T54" s="56"/>
      <c r="U54" s="56"/>
      <c r="V54" s="56"/>
      <c r="W54" s="56"/>
      <c r="X54" s="56"/>
    </row>
    <row r="55" spans="2:24" ht="15" customHeight="1" x14ac:dyDescent="0.25">
      <c r="B55" s="202" t="s">
        <v>304</v>
      </c>
      <c r="C55" s="522">
        <f>ehcp_year1</f>
        <v>2022</v>
      </c>
      <c r="D55" s="522">
        <f>C55+1</f>
        <v>2023</v>
      </c>
      <c r="E55" s="522">
        <f t="shared" ref="E55:M55" si="40">D55+1</f>
        <v>2024</v>
      </c>
      <c r="F55" s="495">
        <f t="shared" si="40"/>
        <v>2025</v>
      </c>
      <c r="G55" s="414">
        <f t="shared" si="40"/>
        <v>2026</v>
      </c>
      <c r="H55" s="414">
        <f t="shared" si="40"/>
        <v>2027</v>
      </c>
      <c r="I55" s="414">
        <f t="shared" si="40"/>
        <v>2028</v>
      </c>
      <c r="J55" s="414">
        <f t="shared" si="40"/>
        <v>2029</v>
      </c>
      <c r="K55" s="414">
        <f t="shared" si="40"/>
        <v>2030</v>
      </c>
      <c r="L55" s="414">
        <f t="shared" si="40"/>
        <v>2031</v>
      </c>
      <c r="M55" s="495">
        <f t="shared" si="40"/>
        <v>2032</v>
      </c>
      <c r="N55" s="469"/>
      <c r="O55" s="512">
        <f>D55</f>
        <v>2023</v>
      </c>
      <c r="P55" s="413">
        <f t="shared" ref="P55" si="41">E55</f>
        <v>2024</v>
      </c>
      <c r="Q55" s="495">
        <f t="shared" ref="Q55" si="42">F55</f>
        <v>2025</v>
      </c>
      <c r="R55" s="414">
        <f t="shared" ref="R55" si="43">G55</f>
        <v>2026</v>
      </c>
      <c r="S55" s="414">
        <f t="shared" ref="S55" si="44">H55</f>
        <v>2027</v>
      </c>
      <c r="T55" s="414">
        <f t="shared" ref="T55" si="45">I55</f>
        <v>2028</v>
      </c>
      <c r="U55" s="414">
        <f t="shared" ref="U55" si="46">J55</f>
        <v>2029</v>
      </c>
      <c r="V55" s="59">
        <f t="shared" ref="V55" si="47">K55</f>
        <v>2030</v>
      </c>
      <c r="W55" s="59">
        <f t="shared" ref="W55" si="48">L55</f>
        <v>2031</v>
      </c>
      <c r="X55" s="60">
        <f t="shared" ref="X55" si="49">M55</f>
        <v>2032</v>
      </c>
    </row>
    <row r="56" spans="2:24" ht="15" customHeight="1" x14ac:dyDescent="0.25">
      <c r="B56" s="62" t="s">
        <v>313</v>
      </c>
      <c r="C56" s="938">
        <v>612</v>
      </c>
      <c r="D56" s="938">
        <v>603</v>
      </c>
      <c r="E56" s="939">
        <v>752</v>
      </c>
      <c r="F56" s="939">
        <v>841</v>
      </c>
      <c r="G56" s="441">
        <v>1060.3565749920049</v>
      </c>
      <c r="H56" s="441">
        <v>1213.6916764267896</v>
      </c>
      <c r="I56" s="441">
        <v>1396.0808478384329</v>
      </c>
      <c r="J56" s="441">
        <v>1667.9119198381086</v>
      </c>
      <c r="K56" s="441">
        <v>1961.4792196073472</v>
      </c>
      <c r="L56" s="441">
        <v>2331.6387568676414</v>
      </c>
      <c r="M56" s="442">
        <v>2807.4542498773317</v>
      </c>
      <c r="O56" s="513">
        <f t="shared" ref="O56:O69" si="50">IFERROR((D56-C56)/C56,"")</f>
        <v>-1.4705882352941176E-2</v>
      </c>
      <c r="P56" s="514">
        <f t="shared" ref="P56:P69" si="51">IFERROR((E56-D56)/D56,"")</f>
        <v>0.2470978441127695</v>
      </c>
      <c r="Q56" s="515">
        <f t="shared" ref="Q56:Q69" si="52">IFERROR((F56-E56)/E56,"")</f>
        <v>0.11835106382978723</v>
      </c>
      <c r="R56" s="514">
        <f t="shared" ref="R56:R69" si="53">IFERROR((G56-F56)/F56,"")</f>
        <v>0.26082826990725905</v>
      </c>
      <c r="S56" s="514">
        <f t="shared" ref="S56:S69" si="54">IFERROR((H56-G56)/G56,"")</f>
        <v>0.14460711146714103</v>
      </c>
      <c r="T56" s="514">
        <f t="shared" ref="T56:T69" si="55">IFERROR((I56-H56)/H56,"")</f>
        <v>0.15027636339124636</v>
      </c>
      <c r="U56" s="514">
        <f t="shared" ref="U56:U69" si="56">IFERROR((J56-I56)/I56,"")</f>
        <v>0.1947101218532972</v>
      </c>
      <c r="V56" s="206">
        <f t="shared" ref="V56:V69" si="57">IFERROR((K56-J56)/J56,"")</f>
        <v>0.1760088744960423</v>
      </c>
      <c r="W56" s="206">
        <f t="shared" ref="W56:W69" si="58">IFERROR((L56-K56)/K56,"")</f>
        <v>0.1887144832125183</v>
      </c>
      <c r="X56" s="207">
        <f t="shared" ref="X56:X69" si="59">IFERROR((M56-L56)/L56,"")</f>
        <v>0.20406913018074377</v>
      </c>
    </row>
    <row r="57" spans="2:24" ht="15" customHeight="1" x14ac:dyDescent="0.25">
      <c r="B57" s="62" t="s">
        <v>314</v>
      </c>
      <c r="C57" s="445">
        <v>55</v>
      </c>
      <c r="D57" s="445">
        <v>52</v>
      </c>
      <c r="E57" s="940">
        <v>66</v>
      </c>
      <c r="F57" s="940">
        <v>59</v>
      </c>
      <c r="G57" s="443">
        <v>74.388867924528299</v>
      </c>
      <c r="H57" s="443">
        <v>85.146027240404976</v>
      </c>
      <c r="I57" s="443">
        <v>97.941462571305038</v>
      </c>
      <c r="J57" s="443">
        <v>117.011656683054</v>
      </c>
      <c r="K57" s="443">
        <v>137.60674667875563</v>
      </c>
      <c r="L57" s="443">
        <v>163.57513276479293</v>
      </c>
      <c r="M57" s="444">
        <v>196.95576782730387</v>
      </c>
      <c r="O57" s="516">
        <f t="shared" si="50"/>
        <v>-5.4545454545454543E-2</v>
      </c>
      <c r="P57" s="517">
        <f t="shared" si="51"/>
        <v>0.26923076923076922</v>
      </c>
      <c r="Q57" s="518">
        <f t="shared" si="52"/>
        <v>-0.10606060606060606</v>
      </c>
      <c r="R57" s="517">
        <f t="shared" si="53"/>
        <v>0.26082826990725932</v>
      </c>
      <c r="S57" s="517">
        <f t="shared" si="54"/>
        <v>0.14460711146714078</v>
      </c>
      <c r="T57" s="517">
        <f t="shared" si="55"/>
        <v>0.15027636339124639</v>
      </c>
      <c r="U57" s="517">
        <f t="shared" si="56"/>
        <v>0.19471012185329731</v>
      </c>
      <c r="V57" s="209">
        <f t="shared" si="57"/>
        <v>0.17600887449604219</v>
      </c>
      <c r="W57" s="209">
        <f t="shared" si="58"/>
        <v>0.18871448321251838</v>
      </c>
      <c r="X57" s="210">
        <f t="shared" si="59"/>
        <v>0.2040691301807436</v>
      </c>
    </row>
    <row r="58" spans="2:24" ht="15" customHeight="1" x14ac:dyDescent="0.25">
      <c r="B58" s="62" t="s">
        <v>315</v>
      </c>
      <c r="C58" s="445">
        <v>312</v>
      </c>
      <c r="D58" s="445">
        <v>272</v>
      </c>
      <c r="E58" s="940">
        <v>258</v>
      </c>
      <c r="F58" s="940">
        <v>266</v>
      </c>
      <c r="G58" s="443">
        <v>335.38031979533093</v>
      </c>
      <c r="H58" s="443">
        <v>383.87869908385971</v>
      </c>
      <c r="I58" s="443">
        <v>441.56659396554477</v>
      </c>
      <c r="J58" s="443">
        <v>527.54407928292142</v>
      </c>
      <c r="K58" s="443">
        <v>620.39651892455925</v>
      </c>
      <c r="L58" s="443">
        <v>737.47432738025282</v>
      </c>
      <c r="M58" s="444">
        <v>887.97007189937005</v>
      </c>
      <c r="O58" s="516">
        <f t="shared" si="50"/>
        <v>-0.12820512820512819</v>
      </c>
      <c r="P58" s="517">
        <f t="shared" si="51"/>
        <v>-5.1470588235294115E-2</v>
      </c>
      <c r="Q58" s="518">
        <f t="shared" si="52"/>
        <v>3.1007751937984496E-2</v>
      </c>
      <c r="R58" s="517">
        <f t="shared" si="53"/>
        <v>0.26082826990725916</v>
      </c>
      <c r="S58" s="517">
        <f t="shared" si="54"/>
        <v>0.14460711146714089</v>
      </c>
      <c r="T58" s="517">
        <f t="shared" si="55"/>
        <v>0.15027636339124648</v>
      </c>
      <c r="U58" s="517">
        <f t="shared" si="56"/>
        <v>0.19471012185329725</v>
      </c>
      <c r="V58" s="209">
        <f t="shared" si="57"/>
        <v>0.17600887449604216</v>
      </c>
      <c r="W58" s="209">
        <f t="shared" si="58"/>
        <v>0.18871448321251838</v>
      </c>
      <c r="X58" s="210">
        <f t="shared" si="59"/>
        <v>0.20406913018074374</v>
      </c>
    </row>
    <row r="59" spans="2:24" ht="15" customHeight="1" x14ac:dyDescent="0.25">
      <c r="B59" s="62" t="s">
        <v>316</v>
      </c>
      <c r="C59" s="445">
        <v>3</v>
      </c>
      <c r="D59" s="445">
        <v>6</v>
      </c>
      <c r="E59" s="940">
        <v>8</v>
      </c>
      <c r="F59" s="940">
        <v>10</v>
      </c>
      <c r="G59" s="443">
        <v>12.608282699072593</v>
      </c>
      <c r="H59" s="443">
        <v>14.431530040746608</v>
      </c>
      <c r="I59" s="443">
        <v>16.600247893441534</v>
      </c>
      <c r="J59" s="443">
        <v>19.832484183568475</v>
      </c>
      <c r="K59" s="443">
        <v>23.323177403178921</v>
      </c>
      <c r="L59" s="443">
        <v>27.724598773693717</v>
      </c>
      <c r="M59" s="444">
        <v>33.382333530051504</v>
      </c>
      <c r="O59" s="516">
        <f t="shared" si="50"/>
        <v>1</v>
      </c>
      <c r="P59" s="517">
        <f t="shared" si="51"/>
        <v>0.33333333333333331</v>
      </c>
      <c r="Q59" s="518">
        <f t="shared" si="52"/>
        <v>0.25</v>
      </c>
      <c r="R59" s="517">
        <f t="shared" si="53"/>
        <v>0.26082826990725927</v>
      </c>
      <c r="S59" s="517">
        <f t="shared" si="54"/>
        <v>0.14460711146714098</v>
      </c>
      <c r="T59" s="517">
        <f t="shared" si="55"/>
        <v>0.15027636339124634</v>
      </c>
      <c r="U59" s="517">
        <f t="shared" si="56"/>
        <v>0.19471012185329722</v>
      </c>
      <c r="V59" s="209">
        <f t="shared" si="57"/>
        <v>0.17600887449604219</v>
      </c>
      <c r="W59" s="209">
        <f t="shared" si="58"/>
        <v>0.18871448321251838</v>
      </c>
      <c r="X59" s="210">
        <f t="shared" si="59"/>
        <v>0.20406913018074357</v>
      </c>
    </row>
    <row r="60" spans="2:24" ht="15" customHeight="1" x14ac:dyDescent="0.25">
      <c r="B60" s="62" t="s">
        <v>317</v>
      </c>
      <c r="C60" s="445">
        <v>97</v>
      </c>
      <c r="D60" s="445">
        <v>93</v>
      </c>
      <c r="E60" s="940">
        <v>90</v>
      </c>
      <c r="F60" s="940">
        <v>95</v>
      </c>
      <c r="G60" s="441">
        <v>119.77868564118963</v>
      </c>
      <c r="H60" s="443">
        <v>137.09953538709277</v>
      </c>
      <c r="I60" s="443">
        <v>157.70235498769458</v>
      </c>
      <c r="J60" s="443">
        <v>188.40859974390051</v>
      </c>
      <c r="K60" s="443">
        <v>221.57018533019973</v>
      </c>
      <c r="L60" s="443">
        <v>263.38368835009032</v>
      </c>
      <c r="M60" s="444">
        <v>317.13216853548931</v>
      </c>
      <c r="O60" s="516">
        <f t="shared" si="50"/>
        <v>-4.1237113402061855E-2</v>
      </c>
      <c r="P60" s="517">
        <f t="shared" si="51"/>
        <v>-3.2258064516129031E-2</v>
      </c>
      <c r="Q60" s="518">
        <f t="shared" si="52"/>
        <v>5.5555555555555552E-2</v>
      </c>
      <c r="R60" s="517">
        <f t="shared" si="53"/>
        <v>0.26082826990725921</v>
      </c>
      <c r="S60" s="517">
        <f t="shared" si="54"/>
        <v>0.14460711146714098</v>
      </c>
      <c r="T60" s="517">
        <f t="shared" si="55"/>
        <v>0.15027636339124645</v>
      </c>
      <c r="U60" s="517">
        <f t="shared" si="56"/>
        <v>0.19471012185329714</v>
      </c>
      <c r="V60" s="209">
        <f t="shared" si="57"/>
        <v>0.17600887449604216</v>
      </c>
      <c r="W60" s="209">
        <f t="shared" si="58"/>
        <v>0.18871448321251849</v>
      </c>
      <c r="X60" s="210">
        <f t="shared" si="59"/>
        <v>0.20406913018074363</v>
      </c>
    </row>
    <row r="61" spans="2:24" ht="15" customHeight="1" x14ac:dyDescent="0.25">
      <c r="B61" s="62" t="s">
        <v>318</v>
      </c>
      <c r="C61" s="445">
        <v>6</v>
      </c>
      <c r="D61" s="445">
        <v>6</v>
      </c>
      <c r="E61" s="940">
        <v>6</v>
      </c>
      <c r="F61" s="940">
        <v>7</v>
      </c>
      <c r="G61" s="443">
        <v>8.8257978893508149</v>
      </c>
      <c r="H61" s="443">
        <v>10.102071028522625</v>
      </c>
      <c r="I61" s="443">
        <v>11.620173525409074</v>
      </c>
      <c r="J61" s="443">
        <v>13.882738928497931</v>
      </c>
      <c r="K61" s="443">
        <v>16.326224182225243</v>
      </c>
      <c r="L61" s="443">
        <v>19.407219141585603</v>
      </c>
      <c r="M61" s="444">
        <v>23.367633471036054</v>
      </c>
      <c r="O61" s="516">
        <f t="shared" si="50"/>
        <v>0</v>
      </c>
      <c r="P61" s="517">
        <f t="shared" si="51"/>
        <v>0</v>
      </c>
      <c r="Q61" s="515">
        <f t="shared" si="52"/>
        <v>0.16666666666666666</v>
      </c>
      <c r="R61" s="517">
        <f t="shared" si="53"/>
        <v>0.26082826990725927</v>
      </c>
      <c r="S61" s="517">
        <f t="shared" si="54"/>
        <v>0.14460711146714086</v>
      </c>
      <c r="T61" s="517">
        <f t="shared" si="55"/>
        <v>0.1502763633912465</v>
      </c>
      <c r="U61" s="517">
        <f t="shared" si="56"/>
        <v>0.19471012185329703</v>
      </c>
      <c r="V61" s="209">
        <f t="shared" si="57"/>
        <v>0.17600887449604222</v>
      </c>
      <c r="W61" s="209">
        <f t="shared" si="58"/>
        <v>0.18871448321251857</v>
      </c>
      <c r="X61" s="210">
        <f t="shared" si="59"/>
        <v>0.20406913018074357</v>
      </c>
    </row>
    <row r="62" spans="2:24" ht="15" customHeight="1" x14ac:dyDescent="0.25">
      <c r="B62" s="62" t="s">
        <v>319</v>
      </c>
      <c r="C62" s="445">
        <v>499</v>
      </c>
      <c r="D62" s="445">
        <v>465</v>
      </c>
      <c r="E62" s="940">
        <v>501</v>
      </c>
      <c r="F62" s="940">
        <v>676</v>
      </c>
      <c r="G62" s="443">
        <v>852.31991045730729</v>
      </c>
      <c r="H62" s="443">
        <v>975.57143075447061</v>
      </c>
      <c r="I62" s="443">
        <v>1122.1767575966476</v>
      </c>
      <c r="J62" s="443">
        <v>1340.6759308092289</v>
      </c>
      <c r="K62" s="443">
        <v>1576.6467924548949</v>
      </c>
      <c r="L62" s="443">
        <v>1874.1828771016953</v>
      </c>
      <c r="M62" s="444">
        <v>2256.6457466314819</v>
      </c>
      <c r="O62" s="516">
        <f t="shared" si="50"/>
        <v>-6.8136272545090179E-2</v>
      </c>
      <c r="P62" s="517">
        <f t="shared" si="51"/>
        <v>7.7419354838709681E-2</v>
      </c>
      <c r="Q62" s="518">
        <f t="shared" si="52"/>
        <v>0.34930139720558884</v>
      </c>
      <c r="R62" s="516">
        <f t="shared" si="53"/>
        <v>0.26082826990725932</v>
      </c>
      <c r="S62" s="517">
        <f t="shared" si="54"/>
        <v>0.14460711146714084</v>
      </c>
      <c r="T62" s="517">
        <f t="shared" si="55"/>
        <v>0.15027636339124636</v>
      </c>
      <c r="U62" s="517">
        <f t="shared" si="56"/>
        <v>0.19471012185329734</v>
      </c>
      <c r="V62" s="209">
        <f t="shared" si="57"/>
        <v>0.17600887449604211</v>
      </c>
      <c r="W62" s="209">
        <f t="shared" si="58"/>
        <v>0.18871448321251852</v>
      </c>
      <c r="X62" s="210">
        <f t="shared" si="59"/>
        <v>0.20406913018074363</v>
      </c>
    </row>
    <row r="63" spans="2:24" ht="15" customHeight="1" x14ac:dyDescent="0.25">
      <c r="B63" s="62" t="s">
        <v>320</v>
      </c>
      <c r="C63" s="445">
        <v>407</v>
      </c>
      <c r="D63" s="445">
        <v>390</v>
      </c>
      <c r="E63" s="940">
        <v>507</v>
      </c>
      <c r="F63" s="940">
        <v>665</v>
      </c>
      <c r="G63" s="443">
        <v>838.45079948832745</v>
      </c>
      <c r="H63" s="443">
        <v>959.69674770964934</v>
      </c>
      <c r="I63" s="443">
        <v>1103.916484913862</v>
      </c>
      <c r="J63" s="443">
        <v>1318.8601982073035</v>
      </c>
      <c r="K63" s="443">
        <v>1550.9912973113983</v>
      </c>
      <c r="L63" s="443">
        <v>1843.6858184506323</v>
      </c>
      <c r="M63" s="444">
        <v>2219.9251797484253</v>
      </c>
      <c r="O63" s="516">
        <f t="shared" si="50"/>
        <v>-4.1769041769041768E-2</v>
      </c>
      <c r="P63" s="517">
        <f t="shared" si="51"/>
        <v>0.3</v>
      </c>
      <c r="Q63" s="518">
        <f t="shared" si="52"/>
        <v>0.31163708086785008</v>
      </c>
      <c r="R63" s="514">
        <f t="shared" si="53"/>
        <v>0.26082826990725932</v>
      </c>
      <c r="S63" s="517">
        <f t="shared" si="54"/>
        <v>0.14460711146714081</v>
      </c>
      <c r="T63" s="517">
        <f t="shared" si="55"/>
        <v>0.15027636339124642</v>
      </c>
      <c r="U63" s="517">
        <f t="shared" si="56"/>
        <v>0.19471012185329717</v>
      </c>
      <c r="V63" s="209">
        <f t="shared" si="57"/>
        <v>0.17600887449604233</v>
      </c>
      <c r="W63" s="209">
        <f t="shared" si="58"/>
        <v>0.18871448321251838</v>
      </c>
      <c r="X63" s="210">
        <f t="shared" si="59"/>
        <v>0.20406913018074369</v>
      </c>
    </row>
    <row r="64" spans="2:24" ht="15" customHeight="1" x14ac:dyDescent="0.25">
      <c r="B64" s="62" t="s">
        <v>321</v>
      </c>
      <c r="C64" s="445">
        <v>29</v>
      </c>
      <c r="D64" s="445">
        <v>27</v>
      </c>
      <c r="E64" s="940">
        <v>41</v>
      </c>
      <c r="F64" s="940">
        <v>39</v>
      </c>
      <c r="G64" s="443">
        <v>49.172302526383106</v>
      </c>
      <c r="H64" s="443">
        <v>56.282967158911767</v>
      </c>
      <c r="I64" s="443">
        <v>64.740966784421971</v>
      </c>
      <c r="J64" s="443">
        <v>77.346688315917049</v>
      </c>
      <c r="K64" s="443">
        <v>90.960391872397778</v>
      </c>
      <c r="L64" s="443">
        <v>108.1259352174055</v>
      </c>
      <c r="M64" s="444">
        <v>130.19110076720088</v>
      </c>
      <c r="O64" s="516">
        <f t="shared" si="50"/>
        <v>-6.8965517241379309E-2</v>
      </c>
      <c r="P64" s="517">
        <f t="shared" si="51"/>
        <v>0.51851851851851849</v>
      </c>
      <c r="Q64" s="518">
        <f t="shared" si="52"/>
        <v>-4.878048780487805E-2</v>
      </c>
      <c r="R64" s="516">
        <f t="shared" si="53"/>
        <v>0.26082826990725916</v>
      </c>
      <c r="S64" s="517">
        <f t="shared" si="54"/>
        <v>0.144607111467141</v>
      </c>
      <c r="T64" s="517">
        <f t="shared" si="55"/>
        <v>0.15027636339124628</v>
      </c>
      <c r="U64" s="517">
        <f t="shared" si="56"/>
        <v>0.19471012185329734</v>
      </c>
      <c r="V64" s="209">
        <f t="shared" si="57"/>
        <v>0.17600887449604208</v>
      </c>
      <c r="W64" s="209">
        <f t="shared" si="58"/>
        <v>0.18871448321251855</v>
      </c>
      <c r="X64" s="210">
        <f t="shared" si="59"/>
        <v>0.20406913018074369</v>
      </c>
    </row>
    <row r="65" spans="2:27" ht="15" customHeight="1" x14ac:dyDescent="0.25">
      <c r="B65" s="62" t="s">
        <v>322</v>
      </c>
      <c r="C65" s="445">
        <v>115</v>
      </c>
      <c r="D65" s="445">
        <v>110</v>
      </c>
      <c r="E65" s="940">
        <v>132</v>
      </c>
      <c r="F65" s="940">
        <v>140</v>
      </c>
      <c r="G65" s="443">
        <v>176.5159577870163</v>
      </c>
      <c r="H65" s="443">
        <v>202.04142057045252</v>
      </c>
      <c r="I65" s="443">
        <v>232.40347050818147</v>
      </c>
      <c r="J65" s="443">
        <v>277.65477856995864</v>
      </c>
      <c r="K65" s="443">
        <v>326.52448364450487</v>
      </c>
      <c r="L65" s="443">
        <v>388.14438283171205</v>
      </c>
      <c r="M65" s="444">
        <v>467.3526694207211</v>
      </c>
      <c r="O65" s="516">
        <f t="shared" si="50"/>
        <v>-4.3478260869565216E-2</v>
      </c>
      <c r="P65" s="517">
        <f t="shared" si="51"/>
        <v>0.2</v>
      </c>
      <c r="Q65" s="518">
        <f t="shared" si="52"/>
        <v>6.0606060606060608E-2</v>
      </c>
      <c r="R65" s="514">
        <f t="shared" si="53"/>
        <v>0.26082826990725932</v>
      </c>
      <c r="S65" s="517">
        <f t="shared" si="54"/>
        <v>0.14460711146714095</v>
      </c>
      <c r="T65" s="517">
        <f t="shared" si="55"/>
        <v>0.15027636339124634</v>
      </c>
      <c r="U65" s="517">
        <f t="shared" si="56"/>
        <v>0.19471012185329717</v>
      </c>
      <c r="V65" s="209">
        <f t="shared" si="57"/>
        <v>0.17600887449604219</v>
      </c>
      <c r="W65" s="209">
        <f t="shared" si="58"/>
        <v>0.18871448321251849</v>
      </c>
      <c r="X65" s="210">
        <f t="shared" si="59"/>
        <v>0.20406913018074366</v>
      </c>
    </row>
    <row r="66" spans="2:27" ht="15" customHeight="1" x14ac:dyDescent="0.25">
      <c r="B66" s="62" t="s">
        <v>323</v>
      </c>
      <c r="C66" s="445">
        <v>24</v>
      </c>
      <c r="D66" s="445">
        <v>23</v>
      </c>
      <c r="E66" s="940">
        <v>30</v>
      </c>
      <c r="F66" s="940">
        <v>26</v>
      </c>
      <c r="G66" s="443">
        <v>32.781535017588737</v>
      </c>
      <c r="H66" s="443">
        <v>37.52197810594118</v>
      </c>
      <c r="I66" s="443">
        <v>43.160644522947983</v>
      </c>
      <c r="J66" s="443">
        <v>51.564458877278028</v>
      </c>
      <c r="K66" s="443">
        <v>60.64026124826519</v>
      </c>
      <c r="L66" s="443">
        <v>72.083956811603656</v>
      </c>
      <c r="M66" s="444">
        <v>86.794067178133915</v>
      </c>
      <c r="O66" s="516">
        <f t="shared" si="50"/>
        <v>-4.1666666666666664E-2</v>
      </c>
      <c r="P66" s="517">
        <f t="shared" si="51"/>
        <v>0.30434782608695654</v>
      </c>
      <c r="Q66" s="518">
        <f t="shared" si="52"/>
        <v>-0.13333333333333333</v>
      </c>
      <c r="R66" s="517">
        <f t="shared" si="53"/>
        <v>0.26082826990725916</v>
      </c>
      <c r="S66" s="517">
        <f t="shared" si="54"/>
        <v>0.14460711146714106</v>
      </c>
      <c r="T66" s="517">
        <f t="shared" si="55"/>
        <v>0.15027636339124625</v>
      </c>
      <c r="U66" s="517">
        <f t="shared" si="56"/>
        <v>0.19471012185329717</v>
      </c>
      <c r="V66" s="209">
        <f t="shared" si="57"/>
        <v>0.1760088744960423</v>
      </c>
      <c r="W66" s="209">
        <f t="shared" si="58"/>
        <v>0.1887144832125183</v>
      </c>
      <c r="X66" s="210">
        <f t="shared" si="59"/>
        <v>0.20406913018074377</v>
      </c>
    </row>
    <row r="67" spans="2:27" ht="15" customHeight="1" x14ac:dyDescent="0.25">
      <c r="B67" s="62" t="s">
        <v>324</v>
      </c>
      <c r="C67" s="445">
        <v>30</v>
      </c>
      <c r="D67" s="445">
        <v>171</v>
      </c>
      <c r="E67" s="940">
        <v>83</v>
      </c>
      <c r="F67" s="940">
        <v>79</v>
      </c>
      <c r="G67" s="443">
        <v>99.605433322673477</v>
      </c>
      <c r="H67" s="443">
        <v>114.00908732189819</v>
      </c>
      <c r="I67" s="443">
        <v>131.14195835818811</v>
      </c>
      <c r="J67" s="443">
        <v>156.67662505019095</v>
      </c>
      <c r="K67" s="443">
        <v>184.25310148511346</v>
      </c>
      <c r="L67" s="443">
        <v>219.02433031218035</v>
      </c>
      <c r="M67" s="444">
        <v>263.7204348874069</v>
      </c>
      <c r="O67" s="516">
        <f t="shared" si="50"/>
        <v>4.7</v>
      </c>
      <c r="P67" s="517">
        <f t="shared" si="51"/>
        <v>-0.51461988304093564</v>
      </c>
      <c r="Q67" s="518">
        <f t="shared" si="52"/>
        <v>-4.8192771084337352E-2</v>
      </c>
      <c r="R67" s="517">
        <f t="shared" si="53"/>
        <v>0.26082826990725921</v>
      </c>
      <c r="S67" s="517">
        <f t="shared" si="54"/>
        <v>0.14460711146714092</v>
      </c>
      <c r="T67" s="517">
        <f t="shared" si="55"/>
        <v>0.15027636339124636</v>
      </c>
      <c r="U67" s="517">
        <f t="shared" si="56"/>
        <v>0.19471012185329728</v>
      </c>
      <c r="V67" s="209">
        <f t="shared" si="57"/>
        <v>0.17600887449604213</v>
      </c>
      <c r="W67" s="209">
        <f t="shared" si="58"/>
        <v>0.18871448321251838</v>
      </c>
      <c r="X67" s="210">
        <f t="shared" si="59"/>
        <v>0.20406913018074371</v>
      </c>
    </row>
    <row r="68" spans="2:27" ht="15" customHeight="1" x14ac:dyDescent="0.25">
      <c r="B68" s="72" t="s">
        <v>325</v>
      </c>
      <c r="C68" s="446">
        <v>0</v>
      </c>
      <c r="D68" s="445">
        <v>0</v>
      </c>
      <c r="E68" s="940">
        <v>0</v>
      </c>
      <c r="F68" s="940">
        <v>224</v>
      </c>
      <c r="G68" s="447">
        <v>282.42553245922608</v>
      </c>
      <c r="H68" s="447">
        <v>323.26627291272399</v>
      </c>
      <c r="I68" s="447">
        <v>371.84555281309036</v>
      </c>
      <c r="J68" s="447">
        <v>444.24764571193379</v>
      </c>
      <c r="K68" s="447">
        <v>522.43917383120777</v>
      </c>
      <c r="L68" s="447">
        <v>621.0310125307393</v>
      </c>
      <c r="M68" s="448">
        <v>747.76427107315374</v>
      </c>
      <c r="O68" s="516" t="str">
        <f t="shared" si="50"/>
        <v/>
      </c>
      <c r="P68" s="517" t="str">
        <f t="shared" si="51"/>
        <v/>
      </c>
      <c r="Q68" s="518" t="str">
        <f t="shared" si="52"/>
        <v/>
      </c>
      <c r="R68" s="517">
        <f t="shared" si="53"/>
        <v>0.26082826990725927</v>
      </c>
      <c r="S68" s="517">
        <f t="shared" si="54"/>
        <v>0.14460711146714086</v>
      </c>
      <c r="T68" s="517">
        <f t="shared" si="55"/>
        <v>0.1502763633912465</v>
      </c>
      <c r="U68" s="517">
        <f t="shared" si="56"/>
        <v>0.19471012185329703</v>
      </c>
      <c r="V68" s="209">
        <f t="shared" si="57"/>
        <v>0.17600887449604222</v>
      </c>
      <c r="W68" s="209">
        <f t="shared" si="58"/>
        <v>0.18871448321251857</v>
      </c>
      <c r="X68" s="210">
        <f t="shared" si="59"/>
        <v>0.20406913018074357</v>
      </c>
    </row>
    <row r="69" spans="2:27" ht="15" customHeight="1" thickBot="1" x14ac:dyDescent="0.3">
      <c r="B69" s="66" t="s">
        <v>326</v>
      </c>
      <c r="C69" s="532">
        <f t="shared" ref="C69:J69" si="60">IF(COUNT(C56:C68) &gt; 0, SUM(C56:C68), "")</f>
        <v>2189</v>
      </c>
      <c r="D69" s="532">
        <f t="shared" si="60"/>
        <v>2218</v>
      </c>
      <c r="E69" s="532">
        <f t="shared" si="60"/>
        <v>2474</v>
      </c>
      <c r="F69" s="533">
        <f t="shared" si="60"/>
        <v>3127</v>
      </c>
      <c r="G69" s="532">
        <f t="shared" si="60"/>
        <v>3942.6099999999992</v>
      </c>
      <c r="H69" s="532">
        <f t="shared" si="60"/>
        <v>4512.7394437414641</v>
      </c>
      <c r="I69" s="532">
        <f t="shared" si="60"/>
        <v>5190.8975162791685</v>
      </c>
      <c r="J69" s="532">
        <f t="shared" si="60"/>
        <v>6201.6178042018619</v>
      </c>
      <c r="K69" s="532">
        <f t="shared" ref="K69:M69" si="61">IF(COUNT(K56:K68) &gt; 0, SUM(K56:K68), "")</f>
        <v>7293.1575739740492</v>
      </c>
      <c r="L69" s="532">
        <f t="shared" si="61"/>
        <v>8669.4820365340256</v>
      </c>
      <c r="M69" s="533">
        <f t="shared" si="61"/>
        <v>10438.655694847108</v>
      </c>
      <c r="N69" s="469"/>
      <c r="O69" s="519">
        <f t="shared" si="50"/>
        <v>1.3248058474189127E-2</v>
      </c>
      <c r="P69" s="520">
        <f t="shared" si="51"/>
        <v>0.11541929666366095</v>
      </c>
      <c r="Q69" s="521">
        <f t="shared" si="52"/>
        <v>0.26394502829426031</v>
      </c>
      <c r="R69" s="520">
        <f t="shared" si="53"/>
        <v>0.2608282699072591</v>
      </c>
      <c r="S69" s="520">
        <f t="shared" si="54"/>
        <v>0.14460711146714106</v>
      </c>
      <c r="T69" s="520">
        <f t="shared" si="55"/>
        <v>0.15027636339124661</v>
      </c>
      <c r="U69" s="520">
        <f t="shared" si="56"/>
        <v>0.19471012185329695</v>
      </c>
      <c r="V69" s="212">
        <f t="shared" si="57"/>
        <v>0.17600887449604236</v>
      </c>
      <c r="W69" s="212">
        <f t="shared" si="58"/>
        <v>0.1887144832125183</v>
      </c>
      <c r="X69" s="213">
        <f t="shared" si="59"/>
        <v>0.20406913018074385</v>
      </c>
    </row>
    <row r="70" spans="2:27" ht="25.35" customHeight="1" x14ac:dyDescent="0.25">
      <c r="B70" s="96"/>
      <c r="C70" s="471"/>
      <c r="D70" s="471"/>
      <c r="E70" s="471"/>
      <c r="F70" s="472"/>
      <c r="O70" s="473"/>
      <c r="P70" s="473"/>
      <c r="Q70" s="473"/>
      <c r="R70" s="473"/>
      <c r="S70" s="473"/>
      <c r="T70" s="473"/>
      <c r="U70" s="473"/>
      <c r="V70" s="35"/>
      <c r="W70" s="35"/>
      <c r="X70" s="35"/>
      <c r="Y70" s="35"/>
      <c r="Z70" s="35"/>
      <c r="AA70" s="35"/>
    </row>
    <row r="71" spans="2:27" s="54" customFormat="1" ht="25.2" customHeight="1" x14ac:dyDescent="0.25">
      <c r="B71" s="92" t="s">
        <v>557</v>
      </c>
      <c r="C71" s="534"/>
      <c r="D71" s="534"/>
      <c r="E71" s="534"/>
      <c r="F71" s="534"/>
      <c r="G71" s="534"/>
      <c r="H71" s="534"/>
      <c r="I71" s="534"/>
      <c r="J71" s="534"/>
      <c r="K71" s="458"/>
      <c r="L71" s="458"/>
      <c r="M71" s="458"/>
      <c r="N71" s="450"/>
      <c r="O71" s="450"/>
      <c r="P71" s="450"/>
      <c r="Q71" s="450"/>
      <c r="R71" s="450"/>
      <c r="S71" s="450"/>
      <c r="T71" s="450"/>
      <c r="U71" s="450"/>
      <c r="V71" s="5"/>
      <c r="W71" s="5"/>
      <c r="X71" s="5"/>
      <c r="Y71" s="5"/>
      <c r="Z71" s="5"/>
      <c r="AA71" s="5"/>
    </row>
    <row r="99" spans="2:21" s="54" customFormat="1" ht="25.5" customHeight="1" x14ac:dyDescent="0.3">
      <c r="B99" s="92" t="s">
        <v>558</v>
      </c>
      <c r="C99" s="534"/>
      <c r="D99" s="534"/>
      <c r="E99" s="534"/>
      <c r="F99" s="534"/>
      <c r="G99" s="534"/>
      <c r="H99" s="534"/>
      <c r="I99" s="534"/>
      <c r="J99" s="534"/>
      <c r="K99" s="458"/>
      <c r="L99" s="458"/>
      <c r="M99" s="458"/>
      <c r="N99" s="450"/>
      <c r="O99" s="450"/>
      <c r="P99" s="450"/>
      <c r="Q99" s="450"/>
      <c r="R99" s="450"/>
      <c r="S99" s="450"/>
      <c r="T99" s="450"/>
      <c r="U99" s="450"/>
    </row>
    <row r="131" spans="2:21" s="54" customFormat="1" ht="25.5" customHeight="1" x14ac:dyDescent="0.3">
      <c r="B131" s="92" t="s">
        <v>559</v>
      </c>
      <c r="C131" s="534"/>
      <c r="D131" s="534"/>
      <c r="E131" s="534"/>
      <c r="F131" s="534"/>
      <c r="G131" s="534"/>
      <c r="H131" s="534"/>
      <c r="I131" s="534"/>
      <c r="J131" s="534"/>
      <c r="K131" s="458"/>
      <c r="L131" s="458"/>
      <c r="M131" s="458"/>
      <c r="N131" s="450"/>
      <c r="O131" s="450"/>
      <c r="P131" s="450"/>
      <c r="Q131" s="450"/>
      <c r="R131" s="450"/>
      <c r="S131" s="450"/>
      <c r="T131" s="450"/>
      <c r="U131" s="450"/>
    </row>
    <row r="162" spans="2:21" s="54" customFormat="1" ht="25.5" customHeight="1" x14ac:dyDescent="0.3">
      <c r="B162" s="92" t="s">
        <v>560</v>
      </c>
      <c r="C162" s="534"/>
      <c r="D162" s="534"/>
      <c r="E162" s="534"/>
      <c r="F162" s="534"/>
      <c r="G162" s="534"/>
      <c r="H162" s="534"/>
      <c r="I162" s="534"/>
      <c r="J162" s="534"/>
      <c r="K162" s="458"/>
      <c r="L162" s="458"/>
      <c r="M162" s="458"/>
      <c r="N162" s="450"/>
      <c r="O162" s="450"/>
      <c r="P162" s="450"/>
      <c r="Q162" s="450"/>
      <c r="R162" s="450"/>
      <c r="S162" s="450"/>
      <c r="T162" s="450"/>
      <c r="U162" s="450"/>
    </row>
    <row r="193" spans="2:21" s="543" customFormat="1" ht="15" x14ac:dyDescent="0.25">
      <c r="B193" s="540" t="s">
        <v>275</v>
      </c>
      <c r="C193" s="541"/>
      <c r="D193" s="541"/>
      <c r="E193" s="541"/>
      <c r="F193" s="541"/>
      <c r="G193" s="541"/>
      <c r="H193" s="541"/>
      <c r="I193" s="541"/>
      <c r="J193" s="541"/>
      <c r="K193" s="541"/>
      <c r="L193" s="541"/>
      <c r="M193" s="541"/>
      <c r="N193" s="542"/>
      <c r="O193" s="542"/>
      <c r="P193" s="542"/>
      <c r="Q193" s="542"/>
      <c r="R193" s="542"/>
      <c r="S193" s="542"/>
      <c r="T193" s="542"/>
      <c r="U193" s="542"/>
    </row>
    <row r="194" spans="2:21" x14ac:dyDescent="0.25">
      <c r="B194" s="2"/>
      <c r="C194" s="440"/>
      <c r="D194" s="440"/>
      <c r="E194" s="440"/>
      <c r="F194" s="440"/>
      <c r="G194" s="440"/>
      <c r="H194" s="440"/>
      <c r="I194" s="440"/>
      <c r="J194" s="440"/>
      <c r="K194" s="440"/>
      <c r="L194" s="440"/>
      <c r="M194" s="440"/>
    </row>
    <row r="195" spans="2:21" s="539" customFormat="1" ht="15" x14ac:dyDescent="0.25">
      <c r="B195" s="535" t="s">
        <v>561</v>
      </c>
      <c r="C195" s="536"/>
      <c r="D195" s="536"/>
      <c r="E195" s="536"/>
      <c r="F195" s="536"/>
      <c r="G195" s="537">
        <f>(SUM(G8:G9)+SUM(G14:G15)+SUM(G20:G21))/(SUM(F8:F9)+SUM(F14:F15)+SUM(F20:F21))-1</f>
        <v>0.24328363789210949</v>
      </c>
      <c r="H195" s="537">
        <f t="shared" ref="H195:M195" si="62">(SUM(H8:H9)+SUM(H14:H15)+SUM(H20:H21))/(SUM(G8:G9)+SUM(G14:G15)+SUM(G20:G21))-1</f>
        <v>0.10124198142126195</v>
      </c>
      <c r="I195" s="537">
        <f t="shared" si="62"/>
        <v>0.15552758243687803</v>
      </c>
      <c r="J195" s="537">
        <f t="shared" si="62"/>
        <v>0.15808255457139331</v>
      </c>
      <c r="K195" s="537">
        <f t="shared" si="62"/>
        <v>0.15834429296854702</v>
      </c>
      <c r="L195" s="537">
        <f t="shared" si="62"/>
        <v>0.15857062615881712</v>
      </c>
      <c r="M195" s="537">
        <f t="shared" si="62"/>
        <v>0.15876626093488855</v>
      </c>
      <c r="N195" s="538"/>
      <c r="O195" s="538"/>
      <c r="P195" s="538"/>
      <c r="Q195" s="538"/>
      <c r="R195" s="538"/>
      <c r="S195" s="538"/>
      <c r="T195" s="538"/>
      <c r="U195" s="538"/>
    </row>
    <row r="196" spans="2:21" s="539" customFormat="1" ht="15" x14ac:dyDescent="0.25">
      <c r="B196" s="535" t="s">
        <v>562</v>
      </c>
      <c r="C196" s="536"/>
      <c r="D196" s="537">
        <f>D34/C34-1</f>
        <v>1.3248058474189195E-2</v>
      </c>
      <c r="E196" s="537">
        <f t="shared" ref="E196:M196" si="63">E34/D34-1</f>
        <v>0.11541929666366091</v>
      </c>
      <c r="F196" s="537">
        <f t="shared" si="63"/>
        <v>0.26394502829426036</v>
      </c>
      <c r="G196" s="537">
        <f t="shared" si="63"/>
        <v>0.26082826990725927</v>
      </c>
      <c r="H196" s="537">
        <f t="shared" si="63"/>
        <v>0.144607111467141</v>
      </c>
      <c r="I196" s="537">
        <f t="shared" si="63"/>
        <v>0.1502763633912465</v>
      </c>
      <c r="J196" s="537">
        <f t="shared" si="63"/>
        <v>0.19471012185329717</v>
      </c>
      <c r="K196" s="537">
        <f t="shared" si="63"/>
        <v>0.17600887449604219</v>
      </c>
      <c r="L196" s="537">
        <f t="shared" si="63"/>
        <v>0.18871448321251849</v>
      </c>
      <c r="M196" s="537">
        <f t="shared" si="63"/>
        <v>0.20406913018074357</v>
      </c>
      <c r="N196" s="538"/>
      <c r="O196" s="538"/>
      <c r="P196" s="538"/>
      <c r="Q196" s="538"/>
      <c r="R196" s="538"/>
      <c r="S196" s="538"/>
      <c r="T196" s="538"/>
      <c r="U196" s="538"/>
    </row>
  </sheetData>
  <sheetProtection algorithmName="SHA-512" hashValue="wYFIpPMrZWcnXB2t2J6T3pu9C6ljaUoGBgnD/jKsjIAAer59c8QQa+bgX+GJXCJzWpkygzUAsKiHrvew+BT/Xg==" saltValue="KOzt/n5Yfa8+8ueUmAlwew==" spinCount="100000" sheet="1" formatCells="0" formatColumns="0" formatRows="0"/>
  <conditionalFormatting sqref="C56:D68">
    <cfRule type="cellIs" dxfId="152" priority="1" operator="lessThan">
      <formula>#REF!</formula>
    </cfRule>
    <cfRule type="cellIs" dxfId="151" priority="2" operator="greaterThan">
      <formula>#REF!</formula>
    </cfRule>
  </conditionalFormatting>
  <conditionalFormatting sqref="C28:E28">
    <cfRule type="cellIs" dxfId="150" priority="29" operator="lessThan">
      <formula>#REF!</formula>
    </cfRule>
    <cfRule type="cellIs" dxfId="149" priority="30" operator="greaterThan">
      <formula>#REF!</formula>
    </cfRule>
  </conditionalFormatting>
  <conditionalFormatting sqref="C37:E37">
    <cfRule type="cellIs" dxfId="148" priority="11" operator="lessThan">
      <formula>#REF!</formula>
    </cfRule>
    <cfRule type="cellIs" dxfId="147" priority="12" operator="greaterThan">
      <formula>#REF!</formula>
    </cfRule>
  </conditionalFormatting>
  <conditionalFormatting sqref="C45:E46">
    <cfRule type="cellIs" dxfId="146" priority="10" operator="greaterThan">
      <formula>#REF!</formula>
    </cfRule>
  </conditionalFormatting>
  <conditionalFormatting sqref="C45:E55">
    <cfRule type="cellIs" dxfId="145" priority="7" operator="lessThan">
      <formula>#REF!</formula>
    </cfRule>
  </conditionalFormatting>
  <conditionalFormatting sqref="C55:E55">
    <cfRule type="cellIs" dxfId="144" priority="8" operator="greaterThan">
      <formula>#REF!</formula>
    </cfRule>
  </conditionalFormatting>
  <conditionalFormatting sqref="C69:M69 C70:E70">
    <cfRule type="cellIs" dxfId="143" priority="39" operator="lessThan">
      <formula>#REF!</formula>
    </cfRule>
    <cfRule type="cellIs" dxfId="142" priority="40" operator="greaterThan">
      <formula>#REF!</formula>
    </cfRule>
  </conditionalFormatting>
  <conditionalFormatting sqref="E29:I33">
    <cfRule type="cellIs" dxfId="141" priority="5" operator="lessThan">
      <formula>#REF!</formula>
    </cfRule>
    <cfRule type="cellIs" dxfId="140" priority="6" operator="greaterThan">
      <formula>#REF!</formula>
    </cfRule>
  </conditionalFormatting>
  <conditionalFormatting sqref="E38:I42">
    <cfRule type="cellIs" dxfId="139" priority="3" operator="lessThan">
      <formula>#REF!</formula>
    </cfRule>
    <cfRule type="cellIs" dxfId="138" priority="4" operator="greaterThan">
      <formula>#REF!</formula>
    </cfRule>
  </conditionalFormatting>
  <conditionalFormatting sqref="F35:I35">
    <cfRule type="cellIs" dxfId="137" priority="41" operator="lessThan">
      <formula>#REF!</formula>
    </cfRule>
    <cfRule type="cellIs" dxfId="136" priority="42" operator="greaterThan">
      <formula>#REF!</formula>
    </cfRule>
  </conditionalFormatting>
  <conditionalFormatting sqref="F47:I51">
    <cfRule type="cellIs" dxfId="135" priority="21" operator="lessThan">
      <formula>#REF!</formula>
    </cfRule>
    <cfRule type="cellIs" dxfId="134" priority="22" operator="greaterThan">
      <formula>#REF!</formula>
    </cfRule>
  </conditionalFormatting>
  <conditionalFormatting sqref="P44:R44">
    <cfRule type="cellIs" dxfId="133" priority="27" operator="lessThan">
      <formula>#REF!</formula>
    </cfRule>
    <cfRule type="cellIs" dxfId="132" priority="28" operator="greaterThan">
      <formula>#REF!</formula>
    </cfRule>
  </conditionalFormatting>
  <dataValidations count="2">
    <dataValidation type="decimal" operator="greaterThanOrEqual" allowBlank="1" showInputMessage="1" showErrorMessage="1" sqref="F8:M24 O8:U24" xr:uid="{00000000-0002-0000-0B00-000000000000}">
      <formula1>0</formula1>
    </dataValidation>
    <dataValidation type="whole" operator="greaterThanOrEqual" allowBlank="1" showInputMessage="1" showErrorMessage="1" sqref="C47:M51 C38:M42 C56:M68 C29:M33" xr:uid="{00000000-0002-0000-0B00-000001000000}">
      <formula1>0</formula1>
    </dataValidation>
  </dataValidations>
  <hyperlinks>
    <hyperlink ref="A1" location="Template_contents_bottom" display="Back to contents"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5" tint="0.59999389629810485"/>
  </sheetPr>
  <dimension ref="A1:AL88"/>
  <sheetViews>
    <sheetView topLeftCell="H1" zoomScale="80" zoomScaleNormal="80" workbookViewId="0">
      <selection activeCell="O8" sqref="O8:U9"/>
    </sheetView>
  </sheetViews>
  <sheetFormatPr defaultColWidth="9" defaultRowHeight="13.8" x14ac:dyDescent="0.25"/>
  <cols>
    <col min="1" max="1" width="9" style="5"/>
    <col min="2" max="2" width="19.33203125" style="5" customWidth="1"/>
    <col min="3" max="13" width="16.5546875" style="5" customWidth="1"/>
    <col min="14" max="14" width="8.5546875" style="5" customWidth="1"/>
    <col min="15" max="27" width="16.5546875" style="5" customWidth="1"/>
    <col min="28" max="35" width="12.5546875" style="5" customWidth="1"/>
    <col min="36" max="38" width="10" style="5" customWidth="1"/>
    <col min="39" max="16384" width="9" style="5"/>
  </cols>
  <sheetData>
    <row r="1" spans="1:38" ht="14.4" x14ac:dyDescent="0.3">
      <c r="A1" s="391" t="s">
        <v>183</v>
      </c>
    </row>
    <row r="2" spans="1:38" s="54" customFormat="1" ht="24.6" x14ac:dyDescent="0.3">
      <c r="B2" s="406" t="s">
        <v>329</v>
      </c>
      <c r="C2" s="156"/>
      <c r="D2" s="156"/>
      <c r="E2" s="81"/>
      <c r="F2" s="81"/>
      <c r="H2" s="81"/>
      <c r="I2" s="81"/>
      <c r="J2" s="81"/>
      <c r="K2" s="81"/>
      <c r="L2" s="81"/>
      <c r="M2" s="81"/>
      <c r="N2" s="81"/>
      <c r="O2" s="81"/>
      <c r="P2" s="81"/>
      <c r="Q2" s="81"/>
      <c r="S2" s="81"/>
      <c r="T2" s="81"/>
      <c r="U2" s="81"/>
      <c r="V2" s="81"/>
      <c r="W2" s="81"/>
      <c r="X2" s="81"/>
      <c r="Y2" s="81"/>
    </row>
    <row r="3" spans="1:38" s="150" customFormat="1" ht="15" customHeight="1" x14ac:dyDescent="0.3">
      <c r="B3" s="410"/>
      <c r="C3" s="410"/>
      <c r="D3" s="410"/>
      <c r="E3" s="410"/>
      <c r="F3" s="410"/>
      <c r="G3" s="410"/>
      <c r="H3" s="410"/>
      <c r="I3" s="410"/>
      <c r="Z3" s="54"/>
      <c r="AA3" s="54"/>
      <c r="AB3" s="54"/>
      <c r="AC3" s="54"/>
    </row>
    <row r="4" spans="1:38" s="150" customFormat="1" ht="25.2" customHeight="1" x14ac:dyDescent="0.3">
      <c r="B4" s="30" t="s">
        <v>50</v>
      </c>
      <c r="C4" s="30"/>
      <c r="D4" s="30"/>
      <c r="E4" s="30"/>
      <c r="F4" s="30"/>
      <c r="G4" s="30"/>
      <c r="H4" s="30"/>
      <c r="I4" s="30"/>
      <c r="J4" s="30"/>
      <c r="K4" s="30"/>
      <c r="L4" s="30"/>
      <c r="M4" s="30"/>
      <c r="N4" s="30"/>
      <c r="O4" s="30"/>
      <c r="P4" s="30"/>
      <c r="Q4" s="30"/>
      <c r="R4" s="30"/>
      <c r="S4" s="30"/>
      <c r="T4" s="30"/>
      <c r="U4" s="30"/>
      <c r="V4" s="30"/>
      <c r="W4" s="30"/>
      <c r="X4" s="30"/>
      <c r="Y4" s="30"/>
      <c r="Z4" s="30"/>
      <c r="AA4" s="283"/>
      <c r="AB4" s="54"/>
      <c r="AC4" s="54"/>
      <c r="AD4" s="81"/>
      <c r="AE4" s="81"/>
      <c r="AF4" s="81"/>
      <c r="AG4" s="81"/>
      <c r="AH4" s="81"/>
      <c r="AI4" s="81"/>
      <c r="AJ4" s="81"/>
      <c r="AK4" s="81"/>
      <c r="AL4" s="81"/>
    </row>
    <row r="5" spans="1:38" s="54" customFormat="1" ht="15" customHeight="1" x14ac:dyDescent="0.3">
      <c r="Y5" s="544"/>
    </row>
    <row r="6" spans="1:38" s="54" customFormat="1" ht="25.2" customHeight="1" thickBot="1" x14ac:dyDescent="0.35">
      <c r="B6" s="81"/>
      <c r="C6" s="570" t="s">
        <v>531</v>
      </c>
      <c r="D6" s="571"/>
      <c r="E6" s="572"/>
      <c r="F6" s="573" t="s">
        <v>133</v>
      </c>
      <c r="G6" s="152" t="s">
        <v>256</v>
      </c>
      <c r="H6" s="162"/>
      <c r="I6" s="574"/>
      <c r="J6" s="574"/>
      <c r="K6" s="574"/>
      <c r="L6" s="574"/>
      <c r="M6" s="574"/>
      <c r="N6" s="459"/>
      <c r="O6" s="152" t="s">
        <v>232</v>
      </c>
      <c r="P6" s="162"/>
      <c r="Q6" s="162"/>
      <c r="R6" s="162"/>
      <c r="S6" s="162"/>
      <c r="T6" s="162"/>
      <c r="U6" s="162"/>
      <c r="V6" s="482"/>
      <c r="X6" s="544"/>
    </row>
    <row r="7" spans="1:38" s="54" customFormat="1" ht="15" customHeight="1" x14ac:dyDescent="0.3">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597"/>
      <c r="W7" s="598"/>
      <c r="X7" s="599"/>
      <c r="Y7" s="598"/>
      <c r="Z7" s="157"/>
      <c r="AA7" s="569"/>
    </row>
    <row r="8" spans="1:38" s="54" customFormat="1" ht="29.25" customHeight="1" x14ac:dyDescent="0.3">
      <c r="A8" s="407" t="s">
        <v>331</v>
      </c>
      <c r="B8" s="576" t="s">
        <v>332</v>
      </c>
      <c r="C8" s="579" cm="1">
        <f t="array" ref="C8">IFERROR(INDEX(s251outturn_schools_education!$N:$N, MATCH(1,(Cover!$F$7=s251outturn_schools_education!$I:$I)*(LEFT($B8,63)=s251outturn_schools_education!$L:$L)*(S251PY3=s251outturn_schools_education!$A:$A),0))+'HN recoupment'!C10,0)</f>
        <v>534000</v>
      </c>
      <c r="D8" s="579" cm="1">
        <f t="array" ref="D8">IFERROR(INDEX(s251outturn_schools_education!$N:$N, MATCH(1,(Cover!$F$7=s251outturn_schools_education!$I:$I)*(LEFT($B8,63)=s251outturn_schools_education!$L:$L)*(S251PY2=s251outturn_schools_education!$A:$A),0))+'HN recoupment'!D10,0)</f>
        <v>534000</v>
      </c>
      <c r="E8" s="579" cm="1">
        <f t="array" ref="E8">IFERROR(INDEX(s251outturn_schools_education!$N:$N, MATCH(1,(Cover!$F$7=s251outturn_schools_education!$I:$I)*(LEFT($B8,63)=s251outturn_schools_education!$L:$L)*(S251PY1=s251outturn_schools_education!$A:$A),0))+'HN recoupment'!E10,0)</f>
        <v>966000</v>
      </c>
      <c r="F8" s="545">
        <v>504000</v>
      </c>
      <c r="G8" s="419">
        <v>578458.53658536589</v>
      </c>
      <c r="H8" s="419">
        <v>578458.53658536589</v>
      </c>
      <c r="I8" s="419">
        <v>578458.53658536589</v>
      </c>
      <c r="J8" s="419">
        <v>578458.53658536589</v>
      </c>
      <c r="K8" s="419">
        <v>578458.53658536589</v>
      </c>
      <c r="L8" s="419">
        <v>578458.53658536589</v>
      </c>
      <c r="M8" s="419">
        <v>578458.53658536589</v>
      </c>
      <c r="N8" s="547"/>
      <c r="O8" s="546">
        <v>504000</v>
      </c>
      <c r="P8" s="546">
        <v>504000</v>
      </c>
      <c r="Q8" s="546">
        <v>504000</v>
      </c>
      <c r="R8" s="546">
        <v>504000</v>
      </c>
      <c r="S8" s="546">
        <v>504000</v>
      </c>
      <c r="T8" s="546">
        <v>504000</v>
      </c>
      <c r="U8" s="546">
        <v>504000</v>
      </c>
      <c r="V8" s="600" t="s">
        <v>332</v>
      </c>
      <c r="W8" s="80"/>
      <c r="X8" s="548"/>
      <c r="Y8" s="80"/>
      <c r="Z8" s="158"/>
      <c r="AA8" s="569"/>
    </row>
    <row r="9" spans="1:38" s="54" customFormat="1" ht="27" customHeight="1" x14ac:dyDescent="0.3">
      <c r="A9" s="80" t="s">
        <v>331</v>
      </c>
      <c r="B9" s="577" t="s">
        <v>333</v>
      </c>
      <c r="C9" s="579" cm="1">
        <f t="array" ref="C9">IFERROR(INDEX(s251outturn_schools_education!$O:$O, MATCH(1,(Cover!$F$7=s251outturn_schools_education!$I:$I)*(LEFT($B9,63)=s251outturn_schools_education!$L:$L)*(S251PY3=s251outturn_schools_education!$A:$A),0))+'HN recoupment'!C11,0)</f>
        <v>90000</v>
      </c>
      <c r="D9" s="579" cm="1">
        <f t="array" ref="D9">IFERROR(INDEX(s251outturn_schools_education!$O:$O, MATCH(1,(Cover!$F$7=s251outturn_schools_education!$I:$I)*(LEFT($B9,63)=s251outturn_schools_education!$L:$L)*(S251PY2=s251outturn_schools_education!$A:$A),0))+'HN recoupment'!D11,0)</f>
        <v>90000</v>
      </c>
      <c r="E9" s="579" cm="1">
        <f t="array" ref="E9">IFERROR(INDEX(s251outturn_schools_education!$O:$O, MATCH(1,(Cover!$F$7=s251outturn_schools_education!$I:$I)*(LEFT($B9,63)=s251outturn_schools_education!$L:$L)*(S251PY1=s251outturn_schools_education!$A:$A),0))+'HN recoupment'!E11,0)</f>
        <v>90000</v>
      </c>
      <c r="F9" s="549">
        <v>90000</v>
      </c>
      <c r="G9" s="419">
        <v>153541.46341463414</v>
      </c>
      <c r="H9" s="419">
        <v>153541.46341463414</v>
      </c>
      <c r="I9" s="419">
        <v>153541.46341463414</v>
      </c>
      <c r="J9" s="419">
        <v>153541.46341463414</v>
      </c>
      <c r="K9" s="419">
        <v>153541.46341463414</v>
      </c>
      <c r="L9" s="419">
        <v>153541.46341463414</v>
      </c>
      <c r="M9" s="419">
        <v>153541.46341463414</v>
      </c>
      <c r="N9" s="547"/>
      <c r="O9" s="546">
        <v>90000</v>
      </c>
      <c r="P9" s="546">
        <v>90000</v>
      </c>
      <c r="Q9" s="546">
        <v>90000</v>
      </c>
      <c r="R9" s="546">
        <v>90000</v>
      </c>
      <c r="S9" s="546">
        <v>90000</v>
      </c>
      <c r="T9" s="546">
        <v>90000</v>
      </c>
      <c r="U9" s="546">
        <v>90000</v>
      </c>
      <c r="V9" s="601" t="s">
        <v>333</v>
      </c>
      <c r="W9" s="602"/>
      <c r="X9" s="603"/>
      <c r="Y9" s="602"/>
      <c r="Z9" s="604"/>
      <c r="AA9" s="569"/>
    </row>
    <row r="10" spans="1:38" s="54" customFormat="1" ht="27.75" customHeight="1" x14ac:dyDescent="0.3">
      <c r="A10" s="80" t="s">
        <v>331</v>
      </c>
      <c r="B10" s="577" t="s">
        <v>334</v>
      </c>
      <c r="C10" s="579" cm="1">
        <f t="array" ref="C10">IFERROR(INDEX(s251outturn_schools_education!$M:$M, MATCH(1,(Cover!$F$7=s251outturn_schools_education!$I:$I)*(LEFT($B10,63)=s251outturn_schools_education!$L:$L)*(S251PY3=s251outturn_schools_education!$A:$A),0))+'HN recoupment'!C12,0)</f>
        <v>0</v>
      </c>
      <c r="D10" s="579" cm="1">
        <f t="array" ref="D10">IFERROR(INDEX(s251outturn_schools_education!$M:$M, MATCH(1,(Cover!$F$7=s251outturn_schools_education!$I:$I)*(LEFT($B10,63)=s251outturn_schools_education!$L:$L)*(S251PY2=s251outturn_schools_education!$A:$A),0))+'HN recoupment'!D12,0)</f>
        <v>0</v>
      </c>
      <c r="E10" s="579" cm="1">
        <f t="array" ref="E10">IFERROR(INDEX(s251outturn_schools_education!$M:$M, MATCH(1,(Cover!$F$7=s251outturn_schools_education!$I:$I)*(LEFT($B10,63)=s251outturn_schools_education!$L:$L)*(S251PY1=s251outturn_schools_education!$A:$A),0))+'HN recoupment'!E12,0)</f>
        <v>0</v>
      </c>
      <c r="F10" s="549"/>
      <c r="G10" s="546"/>
      <c r="H10" s="546"/>
      <c r="I10" s="546"/>
      <c r="J10" s="546"/>
      <c r="K10" s="546"/>
      <c r="L10" s="546"/>
      <c r="M10" s="549"/>
      <c r="N10" s="547"/>
      <c r="O10" s="550"/>
      <c r="P10" s="550"/>
      <c r="Q10" s="550"/>
      <c r="R10" s="550"/>
      <c r="S10" s="550"/>
      <c r="T10" s="551"/>
      <c r="U10" s="551"/>
      <c r="V10" s="605" t="s">
        <v>334</v>
      </c>
      <c r="W10" s="80"/>
      <c r="X10" s="548"/>
      <c r="Y10" s="80"/>
      <c r="Z10" s="158"/>
      <c r="AA10" s="569"/>
    </row>
    <row r="11" spans="1:38" s="54" customFormat="1" ht="15" customHeight="1" thickBot="1" x14ac:dyDescent="0.35">
      <c r="A11" s="80"/>
      <c r="B11" s="578" t="s">
        <v>212</v>
      </c>
      <c r="C11" s="580">
        <f>IFERROR(SUM(C8:C10), "")</f>
        <v>624000</v>
      </c>
      <c r="D11" s="581">
        <f>IFERROR(SUM(D8:D10), "")</f>
        <v>624000</v>
      </c>
      <c r="E11" s="581">
        <f>IFERROR(SUM(E8:E10), "")</f>
        <v>1056000</v>
      </c>
      <c r="F11" s="582">
        <f t="shared" ref="F11:J11" si="1">IF(COUNT(F8:F10) &gt; 0, SUM(F8:F10), "")</f>
        <v>594000</v>
      </c>
      <c r="G11" s="581">
        <f t="shared" si="1"/>
        <v>732000</v>
      </c>
      <c r="H11" s="581">
        <f t="shared" si="1"/>
        <v>732000</v>
      </c>
      <c r="I11" s="581">
        <f t="shared" si="1"/>
        <v>732000</v>
      </c>
      <c r="J11" s="581">
        <f t="shared" si="1"/>
        <v>732000</v>
      </c>
      <c r="K11" s="581">
        <f t="shared" ref="K11:L11" si="2">IF(COUNT(K8:K10) &gt; 0, SUM(K8:K10), "")</f>
        <v>732000</v>
      </c>
      <c r="L11" s="581">
        <f t="shared" si="2"/>
        <v>732000</v>
      </c>
      <c r="M11" s="582">
        <f t="shared" ref="M11" si="3">IF(COUNT(M8:M10) &gt; 0, SUM(M8:M10), "")</f>
        <v>732000</v>
      </c>
      <c r="N11" s="547"/>
      <c r="O11" s="581">
        <f t="shared" ref="O11:U11" si="4">IF(COUNT(O8:O10) &gt; 0, SUM(O8:O10), "")</f>
        <v>594000</v>
      </c>
      <c r="P11" s="581">
        <f t="shared" si="4"/>
        <v>594000</v>
      </c>
      <c r="Q11" s="581">
        <f t="shared" si="4"/>
        <v>594000</v>
      </c>
      <c r="R11" s="581">
        <f t="shared" si="4"/>
        <v>594000</v>
      </c>
      <c r="S11" s="581">
        <f t="shared" si="4"/>
        <v>594000</v>
      </c>
      <c r="T11" s="581">
        <f t="shared" si="4"/>
        <v>594000</v>
      </c>
      <c r="U11" s="581">
        <f t="shared" si="4"/>
        <v>594000</v>
      </c>
      <c r="V11" s="606" t="s">
        <v>212</v>
      </c>
      <c r="W11" s="607"/>
      <c r="X11" s="608"/>
      <c r="Y11" s="607"/>
      <c r="Z11" s="509"/>
      <c r="AA11" s="569"/>
    </row>
    <row r="12" spans="1:38" s="54" customFormat="1" ht="15" customHeight="1" x14ac:dyDescent="0.3">
      <c r="B12" s="291"/>
      <c r="C12" s="552"/>
      <c r="D12" s="552"/>
      <c r="E12" s="552"/>
      <c r="F12" s="552"/>
      <c r="G12" s="552"/>
      <c r="H12" s="552"/>
      <c r="I12" s="553"/>
      <c r="Y12" s="544"/>
    </row>
    <row r="13" spans="1:38" s="54" customFormat="1" ht="25.2" customHeight="1" thickBot="1" x14ac:dyDescent="0.35">
      <c r="C13" s="55" t="s">
        <v>549</v>
      </c>
      <c r="D13" s="55"/>
      <c r="E13" s="55"/>
      <c r="F13" s="55"/>
      <c r="G13" s="55"/>
      <c r="H13" s="55"/>
      <c r="I13" s="55"/>
      <c r="J13" s="55"/>
      <c r="K13" s="55"/>
      <c r="L13" s="55"/>
      <c r="M13" s="55"/>
      <c r="O13" s="55" t="s">
        <v>550</v>
      </c>
      <c r="P13" s="55"/>
      <c r="Q13" s="55"/>
      <c r="R13" s="55"/>
      <c r="S13" s="55"/>
      <c r="T13" s="55"/>
      <c r="U13" s="55"/>
      <c r="V13" s="55"/>
      <c r="W13" s="55"/>
      <c r="X13" s="55"/>
    </row>
    <row r="14" spans="1:38" s="54" customFormat="1" ht="15" customHeight="1" x14ac:dyDescent="0.3">
      <c r="B14" s="583" t="s">
        <v>304</v>
      </c>
      <c r="C14" s="413">
        <f>ehcp_year1</f>
        <v>2022</v>
      </c>
      <c r="D14" s="413">
        <f>C14+1</f>
        <v>2023</v>
      </c>
      <c r="E14" s="413">
        <f t="shared" ref="E14:M14" si="5">D14+1</f>
        <v>2024</v>
      </c>
      <c r="F14" s="495">
        <f t="shared" si="5"/>
        <v>2025</v>
      </c>
      <c r="G14" s="414">
        <f t="shared" si="5"/>
        <v>2026</v>
      </c>
      <c r="H14" s="414">
        <f t="shared" si="5"/>
        <v>2027</v>
      </c>
      <c r="I14" s="414">
        <f t="shared" si="5"/>
        <v>2028</v>
      </c>
      <c r="J14" s="414">
        <f t="shared" si="5"/>
        <v>2029</v>
      </c>
      <c r="K14" s="414">
        <f t="shared" si="5"/>
        <v>2030</v>
      </c>
      <c r="L14" s="414">
        <f t="shared" si="5"/>
        <v>2031</v>
      </c>
      <c r="M14" s="495">
        <f t="shared" si="5"/>
        <v>2032</v>
      </c>
      <c r="O14" s="430">
        <f>D14</f>
        <v>2023</v>
      </c>
      <c r="P14" s="413">
        <f t="shared" ref="P14:X14" si="6">E14</f>
        <v>2024</v>
      </c>
      <c r="Q14" s="495">
        <f t="shared" si="6"/>
        <v>2025</v>
      </c>
      <c r="R14" s="414">
        <f t="shared" si="6"/>
        <v>2026</v>
      </c>
      <c r="S14" s="414">
        <f t="shared" si="6"/>
        <v>2027</v>
      </c>
      <c r="T14" s="414">
        <f t="shared" si="6"/>
        <v>2028</v>
      </c>
      <c r="U14" s="414">
        <f t="shared" si="6"/>
        <v>2029</v>
      </c>
      <c r="V14" s="414">
        <f t="shared" si="6"/>
        <v>2030</v>
      </c>
      <c r="W14" s="414">
        <f t="shared" si="6"/>
        <v>2031</v>
      </c>
      <c r="X14" s="495">
        <f t="shared" si="6"/>
        <v>2032</v>
      </c>
    </row>
    <row r="15" spans="1:38" s="54" customFormat="1" ht="15" customHeight="1" x14ac:dyDescent="0.3">
      <c r="B15" s="584" t="s">
        <v>305</v>
      </c>
      <c r="C15" s="426">
        <v>22</v>
      </c>
      <c r="D15" s="426">
        <v>26</v>
      </c>
      <c r="E15" s="426">
        <v>42</v>
      </c>
      <c r="F15" s="427">
        <v>46</v>
      </c>
      <c r="G15" s="426">
        <v>59.684093684093682</v>
      </c>
      <c r="H15" s="426">
        <v>79.739998477039222</v>
      </c>
      <c r="I15" s="426">
        <v>99.11024563733281</v>
      </c>
      <c r="J15" s="426">
        <v>128.06471616877727</v>
      </c>
      <c r="K15" s="426">
        <v>165.25026940781515</v>
      </c>
      <c r="L15" s="426">
        <v>210.71761266107063</v>
      </c>
      <c r="M15" s="427">
        <v>270.95838710198103</v>
      </c>
      <c r="O15" s="609">
        <f t="shared" ref="O15:R20" si="7">IFERROR((D15-C15)/C15,"")</f>
        <v>0.18181818181818182</v>
      </c>
      <c r="P15" s="610">
        <f t="shared" si="7"/>
        <v>0.61538461538461542</v>
      </c>
      <c r="Q15" s="611">
        <f t="shared" si="7"/>
        <v>9.5238095238095233E-2</v>
      </c>
      <c r="R15" s="610">
        <f t="shared" si="7"/>
        <v>0.29748029748029742</v>
      </c>
      <c r="S15" s="610">
        <f t="shared" ref="S15:S20" si="8">IFERROR((H15-G15)/G15,"")</f>
        <v>0.33603433603433625</v>
      </c>
      <c r="T15" s="610">
        <f t="shared" ref="T15:X20" si="9">IFERROR((I15-H15)/H15,"")</f>
        <v>0.24291757625090957</v>
      </c>
      <c r="U15" s="610">
        <f t="shared" si="9"/>
        <v>0.29214406992184772</v>
      </c>
      <c r="V15" s="610">
        <f t="shared" si="9"/>
        <v>0.29036532740236443</v>
      </c>
      <c r="W15" s="610">
        <f t="shared" si="9"/>
        <v>0.27514232452504067</v>
      </c>
      <c r="X15" s="611">
        <f t="shared" si="9"/>
        <v>0.28588390728308438</v>
      </c>
    </row>
    <row r="16" spans="1:38" s="54" customFormat="1" ht="15" customHeight="1" x14ac:dyDescent="0.3">
      <c r="B16" s="585" t="s">
        <v>306</v>
      </c>
      <c r="C16" s="428">
        <v>219</v>
      </c>
      <c r="D16" s="428">
        <v>227</v>
      </c>
      <c r="E16" s="428">
        <v>298</v>
      </c>
      <c r="F16" s="429">
        <v>354</v>
      </c>
      <c r="G16" s="428">
        <v>417.39248791418447</v>
      </c>
      <c r="H16" s="428">
        <v>511.96939861660474</v>
      </c>
      <c r="I16" s="428">
        <v>613.26837382666417</v>
      </c>
      <c r="J16" s="428">
        <v>736.64286054958211</v>
      </c>
      <c r="K16" s="428">
        <v>890.26398842838398</v>
      </c>
      <c r="L16" s="428">
        <v>1070.5658763885988</v>
      </c>
      <c r="M16" s="429">
        <v>1289.0483474341781</v>
      </c>
      <c r="O16" s="612">
        <f t="shared" si="7"/>
        <v>3.6529680365296802E-2</v>
      </c>
      <c r="P16" s="613">
        <f t="shared" si="7"/>
        <v>0.31277533039647576</v>
      </c>
      <c r="Q16" s="614">
        <f t="shared" si="7"/>
        <v>0.18791946308724833</v>
      </c>
      <c r="R16" s="613">
        <f t="shared" si="7"/>
        <v>0.17907482461634031</v>
      </c>
      <c r="S16" s="613">
        <f t="shared" si="8"/>
        <v>0.22658987270002137</v>
      </c>
      <c r="T16" s="613">
        <f t="shared" si="9"/>
        <v>0.19786138680120324</v>
      </c>
      <c r="U16" s="613">
        <f t="shared" si="9"/>
        <v>0.20117536137252176</v>
      </c>
      <c r="V16" s="613">
        <f t="shared" si="9"/>
        <v>0.20854220695791553</v>
      </c>
      <c r="W16" s="613">
        <f t="shared" si="9"/>
        <v>0.20252631837721349</v>
      </c>
      <c r="X16" s="614">
        <f t="shared" si="9"/>
        <v>0.20408129556921692</v>
      </c>
    </row>
    <row r="17" spans="2:24" s="54" customFormat="1" ht="15" customHeight="1" x14ac:dyDescent="0.3">
      <c r="B17" s="585" t="s">
        <v>307</v>
      </c>
      <c r="C17" s="428">
        <v>141</v>
      </c>
      <c r="D17" s="428">
        <v>180</v>
      </c>
      <c r="E17" s="428">
        <v>178</v>
      </c>
      <c r="F17" s="429">
        <v>164</v>
      </c>
      <c r="G17" s="428">
        <v>174.21353450031432</v>
      </c>
      <c r="H17" s="428">
        <v>172.6174396254213</v>
      </c>
      <c r="I17" s="428">
        <v>171.14813426600247</v>
      </c>
      <c r="J17" s="428">
        <v>173.69276566490481</v>
      </c>
      <c r="K17" s="428">
        <v>173.5303266008894</v>
      </c>
      <c r="L17" s="428">
        <v>173.84388890765175</v>
      </c>
      <c r="M17" s="429">
        <v>174.75597570733763</v>
      </c>
      <c r="O17" s="612">
        <f t="shared" si="7"/>
        <v>0.27659574468085107</v>
      </c>
      <c r="P17" s="613">
        <f t="shared" si="7"/>
        <v>-1.1111111111111112E-2</v>
      </c>
      <c r="Q17" s="614">
        <f t="shared" si="7"/>
        <v>-7.8651685393258425E-2</v>
      </c>
      <c r="R17" s="613">
        <f t="shared" si="7"/>
        <v>6.2277649392160517E-2</v>
      </c>
      <c r="S17" s="613">
        <f t="shared" si="8"/>
        <v>-9.161715704069746E-3</v>
      </c>
      <c r="T17" s="613">
        <f t="shared" si="9"/>
        <v>-8.5119172350557899E-3</v>
      </c>
      <c r="U17" s="613">
        <f t="shared" si="9"/>
        <v>1.4868005484345002E-2</v>
      </c>
      <c r="V17" s="613">
        <f t="shared" si="9"/>
        <v>-9.3520915159356821E-4</v>
      </c>
      <c r="W17" s="613">
        <f t="shared" si="9"/>
        <v>1.8069596992318618E-3</v>
      </c>
      <c r="X17" s="614">
        <f t="shared" si="9"/>
        <v>5.2465853439944247E-3</v>
      </c>
    </row>
    <row r="18" spans="2:24" s="54" customFormat="1" ht="15" customHeight="1" x14ac:dyDescent="0.3">
      <c r="B18" s="585" t="s">
        <v>308</v>
      </c>
      <c r="C18" s="428">
        <v>7</v>
      </c>
      <c r="D18" s="428">
        <v>5</v>
      </c>
      <c r="E18" s="428">
        <v>0</v>
      </c>
      <c r="F18" s="429">
        <v>6</v>
      </c>
      <c r="G18" s="428">
        <v>6.0285714285714285</v>
      </c>
      <c r="H18" s="428">
        <v>6.6409977324263032</v>
      </c>
      <c r="I18" s="428">
        <v>7.9832523005674929</v>
      </c>
      <c r="J18" s="428">
        <v>8.8041052267104991</v>
      </c>
      <c r="K18" s="428">
        <v>9.9971365346215926</v>
      </c>
      <c r="L18" s="428">
        <v>11.464872119912304</v>
      </c>
      <c r="M18" s="429">
        <v>12.936755303952779</v>
      </c>
      <c r="O18" s="612">
        <f t="shared" si="7"/>
        <v>-0.2857142857142857</v>
      </c>
      <c r="P18" s="613">
        <f t="shared" si="7"/>
        <v>-1</v>
      </c>
      <c r="Q18" s="614" t="str">
        <f t="shared" si="7"/>
        <v/>
      </c>
      <c r="R18" s="613">
        <f t="shared" si="7"/>
        <v>4.761904761904745E-3</v>
      </c>
      <c r="S18" s="613">
        <f t="shared" si="8"/>
        <v>0.1015873015873015</v>
      </c>
      <c r="T18" s="613">
        <f t="shared" si="9"/>
        <v>0.20211640211640217</v>
      </c>
      <c r="U18" s="613">
        <f t="shared" si="9"/>
        <v>0.10282186948853608</v>
      </c>
      <c r="V18" s="613">
        <f t="shared" si="9"/>
        <v>0.13550852439741329</v>
      </c>
      <c r="W18" s="613">
        <f t="shared" si="9"/>
        <v>0.14681559866745056</v>
      </c>
      <c r="X18" s="614">
        <f t="shared" si="9"/>
        <v>0.12838199751779997</v>
      </c>
    </row>
    <row r="19" spans="2:24" s="54" customFormat="1" ht="15" customHeight="1" x14ac:dyDescent="0.3">
      <c r="B19" s="585" t="s">
        <v>309</v>
      </c>
      <c r="C19" s="428">
        <v>0</v>
      </c>
      <c r="D19" s="428">
        <v>0</v>
      </c>
      <c r="E19" s="428">
        <v>0</v>
      </c>
      <c r="F19" s="429">
        <v>0</v>
      </c>
      <c r="G19" s="428">
        <v>0</v>
      </c>
      <c r="H19" s="428">
        <v>0</v>
      </c>
      <c r="I19" s="428">
        <v>0</v>
      </c>
      <c r="J19" s="428">
        <v>0</v>
      </c>
      <c r="K19" s="428">
        <v>0</v>
      </c>
      <c r="L19" s="428">
        <v>0</v>
      </c>
      <c r="M19" s="429">
        <v>0</v>
      </c>
      <c r="O19" s="612" t="str">
        <f t="shared" si="7"/>
        <v/>
      </c>
      <c r="P19" s="613" t="str">
        <f t="shared" si="7"/>
        <v/>
      </c>
      <c r="Q19" s="614" t="str">
        <f t="shared" si="7"/>
        <v/>
      </c>
      <c r="R19" s="613" t="str">
        <f t="shared" si="7"/>
        <v/>
      </c>
      <c r="S19" s="613" t="str">
        <f t="shared" si="8"/>
        <v/>
      </c>
      <c r="T19" s="613" t="str">
        <f t="shared" si="9"/>
        <v/>
      </c>
      <c r="U19" s="613" t="str">
        <f t="shared" si="9"/>
        <v/>
      </c>
      <c r="V19" s="613" t="str">
        <f t="shared" si="9"/>
        <v/>
      </c>
      <c r="W19" s="613" t="str">
        <f t="shared" si="9"/>
        <v/>
      </c>
      <c r="X19" s="614" t="str">
        <f t="shared" si="9"/>
        <v/>
      </c>
    </row>
    <row r="20" spans="2:24" s="54" customFormat="1" ht="15" customHeight="1" thickBot="1" x14ac:dyDescent="0.35">
      <c r="B20" s="586" t="s">
        <v>310</v>
      </c>
      <c r="C20" s="587">
        <f t="shared" ref="C20:J20" si="10">IF(COUNT(C15:C19) &gt; 0, SUM(C15:C19), "")</f>
        <v>389</v>
      </c>
      <c r="D20" s="587">
        <f t="shared" si="10"/>
        <v>438</v>
      </c>
      <c r="E20" s="587">
        <f t="shared" si="10"/>
        <v>518</v>
      </c>
      <c r="F20" s="588">
        <f t="shared" si="10"/>
        <v>570</v>
      </c>
      <c r="G20" s="587">
        <f t="shared" si="10"/>
        <v>657.318687527164</v>
      </c>
      <c r="H20" s="587">
        <f t="shared" si="10"/>
        <v>770.96783445149151</v>
      </c>
      <c r="I20" s="587">
        <f t="shared" si="10"/>
        <v>891.51000603056696</v>
      </c>
      <c r="J20" s="587">
        <f t="shared" si="10"/>
        <v>1047.2044476099747</v>
      </c>
      <c r="K20" s="587">
        <f t="shared" ref="K20:L20" si="11">IF(COUNT(K15:K19) &gt; 0, SUM(K15:K19), "")</f>
        <v>1239.0417209717102</v>
      </c>
      <c r="L20" s="587">
        <f t="shared" si="11"/>
        <v>1466.5922500772335</v>
      </c>
      <c r="M20" s="588">
        <f t="shared" ref="M20" si="12">IF(COUNT(M15:M19) &gt; 0, SUM(M15:M19), "")</f>
        <v>1747.6994655474498</v>
      </c>
      <c r="O20" s="615">
        <f t="shared" si="7"/>
        <v>0.12596401028277635</v>
      </c>
      <c r="P20" s="616">
        <f t="shared" si="7"/>
        <v>0.18264840182648401</v>
      </c>
      <c r="Q20" s="617">
        <f t="shared" si="7"/>
        <v>0.10038610038610038</v>
      </c>
      <c r="R20" s="616">
        <f t="shared" si="7"/>
        <v>0.15319067987221754</v>
      </c>
      <c r="S20" s="616">
        <f t="shared" si="8"/>
        <v>0.1728980920227236</v>
      </c>
      <c r="T20" s="616">
        <f t="shared" si="9"/>
        <v>0.15635175190523443</v>
      </c>
      <c r="U20" s="616">
        <f t="shared" si="9"/>
        <v>0.17464127214077454</v>
      </c>
      <c r="V20" s="616">
        <f t="shared" si="9"/>
        <v>0.18318989553526432</v>
      </c>
      <c r="W20" s="616">
        <f t="shared" si="9"/>
        <v>0.18365041729754533</v>
      </c>
      <c r="X20" s="617">
        <f t="shared" si="9"/>
        <v>0.19167373580176264</v>
      </c>
    </row>
    <row r="21" spans="2:24" s="54" customFormat="1" ht="15" customHeight="1" x14ac:dyDescent="0.3">
      <c r="C21" s="552"/>
      <c r="D21" s="552"/>
    </row>
    <row r="22" spans="2:24" s="54" customFormat="1" ht="25.2" customHeight="1" thickBot="1" x14ac:dyDescent="0.35">
      <c r="C22" s="55" t="s">
        <v>551</v>
      </c>
      <c r="D22" s="55"/>
      <c r="E22" s="55"/>
      <c r="F22" s="55"/>
      <c r="G22" s="55"/>
      <c r="H22" s="55"/>
      <c r="I22" s="55"/>
      <c r="J22" s="55"/>
      <c r="K22" s="55"/>
      <c r="L22" s="55"/>
      <c r="M22" s="55"/>
      <c r="O22" s="55" t="s">
        <v>552</v>
      </c>
      <c r="P22" s="55"/>
      <c r="Q22" s="55"/>
      <c r="R22" s="55"/>
      <c r="S22" s="55"/>
      <c r="T22" s="55"/>
      <c r="U22" s="55"/>
      <c r="V22" s="55"/>
      <c r="W22" s="55"/>
      <c r="X22" s="55"/>
    </row>
    <row r="23" spans="2:24" s="54" customFormat="1" ht="15" customHeight="1" x14ac:dyDescent="0.3">
      <c r="B23" s="583" t="s">
        <v>304</v>
      </c>
      <c r="C23" s="413">
        <f>ehcp_year1</f>
        <v>2022</v>
      </c>
      <c r="D23" s="413">
        <f>C23+1</f>
        <v>2023</v>
      </c>
      <c r="E23" s="413">
        <f t="shared" ref="E23:M23" si="13">D23+1</f>
        <v>2024</v>
      </c>
      <c r="F23" s="495">
        <f t="shared" si="13"/>
        <v>2025</v>
      </c>
      <c r="G23" s="414">
        <f t="shared" si="13"/>
        <v>2026</v>
      </c>
      <c r="H23" s="414">
        <f t="shared" si="13"/>
        <v>2027</v>
      </c>
      <c r="I23" s="414">
        <f t="shared" si="13"/>
        <v>2028</v>
      </c>
      <c r="J23" s="414">
        <f t="shared" si="13"/>
        <v>2029</v>
      </c>
      <c r="K23" s="414">
        <f t="shared" si="13"/>
        <v>2030</v>
      </c>
      <c r="L23" s="414">
        <f t="shared" si="13"/>
        <v>2031</v>
      </c>
      <c r="M23" s="495">
        <f t="shared" si="13"/>
        <v>2032</v>
      </c>
      <c r="O23" s="430">
        <f>D23</f>
        <v>2023</v>
      </c>
      <c r="P23" s="413">
        <f t="shared" ref="P23" si="14">E23</f>
        <v>2024</v>
      </c>
      <c r="Q23" s="495">
        <f t="shared" ref="Q23" si="15">F23</f>
        <v>2025</v>
      </c>
      <c r="R23" s="414">
        <f t="shared" ref="R23" si="16">G23</f>
        <v>2026</v>
      </c>
      <c r="S23" s="414">
        <f t="shared" ref="S23" si="17">H23</f>
        <v>2027</v>
      </c>
      <c r="T23" s="414">
        <f t="shared" ref="T23" si="18">I23</f>
        <v>2028</v>
      </c>
      <c r="U23" s="414">
        <f t="shared" ref="U23" si="19">J23</f>
        <v>2029</v>
      </c>
      <c r="V23" s="414">
        <f t="shared" ref="V23" si="20">K23</f>
        <v>2030</v>
      </c>
      <c r="W23" s="414">
        <f t="shared" ref="W23" si="21">L23</f>
        <v>2031</v>
      </c>
      <c r="X23" s="495">
        <f t="shared" ref="X23" si="22">M23</f>
        <v>2032</v>
      </c>
    </row>
    <row r="24" spans="2:24" s="54" customFormat="1" ht="15" customHeight="1" x14ac:dyDescent="0.3">
      <c r="B24" s="584" t="s">
        <v>305</v>
      </c>
      <c r="C24" s="554"/>
      <c r="D24" s="426"/>
      <c r="E24" s="426"/>
      <c r="F24" s="427"/>
      <c r="G24" s="426"/>
      <c r="H24" s="426"/>
      <c r="I24" s="426"/>
      <c r="J24" s="426"/>
      <c r="K24" s="426"/>
      <c r="L24" s="426"/>
      <c r="M24" s="427"/>
      <c r="O24" s="609" t="str">
        <f t="shared" ref="O24:R29" si="23">IFERROR((D24-C24)/C24,"")</f>
        <v/>
      </c>
      <c r="P24" s="610" t="str">
        <f t="shared" si="23"/>
        <v/>
      </c>
      <c r="Q24" s="611" t="str">
        <f t="shared" si="23"/>
        <v/>
      </c>
      <c r="R24" s="610" t="str">
        <f t="shared" si="23"/>
        <v/>
      </c>
      <c r="S24" s="610" t="str">
        <f t="shared" ref="S24:S29" si="24">IFERROR((H24-G24)/G24,"")</f>
        <v/>
      </c>
      <c r="T24" s="610" t="str">
        <f t="shared" ref="T24:X29" si="25">IFERROR((I24-H24)/H24,"")</f>
        <v/>
      </c>
      <c r="U24" s="610" t="str">
        <f t="shared" si="25"/>
        <v/>
      </c>
      <c r="V24" s="610" t="str">
        <f t="shared" si="25"/>
        <v/>
      </c>
      <c r="W24" s="610" t="str">
        <f t="shared" si="25"/>
        <v/>
      </c>
      <c r="X24" s="611" t="str">
        <f t="shared" si="25"/>
        <v/>
      </c>
    </row>
    <row r="25" spans="2:24" s="54" customFormat="1" ht="15" customHeight="1" x14ac:dyDescent="0.3">
      <c r="B25" s="585" t="s">
        <v>306</v>
      </c>
      <c r="C25" s="555"/>
      <c r="D25" s="428"/>
      <c r="E25" s="428"/>
      <c r="F25" s="429"/>
      <c r="G25" s="428"/>
      <c r="H25" s="428"/>
      <c r="I25" s="428"/>
      <c r="J25" s="428"/>
      <c r="K25" s="428"/>
      <c r="L25" s="428"/>
      <c r="M25" s="429"/>
      <c r="O25" s="612" t="str">
        <f t="shared" si="23"/>
        <v/>
      </c>
      <c r="P25" s="613" t="str">
        <f t="shared" si="23"/>
        <v/>
      </c>
      <c r="Q25" s="614" t="str">
        <f t="shared" si="23"/>
        <v/>
      </c>
      <c r="R25" s="613" t="str">
        <f t="shared" si="23"/>
        <v/>
      </c>
      <c r="S25" s="613" t="str">
        <f t="shared" si="24"/>
        <v/>
      </c>
      <c r="T25" s="613" t="str">
        <f t="shared" si="25"/>
        <v/>
      </c>
      <c r="U25" s="613" t="str">
        <f t="shared" si="25"/>
        <v/>
      </c>
      <c r="V25" s="613" t="str">
        <f t="shared" si="25"/>
        <v/>
      </c>
      <c r="W25" s="613" t="str">
        <f t="shared" si="25"/>
        <v/>
      </c>
      <c r="X25" s="614" t="str">
        <f t="shared" si="25"/>
        <v/>
      </c>
    </row>
    <row r="26" spans="2:24" s="54" customFormat="1" ht="15" customHeight="1" x14ac:dyDescent="0.3">
      <c r="B26" s="585" t="s">
        <v>307</v>
      </c>
      <c r="C26" s="555"/>
      <c r="D26" s="428"/>
      <c r="E26" s="428"/>
      <c r="F26" s="429"/>
      <c r="G26" s="428"/>
      <c r="H26" s="428"/>
      <c r="I26" s="428"/>
      <c r="J26" s="428"/>
      <c r="K26" s="428"/>
      <c r="L26" s="428"/>
      <c r="M26" s="429"/>
      <c r="O26" s="612" t="str">
        <f t="shared" si="23"/>
        <v/>
      </c>
      <c r="P26" s="613" t="str">
        <f t="shared" si="23"/>
        <v/>
      </c>
      <c r="Q26" s="614" t="str">
        <f t="shared" si="23"/>
        <v/>
      </c>
      <c r="R26" s="613" t="str">
        <f t="shared" si="23"/>
        <v/>
      </c>
      <c r="S26" s="613" t="str">
        <f t="shared" si="24"/>
        <v/>
      </c>
      <c r="T26" s="613" t="str">
        <f t="shared" si="25"/>
        <v/>
      </c>
      <c r="U26" s="613" t="str">
        <f t="shared" si="25"/>
        <v/>
      </c>
      <c r="V26" s="613" t="str">
        <f t="shared" si="25"/>
        <v/>
      </c>
      <c r="W26" s="613" t="str">
        <f t="shared" si="25"/>
        <v/>
      </c>
      <c r="X26" s="614" t="str">
        <f t="shared" si="25"/>
        <v/>
      </c>
    </row>
    <row r="27" spans="2:24" s="54" customFormat="1" ht="15" customHeight="1" x14ac:dyDescent="0.3">
      <c r="B27" s="585" t="s">
        <v>308</v>
      </c>
      <c r="C27" s="555"/>
      <c r="D27" s="428"/>
      <c r="E27" s="428"/>
      <c r="F27" s="429"/>
      <c r="G27" s="428"/>
      <c r="H27" s="428"/>
      <c r="I27" s="428"/>
      <c r="J27" s="428"/>
      <c r="K27" s="428"/>
      <c r="L27" s="428"/>
      <c r="M27" s="429"/>
      <c r="O27" s="612" t="str">
        <f t="shared" si="23"/>
        <v/>
      </c>
      <c r="P27" s="613" t="str">
        <f t="shared" si="23"/>
        <v/>
      </c>
      <c r="Q27" s="614" t="str">
        <f t="shared" si="23"/>
        <v/>
      </c>
      <c r="R27" s="613" t="str">
        <f t="shared" si="23"/>
        <v/>
      </c>
      <c r="S27" s="613" t="str">
        <f t="shared" si="24"/>
        <v/>
      </c>
      <c r="T27" s="613" t="str">
        <f t="shared" si="25"/>
        <v/>
      </c>
      <c r="U27" s="613" t="str">
        <f t="shared" si="25"/>
        <v/>
      </c>
      <c r="V27" s="613" t="str">
        <f t="shared" si="25"/>
        <v/>
      </c>
      <c r="W27" s="613" t="str">
        <f t="shared" si="25"/>
        <v/>
      </c>
      <c r="X27" s="614" t="str">
        <f t="shared" si="25"/>
        <v/>
      </c>
    </row>
    <row r="28" spans="2:24" s="54" customFormat="1" ht="15" customHeight="1" x14ac:dyDescent="0.3">
      <c r="B28" s="585" t="s">
        <v>309</v>
      </c>
      <c r="C28" s="555"/>
      <c r="D28" s="428"/>
      <c r="E28" s="428"/>
      <c r="F28" s="429"/>
      <c r="G28" s="428"/>
      <c r="H28" s="428"/>
      <c r="I28" s="428"/>
      <c r="J28" s="428"/>
      <c r="K28" s="428"/>
      <c r="L28" s="428"/>
      <c r="M28" s="429"/>
      <c r="O28" s="612" t="str">
        <f t="shared" si="23"/>
        <v/>
      </c>
      <c r="P28" s="613" t="str">
        <f t="shared" si="23"/>
        <v/>
      </c>
      <c r="Q28" s="614" t="str">
        <f t="shared" si="23"/>
        <v/>
      </c>
      <c r="R28" s="613" t="str">
        <f t="shared" si="23"/>
        <v/>
      </c>
      <c r="S28" s="613" t="str">
        <f t="shared" si="24"/>
        <v/>
      </c>
      <c r="T28" s="613" t="str">
        <f t="shared" si="25"/>
        <v/>
      </c>
      <c r="U28" s="613" t="str">
        <f t="shared" si="25"/>
        <v/>
      </c>
      <c r="V28" s="613" t="str">
        <f t="shared" si="25"/>
        <v/>
      </c>
      <c r="W28" s="613" t="str">
        <f t="shared" si="25"/>
        <v/>
      </c>
      <c r="X28" s="614" t="str">
        <f t="shared" si="25"/>
        <v/>
      </c>
    </row>
    <row r="29" spans="2:24" s="54" customFormat="1" ht="15" customHeight="1" thickBot="1" x14ac:dyDescent="0.35">
      <c r="B29" s="586" t="s">
        <v>310</v>
      </c>
      <c r="C29" s="589" t="str">
        <f t="shared" ref="C29:J29" si="26">IF(COUNT(C24:C28) &gt; 0, SUM(C24:C28), "")</f>
        <v/>
      </c>
      <c r="D29" s="587" t="str">
        <f t="shared" si="26"/>
        <v/>
      </c>
      <c r="E29" s="587" t="str">
        <f t="shared" si="26"/>
        <v/>
      </c>
      <c r="F29" s="588" t="str">
        <f t="shared" si="26"/>
        <v/>
      </c>
      <c r="G29" s="587" t="str">
        <f t="shared" si="26"/>
        <v/>
      </c>
      <c r="H29" s="587" t="str">
        <f t="shared" si="26"/>
        <v/>
      </c>
      <c r="I29" s="587" t="str">
        <f t="shared" si="26"/>
        <v/>
      </c>
      <c r="J29" s="587" t="str">
        <f t="shared" si="26"/>
        <v/>
      </c>
      <c r="K29" s="587" t="str">
        <f t="shared" ref="K29:L29" si="27">IF(COUNT(K24:K28) &gt; 0, SUM(K24:K28), "")</f>
        <v/>
      </c>
      <c r="L29" s="587" t="str">
        <f t="shared" si="27"/>
        <v/>
      </c>
      <c r="M29" s="588" t="str">
        <f t="shared" ref="M29" si="28">IF(COUNT(M24:M28) &gt; 0, SUM(M24:M28), "")</f>
        <v/>
      </c>
      <c r="O29" s="615" t="str">
        <f t="shared" si="23"/>
        <v/>
      </c>
      <c r="P29" s="616" t="str">
        <f t="shared" si="23"/>
        <v/>
      </c>
      <c r="Q29" s="617" t="str">
        <f t="shared" si="23"/>
        <v/>
      </c>
      <c r="R29" s="616" t="str">
        <f t="shared" si="23"/>
        <v/>
      </c>
      <c r="S29" s="616" t="str">
        <f t="shared" si="24"/>
        <v/>
      </c>
      <c r="T29" s="616" t="str">
        <f t="shared" si="25"/>
        <v/>
      </c>
      <c r="U29" s="616" t="str">
        <f t="shared" si="25"/>
        <v/>
      </c>
      <c r="V29" s="616" t="str">
        <f t="shared" si="25"/>
        <v/>
      </c>
      <c r="W29" s="616" t="str">
        <f t="shared" si="25"/>
        <v/>
      </c>
      <c r="X29" s="617" t="str">
        <f t="shared" si="25"/>
        <v/>
      </c>
    </row>
    <row r="30" spans="2:24" s="54" customFormat="1" ht="15" customHeight="1" x14ac:dyDescent="0.3">
      <c r="C30" s="552"/>
      <c r="D30" s="552"/>
      <c r="F30" s="552"/>
      <c r="G30" s="552"/>
      <c r="H30" s="552"/>
      <c r="I30" s="552"/>
      <c r="O30" s="544"/>
      <c r="P30" s="544"/>
      <c r="Q30" s="556"/>
      <c r="R30" s="556"/>
      <c r="S30" s="557"/>
      <c r="T30" s="557"/>
      <c r="U30" s="557"/>
      <c r="V30" s="557"/>
      <c r="W30" s="557"/>
      <c r="X30" s="557"/>
    </row>
    <row r="31" spans="2:24" s="54" customFormat="1" ht="25.2" customHeight="1" thickBot="1" x14ac:dyDescent="0.35">
      <c r="C31" s="590" t="s">
        <v>553</v>
      </c>
      <c r="D31" s="55"/>
      <c r="E31" s="55"/>
      <c r="F31" s="55"/>
      <c r="G31" s="55"/>
      <c r="H31" s="55"/>
      <c r="I31" s="55"/>
      <c r="J31" s="55"/>
      <c r="K31" s="55"/>
      <c r="L31" s="55"/>
      <c r="M31" s="55"/>
      <c r="O31" s="55" t="s">
        <v>563</v>
      </c>
      <c r="P31" s="55"/>
      <c r="Q31" s="55"/>
      <c r="R31" s="55"/>
      <c r="S31" s="55"/>
      <c r="T31" s="55"/>
      <c r="U31" s="55"/>
      <c r="V31" s="55"/>
      <c r="W31" s="55"/>
      <c r="X31" s="55"/>
    </row>
    <row r="32" spans="2:24" s="54" customFormat="1" ht="15" customHeight="1" x14ac:dyDescent="0.3">
      <c r="B32" s="583" t="s">
        <v>304</v>
      </c>
      <c r="C32" s="413">
        <f>ehcp_year1</f>
        <v>2022</v>
      </c>
      <c r="D32" s="413">
        <f>C32+1</f>
        <v>2023</v>
      </c>
      <c r="E32" s="413">
        <f t="shared" ref="E32:M32" si="29">D32+1</f>
        <v>2024</v>
      </c>
      <c r="F32" s="495">
        <f t="shared" si="29"/>
        <v>2025</v>
      </c>
      <c r="G32" s="414">
        <f t="shared" si="29"/>
        <v>2026</v>
      </c>
      <c r="H32" s="414">
        <f t="shared" si="29"/>
        <v>2027</v>
      </c>
      <c r="I32" s="414">
        <f t="shared" si="29"/>
        <v>2028</v>
      </c>
      <c r="J32" s="414">
        <f t="shared" si="29"/>
        <v>2029</v>
      </c>
      <c r="K32" s="414">
        <f t="shared" si="29"/>
        <v>2030</v>
      </c>
      <c r="L32" s="414">
        <f t="shared" si="29"/>
        <v>2031</v>
      </c>
      <c r="M32" s="495">
        <f t="shared" si="29"/>
        <v>2032</v>
      </c>
      <c r="N32" s="558"/>
      <c r="O32" s="430">
        <f>D32</f>
        <v>2023</v>
      </c>
      <c r="P32" s="413">
        <f t="shared" ref="P32" si="30">E32</f>
        <v>2024</v>
      </c>
      <c r="Q32" s="495">
        <f t="shared" ref="Q32" si="31">F32</f>
        <v>2025</v>
      </c>
      <c r="R32" s="414">
        <f t="shared" ref="R32" si="32">G32</f>
        <v>2026</v>
      </c>
      <c r="S32" s="414">
        <f t="shared" ref="S32" si="33">H32</f>
        <v>2027</v>
      </c>
      <c r="T32" s="414">
        <f t="shared" ref="T32" si="34">I32</f>
        <v>2028</v>
      </c>
      <c r="U32" s="414">
        <f t="shared" ref="U32" si="35">J32</f>
        <v>2029</v>
      </c>
      <c r="V32" s="414">
        <f t="shared" ref="V32" si="36">K32</f>
        <v>2030</v>
      </c>
      <c r="W32" s="414">
        <f t="shared" ref="W32" si="37">L32</f>
        <v>2031</v>
      </c>
      <c r="X32" s="495">
        <f t="shared" ref="X32" si="38">M32</f>
        <v>2032</v>
      </c>
    </row>
    <row r="33" spans="2:24" s="54" customFormat="1" ht="15" customHeight="1" x14ac:dyDescent="0.3">
      <c r="B33" s="584" t="s">
        <v>305</v>
      </c>
      <c r="C33" s="554"/>
      <c r="D33" s="426"/>
      <c r="E33" s="426"/>
      <c r="F33" s="427"/>
      <c r="G33" s="426"/>
      <c r="H33" s="426"/>
      <c r="I33" s="426"/>
      <c r="J33" s="426"/>
      <c r="K33" s="426"/>
      <c r="L33" s="426"/>
      <c r="M33" s="427"/>
      <c r="N33" s="408"/>
      <c r="O33" s="609" t="str">
        <f t="shared" ref="O33:R38" si="39">IFERROR((D33-C33)/C33,"")</f>
        <v/>
      </c>
      <c r="P33" s="610" t="str">
        <f t="shared" si="39"/>
        <v/>
      </c>
      <c r="Q33" s="611" t="str">
        <f t="shared" si="39"/>
        <v/>
      </c>
      <c r="R33" s="610" t="str">
        <f t="shared" si="39"/>
        <v/>
      </c>
      <c r="S33" s="610" t="str">
        <f t="shared" ref="S33:S38" si="40">IFERROR((H33-G33)/G33,"")</f>
        <v/>
      </c>
      <c r="T33" s="610" t="str">
        <f t="shared" ref="T33:X38" si="41">IFERROR((I33-H33)/H33,"")</f>
        <v/>
      </c>
      <c r="U33" s="610" t="str">
        <f t="shared" si="41"/>
        <v/>
      </c>
      <c r="V33" s="610" t="str">
        <f t="shared" si="41"/>
        <v/>
      </c>
      <c r="W33" s="610" t="str">
        <f t="shared" si="41"/>
        <v/>
      </c>
      <c r="X33" s="611" t="str">
        <f t="shared" si="41"/>
        <v/>
      </c>
    </row>
    <row r="34" spans="2:24" s="54" customFormat="1" ht="15" customHeight="1" x14ac:dyDescent="0.3">
      <c r="B34" s="585" t="s">
        <v>306</v>
      </c>
      <c r="C34" s="554"/>
      <c r="D34" s="426"/>
      <c r="E34" s="426"/>
      <c r="F34" s="429"/>
      <c r="G34" s="426"/>
      <c r="H34" s="426"/>
      <c r="I34" s="426"/>
      <c r="J34" s="426"/>
      <c r="K34" s="426"/>
      <c r="L34" s="426"/>
      <c r="M34" s="427"/>
      <c r="N34" s="408"/>
      <c r="O34" s="612" t="str">
        <f t="shared" si="39"/>
        <v/>
      </c>
      <c r="P34" s="613" t="str">
        <f t="shared" si="39"/>
        <v/>
      </c>
      <c r="Q34" s="614" t="str">
        <f t="shared" si="39"/>
        <v/>
      </c>
      <c r="R34" s="613" t="str">
        <f t="shared" si="39"/>
        <v/>
      </c>
      <c r="S34" s="613" t="str">
        <f t="shared" si="40"/>
        <v/>
      </c>
      <c r="T34" s="613" t="str">
        <f t="shared" si="41"/>
        <v/>
      </c>
      <c r="U34" s="613" t="str">
        <f t="shared" si="41"/>
        <v/>
      </c>
      <c r="V34" s="613" t="str">
        <f t="shared" si="41"/>
        <v/>
      </c>
      <c r="W34" s="613" t="str">
        <f t="shared" si="41"/>
        <v/>
      </c>
      <c r="X34" s="614" t="str">
        <f t="shared" si="41"/>
        <v/>
      </c>
    </row>
    <row r="35" spans="2:24" s="54" customFormat="1" ht="15" customHeight="1" x14ac:dyDescent="0.3">
      <c r="B35" s="585" t="s">
        <v>307</v>
      </c>
      <c r="C35" s="554"/>
      <c r="D35" s="426"/>
      <c r="E35" s="426"/>
      <c r="F35" s="429"/>
      <c r="G35" s="426"/>
      <c r="H35" s="426"/>
      <c r="I35" s="426"/>
      <c r="J35" s="426"/>
      <c r="K35" s="426"/>
      <c r="L35" s="426"/>
      <c r="M35" s="427"/>
      <c r="N35" s="408"/>
      <c r="O35" s="612" t="str">
        <f t="shared" si="39"/>
        <v/>
      </c>
      <c r="P35" s="613" t="str">
        <f t="shared" si="39"/>
        <v/>
      </c>
      <c r="Q35" s="614" t="str">
        <f t="shared" si="39"/>
        <v/>
      </c>
      <c r="R35" s="613" t="str">
        <f t="shared" si="39"/>
        <v/>
      </c>
      <c r="S35" s="613" t="str">
        <f t="shared" si="40"/>
        <v/>
      </c>
      <c r="T35" s="613" t="str">
        <f t="shared" si="41"/>
        <v/>
      </c>
      <c r="U35" s="613" t="str">
        <f t="shared" si="41"/>
        <v/>
      </c>
      <c r="V35" s="613" t="str">
        <f t="shared" si="41"/>
        <v/>
      </c>
      <c r="W35" s="613" t="str">
        <f t="shared" si="41"/>
        <v/>
      </c>
      <c r="X35" s="614" t="str">
        <f t="shared" si="41"/>
        <v/>
      </c>
    </row>
    <row r="36" spans="2:24" s="54" customFormat="1" ht="15" customHeight="1" x14ac:dyDescent="0.3">
      <c r="B36" s="585" t="s">
        <v>308</v>
      </c>
      <c r="C36" s="554"/>
      <c r="D36" s="426"/>
      <c r="E36" s="426"/>
      <c r="F36" s="429"/>
      <c r="G36" s="426"/>
      <c r="H36" s="426"/>
      <c r="I36" s="426"/>
      <c r="J36" s="426"/>
      <c r="K36" s="426"/>
      <c r="L36" s="426"/>
      <c r="M36" s="427"/>
      <c r="N36" s="408"/>
      <c r="O36" s="612" t="str">
        <f t="shared" si="39"/>
        <v/>
      </c>
      <c r="P36" s="613" t="str">
        <f t="shared" si="39"/>
        <v/>
      </c>
      <c r="Q36" s="614" t="str">
        <f t="shared" si="39"/>
        <v/>
      </c>
      <c r="R36" s="613" t="str">
        <f t="shared" si="39"/>
        <v/>
      </c>
      <c r="S36" s="613" t="str">
        <f t="shared" si="40"/>
        <v/>
      </c>
      <c r="T36" s="613" t="str">
        <f t="shared" si="41"/>
        <v/>
      </c>
      <c r="U36" s="613" t="str">
        <f t="shared" si="41"/>
        <v/>
      </c>
      <c r="V36" s="613" t="str">
        <f t="shared" si="41"/>
        <v/>
      </c>
      <c r="W36" s="613" t="str">
        <f t="shared" si="41"/>
        <v/>
      </c>
      <c r="X36" s="614" t="str">
        <f t="shared" si="41"/>
        <v/>
      </c>
    </row>
    <row r="37" spans="2:24" s="54" customFormat="1" ht="15" customHeight="1" x14ac:dyDescent="0.3">
      <c r="B37" s="585" t="s">
        <v>309</v>
      </c>
      <c r="C37" s="554"/>
      <c r="D37" s="426"/>
      <c r="E37" s="426"/>
      <c r="F37" s="429"/>
      <c r="G37" s="426"/>
      <c r="H37" s="426"/>
      <c r="I37" s="426"/>
      <c r="J37" s="426"/>
      <c r="K37" s="426"/>
      <c r="L37" s="426"/>
      <c r="M37" s="427"/>
      <c r="N37" s="408"/>
      <c r="O37" s="612" t="str">
        <f t="shared" si="39"/>
        <v/>
      </c>
      <c r="P37" s="613" t="str">
        <f t="shared" si="39"/>
        <v/>
      </c>
      <c r="Q37" s="614" t="str">
        <f t="shared" si="39"/>
        <v/>
      </c>
      <c r="R37" s="613" t="str">
        <f t="shared" si="39"/>
        <v/>
      </c>
      <c r="S37" s="613" t="str">
        <f t="shared" si="40"/>
        <v/>
      </c>
      <c r="T37" s="613" t="str">
        <f t="shared" si="41"/>
        <v/>
      </c>
      <c r="U37" s="613" t="str">
        <f t="shared" si="41"/>
        <v/>
      </c>
      <c r="V37" s="613" t="str">
        <f t="shared" si="41"/>
        <v/>
      </c>
      <c r="W37" s="613" t="str">
        <f t="shared" si="41"/>
        <v/>
      </c>
      <c r="X37" s="614" t="str">
        <f t="shared" si="41"/>
        <v/>
      </c>
    </row>
    <row r="38" spans="2:24" s="54" customFormat="1" ht="15" customHeight="1" thickBot="1" x14ac:dyDescent="0.35">
      <c r="B38" s="586" t="s">
        <v>310</v>
      </c>
      <c r="C38" s="589" t="str">
        <f t="shared" ref="C38:J38" si="42">IF(COUNT(C33:C37) &gt; 0, SUM(C33:C37), "")</f>
        <v/>
      </c>
      <c r="D38" s="587" t="str">
        <f t="shared" si="42"/>
        <v/>
      </c>
      <c r="E38" s="587" t="str">
        <f t="shared" si="42"/>
        <v/>
      </c>
      <c r="F38" s="588" t="str">
        <f t="shared" si="42"/>
        <v/>
      </c>
      <c r="G38" s="587" t="str">
        <f t="shared" si="42"/>
        <v/>
      </c>
      <c r="H38" s="587" t="str">
        <f t="shared" si="42"/>
        <v/>
      </c>
      <c r="I38" s="587" t="str">
        <f t="shared" si="42"/>
        <v/>
      </c>
      <c r="J38" s="587" t="str">
        <f t="shared" si="42"/>
        <v/>
      </c>
      <c r="K38" s="587" t="str">
        <f t="shared" ref="K38:L38" si="43">IF(COUNT(K33:K37) &gt; 0, SUM(K33:K37), "")</f>
        <v/>
      </c>
      <c r="L38" s="587" t="str">
        <f t="shared" si="43"/>
        <v/>
      </c>
      <c r="M38" s="588" t="str">
        <f t="shared" ref="M38" si="44">IF(COUNT(M33:M37) &gt; 0, SUM(M33:M37), "")</f>
        <v/>
      </c>
      <c r="N38" s="559"/>
      <c r="O38" s="615" t="str">
        <f t="shared" si="39"/>
        <v/>
      </c>
      <c r="P38" s="616" t="str">
        <f t="shared" si="39"/>
        <v/>
      </c>
      <c r="Q38" s="617" t="str">
        <f t="shared" si="39"/>
        <v/>
      </c>
      <c r="R38" s="616" t="str">
        <f t="shared" si="39"/>
        <v/>
      </c>
      <c r="S38" s="616" t="str">
        <f t="shared" si="40"/>
        <v/>
      </c>
      <c r="T38" s="616" t="str">
        <f t="shared" si="41"/>
        <v/>
      </c>
      <c r="U38" s="616" t="str">
        <f t="shared" si="41"/>
        <v/>
      </c>
      <c r="V38" s="616" t="str">
        <f t="shared" si="41"/>
        <v/>
      </c>
      <c r="W38" s="616" t="str">
        <f t="shared" si="41"/>
        <v/>
      </c>
      <c r="X38" s="617" t="str">
        <f t="shared" si="41"/>
        <v/>
      </c>
    </row>
    <row r="39" spans="2:24" s="54" customFormat="1" ht="15" customHeight="1" x14ac:dyDescent="0.3">
      <c r="C39" s="552"/>
      <c r="D39" s="552"/>
      <c r="F39" s="552"/>
      <c r="G39" s="552"/>
      <c r="H39" s="552"/>
      <c r="I39" s="552"/>
      <c r="O39" s="552"/>
      <c r="Q39" s="552"/>
      <c r="R39" s="552"/>
      <c r="S39" s="559"/>
      <c r="T39" s="559"/>
      <c r="U39" s="559"/>
      <c r="V39" s="559"/>
      <c r="W39" s="559"/>
      <c r="X39" s="559"/>
    </row>
    <row r="40" spans="2:24" s="54" customFormat="1" ht="25.2" customHeight="1" thickBot="1" x14ac:dyDescent="0.35">
      <c r="C40" s="55" t="s">
        <v>555</v>
      </c>
      <c r="D40" s="55"/>
      <c r="E40" s="55"/>
      <c r="F40" s="55"/>
      <c r="G40" s="55"/>
      <c r="H40" s="55"/>
      <c r="I40" s="55"/>
      <c r="J40" s="55"/>
      <c r="K40" s="55"/>
      <c r="L40" s="55"/>
      <c r="M40" s="55"/>
      <c r="O40" s="55" t="s">
        <v>556</v>
      </c>
      <c r="P40" s="55"/>
      <c r="Q40" s="55"/>
      <c r="R40" s="55"/>
      <c r="S40" s="55"/>
      <c r="T40" s="55"/>
      <c r="U40" s="55"/>
      <c r="V40" s="55"/>
      <c r="W40" s="55"/>
      <c r="X40" s="55"/>
    </row>
    <row r="41" spans="2:24" s="54" customFormat="1" ht="15" customHeight="1" x14ac:dyDescent="0.3">
      <c r="B41" s="583" t="s">
        <v>304</v>
      </c>
      <c r="C41" s="413">
        <f>ehcp_year1</f>
        <v>2022</v>
      </c>
      <c r="D41" s="413">
        <f>C41+1</f>
        <v>2023</v>
      </c>
      <c r="E41" s="413">
        <f t="shared" ref="E41:M41" si="45">D41+1</f>
        <v>2024</v>
      </c>
      <c r="F41" s="495">
        <f t="shared" si="45"/>
        <v>2025</v>
      </c>
      <c r="G41" s="414">
        <f t="shared" si="45"/>
        <v>2026</v>
      </c>
      <c r="H41" s="414">
        <f t="shared" si="45"/>
        <v>2027</v>
      </c>
      <c r="I41" s="414">
        <f t="shared" si="45"/>
        <v>2028</v>
      </c>
      <c r="J41" s="414">
        <f t="shared" si="45"/>
        <v>2029</v>
      </c>
      <c r="K41" s="414">
        <f t="shared" si="45"/>
        <v>2030</v>
      </c>
      <c r="L41" s="414">
        <f t="shared" si="45"/>
        <v>2031</v>
      </c>
      <c r="M41" s="495">
        <f t="shared" si="45"/>
        <v>2032</v>
      </c>
      <c r="N41" s="560"/>
      <c r="O41" s="430">
        <f>D41</f>
        <v>2023</v>
      </c>
      <c r="P41" s="413">
        <f t="shared" ref="P41" si="46">E41</f>
        <v>2024</v>
      </c>
      <c r="Q41" s="495">
        <f t="shared" ref="Q41" si="47">F41</f>
        <v>2025</v>
      </c>
      <c r="R41" s="414">
        <f t="shared" ref="R41" si="48">G41</f>
        <v>2026</v>
      </c>
      <c r="S41" s="414">
        <f t="shared" ref="S41" si="49">H41</f>
        <v>2027</v>
      </c>
      <c r="T41" s="414">
        <f t="shared" ref="T41" si="50">I41</f>
        <v>2028</v>
      </c>
      <c r="U41" s="414">
        <f t="shared" ref="U41" si="51">J41</f>
        <v>2029</v>
      </c>
      <c r="V41" s="414">
        <f t="shared" ref="V41" si="52">K41</f>
        <v>2030</v>
      </c>
      <c r="W41" s="414">
        <f t="shared" ref="W41" si="53">L41</f>
        <v>2031</v>
      </c>
      <c r="X41" s="495">
        <f t="shared" ref="X41" si="54">M41</f>
        <v>2032</v>
      </c>
    </row>
    <row r="42" spans="2:24" s="54" customFormat="1" ht="15" customHeight="1" x14ac:dyDescent="0.3">
      <c r="B42" s="591" t="s">
        <v>313</v>
      </c>
      <c r="C42" s="670">
        <v>141</v>
      </c>
      <c r="D42" s="622">
        <v>149</v>
      </c>
      <c r="E42" s="622">
        <v>212</v>
      </c>
      <c r="F42" s="640">
        <v>218</v>
      </c>
      <c r="G42" s="563">
        <v>251.39556821214344</v>
      </c>
      <c r="H42" s="563">
        <v>294.86138229899149</v>
      </c>
      <c r="I42" s="563">
        <v>340.9634759906379</v>
      </c>
      <c r="J42" s="563">
        <v>400.50977119118335</v>
      </c>
      <c r="K42" s="563">
        <v>473.87911433654887</v>
      </c>
      <c r="L42" s="563">
        <v>560.90721143304722</v>
      </c>
      <c r="M42" s="564">
        <v>668.41839208656859</v>
      </c>
      <c r="O42" s="609">
        <f t="shared" ref="O42:R55" si="55">IFERROR((D42-C42)/C42,"")</f>
        <v>5.6737588652482268E-2</v>
      </c>
      <c r="P42" s="610">
        <f t="shared" si="55"/>
        <v>0.42281879194630873</v>
      </c>
      <c r="Q42" s="611">
        <f t="shared" si="55"/>
        <v>2.8301886792452831E-2</v>
      </c>
      <c r="R42" s="610">
        <f t="shared" si="55"/>
        <v>0.15319067987221763</v>
      </c>
      <c r="S42" s="610">
        <f t="shared" ref="S42:S55" si="56">IFERROR((H42-G42)/G42,"")</f>
        <v>0.17289809202272349</v>
      </c>
      <c r="T42" s="610">
        <f t="shared" ref="T42:X55" si="57">IFERROR((I42-H42)/H42,"")</f>
        <v>0.15635175190523448</v>
      </c>
      <c r="U42" s="610">
        <f t="shared" si="57"/>
        <v>0.17464127214077454</v>
      </c>
      <c r="V42" s="610">
        <f t="shared" si="57"/>
        <v>0.18318989553526438</v>
      </c>
      <c r="W42" s="610">
        <f t="shared" si="57"/>
        <v>0.18365041729754525</v>
      </c>
      <c r="X42" s="611">
        <f t="shared" si="57"/>
        <v>0.19167373580176272</v>
      </c>
    </row>
    <row r="43" spans="2:24" s="54" customFormat="1" ht="15" customHeight="1" x14ac:dyDescent="0.3">
      <c r="B43" s="592" t="s">
        <v>314</v>
      </c>
      <c r="C43" s="561">
        <v>39</v>
      </c>
      <c r="D43" s="433">
        <v>53.3</v>
      </c>
      <c r="E43" s="433">
        <v>38</v>
      </c>
      <c r="F43" s="641">
        <v>36</v>
      </c>
      <c r="G43" s="563">
        <v>41.514864475399833</v>
      </c>
      <c r="H43" s="563">
        <v>48.692705333778413</v>
      </c>
      <c r="I43" s="563">
        <v>56.30589511772002</v>
      </c>
      <c r="J43" s="563">
        <v>66.139228270103672</v>
      </c>
      <c r="K43" s="563">
        <v>78.255266587686961</v>
      </c>
      <c r="L43" s="563">
        <v>92.626878952246329</v>
      </c>
      <c r="M43" s="564">
        <v>110.38101887668104</v>
      </c>
      <c r="O43" s="612">
        <f t="shared" si="55"/>
        <v>0.36666666666666659</v>
      </c>
      <c r="P43" s="613">
        <f t="shared" si="55"/>
        <v>-0.28705440900562845</v>
      </c>
      <c r="Q43" s="614">
        <f t="shared" si="55"/>
        <v>-5.2631578947368418E-2</v>
      </c>
      <c r="R43" s="613">
        <f t="shared" si="55"/>
        <v>0.15319067987221757</v>
      </c>
      <c r="S43" s="613">
        <f t="shared" si="56"/>
        <v>0.17289809202272363</v>
      </c>
      <c r="T43" s="613">
        <f t="shared" si="57"/>
        <v>0.15635175190523443</v>
      </c>
      <c r="U43" s="613">
        <f t="shared" si="57"/>
        <v>0.17464127214077457</v>
      </c>
      <c r="V43" s="613">
        <f t="shared" si="57"/>
        <v>0.18318989553526427</v>
      </c>
      <c r="W43" s="613">
        <f t="shared" si="57"/>
        <v>0.18365041729754536</v>
      </c>
      <c r="X43" s="614">
        <f t="shared" si="57"/>
        <v>0.19167373580176264</v>
      </c>
    </row>
    <row r="44" spans="2:24" s="54" customFormat="1" ht="15" customHeight="1" x14ac:dyDescent="0.3">
      <c r="B44" s="592" t="s">
        <v>315</v>
      </c>
      <c r="C44" s="561">
        <v>45</v>
      </c>
      <c r="D44" s="433">
        <v>69</v>
      </c>
      <c r="E44" s="433">
        <v>69</v>
      </c>
      <c r="F44" s="641">
        <v>69</v>
      </c>
      <c r="G44" s="563">
        <v>79.570156911183005</v>
      </c>
      <c r="H44" s="563">
        <v>93.327685223075292</v>
      </c>
      <c r="I44" s="563">
        <v>107.91963230896337</v>
      </c>
      <c r="J44" s="563">
        <v>126.76685418436537</v>
      </c>
      <c r="K44" s="563">
        <v>149.98926095973334</v>
      </c>
      <c r="L44" s="563">
        <v>177.53485132513879</v>
      </c>
      <c r="M44" s="564">
        <v>211.56361951363866</v>
      </c>
      <c r="O44" s="612">
        <f t="shared" si="55"/>
        <v>0.53333333333333333</v>
      </c>
      <c r="P44" s="613">
        <f t="shared" si="55"/>
        <v>0</v>
      </c>
      <c r="Q44" s="614">
        <f t="shared" si="55"/>
        <v>0</v>
      </c>
      <c r="R44" s="613">
        <f t="shared" si="55"/>
        <v>0.15319067987221746</v>
      </c>
      <c r="S44" s="613">
        <f t="shared" si="56"/>
        <v>0.17289809202272374</v>
      </c>
      <c r="T44" s="613">
        <f t="shared" si="57"/>
        <v>0.15635175190523443</v>
      </c>
      <c r="U44" s="613">
        <f t="shared" si="57"/>
        <v>0.17464127214077457</v>
      </c>
      <c r="V44" s="613">
        <f t="shared" si="57"/>
        <v>0.18318989553526427</v>
      </c>
      <c r="W44" s="613">
        <f t="shared" si="57"/>
        <v>0.18365041729754528</v>
      </c>
      <c r="X44" s="614">
        <f t="shared" si="57"/>
        <v>0.19167373580176267</v>
      </c>
    </row>
    <row r="45" spans="2:24" s="54" customFormat="1" ht="15" customHeight="1" x14ac:dyDescent="0.3">
      <c r="B45" s="592" t="s">
        <v>316</v>
      </c>
      <c r="C45" s="561">
        <v>1</v>
      </c>
      <c r="D45" s="433">
        <v>2.6</v>
      </c>
      <c r="E45" s="433">
        <v>2</v>
      </c>
      <c r="F45" s="641">
        <v>2</v>
      </c>
      <c r="G45" s="565">
        <v>2.3063813597444351</v>
      </c>
      <c r="H45" s="563">
        <v>2.705150296321023</v>
      </c>
      <c r="I45" s="563">
        <v>3.1281052843177788</v>
      </c>
      <c r="J45" s="563">
        <v>3.6744015705613151</v>
      </c>
      <c r="K45" s="563">
        <v>4.3475148104270538</v>
      </c>
      <c r="L45" s="563">
        <v>5.1459377195692406</v>
      </c>
      <c r="M45" s="564">
        <v>6.1322788264822803</v>
      </c>
      <c r="O45" s="612">
        <f t="shared" si="55"/>
        <v>1.6</v>
      </c>
      <c r="P45" s="613">
        <f t="shared" si="55"/>
        <v>-0.23076923076923078</v>
      </c>
      <c r="Q45" s="614">
        <f t="shared" si="55"/>
        <v>0</v>
      </c>
      <c r="R45" s="613">
        <f t="shared" si="55"/>
        <v>0.15319067987221757</v>
      </c>
      <c r="S45" s="613">
        <f t="shared" si="56"/>
        <v>0.17289809202272366</v>
      </c>
      <c r="T45" s="613">
        <f t="shared" si="57"/>
        <v>0.15635175190523437</v>
      </c>
      <c r="U45" s="613">
        <f t="shared" si="57"/>
        <v>0.1746412721407746</v>
      </c>
      <c r="V45" s="613">
        <f t="shared" si="57"/>
        <v>0.18318989553526438</v>
      </c>
      <c r="W45" s="613">
        <f t="shared" si="57"/>
        <v>0.18365041729754528</v>
      </c>
      <c r="X45" s="614">
        <f t="shared" si="57"/>
        <v>0.19167373580176267</v>
      </c>
    </row>
    <row r="46" spans="2:24" s="54" customFormat="1" ht="15" customHeight="1" x14ac:dyDescent="0.3">
      <c r="B46" s="592" t="s">
        <v>317</v>
      </c>
      <c r="C46" s="561">
        <v>4</v>
      </c>
      <c r="D46" s="433">
        <v>5.2</v>
      </c>
      <c r="E46" s="433">
        <v>5</v>
      </c>
      <c r="F46" s="641">
        <v>6</v>
      </c>
      <c r="G46" s="563">
        <v>6.9191440792333054</v>
      </c>
      <c r="H46" s="563">
        <v>8.1154508889630677</v>
      </c>
      <c r="I46" s="563">
        <v>9.3843158529533355</v>
      </c>
      <c r="J46" s="563">
        <v>11.023204711683945</v>
      </c>
      <c r="K46" s="563">
        <v>13.04254443128116</v>
      </c>
      <c r="L46" s="563">
        <v>15.437813158707721</v>
      </c>
      <c r="M46" s="564">
        <v>18.39683647944684</v>
      </c>
      <c r="O46" s="612">
        <f t="shared" si="55"/>
        <v>0.30000000000000004</v>
      </c>
      <c r="P46" s="613">
        <f t="shared" si="55"/>
        <v>-3.8461538461538491E-2</v>
      </c>
      <c r="Q46" s="614">
        <f t="shared" si="55"/>
        <v>0.2</v>
      </c>
      <c r="R46" s="613">
        <f t="shared" si="55"/>
        <v>0.15319067987221757</v>
      </c>
      <c r="S46" s="613">
        <f t="shared" si="56"/>
        <v>0.17289809202272347</v>
      </c>
      <c r="T46" s="613">
        <f t="shared" si="57"/>
        <v>0.15635175190523443</v>
      </c>
      <c r="U46" s="613">
        <f t="shared" si="57"/>
        <v>0.17464127214077471</v>
      </c>
      <c r="V46" s="613">
        <f t="shared" si="57"/>
        <v>0.18318989553526421</v>
      </c>
      <c r="W46" s="613">
        <f t="shared" si="57"/>
        <v>0.18365041729754536</v>
      </c>
      <c r="X46" s="614">
        <f t="shared" si="57"/>
        <v>0.19167373580176267</v>
      </c>
    </row>
    <row r="47" spans="2:24" s="54" customFormat="1" ht="15" customHeight="1" x14ac:dyDescent="0.3">
      <c r="B47" s="592" t="s">
        <v>318</v>
      </c>
      <c r="C47" s="561">
        <v>2</v>
      </c>
      <c r="D47" s="433">
        <v>1.3</v>
      </c>
      <c r="E47" s="433">
        <v>3</v>
      </c>
      <c r="F47" s="641">
        <v>4</v>
      </c>
      <c r="G47" s="563">
        <v>4.6127627194888703</v>
      </c>
      <c r="H47" s="563">
        <v>5.410300592642046</v>
      </c>
      <c r="I47" s="563">
        <v>6.2562105686355576</v>
      </c>
      <c r="J47" s="563">
        <v>7.3488031411226302</v>
      </c>
      <c r="K47" s="563">
        <v>8.6950296208541076</v>
      </c>
      <c r="L47" s="563">
        <v>10.291875439138481</v>
      </c>
      <c r="M47" s="564">
        <v>12.264557652964561</v>
      </c>
      <c r="O47" s="612">
        <f t="shared" si="55"/>
        <v>-0.35</v>
      </c>
      <c r="P47" s="613">
        <f t="shared" si="55"/>
        <v>1.3076923076923077</v>
      </c>
      <c r="Q47" s="614">
        <f t="shared" si="55"/>
        <v>0.33333333333333331</v>
      </c>
      <c r="R47" s="613">
        <f t="shared" si="55"/>
        <v>0.15319067987221757</v>
      </c>
      <c r="S47" s="613">
        <f t="shared" si="56"/>
        <v>0.17289809202272366</v>
      </c>
      <c r="T47" s="613">
        <f t="shared" si="57"/>
        <v>0.15635175190523437</v>
      </c>
      <c r="U47" s="613">
        <f t="shared" si="57"/>
        <v>0.1746412721407746</v>
      </c>
      <c r="V47" s="613">
        <f t="shared" si="57"/>
        <v>0.18318989553526438</v>
      </c>
      <c r="W47" s="613">
        <f t="shared" si="57"/>
        <v>0.18365041729754528</v>
      </c>
      <c r="X47" s="614">
        <f t="shared" si="57"/>
        <v>0.19167373580176267</v>
      </c>
    </row>
    <row r="48" spans="2:24" s="54" customFormat="1" ht="15" customHeight="1" x14ac:dyDescent="0.3">
      <c r="B48" s="592" t="s">
        <v>319</v>
      </c>
      <c r="C48" s="561">
        <v>57</v>
      </c>
      <c r="D48" s="433">
        <v>65</v>
      </c>
      <c r="E48" s="433">
        <v>53</v>
      </c>
      <c r="F48" s="641">
        <v>37</v>
      </c>
      <c r="G48" s="563">
        <v>42.668055155272043</v>
      </c>
      <c r="H48" s="563">
        <v>50.045280481938917</v>
      </c>
      <c r="I48" s="563">
        <v>57.869947759878904</v>
      </c>
      <c r="J48" s="563">
        <v>67.976429055384315</v>
      </c>
      <c r="K48" s="563">
        <v>80.429023992900483</v>
      </c>
      <c r="L48" s="563">
        <v>95.199847812030939</v>
      </c>
      <c r="M48" s="564">
        <v>113.44715828992217</v>
      </c>
      <c r="O48" s="612">
        <f t="shared" si="55"/>
        <v>0.14035087719298245</v>
      </c>
      <c r="P48" s="613">
        <f t="shared" si="55"/>
        <v>-0.18461538461538463</v>
      </c>
      <c r="Q48" s="614">
        <f t="shared" si="55"/>
        <v>-0.30188679245283018</v>
      </c>
      <c r="R48" s="613">
        <f t="shared" si="55"/>
        <v>0.15319067987221738</v>
      </c>
      <c r="S48" s="613">
        <f t="shared" si="56"/>
        <v>0.17289809202272366</v>
      </c>
      <c r="T48" s="613">
        <f t="shared" si="57"/>
        <v>0.15635175190523448</v>
      </c>
      <c r="U48" s="613">
        <f t="shared" si="57"/>
        <v>0.17464127214077443</v>
      </c>
      <c r="V48" s="613">
        <f t="shared" si="57"/>
        <v>0.18318989553526444</v>
      </c>
      <c r="W48" s="613">
        <f t="shared" si="57"/>
        <v>0.18365041729754528</v>
      </c>
      <c r="X48" s="614">
        <f t="shared" si="57"/>
        <v>0.19167373580176267</v>
      </c>
    </row>
    <row r="49" spans="2:27" s="54" customFormat="1" ht="15" customHeight="1" x14ac:dyDescent="0.3">
      <c r="B49" s="592" t="s">
        <v>320</v>
      </c>
      <c r="C49" s="561">
        <v>64</v>
      </c>
      <c r="D49" s="433">
        <v>63</v>
      </c>
      <c r="E49" s="433">
        <v>107</v>
      </c>
      <c r="F49" s="641">
        <v>136</v>
      </c>
      <c r="G49" s="563">
        <v>156.83393246262159</v>
      </c>
      <c r="H49" s="563">
        <v>183.95022014982956</v>
      </c>
      <c r="I49" s="563">
        <v>212.71115933360895</v>
      </c>
      <c r="J49" s="563">
        <v>249.8593067981694</v>
      </c>
      <c r="K49" s="563">
        <v>295.63100710903961</v>
      </c>
      <c r="L49" s="563">
        <v>349.92376493070833</v>
      </c>
      <c r="M49" s="564">
        <v>416.99496020079505</v>
      </c>
      <c r="O49" s="612">
        <f t="shared" si="55"/>
        <v>-1.5625E-2</v>
      </c>
      <c r="P49" s="613">
        <f t="shared" si="55"/>
        <v>0.69841269841269837</v>
      </c>
      <c r="Q49" s="614">
        <f t="shared" si="55"/>
        <v>0.27102803738317754</v>
      </c>
      <c r="R49" s="613">
        <f t="shared" ref="R49:X50" si="58">IFERROR((G49-F49)/F49,"")</f>
        <v>0.15319067987221757</v>
      </c>
      <c r="S49" s="613">
        <f t="shared" si="58"/>
        <v>0.17289809202272363</v>
      </c>
      <c r="T49" s="613">
        <f t="shared" si="58"/>
        <v>0.15635175190523432</v>
      </c>
      <c r="U49" s="613">
        <f t="shared" si="58"/>
        <v>0.17464127214077452</v>
      </c>
      <c r="V49" s="613">
        <f t="shared" si="58"/>
        <v>0.18318989553526435</v>
      </c>
      <c r="W49" s="613">
        <f t="shared" si="58"/>
        <v>0.18365041729754533</v>
      </c>
      <c r="X49" s="614">
        <f t="shared" si="58"/>
        <v>0.19167373580176275</v>
      </c>
    </row>
    <row r="50" spans="2:27" s="54" customFormat="1" ht="15" customHeight="1" x14ac:dyDescent="0.3">
      <c r="B50" s="592" t="s">
        <v>321</v>
      </c>
      <c r="C50" s="561">
        <v>7</v>
      </c>
      <c r="D50" s="433">
        <v>7</v>
      </c>
      <c r="E50" s="433">
        <v>11</v>
      </c>
      <c r="F50" s="641">
        <v>13</v>
      </c>
      <c r="G50" s="563">
        <v>14.991478838338828</v>
      </c>
      <c r="H50" s="563">
        <v>17.58347692608665</v>
      </c>
      <c r="I50" s="563">
        <v>20.332684348065563</v>
      </c>
      <c r="J50" s="563">
        <v>23.883610208648548</v>
      </c>
      <c r="K50" s="563">
        <v>28.258846267775848</v>
      </c>
      <c r="L50" s="563">
        <v>33.448595177200062</v>
      </c>
      <c r="M50" s="564">
        <v>39.859812372134826</v>
      </c>
      <c r="O50" s="612">
        <f t="shared" si="55"/>
        <v>0</v>
      </c>
      <c r="P50" s="613">
        <f t="shared" si="55"/>
        <v>0.5714285714285714</v>
      </c>
      <c r="Q50" s="614">
        <f t="shared" si="55"/>
        <v>0.18181818181818182</v>
      </c>
      <c r="R50" s="613">
        <f t="shared" si="58"/>
        <v>0.15319067987221757</v>
      </c>
      <c r="S50" s="613">
        <f t="shared" si="58"/>
        <v>0.17289809202272369</v>
      </c>
      <c r="T50" s="613">
        <f t="shared" si="58"/>
        <v>0.15635175190523434</v>
      </c>
      <c r="U50" s="613">
        <f t="shared" si="58"/>
        <v>0.17464127214077457</v>
      </c>
      <c r="V50" s="613">
        <f t="shared" si="58"/>
        <v>0.1831898955352643</v>
      </c>
      <c r="W50" s="613">
        <f t="shared" si="58"/>
        <v>0.18365041729754528</v>
      </c>
      <c r="X50" s="614">
        <f t="shared" si="58"/>
        <v>0.19167373580176286</v>
      </c>
    </row>
    <row r="51" spans="2:27" s="54" customFormat="1" ht="15" customHeight="1" x14ac:dyDescent="0.3">
      <c r="B51" s="592" t="s">
        <v>322</v>
      </c>
      <c r="C51" s="561">
        <v>12</v>
      </c>
      <c r="D51" s="433">
        <v>15</v>
      </c>
      <c r="E51" s="433">
        <v>11</v>
      </c>
      <c r="F51" s="641">
        <v>14</v>
      </c>
      <c r="G51" s="563">
        <v>16.144669518211046</v>
      </c>
      <c r="H51" s="563">
        <v>18.936052074247161</v>
      </c>
      <c r="I51" s="563">
        <v>21.896736990224451</v>
      </c>
      <c r="J51" s="563">
        <v>25.720810993929206</v>
      </c>
      <c r="K51" s="563">
        <v>30.432603672989373</v>
      </c>
      <c r="L51" s="563">
        <v>36.021564036984685</v>
      </c>
      <c r="M51" s="564">
        <v>42.925951785375958</v>
      </c>
      <c r="O51" s="612">
        <f t="shared" si="55"/>
        <v>0.25</v>
      </c>
      <c r="P51" s="613">
        <f t="shared" si="55"/>
        <v>-0.26666666666666666</v>
      </c>
      <c r="Q51" s="614">
        <f t="shared" si="55"/>
        <v>0.27272727272727271</v>
      </c>
      <c r="R51" s="613">
        <f t="shared" si="55"/>
        <v>0.15319067987221757</v>
      </c>
      <c r="S51" s="613">
        <f t="shared" si="56"/>
        <v>0.17289809202272369</v>
      </c>
      <c r="T51" s="613">
        <f t="shared" si="57"/>
        <v>0.15635175190523429</v>
      </c>
      <c r="U51" s="613">
        <f t="shared" si="57"/>
        <v>0.17464127214077466</v>
      </c>
      <c r="V51" s="613">
        <f t="shared" si="57"/>
        <v>0.18318989553526424</v>
      </c>
      <c r="W51" s="613">
        <f t="shared" si="57"/>
        <v>0.18365041729754544</v>
      </c>
      <c r="X51" s="614">
        <f t="shared" si="57"/>
        <v>0.1916737358017625</v>
      </c>
    </row>
    <row r="52" spans="2:27" s="54" customFormat="1" ht="15" customHeight="1" x14ac:dyDescent="0.3">
      <c r="B52" s="592" t="s">
        <v>323</v>
      </c>
      <c r="C52" s="561">
        <v>2</v>
      </c>
      <c r="D52" s="433">
        <v>2.6</v>
      </c>
      <c r="E52" s="433">
        <v>1</v>
      </c>
      <c r="F52" s="641">
        <v>1</v>
      </c>
      <c r="G52" s="563">
        <v>1.1531906798722176</v>
      </c>
      <c r="H52" s="563">
        <v>1.3525751481605115</v>
      </c>
      <c r="I52" s="563">
        <v>1.5640526421588894</v>
      </c>
      <c r="J52" s="563">
        <v>1.8372007852806576</v>
      </c>
      <c r="K52" s="563">
        <v>2.1737574052135269</v>
      </c>
      <c r="L52" s="563">
        <v>2.5729688597846203</v>
      </c>
      <c r="M52" s="564">
        <v>3.0661394132411401</v>
      </c>
      <c r="O52" s="612">
        <f t="shared" si="55"/>
        <v>0.30000000000000004</v>
      </c>
      <c r="P52" s="613">
        <f t="shared" si="55"/>
        <v>-0.61538461538461542</v>
      </c>
      <c r="Q52" s="614">
        <f t="shared" si="55"/>
        <v>0</v>
      </c>
      <c r="R52" s="613">
        <f t="shared" si="55"/>
        <v>0.15319067987221757</v>
      </c>
      <c r="S52" s="613">
        <f t="shared" si="56"/>
        <v>0.17289809202272366</v>
      </c>
      <c r="T52" s="613">
        <f t="shared" si="57"/>
        <v>0.15635175190523437</v>
      </c>
      <c r="U52" s="613">
        <f t="shared" si="57"/>
        <v>0.1746412721407746</v>
      </c>
      <c r="V52" s="613">
        <f t="shared" si="57"/>
        <v>0.18318989553526438</v>
      </c>
      <c r="W52" s="613">
        <f t="shared" si="57"/>
        <v>0.18365041729754528</v>
      </c>
      <c r="X52" s="614">
        <f t="shared" si="57"/>
        <v>0.19167373580176267</v>
      </c>
    </row>
    <row r="53" spans="2:27" s="54" customFormat="1" ht="15" customHeight="1" x14ac:dyDescent="0.3">
      <c r="B53" s="592" t="s">
        <v>324</v>
      </c>
      <c r="C53" s="561">
        <v>15</v>
      </c>
      <c r="D53" s="433">
        <v>5</v>
      </c>
      <c r="E53" s="433">
        <v>6</v>
      </c>
      <c r="F53" s="641">
        <v>7</v>
      </c>
      <c r="G53" s="563">
        <v>8.072334759105523</v>
      </c>
      <c r="H53" s="563">
        <v>9.4680260371235807</v>
      </c>
      <c r="I53" s="563">
        <v>10.948368495112225</v>
      </c>
      <c r="J53" s="563">
        <v>12.860405496964603</v>
      </c>
      <c r="K53" s="563">
        <v>15.216301836494686</v>
      </c>
      <c r="L53" s="563">
        <v>18.010782018492343</v>
      </c>
      <c r="M53" s="564">
        <v>21.462975892687979</v>
      </c>
      <c r="O53" s="612">
        <f t="shared" si="55"/>
        <v>-0.66666666666666663</v>
      </c>
      <c r="P53" s="613">
        <f t="shared" si="55"/>
        <v>0.2</v>
      </c>
      <c r="Q53" s="614">
        <f t="shared" si="55"/>
        <v>0.16666666666666666</v>
      </c>
      <c r="R53" s="613">
        <f t="shared" si="55"/>
        <v>0.15319067987221757</v>
      </c>
      <c r="S53" s="613">
        <f t="shared" si="56"/>
        <v>0.17289809202272369</v>
      </c>
      <c r="T53" s="613">
        <f t="shared" si="57"/>
        <v>0.15635175190523429</v>
      </c>
      <c r="U53" s="613">
        <f t="shared" si="57"/>
        <v>0.17464127214077466</v>
      </c>
      <c r="V53" s="613">
        <f t="shared" si="57"/>
        <v>0.18318989553526424</v>
      </c>
      <c r="W53" s="613">
        <f t="shared" si="57"/>
        <v>0.18365041729754544</v>
      </c>
      <c r="X53" s="614">
        <f t="shared" si="57"/>
        <v>0.1916737358017625</v>
      </c>
    </row>
    <row r="54" spans="2:27" s="54" customFormat="1" ht="15" customHeight="1" x14ac:dyDescent="0.3">
      <c r="B54" s="593" t="s">
        <v>325</v>
      </c>
      <c r="C54" s="562">
        <v>0</v>
      </c>
      <c r="D54" s="434">
        <v>0</v>
      </c>
      <c r="E54" s="434">
        <v>0</v>
      </c>
      <c r="F54" s="641">
        <v>27</v>
      </c>
      <c r="G54" s="563">
        <v>31.136148356549874</v>
      </c>
      <c r="H54" s="563">
        <v>36.519529000333812</v>
      </c>
      <c r="I54" s="563">
        <v>42.229421338290017</v>
      </c>
      <c r="J54" s="563">
        <v>49.604421202577754</v>
      </c>
      <c r="K54" s="563">
        <v>58.691449940765224</v>
      </c>
      <c r="L54" s="563">
        <v>69.470159214184747</v>
      </c>
      <c r="M54" s="564">
        <v>82.785764157510783</v>
      </c>
      <c r="O54" s="612" t="str">
        <f t="shared" si="55"/>
        <v/>
      </c>
      <c r="P54" s="613" t="str">
        <f t="shared" si="55"/>
        <v/>
      </c>
      <c r="Q54" s="614" t="str">
        <f t="shared" si="55"/>
        <v/>
      </c>
      <c r="R54" s="613">
        <f t="shared" si="55"/>
        <v>0.15319067987221757</v>
      </c>
      <c r="S54" s="613">
        <f t="shared" si="56"/>
        <v>0.17289809202272369</v>
      </c>
      <c r="T54" s="613">
        <f t="shared" si="57"/>
        <v>0.1563517519052344</v>
      </c>
      <c r="U54" s="613">
        <f t="shared" si="57"/>
        <v>0.17464127214077452</v>
      </c>
      <c r="V54" s="613">
        <f t="shared" si="57"/>
        <v>0.18318989553526435</v>
      </c>
      <c r="W54" s="613">
        <f t="shared" si="57"/>
        <v>0.18365041729754528</v>
      </c>
      <c r="X54" s="614">
        <f t="shared" si="57"/>
        <v>0.19167373580176267</v>
      </c>
    </row>
    <row r="55" spans="2:27" s="54" customFormat="1" ht="15" customHeight="1" thickBot="1" x14ac:dyDescent="0.35">
      <c r="B55" s="586" t="s">
        <v>326</v>
      </c>
      <c r="C55" s="594">
        <f t="shared" ref="C55:J55" si="59">IF(COUNT(C42:C54) &gt; 0, SUM(C42:C54), "")</f>
        <v>389</v>
      </c>
      <c r="D55" s="595">
        <f t="shared" si="59"/>
        <v>438.00000000000006</v>
      </c>
      <c r="E55" s="595">
        <f t="shared" si="59"/>
        <v>518</v>
      </c>
      <c r="F55" s="596">
        <f t="shared" si="59"/>
        <v>570</v>
      </c>
      <c r="G55" s="595">
        <f t="shared" si="59"/>
        <v>657.31868752716389</v>
      </c>
      <c r="H55" s="595">
        <f t="shared" si="59"/>
        <v>770.96783445149151</v>
      </c>
      <c r="I55" s="595">
        <f t="shared" si="59"/>
        <v>891.51000603056684</v>
      </c>
      <c r="J55" s="595">
        <f t="shared" si="59"/>
        <v>1047.2044476099747</v>
      </c>
      <c r="K55" s="595">
        <f t="shared" ref="K55:L55" si="60">IF(COUNT(K42:K54) &gt; 0, SUM(K42:K54), "")</f>
        <v>1239.0417209717104</v>
      </c>
      <c r="L55" s="595">
        <f t="shared" si="60"/>
        <v>1466.5922500772338</v>
      </c>
      <c r="M55" s="596">
        <f t="shared" ref="M55" si="61">IF(COUNT(M42:M54) &gt; 0, SUM(M42:M54), "")</f>
        <v>1747.69946554745</v>
      </c>
      <c r="N55" s="560"/>
      <c r="O55" s="615">
        <f t="shared" si="55"/>
        <v>0.12596401028277648</v>
      </c>
      <c r="P55" s="616">
        <f t="shared" si="55"/>
        <v>0.18264840182648387</v>
      </c>
      <c r="Q55" s="617">
        <f t="shared" si="55"/>
        <v>0.10038610038610038</v>
      </c>
      <c r="R55" s="616">
        <f t="shared" si="55"/>
        <v>0.15319067987221735</v>
      </c>
      <c r="S55" s="616">
        <f t="shared" si="56"/>
        <v>0.17289809202272383</v>
      </c>
      <c r="T55" s="616">
        <f t="shared" si="57"/>
        <v>0.15635175190523426</v>
      </c>
      <c r="U55" s="616">
        <f t="shared" si="57"/>
        <v>0.17464127214077468</v>
      </c>
      <c r="V55" s="616">
        <f t="shared" si="57"/>
        <v>0.18318989553526455</v>
      </c>
      <c r="W55" s="616">
        <f t="shared" si="57"/>
        <v>0.1836504172975453</v>
      </c>
      <c r="X55" s="617">
        <f t="shared" si="57"/>
        <v>0.19167373580176261</v>
      </c>
    </row>
    <row r="56" spans="2:27" ht="25.2" customHeight="1" x14ac:dyDescent="0.25">
      <c r="B56" s="96"/>
      <c r="C56" s="102"/>
      <c r="D56" s="102"/>
      <c r="E56" s="102"/>
      <c r="F56" s="108"/>
    </row>
    <row r="57" spans="2:27" s="54" customFormat="1" ht="25.2" customHeight="1" x14ac:dyDescent="0.25">
      <c r="B57" s="92" t="s">
        <v>564</v>
      </c>
      <c r="C57" s="92"/>
      <c r="D57" s="92"/>
      <c r="E57" s="92"/>
      <c r="F57" s="92"/>
      <c r="G57" s="92"/>
      <c r="H57" s="92"/>
      <c r="I57" s="92"/>
      <c r="J57" s="92"/>
      <c r="K57" s="92"/>
      <c r="L57" s="92"/>
      <c r="M57" s="92"/>
      <c r="O57" s="5"/>
      <c r="P57" s="5"/>
      <c r="Q57" s="5"/>
      <c r="R57" s="5"/>
      <c r="S57" s="5"/>
      <c r="T57" s="5"/>
      <c r="U57" s="5"/>
      <c r="V57" s="5"/>
      <c r="W57" s="5"/>
      <c r="X57" s="5"/>
      <c r="Y57" s="5"/>
      <c r="Z57" s="5"/>
      <c r="AA57" s="5"/>
    </row>
    <row r="85" spans="2:13" s="543" customFormat="1" ht="15" x14ac:dyDescent="0.25">
      <c r="B85" s="540" t="s">
        <v>275</v>
      </c>
      <c r="C85" s="540"/>
      <c r="D85" s="540"/>
      <c r="E85" s="540"/>
      <c r="F85" s="540"/>
      <c r="G85" s="540"/>
      <c r="H85" s="540"/>
      <c r="I85" s="540"/>
      <c r="J85" s="540"/>
      <c r="K85" s="540"/>
      <c r="L85" s="540"/>
      <c r="M85" s="540"/>
    </row>
    <row r="86" spans="2:13" ht="15" x14ac:dyDescent="0.25">
      <c r="B86" s="618"/>
      <c r="C86" s="618"/>
      <c r="D86" s="618"/>
      <c r="E86" s="618"/>
      <c r="F86" s="618"/>
      <c r="G86" s="618"/>
      <c r="H86" s="618"/>
      <c r="I86" s="618"/>
      <c r="J86" s="618"/>
      <c r="K86" s="618"/>
      <c r="L86" s="618"/>
      <c r="M86" s="618"/>
    </row>
    <row r="87" spans="2:13" ht="15" x14ac:dyDescent="0.25">
      <c r="B87" s="535" t="s">
        <v>565</v>
      </c>
      <c r="C87" s="619"/>
      <c r="D87" s="619"/>
      <c r="E87" s="619"/>
      <c r="F87" s="619"/>
      <c r="G87" s="620">
        <f t="shared" ref="G87:M87" si="62">G11/F11-1</f>
        <v>0.23232323232323226</v>
      </c>
      <c r="H87" s="620">
        <f t="shared" si="62"/>
        <v>0</v>
      </c>
      <c r="I87" s="620">
        <f t="shared" si="62"/>
        <v>0</v>
      </c>
      <c r="J87" s="620">
        <f t="shared" si="62"/>
        <v>0</v>
      </c>
      <c r="K87" s="620">
        <f t="shared" si="62"/>
        <v>0</v>
      </c>
      <c r="L87" s="620">
        <f t="shared" si="62"/>
        <v>0</v>
      </c>
      <c r="M87" s="620">
        <f t="shared" si="62"/>
        <v>0</v>
      </c>
    </row>
    <row r="88" spans="2:13" ht="15" x14ac:dyDescent="0.25">
      <c r="B88" s="535" t="s">
        <v>562</v>
      </c>
      <c r="C88" s="619"/>
      <c r="D88" s="619"/>
      <c r="E88" s="619"/>
      <c r="F88" s="619"/>
      <c r="G88" s="620">
        <f>G20/F20-1</f>
        <v>0.15319067987221757</v>
      </c>
      <c r="H88" s="620">
        <f t="shared" ref="H88:M88" si="63">H20/G20-1</f>
        <v>0.17289809202272366</v>
      </c>
      <c r="I88" s="620">
        <f t="shared" si="63"/>
        <v>0.15635175190523443</v>
      </c>
      <c r="J88" s="620">
        <f t="shared" si="63"/>
        <v>0.17464127214077463</v>
      </c>
      <c r="K88" s="620">
        <f t="shared" si="63"/>
        <v>0.18318989553526444</v>
      </c>
      <c r="L88" s="620">
        <f t="shared" si="63"/>
        <v>0.18365041729754528</v>
      </c>
      <c r="M88" s="620">
        <f t="shared" si="63"/>
        <v>0.19167373580176261</v>
      </c>
    </row>
  </sheetData>
  <sheetProtection algorithmName="SHA-512" hashValue="8OtzvEgvRIN2r4BOxD8ASwn3OqUNjXbZ3GAMQndZrYuAORAMpGvykKOxzR5mGZa/xtp3fsm4w+xKb5dAGpyOuw==" saltValue="QUHNa3dJepL7gy1tHx2DbA==" spinCount="100000" sheet="1" formatCells="0" formatColumns="0" formatRows="0"/>
  <conditionalFormatting sqref="C31">
    <cfRule type="cellIs" dxfId="131" priority="31" operator="lessThan">
      <formula>#REF!</formula>
    </cfRule>
    <cfRule type="cellIs" dxfId="130" priority="32" operator="greaterThan">
      <formula>#REF!</formula>
    </cfRule>
  </conditionalFormatting>
  <conditionalFormatting sqref="C56:E56">
    <cfRule type="cellIs" dxfId="129" priority="59" operator="lessThan">
      <formula>#REF!</formula>
    </cfRule>
    <cfRule type="cellIs" dxfId="128" priority="60" operator="greaterThan">
      <formula>#REF!</formula>
    </cfRule>
  </conditionalFormatting>
  <conditionalFormatting sqref="F8:F9 F10:M10">
    <cfRule type="cellIs" dxfId="127" priority="3" operator="lessThan">
      <formula>#REF!</formula>
    </cfRule>
    <cfRule type="cellIs" dxfId="126" priority="4" operator="greaterThan">
      <formula>#REF!</formula>
    </cfRule>
  </conditionalFormatting>
  <conditionalFormatting sqref="F15:I19 C42:E54 C55:M55">
    <cfRule type="cellIs" dxfId="125" priority="57" operator="lessThan">
      <formula>#REF!</formula>
    </cfRule>
    <cfRule type="cellIs" dxfId="124" priority="58" operator="greaterThan">
      <formula>#REF!</formula>
    </cfRule>
  </conditionalFormatting>
  <conditionalFormatting sqref="F21:I21 O10:Q10">
    <cfRule type="cellIs" dxfId="123" priority="56" operator="greaterThan">
      <formula>#REF!</formula>
    </cfRule>
  </conditionalFormatting>
  <conditionalFormatting sqref="F21:I21">
    <cfRule type="cellIs" dxfId="122" priority="55" operator="lessThan">
      <formula>#REF!</formula>
    </cfRule>
  </conditionalFormatting>
  <conditionalFormatting sqref="F24:I28">
    <cfRule type="cellIs" dxfId="121" priority="53" operator="lessThan">
      <formula>#REF!</formula>
    </cfRule>
    <cfRule type="cellIs" dxfId="120" priority="54" operator="greaterThan">
      <formula>#REF!</formula>
    </cfRule>
  </conditionalFormatting>
  <conditionalFormatting sqref="F33:I37">
    <cfRule type="cellIs" dxfId="119" priority="25" operator="lessThan">
      <formula>#REF!</formula>
    </cfRule>
    <cfRule type="cellIs" dxfId="118" priority="26" operator="greaterThan">
      <formula>#REF!</formula>
    </cfRule>
  </conditionalFormatting>
  <conditionalFormatting sqref="O8:U9">
    <cfRule type="cellIs" dxfId="117" priority="2" operator="greaterThan">
      <formula>#REF!</formula>
    </cfRule>
  </conditionalFormatting>
  <conditionalFormatting sqref="O8:AE9">
    <cfRule type="cellIs" dxfId="116" priority="1" operator="lessThan">
      <formula>#REF!</formula>
    </cfRule>
  </conditionalFormatting>
  <conditionalFormatting sqref="O10:AE10">
    <cfRule type="cellIs" dxfId="115" priority="35" operator="lessThan">
      <formula>#REF!</formula>
    </cfRule>
  </conditionalFormatting>
  <conditionalFormatting sqref="P29:R30">
    <cfRule type="cellIs" dxfId="114" priority="33" operator="lessThan">
      <formula>#REF!</formula>
    </cfRule>
    <cfRule type="cellIs" dxfId="113" priority="34" operator="greaterThan">
      <formula>#REF!</formula>
    </cfRule>
  </conditionalFormatting>
  <conditionalFormatting sqref="R10:U10">
    <cfRule type="cellIs" dxfId="112" priority="9" operator="lessThan">
      <formula>#REF!</formula>
    </cfRule>
    <cfRule type="cellIs" dxfId="111" priority="10" operator="greaterThan">
      <formula>#REF!</formula>
    </cfRule>
  </conditionalFormatting>
  <conditionalFormatting sqref="AE8:AE10">
    <cfRule type="cellIs" dxfId="110" priority="36" operator="greaterThan">
      <formula>#REF!</formula>
    </cfRule>
  </conditionalFormatting>
  <dataValidations count="2">
    <dataValidation type="decimal" operator="greaterThanOrEqual" allowBlank="1" showInputMessage="1" showErrorMessage="1" sqref="O8:U10 F8:M10" xr:uid="{00000000-0002-0000-0C00-000000000000}">
      <formula1>0</formula1>
    </dataValidation>
    <dataValidation type="whole" operator="greaterThanOrEqual" allowBlank="1" showInputMessage="1" showErrorMessage="1" sqref="C15:M19 C24:M28 C42:F54 C33:M37" xr:uid="{00000000-0002-0000-0C00-000001000000}">
      <formula1>0</formula1>
    </dataValidation>
  </dataValidations>
  <hyperlinks>
    <hyperlink ref="A1" location="Template_contents_bottom" display="Back to contents"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5" tint="0.59999389629810485"/>
  </sheetPr>
  <dimension ref="A1:AA88"/>
  <sheetViews>
    <sheetView zoomScale="90" zoomScaleNormal="90" workbookViewId="0">
      <selection activeCell="G11" sqref="G11"/>
    </sheetView>
  </sheetViews>
  <sheetFormatPr defaultColWidth="9" defaultRowHeight="13.8" x14ac:dyDescent="0.25"/>
  <cols>
    <col min="1" max="1" width="8.5546875" style="5" customWidth="1"/>
    <col min="2" max="2" width="59.6640625" style="5" customWidth="1"/>
    <col min="3" max="13" width="16.5546875" style="5" customWidth="1"/>
    <col min="14" max="14" width="8.5546875" style="5" customWidth="1"/>
    <col min="15" max="24" width="16.5546875" style="5" customWidth="1"/>
    <col min="25" max="27" width="12" style="5" customWidth="1"/>
    <col min="28" max="16384" width="9" style="5"/>
  </cols>
  <sheetData>
    <row r="1" spans="1:27" ht="14.4" x14ac:dyDescent="0.3">
      <c r="A1" s="391" t="s">
        <v>183</v>
      </c>
    </row>
    <row r="2" spans="1:27" s="54" customFormat="1" ht="24.6" x14ac:dyDescent="0.3">
      <c r="B2" s="406" t="s">
        <v>335</v>
      </c>
      <c r="C2" s="156"/>
      <c r="D2" s="156"/>
      <c r="E2" s="156"/>
      <c r="G2" s="81"/>
      <c r="H2" s="81"/>
      <c r="I2" s="81"/>
      <c r="J2" s="81"/>
      <c r="K2" s="81"/>
      <c r="L2" s="81"/>
      <c r="M2" s="81"/>
      <c r="N2" s="81"/>
      <c r="O2" s="81"/>
      <c r="Q2" s="81"/>
      <c r="R2" s="81"/>
      <c r="S2" s="81"/>
      <c r="T2" s="81"/>
      <c r="U2" s="81"/>
      <c r="V2" s="81"/>
    </row>
    <row r="3" spans="1:27" s="150" customFormat="1" ht="15" customHeight="1" x14ac:dyDescent="0.3">
      <c r="B3" s="410"/>
      <c r="C3" s="410"/>
      <c r="D3" s="410"/>
      <c r="E3" s="410"/>
      <c r="F3" s="410"/>
      <c r="G3" s="410"/>
      <c r="H3" s="410"/>
      <c r="I3" s="410"/>
      <c r="J3" s="410"/>
      <c r="K3" s="410"/>
      <c r="L3" s="410"/>
      <c r="M3" s="410"/>
      <c r="N3" s="410"/>
      <c r="O3" s="410"/>
      <c r="P3" s="410"/>
      <c r="Q3" s="410"/>
      <c r="R3" s="410"/>
      <c r="S3" s="410"/>
      <c r="T3" s="410"/>
      <c r="U3" s="410"/>
      <c r="V3" s="410"/>
    </row>
    <row r="4" spans="1:27" s="150" customFormat="1" ht="25.2" customHeight="1" x14ac:dyDescent="0.3">
      <c r="B4" s="30" t="s">
        <v>50</v>
      </c>
      <c r="C4" s="30"/>
      <c r="D4" s="30"/>
      <c r="E4" s="30"/>
      <c r="F4" s="30"/>
      <c r="G4" s="30"/>
      <c r="H4" s="30"/>
      <c r="I4" s="30"/>
      <c r="J4" s="30"/>
      <c r="K4" s="30"/>
      <c r="L4" s="30"/>
      <c r="M4" s="30"/>
      <c r="N4" s="30"/>
      <c r="O4" s="30"/>
      <c r="P4" s="30"/>
      <c r="Q4" s="30"/>
      <c r="R4" s="30"/>
      <c r="S4" s="30"/>
      <c r="T4" s="30"/>
      <c r="U4" s="30"/>
      <c r="V4" s="30"/>
      <c r="W4" s="30"/>
      <c r="X4" s="30"/>
      <c r="Y4" s="30"/>
      <c r="Z4" s="30"/>
    </row>
    <row r="5" spans="1:27" s="150" customFormat="1" ht="15" customHeight="1" x14ac:dyDescent="0.3">
      <c r="B5" s="113"/>
      <c r="C5" s="113"/>
      <c r="D5" s="113"/>
      <c r="E5" s="113"/>
      <c r="F5" s="113"/>
      <c r="G5" s="113"/>
      <c r="H5" s="113"/>
      <c r="I5" s="113"/>
      <c r="J5" s="113"/>
      <c r="K5" s="113"/>
      <c r="L5" s="113"/>
      <c r="M5" s="113"/>
      <c r="N5" s="113"/>
      <c r="O5" s="113"/>
      <c r="P5" s="113"/>
      <c r="Q5" s="113"/>
      <c r="R5" s="113"/>
      <c r="S5" s="113"/>
      <c r="T5" s="113"/>
      <c r="U5" s="113"/>
      <c r="V5" s="113"/>
    </row>
    <row r="6" spans="1:27" s="54" customFormat="1" ht="25.2" customHeight="1" thickBot="1" x14ac:dyDescent="0.35">
      <c r="B6" s="81"/>
      <c r="C6" s="111" t="s">
        <v>531</v>
      </c>
      <c r="D6" s="112"/>
      <c r="E6" s="112"/>
      <c r="F6" s="573" t="s">
        <v>133</v>
      </c>
      <c r="G6" s="55" t="s">
        <v>256</v>
      </c>
      <c r="H6" s="623"/>
      <c r="I6" s="623"/>
      <c r="J6" s="623"/>
      <c r="K6" s="623"/>
      <c r="L6" s="623"/>
      <c r="M6" s="55"/>
      <c r="N6" s="459"/>
      <c r="O6" s="55" t="s">
        <v>232</v>
      </c>
      <c r="P6" s="627"/>
      <c r="Q6" s="627"/>
      <c r="R6" s="627"/>
      <c r="S6" s="627"/>
      <c r="T6" s="627"/>
      <c r="U6" s="627"/>
      <c r="V6" s="628"/>
    </row>
    <row r="7" spans="1:27" s="54" customFormat="1" ht="15" customHeight="1" x14ac:dyDescent="0.3">
      <c r="A7" s="80"/>
      <c r="B7" s="583" t="s">
        <v>566</v>
      </c>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29" t="s">
        <v>566</v>
      </c>
      <c r="W7" s="598"/>
      <c r="X7" s="598"/>
      <c r="Y7" s="598"/>
      <c r="Z7" s="157"/>
      <c r="AA7" s="569"/>
    </row>
    <row r="8" spans="1:27" s="54" customFormat="1" x14ac:dyDescent="0.3">
      <c r="A8" s="80" t="s">
        <v>331</v>
      </c>
      <c r="B8" s="576" t="s">
        <v>336</v>
      </c>
      <c r="C8" s="579" cm="1">
        <f t="array" ref="C8">IFERROR(INDEX(s251outturn_schools_education!$P:$P, MATCH(1,(Cover!$F$7=s251outturn_schools_education!$I:$I)*(LEFT($B8,63)=s251outturn_schools_education!$L:$L)*(S251PY3=s251outturn_schools_education!$A:$A),0))+'HN recoupment'!C20, "")</f>
        <v>860000</v>
      </c>
      <c r="D8" s="579" cm="1">
        <f t="array" ref="D8">IFERROR(INDEX(s251outturn_schools_education!$P:$P, MATCH(1,(Cover!$F$7=s251outturn_schools_education!$I:$I)*(LEFT($B8,63)=s251outturn_schools_education!$L:$L)*(S251PY2=s251outturn_schools_education!$A:$A),0))+'HN recoupment'!D20, "")</f>
        <v>860000</v>
      </c>
      <c r="E8" s="579" cm="1">
        <f t="array" ref="E8">IFERROR(INDEX(s251outturn_schools_education!$P:$P, MATCH(1,(Cover!$F$7=s251outturn_schools_education!$I:$I)*(LEFT($B8,63)=s251outturn_schools_education!$L:$L)*(S251PY1=s251outturn_schools_education!$A:$A),0))+'HN recoupment'!E20, "")</f>
        <v>860000</v>
      </c>
      <c r="F8" s="545">
        <v>860000</v>
      </c>
      <c r="G8" s="419">
        <f>VLOOKUP($A$8,'[2]DMP Template Pivots'!$B$38:$I$50,2,FALSE)</f>
        <v>860000</v>
      </c>
      <c r="H8" s="419">
        <f>VLOOKUP($A$8,'[2]DMP Template Pivots'!$B$38:$I$50,3,FALSE)</f>
        <v>860000</v>
      </c>
      <c r="I8" s="419">
        <f>VLOOKUP($A$8,'[2]DMP Template Pivots'!$B$38:$I$50,4,FALSE)</f>
        <v>860000</v>
      </c>
      <c r="J8" s="419">
        <f>VLOOKUP($A$8,'[2]DMP Template Pivots'!$B$38:$I$50,5,FALSE)</f>
        <v>860000</v>
      </c>
      <c r="K8" s="419">
        <f>VLOOKUP($A$8,'[2]DMP Template Pivots'!$B$38:$I$50,6,FALSE)</f>
        <v>860000</v>
      </c>
      <c r="L8" s="419">
        <f>VLOOKUP($A$8,'[2]DMP Template Pivots'!$B$38:$I$50,7,FALSE)</f>
        <v>860000</v>
      </c>
      <c r="M8" s="419">
        <f>VLOOKUP($A$8,'[2]DMP Template Pivots'!$B$38:$I$50,8,FALSE)</f>
        <v>860000</v>
      </c>
      <c r="N8" s="547"/>
      <c r="O8" s="550">
        <f>'[4]Gemma Forecasts'!AB$9</f>
        <v>860000</v>
      </c>
      <c r="P8" s="550">
        <f>'[4]Gemma Forecasts'!AC$9</f>
        <v>860000</v>
      </c>
      <c r="Q8" s="550">
        <f>'[4]Gemma Forecasts'!AD$9</f>
        <v>860000</v>
      </c>
      <c r="R8" s="550">
        <f>'[4]Gemma Forecasts'!AE$9</f>
        <v>860000</v>
      </c>
      <c r="S8" s="550">
        <f>'[4]Gemma Forecasts'!AF$9</f>
        <v>860000</v>
      </c>
      <c r="T8" s="550">
        <f>'[4]Gemma Forecasts'!AG$9</f>
        <v>860000</v>
      </c>
      <c r="U8" s="550">
        <f>'[4]Gemma Forecasts'!AH$9</f>
        <v>860000</v>
      </c>
      <c r="V8" s="600" t="s">
        <v>336</v>
      </c>
      <c r="W8" s="643"/>
      <c r="X8" s="643"/>
      <c r="Y8" s="643"/>
      <c r="Z8" s="644"/>
      <c r="AA8" s="569"/>
    </row>
    <row r="9" spans="1:27" s="54" customFormat="1" ht="15" customHeight="1" x14ac:dyDescent="0.3">
      <c r="A9" s="80" t="s">
        <v>533</v>
      </c>
      <c r="B9" s="577" t="s">
        <v>534</v>
      </c>
      <c r="C9" s="579" cm="1">
        <f t="array" ref="C9">IFERROR(INDEX(s251outturn_schools_education!$P:$P, MATCH(1,(Cover!$F$7=s251outturn_schools_education!$I:$I)*($B9=s251outturn_schools_education!$L:$L)*(S251PY3=s251outturn_schools_education!$A:$A),0)), "")</f>
        <v>1379134</v>
      </c>
      <c r="D9" s="579" cm="1">
        <f t="array" ref="D9">IFERROR(INDEX(s251outturn_schools_education!$P:$P, MATCH(1,(Cover!$F$7=s251outturn_schools_education!$I:$I)*($B9=s251outturn_schools_education!$L:$L)*(S251PY2=s251outturn_schools_education!$A:$A),0)), "")</f>
        <v>1577705</v>
      </c>
      <c r="E9" s="579" cm="1">
        <f t="array" ref="E9">IFERROR(INDEX(s251outturn_schools_education!$P:$P, MATCH(1,(Cover!$F$7=s251outturn_schools_education!$I:$I)*($B9=s251outturn_schools_education!$L:$L)*(S251PY1=s251outturn_schools_education!$A:$A),0)), "")</f>
        <v>2062000</v>
      </c>
      <c r="F9" s="549">
        <v>2330060</v>
      </c>
      <c r="G9" s="419">
        <f>VLOOKUP($A$9,'[2]DMP Template Pivots'!$B$38:$I$50,2,FALSE)</f>
        <v>2330060</v>
      </c>
      <c r="H9" s="419">
        <f>VLOOKUP($A$9,'[2]DMP Template Pivots'!$B$38:$I$50,3,FALSE)</f>
        <v>2330060</v>
      </c>
      <c r="I9" s="419">
        <f>VLOOKUP($A$9,'[2]DMP Template Pivots'!$B$38:$I$50,4,FALSE)</f>
        <v>2330060</v>
      </c>
      <c r="J9" s="419">
        <f>VLOOKUP($A$9,'[2]DMP Template Pivots'!$B$38:$I$50,5,FALSE)</f>
        <v>2330060</v>
      </c>
      <c r="K9" s="419">
        <f>VLOOKUP($A$9,'[2]DMP Template Pivots'!$B$38:$I$50,6,FALSE)</f>
        <v>2330060</v>
      </c>
      <c r="L9" s="419">
        <f>VLOOKUP($A$9,'[2]DMP Template Pivots'!$B$38:$I$50,7,FALSE)</f>
        <v>2330060</v>
      </c>
      <c r="M9" s="419">
        <f>VLOOKUP($A$9,'[2]DMP Template Pivots'!$B$38:$I$50,8,FALSE)</f>
        <v>2330060</v>
      </c>
      <c r="N9" s="547"/>
      <c r="O9" s="419">
        <f>'[4]Gemma Forecasts'!AB$21</f>
        <v>2330060</v>
      </c>
      <c r="P9" s="419">
        <f>'[4]Gemma Forecasts'!AC$21</f>
        <v>2330060</v>
      </c>
      <c r="Q9" s="419">
        <f>'[4]Gemma Forecasts'!AD$21</f>
        <v>2330060</v>
      </c>
      <c r="R9" s="419">
        <f>'[4]Gemma Forecasts'!AE$21</f>
        <v>2330060</v>
      </c>
      <c r="S9" s="419">
        <f>'[4]Gemma Forecasts'!AF$21</f>
        <v>2330060</v>
      </c>
      <c r="T9" s="419">
        <f>'[4]Gemma Forecasts'!AG$21</f>
        <v>2330060</v>
      </c>
      <c r="U9" s="419">
        <f>'[4]Gemma Forecasts'!AH$21</f>
        <v>2330060</v>
      </c>
      <c r="V9" s="601" t="s">
        <v>535</v>
      </c>
      <c r="W9" s="602"/>
      <c r="X9" s="602"/>
      <c r="Y9" s="602"/>
      <c r="Z9" s="604"/>
      <c r="AA9" s="569"/>
    </row>
    <row r="10" spans="1:27" s="54" customFormat="1" ht="15" customHeight="1" x14ac:dyDescent="0.3">
      <c r="A10" s="80" t="s">
        <v>536</v>
      </c>
      <c r="B10" s="577" t="s">
        <v>537</v>
      </c>
      <c r="C10" s="579" cm="1">
        <f t="array" ref="C10">IFERROR(INDEX(s251outturn_schools_education!$P:$P, MATCH(1,(Cover!$F$7=s251outturn_schools_education!$I:$I)*($B10=s251outturn_schools_education!$L:$L)*(S251PY3=s251outturn_schools_education!$A:$A),0)), "")</f>
        <v>12871276</v>
      </c>
      <c r="D10" s="579" cm="1">
        <f t="array" ref="D10">IFERROR(INDEX(s251outturn_schools_education!$P:$P, MATCH(1,(Cover!$F$7=s251outturn_schools_education!$I:$I)*($B10=s251outturn_schools_education!$L:$L)*(S251PY2=s251outturn_schools_education!$A:$A),0)), "")</f>
        <v>18563930</v>
      </c>
      <c r="E10" s="579" cm="1">
        <f t="array" ref="E10">IFERROR(INDEX(s251outturn_schools_education!$P:$P, MATCH(1,(Cover!$F$7=s251outturn_schools_education!$I:$I)*($B10=s251outturn_schools_education!$L:$L)*(S251PY1=s251outturn_schools_education!$A:$A),0)), "")</f>
        <v>21223782</v>
      </c>
      <c r="F10" s="549">
        <v>24983676</v>
      </c>
      <c r="G10" s="419">
        <f>VLOOKUP($A$10,'[2]DMP Template Pivots'!$B$38:$I$50,2,FALSE)</f>
        <v>29190650.125220127</v>
      </c>
      <c r="H10" s="419">
        <f>VLOOKUP($A$10,'[2]DMP Template Pivots'!$B$38:$I$50,3,FALSE)</f>
        <v>30166499.761006288</v>
      </c>
      <c r="I10" s="419">
        <f>VLOOKUP($A$10,'[2]DMP Template Pivots'!$B$38:$I$50,4,FALSE)</f>
        <v>31370241.745157231</v>
      </c>
      <c r="J10" s="419">
        <f>VLOOKUP($A$10,'[2]DMP Template Pivots'!$B$38:$I$50,5,FALSE)</f>
        <v>32624424.253957231</v>
      </c>
      <c r="K10" s="419">
        <f>VLOOKUP($A$10,'[2]DMP Template Pivots'!$B$38:$I$50,6,FALSE)</f>
        <v>33928774.063109234</v>
      </c>
      <c r="L10" s="419">
        <f>VLOOKUP($A$10,'[2]DMP Template Pivots'!$B$38:$I$50,7,FALSE)</f>
        <v>35285297.864627309</v>
      </c>
      <c r="M10" s="419">
        <f>VLOOKUP($A$10,'[2]DMP Template Pivots'!$B$38:$I$50,8,FALSE)</f>
        <v>36696082.618206114</v>
      </c>
      <c r="N10" s="547"/>
      <c r="O10" s="550">
        <f>'[4]Gemma Forecasts'!AB$20</f>
        <v>27469940</v>
      </c>
      <c r="P10" s="550">
        <f>'[4]Gemma Forecasts'!AC$20</f>
        <v>27008737.600000001</v>
      </c>
      <c r="Q10" s="550">
        <f>'[4]Gemma Forecasts'!AD$20</f>
        <v>28193087.103999998</v>
      </c>
      <c r="R10" s="550">
        <f>'[4]Gemma Forecasts'!AE$20</f>
        <v>29424810.588160001</v>
      </c>
      <c r="S10" s="550">
        <f>'[4]Gemma Forecasts'!AF$20</f>
        <v>30705803.0116864</v>
      </c>
      <c r="T10" s="550">
        <f>'[4]Gemma Forecasts'!AG$20</f>
        <v>32038035.132153854</v>
      </c>
      <c r="U10" s="550">
        <f>'[4]Gemma Forecasts'!AH$20</f>
        <v>33423556.537440009</v>
      </c>
      <c r="V10" s="601" t="s">
        <v>537</v>
      </c>
      <c r="W10" s="602"/>
      <c r="X10" s="602"/>
      <c r="Y10" s="602"/>
      <c r="Z10" s="604"/>
      <c r="AA10" s="569"/>
    </row>
    <row r="11" spans="1:27" s="54" customFormat="1" ht="15" customHeight="1" x14ac:dyDescent="0.3">
      <c r="A11" s="80" t="s">
        <v>540</v>
      </c>
      <c r="B11" s="624" t="s">
        <v>541</v>
      </c>
      <c r="C11" s="579" cm="1">
        <f t="array" ref="C11">IFERROR(INDEX(s251outturn_schools_education!$P:$P, MATCH(1,(Cover!$F$7=s251outturn_schools_education!$I:$I)*($B11=s251outturn_schools_education!$L:$L)*(S251PY3=s251outturn_schools_education!$A:$A),0)), "")</f>
        <v>433996</v>
      </c>
      <c r="D11" s="579" cm="1">
        <f t="array" ref="D11">IFERROR(INDEX(s251outturn_schools_education!$P:$P, MATCH(1,(Cover!$F$7=s251outturn_schools_education!$I:$I)*($B11=s251outturn_schools_education!$L:$L)*(S251PY2=s251outturn_schools_education!$A:$A),0)), "")</f>
        <v>290844</v>
      </c>
      <c r="E11" s="579" cm="1">
        <f t="array" ref="E11">IFERROR(INDEX(s251outturn_schools_education!$P:$P, MATCH(1,(Cover!$F$7=s251outturn_schools_education!$I:$I)*($B11=s251outturn_schools_education!$L:$L)*(S251PY1=s251outturn_schools_education!$A:$A),0)), "")</f>
        <v>301391</v>
      </c>
      <c r="F11" s="549">
        <v>267795.28301886795</v>
      </c>
      <c r="G11" s="419">
        <f>VLOOKUP($A$11,'[2]DMP Template Pivots'!$B$38:$I$50,2,FALSE)</f>
        <v>291651.41514397372</v>
      </c>
      <c r="H11" s="419">
        <f>VLOOKUP($A$11,'[2]DMP Template Pivots'!$B$38:$I$50,3,FALSE)</f>
        <v>288017.72007270594</v>
      </c>
      <c r="I11" s="419">
        <f>VLOOKUP($A$11,'[2]DMP Template Pivots'!$B$38:$I$50,4,FALSE)</f>
        <v>281156.91307899531</v>
      </c>
      <c r="J11" s="419">
        <f>VLOOKUP($A$11,'[2]DMP Template Pivots'!$B$38:$I$50,5,FALSE)</f>
        <v>285530.33020503307</v>
      </c>
      <c r="K11" s="419">
        <f>VLOOKUP($A$11,'[2]DMP Template Pivots'!$B$38:$I$50,6,FALSE)</f>
        <v>290253.62070115382</v>
      </c>
      <c r="L11" s="419">
        <f>VLOOKUP($A$11,'[2]DMP Template Pivots'!$B$38:$I$50,7,FALSE)</f>
        <v>295354.77443696425</v>
      </c>
      <c r="M11" s="419">
        <f>VLOOKUP($A$11,'[2]DMP Template Pivots'!$B$38:$I$50,8,FALSE)</f>
        <v>300864.02047163947</v>
      </c>
      <c r="N11" s="547"/>
      <c r="O11" s="419">
        <f>SUMIF('[4]Gemma Forecasts'!$C$5:$C$60,$A$11,'[4]Gemma Forecasts'!AB$5:AB$60)*'[4]School % Split'!$N$8</f>
        <v>386030.29380503349</v>
      </c>
      <c r="P11" s="419">
        <f>SUMIF('[4]Gemma Forecasts'!$C$5:$C$60,$A$11,'[4]Gemma Forecasts'!AC$5:AC$60)*'[4]School % Split'!$N$8</f>
        <v>399102.88637316559</v>
      </c>
      <c r="Q11" s="419">
        <f>SUMIF('[4]Gemma Forecasts'!$C$5:$C$60,$A$11,'[4]Gemma Forecasts'!AD$5:AD$60)*'[4]School % Split'!$N$8</f>
        <v>404093.06780712784</v>
      </c>
      <c r="R11" s="419">
        <f>SUMIF('[4]Gemma Forecasts'!$C$5:$C$60,$A$11,'[4]Gemma Forecasts'!AE$5:AE$60)*'[4]School % Split'!$N$8</f>
        <v>409482.46375580708</v>
      </c>
      <c r="S11" s="419">
        <f>SUMIF('[4]Gemma Forecasts'!$C$5:$C$60,$A$11,'[4]Gemma Forecasts'!AF$5:AF$60)*'[4]School % Split'!$N$8</f>
        <v>415303.01138038072</v>
      </c>
      <c r="T11" s="419">
        <f>SUMIF('[4]Gemma Forecasts'!$C$5:$C$60,$A$11,'[4]Gemma Forecasts'!AG$5:AG$60)*'[4]School % Split'!$N$8</f>
        <v>421589.20281492017</v>
      </c>
      <c r="U11" s="419">
        <f>SUMIF('[4]Gemma Forecasts'!$C$5:$C$60,$A$11,'[4]Gemma Forecasts'!AH$5:AH$60)*'[4]School % Split'!$N$8</f>
        <v>428378.2895642228</v>
      </c>
      <c r="V11" s="601" t="s">
        <v>542</v>
      </c>
      <c r="W11" s="602"/>
      <c r="X11" s="602"/>
      <c r="Y11" s="602"/>
      <c r="Z11" s="604"/>
      <c r="AA11" s="569"/>
    </row>
    <row r="12" spans="1:27" s="54" customFormat="1" ht="15" customHeight="1" thickBot="1" x14ac:dyDescent="0.35">
      <c r="A12" s="80" t="s">
        <v>543</v>
      </c>
      <c r="B12" s="577" t="s">
        <v>544</v>
      </c>
      <c r="C12" s="579" cm="1">
        <f t="array" ref="C12">IFERROR(INDEX(s251outturn_schools_education!$P:$P, MATCH(1,(Cover!$F$7=s251outturn_schools_education!$I:$I)*($B12=s251outturn_schools_education!$L:$L)*(S251PY3=s251outturn_schools_education!$A:$A),0)), "")</f>
        <v>260863</v>
      </c>
      <c r="D12" s="579" cm="1">
        <f t="array" ref="D12">IFERROR(INDEX(s251outturn_schools_education!$P:$P, MATCH(1,(Cover!$F$7=s251outturn_schools_education!$I:$I)*($B12=s251outturn_schools_education!$L:$L)*(S251PY2=s251outturn_schools_education!$A:$A),0)), "")</f>
        <v>194816</v>
      </c>
      <c r="E12" s="579" cm="1">
        <f t="array" ref="E12">IFERROR(INDEX(s251outturn_schools_education!$P:$P, MATCH(1,(Cover!$F$7=s251outturn_schools_education!$I:$I)*($B12=s251outturn_schools_education!$L:$L)*(S251PY1=s251outturn_schools_education!$A:$A),0)), "")</f>
        <v>327042</v>
      </c>
      <c r="F12" s="549">
        <v>644971.00628930819</v>
      </c>
      <c r="G12" s="419">
        <f>VLOOKUP($A$12,'[2]DMP Template Pivots'!$B$38:$I$50,2,FALSE)</f>
        <v>1021762.9377358491</v>
      </c>
      <c r="H12" s="419">
        <f>VLOOKUP($A$12,'[2]DMP Template Pivots'!$B$38:$I$50,3,FALSE)</f>
        <v>1953424.7279874212</v>
      </c>
      <c r="I12" s="419">
        <f>VLOOKUP($A$12,'[2]DMP Template Pivots'!$B$38:$I$50,4,FALSE)</f>
        <v>2073832.4088050313</v>
      </c>
      <c r="J12" s="419">
        <f>VLOOKUP($A$12,'[2]DMP Template Pivots'!$B$38:$I$50,5,FALSE)</f>
        <v>2538798.996855346</v>
      </c>
      <c r="K12" s="419">
        <f>VLOOKUP($A$12,'[2]DMP Template Pivots'!$B$38:$I$50,6,FALSE)</f>
        <v>3120007.231918239</v>
      </c>
      <c r="L12" s="419">
        <f>VLOOKUP($A$12,'[2]DMP Template Pivots'!$B$38:$I$50,7,FALSE)</f>
        <v>3846517.5257468554</v>
      </c>
      <c r="M12" s="419">
        <f>VLOOKUP($A$12,'[2]DMP Template Pivots'!$B$38:$I$50,8,FALSE)</f>
        <v>4754655.3930326253</v>
      </c>
      <c r="N12" s="547"/>
      <c r="O12" s="421">
        <f>SUMIF('[4]Gemma Forecasts'!$C$5:$C$60,$A$12,'[4]Gemma Forecasts'!AB$5:AB$60)*'[4]School % Split'!$N$8</f>
        <v>982095.13373769401</v>
      </c>
      <c r="P12" s="421">
        <f>SUMIF('[4]Gemma Forecasts'!$C$5:$C$60,$A$12,'[4]Gemma Forecasts'!AC$5:AC$60)*'[4]School % Split'!$N$8</f>
        <v>1167527.0027515723</v>
      </c>
      <c r="Q12" s="421">
        <f>SUMIF('[4]Gemma Forecasts'!$C$5:$C$60,$A$12,'[4]Gemma Forecasts'!AD$5:AD$60)*'[4]School % Split'!$N$8</f>
        <v>1431445.5065841195</v>
      </c>
      <c r="R12" s="421">
        <f>SUMIF('[4]Gemma Forecasts'!$C$5:$C$60,$A$12,'[4]Gemma Forecasts'!AE$5:AE$60)*'[4]School % Split'!$N$8</f>
        <v>1761343.6363748035</v>
      </c>
      <c r="S12" s="421">
        <f>SUMIF('[4]Gemma Forecasts'!$C$5:$C$60,$A$12,'[4]Gemma Forecasts'!AF$5:AF$60)*'[4]School % Split'!$N$8</f>
        <v>2173716.2986131585</v>
      </c>
      <c r="T12" s="421">
        <f>SUMIF('[4]Gemma Forecasts'!$C$5:$C$60,$A$12,'[4]Gemma Forecasts'!AG$5:AG$60)*'[4]School % Split'!$N$8</f>
        <v>2689182.1264111022</v>
      </c>
      <c r="U12" s="421">
        <f>SUMIF('[4]Gemma Forecasts'!$C$5:$C$60,$A$12,'[4]Gemma Forecasts'!AH$5:AH$60)*'[4]School % Split'!$N$8</f>
        <v>3333514.4111585319</v>
      </c>
      <c r="V12" s="601" t="s">
        <v>544</v>
      </c>
      <c r="W12" s="602"/>
      <c r="X12" s="602"/>
      <c r="Y12" s="602"/>
      <c r="Z12" s="604"/>
      <c r="AA12" s="569"/>
    </row>
    <row r="13" spans="1:27" s="54" customFormat="1" ht="15" customHeight="1" thickBot="1" x14ac:dyDescent="0.35">
      <c r="A13" s="80"/>
      <c r="B13" s="578" t="s">
        <v>212</v>
      </c>
      <c r="C13" s="580">
        <f>IFERROR(SUM(C8:C12), "")</f>
        <v>15805269</v>
      </c>
      <c r="D13" s="581">
        <f t="shared" ref="D13:E13" si="1">IFERROR(SUM(D8:D12), "")</f>
        <v>21487295</v>
      </c>
      <c r="E13" s="581">
        <f t="shared" si="1"/>
        <v>24774215</v>
      </c>
      <c r="F13" s="582">
        <f t="shared" ref="F13:J13" si="2">IF(COUNT(F8:F12) &gt; 0, SUM(F8:F12), "")</f>
        <v>29086502.289308175</v>
      </c>
      <c r="G13" s="581">
        <f t="shared" si="2"/>
        <v>33694124.47809995</v>
      </c>
      <c r="H13" s="581">
        <f t="shared" si="2"/>
        <v>35598002.209066421</v>
      </c>
      <c r="I13" s="581">
        <f t="shared" si="2"/>
        <v>36915291.067041248</v>
      </c>
      <c r="J13" s="581">
        <f t="shared" si="2"/>
        <v>38638813.581017606</v>
      </c>
      <c r="K13" s="581">
        <f t="shared" ref="K13:L13" si="3">IF(COUNT(K8:K12) &gt; 0, SUM(K8:K12), "")</f>
        <v>40529094.915728629</v>
      </c>
      <c r="L13" s="581">
        <f t="shared" si="3"/>
        <v>42617230.164811127</v>
      </c>
      <c r="M13" s="582">
        <f t="shared" ref="M13" si="4">IF(COUNT(M8:M12) &gt; 0, SUM(M8:M12), "")</f>
        <v>44941662.031710379</v>
      </c>
      <c r="N13" s="547"/>
      <c r="O13" s="581">
        <f>IF(COUNT(O8:O12) &gt; 0, SUM(O8:O12), "")</f>
        <v>32028125.427542727</v>
      </c>
      <c r="P13" s="581">
        <f>IF(COUNT(P8:P12) &gt; 0, SUM(P8:P12), "")</f>
        <v>31765427.489124741</v>
      </c>
      <c r="Q13" s="581">
        <f>IF(COUNT(Q8:Q12) &gt; 0, SUM(Q8:Q12), "")</f>
        <v>33218685.678391244</v>
      </c>
      <c r="R13" s="581">
        <f>IF(COUNT(R8:R12) &gt; 0, SUM(R8:R12), "")</f>
        <v>34785696.688290611</v>
      </c>
      <c r="S13" s="581">
        <f t="shared" ref="S13:T13" si="5">IF(COUNT(S8:S12) &gt; 0, SUM(S8:S12), "")</f>
        <v>36484882.321679942</v>
      </c>
      <c r="T13" s="581">
        <f t="shared" si="5"/>
        <v>38338866.461379878</v>
      </c>
      <c r="U13" s="582">
        <f t="shared" ref="U13" si="6">IF(COUNT(U8:U12) &gt; 0, SUM(U8:U12), "")</f>
        <v>40375509.238162763</v>
      </c>
      <c r="V13" s="642" t="s">
        <v>212</v>
      </c>
      <c r="W13" s="305"/>
      <c r="X13" s="305"/>
      <c r="Y13" s="305"/>
      <c r="Z13" s="630"/>
      <c r="AA13" s="569"/>
    </row>
    <row r="14" spans="1:27" s="54" customFormat="1" ht="15" customHeight="1" x14ac:dyDescent="0.3">
      <c r="B14" s="291"/>
      <c r="C14" s="552"/>
      <c r="D14" s="552"/>
      <c r="E14" s="552"/>
      <c r="F14" s="552">
        <f>F13/F22</f>
        <v>15284.551912405768</v>
      </c>
      <c r="G14" s="552">
        <f t="shared" ref="G14:I14" si="7">G13/G22</f>
        <v>16106.178048804948</v>
      </c>
      <c r="H14" s="552">
        <f t="shared" si="7"/>
        <v>15504.356362833807</v>
      </c>
      <c r="I14" s="552">
        <f t="shared" si="7"/>
        <v>14482.264051408885</v>
      </c>
      <c r="J14" s="552">
        <f>J13/J22</f>
        <v>13721.169595531821</v>
      </c>
    </row>
    <row r="15" spans="1:27" s="54" customFormat="1" ht="25.2" customHeight="1" thickBot="1" x14ac:dyDescent="0.35">
      <c r="C15" s="55" t="s">
        <v>549</v>
      </c>
      <c r="D15" s="55"/>
      <c r="E15" s="55"/>
      <c r="F15" s="55"/>
      <c r="G15" s="55"/>
      <c r="H15" s="55"/>
      <c r="I15" s="55"/>
      <c r="J15" s="55"/>
      <c r="K15" s="55"/>
      <c r="L15" s="55"/>
      <c r="M15" s="55"/>
      <c r="O15" s="55" t="s">
        <v>550</v>
      </c>
      <c r="P15" s="55"/>
      <c r="Q15" s="55"/>
      <c r="R15" s="55"/>
      <c r="S15" s="55"/>
      <c r="T15" s="55"/>
      <c r="U15" s="55"/>
      <c r="V15" s="55"/>
      <c r="W15" s="55"/>
      <c r="X15" s="55"/>
    </row>
    <row r="16" spans="1:27" s="54" customFormat="1" ht="15" customHeight="1" x14ac:dyDescent="0.3">
      <c r="B16" s="583" t="s">
        <v>304</v>
      </c>
      <c r="C16" s="413">
        <f>ehcp_year1</f>
        <v>2022</v>
      </c>
      <c r="D16" s="413">
        <f>C16+1</f>
        <v>2023</v>
      </c>
      <c r="E16" s="413">
        <f t="shared" ref="E16:M16" si="8">D16+1</f>
        <v>2024</v>
      </c>
      <c r="F16" s="495">
        <f t="shared" si="8"/>
        <v>2025</v>
      </c>
      <c r="G16" s="414">
        <f t="shared" si="8"/>
        <v>2026</v>
      </c>
      <c r="H16" s="414">
        <f t="shared" si="8"/>
        <v>2027</v>
      </c>
      <c r="I16" s="414">
        <f t="shared" si="8"/>
        <v>2028</v>
      </c>
      <c r="J16" s="414">
        <f t="shared" si="8"/>
        <v>2029</v>
      </c>
      <c r="K16" s="414">
        <f t="shared" si="8"/>
        <v>2030</v>
      </c>
      <c r="L16" s="414">
        <f t="shared" si="8"/>
        <v>2031</v>
      </c>
      <c r="M16" s="495">
        <f t="shared" si="8"/>
        <v>2032</v>
      </c>
      <c r="O16" s="430">
        <f>D16</f>
        <v>2023</v>
      </c>
      <c r="P16" s="413">
        <f t="shared" ref="P16:X16" si="9">E16</f>
        <v>2024</v>
      </c>
      <c r="Q16" s="495">
        <f t="shared" si="9"/>
        <v>2025</v>
      </c>
      <c r="R16" s="414">
        <f t="shared" si="9"/>
        <v>2026</v>
      </c>
      <c r="S16" s="414">
        <f t="shared" si="9"/>
        <v>2027</v>
      </c>
      <c r="T16" s="414">
        <f t="shared" si="9"/>
        <v>2028</v>
      </c>
      <c r="U16" s="414">
        <f t="shared" si="9"/>
        <v>2029</v>
      </c>
      <c r="V16" s="414">
        <f t="shared" si="9"/>
        <v>2030</v>
      </c>
      <c r="W16" s="414">
        <f t="shared" si="9"/>
        <v>2031</v>
      </c>
      <c r="X16" s="495">
        <f t="shared" si="9"/>
        <v>2032</v>
      </c>
    </row>
    <row r="17" spans="2:24" s="54" customFormat="1" ht="15" customHeight="1" x14ac:dyDescent="0.3">
      <c r="B17" s="584" t="s">
        <v>305</v>
      </c>
      <c r="C17" s="426">
        <v>26</v>
      </c>
      <c r="D17" s="426">
        <v>33</v>
      </c>
      <c r="E17" s="426">
        <v>40</v>
      </c>
      <c r="F17" s="427">
        <v>50</v>
      </c>
      <c r="G17" s="426">
        <v>62</v>
      </c>
      <c r="H17" s="426">
        <v>77</v>
      </c>
      <c r="I17" s="426">
        <v>95</v>
      </c>
      <c r="J17" s="426">
        <v>118</v>
      </c>
      <c r="K17" s="426">
        <v>147</v>
      </c>
      <c r="L17" s="426">
        <v>182</v>
      </c>
      <c r="M17" s="427">
        <v>226</v>
      </c>
      <c r="O17" s="609">
        <f t="shared" ref="O17:S22" si="10">IFERROR((D17-C17)/C17,"")</f>
        <v>0.26923076923076922</v>
      </c>
      <c r="P17" s="610">
        <f t="shared" si="10"/>
        <v>0.21212121212121213</v>
      </c>
      <c r="Q17" s="611">
        <f t="shared" si="10"/>
        <v>0.25</v>
      </c>
      <c r="R17" s="610">
        <f t="shared" si="10"/>
        <v>0.24</v>
      </c>
      <c r="S17" s="610">
        <f t="shared" si="10"/>
        <v>0.24193548387096775</v>
      </c>
      <c r="T17" s="610">
        <f t="shared" ref="T17:T22" si="11">IFERROR((I17-H17)/H17,"")</f>
        <v>0.23376623376623376</v>
      </c>
      <c r="U17" s="610">
        <f t="shared" ref="U17:U22" si="12">IFERROR((J17-I17)/I17,"")</f>
        <v>0.24210526315789474</v>
      </c>
      <c r="V17" s="610">
        <f t="shared" ref="V17:V22" si="13">IFERROR((K17-J17)/J17,"")</f>
        <v>0.24576271186440679</v>
      </c>
      <c r="W17" s="610">
        <f t="shared" ref="W17:W22" si="14">IFERROR((L17-K17)/K17,"")</f>
        <v>0.23809523809523808</v>
      </c>
      <c r="X17" s="611">
        <f t="shared" ref="X17:X22" si="15">IFERROR((M17-L17)/L17,"")</f>
        <v>0.24175824175824176</v>
      </c>
    </row>
    <row r="18" spans="2:24" s="54" customFormat="1" ht="15" customHeight="1" x14ac:dyDescent="0.3">
      <c r="B18" s="585" t="s">
        <v>306</v>
      </c>
      <c r="C18" s="428">
        <v>498</v>
      </c>
      <c r="D18" s="428">
        <v>520</v>
      </c>
      <c r="E18" s="428">
        <v>531</v>
      </c>
      <c r="F18" s="429">
        <v>608</v>
      </c>
      <c r="G18" s="428">
        <v>651</v>
      </c>
      <c r="H18" s="428">
        <v>702</v>
      </c>
      <c r="I18" s="428">
        <v>771</v>
      </c>
      <c r="J18" s="428">
        <v>834</v>
      </c>
      <c r="K18" s="428">
        <v>906</v>
      </c>
      <c r="L18" s="428">
        <v>987</v>
      </c>
      <c r="M18" s="429">
        <v>1071</v>
      </c>
      <c r="O18" s="612">
        <f t="shared" si="10"/>
        <v>4.4176706827309238E-2</v>
      </c>
      <c r="P18" s="613">
        <f t="shared" si="10"/>
        <v>2.1153846153846155E-2</v>
      </c>
      <c r="Q18" s="614">
        <f t="shared" si="10"/>
        <v>0.14500941619585686</v>
      </c>
      <c r="R18" s="613">
        <f t="shared" si="10"/>
        <v>7.0723684210526314E-2</v>
      </c>
      <c r="S18" s="613">
        <f t="shared" si="10"/>
        <v>7.8341013824884786E-2</v>
      </c>
      <c r="T18" s="613">
        <f t="shared" si="11"/>
        <v>9.8290598290598288E-2</v>
      </c>
      <c r="U18" s="613">
        <f t="shared" si="12"/>
        <v>8.171206225680934E-2</v>
      </c>
      <c r="V18" s="613">
        <f t="shared" si="13"/>
        <v>8.6330935251798566E-2</v>
      </c>
      <c r="W18" s="613">
        <f t="shared" si="14"/>
        <v>8.9403973509933773E-2</v>
      </c>
      <c r="X18" s="614">
        <f t="shared" si="15"/>
        <v>8.5106382978723402E-2</v>
      </c>
    </row>
    <row r="19" spans="2:24" s="54" customFormat="1" ht="15" customHeight="1" x14ac:dyDescent="0.3">
      <c r="B19" s="585" t="s">
        <v>307</v>
      </c>
      <c r="C19" s="428">
        <v>754</v>
      </c>
      <c r="D19" s="428">
        <v>866</v>
      </c>
      <c r="E19" s="428">
        <v>929</v>
      </c>
      <c r="F19" s="429">
        <v>1053</v>
      </c>
      <c r="G19" s="428">
        <v>1178</v>
      </c>
      <c r="H19" s="428">
        <v>1305</v>
      </c>
      <c r="I19" s="428">
        <v>1461</v>
      </c>
      <c r="J19" s="428">
        <v>1630</v>
      </c>
      <c r="K19" s="428">
        <v>1817</v>
      </c>
      <c r="L19" s="428">
        <v>2029</v>
      </c>
      <c r="M19" s="429">
        <v>2263</v>
      </c>
      <c r="O19" s="612">
        <f t="shared" si="10"/>
        <v>0.14854111405835543</v>
      </c>
      <c r="P19" s="613">
        <f t="shared" si="10"/>
        <v>7.2748267898383373E-2</v>
      </c>
      <c r="Q19" s="614">
        <f t="shared" si="10"/>
        <v>0.13347685683530677</v>
      </c>
      <c r="R19" s="613">
        <f t="shared" si="10"/>
        <v>0.11870845204178537</v>
      </c>
      <c r="S19" s="613">
        <f t="shared" si="10"/>
        <v>0.10780984719864177</v>
      </c>
      <c r="T19" s="613">
        <f t="shared" si="11"/>
        <v>0.11954022988505747</v>
      </c>
      <c r="U19" s="613">
        <f t="shared" si="12"/>
        <v>0.11567419575633128</v>
      </c>
      <c r="V19" s="613">
        <f t="shared" si="13"/>
        <v>0.1147239263803681</v>
      </c>
      <c r="W19" s="613">
        <f t="shared" si="14"/>
        <v>0.11667583929554211</v>
      </c>
      <c r="X19" s="614">
        <f t="shared" si="15"/>
        <v>0.1153277476589453</v>
      </c>
    </row>
    <row r="20" spans="2:24" s="54" customFormat="1" ht="15" customHeight="1" x14ac:dyDescent="0.3">
      <c r="B20" s="585" t="s">
        <v>308</v>
      </c>
      <c r="C20" s="428">
        <v>105</v>
      </c>
      <c r="D20" s="428">
        <v>147</v>
      </c>
      <c r="E20" s="428">
        <v>182</v>
      </c>
      <c r="F20" s="429">
        <v>165</v>
      </c>
      <c r="G20" s="428">
        <v>173</v>
      </c>
      <c r="H20" s="428">
        <v>182</v>
      </c>
      <c r="I20" s="428">
        <v>191</v>
      </c>
      <c r="J20" s="428">
        <v>201</v>
      </c>
      <c r="K20" s="428">
        <v>211</v>
      </c>
      <c r="L20" s="428">
        <v>221</v>
      </c>
      <c r="M20" s="429">
        <v>232</v>
      </c>
      <c r="O20" s="612">
        <f t="shared" si="10"/>
        <v>0.4</v>
      </c>
      <c r="P20" s="613">
        <f t="shared" si="10"/>
        <v>0.23809523809523808</v>
      </c>
      <c r="Q20" s="614">
        <f t="shared" si="10"/>
        <v>-9.3406593406593408E-2</v>
      </c>
      <c r="R20" s="613">
        <f t="shared" si="10"/>
        <v>4.8484848484848485E-2</v>
      </c>
      <c r="S20" s="613">
        <f t="shared" si="10"/>
        <v>5.2023121387283239E-2</v>
      </c>
      <c r="T20" s="613">
        <f t="shared" si="11"/>
        <v>4.9450549450549448E-2</v>
      </c>
      <c r="U20" s="613">
        <f t="shared" si="12"/>
        <v>5.2356020942408377E-2</v>
      </c>
      <c r="V20" s="613">
        <f t="shared" si="13"/>
        <v>4.975124378109453E-2</v>
      </c>
      <c r="W20" s="613">
        <f t="shared" si="14"/>
        <v>4.7393364928909949E-2</v>
      </c>
      <c r="X20" s="614">
        <f t="shared" si="15"/>
        <v>4.9773755656108594E-2</v>
      </c>
    </row>
    <row r="21" spans="2:24" s="54" customFormat="1" ht="15" customHeight="1" x14ac:dyDescent="0.3">
      <c r="B21" s="585" t="s">
        <v>309</v>
      </c>
      <c r="C21" s="428">
        <v>7</v>
      </c>
      <c r="D21" s="428">
        <v>12</v>
      </c>
      <c r="E21" s="428">
        <v>13</v>
      </c>
      <c r="F21" s="429">
        <v>27</v>
      </c>
      <c r="G21" s="428">
        <v>28</v>
      </c>
      <c r="H21" s="428">
        <v>30</v>
      </c>
      <c r="I21" s="428">
        <v>31</v>
      </c>
      <c r="J21" s="428">
        <v>33</v>
      </c>
      <c r="K21" s="428">
        <v>34</v>
      </c>
      <c r="L21" s="428">
        <v>36</v>
      </c>
      <c r="M21" s="429">
        <v>38</v>
      </c>
      <c r="O21" s="612">
        <f t="shared" si="10"/>
        <v>0.7142857142857143</v>
      </c>
      <c r="P21" s="613">
        <f t="shared" si="10"/>
        <v>8.3333333333333329E-2</v>
      </c>
      <c r="Q21" s="614">
        <f t="shared" si="10"/>
        <v>1.0769230769230769</v>
      </c>
      <c r="R21" s="613">
        <f t="shared" si="10"/>
        <v>3.7037037037037035E-2</v>
      </c>
      <c r="S21" s="613">
        <f t="shared" si="10"/>
        <v>7.1428571428571425E-2</v>
      </c>
      <c r="T21" s="613">
        <f t="shared" si="11"/>
        <v>3.3333333333333333E-2</v>
      </c>
      <c r="U21" s="613">
        <f t="shared" si="12"/>
        <v>6.4516129032258063E-2</v>
      </c>
      <c r="V21" s="613">
        <f t="shared" si="13"/>
        <v>3.0303030303030304E-2</v>
      </c>
      <c r="W21" s="613">
        <f t="shared" si="14"/>
        <v>5.8823529411764705E-2</v>
      </c>
      <c r="X21" s="614">
        <f t="shared" si="15"/>
        <v>5.5555555555555552E-2</v>
      </c>
    </row>
    <row r="22" spans="2:24" s="54" customFormat="1" ht="15" customHeight="1" thickBot="1" x14ac:dyDescent="0.35">
      <c r="B22" s="586" t="s">
        <v>310</v>
      </c>
      <c r="C22" s="587">
        <f t="shared" ref="C22:J22" si="16">IF(COUNT(C17:C21) &gt; 0, SUM(C17:C21), "")</f>
        <v>1390</v>
      </c>
      <c r="D22" s="587">
        <f t="shared" si="16"/>
        <v>1578</v>
      </c>
      <c r="E22" s="587">
        <f t="shared" si="16"/>
        <v>1695</v>
      </c>
      <c r="F22" s="588">
        <f t="shared" si="16"/>
        <v>1903</v>
      </c>
      <c r="G22" s="587">
        <f t="shared" si="16"/>
        <v>2092</v>
      </c>
      <c r="H22" s="587">
        <f t="shared" si="16"/>
        <v>2296</v>
      </c>
      <c r="I22" s="587">
        <f t="shared" si="16"/>
        <v>2549</v>
      </c>
      <c r="J22" s="587">
        <f t="shared" si="16"/>
        <v>2816</v>
      </c>
      <c r="K22" s="587">
        <f t="shared" ref="K22:L22" si="17">IF(COUNT(K17:K21) &gt; 0, SUM(K17:K21), "")</f>
        <v>3115</v>
      </c>
      <c r="L22" s="587">
        <f t="shared" si="17"/>
        <v>3455</v>
      </c>
      <c r="M22" s="588">
        <f t="shared" ref="M22" si="18">IF(COUNT(M17:M21) &gt; 0, SUM(M17:M21), "")</f>
        <v>3830</v>
      </c>
      <c r="O22" s="615">
        <f t="shared" si="10"/>
        <v>0.13525179856115108</v>
      </c>
      <c r="P22" s="616">
        <f t="shared" si="10"/>
        <v>7.4144486692015205E-2</v>
      </c>
      <c r="Q22" s="617">
        <f t="shared" si="10"/>
        <v>0.12271386430678466</v>
      </c>
      <c r="R22" s="616">
        <f t="shared" si="10"/>
        <v>9.9316868102995268E-2</v>
      </c>
      <c r="S22" s="616">
        <f t="shared" si="10"/>
        <v>9.7514340344168254E-2</v>
      </c>
      <c r="T22" s="616">
        <f t="shared" si="11"/>
        <v>0.11019163763066202</v>
      </c>
      <c r="U22" s="616">
        <f t="shared" si="12"/>
        <v>0.10474695959199685</v>
      </c>
      <c r="V22" s="616">
        <f t="shared" si="13"/>
        <v>0.10617897727272728</v>
      </c>
      <c r="W22" s="616">
        <f t="shared" si="14"/>
        <v>0.10914927768860354</v>
      </c>
      <c r="X22" s="617">
        <f t="shared" si="15"/>
        <v>0.1085383502170767</v>
      </c>
    </row>
    <row r="23" spans="2:24" s="54" customFormat="1" ht="15" customHeight="1" x14ac:dyDescent="0.3">
      <c r="C23" s="552"/>
      <c r="D23" s="552"/>
    </row>
    <row r="24" spans="2:24" s="54" customFormat="1" ht="25.2" customHeight="1" thickBot="1" x14ac:dyDescent="0.35">
      <c r="C24" s="55" t="s">
        <v>551</v>
      </c>
      <c r="D24" s="55"/>
      <c r="E24" s="55"/>
      <c r="F24" s="55"/>
      <c r="G24" s="55"/>
      <c r="H24" s="55"/>
      <c r="I24" s="55"/>
      <c r="J24" s="55"/>
      <c r="K24" s="55"/>
      <c r="L24" s="55"/>
      <c r="M24" s="55"/>
      <c r="O24" s="55" t="s">
        <v>552</v>
      </c>
      <c r="P24" s="55"/>
      <c r="Q24" s="55"/>
      <c r="R24" s="55"/>
      <c r="S24" s="55"/>
      <c r="T24" s="55"/>
      <c r="U24" s="55"/>
      <c r="V24" s="55"/>
      <c r="W24" s="55"/>
      <c r="X24" s="55"/>
    </row>
    <row r="25" spans="2:24" s="54" customFormat="1" ht="15" customHeight="1" x14ac:dyDescent="0.3">
      <c r="B25" s="583" t="s">
        <v>304</v>
      </c>
      <c r="C25" s="413">
        <f>ehcp_year1</f>
        <v>2022</v>
      </c>
      <c r="D25" s="413">
        <f>C25+1</f>
        <v>2023</v>
      </c>
      <c r="E25" s="413">
        <f t="shared" ref="E25:M25" si="19">D25+1</f>
        <v>2024</v>
      </c>
      <c r="F25" s="495">
        <f t="shared" si="19"/>
        <v>2025</v>
      </c>
      <c r="G25" s="414">
        <f t="shared" si="19"/>
        <v>2026</v>
      </c>
      <c r="H25" s="414">
        <f t="shared" si="19"/>
        <v>2027</v>
      </c>
      <c r="I25" s="414">
        <f t="shared" si="19"/>
        <v>2028</v>
      </c>
      <c r="J25" s="414">
        <f t="shared" si="19"/>
        <v>2029</v>
      </c>
      <c r="K25" s="414">
        <f t="shared" si="19"/>
        <v>2030</v>
      </c>
      <c r="L25" s="414">
        <f t="shared" si="19"/>
        <v>2031</v>
      </c>
      <c r="M25" s="495">
        <f t="shared" si="19"/>
        <v>2032</v>
      </c>
      <c r="O25" s="430">
        <f>D25</f>
        <v>2023</v>
      </c>
      <c r="P25" s="413">
        <f t="shared" ref="P25" si="20">E25</f>
        <v>2024</v>
      </c>
      <c r="Q25" s="495">
        <f t="shared" ref="Q25" si="21">F25</f>
        <v>2025</v>
      </c>
      <c r="R25" s="414">
        <f t="shared" ref="R25" si="22">G25</f>
        <v>2026</v>
      </c>
      <c r="S25" s="414">
        <f t="shared" ref="S25" si="23">H25</f>
        <v>2027</v>
      </c>
      <c r="T25" s="414">
        <f t="shared" ref="T25" si="24">I25</f>
        <v>2028</v>
      </c>
      <c r="U25" s="414">
        <f t="shared" ref="U25" si="25">J25</f>
        <v>2029</v>
      </c>
      <c r="V25" s="414">
        <f t="shared" ref="V25" si="26">K25</f>
        <v>2030</v>
      </c>
      <c r="W25" s="414">
        <f t="shared" ref="W25" si="27">L25</f>
        <v>2031</v>
      </c>
      <c r="X25" s="495">
        <f t="shared" ref="X25" si="28">M25</f>
        <v>2032</v>
      </c>
    </row>
    <row r="26" spans="2:24" s="54" customFormat="1" ht="15" customHeight="1" x14ac:dyDescent="0.3">
      <c r="B26" s="584" t="s">
        <v>305</v>
      </c>
      <c r="C26" s="426"/>
      <c r="D26" s="426"/>
      <c r="E26" s="426"/>
      <c r="F26" s="427"/>
      <c r="G26" s="426"/>
      <c r="H26" s="426"/>
      <c r="I26" s="426"/>
      <c r="J26" s="426"/>
      <c r="K26" s="426"/>
      <c r="L26" s="426"/>
      <c r="M26" s="427"/>
      <c r="O26" s="609" t="str">
        <f t="shared" ref="O26:S31" si="29">IFERROR((D26-C26)/C26,"")</f>
        <v/>
      </c>
      <c r="P26" s="610" t="str">
        <f t="shared" si="29"/>
        <v/>
      </c>
      <c r="Q26" s="611" t="str">
        <f t="shared" si="29"/>
        <v/>
      </c>
      <c r="R26" s="610" t="str">
        <f t="shared" si="29"/>
        <v/>
      </c>
      <c r="S26" s="610" t="str">
        <f t="shared" si="29"/>
        <v/>
      </c>
      <c r="T26" s="610" t="str">
        <f t="shared" ref="T26:T31" si="30">IFERROR((I26-H26)/H26,"")</f>
        <v/>
      </c>
      <c r="U26" s="610" t="str">
        <f t="shared" ref="U26:U31" si="31">IFERROR((J26-I26)/I26,"")</f>
        <v/>
      </c>
      <c r="V26" s="610" t="str">
        <f t="shared" ref="V26:V31" si="32">IFERROR((K26-J26)/J26,"")</f>
        <v/>
      </c>
      <c r="W26" s="610" t="str">
        <f t="shared" ref="W26:W31" si="33">IFERROR((L26-K26)/K26,"")</f>
        <v/>
      </c>
      <c r="X26" s="611" t="str">
        <f t="shared" ref="X26:X31" si="34">IFERROR((M26-L26)/L26,"")</f>
        <v/>
      </c>
    </row>
    <row r="27" spans="2:24" s="54" customFormat="1" ht="15" customHeight="1" x14ac:dyDescent="0.3">
      <c r="B27" s="585" t="s">
        <v>306</v>
      </c>
      <c r="C27" s="428"/>
      <c r="D27" s="428"/>
      <c r="E27" s="428"/>
      <c r="F27" s="429"/>
      <c r="G27" s="428"/>
      <c r="H27" s="428"/>
      <c r="I27" s="428"/>
      <c r="J27" s="428"/>
      <c r="K27" s="428"/>
      <c r="L27" s="428"/>
      <c r="M27" s="429"/>
      <c r="O27" s="612" t="str">
        <f t="shared" si="29"/>
        <v/>
      </c>
      <c r="P27" s="613" t="str">
        <f t="shared" si="29"/>
        <v/>
      </c>
      <c r="Q27" s="614" t="str">
        <f t="shared" si="29"/>
        <v/>
      </c>
      <c r="R27" s="613" t="str">
        <f t="shared" si="29"/>
        <v/>
      </c>
      <c r="S27" s="613" t="str">
        <f t="shared" si="29"/>
        <v/>
      </c>
      <c r="T27" s="613" t="str">
        <f t="shared" si="30"/>
        <v/>
      </c>
      <c r="U27" s="613" t="str">
        <f t="shared" si="31"/>
        <v/>
      </c>
      <c r="V27" s="613" t="str">
        <f t="shared" si="32"/>
        <v/>
      </c>
      <c r="W27" s="613" t="str">
        <f t="shared" si="33"/>
        <v/>
      </c>
      <c r="X27" s="614" t="str">
        <f t="shared" si="34"/>
        <v/>
      </c>
    </row>
    <row r="28" spans="2:24" s="54" customFormat="1" ht="15" customHeight="1" x14ac:dyDescent="0.3">
      <c r="B28" s="585" t="s">
        <v>307</v>
      </c>
      <c r="C28" s="428"/>
      <c r="D28" s="428"/>
      <c r="E28" s="428"/>
      <c r="F28" s="429"/>
      <c r="G28" s="428"/>
      <c r="H28" s="428"/>
      <c r="I28" s="428"/>
      <c r="J28" s="428"/>
      <c r="K28" s="428"/>
      <c r="L28" s="428"/>
      <c r="M28" s="429"/>
      <c r="O28" s="612" t="str">
        <f t="shared" si="29"/>
        <v/>
      </c>
      <c r="P28" s="613" t="str">
        <f t="shared" si="29"/>
        <v/>
      </c>
      <c r="Q28" s="614" t="str">
        <f t="shared" si="29"/>
        <v/>
      </c>
      <c r="R28" s="613" t="str">
        <f t="shared" si="29"/>
        <v/>
      </c>
      <c r="S28" s="613" t="str">
        <f t="shared" si="29"/>
        <v/>
      </c>
      <c r="T28" s="613" t="str">
        <f t="shared" si="30"/>
        <v/>
      </c>
      <c r="U28" s="613" t="str">
        <f t="shared" si="31"/>
        <v/>
      </c>
      <c r="V28" s="613" t="str">
        <f t="shared" si="32"/>
        <v/>
      </c>
      <c r="W28" s="613" t="str">
        <f t="shared" si="33"/>
        <v/>
      </c>
      <c r="X28" s="614" t="str">
        <f t="shared" si="34"/>
        <v/>
      </c>
    </row>
    <row r="29" spans="2:24" s="54" customFormat="1" ht="15" customHeight="1" x14ac:dyDescent="0.3">
      <c r="B29" s="585" t="s">
        <v>308</v>
      </c>
      <c r="C29" s="428"/>
      <c r="D29" s="428"/>
      <c r="E29" s="428"/>
      <c r="F29" s="429"/>
      <c r="G29" s="428"/>
      <c r="H29" s="428"/>
      <c r="I29" s="428"/>
      <c r="J29" s="428"/>
      <c r="K29" s="428"/>
      <c r="L29" s="428"/>
      <c r="M29" s="429"/>
      <c r="O29" s="612" t="str">
        <f t="shared" si="29"/>
        <v/>
      </c>
      <c r="P29" s="613" t="str">
        <f t="shared" si="29"/>
        <v/>
      </c>
      <c r="Q29" s="614" t="str">
        <f t="shared" si="29"/>
        <v/>
      </c>
      <c r="R29" s="613" t="str">
        <f t="shared" si="29"/>
        <v/>
      </c>
      <c r="S29" s="613" t="str">
        <f t="shared" si="29"/>
        <v/>
      </c>
      <c r="T29" s="613" t="str">
        <f t="shared" si="30"/>
        <v/>
      </c>
      <c r="U29" s="613" t="str">
        <f t="shared" si="31"/>
        <v/>
      </c>
      <c r="V29" s="613" t="str">
        <f t="shared" si="32"/>
        <v/>
      </c>
      <c r="W29" s="613" t="str">
        <f t="shared" si="33"/>
        <v/>
      </c>
      <c r="X29" s="614" t="str">
        <f t="shared" si="34"/>
        <v/>
      </c>
    </row>
    <row r="30" spans="2:24" s="54" customFormat="1" ht="15" customHeight="1" x14ac:dyDescent="0.3">
      <c r="B30" s="585" t="s">
        <v>309</v>
      </c>
      <c r="C30" s="428"/>
      <c r="D30" s="428"/>
      <c r="E30" s="428"/>
      <c r="F30" s="429"/>
      <c r="G30" s="428"/>
      <c r="H30" s="428"/>
      <c r="I30" s="428"/>
      <c r="J30" s="428"/>
      <c r="K30" s="428"/>
      <c r="L30" s="428"/>
      <c r="M30" s="429"/>
      <c r="O30" s="612" t="str">
        <f t="shared" si="29"/>
        <v/>
      </c>
      <c r="P30" s="613" t="str">
        <f t="shared" si="29"/>
        <v/>
      </c>
      <c r="Q30" s="614" t="str">
        <f t="shared" si="29"/>
        <v/>
      </c>
      <c r="R30" s="613" t="str">
        <f t="shared" si="29"/>
        <v/>
      </c>
      <c r="S30" s="613" t="str">
        <f t="shared" si="29"/>
        <v/>
      </c>
      <c r="T30" s="613" t="str">
        <f t="shared" si="30"/>
        <v/>
      </c>
      <c r="U30" s="613" t="str">
        <f t="shared" si="31"/>
        <v/>
      </c>
      <c r="V30" s="613" t="str">
        <f t="shared" si="32"/>
        <v/>
      </c>
      <c r="W30" s="613" t="str">
        <f t="shared" si="33"/>
        <v/>
      </c>
      <c r="X30" s="614" t="str">
        <f t="shared" si="34"/>
        <v/>
      </c>
    </row>
    <row r="31" spans="2:24" s="54" customFormat="1" ht="15" customHeight="1" thickBot="1" x14ac:dyDescent="0.35">
      <c r="B31" s="586" t="s">
        <v>310</v>
      </c>
      <c r="C31" s="587" t="str">
        <f t="shared" ref="C31:J31" si="35">IF(COUNT(C26:C30) &gt; 0, SUM(C26:C30), "")</f>
        <v/>
      </c>
      <c r="D31" s="587" t="str">
        <f t="shared" si="35"/>
        <v/>
      </c>
      <c r="E31" s="587" t="str">
        <f t="shared" si="35"/>
        <v/>
      </c>
      <c r="F31" s="588" t="str">
        <f t="shared" si="35"/>
        <v/>
      </c>
      <c r="G31" s="587" t="str">
        <f t="shared" si="35"/>
        <v/>
      </c>
      <c r="H31" s="587" t="str">
        <f t="shared" si="35"/>
        <v/>
      </c>
      <c r="I31" s="587" t="str">
        <f t="shared" si="35"/>
        <v/>
      </c>
      <c r="J31" s="587" t="str">
        <f t="shared" si="35"/>
        <v/>
      </c>
      <c r="K31" s="587" t="str">
        <f t="shared" ref="K31:L31" si="36">IF(COUNT(K26:K30) &gt; 0, SUM(K26:K30), "")</f>
        <v/>
      </c>
      <c r="L31" s="587" t="str">
        <f t="shared" si="36"/>
        <v/>
      </c>
      <c r="M31" s="588" t="str">
        <f t="shared" ref="M31" si="37">IF(COUNT(M26:M30) &gt; 0, SUM(M26:M30), "")</f>
        <v/>
      </c>
      <c r="O31" s="615" t="str">
        <f t="shared" si="29"/>
        <v/>
      </c>
      <c r="P31" s="616" t="str">
        <f t="shared" si="29"/>
        <v/>
      </c>
      <c r="Q31" s="617" t="str">
        <f t="shared" si="29"/>
        <v/>
      </c>
      <c r="R31" s="616" t="str">
        <f t="shared" si="29"/>
        <v/>
      </c>
      <c r="S31" s="616" t="str">
        <f t="shared" si="29"/>
        <v/>
      </c>
      <c r="T31" s="616" t="str">
        <f t="shared" si="30"/>
        <v/>
      </c>
      <c r="U31" s="616" t="str">
        <f t="shared" si="31"/>
        <v/>
      </c>
      <c r="V31" s="616" t="str">
        <f t="shared" si="32"/>
        <v/>
      </c>
      <c r="W31" s="616" t="str">
        <f t="shared" si="33"/>
        <v/>
      </c>
      <c r="X31" s="617" t="str">
        <f t="shared" si="34"/>
        <v/>
      </c>
    </row>
    <row r="32" spans="2:24" s="54" customFormat="1" ht="15" customHeight="1" x14ac:dyDescent="0.3">
      <c r="C32" s="552"/>
      <c r="D32" s="552"/>
      <c r="F32" s="552"/>
      <c r="G32" s="552"/>
      <c r="H32" s="552"/>
      <c r="I32" s="552"/>
      <c r="O32" s="544"/>
      <c r="P32" s="544"/>
      <c r="Q32" s="556"/>
      <c r="R32" s="556"/>
      <c r="S32" s="557"/>
      <c r="T32" s="557"/>
      <c r="U32" s="557"/>
      <c r="V32" s="557"/>
      <c r="W32" s="557"/>
      <c r="X32" s="557"/>
    </row>
    <row r="33" spans="2:24" s="54" customFormat="1" ht="25.2" customHeight="1" thickBot="1" x14ac:dyDescent="0.35">
      <c r="C33" s="590" t="s">
        <v>553</v>
      </c>
      <c r="D33" s="55"/>
      <c r="E33" s="55"/>
      <c r="F33" s="55"/>
      <c r="G33" s="55"/>
      <c r="H33" s="55"/>
      <c r="I33" s="55"/>
      <c r="J33" s="55"/>
      <c r="K33" s="55"/>
      <c r="L33" s="55"/>
      <c r="M33" s="55"/>
      <c r="O33" s="55" t="s">
        <v>563</v>
      </c>
      <c r="P33" s="55"/>
      <c r="Q33" s="55"/>
      <c r="R33" s="55"/>
      <c r="S33" s="55"/>
      <c r="T33" s="55"/>
      <c r="U33" s="55"/>
      <c r="V33" s="55"/>
      <c r="W33" s="55"/>
      <c r="X33" s="55"/>
    </row>
    <row r="34" spans="2:24" s="54" customFormat="1" ht="15" customHeight="1" x14ac:dyDescent="0.3">
      <c r="B34" s="583" t="s">
        <v>304</v>
      </c>
      <c r="C34" s="413">
        <f>ehcp_year1</f>
        <v>2022</v>
      </c>
      <c r="D34" s="413">
        <f>C34+1</f>
        <v>2023</v>
      </c>
      <c r="E34" s="413">
        <f t="shared" ref="E34:M34" si="38">D34+1</f>
        <v>2024</v>
      </c>
      <c r="F34" s="495">
        <f t="shared" si="38"/>
        <v>2025</v>
      </c>
      <c r="G34" s="414">
        <f t="shared" si="38"/>
        <v>2026</v>
      </c>
      <c r="H34" s="414">
        <f t="shared" si="38"/>
        <v>2027</v>
      </c>
      <c r="I34" s="414">
        <f t="shared" si="38"/>
        <v>2028</v>
      </c>
      <c r="J34" s="414">
        <f t="shared" si="38"/>
        <v>2029</v>
      </c>
      <c r="K34" s="414">
        <f t="shared" si="38"/>
        <v>2030</v>
      </c>
      <c r="L34" s="414">
        <f t="shared" si="38"/>
        <v>2031</v>
      </c>
      <c r="M34" s="495">
        <f t="shared" si="38"/>
        <v>2032</v>
      </c>
      <c r="O34" s="430">
        <f>D34</f>
        <v>2023</v>
      </c>
      <c r="P34" s="413">
        <f t="shared" ref="P34" si="39">E34</f>
        <v>2024</v>
      </c>
      <c r="Q34" s="495">
        <f t="shared" ref="Q34" si="40">F34</f>
        <v>2025</v>
      </c>
      <c r="R34" s="414">
        <f t="shared" ref="R34" si="41">G34</f>
        <v>2026</v>
      </c>
      <c r="S34" s="414">
        <f t="shared" ref="S34" si="42">H34</f>
        <v>2027</v>
      </c>
      <c r="T34" s="414">
        <f t="shared" ref="T34" si="43">I34</f>
        <v>2028</v>
      </c>
      <c r="U34" s="414">
        <f t="shared" ref="U34" si="44">J34</f>
        <v>2029</v>
      </c>
      <c r="V34" s="414">
        <f t="shared" ref="V34" si="45">K34</f>
        <v>2030</v>
      </c>
      <c r="W34" s="414">
        <f t="shared" ref="W34" si="46">L34</f>
        <v>2031</v>
      </c>
      <c r="X34" s="495">
        <f t="shared" ref="X34" si="47">M34</f>
        <v>2032</v>
      </c>
    </row>
    <row r="35" spans="2:24" s="54" customFormat="1" ht="15" customHeight="1" x14ac:dyDescent="0.3">
      <c r="B35" s="584" t="s">
        <v>305</v>
      </c>
      <c r="C35" s="426"/>
      <c r="D35" s="426"/>
      <c r="E35" s="426"/>
      <c r="F35" s="427"/>
      <c r="G35" s="426"/>
      <c r="H35" s="426"/>
      <c r="I35" s="426"/>
      <c r="J35" s="426"/>
      <c r="K35" s="426"/>
      <c r="L35" s="426"/>
      <c r="M35" s="427"/>
      <c r="N35" s="408"/>
      <c r="O35" s="609" t="str">
        <f t="shared" ref="O35:S40" si="48">IFERROR((D35-C35)/C35,"")</f>
        <v/>
      </c>
      <c r="P35" s="610" t="str">
        <f t="shared" si="48"/>
        <v/>
      </c>
      <c r="Q35" s="611" t="str">
        <f t="shared" si="48"/>
        <v/>
      </c>
      <c r="R35" s="610" t="str">
        <f t="shared" si="48"/>
        <v/>
      </c>
      <c r="S35" s="610" t="str">
        <f t="shared" si="48"/>
        <v/>
      </c>
      <c r="T35" s="610" t="str">
        <f t="shared" ref="T35:T40" si="49">IFERROR((I35-H35)/H35,"")</f>
        <v/>
      </c>
      <c r="U35" s="610" t="str">
        <f t="shared" ref="U35:U40" si="50">IFERROR((J35-I35)/I35,"")</f>
        <v/>
      </c>
      <c r="V35" s="610" t="str">
        <f t="shared" ref="V35:V40" si="51">IFERROR((K35-J35)/J35,"")</f>
        <v/>
      </c>
      <c r="W35" s="610" t="str">
        <f t="shared" ref="W35:W40" si="52">IFERROR((L35-K35)/K35,"")</f>
        <v/>
      </c>
      <c r="X35" s="611" t="str">
        <f t="shared" ref="X35:X40" si="53">IFERROR((M35-L35)/L35,"")</f>
        <v/>
      </c>
    </row>
    <row r="36" spans="2:24" s="54" customFormat="1" ht="15" customHeight="1" x14ac:dyDescent="0.3">
      <c r="B36" s="585" t="s">
        <v>306</v>
      </c>
      <c r="C36" s="426"/>
      <c r="D36" s="426"/>
      <c r="E36" s="428"/>
      <c r="F36" s="429"/>
      <c r="G36" s="426"/>
      <c r="H36" s="426"/>
      <c r="I36" s="426"/>
      <c r="J36" s="426"/>
      <c r="K36" s="426"/>
      <c r="L36" s="426"/>
      <c r="M36" s="427"/>
      <c r="N36" s="408"/>
      <c r="O36" s="612" t="str">
        <f t="shared" si="48"/>
        <v/>
      </c>
      <c r="P36" s="613" t="str">
        <f t="shared" si="48"/>
        <v/>
      </c>
      <c r="Q36" s="614" t="str">
        <f t="shared" si="48"/>
        <v/>
      </c>
      <c r="R36" s="613" t="str">
        <f t="shared" si="48"/>
        <v/>
      </c>
      <c r="S36" s="613" t="str">
        <f t="shared" si="48"/>
        <v/>
      </c>
      <c r="T36" s="613" t="str">
        <f t="shared" si="49"/>
        <v/>
      </c>
      <c r="U36" s="613" t="str">
        <f t="shared" si="50"/>
        <v/>
      </c>
      <c r="V36" s="613" t="str">
        <f t="shared" si="51"/>
        <v/>
      </c>
      <c r="W36" s="613" t="str">
        <f t="shared" si="52"/>
        <v/>
      </c>
      <c r="X36" s="614" t="str">
        <f t="shared" si="53"/>
        <v/>
      </c>
    </row>
    <row r="37" spans="2:24" s="54" customFormat="1" ht="15" customHeight="1" x14ac:dyDescent="0.3">
      <c r="B37" s="585" t="s">
        <v>307</v>
      </c>
      <c r="C37" s="426"/>
      <c r="D37" s="426"/>
      <c r="E37" s="428"/>
      <c r="F37" s="429"/>
      <c r="G37" s="426"/>
      <c r="H37" s="426"/>
      <c r="I37" s="426"/>
      <c r="J37" s="426"/>
      <c r="K37" s="426"/>
      <c r="L37" s="426"/>
      <c r="M37" s="427"/>
      <c r="N37" s="408"/>
      <c r="O37" s="612" t="str">
        <f t="shared" si="48"/>
        <v/>
      </c>
      <c r="P37" s="613" t="str">
        <f t="shared" si="48"/>
        <v/>
      </c>
      <c r="Q37" s="614" t="str">
        <f t="shared" si="48"/>
        <v/>
      </c>
      <c r="R37" s="613" t="str">
        <f t="shared" si="48"/>
        <v/>
      </c>
      <c r="S37" s="613" t="str">
        <f t="shared" si="48"/>
        <v/>
      </c>
      <c r="T37" s="613" t="str">
        <f t="shared" si="49"/>
        <v/>
      </c>
      <c r="U37" s="613" t="str">
        <f t="shared" si="50"/>
        <v/>
      </c>
      <c r="V37" s="613" t="str">
        <f t="shared" si="51"/>
        <v/>
      </c>
      <c r="W37" s="613" t="str">
        <f t="shared" si="52"/>
        <v/>
      </c>
      <c r="X37" s="614" t="str">
        <f t="shared" si="53"/>
        <v/>
      </c>
    </row>
    <row r="38" spans="2:24" s="54" customFormat="1" ht="15" customHeight="1" x14ac:dyDescent="0.3">
      <c r="B38" s="585" t="s">
        <v>308</v>
      </c>
      <c r="C38" s="426"/>
      <c r="D38" s="426"/>
      <c r="E38" s="428"/>
      <c r="F38" s="429"/>
      <c r="G38" s="426"/>
      <c r="H38" s="426"/>
      <c r="I38" s="426"/>
      <c r="J38" s="426"/>
      <c r="K38" s="426"/>
      <c r="L38" s="426"/>
      <c r="M38" s="427"/>
      <c r="N38" s="408"/>
      <c r="O38" s="612" t="str">
        <f t="shared" si="48"/>
        <v/>
      </c>
      <c r="P38" s="613"/>
      <c r="Q38" s="614" t="str">
        <f t="shared" si="48"/>
        <v/>
      </c>
      <c r="R38" s="613" t="str">
        <f t="shared" si="48"/>
        <v/>
      </c>
      <c r="S38" s="613" t="str">
        <f t="shared" si="48"/>
        <v/>
      </c>
      <c r="T38" s="613" t="str">
        <f t="shared" si="49"/>
        <v/>
      </c>
      <c r="U38" s="613" t="str">
        <f t="shared" si="50"/>
        <v/>
      </c>
      <c r="V38" s="613" t="str">
        <f t="shared" si="51"/>
        <v/>
      </c>
      <c r="W38" s="613" t="str">
        <f t="shared" si="52"/>
        <v/>
      </c>
      <c r="X38" s="614" t="str">
        <f t="shared" si="53"/>
        <v/>
      </c>
    </row>
    <row r="39" spans="2:24" s="54" customFormat="1" ht="15" customHeight="1" x14ac:dyDescent="0.3">
      <c r="B39" s="585" t="s">
        <v>309</v>
      </c>
      <c r="C39" s="426"/>
      <c r="D39" s="426"/>
      <c r="E39" s="428"/>
      <c r="F39" s="429"/>
      <c r="G39" s="426"/>
      <c r="H39" s="426"/>
      <c r="I39" s="426"/>
      <c r="J39" s="426"/>
      <c r="K39" s="426"/>
      <c r="L39" s="426"/>
      <c r="M39" s="427"/>
      <c r="N39" s="408"/>
      <c r="O39" s="612" t="str">
        <f t="shared" si="48"/>
        <v/>
      </c>
      <c r="P39" s="613" t="str">
        <f t="shared" si="48"/>
        <v/>
      </c>
      <c r="Q39" s="614" t="str">
        <f t="shared" si="48"/>
        <v/>
      </c>
      <c r="R39" s="613" t="str">
        <f t="shared" si="48"/>
        <v/>
      </c>
      <c r="S39" s="613" t="str">
        <f t="shared" si="48"/>
        <v/>
      </c>
      <c r="T39" s="613" t="str">
        <f t="shared" si="49"/>
        <v/>
      </c>
      <c r="U39" s="613" t="str">
        <f t="shared" si="50"/>
        <v/>
      </c>
      <c r="V39" s="613" t="str">
        <f t="shared" si="51"/>
        <v/>
      </c>
      <c r="W39" s="613" t="str">
        <f t="shared" si="52"/>
        <v/>
      </c>
      <c r="X39" s="614" t="str">
        <f t="shared" si="53"/>
        <v/>
      </c>
    </row>
    <row r="40" spans="2:24" s="54" customFormat="1" ht="15" customHeight="1" thickBot="1" x14ac:dyDescent="0.35">
      <c r="B40" s="586" t="s">
        <v>310</v>
      </c>
      <c r="C40" s="587" t="str">
        <f t="shared" ref="C40:J40" si="54">IF(COUNT(C35:C39) &gt; 0, SUM(C35:C39), "")</f>
        <v/>
      </c>
      <c r="D40" s="587" t="str">
        <f t="shared" si="54"/>
        <v/>
      </c>
      <c r="E40" s="587" t="str">
        <f t="shared" si="54"/>
        <v/>
      </c>
      <c r="F40" s="588" t="str">
        <f t="shared" si="54"/>
        <v/>
      </c>
      <c r="G40" s="587" t="str">
        <f t="shared" si="54"/>
        <v/>
      </c>
      <c r="H40" s="587" t="str">
        <f t="shared" si="54"/>
        <v/>
      </c>
      <c r="I40" s="587" t="str">
        <f t="shared" si="54"/>
        <v/>
      </c>
      <c r="J40" s="587" t="str">
        <f t="shared" si="54"/>
        <v/>
      </c>
      <c r="K40" s="587" t="str">
        <f t="shared" ref="K40:L40" si="55">IF(COUNT(K35:K39) &gt; 0, SUM(K35:K39), "")</f>
        <v/>
      </c>
      <c r="L40" s="587" t="str">
        <f t="shared" si="55"/>
        <v/>
      </c>
      <c r="M40" s="588" t="str">
        <f t="shared" ref="M40" si="56">IF(COUNT(M35:M39) &gt; 0, SUM(M35:M39), "")</f>
        <v/>
      </c>
      <c r="N40" s="559"/>
      <c r="O40" s="615" t="str">
        <f t="shared" si="48"/>
        <v/>
      </c>
      <c r="P40" s="631" t="str">
        <f t="shared" si="48"/>
        <v/>
      </c>
      <c r="Q40" s="617" t="str">
        <f t="shared" si="48"/>
        <v/>
      </c>
      <c r="R40" s="616" t="str">
        <f t="shared" si="48"/>
        <v/>
      </c>
      <c r="S40" s="616" t="str">
        <f t="shared" si="48"/>
        <v/>
      </c>
      <c r="T40" s="616" t="str">
        <f t="shared" si="49"/>
        <v/>
      </c>
      <c r="U40" s="616" t="str">
        <f t="shared" si="50"/>
        <v/>
      </c>
      <c r="V40" s="616" t="str">
        <f t="shared" si="51"/>
        <v/>
      </c>
      <c r="W40" s="616" t="str">
        <f t="shared" si="52"/>
        <v/>
      </c>
      <c r="X40" s="617" t="str">
        <f t="shared" si="53"/>
        <v/>
      </c>
    </row>
    <row r="41" spans="2:24" s="54" customFormat="1" ht="15" customHeight="1" x14ac:dyDescent="0.3">
      <c r="C41" s="552"/>
      <c r="D41" s="552"/>
      <c r="F41" s="552"/>
      <c r="G41" s="552"/>
      <c r="H41" s="552"/>
      <c r="I41" s="552"/>
      <c r="O41" s="552"/>
      <c r="Q41" s="552"/>
      <c r="R41" s="552"/>
      <c r="S41" s="559"/>
      <c r="T41" s="559"/>
      <c r="U41" s="559"/>
      <c r="V41" s="559"/>
      <c r="W41" s="559"/>
      <c r="X41" s="559"/>
    </row>
    <row r="42" spans="2:24" s="54" customFormat="1" ht="25.2" customHeight="1" thickBot="1" x14ac:dyDescent="0.35">
      <c r="C42" s="55" t="s">
        <v>555</v>
      </c>
      <c r="D42" s="55"/>
      <c r="E42" s="55"/>
      <c r="F42" s="55"/>
      <c r="G42" s="55"/>
      <c r="H42" s="55"/>
      <c r="I42" s="55"/>
      <c r="J42" s="55"/>
      <c r="K42" s="55"/>
      <c r="L42" s="55"/>
      <c r="M42" s="55"/>
      <c r="O42" s="55" t="s">
        <v>567</v>
      </c>
      <c r="P42" s="55"/>
      <c r="Q42" s="55"/>
      <c r="R42" s="55"/>
      <c r="S42" s="55"/>
      <c r="T42" s="55"/>
      <c r="U42" s="55"/>
      <c r="V42" s="55"/>
      <c r="W42" s="55"/>
      <c r="X42" s="55"/>
    </row>
    <row r="43" spans="2:24" s="54" customFormat="1" ht="15" customHeight="1" x14ac:dyDescent="0.3">
      <c r="B43" s="583" t="s">
        <v>304</v>
      </c>
      <c r="C43" s="413">
        <f>ehcp_year1</f>
        <v>2022</v>
      </c>
      <c r="D43" s="413">
        <f>C43+1</f>
        <v>2023</v>
      </c>
      <c r="E43" s="413">
        <f t="shared" ref="E43:M43" si="57">D43+1</f>
        <v>2024</v>
      </c>
      <c r="F43" s="495">
        <f t="shared" si="57"/>
        <v>2025</v>
      </c>
      <c r="G43" s="414">
        <f t="shared" si="57"/>
        <v>2026</v>
      </c>
      <c r="H43" s="414">
        <f t="shared" si="57"/>
        <v>2027</v>
      </c>
      <c r="I43" s="414">
        <f t="shared" si="57"/>
        <v>2028</v>
      </c>
      <c r="J43" s="414">
        <f t="shared" si="57"/>
        <v>2029</v>
      </c>
      <c r="K43" s="414">
        <f t="shared" si="57"/>
        <v>2030</v>
      </c>
      <c r="L43" s="414">
        <f t="shared" si="57"/>
        <v>2031</v>
      </c>
      <c r="M43" s="495">
        <f t="shared" si="57"/>
        <v>2032</v>
      </c>
      <c r="O43" s="430">
        <f>D43</f>
        <v>2023</v>
      </c>
      <c r="P43" s="413">
        <f t="shared" ref="P43" si="58">E43</f>
        <v>2024</v>
      </c>
      <c r="Q43" s="495">
        <f t="shared" ref="Q43" si="59">F43</f>
        <v>2025</v>
      </c>
      <c r="R43" s="414">
        <f t="shared" ref="R43" si="60">G43</f>
        <v>2026</v>
      </c>
      <c r="S43" s="414">
        <f t="shared" ref="S43" si="61">H43</f>
        <v>2027</v>
      </c>
      <c r="T43" s="414">
        <f t="shared" ref="T43" si="62">I43</f>
        <v>2028</v>
      </c>
      <c r="U43" s="414">
        <f t="shared" ref="U43" si="63">J43</f>
        <v>2029</v>
      </c>
      <c r="V43" s="414">
        <f t="shared" ref="V43" si="64">K43</f>
        <v>2030</v>
      </c>
      <c r="W43" s="414">
        <f t="shared" ref="W43" si="65">L43</f>
        <v>2031</v>
      </c>
      <c r="X43" s="495">
        <f t="shared" ref="X43" si="66">M43</f>
        <v>2032</v>
      </c>
    </row>
    <row r="44" spans="2:24" s="54" customFormat="1" ht="15" customHeight="1" x14ac:dyDescent="0.3">
      <c r="B44" s="584" t="s">
        <v>313</v>
      </c>
      <c r="C44" s="622">
        <v>453</v>
      </c>
      <c r="D44" s="622">
        <v>516</v>
      </c>
      <c r="E44" s="622">
        <v>568</v>
      </c>
      <c r="F44" s="640">
        <v>690</v>
      </c>
      <c r="G44" s="426">
        <v>759</v>
      </c>
      <c r="H44" s="426">
        <v>832</v>
      </c>
      <c r="I44" s="426">
        <v>924</v>
      </c>
      <c r="J44" s="426">
        <v>1021</v>
      </c>
      <c r="K44" s="426">
        <v>1130</v>
      </c>
      <c r="L44" s="426">
        <v>1253</v>
      </c>
      <c r="M44" s="427">
        <v>1389</v>
      </c>
      <c r="O44" s="609">
        <f t="shared" ref="O44:S57" si="67">IFERROR((D44-C44)/C44,"")</f>
        <v>0.13907284768211919</v>
      </c>
      <c r="P44" s="610">
        <f t="shared" si="67"/>
        <v>0.10077519379844961</v>
      </c>
      <c r="Q44" s="611">
        <f t="shared" si="67"/>
        <v>0.21478873239436619</v>
      </c>
      <c r="R44" s="610">
        <f t="shared" si="67"/>
        <v>0.1</v>
      </c>
      <c r="S44" s="610">
        <f t="shared" si="67"/>
        <v>9.6179183135704879E-2</v>
      </c>
      <c r="T44" s="610">
        <f t="shared" ref="T44:T57" si="68">IFERROR((I44-H44)/H44,"")</f>
        <v>0.11057692307692307</v>
      </c>
      <c r="U44" s="610">
        <f t="shared" ref="U44:U57" si="69">IFERROR((J44-I44)/I44,"")</f>
        <v>0.10497835497835498</v>
      </c>
      <c r="V44" s="610">
        <f t="shared" ref="V44:V57" si="70">IFERROR((K44-J44)/J44,"")</f>
        <v>0.10675808031341821</v>
      </c>
      <c r="W44" s="610">
        <f t="shared" ref="W44:W57" si="71">IFERROR((L44-K44)/K44,"")</f>
        <v>0.1088495575221239</v>
      </c>
      <c r="X44" s="611">
        <f t="shared" ref="X44:X57" si="72">IFERROR((M44-L44)/L44,"")</f>
        <v>0.10853950518754989</v>
      </c>
    </row>
    <row r="45" spans="2:24" s="54" customFormat="1" ht="15" customHeight="1" x14ac:dyDescent="0.3">
      <c r="B45" s="625" t="s">
        <v>314</v>
      </c>
      <c r="C45" s="433">
        <v>11</v>
      </c>
      <c r="D45" s="433">
        <v>16</v>
      </c>
      <c r="E45" s="433">
        <v>19</v>
      </c>
      <c r="F45" s="641">
        <v>22</v>
      </c>
      <c r="G45" s="428">
        <v>24</v>
      </c>
      <c r="H45" s="428">
        <v>27</v>
      </c>
      <c r="I45" s="428">
        <v>29</v>
      </c>
      <c r="J45" s="428">
        <v>33</v>
      </c>
      <c r="K45" s="428">
        <v>36</v>
      </c>
      <c r="L45" s="428">
        <v>40</v>
      </c>
      <c r="M45" s="429">
        <v>44</v>
      </c>
      <c r="O45" s="612">
        <f t="shared" si="67"/>
        <v>0.45454545454545453</v>
      </c>
      <c r="P45" s="613">
        <f t="shared" si="67"/>
        <v>0.1875</v>
      </c>
      <c r="Q45" s="614">
        <f t="shared" si="67"/>
        <v>0.15789473684210525</v>
      </c>
      <c r="R45" s="613">
        <f t="shared" si="67"/>
        <v>9.0909090909090912E-2</v>
      </c>
      <c r="S45" s="613">
        <f t="shared" si="67"/>
        <v>0.125</v>
      </c>
      <c r="T45" s="613">
        <f t="shared" si="68"/>
        <v>7.407407407407407E-2</v>
      </c>
      <c r="U45" s="613">
        <f t="shared" si="69"/>
        <v>0.13793103448275862</v>
      </c>
      <c r="V45" s="613">
        <f t="shared" si="70"/>
        <v>9.0909090909090912E-2</v>
      </c>
      <c r="W45" s="613">
        <f t="shared" si="71"/>
        <v>0.1111111111111111</v>
      </c>
      <c r="X45" s="614">
        <f t="shared" si="72"/>
        <v>0.1</v>
      </c>
    </row>
    <row r="46" spans="2:24" s="54" customFormat="1" ht="15" customHeight="1" x14ac:dyDescent="0.3">
      <c r="B46" s="625" t="s">
        <v>315</v>
      </c>
      <c r="C46" s="433">
        <v>270</v>
      </c>
      <c r="D46" s="433">
        <v>310</v>
      </c>
      <c r="E46" s="433">
        <v>314</v>
      </c>
      <c r="F46" s="641">
        <v>316</v>
      </c>
      <c r="G46" s="428">
        <v>347</v>
      </c>
      <c r="H46" s="428">
        <v>381</v>
      </c>
      <c r="I46" s="428">
        <v>423</v>
      </c>
      <c r="J46" s="428">
        <v>468</v>
      </c>
      <c r="K46" s="428">
        <v>517</v>
      </c>
      <c r="L46" s="428">
        <v>574</v>
      </c>
      <c r="M46" s="429">
        <v>636</v>
      </c>
      <c r="O46" s="612">
        <f t="shared" si="67"/>
        <v>0.14814814814814814</v>
      </c>
      <c r="P46" s="613">
        <f t="shared" si="67"/>
        <v>1.2903225806451613E-2</v>
      </c>
      <c r="Q46" s="614">
        <f t="shared" si="67"/>
        <v>6.369426751592357E-3</v>
      </c>
      <c r="R46" s="613">
        <f t="shared" si="67"/>
        <v>9.8101265822784806E-2</v>
      </c>
      <c r="S46" s="613">
        <f t="shared" si="67"/>
        <v>9.7982708933717577E-2</v>
      </c>
      <c r="T46" s="613">
        <f t="shared" si="68"/>
        <v>0.11023622047244094</v>
      </c>
      <c r="U46" s="613">
        <f t="shared" si="69"/>
        <v>0.10638297872340426</v>
      </c>
      <c r="V46" s="613">
        <f t="shared" si="70"/>
        <v>0.1047008547008547</v>
      </c>
      <c r="W46" s="613">
        <f t="shared" si="71"/>
        <v>0.1102514506769826</v>
      </c>
      <c r="X46" s="614">
        <f t="shared" si="72"/>
        <v>0.10801393728222997</v>
      </c>
    </row>
    <row r="47" spans="2:24" s="54" customFormat="1" ht="15" customHeight="1" x14ac:dyDescent="0.3">
      <c r="B47" s="625" t="s">
        <v>316</v>
      </c>
      <c r="C47" s="433">
        <v>6</v>
      </c>
      <c r="D47" s="433">
        <v>5</v>
      </c>
      <c r="E47" s="433">
        <v>8</v>
      </c>
      <c r="F47" s="641">
        <v>11</v>
      </c>
      <c r="G47" s="428">
        <v>12</v>
      </c>
      <c r="H47" s="428">
        <v>13</v>
      </c>
      <c r="I47" s="428">
        <v>15</v>
      </c>
      <c r="J47" s="428">
        <v>16</v>
      </c>
      <c r="K47" s="428">
        <v>18</v>
      </c>
      <c r="L47" s="428">
        <v>20</v>
      </c>
      <c r="M47" s="429">
        <v>22</v>
      </c>
      <c r="O47" s="612">
        <f t="shared" si="67"/>
        <v>-0.16666666666666666</v>
      </c>
      <c r="P47" s="613">
        <f t="shared" si="67"/>
        <v>0.6</v>
      </c>
      <c r="Q47" s="614">
        <f t="shared" si="67"/>
        <v>0.375</v>
      </c>
      <c r="R47" s="613">
        <f t="shared" si="67"/>
        <v>9.0909090909090912E-2</v>
      </c>
      <c r="S47" s="613">
        <f t="shared" si="67"/>
        <v>8.3333333333333329E-2</v>
      </c>
      <c r="T47" s="613">
        <f t="shared" si="68"/>
        <v>0.15384615384615385</v>
      </c>
      <c r="U47" s="613">
        <f t="shared" si="69"/>
        <v>6.6666666666666666E-2</v>
      </c>
      <c r="V47" s="613">
        <f t="shared" si="70"/>
        <v>0.125</v>
      </c>
      <c r="W47" s="613">
        <f t="shared" si="71"/>
        <v>0.1111111111111111</v>
      </c>
      <c r="X47" s="614">
        <f t="shared" si="72"/>
        <v>0.1</v>
      </c>
    </row>
    <row r="48" spans="2:24" s="54" customFormat="1" ht="15" customHeight="1" x14ac:dyDescent="0.3">
      <c r="B48" s="625" t="s">
        <v>317</v>
      </c>
      <c r="C48" s="433">
        <v>76</v>
      </c>
      <c r="D48" s="433">
        <v>83</v>
      </c>
      <c r="E48" s="433">
        <v>86</v>
      </c>
      <c r="F48" s="641">
        <v>87</v>
      </c>
      <c r="G48" s="428">
        <v>96</v>
      </c>
      <c r="H48" s="428">
        <v>105</v>
      </c>
      <c r="I48" s="428">
        <v>117</v>
      </c>
      <c r="J48" s="428">
        <v>129</v>
      </c>
      <c r="K48" s="428">
        <v>142</v>
      </c>
      <c r="L48" s="428">
        <v>158</v>
      </c>
      <c r="M48" s="429">
        <v>175</v>
      </c>
      <c r="O48" s="612">
        <f t="shared" si="67"/>
        <v>9.2105263157894732E-2</v>
      </c>
      <c r="P48" s="613">
        <f t="shared" si="67"/>
        <v>3.614457831325301E-2</v>
      </c>
      <c r="Q48" s="611">
        <f t="shared" si="67"/>
        <v>1.1627906976744186E-2</v>
      </c>
      <c r="R48" s="613">
        <f t="shared" si="67"/>
        <v>0.10344827586206896</v>
      </c>
      <c r="S48" s="613">
        <f t="shared" si="67"/>
        <v>9.375E-2</v>
      </c>
      <c r="T48" s="613">
        <f t="shared" si="68"/>
        <v>0.11428571428571428</v>
      </c>
      <c r="U48" s="613">
        <f t="shared" si="69"/>
        <v>0.10256410256410256</v>
      </c>
      <c r="V48" s="613">
        <f t="shared" si="70"/>
        <v>0.10077519379844961</v>
      </c>
      <c r="W48" s="613">
        <f t="shared" si="71"/>
        <v>0.11267605633802817</v>
      </c>
      <c r="X48" s="614">
        <f t="shared" si="72"/>
        <v>0.10759493670886076</v>
      </c>
    </row>
    <row r="49" spans="2:24" s="54" customFormat="1" ht="15" customHeight="1" x14ac:dyDescent="0.3">
      <c r="B49" s="625" t="s">
        <v>318</v>
      </c>
      <c r="C49" s="433">
        <v>33</v>
      </c>
      <c r="D49" s="433">
        <v>37</v>
      </c>
      <c r="E49" s="622">
        <v>41</v>
      </c>
      <c r="F49" s="641">
        <v>41</v>
      </c>
      <c r="G49" s="428">
        <v>45</v>
      </c>
      <c r="H49" s="428">
        <v>49</v>
      </c>
      <c r="I49" s="428">
        <v>55</v>
      </c>
      <c r="J49" s="428">
        <v>61</v>
      </c>
      <c r="K49" s="428">
        <v>67</v>
      </c>
      <c r="L49" s="428">
        <v>74</v>
      </c>
      <c r="M49" s="429">
        <v>83</v>
      </c>
      <c r="O49" s="612">
        <f t="shared" si="67"/>
        <v>0.12121212121212122</v>
      </c>
      <c r="P49" s="613">
        <f t="shared" si="67"/>
        <v>0.10810810810810811</v>
      </c>
      <c r="Q49" s="614">
        <f t="shared" si="67"/>
        <v>0</v>
      </c>
      <c r="R49" s="613">
        <f t="shared" si="67"/>
        <v>9.7560975609756101E-2</v>
      </c>
      <c r="S49" s="613">
        <f t="shared" si="67"/>
        <v>8.8888888888888892E-2</v>
      </c>
      <c r="T49" s="613">
        <f t="shared" si="68"/>
        <v>0.12244897959183673</v>
      </c>
      <c r="U49" s="613">
        <f t="shared" si="69"/>
        <v>0.10909090909090909</v>
      </c>
      <c r="V49" s="613">
        <f t="shared" si="70"/>
        <v>9.8360655737704916E-2</v>
      </c>
      <c r="W49" s="613">
        <f t="shared" si="71"/>
        <v>0.1044776119402985</v>
      </c>
      <c r="X49" s="614">
        <f t="shared" si="72"/>
        <v>0.12162162162162163</v>
      </c>
    </row>
    <row r="50" spans="2:24" s="54" customFormat="1" ht="15" customHeight="1" x14ac:dyDescent="0.3">
      <c r="B50" s="625" t="s">
        <v>319</v>
      </c>
      <c r="C50" s="433">
        <v>162</v>
      </c>
      <c r="D50" s="433">
        <v>192</v>
      </c>
      <c r="E50" s="433">
        <v>224</v>
      </c>
      <c r="F50" s="641">
        <v>241</v>
      </c>
      <c r="G50" s="428">
        <v>265</v>
      </c>
      <c r="H50" s="428">
        <v>291</v>
      </c>
      <c r="I50" s="428">
        <v>323</v>
      </c>
      <c r="J50" s="428">
        <v>357</v>
      </c>
      <c r="K50" s="428">
        <v>394</v>
      </c>
      <c r="L50" s="428">
        <v>438</v>
      </c>
      <c r="M50" s="429">
        <v>485</v>
      </c>
      <c r="O50" s="612">
        <f t="shared" si="67"/>
        <v>0.18518518518518517</v>
      </c>
      <c r="P50" s="613">
        <f t="shared" si="67"/>
        <v>0.16666666666666666</v>
      </c>
      <c r="Q50" s="614">
        <f t="shared" si="67"/>
        <v>7.5892857142857137E-2</v>
      </c>
      <c r="R50" s="613">
        <f t="shared" si="67"/>
        <v>9.9585062240663894E-2</v>
      </c>
      <c r="S50" s="613">
        <f t="shared" si="67"/>
        <v>9.8113207547169817E-2</v>
      </c>
      <c r="T50" s="613">
        <f t="shared" si="68"/>
        <v>0.10996563573883161</v>
      </c>
      <c r="U50" s="613">
        <f t="shared" si="69"/>
        <v>0.10526315789473684</v>
      </c>
      <c r="V50" s="613">
        <f t="shared" si="70"/>
        <v>0.10364145658263306</v>
      </c>
      <c r="W50" s="613">
        <f t="shared" si="71"/>
        <v>0.1116751269035533</v>
      </c>
      <c r="X50" s="614">
        <f t="shared" si="72"/>
        <v>0.10730593607305935</v>
      </c>
    </row>
    <row r="51" spans="2:24" s="54" customFormat="1" ht="15" customHeight="1" x14ac:dyDescent="0.3">
      <c r="B51" s="625" t="s">
        <v>320</v>
      </c>
      <c r="C51" s="433">
        <v>144</v>
      </c>
      <c r="D51" s="433">
        <v>163</v>
      </c>
      <c r="E51" s="433">
        <v>190</v>
      </c>
      <c r="F51" s="641">
        <v>226</v>
      </c>
      <c r="G51" s="428">
        <v>248</v>
      </c>
      <c r="H51" s="428">
        <v>273</v>
      </c>
      <c r="I51" s="428">
        <v>303</v>
      </c>
      <c r="J51" s="428">
        <v>334</v>
      </c>
      <c r="K51" s="428">
        <v>370</v>
      </c>
      <c r="L51" s="428">
        <v>410</v>
      </c>
      <c r="M51" s="429">
        <v>455</v>
      </c>
      <c r="O51" s="612">
        <f t="shared" si="67"/>
        <v>0.13194444444444445</v>
      </c>
      <c r="P51" s="613">
        <f t="shared" si="67"/>
        <v>0.16564417177914109</v>
      </c>
      <c r="Q51" s="614">
        <f t="shared" si="67"/>
        <v>0.18947368421052632</v>
      </c>
      <c r="R51" s="613">
        <f t="shared" si="67"/>
        <v>9.7345132743362831E-2</v>
      </c>
      <c r="S51" s="613">
        <f t="shared" si="67"/>
        <v>0.10080645161290322</v>
      </c>
      <c r="T51" s="613">
        <f t="shared" si="68"/>
        <v>0.10989010989010989</v>
      </c>
      <c r="U51" s="613">
        <f t="shared" si="69"/>
        <v>0.10231023102310231</v>
      </c>
      <c r="V51" s="613">
        <f t="shared" si="70"/>
        <v>0.10778443113772455</v>
      </c>
      <c r="W51" s="613">
        <f t="shared" si="71"/>
        <v>0.10810810810810811</v>
      </c>
      <c r="X51" s="614">
        <f t="shared" si="72"/>
        <v>0.10975609756097561</v>
      </c>
    </row>
    <row r="52" spans="2:24" s="54" customFormat="1" ht="15" customHeight="1" x14ac:dyDescent="0.3">
      <c r="B52" s="625" t="s">
        <v>321</v>
      </c>
      <c r="C52" s="433">
        <v>184</v>
      </c>
      <c r="D52" s="433">
        <v>185</v>
      </c>
      <c r="E52" s="433">
        <v>176</v>
      </c>
      <c r="F52" s="641">
        <v>184</v>
      </c>
      <c r="G52" s="428">
        <v>202</v>
      </c>
      <c r="H52" s="428">
        <v>222</v>
      </c>
      <c r="I52" s="428">
        <v>246</v>
      </c>
      <c r="J52" s="428">
        <v>272</v>
      </c>
      <c r="K52" s="428">
        <v>301</v>
      </c>
      <c r="L52" s="428">
        <v>334</v>
      </c>
      <c r="M52" s="429">
        <v>370</v>
      </c>
      <c r="O52" s="612">
        <f t="shared" si="67"/>
        <v>5.434782608695652E-3</v>
      </c>
      <c r="P52" s="613">
        <f t="shared" si="67"/>
        <v>-4.8648648648648651E-2</v>
      </c>
      <c r="Q52" s="614">
        <f t="shared" si="67"/>
        <v>4.5454545454545456E-2</v>
      </c>
      <c r="R52" s="613">
        <f t="shared" si="67"/>
        <v>9.7826086956521743E-2</v>
      </c>
      <c r="S52" s="613">
        <f t="shared" si="67"/>
        <v>9.9009900990099015E-2</v>
      </c>
      <c r="T52" s="613">
        <f t="shared" si="68"/>
        <v>0.10810810810810811</v>
      </c>
      <c r="U52" s="613">
        <f t="shared" si="69"/>
        <v>0.10569105691056911</v>
      </c>
      <c r="V52" s="613">
        <f t="shared" si="70"/>
        <v>0.10661764705882353</v>
      </c>
      <c r="W52" s="613">
        <f t="shared" si="71"/>
        <v>0.10963455149501661</v>
      </c>
      <c r="X52" s="614">
        <f t="shared" si="72"/>
        <v>0.10778443113772455</v>
      </c>
    </row>
    <row r="53" spans="2:24" s="54" customFormat="1" ht="15" customHeight="1" x14ac:dyDescent="0.3">
      <c r="B53" s="625" t="s">
        <v>322</v>
      </c>
      <c r="C53" s="433">
        <v>39</v>
      </c>
      <c r="D53" s="433">
        <v>39</v>
      </c>
      <c r="E53" s="433">
        <v>46</v>
      </c>
      <c r="F53" s="641">
        <v>48</v>
      </c>
      <c r="G53" s="428">
        <v>53</v>
      </c>
      <c r="H53" s="428">
        <v>58</v>
      </c>
      <c r="I53" s="428">
        <v>64</v>
      </c>
      <c r="J53" s="428">
        <v>71</v>
      </c>
      <c r="K53" s="428">
        <v>79</v>
      </c>
      <c r="L53" s="428">
        <v>87</v>
      </c>
      <c r="M53" s="429">
        <v>97</v>
      </c>
      <c r="O53" s="612">
        <f t="shared" si="67"/>
        <v>0</v>
      </c>
      <c r="P53" s="613">
        <f t="shared" si="67"/>
        <v>0.17948717948717949</v>
      </c>
      <c r="Q53" s="614">
        <f t="shared" si="67"/>
        <v>4.3478260869565216E-2</v>
      </c>
      <c r="R53" s="613">
        <f t="shared" si="67"/>
        <v>0.10416666666666667</v>
      </c>
      <c r="S53" s="613">
        <f t="shared" si="67"/>
        <v>9.4339622641509441E-2</v>
      </c>
      <c r="T53" s="613">
        <f t="shared" si="68"/>
        <v>0.10344827586206896</v>
      </c>
      <c r="U53" s="613">
        <f t="shared" si="69"/>
        <v>0.109375</v>
      </c>
      <c r="V53" s="613">
        <f t="shared" si="70"/>
        <v>0.11267605633802817</v>
      </c>
      <c r="W53" s="613">
        <f t="shared" si="71"/>
        <v>0.10126582278481013</v>
      </c>
      <c r="X53" s="614">
        <f t="shared" si="72"/>
        <v>0.11494252873563218</v>
      </c>
    </row>
    <row r="54" spans="2:24" s="54" customFormat="1" ht="15" customHeight="1" x14ac:dyDescent="0.3">
      <c r="B54" s="625" t="s">
        <v>323</v>
      </c>
      <c r="C54" s="433">
        <v>5</v>
      </c>
      <c r="D54" s="433">
        <v>6</v>
      </c>
      <c r="E54" s="433">
        <v>7</v>
      </c>
      <c r="F54" s="641">
        <v>9</v>
      </c>
      <c r="G54" s="428">
        <v>10</v>
      </c>
      <c r="H54" s="428">
        <v>11</v>
      </c>
      <c r="I54" s="428">
        <v>12</v>
      </c>
      <c r="J54" s="428">
        <v>13</v>
      </c>
      <c r="K54" s="428">
        <v>15</v>
      </c>
      <c r="L54" s="428">
        <v>16</v>
      </c>
      <c r="M54" s="429">
        <v>18</v>
      </c>
      <c r="O54" s="612">
        <f t="shared" si="67"/>
        <v>0.2</v>
      </c>
      <c r="P54" s="613">
        <f t="shared" si="67"/>
        <v>0.16666666666666666</v>
      </c>
      <c r="Q54" s="614">
        <f t="shared" si="67"/>
        <v>0.2857142857142857</v>
      </c>
      <c r="R54" s="613">
        <f t="shared" si="67"/>
        <v>0.1111111111111111</v>
      </c>
      <c r="S54" s="613">
        <f t="shared" si="67"/>
        <v>0.1</v>
      </c>
      <c r="T54" s="613">
        <f t="shared" si="68"/>
        <v>9.0909090909090912E-2</v>
      </c>
      <c r="U54" s="613">
        <f t="shared" si="69"/>
        <v>8.3333333333333329E-2</v>
      </c>
      <c r="V54" s="613">
        <f t="shared" si="70"/>
        <v>0.15384615384615385</v>
      </c>
      <c r="W54" s="613">
        <f t="shared" si="71"/>
        <v>6.6666666666666666E-2</v>
      </c>
      <c r="X54" s="614">
        <f t="shared" si="72"/>
        <v>0.125</v>
      </c>
    </row>
    <row r="55" spans="2:24" s="54" customFormat="1" ht="15" customHeight="1" x14ac:dyDescent="0.3">
      <c r="B55" s="625" t="s">
        <v>324</v>
      </c>
      <c r="C55" s="433">
        <v>7</v>
      </c>
      <c r="D55" s="433">
        <v>26</v>
      </c>
      <c r="E55" s="433">
        <v>16</v>
      </c>
      <c r="F55" s="641">
        <v>17</v>
      </c>
      <c r="G55" s="428">
        <v>19</v>
      </c>
      <c r="H55" s="428">
        <v>21</v>
      </c>
      <c r="I55" s="428">
        <v>23</v>
      </c>
      <c r="J55" s="428">
        <v>25</v>
      </c>
      <c r="K55" s="428">
        <v>28</v>
      </c>
      <c r="L55" s="428">
        <v>31</v>
      </c>
      <c r="M55" s="429">
        <v>34</v>
      </c>
      <c r="O55" s="612">
        <f t="shared" si="67"/>
        <v>2.7142857142857144</v>
      </c>
      <c r="P55" s="613">
        <f t="shared" si="67"/>
        <v>-0.38461538461538464</v>
      </c>
      <c r="Q55" s="614">
        <f t="shared" si="67"/>
        <v>6.25E-2</v>
      </c>
      <c r="R55" s="613">
        <f t="shared" si="67"/>
        <v>0.11764705882352941</v>
      </c>
      <c r="S55" s="613">
        <f t="shared" si="67"/>
        <v>0.10526315789473684</v>
      </c>
      <c r="T55" s="613">
        <f t="shared" si="68"/>
        <v>9.5238095238095233E-2</v>
      </c>
      <c r="U55" s="613">
        <f t="shared" si="69"/>
        <v>8.6956521739130432E-2</v>
      </c>
      <c r="V55" s="613">
        <f t="shared" si="70"/>
        <v>0.12</v>
      </c>
      <c r="W55" s="613">
        <f t="shared" si="71"/>
        <v>0.10714285714285714</v>
      </c>
      <c r="X55" s="614">
        <f t="shared" si="72"/>
        <v>9.6774193548387094E-2</v>
      </c>
    </row>
    <row r="56" spans="2:24" s="54" customFormat="1" ht="15" customHeight="1" x14ac:dyDescent="0.3">
      <c r="B56" s="626" t="s">
        <v>325</v>
      </c>
      <c r="C56" s="434">
        <v>3115</v>
      </c>
      <c r="D56" s="434">
        <v>0</v>
      </c>
      <c r="E56" s="433">
        <v>0</v>
      </c>
      <c r="F56" s="641">
        <v>11</v>
      </c>
      <c r="G56" s="435">
        <v>12</v>
      </c>
      <c r="H56" s="435">
        <v>13</v>
      </c>
      <c r="I56" s="435">
        <v>15</v>
      </c>
      <c r="J56" s="435">
        <v>16</v>
      </c>
      <c r="K56" s="435">
        <v>18</v>
      </c>
      <c r="L56" s="435">
        <v>20</v>
      </c>
      <c r="M56" s="436">
        <v>22</v>
      </c>
      <c r="O56" s="612">
        <f t="shared" si="67"/>
        <v>-1</v>
      </c>
      <c r="P56" s="613" t="str">
        <f t="shared" si="67"/>
        <v/>
      </c>
      <c r="Q56" s="614" t="str">
        <f t="shared" si="67"/>
        <v/>
      </c>
      <c r="R56" s="613">
        <f t="shared" si="67"/>
        <v>9.0909090909090912E-2</v>
      </c>
      <c r="S56" s="613">
        <f t="shared" si="67"/>
        <v>8.3333333333333329E-2</v>
      </c>
      <c r="T56" s="613">
        <f t="shared" si="68"/>
        <v>0.15384615384615385</v>
      </c>
      <c r="U56" s="613">
        <f t="shared" si="69"/>
        <v>6.6666666666666666E-2</v>
      </c>
      <c r="V56" s="613">
        <f t="shared" si="70"/>
        <v>0.125</v>
      </c>
      <c r="W56" s="613">
        <f t="shared" si="71"/>
        <v>0.1111111111111111</v>
      </c>
      <c r="X56" s="614">
        <f t="shared" si="72"/>
        <v>0.1</v>
      </c>
    </row>
    <row r="57" spans="2:24" s="54" customFormat="1" ht="15" customHeight="1" thickBot="1" x14ac:dyDescent="0.35">
      <c r="B57" s="586" t="s">
        <v>326</v>
      </c>
      <c r="C57" s="595">
        <f t="shared" ref="C57:J57" si="73">IF(COUNT(C44:C56) &gt; 0, SUM(C44:C56), "")</f>
        <v>4505</v>
      </c>
      <c r="D57" s="595">
        <f t="shared" si="73"/>
        <v>1578</v>
      </c>
      <c r="E57" s="595">
        <f t="shared" si="73"/>
        <v>1695</v>
      </c>
      <c r="F57" s="596">
        <f t="shared" si="73"/>
        <v>1903</v>
      </c>
      <c r="G57" s="595">
        <f t="shared" si="73"/>
        <v>2092</v>
      </c>
      <c r="H57" s="595">
        <f t="shared" si="73"/>
        <v>2296</v>
      </c>
      <c r="I57" s="595">
        <f t="shared" si="73"/>
        <v>2549</v>
      </c>
      <c r="J57" s="595">
        <f t="shared" si="73"/>
        <v>2816</v>
      </c>
      <c r="K57" s="595">
        <f t="shared" ref="K57:L57" si="74">IF(COUNT(K44:K56) &gt; 0, SUM(K44:K56), "")</f>
        <v>3115</v>
      </c>
      <c r="L57" s="595">
        <f t="shared" si="74"/>
        <v>3455</v>
      </c>
      <c r="M57" s="596">
        <f t="shared" ref="M57" si="75">IF(COUNT(M44:M56) &gt; 0, SUM(M44:M56), "")</f>
        <v>3830</v>
      </c>
      <c r="N57" s="560"/>
      <c r="O57" s="615">
        <f t="shared" si="67"/>
        <v>-0.64972253052164264</v>
      </c>
      <c r="P57" s="616">
        <f t="shared" si="67"/>
        <v>7.4144486692015205E-2</v>
      </c>
      <c r="Q57" s="617">
        <f t="shared" si="67"/>
        <v>0.12271386430678466</v>
      </c>
      <c r="R57" s="616">
        <f t="shared" si="67"/>
        <v>9.9316868102995268E-2</v>
      </c>
      <c r="S57" s="616">
        <f t="shared" si="67"/>
        <v>9.7514340344168254E-2</v>
      </c>
      <c r="T57" s="616">
        <f t="shared" si="68"/>
        <v>0.11019163763066202</v>
      </c>
      <c r="U57" s="616">
        <f t="shared" si="69"/>
        <v>0.10474695959199685</v>
      </c>
      <c r="V57" s="616">
        <f t="shared" si="70"/>
        <v>0.10617897727272728</v>
      </c>
      <c r="W57" s="616">
        <f t="shared" si="71"/>
        <v>0.10914927768860354</v>
      </c>
      <c r="X57" s="617">
        <f t="shared" si="72"/>
        <v>0.1085383502170767</v>
      </c>
    </row>
    <row r="58" spans="2:24" ht="25.2" customHeight="1" x14ac:dyDescent="0.25">
      <c r="B58" s="96"/>
      <c r="C58" s="102"/>
      <c r="D58" s="102"/>
      <c r="E58" s="102"/>
      <c r="F58" s="108"/>
      <c r="O58" s="35"/>
      <c r="P58" s="35"/>
      <c r="Q58" s="35"/>
      <c r="R58" s="35"/>
      <c r="S58" s="99"/>
      <c r="T58" s="99"/>
      <c r="U58" s="99"/>
      <c r="V58" s="99"/>
    </row>
    <row r="59" spans="2:24" s="54" customFormat="1" ht="25.2" customHeight="1" x14ac:dyDescent="0.25">
      <c r="B59" s="92" t="s">
        <v>568</v>
      </c>
      <c r="C59" s="92"/>
      <c r="D59" s="92"/>
      <c r="E59" s="92"/>
      <c r="F59" s="92"/>
      <c r="G59" s="92"/>
      <c r="H59" s="92"/>
      <c r="I59" s="92"/>
      <c r="J59" s="92"/>
      <c r="K59" s="92"/>
      <c r="L59" s="92"/>
      <c r="M59" s="92"/>
      <c r="N59" s="92"/>
      <c r="O59" s="5"/>
      <c r="P59" s="5"/>
      <c r="Q59" s="5"/>
    </row>
    <row r="60" spans="2:24" x14ac:dyDescent="0.25">
      <c r="B60" s="2"/>
      <c r="C60" s="2"/>
      <c r="D60" s="2"/>
      <c r="E60" s="2"/>
      <c r="F60" s="2"/>
      <c r="G60" s="2"/>
      <c r="H60" s="2"/>
      <c r="I60" s="2"/>
      <c r="J60" s="2"/>
      <c r="K60" s="2"/>
      <c r="L60" s="2"/>
      <c r="M60" s="2"/>
      <c r="N60" s="2"/>
    </row>
    <row r="61" spans="2:24" x14ac:dyDescent="0.25">
      <c r="B61" s="2"/>
      <c r="C61" s="2"/>
      <c r="D61" s="2"/>
      <c r="E61" s="2"/>
      <c r="F61" s="2"/>
      <c r="G61" s="2"/>
      <c r="H61" s="2"/>
      <c r="I61" s="2"/>
      <c r="J61" s="2"/>
      <c r="K61" s="2"/>
      <c r="L61" s="2"/>
      <c r="M61" s="2"/>
      <c r="N61" s="2"/>
    </row>
    <row r="62" spans="2:24" x14ac:dyDescent="0.25">
      <c r="B62" s="2"/>
      <c r="C62" s="2"/>
      <c r="D62" s="2"/>
      <c r="E62" s="2"/>
      <c r="F62" s="2"/>
      <c r="G62" s="2"/>
      <c r="H62" s="2"/>
      <c r="I62" s="2"/>
      <c r="J62" s="2"/>
      <c r="K62" s="2"/>
      <c r="L62" s="2"/>
      <c r="M62" s="2"/>
      <c r="N62" s="2"/>
    </row>
    <row r="63" spans="2:24" x14ac:dyDescent="0.25">
      <c r="B63" s="2"/>
      <c r="C63" s="2"/>
      <c r="D63" s="2"/>
      <c r="E63" s="2"/>
      <c r="F63" s="2"/>
      <c r="G63" s="2"/>
      <c r="H63" s="2"/>
      <c r="I63" s="2"/>
      <c r="J63" s="2"/>
      <c r="K63" s="2"/>
      <c r="L63" s="2"/>
      <c r="M63" s="2"/>
      <c r="N63" s="2"/>
    </row>
    <row r="64" spans="2:24" x14ac:dyDescent="0.25">
      <c r="B64" s="2"/>
      <c r="C64" s="2"/>
      <c r="D64" s="2"/>
      <c r="E64" s="2"/>
      <c r="F64" s="2"/>
      <c r="G64" s="2"/>
      <c r="H64" s="2"/>
      <c r="I64" s="2"/>
      <c r="J64" s="2"/>
      <c r="K64" s="2"/>
      <c r="L64" s="2"/>
      <c r="M64" s="2"/>
      <c r="N64" s="2"/>
    </row>
    <row r="65" spans="2:14" x14ac:dyDescent="0.25">
      <c r="B65" s="2"/>
      <c r="C65" s="2"/>
      <c r="D65" s="2"/>
      <c r="E65" s="2"/>
      <c r="F65" s="2"/>
      <c r="G65" s="2"/>
      <c r="H65" s="2"/>
      <c r="I65" s="2"/>
      <c r="J65" s="2"/>
      <c r="K65" s="2"/>
      <c r="L65" s="2"/>
      <c r="M65" s="2"/>
      <c r="N65" s="2"/>
    </row>
    <row r="66" spans="2:14" x14ac:dyDescent="0.25">
      <c r="B66" s="2"/>
      <c r="C66" s="2"/>
      <c r="D66" s="2"/>
      <c r="E66" s="2"/>
      <c r="F66" s="2"/>
      <c r="G66" s="2"/>
      <c r="H66" s="2"/>
      <c r="I66" s="2"/>
      <c r="J66" s="2"/>
      <c r="K66" s="2"/>
      <c r="L66" s="2"/>
      <c r="M66" s="2"/>
      <c r="N66" s="2"/>
    </row>
    <row r="67" spans="2:14" x14ac:dyDescent="0.25">
      <c r="B67" s="2"/>
      <c r="C67" s="2"/>
      <c r="D67" s="2"/>
      <c r="E67" s="2"/>
      <c r="F67" s="2"/>
      <c r="G67" s="2"/>
      <c r="H67" s="2"/>
      <c r="I67" s="2"/>
      <c r="J67" s="2"/>
      <c r="K67" s="2"/>
      <c r="L67" s="2"/>
      <c r="M67" s="2"/>
      <c r="N67" s="2"/>
    </row>
    <row r="68" spans="2:14" x14ac:dyDescent="0.25">
      <c r="B68" s="2"/>
      <c r="C68" s="2"/>
      <c r="D68" s="2"/>
      <c r="E68" s="2"/>
      <c r="F68" s="2"/>
      <c r="G68" s="2"/>
      <c r="H68" s="2"/>
      <c r="I68" s="2"/>
      <c r="J68" s="2"/>
      <c r="K68" s="2"/>
      <c r="L68" s="2"/>
      <c r="M68" s="2"/>
      <c r="N68" s="2"/>
    </row>
    <row r="69" spans="2:14" x14ac:dyDescent="0.25">
      <c r="B69" s="2"/>
      <c r="C69" s="2"/>
      <c r="D69" s="2"/>
      <c r="E69" s="2"/>
      <c r="F69" s="2"/>
      <c r="G69" s="2"/>
      <c r="H69" s="2"/>
      <c r="I69" s="2"/>
      <c r="J69" s="2"/>
      <c r="K69" s="2"/>
      <c r="L69" s="2"/>
      <c r="M69" s="2"/>
      <c r="N69" s="2"/>
    </row>
    <row r="70" spans="2:14" x14ac:dyDescent="0.25">
      <c r="B70" s="2"/>
      <c r="C70" s="2"/>
      <c r="D70" s="2"/>
      <c r="E70" s="2"/>
      <c r="F70" s="2"/>
      <c r="G70" s="2"/>
      <c r="H70" s="2"/>
      <c r="I70" s="2"/>
      <c r="J70" s="2"/>
      <c r="K70" s="2"/>
      <c r="L70" s="2"/>
      <c r="M70" s="2"/>
      <c r="N70" s="2"/>
    </row>
    <row r="71" spans="2:14" x14ac:dyDescent="0.25">
      <c r="B71" s="2"/>
      <c r="C71" s="2"/>
      <c r="D71" s="2"/>
      <c r="E71" s="2"/>
      <c r="F71" s="2"/>
      <c r="G71" s="2"/>
      <c r="H71" s="2"/>
      <c r="I71" s="2"/>
      <c r="J71" s="2"/>
      <c r="K71" s="2"/>
      <c r="L71" s="2"/>
      <c r="M71" s="2"/>
      <c r="N71" s="2"/>
    </row>
    <row r="72" spans="2:14" x14ac:dyDescent="0.25">
      <c r="B72" s="2"/>
      <c r="C72" s="2"/>
      <c r="D72" s="2"/>
      <c r="E72" s="2"/>
      <c r="F72" s="2"/>
      <c r="G72" s="2"/>
      <c r="H72" s="2"/>
      <c r="I72" s="2"/>
      <c r="J72" s="2"/>
      <c r="K72" s="2"/>
      <c r="L72" s="2"/>
      <c r="M72" s="2"/>
      <c r="N72" s="2"/>
    </row>
    <row r="73" spans="2:14" x14ac:dyDescent="0.25">
      <c r="B73" s="2"/>
      <c r="C73" s="2"/>
      <c r="D73" s="2"/>
      <c r="E73" s="2"/>
      <c r="F73" s="2"/>
      <c r="G73" s="2"/>
      <c r="H73" s="2"/>
      <c r="I73" s="2"/>
      <c r="J73" s="2"/>
      <c r="K73" s="2"/>
      <c r="L73" s="2"/>
      <c r="M73" s="2"/>
      <c r="N73" s="2"/>
    </row>
    <row r="74" spans="2:14" x14ac:dyDescent="0.25">
      <c r="B74" s="2"/>
      <c r="C74" s="2"/>
      <c r="D74" s="2"/>
      <c r="E74" s="2"/>
      <c r="F74" s="2"/>
      <c r="G74" s="2"/>
      <c r="H74" s="2"/>
      <c r="I74" s="2"/>
      <c r="J74" s="2"/>
      <c r="K74" s="2"/>
      <c r="L74" s="2"/>
      <c r="M74" s="2"/>
      <c r="N74" s="2"/>
    </row>
    <row r="75" spans="2:14" x14ac:dyDescent="0.25">
      <c r="B75" s="2"/>
      <c r="C75" s="2"/>
      <c r="D75" s="2"/>
      <c r="E75" s="2"/>
      <c r="F75" s="2"/>
      <c r="G75" s="2"/>
      <c r="H75" s="2"/>
      <c r="I75" s="2"/>
      <c r="J75" s="2"/>
      <c r="K75" s="2"/>
      <c r="L75" s="2"/>
      <c r="M75" s="2"/>
      <c r="N75" s="2"/>
    </row>
    <row r="76" spans="2:14" x14ac:dyDescent="0.25">
      <c r="B76" s="2"/>
      <c r="C76" s="2"/>
      <c r="D76" s="2"/>
      <c r="E76" s="2"/>
      <c r="F76" s="2"/>
      <c r="G76" s="2"/>
      <c r="H76" s="2"/>
      <c r="I76" s="2"/>
      <c r="J76" s="2"/>
      <c r="K76" s="2"/>
      <c r="L76" s="2"/>
      <c r="M76" s="2"/>
      <c r="N76" s="2"/>
    </row>
    <row r="77" spans="2:14" x14ac:dyDescent="0.25">
      <c r="B77" s="2"/>
      <c r="C77" s="2"/>
      <c r="D77" s="2"/>
      <c r="E77" s="2"/>
      <c r="F77" s="2"/>
      <c r="G77" s="2"/>
      <c r="H77" s="2"/>
      <c r="I77" s="2"/>
      <c r="J77" s="2"/>
      <c r="K77" s="2"/>
      <c r="L77" s="2"/>
      <c r="M77" s="2"/>
      <c r="N77" s="2"/>
    </row>
    <row r="78" spans="2:14" x14ac:dyDescent="0.25">
      <c r="B78" s="2"/>
      <c r="C78" s="2"/>
      <c r="D78" s="2"/>
      <c r="E78" s="2"/>
      <c r="F78" s="2"/>
      <c r="G78" s="2"/>
      <c r="H78" s="2"/>
      <c r="I78" s="2"/>
      <c r="J78" s="2"/>
      <c r="K78" s="2"/>
      <c r="L78" s="2"/>
      <c r="M78" s="2"/>
      <c r="N78" s="2"/>
    </row>
    <row r="79" spans="2:14" x14ac:dyDescent="0.25">
      <c r="B79" s="2"/>
      <c r="C79" s="2"/>
      <c r="D79" s="2"/>
      <c r="E79" s="2"/>
      <c r="F79" s="2"/>
      <c r="G79" s="2"/>
      <c r="H79" s="2"/>
      <c r="I79" s="2"/>
      <c r="J79" s="2"/>
      <c r="K79" s="2"/>
      <c r="L79" s="2"/>
      <c r="M79" s="2"/>
      <c r="N79" s="2"/>
    </row>
    <row r="80" spans="2:14" x14ac:dyDescent="0.25">
      <c r="B80" s="2"/>
      <c r="C80" s="2"/>
      <c r="D80" s="2"/>
      <c r="E80" s="2"/>
      <c r="F80" s="2"/>
      <c r="G80" s="2"/>
      <c r="H80" s="2"/>
      <c r="I80" s="2"/>
      <c r="J80" s="2"/>
      <c r="K80" s="2"/>
      <c r="L80" s="2"/>
      <c r="M80" s="2"/>
      <c r="N80" s="2"/>
    </row>
    <row r="81" spans="2:14" x14ac:dyDescent="0.25">
      <c r="B81" s="2"/>
      <c r="C81" s="2"/>
      <c r="D81" s="2"/>
      <c r="E81" s="2"/>
      <c r="F81" s="2"/>
      <c r="G81" s="2"/>
      <c r="H81" s="2"/>
      <c r="I81" s="2"/>
      <c r="J81" s="2"/>
      <c r="K81" s="2"/>
      <c r="L81" s="2"/>
      <c r="M81" s="2"/>
      <c r="N81" s="2"/>
    </row>
    <row r="82" spans="2:14" x14ac:dyDescent="0.25">
      <c r="B82" s="2"/>
      <c r="C82" s="2"/>
      <c r="D82" s="2"/>
      <c r="E82" s="2"/>
      <c r="F82" s="2"/>
      <c r="G82" s="2"/>
      <c r="H82" s="2"/>
      <c r="I82" s="2"/>
      <c r="J82" s="2"/>
      <c r="K82" s="2"/>
      <c r="L82" s="2"/>
      <c r="M82" s="2"/>
      <c r="N82" s="2"/>
    </row>
    <row r="83" spans="2:14" x14ac:dyDescent="0.25">
      <c r="B83" s="2"/>
      <c r="C83" s="2"/>
      <c r="D83" s="2"/>
      <c r="E83" s="2"/>
      <c r="F83" s="2"/>
      <c r="G83" s="2"/>
      <c r="H83" s="2"/>
      <c r="I83" s="2"/>
      <c r="J83" s="2"/>
      <c r="K83" s="2"/>
      <c r="L83" s="2"/>
      <c r="M83" s="2"/>
      <c r="N83" s="2"/>
    </row>
    <row r="84" spans="2:14" s="634" customFormat="1" ht="15" x14ac:dyDescent="0.3">
      <c r="B84" s="632" t="s">
        <v>275</v>
      </c>
      <c r="C84" s="632"/>
      <c r="D84" s="632"/>
      <c r="E84" s="632"/>
      <c r="F84" s="632"/>
      <c r="G84" s="632"/>
      <c r="H84" s="632"/>
      <c r="I84" s="632"/>
      <c r="J84" s="632"/>
      <c r="K84" s="632"/>
      <c r="L84" s="632"/>
      <c r="M84" s="632"/>
      <c r="N84" s="633"/>
    </row>
    <row r="85" spans="2:14" s="636" customFormat="1" ht="15" x14ac:dyDescent="0.3">
      <c r="B85" s="635"/>
      <c r="C85" s="635"/>
      <c r="D85" s="635"/>
      <c r="E85" s="635"/>
      <c r="F85" s="635"/>
      <c r="G85" s="635"/>
      <c r="H85" s="635"/>
      <c r="I85" s="635"/>
      <c r="J85" s="635"/>
      <c r="K85" s="635"/>
      <c r="L85" s="635"/>
      <c r="M85" s="635"/>
      <c r="N85" s="635"/>
    </row>
    <row r="86" spans="2:14" s="636" customFormat="1" ht="15" x14ac:dyDescent="0.3">
      <c r="B86" s="637" t="s">
        <v>565</v>
      </c>
      <c r="C86" s="638"/>
      <c r="D86" s="638"/>
      <c r="E86" s="638"/>
      <c r="F86" s="638"/>
      <c r="G86" s="945">
        <f>G13/F13-1</f>
        <v>0.15841100944218645</v>
      </c>
      <c r="H86" s="945">
        <f t="shared" ref="H86:M86" si="76">H13/G13-1</f>
        <v>5.650473963803182E-2</v>
      </c>
      <c r="I86" s="945">
        <f t="shared" si="76"/>
        <v>3.7004572622879595E-2</v>
      </c>
      <c r="J86" s="945">
        <f t="shared" si="76"/>
        <v>4.668857983122221E-2</v>
      </c>
      <c r="K86" s="945">
        <f t="shared" si="76"/>
        <v>4.8921826513836697E-2</v>
      </c>
      <c r="L86" s="945">
        <f t="shared" si="76"/>
        <v>5.1521882080621806E-2</v>
      </c>
      <c r="M86" s="945">
        <f t="shared" si="76"/>
        <v>5.4542068029999058E-2</v>
      </c>
      <c r="N86" s="635"/>
    </row>
    <row r="87" spans="2:14" s="636" customFormat="1" ht="15" x14ac:dyDescent="0.3">
      <c r="B87" s="637" t="s">
        <v>562</v>
      </c>
      <c r="C87" s="638"/>
      <c r="D87" s="638"/>
      <c r="E87" s="638"/>
      <c r="F87" s="638"/>
      <c r="G87" s="639">
        <f>G22/F22-1</f>
        <v>9.9316868102995226E-2</v>
      </c>
      <c r="H87" s="639">
        <f t="shared" ref="H87:M87" si="77">H22/G22-1</f>
        <v>9.7514340344168282E-2</v>
      </c>
      <c r="I87" s="639">
        <f t="shared" si="77"/>
        <v>0.11019163763066198</v>
      </c>
      <c r="J87" s="639">
        <f t="shared" si="77"/>
        <v>0.10474695959199676</v>
      </c>
      <c r="K87" s="639">
        <f t="shared" si="77"/>
        <v>0.10617897727272729</v>
      </c>
      <c r="L87" s="639">
        <f t="shared" si="77"/>
        <v>0.10914927768860361</v>
      </c>
      <c r="M87" s="639">
        <f t="shared" si="77"/>
        <v>0.1085383502170767</v>
      </c>
      <c r="N87" s="635"/>
    </row>
    <row r="88" spans="2:14" x14ac:dyDescent="0.25">
      <c r="B88" s="2"/>
      <c r="C88" s="2"/>
      <c r="D88" s="2"/>
      <c r="E88" s="2"/>
      <c r="F88" s="2"/>
      <c r="G88" s="2"/>
      <c r="H88" s="2"/>
      <c r="I88" s="2"/>
      <c r="J88" s="2"/>
      <c r="K88" s="2"/>
      <c r="L88" s="2"/>
      <c r="M88" s="2"/>
      <c r="N88" s="2"/>
    </row>
  </sheetData>
  <sheetProtection algorithmName="SHA-512" hashValue="oASXtQGvVt1NPGmV+2f1oNfTvFQZTVW553K4ut65RmJf7DHsuBVNVQ3nd9pxD5gQrT7zeR6sDwA+478Gjt65PA==" saltValue="bOoDDxzjBhAi31WkIqP+uQ==" spinCount="100000" sheet="1" formatCells="0" formatColumns="0" formatRows="0"/>
  <conditionalFormatting sqref="C33">
    <cfRule type="cellIs" dxfId="109" priority="31" operator="lessThan">
      <formula>#REF!</formula>
    </cfRule>
    <cfRule type="cellIs" dxfId="108" priority="32" operator="greaterThan">
      <formula>#REF!</formula>
    </cfRule>
  </conditionalFormatting>
  <conditionalFormatting sqref="C44:E56 C57:M57 C58:E58">
    <cfRule type="cellIs" dxfId="107" priority="59" operator="lessThan">
      <formula>#REF!</formula>
    </cfRule>
    <cfRule type="cellIs" dxfId="106" priority="60" operator="greaterThan">
      <formula>#REF!</formula>
    </cfRule>
  </conditionalFormatting>
  <conditionalFormatting sqref="F8:F12">
    <cfRule type="cellIs" dxfId="105" priority="23" operator="lessThan">
      <formula>#REF!</formula>
    </cfRule>
    <cfRule type="cellIs" dxfId="104" priority="24" operator="greaterThan">
      <formula>#REF!</formula>
    </cfRule>
  </conditionalFormatting>
  <conditionalFormatting sqref="F17:I21">
    <cfRule type="cellIs" dxfId="103" priority="63" operator="lessThan">
      <formula>#REF!</formula>
    </cfRule>
    <cfRule type="cellIs" dxfId="102" priority="64" operator="greaterThan">
      <formula>#REF!</formula>
    </cfRule>
  </conditionalFormatting>
  <conditionalFormatting sqref="F23:I23">
    <cfRule type="cellIs" dxfId="101" priority="61" operator="lessThan">
      <formula>#REF!</formula>
    </cfRule>
    <cfRule type="cellIs" dxfId="100" priority="62" operator="greaterThan">
      <formula>#REF!</formula>
    </cfRule>
  </conditionalFormatting>
  <conditionalFormatting sqref="F26:I30">
    <cfRule type="cellIs" dxfId="99" priority="57" operator="lessThan">
      <formula>#REF!</formula>
    </cfRule>
    <cfRule type="cellIs" dxfId="98" priority="58" operator="greaterThan">
      <formula>#REF!</formula>
    </cfRule>
  </conditionalFormatting>
  <conditionalFormatting sqref="F35:I39">
    <cfRule type="cellIs" dxfId="97" priority="25" operator="lessThan">
      <formula>#REF!</formula>
    </cfRule>
    <cfRule type="cellIs" dxfId="96" priority="26" operator="greaterThan">
      <formula>#REF!</formula>
    </cfRule>
  </conditionalFormatting>
  <conditionalFormatting sqref="O8:U8">
    <cfRule type="cellIs" dxfId="95" priority="3" operator="lessThan">
      <formula>#REF!</formula>
    </cfRule>
    <cfRule type="cellIs" dxfId="94" priority="4" operator="greaterThan">
      <formula>#REF!</formula>
    </cfRule>
  </conditionalFormatting>
  <conditionalFormatting sqref="O10:U10">
    <cfRule type="cellIs" dxfId="93" priority="1" operator="lessThan">
      <formula>#REF!</formula>
    </cfRule>
    <cfRule type="cellIs" dxfId="92" priority="2" operator="greaterThan">
      <formula>#REF!</formula>
    </cfRule>
  </conditionalFormatting>
  <conditionalFormatting sqref="P31:R32">
    <cfRule type="cellIs" dxfId="91" priority="33" operator="lessThan">
      <formula>#REF!</formula>
    </cfRule>
    <cfRule type="cellIs" dxfId="90" priority="34" operator="greaterThan">
      <formula>#REF!</formula>
    </cfRule>
  </conditionalFormatting>
  <dataValidations count="1">
    <dataValidation type="whole" operator="greaterThanOrEqual" allowBlank="1" showInputMessage="1" showErrorMessage="1" sqref="C26:M30 C17:M21 C35:M39 C44:M56" xr:uid="{00000000-0002-0000-0D00-000000000000}">
      <formula1>0</formula1>
    </dataValidation>
  </dataValidations>
  <hyperlinks>
    <hyperlink ref="A1" location="Template_contents_bottom" display="Back to contents"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5" tint="0.59999389629810485"/>
  </sheetPr>
  <dimension ref="A1:AA88"/>
  <sheetViews>
    <sheetView topLeftCell="K1" zoomScale="80" zoomScaleNormal="80" workbookViewId="0">
      <selection activeCell="O8" sqref="O8:U8"/>
    </sheetView>
  </sheetViews>
  <sheetFormatPr defaultColWidth="9" defaultRowHeight="13.8" x14ac:dyDescent="0.25"/>
  <cols>
    <col min="1" max="1" width="9" style="5"/>
    <col min="2" max="2" width="60.5546875" style="5" customWidth="1"/>
    <col min="3" max="13" width="16.5546875" style="5" customWidth="1"/>
    <col min="14" max="14" width="8.5546875" style="5" customWidth="1"/>
    <col min="15" max="24" width="16.5546875" style="5" customWidth="1"/>
    <col min="25" max="27" width="13.33203125" style="5" customWidth="1"/>
    <col min="28" max="16384" width="9" style="5"/>
  </cols>
  <sheetData>
    <row r="1" spans="1:27" ht="14.4" x14ac:dyDescent="0.3">
      <c r="A1" s="391" t="s">
        <v>183</v>
      </c>
    </row>
    <row r="2" spans="1:27" s="54" customFormat="1" ht="25.2" customHeight="1" x14ac:dyDescent="0.3">
      <c r="B2" s="406" t="s">
        <v>569</v>
      </c>
      <c r="C2" s="156"/>
      <c r="D2" s="156"/>
      <c r="E2" s="156"/>
      <c r="F2" s="156"/>
      <c r="G2" s="80"/>
      <c r="H2" s="81"/>
      <c r="I2" s="81"/>
      <c r="J2" s="81"/>
      <c r="K2" s="81"/>
      <c r="L2" s="81"/>
      <c r="M2" s="81"/>
      <c r="O2" s="81"/>
      <c r="P2" s="81"/>
      <c r="Q2" s="81"/>
      <c r="R2" s="81"/>
      <c r="S2" s="81"/>
      <c r="T2" s="81"/>
      <c r="U2" s="81"/>
      <c r="V2" s="81"/>
    </row>
    <row r="3" spans="1:27" s="150" customFormat="1" ht="15" customHeight="1" x14ac:dyDescent="0.3">
      <c r="B3" s="410"/>
      <c r="C3" s="410"/>
      <c r="D3" s="410"/>
      <c r="E3" s="410"/>
      <c r="F3" s="410"/>
    </row>
    <row r="4" spans="1:27" s="150" customFormat="1" ht="25.2" customHeight="1" x14ac:dyDescent="0.3">
      <c r="B4" s="30" t="s">
        <v>50</v>
      </c>
      <c r="C4" s="30"/>
      <c r="D4" s="30"/>
      <c r="E4" s="30"/>
      <c r="F4" s="30"/>
      <c r="G4" s="30"/>
      <c r="H4" s="30"/>
      <c r="I4" s="30"/>
      <c r="J4" s="30"/>
      <c r="K4" s="30"/>
      <c r="L4" s="30"/>
      <c r="M4" s="30"/>
      <c r="N4" s="30"/>
      <c r="O4" s="30"/>
      <c r="P4" s="30"/>
      <c r="Q4" s="30"/>
      <c r="R4" s="30"/>
      <c r="S4" s="30"/>
      <c r="T4" s="30"/>
      <c r="U4" s="30"/>
      <c r="V4" s="30"/>
      <c r="W4" s="30"/>
      <c r="X4" s="30"/>
      <c r="Y4" s="30"/>
      <c r="Z4" s="30"/>
    </row>
    <row r="5" spans="1:27" s="54" customFormat="1" ht="15" customHeight="1" x14ac:dyDescent="0.3"/>
    <row r="6" spans="1:27" s="54" customFormat="1" ht="25.2" customHeight="1" thickBot="1" x14ac:dyDescent="0.35">
      <c r="B6" s="81"/>
      <c r="C6" s="111" t="s">
        <v>531</v>
      </c>
      <c r="D6" s="112"/>
      <c r="E6" s="112"/>
      <c r="F6" s="573" t="s">
        <v>133</v>
      </c>
      <c r="G6" s="55" t="s">
        <v>256</v>
      </c>
      <c r="H6" s="55"/>
      <c r="I6" s="55"/>
      <c r="J6" s="55"/>
      <c r="K6" s="55"/>
      <c r="L6" s="55"/>
      <c r="M6" s="55"/>
      <c r="N6" s="459"/>
      <c r="O6" s="55" t="s">
        <v>570</v>
      </c>
      <c r="P6" s="55"/>
      <c r="Q6" s="55"/>
      <c r="R6" s="55"/>
      <c r="S6" s="55"/>
      <c r="T6" s="55"/>
      <c r="U6" s="55"/>
      <c r="V6" s="55"/>
    </row>
    <row r="7" spans="1:27" s="54" customFormat="1" ht="15" customHeight="1" x14ac:dyDescent="0.3">
      <c r="A7" s="80"/>
      <c r="B7" s="647"/>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597"/>
      <c r="W7" s="598"/>
      <c r="X7" s="598"/>
      <c r="Y7" s="598"/>
      <c r="Z7" s="157"/>
      <c r="AA7" s="569"/>
    </row>
    <row r="8" spans="1:27" s="54" customFormat="1" ht="30" customHeight="1" x14ac:dyDescent="0.3">
      <c r="A8" s="80" t="s">
        <v>571</v>
      </c>
      <c r="B8" s="648" t="s">
        <v>572</v>
      </c>
      <c r="C8" s="489" cm="1">
        <f t="array" ref="C8">IFERROR(INDEX(s251outturn_schools_education!$S:$S, MATCH(1,(Cover!$F$7=s251outturn_schools_education!$I:$I)*($B8=s251outturn_schools_education!$L:$L)*(S251PY3=s251outturn_schools_education!$A:$A),0)),0)</f>
        <v>14334243</v>
      </c>
      <c r="D8" s="489" cm="1">
        <f t="array" ref="D8">IFERROR(INDEX(s251outturn_schools_education!$S:$S, MATCH(1,(Cover!$F$7=s251outturn_schools_education!$I:$I)*($B8=s251outturn_schools_education!$L:$L)*(S251PY2=s251outturn_schools_education!$A:$A),0)),0)</f>
        <v>18915424</v>
      </c>
      <c r="E8" s="489" cm="1">
        <f t="array" ref="E8">IFERROR(INDEX(s251outturn_schools_education!$S:$S, MATCH(1,(Cover!$F$7=s251outturn_schools_education!$I:$I)*($B8=s251outturn_schools_education!$L:$L)*(S251PY1=s251outturn_schools_education!$A:$A),0)),0)</f>
        <v>26886585</v>
      </c>
      <c r="F8" s="545">
        <v>36564660</v>
      </c>
      <c r="G8" s="419">
        <v>43972837.93</v>
      </c>
      <c r="H8" s="419">
        <v>50590000</v>
      </c>
      <c r="I8" s="419">
        <v>60708000</v>
      </c>
      <c r="J8" s="419">
        <v>72849600</v>
      </c>
      <c r="K8" s="419">
        <v>87419520</v>
      </c>
      <c r="L8" s="419">
        <v>104903424</v>
      </c>
      <c r="M8" s="419">
        <v>125884108.8</v>
      </c>
      <c r="N8" s="547"/>
      <c r="O8" s="428">
        <v>54300009</v>
      </c>
      <c r="P8" s="428">
        <v>73560010.800000012</v>
      </c>
      <c r="Q8" s="428">
        <v>88272012.960000008</v>
      </c>
      <c r="R8" s="428">
        <v>105926415.55200002</v>
      </c>
      <c r="S8" s="428">
        <v>127111698.66240004</v>
      </c>
      <c r="T8" s="428">
        <v>152534038.39488006</v>
      </c>
      <c r="U8" s="428">
        <v>183040846.07385609</v>
      </c>
      <c r="V8" s="653" t="s">
        <v>572</v>
      </c>
      <c r="W8" s="643"/>
      <c r="X8" s="643"/>
      <c r="Y8" s="643"/>
      <c r="Z8" s="644"/>
      <c r="AA8" s="569"/>
    </row>
    <row r="9" spans="1:27" s="54" customFormat="1" ht="15" customHeight="1" thickBot="1" x14ac:dyDescent="0.35">
      <c r="A9" s="80"/>
      <c r="B9" s="649" t="s">
        <v>212</v>
      </c>
      <c r="C9" s="580">
        <f>IFERROR(SUM(C8), "")</f>
        <v>14334243</v>
      </c>
      <c r="D9" s="581">
        <f>IFERROR(SUM(D8), "")</f>
        <v>18915424</v>
      </c>
      <c r="E9" s="581">
        <f>IFERROR(SUM(E8), "")</f>
        <v>26886585</v>
      </c>
      <c r="F9" s="582">
        <f t="shared" ref="F9:J9" si="1">IF(COUNT(F8) &gt; 0, SUM(F8), "")</f>
        <v>36564660</v>
      </c>
      <c r="G9" s="581">
        <f t="shared" si="1"/>
        <v>43972837.93</v>
      </c>
      <c r="H9" s="581">
        <f t="shared" si="1"/>
        <v>50590000</v>
      </c>
      <c r="I9" s="581">
        <f t="shared" si="1"/>
        <v>60708000</v>
      </c>
      <c r="J9" s="581">
        <f t="shared" si="1"/>
        <v>72849600</v>
      </c>
      <c r="K9" s="581">
        <f t="shared" ref="K9:L9" si="2">IF(COUNT(K8) &gt; 0, SUM(K8), "")</f>
        <v>87419520</v>
      </c>
      <c r="L9" s="581">
        <f t="shared" si="2"/>
        <v>104903424</v>
      </c>
      <c r="M9" s="582">
        <f t="shared" ref="M9" si="3">IF(COUNT(M8) &gt; 0, SUM(M8), "")</f>
        <v>125884108.8</v>
      </c>
      <c r="N9" s="547"/>
      <c r="O9" s="652">
        <f t="shared" ref="O9:R9" si="4">IF(COUNT(O8) &gt; 0, SUM(O8), "")</f>
        <v>54300009</v>
      </c>
      <c r="P9" s="652">
        <f t="shared" si="4"/>
        <v>73560010.800000012</v>
      </c>
      <c r="Q9" s="652">
        <f t="shared" si="4"/>
        <v>88272012.960000008</v>
      </c>
      <c r="R9" s="652">
        <f t="shared" si="4"/>
        <v>105926415.55200002</v>
      </c>
      <c r="S9" s="652">
        <f t="shared" ref="S9:U9" si="5">IF(COUNT(S8) &gt; 0, SUM(S8), "")</f>
        <v>127111698.66240004</v>
      </c>
      <c r="T9" s="652">
        <f t="shared" si="5"/>
        <v>152534038.39488006</v>
      </c>
      <c r="U9" s="652">
        <f t="shared" si="5"/>
        <v>183040846.07385609</v>
      </c>
      <c r="V9" s="606" t="s">
        <v>212</v>
      </c>
      <c r="W9" s="607"/>
      <c r="X9" s="607"/>
      <c r="Y9" s="607"/>
      <c r="Z9" s="509"/>
      <c r="AA9" s="569"/>
    </row>
    <row r="10" spans="1:27" s="54" customFormat="1" ht="15" customHeight="1" x14ac:dyDescent="0.3">
      <c r="B10" s="291"/>
      <c r="C10" s="552"/>
      <c r="D10" s="552"/>
      <c r="E10" s="552"/>
      <c r="F10" s="552">
        <f>F9/F18</f>
        <v>57043.151326053041</v>
      </c>
      <c r="G10" s="552">
        <f>G9/G18</f>
        <v>56812.45210594315</v>
      </c>
      <c r="H10" s="552">
        <f>H9/H18</f>
        <v>52208.462332301344</v>
      </c>
      <c r="I10" s="552">
        <f>I9/I18</f>
        <v>49598.039215686273</v>
      </c>
      <c r="J10" s="552">
        <f>J9/J18</f>
        <v>46818.508997429308</v>
      </c>
    </row>
    <row r="11" spans="1:27" s="54" customFormat="1" ht="25.2" customHeight="1" thickBot="1" x14ac:dyDescent="0.35">
      <c r="C11" s="55" t="s">
        <v>549</v>
      </c>
      <c r="D11" s="55"/>
      <c r="E11" s="55"/>
      <c r="F11" s="55"/>
      <c r="G11" s="55"/>
      <c r="H11" s="55"/>
      <c r="I11" s="55"/>
      <c r="J11" s="55"/>
      <c r="K11" s="55"/>
      <c r="L11" s="55"/>
      <c r="M11" s="55"/>
      <c r="O11" s="55" t="s">
        <v>550</v>
      </c>
      <c r="P11" s="55"/>
      <c r="Q11" s="55"/>
      <c r="R11" s="55"/>
      <c r="S11" s="55"/>
      <c r="T11" s="55"/>
      <c r="U11" s="55"/>
      <c r="V11" s="55"/>
      <c r="W11" s="55"/>
      <c r="X11" s="55"/>
    </row>
    <row r="12" spans="1:27" s="54" customFormat="1" ht="15" customHeight="1" x14ac:dyDescent="0.3">
      <c r="B12" s="583" t="s">
        <v>304</v>
      </c>
      <c r="C12" s="413">
        <f>ehcp_year1</f>
        <v>2022</v>
      </c>
      <c r="D12" s="413">
        <f>C12+1</f>
        <v>2023</v>
      </c>
      <c r="E12" s="413">
        <f t="shared" ref="E12:M12" si="6">D12+1</f>
        <v>2024</v>
      </c>
      <c r="F12" s="495">
        <f t="shared" si="6"/>
        <v>2025</v>
      </c>
      <c r="G12" s="414">
        <f t="shared" si="6"/>
        <v>2026</v>
      </c>
      <c r="H12" s="414">
        <f t="shared" si="6"/>
        <v>2027</v>
      </c>
      <c r="I12" s="414">
        <f t="shared" si="6"/>
        <v>2028</v>
      </c>
      <c r="J12" s="414">
        <f t="shared" si="6"/>
        <v>2029</v>
      </c>
      <c r="K12" s="414">
        <f t="shared" si="6"/>
        <v>2030</v>
      </c>
      <c r="L12" s="414">
        <f t="shared" si="6"/>
        <v>2031</v>
      </c>
      <c r="M12" s="495">
        <f t="shared" si="6"/>
        <v>2032</v>
      </c>
      <c r="O12" s="430">
        <f>D12</f>
        <v>2023</v>
      </c>
      <c r="P12" s="413">
        <f t="shared" ref="P12:X12" si="7">E12</f>
        <v>2024</v>
      </c>
      <c r="Q12" s="495">
        <f t="shared" si="7"/>
        <v>2025</v>
      </c>
      <c r="R12" s="414">
        <f t="shared" si="7"/>
        <v>2026</v>
      </c>
      <c r="S12" s="414">
        <f t="shared" si="7"/>
        <v>2027</v>
      </c>
      <c r="T12" s="414">
        <f t="shared" si="7"/>
        <v>2028</v>
      </c>
      <c r="U12" s="414">
        <f t="shared" si="7"/>
        <v>2029</v>
      </c>
      <c r="V12" s="414">
        <f t="shared" si="7"/>
        <v>2030</v>
      </c>
      <c r="W12" s="414">
        <f t="shared" si="7"/>
        <v>2031</v>
      </c>
      <c r="X12" s="495">
        <f t="shared" si="7"/>
        <v>2032</v>
      </c>
    </row>
    <row r="13" spans="1:27" s="54" customFormat="1" ht="15" customHeight="1" x14ac:dyDescent="0.3">
      <c r="B13" s="584" t="s">
        <v>305</v>
      </c>
      <c r="C13" s="426">
        <v>0</v>
      </c>
      <c r="D13" s="426">
        <v>0</v>
      </c>
      <c r="E13" s="427">
        <v>0</v>
      </c>
      <c r="F13" s="427">
        <v>2</v>
      </c>
      <c r="G13" s="426">
        <v>2</v>
      </c>
      <c r="H13" s="426">
        <v>2</v>
      </c>
      <c r="I13" s="426">
        <v>2</v>
      </c>
      <c r="J13" s="426">
        <v>2</v>
      </c>
      <c r="K13" s="426">
        <v>2</v>
      </c>
      <c r="L13" s="426">
        <v>2</v>
      </c>
      <c r="M13" s="427">
        <v>2</v>
      </c>
      <c r="O13" s="609" t="str">
        <f t="shared" ref="O13:S18" si="8">IFERROR((D13-C13)/C13,"")</f>
        <v/>
      </c>
      <c r="P13" s="610" t="str">
        <f t="shared" si="8"/>
        <v/>
      </c>
      <c r="Q13" s="611" t="str">
        <f t="shared" si="8"/>
        <v/>
      </c>
      <c r="R13" s="610">
        <f t="shared" si="8"/>
        <v>0</v>
      </c>
      <c r="S13" s="610">
        <f t="shared" si="8"/>
        <v>0</v>
      </c>
      <c r="T13" s="610">
        <f t="shared" ref="T13:T18" si="9">IFERROR((I13-H13)/H13,"")</f>
        <v>0</v>
      </c>
      <c r="U13" s="610">
        <f t="shared" ref="U13:U18" si="10">IFERROR((J13-I13)/I13,"")</f>
        <v>0</v>
      </c>
      <c r="V13" s="610">
        <f t="shared" ref="V13:V18" si="11">IFERROR((K13-J13)/J13,"")</f>
        <v>0</v>
      </c>
      <c r="W13" s="610">
        <f t="shared" ref="W13:W18" si="12">IFERROR((L13-K13)/K13,"")</f>
        <v>0</v>
      </c>
      <c r="X13" s="611">
        <f t="shared" ref="X13:X18" si="13">IFERROR((M13-L13)/L13,"")</f>
        <v>0</v>
      </c>
    </row>
    <row r="14" spans="1:27" s="54" customFormat="1" ht="15" customHeight="1" x14ac:dyDescent="0.3">
      <c r="B14" s="585" t="s">
        <v>306</v>
      </c>
      <c r="C14" s="428">
        <v>52</v>
      </c>
      <c r="D14" s="428">
        <v>81</v>
      </c>
      <c r="E14" s="429">
        <v>102</v>
      </c>
      <c r="F14" s="429">
        <v>147</v>
      </c>
      <c r="G14" s="428">
        <v>209</v>
      </c>
      <c r="H14" s="428">
        <v>287</v>
      </c>
      <c r="I14" s="428">
        <v>404</v>
      </c>
      <c r="J14" s="428">
        <v>567</v>
      </c>
      <c r="K14" s="428">
        <v>791</v>
      </c>
      <c r="L14" s="428">
        <v>1109</v>
      </c>
      <c r="M14" s="429">
        <v>1552</v>
      </c>
      <c r="O14" s="612">
        <f t="shared" si="8"/>
        <v>0.55769230769230771</v>
      </c>
      <c r="P14" s="613">
        <f t="shared" si="8"/>
        <v>0.25925925925925924</v>
      </c>
      <c r="Q14" s="614">
        <f t="shared" si="8"/>
        <v>0.44117647058823528</v>
      </c>
      <c r="R14" s="613">
        <f t="shared" si="8"/>
        <v>0.42176870748299322</v>
      </c>
      <c r="S14" s="613">
        <f t="shared" si="8"/>
        <v>0.37320574162679426</v>
      </c>
      <c r="T14" s="613">
        <f t="shared" si="9"/>
        <v>0.40766550522648082</v>
      </c>
      <c r="U14" s="613">
        <f t="shared" si="10"/>
        <v>0.40346534653465349</v>
      </c>
      <c r="V14" s="613">
        <f t="shared" si="11"/>
        <v>0.39506172839506171</v>
      </c>
      <c r="W14" s="613">
        <f t="shared" si="12"/>
        <v>0.40202275600505688</v>
      </c>
      <c r="X14" s="614">
        <f t="shared" si="13"/>
        <v>0.39945897204688907</v>
      </c>
    </row>
    <row r="15" spans="1:27" s="54" customFormat="1" ht="15" customHeight="1" x14ac:dyDescent="0.3">
      <c r="B15" s="585" t="s">
        <v>307</v>
      </c>
      <c r="C15" s="428">
        <v>218</v>
      </c>
      <c r="D15" s="428">
        <v>233</v>
      </c>
      <c r="E15" s="429">
        <v>291</v>
      </c>
      <c r="F15" s="429">
        <v>366</v>
      </c>
      <c r="G15" s="428">
        <v>436</v>
      </c>
      <c r="H15" s="428">
        <v>538</v>
      </c>
      <c r="I15" s="428">
        <v>660</v>
      </c>
      <c r="J15" s="428">
        <v>804</v>
      </c>
      <c r="K15" s="428">
        <v>985</v>
      </c>
      <c r="L15" s="428">
        <v>1205</v>
      </c>
      <c r="M15" s="429">
        <v>1473</v>
      </c>
      <c r="O15" s="612">
        <f t="shared" si="8"/>
        <v>6.8807339449541288E-2</v>
      </c>
      <c r="P15" s="613">
        <f t="shared" si="8"/>
        <v>0.24892703862660945</v>
      </c>
      <c r="Q15" s="614">
        <f t="shared" si="8"/>
        <v>0.25773195876288657</v>
      </c>
      <c r="R15" s="613">
        <f t="shared" si="8"/>
        <v>0.19125683060109289</v>
      </c>
      <c r="S15" s="613">
        <f t="shared" si="8"/>
        <v>0.23394495412844038</v>
      </c>
      <c r="T15" s="613">
        <f t="shared" si="9"/>
        <v>0.22676579925650558</v>
      </c>
      <c r="U15" s="613">
        <f t="shared" si="10"/>
        <v>0.21818181818181817</v>
      </c>
      <c r="V15" s="613">
        <f t="shared" si="11"/>
        <v>0.22512437810945274</v>
      </c>
      <c r="W15" s="613">
        <f t="shared" si="12"/>
        <v>0.2233502538071066</v>
      </c>
      <c r="X15" s="614">
        <f t="shared" si="13"/>
        <v>0.22240663900414936</v>
      </c>
    </row>
    <row r="16" spans="1:27" s="54" customFormat="1" ht="15" customHeight="1" x14ac:dyDescent="0.3">
      <c r="B16" s="585" t="s">
        <v>308</v>
      </c>
      <c r="C16" s="428">
        <v>58</v>
      </c>
      <c r="D16" s="428">
        <v>93</v>
      </c>
      <c r="E16" s="429">
        <v>105</v>
      </c>
      <c r="F16" s="429">
        <v>103</v>
      </c>
      <c r="G16" s="428">
        <v>127</v>
      </c>
      <c r="H16" s="428">
        <v>142</v>
      </c>
      <c r="I16" s="428">
        <v>158</v>
      </c>
      <c r="J16" s="428">
        <v>183</v>
      </c>
      <c r="K16" s="428">
        <v>206</v>
      </c>
      <c r="L16" s="428">
        <v>233</v>
      </c>
      <c r="M16" s="429">
        <v>265</v>
      </c>
      <c r="O16" s="612">
        <f t="shared" si="8"/>
        <v>0.60344827586206895</v>
      </c>
      <c r="P16" s="613">
        <f t="shared" si="8"/>
        <v>0.12903225806451613</v>
      </c>
      <c r="Q16" s="614">
        <f t="shared" si="8"/>
        <v>-1.9047619047619049E-2</v>
      </c>
      <c r="R16" s="613">
        <f t="shared" si="8"/>
        <v>0.23300970873786409</v>
      </c>
      <c r="S16" s="613">
        <f t="shared" si="8"/>
        <v>0.11811023622047244</v>
      </c>
      <c r="T16" s="613">
        <f t="shared" si="9"/>
        <v>0.11267605633802817</v>
      </c>
      <c r="U16" s="613">
        <f t="shared" si="10"/>
        <v>0.15822784810126583</v>
      </c>
      <c r="V16" s="613">
        <f t="shared" si="11"/>
        <v>0.12568306010928962</v>
      </c>
      <c r="W16" s="613">
        <f t="shared" si="12"/>
        <v>0.13106796116504854</v>
      </c>
      <c r="X16" s="614">
        <f t="shared" si="13"/>
        <v>0.13733905579399142</v>
      </c>
    </row>
    <row r="17" spans="2:24" s="54" customFormat="1" ht="15" customHeight="1" x14ac:dyDescent="0.3">
      <c r="B17" s="585" t="s">
        <v>309</v>
      </c>
      <c r="C17" s="428">
        <v>17</v>
      </c>
      <c r="D17" s="428">
        <v>18</v>
      </c>
      <c r="E17" s="429">
        <v>15</v>
      </c>
      <c r="F17" s="429">
        <v>23</v>
      </c>
      <c r="G17" s="428">
        <v>0</v>
      </c>
      <c r="H17" s="428">
        <v>0</v>
      </c>
      <c r="I17" s="428">
        <v>0</v>
      </c>
      <c r="J17" s="428">
        <v>0</v>
      </c>
      <c r="K17" s="428">
        <v>0</v>
      </c>
      <c r="L17" s="428">
        <v>0</v>
      </c>
      <c r="M17" s="429">
        <v>0</v>
      </c>
      <c r="O17" s="612">
        <f t="shared" si="8"/>
        <v>5.8823529411764705E-2</v>
      </c>
      <c r="P17" s="613">
        <f t="shared" si="8"/>
        <v>-0.16666666666666666</v>
      </c>
      <c r="Q17" s="614">
        <f t="shared" si="8"/>
        <v>0.53333333333333333</v>
      </c>
      <c r="R17" s="613">
        <f t="shared" si="8"/>
        <v>-1</v>
      </c>
      <c r="S17" s="613" t="str">
        <f t="shared" si="8"/>
        <v/>
      </c>
      <c r="T17" s="613" t="str">
        <f t="shared" si="9"/>
        <v/>
      </c>
      <c r="U17" s="613" t="str">
        <f t="shared" si="10"/>
        <v/>
      </c>
      <c r="V17" s="613" t="str">
        <f t="shared" si="11"/>
        <v/>
      </c>
      <c r="W17" s="613" t="str">
        <f t="shared" si="12"/>
        <v/>
      </c>
      <c r="X17" s="614" t="str">
        <f t="shared" si="13"/>
        <v/>
      </c>
    </row>
    <row r="18" spans="2:24" s="54" customFormat="1" ht="15" customHeight="1" thickBot="1" x14ac:dyDescent="0.35">
      <c r="B18" s="586" t="s">
        <v>310</v>
      </c>
      <c r="C18" s="587">
        <f t="shared" ref="C18:I18" si="14">IF(COUNT(C13:C17) &gt; 0, SUM(C13:C17), "")</f>
        <v>345</v>
      </c>
      <c r="D18" s="587">
        <f t="shared" si="14"/>
        <v>425</v>
      </c>
      <c r="E18" s="587">
        <f t="shared" si="14"/>
        <v>513</v>
      </c>
      <c r="F18" s="588">
        <f t="shared" si="14"/>
        <v>641</v>
      </c>
      <c r="G18" s="587">
        <f t="shared" si="14"/>
        <v>774</v>
      </c>
      <c r="H18" s="587">
        <f t="shared" si="14"/>
        <v>969</v>
      </c>
      <c r="I18" s="587">
        <f t="shared" si="14"/>
        <v>1224</v>
      </c>
      <c r="J18" s="587">
        <f t="shared" ref="J18:M18" si="15">IF(COUNT(J13:J17) &gt; 0, SUM(J13:J17), "")</f>
        <v>1556</v>
      </c>
      <c r="K18" s="587">
        <f t="shared" si="15"/>
        <v>1984</v>
      </c>
      <c r="L18" s="587">
        <f t="shared" si="15"/>
        <v>2549</v>
      </c>
      <c r="M18" s="588">
        <f t="shared" si="15"/>
        <v>3292</v>
      </c>
      <c r="O18" s="615">
        <f t="shared" si="8"/>
        <v>0.2318840579710145</v>
      </c>
      <c r="P18" s="616">
        <f t="shared" si="8"/>
        <v>0.20705882352941177</v>
      </c>
      <c r="Q18" s="617">
        <f t="shared" si="8"/>
        <v>0.24951267056530213</v>
      </c>
      <c r="R18" s="616">
        <f t="shared" si="8"/>
        <v>0.20748829953198128</v>
      </c>
      <c r="S18" s="616">
        <f t="shared" si="8"/>
        <v>0.25193798449612403</v>
      </c>
      <c r="T18" s="616">
        <f t="shared" si="9"/>
        <v>0.26315789473684209</v>
      </c>
      <c r="U18" s="616">
        <f t="shared" si="10"/>
        <v>0.27124183006535946</v>
      </c>
      <c r="V18" s="616">
        <f t="shared" si="11"/>
        <v>0.27506426735218509</v>
      </c>
      <c r="W18" s="616">
        <f t="shared" si="12"/>
        <v>0.28477822580645162</v>
      </c>
      <c r="X18" s="617">
        <f t="shared" si="13"/>
        <v>0.29148685759121223</v>
      </c>
    </row>
    <row r="19" spans="2:24" s="54" customFormat="1" ht="15" customHeight="1" x14ac:dyDescent="0.3">
      <c r="C19" s="552"/>
      <c r="D19" s="552"/>
    </row>
    <row r="20" spans="2:24" s="54" customFormat="1" ht="25.2" customHeight="1" thickBot="1" x14ac:dyDescent="0.35">
      <c r="C20" s="55" t="s">
        <v>551</v>
      </c>
      <c r="D20" s="650"/>
      <c r="E20" s="650"/>
      <c r="F20" s="650"/>
      <c r="G20" s="650"/>
      <c r="H20" s="650"/>
      <c r="I20" s="650"/>
      <c r="J20" s="55"/>
      <c r="K20" s="55"/>
      <c r="L20" s="55"/>
      <c r="M20" s="55"/>
      <c r="O20" s="55" t="s">
        <v>552</v>
      </c>
      <c r="P20" s="55"/>
      <c r="Q20" s="55"/>
      <c r="R20" s="55"/>
      <c r="S20" s="55"/>
      <c r="T20" s="55"/>
      <c r="U20" s="55"/>
      <c r="V20" s="55"/>
      <c r="W20" s="55"/>
      <c r="X20" s="55"/>
    </row>
    <row r="21" spans="2:24" s="54" customFormat="1" ht="15" customHeight="1" x14ac:dyDescent="0.3">
      <c r="B21" s="583" t="s">
        <v>304</v>
      </c>
      <c r="C21" s="413">
        <f>ehcp_year1</f>
        <v>2022</v>
      </c>
      <c r="D21" s="413">
        <f>C21+1</f>
        <v>2023</v>
      </c>
      <c r="E21" s="413">
        <f t="shared" ref="E21:M21" si="16">D21+1</f>
        <v>2024</v>
      </c>
      <c r="F21" s="495">
        <f t="shared" si="16"/>
        <v>2025</v>
      </c>
      <c r="G21" s="414">
        <f t="shared" si="16"/>
        <v>2026</v>
      </c>
      <c r="H21" s="414">
        <f t="shared" si="16"/>
        <v>2027</v>
      </c>
      <c r="I21" s="414">
        <f t="shared" si="16"/>
        <v>2028</v>
      </c>
      <c r="J21" s="414">
        <f t="shared" si="16"/>
        <v>2029</v>
      </c>
      <c r="K21" s="414">
        <f t="shared" si="16"/>
        <v>2030</v>
      </c>
      <c r="L21" s="414">
        <f t="shared" si="16"/>
        <v>2031</v>
      </c>
      <c r="M21" s="495">
        <f t="shared" si="16"/>
        <v>2032</v>
      </c>
      <c r="O21" s="430">
        <f>D21</f>
        <v>2023</v>
      </c>
      <c r="P21" s="413">
        <f t="shared" ref="P21" si="17">E21</f>
        <v>2024</v>
      </c>
      <c r="Q21" s="495">
        <f t="shared" ref="Q21" si="18">F21</f>
        <v>2025</v>
      </c>
      <c r="R21" s="414">
        <f t="shared" ref="R21" si="19">G21</f>
        <v>2026</v>
      </c>
      <c r="S21" s="414">
        <f t="shared" ref="S21" si="20">H21</f>
        <v>2027</v>
      </c>
      <c r="T21" s="414">
        <f t="shared" ref="T21" si="21">I21</f>
        <v>2028</v>
      </c>
      <c r="U21" s="414">
        <f t="shared" ref="U21" si="22">J21</f>
        <v>2029</v>
      </c>
      <c r="V21" s="414">
        <f t="shared" ref="V21" si="23">K21</f>
        <v>2030</v>
      </c>
      <c r="W21" s="414">
        <f t="shared" ref="W21" si="24">L21</f>
        <v>2031</v>
      </c>
      <c r="X21" s="495">
        <f t="shared" ref="X21" si="25">M21</f>
        <v>2032</v>
      </c>
    </row>
    <row r="22" spans="2:24" s="54" customFormat="1" ht="15" customHeight="1" x14ac:dyDescent="0.3">
      <c r="B22" s="584" t="s">
        <v>305</v>
      </c>
      <c r="C22" s="426"/>
      <c r="D22" s="426"/>
      <c r="E22" s="426"/>
      <c r="F22" s="427"/>
      <c r="G22" s="426"/>
      <c r="H22" s="426"/>
      <c r="I22" s="426"/>
      <c r="J22" s="426"/>
      <c r="K22" s="426"/>
      <c r="L22" s="426"/>
      <c r="M22" s="427"/>
      <c r="O22" s="609" t="str">
        <f t="shared" ref="O22:S27" si="26">IFERROR((D22-C22)/C22,"")</f>
        <v/>
      </c>
      <c r="P22" s="610" t="str">
        <f t="shared" si="26"/>
        <v/>
      </c>
      <c r="Q22" s="611" t="str">
        <f t="shared" si="26"/>
        <v/>
      </c>
      <c r="R22" s="610" t="str">
        <f t="shared" si="26"/>
        <v/>
      </c>
      <c r="S22" s="610" t="str">
        <f t="shared" si="26"/>
        <v/>
      </c>
      <c r="T22" s="610" t="str">
        <f t="shared" ref="T22:T27" si="27">IFERROR((I22-H22)/H22,"")</f>
        <v/>
      </c>
      <c r="U22" s="610" t="str">
        <f t="shared" ref="U22:U27" si="28">IFERROR((J22-I22)/I22,"")</f>
        <v/>
      </c>
      <c r="V22" s="610" t="str">
        <f t="shared" ref="V22:V27" si="29">IFERROR((K22-J22)/J22,"")</f>
        <v/>
      </c>
      <c r="W22" s="610" t="str">
        <f t="shared" ref="W22:W27" si="30">IFERROR((L22-K22)/K22,"")</f>
        <v/>
      </c>
      <c r="X22" s="611" t="str">
        <f t="shared" ref="X22:X27" si="31">IFERROR((M22-L22)/L22,"")</f>
        <v/>
      </c>
    </row>
    <row r="23" spans="2:24" s="54" customFormat="1" ht="15" customHeight="1" x14ac:dyDescent="0.3">
      <c r="B23" s="585" t="s">
        <v>306</v>
      </c>
      <c r="C23" s="428"/>
      <c r="D23" s="428"/>
      <c r="E23" s="428"/>
      <c r="F23" s="429"/>
      <c r="G23" s="428"/>
      <c r="H23" s="428"/>
      <c r="I23" s="428"/>
      <c r="J23" s="428"/>
      <c r="K23" s="428"/>
      <c r="L23" s="428"/>
      <c r="M23" s="429"/>
      <c r="O23" s="612" t="str">
        <f t="shared" si="26"/>
        <v/>
      </c>
      <c r="P23" s="613" t="str">
        <f t="shared" si="26"/>
        <v/>
      </c>
      <c r="Q23" s="614" t="str">
        <f t="shared" si="26"/>
        <v/>
      </c>
      <c r="R23" s="613" t="str">
        <f t="shared" si="26"/>
        <v/>
      </c>
      <c r="S23" s="613" t="str">
        <f t="shared" si="26"/>
        <v/>
      </c>
      <c r="T23" s="613" t="str">
        <f t="shared" si="27"/>
        <v/>
      </c>
      <c r="U23" s="613" t="str">
        <f t="shared" si="28"/>
        <v/>
      </c>
      <c r="V23" s="613" t="str">
        <f t="shared" si="29"/>
        <v/>
      </c>
      <c r="W23" s="613" t="str">
        <f t="shared" si="30"/>
        <v/>
      </c>
      <c r="X23" s="614" t="str">
        <f t="shared" si="31"/>
        <v/>
      </c>
    </row>
    <row r="24" spans="2:24" s="54" customFormat="1" ht="15" customHeight="1" x14ac:dyDescent="0.3">
      <c r="B24" s="585" t="s">
        <v>307</v>
      </c>
      <c r="C24" s="428"/>
      <c r="D24" s="428"/>
      <c r="E24" s="428"/>
      <c r="F24" s="429"/>
      <c r="G24" s="428"/>
      <c r="H24" s="428"/>
      <c r="I24" s="428"/>
      <c r="J24" s="428"/>
      <c r="K24" s="428"/>
      <c r="L24" s="428"/>
      <c r="M24" s="429"/>
      <c r="O24" s="612" t="str">
        <f t="shared" si="26"/>
        <v/>
      </c>
      <c r="P24" s="613" t="str">
        <f t="shared" si="26"/>
        <v/>
      </c>
      <c r="Q24" s="614" t="str">
        <f t="shared" si="26"/>
        <v/>
      </c>
      <c r="R24" s="613" t="str">
        <f t="shared" si="26"/>
        <v/>
      </c>
      <c r="S24" s="613" t="str">
        <f t="shared" si="26"/>
        <v/>
      </c>
      <c r="T24" s="613" t="str">
        <f t="shared" si="27"/>
        <v/>
      </c>
      <c r="U24" s="613" t="str">
        <f t="shared" si="28"/>
        <v/>
      </c>
      <c r="V24" s="613" t="str">
        <f t="shared" si="29"/>
        <v/>
      </c>
      <c r="W24" s="613" t="str">
        <f t="shared" si="30"/>
        <v/>
      </c>
      <c r="X24" s="614" t="str">
        <f t="shared" si="31"/>
        <v/>
      </c>
    </row>
    <row r="25" spans="2:24" s="54" customFormat="1" ht="15" customHeight="1" x14ac:dyDescent="0.3">
      <c r="B25" s="585" t="s">
        <v>308</v>
      </c>
      <c r="C25" s="428"/>
      <c r="D25" s="428"/>
      <c r="E25" s="428"/>
      <c r="F25" s="429"/>
      <c r="G25" s="428"/>
      <c r="H25" s="428"/>
      <c r="I25" s="428"/>
      <c r="J25" s="428"/>
      <c r="K25" s="428"/>
      <c r="L25" s="428"/>
      <c r="M25" s="429"/>
      <c r="O25" s="612" t="str">
        <f t="shared" si="26"/>
        <v/>
      </c>
      <c r="P25" s="613" t="str">
        <f t="shared" si="26"/>
        <v/>
      </c>
      <c r="Q25" s="614" t="str">
        <f t="shared" si="26"/>
        <v/>
      </c>
      <c r="R25" s="613" t="str">
        <f t="shared" si="26"/>
        <v/>
      </c>
      <c r="S25" s="613" t="str">
        <f t="shared" si="26"/>
        <v/>
      </c>
      <c r="T25" s="613" t="str">
        <f t="shared" si="27"/>
        <v/>
      </c>
      <c r="U25" s="613" t="str">
        <f t="shared" si="28"/>
        <v/>
      </c>
      <c r="V25" s="613" t="str">
        <f t="shared" si="29"/>
        <v/>
      </c>
      <c r="W25" s="613" t="str">
        <f t="shared" si="30"/>
        <v/>
      </c>
      <c r="X25" s="614" t="str">
        <f t="shared" si="31"/>
        <v/>
      </c>
    </row>
    <row r="26" spans="2:24" s="54" customFormat="1" ht="15" customHeight="1" x14ac:dyDescent="0.3">
      <c r="B26" s="585" t="s">
        <v>309</v>
      </c>
      <c r="C26" s="428"/>
      <c r="D26" s="428"/>
      <c r="E26" s="428"/>
      <c r="F26" s="429"/>
      <c r="G26" s="428"/>
      <c r="H26" s="428"/>
      <c r="I26" s="428"/>
      <c r="J26" s="428"/>
      <c r="K26" s="428"/>
      <c r="L26" s="428"/>
      <c r="M26" s="429"/>
      <c r="O26" s="612" t="str">
        <f t="shared" si="26"/>
        <v/>
      </c>
      <c r="P26" s="613" t="str">
        <f t="shared" si="26"/>
        <v/>
      </c>
      <c r="Q26" s="614" t="str">
        <f t="shared" si="26"/>
        <v/>
      </c>
      <c r="R26" s="613" t="str">
        <f t="shared" si="26"/>
        <v/>
      </c>
      <c r="S26" s="613" t="str">
        <f t="shared" si="26"/>
        <v/>
      </c>
      <c r="T26" s="613" t="str">
        <f t="shared" si="27"/>
        <v/>
      </c>
      <c r="U26" s="613" t="str">
        <f t="shared" si="28"/>
        <v/>
      </c>
      <c r="V26" s="613" t="str">
        <f t="shared" si="29"/>
        <v/>
      </c>
      <c r="W26" s="613" t="str">
        <f t="shared" si="30"/>
        <v/>
      </c>
      <c r="X26" s="614" t="str">
        <f t="shared" si="31"/>
        <v/>
      </c>
    </row>
    <row r="27" spans="2:24" s="54" customFormat="1" ht="15" customHeight="1" thickBot="1" x14ac:dyDescent="0.35">
      <c r="B27" s="586" t="s">
        <v>310</v>
      </c>
      <c r="C27" s="587" t="str">
        <f t="shared" ref="C27:M27" si="32">IF(COUNT(C22:C26) &gt; 0, SUM(C22:C26), "")</f>
        <v/>
      </c>
      <c r="D27" s="587" t="str">
        <f t="shared" si="32"/>
        <v/>
      </c>
      <c r="E27" s="587" t="str">
        <f t="shared" si="32"/>
        <v/>
      </c>
      <c r="F27" s="588" t="str">
        <f t="shared" si="32"/>
        <v/>
      </c>
      <c r="G27" s="587" t="str">
        <f t="shared" si="32"/>
        <v/>
      </c>
      <c r="H27" s="587" t="str">
        <f t="shared" si="32"/>
        <v/>
      </c>
      <c r="I27" s="587" t="str">
        <f t="shared" si="32"/>
        <v/>
      </c>
      <c r="J27" s="587" t="str">
        <f t="shared" si="32"/>
        <v/>
      </c>
      <c r="K27" s="587" t="str">
        <f t="shared" si="32"/>
        <v/>
      </c>
      <c r="L27" s="587" t="str">
        <f t="shared" si="32"/>
        <v/>
      </c>
      <c r="M27" s="588" t="str">
        <f t="shared" si="32"/>
        <v/>
      </c>
      <c r="O27" s="615" t="str">
        <f t="shared" si="26"/>
        <v/>
      </c>
      <c r="P27" s="616" t="str">
        <f t="shared" si="26"/>
        <v/>
      </c>
      <c r="Q27" s="617" t="str">
        <f t="shared" si="26"/>
        <v/>
      </c>
      <c r="R27" s="616" t="str">
        <f t="shared" si="26"/>
        <v/>
      </c>
      <c r="S27" s="616" t="str">
        <f t="shared" si="26"/>
        <v/>
      </c>
      <c r="T27" s="616" t="str">
        <f t="shared" si="27"/>
        <v/>
      </c>
      <c r="U27" s="616" t="str">
        <f t="shared" si="28"/>
        <v/>
      </c>
      <c r="V27" s="616" t="str">
        <f t="shared" si="29"/>
        <v/>
      </c>
      <c r="W27" s="616" t="str">
        <f t="shared" si="30"/>
        <v/>
      </c>
      <c r="X27" s="617" t="str">
        <f t="shared" si="31"/>
        <v/>
      </c>
    </row>
    <row r="28" spans="2:24" s="54" customFormat="1" ht="15" customHeight="1" x14ac:dyDescent="0.3">
      <c r="C28" s="552"/>
      <c r="D28" s="552"/>
      <c r="F28" s="552"/>
      <c r="G28" s="552"/>
      <c r="H28" s="552"/>
      <c r="I28" s="552"/>
      <c r="O28" s="544"/>
      <c r="P28" s="544"/>
      <c r="Q28" s="556"/>
      <c r="R28" s="556"/>
      <c r="S28" s="557"/>
      <c r="T28" s="557"/>
      <c r="U28" s="557"/>
      <c r="V28" s="557"/>
      <c r="W28" s="557"/>
      <c r="X28" s="557"/>
    </row>
    <row r="29" spans="2:24" s="54" customFormat="1" ht="25.2" customHeight="1" thickBot="1" x14ac:dyDescent="0.35">
      <c r="C29" s="590" t="s">
        <v>553</v>
      </c>
      <c r="D29" s="55"/>
      <c r="E29" s="55"/>
      <c r="F29" s="55"/>
      <c r="G29" s="55"/>
      <c r="H29" s="55"/>
      <c r="I29" s="55"/>
      <c r="J29" s="55"/>
      <c r="K29" s="55"/>
      <c r="L29" s="55"/>
      <c r="M29" s="55"/>
      <c r="O29" s="55" t="s">
        <v>563</v>
      </c>
      <c r="P29" s="55"/>
      <c r="Q29" s="55"/>
      <c r="R29" s="55"/>
      <c r="S29" s="55"/>
      <c r="T29" s="55"/>
      <c r="U29" s="55"/>
      <c r="V29" s="55"/>
      <c r="W29" s="55"/>
      <c r="X29" s="55"/>
    </row>
    <row r="30" spans="2:24" s="54" customFormat="1" ht="15" customHeight="1" x14ac:dyDescent="0.3">
      <c r="B30" s="583" t="s">
        <v>304</v>
      </c>
      <c r="C30" s="413">
        <f>ehcp_year1</f>
        <v>2022</v>
      </c>
      <c r="D30" s="413">
        <f>C30+1</f>
        <v>2023</v>
      </c>
      <c r="E30" s="413">
        <f t="shared" ref="E30:M30" si="33">D30+1</f>
        <v>2024</v>
      </c>
      <c r="F30" s="495">
        <f t="shared" si="33"/>
        <v>2025</v>
      </c>
      <c r="G30" s="414">
        <f t="shared" si="33"/>
        <v>2026</v>
      </c>
      <c r="H30" s="414">
        <f t="shared" si="33"/>
        <v>2027</v>
      </c>
      <c r="I30" s="414">
        <f t="shared" si="33"/>
        <v>2028</v>
      </c>
      <c r="J30" s="414">
        <f t="shared" si="33"/>
        <v>2029</v>
      </c>
      <c r="K30" s="414">
        <f t="shared" si="33"/>
        <v>2030</v>
      </c>
      <c r="L30" s="414">
        <f t="shared" si="33"/>
        <v>2031</v>
      </c>
      <c r="M30" s="495">
        <f t="shared" si="33"/>
        <v>2032</v>
      </c>
      <c r="O30" s="430">
        <f>D30</f>
        <v>2023</v>
      </c>
      <c r="P30" s="413">
        <f t="shared" ref="P30" si="34">E30</f>
        <v>2024</v>
      </c>
      <c r="Q30" s="495">
        <f t="shared" ref="Q30" si="35">F30</f>
        <v>2025</v>
      </c>
      <c r="R30" s="414">
        <f t="shared" ref="R30" si="36">G30</f>
        <v>2026</v>
      </c>
      <c r="S30" s="414">
        <f t="shared" ref="S30" si="37">H30</f>
        <v>2027</v>
      </c>
      <c r="T30" s="414">
        <f t="shared" ref="T30" si="38">I30</f>
        <v>2028</v>
      </c>
      <c r="U30" s="414">
        <f t="shared" ref="U30" si="39">J30</f>
        <v>2029</v>
      </c>
      <c r="V30" s="414">
        <f t="shared" ref="V30" si="40">K30</f>
        <v>2030</v>
      </c>
      <c r="W30" s="414">
        <f t="shared" ref="W30" si="41">L30</f>
        <v>2031</v>
      </c>
      <c r="X30" s="495">
        <f t="shared" ref="X30" si="42">M30</f>
        <v>2032</v>
      </c>
    </row>
    <row r="31" spans="2:24" s="54" customFormat="1" ht="15" customHeight="1" x14ac:dyDescent="0.3">
      <c r="B31" s="584" t="s">
        <v>305</v>
      </c>
      <c r="C31" s="426"/>
      <c r="D31" s="426"/>
      <c r="E31" s="426"/>
      <c r="F31" s="427"/>
      <c r="G31" s="426"/>
      <c r="H31" s="426"/>
      <c r="I31" s="426"/>
      <c r="J31" s="426"/>
      <c r="K31" s="426"/>
      <c r="L31" s="426"/>
      <c r="M31" s="427"/>
      <c r="N31" s="408"/>
      <c r="O31" s="609" t="str">
        <f t="shared" ref="O31:S36" si="43">IFERROR((D31-C31)/C31,"")</f>
        <v/>
      </c>
      <c r="P31" s="610" t="str">
        <f t="shared" si="43"/>
        <v/>
      </c>
      <c r="Q31" s="611" t="str">
        <f t="shared" si="43"/>
        <v/>
      </c>
      <c r="R31" s="610" t="str">
        <f t="shared" si="43"/>
        <v/>
      </c>
      <c r="S31" s="610" t="str">
        <f t="shared" si="43"/>
        <v/>
      </c>
      <c r="T31" s="610" t="str">
        <f t="shared" ref="T31:T36" si="44">IFERROR((I31-H31)/H31,"")</f>
        <v/>
      </c>
      <c r="U31" s="610" t="str">
        <f t="shared" ref="U31:U36" si="45">IFERROR((J31-I31)/I31,"")</f>
        <v/>
      </c>
      <c r="V31" s="610" t="str">
        <f t="shared" ref="V31:V36" si="46">IFERROR((K31-J31)/J31,"")</f>
        <v/>
      </c>
      <c r="W31" s="610" t="str">
        <f t="shared" ref="W31:W36" si="47">IFERROR((L31-K31)/K31,"")</f>
        <v/>
      </c>
      <c r="X31" s="611" t="str">
        <f t="shared" ref="X31:X36" si="48">IFERROR((M31-L31)/L31,"")</f>
        <v/>
      </c>
    </row>
    <row r="32" spans="2:24" s="54" customFormat="1" ht="15" customHeight="1" x14ac:dyDescent="0.3">
      <c r="B32" s="585" t="s">
        <v>306</v>
      </c>
      <c r="C32" s="426"/>
      <c r="D32" s="426"/>
      <c r="E32" s="428"/>
      <c r="F32" s="429"/>
      <c r="G32" s="426"/>
      <c r="H32" s="426"/>
      <c r="I32" s="426"/>
      <c r="J32" s="426"/>
      <c r="K32" s="426"/>
      <c r="L32" s="426"/>
      <c r="M32" s="427"/>
      <c r="N32" s="408"/>
      <c r="O32" s="612" t="str">
        <f t="shared" si="43"/>
        <v/>
      </c>
      <c r="P32" s="613" t="str">
        <f t="shared" si="43"/>
        <v/>
      </c>
      <c r="Q32" s="614" t="str">
        <f t="shared" si="43"/>
        <v/>
      </c>
      <c r="R32" s="613" t="str">
        <f t="shared" si="43"/>
        <v/>
      </c>
      <c r="S32" s="613" t="str">
        <f t="shared" si="43"/>
        <v/>
      </c>
      <c r="T32" s="613" t="str">
        <f t="shared" si="44"/>
        <v/>
      </c>
      <c r="U32" s="613" t="str">
        <f t="shared" si="45"/>
        <v/>
      </c>
      <c r="V32" s="613" t="str">
        <f t="shared" si="46"/>
        <v/>
      </c>
      <c r="W32" s="613" t="str">
        <f t="shared" si="47"/>
        <v/>
      </c>
      <c r="X32" s="614" t="str">
        <f t="shared" si="48"/>
        <v/>
      </c>
    </row>
    <row r="33" spans="2:24" s="54" customFormat="1" ht="15" customHeight="1" x14ac:dyDescent="0.3">
      <c r="B33" s="585" t="s">
        <v>307</v>
      </c>
      <c r="C33" s="426"/>
      <c r="D33" s="426"/>
      <c r="E33" s="428"/>
      <c r="F33" s="429"/>
      <c r="G33" s="426"/>
      <c r="H33" s="426"/>
      <c r="I33" s="426"/>
      <c r="J33" s="426"/>
      <c r="K33" s="426"/>
      <c r="L33" s="426"/>
      <c r="M33" s="427"/>
      <c r="N33" s="408"/>
      <c r="O33" s="612" t="str">
        <f t="shared" si="43"/>
        <v/>
      </c>
      <c r="P33" s="613" t="str">
        <f t="shared" si="43"/>
        <v/>
      </c>
      <c r="Q33" s="614" t="str">
        <f t="shared" si="43"/>
        <v/>
      </c>
      <c r="R33" s="613" t="str">
        <f t="shared" si="43"/>
        <v/>
      </c>
      <c r="S33" s="613" t="str">
        <f t="shared" si="43"/>
        <v/>
      </c>
      <c r="T33" s="613" t="str">
        <f t="shared" si="44"/>
        <v/>
      </c>
      <c r="U33" s="613" t="str">
        <f t="shared" si="45"/>
        <v/>
      </c>
      <c r="V33" s="613" t="str">
        <f t="shared" si="46"/>
        <v/>
      </c>
      <c r="W33" s="613" t="str">
        <f t="shared" si="47"/>
        <v/>
      </c>
      <c r="X33" s="614" t="str">
        <f t="shared" si="48"/>
        <v/>
      </c>
    </row>
    <row r="34" spans="2:24" s="54" customFormat="1" ht="15" customHeight="1" x14ac:dyDescent="0.3">
      <c r="B34" s="585" t="s">
        <v>308</v>
      </c>
      <c r="C34" s="426"/>
      <c r="D34" s="426"/>
      <c r="E34" s="428"/>
      <c r="F34" s="429"/>
      <c r="G34" s="426"/>
      <c r="H34" s="426"/>
      <c r="I34" s="426"/>
      <c r="J34" s="426"/>
      <c r="K34" s="426"/>
      <c r="L34" s="426"/>
      <c r="M34" s="427"/>
      <c r="N34" s="408"/>
      <c r="O34" s="612" t="str">
        <f t="shared" si="43"/>
        <v/>
      </c>
      <c r="P34" s="613" t="str">
        <f t="shared" si="43"/>
        <v/>
      </c>
      <c r="Q34" s="614" t="str">
        <f t="shared" si="43"/>
        <v/>
      </c>
      <c r="R34" s="613" t="str">
        <f t="shared" si="43"/>
        <v/>
      </c>
      <c r="S34" s="613" t="str">
        <f t="shared" si="43"/>
        <v/>
      </c>
      <c r="T34" s="613" t="str">
        <f t="shared" si="44"/>
        <v/>
      </c>
      <c r="U34" s="613" t="str">
        <f t="shared" si="45"/>
        <v/>
      </c>
      <c r="V34" s="613" t="str">
        <f t="shared" si="46"/>
        <v/>
      </c>
      <c r="W34" s="613" t="str">
        <f t="shared" si="47"/>
        <v/>
      </c>
      <c r="X34" s="614" t="str">
        <f t="shared" si="48"/>
        <v/>
      </c>
    </row>
    <row r="35" spans="2:24" s="54" customFormat="1" ht="15" customHeight="1" x14ac:dyDescent="0.3">
      <c r="B35" s="585" t="s">
        <v>309</v>
      </c>
      <c r="C35" s="426"/>
      <c r="D35" s="426"/>
      <c r="E35" s="428"/>
      <c r="F35" s="429"/>
      <c r="G35" s="426"/>
      <c r="H35" s="426"/>
      <c r="I35" s="426"/>
      <c r="J35" s="426"/>
      <c r="K35" s="426"/>
      <c r="L35" s="426"/>
      <c r="M35" s="427"/>
      <c r="N35" s="408"/>
      <c r="O35" s="612" t="str">
        <f t="shared" si="43"/>
        <v/>
      </c>
      <c r="P35" s="613" t="str">
        <f t="shared" si="43"/>
        <v/>
      </c>
      <c r="Q35" s="614" t="str">
        <f t="shared" si="43"/>
        <v/>
      </c>
      <c r="R35" s="613" t="str">
        <f t="shared" si="43"/>
        <v/>
      </c>
      <c r="S35" s="613" t="str">
        <f t="shared" si="43"/>
        <v/>
      </c>
      <c r="T35" s="613" t="str">
        <f t="shared" si="44"/>
        <v/>
      </c>
      <c r="U35" s="613" t="str">
        <f t="shared" si="45"/>
        <v/>
      </c>
      <c r="V35" s="613" t="str">
        <f t="shared" si="46"/>
        <v/>
      </c>
      <c r="W35" s="613" t="str">
        <f t="shared" si="47"/>
        <v/>
      </c>
      <c r="X35" s="614" t="str">
        <f t="shared" si="48"/>
        <v/>
      </c>
    </row>
    <row r="36" spans="2:24" s="54" customFormat="1" ht="15" customHeight="1" thickBot="1" x14ac:dyDescent="0.35">
      <c r="B36" s="586" t="s">
        <v>310</v>
      </c>
      <c r="C36" s="587" t="str">
        <f t="shared" ref="C36:M36" si="49">IF(COUNT(C31:C35) &gt; 0, SUM(C31:C35), "")</f>
        <v/>
      </c>
      <c r="D36" s="587" t="str">
        <f t="shared" si="49"/>
        <v/>
      </c>
      <c r="E36" s="587" t="str">
        <f t="shared" si="49"/>
        <v/>
      </c>
      <c r="F36" s="588" t="str">
        <f t="shared" si="49"/>
        <v/>
      </c>
      <c r="G36" s="587" t="str">
        <f t="shared" si="49"/>
        <v/>
      </c>
      <c r="H36" s="587" t="str">
        <f t="shared" si="49"/>
        <v/>
      </c>
      <c r="I36" s="587" t="str">
        <f t="shared" si="49"/>
        <v/>
      </c>
      <c r="J36" s="587" t="str">
        <f t="shared" si="49"/>
        <v/>
      </c>
      <c r="K36" s="587" t="str">
        <f t="shared" si="49"/>
        <v/>
      </c>
      <c r="L36" s="587" t="str">
        <f t="shared" si="49"/>
        <v/>
      </c>
      <c r="M36" s="588" t="str">
        <f t="shared" si="49"/>
        <v/>
      </c>
      <c r="N36" s="559"/>
      <c r="O36" s="615" t="str">
        <f t="shared" si="43"/>
        <v/>
      </c>
      <c r="P36" s="616" t="str">
        <f t="shared" si="43"/>
        <v/>
      </c>
      <c r="Q36" s="617" t="str">
        <f t="shared" si="43"/>
        <v/>
      </c>
      <c r="R36" s="616" t="str">
        <f t="shared" si="43"/>
        <v/>
      </c>
      <c r="S36" s="616" t="str">
        <f t="shared" si="43"/>
        <v/>
      </c>
      <c r="T36" s="616" t="str">
        <f t="shared" si="44"/>
        <v/>
      </c>
      <c r="U36" s="616" t="str">
        <f t="shared" si="45"/>
        <v/>
      </c>
      <c r="V36" s="616" t="str">
        <f t="shared" si="46"/>
        <v/>
      </c>
      <c r="W36" s="616" t="str">
        <f t="shared" si="47"/>
        <v/>
      </c>
      <c r="X36" s="617" t="str">
        <f t="shared" si="48"/>
        <v/>
      </c>
    </row>
    <row r="37" spans="2:24" s="54" customFormat="1" ht="15" customHeight="1" x14ac:dyDescent="0.3">
      <c r="C37" s="552"/>
      <c r="D37" s="552"/>
      <c r="F37" s="552"/>
      <c r="G37" s="552"/>
      <c r="H37" s="552"/>
      <c r="I37" s="552"/>
      <c r="O37" s="552"/>
      <c r="Q37" s="552"/>
      <c r="R37" s="552"/>
      <c r="S37" s="559"/>
      <c r="T37" s="559"/>
      <c r="U37" s="559"/>
      <c r="V37" s="559"/>
      <c r="W37" s="559"/>
      <c r="X37" s="559"/>
    </row>
    <row r="38" spans="2:24" s="54" customFormat="1" ht="25.2" customHeight="1" thickBot="1" x14ac:dyDescent="0.35">
      <c r="C38" s="55" t="s">
        <v>555</v>
      </c>
      <c r="D38" s="55"/>
      <c r="E38" s="55"/>
      <c r="F38" s="55"/>
      <c r="G38" s="55"/>
      <c r="H38" s="55"/>
      <c r="I38" s="55"/>
      <c r="J38" s="55"/>
      <c r="K38" s="55"/>
      <c r="L38" s="55"/>
      <c r="M38" s="55"/>
      <c r="O38" s="55" t="s">
        <v>567</v>
      </c>
      <c r="P38" s="55"/>
      <c r="Q38" s="55"/>
      <c r="R38" s="55"/>
      <c r="S38" s="55"/>
      <c r="T38" s="55"/>
      <c r="U38" s="55"/>
      <c r="V38" s="55"/>
      <c r="W38" s="55"/>
      <c r="X38" s="55"/>
    </row>
    <row r="39" spans="2:24" s="54" customFormat="1" ht="15" customHeight="1" x14ac:dyDescent="0.3">
      <c r="B39" s="583" t="s">
        <v>304</v>
      </c>
      <c r="C39" s="413">
        <f>ehcp_year1</f>
        <v>2022</v>
      </c>
      <c r="D39" s="413">
        <f>C39+1</f>
        <v>2023</v>
      </c>
      <c r="E39" s="413">
        <f t="shared" ref="E39:M39" si="50">D39+1</f>
        <v>2024</v>
      </c>
      <c r="F39" s="495">
        <f t="shared" si="50"/>
        <v>2025</v>
      </c>
      <c r="G39" s="414">
        <f t="shared" si="50"/>
        <v>2026</v>
      </c>
      <c r="H39" s="414">
        <f t="shared" si="50"/>
        <v>2027</v>
      </c>
      <c r="I39" s="414">
        <f t="shared" si="50"/>
        <v>2028</v>
      </c>
      <c r="J39" s="414">
        <f t="shared" si="50"/>
        <v>2029</v>
      </c>
      <c r="K39" s="414">
        <f t="shared" si="50"/>
        <v>2030</v>
      </c>
      <c r="L39" s="414">
        <f t="shared" si="50"/>
        <v>2031</v>
      </c>
      <c r="M39" s="495">
        <f t="shared" si="50"/>
        <v>2032</v>
      </c>
      <c r="O39" s="430">
        <f>D39</f>
        <v>2023</v>
      </c>
      <c r="P39" s="413">
        <f t="shared" ref="P39" si="51">E39</f>
        <v>2024</v>
      </c>
      <c r="Q39" s="495">
        <f t="shared" ref="Q39" si="52">F39</f>
        <v>2025</v>
      </c>
      <c r="R39" s="414">
        <f t="shared" ref="R39" si="53">G39</f>
        <v>2026</v>
      </c>
      <c r="S39" s="414">
        <f t="shared" ref="S39" si="54">H39</f>
        <v>2027</v>
      </c>
      <c r="T39" s="414">
        <f t="shared" ref="T39" si="55">I39</f>
        <v>2028</v>
      </c>
      <c r="U39" s="414">
        <f t="shared" ref="U39" si="56">J39</f>
        <v>2029</v>
      </c>
      <c r="V39" s="414">
        <f t="shared" ref="V39" si="57">K39</f>
        <v>2030</v>
      </c>
      <c r="W39" s="414">
        <f t="shared" ref="W39" si="58">L39</f>
        <v>2031</v>
      </c>
      <c r="X39" s="495">
        <f t="shared" ref="X39" si="59">M39</f>
        <v>2032</v>
      </c>
    </row>
    <row r="40" spans="2:24" s="54" customFormat="1" ht="15" customHeight="1" x14ac:dyDescent="0.3">
      <c r="B40" s="584" t="s">
        <v>313</v>
      </c>
      <c r="C40" s="622">
        <v>137</v>
      </c>
      <c r="D40" s="622">
        <v>166</v>
      </c>
      <c r="E40" s="622">
        <v>201</v>
      </c>
      <c r="F40" s="640">
        <v>239</v>
      </c>
      <c r="G40" s="426">
        <v>288</v>
      </c>
      <c r="H40" s="426">
        <v>359</v>
      </c>
      <c r="I40" s="426">
        <v>455</v>
      </c>
      <c r="J40" s="426">
        <v>577</v>
      </c>
      <c r="K40" s="426">
        <v>734</v>
      </c>
      <c r="L40" s="426">
        <v>944</v>
      </c>
      <c r="M40" s="427">
        <v>1218</v>
      </c>
      <c r="O40" s="609">
        <f t="shared" ref="O40:S53" si="60">IFERROR((D40-C40)/C40,"")</f>
        <v>0.21167883211678831</v>
      </c>
      <c r="P40" s="610">
        <f t="shared" si="60"/>
        <v>0.21084337349397592</v>
      </c>
      <c r="Q40" s="611">
        <f t="shared" si="60"/>
        <v>0.1890547263681592</v>
      </c>
      <c r="R40" s="610">
        <f t="shared" si="60"/>
        <v>0.20502092050209206</v>
      </c>
      <c r="S40" s="610">
        <f t="shared" si="60"/>
        <v>0.24652777777777779</v>
      </c>
      <c r="T40" s="610">
        <f t="shared" ref="T40:T53" si="61">IFERROR((I40-H40)/H40,"")</f>
        <v>0.26740947075208915</v>
      </c>
      <c r="U40" s="610">
        <f t="shared" ref="U40:U53" si="62">IFERROR((J40-I40)/I40,"")</f>
        <v>0.26813186813186812</v>
      </c>
      <c r="V40" s="610">
        <f t="shared" ref="V40:V53" si="63">IFERROR((K40-J40)/J40,"")</f>
        <v>0.27209705372616982</v>
      </c>
      <c r="W40" s="610">
        <f t="shared" ref="W40:W53" si="64">IFERROR((L40-K40)/K40,"")</f>
        <v>0.28610354223433243</v>
      </c>
      <c r="X40" s="611">
        <f t="shared" ref="X40:X53" si="65">IFERROR((M40-L40)/L40,"")</f>
        <v>0.2902542372881356</v>
      </c>
    </row>
    <row r="41" spans="2:24" s="54" customFormat="1" ht="15" customHeight="1" x14ac:dyDescent="0.3">
      <c r="B41" s="625" t="s">
        <v>314</v>
      </c>
      <c r="C41" s="433">
        <v>8.9320000000000004</v>
      </c>
      <c r="D41" s="433">
        <v>5</v>
      </c>
      <c r="E41" s="433">
        <v>5</v>
      </c>
      <c r="F41" s="641">
        <v>9</v>
      </c>
      <c r="G41" s="428">
        <v>11</v>
      </c>
      <c r="H41" s="428">
        <v>10</v>
      </c>
      <c r="I41" s="428">
        <v>12</v>
      </c>
      <c r="J41" s="428">
        <v>16</v>
      </c>
      <c r="K41" s="428">
        <v>20</v>
      </c>
      <c r="L41" s="428">
        <v>25</v>
      </c>
      <c r="M41" s="429">
        <v>33</v>
      </c>
      <c r="O41" s="612">
        <f t="shared" si="60"/>
        <v>-0.44021495745633676</v>
      </c>
      <c r="P41" s="613">
        <f t="shared" si="60"/>
        <v>0</v>
      </c>
      <c r="Q41" s="614">
        <f t="shared" si="60"/>
        <v>0.8</v>
      </c>
      <c r="R41" s="613">
        <f t="shared" si="60"/>
        <v>0.22222222222222221</v>
      </c>
      <c r="S41" s="613">
        <f t="shared" si="60"/>
        <v>-9.0909090909090912E-2</v>
      </c>
      <c r="T41" s="613">
        <f t="shared" si="61"/>
        <v>0.2</v>
      </c>
      <c r="U41" s="613">
        <f t="shared" si="62"/>
        <v>0.33333333333333331</v>
      </c>
      <c r="V41" s="613">
        <f t="shared" si="63"/>
        <v>0.25</v>
      </c>
      <c r="W41" s="613">
        <f t="shared" si="64"/>
        <v>0.25</v>
      </c>
      <c r="X41" s="614">
        <f t="shared" si="65"/>
        <v>0.32</v>
      </c>
    </row>
    <row r="42" spans="2:24" s="54" customFormat="1" ht="15" customHeight="1" x14ac:dyDescent="0.3">
      <c r="B42" s="625" t="s">
        <v>315</v>
      </c>
      <c r="C42" s="433">
        <v>30.623999999999999</v>
      </c>
      <c r="D42" s="433">
        <v>26</v>
      </c>
      <c r="E42" s="433">
        <v>36</v>
      </c>
      <c r="F42" s="641">
        <v>49</v>
      </c>
      <c r="G42" s="428">
        <v>59</v>
      </c>
      <c r="H42" s="428">
        <v>75</v>
      </c>
      <c r="I42" s="428">
        <v>98</v>
      </c>
      <c r="J42" s="428">
        <v>124</v>
      </c>
      <c r="K42" s="428">
        <v>159</v>
      </c>
      <c r="L42" s="428">
        <v>204</v>
      </c>
      <c r="M42" s="429">
        <v>263</v>
      </c>
      <c r="O42" s="612">
        <f t="shared" si="60"/>
        <v>-0.15099268547544406</v>
      </c>
      <c r="P42" s="613">
        <f t="shared" si="60"/>
        <v>0.38461538461538464</v>
      </c>
      <c r="Q42" s="614">
        <f t="shared" si="60"/>
        <v>0.3611111111111111</v>
      </c>
      <c r="R42" s="612">
        <f t="shared" si="60"/>
        <v>0.20408163265306123</v>
      </c>
      <c r="S42" s="613">
        <f t="shared" si="60"/>
        <v>0.2711864406779661</v>
      </c>
      <c r="T42" s="613">
        <f t="shared" si="61"/>
        <v>0.30666666666666664</v>
      </c>
      <c r="U42" s="613">
        <f t="shared" si="62"/>
        <v>0.26530612244897961</v>
      </c>
      <c r="V42" s="613">
        <f t="shared" si="63"/>
        <v>0.28225806451612906</v>
      </c>
      <c r="W42" s="613">
        <f t="shared" si="64"/>
        <v>0.28301886792452829</v>
      </c>
      <c r="X42" s="614">
        <f t="shared" si="65"/>
        <v>0.28921568627450983</v>
      </c>
    </row>
    <row r="43" spans="2:24" s="54" customFormat="1" ht="15" customHeight="1" x14ac:dyDescent="0.3">
      <c r="B43" s="625" t="s">
        <v>316</v>
      </c>
      <c r="C43" s="433">
        <v>2.5519999999999996</v>
      </c>
      <c r="D43" s="433">
        <v>1</v>
      </c>
      <c r="E43" s="433">
        <v>2</v>
      </c>
      <c r="F43" s="641">
        <v>2</v>
      </c>
      <c r="G43" s="428">
        <v>2</v>
      </c>
      <c r="H43" s="428">
        <v>2</v>
      </c>
      <c r="I43" s="428">
        <v>2</v>
      </c>
      <c r="J43" s="428">
        <v>2</v>
      </c>
      <c r="K43" s="428">
        <v>3</v>
      </c>
      <c r="L43" s="428">
        <v>4</v>
      </c>
      <c r="M43" s="429">
        <v>5</v>
      </c>
      <c r="O43" s="612">
        <f t="shared" si="60"/>
        <v>-0.60815047021943569</v>
      </c>
      <c r="P43" s="613">
        <f t="shared" si="60"/>
        <v>1</v>
      </c>
      <c r="Q43" s="614">
        <f t="shared" si="60"/>
        <v>0</v>
      </c>
      <c r="R43" s="610">
        <f t="shared" si="60"/>
        <v>0</v>
      </c>
      <c r="S43" s="613">
        <f t="shared" si="60"/>
        <v>0</v>
      </c>
      <c r="T43" s="613">
        <f t="shared" si="61"/>
        <v>0</v>
      </c>
      <c r="U43" s="613">
        <f t="shared" si="62"/>
        <v>0</v>
      </c>
      <c r="V43" s="613">
        <f t="shared" si="63"/>
        <v>0.5</v>
      </c>
      <c r="W43" s="613">
        <f t="shared" si="64"/>
        <v>0.33333333333333331</v>
      </c>
      <c r="X43" s="614">
        <f t="shared" si="65"/>
        <v>0.25</v>
      </c>
    </row>
    <row r="44" spans="2:24" s="54" customFormat="1" ht="15" customHeight="1" x14ac:dyDescent="0.3">
      <c r="B44" s="625" t="s">
        <v>317</v>
      </c>
      <c r="C44" s="433">
        <v>5.1039999999999992</v>
      </c>
      <c r="D44" s="433">
        <v>7</v>
      </c>
      <c r="E44" s="433">
        <v>9</v>
      </c>
      <c r="F44" s="641">
        <v>9</v>
      </c>
      <c r="G44" s="428">
        <v>11</v>
      </c>
      <c r="H44" s="428">
        <v>10</v>
      </c>
      <c r="I44" s="428">
        <v>12</v>
      </c>
      <c r="J44" s="428">
        <v>16</v>
      </c>
      <c r="K44" s="428">
        <v>20</v>
      </c>
      <c r="L44" s="428">
        <v>25</v>
      </c>
      <c r="M44" s="429">
        <v>33</v>
      </c>
      <c r="O44" s="612">
        <f t="shared" si="60"/>
        <v>0.37147335423197514</v>
      </c>
      <c r="P44" s="613">
        <f t="shared" si="60"/>
        <v>0.2857142857142857</v>
      </c>
      <c r="Q44" s="614">
        <f t="shared" si="60"/>
        <v>0</v>
      </c>
      <c r="R44" s="613">
        <f t="shared" si="60"/>
        <v>0.22222222222222221</v>
      </c>
      <c r="S44" s="613">
        <f t="shared" si="60"/>
        <v>-9.0909090909090912E-2</v>
      </c>
      <c r="T44" s="613">
        <f t="shared" si="61"/>
        <v>0.2</v>
      </c>
      <c r="U44" s="613">
        <f t="shared" si="62"/>
        <v>0.33333333333333331</v>
      </c>
      <c r="V44" s="613">
        <f t="shared" si="63"/>
        <v>0.25</v>
      </c>
      <c r="W44" s="613">
        <f t="shared" si="64"/>
        <v>0.25</v>
      </c>
      <c r="X44" s="614">
        <f t="shared" si="65"/>
        <v>0.32</v>
      </c>
    </row>
    <row r="45" spans="2:24" s="54" customFormat="1" ht="15" customHeight="1" x14ac:dyDescent="0.3">
      <c r="B45" s="625" t="s">
        <v>318</v>
      </c>
      <c r="C45" s="433">
        <v>0</v>
      </c>
      <c r="D45" s="433">
        <v>1</v>
      </c>
      <c r="E45" s="433">
        <v>1</v>
      </c>
      <c r="F45" s="641">
        <v>0</v>
      </c>
      <c r="G45" s="428">
        <v>0</v>
      </c>
      <c r="H45" s="428">
        <v>0</v>
      </c>
      <c r="I45" s="428">
        <v>0</v>
      </c>
      <c r="J45" s="428">
        <v>0</v>
      </c>
      <c r="K45" s="428">
        <v>0</v>
      </c>
      <c r="L45" s="428">
        <v>0</v>
      </c>
      <c r="M45" s="429">
        <v>0</v>
      </c>
      <c r="O45" s="612" t="str">
        <f t="shared" si="60"/>
        <v/>
      </c>
      <c r="P45" s="613">
        <f t="shared" si="60"/>
        <v>0</v>
      </c>
      <c r="Q45" s="614">
        <f t="shared" si="60"/>
        <v>-1</v>
      </c>
      <c r="R45" s="613" t="str">
        <f t="shared" si="60"/>
        <v/>
      </c>
      <c r="S45" s="613" t="str">
        <f t="shared" si="60"/>
        <v/>
      </c>
      <c r="T45" s="613" t="str">
        <f t="shared" si="61"/>
        <v/>
      </c>
      <c r="U45" s="613" t="str">
        <f t="shared" si="62"/>
        <v/>
      </c>
      <c r="V45" s="613" t="str">
        <f t="shared" si="63"/>
        <v/>
      </c>
      <c r="W45" s="613" t="str">
        <f t="shared" si="64"/>
        <v/>
      </c>
      <c r="X45" s="614" t="str">
        <f t="shared" si="65"/>
        <v/>
      </c>
    </row>
    <row r="46" spans="2:24" s="54" customFormat="1" ht="15" customHeight="1" x14ac:dyDescent="0.3">
      <c r="B46" s="625" t="s">
        <v>319</v>
      </c>
      <c r="C46" s="433">
        <v>105</v>
      </c>
      <c r="D46" s="433">
        <v>139</v>
      </c>
      <c r="E46" s="433">
        <v>172</v>
      </c>
      <c r="F46" s="641">
        <v>214</v>
      </c>
      <c r="G46" s="428">
        <v>259</v>
      </c>
      <c r="H46" s="428">
        <v>320</v>
      </c>
      <c r="I46" s="428">
        <v>404</v>
      </c>
      <c r="J46" s="428">
        <v>513</v>
      </c>
      <c r="K46" s="428">
        <v>655</v>
      </c>
      <c r="L46" s="428">
        <v>841</v>
      </c>
      <c r="M46" s="429">
        <v>1087</v>
      </c>
      <c r="O46" s="612">
        <f t="shared" si="60"/>
        <v>0.32380952380952382</v>
      </c>
      <c r="P46" s="613">
        <f t="shared" si="60"/>
        <v>0.23741007194244604</v>
      </c>
      <c r="Q46" s="614">
        <f t="shared" si="60"/>
        <v>0.2441860465116279</v>
      </c>
      <c r="R46" s="613">
        <f t="shared" si="60"/>
        <v>0.2102803738317757</v>
      </c>
      <c r="S46" s="613">
        <f t="shared" si="60"/>
        <v>0.23552123552123552</v>
      </c>
      <c r="T46" s="613">
        <f t="shared" si="61"/>
        <v>0.26250000000000001</v>
      </c>
      <c r="U46" s="613">
        <f t="shared" si="62"/>
        <v>0.26980198019801982</v>
      </c>
      <c r="V46" s="613">
        <f t="shared" si="63"/>
        <v>0.27680311890838205</v>
      </c>
      <c r="W46" s="613">
        <f t="shared" si="64"/>
        <v>0.28396946564885495</v>
      </c>
      <c r="X46" s="614">
        <f t="shared" si="65"/>
        <v>0.29250891795481571</v>
      </c>
    </row>
    <row r="47" spans="2:24" s="54" customFormat="1" ht="15" customHeight="1" x14ac:dyDescent="0.3">
      <c r="B47" s="625" t="s">
        <v>320</v>
      </c>
      <c r="C47" s="433">
        <v>24.244</v>
      </c>
      <c r="D47" s="433">
        <v>37</v>
      </c>
      <c r="E47" s="433">
        <v>49</v>
      </c>
      <c r="F47" s="641">
        <v>65</v>
      </c>
      <c r="G47" s="428">
        <v>79</v>
      </c>
      <c r="H47" s="428">
        <v>97</v>
      </c>
      <c r="I47" s="428">
        <v>122</v>
      </c>
      <c r="J47" s="428">
        <v>155</v>
      </c>
      <c r="K47" s="428">
        <v>198</v>
      </c>
      <c r="L47" s="428">
        <v>255</v>
      </c>
      <c r="M47" s="429">
        <v>329</v>
      </c>
      <c r="O47" s="612">
        <f t="shared" si="60"/>
        <v>0.5261508001979871</v>
      </c>
      <c r="P47" s="613">
        <f t="shared" si="60"/>
        <v>0.32432432432432434</v>
      </c>
      <c r="Q47" s="614">
        <f t="shared" si="60"/>
        <v>0.32653061224489793</v>
      </c>
      <c r="R47" s="613">
        <f t="shared" si="60"/>
        <v>0.2153846153846154</v>
      </c>
      <c r="S47" s="613">
        <f t="shared" si="60"/>
        <v>0.22784810126582278</v>
      </c>
      <c r="T47" s="613">
        <f t="shared" si="61"/>
        <v>0.25773195876288657</v>
      </c>
      <c r="U47" s="613">
        <f t="shared" si="62"/>
        <v>0.27049180327868855</v>
      </c>
      <c r="V47" s="613">
        <f t="shared" si="63"/>
        <v>0.27741935483870966</v>
      </c>
      <c r="W47" s="613">
        <f t="shared" si="64"/>
        <v>0.2878787878787879</v>
      </c>
      <c r="X47" s="614">
        <f t="shared" si="65"/>
        <v>0.29019607843137257</v>
      </c>
    </row>
    <row r="48" spans="2:24" s="54" customFormat="1" ht="15" customHeight="1" x14ac:dyDescent="0.3">
      <c r="B48" s="625" t="s">
        <v>321</v>
      </c>
      <c r="C48" s="433">
        <v>14.036</v>
      </c>
      <c r="D48" s="433">
        <v>10</v>
      </c>
      <c r="E48" s="433">
        <v>9</v>
      </c>
      <c r="F48" s="641">
        <v>11</v>
      </c>
      <c r="G48" s="428">
        <v>13</v>
      </c>
      <c r="H48" s="428">
        <v>22</v>
      </c>
      <c r="I48" s="428">
        <v>27</v>
      </c>
      <c r="J48" s="428">
        <v>35</v>
      </c>
      <c r="K48" s="428">
        <v>44</v>
      </c>
      <c r="L48" s="428">
        <v>57</v>
      </c>
      <c r="M48" s="429">
        <v>73</v>
      </c>
      <c r="O48" s="612">
        <f t="shared" si="60"/>
        <v>-0.28754630948988313</v>
      </c>
      <c r="P48" s="613">
        <f t="shared" si="60"/>
        <v>-0.1</v>
      </c>
      <c r="Q48" s="614">
        <f t="shared" si="60"/>
        <v>0.22222222222222221</v>
      </c>
      <c r="R48" s="613">
        <f t="shared" si="60"/>
        <v>0.18181818181818182</v>
      </c>
      <c r="S48" s="613">
        <f t="shared" si="60"/>
        <v>0.69230769230769229</v>
      </c>
      <c r="T48" s="613">
        <f t="shared" si="61"/>
        <v>0.22727272727272727</v>
      </c>
      <c r="U48" s="613">
        <f t="shared" si="62"/>
        <v>0.29629629629629628</v>
      </c>
      <c r="V48" s="613">
        <f t="shared" si="63"/>
        <v>0.25714285714285712</v>
      </c>
      <c r="W48" s="613">
        <f t="shared" si="64"/>
        <v>0.29545454545454547</v>
      </c>
      <c r="X48" s="614">
        <f t="shared" si="65"/>
        <v>0.2807017543859649</v>
      </c>
    </row>
    <row r="49" spans="2:24" s="54" customFormat="1" ht="15" customHeight="1" x14ac:dyDescent="0.3">
      <c r="B49" s="625" t="s">
        <v>322</v>
      </c>
      <c r="C49" s="433">
        <v>14.036</v>
      </c>
      <c r="D49" s="433">
        <v>17</v>
      </c>
      <c r="E49" s="433">
        <v>21</v>
      </c>
      <c r="F49" s="641">
        <v>20</v>
      </c>
      <c r="G49" s="428">
        <v>24</v>
      </c>
      <c r="H49" s="428">
        <v>39</v>
      </c>
      <c r="I49" s="428">
        <v>49</v>
      </c>
      <c r="J49" s="428">
        <v>62</v>
      </c>
      <c r="K49" s="428">
        <v>79</v>
      </c>
      <c r="L49" s="428">
        <v>102</v>
      </c>
      <c r="M49" s="429">
        <v>132</v>
      </c>
      <c r="O49" s="612">
        <f t="shared" si="60"/>
        <v>0.21117127386719867</v>
      </c>
      <c r="P49" s="613">
        <f t="shared" si="60"/>
        <v>0.23529411764705882</v>
      </c>
      <c r="Q49" s="614">
        <f t="shared" si="60"/>
        <v>-4.7619047619047616E-2</v>
      </c>
      <c r="R49" s="613">
        <f t="shared" si="60"/>
        <v>0.2</v>
      </c>
      <c r="S49" s="613">
        <f t="shared" si="60"/>
        <v>0.625</v>
      </c>
      <c r="T49" s="613">
        <f t="shared" si="61"/>
        <v>0.25641025641025639</v>
      </c>
      <c r="U49" s="613">
        <f t="shared" si="62"/>
        <v>0.26530612244897961</v>
      </c>
      <c r="V49" s="613">
        <f t="shared" si="63"/>
        <v>0.27419354838709675</v>
      </c>
      <c r="W49" s="613">
        <f t="shared" si="64"/>
        <v>0.29113924050632911</v>
      </c>
      <c r="X49" s="614">
        <f t="shared" si="65"/>
        <v>0.29411764705882354</v>
      </c>
    </row>
    <row r="50" spans="2:24" s="54" customFormat="1" ht="15" customHeight="1" x14ac:dyDescent="0.3">
      <c r="B50" s="625" t="s">
        <v>323</v>
      </c>
      <c r="C50" s="433">
        <v>2</v>
      </c>
      <c r="D50" s="433">
        <v>3</v>
      </c>
      <c r="E50" s="433">
        <v>4</v>
      </c>
      <c r="F50" s="640">
        <v>5</v>
      </c>
      <c r="G50" s="428">
        <v>6</v>
      </c>
      <c r="H50" s="428">
        <v>9</v>
      </c>
      <c r="I50" s="428">
        <v>11</v>
      </c>
      <c r="J50" s="428">
        <v>15</v>
      </c>
      <c r="K50" s="428">
        <v>19</v>
      </c>
      <c r="L50" s="428">
        <v>24</v>
      </c>
      <c r="M50" s="429">
        <v>31</v>
      </c>
      <c r="O50" s="612">
        <f t="shared" si="60"/>
        <v>0.5</v>
      </c>
      <c r="P50" s="613">
        <f t="shared" si="60"/>
        <v>0.33333333333333331</v>
      </c>
      <c r="Q50" s="614">
        <f t="shared" si="60"/>
        <v>0.25</v>
      </c>
      <c r="R50" s="613">
        <f t="shared" si="60"/>
        <v>0.2</v>
      </c>
      <c r="S50" s="613">
        <f t="shared" si="60"/>
        <v>0.5</v>
      </c>
      <c r="T50" s="613">
        <f t="shared" si="61"/>
        <v>0.22222222222222221</v>
      </c>
      <c r="U50" s="613">
        <f t="shared" si="62"/>
        <v>0.36363636363636365</v>
      </c>
      <c r="V50" s="613">
        <f t="shared" si="63"/>
        <v>0.26666666666666666</v>
      </c>
      <c r="W50" s="613">
        <f t="shared" si="64"/>
        <v>0.26315789473684209</v>
      </c>
      <c r="X50" s="614">
        <f t="shared" si="65"/>
        <v>0.29166666666666669</v>
      </c>
    </row>
    <row r="51" spans="2:24" s="54" customFormat="1" ht="15" customHeight="1" x14ac:dyDescent="0.3">
      <c r="B51" s="625" t="s">
        <v>324</v>
      </c>
      <c r="C51" s="433">
        <v>1.2759999999999998</v>
      </c>
      <c r="D51" s="433">
        <v>13</v>
      </c>
      <c r="E51" s="433">
        <v>4</v>
      </c>
      <c r="F51" s="641">
        <v>8</v>
      </c>
      <c r="G51" s="428">
        <v>10</v>
      </c>
      <c r="H51" s="428">
        <v>7</v>
      </c>
      <c r="I51" s="428">
        <v>8</v>
      </c>
      <c r="J51" s="428">
        <v>10</v>
      </c>
      <c r="K51" s="428">
        <v>13</v>
      </c>
      <c r="L51" s="428">
        <v>17</v>
      </c>
      <c r="M51" s="429">
        <v>22</v>
      </c>
      <c r="O51" s="612">
        <f t="shared" si="60"/>
        <v>9.1880877742946723</v>
      </c>
      <c r="P51" s="613">
        <f t="shared" si="60"/>
        <v>-0.69230769230769229</v>
      </c>
      <c r="Q51" s="614">
        <f t="shared" si="60"/>
        <v>1</v>
      </c>
      <c r="R51" s="613">
        <f t="shared" si="60"/>
        <v>0.25</v>
      </c>
      <c r="S51" s="613">
        <f t="shared" si="60"/>
        <v>-0.3</v>
      </c>
      <c r="T51" s="613">
        <f t="shared" si="61"/>
        <v>0.14285714285714285</v>
      </c>
      <c r="U51" s="613">
        <f t="shared" si="62"/>
        <v>0.25</v>
      </c>
      <c r="V51" s="613">
        <f t="shared" si="63"/>
        <v>0.3</v>
      </c>
      <c r="W51" s="613">
        <f t="shared" si="64"/>
        <v>0.30769230769230771</v>
      </c>
      <c r="X51" s="614">
        <f t="shared" si="65"/>
        <v>0.29411764705882354</v>
      </c>
    </row>
    <row r="52" spans="2:24" s="54" customFormat="1" ht="15" customHeight="1" x14ac:dyDescent="0.3">
      <c r="B52" s="626" t="s">
        <v>325</v>
      </c>
      <c r="C52" s="434">
        <v>0</v>
      </c>
      <c r="D52" s="434">
        <v>0</v>
      </c>
      <c r="E52" s="433">
        <v>0</v>
      </c>
      <c r="F52" s="641">
        <v>10</v>
      </c>
      <c r="G52" s="435">
        <v>12</v>
      </c>
      <c r="H52" s="435">
        <v>19</v>
      </c>
      <c r="I52" s="435">
        <v>24</v>
      </c>
      <c r="J52" s="435">
        <v>31</v>
      </c>
      <c r="K52" s="435">
        <v>40</v>
      </c>
      <c r="L52" s="435">
        <v>51</v>
      </c>
      <c r="M52" s="436">
        <v>66</v>
      </c>
      <c r="O52" s="612" t="str">
        <f t="shared" si="60"/>
        <v/>
      </c>
      <c r="P52" s="613" t="str">
        <f t="shared" si="60"/>
        <v/>
      </c>
      <c r="Q52" s="614" t="str">
        <f t="shared" si="60"/>
        <v/>
      </c>
      <c r="R52" s="613">
        <f t="shared" si="60"/>
        <v>0.2</v>
      </c>
      <c r="S52" s="613">
        <f t="shared" si="60"/>
        <v>0.58333333333333337</v>
      </c>
      <c r="T52" s="613">
        <f t="shared" si="61"/>
        <v>0.26315789473684209</v>
      </c>
      <c r="U52" s="613">
        <f t="shared" si="62"/>
        <v>0.29166666666666669</v>
      </c>
      <c r="V52" s="613">
        <f t="shared" si="63"/>
        <v>0.29032258064516131</v>
      </c>
      <c r="W52" s="613">
        <f t="shared" si="64"/>
        <v>0.27500000000000002</v>
      </c>
      <c r="X52" s="614">
        <f t="shared" si="65"/>
        <v>0.29411764705882354</v>
      </c>
    </row>
    <row r="53" spans="2:24" s="54" customFormat="1" ht="15" customHeight="1" thickBot="1" x14ac:dyDescent="0.35">
      <c r="B53" s="586" t="s">
        <v>326</v>
      </c>
      <c r="C53" s="595">
        <f t="shared" ref="C53:M53" si="66">IF(COUNT(C40:C52) &gt; 0, SUM(C40:C52), "")</f>
        <v>344.80400000000003</v>
      </c>
      <c r="D53" s="595">
        <f t="shared" si="66"/>
        <v>425</v>
      </c>
      <c r="E53" s="595">
        <f t="shared" si="66"/>
        <v>513</v>
      </c>
      <c r="F53" s="596">
        <f t="shared" si="66"/>
        <v>641</v>
      </c>
      <c r="G53" s="595">
        <f t="shared" si="66"/>
        <v>774</v>
      </c>
      <c r="H53" s="595">
        <f t="shared" si="66"/>
        <v>969</v>
      </c>
      <c r="I53" s="595">
        <f t="shared" si="66"/>
        <v>1224</v>
      </c>
      <c r="J53" s="595">
        <f t="shared" si="66"/>
        <v>1556</v>
      </c>
      <c r="K53" s="595">
        <f t="shared" si="66"/>
        <v>1984</v>
      </c>
      <c r="L53" s="595">
        <f t="shared" si="66"/>
        <v>2549</v>
      </c>
      <c r="M53" s="596">
        <f t="shared" si="66"/>
        <v>3292</v>
      </c>
      <c r="N53" s="560"/>
      <c r="O53" s="615">
        <f t="shared" si="60"/>
        <v>0.23258430876671954</v>
      </c>
      <c r="P53" s="616">
        <f t="shared" si="60"/>
        <v>0.20705882352941177</v>
      </c>
      <c r="Q53" s="617">
        <f t="shared" si="60"/>
        <v>0.24951267056530213</v>
      </c>
      <c r="R53" s="616">
        <f t="shared" si="60"/>
        <v>0.20748829953198128</v>
      </c>
      <c r="S53" s="616">
        <f t="shared" si="60"/>
        <v>0.25193798449612403</v>
      </c>
      <c r="T53" s="616">
        <f t="shared" si="61"/>
        <v>0.26315789473684209</v>
      </c>
      <c r="U53" s="616">
        <f t="shared" si="62"/>
        <v>0.27124183006535946</v>
      </c>
      <c r="V53" s="616">
        <f t="shared" si="63"/>
        <v>0.27506426735218509</v>
      </c>
      <c r="W53" s="616">
        <f t="shared" si="64"/>
        <v>0.28477822580645162</v>
      </c>
      <c r="X53" s="617">
        <f t="shared" si="65"/>
        <v>0.29148685759121223</v>
      </c>
    </row>
    <row r="54" spans="2:24" ht="25.2" customHeight="1" x14ac:dyDescent="0.25">
      <c r="B54" s="96"/>
      <c r="C54" s="102"/>
      <c r="D54" s="102"/>
      <c r="E54" s="102"/>
      <c r="F54" s="108"/>
      <c r="O54" s="35"/>
      <c r="P54" s="35"/>
      <c r="Q54" s="35"/>
      <c r="R54" s="35"/>
      <c r="S54" s="99"/>
      <c r="T54" s="99"/>
      <c r="U54" s="99"/>
      <c r="V54" s="99"/>
    </row>
    <row r="55" spans="2:24" s="54" customFormat="1" ht="25.2" customHeight="1" x14ac:dyDescent="0.3">
      <c r="B55" s="651" t="s">
        <v>573</v>
      </c>
      <c r="C55" s="92"/>
      <c r="D55" s="92"/>
      <c r="E55" s="92"/>
      <c r="F55" s="92"/>
      <c r="G55" s="92"/>
      <c r="H55" s="92"/>
      <c r="I55" s="92"/>
      <c r="J55" s="92"/>
      <c r="K55" s="92"/>
      <c r="L55" s="92"/>
      <c r="M55" s="92"/>
      <c r="N55" s="646"/>
      <c r="O55" s="646"/>
      <c r="P55" s="646"/>
      <c r="Q55" s="646"/>
      <c r="R55" s="646"/>
    </row>
    <row r="56" spans="2:24" x14ac:dyDescent="0.25">
      <c r="B56" s="2"/>
      <c r="C56" s="2"/>
      <c r="D56" s="2"/>
      <c r="E56" s="2"/>
      <c r="F56" s="2"/>
      <c r="G56" s="2"/>
      <c r="H56" s="2"/>
      <c r="I56" s="2"/>
      <c r="J56" s="2"/>
      <c r="K56" s="2"/>
      <c r="L56" s="2"/>
      <c r="M56" s="2"/>
    </row>
    <row r="57" spans="2:24" x14ac:dyDescent="0.25">
      <c r="B57" s="2"/>
      <c r="C57" s="2"/>
      <c r="D57" s="2"/>
      <c r="E57" s="2"/>
      <c r="F57" s="2"/>
      <c r="G57" s="2"/>
      <c r="H57" s="2"/>
      <c r="I57" s="2"/>
      <c r="J57" s="2"/>
      <c r="K57" s="2"/>
      <c r="L57" s="2"/>
      <c r="M57" s="2"/>
    </row>
    <row r="58" spans="2:24" x14ac:dyDescent="0.25">
      <c r="B58" s="2"/>
      <c r="C58" s="2"/>
      <c r="D58" s="2"/>
      <c r="E58" s="2"/>
      <c r="F58" s="2"/>
      <c r="G58" s="2"/>
      <c r="H58" s="2"/>
      <c r="I58" s="2"/>
      <c r="J58" s="2"/>
      <c r="K58" s="2"/>
      <c r="L58" s="2"/>
      <c r="M58" s="2"/>
    </row>
    <row r="59" spans="2:24" x14ac:dyDescent="0.25">
      <c r="B59" s="2"/>
      <c r="C59" s="2"/>
      <c r="D59" s="2"/>
      <c r="E59" s="2"/>
      <c r="F59" s="2"/>
      <c r="G59" s="2"/>
      <c r="H59" s="2"/>
      <c r="I59" s="2"/>
      <c r="J59" s="2"/>
      <c r="K59" s="2"/>
      <c r="L59" s="2"/>
      <c r="M59" s="2"/>
    </row>
    <row r="60" spans="2:24" x14ac:dyDescent="0.25">
      <c r="B60" s="2"/>
      <c r="C60" s="2"/>
      <c r="D60" s="2"/>
      <c r="E60" s="2"/>
      <c r="F60" s="2"/>
      <c r="G60" s="2"/>
      <c r="H60" s="2"/>
      <c r="I60" s="2"/>
      <c r="J60" s="2"/>
      <c r="K60" s="2"/>
      <c r="L60" s="2"/>
      <c r="M60" s="2"/>
    </row>
    <row r="61" spans="2:24" x14ac:dyDescent="0.25">
      <c r="B61" s="2"/>
      <c r="C61" s="2"/>
      <c r="D61" s="2"/>
      <c r="E61" s="2"/>
      <c r="F61" s="2"/>
      <c r="G61" s="2"/>
      <c r="H61" s="2"/>
      <c r="I61" s="2"/>
      <c r="J61" s="2"/>
      <c r="K61" s="2"/>
      <c r="L61" s="2"/>
      <c r="M61" s="2"/>
    </row>
    <row r="62" spans="2:24" x14ac:dyDescent="0.25">
      <c r="B62" s="2"/>
      <c r="C62" s="2"/>
      <c r="D62" s="2"/>
      <c r="E62" s="2"/>
      <c r="F62" s="2"/>
      <c r="G62" s="2"/>
      <c r="H62" s="2"/>
      <c r="I62" s="2"/>
      <c r="J62" s="2"/>
      <c r="K62" s="2"/>
      <c r="L62" s="2"/>
      <c r="M62" s="2"/>
    </row>
    <row r="63" spans="2:24" x14ac:dyDescent="0.25">
      <c r="B63" s="2"/>
      <c r="C63" s="2"/>
      <c r="D63" s="2"/>
      <c r="E63" s="2"/>
      <c r="F63" s="2"/>
      <c r="G63" s="2"/>
      <c r="H63" s="2"/>
      <c r="I63" s="2"/>
      <c r="J63" s="2"/>
      <c r="K63" s="2"/>
      <c r="L63" s="2"/>
      <c r="M63" s="2"/>
    </row>
    <row r="64" spans="2:24" x14ac:dyDescent="0.25">
      <c r="B64" s="2"/>
      <c r="C64" s="2"/>
      <c r="D64" s="2"/>
      <c r="E64" s="2"/>
      <c r="F64" s="2"/>
      <c r="G64" s="2"/>
      <c r="H64" s="2"/>
      <c r="I64" s="2"/>
      <c r="J64" s="2"/>
      <c r="K64" s="2"/>
      <c r="L64" s="2"/>
      <c r="M64" s="2"/>
    </row>
    <row r="65" spans="2:13" x14ac:dyDescent="0.25">
      <c r="B65" s="2"/>
      <c r="C65" s="2"/>
      <c r="D65" s="2"/>
      <c r="E65" s="2"/>
      <c r="F65" s="2"/>
      <c r="G65" s="2"/>
      <c r="H65" s="2"/>
      <c r="I65" s="2"/>
      <c r="J65" s="2"/>
      <c r="K65" s="2"/>
      <c r="L65" s="2"/>
      <c r="M65" s="2"/>
    </row>
    <row r="66" spans="2:13" x14ac:dyDescent="0.25">
      <c r="B66" s="2"/>
      <c r="C66" s="2"/>
      <c r="D66" s="2"/>
      <c r="E66" s="2"/>
      <c r="F66" s="2"/>
      <c r="G66" s="2"/>
      <c r="H66" s="2"/>
      <c r="I66" s="2"/>
      <c r="J66" s="2"/>
      <c r="K66" s="2"/>
      <c r="L66" s="2"/>
      <c r="M66" s="2"/>
    </row>
    <row r="67" spans="2:13" x14ac:dyDescent="0.25">
      <c r="B67" s="2"/>
      <c r="C67" s="2"/>
      <c r="D67" s="2"/>
      <c r="E67" s="2"/>
      <c r="F67" s="2"/>
      <c r="G67" s="2"/>
      <c r="H67" s="2"/>
      <c r="I67" s="2"/>
      <c r="J67" s="2"/>
      <c r="K67" s="2"/>
      <c r="L67" s="2"/>
      <c r="M67" s="2"/>
    </row>
    <row r="68" spans="2:13" x14ac:dyDescent="0.25">
      <c r="B68" s="2"/>
      <c r="C68" s="2"/>
      <c r="D68" s="2"/>
      <c r="E68" s="2"/>
      <c r="F68" s="2"/>
      <c r="G68" s="2"/>
      <c r="H68" s="2"/>
      <c r="I68" s="2"/>
      <c r="J68" s="2"/>
      <c r="K68" s="2"/>
      <c r="L68" s="2"/>
      <c r="M68" s="2"/>
    </row>
    <row r="69" spans="2:13" x14ac:dyDescent="0.25">
      <c r="B69" s="2"/>
      <c r="C69" s="2"/>
      <c r="D69" s="2"/>
      <c r="E69" s="2"/>
      <c r="F69" s="2"/>
      <c r="G69" s="2"/>
      <c r="H69" s="2"/>
      <c r="I69" s="2"/>
      <c r="J69" s="2"/>
      <c r="K69" s="2"/>
      <c r="L69" s="2"/>
      <c r="M69" s="2"/>
    </row>
    <row r="70" spans="2:13" x14ac:dyDescent="0.25">
      <c r="B70" s="2"/>
      <c r="C70" s="2"/>
      <c r="D70" s="2"/>
      <c r="E70" s="2"/>
      <c r="F70" s="2"/>
      <c r="G70" s="2"/>
      <c r="H70" s="2"/>
      <c r="I70" s="2"/>
      <c r="J70" s="2"/>
      <c r="K70" s="2"/>
      <c r="L70" s="2"/>
      <c r="M70" s="2"/>
    </row>
    <row r="71" spans="2:13" x14ac:dyDescent="0.25">
      <c r="B71" s="2"/>
      <c r="C71" s="2"/>
      <c r="D71" s="2"/>
      <c r="E71" s="2"/>
      <c r="F71" s="2"/>
      <c r="G71" s="2"/>
      <c r="H71" s="2"/>
      <c r="I71" s="2"/>
      <c r="J71" s="2"/>
      <c r="K71" s="2"/>
      <c r="L71" s="2"/>
      <c r="M71" s="2"/>
    </row>
    <row r="72" spans="2:13" x14ac:dyDescent="0.25">
      <c r="B72" s="2"/>
      <c r="C72" s="2"/>
      <c r="D72" s="2"/>
      <c r="E72" s="2"/>
      <c r="F72" s="2"/>
      <c r="G72" s="2"/>
      <c r="H72" s="2"/>
      <c r="I72" s="2"/>
      <c r="J72" s="2"/>
      <c r="K72" s="2"/>
      <c r="L72" s="2"/>
      <c r="M72" s="2"/>
    </row>
    <row r="73" spans="2:13" x14ac:dyDescent="0.25">
      <c r="B73" s="2"/>
      <c r="C73" s="2"/>
      <c r="D73" s="2"/>
      <c r="E73" s="2"/>
      <c r="F73" s="2"/>
      <c r="G73" s="2"/>
      <c r="H73" s="2"/>
      <c r="I73" s="2"/>
      <c r="J73" s="2"/>
      <c r="K73" s="2"/>
      <c r="L73" s="2"/>
      <c r="M73" s="2"/>
    </row>
    <row r="74" spans="2:13" x14ac:dyDescent="0.25">
      <c r="B74" s="2"/>
      <c r="C74" s="2"/>
      <c r="D74" s="2"/>
      <c r="E74" s="2"/>
      <c r="F74" s="2"/>
      <c r="G74" s="2"/>
      <c r="H74" s="2"/>
      <c r="I74" s="2"/>
      <c r="J74" s="2"/>
      <c r="K74" s="2"/>
      <c r="L74" s="2"/>
      <c r="M74" s="2"/>
    </row>
    <row r="75" spans="2:13" x14ac:dyDescent="0.25">
      <c r="B75" s="2"/>
      <c r="C75" s="2"/>
      <c r="D75" s="2"/>
      <c r="E75" s="2"/>
      <c r="F75" s="2"/>
      <c r="G75" s="2"/>
      <c r="H75" s="2"/>
      <c r="I75" s="2"/>
      <c r="J75" s="2"/>
      <c r="K75" s="2"/>
      <c r="L75" s="2"/>
      <c r="M75" s="2"/>
    </row>
    <row r="76" spans="2:13" x14ac:dyDescent="0.25">
      <c r="B76" s="2"/>
      <c r="C76" s="2"/>
      <c r="D76" s="2"/>
      <c r="E76" s="2"/>
      <c r="F76" s="2"/>
      <c r="G76" s="2"/>
      <c r="H76" s="2"/>
      <c r="I76" s="2"/>
      <c r="J76" s="2"/>
      <c r="K76" s="2"/>
      <c r="L76" s="2"/>
      <c r="M76" s="2"/>
    </row>
    <row r="77" spans="2:13" x14ac:dyDescent="0.25">
      <c r="B77" s="2"/>
      <c r="C77" s="2"/>
      <c r="D77" s="2"/>
      <c r="E77" s="2"/>
      <c r="F77" s="2"/>
      <c r="G77" s="2"/>
      <c r="H77" s="2"/>
      <c r="I77" s="2"/>
      <c r="J77" s="2"/>
      <c r="K77" s="2"/>
      <c r="L77" s="2"/>
      <c r="M77" s="2"/>
    </row>
    <row r="78" spans="2:13" x14ac:dyDescent="0.25">
      <c r="B78" s="2"/>
      <c r="C78" s="2"/>
      <c r="D78" s="2"/>
      <c r="E78" s="2"/>
      <c r="F78" s="2"/>
      <c r="G78" s="2"/>
      <c r="H78" s="2"/>
      <c r="I78" s="2"/>
      <c r="J78" s="2"/>
      <c r="K78" s="2"/>
      <c r="L78" s="2"/>
      <c r="M78" s="2"/>
    </row>
    <row r="79" spans="2:13" x14ac:dyDescent="0.25">
      <c r="B79" s="2"/>
      <c r="C79" s="2"/>
      <c r="D79" s="2"/>
      <c r="E79" s="2"/>
      <c r="F79" s="2"/>
      <c r="G79" s="2"/>
      <c r="H79" s="2"/>
      <c r="I79" s="2"/>
      <c r="J79" s="2"/>
      <c r="K79" s="2"/>
      <c r="L79" s="2"/>
      <c r="M79" s="2"/>
    </row>
    <row r="80" spans="2:13" x14ac:dyDescent="0.25">
      <c r="B80" s="2"/>
      <c r="C80" s="2"/>
      <c r="D80" s="2"/>
      <c r="E80" s="2"/>
      <c r="F80" s="2"/>
      <c r="G80" s="2"/>
      <c r="H80" s="2"/>
      <c r="I80" s="2"/>
      <c r="J80" s="2"/>
      <c r="K80" s="2"/>
      <c r="L80" s="2"/>
      <c r="M80" s="2"/>
    </row>
    <row r="81" spans="2:13" x14ac:dyDescent="0.25">
      <c r="B81" s="2"/>
      <c r="C81" s="2"/>
      <c r="D81" s="2"/>
      <c r="E81" s="2"/>
      <c r="F81" s="2"/>
      <c r="G81" s="2"/>
      <c r="H81" s="2"/>
      <c r="I81" s="2"/>
      <c r="J81" s="2"/>
      <c r="K81" s="2"/>
      <c r="L81" s="2"/>
      <c r="M81" s="2"/>
    </row>
    <row r="82" spans="2:13" x14ac:dyDescent="0.25">
      <c r="B82" s="2"/>
      <c r="C82" s="2"/>
      <c r="D82" s="2"/>
      <c r="E82" s="2"/>
      <c r="F82" s="2"/>
      <c r="G82" s="2"/>
      <c r="H82" s="2"/>
      <c r="I82" s="2"/>
      <c r="J82" s="2"/>
      <c r="K82" s="2"/>
      <c r="L82" s="2"/>
      <c r="M82" s="2"/>
    </row>
    <row r="83" spans="2:13" x14ac:dyDescent="0.25">
      <c r="B83" s="2"/>
      <c r="C83" s="2"/>
      <c r="D83" s="2"/>
      <c r="E83" s="2"/>
      <c r="F83" s="2"/>
      <c r="G83" s="2"/>
      <c r="H83" s="2"/>
      <c r="I83" s="2"/>
      <c r="J83" s="2"/>
      <c r="K83" s="2"/>
      <c r="L83" s="2"/>
      <c r="M83" s="2"/>
    </row>
    <row r="84" spans="2:13" x14ac:dyDescent="0.25">
      <c r="B84" s="2"/>
      <c r="C84" s="2"/>
      <c r="D84" s="2"/>
      <c r="E84" s="2"/>
      <c r="F84" s="2"/>
      <c r="G84" s="2"/>
      <c r="H84" s="2"/>
      <c r="I84" s="2"/>
      <c r="J84" s="2"/>
      <c r="K84" s="2"/>
      <c r="L84" s="2"/>
      <c r="M84" s="2"/>
    </row>
    <row r="85" spans="2:13" s="645" customFormat="1" ht="15" x14ac:dyDescent="0.25">
      <c r="B85" s="540" t="s">
        <v>275</v>
      </c>
      <c r="C85" s="540"/>
      <c r="D85" s="540"/>
      <c r="E85" s="540"/>
      <c r="F85" s="540"/>
      <c r="G85" s="540"/>
      <c r="H85" s="540"/>
      <c r="I85" s="540"/>
      <c r="J85" s="540"/>
      <c r="K85" s="540"/>
      <c r="L85" s="540"/>
      <c r="M85" s="540"/>
    </row>
    <row r="86" spans="2:13" s="539" customFormat="1" ht="15" x14ac:dyDescent="0.25">
      <c r="B86" s="618"/>
      <c r="C86" s="618"/>
      <c r="D86" s="618"/>
      <c r="E86" s="618"/>
      <c r="F86" s="618"/>
      <c r="G86" s="618"/>
      <c r="H86" s="618"/>
      <c r="I86" s="618"/>
      <c r="J86" s="618"/>
      <c r="K86" s="618"/>
      <c r="L86" s="618"/>
      <c r="M86" s="618"/>
    </row>
    <row r="87" spans="2:13" s="539" customFormat="1" ht="15" x14ac:dyDescent="0.25">
      <c r="B87" s="535" t="s">
        <v>565</v>
      </c>
      <c r="C87" s="619"/>
      <c r="D87" s="619"/>
      <c r="E87" s="619"/>
      <c r="F87" s="619"/>
      <c r="G87" s="620">
        <f t="shared" ref="G87:M87" si="67">G9/F9-1</f>
        <v>0.20260486300159775</v>
      </c>
      <c r="H87" s="620">
        <f t="shared" si="67"/>
        <v>0.15048294314171407</v>
      </c>
      <c r="I87" s="620">
        <f t="shared" si="67"/>
        <v>0.19999999999999996</v>
      </c>
      <c r="J87" s="620">
        <f t="shared" si="67"/>
        <v>0.19999999999999996</v>
      </c>
      <c r="K87" s="620">
        <f t="shared" si="67"/>
        <v>0.19999999999999996</v>
      </c>
      <c r="L87" s="620">
        <f t="shared" si="67"/>
        <v>0.19999999999999996</v>
      </c>
      <c r="M87" s="620">
        <f t="shared" si="67"/>
        <v>0.19999999999999996</v>
      </c>
    </row>
    <row r="88" spans="2:13" s="539" customFormat="1" ht="15" x14ac:dyDescent="0.25">
      <c r="B88" s="535" t="s">
        <v>562</v>
      </c>
      <c r="C88" s="619"/>
      <c r="D88" s="619"/>
      <c r="E88" s="619"/>
      <c r="F88" s="619"/>
      <c r="G88" s="620">
        <f>G18/F18-1</f>
        <v>0.20748829953198134</v>
      </c>
      <c r="H88" s="620">
        <f t="shared" ref="H88:M88" si="68">H18/G18-1</f>
        <v>0.25193798449612403</v>
      </c>
      <c r="I88" s="620">
        <f t="shared" si="68"/>
        <v>0.26315789473684204</v>
      </c>
      <c r="J88" s="620">
        <f t="shared" si="68"/>
        <v>0.2712418300653594</v>
      </c>
      <c r="K88" s="620">
        <f t="shared" si="68"/>
        <v>0.27506426735218503</v>
      </c>
      <c r="L88" s="620">
        <f t="shared" si="68"/>
        <v>0.28477822580645151</v>
      </c>
      <c r="M88" s="620">
        <f t="shared" si="68"/>
        <v>0.29148685759121218</v>
      </c>
    </row>
  </sheetData>
  <sheetProtection algorithmName="SHA-512" hashValue="KmfLsIDpd3PBLmODqI79MZMnVqZBOLOPlFDcwIZzV/+k5yqQEykGWnzQ63ZgMdsWTZxR0CECycSo+0sFOULPzA==" saltValue="dGYMNfppQVFMPXZyKeTvrA==" spinCount="100000" sheet="1" formatCells="0" formatColumns="0" formatRows="0"/>
  <conditionalFormatting sqref="C29">
    <cfRule type="cellIs" dxfId="89" priority="19" operator="lessThan">
      <formula>#REF!</formula>
    </cfRule>
    <cfRule type="cellIs" dxfId="88" priority="20" operator="greaterThan">
      <formula>#REF!</formula>
    </cfRule>
  </conditionalFormatting>
  <conditionalFormatting sqref="C40:E52 C54:E54">
    <cfRule type="cellIs" dxfId="87" priority="35" operator="lessThan">
      <formula>#REF!</formula>
    </cfRule>
    <cfRule type="cellIs" dxfId="86" priority="36" operator="greaterThan">
      <formula>#REF!</formula>
    </cfRule>
  </conditionalFormatting>
  <conditionalFormatting sqref="C53:M53">
    <cfRule type="cellIs" dxfId="85" priority="11" operator="lessThan">
      <formula>#REF!</formula>
    </cfRule>
    <cfRule type="cellIs" dxfId="84" priority="12" operator="greaterThan">
      <formula>#REF!</formula>
    </cfRule>
  </conditionalFormatting>
  <conditionalFormatting sqref="E13:I17">
    <cfRule type="cellIs" dxfId="83" priority="9" operator="lessThan">
      <formula>#REF!</formula>
    </cfRule>
    <cfRule type="cellIs" dxfId="82" priority="10" operator="greaterThan">
      <formula>#REF!</formula>
    </cfRule>
  </conditionalFormatting>
  <conditionalFormatting sqref="F19:I19">
    <cfRule type="cellIs" dxfId="81" priority="37" operator="lessThan">
      <formula>#REF!</formula>
    </cfRule>
    <cfRule type="cellIs" dxfId="80" priority="38" operator="greaterThan">
      <formula>#REF!</formula>
    </cfRule>
  </conditionalFormatting>
  <conditionalFormatting sqref="F22:I26">
    <cfRule type="cellIs" dxfId="79" priority="33" operator="lessThan">
      <formula>#REF!</formula>
    </cfRule>
    <cfRule type="cellIs" dxfId="78" priority="34" operator="greaterThan">
      <formula>#REF!</formula>
    </cfRule>
  </conditionalFormatting>
  <conditionalFormatting sqref="F31:I35">
    <cfRule type="cellIs" dxfId="77" priority="15" operator="lessThan">
      <formula>#REF!</formula>
    </cfRule>
    <cfRule type="cellIs" dxfId="76" priority="16" operator="greaterThan">
      <formula>#REF!</formula>
    </cfRule>
  </conditionalFormatting>
  <conditionalFormatting sqref="O8:U8">
    <cfRule type="cellIs" dxfId="75" priority="1" operator="lessThan">
      <formula>#REF!</formula>
    </cfRule>
    <cfRule type="cellIs" dxfId="74" priority="2" operator="greaterThan">
      <formula>#REF!</formula>
    </cfRule>
  </conditionalFormatting>
  <conditionalFormatting sqref="P27:R28">
    <cfRule type="cellIs" dxfId="73" priority="21" operator="lessThan">
      <formula>#REF!</formula>
    </cfRule>
    <cfRule type="cellIs" dxfId="72" priority="22" operator="greaterThan">
      <formula>#REF!</formula>
    </cfRule>
  </conditionalFormatting>
  <dataValidations count="1">
    <dataValidation type="whole" operator="greaterThanOrEqual" allowBlank="1" showInputMessage="1" showErrorMessage="1" sqref="C40:M52 C31:M35 C13:M17 C22:M26" xr:uid="{00000000-0002-0000-0E00-000000000000}">
      <formula1>0</formula1>
    </dataValidation>
  </dataValidations>
  <hyperlinks>
    <hyperlink ref="A1" location="Template_contents_bottom" display="Back to contents"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5" tint="0.59999389629810485"/>
  </sheetPr>
  <dimension ref="A1:AA101"/>
  <sheetViews>
    <sheetView topLeftCell="H1" zoomScale="80" zoomScaleNormal="80" workbookViewId="0">
      <selection activeCell="O8" sqref="O8:U14"/>
    </sheetView>
  </sheetViews>
  <sheetFormatPr defaultColWidth="9" defaultRowHeight="13.8" x14ac:dyDescent="0.25"/>
  <cols>
    <col min="1" max="1" width="9" style="5"/>
    <col min="2" max="2" width="55.33203125" style="5" customWidth="1"/>
    <col min="3" max="13" width="16.5546875" style="5" customWidth="1"/>
    <col min="14" max="14" width="8.5546875" style="5" customWidth="1"/>
    <col min="15" max="21" width="16.5546875" style="35" customWidth="1"/>
    <col min="22" max="24" width="16.5546875" style="5" customWidth="1"/>
    <col min="25" max="27" width="13.5546875" style="5" customWidth="1"/>
    <col min="28" max="16384" width="9" style="5"/>
  </cols>
  <sheetData>
    <row r="1" spans="1:27" ht="14.4" x14ac:dyDescent="0.3">
      <c r="A1" s="391" t="s">
        <v>183</v>
      </c>
    </row>
    <row r="2" spans="1:27" s="54" customFormat="1" ht="25.2" customHeight="1" x14ac:dyDescent="0.3">
      <c r="B2" s="406" t="s">
        <v>337</v>
      </c>
      <c r="C2" s="156"/>
      <c r="D2" s="156"/>
      <c r="E2" s="156"/>
      <c r="F2" s="81"/>
      <c r="H2" s="81"/>
      <c r="I2" s="81"/>
      <c r="J2" s="81"/>
      <c r="K2" s="81"/>
      <c r="L2" s="81"/>
      <c r="M2" s="81"/>
      <c r="N2" s="81"/>
      <c r="O2" s="81"/>
      <c r="P2" s="291"/>
      <c r="Q2" s="81"/>
      <c r="R2" s="81"/>
      <c r="S2" s="81"/>
      <c r="T2" s="81"/>
      <c r="U2" s="81"/>
      <c r="V2" s="81"/>
    </row>
    <row r="3" spans="1:27" s="150" customFormat="1" ht="15" customHeight="1" x14ac:dyDescent="0.3">
      <c r="B3" s="410"/>
      <c r="C3" s="410"/>
      <c r="D3" s="410"/>
      <c r="E3" s="410"/>
      <c r="F3" s="410"/>
      <c r="G3" s="410"/>
      <c r="H3" s="410"/>
      <c r="I3" s="410"/>
      <c r="J3" s="410"/>
      <c r="K3" s="410"/>
      <c r="L3" s="410"/>
      <c r="M3" s="410"/>
    </row>
    <row r="4" spans="1:27" s="150" customFormat="1" ht="25.2" customHeight="1" x14ac:dyDescent="0.3">
      <c r="B4" s="30" t="s">
        <v>50</v>
      </c>
      <c r="C4" s="30"/>
      <c r="D4" s="30"/>
      <c r="E4" s="30"/>
      <c r="F4" s="30"/>
      <c r="G4" s="30"/>
      <c r="H4" s="30"/>
      <c r="I4" s="30"/>
      <c r="J4" s="30"/>
      <c r="K4" s="30"/>
      <c r="L4" s="30"/>
      <c r="M4" s="30"/>
      <c r="N4" s="30"/>
      <c r="O4" s="30"/>
      <c r="P4" s="30"/>
      <c r="Q4" s="30"/>
      <c r="R4" s="30"/>
      <c r="S4" s="30"/>
      <c r="T4" s="30"/>
      <c r="U4" s="30"/>
      <c r="V4" s="30"/>
      <c r="W4" s="30"/>
      <c r="X4" s="30"/>
      <c r="Y4" s="30"/>
      <c r="Z4" s="30"/>
    </row>
    <row r="5" spans="1:27" s="150" customFormat="1" ht="15" customHeight="1" x14ac:dyDescent="0.3">
      <c r="B5" s="113"/>
      <c r="C5" s="113"/>
      <c r="D5" s="113"/>
      <c r="E5" s="113"/>
      <c r="F5" s="113"/>
      <c r="G5" s="113"/>
      <c r="H5" s="113"/>
      <c r="I5" s="113"/>
      <c r="J5" s="113"/>
      <c r="K5" s="113"/>
      <c r="L5" s="113"/>
      <c r="M5" s="113"/>
      <c r="N5" s="113"/>
      <c r="O5" s="113"/>
      <c r="P5" s="113"/>
      <c r="Q5" s="113"/>
      <c r="R5" s="113"/>
      <c r="S5" s="113"/>
      <c r="T5" s="113"/>
      <c r="U5" s="113"/>
      <c r="V5" s="113"/>
    </row>
    <row r="6" spans="1:27" s="54" customFormat="1" ht="25.2" customHeight="1" thickBot="1" x14ac:dyDescent="0.35">
      <c r="B6" s="81"/>
      <c r="C6" s="111" t="s">
        <v>531</v>
      </c>
      <c r="D6" s="112"/>
      <c r="E6" s="112"/>
      <c r="F6" s="658" t="s">
        <v>133</v>
      </c>
      <c r="G6" s="55" t="s">
        <v>256</v>
      </c>
      <c r="H6" s="627"/>
      <c r="I6" s="627"/>
      <c r="J6" s="627"/>
      <c r="K6" s="627"/>
      <c r="L6" s="627"/>
      <c r="M6" s="627"/>
      <c r="N6" s="459"/>
      <c r="O6" s="55" t="s">
        <v>232</v>
      </c>
      <c r="P6" s="675"/>
      <c r="Q6" s="675"/>
      <c r="R6" s="675"/>
      <c r="S6" s="675"/>
      <c r="T6" s="675"/>
      <c r="U6" s="675"/>
      <c r="V6" s="676"/>
    </row>
    <row r="7" spans="1:27" s="54" customFormat="1" ht="15" customHeight="1" x14ac:dyDescent="0.3">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47"/>
      <c r="W7" s="598"/>
      <c r="X7" s="598"/>
      <c r="Y7" s="598"/>
      <c r="Z7" s="598"/>
      <c r="AA7" s="569"/>
    </row>
    <row r="8" spans="1:27" s="54" customFormat="1" ht="30" customHeight="1" x14ac:dyDescent="0.3">
      <c r="A8" s="80" t="s">
        <v>331</v>
      </c>
      <c r="B8" s="576" t="s">
        <v>338</v>
      </c>
      <c r="C8" s="659" cm="1">
        <f t="array" ref="C8">IFERROR(INDEX(s251outturn_schools_education!$Q:$Q, MATCH(1,(Cover!$F$7=s251outturn_schools_education!$I:$I)*(LEFT($B8,63)=s251outturn_schools_education!$L:$L)*(S251PY3=s251outturn_schools_education!$A:$A),0))+'HN recoupment'!C28, "")</f>
        <v>823077</v>
      </c>
      <c r="D8" s="660" cm="1">
        <f t="array" ref="D8">IFERROR(INDEX(s251outturn_schools_education!$Q:$Q, MATCH(1,(Cover!$F$7=s251outturn_schools_education!$I:$I)*(LEFT($B8,63)=s251outturn_schools_education!$L:$L)*(S251PY2=s251outturn_schools_education!$A:$A),0))+'HN recoupment'!D28, "")</f>
        <v>983333</v>
      </c>
      <c r="E8" s="660" cm="1">
        <f t="array" ref="E8">IFERROR(INDEX(s251outturn_schools_education!$Q:$Q, MATCH(1,(Cover!$F$7=s251outturn_schools_education!$I:$I)*(LEFT($B8,63)=s251outturn_schools_education!$L:$L)*(S251PY1=s251outturn_schools_education!$A:$A),0))+'HN recoupment'!E28, "")</f>
        <v>900000</v>
      </c>
      <c r="F8" s="545">
        <v>1100000</v>
      </c>
      <c r="G8" s="419">
        <v>900000</v>
      </c>
      <c r="H8" s="419">
        <v>900000</v>
      </c>
      <c r="I8" s="419">
        <v>900000</v>
      </c>
      <c r="J8" s="419">
        <v>900000</v>
      </c>
      <c r="K8" s="419">
        <v>900000</v>
      </c>
      <c r="L8" s="419">
        <v>900000</v>
      </c>
      <c r="M8" s="419">
        <v>900000</v>
      </c>
      <c r="N8" s="547"/>
      <c r="O8" s="546">
        <f>'[4]Gemma Forecasts'!AB$10</f>
        <v>1100000</v>
      </c>
      <c r="P8" s="546">
        <f>'[4]Gemma Forecasts'!AC$10</f>
        <v>1100000</v>
      </c>
      <c r="Q8" s="546">
        <f>'[4]Gemma Forecasts'!AD$10</f>
        <v>1100000</v>
      </c>
      <c r="R8" s="546">
        <f>'[4]Gemma Forecasts'!AE$10</f>
        <v>1100000</v>
      </c>
      <c r="S8" s="546">
        <f>'[4]Gemma Forecasts'!AF$10</f>
        <v>1100000</v>
      </c>
      <c r="T8" s="546">
        <f>'[4]Gemma Forecasts'!AG$10</f>
        <v>1100000</v>
      </c>
      <c r="U8" s="546">
        <f>'[4]Gemma Forecasts'!AH$10</f>
        <v>1100000</v>
      </c>
      <c r="V8" s="600" t="s">
        <v>338</v>
      </c>
      <c r="W8" s="643"/>
      <c r="X8" s="643"/>
      <c r="Y8" s="643"/>
      <c r="Z8" s="644"/>
      <c r="AA8" s="569"/>
    </row>
    <row r="9" spans="1:27" s="54" customFormat="1" ht="15" customHeight="1" x14ac:dyDescent="0.3">
      <c r="A9" s="80" t="s">
        <v>533</v>
      </c>
      <c r="B9" s="624" t="s">
        <v>574</v>
      </c>
      <c r="C9" s="659" cm="1">
        <f t="array" ref="C9">IFERROR(INDEX(s251outturn_schools_education!$Q:$Q, MATCH(1,(Cover!$F$7=s251outturn_schools_education!$I:$I)*(LEFT($B9,41)=s251outturn_schools_education!$L:$L)*(S251PY3=s251outturn_schools_education!$A:$A),0)), "")</f>
        <v>1294892</v>
      </c>
      <c r="D9" s="661" cm="1">
        <f t="array" ref="D9">IFERROR(INDEX(s251outturn_schools_education!$Q:$Q, MATCH(1,(Cover!$F$7=s251outturn_schools_education!$I:$I)*(LEFT($B9,41)=s251outturn_schools_education!$L:$L)*(S251PY2=s251outturn_schools_education!$A:$A),0)), "")</f>
        <v>1516724</v>
      </c>
      <c r="E9" s="660" cm="1">
        <f t="array" ref="E9">IFERROR(INDEX(s251outturn_schools_education!$Q:$Q, MATCH(1,(Cover!$F$7=s251outturn_schools_education!$I:$I)*(LEFT($B9,41)=s251outturn_schools_education!$L:$L)*(S251PY1=s251outturn_schools_education!$A:$A),0)), "")</f>
        <v>2123750</v>
      </c>
      <c r="F9" s="545">
        <v>2123750</v>
      </c>
      <c r="G9" s="419">
        <v>2123750</v>
      </c>
      <c r="H9" s="419">
        <v>2123750</v>
      </c>
      <c r="I9" s="419">
        <v>2123750</v>
      </c>
      <c r="J9" s="419">
        <v>2123750</v>
      </c>
      <c r="K9" s="419">
        <v>2123750</v>
      </c>
      <c r="L9" s="419">
        <v>2123750</v>
      </c>
      <c r="M9" s="419">
        <v>2123750</v>
      </c>
      <c r="N9" s="547"/>
      <c r="O9" s="546">
        <f>'[4]Gemma Forecasts'!AB$23</f>
        <v>2123750</v>
      </c>
      <c r="P9" s="546">
        <f>'[4]Gemma Forecasts'!AC$23</f>
        <v>2123750</v>
      </c>
      <c r="Q9" s="546">
        <f>'[4]Gemma Forecasts'!AD$23</f>
        <v>2123750</v>
      </c>
      <c r="R9" s="546">
        <f>'[4]Gemma Forecasts'!AE$23</f>
        <v>2123750</v>
      </c>
      <c r="S9" s="546">
        <f>'[4]Gemma Forecasts'!AF$23</f>
        <v>2123750</v>
      </c>
      <c r="T9" s="546">
        <f>'[4]Gemma Forecasts'!AG$23</f>
        <v>2123750</v>
      </c>
      <c r="U9" s="546">
        <f>'[4]Gemma Forecasts'!AH$23</f>
        <v>2123750</v>
      </c>
      <c r="V9" s="674" t="s">
        <v>575</v>
      </c>
      <c r="W9" s="602"/>
      <c r="X9" s="602"/>
      <c r="Y9" s="602"/>
      <c r="Z9" s="604"/>
      <c r="AA9" s="569"/>
    </row>
    <row r="10" spans="1:27" s="54" customFormat="1" ht="30" customHeight="1" x14ac:dyDescent="0.3">
      <c r="A10" s="80" t="s">
        <v>536</v>
      </c>
      <c r="B10" s="624" t="s">
        <v>576</v>
      </c>
      <c r="C10" s="659" cm="1">
        <f t="array" ref="C10">IFERROR(INDEX(s251outturn_schools_education!$Q:$Q, MATCH(1,(Cover!$F$7=s251outturn_schools_education!$I:$I)*(LEFT($B10,59)=s251outturn_schools_education!$L:$L)*(S251PY3=s251outturn_schools_education!$A:$A),0)), "")</f>
        <v>4535504</v>
      </c>
      <c r="D10" s="661" cm="1">
        <f t="array" ref="D10">IFERROR(INDEX(s251outturn_schools_education!$Q:$Q, MATCH(1,(Cover!$F$7=s251outturn_schools_education!$I:$I)*(LEFT($B10,59)=s251outturn_schools_education!$L:$L)*(S251PY2=s251outturn_schools_education!$A:$A),0)), "")</f>
        <v>4965416</v>
      </c>
      <c r="E10" s="660" cm="1">
        <f t="array" ref="E10">IFERROR(INDEX(s251outturn_schools_education!$Q:$Q, MATCH(1,(Cover!$F$7=s251outturn_schools_education!$I:$I)*(LEFT($B10,59)=s251outturn_schools_education!$L:$L)*(S251PY1=s251outturn_schools_education!$A:$A),0)), "")</f>
        <v>3058767</v>
      </c>
      <c r="F10" s="545">
        <v>3210095</v>
      </c>
      <c r="G10" s="419">
        <v>3523943.8607861642</v>
      </c>
      <c r="H10" s="419">
        <v>2676816.2893081759</v>
      </c>
      <c r="I10" s="419">
        <v>3518950.7327044024</v>
      </c>
      <c r="J10" s="419">
        <v>3518950.7327044024</v>
      </c>
      <c r="K10" s="419">
        <v>3518950.7327044024</v>
      </c>
      <c r="L10" s="419">
        <v>3518950.7327044024</v>
      </c>
      <c r="M10" s="419">
        <v>3518950.7327044024</v>
      </c>
      <c r="N10" s="547"/>
      <c r="O10" s="546">
        <f>'[4]Gemma Forecasts'!AB$22</f>
        <v>3676250</v>
      </c>
      <c r="P10" s="546">
        <f>'[4]Gemma Forecasts'!AC$22</f>
        <v>3498568</v>
      </c>
      <c r="Q10" s="546">
        <f>'[4]Gemma Forecasts'!AD$22</f>
        <v>3498568</v>
      </c>
      <c r="R10" s="546">
        <f>'[4]Gemma Forecasts'!AE$22</f>
        <v>3498568</v>
      </c>
      <c r="S10" s="546">
        <f>'[4]Gemma Forecasts'!AF$22</f>
        <v>3498568</v>
      </c>
      <c r="T10" s="546">
        <f>'[4]Gemma Forecasts'!AG$22</f>
        <v>3498568</v>
      </c>
      <c r="U10" s="546">
        <f>'[4]Gemma Forecasts'!AH$22</f>
        <v>3498568</v>
      </c>
      <c r="V10" s="674" t="s">
        <v>576</v>
      </c>
      <c r="W10" s="602"/>
      <c r="X10" s="602"/>
      <c r="Y10" s="602"/>
      <c r="Z10" s="604"/>
      <c r="AA10" s="569"/>
    </row>
    <row r="11" spans="1:27" s="54" customFormat="1" ht="15" customHeight="1" x14ac:dyDescent="0.3">
      <c r="A11" s="80" t="s">
        <v>540</v>
      </c>
      <c r="B11" s="624" t="s">
        <v>577</v>
      </c>
      <c r="C11" s="659" cm="1">
        <f t="array" ref="C11">IFERROR(INDEX(s251outturn_schools_education!$Q:$Q, MATCH(1,(Cover!$F$7=s251outturn_schools_education!$I:$I)*(LEFT($B11,25)=s251outturn_schools_education!$L:$L)*(S251PY3=s251outturn_schools_education!$A:$A),0)), "")</f>
        <v>504195</v>
      </c>
      <c r="D11" s="661" cm="1">
        <f t="array" ref="D11">IFERROR(INDEX(s251outturn_schools_education!$Q:$Q, MATCH(1,(Cover!$F$7=s251outturn_schools_education!$I:$I)*(LEFT($B11,25)=s251outturn_schools_education!$L:$L)*(S251PY2=s251outturn_schools_education!$A:$A),0)), "")</f>
        <v>378098</v>
      </c>
      <c r="E11" s="660" cm="1">
        <f t="array" ref="E11">IFERROR(INDEX(s251outturn_schools_education!$Q:$Q, MATCH(1,(Cover!$F$7=s251outturn_schools_education!$I:$I)*(LEFT($B11,25)=s251outturn_schools_education!$L:$L)*(S251PY1=s251outturn_schools_education!$A:$A),0)), "")</f>
        <v>391809</v>
      </c>
      <c r="F11" s="545">
        <v>348133.86792452825</v>
      </c>
      <c r="G11" s="419">
        <v>379146.83968716586</v>
      </c>
      <c r="H11" s="419">
        <v>374423.03609451774</v>
      </c>
      <c r="I11" s="419">
        <v>365503.98700269387</v>
      </c>
      <c r="J11" s="419">
        <v>371189.42926654289</v>
      </c>
      <c r="K11" s="419">
        <v>377329.7069114999</v>
      </c>
      <c r="L11" s="419">
        <v>383961.20676805341</v>
      </c>
      <c r="M11" s="419">
        <v>391123.22661313124</v>
      </c>
      <c r="N11" s="547"/>
      <c r="O11" s="419">
        <f>SUMIF('[4]Gemma Forecasts'!$C$5:$C$60,$A$11,'[4]Gemma Forecasts'!AB$5:AB$60)*'[4]School % Split'!$N$12</f>
        <v>501839.38194654352</v>
      </c>
      <c r="P11" s="419">
        <f>SUMIF('[4]Gemma Forecasts'!$C$5:$C$60,$A$11,'[4]Gemma Forecasts'!AC$5:AC$60)*'[4]School % Split'!$N$12</f>
        <v>518833.75228511525</v>
      </c>
      <c r="Q11" s="419">
        <f>SUMIF('[4]Gemma Forecasts'!$C$5:$C$60,$A$11,'[4]Gemma Forecasts'!AD$5:AD$60)*'[4]School % Split'!$N$12</f>
        <v>525320.98814926622</v>
      </c>
      <c r="R11" s="419">
        <f>SUMIF('[4]Gemma Forecasts'!$C$5:$C$60,$A$11,'[4]Gemma Forecasts'!AE$5:AE$60)*'[4]School % Split'!$N$12</f>
        <v>532327.20288254926</v>
      </c>
      <c r="S11" s="419">
        <f>SUMIF('[4]Gemma Forecasts'!$C$5:$C$60,$A$11,'[4]Gemma Forecasts'!AF$5:AF$60)*'[4]School % Split'!$N$12</f>
        <v>539893.91479449498</v>
      </c>
      <c r="T11" s="419">
        <f>SUMIF('[4]Gemma Forecasts'!$C$5:$C$60,$A$11,'[4]Gemma Forecasts'!AG$5:AG$60)*'[4]School % Split'!$N$12</f>
        <v>548065.96365939616</v>
      </c>
      <c r="U11" s="419">
        <f>SUMIF('[4]Gemma Forecasts'!$C$5:$C$60,$A$11,'[4]Gemma Forecasts'!AH$5:AH$60)*'[4]School % Split'!$N$12</f>
        <v>556891.77643348963</v>
      </c>
      <c r="V11" s="674" t="s">
        <v>577</v>
      </c>
      <c r="W11" s="602"/>
      <c r="X11" s="602"/>
      <c r="Y11" s="602"/>
      <c r="Z11" s="604"/>
      <c r="AA11" s="569"/>
    </row>
    <row r="12" spans="1:27" s="54" customFormat="1" ht="15" customHeight="1" thickBot="1" x14ac:dyDescent="0.35">
      <c r="A12" s="80" t="s">
        <v>543</v>
      </c>
      <c r="B12" s="624" t="s">
        <v>578</v>
      </c>
      <c r="C12" s="659" cm="1">
        <f t="array" ref="C12">IFERROR(INDEX(s251outturn_schools_education!$Q:$Q, MATCH(1,(Cover!$F$7=s251outturn_schools_education!$I:$I)*(LEFT($B12,27)=s251outturn_schools_education!$L:$L)*(S251PY3=s251outturn_schools_education!$A:$A),0)), "")</f>
        <v>409122</v>
      </c>
      <c r="D12" s="661" cm="1">
        <f t="array" ref="D12">IFERROR(INDEX(s251outturn_schools_education!$Q:$Q, MATCH(1,(Cover!$F$7=s251outturn_schools_education!$I:$I)*(LEFT($B12,27)=s251outturn_schools_education!$L:$L)*(S251PY2=s251outturn_schools_education!$A:$A),0)), "")</f>
        <v>253261</v>
      </c>
      <c r="E12" s="660" cm="1">
        <f t="array" ref="E12">IFERROR(INDEX(s251outturn_schools_education!$Q:$Q, MATCH(1,(Cover!$F$7=s251outturn_schools_education!$I:$I)*(LEFT($B12,27)=s251outturn_schools_education!$L:$L)*(S251PY1=s251outturn_schools_education!$A:$A),0)), "")</f>
        <v>425154</v>
      </c>
      <c r="F12" s="545">
        <v>838462.3081761006</v>
      </c>
      <c r="G12" s="419">
        <v>1328291.8190566036</v>
      </c>
      <c r="H12" s="419">
        <v>2539452.1463836478</v>
      </c>
      <c r="I12" s="419">
        <v>2695982.1314465413</v>
      </c>
      <c r="J12" s="419">
        <v>3300438.69591195</v>
      </c>
      <c r="K12" s="419">
        <v>4056009.4014937109</v>
      </c>
      <c r="L12" s="419">
        <v>5000472.7834709119</v>
      </c>
      <c r="M12" s="419">
        <v>6181052.0109424135</v>
      </c>
      <c r="N12" s="547"/>
      <c r="O12" s="421">
        <f>SUMIF('[4]Gemma Forecasts'!$C$5:$C$60,$A$12,'[4]Gemma Forecasts'!AB$5:AB$60)*'[4]School % Split'!$N$12</f>
        <v>1276723.6738590021</v>
      </c>
      <c r="P12" s="421">
        <f>SUMIF('[4]Gemma Forecasts'!$C$5:$C$60,$A$12,'[4]Gemma Forecasts'!AC$5:AC$60)*'[4]School % Split'!$N$12</f>
        <v>1517785.1035770439</v>
      </c>
      <c r="Q12" s="421">
        <f>SUMIF('[4]Gemma Forecasts'!$C$5:$C$60,$A$12,'[4]Gemma Forecasts'!AD$5:AD$60)*'[4]School % Split'!$N$12</f>
        <v>1860879.1585593552</v>
      </c>
      <c r="R12" s="421">
        <f>SUMIF('[4]Gemma Forecasts'!$C$5:$C$60,$A$12,'[4]Gemma Forecasts'!AE$5:AE$60)*'[4]School % Split'!$N$12</f>
        <v>2289746.7272872445</v>
      </c>
      <c r="S12" s="421">
        <f>SUMIF('[4]Gemma Forecasts'!$C$5:$C$60,$A$12,'[4]Gemma Forecasts'!AF$5:AF$60)*'[4]School % Split'!$N$12</f>
        <v>2825831.1881971057</v>
      </c>
      <c r="T12" s="421">
        <f>SUMIF('[4]Gemma Forecasts'!$C$5:$C$60,$A$12,'[4]Gemma Forecasts'!AG$5:AG$60)*'[4]School % Split'!$N$12</f>
        <v>3495936.7643344328</v>
      </c>
      <c r="U12" s="421">
        <f>SUMIF('[4]Gemma Forecasts'!$C$5:$C$60,$A$12,'[4]Gemma Forecasts'!AH$5:AH$60)*'[4]School % Split'!$N$12</f>
        <v>4333568.7345060911</v>
      </c>
      <c r="V12" s="674" t="s">
        <v>578</v>
      </c>
      <c r="W12" s="602"/>
      <c r="X12" s="602"/>
      <c r="Y12" s="602"/>
      <c r="Z12" s="604"/>
      <c r="AA12" s="569"/>
    </row>
    <row r="13" spans="1:27" s="54" customFormat="1" ht="15" customHeight="1" x14ac:dyDescent="0.3">
      <c r="A13" s="80" t="s">
        <v>579</v>
      </c>
      <c r="B13" s="624" t="s">
        <v>580</v>
      </c>
      <c r="C13" s="659" cm="1">
        <f t="array" ref="C13">IFERROR(INDEX(s251outturn_schools_education!$S:$S, MATCH(1,(Cover!$F$7=s251outturn_schools_education!$I:$I)*(LEFT($B13,33)=s251outturn_schools_education!$L:$L)*(S251PY3=s251outturn_schools_education!$A:$A),0)), "")</f>
        <v>120421</v>
      </c>
      <c r="D13" s="661" cm="1">
        <f t="array" ref="D13">IFERROR(INDEX(s251outturn_schools_education!$S:$S, MATCH(1,(Cover!$F$7=s251outturn_schools_education!$I:$I)*(LEFT($B13,33)=s251outturn_schools_education!$L:$L)*(S251PY2=s251outturn_schools_education!$A:$A),0)), "")</f>
        <v>202267</v>
      </c>
      <c r="E13" s="660" cm="1">
        <f t="array" ref="E13">IFERROR(INDEX(s251outturn_schools_education!$S:$S, MATCH(1,(Cover!$F$7=s251outturn_schools_education!$I:$I)*(LEFT($B13,33)=s251outturn_schools_education!$L:$L)*(S251PY1=s251outturn_schools_education!$A:$A),0)), "")</f>
        <v>210457</v>
      </c>
      <c r="F13" s="545">
        <v>142667</v>
      </c>
      <c r="G13" s="419">
        <v>90778</v>
      </c>
      <c r="H13" s="419">
        <v>200000</v>
      </c>
      <c r="I13" s="419">
        <v>200000</v>
      </c>
      <c r="J13" s="419">
        <v>200000</v>
      </c>
      <c r="K13" s="419">
        <v>200000</v>
      </c>
      <c r="L13" s="419">
        <v>200000</v>
      </c>
      <c r="M13" s="419">
        <v>200000</v>
      </c>
      <c r="N13" s="547"/>
      <c r="O13" s="546">
        <f>'[4]Gemma Forecasts'!AB$8</f>
        <v>200000</v>
      </c>
      <c r="P13" s="546">
        <f>'[4]Gemma Forecasts'!AC$8</f>
        <v>200000</v>
      </c>
      <c r="Q13" s="546">
        <f>'[4]Gemma Forecasts'!AD$8</f>
        <v>200000</v>
      </c>
      <c r="R13" s="546">
        <f>'[4]Gemma Forecasts'!AE$8</f>
        <v>200000</v>
      </c>
      <c r="S13" s="546">
        <f>'[4]Gemma Forecasts'!AF$8</f>
        <v>200000</v>
      </c>
      <c r="T13" s="546">
        <f>'[4]Gemma Forecasts'!AG$8</f>
        <v>200000</v>
      </c>
      <c r="U13" s="546">
        <f>'[4]Gemma Forecasts'!AH$8</f>
        <v>200000</v>
      </c>
      <c r="V13" s="674" t="s">
        <v>580</v>
      </c>
      <c r="W13" s="602"/>
      <c r="X13" s="602"/>
      <c r="Y13" s="602"/>
      <c r="Z13" s="604"/>
      <c r="AA13" s="569"/>
    </row>
    <row r="14" spans="1:27" s="54" customFormat="1" ht="15" customHeight="1" x14ac:dyDescent="0.3">
      <c r="A14" s="80" t="s">
        <v>581</v>
      </c>
      <c r="B14" s="624" t="s">
        <v>582</v>
      </c>
      <c r="C14" s="659" cm="1">
        <f t="array" ref="C14">IFERROR(INDEX(s251outturn_schools_education!$S:$S, MATCH(1,(Cover!$F$7=s251outturn_schools_education!$I:$I)*(LEFT($B14,42)=s251outturn_schools_education!$L:$L)*(S251PY3=s251outturn_schools_education!$A:$A),0)), "")</f>
        <v>3642916</v>
      </c>
      <c r="D14" s="662" cm="1">
        <f t="array" ref="D14">IFERROR(INDEX(s251outturn_schools_education!$S:$S, MATCH(1,(Cover!$F$7=s251outturn_schools_education!$I:$I)*(LEFT($B14,42)=s251outturn_schools_education!$L:$L)*(S251PY2=s251outturn_schools_education!$A:$A),0)), "")</f>
        <v>3905272</v>
      </c>
      <c r="E14" s="579" cm="1">
        <f t="array" ref="E14">IFERROR(INDEX(s251outturn_schools_education!$S:$S, MATCH(1,(Cover!$F$7=s251outturn_schools_education!$I:$I)*(LEFT($B14,42)=s251outturn_schools_education!$L:$L)*(S251PY1=s251outturn_schools_education!$A:$A),0)), "")</f>
        <v>5527853</v>
      </c>
      <c r="F14" s="545">
        <v>3222841</v>
      </c>
      <c r="G14" s="419">
        <v>3479444.8599999994</v>
      </c>
      <c r="H14" s="419">
        <v>3590409</v>
      </c>
      <c r="I14" s="419">
        <v>3699213</v>
      </c>
      <c r="J14" s="419">
        <v>3699213</v>
      </c>
      <c r="K14" s="419">
        <v>3699213</v>
      </c>
      <c r="L14" s="419">
        <v>3699213</v>
      </c>
      <c r="M14" s="419">
        <v>3699213</v>
      </c>
      <c r="N14" s="547"/>
      <c r="O14" s="546">
        <f>'[4]Gemma Forecasts'!AB$16+'[4]Gemma Forecasts'!AB$17</f>
        <v>3603360</v>
      </c>
      <c r="P14" s="546">
        <f>'[4]Gemma Forecasts'!AC$16+'[4]Gemma Forecasts'!AC$17</f>
        <v>3603360</v>
      </c>
      <c r="Q14" s="546">
        <f>'[4]Gemma Forecasts'!AD$16+'[4]Gemma Forecasts'!AD$17</f>
        <v>3603360</v>
      </c>
      <c r="R14" s="546">
        <f>'[4]Gemma Forecasts'!AE$16+'[4]Gemma Forecasts'!AE$17</f>
        <v>3603360</v>
      </c>
      <c r="S14" s="546">
        <f>'[4]Gemma Forecasts'!AF$16+'[4]Gemma Forecasts'!AF$17</f>
        <v>3603360</v>
      </c>
      <c r="T14" s="546">
        <f>'[4]Gemma Forecasts'!AG$16+'[4]Gemma Forecasts'!AG$17</f>
        <v>3603360</v>
      </c>
      <c r="U14" s="546">
        <f>'[4]Gemma Forecasts'!AH$16+'[4]Gemma Forecasts'!AH$17</f>
        <v>3603360</v>
      </c>
      <c r="V14" s="674" t="s">
        <v>582</v>
      </c>
      <c r="W14" s="602"/>
      <c r="X14" s="602"/>
      <c r="Y14" s="602"/>
      <c r="Z14" s="604"/>
      <c r="AA14" s="569"/>
    </row>
    <row r="15" spans="1:27" s="54" customFormat="1" ht="15" customHeight="1" thickBot="1" x14ac:dyDescent="0.35">
      <c r="A15" s="80"/>
      <c r="B15" s="578" t="s">
        <v>212</v>
      </c>
      <c r="C15" s="580">
        <f>IFERROR(SUM(C8:C14), "")</f>
        <v>11330127</v>
      </c>
      <c r="D15" s="581">
        <f>IFERROR(SUM(D8:D14), "")</f>
        <v>12204371</v>
      </c>
      <c r="E15" s="581">
        <f>IFERROR(SUM(E8:E14), "")</f>
        <v>12637790</v>
      </c>
      <c r="F15" s="582">
        <f t="shared" ref="F15:J15" si="1">IF(COUNT(F8:F14) &gt; 0, SUM(F8:F14), "")</f>
        <v>10985949.176100628</v>
      </c>
      <c r="G15" s="581">
        <f t="shared" si="1"/>
        <v>11825355.379529933</v>
      </c>
      <c r="H15" s="581">
        <f t="shared" si="1"/>
        <v>12404850.471786341</v>
      </c>
      <c r="I15" s="581">
        <f t="shared" si="1"/>
        <v>13503399.851153638</v>
      </c>
      <c r="J15" s="581">
        <f t="shared" si="1"/>
        <v>14113541.857882896</v>
      </c>
      <c r="K15" s="581">
        <f t="shared" ref="K15:L15" si="2">IF(COUNT(K8:K14) &gt; 0, SUM(K8:K14), "")</f>
        <v>14875252.841109613</v>
      </c>
      <c r="L15" s="581">
        <f t="shared" si="2"/>
        <v>15826347.722943369</v>
      </c>
      <c r="M15" s="582">
        <f t="shared" ref="M15" si="3">IF(COUNT(M8:M14) &gt; 0, SUM(M8:M14), "")</f>
        <v>17014088.97025995</v>
      </c>
      <c r="N15" s="547"/>
      <c r="O15" s="581">
        <f t="shared" ref="O15:R15" si="4">IF(COUNT(O8:O14) &gt; 0, SUM(O8:O14), "")</f>
        <v>12481923.055805545</v>
      </c>
      <c r="P15" s="581">
        <f t="shared" si="4"/>
        <v>12562296.855862159</v>
      </c>
      <c r="Q15" s="581">
        <f t="shared" si="4"/>
        <v>12911878.146708623</v>
      </c>
      <c r="R15" s="581">
        <f t="shared" si="4"/>
        <v>13347751.930169793</v>
      </c>
      <c r="S15" s="581">
        <f t="shared" ref="S15:U15" si="5">IF(COUNT(S8:S14) &gt; 0, SUM(S8:S14), "")</f>
        <v>13891403.102991601</v>
      </c>
      <c r="T15" s="581">
        <f t="shared" si="5"/>
        <v>14569680.727993829</v>
      </c>
      <c r="U15" s="581">
        <f t="shared" si="5"/>
        <v>15416138.510939579</v>
      </c>
      <c r="V15" s="606" t="s">
        <v>212</v>
      </c>
      <c r="W15" s="607"/>
      <c r="X15" s="607"/>
      <c r="Y15" s="607"/>
      <c r="Z15" s="509"/>
      <c r="AA15" s="569"/>
    </row>
    <row r="16" spans="1:27" s="54" customFormat="1" ht="15" customHeight="1" x14ac:dyDescent="0.3">
      <c r="B16" s="291"/>
      <c r="C16" s="552"/>
      <c r="D16" s="552"/>
      <c r="E16" s="552"/>
      <c r="F16" s="552"/>
      <c r="G16" s="552"/>
      <c r="H16" s="552"/>
      <c r="O16" s="291"/>
      <c r="P16" s="291"/>
      <c r="Q16" s="291"/>
      <c r="R16" s="291"/>
      <c r="S16" s="291"/>
      <c r="T16" s="291"/>
      <c r="U16" s="291"/>
    </row>
    <row r="17" spans="2:24" s="54" customFormat="1" ht="25.2" customHeight="1" thickBot="1" x14ac:dyDescent="0.35">
      <c r="C17" s="55" t="s">
        <v>549</v>
      </c>
      <c r="D17" s="55"/>
      <c r="E17" s="55"/>
      <c r="F17" s="55"/>
      <c r="G17" s="55"/>
      <c r="H17" s="55"/>
      <c r="I17" s="55"/>
      <c r="J17" s="55"/>
      <c r="K17" s="55"/>
      <c r="L17" s="55"/>
      <c r="M17" s="55"/>
      <c r="O17" s="55" t="s">
        <v>583</v>
      </c>
      <c r="P17" s="55"/>
      <c r="Q17" s="55"/>
      <c r="R17" s="55"/>
      <c r="S17" s="55"/>
      <c r="T17" s="55"/>
      <c r="U17" s="55"/>
      <c r="V17" s="55"/>
      <c r="W17" s="55"/>
      <c r="X17" s="55"/>
    </row>
    <row r="18" spans="2:24" s="54" customFormat="1" ht="15" customHeight="1" x14ac:dyDescent="0.3">
      <c r="B18" s="583" t="s">
        <v>304</v>
      </c>
      <c r="C18" s="413">
        <f>ehcp_year1</f>
        <v>2022</v>
      </c>
      <c r="D18" s="413">
        <f>C18+1</f>
        <v>2023</v>
      </c>
      <c r="E18" s="413">
        <f t="shared" ref="E18:M18" si="6">D18+1</f>
        <v>2024</v>
      </c>
      <c r="F18" s="495">
        <f t="shared" si="6"/>
        <v>2025</v>
      </c>
      <c r="G18" s="414">
        <f t="shared" si="6"/>
        <v>2026</v>
      </c>
      <c r="H18" s="414">
        <f t="shared" si="6"/>
        <v>2027</v>
      </c>
      <c r="I18" s="414">
        <f t="shared" si="6"/>
        <v>2028</v>
      </c>
      <c r="J18" s="414">
        <f t="shared" si="6"/>
        <v>2029</v>
      </c>
      <c r="K18" s="414">
        <f t="shared" si="6"/>
        <v>2030</v>
      </c>
      <c r="L18" s="414">
        <f t="shared" si="6"/>
        <v>2031</v>
      </c>
      <c r="M18" s="495">
        <f t="shared" si="6"/>
        <v>2032</v>
      </c>
      <c r="O18" s="430">
        <f>D18</f>
        <v>2023</v>
      </c>
      <c r="P18" s="413">
        <f t="shared" ref="P18:X18" si="7">E18</f>
        <v>2024</v>
      </c>
      <c r="Q18" s="495">
        <f t="shared" si="7"/>
        <v>2025</v>
      </c>
      <c r="R18" s="414">
        <f t="shared" si="7"/>
        <v>2026</v>
      </c>
      <c r="S18" s="414">
        <f t="shared" si="7"/>
        <v>2027</v>
      </c>
      <c r="T18" s="414">
        <f t="shared" si="7"/>
        <v>2028</v>
      </c>
      <c r="U18" s="414">
        <f t="shared" si="7"/>
        <v>2029</v>
      </c>
      <c r="V18" s="414">
        <f t="shared" si="7"/>
        <v>2030</v>
      </c>
      <c r="W18" s="414">
        <f t="shared" si="7"/>
        <v>2031</v>
      </c>
      <c r="X18" s="495">
        <f t="shared" si="7"/>
        <v>2032</v>
      </c>
    </row>
    <row r="19" spans="2:24" s="54" customFormat="1" ht="15" customHeight="1" x14ac:dyDescent="0.3">
      <c r="B19" s="584" t="s">
        <v>305</v>
      </c>
      <c r="C19" s="426">
        <v>0</v>
      </c>
      <c r="D19" s="426">
        <v>0</v>
      </c>
      <c r="E19" s="426">
        <v>0</v>
      </c>
      <c r="F19" s="427">
        <v>0</v>
      </c>
      <c r="G19" s="426">
        <v>0</v>
      </c>
      <c r="H19" s="426">
        <v>0</v>
      </c>
      <c r="I19" s="426">
        <v>0</v>
      </c>
      <c r="J19" s="426">
        <v>0</v>
      </c>
      <c r="K19" s="426">
        <v>0</v>
      </c>
      <c r="L19" s="426">
        <v>0</v>
      </c>
      <c r="M19" s="426">
        <v>0</v>
      </c>
      <c r="O19" s="609" t="str">
        <f t="shared" ref="O19:R24" si="8">IFERROR((D19-C19)/C19,"")</f>
        <v/>
      </c>
      <c r="P19" s="610" t="str">
        <f t="shared" si="8"/>
        <v/>
      </c>
      <c r="Q19" s="611" t="str">
        <f t="shared" si="8"/>
        <v/>
      </c>
      <c r="R19" s="610" t="str">
        <f t="shared" si="8"/>
        <v/>
      </c>
      <c r="S19" s="610" t="str">
        <f t="shared" ref="S19:S24" si="9">IFERROR((H19-G19)/G19,"")</f>
        <v/>
      </c>
      <c r="T19" s="610" t="str">
        <f t="shared" ref="T19:X24" si="10">IFERROR((I19-H19)/H19,"")</f>
        <v/>
      </c>
      <c r="U19" s="610" t="str">
        <f t="shared" si="10"/>
        <v/>
      </c>
      <c r="V19" s="610" t="str">
        <f t="shared" si="10"/>
        <v/>
      </c>
      <c r="W19" s="610" t="str">
        <f t="shared" si="10"/>
        <v/>
      </c>
      <c r="X19" s="611" t="str">
        <f t="shared" si="10"/>
        <v/>
      </c>
    </row>
    <row r="20" spans="2:24" s="54" customFormat="1" ht="15" customHeight="1" x14ac:dyDescent="0.3">
      <c r="B20" s="585" t="s">
        <v>306</v>
      </c>
      <c r="C20" s="428">
        <v>17</v>
      </c>
      <c r="D20" s="428">
        <v>12</v>
      </c>
      <c r="E20" s="428">
        <v>9</v>
      </c>
      <c r="F20" s="429">
        <v>11</v>
      </c>
      <c r="G20" s="428">
        <v>9</v>
      </c>
      <c r="H20" s="428">
        <v>9</v>
      </c>
      <c r="I20" s="428">
        <v>9</v>
      </c>
      <c r="J20" s="428">
        <v>9</v>
      </c>
      <c r="K20" s="428">
        <v>9</v>
      </c>
      <c r="L20" s="428">
        <v>9</v>
      </c>
      <c r="M20" s="428">
        <v>9</v>
      </c>
      <c r="O20" s="612">
        <f t="shared" si="8"/>
        <v>-0.29411764705882354</v>
      </c>
      <c r="P20" s="613">
        <f t="shared" si="8"/>
        <v>-0.25</v>
      </c>
      <c r="Q20" s="614">
        <f t="shared" si="8"/>
        <v>0.22222222222222221</v>
      </c>
      <c r="R20" s="613">
        <f t="shared" si="8"/>
        <v>-0.18181818181818182</v>
      </c>
      <c r="S20" s="613">
        <f t="shared" si="9"/>
        <v>0</v>
      </c>
      <c r="T20" s="613">
        <f t="shared" si="10"/>
        <v>0</v>
      </c>
      <c r="U20" s="613">
        <f t="shared" si="10"/>
        <v>0</v>
      </c>
      <c r="V20" s="613">
        <f t="shared" si="10"/>
        <v>0</v>
      </c>
      <c r="W20" s="613">
        <f t="shared" si="10"/>
        <v>0</v>
      </c>
      <c r="X20" s="614">
        <f t="shared" si="10"/>
        <v>0</v>
      </c>
    </row>
    <row r="21" spans="2:24" s="54" customFormat="1" ht="15" customHeight="1" x14ac:dyDescent="0.3">
      <c r="B21" s="585" t="s">
        <v>307</v>
      </c>
      <c r="C21" s="428">
        <v>48</v>
      </c>
      <c r="D21" s="428">
        <v>38</v>
      </c>
      <c r="E21" s="428">
        <v>20</v>
      </c>
      <c r="F21" s="429">
        <v>14</v>
      </c>
      <c r="G21" s="428">
        <v>20</v>
      </c>
      <c r="H21" s="428">
        <v>20</v>
      </c>
      <c r="I21" s="428">
        <v>20</v>
      </c>
      <c r="J21" s="428">
        <v>20</v>
      </c>
      <c r="K21" s="428">
        <v>20</v>
      </c>
      <c r="L21" s="428">
        <v>20</v>
      </c>
      <c r="M21" s="428">
        <v>20</v>
      </c>
      <c r="O21" s="612">
        <f t="shared" si="8"/>
        <v>-0.20833333333333334</v>
      </c>
      <c r="P21" s="613">
        <f t="shared" si="8"/>
        <v>-0.47368421052631576</v>
      </c>
      <c r="Q21" s="614">
        <f t="shared" si="8"/>
        <v>-0.3</v>
      </c>
      <c r="R21" s="613">
        <f t="shared" si="8"/>
        <v>0.42857142857142855</v>
      </c>
      <c r="S21" s="613">
        <f t="shared" si="9"/>
        <v>0</v>
      </c>
      <c r="T21" s="613">
        <f t="shared" si="10"/>
        <v>0</v>
      </c>
      <c r="U21" s="613">
        <f t="shared" si="10"/>
        <v>0</v>
      </c>
      <c r="V21" s="613">
        <f t="shared" si="10"/>
        <v>0</v>
      </c>
      <c r="W21" s="613">
        <f t="shared" si="10"/>
        <v>0</v>
      </c>
      <c r="X21" s="614">
        <f t="shared" si="10"/>
        <v>0</v>
      </c>
    </row>
    <row r="22" spans="2:24" s="54" customFormat="1" ht="15" customHeight="1" x14ac:dyDescent="0.3">
      <c r="B22" s="585" t="s">
        <v>308</v>
      </c>
      <c r="C22" s="428">
        <v>1</v>
      </c>
      <c r="D22" s="428">
        <v>22</v>
      </c>
      <c r="E22" s="428">
        <v>8</v>
      </c>
      <c r="F22" s="429">
        <v>10</v>
      </c>
      <c r="G22" s="428">
        <v>8</v>
      </c>
      <c r="H22" s="428">
        <v>8</v>
      </c>
      <c r="I22" s="428">
        <v>8</v>
      </c>
      <c r="J22" s="428">
        <v>8</v>
      </c>
      <c r="K22" s="428">
        <v>8</v>
      </c>
      <c r="L22" s="428">
        <v>8</v>
      </c>
      <c r="M22" s="428">
        <v>8</v>
      </c>
      <c r="O22" s="612">
        <f t="shared" si="8"/>
        <v>21</v>
      </c>
      <c r="P22" s="613">
        <f t="shared" si="8"/>
        <v>-0.63636363636363635</v>
      </c>
      <c r="Q22" s="614">
        <f t="shared" si="8"/>
        <v>0.25</v>
      </c>
      <c r="R22" s="613">
        <f t="shared" si="8"/>
        <v>-0.2</v>
      </c>
      <c r="S22" s="613">
        <f t="shared" si="9"/>
        <v>0</v>
      </c>
      <c r="T22" s="613">
        <f t="shared" si="10"/>
        <v>0</v>
      </c>
      <c r="U22" s="613">
        <f t="shared" si="10"/>
        <v>0</v>
      </c>
      <c r="V22" s="613">
        <f t="shared" si="10"/>
        <v>0</v>
      </c>
      <c r="W22" s="613">
        <f t="shared" si="10"/>
        <v>0</v>
      </c>
      <c r="X22" s="614">
        <f t="shared" si="10"/>
        <v>0</v>
      </c>
    </row>
    <row r="23" spans="2:24" s="54" customFormat="1" ht="15" customHeight="1" x14ac:dyDescent="0.3">
      <c r="B23" s="585" t="s">
        <v>309</v>
      </c>
      <c r="C23" s="428">
        <v>0</v>
      </c>
      <c r="D23" s="428">
        <v>0</v>
      </c>
      <c r="E23" s="428">
        <v>0</v>
      </c>
      <c r="F23" s="429">
        <v>0</v>
      </c>
      <c r="G23" s="428">
        <v>0</v>
      </c>
      <c r="H23" s="428">
        <v>0</v>
      </c>
      <c r="I23" s="428">
        <v>0</v>
      </c>
      <c r="J23" s="428">
        <v>0</v>
      </c>
      <c r="K23" s="428">
        <v>0</v>
      </c>
      <c r="L23" s="428">
        <v>0</v>
      </c>
      <c r="M23" s="428">
        <v>0</v>
      </c>
      <c r="O23" s="612" t="str">
        <f t="shared" si="8"/>
        <v/>
      </c>
      <c r="P23" s="613" t="str">
        <f t="shared" si="8"/>
        <v/>
      </c>
      <c r="Q23" s="614" t="str">
        <f t="shared" si="8"/>
        <v/>
      </c>
      <c r="R23" s="613" t="str">
        <f t="shared" si="8"/>
        <v/>
      </c>
      <c r="S23" s="613" t="str">
        <f t="shared" si="9"/>
        <v/>
      </c>
      <c r="T23" s="613" t="str">
        <f t="shared" si="10"/>
        <v/>
      </c>
      <c r="U23" s="613" t="str">
        <f t="shared" si="10"/>
        <v/>
      </c>
      <c r="V23" s="613" t="str">
        <f t="shared" si="10"/>
        <v/>
      </c>
      <c r="W23" s="613" t="str">
        <f t="shared" si="10"/>
        <v/>
      </c>
      <c r="X23" s="614" t="str">
        <f t="shared" si="10"/>
        <v/>
      </c>
    </row>
    <row r="24" spans="2:24" s="54" customFormat="1" ht="15" customHeight="1" thickBot="1" x14ac:dyDescent="0.35">
      <c r="B24" s="586" t="s">
        <v>310</v>
      </c>
      <c r="C24" s="587">
        <f t="shared" ref="C24:M24" si="11">IF(COUNT(C19:C23) &gt; 0, SUM(C19:C23), "")</f>
        <v>66</v>
      </c>
      <c r="D24" s="587">
        <f t="shared" si="11"/>
        <v>72</v>
      </c>
      <c r="E24" s="587">
        <f t="shared" si="11"/>
        <v>37</v>
      </c>
      <c r="F24" s="588">
        <f t="shared" si="11"/>
        <v>35</v>
      </c>
      <c r="G24" s="587">
        <f t="shared" si="11"/>
        <v>37</v>
      </c>
      <c r="H24" s="587">
        <f t="shared" si="11"/>
        <v>37</v>
      </c>
      <c r="I24" s="587">
        <f t="shared" si="11"/>
        <v>37</v>
      </c>
      <c r="J24" s="587">
        <f t="shared" si="11"/>
        <v>37</v>
      </c>
      <c r="K24" s="587">
        <f t="shared" si="11"/>
        <v>37</v>
      </c>
      <c r="L24" s="587">
        <f t="shared" si="11"/>
        <v>37</v>
      </c>
      <c r="M24" s="588">
        <f t="shared" si="11"/>
        <v>37</v>
      </c>
      <c r="O24" s="615">
        <f t="shared" si="8"/>
        <v>9.0909090909090912E-2</v>
      </c>
      <c r="P24" s="616">
        <f t="shared" si="8"/>
        <v>-0.4861111111111111</v>
      </c>
      <c r="Q24" s="617">
        <f t="shared" si="8"/>
        <v>-5.4054054054054057E-2</v>
      </c>
      <c r="R24" s="616">
        <f t="shared" si="8"/>
        <v>5.7142857142857141E-2</v>
      </c>
      <c r="S24" s="616">
        <f t="shared" si="9"/>
        <v>0</v>
      </c>
      <c r="T24" s="616">
        <f t="shared" si="10"/>
        <v>0</v>
      </c>
      <c r="U24" s="616">
        <f t="shared" si="10"/>
        <v>0</v>
      </c>
      <c r="V24" s="616">
        <f t="shared" si="10"/>
        <v>0</v>
      </c>
      <c r="W24" s="616">
        <f t="shared" si="10"/>
        <v>0</v>
      </c>
      <c r="X24" s="617">
        <f t="shared" si="10"/>
        <v>0</v>
      </c>
    </row>
    <row r="25" spans="2:24" s="54" customFormat="1" ht="15" customHeight="1" x14ac:dyDescent="0.3">
      <c r="C25" s="552"/>
      <c r="D25" s="552"/>
      <c r="O25" s="291"/>
      <c r="P25" s="291"/>
      <c r="Q25" s="291"/>
      <c r="R25" s="291"/>
      <c r="S25" s="291"/>
      <c r="T25" s="291"/>
      <c r="U25" s="291"/>
      <c r="V25" s="291"/>
      <c r="W25" s="291"/>
      <c r="X25" s="291"/>
    </row>
    <row r="26" spans="2:24" s="54" customFormat="1" ht="25.2" customHeight="1" thickBot="1" x14ac:dyDescent="0.35">
      <c r="C26" s="55" t="s">
        <v>584</v>
      </c>
      <c r="D26" s="55"/>
      <c r="E26" s="55"/>
      <c r="F26" s="55"/>
      <c r="G26" s="55"/>
      <c r="H26" s="55"/>
      <c r="I26" s="55"/>
      <c r="J26" s="55"/>
      <c r="K26" s="55"/>
      <c r="L26" s="55"/>
      <c r="M26" s="55"/>
      <c r="O26" s="55" t="s">
        <v>552</v>
      </c>
      <c r="P26" s="55"/>
      <c r="Q26" s="55"/>
      <c r="R26" s="55"/>
      <c r="S26" s="55"/>
      <c r="T26" s="55"/>
      <c r="U26" s="55"/>
      <c r="V26" s="55"/>
      <c r="W26" s="55"/>
      <c r="X26" s="55"/>
    </row>
    <row r="27" spans="2:24" s="54" customFormat="1" ht="15" customHeight="1" x14ac:dyDescent="0.3">
      <c r="B27" s="583" t="s">
        <v>304</v>
      </c>
      <c r="C27" s="413">
        <f>ehcp_year1</f>
        <v>2022</v>
      </c>
      <c r="D27" s="413">
        <f>C27+1</f>
        <v>2023</v>
      </c>
      <c r="E27" s="413">
        <f t="shared" ref="E27:M27" si="12">D27+1</f>
        <v>2024</v>
      </c>
      <c r="F27" s="495">
        <f t="shared" si="12"/>
        <v>2025</v>
      </c>
      <c r="G27" s="414">
        <f t="shared" si="12"/>
        <v>2026</v>
      </c>
      <c r="H27" s="414">
        <f t="shared" si="12"/>
        <v>2027</v>
      </c>
      <c r="I27" s="414">
        <f t="shared" si="12"/>
        <v>2028</v>
      </c>
      <c r="J27" s="414">
        <f t="shared" si="12"/>
        <v>2029</v>
      </c>
      <c r="K27" s="414">
        <f t="shared" si="12"/>
        <v>2030</v>
      </c>
      <c r="L27" s="414">
        <f t="shared" si="12"/>
        <v>2031</v>
      </c>
      <c r="M27" s="495">
        <f t="shared" si="12"/>
        <v>2032</v>
      </c>
      <c r="O27" s="430">
        <f>D27</f>
        <v>2023</v>
      </c>
      <c r="P27" s="413">
        <f t="shared" ref="P27" si="13">E27</f>
        <v>2024</v>
      </c>
      <c r="Q27" s="495">
        <f t="shared" ref="Q27" si="14">F27</f>
        <v>2025</v>
      </c>
      <c r="R27" s="414">
        <f t="shared" ref="R27" si="15">G27</f>
        <v>2026</v>
      </c>
      <c r="S27" s="414">
        <f t="shared" ref="S27" si="16">H27</f>
        <v>2027</v>
      </c>
      <c r="T27" s="414">
        <f t="shared" ref="T27" si="17">I27</f>
        <v>2028</v>
      </c>
      <c r="U27" s="414">
        <f t="shared" ref="U27" si="18">J27</f>
        <v>2029</v>
      </c>
      <c r="V27" s="414">
        <f t="shared" ref="V27" si="19">K27</f>
        <v>2030</v>
      </c>
      <c r="W27" s="414">
        <f t="shared" ref="W27" si="20">L27</f>
        <v>2031</v>
      </c>
      <c r="X27" s="495">
        <f t="shared" ref="X27" si="21">M27</f>
        <v>2032</v>
      </c>
    </row>
    <row r="28" spans="2:24" s="54" customFormat="1" ht="15" customHeight="1" x14ac:dyDescent="0.3">
      <c r="B28" s="584" t="s">
        <v>305</v>
      </c>
      <c r="C28" s="426"/>
      <c r="D28" s="426"/>
      <c r="E28" s="426"/>
      <c r="F28" s="427"/>
      <c r="G28" s="426"/>
      <c r="H28" s="426"/>
      <c r="I28" s="426"/>
      <c r="J28" s="426"/>
      <c r="K28" s="426"/>
      <c r="L28" s="426"/>
      <c r="M28" s="427"/>
      <c r="O28" s="609" t="str">
        <f t="shared" ref="O28:R33" si="22">IFERROR((D28-C28)/C28,"")</f>
        <v/>
      </c>
      <c r="P28" s="610" t="str">
        <f t="shared" si="22"/>
        <v/>
      </c>
      <c r="Q28" s="611" t="str">
        <f t="shared" si="22"/>
        <v/>
      </c>
      <c r="R28" s="610" t="str">
        <f t="shared" si="22"/>
        <v/>
      </c>
      <c r="S28" s="610" t="str">
        <f t="shared" ref="S28:S33" si="23">IFERROR((H28-G28)/G28,"")</f>
        <v/>
      </c>
      <c r="T28" s="610" t="str">
        <f t="shared" ref="T28:X33" si="24">IFERROR((I28-H28)/H28,"")</f>
        <v/>
      </c>
      <c r="U28" s="610" t="str">
        <f t="shared" si="24"/>
        <v/>
      </c>
      <c r="V28" s="610" t="str">
        <f t="shared" si="24"/>
        <v/>
      </c>
      <c r="W28" s="610" t="str">
        <f t="shared" si="24"/>
        <v/>
      </c>
      <c r="X28" s="611" t="str">
        <f t="shared" si="24"/>
        <v/>
      </c>
    </row>
    <row r="29" spans="2:24" s="54" customFormat="1" ht="15" customHeight="1" x14ac:dyDescent="0.3">
      <c r="B29" s="585" t="s">
        <v>306</v>
      </c>
      <c r="C29" s="428"/>
      <c r="D29" s="428"/>
      <c r="E29" s="428"/>
      <c r="F29" s="429"/>
      <c r="G29" s="428"/>
      <c r="H29" s="428"/>
      <c r="I29" s="428"/>
      <c r="J29" s="428"/>
      <c r="K29" s="428"/>
      <c r="L29" s="428"/>
      <c r="M29" s="429"/>
      <c r="O29" s="612" t="str">
        <f t="shared" si="22"/>
        <v/>
      </c>
      <c r="P29" s="613" t="str">
        <f t="shared" si="22"/>
        <v/>
      </c>
      <c r="Q29" s="614" t="str">
        <f t="shared" si="22"/>
        <v/>
      </c>
      <c r="R29" s="613" t="str">
        <f t="shared" si="22"/>
        <v/>
      </c>
      <c r="S29" s="613" t="str">
        <f t="shared" si="23"/>
        <v/>
      </c>
      <c r="T29" s="613" t="str">
        <f t="shared" si="24"/>
        <v/>
      </c>
      <c r="U29" s="613" t="str">
        <f t="shared" si="24"/>
        <v/>
      </c>
      <c r="V29" s="613" t="str">
        <f t="shared" si="24"/>
        <v/>
      </c>
      <c r="W29" s="613" t="str">
        <f t="shared" si="24"/>
        <v/>
      </c>
      <c r="X29" s="614" t="str">
        <f t="shared" si="24"/>
        <v/>
      </c>
    </row>
    <row r="30" spans="2:24" s="54" customFormat="1" ht="15" customHeight="1" x14ac:dyDescent="0.3">
      <c r="B30" s="585" t="s">
        <v>307</v>
      </c>
      <c r="C30" s="428"/>
      <c r="D30" s="428"/>
      <c r="E30" s="428"/>
      <c r="F30" s="429"/>
      <c r="G30" s="428"/>
      <c r="H30" s="428"/>
      <c r="I30" s="428"/>
      <c r="J30" s="428"/>
      <c r="K30" s="428"/>
      <c r="L30" s="428"/>
      <c r="M30" s="429"/>
      <c r="O30" s="612" t="str">
        <f t="shared" si="22"/>
        <v/>
      </c>
      <c r="P30" s="613" t="str">
        <f t="shared" si="22"/>
        <v/>
      </c>
      <c r="Q30" s="614" t="str">
        <f t="shared" si="22"/>
        <v/>
      </c>
      <c r="R30" s="613" t="str">
        <f t="shared" si="22"/>
        <v/>
      </c>
      <c r="S30" s="613" t="str">
        <f t="shared" si="23"/>
        <v/>
      </c>
      <c r="T30" s="613" t="str">
        <f t="shared" si="24"/>
        <v/>
      </c>
      <c r="U30" s="613" t="str">
        <f t="shared" si="24"/>
        <v/>
      </c>
      <c r="V30" s="613" t="str">
        <f t="shared" si="24"/>
        <v/>
      </c>
      <c r="W30" s="613" t="str">
        <f t="shared" si="24"/>
        <v/>
      </c>
      <c r="X30" s="614" t="str">
        <f t="shared" si="24"/>
        <v/>
      </c>
    </row>
    <row r="31" spans="2:24" s="54" customFormat="1" ht="15" customHeight="1" x14ac:dyDescent="0.3">
      <c r="B31" s="585" t="s">
        <v>308</v>
      </c>
      <c r="C31" s="428"/>
      <c r="D31" s="428"/>
      <c r="E31" s="428"/>
      <c r="F31" s="429"/>
      <c r="G31" s="555"/>
      <c r="H31" s="428"/>
      <c r="I31" s="428"/>
      <c r="J31" s="428"/>
      <c r="K31" s="428"/>
      <c r="L31" s="428"/>
      <c r="M31" s="429"/>
      <c r="O31" s="612" t="str">
        <f t="shared" si="22"/>
        <v/>
      </c>
      <c r="P31" s="613" t="str">
        <f t="shared" si="22"/>
        <v/>
      </c>
      <c r="Q31" s="614" t="str">
        <f t="shared" si="22"/>
        <v/>
      </c>
      <c r="R31" s="613" t="str">
        <f t="shared" si="22"/>
        <v/>
      </c>
      <c r="S31" s="613" t="str">
        <f t="shared" si="23"/>
        <v/>
      </c>
      <c r="T31" s="613" t="str">
        <f t="shared" si="24"/>
        <v/>
      </c>
      <c r="U31" s="613" t="str">
        <f t="shared" si="24"/>
        <v/>
      </c>
      <c r="V31" s="613" t="str">
        <f t="shared" si="24"/>
        <v/>
      </c>
      <c r="W31" s="613" t="str">
        <f t="shared" si="24"/>
        <v/>
      </c>
      <c r="X31" s="614" t="str">
        <f t="shared" si="24"/>
        <v/>
      </c>
    </row>
    <row r="32" spans="2:24" s="54" customFormat="1" ht="15" customHeight="1" x14ac:dyDescent="0.3">
      <c r="B32" s="585" t="s">
        <v>309</v>
      </c>
      <c r="C32" s="428"/>
      <c r="D32" s="428"/>
      <c r="E32" s="428"/>
      <c r="F32" s="429"/>
      <c r="G32" s="426"/>
      <c r="H32" s="428"/>
      <c r="I32" s="428"/>
      <c r="J32" s="428"/>
      <c r="K32" s="428"/>
      <c r="L32" s="428"/>
      <c r="M32" s="429"/>
      <c r="O32" s="612" t="str">
        <f t="shared" si="22"/>
        <v/>
      </c>
      <c r="P32" s="613" t="str">
        <f t="shared" si="22"/>
        <v/>
      </c>
      <c r="Q32" s="614" t="str">
        <f t="shared" si="22"/>
        <v/>
      </c>
      <c r="R32" s="613" t="str">
        <f t="shared" si="22"/>
        <v/>
      </c>
      <c r="S32" s="613" t="str">
        <f t="shared" si="23"/>
        <v/>
      </c>
      <c r="T32" s="613" t="str">
        <f t="shared" si="24"/>
        <v/>
      </c>
      <c r="U32" s="613" t="str">
        <f t="shared" si="24"/>
        <v/>
      </c>
      <c r="V32" s="613" t="str">
        <f t="shared" si="24"/>
        <v/>
      </c>
      <c r="W32" s="613" t="str">
        <f t="shared" si="24"/>
        <v/>
      </c>
      <c r="X32" s="614" t="str">
        <f t="shared" si="24"/>
        <v/>
      </c>
    </row>
    <row r="33" spans="2:24" s="54" customFormat="1" ht="15" customHeight="1" thickBot="1" x14ac:dyDescent="0.35">
      <c r="B33" s="586" t="s">
        <v>310</v>
      </c>
      <c r="C33" s="587" t="str">
        <f t="shared" ref="C33:M33" si="25">IF(COUNT(C28:C32) &gt; 0, SUM(C28:C32), "")</f>
        <v/>
      </c>
      <c r="D33" s="587" t="str">
        <f t="shared" si="25"/>
        <v/>
      </c>
      <c r="E33" s="587" t="str">
        <f t="shared" si="25"/>
        <v/>
      </c>
      <c r="F33" s="588" t="str">
        <f t="shared" si="25"/>
        <v/>
      </c>
      <c r="G33" s="587" t="str">
        <f t="shared" si="25"/>
        <v/>
      </c>
      <c r="H33" s="587" t="str">
        <f t="shared" si="25"/>
        <v/>
      </c>
      <c r="I33" s="587" t="str">
        <f t="shared" si="25"/>
        <v/>
      </c>
      <c r="J33" s="587" t="str">
        <f t="shared" si="25"/>
        <v/>
      </c>
      <c r="K33" s="587" t="str">
        <f t="shared" si="25"/>
        <v/>
      </c>
      <c r="L33" s="587" t="str">
        <f t="shared" si="25"/>
        <v/>
      </c>
      <c r="M33" s="588" t="str">
        <f t="shared" si="25"/>
        <v/>
      </c>
      <c r="O33" s="615" t="str">
        <f t="shared" si="22"/>
        <v/>
      </c>
      <c r="P33" s="616" t="str">
        <f t="shared" si="22"/>
        <v/>
      </c>
      <c r="Q33" s="617" t="str">
        <f t="shared" si="22"/>
        <v/>
      </c>
      <c r="R33" s="616" t="str">
        <f t="shared" si="22"/>
        <v/>
      </c>
      <c r="S33" s="616" t="str">
        <f t="shared" si="23"/>
        <v/>
      </c>
      <c r="T33" s="616" t="str">
        <f t="shared" si="24"/>
        <v/>
      </c>
      <c r="U33" s="616" t="str">
        <f t="shared" si="24"/>
        <v/>
      </c>
      <c r="V33" s="616" t="str">
        <f t="shared" si="24"/>
        <v/>
      </c>
      <c r="W33" s="616" t="str">
        <f t="shared" si="24"/>
        <v/>
      </c>
      <c r="X33" s="617" t="str">
        <f t="shared" si="24"/>
        <v/>
      </c>
    </row>
    <row r="34" spans="2:24" s="54" customFormat="1" ht="15" customHeight="1" x14ac:dyDescent="0.3">
      <c r="C34" s="552"/>
      <c r="D34" s="552"/>
      <c r="F34" s="552"/>
      <c r="G34" s="552"/>
      <c r="H34" s="552"/>
      <c r="I34" s="552"/>
      <c r="O34" s="560"/>
      <c r="P34" s="560"/>
      <c r="Q34" s="654"/>
      <c r="R34" s="654"/>
      <c r="S34" s="655"/>
      <c r="T34" s="655"/>
      <c r="U34" s="655"/>
      <c r="V34" s="655"/>
      <c r="W34" s="655"/>
      <c r="X34" s="655"/>
    </row>
    <row r="35" spans="2:24" s="54" customFormat="1" ht="25.2" customHeight="1" thickBot="1" x14ac:dyDescent="0.35">
      <c r="C35" s="590" t="s">
        <v>553</v>
      </c>
      <c r="D35" s="55"/>
      <c r="E35" s="55"/>
      <c r="F35" s="55"/>
      <c r="G35" s="55"/>
      <c r="H35" s="55"/>
      <c r="I35" s="55"/>
      <c r="J35" s="55"/>
      <c r="K35" s="55"/>
      <c r="L35" s="55"/>
      <c r="M35" s="55"/>
      <c r="O35" s="55" t="s">
        <v>585</v>
      </c>
      <c r="P35" s="55"/>
      <c r="Q35" s="55"/>
      <c r="R35" s="55"/>
      <c r="S35" s="55"/>
      <c r="T35" s="55"/>
      <c r="U35" s="55"/>
      <c r="V35" s="55"/>
      <c r="W35" s="55"/>
      <c r="X35" s="55"/>
    </row>
    <row r="36" spans="2:24" s="54" customFormat="1" ht="15" customHeight="1" x14ac:dyDescent="0.3">
      <c r="B36" s="583" t="s">
        <v>304</v>
      </c>
      <c r="C36" s="413">
        <f>ehcp_year1</f>
        <v>2022</v>
      </c>
      <c r="D36" s="413">
        <f>C36+1</f>
        <v>2023</v>
      </c>
      <c r="E36" s="413">
        <f t="shared" ref="E36:M36" si="26">D36+1</f>
        <v>2024</v>
      </c>
      <c r="F36" s="495">
        <f t="shared" si="26"/>
        <v>2025</v>
      </c>
      <c r="G36" s="414">
        <f t="shared" si="26"/>
        <v>2026</v>
      </c>
      <c r="H36" s="414">
        <f t="shared" si="26"/>
        <v>2027</v>
      </c>
      <c r="I36" s="414">
        <f t="shared" si="26"/>
        <v>2028</v>
      </c>
      <c r="J36" s="414">
        <f t="shared" si="26"/>
        <v>2029</v>
      </c>
      <c r="K36" s="414">
        <f t="shared" si="26"/>
        <v>2030</v>
      </c>
      <c r="L36" s="414">
        <f t="shared" si="26"/>
        <v>2031</v>
      </c>
      <c r="M36" s="495">
        <f t="shared" si="26"/>
        <v>2032</v>
      </c>
      <c r="O36" s="430">
        <f>D36</f>
        <v>2023</v>
      </c>
      <c r="P36" s="413">
        <f t="shared" ref="P36" si="27">E36</f>
        <v>2024</v>
      </c>
      <c r="Q36" s="495">
        <f t="shared" ref="Q36" si="28">F36</f>
        <v>2025</v>
      </c>
      <c r="R36" s="414">
        <f t="shared" ref="R36" si="29">G36</f>
        <v>2026</v>
      </c>
      <c r="S36" s="414">
        <f t="shared" ref="S36" si="30">H36</f>
        <v>2027</v>
      </c>
      <c r="T36" s="414">
        <f t="shared" ref="T36" si="31">I36</f>
        <v>2028</v>
      </c>
      <c r="U36" s="414">
        <f t="shared" ref="U36" si="32">J36</f>
        <v>2029</v>
      </c>
      <c r="V36" s="414">
        <f t="shared" ref="V36" si="33">K36</f>
        <v>2030</v>
      </c>
      <c r="W36" s="414">
        <f t="shared" ref="W36" si="34">L36</f>
        <v>2031</v>
      </c>
      <c r="X36" s="495">
        <f t="shared" ref="X36" si="35">M36</f>
        <v>2032</v>
      </c>
    </row>
    <row r="37" spans="2:24" s="54" customFormat="1" ht="15" customHeight="1" x14ac:dyDescent="0.3">
      <c r="B37" s="584" t="s">
        <v>305</v>
      </c>
      <c r="C37" s="426"/>
      <c r="D37" s="426"/>
      <c r="E37" s="426"/>
      <c r="F37" s="427"/>
      <c r="G37" s="426"/>
      <c r="H37" s="426"/>
      <c r="I37" s="426"/>
      <c r="J37" s="426"/>
      <c r="K37" s="426"/>
      <c r="L37" s="426"/>
      <c r="M37" s="427"/>
      <c r="N37" s="408"/>
      <c r="O37" s="609" t="str">
        <f t="shared" ref="O37:R42" si="36">IFERROR((D37-C37)/C37,"")</f>
        <v/>
      </c>
      <c r="P37" s="610" t="str">
        <f t="shared" si="36"/>
        <v/>
      </c>
      <c r="Q37" s="611" t="str">
        <f t="shared" si="36"/>
        <v/>
      </c>
      <c r="R37" s="610" t="str">
        <f t="shared" si="36"/>
        <v/>
      </c>
      <c r="S37" s="610" t="str">
        <f t="shared" ref="S37:S42" si="37">IFERROR((H37-G37)/G37,"")</f>
        <v/>
      </c>
      <c r="T37" s="610" t="str">
        <f t="shared" ref="T37:X42" si="38">IFERROR((I37-H37)/H37,"")</f>
        <v/>
      </c>
      <c r="U37" s="610" t="str">
        <f t="shared" si="38"/>
        <v/>
      </c>
      <c r="V37" s="610" t="str">
        <f t="shared" si="38"/>
        <v/>
      </c>
      <c r="W37" s="610" t="str">
        <f t="shared" si="38"/>
        <v/>
      </c>
      <c r="X37" s="611" t="str">
        <f t="shared" si="38"/>
        <v/>
      </c>
    </row>
    <row r="38" spans="2:24" s="54" customFormat="1" ht="15" customHeight="1" x14ac:dyDescent="0.3">
      <c r="B38" s="585" t="s">
        <v>306</v>
      </c>
      <c r="C38" s="426"/>
      <c r="D38" s="426"/>
      <c r="E38" s="428"/>
      <c r="F38" s="429"/>
      <c r="G38" s="555"/>
      <c r="H38" s="426"/>
      <c r="I38" s="426"/>
      <c r="J38" s="426"/>
      <c r="K38" s="426"/>
      <c r="L38" s="426"/>
      <c r="M38" s="427"/>
      <c r="N38" s="408"/>
      <c r="O38" s="612" t="str">
        <f t="shared" si="36"/>
        <v/>
      </c>
      <c r="P38" s="613" t="str">
        <f t="shared" si="36"/>
        <v/>
      </c>
      <c r="Q38" s="614" t="str">
        <f t="shared" si="36"/>
        <v/>
      </c>
      <c r="R38" s="613" t="str">
        <f t="shared" si="36"/>
        <v/>
      </c>
      <c r="S38" s="613" t="str">
        <f t="shared" si="37"/>
        <v/>
      </c>
      <c r="T38" s="613" t="str">
        <f t="shared" si="38"/>
        <v/>
      </c>
      <c r="U38" s="613" t="str">
        <f t="shared" si="38"/>
        <v/>
      </c>
      <c r="V38" s="613" t="str">
        <f t="shared" si="38"/>
        <v/>
      </c>
      <c r="W38" s="613" t="str">
        <f t="shared" si="38"/>
        <v/>
      </c>
      <c r="X38" s="614" t="str">
        <f t="shared" si="38"/>
        <v/>
      </c>
    </row>
    <row r="39" spans="2:24" s="54" customFormat="1" ht="15" customHeight="1" x14ac:dyDescent="0.3">
      <c r="B39" s="585" t="s">
        <v>307</v>
      </c>
      <c r="C39" s="426"/>
      <c r="D39" s="426"/>
      <c r="E39" s="428"/>
      <c r="F39" s="429"/>
      <c r="G39" s="426"/>
      <c r="H39" s="426"/>
      <c r="I39" s="426"/>
      <c r="J39" s="426"/>
      <c r="K39" s="426"/>
      <c r="L39" s="426"/>
      <c r="M39" s="427"/>
      <c r="N39" s="408"/>
      <c r="O39" s="612" t="str">
        <f t="shared" si="36"/>
        <v/>
      </c>
      <c r="P39" s="613" t="str">
        <f t="shared" si="36"/>
        <v/>
      </c>
      <c r="Q39" s="614" t="str">
        <f t="shared" si="36"/>
        <v/>
      </c>
      <c r="R39" s="613" t="str">
        <f t="shared" si="36"/>
        <v/>
      </c>
      <c r="S39" s="613" t="str">
        <f t="shared" si="37"/>
        <v/>
      </c>
      <c r="T39" s="613" t="str">
        <f t="shared" si="38"/>
        <v/>
      </c>
      <c r="U39" s="613" t="str">
        <f t="shared" si="38"/>
        <v/>
      </c>
      <c r="V39" s="613" t="str">
        <f t="shared" si="38"/>
        <v/>
      </c>
      <c r="W39" s="613" t="str">
        <f t="shared" si="38"/>
        <v/>
      </c>
      <c r="X39" s="614" t="str">
        <f t="shared" si="38"/>
        <v/>
      </c>
    </row>
    <row r="40" spans="2:24" s="54" customFormat="1" ht="15" customHeight="1" x14ac:dyDescent="0.3">
      <c r="B40" s="585" t="s">
        <v>308</v>
      </c>
      <c r="C40" s="426"/>
      <c r="D40" s="426"/>
      <c r="E40" s="428"/>
      <c r="F40" s="429"/>
      <c r="G40" s="426"/>
      <c r="H40" s="426"/>
      <c r="I40" s="426"/>
      <c r="J40" s="426"/>
      <c r="K40" s="426"/>
      <c r="L40" s="426"/>
      <c r="M40" s="427"/>
      <c r="N40" s="408"/>
      <c r="O40" s="612" t="str">
        <f t="shared" si="36"/>
        <v/>
      </c>
      <c r="P40" s="613" t="str">
        <f t="shared" si="36"/>
        <v/>
      </c>
      <c r="Q40" s="614" t="str">
        <f t="shared" si="36"/>
        <v/>
      </c>
      <c r="R40" s="613" t="str">
        <f t="shared" si="36"/>
        <v/>
      </c>
      <c r="S40" s="613" t="str">
        <f t="shared" si="37"/>
        <v/>
      </c>
      <c r="T40" s="613" t="str">
        <f t="shared" si="38"/>
        <v/>
      </c>
      <c r="U40" s="613" t="str">
        <f t="shared" si="38"/>
        <v/>
      </c>
      <c r="V40" s="613" t="str">
        <f t="shared" si="38"/>
        <v/>
      </c>
      <c r="W40" s="613" t="str">
        <f t="shared" si="38"/>
        <v/>
      </c>
      <c r="X40" s="614" t="str">
        <f t="shared" si="38"/>
        <v/>
      </c>
    </row>
    <row r="41" spans="2:24" s="54" customFormat="1" ht="15" customHeight="1" x14ac:dyDescent="0.3">
      <c r="B41" s="585" t="s">
        <v>309</v>
      </c>
      <c r="C41" s="426"/>
      <c r="D41" s="426"/>
      <c r="E41" s="428"/>
      <c r="F41" s="429"/>
      <c r="G41" s="426"/>
      <c r="H41" s="426"/>
      <c r="I41" s="426"/>
      <c r="J41" s="426"/>
      <c r="K41" s="426"/>
      <c r="L41" s="426"/>
      <c r="M41" s="427"/>
      <c r="N41" s="408"/>
      <c r="O41" s="612" t="str">
        <f t="shared" si="36"/>
        <v/>
      </c>
      <c r="P41" s="613" t="str">
        <f t="shared" si="36"/>
        <v/>
      </c>
      <c r="Q41" s="614" t="str">
        <f t="shared" si="36"/>
        <v/>
      </c>
      <c r="R41" s="613" t="str">
        <f t="shared" si="36"/>
        <v/>
      </c>
      <c r="S41" s="613" t="str">
        <f t="shared" si="37"/>
        <v/>
      </c>
      <c r="T41" s="613" t="str">
        <f t="shared" si="38"/>
        <v/>
      </c>
      <c r="U41" s="613" t="str">
        <f t="shared" si="38"/>
        <v/>
      </c>
      <c r="V41" s="613" t="str">
        <f t="shared" si="38"/>
        <v/>
      </c>
      <c r="W41" s="613" t="str">
        <f t="shared" si="38"/>
        <v/>
      </c>
      <c r="X41" s="614" t="str">
        <f t="shared" si="38"/>
        <v/>
      </c>
    </row>
    <row r="42" spans="2:24" s="54" customFormat="1" ht="15" customHeight="1" thickBot="1" x14ac:dyDescent="0.35">
      <c r="B42" s="586" t="s">
        <v>310</v>
      </c>
      <c r="C42" s="587" t="str">
        <f t="shared" ref="C42:M42" si="39">IF(COUNT(C37:C41) &gt; 0, SUM(C37:C41), "")</f>
        <v/>
      </c>
      <c r="D42" s="587" t="str">
        <f t="shared" si="39"/>
        <v/>
      </c>
      <c r="E42" s="587" t="str">
        <f t="shared" si="39"/>
        <v/>
      </c>
      <c r="F42" s="588" t="str">
        <f t="shared" si="39"/>
        <v/>
      </c>
      <c r="G42" s="587" t="str">
        <f t="shared" si="39"/>
        <v/>
      </c>
      <c r="H42" s="587" t="str">
        <f t="shared" si="39"/>
        <v/>
      </c>
      <c r="I42" s="587" t="str">
        <f t="shared" si="39"/>
        <v/>
      </c>
      <c r="J42" s="587" t="str">
        <f t="shared" si="39"/>
        <v/>
      </c>
      <c r="K42" s="587" t="str">
        <f t="shared" si="39"/>
        <v/>
      </c>
      <c r="L42" s="587" t="str">
        <f t="shared" si="39"/>
        <v/>
      </c>
      <c r="M42" s="588" t="str">
        <f t="shared" si="39"/>
        <v/>
      </c>
      <c r="N42" s="559"/>
      <c r="O42" s="615" t="str">
        <f t="shared" si="36"/>
        <v/>
      </c>
      <c r="P42" s="616" t="str">
        <f t="shared" si="36"/>
        <v/>
      </c>
      <c r="Q42" s="617" t="str">
        <f t="shared" si="36"/>
        <v/>
      </c>
      <c r="R42" s="616" t="str">
        <f t="shared" si="36"/>
        <v/>
      </c>
      <c r="S42" s="616" t="str">
        <f t="shared" si="37"/>
        <v/>
      </c>
      <c r="T42" s="616" t="str">
        <f t="shared" si="38"/>
        <v/>
      </c>
      <c r="U42" s="616" t="str">
        <f t="shared" si="38"/>
        <v/>
      </c>
      <c r="V42" s="616" t="str">
        <f t="shared" si="38"/>
        <v/>
      </c>
      <c r="W42" s="616" t="str">
        <f t="shared" si="38"/>
        <v/>
      </c>
      <c r="X42" s="617" t="str">
        <f t="shared" si="38"/>
        <v/>
      </c>
    </row>
    <row r="43" spans="2:24" s="54" customFormat="1" ht="15" customHeight="1" x14ac:dyDescent="0.3">
      <c r="C43" s="552"/>
      <c r="D43" s="552"/>
      <c r="F43" s="552"/>
      <c r="G43" s="552"/>
      <c r="H43" s="552"/>
      <c r="I43" s="552"/>
      <c r="O43" s="656"/>
      <c r="P43" s="291"/>
      <c r="Q43" s="656"/>
      <c r="R43" s="656"/>
      <c r="S43" s="559"/>
      <c r="T43" s="559"/>
      <c r="U43" s="559"/>
      <c r="V43" s="559"/>
      <c r="W43" s="559"/>
      <c r="X43" s="559"/>
    </row>
    <row r="44" spans="2:24" s="54" customFormat="1" ht="25.2" customHeight="1" thickBot="1" x14ac:dyDescent="0.35">
      <c r="C44" s="55" t="s">
        <v>555</v>
      </c>
      <c r="D44" s="55"/>
      <c r="E44" s="55"/>
      <c r="F44" s="55"/>
      <c r="G44" s="55"/>
      <c r="H44" s="55"/>
      <c r="I44" s="55"/>
      <c r="J44" s="55"/>
      <c r="K44" s="55"/>
      <c r="L44" s="55"/>
      <c r="M44" s="55"/>
      <c r="O44" s="55" t="s">
        <v>567</v>
      </c>
      <c r="P44" s="55"/>
      <c r="Q44" s="55"/>
      <c r="R44" s="55"/>
      <c r="S44" s="55"/>
      <c r="T44" s="55"/>
      <c r="U44" s="55"/>
      <c r="V44" s="55"/>
      <c r="W44" s="55"/>
      <c r="X44" s="55"/>
    </row>
    <row r="45" spans="2:24" s="54" customFormat="1" ht="15" customHeight="1" x14ac:dyDescent="0.3">
      <c r="B45" s="583" t="s">
        <v>304</v>
      </c>
      <c r="C45" s="413">
        <f>ehcp_year1</f>
        <v>2022</v>
      </c>
      <c r="D45" s="413">
        <f>C45+1</f>
        <v>2023</v>
      </c>
      <c r="E45" s="413">
        <f t="shared" ref="E45:M45" si="40">D45+1</f>
        <v>2024</v>
      </c>
      <c r="F45" s="495">
        <f t="shared" si="40"/>
        <v>2025</v>
      </c>
      <c r="G45" s="414">
        <f t="shared" si="40"/>
        <v>2026</v>
      </c>
      <c r="H45" s="414">
        <f t="shared" si="40"/>
        <v>2027</v>
      </c>
      <c r="I45" s="414">
        <f t="shared" si="40"/>
        <v>2028</v>
      </c>
      <c r="J45" s="414">
        <f t="shared" si="40"/>
        <v>2029</v>
      </c>
      <c r="K45" s="414">
        <f t="shared" si="40"/>
        <v>2030</v>
      </c>
      <c r="L45" s="414">
        <f t="shared" si="40"/>
        <v>2031</v>
      </c>
      <c r="M45" s="495">
        <f t="shared" si="40"/>
        <v>2032</v>
      </c>
      <c r="O45" s="430">
        <f>D45</f>
        <v>2023</v>
      </c>
      <c r="P45" s="413">
        <f t="shared" ref="P45" si="41">E45</f>
        <v>2024</v>
      </c>
      <c r="Q45" s="495">
        <f t="shared" ref="Q45" si="42">F45</f>
        <v>2025</v>
      </c>
      <c r="R45" s="414">
        <f t="shared" ref="R45" si="43">G45</f>
        <v>2026</v>
      </c>
      <c r="S45" s="414">
        <f t="shared" ref="S45" si="44">H45</f>
        <v>2027</v>
      </c>
      <c r="T45" s="414">
        <f t="shared" ref="T45" si="45">I45</f>
        <v>2028</v>
      </c>
      <c r="U45" s="414">
        <f t="shared" ref="U45" si="46">J45</f>
        <v>2029</v>
      </c>
      <c r="V45" s="414">
        <f t="shared" ref="V45" si="47">K45</f>
        <v>2030</v>
      </c>
      <c r="W45" s="414">
        <f t="shared" ref="W45" si="48">L45</f>
        <v>2031</v>
      </c>
      <c r="X45" s="495">
        <f t="shared" ref="X45" si="49">M45</f>
        <v>2032</v>
      </c>
    </row>
    <row r="46" spans="2:24" s="54" customFormat="1" ht="15" customHeight="1" x14ac:dyDescent="0.3">
      <c r="B46" s="584" t="s">
        <v>313</v>
      </c>
      <c r="C46" s="622">
        <v>9</v>
      </c>
      <c r="D46" s="622">
        <v>11</v>
      </c>
      <c r="E46" s="622">
        <v>6</v>
      </c>
      <c r="F46" s="640">
        <v>4</v>
      </c>
      <c r="G46" s="426">
        <v>6</v>
      </c>
      <c r="H46" s="426">
        <v>4</v>
      </c>
      <c r="I46" s="426">
        <v>4</v>
      </c>
      <c r="J46" s="426">
        <v>4</v>
      </c>
      <c r="K46" s="426">
        <v>4</v>
      </c>
      <c r="L46" s="426">
        <v>4</v>
      </c>
      <c r="M46" s="426">
        <v>4</v>
      </c>
      <c r="O46" s="609">
        <f t="shared" ref="O46:R59" si="50">IFERROR((D46-C46)/C46,"")</f>
        <v>0.22222222222222221</v>
      </c>
      <c r="P46" s="610">
        <f t="shared" si="50"/>
        <v>-0.45454545454545453</v>
      </c>
      <c r="Q46" s="611">
        <f t="shared" si="50"/>
        <v>-0.33333333333333331</v>
      </c>
      <c r="R46" s="610">
        <f t="shared" si="50"/>
        <v>0.5</v>
      </c>
      <c r="S46" s="610">
        <f t="shared" ref="S46:S59" si="51">IFERROR((H46-G46)/G46,"")</f>
        <v>-0.33333333333333331</v>
      </c>
      <c r="T46" s="610">
        <f t="shared" ref="T46:X59" si="52">IFERROR((I46-H46)/H46,"")</f>
        <v>0</v>
      </c>
      <c r="U46" s="610">
        <f t="shared" si="52"/>
        <v>0</v>
      </c>
      <c r="V46" s="610">
        <f t="shared" si="52"/>
        <v>0</v>
      </c>
      <c r="W46" s="610">
        <f t="shared" si="52"/>
        <v>0</v>
      </c>
      <c r="X46" s="611">
        <f t="shared" si="52"/>
        <v>0</v>
      </c>
    </row>
    <row r="47" spans="2:24" s="54" customFormat="1" ht="15" customHeight="1" x14ac:dyDescent="0.3">
      <c r="B47" s="625" t="s">
        <v>314</v>
      </c>
      <c r="C47" s="433">
        <v>1</v>
      </c>
      <c r="D47" s="433">
        <v>0</v>
      </c>
      <c r="E47" s="433">
        <v>0</v>
      </c>
      <c r="F47" s="641">
        <v>0</v>
      </c>
      <c r="G47" s="428">
        <v>0</v>
      </c>
      <c r="H47" s="428">
        <v>0</v>
      </c>
      <c r="I47" s="428">
        <v>0</v>
      </c>
      <c r="J47" s="428">
        <v>0</v>
      </c>
      <c r="K47" s="428">
        <v>0</v>
      </c>
      <c r="L47" s="428">
        <v>0</v>
      </c>
      <c r="M47" s="428">
        <v>0</v>
      </c>
      <c r="O47" s="612">
        <f t="shared" si="50"/>
        <v>-1</v>
      </c>
      <c r="P47" s="613" t="str">
        <f t="shared" si="50"/>
        <v/>
      </c>
      <c r="Q47" s="614" t="str">
        <f t="shared" si="50"/>
        <v/>
      </c>
      <c r="R47" s="613" t="str">
        <f t="shared" si="50"/>
        <v/>
      </c>
      <c r="S47" s="613" t="str">
        <f t="shared" si="51"/>
        <v/>
      </c>
      <c r="T47" s="613" t="str">
        <f t="shared" si="52"/>
        <v/>
      </c>
      <c r="U47" s="613" t="str">
        <f t="shared" si="52"/>
        <v/>
      </c>
      <c r="V47" s="613" t="str">
        <f t="shared" si="52"/>
        <v/>
      </c>
      <c r="W47" s="613" t="str">
        <f t="shared" si="52"/>
        <v/>
      </c>
      <c r="X47" s="614" t="str">
        <f t="shared" si="52"/>
        <v/>
      </c>
    </row>
    <row r="48" spans="2:24" s="54" customFormat="1" ht="15" customHeight="1" x14ac:dyDescent="0.3">
      <c r="B48" s="625" t="s">
        <v>315</v>
      </c>
      <c r="C48" s="433">
        <v>4</v>
      </c>
      <c r="D48" s="433">
        <v>2</v>
      </c>
      <c r="E48" s="433">
        <v>0</v>
      </c>
      <c r="F48" s="641">
        <v>1</v>
      </c>
      <c r="G48" s="428">
        <v>0</v>
      </c>
      <c r="H48" s="428">
        <v>0</v>
      </c>
      <c r="I48" s="428">
        <v>0</v>
      </c>
      <c r="J48" s="428">
        <v>0</v>
      </c>
      <c r="K48" s="428">
        <v>0</v>
      </c>
      <c r="L48" s="428">
        <v>0</v>
      </c>
      <c r="M48" s="428">
        <v>0</v>
      </c>
      <c r="O48" s="612">
        <f t="shared" si="50"/>
        <v>-0.5</v>
      </c>
      <c r="P48" s="613">
        <f t="shared" si="50"/>
        <v>-1</v>
      </c>
      <c r="Q48" s="614" t="str">
        <f t="shared" si="50"/>
        <v/>
      </c>
      <c r="R48" s="613">
        <f t="shared" si="50"/>
        <v>-1</v>
      </c>
      <c r="S48" s="613" t="str">
        <f t="shared" si="51"/>
        <v/>
      </c>
      <c r="T48" s="613" t="str">
        <f t="shared" si="52"/>
        <v/>
      </c>
      <c r="U48" s="613" t="str">
        <f t="shared" si="52"/>
        <v/>
      </c>
      <c r="V48" s="613" t="str">
        <f t="shared" si="52"/>
        <v/>
      </c>
      <c r="W48" s="613" t="str">
        <f t="shared" si="52"/>
        <v/>
      </c>
      <c r="X48" s="614" t="str">
        <f t="shared" si="52"/>
        <v/>
      </c>
    </row>
    <row r="49" spans="2:24" s="54" customFormat="1" ht="15" customHeight="1" x14ac:dyDescent="0.3">
      <c r="B49" s="625" t="s">
        <v>316</v>
      </c>
      <c r="C49" s="433">
        <v>0</v>
      </c>
      <c r="D49" s="433">
        <v>0</v>
      </c>
      <c r="E49" s="433">
        <v>0</v>
      </c>
      <c r="F49" s="641">
        <v>0</v>
      </c>
      <c r="G49" s="428">
        <v>0</v>
      </c>
      <c r="H49" s="428">
        <v>0</v>
      </c>
      <c r="I49" s="428">
        <v>0</v>
      </c>
      <c r="J49" s="428">
        <v>0</v>
      </c>
      <c r="K49" s="428">
        <v>0</v>
      </c>
      <c r="L49" s="428">
        <v>0</v>
      </c>
      <c r="M49" s="428">
        <v>0</v>
      </c>
      <c r="O49" s="612" t="str">
        <f t="shared" si="50"/>
        <v/>
      </c>
      <c r="P49" s="613" t="str">
        <f t="shared" si="50"/>
        <v/>
      </c>
      <c r="Q49" s="614" t="str">
        <f t="shared" si="50"/>
        <v/>
      </c>
      <c r="R49" s="613" t="str">
        <f t="shared" si="50"/>
        <v/>
      </c>
      <c r="S49" s="613" t="str">
        <f t="shared" si="51"/>
        <v/>
      </c>
      <c r="T49" s="613" t="str">
        <f t="shared" si="52"/>
        <v/>
      </c>
      <c r="U49" s="613" t="str">
        <f t="shared" si="52"/>
        <v/>
      </c>
      <c r="V49" s="613" t="str">
        <f t="shared" si="52"/>
        <v/>
      </c>
      <c r="W49" s="613" t="str">
        <f t="shared" si="52"/>
        <v/>
      </c>
      <c r="X49" s="614" t="str">
        <f t="shared" si="52"/>
        <v/>
      </c>
    </row>
    <row r="50" spans="2:24" s="54" customFormat="1" ht="15" customHeight="1" x14ac:dyDescent="0.3">
      <c r="B50" s="625" t="s">
        <v>317</v>
      </c>
      <c r="C50" s="433">
        <v>0</v>
      </c>
      <c r="D50" s="433">
        <v>0</v>
      </c>
      <c r="E50" s="433">
        <v>0</v>
      </c>
      <c r="F50" s="641">
        <v>0</v>
      </c>
      <c r="G50" s="428">
        <v>0</v>
      </c>
      <c r="H50" s="428">
        <v>0</v>
      </c>
      <c r="I50" s="428">
        <v>0</v>
      </c>
      <c r="J50" s="428">
        <v>0</v>
      </c>
      <c r="K50" s="428">
        <v>0</v>
      </c>
      <c r="L50" s="428">
        <v>0</v>
      </c>
      <c r="M50" s="428">
        <v>0</v>
      </c>
      <c r="O50" s="612" t="str">
        <f t="shared" si="50"/>
        <v/>
      </c>
      <c r="P50" s="613" t="str">
        <f t="shared" si="50"/>
        <v/>
      </c>
      <c r="Q50" s="614" t="str">
        <f t="shared" si="50"/>
        <v/>
      </c>
      <c r="R50" s="613" t="str">
        <f t="shared" si="50"/>
        <v/>
      </c>
      <c r="S50" s="613" t="str">
        <f t="shared" si="51"/>
        <v/>
      </c>
      <c r="T50" s="613" t="str">
        <f t="shared" si="52"/>
        <v/>
      </c>
      <c r="U50" s="613" t="str">
        <f t="shared" si="52"/>
        <v/>
      </c>
      <c r="V50" s="613" t="str">
        <f t="shared" si="52"/>
        <v/>
      </c>
      <c r="W50" s="613" t="str">
        <f t="shared" si="52"/>
        <v/>
      </c>
      <c r="X50" s="614" t="str">
        <f t="shared" si="52"/>
        <v/>
      </c>
    </row>
    <row r="51" spans="2:24" s="54" customFormat="1" ht="15" customHeight="1" x14ac:dyDescent="0.3">
      <c r="B51" s="625" t="s">
        <v>318</v>
      </c>
      <c r="C51" s="433">
        <v>0</v>
      </c>
      <c r="D51" s="433">
        <v>0</v>
      </c>
      <c r="E51" s="433">
        <v>0</v>
      </c>
      <c r="F51" s="641">
        <v>0</v>
      </c>
      <c r="G51" s="428">
        <v>0</v>
      </c>
      <c r="H51" s="428">
        <v>0</v>
      </c>
      <c r="I51" s="428">
        <v>0</v>
      </c>
      <c r="J51" s="428">
        <v>0</v>
      </c>
      <c r="K51" s="428">
        <v>0</v>
      </c>
      <c r="L51" s="428">
        <v>0</v>
      </c>
      <c r="M51" s="428">
        <v>0</v>
      </c>
      <c r="O51" s="612" t="str">
        <f t="shared" si="50"/>
        <v/>
      </c>
      <c r="P51" s="613" t="str">
        <f t="shared" si="50"/>
        <v/>
      </c>
      <c r="Q51" s="614" t="str">
        <f t="shared" si="50"/>
        <v/>
      </c>
      <c r="R51" s="613" t="str">
        <f t="shared" si="50"/>
        <v/>
      </c>
      <c r="S51" s="613" t="str">
        <f t="shared" si="51"/>
        <v/>
      </c>
      <c r="T51" s="613" t="str">
        <f t="shared" si="52"/>
        <v/>
      </c>
      <c r="U51" s="613" t="str">
        <f t="shared" si="52"/>
        <v/>
      </c>
      <c r="V51" s="613" t="str">
        <f t="shared" si="52"/>
        <v/>
      </c>
      <c r="W51" s="613" t="str">
        <f t="shared" si="52"/>
        <v/>
      </c>
      <c r="X51" s="614" t="str">
        <f t="shared" si="52"/>
        <v/>
      </c>
    </row>
    <row r="52" spans="2:24" s="54" customFormat="1" ht="15" customHeight="1" x14ac:dyDescent="0.3">
      <c r="B52" s="625" t="s">
        <v>319</v>
      </c>
      <c r="C52" s="433">
        <v>49</v>
      </c>
      <c r="D52" s="433">
        <v>50</v>
      </c>
      <c r="E52" s="433">
        <v>27</v>
      </c>
      <c r="F52" s="641">
        <v>24</v>
      </c>
      <c r="G52" s="428">
        <v>27</v>
      </c>
      <c r="H52" s="428">
        <v>27</v>
      </c>
      <c r="I52" s="428">
        <v>27</v>
      </c>
      <c r="J52" s="428">
        <v>27</v>
      </c>
      <c r="K52" s="428">
        <v>27</v>
      </c>
      <c r="L52" s="428">
        <v>27</v>
      </c>
      <c r="M52" s="428">
        <v>27</v>
      </c>
      <c r="O52" s="612">
        <f t="shared" si="50"/>
        <v>2.0408163265306121E-2</v>
      </c>
      <c r="P52" s="613">
        <f t="shared" si="50"/>
        <v>-0.46</v>
      </c>
      <c r="Q52" s="614">
        <f t="shared" si="50"/>
        <v>-0.1111111111111111</v>
      </c>
      <c r="R52" s="613">
        <f t="shared" si="50"/>
        <v>0.125</v>
      </c>
      <c r="S52" s="613">
        <f t="shared" si="51"/>
        <v>0</v>
      </c>
      <c r="T52" s="613">
        <f t="shared" si="52"/>
        <v>0</v>
      </c>
      <c r="U52" s="613">
        <f t="shared" si="52"/>
        <v>0</v>
      </c>
      <c r="V52" s="613">
        <f t="shared" si="52"/>
        <v>0</v>
      </c>
      <c r="W52" s="613">
        <f t="shared" si="52"/>
        <v>0</v>
      </c>
      <c r="X52" s="614">
        <f t="shared" si="52"/>
        <v>0</v>
      </c>
    </row>
    <row r="53" spans="2:24" s="54" customFormat="1" ht="15" customHeight="1" x14ac:dyDescent="0.3">
      <c r="B53" s="625" t="s">
        <v>320</v>
      </c>
      <c r="C53" s="433">
        <v>2</v>
      </c>
      <c r="D53" s="433">
        <v>3</v>
      </c>
      <c r="E53" s="433">
        <v>1</v>
      </c>
      <c r="F53" s="641">
        <v>1</v>
      </c>
      <c r="G53" s="428">
        <v>1</v>
      </c>
      <c r="H53" s="428">
        <v>1</v>
      </c>
      <c r="I53" s="428">
        <v>1</v>
      </c>
      <c r="J53" s="428">
        <v>1</v>
      </c>
      <c r="K53" s="428">
        <v>1</v>
      </c>
      <c r="L53" s="428">
        <v>1</v>
      </c>
      <c r="M53" s="428">
        <v>1</v>
      </c>
      <c r="O53" s="612">
        <f t="shared" si="50"/>
        <v>0.5</v>
      </c>
      <c r="P53" s="613">
        <f t="shared" si="50"/>
        <v>-0.66666666666666663</v>
      </c>
      <c r="Q53" s="614">
        <f t="shared" si="50"/>
        <v>0</v>
      </c>
      <c r="R53" s="613">
        <f t="shared" si="50"/>
        <v>0</v>
      </c>
      <c r="S53" s="613">
        <f t="shared" si="51"/>
        <v>0</v>
      </c>
      <c r="T53" s="613">
        <f t="shared" si="52"/>
        <v>0</v>
      </c>
      <c r="U53" s="613">
        <f t="shared" si="52"/>
        <v>0</v>
      </c>
      <c r="V53" s="613">
        <f t="shared" si="52"/>
        <v>0</v>
      </c>
      <c r="W53" s="613">
        <f t="shared" si="52"/>
        <v>0</v>
      </c>
      <c r="X53" s="614">
        <f t="shared" si="52"/>
        <v>0</v>
      </c>
    </row>
    <row r="54" spans="2:24" s="54" customFormat="1" ht="15" customHeight="1" x14ac:dyDescent="0.3">
      <c r="B54" s="625" t="s">
        <v>321</v>
      </c>
      <c r="C54" s="433">
        <v>0</v>
      </c>
      <c r="D54" s="433">
        <v>0</v>
      </c>
      <c r="E54" s="433">
        <v>0</v>
      </c>
      <c r="F54" s="641">
        <v>0</v>
      </c>
      <c r="G54" s="428">
        <v>0</v>
      </c>
      <c r="H54" s="428">
        <v>0</v>
      </c>
      <c r="I54" s="428">
        <v>0</v>
      </c>
      <c r="J54" s="428">
        <v>0</v>
      </c>
      <c r="K54" s="428">
        <v>0</v>
      </c>
      <c r="L54" s="428">
        <v>0</v>
      </c>
      <c r="M54" s="428">
        <v>0</v>
      </c>
      <c r="O54" s="612" t="str">
        <f t="shared" si="50"/>
        <v/>
      </c>
      <c r="P54" s="613" t="str">
        <f t="shared" si="50"/>
        <v/>
      </c>
      <c r="Q54" s="614" t="str">
        <f t="shared" si="50"/>
        <v/>
      </c>
      <c r="R54" s="613" t="str">
        <f t="shared" si="50"/>
        <v/>
      </c>
      <c r="S54" s="613" t="str">
        <f t="shared" si="51"/>
        <v/>
      </c>
      <c r="T54" s="613" t="str">
        <f t="shared" si="52"/>
        <v/>
      </c>
      <c r="U54" s="613" t="str">
        <f t="shared" si="52"/>
        <v/>
      </c>
      <c r="V54" s="613" t="str">
        <f t="shared" si="52"/>
        <v/>
      </c>
      <c r="W54" s="613" t="str">
        <f t="shared" si="52"/>
        <v/>
      </c>
      <c r="X54" s="614" t="str">
        <f t="shared" si="52"/>
        <v/>
      </c>
    </row>
    <row r="55" spans="2:24" s="54" customFormat="1" ht="15" customHeight="1" x14ac:dyDescent="0.3">
      <c r="B55" s="625" t="s">
        <v>322</v>
      </c>
      <c r="C55" s="433">
        <v>0</v>
      </c>
      <c r="D55" s="433">
        <v>1</v>
      </c>
      <c r="E55" s="433">
        <v>3</v>
      </c>
      <c r="F55" s="641">
        <v>1</v>
      </c>
      <c r="G55" s="428">
        <v>3</v>
      </c>
      <c r="H55" s="428">
        <v>1</v>
      </c>
      <c r="I55" s="428">
        <v>1</v>
      </c>
      <c r="J55" s="428">
        <v>1</v>
      </c>
      <c r="K55" s="428">
        <v>1</v>
      </c>
      <c r="L55" s="428">
        <v>1</v>
      </c>
      <c r="M55" s="428">
        <v>1</v>
      </c>
      <c r="O55" s="612" t="str">
        <f t="shared" si="50"/>
        <v/>
      </c>
      <c r="P55" s="613">
        <f t="shared" si="50"/>
        <v>2</v>
      </c>
      <c r="Q55" s="614">
        <f t="shared" si="50"/>
        <v>-0.66666666666666663</v>
      </c>
      <c r="R55" s="613">
        <f t="shared" si="50"/>
        <v>2</v>
      </c>
      <c r="S55" s="613">
        <f t="shared" si="51"/>
        <v>-0.66666666666666663</v>
      </c>
      <c r="T55" s="613">
        <f t="shared" si="52"/>
        <v>0</v>
      </c>
      <c r="U55" s="613">
        <f t="shared" si="52"/>
        <v>0</v>
      </c>
      <c r="V55" s="613">
        <f t="shared" si="52"/>
        <v>0</v>
      </c>
      <c r="W55" s="613">
        <f t="shared" si="52"/>
        <v>0</v>
      </c>
      <c r="X55" s="614">
        <f t="shared" si="52"/>
        <v>0</v>
      </c>
    </row>
    <row r="56" spans="2:24" s="54" customFormat="1" ht="15" customHeight="1" x14ac:dyDescent="0.3">
      <c r="B56" s="625" t="s">
        <v>323</v>
      </c>
      <c r="C56" s="433">
        <v>0</v>
      </c>
      <c r="D56" s="433">
        <v>0</v>
      </c>
      <c r="E56" s="433">
        <v>0</v>
      </c>
      <c r="F56" s="641">
        <v>0</v>
      </c>
      <c r="G56" s="428">
        <v>0</v>
      </c>
      <c r="H56" s="428">
        <v>0</v>
      </c>
      <c r="I56" s="428">
        <v>0</v>
      </c>
      <c r="J56" s="428">
        <v>0</v>
      </c>
      <c r="K56" s="428">
        <v>0</v>
      </c>
      <c r="L56" s="428">
        <v>0</v>
      </c>
      <c r="M56" s="428">
        <v>0</v>
      </c>
      <c r="O56" s="612" t="str">
        <f t="shared" si="50"/>
        <v/>
      </c>
      <c r="P56" s="613" t="str">
        <f t="shared" si="50"/>
        <v/>
      </c>
      <c r="Q56" s="614" t="str">
        <f t="shared" si="50"/>
        <v/>
      </c>
      <c r="R56" s="613" t="str">
        <f t="shared" si="50"/>
        <v/>
      </c>
      <c r="S56" s="613" t="str">
        <f t="shared" si="51"/>
        <v/>
      </c>
      <c r="T56" s="613" t="str">
        <f t="shared" si="52"/>
        <v/>
      </c>
      <c r="U56" s="613" t="str">
        <f t="shared" si="52"/>
        <v/>
      </c>
      <c r="V56" s="613" t="str">
        <f t="shared" si="52"/>
        <v/>
      </c>
      <c r="W56" s="613" t="str">
        <f t="shared" si="52"/>
        <v/>
      </c>
      <c r="X56" s="614" t="str">
        <f t="shared" si="52"/>
        <v/>
      </c>
    </row>
    <row r="57" spans="2:24" s="54" customFormat="1" ht="15" customHeight="1" x14ac:dyDescent="0.3">
      <c r="B57" s="625" t="s">
        <v>324</v>
      </c>
      <c r="C57" s="433">
        <v>1</v>
      </c>
      <c r="D57" s="433">
        <v>5</v>
      </c>
      <c r="E57" s="433">
        <v>0</v>
      </c>
      <c r="F57" s="641">
        <v>0</v>
      </c>
      <c r="G57" s="428">
        <v>0</v>
      </c>
      <c r="H57" s="428">
        <v>0</v>
      </c>
      <c r="I57" s="428">
        <v>0</v>
      </c>
      <c r="J57" s="428">
        <v>0</v>
      </c>
      <c r="K57" s="428">
        <v>0</v>
      </c>
      <c r="L57" s="428">
        <v>0</v>
      </c>
      <c r="M57" s="428">
        <v>0</v>
      </c>
      <c r="O57" s="612">
        <f t="shared" si="50"/>
        <v>4</v>
      </c>
      <c r="P57" s="613">
        <f t="shared" si="50"/>
        <v>-1</v>
      </c>
      <c r="Q57" s="614" t="str">
        <f t="shared" si="50"/>
        <v/>
      </c>
      <c r="R57" s="613" t="str">
        <f t="shared" si="50"/>
        <v/>
      </c>
      <c r="S57" s="613" t="str">
        <f t="shared" si="51"/>
        <v/>
      </c>
      <c r="T57" s="613" t="str">
        <f t="shared" si="52"/>
        <v/>
      </c>
      <c r="U57" s="613" t="str">
        <f t="shared" si="52"/>
        <v/>
      </c>
      <c r="V57" s="613" t="str">
        <f t="shared" si="52"/>
        <v/>
      </c>
      <c r="W57" s="613" t="str">
        <f t="shared" si="52"/>
        <v/>
      </c>
      <c r="X57" s="614" t="str">
        <f t="shared" si="52"/>
        <v/>
      </c>
    </row>
    <row r="58" spans="2:24" s="54" customFormat="1" ht="15" customHeight="1" x14ac:dyDescent="0.3">
      <c r="B58" s="626" t="s">
        <v>325</v>
      </c>
      <c r="C58" s="434">
        <v>0</v>
      </c>
      <c r="D58" s="434">
        <v>0</v>
      </c>
      <c r="E58" s="433">
        <v>0</v>
      </c>
      <c r="F58" s="641">
        <v>4</v>
      </c>
      <c r="G58" s="555">
        <v>0</v>
      </c>
      <c r="H58" s="428">
        <v>4</v>
      </c>
      <c r="I58" s="428">
        <v>4</v>
      </c>
      <c r="J58" s="428">
        <v>4</v>
      </c>
      <c r="K58" s="428">
        <v>4</v>
      </c>
      <c r="L58" s="428">
        <v>4</v>
      </c>
      <c r="M58" s="428">
        <v>4</v>
      </c>
      <c r="O58" s="612" t="str">
        <f t="shared" si="50"/>
        <v/>
      </c>
      <c r="P58" s="613" t="str">
        <f t="shared" si="50"/>
        <v/>
      </c>
      <c r="Q58" s="614" t="str">
        <f t="shared" si="50"/>
        <v/>
      </c>
      <c r="R58" s="613">
        <f t="shared" si="50"/>
        <v>-1</v>
      </c>
      <c r="S58" s="613" t="str">
        <f t="shared" si="51"/>
        <v/>
      </c>
      <c r="T58" s="613">
        <f t="shared" si="52"/>
        <v>0</v>
      </c>
      <c r="U58" s="613">
        <f t="shared" si="52"/>
        <v>0</v>
      </c>
      <c r="V58" s="613">
        <f t="shared" si="52"/>
        <v>0</v>
      </c>
      <c r="W58" s="613">
        <f t="shared" si="52"/>
        <v>0</v>
      </c>
      <c r="X58" s="614">
        <f t="shared" si="52"/>
        <v>0</v>
      </c>
    </row>
    <row r="59" spans="2:24" s="54" customFormat="1" ht="15" customHeight="1" thickBot="1" x14ac:dyDescent="0.35">
      <c r="B59" s="586" t="s">
        <v>326</v>
      </c>
      <c r="C59" s="595">
        <f t="shared" ref="C59:M59" si="53">IF(COUNT(C46:C58) &gt; 0, SUM(C46:C58), "")</f>
        <v>66</v>
      </c>
      <c r="D59" s="595">
        <f t="shared" si="53"/>
        <v>72</v>
      </c>
      <c r="E59" s="595">
        <f t="shared" si="53"/>
        <v>37</v>
      </c>
      <c r="F59" s="596">
        <f t="shared" si="53"/>
        <v>35</v>
      </c>
      <c r="G59" s="663">
        <f t="shared" si="53"/>
        <v>37</v>
      </c>
      <c r="H59" s="595">
        <f t="shared" si="53"/>
        <v>37</v>
      </c>
      <c r="I59" s="595">
        <f t="shared" si="53"/>
        <v>37</v>
      </c>
      <c r="J59" s="595">
        <f t="shared" si="53"/>
        <v>37</v>
      </c>
      <c r="K59" s="595">
        <f t="shared" si="53"/>
        <v>37</v>
      </c>
      <c r="L59" s="595">
        <f t="shared" si="53"/>
        <v>37</v>
      </c>
      <c r="M59" s="596">
        <f t="shared" si="53"/>
        <v>37</v>
      </c>
      <c r="N59" s="560"/>
      <c r="O59" s="615">
        <f t="shared" si="50"/>
        <v>9.0909090909090912E-2</v>
      </c>
      <c r="P59" s="616">
        <f t="shared" si="50"/>
        <v>-0.4861111111111111</v>
      </c>
      <c r="Q59" s="617">
        <f t="shared" si="50"/>
        <v>-5.4054054054054057E-2</v>
      </c>
      <c r="R59" s="616">
        <f t="shared" si="50"/>
        <v>5.7142857142857141E-2</v>
      </c>
      <c r="S59" s="616">
        <f t="shared" si="51"/>
        <v>0</v>
      </c>
      <c r="T59" s="616">
        <f t="shared" si="52"/>
        <v>0</v>
      </c>
      <c r="U59" s="616">
        <f t="shared" si="52"/>
        <v>0</v>
      </c>
      <c r="V59" s="616">
        <f t="shared" si="52"/>
        <v>0</v>
      </c>
      <c r="W59" s="616">
        <f t="shared" si="52"/>
        <v>0</v>
      </c>
      <c r="X59" s="617">
        <f t="shared" si="52"/>
        <v>0</v>
      </c>
    </row>
    <row r="60" spans="2:24" ht="25.2" customHeight="1" x14ac:dyDescent="0.25">
      <c r="B60" s="96"/>
      <c r="C60" s="102"/>
      <c r="D60" s="102"/>
      <c r="E60" s="102"/>
      <c r="F60" s="108"/>
      <c r="S60" s="290"/>
      <c r="T60" s="290"/>
      <c r="U60" s="290"/>
      <c r="V60" s="99"/>
    </row>
    <row r="61" spans="2:24" s="54" customFormat="1" ht="25.5" customHeight="1" x14ac:dyDescent="0.3">
      <c r="B61" s="92" t="s">
        <v>586</v>
      </c>
      <c r="C61" s="92"/>
      <c r="D61" s="92"/>
      <c r="E61" s="92"/>
      <c r="F61" s="92"/>
      <c r="G61" s="92"/>
      <c r="H61" s="92"/>
      <c r="I61" s="92"/>
      <c r="J61" s="92"/>
      <c r="K61" s="664"/>
      <c r="L61" s="664"/>
      <c r="M61" s="664"/>
      <c r="N61" s="646"/>
      <c r="O61" s="646"/>
      <c r="P61" s="291"/>
      <c r="Q61" s="291"/>
      <c r="R61" s="291"/>
      <c r="S61" s="291"/>
      <c r="T61" s="291"/>
      <c r="U61" s="291"/>
    </row>
    <row r="62" spans="2:24" x14ac:dyDescent="0.25">
      <c r="B62" s="2"/>
      <c r="C62" s="2"/>
      <c r="D62" s="2"/>
      <c r="E62" s="2"/>
      <c r="F62" s="2"/>
      <c r="G62" s="2"/>
      <c r="H62" s="2"/>
      <c r="I62" s="2"/>
      <c r="J62" s="2"/>
      <c r="K62" s="2"/>
      <c r="L62" s="2"/>
      <c r="M62" s="2"/>
    </row>
    <row r="63" spans="2:24" x14ac:dyDescent="0.25">
      <c r="B63" s="2"/>
      <c r="C63" s="2"/>
      <c r="D63" s="2"/>
      <c r="E63" s="2"/>
      <c r="F63" s="2"/>
      <c r="G63" s="2"/>
      <c r="H63" s="2"/>
      <c r="I63" s="2"/>
      <c r="J63" s="2"/>
      <c r="K63" s="2"/>
      <c r="L63" s="2"/>
      <c r="M63" s="2"/>
    </row>
    <row r="64" spans="2:24" x14ac:dyDescent="0.25">
      <c r="B64" s="2"/>
      <c r="C64" s="2"/>
      <c r="D64" s="2"/>
      <c r="E64" s="2"/>
      <c r="F64" s="2"/>
      <c r="G64" s="2"/>
      <c r="H64" s="2"/>
      <c r="I64" s="2"/>
      <c r="J64" s="2"/>
      <c r="K64" s="2"/>
      <c r="L64" s="2"/>
      <c r="M64" s="2"/>
    </row>
    <row r="65" spans="2:13" x14ac:dyDescent="0.25">
      <c r="B65" s="2"/>
      <c r="C65" s="2"/>
      <c r="D65" s="2"/>
      <c r="E65" s="2"/>
      <c r="F65" s="2"/>
      <c r="G65" s="2"/>
      <c r="H65" s="2"/>
      <c r="I65" s="2"/>
      <c r="J65" s="2"/>
      <c r="K65" s="2"/>
      <c r="L65" s="2"/>
      <c r="M65" s="2"/>
    </row>
    <row r="66" spans="2:13" x14ac:dyDescent="0.25">
      <c r="B66" s="2"/>
      <c r="C66" s="2"/>
      <c r="D66" s="2"/>
      <c r="E66" s="2"/>
      <c r="F66" s="2"/>
      <c r="G66" s="2"/>
      <c r="H66" s="2"/>
      <c r="I66" s="2"/>
      <c r="J66" s="2"/>
      <c r="K66" s="2"/>
      <c r="L66" s="2"/>
      <c r="M66" s="2"/>
    </row>
    <row r="67" spans="2:13" x14ac:dyDescent="0.25">
      <c r="B67" s="2"/>
      <c r="C67" s="2"/>
      <c r="D67" s="2"/>
      <c r="E67" s="2"/>
      <c r="F67" s="2"/>
      <c r="G67" s="2"/>
      <c r="H67" s="2"/>
      <c r="I67" s="2"/>
      <c r="J67" s="2"/>
      <c r="K67" s="2"/>
      <c r="L67" s="2"/>
      <c r="M67" s="2"/>
    </row>
    <row r="68" spans="2:13" x14ac:dyDescent="0.25">
      <c r="B68" s="2"/>
      <c r="C68" s="2"/>
      <c r="D68" s="2"/>
      <c r="E68" s="2"/>
      <c r="F68" s="2"/>
      <c r="G68" s="2"/>
      <c r="H68" s="2"/>
      <c r="I68" s="2"/>
      <c r="J68" s="2"/>
      <c r="K68" s="2"/>
      <c r="L68" s="2"/>
      <c r="M68" s="2"/>
    </row>
    <row r="69" spans="2:13" x14ac:dyDescent="0.25">
      <c r="B69" s="2"/>
      <c r="C69" s="2"/>
      <c r="D69" s="2"/>
      <c r="E69" s="2"/>
      <c r="F69" s="2"/>
      <c r="G69" s="2"/>
      <c r="H69" s="2"/>
      <c r="I69" s="2"/>
      <c r="J69" s="2"/>
      <c r="K69" s="2"/>
      <c r="L69" s="2"/>
      <c r="M69" s="2"/>
    </row>
    <row r="70" spans="2:13" x14ac:dyDescent="0.25">
      <c r="B70" s="2"/>
      <c r="C70" s="2"/>
      <c r="D70" s="2"/>
      <c r="E70" s="2"/>
      <c r="F70" s="2"/>
      <c r="G70" s="2"/>
      <c r="H70" s="2"/>
      <c r="I70" s="2"/>
      <c r="J70" s="2"/>
      <c r="K70" s="2"/>
      <c r="L70" s="2"/>
      <c r="M70" s="2"/>
    </row>
    <row r="71" spans="2:13" x14ac:dyDescent="0.25">
      <c r="B71" s="2"/>
      <c r="C71" s="2"/>
      <c r="D71" s="2"/>
      <c r="E71" s="2"/>
      <c r="F71" s="2"/>
      <c r="G71" s="2"/>
      <c r="H71" s="2"/>
      <c r="I71" s="2"/>
      <c r="J71" s="2"/>
      <c r="K71" s="2"/>
      <c r="L71" s="2"/>
      <c r="M71" s="2"/>
    </row>
    <row r="72" spans="2:13" x14ac:dyDescent="0.25">
      <c r="B72" s="2"/>
      <c r="C72" s="2"/>
      <c r="D72" s="2"/>
      <c r="E72" s="2"/>
      <c r="F72" s="2"/>
      <c r="G72" s="2"/>
      <c r="H72" s="2"/>
      <c r="I72" s="2"/>
      <c r="J72" s="2"/>
      <c r="K72" s="2"/>
      <c r="L72" s="2"/>
      <c r="M72" s="2"/>
    </row>
    <row r="73" spans="2:13" x14ac:dyDescent="0.25">
      <c r="B73" s="2"/>
      <c r="C73" s="2"/>
      <c r="D73" s="2"/>
      <c r="E73" s="2"/>
      <c r="F73" s="2"/>
      <c r="G73" s="2"/>
      <c r="H73" s="2"/>
      <c r="I73" s="2"/>
      <c r="J73" s="2"/>
      <c r="K73" s="2"/>
      <c r="L73" s="2"/>
      <c r="M73" s="2"/>
    </row>
    <row r="74" spans="2:13" x14ac:dyDescent="0.25">
      <c r="B74" s="2"/>
      <c r="C74" s="2"/>
      <c r="D74" s="2"/>
      <c r="E74" s="2"/>
      <c r="F74" s="2"/>
      <c r="G74" s="2"/>
      <c r="H74" s="2"/>
      <c r="I74" s="2"/>
      <c r="J74" s="2"/>
      <c r="K74" s="2"/>
      <c r="L74" s="2"/>
      <c r="M74" s="2"/>
    </row>
    <row r="75" spans="2:13" x14ac:dyDescent="0.25">
      <c r="B75" s="2"/>
      <c r="C75" s="2"/>
      <c r="D75" s="2"/>
      <c r="E75" s="2"/>
      <c r="F75" s="2"/>
      <c r="G75" s="2"/>
      <c r="H75" s="2"/>
      <c r="I75" s="2"/>
      <c r="J75" s="2"/>
      <c r="K75" s="2"/>
      <c r="L75" s="2"/>
      <c r="M75" s="2"/>
    </row>
    <row r="76" spans="2:13" x14ac:dyDescent="0.25">
      <c r="B76" s="23"/>
      <c r="C76" s="23"/>
      <c r="D76" s="23"/>
      <c r="E76" s="23"/>
      <c r="F76" s="23"/>
      <c r="G76" s="23"/>
      <c r="H76" s="23"/>
      <c r="I76" s="23"/>
      <c r="J76" s="23"/>
      <c r="K76" s="23"/>
      <c r="L76" s="23"/>
      <c r="M76" s="23"/>
    </row>
    <row r="77" spans="2:13" x14ac:dyDescent="0.25">
      <c r="B77" s="2"/>
      <c r="C77" s="2"/>
      <c r="D77" s="2"/>
      <c r="E77" s="2"/>
      <c r="F77" s="2"/>
      <c r="G77" s="2"/>
      <c r="H77" s="2"/>
      <c r="I77" s="2"/>
      <c r="J77" s="2"/>
      <c r="K77" s="2"/>
      <c r="L77" s="2"/>
      <c r="M77" s="2"/>
    </row>
    <row r="78" spans="2:13" x14ac:dyDescent="0.25">
      <c r="B78" s="2"/>
      <c r="C78" s="2"/>
      <c r="D78" s="2"/>
      <c r="E78" s="2"/>
      <c r="F78" s="2"/>
      <c r="G78" s="2"/>
      <c r="H78" s="2"/>
      <c r="I78" s="2"/>
      <c r="J78" s="2"/>
      <c r="K78" s="2"/>
      <c r="L78" s="2"/>
      <c r="M78" s="2"/>
    </row>
    <row r="79" spans="2:13" x14ac:dyDescent="0.25">
      <c r="B79" s="2"/>
      <c r="C79" s="2"/>
      <c r="D79" s="2"/>
      <c r="E79" s="2"/>
      <c r="F79" s="2"/>
      <c r="G79" s="2"/>
      <c r="H79" s="2"/>
      <c r="I79" s="2"/>
      <c r="J79" s="2"/>
      <c r="K79" s="2"/>
      <c r="L79" s="2"/>
      <c r="M79" s="2"/>
    </row>
    <row r="80" spans="2:13" x14ac:dyDescent="0.25">
      <c r="B80" s="2"/>
      <c r="C80" s="2"/>
      <c r="D80" s="2"/>
      <c r="E80" s="2"/>
      <c r="F80" s="2"/>
      <c r="G80" s="2"/>
      <c r="H80" s="2"/>
      <c r="I80" s="2"/>
      <c r="J80" s="2"/>
      <c r="K80" s="2"/>
      <c r="L80" s="2"/>
      <c r="M80" s="2"/>
    </row>
    <row r="81" spans="2:13" x14ac:dyDescent="0.25">
      <c r="B81" s="2"/>
      <c r="C81" s="2"/>
      <c r="D81" s="2"/>
      <c r="E81" s="2"/>
      <c r="F81" s="2"/>
      <c r="G81" s="2"/>
      <c r="H81" s="2"/>
      <c r="I81" s="2"/>
      <c r="J81" s="2"/>
      <c r="K81" s="2"/>
      <c r="L81" s="2"/>
      <c r="M81" s="2"/>
    </row>
    <row r="82" spans="2:13" x14ac:dyDescent="0.25">
      <c r="B82" s="2"/>
      <c r="C82" s="2"/>
      <c r="D82" s="2"/>
      <c r="E82" s="2"/>
      <c r="F82" s="2"/>
      <c r="G82" s="2"/>
      <c r="H82" s="2"/>
      <c r="I82" s="2"/>
      <c r="J82" s="2"/>
      <c r="K82" s="2"/>
      <c r="L82" s="2"/>
      <c r="M82" s="2"/>
    </row>
    <row r="83" spans="2:13" x14ac:dyDescent="0.25">
      <c r="B83" s="2"/>
      <c r="C83" s="2"/>
      <c r="D83" s="2"/>
      <c r="E83" s="2"/>
      <c r="F83" s="2"/>
      <c r="G83" s="2"/>
      <c r="H83" s="2"/>
      <c r="I83" s="2"/>
      <c r="J83" s="2"/>
      <c r="K83" s="2"/>
      <c r="L83" s="2"/>
      <c r="M83" s="2"/>
    </row>
    <row r="84" spans="2:13" x14ac:dyDescent="0.25">
      <c r="B84" s="2"/>
      <c r="C84" s="2"/>
      <c r="D84" s="2"/>
      <c r="E84" s="2"/>
      <c r="F84" s="2"/>
      <c r="G84" s="2"/>
      <c r="H84" s="2"/>
      <c r="I84" s="2"/>
      <c r="J84" s="2"/>
      <c r="K84" s="2"/>
      <c r="L84" s="2"/>
      <c r="M84" s="2"/>
    </row>
    <row r="85" spans="2:13" x14ac:dyDescent="0.25">
      <c r="B85" s="2"/>
      <c r="C85" s="2"/>
      <c r="D85" s="2"/>
      <c r="E85" s="2"/>
      <c r="F85" s="2"/>
      <c r="G85" s="2"/>
      <c r="H85" s="2"/>
      <c r="I85" s="2"/>
      <c r="J85" s="2"/>
      <c r="K85" s="2"/>
      <c r="L85" s="2"/>
      <c r="M85" s="2"/>
    </row>
    <row r="86" spans="2:13" x14ac:dyDescent="0.25">
      <c r="B86" s="2"/>
      <c r="C86" s="2"/>
      <c r="D86" s="2"/>
      <c r="E86" s="2"/>
      <c r="F86" s="2"/>
      <c r="G86" s="2"/>
      <c r="H86" s="2"/>
      <c r="I86" s="2"/>
      <c r="J86" s="2"/>
      <c r="K86" s="2"/>
      <c r="L86" s="2"/>
      <c r="M86" s="2"/>
    </row>
    <row r="87" spans="2:13" x14ac:dyDescent="0.25">
      <c r="B87" s="2"/>
      <c r="C87" s="2"/>
      <c r="D87" s="2"/>
      <c r="E87" s="2"/>
      <c r="F87" s="2"/>
      <c r="G87" s="2"/>
      <c r="H87" s="2"/>
      <c r="I87" s="2"/>
      <c r="J87" s="2"/>
      <c r="K87" s="2"/>
      <c r="L87" s="2"/>
      <c r="M87" s="2"/>
    </row>
    <row r="88" spans="2:13" x14ac:dyDescent="0.25">
      <c r="B88" s="2"/>
      <c r="C88" s="2"/>
      <c r="D88" s="2"/>
      <c r="E88" s="2"/>
      <c r="F88" s="2"/>
      <c r="G88" s="2"/>
      <c r="H88" s="2"/>
      <c r="I88" s="2"/>
      <c r="J88" s="2"/>
      <c r="K88" s="2"/>
      <c r="L88" s="2"/>
      <c r="M88" s="2"/>
    </row>
    <row r="89" spans="2:13" x14ac:dyDescent="0.25">
      <c r="B89" s="2"/>
      <c r="C89" s="2"/>
      <c r="D89" s="2"/>
      <c r="E89" s="2"/>
      <c r="F89" s="2"/>
      <c r="G89" s="2"/>
      <c r="H89" s="2"/>
      <c r="I89" s="2"/>
      <c r="J89" s="2"/>
      <c r="K89" s="2"/>
      <c r="L89" s="2"/>
      <c r="M89" s="2"/>
    </row>
    <row r="90" spans="2:13" x14ac:dyDescent="0.25">
      <c r="B90" s="2"/>
      <c r="C90" s="2"/>
      <c r="D90" s="2"/>
      <c r="E90" s="2"/>
      <c r="F90" s="2"/>
      <c r="G90" s="2"/>
      <c r="H90" s="2"/>
      <c r="I90" s="2"/>
      <c r="J90" s="2"/>
      <c r="K90" s="2"/>
      <c r="L90" s="2"/>
      <c r="M90" s="2"/>
    </row>
    <row r="91" spans="2:13" x14ac:dyDescent="0.25">
      <c r="B91" s="2"/>
      <c r="C91" s="2"/>
      <c r="D91" s="2"/>
      <c r="E91" s="2"/>
      <c r="F91" s="2"/>
      <c r="G91" s="2"/>
      <c r="H91" s="2"/>
      <c r="I91" s="2"/>
      <c r="J91" s="2"/>
      <c r="K91" s="2"/>
      <c r="L91" s="2"/>
      <c r="M91" s="2"/>
    </row>
    <row r="92" spans="2:13" x14ac:dyDescent="0.25">
      <c r="B92" s="2"/>
      <c r="C92" s="2"/>
      <c r="D92" s="2"/>
      <c r="E92" s="2"/>
      <c r="F92" s="2"/>
      <c r="G92" s="2"/>
      <c r="H92" s="2"/>
      <c r="I92" s="2"/>
      <c r="J92" s="2"/>
      <c r="K92" s="2"/>
      <c r="L92" s="2"/>
      <c r="M92" s="2"/>
    </row>
    <row r="93" spans="2:13" x14ac:dyDescent="0.25">
      <c r="B93" s="2"/>
      <c r="C93" s="2"/>
      <c r="D93" s="2"/>
      <c r="E93" s="2"/>
      <c r="F93" s="2"/>
      <c r="G93" s="2"/>
      <c r="H93" s="2"/>
      <c r="I93" s="2"/>
      <c r="J93" s="2"/>
      <c r="K93" s="2"/>
      <c r="L93" s="2"/>
      <c r="M93" s="2"/>
    </row>
    <row r="94" spans="2:13" x14ac:dyDescent="0.25">
      <c r="B94" s="2"/>
      <c r="C94" s="2"/>
      <c r="D94" s="2"/>
      <c r="E94" s="2"/>
      <c r="F94" s="2"/>
      <c r="G94" s="2"/>
      <c r="H94" s="2"/>
      <c r="I94" s="2"/>
      <c r="J94" s="2"/>
      <c r="K94" s="2"/>
      <c r="L94" s="2"/>
      <c r="M94" s="2"/>
    </row>
    <row r="95" spans="2:13" x14ac:dyDescent="0.25">
      <c r="B95" s="2"/>
      <c r="C95" s="2"/>
      <c r="D95" s="2"/>
      <c r="E95" s="2"/>
      <c r="F95" s="2"/>
      <c r="G95" s="2"/>
      <c r="H95" s="2"/>
      <c r="I95" s="2"/>
      <c r="J95" s="2"/>
      <c r="K95" s="2"/>
      <c r="L95" s="2"/>
      <c r="M95" s="2"/>
    </row>
    <row r="96" spans="2:13" x14ac:dyDescent="0.25">
      <c r="B96" s="2"/>
      <c r="C96" s="2"/>
      <c r="D96" s="2"/>
      <c r="E96" s="2"/>
      <c r="F96" s="2"/>
      <c r="G96" s="2"/>
      <c r="H96" s="2"/>
      <c r="I96" s="2"/>
      <c r="J96" s="2"/>
      <c r="K96" s="2"/>
      <c r="L96" s="2"/>
      <c r="M96" s="2"/>
    </row>
    <row r="97" spans="2:21" s="645" customFormat="1" ht="15" x14ac:dyDescent="0.25">
      <c r="B97" s="540" t="s">
        <v>275</v>
      </c>
      <c r="C97" s="540"/>
      <c r="D97" s="540"/>
      <c r="E97" s="540"/>
      <c r="F97" s="540"/>
      <c r="G97" s="540"/>
      <c r="H97" s="540"/>
      <c r="I97" s="540"/>
      <c r="J97" s="540"/>
      <c r="K97" s="540"/>
      <c r="L97" s="540"/>
      <c r="M97" s="540"/>
    </row>
    <row r="98" spans="2:21" s="539" customFormat="1" ht="15" x14ac:dyDescent="0.25">
      <c r="B98" s="618"/>
      <c r="C98" s="618"/>
      <c r="D98" s="618"/>
      <c r="E98" s="618"/>
      <c r="F98" s="618"/>
      <c r="G98" s="618"/>
      <c r="H98" s="618"/>
      <c r="I98" s="618"/>
      <c r="J98" s="618"/>
      <c r="K98" s="618"/>
      <c r="L98" s="618"/>
      <c r="M98" s="618"/>
    </row>
    <row r="99" spans="2:21" s="539" customFormat="1" ht="15" x14ac:dyDescent="0.25">
      <c r="B99" s="535" t="s">
        <v>565</v>
      </c>
      <c r="C99" s="619"/>
      <c r="D99" s="619"/>
      <c r="E99" s="619"/>
      <c r="F99" s="619"/>
      <c r="G99" s="620">
        <f>G15/F15-1</f>
        <v>7.6407253481145743E-2</v>
      </c>
      <c r="H99" s="620">
        <f t="shared" ref="H99:M99" si="54">H15/G15-1</f>
        <v>4.9004454721042201E-2</v>
      </c>
      <c r="I99" s="620">
        <f t="shared" si="54"/>
        <v>8.8558050890322537E-2</v>
      </c>
      <c r="J99" s="620">
        <f t="shared" si="54"/>
        <v>4.5184324944442134E-2</v>
      </c>
      <c r="K99" s="620">
        <f t="shared" si="54"/>
        <v>5.397022171307575E-2</v>
      </c>
      <c r="L99" s="620">
        <f t="shared" si="54"/>
        <v>6.3938064918485749E-2</v>
      </c>
      <c r="M99" s="620">
        <f t="shared" si="54"/>
        <v>7.5048347736901944E-2</v>
      </c>
    </row>
    <row r="100" spans="2:21" s="539" customFormat="1" ht="15" x14ac:dyDescent="0.25">
      <c r="B100" s="535" t="s">
        <v>562</v>
      </c>
      <c r="C100" s="619"/>
      <c r="D100" s="619"/>
      <c r="E100" s="619"/>
      <c r="F100" s="619"/>
      <c r="G100" s="620">
        <f>G24/F24-1</f>
        <v>5.7142857142857162E-2</v>
      </c>
      <c r="H100" s="620">
        <f t="shared" ref="H100:M100" si="55">H24/G24-1</f>
        <v>0</v>
      </c>
      <c r="I100" s="620">
        <f t="shared" si="55"/>
        <v>0</v>
      </c>
      <c r="J100" s="620">
        <f t="shared" si="55"/>
        <v>0</v>
      </c>
      <c r="K100" s="620">
        <f t="shared" si="55"/>
        <v>0</v>
      </c>
      <c r="L100" s="620">
        <f t="shared" si="55"/>
        <v>0</v>
      </c>
      <c r="M100" s="620">
        <f t="shared" si="55"/>
        <v>0</v>
      </c>
    </row>
    <row r="101" spans="2:21" s="539" customFormat="1" ht="15.6" x14ac:dyDescent="0.3">
      <c r="O101" s="657"/>
      <c r="P101" s="657"/>
      <c r="Q101" s="657"/>
      <c r="R101" s="657"/>
      <c r="S101" s="657"/>
      <c r="T101" s="657"/>
      <c r="U101" s="657"/>
    </row>
  </sheetData>
  <sheetProtection algorithmName="SHA-512" hashValue="pYMyTAe/Y0EJaRHW0WI5SJu/TI9bT3RS9mujAqkGwcX5CJkjclGtPZmEAB6Ym5n0kvACay+JH0OKEvVI//Wq4w==" saltValue="qE7P3zU4/5VcXvZCQuJleA==" spinCount="100000" sheet="1" formatCells="0" formatColumns="0" formatRows="0"/>
  <conditionalFormatting sqref="C35">
    <cfRule type="cellIs" dxfId="71" priority="17" operator="lessThan">
      <formula>#REF!</formula>
    </cfRule>
    <cfRule type="cellIs" dxfId="70" priority="18" operator="greaterThan">
      <formula>#REF!</formula>
    </cfRule>
  </conditionalFormatting>
  <conditionalFormatting sqref="C46:E58 C60:E60">
    <cfRule type="cellIs" dxfId="69" priority="33" operator="lessThan">
      <formula>#REF!</formula>
    </cfRule>
    <cfRule type="cellIs" dxfId="68" priority="34" operator="greaterThan">
      <formula>#REF!</formula>
    </cfRule>
  </conditionalFormatting>
  <conditionalFormatting sqref="C59:M59">
    <cfRule type="cellIs" dxfId="67" priority="7" operator="lessThan">
      <formula>#REF!</formula>
    </cfRule>
    <cfRule type="cellIs" dxfId="66" priority="8" operator="greaterThan">
      <formula>#REF!</formula>
    </cfRule>
  </conditionalFormatting>
  <conditionalFormatting sqref="F25:I25">
    <cfRule type="cellIs" dxfId="65" priority="35" operator="lessThan">
      <formula>#REF!</formula>
    </cfRule>
    <cfRule type="cellIs" dxfId="64" priority="36" operator="greaterThan">
      <formula>#REF!</formula>
    </cfRule>
  </conditionalFormatting>
  <conditionalFormatting sqref="F28:I32">
    <cfRule type="cellIs" dxfId="63" priority="31" operator="lessThan">
      <formula>#REF!</formula>
    </cfRule>
    <cfRule type="cellIs" dxfId="62" priority="32" operator="greaterThan">
      <formula>#REF!</formula>
    </cfRule>
  </conditionalFormatting>
  <conditionalFormatting sqref="F37:I41">
    <cfRule type="cellIs" dxfId="61" priority="11" operator="lessThan">
      <formula>#REF!</formula>
    </cfRule>
    <cfRule type="cellIs" dxfId="60" priority="12" operator="greaterThan">
      <formula>#REF!</formula>
    </cfRule>
  </conditionalFormatting>
  <conditionalFormatting sqref="H19 F19:F23 H23">
    <cfRule type="cellIs" dxfId="59" priority="37" operator="lessThan">
      <formula>#REF!</formula>
    </cfRule>
    <cfRule type="cellIs" dxfId="58" priority="38" operator="greaterThan">
      <formula>#REF!</formula>
    </cfRule>
  </conditionalFormatting>
  <conditionalFormatting sqref="J19 J23">
    <cfRule type="cellIs" dxfId="57" priority="5" operator="lessThan">
      <formula>#REF!</formula>
    </cfRule>
    <cfRule type="cellIs" dxfId="56" priority="6" operator="greaterThan">
      <formula>#REF!</formula>
    </cfRule>
  </conditionalFormatting>
  <conditionalFormatting sqref="L19:M19 L23:M23">
    <cfRule type="cellIs" dxfId="55" priority="1" operator="lessThan">
      <formula>#REF!</formula>
    </cfRule>
    <cfRule type="cellIs" dxfId="54" priority="2" operator="greaterThan">
      <formula>#REF!</formula>
    </cfRule>
  </conditionalFormatting>
  <conditionalFormatting sqref="P33:R34">
    <cfRule type="cellIs" dxfId="53" priority="19" operator="lessThan">
      <formula>#REF!</formula>
    </cfRule>
    <cfRule type="cellIs" dxfId="52" priority="20" operator="greaterThan">
      <formula>#REF!</formula>
    </cfRule>
  </conditionalFormatting>
  <dataValidations count="1">
    <dataValidation type="whole" operator="greaterThanOrEqual" allowBlank="1" showInputMessage="1" showErrorMessage="1" sqref="C46:M58 C37:M41 C19:M23 C28:M32" xr:uid="{00000000-0002-0000-0F00-000000000000}">
      <formula1>0</formula1>
    </dataValidation>
  </dataValidations>
  <hyperlinks>
    <hyperlink ref="A1" location="Template_contents_bottom" display="Back to contents"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5" tint="0.59999389629810485"/>
  </sheetPr>
  <dimension ref="A1:AA82"/>
  <sheetViews>
    <sheetView topLeftCell="I1" zoomScale="85" zoomScaleNormal="85" workbookViewId="0">
      <selection activeCell="O8" sqref="O8:U8"/>
    </sheetView>
  </sheetViews>
  <sheetFormatPr defaultColWidth="9" defaultRowHeight="14.4" x14ac:dyDescent="0.3"/>
  <cols>
    <col min="1" max="1" width="9" style="5"/>
    <col min="2" max="2" width="30.5546875" style="161" customWidth="1"/>
    <col min="3" max="13" width="16.5546875" style="5" customWidth="1"/>
    <col min="14" max="14" width="8.5546875" style="5" customWidth="1"/>
    <col min="15" max="24" width="16.5546875" style="5" customWidth="1"/>
    <col min="25" max="25" width="13.5546875" style="5" customWidth="1"/>
    <col min="26" max="26" width="16" style="5" customWidth="1"/>
    <col min="27" max="27" width="13.5546875" style="5" customWidth="1"/>
    <col min="28" max="16384" width="9" style="5"/>
  </cols>
  <sheetData>
    <row r="1" spans="1:26" x14ac:dyDescent="0.3">
      <c r="A1" s="391" t="s">
        <v>183</v>
      </c>
    </row>
    <row r="2" spans="1:26" s="54" customFormat="1" ht="25.2" customHeight="1" x14ac:dyDescent="0.3">
      <c r="B2" s="406" t="s">
        <v>339</v>
      </c>
      <c r="C2" s="156"/>
      <c r="D2" s="156"/>
      <c r="E2" s="81"/>
      <c r="F2" s="81"/>
      <c r="H2" s="81"/>
      <c r="I2" s="81"/>
      <c r="J2" s="81"/>
      <c r="K2" s="81"/>
      <c r="L2" s="81"/>
      <c r="M2" s="81"/>
      <c r="N2" s="81"/>
      <c r="O2" s="81"/>
      <c r="P2" s="81"/>
      <c r="Q2" s="81"/>
      <c r="S2" s="81"/>
      <c r="T2" s="81"/>
      <c r="U2" s="81"/>
      <c r="V2" s="81"/>
    </row>
    <row r="3" spans="1:26" s="150" customFormat="1" ht="15" customHeight="1" x14ac:dyDescent="0.3">
      <c r="B3" s="410"/>
      <c r="C3" s="410"/>
      <c r="D3" s="410"/>
      <c r="E3" s="410"/>
      <c r="F3" s="410"/>
      <c r="G3" s="410"/>
    </row>
    <row r="4" spans="1:26" s="150" customFormat="1" ht="25.2" customHeight="1" x14ac:dyDescent="0.3">
      <c r="B4" s="30" t="s">
        <v>50</v>
      </c>
      <c r="C4" s="30"/>
      <c r="D4" s="30"/>
      <c r="E4" s="30"/>
      <c r="F4" s="30"/>
      <c r="G4" s="30"/>
      <c r="H4" s="30"/>
      <c r="I4" s="30"/>
      <c r="J4" s="30"/>
      <c r="K4" s="30"/>
      <c r="L4" s="30"/>
      <c r="M4" s="30"/>
      <c r="N4" s="30"/>
      <c r="O4" s="30"/>
      <c r="P4" s="30"/>
      <c r="Q4" s="30"/>
      <c r="R4" s="30"/>
      <c r="S4" s="30"/>
      <c r="T4" s="30"/>
      <c r="U4" s="30"/>
      <c r="V4" s="30"/>
      <c r="W4" s="30"/>
      <c r="X4" s="30"/>
      <c r="Y4" s="30"/>
      <c r="Z4" s="30"/>
    </row>
    <row r="5" spans="1:26" s="150" customFormat="1" ht="15" customHeight="1" x14ac:dyDescent="0.3">
      <c r="B5" s="113"/>
      <c r="C5" s="113"/>
      <c r="D5" s="113"/>
      <c r="E5" s="113"/>
      <c r="F5" s="113"/>
      <c r="G5" s="113"/>
      <c r="H5" s="113"/>
      <c r="I5" s="113"/>
      <c r="J5" s="113"/>
      <c r="K5" s="113"/>
      <c r="L5" s="113"/>
      <c r="M5" s="113"/>
      <c r="N5" s="113"/>
      <c r="O5" s="113"/>
      <c r="P5" s="113"/>
      <c r="Q5" s="113"/>
      <c r="R5" s="113"/>
      <c r="S5" s="113"/>
      <c r="T5" s="113"/>
      <c r="U5" s="113"/>
      <c r="V5" s="113"/>
    </row>
    <row r="6" spans="1:26" s="54" customFormat="1" ht="25.2" customHeight="1" thickBot="1" x14ac:dyDescent="0.35">
      <c r="B6" s="81"/>
      <c r="C6" s="111" t="s">
        <v>531</v>
      </c>
      <c r="D6" s="112"/>
      <c r="E6" s="112"/>
      <c r="F6" s="573" t="s">
        <v>133</v>
      </c>
      <c r="G6" s="55" t="s">
        <v>256</v>
      </c>
      <c r="H6" s="627"/>
      <c r="I6" s="627"/>
      <c r="J6" s="627"/>
      <c r="K6" s="627"/>
      <c r="L6" s="627"/>
      <c r="M6" s="627"/>
      <c r="N6" s="459"/>
      <c r="O6" s="55" t="s">
        <v>232</v>
      </c>
      <c r="P6" s="627"/>
      <c r="Q6" s="627"/>
      <c r="R6" s="627"/>
      <c r="S6" s="627"/>
      <c r="T6" s="627"/>
      <c r="U6" s="627"/>
      <c r="V6" s="628"/>
    </row>
    <row r="7" spans="1:26" s="54" customFormat="1" ht="15" customHeight="1" x14ac:dyDescent="0.3">
      <c r="A7" s="80"/>
      <c r="B7" s="583" t="s">
        <v>587</v>
      </c>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29" t="s">
        <v>587</v>
      </c>
      <c r="W7" s="598"/>
      <c r="X7" s="598"/>
      <c r="Y7" s="598"/>
      <c r="Z7" s="157"/>
    </row>
    <row r="8" spans="1:26" s="54" customFormat="1" ht="15" customHeight="1" x14ac:dyDescent="0.3">
      <c r="A8" s="80" t="s">
        <v>536</v>
      </c>
      <c r="B8" s="648" t="s">
        <v>537</v>
      </c>
      <c r="C8" s="678" cm="1">
        <f t="array" ref="C8">IFERROR(INDEX(s251outturn_schools_education!$R:$R, MATCH(1,(Cover!$F$7=s251outturn_schools_education!$I:$I)*($B8=s251outturn_schools_education!$L:$L)*(S251PY3=s251outturn_schools_education!$A:$A),0)), "")</f>
        <v>4071354</v>
      </c>
      <c r="D8" s="678" cm="1">
        <f t="array" ref="D8">IFERROR(INDEX(s251outturn_schools_education!$R:$R, MATCH(1,(Cover!$F$7=s251outturn_schools_education!$I:$I)*($B8=s251outturn_schools_education!$L:$L)*(S251PY2=s251outturn_schools_education!$A:$A),0)), "")</f>
        <v>4965416</v>
      </c>
      <c r="E8" s="678" cm="1">
        <f t="array" ref="E8">IFERROR(INDEX(s251outturn_schools_education!$R:$R, MATCH(1,(Cover!$F$7=s251outturn_schools_education!$I:$I)*($B8=s251outturn_schools_education!$L:$L)*(S251PY1=s251outturn_schools_education!$A:$A),0)), "")</f>
        <v>5719615</v>
      </c>
      <c r="F8" s="665">
        <v>6533324</v>
      </c>
      <c r="G8" s="419">
        <v>8309087.9800000004</v>
      </c>
      <c r="H8" s="419">
        <v>9156000</v>
      </c>
      <c r="I8" s="419">
        <v>9522240</v>
      </c>
      <c r="J8" s="419">
        <v>9903129.5999999996</v>
      </c>
      <c r="K8" s="419">
        <v>10299254.784</v>
      </c>
      <c r="L8" s="419">
        <v>10711224.975360001</v>
      </c>
      <c r="M8" s="419">
        <v>11139673.9743744</v>
      </c>
      <c r="N8" s="547"/>
      <c r="O8" s="667">
        <v>8663202</v>
      </c>
      <c r="P8" s="667">
        <v>9009730.0800000001</v>
      </c>
      <c r="Q8" s="667">
        <v>9370119.2831999995</v>
      </c>
      <c r="R8" s="667">
        <v>9744924.0545279998</v>
      </c>
      <c r="S8" s="667">
        <v>10134721.016709121</v>
      </c>
      <c r="T8" s="667">
        <v>10540109.857377486</v>
      </c>
      <c r="U8" s="667">
        <v>10961714.251672585</v>
      </c>
      <c r="V8" s="687" t="s">
        <v>537</v>
      </c>
      <c r="W8" s="643"/>
      <c r="X8" s="643"/>
      <c r="Y8" s="643"/>
      <c r="Z8" s="644"/>
    </row>
    <row r="9" spans="1:26" s="54" customFormat="1" ht="15" customHeight="1" x14ac:dyDescent="0.3">
      <c r="A9" s="80" t="s">
        <v>540</v>
      </c>
      <c r="B9" s="624" t="s">
        <v>541</v>
      </c>
      <c r="C9" s="679" cm="1">
        <f t="array" ref="C9">IFERROR(INDEX(s251outturn_schools_education!$R:$R, MATCH(1,(Cover!$F$7=s251outturn_schools_education!$I:$I)*($B9=s251outturn_schools_education!$L:$L)*(S251PY3=s251outturn_schools_education!$A:$A),0)), "")</f>
        <v>0</v>
      </c>
      <c r="D9" s="679" cm="1">
        <f t="array" ref="D9">IFERROR(INDEX(s251outturn_schools_education!$R:$R, MATCH(1,(Cover!$F$7=s251outturn_schools_education!$I:$I)*($B9=s251outturn_schools_education!$L:$L)*(S251PY2=s251outturn_schools_education!$A:$A),0)), "")</f>
        <v>0</v>
      </c>
      <c r="E9" s="679" cm="1">
        <f t="array" ref="E9">IFERROR(INDEX(s251outturn_schools_education!$R:$R, MATCH(1,(Cover!$F$7=s251outturn_schools_education!$I:$I)*($B9=s251outturn_schools_education!$L:$L)*(S251PY1=s251outturn_schools_education!$A:$A),0)), "")</f>
        <v>0</v>
      </c>
      <c r="F9" s="666"/>
      <c r="G9" s="667"/>
      <c r="H9" s="667"/>
      <c r="I9" s="667"/>
      <c r="J9" s="667"/>
      <c r="K9" s="667"/>
      <c r="L9" s="667"/>
      <c r="M9" s="666"/>
      <c r="N9" s="547"/>
      <c r="O9" s="550"/>
      <c r="P9" s="550"/>
      <c r="Q9" s="550"/>
      <c r="R9" s="667"/>
      <c r="S9" s="667"/>
      <c r="T9" s="667"/>
      <c r="U9" s="667"/>
      <c r="V9" s="688" t="s">
        <v>542</v>
      </c>
      <c r="W9" s="602"/>
      <c r="X9" s="602"/>
      <c r="Y9" s="602"/>
      <c r="Z9" s="604"/>
    </row>
    <row r="10" spans="1:26" s="54" customFormat="1" ht="15" customHeight="1" x14ac:dyDescent="0.3">
      <c r="A10" s="80" t="s">
        <v>543</v>
      </c>
      <c r="B10" s="677" t="s">
        <v>544</v>
      </c>
      <c r="C10" s="679" cm="1">
        <f t="array" ref="C10">IFERROR(INDEX(s251outturn_schools_education!$R:$R, MATCH(1,(Cover!$F$7=s251outturn_schools_education!$I:$I)*($B10=s251outturn_schools_education!$L:$L)*(S251PY3=s251outturn_schools_education!$A:$A),0)), "")</f>
        <v>0</v>
      </c>
      <c r="D10" s="679" cm="1">
        <f t="array" ref="D10">IFERROR(INDEX(s251outturn_schools_education!$R:$R, MATCH(1,(Cover!$F$7=s251outturn_schools_education!$I:$I)*($B10=s251outturn_schools_education!$L:$L)*(S251PY2=s251outturn_schools_education!$A:$A),0)), "")</f>
        <v>0</v>
      </c>
      <c r="E10" s="679" cm="1">
        <f t="array" ref="E10">IFERROR(INDEX(s251outturn_schools_education!$R:$R, MATCH(1,(Cover!$F$7=s251outturn_schools_education!$I:$I)*($B10=s251outturn_schools_education!$L:$L)*(S251PY1=s251outturn_schools_education!$A:$A),0)), "")</f>
        <v>0</v>
      </c>
      <c r="F10" s="666"/>
      <c r="G10" s="668"/>
      <c r="H10" s="668"/>
      <c r="I10" s="668"/>
      <c r="J10" s="668"/>
      <c r="K10" s="668"/>
      <c r="L10" s="668"/>
      <c r="M10" s="669"/>
      <c r="N10" s="547"/>
      <c r="O10" s="551"/>
      <c r="P10" s="551"/>
      <c r="Q10" s="551"/>
      <c r="R10" s="668"/>
      <c r="S10" s="668"/>
      <c r="T10" s="668"/>
      <c r="U10" s="668"/>
      <c r="V10" s="688" t="s">
        <v>544</v>
      </c>
      <c r="W10" s="602"/>
      <c r="X10" s="602"/>
      <c r="Y10" s="602"/>
      <c r="Z10" s="604"/>
    </row>
    <row r="11" spans="1:26" s="54" customFormat="1" ht="30" customHeight="1" x14ac:dyDescent="0.3">
      <c r="A11" s="80"/>
      <c r="B11" s="677" t="s">
        <v>588</v>
      </c>
      <c r="C11" s="680">
        <f>'HN recoupment'!C37</f>
        <v>0</v>
      </c>
      <c r="D11" s="680">
        <f>'HN recoupment'!D37</f>
        <v>0</v>
      </c>
      <c r="E11" s="680">
        <f>'HN recoupment'!E37</f>
        <v>0</v>
      </c>
      <c r="F11" s="666"/>
      <c r="G11" s="668"/>
      <c r="H11" s="668"/>
      <c r="I11" s="668"/>
      <c r="J11" s="668"/>
      <c r="K11" s="668"/>
      <c r="L11" s="668"/>
      <c r="M11" s="669"/>
      <c r="N11" s="547"/>
      <c r="O11" s="551"/>
      <c r="P11" s="551"/>
      <c r="Q11" s="551"/>
      <c r="R11" s="668"/>
      <c r="S11" s="668"/>
      <c r="T11" s="668"/>
      <c r="U11" s="668"/>
      <c r="V11" s="688" t="s">
        <v>589</v>
      </c>
      <c r="W11" s="602"/>
      <c r="X11" s="602"/>
      <c r="Y11" s="602"/>
      <c r="Z11" s="604"/>
    </row>
    <row r="12" spans="1:26" s="54" customFormat="1" ht="15" customHeight="1" thickBot="1" x14ac:dyDescent="0.35">
      <c r="A12" s="80"/>
      <c r="B12" s="578" t="s">
        <v>212</v>
      </c>
      <c r="C12" s="681">
        <f>IFERROR(SUM(C8:C11), "")</f>
        <v>4071354</v>
      </c>
      <c r="D12" s="682">
        <f>IFERROR(SUM(D8:D11), "")</f>
        <v>4965416</v>
      </c>
      <c r="E12" s="682">
        <f>IFERROR(SUM(E8:E11), "")</f>
        <v>5719615</v>
      </c>
      <c r="F12" s="683">
        <f t="shared" ref="F12:J12" si="1">IF(COUNT(F8:F11) &gt; 0, SUM(F8:F11), "")</f>
        <v>6533324</v>
      </c>
      <c r="G12" s="682">
        <f t="shared" si="1"/>
        <v>8309087.9800000004</v>
      </c>
      <c r="H12" s="682">
        <f t="shared" si="1"/>
        <v>9156000</v>
      </c>
      <c r="I12" s="682">
        <f t="shared" si="1"/>
        <v>9522240</v>
      </c>
      <c r="J12" s="682">
        <f t="shared" si="1"/>
        <v>9903129.5999999996</v>
      </c>
      <c r="K12" s="682">
        <f t="shared" ref="K12:L12" si="2">IF(COUNT(K8:K11) &gt; 0, SUM(K8:K11), "")</f>
        <v>10299254.784</v>
      </c>
      <c r="L12" s="682">
        <f t="shared" si="2"/>
        <v>10711224.975360001</v>
      </c>
      <c r="M12" s="683">
        <f t="shared" ref="M12" si="3">IF(COUNT(M8:M11) &gt; 0, SUM(M8:M11), "")</f>
        <v>11139673.9743744</v>
      </c>
      <c r="N12" s="547"/>
      <c r="O12" s="581">
        <f>IF(COUNT(O8:O11) &gt; 0, SUM(O8:O11), "")</f>
        <v>8663202</v>
      </c>
      <c r="P12" s="581">
        <f>IF(COUNT(P8:P11) &gt; 0, SUM(P8:P11), "")</f>
        <v>9009730.0800000001</v>
      </c>
      <c r="Q12" s="581">
        <f>IF(COUNT(Q8:Q11) &gt; 0, SUM(Q8:Q11), "")</f>
        <v>9370119.2831999995</v>
      </c>
      <c r="R12" s="682">
        <f t="shared" ref="R12" si="4">IF(COUNT(R8:R11) &gt; 0, SUM(R8:R11), "")</f>
        <v>9744924.0545279998</v>
      </c>
      <c r="S12" s="682">
        <f t="shared" ref="S12:U12" si="5">IF(COUNT(S8:S11) &gt; 0, SUM(S8:S11), "")</f>
        <v>10134721.016709121</v>
      </c>
      <c r="T12" s="682">
        <f t="shared" si="5"/>
        <v>10540109.857377486</v>
      </c>
      <c r="U12" s="682">
        <f t="shared" si="5"/>
        <v>10961714.251672585</v>
      </c>
      <c r="V12" s="689" t="s">
        <v>212</v>
      </c>
      <c r="W12" s="607"/>
      <c r="X12" s="607"/>
      <c r="Y12" s="607"/>
      <c r="Z12" s="509"/>
    </row>
    <row r="13" spans="1:26" s="54" customFormat="1" ht="15" customHeight="1" x14ac:dyDescent="0.3">
      <c r="B13" s="291"/>
      <c r="C13" s="552"/>
      <c r="D13" s="552"/>
      <c r="E13" s="552"/>
      <c r="F13" s="552"/>
      <c r="G13" s="552"/>
      <c r="H13" s="552"/>
      <c r="I13" s="553"/>
    </row>
    <row r="14" spans="1:26" s="54" customFormat="1" ht="25.2" customHeight="1" thickBot="1" x14ac:dyDescent="0.35">
      <c r="C14" s="55" t="s">
        <v>549</v>
      </c>
      <c r="D14" s="55"/>
      <c r="E14" s="55"/>
      <c r="F14" s="55"/>
      <c r="G14" s="55"/>
      <c r="H14" s="55"/>
      <c r="I14" s="55"/>
      <c r="J14" s="55"/>
      <c r="K14" s="55"/>
      <c r="L14" s="55"/>
      <c r="M14" s="55"/>
      <c r="O14" s="55" t="s">
        <v>550</v>
      </c>
      <c r="P14" s="55"/>
      <c r="Q14" s="55"/>
      <c r="R14" s="55"/>
      <c r="S14" s="55"/>
      <c r="T14" s="55"/>
      <c r="U14" s="55"/>
      <c r="V14" s="55"/>
      <c r="W14" s="55"/>
      <c r="X14" s="55"/>
    </row>
    <row r="15" spans="1:26" s="54" customFormat="1" ht="15" customHeight="1" x14ac:dyDescent="0.3">
      <c r="B15" s="583" t="s">
        <v>304</v>
      </c>
      <c r="C15" s="413">
        <f>ehcp_year1</f>
        <v>2022</v>
      </c>
      <c r="D15" s="413">
        <f>C15+1</f>
        <v>2023</v>
      </c>
      <c r="E15" s="413">
        <f t="shared" ref="E15:M15" si="6">D15+1</f>
        <v>2024</v>
      </c>
      <c r="F15" s="495">
        <f t="shared" si="6"/>
        <v>2025</v>
      </c>
      <c r="G15" s="414">
        <f t="shared" si="6"/>
        <v>2026</v>
      </c>
      <c r="H15" s="414">
        <f t="shared" si="6"/>
        <v>2027</v>
      </c>
      <c r="I15" s="414">
        <f t="shared" si="6"/>
        <v>2028</v>
      </c>
      <c r="J15" s="414">
        <f t="shared" si="6"/>
        <v>2029</v>
      </c>
      <c r="K15" s="414">
        <f t="shared" si="6"/>
        <v>2030</v>
      </c>
      <c r="L15" s="414">
        <f t="shared" si="6"/>
        <v>2031</v>
      </c>
      <c r="M15" s="495">
        <f t="shared" si="6"/>
        <v>2032</v>
      </c>
      <c r="O15" s="430">
        <f>D15</f>
        <v>2023</v>
      </c>
      <c r="P15" s="413">
        <f t="shared" ref="P15:X15" si="7">E15</f>
        <v>2024</v>
      </c>
      <c r="Q15" s="495">
        <f t="shared" si="7"/>
        <v>2025</v>
      </c>
      <c r="R15" s="414">
        <f t="shared" si="7"/>
        <v>2026</v>
      </c>
      <c r="S15" s="414">
        <f t="shared" si="7"/>
        <v>2027</v>
      </c>
      <c r="T15" s="414">
        <f t="shared" si="7"/>
        <v>2028</v>
      </c>
      <c r="U15" s="414">
        <f t="shared" si="7"/>
        <v>2029</v>
      </c>
      <c r="V15" s="414">
        <f t="shared" si="7"/>
        <v>2030</v>
      </c>
      <c r="W15" s="414">
        <f t="shared" si="7"/>
        <v>2031</v>
      </c>
      <c r="X15" s="495">
        <f t="shared" si="7"/>
        <v>2032</v>
      </c>
    </row>
    <row r="16" spans="1:26" s="54" customFormat="1" ht="15" customHeight="1" x14ac:dyDescent="0.3">
      <c r="B16" s="684" t="s">
        <v>308</v>
      </c>
      <c r="C16" s="670">
        <v>926</v>
      </c>
      <c r="D16" s="622">
        <v>981.56</v>
      </c>
      <c r="E16" s="622">
        <v>883</v>
      </c>
      <c r="F16" s="640">
        <v>1042</v>
      </c>
      <c r="G16" s="622">
        <v>1090.5073091982254</v>
      </c>
      <c r="H16" s="622">
        <v>1136.3843993932794</v>
      </c>
      <c r="I16" s="622">
        <v>1238.1626089424362</v>
      </c>
      <c r="J16" s="622">
        <v>1311.703195233323</v>
      </c>
      <c r="K16" s="622">
        <v>1395.2270397188138</v>
      </c>
      <c r="L16" s="622">
        <v>1494.1179388737551</v>
      </c>
      <c r="M16" s="640">
        <v>1590.7120677395724</v>
      </c>
      <c r="O16" s="609">
        <f t="shared" ref="O16:S18" si="8">IFERROR((D16-C16)/C16,"")</f>
        <v>5.9999999999999942E-2</v>
      </c>
      <c r="P16" s="610">
        <f t="shared" si="8"/>
        <v>-0.10041158971433224</v>
      </c>
      <c r="Q16" s="611">
        <f t="shared" si="8"/>
        <v>0.18006795016987542</v>
      </c>
      <c r="R16" s="610">
        <f t="shared" si="8"/>
        <v>4.6552120151847752E-2</v>
      </c>
      <c r="S16" s="610">
        <f t="shared" si="8"/>
        <v>4.2069493535796934E-2</v>
      </c>
      <c r="T16" s="610">
        <f t="shared" ref="T16:T18" si="9">IFERROR((I16-H16)/H16,"")</f>
        <v>8.9563187952506784E-2</v>
      </c>
      <c r="U16" s="610">
        <f t="shared" ref="U16:U18" si="10">IFERROR((J16-I16)/I16,"")</f>
        <v>5.9394933880050418E-2</v>
      </c>
      <c r="V16" s="610">
        <f t="shared" ref="V16:V18" si="11">IFERROR((K16-J16)/J16,"")</f>
        <v>6.3675871789451416E-2</v>
      </c>
      <c r="W16" s="610">
        <f t="shared" ref="W16:W18" si="12">IFERROR((L16-K16)/K16,"")</f>
        <v>7.0877997874002785E-2</v>
      </c>
      <c r="X16" s="611">
        <f t="shared" ref="X16:X18" si="13">IFERROR((M16-L16)/L16,"")</f>
        <v>6.4649601181168193E-2</v>
      </c>
    </row>
    <row r="17" spans="2:24" s="54" customFormat="1" ht="15" customHeight="1" x14ac:dyDescent="0.3">
      <c r="B17" s="685" t="s">
        <v>309</v>
      </c>
      <c r="C17" s="561">
        <v>534</v>
      </c>
      <c r="D17" s="433">
        <v>566.04</v>
      </c>
      <c r="E17" s="433">
        <v>638</v>
      </c>
      <c r="F17" s="641">
        <v>887</v>
      </c>
      <c r="G17" s="433">
        <v>1057.7211727990984</v>
      </c>
      <c r="H17" s="433">
        <v>1308.0066578206811</v>
      </c>
      <c r="I17" s="433">
        <v>1665.2579566719085</v>
      </c>
      <c r="J17" s="433">
        <v>2055.0526159851997</v>
      </c>
      <c r="K17" s="433">
        <v>2564.5880112160912</v>
      </c>
      <c r="L17" s="433">
        <v>3210.1323461999841</v>
      </c>
      <c r="M17" s="641">
        <v>3995.2579825019543</v>
      </c>
      <c r="O17" s="612">
        <f t="shared" si="8"/>
        <v>5.9999999999999935E-2</v>
      </c>
      <c r="P17" s="613">
        <f t="shared" si="8"/>
        <v>0.12712882481803414</v>
      </c>
      <c r="Q17" s="614">
        <f t="shared" si="8"/>
        <v>0.39028213166144199</v>
      </c>
      <c r="R17" s="613">
        <f t="shared" si="8"/>
        <v>0.19247031882649204</v>
      </c>
      <c r="S17" s="613">
        <f t="shared" si="8"/>
        <v>0.23662709176865593</v>
      </c>
      <c r="T17" s="613">
        <f t="shared" si="9"/>
        <v>0.27312651408553007</v>
      </c>
      <c r="U17" s="613">
        <f t="shared" si="10"/>
        <v>0.23407464156022598</v>
      </c>
      <c r="V17" s="613">
        <f t="shared" si="11"/>
        <v>0.24794274913813744</v>
      </c>
      <c r="W17" s="613">
        <f t="shared" si="12"/>
        <v>0.25171463492796448</v>
      </c>
      <c r="X17" s="614">
        <f t="shared" si="13"/>
        <v>0.24457734187544261</v>
      </c>
    </row>
    <row r="18" spans="2:24" s="54" customFormat="1" ht="15" customHeight="1" thickBot="1" x14ac:dyDescent="0.35">
      <c r="B18" s="686" t="s">
        <v>310</v>
      </c>
      <c r="C18" s="594">
        <f t="shared" ref="C18:J18" si="14">IF(COUNT(C16:C17) &gt; 0, SUM(C16:C17), "")</f>
        <v>1460</v>
      </c>
      <c r="D18" s="595">
        <f t="shared" si="14"/>
        <v>1547.6</v>
      </c>
      <c r="E18" s="595">
        <f t="shared" si="14"/>
        <v>1521</v>
      </c>
      <c r="F18" s="596">
        <f t="shared" si="14"/>
        <v>1929</v>
      </c>
      <c r="G18" s="595">
        <f t="shared" si="14"/>
        <v>2148.2284819973238</v>
      </c>
      <c r="H18" s="595">
        <f t="shared" si="14"/>
        <v>2444.3910572139603</v>
      </c>
      <c r="I18" s="595">
        <f t="shared" si="14"/>
        <v>2903.4205656143449</v>
      </c>
      <c r="J18" s="595">
        <f t="shared" si="14"/>
        <v>3366.7558112185225</v>
      </c>
      <c r="K18" s="595">
        <f t="shared" ref="K18:L18" si="15">IF(COUNT(K16:K17) &gt; 0, SUM(K16:K17), "")</f>
        <v>3959.8150509349052</v>
      </c>
      <c r="L18" s="595">
        <f t="shared" si="15"/>
        <v>4704.2502850737392</v>
      </c>
      <c r="M18" s="596">
        <f t="shared" ref="M18" si="16">IF(COUNT(M16:M17) &gt; 0, SUM(M16:M17), "")</f>
        <v>5585.9700502415271</v>
      </c>
      <c r="O18" s="615">
        <f t="shared" si="8"/>
        <v>5.9999999999999935E-2</v>
      </c>
      <c r="P18" s="616">
        <f t="shared" si="8"/>
        <v>-1.7187903851124262E-2</v>
      </c>
      <c r="Q18" s="617">
        <f t="shared" si="8"/>
        <v>0.26824457593688361</v>
      </c>
      <c r="R18" s="616">
        <f t="shared" si="8"/>
        <v>0.11364877241955613</v>
      </c>
      <c r="S18" s="616">
        <f t="shared" si="8"/>
        <v>0.13786362935718929</v>
      </c>
      <c r="T18" s="616">
        <f t="shared" si="9"/>
        <v>0.18778890024396178</v>
      </c>
      <c r="U18" s="616">
        <f t="shared" si="10"/>
        <v>0.15958254587417611</v>
      </c>
      <c r="V18" s="616">
        <f t="shared" si="11"/>
        <v>0.17615154557399818</v>
      </c>
      <c r="W18" s="616">
        <f t="shared" si="12"/>
        <v>0.18799747578187373</v>
      </c>
      <c r="X18" s="617">
        <f t="shared" si="13"/>
        <v>0.18743045368258229</v>
      </c>
    </row>
    <row r="19" spans="2:24" s="54" customFormat="1" ht="15" customHeight="1" x14ac:dyDescent="0.3">
      <c r="C19" s="552"/>
      <c r="D19" s="552"/>
    </row>
    <row r="20" spans="2:24" s="54" customFormat="1" ht="25.2" customHeight="1" thickBot="1" x14ac:dyDescent="0.35">
      <c r="C20" s="55" t="s">
        <v>551</v>
      </c>
      <c r="D20" s="55"/>
      <c r="E20" s="55"/>
      <c r="F20" s="55"/>
      <c r="G20" s="55"/>
      <c r="H20" s="55"/>
      <c r="I20" s="55"/>
      <c r="J20" s="55"/>
      <c r="K20" s="55"/>
      <c r="L20" s="55"/>
      <c r="M20" s="55"/>
      <c r="O20" s="55" t="s">
        <v>552</v>
      </c>
      <c r="P20" s="55"/>
      <c r="Q20" s="55"/>
      <c r="R20" s="55"/>
      <c r="S20" s="55"/>
      <c r="T20" s="55"/>
      <c r="U20" s="55"/>
      <c r="V20" s="55"/>
      <c r="W20" s="55"/>
      <c r="X20" s="55"/>
    </row>
    <row r="21" spans="2:24" s="54" customFormat="1" ht="15" customHeight="1" x14ac:dyDescent="0.3">
      <c r="B21" s="583" t="s">
        <v>304</v>
      </c>
      <c r="C21" s="413">
        <f>ehcp_year1</f>
        <v>2022</v>
      </c>
      <c r="D21" s="413">
        <f>C21+1</f>
        <v>2023</v>
      </c>
      <c r="E21" s="413">
        <f t="shared" ref="E21" si="17">D21+1</f>
        <v>2024</v>
      </c>
      <c r="F21" s="495">
        <f t="shared" ref="F21" si="18">E21+1</f>
        <v>2025</v>
      </c>
      <c r="G21" s="414">
        <f t="shared" ref="G21" si="19">F21+1</f>
        <v>2026</v>
      </c>
      <c r="H21" s="414">
        <f t="shared" ref="H21" si="20">G21+1</f>
        <v>2027</v>
      </c>
      <c r="I21" s="414">
        <f t="shared" ref="I21" si="21">H21+1</f>
        <v>2028</v>
      </c>
      <c r="J21" s="414">
        <f t="shared" ref="J21" si="22">I21+1</f>
        <v>2029</v>
      </c>
      <c r="K21" s="414">
        <f t="shared" ref="K21" si="23">J21+1</f>
        <v>2030</v>
      </c>
      <c r="L21" s="414">
        <f t="shared" ref="L21" si="24">K21+1</f>
        <v>2031</v>
      </c>
      <c r="M21" s="495">
        <f t="shared" ref="M21" si="25">L21+1</f>
        <v>2032</v>
      </c>
      <c r="O21" s="430">
        <f>D21</f>
        <v>2023</v>
      </c>
      <c r="P21" s="413">
        <f t="shared" ref="P21" si="26">E21</f>
        <v>2024</v>
      </c>
      <c r="Q21" s="495">
        <f t="shared" ref="Q21" si="27">F21</f>
        <v>2025</v>
      </c>
      <c r="R21" s="414">
        <f t="shared" ref="R21" si="28">G21</f>
        <v>2026</v>
      </c>
      <c r="S21" s="414">
        <f t="shared" ref="S21" si="29">H21</f>
        <v>2027</v>
      </c>
      <c r="T21" s="414">
        <f t="shared" ref="T21" si="30">I21</f>
        <v>2028</v>
      </c>
      <c r="U21" s="414">
        <f t="shared" ref="U21" si="31">J21</f>
        <v>2029</v>
      </c>
      <c r="V21" s="414">
        <f t="shared" ref="V21" si="32">K21</f>
        <v>2030</v>
      </c>
      <c r="W21" s="414">
        <f t="shared" ref="W21" si="33">L21</f>
        <v>2031</v>
      </c>
      <c r="X21" s="495">
        <f t="shared" ref="X21" si="34">M21</f>
        <v>2032</v>
      </c>
    </row>
    <row r="22" spans="2:24" s="54" customFormat="1" ht="15" customHeight="1" x14ac:dyDescent="0.3">
      <c r="B22" s="684" t="s">
        <v>308</v>
      </c>
      <c r="C22" s="670"/>
      <c r="D22" s="622"/>
      <c r="E22" s="622"/>
      <c r="F22" s="640"/>
      <c r="G22" s="622"/>
      <c r="H22" s="622"/>
      <c r="I22" s="622"/>
      <c r="J22" s="622"/>
      <c r="K22" s="622"/>
      <c r="L22" s="622"/>
      <c r="M22" s="640"/>
      <c r="O22" s="609" t="str">
        <f t="shared" ref="O22:S24" si="35">IFERROR((D22-C22)/C22,"")</f>
        <v/>
      </c>
      <c r="P22" s="610" t="str">
        <f t="shared" si="35"/>
        <v/>
      </c>
      <c r="Q22" s="611" t="str">
        <f t="shared" si="35"/>
        <v/>
      </c>
      <c r="R22" s="610" t="str">
        <f t="shared" si="35"/>
        <v/>
      </c>
      <c r="S22" s="610" t="str">
        <f t="shared" si="35"/>
        <v/>
      </c>
      <c r="T22" s="610" t="str">
        <f t="shared" ref="T22:T24" si="36">IFERROR((I22-H22)/H22,"")</f>
        <v/>
      </c>
      <c r="U22" s="610" t="str">
        <f t="shared" ref="U22:U24" si="37">IFERROR((J22-I22)/I22,"")</f>
        <v/>
      </c>
      <c r="V22" s="610" t="str">
        <f t="shared" ref="V22:V24" si="38">IFERROR((K22-J22)/J22,"")</f>
        <v/>
      </c>
      <c r="W22" s="610" t="str">
        <f t="shared" ref="W22:W24" si="39">IFERROR((L22-K22)/K22,"")</f>
        <v/>
      </c>
      <c r="X22" s="611" t="str">
        <f t="shared" ref="X22:X24" si="40">IFERROR((M22-L22)/L22,"")</f>
        <v/>
      </c>
    </row>
    <row r="23" spans="2:24" s="54" customFormat="1" ht="15" customHeight="1" x14ac:dyDescent="0.3">
      <c r="B23" s="685" t="s">
        <v>309</v>
      </c>
      <c r="C23" s="561"/>
      <c r="D23" s="433"/>
      <c r="E23" s="433"/>
      <c r="F23" s="641"/>
      <c r="G23" s="433"/>
      <c r="H23" s="433"/>
      <c r="I23" s="433"/>
      <c r="J23" s="433"/>
      <c r="K23" s="433"/>
      <c r="L23" s="433"/>
      <c r="M23" s="641"/>
      <c r="O23" s="612" t="str">
        <f t="shared" si="35"/>
        <v/>
      </c>
      <c r="P23" s="613" t="str">
        <f t="shared" si="35"/>
        <v/>
      </c>
      <c r="Q23" s="614" t="str">
        <f t="shared" si="35"/>
        <v/>
      </c>
      <c r="R23" s="613" t="str">
        <f t="shared" si="35"/>
        <v/>
      </c>
      <c r="S23" s="613" t="str">
        <f t="shared" si="35"/>
        <v/>
      </c>
      <c r="T23" s="613" t="str">
        <f t="shared" si="36"/>
        <v/>
      </c>
      <c r="U23" s="613" t="str">
        <f t="shared" si="37"/>
        <v/>
      </c>
      <c r="V23" s="613" t="str">
        <f t="shared" si="38"/>
        <v/>
      </c>
      <c r="W23" s="613" t="str">
        <f t="shared" si="39"/>
        <v/>
      </c>
      <c r="X23" s="614" t="str">
        <f t="shared" si="40"/>
        <v/>
      </c>
    </row>
    <row r="24" spans="2:24" s="54" customFormat="1" ht="15" customHeight="1" thickBot="1" x14ac:dyDescent="0.35">
      <c r="B24" s="686" t="s">
        <v>310</v>
      </c>
      <c r="C24" s="594" t="str">
        <f t="shared" ref="C24:J24" si="41">IF(COUNT(C22:C23) &gt; 0, SUM(C22:C23), "")</f>
        <v/>
      </c>
      <c r="D24" s="595" t="str">
        <f t="shared" si="41"/>
        <v/>
      </c>
      <c r="E24" s="595" t="str">
        <f t="shared" si="41"/>
        <v/>
      </c>
      <c r="F24" s="596" t="str">
        <f t="shared" si="41"/>
        <v/>
      </c>
      <c r="G24" s="595" t="str">
        <f t="shared" si="41"/>
        <v/>
      </c>
      <c r="H24" s="595" t="str">
        <f t="shared" si="41"/>
        <v/>
      </c>
      <c r="I24" s="595" t="str">
        <f t="shared" si="41"/>
        <v/>
      </c>
      <c r="J24" s="595" t="str">
        <f t="shared" si="41"/>
        <v/>
      </c>
      <c r="K24" s="595" t="str">
        <f t="shared" ref="K24:L24" si="42">IF(COUNT(K22:K23) &gt; 0, SUM(K22:K23), "")</f>
        <v/>
      </c>
      <c r="L24" s="595" t="str">
        <f t="shared" si="42"/>
        <v/>
      </c>
      <c r="M24" s="596" t="str">
        <f t="shared" ref="M24" si="43">IF(COUNT(M22:M23) &gt; 0, SUM(M22:M23), "")</f>
        <v/>
      </c>
      <c r="O24" s="615" t="str">
        <f t="shared" si="35"/>
        <v/>
      </c>
      <c r="P24" s="616" t="str">
        <f t="shared" si="35"/>
        <v/>
      </c>
      <c r="Q24" s="617" t="str">
        <f t="shared" si="35"/>
        <v/>
      </c>
      <c r="R24" s="616" t="str">
        <f t="shared" si="35"/>
        <v/>
      </c>
      <c r="S24" s="616" t="str">
        <f t="shared" si="35"/>
        <v/>
      </c>
      <c r="T24" s="616" t="str">
        <f t="shared" si="36"/>
        <v/>
      </c>
      <c r="U24" s="616" t="str">
        <f t="shared" si="37"/>
        <v/>
      </c>
      <c r="V24" s="616" t="str">
        <f t="shared" si="38"/>
        <v/>
      </c>
      <c r="W24" s="616" t="str">
        <f t="shared" si="39"/>
        <v/>
      </c>
      <c r="X24" s="617" t="str">
        <f t="shared" si="40"/>
        <v/>
      </c>
    </row>
    <row r="25" spans="2:24" s="54" customFormat="1" ht="15" customHeight="1" x14ac:dyDescent="0.3">
      <c r="C25" s="552"/>
      <c r="D25" s="552"/>
      <c r="F25" s="552"/>
      <c r="G25" s="552"/>
      <c r="H25" s="552"/>
      <c r="I25" s="552"/>
      <c r="O25" s="544"/>
      <c r="P25" s="544"/>
      <c r="Q25" s="556"/>
      <c r="R25" s="556"/>
      <c r="S25" s="557"/>
      <c r="T25" s="557"/>
      <c r="U25" s="557"/>
      <c r="V25" s="557"/>
      <c r="W25" s="557"/>
      <c r="X25" s="557"/>
    </row>
    <row r="26" spans="2:24" s="54" customFormat="1" ht="25.2" customHeight="1" thickBot="1" x14ac:dyDescent="0.35">
      <c r="C26" s="590" t="s">
        <v>553</v>
      </c>
      <c r="D26" s="55"/>
      <c r="E26" s="55"/>
      <c r="F26" s="55"/>
      <c r="G26" s="55"/>
      <c r="H26" s="55"/>
      <c r="I26" s="55"/>
      <c r="J26" s="55"/>
      <c r="K26" s="55"/>
      <c r="L26" s="55"/>
      <c r="M26" s="55"/>
      <c r="O26" s="55" t="s">
        <v>590</v>
      </c>
      <c r="P26" s="55"/>
      <c r="Q26" s="55"/>
      <c r="R26" s="55"/>
      <c r="S26" s="55"/>
      <c r="T26" s="55"/>
      <c r="U26" s="55"/>
      <c r="V26" s="55"/>
      <c r="W26" s="55"/>
      <c r="X26" s="55"/>
    </row>
    <row r="27" spans="2:24" s="54" customFormat="1" ht="15" customHeight="1" x14ac:dyDescent="0.3">
      <c r="B27" s="583" t="s">
        <v>304</v>
      </c>
      <c r="C27" s="413">
        <f>ehcp_year1</f>
        <v>2022</v>
      </c>
      <c r="D27" s="413">
        <f>C27+1</f>
        <v>2023</v>
      </c>
      <c r="E27" s="413">
        <f t="shared" ref="E27" si="44">D27+1</f>
        <v>2024</v>
      </c>
      <c r="F27" s="495">
        <f t="shared" ref="F27" si="45">E27+1</f>
        <v>2025</v>
      </c>
      <c r="G27" s="414">
        <f t="shared" ref="G27" si="46">F27+1</f>
        <v>2026</v>
      </c>
      <c r="H27" s="414">
        <f t="shared" ref="H27" si="47">G27+1</f>
        <v>2027</v>
      </c>
      <c r="I27" s="414">
        <f t="shared" ref="I27" si="48">H27+1</f>
        <v>2028</v>
      </c>
      <c r="J27" s="414">
        <f t="shared" ref="J27" si="49">I27+1</f>
        <v>2029</v>
      </c>
      <c r="K27" s="414">
        <f t="shared" ref="K27" si="50">J27+1</f>
        <v>2030</v>
      </c>
      <c r="L27" s="414">
        <f t="shared" ref="L27" si="51">K27+1</f>
        <v>2031</v>
      </c>
      <c r="M27" s="495">
        <f t="shared" ref="M27" si="52">L27+1</f>
        <v>2032</v>
      </c>
      <c r="O27" s="430">
        <f>D27</f>
        <v>2023</v>
      </c>
      <c r="P27" s="413">
        <f t="shared" ref="P27" si="53">E27</f>
        <v>2024</v>
      </c>
      <c r="Q27" s="495">
        <f t="shared" ref="Q27" si="54">F27</f>
        <v>2025</v>
      </c>
      <c r="R27" s="414">
        <f t="shared" ref="R27" si="55">G27</f>
        <v>2026</v>
      </c>
      <c r="S27" s="414">
        <f t="shared" ref="S27" si="56">H27</f>
        <v>2027</v>
      </c>
      <c r="T27" s="414">
        <f t="shared" ref="T27" si="57">I27</f>
        <v>2028</v>
      </c>
      <c r="U27" s="414">
        <f t="shared" ref="U27" si="58">J27</f>
        <v>2029</v>
      </c>
      <c r="V27" s="414">
        <f t="shared" ref="V27" si="59">K27</f>
        <v>2030</v>
      </c>
      <c r="W27" s="414">
        <f t="shared" ref="W27" si="60">L27</f>
        <v>2031</v>
      </c>
      <c r="X27" s="495">
        <f t="shared" ref="X27" si="61">M27</f>
        <v>2032</v>
      </c>
    </row>
    <row r="28" spans="2:24" s="54" customFormat="1" ht="15" customHeight="1" x14ac:dyDescent="0.3">
      <c r="B28" s="684" t="s">
        <v>308</v>
      </c>
      <c r="C28" s="670"/>
      <c r="D28" s="622"/>
      <c r="E28" s="622"/>
      <c r="F28" s="640"/>
      <c r="G28" s="622"/>
      <c r="H28" s="622"/>
      <c r="I28" s="622"/>
      <c r="J28" s="622"/>
      <c r="K28" s="622"/>
      <c r="L28" s="622"/>
      <c r="M28" s="640"/>
      <c r="N28" s="408"/>
      <c r="O28" s="609" t="str">
        <f t="shared" ref="O28:S30" si="62">IFERROR((D28-C28)/C28,"")</f>
        <v/>
      </c>
      <c r="P28" s="610" t="str">
        <f t="shared" si="62"/>
        <v/>
      </c>
      <c r="Q28" s="611" t="str">
        <f t="shared" si="62"/>
        <v/>
      </c>
      <c r="R28" s="610" t="str">
        <f t="shared" si="62"/>
        <v/>
      </c>
      <c r="S28" s="610" t="str">
        <f t="shared" si="62"/>
        <v/>
      </c>
      <c r="T28" s="610" t="str">
        <f t="shared" ref="T28:T30" si="63">IFERROR((I28-H28)/H28,"")</f>
        <v/>
      </c>
      <c r="U28" s="610" t="str">
        <f t="shared" ref="U28:U30" si="64">IFERROR((J28-I28)/I28,"")</f>
        <v/>
      </c>
      <c r="V28" s="610" t="str">
        <f t="shared" ref="V28:V30" si="65">IFERROR((K28-J28)/J28,"")</f>
        <v/>
      </c>
      <c r="W28" s="610" t="str">
        <f t="shared" ref="W28:W30" si="66">IFERROR((L28-K28)/K28,"")</f>
        <v/>
      </c>
      <c r="X28" s="611" t="str">
        <f t="shared" ref="X28:X30" si="67">IFERROR((M28-L28)/L28,"")</f>
        <v/>
      </c>
    </row>
    <row r="29" spans="2:24" s="54" customFormat="1" ht="15" customHeight="1" x14ac:dyDescent="0.3">
      <c r="B29" s="685" t="s">
        <v>309</v>
      </c>
      <c r="C29" s="670"/>
      <c r="D29" s="622"/>
      <c r="E29" s="433"/>
      <c r="F29" s="641"/>
      <c r="G29" s="622"/>
      <c r="H29" s="622"/>
      <c r="I29" s="622"/>
      <c r="J29" s="622"/>
      <c r="K29" s="622"/>
      <c r="L29" s="622"/>
      <c r="M29" s="640"/>
      <c r="N29" s="408"/>
      <c r="O29" s="612" t="str">
        <f t="shared" si="62"/>
        <v/>
      </c>
      <c r="P29" s="613" t="str">
        <f t="shared" si="62"/>
        <v/>
      </c>
      <c r="Q29" s="614" t="str">
        <f t="shared" si="62"/>
        <v/>
      </c>
      <c r="R29" s="613" t="str">
        <f t="shared" si="62"/>
        <v/>
      </c>
      <c r="S29" s="613" t="str">
        <f t="shared" si="62"/>
        <v/>
      </c>
      <c r="T29" s="613" t="str">
        <f t="shared" si="63"/>
        <v/>
      </c>
      <c r="U29" s="613" t="str">
        <f t="shared" si="64"/>
        <v/>
      </c>
      <c r="V29" s="613" t="str">
        <f t="shared" si="65"/>
        <v/>
      </c>
      <c r="W29" s="613" t="str">
        <f t="shared" si="66"/>
        <v/>
      </c>
      <c r="X29" s="614" t="str">
        <f t="shared" si="67"/>
        <v/>
      </c>
    </row>
    <row r="30" spans="2:24" s="54" customFormat="1" ht="15" customHeight="1" thickBot="1" x14ac:dyDescent="0.35">
      <c r="B30" s="686" t="s">
        <v>310</v>
      </c>
      <c r="C30" s="594" t="str">
        <f t="shared" ref="C30:J30" si="68">IF(COUNT(C28:C29) &gt; 0, SUM(C28:C29), "")</f>
        <v/>
      </c>
      <c r="D30" s="595" t="str">
        <f t="shared" si="68"/>
        <v/>
      </c>
      <c r="E30" s="595" t="str">
        <f t="shared" si="68"/>
        <v/>
      </c>
      <c r="F30" s="596" t="str">
        <f t="shared" si="68"/>
        <v/>
      </c>
      <c r="G30" s="595" t="str">
        <f t="shared" si="68"/>
        <v/>
      </c>
      <c r="H30" s="595" t="str">
        <f t="shared" si="68"/>
        <v/>
      </c>
      <c r="I30" s="595" t="str">
        <f t="shared" si="68"/>
        <v/>
      </c>
      <c r="J30" s="595" t="str">
        <f t="shared" si="68"/>
        <v/>
      </c>
      <c r="K30" s="595" t="str">
        <f t="shared" ref="K30:L30" si="69">IF(COUNT(K28:K29) &gt; 0, SUM(K28:K29), "")</f>
        <v/>
      </c>
      <c r="L30" s="595" t="str">
        <f t="shared" si="69"/>
        <v/>
      </c>
      <c r="M30" s="596" t="str">
        <f t="shared" ref="M30" si="70">IF(COUNT(M28:M29) &gt; 0, SUM(M28:M29), "")</f>
        <v/>
      </c>
      <c r="N30" s="559"/>
      <c r="O30" s="615" t="str">
        <f t="shared" si="62"/>
        <v/>
      </c>
      <c r="P30" s="616" t="str">
        <f t="shared" si="62"/>
        <v/>
      </c>
      <c r="Q30" s="617" t="str">
        <f t="shared" si="62"/>
        <v/>
      </c>
      <c r="R30" s="616" t="str">
        <f t="shared" si="62"/>
        <v/>
      </c>
      <c r="S30" s="616" t="str">
        <f t="shared" si="62"/>
        <v/>
      </c>
      <c r="T30" s="616" t="str">
        <f t="shared" si="63"/>
        <v/>
      </c>
      <c r="U30" s="616" t="str">
        <f t="shared" si="64"/>
        <v/>
      </c>
      <c r="V30" s="616" t="str">
        <f t="shared" si="65"/>
        <v/>
      </c>
      <c r="W30" s="616" t="str">
        <f t="shared" si="66"/>
        <v/>
      </c>
      <c r="X30" s="617" t="str">
        <f t="shared" si="67"/>
        <v/>
      </c>
    </row>
    <row r="31" spans="2:24" s="54" customFormat="1" ht="15" customHeight="1" x14ac:dyDescent="0.3">
      <c r="C31" s="552"/>
      <c r="D31" s="552"/>
      <c r="F31" s="552"/>
      <c r="G31" s="552"/>
      <c r="H31" s="552"/>
      <c r="I31" s="552"/>
      <c r="O31" s="544"/>
      <c r="P31" s="544"/>
      <c r="Q31" s="556"/>
      <c r="R31" s="556"/>
      <c r="S31" s="557"/>
      <c r="T31" s="557"/>
      <c r="U31" s="557"/>
      <c r="V31" s="557"/>
      <c r="W31" s="557"/>
      <c r="X31" s="557"/>
    </row>
    <row r="32" spans="2:24" s="54" customFormat="1" ht="25.2" customHeight="1" thickBot="1" x14ac:dyDescent="0.35">
      <c r="C32" s="55" t="s">
        <v>555</v>
      </c>
      <c r="D32" s="55"/>
      <c r="E32" s="55"/>
      <c r="F32" s="55"/>
      <c r="G32" s="55"/>
      <c r="H32" s="55"/>
      <c r="I32" s="55"/>
      <c r="J32" s="55"/>
      <c r="K32" s="55"/>
      <c r="L32" s="55"/>
      <c r="M32" s="55"/>
      <c r="O32" s="55" t="s">
        <v>567</v>
      </c>
      <c r="P32" s="55"/>
      <c r="Q32" s="55"/>
      <c r="R32" s="55"/>
      <c r="S32" s="55"/>
      <c r="T32" s="55"/>
      <c r="U32" s="55"/>
      <c r="V32" s="55"/>
      <c r="W32" s="55"/>
      <c r="X32" s="55"/>
    </row>
    <row r="33" spans="2:24" s="54" customFormat="1" ht="15" customHeight="1" x14ac:dyDescent="0.3">
      <c r="B33" s="583" t="s">
        <v>304</v>
      </c>
      <c r="C33" s="413">
        <f>ehcp_year1</f>
        <v>2022</v>
      </c>
      <c r="D33" s="413">
        <f>C33+1</f>
        <v>2023</v>
      </c>
      <c r="E33" s="413">
        <f t="shared" ref="E33" si="71">D33+1</f>
        <v>2024</v>
      </c>
      <c r="F33" s="495">
        <f t="shared" ref="F33" si="72">E33+1</f>
        <v>2025</v>
      </c>
      <c r="G33" s="414">
        <f t="shared" ref="G33" si="73">F33+1</f>
        <v>2026</v>
      </c>
      <c r="H33" s="414">
        <f t="shared" ref="H33" si="74">G33+1</f>
        <v>2027</v>
      </c>
      <c r="I33" s="414">
        <f t="shared" ref="I33" si="75">H33+1</f>
        <v>2028</v>
      </c>
      <c r="J33" s="414">
        <f t="shared" ref="J33" si="76">I33+1</f>
        <v>2029</v>
      </c>
      <c r="K33" s="414">
        <f t="shared" ref="K33" si="77">J33+1</f>
        <v>2030</v>
      </c>
      <c r="L33" s="414">
        <f t="shared" ref="L33" si="78">K33+1</f>
        <v>2031</v>
      </c>
      <c r="M33" s="495">
        <f t="shared" ref="M33" si="79">L33+1</f>
        <v>2032</v>
      </c>
      <c r="O33" s="430">
        <f>D33</f>
        <v>2023</v>
      </c>
      <c r="P33" s="413">
        <f t="shared" ref="P33" si="80">E33</f>
        <v>2024</v>
      </c>
      <c r="Q33" s="495">
        <f t="shared" ref="Q33" si="81">F33</f>
        <v>2025</v>
      </c>
      <c r="R33" s="414">
        <f t="shared" ref="R33" si="82">G33</f>
        <v>2026</v>
      </c>
      <c r="S33" s="414">
        <f t="shared" ref="S33" si="83">H33</f>
        <v>2027</v>
      </c>
      <c r="T33" s="414">
        <f t="shared" ref="T33" si="84">I33</f>
        <v>2028</v>
      </c>
      <c r="U33" s="414">
        <f t="shared" ref="U33" si="85">J33</f>
        <v>2029</v>
      </c>
      <c r="V33" s="414">
        <f t="shared" ref="V33" si="86">K33</f>
        <v>2030</v>
      </c>
      <c r="W33" s="414">
        <f t="shared" ref="W33" si="87">L33</f>
        <v>2031</v>
      </c>
      <c r="X33" s="495">
        <f t="shared" ref="X33" si="88">M33</f>
        <v>2032</v>
      </c>
    </row>
    <row r="34" spans="2:24" s="54" customFormat="1" ht="15" customHeight="1" x14ac:dyDescent="0.3">
      <c r="B34" s="584" t="s">
        <v>313</v>
      </c>
      <c r="C34" s="622">
        <v>321</v>
      </c>
      <c r="D34" s="622">
        <v>335</v>
      </c>
      <c r="E34" s="622">
        <v>357</v>
      </c>
      <c r="F34" s="640">
        <v>457</v>
      </c>
      <c r="G34" s="622">
        <v>509</v>
      </c>
      <c r="H34" s="622">
        <v>579</v>
      </c>
      <c r="I34" s="622">
        <v>686</v>
      </c>
      <c r="J34" s="622">
        <v>799</v>
      </c>
      <c r="K34" s="622">
        <v>938</v>
      </c>
      <c r="L34" s="622">
        <v>1113</v>
      </c>
      <c r="M34" s="640">
        <v>1322</v>
      </c>
      <c r="O34" s="609">
        <f t="shared" ref="O34:S47" si="89">IFERROR((D34-C34)/C34,"")</f>
        <v>4.3613707165109032E-2</v>
      </c>
      <c r="P34" s="610">
        <f t="shared" si="89"/>
        <v>6.5671641791044774E-2</v>
      </c>
      <c r="Q34" s="611">
        <f t="shared" si="89"/>
        <v>0.28011204481792717</v>
      </c>
      <c r="R34" s="610">
        <f t="shared" si="89"/>
        <v>0.1137855579868709</v>
      </c>
      <c r="S34" s="610">
        <f t="shared" si="89"/>
        <v>0.13752455795677801</v>
      </c>
      <c r="T34" s="610">
        <f t="shared" ref="T34:T47" si="90">IFERROR((I34-H34)/H34,"")</f>
        <v>0.1848013816925734</v>
      </c>
      <c r="U34" s="610">
        <f t="shared" ref="U34:U47" si="91">IFERROR((J34-I34)/I34,"")</f>
        <v>0.16472303206997085</v>
      </c>
      <c r="V34" s="610">
        <f t="shared" ref="V34:V47" si="92">IFERROR((K34-J34)/J34,"")</f>
        <v>0.17396745932415519</v>
      </c>
      <c r="W34" s="610">
        <f t="shared" ref="W34:W47" si="93">IFERROR((L34-K34)/K34,"")</f>
        <v>0.18656716417910449</v>
      </c>
      <c r="X34" s="611">
        <f t="shared" ref="X34:X47" si="94">IFERROR((M34-L34)/L34,"")</f>
        <v>0.18778077268643306</v>
      </c>
    </row>
    <row r="35" spans="2:24" s="54" customFormat="1" ht="15" customHeight="1" x14ac:dyDescent="0.3">
      <c r="B35" s="625" t="s">
        <v>314</v>
      </c>
      <c r="C35" s="433">
        <v>18</v>
      </c>
      <c r="D35" s="433">
        <v>19.079999999999998</v>
      </c>
      <c r="E35" s="433">
        <v>22</v>
      </c>
      <c r="F35" s="641">
        <v>32</v>
      </c>
      <c r="G35" s="433">
        <v>36</v>
      </c>
      <c r="H35" s="433">
        <v>41</v>
      </c>
      <c r="I35" s="433">
        <v>48</v>
      </c>
      <c r="J35" s="433">
        <v>56</v>
      </c>
      <c r="K35" s="433">
        <v>66</v>
      </c>
      <c r="L35" s="433">
        <v>78</v>
      </c>
      <c r="M35" s="641">
        <v>93</v>
      </c>
      <c r="O35" s="612">
        <f t="shared" si="89"/>
        <v>5.9999999999999908E-2</v>
      </c>
      <c r="P35" s="613">
        <f t="shared" si="89"/>
        <v>0.15303983228511542</v>
      </c>
      <c r="Q35" s="614">
        <f t="shared" si="89"/>
        <v>0.45454545454545453</v>
      </c>
      <c r="R35" s="613">
        <f t="shared" si="89"/>
        <v>0.125</v>
      </c>
      <c r="S35" s="613">
        <f t="shared" si="89"/>
        <v>0.1388888888888889</v>
      </c>
      <c r="T35" s="613">
        <f t="shared" si="90"/>
        <v>0.17073170731707318</v>
      </c>
      <c r="U35" s="613">
        <f t="shared" si="91"/>
        <v>0.16666666666666666</v>
      </c>
      <c r="V35" s="613">
        <f t="shared" si="92"/>
        <v>0.17857142857142858</v>
      </c>
      <c r="W35" s="613">
        <f t="shared" si="93"/>
        <v>0.18181818181818182</v>
      </c>
      <c r="X35" s="614">
        <f t="shared" si="94"/>
        <v>0.19230769230769232</v>
      </c>
    </row>
    <row r="36" spans="2:24" s="54" customFormat="1" ht="15" customHeight="1" x14ac:dyDescent="0.3">
      <c r="B36" s="625" t="s">
        <v>315</v>
      </c>
      <c r="C36" s="433">
        <v>350</v>
      </c>
      <c r="D36" s="433">
        <v>380</v>
      </c>
      <c r="E36" s="433">
        <v>341</v>
      </c>
      <c r="F36" s="641">
        <v>399</v>
      </c>
      <c r="G36" s="561">
        <v>444</v>
      </c>
      <c r="H36" s="433">
        <v>506</v>
      </c>
      <c r="I36" s="433">
        <v>601</v>
      </c>
      <c r="J36" s="433">
        <v>696</v>
      </c>
      <c r="K36" s="433">
        <v>819</v>
      </c>
      <c r="L36" s="433">
        <v>973</v>
      </c>
      <c r="M36" s="641">
        <v>1155</v>
      </c>
      <c r="O36" s="612">
        <f t="shared" si="89"/>
        <v>8.5714285714285715E-2</v>
      </c>
      <c r="P36" s="613">
        <f t="shared" si="89"/>
        <v>-0.10263157894736842</v>
      </c>
      <c r="Q36" s="614">
        <f t="shared" si="89"/>
        <v>0.17008797653958943</v>
      </c>
      <c r="R36" s="613">
        <f t="shared" si="89"/>
        <v>0.11278195488721804</v>
      </c>
      <c r="S36" s="613">
        <f t="shared" si="89"/>
        <v>0.13963963963963963</v>
      </c>
      <c r="T36" s="613">
        <f t="shared" si="90"/>
        <v>0.18774703557312253</v>
      </c>
      <c r="U36" s="613">
        <f t="shared" si="91"/>
        <v>0.15806988352745424</v>
      </c>
      <c r="V36" s="613">
        <f t="shared" si="92"/>
        <v>0.17672413793103448</v>
      </c>
      <c r="W36" s="613">
        <f t="shared" si="93"/>
        <v>0.18803418803418803</v>
      </c>
      <c r="X36" s="614">
        <f t="shared" si="94"/>
        <v>0.18705035971223022</v>
      </c>
    </row>
    <row r="37" spans="2:24" s="54" customFormat="1" ht="15" customHeight="1" x14ac:dyDescent="0.3">
      <c r="B37" s="625" t="s">
        <v>316</v>
      </c>
      <c r="C37" s="433">
        <v>1</v>
      </c>
      <c r="D37" s="433">
        <v>1.06</v>
      </c>
      <c r="E37" s="433">
        <v>3</v>
      </c>
      <c r="F37" s="641">
        <v>3</v>
      </c>
      <c r="G37" s="622">
        <v>3</v>
      </c>
      <c r="H37" s="433">
        <v>4</v>
      </c>
      <c r="I37" s="433">
        <v>5</v>
      </c>
      <c r="J37" s="433">
        <v>5</v>
      </c>
      <c r="K37" s="433">
        <v>6</v>
      </c>
      <c r="L37" s="433">
        <v>7</v>
      </c>
      <c r="M37" s="641">
        <v>9</v>
      </c>
      <c r="O37" s="612">
        <f t="shared" si="89"/>
        <v>6.0000000000000053E-2</v>
      </c>
      <c r="P37" s="613">
        <f t="shared" si="89"/>
        <v>1.8301886792452828</v>
      </c>
      <c r="Q37" s="614">
        <f t="shared" si="89"/>
        <v>0</v>
      </c>
      <c r="R37" s="613">
        <f t="shared" ref="R37:X38" si="95">IFERROR((G37-F37)/F37,"")</f>
        <v>0</v>
      </c>
      <c r="S37" s="613">
        <f t="shared" si="95"/>
        <v>0.33333333333333331</v>
      </c>
      <c r="T37" s="613">
        <f t="shared" si="95"/>
        <v>0.25</v>
      </c>
      <c r="U37" s="613">
        <f t="shared" si="95"/>
        <v>0</v>
      </c>
      <c r="V37" s="613">
        <f t="shared" si="95"/>
        <v>0.2</v>
      </c>
      <c r="W37" s="613">
        <f t="shared" si="95"/>
        <v>0.16666666666666666</v>
      </c>
      <c r="X37" s="614">
        <f t="shared" si="95"/>
        <v>0.2857142857142857</v>
      </c>
    </row>
    <row r="38" spans="2:24" s="54" customFormat="1" ht="15" customHeight="1" x14ac:dyDescent="0.3">
      <c r="B38" s="625" t="s">
        <v>317</v>
      </c>
      <c r="C38" s="433">
        <v>63</v>
      </c>
      <c r="D38" s="433">
        <v>68</v>
      </c>
      <c r="E38" s="433">
        <v>69</v>
      </c>
      <c r="F38" s="641">
        <v>79</v>
      </c>
      <c r="G38" s="433">
        <v>88</v>
      </c>
      <c r="H38" s="433">
        <v>100</v>
      </c>
      <c r="I38" s="433">
        <v>119</v>
      </c>
      <c r="J38" s="433">
        <v>138</v>
      </c>
      <c r="K38" s="433">
        <v>162</v>
      </c>
      <c r="L38" s="433">
        <v>193</v>
      </c>
      <c r="M38" s="641">
        <v>229</v>
      </c>
      <c r="O38" s="612">
        <f t="shared" si="89"/>
        <v>7.9365079365079361E-2</v>
      </c>
      <c r="P38" s="613">
        <f t="shared" si="89"/>
        <v>1.4705882352941176E-2</v>
      </c>
      <c r="Q38" s="614">
        <f t="shared" si="89"/>
        <v>0.14492753623188406</v>
      </c>
      <c r="R38" s="613">
        <f t="shared" si="95"/>
        <v>0.11392405063291139</v>
      </c>
      <c r="S38" s="613">
        <f t="shared" si="95"/>
        <v>0.13636363636363635</v>
      </c>
      <c r="T38" s="613">
        <f t="shared" si="95"/>
        <v>0.19</v>
      </c>
      <c r="U38" s="613">
        <f t="shared" si="95"/>
        <v>0.15966386554621848</v>
      </c>
      <c r="V38" s="613">
        <f t="shared" si="95"/>
        <v>0.17391304347826086</v>
      </c>
      <c r="W38" s="613">
        <f t="shared" si="95"/>
        <v>0.19135802469135801</v>
      </c>
      <c r="X38" s="614">
        <f t="shared" si="95"/>
        <v>0.18652849740932642</v>
      </c>
    </row>
    <row r="39" spans="2:24" s="54" customFormat="1" ht="15" customHeight="1" x14ac:dyDescent="0.3">
      <c r="B39" s="625" t="s">
        <v>318</v>
      </c>
      <c r="C39" s="433">
        <v>5</v>
      </c>
      <c r="D39" s="433">
        <v>5.3000000000000007</v>
      </c>
      <c r="E39" s="433">
        <v>6</v>
      </c>
      <c r="F39" s="641">
        <v>11</v>
      </c>
      <c r="G39" s="433">
        <v>12</v>
      </c>
      <c r="H39" s="433">
        <v>14</v>
      </c>
      <c r="I39" s="433">
        <v>17</v>
      </c>
      <c r="J39" s="433">
        <v>19</v>
      </c>
      <c r="K39" s="433">
        <v>23</v>
      </c>
      <c r="L39" s="433">
        <v>27</v>
      </c>
      <c r="M39" s="641">
        <v>32</v>
      </c>
      <c r="O39" s="612">
        <f t="shared" si="89"/>
        <v>6.0000000000000143E-2</v>
      </c>
      <c r="P39" s="613">
        <f t="shared" si="89"/>
        <v>0.13207547169811307</v>
      </c>
      <c r="Q39" s="614">
        <f t="shared" si="89"/>
        <v>0.83333333333333337</v>
      </c>
      <c r="R39" s="613">
        <f t="shared" si="89"/>
        <v>9.0909090909090912E-2</v>
      </c>
      <c r="S39" s="613">
        <f t="shared" si="89"/>
        <v>0.16666666666666666</v>
      </c>
      <c r="T39" s="613">
        <f t="shared" si="90"/>
        <v>0.21428571428571427</v>
      </c>
      <c r="U39" s="613">
        <f t="shared" si="91"/>
        <v>0.11764705882352941</v>
      </c>
      <c r="V39" s="613">
        <f t="shared" si="92"/>
        <v>0.21052631578947367</v>
      </c>
      <c r="W39" s="613">
        <f t="shared" si="93"/>
        <v>0.17391304347826086</v>
      </c>
      <c r="X39" s="614">
        <f t="shared" si="94"/>
        <v>0.18518518518518517</v>
      </c>
    </row>
    <row r="40" spans="2:24" s="54" customFormat="1" ht="15" customHeight="1" x14ac:dyDescent="0.3">
      <c r="B40" s="625" t="s">
        <v>319</v>
      </c>
      <c r="C40" s="433">
        <v>352</v>
      </c>
      <c r="D40" s="433">
        <v>362</v>
      </c>
      <c r="E40" s="433">
        <v>345</v>
      </c>
      <c r="F40" s="641">
        <v>489</v>
      </c>
      <c r="G40" s="433">
        <v>545</v>
      </c>
      <c r="H40" s="433">
        <v>620</v>
      </c>
      <c r="I40" s="433">
        <v>736</v>
      </c>
      <c r="J40" s="433">
        <v>853</v>
      </c>
      <c r="K40" s="433">
        <v>1004</v>
      </c>
      <c r="L40" s="433">
        <v>1193</v>
      </c>
      <c r="M40" s="641">
        <v>1416</v>
      </c>
      <c r="O40" s="612">
        <f t="shared" si="89"/>
        <v>2.8409090909090908E-2</v>
      </c>
      <c r="P40" s="613">
        <f t="shared" si="89"/>
        <v>-4.6961325966850827E-2</v>
      </c>
      <c r="Q40" s="614">
        <f t="shared" si="89"/>
        <v>0.41739130434782606</v>
      </c>
      <c r="R40" s="613">
        <f t="shared" si="89"/>
        <v>0.11451942740286299</v>
      </c>
      <c r="S40" s="613">
        <f t="shared" si="89"/>
        <v>0.13761467889908258</v>
      </c>
      <c r="T40" s="613">
        <f t="shared" si="90"/>
        <v>0.18709677419354839</v>
      </c>
      <c r="U40" s="613">
        <f t="shared" si="91"/>
        <v>0.15896739130434784</v>
      </c>
      <c r="V40" s="613">
        <f t="shared" si="92"/>
        <v>0.17702227432590856</v>
      </c>
      <c r="W40" s="613">
        <f t="shared" si="93"/>
        <v>0.18824701195219123</v>
      </c>
      <c r="X40" s="614">
        <f t="shared" si="94"/>
        <v>0.18692372170997484</v>
      </c>
    </row>
    <row r="41" spans="2:24" s="54" customFormat="1" ht="15" customHeight="1" x14ac:dyDescent="0.3">
      <c r="B41" s="625" t="s">
        <v>320</v>
      </c>
      <c r="C41" s="433">
        <v>204</v>
      </c>
      <c r="D41" s="433">
        <v>214</v>
      </c>
      <c r="E41" s="433">
        <v>233</v>
      </c>
      <c r="F41" s="641">
        <v>270</v>
      </c>
      <c r="G41" s="433">
        <v>301</v>
      </c>
      <c r="H41" s="433">
        <v>342</v>
      </c>
      <c r="I41" s="433">
        <v>406</v>
      </c>
      <c r="J41" s="433">
        <v>471</v>
      </c>
      <c r="K41" s="433">
        <v>554</v>
      </c>
      <c r="L41" s="433">
        <v>658</v>
      </c>
      <c r="M41" s="641">
        <v>782</v>
      </c>
      <c r="O41" s="612">
        <f t="shared" si="89"/>
        <v>4.9019607843137254E-2</v>
      </c>
      <c r="P41" s="613">
        <f t="shared" si="89"/>
        <v>8.8785046728971959E-2</v>
      </c>
      <c r="Q41" s="614">
        <f t="shared" si="89"/>
        <v>0.15879828326180256</v>
      </c>
      <c r="R41" s="613">
        <f t="shared" si="89"/>
        <v>0.11481481481481481</v>
      </c>
      <c r="S41" s="613">
        <f t="shared" si="89"/>
        <v>0.13621262458471761</v>
      </c>
      <c r="T41" s="613">
        <f t="shared" si="90"/>
        <v>0.1871345029239766</v>
      </c>
      <c r="U41" s="613">
        <f t="shared" si="91"/>
        <v>0.16009852216748768</v>
      </c>
      <c r="V41" s="613">
        <f t="shared" si="92"/>
        <v>0.17622080679405519</v>
      </c>
      <c r="W41" s="613">
        <f t="shared" si="93"/>
        <v>0.18772563176895307</v>
      </c>
      <c r="X41" s="614">
        <f t="shared" si="94"/>
        <v>0.18844984802431611</v>
      </c>
    </row>
    <row r="42" spans="2:24" s="54" customFormat="1" ht="15" customHeight="1" x14ac:dyDescent="0.3">
      <c r="B42" s="625" t="s">
        <v>321</v>
      </c>
      <c r="C42" s="433">
        <v>45</v>
      </c>
      <c r="D42" s="433">
        <v>50</v>
      </c>
      <c r="E42" s="433">
        <v>40</v>
      </c>
      <c r="F42" s="641">
        <v>43</v>
      </c>
      <c r="G42" s="433">
        <v>48</v>
      </c>
      <c r="H42" s="433">
        <v>54</v>
      </c>
      <c r="I42" s="433">
        <v>65</v>
      </c>
      <c r="J42" s="433">
        <v>75</v>
      </c>
      <c r="K42" s="433">
        <v>88</v>
      </c>
      <c r="L42" s="433">
        <v>105</v>
      </c>
      <c r="M42" s="641">
        <v>125</v>
      </c>
      <c r="O42" s="612">
        <f t="shared" si="89"/>
        <v>0.1111111111111111</v>
      </c>
      <c r="P42" s="613">
        <f t="shared" si="89"/>
        <v>-0.2</v>
      </c>
      <c r="Q42" s="614">
        <f t="shared" si="89"/>
        <v>7.4999999999999997E-2</v>
      </c>
      <c r="R42" s="613">
        <f t="shared" si="89"/>
        <v>0.11627906976744186</v>
      </c>
      <c r="S42" s="613">
        <f t="shared" si="89"/>
        <v>0.125</v>
      </c>
      <c r="T42" s="613">
        <f t="shared" si="90"/>
        <v>0.20370370370370369</v>
      </c>
      <c r="U42" s="613">
        <f t="shared" si="91"/>
        <v>0.15384615384615385</v>
      </c>
      <c r="V42" s="613">
        <f t="shared" si="92"/>
        <v>0.17333333333333334</v>
      </c>
      <c r="W42" s="613">
        <f t="shared" si="93"/>
        <v>0.19318181818181818</v>
      </c>
      <c r="X42" s="614">
        <f t="shared" si="94"/>
        <v>0.19047619047619047</v>
      </c>
    </row>
    <row r="43" spans="2:24" s="54" customFormat="1" ht="15" customHeight="1" x14ac:dyDescent="0.3">
      <c r="B43" s="625" t="s">
        <v>322</v>
      </c>
      <c r="C43" s="433">
        <v>75</v>
      </c>
      <c r="D43" s="433">
        <v>81</v>
      </c>
      <c r="E43" s="433">
        <v>79</v>
      </c>
      <c r="F43" s="641">
        <v>91</v>
      </c>
      <c r="G43" s="433">
        <v>101</v>
      </c>
      <c r="H43" s="433">
        <v>115</v>
      </c>
      <c r="I43" s="433">
        <v>137</v>
      </c>
      <c r="J43" s="433">
        <v>159</v>
      </c>
      <c r="K43" s="433">
        <v>187</v>
      </c>
      <c r="L43" s="433">
        <v>222</v>
      </c>
      <c r="M43" s="641">
        <v>264</v>
      </c>
      <c r="O43" s="612">
        <f t="shared" si="89"/>
        <v>0.08</v>
      </c>
      <c r="P43" s="613">
        <f t="shared" si="89"/>
        <v>-2.4691358024691357E-2</v>
      </c>
      <c r="Q43" s="614">
        <f t="shared" si="89"/>
        <v>0.15189873417721519</v>
      </c>
      <c r="R43" s="613">
        <f t="shared" si="89"/>
        <v>0.10989010989010989</v>
      </c>
      <c r="S43" s="613">
        <f t="shared" si="89"/>
        <v>0.13861386138613863</v>
      </c>
      <c r="T43" s="613">
        <f t="shared" si="90"/>
        <v>0.19130434782608696</v>
      </c>
      <c r="U43" s="613">
        <f t="shared" si="91"/>
        <v>0.16058394160583941</v>
      </c>
      <c r="V43" s="613">
        <f t="shared" si="92"/>
        <v>0.1761006289308176</v>
      </c>
      <c r="W43" s="613">
        <f t="shared" si="93"/>
        <v>0.18716577540106952</v>
      </c>
      <c r="X43" s="614">
        <f t="shared" si="94"/>
        <v>0.1891891891891892</v>
      </c>
    </row>
    <row r="44" spans="2:24" s="54" customFormat="1" ht="15" customHeight="1" x14ac:dyDescent="0.3">
      <c r="B44" s="625" t="s">
        <v>323</v>
      </c>
      <c r="C44" s="433">
        <v>17</v>
      </c>
      <c r="D44" s="433">
        <v>22</v>
      </c>
      <c r="E44" s="433">
        <v>19</v>
      </c>
      <c r="F44" s="641">
        <v>18</v>
      </c>
      <c r="G44" s="433">
        <v>20</v>
      </c>
      <c r="H44" s="433">
        <v>23</v>
      </c>
      <c r="I44" s="433">
        <v>27</v>
      </c>
      <c r="J44" s="433">
        <v>31</v>
      </c>
      <c r="K44" s="433">
        <v>37</v>
      </c>
      <c r="L44" s="433">
        <v>44</v>
      </c>
      <c r="M44" s="641">
        <v>52</v>
      </c>
      <c r="O44" s="612">
        <f t="shared" si="89"/>
        <v>0.29411764705882354</v>
      </c>
      <c r="P44" s="613">
        <f t="shared" si="89"/>
        <v>-0.13636363636363635</v>
      </c>
      <c r="Q44" s="614">
        <f t="shared" si="89"/>
        <v>-5.2631578947368418E-2</v>
      </c>
      <c r="R44" s="613">
        <f t="shared" si="89"/>
        <v>0.1111111111111111</v>
      </c>
      <c r="S44" s="613">
        <f t="shared" si="89"/>
        <v>0.15</v>
      </c>
      <c r="T44" s="613">
        <f t="shared" si="90"/>
        <v>0.17391304347826086</v>
      </c>
      <c r="U44" s="613">
        <f t="shared" si="91"/>
        <v>0.14814814814814814</v>
      </c>
      <c r="V44" s="613">
        <f t="shared" si="92"/>
        <v>0.19354838709677419</v>
      </c>
      <c r="W44" s="613">
        <f t="shared" si="93"/>
        <v>0.1891891891891892</v>
      </c>
      <c r="X44" s="614">
        <f t="shared" si="94"/>
        <v>0.18181818181818182</v>
      </c>
    </row>
    <row r="45" spans="2:24" s="54" customFormat="1" ht="15" customHeight="1" x14ac:dyDescent="0.3">
      <c r="B45" s="625" t="s">
        <v>324</v>
      </c>
      <c r="C45" s="433">
        <v>9</v>
      </c>
      <c r="D45" s="433">
        <v>11</v>
      </c>
      <c r="E45" s="433">
        <v>7</v>
      </c>
      <c r="F45" s="641">
        <v>13</v>
      </c>
      <c r="G45" s="433">
        <v>14</v>
      </c>
      <c r="H45" s="433">
        <v>16</v>
      </c>
      <c r="I45" s="433">
        <v>20</v>
      </c>
      <c r="J45" s="433">
        <v>23</v>
      </c>
      <c r="K45" s="433">
        <v>27</v>
      </c>
      <c r="L45" s="433">
        <v>32</v>
      </c>
      <c r="M45" s="641">
        <v>38</v>
      </c>
      <c r="O45" s="612">
        <f t="shared" si="89"/>
        <v>0.22222222222222221</v>
      </c>
      <c r="P45" s="613">
        <f t="shared" si="89"/>
        <v>-0.36363636363636365</v>
      </c>
      <c r="Q45" s="614">
        <f t="shared" si="89"/>
        <v>0.8571428571428571</v>
      </c>
      <c r="R45" s="613">
        <f t="shared" si="89"/>
        <v>7.6923076923076927E-2</v>
      </c>
      <c r="S45" s="613">
        <f t="shared" si="89"/>
        <v>0.14285714285714285</v>
      </c>
      <c r="T45" s="613">
        <f t="shared" si="90"/>
        <v>0.25</v>
      </c>
      <c r="U45" s="613">
        <f t="shared" si="91"/>
        <v>0.15</v>
      </c>
      <c r="V45" s="613">
        <f t="shared" si="92"/>
        <v>0.17391304347826086</v>
      </c>
      <c r="W45" s="613">
        <f t="shared" si="93"/>
        <v>0.18518518518518517</v>
      </c>
      <c r="X45" s="614">
        <f t="shared" si="94"/>
        <v>0.1875</v>
      </c>
    </row>
    <row r="46" spans="2:24" s="54" customFormat="1" ht="15" customHeight="1" x14ac:dyDescent="0.3">
      <c r="B46" s="626" t="s">
        <v>325</v>
      </c>
      <c r="C46" s="434">
        <v>0</v>
      </c>
      <c r="D46" s="434">
        <v>0</v>
      </c>
      <c r="E46" s="433">
        <v>0</v>
      </c>
      <c r="F46" s="641">
        <v>24</v>
      </c>
      <c r="G46" s="434">
        <v>27</v>
      </c>
      <c r="H46" s="434">
        <v>30</v>
      </c>
      <c r="I46" s="434">
        <v>36</v>
      </c>
      <c r="J46" s="434">
        <v>42</v>
      </c>
      <c r="K46" s="434">
        <v>49</v>
      </c>
      <c r="L46" s="434">
        <v>59</v>
      </c>
      <c r="M46" s="671">
        <v>69</v>
      </c>
      <c r="O46" s="612" t="str">
        <f t="shared" si="89"/>
        <v/>
      </c>
      <c r="P46" s="613" t="str">
        <f t="shared" si="89"/>
        <v/>
      </c>
      <c r="Q46" s="614" t="str">
        <f t="shared" si="89"/>
        <v/>
      </c>
      <c r="R46" s="613">
        <f t="shared" si="89"/>
        <v>0.125</v>
      </c>
      <c r="S46" s="613">
        <f t="shared" si="89"/>
        <v>0.1111111111111111</v>
      </c>
      <c r="T46" s="613">
        <f t="shared" si="90"/>
        <v>0.2</v>
      </c>
      <c r="U46" s="613">
        <f t="shared" si="91"/>
        <v>0.16666666666666666</v>
      </c>
      <c r="V46" s="613">
        <f t="shared" si="92"/>
        <v>0.16666666666666666</v>
      </c>
      <c r="W46" s="613">
        <f t="shared" si="93"/>
        <v>0.20408163265306123</v>
      </c>
      <c r="X46" s="614">
        <f t="shared" si="94"/>
        <v>0.16949152542372881</v>
      </c>
    </row>
    <row r="47" spans="2:24" s="54" customFormat="1" ht="15" customHeight="1" thickBot="1" x14ac:dyDescent="0.35">
      <c r="B47" s="586" t="s">
        <v>326</v>
      </c>
      <c r="C47" s="595">
        <f t="shared" ref="C47:J47" si="96">IF(COUNT(C34:C46) &gt; 0, SUM(C34:C46), "")</f>
        <v>1460</v>
      </c>
      <c r="D47" s="595">
        <f t="shared" si="96"/>
        <v>1548.4399999999998</v>
      </c>
      <c r="E47" s="595">
        <f t="shared" si="96"/>
        <v>1521</v>
      </c>
      <c r="F47" s="596">
        <f t="shared" si="96"/>
        <v>1929</v>
      </c>
      <c r="G47" s="595">
        <f t="shared" si="96"/>
        <v>2148</v>
      </c>
      <c r="H47" s="595">
        <f t="shared" si="96"/>
        <v>2444</v>
      </c>
      <c r="I47" s="595">
        <f t="shared" si="96"/>
        <v>2903</v>
      </c>
      <c r="J47" s="595">
        <f t="shared" si="96"/>
        <v>3367</v>
      </c>
      <c r="K47" s="595">
        <f t="shared" ref="K47:L47" si="97">IF(COUNT(K34:K46) &gt; 0, SUM(K34:K46), "")</f>
        <v>3960</v>
      </c>
      <c r="L47" s="595">
        <f t="shared" si="97"/>
        <v>4704</v>
      </c>
      <c r="M47" s="596">
        <f t="shared" ref="M47" si="98">IF(COUNT(M34:M46) &gt; 0, SUM(M34:M46), "")</f>
        <v>5586</v>
      </c>
      <c r="N47" s="560"/>
      <c r="O47" s="615">
        <f t="shared" si="89"/>
        <v>6.0575342465753308E-2</v>
      </c>
      <c r="P47" s="616">
        <f t="shared" si="89"/>
        <v>-1.7721061197075658E-2</v>
      </c>
      <c r="Q47" s="617">
        <f t="shared" si="89"/>
        <v>0.26824457593688361</v>
      </c>
      <c r="R47" s="616">
        <f t="shared" si="89"/>
        <v>0.11353032659409021</v>
      </c>
      <c r="S47" s="616">
        <f t="shared" si="89"/>
        <v>0.13780260707635009</v>
      </c>
      <c r="T47" s="616">
        <f t="shared" si="90"/>
        <v>0.18780687397708673</v>
      </c>
      <c r="U47" s="616">
        <f t="shared" si="91"/>
        <v>0.15983465380640716</v>
      </c>
      <c r="V47" s="616">
        <f t="shared" si="92"/>
        <v>0.17612117612117612</v>
      </c>
      <c r="W47" s="616">
        <f t="shared" si="93"/>
        <v>0.18787878787878787</v>
      </c>
      <c r="X47" s="617">
        <f t="shared" si="94"/>
        <v>0.1875</v>
      </c>
    </row>
    <row r="48" spans="2:24" s="54" customFormat="1" ht="25.2" customHeight="1" x14ac:dyDescent="0.3">
      <c r="B48" s="560"/>
      <c r="C48" s="672"/>
      <c r="D48" s="672"/>
      <c r="E48" s="672"/>
      <c r="F48" s="673"/>
    </row>
    <row r="49" spans="2:27" s="150" customFormat="1" ht="25.2" customHeight="1" x14ac:dyDescent="0.25">
      <c r="B49" s="92" t="s">
        <v>591</v>
      </c>
      <c r="C49" s="92"/>
      <c r="D49" s="92"/>
      <c r="E49" s="92"/>
      <c r="F49" s="92"/>
      <c r="G49" s="92"/>
      <c r="H49" s="92"/>
      <c r="I49" s="92"/>
      <c r="J49" s="92"/>
      <c r="K49" s="92"/>
      <c r="L49" s="92"/>
      <c r="M49" s="92"/>
      <c r="N49" s="92"/>
      <c r="O49" s="5"/>
      <c r="P49" s="5"/>
      <c r="Q49" s="5"/>
      <c r="R49" s="5"/>
      <c r="S49" s="5"/>
      <c r="T49" s="5"/>
      <c r="U49" s="5"/>
      <c r="V49" s="5"/>
      <c r="W49" s="5"/>
      <c r="X49" s="5"/>
      <c r="Y49" s="5"/>
      <c r="Z49" s="5"/>
      <c r="AA49" s="5"/>
    </row>
    <row r="50" spans="2:27" x14ac:dyDescent="0.3">
      <c r="B50" s="690"/>
      <c r="C50" s="2"/>
      <c r="D50" s="2"/>
      <c r="E50" s="2"/>
      <c r="F50" s="2"/>
      <c r="G50" s="2"/>
      <c r="H50" s="2"/>
      <c r="I50" s="2"/>
      <c r="J50" s="2"/>
      <c r="K50" s="2"/>
      <c r="L50" s="2"/>
      <c r="M50" s="2"/>
      <c r="N50" s="2"/>
    </row>
    <row r="51" spans="2:27" x14ac:dyDescent="0.3">
      <c r="B51" s="690"/>
      <c r="C51" s="2"/>
      <c r="D51" s="2"/>
      <c r="E51" s="2"/>
      <c r="F51" s="2"/>
      <c r="G51" s="2"/>
      <c r="H51" s="2"/>
      <c r="I51" s="2"/>
      <c r="J51" s="2"/>
      <c r="K51" s="2"/>
      <c r="L51" s="2"/>
      <c r="M51" s="2"/>
      <c r="N51" s="2"/>
    </row>
    <row r="52" spans="2:27" x14ac:dyDescent="0.3">
      <c r="B52" s="690"/>
      <c r="C52" s="2"/>
      <c r="D52" s="2"/>
      <c r="E52" s="2"/>
      <c r="F52" s="2"/>
      <c r="G52" s="2"/>
      <c r="H52" s="2"/>
      <c r="I52" s="2"/>
      <c r="J52" s="2"/>
      <c r="K52" s="2"/>
      <c r="L52" s="2"/>
      <c r="M52" s="2"/>
      <c r="N52" s="2"/>
    </row>
    <row r="53" spans="2:27" x14ac:dyDescent="0.3">
      <c r="B53" s="690"/>
      <c r="C53" s="2"/>
      <c r="D53" s="2"/>
      <c r="E53" s="2"/>
      <c r="F53" s="2"/>
      <c r="G53" s="2"/>
      <c r="H53" s="2"/>
      <c r="I53" s="2"/>
      <c r="J53" s="2"/>
      <c r="K53" s="2"/>
      <c r="L53" s="2"/>
      <c r="M53" s="2"/>
      <c r="N53" s="2"/>
    </row>
    <row r="54" spans="2:27" x14ac:dyDescent="0.3">
      <c r="B54" s="690"/>
      <c r="C54" s="2"/>
      <c r="D54" s="2"/>
      <c r="E54" s="2"/>
      <c r="F54" s="2"/>
      <c r="G54" s="2"/>
      <c r="H54" s="2"/>
      <c r="I54" s="2"/>
      <c r="J54" s="2"/>
      <c r="K54" s="2"/>
      <c r="L54" s="2"/>
      <c r="M54" s="2"/>
      <c r="N54" s="2"/>
    </row>
    <row r="55" spans="2:27" x14ac:dyDescent="0.3">
      <c r="B55" s="690"/>
      <c r="C55" s="2"/>
      <c r="D55" s="2"/>
      <c r="E55" s="2"/>
      <c r="F55" s="2"/>
      <c r="G55" s="2"/>
      <c r="H55" s="2"/>
      <c r="I55" s="2"/>
      <c r="J55" s="2"/>
      <c r="K55" s="2"/>
      <c r="L55" s="2"/>
      <c r="M55" s="2"/>
      <c r="N55" s="2"/>
    </row>
    <row r="56" spans="2:27" x14ac:dyDescent="0.3">
      <c r="B56" s="690"/>
      <c r="C56" s="2"/>
      <c r="D56" s="2"/>
      <c r="E56" s="2"/>
      <c r="F56" s="2"/>
      <c r="G56" s="2"/>
      <c r="H56" s="2"/>
      <c r="I56" s="2"/>
      <c r="J56" s="2"/>
      <c r="K56" s="2"/>
      <c r="L56" s="2"/>
      <c r="M56" s="2"/>
      <c r="N56" s="2"/>
    </row>
    <row r="57" spans="2:27" x14ac:dyDescent="0.3">
      <c r="B57" s="690"/>
      <c r="C57" s="2"/>
      <c r="D57" s="2"/>
      <c r="E57" s="2"/>
      <c r="F57" s="2"/>
      <c r="G57" s="2"/>
      <c r="H57" s="2"/>
      <c r="I57" s="2"/>
      <c r="J57" s="2"/>
      <c r="K57" s="2"/>
      <c r="L57" s="2"/>
      <c r="M57" s="2"/>
      <c r="N57" s="2"/>
    </row>
    <row r="58" spans="2:27" x14ac:dyDescent="0.3">
      <c r="B58" s="690"/>
      <c r="C58" s="2"/>
      <c r="D58" s="2"/>
      <c r="E58" s="2"/>
      <c r="F58" s="2"/>
      <c r="G58" s="2"/>
      <c r="H58" s="2"/>
      <c r="I58" s="2"/>
      <c r="J58" s="2"/>
      <c r="K58" s="2"/>
      <c r="L58" s="2"/>
      <c r="M58" s="2"/>
      <c r="N58" s="2"/>
    </row>
    <row r="59" spans="2:27" x14ac:dyDescent="0.3">
      <c r="B59" s="690"/>
      <c r="C59" s="2"/>
      <c r="D59" s="2"/>
      <c r="E59" s="2"/>
      <c r="F59" s="2"/>
      <c r="G59" s="2"/>
      <c r="H59" s="2"/>
      <c r="I59" s="2"/>
      <c r="J59" s="2"/>
      <c r="K59" s="2"/>
      <c r="L59" s="2"/>
      <c r="M59" s="2"/>
      <c r="N59" s="2"/>
    </row>
    <row r="60" spans="2:27" x14ac:dyDescent="0.3">
      <c r="B60" s="690"/>
      <c r="C60" s="2"/>
      <c r="D60" s="2"/>
      <c r="E60" s="2"/>
      <c r="F60" s="2"/>
      <c r="G60" s="2"/>
      <c r="H60" s="2"/>
      <c r="I60" s="2"/>
      <c r="J60" s="2"/>
      <c r="K60" s="2"/>
      <c r="L60" s="2"/>
      <c r="M60" s="2"/>
      <c r="N60" s="2"/>
    </row>
    <row r="61" spans="2:27" x14ac:dyDescent="0.3">
      <c r="B61" s="690"/>
      <c r="C61" s="2"/>
      <c r="D61" s="2"/>
      <c r="E61" s="2"/>
      <c r="F61" s="2"/>
      <c r="G61" s="2"/>
      <c r="H61" s="2"/>
      <c r="I61" s="2"/>
      <c r="J61" s="2"/>
      <c r="K61" s="2"/>
      <c r="L61" s="2"/>
      <c r="M61" s="2"/>
      <c r="N61" s="2"/>
    </row>
    <row r="62" spans="2:27" x14ac:dyDescent="0.3">
      <c r="B62" s="690"/>
      <c r="C62" s="2"/>
      <c r="D62" s="2"/>
      <c r="E62" s="2"/>
      <c r="F62" s="2"/>
      <c r="G62" s="2"/>
      <c r="H62" s="2"/>
      <c r="I62" s="2"/>
      <c r="J62" s="2"/>
      <c r="K62" s="2"/>
      <c r="L62" s="2"/>
      <c r="M62" s="2"/>
      <c r="N62" s="2"/>
    </row>
    <row r="63" spans="2:27" x14ac:dyDescent="0.3">
      <c r="B63" s="690"/>
      <c r="C63" s="2"/>
      <c r="D63" s="2"/>
      <c r="E63" s="2"/>
      <c r="F63" s="2"/>
      <c r="G63" s="2"/>
      <c r="H63" s="2"/>
      <c r="I63" s="2"/>
      <c r="J63" s="2"/>
      <c r="K63" s="2"/>
      <c r="L63" s="2"/>
      <c r="M63" s="2"/>
      <c r="N63" s="2"/>
    </row>
    <row r="64" spans="2:27" x14ac:dyDescent="0.3">
      <c r="B64" s="690"/>
      <c r="C64" s="2"/>
      <c r="D64" s="2"/>
      <c r="E64" s="2"/>
      <c r="F64" s="2"/>
      <c r="G64" s="2"/>
      <c r="H64" s="2"/>
      <c r="I64" s="2"/>
      <c r="J64" s="2"/>
      <c r="K64" s="2"/>
      <c r="L64" s="2"/>
      <c r="M64" s="2"/>
      <c r="N64" s="2"/>
    </row>
    <row r="65" spans="2:14" x14ac:dyDescent="0.3">
      <c r="B65" s="690"/>
      <c r="C65" s="2"/>
      <c r="D65" s="2"/>
      <c r="E65" s="2"/>
      <c r="F65" s="2"/>
      <c r="G65" s="2"/>
      <c r="H65" s="2"/>
      <c r="I65" s="2"/>
      <c r="J65" s="2"/>
      <c r="K65" s="2"/>
      <c r="L65" s="2"/>
      <c r="M65" s="2"/>
      <c r="N65" s="2"/>
    </row>
    <row r="66" spans="2:14" x14ac:dyDescent="0.3">
      <c r="B66" s="690"/>
      <c r="C66" s="2"/>
      <c r="D66" s="2"/>
      <c r="E66" s="2"/>
      <c r="F66" s="2"/>
      <c r="G66" s="2"/>
      <c r="H66" s="2"/>
      <c r="I66" s="2"/>
      <c r="J66" s="2"/>
      <c r="K66" s="2"/>
      <c r="L66" s="2"/>
      <c r="M66" s="2"/>
      <c r="N66" s="2"/>
    </row>
    <row r="67" spans="2:14" x14ac:dyDescent="0.3">
      <c r="B67" s="690"/>
      <c r="C67" s="2"/>
      <c r="D67" s="2"/>
      <c r="E67" s="2"/>
      <c r="F67" s="2"/>
      <c r="G67" s="2"/>
      <c r="H67" s="2"/>
      <c r="I67" s="2"/>
      <c r="J67" s="2"/>
      <c r="K67" s="2"/>
      <c r="L67" s="2"/>
      <c r="M67" s="2"/>
      <c r="N67" s="2"/>
    </row>
    <row r="68" spans="2:14" x14ac:dyDescent="0.3">
      <c r="B68" s="690"/>
      <c r="C68" s="2"/>
      <c r="D68" s="2"/>
      <c r="E68" s="2"/>
      <c r="F68" s="2"/>
      <c r="G68" s="2"/>
      <c r="H68" s="2"/>
      <c r="I68" s="2"/>
      <c r="J68" s="2"/>
      <c r="K68" s="2"/>
      <c r="L68" s="2"/>
      <c r="M68" s="2"/>
      <c r="N68" s="2"/>
    </row>
    <row r="69" spans="2:14" x14ac:dyDescent="0.3">
      <c r="B69" s="690"/>
      <c r="C69" s="2"/>
      <c r="D69" s="2"/>
      <c r="E69" s="2"/>
      <c r="F69" s="2"/>
      <c r="G69" s="2"/>
      <c r="H69" s="2"/>
      <c r="I69" s="2"/>
      <c r="J69" s="2"/>
      <c r="K69" s="2"/>
      <c r="L69" s="2"/>
      <c r="M69" s="2"/>
      <c r="N69" s="2"/>
    </row>
    <row r="70" spans="2:14" x14ac:dyDescent="0.3">
      <c r="B70" s="690"/>
      <c r="C70" s="2"/>
      <c r="D70" s="2"/>
      <c r="E70" s="2"/>
      <c r="F70" s="2"/>
      <c r="G70" s="2"/>
      <c r="H70" s="2"/>
      <c r="I70" s="2"/>
      <c r="J70" s="2"/>
      <c r="K70" s="2"/>
      <c r="L70" s="2"/>
      <c r="M70" s="2"/>
      <c r="N70" s="2"/>
    </row>
    <row r="71" spans="2:14" x14ac:dyDescent="0.3">
      <c r="B71" s="690"/>
      <c r="C71" s="2"/>
      <c r="D71" s="2"/>
      <c r="E71" s="2"/>
      <c r="F71" s="2"/>
      <c r="G71" s="2"/>
      <c r="H71" s="2"/>
      <c r="I71" s="2"/>
      <c r="J71" s="2"/>
      <c r="K71" s="2"/>
      <c r="L71" s="2"/>
      <c r="M71" s="2"/>
      <c r="N71" s="2"/>
    </row>
    <row r="72" spans="2:14" x14ac:dyDescent="0.3">
      <c r="B72" s="690"/>
      <c r="C72" s="2"/>
      <c r="D72" s="2"/>
      <c r="E72" s="2"/>
      <c r="F72" s="2"/>
      <c r="G72" s="2"/>
      <c r="H72" s="2"/>
      <c r="I72" s="2"/>
      <c r="J72" s="2"/>
      <c r="K72" s="2"/>
      <c r="L72" s="2"/>
      <c r="M72" s="2"/>
      <c r="N72" s="2"/>
    </row>
    <row r="73" spans="2:14" x14ac:dyDescent="0.3">
      <c r="B73" s="690"/>
      <c r="C73" s="2"/>
      <c r="D73" s="2"/>
      <c r="E73" s="2"/>
      <c r="F73" s="2"/>
      <c r="G73" s="2"/>
      <c r="H73" s="2"/>
      <c r="I73" s="2"/>
      <c r="J73" s="2"/>
      <c r="K73" s="2"/>
      <c r="L73" s="2"/>
      <c r="M73" s="2"/>
      <c r="N73" s="2"/>
    </row>
    <row r="74" spans="2:14" x14ac:dyDescent="0.3">
      <c r="B74" s="690"/>
      <c r="C74" s="2"/>
      <c r="D74" s="2"/>
      <c r="E74" s="2"/>
      <c r="F74" s="2"/>
      <c r="G74" s="2"/>
      <c r="H74" s="2"/>
      <c r="I74" s="2"/>
      <c r="J74" s="2"/>
      <c r="K74" s="2"/>
      <c r="L74" s="2"/>
      <c r="M74" s="2"/>
      <c r="N74" s="2"/>
    </row>
    <row r="75" spans="2:14" x14ac:dyDescent="0.3">
      <c r="B75" s="690"/>
      <c r="C75" s="2"/>
      <c r="D75" s="2"/>
      <c r="E75" s="2"/>
      <c r="F75" s="2"/>
      <c r="G75" s="2"/>
      <c r="H75" s="2"/>
      <c r="I75" s="2"/>
      <c r="J75" s="2"/>
      <c r="K75" s="2"/>
      <c r="L75" s="2"/>
      <c r="M75" s="2"/>
      <c r="N75" s="2"/>
    </row>
    <row r="76" spans="2:14" x14ac:dyDescent="0.3">
      <c r="B76" s="690"/>
      <c r="C76" s="2"/>
      <c r="D76" s="2"/>
      <c r="E76" s="2"/>
      <c r="F76" s="2"/>
      <c r="G76" s="2"/>
      <c r="H76" s="2"/>
      <c r="I76" s="2"/>
      <c r="J76" s="2"/>
      <c r="K76" s="2"/>
      <c r="L76" s="2"/>
      <c r="M76" s="2"/>
      <c r="N76" s="2"/>
    </row>
    <row r="77" spans="2:14" x14ac:dyDescent="0.3">
      <c r="B77" s="690"/>
      <c r="C77" s="2"/>
      <c r="D77" s="2"/>
      <c r="E77" s="2"/>
      <c r="F77" s="2"/>
      <c r="G77" s="2"/>
      <c r="H77" s="2"/>
      <c r="I77" s="2"/>
      <c r="J77" s="2"/>
      <c r="K77" s="2"/>
      <c r="L77" s="2"/>
      <c r="M77" s="2"/>
      <c r="N77" s="2"/>
    </row>
    <row r="78" spans="2:14" s="645" customFormat="1" ht="15" x14ac:dyDescent="0.25">
      <c r="B78" s="540" t="s">
        <v>275</v>
      </c>
      <c r="C78" s="540"/>
      <c r="D78" s="540"/>
      <c r="E78" s="540"/>
      <c r="F78" s="540"/>
      <c r="G78" s="540"/>
      <c r="H78" s="540"/>
      <c r="I78" s="540"/>
      <c r="J78" s="540"/>
      <c r="K78" s="540"/>
      <c r="L78" s="540"/>
      <c r="M78" s="540"/>
      <c r="N78" s="691"/>
    </row>
    <row r="79" spans="2:14" s="539" customFormat="1" ht="15" x14ac:dyDescent="0.25">
      <c r="B79" s="618"/>
      <c r="C79" s="618"/>
      <c r="D79" s="618"/>
      <c r="E79" s="618"/>
      <c r="F79" s="618"/>
      <c r="G79" s="618"/>
      <c r="H79" s="618"/>
      <c r="I79" s="618"/>
      <c r="J79" s="618"/>
      <c r="K79" s="618"/>
      <c r="L79" s="618"/>
      <c r="M79" s="618"/>
      <c r="N79" s="618"/>
    </row>
    <row r="80" spans="2:14" s="539" customFormat="1" ht="15" x14ac:dyDescent="0.25">
      <c r="B80" s="535" t="s">
        <v>565</v>
      </c>
      <c r="C80" s="619"/>
      <c r="D80" s="619"/>
      <c r="E80" s="619"/>
      <c r="F80" s="619"/>
      <c r="G80" s="620">
        <f>G12/F12-1</f>
        <v>0.27180099747081288</v>
      </c>
      <c r="H80" s="620">
        <f t="shared" ref="H80:M80" si="99">H12/G12-1</f>
        <v>0.10192599019754267</v>
      </c>
      <c r="I80" s="620">
        <f t="shared" si="99"/>
        <v>4.0000000000000036E-2</v>
      </c>
      <c r="J80" s="620">
        <f t="shared" si="99"/>
        <v>4.0000000000000036E-2</v>
      </c>
      <c r="K80" s="620">
        <f t="shared" si="99"/>
        <v>4.0000000000000036E-2</v>
      </c>
      <c r="L80" s="620">
        <f t="shared" si="99"/>
        <v>4.0000000000000036E-2</v>
      </c>
      <c r="M80" s="620">
        <f t="shared" si="99"/>
        <v>4.0000000000000036E-2</v>
      </c>
      <c r="N80" s="618"/>
    </row>
    <row r="81" spans="2:14" s="539" customFormat="1" ht="15" x14ac:dyDescent="0.25">
      <c r="B81" s="535" t="s">
        <v>562</v>
      </c>
      <c r="C81" s="619"/>
      <c r="D81" s="619"/>
      <c r="E81" s="619"/>
      <c r="F81" s="619"/>
      <c r="G81" s="620">
        <f>G18/F18-1</f>
        <v>0.11364877241955607</v>
      </c>
      <c r="H81" s="620">
        <f t="shared" ref="H81:M81" si="100">H18/G18-1</f>
        <v>0.13786362935718932</v>
      </c>
      <c r="I81" s="620">
        <f t="shared" si="100"/>
        <v>0.18778890024396189</v>
      </c>
      <c r="J81" s="620">
        <f t="shared" si="100"/>
        <v>0.1595825458741762</v>
      </c>
      <c r="K81" s="620">
        <f t="shared" si="100"/>
        <v>0.17615154557399815</v>
      </c>
      <c r="L81" s="620">
        <f t="shared" si="100"/>
        <v>0.18799747578187365</v>
      </c>
      <c r="M81" s="620">
        <f t="shared" si="100"/>
        <v>0.18743045368258238</v>
      </c>
      <c r="N81" s="618"/>
    </row>
    <row r="82" spans="2:14" x14ac:dyDescent="0.3">
      <c r="B82" s="690"/>
      <c r="C82" s="2"/>
      <c r="D82" s="2"/>
      <c r="E82" s="2"/>
      <c r="F82" s="2"/>
      <c r="G82" s="2"/>
      <c r="H82" s="2"/>
      <c r="I82" s="2"/>
      <c r="J82" s="2"/>
      <c r="K82" s="2"/>
      <c r="L82" s="2"/>
      <c r="M82" s="2"/>
      <c r="N82" s="2"/>
    </row>
  </sheetData>
  <sheetProtection algorithmName="SHA-512" hashValue="LSHGKHkSQfn8xFDwkSXHlChDPiTWpprMvQQqLby6UXIUl/s8IniEuBQq7J2wwOyOsPX2qgz5JOOJhfsFWt9iaA==" saltValue="JN9AfGdomVRnslZOCFLe8A==" spinCount="100000" sheet="1" formatCells="0" formatColumns="0" formatRows="0"/>
  <conditionalFormatting sqref="C26">
    <cfRule type="cellIs" dxfId="51" priority="17" operator="lessThan">
      <formula>#REF!</formula>
    </cfRule>
    <cfRule type="cellIs" dxfId="50" priority="18" operator="greaterThan">
      <formula>#REF!</formula>
    </cfRule>
  </conditionalFormatting>
  <conditionalFormatting sqref="C34:E46 C48:E48">
    <cfRule type="cellIs" dxfId="49" priority="49" operator="lessThan">
      <formula>#REF!</formula>
    </cfRule>
    <cfRule type="cellIs" dxfId="48" priority="50" operator="greaterThan">
      <formula>#REF!</formula>
    </cfRule>
  </conditionalFormatting>
  <conditionalFormatting sqref="C47:M47">
    <cfRule type="cellIs" dxfId="47" priority="5" operator="lessThan">
      <formula>#REF!</formula>
    </cfRule>
    <cfRule type="cellIs" dxfId="46" priority="6" operator="greaterThan">
      <formula>#REF!</formula>
    </cfRule>
  </conditionalFormatting>
  <conditionalFormatting sqref="F8 F9:I11 P24:R38">
    <cfRule type="cellIs" dxfId="45" priority="9" operator="lessThan">
      <formula>#REF!</formula>
    </cfRule>
    <cfRule type="cellIs" dxfId="44" priority="10" operator="greaterThan">
      <formula>#REF!</formula>
    </cfRule>
  </conditionalFormatting>
  <conditionalFormatting sqref="F16:I17">
    <cfRule type="cellIs" dxfId="43" priority="53" operator="lessThan">
      <formula>#REF!</formula>
    </cfRule>
    <cfRule type="cellIs" dxfId="42" priority="54" operator="greaterThan">
      <formula>#REF!</formula>
    </cfRule>
  </conditionalFormatting>
  <conditionalFormatting sqref="F19:I19 F22:I23">
    <cfRule type="cellIs" dxfId="41" priority="51" operator="lessThan">
      <formula>#REF!</formula>
    </cfRule>
    <cfRule type="cellIs" dxfId="40" priority="52" operator="greaterThan">
      <formula>#REF!</formula>
    </cfRule>
  </conditionalFormatting>
  <conditionalFormatting sqref="F28:I29">
    <cfRule type="cellIs" dxfId="39" priority="11" operator="lessThan">
      <formula>#REF!</formula>
    </cfRule>
    <cfRule type="cellIs" dxfId="38" priority="12" operator="greaterThan">
      <formula>#REF!</formula>
    </cfRule>
  </conditionalFormatting>
  <conditionalFormatting sqref="O9:Q11">
    <cfRule type="cellIs" dxfId="37" priority="3" operator="lessThan">
      <formula>#REF!</formula>
    </cfRule>
    <cfRule type="cellIs" dxfId="36" priority="4" operator="greaterThan">
      <formula>#REF!</formula>
    </cfRule>
  </conditionalFormatting>
  <conditionalFormatting sqref="O8:U8">
    <cfRule type="cellIs" dxfId="35" priority="1" operator="lessThan">
      <formula>#REF!</formula>
    </cfRule>
    <cfRule type="cellIs" dxfId="34" priority="2" operator="greaterThan">
      <formula>#REF!</formula>
    </cfRule>
  </conditionalFormatting>
  <conditionalFormatting sqref="P48:Q48">
    <cfRule type="cellIs" dxfId="33" priority="29" operator="lessThan">
      <formula>#REF!</formula>
    </cfRule>
    <cfRule type="cellIs" dxfId="32" priority="30" operator="greaterThan">
      <formula>#REF!</formula>
    </cfRule>
    <cfRule type="cellIs" dxfId="31" priority="33" operator="lessThan">
      <formula>#REF!</formula>
    </cfRule>
    <cfRule type="cellIs" dxfId="30" priority="34" operator="greaterThan">
      <formula>#REF!</formula>
    </cfRule>
  </conditionalFormatting>
  <conditionalFormatting sqref="P51:Q56">
    <cfRule type="cellIs" dxfId="29" priority="31" operator="lessThan">
      <formula>#REF!</formula>
    </cfRule>
    <cfRule type="cellIs" dxfId="28" priority="32" operator="greaterThan">
      <formula>#REF!</formula>
    </cfRule>
  </conditionalFormatting>
  <conditionalFormatting sqref="P54:Q56">
    <cfRule type="cellIs" dxfId="27" priority="27" operator="lessThan">
      <formula>#REF!</formula>
    </cfRule>
    <cfRule type="cellIs" dxfId="26" priority="28" operator="greaterThan">
      <formula>#REF!</formula>
    </cfRule>
  </conditionalFormatting>
  <conditionalFormatting sqref="P31:R32 P34:R35">
    <cfRule type="cellIs" dxfId="25" priority="19" operator="lessThan">
      <formula>#REF!</formula>
    </cfRule>
    <cfRule type="cellIs" dxfId="24" priority="20" operator="greaterThan">
      <formula>#REF!</formula>
    </cfRule>
  </conditionalFormatting>
  <conditionalFormatting sqref="P49:R51">
    <cfRule type="cellIs" dxfId="23" priority="35" operator="lessThan">
      <formula>#REF!</formula>
    </cfRule>
    <cfRule type="cellIs" dxfId="22" priority="36" operator="greaterThan">
      <formula>#REF!</formula>
    </cfRule>
  </conditionalFormatting>
  <dataValidations count="1">
    <dataValidation type="whole" operator="greaterThanOrEqual" allowBlank="1" showInputMessage="1" showErrorMessage="1" sqref="C22:M23 C16:M17 C28:M29 C34:M46" xr:uid="{00000000-0002-0000-1000-000000000000}">
      <formula1>0</formula1>
    </dataValidation>
  </dataValidations>
  <hyperlinks>
    <hyperlink ref="A1" location="Template_contents_bottom" display="Back to contents" xr:uid="{00000000-0004-0000-10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5" tint="0.59999389629810485"/>
  </sheetPr>
  <dimension ref="A1:W45"/>
  <sheetViews>
    <sheetView topLeftCell="G1" zoomScale="80" zoomScaleNormal="80" workbookViewId="0">
      <selection activeCell="B8" sqref="B8"/>
    </sheetView>
  </sheetViews>
  <sheetFormatPr defaultColWidth="9" defaultRowHeight="13.8" x14ac:dyDescent="0.25"/>
  <cols>
    <col min="1" max="1" width="9" style="5"/>
    <col min="2" max="2" width="62" style="5" customWidth="1"/>
    <col min="3" max="13" width="16.5546875" style="5" customWidth="1"/>
    <col min="14" max="14" width="8.5546875" style="5" customWidth="1"/>
    <col min="15" max="21" width="16.5546875" style="5" customWidth="1"/>
    <col min="22" max="22" width="13.5546875" style="5" customWidth="1"/>
    <col min="23" max="23" width="54.6640625" style="5" customWidth="1"/>
    <col min="24" max="16384" width="9" style="5"/>
  </cols>
  <sheetData>
    <row r="1" spans="1:23" ht="14.4" x14ac:dyDescent="0.3">
      <c r="A1" s="391" t="s">
        <v>183</v>
      </c>
    </row>
    <row r="2" spans="1:23" s="54" customFormat="1" ht="25.2" customHeight="1" x14ac:dyDescent="0.3">
      <c r="B2" s="406" t="s">
        <v>592</v>
      </c>
      <c r="C2" s="156"/>
      <c r="D2" s="156"/>
      <c r="E2" s="156"/>
      <c r="F2" s="81"/>
      <c r="H2" s="81"/>
      <c r="I2" s="81"/>
      <c r="J2" s="81"/>
      <c r="K2" s="81"/>
      <c r="L2" s="81"/>
      <c r="M2" s="81"/>
      <c r="N2" s="81"/>
      <c r="O2" s="81"/>
      <c r="Q2" s="81"/>
      <c r="R2" s="81"/>
      <c r="S2" s="81"/>
      <c r="T2" s="81"/>
      <c r="U2" s="81"/>
      <c r="V2" s="81"/>
      <c r="W2" s="81"/>
    </row>
    <row r="3" spans="1:23" s="150" customFormat="1" ht="15" customHeight="1" x14ac:dyDescent="0.3">
      <c r="B3" s="410"/>
      <c r="C3" s="410"/>
      <c r="D3" s="410"/>
      <c r="E3" s="410"/>
      <c r="F3" s="410"/>
      <c r="G3" s="410"/>
      <c r="H3" s="410"/>
      <c r="I3" s="410"/>
    </row>
    <row r="4" spans="1:23" s="150" customFormat="1" ht="25.2" customHeight="1" x14ac:dyDescent="0.3">
      <c r="B4" s="30" t="s">
        <v>50</v>
      </c>
      <c r="C4" s="30"/>
      <c r="D4" s="30"/>
      <c r="E4" s="30"/>
      <c r="F4" s="30"/>
      <c r="G4" s="30"/>
      <c r="H4" s="30"/>
      <c r="I4" s="30"/>
      <c r="J4" s="30"/>
      <c r="K4" s="30"/>
      <c r="L4" s="30"/>
      <c r="M4" s="30"/>
      <c r="N4" s="30"/>
      <c r="O4" s="30"/>
      <c r="P4" s="30"/>
      <c r="Q4" s="30"/>
      <c r="R4" s="30"/>
      <c r="S4" s="30"/>
      <c r="T4" s="30"/>
      <c r="U4" s="30"/>
      <c r="V4" s="30"/>
      <c r="W4" s="30"/>
    </row>
    <row r="5" spans="1:23" s="54" customFormat="1" ht="15" customHeight="1" x14ac:dyDescent="0.3"/>
    <row r="6" spans="1:23" s="54" customFormat="1" ht="25.2" customHeight="1" thickBot="1" x14ac:dyDescent="0.35">
      <c r="B6" s="159"/>
      <c r="C6" s="111" t="s">
        <v>531</v>
      </c>
      <c r="D6" s="112"/>
      <c r="E6" s="112"/>
      <c r="F6" s="573" t="s">
        <v>133</v>
      </c>
      <c r="G6" s="152" t="s">
        <v>593</v>
      </c>
      <c r="H6" s="162"/>
      <c r="I6" s="162"/>
      <c r="J6" s="162"/>
      <c r="K6" s="162"/>
      <c r="L6" s="162"/>
      <c r="M6" s="162"/>
      <c r="N6" s="459"/>
      <c r="O6" s="55" t="s">
        <v>232</v>
      </c>
      <c r="P6" s="627"/>
      <c r="Q6" s="627"/>
      <c r="R6" s="627"/>
      <c r="S6" s="627"/>
      <c r="T6" s="627"/>
      <c r="U6" s="627"/>
      <c r="V6" s="628"/>
    </row>
    <row r="7" spans="1:23" s="54" customFormat="1" ht="15" customHeight="1" thickBot="1" x14ac:dyDescent="0.35">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692"/>
      <c r="W7" s="621"/>
    </row>
    <row r="8" spans="1:23" s="54" customFormat="1" ht="15" customHeight="1" x14ac:dyDescent="0.3">
      <c r="A8" s="80" t="s">
        <v>594</v>
      </c>
      <c r="B8" s="694" t="s">
        <v>595</v>
      </c>
      <c r="C8" s="579" cm="1">
        <f t="array" ref="C8">IFERROR(INDEX(s251outturn_schools_education!$S:$S, MATCH(1,(Cover!$F$7=s251outturn_schools_education!$I:$I)*(LEFT($B8,50)=s251outturn_schools_education!$L:$L)*(S251PY3=s251outturn_schools_education!$A:$A),0)), "")</f>
        <v>0</v>
      </c>
      <c r="D8" s="579" cm="1">
        <f t="array" ref="D8">IFERROR(INDEX(s251outturn_schools_education!$S:$S, MATCH(1,(Cover!$F$7=s251outturn_schools_education!$I:$I)*(LEFT($B8,50)=s251outturn_schools_education!$L:$L)*(S251PY2=s251outturn_schools_education!$A:$A),0)), "")</f>
        <v>0</v>
      </c>
      <c r="E8" s="579" cm="1">
        <f t="array" ref="E8">IFERROR(INDEX(s251outturn_schools_education!$S:$S, MATCH(1,(Cover!$F$7=s251outturn_schools_education!$I:$I)*(LEFT($B8,50)=s251outturn_schools_education!$L:$L)*(S251PY1=s251outturn_schools_education!$A:$A),0)), "")</f>
        <v>0</v>
      </c>
      <c r="F8" s="416"/>
      <c r="G8" s="417"/>
      <c r="H8" s="417"/>
      <c r="I8" s="417"/>
      <c r="J8" s="417"/>
      <c r="K8" s="417"/>
      <c r="L8" s="417"/>
      <c r="M8" s="416"/>
      <c r="N8" s="547"/>
      <c r="O8" s="417"/>
      <c r="P8" s="417"/>
      <c r="Q8" s="693"/>
      <c r="R8" s="693"/>
      <c r="S8" s="693"/>
      <c r="T8" s="693"/>
      <c r="U8" s="693"/>
      <c r="V8" s="696" t="s">
        <v>596</v>
      </c>
      <c r="W8" s="697"/>
    </row>
    <row r="9" spans="1:23" s="54" customFormat="1" ht="15" customHeight="1" thickBot="1" x14ac:dyDescent="0.35">
      <c r="A9" s="80"/>
      <c r="B9" s="695" t="s">
        <v>212</v>
      </c>
      <c r="C9" s="580">
        <f>IFERROR(SUM(C8), "")</f>
        <v>0</v>
      </c>
      <c r="D9" s="581">
        <f>IFERROR(SUM(D8), "")</f>
        <v>0</v>
      </c>
      <c r="E9" s="581">
        <f>IFERROR(SUM(E8), "")</f>
        <v>0</v>
      </c>
      <c r="F9" s="582" t="str">
        <f t="shared" ref="F9:J9" si="1">IF(COUNT(F8) &gt; 0, SUM(F8), "")</f>
        <v/>
      </c>
      <c r="G9" s="581" t="str">
        <f t="shared" si="1"/>
        <v/>
      </c>
      <c r="H9" s="581" t="str">
        <f t="shared" si="1"/>
        <v/>
      </c>
      <c r="I9" s="581" t="str">
        <f t="shared" si="1"/>
        <v/>
      </c>
      <c r="J9" s="581" t="str">
        <f t="shared" si="1"/>
        <v/>
      </c>
      <c r="K9" s="581" t="str">
        <f t="shared" ref="K9:L9" si="2">IF(COUNT(K8) &gt; 0, SUM(K8), "")</f>
        <v/>
      </c>
      <c r="L9" s="581" t="str">
        <f t="shared" si="2"/>
        <v/>
      </c>
      <c r="M9" s="582" t="str">
        <f t="shared" ref="M9" si="3">IF(COUNT(M8) &gt; 0, SUM(M8), "")</f>
        <v/>
      </c>
      <c r="N9" s="547"/>
      <c r="O9" s="581" t="str">
        <f>IF(COUNT(O8) &gt; 0, SUM(O8), "")</f>
        <v/>
      </c>
      <c r="P9" s="581" t="str">
        <f>IF(COUNT(P8) &gt; 0, SUM(P8), "")</f>
        <v/>
      </c>
      <c r="Q9" s="581" t="str">
        <f t="shared" ref="Q9:U9" si="4">IF(COUNT(Q8) &gt; 0, SUM(Q8), "")</f>
        <v/>
      </c>
      <c r="R9" s="581" t="str">
        <f t="shared" si="4"/>
        <v/>
      </c>
      <c r="S9" s="581" t="str">
        <f t="shared" si="4"/>
        <v/>
      </c>
      <c r="T9" s="581" t="str">
        <f t="shared" si="4"/>
        <v/>
      </c>
      <c r="U9" s="581" t="str">
        <f t="shared" si="4"/>
        <v/>
      </c>
      <c r="V9" s="698" t="s">
        <v>212</v>
      </c>
      <c r="W9" s="699"/>
    </row>
    <row r="10" spans="1:23" s="54" customFormat="1" ht="25.2" customHeight="1" x14ac:dyDescent="0.3">
      <c r="B10" s="291"/>
      <c r="C10" s="552"/>
      <c r="D10" s="552"/>
      <c r="E10" s="552"/>
      <c r="F10" s="552"/>
      <c r="G10" s="552"/>
      <c r="H10" s="552"/>
      <c r="I10" s="553"/>
      <c r="W10" s="553"/>
    </row>
    <row r="11" spans="1:23" s="54" customFormat="1" ht="25.2" customHeight="1" x14ac:dyDescent="0.3">
      <c r="B11" s="92" t="s">
        <v>597</v>
      </c>
      <c r="C11" s="92"/>
      <c r="D11" s="92"/>
      <c r="E11" s="92"/>
      <c r="F11" s="92"/>
      <c r="G11" s="92"/>
      <c r="H11" s="92"/>
      <c r="I11" s="92"/>
      <c r="J11" s="92"/>
      <c r="K11" s="92"/>
      <c r="L11" s="92"/>
      <c r="M11" s="92"/>
      <c r="N11" s="92"/>
      <c r="O11" s="646"/>
    </row>
    <row r="12" spans="1:23" x14ac:dyDescent="0.25">
      <c r="B12" s="2"/>
      <c r="C12" s="2"/>
      <c r="D12" s="2"/>
      <c r="E12" s="2"/>
      <c r="F12" s="2"/>
      <c r="G12" s="2"/>
      <c r="H12" s="2"/>
      <c r="I12" s="2"/>
      <c r="J12" s="2"/>
      <c r="K12" s="2"/>
      <c r="L12" s="2"/>
      <c r="M12" s="2"/>
      <c r="N12" s="2"/>
    </row>
    <row r="13" spans="1:23" x14ac:dyDescent="0.25">
      <c r="B13" s="2"/>
      <c r="C13" s="2"/>
      <c r="D13" s="2"/>
      <c r="E13" s="2"/>
      <c r="F13" s="2"/>
      <c r="G13" s="2"/>
      <c r="H13" s="2"/>
      <c r="I13" s="2"/>
      <c r="J13" s="2"/>
      <c r="K13" s="2"/>
      <c r="L13" s="2"/>
      <c r="M13" s="2"/>
      <c r="N13" s="2"/>
    </row>
    <row r="14" spans="1:23" x14ac:dyDescent="0.25">
      <c r="B14" s="2"/>
      <c r="C14" s="2"/>
      <c r="D14" s="2"/>
      <c r="E14" s="2"/>
      <c r="F14" s="2"/>
      <c r="G14" s="2"/>
      <c r="H14" s="2"/>
      <c r="I14" s="2"/>
      <c r="J14" s="2"/>
      <c r="K14" s="2"/>
      <c r="L14" s="2"/>
      <c r="M14" s="2"/>
      <c r="N14" s="2"/>
    </row>
    <row r="15" spans="1:23" x14ac:dyDescent="0.25">
      <c r="B15" s="2"/>
      <c r="C15" s="2"/>
      <c r="D15" s="2"/>
      <c r="E15" s="2"/>
      <c r="F15" s="2"/>
      <c r="G15" s="2"/>
      <c r="H15" s="2"/>
      <c r="I15" s="2"/>
      <c r="J15" s="2"/>
      <c r="K15" s="2"/>
      <c r="L15" s="2"/>
      <c r="M15" s="2"/>
      <c r="N15" s="2"/>
    </row>
    <row r="16" spans="1:23" x14ac:dyDescent="0.25">
      <c r="B16" s="2"/>
      <c r="C16" s="2"/>
      <c r="D16" s="2"/>
      <c r="E16" s="2"/>
      <c r="F16" s="2"/>
      <c r="G16" s="2"/>
      <c r="H16" s="2"/>
      <c r="I16" s="2"/>
      <c r="J16" s="2"/>
      <c r="K16" s="2"/>
      <c r="L16" s="2"/>
      <c r="M16" s="2"/>
      <c r="N16" s="2"/>
    </row>
    <row r="17" spans="2:14" x14ac:dyDescent="0.25">
      <c r="B17" s="2"/>
      <c r="C17" s="2"/>
      <c r="D17" s="2"/>
      <c r="E17" s="2"/>
      <c r="F17" s="2"/>
      <c r="G17" s="2"/>
      <c r="H17" s="2"/>
      <c r="I17" s="2"/>
      <c r="J17" s="2"/>
      <c r="K17" s="2"/>
      <c r="L17" s="2"/>
      <c r="M17" s="2"/>
      <c r="N17" s="2"/>
    </row>
    <row r="18" spans="2:14" x14ac:dyDescent="0.25">
      <c r="B18" s="2"/>
      <c r="C18" s="2"/>
      <c r="D18" s="2"/>
      <c r="E18" s="2"/>
      <c r="F18" s="2"/>
      <c r="G18" s="2"/>
      <c r="H18" s="2"/>
      <c r="I18" s="2"/>
      <c r="J18" s="2"/>
      <c r="K18" s="2"/>
      <c r="L18" s="2"/>
      <c r="M18" s="2"/>
      <c r="N18" s="2"/>
    </row>
    <row r="19" spans="2:14" x14ac:dyDescent="0.25">
      <c r="B19" s="2"/>
      <c r="C19" s="2"/>
      <c r="D19" s="2"/>
      <c r="E19" s="2"/>
      <c r="F19" s="2"/>
      <c r="G19" s="2"/>
      <c r="H19" s="2"/>
      <c r="I19" s="2"/>
      <c r="J19" s="2"/>
      <c r="K19" s="2"/>
      <c r="L19" s="2"/>
      <c r="M19" s="2"/>
      <c r="N19" s="2"/>
    </row>
    <row r="20" spans="2:14" x14ac:dyDescent="0.25">
      <c r="B20" s="2"/>
      <c r="C20" s="2"/>
      <c r="D20" s="2"/>
      <c r="E20" s="2"/>
      <c r="F20" s="2"/>
      <c r="G20" s="2"/>
      <c r="H20" s="2"/>
      <c r="I20" s="2"/>
      <c r="J20" s="2"/>
      <c r="K20" s="2"/>
      <c r="L20" s="2"/>
      <c r="M20" s="2"/>
      <c r="N20" s="2"/>
    </row>
    <row r="21" spans="2:14" x14ac:dyDescent="0.25">
      <c r="B21" s="2"/>
      <c r="C21" s="2"/>
      <c r="D21" s="2"/>
      <c r="E21" s="2"/>
      <c r="F21" s="2"/>
      <c r="G21" s="2"/>
      <c r="H21" s="2"/>
      <c r="I21" s="2"/>
      <c r="J21" s="2"/>
      <c r="K21" s="2"/>
      <c r="L21" s="2"/>
      <c r="M21" s="2"/>
      <c r="N21" s="2"/>
    </row>
    <row r="22" spans="2:14" x14ac:dyDescent="0.25">
      <c r="B22" s="2"/>
      <c r="C22" s="2"/>
      <c r="D22" s="2"/>
      <c r="E22" s="2"/>
      <c r="F22" s="2"/>
      <c r="G22" s="2"/>
      <c r="H22" s="2"/>
      <c r="I22" s="2"/>
      <c r="J22" s="2"/>
      <c r="K22" s="2"/>
      <c r="L22" s="2"/>
      <c r="M22" s="2"/>
      <c r="N22" s="2"/>
    </row>
    <row r="23" spans="2:14" x14ac:dyDescent="0.25">
      <c r="B23" s="2"/>
      <c r="C23" s="2"/>
      <c r="D23" s="2"/>
      <c r="E23" s="2"/>
      <c r="F23" s="2"/>
      <c r="G23" s="2"/>
      <c r="H23" s="2"/>
      <c r="I23" s="2"/>
      <c r="J23" s="2"/>
      <c r="K23" s="2"/>
      <c r="L23" s="2"/>
      <c r="M23" s="2"/>
      <c r="N23" s="2"/>
    </row>
    <row r="24" spans="2:14" x14ac:dyDescent="0.25">
      <c r="B24" s="2"/>
      <c r="C24" s="2"/>
      <c r="D24" s="2"/>
      <c r="E24" s="2"/>
      <c r="F24" s="2"/>
      <c r="G24" s="2"/>
      <c r="H24" s="2"/>
      <c r="I24" s="2"/>
      <c r="J24" s="2"/>
      <c r="K24" s="2"/>
      <c r="L24" s="2"/>
      <c r="M24" s="2"/>
      <c r="N24" s="2"/>
    </row>
    <row r="25" spans="2:14" x14ac:dyDescent="0.25">
      <c r="B25" s="2"/>
      <c r="C25" s="2"/>
      <c r="D25" s="2"/>
      <c r="E25" s="2"/>
      <c r="F25" s="2"/>
      <c r="G25" s="2"/>
      <c r="H25" s="2"/>
      <c r="I25" s="2"/>
      <c r="J25" s="2"/>
      <c r="K25" s="2"/>
      <c r="L25" s="2"/>
      <c r="M25" s="2"/>
      <c r="N25" s="2"/>
    </row>
    <row r="26" spans="2:14" x14ac:dyDescent="0.25">
      <c r="B26" s="2"/>
      <c r="C26" s="2"/>
      <c r="D26" s="2"/>
      <c r="E26" s="2"/>
      <c r="F26" s="2"/>
      <c r="G26" s="2"/>
      <c r="H26" s="2"/>
      <c r="I26" s="2"/>
      <c r="J26" s="2"/>
      <c r="K26" s="2"/>
      <c r="L26" s="2"/>
      <c r="M26" s="2"/>
      <c r="N26" s="2"/>
    </row>
    <row r="27" spans="2:14" x14ac:dyDescent="0.25">
      <c r="B27" s="23"/>
      <c r="C27" s="23"/>
      <c r="D27" s="23"/>
      <c r="E27" s="23"/>
      <c r="F27" s="23"/>
      <c r="G27" s="23"/>
      <c r="H27" s="23"/>
      <c r="I27" s="23"/>
      <c r="J27" s="2"/>
      <c r="K27" s="2"/>
      <c r="L27" s="2"/>
      <c r="M27" s="2"/>
      <c r="N27" s="2"/>
    </row>
    <row r="28" spans="2:14" x14ac:dyDescent="0.25">
      <c r="B28" s="23"/>
      <c r="C28" s="23"/>
      <c r="D28" s="23"/>
      <c r="E28" s="23"/>
      <c r="F28" s="23"/>
      <c r="G28" s="23"/>
      <c r="H28" s="23"/>
      <c r="I28" s="23"/>
      <c r="J28" s="2"/>
      <c r="K28" s="2"/>
      <c r="L28" s="2"/>
      <c r="M28" s="2"/>
      <c r="N28" s="2"/>
    </row>
    <row r="29" spans="2:14" x14ac:dyDescent="0.25">
      <c r="B29" s="23"/>
      <c r="C29" s="23"/>
      <c r="D29" s="23"/>
      <c r="E29" s="23"/>
      <c r="F29" s="23"/>
      <c r="G29" s="23"/>
      <c r="H29" s="23"/>
      <c r="I29" s="23"/>
      <c r="J29" s="2"/>
      <c r="K29" s="2"/>
      <c r="L29" s="2"/>
      <c r="M29" s="2"/>
      <c r="N29" s="2"/>
    </row>
    <row r="30" spans="2:14" x14ac:dyDescent="0.25">
      <c r="B30" s="23"/>
      <c r="C30" s="23"/>
      <c r="D30" s="23"/>
      <c r="E30" s="23"/>
      <c r="F30" s="23"/>
      <c r="G30" s="23"/>
      <c r="H30" s="23"/>
      <c r="I30" s="23"/>
      <c r="J30" s="2"/>
      <c r="K30" s="2"/>
      <c r="L30" s="2"/>
      <c r="M30" s="2"/>
      <c r="N30" s="2"/>
    </row>
    <row r="31" spans="2:14" x14ac:dyDescent="0.25">
      <c r="B31" s="23"/>
      <c r="C31" s="23"/>
      <c r="D31" s="23"/>
      <c r="E31" s="23"/>
      <c r="F31" s="23"/>
      <c r="G31" s="23"/>
      <c r="H31" s="23"/>
      <c r="I31" s="23"/>
      <c r="J31" s="2"/>
      <c r="K31" s="2"/>
      <c r="L31" s="2"/>
      <c r="M31" s="2"/>
      <c r="N31" s="2"/>
    </row>
    <row r="32" spans="2:14" x14ac:dyDescent="0.25">
      <c r="B32" s="23"/>
      <c r="C32" s="23"/>
      <c r="D32" s="23"/>
      <c r="E32" s="23"/>
      <c r="F32" s="23"/>
      <c r="G32" s="23"/>
      <c r="H32" s="23"/>
      <c r="I32" s="23"/>
      <c r="J32" s="2"/>
      <c r="K32" s="2"/>
      <c r="L32" s="2"/>
      <c r="M32" s="2"/>
      <c r="N32" s="2"/>
    </row>
    <row r="33" spans="2:14" x14ac:dyDescent="0.25">
      <c r="B33" s="23"/>
      <c r="C33" s="23"/>
      <c r="D33" s="23"/>
      <c r="E33" s="23"/>
      <c r="F33" s="23"/>
      <c r="G33" s="23"/>
      <c r="H33" s="23"/>
      <c r="I33" s="23"/>
      <c r="J33" s="2"/>
      <c r="K33" s="2"/>
      <c r="L33" s="2"/>
      <c r="M33" s="2"/>
      <c r="N33" s="2"/>
    </row>
    <row r="34" spans="2:14" x14ac:dyDescent="0.25">
      <c r="B34" s="23"/>
      <c r="C34" s="23"/>
      <c r="D34" s="23"/>
      <c r="E34" s="23"/>
      <c r="F34" s="23"/>
      <c r="G34" s="23"/>
      <c r="H34" s="23"/>
      <c r="I34" s="23"/>
      <c r="J34" s="2"/>
      <c r="K34" s="2"/>
      <c r="L34" s="2"/>
      <c r="M34" s="2"/>
      <c r="N34" s="2"/>
    </row>
    <row r="35" spans="2:14" x14ac:dyDescent="0.25">
      <c r="B35" s="23"/>
      <c r="C35" s="23"/>
      <c r="D35" s="23"/>
      <c r="E35" s="23"/>
      <c r="F35" s="23"/>
      <c r="G35" s="23"/>
      <c r="H35" s="23"/>
      <c r="I35" s="23"/>
      <c r="J35" s="2"/>
      <c r="K35" s="2"/>
      <c r="L35" s="2"/>
      <c r="M35" s="2"/>
      <c r="N35" s="2"/>
    </row>
    <row r="36" spans="2:14" x14ac:dyDescent="0.25">
      <c r="B36" s="23"/>
      <c r="C36" s="23"/>
      <c r="D36" s="23"/>
      <c r="E36" s="23"/>
      <c r="F36" s="23"/>
      <c r="G36" s="23"/>
      <c r="H36" s="23"/>
      <c r="I36" s="23"/>
      <c r="J36" s="2"/>
      <c r="K36" s="2"/>
      <c r="L36" s="2"/>
      <c r="M36" s="2"/>
      <c r="N36" s="2"/>
    </row>
    <row r="37" spans="2:14" x14ac:dyDescent="0.25">
      <c r="B37" s="147"/>
      <c r="C37" s="147"/>
      <c r="D37" s="147"/>
      <c r="E37" s="147"/>
      <c r="F37" s="147"/>
      <c r="G37" s="147"/>
      <c r="H37" s="147"/>
      <c r="I37" s="147"/>
    </row>
    <row r="38" spans="2:14" x14ac:dyDescent="0.25">
      <c r="B38" s="147"/>
      <c r="C38" s="147"/>
      <c r="D38" s="147"/>
      <c r="E38" s="147"/>
      <c r="F38" s="147"/>
      <c r="G38" s="147"/>
      <c r="H38" s="147"/>
      <c r="I38" s="147"/>
    </row>
    <row r="39" spans="2:14" x14ac:dyDescent="0.25">
      <c r="B39" s="147"/>
      <c r="C39" s="147"/>
      <c r="D39" s="147"/>
      <c r="E39" s="147"/>
      <c r="F39" s="147"/>
      <c r="G39" s="147"/>
      <c r="H39" s="147"/>
      <c r="I39" s="147"/>
    </row>
    <row r="40" spans="2:14" x14ac:dyDescent="0.25">
      <c r="B40" s="147"/>
      <c r="C40" s="147"/>
      <c r="D40" s="147"/>
      <c r="E40" s="147"/>
      <c r="F40" s="147"/>
      <c r="G40" s="147"/>
      <c r="H40" s="147"/>
      <c r="I40" s="147"/>
    </row>
    <row r="41" spans="2:14" x14ac:dyDescent="0.25">
      <c r="B41" s="147"/>
      <c r="C41" s="147"/>
      <c r="D41" s="147"/>
      <c r="E41" s="147"/>
      <c r="F41" s="147"/>
      <c r="G41" s="147"/>
      <c r="H41" s="147"/>
      <c r="I41" s="147"/>
    </row>
    <row r="42" spans="2:14" x14ac:dyDescent="0.25">
      <c r="B42" s="147"/>
      <c r="C42" s="147"/>
      <c r="D42" s="147"/>
      <c r="E42" s="147"/>
      <c r="F42" s="147"/>
      <c r="G42" s="147"/>
      <c r="H42" s="147"/>
      <c r="I42" s="147"/>
    </row>
    <row r="43" spans="2:14" x14ac:dyDescent="0.25">
      <c r="B43" s="147"/>
      <c r="C43" s="147"/>
      <c r="D43" s="147"/>
      <c r="E43" s="147"/>
      <c r="F43" s="147"/>
      <c r="G43" s="147"/>
      <c r="H43" s="147"/>
      <c r="I43" s="147"/>
    </row>
    <row r="44" spans="2:14" x14ac:dyDescent="0.25">
      <c r="B44" s="147"/>
      <c r="C44" s="147"/>
      <c r="D44" s="147"/>
      <c r="E44" s="147"/>
      <c r="F44" s="147"/>
      <c r="G44" s="147"/>
      <c r="H44" s="147"/>
      <c r="I44" s="147"/>
    </row>
    <row r="45" spans="2:14" x14ac:dyDescent="0.25">
      <c r="B45" s="163"/>
      <c r="C45" s="163"/>
      <c r="D45" s="36"/>
      <c r="E45" s="36"/>
      <c r="F45" s="36"/>
      <c r="G45" s="36"/>
      <c r="H45" s="36"/>
      <c r="I45" s="37"/>
    </row>
  </sheetData>
  <sheetProtection algorithmName="SHA-512" hashValue="DRA7KiWFhM7WlY3NYBUohkbFyPSyUvlvJh2Qib233h0icyfAQIzxcto3HV9pTY06q7+A+gYqZxTQUDDO3Z+HbQ==" saltValue="5Bk39fot2G3wyCPRgEfgvA==" spinCount="100000" sheet="1" formatCells="0" formatColumns="0" formatRows="0"/>
  <hyperlinks>
    <hyperlink ref="A1" location="Template_contents_bottom" display="Back to contents"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AA96"/>
  <sheetViews>
    <sheetView zoomScale="80" zoomScaleNormal="80" workbookViewId="0">
      <selection activeCell="G8" sqref="G8:M12"/>
    </sheetView>
  </sheetViews>
  <sheetFormatPr defaultColWidth="9" defaultRowHeight="13.8" x14ac:dyDescent="0.25"/>
  <cols>
    <col min="1" max="1" width="8.44140625" style="5" customWidth="1"/>
    <col min="2" max="2" width="65.5546875" style="5" customWidth="1"/>
    <col min="3" max="13" width="16.5546875" style="5" customWidth="1"/>
    <col min="14" max="14" width="8.5546875" style="5" customWidth="1"/>
    <col min="15" max="24" width="16.5546875" style="5" customWidth="1"/>
    <col min="25" max="26" width="13.5546875" style="5" customWidth="1"/>
    <col min="27" max="27" width="11.33203125" style="5" customWidth="1"/>
    <col min="28" max="16384" width="9" style="5"/>
  </cols>
  <sheetData>
    <row r="1" spans="1:27" ht="15" customHeight="1" x14ac:dyDescent="0.3">
      <c r="A1" s="391" t="s">
        <v>183</v>
      </c>
    </row>
    <row r="2" spans="1:27" s="54" customFormat="1" ht="25.2" customHeight="1" x14ac:dyDescent="0.3">
      <c r="B2" s="406" t="s">
        <v>598</v>
      </c>
      <c r="C2" s="81"/>
      <c r="D2" s="81"/>
      <c r="E2" s="81"/>
      <c r="N2" s="81"/>
      <c r="O2" s="81"/>
      <c r="P2" s="81"/>
      <c r="Q2" s="81"/>
      <c r="R2" s="81"/>
      <c r="S2" s="81"/>
      <c r="T2" s="81"/>
      <c r="U2" s="81"/>
      <c r="V2" s="81"/>
    </row>
    <row r="3" spans="1:27" s="150" customFormat="1" ht="15" customHeight="1" x14ac:dyDescent="0.3">
      <c r="B3" s="411"/>
      <c r="C3" s="411"/>
      <c r="D3" s="411"/>
      <c r="E3" s="411"/>
      <c r="F3" s="411"/>
      <c r="G3" s="411"/>
      <c r="H3" s="411"/>
      <c r="I3" s="411"/>
      <c r="J3" s="411"/>
      <c r="K3" s="411"/>
      <c r="L3" s="411"/>
      <c r="M3" s="411"/>
      <c r="N3" s="411"/>
      <c r="O3" s="411"/>
    </row>
    <row r="4" spans="1:27" s="150" customFormat="1" ht="25.2" customHeight="1" x14ac:dyDescent="0.3">
      <c r="B4" s="30" t="s">
        <v>50</v>
      </c>
      <c r="C4" s="30"/>
      <c r="D4" s="30"/>
      <c r="E4" s="30"/>
      <c r="F4" s="30"/>
      <c r="G4" s="30"/>
      <c r="H4" s="30"/>
      <c r="I4" s="30"/>
      <c r="J4" s="30"/>
      <c r="K4" s="30"/>
      <c r="L4" s="30"/>
      <c r="M4" s="30"/>
      <c r="N4" s="30"/>
      <c r="O4" s="30"/>
      <c r="P4" s="30"/>
      <c r="Q4" s="30"/>
      <c r="R4" s="30"/>
      <c r="S4" s="30"/>
      <c r="T4" s="30"/>
      <c r="U4" s="30"/>
      <c r="V4" s="30"/>
      <c r="W4" s="30"/>
      <c r="X4" s="30"/>
      <c r="Y4" s="30"/>
      <c r="Z4" s="30"/>
      <c r="AA4" s="30"/>
    </row>
    <row r="5" spans="1:27" s="54" customFormat="1" ht="15" customHeight="1" x14ac:dyDescent="0.3"/>
    <row r="6" spans="1:27" s="54" customFormat="1" ht="25.2" customHeight="1" thickBot="1" x14ac:dyDescent="0.35">
      <c r="B6" s="81"/>
      <c r="C6" s="111" t="s">
        <v>531</v>
      </c>
      <c r="D6" s="112"/>
      <c r="E6" s="112"/>
      <c r="F6" s="710" t="s">
        <v>133</v>
      </c>
      <c r="G6" s="152" t="s">
        <v>593</v>
      </c>
      <c r="H6" s="162"/>
      <c r="I6" s="162"/>
      <c r="J6" s="162"/>
      <c r="K6" s="162"/>
      <c r="L6" s="162"/>
      <c r="M6" s="162"/>
      <c r="N6" s="459"/>
      <c r="O6" s="55" t="s">
        <v>232</v>
      </c>
      <c r="P6" s="627"/>
      <c r="Q6" s="627"/>
      <c r="R6" s="627"/>
      <c r="S6" s="627"/>
      <c r="T6" s="627"/>
      <c r="U6" s="627"/>
      <c r="V6" s="627"/>
    </row>
    <row r="7" spans="1:27" s="54" customFormat="1" ht="15" customHeight="1" x14ac:dyDescent="0.3">
      <c r="A7" s="80"/>
      <c r="B7" s="575"/>
      <c r="C7" s="430" t="str">
        <f>prior3a</f>
        <v>2021-22</v>
      </c>
      <c r="D7" s="413" t="str">
        <f>prior2a</f>
        <v>2022-23</v>
      </c>
      <c r="E7" s="413" t="str">
        <f>prior1a</f>
        <v>2023-24</v>
      </c>
      <c r="F7" s="495" t="str">
        <f>current2</f>
        <v>2024-25</v>
      </c>
      <c r="G7" s="414" t="str">
        <f>year1a</f>
        <v>2025-26</v>
      </c>
      <c r="H7" s="414" t="str">
        <f>year2a</f>
        <v>2026-27</v>
      </c>
      <c r="I7" s="414" t="str">
        <f>year3a</f>
        <v>2027-28</v>
      </c>
      <c r="J7" s="414" t="str">
        <f>year4a</f>
        <v>2028-29</v>
      </c>
      <c r="K7" s="414" t="str">
        <f>year5a</f>
        <v>2029-30</v>
      </c>
      <c r="L7" s="414" t="str">
        <f>year6a</f>
        <v>2030-31</v>
      </c>
      <c r="M7" s="495" t="str">
        <f>year7a</f>
        <v>2031-32</v>
      </c>
      <c r="N7" s="547"/>
      <c r="O7" s="414" t="str">
        <f>G7</f>
        <v>2025-26</v>
      </c>
      <c r="P7" s="414" t="str">
        <f t="shared" ref="P7:U7" si="0">H7</f>
        <v>2026-27</v>
      </c>
      <c r="Q7" s="414" t="str">
        <f t="shared" si="0"/>
        <v>2027-28</v>
      </c>
      <c r="R7" s="414" t="str">
        <f t="shared" si="0"/>
        <v>2028-29</v>
      </c>
      <c r="S7" s="414" t="str">
        <f t="shared" si="0"/>
        <v>2029-30</v>
      </c>
      <c r="T7" s="414" t="str">
        <f t="shared" si="0"/>
        <v>2030-31</v>
      </c>
      <c r="U7" s="495" t="str">
        <f t="shared" si="0"/>
        <v>2031-32</v>
      </c>
      <c r="V7" s="703"/>
      <c r="W7" s="704"/>
      <c r="X7" s="704"/>
      <c r="Y7" s="704"/>
      <c r="Z7" s="704"/>
      <c r="AA7" s="705"/>
    </row>
    <row r="8" spans="1:27" s="54" customFormat="1" ht="15" customHeight="1" x14ac:dyDescent="0.3">
      <c r="A8" s="80" t="s">
        <v>599</v>
      </c>
      <c r="B8" s="648" t="s">
        <v>600</v>
      </c>
      <c r="C8" s="579" cm="1">
        <f t="array" ref="C8">IFERROR(INDEX(s251outturn_schools_education!$S:$S, MATCH(1,(Cover!$F$7=s251outturn_schools_education!$I:$I)*($B8=s251outturn_schools_education!$L:$L)*(S251PY3=s251outturn_schools_education!$A:$A),0)), "")</f>
        <v>0</v>
      </c>
      <c r="D8" s="579" cm="1">
        <f t="array" ref="D8">IFERROR(INDEX(s251outturn_schools_education!$S:$S, MATCH(1,(Cover!$F$7=s251outturn_schools_education!$I:$I)*($B8=s251outturn_schools_education!$L:$L)*(S251PY2=s251outturn_schools_education!$A:$A),0)), "")</f>
        <v>0</v>
      </c>
      <c r="E8" s="579" cm="1">
        <f t="array" ref="E8">IFERROR(INDEX(s251outturn_schools_education!$S:$S, MATCH(1,(Cover!$F$7=s251outturn_schools_education!$I:$I)*($B8=s251outturn_schools_education!$L:$L)*(S251PY1=s251outturn_schools_education!$A:$A),0)), "")</f>
        <v>0</v>
      </c>
      <c r="F8" s="416"/>
      <c r="G8" s="417"/>
      <c r="H8" s="417"/>
      <c r="I8" s="417"/>
      <c r="J8" s="417"/>
      <c r="K8" s="417"/>
      <c r="L8" s="417"/>
      <c r="M8" s="416"/>
      <c r="N8" s="547"/>
      <c r="O8" s="417"/>
      <c r="P8" s="417"/>
      <c r="Q8" s="417"/>
      <c r="R8" s="417"/>
      <c r="S8" s="417"/>
      <c r="T8" s="417"/>
      <c r="U8" s="417"/>
      <c r="V8" s="713" t="s">
        <v>601</v>
      </c>
      <c r="W8" s="602"/>
      <c r="X8" s="602"/>
      <c r="Y8" s="602"/>
      <c r="Z8" s="602"/>
      <c r="AA8" s="604"/>
    </row>
    <row r="9" spans="1:27" s="54" customFormat="1" ht="30" customHeight="1" x14ac:dyDescent="0.3">
      <c r="A9" s="80" t="s">
        <v>602</v>
      </c>
      <c r="B9" s="624" t="s">
        <v>603</v>
      </c>
      <c r="C9" s="711" cm="1">
        <f t="array" ref="C9">IFERROR(INDEX(s251outturn_schools_education!$S:$S, MATCH(1,(Cover!$F$7=s251outturn_schools_education!$I:$I)*($B9=s251outturn_schools_education!$L:$L)*(S251PY3=s251outturn_schools_education!$A:$A),0)), "")</f>
        <v>0</v>
      </c>
      <c r="D9" s="711" cm="1">
        <f t="array" ref="D9">IFERROR(INDEX(s251outturn_schools_education!$S:$S, MATCH(1,(Cover!$F$7=s251outturn_schools_education!$I:$I)*($B9=s251outturn_schools_education!$L:$L)*(S251PY2=s251outturn_schools_education!$A:$A),0)), "")</f>
        <v>0</v>
      </c>
      <c r="E9" s="711" cm="1">
        <f t="array" ref="E9">IFERROR(INDEX(s251outturn_schools_education!$S:$S, MATCH(1,(Cover!$F$7=s251outturn_schools_education!$I:$I)*($B9=s251outturn_schools_education!$L:$L)*(S251PY1=s251outturn_schools_education!$A:$A),0)), "")</f>
        <v>0</v>
      </c>
      <c r="F9" s="418"/>
      <c r="G9" s="417"/>
      <c r="H9" s="417"/>
      <c r="I9" s="417"/>
      <c r="J9" s="417"/>
      <c r="K9" s="417"/>
      <c r="L9" s="417"/>
      <c r="M9" s="416"/>
      <c r="N9" s="547"/>
      <c r="O9" s="417"/>
      <c r="P9" s="417"/>
      <c r="Q9" s="417"/>
      <c r="R9" s="417"/>
      <c r="S9" s="417"/>
      <c r="T9" s="417"/>
      <c r="U9" s="417"/>
      <c r="V9" s="713" t="s">
        <v>604</v>
      </c>
      <c r="W9" s="602"/>
      <c r="X9" s="602"/>
      <c r="Y9" s="602"/>
      <c r="Z9" s="602"/>
      <c r="AA9" s="604"/>
    </row>
    <row r="10" spans="1:27" s="54" customFormat="1" ht="15" customHeight="1" x14ac:dyDescent="0.3">
      <c r="A10" s="80" t="s">
        <v>605</v>
      </c>
      <c r="B10" s="624" t="s">
        <v>606</v>
      </c>
      <c r="C10" s="711" cm="1">
        <f t="array" ref="C10">IFERROR(INDEX(s251outturn_schools_education!$S:$S, MATCH(1,(Cover!$F$7=s251outturn_schools_education!$I:$I)*($B10=s251outturn_schools_education!$L:$L)*(S251PY3=s251outturn_schools_education!$A:$A),0)), "")</f>
        <v>0</v>
      </c>
      <c r="D10" s="711" cm="1">
        <f t="array" ref="D10">IFERROR(INDEX(s251outturn_schools_education!$S:$S, MATCH(1,(Cover!$F$7=s251outturn_schools_education!$I:$I)*($B10=s251outturn_schools_education!$L:$L)*(S251PY2=s251outturn_schools_education!$A:$A),0)), "")</f>
        <v>0</v>
      </c>
      <c r="E10" s="711" cm="1">
        <f t="array" ref="E10">IFERROR(INDEX(s251outturn_schools_education!$S:$S, MATCH(1,(Cover!$F$7=s251outturn_schools_education!$I:$I)*($B10=s251outturn_schools_education!$L:$L)*(S251PY1=s251outturn_schools_education!$A:$A),0)), "")</f>
        <v>0</v>
      </c>
      <c r="F10" s="418"/>
      <c r="G10" s="419">
        <v>632698.25</v>
      </c>
      <c r="H10" s="417"/>
      <c r="I10" s="417"/>
      <c r="J10" s="417"/>
      <c r="K10" s="417"/>
      <c r="L10" s="417"/>
      <c r="M10" s="416"/>
      <c r="N10" s="547"/>
      <c r="O10" s="417"/>
      <c r="P10" s="417"/>
      <c r="Q10" s="417"/>
      <c r="R10" s="417"/>
      <c r="S10" s="417"/>
      <c r="T10" s="417"/>
      <c r="U10" s="417"/>
      <c r="V10" s="713" t="s">
        <v>607</v>
      </c>
      <c r="W10" s="602"/>
      <c r="X10" s="602"/>
      <c r="Y10" s="602"/>
      <c r="Z10" s="602"/>
      <c r="AA10" s="604"/>
    </row>
    <row r="11" spans="1:27" s="54" customFormat="1" ht="15" customHeight="1" x14ac:dyDescent="0.3">
      <c r="A11" s="80" t="s">
        <v>608</v>
      </c>
      <c r="B11" s="624" t="s">
        <v>609</v>
      </c>
      <c r="C11" s="711" cm="1">
        <f t="array" ref="C11">IFERROR(INDEX(s251outturn_schools_education!$S:$S, MATCH(1,(Cover!$F$7=s251outturn_schools_education!$I:$I)*($B11=s251outturn_schools_education!$L:$L)*(S251PY3=s251outturn_schools_education!$A:$A),0)), "")</f>
        <v>0</v>
      </c>
      <c r="D11" s="711" cm="1">
        <f t="array" ref="D11">IFERROR(INDEX(s251outturn_schools_education!$S:$S, MATCH(1,(Cover!$F$7=s251outturn_schools_education!$I:$I)*($B11=s251outturn_schools_education!$L:$L)*(S251PY2=s251outturn_schools_education!$A:$A),0)), "")</f>
        <v>0</v>
      </c>
      <c r="E11" s="711" t="str" cm="1">
        <f t="array" ref="E11">IFERROR(INDEX(s251outturn_schools_education!$S:$S, MATCH(1,(Cover!$F$7=s251outturn_schools_education!$I:$I)*($B11=s251outturn_schools_education!$L:$L)*(S251PY1=s251outturn_schools_education!$A:$A),0)), "")</f>
        <v/>
      </c>
      <c r="F11" s="418"/>
      <c r="G11" s="419"/>
      <c r="H11" s="419"/>
      <c r="I11" s="419"/>
      <c r="J11" s="419"/>
      <c r="K11" s="419"/>
      <c r="L11" s="419"/>
      <c r="M11" s="418"/>
      <c r="N11" s="547"/>
      <c r="O11" s="419"/>
      <c r="P11" s="419"/>
      <c r="Q11" s="419"/>
      <c r="R11" s="419"/>
      <c r="S11" s="419"/>
      <c r="T11" s="419"/>
      <c r="U11" s="419"/>
      <c r="V11" s="713" t="s">
        <v>610</v>
      </c>
      <c r="W11" s="602"/>
      <c r="X11" s="602"/>
      <c r="Y11" s="602"/>
      <c r="Z11" s="602"/>
      <c r="AA11" s="604"/>
    </row>
    <row r="12" spans="1:27" s="54" customFormat="1" ht="15" customHeight="1" x14ac:dyDescent="0.3">
      <c r="B12" s="700"/>
      <c r="C12" s="701"/>
      <c r="D12" s="419"/>
      <c r="E12" s="419"/>
      <c r="F12" s="418"/>
      <c r="G12" s="424"/>
      <c r="H12" s="424"/>
      <c r="I12" s="424"/>
      <c r="J12" s="424"/>
      <c r="K12" s="424"/>
      <c r="L12" s="424"/>
      <c r="M12" s="425"/>
      <c r="N12" s="547"/>
      <c r="O12" s="424"/>
      <c r="P12" s="424"/>
      <c r="Q12" s="424"/>
      <c r="R12" s="424"/>
      <c r="S12" s="424"/>
      <c r="T12" s="424"/>
      <c r="U12" s="424"/>
      <c r="V12" s="706"/>
      <c r="W12" s="567"/>
      <c r="X12" s="567"/>
      <c r="Y12" s="567"/>
      <c r="Z12" s="567"/>
      <c r="AA12" s="568"/>
    </row>
    <row r="13" spans="1:27" s="54" customFormat="1" ht="15" customHeight="1" x14ac:dyDescent="0.3">
      <c r="B13" s="700"/>
      <c r="C13" s="701"/>
      <c r="D13" s="419"/>
      <c r="E13" s="419"/>
      <c r="F13" s="418"/>
      <c r="G13" s="424"/>
      <c r="H13" s="424"/>
      <c r="I13" s="424"/>
      <c r="J13" s="424"/>
      <c r="K13" s="424"/>
      <c r="L13" s="424"/>
      <c r="M13" s="425"/>
      <c r="N13" s="547"/>
      <c r="O13" s="424"/>
      <c r="P13" s="424"/>
      <c r="Q13" s="424"/>
      <c r="R13" s="424"/>
      <c r="S13" s="424"/>
      <c r="T13" s="424"/>
      <c r="U13" s="424"/>
      <c r="V13" s="706"/>
      <c r="W13" s="567"/>
      <c r="X13" s="567"/>
      <c r="Y13" s="567"/>
      <c r="Z13" s="567"/>
      <c r="AA13" s="568"/>
    </row>
    <row r="14" spans="1:27" s="54" customFormat="1" ht="15" customHeight="1" x14ac:dyDescent="0.3">
      <c r="B14" s="700"/>
      <c r="C14" s="701"/>
      <c r="D14" s="419"/>
      <c r="E14" s="419"/>
      <c r="F14" s="416"/>
      <c r="G14" s="424"/>
      <c r="H14" s="424"/>
      <c r="I14" s="424"/>
      <c r="J14" s="424"/>
      <c r="K14" s="424"/>
      <c r="L14" s="424"/>
      <c r="M14" s="425"/>
      <c r="N14" s="547"/>
      <c r="O14" s="424"/>
      <c r="P14" s="424"/>
      <c r="Q14" s="424"/>
      <c r="R14" s="424"/>
      <c r="S14" s="424"/>
      <c r="T14" s="424"/>
      <c r="U14" s="424"/>
      <c r="V14" s="706"/>
      <c r="W14" s="567"/>
      <c r="X14" s="567"/>
      <c r="Y14" s="567"/>
      <c r="Z14" s="567"/>
      <c r="AA14" s="568"/>
    </row>
    <row r="15" spans="1:27" s="54" customFormat="1" ht="15" customHeight="1" x14ac:dyDescent="0.3">
      <c r="B15" s="700"/>
      <c r="C15" s="701"/>
      <c r="D15" s="419"/>
      <c r="E15" s="419"/>
      <c r="F15" s="418"/>
      <c r="G15" s="424"/>
      <c r="H15" s="424"/>
      <c r="I15" s="424"/>
      <c r="J15" s="424"/>
      <c r="K15" s="424"/>
      <c r="L15" s="424"/>
      <c r="M15" s="425"/>
      <c r="N15" s="547"/>
      <c r="O15" s="424"/>
      <c r="P15" s="424"/>
      <c r="Q15" s="424"/>
      <c r="R15" s="424"/>
      <c r="S15" s="424"/>
      <c r="T15" s="424"/>
      <c r="U15" s="424"/>
      <c r="V15" s="706"/>
      <c r="W15" s="567"/>
      <c r="X15" s="567"/>
      <c r="Y15" s="567"/>
      <c r="Z15" s="567"/>
      <c r="AA15" s="568"/>
    </row>
    <row r="16" spans="1:27" s="54" customFormat="1" ht="15" customHeight="1" x14ac:dyDescent="0.3">
      <c r="B16" s="700"/>
      <c r="C16" s="701"/>
      <c r="D16" s="419"/>
      <c r="E16" s="419"/>
      <c r="F16" s="418"/>
      <c r="G16" s="424"/>
      <c r="H16" s="424"/>
      <c r="I16" s="424"/>
      <c r="J16" s="424"/>
      <c r="K16" s="424"/>
      <c r="L16" s="424"/>
      <c r="M16" s="425"/>
      <c r="N16" s="547"/>
      <c r="O16" s="424"/>
      <c r="P16" s="424"/>
      <c r="Q16" s="424"/>
      <c r="R16" s="424"/>
      <c r="S16" s="424"/>
      <c r="T16" s="424"/>
      <c r="U16" s="424"/>
      <c r="V16" s="706"/>
      <c r="W16" s="567"/>
      <c r="X16" s="567"/>
      <c r="Y16" s="567"/>
      <c r="Z16" s="567"/>
      <c r="AA16" s="568"/>
    </row>
    <row r="17" spans="2:27" s="54" customFormat="1" ht="15" customHeight="1" thickBot="1" x14ac:dyDescent="0.35">
      <c r="B17" s="712" t="s">
        <v>212</v>
      </c>
      <c r="C17" s="580">
        <f>IFERROR(SUM(C8:C16), "")</f>
        <v>0</v>
      </c>
      <c r="D17" s="581">
        <f>IFERROR(SUM(D8:D16), "")</f>
        <v>0</v>
      </c>
      <c r="E17" s="581">
        <f t="shared" ref="E17:J17" si="1">IF(COUNT(E8:E16) &gt; 0, SUM(E8:E16), "")</f>
        <v>0</v>
      </c>
      <c r="F17" s="582" t="str">
        <f t="shared" si="1"/>
        <v/>
      </c>
      <c r="G17" s="581">
        <f t="shared" si="1"/>
        <v>632698.25</v>
      </c>
      <c r="H17" s="581" t="str">
        <f t="shared" si="1"/>
        <v/>
      </c>
      <c r="I17" s="581" t="str">
        <f t="shared" si="1"/>
        <v/>
      </c>
      <c r="J17" s="581" t="str">
        <f t="shared" si="1"/>
        <v/>
      </c>
      <c r="K17" s="581" t="str">
        <f t="shared" ref="K17:L17" si="2">IF(COUNT(K8:K16) &gt; 0, SUM(K8:K16), "")</f>
        <v/>
      </c>
      <c r="L17" s="581" t="str">
        <f t="shared" si="2"/>
        <v/>
      </c>
      <c r="M17" s="582" t="str">
        <f t="shared" ref="M17" si="3">IF(COUNT(M8:M16) &gt; 0, SUM(M8:M16), "")</f>
        <v/>
      </c>
      <c r="N17" s="547"/>
      <c r="O17" s="581" t="str">
        <f t="shared" ref="O17:R17" si="4">IF(COUNT(O8:O16) &gt; 0, SUM(O8:O16), "")</f>
        <v/>
      </c>
      <c r="P17" s="581" t="str">
        <f t="shared" si="4"/>
        <v/>
      </c>
      <c r="Q17" s="581" t="str">
        <f t="shared" si="4"/>
        <v/>
      </c>
      <c r="R17" s="581" t="str">
        <f t="shared" si="4"/>
        <v/>
      </c>
      <c r="S17" s="581" t="str">
        <f t="shared" ref="S17:U17" si="5">IF(COUNT(S8:S16) &gt; 0, SUM(S8:S16), "")</f>
        <v/>
      </c>
      <c r="T17" s="581" t="str">
        <f t="shared" si="5"/>
        <v/>
      </c>
      <c r="U17" s="581" t="str">
        <f t="shared" si="5"/>
        <v/>
      </c>
      <c r="V17" s="606" t="s">
        <v>212</v>
      </c>
      <c r="W17" s="607"/>
      <c r="X17" s="607"/>
      <c r="Y17" s="607"/>
      <c r="Z17" s="607"/>
      <c r="AA17" s="509"/>
    </row>
    <row r="18" spans="2:27" s="54" customFormat="1" ht="15" customHeight="1" x14ac:dyDescent="0.3">
      <c r="B18" s="291"/>
      <c r="C18" s="552"/>
      <c r="D18" s="552"/>
      <c r="E18" s="552"/>
      <c r="F18" s="552"/>
      <c r="G18" s="552"/>
      <c r="H18" s="552"/>
      <c r="I18" s="553"/>
    </row>
    <row r="19" spans="2:27" s="54" customFormat="1" ht="25.2" customHeight="1" thickBot="1" x14ac:dyDescent="0.35">
      <c r="C19" s="55" t="s">
        <v>549</v>
      </c>
      <c r="D19" s="55"/>
      <c r="E19" s="55"/>
      <c r="F19" s="55"/>
      <c r="G19" s="55"/>
      <c r="H19" s="55"/>
      <c r="I19" s="55"/>
      <c r="J19" s="55"/>
      <c r="K19" s="55"/>
      <c r="L19" s="55"/>
      <c r="M19" s="55"/>
      <c r="O19" s="55" t="s">
        <v>583</v>
      </c>
      <c r="P19" s="55"/>
      <c r="Q19" s="55"/>
      <c r="R19" s="55"/>
      <c r="S19" s="55"/>
      <c r="T19" s="55"/>
      <c r="U19" s="55"/>
      <c r="V19" s="55"/>
      <c r="W19" s="55"/>
      <c r="X19" s="55"/>
    </row>
    <row r="20" spans="2:27" s="54" customFormat="1" ht="15" customHeight="1" x14ac:dyDescent="0.3">
      <c r="B20" s="583" t="s">
        <v>304</v>
      </c>
      <c r="C20" s="413">
        <f>ehcp_year1</f>
        <v>2022</v>
      </c>
      <c r="D20" s="413">
        <f>C20+1</f>
        <v>2023</v>
      </c>
      <c r="E20" s="413">
        <f t="shared" ref="E20:M20" si="6">D20+1</f>
        <v>2024</v>
      </c>
      <c r="F20" s="495">
        <f t="shared" si="6"/>
        <v>2025</v>
      </c>
      <c r="G20" s="414">
        <f t="shared" si="6"/>
        <v>2026</v>
      </c>
      <c r="H20" s="414">
        <f t="shared" si="6"/>
        <v>2027</v>
      </c>
      <c r="I20" s="414">
        <f t="shared" si="6"/>
        <v>2028</v>
      </c>
      <c r="J20" s="414">
        <f t="shared" si="6"/>
        <v>2029</v>
      </c>
      <c r="K20" s="414">
        <f t="shared" si="6"/>
        <v>2030</v>
      </c>
      <c r="L20" s="414">
        <f t="shared" si="6"/>
        <v>2031</v>
      </c>
      <c r="M20" s="495">
        <f t="shared" si="6"/>
        <v>2032</v>
      </c>
      <c r="O20" s="430">
        <f>D20</f>
        <v>2023</v>
      </c>
      <c r="P20" s="413">
        <f t="shared" ref="P20:X20" si="7">E20</f>
        <v>2024</v>
      </c>
      <c r="Q20" s="495">
        <f t="shared" si="7"/>
        <v>2025</v>
      </c>
      <c r="R20" s="414">
        <f t="shared" si="7"/>
        <v>2026</v>
      </c>
      <c r="S20" s="414">
        <f t="shared" si="7"/>
        <v>2027</v>
      </c>
      <c r="T20" s="414">
        <f t="shared" si="7"/>
        <v>2028</v>
      </c>
      <c r="U20" s="414">
        <f t="shared" si="7"/>
        <v>2029</v>
      </c>
      <c r="V20" s="414">
        <f t="shared" si="7"/>
        <v>2030</v>
      </c>
      <c r="W20" s="414">
        <f t="shared" si="7"/>
        <v>2031</v>
      </c>
      <c r="X20" s="495">
        <f t="shared" si="7"/>
        <v>2032</v>
      </c>
    </row>
    <row r="21" spans="2:27" s="54" customFormat="1" ht="15" customHeight="1" x14ac:dyDescent="0.3">
      <c r="B21" s="584" t="s">
        <v>305</v>
      </c>
      <c r="C21" s="426"/>
      <c r="D21" s="426"/>
      <c r="E21" s="426"/>
      <c r="F21" s="427"/>
      <c r="G21" s="426"/>
      <c r="H21" s="426"/>
      <c r="I21" s="426"/>
      <c r="J21" s="426"/>
      <c r="K21" s="426"/>
      <c r="L21" s="426"/>
      <c r="M21" s="427"/>
      <c r="N21" s="547"/>
      <c r="O21" s="610" t="str">
        <f t="shared" ref="O21:R26" si="8">IFERROR((D21-C21)/C21,"")</f>
        <v/>
      </c>
      <c r="P21" s="610" t="str">
        <f t="shared" si="8"/>
        <v/>
      </c>
      <c r="Q21" s="611" t="str">
        <f t="shared" si="8"/>
        <v/>
      </c>
      <c r="R21" s="610" t="str">
        <f t="shared" si="8"/>
        <v/>
      </c>
      <c r="S21" s="610" t="str">
        <f t="shared" ref="S21:S26" si="9">IFERROR((H21-G21)/G21,"")</f>
        <v/>
      </c>
      <c r="T21" s="610" t="str">
        <f t="shared" ref="T21:X26" si="10">IFERROR((I21-H21)/H21,"")</f>
        <v/>
      </c>
      <c r="U21" s="610" t="str">
        <f t="shared" si="10"/>
        <v/>
      </c>
      <c r="V21" s="610" t="str">
        <f t="shared" si="10"/>
        <v/>
      </c>
      <c r="W21" s="610" t="str">
        <f t="shared" si="10"/>
        <v/>
      </c>
      <c r="X21" s="611" t="str">
        <f t="shared" si="10"/>
        <v/>
      </c>
    </row>
    <row r="22" spans="2:27" s="54" customFormat="1" ht="15" customHeight="1" x14ac:dyDescent="0.3">
      <c r="B22" s="585" t="s">
        <v>306</v>
      </c>
      <c r="C22" s="428"/>
      <c r="D22" s="428"/>
      <c r="E22" s="428"/>
      <c r="F22" s="429"/>
      <c r="G22" s="428"/>
      <c r="H22" s="428"/>
      <c r="I22" s="428"/>
      <c r="J22" s="428"/>
      <c r="K22" s="428"/>
      <c r="L22" s="428"/>
      <c r="M22" s="429"/>
      <c r="N22" s="547"/>
      <c r="O22" s="613" t="str">
        <f t="shared" si="8"/>
        <v/>
      </c>
      <c r="P22" s="613" t="str">
        <f t="shared" si="8"/>
        <v/>
      </c>
      <c r="Q22" s="614" t="str">
        <f t="shared" si="8"/>
        <v/>
      </c>
      <c r="R22" s="613" t="str">
        <f t="shared" si="8"/>
        <v/>
      </c>
      <c r="S22" s="613" t="str">
        <f t="shared" si="9"/>
        <v/>
      </c>
      <c r="T22" s="613" t="str">
        <f t="shared" si="10"/>
        <v/>
      </c>
      <c r="U22" s="613" t="str">
        <f t="shared" si="10"/>
        <v/>
      </c>
      <c r="V22" s="613" t="str">
        <f t="shared" si="10"/>
        <v/>
      </c>
      <c r="W22" s="613" t="str">
        <f t="shared" si="10"/>
        <v/>
      </c>
      <c r="X22" s="614" t="str">
        <f t="shared" si="10"/>
        <v/>
      </c>
    </row>
    <row r="23" spans="2:27" s="54" customFormat="1" ht="15" customHeight="1" x14ac:dyDescent="0.3">
      <c r="B23" s="585" t="s">
        <v>307</v>
      </c>
      <c r="C23" s="428"/>
      <c r="D23" s="428"/>
      <c r="E23" s="428"/>
      <c r="F23" s="429"/>
      <c r="G23" s="428"/>
      <c r="H23" s="428"/>
      <c r="I23" s="428"/>
      <c r="J23" s="428"/>
      <c r="K23" s="428"/>
      <c r="L23" s="428"/>
      <c r="M23" s="429"/>
      <c r="N23" s="547"/>
      <c r="O23" s="613" t="str">
        <f t="shared" si="8"/>
        <v/>
      </c>
      <c r="P23" s="613" t="str">
        <f t="shared" si="8"/>
        <v/>
      </c>
      <c r="Q23" s="614" t="str">
        <f t="shared" si="8"/>
        <v/>
      </c>
      <c r="R23" s="613" t="str">
        <f t="shared" si="8"/>
        <v/>
      </c>
      <c r="S23" s="613" t="str">
        <f t="shared" si="9"/>
        <v/>
      </c>
      <c r="T23" s="613" t="str">
        <f t="shared" si="10"/>
        <v/>
      </c>
      <c r="U23" s="613" t="str">
        <f t="shared" si="10"/>
        <v/>
      </c>
      <c r="V23" s="613" t="str">
        <f t="shared" si="10"/>
        <v/>
      </c>
      <c r="W23" s="613" t="str">
        <f t="shared" si="10"/>
        <v/>
      </c>
      <c r="X23" s="614" t="str">
        <f t="shared" si="10"/>
        <v/>
      </c>
    </row>
    <row r="24" spans="2:27" s="54" customFormat="1" ht="15" customHeight="1" x14ac:dyDescent="0.3">
      <c r="B24" s="585" t="s">
        <v>308</v>
      </c>
      <c r="C24" s="428"/>
      <c r="D24" s="428"/>
      <c r="E24" s="428"/>
      <c r="F24" s="429"/>
      <c r="G24" s="428"/>
      <c r="H24" s="428"/>
      <c r="I24" s="428"/>
      <c r="J24" s="428"/>
      <c r="K24" s="428"/>
      <c r="L24" s="428"/>
      <c r="M24" s="429"/>
      <c r="N24" s="547"/>
      <c r="O24" s="613" t="str">
        <f t="shared" si="8"/>
        <v/>
      </c>
      <c r="P24" s="613" t="str">
        <f t="shared" si="8"/>
        <v/>
      </c>
      <c r="Q24" s="614" t="str">
        <f t="shared" si="8"/>
        <v/>
      </c>
      <c r="R24" s="613" t="str">
        <f t="shared" si="8"/>
        <v/>
      </c>
      <c r="S24" s="613" t="str">
        <f t="shared" si="9"/>
        <v/>
      </c>
      <c r="T24" s="613" t="str">
        <f t="shared" si="10"/>
        <v/>
      </c>
      <c r="U24" s="613" t="str">
        <f t="shared" si="10"/>
        <v/>
      </c>
      <c r="V24" s="613" t="str">
        <f t="shared" si="10"/>
        <v/>
      </c>
      <c r="W24" s="613" t="str">
        <f t="shared" si="10"/>
        <v/>
      </c>
      <c r="X24" s="614" t="str">
        <f t="shared" si="10"/>
        <v/>
      </c>
    </row>
    <row r="25" spans="2:27" s="54" customFormat="1" ht="15" customHeight="1" x14ac:dyDescent="0.3">
      <c r="B25" s="585" t="s">
        <v>309</v>
      </c>
      <c r="C25" s="428"/>
      <c r="D25" s="428"/>
      <c r="E25" s="428"/>
      <c r="F25" s="429"/>
      <c r="G25" s="428"/>
      <c r="H25" s="428"/>
      <c r="I25" s="428"/>
      <c r="J25" s="428"/>
      <c r="K25" s="428"/>
      <c r="L25" s="428"/>
      <c r="M25" s="429"/>
      <c r="N25" s="547"/>
      <c r="O25" s="613" t="str">
        <f t="shared" si="8"/>
        <v/>
      </c>
      <c r="P25" s="613" t="str">
        <f t="shared" si="8"/>
        <v/>
      </c>
      <c r="Q25" s="614" t="str">
        <f t="shared" si="8"/>
        <v/>
      </c>
      <c r="R25" s="613" t="str">
        <f t="shared" si="8"/>
        <v/>
      </c>
      <c r="S25" s="613" t="str">
        <f t="shared" si="9"/>
        <v/>
      </c>
      <c r="T25" s="613" t="str">
        <f t="shared" si="10"/>
        <v/>
      </c>
      <c r="U25" s="613" t="str">
        <f t="shared" si="10"/>
        <v/>
      </c>
      <c r="V25" s="613" t="str">
        <f t="shared" si="10"/>
        <v/>
      </c>
      <c r="W25" s="613" t="str">
        <f t="shared" si="10"/>
        <v/>
      </c>
      <c r="X25" s="614" t="str">
        <f t="shared" si="10"/>
        <v/>
      </c>
    </row>
    <row r="26" spans="2:27" s="54" customFormat="1" ht="15" customHeight="1" thickBot="1" x14ac:dyDescent="0.35">
      <c r="B26" s="586" t="s">
        <v>310</v>
      </c>
      <c r="C26" s="587" t="str">
        <f t="shared" ref="C26:M26" si="11">IF(COUNT(C21:C25) &gt; 0, SUM(C21:C25), "")</f>
        <v/>
      </c>
      <c r="D26" s="587" t="str">
        <f t="shared" si="11"/>
        <v/>
      </c>
      <c r="E26" s="587" t="str">
        <f t="shared" si="11"/>
        <v/>
      </c>
      <c r="F26" s="588" t="str">
        <f t="shared" si="11"/>
        <v/>
      </c>
      <c r="G26" s="587" t="str">
        <f t="shared" si="11"/>
        <v/>
      </c>
      <c r="H26" s="587" t="str">
        <f t="shared" si="11"/>
        <v/>
      </c>
      <c r="I26" s="587" t="str">
        <f t="shared" si="11"/>
        <v/>
      </c>
      <c r="J26" s="587" t="str">
        <f t="shared" si="11"/>
        <v/>
      </c>
      <c r="K26" s="587" t="str">
        <f t="shared" si="11"/>
        <v/>
      </c>
      <c r="L26" s="587" t="str">
        <f t="shared" si="11"/>
        <v/>
      </c>
      <c r="M26" s="588" t="str">
        <f t="shared" si="11"/>
        <v/>
      </c>
      <c r="N26" s="547"/>
      <c r="O26" s="616" t="str">
        <f t="shared" si="8"/>
        <v/>
      </c>
      <c r="P26" s="616" t="str">
        <f t="shared" si="8"/>
        <v/>
      </c>
      <c r="Q26" s="617" t="str">
        <f t="shared" si="8"/>
        <v/>
      </c>
      <c r="R26" s="616" t="str">
        <f t="shared" si="8"/>
        <v/>
      </c>
      <c r="S26" s="616" t="str">
        <f t="shared" si="9"/>
        <v/>
      </c>
      <c r="T26" s="616" t="str">
        <f t="shared" si="10"/>
        <v/>
      </c>
      <c r="U26" s="616" t="str">
        <f t="shared" si="10"/>
        <v/>
      </c>
      <c r="V26" s="616" t="str">
        <f t="shared" si="10"/>
        <v/>
      </c>
      <c r="W26" s="616" t="str">
        <f t="shared" si="10"/>
        <v/>
      </c>
      <c r="X26" s="617" t="str">
        <f t="shared" si="10"/>
        <v/>
      </c>
    </row>
    <row r="27" spans="2:27" s="54" customFormat="1" ht="15" customHeight="1" x14ac:dyDescent="0.3">
      <c r="C27" s="552"/>
      <c r="D27" s="552"/>
    </row>
    <row r="28" spans="2:27" s="54" customFormat="1" ht="25.2" customHeight="1" thickBot="1" x14ac:dyDescent="0.35">
      <c r="C28" s="55" t="s">
        <v>551</v>
      </c>
      <c r="D28" s="55"/>
      <c r="E28" s="55"/>
      <c r="F28" s="55"/>
      <c r="G28" s="55"/>
      <c r="H28" s="55"/>
      <c r="I28" s="55"/>
      <c r="J28" s="55"/>
      <c r="K28" s="55"/>
      <c r="L28" s="55"/>
      <c r="M28" s="55"/>
      <c r="O28" s="55" t="s">
        <v>552</v>
      </c>
      <c r="P28" s="55"/>
      <c r="Q28" s="55"/>
      <c r="R28" s="55"/>
      <c r="S28" s="55"/>
      <c r="T28" s="55"/>
      <c r="U28" s="55"/>
      <c r="V28" s="55"/>
      <c r="W28" s="55"/>
      <c r="X28" s="55"/>
    </row>
    <row r="29" spans="2:27" s="54" customFormat="1" ht="15" customHeight="1" x14ac:dyDescent="0.3">
      <c r="B29" s="583" t="s">
        <v>304</v>
      </c>
      <c r="C29" s="413">
        <f>ehcp_year1</f>
        <v>2022</v>
      </c>
      <c r="D29" s="413">
        <f>C29+1</f>
        <v>2023</v>
      </c>
      <c r="E29" s="413">
        <f t="shared" ref="E29" si="12">D29+1</f>
        <v>2024</v>
      </c>
      <c r="F29" s="495">
        <f t="shared" ref="F29" si="13">E29+1</f>
        <v>2025</v>
      </c>
      <c r="G29" s="414">
        <f t="shared" ref="G29" si="14">F29+1</f>
        <v>2026</v>
      </c>
      <c r="H29" s="414">
        <f t="shared" ref="H29" si="15">G29+1</f>
        <v>2027</v>
      </c>
      <c r="I29" s="414">
        <f t="shared" ref="I29" si="16">H29+1</f>
        <v>2028</v>
      </c>
      <c r="J29" s="414">
        <f t="shared" ref="J29" si="17">I29+1</f>
        <v>2029</v>
      </c>
      <c r="K29" s="414">
        <f t="shared" ref="K29" si="18">J29+1</f>
        <v>2030</v>
      </c>
      <c r="L29" s="414">
        <f t="shared" ref="L29" si="19">K29+1</f>
        <v>2031</v>
      </c>
      <c r="M29" s="495">
        <f t="shared" ref="M29" si="20">L29+1</f>
        <v>2032</v>
      </c>
      <c r="O29" s="430">
        <f>D29</f>
        <v>2023</v>
      </c>
      <c r="P29" s="413">
        <f t="shared" ref="P29" si="21">E29</f>
        <v>2024</v>
      </c>
      <c r="Q29" s="495">
        <f t="shared" ref="Q29" si="22">F29</f>
        <v>2025</v>
      </c>
      <c r="R29" s="414">
        <f t="shared" ref="R29" si="23">G29</f>
        <v>2026</v>
      </c>
      <c r="S29" s="414">
        <f t="shared" ref="S29" si="24">H29</f>
        <v>2027</v>
      </c>
      <c r="T29" s="414">
        <f t="shared" ref="T29" si="25">I29</f>
        <v>2028</v>
      </c>
      <c r="U29" s="414">
        <f t="shared" ref="U29" si="26">J29</f>
        <v>2029</v>
      </c>
      <c r="V29" s="414">
        <f t="shared" ref="V29" si="27">K29</f>
        <v>2030</v>
      </c>
      <c r="W29" s="414">
        <f t="shared" ref="W29" si="28">L29</f>
        <v>2031</v>
      </c>
      <c r="X29" s="495">
        <f t="shared" ref="X29" si="29">M29</f>
        <v>2032</v>
      </c>
    </row>
    <row r="30" spans="2:27" s="54" customFormat="1" ht="15" customHeight="1" x14ac:dyDescent="0.3">
      <c r="B30" s="584" t="s">
        <v>305</v>
      </c>
      <c r="C30" s="426"/>
      <c r="D30" s="426"/>
      <c r="E30" s="426"/>
      <c r="F30" s="427"/>
      <c r="G30" s="426"/>
      <c r="H30" s="426"/>
      <c r="I30" s="426"/>
      <c r="J30" s="426"/>
      <c r="K30" s="426"/>
      <c r="L30" s="426"/>
      <c r="M30" s="427"/>
      <c r="N30" s="547"/>
      <c r="O30" s="610" t="str">
        <f t="shared" ref="O30:R35" si="30">IFERROR((D30-C30)/C30,"")</f>
        <v/>
      </c>
      <c r="P30" s="610" t="str">
        <f t="shared" si="30"/>
        <v/>
      </c>
      <c r="Q30" s="611" t="str">
        <f t="shared" si="30"/>
        <v/>
      </c>
      <c r="R30" s="610" t="str">
        <f t="shared" si="30"/>
        <v/>
      </c>
      <c r="S30" s="610" t="str">
        <f t="shared" ref="S30:S35" si="31">IFERROR((H30-G30)/G30,"")</f>
        <v/>
      </c>
      <c r="T30" s="610" t="str">
        <f t="shared" ref="T30:X35" si="32">IFERROR((I30-H30)/H30,"")</f>
        <v/>
      </c>
      <c r="U30" s="610" t="str">
        <f t="shared" si="32"/>
        <v/>
      </c>
      <c r="V30" s="610" t="str">
        <f t="shared" si="32"/>
        <v/>
      </c>
      <c r="W30" s="610" t="str">
        <f t="shared" si="32"/>
        <v/>
      </c>
      <c r="X30" s="611" t="str">
        <f t="shared" si="32"/>
        <v/>
      </c>
    </row>
    <row r="31" spans="2:27" s="54" customFormat="1" ht="15" customHeight="1" x14ac:dyDescent="0.3">
      <c r="B31" s="585" t="s">
        <v>306</v>
      </c>
      <c r="C31" s="428"/>
      <c r="D31" s="428"/>
      <c r="E31" s="428"/>
      <c r="F31" s="429"/>
      <c r="G31" s="428"/>
      <c r="H31" s="428"/>
      <c r="I31" s="428"/>
      <c r="J31" s="428"/>
      <c r="K31" s="428"/>
      <c r="L31" s="428"/>
      <c r="M31" s="429"/>
      <c r="N31" s="547"/>
      <c r="O31" s="613" t="str">
        <f t="shared" si="30"/>
        <v/>
      </c>
      <c r="P31" s="613" t="str">
        <f t="shared" si="30"/>
        <v/>
      </c>
      <c r="Q31" s="614" t="str">
        <f t="shared" si="30"/>
        <v/>
      </c>
      <c r="R31" s="613" t="str">
        <f t="shared" si="30"/>
        <v/>
      </c>
      <c r="S31" s="613" t="str">
        <f t="shared" si="31"/>
        <v/>
      </c>
      <c r="T31" s="613" t="str">
        <f t="shared" si="32"/>
        <v/>
      </c>
      <c r="U31" s="613" t="str">
        <f t="shared" si="32"/>
        <v/>
      </c>
      <c r="V31" s="613" t="str">
        <f t="shared" si="32"/>
        <v/>
      </c>
      <c r="W31" s="613" t="str">
        <f t="shared" si="32"/>
        <v/>
      </c>
      <c r="X31" s="614" t="str">
        <f t="shared" si="32"/>
        <v/>
      </c>
    </row>
    <row r="32" spans="2:27" s="54" customFormat="1" ht="15" customHeight="1" x14ac:dyDescent="0.3">
      <c r="B32" s="585" t="s">
        <v>307</v>
      </c>
      <c r="C32" s="428"/>
      <c r="D32" s="428"/>
      <c r="E32" s="428"/>
      <c r="F32" s="429"/>
      <c r="G32" s="555"/>
      <c r="H32" s="428"/>
      <c r="I32" s="428"/>
      <c r="J32" s="428"/>
      <c r="K32" s="428"/>
      <c r="L32" s="428"/>
      <c r="M32" s="429"/>
      <c r="N32" s="547"/>
      <c r="O32" s="613" t="str">
        <f t="shared" si="30"/>
        <v/>
      </c>
      <c r="P32" s="613" t="str">
        <f t="shared" si="30"/>
        <v/>
      </c>
      <c r="Q32" s="614" t="str">
        <f t="shared" si="30"/>
        <v/>
      </c>
      <c r="R32" s="613" t="str">
        <f t="shared" si="30"/>
        <v/>
      </c>
      <c r="S32" s="613" t="str">
        <f t="shared" si="31"/>
        <v/>
      </c>
      <c r="T32" s="613" t="str">
        <f t="shared" si="32"/>
        <v/>
      </c>
      <c r="U32" s="613" t="str">
        <f t="shared" si="32"/>
        <v/>
      </c>
      <c r="V32" s="613" t="str">
        <f t="shared" si="32"/>
        <v/>
      </c>
      <c r="W32" s="613" t="str">
        <f t="shared" si="32"/>
        <v/>
      </c>
      <c r="X32" s="614" t="str">
        <f t="shared" si="32"/>
        <v/>
      </c>
    </row>
    <row r="33" spans="2:24" s="54" customFormat="1" ht="15" customHeight="1" x14ac:dyDescent="0.3">
      <c r="B33" s="585" t="s">
        <v>308</v>
      </c>
      <c r="C33" s="428"/>
      <c r="D33" s="428"/>
      <c r="E33" s="428"/>
      <c r="F33" s="429"/>
      <c r="G33" s="426"/>
      <c r="H33" s="428"/>
      <c r="I33" s="428"/>
      <c r="J33" s="428"/>
      <c r="K33" s="428"/>
      <c r="L33" s="428"/>
      <c r="M33" s="429"/>
      <c r="N33" s="547"/>
      <c r="O33" s="613" t="str">
        <f t="shared" si="30"/>
        <v/>
      </c>
      <c r="P33" s="613" t="str">
        <f t="shared" si="30"/>
        <v/>
      </c>
      <c r="Q33" s="614" t="str">
        <f t="shared" si="30"/>
        <v/>
      </c>
      <c r="R33" s="613" t="str">
        <f t="shared" si="30"/>
        <v/>
      </c>
      <c r="S33" s="613" t="str">
        <f t="shared" si="31"/>
        <v/>
      </c>
      <c r="T33" s="613" t="str">
        <f t="shared" si="32"/>
        <v/>
      </c>
      <c r="U33" s="613" t="str">
        <f t="shared" si="32"/>
        <v/>
      </c>
      <c r="V33" s="613" t="str">
        <f t="shared" si="32"/>
        <v/>
      </c>
      <c r="W33" s="613" t="str">
        <f t="shared" si="32"/>
        <v/>
      </c>
      <c r="X33" s="614" t="str">
        <f t="shared" si="32"/>
        <v/>
      </c>
    </row>
    <row r="34" spans="2:24" s="54" customFormat="1" ht="15" customHeight="1" x14ac:dyDescent="0.3">
      <c r="B34" s="585" t="s">
        <v>309</v>
      </c>
      <c r="C34" s="428"/>
      <c r="D34" s="428"/>
      <c r="E34" s="428"/>
      <c r="F34" s="429"/>
      <c r="G34" s="428"/>
      <c r="H34" s="428"/>
      <c r="I34" s="428"/>
      <c r="J34" s="428"/>
      <c r="K34" s="428"/>
      <c r="L34" s="428"/>
      <c r="M34" s="429"/>
      <c r="N34" s="547"/>
      <c r="O34" s="613" t="str">
        <f t="shared" si="30"/>
        <v/>
      </c>
      <c r="P34" s="613" t="str">
        <f t="shared" si="30"/>
        <v/>
      </c>
      <c r="Q34" s="614" t="str">
        <f t="shared" si="30"/>
        <v/>
      </c>
      <c r="R34" s="613" t="str">
        <f t="shared" si="30"/>
        <v/>
      </c>
      <c r="S34" s="613" t="str">
        <f t="shared" si="31"/>
        <v/>
      </c>
      <c r="T34" s="613" t="str">
        <f t="shared" si="32"/>
        <v/>
      </c>
      <c r="U34" s="613" t="str">
        <f t="shared" si="32"/>
        <v/>
      </c>
      <c r="V34" s="613" t="str">
        <f t="shared" si="32"/>
        <v/>
      </c>
      <c r="W34" s="613" t="str">
        <f t="shared" si="32"/>
        <v/>
      </c>
      <c r="X34" s="614" t="str">
        <f t="shared" si="32"/>
        <v/>
      </c>
    </row>
    <row r="35" spans="2:24" s="54" customFormat="1" ht="15" customHeight="1" thickBot="1" x14ac:dyDescent="0.35">
      <c r="B35" s="586" t="s">
        <v>310</v>
      </c>
      <c r="C35" s="587" t="str">
        <f t="shared" ref="C35:M35" si="33">IF(COUNT(C30:C34) &gt; 0, SUM(C30:C34), "")</f>
        <v/>
      </c>
      <c r="D35" s="587" t="str">
        <f t="shared" si="33"/>
        <v/>
      </c>
      <c r="E35" s="587" t="str">
        <f t="shared" si="33"/>
        <v/>
      </c>
      <c r="F35" s="588" t="str">
        <f t="shared" si="33"/>
        <v/>
      </c>
      <c r="G35" s="587" t="str">
        <f t="shared" si="33"/>
        <v/>
      </c>
      <c r="H35" s="587" t="str">
        <f t="shared" si="33"/>
        <v/>
      </c>
      <c r="I35" s="587" t="str">
        <f t="shared" si="33"/>
        <v/>
      </c>
      <c r="J35" s="587" t="str">
        <f t="shared" si="33"/>
        <v/>
      </c>
      <c r="K35" s="587" t="str">
        <f t="shared" si="33"/>
        <v/>
      </c>
      <c r="L35" s="587" t="str">
        <f t="shared" si="33"/>
        <v/>
      </c>
      <c r="M35" s="588" t="str">
        <f t="shared" si="33"/>
        <v/>
      </c>
      <c r="N35" s="547"/>
      <c r="O35" s="616" t="str">
        <f t="shared" si="30"/>
        <v/>
      </c>
      <c r="P35" s="616" t="str">
        <f t="shared" si="30"/>
        <v/>
      </c>
      <c r="Q35" s="617" t="str">
        <f t="shared" si="30"/>
        <v/>
      </c>
      <c r="R35" s="616" t="str">
        <f t="shared" si="30"/>
        <v/>
      </c>
      <c r="S35" s="616" t="str">
        <f t="shared" si="31"/>
        <v/>
      </c>
      <c r="T35" s="616" t="str">
        <f t="shared" si="32"/>
        <v/>
      </c>
      <c r="U35" s="616" t="str">
        <f t="shared" si="32"/>
        <v/>
      </c>
      <c r="V35" s="616" t="str">
        <f t="shared" si="32"/>
        <v/>
      </c>
      <c r="W35" s="616" t="str">
        <f t="shared" si="32"/>
        <v/>
      </c>
      <c r="X35" s="617" t="str">
        <f t="shared" si="32"/>
        <v/>
      </c>
    </row>
    <row r="36" spans="2:24" s="54" customFormat="1" ht="15" customHeight="1" x14ac:dyDescent="0.3">
      <c r="C36" s="552"/>
      <c r="D36" s="552"/>
      <c r="F36" s="552"/>
      <c r="G36" s="552"/>
      <c r="H36" s="552"/>
      <c r="I36" s="552"/>
      <c r="O36" s="544"/>
      <c r="P36" s="544"/>
      <c r="Q36" s="556"/>
      <c r="R36" s="556"/>
      <c r="S36" s="557"/>
      <c r="T36" s="557"/>
      <c r="U36" s="557"/>
      <c r="V36" s="557"/>
      <c r="W36" s="557"/>
      <c r="X36" s="557"/>
    </row>
    <row r="37" spans="2:24" s="54" customFormat="1" ht="25.2" customHeight="1" thickBot="1" x14ac:dyDescent="0.35">
      <c r="C37" s="590" t="s">
        <v>553</v>
      </c>
      <c r="D37" s="55"/>
      <c r="E37" s="55"/>
      <c r="F37" s="55"/>
      <c r="G37" s="55"/>
      <c r="H37" s="55"/>
      <c r="I37" s="55"/>
      <c r="J37" s="55"/>
      <c r="K37" s="55"/>
      <c r="L37" s="55"/>
      <c r="M37" s="55"/>
      <c r="O37" s="55" t="s">
        <v>563</v>
      </c>
      <c r="P37" s="55"/>
      <c r="Q37" s="55"/>
      <c r="R37" s="55"/>
      <c r="S37" s="55"/>
      <c r="T37" s="55"/>
      <c r="U37" s="55"/>
      <c r="V37" s="55"/>
      <c r="W37" s="55"/>
      <c r="X37" s="55"/>
    </row>
    <row r="38" spans="2:24" s="54" customFormat="1" ht="15" customHeight="1" x14ac:dyDescent="0.3">
      <c r="B38" s="583" t="s">
        <v>304</v>
      </c>
      <c r="C38" s="413">
        <f>ehcp_year1</f>
        <v>2022</v>
      </c>
      <c r="D38" s="413">
        <f>C38+1</f>
        <v>2023</v>
      </c>
      <c r="E38" s="413">
        <f t="shared" ref="E38" si="34">D38+1</f>
        <v>2024</v>
      </c>
      <c r="F38" s="495">
        <f t="shared" ref="F38" si="35">E38+1</f>
        <v>2025</v>
      </c>
      <c r="G38" s="414">
        <f t="shared" ref="G38" si="36">F38+1</f>
        <v>2026</v>
      </c>
      <c r="H38" s="414">
        <f t="shared" ref="H38" si="37">G38+1</f>
        <v>2027</v>
      </c>
      <c r="I38" s="414">
        <f t="shared" ref="I38" si="38">H38+1</f>
        <v>2028</v>
      </c>
      <c r="J38" s="414">
        <f t="shared" ref="J38" si="39">I38+1</f>
        <v>2029</v>
      </c>
      <c r="K38" s="414">
        <f t="shared" ref="K38" si="40">J38+1</f>
        <v>2030</v>
      </c>
      <c r="L38" s="414">
        <f t="shared" ref="L38" si="41">K38+1</f>
        <v>2031</v>
      </c>
      <c r="M38" s="495">
        <f t="shared" ref="M38" si="42">L38+1</f>
        <v>2032</v>
      </c>
      <c r="O38" s="430">
        <f>D38</f>
        <v>2023</v>
      </c>
      <c r="P38" s="413">
        <f t="shared" ref="P38" si="43">E38</f>
        <v>2024</v>
      </c>
      <c r="Q38" s="495">
        <f t="shared" ref="Q38" si="44">F38</f>
        <v>2025</v>
      </c>
      <c r="R38" s="414">
        <f t="shared" ref="R38" si="45">G38</f>
        <v>2026</v>
      </c>
      <c r="S38" s="414">
        <f t="shared" ref="S38" si="46">H38</f>
        <v>2027</v>
      </c>
      <c r="T38" s="414">
        <f t="shared" ref="T38" si="47">I38</f>
        <v>2028</v>
      </c>
      <c r="U38" s="414">
        <f t="shared" ref="U38" si="48">J38</f>
        <v>2029</v>
      </c>
      <c r="V38" s="414">
        <f t="shared" ref="V38" si="49">K38</f>
        <v>2030</v>
      </c>
      <c r="W38" s="414">
        <f t="shared" ref="W38" si="50">L38</f>
        <v>2031</v>
      </c>
      <c r="X38" s="495">
        <f t="shared" ref="X38" si="51">M38</f>
        <v>2032</v>
      </c>
    </row>
    <row r="39" spans="2:24" s="54" customFormat="1" ht="15" customHeight="1" x14ac:dyDescent="0.3">
      <c r="B39" s="584" t="s">
        <v>305</v>
      </c>
      <c r="C39" s="426"/>
      <c r="D39" s="426"/>
      <c r="E39" s="426"/>
      <c r="F39" s="427"/>
      <c r="G39" s="426"/>
      <c r="H39" s="426"/>
      <c r="I39" s="426"/>
      <c r="J39" s="426"/>
      <c r="K39" s="426"/>
      <c r="L39" s="426"/>
      <c r="M39" s="427"/>
      <c r="N39" s="707"/>
      <c r="O39" s="610" t="str">
        <f t="shared" ref="O39:R44" si="52">IFERROR((D39-C39)/C39,"")</f>
        <v/>
      </c>
      <c r="P39" s="610" t="str">
        <f t="shared" si="52"/>
        <v/>
      </c>
      <c r="Q39" s="611" t="str">
        <f t="shared" si="52"/>
        <v/>
      </c>
      <c r="R39" s="610" t="str">
        <f t="shared" si="52"/>
        <v/>
      </c>
      <c r="S39" s="610" t="str">
        <f t="shared" ref="S39:S44" si="53">IFERROR((H39-G39)/G39,"")</f>
        <v/>
      </c>
      <c r="T39" s="610" t="str">
        <f t="shared" ref="T39:X44" si="54">IFERROR((I39-H39)/H39,"")</f>
        <v/>
      </c>
      <c r="U39" s="610" t="str">
        <f t="shared" si="54"/>
        <v/>
      </c>
      <c r="V39" s="610" t="str">
        <f t="shared" si="54"/>
        <v/>
      </c>
      <c r="W39" s="610" t="str">
        <f t="shared" si="54"/>
        <v/>
      </c>
      <c r="X39" s="611" t="str">
        <f t="shared" si="54"/>
        <v/>
      </c>
    </row>
    <row r="40" spans="2:24" s="54" customFormat="1" ht="15" customHeight="1" x14ac:dyDescent="0.3">
      <c r="B40" s="585" t="s">
        <v>306</v>
      </c>
      <c r="C40" s="426"/>
      <c r="D40" s="426"/>
      <c r="E40" s="428"/>
      <c r="F40" s="429"/>
      <c r="G40" s="426"/>
      <c r="H40" s="426"/>
      <c r="I40" s="426"/>
      <c r="J40" s="426"/>
      <c r="K40" s="426"/>
      <c r="L40" s="426"/>
      <c r="M40" s="427"/>
      <c r="N40" s="707"/>
      <c r="O40" s="613" t="str">
        <f t="shared" si="52"/>
        <v/>
      </c>
      <c r="P40" s="613" t="str">
        <f t="shared" si="52"/>
        <v/>
      </c>
      <c r="Q40" s="614" t="str">
        <f t="shared" si="52"/>
        <v/>
      </c>
      <c r="R40" s="613" t="str">
        <f t="shared" si="52"/>
        <v/>
      </c>
      <c r="S40" s="613" t="str">
        <f t="shared" si="53"/>
        <v/>
      </c>
      <c r="T40" s="613" t="str">
        <f t="shared" si="54"/>
        <v/>
      </c>
      <c r="U40" s="613" t="str">
        <f t="shared" si="54"/>
        <v/>
      </c>
      <c r="V40" s="613" t="str">
        <f t="shared" si="54"/>
        <v/>
      </c>
      <c r="W40" s="613" t="str">
        <f t="shared" si="54"/>
        <v/>
      </c>
      <c r="X40" s="614" t="str">
        <f t="shared" si="54"/>
        <v/>
      </c>
    </row>
    <row r="41" spans="2:24" s="54" customFormat="1" ht="15" customHeight="1" x14ac:dyDescent="0.3">
      <c r="B41" s="585" t="s">
        <v>307</v>
      </c>
      <c r="C41" s="426"/>
      <c r="D41" s="426"/>
      <c r="E41" s="428"/>
      <c r="F41" s="429"/>
      <c r="G41" s="426"/>
      <c r="H41" s="426"/>
      <c r="I41" s="426"/>
      <c r="J41" s="426"/>
      <c r="K41" s="426"/>
      <c r="L41" s="426"/>
      <c r="M41" s="427"/>
      <c r="N41" s="707"/>
      <c r="O41" s="613" t="str">
        <f t="shared" si="52"/>
        <v/>
      </c>
      <c r="P41" s="613" t="str">
        <f t="shared" si="52"/>
        <v/>
      </c>
      <c r="Q41" s="614" t="str">
        <f t="shared" si="52"/>
        <v/>
      </c>
      <c r="R41" s="613" t="str">
        <f t="shared" si="52"/>
        <v/>
      </c>
      <c r="S41" s="613" t="str">
        <f t="shared" si="53"/>
        <v/>
      </c>
      <c r="T41" s="613" t="str">
        <f t="shared" si="54"/>
        <v/>
      </c>
      <c r="U41" s="613" t="str">
        <f t="shared" si="54"/>
        <v/>
      </c>
      <c r="V41" s="613" t="str">
        <f t="shared" si="54"/>
        <v/>
      </c>
      <c r="W41" s="613" t="str">
        <f t="shared" si="54"/>
        <v/>
      </c>
      <c r="X41" s="614" t="str">
        <f t="shared" si="54"/>
        <v/>
      </c>
    </row>
    <row r="42" spans="2:24" s="54" customFormat="1" ht="15" customHeight="1" x14ac:dyDescent="0.3">
      <c r="B42" s="585" t="s">
        <v>308</v>
      </c>
      <c r="C42" s="426"/>
      <c r="D42" s="426"/>
      <c r="E42" s="428"/>
      <c r="F42" s="429"/>
      <c r="G42" s="426"/>
      <c r="H42" s="426"/>
      <c r="I42" s="426"/>
      <c r="J42" s="426"/>
      <c r="K42" s="426"/>
      <c r="L42" s="426"/>
      <c r="M42" s="427"/>
      <c r="N42" s="707"/>
      <c r="O42" s="613" t="str">
        <f t="shared" si="52"/>
        <v/>
      </c>
      <c r="P42" s="613" t="str">
        <f t="shared" si="52"/>
        <v/>
      </c>
      <c r="Q42" s="614" t="str">
        <f t="shared" si="52"/>
        <v/>
      </c>
      <c r="R42" s="613" t="str">
        <f t="shared" si="52"/>
        <v/>
      </c>
      <c r="S42" s="613" t="str">
        <f t="shared" si="53"/>
        <v/>
      </c>
      <c r="T42" s="613" t="str">
        <f t="shared" si="54"/>
        <v/>
      </c>
      <c r="U42" s="613" t="str">
        <f t="shared" si="54"/>
        <v/>
      </c>
      <c r="V42" s="613" t="str">
        <f t="shared" si="54"/>
        <v/>
      </c>
      <c r="W42" s="613" t="str">
        <f t="shared" si="54"/>
        <v/>
      </c>
      <c r="X42" s="614" t="str">
        <f t="shared" si="54"/>
        <v/>
      </c>
    </row>
    <row r="43" spans="2:24" s="54" customFormat="1" ht="15" customHeight="1" x14ac:dyDescent="0.3">
      <c r="B43" s="585" t="s">
        <v>309</v>
      </c>
      <c r="C43" s="426"/>
      <c r="D43" s="426"/>
      <c r="E43" s="428"/>
      <c r="F43" s="429"/>
      <c r="G43" s="426"/>
      <c r="H43" s="426"/>
      <c r="I43" s="426"/>
      <c r="J43" s="426"/>
      <c r="K43" s="426"/>
      <c r="L43" s="426"/>
      <c r="M43" s="427"/>
      <c r="N43" s="707"/>
      <c r="O43" s="613" t="str">
        <f t="shared" si="52"/>
        <v/>
      </c>
      <c r="P43" s="613" t="str">
        <f t="shared" si="52"/>
        <v/>
      </c>
      <c r="Q43" s="614" t="str">
        <f t="shared" si="52"/>
        <v/>
      </c>
      <c r="R43" s="613" t="str">
        <f t="shared" si="52"/>
        <v/>
      </c>
      <c r="S43" s="613" t="str">
        <f t="shared" si="53"/>
        <v/>
      </c>
      <c r="T43" s="613" t="str">
        <f t="shared" si="54"/>
        <v/>
      </c>
      <c r="U43" s="613" t="str">
        <f t="shared" si="54"/>
        <v/>
      </c>
      <c r="V43" s="613" t="str">
        <f t="shared" si="54"/>
        <v/>
      </c>
      <c r="W43" s="613" t="str">
        <f t="shared" si="54"/>
        <v/>
      </c>
      <c r="X43" s="614" t="str">
        <f t="shared" si="54"/>
        <v/>
      </c>
    </row>
    <row r="44" spans="2:24" s="54" customFormat="1" ht="15" customHeight="1" thickBot="1" x14ac:dyDescent="0.35">
      <c r="B44" s="586" t="s">
        <v>310</v>
      </c>
      <c r="C44" s="587" t="str">
        <f t="shared" ref="C44:M44" si="55">IF(COUNT(C39:C43) &gt; 0, SUM(C39:C43), "")</f>
        <v/>
      </c>
      <c r="D44" s="587" t="str">
        <f t="shared" si="55"/>
        <v/>
      </c>
      <c r="E44" s="587" t="str">
        <f t="shared" si="55"/>
        <v/>
      </c>
      <c r="F44" s="588" t="str">
        <f t="shared" si="55"/>
        <v/>
      </c>
      <c r="G44" s="587" t="str">
        <f t="shared" si="55"/>
        <v/>
      </c>
      <c r="H44" s="587" t="str">
        <f t="shared" si="55"/>
        <v/>
      </c>
      <c r="I44" s="587" t="str">
        <f t="shared" si="55"/>
        <v/>
      </c>
      <c r="J44" s="587" t="str">
        <f t="shared" si="55"/>
        <v/>
      </c>
      <c r="K44" s="587" t="str">
        <f t="shared" si="55"/>
        <v/>
      </c>
      <c r="L44" s="587" t="str">
        <f t="shared" si="55"/>
        <v/>
      </c>
      <c r="M44" s="588" t="str">
        <f t="shared" si="55"/>
        <v/>
      </c>
      <c r="N44" s="708"/>
      <c r="O44" s="616" t="str">
        <f t="shared" si="52"/>
        <v/>
      </c>
      <c r="P44" s="616" t="str">
        <f t="shared" si="52"/>
        <v/>
      </c>
      <c r="Q44" s="617" t="str">
        <f t="shared" si="52"/>
        <v/>
      </c>
      <c r="R44" s="616" t="str">
        <f t="shared" si="52"/>
        <v/>
      </c>
      <c r="S44" s="616" t="str">
        <f t="shared" si="53"/>
        <v/>
      </c>
      <c r="T44" s="616" t="str">
        <f t="shared" si="54"/>
        <v/>
      </c>
      <c r="U44" s="616" t="str">
        <f t="shared" si="54"/>
        <v/>
      </c>
      <c r="V44" s="616" t="str">
        <f t="shared" si="54"/>
        <v/>
      </c>
      <c r="W44" s="616" t="str">
        <f t="shared" si="54"/>
        <v/>
      </c>
      <c r="X44" s="617" t="str">
        <f t="shared" si="54"/>
        <v/>
      </c>
    </row>
    <row r="45" spans="2:24" s="54" customFormat="1" ht="15" customHeight="1" x14ac:dyDescent="0.3">
      <c r="C45" s="552"/>
      <c r="D45" s="552"/>
      <c r="F45" s="552"/>
      <c r="G45" s="552"/>
      <c r="H45" s="552"/>
      <c r="I45" s="552"/>
      <c r="O45" s="552"/>
      <c r="Q45" s="552"/>
      <c r="R45" s="552"/>
      <c r="S45" s="559"/>
      <c r="T45" s="559"/>
      <c r="U45" s="559"/>
      <c r="V45" s="559"/>
      <c r="W45" s="559"/>
      <c r="X45" s="559"/>
    </row>
    <row r="46" spans="2:24" s="54" customFormat="1" ht="25.2" customHeight="1" thickBot="1" x14ac:dyDescent="0.35">
      <c r="C46" s="55" t="s">
        <v>555</v>
      </c>
      <c r="D46" s="55"/>
      <c r="E46" s="55"/>
      <c r="F46" s="55"/>
      <c r="G46" s="55"/>
      <c r="H46" s="55"/>
      <c r="I46" s="55"/>
      <c r="J46" s="55"/>
      <c r="K46" s="55"/>
      <c r="L46" s="55"/>
      <c r="M46" s="55"/>
      <c r="O46" s="55" t="s">
        <v>567</v>
      </c>
      <c r="P46" s="55"/>
      <c r="Q46" s="55"/>
      <c r="R46" s="55"/>
      <c r="S46" s="55"/>
      <c r="T46" s="55"/>
      <c r="U46" s="55"/>
      <c r="V46" s="55"/>
      <c r="W46" s="55"/>
      <c r="X46" s="55"/>
    </row>
    <row r="47" spans="2:24" s="54" customFormat="1" ht="15" customHeight="1" x14ac:dyDescent="0.3">
      <c r="B47" s="583" t="s">
        <v>304</v>
      </c>
      <c r="C47" s="413">
        <f>ehcp_year1</f>
        <v>2022</v>
      </c>
      <c r="D47" s="413">
        <f>C47+1</f>
        <v>2023</v>
      </c>
      <c r="E47" s="413">
        <f t="shared" ref="E47" si="56">D47+1</f>
        <v>2024</v>
      </c>
      <c r="F47" s="495">
        <f t="shared" ref="F47" si="57">E47+1</f>
        <v>2025</v>
      </c>
      <c r="G47" s="414">
        <f t="shared" ref="G47" si="58">F47+1</f>
        <v>2026</v>
      </c>
      <c r="H47" s="414">
        <f t="shared" ref="H47" si="59">G47+1</f>
        <v>2027</v>
      </c>
      <c r="I47" s="414">
        <f t="shared" ref="I47" si="60">H47+1</f>
        <v>2028</v>
      </c>
      <c r="J47" s="414">
        <f t="shared" ref="J47" si="61">I47+1</f>
        <v>2029</v>
      </c>
      <c r="K47" s="414">
        <f t="shared" ref="K47" si="62">J47+1</f>
        <v>2030</v>
      </c>
      <c r="L47" s="414">
        <f t="shared" ref="L47" si="63">K47+1</f>
        <v>2031</v>
      </c>
      <c r="M47" s="495">
        <f t="shared" ref="M47" si="64">L47+1</f>
        <v>2032</v>
      </c>
      <c r="O47" s="430">
        <f>D47</f>
        <v>2023</v>
      </c>
      <c r="P47" s="413">
        <f t="shared" ref="P47" si="65">E47</f>
        <v>2024</v>
      </c>
      <c r="Q47" s="495">
        <f t="shared" ref="Q47" si="66">F47</f>
        <v>2025</v>
      </c>
      <c r="R47" s="414">
        <f t="shared" ref="R47" si="67">G47</f>
        <v>2026</v>
      </c>
      <c r="S47" s="414">
        <f t="shared" ref="S47" si="68">H47</f>
        <v>2027</v>
      </c>
      <c r="T47" s="414">
        <f t="shared" ref="T47" si="69">I47</f>
        <v>2028</v>
      </c>
      <c r="U47" s="414">
        <f t="shared" ref="U47" si="70">J47</f>
        <v>2029</v>
      </c>
      <c r="V47" s="414">
        <f t="shared" ref="V47" si="71">K47</f>
        <v>2030</v>
      </c>
      <c r="W47" s="414">
        <f t="shared" ref="W47" si="72">L47</f>
        <v>2031</v>
      </c>
      <c r="X47" s="495">
        <f t="shared" ref="X47" si="73">M47</f>
        <v>2032</v>
      </c>
    </row>
    <row r="48" spans="2:24" s="54" customFormat="1" ht="15" customHeight="1" x14ac:dyDescent="0.3">
      <c r="B48" s="584" t="s">
        <v>313</v>
      </c>
      <c r="C48" s="431"/>
      <c r="D48" s="431"/>
      <c r="E48" s="431"/>
      <c r="F48" s="427"/>
      <c r="G48" s="426"/>
      <c r="H48" s="426"/>
      <c r="I48" s="426"/>
      <c r="J48" s="426"/>
      <c r="K48" s="426"/>
      <c r="L48" s="426"/>
      <c r="M48" s="427"/>
      <c r="N48" s="547"/>
      <c r="O48" s="610" t="str">
        <f t="shared" ref="O48:R61" si="74">IFERROR((D48-C48)/C48,"")</f>
        <v/>
      </c>
      <c r="P48" s="610" t="str">
        <f t="shared" si="74"/>
        <v/>
      </c>
      <c r="Q48" s="611" t="str">
        <f t="shared" si="74"/>
        <v/>
      </c>
      <c r="R48" s="610" t="str">
        <f t="shared" si="74"/>
        <v/>
      </c>
      <c r="S48" s="610" t="str">
        <f t="shared" ref="S48:S61" si="75">IFERROR((H48-G48)/G48,"")</f>
        <v/>
      </c>
      <c r="T48" s="610" t="str">
        <f t="shared" ref="T48:X61" si="76">IFERROR((I48-H48)/H48,"")</f>
        <v/>
      </c>
      <c r="U48" s="610" t="str">
        <f t="shared" si="76"/>
        <v/>
      </c>
      <c r="V48" s="610" t="str">
        <f t="shared" si="76"/>
        <v/>
      </c>
      <c r="W48" s="610" t="str">
        <f t="shared" si="76"/>
        <v/>
      </c>
      <c r="X48" s="611" t="str">
        <f t="shared" si="76"/>
        <v/>
      </c>
    </row>
    <row r="49" spans="2:24" s="54" customFormat="1" ht="15" customHeight="1" x14ac:dyDescent="0.3">
      <c r="B49" s="625" t="s">
        <v>314</v>
      </c>
      <c r="C49" s="432"/>
      <c r="D49" s="432"/>
      <c r="E49" s="432"/>
      <c r="F49" s="429"/>
      <c r="G49" s="428"/>
      <c r="H49" s="428"/>
      <c r="I49" s="428"/>
      <c r="J49" s="428"/>
      <c r="K49" s="428"/>
      <c r="L49" s="428"/>
      <c r="M49" s="429"/>
      <c r="N49" s="547"/>
      <c r="O49" s="612" t="str">
        <f t="shared" si="74"/>
        <v/>
      </c>
      <c r="P49" s="613" t="str">
        <f t="shared" si="74"/>
        <v/>
      </c>
      <c r="Q49" s="614" t="str">
        <f t="shared" si="74"/>
        <v/>
      </c>
      <c r="R49" s="613" t="str">
        <f t="shared" si="74"/>
        <v/>
      </c>
      <c r="S49" s="613" t="str">
        <f t="shared" si="75"/>
        <v/>
      </c>
      <c r="T49" s="613" t="str">
        <f t="shared" si="76"/>
        <v/>
      </c>
      <c r="U49" s="613" t="str">
        <f t="shared" si="76"/>
        <v/>
      </c>
      <c r="V49" s="613" t="str">
        <f t="shared" si="76"/>
        <v/>
      </c>
      <c r="W49" s="613" t="str">
        <f t="shared" si="76"/>
        <v/>
      </c>
      <c r="X49" s="614" t="str">
        <f t="shared" si="76"/>
        <v/>
      </c>
    </row>
    <row r="50" spans="2:24" s="54" customFormat="1" ht="15" customHeight="1" x14ac:dyDescent="0.3">
      <c r="B50" s="625" t="s">
        <v>315</v>
      </c>
      <c r="C50" s="432"/>
      <c r="D50" s="432"/>
      <c r="E50" s="432"/>
      <c r="F50" s="429"/>
      <c r="G50" s="428"/>
      <c r="H50" s="428"/>
      <c r="I50" s="428"/>
      <c r="J50" s="428"/>
      <c r="K50" s="428"/>
      <c r="L50" s="428"/>
      <c r="M50" s="429"/>
      <c r="N50" s="547"/>
      <c r="O50" s="610" t="str">
        <f t="shared" si="74"/>
        <v/>
      </c>
      <c r="P50" s="613" t="str">
        <f t="shared" si="74"/>
        <v/>
      </c>
      <c r="Q50" s="614" t="str">
        <f t="shared" si="74"/>
        <v/>
      </c>
      <c r="R50" s="613" t="str">
        <f t="shared" si="74"/>
        <v/>
      </c>
      <c r="S50" s="613" t="str">
        <f t="shared" si="75"/>
        <v/>
      </c>
      <c r="T50" s="613" t="str">
        <f t="shared" si="76"/>
        <v/>
      </c>
      <c r="U50" s="613" t="str">
        <f t="shared" si="76"/>
        <v/>
      </c>
      <c r="V50" s="613" t="str">
        <f t="shared" si="76"/>
        <v/>
      </c>
      <c r="W50" s="613" t="str">
        <f t="shared" si="76"/>
        <v/>
      </c>
      <c r="X50" s="614" t="str">
        <f t="shared" si="76"/>
        <v/>
      </c>
    </row>
    <row r="51" spans="2:24" s="54" customFormat="1" ht="15" customHeight="1" x14ac:dyDescent="0.3">
      <c r="B51" s="625" t="s">
        <v>316</v>
      </c>
      <c r="C51" s="432"/>
      <c r="D51" s="432"/>
      <c r="E51" s="432"/>
      <c r="F51" s="429"/>
      <c r="G51" s="428"/>
      <c r="H51" s="428"/>
      <c r="I51" s="428"/>
      <c r="J51" s="428"/>
      <c r="K51" s="428"/>
      <c r="L51" s="428"/>
      <c r="M51" s="429"/>
      <c r="N51" s="547"/>
      <c r="O51" s="613" t="str">
        <f t="shared" si="74"/>
        <v/>
      </c>
      <c r="P51" s="613" t="str">
        <f t="shared" si="74"/>
        <v/>
      </c>
      <c r="Q51" s="614" t="str">
        <f t="shared" si="74"/>
        <v/>
      </c>
      <c r="R51" s="613" t="str">
        <f t="shared" si="74"/>
        <v/>
      </c>
      <c r="S51" s="613" t="str">
        <f t="shared" si="75"/>
        <v/>
      </c>
      <c r="T51" s="613" t="str">
        <f t="shared" si="76"/>
        <v/>
      </c>
      <c r="U51" s="613" t="str">
        <f t="shared" si="76"/>
        <v/>
      </c>
      <c r="V51" s="613" t="str">
        <f t="shared" si="76"/>
        <v/>
      </c>
      <c r="W51" s="613" t="str">
        <f t="shared" si="76"/>
        <v/>
      </c>
      <c r="X51" s="614" t="str">
        <f t="shared" si="76"/>
        <v/>
      </c>
    </row>
    <row r="52" spans="2:24" s="54" customFormat="1" ht="15" customHeight="1" x14ac:dyDescent="0.3">
      <c r="B52" s="625" t="s">
        <v>317</v>
      </c>
      <c r="C52" s="432"/>
      <c r="D52" s="432"/>
      <c r="E52" s="432"/>
      <c r="F52" s="429"/>
      <c r="G52" s="428"/>
      <c r="H52" s="428"/>
      <c r="I52" s="428"/>
      <c r="J52" s="428"/>
      <c r="K52" s="428"/>
      <c r="L52" s="428"/>
      <c r="M52" s="429"/>
      <c r="N52" s="547"/>
      <c r="O52" s="613" t="str">
        <f t="shared" si="74"/>
        <v/>
      </c>
      <c r="P52" s="613" t="str">
        <f t="shared" si="74"/>
        <v/>
      </c>
      <c r="Q52" s="614" t="str">
        <f t="shared" si="74"/>
        <v/>
      </c>
      <c r="R52" s="613" t="str">
        <f t="shared" si="74"/>
        <v/>
      </c>
      <c r="S52" s="613" t="str">
        <f t="shared" si="75"/>
        <v/>
      </c>
      <c r="T52" s="613" t="str">
        <f t="shared" si="76"/>
        <v/>
      </c>
      <c r="U52" s="613" t="str">
        <f t="shared" si="76"/>
        <v/>
      </c>
      <c r="V52" s="613" t="str">
        <f t="shared" si="76"/>
        <v/>
      </c>
      <c r="W52" s="613" t="str">
        <f t="shared" si="76"/>
        <v/>
      </c>
      <c r="X52" s="614" t="str">
        <f t="shared" si="76"/>
        <v/>
      </c>
    </row>
    <row r="53" spans="2:24" s="54" customFormat="1" ht="15" customHeight="1" x14ac:dyDescent="0.3">
      <c r="B53" s="625" t="s">
        <v>318</v>
      </c>
      <c r="C53" s="433"/>
      <c r="D53" s="433"/>
      <c r="E53" s="433"/>
      <c r="F53" s="429"/>
      <c r="G53" s="428"/>
      <c r="H53" s="428"/>
      <c r="I53" s="428"/>
      <c r="J53" s="428"/>
      <c r="K53" s="428"/>
      <c r="L53" s="428"/>
      <c r="M53" s="429"/>
      <c r="N53" s="547"/>
      <c r="O53" s="613" t="str">
        <f t="shared" si="74"/>
        <v/>
      </c>
      <c r="P53" s="613" t="str">
        <f t="shared" si="74"/>
        <v/>
      </c>
      <c r="Q53" s="614" t="str">
        <f t="shared" si="74"/>
        <v/>
      </c>
      <c r="R53" s="613" t="str">
        <f t="shared" si="74"/>
        <v/>
      </c>
      <c r="S53" s="613" t="str">
        <f t="shared" si="75"/>
        <v/>
      </c>
      <c r="T53" s="613" t="str">
        <f t="shared" si="76"/>
        <v/>
      </c>
      <c r="U53" s="613" t="str">
        <f t="shared" si="76"/>
        <v/>
      </c>
      <c r="V53" s="613" t="str">
        <f t="shared" si="76"/>
        <v/>
      </c>
      <c r="W53" s="613" t="str">
        <f t="shared" si="76"/>
        <v/>
      </c>
      <c r="X53" s="614" t="str">
        <f t="shared" si="76"/>
        <v/>
      </c>
    </row>
    <row r="54" spans="2:24" s="54" customFormat="1" ht="15" customHeight="1" x14ac:dyDescent="0.3">
      <c r="B54" s="625" t="s">
        <v>319</v>
      </c>
      <c r="C54" s="433"/>
      <c r="D54" s="433"/>
      <c r="E54" s="433"/>
      <c r="F54" s="429"/>
      <c r="G54" s="428"/>
      <c r="H54" s="428"/>
      <c r="I54" s="428"/>
      <c r="J54" s="428"/>
      <c r="K54" s="428"/>
      <c r="L54" s="428"/>
      <c r="M54" s="429"/>
      <c r="N54" s="547"/>
      <c r="O54" s="613" t="str">
        <f t="shared" si="74"/>
        <v/>
      </c>
      <c r="P54" s="613" t="str">
        <f t="shared" si="74"/>
        <v/>
      </c>
      <c r="Q54" s="614" t="str">
        <f t="shared" si="74"/>
        <v/>
      </c>
      <c r="R54" s="613" t="str">
        <f t="shared" si="74"/>
        <v/>
      </c>
      <c r="S54" s="613" t="str">
        <f t="shared" si="75"/>
        <v/>
      </c>
      <c r="T54" s="613" t="str">
        <f t="shared" si="76"/>
        <v/>
      </c>
      <c r="U54" s="613" t="str">
        <f t="shared" si="76"/>
        <v/>
      </c>
      <c r="V54" s="613" t="str">
        <f t="shared" si="76"/>
        <v/>
      </c>
      <c r="W54" s="613" t="str">
        <f t="shared" si="76"/>
        <v/>
      </c>
      <c r="X54" s="614" t="str">
        <f t="shared" si="76"/>
        <v/>
      </c>
    </row>
    <row r="55" spans="2:24" s="54" customFormat="1" ht="15" customHeight="1" x14ac:dyDescent="0.3">
      <c r="B55" s="625" t="s">
        <v>320</v>
      </c>
      <c r="C55" s="433"/>
      <c r="D55" s="433"/>
      <c r="E55" s="433"/>
      <c r="F55" s="429"/>
      <c r="G55" s="428"/>
      <c r="H55" s="428"/>
      <c r="I55" s="428"/>
      <c r="J55" s="428"/>
      <c r="K55" s="428"/>
      <c r="L55" s="428"/>
      <c r="M55" s="429"/>
      <c r="N55" s="547"/>
      <c r="O55" s="613" t="str">
        <f t="shared" si="74"/>
        <v/>
      </c>
      <c r="P55" s="613" t="str">
        <f t="shared" si="74"/>
        <v/>
      </c>
      <c r="Q55" s="614" t="str">
        <f t="shared" si="74"/>
        <v/>
      </c>
      <c r="R55" s="613" t="str">
        <f t="shared" si="74"/>
        <v/>
      </c>
      <c r="S55" s="613" t="str">
        <f t="shared" si="75"/>
        <v/>
      </c>
      <c r="T55" s="613" t="str">
        <f t="shared" si="76"/>
        <v/>
      </c>
      <c r="U55" s="613" t="str">
        <f t="shared" si="76"/>
        <v/>
      </c>
      <c r="V55" s="613" t="str">
        <f t="shared" si="76"/>
        <v/>
      </c>
      <c r="W55" s="613" t="str">
        <f t="shared" si="76"/>
        <v/>
      </c>
      <c r="X55" s="614" t="str">
        <f t="shared" si="76"/>
        <v/>
      </c>
    </row>
    <row r="56" spans="2:24" s="54" customFormat="1" ht="15" customHeight="1" x14ac:dyDescent="0.3">
      <c r="B56" s="625" t="s">
        <v>321</v>
      </c>
      <c r="C56" s="433"/>
      <c r="D56" s="433"/>
      <c r="E56" s="433"/>
      <c r="F56" s="429"/>
      <c r="G56" s="428"/>
      <c r="H56" s="428"/>
      <c r="I56" s="428"/>
      <c r="J56" s="428"/>
      <c r="K56" s="428"/>
      <c r="L56" s="428"/>
      <c r="M56" s="429"/>
      <c r="N56" s="547"/>
      <c r="O56" s="613" t="str">
        <f t="shared" si="74"/>
        <v/>
      </c>
      <c r="P56" s="613" t="str">
        <f t="shared" si="74"/>
        <v/>
      </c>
      <c r="Q56" s="614" t="str">
        <f t="shared" si="74"/>
        <v/>
      </c>
      <c r="R56" s="613" t="str">
        <f t="shared" si="74"/>
        <v/>
      </c>
      <c r="S56" s="613" t="str">
        <f t="shared" si="75"/>
        <v/>
      </c>
      <c r="T56" s="613" t="str">
        <f t="shared" si="76"/>
        <v/>
      </c>
      <c r="U56" s="613" t="str">
        <f t="shared" si="76"/>
        <v/>
      </c>
      <c r="V56" s="613" t="str">
        <f t="shared" si="76"/>
        <v/>
      </c>
      <c r="W56" s="613" t="str">
        <f t="shared" si="76"/>
        <v/>
      </c>
      <c r="X56" s="614" t="str">
        <f t="shared" si="76"/>
        <v/>
      </c>
    </row>
    <row r="57" spans="2:24" s="54" customFormat="1" ht="15" customHeight="1" x14ac:dyDescent="0.3">
      <c r="B57" s="625" t="s">
        <v>322</v>
      </c>
      <c r="C57" s="433"/>
      <c r="D57" s="433"/>
      <c r="E57" s="433"/>
      <c r="F57" s="429"/>
      <c r="G57" s="428"/>
      <c r="H57" s="428"/>
      <c r="I57" s="428"/>
      <c r="J57" s="428"/>
      <c r="K57" s="428"/>
      <c r="L57" s="428"/>
      <c r="M57" s="429"/>
      <c r="N57" s="547"/>
      <c r="O57" s="613" t="str">
        <f t="shared" si="74"/>
        <v/>
      </c>
      <c r="P57" s="613" t="str">
        <f t="shared" si="74"/>
        <v/>
      </c>
      <c r="Q57" s="614" t="str">
        <f t="shared" si="74"/>
        <v/>
      </c>
      <c r="R57" s="613" t="str">
        <f t="shared" si="74"/>
        <v/>
      </c>
      <c r="S57" s="613" t="str">
        <f t="shared" si="75"/>
        <v/>
      </c>
      <c r="T57" s="613" t="str">
        <f t="shared" si="76"/>
        <v/>
      </c>
      <c r="U57" s="613" t="str">
        <f t="shared" si="76"/>
        <v/>
      </c>
      <c r="V57" s="613" t="str">
        <f t="shared" si="76"/>
        <v/>
      </c>
      <c r="W57" s="613" t="str">
        <f t="shared" si="76"/>
        <v/>
      </c>
      <c r="X57" s="614" t="str">
        <f t="shared" si="76"/>
        <v/>
      </c>
    </row>
    <row r="58" spans="2:24" s="54" customFormat="1" ht="15" customHeight="1" x14ac:dyDescent="0.3">
      <c r="B58" s="625" t="s">
        <v>323</v>
      </c>
      <c r="C58" s="433"/>
      <c r="D58" s="433"/>
      <c r="E58" s="433"/>
      <c r="F58" s="429"/>
      <c r="G58" s="428"/>
      <c r="H58" s="428"/>
      <c r="I58" s="428"/>
      <c r="J58" s="428"/>
      <c r="K58" s="428"/>
      <c r="L58" s="428"/>
      <c r="M58" s="429"/>
      <c r="N58" s="547"/>
      <c r="O58" s="613" t="str">
        <f t="shared" si="74"/>
        <v/>
      </c>
      <c r="P58" s="613" t="str">
        <f t="shared" si="74"/>
        <v/>
      </c>
      <c r="Q58" s="614" t="str">
        <f t="shared" si="74"/>
        <v/>
      </c>
      <c r="R58" s="613" t="str">
        <f t="shared" si="74"/>
        <v/>
      </c>
      <c r="S58" s="613" t="str">
        <f t="shared" si="75"/>
        <v/>
      </c>
      <c r="T58" s="613" t="str">
        <f t="shared" si="76"/>
        <v/>
      </c>
      <c r="U58" s="613" t="str">
        <f t="shared" si="76"/>
        <v/>
      </c>
      <c r="V58" s="613" t="str">
        <f t="shared" si="76"/>
        <v/>
      </c>
      <c r="W58" s="613" t="str">
        <f t="shared" si="76"/>
        <v/>
      </c>
      <c r="X58" s="614" t="str">
        <f t="shared" si="76"/>
        <v/>
      </c>
    </row>
    <row r="59" spans="2:24" s="54" customFormat="1" ht="15" customHeight="1" x14ac:dyDescent="0.3">
      <c r="B59" s="625" t="s">
        <v>324</v>
      </c>
      <c r="C59" s="433"/>
      <c r="D59" s="433"/>
      <c r="E59" s="433"/>
      <c r="F59" s="429"/>
      <c r="G59" s="428"/>
      <c r="H59" s="428"/>
      <c r="I59" s="428"/>
      <c r="J59" s="428"/>
      <c r="K59" s="428"/>
      <c r="L59" s="428"/>
      <c r="M59" s="429"/>
      <c r="N59" s="547"/>
      <c r="O59" s="613" t="str">
        <f t="shared" si="74"/>
        <v/>
      </c>
      <c r="P59" s="613" t="str">
        <f t="shared" si="74"/>
        <v/>
      </c>
      <c r="Q59" s="614" t="str">
        <f t="shared" si="74"/>
        <v/>
      </c>
      <c r="R59" s="613" t="str">
        <f t="shared" si="74"/>
        <v/>
      </c>
      <c r="S59" s="613" t="str">
        <f t="shared" si="75"/>
        <v/>
      </c>
      <c r="T59" s="613" t="str">
        <f t="shared" si="76"/>
        <v/>
      </c>
      <c r="U59" s="613" t="str">
        <f t="shared" si="76"/>
        <v/>
      </c>
      <c r="V59" s="613" t="str">
        <f t="shared" si="76"/>
        <v/>
      </c>
      <c r="W59" s="613" t="str">
        <f t="shared" si="76"/>
        <v/>
      </c>
      <c r="X59" s="614" t="str">
        <f t="shared" si="76"/>
        <v/>
      </c>
    </row>
    <row r="60" spans="2:24" s="54" customFormat="1" ht="15" customHeight="1" x14ac:dyDescent="0.3">
      <c r="B60" s="626" t="s">
        <v>325</v>
      </c>
      <c r="C60" s="434"/>
      <c r="D60" s="434"/>
      <c r="E60" s="433"/>
      <c r="F60" s="429"/>
      <c r="G60" s="435"/>
      <c r="H60" s="435"/>
      <c r="I60" s="435"/>
      <c r="J60" s="435"/>
      <c r="K60" s="435"/>
      <c r="L60" s="435"/>
      <c r="M60" s="436"/>
      <c r="N60" s="547"/>
      <c r="O60" s="613" t="str">
        <f t="shared" si="74"/>
        <v/>
      </c>
      <c r="P60" s="613" t="str">
        <f t="shared" si="74"/>
        <v/>
      </c>
      <c r="Q60" s="614" t="str">
        <f t="shared" si="74"/>
        <v/>
      </c>
      <c r="R60" s="613" t="str">
        <f t="shared" si="74"/>
        <v/>
      </c>
      <c r="S60" s="613" t="str">
        <f t="shared" si="75"/>
        <v/>
      </c>
      <c r="T60" s="613" t="str">
        <f t="shared" si="76"/>
        <v/>
      </c>
      <c r="U60" s="613" t="str">
        <f t="shared" si="76"/>
        <v/>
      </c>
      <c r="V60" s="613" t="str">
        <f t="shared" si="76"/>
        <v/>
      </c>
      <c r="W60" s="613" t="str">
        <f t="shared" si="76"/>
        <v/>
      </c>
      <c r="X60" s="614" t="str">
        <f t="shared" si="76"/>
        <v/>
      </c>
    </row>
    <row r="61" spans="2:24" s="54" customFormat="1" ht="15" customHeight="1" thickBot="1" x14ac:dyDescent="0.35">
      <c r="B61" s="586" t="s">
        <v>326</v>
      </c>
      <c r="C61" s="595" t="str">
        <f t="shared" ref="C61:M61" si="77">IF(COUNT(C48:C60) &gt; 0, SUM(C48:C60), "")</f>
        <v/>
      </c>
      <c r="D61" s="595" t="str">
        <f t="shared" si="77"/>
        <v/>
      </c>
      <c r="E61" s="595" t="str">
        <f t="shared" si="77"/>
        <v/>
      </c>
      <c r="F61" s="596" t="str">
        <f t="shared" si="77"/>
        <v/>
      </c>
      <c r="G61" s="595" t="str">
        <f t="shared" si="77"/>
        <v/>
      </c>
      <c r="H61" s="595" t="str">
        <f t="shared" si="77"/>
        <v/>
      </c>
      <c r="I61" s="595" t="str">
        <f t="shared" si="77"/>
        <v/>
      </c>
      <c r="J61" s="595" t="str">
        <f t="shared" si="77"/>
        <v/>
      </c>
      <c r="K61" s="595" t="str">
        <f t="shared" si="77"/>
        <v/>
      </c>
      <c r="L61" s="595" t="str">
        <f t="shared" si="77"/>
        <v/>
      </c>
      <c r="M61" s="596" t="str">
        <f t="shared" si="77"/>
        <v/>
      </c>
      <c r="N61" s="709"/>
      <c r="O61" s="616" t="str">
        <f t="shared" si="74"/>
        <v/>
      </c>
      <c r="P61" s="616" t="str">
        <f t="shared" si="74"/>
        <v/>
      </c>
      <c r="Q61" s="617" t="str">
        <f t="shared" si="74"/>
        <v/>
      </c>
      <c r="R61" s="616" t="str">
        <f t="shared" si="74"/>
        <v/>
      </c>
      <c r="S61" s="616" t="str">
        <f t="shared" si="75"/>
        <v/>
      </c>
      <c r="T61" s="616" t="str">
        <f t="shared" si="76"/>
        <v/>
      </c>
      <c r="U61" s="616" t="str">
        <f t="shared" si="76"/>
        <v/>
      </c>
      <c r="V61" s="616" t="str">
        <f t="shared" si="76"/>
        <v/>
      </c>
      <c r="W61" s="616" t="str">
        <f t="shared" si="76"/>
        <v/>
      </c>
      <c r="X61" s="617" t="str">
        <f t="shared" si="76"/>
        <v/>
      </c>
    </row>
    <row r="62" spans="2:24" s="54" customFormat="1" ht="25.2" customHeight="1" x14ac:dyDescent="0.3">
      <c r="B62" s="560"/>
      <c r="C62" s="672"/>
      <c r="D62" s="672"/>
      <c r="E62" s="672"/>
      <c r="F62" s="673"/>
      <c r="O62" s="291"/>
      <c r="P62" s="291"/>
      <c r="Q62" s="291"/>
      <c r="R62" s="291"/>
      <c r="S62" s="557"/>
      <c r="T62" s="557"/>
      <c r="U62" s="557"/>
      <c r="V62" s="557"/>
    </row>
    <row r="63" spans="2:24" s="150" customFormat="1" ht="25.2" customHeight="1" x14ac:dyDescent="0.3">
      <c r="B63" s="92" t="s">
        <v>611</v>
      </c>
      <c r="C63" s="92"/>
      <c r="D63" s="92"/>
      <c r="E63" s="92"/>
      <c r="F63" s="92"/>
      <c r="G63" s="92"/>
      <c r="H63" s="92"/>
      <c r="I63" s="92"/>
      <c r="J63" s="92"/>
      <c r="K63" s="646"/>
      <c r="L63" s="646"/>
      <c r="M63" s="646"/>
      <c r="N63" s="113"/>
      <c r="O63" s="113"/>
      <c r="P63" s="113"/>
      <c r="Q63" s="113"/>
    </row>
    <row r="64" spans="2:24" x14ac:dyDescent="0.25">
      <c r="B64" s="2"/>
      <c r="C64" s="2"/>
      <c r="D64" s="2"/>
      <c r="E64" s="2"/>
      <c r="F64" s="2"/>
      <c r="G64" s="2"/>
      <c r="H64" s="2"/>
      <c r="I64" s="2"/>
      <c r="J64" s="2"/>
    </row>
    <row r="65" spans="2:13" x14ac:dyDescent="0.25">
      <c r="B65" s="2"/>
      <c r="C65" s="2"/>
      <c r="D65" s="2"/>
      <c r="E65" s="2"/>
      <c r="F65" s="2"/>
      <c r="G65" s="2"/>
      <c r="H65" s="2"/>
      <c r="I65" s="2"/>
      <c r="J65" s="2"/>
    </row>
    <row r="66" spans="2:13" x14ac:dyDescent="0.25">
      <c r="B66" s="2"/>
      <c r="C66" s="2"/>
      <c r="D66" s="2"/>
      <c r="E66" s="2"/>
      <c r="F66" s="2"/>
      <c r="G66" s="2"/>
      <c r="H66" s="2"/>
      <c r="I66" s="2"/>
      <c r="J66" s="2"/>
    </row>
    <row r="67" spans="2:13" x14ac:dyDescent="0.25">
      <c r="B67" s="2"/>
      <c r="C67" s="2"/>
      <c r="D67" s="2"/>
      <c r="E67" s="2"/>
      <c r="F67" s="2"/>
      <c r="G67" s="2"/>
      <c r="H67" s="2"/>
      <c r="I67" s="2"/>
      <c r="J67" s="2"/>
    </row>
    <row r="68" spans="2:13" x14ac:dyDescent="0.25">
      <c r="B68" s="2"/>
      <c r="C68" s="2"/>
      <c r="D68" s="2"/>
      <c r="E68" s="2"/>
      <c r="F68" s="2"/>
      <c r="G68" s="2"/>
      <c r="H68" s="2"/>
      <c r="I68" s="2"/>
      <c r="J68" s="2"/>
    </row>
    <row r="69" spans="2:13" x14ac:dyDescent="0.25">
      <c r="B69" s="2"/>
      <c r="C69" s="2"/>
      <c r="D69" s="2"/>
      <c r="E69" s="2"/>
      <c r="F69" s="2"/>
      <c r="G69" s="2"/>
      <c r="H69" s="2"/>
      <c r="I69" s="2"/>
      <c r="J69" s="2"/>
    </row>
    <row r="70" spans="2:13" x14ac:dyDescent="0.25">
      <c r="B70" s="2"/>
      <c r="C70" s="2"/>
      <c r="D70" s="2"/>
      <c r="E70" s="2"/>
      <c r="F70" s="2"/>
      <c r="G70" s="2"/>
      <c r="H70" s="2"/>
      <c r="I70" s="2"/>
      <c r="J70" s="2"/>
    </row>
    <row r="71" spans="2:13" x14ac:dyDescent="0.25">
      <c r="B71" s="2"/>
      <c r="C71" s="2"/>
      <c r="D71" s="2"/>
      <c r="E71" s="2"/>
      <c r="F71" s="2"/>
      <c r="G71" s="2"/>
      <c r="H71" s="2"/>
      <c r="I71" s="2"/>
      <c r="J71" s="2"/>
    </row>
    <row r="72" spans="2:13" x14ac:dyDescent="0.25">
      <c r="B72" s="2"/>
      <c r="C72" s="2"/>
      <c r="D72" s="2"/>
      <c r="E72" s="2"/>
      <c r="F72" s="2"/>
      <c r="G72" s="2"/>
      <c r="H72" s="2"/>
      <c r="I72" s="2"/>
      <c r="J72" s="2"/>
    </row>
    <row r="73" spans="2:13" x14ac:dyDescent="0.25">
      <c r="B73" s="2"/>
      <c r="C73" s="2"/>
      <c r="D73" s="2"/>
      <c r="E73" s="2"/>
      <c r="F73" s="2"/>
      <c r="G73" s="2"/>
      <c r="H73" s="2"/>
      <c r="I73" s="2"/>
      <c r="J73" s="2"/>
    </row>
    <row r="74" spans="2:13" x14ac:dyDescent="0.25">
      <c r="B74" s="2"/>
      <c r="C74" s="2"/>
      <c r="D74" s="2"/>
      <c r="E74" s="2"/>
      <c r="F74" s="2"/>
      <c r="G74" s="2"/>
      <c r="H74" s="2"/>
      <c r="I74" s="2"/>
      <c r="J74" s="2"/>
    </row>
    <row r="75" spans="2:13" x14ac:dyDescent="0.25">
      <c r="B75" s="2"/>
      <c r="C75" s="2"/>
      <c r="D75" s="2"/>
      <c r="E75" s="2"/>
      <c r="F75" s="2"/>
      <c r="G75" s="2"/>
      <c r="H75" s="2"/>
      <c r="I75" s="2"/>
      <c r="J75" s="2"/>
    </row>
    <row r="76" spans="2:13" x14ac:dyDescent="0.25">
      <c r="B76" s="2"/>
      <c r="C76" s="2"/>
      <c r="D76" s="2"/>
      <c r="E76" s="2"/>
      <c r="F76" s="2"/>
      <c r="G76" s="2"/>
      <c r="H76" s="2"/>
      <c r="I76" s="2"/>
      <c r="J76" s="2"/>
    </row>
    <row r="77" spans="2:13" x14ac:dyDescent="0.25">
      <c r="B77" s="2"/>
      <c r="C77" s="2"/>
      <c r="D77" s="2"/>
      <c r="E77" s="2"/>
      <c r="F77" s="2"/>
      <c r="G77" s="2"/>
      <c r="H77" s="2"/>
      <c r="I77" s="2"/>
      <c r="J77" s="2"/>
    </row>
    <row r="78" spans="2:13" ht="15" customHeight="1" x14ac:dyDescent="0.25">
      <c r="B78" s="34"/>
      <c r="C78" s="91"/>
      <c r="D78" s="91"/>
      <c r="E78" s="91"/>
      <c r="F78" s="91"/>
      <c r="G78" s="91"/>
      <c r="H78" s="91"/>
      <c r="I78" s="2"/>
      <c r="J78" s="2"/>
    </row>
    <row r="79" spans="2:13" x14ac:dyDescent="0.25">
      <c r="B79" s="23"/>
      <c r="C79" s="23"/>
      <c r="D79" s="23"/>
      <c r="E79" s="23"/>
      <c r="F79" s="23"/>
      <c r="G79" s="23"/>
      <c r="H79" s="23"/>
      <c r="I79" s="23"/>
      <c r="J79" s="23"/>
      <c r="K79" s="147"/>
      <c r="L79" s="147"/>
      <c r="M79" s="147"/>
    </row>
    <row r="80" spans="2:13" x14ac:dyDescent="0.25">
      <c r="B80" s="2"/>
      <c r="C80" s="2"/>
      <c r="D80" s="2"/>
      <c r="E80" s="2"/>
      <c r="F80" s="2"/>
      <c r="G80" s="2"/>
      <c r="H80" s="2"/>
      <c r="I80" s="2"/>
      <c r="J80" s="2"/>
    </row>
    <row r="81" spans="2:10" x14ac:dyDescent="0.25">
      <c r="B81" s="2"/>
      <c r="C81" s="2"/>
      <c r="D81" s="2"/>
      <c r="E81" s="2"/>
      <c r="F81" s="2"/>
      <c r="G81" s="2"/>
      <c r="H81" s="2"/>
      <c r="I81" s="2"/>
      <c r="J81" s="2"/>
    </row>
    <row r="82" spans="2:10" x14ac:dyDescent="0.25">
      <c r="B82" s="2"/>
      <c r="C82" s="2"/>
      <c r="D82" s="2"/>
      <c r="E82" s="2"/>
      <c r="F82" s="2"/>
      <c r="G82" s="2"/>
      <c r="H82" s="2"/>
      <c r="I82" s="2"/>
      <c r="J82" s="2"/>
    </row>
    <row r="83" spans="2:10" x14ac:dyDescent="0.25">
      <c r="B83" s="2"/>
      <c r="C83" s="2"/>
      <c r="D83" s="2"/>
      <c r="E83" s="2"/>
      <c r="F83" s="2"/>
      <c r="G83" s="2"/>
      <c r="H83" s="2"/>
      <c r="I83" s="2"/>
      <c r="J83" s="2"/>
    </row>
    <row r="84" spans="2:10" x14ac:dyDescent="0.25">
      <c r="B84" s="2"/>
      <c r="C84" s="2"/>
      <c r="D84" s="2"/>
      <c r="E84" s="2"/>
      <c r="F84" s="2"/>
      <c r="G84" s="2"/>
      <c r="H84" s="2"/>
      <c r="I84" s="2"/>
      <c r="J84" s="2"/>
    </row>
    <row r="85" spans="2:10" x14ac:dyDescent="0.25">
      <c r="B85" s="2"/>
      <c r="C85" s="2"/>
      <c r="D85" s="2"/>
      <c r="E85" s="2"/>
      <c r="F85" s="2"/>
      <c r="G85" s="2"/>
      <c r="H85" s="2"/>
      <c r="I85" s="2"/>
      <c r="J85" s="2"/>
    </row>
    <row r="86" spans="2:10" x14ac:dyDescent="0.25">
      <c r="B86" s="2"/>
      <c r="C86" s="2"/>
      <c r="D86" s="2"/>
      <c r="E86" s="2"/>
      <c r="F86" s="2"/>
      <c r="G86" s="2"/>
      <c r="H86" s="2"/>
      <c r="I86" s="2"/>
      <c r="J86" s="2"/>
    </row>
    <row r="87" spans="2:10" x14ac:dyDescent="0.25">
      <c r="B87" s="2"/>
      <c r="C87" s="2"/>
      <c r="D87" s="2"/>
      <c r="E87" s="2"/>
      <c r="F87" s="2"/>
      <c r="G87" s="2"/>
      <c r="H87" s="2"/>
      <c r="I87" s="2"/>
      <c r="J87" s="2"/>
    </row>
    <row r="88" spans="2:10" x14ac:dyDescent="0.25">
      <c r="B88" s="2"/>
      <c r="C88" s="2"/>
      <c r="D88" s="2"/>
      <c r="E88" s="2"/>
      <c r="F88" s="2"/>
      <c r="G88" s="2"/>
      <c r="H88" s="2"/>
      <c r="I88" s="2"/>
      <c r="J88" s="2"/>
    </row>
    <row r="89" spans="2:10" x14ac:dyDescent="0.25">
      <c r="B89" s="2"/>
      <c r="C89" s="2"/>
      <c r="D89" s="2"/>
      <c r="E89" s="2"/>
      <c r="F89" s="2"/>
      <c r="G89" s="2"/>
      <c r="H89" s="2"/>
      <c r="I89" s="2"/>
      <c r="J89" s="2"/>
    </row>
    <row r="90" spans="2:10" x14ac:dyDescent="0.25">
      <c r="B90" s="2"/>
      <c r="C90" s="2"/>
      <c r="D90" s="2"/>
      <c r="E90" s="2"/>
      <c r="F90" s="2"/>
      <c r="G90" s="2"/>
      <c r="H90" s="2"/>
      <c r="I90" s="2"/>
      <c r="J90" s="2"/>
    </row>
    <row r="91" spans="2:10" x14ac:dyDescent="0.25">
      <c r="B91" s="2"/>
      <c r="C91" s="2"/>
      <c r="D91" s="2"/>
      <c r="E91" s="2"/>
      <c r="F91" s="2"/>
      <c r="G91" s="2"/>
      <c r="H91" s="2"/>
      <c r="I91" s="2"/>
      <c r="J91" s="2"/>
    </row>
    <row r="92" spans="2:10" x14ac:dyDescent="0.25">
      <c r="B92" s="2"/>
      <c r="C92" s="2"/>
      <c r="D92" s="2"/>
      <c r="E92" s="2"/>
      <c r="F92" s="2"/>
      <c r="G92" s="2"/>
      <c r="H92" s="2"/>
      <c r="I92" s="2"/>
      <c r="J92" s="2"/>
    </row>
    <row r="93" spans="2:10" x14ac:dyDescent="0.25">
      <c r="B93" s="2"/>
      <c r="C93" s="2"/>
      <c r="D93" s="2"/>
      <c r="E93" s="2"/>
      <c r="F93" s="2"/>
      <c r="G93" s="2"/>
      <c r="H93" s="2"/>
      <c r="I93" s="2"/>
      <c r="J93" s="2"/>
    </row>
    <row r="94" spans="2:10" x14ac:dyDescent="0.25">
      <c r="B94" s="2"/>
      <c r="C94" s="2"/>
      <c r="D94" s="2"/>
      <c r="E94" s="2"/>
      <c r="F94" s="2"/>
      <c r="G94" s="2"/>
      <c r="H94" s="2"/>
      <c r="I94" s="2"/>
      <c r="J94" s="2"/>
    </row>
    <row r="95" spans="2:10" x14ac:dyDescent="0.25">
      <c r="B95" s="2"/>
      <c r="C95" s="2"/>
      <c r="D95" s="2"/>
      <c r="E95" s="2"/>
      <c r="F95" s="2"/>
      <c r="G95" s="2"/>
      <c r="H95" s="2"/>
      <c r="I95" s="2"/>
      <c r="J95" s="2"/>
    </row>
    <row r="96" spans="2:10" x14ac:dyDescent="0.25">
      <c r="B96" s="2"/>
      <c r="C96" s="2"/>
      <c r="D96" s="2"/>
      <c r="E96" s="2"/>
      <c r="F96" s="2"/>
      <c r="G96" s="2"/>
      <c r="H96" s="2"/>
      <c r="I96" s="2"/>
      <c r="J96" s="2"/>
    </row>
  </sheetData>
  <sheetProtection algorithmName="SHA-512" hashValue="n1T0yivUiYYSgVwh5xsxUw1jBADgtsopySU/xrc1lq20huwXayKBtH0JVKQt33/HQJzU66AgVqNM1rp9KrqqsQ==" saltValue="mU+oePHz07a4suAqc9CZmQ==" spinCount="100000" sheet="1" formatCells="0" formatColumns="0" formatRows="0"/>
  <conditionalFormatting sqref="C37">
    <cfRule type="cellIs" dxfId="21" priority="7" operator="lessThan">
      <formula>#REF!</formula>
    </cfRule>
    <cfRule type="cellIs" dxfId="20" priority="8" operator="greaterThan">
      <formula>#REF!</formula>
    </cfRule>
  </conditionalFormatting>
  <conditionalFormatting sqref="C48:E60 C62:E62">
    <cfRule type="cellIs" dxfId="19" priority="23" operator="lessThan">
      <formula>#REF!</formula>
    </cfRule>
    <cfRule type="cellIs" dxfId="18" priority="24" operator="greaterThan">
      <formula>#REF!</formula>
    </cfRule>
  </conditionalFormatting>
  <conditionalFormatting sqref="C61:M61">
    <cfRule type="cellIs" dxfId="17" priority="1" operator="lessThan">
      <formula>#REF!</formula>
    </cfRule>
    <cfRule type="cellIs" dxfId="16" priority="2" operator="greaterThan">
      <formula>#REF!</formula>
    </cfRule>
  </conditionalFormatting>
  <conditionalFormatting sqref="F21:I25">
    <cfRule type="cellIs" dxfId="15" priority="27" operator="lessThan">
      <formula>#REF!</formula>
    </cfRule>
    <cfRule type="cellIs" dxfId="14" priority="28" operator="greaterThan">
      <formula>#REF!</formula>
    </cfRule>
  </conditionalFormatting>
  <conditionalFormatting sqref="F27:I27">
    <cfRule type="cellIs" dxfId="13" priority="25" operator="lessThan">
      <formula>#REF!</formula>
    </cfRule>
    <cfRule type="cellIs" dxfId="12" priority="26" operator="greaterThan">
      <formula>#REF!</formula>
    </cfRule>
  </conditionalFormatting>
  <conditionalFormatting sqref="F30:I34">
    <cfRule type="cellIs" dxfId="11" priority="21" operator="lessThan">
      <formula>#REF!</formula>
    </cfRule>
    <cfRule type="cellIs" dxfId="10" priority="22" operator="greaterThan">
      <formula>#REF!</formula>
    </cfRule>
  </conditionalFormatting>
  <conditionalFormatting sqref="F39:I43">
    <cfRule type="cellIs" dxfId="9" priority="5" operator="lessThan">
      <formula>#REF!</formula>
    </cfRule>
    <cfRule type="cellIs" dxfId="8" priority="6" operator="greaterThan">
      <formula>#REF!</formula>
    </cfRule>
  </conditionalFormatting>
  <conditionalFormatting sqref="P35:R36">
    <cfRule type="cellIs" dxfId="7" priority="9" operator="lessThan">
      <formula>#REF!</formula>
    </cfRule>
    <cfRule type="cellIs" dxfId="6" priority="10" operator="greaterThan">
      <formula>#REF!</formula>
    </cfRule>
  </conditionalFormatting>
  <dataValidations count="1">
    <dataValidation type="whole" operator="greaterThanOrEqual" allowBlank="1" showInputMessage="1" showErrorMessage="1" sqref="C48:M60 C39:M43 C21:M25 C30:M34" xr:uid="{00000000-0002-0000-1200-000000000000}">
      <formula1>0</formula1>
    </dataValidation>
  </dataValidations>
  <hyperlinks>
    <hyperlink ref="A1" location="Template_contents_bottom" display="Back to contents"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A1:D156"/>
  <sheetViews>
    <sheetView topLeftCell="A72" zoomScale="80" zoomScaleNormal="80" workbookViewId="0"/>
  </sheetViews>
  <sheetFormatPr defaultColWidth="9" defaultRowHeight="13.8" x14ac:dyDescent="0.25"/>
  <cols>
    <col min="1" max="1" width="9.6640625" style="5" customWidth="1"/>
    <col min="2" max="2" width="91" style="5" customWidth="1"/>
    <col min="3" max="3" width="157.6640625" style="5" customWidth="1"/>
    <col min="4" max="5" width="14.6640625" style="5" bestFit="1" customWidth="1"/>
    <col min="6" max="16384" width="9" style="5"/>
  </cols>
  <sheetData>
    <row r="1" spans="1:3" ht="18" customHeight="1" x14ac:dyDescent="0.25">
      <c r="A1" s="2"/>
      <c r="B1" s="2"/>
      <c r="C1" s="2"/>
    </row>
    <row r="2" spans="1:3" ht="28.2" customHeight="1" x14ac:dyDescent="0.25">
      <c r="A2" s="2"/>
      <c r="B2" s="13" t="s">
        <v>19</v>
      </c>
      <c r="C2" s="2"/>
    </row>
    <row r="3" spans="1:3" ht="25.2" customHeight="1" x14ac:dyDescent="0.25">
      <c r="A3" s="2"/>
      <c r="B3" s="14"/>
      <c r="C3" s="14"/>
    </row>
    <row r="4" spans="1:3" ht="25.2" customHeight="1" thickBot="1" x14ac:dyDescent="0.3">
      <c r="A4" s="2"/>
      <c r="B4" s="8" t="s">
        <v>20</v>
      </c>
      <c r="C4" s="14"/>
    </row>
    <row r="5" spans="1:3" ht="25.2" customHeight="1" x14ac:dyDescent="0.25">
      <c r="A5" s="2"/>
      <c r="B5" s="866" t="s">
        <v>21</v>
      </c>
      <c r="C5" s="14"/>
    </row>
    <row r="6" spans="1:3" ht="25.2" customHeight="1" x14ac:dyDescent="0.25">
      <c r="A6" s="2"/>
      <c r="B6" s="867" t="s">
        <v>22</v>
      </c>
      <c r="C6" s="14"/>
    </row>
    <row r="7" spans="1:3" ht="25.2" customHeight="1" x14ac:dyDescent="0.25">
      <c r="A7" s="2"/>
      <c r="B7" s="868" t="s">
        <v>23</v>
      </c>
      <c r="C7" s="14"/>
    </row>
    <row r="8" spans="1:3" ht="25.2" customHeight="1" x14ac:dyDescent="0.25">
      <c r="A8" s="2"/>
      <c r="B8" s="869" t="s">
        <v>24</v>
      </c>
      <c r="C8" s="14"/>
    </row>
    <row r="9" spans="1:3" ht="25.2" customHeight="1" x14ac:dyDescent="0.25">
      <c r="A9" s="2"/>
      <c r="B9" s="870" t="s">
        <v>25</v>
      </c>
      <c r="C9" s="14"/>
    </row>
    <row r="10" spans="1:3" ht="25.2" customHeight="1" x14ac:dyDescent="0.25">
      <c r="A10" s="2"/>
      <c r="B10" s="871" t="s">
        <v>26</v>
      </c>
      <c r="C10" s="14"/>
    </row>
    <row r="11" spans="1:3" ht="25.2" customHeight="1" thickBot="1" x14ac:dyDescent="0.3">
      <c r="A11" s="2"/>
      <c r="B11" s="872" t="s">
        <v>27</v>
      </c>
      <c r="C11" s="14"/>
    </row>
    <row r="12" spans="1:3" ht="25.2" customHeight="1" x14ac:dyDescent="0.25">
      <c r="A12" s="2"/>
      <c r="B12" s="873"/>
      <c r="C12" s="14"/>
    </row>
    <row r="13" spans="1:3" ht="25.2" customHeight="1" thickBot="1" x14ac:dyDescent="0.3">
      <c r="A13" s="2"/>
      <c r="B13" s="8" t="s">
        <v>28</v>
      </c>
      <c r="C13" s="8"/>
    </row>
    <row r="14" spans="1:3" ht="18" customHeight="1" x14ac:dyDescent="0.25">
      <c r="A14" s="2"/>
      <c r="B14" s="874" t="s">
        <v>29</v>
      </c>
      <c r="C14" s="875"/>
    </row>
    <row r="15" spans="1:3" ht="18" customHeight="1" x14ac:dyDescent="0.25">
      <c r="A15" s="2"/>
      <c r="B15" s="330" t="s">
        <v>30</v>
      </c>
      <c r="C15" s="876"/>
    </row>
    <row r="16" spans="1:3" ht="18" customHeight="1" thickBot="1" x14ac:dyDescent="0.3">
      <c r="A16" s="2"/>
      <c r="B16" s="877"/>
      <c r="C16" s="878"/>
    </row>
    <row r="17" spans="1:4" ht="25.2" customHeight="1" x14ac:dyDescent="0.25">
      <c r="A17" s="2"/>
      <c r="B17" s="14"/>
      <c r="C17" s="14"/>
    </row>
    <row r="18" spans="1:4" s="16" customFormat="1" ht="25.2" customHeight="1" thickBot="1" x14ac:dyDescent="0.35">
      <c r="A18" s="15"/>
      <c r="B18" s="8" t="s">
        <v>31</v>
      </c>
      <c r="C18" s="8"/>
    </row>
    <row r="19" spans="1:4" s="16" customFormat="1" ht="18" customHeight="1" x14ac:dyDescent="0.3">
      <c r="A19" s="15"/>
      <c r="B19" s="879" t="s">
        <v>32</v>
      </c>
      <c r="C19" s="880"/>
    </row>
    <row r="20" spans="1:4" s="16" customFormat="1" ht="18" customHeight="1" x14ac:dyDescent="0.3">
      <c r="A20" s="15"/>
      <c r="B20" s="977" t="s">
        <v>33</v>
      </c>
      <c r="C20" s="881"/>
    </row>
    <row r="21" spans="1:4" s="16" customFormat="1" ht="18" customHeight="1" x14ac:dyDescent="0.3">
      <c r="A21" s="15"/>
      <c r="B21" s="882"/>
      <c r="C21" s="883"/>
    </row>
    <row r="22" spans="1:4" s="16" customFormat="1" ht="18" customHeight="1" x14ac:dyDescent="0.3">
      <c r="A22" s="15"/>
      <c r="B22" s="884" t="s">
        <v>34</v>
      </c>
      <c r="C22" s="885"/>
      <c r="D22" s="17"/>
    </row>
    <row r="23" spans="1:4" s="16" customFormat="1" ht="18" customHeight="1" x14ac:dyDescent="0.3">
      <c r="A23" s="15"/>
      <c r="B23" s="884" t="s">
        <v>35</v>
      </c>
      <c r="C23" s="885"/>
      <c r="D23" s="17"/>
    </row>
    <row r="24" spans="1:4" s="16" customFormat="1" ht="18" customHeight="1" x14ac:dyDescent="0.3">
      <c r="A24" s="15"/>
      <c r="B24" s="884" t="s">
        <v>36</v>
      </c>
      <c r="C24" s="885"/>
      <c r="D24" s="17"/>
    </row>
    <row r="25" spans="1:4" s="16" customFormat="1" ht="18" customHeight="1" x14ac:dyDescent="0.3">
      <c r="A25" s="15"/>
      <c r="B25" s="884" t="s">
        <v>37</v>
      </c>
      <c r="C25" s="885"/>
      <c r="D25" s="17"/>
    </row>
    <row r="26" spans="1:4" s="16" customFormat="1" ht="18" customHeight="1" x14ac:dyDescent="0.3">
      <c r="A26" s="15"/>
      <c r="B26" s="884" t="s">
        <v>38</v>
      </c>
      <c r="C26" s="885"/>
      <c r="D26" s="17"/>
    </row>
    <row r="27" spans="1:4" s="16" customFormat="1" ht="18" customHeight="1" x14ac:dyDescent="0.3">
      <c r="A27" s="15"/>
      <c r="B27" s="884" t="s">
        <v>39</v>
      </c>
      <c r="C27" s="885"/>
      <c r="D27" s="17"/>
    </row>
    <row r="28" spans="1:4" s="16" customFormat="1" ht="18" customHeight="1" x14ac:dyDescent="0.3">
      <c r="A28" s="15"/>
      <c r="B28" s="884" t="s">
        <v>40</v>
      </c>
      <c r="C28" s="885"/>
      <c r="D28" s="17"/>
    </row>
    <row r="29" spans="1:4" s="16" customFormat="1" ht="18" customHeight="1" x14ac:dyDescent="0.3">
      <c r="A29" s="15"/>
      <c r="B29" s="884" t="s">
        <v>41</v>
      </c>
      <c r="C29" s="885"/>
      <c r="D29" s="17"/>
    </row>
    <row r="30" spans="1:4" s="16" customFormat="1" ht="18" customHeight="1" x14ac:dyDescent="0.3">
      <c r="A30" s="15"/>
      <c r="B30" s="886"/>
      <c r="C30" s="885"/>
      <c r="D30" s="17"/>
    </row>
    <row r="31" spans="1:4" s="16" customFormat="1" ht="18" customHeight="1" x14ac:dyDescent="0.3">
      <c r="A31" s="15"/>
      <c r="B31" s="884" t="s">
        <v>42</v>
      </c>
      <c r="C31" s="885"/>
      <c r="D31" s="17"/>
    </row>
    <row r="32" spans="1:4" s="16" customFormat="1" ht="18" customHeight="1" x14ac:dyDescent="0.3">
      <c r="A32" s="15"/>
      <c r="B32" s="884" t="s">
        <v>43</v>
      </c>
      <c r="C32" s="885"/>
      <c r="D32" s="17"/>
    </row>
    <row r="33" spans="1:4" s="16" customFormat="1" ht="18" customHeight="1" x14ac:dyDescent="0.3">
      <c r="A33" s="15"/>
      <c r="B33" s="884" t="s">
        <v>44</v>
      </c>
      <c r="C33" s="885"/>
      <c r="D33" s="17"/>
    </row>
    <row r="34" spans="1:4" s="16" customFormat="1" ht="18" customHeight="1" x14ac:dyDescent="0.3">
      <c r="A34" s="15"/>
      <c r="B34" s="884" t="s">
        <v>45</v>
      </c>
      <c r="C34" s="885"/>
      <c r="D34" s="17"/>
    </row>
    <row r="35" spans="1:4" s="16" customFormat="1" ht="18" customHeight="1" x14ac:dyDescent="0.3">
      <c r="A35" s="15"/>
      <c r="B35" s="884"/>
      <c r="C35" s="885"/>
      <c r="D35" s="17"/>
    </row>
    <row r="36" spans="1:4" s="16" customFormat="1" ht="18" customHeight="1" x14ac:dyDescent="0.3">
      <c r="A36" s="15"/>
      <c r="B36" s="884" t="s">
        <v>46</v>
      </c>
      <c r="C36" s="885"/>
      <c r="D36" s="17"/>
    </row>
    <row r="37" spans="1:4" s="20" customFormat="1" ht="18" customHeight="1" x14ac:dyDescent="0.3">
      <c r="A37" s="887"/>
      <c r="B37" s="978" t="s">
        <v>47</v>
      </c>
      <c r="C37" s="888"/>
      <c r="D37" s="19"/>
    </row>
    <row r="38" spans="1:4" s="20" customFormat="1" ht="18" customHeight="1" x14ac:dyDescent="0.3">
      <c r="A38" s="887"/>
      <c r="B38" s="18"/>
      <c r="C38" s="888"/>
      <c r="D38" s="21"/>
    </row>
    <row r="39" spans="1:4" s="20" customFormat="1" ht="18" customHeight="1" x14ac:dyDescent="0.3">
      <c r="A39" s="887"/>
      <c r="B39" s="884" t="s">
        <v>48</v>
      </c>
      <c r="C39" s="888"/>
      <c r="D39" s="21"/>
    </row>
    <row r="40" spans="1:4" s="20" customFormat="1" ht="18" customHeight="1" x14ac:dyDescent="0.3">
      <c r="A40" s="887"/>
      <c r="B40" s="331" t="s">
        <v>49</v>
      </c>
      <c r="C40" s="888"/>
      <c r="D40" s="21"/>
    </row>
    <row r="41" spans="1:4" ht="18" customHeight="1" thickBot="1" x14ac:dyDescent="0.3">
      <c r="A41" s="2"/>
      <c r="B41" s="22"/>
      <c r="C41" s="889"/>
      <c r="D41" s="19"/>
    </row>
    <row r="42" spans="1:4" ht="25.2" customHeight="1" x14ac:dyDescent="0.25">
      <c r="A42" s="2"/>
      <c r="B42" s="890"/>
      <c r="C42" s="890"/>
      <c r="D42" s="24"/>
    </row>
    <row r="43" spans="1:4" ht="25.2" customHeight="1" thickBot="1" x14ac:dyDescent="0.3">
      <c r="A43" s="2"/>
      <c r="B43" s="891" t="s">
        <v>50</v>
      </c>
      <c r="C43" s="892"/>
    </row>
    <row r="44" spans="1:4" ht="18" customHeight="1" x14ac:dyDescent="0.3">
      <c r="A44" s="2"/>
      <c r="B44" s="893" t="s">
        <v>51</v>
      </c>
      <c r="C44" s="894"/>
    </row>
    <row r="45" spans="1:4" ht="18" customHeight="1" x14ac:dyDescent="0.3">
      <c r="A45" s="2"/>
      <c r="B45" s="330" t="s">
        <v>52</v>
      </c>
      <c r="C45" s="895"/>
    </row>
    <row r="46" spans="1:4" ht="18" customHeight="1" x14ac:dyDescent="0.3">
      <c r="A46" s="2"/>
      <c r="B46" s="896"/>
      <c r="C46" s="895"/>
    </row>
    <row r="47" spans="1:4" ht="18" customHeight="1" x14ac:dyDescent="0.3">
      <c r="A47" s="2"/>
      <c r="B47" s="896" t="s">
        <v>53</v>
      </c>
      <c r="C47" s="895"/>
    </row>
    <row r="48" spans="1:4" ht="18" customHeight="1" x14ac:dyDescent="0.3">
      <c r="A48" s="2"/>
      <c r="B48" s="896"/>
      <c r="C48" s="895"/>
    </row>
    <row r="49" spans="1:3" ht="18" customHeight="1" x14ac:dyDescent="0.3">
      <c r="A49" s="2"/>
      <c r="B49" s="896" t="s">
        <v>54</v>
      </c>
      <c r="C49" s="895"/>
    </row>
    <row r="50" spans="1:3" ht="18" customHeight="1" x14ac:dyDescent="0.3">
      <c r="A50" s="2"/>
      <c r="B50" s="897" t="s">
        <v>55</v>
      </c>
      <c r="C50" s="895"/>
    </row>
    <row r="51" spans="1:3" ht="18" customHeight="1" x14ac:dyDescent="0.3">
      <c r="A51" s="2"/>
      <c r="B51" s="896"/>
      <c r="C51" s="895"/>
    </row>
    <row r="52" spans="1:3" ht="18" customHeight="1" x14ac:dyDescent="0.3">
      <c r="A52" s="2"/>
      <c r="B52" s="898" t="s">
        <v>56</v>
      </c>
      <c r="C52" s="899"/>
    </row>
    <row r="53" spans="1:3" ht="18" customHeight="1" x14ac:dyDescent="0.3">
      <c r="A53" s="2"/>
      <c r="B53" s="898" t="s">
        <v>57</v>
      </c>
      <c r="C53" s="899"/>
    </row>
    <row r="54" spans="1:3" ht="18" customHeight="1" x14ac:dyDescent="0.3">
      <c r="A54" s="2"/>
      <c r="B54" s="27" t="s">
        <v>58</v>
      </c>
      <c r="C54" s="895"/>
    </row>
    <row r="55" spans="1:3" ht="18" customHeight="1" x14ac:dyDescent="0.3">
      <c r="A55" s="2"/>
      <c r="B55" s="900"/>
      <c r="C55" s="895"/>
    </row>
    <row r="56" spans="1:3" ht="18" customHeight="1" x14ac:dyDescent="0.3">
      <c r="A56" s="2"/>
      <c r="B56" s="28" t="s">
        <v>59</v>
      </c>
      <c r="C56" s="895"/>
    </row>
    <row r="57" spans="1:3" ht="18" customHeight="1" x14ac:dyDescent="0.3">
      <c r="A57" s="2"/>
      <c r="B57" s="901" t="s">
        <v>60</v>
      </c>
      <c r="C57" s="895"/>
    </row>
    <row r="58" spans="1:3" ht="18" customHeight="1" x14ac:dyDescent="0.3">
      <c r="A58" s="2"/>
      <c r="B58" s="901" t="s">
        <v>61</v>
      </c>
      <c r="C58" s="895"/>
    </row>
    <row r="59" spans="1:3" ht="18" customHeight="1" x14ac:dyDescent="0.3">
      <c r="A59" s="2"/>
      <c r="B59" s="901" t="s">
        <v>62</v>
      </c>
      <c r="C59" s="895"/>
    </row>
    <row r="60" spans="1:3" ht="18" customHeight="1" x14ac:dyDescent="0.3">
      <c r="A60" s="2"/>
      <c r="B60" s="901" t="s">
        <v>63</v>
      </c>
      <c r="C60" s="895"/>
    </row>
    <row r="61" spans="1:3" ht="18" customHeight="1" x14ac:dyDescent="0.3">
      <c r="A61" s="2"/>
      <c r="B61" s="901" t="s">
        <v>64</v>
      </c>
      <c r="C61" s="895"/>
    </row>
    <row r="62" spans="1:3" ht="18" customHeight="1" x14ac:dyDescent="0.3">
      <c r="A62" s="2"/>
      <c r="B62" s="901" t="s">
        <v>65</v>
      </c>
      <c r="C62" s="895"/>
    </row>
    <row r="63" spans="1:3" ht="18" customHeight="1" x14ac:dyDescent="0.3">
      <c r="A63" s="2"/>
      <c r="B63" s="901" t="s">
        <v>66</v>
      </c>
      <c r="C63" s="895"/>
    </row>
    <row r="64" spans="1:3" ht="18" customHeight="1" x14ac:dyDescent="0.3">
      <c r="A64" s="2"/>
      <c r="B64" s="901" t="s">
        <v>67</v>
      </c>
      <c r="C64" s="895"/>
    </row>
    <row r="65" spans="1:3" ht="18" customHeight="1" x14ac:dyDescent="0.3">
      <c r="A65" s="2"/>
      <c r="B65" s="901" t="s">
        <v>68</v>
      </c>
      <c r="C65" s="895"/>
    </row>
    <row r="66" spans="1:3" ht="18" customHeight="1" x14ac:dyDescent="0.3">
      <c r="A66" s="2"/>
      <c r="B66" s="901" t="s">
        <v>69</v>
      </c>
      <c r="C66" s="895"/>
    </row>
    <row r="67" spans="1:3" ht="18" customHeight="1" x14ac:dyDescent="0.3">
      <c r="A67" s="2"/>
      <c r="B67" s="25"/>
      <c r="C67" s="895"/>
    </row>
    <row r="68" spans="1:3" ht="18" customHeight="1" x14ac:dyDescent="0.3">
      <c r="A68" s="2"/>
      <c r="B68" s="902" t="s">
        <v>70</v>
      </c>
      <c r="C68" s="895"/>
    </row>
    <row r="69" spans="1:3" ht="18" customHeight="1" thickBot="1" x14ac:dyDescent="0.35">
      <c r="A69" s="2"/>
      <c r="B69" s="329"/>
      <c r="C69" s="903"/>
    </row>
    <row r="70" spans="1:3" ht="25.2" customHeight="1" x14ac:dyDescent="0.25">
      <c r="A70" s="2"/>
      <c r="B70" s="26"/>
      <c r="C70" s="2"/>
    </row>
    <row r="71" spans="1:3" ht="25.2" customHeight="1" thickBot="1" x14ac:dyDescent="0.3">
      <c r="A71" s="2"/>
      <c r="B71" s="891" t="s">
        <v>71</v>
      </c>
      <c r="C71" s="904"/>
    </row>
    <row r="72" spans="1:3" ht="36" customHeight="1" x14ac:dyDescent="0.25">
      <c r="A72" s="2"/>
      <c r="B72" s="905" t="s">
        <v>72</v>
      </c>
      <c r="C72" s="906" t="s">
        <v>73</v>
      </c>
    </row>
    <row r="73" spans="1:3" ht="36" customHeight="1" x14ac:dyDescent="0.25">
      <c r="A73" s="2"/>
      <c r="B73" s="907" t="s">
        <v>74</v>
      </c>
      <c r="C73" s="908" t="s">
        <v>75</v>
      </c>
    </row>
    <row r="74" spans="1:3" ht="36" customHeight="1" x14ac:dyDescent="0.25">
      <c r="A74" s="2"/>
      <c r="B74" s="907" t="s">
        <v>76</v>
      </c>
      <c r="C74" s="908" t="s">
        <v>77</v>
      </c>
    </row>
    <row r="75" spans="1:3" ht="18" customHeight="1" x14ac:dyDescent="0.25">
      <c r="A75" s="2"/>
      <c r="B75" s="909" t="s">
        <v>78</v>
      </c>
      <c r="C75" s="908" t="s">
        <v>79</v>
      </c>
    </row>
    <row r="76" spans="1:3" ht="36" customHeight="1" x14ac:dyDescent="0.25">
      <c r="A76" s="2"/>
      <c r="B76" s="907" t="s">
        <v>80</v>
      </c>
      <c r="C76" s="908" t="s">
        <v>81</v>
      </c>
    </row>
    <row r="77" spans="1:3" ht="54" customHeight="1" x14ac:dyDescent="0.25">
      <c r="A77" s="2"/>
      <c r="B77" s="907" t="s">
        <v>82</v>
      </c>
      <c r="C77" s="908" t="s">
        <v>83</v>
      </c>
    </row>
    <row r="78" spans="1:3" ht="36" customHeight="1" thickBot="1" x14ac:dyDescent="0.3">
      <c r="A78" s="2"/>
      <c r="B78" s="910" t="s">
        <v>84</v>
      </c>
      <c r="C78" s="911" t="s">
        <v>85</v>
      </c>
    </row>
    <row r="79" spans="1:3" ht="25.2" customHeight="1" x14ac:dyDescent="0.25">
      <c r="A79" s="2"/>
      <c r="B79" s="2"/>
      <c r="C79" s="2"/>
    </row>
    <row r="80" spans="1:3" ht="25.2" customHeight="1" thickBot="1" x14ac:dyDescent="0.3">
      <c r="A80" s="2"/>
      <c r="B80" s="891" t="s">
        <v>86</v>
      </c>
      <c r="C80" s="904"/>
    </row>
    <row r="81" spans="1:3" ht="18" customHeight="1" x14ac:dyDescent="0.3">
      <c r="A81" s="2"/>
      <c r="B81" s="912" t="s">
        <v>87</v>
      </c>
      <c r="C81" s="913"/>
    </row>
    <row r="82" spans="1:3" ht="18" customHeight="1" x14ac:dyDescent="0.3">
      <c r="A82" s="2"/>
      <c r="B82" s="914" t="s">
        <v>88</v>
      </c>
      <c r="C82" s="915" t="s">
        <v>89</v>
      </c>
    </row>
    <row r="83" spans="1:3" ht="18" customHeight="1" x14ac:dyDescent="0.3">
      <c r="A83" s="2"/>
      <c r="B83" s="914" t="s">
        <v>90</v>
      </c>
      <c r="C83" s="915" t="s">
        <v>91</v>
      </c>
    </row>
    <row r="84" spans="1:3" ht="18" customHeight="1" x14ac:dyDescent="0.3">
      <c r="A84" s="2"/>
      <c r="B84" s="914" t="s">
        <v>92</v>
      </c>
      <c r="C84" s="915" t="s">
        <v>93</v>
      </c>
    </row>
    <row r="85" spans="1:3" ht="18" customHeight="1" x14ac:dyDescent="0.3">
      <c r="A85" s="2"/>
      <c r="B85" s="914" t="s">
        <v>94</v>
      </c>
      <c r="C85" s="915" t="s">
        <v>95</v>
      </c>
    </row>
    <row r="86" spans="1:3" ht="18" customHeight="1" x14ac:dyDescent="0.3">
      <c r="A86" s="2"/>
      <c r="B86" s="914" t="s">
        <v>96</v>
      </c>
      <c r="C86" s="915" t="s">
        <v>95</v>
      </c>
    </row>
    <row r="87" spans="1:3" ht="18" customHeight="1" x14ac:dyDescent="0.3">
      <c r="A87" s="2"/>
      <c r="B87" s="916"/>
      <c r="C87" s="917"/>
    </row>
    <row r="88" spans="1:3" ht="18" customHeight="1" x14ac:dyDescent="0.3">
      <c r="A88" s="2"/>
      <c r="B88" s="918" t="s">
        <v>97</v>
      </c>
      <c r="C88" s="919"/>
    </row>
    <row r="89" spans="1:3" ht="18" customHeight="1" x14ac:dyDescent="0.3">
      <c r="A89" s="2"/>
      <c r="B89" s="914" t="s">
        <v>98</v>
      </c>
      <c r="C89" s="915" t="s">
        <v>99</v>
      </c>
    </row>
    <row r="90" spans="1:3" ht="18" customHeight="1" x14ac:dyDescent="0.3">
      <c r="A90" s="2"/>
      <c r="B90" s="914" t="s">
        <v>100</v>
      </c>
      <c r="C90" s="915" t="s">
        <v>101</v>
      </c>
    </row>
    <row r="91" spans="1:3" ht="18" customHeight="1" x14ac:dyDescent="0.3">
      <c r="A91" s="2"/>
      <c r="B91" s="914" t="s">
        <v>102</v>
      </c>
      <c r="C91" s="915" t="s">
        <v>103</v>
      </c>
    </row>
    <row r="92" spans="1:3" ht="18" customHeight="1" x14ac:dyDescent="0.3">
      <c r="A92" s="2"/>
      <c r="B92" s="914" t="s">
        <v>104</v>
      </c>
      <c r="C92" s="915" t="s">
        <v>105</v>
      </c>
    </row>
    <row r="93" spans="1:3" ht="18" customHeight="1" x14ac:dyDescent="0.3">
      <c r="A93" s="2"/>
      <c r="B93" s="914" t="s">
        <v>106</v>
      </c>
      <c r="C93" s="915" t="s">
        <v>107</v>
      </c>
    </row>
    <row r="94" spans="1:3" ht="18" customHeight="1" x14ac:dyDescent="0.3">
      <c r="A94" s="2"/>
      <c r="B94" s="914" t="s">
        <v>108</v>
      </c>
      <c r="C94" s="915" t="s">
        <v>109</v>
      </c>
    </row>
    <row r="95" spans="1:3" ht="18" customHeight="1" x14ac:dyDescent="0.3">
      <c r="A95" s="2"/>
      <c r="B95" s="914" t="s">
        <v>110</v>
      </c>
      <c r="C95" s="915" t="s">
        <v>111</v>
      </c>
    </row>
    <row r="96" spans="1:3" ht="18" customHeight="1" x14ac:dyDescent="0.3">
      <c r="A96" s="2"/>
      <c r="B96" s="914" t="s">
        <v>112</v>
      </c>
      <c r="C96" s="915" t="s">
        <v>113</v>
      </c>
    </row>
    <row r="97" spans="1:3" ht="18" customHeight="1" x14ac:dyDescent="0.3">
      <c r="A97" s="2"/>
      <c r="B97" s="914" t="s">
        <v>114</v>
      </c>
      <c r="C97" s="915" t="s">
        <v>115</v>
      </c>
    </row>
    <row r="98" spans="1:3" ht="18" customHeight="1" x14ac:dyDescent="0.3">
      <c r="A98" s="2"/>
      <c r="B98" s="914" t="s">
        <v>116</v>
      </c>
      <c r="C98" s="915" t="s">
        <v>117</v>
      </c>
    </row>
    <row r="99" spans="1:3" ht="18" customHeight="1" x14ac:dyDescent="0.3">
      <c r="A99" s="2"/>
      <c r="B99" s="914" t="s">
        <v>118</v>
      </c>
      <c r="C99" s="915" t="s">
        <v>119</v>
      </c>
    </row>
    <row r="100" spans="1:3" ht="18" customHeight="1" x14ac:dyDescent="0.3">
      <c r="A100" s="2"/>
      <c r="B100" s="914" t="s">
        <v>84</v>
      </c>
      <c r="C100" s="915" t="s">
        <v>120</v>
      </c>
    </row>
    <row r="101" spans="1:3" ht="18" customHeight="1" x14ac:dyDescent="0.3">
      <c r="A101" s="2"/>
      <c r="B101" s="916"/>
      <c r="C101" s="917"/>
    </row>
    <row r="102" spans="1:3" ht="18" customHeight="1" x14ac:dyDescent="0.3">
      <c r="A102" s="2"/>
      <c r="B102" s="918" t="s">
        <v>121</v>
      </c>
      <c r="C102" s="919"/>
    </row>
    <row r="103" spans="1:3" ht="18" customHeight="1" x14ac:dyDescent="0.3">
      <c r="A103" s="2"/>
      <c r="B103" s="914" t="s">
        <v>122</v>
      </c>
      <c r="C103" s="915" t="s">
        <v>123</v>
      </c>
    </row>
    <row r="104" spans="1:3" ht="18" customHeight="1" x14ac:dyDescent="0.3">
      <c r="A104" s="2"/>
      <c r="B104" s="914" t="s">
        <v>124</v>
      </c>
      <c r="C104" s="915" t="s">
        <v>125</v>
      </c>
    </row>
    <row r="105" spans="1:3" ht="18" customHeight="1" x14ac:dyDescent="0.3">
      <c r="A105" s="2"/>
      <c r="B105" s="914" t="s">
        <v>126</v>
      </c>
      <c r="C105" s="915" t="s">
        <v>127</v>
      </c>
    </row>
    <row r="106" spans="1:3" ht="18" customHeight="1" x14ac:dyDescent="0.3">
      <c r="A106" s="2"/>
      <c r="B106" s="916"/>
      <c r="C106" s="917"/>
    </row>
    <row r="107" spans="1:3" ht="18" customHeight="1" x14ac:dyDescent="0.3">
      <c r="A107" s="2"/>
      <c r="B107" s="918" t="s">
        <v>128</v>
      </c>
      <c r="C107" s="919"/>
    </row>
    <row r="108" spans="1:3" ht="18" customHeight="1" x14ac:dyDescent="0.3">
      <c r="A108" s="2"/>
      <c r="B108" s="914" t="s">
        <v>129</v>
      </c>
      <c r="C108" s="915" t="s">
        <v>130</v>
      </c>
    </row>
    <row r="109" spans="1:3" ht="18" customHeight="1" x14ac:dyDescent="0.3">
      <c r="A109" s="2"/>
      <c r="B109" s="914" t="s">
        <v>131</v>
      </c>
      <c r="C109" s="915" t="s">
        <v>132</v>
      </c>
    </row>
    <row r="110" spans="1:3" ht="18" customHeight="1" x14ac:dyDescent="0.3">
      <c r="A110" s="2"/>
      <c r="B110" s="914" t="s">
        <v>133</v>
      </c>
      <c r="C110" s="915" t="s">
        <v>134</v>
      </c>
    </row>
    <row r="111" spans="1:3" ht="18" customHeight="1" x14ac:dyDescent="0.3">
      <c r="A111" s="2"/>
      <c r="B111" s="914"/>
      <c r="C111" s="915"/>
    </row>
    <row r="112" spans="1:3" ht="18" customHeight="1" x14ac:dyDescent="0.3">
      <c r="A112" s="2"/>
      <c r="B112" s="914" t="s">
        <v>135</v>
      </c>
      <c r="C112" s="915" t="s">
        <v>136</v>
      </c>
    </row>
    <row r="113" spans="1:3" ht="18" customHeight="1" x14ac:dyDescent="0.3">
      <c r="A113" s="2"/>
      <c r="B113" s="914" t="s">
        <v>137</v>
      </c>
      <c r="C113" s="915" t="s">
        <v>138</v>
      </c>
    </row>
    <row r="114" spans="1:3" ht="18" customHeight="1" x14ac:dyDescent="0.3">
      <c r="A114" s="2"/>
      <c r="B114" s="914" t="s">
        <v>139</v>
      </c>
      <c r="C114" s="915" t="s">
        <v>140</v>
      </c>
    </row>
    <row r="115" spans="1:3" ht="18" customHeight="1" thickBot="1" x14ac:dyDescent="0.35">
      <c r="A115" s="2"/>
      <c r="B115" s="920" t="s">
        <v>141</v>
      </c>
      <c r="C115" s="921" t="s">
        <v>142</v>
      </c>
    </row>
    <row r="116" spans="1:3" ht="25.2" customHeight="1" x14ac:dyDescent="0.25">
      <c r="A116" s="2"/>
      <c r="B116" s="2"/>
      <c r="C116" s="2"/>
    </row>
    <row r="117" spans="1:3" ht="25.2" customHeight="1" thickBot="1" x14ac:dyDescent="0.3">
      <c r="A117" s="2"/>
      <c r="B117" s="891" t="s">
        <v>143</v>
      </c>
      <c r="C117" s="904"/>
    </row>
    <row r="118" spans="1:3" ht="18" customHeight="1" x14ac:dyDescent="0.3">
      <c r="A118" s="2"/>
      <c r="B118" s="922" t="s">
        <v>144</v>
      </c>
      <c r="C118" s="923"/>
    </row>
    <row r="119" spans="1:3" ht="18" customHeight="1" x14ac:dyDescent="0.3">
      <c r="A119" s="2"/>
      <c r="B119" s="924" t="s">
        <v>145</v>
      </c>
      <c r="C119" s="332"/>
    </row>
    <row r="120" spans="1:3" ht="18" customHeight="1" x14ac:dyDescent="0.3">
      <c r="A120" s="2"/>
      <c r="B120" s="925" t="s">
        <v>146</v>
      </c>
      <c r="C120" s="333"/>
    </row>
    <row r="121" spans="1:3" ht="18" customHeight="1" thickBot="1" x14ac:dyDescent="0.35">
      <c r="A121" s="2"/>
      <c r="B121" s="926" t="s">
        <v>147</v>
      </c>
      <c r="C121" s="927"/>
    </row>
    <row r="122" spans="1:3" ht="18" customHeight="1" x14ac:dyDescent="0.3">
      <c r="A122" s="2"/>
      <c r="B122" s="928" t="s">
        <v>148</v>
      </c>
      <c r="C122" s="923"/>
    </row>
    <row r="123" spans="1:3" ht="18" customHeight="1" x14ac:dyDescent="0.25">
      <c r="A123" s="2"/>
      <c r="B123" s="929" t="s">
        <v>149</v>
      </c>
      <c r="C123" s="332"/>
    </row>
    <row r="124" spans="1:3" ht="18" customHeight="1" x14ac:dyDescent="0.3">
      <c r="A124" s="2"/>
      <c r="B124" s="924" t="s">
        <v>150</v>
      </c>
      <c r="C124" s="332"/>
    </row>
    <row r="125" spans="1:3" ht="18" customHeight="1" x14ac:dyDescent="0.25">
      <c r="A125" s="2"/>
      <c r="B125" s="930" t="s">
        <v>151</v>
      </c>
      <c r="C125" s="333"/>
    </row>
    <row r="126" spans="1:3" ht="18" customHeight="1" x14ac:dyDescent="0.25">
      <c r="A126" s="2"/>
      <c r="B126" s="931" t="s">
        <v>152</v>
      </c>
      <c r="C126" s="932"/>
    </row>
    <row r="127" spans="1:3" ht="18" customHeight="1" x14ac:dyDescent="0.25">
      <c r="A127" s="2"/>
      <c r="B127" s="929" t="s">
        <v>153</v>
      </c>
      <c r="C127" s="332"/>
    </row>
    <row r="128" spans="1:3" ht="18" customHeight="1" x14ac:dyDescent="0.25">
      <c r="A128" s="2"/>
      <c r="B128" s="930" t="s">
        <v>154</v>
      </c>
      <c r="C128" s="333"/>
    </row>
    <row r="129" spans="1:3" ht="18" customHeight="1" thickBot="1" x14ac:dyDescent="0.3">
      <c r="A129" s="2"/>
      <c r="B129" s="933" t="s">
        <v>155</v>
      </c>
      <c r="C129" s="927"/>
    </row>
    <row r="130" spans="1:3" ht="18" customHeight="1" x14ac:dyDescent="0.3">
      <c r="A130" s="2"/>
      <c r="B130" s="928" t="s">
        <v>156</v>
      </c>
      <c r="C130" s="923"/>
    </row>
    <row r="131" spans="1:3" ht="18" customHeight="1" x14ac:dyDescent="0.25">
      <c r="A131" s="2"/>
      <c r="B131" s="929" t="s">
        <v>157</v>
      </c>
      <c r="C131" s="332"/>
    </row>
    <row r="132" spans="1:3" ht="18" customHeight="1" x14ac:dyDescent="0.3">
      <c r="A132" s="2"/>
      <c r="B132" s="924" t="s">
        <v>158</v>
      </c>
      <c r="C132" s="332"/>
    </row>
    <row r="133" spans="1:3" ht="18" customHeight="1" x14ac:dyDescent="0.3">
      <c r="A133" s="2"/>
      <c r="B133" s="924" t="s">
        <v>159</v>
      </c>
      <c r="C133" s="332"/>
    </row>
    <row r="134" spans="1:3" ht="18" customHeight="1" x14ac:dyDescent="0.3">
      <c r="A134" s="2"/>
      <c r="B134" s="924" t="s">
        <v>160</v>
      </c>
      <c r="C134" s="332"/>
    </row>
    <row r="135" spans="1:3" ht="18" customHeight="1" thickBot="1" x14ac:dyDescent="0.35">
      <c r="A135" s="2"/>
      <c r="B135" s="926" t="s">
        <v>161</v>
      </c>
      <c r="C135" s="927"/>
    </row>
    <row r="136" spans="1:3" ht="18" customHeight="1" x14ac:dyDescent="0.25">
      <c r="A136" s="334"/>
      <c r="B136" s="934" t="s">
        <v>162</v>
      </c>
      <c r="C136" s="932"/>
    </row>
    <row r="137" spans="1:3" ht="18" customHeight="1" x14ac:dyDescent="0.3">
      <c r="A137" s="334"/>
      <c r="B137" s="924" t="s">
        <v>163</v>
      </c>
      <c r="C137" s="332"/>
    </row>
    <row r="138" spans="1:3" ht="18" customHeight="1" x14ac:dyDescent="0.3">
      <c r="A138" s="334"/>
      <c r="B138" s="924" t="s">
        <v>164</v>
      </c>
      <c r="C138" s="332"/>
    </row>
    <row r="139" spans="1:3" ht="18" customHeight="1" x14ac:dyDescent="0.3">
      <c r="A139" s="334"/>
      <c r="B139" s="925" t="s">
        <v>165</v>
      </c>
      <c r="C139" s="334"/>
    </row>
    <row r="140" spans="1:3" ht="18" customHeight="1" x14ac:dyDescent="0.3">
      <c r="A140" s="334"/>
      <c r="B140" s="925" t="s">
        <v>166</v>
      </c>
      <c r="C140" s="332"/>
    </row>
    <row r="141" spans="1:3" ht="18" customHeight="1" thickBot="1" x14ac:dyDescent="0.35">
      <c r="A141" s="334"/>
      <c r="B141" s="935" t="s">
        <v>167</v>
      </c>
      <c r="C141" s="927"/>
    </row>
    <row r="142" spans="1:3" ht="18" customHeight="1" x14ac:dyDescent="0.25">
      <c r="A142" s="2"/>
      <c r="B142" s="934" t="s">
        <v>168</v>
      </c>
      <c r="C142" s="932"/>
    </row>
    <row r="143" spans="1:3" ht="18" customHeight="1" x14ac:dyDescent="0.3">
      <c r="A143" s="2"/>
      <c r="B143" s="924" t="s">
        <v>169</v>
      </c>
      <c r="C143" s="332"/>
    </row>
    <row r="144" spans="1:3" ht="18" customHeight="1" x14ac:dyDescent="0.3">
      <c r="A144" s="2"/>
      <c r="B144" s="924" t="s">
        <v>170</v>
      </c>
      <c r="C144" s="332"/>
    </row>
    <row r="145" spans="1:3" ht="18" customHeight="1" x14ac:dyDescent="0.3">
      <c r="A145" s="2"/>
      <c r="B145" s="924" t="s">
        <v>171</v>
      </c>
      <c r="C145" s="332"/>
    </row>
    <row r="146" spans="1:3" ht="18" customHeight="1" x14ac:dyDescent="0.3">
      <c r="A146" s="2"/>
      <c r="B146" s="925" t="s">
        <v>172</v>
      </c>
      <c r="C146" s="334"/>
    </row>
    <row r="147" spans="1:3" ht="18" customHeight="1" thickBot="1" x14ac:dyDescent="0.35">
      <c r="A147" s="2"/>
      <c r="B147" s="935" t="s">
        <v>173</v>
      </c>
      <c r="C147" s="936"/>
    </row>
    <row r="148" spans="1:3" ht="18" customHeight="1" x14ac:dyDescent="0.25">
      <c r="A148" s="2"/>
      <c r="B148" s="934" t="s">
        <v>174</v>
      </c>
      <c r="C148" s="932"/>
    </row>
    <row r="149" spans="1:3" ht="18" thickBot="1" x14ac:dyDescent="0.35">
      <c r="A149" s="2"/>
      <c r="B149" s="935" t="s">
        <v>175</v>
      </c>
      <c r="C149" s="937"/>
    </row>
    <row r="150" spans="1:3" ht="17.399999999999999" x14ac:dyDescent="0.25">
      <c r="B150" s="934" t="s">
        <v>176</v>
      </c>
      <c r="C150" s="932"/>
    </row>
    <row r="151" spans="1:3" ht="18" thickBot="1" x14ac:dyDescent="0.35">
      <c r="B151" s="935" t="s">
        <v>177</v>
      </c>
      <c r="C151" s="937"/>
    </row>
    <row r="152" spans="1:3" ht="17.399999999999999" x14ac:dyDescent="0.25">
      <c r="B152" s="934" t="s">
        <v>178</v>
      </c>
      <c r="C152" s="932"/>
    </row>
    <row r="153" spans="1:3" ht="18" thickBot="1" x14ac:dyDescent="0.35">
      <c r="B153" s="935" t="s">
        <v>179</v>
      </c>
      <c r="C153" s="937"/>
    </row>
    <row r="154" spans="1:3" ht="17.399999999999999" x14ac:dyDescent="0.25">
      <c r="B154" s="946" t="s">
        <v>180</v>
      </c>
      <c r="C154" s="947"/>
    </row>
    <row r="155" spans="1:3" ht="17.399999999999999" x14ac:dyDescent="0.3">
      <c r="B155" s="979" t="s">
        <v>181</v>
      </c>
      <c r="C155" s="980"/>
    </row>
    <row r="156" spans="1:3" ht="18" thickBot="1" x14ac:dyDescent="0.35">
      <c r="B156" s="948" t="s">
        <v>182</v>
      </c>
      <c r="C156" s="949"/>
    </row>
  </sheetData>
  <sheetProtection algorithmName="SHA-512" hashValue="aT+xU3Zyd2iopSU+2UKX1oA7dPE8Kb7+MnNgsiHclgfw71f+AW5bzleISMD4bHDpc2//Bzjk7l2FdIkJLE4SNw==" saltValue="babej5Yw0Gf80xebZ0dgiQ==" spinCount="100000" sheet="1" objects="1" scenarios="1"/>
  <hyperlinks>
    <hyperlink ref="B56" r:id="rId1" display="https://www.gov.uk/government/publications/special-educational-needs-survey-2020" xr:uid="{CEBE53BF-1D57-4AA4-AC3C-50ED631BA4AA}"/>
    <hyperlink ref="B54" r:id="rId2" xr:uid="{0A136EB4-BC03-4F4B-A9C8-5EF3AF5053F8}"/>
    <hyperlink ref="B40" r:id="rId3" xr:uid="{A0C6D9E5-93A1-4EFE-9508-BF6A99B6B934}"/>
    <hyperlink ref="B20" r:id="rId4" xr:uid="{A4778F66-541D-4997-8160-E188304ED3B9}"/>
    <hyperlink ref="B45" r:id="rId5" xr:uid="{7261C955-0599-4405-99DB-61AD3AFBFEF1}"/>
    <hyperlink ref="B15" r:id="rId6" display="DSG Management Plan guidance" xr:uid="{0FCA6C40-7F58-4099-9E9A-4B9D402A5A2C}"/>
    <hyperlink ref="B50" r:id="rId7" xr:uid="{01B5C447-AD51-4B5D-AFF1-BB2A56C289F6}"/>
    <hyperlink ref="B37" r:id="rId8" xr:uid="{2BAD61D7-0C8F-4D88-96A1-8FDA294BFAF5}"/>
  </hyperlinks>
  <pageMargins left="0.7" right="0.7" top="0.75" bottom="0.75" header="0.3" footer="0.3"/>
  <pageSetup paperSize="9"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B158"/>
  <sheetViews>
    <sheetView topLeftCell="A19" workbookViewId="0">
      <selection activeCell="H10" sqref="H10"/>
    </sheetView>
  </sheetViews>
  <sheetFormatPr defaultColWidth="9" defaultRowHeight="14.4" x14ac:dyDescent="0.3"/>
  <cols>
    <col min="1" max="16384" width="9" style="165"/>
  </cols>
  <sheetData>
    <row r="1" spans="1:2" x14ac:dyDescent="0.3">
      <c r="A1" s="164" t="s">
        <v>612</v>
      </c>
      <c r="B1" s="164" t="s">
        <v>613</v>
      </c>
    </row>
    <row r="2" spans="1:2" x14ac:dyDescent="0.3">
      <c r="A2" s="165">
        <v>301</v>
      </c>
      <c r="B2" s="165" t="s">
        <v>614</v>
      </c>
    </row>
    <row r="3" spans="1:2" x14ac:dyDescent="0.3">
      <c r="A3" s="165">
        <v>302</v>
      </c>
      <c r="B3" s="165" t="s">
        <v>615</v>
      </c>
    </row>
    <row r="4" spans="1:2" x14ac:dyDescent="0.3">
      <c r="A4" s="165">
        <v>370</v>
      </c>
      <c r="B4" s="165" t="s">
        <v>616</v>
      </c>
    </row>
    <row r="5" spans="1:2" x14ac:dyDescent="0.3">
      <c r="A5" s="165">
        <v>800</v>
      </c>
      <c r="B5" s="165" t="s">
        <v>617</v>
      </c>
    </row>
    <row r="6" spans="1:2" x14ac:dyDescent="0.3">
      <c r="A6" s="165">
        <v>822</v>
      </c>
      <c r="B6" s="165" t="s">
        <v>618</v>
      </c>
    </row>
    <row r="7" spans="1:2" x14ac:dyDescent="0.3">
      <c r="A7" s="165">
        <v>303</v>
      </c>
      <c r="B7" s="165" t="s">
        <v>619</v>
      </c>
    </row>
    <row r="8" spans="1:2" x14ac:dyDescent="0.3">
      <c r="A8" s="165">
        <v>330</v>
      </c>
      <c r="B8" s="165" t="s">
        <v>620</v>
      </c>
    </row>
    <row r="9" spans="1:2" x14ac:dyDescent="0.3">
      <c r="A9" s="165">
        <v>889</v>
      </c>
      <c r="B9" s="165" t="s">
        <v>621</v>
      </c>
    </row>
    <row r="10" spans="1:2" x14ac:dyDescent="0.3">
      <c r="A10" s="165">
        <v>890</v>
      </c>
      <c r="B10" s="165" t="s">
        <v>622</v>
      </c>
    </row>
    <row r="11" spans="1:2" x14ac:dyDescent="0.3">
      <c r="A11" s="165">
        <v>350</v>
      </c>
      <c r="B11" s="165" t="s">
        <v>623</v>
      </c>
    </row>
    <row r="12" spans="1:2" x14ac:dyDescent="0.3">
      <c r="A12" s="165">
        <v>837</v>
      </c>
      <c r="B12" s="165" t="s">
        <v>624</v>
      </c>
    </row>
    <row r="13" spans="1:2" x14ac:dyDescent="0.3">
      <c r="A13" s="165">
        <v>839</v>
      </c>
      <c r="B13" s="165" t="s">
        <v>625</v>
      </c>
    </row>
    <row r="14" spans="1:2" x14ac:dyDescent="0.3">
      <c r="A14" s="165">
        <v>867</v>
      </c>
      <c r="B14" s="165" t="s">
        <v>626</v>
      </c>
    </row>
    <row r="15" spans="1:2" x14ac:dyDescent="0.3">
      <c r="A15" s="165">
        <v>380</v>
      </c>
      <c r="B15" s="165" t="s">
        <v>627</v>
      </c>
    </row>
    <row r="16" spans="1:2" x14ac:dyDescent="0.3">
      <c r="A16" s="165">
        <v>304</v>
      </c>
      <c r="B16" s="165" t="s">
        <v>628</v>
      </c>
    </row>
    <row r="17" spans="1:2" x14ac:dyDescent="0.3">
      <c r="A17" s="165">
        <v>846</v>
      </c>
      <c r="B17" s="165" t="s">
        <v>629</v>
      </c>
    </row>
    <row r="18" spans="1:2" x14ac:dyDescent="0.3">
      <c r="A18" s="165">
        <v>801</v>
      </c>
      <c r="B18" s="165" t="s">
        <v>630</v>
      </c>
    </row>
    <row r="19" spans="1:2" x14ac:dyDescent="0.3">
      <c r="A19" s="165">
        <v>305</v>
      </c>
      <c r="B19" s="165" t="s">
        <v>631</v>
      </c>
    </row>
    <row r="20" spans="1:2" x14ac:dyDescent="0.3">
      <c r="A20" s="165">
        <v>825</v>
      </c>
      <c r="B20" s="165" t="s">
        <v>632</v>
      </c>
    </row>
    <row r="21" spans="1:2" x14ac:dyDescent="0.3">
      <c r="A21" s="165">
        <v>351</v>
      </c>
      <c r="B21" s="165" t="s">
        <v>633</v>
      </c>
    </row>
    <row r="22" spans="1:2" x14ac:dyDescent="0.3">
      <c r="A22" s="165">
        <v>381</v>
      </c>
      <c r="B22" s="165" t="s">
        <v>634</v>
      </c>
    </row>
    <row r="23" spans="1:2" x14ac:dyDescent="0.3">
      <c r="A23" s="165">
        <v>873</v>
      </c>
      <c r="B23" s="165" t="s">
        <v>635</v>
      </c>
    </row>
    <row r="24" spans="1:2" x14ac:dyDescent="0.3">
      <c r="A24" s="165">
        <v>202</v>
      </c>
      <c r="B24" s="165" t="s">
        <v>636</v>
      </c>
    </row>
    <row r="25" spans="1:2" x14ac:dyDescent="0.3">
      <c r="A25" s="165">
        <v>823</v>
      </c>
      <c r="B25" s="165" t="s">
        <v>637</v>
      </c>
    </row>
    <row r="26" spans="1:2" x14ac:dyDescent="0.3">
      <c r="A26" s="165">
        <v>895</v>
      </c>
      <c r="B26" s="165" t="s">
        <v>638</v>
      </c>
    </row>
    <row r="27" spans="1:2" x14ac:dyDescent="0.3">
      <c r="A27" s="165">
        <v>896</v>
      </c>
      <c r="B27" s="165" t="s">
        <v>639</v>
      </c>
    </row>
    <row r="28" spans="1:2" x14ac:dyDescent="0.3">
      <c r="A28" s="165">
        <v>201</v>
      </c>
      <c r="B28" s="165" t="s">
        <v>640</v>
      </c>
    </row>
    <row r="29" spans="1:2" x14ac:dyDescent="0.3">
      <c r="A29" s="165">
        <v>908</v>
      </c>
      <c r="B29" s="165" t="s">
        <v>641</v>
      </c>
    </row>
    <row r="30" spans="1:2" x14ac:dyDescent="0.3">
      <c r="A30" s="165">
        <v>331</v>
      </c>
      <c r="B30" s="165" t="s">
        <v>642</v>
      </c>
    </row>
    <row r="31" spans="1:2" x14ac:dyDescent="0.3">
      <c r="A31" s="165">
        <v>306</v>
      </c>
      <c r="B31" s="165" t="s">
        <v>643</v>
      </c>
    </row>
    <row r="32" spans="1:2" x14ac:dyDescent="0.3">
      <c r="A32" s="165">
        <v>942</v>
      </c>
      <c r="B32" s="976" t="s">
        <v>644</v>
      </c>
    </row>
    <row r="33" spans="1:2" x14ac:dyDescent="0.3">
      <c r="A33" s="165">
        <v>909</v>
      </c>
      <c r="B33" s="165" t="s">
        <v>645</v>
      </c>
    </row>
    <row r="34" spans="1:2" x14ac:dyDescent="0.3">
      <c r="A34" s="165">
        <v>841</v>
      </c>
      <c r="B34" s="165" t="s">
        <v>646</v>
      </c>
    </row>
    <row r="35" spans="1:2" x14ac:dyDescent="0.3">
      <c r="A35" s="165">
        <v>831</v>
      </c>
      <c r="B35" s="165" t="s">
        <v>647</v>
      </c>
    </row>
    <row r="36" spans="1:2" x14ac:dyDescent="0.3">
      <c r="A36" s="165">
        <v>830</v>
      </c>
      <c r="B36" s="165" t="s">
        <v>648</v>
      </c>
    </row>
    <row r="37" spans="1:2" x14ac:dyDescent="0.3">
      <c r="A37" s="165">
        <v>878</v>
      </c>
      <c r="B37" s="165" t="s">
        <v>649</v>
      </c>
    </row>
    <row r="38" spans="1:2" x14ac:dyDescent="0.3">
      <c r="A38" s="165">
        <v>371</v>
      </c>
      <c r="B38" s="165" t="s">
        <v>650</v>
      </c>
    </row>
    <row r="39" spans="1:2" x14ac:dyDescent="0.3">
      <c r="A39" s="165">
        <v>835</v>
      </c>
      <c r="B39" s="165" t="s">
        <v>651</v>
      </c>
    </row>
    <row r="40" spans="1:2" x14ac:dyDescent="0.3">
      <c r="A40" s="165">
        <v>838</v>
      </c>
      <c r="B40" s="165" t="s">
        <v>652</v>
      </c>
    </row>
    <row r="41" spans="1:2" x14ac:dyDescent="0.3">
      <c r="A41" s="165">
        <v>332</v>
      </c>
      <c r="B41" s="165" t="s">
        <v>653</v>
      </c>
    </row>
    <row r="42" spans="1:2" x14ac:dyDescent="0.3">
      <c r="A42" s="165">
        <v>840</v>
      </c>
      <c r="B42" s="165" t="s">
        <v>654</v>
      </c>
    </row>
    <row r="43" spans="1:2" x14ac:dyDescent="0.3">
      <c r="A43" s="165">
        <v>307</v>
      </c>
      <c r="B43" s="165" t="s">
        <v>655</v>
      </c>
    </row>
    <row r="44" spans="1:2" x14ac:dyDescent="0.3">
      <c r="A44" s="165">
        <v>811</v>
      </c>
      <c r="B44" s="165" t="s">
        <v>656</v>
      </c>
    </row>
    <row r="45" spans="1:2" x14ac:dyDescent="0.3">
      <c r="A45" s="165">
        <v>845</v>
      </c>
      <c r="B45" s="165" t="s">
        <v>657</v>
      </c>
    </row>
    <row r="46" spans="1:2" x14ac:dyDescent="0.3">
      <c r="A46" s="165">
        <v>308</v>
      </c>
      <c r="B46" s="165" t="s">
        <v>658</v>
      </c>
    </row>
    <row r="47" spans="1:2" x14ac:dyDescent="0.3">
      <c r="A47" s="165">
        <v>881</v>
      </c>
      <c r="B47" s="165" t="s">
        <v>659</v>
      </c>
    </row>
    <row r="48" spans="1:2" x14ac:dyDescent="0.3">
      <c r="A48" s="165">
        <v>390</v>
      </c>
      <c r="B48" s="165" t="s">
        <v>660</v>
      </c>
    </row>
    <row r="49" spans="1:2" x14ac:dyDescent="0.3">
      <c r="A49" s="165">
        <v>916</v>
      </c>
      <c r="B49" s="165" t="s">
        <v>661</v>
      </c>
    </row>
    <row r="50" spans="1:2" x14ac:dyDescent="0.3">
      <c r="A50" s="165">
        <v>203</v>
      </c>
      <c r="B50" s="165" t="s">
        <v>662</v>
      </c>
    </row>
    <row r="51" spans="1:2" x14ac:dyDescent="0.3">
      <c r="A51" s="165">
        <v>204</v>
      </c>
      <c r="B51" s="165" t="s">
        <v>663</v>
      </c>
    </row>
    <row r="52" spans="1:2" x14ac:dyDescent="0.3">
      <c r="A52" s="165">
        <v>876</v>
      </c>
      <c r="B52" s="165" t="s">
        <v>664</v>
      </c>
    </row>
    <row r="53" spans="1:2" x14ac:dyDescent="0.3">
      <c r="A53" s="165">
        <v>205</v>
      </c>
      <c r="B53" s="165" t="s">
        <v>665</v>
      </c>
    </row>
    <row r="54" spans="1:2" x14ac:dyDescent="0.3">
      <c r="A54" s="165">
        <v>850</v>
      </c>
      <c r="B54" s="165" t="s">
        <v>666</v>
      </c>
    </row>
    <row r="55" spans="1:2" x14ac:dyDescent="0.3">
      <c r="A55" s="165">
        <v>309</v>
      </c>
      <c r="B55" s="165" t="s">
        <v>667</v>
      </c>
    </row>
    <row r="56" spans="1:2" x14ac:dyDescent="0.3">
      <c r="A56" s="165">
        <v>310</v>
      </c>
      <c r="B56" s="165" t="s">
        <v>668</v>
      </c>
    </row>
    <row r="57" spans="1:2" x14ac:dyDescent="0.3">
      <c r="A57" s="165">
        <v>805</v>
      </c>
      <c r="B57" s="165" t="s">
        <v>669</v>
      </c>
    </row>
    <row r="58" spans="1:2" x14ac:dyDescent="0.3">
      <c r="A58" s="165">
        <v>311</v>
      </c>
      <c r="B58" s="165" t="s">
        <v>670</v>
      </c>
    </row>
    <row r="59" spans="1:2" x14ac:dyDescent="0.3">
      <c r="A59" s="165">
        <v>884</v>
      </c>
      <c r="B59" s="165" t="s">
        <v>671</v>
      </c>
    </row>
    <row r="60" spans="1:2" x14ac:dyDescent="0.3">
      <c r="A60" s="165">
        <v>919</v>
      </c>
      <c r="B60" s="165" t="s">
        <v>672</v>
      </c>
    </row>
    <row r="61" spans="1:2" x14ac:dyDescent="0.3">
      <c r="A61" s="165">
        <v>312</v>
      </c>
      <c r="B61" s="165" t="s">
        <v>673</v>
      </c>
    </row>
    <row r="62" spans="1:2" x14ac:dyDescent="0.3">
      <c r="A62" s="165">
        <v>313</v>
      </c>
      <c r="B62" s="165" t="s">
        <v>674</v>
      </c>
    </row>
    <row r="63" spans="1:2" x14ac:dyDescent="0.3">
      <c r="A63" s="165">
        <v>810</v>
      </c>
      <c r="B63" s="165" t="s">
        <v>675</v>
      </c>
    </row>
    <row r="64" spans="1:2" x14ac:dyDescent="0.3">
      <c r="A64" s="165">
        <v>921</v>
      </c>
      <c r="B64" s="165" t="s">
        <v>676</v>
      </c>
    </row>
    <row r="65" spans="1:2" x14ac:dyDescent="0.3">
      <c r="A65" s="165">
        <v>420</v>
      </c>
      <c r="B65" s="165" t="s">
        <v>677</v>
      </c>
    </row>
    <row r="66" spans="1:2" x14ac:dyDescent="0.3">
      <c r="A66" s="165">
        <v>206</v>
      </c>
      <c r="B66" s="165" t="s">
        <v>678</v>
      </c>
    </row>
    <row r="67" spans="1:2" x14ac:dyDescent="0.3">
      <c r="A67" s="165">
        <v>207</v>
      </c>
      <c r="B67" s="165" t="s">
        <v>679</v>
      </c>
    </row>
    <row r="68" spans="1:2" x14ac:dyDescent="0.3">
      <c r="A68" s="165">
        <v>886</v>
      </c>
      <c r="B68" s="165" t="s">
        <v>680</v>
      </c>
    </row>
    <row r="69" spans="1:2" x14ac:dyDescent="0.3">
      <c r="A69" s="165">
        <v>314</v>
      </c>
      <c r="B69" s="165" t="s">
        <v>681</v>
      </c>
    </row>
    <row r="70" spans="1:2" x14ac:dyDescent="0.3">
      <c r="A70" s="165">
        <v>382</v>
      </c>
      <c r="B70" s="165" t="s">
        <v>682</v>
      </c>
    </row>
    <row r="71" spans="1:2" x14ac:dyDescent="0.3">
      <c r="A71" s="165">
        <v>340</v>
      </c>
      <c r="B71" s="165" t="s">
        <v>683</v>
      </c>
    </row>
    <row r="72" spans="1:2" x14ac:dyDescent="0.3">
      <c r="A72" s="165">
        <v>208</v>
      </c>
      <c r="B72" s="165" t="s">
        <v>684</v>
      </c>
    </row>
    <row r="73" spans="1:2" x14ac:dyDescent="0.3">
      <c r="A73" s="165">
        <v>888</v>
      </c>
      <c r="B73" s="165" t="s">
        <v>685</v>
      </c>
    </row>
    <row r="74" spans="1:2" x14ac:dyDescent="0.3">
      <c r="A74" s="165">
        <v>383</v>
      </c>
      <c r="B74" s="165" t="s">
        <v>686</v>
      </c>
    </row>
    <row r="75" spans="1:2" x14ac:dyDescent="0.3">
      <c r="A75" s="165">
        <v>856</v>
      </c>
      <c r="B75" s="165" t="s">
        <v>687</v>
      </c>
    </row>
    <row r="76" spans="1:2" x14ac:dyDescent="0.3">
      <c r="A76" s="165">
        <v>855</v>
      </c>
      <c r="B76" s="165" t="s">
        <v>688</v>
      </c>
    </row>
    <row r="77" spans="1:2" x14ac:dyDescent="0.3">
      <c r="A77" s="165">
        <v>209</v>
      </c>
      <c r="B77" s="165" t="s">
        <v>689</v>
      </c>
    </row>
    <row r="78" spans="1:2" x14ac:dyDescent="0.3">
      <c r="A78" s="165">
        <v>925</v>
      </c>
      <c r="B78" s="165" t="s">
        <v>690</v>
      </c>
    </row>
    <row r="79" spans="1:2" x14ac:dyDescent="0.3">
      <c r="A79" s="165">
        <v>341</v>
      </c>
      <c r="B79" s="165" t="s">
        <v>691</v>
      </c>
    </row>
    <row r="80" spans="1:2" x14ac:dyDescent="0.3">
      <c r="A80" s="165">
        <v>821</v>
      </c>
      <c r="B80" s="165" t="s">
        <v>692</v>
      </c>
    </row>
    <row r="81" spans="1:2" x14ac:dyDescent="0.3">
      <c r="A81" s="165">
        <v>352</v>
      </c>
      <c r="B81" s="165" t="s">
        <v>693</v>
      </c>
    </row>
    <row r="82" spans="1:2" x14ac:dyDescent="0.3">
      <c r="A82" s="165">
        <v>887</v>
      </c>
      <c r="B82" s="165" t="s">
        <v>694</v>
      </c>
    </row>
    <row r="83" spans="1:2" x14ac:dyDescent="0.3">
      <c r="A83" s="165">
        <v>315</v>
      </c>
      <c r="B83" s="165" t="s">
        <v>695</v>
      </c>
    </row>
    <row r="84" spans="1:2" x14ac:dyDescent="0.3">
      <c r="A84" s="165">
        <v>806</v>
      </c>
      <c r="B84" s="165" t="s">
        <v>696</v>
      </c>
    </row>
    <row r="85" spans="1:2" x14ac:dyDescent="0.3">
      <c r="A85" s="165">
        <v>826</v>
      </c>
      <c r="B85" s="165" t="s">
        <v>697</v>
      </c>
    </row>
    <row r="86" spans="1:2" x14ac:dyDescent="0.3">
      <c r="A86" s="165">
        <v>391</v>
      </c>
      <c r="B86" s="165" t="s">
        <v>698</v>
      </c>
    </row>
    <row r="87" spans="1:2" x14ac:dyDescent="0.3">
      <c r="A87" s="165">
        <v>316</v>
      </c>
      <c r="B87" s="165" t="s">
        <v>699</v>
      </c>
    </row>
    <row r="88" spans="1:2" x14ac:dyDescent="0.3">
      <c r="A88" s="165">
        <v>926</v>
      </c>
      <c r="B88" s="165" t="s">
        <v>700</v>
      </c>
    </row>
    <row r="89" spans="1:2" x14ac:dyDescent="0.3">
      <c r="A89" s="165">
        <v>812</v>
      </c>
      <c r="B89" s="165" t="s">
        <v>701</v>
      </c>
    </row>
    <row r="90" spans="1:2" x14ac:dyDescent="0.3">
      <c r="A90" s="165">
        <v>813</v>
      </c>
      <c r="B90" s="165" t="s">
        <v>702</v>
      </c>
    </row>
    <row r="91" spans="1:2" x14ac:dyDescent="0.3">
      <c r="A91" s="165">
        <v>802</v>
      </c>
      <c r="B91" s="165" t="s">
        <v>703</v>
      </c>
    </row>
    <row r="92" spans="1:2" x14ac:dyDescent="0.3">
      <c r="A92" s="165">
        <v>392</v>
      </c>
      <c r="B92" s="165" t="s">
        <v>704</v>
      </c>
    </row>
    <row r="93" spans="1:2" x14ac:dyDescent="0.3">
      <c r="A93" s="165">
        <v>815</v>
      </c>
      <c r="B93" s="165" t="s">
        <v>705</v>
      </c>
    </row>
    <row r="94" spans="1:2" x14ac:dyDescent="0.3">
      <c r="A94" s="165">
        <v>940</v>
      </c>
      <c r="B94" s="976" t="s">
        <v>706</v>
      </c>
    </row>
    <row r="95" spans="1:2" x14ac:dyDescent="0.3">
      <c r="A95" s="165">
        <v>929</v>
      </c>
      <c r="B95" s="165" t="s">
        <v>707</v>
      </c>
    </row>
    <row r="96" spans="1:2" x14ac:dyDescent="0.3">
      <c r="A96" s="165">
        <v>892</v>
      </c>
      <c r="B96" s="165" t="s">
        <v>708</v>
      </c>
    </row>
    <row r="97" spans="1:2" x14ac:dyDescent="0.3">
      <c r="A97" s="165">
        <v>891</v>
      </c>
      <c r="B97" s="165" t="s">
        <v>709</v>
      </c>
    </row>
    <row r="98" spans="1:2" x14ac:dyDescent="0.3">
      <c r="A98" s="165">
        <v>353</v>
      </c>
      <c r="B98" s="165" t="s">
        <v>710</v>
      </c>
    </row>
    <row r="99" spans="1:2" x14ac:dyDescent="0.3">
      <c r="A99" s="165">
        <v>931</v>
      </c>
      <c r="B99" s="165" t="s">
        <v>711</v>
      </c>
    </row>
    <row r="100" spans="1:2" x14ac:dyDescent="0.3">
      <c r="A100" s="165">
        <v>874</v>
      </c>
      <c r="B100" s="165" t="s">
        <v>712</v>
      </c>
    </row>
    <row r="101" spans="1:2" x14ac:dyDescent="0.3">
      <c r="A101" s="165">
        <v>879</v>
      </c>
      <c r="B101" s="165" t="s">
        <v>713</v>
      </c>
    </row>
    <row r="102" spans="1:2" x14ac:dyDescent="0.3">
      <c r="A102" s="165">
        <v>836</v>
      </c>
      <c r="B102" s="165" t="s">
        <v>714</v>
      </c>
    </row>
    <row r="103" spans="1:2" x14ac:dyDescent="0.3">
      <c r="A103" s="165">
        <v>851</v>
      </c>
      <c r="B103" s="165" t="s">
        <v>715</v>
      </c>
    </row>
    <row r="104" spans="1:2" x14ac:dyDescent="0.3">
      <c r="A104" s="165">
        <v>870</v>
      </c>
      <c r="B104" s="165" t="s">
        <v>716</v>
      </c>
    </row>
    <row r="105" spans="1:2" x14ac:dyDescent="0.3">
      <c r="A105" s="165">
        <v>317</v>
      </c>
      <c r="B105" s="165" t="s">
        <v>717</v>
      </c>
    </row>
    <row r="106" spans="1:2" x14ac:dyDescent="0.3">
      <c r="A106" s="165">
        <v>807</v>
      </c>
      <c r="B106" s="165" t="s">
        <v>718</v>
      </c>
    </row>
    <row r="107" spans="1:2" x14ac:dyDescent="0.3">
      <c r="A107" s="165">
        <v>318</v>
      </c>
      <c r="B107" s="165" t="s">
        <v>719</v>
      </c>
    </row>
    <row r="108" spans="1:2" x14ac:dyDescent="0.3">
      <c r="A108" s="165">
        <v>354</v>
      </c>
      <c r="B108" s="165" t="s">
        <v>720</v>
      </c>
    </row>
    <row r="109" spans="1:2" x14ac:dyDescent="0.3">
      <c r="A109" s="165">
        <v>372</v>
      </c>
      <c r="B109" s="165" t="s">
        <v>721</v>
      </c>
    </row>
    <row r="110" spans="1:2" x14ac:dyDescent="0.3">
      <c r="A110" s="165">
        <v>857</v>
      </c>
      <c r="B110" s="165" t="s">
        <v>722</v>
      </c>
    </row>
    <row r="111" spans="1:2" x14ac:dyDescent="0.3">
      <c r="A111" s="165">
        <v>355</v>
      </c>
      <c r="B111" s="165" t="s">
        <v>723</v>
      </c>
    </row>
    <row r="112" spans="1:2" x14ac:dyDescent="0.3">
      <c r="A112" s="165">
        <v>333</v>
      </c>
      <c r="B112" s="165" t="s">
        <v>724</v>
      </c>
    </row>
    <row r="113" spans="1:2" x14ac:dyDescent="0.3">
      <c r="A113" s="165">
        <v>343</v>
      </c>
      <c r="B113" s="165" t="s">
        <v>725</v>
      </c>
    </row>
    <row r="114" spans="1:2" x14ac:dyDescent="0.3">
      <c r="A114" s="165">
        <v>373</v>
      </c>
      <c r="B114" s="165" t="s">
        <v>726</v>
      </c>
    </row>
    <row r="115" spans="1:2" x14ac:dyDescent="0.3">
      <c r="A115" s="165">
        <v>893</v>
      </c>
      <c r="B115" s="165" t="s">
        <v>727</v>
      </c>
    </row>
    <row r="116" spans="1:2" x14ac:dyDescent="0.3">
      <c r="A116" s="165">
        <v>871</v>
      </c>
      <c r="B116" s="165" t="s">
        <v>728</v>
      </c>
    </row>
    <row r="117" spans="1:2" x14ac:dyDescent="0.3">
      <c r="A117" s="165">
        <v>334</v>
      </c>
      <c r="B117" s="165" t="s">
        <v>729</v>
      </c>
    </row>
    <row r="118" spans="1:2" x14ac:dyDescent="0.3">
      <c r="A118" s="165">
        <v>933</v>
      </c>
      <c r="B118" s="165" t="s">
        <v>730</v>
      </c>
    </row>
    <row r="119" spans="1:2" x14ac:dyDescent="0.3">
      <c r="A119" s="165">
        <v>803</v>
      </c>
      <c r="B119" s="165" t="s">
        <v>731</v>
      </c>
    </row>
    <row r="120" spans="1:2" x14ac:dyDescent="0.3">
      <c r="A120" s="165">
        <v>393</v>
      </c>
      <c r="B120" s="165" t="s">
        <v>732</v>
      </c>
    </row>
    <row r="121" spans="1:2" x14ac:dyDescent="0.3">
      <c r="A121" s="165">
        <v>852</v>
      </c>
      <c r="B121" s="165" t="s">
        <v>733</v>
      </c>
    </row>
    <row r="122" spans="1:2" x14ac:dyDescent="0.3">
      <c r="A122" s="165">
        <v>882</v>
      </c>
      <c r="B122" s="165" t="s">
        <v>734</v>
      </c>
    </row>
    <row r="123" spans="1:2" x14ac:dyDescent="0.3">
      <c r="A123" s="165">
        <v>210</v>
      </c>
      <c r="B123" s="165" t="s">
        <v>735</v>
      </c>
    </row>
    <row r="124" spans="1:2" x14ac:dyDescent="0.3">
      <c r="A124" s="165">
        <v>342</v>
      </c>
      <c r="B124" s="165" t="s">
        <v>736</v>
      </c>
    </row>
    <row r="125" spans="1:2" x14ac:dyDescent="0.3">
      <c r="A125" s="165">
        <v>860</v>
      </c>
      <c r="B125" s="165" t="s">
        <v>737</v>
      </c>
    </row>
    <row r="126" spans="1:2" x14ac:dyDescent="0.3">
      <c r="A126" s="165">
        <v>356</v>
      </c>
      <c r="B126" s="165" t="s">
        <v>738</v>
      </c>
    </row>
    <row r="127" spans="1:2" x14ac:dyDescent="0.3">
      <c r="A127" s="165">
        <v>808</v>
      </c>
      <c r="B127" s="165" t="s">
        <v>739</v>
      </c>
    </row>
    <row r="128" spans="1:2" x14ac:dyDescent="0.3">
      <c r="A128" s="165">
        <v>861</v>
      </c>
      <c r="B128" s="165" t="s">
        <v>740</v>
      </c>
    </row>
    <row r="129" spans="1:2" x14ac:dyDescent="0.3">
      <c r="A129" s="165">
        <v>935</v>
      </c>
      <c r="B129" s="165" t="s">
        <v>4</v>
      </c>
    </row>
    <row r="130" spans="1:2" x14ac:dyDescent="0.3">
      <c r="A130" s="165">
        <v>394</v>
      </c>
      <c r="B130" s="165" t="s">
        <v>741</v>
      </c>
    </row>
    <row r="131" spans="1:2" x14ac:dyDescent="0.3">
      <c r="A131" s="165">
        <v>936</v>
      </c>
      <c r="B131" s="165" t="s">
        <v>742</v>
      </c>
    </row>
    <row r="132" spans="1:2" x14ac:dyDescent="0.3">
      <c r="A132" s="165">
        <v>319</v>
      </c>
      <c r="B132" s="165" t="s">
        <v>743</v>
      </c>
    </row>
    <row r="133" spans="1:2" x14ac:dyDescent="0.3">
      <c r="A133" s="165">
        <v>866</v>
      </c>
      <c r="B133" s="165" t="s">
        <v>744</v>
      </c>
    </row>
    <row r="134" spans="1:2" x14ac:dyDescent="0.3">
      <c r="A134" s="165">
        <v>357</v>
      </c>
      <c r="B134" s="165" t="s">
        <v>745</v>
      </c>
    </row>
    <row r="135" spans="1:2" x14ac:dyDescent="0.3">
      <c r="A135" s="165">
        <v>894</v>
      </c>
      <c r="B135" s="165" t="s">
        <v>746</v>
      </c>
    </row>
    <row r="136" spans="1:2" x14ac:dyDescent="0.3">
      <c r="A136" s="165">
        <v>883</v>
      </c>
      <c r="B136" s="165" t="s">
        <v>747</v>
      </c>
    </row>
    <row r="137" spans="1:2" x14ac:dyDescent="0.3">
      <c r="A137" s="165">
        <v>880</v>
      </c>
      <c r="B137" s="165" t="s">
        <v>748</v>
      </c>
    </row>
    <row r="138" spans="1:2" x14ac:dyDescent="0.3">
      <c r="A138" s="165">
        <v>211</v>
      </c>
      <c r="B138" s="165" t="s">
        <v>749</v>
      </c>
    </row>
    <row r="139" spans="1:2" x14ac:dyDescent="0.3">
      <c r="A139" s="165">
        <v>358</v>
      </c>
      <c r="B139" s="165" t="s">
        <v>750</v>
      </c>
    </row>
    <row r="140" spans="1:2" x14ac:dyDescent="0.3">
      <c r="A140" s="165">
        <v>384</v>
      </c>
      <c r="B140" s="165" t="s">
        <v>751</v>
      </c>
    </row>
    <row r="141" spans="1:2" x14ac:dyDescent="0.3">
      <c r="A141" s="165">
        <v>335</v>
      </c>
      <c r="B141" s="165" t="s">
        <v>752</v>
      </c>
    </row>
    <row r="142" spans="1:2" x14ac:dyDescent="0.3">
      <c r="A142" s="165">
        <v>320</v>
      </c>
      <c r="B142" s="165" t="s">
        <v>753</v>
      </c>
    </row>
    <row r="143" spans="1:2" x14ac:dyDescent="0.3">
      <c r="A143" s="165">
        <v>212</v>
      </c>
      <c r="B143" s="165" t="s">
        <v>754</v>
      </c>
    </row>
    <row r="144" spans="1:2" x14ac:dyDescent="0.3">
      <c r="A144" s="165">
        <v>877</v>
      </c>
      <c r="B144" s="165" t="s">
        <v>755</v>
      </c>
    </row>
    <row r="145" spans="1:2" x14ac:dyDescent="0.3">
      <c r="A145" s="165">
        <v>937</v>
      </c>
      <c r="B145" s="165" t="s">
        <v>756</v>
      </c>
    </row>
    <row r="146" spans="1:2" x14ac:dyDescent="0.3">
      <c r="A146" s="165">
        <v>869</v>
      </c>
      <c r="B146" s="165" t="s">
        <v>757</v>
      </c>
    </row>
    <row r="147" spans="1:2" x14ac:dyDescent="0.3">
      <c r="A147" s="165">
        <v>943</v>
      </c>
      <c r="B147" s="976" t="s">
        <v>758</v>
      </c>
    </row>
    <row r="148" spans="1:2" x14ac:dyDescent="0.3">
      <c r="A148" s="165">
        <v>941</v>
      </c>
      <c r="B148" s="976" t="s">
        <v>759</v>
      </c>
    </row>
    <row r="149" spans="1:2" x14ac:dyDescent="0.3">
      <c r="A149" s="165">
        <v>938</v>
      </c>
      <c r="B149" s="165" t="s">
        <v>760</v>
      </c>
    </row>
    <row r="150" spans="1:2" x14ac:dyDescent="0.3">
      <c r="A150" s="165">
        <v>213</v>
      </c>
      <c r="B150" s="165" t="s">
        <v>761</v>
      </c>
    </row>
    <row r="151" spans="1:2" x14ac:dyDescent="0.3">
      <c r="A151" s="165">
        <v>359</v>
      </c>
      <c r="B151" s="165" t="s">
        <v>762</v>
      </c>
    </row>
    <row r="152" spans="1:2" x14ac:dyDescent="0.3">
      <c r="A152" s="165">
        <v>865</v>
      </c>
      <c r="B152" s="165" t="s">
        <v>763</v>
      </c>
    </row>
    <row r="153" spans="1:2" x14ac:dyDescent="0.3">
      <c r="A153" s="165">
        <v>868</v>
      </c>
      <c r="B153" s="165" t="s">
        <v>764</v>
      </c>
    </row>
    <row r="154" spans="1:2" x14ac:dyDescent="0.3">
      <c r="A154" s="165">
        <v>344</v>
      </c>
      <c r="B154" s="165" t="s">
        <v>765</v>
      </c>
    </row>
    <row r="155" spans="1:2" x14ac:dyDescent="0.3">
      <c r="A155" s="165">
        <v>872</v>
      </c>
      <c r="B155" s="165" t="s">
        <v>766</v>
      </c>
    </row>
    <row r="156" spans="1:2" x14ac:dyDescent="0.3">
      <c r="A156" s="165">
        <v>336</v>
      </c>
      <c r="B156" s="165" t="s">
        <v>767</v>
      </c>
    </row>
    <row r="157" spans="1:2" x14ac:dyDescent="0.3">
      <c r="A157" s="165">
        <v>885</v>
      </c>
      <c r="B157" s="165" t="s">
        <v>768</v>
      </c>
    </row>
    <row r="158" spans="1:2" x14ac:dyDescent="0.3">
      <c r="A158" s="165">
        <v>816</v>
      </c>
      <c r="B158" s="165" t="s">
        <v>769</v>
      </c>
    </row>
  </sheetData>
  <sheetProtection algorithmName="SHA-512" hashValue="yFLh1b1t3obUFNRNgKlp3PUvjW385XbfiQ240HZP3a/jkFM07hHC9CMso73jUZFphVW/TLr/raT+nirLcE8AZA==" saltValue="4RX/pyYb3POUGy+D1dLoeA==" spinCount="100000" sheet="1" objects="1" scenario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64F6-3DCA-4919-80EC-75DBDCE8587A}">
  <dimension ref="A1:K16"/>
  <sheetViews>
    <sheetView workbookViewId="0"/>
  </sheetViews>
  <sheetFormatPr defaultRowHeight="14.4" x14ac:dyDescent="0.3"/>
  <cols>
    <col min="1" max="11" width="12.44140625" customWidth="1"/>
  </cols>
  <sheetData>
    <row r="1" spans="1:11" ht="15" thickBot="1" x14ac:dyDescent="0.35">
      <c r="A1" t="s">
        <v>770</v>
      </c>
      <c r="B1" t="s">
        <v>771</v>
      </c>
      <c r="C1" t="s">
        <v>772</v>
      </c>
      <c r="D1" t="s">
        <v>773</v>
      </c>
      <c r="E1" t="s">
        <v>774</v>
      </c>
      <c r="F1" t="s">
        <v>775</v>
      </c>
      <c r="G1" t="s">
        <v>776</v>
      </c>
      <c r="H1" t="s">
        <v>777</v>
      </c>
      <c r="I1" t="s">
        <v>778</v>
      </c>
      <c r="J1" t="s">
        <v>779</v>
      </c>
      <c r="K1" t="s">
        <v>780</v>
      </c>
    </row>
    <row r="2" spans="1:11" ht="15" thickBot="1" x14ac:dyDescent="0.35">
      <c r="A2" s="324" t="s">
        <v>781</v>
      </c>
      <c r="B2" s="324" t="s">
        <v>782</v>
      </c>
      <c r="C2" s="324" t="s">
        <v>783</v>
      </c>
      <c r="D2" s="324" t="s">
        <v>784</v>
      </c>
      <c r="E2" s="324" t="s">
        <v>785</v>
      </c>
      <c r="F2" s="324" t="s">
        <v>786</v>
      </c>
      <c r="G2" s="324" t="s">
        <v>787</v>
      </c>
      <c r="H2" s="324" t="s">
        <v>788</v>
      </c>
      <c r="I2" s="324" t="s">
        <v>789</v>
      </c>
      <c r="J2" s="324" t="s">
        <v>790</v>
      </c>
      <c r="K2" s="324" t="s">
        <v>791</v>
      </c>
    </row>
    <row r="4" spans="1:11" x14ac:dyDescent="0.3">
      <c r="A4" s="325" t="s">
        <v>781</v>
      </c>
      <c r="B4" s="325" t="s">
        <v>782</v>
      </c>
      <c r="C4" s="325" t="s">
        <v>783</v>
      </c>
      <c r="D4" s="325" t="s">
        <v>784</v>
      </c>
      <c r="E4" s="325" t="s">
        <v>785</v>
      </c>
      <c r="F4" s="325" t="s">
        <v>786</v>
      </c>
      <c r="G4" s="325" t="s">
        <v>787</v>
      </c>
      <c r="H4" s="325" t="s">
        <v>788</v>
      </c>
      <c r="I4" s="325" t="s">
        <v>789</v>
      </c>
      <c r="J4" s="325" t="s">
        <v>790</v>
      </c>
      <c r="K4" s="325" t="s">
        <v>791</v>
      </c>
    </row>
    <row r="7" spans="1:11" x14ac:dyDescent="0.3">
      <c r="A7" t="s">
        <v>792</v>
      </c>
    </row>
    <row r="8" spans="1:11" x14ac:dyDescent="0.3">
      <c r="A8" t="s">
        <v>378</v>
      </c>
    </row>
    <row r="9" spans="1:11" x14ac:dyDescent="0.3">
      <c r="A9" t="s">
        <v>770</v>
      </c>
    </row>
    <row r="11" spans="1:11" x14ac:dyDescent="0.3">
      <c r="A11" s="325">
        <v>2022</v>
      </c>
    </row>
    <row r="14" spans="1:11" x14ac:dyDescent="0.3">
      <c r="A14" t="s">
        <v>793</v>
      </c>
    </row>
    <row r="15" spans="1:11" x14ac:dyDescent="0.3">
      <c r="A15" t="s">
        <v>794</v>
      </c>
      <c r="B15" t="s">
        <v>795</v>
      </c>
      <c r="C15" t="s">
        <v>796</v>
      </c>
    </row>
    <row r="16" spans="1:11" x14ac:dyDescent="0.3">
      <c r="A16" s="325">
        <v>202122</v>
      </c>
      <c r="B16" s="325">
        <v>202223</v>
      </c>
      <c r="C16" s="325">
        <v>202324</v>
      </c>
    </row>
  </sheetData>
  <sheetProtection algorithmName="SHA-512" hashValue="kx8X+cIrEZZaTaSncNZkJ8F+0SVXae7CSPMYYt+CEBDpU6G4Puoxwjaxn+SG463E8ZZHH88e2hnPOq6qB99FjQ==" saltValue="rhkkj6y0EHXc5OscbEkJQw==" spinCount="100000" sheet="1" objects="1" scenarios="1"/>
  <phoneticPr fontId="57" type="noConversion"/>
  <conditionalFormatting sqref="A2:B2">
    <cfRule type="cellIs" dxfId="5" priority="29" operator="lessThan">
      <formula>#REF!</formula>
    </cfRule>
    <cfRule type="cellIs" dxfId="4" priority="30" operator="greaterThan">
      <formula>#REF!</formula>
    </cfRule>
  </conditionalFormatting>
  <conditionalFormatting sqref="A2:G2">
    <cfRule type="cellIs" dxfId="3" priority="5" operator="lessThan">
      <formula>#REF!</formula>
    </cfRule>
    <cfRule type="cellIs" dxfId="2" priority="6" operator="greaterThan">
      <formula>#REF!</formula>
    </cfRule>
  </conditionalFormatting>
  <conditionalFormatting sqref="C2:K2">
    <cfRule type="cellIs" dxfId="1" priority="1" operator="lessThan">
      <formula>#REF!</formula>
    </cfRule>
    <cfRule type="cellIs" dxfId="0" priority="2" operator="greaterThan">
      <formula>#REF!</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66C-BC82-44D1-B8F5-675F1086C375}">
  <sheetPr codeName="Sheet6"/>
  <dimension ref="A1:Y14511"/>
  <sheetViews>
    <sheetView workbookViewId="0">
      <pane ySplit="1" topLeftCell="A2" activePane="bottomLeft" state="frozen"/>
      <selection pane="bottomLeft"/>
    </sheetView>
  </sheetViews>
  <sheetFormatPr defaultColWidth="9.33203125" defaultRowHeight="14.4" x14ac:dyDescent="0.3"/>
  <cols>
    <col min="1" max="1" width="9.33203125" style="296"/>
    <col min="2" max="2" width="17.6640625" style="296" customWidth="1"/>
    <col min="3" max="7" width="9" style="296" customWidth="1"/>
    <col min="8" max="9" width="9.33203125" style="296"/>
    <col min="10" max="10" width="9" style="296" customWidth="1"/>
    <col min="11" max="11" width="21.6640625" style="296" customWidth="1"/>
    <col min="12" max="12" width="46" style="296" customWidth="1"/>
    <col min="13" max="13" width="12.5546875" style="321" bestFit="1" customWidth="1"/>
    <col min="14" max="14" width="13.5546875" style="321" bestFit="1" customWidth="1"/>
    <col min="15" max="16" width="12.5546875" style="321" bestFit="1" customWidth="1"/>
    <col min="17" max="18" width="11.33203125" style="321" bestFit="1" customWidth="1"/>
    <col min="19" max="19" width="13.5546875" style="321" bestFit="1" customWidth="1"/>
    <col min="20" max="20" width="11.33203125" style="321" bestFit="1" customWidth="1"/>
    <col min="21" max="21" width="13.5546875" style="321" bestFit="1" customWidth="1"/>
    <col min="22" max="22" width="11.33203125" style="321" bestFit="1" customWidth="1"/>
    <col min="23" max="16384" width="9.33203125" style="296"/>
  </cols>
  <sheetData>
    <row r="1" spans="1:25" x14ac:dyDescent="0.3">
      <c r="A1" s="296" t="s">
        <v>797</v>
      </c>
      <c r="B1" s="296" t="s">
        <v>798</v>
      </c>
      <c r="C1" s="296" t="s">
        <v>799</v>
      </c>
      <c r="D1" s="296" t="s">
        <v>800</v>
      </c>
      <c r="E1" s="296" t="s">
        <v>801</v>
      </c>
      <c r="F1" s="296" t="s">
        <v>802</v>
      </c>
      <c r="G1" s="296" t="s">
        <v>803</v>
      </c>
      <c r="H1" s="296" t="s">
        <v>804</v>
      </c>
      <c r="I1" s="296" t="s">
        <v>805</v>
      </c>
      <c r="J1" s="296" t="s">
        <v>806</v>
      </c>
      <c r="K1" s="296" t="s">
        <v>807</v>
      </c>
      <c r="L1" s="296" t="s">
        <v>808</v>
      </c>
      <c r="M1" s="321" t="s">
        <v>809</v>
      </c>
      <c r="N1" s="321" t="s">
        <v>810</v>
      </c>
      <c r="O1" s="321" t="s">
        <v>811</v>
      </c>
      <c r="P1" s="321" t="s">
        <v>812</v>
      </c>
      <c r="Q1" s="321" t="s">
        <v>813</v>
      </c>
      <c r="R1" s="321" t="s">
        <v>814</v>
      </c>
      <c r="S1" s="321" t="s">
        <v>815</v>
      </c>
      <c r="T1" s="321" t="s">
        <v>816</v>
      </c>
      <c r="U1" s="321" t="s">
        <v>817</v>
      </c>
      <c r="V1" s="321" t="s">
        <v>818</v>
      </c>
      <c r="Y1" s="973" t="s">
        <v>819</v>
      </c>
    </row>
    <row r="2" spans="1:25" x14ac:dyDescent="0.3">
      <c r="A2">
        <v>202122</v>
      </c>
      <c r="B2" t="s">
        <v>820</v>
      </c>
      <c r="C2" t="s">
        <v>821</v>
      </c>
      <c r="D2" t="s">
        <v>822</v>
      </c>
      <c r="E2" t="s">
        <v>823</v>
      </c>
      <c r="F2" t="s">
        <v>824</v>
      </c>
      <c r="G2" t="s">
        <v>825</v>
      </c>
      <c r="H2" t="s">
        <v>826</v>
      </c>
      <c r="I2">
        <v>301</v>
      </c>
      <c r="J2" t="s">
        <v>827</v>
      </c>
      <c r="K2" t="s">
        <v>828</v>
      </c>
      <c r="L2" t="s">
        <v>336</v>
      </c>
      <c r="M2">
        <v>0</v>
      </c>
      <c r="N2">
        <v>2596686</v>
      </c>
      <c r="O2">
        <v>1665579</v>
      </c>
      <c r="P2">
        <v>3155416</v>
      </c>
      <c r="Q2">
        <v>2819385</v>
      </c>
      <c r="R2" t="s">
        <v>829</v>
      </c>
      <c r="S2">
        <v>10237066</v>
      </c>
      <c r="T2" t="s">
        <v>829</v>
      </c>
      <c r="U2">
        <v>10237066</v>
      </c>
      <c r="V2">
        <v>310</v>
      </c>
    </row>
    <row r="3" spans="1:25" x14ac:dyDescent="0.3">
      <c r="A3">
        <v>202223</v>
      </c>
      <c r="B3" t="s">
        <v>820</v>
      </c>
      <c r="C3" t="s">
        <v>821</v>
      </c>
      <c r="D3" t="s">
        <v>822</v>
      </c>
      <c r="E3" t="s">
        <v>823</v>
      </c>
      <c r="F3" t="s">
        <v>824</v>
      </c>
      <c r="G3" t="s">
        <v>825</v>
      </c>
      <c r="H3" t="s">
        <v>826</v>
      </c>
      <c r="I3">
        <v>301</v>
      </c>
      <c r="J3" t="s">
        <v>827</v>
      </c>
      <c r="K3" t="s">
        <v>828</v>
      </c>
      <c r="L3" t="s">
        <v>336</v>
      </c>
      <c r="M3">
        <v>0</v>
      </c>
      <c r="N3">
        <v>2214667</v>
      </c>
      <c r="O3">
        <v>1002000</v>
      </c>
      <c r="P3">
        <v>3020000</v>
      </c>
      <c r="Q3">
        <v>910000</v>
      </c>
      <c r="R3" t="s">
        <v>829</v>
      </c>
      <c r="S3">
        <v>7146667</v>
      </c>
      <c r="T3" t="s">
        <v>829</v>
      </c>
      <c r="U3">
        <v>7146667</v>
      </c>
      <c r="V3">
        <v>215</v>
      </c>
    </row>
    <row r="4" spans="1:25" x14ac:dyDescent="0.3">
      <c r="A4">
        <v>202324</v>
      </c>
      <c r="B4" t="s">
        <v>820</v>
      </c>
      <c r="C4" t="s">
        <v>821</v>
      </c>
      <c r="D4" t="s">
        <v>822</v>
      </c>
      <c r="E4" t="s">
        <v>823</v>
      </c>
      <c r="F4" t="s">
        <v>824</v>
      </c>
      <c r="G4" t="s">
        <v>825</v>
      </c>
      <c r="H4" t="s">
        <v>826</v>
      </c>
      <c r="I4">
        <v>301</v>
      </c>
      <c r="J4" t="s">
        <v>827</v>
      </c>
      <c r="K4" t="s">
        <v>828</v>
      </c>
      <c r="L4" t="s">
        <v>336</v>
      </c>
      <c r="M4">
        <v>0</v>
      </c>
      <c r="N4">
        <v>2220000</v>
      </c>
      <c r="O4">
        <v>1358000</v>
      </c>
      <c r="P4">
        <v>3133020</v>
      </c>
      <c r="Q4">
        <v>1310000</v>
      </c>
      <c r="R4" t="s">
        <v>829</v>
      </c>
      <c r="S4">
        <v>8021020</v>
      </c>
      <c r="T4" t="s">
        <v>829</v>
      </c>
      <c r="U4">
        <v>8021020</v>
      </c>
      <c r="V4">
        <v>242</v>
      </c>
    </row>
    <row r="5" spans="1:25" x14ac:dyDescent="0.3">
      <c r="A5">
        <v>202122</v>
      </c>
      <c r="B5" t="s">
        <v>820</v>
      </c>
      <c r="C5" t="s">
        <v>821</v>
      </c>
      <c r="D5" t="s">
        <v>822</v>
      </c>
      <c r="E5" t="s">
        <v>823</v>
      </c>
      <c r="F5" t="s">
        <v>824</v>
      </c>
      <c r="G5" t="s">
        <v>825</v>
      </c>
      <c r="H5" t="s">
        <v>826</v>
      </c>
      <c r="I5">
        <v>301</v>
      </c>
      <c r="J5" t="s">
        <v>827</v>
      </c>
      <c r="K5" t="s">
        <v>828</v>
      </c>
      <c r="L5" t="s">
        <v>235</v>
      </c>
      <c r="M5" t="s">
        <v>829</v>
      </c>
      <c r="N5">
        <v>0</v>
      </c>
      <c r="O5">
        <v>0</v>
      </c>
      <c r="P5" t="s">
        <v>829</v>
      </c>
      <c r="Q5" t="s">
        <v>829</v>
      </c>
      <c r="R5" t="s">
        <v>829</v>
      </c>
      <c r="S5">
        <v>0</v>
      </c>
      <c r="T5">
        <v>0</v>
      </c>
      <c r="U5">
        <v>0</v>
      </c>
      <c r="V5">
        <v>0</v>
      </c>
    </row>
    <row r="6" spans="1:25" x14ac:dyDescent="0.3">
      <c r="A6">
        <v>202223</v>
      </c>
      <c r="B6" t="s">
        <v>820</v>
      </c>
      <c r="C6" t="s">
        <v>821</v>
      </c>
      <c r="D6" t="s">
        <v>822</v>
      </c>
      <c r="E6" t="s">
        <v>823</v>
      </c>
      <c r="F6" t="s">
        <v>824</v>
      </c>
      <c r="G6" t="s">
        <v>825</v>
      </c>
      <c r="H6" t="s">
        <v>826</v>
      </c>
      <c r="I6">
        <v>301</v>
      </c>
      <c r="J6" t="s">
        <v>827</v>
      </c>
      <c r="K6" t="s">
        <v>828</v>
      </c>
      <c r="L6" t="s">
        <v>235</v>
      </c>
      <c r="M6" t="s">
        <v>829</v>
      </c>
      <c r="N6">
        <v>0</v>
      </c>
      <c r="O6">
        <v>0</v>
      </c>
      <c r="P6" t="s">
        <v>829</v>
      </c>
      <c r="Q6" t="s">
        <v>829</v>
      </c>
      <c r="R6" t="s">
        <v>829</v>
      </c>
      <c r="S6">
        <v>0</v>
      </c>
      <c r="T6">
        <v>0</v>
      </c>
      <c r="U6">
        <v>0</v>
      </c>
      <c r="V6">
        <v>0</v>
      </c>
    </row>
    <row r="7" spans="1:25" x14ac:dyDescent="0.3">
      <c r="A7">
        <v>202324</v>
      </c>
      <c r="B7" t="s">
        <v>820</v>
      </c>
      <c r="C7" t="s">
        <v>821</v>
      </c>
      <c r="D7" t="s">
        <v>822</v>
      </c>
      <c r="E7" t="s">
        <v>823</v>
      </c>
      <c r="F7" t="s">
        <v>824</v>
      </c>
      <c r="G7" t="s">
        <v>825</v>
      </c>
      <c r="H7" t="s">
        <v>826</v>
      </c>
      <c r="I7">
        <v>301</v>
      </c>
      <c r="J7" t="s">
        <v>827</v>
      </c>
      <c r="K7" t="s">
        <v>828</v>
      </c>
      <c r="L7" t="s">
        <v>235</v>
      </c>
      <c r="M7" t="s">
        <v>829</v>
      </c>
      <c r="N7">
        <v>0</v>
      </c>
      <c r="O7">
        <v>0</v>
      </c>
      <c r="P7" t="s">
        <v>829</v>
      </c>
      <c r="Q7" t="s">
        <v>829</v>
      </c>
      <c r="R7" t="s">
        <v>829</v>
      </c>
      <c r="S7">
        <v>0</v>
      </c>
      <c r="T7">
        <v>0</v>
      </c>
      <c r="U7">
        <v>0</v>
      </c>
      <c r="V7">
        <v>0</v>
      </c>
    </row>
    <row r="8" spans="1:25" x14ac:dyDescent="0.3">
      <c r="A8">
        <v>202122</v>
      </c>
      <c r="B8" t="s">
        <v>820</v>
      </c>
      <c r="C8" t="s">
        <v>821</v>
      </c>
      <c r="D8" t="s">
        <v>822</v>
      </c>
      <c r="E8" t="s">
        <v>823</v>
      </c>
      <c r="F8" t="s">
        <v>824</v>
      </c>
      <c r="G8" t="s">
        <v>825</v>
      </c>
      <c r="H8" t="s">
        <v>826</v>
      </c>
      <c r="I8">
        <v>301</v>
      </c>
      <c r="J8" t="s">
        <v>827</v>
      </c>
      <c r="K8" t="s">
        <v>828</v>
      </c>
      <c r="L8" t="s">
        <v>534</v>
      </c>
      <c r="M8">
        <v>0</v>
      </c>
      <c r="N8">
        <v>5716867</v>
      </c>
      <c r="O8">
        <v>3324335</v>
      </c>
      <c r="P8">
        <v>5372735</v>
      </c>
      <c r="Q8">
        <v>0</v>
      </c>
      <c r="R8" t="s">
        <v>829</v>
      </c>
      <c r="S8">
        <v>14413938</v>
      </c>
      <c r="T8">
        <v>0</v>
      </c>
      <c r="U8">
        <v>14413938</v>
      </c>
      <c r="V8">
        <v>210</v>
      </c>
    </row>
    <row r="9" spans="1:25" x14ac:dyDescent="0.3">
      <c r="A9">
        <v>202223</v>
      </c>
      <c r="B9" t="s">
        <v>820</v>
      </c>
      <c r="C9" t="s">
        <v>821</v>
      </c>
      <c r="D9" t="s">
        <v>822</v>
      </c>
      <c r="E9" t="s">
        <v>823</v>
      </c>
      <c r="F9" t="s">
        <v>824</v>
      </c>
      <c r="G9" t="s">
        <v>825</v>
      </c>
      <c r="H9" t="s">
        <v>826</v>
      </c>
      <c r="I9">
        <v>301</v>
      </c>
      <c r="J9" t="s">
        <v>827</v>
      </c>
      <c r="K9" t="s">
        <v>828</v>
      </c>
      <c r="L9" t="s">
        <v>534</v>
      </c>
      <c r="M9">
        <v>0</v>
      </c>
      <c r="N9">
        <v>6104893</v>
      </c>
      <c r="O9">
        <v>2010706</v>
      </c>
      <c r="P9">
        <v>9553708</v>
      </c>
      <c r="Q9">
        <v>2668432</v>
      </c>
      <c r="R9" t="s">
        <v>829</v>
      </c>
      <c r="S9">
        <v>20337739</v>
      </c>
      <c r="T9">
        <v>0</v>
      </c>
      <c r="U9">
        <v>20337739</v>
      </c>
      <c r="V9">
        <v>295</v>
      </c>
    </row>
    <row r="10" spans="1:25" x14ac:dyDescent="0.3">
      <c r="A10">
        <v>202324</v>
      </c>
      <c r="B10" t="s">
        <v>820</v>
      </c>
      <c r="C10" t="s">
        <v>821</v>
      </c>
      <c r="D10" t="s">
        <v>822</v>
      </c>
      <c r="E10" t="s">
        <v>823</v>
      </c>
      <c r="F10" t="s">
        <v>824</v>
      </c>
      <c r="G10" t="s">
        <v>825</v>
      </c>
      <c r="H10" t="s">
        <v>826</v>
      </c>
      <c r="I10">
        <v>301</v>
      </c>
      <c r="J10" t="s">
        <v>827</v>
      </c>
      <c r="K10" t="s">
        <v>828</v>
      </c>
      <c r="L10" t="s">
        <v>534</v>
      </c>
      <c r="M10">
        <v>0</v>
      </c>
      <c r="N10">
        <v>9860940</v>
      </c>
      <c r="O10">
        <v>1284149</v>
      </c>
      <c r="P10">
        <v>7776069</v>
      </c>
      <c r="Q10">
        <v>0</v>
      </c>
      <c r="R10" t="s">
        <v>829</v>
      </c>
      <c r="S10">
        <v>18921158</v>
      </c>
      <c r="T10">
        <v>0</v>
      </c>
      <c r="U10">
        <v>18921158</v>
      </c>
      <c r="V10">
        <v>274</v>
      </c>
    </row>
    <row r="11" spans="1:25" x14ac:dyDescent="0.3">
      <c r="A11">
        <v>202122</v>
      </c>
      <c r="B11" t="s">
        <v>820</v>
      </c>
      <c r="C11" t="s">
        <v>821</v>
      </c>
      <c r="D11" t="s">
        <v>822</v>
      </c>
      <c r="E11" t="s">
        <v>823</v>
      </c>
      <c r="F11" t="s">
        <v>824</v>
      </c>
      <c r="G11" t="s">
        <v>825</v>
      </c>
      <c r="H11" t="s">
        <v>826</v>
      </c>
      <c r="I11">
        <v>301</v>
      </c>
      <c r="J11" t="s">
        <v>827</v>
      </c>
      <c r="K11" t="s">
        <v>828</v>
      </c>
      <c r="L11" t="s">
        <v>603</v>
      </c>
      <c r="M11" t="s">
        <v>829</v>
      </c>
      <c r="N11" t="s">
        <v>829</v>
      </c>
      <c r="O11" t="s">
        <v>829</v>
      </c>
      <c r="P11">
        <v>0</v>
      </c>
      <c r="Q11">
        <v>0</v>
      </c>
      <c r="R11">
        <v>0</v>
      </c>
      <c r="S11">
        <v>0</v>
      </c>
      <c r="T11">
        <v>0</v>
      </c>
      <c r="U11">
        <v>0</v>
      </c>
      <c r="V11">
        <v>0</v>
      </c>
    </row>
    <row r="12" spans="1:25" x14ac:dyDescent="0.3">
      <c r="A12">
        <v>202223</v>
      </c>
      <c r="B12" t="s">
        <v>820</v>
      </c>
      <c r="C12" t="s">
        <v>821</v>
      </c>
      <c r="D12" t="s">
        <v>822</v>
      </c>
      <c r="E12" t="s">
        <v>823</v>
      </c>
      <c r="F12" t="s">
        <v>824</v>
      </c>
      <c r="G12" t="s">
        <v>825</v>
      </c>
      <c r="H12" t="s">
        <v>826</v>
      </c>
      <c r="I12">
        <v>301</v>
      </c>
      <c r="J12" t="s">
        <v>827</v>
      </c>
      <c r="K12" t="s">
        <v>828</v>
      </c>
      <c r="L12" t="s">
        <v>603</v>
      </c>
      <c r="M12" t="s">
        <v>829</v>
      </c>
      <c r="N12" t="s">
        <v>829</v>
      </c>
      <c r="O12" t="s">
        <v>829</v>
      </c>
      <c r="P12">
        <v>0</v>
      </c>
      <c r="Q12">
        <v>0</v>
      </c>
      <c r="R12">
        <v>0</v>
      </c>
      <c r="S12">
        <v>0</v>
      </c>
      <c r="T12">
        <v>0</v>
      </c>
      <c r="U12">
        <v>0</v>
      </c>
      <c r="V12">
        <v>0</v>
      </c>
    </row>
    <row r="13" spans="1:25" x14ac:dyDescent="0.3">
      <c r="A13">
        <v>202324</v>
      </c>
      <c r="B13" t="s">
        <v>820</v>
      </c>
      <c r="C13" t="s">
        <v>821</v>
      </c>
      <c r="D13" t="s">
        <v>822</v>
      </c>
      <c r="E13" t="s">
        <v>823</v>
      </c>
      <c r="F13" t="s">
        <v>824</v>
      </c>
      <c r="G13" t="s">
        <v>825</v>
      </c>
      <c r="H13" t="s">
        <v>826</v>
      </c>
      <c r="I13">
        <v>301</v>
      </c>
      <c r="J13" t="s">
        <v>827</v>
      </c>
      <c r="K13" t="s">
        <v>828</v>
      </c>
      <c r="L13" t="s">
        <v>603</v>
      </c>
      <c r="M13" t="s">
        <v>829</v>
      </c>
      <c r="N13" t="s">
        <v>829</v>
      </c>
      <c r="O13" t="s">
        <v>829</v>
      </c>
      <c r="P13">
        <v>0</v>
      </c>
      <c r="Q13">
        <v>0</v>
      </c>
      <c r="R13">
        <v>0</v>
      </c>
      <c r="S13">
        <v>0</v>
      </c>
      <c r="T13">
        <v>0</v>
      </c>
      <c r="U13">
        <v>0</v>
      </c>
      <c r="V13">
        <v>0</v>
      </c>
    </row>
    <row r="14" spans="1:25" x14ac:dyDescent="0.3">
      <c r="A14">
        <v>202122</v>
      </c>
      <c r="B14" t="s">
        <v>820</v>
      </c>
      <c r="C14" t="s">
        <v>821</v>
      </c>
      <c r="D14" t="s">
        <v>822</v>
      </c>
      <c r="E14" t="s">
        <v>823</v>
      </c>
      <c r="F14" t="s">
        <v>824</v>
      </c>
      <c r="G14" t="s">
        <v>825</v>
      </c>
      <c r="H14" t="s">
        <v>826</v>
      </c>
      <c r="I14">
        <v>301</v>
      </c>
      <c r="J14" t="s">
        <v>827</v>
      </c>
      <c r="K14" t="s">
        <v>828</v>
      </c>
      <c r="L14" t="s">
        <v>606</v>
      </c>
      <c r="M14">
        <v>0</v>
      </c>
      <c r="N14">
        <v>0</v>
      </c>
      <c r="O14">
        <v>0</v>
      </c>
      <c r="P14">
        <v>1976735</v>
      </c>
      <c r="Q14">
        <v>0</v>
      </c>
      <c r="R14">
        <v>0</v>
      </c>
      <c r="S14">
        <v>1976735</v>
      </c>
      <c r="T14">
        <v>0</v>
      </c>
      <c r="U14">
        <v>1976735</v>
      </c>
      <c r="V14">
        <v>29</v>
      </c>
    </row>
    <row r="15" spans="1:25" x14ac:dyDescent="0.3">
      <c r="A15">
        <v>202223</v>
      </c>
      <c r="B15" t="s">
        <v>820</v>
      </c>
      <c r="C15" t="s">
        <v>821</v>
      </c>
      <c r="D15" t="s">
        <v>822</v>
      </c>
      <c r="E15" t="s">
        <v>823</v>
      </c>
      <c r="F15" t="s">
        <v>824</v>
      </c>
      <c r="G15" t="s">
        <v>825</v>
      </c>
      <c r="H15" t="s">
        <v>826</v>
      </c>
      <c r="I15">
        <v>301</v>
      </c>
      <c r="J15" t="s">
        <v>827</v>
      </c>
      <c r="K15" t="s">
        <v>828</v>
      </c>
      <c r="L15" t="s">
        <v>606</v>
      </c>
      <c r="M15">
        <v>0</v>
      </c>
      <c r="N15">
        <v>0</v>
      </c>
      <c r="O15">
        <v>0</v>
      </c>
      <c r="P15">
        <v>0</v>
      </c>
      <c r="Q15">
        <v>0</v>
      </c>
      <c r="R15">
        <v>0</v>
      </c>
      <c r="S15">
        <v>0</v>
      </c>
      <c r="T15">
        <v>0</v>
      </c>
      <c r="U15">
        <v>0</v>
      </c>
      <c r="V15">
        <v>0</v>
      </c>
    </row>
    <row r="16" spans="1:25" x14ac:dyDescent="0.3">
      <c r="A16">
        <v>202324</v>
      </c>
      <c r="B16" t="s">
        <v>820</v>
      </c>
      <c r="C16" t="s">
        <v>821</v>
      </c>
      <c r="D16" t="s">
        <v>822</v>
      </c>
      <c r="E16" t="s">
        <v>823</v>
      </c>
      <c r="F16" t="s">
        <v>824</v>
      </c>
      <c r="G16" t="s">
        <v>825</v>
      </c>
      <c r="H16" t="s">
        <v>826</v>
      </c>
      <c r="I16">
        <v>301</v>
      </c>
      <c r="J16" t="s">
        <v>827</v>
      </c>
      <c r="K16" t="s">
        <v>828</v>
      </c>
      <c r="L16" t="s">
        <v>606</v>
      </c>
      <c r="M16">
        <v>0</v>
      </c>
      <c r="N16">
        <v>0</v>
      </c>
      <c r="O16">
        <v>0</v>
      </c>
      <c r="P16">
        <v>0</v>
      </c>
      <c r="Q16">
        <v>0</v>
      </c>
      <c r="R16">
        <v>0</v>
      </c>
      <c r="S16">
        <v>0</v>
      </c>
      <c r="T16">
        <v>0</v>
      </c>
      <c r="U16">
        <v>0</v>
      </c>
      <c r="V16">
        <v>0</v>
      </c>
    </row>
    <row r="17" spans="1:22" x14ac:dyDescent="0.3">
      <c r="A17">
        <v>202122</v>
      </c>
      <c r="B17" t="s">
        <v>820</v>
      </c>
      <c r="C17" t="s">
        <v>821</v>
      </c>
      <c r="D17" t="s">
        <v>822</v>
      </c>
      <c r="E17" t="s">
        <v>823</v>
      </c>
      <c r="F17" t="s">
        <v>824</v>
      </c>
      <c r="G17" t="s">
        <v>825</v>
      </c>
      <c r="H17" t="s">
        <v>826</v>
      </c>
      <c r="I17">
        <v>301</v>
      </c>
      <c r="J17" t="s">
        <v>827</v>
      </c>
      <c r="K17" t="s">
        <v>828</v>
      </c>
      <c r="L17" t="s">
        <v>609</v>
      </c>
      <c r="M17" t="s">
        <v>829</v>
      </c>
      <c r="N17" t="s">
        <v>829</v>
      </c>
      <c r="O17" t="s">
        <v>829</v>
      </c>
      <c r="P17" t="s">
        <v>829</v>
      </c>
      <c r="Q17">
        <v>0</v>
      </c>
      <c r="R17" t="s">
        <v>829</v>
      </c>
      <c r="S17">
        <v>0</v>
      </c>
      <c r="T17">
        <v>0</v>
      </c>
      <c r="U17">
        <v>0</v>
      </c>
      <c r="V17">
        <v>0</v>
      </c>
    </row>
    <row r="18" spans="1:22" x14ac:dyDescent="0.3">
      <c r="A18">
        <v>202223</v>
      </c>
      <c r="B18" t="s">
        <v>820</v>
      </c>
      <c r="C18" t="s">
        <v>821</v>
      </c>
      <c r="D18" t="s">
        <v>822</v>
      </c>
      <c r="E18" t="s">
        <v>823</v>
      </c>
      <c r="F18" t="s">
        <v>824</v>
      </c>
      <c r="G18" t="s">
        <v>825</v>
      </c>
      <c r="H18" t="s">
        <v>826</v>
      </c>
      <c r="I18">
        <v>301</v>
      </c>
      <c r="J18" t="s">
        <v>827</v>
      </c>
      <c r="K18" t="s">
        <v>828</v>
      </c>
      <c r="L18" t="s">
        <v>609</v>
      </c>
      <c r="M18" t="s">
        <v>829</v>
      </c>
      <c r="N18" t="s">
        <v>829</v>
      </c>
      <c r="O18" t="s">
        <v>829</v>
      </c>
      <c r="P18" t="s">
        <v>829</v>
      </c>
      <c r="Q18">
        <v>0</v>
      </c>
      <c r="R18" t="s">
        <v>829</v>
      </c>
      <c r="S18">
        <v>0</v>
      </c>
      <c r="T18">
        <v>0</v>
      </c>
      <c r="U18">
        <v>0</v>
      </c>
      <c r="V18">
        <v>0</v>
      </c>
    </row>
    <row r="19" spans="1:22" x14ac:dyDescent="0.3">
      <c r="A19">
        <v>202122</v>
      </c>
      <c r="B19" t="s">
        <v>820</v>
      </c>
      <c r="C19" t="s">
        <v>821</v>
      </c>
      <c r="D19" t="s">
        <v>822</v>
      </c>
      <c r="E19" t="s">
        <v>823</v>
      </c>
      <c r="F19" t="s">
        <v>824</v>
      </c>
      <c r="G19" t="s">
        <v>825</v>
      </c>
      <c r="H19" t="s">
        <v>826</v>
      </c>
      <c r="I19">
        <v>301</v>
      </c>
      <c r="J19" t="s">
        <v>827</v>
      </c>
      <c r="K19" t="s">
        <v>828</v>
      </c>
      <c r="L19" t="s">
        <v>830</v>
      </c>
      <c r="M19">
        <v>0</v>
      </c>
      <c r="N19">
        <v>0</v>
      </c>
      <c r="O19">
        <v>0</v>
      </c>
      <c r="P19">
        <v>0</v>
      </c>
      <c r="Q19">
        <v>149303</v>
      </c>
      <c r="R19">
        <v>0</v>
      </c>
      <c r="S19">
        <v>149303</v>
      </c>
      <c r="T19">
        <v>0</v>
      </c>
      <c r="U19">
        <v>149303</v>
      </c>
      <c r="V19">
        <v>2</v>
      </c>
    </row>
    <row r="20" spans="1:22" x14ac:dyDescent="0.3">
      <c r="A20">
        <v>202223</v>
      </c>
      <c r="B20" t="s">
        <v>820</v>
      </c>
      <c r="C20" t="s">
        <v>821</v>
      </c>
      <c r="D20" t="s">
        <v>822</v>
      </c>
      <c r="E20" t="s">
        <v>823</v>
      </c>
      <c r="F20" t="s">
        <v>824</v>
      </c>
      <c r="G20" t="s">
        <v>825</v>
      </c>
      <c r="H20" t="s">
        <v>826</v>
      </c>
      <c r="I20">
        <v>301</v>
      </c>
      <c r="J20" t="s">
        <v>827</v>
      </c>
      <c r="K20" t="s">
        <v>828</v>
      </c>
      <c r="L20" t="s">
        <v>830</v>
      </c>
      <c r="M20">
        <v>0</v>
      </c>
      <c r="N20">
        <v>64267</v>
      </c>
      <c r="O20">
        <v>64267</v>
      </c>
      <c r="P20">
        <v>64267</v>
      </c>
      <c r="Q20">
        <v>346378</v>
      </c>
      <c r="R20">
        <v>0</v>
      </c>
      <c r="S20">
        <v>539179</v>
      </c>
      <c r="T20">
        <v>0</v>
      </c>
      <c r="U20">
        <v>539179</v>
      </c>
      <c r="V20">
        <v>8</v>
      </c>
    </row>
    <row r="21" spans="1:22" x14ac:dyDescent="0.3">
      <c r="A21">
        <v>202324</v>
      </c>
      <c r="B21" t="s">
        <v>820</v>
      </c>
      <c r="C21" t="s">
        <v>821</v>
      </c>
      <c r="D21" t="s">
        <v>822</v>
      </c>
      <c r="E21" t="s">
        <v>823</v>
      </c>
      <c r="F21" t="s">
        <v>824</v>
      </c>
      <c r="G21" t="s">
        <v>825</v>
      </c>
      <c r="H21" t="s">
        <v>826</v>
      </c>
      <c r="I21">
        <v>301</v>
      </c>
      <c r="J21" t="s">
        <v>827</v>
      </c>
      <c r="K21" t="s">
        <v>828</v>
      </c>
      <c r="L21" t="s">
        <v>830</v>
      </c>
      <c r="M21">
        <v>0</v>
      </c>
      <c r="N21">
        <v>142579</v>
      </c>
      <c r="O21">
        <v>142579</v>
      </c>
      <c r="P21">
        <v>142579</v>
      </c>
      <c r="Q21">
        <v>142579</v>
      </c>
      <c r="R21">
        <v>0</v>
      </c>
      <c r="S21">
        <v>570315</v>
      </c>
      <c r="T21">
        <v>0</v>
      </c>
      <c r="U21">
        <v>570315</v>
      </c>
      <c r="V21">
        <v>8</v>
      </c>
    </row>
    <row r="22" spans="1:22" x14ac:dyDescent="0.3">
      <c r="A22">
        <v>202122</v>
      </c>
      <c r="B22" t="s">
        <v>820</v>
      </c>
      <c r="C22" t="s">
        <v>821</v>
      </c>
      <c r="D22" t="s">
        <v>822</v>
      </c>
      <c r="E22" t="s">
        <v>823</v>
      </c>
      <c r="F22" t="s">
        <v>824</v>
      </c>
      <c r="G22" t="s">
        <v>825</v>
      </c>
      <c r="H22" t="s">
        <v>826</v>
      </c>
      <c r="I22">
        <v>301</v>
      </c>
      <c r="J22" t="s">
        <v>827</v>
      </c>
      <c r="K22" t="s">
        <v>828</v>
      </c>
      <c r="L22" t="s">
        <v>537</v>
      </c>
      <c r="M22">
        <v>0</v>
      </c>
      <c r="N22">
        <v>571841</v>
      </c>
      <c r="O22">
        <v>196104</v>
      </c>
      <c r="P22">
        <v>3516544</v>
      </c>
      <c r="Q22">
        <v>0</v>
      </c>
      <c r="R22">
        <v>0</v>
      </c>
      <c r="S22">
        <v>4284488</v>
      </c>
      <c r="T22">
        <v>0</v>
      </c>
      <c r="U22">
        <v>4284488</v>
      </c>
      <c r="V22">
        <v>62</v>
      </c>
    </row>
    <row r="23" spans="1:22" x14ac:dyDescent="0.3">
      <c r="A23">
        <v>202223</v>
      </c>
      <c r="B23" t="s">
        <v>820</v>
      </c>
      <c r="C23" t="s">
        <v>821</v>
      </c>
      <c r="D23" t="s">
        <v>822</v>
      </c>
      <c r="E23" t="s">
        <v>823</v>
      </c>
      <c r="F23" t="s">
        <v>824</v>
      </c>
      <c r="G23" t="s">
        <v>825</v>
      </c>
      <c r="H23" t="s">
        <v>826</v>
      </c>
      <c r="I23">
        <v>301</v>
      </c>
      <c r="J23" t="s">
        <v>827</v>
      </c>
      <c r="K23" t="s">
        <v>828</v>
      </c>
      <c r="L23" t="s">
        <v>537</v>
      </c>
      <c r="M23">
        <v>0</v>
      </c>
      <c r="N23">
        <v>953715</v>
      </c>
      <c r="O23">
        <v>887092</v>
      </c>
      <c r="P23">
        <v>3305497</v>
      </c>
      <c r="Q23">
        <v>0</v>
      </c>
      <c r="R23">
        <v>0</v>
      </c>
      <c r="S23">
        <v>5146304</v>
      </c>
      <c r="T23">
        <v>0</v>
      </c>
      <c r="U23">
        <v>5146304</v>
      </c>
      <c r="V23">
        <v>75</v>
      </c>
    </row>
    <row r="24" spans="1:22" x14ac:dyDescent="0.3">
      <c r="A24">
        <v>202324</v>
      </c>
      <c r="B24" t="s">
        <v>820</v>
      </c>
      <c r="C24" t="s">
        <v>821</v>
      </c>
      <c r="D24" t="s">
        <v>822</v>
      </c>
      <c r="E24" t="s">
        <v>823</v>
      </c>
      <c r="F24" t="s">
        <v>824</v>
      </c>
      <c r="G24" t="s">
        <v>825</v>
      </c>
      <c r="H24" t="s">
        <v>826</v>
      </c>
      <c r="I24">
        <v>301</v>
      </c>
      <c r="J24" t="s">
        <v>827</v>
      </c>
      <c r="K24" t="s">
        <v>828</v>
      </c>
      <c r="L24" t="s">
        <v>537</v>
      </c>
      <c r="M24">
        <v>0</v>
      </c>
      <c r="N24">
        <v>2370747</v>
      </c>
      <c r="O24">
        <v>960361</v>
      </c>
      <c r="P24">
        <v>4802673</v>
      </c>
      <c r="Q24">
        <v>0</v>
      </c>
      <c r="R24">
        <v>0</v>
      </c>
      <c r="S24">
        <v>8133782</v>
      </c>
      <c r="T24">
        <v>0</v>
      </c>
      <c r="U24">
        <v>8133782</v>
      </c>
      <c r="V24">
        <v>118</v>
      </c>
    </row>
    <row r="25" spans="1:22" x14ac:dyDescent="0.3">
      <c r="A25">
        <v>202122</v>
      </c>
      <c r="B25" t="s">
        <v>820</v>
      </c>
      <c r="C25" t="s">
        <v>821</v>
      </c>
      <c r="D25" t="s">
        <v>822</v>
      </c>
      <c r="E25" t="s">
        <v>823</v>
      </c>
      <c r="F25" t="s">
        <v>824</v>
      </c>
      <c r="G25" t="s">
        <v>825</v>
      </c>
      <c r="H25" t="s">
        <v>826</v>
      </c>
      <c r="I25">
        <v>301</v>
      </c>
      <c r="J25" t="s">
        <v>827</v>
      </c>
      <c r="K25" t="s">
        <v>828</v>
      </c>
      <c r="L25" t="s">
        <v>572</v>
      </c>
      <c r="M25">
        <v>0</v>
      </c>
      <c r="N25">
        <v>2994318</v>
      </c>
      <c r="O25">
        <v>2439608</v>
      </c>
      <c r="P25">
        <v>0</v>
      </c>
      <c r="Q25">
        <v>0</v>
      </c>
      <c r="R25">
        <v>0</v>
      </c>
      <c r="S25">
        <v>5433926</v>
      </c>
      <c r="T25">
        <v>0</v>
      </c>
      <c r="U25">
        <v>5433926</v>
      </c>
      <c r="V25">
        <v>79</v>
      </c>
    </row>
    <row r="26" spans="1:22" x14ac:dyDescent="0.3">
      <c r="A26">
        <v>202223</v>
      </c>
      <c r="B26" t="s">
        <v>820</v>
      </c>
      <c r="C26" t="s">
        <v>821</v>
      </c>
      <c r="D26" t="s">
        <v>822</v>
      </c>
      <c r="E26" t="s">
        <v>823</v>
      </c>
      <c r="F26" t="s">
        <v>824</v>
      </c>
      <c r="G26" t="s">
        <v>825</v>
      </c>
      <c r="H26" t="s">
        <v>826</v>
      </c>
      <c r="I26">
        <v>301</v>
      </c>
      <c r="J26" t="s">
        <v>827</v>
      </c>
      <c r="K26" t="s">
        <v>828</v>
      </c>
      <c r="L26" t="s">
        <v>572</v>
      </c>
      <c r="M26">
        <v>0</v>
      </c>
      <c r="N26">
        <v>2318904</v>
      </c>
      <c r="O26">
        <v>2318904</v>
      </c>
      <c r="P26">
        <v>5943199</v>
      </c>
      <c r="Q26">
        <v>0</v>
      </c>
      <c r="R26">
        <v>0</v>
      </c>
      <c r="S26">
        <v>10581007</v>
      </c>
      <c r="T26">
        <v>0</v>
      </c>
      <c r="U26">
        <v>10581007</v>
      </c>
      <c r="V26">
        <v>153</v>
      </c>
    </row>
    <row r="27" spans="1:22" x14ac:dyDescent="0.3">
      <c r="A27">
        <v>202324</v>
      </c>
      <c r="B27" t="s">
        <v>820</v>
      </c>
      <c r="C27" t="s">
        <v>821</v>
      </c>
      <c r="D27" t="s">
        <v>822</v>
      </c>
      <c r="E27" t="s">
        <v>823</v>
      </c>
      <c r="F27" t="s">
        <v>824</v>
      </c>
      <c r="G27" t="s">
        <v>825</v>
      </c>
      <c r="H27" t="s">
        <v>826</v>
      </c>
      <c r="I27">
        <v>301</v>
      </c>
      <c r="J27" t="s">
        <v>827</v>
      </c>
      <c r="K27" t="s">
        <v>828</v>
      </c>
      <c r="L27" t="s">
        <v>572</v>
      </c>
      <c r="M27">
        <v>0</v>
      </c>
      <c r="N27">
        <v>4601036</v>
      </c>
      <c r="O27">
        <v>4601036</v>
      </c>
      <c r="P27">
        <v>0</v>
      </c>
      <c r="Q27">
        <v>0</v>
      </c>
      <c r="R27">
        <v>1391375</v>
      </c>
      <c r="S27">
        <v>10593447</v>
      </c>
      <c r="T27">
        <v>0</v>
      </c>
      <c r="U27">
        <v>10593447</v>
      </c>
      <c r="V27">
        <v>154</v>
      </c>
    </row>
    <row r="28" spans="1:22" x14ac:dyDescent="0.3">
      <c r="A28">
        <v>202122</v>
      </c>
      <c r="B28" t="s">
        <v>820</v>
      </c>
      <c r="C28" t="s">
        <v>821</v>
      </c>
      <c r="D28" t="s">
        <v>822</v>
      </c>
      <c r="E28" t="s">
        <v>823</v>
      </c>
      <c r="F28" t="s">
        <v>824</v>
      </c>
      <c r="G28" t="s">
        <v>825</v>
      </c>
      <c r="H28" t="s">
        <v>826</v>
      </c>
      <c r="I28">
        <v>301</v>
      </c>
      <c r="J28" t="s">
        <v>827</v>
      </c>
      <c r="K28" t="s">
        <v>828</v>
      </c>
      <c r="L28" t="s">
        <v>539</v>
      </c>
      <c r="M28">
        <v>0</v>
      </c>
      <c r="N28">
        <v>0</v>
      </c>
      <c r="O28">
        <v>0</v>
      </c>
      <c r="P28" t="s">
        <v>829</v>
      </c>
      <c r="Q28" t="s">
        <v>829</v>
      </c>
      <c r="R28" t="s">
        <v>829</v>
      </c>
      <c r="S28">
        <v>0</v>
      </c>
      <c r="T28">
        <v>0</v>
      </c>
      <c r="U28">
        <v>0</v>
      </c>
      <c r="V28">
        <v>0</v>
      </c>
    </row>
    <row r="29" spans="1:22" x14ac:dyDescent="0.3">
      <c r="A29">
        <v>202223</v>
      </c>
      <c r="B29" t="s">
        <v>820</v>
      </c>
      <c r="C29" t="s">
        <v>821</v>
      </c>
      <c r="D29" t="s">
        <v>822</v>
      </c>
      <c r="E29" t="s">
        <v>823</v>
      </c>
      <c r="F29" t="s">
        <v>824</v>
      </c>
      <c r="G29" t="s">
        <v>825</v>
      </c>
      <c r="H29" t="s">
        <v>826</v>
      </c>
      <c r="I29">
        <v>301</v>
      </c>
      <c r="J29" t="s">
        <v>827</v>
      </c>
      <c r="K29" t="s">
        <v>828</v>
      </c>
      <c r="L29" t="s">
        <v>539</v>
      </c>
      <c r="M29">
        <v>0</v>
      </c>
      <c r="N29">
        <v>0</v>
      </c>
      <c r="O29">
        <v>0</v>
      </c>
      <c r="P29" t="s">
        <v>829</v>
      </c>
      <c r="Q29" t="s">
        <v>829</v>
      </c>
      <c r="R29" t="s">
        <v>829</v>
      </c>
      <c r="S29">
        <v>0</v>
      </c>
      <c r="T29">
        <v>0</v>
      </c>
      <c r="U29">
        <v>0</v>
      </c>
      <c r="V29">
        <v>0</v>
      </c>
    </row>
    <row r="30" spans="1:22" x14ac:dyDescent="0.3">
      <c r="A30">
        <v>202324</v>
      </c>
      <c r="B30" t="s">
        <v>820</v>
      </c>
      <c r="C30" t="s">
        <v>821</v>
      </c>
      <c r="D30" t="s">
        <v>822</v>
      </c>
      <c r="E30" t="s">
        <v>823</v>
      </c>
      <c r="F30" t="s">
        <v>824</v>
      </c>
      <c r="G30" t="s">
        <v>825</v>
      </c>
      <c r="H30" t="s">
        <v>826</v>
      </c>
      <c r="I30">
        <v>301</v>
      </c>
      <c r="J30" t="s">
        <v>827</v>
      </c>
      <c r="K30" t="s">
        <v>828</v>
      </c>
      <c r="L30" t="s">
        <v>539</v>
      </c>
      <c r="M30">
        <v>0</v>
      </c>
      <c r="N30">
        <v>0</v>
      </c>
      <c r="O30">
        <v>0</v>
      </c>
      <c r="P30" t="s">
        <v>829</v>
      </c>
      <c r="Q30" t="s">
        <v>829</v>
      </c>
      <c r="R30" t="s">
        <v>829</v>
      </c>
      <c r="S30">
        <v>0</v>
      </c>
      <c r="T30">
        <v>0</v>
      </c>
      <c r="U30">
        <v>0</v>
      </c>
      <c r="V30">
        <v>0</v>
      </c>
    </row>
    <row r="31" spans="1:22" x14ac:dyDescent="0.3">
      <c r="A31">
        <v>202122</v>
      </c>
      <c r="B31" t="s">
        <v>820</v>
      </c>
      <c r="C31" t="s">
        <v>821</v>
      </c>
      <c r="D31" t="s">
        <v>822</v>
      </c>
      <c r="E31" t="s">
        <v>823</v>
      </c>
      <c r="F31" t="s">
        <v>824</v>
      </c>
      <c r="G31" t="s">
        <v>825</v>
      </c>
      <c r="H31" t="s">
        <v>826</v>
      </c>
      <c r="I31">
        <v>301</v>
      </c>
      <c r="J31" t="s">
        <v>827</v>
      </c>
      <c r="K31" t="s">
        <v>828</v>
      </c>
      <c r="L31" t="s">
        <v>541</v>
      </c>
      <c r="M31">
        <v>316027</v>
      </c>
      <c r="N31">
        <v>606073</v>
      </c>
      <c r="O31">
        <v>606073</v>
      </c>
      <c r="P31">
        <v>208126</v>
      </c>
      <c r="Q31">
        <v>0</v>
      </c>
      <c r="R31">
        <v>0</v>
      </c>
      <c r="S31">
        <v>1736300</v>
      </c>
      <c r="T31">
        <v>0</v>
      </c>
      <c r="U31">
        <v>1736300</v>
      </c>
      <c r="V31">
        <v>25</v>
      </c>
    </row>
    <row r="32" spans="1:22" x14ac:dyDescent="0.3">
      <c r="A32">
        <v>202223</v>
      </c>
      <c r="B32" t="s">
        <v>820</v>
      </c>
      <c r="C32" t="s">
        <v>821</v>
      </c>
      <c r="D32" t="s">
        <v>822</v>
      </c>
      <c r="E32" t="s">
        <v>823</v>
      </c>
      <c r="F32" t="s">
        <v>824</v>
      </c>
      <c r="G32" t="s">
        <v>825</v>
      </c>
      <c r="H32" t="s">
        <v>826</v>
      </c>
      <c r="I32">
        <v>301</v>
      </c>
      <c r="J32" t="s">
        <v>827</v>
      </c>
      <c r="K32" t="s">
        <v>828</v>
      </c>
      <c r="L32" t="s">
        <v>541</v>
      </c>
      <c r="M32">
        <v>164835</v>
      </c>
      <c r="N32">
        <v>453591</v>
      </c>
      <c r="O32">
        <v>453591</v>
      </c>
      <c r="P32">
        <v>453591</v>
      </c>
      <c r="Q32">
        <v>453591</v>
      </c>
      <c r="R32">
        <v>0</v>
      </c>
      <c r="S32">
        <v>1979199</v>
      </c>
      <c r="T32">
        <v>0</v>
      </c>
      <c r="U32">
        <v>1979199</v>
      </c>
      <c r="V32">
        <v>29</v>
      </c>
    </row>
    <row r="33" spans="1:22" x14ac:dyDescent="0.3">
      <c r="A33">
        <v>202324</v>
      </c>
      <c r="B33" t="s">
        <v>820</v>
      </c>
      <c r="C33" t="s">
        <v>821</v>
      </c>
      <c r="D33" t="s">
        <v>822</v>
      </c>
      <c r="E33" t="s">
        <v>823</v>
      </c>
      <c r="F33" t="s">
        <v>824</v>
      </c>
      <c r="G33" t="s">
        <v>825</v>
      </c>
      <c r="H33" t="s">
        <v>826</v>
      </c>
      <c r="I33">
        <v>301</v>
      </c>
      <c r="J33" t="s">
        <v>827</v>
      </c>
      <c r="K33" t="s">
        <v>828</v>
      </c>
      <c r="L33" t="s">
        <v>541</v>
      </c>
      <c r="M33">
        <v>150000</v>
      </c>
      <c r="N33">
        <v>2173493</v>
      </c>
      <c r="O33">
        <v>2173493</v>
      </c>
      <c r="P33">
        <v>0</v>
      </c>
      <c r="Q33">
        <v>0</v>
      </c>
      <c r="R33">
        <v>0</v>
      </c>
      <c r="S33">
        <v>4496987</v>
      </c>
      <c r="T33">
        <v>0</v>
      </c>
      <c r="U33">
        <v>4496987</v>
      </c>
      <c r="V33">
        <v>65</v>
      </c>
    </row>
    <row r="34" spans="1:22" x14ac:dyDescent="0.3">
      <c r="A34">
        <v>202122</v>
      </c>
      <c r="B34" t="s">
        <v>820</v>
      </c>
      <c r="C34" t="s">
        <v>821</v>
      </c>
      <c r="D34" t="s">
        <v>822</v>
      </c>
      <c r="E34" t="s">
        <v>823</v>
      </c>
      <c r="F34" t="s">
        <v>824</v>
      </c>
      <c r="G34" t="s">
        <v>825</v>
      </c>
      <c r="H34" t="s">
        <v>826</v>
      </c>
      <c r="I34">
        <v>301</v>
      </c>
      <c r="J34" t="s">
        <v>827</v>
      </c>
      <c r="K34" t="s">
        <v>828</v>
      </c>
      <c r="L34" t="s">
        <v>831</v>
      </c>
      <c r="M34" t="s">
        <v>829</v>
      </c>
      <c r="N34" t="s">
        <v>829</v>
      </c>
      <c r="O34" t="s">
        <v>829</v>
      </c>
      <c r="P34">
        <v>0</v>
      </c>
      <c r="Q34">
        <v>0</v>
      </c>
      <c r="R34" t="s">
        <v>829</v>
      </c>
      <c r="S34">
        <v>0</v>
      </c>
      <c r="T34">
        <v>0</v>
      </c>
      <c r="U34">
        <v>0</v>
      </c>
      <c r="V34">
        <v>0</v>
      </c>
    </row>
    <row r="35" spans="1:22" x14ac:dyDescent="0.3">
      <c r="A35">
        <v>202223</v>
      </c>
      <c r="B35" t="s">
        <v>820</v>
      </c>
      <c r="C35" t="s">
        <v>821</v>
      </c>
      <c r="D35" t="s">
        <v>822</v>
      </c>
      <c r="E35" t="s">
        <v>823</v>
      </c>
      <c r="F35" t="s">
        <v>824</v>
      </c>
      <c r="G35" t="s">
        <v>825</v>
      </c>
      <c r="H35" t="s">
        <v>826</v>
      </c>
      <c r="I35">
        <v>301</v>
      </c>
      <c r="J35" t="s">
        <v>827</v>
      </c>
      <c r="K35" t="s">
        <v>828</v>
      </c>
      <c r="L35" t="s">
        <v>831</v>
      </c>
      <c r="M35" t="s">
        <v>829</v>
      </c>
      <c r="N35" t="s">
        <v>829</v>
      </c>
      <c r="O35" t="s">
        <v>829</v>
      </c>
      <c r="P35">
        <v>0</v>
      </c>
      <c r="Q35">
        <v>0</v>
      </c>
      <c r="R35" t="s">
        <v>829</v>
      </c>
      <c r="S35">
        <v>0</v>
      </c>
      <c r="T35">
        <v>0</v>
      </c>
      <c r="U35">
        <v>0</v>
      </c>
      <c r="V35">
        <v>0</v>
      </c>
    </row>
    <row r="36" spans="1:22" x14ac:dyDescent="0.3">
      <c r="A36">
        <v>202324</v>
      </c>
      <c r="B36" t="s">
        <v>820</v>
      </c>
      <c r="C36" t="s">
        <v>821</v>
      </c>
      <c r="D36" t="s">
        <v>822</v>
      </c>
      <c r="E36" t="s">
        <v>823</v>
      </c>
      <c r="F36" t="s">
        <v>824</v>
      </c>
      <c r="G36" t="s">
        <v>825</v>
      </c>
      <c r="H36" t="s">
        <v>826</v>
      </c>
      <c r="I36">
        <v>301</v>
      </c>
      <c r="J36" t="s">
        <v>827</v>
      </c>
      <c r="K36" t="s">
        <v>828</v>
      </c>
      <c r="L36" t="s">
        <v>831</v>
      </c>
      <c r="M36" t="s">
        <v>829</v>
      </c>
      <c r="N36" t="s">
        <v>829</v>
      </c>
      <c r="O36" t="s">
        <v>829</v>
      </c>
      <c r="P36">
        <v>0</v>
      </c>
      <c r="Q36">
        <v>0</v>
      </c>
      <c r="R36" t="s">
        <v>829</v>
      </c>
      <c r="S36">
        <v>0</v>
      </c>
      <c r="T36">
        <v>0</v>
      </c>
      <c r="U36">
        <v>0</v>
      </c>
      <c r="V36">
        <v>0</v>
      </c>
    </row>
    <row r="37" spans="1:22" x14ac:dyDescent="0.3">
      <c r="A37">
        <v>202122</v>
      </c>
      <c r="B37" t="s">
        <v>820</v>
      </c>
      <c r="C37" t="s">
        <v>821</v>
      </c>
      <c r="D37" t="s">
        <v>822</v>
      </c>
      <c r="E37" t="s">
        <v>823</v>
      </c>
      <c r="F37" t="s">
        <v>824</v>
      </c>
      <c r="G37" t="s">
        <v>825</v>
      </c>
      <c r="H37" t="s">
        <v>826</v>
      </c>
      <c r="I37">
        <v>301</v>
      </c>
      <c r="J37" t="s">
        <v>827</v>
      </c>
      <c r="K37" t="s">
        <v>828</v>
      </c>
      <c r="L37" t="s">
        <v>832</v>
      </c>
      <c r="M37">
        <v>0</v>
      </c>
      <c r="N37">
        <v>115058</v>
      </c>
      <c r="O37">
        <v>115058</v>
      </c>
      <c r="P37">
        <v>0</v>
      </c>
      <c r="Q37">
        <v>0</v>
      </c>
      <c r="R37">
        <v>0</v>
      </c>
      <c r="S37">
        <v>230115</v>
      </c>
      <c r="T37">
        <v>0</v>
      </c>
      <c r="U37">
        <v>230115</v>
      </c>
      <c r="V37">
        <v>3</v>
      </c>
    </row>
    <row r="38" spans="1:22" x14ac:dyDescent="0.3">
      <c r="A38">
        <v>202223</v>
      </c>
      <c r="B38" t="s">
        <v>820</v>
      </c>
      <c r="C38" t="s">
        <v>821</v>
      </c>
      <c r="D38" t="s">
        <v>822</v>
      </c>
      <c r="E38" t="s">
        <v>823</v>
      </c>
      <c r="F38" t="s">
        <v>824</v>
      </c>
      <c r="G38" t="s">
        <v>825</v>
      </c>
      <c r="H38" t="s">
        <v>826</v>
      </c>
      <c r="I38">
        <v>301</v>
      </c>
      <c r="J38" t="s">
        <v>827</v>
      </c>
      <c r="K38" t="s">
        <v>828</v>
      </c>
      <c r="L38" t="s">
        <v>832</v>
      </c>
      <c r="M38">
        <v>0</v>
      </c>
      <c r="N38">
        <v>250131</v>
      </c>
      <c r="O38">
        <v>250131</v>
      </c>
      <c r="P38">
        <v>250131</v>
      </c>
      <c r="Q38">
        <v>250131</v>
      </c>
      <c r="R38">
        <v>0</v>
      </c>
      <c r="S38">
        <v>1000524</v>
      </c>
      <c r="T38">
        <v>0</v>
      </c>
      <c r="U38">
        <v>1000524</v>
      </c>
      <c r="V38">
        <v>14</v>
      </c>
    </row>
    <row r="39" spans="1:22" x14ac:dyDescent="0.3">
      <c r="A39">
        <v>202324</v>
      </c>
      <c r="B39" t="s">
        <v>820</v>
      </c>
      <c r="C39" t="s">
        <v>821</v>
      </c>
      <c r="D39" t="s">
        <v>822</v>
      </c>
      <c r="E39" t="s">
        <v>823</v>
      </c>
      <c r="F39" t="s">
        <v>824</v>
      </c>
      <c r="G39" t="s">
        <v>825</v>
      </c>
      <c r="H39" t="s">
        <v>826</v>
      </c>
      <c r="I39">
        <v>301</v>
      </c>
      <c r="J39" t="s">
        <v>827</v>
      </c>
      <c r="K39" t="s">
        <v>828</v>
      </c>
      <c r="L39" t="s">
        <v>832</v>
      </c>
      <c r="M39">
        <v>0</v>
      </c>
      <c r="N39">
        <v>0</v>
      </c>
      <c r="O39">
        <v>0</v>
      </c>
      <c r="P39">
        <v>0</v>
      </c>
      <c r="Q39">
        <v>1528869</v>
      </c>
      <c r="R39">
        <v>0</v>
      </c>
      <c r="S39">
        <v>1528869</v>
      </c>
      <c r="T39">
        <v>0</v>
      </c>
      <c r="U39">
        <v>1528869</v>
      </c>
      <c r="V39">
        <v>22</v>
      </c>
    </row>
    <row r="40" spans="1:22" x14ac:dyDescent="0.3">
      <c r="A40">
        <v>202122</v>
      </c>
      <c r="B40" t="s">
        <v>820</v>
      </c>
      <c r="C40" t="s">
        <v>821</v>
      </c>
      <c r="D40" t="s">
        <v>822</v>
      </c>
      <c r="E40" t="s">
        <v>823</v>
      </c>
      <c r="F40" t="s">
        <v>824</v>
      </c>
      <c r="G40" t="s">
        <v>825</v>
      </c>
      <c r="H40" t="s">
        <v>826</v>
      </c>
      <c r="I40">
        <v>301</v>
      </c>
      <c r="J40" t="s">
        <v>827</v>
      </c>
      <c r="K40" t="s">
        <v>828</v>
      </c>
      <c r="L40" t="s">
        <v>544</v>
      </c>
      <c r="M40">
        <v>0</v>
      </c>
      <c r="N40">
        <v>115441</v>
      </c>
      <c r="O40">
        <v>244693</v>
      </c>
      <c r="P40">
        <v>208126</v>
      </c>
      <c r="Q40">
        <v>0</v>
      </c>
      <c r="R40">
        <v>0</v>
      </c>
      <c r="S40">
        <v>568260</v>
      </c>
      <c r="T40">
        <v>0</v>
      </c>
      <c r="U40">
        <v>568260</v>
      </c>
      <c r="V40">
        <v>8</v>
      </c>
    </row>
    <row r="41" spans="1:22" x14ac:dyDescent="0.3">
      <c r="A41">
        <v>202223</v>
      </c>
      <c r="B41" t="s">
        <v>820</v>
      </c>
      <c r="C41" t="s">
        <v>821</v>
      </c>
      <c r="D41" t="s">
        <v>822</v>
      </c>
      <c r="E41" t="s">
        <v>823</v>
      </c>
      <c r="F41" t="s">
        <v>824</v>
      </c>
      <c r="G41" t="s">
        <v>825</v>
      </c>
      <c r="H41" t="s">
        <v>826</v>
      </c>
      <c r="I41">
        <v>301</v>
      </c>
      <c r="J41" t="s">
        <v>827</v>
      </c>
      <c r="K41" t="s">
        <v>828</v>
      </c>
      <c r="L41" t="s">
        <v>544</v>
      </c>
      <c r="M41">
        <v>0</v>
      </c>
      <c r="N41">
        <v>593174</v>
      </c>
      <c r="O41">
        <v>0</v>
      </c>
      <c r="P41">
        <v>0</v>
      </c>
      <c r="Q41">
        <v>0</v>
      </c>
      <c r="R41">
        <v>0</v>
      </c>
      <c r="S41">
        <v>593174</v>
      </c>
      <c r="T41">
        <v>0</v>
      </c>
      <c r="U41">
        <v>593174</v>
      </c>
      <c r="V41">
        <v>9</v>
      </c>
    </row>
    <row r="42" spans="1:22" x14ac:dyDescent="0.3">
      <c r="A42">
        <v>202324</v>
      </c>
      <c r="B42" t="s">
        <v>820</v>
      </c>
      <c r="C42" t="s">
        <v>821</v>
      </c>
      <c r="D42" t="s">
        <v>822</v>
      </c>
      <c r="E42" t="s">
        <v>823</v>
      </c>
      <c r="F42" t="s">
        <v>824</v>
      </c>
      <c r="G42" t="s">
        <v>825</v>
      </c>
      <c r="H42" t="s">
        <v>826</v>
      </c>
      <c r="I42">
        <v>301</v>
      </c>
      <c r="J42" t="s">
        <v>827</v>
      </c>
      <c r="K42" t="s">
        <v>828</v>
      </c>
      <c r="L42" t="s">
        <v>544</v>
      </c>
      <c r="M42">
        <v>0</v>
      </c>
      <c r="N42">
        <v>301291</v>
      </c>
      <c r="O42">
        <v>301291</v>
      </c>
      <c r="P42">
        <v>301291</v>
      </c>
      <c r="Q42">
        <v>0</v>
      </c>
      <c r="R42">
        <v>0</v>
      </c>
      <c r="S42">
        <v>903872</v>
      </c>
      <c r="T42">
        <v>0</v>
      </c>
      <c r="U42">
        <v>903872</v>
      </c>
      <c r="V42">
        <v>13</v>
      </c>
    </row>
    <row r="43" spans="1:22" x14ac:dyDescent="0.3">
      <c r="A43">
        <v>202122</v>
      </c>
      <c r="B43" t="s">
        <v>820</v>
      </c>
      <c r="C43" t="s">
        <v>821</v>
      </c>
      <c r="D43" t="s">
        <v>822</v>
      </c>
      <c r="E43" t="s">
        <v>823</v>
      </c>
      <c r="F43" t="s">
        <v>824</v>
      </c>
      <c r="G43" t="s">
        <v>825</v>
      </c>
      <c r="H43" t="s">
        <v>826</v>
      </c>
      <c r="I43">
        <v>301</v>
      </c>
      <c r="J43" t="s">
        <v>827</v>
      </c>
      <c r="K43" t="s">
        <v>828</v>
      </c>
      <c r="L43" t="s">
        <v>600</v>
      </c>
      <c r="M43" t="s">
        <v>829</v>
      </c>
      <c r="N43" t="s">
        <v>829</v>
      </c>
      <c r="O43" t="s">
        <v>829</v>
      </c>
      <c r="P43">
        <v>0</v>
      </c>
      <c r="Q43">
        <v>0</v>
      </c>
      <c r="R43" t="s">
        <v>829</v>
      </c>
      <c r="S43">
        <v>0</v>
      </c>
      <c r="T43">
        <v>0</v>
      </c>
      <c r="U43">
        <v>0</v>
      </c>
      <c r="V43">
        <v>0</v>
      </c>
    </row>
    <row r="44" spans="1:22" x14ac:dyDescent="0.3">
      <c r="A44">
        <v>202223</v>
      </c>
      <c r="B44" t="s">
        <v>820</v>
      </c>
      <c r="C44" t="s">
        <v>821</v>
      </c>
      <c r="D44" t="s">
        <v>822</v>
      </c>
      <c r="E44" t="s">
        <v>823</v>
      </c>
      <c r="F44" t="s">
        <v>824</v>
      </c>
      <c r="G44" t="s">
        <v>825</v>
      </c>
      <c r="H44" t="s">
        <v>826</v>
      </c>
      <c r="I44">
        <v>301</v>
      </c>
      <c r="J44" t="s">
        <v>827</v>
      </c>
      <c r="K44" t="s">
        <v>828</v>
      </c>
      <c r="L44" t="s">
        <v>600</v>
      </c>
      <c r="M44" t="s">
        <v>829</v>
      </c>
      <c r="N44" t="s">
        <v>829</v>
      </c>
      <c r="O44" t="s">
        <v>829</v>
      </c>
      <c r="P44">
        <v>0</v>
      </c>
      <c r="Q44">
        <v>0</v>
      </c>
      <c r="R44" t="s">
        <v>829</v>
      </c>
      <c r="S44">
        <v>0</v>
      </c>
      <c r="T44">
        <v>0</v>
      </c>
      <c r="U44">
        <v>0</v>
      </c>
      <c r="V44">
        <v>0</v>
      </c>
    </row>
    <row r="45" spans="1:22" x14ac:dyDescent="0.3">
      <c r="A45">
        <v>202324</v>
      </c>
      <c r="B45" t="s">
        <v>820</v>
      </c>
      <c r="C45" t="s">
        <v>821</v>
      </c>
      <c r="D45" t="s">
        <v>822</v>
      </c>
      <c r="E45" t="s">
        <v>823</v>
      </c>
      <c r="F45" t="s">
        <v>824</v>
      </c>
      <c r="G45" t="s">
        <v>825</v>
      </c>
      <c r="H45" t="s">
        <v>826</v>
      </c>
      <c r="I45">
        <v>301</v>
      </c>
      <c r="J45" t="s">
        <v>827</v>
      </c>
      <c r="K45" t="s">
        <v>828</v>
      </c>
      <c r="L45" t="s">
        <v>600</v>
      </c>
      <c r="M45" t="s">
        <v>829</v>
      </c>
      <c r="N45" t="s">
        <v>829</v>
      </c>
      <c r="O45" t="s">
        <v>829</v>
      </c>
      <c r="P45">
        <v>0</v>
      </c>
      <c r="Q45">
        <v>0</v>
      </c>
      <c r="R45" t="s">
        <v>829</v>
      </c>
      <c r="S45">
        <v>0</v>
      </c>
      <c r="T45">
        <v>0</v>
      </c>
      <c r="U45">
        <v>0</v>
      </c>
      <c r="V45">
        <v>0</v>
      </c>
    </row>
    <row r="46" spans="1:22" x14ac:dyDescent="0.3">
      <c r="A46">
        <v>202122</v>
      </c>
      <c r="B46" t="s">
        <v>820</v>
      </c>
      <c r="C46" t="s">
        <v>821</v>
      </c>
      <c r="D46" t="s">
        <v>822</v>
      </c>
      <c r="E46" t="s">
        <v>823</v>
      </c>
      <c r="F46" t="s">
        <v>824</v>
      </c>
      <c r="G46" t="s">
        <v>825</v>
      </c>
      <c r="H46" t="s">
        <v>826</v>
      </c>
      <c r="I46">
        <v>301</v>
      </c>
      <c r="J46" t="s">
        <v>827</v>
      </c>
      <c r="K46" t="s">
        <v>828</v>
      </c>
      <c r="L46" t="s">
        <v>247</v>
      </c>
      <c r="M46">
        <v>0</v>
      </c>
      <c r="N46">
        <v>0</v>
      </c>
      <c r="O46">
        <v>0</v>
      </c>
      <c r="P46">
        <v>0</v>
      </c>
      <c r="Q46">
        <v>0</v>
      </c>
      <c r="R46">
        <v>0</v>
      </c>
      <c r="S46">
        <v>0</v>
      </c>
      <c r="T46">
        <v>0</v>
      </c>
      <c r="U46">
        <v>0</v>
      </c>
      <c r="V46">
        <v>0</v>
      </c>
    </row>
    <row r="47" spans="1:22" x14ac:dyDescent="0.3">
      <c r="A47">
        <v>202223</v>
      </c>
      <c r="B47" t="s">
        <v>820</v>
      </c>
      <c r="C47" t="s">
        <v>821</v>
      </c>
      <c r="D47" t="s">
        <v>822</v>
      </c>
      <c r="E47" t="s">
        <v>823</v>
      </c>
      <c r="F47" t="s">
        <v>824</v>
      </c>
      <c r="G47" t="s">
        <v>825</v>
      </c>
      <c r="H47" t="s">
        <v>826</v>
      </c>
      <c r="I47">
        <v>301</v>
      </c>
      <c r="J47" t="s">
        <v>827</v>
      </c>
      <c r="K47" t="s">
        <v>828</v>
      </c>
      <c r="L47" t="s">
        <v>247</v>
      </c>
      <c r="M47">
        <v>0</v>
      </c>
      <c r="N47">
        <v>0</v>
      </c>
      <c r="O47">
        <v>0</v>
      </c>
      <c r="P47">
        <v>0</v>
      </c>
      <c r="Q47">
        <v>0</v>
      </c>
      <c r="R47">
        <v>0</v>
      </c>
      <c r="S47">
        <v>0</v>
      </c>
      <c r="T47">
        <v>0</v>
      </c>
      <c r="U47">
        <v>0</v>
      </c>
      <c r="V47">
        <v>0</v>
      </c>
    </row>
    <row r="48" spans="1:22" x14ac:dyDescent="0.3">
      <c r="A48">
        <v>202324</v>
      </c>
      <c r="B48" t="s">
        <v>820</v>
      </c>
      <c r="C48" t="s">
        <v>821</v>
      </c>
      <c r="D48" t="s">
        <v>822</v>
      </c>
      <c r="E48" t="s">
        <v>823</v>
      </c>
      <c r="F48" t="s">
        <v>824</v>
      </c>
      <c r="G48" t="s">
        <v>825</v>
      </c>
      <c r="H48" t="s">
        <v>826</v>
      </c>
      <c r="I48">
        <v>301</v>
      </c>
      <c r="J48" t="s">
        <v>827</v>
      </c>
      <c r="K48" t="s">
        <v>828</v>
      </c>
      <c r="L48" t="s">
        <v>247</v>
      </c>
      <c r="M48">
        <v>0</v>
      </c>
      <c r="N48">
        <v>0</v>
      </c>
      <c r="O48">
        <v>0</v>
      </c>
      <c r="P48">
        <v>0</v>
      </c>
      <c r="Q48">
        <v>0</v>
      </c>
      <c r="R48">
        <v>0</v>
      </c>
      <c r="S48">
        <v>0</v>
      </c>
      <c r="T48">
        <v>0</v>
      </c>
      <c r="U48">
        <v>0</v>
      </c>
      <c r="V48">
        <v>0</v>
      </c>
    </row>
    <row r="49" spans="1:22" x14ac:dyDescent="0.3">
      <c r="A49">
        <v>202122</v>
      </c>
      <c r="B49" t="s">
        <v>820</v>
      </c>
      <c r="C49" t="s">
        <v>821</v>
      </c>
      <c r="D49" t="s">
        <v>822</v>
      </c>
      <c r="E49" t="s">
        <v>823</v>
      </c>
      <c r="F49" t="s">
        <v>824</v>
      </c>
      <c r="G49" t="s">
        <v>825</v>
      </c>
      <c r="H49" t="s">
        <v>826</v>
      </c>
      <c r="I49">
        <v>301</v>
      </c>
      <c r="J49" t="s">
        <v>827</v>
      </c>
      <c r="K49" t="s">
        <v>828</v>
      </c>
      <c r="L49" t="s">
        <v>833</v>
      </c>
      <c r="M49">
        <v>19808474</v>
      </c>
      <c r="N49">
        <v>122657211</v>
      </c>
      <c r="O49">
        <v>93897427</v>
      </c>
      <c r="P49">
        <v>14437682</v>
      </c>
      <c r="Q49">
        <v>2968688</v>
      </c>
      <c r="R49">
        <v>0</v>
      </c>
      <c r="S49">
        <v>254855282</v>
      </c>
      <c r="T49">
        <v>0</v>
      </c>
      <c r="U49">
        <v>254855282</v>
      </c>
      <c r="V49" t="s">
        <v>834</v>
      </c>
    </row>
    <row r="50" spans="1:22" x14ac:dyDescent="0.3">
      <c r="A50">
        <v>202223</v>
      </c>
      <c r="B50" t="s">
        <v>820</v>
      </c>
      <c r="C50" t="s">
        <v>821</v>
      </c>
      <c r="D50" t="s">
        <v>822</v>
      </c>
      <c r="E50" t="s">
        <v>823</v>
      </c>
      <c r="F50" t="s">
        <v>824</v>
      </c>
      <c r="G50" t="s">
        <v>825</v>
      </c>
      <c r="H50" t="s">
        <v>826</v>
      </c>
      <c r="I50">
        <v>301</v>
      </c>
      <c r="J50" t="s">
        <v>827</v>
      </c>
      <c r="K50" t="s">
        <v>828</v>
      </c>
      <c r="L50" t="s">
        <v>833</v>
      </c>
      <c r="M50">
        <v>20734405</v>
      </c>
      <c r="N50">
        <v>124364180</v>
      </c>
      <c r="O50">
        <v>92672912</v>
      </c>
      <c r="P50">
        <v>22590393</v>
      </c>
      <c r="Q50">
        <v>4628532</v>
      </c>
      <c r="R50">
        <v>0</v>
      </c>
      <c r="S50">
        <v>265990056</v>
      </c>
      <c r="T50">
        <v>0</v>
      </c>
      <c r="U50">
        <v>265990056</v>
      </c>
      <c r="V50" t="s">
        <v>834</v>
      </c>
    </row>
    <row r="51" spans="1:22" x14ac:dyDescent="0.3">
      <c r="A51">
        <v>202324</v>
      </c>
      <c r="B51" t="s">
        <v>820</v>
      </c>
      <c r="C51" t="s">
        <v>821</v>
      </c>
      <c r="D51" t="s">
        <v>822</v>
      </c>
      <c r="E51" t="s">
        <v>823</v>
      </c>
      <c r="F51" t="s">
        <v>824</v>
      </c>
      <c r="G51" t="s">
        <v>825</v>
      </c>
      <c r="H51" t="s">
        <v>826</v>
      </c>
      <c r="I51">
        <v>301</v>
      </c>
      <c r="J51" t="s">
        <v>827</v>
      </c>
      <c r="K51" t="s">
        <v>828</v>
      </c>
      <c r="L51" t="s">
        <v>833</v>
      </c>
      <c r="M51">
        <v>23087635</v>
      </c>
      <c r="N51">
        <v>134382736</v>
      </c>
      <c r="O51">
        <v>104284835</v>
      </c>
      <c r="P51">
        <v>16155631</v>
      </c>
      <c r="Q51">
        <v>2981448</v>
      </c>
      <c r="R51">
        <v>1391375</v>
      </c>
      <c r="S51">
        <v>283135660</v>
      </c>
      <c r="T51">
        <v>0</v>
      </c>
      <c r="U51">
        <v>283135660</v>
      </c>
      <c r="V51" t="s">
        <v>834</v>
      </c>
    </row>
    <row r="52" spans="1:22" x14ac:dyDescent="0.3">
      <c r="A52">
        <v>202122</v>
      </c>
      <c r="B52" t="s">
        <v>820</v>
      </c>
      <c r="C52" t="s">
        <v>821</v>
      </c>
      <c r="D52" t="s">
        <v>822</v>
      </c>
      <c r="E52" t="s">
        <v>823</v>
      </c>
      <c r="F52" t="s">
        <v>824</v>
      </c>
      <c r="G52" t="s">
        <v>825</v>
      </c>
      <c r="H52" t="s">
        <v>826</v>
      </c>
      <c r="I52">
        <v>301</v>
      </c>
      <c r="J52" t="s">
        <v>827</v>
      </c>
      <c r="K52" t="s">
        <v>835</v>
      </c>
      <c r="L52" t="s">
        <v>836</v>
      </c>
      <c r="M52" t="s">
        <v>829</v>
      </c>
      <c r="N52" t="s">
        <v>829</v>
      </c>
      <c r="O52" t="s">
        <v>829</v>
      </c>
      <c r="P52" t="s">
        <v>829</v>
      </c>
      <c r="Q52" t="s">
        <v>829</v>
      </c>
      <c r="R52" t="s">
        <v>829</v>
      </c>
      <c r="S52">
        <v>245480631</v>
      </c>
      <c r="T52" t="s">
        <v>829</v>
      </c>
      <c r="U52" t="s">
        <v>829</v>
      </c>
      <c r="V52" t="s">
        <v>834</v>
      </c>
    </row>
    <row r="53" spans="1:22" x14ac:dyDescent="0.3">
      <c r="A53">
        <v>202223</v>
      </c>
      <c r="B53" t="s">
        <v>820</v>
      </c>
      <c r="C53" t="s">
        <v>821</v>
      </c>
      <c r="D53" t="s">
        <v>822</v>
      </c>
      <c r="E53" t="s">
        <v>823</v>
      </c>
      <c r="F53" t="s">
        <v>824</v>
      </c>
      <c r="G53" t="s">
        <v>825</v>
      </c>
      <c r="H53" t="s">
        <v>826</v>
      </c>
      <c r="I53">
        <v>301</v>
      </c>
      <c r="J53" t="s">
        <v>827</v>
      </c>
      <c r="K53" t="s">
        <v>835</v>
      </c>
      <c r="L53" t="s">
        <v>836</v>
      </c>
      <c r="M53" t="s">
        <v>829</v>
      </c>
      <c r="N53" t="s">
        <v>829</v>
      </c>
      <c r="O53" t="s">
        <v>829</v>
      </c>
      <c r="P53" t="s">
        <v>829</v>
      </c>
      <c r="Q53" t="s">
        <v>829</v>
      </c>
      <c r="R53" t="s">
        <v>829</v>
      </c>
      <c r="S53">
        <v>253563043</v>
      </c>
      <c r="T53" t="s">
        <v>829</v>
      </c>
      <c r="U53" t="s">
        <v>829</v>
      </c>
      <c r="V53" t="s">
        <v>834</v>
      </c>
    </row>
    <row r="54" spans="1:22" x14ac:dyDescent="0.3">
      <c r="A54">
        <v>202324</v>
      </c>
      <c r="B54" t="s">
        <v>820</v>
      </c>
      <c r="C54" t="s">
        <v>821</v>
      </c>
      <c r="D54" t="s">
        <v>822</v>
      </c>
      <c r="E54" t="s">
        <v>823</v>
      </c>
      <c r="F54" t="s">
        <v>824</v>
      </c>
      <c r="G54" t="s">
        <v>825</v>
      </c>
      <c r="H54" t="s">
        <v>826</v>
      </c>
      <c r="I54">
        <v>301</v>
      </c>
      <c r="J54" t="s">
        <v>827</v>
      </c>
      <c r="K54" t="s">
        <v>835</v>
      </c>
      <c r="L54" t="s">
        <v>836</v>
      </c>
      <c r="M54" t="s">
        <v>829</v>
      </c>
      <c r="N54" t="s">
        <v>829</v>
      </c>
      <c r="O54" t="s">
        <v>829</v>
      </c>
      <c r="P54" t="s">
        <v>829</v>
      </c>
      <c r="Q54" t="s">
        <v>829</v>
      </c>
      <c r="R54" t="s">
        <v>829</v>
      </c>
      <c r="S54">
        <v>268478769</v>
      </c>
      <c r="T54" t="s">
        <v>829</v>
      </c>
      <c r="U54" t="s">
        <v>829</v>
      </c>
      <c r="V54" t="s">
        <v>834</v>
      </c>
    </row>
    <row r="55" spans="1:22" x14ac:dyDescent="0.3">
      <c r="A55">
        <v>202122</v>
      </c>
      <c r="B55" t="s">
        <v>820</v>
      </c>
      <c r="C55" t="s">
        <v>821</v>
      </c>
      <c r="D55" t="s">
        <v>822</v>
      </c>
      <c r="E55" t="s">
        <v>823</v>
      </c>
      <c r="F55" t="s">
        <v>824</v>
      </c>
      <c r="G55" t="s">
        <v>825</v>
      </c>
      <c r="H55" t="s">
        <v>826</v>
      </c>
      <c r="I55">
        <v>301</v>
      </c>
      <c r="J55" t="s">
        <v>827</v>
      </c>
      <c r="K55" t="s">
        <v>835</v>
      </c>
      <c r="L55" t="s">
        <v>837</v>
      </c>
      <c r="M55" t="s">
        <v>829</v>
      </c>
      <c r="N55" t="s">
        <v>829</v>
      </c>
      <c r="O55" t="s">
        <v>829</v>
      </c>
      <c r="P55" t="s">
        <v>829</v>
      </c>
      <c r="Q55" t="s">
        <v>829</v>
      </c>
      <c r="R55" t="s">
        <v>829</v>
      </c>
      <c r="S55">
        <v>0</v>
      </c>
      <c r="T55" t="s">
        <v>829</v>
      </c>
      <c r="U55" t="s">
        <v>829</v>
      </c>
      <c r="V55" t="s">
        <v>834</v>
      </c>
    </row>
    <row r="56" spans="1:22" x14ac:dyDescent="0.3">
      <c r="A56">
        <v>202223</v>
      </c>
      <c r="B56" t="s">
        <v>820</v>
      </c>
      <c r="C56" t="s">
        <v>821</v>
      </c>
      <c r="D56" t="s">
        <v>822</v>
      </c>
      <c r="E56" t="s">
        <v>823</v>
      </c>
      <c r="F56" t="s">
        <v>824</v>
      </c>
      <c r="G56" t="s">
        <v>825</v>
      </c>
      <c r="H56" t="s">
        <v>826</v>
      </c>
      <c r="I56">
        <v>301</v>
      </c>
      <c r="J56" t="s">
        <v>827</v>
      </c>
      <c r="K56" t="s">
        <v>835</v>
      </c>
      <c r="L56" t="s">
        <v>837</v>
      </c>
      <c r="M56" t="s">
        <v>829</v>
      </c>
      <c r="N56" t="s">
        <v>829</v>
      </c>
      <c r="O56" t="s">
        <v>829</v>
      </c>
      <c r="P56" t="s">
        <v>829</v>
      </c>
      <c r="Q56" t="s">
        <v>829</v>
      </c>
      <c r="R56" t="s">
        <v>829</v>
      </c>
      <c r="S56">
        <v>409368</v>
      </c>
      <c r="T56" t="s">
        <v>829</v>
      </c>
      <c r="U56" t="s">
        <v>829</v>
      </c>
      <c r="V56">
        <v>0</v>
      </c>
    </row>
    <row r="57" spans="1:22" x14ac:dyDescent="0.3">
      <c r="A57">
        <v>202324</v>
      </c>
      <c r="B57" t="s">
        <v>820</v>
      </c>
      <c r="C57" t="s">
        <v>821</v>
      </c>
      <c r="D57" t="s">
        <v>822</v>
      </c>
      <c r="E57" t="s">
        <v>823</v>
      </c>
      <c r="F57" t="s">
        <v>824</v>
      </c>
      <c r="G57" t="s">
        <v>825</v>
      </c>
      <c r="H57" t="s">
        <v>826</v>
      </c>
      <c r="I57">
        <v>301</v>
      </c>
      <c r="J57" t="s">
        <v>827</v>
      </c>
      <c r="K57" t="s">
        <v>835</v>
      </c>
      <c r="L57" t="s">
        <v>837</v>
      </c>
      <c r="M57" t="s">
        <v>829</v>
      </c>
      <c r="N57" t="s">
        <v>829</v>
      </c>
      <c r="O57" t="s">
        <v>829</v>
      </c>
      <c r="P57" t="s">
        <v>829</v>
      </c>
      <c r="Q57" t="s">
        <v>829</v>
      </c>
      <c r="R57" t="s">
        <v>829</v>
      </c>
      <c r="S57">
        <v>264446</v>
      </c>
      <c r="T57" t="s">
        <v>829</v>
      </c>
      <c r="U57" t="s">
        <v>829</v>
      </c>
      <c r="V57">
        <v>0</v>
      </c>
    </row>
    <row r="58" spans="1:22" x14ac:dyDescent="0.3">
      <c r="A58">
        <v>202122</v>
      </c>
      <c r="B58" t="s">
        <v>820</v>
      </c>
      <c r="C58" t="s">
        <v>821</v>
      </c>
      <c r="D58" t="s">
        <v>822</v>
      </c>
      <c r="E58" t="s">
        <v>823</v>
      </c>
      <c r="F58" t="s">
        <v>824</v>
      </c>
      <c r="G58" t="s">
        <v>825</v>
      </c>
      <c r="H58" t="s">
        <v>826</v>
      </c>
      <c r="I58">
        <v>301</v>
      </c>
      <c r="J58" t="s">
        <v>827</v>
      </c>
      <c r="K58" t="s">
        <v>835</v>
      </c>
      <c r="L58" t="s">
        <v>838</v>
      </c>
      <c r="M58" t="s">
        <v>829</v>
      </c>
      <c r="N58" t="s">
        <v>829</v>
      </c>
      <c r="O58" t="s">
        <v>829</v>
      </c>
      <c r="P58" t="s">
        <v>829</v>
      </c>
      <c r="Q58" t="s">
        <v>829</v>
      </c>
      <c r="R58" t="s">
        <v>829</v>
      </c>
      <c r="S58">
        <v>9827726</v>
      </c>
      <c r="T58" t="s">
        <v>829</v>
      </c>
      <c r="U58" t="s">
        <v>829</v>
      </c>
      <c r="V58" t="s">
        <v>834</v>
      </c>
    </row>
    <row r="59" spans="1:22" x14ac:dyDescent="0.3">
      <c r="A59">
        <v>202223</v>
      </c>
      <c r="B59" t="s">
        <v>820</v>
      </c>
      <c r="C59" t="s">
        <v>821</v>
      </c>
      <c r="D59" t="s">
        <v>822</v>
      </c>
      <c r="E59" t="s">
        <v>823</v>
      </c>
      <c r="F59" t="s">
        <v>824</v>
      </c>
      <c r="G59" t="s">
        <v>825</v>
      </c>
      <c r="H59" t="s">
        <v>826</v>
      </c>
      <c r="I59">
        <v>301</v>
      </c>
      <c r="J59" t="s">
        <v>827</v>
      </c>
      <c r="K59" t="s">
        <v>835</v>
      </c>
      <c r="L59" t="s">
        <v>838</v>
      </c>
      <c r="M59" t="s">
        <v>829</v>
      </c>
      <c r="N59" t="s">
        <v>829</v>
      </c>
      <c r="O59" t="s">
        <v>829</v>
      </c>
      <c r="P59" t="s">
        <v>829</v>
      </c>
      <c r="Q59" t="s">
        <v>829</v>
      </c>
      <c r="R59" t="s">
        <v>829</v>
      </c>
      <c r="S59">
        <v>10664144</v>
      </c>
      <c r="T59" t="s">
        <v>829</v>
      </c>
      <c r="U59" t="s">
        <v>829</v>
      </c>
      <c r="V59" t="s">
        <v>834</v>
      </c>
    </row>
    <row r="60" spans="1:22" x14ac:dyDescent="0.3">
      <c r="A60">
        <v>202324</v>
      </c>
      <c r="B60" t="s">
        <v>820</v>
      </c>
      <c r="C60" t="s">
        <v>821</v>
      </c>
      <c r="D60" t="s">
        <v>822</v>
      </c>
      <c r="E60" t="s">
        <v>823</v>
      </c>
      <c r="F60" t="s">
        <v>824</v>
      </c>
      <c r="G60" t="s">
        <v>825</v>
      </c>
      <c r="H60" t="s">
        <v>826</v>
      </c>
      <c r="I60">
        <v>301</v>
      </c>
      <c r="J60" t="s">
        <v>827</v>
      </c>
      <c r="K60" t="s">
        <v>835</v>
      </c>
      <c r="L60" t="s">
        <v>838</v>
      </c>
      <c r="M60" t="s">
        <v>829</v>
      </c>
      <c r="N60" t="s">
        <v>829</v>
      </c>
      <c r="O60" t="s">
        <v>829</v>
      </c>
      <c r="P60" t="s">
        <v>829</v>
      </c>
      <c r="Q60" t="s">
        <v>829</v>
      </c>
      <c r="R60" t="s">
        <v>829</v>
      </c>
      <c r="S60">
        <v>10073297</v>
      </c>
      <c r="T60" t="s">
        <v>829</v>
      </c>
      <c r="U60" t="s">
        <v>829</v>
      </c>
      <c r="V60" t="s">
        <v>834</v>
      </c>
    </row>
    <row r="61" spans="1:22" x14ac:dyDescent="0.3">
      <c r="A61">
        <v>202122</v>
      </c>
      <c r="B61" t="s">
        <v>820</v>
      </c>
      <c r="C61" t="s">
        <v>821</v>
      </c>
      <c r="D61" t="s">
        <v>822</v>
      </c>
      <c r="E61" t="s">
        <v>823</v>
      </c>
      <c r="F61" t="s">
        <v>824</v>
      </c>
      <c r="G61" t="s">
        <v>825</v>
      </c>
      <c r="H61" t="s">
        <v>826</v>
      </c>
      <c r="I61">
        <v>301</v>
      </c>
      <c r="J61" t="s">
        <v>827</v>
      </c>
      <c r="K61" t="s">
        <v>835</v>
      </c>
      <c r="L61" t="s">
        <v>839</v>
      </c>
      <c r="M61" t="s">
        <v>829</v>
      </c>
      <c r="N61" t="s">
        <v>829</v>
      </c>
      <c r="O61" t="s">
        <v>829</v>
      </c>
      <c r="P61" t="s">
        <v>829</v>
      </c>
      <c r="Q61" t="s">
        <v>829</v>
      </c>
      <c r="R61" t="s">
        <v>829</v>
      </c>
      <c r="S61">
        <v>-10664444</v>
      </c>
      <c r="T61" t="s">
        <v>829</v>
      </c>
      <c r="U61" t="s">
        <v>829</v>
      </c>
      <c r="V61" t="s">
        <v>834</v>
      </c>
    </row>
    <row r="62" spans="1:22" x14ac:dyDescent="0.3">
      <c r="A62">
        <v>202223</v>
      </c>
      <c r="B62" t="s">
        <v>820</v>
      </c>
      <c r="C62" t="s">
        <v>821</v>
      </c>
      <c r="D62" t="s">
        <v>822</v>
      </c>
      <c r="E62" t="s">
        <v>823</v>
      </c>
      <c r="F62" t="s">
        <v>824</v>
      </c>
      <c r="G62" t="s">
        <v>825</v>
      </c>
      <c r="H62" t="s">
        <v>826</v>
      </c>
      <c r="I62">
        <v>301</v>
      </c>
      <c r="J62" t="s">
        <v>827</v>
      </c>
      <c r="K62" t="s">
        <v>835</v>
      </c>
      <c r="L62" t="s">
        <v>839</v>
      </c>
      <c r="M62" t="s">
        <v>829</v>
      </c>
      <c r="N62" t="s">
        <v>829</v>
      </c>
      <c r="O62" t="s">
        <v>829</v>
      </c>
      <c r="P62" t="s">
        <v>829</v>
      </c>
      <c r="Q62" t="s">
        <v>829</v>
      </c>
      <c r="R62" t="s">
        <v>829</v>
      </c>
      <c r="S62">
        <v>-10073669</v>
      </c>
      <c r="T62" t="s">
        <v>829</v>
      </c>
      <c r="U62" t="s">
        <v>829</v>
      </c>
      <c r="V62" t="s">
        <v>834</v>
      </c>
    </row>
    <row r="63" spans="1:22" x14ac:dyDescent="0.3">
      <c r="A63">
        <v>202324</v>
      </c>
      <c r="B63" t="s">
        <v>820</v>
      </c>
      <c r="C63" t="s">
        <v>821</v>
      </c>
      <c r="D63" t="s">
        <v>822</v>
      </c>
      <c r="E63" t="s">
        <v>823</v>
      </c>
      <c r="F63" t="s">
        <v>824</v>
      </c>
      <c r="G63" t="s">
        <v>825</v>
      </c>
      <c r="H63" t="s">
        <v>826</v>
      </c>
      <c r="I63">
        <v>301</v>
      </c>
      <c r="J63" t="s">
        <v>827</v>
      </c>
      <c r="K63" t="s">
        <v>835</v>
      </c>
      <c r="L63" t="s">
        <v>839</v>
      </c>
      <c r="M63" t="s">
        <v>829</v>
      </c>
      <c r="N63" t="s">
        <v>829</v>
      </c>
      <c r="O63" t="s">
        <v>829</v>
      </c>
      <c r="P63" t="s">
        <v>829</v>
      </c>
      <c r="Q63" t="s">
        <v>829</v>
      </c>
      <c r="R63" t="s">
        <v>829</v>
      </c>
      <c r="S63">
        <v>-7955093</v>
      </c>
      <c r="T63" t="s">
        <v>829</v>
      </c>
      <c r="U63" t="s">
        <v>829</v>
      </c>
      <c r="V63" t="s">
        <v>834</v>
      </c>
    </row>
    <row r="64" spans="1:22" x14ac:dyDescent="0.3">
      <c r="A64">
        <v>202122</v>
      </c>
      <c r="B64" t="s">
        <v>820</v>
      </c>
      <c r="C64" t="s">
        <v>821</v>
      </c>
      <c r="D64" t="s">
        <v>822</v>
      </c>
      <c r="E64" t="s">
        <v>823</v>
      </c>
      <c r="F64" t="s">
        <v>824</v>
      </c>
      <c r="G64" t="s">
        <v>825</v>
      </c>
      <c r="H64" t="s">
        <v>826</v>
      </c>
      <c r="I64">
        <v>301</v>
      </c>
      <c r="J64" t="s">
        <v>827</v>
      </c>
      <c r="K64" t="s">
        <v>835</v>
      </c>
      <c r="L64" t="s">
        <v>840</v>
      </c>
      <c r="M64" t="s">
        <v>829</v>
      </c>
      <c r="N64" t="s">
        <v>829</v>
      </c>
      <c r="O64" t="s">
        <v>829</v>
      </c>
      <c r="P64" t="s">
        <v>829</v>
      </c>
      <c r="Q64" t="s">
        <v>829</v>
      </c>
      <c r="R64" t="s">
        <v>829</v>
      </c>
      <c r="S64">
        <v>0</v>
      </c>
      <c r="T64" t="s">
        <v>829</v>
      </c>
      <c r="U64" t="s">
        <v>829</v>
      </c>
      <c r="V64" t="s">
        <v>834</v>
      </c>
    </row>
    <row r="65" spans="1:22" x14ac:dyDescent="0.3">
      <c r="A65">
        <v>202223</v>
      </c>
      <c r="B65" t="s">
        <v>820</v>
      </c>
      <c r="C65" t="s">
        <v>821</v>
      </c>
      <c r="D65" t="s">
        <v>822</v>
      </c>
      <c r="E65" t="s">
        <v>823</v>
      </c>
      <c r="F65" t="s">
        <v>824</v>
      </c>
      <c r="G65" t="s">
        <v>825</v>
      </c>
      <c r="H65" t="s">
        <v>826</v>
      </c>
      <c r="I65">
        <v>301</v>
      </c>
      <c r="J65" t="s">
        <v>827</v>
      </c>
      <c r="K65" t="s">
        <v>835</v>
      </c>
      <c r="L65" t="s">
        <v>840</v>
      </c>
      <c r="M65" t="s">
        <v>829</v>
      </c>
      <c r="N65" t="s">
        <v>829</v>
      </c>
      <c r="O65" t="s">
        <v>829</v>
      </c>
      <c r="P65" t="s">
        <v>829</v>
      </c>
      <c r="Q65" t="s">
        <v>829</v>
      </c>
      <c r="R65" t="s">
        <v>829</v>
      </c>
      <c r="S65">
        <v>0</v>
      </c>
      <c r="T65" t="s">
        <v>829</v>
      </c>
      <c r="U65" t="s">
        <v>829</v>
      </c>
      <c r="V65" t="s">
        <v>834</v>
      </c>
    </row>
    <row r="66" spans="1:22" x14ac:dyDescent="0.3">
      <c r="A66">
        <v>202324</v>
      </c>
      <c r="B66" t="s">
        <v>820</v>
      </c>
      <c r="C66" t="s">
        <v>821</v>
      </c>
      <c r="D66" t="s">
        <v>822</v>
      </c>
      <c r="E66" t="s">
        <v>823</v>
      </c>
      <c r="F66" t="s">
        <v>824</v>
      </c>
      <c r="G66" t="s">
        <v>825</v>
      </c>
      <c r="H66" t="s">
        <v>826</v>
      </c>
      <c r="I66">
        <v>301</v>
      </c>
      <c r="J66" t="s">
        <v>827</v>
      </c>
      <c r="K66" t="s">
        <v>835</v>
      </c>
      <c r="L66" t="s">
        <v>840</v>
      </c>
      <c r="M66" t="s">
        <v>829</v>
      </c>
      <c r="N66" t="s">
        <v>829</v>
      </c>
      <c r="O66" t="s">
        <v>829</v>
      </c>
      <c r="P66" t="s">
        <v>829</v>
      </c>
      <c r="Q66" t="s">
        <v>829</v>
      </c>
      <c r="R66" t="s">
        <v>829</v>
      </c>
      <c r="S66">
        <v>0</v>
      </c>
      <c r="T66" t="s">
        <v>829</v>
      </c>
      <c r="U66" t="s">
        <v>829</v>
      </c>
      <c r="V66" t="s">
        <v>834</v>
      </c>
    </row>
    <row r="67" spans="1:22" x14ac:dyDescent="0.3">
      <c r="A67">
        <v>202122</v>
      </c>
      <c r="B67" t="s">
        <v>820</v>
      </c>
      <c r="C67" t="s">
        <v>821</v>
      </c>
      <c r="D67" t="s">
        <v>822</v>
      </c>
      <c r="E67" t="s">
        <v>823</v>
      </c>
      <c r="F67" t="s">
        <v>824</v>
      </c>
      <c r="G67" t="s">
        <v>825</v>
      </c>
      <c r="H67" t="s">
        <v>826</v>
      </c>
      <c r="I67">
        <v>301</v>
      </c>
      <c r="J67" t="s">
        <v>827</v>
      </c>
      <c r="K67" t="s">
        <v>835</v>
      </c>
      <c r="L67" t="s">
        <v>841</v>
      </c>
      <c r="M67" t="s">
        <v>829</v>
      </c>
      <c r="N67" t="s">
        <v>829</v>
      </c>
      <c r="O67" t="s">
        <v>829</v>
      </c>
      <c r="P67" t="s">
        <v>829</v>
      </c>
      <c r="Q67" t="s">
        <v>829</v>
      </c>
      <c r="R67" t="s">
        <v>829</v>
      </c>
      <c r="S67">
        <v>254855282</v>
      </c>
      <c r="T67" t="s">
        <v>829</v>
      </c>
      <c r="U67" t="s">
        <v>829</v>
      </c>
      <c r="V67" t="s">
        <v>834</v>
      </c>
    </row>
    <row r="68" spans="1:22" x14ac:dyDescent="0.3">
      <c r="A68">
        <v>202223</v>
      </c>
      <c r="B68" t="s">
        <v>820</v>
      </c>
      <c r="C68" t="s">
        <v>821</v>
      </c>
      <c r="D68" t="s">
        <v>822</v>
      </c>
      <c r="E68" t="s">
        <v>823</v>
      </c>
      <c r="F68" t="s">
        <v>824</v>
      </c>
      <c r="G68" t="s">
        <v>825</v>
      </c>
      <c r="H68" t="s">
        <v>826</v>
      </c>
      <c r="I68">
        <v>301</v>
      </c>
      <c r="J68" t="s">
        <v>827</v>
      </c>
      <c r="K68" t="s">
        <v>835</v>
      </c>
      <c r="L68" t="s">
        <v>841</v>
      </c>
      <c r="M68" t="s">
        <v>829</v>
      </c>
      <c r="N68" t="s">
        <v>829</v>
      </c>
      <c r="O68" t="s">
        <v>829</v>
      </c>
      <c r="P68" t="s">
        <v>829</v>
      </c>
      <c r="Q68" t="s">
        <v>829</v>
      </c>
      <c r="R68" t="s">
        <v>829</v>
      </c>
      <c r="S68">
        <v>265990056</v>
      </c>
      <c r="T68" t="s">
        <v>829</v>
      </c>
      <c r="U68" t="s">
        <v>829</v>
      </c>
      <c r="V68" t="s">
        <v>834</v>
      </c>
    </row>
    <row r="69" spans="1:22" x14ac:dyDescent="0.3">
      <c r="A69">
        <v>202324</v>
      </c>
      <c r="B69" t="s">
        <v>820</v>
      </c>
      <c r="C69" t="s">
        <v>821</v>
      </c>
      <c r="D69" t="s">
        <v>822</v>
      </c>
      <c r="E69" t="s">
        <v>823</v>
      </c>
      <c r="F69" t="s">
        <v>824</v>
      </c>
      <c r="G69" t="s">
        <v>825</v>
      </c>
      <c r="H69" t="s">
        <v>826</v>
      </c>
      <c r="I69">
        <v>301</v>
      </c>
      <c r="J69" t="s">
        <v>827</v>
      </c>
      <c r="K69" t="s">
        <v>835</v>
      </c>
      <c r="L69" t="s">
        <v>841</v>
      </c>
      <c r="M69" t="s">
        <v>829</v>
      </c>
      <c r="N69" t="s">
        <v>829</v>
      </c>
      <c r="O69" t="s">
        <v>829</v>
      </c>
      <c r="P69" t="s">
        <v>829</v>
      </c>
      <c r="Q69" t="s">
        <v>829</v>
      </c>
      <c r="R69" t="s">
        <v>829</v>
      </c>
      <c r="S69">
        <v>283136079</v>
      </c>
      <c r="T69" t="s">
        <v>829</v>
      </c>
      <c r="U69" t="s">
        <v>829</v>
      </c>
      <c r="V69" t="s">
        <v>834</v>
      </c>
    </row>
    <row r="70" spans="1:22" x14ac:dyDescent="0.3">
      <c r="A70">
        <v>202122</v>
      </c>
      <c r="B70" t="s">
        <v>820</v>
      </c>
      <c r="C70" t="s">
        <v>821</v>
      </c>
      <c r="D70" t="s">
        <v>822</v>
      </c>
      <c r="E70" t="s">
        <v>823</v>
      </c>
      <c r="F70" t="s">
        <v>824</v>
      </c>
      <c r="G70" t="s">
        <v>825</v>
      </c>
      <c r="H70" t="s">
        <v>826</v>
      </c>
      <c r="I70">
        <v>301</v>
      </c>
      <c r="J70" t="s">
        <v>827</v>
      </c>
      <c r="K70" t="s">
        <v>842</v>
      </c>
      <c r="L70" t="s">
        <v>238</v>
      </c>
      <c r="M70" t="s">
        <v>829</v>
      </c>
      <c r="N70" t="s">
        <v>829</v>
      </c>
      <c r="O70" t="s">
        <v>829</v>
      </c>
      <c r="P70" t="s">
        <v>829</v>
      </c>
      <c r="Q70" t="s">
        <v>829</v>
      </c>
      <c r="R70" t="s">
        <v>829</v>
      </c>
      <c r="S70">
        <v>819830</v>
      </c>
      <c r="T70">
        <v>446547</v>
      </c>
      <c r="U70">
        <v>373283</v>
      </c>
      <c r="V70">
        <v>8</v>
      </c>
    </row>
    <row r="71" spans="1:22" x14ac:dyDescent="0.3">
      <c r="A71">
        <v>202223</v>
      </c>
      <c r="B71" t="s">
        <v>820</v>
      </c>
      <c r="C71" t="s">
        <v>821</v>
      </c>
      <c r="D71" t="s">
        <v>822</v>
      </c>
      <c r="E71" t="s">
        <v>823</v>
      </c>
      <c r="F71" t="s">
        <v>824</v>
      </c>
      <c r="G71" t="s">
        <v>825</v>
      </c>
      <c r="H71" t="s">
        <v>826</v>
      </c>
      <c r="I71">
        <v>301</v>
      </c>
      <c r="J71" t="s">
        <v>827</v>
      </c>
      <c r="K71" t="s">
        <v>842</v>
      </c>
      <c r="L71" t="s">
        <v>238</v>
      </c>
      <c r="M71" t="s">
        <v>829</v>
      </c>
      <c r="N71" t="s">
        <v>829</v>
      </c>
      <c r="O71" t="s">
        <v>829</v>
      </c>
      <c r="P71" t="s">
        <v>829</v>
      </c>
      <c r="Q71" t="s">
        <v>829</v>
      </c>
      <c r="R71" t="s">
        <v>829</v>
      </c>
      <c r="S71">
        <v>887505</v>
      </c>
      <c r="T71">
        <v>448262</v>
      </c>
      <c r="U71">
        <v>439243</v>
      </c>
      <c r="V71">
        <v>9</v>
      </c>
    </row>
    <row r="72" spans="1:22" x14ac:dyDescent="0.3">
      <c r="A72">
        <v>202324</v>
      </c>
      <c r="B72" t="s">
        <v>820</v>
      </c>
      <c r="C72" t="s">
        <v>821</v>
      </c>
      <c r="D72" t="s">
        <v>822</v>
      </c>
      <c r="E72" t="s">
        <v>823</v>
      </c>
      <c r="F72" t="s">
        <v>824</v>
      </c>
      <c r="G72" t="s">
        <v>825</v>
      </c>
      <c r="H72" t="s">
        <v>826</v>
      </c>
      <c r="I72">
        <v>301</v>
      </c>
      <c r="J72" t="s">
        <v>827</v>
      </c>
      <c r="K72" t="s">
        <v>842</v>
      </c>
      <c r="L72" t="s">
        <v>238</v>
      </c>
      <c r="M72" t="s">
        <v>829</v>
      </c>
      <c r="N72" t="s">
        <v>829</v>
      </c>
      <c r="O72" t="s">
        <v>829</v>
      </c>
      <c r="P72" t="s">
        <v>829</v>
      </c>
      <c r="Q72" t="s">
        <v>829</v>
      </c>
      <c r="R72" t="s">
        <v>829</v>
      </c>
      <c r="S72">
        <v>989720</v>
      </c>
      <c r="T72">
        <v>455306</v>
      </c>
      <c r="U72">
        <v>534414</v>
      </c>
      <c r="V72">
        <v>11</v>
      </c>
    </row>
    <row r="73" spans="1:22" x14ac:dyDescent="0.3">
      <c r="A73">
        <v>202122</v>
      </c>
      <c r="B73" t="s">
        <v>820</v>
      </c>
      <c r="C73" t="s">
        <v>821</v>
      </c>
      <c r="D73" t="s">
        <v>822</v>
      </c>
      <c r="E73" t="s">
        <v>823</v>
      </c>
      <c r="F73" t="s">
        <v>824</v>
      </c>
      <c r="G73" t="s">
        <v>825</v>
      </c>
      <c r="H73" t="s">
        <v>826</v>
      </c>
      <c r="I73">
        <v>301</v>
      </c>
      <c r="J73" t="s">
        <v>827</v>
      </c>
      <c r="K73" t="s">
        <v>842</v>
      </c>
      <c r="L73" t="s">
        <v>240</v>
      </c>
      <c r="M73" t="s">
        <v>829</v>
      </c>
      <c r="N73" t="s">
        <v>829</v>
      </c>
      <c r="O73" t="s">
        <v>829</v>
      </c>
      <c r="P73" t="s">
        <v>829</v>
      </c>
      <c r="Q73" t="s">
        <v>829</v>
      </c>
      <c r="R73" t="s">
        <v>829</v>
      </c>
      <c r="S73">
        <v>194843</v>
      </c>
      <c r="T73">
        <v>0</v>
      </c>
      <c r="U73">
        <v>194843</v>
      </c>
      <c r="V73">
        <v>4</v>
      </c>
    </row>
    <row r="74" spans="1:22" x14ac:dyDescent="0.3">
      <c r="A74">
        <v>202223</v>
      </c>
      <c r="B74" t="s">
        <v>820</v>
      </c>
      <c r="C74" t="s">
        <v>821</v>
      </c>
      <c r="D74" t="s">
        <v>822</v>
      </c>
      <c r="E74" t="s">
        <v>823</v>
      </c>
      <c r="F74" t="s">
        <v>824</v>
      </c>
      <c r="G74" t="s">
        <v>825</v>
      </c>
      <c r="H74" t="s">
        <v>826</v>
      </c>
      <c r="I74">
        <v>301</v>
      </c>
      <c r="J74" t="s">
        <v>827</v>
      </c>
      <c r="K74" t="s">
        <v>842</v>
      </c>
      <c r="L74" t="s">
        <v>240</v>
      </c>
      <c r="M74" t="s">
        <v>829</v>
      </c>
      <c r="N74" t="s">
        <v>829</v>
      </c>
      <c r="O74" t="s">
        <v>829</v>
      </c>
      <c r="P74" t="s">
        <v>829</v>
      </c>
      <c r="Q74" t="s">
        <v>829</v>
      </c>
      <c r="R74" t="s">
        <v>829</v>
      </c>
      <c r="S74">
        <v>1547134</v>
      </c>
      <c r="T74">
        <v>316000</v>
      </c>
      <c r="U74">
        <v>1231134</v>
      </c>
      <c r="V74">
        <v>26</v>
      </c>
    </row>
    <row r="75" spans="1:22" x14ac:dyDescent="0.3">
      <c r="A75">
        <v>202324</v>
      </c>
      <c r="B75" t="s">
        <v>820</v>
      </c>
      <c r="C75" t="s">
        <v>821</v>
      </c>
      <c r="D75" t="s">
        <v>822</v>
      </c>
      <c r="E75" t="s">
        <v>823</v>
      </c>
      <c r="F75" t="s">
        <v>824</v>
      </c>
      <c r="G75" t="s">
        <v>825</v>
      </c>
      <c r="H75" t="s">
        <v>826</v>
      </c>
      <c r="I75">
        <v>301</v>
      </c>
      <c r="J75" t="s">
        <v>827</v>
      </c>
      <c r="K75" t="s">
        <v>842</v>
      </c>
      <c r="L75" t="s">
        <v>240</v>
      </c>
      <c r="M75" t="s">
        <v>829</v>
      </c>
      <c r="N75" t="s">
        <v>829</v>
      </c>
      <c r="O75" t="s">
        <v>829</v>
      </c>
      <c r="P75" t="s">
        <v>829</v>
      </c>
      <c r="Q75" t="s">
        <v>829</v>
      </c>
      <c r="R75" t="s">
        <v>829</v>
      </c>
      <c r="S75">
        <v>1332195</v>
      </c>
      <c r="T75">
        <v>0</v>
      </c>
      <c r="U75">
        <v>1332195</v>
      </c>
      <c r="V75">
        <v>28</v>
      </c>
    </row>
    <row r="76" spans="1:22" x14ac:dyDescent="0.3">
      <c r="A76">
        <v>202122</v>
      </c>
      <c r="B76" t="s">
        <v>820</v>
      </c>
      <c r="C76" t="s">
        <v>821</v>
      </c>
      <c r="D76" t="s">
        <v>822</v>
      </c>
      <c r="E76" t="s">
        <v>823</v>
      </c>
      <c r="F76" t="s">
        <v>824</v>
      </c>
      <c r="G76" t="s">
        <v>825</v>
      </c>
      <c r="H76" t="s">
        <v>826</v>
      </c>
      <c r="I76">
        <v>301</v>
      </c>
      <c r="J76" t="s">
        <v>827</v>
      </c>
      <c r="K76" t="s">
        <v>842</v>
      </c>
      <c r="L76" t="s">
        <v>843</v>
      </c>
      <c r="M76" t="s">
        <v>829</v>
      </c>
      <c r="N76" t="s">
        <v>829</v>
      </c>
      <c r="O76" t="s">
        <v>829</v>
      </c>
      <c r="P76" t="s">
        <v>829</v>
      </c>
      <c r="Q76" t="s">
        <v>829</v>
      </c>
      <c r="R76" t="s">
        <v>829</v>
      </c>
      <c r="S76">
        <v>100000</v>
      </c>
      <c r="T76">
        <v>0</v>
      </c>
      <c r="U76">
        <v>100000</v>
      </c>
      <c r="V76">
        <v>2</v>
      </c>
    </row>
    <row r="77" spans="1:22" x14ac:dyDescent="0.3">
      <c r="A77">
        <v>202223</v>
      </c>
      <c r="B77" t="s">
        <v>820</v>
      </c>
      <c r="C77" t="s">
        <v>821</v>
      </c>
      <c r="D77" t="s">
        <v>822</v>
      </c>
      <c r="E77" t="s">
        <v>823</v>
      </c>
      <c r="F77" t="s">
        <v>824</v>
      </c>
      <c r="G77" t="s">
        <v>825</v>
      </c>
      <c r="H77" t="s">
        <v>826</v>
      </c>
      <c r="I77">
        <v>301</v>
      </c>
      <c r="J77" t="s">
        <v>827</v>
      </c>
      <c r="K77" t="s">
        <v>842</v>
      </c>
      <c r="L77" t="s">
        <v>843</v>
      </c>
      <c r="M77" t="s">
        <v>829</v>
      </c>
      <c r="N77" t="s">
        <v>829</v>
      </c>
      <c r="O77" t="s">
        <v>829</v>
      </c>
      <c r="P77" t="s">
        <v>829</v>
      </c>
      <c r="Q77" t="s">
        <v>829</v>
      </c>
      <c r="R77" t="s">
        <v>829</v>
      </c>
      <c r="S77">
        <v>42500</v>
      </c>
      <c r="T77">
        <v>0</v>
      </c>
      <c r="U77">
        <v>42500</v>
      </c>
      <c r="V77">
        <v>1</v>
      </c>
    </row>
    <row r="78" spans="1:22" x14ac:dyDescent="0.3">
      <c r="A78">
        <v>202324</v>
      </c>
      <c r="B78" t="s">
        <v>820</v>
      </c>
      <c r="C78" t="s">
        <v>821</v>
      </c>
      <c r="D78" t="s">
        <v>822</v>
      </c>
      <c r="E78" t="s">
        <v>823</v>
      </c>
      <c r="F78" t="s">
        <v>824</v>
      </c>
      <c r="G78" t="s">
        <v>825</v>
      </c>
      <c r="H78" t="s">
        <v>826</v>
      </c>
      <c r="I78">
        <v>301</v>
      </c>
      <c r="J78" t="s">
        <v>827</v>
      </c>
      <c r="K78" t="s">
        <v>842</v>
      </c>
      <c r="L78" t="s">
        <v>843</v>
      </c>
      <c r="M78" t="s">
        <v>829</v>
      </c>
      <c r="N78" t="s">
        <v>829</v>
      </c>
      <c r="O78" t="s">
        <v>829</v>
      </c>
      <c r="P78" t="s">
        <v>829</v>
      </c>
      <c r="Q78" t="s">
        <v>829</v>
      </c>
      <c r="R78" t="s">
        <v>829</v>
      </c>
      <c r="S78">
        <v>60000</v>
      </c>
      <c r="T78">
        <v>53000</v>
      </c>
      <c r="U78">
        <v>7000</v>
      </c>
      <c r="V78">
        <v>0</v>
      </c>
    </row>
    <row r="79" spans="1:22" x14ac:dyDescent="0.3">
      <c r="A79">
        <v>202122</v>
      </c>
      <c r="B79" t="s">
        <v>820</v>
      </c>
      <c r="C79" t="s">
        <v>821</v>
      </c>
      <c r="D79" t="s">
        <v>822</v>
      </c>
      <c r="E79" t="s">
        <v>823</v>
      </c>
      <c r="F79" t="s">
        <v>824</v>
      </c>
      <c r="G79" t="s">
        <v>825</v>
      </c>
      <c r="H79" t="s">
        <v>826</v>
      </c>
      <c r="I79">
        <v>301</v>
      </c>
      <c r="J79" t="s">
        <v>827</v>
      </c>
      <c r="K79" t="s">
        <v>842</v>
      </c>
      <c r="L79" t="s">
        <v>249</v>
      </c>
      <c r="M79">
        <v>0</v>
      </c>
      <c r="N79">
        <v>0</v>
      </c>
      <c r="O79">
        <v>0</v>
      </c>
      <c r="P79">
        <v>3966150</v>
      </c>
      <c r="Q79">
        <v>0</v>
      </c>
      <c r="R79" t="s">
        <v>829</v>
      </c>
      <c r="S79">
        <v>3966150</v>
      </c>
      <c r="T79">
        <v>2224821</v>
      </c>
      <c r="U79">
        <v>1741329</v>
      </c>
      <c r="V79">
        <v>37</v>
      </c>
    </row>
    <row r="80" spans="1:22" x14ac:dyDescent="0.3">
      <c r="A80">
        <v>202223</v>
      </c>
      <c r="B80" t="s">
        <v>820</v>
      </c>
      <c r="C80" t="s">
        <v>821</v>
      </c>
      <c r="D80" t="s">
        <v>822</v>
      </c>
      <c r="E80" t="s">
        <v>823</v>
      </c>
      <c r="F80" t="s">
        <v>824</v>
      </c>
      <c r="G80" t="s">
        <v>825</v>
      </c>
      <c r="H80" t="s">
        <v>826</v>
      </c>
      <c r="I80">
        <v>301</v>
      </c>
      <c r="J80" t="s">
        <v>827</v>
      </c>
      <c r="K80" t="s">
        <v>842</v>
      </c>
      <c r="L80" t="s">
        <v>249</v>
      </c>
      <c r="M80">
        <v>0</v>
      </c>
      <c r="N80">
        <v>0</v>
      </c>
      <c r="O80">
        <v>0</v>
      </c>
      <c r="P80">
        <v>2833340</v>
      </c>
      <c r="Q80">
        <v>0</v>
      </c>
      <c r="R80" t="s">
        <v>829</v>
      </c>
      <c r="S80">
        <v>2833340</v>
      </c>
      <c r="T80">
        <v>140969</v>
      </c>
      <c r="U80">
        <v>2692371</v>
      </c>
      <c r="V80">
        <v>57</v>
      </c>
    </row>
    <row r="81" spans="1:22" x14ac:dyDescent="0.3">
      <c r="A81">
        <v>202324</v>
      </c>
      <c r="B81" t="s">
        <v>820</v>
      </c>
      <c r="C81" t="s">
        <v>821</v>
      </c>
      <c r="D81" t="s">
        <v>822</v>
      </c>
      <c r="E81" t="s">
        <v>823</v>
      </c>
      <c r="F81" t="s">
        <v>824</v>
      </c>
      <c r="G81" t="s">
        <v>825</v>
      </c>
      <c r="H81" t="s">
        <v>826</v>
      </c>
      <c r="I81">
        <v>301</v>
      </c>
      <c r="J81" t="s">
        <v>827</v>
      </c>
      <c r="K81" t="s">
        <v>842</v>
      </c>
      <c r="L81" t="s">
        <v>249</v>
      </c>
      <c r="M81">
        <v>0</v>
      </c>
      <c r="N81">
        <v>0</v>
      </c>
      <c r="O81">
        <v>0</v>
      </c>
      <c r="P81">
        <v>1618088</v>
      </c>
      <c r="Q81">
        <v>0</v>
      </c>
      <c r="R81" t="s">
        <v>829</v>
      </c>
      <c r="S81">
        <v>1618088</v>
      </c>
      <c r="T81">
        <v>150580</v>
      </c>
      <c r="U81">
        <v>1467507</v>
      </c>
      <c r="V81">
        <v>31</v>
      </c>
    </row>
    <row r="82" spans="1:22" x14ac:dyDescent="0.3">
      <c r="A82">
        <v>202122</v>
      </c>
      <c r="B82" t="s">
        <v>820</v>
      </c>
      <c r="C82" t="s">
        <v>821</v>
      </c>
      <c r="D82" t="s">
        <v>822</v>
      </c>
      <c r="E82" t="s">
        <v>823</v>
      </c>
      <c r="F82" t="s">
        <v>824</v>
      </c>
      <c r="G82" t="s">
        <v>825</v>
      </c>
      <c r="H82" t="s">
        <v>826</v>
      </c>
      <c r="I82">
        <v>301</v>
      </c>
      <c r="J82" t="s">
        <v>827</v>
      </c>
      <c r="K82" t="s">
        <v>842</v>
      </c>
      <c r="L82" t="s">
        <v>844</v>
      </c>
      <c r="M82">
        <v>0</v>
      </c>
      <c r="N82">
        <v>0</v>
      </c>
      <c r="O82">
        <v>0</v>
      </c>
      <c r="P82">
        <v>0</v>
      </c>
      <c r="Q82">
        <v>0</v>
      </c>
      <c r="R82" t="s">
        <v>829</v>
      </c>
      <c r="S82">
        <v>0</v>
      </c>
      <c r="T82">
        <v>0</v>
      </c>
      <c r="U82">
        <v>0</v>
      </c>
      <c r="V82">
        <v>0</v>
      </c>
    </row>
    <row r="83" spans="1:22" x14ac:dyDescent="0.3">
      <c r="A83">
        <v>202223</v>
      </c>
      <c r="B83" t="s">
        <v>820</v>
      </c>
      <c r="C83" t="s">
        <v>821</v>
      </c>
      <c r="D83" t="s">
        <v>822</v>
      </c>
      <c r="E83" t="s">
        <v>823</v>
      </c>
      <c r="F83" t="s">
        <v>824</v>
      </c>
      <c r="G83" t="s">
        <v>825</v>
      </c>
      <c r="H83" t="s">
        <v>826</v>
      </c>
      <c r="I83">
        <v>301</v>
      </c>
      <c r="J83" t="s">
        <v>827</v>
      </c>
      <c r="K83" t="s">
        <v>842</v>
      </c>
      <c r="L83" t="s">
        <v>844</v>
      </c>
      <c r="M83">
        <v>0</v>
      </c>
      <c r="N83">
        <v>0</v>
      </c>
      <c r="O83">
        <v>0</v>
      </c>
      <c r="P83">
        <v>0</v>
      </c>
      <c r="Q83">
        <v>0</v>
      </c>
      <c r="R83" t="s">
        <v>829</v>
      </c>
      <c r="S83">
        <v>0</v>
      </c>
      <c r="T83">
        <v>0</v>
      </c>
      <c r="U83">
        <v>0</v>
      </c>
      <c r="V83">
        <v>0</v>
      </c>
    </row>
    <row r="84" spans="1:22" x14ac:dyDescent="0.3">
      <c r="A84">
        <v>202324</v>
      </c>
      <c r="B84" t="s">
        <v>820</v>
      </c>
      <c r="C84" t="s">
        <v>821</v>
      </c>
      <c r="D84" t="s">
        <v>822</v>
      </c>
      <c r="E84" t="s">
        <v>823</v>
      </c>
      <c r="F84" t="s">
        <v>824</v>
      </c>
      <c r="G84" t="s">
        <v>825</v>
      </c>
      <c r="H84" t="s">
        <v>826</v>
      </c>
      <c r="I84">
        <v>301</v>
      </c>
      <c r="J84" t="s">
        <v>827</v>
      </c>
      <c r="K84" t="s">
        <v>842</v>
      </c>
      <c r="L84" t="s">
        <v>844</v>
      </c>
      <c r="M84">
        <v>0</v>
      </c>
      <c r="N84">
        <v>0</v>
      </c>
      <c r="O84">
        <v>0</v>
      </c>
      <c r="P84">
        <v>0</v>
      </c>
      <c r="Q84">
        <v>0</v>
      </c>
      <c r="R84" t="s">
        <v>829</v>
      </c>
      <c r="S84">
        <v>0</v>
      </c>
      <c r="T84">
        <v>0</v>
      </c>
      <c r="U84">
        <v>0</v>
      </c>
      <c r="V84">
        <v>0</v>
      </c>
    </row>
    <row r="85" spans="1:22" x14ac:dyDescent="0.3">
      <c r="A85">
        <v>202122</v>
      </c>
      <c r="B85" t="s">
        <v>820</v>
      </c>
      <c r="C85" t="s">
        <v>821</v>
      </c>
      <c r="D85" t="s">
        <v>822</v>
      </c>
      <c r="E85" t="s">
        <v>823</v>
      </c>
      <c r="F85" t="s">
        <v>824</v>
      </c>
      <c r="G85" t="s">
        <v>825</v>
      </c>
      <c r="H85" t="s">
        <v>826</v>
      </c>
      <c r="I85">
        <v>301</v>
      </c>
      <c r="J85" t="s">
        <v>827</v>
      </c>
      <c r="K85" t="s">
        <v>842</v>
      </c>
      <c r="L85" t="s">
        <v>251</v>
      </c>
      <c r="M85" t="s">
        <v>829</v>
      </c>
      <c r="N85" t="s">
        <v>829</v>
      </c>
      <c r="O85">
        <v>0</v>
      </c>
      <c r="P85">
        <v>0</v>
      </c>
      <c r="Q85">
        <v>0</v>
      </c>
      <c r="R85">
        <v>0</v>
      </c>
      <c r="S85">
        <v>0</v>
      </c>
      <c r="T85">
        <v>0</v>
      </c>
      <c r="U85">
        <v>0</v>
      </c>
      <c r="V85">
        <v>0</v>
      </c>
    </row>
    <row r="86" spans="1:22" x14ac:dyDescent="0.3">
      <c r="A86">
        <v>202223</v>
      </c>
      <c r="B86" t="s">
        <v>820</v>
      </c>
      <c r="C86" t="s">
        <v>821</v>
      </c>
      <c r="D86" t="s">
        <v>822</v>
      </c>
      <c r="E86" t="s">
        <v>823</v>
      </c>
      <c r="F86" t="s">
        <v>824</v>
      </c>
      <c r="G86" t="s">
        <v>825</v>
      </c>
      <c r="H86" t="s">
        <v>826</v>
      </c>
      <c r="I86">
        <v>301</v>
      </c>
      <c r="J86" t="s">
        <v>827</v>
      </c>
      <c r="K86" t="s">
        <v>842</v>
      </c>
      <c r="L86" t="s">
        <v>251</v>
      </c>
      <c r="M86" t="s">
        <v>829</v>
      </c>
      <c r="N86" t="s">
        <v>829</v>
      </c>
      <c r="O86">
        <v>0</v>
      </c>
      <c r="P86">
        <v>0</v>
      </c>
      <c r="Q86">
        <v>0</v>
      </c>
      <c r="R86">
        <v>0</v>
      </c>
      <c r="S86">
        <v>0</v>
      </c>
      <c r="T86">
        <v>0</v>
      </c>
      <c r="U86">
        <v>0</v>
      </c>
      <c r="V86">
        <v>0</v>
      </c>
    </row>
    <row r="87" spans="1:22" x14ac:dyDescent="0.3">
      <c r="A87">
        <v>202324</v>
      </c>
      <c r="B87" t="s">
        <v>820</v>
      </c>
      <c r="C87" t="s">
        <v>821</v>
      </c>
      <c r="D87" t="s">
        <v>822</v>
      </c>
      <c r="E87" t="s">
        <v>823</v>
      </c>
      <c r="F87" t="s">
        <v>824</v>
      </c>
      <c r="G87" t="s">
        <v>825</v>
      </c>
      <c r="H87" t="s">
        <v>826</v>
      </c>
      <c r="I87">
        <v>301</v>
      </c>
      <c r="J87" t="s">
        <v>827</v>
      </c>
      <c r="K87" t="s">
        <v>842</v>
      </c>
      <c r="L87" t="s">
        <v>251</v>
      </c>
      <c r="M87" t="s">
        <v>829</v>
      </c>
      <c r="N87" t="s">
        <v>829</v>
      </c>
      <c r="O87">
        <v>0</v>
      </c>
      <c r="P87">
        <v>1440759</v>
      </c>
      <c r="Q87">
        <v>0</v>
      </c>
      <c r="R87">
        <v>0</v>
      </c>
      <c r="S87">
        <v>1440759</v>
      </c>
      <c r="T87">
        <v>0</v>
      </c>
      <c r="U87">
        <v>1440759</v>
      </c>
      <c r="V87">
        <v>30</v>
      </c>
    </row>
    <row r="88" spans="1:22" x14ac:dyDescent="0.3">
      <c r="A88">
        <v>202122</v>
      </c>
      <c r="B88" t="s">
        <v>820</v>
      </c>
      <c r="C88" t="s">
        <v>821</v>
      </c>
      <c r="D88" t="s">
        <v>822</v>
      </c>
      <c r="E88" t="s">
        <v>823</v>
      </c>
      <c r="F88" t="s">
        <v>824</v>
      </c>
      <c r="G88" t="s">
        <v>825</v>
      </c>
      <c r="H88" t="s">
        <v>826</v>
      </c>
      <c r="I88">
        <v>301</v>
      </c>
      <c r="J88" t="s">
        <v>827</v>
      </c>
      <c r="K88" t="s">
        <v>842</v>
      </c>
      <c r="L88" t="s">
        <v>253</v>
      </c>
      <c r="M88" t="s">
        <v>829</v>
      </c>
      <c r="N88" t="s">
        <v>829</v>
      </c>
      <c r="O88">
        <v>0</v>
      </c>
      <c r="P88">
        <v>0</v>
      </c>
      <c r="Q88">
        <v>0</v>
      </c>
      <c r="R88">
        <v>0</v>
      </c>
      <c r="S88">
        <v>0</v>
      </c>
      <c r="T88">
        <v>0</v>
      </c>
      <c r="U88">
        <v>0</v>
      </c>
      <c r="V88">
        <v>0</v>
      </c>
    </row>
    <row r="89" spans="1:22" x14ac:dyDescent="0.3">
      <c r="A89">
        <v>202223</v>
      </c>
      <c r="B89" t="s">
        <v>820</v>
      </c>
      <c r="C89" t="s">
        <v>821</v>
      </c>
      <c r="D89" t="s">
        <v>822</v>
      </c>
      <c r="E89" t="s">
        <v>823</v>
      </c>
      <c r="F89" t="s">
        <v>824</v>
      </c>
      <c r="G89" t="s">
        <v>825</v>
      </c>
      <c r="H89" t="s">
        <v>826</v>
      </c>
      <c r="I89">
        <v>301</v>
      </c>
      <c r="J89" t="s">
        <v>827</v>
      </c>
      <c r="K89" t="s">
        <v>842</v>
      </c>
      <c r="L89" t="s">
        <v>253</v>
      </c>
      <c r="M89" t="s">
        <v>829</v>
      </c>
      <c r="N89" t="s">
        <v>829</v>
      </c>
      <c r="O89">
        <v>0</v>
      </c>
      <c r="P89">
        <v>0</v>
      </c>
      <c r="Q89">
        <v>0</v>
      </c>
      <c r="R89">
        <v>0</v>
      </c>
      <c r="S89">
        <v>0</v>
      </c>
      <c r="T89">
        <v>0</v>
      </c>
      <c r="U89">
        <v>0</v>
      </c>
      <c r="V89">
        <v>0</v>
      </c>
    </row>
    <row r="90" spans="1:22" x14ac:dyDescent="0.3">
      <c r="A90">
        <v>202324</v>
      </c>
      <c r="B90" t="s">
        <v>820</v>
      </c>
      <c r="C90" t="s">
        <v>821</v>
      </c>
      <c r="D90" t="s">
        <v>822</v>
      </c>
      <c r="E90" t="s">
        <v>823</v>
      </c>
      <c r="F90" t="s">
        <v>824</v>
      </c>
      <c r="G90" t="s">
        <v>825</v>
      </c>
      <c r="H90" t="s">
        <v>826</v>
      </c>
      <c r="I90">
        <v>301</v>
      </c>
      <c r="J90" t="s">
        <v>827</v>
      </c>
      <c r="K90" t="s">
        <v>842</v>
      </c>
      <c r="L90" t="s">
        <v>253</v>
      </c>
      <c r="M90" t="s">
        <v>829</v>
      </c>
      <c r="N90" t="s">
        <v>829</v>
      </c>
      <c r="O90">
        <v>0</v>
      </c>
      <c r="P90">
        <v>0</v>
      </c>
      <c r="Q90">
        <v>0</v>
      </c>
      <c r="R90">
        <v>0</v>
      </c>
      <c r="S90">
        <v>0</v>
      </c>
      <c r="T90">
        <v>0</v>
      </c>
      <c r="U90">
        <v>0</v>
      </c>
      <c r="V90">
        <v>0</v>
      </c>
    </row>
    <row r="91" spans="1:22" x14ac:dyDescent="0.3">
      <c r="A91">
        <v>202122</v>
      </c>
      <c r="B91" t="s">
        <v>820</v>
      </c>
      <c r="C91" t="s">
        <v>821</v>
      </c>
      <c r="D91" t="s">
        <v>822</v>
      </c>
      <c r="E91" t="s">
        <v>823</v>
      </c>
      <c r="F91" t="s">
        <v>824</v>
      </c>
      <c r="G91" t="s">
        <v>825</v>
      </c>
      <c r="H91" t="s">
        <v>826</v>
      </c>
      <c r="I91">
        <v>301</v>
      </c>
      <c r="J91" t="s">
        <v>827</v>
      </c>
      <c r="K91" t="s">
        <v>842</v>
      </c>
      <c r="L91" t="s">
        <v>845</v>
      </c>
      <c r="M91" t="s">
        <v>829</v>
      </c>
      <c r="N91" t="s">
        <v>829</v>
      </c>
      <c r="O91">
        <v>0</v>
      </c>
      <c r="P91">
        <v>0</v>
      </c>
      <c r="Q91">
        <v>0</v>
      </c>
      <c r="R91">
        <v>0</v>
      </c>
      <c r="S91">
        <v>0</v>
      </c>
      <c r="T91">
        <v>0</v>
      </c>
      <c r="U91">
        <v>0</v>
      </c>
      <c r="V91">
        <v>0</v>
      </c>
    </row>
    <row r="92" spans="1:22" x14ac:dyDescent="0.3">
      <c r="A92">
        <v>202223</v>
      </c>
      <c r="B92" t="s">
        <v>820</v>
      </c>
      <c r="C92" t="s">
        <v>821</v>
      </c>
      <c r="D92" t="s">
        <v>822</v>
      </c>
      <c r="E92" t="s">
        <v>823</v>
      </c>
      <c r="F92" t="s">
        <v>824</v>
      </c>
      <c r="G92" t="s">
        <v>825</v>
      </c>
      <c r="H92" t="s">
        <v>826</v>
      </c>
      <c r="I92">
        <v>301</v>
      </c>
      <c r="J92" t="s">
        <v>827</v>
      </c>
      <c r="K92" t="s">
        <v>842</v>
      </c>
      <c r="L92" t="s">
        <v>845</v>
      </c>
      <c r="M92" t="s">
        <v>829</v>
      </c>
      <c r="N92" t="s">
        <v>829</v>
      </c>
      <c r="O92">
        <v>0</v>
      </c>
      <c r="P92">
        <v>0</v>
      </c>
      <c r="Q92">
        <v>0</v>
      </c>
      <c r="R92">
        <v>0</v>
      </c>
      <c r="S92">
        <v>0</v>
      </c>
      <c r="T92">
        <v>0</v>
      </c>
      <c r="U92">
        <v>0</v>
      </c>
      <c r="V92">
        <v>0</v>
      </c>
    </row>
    <row r="93" spans="1:22" x14ac:dyDescent="0.3">
      <c r="A93">
        <v>202324</v>
      </c>
      <c r="B93" t="s">
        <v>820</v>
      </c>
      <c r="C93" t="s">
        <v>821</v>
      </c>
      <c r="D93" t="s">
        <v>822</v>
      </c>
      <c r="E93" t="s">
        <v>823</v>
      </c>
      <c r="F93" t="s">
        <v>824</v>
      </c>
      <c r="G93" t="s">
        <v>825</v>
      </c>
      <c r="H93" t="s">
        <v>826</v>
      </c>
      <c r="I93">
        <v>301</v>
      </c>
      <c r="J93" t="s">
        <v>827</v>
      </c>
      <c r="K93" t="s">
        <v>842</v>
      </c>
      <c r="L93" t="s">
        <v>845</v>
      </c>
      <c r="M93" t="s">
        <v>829</v>
      </c>
      <c r="N93" t="s">
        <v>829</v>
      </c>
      <c r="O93">
        <v>0</v>
      </c>
      <c r="P93">
        <v>0</v>
      </c>
      <c r="Q93">
        <v>0</v>
      </c>
      <c r="R93">
        <v>0</v>
      </c>
      <c r="S93">
        <v>0</v>
      </c>
      <c r="T93">
        <v>0</v>
      </c>
      <c r="U93">
        <v>0</v>
      </c>
      <c r="V93">
        <v>0</v>
      </c>
    </row>
    <row r="94" spans="1:22" x14ac:dyDescent="0.3">
      <c r="A94">
        <v>202122</v>
      </c>
      <c r="B94" t="s">
        <v>820</v>
      </c>
      <c r="C94" t="s">
        <v>821</v>
      </c>
      <c r="D94" t="s">
        <v>822</v>
      </c>
      <c r="E94" t="s">
        <v>823</v>
      </c>
      <c r="F94" t="s">
        <v>824</v>
      </c>
      <c r="G94" t="s">
        <v>825</v>
      </c>
      <c r="H94" t="s">
        <v>846</v>
      </c>
      <c r="I94">
        <v>302</v>
      </c>
      <c r="J94" t="s">
        <v>847</v>
      </c>
      <c r="K94" t="s">
        <v>828</v>
      </c>
      <c r="L94" t="s">
        <v>336</v>
      </c>
      <c r="M94">
        <v>0</v>
      </c>
      <c r="N94">
        <v>361605</v>
      </c>
      <c r="O94">
        <v>277511</v>
      </c>
      <c r="P94">
        <v>5157945</v>
      </c>
      <c r="Q94">
        <v>1553429</v>
      </c>
      <c r="R94" t="s">
        <v>829</v>
      </c>
      <c r="S94">
        <v>7350490</v>
      </c>
      <c r="T94" t="s">
        <v>829</v>
      </c>
      <c r="U94">
        <v>7350490</v>
      </c>
      <c r="V94">
        <v>223</v>
      </c>
    </row>
    <row r="95" spans="1:22" x14ac:dyDescent="0.3">
      <c r="A95">
        <v>202223</v>
      </c>
      <c r="B95" t="s">
        <v>820</v>
      </c>
      <c r="C95" t="s">
        <v>821</v>
      </c>
      <c r="D95" t="s">
        <v>822</v>
      </c>
      <c r="E95" t="s">
        <v>823</v>
      </c>
      <c r="F95" t="s">
        <v>824</v>
      </c>
      <c r="G95" t="s">
        <v>825</v>
      </c>
      <c r="H95" t="s">
        <v>846</v>
      </c>
      <c r="I95">
        <v>302</v>
      </c>
      <c r="J95" t="s">
        <v>847</v>
      </c>
      <c r="K95" t="s">
        <v>828</v>
      </c>
      <c r="L95" t="s">
        <v>336</v>
      </c>
      <c r="M95">
        <v>0</v>
      </c>
      <c r="N95">
        <v>455616</v>
      </c>
      <c r="O95">
        <v>309500</v>
      </c>
      <c r="P95">
        <v>4948937</v>
      </c>
      <c r="Q95">
        <v>1497203</v>
      </c>
      <c r="R95" t="s">
        <v>829</v>
      </c>
      <c r="S95">
        <v>7211256</v>
      </c>
      <c r="T95" t="s">
        <v>829</v>
      </c>
      <c r="U95">
        <v>7211256</v>
      </c>
      <c r="V95">
        <v>219</v>
      </c>
    </row>
    <row r="96" spans="1:22" x14ac:dyDescent="0.3">
      <c r="A96">
        <v>202324</v>
      </c>
      <c r="B96" t="s">
        <v>820</v>
      </c>
      <c r="C96" t="s">
        <v>821</v>
      </c>
      <c r="D96" t="s">
        <v>822</v>
      </c>
      <c r="E96" t="s">
        <v>823</v>
      </c>
      <c r="F96" t="s">
        <v>824</v>
      </c>
      <c r="G96" t="s">
        <v>825</v>
      </c>
      <c r="H96" t="s">
        <v>846</v>
      </c>
      <c r="I96">
        <v>302</v>
      </c>
      <c r="J96" t="s">
        <v>847</v>
      </c>
      <c r="K96" t="s">
        <v>828</v>
      </c>
      <c r="L96" t="s">
        <v>336</v>
      </c>
      <c r="M96">
        <v>0</v>
      </c>
      <c r="N96">
        <v>563616</v>
      </c>
      <c r="O96">
        <v>366000</v>
      </c>
      <c r="P96">
        <v>5095451</v>
      </c>
      <c r="Q96">
        <v>1643216</v>
      </c>
      <c r="R96" t="s">
        <v>829</v>
      </c>
      <c r="S96">
        <v>7668283</v>
      </c>
      <c r="T96" t="s">
        <v>829</v>
      </c>
      <c r="U96">
        <v>7668283</v>
      </c>
      <c r="V96">
        <v>233</v>
      </c>
    </row>
    <row r="97" spans="1:22" x14ac:dyDescent="0.3">
      <c r="A97">
        <v>202122</v>
      </c>
      <c r="B97" t="s">
        <v>820</v>
      </c>
      <c r="C97" t="s">
        <v>821</v>
      </c>
      <c r="D97" t="s">
        <v>822</v>
      </c>
      <c r="E97" t="s">
        <v>823</v>
      </c>
      <c r="F97" t="s">
        <v>824</v>
      </c>
      <c r="G97" t="s">
        <v>825</v>
      </c>
      <c r="H97" t="s">
        <v>846</v>
      </c>
      <c r="I97">
        <v>302</v>
      </c>
      <c r="J97" t="s">
        <v>847</v>
      </c>
      <c r="K97" t="s">
        <v>828</v>
      </c>
      <c r="L97" t="s">
        <v>235</v>
      </c>
      <c r="M97" t="s">
        <v>829</v>
      </c>
      <c r="N97">
        <v>64025</v>
      </c>
      <c r="O97">
        <v>13114</v>
      </c>
      <c r="P97" t="s">
        <v>829</v>
      </c>
      <c r="Q97" t="s">
        <v>829</v>
      </c>
      <c r="R97" t="s">
        <v>829</v>
      </c>
      <c r="S97">
        <v>77139</v>
      </c>
      <c r="T97">
        <v>0</v>
      </c>
      <c r="U97">
        <v>77139</v>
      </c>
      <c r="V97">
        <v>2</v>
      </c>
    </row>
    <row r="98" spans="1:22" x14ac:dyDescent="0.3">
      <c r="A98">
        <v>202223</v>
      </c>
      <c r="B98" t="s">
        <v>820</v>
      </c>
      <c r="C98" t="s">
        <v>821</v>
      </c>
      <c r="D98" t="s">
        <v>822</v>
      </c>
      <c r="E98" t="s">
        <v>823</v>
      </c>
      <c r="F98" t="s">
        <v>824</v>
      </c>
      <c r="G98" t="s">
        <v>825</v>
      </c>
      <c r="H98" t="s">
        <v>846</v>
      </c>
      <c r="I98">
        <v>302</v>
      </c>
      <c r="J98" t="s">
        <v>847</v>
      </c>
      <c r="K98" t="s">
        <v>828</v>
      </c>
      <c r="L98" t="s">
        <v>235</v>
      </c>
      <c r="M98" t="s">
        <v>829</v>
      </c>
      <c r="N98">
        <v>77038</v>
      </c>
      <c r="O98">
        <v>0</v>
      </c>
      <c r="P98" t="s">
        <v>829</v>
      </c>
      <c r="Q98" t="s">
        <v>829</v>
      </c>
      <c r="R98" t="s">
        <v>829</v>
      </c>
      <c r="S98">
        <v>77038</v>
      </c>
      <c r="T98">
        <v>0</v>
      </c>
      <c r="U98">
        <v>77038</v>
      </c>
      <c r="V98">
        <v>2</v>
      </c>
    </row>
    <row r="99" spans="1:22" x14ac:dyDescent="0.3">
      <c r="A99">
        <v>202324</v>
      </c>
      <c r="B99" t="s">
        <v>820</v>
      </c>
      <c r="C99" t="s">
        <v>821</v>
      </c>
      <c r="D99" t="s">
        <v>822</v>
      </c>
      <c r="E99" t="s">
        <v>823</v>
      </c>
      <c r="F99" t="s">
        <v>824</v>
      </c>
      <c r="G99" t="s">
        <v>825</v>
      </c>
      <c r="H99" t="s">
        <v>846</v>
      </c>
      <c r="I99">
        <v>302</v>
      </c>
      <c r="J99" t="s">
        <v>847</v>
      </c>
      <c r="K99" t="s">
        <v>828</v>
      </c>
      <c r="L99" t="s">
        <v>235</v>
      </c>
      <c r="M99" t="s">
        <v>829</v>
      </c>
      <c r="N99">
        <v>76977</v>
      </c>
      <c r="O99">
        <v>0</v>
      </c>
      <c r="P99" t="s">
        <v>829</v>
      </c>
      <c r="Q99" t="s">
        <v>829</v>
      </c>
      <c r="R99" t="s">
        <v>829</v>
      </c>
      <c r="S99">
        <v>76977</v>
      </c>
      <c r="T99">
        <v>0</v>
      </c>
      <c r="U99">
        <v>76977</v>
      </c>
      <c r="V99">
        <v>2</v>
      </c>
    </row>
    <row r="100" spans="1:22" x14ac:dyDescent="0.3">
      <c r="A100">
        <v>202122</v>
      </c>
      <c r="B100" t="s">
        <v>820</v>
      </c>
      <c r="C100" t="s">
        <v>821</v>
      </c>
      <c r="D100" t="s">
        <v>822</v>
      </c>
      <c r="E100" t="s">
        <v>823</v>
      </c>
      <c r="F100" t="s">
        <v>824</v>
      </c>
      <c r="G100" t="s">
        <v>825</v>
      </c>
      <c r="H100" t="s">
        <v>846</v>
      </c>
      <c r="I100">
        <v>302</v>
      </c>
      <c r="J100" t="s">
        <v>847</v>
      </c>
      <c r="K100" t="s">
        <v>828</v>
      </c>
      <c r="L100" t="s">
        <v>534</v>
      </c>
      <c r="M100">
        <v>50856</v>
      </c>
      <c r="N100">
        <v>6799050</v>
      </c>
      <c r="O100">
        <v>2360986</v>
      </c>
      <c r="P100">
        <v>7047287</v>
      </c>
      <c r="Q100">
        <v>1181610</v>
      </c>
      <c r="R100" t="s">
        <v>829</v>
      </c>
      <c r="S100">
        <v>17439788</v>
      </c>
      <c r="T100">
        <v>0</v>
      </c>
      <c r="U100">
        <v>17439788</v>
      </c>
      <c r="V100">
        <v>170</v>
      </c>
    </row>
    <row r="101" spans="1:22" x14ac:dyDescent="0.3">
      <c r="A101">
        <v>202223</v>
      </c>
      <c r="B101" t="s">
        <v>820</v>
      </c>
      <c r="C101" t="s">
        <v>821</v>
      </c>
      <c r="D101" t="s">
        <v>822</v>
      </c>
      <c r="E101" t="s">
        <v>823</v>
      </c>
      <c r="F101" t="s">
        <v>824</v>
      </c>
      <c r="G101" t="s">
        <v>825</v>
      </c>
      <c r="H101" t="s">
        <v>846</v>
      </c>
      <c r="I101">
        <v>302</v>
      </c>
      <c r="J101" t="s">
        <v>847</v>
      </c>
      <c r="K101" t="s">
        <v>828</v>
      </c>
      <c r="L101" t="s">
        <v>534</v>
      </c>
      <c r="M101">
        <v>57201</v>
      </c>
      <c r="N101">
        <v>7884124</v>
      </c>
      <c r="O101">
        <v>2373920</v>
      </c>
      <c r="P101">
        <v>7712431</v>
      </c>
      <c r="Q101">
        <v>1291044</v>
      </c>
      <c r="R101" t="s">
        <v>829</v>
      </c>
      <c r="S101">
        <v>19318720</v>
      </c>
      <c r="T101">
        <v>0</v>
      </c>
      <c r="U101">
        <v>19318720</v>
      </c>
      <c r="V101">
        <v>189</v>
      </c>
    </row>
    <row r="102" spans="1:22" x14ac:dyDescent="0.3">
      <c r="A102">
        <v>202324</v>
      </c>
      <c r="B102" t="s">
        <v>820</v>
      </c>
      <c r="C102" t="s">
        <v>821</v>
      </c>
      <c r="D102" t="s">
        <v>822</v>
      </c>
      <c r="E102" t="s">
        <v>823</v>
      </c>
      <c r="F102" t="s">
        <v>824</v>
      </c>
      <c r="G102" t="s">
        <v>825</v>
      </c>
      <c r="H102" t="s">
        <v>846</v>
      </c>
      <c r="I102">
        <v>302</v>
      </c>
      <c r="J102" t="s">
        <v>847</v>
      </c>
      <c r="K102" t="s">
        <v>828</v>
      </c>
      <c r="L102" t="s">
        <v>534</v>
      </c>
      <c r="M102">
        <v>122702</v>
      </c>
      <c r="N102">
        <v>9394100</v>
      </c>
      <c r="O102">
        <v>2383977</v>
      </c>
      <c r="P102">
        <v>8584962</v>
      </c>
      <c r="Q102">
        <v>1439278</v>
      </c>
      <c r="R102" t="s">
        <v>829</v>
      </c>
      <c r="S102">
        <v>21925020</v>
      </c>
      <c r="T102">
        <v>0</v>
      </c>
      <c r="U102">
        <v>21925020</v>
      </c>
      <c r="V102">
        <v>226</v>
      </c>
    </row>
    <row r="103" spans="1:22" x14ac:dyDescent="0.3">
      <c r="A103">
        <v>202122</v>
      </c>
      <c r="B103" t="s">
        <v>820</v>
      </c>
      <c r="C103" t="s">
        <v>821</v>
      </c>
      <c r="D103" t="s">
        <v>822</v>
      </c>
      <c r="E103" t="s">
        <v>823</v>
      </c>
      <c r="F103" t="s">
        <v>824</v>
      </c>
      <c r="G103" t="s">
        <v>825</v>
      </c>
      <c r="H103" t="s">
        <v>846</v>
      </c>
      <c r="I103">
        <v>302</v>
      </c>
      <c r="J103" t="s">
        <v>847</v>
      </c>
      <c r="K103" t="s">
        <v>828</v>
      </c>
      <c r="L103" t="s">
        <v>603</v>
      </c>
      <c r="M103" t="s">
        <v>829</v>
      </c>
      <c r="N103" t="s">
        <v>829</v>
      </c>
      <c r="O103" t="s">
        <v>829</v>
      </c>
      <c r="P103">
        <v>0</v>
      </c>
      <c r="Q103">
        <v>0</v>
      </c>
      <c r="R103">
        <v>0</v>
      </c>
      <c r="S103">
        <v>0</v>
      </c>
      <c r="T103">
        <v>0</v>
      </c>
      <c r="U103">
        <v>0</v>
      </c>
      <c r="V103">
        <v>0</v>
      </c>
    </row>
    <row r="104" spans="1:22" x14ac:dyDescent="0.3">
      <c r="A104">
        <v>202223</v>
      </c>
      <c r="B104" t="s">
        <v>820</v>
      </c>
      <c r="C104" t="s">
        <v>821</v>
      </c>
      <c r="D104" t="s">
        <v>822</v>
      </c>
      <c r="E104" t="s">
        <v>823</v>
      </c>
      <c r="F104" t="s">
        <v>824</v>
      </c>
      <c r="G104" t="s">
        <v>825</v>
      </c>
      <c r="H104" t="s">
        <v>846</v>
      </c>
      <c r="I104">
        <v>302</v>
      </c>
      <c r="J104" t="s">
        <v>847</v>
      </c>
      <c r="K104" t="s">
        <v>828</v>
      </c>
      <c r="L104" t="s">
        <v>603</v>
      </c>
      <c r="M104" t="s">
        <v>829</v>
      </c>
      <c r="N104" t="s">
        <v>829</v>
      </c>
      <c r="O104" t="s">
        <v>829</v>
      </c>
      <c r="P104">
        <v>0</v>
      </c>
      <c r="Q104">
        <v>0</v>
      </c>
      <c r="R104">
        <v>0</v>
      </c>
      <c r="S104">
        <v>0</v>
      </c>
      <c r="T104">
        <v>0</v>
      </c>
      <c r="U104">
        <v>0</v>
      </c>
      <c r="V104">
        <v>0</v>
      </c>
    </row>
    <row r="105" spans="1:22" x14ac:dyDescent="0.3">
      <c r="A105">
        <v>202324</v>
      </c>
      <c r="B105" t="s">
        <v>820</v>
      </c>
      <c r="C105" t="s">
        <v>821</v>
      </c>
      <c r="D105" t="s">
        <v>822</v>
      </c>
      <c r="E105" t="s">
        <v>823</v>
      </c>
      <c r="F105" t="s">
        <v>824</v>
      </c>
      <c r="G105" t="s">
        <v>825</v>
      </c>
      <c r="H105" t="s">
        <v>846</v>
      </c>
      <c r="I105">
        <v>302</v>
      </c>
      <c r="J105" t="s">
        <v>847</v>
      </c>
      <c r="K105" t="s">
        <v>828</v>
      </c>
      <c r="L105" t="s">
        <v>603</v>
      </c>
      <c r="M105" t="s">
        <v>829</v>
      </c>
      <c r="N105" t="s">
        <v>829</v>
      </c>
      <c r="O105" t="s">
        <v>829</v>
      </c>
      <c r="P105">
        <v>0</v>
      </c>
      <c r="Q105">
        <v>0</v>
      </c>
      <c r="R105">
        <v>0</v>
      </c>
      <c r="S105">
        <v>0</v>
      </c>
      <c r="T105">
        <v>0</v>
      </c>
      <c r="U105">
        <v>0</v>
      </c>
      <c r="V105">
        <v>0</v>
      </c>
    </row>
    <row r="106" spans="1:22" x14ac:dyDescent="0.3">
      <c r="A106">
        <v>202122</v>
      </c>
      <c r="B106" t="s">
        <v>820</v>
      </c>
      <c r="C106" t="s">
        <v>821</v>
      </c>
      <c r="D106" t="s">
        <v>822</v>
      </c>
      <c r="E106" t="s">
        <v>823</v>
      </c>
      <c r="F106" t="s">
        <v>824</v>
      </c>
      <c r="G106" t="s">
        <v>825</v>
      </c>
      <c r="H106" t="s">
        <v>846</v>
      </c>
      <c r="I106">
        <v>302</v>
      </c>
      <c r="J106" t="s">
        <v>847</v>
      </c>
      <c r="K106" t="s">
        <v>828</v>
      </c>
      <c r="L106" t="s">
        <v>606</v>
      </c>
      <c r="M106">
        <v>0</v>
      </c>
      <c r="N106">
        <v>0</v>
      </c>
      <c r="O106">
        <v>0</v>
      </c>
      <c r="P106">
        <v>613040</v>
      </c>
      <c r="Q106">
        <v>0</v>
      </c>
      <c r="R106">
        <v>0</v>
      </c>
      <c r="S106">
        <v>613040</v>
      </c>
      <c r="T106">
        <v>0</v>
      </c>
      <c r="U106">
        <v>613040</v>
      </c>
      <c r="V106">
        <v>6</v>
      </c>
    </row>
    <row r="107" spans="1:22" x14ac:dyDescent="0.3">
      <c r="A107">
        <v>202223</v>
      </c>
      <c r="B107" t="s">
        <v>820</v>
      </c>
      <c r="C107" t="s">
        <v>821</v>
      </c>
      <c r="D107" t="s">
        <v>822</v>
      </c>
      <c r="E107" t="s">
        <v>823</v>
      </c>
      <c r="F107" t="s">
        <v>824</v>
      </c>
      <c r="G107" t="s">
        <v>825</v>
      </c>
      <c r="H107" t="s">
        <v>846</v>
      </c>
      <c r="I107">
        <v>302</v>
      </c>
      <c r="J107" t="s">
        <v>847</v>
      </c>
      <c r="K107" t="s">
        <v>828</v>
      </c>
      <c r="L107" t="s">
        <v>606</v>
      </c>
      <c r="M107">
        <v>0</v>
      </c>
      <c r="N107">
        <v>0</v>
      </c>
      <c r="O107">
        <v>0</v>
      </c>
      <c r="P107">
        <v>0</v>
      </c>
      <c r="Q107">
        <v>617810</v>
      </c>
      <c r="R107">
        <v>0</v>
      </c>
      <c r="S107">
        <v>617810</v>
      </c>
      <c r="T107">
        <v>0</v>
      </c>
      <c r="U107">
        <v>617810</v>
      </c>
      <c r="V107">
        <v>6</v>
      </c>
    </row>
    <row r="108" spans="1:22" x14ac:dyDescent="0.3">
      <c r="A108">
        <v>202324</v>
      </c>
      <c r="B108" t="s">
        <v>820</v>
      </c>
      <c r="C108" t="s">
        <v>821</v>
      </c>
      <c r="D108" t="s">
        <v>822</v>
      </c>
      <c r="E108" t="s">
        <v>823</v>
      </c>
      <c r="F108" t="s">
        <v>824</v>
      </c>
      <c r="G108" t="s">
        <v>825</v>
      </c>
      <c r="H108" t="s">
        <v>846</v>
      </c>
      <c r="I108">
        <v>302</v>
      </c>
      <c r="J108" t="s">
        <v>847</v>
      </c>
      <c r="K108" t="s">
        <v>828</v>
      </c>
      <c r="L108" t="s">
        <v>606</v>
      </c>
      <c r="M108">
        <v>0</v>
      </c>
      <c r="N108">
        <v>0</v>
      </c>
      <c r="O108">
        <v>0</v>
      </c>
      <c r="P108">
        <v>732218</v>
      </c>
      <c r="Q108">
        <v>0</v>
      </c>
      <c r="R108">
        <v>0</v>
      </c>
      <c r="S108">
        <v>732218</v>
      </c>
      <c r="T108">
        <v>0</v>
      </c>
      <c r="U108">
        <v>732218</v>
      </c>
      <c r="V108">
        <v>8</v>
      </c>
    </row>
    <row r="109" spans="1:22" x14ac:dyDescent="0.3">
      <c r="A109">
        <v>202122</v>
      </c>
      <c r="B109" t="s">
        <v>820</v>
      </c>
      <c r="C109" t="s">
        <v>821</v>
      </c>
      <c r="D109" t="s">
        <v>822</v>
      </c>
      <c r="E109" t="s">
        <v>823</v>
      </c>
      <c r="F109" t="s">
        <v>824</v>
      </c>
      <c r="G109" t="s">
        <v>825</v>
      </c>
      <c r="H109" t="s">
        <v>846</v>
      </c>
      <c r="I109">
        <v>302</v>
      </c>
      <c r="J109" t="s">
        <v>847</v>
      </c>
      <c r="K109" t="s">
        <v>828</v>
      </c>
      <c r="L109" t="s">
        <v>609</v>
      </c>
      <c r="M109" t="s">
        <v>829</v>
      </c>
      <c r="N109" t="s">
        <v>829</v>
      </c>
      <c r="O109" t="s">
        <v>829</v>
      </c>
      <c r="P109" t="s">
        <v>829</v>
      </c>
      <c r="Q109">
        <v>0</v>
      </c>
      <c r="R109" t="s">
        <v>829</v>
      </c>
      <c r="S109">
        <v>0</v>
      </c>
      <c r="T109">
        <v>0</v>
      </c>
      <c r="U109">
        <v>0</v>
      </c>
      <c r="V109">
        <v>0</v>
      </c>
    </row>
    <row r="110" spans="1:22" x14ac:dyDescent="0.3">
      <c r="A110">
        <v>202223</v>
      </c>
      <c r="B110" t="s">
        <v>820</v>
      </c>
      <c r="C110" t="s">
        <v>821</v>
      </c>
      <c r="D110" t="s">
        <v>822</v>
      </c>
      <c r="E110" t="s">
        <v>823</v>
      </c>
      <c r="F110" t="s">
        <v>824</v>
      </c>
      <c r="G110" t="s">
        <v>825</v>
      </c>
      <c r="H110" t="s">
        <v>846</v>
      </c>
      <c r="I110">
        <v>302</v>
      </c>
      <c r="J110" t="s">
        <v>847</v>
      </c>
      <c r="K110" t="s">
        <v>828</v>
      </c>
      <c r="L110" t="s">
        <v>609</v>
      </c>
      <c r="M110" t="s">
        <v>829</v>
      </c>
      <c r="N110" t="s">
        <v>829</v>
      </c>
      <c r="O110" t="s">
        <v>829</v>
      </c>
      <c r="P110" t="s">
        <v>829</v>
      </c>
      <c r="Q110">
        <v>0</v>
      </c>
      <c r="R110" t="s">
        <v>829</v>
      </c>
      <c r="S110">
        <v>0</v>
      </c>
      <c r="T110">
        <v>0</v>
      </c>
      <c r="U110">
        <v>0</v>
      </c>
      <c r="V110">
        <v>0</v>
      </c>
    </row>
    <row r="111" spans="1:22" x14ac:dyDescent="0.3">
      <c r="A111">
        <v>202122</v>
      </c>
      <c r="B111" t="s">
        <v>820</v>
      </c>
      <c r="C111" t="s">
        <v>821</v>
      </c>
      <c r="D111" t="s">
        <v>822</v>
      </c>
      <c r="E111" t="s">
        <v>823</v>
      </c>
      <c r="F111" t="s">
        <v>824</v>
      </c>
      <c r="G111" t="s">
        <v>825</v>
      </c>
      <c r="H111" t="s">
        <v>846</v>
      </c>
      <c r="I111">
        <v>302</v>
      </c>
      <c r="J111" t="s">
        <v>847</v>
      </c>
      <c r="K111" t="s">
        <v>828</v>
      </c>
      <c r="L111" t="s">
        <v>830</v>
      </c>
      <c r="M111">
        <v>0</v>
      </c>
      <c r="N111">
        <v>0</v>
      </c>
      <c r="O111">
        <v>0</v>
      </c>
      <c r="P111">
        <v>0</v>
      </c>
      <c r="Q111">
        <v>0</v>
      </c>
      <c r="R111">
        <v>0</v>
      </c>
      <c r="S111">
        <v>0</v>
      </c>
      <c r="T111">
        <v>0</v>
      </c>
      <c r="U111">
        <v>0</v>
      </c>
      <c r="V111">
        <v>0</v>
      </c>
    </row>
    <row r="112" spans="1:22" x14ac:dyDescent="0.3">
      <c r="A112">
        <v>202223</v>
      </c>
      <c r="B112" t="s">
        <v>820</v>
      </c>
      <c r="C112" t="s">
        <v>821</v>
      </c>
      <c r="D112" t="s">
        <v>822</v>
      </c>
      <c r="E112" t="s">
        <v>823</v>
      </c>
      <c r="F112" t="s">
        <v>824</v>
      </c>
      <c r="G112" t="s">
        <v>825</v>
      </c>
      <c r="H112" t="s">
        <v>846</v>
      </c>
      <c r="I112">
        <v>302</v>
      </c>
      <c r="J112" t="s">
        <v>847</v>
      </c>
      <c r="K112" t="s">
        <v>828</v>
      </c>
      <c r="L112" t="s">
        <v>830</v>
      </c>
      <c r="M112">
        <v>0</v>
      </c>
      <c r="N112">
        <v>0</v>
      </c>
      <c r="O112">
        <v>0</v>
      </c>
      <c r="P112">
        <v>0</v>
      </c>
      <c r="Q112">
        <v>0</v>
      </c>
      <c r="R112">
        <v>0</v>
      </c>
      <c r="S112">
        <v>0</v>
      </c>
      <c r="T112">
        <v>0</v>
      </c>
      <c r="U112">
        <v>0</v>
      </c>
      <c r="V112">
        <v>0</v>
      </c>
    </row>
    <row r="113" spans="1:22" x14ac:dyDescent="0.3">
      <c r="A113">
        <v>202324</v>
      </c>
      <c r="B113" t="s">
        <v>820</v>
      </c>
      <c r="C113" t="s">
        <v>821</v>
      </c>
      <c r="D113" t="s">
        <v>822</v>
      </c>
      <c r="E113" t="s">
        <v>823</v>
      </c>
      <c r="F113" t="s">
        <v>824</v>
      </c>
      <c r="G113" t="s">
        <v>825</v>
      </c>
      <c r="H113" t="s">
        <v>846</v>
      </c>
      <c r="I113">
        <v>302</v>
      </c>
      <c r="J113" t="s">
        <v>847</v>
      </c>
      <c r="K113" t="s">
        <v>828</v>
      </c>
      <c r="L113" t="s">
        <v>830</v>
      </c>
      <c r="M113">
        <v>0</v>
      </c>
      <c r="N113">
        <v>0</v>
      </c>
      <c r="O113">
        <v>0</v>
      </c>
      <c r="P113">
        <v>0</v>
      </c>
      <c r="Q113">
        <v>0</v>
      </c>
      <c r="R113">
        <v>0</v>
      </c>
      <c r="S113">
        <v>0</v>
      </c>
      <c r="T113">
        <v>0</v>
      </c>
      <c r="U113">
        <v>0</v>
      </c>
      <c r="V113">
        <v>0</v>
      </c>
    </row>
    <row r="114" spans="1:22" x14ac:dyDescent="0.3">
      <c r="A114">
        <v>202122</v>
      </c>
      <c r="B114" t="s">
        <v>820</v>
      </c>
      <c r="C114" t="s">
        <v>821</v>
      </c>
      <c r="D114" t="s">
        <v>822</v>
      </c>
      <c r="E114" t="s">
        <v>823</v>
      </c>
      <c r="F114" t="s">
        <v>824</v>
      </c>
      <c r="G114" t="s">
        <v>825</v>
      </c>
      <c r="H114" t="s">
        <v>846</v>
      </c>
      <c r="I114">
        <v>302</v>
      </c>
      <c r="J114" t="s">
        <v>847</v>
      </c>
      <c r="K114" t="s">
        <v>828</v>
      </c>
      <c r="L114" t="s">
        <v>537</v>
      </c>
      <c r="M114">
        <v>11166</v>
      </c>
      <c r="N114">
        <v>2861196</v>
      </c>
      <c r="O114">
        <v>4434895</v>
      </c>
      <c r="P114">
        <v>4557127</v>
      </c>
      <c r="Q114">
        <v>0</v>
      </c>
      <c r="R114">
        <v>3286541</v>
      </c>
      <c r="S114">
        <v>15150925</v>
      </c>
      <c r="T114">
        <v>0</v>
      </c>
      <c r="U114">
        <v>15150925</v>
      </c>
      <c r="V114">
        <v>148</v>
      </c>
    </row>
    <row r="115" spans="1:22" x14ac:dyDescent="0.3">
      <c r="A115">
        <v>202223</v>
      </c>
      <c r="B115" t="s">
        <v>820</v>
      </c>
      <c r="C115" t="s">
        <v>821</v>
      </c>
      <c r="D115" t="s">
        <v>822</v>
      </c>
      <c r="E115" t="s">
        <v>823</v>
      </c>
      <c r="F115" t="s">
        <v>824</v>
      </c>
      <c r="G115" t="s">
        <v>825</v>
      </c>
      <c r="H115" t="s">
        <v>846</v>
      </c>
      <c r="I115">
        <v>302</v>
      </c>
      <c r="J115" t="s">
        <v>847</v>
      </c>
      <c r="K115" t="s">
        <v>828</v>
      </c>
      <c r="L115" t="s">
        <v>537</v>
      </c>
      <c r="M115">
        <v>6013</v>
      </c>
      <c r="N115">
        <v>3160253</v>
      </c>
      <c r="O115">
        <v>4581668</v>
      </c>
      <c r="P115">
        <v>5223459</v>
      </c>
      <c r="Q115">
        <v>0</v>
      </c>
      <c r="R115">
        <v>3701424</v>
      </c>
      <c r="S115">
        <v>16672817</v>
      </c>
      <c r="T115">
        <v>0</v>
      </c>
      <c r="U115">
        <v>16672817</v>
      </c>
      <c r="V115">
        <v>163</v>
      </c>
    </row>
    <row r="116" spans="1:22" x14ac:dyDescent="0.3">
      <c r="A116">
        <v>202324</v>
      </c>
      <c r="B116" t="s">
        <v>820</v>
      </c>
      <c r="C116" t="s">
        <v>821</v>
      </c>
      <c r="D116" t="s">
        <v>822</v>
      </c>
      <c r="E116" t="s">
        <v>823</v>
      </c>
      <c r="F116" t="s">
        <v>824</v>
      </c>
      <c r="G116" t="s">
        <v>825</v>
      </c>
      <c r="H116" t="s">
        <v>846</v>
      </c>
      <c r="I116">
        <v>302</v>
      </c>
      <c r="J116" t="s">
        <v>847</v>
      </c>
      <c r="K116" t="s">
        <v>828</v>
      </c>
      <c r="L116" t="s">
        <v>537</v>
      </c>
      <c r="M116">
        <v>21002</v>
      </c>
      <c r="N116">
        <v>3972186</v>
      </c>
      <c r="O116">
        <v>5122287</v>
      </c>
      <c r="P116">
        <v>5684167</v>
      </c>
      <c r="Q116">
        <v>0</v>
      </c>
      <c r="R116">
        <v>4165627</v>
      </c>
      <c r="S116">
        <v>18965269</v>
      </c>
      <c r="T116">
        <v>0</v>
      </c>
      <c r="U116">
        <v>18965269</v>
      </c>
      <c r="V116">
        <v>196</v>
      </c>
    </row>
    <row r="117" spans="1:22" x14ac:dyDescent="0.3">
      <c r="A117">
        <v>202122</v>
      </c>
      <c r="B117" t="s">
        <v>820</v>
      </c>
      <c r="C117" t="s">
        <v>821</v>
      </c>
      <c r="D117" t="s">
        <v>822</v>
      </c>
      <c r="E117" t="s">
        <v>823</v>
      </c>
      <c r="F117" t="s">
        <v>824</v>
      </c>
      <c r="G117" t="s">
        <v>825</v>
      </c>
      <c r="H117" t="s">
        <v>846</v>
      </c>
      <c r="I117">
        <v>302</v>
      </c>
      <c r="J117" t="s">
        <v>847</v>
      </c>
      <c r="K117" t="s">
        <v>828</v>
      </c>
      <c r="L117" t="s">
        <v>572</v>
      </c>
      <c r="M117">
        <v>61210</v>
      </c>
      <c r="N117">
        <v>1597052</v>
      </c>
      <c r="O117">
        <v>1109816</v>
      </c>
      <c r="P117">
        <v>9296329</v>
      </c>
      <c r="Q117">
        <v>0</v>
      </c>
      <c r="R117">
        <v>858536</v>
      </c>
      <c r="S117">
        <v>12922942</v>
      </c>
      <c r="T117">
        <v>174991</v>
      </c>
      <c r="U117">
        <v>12747951</v>
      </c>
      <c r="V117">
        <v>124</v>
      </c>
    </row>
    <row r="118" spans="1:22" x14ac:dyDescent="0.3">
      <c r="A118">
        <v>202223</v>
      </c>
      <c r="B118" t="s">
        <v>820</v>
      </c>
      <c r="C118" t="s">
        <v>821</v>
      </c>
      <c r="D118" t="s">
        <v>822</v>
      </c>
      <c r="E118" t="s">
        <v>823</v>
      </c>
      <c r="F118" t="s">
        <v>824</v>
      </c>
      <c r="G118" t="s">
        <v>825</v>
      </c>
      <c r="H118" t="s">
        <v>846</v>
      </c>
      <c r="I118">
        <v>302</v>
      </c>
      <c r="J118" t="s">
        <v>847</v>
      </c>
      <c r="K118" t="s">
        <v>828</v>
      </c>
      <c r="L118" t="s">
        <v>572</v>
      </c>
      <c r="M118">
        <v>123348</v>
      </c>
      <c r="N118">
        <v>1898439</v>
      </c>
      <c r="O118">
        <v>949220</v>
      </c>
      <c r="P118">
        <v>7562409</v>
      </c>
      <c r="Q118">
        <v>0</v>
      </c>
      <c r="R118">
        <v>716342</v>
      </c>
      <c r="S118">
        <v>11249758</v>
      </c>
      <c r="T118">
        <v>0</v>
      </c>
      <c r="U118">
        <v>11249758</v>
      </c>
      <c r="V118">
        <v>110</v>
      </c>
    </row>
    <row r="119" spans="1:22" x14ac:dyDescent="0.3">
      <c r="A119">
        <v>202324</v>
      </c>
      <c r="B119" t="s">
        <v>820</v>
      </c>
      <c r="C119" t="s">
        <v>821</v>
      </c>
      <c r="D119" t="s">
        <v>822</v>
      </c>
      <c r="E119" t="s">
        <v>823</v>
      </c>
      <c r="F119" t="s">
        <v>824</v>
      </c>
      <c r="G119" t="s">
        <v>825</v>
      </c>
      <c r="H119" t="s">
        <v>846</v>
      </c>
      <c r="I119">
        <v>302</v>
      </c>
      <c r="J119" t="s">
        <v>847</v>
      </c>
      <c r="K119" t="s">
        <v>828</v>
      </c>
      <c r="L119" t="s">
        <v>572</v>
      </c>
      <c r="M119">
        <v>982977</v>
      </c>
      <c r="N119">
        <v>0</v>
      </c>
      <c r="O119">
        <v>0</v>
      </c>
      <c r="P119">
        <v>10699334</v>
      </c>
      <c r="Q119">
        <v>0</v>
      </c>
      <c r="R119">
        <v>441704</v>
      </c>
      <c r="S119">
        <v>12124015</v>
      </c>
      <c r="T119">
        <v>0</v>
      </c>
      <c r="U119">
        <v>12124015</v>
      </c>
      <c r="V119">
        <v>125</v>
      </c>
    </row>
    <row r="120" spans="1:22" x14ac:dyDescent="0.3">
      <c r="A120">
        <v>202122</v>
      </c>
      <c r="B120" t="s">
        <v>820</v>
      </c>
      <c r="C120" t="s">
        <v>821</v>
      </c>
      <c r="D120" t="s">
        <v>822</v>
      </c>
      <c r="E120" t="s">
        <v>823</v>
      </c>
      <c r="F120" t="s">
        <v>824</v>
      </c>
      <c r="G120" t="s">
        <v>825</v>
      </c>
      <c r="H120" t="s">
        <v>846</v>
      </c>
      <c r="I120">
        <v>302</v>
      </c>
      <c r="J120" t="s">
        <v>847</v>
      </c>
      <c r="K120" t="s">
        <v>828</v>
      </c>
      <c r="L120" t="s">
        <v>539</v>
      </c>
      <c r="M120">
        <v>0</v>
      </c>
      <c r="N120">
        <v>0</v>
      </c>
      <c r="O120">
        <v>0</v>
      </c>
      <c r="P120" t="s">
        <v>829</v>
      </c>
      <c r="Q120" t="s">
        <v>829</v>
      </c>
      <c r="R120" t="s">
        <v>829</v>
      </c>
      <c r="S120">
        <v>0</v>
      </c>
      <c r="T120">
        <v>0</v>
      </c>
      <c r="U120">
        <v>0</v>
      </c>
      <c r="V120">
        <v>0</v>
      </c>
    </row>
    <row r="121" spans="1:22" x14ac:dyDescent="0.3">
      <c r="A121">
        <v>202223</v>
      </c>
      <c r="B121" t="s">
        <v>820</v>
      </c>
      <c r="C121" t="s">
        <v>821</v>
      </c>
      <c r="D121" t="s">
        <v>822</v>
      </c>
      <c r="E121" t="s">
        <v>823</v>
      </c>
      <c r="F121" t="s">
        <v>824</v>
      </c>
      <c r="G121" t="s">
        <v>825</v>
      </c>
      <c r="H121" t="s">
        <v>846</v>
      </c>
      <c r="I121">
        <v>302</v>
      </c>
      <c r="J121" t="s">
        <v>847</v>
      </c>
      <c r="K121" t="s">
        <v>828</v>
      </c>
      <c r="L121" t="s">
        <v>539</v>
      </c>
      <c r="M121">
        <v>0</v>
      </c>
      <c r="N121">
        <v>0</v>
      </c>
      <c r="O121">
        <v>0</v>
      </c>
      <c r="P121" t="s">
        <v>829</v>
      </c>
      <c r="Q121" t="s">
        <v>829</v>
      </c>
      <c r="R121" t="s">
        <v>829</v>
      </c>
      <c r="S121">
        <v>0</v>
      </c>
      <c r="T121">
        <v>0</v>
      </c>
      <c r="U121">
        <v>0</v>
      </c>
      <c r="V121">
        <v>0</v>
      </c>
    </row>
    <row r="122" spans="1:22" x14ac:dyDescent="0.3">
      <c r="A122">
        <v>202324</v>
      </c>
      <c r="B122" t="s">
        <v>820</v>
      </c>
      <c r="C122" t="s">
        <v>821</v>
      </c>
      <c r="D122" t="s">
        <v>822</v>
      </c>
      <c r="E122" t="s">
        <v>823</v>
      </c>
      <c r="F122" t="s">
        <v>824</v>
      </c>
      <c r="G122" t="s">
        <v>825</v>
      </c>
      <c r="H122" t="s">
        <v>846</v>
      </c>
      <c r="I122">
        <v>302</v>
      </c>
      <c r="J122" t="s">
        <v>847</v>
      </c>
      <c r="K122" t="s">
        <v>828</v>
      </c>
      <c r="L122" t="s">
        <v>539</v>
      </c>
      <c r="M122">
        <v>0</v>
      </c>
      <c r="N122">
        <v>117109</v>
      </c>
      <c r="O122">
        <v>145072</v>
      </c>
      <c r="P122" t="s">
        <v>829</v>
      </c>
      <c r="Q122" t="s">
        <v>829</v>
      </c>
      <c r="R122" t="s">
        <v>829</v>
      </c>
      <c r="S122">
        <v>262181</v>
      </c>
      <c r="T122">
        <v>0</v>
      </c>
      <c r="U122">
        <v>262181</v>
      </c>
      <c r="V122">
        <v>3</v>
      </c>
    </row>
    <row r="123" spans="1:22" x14ac:dyDescent="0.3">
      <c r="A123">
        <v>202122</v>
      </c>
      <c r="B123" t="s">
        <v>820</v>
      </c>
      <c r="C123" t="s">
        <v>821</v>
      </c>
      <c r="D123" t="s">
        <v>822</v>
      </c>
      <c r="E123" t="s">
        <v>823</v>
      </c>
      <c r="F123" t="s">
        <v>824</v>
      </c>
      <c r="G123" t="s">
        <v>825</v>
      </c>
      <c r="H123" t="s">
        <v>846</v>
      </c>
      <c r="I123">
        <v>302</v>
      </c>
      <c r="J123" t="s">
        <v>847</v>
      </c>
      <c r="K123" t="s">
        <v>828</v>
      </c>
      <c r="L123" t="s">
        <v>541</v>
      </c>
      <c r="M123">
        <v>1495265</v>
      </c>
      <c r="N123">
        <v>1599486</v>
      </c>
      <c r="O123">
        <v>1111507</v>
      </c>
      <c r="P123">
        <v>0</v>
      </c>
      <c r="Q123">
        <v>0</v>
      </c>
      <c r="R123">
        <v>0</v>
      </c>
      <c r="S123">
        <v>4206258</v>
      </c>
      <c r="T123">
        <v>686</v>
      </c>
      <c r="U123">
        <v>4205572</v>
      </c>
      <c r="V123">
        <v>41</v>
      </c>
    </row>
    <row r="124" spans="1:22" x14ac:dyDescent="0.3">
      <c r="A124">
        <v>202223</v>
      </c>
      <c r="B124" t="s">
        <v>820</v>
      </c>
      <c r="C124" t="s">
        <v>821</v>
      </c>
      <c r="D124" t="s">
        <v>822</v>
      </c>
      <c r="E124" t="s">
        <v>823</v>
      </c>
      <c r="F124" t="s">
        <v>824</v>
      </c>
      <c r="G124" t="s">
        <v>825</v>
      </c>
      <c r="H124" t="s">
        <v>846</v>
      </c>
      <c r="I124">
        <v>302</v>
      </c>
      <c r="J124" t="s">
        <v>847</v>
      </c>
      <c r="K124" t="s">
        <v>828</v>
      </c>
      <c r="L124" t="s">
        <v>541</v>
      </c>
      <c r="M124">
        <v>1545223</v>
      </c>
      <c r="N124">
        <v>1652925</v>
      </c>
      <c r="O124">
        <v>1148643</v>
      </c>
      <c r="P124">
        <v>0</v>
      </c>
      <c r="Q124">
        <v>0</v>
      </c>
      <c r="R124">
        <v>0</v>
      </c>
      <c r="S124">
        <v>4346790</v>
      </c>
      <c r="T124">
        <v>0</v>
      </c>
      <c r="U124">
        <v>4346790</v>
      </c>
      <c r="V124">
        <v>43</v>
      </c>
    </row>
    <row r="125" spans="1:22" x14ac:dyDescent="0.3">
      <c r="A125">
        <v>202324</v>
      </c>
      <c r="B125" t="s">
        <v>820</v>
      </c>
      <c r="C125" t="s">
        <v>821</v>
      </c>
      <c r="D125" t="s">
        <v>822</v>
      </c>
      <c r="E125" t="s">
        <v>823</v>
      </c>
      <c r="F125" t="s">
        <v>824</v>
      </c>
      <c r="G125" t="s">
        <v>825</v>
      </c>
      <c r="H125" t="s">
        <v>846</v>
      </c>
      <c r="I125">
        <v>302</v>
      </c>
      <c r="J125" t="s">
        <v>847</v>
      </c>
      <c r="K125" t="s">
        <v>828</v>
      </c>
      <c r="L125" t="s">
        <v>541</v>
      </c>
      <c r="M125">
        <v>1018190</v>
      </c>
      <c r="N125">
        <v>2378670</v>
      </c>
      <c r="O125">
        <v>1652974</v>
      </c>
      <c r="P125">
        <v>0</v>
      </c>
      <c r="Q125">
        <v>0</v>
      </c>
      <c r="R125">
        <v>0</v>
      </c>
      <c r="S125">
        <v>5049834</v>
      </c>
      <c r="T125">
        <v>0</v>
      </c>
      <c r="U125">
        <v>5049834</v>
      </c>
      <c r="V125">
        <v>52</v>
      </c>
    </row>
    <row r="126" spans="1:22" x14ac:dyDescent="0.3">
      <c r="A126">
        <v>202122</v>
      </c>
      <c r="B126" t="s">
        <v>820</v>
      </c>
      <c r="C126" t="s">
        <v>821</v>
      </c>
      <c r="D126" t="s">
        <v>822</v>
      </c>
      <c r="E126" t="s">
        <v>823</v>
      </c>
      <c r="F126" t="s">
        <v>824</v>
      </c>
      <c r="G126" t="s">
        <v>825</v>
      </c>
      <c r="H126" t="s">
        <v>846</v>
      </c>
      <c r="I126">
        <v>302</v>
      </c>
      <c r="J126" t="s">
        <v>847</v>
      </c>
      <c r="K126" t="s">
        <v>828</v>
      </c>
      <c r="L126" t="s">
        <v>831</v>
      </c>
      <c r="M126" t="s">
        <v>829</v>
      </c>
      <c r="N126" t="s">
        <v>829</v>
      </c>
      <c r="O126" t="s">
        <v>829</v>
      </c>
      <c r="P126">
        <v>0</v>
      </c>
      <c r="Q126">
        <v>0</v>
      </c>
      <c r="R126" t="s">
        <v>829</v>
      </c>
      <c r="S126">
        <v>0</v>
      </c>
      <c r="T126">
        <v>0</v>
      </c>
      <c r="U126">
        <v>0</v>
      </c>
      <c r="V126">
        <v>0</v>
      </c>
    </row>
    <row r="127" spans="1:22" x14ac:dyDescent="0.3">
      <c r="A127">
        <v>202223</v>
      </c>
      <c r="B127" t="s">
        <v>820</v>
      </c>
      <c r="C127" t="s">
        <v>821</v>
      </c>
      <c r="D127" t="s">
        <v>822</v>
      </c>
      <c r="E127" t="s">
        <v>823</v>
      </c>
      <c r="F127" t="s">
        <v>824</v>
      </c>
      <c r="G127" t="s">
        <v>825</v>
      </c>
      <c r="H127" t="s">
        <v>846</v>
      </c>
      <c r="I127">
        <v>302</v>
      </c>
      <c r="J127" t="s">
        <v>847</v>
      </c>
      <c r="K127" t="s">
        <v>828</v>
      </c>
      <c r="L127" t="s">
        <v>831</v>
      </c>
      <c r="M127" t="s">
        <v>829</v>
      </c>
      <c r="N127" t="s">
        <v>829</v>
      </c>
      <c r="O127" t="s">
        <v>829</v>
      </c>
      <c r="P127">
        <v>385870</v>
      </c>
      <c r="Q127">
        <v>295840</v>
      </c>
      <c r="R127" t="s">
        <v>829</v>
      </c>
      <c r="S127">
        <v>681710</v>
      </c>
      <c r="T127">
        <v>0</v>
      </c>
      <c r="U127">
        <v>681710</v>
      </c>
      <c r="V127">
        <v>7</v>
      </c>
    </row>
    <row r="128" spans="1:22" x14ac:dyDescent="0.3">
      <c r="A128">
        <v>202324</v>
      </c>
      <c r="B128" t="s">
        <v>820</v>
      </c>
      <c r="C128" t="s">
        <v>821</v>
      </c>
      <c r="D128" t="s">
        <v>822</v>
      </c>
      <c r="E128" t="s">
        <v>823</v>
      </c>
      <c r="F128" t="s">
        <v>824</v>
      </c>
      <c r="G128" t="s">
        <v>825</v>
      </c>
      <c r="H128" t="s">
        <v>846</v>
      </c>
      <c r="I128">
        <v>302</v>
      </c>
      <c r="J128" t="s">
        <v>847</v>
      </c>
      <c r="K128" t="s">
        <v>828</v>
      </c>
      <c r="L128" t="s">
        <v>831</v>
      </c>
      <c r="M128" t="s">
        <v>829</v>
      </c>
      <c r="N128" t="s">
        <v>829</v>
      </c>
      <c r="O128" t="s">
        <v>829</v>
      </c>
      <c r="P128">
        <v>660269</v>
      </c>
      <c r="Q128">
        <v>0</v>
      </c>
      <c r="R128" t="s">
        <v>829</v>
      </c>
      <c r="S128">
        <v>660269</v>
      </c>
      <c r="T128">
        <v>0</v>
      </c>
      <c r="U128">
        <v>660269</v>
      </c>
      <c r="V128">
        <v>7</v>
      </c>
    </row>
    <row r="129" spans="1:22" x14ac:dyDescent="0.3">
      <c r="A129">
        <v>202122</v>
      </c>
      <c r="B129" t="s">
        <v>820</v>
      </c>
      <c r="C129" t="s">
        <v>821</v>
      </c>
      <c r="D129" t="s">
        <v>822</v>
      </c>
      <c r="E129" t="s">
        <v>823</v>
      </c>
      <c r="F129" t="s">
        <v>824</v>
      </c>
      <c r="G129" t="s">
        <v>825</v>
      </c>
      <c r="H129" t="s">
        <v>846</v>
      </c>
      <c r="I129">
        <v>302</v>
      </c>
      <c r="J129" t="s">
        <v>847</v>
      </c>
      <c r="K129" t="s">
        <v>828</v>
      </c>
      <c r="L129" t="s">
        <v>832</v>
      </c>
      <c r="M129">
        <v>0</v>
      </c>
      <c r="N129">
        <v>0</v>
      </c>
      <c r="O129">
        <v>0</v>
      </c>
      <c r="P129">
        <v>0</v>
      </c>
      <c r="Q129">
        <v>0</v>
      </c>
      <c r="R129">
        <v>0</v>
      </c>
      <c r="S129">
        <v>0</v>
      </c>
      <c r="T129">
        <v>0</v>
      </c>
      <c r="U129">
        <v>0</v>
      </c>
      <c r="V129">
        <v>0</v>
      </c>
    </row>
    <row r="130" spans="1:22" x14ac:dyDescent="0.3">
      <c r="A130">
        <v>202223</v>
      </c>
      <c r="B130" t="s">
        <v>820</v>
      </c>
      <c r="C130" t="s">
        <v>821</v>
      </c>
      <c r="D130" t="s">
        <v>822</v>
      </c>
      <c r="E130" t="s">
        <v>823</v>
      </c>
      <c r="F130" t="s">
        <v>824</v>
      </c>
      <c r="G130" t="s">
        <v>825</v>
      </c>
      <c r="H130" t="s">
        <v>846</v>
      </c>
      <c r="I130">
        <v>302</v>
      </c>
      <c r="J130" t="s">
        <v>847</v>
      </c>
      <c r="K130" t="s">
        <v>828</v>
      </c>
      <c r="L130" t="s">
        <v>832</v>
      </c>
      <c r="M130">
        <v>0</v>
      </c>
      <c r="N130">
        <v>20542</v>
      </c>
      <c r="O130">
        <v>13955</v>
      </c>
      <c r="P130">
        <v>0</v>
      </c>
      <c r="Q130">
        <v>0</v>
      </c>
      <c r="R130">
        <v>0</v>
      </c>
      <c r="S130">
        <v>34497</v>
      </c>
      <c r="T130">
        <v>0</v>
      </c>
      <c r="U130">
        <v>34497</v>
      </c>
      <c r="V130">
        <v>0</v>
      </c>
    </row>
    <row r="131" spans="1:22" x14ac:dyDescent="0.3">
      <c r="A131">
        <v>202324</v>
      </c>
      <c r="B131" t="s">
        <v>820</v>
      </c>
      <c r="C131" t="s">
        <v>821</v>
      </c>
      <c r="D131" t="s">
        <v>822</v>
      </c>
      <c r="E131" t="s">
        <v>823</v>
      </c>
      <c r="F131" t="s">
        <v>824</v>
      </c>
      <c r="G131" t="s">
        <v>825</v>
      </c>
      <c r="H131" t="s">
        <v>846</v>
      </c>
      <c r="I131">
        <v>302</v>
      </c>
      <c r="J131" t="s">
        <v>847</v>
      </c>
      <c r="K131" t="s">
        <v>828</v>
      </c>
      <c r="L131" t="s">
        <v>832</v>
      </c>
      <c r="M131">
        <v>0</v>
      </c>
      <c r="N131">
        <v>0</v>
      </c>
      <c r="O131">
        <v>0</v>
      </c>
      <c r="P131">
        <v>0</v>
      </c>
      <c r="Q131">
        <v>0</v>
      </c>
      <c r="R131">
        <v>0</v>
      </c>
      <c r="S131">
        <v>0</v>
      </c>
      <c r="T131">
        <v>0</v>
      </c>
      <c r="U131">
        <v>0</v>
      </c>
      <c r="V131">
        <v>0</v>
      </c>
    </row>
    <row r="132" spans="1:22" x14ac:dyDescent="0.3">
      <c r="A132">
        <v>202122</v>
      </c>
      <c r="B132" t="s">
        <v>820</v>
      </c>
      <c r="C132" t="s">
        <v>821</v>
      </c>
      <c r="D132" t="s">
        <v>822</v>
      </c>
      <c r="E132" t="s">
        <v>823</v>
      </c>
      <c r="F132" t="s">
        <v>824</v>
      </c>
      <c r="G132" t="s">
        <v>825</v>
      </c>
      <c r="H132" t="s">
        <v>846</v>
      </c>
      <c r="I132">
        <v>302</v>
      </c>
      <c r="J132" t="s">
        <v>847</v>
      </c>
      <c r="K132" t="s">
        <v>828</v>
      </c>
      <c r="L132" t="s">
        <v>544</v>
      </c>
      <c r="M132">
        <v>0</v>
      </c>
      <c r="N132">
        <v>352820</v>
      </c>
      <c r="O132">
        <v>245180</v>
      </c>
      <c r="P132">
        <v>0</v>
      </c>
      <c r="Q132">
        <v>0</v>
      </c>
      <c r="R132">
        <v>0</v>
      </c>
      <c r="S132">
        <v>598000</v>
      </c>
      <c r="T132">
        <v>0</v>
      </c>
      <c r="U132">
        <v>598000</v>
      </c>
      <c r="V132">
        <v>6</v>
      </c>
    </row>
    <row r="133" spans="1:22" x14ac:dyDescent="0.3">
      <c r="A133">
        <v>202223</v>
      </c>
      <c r="B133" t="s">
        <v>820</v>
      </c>
      <c r="C133" t="s">
        <v>821</v>
      </c>
      <c r="D133" t="s">
        <v>822</v>
      </c>
      <c r="E133" t="s">
        <v>823</v>
      </c>
      <c r="F133" t="s">
        <v>824</v>
      </c>
      <c r="G133" t="s">
        <v>825</v>
      </c>
      <c r="H133" t="s">
        <v>846</v>
      </c>
      <c r="I133">
        <v>302</v>
      </c>
      <c r="J133" t="s">
        <v>847</v>
      </c>
      <c r="K133" t="s">
        <v>828</v>
      </c>
      <c r="L133" t="s">
        <v>544</v>
      </c>
      <c r="M133">
        <v>0</v>
      </c>
      <c r="N133">
        <v>262792</v>
      </c>
      <c r="O133">
        <v>178514</v>
      </c>
      <c r="P133">
        <v>0</v>
      </c>
      <c r="Q133">
        <v>0</v>
      </c>
      <c r="R133">
        <v>0</v>
      </c>
      <c r="S133">
        <v>441306</v>
      </c>
      <c r="T133">
        <v>0</v>
      </c>
      <c r="U133">
        <v>441306</v>
      </c>
      <c r="V133">
        <v>4</v>
      </c>
    </row>
    <row r="134" spans="1:22" x14ac:dyDescent="0.3">
      <c r="A134">
        <v>202324</v>
      </c>
      <c r="B134" t="s">
        <v>820</v>
      </c>
      <c r="C134" t="s">
        <v>821</v>
      </c>
      <c r="D134" t="s">
        <v>822</v>
      </c>
      <c r="E134" t="s">
        <v>823</v>
      </c>
      <c r="F134" t="s">
        <v>824</v>
      </c>
      <c r="G134" t="s">
        <v>825</v>
      </c>
      <c r="H134" t="s">
        <v>846</v>
      </c>
      <c r="I134">
        <v>302</v>
      </c>
      <c r="J134" t="s">
        <v>847</v>
      </c>
      <c r="K134" t="s">
        <v>828</v>
      </c>
      <c r="L134" t="s">
        <v>544</v>
      </c>
      <c r="M134">
        <v>0</v>
      </c>
      <c r="N134">
        <v>236000</v>
      </c>
      <c r="O134">
        <v>164000</v>
      </c>
      <c r="P134">
        <v>0</v>
      </c>
      <c r="Q134">
        <v>0</v>
      </c>
      <c r="R134">
        <v>0</v>
      </c>
      <c r="S134">
        <v>400000</v>
      </c>
      <c r="T134">
        <v>0</v>
      </c>
      <c r="U134">
        <v>400000</v>
      </c>
      <c r="V134">
        <v>4</v>
      </c>
    </row>
    <row r="135" spans="1:22" x14ac:dyDescent="0.3">
      <c r="A135">
        <v>202122</v>
      </c>
      <c r="B135" t="s">
        <v>820</v>
      </c>
      <c r="C135" t="s">
        <v>821</v>
      </c>
      <c r="D135" t="s">
        <v>822</v>
      </c>
      <c r="E135" t="s">
        <v>823</v>
      </c>
      <c r="F135" t="s">
        <v>824</v>
      </c>
      <c r="G135" t="s">
        <v>825</v>
      </c>
      <c r="H135" t="s">
        <v>846</v>
      </c>
      <c r="I135">
        <v>302</v>
      </c>
      <c r="J135" t="s">
        <v>847</v>
      </c>
      <c r="K135" t="s">
        <v>828</v>
      </c>
      <c r="L135" t="s">
        <v>600</v>
      </c>
      <c r="M135" t="s">
        <v>829</v>
      </c>
      <c r="N135" t="s">
        <v>829</v>
      </c>
      <c r="O135" t="s">
        <v>829</v>
      </c>
      <c r="P135">
        <v>0</v>
      </c>
      <c r="Q135">
        <v>0</v>
      </c>
      <c r="R135" t="s">
        <v>829</v>
      </c>
      <c r="S135">
        <v>0</v>
      </c>
      <c r="T135">
        <v>0</v>
      </c>
      <c r="U135">
        <v>0</v>
      </c>
      <c r="V135">
        <v>0</v>
      </c>
    </row>
    <row r="136" spans="1:22" x14ac:dyDescent="0.3">
      <c r="A136">
        <v>202223</v>
      </c>
      <c r="B136" t="s">
        <v>820</v>
      </c>
      <c r="C136" t="s">
        <v>821</v>
      </c>
      <c r="D136" t="s">
        <v>822</v>
      </c>
      <c r="E136" t="s">
        <v>823</v>
      </c>
      <c r="F136" t="s">
        <v>824</v>
      </c>
      <c r="G136" t="s">
        <v>825</v>
      </c>
      <c r="H136" t="s">
        <v>846</v>
      </c>
      <c r="I136">
        <v>302</v>
      </c>
      <c r="J136" t="s">
        <v>847</v>
      </c>
      <c r="K136" t="s">
        <v>828</v>
      </c>
      <c r="L136" t="s">
        <v>600</v>
      </c>
      <c r="M136" t="s">
        <v>829</v>
      </c>
      <c r="N136" t="s">
        <v>829</v>
      </c>
      <c r="O136" t="s">
        <v>829</v>
      </c>
      <c r="P136">
        <v>0</v>
      </c>
      <c r="Q136">
        <v>0</v>
      </c>
      <c r="R136" t="s">
        <v>829</v>
      </c>
      <c r="S136">
        <v>0</v>
      </c>
      <c r="T136">
        <v>0</v>
      </c>
      <c r="U136">
        <v>0</v>
      </c>
      <c r="V136">
        <v>0</v>
      </c>
    </row>
    <row r="137" spans="1:22" x14ac:dyDescent="0.3">
      <c r="A137">
        <v>202324</v>
      </c>
      <c r="B137" t="s">
        <v>820</v>
      </c>
      <c r="C137" t="s">
        <v>821</v>
      </c>
      <c r="D137" t="s">
        <v>822</v>
      </c>
      <c r="E137" t="s">
        <v>823</v>
      </c>
      <c r="F137" t="s">
        <v>824</v>
      </c>
      <c r="G137" t="s">
        <v>825</v>
      </c>
      <c r="H137" t="s">
        <v>846</v>
      </c>
      <c r="I137">
        <v>302</v>
      </c>
      <c r="J137" t="s">
        <v>847</v>
      </c>
      <c r="K137" t="s">
        <v>828</v>
      </c>
      <c r="L137" t="s">
        <v>600</v>
      </c>
      <c r="M137" t="s">
        <v>829</v>
      </c>
      <c r="N137" t="s">
        <v>829</v>
      </c>
      <c r="O137" t="s">
        <v>829</v>
      </c>
      <c r="P137">
        <v>0</v>
      </c>
      <c r="Q137">
        <v>0</v>
      </c>
      <c r="R137" t="s">
        <v>829</v>
      </c>
      <c r="S137">
        <v>0</v>
      </c>
      <c r="T137">
        <v>0</v>
      </c>
      <c r="U137">
        <v>0</v>
      </c>
      <c r="V137">
        <v>0</v>
      </c>
    </row>
    <row r="138" spans="1:22" x14ac:dyDescent="0.3">
      <c r="A138">
        <v>202122</v>
      </c>
      <c r="B138" t="s">
        <v>820</v>
      </c>
      <c r="C138" t="s">
        <v>821</v>
      </c>
      <c r="D138" t="s">
        <v>822</v>
      </c>
      <c r="E138" t="s">
        <v>823</v>
      </c>
      <c r="F138" t="s">
        <v>824</v>
      </c>
      <c r="G138" t="s">
        <v>825</v>
      </c>
      <c r="H138" t="s">
        <v>846</v>
      </c>
      <c r="I138">
        <v>302</v>
      </c>
      <c r="J138" t="s">
        <v>847</v>
      </c>
      <c r="K138" t="s">
        <v>828</v>
      </c>
      <c r="L138" t="s">
        <v>247</v>
      </c>
      <c r="M138">
        <v>0</v>
      </c>
      <c r="N138">
        <v>0</v>
      </c>
      <c r="O138">
        <v>0</v>
      </c>
      <c r="P138">
        <v>400000</v>
      </c>
      <c r="Q138">
        <v>0</v>
      </c>
      <c r="R138">
        <v>0</v>
      </c>
      <c r="S138">
        <v>400000</v>
      </c>
      <c r="T138">
        <v>0</v>
      </c>
      <c r="U138">
        <v>400000</v>
      </c>
      <c r="V138">
        <v>6</v>
      </c>
    </row>
    <row r="139" spans="1:22" x14ac:dyDescent="0.3">
      <c r="A139">
        <v>202223</v>
      </c>
      <c r="B139" t="s">
        <v>820</v>
      </c>
      <c r="C139" t="s">
        <v>821</v>
      </c>
      <c r="D139" t="s">
        <v>822</v>
      </c>
      <c r="E139" t="s">
        <v>823</v>
      </c>
      <c r="F139" t="s">
        <v>824</v>
      </c>
      <c r="G139" t="s">
        <v>825</v>
      </c>
      <c r="H139" t="s">
        <v>846</v>
      </c>
      <c r="I139">
        <v>302</v>
      </c>
      <c r="J139" t="s">
        <v>847</v>
      </c>
      <c r="K139" t="s">
        <v>828</v>
      </c>
      <c r="L139" t="s">
        <v>247</v>
      </c>
      <c r="M139">
        <v>0</v>
      </c>
      <c r="N139">
        <v>0</v>
      </c>
      <c r="O139">
        <v>0</v>
      </c>
      <c r="P139">
        <v>400000</v>
      </c>
      <c r="Q139">
        <v>0</v>
      </c>
      <c r="R139">
        <v>0</v>
      </c>
      <c r="S139">
        <v>400000</v>
      </c>
      <c r="T139">
        <v>0</v>
      </c>
      <c r="U139">
        <v>400000</v>
      </c>
      <c r="V139">
        <v>6</v>
      </c>
    </row>
    <row r="140" spans="1:22" x14ac:dyDescent="0.3">
      <c r="A140">
        <v>202324</v>
      </c>
      <c r="B140" t="s">
        <v>820</v>
      </c>
      <c r="C140" t="s">
        <v>821</v>
      </c>
      <c r="D140" t="s">
        <v>822</v>
      </c>
      <c r="E140" t="s">
        <v>823</v>
      </c>
      <c r="F140" t="s">
        <v>824</v>
      </c>
      <c r="G140" t="s">
        <v>825</v>
      </c>
      <c r="H140" t="s">
        <v>846</v>
      </c>
      <c r="I140">
        <v>302</v>
      </c>
      <c r="J140" t="s">
        <v>847</v>
      </c>
      <c r="K140" t="s">
        <v>828</v>
      </c>
      <c r="L140" t="s">
        <v>247</v>
      </c>
      <c r="M140">
        <v>0</v>
      </c>
      <c r="N140">
        <v>0</v>
      </c>
      <c r="O140">
        <v>0</v>
      </c>
      <c r="P140">
        <v>399999</v>
      </c>
      <c r="Q140">
        <v>0</v>
      </c>
      <c r="R140">
        <v>0</v>
      </c>
      <c r="S140">
        <v>399999</v>
      </c>
      <c r="T140">
        <v>0</v>
      </c>
      <c r="U140">
        <v>399999</v>
      </c>
      <c r="V140">
        <v>6</v>
      </c>
    </row>
    <row r="141" spans="1:22" x14ac:dyDescent="0.3">
      <c r="A141">
        <v>202122</v>
      </c>
      <c r="B141" t="s">
        <v>820</v>
      </c>
      <c r="C141" t="s">
        <v>821</v>
      </c>
      <c r="D141" t="s">
        <v>822</v>
      </c>
      <c r="E141" t="s">
        <v>823</v>
      </c>
      <c r="F141" t="s">
        <v>824</v>
      </c>
      <c r="G141" t="s">
        <v>825</v>
      </c>
      <c r="H141" t="s">
        <v>846</v>
      </c>
      <c r="I141">
        <v>302</v>
      </c>
      <c r="J141" t="s">
        <v>847</v>
      </c>
      <c r="K141" t="s">
        <v>828</v>
      </c>
      <c r="L141" t="s">
        <v>833</v>
      </c>
      <c r="M141">
        <v>29422420</v>
      </c>
      <c r="N141">
        <v>131599369</v>
      </c>
      <c r="O141">
        <v>49604857</v>
      </c>
      <c r="P141">
        <v>27071728</v>
      </c>
      <c r="Q141">
        <v>2735039</v>
      </c>
      <c r="R141">
        <v>4145077</v>
      </c>
      <c r="S141">
        <v>246452490</v>
      </c>
      <c r="T141">
        <v>175677</v>
      </c>
      <c r="U141">
        <v>246276813</v>
      </c>
      <c r="V141" t="s">
        <v>834</v>
      </c>
    </row>
    <row r="142" spans="1:22" x14ac:dyDescent="0.3">
      <c r="A142">
        <v>202223</v>
      </c>
      <c r="B142" t="s">
        <v>820</v>
      </c>
      <c r="C142" t="s">
        <v>821</v>
      </c>
      <c r="D142" t="s">
        <v>822</v>
      </c>
      <c r="E142" t="s">
        <v>823</v>
      </c>
      <c r="F142" t="s">
        <v>824</v>
      </c>
      <c r="G142" t="s">
        <v>825</v>
      </c>
      <c r="H142" t="s">
        <v>846</v>
      </c>
      <c r="I142">
        <v>302</v>
      </c>
      <c r="J142" t="s">
        <v>847</v>
      </c>
      <c r="K142" t="s">
        <v>828</v>
      </c>
      <c r="L142" t="s">
        <v>833</v>
      </c>
      <c r="M142">
        <v>31822973</v>
      </c>
      <c r="N142">
        <v>134733136</v>
      </c>
      <c r="O142">
        <v>52540533</v>
      </c>
      <c r="P142">
        <v>26233105</v>
      </c>
      <c r="Q142">
        <v>3701897</v>
      </c>
      <c r="R142">
        <v>4417766</v>
      </c>
      <c r="S142">
        <v>255641567</v>
      </c>
      <c r="T142">
        <v>0</v>
      </c>
      <c r="U142">
        <v>255641567</v>
      </c>
      <c r="V142" t="s">
        <v>834</v>
      </c>
    </row>
    <row r="143" spans="1:22" x14ac:dyDescent="0.3">
      <c r="A143">
        <v>202324</v>
      </c>
      <c r="B143" t="s">
        <v>820</v>
      </c>
      <c r="C143" t="s">
        <v>821</v>
      </c>
      <c r="D143" t="s">
        <v>822</v>
      </c>
      <c r="E143" t="s">
        <v>823</v>
      </c>
      <c r="F143" t="s">
        <v>824</v>
      </c>
      <c r="G143" t="s">
        <v>825</v>
      </c>
      <c r="H143" t="s">
        <v>846</v>
      </c>
      <c r="I143">
        <v>302</v>
      </c>
      <c r="J143" t="s">
        <v>847</v>
      </c>
      <c r="K143" t="s">
        <v>828</v>
      </c>
      <c r="L143" t="s">
        <v>833</v>
      </c>
      <c r="M143">
        <v>34139942</v>
      </c>
      <c r="N143">
        <v>140976534</v>
      </c>
      <c r="O143">
        <v>56141469</v>
      </c>
      <c r="P143">
        <v>31856400</v>
      </c>
      <c r="Q143">
        <v>3082494</v>
      </c>
      <c r="R143">
        <v>4607330</v>
      </c>
      <c r="S143">
        <v>273367934</v>
      </c>
      <c r="T143">
        <v>0</v>
      </c>
      <c r="U143">
        <v>273367934</v>
      </c>
      <c r="V143" t="s">
        <v>834</v>
      </c>
    </row>
    <row r="144" spans="1:22" x14ac:dyDescent="0.3">
      <c r="A144">
        <v>202122</v>
      </c>
      <c r="B144" t="s">
        <v>820</v>
      </c>
      <c r="C144" t="s">
        <v>821</v>
      </c>
      <c r="D144" t="s">
        <v>822</v>
      </c>
      <c r="E144" t="s">
        <v>823</v>
      </c>
      <c r="F144" t="s">
        <v>824</v>
      </c>
      <c r="G144" t="s">
        <v>825</v>
      </c>
      <c r="H144" t="s">
        <v>846</v>
      </c>
      <c r="I144">
        <v>302</v>
      </c>
      <c r="J144" t="s">
        <v>847</v>
      </c>
      <c r="K144" t="s">
        <v>835</v>
      </c>
      <c r="L144" t="s">
        <v>836</v>
      </c>
      <c r="M144" t="s">
        <v>829</v>
      </c>
      <c r="N144" t="s">
        <v>829</v>
      </c>
      <c r="O144" t="s">
        <v>829</v>
      </c>
      <c r="P144" t="s">
        <v>829</v>
      </c>
      <c r="Q144" t="s">
        <v>829</v>
      </c>
      <c r="R144" t="s">
        <v>829</v>
      </c>
      <c r="S144">
        <v>240734572</v>
      </c>
      <c r="T144" t="s">
        <v>829</v>
      </c>
      <c r="U144" t="s">
        <v>829</v>
      </c>
      <c r="V144" t="s">
        <v>834</v>
      </c>
    </row>
    <row r="145" spans="1:22" x14ac:dyDescent="0.3">
      <c r="A145">
        <v>202223</v>
      </c>
      <c r="B145" t="s">
        <v>820</v>
      </c>
      <c r="C145" t="s">
        <v>821</v>
      </c>
      <c r="D145" t="s">
        <v>822</v>
      </c>
      <c r="E145" t="s">
        <v>823</v>
      </c>
      <c r="F145" t="s">
        <v>824</v>
      </c>
      <c r="G145" t="s">
        <v>825</v>
      </c>
      <c r="H145" t="s">
        <v>846</v>
      </c>
      <c r="I145">
        <v>302</v>
      </c>
      <c r="J145" t="s">
        <v>847</v>
      </c>
      <c r="K145" t="s">
        <v>835</v>
      </c>
      <c r="L145" t="s">
        <v>836</v>
      </c>
      <c r="M145" t="s">
        <v>829</v>
      </c>
      <c r="N145" t="s">
        <v>829</v>
      </c>
      <c r="O145" t="s">
        <v>829</v>
      </c>
      <c r="P145" t="s">
        <v>829</v>
      </c>
      <c r="Q145" t="s">
        <v>829</v>
      </c>
      <c r="R145" t="s">
        <v>829</v>
      </c>
      <c r="S145">
        <v>252516985</v>
      </c>
      <c r="T145" t="s">
        <v>829</v>
      </c>
      <c r="U145" t="s">
        <v>829</v>
      </c>
      <c r="V145" t="s">
        <v>834</v>
      </c>
    </row>
    <row r="146" spans="1:22" x14ac:dyDescent="0.3">
      <c r="A146">
        <v>202324</v>
      </c>
      <c r="B146" t="s">
        <v>820</v>
      </c>
      <c r="C146" t="s">
        <v>821</v>
      </c>
      <c r="D146" t="s">
        <v>822</v>
      </c>
      <c r="E146" t="s">
        <v>823</v>
      </c>
      <c r="F146" t="s">
        <v>824</v>
      </c>
      <c r="G146" t="s">
        <v>825</v>
      </c>
      <c r="H146" t="s">
        <v>846</v>
      </c>
      <c r="I146">
        <v>302</v>
      </c>
      <c r="J146" t="s">
        <v>847</v>
      </c>
      <c r="K146" t="s">
        <v>835</v>
      </c>
      <c r="L146" t="s">
        <v>836</v>
      </c>
      <c r="M146" t="s">
        <v>829</v>
      </c>
      <c r="N146" t="s">
        <v>829</v>
      </c>
      <c r="O146" t="s">
        <v>829</v>
      </c>
      <c r="P146" t="s">
        <v>829</v>
      </c>
      <c r="Q146" t="s">
        <v>829</v>
      </c>
      <c r="R146" t="s">
        <v>829</v>
      </c>
      <c r="S146">
        <v>267652360</v>
      </c>
      <c r="T146" t="s">
        <v>829</v>
      </c>
      <c r="U146" t="s">
        <v>829</v>
      </c>
      <c r="V146" t="s">
        <v>834</v>
      </c>
    </row>
    <row r="147" spans="1:22" x14ac:dyDescent="0.3">
      <c r="A147">
        <v>202122</v>
      </c>
      <c r="B147" t="s">
        <v>820</v>
      </c>
      <c r="C147" t="s">
        <v>821</v>
      </c>
      <c r="D147" t="s">
        <v>822</v>
      </c>
      <c r="E147" t="s">
        <v>823</v>
      </c>
      <c r="F147" t="s">
        <v>824</v>
      </c>
      <c r="G147" t="s">
        <v>825</v>
      </c>
      <c r="H147" t="s">
        <v>846</v>
      </c>
      <c r="I147">
        <v>302</v>
      </c>
      <c r="J147" t="s">
        <v>847</v>
      </c>
      <c r="K147" t="s">
        <v>835</v>
      </c>
      <c r="L147" t="s">
        <v>837</v>
      </c>
      <c r="M147" t="s">
        <v>829</v>
      </c>
      <c r="N147" t="s">
        <v>829</v>
      </c>
      <c r="O147" t="s">
        <v>829</v>
      </c>
      <c r="P147" t="s">
        <v>829</v>
      </c>
      <c r="Q147" t="s">
        <v>829</v>
      </c>
      <c r="R147" t="s">
        <v>829</v>
      </c>
      <c r="S147">
        <v>588132</v>
      </c>
      <c r="T147" t="s">
        <v>829</v>
      </c>
      <c r="U147" t="s">
        <v>829</v>
      </c>
      <c r="V147" t="s">
        <v>834</v>
      </c>
    </row>
    <row r="148" spans="1:22" x14ac:dyDescent="0.3">
      <c r="A148">
        <v>202223</v>
      </c>
      <c r="B148" t="s">
        <v>820</v>
      </c>
      <c r="C148" t="s">
        <v>821</v>
      </c>
      <c r="D148" t="s">
        <v>822</v>
      </c>
      <c r="E148" t="s">
        <v>823</v>
      </c>
      <c r="F148" t="s">
        <v>824</v>
      </c>
      <c r="G148" t="s">
        <v>825</v>
      </c>
      <c r="H148" t="s">
        <v>846</v>
      </c>
      <c r="I148">
        <v>302</v>
      </c>
      <c r="J148" t="s">
        <v>847</v>
      </c>
      <c r="K148" t="s">
        <v>835</v>
      </c>
      <c r="L148" t="s">
        <v>837</v>
      </c>
      <c r="M148" t="s">
        <v>829</v>
      </c>
      <c r="N148" t="s">
        <v>829</v>
      </c>
      <c r="O148" t="s">
        <v>829</v>
      </c>
      <c r="P148" t="s">
        <v>829</v>
      </c>
      <c r="Q148" t="s">
        <v>829</v>
      </c>
      <c r="R148" t="s">
        <v>829</v>
      </c>
      <c r="S148">
        <v>910000</v>
      </c>
      <c r="T148" t="s">
        <v>829</v>
      </c>
      <c r="U148" t="s">
        <v>829</v>
      </c>
      <c r="V148">
        <v>0</v>
      </c>
    </row>
    <row r="149" spans="1:22" x14ac:dyDescent="0.3">
      <c r="A149">
        <v>202324</v>
      </c>
      <c r="B149" t="s">
        <v>820</v>
      </c>
      <c r="C149" t="s">
        <v>821</v>
      </c>
      <c r="D149" t="s">
        <v>822</v>
      </c>
      <c r="E149" t="s">
        <v>823</v>
      </c>
      <c r="F149" t="s">
        <v>824</v>
      </c>
      <c r="G149" t="s">
        <v>825</v>
      </c>
      <c r="H149" t="s">
        <v>846</v>
      </c>
      <c r="I149">
        <v>302</v>
      </c>
      <c r="J149" t="s">
        <v>847</v>
      </c>
      <c r="K149" t="s">
        <v>835</v>
      </c>
      <c r="L149" t="s">
        <v>837</v>
      </c>
      <c r="M149" t="s">
        <v>829</v>
      </c>
      <c r="N149" t="s">
        <v>829</v>
      </c>
      <c r="O149" t="s">
        <v>829</v>
      </c>
      <c r="P149" t="s">
        <v>829</v>
      </c>
      <c r="Q149" t="s">
        <v>829</v>
      </c>
      <c r="R149" t="s">
        <v>829</v>
      </c>
      <c r="S149">
        <v>-579723</v>
      </c>
      <c r="T149" t="s">
        <v>829</v>
      </c>
      <c r="U149" t="s">
        <v>829</v>
      </c>
      <c r="V149">
        <v>0</v>
      </c>
    </row>
    <row r="150" spans="1:22" x14ac:dyDescent="0.3">
      <c r="A150">
        <v>202122</v>
      </c>
      <c r="B150" t="s">
        <v>820</v>
      </c>
      <c r="C150" t="s">
        <v>821</v>
      </c>
      <c r="D150" t="s">
        <v>822</v>
      </c>
      <c r="E150" t="s">
        <v>823</v>
      </c>
      <c r="F150" t="s">
        <v>824</v>
      </c>
      <c r="G150" t="s">
        <v>825</v>
      </c>
      <c r="H150" t="s">
        <v>846</v>
      </c>
      <c r="I150">
        <v>302</v>
      </c>
      <c r="J150" t="s">
        <v>847</v>
      </c>
      <c r="K150" t="s">
        <v>835</v>
      </c>
      <c r="L150" t="s">
        <v>838</v>
      </c>
      <c r="M150" t="s">
        <v>829</v>
      </c>
      <c r="N150" t="s">
        <v>829</v>
      </c>
      <c r="O150" t="s">
        <v>829</v>
      </c>
      <c r="P150" t="s">
        <v>829</v>
      </c>
      <c r="Q150" t="s">
        <v>829</v>
      </c>
      <c r="R150" t="s">
        <v>829</v>
      </c>
      <c r="S150">
        <v>3244036</v>
      </c>
      <c r="T150" t="s">
        <v>829</v>
      </c>
      <c r="U150" t="s">
        <v>829</v>
      </c>
      <c r="V150" t="s">
        <v>834</v>
      </c>
    </row>
    <row r="151" spans="1:22" x14ac:dyDescent="0.3">
      <c r="A151">
        <v>202223</v>
      </c>
      <c r="B151" t="s">
        <v>820</v>
      </c>
      <c r="C151" t="s">
        <v>821</v>
      </c>
      <c r="D151" t="s">
        <v>822</v>
      </c>
      <c r="E151" t="s">
        <v>823</v>
      </c>
      <c r="F151" t="s">
        <v>824</v>
      </c>
      <c r="G151" t="s">
        <v>825</v>
      </c>
      <c r="H151" t="s">
        <v>846</v>
      </c>
      <c r="I151">
        <v>302</v>
      </c>
      <c r="J151" t="s">
        <v>847</v>
      </c>
      <c r="K151" t="s">
        <v>835</v>
      </c>
      <c r="L151" t="s">
        <v>838</v>
      </c>
      <c r="M151" t="s">
        <v>829</v>
      </c>
      <c r="N151" t="s">
        <v>829</v>
      </c>
      <c r="O151" t="s">
        <v>829</v>
      </c>
      <c r="P151" t="s">
        <v>829</v>
      </c>
      <c r="Q151" t="s">
        <v>829</v>
      </c>
      <c r="R151" t="s">
        <v>829</v>
      </c>
      <c r="S151">
        <v>4870122</v>
      </c>
      <c r="T151" t="s">
        <v>829</v>
      </c>
      <c r="U151" t="s">
        <v>829</v>
      </c>
      <c r="V151" t="s">
        <v>834</v>
      </c>
    </row>
    <row r="152" spans="1:22" x14ac:dyDescent="0.3">
      <c r="A152">
        <v>202324</v>
      </c>
      <c r="B152" t="s">
        <v>820</v>
      </c>
      <c r="C152" t="s">
        <v>821</v>
      </c>
      <c r="D152" t="s">
        <v>822</v>
      </c>
      <c r="E152" t="s">
        <v>823</v>
      </c>
      <c r="F152" t="s">
        <v>824</v>
      </c>
      <c r="G152" t="s">
        <v>825</v>
      </c>
      <c r="H152" t="s">
        <v>846</v>
      </c>
      <c r="I152">
        <v>302</v>
      </c>
      <c r="J152" t="s">
        <v>847</v>
      </c>
      <c r="K152" t="s">
        <v>835</v>
      </c>
      <c r="L152" t="s">
        <v>838</v>
      </c>
      <c r="M152" t="s">
        <v>829</v>
      </c>
      <c r="N152" t="s">
        <v>829</v>
      </c>
      <c r="O152" t="s">
        <v>829</v>
      </c>
      <c r="P152" t="s">
        <v>829</v>
      </c>
      <c r="Q152" t="s">
        <v>829</v>
      </c>
      <c r="R152" t="s">
        <v>829</v>
      </c>
      <c r="S152">
        <v>9711034</v>
      </c>
      <c r="T152" t="s">
        <v>829</v>
      </c>
      <c r="U152" t="s">
        <v>829</v>
      </c>
      <c r="V152" t="s">
        <v>834</v>
      </c>
    </row>
    <row r="153" spans="1:22" x14ac:dyDescent="0.3">
      <c r="A153">
        <v>202122</v>
      </c>
      <c r="B153" t="s">
        <v>820</v>
      </c>
      <c r="C153" t="s">
        <v>821</v>
      </c>
      <c r="D153" t="s">
        <v>822</v>
      </c>
      <c r="E153" t="s">
        <v>823</v>
      </c>
      <c r="F153" t="s">
        <v>824</v>
      </c>
      <c r="G153" t="s">
        <v>825</v>
      </c>
      <c r="H153" t="s">
        <v>846</v>
      </c>
      <c r="I153">
        <v>302</v>
      </c>
      <c r="J153" t="s">
        <v>847</v>
      </c>
      <c r="K153" t="s">
        <v>835</v>
      </c>
      <c r="L153" t="s">
        <v>839</v>
      </c>
      <c r="M153" t="s">
        <v>829</v>
      </c>
      <c r="N153" t="s">
        <v>829</v>
      </c>
      <c r="O153" t="s">
        <v>829</v>
      </c>
      <c r="P153" t="s">
        <v>829</v>
      </c>
      <c r="Q153" t="s">
        <v>829</v>
      </c>
      <c r="R153" t="s">
        <v>829</v>
      </c>
      <c r="S153">
        <v>-4870122</v>
      </c>
      <c r="T153" t="s">
        <v>829</v>
      </c>
      <c r="U153" t="s">
        <v>829</v>
      </c>
      <c r="V153" t="s">
        <v>834</v>
      </c>
    </row>
    <row r="154" spans="1:22" x14ac:dyDescent="0.3">
      <c r="A154">
        <v>202223</v>
      </c>
      <c r="B154" t="s">
        <v>820</v>
      </c>
      <c r="C154" t="s">
        <v>821</v>
      </c>
      <c r="D154" t="s">
        <v>822</v>
      </c>
      <c r="E154" t="s">
        <v>823</v>
      </c>
      <c r="F154" t="s">
        <v>824</v>
      </c>
      <c r="G154" t="s">
        <v>825</v>
      </c>
      <c r="H154" t="s">
        <v>846</v>
      </c>
      <c r="I154">
        <v>302</v>
      </c>
      <c r="J154" t="s">
        <v>847</v>
      </c>
      <c r="K154" t="s">
        <v>835</v>
      </c>
      <c r="L154" t="s">
        <v>839</v>
      </c>
      <c r="M154" t="s">
        <v>829</v>
      </c>
      <c r="N154" t="s">
        <v>829</v>
      </c>
      <c r="O154" t="s">
        <v>829</v>
      </c>
      <c r="P154" t="s">
        <v>829</v>
      </c>
      <c r="Q154" t="s">
        <v>829</v>
      </c>
      <c r="R154" t="s">
        <v>829</v>
      </c>
      <c r="S154">
        <v>-9711034</v>
      </c>
      <c r="T154" t="s">
        <v>829</v>
      </c>
      <c r="U154" t="s">
        <v>829</v>
      </c>
      <c r="V154" t="s">
        <v>834</v>
      </c>
    </row>
    <row r="155" spans="1:22" x14ac:dyDescent="0.3">
      <c r="A155">
        <v>202324</v>
      </c>
      <c r="B155" t="s">
        <v>820</v>
      </c>
      <c r="C155" t="s">
        <v>821</v>
      </c>
      <c r="D155" t="s">
        <v>822</v>
      </c>
      <c r="E155" t="s">
        <v>823</v>
      </c>
      <c r="F155" t="s">
        <v>824</v>
      </c>
      <c r="G155" t="s">
        <v>825</v>
      </c>
      <c r="H155" t="s">
        <v>846</v>
      </c>
      <c r="I155">
        <v>302</v>
      </c>
      <c r="J155" t="s">
        <v>847</v>
      </c>
      <c r="K155" t="s">
        <v>835</v>
      </c>
      <c r="L155" t="s">
        <v>839</v>
      </c>
      <c r="M155" t="s">
        <v>829</v>
      </c>
      <c r="N155" t="s">
        <v>829</v>
      </c>
      <c r="O155" t="s">
        <v>829</v>
      </c>
      <c r="P155" t="s">
        <v>829</v>
      </c>
      <c r="Q155" t="s">
        <v>829</v>
      </c>
      <c r="R155" t="s">
        <v>829</v>
      </c>
      <c r="S155">
        <v>-10775406</v>
      </c>
      <c r="T155" t="s">
        <v>829</v>
      </c>
      <c r="U155" t="s">
        <v>829</v>
      </c>
      <c r="V155" t="s">
        <v>834</v>
      </c>
    </row>
    <row r="156" spans="1:22" x14ac:dyDescent="0.3">
      <c r="A156">
        <v>202122</v>
      </c>
      <c r="B156" t="s">
        <v>820</v>
      </c>
      <c r="C156" t="s">
        <v>821</v>
      </c>
      <c r="D156" t="s">
        <v>822</v>
      </c>
      <c r="E156" t="s">
        <v>823</v>
      </c>
      <c r="F156" t="s">
        <v>824</v>
      </c>
      <c r="G156" t="s">
        <v>825</v>
      </c>
      <c r="H156" t="s">
        <v>846</v>
      </c>
      <c r="I156">
        <v>302</v>
      </c>
      <c r="J156" t="s">
        <v>847</v>
      </c>
      <c r="K156" t="s">
        <v>835</v>
      </c>
      <c r="L156" t="s">
        <v>840</v>
      </c>
      <c r="M156" t="s">
        <v>829</v>
      </c>
      <c r="N156" t="s">
        <v>829</v>
      </c>
      <c r="O156" t="s">
        <v>829</v>
      </c>
      <c r="P156" t="s">
        <v>829</v>
      </c>
      <c r="Q156" t="s">
        <v>829</v>
      </c>
      <c r="R156" t="s">
        <v>829</v>
      </c>
      <c r="S156">
        <v>0</v>
      </c>
      <c r="T156" t="s">
        <v>829</v>
      </c>
      <c r="U156" t="s">
        <v>829</v>
      </c>
      <c r="V156" t="s">
        <v>834</v>
      </c>
    </row>
    <row r="157" spans="1:22" x14ac:dyDescent="0.3">
      <c r="A157">
        <v>202223</v>
      </c>
      <c r="B157" t="s">
        <v>820</v>
      </c>
      <c r="C157" t="s">
        <v>821</v>
      </c>
      <c r="D157" t="s">
        <v>822</v>
      </c>
      <c r="E157" t="s">
        <v>823</v>
      </c>
      <c r="F157" t="s">
        <v>824</v>
      </c>
      <c r="G157" t="s">
        <v>825</v>
      </c>
      <c r="H157" t="s">
        <v>846</v>
      </c>
      <c r="I157">
        <v>302</v>
      </c>
      <c r="J157" t="s">
        <v>847</v>
      </c>
      <c r="K157" t="s">
        <v>835</v>
      </c>
      <c r="L157" t="s">
        <v>840</v>
      </c>
      <c r="M157" t="s">
        <v>829</v>
      </c>
      <c r="N157" t="s">
        <v>829</v>
      </c>
      <c r="O157" t="s">
        <v>829</v>
      </c>
      <c r="P157" t="s">
        <v>829</v>
      </c>
      <c r="Q157" t="s">
        <v>829</v>
      </c>
      <c r="R157" t="s">
        <v>829</v>
      </c>
      <c r="S157">
        <v>0</v>
      </c>
      <c r="T157" t="s">
        <v>829</v>
      </c>
      <c r="U157" t="s">
        <v>829</v>
      </c>
      <c r="V157" t="s">
        <v>834</v>
      </c>
    </row>
    <row r="158" spans="1:22" x14ac:dyDescent="0.3">
      <c r="A158">
        <v>202324</v>
      </c>
      <c r="B158" t="s">
        <v>820</v>
      </c>
      <c r="C158" t="s">
        <v>821</v>
      </c>
      <c r="D158" t="s">
        <v>822</v>
      </c>
      <c r="E158" t="s">
        <v>823</v>
      </c>
      <c r="F158" t="s">
        <v>824</v>
      </c>
      <c r="G158" t="s">
        <v>825</v>
      </c>
      <c r="H158" t="s">
        <v>846</v>
      </c>
      <c r="I158">
        <v>302</v>
      </c>
      <c r="J158" t="s">
        <v>847</v>
      </c>
      <c r="K158" t="s">
        <v>835</v>
      </c>
      <c r="L158" t="s">
        <v>840</v>
      </c>
      <c r="M158" t="s">
        <v>829</v>
      </c>
      <c r="N158" t="s">
        <v>829</v>
      </c>
      <c r="O158" t="s">
        <v>829</v>
      </c>
      <c r="P158" t="s">
        <v>829</v>
      </c>
      <c r="Q158" t="s">
        <v>829</v>
      </c>
      <c r="R158" t="s">
        <v>829</v>
      </c>
      <c r="S158">
        <v>0</v>
      </c>
      <c r="T158" t="s">
        <v>829</v>
      </c>
      <c r="U158" t="s">
        <v>829</v>
      </c>
      <c r="V158" t="s">
        <v>834</v>
      </c>
    </row>
    <row r="159" spans="1:22" x14ac:dyDescent="0.3">
      <c r="A159">
        <v>202122</v>
      </c>
      <c r="B159" t="s">
        <v>820</v>
      </c>
      <c r="C159" t="s">
        <v>821</v>
      </c>
      <c r="D159" t="s">
        <v>822</v>
      </c>
      <c r="E159" t="s">
        <v>823</v>
      </c>
      <c r="F159" t="s">
        <v>824</v>
      </c>
      <c r="G159" t="s">
        <v>825</v>
      </c>
      <c r="H159" t="s">
        <v>846</v>
      </c>
      <c r="I159">
        <v>302</v>
      </c>
      <c r="J159" t="s">
        <v>847</v>
      </c>
      <c r="K159" t="s">
        <v>835</v>
      </c>
      <c r="L159" t="s">
        <v>841</v>
      </c>
      <c r="M159" t="s">
        <v>829</v>
      </c>
      <c r="N159" t="s">
        <v>829</v>
      </c>
      <c r="O159" t="s">
        <v>829</v>
      </c>
      <c r="P159" t="s">
        <v>829</v>
      </c>
      <c r="Q159" t="s">
        <v>829</v>
      </c>
      <c r="R159" t="s">
        <v>829</v>
      </c>
      <c r="S159">
        <v>246276813</v>
      </c>
      <c r="T159" t="s">
        <v>829</v>
      </c>
      <c r="U159" t="s">
        <v>829</v>
      </c>
      <c r="V159" t="s">
        <v>834</v>
      </c>
    </row>
    <row r="160" spans="1:22" x14ac:dyDescent="0.3">
      <c r="A160">
        <v>202223</v>
      </c>
      <c r="B160" t="s">
        <v>820</v>
      </c>
      <c r="C160" t="s">
        <v>821</v>
      </c>
      <c r="D160" t="s">
        <v>822</v>
      </c>
      <c r="E160" t="s">
        <v>823</v>
      </c>
      <c r="F160" t="s">
        <v>824</v>
      </c>
      <c r="G160" t="s">
        <v>825</v>
      </c>
      <c r="H160" t="s">
        <v>846</v>
      </c>
      <c r="I160">
        <v>302</v>
      </c>
      <c r="J160" t="s">
        <v>847</v>
      </c>
      <c r="K160" t="s">
        <v>835</v>
      </c>
      <c r="L160" t="s">
        <v>841</v>
      </c>
      <c r="M160" t="s">
        <v>829</v>
      </c>
      <c r="N160" t="s">
        <v>829</v>
      </c>
      <c r="O160" t="s">
        <v>829</v>
      </c>
      <c r="P160" t="s">
        <v>829</v>
      </c>
      <c r="Q160" t="s">
        <v>829</v>
      </c>
      <c r="R160" t="s">
        <v>829</v>
      </c>
      <c r="S160">
        <v>255641567</v>
      </c>
      <c r="T160" t="s">
        <v>829</v>
      </c>
      <c r="U160" t="s">
        <v>829</v>
      </c>
      <c r="V160" t="s">
        <v>834</v>
      </c>
    </row>
    <row r="161" spans="1:22" x14ac:dyDescent="0.3">
      <c r="A161">
        <v>202324</v>
      </c>
      <c r="B161" t="s">
        <v>820</v>
      </c>
      <c r="C161" t="s">
        <v>821</v>
      </c>
      <c r="D161" t="s">
        <v>822</v>
      </c>
      <c r="E161" t="s">
        <v>823</v>
      </c>
      <c r="F161" t="s">
        <v>824</v>
      </c>
      <c r="G161" t="s">
        <v>825</v>
      </c>
      <c r="H161" t="s">
        <v>846</v>
      </c>
      <c r="I161">
        <v>302</v>
      </c>
      <c r="J161" t="s">
        <v>847</v>
      </c>
      <c r="K161" t="s">
        <v>835</v>
      </c>
      <c r="L161" t="s">
        <v>841</v>
      </c>
      <c r="M161" t="s">
        <v>829</v>
      </c>
      <c r="N161" t="s">
        <v>829</v>
      </c>
      <c r="O161" t="s">
        <v>829</v>
      </c>
      <c r="P161" t="s">
        <v>829</v>
      </c>
      <c r="Q161" t="s">
        <v>829</v>
      </c>
      <c r="R161" t="s">
        <v>829</v>
      </c>
      <c r="S161">
        <v>273367934</v>
      </c>
      <c r="T161" t="s">
        <v>829</v>
      </c>
      <c r="U161" t="s">
        <v>829</v>
      </c>
      <c r="V161" t="s">
        <v>834</v>
      </c>
    </row>
    <row r="162" spans="1:22" x14ac:dyDescent="0.3">
      <c r="A162">
        <v>202122</v>
      </c>
      <c r="B162" t="s">
        <v>820</v>
      </c>
      <c r="C162" t="s">
        <v>821</v>
      </c>
      <c r="D162" t="s">
        <v>822</v>
      </c>
      <c r="E162" t="s">
        <v>823</v>
      </c>
      <c r="F162" t="s">
        <v>824</v>
      </c>
      <c r="G162" t="s">
        <v>825</v>
      </c>
      <c r="H162" t="s">
        <v>846</v>
      </c>
      <c r="I162">
        <v>302</v>
      </c>
      <c r="J162" t="s">
        <v>847</v>
      </c>
      <c r="K162" t="s">
        <v>842</v>
      </c>
      <c r="L162" t="s">
        <v>238</v>
      </c>
      <c r="M162" t="s">
        <v>829</v>
      </c>
      <c r="N162" t="s">
        <v>829</v>
      </c>
      <c r="O162" t="s">
        <v>829</v>
      </c>
      <c r="P162" t="s">
        <v>829</v>
      </c>
      <c r="Q162" t="s">
        <v>829</v>
      </c>
      <c r="R162" t="s">
        <v>829</v>
      </c>
      <c r="S162">
        <v>0</v>
      </c>
      <c r="T162">
        <v>0</v>
      </c>
      <c r="U162">
        <v>0</v>
      </c>
      <c r="V162">
        <v>0</v>
      </c>
    </row>
    <row r="163" spans="1:22" x14ac:dyDescent="0.3">
      <c r="A163">
        <v>202223</v>
      </c>
      <c r="B163" t="s">
        <v>820</v>
      </c>
      <c r="C163" t="s">
        <v>821</v>
      </c>
      <c r="D163" t="s">
        <v>822</v>
      </c>
      <c r="E163" t="s">
        <v>823</v>
      </c>
      <c r="F163" t="s">
        <v>824</v>
      </c>
      <c r="G163" t="s">
        <v>825</v>
      </c>
      <c r="H163" t="s">
        <v>846</v>
      </c>
      <c r="I163">
        <v>302</v>
      </c>
      <c r="J163" t="s">
        <v>847</v>
      </c>
      <c r="K163" t="s">
        <v>842</v>
      </c>
      <c r="L163" t="s">
        <v>238</v>
      </c>
      <c r="M163" t="s">
        <v>829</v>
      </c>
      <c r="N163" t="s">
        <v>829</v>
      </c>
      <c r="O163" t="s">
        <v>829</v>
      </c>
      <c r="P163" t="s">
        <v>829</v>
      </c>
      <c r="Q163" t="s">
        <v>829</v>
      </c>
      <c r="R163" t="s">
        <v>829</v>
      </c>
      <c r="S163">
        <v>830160</v>
      </c>
      <c r="T163">
        <v>0</v>
      </c>
      <c r="U163">
        <v>830160</v>
      </c>
      <c r="V163">
        <v>13</v>
      </c>
    </row>
    <row r="164" spans="1:22" x14ac:dyDescent="0.3">
      <c r="A164">
        <v>202324</v>
      </c>
      <c r="B164" t="s">
        <v>820</v>
      </c>
      <c r="C164" t="s">
        <v>821</v>
      </c>
      <c r="D164" t="s">
        <v>822</v>
      </c>
      <c r="E164" t="s">
        <v>823</v>
      </c>
      <c r="F164" t="s">
        <v>824</v>
      </c>
      <c r="G164" t="s">
        <v>825</v>
      </c>
      <c r="H164" t="s">
        <v>846</v>
      </c>
      <c r="I164">
        <v>302</v>
      </c>
      <c r="J164" t="s">
        <v>847</v>
      </c>
      <c r="K164" t="s">
        <v>842</v>
      </c>
      <c r="L164" t="s">
        <v>238</v>
      </c>
      <c r="M164" t="s">
        <v>829</v>
      </c>
      <c r="N164" t="s">
        <v>829</v>
      </c>
      <c r="O164" t="s">
        <v>829</v>
      </c>
      <c r="P164" t="s">
        <v>829</v>
      </c>
      <c r="Q164" t="s">
        <v>829</v>
      </c>
      <c r="R164" t="s">
        <v>829</v>
      </c>
      <c r="S164">
        <v>1636076</v>
      </c>
      <c r="T164">
        <v>0</v>
      </c>
      <c r="U164">
        <v>1636076</v>
      </c>
      <c r="V164">
        <v>25</v>
      </c>
    </row>
    <row r="165" spans="1:22" x14ac:dyDescent="0.3">
      <c r="A165">
        <v>202122</v>
      </c>
      <c r="B165" t="s">
        <v>820</v>
      </c>
      <c r="C165" t="s">
        <v>821</v>
      </c>
      <c r="D165" t="s">
        <v>822</v>
      </c>
      <c r="E165" t="s">
        <v>823</v>
      </c>
      <c r="F165" t="s">
        <v>824</v>
      </c>
      <c r="G165" t="s">
        <v>825</v>
      </c>
      <c r="H165" t="s">
        <v>846</v>
      </c>
      <c r="I165">
        <v>302</v>
      </c>
      <c r="J165" t="s">
        <v>847</v>
      </c>
      <c r="K165" t="s">
        <v>842</v>
      </c>
      <c r="L165" t="s">
        <v>240</v>
      </c>
      <c r="M165" t="s">
        <v>829</v>
      </c>
      <c r="N165" t="s">
        <v>829</v>
      </c>
      <c r="O165" t="s">
        <v>829</v>
      </c>
      <c r="P165" t="s">
        <v>829</v>
      </c>
      <c r="Q165" t="s">
        <v>829</v>
      </c>
      <c r="R165" t="s">
        <v>829</v>
      </c>
      <c r="S165">
        <v>0</v>
      </c>
      <c r="T165">
        <v>0</v>
      </c>
      <c r="U165">
        <v>0</v>
      </c>
      <c r="V165">
        <v>0</v>
      </c>
    </row>
    <row r="166" spans="1:22" x14ac:dyDescent="0.3">
      <c r="A166">
        <v>202223</v>
      </c>
      <c r="B166" t="s">
        <v>820</v>
      </c>
      <c r="C166" t="s">
        <v>821</v>
      </c>
      <c r="D166" t="s">
        <v>822</v>
      </c>
      <c r="E166" t="s">
        <v>823</v>
      </c>
      <c r="F166" t="s">
        <v>824</v>
      </c>
      <c r="G166" t="s">
        <v>825</v>
      </c>
      <c r="H166" t="s">
        <v>846</v>
      </c>
      <c r="I166">
        <v>302</v>
      </c>
      <c r="J166" t="s">
        <v>847</v>
      </c>
      <c r="K166" t="s">
        <v>842</v>
      </c>
      <c r="L166" t="s">
        <v>240</v>
      </c>
      <c r="M166" t="s">
        <v>829</v>
      </c>
      <c r="N166" t="s">
        <v>829</v>
      </c>
      <c r="O166" t="s">
        <v>829</v>
      </c>
      <c r="P166" t="s">
        <v>829</v>
      </c>
      <c r="Q166" t="s">
        <v>829</v>
      </c>
      <c r="R166" t="s">
        <v>829</v>
      </c>
      <c r="S166">
        <v>1550592</v>
      </c>
      <c r="T166">
        <v>0</v>
      </c>
      <c r="U166">
        <v>1550592</v>
      </c>
      <c r="V166">
        <v>24</v>
      </c>
    </row>
    <row r="167" spans="1:22" x14ac:dyDescent="0.3">
      <c r="A167">
        <v>202324</v>
      </c>
      <c r="B167" t="s">
        <v>820</v>
      </c>
      <c r="C167" t="s">
        <v>821</v>
      </c>
      <c r="D167" t="s">
        <v>822</v>
      </c>
      <c r="E167" t="s">
        <v>823</v>
      </c>
      <c r="F167" t="s">
        <v>824</v>
      </c>
      <c r="G167" t="s">
        <v>825</v>
      </c>
      <c r="H167" t="s">
        <v>846</v>
      </c>
      <c r="I167">
        <v>302</v>
      </c>
      <c r="J167" t="s">
        <v>847</v>
      </c>
      <c r="K167" t="s">
        <v>842</v>
      </c>
      <c r="L167" t="s">
        <v>240</v>
      </c>
      <c r="M167" t="s">
        <v>829</v>
      </c>
      <c r="N167" t="s">
        <v>829</v>
      </c>
      <c r="O167" t="s">
        <v>829</v>
      </c>
      <c r="P167" t="s">
        <v>829</v>
      </c>
      <c r="Q167" t="s">
        <v>829</v>
      </c>
      <c r="R167" t="s">
        <v>829</v>
      </c>
      <c r="S167">
        <v>1380309</v>
      </c>
      <c r="T167">
        <v>224351</v>
      </c>
      <c r="U167">
        <v>1155958</v>
      </c>
      <c r="V167">
        <v>18</v>
      </c>
    </row>
    <row r="168" spans="1:22" x14ac:dyDescent="0.3">
      <c r="A168">
        <v>202122</v>
      </c>
      <c r="B168" t="s">
        <v>820</v>
      </c>
      <c r="C168" t="s">
        <v>821</v>
      </c>
      <c r="D168" t="s">
        <v>822</v>
      </c>
      <c r="E168" t="s">
        <v>823</v>
      </c>
      <c r="F168" t="s">
        <v>824</v>
      </c>
      <c r="G168" t="s">
        <v>825</v>
      </c>
      <c r="H168" t="s">
        <v>846</v>
      </c>
      <c r="I168">
        <v>302</v>
      </c>
      <c r="J168" t="s">
        <v>847</v>
      </c>
      <c r="K168" t="s">
        <v>842</v>
      </c>
      <c r="L168" t="s">
        <v>843</v>
      </c>
      <c r="M168" t="s">
        <v>829</v>
      </c>
      <c r="N168" t="s">
        <v>829</v>
      </c>
      <c r="O168" t="s">
        <v>829</v>
      </c>
      <c r="P168" t="s">
        <v>829</v>
      </c>
      <c r="Q168" t="s">
        <v>829</v>
      </c>
      <c r="R168" t="s">
        <v>829</v>
      </c>
      <c r="S168">
        <v>163651</v>
      </c>
      <c r="T168">
        <v>0</v>
      </c>
      <c r="U168">
        <v>163651</v>
      </c>
      <c r="V168">
        <v>3</v>
      </c>
    </row>
    <row r="169" spans="1:22" x14ac:dyDescent="0.3">
      <c r="A169">
        <v>202223</v>
      </c>
      <c r="B169" t="s">
        <v>820</v>
      </c>
      <c r="C169" t="s">
        <v>821</v>
      </c>
      <c r="D169" t="s">
        <v>822</v>
      </c>
      <c r="E169" t="s">
        <v>823</v>
      </c>
      <c r="F169" t="s">
        <v>824</v>
      </c>
      <c r="G169" t="s">
        <v>825</v>
      </c>
      <c r="H169" t="s">
        <v>846</v>
      </c>
      <c r="I169">
        <v>302</v>
      </c>
      <c r="J169" t="s">
        <v>847</v>
      </c>
      <c r="K169" t="s">
        <v>842</v>
      </c>
      <c r="L169" t="s">
        <v>843</v>
      </c>
      <c r="M169" t="s">
        <v>829</v>
      </c>
      <c r="N169" t="s">
        <v>829</v>
      </c>
      <c r="O169" t="s">
        <v>829</v>
      </c>
      <c r="P169" t="s">
        <v>829</v>
      </c>
      <c r="Q169" t="s">
        <v>829</v>
      </c>
      <c r="R169" t="s">
        <v>829</v>
      </c>
      <c r="S169">
        <v>426861</v>
      </c>
      <c r="T169">
        <v>19633</v>
      </c>
      <c r="U169">
        <v>407228</v>
      </c>
      <c r="V169">
        <v>6</v>
      </c>
    </row>
    <row r="170" spans="1:22" x14ac:dyDescent="0.3">
      <c r="A170">
        <v>202324</v>
      </c>
      <c r="B170" t="s">
        <v>820</v>
      </c>
      <c r="C170" t="s">
        <v>821</v>
      </c>
      <c r="D170" t="s">
        <v>822</v>
      </c>
      <c r="E170" t="s">
        <v>823</v>
      </c>
      <c r="F170" t="s">
        <v>824</v>
      </c>
      <c r="G170" t="s">
        <v>825</v>
      </c>
      <c r="H170" t="s">
        <v>846</v>
      </c>
      <c r="I170">
        <v>302</v>
      </c>
      <c r="J170" t="s">
        <v>847</v>
      </c>
      <c r="K170" t="s">
        <v>842</v>
      </c>
      <c r="L170" t="s">
        <v>843</v>
      </c>
      <c r="M170" t="s">
        <v>829</v>
      </c>
      <c r="N170" t="s">
        <v>829</v>
      </c>
      <c r="O170" t="s">
        <v>829</v>
      </c>
      <c r="P170" t="s">
        <v>829</v>
      </c>
      <c r="Q170" t="s">
        <v>829</v>
      </c>
      <c r="R170" t="s">
        <v>829</v>
      </c>
      <c r="S170">
        <v>213425</v>
      </c>
      <c r="T170">
        <v>0</v>
      </c>
      <c r="U170">
        <v>213425</v>
      </c>
      <c r="V170">
        <v>3</v>
      </c>
    </row>
    <row r="171" spans="1:22" x14ac:dyDescent="0.3">
      <c r="A171">
        <v>202122</v>
      </c>
      <c r="B171" t="s">
        <v>820</v>
      </c>
      <c r="C171" t="s">
        <v>821</v>
      </c>
      <c r="D171" t="s">
        <v>822</v>
      </c>
      <c r="E171" t="s">
        <v>823</v>
      </c>
      <c r="F171" t="s">
        <v>824</v>
      </c>
      <c r="G171" t="s">
        <v>825</v>
      </c>
      <c r="H171" t="s">
        <v>846</v>
      </c>
      <c r="I171">
        <v>302</v>
      </c>
      <c r="J171" t="s">
        <v>847</v>
      </c>
      <c r="K171" t="s">
        <v>842</v>
      </c>
      <c r="L171" t="s">
        <v>249</v>
      </c>
      <c r="M171">
        <v>0</v>
      </c>
      <c r="N171">
        <v>1550000</v>
      </c>
      <c r="O171">
        <v>1550000</v>
      </c>
      <c r="P171">
        <v>0</v>
      </c>
      <c r="Q171">
        <v>0</v>
      </c>
      <c r="R171" t="s">
        <v>829</v>
      </c>
      <c r="S171">
        <v>3100000</v>
      </c>
      <c r="T171">
        <v>0</v>
      </c>
      <c r="U171">
        <v>3100000</v>
      </c>
      <c r="V171">
        <v>50</v>
      </c>
    </row>
    <row r="172" spans="1:22" x14ac:dyDescent="0.3">
      <c r="A172">
        <v>202223</v>
      </c>
      <c r="B172" t="s">
        <v>820</v>
      </c>
      <c r="C172" t="s">
        <v>821</v>
      </c>
      <c r="D172" t="s">
        <v>822</v>
      </c>
      <c r="E172" t="s">
        <v>823</v>
      </c>
      <c r="F172" t="s">
        <v>824</v>
      </c>
      <c r="G172" t="s">
        <v>825</v>
      </c>
      <c r="H172" t="s">
        <v>846</v>
      </c>
      <c r="I172">
        <v>302</v>
      </c>
      <c r="J172" t="s">
        <v>847</v>
      </c>
      <c r="K172" t="s">
        <v>842</v>
      </c>
      <c r="L172" t="s">
        <v>249</v>
      </c>
      <c r="M172">
        <v>0</v>
      </c>
      <c r="N172">
        <v>3062747</v>
      </c>
      <c r="O172">
        <v>3062747</v>
      </c>
      <c r="P172">
        <v>0</v>
      </c>
      <c r="Q172">
        <v>0</v>
      </c>
      <c r="R172" t="s">
        <v>829</v>
      </c>
      <c r="S172">
        <v>6125494</v>
      </c>
      <c r="T172">
        <v>0</v>
      </c>
      <c r="U172">
        <v>6125494</v>
      </c>
      <c r="V172">
        <v>96</v>
      </c>
    </row>
    <row r="173" spans="1:22" x14ac:dyDescent="0.3">
      <c r="A173">
        <v>202324</v>
      </c>
      <c r="B173" t="s">
        <v>820</v>
      </c>
      <c r="C173" t="s">
        <v>821</v>
      </c>
      <c r="D173" t="s">
        <v>822</v>
      </c>
      <c r="E173" t="s">
        <v>823</v>
      </c>
      <c r="F173" t="s">
        <v>824</v>
      </c>
      <c r="G173" t="s">
        <v>825</v>
      </c>
      <c r="H173" t="s">
        <v>846</v>
      </c>
      <c r="I173">
        <v>302</v>
      </c>
      <c r="J173" t="s">
        <v>847</v>
      </c>
      <c r="K173" t="s">
        <v>842</v>
      </c>
      <c r="L173" t="s">
        <v>249</v>
      </c>
      <c r="M173">
        <v>0</v>
      </c>
      <c r="N173">
        <v>3906171</v>
      </c>
      <c r="O173">
        <v>3858126</v>
      </c>
      <c r="P173">
        <v>0</v>
      </c>
      <c r="Q173">
        <v>0</v>
      </c>
      <c r="R173" t="s">
        <v>829</v>
      </c>
      <c r="S173">
        <v>7764297</v>
      </c>
      <c r="T173">
        <v>0</v>
      </c>
      <c r="U173">
        <v>7764297</v>
      </c>
      <c r="V173">
        <v>120</v>
      </c>
    </row>
    <row r="174" spans="1:22" x14ac:dyDescent="0.3">
      <c r="A174">
        <v>202122</v>
      </c>
      <c r="B174" t="s">
        <v>820</v>
      </c>
      <c r="C174" t="s">
        <v>821</v>
      </c>
      <c r="D174" t="s">
        <v>822</v>
      </c>
      <c r="E174" t="s">
        <v>823</v>
      </c>
      <c r="F174" t="s">
        <v>824</v>
      </c>
      <c r="G174" t="s">
        <v>825</v>
      </c>
      <c r="H174" t="s">
        <v>846</v>
      </c>
      <c r="I174">
        <v>302</v>
      </c>
      <c r="J174" t="s">
        <v>847</v>
      </c>
      <c r="K174" t="s">
        <v>842</v>
      </c>
      <c r="L174" t="s">
        <v>844</v>
      </c>
      <c r="M174">
        <v>0</v>
      </c>
      <c r="N174">
        <v>0</v>
      </c>
      <c r="O174">
        <v>0</v>
      </c>
      <c r="P174">
        <v>0</v>
      </c>
      <c r="Q174">
        <v>0</v>
      </c>
      <c r="R174" t="s">
        <v>829</v>
      </c>
      <c r="S174">
        <v>0</v>
      </c>
      <c r="T174">
        <v>0</v>
      </c>
      <c r="U174">
        <v>0</v>
      </c>
      <c r="V174">
        <v>0</v>
      </c>
    </row>
    <row r="175" spans="1:22" x14ac:dyDescent="0.3">
      <c r="A175">
        <v>202223</v>
      </c>
      <c r="B175" t="s">
        <v>820</v>
      </c>
      <c r="C175" t="s">
        <v>821</v>
      </c>
      <c r="D175" t="s">
        <v>822</v>
      </c>
      <c r="E175" t="s">
        <v>823</v>
      </c>
      <c r="F175" t="s">
        <v>824</v>
      </c>
      <c r="G175" t="s">
        <v>825</v>
      </c>
      <c r="H175" t="s">
        <v>846</v>
      </c>
      <c r="I175">
        <v>302</v>
      </c>
      <c r="J175" t="s">
        <v>847</v>
      </c>
      <c r="K175" t="s">
        <v>842</v>
      </c>
      <c r="L175" t="s">
        <v>844</v>
      </c>
      <c r="M175">
        <v>0</v>
      </c>
      <c r="N175">
        <v>26251</v>
      </c>
      <c r="O175">
        <v>0</v>
      </c>
      <c r="P175">
        <v>0</v>
      </c>
      <c r="Q175">
        <v>0</v>
      </c>
      <c r="R175" t="s">
        <v>829</v>
      </c>
      <c r="S175">
        <v>26251</v>
      </c>
      <c r="T175">
        <v>0</v>
      </c>
      <c r="U175">
        <v>26251</v>
      </c>
      <c r="V175">
        <v>0</v>
      </c>
    </row>
    <row r="176" spans="1:22" x14ac:dyDescent="0.3">
      <c r="A176">
        <v>202324</v>
      </c>
      <c r="B176" t="s">
        <v>820</v>
      </c>
      <c r="C176" t="s">
        <v>821</v>
      </c>
      <c r="D176" t="s">
        <v>822</v>
      </c>
      <c r="E176" t="s">
        <v>823</v>
      </c>
      <c r="F176" t="s">
        <v>824</v>
      </c>
      <c r="G176" t="s">
        <v>825</v>
      </c>
      <c r="H176" t="s">
        <v>846</v>
      </c>
      <c r="I176">
        <v>302</v>
      </c>
      <c r="J176" t="s">
        <v>847</v>
      </c>
      <c r="K176" t="s">
        <v>842</v>
      </c>
      <c r="L176" t="s">
        <v>844</v>
      </c>
      <c r="M176">
        <v>0</v>
      </c>
      <c r="N176">
        <v>0</v>
      </c>
      <c r="O176">
        <v>0</v>
      </c>
      <c r="P176">
        <v>0</v>
      </c>
      <c r="Q176">
        <v>0</v>
      </c>
      <c r="R176" t="s">
        <v>829</v>
      </c>
      <c r="S176">
        <v>0</v>
      </c>
      <c r="T176">
        <v>0</v>
      </c>
      <c r="U176">
        <v>0</v>
      </c>
      <c r="V176">
        <v>0</v>
      </c>
    </row>
    <row r="177" spans="1:22" x14ac:dyDescent="0.3">
      <c r="A177">
        <v>202122</v>
      </c>
      <c r="B177" t="s">
        <v>820</v>
      </c>
      <c r="C177" t="s">
        <v>821</v>
      </c>
      <c r="D177" t="s">
        <v>822</v>
      </c>
      <c r="E177" t="s">
        <v>823</v>
      </c>
      <c r="F177" t="s">
        <v>824</v>
      </c>
      <c r="G177" t="s">
        <v>825</v>
      </c>
      <c r="H177" t="s">
        <v>846</v>
      </c>
      <c r="I177">
        <v>302</v>
      </c>
      <c r="J177" t="s">
        <v>847</v>
      </c>
      <c r="K177" t="s">
        <v>842</v>
      </c>
      <c r="L177" t="s">
        <v>251</v>
      </c>
      <c r="M177" t="s">
        <v>829</v>
      </c>
      <c r="N177" t="s">
        <v>829</v>
      </c>
      <c r="O177">
        <v>0</v>
      </c>
      <c r="P177">
        <v>0</v>
      </c>
      <c r="Q177">
        <v>0</v>
      </c>
      <c r="R177">
        <v>250000</v>
      </c>
      <c r="S177">
        <v>250000</v>
      </c>
      <c r="T177">
        <v>0</v>
      </c>
      <c r="U177">
        <v>250000</v>
      </c>
      <c r="V177">
        <v>4</v>
      </c>
    </row>
    <row r="178" spans="1:22" x14ac:dyDescent="0.3">
      <c r="A178">
        <v>202223</v>
      </c>
      <c r="B178" t="s">
        <v>820</v>
      </c>
      <c r="C178" t="s">
        <v>821</v>
      </c>
      <c r="D178" t="s">
        <v>822</v>
      </c>
      <c r="E178" t="s">
        <v>823</v>
      </c>
      <c r="F178" t="s">
        <v>824</v>
      </c>
      <c r="G178" t="s">
        <v>825</v>
      </c>
      <c r="H178" t="s">
        <v>846</v>
      </c>
      <c r="I178">
        <v>302</v>
      </c>
      <c r="J178" t="s">
        <v>847</v>
      </c>
      <c r="K178" t="s">
        <v>842</v>
      </c>
      <c r="L178" t="s">
        <v>251</v>
      </c>
      <c r="M178" t="s">
        <v>829</v>
      </c>
      <c r="N178" t="s">
        <v>829</v>
      </c>
      <c r="O178">
        <v>0</v>
      </c>
      <c r="P178">
        <v>234462</v>
      </c>
      <c r="Q178">
        <v>0</v>
      </c>
      <c r="R178">
        <v>468924</v>
      </c>
      <c r="S178">
        <v>703386</v>
      </c>
      <c r="T178">
        <v>0</v>
      </c>
      <c r="U178">
        <v>703386</v>
      </c>
      <c r="V178">
        <v>11</v>
      </c>
    </row>
    <row r="179" spans="1:22" x14ac:dyDescent="0.3">
      <c r="A179">
        <v>202324</v>
      </c>
      <c r="B179" t="s">
        <v>820</v>
      </c>
      <c r="C179" t="s">
        <v>821</v>
      </c>
      <c r="D179" t="s">
        <v>822</v>
      </c>
      <c r="E179" t="s">
        <v>823</v>
      </c>
      <c r="F179" t="s">
        <v>824</v>
      </c>
      <c r="G179" t="s">
        <v>825</v>
      </c>
      <c r="H179" t="s">
        <v>846</v>
      </c>
      <c r="I179">
        <v>302</v>
      </c>
      <c r="J179" t="s">
        <v>847</v>
      </c>
      <c r="K179" t="s">
        <v>842</v>
      </c>
      <c r="L179" t="s">
        <v>251</v>
      </c>
      <c r="M179" t="s">
        <v>829</v>
      </c>
      <c r="N179" t="s">
        <v>829</v>
      </c>
      <c r="O179">
        <v>0</v>
      </c>
      <c r="P179">
        <v>0</v>
      </c>
      <c r="Q179">
        <v>0</v>
      </c>
      <c r="R179">
        <v>0</v>
      </c>
      <c r="S179">
        <v>0</v>
      </c>
      <c r="T179">
        <v>0</v>
      </c>
      <c r="U179">
        <v>0</v>
      </c>
      <c r="V179">
        <v>0</v>
      </c>
    </row>
    <row r="180" spans="1:22" x14ac:dyDescent="0.3">
      <c r="A180">
        <v>202122</v>
      </c>
      <c r="B180" t="s">
        <v>820</v>
      </c>
      <c r="C180" t="s">
        <v>821</v>
      </c>
      <c r="D180" t="s">
        <v>822</v>
      </c>
      <c r="E180" t="s">
        <v>823</v>
      </c>
      <c r="F180" t="s">
        <v>824</v>
      </c>
      <c r="G180" t="s">
        <v>825</v>
      </c>
      <c r="H180" t="s">
        <v>846</v>
      </c>
      <c r="I180">
        <v>302</v>
      </c>
      <c r="J180" t="s">
        <v>847</v>
      </c>
      <c r="K180" t="s">
        <v>842</v>
      </c>
      <c r="L180" t="s">
        <v>253</v>
      </c>
      <c r="M180" t="s">
        <v>829</v>
      </c>
      <c r="N180" t="s">
        <v>829</v>
      </c>
      <c r="O180">
        <v>0</v>
      </c>
      <c r="P180">
        <v>0</v>
      </c>
      <c r="Q180">
        <v>0</v>
      </c>
      <c r="R180">
        <v>700000</v>
      </c>
      <c r="S180">
        <v>700000</v>
      </c>
      <c r="T180">
        <v>0</v>
      </c>
      <c r="U180">
        <v>700000</v>
      </c>
      <c r="V180">
        <v>11</v>
      </c>
    </row>
    <row r="181" spans="1:22" x14ac:dyDescent="0.3">
      <c r="A181">
        <v>202223</v>
      </c>
      <c r="B181" t="s">
        <v>820</v>
      </c>
      <c r="C181" t="s">
        <v>821</v>
      </c>
      <c r="D181" t="s">
        <v>822</v>
      </c>
      <c r="E181" t="s">
        <v>823</v>
      </c>
      <c r="F181" t="s">
        <v>824</v>
      </c>
      <c r="G181" t="s">
        <v>825</v>
      </c>
      <c r="H181" t="s">
        <v>846</v>
      </c>
      <c r="I181">
        <v>302</v>
      </c>
      <c r="J181" t="s">
        <v>847</v>
      </c>
      <c r="K181" t="s">
        <v>842</v>
      </c>
      <c r="L181" t="s">
        <v>253</v>
      </c>
      <c r="M181" t="s">
        <v>829</v>
      </c>
      <c r="N181" t="s">
        <v>829</v>
      </c>
      <c r="O181">
        <v>0</v>
      </c>
      <c r="P181">
        <v>2936</v>
      </c>
      <c r="Q181">
        <v>0</v>
      </c>
      <c r="R181">
        <v>5871</v>
      </c>
      <c r="S181">
        <v>8807</v>
      </c>
      <c r="T181">
        <v>0</v>
      </c>
      <c r="U181">
        <v>8807</v>
      </c>
      <c r="V181">
        <v>0</v>
      </c>
    </row>
    <row r="182" spans="1:22" x14ac:dyDescent="0.3">
      <c r="A182">
        <v>202324</v>
      </c>
      <c r="B182" t="s">
        <v>820</v>
      </c>
      <c r="C182" t="s">
        <v>821</v>
      </c>
      <c r="D182" t="s">
        <v>822</v>
      </c>
      <c r="E182" t="s">
        <v>823</v>
      </c>
      <c r="F182" t="s">
        <v>824</v>
      </c>
      <c r="G182" t="s">
        <v>825</v>
      </c>
      <c r="H182" t="s">
        <v>846</v>
      </c>
      <c r="I182">
        <v>302</v>
      </c>
      <c r="J182" t="s">
        <v>847</v>
      </c>
      <c r="K182" t="s">
        <v>842</v>
      </c>
      <c r="L182" t="s">
        <v>253</v>
      </c>
      <c r="M182" t="s">
        <v>829</v>
      </c>
      <c r="N182" t="s">
        <v>829</v>
      </c>
      <c r="O182">
        <v>0</v>
      </c>
      <c r="P182">
        <v>0</v>
      </c>
      <c r="Q182">
        <v>0</v>
      </c>
      <c r="R182">
        <v>0</v>
      </c>
      <c r="S182">
        <v>0</v>
      </c>
      <c r="T182">
        <v>0</v>
      </c>
      <c r="U182">
        <v>0</v>
      </c>
      <c r="V182">
        <v>0</v>
      </c>
    </row>
    <row r="183" spans="1:22" x14ac:dyDescent="0.3">
      <c r="A183">
        <v>202122</v>
      </c>
      <c r="B183" t="s">
        <v>820</v>
      </c>
      <c r="C183" t="s">
        <v>821</v>
      </c>
      <c r="D183" t="s">
        <v>822</v>
      </c>
      <c r="E183" t="s">
        <v>823</v>
      </c>
      <c r="F183" t="s">
        <v>824</v>
      </c>
      <c r="G183" t="s">
        <v>825</v>
      </c>
      <c r="H183" t="s">
        <v>846</v>
      </c>
      <c r="I183">
        <v>302</v>
      </c>
      <c r="J183" t="s">
        <v>847</v>
      </c>
      <c r="K183" t="s">
        <v>842</v>
      </c>
      <c r="L183" t="s">
        <v>845</v>
      </c>
      <c r="M183" t="s">
        <v>829</v>
      </c>
      <c r="N183" t="s">
        <v>829</v>
      </c>
      <c r="O183">
        <v>0</v>
      </c>
      <c r="P183">
        <v>0</v>
      </c>
      <c r="Q183">
        <v>0</v>
      </c>
      <c r="R183">
        <v>0</v>
      </c>
      <c r="S183">
        <v>0</v>
      </c>
      <c r="T183">
        <v>0</v>
      </c>
      <c r="U183">
        <v>0</v>
      </c>
      <c r="V183">
        <v>0</v>
      </c>
    </row>
    <row r="184" spans="1:22" x14ac:dyDescent="0.3">
      <c r="A184">
        <v>202223</v>
      </c>
      <c r="B184" t="s">
        <v>820</v>
      </c>
      <c r="C184" t="s">
        <v>821</v>
      </c>
      <c r="D184" t="s">
        <v>822</v>
      </c>
      <c r="E184" t="s">
        <v>823</v>
      </c>
      <c r="F184" t="s">
        <v>824</v>
      </c>
      <c r="G184" t="s">
        <v>825</v>
      </c>
      <c r="H184" t="s">
        <v>846</v>
      </c>
      <c r="I184">
        <v>302</v>
      </c>
      <c r="J184" t="s">
        <v>847</v>
      </c>
      <c r="K184" t="s">
        <v>842</v>
      </c>
      <c r="L184" t="s">
        <v>845</v>
      </c>
      <c r="M184" t="s">
        <v>829</v>
      </c>
      <c r="N184" t="s">
        <v>829</v>
      </c>
      <c r="O184">
        <v>0</v>
      </c>
      <c r="P184">
        <v>0</v>
      </c>
      <c r="Q184">
        <v>0</v>
      </c>
      <c r="R184">
        <v>0</v>
      </c>
      <c r="S184">
        <v>0</v>
      </c>
      <c r="T184">
        <v>0</v>
      </c>
      <c r="U184">
        <v>0</v>
      </c>
      <c r="V184">
        <v>0</v>
      </c>
    </row>
    <row r="185" spans="1:22" x14ac:dyDescent="0.3">
      <c r="A185">
        <v>202324</v>
      </c>
      <c r="B185" t="s">
        <v>820</v>
      </c>
      <c r="C185" t="s">
        <v>821</v>
      </c>
      <c r="D185" t="s">
        <v>822</v>
      </c>
      <c r="E185" t="s">
        <v>823</v>
      </c>
      <c r="F185" t="s">
        <v>824</v>
      </c>
      <c r="G185" t="s">
        <v>825</v>
      </c>
      <c r="H185" t="s">
        <v>846</v>
      </c>
      <c r="I185">
        <v>302</v>
      </c>
      <c r="J185" t="s">
        <v>847</v>
      </c>
      <c r="K185" t="s">
        <v>842</v>
      </c>
      <c r="L185" t="s">
        <v>845</v>
      </c>
      <c r="M185" t="s">
        <v>829</v>
      </c>
      <c r="N185" t="s">
        <v>829</v>
      </c>
      <c r="O185">
        <v>0</v>
      </c>
      <c r="P185">
        <v>0</v>
      </c>
      <c r="Q185">
        <v>0</v>
      </c>
      <c r="R185">
        <v>0</v>
      </c>
      <c r="S185">
        <v>0</v>
      </c>
      <c r="T185">
        <v>0</v>
      </c>
      <c r="U185">
        <v>0</v>
      </c>
      <c r="V185">
        <v>0</v>
      </c>
    </row>
    <row r="186" spans="1:22" x14ac:dyDescent="0.3">
      <c r="A186">
        <v>202122</v>
      </c>
      <c r="B186" t="s">
        <v>820</v>
      </c>
      <c r="C186" t="s">
        <v>821</v>
      </c>
      <c r="D186" t="s">
        <v>822</v>
      </c>
      <c r="E186" t="s">
        <v>823</v>
      </c>
      <c r="F186" t="s">
        <v>848</v>
      </c>
      <c r="G186" t="s">
        <v>849</v>
      </c>
      <c r="H186" t="s">
        <v>850</v>
      </c>
      <c r="I186">
        <v>370</v>
      </c>
      <c r="J186" t="s">
        <v>851</v>
      </c>
      <c r="K186" t="s">
        <v>828</v>
      </c>
      <c r="L186" t="s">
        <v>336</v>
      </c>
      <c r="M186">
        <v>0</v>
      </c>
      <c r="N186">
        <v>235333</v>
      </c>
      <c r="O186">
        <v>337000</v>
      </c>
      <c r="P186">
        <v>45833</v>
      </c>
      <c r="Q186">
        <v>0</v>
      </c>
      <c r="R186" t="s">
        <v>829</v>
      </c>
      <c r="S186">
        <v>618166</v>
      </c>
      <c r="T186" t="s">
        <v>829</v>
      </c>
      <c r="U186">
        <v>618166</v>
      </c>
      <c r="V186">
        <v>57</v>
      </c>
    </row>
    <row r="187" spans="1:22" x14ac:dyDescent="0.3">
      <c r="A187">
        <v>202223</v>
      </c>
      <c r="B187" t="s">
        <v>820</v>
      </c>
      <c r="C187" t="s">
        <v>821</v>
      </c>
      <c r="D187" t="s">
        <v>822</v>
      </c>
      <c r="E187" t="s">
        <v>823</v>
      </c>
      <c r="F187" t="s">
        <v>848</v>
      </c>
      <c r="G187" t="s">
        <v>849</v>
      </c>
      <c r="H187" t="s">
        <v>850</v>
      </c>
      <c r="I187">
        <v>370</v>
      </c>
      <c r="J187" t="s">
        <v>851</v>
      </c>
      <c r="K187" t="s">
        <v>828</v>
      </c>
      <c r="L187" t="s">
        <v>336</v>
      </c>
      <c r="M187">
        <v>0</v>
      </c>
      <c r="N187">
        <v>183667</v>
      </c>
      <c r="O187">
        <v>435333</v>
      </c>
      <c r="P187">
        <v>41670</v>
      </c>
      <c r="Q187">
        <v>0</v>
      </c>
      <c r="R187" t="s">
        <v>829</v>
      </c>
      <c r="S187">
        <v>660670</v>
      </c>
      <c r="T187" t="s">
        <v>829</v>
      </c>
      <c r="U187">
        <v>660670</v>
      </c>
      <c r="V187">
        <v>63</v>
      </c>
    </row>
    <row r="188" spans="1:22" x14ac:dyDescent="0.3">
      <c r="A188">
        <v>202324</v>
      </c>
      <c r="B188" t="s">
        <v>820</v>
      </c>
      <c r="C188" t="s">
        <v>821</v>
      </c>
      <c r="D188" t="s">
        <v>822</v>
      </c>
      <c r="E188" t="s">
        <v>823</v>
      </c>
      <c r="F188" t="s">
        <v>848</v>
      </c>
      <c r="G188" t="s">
        <v>849</v>
      </c>
      <c r="H188" t="s">
        <v>850</v>
      </c>
      <c r="I188">
        <v>370</v>
      </c>
      <c r="J188" t="s">
        <v>851</v>
      </c>
      <c r="K188" t="s">
        <v>828</v>
      </c>
      <c r="L188" t="s">
        <v>336</v>
      </c>
      <c r="M188">
        <v>0</v>
      </c>
      <c r="N188">
        <v>180500</v>
      </c>
      <c r="O188">
        <v>578667</v>
      </c>
      <c r="P188">
        <v>0</v>
      </c>
      <c r="Q188">
        <v>0</v>
      </c>
      <c r="R188" t="s">
        <v>829</v>
      </c>
      <c r="S188">
        <v>759167</v>
      </c>
      <c r="T188" t="s">
        <v>829</v>
      </c>
      <c r="U188">
        <v>759167</v>
      </c>
      <c r="V188">
        <v>71</v>
      </c>
    </row>
    <row r="189" spans="1:22" x14ac:dyDescent="0.3">
      <c r="A189">
        <v>202122</v>
      </c>
      <c r="B189" t="s">
        <v>820</v>
      </c>
      <c r="C189" t="s">
        <v>821</v>
      </c>
      <c r="D189" t="s">
        <v>822</v>
      </c>
      <c r="E189" t="s">
        <v>823</v>
      </c>
      <c r="F189" t="s">
        <v>848</v>
      </c>
      <c r="G189" t="s">
        <v>849</v>
      </c>
      <c r="H189" t="s">
        <v>850</v>
      </c>
      <c r="I189">
        <v>370</v>
      </c>
      <c r="J189" t="s">
        <v>851</v>
      </c>
      <c r="K189" t="s">
        <v>828</v>
      </c>
      <c r="L189" t="s">
        <v>235</v>
      </c>
      <c r="M189" t="s">
        <v>829</v>
      </c>
      <c r="N189">
        <v>0</v>
      </c>
      <c r="O189">
        <v>0</v>
      </c>
      <c r="P189" t="s">
        <v>829</v>
      </c>
      <c r="Q189" t="s">
        <v>829</v>
      </c>
      <c r="R189" t="s">
        <v>829</v>
      </c>
      <c r="S189">
        <v>0</v>
      </c>
      <c r="T189">
        <v>0</v>
      </c>
      <c r="U189">
        <v>0</v>
      </c>
      <c r="V189">
        <v>0</v>
      </c>
    </row>
    <row r="190" spans="1:22" x14ac:dyDescent="0.3">
      <c r="A190">
        <v>202223</v>
      </c>
      <c r="B190" t="s">
        <v>820</v>
      </c>
      <c r="C190" t="s">
        <v>821</v>
      </c>
      <c r="D190" t="s">
        <v>822</v>
      </c>
      <c r="E190" t="s">
        <v>823</v>
      </c>
      <c r="F190" t="s">
        <v>848</v>
      </c>
      <c r="G190" t="s">
        <v>849</v>
      </c>
      <c r="H190" t="s">
        <v>850</v>
      </c>
      <c r="I190">
        <v>370</v>
      </c>
      <c r="J190" t="s">
        <v>851</v>
      </c>
      <c r="K190" t="s">
        <v>828</v>
      </c>
      <c r="L190" t="s">
        <v>235</v>
      </c>
      <c r="M190" t="s">
        <v>829</v>
      </c>
      <c r="N190">
        <v>0</v>
      </c>
      <c r="O190">
        <v>0</v>
      </c>
      <c r="P190" t="s">
        <v>829</v>
      </c>
      <c r="Q190" t="s">
        <v>829</v>
      </c>
      <c r="R190" t="s">
        <v>829</v>
      </c>
      <c r="S190">
        <v>0</v>
      </c>
      <c r="T190">
        <v>0</v>
      </c>
      <c r="U190">
        <v>0</v>
      </c>
      <c r="V190">
        <v>0</v>
      </c>
    </row>
    <row r="191" spans="1:22" x14ac:dyDescent="0.3">
      <c r="A191">
        <v>202324</v>
      </c>
      <c r="B191" t="s">
        <v>820</v>
      </c>
      <c r="C191" t="s">
        <v>821</v>
      </c>
      <c r="D191" t="s">
        <v>822</v>
      </c>
      <c r="E191" t="s">
        <v>823</v>
      </c>
      <c r="F191" t="s">
        <v>848</v>
      </c>
      <c r="G191" t="s">
        <v>849</v>
      </c>
      <c r="H191" t="s">
        <v>850</v>
      </c>
      <c r="I191">
        <v>370</v>
      </c>
      <c r="J191" t="s">
        <v>851</v>
      </c>
      <c r="K191" t="s">
        <v>828</v>
      </c>
      <c r="L191" t="s">
        <v>235</v>
      </c>
      <c r="M191" t="s">
        <v>829</v>
      </c>
      <c r="N191">
        <v>0</v>
      </c>
      <c r="O191">
        <v>0</v>
      </c>
      <c r="P191" t="s">
        <v>829</v>
      </c>
      <c r="Q191" t="s">
        <v>829</v>
      </c>
      <c r="R191" t="s">
        <v>829</v>
      </c>
      <c r="S191">
        <v>0</v>
      </c>
      <c r="T191">
        <v>0</v>
      </c>
      <c r="U191">
        <v>0</v>
      </c>
      <c r="V191">
        <v>0</v>
      </c>
    </row>
    <row r="192" spans="1:22" x14ac:dyDescent="0.3">
      <c r="A192">
        <v>202122</v>
      </c>
      <c r="B192" t="s">
        <v>820</v>
      </c>
      <c r="C192" t="s">
        <v>821</v>
      </c>
      <c r="D192" t="s">
        <v>822</v>
      </c>
      <c r="E192" t="s">
        <v>823</v>
      </c>
      <c r="F192" t="s">
        <v>848</v>
      </c>
      <c r="G192" t="s">
        <v>849</v>
      </c>
      <c r="H192" t="s">
        <v>850</v>
      </c>
      <c r="I192">
        <v>370</v>
      </c>
      <c r="J192" t="s">
        <v>851</v>
      </c>
      <c r="K192" t="s">
        <v>828</v>
      </c>
      <c r="L192" t="s">
        <v>534</v>
      </c>
      <c r="M192">
        <v>0</v>
      </c>
      <c r="N192">
        <v>1053309</v>
      </c>
      <c r="O192">
        <v>338440</v>
      </c>
      <c r="P192">
        <v>0</v>
      </c>
      <c r="Q192">
        <v>0</v>
      </c>
      <c r="R192" t="s">
        <v>829</v>
      </c>
      <c r="S192">
        <v>1391749</v>
      </c>
      <c r="T192">
        <v>0</v>
      </c>
      <c r="U192">
        <v>1391749</v>
      </c>
      <c r="V192">
        <v>25</v>
      </c>
    </row>
    <row r="193" spans="1:22" x14ac:dyDescent="0.3">
      <c r="A193">
        <v>202223</v>
      </c>
      <c r="B193" t="s">
        <v>820</v>
      </c>
      <c r="C193" t="s">
        <v>821</v>
      </c>
      <c r="D193" t="s">
        <v>822</v>
      </c>
      <c r="E193" t="s">
        <v>823</v>
      </c>
      <c r="F193" t="s">
        <v>848</v>
      </c>
      <c r="G193" t="s">
        <v>849</v>
      </c>
      <c r="H193" t="s">
        <v>850</v>
      </c>
      <c r="I193">
        <v>370</v>
      </c>
      <c r="J193" t="s">
        <v>851</v>
      </c>
      <c r="K193" t="s">
        <v>828</v>
      </c>
      <c r="L193" t="s">
        <v>534</v>
      </c>
      <c r="M193">
        <v>0</v>
      </c>
      <c r="N193">
        <v>1094134</v>
      </c>
      <c r="O193">
        <v>413658</v>
      </c>
      <c r="P193">
        <v>0</v>
      </c>
      <c r="Q193">
        <v>0</v>
      </c>
      <c r="R193" t="s">
        <v>829</v>
      </c>
      <c r="S193">
        <v>1507792</v>
      </c>
      <c r="T193">
        <v>0</v>
      </c>
      <c r="U193">
        <v>1507792</v>
      </c>
      <c r="V193">
        <v>27</v>
      </c>
    </row>
    <row r="194" spans="1:22" x14ac:dyDescent="0.3">
      <c r="A194">
        <v>202324</v>
      </c>
      <c r="B194" t="s">
        <v>820</v>
      </c>
      <c r="C194" t="s">
        <v>821</v>
      </c>
      <c r="D194" t="s">
        <v>822</v>
      </c>
      <c r="E194" t="s">
        <v>823</v>
      </c>
      <c r="F194" t="s">
        <v>848</v>
      </c>
      <c r="G194" t="s">
        <v>849</v>
      </c>
      <c r="H194" t="s">
        <v>850</v>
      </c>
      <c r="I194">
        <v>370</v>
      </c>
      <c r="J194" t="s">
        <v>851</v>
      </c>
      <c r="K194" t="s">
        <v>828</v>
      </c>
      <c r="L194" t="s">
        <v>534</v>
      </c>
      <c r="M194">
        <v>0</v>
      </c>
      <c r="N194">
        <v>1138009</v>
      </c>
      <c r="O194">
        <v>478495</v>
      </c>
      <c r="P194">
        <v>0</v>
      </c>
      <c r="Q194">
        <v>0</v>
      </c>
      <c r="R194" t="s">
        <v>829</v>
      </c>
      <c r="S194">
        <v>1616504</v>
      </c>
      <c r="T194">
        <v>0</v>
      </c>
      <c r="U194">
        <v>1616504</v>
      </c>
      <c r="V194">
        <v>30</v>
      </c>
    </row>
    <row r="195" spans="1:22" x14ac:dyDescent="0.3">
      <c r="A195">
        <v>202122</v>
      </c>
      <c r="B195" t="s">
        <v>820</v>
      </c>
      <c r="C195" t="s">
        <v>821</v>
      </c>
      <c r="D195" t="s">
        <v>822</v>
      </c>
      <c r="E195" t="s">
        <v>823</v>
      </c>
      <c r="F195" t="s">
        <v>848</v>
      </c>
      <c r="G195" t="s">
        <v>849</v>
      </c>
      <c r="H195" t="s">
        <v>850</v>
      </c>
      <c r="I195">
        <v>370</v>
      </c>
      <c r="J195" t="s">
        <v>851</v>
      </c>
      <c r="K195" t="s">
        <v>828</v>
      </c>
      <c r="L195" t="s">
        <v>603</v>
      </c>
      <c r="M195" t="s">
        <v>829</v>
      </c>
      <c r="N195" t="s">
        <v>829</v>
      </c>
      <c r="O195" t="s">
        <v>829</v>
      </c>
      <c r="P195">
        <v>0</v>
      </c>
      <c r="Q195">
        <v>0</v>
      </c>
      <c r="R195">
        <v>0</v>
      </c>
      <c r="S195">
        <v>0</v>
      </c>
      <c r="T195">
        <v>0</v>
      </c>
      <c r="U195">
        <v>0</v>
      </c>
      <c r="V195">
        <v>0</v>
      </c>
    </row>
    <row r="196" spans="1:22" x14ac:dyDescent="0.3">
      <c r="A196">
        <v>202223</v>
      </c>
      <c r="B196" t="s">
        <v>820</v>
      </c>
      <c r="C196" t="s">
        <v>821</v>
      </c>
      <c r="D196" t="s">
        <v>822</v>
      </c>
      <c r="E196" t="s">
        <v>823</v>
      </c>
      <c r="F196" t="s">
        <v>848</v>
      </c>
      <c r="G196" t="s">
        <v>849</v>
      </c>
      <c r="H196" t="s">
        <v>850</v>
      </c>
      <c r="I196">
        <v>370</v>
      </c>
      <c r="J196" t="s">
        <v>851</v>
      </c>
      <c r="K196" t="s">
        <v>828</v>
      </c>
      <c r="L196" t="s">
        <v>603</v>
      </c>
      <c r="M196" t="s">
        <v>829</v>
      </c>
      <c r="N196" t="s">
        <v>829</v>
      </c>
      <c r="O196" t="s">
        <v>829</v>
      </c>
      <c r="P196">
        <v>0</v>
      </c>
      <c r="Q196">
        <v>0</v>
      </c>
      <c r="R196">
        <v>0</v>
      </c>
      <c r="S196">
        <v>0</v>
      </c>
      <c r="T196">
        <v>0</v>
      </c>
      <c r="U196">
        <v>0</v>
      </c>
      <c r="V196">
        <v>0</v>
      </c>
    </row>
    <row r="197" spans="1:22" x14ac:dyDescent="0.3">
      <c r="A197">
        <v>202324</v>
      </c>
      <c r="B197" t="s">
        <v>820</v>
      </c>
      <c r="C197" t="s">
        <v>821</v>
      </c>
      <c r="D197" t="s">
        <v>822</v>
      </c>
      <c r="E197" t="s">
        <v>823</v>
      </c>
      <c r="F197" t="s">
        <v>848</v>
      </c>
      <c r="G197" t="s">
        <v>849</v>
      </c>
      <c r="H197" t="s">
        <v>850</v>
      </c>
      <c r="I197">
        <v>370</v>
      </c>
      <c r="J197" t="s">
        <v>851</v>
      </c>
      <c r="K197" t="s">
        <v>828</v>
      </c>
      <c r="L197" t="s">
        <v>603</v>
      </c>
      <c r="M197" t="s">
        <v>829</v>
      </c>
      <c r="N197" t="s">
        <v>829</v>
      </c>
      <c r="O197" t="s">
        <v>829</v>
      </c>
      <c r="P197">
        <v>0</v>
      </c>
      <c r="Q197">
        <v>0</v>
      </c>
      <c r="R197">
        <v>0</v>
      </c>
      <c r="S197">
        <v>0</v>
      </c>
      <c r="T197">
        <v>0</v>
      </c>
      <c r="U197">
        <v>0</v>
      </c>
      <c r="V197">
        <v>0</v>
      </c>
    </row>
    <row r="198" spans="1:22" x14ac:dyDescent="0.3">
      <c r="A198">
        <v>202122</v>
      </c>
      <c r="B198" t="s">
        <v>820</v>
      </c>
      <c r="C198" t="s">
        <v>821</v>
      </c>
      <c r="D198" t="s">
        <v>822</v>
      </c>
      <c r="E198" t="s">
        <v>823</v>
      </c>
      <c r="F198" t="s">
        <v>848</v>
      </c>
      <c r="G198" t="s">
        <v>849</v>
      </c>
      <c r="H198" t="s">
        <v>850</v>
      </c>
      <c r="I198">
        <v>370</v>
      </c>
      <c r="J198" t="s">
        <v>851</v>
      </c>
      <c r="K198" t="s">
        <v>828</v>
      </c>
      <c r="L198" t="s">
        <v>606</v>
      </c>
      <c r="M198">
        <v>0</v>
      </c>
      <c r="N198">
        <v>0</v>
      </c>
      <c r="O198">
        <v>0</v>
      </c>
      <c r="P198">
        <v>0</v>
      </c>
      <c r="Q198">
        <v>0</v>
      </c>
      <c r="R198">
        <v>0</v>
      </c>
      <c r="S198">
        <v>0</v>
      </c>
      <c r="T198">
        <v>0</v>
      </c>
      <c r="U198">
        <v>0</v>
      </c>
      <c r="V198">
        <v>0</v>
      </c>
    </row>
    <row r="199" spans="1:22" x14ac:dyDescent="0.3">
      <c r="A199">
        <v>202223</v>
      </c>
      <c r="B199" t="s">
        <v>820</v>
      </c>
      <c r="C199" t="s">
        <v>821</v>
      </c>
      <c r="D199" t="s">
        <v>822</v>
      </c>
      <c r="E199" t="s">
        <v>823</v>
      </c>
      <c r="F199" t="s">
        <v>848</v>
      </c>
      <c r="G199" t="s">
        <v>849</v>
      </c>
      <c r="H199" t="s">
        <v>850</v>
      </c>
      <c r="I199">
        <v>370</v>
      </c>
      <c r="J199" t="s">
        <v>851</v>
      </c>
      <c r="K199" t="s">
        <v>828</v>
      </c>
      <c r="L199" t="s">
        <v>606</v>
      </c>
      <c r="M199">
        <v>0</v>
      </c>
      <c r="N199">
        <v>0</v>
      </c>
      <c r="O199">
        <v>0</v>
      </c>
      <c r="P199">
        <v>0</v>
      </c>
      <c r="Q199">
        <v>0</v>
      </c>
      <c r="R199">
        <v>0</v>
      </c>
      <c r="S199">
        <v>0</v>
      </c>
      <c r="T199">
        <v>0</v>
      </c>
      <c r="U199">
        <v>0</v>
      </c>
      <c r="V199">
        <v>0</v>
      </c>
    </row>
    <row r="200" spans="1:22" x14ac:dyDescent="0.3">
      <c r="A200">
        <v>202324</v>
      </c>
      <c r="B200" t="s">
        <v>820</v>
      </c>
      <c r="C200" t="s">
        <v>821</v>
      </c>
      <c r="D200" t="s">
        <v>822</v>
      </c>
      <c r="E200" t="s">
        <v>823</v>
      </c>
      <c r="F200" t="s">
        <v>848</v>
      </c>
      <c r="G200" t="s">
        <v>849</v>
      </c>
      <c r="H200" t="s">
        <v>850</v>
      </c>
      <c r="I200">
        <v>370</v>
      </c>
      <c r="J200" t="s">
        <v>851</v>
      </c>
      <c r="K200" t="s">
        <v>828</v>
      </c>
      <c r="L200" t="s">
        <v>606</v>
      </c>
      <c r="M200">
        <v>0</v>
      </c>
      <c r="N200">
        <v>0</v>
      </c>
      <c r="O200">
        <v>0</v>
      </c>
      <c r="P200">
        <v>0</v>
      </c>
      <c r="Q200">
        <v>0</v>
      </c>
      <c r="R200">
        <v>0</v>
      </c>
      <c r="S200">
        <v>0</v>
      </c>
      <c r="T200">
        <v>0</v>
      </c>
      <c r="U200">
        <v>0</v>
      </c>
      <c r="V200">
        <v>0</v>
      </c>
    </row>
    <row r="201" spans="1:22" x14ac:dyDescent="0.3">
      <c r="A201">
        <v>202122</v>
      </c>
      <c r="B201" t="s">
        <v>820</v>
      </c>
      <c r="C201" t="s">
        <v>821</v>
      </c>
      <c r="D201" t="s">
        <v>822</v>
      </c>
      <c r="E201" t="s">
        <v>823</v>
      </c>
      <c r="F201" t="s">
        <v>848</v>
      </c>
      <c r="G201" t="s">
        <v>849</v>
      </c>
      <c r="H201" t="s">
        <v>850</v>
      </c>
      <c r="I201">
        <v>370</v>
      </c>
      <c r="J201" t="s">
        <v>851</v>
      </c>
      <c r="K201" t="s">
        <v>828</v>
      </c>
      <c r="L201" t="s">
        <v>609</v>
      </c>
      <c r="M201" t="s">
        <v>829</v>
      </c>
      <c r="N201" t="s">
        <v>829</v>
      </c>
      <c r="O201" t="s">
        <v>829</v>
      </c>
      <c r="P201" t="s">
        <v>829</v>
      </c>
      <c r="Q201">
        <v>0</v>
      </c>
      <c r="R201" t="s">
        <v>829</v>
      </c>
      <c r="S201">
        <v>0</v>
      </c>
      <c r="T201">
        <v>0</v>
      </c>
      <c r="U201">
        <v>0</v>
      </c>
      <c r="V201">
        <v>0</v>
      </c>
    </row>
    <row r="202" spans="1:22" x14ac:dyDescent="0.3">
      <c r="A202">
        <v>202223</v>
      </c>
      <c r="B202" t="s">
        <v>820</v>
      </c>
      <c r="C202" t="s">
        <v>821</v>
      </c>
      <c r="D202" t="s">
        <v>822</v>
      </c>
      <c r="E202" t="s">
        <v>823</v>
      </c>
      <c r="F202" t="s">
        <v>848</v>
      </c>
      <c r="G202" t="s">
        <v>849</v>
      </c>
      <c r="H202" t="s">
        <v>850</v>
      </c>
      <c r="I202">
        <v>370</v>
      </c>
      <c r="J202" t="s">
        <v>851</v>
      </c>
      <c r="K202" t="s">
        <v>828</v>
      </c>
      <c r="L202" t="s">
        <v>609</v>
      </c>
      <c r="M202" t="s">
        <v>829</v>
      </c>
      <c r="N202" t="s">
        <v>829</v>
      </c>
      <c r="O202" t="s">
        <v>829</v>
      </c>
      <c r="P202" t="s">
        <v>829</v>
      </c>
      <c r="Q202">
        <v>0</v>
      </c>
      <c r="R202" t="s">
        <v>829</v>
      </c>
      <c r="S202">
        <v>0</v>
      </c>
      <c r="T202">
        <v>0</v>
      </c>
      <c r="U202">
        <v>0</v>
      </c>
      <c r="V202">
        <v>0</v>
      </c>
    </row>
    <row r="203" spans="1:22" x14ac:dyDescent="0.3">
      <c r="A203">
        <v>202122</v>
      </c>
      <c r="B203" t="s">
        <v>820</v>
      </c>
      <c r="C203" t="s">
        <v>821</v>
      </c>
      <c r="D203" t="s">
        <v>822</v>
      </c>
      <c r="E203" t="s">
        <v>823</v>
      </c>
      <c r="F203" t="s">
        <v>848</v>
      </c>
      <c r="G203" t="s">
        <v>849</v>
      </c>
      <c r="H203" t="s">
        <v>850</v>
      </c>
      <c r="I203">
        <v>370</v>
      </c>
      <c r="J203" t="s">
        <v>851</v>
      </c>
      <c r="K203" t="s">
        <v>828</v>
      </c>
      <c r="L203" t="s">
        <v>830</v>
      </c>
      <c r="M203">
        <v>0</v>
      </c>
      <c r="N203">
        <v>0</v>
      </c>
      <c r="O203">
        <v>0</v>
      </c>
      <c r="P203">
        <v>0</v>
      </c>
      <c r="Q203">
        <v>0</v>
      </c>
      <c r="R203">
        <v>0</v>
      </c>
      <c r="S203">
        <v>0</v>
      </c>
      <c r="T203">
        <v>0</v>
      </c>
      <c r="U203">
        <v>0</v>
      </c>
      <c r="V203">
        <v>0</v>
      </c>
    </row>
    <row r="204" spans="1:22" x14ac:dyDescent="0.3">
      <c r="A204">
        <v>202223</v>
      </c>
      <c r="B204" t="s">
        <v>820</v>
      </c>
      <c r="C204" t="s">
        <v>821</v>
      </c>
      <c r="D204" t="s">
        <v>822</v>
      </c>
      <c r="E204" t="s">
        <v>823</v>
      </c>
      <c r="F204" t="s">
        <v>848</v>
      </c>
      <c r="G204" t="s">
        <v>849</v>
      </c>
      <c r="H204" t="s">
        <v>850</v>
      </c>
      <c r="I204">
        <v>370</v>
      </c>
      <c r="J204" t="s">
        <v>851</v>
      </c>
      <c r="K204" t="s">
        <v>828</v>
      </c>
      <c r="L204" t="s">
        <v>830</v>
      </c>
      <c r="M204">
        <v>0</v>
      </c>
      <c r="N204">
        <v>0</v>
      </c>
      <c r="O204">
        <v>0</v>
      </c>
      <c r="P204">
        <v>0</v>
      </c>
      <c r="Q204">
        <v>0</v>
      </c>
      <c r="R204">
        <v>0</v>
      </c>
      <c r="S204">
        <v>0</v>
      </c>
      <c r="T204">
        <v>0</v>
      </c>
      <c r="U204">
        <v>0</v>
      </c>
      <c r="V204">
        <v>0</v>
      </c>
    </row>
    <row r="205" spans="1:22" x14ac:dyDescent="0.3">
      <c r="A205">
        <v>202324</v>
      </c>
      <c r="B205" t="s">
        <v>820</v>
      </c>
      <c r="C205" t="s">
        <v>821</v>
      </c>
      <c r="D205" t="s">
        <v>822</v>
      </c>
      <c r="E205" t="s">
        <v>823</v>
      </c>
      <c r="F205" t="s">
        <v>848</v>
      </c>
      <c r="G205" t="s">
        <v>849</v>
      </c>
      <c r="H205" t="s">
        <v>850</v>
      </c>
      <c r="I205">
        <v>370</v>
      </c>
      <c r="J205" t="s">
        <v>851</v>
      </c>
      <c r="K205" t="s">
        <v>828</v>
      </c>
      <c r="L205" t="s">
        <v>830</v>
      </c>
      <c r="M205">
        <v>0</v>
      </c>
      <c r="N205">
        <v>0</v>
      </c>
      <c r="O205">
        <v>0</v>
      </c>
      <c r="P205">
        <v>0</v>
      </c>
      <c r="Q205">
        <v>0</v>
      </c>
      <c r="R205">
        <v>0</v>
      </c>
      <c r="S205">
        <v>0</v>
      </c>
      <c r="T205">
        <v>0</v>
      </c>
      <c r="U205">
        <v>0</v>
      </c>
      <c r="V205">
        <v>0</v>
      </c>
    </row>
    <row r="206" spans="1:22" x14ac:dyDescent="0.3">
      <c r="A206">
        <v>202122</v>
      </c>
      <c r="B206" t="s">
        <v>820</v>
      </c>
      <c r="C206" t="s">
        <v>821</v>
      </c>
      <c r="D206" t="s">
        <v>822</v>
      </c>
      <c r="E206" t="s">
        <v>823</v>
      </c>
      <c r="F206" t="s">
        <v>848</v>
      </c>
      <c r="G206" t="s">
        <v>849</v>
      </c>
      <c r="H206" t="s">
        <v>850</v>
      </c>
      <c r="I206">
        <v>370</v>
      </c>
      <c r="J206" t="s">
        <v>851</v>
      </c>
      <c r="K206" t="s">
        <v>828</v>
      </c>
      <c r="L206" t="s">
        <v>537</v>
      </c>
      <c r="M206">
        <v>0</v>
      </c>
      <c r="N206">
        <v>2501366</v>
      </c>
      <c r="O206">
        <v>1393162</v>
      </c>
      <c r="P206">
        <v>5490441</v>
      </c>
      <c r="Q206">
        <v>803255</v>
      </c>
      <c r="R206">
        <v>916370</v>
      </c>
      <c r="S206">
        <v>11104594</v>
      </c>
      <c r="T206">
        <v>0</v>
      </c>
      <c r="U206">
        <v>11104594</v>
      </c>
      <c r="V206">
        <v>197</v>
      </c>
    </row>
    <row r="207" spans="1:22" x14ac:dyDescent="0.3">
      <c r="A207">
        <v>202223</v>
      </c>
      <c r="B207" t="s">
        <v>820</v>
      </c>
      <c r="C207" t="s">
        <v>821</v>
      </c>
      <c r="D207" t="s">
        <v>822</v>
      </c>
      <c r="E207" t="s">
        <v>823</v>
      </c>
      <c r="F207" t="s">
        <v>848</v>
      </c>
      <c r="G207" t="s">
        <v>849</v>
      </c>
      <c r="H207" t="s">
        <v>850</v>
      </c>
      <c r="I207">
        <v>370</v>
      </c>
      <c r="J207" t="s">
        <v>851</v>
      </c>
      <c r="K207" t="s">
        <v>828</v>
      </c>
      <c r="L207" t="s">
        <v>537</v>
      </c>
      <c r="M207">
        <v>0</v>
      </c>
      <c r="N207">
        <v>2628690</v>
      </c>
      <c r="O207">
        <v>1595917</v>
      </c>
      <c r="P207">
        <v>5787093</v>
      </c>
      <c r="Q207">
        <v>523543</v>
      </c>
      <c r="R207">
        <v>916370</v>
      </c>
      <c r="S207">
        <v>11451613</v>
      </c>
      <c r="T207">
        <v>0</v>
      </c>
      <c r="U207">
        <v>11451613</v>
      </c>
      <c r="V207">
        <v>204</v>
      </c>
    </row>
    <row r="208" spans="1:22" x14ac:dyDescent="0.3">
      <c r="A208">
        <v>202324</v>
      </c>
      <c r="B208" t="s">
        <v>820</v>
      </c>
      <c r="C208" t="s">
        <v>821</v>
      </c>
      <c r="D208" t="s">
        <v>822</v>
      </c>
      <c r="E208" t="s">
        <v>823</v>
      </c>
      <c r="F208" t="s">
        <v>848</v>
      </c>
      <c r="G208" t="s">
        <v>849</v>
      </c>
      <c r="H208" t="s">
        <v>850</v>
      </c>
      <c r="I208">
        <v>370</v>
      </c>
      <c r="J208" t="s">
        <v>851</v>
      </c>
      <c r="K208" t="s">
        <v>828</v>
      </c>
      <c r="L208" t="s">
        <v>537</v>
      </c>
      <c r="M208">
        <v>0</v>
      </c>
      <c r="N208">
        <v>2922015</v>
      </c>
      <c r="O208">
        <v>1697015</v>
      </c>
      <c r="P208">
        <v>6233276</v>
      </c>
      <c r="Q208">
        <v>723922</v>
      </c>
      <c r="R208">
        <v>1205761</v>
      </c>
      <c r="S208">
        <v>12781989</v>
      </c>
      <c r="T208">
        <v>0</v>
      </c>
      <c r="U208">
        <v>12781989</v>
      </c>
      <c r="V208">
        <v>234</v>
      </c>
    </row>
    <row r="209" spans="1:22" x14ac:dyDescent="0.3">
      <c r="A209">
        <v>202122</v>
      </c>
      <c r="B209" t="s">
        <v>820</v>
      </c>
      <c r="C209" t="s">
        <v>821</v>
      </c>
      <c r="D209" t="s">
        <v>822</v>
      </c>
      <c r="E209" t="s">
        <v>823</v>
      </c>
      <c r="F209" t="s">
        <v>848</v>
      </c>
      <c r="G209" t="s">
        <v>849</v>
      </c>
      <c r="H209" t="s">
        <v>850</v>
      </c>
      <c r="I209">
        <v>370</v>
      </c>
      <c r="J209" t="s">
        <v>851</v>
      </c>
      <c r="K209" t="s">
        <v>828</v>
      </c>
      <c r="L209" t="s">
        <v>572</v>
      </c>
      <c r="M209">
        <v>0</v>
      </c>
      <c r="N209">
        <v>0</v>
      </c>
      <c r="O209">
        <v>0</v>
      </c>
      <c r="P209">
        <v>15197459</v>
      </c>
      <c r="Q209">
        <v>0</v>
      </c>
      <c r="R209">
        <v>783131</v>
      </c>
      <c r="S209">
        <v>15980590</v>
      </c>
      <c r="T209">
        <v>0</v>
      </c>
      <c r="U209">
        <v>15980590</v>
      </c>
      <c r="V209">
        <v>284</v>
      </c>
    </row>
    <row r="210" spans="1:22" x14ac:dyDescent="0.3">
      <c r="A210">
        <v>202223</v>
      </c>
      <c r="B210" t="s">
        <v>820</v>
      </c>
      <c r="C210" t="s">
        <v>821</v>
      </c>
      <c r="D210" t="s">
        <v>822</v>
      </c>
      <c r="E210" t="s">
        <v>823</v>
      </c>
      <c r="F210" t="s">
        <v>848</v>
      </c>
      <c r="G210" t="s">
        <v>849</v>
      </c>
      <c r="H210" t="s">
        <v>850</v>
      </c>
      <c r="I210">
        <v>370</v>
      </c>
      <c r="J210" t="s">
        <v>851</v>
      </c>
      <c r="K210" t="s">
        <v>828</v>
      </c>
      <c r="L210" t="s">
        <v>572</v>
      </c>
      <c r="M210">
        <v>0</v>
      </c>
      <c r="N210">
        <v>0</v>
      </c>
      <c r="O210">
        <v>0</v>
      </c>
      <c r="P210">
        <v>17729214</v>
      </c>
      <c r="Q210">
        <v>0</v>
      </c>
      <c r="R210">
        <v>1049071</v>
      </c>
      <c r="S210">
        <v>18778285</v>
      </c>
      <c r="T210">
        <v>0</v>
      </c>
      <c r="U210">
        <v>18778285</v>
      </c>
      <c r="V210">
        <v>334</v>
      </c>
    </row>
    <row r="211" spans="1:22" x14ac:dyDescent="0.3">
      <c r="A211">
        <v>202324</v>
      </c>
      <c r="B211" t="s">
        <v>820</v>
      </c>
      <c r="C211" t="s">
        <v>821</v>
      </c>
      <c r="D211" t="s">
        <v>822</v>
      </c>
      <c r="E211" t="s">
        <v>823</v>
      </c>
      <c r="F211" t="s">
        <v>848</v>
      </c>
      <c r="G211" t="s">
        <v>849</v>
      </c>
      <c r="H211" t="s">
        <v>850</v>
      </c>
      <c r="I211">
        <v>370</v>
      </c>
      <c r="J211" t="s">
        <v>851</v>
      </c>
      <c r="K211" t="s">
        <v>828</v>
      </c>
      <c r="L211" t="s">
        <v>572</v>
      </c>
      <c r="M211">
        <v>0</v>
      </c>
      <c r="N211">
        <v>0</v>
      </c>
      <c r="O211">
        <v>0</v>
      </c>
      <c r="P211">
        <v>19219574</v>
      </c>
      <c r="Q211">
        <v>0</v>
      </c>
      <c r="R211">
        <v>954782</v>
      </c>
      <c r="S211">
        <v>20174356</v>
      </c>
      <c r="T211">
        <v>0</v>
      </c>
      <c r="U211">
        <v>20174356</v>
      </c>
      <c r="V211">
        <v>370</v>
      </c>
    </row>
    <row r="212" spans="1:22" x14ac:dyDescent="0.3">
      <c r="A212">
        <v>202122</v>
      </c>
      <c r="B212" t="s">
        <v>820</v>
      </c>
      <c r="C212" t="s">
        <v>821</v>
      </c>
      <c r="D212" t="s">
        <v>822</v>
      </c>
      <c r="E212" t="s">
        <v>823</v>
      </c>
      <c r="F212" t="s">
        <v>848</v>
      </c>
      <c r="G212" t="s">
        <v>849</v>
      </c>
      <c r="H212" t="s">
        <v>850</v>
      </c>
      <c r="I212">
        <v>370</v>
      </c>
      <c r="J212" t="s">
        <v>851</v>
      </c>
      <c r="K212" t="s">
        <v>828</v>
      </c>
      <c r="L212" t="s">
        <v>539</v>
      </c>
      <c r="M212">
        <v>0</v>
      </c>
      <c r="N212">
        <v>0</v>
      </c>
      <c r="O212">
        <v>0</v>
      </c>
      <c r="P212" t="s">
        <v>829</v>
      </c>
      <c r="Q212" t="s">
        <v>829</v>
      </c>
      <c r="R212" t="s">
        <v>829</v>
      </c>
      <c r="S212">
        <v>0</v>
      </c>
      <c r="T212">
        <v>0</v>
      </c>
      <c r="U212">
        <v>0</v>
      </c>
      <c r="V212">
        <v>0</v>
      </c>
    </row>
    <row r="213" spans="1:22" x14ac:dyDescent="0.3">
      <c r="A213">
        <v>202223</v>
      </c>
      <c r="B213" t="s">
        <v>820</v>
      </c>
      <c r="C213" t="s">
        <v>821</v>
      </c>
      <c r="D213" t="s">
        <v>822</v>
      </c>
      <c r="E213" t="s">
        <v>823</v>
      </c>
      <c r="F213" t="s">
        <v>848</v>
      </c>
      <c r="G213" t="s">
        <v>849</v>
      </c>
      <c r="H213" t="s">
        <v>850</v>
      </c>
      <c r="I213">
        <v>370</v>
      </c>
      <c r="J213" t="s">
        <v>851</v>
      </c>
      <c r="K213" t="s">
        <v>828</v>
      </c>
      <c r="L213" t="s">
        <v>539</v>
      </c>
      <c r="M213">
        <v>0</v>
      </c>
      <c r="N213">
        <v>0</v>
      </c>
      <c r="O213">
        <v>0</v>
      </c>
      <c r="P213" t="s">
        <v>829</v>
      </c>
      <c r="Q213" t="s">
        <v>829</v>
      </c>
      <c r="R213" t="s">
        <v>829</v>
      </c>
      <c r="S213">
        <v>0</v>
      </c>
      <c r="T213">
        <v>0</v>
      </c>
      <c r="U213">
        <v>0</v>
      </c>
      <c r="V213">
        <v>0</v>
      </c>
    </row>
    <row r="214" spans="1:22" x14ac:dyDescent="0.3">
      <c r="A214">
        <v>202324</v>
      </c>
      <c r="B214" t="s">
        <v>820</v>
      </c>
      <c r="C214" t="s">
        <v>821</v>
      </c>
      <c r="D214" t="s">
        <v>822</v>
      </c>
      <c r="E214" t="s">
        <v>823</v>
      </c>
      <c r="F214" t="s">
        <v>848</v>
      </c>
      <c r="G214" t="s">
        <v>849</v>
      </c>
      <c r="H214" t="s">
        <v>850</v>
      </c>
      <c r="I214">
        <v>370</v>
      </c>
      <c r="J214" t="s">
        <v>851</v>
      </c>
      <c r="K214" t="s">
        <v>828</v>
      </c>
      <c r="L214" t="s">
        <v>539</v>
      </c>
      <c r="M214">
        <v>0</v>
      </c>
      <c r="N214">
        <v>0</v>
      </c>
      <c r="O214">
        <v>0</v>
      </c>
      <c r="P214" t="s">
        <v>829</v>
      </c>
      <c r="Q214" t="s">
        <v>829</v>
      </c>
      <c r="R214" t="s">
        <v>829</v>
      </c>
      <c r="S214">
        <v>0</v>
      </c>
      <c r="T214">
        <v>0</v>
      </c>
      <c r="U214">
        <v>0</v>
      </c>
      <c r="V214">
        <v>0</v>
      </c>
    </row>
    <row r="215" spans="1:22" x14ac:dyDescent="0.3">
      <c r="A215">
        <v>202122</v>
      </c>
      <c r="B215" t="s">
        <v>820</v>
      </c>
      <c r="C215" t="s">
        <v>821</v>
      </c>
      <c r="D215" t="s">
        <v>822</v>
      </c>
      <c r="E215" t="s">
        <v>823</v>
      </c>
      <c r="F215" t="s">
        <v>848</v>
      </c>
      <c r="G215" t="s">
        <v>849</v>
      </c>
      <c r="H215" t="s">
        <v>850</v>
      </c>
      <c r="I215">
        <v>370</v>
      </c>
      <c r="J215" t="s">
        <v>851</v>
      </c>
      <c r="K215" t="s">
        <v>828</v>
      </c>
      <c r="L215" t="s">
        <v>541</v>
      </c>
      <c r="M215">
        <v>50374</v>
      </c>
      <c r="N215">
        <v>608825</v>
      </c>
      <c r="O215">
        <v>376905</v>
      </c>
      <c r="P215">
        <v>11693</v>
      </c>
      <c r="Q215">
        <v>0</v>
      </c>
      <c r="R215">
        <v>0</v>
      </c>
      <c r="S215">
        <v>1047797</v>
      </c>
      <c r="T215">
        <v>0</v>
      </c>
      <c r="U215">
        <v>1047797</v>
      </c>
      <c r="V215">
        <v>19</v>
      </c>
    </row>
    <row r="216" spans="1:22" x14ac:dyDescent="0.3">
      <c r="A216">
        <v>202223</v>
      </c>
      <c r="B216" t="s">
        <v>820</v>
      </c>
      <c r="C216" t="s">
        <v>821</v>
      </c>
      <c r="D216" t="s">
        <v>822</v>
      </c>
      <c r="E216" t="s">
        <v>823</v>
      </c>
      <c r="F216" t="s">
        <v>848</v>
      </c>
      <c r="G216" t="s">
        <v>849</v>
      </c>
      <c r="H216" t="s">
        <v>850</v>
      </c>
      <c r="I216">
        <v>370</v>
      </c>
      <c r="J216" t="s">
        <v>851</v>
      </c>
      <c r="K216" t="s">
        <v>828</v>
      </c>
      <c r="L216" t="s">
        <v>541</v>
      </c>
      <c r="M216">
        <v>54035</v>
      </c>
      <c r="N216">
        <v>653070</v>
      </c>
      <c r="O216">
        <v>404297</v>
      </c>
      <c r="P216">
        <v>12542</v>
      </c>
      <c r="Q216">
        <v>0</v>
      </c>
      <c r="R216">
        <v>0</v>
      </c>
      <c r="S216">
        <v>1123944</v>
      </c>
      <c r="T216">
        <v>0</v>
      </c>
      <c r="U216">
        <v>1123944</v>
      </c>
      <c r="V216">
        <v>20</v>
      </c>
    </row>
    <row r="217" spans="1:22" x14ac:dyDescent="0.3">
      <c r="A217">
        <v>202324</v>
      </c>
      <c r="B217" t="s">
        <v>820</v>
      </c>
      <c r="C217" t="s">
        <v>821</v>
      </c>
      <c r="D217" t="s">
        <v>822</v>
      </c>
      <c r="E217" t="s">
        <v>823</v>
      </c>
      <c r="F217" t="s">
        <v>848</v>
      </c>
      <c r="G217" t="s">
        <v>849</v>
      </c>
      <c r="H217" t="s">
        <v>850</v>
      </c>
      <c r="I217">
        <v>370</v>
      </c>
      <c r="J217" t="s">
        <v>851</v>
      </c>
      <c r="K217" t="s">
        <v>828</v>
      </c>
      <c r="L217" t="s">
        <v>541</v>
      </c>
      <c r="M217">
        <v>57346</v>
      </c>
      <c r="N217">
        <v>693087</v>
      </c>
      <c r="O217">
        <v>429070</v>
      </c>
      <c r="P217">
        <v>13311</v>
      </c>
      <c r="Q217">
        <v>0</v>
      </c>
      <c r="R217">
        <v>0</v>
      </c>
      <c r="S217">
        <v>1192814</v>
      </c>
      <c r="T217">
        <v>0</v>
      </c>
      <c r="U217">
        <v>1192814</v>
      </c>
      <c r="V217">
        <v>22</v>
      </c>
    </row>
    <row r="218" spans="1:22" x14ac:dyDescent="0.3">
      <c r="A218">
        <v>202122</v>
      </c>
      <c r="B218" t="s">
        <v>820</v>
      </c>
      <c r="C218" t="s">
        <v>821</v>
      </c>
      <c r="D218" t="s">
        <v>822</v>
      </c>
      <c r="E218" t="s">
        <v>823</v>
      </c>
      <c r="F218" t="s">
        <v>848</v>
      </c>
      <c r="G218" t="s">
        <v>849</v>
      </c>
      <c r="H218" t="s">
        <v>850</v>
      </c>
      <c r="I218">
        <v>370</v>
      </c>
      <c r="J218" t="s">
        <v>851</v>
      </c>
      <c r="K218" t="s">
        <v>828</v>
      </c>
      <c r="L218" t="s">
        <v>831</v>
      </c>
      <c r="M218" t="s">
        <v>829</v>
      </c>
      <c r="N218" t="s">
        <v>829</v>
      </c>
      <c r="O218" t="s">
        <v>829</v>
      </c>
      <c r="P218">
        <v>87739</v>
      </c>
      <c r="Q218">
        <v>12261</v>
      </c>
      <c r="R218" t="s">
        <v>829</v>
      </c>
      <c r="S218">
        <v>100000</v>
      </c>
      <c r="T218">
        <v>0</v>
      </c>
      <c r="U218">
        <v>100000</v>
      </c>
      <c r="V218">
        <v>2</v>
      </c>
    </row>
    <row r="219" spans="1:22" x14ac:dyDescent="0.3">
      <c r="A219">
        <v>202223</v>
      </c>
      <c r="B219" t="s">
        <v>820</v>
      </c>
      <c r="C219" t="s">
        <v>821</v>
      </c>
      <c r="D219" t="s">
        <v>822</v>
      </c>
      <c r="E219" t="s">
        <v>823</v>
      </c>
      <c r="F219" t="s">
        <v>848</v>
      </c>
      <c r="G219" t="s">
        <v>849</v>
      </c>
      <c r="H219" t="s">
        <v>850</v>
      </c>
      <c r="I219">
        <v>370</v>
      </c>
      <c r="J219" t="s">
        <v>851</v>
      </c>
      <c r="K219" t="s">
        <v>828</v>
      </c>
      <c r="L219" t="s">
        <v>831</v>
      </c>
      <c r="M219" t="s">
        <v>829</v>
      </c>
      <c r="N219" t="s">
        <v>829</v>
      </c>
      <c r="O219" t="s">
        <v>829</v>
      </c>
      <c r="P219">
        <v>87739</v>
      </c>
      <c r="Q219">
        <v>12261</v>
      </c>
      <c r="R219" t="s">
        <v>829</v>
      </c>
      <c r="S219">
        <v>100000</v>
      </c>
      <c r="T219">
        <v>0</v>
      </c>
      <c r="U219">
        <v>100000</v>
      </c>
      <c r="V219">
        <v>2</v>
      </c>
    </row>
    <row r="220" spans="1:22" x14ac:dyDescent="0.3">
      <c r="A220">
        <v>202324</v>
      </c>
      <c r="B220" t="s">
        <v>820</v>
      </c>
      <c r="C220" t="s">
        <v>821</v>
      </c>
      <c r="D220" t="s">
        <v>822</v>
      </c>
      <c r="E220" t="s">
        <v>823</v>
      </c>
      <c r="F220" t="s">
        <v>848</v>
      </c>
      <c r="G220" t="s">
        <v>849</v>
      </c>
      <c r="H220" t="s">
        <v>850</v>
      </c>
      <c r="I220">
        <v>370</v>
      </c>
      <c r="J220" t="s">
        <v>851</v>
      </c>
      <c r="K220" t="s">
        <v>828</v>
      </c>
      <c r="L220" t="s">
        <v>831</v>
      </c>
      <c r="M220" t="s">
        <v>829</v>
      </c>
      <c r="N220" t="s">
        <v>829</v>
      </c>
      <c r="O220" t="s">
        <v>829</v>
      </c>
      <c r="P220">
        <v>111937</v>
      </c>
      <c r="Q220">
        <v>15114</v>
      </c>
      <c r="R220" t="s">
        <v>829</v>
      </c>
      <c r="S220">
        <v>127051</v>
      </c>
      <c r="T220">
        <v>0</v>
      </c>
      <c r="U220">
        <v>127051</v>
      </c>
      <c r="V220">
        <v>2</v>
      </c>
    </row>
    <row r="221" spans="1:22" x14ac:dyDescent="0.3">
      <c r="A221">
        <v>202122</v>
      </c>
      <c r="B221" t="s">
        <v>820</v>
      </c>
      <c r="C221" t="s">
        <v>821</v>
      </c>
      <c r="D221" t="s">
        <v>822</v>
      </c>
      <c r="E221" t="s">
        <v>823</v>
      </c>
      <c r="F221" t="s">
        <v>848</v>
      </c>
      <c r="G221" t="s">
        <v>849</v>
      </c>
      <c r="H221" t="s">
        <v>850</v>
      </c>
      <c r="I221">
        <v>370</v>
      </c>
      <c r="J221" t="s">
        <v>851</v>
      </c>
      <c r="K221" t="s">
        <v>828</v>
      </c>
      <c r="L221" t="s">
        <v>832</v>
      </c>
      <c r="M221">
        <v>0</v>
      </c>
      <c r="N221">
        <v>0</v>
      </c>
      <c r="O221">
        <v>0</v>
      </c>
      <c r="P221">
        <v>0</v>
      </c>
      <c r="Q221">
        <v>816775</v>
      </c>
      <c r="R221">
        <v>0</v>
      </c>
      <c r="S221">
        <v>816775</v>
      </c>
      <c r="T221">
        <v>0</v>
      </c>
      <c r="U221">
        <v>816775</v>
      </c>
      <c r="V221">
        <v>14</v>
      </c>
    </row>
    <row r="222" spans="1:22" x14ac:dyDescent="0.3">
      <c r="A222">
        <v>202223</v>
      </c>
      <c r="B222" t="s">
        <v>820</v>
      </c>
      <c r="C222" t="s">
        <v>821</v>
      </c>
      <c r="D222" t="s">
        <v>822</v>
      </c>
      <c r="E222" t="s">
        <v>823</v>
      </c>
      <c r="F222" t="s">
        <v>848</v>
      </c>
      <c r="G222" t="s">
        <v>849</v>
      </c>
      <c r="H222" t="s">
        <v>850</v>
      </c>
      <c r="I222">
        <v>370</v>
      </c>
      <c r="J222" t="s">
        <v>851</v>
      </c>
      <c r="K222" t="s">
        <v>828</v>
      </c>
      <c r="L222" t="s">
        <v>832</v>
      </c>
      <c r="M222">
        <v>0</v>
      </c>
      <c r="N222">
        <v>0</v>
      </c>
      <c r="O222">
        <v>0</v>
      </c>
      <c r="P222">
        <v>0</v>
      </c>
      <c r="Q222">
        <v>747073</v>
      </c>
      <c r="R222">
        <v>0</v>
      </c>
      <c r="S222">
        <v>747073</v>
      </c>
      <c r="T222">
        <v>0</v>
      </c>
      <c r="U222">
        <v>747073</v>
      </c>
      <c r="V222">
        <v>13</v>
      </c>
    </row>
    <row r="223" spans="1:22" x14ac:dyDescent="0.3">
      <c r="A223">
        <v>202324</v>
      </c>
      <c r="B223" t="s">
        <v>820</v>
      </c>
      <c r="C223" t="s">
        <v>821</v>
      </c>
      <c r="D223" t="s">
        <v>822</v>
      </c>
      <c r="E223" t="s">
        <v>823</v>
      </c>
      <c r="F223" t="s">
        <v>848</v>
      </c>
      <c r="G223" t="s">
        <v>849</v>
      </c>
      <c r="H223" t="s">
        <v>850</v>
      </c>
      <c r="I223">
        <v>370</v>
      </c>
      <c r="J223" t="s">
        <v>851</v>
      </c>
      <c r="K223" t="s">
        <v>828</v>
      </c>
      <c r="L223" t="s">
        <v>832</v>
      </c>
      <c r="M223">
        <v>0</v>
      </c>
      <c r="N223">
        <v>0</v>
      </c>
      <c r="O223">
        <v>0</v>
      </c>
      <c r="P223">
        <v>0</v>
      </c>
      <c r="Q223">
        <v>807134</v>
      </c>
      <c r="R223">
        <v>0</v>
      </c>
      <c r="S223">
        <v>807134</v>
      </c>
      <c r="T223">
        <v>0</v>
      </c>
      <c r="U223">
        <v>807134</v>
      </c>
      <c r="V223">
        <v>15</v>
      </c>
    </row>
    <row r="224" spans="1:22" x14ac:dyDescent="0.3">
      <c r="A224">
        <v>202122</v>
      </c>
      <c r="B224" t="s">
        <v>820</v>
      </c>
      <c r="C224" t="s">
        <v>821</v>
      </c>
      <c r="D224" t="s">
        <v>822</v>
      </c>
      <c r="E224" t="s">
        <v>823</v>
      </c>
      <c r="F224" t="s">
        <v>848</v>
      </c>
      <c r="G224" t="s">
        <v>849</v>
      </c>
      <c r="H224" t="s">
        <v>850</v>
      </c>
      <c r="I224">
        <v>370</v>
      </c>
      <c r="J224" t="s">
        <v>851</v>
      </c>
      <c r="K224" t="s">
        <v>828</v>
      </c>
      <c r="L224" t="s">
        <v>544</v>
      </c>
      <c r="M224">
        <v>0</v>
      </c>
      <c r="N224">
        <v>0</v>
      </c>
      <c r="O224">
        <v>0</v>
      </c>
      <c r="P224">
        <v>0</v>
      </c>
      <c r="Q224">
        <v>0</v>
      </c>
      <c r="R224">
        <v>0</v>
      </c>
      <c r="S224">
        <v>0</v>
      </c>
      <c r="T224">
        <v>0</v>
      </c>
      <c r="U224">
        <v>0</v>
      </c>
      <c r="V224">
        <v>0</v>
      </c>
    </row>
    <row r="225" spans="1:22" x14ac:dyDescent="0.3">
      <c r="A225">
        <v>202223</v>
      </c>
      <c r="B225" t="s">
        <v>820</v>
      </c>
      <c r="C225" t="s">
        <v>821</v>
      </c>
      <c r="D225" t="s">
        <v>822</v>
      </c>
      <c r="E225" t="s">
        <v>823</v>
      </c>
      <c r="F225" t="s">
        <v>848</v>
      </c>
      <c r="G225" t="s">
        <v>849</v>
      </c>
      <c r="H225" t="s">
        <v>850</v>
      </c>
      <c r="I225">
        <v>370</v>
      </c>
      <c r="J225" t="s">
        <v>851</v>
      </c>
      <c r="K225" t="s">
        <v>828</v>
      </c>
      <c r="L225" t="s">
        <v>544</v>
      </c>
      <c r="M225">
        <v>0</v>
      </c>
      <c r="N225">
        <v>0</v>
      </c>
      <c r="O225">
        <v>0</v>
      </c>
      <c r="P225">
        <v>0</v>
      </c>
      <c r="Q225">
        <v>0</v>
      </c>
      <c r="R225">
        <v>0</v>
      </c>
      <c r="S225">
        <v>0</v>
      </c>
      <c r="T225">
        <v>0</v>
      </c>
      <c r="U225">
        <v>0</v>
      </c>
      <c r="V225">
        <v>0</v>
      </c>
    </row>
    <row r="226" spans="1:22" x14ac:dyDescent="0.3">
      <c r="A226">
        <v>202324</v>
      </c>
      <c r="B226" t="s">
        <v>820</v>
      </c>
      <c r="C226" t="s">
        <v>821</v>
      </c>
      <c r="D226" t="s">
        <v>822</v>
      </c>
      <c r="E226" t="s">
        <v>823</v>
      </c>
      <c r="F226" t="s">
        <v>848</v>
      </c>
      <c r="G226" t="s">
        <v>849</v>
      </c>
      <c r="H226" t="s">
        <v>850</v>
      </c>
      <c r="I226">
        <v>370</v>
      </c>
      <c r="J226" t="s">
        <v>851</v>
      </c>
      <c r="K226" t="s">
        <v>828</v>
      </c>
      <c r="L226" t="s">
        <v>544</v>
      </c>
      <c r="M226">
        <v>0</v>
      </c>
      <c r="N226">
        <v>0</v>
      </c>
      <c r="O226">
        <v>0</v>
      </c>
      <c r="P226">
        <v>0</v>
      </c>
      <c r="Q226">
        <v>0</v>
      </c>
      <c r="R226">
        <v>0</v>
      </c>
      <c r="S226">
        <v>0</v>
      </c>
      <c r="T226">
        <v>0</v>
      </c>
      <c r="U226">
        <v>0</v>
      </c>
      <c r="V226">
        <v>0</v>
      </c>
    </row>
    <row r="227" spans="1:22" x14ac:dyDescent="0.3">
      <c r="A227">
        <v>202122</v>
      </c>
      <c r="B227" t="s">
        <v>820</v>
      </c>
      <c r="C227" t="s">
        <v>821</v>
      </c>
      <c r="D227" t="s">
        <v>822</v>
      </c>
      <c r="E227" t="s">
        <v>823</v>
      </c>
      <c r="F227" t="s">
        <v>848</v>
      </c>
      <c r="G227" t="s">
        <v>849</v>
      </c>
      <c r="H227" t="s">
        <v>850</v>
      </c>
      <c r="I227">
        <v>370</v>
      </c>
      <c r="J227" t="s">
        <v>851</v>
      </c>
      <c r="K227" t="s">
        <v>828</v>
      </c>
      <c r="L227" t="s">
        <v>600</v>
      </c>
      <c r="M227" t="s">
        <v>829</v>
      </c>
      <c r="N227" t="s">
        <v>829</v>
      </c>
      <c r="O227" t="s">
        <v>829</v>
      </c>
      <c r="P227">
        <v>0</v>
      </c>
      <c r="Q227">
        <v>0</v>
      </c>
      <c r="R227" t="s">
        <v>829</v>
      </c>
      <c r="S227">
        <v>0</v>
      </c>
      <c r="T227">
        <v>0</v>
      </c>
      <c r="U227">
        <v>0</v>
      </c>
      <c r="V227">
        <v>0</v>
      </c>
    </row>
    <row r="228" spans="1:22" x14ac:dyDescent="0.3">
      <c r="A228">
        <v>202223</v>
      </c>
      <c r="B228" t="s">
        <v>820</v>
      </c>
      <c r="C228" t="s">
        <v>821</v>
      </c>
      <c r="D228" t="s">
        <v>822</v>
      </c>
      <c r="E228" t="s">
        <v>823</v>
      </c>
      <c r="F228" t="s">
        <v>848</v>
      </c>
      <c r="G228" t="s">
        <v>849</v>
      </c>
      <c r="H228" t="s">
        <v>850</v>
      </c>
      <c r="I228">
        <v>370</v>
      </c>
      <c r="J228" t="s">
        <v>851</v>
      </c>
      <c r="K228" t="s">
        <v>828</v>
      </c>
      <c r="L228" t="s">
        <v>600</v>
      </c>
      <c r="M228" t="s">
        <v>829</v>
      </c>
      <c r="N228" t="s">
        <v>829</v>
      </c>
      <c r="O228" t="s">
        <v>829</v>
      </c>
      <c r="P228">
        <v>0</v>
      </c>
      <c r="Q228">
        <v>0</v>
      </c>
      <c r="R228" t="s">
        <v>829</v>
      </c>
      <c r="S228">
        <v>0</v>
      </c>
      <c r="T228">
        <v>0</v>
      </c>
      <c r="U228">
        <v>0</v>
      </c>
      <c r="V228">
        <v>0</v>
      </c>
    </row>
    <row r="229" spans="1:22" x14ac:dyDescent="0.3">
      <c r="A229">
        <v>202324</v>
      </c>
      <c r="B229" t="s">
        <v>820</v>
      </c>
      <c r="C229" t="s">
        <v>821</v>
      </c>
      <c r="D229" t="s">
        <v>822</v>
      </c>
      <c r="E229" t="s">
        <v>823</v>
      </c>
      <c r="F229" t="s">
        <v>848</v>
      </c>
      <c r="G229" t="s">
        <v>849</v>
      </c>
      <c r="H229" t="s">
        <v>850</v>
      </c>
      <c r="I229">
        <v>370</v>
      </c>
      <c r="J229" t="s">
        <v>851</v>
      </c>
      <c r="K229" t="s">
        <v>828</v>
      </c>
      <c r="L229" t="s">
        <v>600</v>
      </c>
      <c r="M229" t="s">
        <v>829</v>
      </c>
      <c r="N229" t="s">
        <v>829</v>
      </c>
      <c r="O229" t="s">
        <v>829</v>
      </c>
      <c r="P229">
        <v>0</v>
      </c>
      <c r="Q229">
        <v>0</v>
      </c>
      <c r="R229" t="s">
        <v>829</v>
      </c>
      <c r="S229">
        <v>0</v>
      </c>
      <c r="T229">
        <v>0</v>
      </c>
      <c r="U229">
        <v>0</v>
      </c>
      <c r="V229">
        <v>0</v>
      </c>
    </row>
    <row r="230" spans="1:22" x14ac:dyDescent="0.3">
      <c r="A230">
        <v>202122</v>
      </c>
      <c r="B230" t="s">
        <v>820</v>
      </c>
      <c r="C230" t="s">
        <v>821</v>
      </c>
      <c r="D230" t="s">
        <v>822</v>
      </c>
      <c r="E230" t="s">
        <v>823</v>
      </c>
      <c r="F230" t="s">
        <v>848</v>
      </c>
      <c r="G230" t="s">
        <v>849</v>
      </c>
      <c r="H230" t="s">
        <v>850</v>
      </c>
      <c r="I230">
        <v>370</v>
      </c>
      <c r="J230" t="s">
        <v>851</v>
      </c>
      <c r="K230" t="s">
        <v>828</v>
      </c>
      <c r="L230" t="s">
        <v>247</v>
      </c>
      <c r="M230">
        <v>0</v>
      </c>
      <c r="N230">
        <v>0</v>
      </c>
      <c r="O230">
        <v>0</v>
      </c>
      <c r="P230">
        <v>0</v>
      </c>
      <c r="Q230">
        <v>0</v>
      </c>
      <c r="R230">
        <v>0</v>
      </c>
      <c r="S230">
        <v>0</v>
      </c>
      <c r="T230">
        <v>0</v>
      </c>
      <c r="U230">
        <v>0</v>
      </c>
      <c r="V230">
        <v>0</v>
      </c>
    </row>
    <row r="231" spans="1:22" x14ac:dyDescent="0.3">
      <c r="A231">
        <v>202223</v>
      </c>
      <c r="B231" t="s">
        <v>820</v>
      </c>
      <c r="C231" t="s">
        <v>821</v>
      </c>
      <c r="D231" t="s">
        <v>822</v>
      </c>
      <c r="E231" t="s">
        <v>823</v>
      </c>
      <c r="F231" t="s">
        <v>848</v>
      </c>
      <c r="G231" t="s">
        <v>849</v>
      </c>
      <c r="H231" t="s">
        <v>850</v>
      </c>
      <c r="I231">
        <v>370</v>
      </c>
      <c r="J231" t="s">
        <v>851</v>
      </c>
      <c r="K231" t="s">
        <v>828</v>
      </c>
      <c r="L231" t="s">
        <v>247</v>
      </c>
      <c r="M231">
        <v>0</v>
      </c>
      <c r="N231">
        <v>0</v>
      </c>
      <c r="O231">
        <v>0</v>
      </c>
      <c r="P231">
        <v>0</v>
      </c>
      <c r="Q231">
        <v>0</v>
      </c>
      <c r="R231">
        <v>0</v>
      </c>
      <c r="S231">
        <v>0</v>
      </c>
      <c r="T231">
        <v>0</v>
      </c>
      <c r="U231">
        <v>0</v>
      </c>
      <c r="V231">
        <v>0</v>
      </c>
    </row>
    <row r="232" spans="1:22" x14ac:dyDescent="0.3">
      <c r="A232">
        <v>202324</v>
      </c>
      <c r="B232" t="s">
        <v>820</v>
      </c>
      <c r="C232" t="s">
        <v>821</v>
      </c>
      <c r="D232" t="s">
        <v>822</v>
      </c>
      <c r="E232" t="s">
        <v>823</v>
      </c>
      <c r="F232" t="s">
        <v>848</v>
      </c>
      <c r="G232" t="s">
        <v>849</v>
      </c>
      <c r="H232" t="s">
        <v>850</v>
      </c>
      <c r="I232">
        <v>370</v>
      </c>
      <c r="J232" t="s">
        <v>851</v>
      </c>
      <c r="K232" t="s">
        <v>828</v>
      </c>
      <c r="L232" t="s">
        <v>247</v>
      </c>
      <c r="M232">
        <v>0</v>
      </c>
      <c r="N232">
        <v>0</v>
      </c>
      <c r="O232">
        <v>0</v>
      </c>
      <c r="P232">
        <v>0</v>
      </c>
      <c r="Q232">
        <v>0</v>
      </c>
      <c r="R232">
        <v>0</v>
      </c>
      <c r="S232">
        <v>0</v>
      </c>
      <c r="T232">
        <v>0</v>
      </c>
      <c r="U232">
        <v>0</v>
      </c>
      <c r="V232">
        <v>0</v>
      </c>
    </row>
    <row r="233" spans="1:22" x14ac:dyDescent="0.3">
      <c r="A233">
        <v>202122</v>
      </c>
      <c r="B233" t="s">
        <v>820</v>
      </c>
      <c r="C233" t="s">
        <v>821</v>
      </c>
      <c r="D233" t="s">
        <v>822</v>
      </c>
      <c r="E233" t="s">
        <v>823</v>
      </c>
      <c r="F233" t="s">
        <v>848</v>
      </c>
      <c r="G233" t="s">
        <v>849</v>
      </c>
      <c r="H233" t="s">
        <v>850</v>
      </c>
      <c r="I233">
        <v>370</v>
      </c>
      <c r="J233" t="s">
        <v>851</v>
      </c>
      <c r="K233" t="s">
        <v>828</v>
      </c>
      <c r="L233" t="s">
        <v>833</v>
      </c>
      <c r="M233">
        <v>15204410</v>
      </c>
      <c r="N233">
        <v>42915409</v>
      </c>
      <c r="O233">
        <v>13470742</v>
      </c>
      <c r="P233">
        <v>20850105</v>
      </c>
      <c r="Q233">
        <v>1633609</v>
      </c>
      <c r="R233">
        <v>1699501</v>
      </c>
      <c r="S233">
        <v>96273454</v>
      </c>
      <c r="T233">
        <v>0</v>
      </c>
      <c r="U233">
        <v>96273454</v>
      </c>
      <c r="V233" t="s">
        <v>834</v>
      </c>
    </row>
    <row r="234" spans="1:22" x14ac:dyDescent="0.3">
      <c r="A234">
        <v>202223</v>
      </c>
      <c r="B234" t="s">
        <v>820</v>
      </c>
      <c r="C234" t="s">
        <v>821</v>
      </c>
      <c r="D234" t="s">
        <v>822</v>
      </c>
      <c r="E234" t="s">
        <v>823</v>
      </c>
      <c r="F234" t="s">
        <v>848</v>
      </c>
      <c r="G234" t="s">
        <v>849</v>
      </c>
      <c r="H234" t="s">
        <v>850</v>
      </c>
      <c r="I234">
        <v>370</v>
      </c>
      <c r="J234" t="s">
        <v>851</v>
      </c>
      <c r="K234" t="s">
        <v>828</v>
      </c>
      <c r="L234" t="s">
        <v>833</v>
      </c>
      <c r="M234">
        <v>15501042</v>
      </c>
      <c r="N234">
        <v>43242563</v>
      </c>
      <c r="O234">
        <v>14445823</v>
      </c>
      <c r="P234">
        <v>23676071</v>
      </c>
      <c r="Q234">
        <v>1283751</v>
      </c>
      <c r="R234">
        <v>1965441</v>
      </c>
      <c r="S234">
        <v>100678189</v>
      </c>
      <c r="T234">
        <v>0</v>
      </c>
      <c r="U234">
        <v>100678189</v>
      </c>
      <c r="V234" t="s">
        <v>834</v>
      </c>
    </row>
    <row r="235" spans="1:22" x14ac:dyDescent="0.3">
      <c r="A235">
        <v>202324</v>
      </c>
      <c r="B235" t="s">
        <v>820</v>
      </c>
      <c r="C235" t="s">
        <v>821</v>
      </c>
      <c r="D235" t="s">
        <v>822</v>
      </c>
      <c r="E235" t="s">
        <v>823</v>
      </c>
      <c r="F235" t="s">
        <v>848</v>
      </c>
      <c r="G235" t="s">
        <v>849</v>
      </c>
      <c r="H235" t="s">
        <v>850</v>
      </c>
      <c r="I235">
        <v>370</v>
      </c>
      <c r="J235" t="s">
        <v>851</v>
      </c>
      <c r="K235" t="s">
        <v>828</v>
      </c>
      <c r="L235" t="s">
        <v>833</v>
      </c>
      <c r="M235">
        <v>15981478</v>
      </c>
      <c r="N235">
        <v>43731031</v>
      </c>
      <c r="O235">
        <v>15681672</v>
      </c>
      <c r="P235">
        <v>25595729</v>
      </c>
      <c r="Q235">
        <v>1546869</v>
      </c>
      <c r="R235">
        <v>2160543</v>
      </c>
      <c r="S235">
        <v>105324636</v>
      </c>
      <c r="T235">
        <v>0</v>
      </c>
      <c r="U235">
        <v>105324636</v>
      </c>
      <c r="V235" t="s">
        <v>834</v>
      </c>
    </row>
    <row r="236" spans="1:22" x14ac:dyDescent="0.3">
      <c r="A236">
        <v>202122</v>
      </c>
      <c r="B236" t="s">
        <v>820</v>
      </c>
      <c r="C236" t="s">
        <v>821</v>
      </c>
      <c r="D236" t="s">
        <v>822</v>
      </c>
      <c r="E236" t="s">
        <v>823</v>
      </c>
      <c r="F236" t="s">
        <v>848</v>
      </c>
      <c r="G236" t="s">
        <v>849</v>
      </c>
      <c r="H236" t="s">
        <v>850</v>
      </c>
      <c r="I236">
        <v>370</v>
      </c>
      <c r="J236" t="s">
        <v>851</v>
      </c>
      <c r="K236" t="s">
        <v>835</v>
      </c>
      <c r="L236" t="s">
        <v>836</v>
      </c>
      <c r="M236" t="s">
        <v>829</v>
      </c>
      <c r="N236" t="s">
        <v>829</v>
      </c>
      <c r="O236" t="s">
        <v>829</v>
      </c>
      <c r="P236" t="s">
        <v>829</v>
      </c>
      <c r="Q236" t="s">
        <v>829</v>
      </c>
      <c r="R236" t="s">
        <v>829</v>
      </c>
      <c r="S236">
        <v>89082451</v>
      </c>
      <c r="T236" t="s">
        <v>829</v>
      </c>
      <c r="U236" t="s">
        <v>829</v>
      </c>
      <c r="V236" t="s">
        <v>834</v>
      </c>
    </row>
    <row r="237" spans="1:22" x14ac:dyDescent="0.3">
      <c r="A237">
        <v>202223</v>
      </c>
      <c r="B237" t="s">
        <v>820</v>
      </c>
      <c r="C237" t="s">
        <v>821</v>
      </c>
      <c r="D237" t="s">
        <v>822</v>
      </c>
      <c r="E237" t="s">
        <v>823</v>
      </c>
      <c r="F237" t="s">
        <v>848</v>
      </c>
      <c r="G237" t="s">
        <v>849</v>
      </c>
      <c r="H237" t="s">
        <v>850</v>
      </c>
      <c r="I237">
        <v>370</v>
      </c>
      <c r="J237" t="s">
        <v>851</v>
      </c>
      <c r="K237" t="s">
        <v>835</v>
      </c>
      <c r="L237" t="s">
        <v>836</v>
      </c>
      <c r="M237" t="s">
        <v>829</v>
      </c>
      <c r="N237" t="s">
        <v>829</v>
      </c>
      <c r="O237" t="s">
        <v>829</v>
      </c>
      <c r="P237" t="s">
        <v>829</v>
      </c>
      <c r="Q237" t="s">
        <v>829</v>
      </c>
      <c r="R237" t="s">
        <v>829</v>
      </c>
      <c r="S237">
        <v>95514428</v>
      </c>
      <c r="T237" t="s">
        <v>829</v>
      </c>
      <c r="U237" t="s">
        <v>829</v>
      </c>
      <c r="V237" t="s">
        <v>834</v>
      </c>
    </row>
    <row r="238" spans="1:22" x14ac:dyDescent="0.3">
      <c r="A238">
        <v>202324</v>
      </c>
      <c r="B238" t="s">
        <v>820</v>
      </c>
      <c r="C238" t="s">
        <v>821</v>
      </c>
      <c r="D238" t="s">
        <v>822</v>
      </c>
      <c r="E238" t="s">
        <v>823</v>
      </c>
      <c r="F238" t="s">
        <v>848</v>
      </c>
      <c r="G238" t="s">
        <v>849</v>
      </c>
      <c r="H238" t="s">
        <v>850</v>
      </c>
      <c r="I238">
        <v>370</v>
      </c>
      <c r="J238" t="s">
        <v>851</v>
      </c>
      <c r="K238" t="s">
        <v>835</v>
      </c>
      <c r="L238" t="s">
        <v>836</v>
      </c>
      <c r="M238" t="s">
        <v>829</v>
      </c>
      <c r="N238" t="s">
        <v>829</v>
      </c>
      <c r="O238" t="s">
        <v>829</v>
      </c>
      <c r="P238" t="s">
        <v>829</v>
      </c>
      <c r="Q238" t="s">
        <v>829</v>
      </c>
      <c r="R238" t="s">
        <v>829</v>
      </c>
      <c r="S238">
        <v>100799559</v>
      </c>
      <c r="T238" t="s">
        <v>829</v>
      </c>
      <c r="U238" t="s">
        <v>829</v>
      </c>
      <c r="V238" t="s">
        <v>834</v>
      </c>
    </row>
    <row r="239" spans="1:22" x14ac:dyDescent="0.3">
      <c r="A239">
        <v>202122</v>
      </c>
      <c r="B239" t="s">
        <v>820</v>
      </c>
      <c r="C239" t="s">
        <v>821</v>
      </c>
      <c r="D239" t="s">
        <v>822</v>
      </c>
      <c r="E239" t="s">
        <v>823</v>
      </c>
      <c r="F239" t="s">
        <v>848</v>
      </c>
      <c r="G239" t="s">
        <v>849</v>
      </c>
      <c r="H239" t="s">
        <v>850</v>
      </c>
      <c r="I239">
        <v>370</v>
      </c>
      <c r="J239" t="s">
        <v>851</v>
      </c>
      <c r="K239" t="s">
        <v>835</v>
      </c>
      <c r="L239" t="s">
        <v>837</v>
      </c>
      <c r="M239" t="s">
        <v>829</v>
      </c>
      <c r="N239" t="s">
        <v>829</v>
      </c>
      <c r="O239" t="s">
        <v>829</v>
      </c>
      <c r="P239" t="s">
        <v>829</v>
      </c>
      <c r="Q239" t="s">
        <v>829</v>
      </c>
      <c r="R239" t="s">
        <v>829</v>
      </c>
      <c r="S239">
        <v>-142423</v>
      </c>
      <c r="T239" t="s">
        <v>829</v>
      </c>
      <c r="U239" t="s">
        <v>829</v>
      </c>
      <c r="V239" t="s">
        <v>834</v>
      </c>
    </row>
    <row r="240" spans="1:22" x14ac:dyDescent="0.3">
      <c r="A240">
        <v>202223</v>
      </c>
      <c r="B240" t="s">
        <v>820</v>
      </c>
      <c r="C240" t="s">
        <v>821</v>
      </c>
      <c r="D240" t="s">
        <v>822</v>
      </c>
      <c r="E240" t="s">
        <v>823</v>
      </c>
      <c r="F240" t="s">
        <v>848</v>
      </c>
      <c r="G240" t="s">
        <v>849</v>
      </c>
      <c r="H240" t="s">
        <v>850</v>
      </c>
      <c r="I240">
        <v>370</v>
      </c>
      <c r="J240" t="s">
        <v>851</v>
      </c>
      <c r="K240" t="s">
        <v>835</v>
      </c>
      <c r="L240" t="s">
        <v>837</v>
      </c>
      <c r="M240" t="s">
        <v>829</v>
      </c>
      <c r="N240" t="s">
        <v>829</v>
      </c>
      <c r="O240" t="s">
        <v>829</v>
      </c>
      <c r="P240" t="s">
        <v>829</v>
      </c>
      <c r="Q240" t="s">
        <v>829</v>
      </c>
      <c r="R240" t="s">
        <v>829</v>
      </c>
      <c r="S240">
        <v>9227827</v>
      </c>
      <c r="T240" t="s">
        <v>829</v>
      </c>
      <c r="U240" t="s">
        <v>829</v>
      </c>
      <c r="V240">
        <v>0</v>
      </c>
    </row>
    <row r="241" spans="1:22" x14ac:dyDescent="0.3">
      <c r="A241">
        <v>202324</v>
      </c>
      <c r="B241" t="s">
        <v>820</v>
      </c>
      <c r="C241" t="s">
        <v>821</v>
      </c>
      <c r="D241" t="s">
        <v>822</v>
      </c>
      <c r="E241" t="s">
        <v>823</v>
      </c>
      <c r="F241" t="s">
        <v>848</v>
      </c>
      <c r="G241" t="s">
        <v>849</v>
      </c>
      <c r="H241" t="s">
        <v>850</v>
      </c>
      <c r="I241">
        <v>370</v>
      </c>
      <c r="J241" t="s">
        <v>851</v>
      </c>
      <c r="K241" t="s">
        <v>835</v>
      </c>
      <c r="L241" t="s">
        <v>837</v>
      </c>
      <c r="M241" t="s">
        <v>829</v>
      </c>
      <c r="N241" t="s">
        <v>829</v>
      </c>
      <c r="O241" t="s">
        <v>829</v>
      </c>
      <c r="P241" t="s">
        <v>829</v>
      </c>
      <c r="Q241" t="s">
        <v>829</v>
      </c>
      <c r="R241" t="s">
        <v>829</v>
      </c>
      <c r="S241">
        <v>3633050</v>
      </c>
      <c r="T241" t="s">
        <v>829</v>
      </c>
      <c r="U241" t="s">
        <v>829</v>
      </c>
      <c r="V241">
        <v>0</v>
      </c>
    </row>
    <row r="242" spans="1:22" x14ac:dyDescent="0.3">
      <c r="A242">
        <v>202122</v>
      </c>
      <c r="B242" t="s">
        <v>820</v>
      </c>
      <c r="C242" t="s">
        <v>821</v>
      </c>
      <c r="D242" t="s">
        <v>822</v>
      </c>
      <c r="E242" t="s">
        <v>823</v>
      </c>
      <c r="F242" t="s">
        <v>848</v>
      </c>
      <c r="G242" t="s">
        <v>849</v>
      </c>
      <c r="H242" t="s">
        <v>850</v>
      </c>
      <c r="I242">
        <v>370</v>
      </c>
      <c r="J242" t="s">
        <v>851</v>
      </c>
      <c r="K242" t="s">
        <v>835</v>
      </c>
      <c r="L242" t="s">
        <v>838</v>
      </c>
      <c r="M242" t="s">
        <v>829</v>
      </c>
      <c r="N242" t="s">
        <v>829</v>
      </c>
      <c r="O242" t="s">
        <v>829</v>
      </c>
      <c r="P242" t="s">
        <v>829</v>
      </c>
      <c r="Q242" t="s">
        <v>829</v>
      </c>
      <c r="R242" t="s">
        <v>829</v>
      </c>
      <c r="S242">
        <v>-11757174</v>
      </c>
      <c r="T242" t="s">
        <v>829</v>
      </c>
      <c r="U242" t="s">
        <v>829</v>
      </c>
      <c r="V242" t="s">
        <v>834</v>
      </c>
    </row>
    <row r="243" spans="1:22" x14ac:dyDescent="0.3">
      <c r="A243">
        <v>202223</v>
      </c>
      <c r="B243" t="s">
        <v>820</v>
      </c>
      <c r="C243" t="s">
        <v>821</v>
      </c>
      <c r="D243" t="s">
        <v>822</v>
      </c>
      <c r="E243" t="s">
        <v>823</v>
      </c>
      <c r="F243" t="s">
        <v>848</v>
      </c>
      <c r="G243" t="s">
        <v>849</v>
      </c>
      <c r="H243" t="s">
        <v>850</v>
      </c>
      <c r="I243">
        <v>370</v>
      </c>
      <c r="J243" t="s">
        <v>851</v>
      </c>
      <c r="K243" t="s">
        <v>835</v>
      </c>
      <c r="L243" t="s">
        <v>838</v>
      </c>
      <c r="M243" t="s">
        <v>829</v>
      </c>
      <c r="N243" t="s">
        <v>829</v>
      </c>
      <c r="O243" t="s">
        <v>829</v>
      </c>
      <c r="P243" t="s">
        <v>829</v>
      </c>
      <c r="Q243" t="s">
        <v>829</v>
      </c>
      <c r="R243" t="s">
        <v>829</v>
      </c>
      <c r="S243">
        <v>-17946390</v>
      </c>
      <c r="T243" t="s">
        <v>829</v>
      </c>
      <c r="U243" t="s">
        <v>829</v>
      </c>
      <c r="V243" t="s">
        <v>834</v>
      </c>
    </row>
    <row r="244" spans="1:22" x14ac:dyDescent="0.3">
      <c r="A244">
        <v>202324</v>
      </c>
      <c r="B244" t="s">
        <v>820</v>
      </c>
      <c r="C244" t="s">
        <v>821</v>
      </c>
      <c r="D244" t="s">
        <v>822</v>
      </c>
      <c r="E244" t="s">
        <v>823</v>
      </c>
      <c r="F244" t="s">
        <v>848</v>
      </c>
      <c r="G244" t="s">
        <v>849</v>
      </c>
      <c r="H244" t="s">
        <v>850</v>
      </c>
      <c r="I244">
        <v>370</v>
      </c>
      <c r="J244" t="s">
        <v>851</v>
      </c>
      <c r="K244" t="s">
        <v>835</v>
      </c>
      <c r="L244" t="s">
        <v>838</v>
      </c>
      <c r="M244" t="s">
        <v>829</v>
      </c>
      <c r="N244" t="s">
        <v>829</v>
      </c>
      <c r="O244" t="s">
        <v>829</v>
      </c>
      <c r="P244" t="s">
        <v>829</v>
      </c>
      <c r="Q244" t="s">
        <v>829</v>
      </c>
      <c r="R244" t="s">
        <v>829</v>
      </c>
      <c r="S244">
        <v>-12645390</v>
      </c>
      <c r="T244" t="s">
        <v>829</v>
      </c>
      <c r="U244" t="s">
        <v>829</v>
      </c>
      <c r="V244" t="s">
        <v>834</v>
      </c>
    </row>
    <row r="245" spans="1:22" x14ac:dyDescent="0.3">
      <c r="A245">
        <v>202122</v>
      </c>
      <c r="B245" t="s">
        <v>820</v>
      </c>
      <c r="C245" t="s">
        <v>821</v>
      </c>
      <c r="D245" t="s">
        <v>822</v>
      </c>
      <c r="E245" t="s">
        <v>823</v>
      </c>
      <c r="F245" t="s">
        <v>848</v>
      </c>
      <c r="G245" t="s">
        <v>849</v>
      </c>
      <c r="H245" t="s">
        <v>850</v>
      </c>
      <c r="I245">
        <v>370</v>
      </c>
      <c r="J245" t="s">
        <v>851</v>
      </c>
      <c r="K245" t="s">
        <v>835</v>
      </c>
      <c r="L245" t="s">
        <v>839</v>
      </c>
      <c r="M245" t="s">
        <v>829</v>
      </c>
      <c r="N245" t="s">
        <v>829</v>
      </c>
      <c r="O245" t="s">
        <v>829</v>
      </c>
      <c r="P245" t="s">
        <v>829</v>
      </c>
      <c r="Q245" t="s">
        <v>829</v>
      </c>
      <c r="R245" t="s">
        <v>829</v>
      </c>
      <c r="S245">
        <v>17946390</v>
      </c>
      <c r="T245" t="s">
        <v>829</v>
      </c>
      <c r="U245" t="s">
        <v>829</v>
      </c>
      <c r="V245" t="s">
        <v>834</v>
      </c>
    </row>
    <row r="246" spans="1:22" x14ac:dyDescent="0.3">
      <c r="A246">
        <v>202223</v>
      </c>
      <c r="B246" t="s">
        <v>820</v>
      </c>
      <c r="C246" t="s">
        <v>821</v>
      </c>
      <c r="D246" t="s">
        <v>822</v>
      </c>
      <c r="E246" t="s">
        <v>823</v>
      </c>
      <c r="F246" t="s">
        <v>848</v>
      </c>
      <c r="G246" t="s">
        <v>849</v>
      </c>
      <c r="H246" t="s">
        <v>850</v>
      </c>
      <c r="I246">
        <v>370</v>
      </c>
      <c r="J246" t="s">
        <v>851</v>
      </c>
      <c r="K246" t="s">
        <v>835</v>
      </c>
      <c r="L246" t="s">
        <v>839</v>
      </c>
      <c r="M246" t="s">
        <v>829</v>
      </c>
      <c r="N246" t="s">
        <v>829</v>
      </c>
      <c r="O246" t="s">
        <v>829</v>
      </c>
      <c r="P246" t="s">
        <v>829</v>
      </c>
      <c r="Q246" t="s">
        <v>829</v>
      </c>
      <c r="R246" t="s">
        <v>829</v>
      </c>
      <c r="S246">
        <v>12645211</v>
      </c>
      <c r="T246" t="s">
        <v>829</v>
      </c>
      <c r="U246" t="s">
        <v>829</v>
      </c>
      <c r="V246" t="s">
        <v>834</v>
      </c>
    </row>
    <row r="247" spans="1:22" x14ac:dyDescent="0.3">
      <c r="A247">
        <v>202324</v>
      </c>
      <c r="B247" t="s">
        <v>820</v>
      </c>
      <c r="C247" t="s">
        <v>821</v>
      </c>
      <c r="D247" t="s">
        <v>822</v>
      </c>
      <c r="E247" t="s">
        <v>823</v>
      </c>
      <c r="F247" t="s">
        <v>848</v>
      </c>
      <c r="G247" t="s">
        <v>849</v>
      </c>
      <c r="H247" t="s">
        <v>850</v>
      </c>
      <c r="I247">
        <v>370</v>
      </c>
      <c r="J247" t="s">
        <v>851</v>
      </c>
      <c r="K247" t="s">
        <v>835</v>
      </c>
      <c r="L247" t="s">
        <v>839</v>
      </c>
      <c r="M247" t="s">
        <v>829</v>
      </c>
      <c r="N247" t="s">
        <v>829</v>
      </c>
      <c r="O247" t="s">
        <v>829</v>
      </c>
      <c r="P247" t="s">
        <v>829</v>
      </c>
      <c r="Q247" t="s">
        <v>829</v>
      </c>
      <c r="R247" t="s">
        <v>829</v>
      </c>
      <c r="S247">
        <v>12203731</v>
      </c>
      <c r="T247" t="s">
        <v>829</v>
      </c>
      <c r="U247" t="s">
        <v>829</v>
      </c>
      <c r="V247" t="s">
        <v>834</v>
      </c>
    </row>
    <row r="248" spans="1:22" x14ac:dyDescent="0.3">
      <c r="A248">
        <v>202122</v>
      </c>
      <c r="B248" t="s">
        <v>820</v>
      </c>
      <c r="C248" t="s">
        <v>821</v>
      </c>
      <c r="D248" t="s">
        <v>822</v>
      </c>
      <c r="E248" t="s">
        <v>823</v>
      </c>
      <c r="F248" t="s">
        <v>848</v>
      </c>
      <c r="G248" t="s">
        <v>849</v>
      </c>
      <c r="H248" t="s">
        <v>850</v>
      </c>
      <c r="I248">
        <v>370</v>
      </c>
      <c r="J248" t="s">
        <v>851</v>
      </c>
      <c r="K248" t="s">
        <v>835</v>
      </c>
      <c r="L248" t="s">
        <v>840</v>
      </c>
      <c r="M248" t="s">
        <v>829</v>
      </c>
      <c r="N248" t="s">
        <v>829</v>
      </c>
      <c r="O248" t="s">
        <v>829</v>
      </c>
      <c r="P248" t="s">
        <v>829</v>
      </c>
      <c r="Q248" t="s">
        <v>829</v>
      </c>
      <c r="R248" t="s">
        <v>829</v>
      </c>
      <c r="S248">
        <v>0</v>
      </c>
      <c r="T248" t="s">
        <v>829</v>
      </c>
      <c r="U248" t="s">
        <v>829</v>
      </c>
      <c r="V248" t="s">
        <v>834</v>
      </c>
    </row>
    <row r="249" spans="1:22" x14ac:dyDescent="0.3">
      <c r="A249">
        <v>202223</v>
      </c>
      <c r="B249" t="s">
        <v>820</v>
      </c>
      <c r="C249" t="s">
        <v>821</v>
      </c>
      <c r="D249" t="s">
        <v>822</v>
      </c>
      <c r="E249" t="s">
        <v>823</v>
      </c>
      <c r="F249" t="s">
        <v>848</v>
      </c>
      <c r="G249" t="s">
        <v>849</v>
      </c>
      <c r="H249" t="s">
        <v>850</v>
      </c>
      <c r="I249">
        <v>370</v>
      </c>
      <c r="J249" t="s">
        <v>851</v>
      </c>
      <c r="K249" t="s">
        <v>835</v>
      </c>
      <c r="L249" t="s">
        <v>840</v>
      </c>
      <c r="M249" t="s">
        <v>829</v>
      </c>
      <c r="N249" t="s">
        <v>829</v>
      </c>
      <c r="O249" t="s">
        <v>829</v>
      </c>
      <c r="P249" t="s">
        <v>829</v>
      </c>
      <c r="Q249" t="s">
        <v>829</v>
      </c>
      <c r="R249" t="s">
        <v>829</v>
      </c>
      <c r="S249">
        <v>0</v>
      </c>
      <c r="T249" t="s">
        <v>829</v>
      </c>
      <c r="U249" t="s">
        <v>829</v>
      </c>
      <c r="V249" t="s">
        <v>834</v>
      </c>
    </row>
    <row r="250" spans="1:22" x14ac:dyDescent="0.3">
      <c r="A250">
        <v>202324</v>
      </c>
      <c r="B250" t="s">
        <v>820</v>
      </c>
      <c r="C250" t="s">
        <v>821</v>
      </c>
      <c r="D250" t="s">
        <v>822</v>
      </c>
      <c r="E250" t="s">
        <v>823</v>
      </c>
      <c r="F250" t="s">
        <v>848</v>
      </c>
      <c r="G250" t="s">
        <v>849</v>
      </c>
      <c r="H250" t="s">
        <v>850</v>
      </c>
      <c r="I250">
        <v>370</v>
      </c>
      <c r="J250" t="s">
        <v>851</v>
      </c>
      <c r="K250" t="s">
        <v>835</v>
      </c>
      <c r="L250" t="s">
        <v>840</v>
      </c>
      <c r="M250" t="s">
        <v>829</v>
      </c>
      <c r="N250" t="s">
        <v>829</v>
      </c>
      <c r="O250" t="s">
        <v>829</v>
      </c>
      <c r="P250" t="s">
        <v>829</v>
      </c>
      <c r="Q250" t="s">
        <v>829</v>
      </c>
      <c r="R250" t="s">
        <v>829</v>
      </c>
      <c r="S250">
        <v>0</v>
      </c>
      <c r="T250" t="s">
        <v>829</v>
      </c>
      <c r="U250" t="s">
        <v>829</v>
      </c>
      <c r="V250" t="s">
        <v>834</v>
      </c>
    </row>
    <row r="251" spans="1:22" x14ac:dyDescent="0.3">
      <c r="A251">
        <v>202122</v>
      </c>
      <c r="B251" t="s">
        <v>820</v>
      </c>
      <c r="C251" t="s">
        <v>821</v>
      </c>
      <c r="D251" t="s">
        <v>822</v>
      </c>
      <c r="E251" t="s">
        <v>823</v>
      </c>
      <c r="F251" t="s">
        <v>848</v>
      </c>
      <c r="G251" t="s">
        <v>849</v>
      </c>
      <c r="H251" t="s">
        <v>850</v>
      </c>
      <c r="I251">
        <v>370</v>
      </c>
      <c r="J251" t="s">
        <v>851</v>
      </c>
      <c r="K251" t="s">
        <v>835</v>
      </c>
      <c r="L251" t="s">
        <v>841</v>
      </c>
      <c r="M251" t="s">
        <v>829</v>
      </c>
      <c r="N251" t="s">
        <v>829</v>
      </c>
      <c r="O251" t="s">
        <v>829</v>
      </c>
      <c r="P251" t="s">
        <v>829</v>
      </c>
      <c r="Q251" t="s">
        <v>829</v>
      </c>
      <c r="R251" t="s">
        <v>829</v>
      </c>
      <c r="S251">
        <v>96273453</v>
      </c>
      <c r="T251" t="s">
        <v>829</v>
      </c>
      <c r="U251" t="s">
        <v>829</v>
      </c>
      <c r="V251" t="s">
        <v>834</v>
      </c>
    </row>
    <row r="252" spans="1:22" x14ac:dyDescent="0.3">
      <c r="A252">
        <v>202223</v>
      </c>
      <c r="B252" t="s">
        <v>820</v>
      </c>
      <c r="C252" t="s">
        <v>821</v>
      </c>
      <c r="D252" t="s">
        <v>822</v>
      </c>
      <c r="E252" t="s">
        <v>823</v>
      </c>
      <c r="F252" t="s">
        <v>848</v>
      </c>
      <c r="G252" t="s">
        <v>849</v>
      </c>
      <c r="H252" t="s">
        <v>850</v>
      </c>
      <c r="I252">
        <v>370</v>
      </c>
      <c r="J252" t="s">
        <v>851</v>
      </c>
      <c r="K252" t="s">
        <v>835</v>
      </c>
      <c r="L252" t="s">
        <v>841</v>
      </c>
      <c r="M252" t="s">
        <v>829</v>
      </c>
      <c r="N252" t="s">
        <v>829</v>
      </c>
      <c r="O252" t="s">
        <v>829</v>
      </c>
      <c r="P252" t="s">
        <v>829</v>
      </c>
      <c r="Q252" t="s">
        <v>829</v>
      </c>
      <c r="R252" t="s">
        <v>829</v>
      </c>
      <c r="S252">
        <v>100678189</v>
      </c>
      <c r="T252" t="s">
        <v>829</v>
      </c>
      <c r="U252" t="s">
        <v>829</v>
      </c>
      <c r="V252" t="s">
        <v>834</v>
      </c>
    </row>
    <row r="253" spans="1:22" x14ac:dyDescent="0.3">
      <c r="A253">
        <v>202324</v>
      </c>
      <c r="B253" t="s">
        <v>820</v>
      </c>
      <c r="C253" t="s">
        <v>821</v>
      </c>
      <c r="D253" t="s">
        <v>822</v>
      </c>
      <c r="E253" t="s">
        <v>823</v>
      </c>
      <c r="F253" t="s">
        <v>848</v>
      </c>
      <c r="G253" t="s">
        <v>849</v>
      </c>
      <c r="H253" t="s">
        <v>850</v>
      </c>
      <c r="I253">
        <v>370</v>
      </c>
      <c r="J253" t="s">
        <v>851</v>
      </c>
      <c r="K253" t="s">
        <v>835</v>
      </c>
      <c r="L253" t="s">
        <v>841</v>
      </c>
      <c r="M253" t="s">
        <v>829</v>
      </c>
      <c r="N253" t="s">
        <v>829</v>
      </c>
      <c r="O253" t="s">
        <v>829</v>
      </c>
      <c r="P253" t="s">
        <v>829</v>
      </c>
      <c r="Q253" t="s">
        <v>829</v>
      </c>
      <c r="R253" t="s">
        <v>829</v>
      </c>
      <c r="S253">
        <v>105324636</v>
      </c>
      <c r="T253" t="s">
        <v>829</v>
      </c>
      <c r="U253" t="s">
        <v>829</v>
      </c>
      <c r="V253" t="s">
        <v>834</v>
      </c>
    </row>
    <row r="254" spans="1:22" x14ac:dyDescent="0.3">
      <c r="A254">
        <v>202122</v>
      </c>
      <c r="B254" t="s">
        <v>820</v>
      </c>
      <c r="C254" t="s">
        <v>821</v>
      </c>
      <c r="D254" t="s">
        <v>822</v>
      </c>
      <c r="E254" t="s">
        <v>823</v>
      </c>
      <c r="F254" t="s">
        <v>848</v>
      </c>
      <c r="G254" t="s">
        <v>849</v>
      </c>
      <c r="H254" t="s">
        <v>850</v>
      </c>
      <c r="I254">
        <v>370</v>
      </c>
      <c r="J254" t="s">
        <v>851</v>
      </c>
      <c r="K254" t="s">
        <v>842</v>
      </c>
      <c r="L254" t="s">
        <v>238</v>
      </c>
      <c r="M254" t="s">
        <v>829</v>
      </c>
      <c r="N254" t="s">
        <v>829</v>
      </c>
      <c r="O254" t="s">
        <v>829</v>
      </c>
      <c r="P254" t="s">
        <v>829</v>
      </c>
      <c r="Q254" t="s">
        <v>829</v>
      </c>
      <c r="R254" t="s">
        <v>829</v>
      </c>
      <c r="S254">
        <v>785109</v>
      </c>
      <c r="T254">
        <v>0</v>
      </c>
      <c r="U254">
        <v>785109</v>
      </c>
      <c r="V254">
        <v>21</v>
      </c>
    </row>
    <row r="255" spans="1:22" x14ac:dyDescent="0.3">
      <c r="A255">
        <v>202223</v>
      </c>
      <c r="B255" t="s">
        <v>820</v>
      </c>
      <c r="C255" t="s">
        <v>821</v>
      </c>
      <c r="D255" t="s">
        <v>822</v>
      </c>
      <c r="E255" t="s">
        <v>823</v>
      </c>
      <c r="F255" t="s">
        <v>848</v>
      </c>
      <c r="G255" t="s">
        <v>849</v>
      </c>
      <c r="H255" t="s">
        <v>850</v>
      </c>
      <c r="I255">
        <v>370</v>
      </c>
      <c r="J255" t="s">
        <v>851</v>
      </c>
      <c r="K255" t="s">
        <v>842</v>
      </c>
      <c r="L255" t="s">
        <v>238</v>
      </c>
      <c r="M255" t="s">
        <v>829</v>
      </c>
      <c r="N255" t="s">
        <v>829</v>
      </c>
      <c r="O255" t="s">
        <v>829</v>
      </c>
      <c r="P255" t="s">
        <v>829</v>
      </c>
      <c r="Q255" t="s">
        <v>829</v>
      </c>
      <c r="R255" t="s">
        <v>829</v>
      </c>
      <c r="S255">
        <v>869491</v>
      </c>
      <c r="T255">
        <v>700</v>
      </c>
      <c r="U255">
        <v>868791</v>
      </c>
      <c r="V255">
        <v>23</v>
      </c>
    </row>
    <row r="256" spans="1:22" x14ac:dyDescent="0.3">
      <c r="A256">
        <v>202324</v>
      </c>
      <c r="B256" t="s">
        <v>820</v>
      </c>
      <c r="C256" t="s">
        <v>821</v>
      </c>
      <c r="D256" t="s">
        <v>822</v>
      </c>
      <c r="E256" t="s">
        <v>823</v>
      </c>
      <c r="F256" t="s">
        <v>848</v>
      </c>
      <c r="G256" t="s">
        <v>849</v>
      </c>
      <c r="H256" t="s">
        <v>850</v>
      </c>
      <c r="I256">
        <v>370</v>
      </c>
      <c r="J256" t="s">
        <v>851</v>
      </c>
      <c r="K256" t="s">
        <v>842</v>
      </c>
      <c r="L256" t="s">
        <v>238</v>
      </c>
      <c r="M256" t="s">
        <v>829</v>
      </c>
      <c r="N256" t="s">
        <v>829</v>
      </c>
      <c r="O256" t="s">
        <v>829</v>
      </c>
      <c r="P256" t="s">
        <v>829</v>
      </c>
      <c r="Q256" t="s">
        <v>829</v>
      </c>
      <c r="R256" t="s">
        <v>829</v>
      </c>
      <c r="S256">
        <v>1014883</v>
      </c>
      <c r="T256">
        <v>0</v>
      </c>
      <c r="U256">
        <v>1014883</v>
      </c>
      <c r="V256">
        <v>27</v>
      </c>
    </row>
    <row r="257" spans="1:22" x14ac:dyDescent="0.3">
      <c r="A257">
        <v>202122</v>
      </c>
      <c r="B257" t="s">
        <v>820</v>
      </c>
      <c r="C257" t="s">
        <v>821</v>
      </c>
      <c r="D257" t="s">
        <v>822</v>
      </c>
      <c r="E257" t="s">
        <v>823</v>
      </c>
      <c r="F257" t="s">
        <v>848</v>
      </c>
      <c r="G257" t="s">
        <v>849</v>
      </c>
      <c r="H257" t="s">
        <v>850</v>
      </c>
      <c r="I257">
        <v>370</v>
      </c>
      <c r="J257" t="s">
        <v>851</v>
      </c>
      <c r="K257" t="s">
        <v>842</v>
      </c>
      <c r="L257" t="s">
        <v>240</v>
      </c>
      <c r="M257" t="s">
        <v>829</v>
      </c>
      <c r="N257" t="s">
        <v>829</v>
      </c>
      <c r="O257" t="s">
        <v>829</v>
      </c>
      <c r="P257" t="s">
        <v>829</v>
      </c>
      <c r="Q257" t="s">
        <v>829</v>
      </c>
      <c r="R257" t="s">
        <v>829</v>
      </c>
      <c r="S257">
        <v>1512234</v>
      </c>
      <c r="T257">
        <v>312825</v>
      </c>
      <c r="U257">
        <v>1199409</v>
      </c>
      <c r="V257">
        <v>33</v>
      </c>
    </row>
    <row r="258" spans="1:22" x14ac:dyDescent="0.3">
      <c r="A258">
        <v>202223</v>
      </c>
      <c r="B258" t="s">
        <v>820</v>
      </c>
      <c r="C258" t="s">
        <v>821</v>
      </c>
      <c r="D258" t="s">
        <v>822</v>
      </c>
      <c r="E258" t="s">
        <v>823</v>
      </c>
      <c r="F258" t="s">
        <v>848</v>
      </c>
      <c r="G258" t="s">
        <v>849</v>
      </c>
      <c r="H258" t="s">
        <v>850</v>
      </c>
      <c r="I258">
        <v>370</v>
      </c>
      <c r="J258" t="s">
        <v>851</v>
      </c>
      <c r="K258" t="s">
        <v>842</v>
      </c>
      <c r="L258" t="s">
        <v>240</v>
      </c>
      <c r="M258" t="s">
        <v>829</v>
      </c>
      <c r="N258" t="s">
        <v>829</v>
      </c>
      <c r="O258" t="s">
        <v>829</v>
      </c>
      <c r="P258" t="s">
        <v>829</v>
      </c>
      <c r="Q258" t="s">
        <v>829</v>
      </c>
      <c r="R258" t="s">
        <v>829</v>
      </c>
      <c r="S258">
        <v>1512237</v>
      </c>
      <c r="T258">
        <v>0</v>
      </c>
      <c r="U258">
        <v>1512237</v>
      </c>
      <c r="V258">
        <v>41</v>
      </c>
    </row>
    <row r="259" spans="1:22" x14ac:dyDescent="0.3">
      <c r="A259">
        <v>202324</v>
      </c>
      <c r="B259" t="s">
        <v>820</v>
      </c>
      <c r="C259" t="s">
        <v>821</v>
      </c>
      <c r="D259" t="s">
        <v>822</v>
      </c>
      <c r="E259" t="s">
        <v>823</v>
      </c>
      <c r="F259" t="s">
        <v>848</v>
      </c>
      <c r="G259" t="s">
        <v>849</v>
      </c>
      <c r="H259" t="s">
        <v>850</v>
      </c>
      <c r="I259">
        <v>370</v>
      </c>
      <c r="J259" t="s">
        <v>851</v>
      </c>
      <c r="K259" t="s">
        <v>842</v>
      </c>
      <c r="L259" t="s">
        <v>240</v>
      </c>
      <c r="M259" t="s">
        <v>829</v>
      </c>
      <c r="N259" t="s">
        <v>829</v>
      </c>
      <c r="O259" t="s">
        <v>829</v>
      </c>
      <c r="P259" t="s">
        <v>829</v>
      </c>
      <c r="Q259" t="s">
        <v>829</v>
      </c>
      <c r="R259" t="s">
        <v>829</v>
      </c>
      <c r="S259">
        <v>2846684</v>
      </c>
      <c r="T259">
        <v>0</v>
      </c>
      <c r="U259">
        <v>2846684</v>
      </c>
      <c r="V259">
        <v>76</v>
      </c>
    </row>
    <row r="260" spans="1:22" x14ac:dyDescent="0.3">
      <c r="A260">
        <v>202122</v>
      </c>
      <c r="B260" t="s">
        <v>820</v>
      </c>
      <c r="C260" t="s">
        <v>821</v>
      </c>
      <c r="D260" t="s">
        <v>822</v>
      </c>
      <c r="E260" t="s">
        <v>823</v>
      </c>
      <c r="F260" t="s">
        <v>848</v>
      </c>
      <c r="G260" t="s">
        <v>849</v>
      </c>
      <c r="H260" t="s">
        <v>850</v>
      </c>
      <c r="I260">
        <v>370</v>
      </c>
      <c r="J260" t="s">
        <v>851</v>
      </c>
      <c r="K260" t="s">
        <v>842</v>
      </c>
      <c r="L260" t="s">
        <v>843</v>
      </c>
      <c r="M260" t="s">
        <v>829</v>
      </c>
      <c r="N260" t="s">
        <v>829</v>
      </c>
      <c r="O260" t="s">
        <v>829</v>
      </c>
      <c r="P260" t="s">
        <v>829</v>
      </c>
      <c r="Q260" t="s">
        <v>829</v>
      </c>
      <c r="R260" t="s">
        <v>829</v>
      </c>
      <c r="S260">
        <v>167801</v>
      </c>
      <c r="T260">
        <v>24955</v>
      </c>
      <c r="U260">
        <v>142846</v>
      </c>
      <c r="V260">
        <v>4</v>
      </c>
    </row>
    <row r="261" spans="1:22" x14ac:dyDescent="0.3">
      <c r="A261">
        <v>202223</v>
      </c>
      <c r="B261" t="s">
        <v>820</v>
      </c>
      <c r="C261" t="s">
        <v>821</v>
      </c>
      <c r="D261" t="s">
        <v>822</v>
      </c>
      <c r="E261" t="s">
        <v>823</v>
      </c>
      <c r="F261" t="s">
        <v>848</v>
      </c>
      <c r="G261" t="s">
        <v>849</v>
      </c>
      <c r="H261" t="s">
        <v>850</v>
      </c>
      <c r="I261">
        <v>370</v>
      </c>
      <c r="J261" t="s">
        <v>851</v>
      </c>
      <c r="K261" t="s">
        <v>842</v>
      </c>
      <c r="L261" t="s">
        <v>843</v>
      </c>
      <c r="M261" t="s">
        <v>829</v>
      </c>
      <c r="N261" t="s">
        <v>829</v>
      </c>
      <c r="O261" t="s">
        <v>829</v>
      </c>
      <c r="P261" t="s">
        <v>829</v>
      </c>
      <c r="Q261" t="s">
        <v>829</v>
      </c>
      <c r="R261" t="s">
        <v>829</v>
      </c>
      <c r="S261">
        <v>210018</v>
      </c>
      <c r="T261">
        <v>0</v>
      </c>
      <c r="U261">
        <v>210018</v>
      </c>
      <c r="V261">
        <v>6</v>
      </c>
    </row>
    <row r="262" spans="1:22" x14ac:dyDescent="0.3">
      <c r="A262">
        <v>202324</v>
      </c>
      <c r="B262" t="s">
        <v>820</v>
      </c>
      <c r="C262" t="s">
        <v>821</v>
      </c>
      <c r="D262" t="s">
        <v>822</v>
      </c>
      <c r="E262" t="s">
        <v>823</v>
      </c>
      <c r="F262" t="s">
        <v>848</v>
      </c>
      <c r="G262" t="s">
        <v>849</v>
      </c>
      <c r="H262" t="s">
        <v>850</v>
      </c>
      <c r="I262">
        <v>370</v>
      </c>
      <c r="J262" t="s">
        <v>851</v>
      </c>
      <c r="K262" t="s">
        <v>842</v>
      </c>
      <c r="L262" t="s">
        <v>843</v>
      </c>
      <c r="M262" t="s">
        <v>829</v>
      </c>
      <c r="N262" t="s">
        <v>829</v>
      </c>
      <c r="O262" t="s">
        <v>829</v>
      </c>
      <c r="P262" t="s">
        <v>829</v>
      </c>
      <c r="Q262" t="s">
        <v>829</v>
      </c>
      <c r="R262" t="s">
        <v>829</v>
      </c>
      <c r="S262">
        <v>206998</v>
      </c>
      <c r="T262">
        <v>0</v>
      </c>
      <c r="U262">
        <v>206998</v>
      </c>
      <c r="V262">
        <v>6</v>
      </c>
    </row>
    <row r="263" spans="1:22" x14ac:dyDescent="0.3">
      <c r="A263">
        <v>202122</v>
      </c>
      <c r="B263" t="s">
        <v>820</v>
      </c>
      <c r="C263" t="s">
        <v>821</v>
      </c>
      <c r="D263" t="s">
        <v>822</v>
      </c>
      <c r="E263" t="s">
        <v>823</v>
      </c>
      <c r="F263" t="s">
        <v>848</v>
      </c>
      <c r="G263" t="s">
        <v>849</v>
      </c>
      <c r="H263" t="s">
        <v>850</v>
      </c>
      <c r="I263">
        <v>370</v>
      </c>
      <c r="J263" t="s">
        <v>851</v>
      </c>
      <c r="K263" t="s">
        <v>842</v>
      </c>
      <c r="L263" t="s">
        <v>249</v>
      </c>
      <c r="M263">
        <v>0</v>
      </c>
      <c r="N263">
        <v>0</v>
      </c>
      <c r="O263">
        <v>0</v>
      </c>
      <c r="P263">
        <v>3303571</v>
      </c>
      <c r="Q263">
        <v>0</v>
      </c>
      <c r="R263" t="s">
        <v>829</v>
      </c>
      <c r="S263">
        <v>3303571</v>
      </c>
      <c r="T263">
        <v>101600</v>
      </c>
      <c r="U263">
        <v>3201971</v>
      </c>
      <c r="V263">
        <v>87</v>
      </c>
    </row>
    <row r="264" spans="1:22" x14ac:dyDescent="0.3">
      <c r="A264">
        <v>202223</v>
      </c>
      <c r="B264" t="s">
        <v>820</v>
      </c>
      <c r="C264" t="s">
        <v>821</v>
      </c>
      <c r="D264" t="s">
        <v>822</v>
      </c>
      <c r="E264" t="s">
        <v>823</v>
      </c>
      <c r="F264" t="s">
        <v>848</v>
      </c>
      <c r="G264" t="s">
        <v>849</v>
      </c>
      <c r="H264" t="s">
        <v>850</v>
      </c>
      <c r="I264">
        <v>370</v>
      </c>
      <c r="J264" t="s">
        <v>851</v>
      </c>
      <c r="K264" t="s">
        <v>842</v>
      </c>
      <c r="L264" t="s">
        <v>249</v>
      </c>
      <c r="M264">
        <v>0</v>
      </c>
      <c r="N264">
        <v>0</v>
      </c>
      <c r="O264">
        <v>0</v>
      </c>
      <c r="P264">
        <v>4372155</v>
      </c>
      <c r="Q264">
        <v>0</v>
      </c>
      <c r="R264" t="s">
        <v>829</v>
      </c>
      <c r="S264">
        <v>4372155</v>
      </c>
      <c r="T264">
        <v>106834</v>
      </c>
      <c r="U264">
        <v>4265321</v>
      </c>
      <c r="V264">
        <v>115</v>
      </c>
    </row>
    <row r="265" spans="1:22" x14ac:dyDescent="0.3">
      <c r="A265">
        <v>202324</v>
      </c>
      <c r="B265" t="s">
        <v>820</v>
      </c>
      <c r="C265" t="s">
        <v>821</v>
      </c>
      <c r="D265" t="s">
        <v>822</v>
      </c>
      <c r="E265" t="s">
        <v>823</v>
      </c>
      <c r="F265" t="s">
        <v>848</v>
      </c>
      <c r="G265" t="s">
        <v>849</v>
      </c>
      <c r="H265" t="s">
        <v>850</v>
      </c>
      <c r="I265">
        <v>370</v>
      </c>
      <c r="J265" t="s">
        <v>851</v>
      </c>
      <c r="K265" t="s">
        <v>842</v>
      </c>
      <c r="L265" t="s">
        <v>249</v>
      </c>
      <c r="M265">
        <v>0</v>
      </c>
      <c r="N265">
        <v>0</v>
      </c>
      <c r="O265">
        <v>0</v>
      </c>
      <c r="P265">
        <v>5170676</v>
      </c>
      <c r="Q265">
        <v>0</v>
      </c>
      <c r="R265" t="s">
        <v>829</v>
      </c>
      <c r="S265">
        <v>5170676</v>
      </c>
      <c r="T265">
        <v>118993</v>
      </c>
      <c r="U265">
        <v>5051683</v>
      </c>
      <c r="V265">
        <v>135</v>
      </c>
    </row>
    <row r="266" spans="1:22" x14ac:dyDescent="0.3">
      <c r="A266">
        <v>202122</v>
      </c>
      <c r="B266" t="s">
        <v>820</v>
      </c>
      <c r="C266" t="s">
        <v>821</v>
      </c>
      <c r="D266" t="s">
        <v>822</v>
      </c>
      <c r="E266" t="s">
        <v>823</v>
      </c>
      <c r="F266" t="s">
        <v>848</v>
      </c>
      <c r="G266" t="s">
        <v>849</v>
      </c>
      <c r="H266" t="s">
        <v>850</v>
      </c>
      <c r="I266">
        <v>370</v>
      </c>
      <c r="J266" t="s">
        <v>851</v>
      </c>
      <c r="K266" t="s">
        <v>842</v>
      </c>
      <c r="L266" t="s">
        <v>844</v>
      </c>
      <c r="M266">
        <v>0</v>
      </c>
      <c r="N266">
        <v>990175</v>
      </c>
      <c r="O266">
        <v>608000</v>
      </c>
      <c r="P266">
        <v>0</v>
      </c>
      <c r="Q266">
        <v>3156</v>
      </c>
      <c r="R266" t="s">
        <v>829</v>
      </c>
      <c r="S266">
        <v>1601331</v>
      </c>
      <c r="T266">
        <v>49248</v>
      </c>
      <c r="U266">
        <v>1552083</v>
      </c>
      <c r="V266">
        <v>42</v>
      </c>
    </row>
    <row r="267" spans="1:22" x14ac:dyDescent="0.3">
      <c r="A267">
        <v>202223</v>
      </c>
      <c r="B267" t="s">
        <v>820</v>
      </c>
      <c r="C267" t="s">
        <v>821</v>
      </c>
      <c r="D267" t="s">
        <v>822</v>
      </c>
      <c r="E267" t="s">
        <v>823</v>
      </c>
      <c r="F267" t="s">
        <v>848</v>
      </c>
      <c r="G267" t="s">
        <v>849</v>
      </c>
      <c r="H267" t="s">
        <v>850</v>
      </c>
      <c r="I267">
        <v>370</v>
      </c>
      <c r="J267" t="s">
        <v>851</v>
      </c>
      <c r="K267" t="s">
        <v>842</v>
      </c>
      <c r="L267" t="s">
        <v>844</v>
      </c>
      <c r="M267">
        <v>0</v>
      </c>
      <c r="N267">
        <v>1292551</v>
      </c>
      <c r="O267">
        <v>822621</v>
      </c>
      <c r="P267">
        <v>0</v>
      </c>
      <c r="Q267">
        <v>4130</v>
      </c>
      <c r="R267" t="s">
        <v>829</v>
      </c>
      <c r="S267">
        <v>2119302</v>
      </c>
      <c r="T267">
        <v>51786</v>
      </c>
      <c r="U267">
        <v>2067516</v>
      </c>
      <c r="V267">
        <v>56</v>
      </c>
    </row>
    <row r="268" spans="1:22" x14ac:dyDescent="0.3">
      <c r="A268">
        <v>202324</v>
      </c>
      <c r="B268" t="s">
        <v>820</v>
      </c>
      <c r="C268" t="s">
        <v>821</v>
      </c>
      <c r="D268" t="s">
        <v>822</v>
      </c>
      <c r="E268" t="s">
        <v>823</v>
      </c>
      <c r="F268" t="s">
        <v>848</v>
      </c>
      <c r="G268" t="s">
        <v>849</v>
      </c>
      <c r="H268" t="s">
        <v>850</v>
      </c>
      <c r="I268">
        <v>370</v>
      </c>
      <c r="J268" t="s">
        <v>851</v>
      </c>
      <c r="K268" t="s">
        <v>842</v>
      </c>
      <c r="L268" t="s">
        <v>844</v>
      </c>
      <c r="M268">
        <v>0</v>
      </c>
      <c r="N268">
        <v>1511413</v>
      </c>
      <c r="O268">
        <v>990084</v>
      </c>
      <c r="P268">
        <v>0</v>
      </c>
      <c r="Q268">
        <v>4869</v>
      </c>
      <c r="R268" t="s">
        <v>829</v>
      </c>
      <c r="S268">
        <v>2506366</v>
      </c>
      <c r="T268">
        <v>57679</v>
      </c>
      <c r="U268">
        <v>2448687</v>
      </c>
      <c r="V268">
        <v>66</v>
      </c>
    </row>
    <row r="269" spans="1:22" x14ac:dyDescent="0.3">
      <c r="A269">
        <v>202122</v>
      </c>
      <c r="B269" t="s">
        <v>820</v>
      </c>
      <c r="C269" t="s">
        <v>821</v>
      </c>
      <c r="D269" t="s">
        <v>822</v>
      </c>
      <c r="E269" t="s">
        <v>823</v>
      </c>
      <c r="F269" t="s">
        <v>848</v>
      </c>
      <c r="G269" t="s">
        <v>849</v>
      </c>
      <c r="H269" t="s">
        <v>850</v>
      </c>
      <c r="I269">
        <v>370</v>
      </c>
      <c r="J269" t="s">
        <v>851</v>
      </c>
      <c r="K269" t="s">
        <v>842</v>
      </c>
      <c r="L269" t="s">
        <v>251</v>
      </c>
      <c r="M269" t="s">
        <v>829</v>
      </c>
      <c r="N269" t="s">
        <v>829</v>
      </c>
      <c r="O269">
        <v>0</v>
      </c>
      <c r="P269">
        <v>0</v>
      </c>
      <c r="Q269">
        <v>0</v>
      </c>
      <c r="R269">
        <v>961511</v>
      </c>
      <c r="S269">
        <v>961511</v>
      </c>
      <c r="T269">
        <v>29571</v>
      </c>
      <c r="U269">
        <v>931940</v>
      </c>
      <c r="V269">
        <v>25</v>
      </c>
    </row>
    <row r="270" spans="1:22" x14ac:dyDescent="0.3">
      <c r="A270">
        <v>202223</v>
      </c>
      <c r="B270" t="s">
        <v>820</v>
      </c>
      <c r="C270" t="s">
        <v>821</v>
      </c>
      <c r="D270" t="s">
        <v>822</v>
      </c>
      <c r="E270" t="s">
        <v>823</v>
      </c>
      <c r="F270" t="s">
        <v>848</v>
      </c>
      <c r="G270" t="s">
        <v>849</v>
      </c>
      <c r="H270" t="s">
        <v>850</v>
      </c>
      <c r="I270">
        <v>370</v>
      </c>
      <c r="J270" t="s">
        <v>851</v>
      </c>
      <c r="K270" t="s">
        <v>842</v>
      </c>
      <c r="L270" t="s">
        <v>251</v>
      </c>
      <c r="M270" t="s">
        <v>829</v>
      </c>
      <c r="N270" t="s">
        <v>829</v>
      </c>
      <c r="O270">
        <v>0</v>
      </c>
      <c r="P270">
        <v>0</v>
      </c>
      <c r="Q270">
        <v>0</v>
      </c>
      <c r="R270">
        <v>1272525</v>
      </c>
      <c r="S270">
        <v>1272525</v>
      </c>
      <c r="T270">
        <v>31094</v>
      </c>
      <c r="U270">
        <v>1241431</v>
      </c>
      <c r="V270">
        <v>33</v>
      </c>
    </row>
    <row r="271" spans="1:22" x14ac:dyDescent="0.3">
      <c r="A271">
        <v>202324</v>
      </c>
      <c r="B271" t="s">
        <v>820</v>
      </c>
      <c r="C271" t="s">
        <v>821</v>
      </c>
      <c r="D271" t="s">
        <v>822</v>
      </c>
      <c r="E271" t="s">
        <v>823</v>
      </c>
      <c r="F271" t="s">
        <v>848</v>
      </c>
      <c r="G271" t="s">
        <v>849</v>
      </c>
      <c r="H271" t="s">
        <v>850</v>
      </c>
      <c r="I271">
        <v>370</v>
      </c>
      <c r="J271" t="s">
        <v>851</v>
      </c>
      <c r="K271" t="s">
        <v>842</v>
      </c>
      <c r="L271" t="s">
        <v>251</v>
      </c>
      <c r="M271" t="s">
        <v>829</v>
      </c>
      <c r="N271" t="s">
        <v>829</v>
      </c>
      <c r="O271">
        <v>0</v>
      </c>
      <c r="P271">
        <v>0</v>
      </c>
      <c r="Q271">
        <v>0</v>
      </c>
      <c r="R271">
        <v>1504936</v>
      </c>
      <c r="S271">
        <v>1504936</v>
      </c>
      <c r="T271">
        <v>34633</v>
      </c>
      <c r="U271">
        <v>1470303</v>
      </c>
      <c r="V271">
        <v>39</v>
      </c>
    </row>
    <row r="272" spans="1:22" x14ac:dyDescent="0.3">
      <c r="A272">
        <v>202122</v>
      </c>
      <c r="B272" t="s">
        <v>820</v>
      </c>
      <c r="C272" t="s">
        <v>821</v>
      </c>
      <c r="D272" t="s">
        <v>822</v>
      </c>
      <c r="E272" t="s">
        <v>823</v>
      </c>
      <c r="F272" t="s">
        <v>848</v>
      </c>
      <c r="G272" t="s">
        <v>849</v>
      </c>
      <c r="H272" t="s">
        <v>850</v>
      </c>
      <c r="I272">
        <v>370</v>
      </c>
      <c r="J272" t="s">
        <v>851</v>
      </c>
      <c r="K272" t="s">
        <v>842</v>
      </c>
      <c r="L272" t="s">
        <v>253</v>
      </c>
      <c r="M272" t="s">
        <v>829</v>
      </c>
      <c r="N272" t="s">
        <v>829</v>
      </c>
      <c r="O272">
        <v>0</v>
      </c>
      <c r="P272">
        <v>0</v>
      </c>
      <c r="Q272">
        <v>0</v>
      </c>
      <c r="R272">
        <v>0</v>
      </c>
      <c r="S272">
        <v>0</v>
      </c>
      <c r="T272">
        <v>0</v>
      </c>
      <c r="U272">
        <v>0</v>
      </c>
      <c r="V272">
        <v>0</v>
      </c>
    </row>
    <row r="273" spans="1:22" x14ac:dyDescent="0.3">
      <c r="A273">
        <v>202223</v>
      </c>
      <c r="B273" t="s">
        <v>820</v>
      </c>
      <c r="C273" t="s">
        <v>821</v>
      </c>
      <c r="D273" t="s">
        <v>822</v>
      </c>
      <c r="E273" t="s">
        <v>823</v>
      </c>
      <c r="F273" t="s">
        <v>848</v>
      </c>
      <c r="G273" t="s">
        <v>849</v>
      </c>
      <c r="H273" t="s">
        <v>850</v>
      </c>
      <c r="I273">
        <v>370</v>
      </c>
      <c r="J273" t="s">
        <v>851</v>
      </c>
      <c r="K273" t="s">
        <v>842</v>
      </c>
      <c r="L273" t="s">
        <v>253</v>
      </c>
      <c r="M273" t="s">
        <v>829</v>
      </c>
      <c r="N273" t="s">
        <v>829</v>
      </c>
      <c r="O273">
        <v>0</v>
      </c>
      <c r="P273">
        <v>0</v>
      </c>
      <c r="Q273">
        <v>0</v>
      </c>
      <c r="R273">
        <v>0</v>
      </c>
      <c r="S273">
        <v>0</v>
      </c>
      <c r="T273">
        <v>0</v>
      </c>
      <c r="U273">
        <v>0</v>
      </c>
      <c r="V273">
        <v>0</v>
      </c>
    </row>
    <row r="274" spans="1:22" x14ac:dyDescent="0.3">
      <c r="A274">
        <v>202324</v>
      </c>
      <c r="B274" t="s">
        <v>820</v>
      </c>
      <c r="C274" t="s">
        <v>821</v>
      </c>
      <c r="D274" t="s">
        <v>822</v>
      </c>
      <c r="E274" t="s">
        <v>823</v>
      </c>
      <c r="F274" t="s">
        <v>848</v>
      </c>
      <c r="G274" t="s">
        <v>849</v>
      </c>
      <c r="H274" t="s">
        <v>850</v>
      </c>
      <c r="I274">
        <v>370</v>
      </c>
      <c r="J274" t="s">
        <v>851</v>
      </c>
      <c r="K274" t="s">
        <v>842</v>
      </c>
      <c r="L274" t="s">
        <v>253</v>
      </c>
      <c r="M274" t="s">
        <v>829</v>
      </c>
      <c r="N274" t="s">
        <v>829</v>
      </c>
      <c r="O274">
        <v>0</v>
      </c>
      <c r="P274">
        <v>0</v>
      </c>
      <c r="Q274">
        <v>0</v>
      </c>
      <c r="R274">
        <v>0</v>
      </c>
      <c r="S274">
        <v>0</v>
      </c>
      <c r="T274">
        <v>0</v>
      </c>
      <c r="U274">
        <v>0</v>
      </c>
      <c r="V274">
        <v>0</v>
      </c>
    </row>
    <row r="275" spans="1:22" x14ac:dyDescent="0.3">
      <c r="A275">
        <v>202122</v>
      </c>
      <c r="B275" t="s">
        <v>820</v>
      </c>
      <c r="C275" t="s">
        <v>821</v>
      </c>
      <c r="D275" t="s">
        <v>822</v>
      </c>
      <c r="E275" t="s">
        <v>823</v>
      </c>
      <c r="F275" t="s">
        <v>848</v>
      </c>
      <c r="G275" t="s">
        <v>849</v>
      </c>
      <c r="H275" t="s">
        <v>850</v>
      </c>
      <c r="I275">
        <v>370</v>
      </c>
      <c r="J275" t="s">
        <v>851</v>
      </c>
      <c r="K275" t="s">
        <v>842</v>
      </c>
      <c r="L275" t="s">
        <v>845</v>
      </c>
      <c r="M275" t="s">
        <v>829</v>
      </c>
      <c r="N275" t="s">
        <v>829</v>
      </c>
      <c r="O275">
        <v>0</v>
      </c>
      <c r="P275">
        <v>0</v>
      </c>
      <c r="Q275">
        <v>0</v>
      </c>
      <c r="R275">
        <v>2645</v>
      </c>
      <c r="S275">
        <v>2645</v>
      </c>
      <c r="T275">
        <v>81</v>
      </c>
      <c r="U275">
        <v>2564</v>
      </c>
      <c r="V275">
        <v>0</v>
      </c>
    </row>
    <row r="276" spans="1:22" x14ac:dyDescent="0.3">
      <c r="A276">
        <v>202223</v>
      </c>
      <c r="B276" t="s">
        <v>820</v>
      </c>
      <c r="C276" t="s">
        <v>821</v>
      </c>
      <c r="D276" t="s">
        <v>822</v>
      </c>
      <c r="E276" t="s">
        <v>823</v>
      </c>
      <c r="F276" t="s">
        <v>848</v>
      </c>
      <c r="G276" t="s">
        <v>849</v>
      </c>
      <c r="H276" t="s">
        <v>850</v>
      </c>
      <c r="I276">
        <v>370</v>
      </c>
      <c r="J276" t="s">
        <v>851</v>
      </c>
      <c r="K276" t="s">
        <v>842</v>
      </c>
      <c r="L276" t="s">
        <v>845</v>
      </c>
      <c r="M276" t="s">
        <v>829</v>
      </c>
      <c r="N276" t="s">
        <v>829</v>
      </c>
      <c r="O276">
        <v>0</v>
      </c>
      <c r="P276">
        <v>0</v>
      </c>
      <c r="Q276">
        <v>0</v>
      </c>
      <c r="R276">
        <v>3501</v>
      </c>
      <c r="S276">
        <v>3501</v>
      </c>
      <c r="T276">
        <v>86</v>
      </c>
      <c r="U276">
        <v>3415</v>
      </c>
      <c r="V276">
        <v>0</v>
      </c>
    </row>
    <row r="277" spans="1:22" x14ac:dyDescent="0.3">
      <c r="A277">
        <v>202324</v>
      </c>
      <c r="B277" t="s">
        <v>820</v>
      </c>
      <c r="C277" t="s">
        <v>821</v>
      </c>
      <c r="D277" t="s">
        <v>822</v>
      </c>
      <c r="E277" t="s">
        <v>823</v>
      </c>
      <c r="F277" t="s">
        <v>848</v>
      </c>
      <c r="G277" t="s">
        <v>849</v>
      </c>
      <c r="H277" t="s">
        <v>850</v>
      </c>
      <c r="I277">
        <v>370</v>
      </c>
      <c r="J277" t="s">
        <v>851</v>
      </c>
      <c r="K277" t="s">
        <v>842</v>
      </c>
      <c r="L277" t="s">
        <v>845</v>
      </c>
      <c r="M277" t="s">
        <v>829</v>
      </c>
      <c r="N277" t="s">
        <v>829</v>
      </c>
      <c r="O277">
        <v>0</v>
      </c>
      <c r="P277">
        <v>0</v>
      </c>
      <c r="Q277">
        <v>0</v>
      </c>
      <c r="R277">
        <v>4140</v>
      </c>
      <c r="S277">
        <v>4140</v>
      </c>
      <c r="T277">
        <v>95</v>
      </c>
      <c r="U277">
        <v>4045</v>
      </c>
      <c r="V277">
        <v>0</v>
      </c>
    </row>
    <row r="278" spans="1:22" x14ac:dyDescent="0.3">
      <c r="A278">
        <v>202122</v>
      </c>
      <c r="B278" t="s">
        <v>820</v>
      </c>
      <c r="C278" t="s">
        <v>821</v>
      </c>
      <c r="D278" t="s">
        <v>822</v>
      </c>
      <c r="E278" t="s">
        <v>823</v>
      </c>
      <c r="F278" t="s">
        <v>852</v>
      </c>
      <c r="G278" t="s">
        <v>853</v>
      </c>
      <c r="H278" t="s">
        <v>854</v>
      </c>
      <c r="I278">
        <v>800</v>
      </c>
      <c r="J278" t="s">
        <v>855</v>
      </c>
      <c r="K278" t="s">
        <v>828</v>
      </c>
      <c r="L278" t="s">
        <v>336</v>
      </c>
      <c r="M278">
        <v>0</v>
      </c>
      <c r="N278">
        <v>0</v>
      </c>
      <c r="O278">
        <v>0</v>
      </c>
      <c r="P278">
        <v>0</v>
      </c>
      <c r="Q278">
        <v>0</v>
      </c>
      <c r="R278" t="s">
        <v>829</v>
      </c>
      <c r="S278">
        <v>0</v>
      </c>
      <c r="T278" t="s">
        <v>829</v>
      </c>
      <c r="U278">
        <v>0</v>
      </c>
      <c r="V278">
        <v>0</v>
      </c>
    </row>
    <row r="279" spans="1:22" x14ac:dyDescent="0.3">
      <c r="A279">
        <v>202223</v>
      </c>
      <c r="B279" t="s">
        <v>820</v>
      </c>
      <c r="C279" t="s">
        <v>821</v>
      </c>
      <c r="D279" t="s">
        <v>822</v>
      </c>
      <c r="E279" t="s">
        <v>823</v>
      </c>
      <c r="F279" t="s">
        <v>852</v>
      </c>
      <c r="G279" t="s">
        <v>853</v>
      </c>
      <c r="H279" t="s">
        <v>854</v>
      </c>
      <c r="I279">
        <v>800</v>
      </c>
      <c r="J279" t="s">
        <v>855</v>
      </c>
      <c r="K279" t="s">
        <v>828</v>
      </c>
      <c r="L279" t="s">
        <v>336</v>
      </c>
      <c r="M279">
        <v>0</v>
      </c>
      <c r="N279">
        <v>0</v>
      </c>
      <c r="O279">
        <v>8000</v>
      </c>
      <c r="P279">
        <v>0</v>
      </c>
      <c r="Q279">
        <v>0</v>
      </c>
      <c r="R279" t="s">
        <v>829</v>
      </c>
      <c r="S279">
        <v>8000</v>
      </c>
      <c r="T279" t="s">
        <v>829</v>
      </c>
      <c r="U279">
        <v>8000</v>
      </c>
      <c r="V279">
        <v>3</v>
      </c>
    </row>
    <row r="280" spans="1:22" x14ac:dyDescent="0.3">
      <c r="A280">
        <v>202324</v>
      </c>
      <c r="B280" t="s">
        <v>820</v>
      </c>
      <c r="C280" t="s">
        <v>821</v>
      </c>
      <c r="D280" t="s">
        <v>822</v>
      </c>
      <c r="E280" t="s">
        <v>823</v>
      </c>
      <c r="F280" t="s">
        <v>852</v>
      </c>
      <c r="G280" t="s">
        <v>853</v>
      </c>
      <c r="H280" t="s">
        <v>854</v>
      </c>
      <c r="I280">
        <v>800</v>
      </c>
      <c r="J280" t="s">
        <v>855</v>
      </c>
      <c r="K280" t="s">
        <v>828</v>
      </c>
      <c r="L280" t="s">
        <v>336</v>
      </c>
      <c r="M280">
        <v>0</v>
      </c>
      <c r="N280">
        <v>0</v>
      </c>
      <c r="O280">
        <v>12000</v>
      </c>
      <c r="P280">
        <v>0</v>
      </c>
      <c r="Q280">
        <v>0</v>
      </c>
      <c r="R280" t="s">
        <v>829</v>
      </c>
      <c r="S280">
        <v>12000</v>
      </c>
      <c r="T280" t="s">
        <v>829</v>
      </c>
      <c r="U280">
        <v>12000</v>
      </c>
      <c r="V280">
        <v>5</v>
      </c>
    </row>
    <row r="281" spans="1:22" x14ac:dyDescent="0.3">
      <c r="A281">
        <v>202122</v>
      </c>
      <c r="B281" t="s">
        <v>820</v>
      </c>
      <c r="C281" t="s">
        <v>821</v>
      </c>
      <c r="D281" t="s">
        <v>822</v>
      </c>
      <c r="E281" t="s">
        <v>823</v>
      </c>
      <c r="F281" t="s">
        <v>852</v>
      </c>
      <c r="G281" t="s">
        <v>853</v>
      </c>
      <c r="H281" t="s">
        <v>854</v>
      </c>
      <c r="I281">
        <v>800</v>
      </c>
      <c r="J281" t="s">
        <v>855</v>
      </c>
      <c r="K281" t="s">
        <v>828</v>
      </c>
      <c r="L281" t="s">
        <v>235</v>
      </c>
      <c r="M281" t="s">
        <v>829</v>
      </c>
      <c r="N281">
        <v>0</v>
      </c>
      <c r="O281">
        <v>0</v>
      </c>
      <c r="P281" t="s">
        <v>829</v>
      </c>
      <c r="Q281" t="s">
        <v>829</v>
      </c>
      <c r="R281" t="s">
        <v>829</v>
      </c>
      <c r="S281">
        <v>0</v>
      </c>
      <c r="T281">
        <v>0</v>
      </c>
      <c r="U281">
        <v>0</v>
      </c>
      <c r="V281">
        <v>0</v>
      </c>
    </row>
    <row r="282" spans="1:22" x14ac:dyDescent="0.3">
      <c r="A282">
        <v>202223</v>
      </c>
      <c r="B282" t="s">
        <v>820</v>
      </c>
      <c r="C282" t="s">
        <v>821</v>
      </c>
      <c r="D282" t="s">
        <v>822</v>
      </c>
      <c r="E282" t="s">
        <v>823</v>
      </c>
      <c r="F282" t="s">
        <v>852</v>
      </c>
      <c r="G282" t="s">
        <v>853</v>
      </c>
      <c r="H282" t="s">
        <v>854</v>
      </c>
      <c r="I282">
        <v>800</v>
      </c>
      <c r="J282" t="s">
        <v>855</v>
      </c>
      <c r="K282" t="s">
        <v>828</v>
      </c>
      <c r="L282" t="s">
        <v>235</v>
      </c>
      <c r="M282" t="s">
        <v>829</v>
      </c>
      <c r="N282">
        <v>0</v>
      </c>
      <c r="O282">
        <v>0</v>
      </c>
      <c r="P282" t="s">
        <v>829</v>
      </c>
      <c r="Q282" t="s">
        <v>829</v>
      </c>
      <c r="R282" t="s">
        <v>829</v>
      </c>
      <c r="S282">
        <v>0</v>
      </c>
      <c r="T282">
        <v>0</v>
      </c>
      <c r="U282">
        <v>0</v>
      </c>
      <c r="V282">
        <v>0</v>
      </c>
    </row>
    <row r="283" spans="1:22" x14ac:dyDescent="0.3">
      <c r="A283">
        <v>202324</v>
      </c>
      <c r="B283" t="s">
        <v>820</v>
      </c>
      <c r="C283" t="s">
        <v>821</v>
      </c>
      <c r="D283" t="s">
        <v>822</v>
      </c>
      <c r="E283" t="s">
        <v>823</v>
      </c>
      <c r="F283" t="s">
        <v>852</v>
      </c>
      <c r="G283" t="s">
        <v>853</v>
      </c>
      <c r="H283" t="s">
        <v>854</v>
      </c>
      <c r="I283">
        <v>800</v>
      </c>
      <c r="J283" t="s">
        <v>855</v>
      </c>
      <c r="K283" t="s">
        <v>828</v>
      </c>
      <c r="L283" t="s">
        <v>235</v>
      </c>
      <c r="M283" t="s">
        <v>829</v>
      </c>
      <c r="N283">
        <v>0</v>
      </c>
      <c r="O283">
        <v>0</v>
      </c>
      <c r="P283" t="s">
        <v>829</v>
      </c>
      <c r="Q283" t="s">
        <v>829</v>
      </c>
      <c r="R283" t="s">
        <v>829</v>
      </c>
      <c r="S283">
        <v>0</v>
      </c>
      <c r="T283">
        <v>0</v>
      </c>
      <c r="U283">
        <v>0</v>
      </c>
      <c r="V283">
        <v>0</v>
      </c>
    </row>
    <row r="284" spans="1:22" x14ac:dyDescent="0.3">
      <c r="A284">
        <v>202122</v>
      </c>
      <c r="B284" t="s">
        <v>820</v>
      </c>
      <c r="C284" t="s">
        <v>821</v>
      </c>
      <c r="D284" t="s">
        <v>822</v>
      </c>
      <c r="E284" t="s">
        <v>823</v>
      </c>
      <c r="F284" t="s">
        <v>852</v>
      </c>
      <c r="G284" t="s">
        <v>853</v>
      </c>
      <c r="H284" t="s">
        <v>854</v>
      </c>
      <c r="I284">
        <v>800</v>
      </c>
      <c r="J284" t="s">
        <v>855</v>
      </c>
      <c r="K284" t="s">
        <v>828</v>
      </c>
      <c r="L284" t="s">
        <v>534</v>
      </c>
      <c r="M284">
        <v>0</v>
      </c>
      <c r="N284">
        <v>681830</v>
      </c>
      <c r="O284">
        <v>218700</v>
      </c>
      <c r="P284">
        <v>385941</v>
      </c>
      <c r="Q284">
        <v>0</v>
      </c>
      <c r="R284" t="s">
        <v>829</v>
      </c>
      <c r="S284">
        <v>1286471</v>
      </c>
      <c r="T284">
        <v>17261</v>
      </c>
      <c r="U284">
        <v>1269210</v>
      </c>
      <c r="V284">
        <v>28</v>
      </c>
    </row>
    <row r="285" spans="1:22" x14ac:dyDescent="0.3">
      <c r="A285">
        <v>202223</v>
      </c>
      <c r="B285" t="s">
        <v>820</v>
      </c>
      <c r="C285" t="s">
        <v>821</v>
      </c>
      <c r="D285" t="s">
        <v>822</v>
      </c>
      <c r="E285" t="s">
        <v>823</v>
      </c>
      <c r="F285" t="s">
        <v>852</v>
      </c>
      <c r="G285" t="s">
        <v>853</v>
      </c>
      <c r="H285" t="s">
        <v>854</v>
      </c>
      <c r="I285">
        <v>800</v>
      </c>
      <c r="J285" t="s">
        <v>855</v>
      </c>
      <c r="K285" t="s">
        <v>828</v>
      </c>
      <c r="L285" t="s">
        <v>534</v>
      </c>
      <c r="M285">
        <v>0</v>
      </c>
      <c r="N285">
        <v>806439</v>
      </c>
      <c r="O285">
        <v>405662</v>
      </c>
      <c r="P285">
        <v>464165</v>
      </c>
      <c r="Q285">
        <v>0</v>
      </c>
      <c r="R285" t="s">
        <v>829</v>
      </c>
      <c r="S285">
        <v>1676266</v>
      </c>
      <c r="T285">
        <v>1887</v>
      </c>
      <c r="U285">
        <v>1674379</v>
      </c>
      <c r="V285">
        <v>38</v>
      </c>
    </row>
    <row r="286" spans="1:22" x14ac:dyDescent="0.3">
      <c r="A286">
        <v>202324</v>
      </c>
      <c r="B286" t="s">
        <v>820</v>
      </c>
      <c r="C286" t="s">
        <v>821</v>
      </c>
      <c r="D286" t="s">
        <v>822</v>
      </c>
      <c r="E286" t="s">
        <v>823</v>
      </c>
      <c r="F286" t="s">
        <v>852</v>
      </c>
      <c r="G286" t="s">
        <v>853</v>
      </c>
      <c r="H286" t="s">
        <v>854</v>
      </c>
      <c r="I286">
        <v>800</v>
      </c>
      <c r="J286" t="s">
        <v>855</v>
      </c>
      <c r="K286" t="s">
        <v>828</v>
      </c>
      <c r="L286" t="s">
        <v>534</v>
      </c>
      <c r="M286">
        <v>0</v>
      </c>
      <c r="N286">
        <v>653118</v>
      </c>
      <c r="O286">
        <v>427520</v>
      </c>
      <c r="P286">
        <v>367910</v>
      </c>
      <c r="Q286">
        <v>0</v>
      </c>
      <c r="R286" t="s">
        <v>829</v>
      </c>
      <c r="S286">
        <v>1448548</v>
      </c>
      <c r="T286">
        <v>0</v>
      </c>
      <c r="U286">
        <v>1448548</v>
      </c>
      <c r="V286">
        <v>33</v>
      </c>
    </row>
    <row r="287" spans="1:22" x14ac:dyDescent="0.3">
      <c r="A287">
        <v>202122</v>
      </c>
      <c r="B287" t="s">
        <v>820</v>
      </c>
      <c r="C287" t="s">
        <v>821</v>
      </c>
      <c r="D287" t="s">
        <v>822</v>
      </c>
      <c r="E287" t="s">
        <v>823</v>
      </c>
      <c r="F287" t="s">
        <v>852</v>
      </c>
      <c r="G287" t="s">
        <v>853</v>
      </c>
      <c r="H287" t="s">
        <v>854</v>
      </c>
      <c r="I287">
        <v>800</v>
      </c>
      <c r="J287" t="s">
        <v>855</v>
      </c>
      <c r="K287" t="s">
        <v>828</v>
      </c>
      <c r="L287" t="s">
        <v>603</v>
      </c>
      <c r="M287" t="s">
        <v>829</v>
      </c>
      <c r="N287" t="s">
        <v>829</v>
      </c>
      <c r="O287" t="s">
        <v>829</v>
      </c>
      <c r="P287">
        <v>0</v>
      </c>
      <c r="Q287">
        <v>0</v>
      </c>
      <c r="R287">
        <v>0</v>
      </c>
      <c r="S287">
        <v>0</v>
      </c>
      <c r="T287">
        <v>0</v>
      </c>
      <c r="U287">
        <v>0</v>
      </c>
      <c r="V287">
        <v>0</v>
      </c>
    </row>
    <row r="288" spans="1:22" x14ac:dyDescent="0.3">
      <c r="A288">
        <v>202223</v>
      </c>
      <c r="B288" t="s">
        <v>820</v>
      </c>
      <c r="C288" t="s">
        <v>821</v>
      </c>
      <c r="D288" t="s">
        <v>822</v>
      </c>
      <c r="E288" t="s">
        <v>823</v>
      </c>
      <c r="F288" t="s">
        <v>852</v>
      </c>
      <c r="G288" t="s">
        <v>853</v>
      </c>
      <c r="H288" t="s">
        <v>854</v>
      </c>
      <c r="I288">
        <v>800</v>
      </c>
      <c r="J288" t="s">
        <v>855</v>
      </c>
      <c r="K288" t="s">
        <v>828</v>
      </c>
      <c r="L288" t="s">
        <v>603</v>
      </c>
      <c r="M288" t="s">
        <v>829</v>
      </c>
      <c r="N288" t="s">
        <v>829</v>
      </c>
      <c r="O288" t="s">
        <v>829</v>
      </c>
      <c r="P288">
        <v>0</v>
      </c>
      <c r="Q288">
        <v>0</v>
      </c>
      <c r="R288">
        <v>0</v>
      </c>
      <c r="S288">
        <v>0</v>
      </c>
      <c r="T288">
        <v>0</v>
      </c>
      <c r="U288">
        <v>0</v>
      </c>
      <c r="V288">
        <v>0</v>
      </c>
    </row>
    <row r="289" spans="1:22" x14ac:dyDescent="0.3">
      <c r="A289">
        <v>202324</v>
      </c>
      <c r="B289" t="s">
        <v>820</v>
      </c>
      <c r="C289" t="s">
        <v>821</v>
      </c>
      <c r="D289" t="s">
        <v>822</v>
      </c>
      <c r="E289" t="s">
        <v>823</v>
      </c>
      <c r="F289" t="s">
        <v>852</v>
      </c>
      <c r="G289" t="s">
        <v>853</v>
      </c>
      <c r="H289" t="s">
        <v>854</v>
      </c>
      <c r="I289">
        <v>800</v>
      </c>
      <c r="J289" t="s">
        <v>855</v>
      </c>
      <c r="K289" t="s">
        <v>828</v>
      </c>
      <c r="L289" t="s">
        <v>603</v>
      </c>
      <c r="M289" t="s">
        <v>829</v>
      </c>
      <c r="N289" t="s">
        <v>829</v>
      </c>
      <c r="O289" t="s">
        <v>829</v>
      </c>
      <c r="P289">
        <v>0</v>
      </c>
      <c r="Q289">
        <v>0</v>
      </c>
      <c r="R289">
        <v>0</v>
      </c>
      <c r="S289">
        <v>0</v>
      </c>
      <c r="T289">
        <v>0</v>
      </c>
      <c r="U289">
        <v>0</v>
      </c>
      <c r="V289">
        <v>0</v>
      </c>
    </row>
    <row r="290" spans="1:22" x14ac:dyDescent="0.3">
      <c r="A290">
        <v>202122</v>
      </c>
      <c r="B290" t="s">
        <v>820</v>
      </c>
      <c r="C290" t="s">
        <v>821</v>
      </c>
      <c r="D290" t="s">
        <v>822</v>
      </c>
      <c r="E290" t="s">
        <v>823</v>
      </c>
      <c r="F290" t="s">
        <v>852</v>
      </c>
      <c r="G290" t="s">
        <v>853</v>
      </c>
      <c r="H290" t="s">
        <v>854</v>
      </c>
      <c r="I290">
        <v>800</v>
      </c>
      <c r="J290" t="s">
        <v>855</v>
      </c>
      <c r="K290" t="s">
        <v>828</v>
      </c>
      <c r="L290" t="s">
        <v>606</v>
      </c>
      <c r="M290">
        <v>0</v>
      </c>
      <c r="N290">
        <v>0</v>
      </c>
      <c r="O290">
        <v>0</v>
      </c>
      <c r="P290">
        <v>383226</v>
      </c>
      <c r="Q290">
        <v>0</v>
      </c>
      <c r="R290">
        <v>28845</v>
      </c>
      <c r="S290">
        <v>412071</v>
      </c>
      <c r="T290">
        <v>0</v>
      </c>
      <c r="U290">
        <v>412071</v>
      </c>
      <c r="V290">
        <v>9</v>
      </c>
    </row>
    <row r="291" spans="1:22" x14ac:dyDescent="0.3">
      <c r="A291">
        <v>202223</v>
      </c>
      <c r="B291" t="s">
        <v>820</v>
      </c>
      <c r="C291" t="s">
        <v>821</v>
      </c>
      <c r="D291" t="s">
        <v>822</v>
      </c>
      <c r="E291" t="s">
        <v>823</v>
      </c>
      <c r="F291" t="s">
        <v>852</v>
      </c>
      <c r="G291" t="s">
        <v>853</v>
      </c>
      <c r="H291" t="s">
        <v>854</v>
      </c>
      <c r="I291">
        <v>800</v>
      </c>
      <c r="J291" t="s">
        <v>855</v>
      </c>
      <c r="K291" t="s">
        <v>828</v>
      </c>
      <c r="L291" t="s">
        <v>606</v>
      </c>
      <c r="M291">
        <v>0</v>
      </c>
      <c r="N291">
        <v>0</v>
      </c>
      <c r="O291">
        <v>0</v>
      </c>
      <c r="P291">
        <v>594085</v>
      </c>
      <c r="Q291">
        <v>0</v>
      </c>
      <c r="R291">
        <v>44069</v>
      </c>
      <c r="S291">
        <v>638154</v>
      </c>
      <c r="T291">
        <v>0</v>
      </c>
      <c r="U291">
        <v>638154</v>
      </c>
      <c r="V291">
        <v>14</v>
      </c>
    </row>
    <row r="292" spans="1:22" x14ac:dyDescent="0.3">
      <c r="A292">
        <v>202324</v>
      </c>
      <c r="B292" t="s">
        <v>820</v>
      </c>
      <c r="C292" t="s">
        <v>821</v>
      </c>
      <c r="D292" t="s">
        <v>822</v>
      </c>
      <c r="E292" t="s">
        <v>823</v>
      </c>
      <c r="F292" t="s">
        <v>852</v>
      </c>
      <c r="G292" t="s">
        <v>853</v>
      </c>
      <c r="H292" t="s">
        <v>854</v>
      </c>
      <c r="I292">
        <v>800</v>
      </c>
      <c r="J292" t="s">
        <v>855</v>
      </c>
      <c r="K292" t="s">
        <v>828</v>
      </c>
      <c r="L292" t="s">
        <v>606</v>
      </c>
      <c r="M292">
        <v>0</v>
      </c>
      <c r="N292">
        <v>0</v>
      </c>
      <c r="O292">
        <v>0</v>
      </c>
      <c r="P292">
        <v>949466</v>
      </c>
      <c r="Q292">
        <v>0</v>
      </c>
      <c r="R292">
        <v>70368</v>
      </c>
      <c r="S292">
        <v>1019834</v>
      </c>
      <c r="T292">
        <v>0</v>
      </c>
      <c r="U292">
        <v>1019834</v>
      </c>
      <c r="V292">
        <v>24</v>
      </c>
    </row>
    <row r="293" spans="1:22" x14ac:dyDescent="0.3">
      <c r="A293">
        <v>202122</v>
      </c>
      <c r="B293" t="s">
        <v>820</v>
      </c>
      <c r="C293" t="s">
        <v>821</v>
      </c>
      <c r="D293" t="s">
        <v>822</v>
      </c>
      <c r="E293" t="s">
        <v>823</v>
      </c>
      <c r="F293" t="s">
        <v>852</v>
      </c>
      <c r="G293" t="s">
        <v>853</v>
      </c>
      <c r="H293" t="s">
        <v>854</v>
      </c>
      <c r="I293">
        <v>800</v>
      </c>
      <c r="J293" t="s">
        <v>855</v>
      </c>
      <c r="K293" t="s">
        <v>828</v>
      </c>
      <c r="L293" t="s">
        <v>609</v>
      </c>
      <c r="M293" t="s">
        <v>829</v>
      </c>
      <c r="N293" t="s">
        <v>829</v>
      </c>
      <c r="O293" t="s">
        <v>829</v>
      </c>
      <c r="P293" t="s">
        <v>829</v>
      </c>
      <c r="Q293">
        <v>0</v>
      </c>
      <c r="R293" t="s">
        <v>829</v>
      </c>
      <c r="S293">
        <v>0</v>
      </c>
      <c r="T293">
        <v>0</v>
      </c>
      <c r="U293">
        <v>0</v>
      </c>
      <c r="V293">
        <v>0</v>
      </c>
    </row>
    <row r="294" spans="1:22" x14ac:dyDescent="0.3">
      <c r="A294">
        <v>202223</v>
      </c>
      <c r="B294" t="s">
        <v>820</v>
      </c>
      <c r="C294" t="s">
        <v>821</v>
      </c>
      <c r="D294" t="s">
        <v>822</v>
      </c>
      <c r="E294" t="s">
        <v>823</v>
      </c>
      <c r="F294" t="s">
        <v>852</v>
      </c>
      <c r="G294" t="s">
        <v>853</v>
      </c>
      <c r="H294" t="s">
        <v>854</v>
      </c>
      <c r="I294">
        <v>800</v>
      </c>
      <c r="J294" t="s">
        <v>855</v>
      </c>
      <c r="K294" t="s">
        <v>828</v>
      </c>
      <c r="L294" t="s">
        <v>609</v>
      </c>
      <c r="M294" t="s">
        <v>829</v>
      </c>
      <c r="N294" t="s">
        <v>829</v>
      </c>
      <c r="O294" t="s">
        <v>829</v>
      </c>
      <c r="P294" t="s">
        <v>829</v>
      </c>
      <c r="Q294">
        <v>0</v>
      </c>
      <c r="R294" t="s">
        <v>829</v>
      </c>
      <c r="S294">
        <v>0</v>
      </c>
      <c r="T294">
        <v>0</v>
      </c>
      <c r="U294">
        <v>0</v>
      </c>
      <c r="V294">
        <v>0</v>
      </c>
    </row>
    <row r="295" spans="1:22" x14ac:dyDescent="0.3">
      <c r="A295">
        <v>202122</v>
      </c>
      <c r="B295" t="s">
        <v>820</v>
      </c>
      <c r="C295" t="s">
        <v>821</v>
      </c>
      <c r="D295" t="s">
        <v>822</v>
      </c>
      <c r="E295" t="s">
        <v>823</v>
      </c>
      <c r="F295" t="s">
        <v>852</v>
      </c>
      <c r="G295" t="s">
        <v>853</v>
      </c>
      <c r="H295" t="s">
        <v>854</v>
      </c>
      <c r="I295">
        <v>800</v>
      </c>
      <c r="J295" t="s">
        <v>855</v>
      </c>
      <c r="K295" t="s">
        <v>828</v>
      </c>
      <c r="L295" t="s">
        <v>830</v>
      </c>
      <c r="M295">
        <v>0</v>
      </c>
      <c r="N295">
        <v>0</v>
      </c>
      <c r="O295">
        <v>0</v>
      </c>
      <c r="P295">
        <v>33311</v>
      </c>
      <c r="Q295">
        <v>0</v>
      </c>
      <c r="R295">
        <v>0</v>
      </c>
      <c r="S295">
        <v>33311</v>
      </c>
      <c r="T295">
        <v>0</v>
      </c>
      <c r="U295">
        <v>33311</v>
      </c>
      <c r="V295">
        <v>1</v>
      </c>
    </row>
    <row r="296" spans="1:22" x14ac:dyDescent="0.3">
      <c r="A296">
        <v>202223</v>
      </c>
      <c r="B296" t="s">
        <v>820</v>
      </c>
      <c r="C296" t="s">
        <v>821</v>
      </c>
      <c r="D296" t="s">
        <v>822</v>
      </c>
      <c r="E296" t="s">
        <v>823</v>
      </c>
      <c r="F296" t="s">
        <v>852</v>
      </c>
      <c r="G296" t="s">
        <v>853</v>
      </c>
      <c r="H296" t="s">
        <v>854</v>
      </c>
      <c r="I296">
        <v>800</v>
      </c>
      <c r="J296" t="s">
        <v>855</v>
      </c>
      <c r="K296" t="s">
        <v>828</v>
      </c>
      <c r="L296" t="s">
        <v>830</v>
      </c>
      <c r="M296">
        <v>0</v>
      </c>
      <c r="N296">
        <v>0</v>
      </c>
      <c r="O296">
        <v>0</v>
      </c>
      <c r="P296">
        <v>0</v>
      </c>
      <c r="Q296">
        <v>0</v>
      </c>
      <c r="R296">
        <v>0</v>
      </c>
      <c r="S296">
        <v>0</v>
      </c>
      <c r="T296">
        <v>0</v>
      </c>
      <c r="U296">
        <v>0</v>
      </c>
      <c r="V296">
        <v>0</v>
      </c>
    </row>
    <row r="297" spans="1:22" x14ac:dyDescent="0.3">
      <c r="A297">
        <v>202324</v>
      </c>
      <c r="B297" t="s">
        <v>820</v>
      </c>
      <c r="C297" t="s">
        <v>821</v>
      </c>
      <c r="D297" t="s">
        <v>822</v>
      </c>
      <c r="E297" t="s">
        <v>823</v>
      </c>
      <c r="F297" t="s">
        <v>852</v>
      </c>
      <c r="G297" t="s">
        <v>853</v>
      </c>
      <c r="H297" t="s">
        <v>854</v>
      </c>
      <c r="I297">
        <v>800</v>
      </c>
      <c r="J297" t="s">
        <v>855</v>
      </c>
      <c r="K297" t="s">
        <v>828</v>
      </c>
      <c r="L297" t="s">
        <v>830</v>
      </c>
      <c r="M297">
        <v>0</v>
      </c>
      <c r="N297">
        <v>0</v>
      </c>
      <c r="O297">
        <v>0</v>
      </c>
      <c r="P297">
        <v>0</v>
      </c>
      <c r="Q297">
        <v>0</v>
      </c>
      <c r="R297">
        <v>0</v>
      </c>
      <c r="S297">
        <v>0</v>
      </c>
      <c r="T297">
        <v>0</v>
      </c>
      <c r="U297">
        <v>0</v>
      </c>
      <c r="V297">
        <v>0</v>
      </c>
    </row>
    <row r="298" spans="1:22" x14ac:dyDescent="0.3">
      <c r="A298">
        <v>202122</v>
      </c>
      <c r="B298" t="s">
        <v>820</v>
      </c>
      <c r="C298" t="s">
        <v>821</v>
      </c>
      <c r="D298" t="s">
        <v>822</v>
      </c>
      <c r="E298" t="s">
        <v>823</v>
      </c>
      <c r="F298" t="s">
        <v>852</v>
      </c>
      <c r="G298" t="s">
        <v>853</v>
      </c>
      <c r="H298" t="s">
        <v>854</v>
      </c>
      <c r="I298">
        <v>800</v>
      </c>
      <c r="J298" t="s">
        <v>855</v>
      </c>
      <c r="K298" t="s">
        <v>828</v>
      </c>
      <c r="L298" t="s">
        <v>537</v>
      </c>
      <c r="M298">
        <v>0</v>
      </c>
      <c r="N298">
        <v>3326105</v>
      </c>
      <c r="O298">
        <v>1462148</v>
      </c>
      <c r="P298">
        <v>6466881</v>
      </c>
      <c r="Q298">
        <v>0</v>
      </c>
      <c r="R298">
        <v>731074</v>
      </c>
      <c r="S298">
        <v>11986208</v>
      </c>
      <c r="T298">
        <v>30245</v>
      </c>
      <c r="U298">
        <v>11955963</v>
      </c>
      <c r="V298">
        <v>263</v>
      </c>
    </row>
    <row r="299" spans="1:22" x14ac:dyDescent="0.3">
      <c r="A299">
        <v>202223</v>
      </c>
      <c r="B299" t="s">
        <v>820</v>
      </c>
      <c r="C299" t="s">
        <v>821</v>
      </c>
      <c r="D299" t="s">
        <v>822</v>
      </c>
      <c r="E299" t="s">
        <v>823</v>
      </c>
      <c r="F299" t="s">
        <v>852</v>
      </c>
      <c r="G299" t="s">
        <v>853</v>
      </c>
      <c r="H299" t="s">
        <v>854</v>
      </c>
      <c r="I299">
        <v>800</v>
      </c>
      <c r="J299" t="s">
        <v>855</v>
      </c>
      <c r="K299" t="s">
        <v>828</v>
      </c>
      <c r="L299" t="s">
        <v>537</v>
      </c>
      <c r="M299">
        <v>0</v>
      </c>
      <c r="N299">
        <v>3724394</v>
      </c>
      <c r="O299">
        <v>1619911</v>
      </c>
      <c r="P299">
        <v>6746502</v>
      </c>
      <c r="Q299">
        <v>0</v>
      </c>
      <c r="R299">
        <v>1091090</v>
      </c>
      <c r="S299">
        <v>13181896</v>
      </c>
      <c r="T299">
        <v>59057</v>
      </c>
      <c r="U299">
        <v>13122840</v>
      </c>
      <c r="V299">
        <v>296</v>
      </c>
    </row>
    <row r="300" spans="1:22" x14ac:dyDescent="0.3">
      <c r="A300">
        <v>202324</v>
      </c>
      <c r="B300" t="s">
        <v>820</v>
      </c>
      <c r="C300" t="s">
        <v>821</v>
      </c>
      <c r="D300" t="s">
        <v>822</v>
      </c>
      <c r="E300" t="s">
        <v>823</v>
      </c>
      <c r="F300" t="s">
        <v>852</v>
      </c>
      <c r="G300" t="s">
        <v>853</v>
      </c>
      <c r="H300" t="s">
        <v>854</v>
      </c>
      <c r="I300">
        <v>800</v>
      </c>
      <c r="J300" t="s">
        <v>855</v>
      </c>
      <c r="K300" t="s">
        <v>828</v>
      </c>
      <c r="L300" t="s">
        <v>537</v>
      </c>
      <c r="M300">
        <v>0</v>
      </c>
      <c r="N300">
        <v>5629935</v>
      </c>
      <c r="O300">
        <v>2905224</v>
      </c>
      <c r="P300">
        <v>9386331</v>
      </c>
      <c r="Q300">
        <v>1611096</v>
      </c>
      <c r="R300">
        <v>0</v>
      </c>
      <c r="S300">
        <v>19532586</v>
      </c>
      <c r="T300">
        <v>0</v>
      </c>
      <c r="U300">
        <v>19532586</v>
      </c>
      <c r="V300">
        <v>451</v>
      </c>
    </row>
    <row r="301" spans="1:22" x14ac:dyDescent="0.3">
      <c r="A301">
        <v>202122</v>
      </c>
      <c r="B301" t="s">
        <v>820</v>
      </c>
      <c r="C301" t="s">
        <v>821</v>
      </c>
      <c r="D301" t="s">
        <v>822</v>
      </c>
      <c r="E301" t="s">
        <v>823</v>
      </c>
      <c r="F301" t="s">
        <v>852</v>
      </c>
      <c r="G301" t="s">
        <v>853</v>
      </c>
      <c r="H301" t="s">
        <v>854</v>
      </c>
      <c r="I301">
        <v>800</v>
      </c>
      <c r="J301" t="s">
        <v>855</v>
      </c>
      <c r="K301" t="s">
        <v>828</v>
      </c>
      <c r="L301" t="s">
        <v>572</v>
      </c>
      <c r="M301">
        <v>0</v>
      </c>
      <c r="N301">
        <v>0</v>
      </c>
      <c r="O301">
        <v>0</v>
      </c>
      <c r="P301">
        <v>9581927</v>
      </c>
      <c r="Q301">
        <v>0</v>
      </c>
      <c r="R301">
        <v>1613939</v>
      </c>
      <c r="S301">
        <v>11195865</v>
      </c>
      <c r="T301">
        <v>34632</v>
      </c>
      <c r="U301">
        <v>11161233</v>
      </c>
      <c r="V301">
        <v>246</v>
      </c>
    </row>
    <row r="302" spans="1:22" x14ac:dyDescent="0.3">
      <c r="A302">
        <v>202223</v>
      </c>
      <c r="B302" t="s">
        <v>820</v>
      </c>
      <c r="C302" t="s">
        <v>821</v>
      </c>
      <c r="D302" t="s">
        <v>822</v>
      </c>
      <c r="E302" t="s">
        <v>823</v>
      </c>
      <c r="F302" t="s">
        <v>852</v>
      </c>
      <c r="G302" t="s">
        <v>853</v>
      </c>
      <c r="H302" t="s">
        <v>854</v>
      </c>
      <c r="I302">
        <v>800</v>
      </c>
      <c r="J302" t="s">
        <v>855</v>
      </c>
      <c r="K302" t="s">
        <v>828</v>
      </c>
      <c r="L302" t="s">
        <v>572</v>
      </c>
      <c r="M302">
        <v>0</v>
      </c>
      <c r="N302">
        <v>0</v>
      </c>
      <c r="O302">
        <v>0</v>
      </c>
      <c r="P302">
        <v>9302959</v>
      </c>
      <c r="Q302">
        <v>0</v>
      </c>
      <c r="R302">
        <v>1678181</v>
      </c>
      <c r="S302">
        <v>10981140</v>
      </c>
      <c r="T302">
        <v>38411</v>
      </c>
      <c r="U302">
        <v>10942729</v>
      </c>
      <c r="V302">
        <v>247</v>
      </c>
    </row>
    <row r="303" spans="1:22" x14ac:dyDescent="0.3">
      <c r="A303">
        <v>202324</v>
      </c>
      <c r="B303" t="s">
        <v>820</v>
      </c>
      <c r="C303" t="s">
        <v>821</v>
      </c>
      <c r="D303" t="s">
        <v>822</v>
      </c>
      <c r="E303" t="s">
        <v>823</v>
      </c>
      <c r="F303" t="s">
        <v>852</v>
      </c>
      <c r="G303" t="s">
        <v>853</v>
      </c>
      <c r="H303" t="s">
        <v>854</v>
      </c>
      <c r="I303">
        <v>800</v>
      </c>
      <c r="J303" t="s">
        <v>855</v>
      </c>
      <c r="K303" t="s">
        <v>828</v>
      </c>
      <c r="L303" t="s">
        <v>572</v>
      </c>
      <c r="M303">
        <v>0</v>
      </c>
      <c r="N303">
        <v>3829</v>
      </c>
      <c r="O303">
        <v>0</v>
      </c>
      <c r="P303">
        <v>9030473</v>
      </c>
      <c r="Q303">
        <v>0</v>
      </c>
      <c r="R303">
        <v>1659774</v>
      </c>
      <c r="S303">
        <v>10694076</v>
      </c>
      <c r="T303">
        <v>0</v>
      </c>
      <c r="U303">
        <v>10694076</v>
      </c>
      <c r="V303">
        <v>247</v>
      </c>
    </row>
    <row r="304" spans="1:22" x14ac:dyDescent="0.3">
      <c r="A304">
        <v>202122</v>
      </c>
      <c r="B304" t="s">
        <v>820</v>
      </c>
      <c r="C304" t="s">
        <v>821</v>
      </c>
      <c r="D304" t="s">
        <v>822</v>
      </c>
      <c r="E304" t="s">
        <v>823</v>
      </c>
      <c r="F304" t="s">
        <v>852</v>
      </c>
      <c r="G304" t="s">
        <v>853</v>
      </c>
      <c r="H304" t="s">
        <v>854</v>
      </c>
      <c r="I304">
        <v>800</v>
      </c>
      <c r="J304" t="s">
        <v>855</v>
      </c>
      <c r="K304" t="s">
        <v>828</v>
      </c>
      <c r="L304" t="s">
        <v>539</v>
      </c>
      <c r="M304">
        <v>0</v>
      </c>
      <c r="N304">
        <v>329243</v>
      </c>
      <c r="O304">
        <v>258691</v>
      </c>
      <c r="P304" t="s">
        <v>829</v>
      </c>
      <c r="Q304" t="s">
        <v>829</v>
      </c>
      <c r="R304" t="s">
        <v>829</v>
      </c>
      <c r="S304">
        <v>587935</v>
      </c>
      <c r="T304">
        <v>0</v>
      </c>
      <c r="U304">
        <v>587935</v>
      </c>
      <c r="V304">
        <v>13</v>
      </c>
    </row>
    <row r="305" spans="1:22" x14ac:dyDescent="0.3">
      <c r="A305">
        <v>202223</v>
      </c>
      <c r="B305" t="s">
        <v>820</v>
      </c>
      <c r="C305" t="s">
        <v>821</v>
      </c>
      <c r="D305" t="s">
        <v>822</v>
      </c>
      <c r="E305" t="s">
        <v>823</v>
      </c>
      <c r="F305" t="s">
        <v>852</v>
      </c>
      <c r="G305" t="s">
        <v>853</v>
      </c>
      <c r="H305" t="s">
        <v>854</v>
      </c>
      <c r="I305">
        <v>800</v>
      </c>
      <c r="J305" t="s">
        <v>855</v>
      </c>
      <c r="K305" t="s">
        <v>828</v>
      </c>
      <c r="L305" t="s">
        <v>539</v>
      </c>
      <c r="M305">
        <v>0</v>
      </c>
      <c r="N305">
        <v>369424</v>
      </c>
      <c r="O305">
        <v>249060</v>
      </c>
      <c r="P305" t="s">
        <v>829</v>
      </c>
      <c r="Q305" t="s">
        <v>829</v>
      </c>
      <c r="R305" t="s">
        <v>829</v>
      </c>
      <c r="S305">
        <v>618484</v>
      </c>
      <c r="T305">
        <v>0</v>
      </c>
      <c r="U305">
        <v>618484</v>
      </c>
      <c r="V305">
        <v>14</v>
      </c>
    </row>
    <row r="306" spans="1:22" x14ac:dyDescent="0.3">
      <c r="A306">
        <v>202324</v>
      </c>
      <c r="B306" t="s">
        <v>820</v>
      </c>
      <c r="C306" t="s">
        <v>821</v>
      </c>
      <c r="D306" t="s">
        <v>822</v>
      </c>
      <c r="E306" t="s">
        <v>823</v>
      </c>
      <c r="F306" t="s">
        <v>852</v>
      </c>
      <c r="G306" t="s">
        <v>853</v>
      </c>
      <c r="H306" t="s">
        <v>854</v>
      </c>
      <c r="I306">
        <v>800</v>
      </c>
      <c r="J306" t="s">
        <v>855</v>
      </c>
      <c r="K306" t="s">
        <v>828</v>
      </c>
      <c r="L306" t="s">
        <v>539</v>
      </c>
      <c r="M306">
        <v>0</v>
      </c>
      <c r="N306">
        <v>276494</v>
      </c>
      <c r="O306">
        <v>320872</v>
      </c>
      <c r="P306" t="s">
        <v>829</v>
      </c>
      <c r="Q306" t="s">
        <v>829</v>
      </c>
      <c r="R306" t="s">
        <v>829</v>
      </c>
      <c r="S306">
        <v>597366</v>
      </c>
      <c r="T306">
        <v>0</v>
      </c>
      <c r="U306">
        <v>597366</v>
      </c>
      <c r="V306">
        <v>14</v>
      </c>
    </row>
    <row r="307" spans="1:22" x14ac:dyDescent="0.3">
      <c r="A307">
        <v>202122</v>
      </c>
      <c r="B307" t="s">
        <v>820</v>
      </c>
      <c r="C307" t="s">
        <v>821</v>
      </c>
      <c r="D307" t="s">
        <v>822</v>
      </c>
      <c r="E307" t="s">
        <v>823</v>
      </c>
      <c r="F307" t="s">
        <v>852</v>
      </c>
      <c r="G307" t="s">
        <v>853</v>
      </c>
      <c r="H307" t="s">
        <v>854</v>
      </c>
      <c r="I307">
        <v>800</v>
      </c>
      <c r="J307" t="s">
        <v>855</v>
      </c>
      <c r="K307" t="s">
        <v>828</v>
      </c>
      <c r="L307" t="s">
        <v>541</v>
      </c>
      <c r="M307">
        <v>458734</v>
      </c>
      <c r="N307">
        <v>1248761</v>
      </c>
      <c r="O307">
        <v>433093</v>
      </c>
      <c r="P307">
        <v>0</v>
      </c>
      <c r="Q307">
        <v>0</v>
      </c>
      <c r="R307">
        <v>0</v>
      </c>
      <c r="S307">
        <v>2140587</v>
      </c>
      <c r="T307">
        <v>0</v>
      </c>
      <c r="U307">
        <v>2140587</v>
      </c>
      <c r="V307">
        <v>47</v>
      </c>
    </row>
    <row r="308" spans="1:22" x14ac:dyDescent="0.3">
      <c r="A308">
        <v>202223</v>
      </c>
      <c r="B308" t="s">
        <v>820</v>
      </c>
      <c r="C308" t="s">
        <v>821</v>
      </c>
      <c r="D308" t="s">
        <v>822</v>
      </c>
      <c r="E308" t="s">
        <v>823</v>
      </c>
      <c r="F308" t="s">
        <v>852</v>
      </c>
      <c r="G308" t="s">
        <v>853</v>
      </c>
      <c r="H308" t="s">
        <v>854</v>
      </c>
      <c r="I308">
        <v>800</v>
      </c>
      <c r="J308" t="s">
        <v>855</v>
      </c>
      <c r="K308" t="s">
        <v>828</v>
      </c>
      <c r="L308" t="s">
        <v>541</v>
      </c>
      <c r="M308">
        <v>458734</v>
      </c>
      <c r="N308">
        <v>2307007</v>
      </c>
      <c r="O308">
        <v>1260990</v>
      </c>
      <c r="P308">
        <v>0</v>
      </c>
      <c r="Q308">
        <v>0</v>
      </c>
      <c r="R308">
        <v>0</v>
      </c>
      <c r="S308">
        <v>4026731</v>
      </c>
      <c r="T308">
        <v>13604</v>
      </c>
      <c r="U308">
        <v>4013127</v>
      </c>
      <c r="V308">
        <v>91</v>
      </c>
    </row>
    <row r="309" spans="1:22" x14ac:dyDescent="0.3">
      <c r="A309">
        <v>202324</v>
      </c>
      <c r="B309" t="s">
        <v>820</v>
      </c>
      <c r="C309" t="s">
        <v>821</v>
      </c>
      <c r="D309" t="s">
        <v>822</v>
      </c>
      <c r="E309" t="s">
        <v>823</v>
      </c>
      <c r="F309" t="s">
        <v>852</v>
      </c>
      <c r="G309" t="s">
        <v>853</v>
      </c>
      <c r="H309" t="s">
        <v>854</v>
      </c>
      <c r="I309">
        <v>800</v>
      </c>
      <c r="J309" t="s">
        <v>855</v>
      </c>
      <c r="K309" t="s">
        <v>828</v>
      </c>
      <c r="L309" t="s">
        <v>541</v>
      </c>
      <c r="M309">
        <v>29517</v>
      </c>
      <c r="N309">
        <v>1442600</v>
      </c>
      <c r="O309">
        <v>630393</v>
      </c>
      <c r="P309">
        <v>0</v>
      </c>
      <c r="Q309">
        <v>0</v>
      </c>
      <c r="R309">
        <v>0</v>
      </c>
      <c r="S309">
        <v>2102510</v>
      </c>
      <c r="T309">
        <v>0</v>
      </c>
      <c r="U309">
        <v>2102510</v>
      </c>
      <c r="V309">
        <v>49</v>
      </c>
    </row>
    <row r="310" spans="1:22" x14ac:dyDescent="0.3">
      <c r="A310">
        <v>202122</v>
      </c>
      <c r="B310" t="s">
        <v>820</v>
      </c>
      <c r="C310" t="s">
        <v>821</v>
      </c>
      <c r="D310" t="s">
        <v>822</v>
      </c>
      <c r="E310" t="s">
        <v>823</v>
      </c>
      <c r="F310" t="s">
        <v>852</v>
      </c>
      <c r="G310" t="s">
        <v>853</v>
      </c>
      <c r="H310" t="s">
        <v>854</v>
      </c>
      <c r="I310">
        <v>800</v>
      </c>
      <c r="J310" t="s">
        <v>855</v>
      </c>
      <c r="K310" t="s">
        <v>828</v>
      </c>
      <c r="L310" t="s">
        <v>831</v>
      </c>
      <c r="M310" t="s">
        <v>829</v>
      </c>
      <c r="N310" t="s">
        <v>829</v>
      </c>
      <c r="O310" t="s">
        <v>829</v>
      </c>
      <c r="P310">
        <v>0</v>
      </c>
      <c r="Q310">
        <v>908017</v>
      </c>
      <c r="R310" t="s">
        <v>829</v>
      </c>
      <c r="S310">
        <v>908017</v>
      </c>
      <c r="T310">
        <v>0</v>
      </c>
      <c r="U310">
        <v>908017</v>
      </c>
      <c r="V310">
        <v>20</v>
      </c>
    </row>
    <row r="311" spans="1:22" x14ac:dyDescent="0.3">
      <c r="A311">
        <v>202223</v>
      </c>
      <c r="B311" t="s">
        <v>820</v>
      </c>
      <c r="C311" t="s">
        <v>821</v>
      </c>
      <c r="D311" t="s">
        <v>822</v>
      </c>
      <c r="E311" t="s">
        <v>823</v>
      </c>
      <c r="F311" t="s">
        <v>852</v>
      </c>
      <c r="G311" t="s">
        <v>853</v>
      </c>
      <c r="H311" t="s">
        <v>854</v>
      </c>
      <c r="I311">
        <v>800</v>
      </c>
      <c r="J311" t="s">
        <v>855</v>
      </c>
      <c r="K311" t="s">
        <v>828</v>
      </c>
      <c r="L311" t="s">
        <v>831</v>
      </c>
      <c r="M311" t="s">
        <v>829</v>
      </c>
      <c r="N311" t="s">
        <v>829</v>
      </c>
      <c r="O311" t="s">
        <v>829</v>
      </c>
      <c r="P311">
        <v>0</v>
      </c>
      <c r="Q311">
        <v>682174</v>
      </c>
      <c r="R311" t="s">
        <v>829</v>
      </c>
      <c r="S311">
        <v>682174</v>
      </c>
      <c r="T311">
        <v>0</v>
      </c>
      <c r="U311">
        <v>682174</v>
      </c>
      <c r="V311">
        <v>15</v>
      </c>
    </row>
    <row r="312" spans="1:22" x14ac:dyDescent="0.3">
      <c r="A312">
        <v>202324</v>
      </c>
      <c r="B312" t="s">
        <v>820</v>
      </c>
      <c r="C312" t="s">
        <v>821</v>
      </c>
      <c r="D312" t="s">
        <v>822</v>
      </c>
      <c r="E312" t="s">
        <v>823</v>
      </c>
      <c r="F312" t="s">
        <v>852</v>
      </c>
      <c r="G312" t="s">
        <v>853</v>
      </c>
      <c r="H312" t="s">
        <v>854</v>
      </c>
      <c r="I312">
        <v>800</v>
      </c>
      <c r="J312" t="s">
        <v>855</v>
      </c>
      <c r="K312" t="s">
        <v>828</v>
      </c>
      <c r="L312" t="s">
        <v>831</v>
      </c>
      <c r="M312" t="s">
        <v>829</v>
      </c>
      <c r="N312" t="s">
        <v>829</v>
      </c>
      <c r="O312" t="s">
        <v>829</v>
      </c>
      <c r="P312">
        <v>0</v>
      </c>
      <c r="Q312">
        <v>673532</v>
      </c>
      <c r="R312" t="s">
        <v>829</v>
      </c>
      <c r="S312">
        <v>673532</v>
      </c>
      <c r="T312">
        <v>0</v>
      </c>
      <c r="U312">
        <v>673532</v>
      </c>
      <c r="V312">
        <v>16</v>
      </c>
    </row>
    <row r="313" spans="1:22" x14ac:dyDescent="0.3">
      <c r="A313">
        <v>202122</v>
      </c>
      <c r="B313" t="s">
        <v>820</v>
      </c>
      <c r="C313" t="s">
        <v>821</v>
      </c>
      <c r="D313" t="s">
        <v>822</v>
      </c>
      <c r="E313" t="s">
        <v>823</v>
      </c>
      <c r="F313" t="s">
        <v>852</v>
      </c>
      <c r="G313" t="s">
        <v>853</v>
      </c>
      <c r="H313" t="s">
        <v>854</v>
      </c>
      <c r="I313">
        <v>800</v>
      </c>
      <c r="J313" t="s">
        <v>855</v>
      </c>
      <c r="K313" t="s">
        <v>828</v>
      </c>
      <c r="L313" t="s">
        <v>832</v>
      </c>
      <c r="M313">
        <v>0</v>
      </c>
      <c r="N313">
        <v>0</v>
      </c>
      <c r="O313">
        <v>0</v>
      </c>
      <c r="P313">
        <v>0</v>
      </c>
      <c r="Q313">
        <v>1327850</v>
      </c>
      <c r="R313">
        <v>0</v>
      </c>
      <c r="S313">
        <v>1327850</v>
      </c>
      <c r="T313">
        <v>0</v>
      </c>
      <c r="U313">
        <v>1327850</v>
      </c>
      <c r="V313">
        <v>29</v>
      </c>
    </row>
    <row r="314" spans="1:22" x14ac:dyDescent="0.3">
      <c r="A314">
        <v>202223</v>
      </c>
      <c r="B314" t="s">
        <v>820</v>
      </c>
      <c r="C314" t="s">
        <v>821</v>
      </c>
      <c r="D314" t="s">
        <v>822</v>
      </c>
      <c r="E314" t="s">
        <v>823</v>
      </c>
      <c r="F314" t="s">
        <v>852</v>
      </c>
      <c r="G314" t="s">
        <v>853</v>
      </c>
      <c r="H314" t="s">
        <v>854</v>
      </c>
      <c r="I314">
        <v>800</v>
      </c>
      <c r="J314" t="s">
        <v>855</v>
      </c>
      <c r="K314" t="s">
        <v>828</v>
      </c>
      <c r="L314" t="s">
        <v>832</v>
      </c>
      <c r="M314">
        <v>0</v>
      </c>
      <c r="N314">
        <v>0</v>
      </c>
      <c r="O314">
        <v>0</v>
      </c>
      <c r="P314">
        <v>0</v>
      </c>
      <c r="Q314">
        <v>1002506</v>
      </c>
      <c r="R314">
        <v>0</v>
      </c>
      <c r="S314">
        <v>1002506</v>
      </c>
      <c r="T314">
        <v>0</v>
      </c>
      <c r="U314">
        <v>1002506</v>
      </c>
      <c r="V314">
        <v>23</v>
      </c>
    </row>
    <row r="315" spans="1:22" x14ac:dyDescent="0.3">
      <c r="A315">
        <v>202324</v>
      </c>
      <c r="B315" t="s">
        <v>820</v>
      </c>
      <c r="C315" t="s">
        <v>821</v>
      </c>
      <c r="D315" t="s">
        <v>822</v>
      </c>
      <c r="E315" t="s">
        <v>823</v>
      </c>
      <c r="F315" t="s">
        <v>852</v>
      </c>
      <c r="G315" t="s">
        <v>853</v>
      </c>
      <c r="H315" t="s">
        <v>854</v>
      </c>
      <c r="I315">
        <v>800</v>
      </c>
      <c r="J315" t="s">
        <v>855</v>
      </c>
      <c r="K315" t="s">
        <v>828</v>
      </c>
      <c r="L315" t="s">
        <v>832</v>
      </c>
      <c r="M315">
        <v>0</v>
      </c>
      <c r="N315">
        <v>0</v>
      </c>
      <c r="O315">
        <v>0</v>
      </c>
      <c r="P315">
        <v>0</v>
      </c>
      <c r="Q315">
        <v>1156527</v>
      </c>
      <c r="R315">
        <v>0</v>
      </c>
      <c r="S315">
        <v>1156527</v>
      </c>
      <c r="T315">
        <v>0</v>
      </c>
      <c r="U315">
        <v>1156527</v>
      </c>
      <c r="V315">
        <v>27</v>
      </c>
    </row>
    <row r="316" spans="1:22" x14ac:dyDescent="0.3">
      <c r="A316">
        <v>202122</v>
      </c>
      <c r="B316" t="s">
        <v>820</v>
      </c>
      <c r="C316" t="s">
        <v>821</v>
      </c>
      <c r="D316" t="s">
        <v>822</v>
      </c>
      <c r="E316" t="s">
        <v>823</v>
      </c>
      <c r="F316" t="s">
        <v>852</v>
      </c>
      <c r="G316" t="s">
        <v>853</v>
      </c>
      <c r="H316" t="s">
        <v>854</v>
      </c>
      <c r="I316">
        <v>800</v>
      </c>
      <c r="J316" t="s">
        <v>855</v>
      </c>
      <c r="K316" t="s">
        <v>828</v>
      </c>
      <c r="L316" t="s">
        <v>544</v>
      </c>
      <c r="M316">
        <v>0</v>
      </c>
      <c r="N316">
        <v>248316</v>
      </c>
      <c r="O316">
        <v>254748</v>
      </c>
      <c r="P316">
        <v>5589</v>
      </c>
      <c r="Q316">
        <v>0</v>
      </c>
      <c r="R316">
        <v>0</v>
      </c>
      <c r="S316">
        <v>508653</v>
      </c>
      <c r="T316">
        <v>125243</v>
      </c>
      <c r="U316">
        <v>383410</v>
      </c>
      <c r="V316">
        <v>8</v>
      </c>
    </row>
    <row r="317" spans="1:22" x14ac:dyDescent="0.3">
      <c r="A317">
        <v>202223</v>
      </c>
      <c r="B317" t="s">
        <v>820</v>
      </c>
      <c r="C317" t="s">
        <v>821</v>
      </c>
      <c r="D317" t="s">
        <v>822</v>
      </c>
      <c r="E317" t="s">
        <v>823</v>
      </c>
      <c r="F317" t="s">
        <v>852</v>
      </c>
      <c r="G317" t="s">
        <v>853</v>
      </c>
      <c r="H317" t="s">
        <v>854</v>
      </c>
      <c r="I317">
        <v>800</v>
      </c>
      <c r="J317" t="s">
        <v>855</v>
      </c>
      <c r="K317" t="s">
        <v>828</v>
      </c>
      <c r="L317" t="s">
        <v>544</v>
      </c>
      <c r="M317">
        <v>0</v>
      </c>
      <c r="N317">
        <v>188568</v>
      </c>
      <c r="O317">
        <v>195277</v>
      </c>
      <c r="P317">
        <v>8066</v>
      </c>
      <c r="Q317">
        <v>0</v>
      </c>
      <c r="R317">
        <v>0</v>
      </c>
      <c r="S317">
        <v>391911</v>
      </c>
      <c r="T317">
        <v>0</v>
      </c>
      <c r="U317">
        <v>391911</v>
      </c>
      <c r="V317">
        <v>9</v>
      </c>
    </row>
    <row r="318" spans="1:22" x14ac:dyDescent="0.3">
      <c r="A318">
        <v>202324</v>
      </c>
      <c r="B318" t="s">
        <v>820</v>
      </c>
      <c r="C318" t="s">
        <v>821</v>
      </c>
      <c r="D318" t="s">
        <v>822</v>
      </c>
      <c r="E318" t="s">
        <v>823</v>
      </c>
      <c r="F318" t="s">
        <v>852</v>
      </c>
      <c r="G318" t="s">
        <v>853</v>
      </c>
      <c r="H318" t="s">
        <v>854</v>
      </c>
      <c r="I318">
        <v>800</v>
      </c>
      <c r="J318" t="s">
        <v>855</v>
      </c>
      <c r="K318" t="s">
        <v>828</v>
      </c>
      <c r="L318" t="s">
        <v>544</v>
      </c>
      <c r="M318">
        <v>0</v>
      </c>
      <c r="N318">
        <v>202941</v>
      </c>
      <c r="O318">
        <v>211887</v>
      </c>
      <c r="P318">
        <v>8914</v>
      </c>
      <c r="Q318">
        <v>0</v>
      </c>
      <c r="R318">
        <v>0</v>
      </c>
      <c r="S318">
        <v>423742</v>
      </c>
      <c r="T318">
        <v>0</v>
      </c>
      <c r="U318">
        <v>423742</v>
      </c>
      <c r="V318">
        <v>10</v>
      </c>
    </row>
    <row r="319" spans="1:22" x14ac:dyDescent="0.3">
      <c r="A319">
        <v>202122</v>
      </c>
      <c r="B319" t="s">
        <v>820</v>
      </c>
      <c r="C319" t="s">
        <v>821</v>
      </c>
      <c r="D319" t="s">
        <v>822</v>
      </c>
      <c r="E319" t="s">
        <v>823</v>
      </c>
      <c r="F319" t="s">
        <v>852</v>
      </c>
      <c r="G319" t="s">
        <v>853</v>
      </c>
      <c r="H319" t="s">
        <v>854</v>
      </c>
      <c r="I319">
        <v>800</v>
      </c>
      <c r="J319" t="s">
        <v>855</v>
      </c>
      <c r="K319" t="s">
        <v>828</v>
      </c>
      <c r="L319" t="s">
        <v>600</v>
      </c>
      <c r="M319" t="s">
        <v>829</v>
      </c>
      <c r="N319" t="s">
        <v>829</v>
      </c>
      <c r="O319" t="s">
        <v>829</v>
      </c>
      <c r="P319">
        <v>0</v>
      </c>
      <c r="Q319">
        <v>0</v>
      </c>
      <c r="R319" t="s">
        <v>829</v>
      </c>
      <c r="S319">
        <v>0</v>
      </c>
      <c r="T319">
        <v>0</v>
      </c>
      <c r="U319">
        <v>0</v>
      </c>
      <c r="V319">
        <v>0</v>
      </c>
    </row>
    <row r="320" spans="1:22" x14ac:dyDescent="0.3">
      <c r="A320">
        <v>202223</v>
      </c>
      <c r="B320" t="s">
        <v>820</v>
      </c>
      <c r="C320" t="s">
        <v>821</v>
      </c>
      <c r="D320" t="s">
        <v>822</v>
      </c>
      <c r="E320" t="s">
        <v>823</v>
      </c>
      <c r="F320" t="s">
        <v>852</v>
      </c>
      <c r="G320" t="s">
        <v>853</v>
      </c>
      <c r="H320" t="s">
        <v>854</v>
      </c>
      <c r="I320">
        <v>800</v>
      </c>
      <c r="J320" t="s">
        <v>855</v>
      </c>
      <c r="K320" t="s">
        <v>828</v>
      </c>
      <c r="L320" t="s">
        <v>600</v>
      </c>
      <c r="M320" t="s">
        <v>829</v>
      </c>
      <c r="N320" t="s">
        <v>829</v>
      </c>
      <c r="O320" t="s">
        <v>829</v>
      </c>
      <c r="P320">
        <v>0</v>
      </c>
      <c r="Q320">
        <v>0</v>
      </c>
      <c r="R320" t="s">
        <v>829</v>
      </c>
      <c r="S320">
        <v>0</v>
      </c>
      <c r="T320">
        <v>0</v>
      </c>
      <c r="U320">
        <v>0</v>
      </c>
      <c r="V320">
        <v>0</v>
      </c>
    </row>
    <row r="321" spans="1:22" x14ac:dyDescent="0.3">
      <c r="A321">
        <v>202324</v>
      </c>
      <c r="B321" t="s">
        <v>820</v>
      </c>
      <c r="C321" t="s">
        <v>821</v>
      </c>
      <c r="D321" t="s">
        <v>822</v>
      </c>
      <c r="E321" t="s">
        <v>823</v>
      </c>
      <c r="F321" t="s">
        <v>852</v>
      </c>
      <c r="G321" t="s">
        <v>853</v>
      </c>
      <c r="H321" t="s">
        <v>854</v>
      </c>
      <c r="I321">
        <v>800</v>
      </c>
      <c r="J321" t="s">
        <v>855</v>
      </c>
      <c r="K321" t="s">
        <v>828</v>
      </c>
      <c r="L321" t="s">
        <v>600</v>
      </c>
      <c r="M321" t="s">
        <v>829</v>
      </c>
      <c r="N321" t="s">
        <v>829</v>
      </c>
      <c r="O321" t="s">
        <v>829</v>
      </c>
      <c r="P321">
        <v>0</v>
      </c>
      <c r="Q321">
        <v>0</v>
      </c>
      <c r="R321" t="s">
        <v>829</v>
      </c>
      <c r="S321">
        <v>0</v>
      </c>
      <c r="T321">
        <v>0</v>
      </c>
      <c r="U321">
        <v>0</v>
      </c>
      <c r="V321">
        <v>0</v>
      </c>
    </row>
    <row r="322" spans="1:22" x14ac:dyDescent="0.3">
      <c r="A322">
        <v>202122</v>
      </c>
      <c r="B322" t="s">
        <v>820</v>
      </c>
      <c r="C322" t="s">
        <v>821</v>
      </c>
      <c r="D322" t="s">
        <v>822</v>
      </c>
      <c r="E322" t="s">
        <v>823</v>
      </c>
      <c r="F322" t="s">
        <v>852</v>
      </c>
      <c r="G322" t="s">
        <v>853</v>
      </c>
      <c r="H322" t="s">
        <v>854</v>
      </c>
      <c r="I322">
        <v>800</v>
      </c>
      <c r="J322" t="s">
        <v>855</v>
      </c>
      <c r="K322" t="s">
        <v>828</v>
      </c>
      <c r="L322" t="s">
        <v>247</v>
      </c>
      <c r="M322">
        <v>0</v>
      </c>
      <c r="N322">
        <v>0</v>
      </c>
      <c r="O322">
        <v>0</v>
      </c>
      <c r="P322">
        <v>0</v>
      </c>
      <c r="Q322">
        <v>0</v>
      </c>
      <c r="R322">
        <v>0</v>
      </c>
      <c r="S322">
        <v>0</v>
      </c>
      <c r="T322">
        <v>0</v>
      </c>
      <c r="U322">
        <v>0</v>
      </c>
      <c r="V322">
        <v>0</v>
      </c>
    </row>
    <row r="323" spans="1:22" x14ac:dyDescent="0.3">
      <c r="A323">
        <v>202223</v>
      </c>
      <c r="B323" t="s">
        <v>820</v>
      </c>
      <c r="C323" t="s">
        <v>821</v>
      </c>
      <c r="D323" t="s">
        <v>822</v>
      </c>
      <c r="E323" t="s">
        <v>823</v>
      </c>
      <c r="F323" t="s">
        <v>852</v>
      </c>
      <c r="G323" t="s">
        <v>853</v>
      </c>
      <c r="H323" t="s">
        <v>854</v>
      </c>
      <c r="I323">
        <v>800</v>
      </c>
      <c r="J323" t="s">
        <v>855</v>
      </c>
      <c r="K323" t="s">
        <v>828</v>
      </c>
      <c r="L323" t="s">
        <v>247</v>
      </c>
      <c r="M323">
        <v>0</v>
      </c>
      <c r="N323">
        <v>0</v>
      </c>
      <c r="O323">
        <v>0</v>
      </c>
      <c r="P323">
        <v>0</v>
      </c>
      <c r="Q323">
        <v>0</v>
      </c>
      <c r="R323">
        <v>0</v>
      </c>
      <c r="S323">
        <v>0</v>
      </c>
      <c r="T323">
        <v>0</v>
      </c>
      <c r="U323">
        <v>0</v>
      </c>
      <c r="V323">
        <v>0</v>
      </c>
    </row>
    <row r="324" spans="1:22" x14ac:dyDescent="0.3">
      <c r="A324">
        <v>202324</v>
      </c>
      <c r="B324" t="s">
        <v>820</v>
      </c>
      <c r="C324" t="s">
        <v>821</v>
      </c>
      <c r="D324" t="s">
        <v>822</v>
      </c>
      <c r="E324" t="s">
        <v>823</v>
      </c>
      <c r="F324" t="s">
        <v>852</v>
      </c>
      <c r="G324" t="s">
        <v>853</v>
      </c>
      <c r="H324" t="s">
        <v>854</v>
      </c>
      <c r="I324">
        <v>800</v>
      </c>
      <c r="J324" t="s">
        <v>855</v>
      </c>
      <c r="K324" t="s">
        <v>828</v>
      </c>
      <c r="L324" t="s">
        <v>247</v>
      </c>
      <c r="M324">
        <v>0</v>
      </c>
      <c r="N324">
        <v>0</v>
      </c>
      <c r="O324">
        <v>0</v>
      </c>
      <c r="P324">
        <v>0</v>
      </c>
      <c r="Q324">
        <v>0</v>
      </c>
      <c r="R324">
        <v>0</v>
      </c>
      <c r="S324">
        <v>0</v>
      </c>
      <c r="T324">
        <v>0</v>
      </c>
      <c r="U324">
        <v>0</v>
      </c>
      <c r="V324">
        <v>0</v>
      </c>
    </row>
    <row r="325" spans="1:22" x14ac:dyDescent="0.3">
      <c r="A325">
        <v>202122</v>
      </c>
      <c r="B325" t="s">
        <v>820</v>
      </c>
      <c r="C325" t="s">
        <v>821</v>
      </c>
      <c r="D325" t="s">
        <v>822</v>
      </c>
      <c r="E325" t="s">
        <v>823</v>
      </c>
      <c r="F325" t="s">
        <v>852</v>
      </c>
      <c r="G325" t="s">
        <v>853</v>
      </c>
      <c r="H325" t="s">
        <v>854</v>
      </c>
      <c r="I325">
        <v>800</v>
      </c>
      <c r="J325" t="s">
        <v>855</v>
      </c>
      <c r="K325" t="s">
        <v>828</v>
      </c>
      <c r="L325" t="s">
        <v>833</v>
      </c>
      <c r="M325">
        <v>11352110</v>
      </c>
      <c r="N325">
        <v>13480535</v>
      </c>
      <c r="O325">
        <v>8151583</v>
      </c>
      <c r="P325">
        <v>16866599</v>
      </c>
      <c r="Q325">
        <v>2235867</v>
      </c>
      <c r="R325">
        <v>2373858</v>
      </c>
      <c r="S325">
        <v>54720247</v>
      </c>
      <c r="T325">
        <v>386631</v>
      </c>
      <c r="U325">
        <v>54333616</v>
      </c>
      <c r="V325" t="s">
        <v>834</v>
      </c>
    </row>
    <row r="326" spans="1:22" x14ac:dyDescent="0.3">
      <c r="A326">
        <v>202223</v>
      </c>
      <c r="B326" t="s">
        <v>820</v>
      </c>
      <c r="C326" t="s">
        <v>821</v>
      </c>
      <c r="D326" t="s">
        <v>822</v>
      </c>
      <c r="E326" t="s">
        <v>823</v>
      </c>
      <c r="F326" t="s">
        <v>852</v>
      </c>
      <c r="G326" t="s">
        <v>853</v>
      </c>
      <c r="H326" t="s">
        <v>854</v>
      </c>
      <c r="I326">
        <v>800</v>
      </c>
      <c r="J326" t="s">
        <v>855</v>
      </c>
      <c r="K326" t="s">
        <v>828</v>
      </c>
      <c r="L326" t="s">
        <v>833</v>
      </c>
      <c r="M326">
        <v>11590969</v>
      </c>
      <c r="N326">
        <v>15069528</v>
      </c>
      <c r="O326">
        <v>9514116</v>
      </c>
      <c r="P326">
        <v>17124266</v>
      </c>
      <c r="Q326">
        <v>1684680</v>
      </c>
      <c r="R326">
        <v>2813339</v>
      </c>
      <c r="S326">
        <v>58044266</v>
      </c>
      <c r="T326">
        <v>112958</v>
      </c>
      <c r="U326">
        <v>57931308</v>
      </c>
      <c r="V326" t="s">
        <v>834</v>
      </c>
    </row>
    <row r="327" spans="1:22" x14ac:dyDescent="0.3">
      <c r="A327">
        <v>202324</v>
      </c>
      <c r="B327" t="s">
        <v>820</v>
      </c>
      <c r="C327" t="s">
        <v>821</v>
      </c>
      <c r="D327" t="s">
        <v>822</v>
      </c>
      <c r="E327" t="s">
        <v>823</v>
      </c>
      <c r="F327" t="s">
        <v>852</v>
      </c>
      <c r="G327" t="s">
        <v>853</v>
      </c>
      <c r="H327" t="s">
        <v>854</v>
      </c>
      <c r="I327">
        <v>800</v>
      </c>
      <c r="J327" t="s">
        <v>855</v>
      </c>
      <c r="K327" t="s">
        <v>828</v>
      </c>
      <c r="L327" t="s">
        <v>833</v>
      </c>
      <c r="M327">
        <v>11246118</v>
      </c>
      <c r="N327">
        <v>15984458</v>
      </c>
      <c r="O327">
        <v>10889323</v>
      </c>
      <c r="P327">
        <v>19753864</v>
      </c>
      <c r="Q327">
        <v>3441155</v>
      </c>
      <c r="R327">
        <v>1730142</v>
      </c>
      <c r="S327">
        <v>63384235</v>
      </c>
      <c r="T327">
        <v>0</v>
      </c>
      <c r="U327">
        <v>63384235</v>
      </c>
      <c r="V327" t="s">
        <v>834</v>
      </c>
    </row>
    <row r="328" spans="1:22" x14ac:dyDescent="0.3">
      <c r="A328">
        <v>202122</v>
      </c>
      <c r="B328" t="s">
        <v>820</v>
      </c>
      <c r="C328" t="s">
        <v>821</v>
      </c>
      <c r="D328" t="s">
        <v>822</v>
      </c>
      <c r="E328" t="s">
        <v>823</v>
      </c>
      <c r="F328" t="s">
        <v>852</v>
      </c>
      <c r="G328" t="s">
        <v>853</v>
      </c>
      <c r="H328" t="s">
        <v>854</v>
      </c>
      <c r="I328">
        <v>800</v>
      </c>
      <c r="J328" t="s">
        <v>855</v>
      </c>
      <c r="K328" t="s">
        <v>835</v>
      </c>
      <c r="L328" t="s">
        <v>836</v>
      </c>
      <c r="M328" t="s">
        <v>829</v>
      </c>
      <c r="N328" t="s">
        <v>829</v>
      </c>
      <c r="O328" t="s">
        <v>829</v>
      </c>
      <c r="P328" t="s">
        <v>829</v>
      </c>
      <c r="Q328" t="s">
        <v>829</v>
      </c>
      <c r="R328" t="s">
        <v>829</v>
      </c>
      <c r="S328">
        <v>45602652</v>
      </c>
      <c r="T328" t="s">
        <v>829</v>
      </c>
      <c r="U328" t="s">
        <v>829</v>
      </c>
      <c r="V328" t="s">
        <v>834</v>
      </c>
    </row>
    <row r="329" spans="1:22" x14ac:dyDescent="0.3">
      <c r="A329">
        <v>202223</v>
      </c>
      <c r="B329" t="s">
        <v>820</v>
      </c>
      <c r="C329" t="s">
        <v>821</v>
      </c>
      <c r="D329" t="s">
        <v>822</v>
      </c>
      <c r="E329" t="s">
        <v>823</v>
      </c>
      <c r="F329" t="s">
        <v>852</v>
      </c>
      <c r="G329" t="s">
        <v>853</v>
      </c>
      <c r="H329" t="s">
        <v>854</v>
      </c>
      <c r="I329">
        <v>800</v>
      </c>
      <c r="J329" t="s">
        <v>855</v>
      </c>
      <c r="K329" t="s">
        <v>835</v>
      </c>
      <c r="L329" t="s">
        <v>836</v>
      </c>
      <c r="M329" t="s">
        <v>829</v>
      </c>
      <c r="N329" t="s">
        <v>829</v>
      </c>
      <c r="O329" t="s">
        <v>829</v>
      </c>
      <c r="P329" t="s">
        <v>829</v>
      </c>
      <c r="Q329" t="s">
        <v>829</v>
      </c>
      <c r="R329" t="s">
        <v>829</v>
      </c>
      <c r="S329">
        <v>49245683</v>
      </c>
      <c r="T329" t="s">
        <v>829</v>
      </c>
      <c r="U329" t="s">
        <v>829</v>
      </c>
      <c r="V329" t="s">
        <v>834</v>
      </c>
    </row>
    <row r="330" spans="1:22" x14ac:dyDescent="0.3">
      <c r="A330">
        <v>202324</v>
      </c>
      <c r="B330" t="s">
        <v>820</v>
      </c>
      <c r="C330" t="s">
        <v>821</v>
      </c>
      <c r="D330" t="s">
        <v>822</v>
      </c>
      <c r="E330" t="s">
        <v>823</v>
      </c>
      <c r="F330" t="s">
        <v>852</v>
      </c>
      <c r="G330" t="s">
        <v>853</v>
      </c>
      <c r="H330" t="s">
        <v>854</v>
      </c>
      <c r="I330">
        <v>800</v>
      </c>
      <c r="J330" t="s">
        <v>855</v>
      </c>
      <c r="K330" t="s">
        <v>835</v>
      </c>
      <c r="L330" t="s">
        <v>836</v>
      </c>
      <c r="M330" t="s">
        <v>829</v>
      </c>
      <c r="N330" t="s">
        <v>829</v>
      </c>
      <c r="O330" t="s">
        <v>829</v>
      </c>
      <c r="P330" t="s">
        <v>829</v>
      </c>
      <c r="Q330" t="s">
        <v>829</v>
      </c>
      <c r="R330" t="s">
        <v>829</v>
      </c>
      <c r="S330">
        <v>53230821</v>
      </c>
      <c r="T330" t="s">
        <v>829</v>
      </c>
      <c r="U330" t="s">
        <v>829</v>
      </c>
      <c r="V330" t="s">
        <v>834</v>
      </c>
    </row>
    <row r="331" spans="1:22" x14ac:dyDescent="0.3">
      <c r="A331">
        <v>202122</v>
      </c>
      <c r="B331" t="s">
        <v>820</v>
      </c>
      <c r="C331" t="s">
        <v>821</v>
      </c>
      <c r="D331" t="s">
        <v>822</v>
      </c>
      <c r="E331" t="s">
        <v>823</v>
      </c>
      <c r="F331" t="s">
        <v>852</v>
      </c>
      <c r="G331" t="s">
        <v>853</v>
      </c>
      <c r="H331" t="s">
        <v>854</v>
      </c>
      <c r="I331">
        <v>800</v>
      </c>
      <c r="J331" t="s">
        <v>855</v>
      </c>
      <c r="K331" t="s">
        <v>835</v>
      </c>
      <c r="L331" t="s">
        <v>837</v>
      </c>
      <c r="M331" t="s">
        <v>829</v>
      </c>
      <c r="N331" t="s">
        <v>829</v>
      </c>
      <c r="O331" t="s">
        <v>829</v>
      </c>
      <c r="P331" t="s">
        <v>829</v>
      </c>
      <c r="Q331" t="s">
        <v>829</v>
      </c>
      <c r="R331" t="s">
        <v>829</v>
      </c>
      <c r="S331">
        <v>0</v>
      </c>
      <c r="T331" t="s">
        <v>829</v>
      </c>
      <c r="U331" t="s">
        <v>829</v>
      </c>
      <c r="V331" t="s">
        <v>834</v>
      </c>
    </row>
    <row r="332" spans="1:22" x14ac:dyDescent="0.3">
      <c r="A332">
        <v>202223</v>
      </c>
      <c r="B332" t="s">
        <v>820</v>
      </c>
      <c r="C332" t="s">
        <v>821</v>
      </c>
      <c r="D332" t="s">
        <v>822</v>
      </c>
      <c r="E332" t="s">
        <v>823</v>
      </c>
      <c r="F332" t="s">
        <v>852</v>
      </c>
      <c r="G332" t="s">
        <v>853</v>
      </c>
      <c r="H332" t="s">
        <v>854</v>
      </c>
      <c r="I332">
        <v>800</v>
      </c>
      <c r="J332" t="s">
        <v>855</v>
      </c>
      <c r="K332" t="s">
        <v>835</v>
      </c>
      <c r="L332" t="s">
        <v>837</v>
      </c>
      <c r="M332" t="s">
        <v>829</v>
      </c>
      <c r="N332" t="s">
        <v>829</v>
      </c>
      <c r="O332" t="s">
        <v>829</v>
      </c>
      <c r="P332" t="s">
        <v>829</v>
      </c>
      <c r="Q332" t="s">
        <v>829</v>
      </c>
      <c r="R332" t="s">
        <v>829</v>
      </c>
      <c r="S332">
        <v>7792785</v>
      </c>
      <c r="T332" t="s">
        <v>829</v>
      </c>
      <c r="U332" t="s">
        <v>829</v>
      </c>
      <c r="V332">
        <v>0</v>
      </c>
    </row>
    <row r="333" spans="1:22" x14ac:dyDescent="0.3">
      <c r="A333">
        <v>202324</v>
      </c>
      <c r="B333" t="s">
        <v>820</v>
      </c>
      <c r="C333" t="s">
        <v>821</v>
      </c>
      <c r="D333" t="s">
        <v>822</v>
      </c>
      <c r="E333" t="s">
        <v>823</v>
      </c>
      <c r="F333" t="s">
        <v>852</v>
      </c>
      <c r="G333" t="s">
        <v>853</v>
      </c>
      <c r="H333" t="s">
        <v>854</v>
      </c>
      <c r="I333">
        <v>800</v>
      </c>
      <c r="J333" t="s">
        <v>855</v>
      </c>
      <c r="K333" t="s">
        <v>835</v>
      </c>
      <c r="L333" t="s">
        <v>837</v>
      </c>
      <c r="M333" t="s">
        <v>829</v>
      </c>
      <c r="N333" t="s">
        <v>829</v>
      </c>
      <c r="O333" t="s">
        <v>829</v>
      </c>
      <c r="P333" t="s">
        <v>829</v>
      </c>
      <c r="Q333" t="s">
        <v>829</v>
      </c>
      <c r="R333" t="s">
        <v>829</v>
      </c>
      <c r="S333">
        <v>439545</v>
      </c>
      <c r="T333" t="s">
        <v>829</v>
      </c>
      <c r="U333" t="s">
        <v>829</v>
      </c>
      <c r="V333">
        <v>0</v>
      </c>
    </row>
    <row r="334" spans="1:22" x14ac:dyDescent="0.3">
      <c r="A334">
        <v>202122</v>
      </c>
      <c r="B334" t="s">
        <v>820</v>
      </c>
      <c r="C334" t="s">
        <v>821</v>
      </c>
      <c r="D334" t="s">
        <v>822</v>
      </c>
      <c r="E334" t="s">
        <v>823</v>
      </c>
      <c r="F334" t="s">
        <v>852</v>
      </c>
      <c r="G334" t="s">
        <v>853</v>
      </c>
      <c r="H334" t="s">
        <v>854</v>
      </c>
      <c r="I334">
        <v>800</v>
      </c>
      <c r="J334" t="s">
        <v>855</v>
      </c>
      <c r="K334" t="s">
        <v>835</v>
      </c>
      <c r="L334" t="s">
        <v>838</v>
      </c>
      <c r="M334" t="s">
        <v>829</v>
      </c>
      <c r="N334" t="s">
        <v>829</v>
      </c>
      <c r="O334" t="s">
        <v>829</v>
      </c>
      <c r="P334" t="s">
        <v>829</v>
      </c>
      <c r="Q334" t="s">
        <v>829</v>
      </c>
      <c r="R334" t="s">
        <v>829</v>
      </c>
      <c r="S334">
        <v>-5424665</v>
      </c>
      <c r="T334" t="s">
        <v>829</v>
      </c>
      <c r="U334" t="s">
        <v>829</v>
      </c>
      <c r="V334" t="s">
        <v>834</v>
      </c>
    </row>
    <row r="335" spans="1:22" x14ac:dyDescent="0.3">
      <c r="A335">
        <v>202223</v>
      </c>
      <c r="B335" t="s">
        <v>820</v>
      </c>
      <c r="C335" t="s">
        <v>821</v>
      </c>
      <c r="D335" t="s">
        <v>822</v>
      </c>
      <c r="E335" t="s">
        <v>823</v>
      </c>
      <c r="F335" t="s">
        <v>852</v>
      </c>
      <c r="G335" t="s">
        <v>853</v>
      </c>
      <c r="H335" t="s">
        <v>854</v>
      </c>
      <c r="I335">
        <v>800</v>
      </c>
      <c r="J335" t="s">
        <v>855</v>
      </c>
      <c r="K335" t="s">
        <v>835</v>
      </c>
      <c r="L335" t="s">
        <v>838</v>
      </c>
      <c r="M335" t="s">
        <v>829</v>
      </c>
      <c r="N335" t="s">
        <v>829</v>
      </c>
      <c r="O335" t="s">
        <v>829</v>
      </c>
      <c r="P335" t="s">
        <v>829</v>
      </c>
      <c r="Q335" t="s">
        <v>829</v>
      </c>
      <c r="R335" t="s">
        <v>829</v>
      </c>
      <c r="S335">
        <v>-13437009</v>
      </c>
      <c r="T335" t="s">
        <v>829</v>
      </c>
      <c r="U335" t="s">
        <v>829</v>
      </c>
      <c r="V335" t="s">
        <v>834</v>
      </c>
    </row>
    <row r="336" spans="1:22" x14ac:dyDescent="0.3">
      <c r="A336">
        <v>202324</v>
      </c>
      <c r="B336" t="s">
        <v>820</v>
      </c>
      <c r="C336" t="s">
        <v>821</v>
      </c>
      <c r="D336" t="s">
        <v>822</v>
      </c>
      <c r="E336" t="s">
        <v>823</v>
      </c>
      <c r="F336" t="s">
        <v>852</v>
      </c>
      <c r="G336" t="s">
        <v>853</v>
      </c>
      <c r="H336" t="s">
        <v>854</v>
      </c>
      <c r="I336">
        <v>800</v>
      </c>
      <c r="J336" t="s">
        <v>855</v>
      </c>
      <c r="K336" t="s">
        <v>835</v>
      </c>
      <c r="L336" t="s">
        <v>838</v>
      </c>
      <c r="M336" t="s">
        <v>829</v>
      </c>
      <c r="N336" t="s">
        <v>829</v>
      </c>
      <c r="O336" t="s">
        <v>829</v>
      </c>
      <c r="P336" t="s">
        <v>829</v>
      </c>
      <c r="Q336" t="s">
        <v>829</v>
      </c>
      <c r="R336" t="s">
        <v>829</v>
      </c>
      <c r="S336">
        <v>-13452508</v>
      </c>
      <c r="T336" t="s">
        <v>829</v>
      </c>
      <c r="U336" t="s">
        <v>829</v>
      </c>
      <c r="V336" t="s">
        <v>834</v>
      </c>
    </row>
    <row r="337" spans="1:22" x14ac:dyDescent="0.3">
      <c r="A337">
        <v>202122</v>
      </c>
      <c r="B337" t="s">
        <v>820</v>
      </c>
      <c r="C337" t="s">
        <v>821</v>
      </c>
      <c r="D337" t="s">
        <v>822</v>
      </c>
      <c r="E337" t="s">
        <v>823</v>
      </c>
      <c r="F337" t="s">
        <v>852</v>
      </c>
      <c r="G337" t="s">
        <v>853</v>
      </c>
      <c r="H337" t="s">
        <v>854</v>
      </c>
      <c r="I337">
        <v>800</v>
      </c>
      <c r="J337" t="s">
        <v>855</v>
      </c>
      <c r="K337" t="s">
        <v>835</v>
      </c>
      <c r="L337" t="s">
        <v>839</v>
      </c>
      <c r="M337" t="s">
        <v>829</v>
      </c>
      <c r="N337" t="s">
        <v>829</v>
      </c>
      <c r="O337" t="s">
        <v>829</v>
      </c>
      <c r="P337" t="s">
        <v>829</v>
      </c>
      <c r="Q337" t="s">
        <v>829</v>
      </c>
      <c r="R337" t="s">
        <v>829</v>
      </c>
      <c r="S337">
        <v>13437628</v>
      </c>
      <c r="T337" t="s">
        <v>829</v>
      </c>
      <c r="U337" t="s">
        <v>829</v>
      </c>
      <c r="V337" t="s">
        <v>834</v>
      </c>
    </row>
    <row r="338" spans="1:22" x14ac:dyDescent="0.3">
      <c r="A338">
        <v>202223</v>
      </c>
      <c r="B338" t="s">
        <v>820</v>
      </c>
      <c r="C338" t="s">
        <v>821</v>
      </c>
      <c r="D338" t="s">
        <v>822</v>
      </c>
      <c r="E338" t="s">
        <v>823</v>
      </c>
      <c r="F338" t="s">
        <v>852</v>
      </c>
      <c r="G338" t="s">
        <v>853</v>
      </c>
      <c r="H338" t="s">
        <v>854</v>
      </c>
      <c r="I338">
        <v>800</v>
      </c>
      <c r="J338" t="s">
        <v>855</v>
      </c>
      <c r="K338" t="s">
        <v>835</v>
      </c>
      <c r="L338" t="s">
        <v>839</v>
      </c>
      <c r="M338" t="s">
        <v>829</v>
      </c>
      <c r="N338" t="s">
        <v>829</v>
      </c>
      <c r="O338" t="s">
        <v>829</v>
      </c>
      <c r="P338" t="s">
        <v>829</v>
      </c>
      <c r="Q338" t="s">
        <v>829</v>
      </c>
      <c r="R338" t="s">
        <v>829</v>
      </c>
      <c r="S338">
        <v>13452508</v>
      </c>
      <c r="T338" t="s">
        <v>829</v>
      </c>
      <c r="U338" t="s">
        <v>829</v>
      </c>
      <c r="V338" t="s">
        <v>834</v>
      </c>
    </row>
    <row r="339" spans="1:22" x14ac:dyDescent="0.3">
      <c r="A339">
        <v>202324</v>
      </c>
      <c r="B339" t="s">
        <v>820</v>
      </c>
      <c r="C339" t="s">
        <v>821</v>
      </c>
      <c r="D339" t="s">
        <v>822</v>
      </c>
      <c r="E339" t="s">
        <v>823</v>
      </c>
      <c r="F339" t="s">
        <v>852</v>
      </c>
      <c r="G339" t="s">
        <v>853</v>
      </c>
      <c r="H339" t="s">
        <v>854</v>
      </c>
      <c r="I339">
        <v>800</v>
      </c>
      <c r="J339" t="s">
        <v>855</v>
      </c>
      <c r="K339" t="s">
        <v>835</v>
      </c>
      <c r="L339" t="s">
        <v>839</v>
      </c>
      <c r="M339" t="s">
        <v>829</v>
      </c>
      <c r="N339" t="s">
        <v>829</v>
      </c>
      <c r="O339" t="s">
        <v>829</v>
      </c>
      <c r="P339" t="s">
        <v>829</v>
      </c>
      <c r="Q339" t="s">
        <v>829</v>
      </c>
      <c r="R339" t="s">
        <v>829</v>
      </c>
      <c r="S339">
        <v>22262746</v>
      </c>
      <c r="T339" t="s">
        <v>829</v>
      </c>
      <c r="U339" t="s">
        <v>829</v>
      </c>
      <c r="V339" t="s">
        <v>834</v>
      </c>
    </row>
    <row r="340" spans="1:22" x14ac:dyDescent="0.3">
      <c r="A340">
        <v>202122</v>
      </c>
      <c r="B340" t="s">
        <v>820</v>
      </c>
      <c r="C340" t="s">
        <v>821</v>
      </c>
      <c r="D340" t="s">
        <v>822</v>
      </c>
      <c r="E340" t="s">
        <v>823</v>
      </c>
      <c r="F340" t="s">
        <v>852</v>
      </c>
      <c r="G340" t="s">
        <v>853</v>
      </c>
      <c r="H340" t="s">
        <v>854</v>
      </c>
      <c r="I340">
        <v>800</v>
      </c>
      <c r="J340" t="s">
        <v>855</v>
      </c>
      <c r="K340" t="s">
        <v>835</v>
      </c>
      <c r="L340" t="s">
        <v>840</v>
      </c>
      <c r="M340" t="s">
        <v>829</v>
      </c>
      <c r="N340" t="s">
        <v>829</v>
      </c>
      <c r="O340" t="s">
        <v>829</v>
      </c>
      <c r="P340" t="s">
        <v>829</v>
      </c>
      <c r="Q340" t="s">
        <v>829</v>
      </c>
      <c r="R340" t="s">
        <v>829</v>
      </c>
      <c r="S340">
        <v>0</v>
      </c>
      <c r="T340" t="s">
        <v>829</v>
      </c>
      <c r="U340" t="s">
        <v>829</v>
      </c>
      <c r="V340" t="s">
        <v>834</v>
      </c>
    </row>
    <row r="341" spans="1:22" x14ac:dyDescent="0.3">
      <c r="A341">
        <v>202223</v>
      </c>
      <c r="B341" t="s">
        <v>820</v>
      </c>
      <c r="C341" t="s">
        <v>821</v>
      </c>
      <c r="D341" t="s">
        <v>822</v>
      </c>
      <c r="E341" t="s">
        <v>823</v>
      </c>
      <c r="F341" t="s">
        <v>852</v>
      </c>
      <c r="G341" t="s">
        <v>853</v>
      </c>
      <c r="H341" t="s">
        <v>854</v>
      </c>
      <c r="I341">
        <v>800</v>
      </c>
      <c r="J341" t="s">
        <v>855</v>
      </c>
      <c r="K341" t="s">
        <v>835</v>
      </c>
      <c r="L341" t="s">
        <v>840</v>
      </c>
      <c r="M341" t="s">
        <v>829</v>
      </c>
      <c r="N341" t="s">
        <v>829</v>
      </c>
      <c r="O341" t="s">
        <v>829</v>
      </c>
      <c r="P341" t="s">
        <v>829</v>
      </c>
      <c r="Q341" t="s">
        <v>829</v>
      </c>
      <c r="R341" t="s">
        <v>829</v>
      </c>
      <c r="S341">
        <v>0</v>
      </c>
      <c r="T341" t="s">
        <v>829</v>
      </c>
      <c r="U341" t="s">
        <v>829</v>
      </c>
      <c r="V341" t="s">
        <v>834</v>
      </c>
    </row>
    <row r="342" spans="1:22" x14ac:dyDescent="0.3">
      <c r="A342">
        <v>202324</v>
      </c>
      <c r="B342" t="s">
        <v>820</v>
      </c>
      <c r="C342" t="s">
        <v>821</v>
      </c>
      <c r="D342" t="s">
        <v>822</v>
      </c>
      <c r="E342" t="s">
        <v>823</v>
      </c>
      <c r="F342" t="s">
        <v>852</v>
      </c>
      <c r="G342" t="s">
        <v>853</v>
      </c>
      <c r="H342" t="s">
        <v>854</v>
      </c>
      <c r="I342">
        <v>800</v>
      </c>
      <c r="J342" t="s">
        <v>855</v>
      </c>
      <c r="K342" t="s">
        <v>835</v>
      </c>
      <c r="L342" t="s">
        <v>840</v>
      </c>
      <c r="M342" t="s">
        <v>829</v>
      </c>
      <c r="N342" t="s">
        <v>829</v>
      </c>
      <c r="O342" t="s">
        <v>829</v>
      </c>
      <c r="P342" t="s">
        <v>829</v>
      </c>
      <c r="Q342" t="s">
        <v>829</v>
      </c>
      <c r="R342" t="s">
        <v>829</v>
      </c>
      <c r="S342">
        <v>0</v>
      </c>
      <c r="T342" t="s">
        <v>829</v>
      </c>
      <c r="U342" t="s">
        <v>829</v>
      </c>
      <c r="V342" t="s">
        <v>834</v>
      </c>
    </row>
    <row r="343" spans="1:22" x14ac:dyDescent="0.3">
      <c r="A343">
        <v>202122</v>
      </c>
      <c r="B343" t="s">
        <v>820</v>
      </c>
      <c r="C343" t="s">
        <v>821</v>
      </c>
      <c r="D343" t="s">
        <v>822</v>
      </c>
      <c r="E343" t="s">
        <v>823</v>
      </c>
      <c r="F343" t="s">
        <v>852</v>
      </c>
      <c r="G343" t="s">
        <v>853</v>
      </c>
      <c r="H343" t="s">
        <v>854</v>
      </c>
      <c r="I343">
        <v>800</v>
      </c>
      <c r="J343" t="s">
        <v>855</v>
      </c>
      <c r="K343" t="s">
        <v>835</v>
      </c>
      <c r="L343" t="s">
        <v>841</v>
      </c>
      <c r="M343" t="s">
        <v>829</v>
      </c>
      <c r="N343" t="s">
        <v>829</v>
      </c>
      <c r="O343" t="s">
        <v>829</v>
      </c>
      <c r="P343" t="s">
        <v>829</v>
      </c>
      <c r="Q343" t="s">
        <v>829</v>
      </c>
      <c r="R343" t="s">
        <v>829</v>
      </c>
      <c r="S343">
        <v>54333616</v>
      </c>
      <c r="T343" t="s">
        <v>829</v>
      </c>
      <c r="U343" t="s">
        <v>829</v>
      </c>
      <c r="V343" t="s">
        <v>834</v>
      </c>
    </row>
    <row r="344" spans="1:22" x14ac:dyDescent="0.3">
      <c r="A344">
        <v>202223</v>
      </c>
      <c r="B344" t="s">
        <v>820</v>
      </c>
      <c r="C344" t="s">
        <v>821</v>
      </c>
      <c r="D344" t="s">
        <v>822</v>
      </c>
      <c r="E344" t="s">
        <v>823</v>
      </c>
      <c r="F344" t="s">
        <v>852</v>
      </c>
      <c r="G344" t="s">
        <v>853</v>
      </c>
      <c r="H344" t="s">
        <v>854</v>
      </c>
      <c r="I344">
        <v>800</v>
      </c>
      <c r="J344" t="s">
        <v>855</v>
      </c>
      <c r="K344" t="s">
        <v>835</v>
      </c>
      <c r="L344" t="s">
        <v>841</v>
      </c>
      <c r="M344" t="s">
        <v>829</v>
      </c>
      <c r="N344" t="s">
        <v>829</v>
      </c>
      <c r="O344" t="s">
        <v>829</v>
      </c>
      <c r="P344" t="s">
        <v>829</v>
      </c>
      <c r="Q344" t="s">
        <v>829</v>
      </c>
      <c r="R344" t="s">
        <v>829</v>
      </c>
      <c r="S344">
        <v>57931308</v>
      </c>
      <c r="T344" t="s">
        <v>829</v>
      </c>
      <c r="U344" t="s">
        <v>829</v>
      </c>
      <c r="V344" t="s">
        <v>834</v>
      </c>
    </row>
    <row r="345" spans="1:22" x14ac:dyDescent="0.3">
      <c r="A345">
        <v>202324</v>
      </c>
      <c r="B345" t="s">
        <v>820</v>
      </c>
      <c r="C345" t="s">
        <v>821</v>
      </c>
      <c r="D345" t="s">
        <v>822</v>
      </c>
      <c r="E345" t="s">
        <v>823</v>
      </c>
      <c r="F345" t="s">
        <v>852</v>
      </c>
      <c r="G345" t="s">
        <v>853</v>
      </c>
      <c r="H345" t="s">
        <v>854</v>
      </c>
      <c r="I345">
        <v>800</v>
      </c>
      <c r="J345" t="s">
        <v>855</v>
      </c>
      <c r="K345" t="s">
        <v>835</v>
      </c>
      <c r="L345" t="s">
        <v>841</v>
      </c>
      <c r="M345" t="s">
        <v>829</v>
      </c>
      <c r="N345" t="s">
        <v>829</v>
      </c>
      <c r="O345" t="s">
        <v>829</v>
      </c>
      <c r="P345" t="s">
        <v>829</v>
      </c>
      <c r="Q345" t="s">
        <v>829</v>
      </c>
      <c r="R345" t="s">
        <v>829</v>
      </c>
      <c r="S345">
        <v>63384235</v>
      </c>
      <c r="T345" t="s">
        <v>829</v>
      </c>
      <c r="U345" t="s">
        <v>829</v>
      </c>
      <c r="V345" t="s">
        <v>834</v>
      </c>
    </row>
    <row r="346" spans="1:22" x14ac:dyDescent="0.3">
      <c r="A346">
        <v>202122</v>
      </c>
      <c r="B346" t="s">
        <v>820</v>
      </c>
      <c r="C346" t="s">
        <v>821</v>
      </c>
      <c r="D346" t="s">
        <v>822</v>
      </c>
      <c r="E346" t="s">
        <v>823</v>
      </c>
      <c r="F346" t="s">
        <v>852</v>
      </c>
      <c r="G346" t="s">
        <v>853</v>
      </c>
      <c r="H346" t="s">
        <v>854</v>
      </c>
      <c r="I346">
        <v>800</v>
      </c>
      <c r="J346" t="s">
        <v>855</v>
      </c>
      <c r="K346" t="s">
        <v>842</v>
      </c>
      <c r="L346" t="s">
        <v>238</v>
      </c>
      <c r="M346" t="s">
        <v>829</v>
      </c>
      <c r="N346" t="s">
        <v>829</v>
      </c>
      <c r="O346" t="s">
        <v>829</v>
      </c>
      <c r="P346" t="s">
        <v>829</v>
      </c>
      <c r="Q346" t="s">
        <v>829</v>
      </c>
      <c r="R346" t="s">
        <v>829</v>
      </c>
      <c r="S346">
        <v>738479</v>
      </c>
      <c r="T346">
        <v>130464</v>
      </c>
      <c r="U346">
        <v>608015</v>
      </c>
      <c r="V346">
        <v>21</v>
      </c>
    </row>
    <row r="347" spans="1:22" x14ac:dyDescent="0.3">
      <c r="A347">
        <v>202223</v>
      </c>
      <c r="B347" t="s">
        <v>820</v>
      </c>
      <c r="C347" t="s">
        <v>821</v>
      </c>
      <c r="D347" t="s">
        <v>822</v>
      </c>
      <c r="E347" t="s">
        <v>823</v>
      </c>
      <c r="F347" t="s">
        <v>852</v>
      </c>
      <c r="G347" t="s">
        <v>853</v>
      </c>
      <c r="H347" t="s">
        <v>854</v>
      </c>
      <c r="I347">
        <v>800</v>
      </c>
      <c r="J347" t="s">
        <v>855</v>
      </c>
      <c r="K347" t="s">
        <v>842</v>
      </c>
      <c r="L347" t="s">
        <v>238</v>
      </c>
      <c r="M347" t="s">
        <v>829</v>
      </c>
      <c r="N347" t="s">
        <v>829</v>
      </c>
      <c r="O347" t="s">
        <v>829</v>
      </c>
      <c r="P347" t="s">
        <v>829</v>
      </c>
      <c r="Q347" t="s">
        <v>829</v>
      </c>
      <c r="R347" t="s">
        <v>829</v>
      </c>
      <c r="S347">
        <v>855838</v>
      </c>
      <c r="T347">
        <v>73443</v>
      </c>
      <c r="U347">
        <v>782394</v>
      </c>
      <c r="V347">
        <v>27</v>
      </c>
    </row>
    <row r="348" spans="1:22" x14ac:dyDescent="0.3">
      <c r="A348">
        <v>202324</v>
      </c>
      <c r="B348" t="s">
        <v>820</v>
      </c>
      <c r="C348" t="s">
        <v>821</v>
      </c>
      <c r="D348" t="s">
        <v>822</v>
      </c>
      <c r="E348" t="s">
        <v>823</v>
      </c>
      <c r="F348" t="s">
        <v>852</v>
      </c>
      <c r="G348" t="s">
        <v>853</v>
      </c>
      <c r="H348" t="s">
        <v>854</v>
      </c>
      <c r="I348">
        <v>800</v>
      </c>
      <c r="J348" t="s">
        <v>855</v>
      </c>
      <c r="K348" t="s">
        <v>842</v>
      </c>
      <c r="L348" t="s">
        <v>238</v>
      </c>
      <c r="M348" t="s">
        <v>829</v>
      </c>
      <c r="N348" t="s">
        <v>829</v>
      </c>
      <c r="O348" t="s">
        <v>829</v>
      </c>
      <c r="P348" t="s">
        <v>829</v>
      </c>
      <c r="Q348" t="s">
        <v>829</v>
      </c>
      <c r="R348" t="s">
        <v>829</v>
      </c>
      <c r="S348">
        <v>846062</v>
      </c>
      <c r="T348">
        <v>45898</v>
      </c>
      <c r="U348">
        <v>800164</v>
      </c>
      <c r="V348">
        <v>27</v>
      </c>
    </row>
    <row r="349" spans="1:22" x14ac:dyDescent="0.3">
      <c r="A349">
        <v>202122</v>
      </c>
      <c r="B349" t="s">
        <v>820</v>
      </c>
      <c r="C349" t="s">
        <v>821</v>
      </c>
      <c r="D349" t="s">
        <v>822</v>
      </c>
      <c r="E349" t="s">
        <v>823</v>
      </c>
      <c r="F349" t="s">
        <v>852</v>
      </c>
      <c r="G349" t="s">
        <v>853</v>
      </c>
      <c r="H349" t="s">
        <v>854</v>
      </c>
      <c r="I349">
        <v>800</v>
      </c>
      <c r="J349" t="s">
        <v>855</v>
      </c>
      <c r="K349" t="s">
        <v>842</v>
      </c>
      <c r="L349" t="s">
        <v>240</v>
      </c>
      <c r="M349" t="s">
        <v>829</v>
      </c>
      <c r="N349" t="s">
        <v>829</v>
      </c>
      <c r="O349" t="s">
        <v>829</v>
      </c>
      <c r="P349" t="s">
        <v>829</v>
      </c>
      <c r="Q349" t="s">
        <v>829</v>
      </c>
      <c r="R349" t="s">
        <v>829</v>
      </c>
      <c r="S349">
        <v>949820</v>
      </c>
      <c r="T349">
        <v>525949</v>
      </c>
      <c r="U349">
        <v>423871</v>
      </c>
      <c r="V349">
        <v>15</v>
      </c>
    </row>
    <row r="350" spans="1:22" x14ac:dyDescent="0.3">
      <c r="A350">
        <v>202223</v>
      </c>
      <c r="B350" t="s">
        <v>820</v>
      </c>
      <c r="C350" t="s">
        <v>821</v>
      </c>
      <c r="D350" t="s">
        <v>822</v>
      </c>
      <c r="E350" t="s">
        <v>823</v>
      </c>
      <c r="F350" t="s">
        <v>852</v>
      </c>
      <c r="G350" t="s">
        <v>853</v>
      </c>
      <c r="H350" t="s">
        <v>854</v>
      </c>
      <c r="I350">
        <v>800</v>
      </c>
      <c r="J350" t="s">
        <v>855</v>
      </c>
      <c r="K350" t="s">
        <v>842</v>
      </c>
      <c r="L350" t="s">
        <v>240</v>
      </c>
      <c r="M350" t="s">
        <v>829</v>
      </c>
      <c r="N350" t="s">
        <v>829</v>
      </c>
      <c r="O350" t="s">
        <v>829</v>
      </c>
      <c r="P350" t="s">
        <v>829</v>
      </c>
      <c r="Q350" t="s">
        <v>829</v>
      </c>
      <c r="R350" t="s">
        <v>829</v>
      </c>
      <c r="S350">
        <v>582760</v>
      </c>
      <c r="T350">
        <v>0</v>
      </c>
      <c r="U350">
        <v>582760</v>
      </c>
      <c r="V350">
        <v>20</v>
      </c>
    </row>
    <row r="351" spans="1:22" x14ac:dyDescent="0.3">
      <c r="A351">
        <v>202324</v>
      </c>
      <c r="B351" t="s">
        <v>820</v>
      </c>
      <c r="C351" t="s">
        <v>821</v>
      </c>
      <c r="D351" t="s">
        <v>822</v>
      </c>
      <c r="E351" t="s">
        <v>823</v>
      </c>
      <c r="F351" t="s">
        <v>852</v>
      </c>
      <c r="G351" t="s">
        <v>853</v>
      </c>
      <c r="H351" t="s">
        <v>854</v>
      </c>
      <c r="I351">
        <v>800</v>
      </c>
      <c r="J351" t="s">
        <v>855</v>
      </c>
      <c r="K351" t="s">
        <v>842</v>
      </c>
      <c r="L351" t="s">
        <v>240</v>
      </c>
      <c r="M351" t="s">
        <v>829</v>
      </c>
      <c r="N351" t="s">
        <v>829</v>
      </c>
      <c r="O351" t="s">
        <v>829</v>
      </c>
      <c r="P351" t="s">
        <v>829</v>
      </c>
      <c r="Q351" t="s">
        <v>829</v>
      </c>
      <c r="R351" t="s">
        <v>829</v>
      </c>
      <c r="S351">
        <v>914227</v>
      </c>
      <c r="T351">
        <v>16339</v>
      </c>
      <c r="U351">
        <v>897888</v>
      </c>
      <c r="V351">
        <v>31</v>
      </c>
    </row>
    <row r="352" spans="1:22" x14ac:dyDescent="0.3">
      <c r="A352">
        <v>202122</v>
      </c>
      <c r="B352" t="s">
        <v>820</v>
      </c>
      <c r="C352" t="s">
        <v>821</v>
      </c>
      <c r="D352" t="s">
        <v>822</v>
      </c>
      <c r="E352" t="s">
        <v>823</v>
      </c>
      <c r="F352" t="s">
        <v>852</v>
      </c>
      <c r="G352" t="s">
        <v>853</v>
      </c>
      <c r="H352" t="s">
        <v>854</v>
      </c>
      <c r="I352">
        <v>800</v>
      </c>
      <c r="J352" t="s">
        <v>855</v>
      </c>
      <c r="K352" t="s">
        <v>842</v>
      </c>
      <c r="L352" t="s">
        <v>843</v>
      </c>
      <c r="M352" t="s">
        <v>829</v>
      </c>
      <c r="N352" t="s">
        <v>829</v>
      </c>
      <c r="O352" t="s">
        <v>829</v>
      </c>
      <c r="P352" t="s">
        <v>829</v>
      </c>
      <c r="Q352" t="s">
        <v>829</v>
      </c>
      <c r="R352" t="s">
        <v>829</v>
      </c>
      <c r="S352">
        <v>111270</v>
      </c>
      <c r="T352">
        <v>42746</v>
      </c>
      <c r="U352">
        <v>68524</v>
      </c>
      <c r="V352">
        <v>2</v>
      </c>
    </row>
    <row r="353" spans="1:22" x14ac:dyDescent="0.3">
      <c r="A353">
        <v>202223</v>
      </c>
      <c r="B353" t="s">
        <v>820</v>
      </c>
      <c r="C353" t="s">
        <v>821</v>
      </c>
      <c r="D353" t="s">
        <v>822</v>
      </c>
      <c r="E353" t="s">
        <v>823</v>
      </c>
      <c r="F353" t="s">
        <v>852</v>
      </c>
      <c r="G353" t="s">
        <v>853</v>
      </c>
      <c r="H353" t="s">
        <v>854</v>
      </c>
      <c r="I353">
        <v>800</v>
      </c>
      <c r="J353" t="s">
        <v>855</v>
      </c>
      <c r="K353" t="s">
        <v>842</v>
      </c>
      <c r="L353" t="s">
        <v>843</v>
      </c>
      <c r="M353" t="s">
        <v>829</v>
      </c>
      <c r="N353" t="s">
        <v>829</v>
      </c>
      <c r="O353" t="s">
        <v>829</v>
      </c>
      <c r="P353" t="s">
        <v>829</v>
      </c>
      <c r="Q353" t="s">
        <v>829</v>
      </c>
      <c r="R353" t="s">
        <v>829</v>
      </c>
      <c r="S353">
        <v>114352</v>
      </c>
      <c r="T353">
        <v>42746</v>
      </c>
      <c r="U353">
        <v>71606</v>
      </c>
      <c r="V353">
        <v>2</v>
      </c>
    </row>
    <row r="354" spans="1:22" x14ac:dyDescent="0.3">
      <c r="A354">
        <v>202324</v>
      </c>
      <c r="B354" t="s">
        <v>820</v>
      </c>
      <c r="C354" t="s">
        <v>821</v>
      </c>
      <c r="D354" t="s">
        <v>822</v>
      </c>
      <c r="E354" t="s">
        <v>823</v>
      </c>
      <c r="F354" t="s">
        <v>852</v>
      </c>
      <c r="G354" t="s">
        <v>853</v>
      </c>
      <c r="H354" t="s">
        <v>854</v>
      </c>
      <c r="I354">
        <v>800</v>
      </c>
      <c r="J354" t="s">
        <v>855</v>
      </c>
      <c r="K354" t="s">
        <v>842</v>
      </c>
      <c r="L354" t="s">
        <v>843</v>
      </c>
      <c r="M354" t="s">
        <v>829</v>
      </c>
      <c r="N354" t="s">
        <v>829</v>
      </c>
      <c r="O354" t="s">
        <v>829</v>
      </c>
      <c r="P354" t="s">
        <v>829</v>
      </c>
      <c r="Q354" t="s">
        <v>829</v>
      </c>
      <c r="R354" t="s">
        <v>829</v>
      </c>
      <c r="S354">
        <v>77758</v>
      </c>
      <c r="T354">
        <v>0</v>
      </c>
      <c r="U354">
        <v>77758</v>
      </c>
      <c r="V354">
        <v>3</v>
      </c>
    </row>
    <row r="355" spans="1:22" x14ac:dyDescent="0.3">
      <c r="A355">
        <v>202122</v>
      </c>
      <c r="B355" t="s">
        <v>820</v>
      </c>
      <c r="C355" t="s">
        <v>821</v>
      </c>
      <c r="D355" t="s">
        <v>822</v>
      </c>
      <c r="E355" t="s">
        <v>823</v>
      </c>
      <c r="F355" t="s">
        <v>852</v>
      </c>
      <c r="G355" t="s">
        <v>853</v>
      </c>
      <c r="H355" t="s">
        <v>854</v>
      </c>
      <c r="I355">
        <v>800</v>
      </c>
      <c r="J355" t="s">
        <v>855</v>
      </c>
      <c r="K355" t="s">
        <v>842</v>
      </c>
      <c r="L355" t="s">
        <v>249</v>
      </c>
      <c r="M355">
        <v>0</v>
      </c>
      <c r="N355">
        <v>1438456</v>
      </c>
      <c r="O355">
        <v>1484354</v>
      </c>
      <c r="P355">
        <v>58178</v>
      </c>
      <c r="Q355">
        <v>0</v>
      </c>
      <c r="R355" t="s">
        <v>829</v>
      </c>
      <c r="S355">
        <v>2980987</v>
      </c>
      <c r="T355">
        <v>1051</v>
      </c>
      <c r="U355">
        <v>2979936</v>
      </c>
      <c r="V355">
        <v>103</v>
      </c>
    </row>
    <row r="356" spans="1:22" x14ac:dyDescent="0.3">
      <c r="A356">
        <v>202223</v>
      </c>
      <c r="B356" t="s">
        <v>820</v>
      </c>
      <c r="C356" t="s">
        <v>821</v>
      </c>
      <c r="D356" t="s">
        <v>822</v>
      </c>
      <c r="E356" t="s">
        <v>823</v>
      </c>
      <c r="F356" t="s">
        <v>852</v>
      </c>
      <c r="G356" t="s">
        <v>853</v>
      </c>
      <c r="H356" t="s">
        <v>854</v>
      </c>
      <c r="I356">
        <v>800</v>
      </c>
      <c r="J356" t="s">
        <v>855</v>
      </c>
      <c r="K356" t="s">
        <v>842</v>
      </c>
      <c r="L356" t="s">
        <v>249</v>
      </c>
      <c r="M356">
        <v>0</v>
      </c>
      <c r="N356">
        <v>2058927</v>
      </c>
      <c r="O356">
        <v>2132187</v>
      </c>
      <c r="P356">
        <v>88071</v>
      </c>
      <c r="Q356">
        <v>0</v>
      </c>
      <c r="R356" t="s">
        <v>829</v>
      </c>
      <c r="S356">
        <v>4279186</v>
      </c>
      <c r="T356">
        <v>19004</v>
      </c>
      <c r="U356">
        <v>4260182</v>
      </c>
      <c r="V356">
        <v>145</v>
      </c>
    </row>
    <row r="357" spans="1:22" x14ac:dyDescent="0.3">
      <c r="A357">
        <v>202324</v>
      </c>
      <c r="B357" t="s">
        <v>820</v>
      </c>
      <c r="C357" t="s">
        <v>821</v>
      </c>
      <c r="D357" t="s">
        <v>822</v>
      </c>
      <c r="E357" t="s">
        <v>823</v>
      </c>
      <c r="F357" t="s">
        <v>852</v>
      </c>
      <c r="G357" t="s">
        <v>853</v>
      </c>
      <c r="H357" t="s">
        <v>854</v>
      </c>
      <c r="I357">
        <v>800</v>
      </c>
      <c r="J357" t="s">
        <v>855</v>
      </c>
      <c r="K357" t="s">
        <v>842</v>
      </c>
      <c r="L357" t="s">
        <v>249</v>
      </c>
      <c r="M357">
        <v>0</v>
      </c>
      <c r="N357">
        <v>2430233</v>
      </c>
      <c r="O357">
        <v>2537362</v>
      </c>
      <c r="P357">
        <v>106750</v>
      </c>
      <c r="Q357">
        <v>0</v>
      </c>
      <c r="R357" t="s">
        <v>829</v>
      </c>
      <c r="S357">
        <v>5074345</v>
      </c>
      <c r="T357">
        <v>0</v>
      </c>
      <c r="U357">
        <v>5074345</v>
      </c>
      <c r="V357">
        <v>174</v>
      </c>
    </row>
    <row r="358" spans="1:22" x14ac:dyDescent="0.3">
      <c r="A358">
        <v>202122</v>
      </c>
      <c r="B358" t="s">
        <v>820</v>
      </c>
      <c r="C358" t="s">
        <v>821</v>
      </c>
      <c r="D358" t="s">
        <v>822</v>
      </c>
      <c r="E358" t="s">
        <v>823</v>
      </c>
      <c r="F358" t="s">
        <v>852</v>
      </c>
      <c r="G358" t="s">
        <v>853</v>
      </c>
      <c r="H358" t="s">
        <v>854</v>
      </c>
      <c r="I358">
        <v>800</v>
      </c>
      <c r="J358" t="s">
        <v>855</v>
      </c>
      <c r="K358" t="s">
        <v>842</v>
      </c>
      <c r="L358" t="s">
        <v>844</v>
      </c>
      <c r="M358">
        <v>0</v>
      </c>
      <c r="N358">
        <v>871726</v>
      </c>
      <c r="O358">
        <v>899541</v>
      </c>
      <c r="P358">
        <v>0</v>
      </c>
      <c r="Q358">
        <v>0</v>
      </c>
      <c r="R358" t="s">
        <v>829</v>
      </c>
      <c r="S358">
        <v>1771267</v>
      </c>
      <c r="T358">
        <v>252485</v>
      </c>
      <c r="U358">
        <v>1518782</v>
      </c>
      <c r="V358">
        <v>52</v>
      </c>
    </row>
    <row r="359" spans="1:22" x14ac:dyDescent="0.3">
      <c r="A359">
        <v>202223</v>
      </c>
      <c r="B359" t="s">
        <v>820</v>
      </c>
      <c r="C359" t="s">
        <v>821</v>
      </c>
      <c r="D359" t="s">
        <v>822</v>
      </c>
      <c r="E359" t="s">
        <v>823</v>
      </c>
      <c r="F359" t="s">
        <v>852</v>
      </c>
      <c r="G359" t="s">
        <v>853</v>
      </c>
      <c r="H359" t="s">
        <v>854</v>
      </c>
      <c r="I359">
        <v>800</v>
      </c>
      <c r="J359" t="s">
        <v>855</v>
      </c>
      <c r="K359" t="s">
        <v>842</v>
      </c>
      <c r="L359" t="s">
        <v>844</v>
      </c>
      <c r="M359">
        <v>0</v>
      </c>
      <c r="N359">
        <v>1046413</v>
      </c>
      <c r="O359">
        <v>1083647</v>
      </c>
      <c r="P359">
        <v>0</v>
      </c>
      <c r="Q359">
        <v>0</v>
      </c>
      <c r="R359" t="s">
        <v>829</v>
      </c>
      <c r="S359">
        <v>2130060</v>
      </c>
      <c r="T359">
        <v>323200</v>
      </c>
      <c r="U359">
        <v>1806860</v>
      </c>
      <c r="V359">
        <v>62</v>
      </c>
    </row>
    <row r="360" spans="1:22" x14ac:dyDescent="0.3">
      <c r="A360">
        <v>202324</v>
      </c>
      <c r="B360" t="s">
        <v>820</v>
      </c>
      <c r="C360" t="s">
        <v>821</v>
      </c>
      <c r="D360" t="s">
        <v>822</v>
      </c>
      <c r="E360" t="s">
        <v>823</v>
      </c>
      <c r="F360" t="s">
        <v>852</v>
      </c>
      <c r="G360" t="s">
        <v>853</v>
      </c>
      <c r="H360" t="s">
        <v>854</v>
      </c>
      <c r="I360">
        <v>800</v>
      </c>
      <c r="J360" t="s">
        <v>855</v>
      </c>
      <c r="K360" t="s">
        <v>842</v>
      </c>
      <c r="L360" t="s">
        <v>844</v>
      </c>
      <c r="M360">
        <v>0</v>
      </c>
      <c r="N360">
        <v>1191922</v>
      </c>
      <c r="O360">
        <v>1244464</v>
      </c>
      <c r="P360">
        <v>0</v>
      </c>
      <c r="Q360">
        <v>0</v>
      </c>
      <c r="R360" t="s">
        <v>829</v>
      </c>
      <c r="S360">
        <v>2436386</v>
      </c>
      <c r="T360">
        <v>314176</v>
      </c>
      <c r="U360">
        <v>2122210</v>
      </c>
      <c r="V360">
        <v>73</v>
      </c>
    </row>
    <row r="361" spans="1:22" x14ac:dyDescent="0.3">
      <c r="A361">
        <v>202122</v>
      </c>
      <c r="B361" t="s">
        <v>820</v>
      </c>
      <c r="C361" t="s">
        <v>821</v>
      </c>
      <c r="D361" t="s">
        <v>822</v>
      </c>
      <c r="E361" t="s">
        <v>823</v>
      </c>
      <c r="F361" t="s">
        <v>852</v>
      </c>
      <c r="G361" t="s">
        <v>853</v>
      </c>
      <c r="H361" t="s">
        <v>854</v>
      </c>
      <c r="I361">
        <v>800</v>
      </c>
      <c r="J361" t="s">
        <v>855</v>
      </c>
      <c r="K361" t="s">
        <v>842</v>
      </c>
      <c r="L361" t="s">
        <v>251</v>
      </c>
      <c r="M361" t="s">
        <v>829</v>
      </c>
      <c r="N361" t="s">
        <v>829</v>
      </c>
      <c r="O361">
        <v>1102230</v>
      </c>
      <c r="P361">
        <v>43201</v>
      </c>
      <c r="Q361">
        <v>0</v>
      </c>
      <c r="R361">
        <v>0</v>
      </c>
      <c r="S361">
        <v>1145431</v>
      </c>
      <c r="T361">
        <v>80494</v>
      </c>
      <c r="U361">
        <v>1064937</v>
      </c>
      <c r="V361">
        <v>37</v>
      </c>
    </row>
    <row r="362" spans="1:22" x14ac:dyDescent="0.3">
      <c r="A362">
        <v>202223</v>
      </c>
      <c r="B362" t="s">
        <v>820</v>
      </c>
      <c r="C362" t="s">
        <v>821</v>
      </c>
      <c r="D362" t="s">
        <v>822</v>
      </c>
      <c r="E362" t="s">
        <v>823</v>
      </c>
      <c r="F362" t="s">
        <v>852</v>
      </c>
      <c r="G362" t="s">
        <v>853</v>
      </c>
      <c r="H362" t="s">
        <v>854</v>
      </c>
      <c r="I362">
        <v>800</v>
      </c>
      <c r="J362" t="s">
        <v>855</v>
      </c>
      <c r="K362" t="s">
        <v>842</v>
      </c>
      <c r="L362" t="s">
        <v>251</v>
      </c>
      <c r="M362" t="s">
        <v>829</v>
      </c>
      <c r="N362" t="s">
        <v>829</v>
      </c>
      <c r="O362">
        <v>1435880</v>
      </c>
      <c r="P362">
        <v>59310</v>
      </c>
      <c r="Q362">
        <v>0</v>
      </c>
      <c r="R362">
        <v>0</v>
      </c>
      <c r="S362">
        <v>1495190</v>
      </c>
      <c r="T362">
        <v>106364</v>
      </c>
      <c r="U362">
        <v>1388826</v>
      </c>
      <c r="V362">
        <v>47</v>
      </c>
    </row>
    <row r="363" spans="1:22" x14ac:dyDescent="0.3">
      <c r="A363">
        <v>202324</v>
      </c>
      <c r="B363" t="s">
        <v>820</v>
      </c>
      <c r="C363" t="s">
        <v>821</v>
      </c>
      <c r="D363" t="s">
        <v>822</v>
      </c>
      <c r="E363" t="s">
        <v>823</v>
      </c>
      <c r="F363" t="s">
        <v>852</v>
      </c>
      <c r="G363" t="s">
        <v>853</v>
      </c>
      <c r="H363" t="s">
        <v>854</v>
      </c>
      <c r="I363">
        <v>800</v>
      </c>
      <c r="J363" t="s">
        <v>855</v>
      </c>
      <c r="K363" t="s">
        <v>842</v>
      </c>
      <c r="L363" t="s">
        <v>251</v>
      </c>
      <c r="M363" t="s">
        <v>829</v>
      </c>
      <c r="N363" t="s">
        <v>829</v>
      </c>
      <c r="O363">
        <v>1682897</v>
      </c>
      <c r="P363">
        <v>70802</v>
      </c>
      <c r="Q363">
        <v>0</v>
      </c>
      <c r="R363">
        <v>0</v>
      </c>
      <c r="S363">
        <v>1753699</v>
      </c>
      <c r="T363">
        <v>99033</v>
      </c>
      <c r="U363">
        <v>1654666</v>
      </c>
      <c r="V363">
        <v>57</v>
      </c>
    </row>
    <row r="364" spans="1:22" x14ac:dyDescent="0.3">
      <c r="A364">
        <v>202122</v>
      </c>
      <c r="B364" t="s">
        <v>820</v>
      </c>
      <c r="C364" t="s">
        <v>821</v>
      </c>
      <c r="D364" t="s">
        <v>822</v>
      </c>
      <c r="E364" t="s">
        <v>823</v>
      </c>
      <c r="F364" t="s">
        <v>852</v>
      </c>
      <c r="G364" t="s">
        <v>853</v>
      </c>
      <c r="H364" t="s">
        <v>854</v>
      </c>
      <c r="I364">
        <v>800</v>
      </c>
      <c r="J364" t="s">
        <v>855</v>
      </c>
      <c r="K364" t="s">
        <v>842</v>
      </c>
      <c r="L364" t="s">
        <v>253</v>
      </c>
      <c r="M364" t="s">
        <v>829</v>
      </c>
      <c r="N364" t="s">
        <v>829</v>
      </c>
      <c r="O364">
        <v>0</v>
      </c>
      <c r="P364">
        <v>0</v>
      </c>
      <c r="Q364">
        <v>0</v>
      </c>
      <c r="R364">
        <v>201578</v>
      </c>
      <c r="S364">
        <v>201578</v>
      </c>
      <c r="T364">
        <v>2091</v>
      </c>
      <c r="U364">
        <v>199487</v>
      </c>
      <c r="V364">
        <v>7</v>
      </c>
    </row>
    <row r="365" spans="1:22" x14ac:dyDescent="0.3">
      <c r="A365">
        <v>202223</v>
      </c>
      <c r="B365" t="s">
        <v>820</v>
      </c>
      <c r="C365" t="s">
        <v>821</v>
      </c>
      <c r="D365" t="s">
        <v>822</v>
      </c>
      <c r="E365" t="s">
        <v>823</v>
      </c>
      <c r="F365" t="s">
        <v>852</v>
      </c>
      <c r="G365" t="s">
        <v>853</v>
      </c>
      <c r="H365" t="s">
        <v>854</v>
      </c>
      <c r="I365">
        <v>800</v>
      </c>
      <c r="J365" t="s">
        <v>855</v>
      </c>
      <c r="K365" t="s">
        <v>842</v>
      </c>
      <c r="L365" t="s">
        <v>253</v>
      </c>
      <c r="M365" t="s">
        <v>829</v>
      </c>
      <c r="N365" t="s">
        <v>829</v>
      </c>
      <c r="O365">
        <v>0</v>
      </c>
      <c r="P365">
        <v>0</v>
      </c>
      <c r="Q365">
        <v>0</v>
      </c>
      <c r="R365">
        <v>179242</v>
      </c>
      <c r="S365">
        <v>179242</v>
      </c>
      <c r="T365">
        <v>4221</v>
      </c>
      <c r="U365">
        <v>175021</v>
      </c>
      <c r="V365">
        <v>6</v>
      </c>
    </row>
    <row r="366" spans="1:22" x14ac:dyDescent="0.3">
      <c r="A366">
        <v>202324</v>
      </c>
      <c r="B366" t="s">
        <v>820</v>
      </c>
      <c r="C366" t="s">
        <v>821</v>
      </c>
      <c r="D366" t="s">
        <v>822</v>
      </c>
      <c r="E366" t="s">
        <v>823</v>
      </c>
      <c r="F366" t="s">
        <v>852</v>
      </c>
      <c r="G366" t="s">
        <v>853</v>
      </c>
      <c r="H366" t="s">
        <v>854</v>
      </c>
      <c r="I366">
        <v>800</v>
      </c>
      <c r="J366" t="s">
        <v>855</v>
      </c>
      <c r="K366" t="s">
        <v>842</v>
      </c>
      <c r="L366" t="s">
        <v>253</v>
      </c>
      <c r="M366" t="s">
        <v>829</v>
      </c>
      <c r="N366" t="s">
        <v>829</v>
      </c>
      <c r="O366">
        <v>0</v>
      </c>
      <c r="P366">
        <v>0</v>
      </c>
      <c r="Q366">
        <v>0</v>
      </c>
      <c r="R366">
        <v>193083</v>
      </c>
      <c r="S366">
        <v>193083</v>
      </c>
      <c r="T366">
        <v>0</v>
      </c>
      <c r="U366">
        <v>193083</v>
      </c>
      <c r="V366">
        <v>7</v>
      </c>
    </row>
    <row r="367" spans="1:22" x14ac:dyDescent="0.3">
      <c r="A367">
        <v>202122</v>
      </c>
      <c r="B367" t="s">
        <v>820</v>
      </c>
      <c r="C367" t="s">
        <v>821</v>
      </c>
      <c r="D367" t="s">
        <v>822</v>
      </c>
      <c r="E367" t="s">
        <v>823</v>
      </c>
      <c r="F367" t="s">
        <v>852</v>
      </c>
      <c r="G367" t="s">
        <v>853</v>
      </c>
      <c r="H367" t="s">
        <v>854</v>
      </c>
      <c r="I367">
        <v>800</v>
      </c>
      <c r="J367" t="s">
        <v>855</v>
      </c>
      <c r="K367" t="s">
        <v>842</v>
      </c>
      <c r="L367" t="s">
        <v>845</v>
      </c>
      <c r="M367" t="s">
        <v>829</v>
      </c>
      <c r="N367" t="s">
        <v>829</v>
      </c>
      <c r="O367">
        <v>123926</v>
      </c>
      <c r="P367">
        <v>0</v>
      </c>
      <c r="Q367">
        <v>0</v>
      </c>
      <c r="R367">
        <v>0</v>
      </c>
      <c r="S367">
        <v>123926</v>
      </c>
      <c r="T367">
        <v>0</v>
      </c>
      <c r="U367">
        <v>123926</v>
      </c>
      <c r="V367">
        <v>4</v>
      </c>
    </row>
    <row r="368" spans="1:22" x14ac:dyDescent="0.3">
      <c r="A368">
        <v>202223</v>
      </c>
      <c r="B368" t="s">
        <v>820</v>
      </c>
      <c r="C368" t="s">
        <v>821</v>
      </c>
      <c r="D368" t="s">
        <v>822</v>
      </c>
      <c r="E368" t="s">
        <v>823</v>
      </c>
      <c r="F368" t="s">
        <v>852</v>
      </c>
      <c r="G368" t="s">
        <v>853</v>
      </c>
      <c r="H368" t="s">
        <v>854</v>
      </c>
      <c r="I368">
        <v>800</v>
      </c>
      <c r="J368" t="s">
        <v>855</v>
      </c>
      <c r="K368" t="s">
        <v>842</v>
      </c>
      <c r="L368" t="s">
        <v>845</v>
      </c>
      <c r="M368" t="s">
        <v>829</v>
      </c>
      <c r="N368" t="s">
        <v>829</v>
      </c>
      <c r="O368">
        <v>118369</v>
      </c>
      <c r="P368">
        <v>0</v>
      </c>
      <c r="Q368">
        <v>0</v>
      </c>
      <c r="R368">
        <v>0</v>
      </c>
      <c r="S368">
        <v>118369</v>
      </c>
      <c r="T368">
        <v>0</v>
      </c>
      <c r="U368">
        <v>118369</v>
      </c>
      <c r="V368">
        <v>4</v>
      </c>
    </row>
    <row r="369" spans="1:22" x14ac:dyDescent="0.3">
      <c r="A369">
        <v>202324</v>
      </c>
      <c r="B369" t="s">
        <v>820</v>
      </c>
      <c r="C369" t="s">
        <v>821</v>
      </c>
      <c r="D369" t="s">
        <v>822</v>
      </c>
      <c r="E369" t="s">
        <v>823</v>
      </c>
      <c r="F369" t="s">
        <v>852</v>
      </c>
      <c r="G369" t="s">
        <v>853</v>
      </c>
      <c r="H369" t="s">
        <v>854</v>
      </c>
      <c r="I369">
        <v>800</v>
      </c>
      <c r="J369" t="s">
        <v>855</v>
      </c>
      <c r="K369" t="s">
        <v>842</v>
      </c>
      <c r="L369" t="s">
        <v>845</v>
      </c>
      <c r="M369" t="s">
        <v>829</v>
      </c>
      <c r="N369" t="s">
        <v>829</v>
      </c>
      <c r="O369">
        <v>125937</v>
      </c>
      <c r="P369">
        <v>0</v>
      </c>
      <c r="Q369">
        <v>0</v>
      </c>
      <c r="R369">
        <v>0</v>
      </c>
      <c r="S369">
        <v>125937</v>
      </c>
      <c r="T369">
        <v>0</v>
      </c>
      <c r="U369">
        <v>125937</v>
      </c>
      <c r="V369">
        <v>4</v>
      </c>
    </row>
    <row r="370" spans="1:22" x14ac:dyDescent="0.3">
      <c r="A370">
        <v>202122</v>
      </c>
      <c r="B370" t="s">
        <v>820</v>
      </c>
      <c r="C370" t="s">
        <v>821</v>
      </c>
      <c r="D370" t="s">
        <v>822</v>
      </c>
      <c r="E370" t="s">
        <v>823</v>
      </c>
      <c r="F370" t="s">
        <v>856</v>
      </c>
      <c r="G370" t="s">
        <v>857</v>
      </c>
      <c r="H370" t="s">
        <v>858</v>
      </c>
      <c r="I370">
        <v>822</v>
      </c>
      <c r="J370" t="s">
        <v>859</v>
      </c>
      <c r="K370" t="s">
        <v>828</v>
      </c>
      <c r="L370" t="s">
        <v>336</v>
      </c>
      <c r="M370">
        <v>0</v>
      </c>
      <c r="N370">
        <v>0</v>
      </c>
      <c r="O370">
        <v>28667</v>
      </c>
      <c r="P370">
        <v>979166</v>
      </c>
      <c r="Q370">
        <v>113333</v>
      </c>
      <c r="R370" t="s">
        <v>829</v>
      </c>
      <c r="S370">
        <v>1121166</v>
      </c>
      <c r="T370" t="s">
        <v>829</v>
      </c>
      <c r="U370">
        <v>1121166</v>
      </c>
      <c r="V370">
        <v>97</v>
      </c>
    </row>
    <row r="371" spans="1:22" x14ac:dyDescent="0.3">
      <c r="A371">
        <v>202223</v>
      </c>
      <c r="B371" t="s">
        <v>820</v>
      </c>
      <c r="C371" t="s">
        <v>821</v>
      </c>
      <c r="D371" t="s">
        <v>822</v>
      </c>
      <c r="E371" t="s">
        <v>823</v>
      </c>
      <c r="F371" t="s">
        <v>856</v>
      </c>
      <c r="G371" t="s">
        <v>857</v>
      </c>
      <c r="H371" t="s">
        <v>858</v>
      </c>
      <c r="I371">
        <v>822</v>
      </c>
      <c r="J371" t="s">
        <v>859</v>
      </c>
      <c r="K371" t="s">
        <v>828</v>
      </c>
      <c r="L371" t="s">
        <v>336</v>
      </c>
      <c r="M371">
        <v>0</v>
      </c>
      <c r="N371">
        <v>0</v>
      </c>
      <c r="O371">
        <v>0</v>
      </c>
      <c r="P371">
        <v>1020837</v>
      </c>
      <c r="Q371">
        <v>46667</v>
      </c>
      <c r="R371" t="s">
        <v>829</v>
      </c>
      <c r="S371">
        <v>1067504</v>
      </c>
      <c r="T371" t="s">
        <v>829</v>
      </c>
      <c r="U371">
        <v>1067504</v>
      </c>
      <c r="V371">
        <v>91</v>
      </c>
    </row>
    <row r="372" spans="1:22" x14ac:dyDescent="0.3">
      <c r="A372">
        <v>202324</v>
      </c>
      <c r="B372" t="s">
        <v>820</v>
      </c>
      <c r="C372" t="s">
        <v>821</v>
      </c>
      <c r="D372" t="s">
        <v>822</v>
      </c>
      <c r="E372" t="s">
        <v>823</v>
      </c>
      <c r="F372" t="s">
        <v>856</v>
      </c>
      <c r="G372" t="s">
        <v>857</v>
      </c>
      <c r="H372" t="s">
        <v>858</v>
      </c>
      <c r="I372">
        <v>822</v>
      </c>
      <c r="J372" t="s">
        <v>859</v>
      </c>
      <c r="K372" t="s">
        <v>828</v>
      </c>
      <c r="L372" t="s">
        <v>336</v>
      </c>
      <c r="M372">
        <v>0</v>
      </c>
      <c r="N372">
        <v>85833</v>
      </c>
      <c r="O372">
        <v>0</v>
      </c>
      <c r="P372">
        <v>1090000</v>
      </c>
      <c r="Q372">
        <v>33336</v>
      </c>
      <c r="R372" t="s">
        <v>829</v>
      </c>
      <c r="S372">
        <v>1209169</v>
      </c>
      <c r="T372" t="s">
        <v>829</v>
      </c>
      <c r="U372">
        <v>1209169</v>
      </c>
      <c r="V372">
        <v>102</v>
      </c>
    </row>
    <row r="373" spans="1:22" x14ac:dyDescent="0.3">
      <c r="A373">
        <v>202122</v>
      </c>
      <c r="B373" t="s">
        <v>820</v>
      </c>
      <c r="C373" t="s">
        <v>821</v>
      </c>
      <c r="D373" t="s">
        <v>822</v>
      </c>
      <c r="E373" t="s">
        <v>823</v>
      </c>
      <c r="F373" t="s">
        <v>856</v>
      </c>
      <c r="G373" t="s">
        <v>857</v>
      </c>
      <c r="H373" t="s">
        <v>858</v>
      </c>
      <c r="I373">
        <v>822</v>
      </c>
      <c r="J373" t="s">
        <v>859</v>
      </c>
      <c r="K373" t="s">
        <v>828</v>
      </c>
      <c r="L373" t="s">
        <v>235</v>
      </c>
      <c r="M373" t="s">
        <v>829</v>
      </c>
      <c r="N373">
        <v>95397</v>
      </c>
      <c r="O373">
        <v>14445</v>
      </c>
      <c r="P373" t="s">
        <v>829</v>
      </c>
      <c r="Q373" t="s">
        <v>829</v>
      </c>
      <c r="R373" t="s">
        <v>829</v>
      </c>
      <c r="S373">
        <v>109842</v>
      </c>
      <c r="T373">
        <v>0</v>
      </c>
      <c r="U373">
        <v>109842</v>
      </c>
      <c r="V373">
        <v>9</v>
      </c>
    </row>
    <row r="374" spans="1:22" x14ac:dyDescent="0.3">
      <c r="A374">
        <v>202223</v>
      </c>
      <c r="B374" t="s">
        <v>820</v>
      </c>
      <c r="C374" t="s">
        <v>821</v>
      </c>
      <c r="D374" t="s">
        <v>822</v>
      </c>
      <c r="E374" t="s">
        <v>823</v>
      </c>
      <c r="F374" t="s">
        <v>856</v>
      </c>
      <c r="G374" t="s">
        <v>857</v>
      </c>
      <c r="H374" t="s">
        <v>858</v>
      </c>
      <c r="I374">
        <v>822</v>
      </c>
      <c r="J374" t="s">
        <v>859</v>
      </c>
      <c r="K374" t="s">
        <v>828</v>
      </c>
      <c r="L374" t="s">
        <v>235</v>
      </c>
      <c r="M374" t="s">
        <v>829</v>
      </c>
      <c r="N374">
        <v>94954</v>
      </c>
      <c r="O374">
        <v>18414</v>
      </c>
      <c r="P374" t="s">
        <v>829</v>
      </c>
      <c r="Q374" t="s">
        <v>829</v>
      </c>
      <c r="R374" t="s">
        <v>829</v>
      </c>
      <c r="S374">
        <v>113369</v>
      </c>
      <c r="T374">
        <v>0</v>
      </c>
      <c r="U374">
        <v>113369</v>
      </c>
      <c r="V374">
        <v>10</v>
      </c>
    </row>
    <row r="375" spans="1:22" x14ac:dyDescent="0.3">
      <c r="A375">
        <v>202324</v>
      </c>
      <c r="B375" t="s">
        <v>820</v>
      </c>
      <c r="C375" t="s">
        <v>821</v>
      </c>
      <c r="D375" t="s">
        <v>822</v>
      </c>
      <c r="E375" t="s">
        <v>823</v>
      </c>
      <c r="F375" t="s">
        <v>856</v>
      </c>
      <c r="G375" t="s">
        <v>857</v>
      </c>
      <c r="H375" t="s">
        <v>858</v>
      </c>
      <c r="I375">
        <v>822</v>
      </c>
      <c r="J375" t="s">
        <v>859</v>
      </c>
      <c r="K375" t="s">
        <v>828</v>
      </c>
      <c r="L375" t="s">
        <v>235</v>
      </c>
      <c r="M375" t="s">
        <v>829</v>
      </c>
      <c r="N375">
        <v>98657</v>
      </c>
      <c r="O375">
        <v>20097</v>
      </c>
      <c r="P375" t="s">
        <v>829</v>
      </c>
      <c r="Q375" t="s">
        <v>829</v>
      </c>
      <c r="R375" t="s">
        <v>829</v>
      </c>
      <c r="S375">
        <v>118754</v>
      </c>
      <c r="T375">
        <v>0</v>
      </c>
      <c r="U375">
        <v>118754</v>
      </c>
      <c r="V375">
        <v>10</v>
      </c>
    </row>
    <row r="376" spans="1:22" x14ac:dyDescent="0.3">
      <c r="A376">
        <v>202122</v>
      </c>
      <c r="B376" t="s">
        <v>820</v>
      </c>
      <c r="C376" t="s">
        <v>821</v>
      </c>
      <c r="D376" t="s">
        <v>822</v>
      </c>
      <c r="E376" t="s">
        <v>823</v>
      </c>
      <c r="F376" t="s">
        <v>856</v>
      </c>
      <c r="G376" t="s">
        <v>857</v>
      </c>
      <c r="H376" t="s">
        <v>858</v>
      </c>
      <c r="I376">
        <v>822</v>
      </c>
      <c r="J376" t="s">
        <v>859</v>
      </c>
      <c r="K376" t="s">
        <v>828</v>
      </c>
      <c r="L376" t="s">
        <v>534</v>
      </c>
      <c r="M376">
        <v>115038</v>
      </c>
      <c r="N376">
        <v>1316549</v>
      </c>
      <c r="O376">
        <v>466129</v>
      </c>
      <c r="P376">
        <v>1646430</v>
      </c>
      <c r="Q376">
        <v>0</v>
      </c>
      <c r="R376" t="s">
        <v>829</v>
      </c>
      <c r="S376">
        <v>3544145</v>
      </c>
      <c r="T376">
        <v>0</v>
      </c>
      <c r="U376">
        <v>3544145</v>
      </c>
      <c r="V376">
        <v>78</v>
      </c>
    </row>
    <row r="377" spans="1:22" x14ac:dyDescent="0.3">
      <c r="A377">
        <v>202223</v>
      </c>
      <c r="B377" t="s">
        <v>820</v>
      </c>
      <c r="C377" t="s">
        <v>821</v>
      </c>
      <c r="D377" t="s">
        <v>822</v>
      </c>
      <c r="E377" t="s">
        <v>823</v>
      </c>
      <c r="F377" t="s">
        <v>856</v>
      </c>
      <c r="G377" t="s">
        <v>857</v>
      </c>
      <c r="H377" t="s">
        <v>858</v>
      </c>
      <c r="I377">
        <v>822</v>
      </c>
      <c r="J377" t="s">
        <v>859</v>
      </c>
      <c r="K377" t="s">
        <v>828</v>
      </c>
      <c r="L377" t="s">
        <v>534</v>
      </c>
      <c r="M377">
        <v>223672</v>
      </c>
      <c r="N377">
        <v>1488628</v>
      </c>
      <c r="O377">
        <v>489188</v>
      </c>
      <c r="P377">
        <v>1604571</v>
      </c>
      <c r="Q377">
        <v>0</v>
      </c>
      <c r="R377" t="s">
        <v>829</v>
      </c>
      <c r="S377">
        <v>3806059</v>
      </c>
      <c r="T377">
        <v>0</v>
      </c>
      <c r="U377">
        <v>3806059</v>
      </c>
      <c r="V377">
        <v>85</v>
      </c>
    </row>
    <row r="378" spans="1:22" x14ac:dyDescent="0.3">
      <c r="A378">
        <v>202324</v>
      </c>
      <c r="B378" t="s">
        <v>820</v>
      </c>
      <c r="C378" t="s">
        <v>821</v>
      </c>
      <c r="D378" t="s">
        <v>822</v>
      </c>
      <c r="E378" t="s">
        <v>823</v>
      </c>
      <c r="F378" t="s">
        <v>856</v>
      </c>
      <c r="G378" t="s">
        <v>857</v>
      </c>
      <c r="H378" t="s">
        <v>858</v>
      </c>
      <c r="I378">
        <v>822</v>
      </c>
      <c r="J378" t="s">
        <v>859</v>
      </c>
      <c r="K378" t="s">
        <v>828</v>
      </c>
      <c r="L378" t="s">
        <v>534</v>
      </c>
      <c r="M378">
        <v>245976</v>
      </c>
      <c r="N378">
        <v>2058893</v>
      </c>
      <c r="O378">
        <v>585178</v>
      </c>
      <c r="P378">
        <v>1949759</v>
      </c>
      <c r="Q378">
        <v>0</v>
      </c>
      <c r="R378" t="s">
        <v>829</v>
      </c>
      <c r="S378">
        <v>4839806</v>
      </c>
      <c r="T378">
        <v>0</v>
      </c>
      <c r="U378">
        <v>4839806</v>
      </c>
      <c r="V378">
        <v>107</v>
      </c>
    </row>
    <row r="379" spans="1:22" x14ac:dyDescent="0.3">
      <c r="A379">
        <v>202122</v>
      </c>
      <c r="B379" t="s">
        <v>820</v>
      </c>
      <c r="C379" t="s">
        <v>821</v>
      </c>
      <c r="D379" t="s">
        <v>822</v>
      </c>
      <c r="E379" t="s">
        <v>823</v>
      </c>
      <c r="F379" t="s">
        <v>856</v>
      </c>
      <c r="G379" t="s">
        <v>857</v>
      </c>
      <c r="H379" t="s">
        <v>858</v>
      </c>
      <c r="I379">
        <v>822</v>
      </c>
      <c r="J379" t="s">
        <v>859</v>
      </c>
      <c r="K379" t="s">
        <v>828</v>
      </c>
      <c r="L379" t="s">
        <v>603</v>
      </c>
      <c r="M379" t="s">
        <v>829</v>
      </c>
      <c r="N379" t="s">
        <v>829</v>
      </c>
      <c r="O379" t="s">
        <v>829</v>
      </c>
      <c r="P379">
        <v>0</v>
      </c>
      <c r="Q379">
        <v>0</v>
      </c>
      <c r="R379">
        <v>0</v>
      </c>
      <c r="S379">
        <v>0</v>
      </c>
      <c r="T379">
        <v>0</v>
      </c>
      <c r="U379">
        <v>0</v>
      </c>
      <c r="V379">
        <v>0</v>
      </c>
    </row>
    <row r="380" spans="1:22" x14ac:dyDescent="0.3">
      <c r="A380">
        <v>202223</v>
      </c>
      <c r="B380" t="s">
        <v>820</v>
      </c>
      <c r="C380" t="s">
        <v>821</v>
      </c>
      <c r="D380" t="s">
        <v>822</v>
      </c>
      <c r="E380" t="s">
        <v>823</v>
      </c>
      <c r="F380" t="s">
        <v>856</v>
      </c>
      <c r="G380" t="s">
        <v>857</v>
      </c>
      <c r="H380" t="s">
        <v>858</v>
      </c>
      <c r="I380">
        <v>822</v>
      </c>
      <c r="J380" t="s">
        <v>859</v>
      </c>
      <c r="K380" t="s">
        <v>828</v>
      </c>
      <c r="L380" t="s">
        <v>603</v>
      </c>
      <c r="M380" t="s">
        <v>829</v>
      </c>
      <c r="N380" t="s">
        <v>829</v>
      </c>
      <c r="O380" t="s">
        <v>829</v>
      </c>
      <c r="P380">
        <v>0</v>
      </c>
      <c r="Q380">
        <v>0</v>
      </c>
      <c r="R380">
        <v>0</v>
      </c>
      <c r="S380">
        <v>0</v>
      </c>
      <c r="T380">
        <v>0</v>
      </c>
      <c r="U380">
        <v>0</v>
      </c>
      <c r="V380">
        <v>0</v>
      </c>
    </row>
    <row r="381" spans="1:22" x14ac:dyDescent="0.3">
      <c r="A381">
        <v>202324</v>
      </c>
      <c r="B381" t="s">
        <v>820</v>
      </c>
      <c r="C381" t="s">
        <v>821</v>
      </c>
      <c r="D381" t="s">
        <v>822</v>
      </c>
      <c r="E381" t="s">
        <v>823</v>
      </c>
      <c r="F381" t="s">
        <v>856</v>
      </c>
      <c r="G381" t="s">
        <v>857</v>
      </c>
      <c r="H381" t="s">
        <v>858</v>
      </c>
      <c r="I381">
        <v>822</v>
      </c>
      <c r="J381" t="s">
        <v>859</v>
      </c>
      <c r="K381" t="s">
        <v>828</v>
      </c>
      <c r="L381" t="s">
        <v>603</v>
      </c>
      <c r="M381" t="s">
        <v>829</v>
      </c>
      <c r="N381" t="s">
        <v>829</v>
      </c>
      <c r="O381" t="s">
        <v>829</v>
      </c>
      <c r="P381">
        <v>0</v>
      </c>
      <c r="Q381">
        <v>0</v>
      </c>
      <c r="R381">
        <v>0</v>
      </c>
      <c r="S381">
        <v>0</v>
      </c>
      <c r="T381">
        <v>0</v>
      </c>
      <c r="U381">
        <v>0</v>
      </c>
      <c r="V381">
        <v>0</v>
      </c>
    </row>
    <row r="382" spans="1:22" x14ac:dyDescent="0.3">
      <c r="A382">
        <v>202122</v>
      </c>
      <c r="B382" t="s">
        <v>820</v>
      </c>
      <c r="C382" t="s">
        <v>821</v>
      </c>
      <c r="D382" t="s">
        <v>822</v>
      </c>
      <c r="E382" t="s">
        <v>823</v>
      </c>
      <c r="F382" t="s">
        <v>856</v>
      </c>
      <c r="G382" t="s">
        <v>857</v>
      </c>
      <c r="H382" t="s">
        <v>858</v>
      </c>
      <c r="I382">
        <v>822</v>
      </c>
      <c r="J382" t="s">
        <v>859</v>
      </c>
      <c r="K382" t="s">
        <v>828</v>
      </c>
      <c r="L382" t="s">
        <v>606</v>
      </c>
      <c r="M382">
        <v>0</v>
      </c>
      <c r="N382">
        <v>0</v>
      </c>
      <c r="O382">
        <v>0</v>
      </c>
      <c r="P382">
        <v>0</v>
      </c>
      <c r="Q382">
        <v>0</v>
      </c>
      <c r="R382">
        <v>0</v>
      </c>
      <c r="S382">
        <v>0</v>
      </c>
      <c r="T382">
        <v>0</v>
      </c>
      <c r="U382">
        <v>0</v>
      </c>
      <c r="V382">
        <v>0</v>
      </c>
    </row>
    <row r="383" spans="1:22" x14ac:dyDescent="0.3">
      <c r="A383">
        <v>202223</v>
      </c>
      <c r="B383" t="s">
        <v>820</v>
      </c>
      <c r="C383" t="s">
        <v>821</v>
      </c>
      <c r="D383" t="s">
        <v>822</v>
      </c>
      <c r="E383" t="s">
        <v>823</v>
      </c>
      <c r="F383" t="s">
        <v>856</v>
      </c>
      <c r="G383" t="s">
        <v>857</v>
      </c>
      <c r="H383" t="s">
        <v>858</v>
      </c>
      <c r="I383">
        <v>822</v>
      </c>
      <c r="J383" t="s">
        <v>859</v>
      </c>
      <c r="K383" t="s">
        <v>828</v>
      </c>
      <c r="L383" t="s">
        <v>606</v>
      </c>
      <c r="M383">
        <v>0</v>
      </c>
      <c r="N383">
        <v>0</v>
      </c>
      <c r="O383">
        <v>0</v>
      </c>
      <c r="P383">
        <v>0</v>
      </c>
      <c r="Q383">
        <v>0</v>
      </c>
      <c r="R383">
        <v>0</v>
      </c>
      <c r="S383">
        <v>0</v>
      </c>
      <c r="T383">
        <v>0</v>
      </c>
      <c r="U383">
        <v>0</v>
      </c>
      <c r="V383">
        <v>0</v>
      </c>
    </row>
    <row r="384" spans="1:22" x14ac:dyDescent="0.3">
      <c r="A384">
        <v>202324</v>
      </c>
      <c r="B384" t="s">
        <v>820</v>
      </c>
      <c r="C384" t="s">
        <v>821</v>
      </c>
      <c r="D384" t="s">
        <v>822</v>
      </c>
      <c r="E384" t="s">
        <v>823</v>
      </c>
      <c r="F384" t="s">
        <v>856</v>
      </c>
      <c r="G384" t="s">
        <v>857</v>
      </c>
      <c r="H384" t="s">
        <v>858</v>
      </c>
      <c r="I384">
        <v>822</v>
      </c>
      <c r="J384" t="s">
        <v>859</v>
      </c>
      <c r="K384" t="s">
        <v>828</v>
      </c>
      <c r="L384" t="s">
        <v>606</v>
      </c>
      <c r="M384">
        <v>0</v>
      </c>
      <c r="N384">
        <v>0</v>
      </c>
      <c r="O384">
        <v>0</v>
      </c>
      <c r="P384">
        <v>0</v>
      </c>
      <c r="Q384">
        <v>0</v>
      </c>
      <c r="R384">
        <v>0</v>
      </c>
      <c r="S384">
        <v>0</v>
      </c>
      <c r="T384">
        <v>0</v>
      </c>
      <c r="U384">
        <v>0</v>
      </c>
      <c r="V384">
        <v>0</v>
      </c>
    </row>
    <row r="385" spans="1:22" x14ac:dyDescent="0.3">
      <c r="A385">
        <v>202122</v>
      </c>
      <c r="B385" t="s">
        <v>820</v>
      </c>
      <c r="C385" t="s">
        <v>821</v>
      </c>
      <c r="D385" t="s">
        <v>822</v>
      </c>
      <c r="E385" t="s">
        <v>823</v>
      </c>
      <c r="F385" t="s">
        <v>856</v>
      </c>
      <c r="G385" t="s">
        <v>857</v>
      </c>
      <c r="H385" t="s">
        <v>858</v>
      </c>
      <c r="I385">
        <v>822</v>
      </c>
      <c r="J385" t="s">
        <v>859</v>
      </c>
      <c r="K385" t="s">
        <v>828</v>
      </c>
      <c r="L385" t="s">
        <v>609</v>
      </c>
      <c r="M385" t="s">
        <v>829</v>
      </c>
      <c r="N385" t="s">
        <v>829</v>
      </c>
      <c r="O385" t="s">
        <v>829</v>
      </c>
      <c r="P385" t="s">
        <v>829</v>
      </c>
      <c r="Q385">
        <v>0</v>
      </c>
      <c r="R385" t="s">
        <v>829</v>
      </c>
      <c r="S385">
        <v>0</v>
      </c>
      <c r="T385">
        <v>0</v>
      </c>
      <c r="U385">
        <v>0</v>
      </c>
      <c r="V385">
        <v>0</v>
      </c>
    </row>
    <row r="386" spans="1:22" x14ac:dyDescent="0.3">
      <c r="A386">
        <v>202223</v>
      </c>
      <c r="B386" t="s">
        <v>820</v>
      </c>
      <c r="C386" t="s">
        <v>821</v>
      </c>
      <c r="D386" t="s">
        <v>822</v>
      </c>
      <c r="E386" t="s">
        <v>823</v>
      </c>
      <c r="F386" t="s">
        <v>856</v>
      </c>
      <c r="G386" t="s">
        <v>857</v>
      </c>
      <c r="H386" t="s">
        <v>858</v>
      </c>
      <c r="I386">
        <v>822</v>
      </c>
      <c r="J386" t="s">
        <v>859</v>
      </c>
      <c r="K386" t="s">
        <v>828</v>
      </c>
      <c r="L386" t="s">
        <v>609</v>
      </c>
      <c r="M386" t="s">
        <v>829</v>
      </c>
      <c r="N386" t="s">
        <v>829</v>
      </c>
      <c r="O386" t="s">
        <v>829</v>
      </c>
      <c r="P386" t="s">
        <v>829</v>
      </c>
      <c r="Q386">
        <v>0</v>
      </c>
      <c r="R386" t="s">
        <v>829</v>
      </c>
      <c r="S386">
        <v>0</v>
      </c>
      <c r="T386">
        <v>0</v>
      </c>
      <c r="U386">
        <v>0</v>
      </c>
      <c r="V386">
        <v>0</v>
      </c>
    </row>
    <row r="387" spans="1:22" x14ac:dyDescent="0.3">
      <c r="A387">
        <v>202122</v>
      </c>
      <c r="B387" t="s">
        <v>820</v>
      </c>
      <c r="C387" t="s">
        <v>821</v>
      </c>
      <c r="D387" t="s">
        <v>822</v>
      </c>
      <c r="E387" t="s">
        <v>823</v>
      </c>
      <c r="F387" t="s">
        <v>856</v>
      </c>
      <c r="G387" t="s">
        <v>857</v>
      </c>
      <c r="H387" t="s">
        <v>858</v>
      </c>
      <c r="I387">
        <v>822</v>
      </c>
      <c r="J387" t="s">
        <v>859</v>
      </c>
      <c r="K387" t="s">
        <v>828</v>
      </c>
      <c r="L387" t="s">
        <v>830</v>
      </c>
      <c r="M387">
        <v>2204</v>
      </c>
      <c r="N387">
        <v>39291</v>
      </c>
      <c r="O387">
        <v>29221</v>
      </c>
      <c r="P387">
        <v>776</v>
      </c>
      <c r="Q387">
        <v>84</v>
      </c>
      <c r="R387">
        <v>0</v>
      </c>
      <c r="S387">
        <v>71576</v>
      </c>
      <c r="T387">
        <v>0</v>
      </c>
      <c r="U387">
        <v>71576</v>
      </c>
      <c r="V387">
        <v>2</v>
      </c>
    </row>
    <row r="388" spans="1:22" x14ac:dyDescent="0.3">
      <c r="A388">
        <v>202223</v>
      </c>
      <c r="B388" t="s">
        <v>820</v>
      </c>
      <c r="C388" t="s">
        <v>821</v>
      </c>
      <c r="D388" t="s">
        <v>822</v>
      </c>
      <c r="E388" t="s">
        <v>823</v>
      </c>
      <c r="F388" t="s">
        <v>856</v>
      </c>
      <c r="G388" t="s">
        <v>857</v>
      </c>
      <c r="H388" t="s">
        <v>858</v>
      </c>
      <c r="I388">
        <v>822</v>
      </c>
      <c r="J388" t="s">
        <v>859</v>
      </c>
      <c r="K388" t="s">
        <v>828</v>
      </c>
      <c r="L388" t="s">
        <v>830</v>
      </c>
      <c r="M388">
        <v>8524</v>
      </c>
      <c r="N388">
        <v>93539</v>
      </c>
      <c r="O388">
        <v>71642</v>
      </c>
      <c r="P388">
        <v>2253</v>
      </c>
      <c r="Q388">
        <v>180</v>
      </c>
      <c r="R388">
        <v>0</v>
      </c>
      <c r="S388">
        <v>176138</v>
      </c>
      <c r="T388">
        <v>0</v>
      </c>
      <c r="U388">
        <v>176138</v>
      </c>
      <c r="V388">
        <v>4</v>
      </c>
    </row>
    <row r="389" spans="1:22" x14ac:dyDescent="0.3">
      <c r="A389">
        <v>202324</v>
      </c>
      <c r="B389" t="s">
        <v>820</v>
      </c>
      <c r="C389" t="s">
        <v>821</v>
      </c>
      <c r="D389" t="s">
        <v>822</v>
      </c>
      <c r="E389" t="s">
        <v>823</v>
      </c>
      <c r="F389" t="s">
        <v>856</v>
      </c>
      <c r="G389" t="s">
        <v>857</v>
      </c>
      <c r="H389" t="s">
        <v>858</v>
      </c>
      <c r="I389">
        <v>822</v>
      </c>
      <c r="J389" t="s">
        <v>859</v>
      </c>
      <c r="K389" t="s">
        <v>828</v>
      </c>
      <c r="L389" t="s">
        <v>830</v>
      </c>
      <c r="M389">
        <v>15184</v>
      </c>
      <c r="N389">
        <v>205721</v>
      </c>
      <c r="O389">
        <v>19404</v>
      </c>
      <c r="P389">
        <v>5490</v>
      </c>
      <c r="Q389">
        <v>73</v>
      </c>
      <c r="R389">
        <v>3039</v>
      </c>
      <c r="S389">
        <v>248911</v>
      </c>
      <c r="T389">
        <v>0</v>
      </c>
      <c r="U389">
        <v>248911</v>
      </c>
      <c r="V389">
        <v>5</v>
      </c>
    </row>
    <row r="390" spans="1:22" x14ac:dyDescent="0.3">
      <c r="A390">
        <v>202122</v>
      </c>
      <c r="B390" t="s">
        <v>820</v>
      </c>
      <c r="C390" t="s">
        <v>821</v>
      </c>
      <c r="D390" t="s">
        <v>822</v>
      </c>
      <c r="E390" t="s">
        <v>823</v>
      </c>
      <c r="F390" t="s">
        <v>856</v>
      </c>
      <c r="G390" t="s">
        <v>857</v>
      </c>
      <c r="H390" t="s">
        <v>858</v>
      </c>
      <c r="I390">
        <v>822</v>
      </c>
      <c r="J390" t="s">
        <v>859</v>
      </c>
      <c r="K390" t="s">
        <v>828</v>
      </c>
      <c r="L390" t="s">
        <v>537</v>
      </c>
      <c r="M390">
        <v>65823</v>
      </c>
      <c r="N390">
        <v>1073546</v>
      </c>
      <c r="O390">
        <v>1893953</v>
      </c>
      <c r="P390">
        <v>3449628</v>
      </c>
      <c r="Q390">
        <v>964907</v>
      </c>
      <c r="R390">
        <v>759105</v>
      </c>
      <c r="S390">
        <v>8206963</v>
      </c>
      <c r="T390">
        <v>0</v>
      </c>
      <c r="U390">
        <v>8206963</v>
      </c>
      <c r="V390">
        <v>181</v>
      </c>
    </row>
    <row r="391" spans="1:22" x14ac:dyDescent="0.3">
      <c r="A391">
        <v>202223</v>
      </c>
      <c r="B391" t="s">
        <v>820</v>
      </c>
      <c r="C391" t="s">
        <v>821</v>
      </c>
      <c r="D391" t="s">
        <v>822</v>
      </c>
      <c r="E391" t="s">
        <v>823</v>
      </c>
      <c r="F391" t="s">
        <v>856</v>
      </c>
      <c r="G391" t="s">
        <v>857</v>
      </c>
      <c r="H391" t="s">
        <v>858</v>
      </c>
      <c r="I391">
        <v>822</v>
      </c>
      <c r="J391" t="s">
        <v>859</v>
      </c>
      <c r="K391" t="s">
        <v>828</v>
      </c>
      <c r="L391" t="s">
        <v>537</v>
      </c>
      <c r="M391">
        <v>86776</v>
      </c>
      <c r="N391">
        <v>1251064</v>
      </c>
      <c r="O391">
        <v>2062375</v>
      </c>
      <c r="P391">
        <v>3846538</v>
      </c>
      <c r="Q391">
        <v>991676</v>
      </c>
      <c r="R391">
        <v>995106</v>
      </c>
      <c r="S391">
        <v>9233535</v>
      </c>
      <c r="T391">
        <v>0</v>
      </c>
      <c r="U391">
        <v>9233535</v>
      </c>
      <c r="V391">
        <v>207</v>
      </c>
    </row>
    <row r="392" spans="1:22" x14ac:dyDescent="0.3">
      <c r="A392">
        <v>202324</v>
      </c>
      <c r="B392" t="s">
        <v>820</v>
      </c>
      <c r="C392" t="s">
        <v>821</v>
      </c>
      <c r="D392" t="s">
        <v>822</v>
      </c>
      <c r="E392" t="s">
        <v>823</v>
      </c>
      <c r="F392" t="s">
        <v>856</v>
      </c>
      <c r="G392" t="s">
        <v>857</v>
      </c>
      <c r="H392" t="s">
        <v>858</v>
      </c>
      <c r="I392">
        <v>822</v>
      </c>
      <c r="J392" t="s">
        <v>859</v>
      </c>
      <c r="K392" t="s">
        <v>828</v>
      </c>
      <c r="L392" t="s">
        <v>537</v>
      </c>
      <c r="M392">
        <v>108015</v>
      </c>
      <c r="N392">
        <v>1585776</v>
      </c>
      <c r="O392">
        <v>2262354</v>
      </c>
      <c r="P392">
        <v>4636762</v>
      </c>
      <c r="Q392">
        <v>1126574</v>
      </c>
      <c r="R392">
        <v>1183732</v>
      </c>
      <c r="S392">
        <v>10903213</v>
      </c>
      <c r="T392">
        <v>0</v>
      </c>
      <c r="U392">
        <v>10903213</v>
      </c>
      <c r="V392">
        <v>240</v>
      </c>
    </row>
    <row r="393" spans="1:22" x14ac:dyDescent="0.3">
      <c r="A393">
        <v>202122</v>
      </c>
      <c r="B393" t="s">
        <v>820</v>
      </c>
      <c r="C393" t="s">
        <v>821</v>
      </c>
      <c r="D393" t="s">
        <v>822</v>
      </c>
      <c r="E393" t="s">
        <v>823</v>
      </c>
      <c r="F393" t="s">
        <v>856</v>
      </c>
      <c r="G393" t="s">
        <v>857</v>
      </c>
      <c r="H393" t="s">
        <v>858</v>
      </c>
      <c r="I393">
        <v>822</v>
      </c>
      <c r="J393" t="s">
        <v>859</v>
      </c>
      <c r="K393" t="s">
        <v>828</v>
      </c>
      <c r="L393" t="s">
        <v>572</v>
      </c>
      <c r="M393">
        <v>238474</v>
      </c>
      <c r="N393">
        <v>0</v>
      </c>
      <c r="O393">
        <v>0</v>
      </c>
      <c r="P393">
        <v>502992</v>
      </c>
      <c r="Q393">
        <v>0</v>
      </c>
      <c r="R393">
        <v>1105249</v>
      </c>
      <c r="S393">
        <v>1846714</v>
      </c>
      <c r="T393">
        <v>0</v>
      </c>
      <c r="U393">
        <v>1846714</v>
      </c>
      <c r="V393">
        <v>41</v>
      </c>
    </row>
    <row r="394" spans="1:22" x14ac:dyDescent="0.3">
      <c r="A394">
        <v>202223</v>
      </c>
      <c r="B394" t="s">
        <v>820</v>
      </c>
      <c r="C394" t="s">
        <v>821</v>
      </c>
      <c r="D394" t="s">
        <v>822</v>
      </c>
      <c r="E394" t="s">
        <v>823</v>
      </c>
      <c r="F394" t="s">
        <v>856</v>
      </c>
      <c r="G394" t="s">
        <v>857</v>
      </c>
      <c r="H394" t="s">
        <v>858</v>
      </c>
      <c r="I394">
        <v>822</v>
      </c>
      <c r="J394" t="s">
        <v>859</v>
      </c>
      <c r="K394" t="s">
        <v>828</v>
      </c>
      <c r="L394" t="s">
        <v>572</v>
      </c>
      <c r="M394">
        <v>449047</v>
      </c>
      <c r="N394">
        <v>0</v>
      </c>
      <c r="O394">
        <v>0</v>
      </c>
      <c r="P394">
        <v>0</v>
      </c>
      <c r="Q394">
        <v>1195673</v>
      </c>
      <c r="R394">
        <v>1677315</v>
      </c>
      <c r="S394">
        <v>3322036</v>
      </c>
      <c r="T394">
        <v>0</v>
      </c>
      <c r="U394">
        <v>3322036</v>
      </c>
      <c r="V394">
        <v>74</v>
      </c>
    </row>
    <row r="395" spans="1:22" x14ac:dyDescent="0.3">
      <c r="A395">
        <v>202324</v>
      </c>
      <c r="B395" t="s">
        <v>820</v>
      </c>
      <c r="C395" t="s">
        <v>821</v>
      </c>
      <c r="D395" t="s">
        <v>822</v>
      </c>
      <c r="E395" t="s">
        <v>823</v>
      </c>
      <c r="F395" t="s">
        <v>856</v>
      </c>
      <c r="G395" t="s">
        <v>857</v>
      </c>
      <c r="H395" t="s">
        <v>858</v>
      </c>
      <c r="I395">
        <v>822</v>
      </c>
      <c r="J395" t="s">
        <v>859</v>
      </c>
      <c r="K395" t="s">
        <v>828</v>
      </c>
      <c r="L395" t="s">
        <v>572</v>
      </c>
      <c r="M395">
        <v>496253</v>
      </c>
      <c r="N395">
        <v>0</v>
      </c>
      <c r="O395">
        <v>0</v>
      </c>
      <c r="P395">
        <v>0</v>
      </c>
      <c r="Q395">
        <v>1493707</v>
      </c>
      <c r="R395">
        <v>2077412</v>
      </c>
      <c r="S395">
        <v>4067372</v>
      </c>
      <c r="T395">
        <v>0</v>
      </c>
      <c r="U395">
        <v>4067372</v>
      </c>
      <c r="V395">
        <v>90</v>
      </c>
    </row>
    <row r="396" spans="1:22" x14ac:dyDescent="0.3">
      <c r="A396">
        <v>202122</v>
      </c>
      <c r="B396" t="s">
        <v>820</v>
      </c>
      <c r="C396" t="s">
        <v>821</v>
      </c>
      <c r="D396" t="s">
        <v>822</v>
      </c>
      <c r="E396" t="s">
        <v>823</v>
      </c>
      <c r="F396" t="s">
        <v>856</v>
      </c>
      <c r="G396" t="s">
        <v>857</v>
      </c>
      <c r="H396" t="s">
        <v>858</v>
      </c>
      <c r="I396">
        <v>822</v>
      </c>
      <c r="J396" t="s">
        <v>859</v>
      </c>
      <c r="K396" t="s">
        <v>828</v>
      </c>
      <c r="L396" t="s">
        <v>539</v>
      </c>
      <c r="M396">
        <v>0</v>
      </c>
      <c r="N396">
        <v>772000</v>
      </c>
      <c r="O396">
        <v>467500</v>
      </c>
      <c r="P396" t="s">
        <v>829</v>
      </c>
      <c r="Q396" t="s">
        <v>829</v>
      </c>
      <c r="R396" t="s">
        <v>829</v>
      </c>
      <c r="S396">
        <v>1239500</v>
      </c>
      <c r="T396">
        <v>0</v>
      </c>
      <c r="U396">
        <v>1239500</v>
      </c>
      <c r="V396">
        <v>27</v>
      </c>
    </row>
    <row r="397" spans="1:22" x14ac:dyDescent="0.3">
      <c r="A397">
        <v>202223</v>
      </c>
      <c r="B397" t="s">
        <v>820</v>
      </c>
      <c r="C397" t="s">
        <v>821</v>
      </c>
      <c r="D397" t="s">
        <v>822</v>
      </c>
      <c r="E397" t="s">
        <v>823</v>
      </c>
      <c r="F397" t="s">
        <v>856</v>
      </c>
      <c r="G397" t="s">
        <v>857</v>
      </c>
      <c r="H397" t="s">
        <v>858</v>
      </c>
      <c r="I397">
        <v>822</v>
      </c>
      <c r="J397" t="s">
        <v>859</v>
      </c>
      <c r="K397" t="s">
        <v>828</v>
      </c>
      <c r="L397" t="s">
        <v>539</v>
      </c>
      <c r="M397">
        <v>0</v>
      </c>
      <c r="N397">
        <v>1015175</v>
      </c>
      <c r="O397">
        <v>721580</v>
      </c>
      <c r="P397" t="s">
        <v>829</v>
      </c>
      <c r="Q397" t="s">
        <v>829</v>
      </c>
      <c r="R397" t="s">
        <v>829</v>
      </c>
      <c r="S397">
        <v>1736754</v>
      </c>
      <c r="T397">
        <v>0</v>
      </c>
      <c r="U397">
        <v>1736754</v>
      </c>
      <c r="V397">
        <v>39</v>
      </c>
    </row>
    <row r="398" spans="1:22" x14ac:dyDescent="0.3">
      <c r="A398">
        <v>202324</v>
      </c>
      <c r="B398" t="s">
        <v>820</v>
      </c>
      <c r="C398" t="s">
        <v>821</v>
      </c>
      <c r="D398" t="s">
        <v>822</v>
      </c>
      <c r="E398" t="s">
        <v>823</v>
      </c>
      <c r="F398" t="s">
        <v>856</v>
      </c>
      <c r="G398" t="s">
        <v>857</v>
      </c>
      <c r="H398" t="s">
        <v>858</v>
      </c>
      <c r="I398">
        <v>822</v>
      </c>
      <c r="J398" t="s">
        <v>859</v>
      </c>
      <c r="K398" t="s">
        <v>828</v>
      </c>
      <c r="L398" t="s">
        <v>539</v>
      </c>
      <c r="M398">
        <v>0</v>
      </c>
      <c r="N398">
        <v>1238946</v>
      </c>
      <c r="O398">
        <v>601148</v>
      </c>
      <c r="P398" t="s">
        <v>829</v>
      </c>
      <c r="Q398" t="s">
        <v>829</v>
      </c>
      <c r="R398" t="s">
        <v>829</v>
      </c>
      <c r="S398">
        <v>1840094</v>
      </c>
      <c r="T398">
        <v>0</v>
      </c>
      <c r="U398">
        <v>1840094</v>
      </c>
      <c r="V398">
        <v>41</v>
      </c>
    </row>
    <row r="399" spans="1:22" x14ac:dyDescent="0.3">
      <c r="A399">
        <v>202122</v>
      </c>
      <c r="B399" t="s">
        <v>820</v>
      </c>
      <c r="C399" t="s">
        <v>821</v>
      </c>
      <c r="D399" t="s">
        <v>822</v>
      </c>
      <c r="E399" t="s">
        <v>823</v>
      </c>
      <c r="F399" t="s">
        <v>856</v>
      </c>
      <c r="G399" t="s">
        <v>857</v>
      </c>
      <c r="H399" t="s">
        <v>858</v>
      </c>
      <c r="I399">
        <v>822</v>
      </c>
      <c r="J399" t="s">
        <v>859</v>
      </c>
      <c r="K399" t="s">
        <v>828</v>
      </c>
      <c r="L399" t="s">
        <v>541</v>
      </c>
      <c r="M399">
        <v>283502</v>
      </c>
      <c r="N399">
        <v>1437364</v>
      </c>
      <c r="O399">
        <v>1063100</v>
      </c>
      <c r="P399">
        <v>27353</v>
      </c>
      <c r="Q399">
        <v>57952</v>
      </c>
      <c r="R399">
        <v>0</v>
      </c>
      <c r="S399">
        <v>2869272</v>
      </c>
      <c r="T399">
        <v>0</v>
      </c>
      <c r="U399">
        <v>2869272</v>
      </c>
      <c r="V399">
        <v>63</v>
      </c>
    </row>
    <row r="400" spans="1:22" x14ac:dyDescent="0.3">
      <c r="A400">
        <v>202223</v>
      </c>
      <c r="B400" t="s">
        <v>820</v>
      </c>
      <c r="C400" t="s">
        <v>821</v>
      </c>
      <c r="D400" t="s">
        <v>822</v>
      </c>
      <c r="E400" t="s">
        <v>823</v>
      </c>
      <c r="F400" t="s">
        <v>856</v>
      </c>
      <c r="G400" t="s">
        <v>857</v>
      </c>
      <c r="H400" t="s">
        <v>858</v>
      </c>
      <c r="I400">
        <v>822</v>
      </c>
      <c r="J400" t="s">
        <v>859</v>
      </c>
      <c r="K400" t="s">
        <v>828</v>
      </c>
      <c r="L400" t="s">
        <v>541</v>
      </c>
      <c r="M400">
        <v>469201</v>
      </c>
      <c r="N400">
        <v>1113804</v>
      </c>
      <c r="O400">
        <v>853061</v>
      </c>
      <c r="P400">
        <v>26823</v>
      </c>
      <c r="Q400">
        <v>2148</v>
      </c>
      <c r="R400">
        <v>0</v>
      </c>
      <c r="S400">
        <v>2465037</v>
      </c>
      <c r="T400">
        <v>0</v>
      </c>
      <c r="U400">
        <v>2465037</v>
      </c>
      <c r="V400">
        <v>55</v>
      </c>
    </row>
    <row r="401" spans="1:22" x14ac:dyDescent="0.3">
      <c r="A401">
        <v>202324</v>
      </c>
      <c r="B401" t="s">
        <v>820</v>
      </c>
      <c r="C401" t="s">
        <v>821</v>
      </c>
      <c r="D401" t="s">
        <v>822</v>
      </c>
      <c r="E401" t="s">
        <v>823</v>
      </c>
      <c r="F401" t="s">
        <v>856</v>
      </c>
      <c r="G401" t="s">
        <v>857</v>
      </c>
      <c r="H401" t="s">
        <v>858</v>
      </c>
      <c r="I401">
        <v>822</v>
      </c>
      <c r="J401" t="s">
        <v>859</v>
      </c>
      <c r="K401" t="s">
        <v>828</v>
      </c>
      <c r="L401" t="s">
        <v>541</v>
      </c>
      <c r="M401">
        <v>526577</v>
      </c>
      <c r="N401">
        <v>1052558</v>
      </c>
      <c r="O401">
        <v>776612</v>
      </c>
      <c r="P401">
        <v>28300</v>
      </c>
      <c r="Q401">
        <v>2933</v>
      </c>
      <c r="R401">
        <v>121614</v>
      </c>
      <c r="S401">
        <v>2508594</v>
      </c>
      <c r="T401">
        <v>0</v>
      </c>
      <c r="U401">
        <v>2508594</v>
      </c>
      <c r="V401">
        <v>55</v>
      </c>
    </row>
    <row r="402" spans="1:22" x14ac:dyDescent="0.3">
      <c r="A402">
        <v>202122</v>
      </c>
      <c r="B402" t="s">
        <v>820</v>
      </c>
      <c r="C402" t="s">
        <v>821</v>
      </c>
      <c r="D402" t="s">
        <v>822</v>
      </c>
      <c r="E402" t="s">
        <v>823</v>
      </c>
      <c r="F402" t="s">
        <v>856</v>
      </c>
      <c r="G402" t="s">
        <v>857</v>
      </c>
      <c r="H402" t="s">
        <v>858</v>
      </c>
      <c r="I402">
        <v>822</v>
      </c>
      <c r="J402" t="s">
        <v>859</v>
      </c>
      <c r="K402" t="s">
        <v>828</v>
      </c>
      <c r="L402" t="s">
        <v>831</v>
      </c>
      <c r="M402" t="s">
        <v>829</v>
      </c>
      <c r="N402" t="s">
        <v>829</v>
      </c>
      <c r="O402" t="s">
        <v>829</v>
      </c>
      <c r="P402">
        <v>0</v>
      </c>
      <c r="Q402">
        <v>815178</v>
      </c>
      <c r="R402" t="s">
        <v>829</v>
      </c>
      <c r="S402">
        <v>815178</v>
      </c>
      <c r="T402">
        <v>0</v>
      </c>
      <c r="U402">
        <v>815178</v>
      </c>
      <c r="V402">
        <v>18</v>
      </c>
    </row>
    <row r="403" spans="1:22" x14ac:dyDescent="0.3">
      <c r="A403">
        <v>202223</v>
      </c>
      <c r="B403" t="s">
        <v>820</v>
      </c>
      <c r="C403" t="s">
        <v>821</v>
      </c>
      <c r="D403" t="s">
        <v>822</v>
      </c>
      <c r="E403" t="s">
        <v>823</v>
      </c>
      <c r="F403" t="s">
        <v>856</v>
      </c>
      <c r="G403" t="s">
        <v>857</v>
      </c>
      <c r="H403" t="s">
        <v>858</v>
      </c>
      <c r="I403">
        <v>822</v>
      </c>
      <c r="J403" t="s">
        <v>859</v>
      </c>
      <c r="K403" t="s">
        <v>828</v>
      </c>
      <c r="L403" t="s">
        <v>831</v>
      </c>
      <c r="M403" t="s">
        <v>829</v>
      </c>
      <c r="N403" t="s">
        <v>829</v>
      </c>
      <c r="O403" t="s">
        <v>829</v>
      </c>
      <c r="P403">
        <v>903236</v>
      </c>
      <c r="Q403">
        <v>4960</v>
      </c>
      <c r="R403" t="s">
        <v>829</v>
      </c>
      <c r="S403">
        <v>908196</v>
      </c>
      <c r="T403">
        <v>0</v>
      </c>
      <c r="U403">
        <v>908196</v>
      </c>
      <c r="V403">
        <v>20</v>
      </c>
    </row>
    <row r="404" spans="1:22" x14ac:dyDescent="0.3">
      <c r="A404">
        <v>202324</v>
      </c>
      <c r="B404" t="s">
        <v>820</v>
      </c>
      <c r="C404" t="s">
        <v>821</v>
      </c>
      <c r="D404" t="s">
        <v>822</v>
      </c>
      <c r="E404" t="s">
        <v>823</v>
      </c>
      <c r="F404" t="s">
        <v>856</v>
      </c>
      <c r="G404" t="s">
        <v>857</v>
      </c>
      <c r="H404" t="s">
        <v>858</v>
      </c>
      <c r="I404">
        <v>822</v>
      </c>
      <c r="J404" t="s">
        <v>859</v>
      </c>
      <c r="K404" t="s">
        <v>828</v>
      </c>
      <c r="L404" t="s">
        <v>831</v>
      </c>
      <c r="M404" t="s">
        <v>829</v>
      </c>
      <c r="N404" t="s">
        <v>829</v>
      </c>
      <c r="O404" t="s">
        <v>829</v>
      </c>
      <c r="P404">
        <v>875609</v>
      </c>
      <c r="Q404">
        <v>13430</v>
      </c>
      <c r="R404" t="s">
        <v>829</v>
      </c>
      <c r="S404">
        <v>889039</v>
      </c>
      <c r="T404">
        <v>0</v>
      </c>
      <c r="U404">
        <v>889039</v>
      </c>
      <c r="V404">
        <v>20</v>
      </c>
    </row>
    <row r="405" spans="1:22" x14ac:dyDescent="0.3">
      <c r="A405">
        <v>202122</v>
      </c>
      <c r="B405" t="s">
        <v>820</v>
      </c>
      <c r="C405" t="s">
        <v>821</v>
      </c>
      <c r="D405" t="s">
        <v>822</v>
      </c>
      <c r="E405" t="s">
        <v>823</v>
      </c>
      <c r="F405" t="s">
        <v>856</v>
      </c>
      <c r="G405" t="s">
        <v>857</v>
      </c>
      <c r="H405" t="s">
        <v>858</v>
      </c>
      <c r="I405">
        <v>822</v>
      </c>
      <c r="J405" t="s">
        <v>859</v>
      </c>
      <c r="K405" t="s">
        <v>828</v>
      </c>
      <c r="L405" t="s">
        <v>832</v>
      </c>
      <c r="M405">
        <v>11470</v>
      </c>
      <c r="N405">
        <v>0</v>
      </c>
      <c r="O405">
        <v>157640</v>
      </c>
      <c r="P405">
        <v>85000</v>
      </c>
      <c r="Q405">
        <v>1377920</v>
      </c>
      <c r="R405">
        <v>0</v>
      </c>
      <c r="S405">
        <v>1632031</v>
      </c>
      <c r="T405">
        <v>0</v>
      </c>
      <c r="U405">
        <v>1632031</v>
      </c>
      <c r="V405">
        <v>36</v>
      </c>
    </row>
    <row r="406" spans="1:22" x14ac:dyDescent="0.3">
      <c r="A406">
        <v>202223</v>
      </c>
      <c r="B406" t="s">
        <v>820</v>
      </c>
      <c r="C406" t="s">
        <v>821</v>
      </c>
      <c r="D406" t="s">
        <v>822</v>
      </c>
      <c r="E406" t="s">
        <v>823</v>
      </c>
      <c r="F406" t="s">
        <v>856</v>
      </c>
      <c r="G406" t="s">
        <v>857</v>
      </c>
      <c r="H406" t="s">
        <v>858</v>
      </c>
      <c r="I406">
        <v>822</v>
      </c>
      <c r="J406" t="s">
        <v>859</v>
      </c>
      <c r="K406" t="s">
        <v>828</v>
      </c>
      <c r="L406" t="s">
        <v>832</v>
      </c>
      <c r="M406">
        <v>0</v>
      </c>
      <c r="N406">
        <v>0</v>
      </c>
      <c r="O406">
        <v>161580</v>
      </c>
      <c r="P406">
        <v>87976</v>
      </c>
      <c r="Q406">
        <v>501437</v>
      </c>
      <c r="R406">
        <v>0</v>
      </c>
      <c r="S406">
        <v>750993</v>
      </c>
      <c r="T406">
        <v>0</v>
      </c>
      <c r="U406">
        <v>750993</v>
      </c>
      <c r="V406">
        <v>17</v>
      </c>
    </row>
    <row r="407" spans="1:22" x14ac:dyDescent="0.3">
      <c r="A407">
        <v>202324</v>
      </c>
      <c r="B407" t="s">
        <v>820</v>
      </c>
      <c r="C407" t="s">
        <v>821</v>
      </c>
      <c r="D407" t="s">
        <v>822</v>
      </c>
      <c r="E407" t="s">
        <v>823</v>
      </c>
      <c r="F407" t="s">
        <v>856</v>
      </c>
      <c r="G407" t="s">
        <v>857</v>
      </c>
      <c r="H407" t="s">
        <v>858</v>
      </c>
      <c r="I407">
        <v>822</v>
      </c>
      <c r="J407" t="s">
        <v>859</v>
      </c>
      <c r="K407" t="s">
        <v>828</v>
      </c>
      <c r="L407" t="s">
        <v>832</v>
      </c>
      <c r="M407">
        <v>0</v>
      </c>
      <c r="N407">
        <v>0</v>
      </c>
      <c r="O407">
        <v>161580</v>
      </c>
      <c r="P407">
        <v>127625</v>
      </c>
      <c r="Q407">
        <v>593349</v>
      </c>
      <c r="R407">
        <v>83679</v>
      </c>
      <c r="S407">
        <v>966233</v>
      </c>
      <c r="T407">
        <v>0</v>
      </c>
      <c r="U407">
        <v>966233</v>
      </c>
      <c r="V407">
        <v>21</v>
      </c>
    </row>
    <row r="408" spans="1:22" x14ac:dyDescent="0.3">
      <c r="A408">
        <v>202122</v>
      </c>
      <c r="B408" t="s">
        <v>820</v>
      </c>
      <c r="C408" t="s">
        <v>821</v>
      </c>
      <c r="D408" t="s">
        <v>822</v>
      </c>
      <c r="E408" t="s">
        <v>823</v>
      </c>
      <c r="F408" t="s">
        <v>856</v>
      </c>
      <c r="G408" t="s">
        <v>857</v>
      </c>
      <c r="H408" t="s">
        <v>858</v>
      </c>
      <c r="I408">
        <v>822</v>
      </c>
      <c r="J408" t="s">
        <v>859</v>
      </c>
      <c r="K408" t="s">
        <v>828</v>
      </c>
      <c r="L408" t="s">
        <v>544</v>
      </c>
      <c r="M408">
        <v>9064</v>
      </c>
      <c r="N408">
        <v>285789</v>
      </c>
      <c r="O408">
        <v>212540</v>
      </c>
      <c r="P408">
        <v>3193</v>
      </c>
      <c r="Q408">
        <v>344</v>
      </c>
      <c r="R408">
        <v>0</v>
      </c>
      <c r="S408">
        <v>510930</v>
      </c>
      <c r="T408">
        <v>0</v>
      </c>
      <c r="U408">
        <v>510930</v>
      </c>
      <c r="V408">
        <v>11</v>
      </c>
    </row>
    <row r="409" spans="1:22" x14ac:dyDescent="0.3">
      <c r="A409">
        <v>202223</v>
      </c>
      <c r="B409" t="s">
        <v>820</v>
      </c>
      <c r="C409" t="s">
        <v>821</v>
      </c>
      <c r="D409" t="s">
        <v>822</v>
      </c>
      <c r="E409" t="s">
        <v>823</v>
      </c>
      <c r="F409" t="s">
        <v>856</v>
      </c>
      <c r="G409" t="s">
        <v>857</v>
      </c>
      <c r="H409" t="s">
        <v>858</v>
      </c>
      <c r="I409">
        <v>822</v>
      </c>
      <c r="J409" t="s">
        <v>859</v>
      </c>
      <c r="K409" t="s">
        <v>828</v>
      </c>
      <c r="L409" t="s">
        <v>544</v>
      </c>
      <c r="M409">
        <v>29063</v>
      </c>
      <c r="N409">
        <v>318934</v>
      </c>
      <c r="O409">
        <v>244271</v>
      </c>
      <c r="P409">
        <v>7681</v>
      </c>
      <c r="Q409">
        <v>615</v>
      </c>
      <c r="R409">
        <v>0</v>
      </c>
      <c r="S409">
        <v>600564</v>
      </c>
      <c r="T409">
        <v>0</v>
      </c>
      <c r="U409">
        <v>600564</v>
      </c>
      <c r="V409">
        <v>13</v>
      </c>
    </row>
    <row r="410" spans="1:22" x14ac:dyDescent="0.3">
      <c r="A410">
        <v>202324</v>
      </c>
      <c r="B410" t="s">
        <v>820</v>
      </c>
      <c r="C410" t="s">
        <v>821</v>
      </c>
      <c r="D410" t="s">
        <v>822</v>
      </c>
      <c r="E410" t="s">
        <v>823</v>
      </c>
      <c r="F410" t="s">
        <v>856</v>
      </c>
      <c r="G410" t="s">
        <v>857</v>
      </c>
      <c r="H410" t="s">
        <v>858</v>
      </c>
      <c r="I410">
        <v>822</v>
      </c>
      <c r="J410" t="s">
        <v>859</v>
      </c>
      <c r="K410" t="s">
        <v>828</v>
      </c>
      <c r="L410" t="s">
        <v>544</v>
      </c>
      <c r="M410">
        <v>34546</v>
      </c>
      <c r="N410">
        <v>468046</v>
      </c>
      <c r="O410">
        <v>345340</v>
      </c>
      <c r="P410">
        <v>12491</v>
      </c>
      <c r="Q410">
        <v>1304</v>
      </c>
      <c r="R410">
        <v>54079</v>
      </c>
      <c r="S410">
        <v>915806</v>
      </c>
      <c r="T410">
        <v>0</v>
      </c>
      <c r="U410">
        <v>915806</v>
      </c>
      <c r="V410">
        <v>20</v>
      </c>
    </row>
    <row r="411" spans="1:22" x14ac:dyDescent="0.3">
      <c r="A411">
        <v>202122</v>
      </c>
      <c r="B411" t="s">
        <v>820</v>
      </c>
      <c r="C411" t="s">
        <v>821</v>
      </c>
      <c r="D411" t="s">
        <v>822</v>
      </c>
      <c r="E411" t="s">
        <v>823</v>
      </c>
      <c r="F411" t="s">
        <v>856</v>
      </c>
      <c r="G411" t="s">
        <v>857</v>
      </c>
      <c r="H411" t="s">
        <v>858</v>
      </c>
      <c r="I411">
        <v>822</v>
      </c>
      <c r="J411" t="s">
        <v>859</v>
      </c>
      <c r="K411" t="s">
        <v>828</v>
      </c>
      <c r="L411" t="s">
        <v>600</v>
      </c>
      <c r="M411" t="s">
        <v>829</v>
      </c>
      <c r="N411" t="s">
        <v>829</v>
      </c>
      <c r="O411" t="s">
        <v>829</v>
      </c>
      <c r="P411">
        <v>0</v>
      </c>
      <c r="Q411">
        <v>0</v>
      </c>
      <c r="R411" t="s">
        <v>829</v>
      </c>
      <c r="S411">
        <v>0</v>
      </c>
      <c r="T411">
        <v>0</v>
      </c>
      <c r="U411">
        <v>0</v>
      </c>
      <c r="V411">
        <v>0</v>
      </c>
    </row>
    <row r="412" spans="1:22" x14ac:dyDescent="0.3">
      <c r="A412">
        <v>202223</v>
      </c>
      <c r="B412" t="s">
        <v>820</v>
      </c>
      <c r="C412" t="s">
        <v>821</v>
      </c>
      <c r="D412" t="s">
        <v>822</v>
      </c>
      <c r="E412" t="s">
        <v>823</v>
      </c>
      <c r="F412" t="s">
        <v>856</v>
      </c>
      <c r="G412" t="s">
        <v>857</v>
      </c>
      <c r="H412" t="s">
        <v>858</v>
      </c>
      <c r="I412">
        <v>822</v>
      </c>
      <c r="J412" t="s">
        <v>859</v>
      </c>
      <c r="K412" t="s">
        <v>828</v>
      </c>
      <c r="L412" t="s">
        <v>600</v>
      </c>
      <c r="M412" t="s">
        <v>829</v>
      </c>
      <c r="N412" t="s">
        <v>829</v>
      </c>
      <c r="O412" t="s">
        <v>829</v>
      </c>
      <c r="P412">
        <v>0</v>
      </c>
      <c r="Q412">
        <v>0</v>
      </c>
      <c r="R412" t="s">
        <v>829</v>
      </c>
      <c r="S412">
        <v>0</v>
      </c>
      <c r="T412">
        <v>0</v>
      </c>
      <c r="U412">
        <v>0</v>
      </c>
      <c r="V412">
        <v>0</v>
      </c>
    </row>
    <row r="413" spans="1:22" x14ac:dyDescent="0.3">
      <c r="A413">
        <v>202324</v>
      </c>
      <c r="B413" t="s">
        <v>820</v>
      </c>
      <c r="C413" t="s">
        <v>821</v>
      </c>
      <c r="D413" t="s">
        <v>822</v>
      </c>
      <c r="E413" t="s">
        <v>823</v>
      </c>
      <c r="F413" t="s">
        <v>856</v>
      </c>
      <c r="G413" t="s">
        <v>857</v>
      </c>
      <c r="H413" t="s">
        <v>858</v>
      </c>
      <c r="I413">
        <v>822</v>
      </c>
      <c r="J413" t="s">
        <v>859</v>
      </c>
      <c r="K413" t="s">
        <v>828</v>
      </c>
      <c r="L413" t="s">
        <v>600</v>
      </c>
      <c r="M413" t="s">
        <v>829</v>
      </c>
      <c r="N413" t="s">
        <v>829</v>
      </c>
      <c r="O413" t="s">
        <v>829</v>
      </c>
      <c r="P413">
        <v>0</v>
      </c>
      <c r="Q413">
        <v>0</v>
      </c>
      <c r="R413" t="s">
        <v>829</v>
      </c>
      <c r="S413">
        <v>0</v>
      </c>
      <c r="T413">
        <v>0</v>
      </c>
      <c r="U413">
        <v>0</v>
      </c>
      <c r="V413">
        <v>0</v>
      </c>
    </row>
    <row r="414" spans="1:22" x14ac:dyDescent="0.3">
      <c r="A414">
        <v>202122</v>
      </c>
      <c r="B414" t="s">
        <v>820</v>
      </c>
      <c r="C414" t="s">
        <v>821</v>
      </c>
      <c r="D414" t="s">
        <v>822</v>
      </c>
      <c r="E414" t="s">
        <v>823</v>
      </c>
      <c r="F414" t="s">
        <v>856</v>
      </c>
      <c r="G414" t="s">
        <v>857</v>
      </c>
      <c r="H414" t="s">
        <v>858</v>
      </c>
      <c r="I414">
        <v>822</v>
      </c>
      <c r="J414" t="s">
        <v>859</v>
      </c>
      <c r="K414" t="s">
        <v>828</v>
      </c>
      <c r="L414" t="s">
        <v>247</v>
      </c>
      <c r="M414">
        <v>0</v>
      </c>
      <c r="N414">
        <v>0</v>
      </c>
      <c r="O414">
        <v>0</v>
      </c>
      <c r="P414">
        <v>0</v>
      </c>
      <c r="Q414">
        <v>0</v>
      </c>
      <c r="R414">
        <v>0</v>
      </c>
      <c r="S414">
        <v>0</v>
      </c>
      <c r="T414">
        <v>0</v>
      </c>
      <c r="U414">
        <v>0</v>
      </c>
      <c r="V414">
        <v>0</v>
      </c>
    </row>
    <row r="415" spans="1:22" x14ac:dyDescent="0.3">
      <c r="A415">
        <v>202223</v>
      </c>
      <c r="B415" t="s">
        <v>820</v>
      </c>
      <c r="C415" t="s">
        <v>821</v>
      </c>
      <c r="D415" t="s">
        <v>822</v>
      </c>
      <c r="E415" t="s">
        <v>823</v>
      </c>
      <c r="F415" t="s">
        <v>856</v>
      </c>
      <c r="G415" t="s">
        <v>857</v>
      </c>
      <c r="H415" t="s">
        <v>858</v>
      </c>
      <c r="I415">
        <v>822</v>
      </c>
      <c r="J415" t="s">
        <v>859</v>
      </c>
      <c r="K415" t="s">
        <v>828</v>
      </c>
      <c r="L415" t="s">
        <v>247</v>
      </c>
      <c r="M415">
        <v>0</v>
      </c>
      <c r="N415">
        <v>0</v>
      </c>
      <c r="O415">
        <v>0</v>
      </c>
      <c r="P415">
        <v>0</v>
      </c>
      <c r="Q415">
        <v>0</v>
      </c>
      <c r="R415">
        <v>0</v>
      </c>
      <c r="S415">
        <v>0</v>
      </c>
      <c r="T415">
        <v>0</v>
      </c>
      <c r="U415">
        <v>0</v>
      </c>
      <c r="V415">
        <v>0</v>
      </c>
    </row>
    <row r="416" spans="1:22" x14ac:dyDescent="0.3">
      <c r="A416">
        <v>202324</v>
      </c>
      <c r="B416" t="s">
        <v>820</v>
      </c>
      <c r="C416" t="s">
        <v>821</v>
      </c>
      <c r="D416" t="s">
        <v>822</v>
      </c>
      <c r="E416" t="s">
        <v>823</v>
      </c>
      <c r="F416" t="s">
        <v>856</v>
      </c>
      <c r="G416" t="s">
        <v>857</v>
      </c>
      <c r="H416" t="s">
        <v>858</v>
      </c>
      <c r="I416">
        <v>822</v>
      </c>
      <c r="J416" t="s">
        <v>859</v>
      </c>
      <c r="K416" t="s">
        <v>828</v>
      </c>
      <c r="L416" t="s">
        <v>247</v>
      </c>
      <c r="M416">
        <v>0</v>
      </c>
      <c r="N416">
        <v>0</v>
      </c>
      <c r="O416">
        <v>0</v>
      </c>
      <c r="P416">
        <v>0</v>
      </c>
      <c r="Q416">
        <v>0</v>
      </c>
      <c r="R416">
        <v>0</v>
      </c>
      <c r="S416">
        <v>0</v>
      </c>
      <c r="T416">
        <v>0</v>
      </c>
      <c r="U416">
        <v>0</v>
      </c>
      <c r="V416">
        <v>0</v>
      </c>
    </row>
    <row r="417" spans="1:22" x14ac:dyDescent="0.3">
      <c r="A417">
        <v>202122</v>
      </c>
      <c r="B417" t="s">
        <v>820</v>
      </c>
      <c r="C417" t="s">
        <v>821</v>
      </c>
      <c r="D417" t="s">
        <v>822</v>
      </c>
      <c r="E417" t="s">
        <v>823</v>
      </c>
      <c r="F417" t="s">
        <v>856</v>
      </c>
      <c r="G417" t="s">
        <v>857</v>
      </c>
      <c r="H417" t="s">
        <v>858</v>
      </c>
      <c r="I417">
        <v>822</v>
      </c>
      <c r="J417" t="s">
        <v>859</v>
      </c>
      <c r="K417" t="s">
        <v>828</v>
      </c>
      <c r="L417" t="s">
        <v>833</v>
      </c>
      <c r="M417">
        <v>12711742</v>
      </c>
      <c r="N417">
        <v>47407065</v>
      </c>
      <c r="O417">
        <v>15975565</v>
      </c>
      <c r="P417">
        <v>6711456</v>
      </c>
      <c r="Q417">
        <v>3618025</v>
      </c>
      <c r="R417">
        <v>1864354</v>
      </c>
      <c r="S417">
        <v>89253814</v>
      </c>
      <c r="T417">
        <v>0</v>
      </c>
      <c r="U417">
        <v>89253814</v>
      </c>
      <c r="V417" t="s">
        <v>834</v>
      </c>
    </row>
    <row r="418" spans="1:22" x14ac:dyDescent="0.3">
      <c r="A418">
        <v>202223</v>
      </c>
      <c r="B418" t="s">
        <v>820</v>
      </c>
      <c r="C418" t="s">
        <v>821</v>
      </c>
      <c r="D418" t="s">
        <v>822</v>
      </c>
      <c r="E418" t="s">
        <v>823</v>
      </c>
      <c r="F418" t="s">
        <v>856</v>
      </c>
      <c r="G418" t="s">
        <v>857</v>
      </c>
      <c r="H418" t="s">
        <v>858</v>
      </c>
      <c r="I418">
        <v>822</v>
      </c>
      <c r="J418" t="s">
        <v>859</v>
      </c>
      <c r="K418" t="s">
        <v>828</v>
      </c>
      <c r="L418" t="s">
        <v>833</v>
      </c>
      <c r="M418">
        <v>13634298</v>
      </c>
      <c r="N418">
        <v>48158018</v>
      </c>
      <c r="O418">
        <v>17778512</v>
      </c>
      <c r="P418">
        <v>7641094</v>
      </c>
      <c r="Q418">
        <v>3244314</v>
      </c>
      <c r="R418">
        <v>2672422</v>
      </c>
      <c r="S418">
        <v>94103215</v>
      </c>
      <c r="T418">
        <v>65120</v>
      </c>
      <c r="U418">
        <v>94038096</v>
      </c>
      <c r="V418" t="s">
        <v>834</v>
      </c>
    </row>
    <row r="419" spans="1:22" x14ac:dyDescent="0.3">
      <c r="A419">
        <v>202324</v>
      </c>
      <c r="B419" t="s">
        <v>820</v>
      </c>
      <c r="C419" t="s">
        <v>821</v>
      </c>
      <c r="D419" t="s">
        <v>822</v>
      </c>
      <c r="E419" t="s">
        <v>823</v>
      </c>
      <c r="F419" t="s">
        <v>856</v>
      </c>
      <c r="G419" t="s">
        <v>857</v>
      </c>
      <c r="H419" t="s">
        <v>858</v>
      </c>
      <c r="I419">
        <v>822</v>
      </c>
      <c r="J419" t="s">
        <v>859</v>
      </c>
      <c r="K419" t="s">
        <v>828</v>
      </c>
      <c r="L419" t="s">
        <v>833</v>
      </c>
      <c r="M419">
        <v>15337787</v>
      </c>
      <c r="N419">
        <v>50969392</v>
      </c>
      <c r="O419">
        <v>18710046</v>
      </c>
      <c r="P419">
        <v>8879890</v>
      </c>
      <c r="Q419">
        <v>3470678</v>
      </c>
      <c r="R419">
        <v>3534567</v>
      </c>
      <c r="S419">
        <v>101937423</v>
      </c>
      <c r="T419">
        <v>0</v>
      </c>
      <c r="U419">
        <v>101937423</v>
      </c>
      <c r="V419" t="s">
        <v>834</v>
      </c>
    </row>
    <row r="420" spans="1:22" x14ac:dyDescent="0.3">
      <c r="A420">
        <v>202122</v>
      </c>
      <c r="B420" t="s">
        <v>820</v>
      </c>
      <c r="C420" t="s">
        <v>821</v>
      </c>
      <c r="D420" t="s">
        <v>822</v>
      </c>
      <c r="E420" t="s">
        <v>823</v>
      </c>
      <c r="F420" t="s">
        <v>856</v>
      </c>
      <c r="G420" t="s">
        <v>857</v>
      </c>
      <c r="H420" t="s">
        <v>858</v>
      </c>
      <c r="I420">
        <v>822</v>
      </c>
      <c r="J420" t="s">
        <v>859</v>
      </c>
      <c r="K420" t="s">
        <v>835</v>
      </c>
      <c r="L420" t="s">
        <v>836</v>
      </c>
      <c r="M420" t="s">
        <v>829</v>
      </c>
      <c r="N420" t="s">
        <v>829</v>
      </c>
      <c r="O420" t="s">
        <v>829</v>
      </c>
      <c r="P420" t="s">
        <v>829</v>
      </c>
      <c r="Q420" t="s">
        <v>829</v>
      </c>
      <c r="R420" t="s">
        <v>829</v>
      </c>
      <c r="S420">
        <v>87838040</v>
      </c>
      <c r="T420" t="s">
        <v>829</v>
      </c>
      <c r="U420" t="s">
        <v>829</v>
      </c>
      <c r="V420" t="s">
        <v>834</v>
      </c>
    </row>
    <row r="421" spans="1:22" x14ac:dyDescent="0.3">
      <c r="A421">
        <v>202223</v>
      </c>
      <c r="B421" t="s">
        <v>820</v>
      </c>
      <c r="C421" t="s">
        <v>821</v>
      </c>
      <c r="D421" t="s">
        <v>822</v>
      </c>
      <c r="E421" t="s">
        <v>823</v>
      </c>
      <c r="F421" t="s">
        <v>856</v>
      </c>
      <c r="G421" t="s">
        <v>857</v>
      </c>
      <c r="H421" t="s">
        <v>858</v>
      </c>
      <c r="I421">
        <v>822</v>
      </c>
      <c r="J421" t="s">
        <v>859</v>
      </c>
      <c r="K421" t="s">
        <v>835</v>
      </c>
      <c r="L421" t="s">
        <v>836</v>
      </c>
      <c r="M421" t="s">
        <v>829</v>
      </c>
      <c r="N421" t="s">
        <v>829</v>
      </c>
      <c r="O421" t="s">
        <v>829</v>
      </c>
      <c r="P421" t="s">
        <v>829</v>
      </c>
      <c r="Q421" t="s">
        <v>829</v>
      </c>
      <c r="R421" t="s">
        <v>829</v>
      </c>
      <c r="S421">
        <v>93689036</v>
      </c>
      <c r="T421" t="s">
        <v>829</v>
      </c>
      <c r="U421" t="s">
        <v>829</v>
      </c>
      <c r="V421" t="s">
        <v>834</v>
      </c>
    </row>
    <row r="422" spans="1:22" x14ac:dyDescent="0.3">
      <c r="A422">
        <v>202324</v>
      </c>
      <c r="B422" t="s">
        <v>820</v>
      </c>
      <c r="C422" t="s">
        <v>821</v>
      </c>
      <c r="D422" t="s">
        <v>822</v>
      </c>
      <c r="E422" t="s">
        <v>823</v>
      </c>
      <c r="F422" t="s">
        <v>856</v>
      </c>
      <c r="G422" t="s">
        <v>857</v>
      </c>
      <c r="H422" t="s">
        <v>858</v>
      </c>
      <c r="I422">
        <v>822</v>
      </c>
      <c r="J422" t="s">
        <v>859</v>
      </c>
      <c r="K422" t="s">
        <v>835</v>
      </c>
      <c r="L422" t="s">
        <v>836</v>
      </c>
      <c r="M422" t="s">
        <v>829</v>
      </c>
      <c r="N422" t="s">
        <v>829</v>
      </c>
      <c r="O422" t="s">
        <v>829</v>
      </c>
      <c r="P422" t="s">
        <v>829</v>
      </c>
      <c r="Q422" t="s">
        <v>829</v>
      </c>
      <c r="R422" t="s">
        <v>829</v>
      </c>
      <c r="S422">
        <v>98791576</v>
      </c>
      <c r="T422" t="s">
        <v>829</v>
      </c>
      <c r="U422" t="s">
        <v>829</v>
      </c>
      <c r="V422" t="s">
        <v>834</v>
      </c>
    </row>
    <row r="423" spans="1:22" x14ac:dyDescent="0.3">
      <c r="A423">
        <v>202122</v>
      </c>
      <c r="B423" t="s">
        <v>820</v>
      </c>
      <c r="C423" t="s">
        <v>821</v>
      </c>
      <c r="D423" t="s">
        <v>822</v>
      </c>
      <c r="E423" t="s">
        <v>823</v>
      </c>
      <c r="F423" t="s">
        <v>856</v>
      </c>
      <c r="G423" t="s">
        <v>857</v>
      </c>
      <c r="H423" t="s">
        <v>858</v>
      </c>
      <c r="I423">
        <v>822</v>
      </c>
      <c r="J423" t="s">
        <v>859</v>
      </c>
      <c r="K423" t="s">
        <v>835</v>
      </c>
      <c r="L423" t="s">
        <v>837</v>
      </c>
      <c r="M423" t="s">
        <v>829</v>
      </c>
      <c r="N423" t="s">
        <v>829</v>
      </c>
      <c r="O423" t="s">
        <v>829</v>
      </c>
      <c r="P423" t="s">
        <v>829</v>
      </c>
      <c r="Q423" t="s">
        <v>829</v>
      </c>
      <c r="R423" t="s">
        <v>829</v>
      </c>
      <c r="S423">
        <v>93928</v>
      </c>
      <c r="T423" t="s">
        <v>829</v>
      </c>
      <c r="U423" t="s">
        <v>829</v>
      </c>
      <c r="V423" t="s">
        <v>834</v>
      </c>
    </row>
    <row r="424" spans="1:22" x14ac:dyDescent="0.3">
      <c r="A424">
        <v>202223</v>
      </c>
      <c r="B424" t="s">
        <v>820</v>
      </c>
      <c r="C424" t="s">
        <v>821</v>
      </c>
      <c r="D424" t="s">
        <v>822</v>
      </c>
      <c r="E424" t="s">
        <v>823</v>
      </c>
      <c r="F424" t="s">
        <v>856</v>
      </c>
      <c r="G424" t="s">
        <v>857</v>
      </c>
      <c r="H424" t="s">
        <v>858</v>
      </c>
      <c r="I424">
        <v>822</v>
      </c>
      <c r="J424" t="s">
        <v>859</v>
      </c>
      <c r="K424" t="s">
        <v>835</v>
      </c>
      <c r="L424" t="s">
        <v>837</v>
      </c>
      <c r="M424" t="s">
        <v>829</v>
      </c>
      <c r="N424" t="s">
        <v>829</v>
      </c>
      <c r="O424" t="s">
        <v>829</v>
      </c>
      <c r="P424" t="s">
        <v>829</v>
      </c>
      <c r="Q424" t="s">
        <v>829</v>
      </c>
      <c r="R424" t="s">
        <v>829</v>
      </c>
      <c r="S424">
        <v>-63966</v>
      </c>
      <c r="T424" t="s">
        <v>829</v>
      </c>
      <c r="U424" t="s">
        <v>829</v>
      </c>
      <c r="V424">
        <v>0</v>
      </c>
    </row>
    <row r="425" spans="1:22" x14ac:dyDescent="0.3">
      <c r="A425">
        <v>202324</v>
      </c>
      <c r="B425" t="s">
        <v>820</v>
      </c>
      <c r="C425" t="s">
        <v>821</v>
      </c>
      <c r="D425" t="s">
        <v>822</v>
      </c>
      <c r="E425" t="s">
        <v>823</v>
      </c>
      <c r="F425" t="s">
        <v>856</v>
      </c>
      <c r="G425" t="s">
        <v>857</v>
      </c>
      <c r="H425" t="s">
        <v>858</v>
      </c>
      <c r="I425">
        <v>822</v>
      </c>
      <c r="J425" t="s">
        <v>859</v>
      </c>
      <c r="K425" t="s">
        <v>835</v>
      </c>
      <c r="L425" t="s">
        <v>837</v>
      </c>
      <c r="M425" t="s">
        <v>829</v>
      </c>
      <c r="N425" t="s">
        <v>829</v>
      </c>
      <c r="O425" t="s">
        <v>829</v>
      </c>
      <c r="P425" t="s">
        <v>829</v>
      </c>
      <c r="Q425" t="s">
        <v>829</v>
      </c>
      <c r="R425" t="s">
        <v>829</v>
      </c>
      <c r="S425">
        <v>110297</v>
      </c>
      <c r="T425" t="s">
        <v>829</v>
      </c>
      <c r="U425" t="s">
        <v>829</v>
      </c>
      <c r="V425">
        <v>0</v>
      </c>
    </row>
    <row r="426" spans="1:22" x14ac:dyDescent="0.3">
      <c r="A426">
        <v>202122</v>
      </c>
      <c r="B426" t="s">
        <v>820</v>
      </c>
      <c r="C426" t="s">
        <v>821</v>
      </c>
      <c r="D426" t="s">
        <v>822</v>
      </c>
      <c r="E426" t="s">
        <v>823</v>
      </c>
      <c r="F426" t="s">
        <v>856</v>
      </c>
      <c r="G426" t="s">
        <v>857</v>
      </c>
      <c r="H426" t="s">
        <v>858</v>
      </c>
      <c r="I426">
        <v>822</v>
      </c>
      <c r="J426" t="s">
        <v>859</v>
      </c>
      <c r="K426" t="s">
        <v>835</v>
      </c>
      <c r="L426" t="s">
        <v>838</v>
      </c>
      <c r="M426" t="s">
        <v>829</v>
      </c>
      <c r="N426" t="s">
        <v>829</v>
      </c>
      <c r="O426" t="s">
        <v>829</v>
      </c>
      <c r="P426" t="s">
        <v>829</v>
      </c>
      <c r="Q426" t="s">
        <v>829</v>
      </c>
      <c r="R426" t="s">
        <v>829</v>
      </c>
      <c r="S426">
        <v>2372982</v>
      </c>
      <c r="T426" t="s">
        <v>829</v>
      </c>
      <c r="U426" t="s">
        <v>829</v>
      </c>
      <c r="V426" t="s">
        <v>834</v>
      </c>
    </row>
    <row r="427" spans="1:22" x14ac:dyDescent="0.3">
      <c r="A427">
        <v>202223</v>
      </c>
      <c r="B427" t="s">
        <v>820</v>
      </c>
      <c r="C427" t="s">
        <v>821</v>
      </c>
      <c r="D427" t="s">
        <v>822</v>
      </c>
      <c r="E427" t="s">
        <v>823</v>
      </c>
      <c r="F427" t="s">
        <v>856</v>
      </c>
      <c r="G427" t="s">
        <v>857</v>
      </c>
      <c r="H427" t="s">
        <v>858</v>
      </c>
      <c r="I427">
        <v>822</v>
      </c>
      <c r="J427" t="s">
        <v>859</v>
      </c>
      <c r="K427" t="s">
        <v>835</v>
      </c>
      <c r="L427" t="s">
        <v>838</v>
      </c>
      <c r="M427" t="s">
        <v>829</v>
      </c>
      <c r="N427" t="s">
        <v>829</v>
      </c>
      <c r="O427" t="s">
        <v>829</v>
      </c>
      <c r="P427" t="s">
        <v>829</v>
      </c>
      <c r="Q427" t="s">
        <v>829</v>
      </c>
      <c r="R427" t="s">
        <v>829</v>
      </c>
      <c r="S427">
        <v>2228386</v>
      </c>
      <c r="T427" t="s">
        <v>829</v>
      </c>
      <c r="U427" t="s">
        <v>829</v>
      </c>
      <c r="V427" t="s">
        <v>834</v>
      </c>
    </row>
    <row r="428" spans="1:22" x14ac:dyDescent="0.3">
      <c r="A428">
        <v>202324</v>
      </c>
      <c r="B428" t="s">
        <v>820</v>
      </c>
      <c r="C428" t="s">
        <v>821</v>
      </c>
      <c r="D428" t="s">
        <v>822</v>
      </c>
      <c r="E428" t="s">
        <v>823</v>
      </c>
      <c r="F428" t="s">
        <v>856</v>
      </c>
      <c r="G428" t="s">
        <v>857</v>
      </c>
      <c r="H428" t="s">
        <v>858</v>
      </c>
      <c r="I428">
        <v>822</v>
      </c>
      <c r="J428" t="s">
        <v>859</v>
      </c>
      <c r="K428" t="s">
        <v>835</v>
      </c>
      <c r="L428" t="s">
        <v>838</v>
      </c>
      <c r="M428" t="s">
        <v>829</v>
      </c>
      <c r="N428" t="s">
        <v>829</v>
      </c>
      <c r="O428" t="s">
        <v>829</v>
      </c>
      <c r="P428" t="s">
        <v>829</v>
      </c>
      <c r="Q428" t="s">
        <v>829</v>
      </c>
      <c r="R428" t="s">
        <v>829</v>
      </c>
      <c r="S428">
        <v>3007707</v>
      </c>
      <c r="T428" t="s">
        <v>829</v>
      </c>
      <c r="U428" t="s">
        <v>829</v>
      </c>
      <c r="V428" t="s">
        <v>834</v>
      </c>
    </row>
    <row r="429" spans="1:22" x14ac:dyDescent="0.3">
      <c r="A429">
        <v>202122</v>
      </c>
      <c r="B429" t="s">
        <v>820</v>
      </c>
      <c r="C429" t="s">
        <v>821</v>
      </c>
      <c r="D429" t="s">
        <v>822</v>
      </c>
      <c r="E429" t="s">
        <v>823</v>
      </c>
      <c r="F429" t="s">
        <v>856</v>
      </c>
      <c r="G429" t="s">
        <v>857</v>
      </c>
      <c r="H429" t="s">
        <v>858</v>
      </c>
      <c r="I429">
        <v>822</v>
      </c>
      <c r="J429" t="s">
        <v>859</v>
      </c>
      <c r="K429" t="s">
        <v>835</v>
      </c>
      <c r="L429" t="s">
        <v>839</v>
      </c>
      <c r="M429" t="s">
        <v>829</v>
      </c>
      <c r="N429" t="s">
        <v>829</v>
      </c>
      <c r="O429" t="s">
        <v>829</v>
      </c>
      <c r="P429" t="s">
        <v>829</v>
      </c>
      <c r="Q429" t="s">
        <v>829</v>
      </c>
      <c r="R429" t="s">
        <v>829</v>
      </c>
      <c r="S429">
        <v>-2228386</v>
      </c>
      <c r="T429" t="s">
        <v>829</v>
      </c>
      <c r="U429" t="s">
        <v>829</v>
      </c>
      <c r="V429" t="s">
        <v>834</v>
      </c>
    </row>
    <row r="430" spans="1:22" x14ac:dyDescent="0.3">
      <c r="A430">
        <v>202223</v>
      </c>
      <c r="B430" t="s">
        <v>820</v>
      </c>
      <c r="C430" t="s">
        <v>821</v>
      </c>
      <c r="D430" t="s">
        <v>822</v>
      </c>
      <c r="E430" t="s">
        <v>823</v>
      </c>
      <c r="F430" t="s">
        <v>856</v>
      </c>
      <c r="G430" t="s">
        <v>857</v>
      </c>
      <c r="H430" t="s">
        <v>858</v>
      </c>
      <c r="I430">
        <v>822</v>
      </c>
      <c r="J430" t="s">
        <v>859</v>
      </c>
      <c r="K430" t="s">
        <v>835</v>
      </c>
      <c r="L430" t="s">
        <v>839</v>
      </c>
      <c r="M430" t="s">
        <v>829</v>
      </c>
      <c r="N430" t="s">
        <v>829</v>
      </c>
      <c r="O430" t="s">
        <v>829</v>
      </c>
      <c r="P430" t="s">
        <v>829</v>
      </c>
      <c r="Q430" t="s">
        <v>829</v>
      </c>
      <c r="R430" t="s">
        <v>829</v>
      </c>
      <c r="S430">
        <v>-3007707</v>
      </c>
      <c r="T430" t="s">
        <v>829</v>
      </c>
      <c r="U430" t="s">
        <v>829</v>
      </c>
      <c r="V430" t="s">
        <v>834</v>
      </c>
    </row>
    <row r="431" spans="1:22" x14ac:dyDescent="0.3">
      <c r="A431">
        <v>202324</v>
      </c>
      <c r="B431" t="s">
        <v>820</v>
      </c>
      <c r="C431" t="s">
        <v>821</v>
      </c>
      <c r="D431" t="s">
        <v>822</v>
      </c>
      <c r="E431" t="s">
        <v>823</v>
      </c>
      <c r="F431" t="s">
        <v>856</v>
      </c>
      <c r="G431" t="s">
        <v>857</v>
      </c>
      <c r="H431" t="s">
        <v>858</v>
      </c>
      <c r="I431">
        <v>822</v>
      </c>
      <c r="J431" t="s">
        <v>859</v>
      </c>
      <c r="K431" t="s">
        <v>835</v>
      </c>
      <c r="L431" t="s">
        <v>839</v>
      </c>
      <c r="M431" t="s">
        <v>829</v>
      </c>
      <c r="N431" t="s">
        <v>829</v>
      </c>
      <c r="O431" t="s">
        <v>829</v>
      </c>
      <c r="P431" t="s">
        <v>829</v>
      </c>
      <c r="Q431" t="s">
        <v>829</v>
      </c>
      <c r="R431" t="s">
        <v>829</v>
      </c>
      <c r="S431">
        <v>-1206189</v>
      </c>
      <c r="T431" t="s">
        <v>829</v>
      </c>
      <c r="U431" t="s">
        <v>829</v>
      </c>
      <c r="V431" t="s">
        <v>834</v>
      </c>
    </row>
    <row r="432" spans="1:22" x14ac:dyDescent="0.3">
      <c r="A432">
        <v>202122</v>
      </c>
      <c r="B432" t="s">
        <v>820</v>
      </c>
      <c r="C432" t="s">
        <v>821</v>
      </c>
      <c r="D432" t="s">
        <v>822</v>
      </c>
      <c r="E432" t="s">
        <v>823</v>
      </c>
      <c r="F432" t="s">
        <v>856</v>
      </c>
      <c r="G432" t="s">
        <v>857</v>
      </c>
      <c r="H432" t="s">
        <v>858</v>
      </c>
      <c r="I432">
        <v>822</v>
      </c>
      <c r="J432" t="s">
        <v>859</v>
      </c>
      <c r="K432" t="s">
        <v>835</v>
      </c>
      <c r="L432" t="s">
        <v>840</v>
      </c>
      <c r="M432" t="s">
        <v>829</v>
      </c>
      <c r="N432" t="s">
        <v>829</v>
      </c>
      <c r="O432" t="s">
        <v>829</v>
      </c>
      <c r="P432" t="s">
        <v>829</v>
      </c>
      <c r="Q432" t="s">
        <v>829</v>
      </c>
      <c r="R432" t="s">
        <v>829</v>
      </c>
      <c r="S432">
        <v>0</v>
      </c>
      <c r="T432" t="s">
        <v>829</v>
      </c>
      <c r="U432" t="s">
        <v>829</v>
      </c>
      <c r="V432" t="s">
        <v>834</v>
      </c>
    </row>
    <row r="433" spans="1:22" x14ac:dyDescent="0.3">
      <c r="A433">
        <v>202223</v>
      </c>
      <c r="B433" t="s">
        <v>820</v>
      </c>
      <c r="C433" t="s">
        <v>821</v>
      </c>
      <c r="D433" t="s">
        <v>822</v>
      </c>
      <c r="E433" t="s">
        <v>823</v>
      </c>
      <c r="F433" t="s">
        <v>856</v>
      </c>
      <c r="G433" t="s">
        <v>857</v>
      </c>
      <c r="H433" t="s">
        <v>858</v>
      </c>
      <c r="I433">
        <v>822</v>
      </c>
      <c r="J433" t="s">
        <v>859</v>
      </c>
      <c r="K433" t="s">
        <v>835</v>
      </c>
      <c r="L433" t="s">
        <v>840</v>
      </c>
      <c r="M433" t="s">
        <v>829</v>
      </c>
      <c r="N433" t="s">
        <v>829</v>
      </c>
      <c r="O433" t="s">
        <v>829</v>
      </c>
      <c r="P433" t="s">
        <v>829</v>
      </c>
      <c r="Q433" t="s">
        <v>829</v>
      </c>
      <c r="R433" t="s">
        <v>829</v>
      </c>
      <c r="S433">
        <v>0</v>
      </c>
      <c r="T433" t="s">
        <v>829</v>
      </c>
      <c r="U433" t="s">
        <v>829</v>
      </c>
      <c r="V433" t="s">
        <v>834</v>
      </c>
    </row>
    <row r="434" spans="1:22" x14ac:dyDescent="0.3">
      <c r="A434">
        <v>202324</v>
      </c>
      <c r="B434" t="s">
        <v>820</v>
      </c>
      <c r="C434" t="s">
        <v>821</v>
      </c>
      <c r="D434" t="s">
        <v>822</v>
      </c>
      <c r="E434" t="s">
        <v>823</v>
      </c>
      <c r="F434" t="s">
        <v>856</v>
      </c>
      <c r="G434" t="s">
        <v>857</v>
      </c>
      <c r="H434" t="s">
        <v>858</v>
      </c>
      <c r="I434">
        <v>822</v>
      </c>
      <c r="J434" t="s">
        <v>859</v>
      </c>
      <c r="K434" t="s">
        <v>835</v>
      </c>
      <c r="L434" t="s">
        <v>840</v>
      </c>
      <c r="M434" t="s">
        <v>829</v>
      </c>
      <c r="N434" t="s">
        <v>829</v>
      </c>
      <c r="O434" t="s">
        <v>829</v>
      </c>
      <c r="P434" t="s">
        <v>829</v>
      </c>
      <c r="Q434" t="s">
        <v>829</v>
      </c>
      <c r="R434" t="s">
        <v>829</v>
      </c>
      <c r="S434">
        <v>0</v>
      </c>
      <c r="T434" t="s">
        <v>829</v>
      </c>
      <c r="U434" t="s">
        <v>829</v>
      </c>
      <c r="V434" t="s">
        <v>834</v>
      </c>
    </row>
    <row r="435" spans="1:22" x14ac:dyDescent="0.3">
      <c r="A435">
        <v>202122</v>
      </c>
      <c r="B435" t="s">
        <v>820</v>
      </c>
      <c r="C435" t="s">
        <v>821</v>
      </c>
      <c r="D435" t="s">
        <v>822</v>
      </c>
      <c r="E435" t="s">
        <v>823</v>
      </c>
      <c r="F435" t="s">
        <v>856</v>
      </c>
      <c r="G435" t="s">
        <v>857</v>
      </c>
      <c r="H435" t="s">
        <v>858</v>
      </c>
      <c r="I435">
        <v>822</v>
      </c>
      <c r="J435" t="s">
        <v>859</v>
      </c>
      <c r="K435" t="s">
        <v>835</v>
      </c>
      <c r="L435" t="s">
        <v>841</v>
      </c>
      <c r="M435" t="s">
        <v>829</v>
      </c>
      <c r="N435" t="s">
        <v>829</v>
      </c>
      <c r="O435" t="s">
        <v>829</v>
      </c>
      <c r="P435" t="s">
        <v>829</v>
      </c>
      <c r="Q435" t="s">
        <v>829</v>
      </c>
      <c r="R435" t="s">
        <v>829</v>
      </c>
      <c r="S435">
        <v>89253746</v>
      </c>
      <c r="T435" t="s">
        <v>829</v>
      </c>
      <c r="U435" t="s">
        <v>829</v>
      </c>
      <c r="V435" t="s">
        <v>834</v>
      </c>
    </row>
    <row r="436" spans="1:22" x14ac:dyDescent="0.3">
      <c r="A436">
        <v>202223</v>
      </c>
      <c r="B436" t="s">
        <v>820</v>
      </c>
      <c r="C436" t="s">
        <v>821</v>
      </c>
      <c r="D436" t="s">
        <v>822</v>
      </c>
      <c r="E436" t="s">
        <v>823</v>
      </c>
      <c r="F436" t="s">
        <v>856</v>
      </c>
      <c r="G436" t="s">
        <v>857</v>
      </c>
      <c r="H436" t="s">
        <v>858</v>
      </c>
      <c r="I436">
        <v>822</v>
      </c>
      <c r="J436" t="s">
        <v>859</v>
      </c>
      <c r="K436" t="s">
        <v>835</v>
      </c>
      <c r="L436" t="s">
        <v>841</v>
      </c>
      <c r="M436" t="s">
        <v>829</v>
      </c>
      <c r="N436" t="s">
        <v>829</v>
      </c>
      <c r="O436" t="s">
        <v>829</v>
      </c>
      <c r="P436" t="s">
        <v>829</v>
      </c>
      <c r="Q436" t="s">
        <v>829</v>
      </c>
      <c r="R436" t="s">
        <v>829</v>
      </c>
      <c r="S436">
        <v>94038096</v>
      </c>
      <c r="T436" t="s">
        <v>829</v>
      </c>
      <c r="U436" t="s">
        <v>829</v>
      </c>
      <c r="V436" t="s">
        <v>834</v>
      </c>
    </row>
    <row r="437" spans="1:22" x14ac:dyDescent="0.3">
      <c r="A437">
        <v>202324</v>
      </c>
      <c r="B437" t="s">
        <v>820</v>
      </c>
      <c r="C437" t="s">
        <v>821</v>
      </c>
      <c r="D437" t="s">
        <v>822</v>
      </c>
      <c r="E437" t="s">
        <v>823</v>
      </c>
      <c r="F437" t="s">
        <v>856</v>
      </c>
      <c r="G437" t="s">
        <v>857</v>
      </c>
      <c r="H437" t="s">
        <v>858</v>
      </c>
      <c r="I437">
        <v>822</v>
      </c>
      <c r="J437" t="s">
        <v>859</v>
      </c>
      <c r="K437" t="s">
        <v>835</v>
      </c>
      <c r="L437" t="s">
        <v>841</v>
      </c>
      <c r="M437" t="s">
        <v>829</v>
      </c>
      <c r="N437" t="s">
        <v>829</v>
      </c>
      <c r="O437" t="s">
        <v>829</v>
      </c>
      <c r="P437" t="s">
        <v>829</v>
      </c>
      <c r="Q437" t="s">
        <v>829</v>
      </c>
      <c r="R437" t="s">
        <v>829</v>
      </c>
      <c r="S437">
        <v>101937423</v>
      </c>
      <c r="T437" t="s">
        <v>829</v>
      </c>
      <c r="U437" t="s">
        <v>829</v>
      </c>
      <c r="V437" t="s">
        <v>834</v>
      </c>
    </row>
    <row r="438" spans="1:22" x14ac:dyDescent="0.3">
      <c r="A438">
        <v>202122</v>
      </c>
      <c r="B438" t="s">
        <v>820</v>
      </c>
      <c r="C438" t="s">
        <v>821</v>
      </c>
      <c r="D438" t="s">
        <v>822</v>
      </c>
      <c r="E438" t="s">
        <v>823</v>
      </c>
      <c r="F438" t="s">
        <v>856</v>
      </c>
      <c r="G438" t="s">
        <v>857</v>
      </c>
      <c r="H438" t="s">
        <v>858</v>
      </c>
      <c r="I438">
        <v>822</v>
      </c>
      <c r="J438" t="s">
        <v>859</v>
      </c>
      <c r="K438" t="s">
        <v>842</v>
      </c>
      <c r="L438" t="s">
        <v>238</v>
      </c>
      <c r="M438" t="s">
        <v>829</v>
      </c>
      <c r="N438" t="s">
        <v>829</v>
      </c>
      <c r="O438" t="s">
        <v>829</v>
      </c>
      <c r="P438" t="s">
        <v>829</v>
      </c>
      <c r="Q438" t="s">
        <v>829</v>
      </c>
      <c r="R438" t="s">
        <v>829</v>
      </c>
      <c r="S438">
        <v>275004</v>
      </c>
      <c r="T438">
        <v>120204</v>
      </c>
      <c r="U438">
        <v>154799</v>
      </c>
      <c r="V438">
        <v>5</v>
      </c>
    </row>
    <row r="439" spans="1:22" x14ac:dyDescent="0.3">
      <c r="A439">
        <v>202223</v>
      </c>
      <c r="B439" t="s">
        <v>820</v>
      </c>
      <c r="C439" t="s">
        <v>821</v>
      </c>
      <c r="D439" t="s">
        <v>822</v>
      </c>
      <c r="E439" t="s">
        <v>823</v>
      </c>
      <c r="F439" t="s">
        <v>856</v>
      </c>
      <c r="G439" t="s">
        <v>857</v>
      </c>
      <c r="H439" t="s">
        <v>858</v>
      </c>
      <c r="I439">
        <v>822</v>
      </c>
      <c r="J439" t="s">
        <v>859</v>
      </c>
      <c r="K439" t="s">
        <v>842</v>
      </c>
      <c r="L439" t="s">
        <v>238</v>
      </c>
      <c r="M439" t="s">
        <v>829</v>
      </c>
      <c r="N439" t="s">
        <v>829</v>
      </c>
      <c r="O439" t="s">
        <v>829</v>
      </c>
      <c r="P439" t="s">
        <v>829</v>
      </c>
      <c r="Q439" t="s">
        <v>829</v>
      </c>
      <c r="R439" t="s">
        <v>829</v>
      </c>
      <c r="S439">
        <v>507532</v>
      </c>
      <c r="T439">
        <v>162687</v>
      </c>
      <c r="U439">
        <v>344845</v>
      </c>
      <c r="V439">
        <v>11</v>
      </c>
    </row>
    <row r="440" spans="1:22" x14ac:dyDescent="0.3">
      <c r="A440">
        <v>202324</v>
      </c>
      <c r="B440" t="s">
        <v>820</v>
      </c>
      <c r="C440" t="s">
        <v>821</v>
      </c>
      <c r="D440" t="s">
        <v>822</v>
      </c>
      <c r="E440" t="s">
        <v>823</v>
      </c>
      <c r="F440" t="s">
        <v>856</v>
      </c>
      <c r="G440" t="s">
        <v>857</v>
      </c>
      <c r="H440" t="s">
        <v>858</v>
      </c>
      <c r="I440">
        <v>822</v>
      </c>
      <c r="J440" t="s">
        <v>859</v>
      </c>
      <c r="K440" t="s">
        <v>842</v>
      </c>
      <c r="L440" t="s">
        <v>238</v>
      </c>
      <c r="M440" t="s">
        <v>829</v>
      </c>
      <c r="N440" t="s">
        <v>829</v>
      </c>
      <c r="O440" t="s">
        <v>829</v>
      </c>
      <c r="P440" t="s">
        <v>829</v>
      </c>
      <c r="Q440" t="s">
        <v>829</v>
      </c>
      <c r="R440" t="s">
        <v>829</v>
      </c>
      <c r="S440">
        <v>523734</v>
      </c>
      <c r="T440">
        <v>195144</v>
      </c>
      <c r="U440">
        <v>328590</v>
      </c>
      <c r="V440">
        <v>10</v>
      </c>
    </row>
    <row r="441" spans="1:22" x14ac:dyDescent="0.3">
      <c r="A441">
        <v>202122</v>
      </c>
      <c r="B441" t="s">
        <v>820</v>
      </c>
      <c r="C441" t="s">
        <v>821</v>
      </c>
      <c r="D441" t="s">
        <v>822</v>
      </c>
      <c r="E441" t="s">
        <v>823</v>
      </c>
      <c r="F441" t="s">
        <v>856</v>
      </c>
      <c r="G441" t="s">
        <v>857</v>
      </c>
      <c r="H441" t="s">
        <v>858</v>
      </c>
      <c r="I441">
        <v>822</v>
      </c>
      <c r="J441" t="s">
        <v>859</v>
      </c>
      <c r="K441" t="s">
        <v>842</v>
      </c>
      <c r="L441" t="s">
        <v>240</v>
      </c>
      <c r="M441" t="s">
        <v>829</v>
      </c>
      <c r="N441" t="s">
        <v>829</v>
      </c>
      <c r="O441" t="s">
        <v>829</v>
      </c>
      <c r="P441" t="s">
        <v>829</v>
      </c>
      <c r="Q441" t="s">
        <v>829</v>
      </c>
      <c r="R441" t="s">
        <v>829</v>
      </c>
      <c r="S441">
        <v>1516330</v>
      </c>
      <c r="T441">
        <v>299063</v>
      </c>
      <c r="U441">
        <v>1217267</v>
      </c>
      <c r="V441">
        <v>39</v>
      </c>
    </row>
    <row r="442" spans="1:22" x14ac:dyDescent="0.3">
      <c r="A442">
        <v>202223</v>
      </c>
      <c r="B442" t="s">
        <v>820</v>
      </c>
      <c r="C442" t="s">
        <v>821</v>
      </c>
      <c r="D442" t="s">
        <v>822</v>
      </c>
      <c r="E442" t="s">
        <v>823</v>
      </c>
      <c r="F442" t="s">
        <v>856</v>
      </c>
      <c r="G442" t="s">
        <v>857</v>
      </c>
      <c r="H442" t="s">
        <v>858</v>
      </c>
      <c r="I442">
        <v>822</v>
      </c>
      <c r="J442" t="s">
        <v>859</v>
      </c>
      <c r="K442" t="s">
        <v>842</v>
      </c>
      <c r="L442" t="s">
        <v>240</v>
      </c>
      <c r="M442" t="s">
        <v>829</v>
      </c>
      <c r="N442" t="s">
        <v>829</v>
      </c>
      <c r="O442" t="s">
        <v>829</v>
      </c>
      <c r="P442" t="s">
        <v>829</v>
      </c>
      <c r="Q442" t="s">
        <v>829</v>
      </c>
      <c r="R442" t="s">
        <v>829</v>
      </c>
      <c r="S442">
        <v>1613800</v>
      </c>
      <c r="T442">
        <v>93846</v>
      </c>
      <c r="U442">
        <v>1519955</v>
      </c>
      <c r="V442">
        <v>47</v>
      </c>
    </row>
    <row r="443" spans="1:22" x14ac:dyDescent="0.3">
      <c r="A443">
        <v>202324</v>
      </c>
      <c r="B443" t="s">
        <v>820</v>
      </c>
      <c r="C443" t="s">
        <v>821</v>
      </c>
      <c r="D443" t="s">
        <v>822</v>
      </c>
      <c r="E443" t="s">
        <v>823</v>
      </c>
      <c r="F443" t="s">
        <v>856</v>
      </c>
      <c r="G443" t="s">
        <v>857</v>
      </c>
      <c r="H443" t="s">
        <v>858</v>
      </c>
      <c r="I443">
        <v>822</v>
      </c>
      <c r="J443" t="s">
        <v>859</v>
      </c>
      <c r="K443" t="s">
        <v>842</v>
      </c>
      <c r="L443" t="s">
        <v>240</v>
      </c>
      <c r="M443" t="s">
        <v>829</v>
      </c>
      <c r="N443" t="s">
        <v>829</v>
      </c>
      <c r="O443" t="s">
        <v>829</v>
      </c>
      <c r="P443" t="s">
        <v>829</v>
      </c>
      <c r="Q443" t="s">
        <v>829</v>
      </c>
      <c r="R443" t="s">
        <v>829</v>
      </c>
      <c r="S443">
        <v>1479319</v>
      </c>
      <c r="T443">
        <v>302433</v>
      </c>
      <c r="U443">
        <v>1176886</v>
      </c>
      <c r="V443">
        <v>36</v>
      </c>
    </row>
    <row r="444" spans="1:22" x14ac:dyDescent="0.3">
      <c r="A444">
        <v>202122</v>
      </c>
      <c r="B444" t="s">
        <v>820</v>
      </c>
      <c r="C444" t="s">
        <v>821</v>
      </c>
      <c r="D444" t="s">
        <v>822</v>
      </c>
      <c r="E444" t="s">
        <v>823</v>
      </c>
      <c r="F444" t="s">
        <v>856</v>
      </c>
      <c r="G444" t="s">
        <v>857</v>
      </c>
      <c r="H444" t="s">
        <v>858</v>
      </c>
      <c r="I444">
        <v>822</v>
      </c>
      <c r="J444" t="s">
        <v>859</v>
      </c>
      <c r="K444" t="s">
        <v>842</v>
      </c>
      <c r="L444" t="s">
        <v>843</v>
      </c>
      <c r="M444" t="s">
        <v>829</v>
      </c>
      <c r="N444" t="s">
        <v>829</v>
      </c>
      <c r="O444" t="s">
        <v>829</v>
      </c>
      <c r="P444" t="s">
        <v>829</v>
      </c>
      <c r="Q444" t="s">
        <v>829</v>
      </c>
      <c r="R444" t="s">
        <v>829</v>
      </c>
      <c r="S444">
        <v>49873</v>
      </c>
      <c r="T444">
        <v>0</v>
      </c>
      <c r="U444">
        <v>49873</v>
      </c>
      <c r="V444">
        <v>2</v>
      </c>
    </row>
    <row r="445" spans="1:22" x14ac:dyDescent="0.3">
      <c r="A445">
        <v>202223</v>
      </c>
      <c r="B445" t="s">
        <v>820</v>
      </c>
      <c r="C445" t="s">
        <v>821</v>
      </c>
      <c r="D445" t="s">
        <v>822</v>
      </c>
      <c r="E445" t="s">
        <v>823</v>
      </c>
      <c r="F445" t="s">
        <v>856</v>
      </c>
      <c r="G445" t="s">
        <v>857</v>
      </c>
      <c r="H445" t="s">
        <v>858</v>
      </c>
      <c r="I445">
        <v>822</v>
      </c>
      <c r="J445" t="s">
        <v>859</v>
      </c>
      <c r="K445" t="s">
        <v>842</v>
      </c>
      <c r="L445" t="s">
        <v>843</v>
      </c>
      <c r="M445" t="s">
        <v>829</v>
      </c>
      <c r="N445" t="s">
        <v>829</v>
      </c>
      <c r="O445" t="s">
        <v>829</v>
      </c>
      <c r="P445" t="s">
        <v>829</v>
      </c>
      <c r="Q445" t="s">
        <v>829</v>
      </c>
      <c r="R445" t="s">
        <v>829</v>
      </c>
      <c r="S445">
        <v>56668</v>
      </c>
      <c r="T445">
        <v>0</v>
      </c>
      <c r="U445">
        <v>56668</v>
      </c>
      <c r="V445">
        <v>2</v>
      </c>
    </row>
    <row r="446" spans="1:22" x14ac:dyDescent="0.3">
      <c r="A446">
        <v>202324</v>
      </c>
      <c r="B446" t="s">
        <v>820</v>
      </c>
      <c r="C446" t="s">
        <v>821</v>
      </c>
      <c r="D446" t="s">
        <v>822</v>
      </c>
      <c r="E446" t="s">
        <v>823</v>
      </c>
      <c r="F446" t="s">
        <v>856</v>
      </c>
      <c r="G446" t="s">
        <v>857</v>
      </c>
      <c r="H446" t="s">
        <v>858</v>
      </c>
      <c r="I446">
        <v>822</v>
      </c>
      <c r="J446" t="s">
        <v>859</v>
      </c>
      <c r="K446" t="s">
        <v>842</v>
      </c>
      <c r="L446" t="s">
        <v>843</v>
      </c>
      <c r="M446" t="s">
        <v>829</v>
      </c>
      <c r="N446" t="s">
        <v>829</v>
      </c>
      <c r="O446" t="s">
        <v>829</v>
      </c>
      <c r="P446" t="s">
        <v>829</v>
      </c>
      <c r="Q446" t="s">
        <v>829</v>
      </c>
      <c r="R446" t="s">
        <v>829</v>
      </c>
      <c r="S446">
        <v>56902</v>
      </c>
      <c r="T446">
        <v>0</v>
      </c>
      <c r="U446">
        <v>56902</v>
      </c>
      <c r="V446">
        <v>2</v>
      </c>
    </row>
    <row r="447" spans="1:22" x14ac:dyDescent="0.3">
      <c r="A447">
        <v>202122</v>
      </c>
      <c r="B447" t="s">
        <v>820</v>
      </c>
      <c r="C447" t="s">
        <v>821</v>
      </c>
      <c r="D447" t="s">
        <v>822</v>
      </c>
      <c r="E447" t="s">
        <v>823</v>
      </c>
      <c r="F447" t="s">
        <v>856</v>
      </c>
      <c r="G447" t="s">
        <v>857</v>
      </c>
      <c r="H447" t="s">
        <v>858</v>
      </c>
      <c r="I447">
        <v>822</v>
      </c>
      <c r="J447" t="s">
        <v>859</v>
      </c>
      <c r="K447" t="s">
        <v>842</v>
      </c>
      <c r="L447" t="s">
        <v>249</v>
      </c>
      <c r="M447">
        <v>0</v>
      </c>
      <c r="N447">
        <v>1519304</v>
      </c>
      <c r="O447">
        <v>1129900</v>
      </c>
      <c r="P447">
        <v>28957</v>
      </c>
      <c r="Q447">
        <v>129702</v>
      </c>
      <c r="R447" t="s">
        <v>829</v>
      </c>
      <c r="S447">
        <v>2807863</v>
      </c>
      <c r="T447">
        <v>156156</v>
      </c>
      <c r="U447">
        <v>2651707</v>
      </c>
      <c r="V447">
        <v>85</v>
      </c>
    </row>
    <row r="448" spans="1:22" x14ac:dyDescent="0.3">
      <c r="A448">
        <v>202223</v>
      </c>
      <c r="B448" t="s">
        <v>820</v>
      </c>
      <c r="C448" t="s">
        <v>821</v>
      </c>
      <c r="D448" t="s">
        <v>822</v>
      </c>
      <c r="E448" t="s">
        <v>823</v>
      </c>
      <c r="F448" t="s">
        <v>856</v>
      </c>
      <c r="G448" t="s">
        <v>857</v>
      </c>
      <c r="H448" t="s">
        <v>858</v>
      </c>
      <c r="I448">
        <v>822</v>
      </c>
      <c r="J448" t="s">
        <v>859</v>
      </c>
      <c r="K448" t="s">
        <v>842</v>
      </c>
      <c r="L448" t="s">
        <v>249</v>
      </c>
      <c r="M448">
        <v>24208</v>
      </c>
      <c r="N448">
        <v>78674</v>
      </c>
      <c r="O448">
        <v>260231</v>
      </c>
      <c r="P448">
        <v>2063689</v>
      </c>
      <c r="Q448">
        <v>443213</v>
      </c>
      <c r="R448" t="s">
        <v>829</v>
      </c>
      <c r="S448">
        <v>2870015</v>
      </c>
      <c r="T448">
        <v>55896</v>
      </c>
      <c r="U448">
        <v>2814119</v>
      </c>
      <c r="V448">
        <v>87</v>
      </c>
    </row>
    <row r="449" spans="1:22" x14ac:dyDescent="0.3">
      <c r="A449">
        <v>202324</v>
      </c>
      <c r="B449" t="s">
        <v>820</v>
      </c>
      <c r="C449" t="s">
        <v>821</v>
      </c>
      <c r="D449" t="s">
        <v>822</v>
      </c>
      <c r="E449" t="s">
        <v>823</v>
      </c>
      <c r="F449" t="s">
        <v>856</v>
      </c>
      <c r="G449" t="s">
        <v>857</v>
      </c>
      <c r="H449" t="s">
        <v>858</v>
      </c>
      <c r="I449">
        <v>822</v>
      </c>
      <c r="J449" t="s">
        <v>859</v>
      </c>
      <c r="K449" t="s">
        <v>842</v>
      </c>
      <c r="L449" t="s">
        <v>249</v>
      </c>
      <c r="M449">
        <v>8701</v>
      </c>
      <c r="N449">
        <v>208822</v>
      </c>
      <c r="O449">
        <v>200121</v>
      </c>
      <c r="P449">
        <v>2723390</v>
      </c>
      <c r="Q449">
        <v>974391</v>
      </c>
      <c r="R449" t="s">
        <v>829</v>
      </c>
      <c r="S449">
        <v>4115426</v>
      </c>
      <c r="T449">
        <v>179891</v>
      </c>
      <c r="U449">
        <v>3935535</v>
      </c>
      <c r="V449">
        <v>120</v>
      </c>
    </row>
    <row r="450" spans="1:22" x14ac:dyDescent="0.3">
      <c r="A450">
        <v>202122</v>
      </c>
      <c r="B450" t="s">
        <v>820</v>
      </c>
      <c r="C450" t="s">
        <v>821</v>
      </c>
      <c r="D450" t="s">
        <v>822</v>
      </c>
      <c r="E450" t="s">
        <v>823</v>
      </c>
      <c r="F450" t="s">
        <v>856</v>
      </c>
      <c r="G450" t="s">
        <v>857</v>
      </c>
      <c r="H450" t="s">
        <v>858</v>
      </c>
      <c r="I450">
        <v>822</v>
      </c>
      <c r="J450" t="s">
        <v>859</v>
      </c>
      <c r="K450" t="s">
        <v>842</v>
      </c>
      <c r="L450" t="s">
        <v>844</v>
      </c>
      <c r="M450">
        <v>0</v>
      </c>
      <c r="N450">
        <v>1326963</v>
      </c>
      <c r="O450">
        <v>1808634</v>
      </c>
      <c r="P450">
        <v>0</v>
      </c>
      <c r="Q450">
        <v>0</v>
      </c>
      <c r="R450" t="s">
        <v>829</v>
      </c>
      <c r="S450">
        <v>3135598</v>
      </c>
      <c r="T450">
        <v>279739</v>
      </c>
      <c r="U450">
        <v>2855859</v>
      </c>
      <c r="V450">
        <v>91</v>
      </c>
    </row>
    <row r="451" spans="1:22" x14ac:dyDescent="0.3">
      <c r="A451">
        <v>202223</v>
      </c>
      <c r="B451" t="s">
        <v>820</v>
      </c>
      <c r="C451" t="s">
        <v>821</v>
      </c>
      <c r="D451" t="s">
        <v>822</v>
      </c>
      <c r="E451" t="s">
        <v>823</v>
      </c>
      <c r="F451" t="s">
        <v>856</v>
      </c>
      <c r="G451" t="s">
        <v>857</v>
      </c>
      <c r="H451" t="s">
        <v>858</v>
      </c>
      <c r="I451">
        <v>822</v>
      </c>
      <c r="J451" t="s">
        <v>859</v>
      </c>
      <c r="K451" t="s">
        <v>842</v>
      </c>
      <c r="L451" t="s">
        <v>844</v>
      </c>
      <c r="M451">
        <v>1892</v>
      </c>
      <c r="N451">
        <v>242206</v>
      </c>
      <c r="O451">
        <v>2792936</v>
      </c>
      <c r="P451">
        <v>0</v>
      </c>
      <c r="Q451">
        <v>0</v>
      </c>
      <c r="R451" t="s">
        <v>829</v>
      </c>
      <c r="S451">
        <v>3037034</v>
      </c>
      <c r="T451">
        <v>309295</v>
      </c>
      <c r="U451">
        <v>2727739</v>
      </c>
      <c r="V451">
        <v>85</v>
      </c>
    </row>
    <row r="452" spans="1:22" x14ac:dyDescent="0.3">
      <c r="A452">
        <v>202324</v>
      </c>
      <c r="B452" t="s">
        <v>820</v>
      </c>
      <c r="C452" t="s">
        <v>821</v>
      </c>
      <c r="D452" t="s">
        <v>822</v>
      </c>
      <c r="E452" t="s">
        <v>823</v>
      </c>
      <c r="F452" t="s">
        <v>856</v>
      </c>
      <c r="G452" t="s">
        <v>857</v>
      </c>
      <c r="H452" t="s">
        <v>858</v>
      </c>
      <c r="I452">
        <v>822</v>
      </c>
      <c r="J452" t="s">
        <v>859</v>
      </c>
      <c r="K452" t="s">
        <v>842</v>
      </c>
      <c r="L452" t="s">
        <v>844</v>
      </c>
      <c r="M452">
        <v>9958</v>
      </c>
      <c r="N452">
        <v>651269</v>
      </c>
      <c r="O452">
        <v>2529393</v>
      </c>
      <c r="P452">
        <v>0</v>
      </c>
      <c r="Q452">
        <v>0</v>
      </c>
      <c r="R452" t="s">
        <v>829</v>
      </c>
      <c r="S452">
        <v>3190620</v>
      </c>
      <c r="T452">
        <v>444209</v>
      </c>
      <c r="U452">
        <v>2746411</v>
      </c>
      <c r="V452">
        <v>84</v>
      </c>
    </row>
    <row r="453" spans="1:22" x14ac:dyDescent="0.3">
      <c r="A453">
        <v>202122</v>
      </c>
      <c r="B453" t="s">
        <v>820</v>
      </c>
      <c r="C453" t="s">
        <v>821</v>
      </c>
      <c r="D453" t="s">
        <v>822</v>
      </c>
      <c r="E453" t="s">
        <v>823</v>
      </c>
      <c r="F453" t="s">
        <v>856</v>
      </c>
      <c r="G453" t="s">
        <v>857</v>
      </c>
      <c r="H453" t="s">
        <v>858</v>
      </c>
      <c r="I453">
        <v>822</v>
      </c>
      <c r="J453" t="s">
        <v>859</v>
      </c>
      <c r="K453" t="s">
        <v>842</v>
      </c>
      <c r="L453" t="s">
        <v>251</v>
      </c>
      <c r="M453" t="s">
        <v>829</v>
      </c>
      <c r="N453" t="s">
        <v>829</v>
      </c>
      <c r="O453">
        <v>268750</v>
      </c>
      <c r="P453">
        <v>0</v>
      </c>
      <c r="Q453">
        <v>56837</v>
      </c>
      <c r="R453">
        <v>0</v>
      </c>
      <c r="S453">
        <v>325587</v>
      </c>
      <c r="T453">
        <v>45606</v>
      </c>
      <c r="U453">
        <v>279981</v>
      </c>
      <c r="V453">
        <v>9</v>
      </c>
    </row>
    <row r="454" spans="1:22" x14ac:dyDescent="0.3">
      <c r="A454">
        <v>202223</v>
      </c>
      <c r="B454" t="s">
        <v>820</v>
      </c>
      <c r="C454" t="s">
        <v>821</v>
      </c>
      <c r="D454" t="s">
        <v>822</v>
      </c>
      <c r="E454" t="s">
        <v>823</v>
      </c>
      <c r="F454" t="s">
        <v>856</v>
      </c>
      <c r="G454" t="s">
        <v>857</v>
      </c>
      <c r="H454" t="s">
        <v>858</v>
      </c>
      <c r="I454">
        <v>822</v>
      </c>
      <c r="J454" t="s">
        <v>859</v>
      </c>
      <c r="K454" t="s">
        <v>842</v>
      </c>
      <c r="L454" t="s">
        <v>251</v>
      </c>
      <c r="M454" t="s">
        <v>829</v>
      </c>
      <c r="N454" t="s">
        <v>829</v>
      </c>
      <c r="O454">
        <v>59257</v>
      </c>
      <c r="P454">
        <v>302210</v>
      </c>
      <c r="Q454">
        <v>115600</v>
      </c>
      <c r="R454">
        <v>159993</v>
      </c>
      <c r="S454">
        <v>637060</v>
      </c>
      <c r="T454">
        <v>11106</v>
      </c>
      <c r="U454">
        <v>625954</v>
      </c>
      <c r="V454">
        <v>19</v>
      </c>
    </row>
    <row r="455" spans="1:22" x14ac:dyDescent="0.3">
      <c r="A455">
        <v>202324</v>
      </c>
      <c r="B455" t="s">
        <v>820</v>
      </c>
      <c r="C455" t="s">
        <v>821</v>
      </c>
      <c r="D455" t="s">
        <v>822</v>
      </c>
      <c r="E455" t="s">
        <v>823</v>
      </c>
      <c r="F455" t="s">
        <v>856</v>
      </c>
      <c r="G455" t="s">
        <v>857</v>
      </c>
      <c r="H455" t="s">
        <v>858</v>
      </c>
      <c r="I455">
        <v>822</v>
      </c>
      <c r="J455" t="s">
        <v>859</v>
      </c>
      <c r="K455" t="s">
        <v>842</v>
      </c>
      <c r="L455" t="s">
        <v>251</v>
      </c>
      <c r="M455" t="s">
        <v>829</v>
      </c>
      <c r="N455" t="s">
        <v>829</v>
      </c>
      <c r="O455">
        <v>62281</v>
      </c>
      <c r="P455">
        <v>596116</v>
      </c>
      <c r="Q455">
        <v>304752</v>
      </c>
      <c r="R455">
        <v>71178</v>
      </c>
      <c r="S455">
        <v>1034327</v>
      </c>
      <c r="T455">
        <v>44155</v>
      </c>
      <c r="U455">
        <v>990172</v>
      </c>
      <c r="V455">
        <v>30</v>
      </c>
    </row>
    <row r="456" spans="1:22" x14ac:dyDescent="0.3">
      <c r="A456">
        <v>202122</v>
      </c>
      <c r="B456" t="s">
        <v>820</v>
      </c>
      <c r="C456" t="s">
        <v>821</v>
      </c>
      <c r="D456" t="s">
        <v>822</v>
      </c>
      <c r="E456" t="s">
        <v>823</v>
      </c>
      <c r="F456" t="s">
        <v>856</v>
      </c>
      <c r="G456" t="s">
        <v>857</v>
      </c>
      <c r="H456" t="s">
        <v>858</v>
      </c>
      <c r="I456">
        <v>822</v>
      </c>
      <c r="J456" t="s">
        <v>859</v>
      </c>
      <c r="K456" t="s">
        <v>842</v>
      </c>
      <c r="L456" t="s">
        <v>253</v>
      </c>
      <c r="M456" t="s">
        <v>829</v>
      </c>
      <c r="N456" t="s">
        <v>829</v>
      </c>
      <c r="O456">
        <v>0</v>
      </c>
      <c r="P456">
        <v>0</v>
      </c>
      <c r="Q456">
        <v>0</v>
      </c>
      <c r="R456">
        <v>176481</v>
      </c>
      <c r="S456">
        <v>176481</v>
      </c>
      <c r="T456">
        <v>34057</v>
      </c>
      <c r="U456">
        <v>142424</v>
      </c>
      <c r="V456">
        <v>5</v>
      </c>
    </row>
    <row r="457" spans="1:22" x14ac:dyDescent="0.3">
      <c r="A457">
        <v>202223</v>
      </c>
      <c r="B457" t="s">
        <v>820</v>
      </c>
      <c r="C457" t="s">
        <v>821</v>
      </c>
      <c r="D457" t="s">
        <v>822</v>
      </c>
      <c r="E457" t="s">
        <v>823</v>
      </c>
      <c r="F457" t="s">
        <v>856</v>
      </c>
      <c r="G457" t="s">
        <v>857</v>
      </c>
      <c r="H457" t="s">
        <v>858</v>
      </c>
      <c r="I457">
        <v>822</v>
      </c>
      <c r="J457" t="s">
        <v>859</v>
      </c>
      <c r="K457" t="s">
        <v>842</v>
      </c>
      <c r="L457" t="s">
        <v>253</v>
      </c>
      <c r="M457" t="s">
        <v>829</v>
      </c>
      <c r="N457" t="s">
        <v>829</v>
      </c>
      <c r="O457">
        <v>0</v>
      </c>
      <c r="P457">
        <v>85142</v>
      </c>
      <c r="Q457">
        <v>34057</v>
      </c>
      <c r="R457">
        <v>0</v>
      </c>
      <c r="S457">
        <v>119199</v>
      </c>
      <c r="T457">
        <v>1552</v>
      </c>
      <c r="U457">
        <v>117648</v>
      </c>
      <c r="V457">
        <v>4</v>
      </c>
    </row>
    <row r="458" spans="1:22" x14ac:dyDescent="0.3">
      <c r="A458">
        <v>202324</v>
      </c>
      <c r="B458" t="s">
        <v>820</v>
      </c>
      <c r="C458" t="s">
        <v>821</v>
      </c>
      <c r="D458" t="s">
        <v>822</v>
      </c>
      <c r="E458" t="s">
        <v>823</v>
      </c>
      <c r="F458" t="s">
        <v>856</v>
      </c>
      <c r="G458" t="s">
        <v>857</v>
      </c>
      <c r="H458" t="s">
        <v>858</v>
      </c>
      <c r="I458">
        <v>822</v>
      </c>
      <c r="J458" t="s">
        <v>859</v>
      </c>
      <c r="K458" t="s">
        <v>842</v>
      </c>
      <c r="L458" t="s">
        <v>253</v>
      </c>
      <c r="M458" t="s">
        <v>829</v>
      </c>
      <c r="N458" t="s">
        <v>829</v>
      </c>
      <c r="O458">
        <v>0</v>
      </c>
      <c r="P458">
        <v>109638</v>
      </c>
      <c r="Q458">
        <v>164457</v>
      </c>
      <c r="R458">
        <v>9136</v>
      </c>
      <c r="S458">
        <v>283231</v>
      </c>
      <c r="T458">
        <v>12674</v>
      </c>
      <c r="U458">
        <v>270557</v>
      </c>
      <c r="V458">
        <v>8</v>
      </c>
    </row>
    <row r="459" spans="1:22" x14ac:dyDescent="0.3">
      <c r="A459">
        <v>202122</v>
      </c>
      <c r="B459" t="s">
        <v>820</v>
      </c>
      <c r="C459" t="s">
        <v>821</v>
      </c>
      <c r="D459" t="s">
        <v>822</v>
      </c>
      <c r="E459" t="s">
        <v>823</v>
      </c>
      <c r="F459" t="s">
        <v>856</v>
      </c>
      <c r="G459" t="s">
        <v>857</v>
      </c>
      <c r="H459" t="s">
        <v>858</v>
      </c>
      <c r="I459">
        <v>822</v>
      </c>
      <c r="J459" t="s">
        <v>859</v>
      </c>
      <c r="K459" t="s">
        <v>842</v>
      </c>
      <c r="L459" t="s">
        <v>845</v>
      </c>
      <c r="M459" t="s">
        <v>829</v>
      </c>
      <c r="N459" t="s">
        <v>829</v>
      </c>
      <c r="O459">
        <v>308564</v>
      </c>
      <c r="P459">
        <v>0</v>
      </c>
      <c r="Q459">
        <v>0</v>
      </c>
      <c r="R459">
        <v>0</v>
      </c>
      <c r="S459">
        <v>308564</v>
      </c>
      <c r="T459">
        <v>100760</v>
      </c>
      <c r="U459">
        <v>207805</v>
      </c>
      <c r="V459">
        <v>7</v>
      </c>
    </row>
    <row r="460" spans="1:22" x14ac:dyDescent="0.3">
      <c r="A460">
        <v>202223</v>
      </c>
      <c r="B460" t="s">
        <v>820</v>
      </c>
      <c r="C460" t="s">
        <v>821</v>
      </c>
      <c r="D460" t="s">
        <v>822</v>
      </c>
      <c r="E460" t="s">
        <v>823</v>
      </c>
      <c r="F460" t="s">
        <v>856</v>
      </c>
      <c r="G460" t="s">
        <v>857</v>
      </c>
      <c r="H460" t="s">
        <v>858</v>
      </c>
      <c r="I460">
        <v>822</v>
      </c>
      <c r="J460" t="s">
        <v>859</v>
      </c>
      <c r="K460" t="s">
        <v>842</v>
      </c>
      <c r="L460" t="s">
        <v>845</v>
      </c>
      <c r="M460" t="s">
        <v>829</v>
      </c>
      <c r="N460" t="s">
        <v>829</v>
      </c>
      <c r="O460">
        <v>373395</v>
      </c>
      <c r="P460">
        <v>0</v>
      </c>
      <c r="Q460">
        <v>0</v>
      </c>
      <c r="R460">
        <v>35374</v>
      </c>
      <c r="S460">
        <v>408769</v>
      </c>
      <c r="T460">
        <v>42278</v>
      </c>
      <c r="U460">
        <v>366490</v>
      </c>
      <c r="V460">
        <v>11</v>
      </c>
    </row>
    <row r="461" spans="1:22" x14ac:dyDescent="0.3">
      <c r="A461">
        <v>202324</v>
      </c>
      <c r="B461" t="s">
        <v>820</v>
      </c>
      <c r="C461" t="s">
        <v>821</v>
      </c>
      <c r="D461" t="s">
        <v>822</v>
      </c>
      <c r="E461" t="s">
        <v>823</v>
      </c>
      <c r="F461" t="s">
        <v>856</v>
      </c>
      <c r="G461" t="s">
        <v>857</v>
      </c>
      <c r="H461" t="s">
        <v>858</v>
      </c>
      <c r="I461">
        <v>822</v>
      </c>
      <c r="J461" t="s">
        <v>859</v>
      </c>
      <c r="K461" t="s">
        <v>842</v>
      </c>
      <c r="L461" t="s">
        <v>845</v>
      </c>
      <c r="M461" t="s">
        <v>829</v>
      </c>
      <c r="N461" t="s">
        <v>829</v>
      </c>
      <c r="O461">
        <v>460824</v>
      </c>
      <c r="P461">
        <v>0</v>
      </c>
      <c r="Q461">
        <v>0</v>
      </c>
      <c r="R461">
        <v>89480</v>
      </c>
      <c r="S461">
        <v>550304</v>
      </c>
      <c r="T461">
        <v>68212</v>
      </c>
      <c r="U461">
        <v>482092</v>
      </c>
      <c r="V461">
        <v>15</v>
      </c>
    </row>
    <row r="462" spans="1:22" x14ac:dyDescent="0.3">
      <c r="A462">
        <v>202122</v>
      </c>
      <c r="B462" t="s">
        <v>820</v>
      </c>
      <c r="C462" t="s">
        <v>821</v>
      </c>
      <c r="D462" t="s">
        <v>822</v>
      </c>
      <c r="E462" t="s">
        <v>823</v>
      </c>
      <c r="F462" t="s">
        <v>824</v>
      </c>
      <c r="G462" t="s">
        <v>825</v>
      </c>
      <c r="H462" t="s">
        <v>860</v>
      </c>
      <c r="I462">
        <v>303</v>
      </c>
      <c r="J462" t="s">
        <v>861</v>
      </c>
      <c r="K462" t="s">
        <v>828</v>
      </c>
      <c r="L462" t="s">
        <v>336</v>
      </c>
      <c r="M462">
        <v>0</v>
      </c>
      <c r="N462">
        <v>386459</v>
      </c>
      <c r="O462">
        <v>38666</v>
      </c>
      <c r="P462">
        <v>1116669</v>
      </c>
      <c r="Q462">
        <v>0</v>
      </c>
      <c r="R462" t="s">
        <v>829</v>
      </c>
      <c r="S462">
        <v>1541794</v>
      </c>
      <c r="T462" t="s">
        <v>829</v>
      </c>
      <c r="U462">
        <v>1541794</v>
      </c>
      <c r="V462">
        <v>235</v>
      </c>
    </row>
    <row r="463" spans="1:22" x14ac:dyDescent="0.3">
      <c r="A463">
        <v>202223</v>
      </c>
      <c r="B463" t="s">
        <v>820</v>
      </c>
      <c r="C463" t="s">
        <v>821</v>
      </c>
      <c r="D463" t="s">
        <v>822</v>
      </c>
      <c r="E463" t="s">
        <v>823</v>
      </c>
      <c r="F463" t="s">
        <v>824</v>
      </c>
      <c r="G463" t="s">
        <v>825</v>
      </c>
      <c r="H463" t="s">
        <v>860</v>
      </c>
      <c r="I463">
        <v>303</v>
      </c>
      <c r="J463" t="s">
        <v>861</v>
      </c>
      <c r="K463" t="s">
        <v>828</v>
      </c>
      <c r="L463" t="s">
        <v>336</v>
      </c>
      <c r="M463">
        <v>0</v>
      </c>
      <c r="N463">
        <v>402300</v>
      </c>
      <c r="O463">
        <v>55007</v>
      </c>
      <c r="P463">
        <v>1213866</v>
      </c>
      <c r="Q463">
        <v>54000</v>
      </c>
      <c r="R463" t="s">
        <v>829</v>
      </c>
      <c r="S463">
        <v>1725173</v>
      </c>
      <c r="T463" t="s">
        <v>829</v>
      </c>
      <c r="U463">
        <v>1725173</v>
      </c>
      <c r="V463">
        <v>266</v>
      </c>
    </row>
    <row r="464" spans="1:22" x14ac:dyDescent="0.3">
      <c r="A464">
        <v>202324</v>
      </c>
      <c r="B464" t="s">
        <v>820</v>
      </c>
      <c r="C464" t="s">
        <v>821</v>
      </c>
      <c r="D464" t="s">
        <v>822</v>
      </c>
      <c r="E464" t="s">
        <v>823</v>
      </c>
      <c r="F464" t="s">
        <v>824</v>
      </c>
      <c r="G464" t="s">
        <v>825</v>
      </c>
      <c r="H464" t="s">
        <v>860</v>
      </c>
      <c r="I464">
        <v>303</v>
      </c>
      <c r="J464" t="s">
        <v>861</v>
      </c>
      <c r="K464" t="s">
        <v>828</v>
      </c>
      <c r="L464" t="s">
        <v>336</v>
      </c>
      <c r="M464">
        <v>0</v>
      </c>
      <c r="N464">
        <v>490091</v>
      </c>
      <c r="O464">
        <v>81141</v>
      </c>
      <c r="P464">
        <v>1108076</v>
      </c>
      <c r="Q464">
        <v>0</v>
      </c>
      <c r="R464" t="s">
        <v>829</v>
      </c>
      <c r="S464">
        <v>1679307</v>
      </c>
      <c r="T464" t="s">
        <v>829</v>
      </c>
      <c r="U464">
        <v>1679307</v>
      </c>
      <c r="V464">
        <v>281</v>
      </c>
    </row>
    <row r="465" spans="1:22" x14ac:dyDescent="0.3">
      <c r="A465">
        <v>202122</v>
      </c>
      <c r="B465" t="s">
        <v>820</v>
      </c>
      <c r="C465" t="s">
        <v>821</v>
      </c>
      <c r="D465" t="s">
        <v>822</v>
      </c>
      <c r="E465" t="s">
        <v>823</v>
      </c>
      <c r="F465" t="s">
        <v>824</v>
      </c>
      <c r="G465" t="s">
        <v>825</v>
      </c>
      <c r="H465" t="s">
        <v>860</v>
      </c>
      <c r="I465">
        <v>303</v>
      </c>
      <c r="J465" t="s">
        <v>861</v>
      </c>
      <c r="K465" t="s">
        <v>828</v>
      </c>
      <c r="L465" t="s">
        <v>235</v>
      </c>
      <c r="M465" t="s">
        <v>829</v>
      </c>
      <c r="N465">
        <v>0</v>
      </c>
      <c r="O465">
        <v>0</v>
      </c>
      <c r="P465" t="s">
        <v>829</v>
      </c>
      <c r="Q465" t="s">
        <v>829</v>
      </c>
      <c r="R465" t="s">
        <v>829</v>
      </c>
      <c r="S465">
        <v>0</v>
      </c>
      <c r="T465">
        <v>0</v>
      </c>
      <c r="U465">
        <v>0</v>
      </c>
      <c r="V465">
        <v>0</v>
      </c>
    </row>
    <row r="466" spans="1:22" x14ac:dyDescent="0.3">
      <c r="A466">
        <v>202223</v>
      </c>
      <c r="B466" t="s">
        <v>820</v>
      </c>
      <c r="C466" t="s">
        <v>821</v>
      </c>
      <c r="D466" t="s">
        <v>822</v>
      </c>
      <c r="E466" t="s">
        <v>823</v>
      </c>
      <c r="F466" t="s">
        <v>824</v>
      </c>
      <c r="G466" t="s">
        <v>825</v>
      </c>
      <c r="H466" t="s">
        <v>860</v>
      </c>
      <c r="I466">
        <v>303</v>
      </c>
      <c r="J466" t="s">
        <v>861</v>
      </c>
      <c r="K466" t="s">
        <v>828</v>
      </c>
      <c r="L466" t="s">
        <v>235</v>
      </c>
      <c r="M466" t="s">
        <v>829</v>
      </c>
      <c r="N466">
        <v>0</v>
      </c>
      <c r="O466">
        <v>0</v>
      </c>
      <c r="P466" t="s">
        <v>829</v>
      </c>
      <c r="Q466" t="s">
        <v>829</v>
      </c>
      <c r="R466" t="s">
        <v>829</v>
      </c>
      <c r="S466">
        <v>0</v>
      </c>
      <c r="T466">
        <v>0</v>
      </c>
      <c r="U466">
        <v>0</v>
      </c>
      <c r="V466">
        <v>0</v>
      </c>
    </row>
    <row r="467" spans="1:22" x14ac:dyDescent="0.3">
      <c r="A467">
        <v>202324</v>
      </c>
      <c r="B467" t="s">
        <v>820</v>
      </c>
      <c r="C467" t="s">
        <v>821</v>
      </c>
      <c r="D467" t="s">
        <v>822</v>
      </c>
      <c r="E467" t="s">
        <v>823</v>
      </c>
      <c r="F467" t="s">
        <v>824</v>
      </c>
      <c r="G467" t="s">
        <v>825</v>
      </c>
      <c r="H467" t="s">
        <v>860</v>
      </c>
      <c r="I467">
        <v>303</v>
      </c>
      <c r="J467" t="s">
        <v>861</v>
      </c>
      <c r="K467" t="s">
        <v>828</v>
      </c>
      <c r="L467" t="s">
        <v>235</v>
      </c>
      <c r="M467" t="s">
        <v>829</v>
      </c>
      <c r="N467">
        <v>0</v>
      </c>
      <c r="O467">
        <v>0</v>
      </c>
      <c r="P467" t="s">
        <v>829</v>
      </c>
      <c r="Q467" t="s">
        <v>829</v>
      </c>
      <c r="R467" t="s">
        <v>829</v>
      </c>
      <c r="S467">
        <v>0</v>
      </c>
      <c r="T467">
        <v>0</v>
      </c>
      <c r="U467">
        <v>0</v>
      </c>
      <c r="V467">
        <v>0</v>
      </c>
    </row>
    <row r="468" spans="1:22" x14ac:dyDescent="0.3">
      <c r="A468">
        <v>202122</v>
      </c>
      <c r="B468" t="s">
        <v>820</v>
      </c>
      <c r="C468" t="s">
        <v>821</v>
      </c>
      <c r="D468" t="s">
        <v>822</v>
      </c>
      <c r="E468" t="s">
        <v>823</v>
      </c>
      <c r="F468" t="s">
        <v>824</v>
      </c>
      <c r="G468" t="s">
        <v>825</v>
      </c>
      <c r="H468" t="s">
        <v>860</v>
      </c>
      <c r="I468">
        <v>303</v>
      </c>
      <c r="J468" t="s">
        <v>861</v>
      </c>
      <c r="K468" t="s">
        <v>828</v>
      </c>
      <c r="L468" t="s">
        <v>534</v>
      </c>
      <c r="M468">
        <v>5932</v>
      </c>
      <c r="N468">
        <v>1357323</v>
      </c>
      <c r="O468">
        <v>0</v>
      </c>
      <c r="P468">
        <v>1527819</v>
      </c>
      <c r="Q468">
        <v>0</v>
      </c>
      <c r="R468" t="s">
        <v>829</v>
      </c>
      <c r="S468">
        <v>2891074</v>
      </c>
      <c r="T468">
        <v>0</v>
      </c>
      <c r="U468">
        <v>2891074</v>
      </c>
      <c r="V468">
        <v>46</v>
      </c>
    </row>
    <row r="469" spans="1:22" x14ac:dyDescent="0.3">
      <c r="A469">
        <v>202223</v>
      </c>
      <c r="B469" t="s">
        <v>820</v>
      </c>
      <c r="C469" t="s">
        <v>821</v>
      </c>
      <c r="D469" t="s">
        <v>822</v>
      </c>
      <c r="E469" t="s">
        <v>823</v>
      </c>
      <c r="F469" t="s">
        <v>824</v>
      </c>
      <c r="G469" t="s">
        <v>825</v>
      </c>
      <c r="H469" t="s">
        <v>860</v>
      </c>
      <c r="I469">
        <v>303</v>
      </c>
      <c r="J469" t="s">
        <v>861</v>
      </c>
      <c r="K469" t="s">
        <v>828</v>
      </c>
      <c r="L469" t="s">
        <v>534</v>
      </c>
      <c r="M469">
        <v>0</v>
      </c>
      <c r="N469">
        <v>1424625</v>
      </c>
      <c r="O469">
        <v>0</v>
      </c>
      <c r="P469">
        <v>1574240</v>
      </c>
      <c r="Q469">
        <v>0</v>
      </c>
      <c r="R469" t="s">
        <v>829</v>
      </c>
      <c r="S469">
        <v>2998865</v>
      </c>
      <c r="T469">
        <v>0</v>
      </c>
      <c r="U469">
        <v>2998865</v>
      </c>
      <c r="V469">
        <v>48</v>
      </c>
    </row>
    <row r="470" spans="1:22" x14ac:dyDescent="0.3">
      <c r="A470">
        <v>202324</v>
      </c>
      <c r="B470" t="s">
        <v>820</v>
      </c>
      <c r="C470" t="s">
        <v>821</v>
      </c>
      <c r="D470" t="s">
        <v>822</v>
      </c>
      <c r="E470" t="s">
        <v>823</v>
      </c>
      <c r="F470" t="s">
        <v>824</v>
      </c>
      <c r="G470" t="s">
        <v>825</v>
      </c>
      <c r="H470" t="s">
        <v>860</v>
      </c>
      <c r="I470">
        <v>303</v>
      </c>
      <c r="J470" t="s">
        <v>861</v>
      </c>
      <c r="K470" t="s">
        <v>828</v>
      </c>
      <c r="L470" t="s">
        <v>534</v>
      </c>
      <c r="M470">
        <v>38241</v>
      </c>
      <c r="N470">
        <v>1873179</v>
      </c>
      <c r="O470">
        <v>0</v>
      </c>
      <c r="P470">
        <v>2143554</v>
      </c>
      <c r="Q470">
        <v>0</v>
      </c>
      <c r="R470" t="s">
        <v>829</v>
      </c>
      <c r="S470">
        <v>4054974</v>
      </c>
      <c r="T470">
        <v>0</v>
      </c>
      <c r="U470">
        <v>4054974</v>
      </c>
      <c r="V470">
        <v>66</v>
      </c>
    </row>
    <row r="471" spans="1:22" x14ac:dyDescent="0.3">
      <c r="A471">
        <v>202122</v>
      </c>
      <c r="B471" t="s">
        <v>820</v>
      </c>
      <c r="C471" t="s">
        <v>821</v>
      </c>
      <c r="D471" t="s">
        <v>822</v>
      </c>
      <c r="E471" t="s">
        <v>823</v>
      </c>
      <c r="F471" t="s">
        <v>824</v>
      </c>
      <c r="G471" t="s">
        <v>825</v>
      </c>
      <c r="H471" t="s">
        <v>860</v>
      </c>
      <c r="I471">
        <v>303</v>
      </c>
      <c r="J471" t="s">
        <v>861</v>
      </c>
      <c r="K471" t="s">
        <v>828</v>
      </c>
      <c r="L471" t="s">
        <v>603</v>
      </c>
      <c r="M471" t="s">
        <v>829</v>
      </c>
      <c r="N471" t="s">
        <v>829</v>
      </c>
      <c r="O471" t="s">
        <v>829</v>
      </c>
      <c r="P471">
        <v>0</v>
      </c>
      <c r="Q471">
        <v>0</v>
      </c>
      <c r="R471">
        <v>0</v>
      </c>
      <c r="S471">
        <v>0</v>
      </c>
      <c r="T471">
        <v>0</v>
      </c>
      <c r="U471">
        <v>0</v>
      </c>
      <c r="V471">
        <v>0</v>
      </c>
    </row>
    <row r="472" spans="1:22" x14ac:dyDescent="0.3">
      <c r="A472">
        <v>202223</v>
      </c>
      <c r="B472" t="s">
        <v>820</v>
      </c>
      <c r="C472" t="s">
        <v>821</v>
      </c>
      <c r="D472" t="s">
        <v>822</v>
      </c>
      <c r="E472" t="s">
        <v>823</v>
      </c>
      <c r="F472" t="s">
        <v>824</v>
      </c>
      <c r="G472" t="s">
        <v>825</v>
      </c>
      <c r="H472" t="s">
        <v>860</v>
      </c>
      <c r="I472">
        <v>303</v>
      </c>
      <c r="J472" t="s">
        <v>861</v>
      </c>
      <c r="K472" t="s">
        <v>828</v>
      </c>
      <c r="L472" t="s">
        <v>603</v>
      </c>
      <c r="M472" t="s">
        <v>829</v>
      </c>
      <c r="N472" t="s">
        <v>829</v>
      </c>
      <c r="O472" t="s">
        <v>829</v>
      </c>
      <c r="P472">
        <v>0</v>
      </c>
      <c r="Q472">
        <v>0</v>
      </c>
      <c r="R472">
        <v>0</v>
      </c>
      <c r="S472">
        <v>0</v>
      </c>
      <c r="T472">
        <v>0</v>
      </c>
      <c r="U472">
        <v>0</v>
      </c>
      <c r="V472">
        <v>0</v>
      </c>
    </row>
    <row r="473" spans="1:22" x14ac:dyDescent="0.3">
      <c r="A473">
        <v>202324</v>
      </c>
      <c r="B473" t="s">
        <v>820</v>
      </c>
      <c r="C473" t="s">
        <v>821</v>
      </c>
      <c r="D473" t="s">
        <v>822</v>
      </c>
      <c r="E473" t="s">
        <v>823</v>
      </c>
      <c r="F473" t="s">
        <v>824</v>
      </c>
      <c r="G473" t="s">
        <v>825</v>
      </c>
      <c r="H473" t="s">
        <v>860</v>
      </c>
      <c r="I473">
        <v>303</v>
      </c>
      <c r="J473" t="s">
        <v>861</v>
      </c>
      <c r="K473" t="s">
        <v>828</v>
      </c>
      <c r="L473" t="s">
        <v>603</v>
      </c>
      <c r="M473" t="s">
        <v>829</v>
      </c>
      <c r="N473" t="s">
        <v>829</v>
      </c>
      <c r="O473" t="s">
        <v>829</v>
      </c>
      <c r="P473">
        <v>0</v>
      </c>
      <c r="Q473">
        <v>0</v>
      </c>
      <c r="R473">
        <v>0</v>
      </c>
      <c r="S473">
        <v>0</v>
      </c>
      <c r="T473">
        <v>0</v>
      </c>
      <c r="U473">
        <v>0</v>
      </c>
      <c r="V473">
        <v>0</v>
      </c>
    </row>
    <row r="474" spans="1:22" x14ac:dyDescent="0.3">
      <c r="A474">
        <v>202122</v>
      </c>
      <c r="B474" t="s">
        <v>820</v>
      </c>
      <c r="C474" t="s">
        <v>821</v>
      </c>
      <c r="D474" t="s">
        <v>822</v>
      </c>
      <c r="E474" t="s">
        <v>823</v>
      </c>
      <c r="F474" t="s">
        <v>824</v>
      </c>
      <c r="G474" t="s">
        <v>825</v>
      </c>
      <c r="H474" t="s">
        <v>860</v>
      </c>
      <c r="I474">
        <v>303</v>
      </c>
      <c r="J474" t="s">
        <v>861</v>
      </c>
      <c r="K474" t="s">
        <v>828</v>
      </c>
      <c r="L474" t="s">
        <v>606</v>
      </c>
      <c r="M474">
        <v>0</v>
      </c>
      <c r="N474">
        <v>0</v>
      </c>
      <c r="O474">
        <v>0</v>
      </c>
      <c r="P474">
        <v>0</v>
      </c>
      <c r="Q474">
        <v>272627</v>
      </c>
      <c r="R474">
        <v>0</v>
      </c>
      <c r="S474">
        <v>272627</v>
      </c>
      <c r="T474">
        <v>0</v>
      </c>
      <c r="U474">
        <v>272627</v>
      </c>
      <c r="V474">
        <v>4</v>
      </c>
    </row>
    <row r="475" spans="1:22" x14ac:dyDescent="0.3">
      <c r="A475">
        <v>202223</v>
      </c>
      <c r="B475" t="s">
        <v>820</v>
      </c>
      <c r="C475" t="s">
        <v>821</v>
      </c>
      <c r="D475" t="s">
        <v>822</v>
      </c>
      <c r="E475" t="s">
        <v>823</v>
      </c>
      <c r="F475" t="s">
        <v>824</v>
      </c>
      <c r="G475" t="s">
        <v>825</v>
      </c>
      <c r="H475" t="s">
        <v>860</v>
      </c>
      <c r="I475">
        <v>303</v>
      </c>
      <c r="J475" t="s">
        <v>861</v>
      </c>
      <c r="K475" t="s">
        <v>828</v>
      </c>
      <c r="L475" t="s">
        <v>606</v>
      </c>
      <c r="M475">
        <v>0</v>
      </c>
      <c r="N475">
        <v>0</v>
      </c>
      <c r="O475">
        <v>0</v>
      </c>
      <c r="P475">
        <v>0</v>
      </c>
      <c r="Q475">
        <v>84515</v>
      </c>
      <c r="R475">
        <v>0</v>
      </c>
      <c r="S475">
        <v>84515</v>
      </c>
      <c r="T475">
        <v>0</v>
      </c>
      <c r="U475">
        <v>84515</v>
      </c>
      <c r="V475">
        <v>1</v>
      </c>
    </row>
    <row r="476" spans="1:22" x14ac:dyDescent="0.3">
      <c r="A476">
        <v>202324</v>
      </c>
      <c r="B476" t="s">
        <v>820</v>
      </c>
      <c r="C476" t="s">
        <v>821</v>
      </c>
      <c r="D476" t="s">
        <v>822</v>
      </c>
      <c r="E476" t="s">
        <v>823</v>
      </c>
      <c r="F476" t="s">
        <v>824</v>
      </c>
      <c r="G476" t="s">
        <v>825</v>
      </c>
      <c r="H476" t="s">
        <v>860</v>
      </c>
      <c r="I476">
        <v>303</v>
      </c>
      <c r="J476" t="s">
        <v>861</v>
      </c>
      <c r="K476" t="s">
        <v>828</v>
      </c>
      <c r="L476" t="s">
        <v>606</v>
      </c>
      <c r="M476">
        <v>0</v>
      </c>
      <c r="N476">
        <v>91885</v>
      </c>
      <c r="O476">
        <v>34546</v>
      </c>
      <c r="P476">
        <v>0</v>
      </c>
      <c r="Q476">
        <v>0</v>
      </c>
      <c r="R476">
        <v>60171</v>
      </c>
      <c r="S476">
        <v>186603</v>
      </c>
      <c r="T476">
        <v>0</v>
      </c>
      <c r="U476">
        <v>186603</v>
      </c>
      <c r="V476">
        <v>3</v>
      </c>
    </row>
    <row r="477" spans="1:22" x14ac:dyDescent="0.3">
      <c r="A477">
        <v>202122</v>
      </c>
      <c r="B477" t="s">
        <v>820</v>
      </c>
      <c r="C477" t="s">
        <v>821</v>
      </c>
      <c r="D477" t="s">
        <v>822</v>
      </c>
      <c r="E477" t="s">
        <v>823</v>
      </c>
      <c r="F477" t="s">
        <v>824</v>
      </c>
      <c r="G477" t="s">
        <v>825</v>
      </c>
      <c r="H477" t="s">
        <v>860</v>
      </c>
      <c r="I477">
        <v>303</v>
      </c>
      <c r="J477" t="s">
        <v>861</v>
      </c>
      <c r="K477" t="s">
        <v>828</v>
      </c>
      <c r="L477" t="s">
        <v>609</v>
      </c>
      <c r="M477" t="s">
        <v>829</v>
      </c>
      <c r="N477" t="s">
        <v>829</v>
      </c>
      <c r="O477" t="s">
        <v>829</v>
      </c>
      <c r="P477" t="s">
        <v>829</v>
      </c>
      <c r="Q477">
        <v>0</v>
      </c>
      <c r="R477" t="s">
        <v>829</v>
      </c>
      <c r="S477">
        <v>0</v>
      </c>
      <c r="T477">
        <v>0</v>
      </c>
      <c r="U477">
        <v>0</v>
      </c>
      <c r="V477">
        <v>0</v>
      </c>
    </row>
    <row r="478" spans="1:22" x14ac:dyDescent="0.3">
      <c r="A478">
        <v>202223</v>
      </c>
      <c r="B478" t="s">
        <v>820</v>
      </c>
      <c r="C478" t="s">
        <v>821</v>
      </c>
      <c r="D478" t="s">
        <v>822</v>
      </c>
      <c r="E478" t="s">
        <v>823</v>
      </c>
      <c r="F478" t="s">
        <v>824</v>
      </c>
      <c r="G478" t="s">
        <v>825</v>
      </c>
      <c r="H478" t="s">
        <v>860</v>
      </c>
      <c r="I478">
        <v>303</v>
      </c>
      <c r="J478" t="s">
        <v>861</v>
      </c>
      <c r="K478" t="s">
        <v>828</v>
      </c>
      <c r="L478" t="s">
        <v>609</v>
      </c>
      <c r="M478" t="s">
        <v>829</v>
      </c>
      <c r="N478" t="s">
        <v>829</v>
      </c>
      <c r="O478" t="s">
        <v>829</v>
      </c>
      <c r="P478" t="s">
        <v>829</v>
      </c>
      <c r="Q478">
        <v>0</v>
      </c>
      <c r="R478" t="s">
        <v>829</v>
      </c>
      <c r="S478">
        <v>0</v>
      </c>
      <c r="T478">
        <v>0</v>
      </c>
      <c r="U478">
        <v>0</v>
      </c>
      <c r="V478">
        <v>0</v>
      </c>
    </row>
    <row r="479" spans="1:22" x14ac:dyDescent="0.3">
      <c r="A479">
        <v>202122</v>
      </c>
      <c r="B479" t="s">
        <v>820</v>
      </c>
      <c r="C479" t="s">
        <v>821</v>
      </c>
      <c r="D479" t="s">
        <v>822</v>
      </c>
      <c r="E479" t="s">
        <v>823</v>
      </c>
      <c r="F479" t="s">
        <v>824</v>
      </c>
      <c r="G479" t="s">
        <v>825</v>
      </c>
      <c r="H479" t="s">
        <v>860</v>
      </c>
      <c r="I479">
        <v>303</v>
      </c>
      <c r="J479" t="s">
        <v>861</v>
      </c>
      <c r="K479" t="s">
        <v>828</v>
      </c>
      <c r="L479" t="s">
        <v>830</v>
      </c>
      <c r="M479">
        <v>0</v>
      </c>
      <c r="N479">
        <v>226710</v>
      </c>
      <c r="O479">
        <v>170310</v>
      </c>
      <c r="P479">
        <v>7250</v>
      </c>
      <c r="Q479">
        <v>1215</v>
      </c>
      <c r="R479">
        <v>0</v>
      </c>
      <c r="S479">
        <v>405485</v>
      </c>
      <c r="T479">
        <v>0</v>
      </c>
      <c r="U479">
        <v>405485</v>
      </c>
      <c r="V479">
        <v>6</v>
      </c>
    </row>
    <row r="480" spans="1:22" x14ac:dyDescent="0.3">
      <c r="A480">
        <v>202223</v>
      </c>
      <c r="B480" t="s">
        <v>820</v>
      </c>
      <c r="C480" t="s">
        <v>821</v>
      </c>
      <c r="D480" t="s">
        <v>822</v>
      </c>
      <c r="E480" t="s">
        <v>823</v>
      </c>
      <c r="F480" t="s">
        <v>824</v>
      </c>
      <c r="G480" t="s">
        <v>825</v>
      </c>
      <c r="H480" t="s">
        <v>860</v>
      </c>
      <c r="I480">
        <v>303</v>
      </c>
      <c r="J480" t="s">
        <v>861</v>
      </c>
      <c r="K480" t="s">
        <v>828</v>
      </c>
      <c r="L480" t="s">
        <v>830</v>
      </c>
      <c r="M480">
        <v>0</v>
      </c>
      <c r="N480">
        <v>263281</v>
      </c>
      <c r="O480">
        <v>199426</v>
      </c>
      <c r="P480">
        <v>9152</v>
      </c>
      <c r="Q480">
        <v>1438</v>
      </c>
      <c r="R480">
        <v>0</v>
      </c>
      <c r="S480">
        <v>473297</v>
      </c>
      <c r="T480">
        <v>0</v>
      </c>
      <c r="U480">
        <v>473297</v>
      </c>
      <c r="V480">
        <v>8</v>
      </c>
    </row>
    <row r="481" spans="1:22" x14ac:dyDescent="0.3">
      <c r="A481">
        <v>202324</v>
      </c>
      <c r="B481" t="s">
        <v>820</v>
      </c>
      <c r="C481" t="s">
        <v>821</v>
      </c>
      <c r="D481" t="s">
        <v>822</v>
      </c>
      <c r="E481" t="s">
        <v>823</v>
      </c>
      <c r="F481" t="s">
        <v>824</v>
      </c>
      <c r="G481" t="s">
        <v>825</v>
      </c>
      <c r="H481" t="s">
        <v>860</v>
      </c>
      <c r="I481">
        <v>303</v>
      </c>
      <c r="J481" t="s">
        <v>861</v>
      </c>
      <c r="K481" t="s">
        <v>828</v>
      </c>
      <c r="L481" t="s">
        <v>830</v>
      </c>
      <c r="M481">
        <v>0</v>
      </c>
      <c r="N481">
        <v>198094</v>
      </c>
      <c r="O481">
        <v>149623</v>
      </c>
      <c r="P481">
        <v>7678</v>
      </c>
      <c r="Q481">
        <v>1077</v>
      </c>
      <c r="R481">
        <v>0</v>
      </c>
      <c r="S481">
        <v>356472</v>
      </c>
      <c r="T481">
        <v>0</v>
      </c>
      <c r="U481">
        <v>356472</v>
      </c>
      <c r="V481">
        <v>6</v>
      </c>
    </row>
    <row r="482" spans="1:22" x14ac:dyDescent="0.3">
      <c r="A482">
        <v>202122</v>
      </c>
      <c r="B482" t="s">
        <v>820</v>
      </c>
      <c r="C482" t="s">
        <v>821</v>
      </c>
      <c r="D482" t="s">
        <v>822</v>
      </c>
      <c r="E482" t="s">
        <v>823</v>
      </c>
      <c r="F482" t="s">
        <v>824</v>
      </c>
      <c r="G482" t="s">
        <v>825</v>
      </c>
      <c r="H482" t="s">
        <v>860</v>
      </c>
      <c r="I482">
        <v>303</v>
      </c>
      <c r="J482" t="s">
        <v>861</v>
      </c>
      <c r="K482" t="s">
        <v>828</v>
      </c>
      <c r="L482" t="s">
        <v>537</v>
      </c>
      <c r="M482">
        <v>249909</v>
      </c>
      <c r="N482">
        <v>4116389</v>
      </c>
      <c r="O482">
        <v>3340613</v>
      </c>
      <c r="P482">
        <v>9242001</v>
      </c>
      <c r="Q482">
        <v>1720497</v>
      </c>
      <c r="R482">
        <v>2623650</v>
      </c>
      <c r="S482">
        <v>21293059</v>
      </c>
      <c r="T482">
        <v>0</v>
      </c>
      <c r="U482">
        <v>21293059</v>
      </c>
      <c r="V482">
        <v>341</v>
      </c>
    </row>
    <row r="483" spans="1:22" x14ac:dyDescent="0.3">
      <c r="A483">
        <v>202223</v>
      </c>
      <c r="B483" t="s">
        <v>820</v>
      </c>
      <c r="C483" t="s">
        <v>821</v>
      </c>
      <c r="D483" t="s">
        <v>822</v>
      </c>
      <c r="E483" t="s">
        <v>823</v>
      </c>
      <c r="F483" t="s">
        <v>824</v>
      </c>
      <c r="G483" t="s">
        <v>825</v>
      </c>
      <c r="H483" t="s">
        <v>860</v>
      </c>
      <c r="I483">
        <v>303</v>
      </c>
      <c r="J483" t="s">
        <v>861</v>
      </c>
      <c r="K483" t="s">
        <v>828</v>
      </c>
      <c r="L483" t="s">
        <v>537</v>
      </c>
      <c r="M483">
        <v>334041</v>
      </c>
      <c r="N483">
        <v>5259152</v>
      </c>
      <c r="O483">
        <v>3212060</v>
      </c>
      <c r="P483">
        <v>11563110</v>
      </c>
      <c r="Q483">
        <v>1640128</v>
      </c>
      <c r="R483">
        <v>1839788</v>
      </c>
      <c r="S483">
        <v>23848279</v>
      </c>
      <c r="T483">
        <v>0</v>
      </c>
      <c r="U483">
        <v>23848279</v>
      </c>
      <c r="V483">
        <v>381</v>
      </c>
    </row>
    <row r="484" spans="1:22" x14ac:dyDescent="0.3">
      <c r="A484">
        <v>202324</v>
      </c>
      <c r="B484" t="s">
        <v>820</v>
      </c>
      <c r="C484" t="s">
        <v>821</v>
      </c>
      <c r="D484" t="s">
        <v>822</v>
      </c>
      <c r="E484" t="s">
        <v>823</v>
      </c>
      <c r="F484" t="s">
        <v>824</v>
      </c>
      <c r="G484" t="s">
        <v>825</v>
      </c>
      <c r="H484" t="s">
        <v>860</v>
      </c>
      <c r="I484">
        <v>303</v>
      </c>
      <c r="J484" t="s">
        <v>861</v>
      </c>
      <c r="K484" t="s">
        <v>828</v>
      </c>
      <c r="L484" t="s">
        <v>537</v>
      </c>
      <c r="M484">
        <v>500046</v>
      </c>
      <c r="N484">
        <v>5973139</v>
      </c>
      <c r="O484">
        <v>3342115</v>
      </c>
      <c r="P484">
        <v>12701204</v>
      </c>
      <c r="Q484">
        <v>1789489</v>
      </c>
      <c r="R484">
        <v>3020110</v>
      </c>
      <c r="S484">
        <v>27326103</v>
      </c>
      <c r="T484">
        <v>0</v>
      </c>
      <c r="U484">
        <v>27326103</v>
      </c>
      <c r="V484">
        <v>442</v>
      </c>
    </row>
    <row r="485" spans="1:22" x14ac:dyDescent="0.3">
      <c r="A485">
        <v>202122</v>
      </c>
      <c r="B485" t="s">
        <v>820</v>
      </c>
      <c r="C485" t="s">
        <v>821</v>
      </c>
      <c r="D485" t="s">
        <v>822</v>
      </c>
      <c r="E485" t="s">
        <v>823</v>
      </c>
      <c r="F485" t="s">
        <v>824</v>
      </c>
      <c r="G485" t="s">
        <v>825</v>
      </c>
      <c r="H485" t="s">
        <v>860</v>
      </c>
      <c r="I485">
        <v>303</v>
      </c>
      <c r="J485" t="s">
        <v>861</v>
      </c>
      <c r="K485" t="s">
        <v>828</v>
      </c>
      <c r="L485" t="s">
        <v>572</v>
      </c>
      <c r="M485">
        <v>0</v>
      </c>
      <c r="N485">
        <v>0</v>
      </c>
      <c r="O485">
        <v>0</v>
      </c>
      <c r="P485">
        <v>8097562</v>
      </c>
      <c r="Q485">
        <v>0</v>
      </c>
      <c r="R485">
        <v>0</v>
      </c>
      <c r="S485">
        <v>8097562</v>
      </c>
      <c r="T485">
        <v>0</v>
      </c>
      <c r="U485">
        <v>8097562</v>
      </c>
      <c r="V485">
        <v>130</v>
      </c>
    </row>
    <row r="486" spans="1:22" x14ac:dyDescent="0.3">
      <c r="A486">
        <v>202223</v>
      </c>
      <c r="B486" t="s">
        <v>820</v>
      </c>
      <c r="C486" t="s">
        <v>821</v>
      </c>
      <c r="D486" t="s">
        <v>822</v>
      </c>
      <c r="E486" t="s">
        <v>823</v>
      </c>
      <c r="F486" t="s">
        <v>824</v>
      </c>
      <c r="G486" t="s">
        <v>825</v>
      </c>
      <c r="H486" t="s">
        <v>860</v>
      </c>
      <c r="I486">
        <v>303</v>
      </c>
      <c r="J486" t="s">
        <v>861</v>
      </c>
      <c r="K486" t="s">
        <v>828</v>
      </c>
      <c r="L486" t="s">
        <v>572</v>
      </c>
      <c r="M486">
        <v>0</v>
      </c>
      <c r="N486">
        <v>0</v>
      </c>
      <c r="O486">
        <v>0</v>
      </c>
      <c r="P486">
        <v>6809878</v>
      </c>
      <c r="Q486">
        <v>0</v>
      </c>
      <c r="R486">
        <v>0</v>
      </c>
      <c r="S486">
        <v>6809878</v>
      </c>
      <c r="T486">
        <v>0</v>
      </c>
      <c r="U486">
        <v>6809878</v>
      </c>
      <c r="V486">
        <v>109</v>
      </c>
    </row>
    <row r="487" spans="1:22" x14ac:dyDescent="0.3">
      <c r="A487">
        <v>202324</v>
      </c>
      <c r="B487" t="s">
        <v>820</v>
      </c>
      <c r="C487" t="s">
        <v>821</v>
      </c>
      <c r="D487" t="s">
        <v>822</v>
      </c>
      <c r="E487" t="s">
        <v>823</v>
      </c>
      <c r="F487" t="s">
        <v>824</v>
      </c>
      <c r="G487" t="s">
        <v>825</v>
      </c>
      <c r="H487" t="s">
        <v>860</v>
      </c>
      <c r="I487">
        <v>303</v>
      </c>
      <c r="J487" t="s">
        <v>861</v>
      </c>
      <c r="K487" t="s">
        <v>828</v>
      </c>
      <c r="L487" t="s">
        <v>572</v>
      </c>
      <c r="M487">
        <v>0</v>
      </c>
      <c r="N487">
        <v>0</v>
      </c>
      <c r="O487">
        <v>0</v>
      </c>
      <c r="P487">
        <v>6786026</v>
      </c>
      <c r="Q487">
        <v>0</v>
      </c>
      <c r="R487">
        <v>0</v>
      </c>
      <c r="S487">
        <v>6786026</v>
      </c>
      <c r="T487">
        <v>0</v>
      </c>
      <c r="U487">
        <v>6786026</v>
      </c>
      <c r="V487">
        <v>110</v>
      </c>
    </row>
    <row r="488" spans="1:22" x14ac:dyDescent="0.3">
      <c r="A488">
        <v>202122</v>
      </c>
      <c r="B488" t="s">
        <v>820</v>
      </c>
      <c r="C488" t="s">
        <v>821</v>
      </c>
      <c r="D488" t="s">
        <v>822</v>
      </c>
      <c r="E488" t="s">
        <v>823</v>
      </c>
      <c r="F488" t="s">
        <v>824</v>
      </c>
      <c r="G488" t="s">
        <v>825</v>
      </c>
      <c r="H488" t="s">
        <v>860</v>
      </c>
      <c r="I488">
        <v>303</v>
      </c>
      <c r="J488" t="s">
        <v>861</v>
      </c>
      <c r="K488" t="s">
        <v>828</v>
      </c>
      <c r="L488" t="s">
        <v>539</v>
      </c>
      <c r="M488">
        <v>0</v>
      </c>
      <c r="N488">
        <v>0</v>
      </c>
      <c r="O488">
        <v>0</v>
      </c>
      <c r="P488" t="s">
        <v>829</v>
      </c>
      <c r="Q488" t="s">
        <v>829</v>
      </c>
      <c r="R488" t="s">
        <v>829</v>
      </c>
      <c r="S488">
        <v>0</v>
      </c>
      <c r="T488">
        <v>0</v>
      </c>
      <c r="U488">
        <v>0</v>
      </c>
      <c r="V488">
        <v>0</v>
      </c>
    </row>
    <row r="489" spans="1:22" x14ac:dyDescent="0.3">
      <c r="A489">
        <v>202223</v>
      </c>
      <c r="B489" t="s">
        <v>820</v>
      </c>
      <c r="C489" t="s">
        <v>821</v>
      </c>
      <c r="D489" t="s">
        <v>822</v>
      </c>
      <c r="E489" t="s">
        <v>823</v>
      </c>
      <c r="F489" t="s">
        <v>824</v>
      </c>
      <c r="G489" t="s">
        <v>825</v>
      </c>
      <c r="H489" t="s">
        <v>860</v>
      </c>
      <c r="I489">
        <v>303</v>
      </c>
      <c r="J489" t="s">
        <v>861</v>
      </c>
      <c r="K489" t="s">
        <v>828</v>
      </c>
      <c r="L489" t="s">
        <v>539</v>
      </c>
      <c r="M489">
        <v>0</v>
      </c>
      <c r="N489">
        <v>38025</v>
      </c>
      <c r="O489">
        <v>0</v>
      </c>
      <c r="P489" t="s">
        <v>829</v>
      </c>
      <c r="Q489" t="s">
        <v>829</v>
      </c>
      <c r="R489" t="s">
        <v>829</v>
      </c>
      <c r="S489">
        <v>38025</v>
      </c>
      <c r="T489">
        <v>0</v>
      </c>
      <c r="U489">
        <v>38025</v>
      </c>
      <c r="V489">
        <v>1</v>
      </c>
    </row>
    <row r="490" spans="1:22" x14ac:dyDescent="0.3">
      <c r="A490">
        <v>202324</v>
      </c>
      <c r="B490" t="s">
        <v>820</v>
      </c>
      <c r="C490" t="s">
        <v>821</v>
      </c>
      <c r="D490" t="s">
        <v>822</v>
      </c>
      <c r="E490" t="s">
        <v>823</v>
      </c>
      <c r="F490" t="s">
        <v>824</v>
      </c>
      <c r="G490" t="s">
        <v>825</v>
      </c>
      <c r="H490" t="s">
        <v>860</v>
      </c>
      <c r="I490">
        <v>303</v>
      </c>
      <c r="J490" t="s">
        <v>861</v>
      </c>
      <c r="K490" t="s">
        <v>828</v>
      </c>
      <c r="L490" t="s">
        <v>539</v>
      </c>
      <c r="M490">
        <v>0</v>
      </c>
      <c r="N490">
        <v>38025</v>
      </c>
      <c r="O490">
        <v>0</v>
      </c>
      <c r="P490" t="s">
        <v>829</v>
      </c>
      <c r="Q490" t="s">
        <v>829</v>
      </c>
      <c r="R490" t="s">
        <v>829</v>
      </c>
      <c r="S490">
        <v>38025</v>
      </c>
      <c r="T490">
        <v>0</v>
      </c>
      <c r="U490">
        <v>38025</v>
      </c>
      <c r="V490">
        <v>1</v>
      </c>
    </row>
    <row r="491" spans="1:22" x14ac:dyDescent="0.3">
      <c r="A491">
        <v>202122</v>
      </c>
      <c r="B491" t="s">
        <v>820</v>
      </c>
      <c r="C491" t="s">
        <v>821</v>
      </c>
      <c r="D491" t="s">
        <v>822</v>
      </c>
      <c r="E491" t="s">
        <v>823</v>
      </c>
      <c r="F491" t="s">
        <v>824</v>
      </c>
      <c r="G491" t="s">
        <v>825</v>
      </c>
      <c r="H491" t="s">
        <v>860</v>
      </c>
      <c r="I491">
        <v>303</v>
      </c>
      <c r="J491" t="s">
        <v>861</v>
      </c>
      <c r="K491" t="s">
        <v>828</v>
      </c>
      <c r="L491" t="s">
        <v>541</v>
      </c>
      <c r="M491">
        <v>559000</v>
      </c>
      <c r="N491">
        <v>615876</v>
      </c>
      <c r="O491">
        <v>478046</v>
      </c>
      <c r="P491">
        <v>39850</v>
      </c>
      <c r="Q491">
        <v>3263</v>
      </c>
      <c r="R491">
        <v>77832</v>
      </c>
      <c r="S491">
        <v>1773867</v>
      </c>
      <c r="T491">
        <v>0</v>
      </c>
      <c r="U491">
        <v>1773867</v>
      </c>
      <c r="V491">
        <v>28</v>
      </c>
    </row>
    <row r="492" spans="1:22" x14ac:dyDescent="0.3">
      <c r="A492">
        <v>202223</v>
      </c>
      <c r="B492" t="s">
        <v>820</v>
      </c>
      <c r="C492" t="s">
        <v>821</v>
      </c>
      <c r="D492" t="s">
        <v>822</v>
      </c>
      <c r="E492" t="s">
        <v>823</v>
      </c>
      <c r="F492" t="s">
        <v>824</v>
      </c>
      <c r="G492" t="s">
        <v>825</v>
      </c>
      <c r="H492" t="s">
        <v>860</v>
      </c>
      <c r="I492">
        <v>303</v>
      </c>
      <c r="J492" t="s">
        <v>861</v>
      </c>
      <c r="K492" t="s">
        <v>828</v>
      </c>
      <c r="L492" t="s">
        <v>541</v>
      </c>
      <c r="M492">
        <v>553410</v>
      </c>
      <c r="N492">
        <v>596401</v>
      </c>
      <c r="O492">
        <v>424886</v>
      </c>
      <c r="P492">
        <v>148769</v>
      </c>
      <c r="Q492">
        <v>3102</v>
      </c>
      <c r="R492">
        <v>39727</v>
      </c>
      <c r="S492">
        <v>1766295</v>
      </c>
      <c r="T492">
        <v>0</v>
      </c>
      <c r="U492">
        <v>1766295</v>
      </c>
      <c r="V492">
        <v>28</v>
      </c>
    </row>
    <row r="493" spans="1:22" x14ac:dyDescent="0.3">
      <c r="A493">
        <v>202324</v>
      </c>
      <c r="B493" t="s">
        <v>820</v>
      </c>
      <c r="C493" t="s">
        <v>821</v>
      </c>
      <c r="D493" t="s">
        <v>822</v>
      </c>
      <c r="E493" t="s">
        <v>823</v>
      </c>
      <c r="F493" t="s">
        <v>824</v>
      </c>
      <c r="G493" t="s">
        <v>825</v>
      </c>
      <c r="H493" t="s">
        <v>860</v>
      </c>
      <c r="I493">
        <v>303</v>
      </c>
      <c r="J493" t="s">
        <v>861</v>
      </c>
      <c r="K493" t="s">
        <v>828</v>
      </c>
      <c r="L493" t="s">
        <v>541</v>
      </c>
      <c r="M493">
        <v>669975</v>
      </c>
      <c r="N493">
        <v>1021481</v>
      </c>
      <c r="O493">
        <v>608625</v>
      </c>
      <c r="P493">
        <v>60138</v>
      </c>
      <c r="Q493">
        <v>3389</v>
      </c>
      <c r="R493">
        <v>49000</v>
      </c>
      <c r="S493">
        <v>2412610</v>
      </c>
      <c r="T493">
        <v>0</v>
      </c>
      <c r="U493">
        <v>2412610</v>
      </c>
      <c r="V493">
        <v>39</v>
      </c>
    </row>
    <row r="494" spans="1:22" x14ac:dyDescent="0.3">
      <c r="A494">
        <v>202122</v>
      </c>
      <c r="B494" t="s">
        <v>820</v>
      </c>
      <c r="C494" t="s">
        <v>821</v>
      </c>
      <c r="D494" t="s">
        <v>822</v>
      </c>
      <c r="E494" t="s">
        <v>823</v>
      </c>
      <c r="F494" t="s">
        <v>824</v>
      </c>
      <c r="G494" t="s">
        <v>825</v>
      </c>
      <c r="H494" t="s">
        <v>860</v>
      </c>
      <c r="I494">
        <v>303</v>
      </c>
      <c r="J494" t="s">
        <v>861</v>
      </c>
      <c r="K494" t="s">
        <v>828</v>
      </c>
      <c r="L494" t="s">
        <v>831</v>
      </c>
      <c r="M494" t="s">
        <v>829</v>
      </c>
      <c r="N494" t="s">
        <v>829</v>
      </c>
      <c r="O494" t="s">
        <v>829</v>
      </c>
      <c r="P494">
        <v>0</v>
      </c>
      <c r="Q494">
        <v>0</v>
      </c>
      <c r="R494" t="s">
        <v>829</v>
      </c>
      <c r="S494">
        <v>0</v>
      </c>
      <c r="T494">
        <v>0</v>
      </c>
      <c r="U494">
        <v>0</v>
      </c>
      <c r="V494">
        <v>0</v>
      </c>
    </row>
    <row r="495" spans="1:22" x14ac:dyDescent="0.3">
      <c r="A495">
        <v>202223</v>
      </c>
      <c r="B495" t="s">
        <v>820</v>
      </c>
      <c r="C495" t="s">
        <v>821</v>
      </c>
      <c r="D495" t="s">
        <v>822</v>
      </c>
      <c r="E495" t="s">
        <v>823</v>
      </c>
      <c r="F495" t="s">
        <v>824</v>
      </c>
      <c r="G495" t="s">
        <v>825</v>
      </c>
      <c r="H495" t="s">
        <v>860</v>
      </c>
      <c r="I495">
        <v>303</v>
      </c>
      <c r="J495" t="s">
        <v>861</v>
      </c>
      <c r="K495" t="s">
        <v>828</v>
      </c>
      <c r="L495" t="s">
        <v>831</v>
      </c>
      <c r="M495" t="s">
        <v>829</v>
      </c>
      <c r="N495" t="s">
        <v>829</v>
      </c>
      <c r="O495" t="s">
        <v>829</v>
      </c>
      <c r="P495">
        <v>0</v>
      </c>
      <c r="Q495">
        <v>0</v>
      </c>
      <c r="R495" t="s">
        <v>829</v>
      </c>
      <c r="S495">
        <v>0</v>
      </c>
      <c r="T495">
        <v>0</v>
      </c>
      <c r="U495">
        <v>0</v>
      </c>
      <c r="V495">
        <v>0</v>
      </c>
    </row>
    <row r="496" spans="1:22" x14ac:dyDescent="0.3">
      <c r="A496">
        <v>202324</v>
      </c>
      <c r="B496" t="s">
        <v>820</v>
      </c>
      <c r="C496" t="s">
        <v>821</v>
      </c>
      <c r="D496" t="s">
        <v>822</v>
      </c>
      <c r="E496" t="s">
        <v>823</v>
      </c>
      <c r="F496" t="s">
        <v>824</v>
      </c>
      <c r="G496" t="s">
        <v>825</v>
      </c>
      <c r="H496" t="s">
        <v>860</v>
      </c>
      <c r="I496">
        <v>303</v>
      </c>
      <c r="J496" t="s">
        <v>861</v>
      </c>
      <c r="K496" t="s">
        <v>828</v>
      </c>
      <c r="L496" t="s">
        <v>831</v>
      </c>
      <c r="M496" t="s">
        <v>829</v>
      </c>
      <c r="N496" t="s">
        <v>829</v>
      </c>
      <c r="O496" t="s">
        <v>829</v>
      </c>
      <c r="P496">
        <v>0</v>
      </c>
      <c r="Q496">
        <v>0</v>
      </c>
      <c r="R496" t="s">
        <v>829</v>
      </c>
      <c r="S496">
        <v>0</v>
      </c>
      <c r="T496">
        <v>0</v>
      </c>
      <c r="U496">
        <v>0</v>
      </c>
      <c r="V496">
        <v>0</v>
      </c>
    </row>
    <row r="497" spans="1:22" x14ac:dyDescent="0.3">
      <c r="A497">
        <v>202122</v>
      </c>
      <c r="B497" t="s">
        <v>820</v>
      </c>
      <c r="C497" t="s">
        <v>821</v>
      </c>
      <c r="D497" t="s">
        <v>822</v>
      </c>
      <c r="E497" t="s">
        <v>823</v>
      </c>
      <c r="F497" t="s">
        <v>824</v>
      </c>
      <c r="G497" t="s">
        <v>825</v>
      </c>
      <c r="H497" t="s">
        <v>860</v>
      </c>
      <c r="I497">
        <v>303</v>
      </c>
      <c r="J497" t="s">
        <v>861</v>
      </c>
      <c r="K497" t="s">
        <v>828</v>
      </c>
      <c r="L497" t="s">
        <v>832</v>
      </c>
      <c r="M497">
        <v>0</v>
      </c>
      <c r="N497">
        <v>0</v>
      </c>
      <c r="O497">
        <v>0</v>
      </c>
      <c r="P497">
        <v>0</v>
      </c>
      <c r="Q497">
        <v>71519</v>
      </c>
      <c r="R497">
        <v>0</v>
      </c>
      <c r="S497">
        <v>71519</v>
      </c>
      <c r="T497">
        <v>0</v>
      </c>
      <c r="U497">
        <v>71519</v>
      </c>
      <c r="V497">
        <v>1</v>
      </c>
    </row>
    <row r="498" spans="1:22" x14ac:dyDescent="0.3">
      <c r="A498">
        <v>202223</v>
      </c>
      <c r="B498" t="s">
        <v>820</v>
      </c>
      <c r="C498" t="s">
        <v>821</v>
      </c>
      <c r="D498" t="s">
        <v>822</v>
      </c>
      <c r="E498" t="s">
        <v>823</v>
      </c>
      <c r="F498" t="s">
        <v>824</v>
      </c>
      <c r="G498" t="s">
        <v>825</v>
      </c>
      <c r="H498" t="s">
        <v>860</v>
      </c>
      <c r="I498">
        <v>303</v>
      </c>
      <c r="J498" t="s">
        <v>861</v>
      </c>
      <c r="K498" t="s">
        <v>828</v>
      </c>
      <c r="L498" t="s">
        <v>832</v>
      </c>
      <c r="M498">
        <v>0</v>
      </c>
      <c r="N498">
        <v>0</v>
      </c>
      <c r="O498">
        <v>0</v>
      </c>
      <c r="P498">
        <v>0</v>
      </c>
      <c r="Q498">
        <v>546585</v>
      </c>
      <c r="R498">
        <v>0</v>
      </c>
      <c r="S498">
        <v>546585</v>
      </c>
      <c r="T498">
        <v>0</v>
      </c>
      <c r="U498">
        <v>546585</v>
      </c>
      <c r="V498">
        <v>9</v>
      </c>
    </row>
    <row r="499" spans="1:22" x14ac:dyDescent="0.3">
      <c r="A499">
        <v>202324</v>
      </c>
      <c r="B499" t="s">
        <v>820</v>
      </c>
      <c r="C499" t="s">
        <v>821</v>
      </c>
      <c r="D499" t="s">
        <v>822</v>
      </c>
      <c r="E499" t="s">
        <v>823</v>
      </c>
      <c r="F499" t="s">
        <v>824</v>
      </c>
      <c r="G499" t="s">
        <v>825</v>
      </c>
      <c r="H499" t="s">
        <v>860</v>
      </c>
      <c r="I499">
        <v>303</v>
      </c>
      <c r="J499" t="s">
        <v>861</v>
      </c>
      <c r="K499" t="s">
        <v>828</v>
      </c>
      <c r="L499" t="s">
        <v>832</v>
      </c>
      <c r="M499">
        <v>0</v>
      </c>
      <c r="N499">
        <v>0</v>
      </c>
      <c r="O499">
        <v>0</v>
      </c>
      <c r="P499">
        <v>0</v>
      </c>
      <c r="Q499">
        <v>712572</v>
      </c>
      <c r="R499">
        <v>0</v>
      </c>
      <c r="S499">
        <v>712572</v>
      </c>
      <c r="T499">
        <v>0</v>
      </c>
      <c r="U499">
        <v>712572</v>
      </c>
      <c r="V499">
        <v>12</v>
      </c>
    </row>
    <row r="500" spans="1:22" x14ac:dyDescent="0.3">
      <c r="A500">
        <v>202122</v>
      </c>
      <c r="B500" t="s">
        <v>820</v>
      </c>
      <c r="C500" t="s">
        <v>821</v>
      </c>
      <c r="D500" t="s">
        <v>822</v>
      </c>
      <c r="E500" t="s">
        <v>823</v>
      </c>
      <c r="F500" t="s">
        <v>824</v>
      </c>
      <c r="G500" t="s">
        <v>825</v>
      </c>
      <c r="H500" t="s">
        <v>860</v>
      </c>
      <c r="I500">
        <v>303</v>
      </c>
      <c r="J500" t="s">
        <v>861</v>
      </c>
      <c r="K500" t="s">
        <v>828</v>
      </c>
      <c r="L500" t="s">
        <v>544</v>
      </c>
      <c r="M500">
        <v>0</v>
      </c>
      <c r="N500">
        <v>208260</v>
      </c>
      <c r="O500">
        <v>156460</v>
      </c>
      <c r="P500">
        <v>6650</v>
      </c>
      <c r="Q500">
        <v>1125</v>
      </c>
      <c r="R500">
        <v>0</v>
      </c>
      <c r="S500">
        <v>372495</v>
      </c>
      <c r="T500">
        <v>0</v>
      </c>
      <c r="U500">
        <v>372495</v>
      </c>
      <c r="V500">
        <v>6</v>
      </c>
    </row>
    <row r="501" spans="1:22" x14ac:dyDescent="0.3">
      <c r="A501">
        <v>202223</v>
      </c>
      <c r="B501" t="s">
        <v>820</v>
      </c>
      <c r="C501" t="s">
        <v>821</v>
      </c>
      <c r="D501" t="s">
        <v>822</v>
      </c>
      <c r="E501" t="s">
        <v>823</v>
      </c>
      <c r="F501" t="s">
        <v>824</v>
      </c>
      <c r="G501" t="s">
        <v>825</v>
      </c>
      <c r="H501" t="s">
        <v>860</v>
      </c>
      <c r="I501">
        <v>303</v>
      </c>
      <c r="J501" t="s">
        <v>861</v>
      </c>
      <c r="K501" t="s">
        <v>828</v>
      </c>
      <c r="L501" t="s">
        <v>544</v>
      </c>
      <c r="M501">
        <v>0</v>
      </c>
      <c r="N501">
        <v>66887</v>
      </c>
      <c r="O501">
        <v>50665</v>
      </c>
      <c r="P501">
        <v>2325</v>
      </c>
      <c r="Q501">
        <v>252365</v>
      </c>
      <c r="R501">
        <v>0</v>
      </c>
      <c r="S501">
        <v>372242</v>
      </c>
      <c r="T501">
        <v>0</v>
      </c>
      <c r="U501">
        <v>372242</v>
      </c>
      <c r="V501">
        <v>6</v>
      </c>
    </row>
    <row r="502" spans="1:22" x14ac:dyDescent="0.3">
      <c r="A502">
        <v>202324</v>
      </c>
      <c r="B502" t="s">
        <v>820</v>
      </c>
      <c r="C502" t="s">
        <v>821</v>
      </c>
      <c r="D502" t="s">
        <v>822</v>
      </c>
      <c r="E502" t="s">
        <v>823</v>
      </c>
      <c r="F502" t="s">
        <v>824</v>
      </c>
      <c r="G502" t="s">
        <v>825</v>
      </c>
      <c r="H502" t="s">
        <v>860</v>
      </c>
      <c r="I502">
        <v>303</v>
      </c>
      <c r="J502" t="s">
        <v>861</v>
      </c>
      <c r="K502" t="s">
        <v>828</v>
      </c>
      <c r="L502" t="s">
        <v>544</v>
      </c>
      <c r="M502">
        <v>0</v>
      </c>
      <c r="N502">
        <v>230797</v>
      </c>
      <c r="O502">
        <v>174323</v>
      </c>
      <c r="P502">
        <v>8946</v>
      </c>
      <c r="Q502">
        <v>1255</v>
      </c>
      <c r="R502">
        <v>0</v>
      </c>
      <c r="S502">
        <v>415321</v>
      </c>
      <c r="T502">
        <v>0</v>
      </c>
      <c r="U502">
        <v>415321</v>
      </c>
      <c r="V502">
        <v>7</v>
      </c>
    </row>
    <row r="503" spans="1:22" x14ac:dyDescent="0.3">
      <c r="A503">
        <v>202122</v>
      </c>
      <c r="B503" t="s">
        <v>820</v>
      </c>
      <c r="C503" t="s">
        <v>821</v>
      </c>
      <c r="D503" t="s">
        <v>822</v>
      </c>
      <c r="E503" t="s">
        <v>823</v>
      </c>
      <c r="F503" t="s">
        <v>824</v>
      </c>
      <c r="G503" t="s">
        <v>825</v>
      </c>
      <c r="H503" t="s">
        <v>860</v>
      </c>
      <c r="I503">
        <v>303</v>
      </c>
      <c r="J503" t="s">
        <v>861</v>
      </c>
      <c r="K503" t="s">
        <v>828</v>
      </c>
      <c r="L503" t="s">
        <v>600</v>
      </c>
      <c r="M503" t="s">
        <v>829</v>
      </c>
      <c r="N503" t="s">
        <v>829</v>
      </c>
      <c r="O503" t="s">
        <v>829</v>
      </c>
      <c r="P503">
        <v>0</v>
      </c>
      <c r="Q503">
        <v>0</v>
      </c>
      <c r="R503" t="s">
        <v>829</v>
      </c>
      <c r="S503">
        <v>0</v>
      </c>
      <c r="T503">
        <v>0</v>
      </c>
      <c r="U503">
        <v>0</v>
      </c>
      <c r="V503">
        <v>0</v>
      </c>
    </row>
    <row r="504" spans="1:22" x14ac:dyDescent="0.3">
      <c r="A504">
        <v>202223</v>
      </c>
      <c r="B504" t="s">
        <v>820</v>
      </c>
      <c r="C504" t="s">
        <v>821</v>
      </c>
      <c r="D504" t="s">
        <v>822</v>
      </c>
      <c r="E504" t="s">
        <v>823</v>
      </c>
      <c r="F504" t="s">
        <v>824</v>
      </c>
      <c r="G504" t="s">
        <v>825</v>
      </c>
      <c r="H504" t="s">
        <v>860</v>
      </c>
      <c r="I504">
        <v>303</v>
      </c>
      <c r="J504" t="s">
        <v>861</v>
      </c>
      <c r="K504" t="s">
        <v>828</v>
      </c>
      <c r="L504" t="s">
        <v>600</v>
      </c>
      <c r="M504" t="s">
        <v>829</v>
      </c>
      <c r="N504" t="s">
        <v>829</v>
      </c>
      <c r="O504" t="s">
        <v>829</v>
      </c>
      <c r="P504">
        <v>0</v>
      </c>
      <c r="Q504">
        <v>0</v>
      </c>
      <c r="R504" t="s">
        <v>829</v>
      </c>
      <c r="S504">
        <v>0</v>
      </c>
      <c r="T504">
        <v>0</v>
      </c>
      <c r="U504">
        <v>0</v>
      </c>
      <c r="V504">
        <v>0</v>
      </c>
    </row>
    <row r="505" spans="1:22" x14ac:dyDescent="0.3">
      <c r="A505">
        <v>202324</v>
      </c>
      <c r="B505" t="s">
        <v>820</v>
      </c>
      <c r="C505" t="s">
        <v>821</v>
      </c>
      <c r="D505" t="s">
        <v>822</v>
      </c>
      <c r="E505" t="s">
        <v>823</v>
      </c>
      <c r="F505" t="s">
        <v>824</v>
      </c>
      <c r="G505" t="s">
        <v>825</v>
      </c>
      <c r="H505" t="s">
        <v>860</v>
      </c>
      <c r="I505">
        <v>303</v>
      </c>
      <c r="J505" t="s">
        <v>861</v>
      </c>
      <c r="K505" t="s">
        <v>828</v>
      </c>
      <c r="L505" t="s">
        <v>600</v>
      </c>
      <c r="M505" t="s">
        <v>829</v>
      </c>
      <c r="N505" t="s">
        <v>829</v>
      </c>
      <c r="O505" t="s">
        <v>829</v>
      </c>
      <c r="P505">
        <v>0</v>
      </c>
      <c r="Q505">
        <v>0</v>
      </c>
      <c r="R505" t="s">
        <v>829</v>
      </c>
      <c r="S505">
        <v>0</v>
      </c>
      <c r="T505">
        <v>0</v>
      </c>
      <c r="U505">
        <v>0</v>
      </c>
      <c r="V505">
        <v>0</v>
      </c>
    </row>
    <row r="506" spans="1:22" x14ac:dyDescent="0.3">
      <c r="A506">
        <v>202122</v>
      </c>
      <c r="B506" t="s">
        <v>820</v>
      </c>
      <c r="C506" t="s">
        <v>821</v>
      </c>
      <c r="D506" t="s">
        <v>822</v>
      </c>
      <c r="E506" t="s">
        <v>823</v>
      </c>
      <c r="F506" t="s">
        <v>824</v>
      </c>
      <c r="G506" t="s">
        <v>825</v>
      </c>
      <c r="H506" t="s">
        <v>860</v>
      </c>
      <c r="I506">
        <v>303</v>
      </c>
      <c r="J506" t="s">
        <v>861</v>
      </c>
      <c r="K506" t="s">
        <v>828</v>
      </c>
      <c r="L506" t="s">
        <v>247</v>
      </c>
      <c r="M506">
        <v>0</v>
      </c>
      <c r="N506">
        <v>0</v>
      </c>
      <c r="O506">
        <v>0</v>
      </c>
      <c r="P506">
        <v>0</v>
      </c>
      <c r="Q506">
        <v>0</v>
      </c>
      <c r="R506">
        <v>0</v>
      </c>
      <c r="S506">
        <v>0</v>
      </c>
      <c r="T506">
        <v>0</v>
      </c>
      <c r="U506">
        <v>0</v>
      </c>
      <c r="V506">
        <v>0</v>
      </c>
    </row>
    <row r="507" spans="1:22" x14ac:dyDescent="0.3">
      <c r="A507">
        <v>202223</v>
      </c>
      <c r="B507" t="s">
        <v>820</v>
      </c>
      <c r="C507" t="s">
        <v>821</v>
      </c>
      <c r="D507" t="s">
        <v>822</v>
      </c>
      <c r="E507" t="s">
        <v>823</v>
      </c>
      <c r="F507" t="s">
        <v>824</v>
      </c>
      <c r="G507" t="s">
        <v>825</v>
      </c>
      <c r="H507" t="s">
        <v>860</v>
      </c>
      <c r="I507">
        <v>303</v>
      </c>
      <c r="J507" t="s">
        <v>861</v>
      </c>
      <c r="K507" t="s">
        <v>828</v>
      </c>
      <c r="L507" t="s">
        <v>247</v>
      </c>
      <c r="M507">
        <v>0</v>
      </c>
      <c r="N507">
        <v>0</v>
      </c>
      <c r="O507">
        <v>0</v>
      </c>
      <c r="P507">
        <v>0</v>
      </c>
      <c r="Q507">
        <v>0</v>
      </c>
      <c r="R507">
        <v>0</v>
      </c>
      <c r="S507">
        <v>0</v>
      </c>
      <c r="T507">
        <v>0</v>
      </c>
      <c r="U507">
        <v>0</v>
      </c>
      <c r="V507">
        <v>0</v>
      </c>
    </row>
    <row r="508" spans="1:22" x14ac:dyDescent="0.3">
      <c r="A508">
        <v>202324</v>
      </c>
      <c r="B508" t="s">
        <v>820</v>
      </c>
      <c r="C508" t="s">
        <v>821</v>
      </c>
      <c r="D508" t="s">
        <v>822</v>
      </c>
      <c r="E508" t="s">
        <v>823</v>
      </c>
      <c r="F508" t="s">
        <v>824</v>
      </c>
      <c r="G508" t="s">
        <v>825</v>
      </c>
      <c r="H508" t="s">
        <v>860</v>
      </c>
      <c r="I508">
        <v>303</v>
      </c>
      <c r="J508" t="s">
        <v>861</v>
      </c>
      <c r="K508" t="s">
        <v>828</v>
      </c>
      <c r="L508" t="s">
        <v>247</v>
      </c>
      <c r="M508">
        <v>0</v>
      </c>
      <c r="N508">
        <v>0</v>
      </c>
      <c r="O508">
        <v>0</v>
      </c>
      <c r="P508">
        <v>0</v>
      </c>
      <c r="Q508">
        <v>0</v>
      </c>
      <c r="R508">
        <v>0</v>
      </c>
      <c r="S508">
        <v>0</v>
      </c>
      <c r="T508">
        <v>0</v>
      </c>
      <c r="U508">
        <v>0</v>
      </c>
      <c r="V508">
        <v>0</v>
      </c>
    </row>
    <row r="509" spans="1:22" x14ac:dyDescent="0.3">
      <c r="A509">
        <v>202122</v>
      </c>
      <c r="B509" t="s">
        <v>820</v>
      </c>
      <c r="C509" t="s">
        <v>821</v>
      </c>
      <c r="D509" t="s">
        <v>822</v>
      </c>
      <c r="E509" t="s">
        <v>823</v>
      </c>
      <c r="F509" t="s">
        <v>824</v>
      </c>
      <c r="G509" t="s">
        <v>825</v>
      </c>
      <c r="H509" t="s">
        <v>860</v>
      </c>
      <c r="I509">
        <v>303</v>
      </c>
      <c r="J509" t="s">
        <v>861</v>
      </c>
      <c r="K509" t="s">
        <v>828</v>
      </c>
      <c r="L509" t="s">
        <v>833</v>
      </c>
      <c r="M509">
        <v>17454052</v>
      </c>
      <c r="N509">
        <v>35170456</v>
      </c>
      <c r="O509">
        <v>4653497</v>
      </c>
      <c r="P509">
        <v>20057681</v>
      </c>
      <c r="Q509">
        <v>2073589</v>
      </c>
      <c r="R509">
        <v>2701482</v>
      </c>
      <c r="S509">
        <v>82971450</v>
      </c>
      <c r="T509">
        <v>197040</v>
      </c>
      <c r="U509">
        <v>82774410</v>
      </c>
      <c r="V509" t="s">
        <v>834</v>
      </c>
    </row>
    <row r="510" spans="1:22" x14ac:dyDescent="0.3">
      <c r="A510">
        <v>202223</v>
      </c>
      <c r="B510" t="s">
        <v>820</v>
      </c>
      <c r="C510" t="s">
        <v>821</v>
      </c>
      <c r="D510" t="s">
        <v>822</v>
      </c>
      <c r="E510" t="s">
        <v>823</v>
      </c>
      <c r="F510" t="s">
        <v>824</v>
      </c>
      <c r="G510" t="s">
        <v>825</v>
      </c>
      <c r="H510" t="s">
        <v>860</v>
      </c>
      <c r="I510">
        <v>303</v>
      </c>
      <c r="J510" t="s">
        <v>861</v>
      </c>
      <c r="K510" t="s">
        <v>828</v>
      </c>
      <c r="L510" t="s">
        <v>833</v>
      </c>
      <c r="M510">
        <v>18523038</v>
      </c>
      <c r="N510">
        <v>35120844</v>
      </c>
      <c r="O510">
        <v>4392168</v>
      </c>
      <c r="P510">
        <v>21341996</v>
      </c>
      <c r="Q510">
        <v>2585375</v>
      </c>
      <c r="R510">
        <v>1879515</v>
      </c>
      <c r="S510">
        <v>84662911</v>
      </c>
      <c r="T510">
        <v>193975</v>
      </c>
      <c r="U510">
        <v>84468936</v>
      </c>
      <c r="V510" t="s">
        <v>834</v>
      </c>
    </row>
    <row r="511" spans="1:22" x14ac:dyDescent="0.3">
      <c r="A511">
        <v>202324</v>
      </c>
      <c r="B511" t="s">
        <v>820</v>
      </c>
      <c r="C511" t="s">
        <v>821</v>
      </c>
      <c r="D511" t="s">
        <v>822</v>
      </c>
      <c r="E511" t="s">
        <v>823</v>
      </c>
      <c r="F511" t="s">
        <v>824</v>
      </c>
      <c r="G511" t="s">
        <v>825</v>
      </c>
      <c r="H511" t="s">
        <v>860</v>
      </c>
      <c r="I511">
        <v>303</v>
      </c>
      <c r="J511" t="s">
        <v>861</v>
      </c>
      <c r="K511" t="s">
        <v>828</v>
      </c>
      <c r="L511" t="s">
        <v>833</v>
      </c>
      <c r="M511">
        <v>19741964</v>
      </c>
      <c r="N511">
        <v>37110385</v>
      </c>
      <c r="O511">
        <v>4791748</v>
      </c>
      <c r="P511">
        <v>22836219</v>
      </c>
      <c r="Q511">
        <v>2510672</v>
      </c>
      <c r="R511">
        <v>3129281</v>
      </c>
      <c r="S511">
        <v>90938733</v>
      </c>
      <c r="T511">
        <v>192464</v>
      </c>
      <c r="U511">
        <v>90746269</v>
      </c>
      <c r="V511" t="s">
        <v>834</v>
      </c>
    </row>
    <row r="512" spans="1:22" x14ac:dyDescent="0.3">
      <c r="A512">
        <v>202122</v>
      </c>
      <c r="B512" t="s">
        <v>820</v>
      </c>
      <c r="C512" t="s">
        <v>821</v>
      </c>
      <c r="D512" t="s">
        <v>822</v>
      </c>
      <c r="E512" t="s">
        <v>823</v>
      </c>
      <c r="F512" t="s">
        <v>824</v>
      </c>
      <c r="G512" t="s">
        <v>825</v>
      </c>
      <c r="H512" t="s">
        <v>860</v>
      </c>
      <c r="I512">
        <v>303</v>
      </c>
      <c r="J512" t="s">
        <v>861</v>
      </c>
      <c r="K512" t="s">
        <v>835</v>
      </c>
      <c r="L512" t="s">
        <v>836</v>
      </c>
      <c r="M512" t="s">
        <v>829</v>
      </c>
      <c r="N512" t="s">
        <v>829</v>
      </c>
      <c r="O512" t="s">
        <v>829</v>
      </c>
      <c r="P512" t="s">
        <v>829</v>
      </c>
      <c r="Q512" t="s">
        <v>829</v>
      </c>
      <c r="R512" t="s">
        <v>829</v>
      </c>
      <c r="S512">
        <v>78157086</v>
      </c>
      <c r="T512" t="s">
        <v>829</v>
      </c>
      <c r="U512" t="s">
        <v>829</v>
      </c>
      <c r="V512" t="s">
        <v>834</v>
      </c>
    </row>
    <row r="513" spans="1:22" x14ac:dyDescent="0.3">
      <c r="A513">
        <v>202223</v>
      </c>
      <c r="B513" t="s">
        <v>820</v>
      </c>
      <c r="C513" t="s">
        <v>821</v>
      </c>
      <c r="D513" t="s">
        <v>822</v>
      </c>
      <c r="E513" t="s">
        <v>823</v>
      </c>
      <c r="F513" t="s">
        <v>824</v>
      </c>
      <c r="G513" t="s">
        <v>825</v>
      </c>
      <c r="H513" t="s">
        <v>860</v>
      </c>
      <c r="I513">
        <v>303</v>
      </c>
      <c r="J513" t="s">
        <v>861</v>
      </c>
      <c r="K513" t="s">
        <v>835</v>
      </c>
      <c r="L513" t="s">
        <v>836</v>
      </c>
      <c r="M513" t="s">
        <v>829</v>
      </c>
      <c r="N513" t="s">
        <v>829</v>
      </c>
      <c r="O513" t="s">
        <v>829</v>
      </c>
      <c r="P513" t="s">
        <v>829</v>
      </c>
      <c r="Q513" t="s">
        <v>829</v>
      </c>
      <c r="R513" t="s">
        <v>829</v>
      </c>
      <c r="S513">
        <v>83037037</v>
      </c>
      <c r="T513" t="s">
        <v>829</v>
      </c>
      <c r="U513" t="s">
        <v>829</v>
      </c>
      <c r="V513" t="s">
        <v>834</v>
      </c>
    </row>
    <row r="514" spans="1:22" x14ac:dyDescent="0.3">
      <c r="A514">
        <v>202324</v>
      </c>
      <c r="B514" t="s">
        <v>820</v>
      </c>
      <c r="C514" t="s">
        <v>821</v>
      </c>
      <c r="D514" t="s">
        <v>822</v>
      </c>
      <c r="E514" t="s">
        <v>823</v>
      </c>
      <c r="F514" t="s">
        <v>824</v>
      </c>
      <c r="G514" t="s">
        <v>825</v>
      </c>
      <c r="H514" t="s">
        <v>860</v>
      </c>
      <c r="I514">
        <v>303</v>
      </c>
      <c r="J514" t="s">
        <v>861</v>
      </c>
      <c r="K514" t="s">
        <v>835</v>
      </c>
      <c r="L514" t="s">
        <v>836</v>
      </c>
      <c r="M514" t="s">
        <v>829</v>
      </c>
      <c r="N514" t="s">
        <v>829</v>
      </c>
      <c r="O514" t="s">
        <v>829</v>
      </c>
      <c r="P514" t="s">
        <v>829</v>
      </c>
      <c r="Q514" t="s">
        <v>829</v>
      </c>
      <c r="R514" t="s">
        <v>829</v>
      </c>
      <c r="S514">
        <v>88665098</v>
      </c>
      <c r="T514" t="s">
        <v>829</v>
      </c>
      <c r="U514" t="s">
        <v>829</v>
      </c>
      <c r="V514" t="s">
        <v>834</v>
      </c>
    </row>
    <row r="515" spans="1:22" x14ac:dyDescent="0.3">
      <c r="A515">
        <v>202122</v>
      </c>
      <c r="B515" t="s">
        <v>820</v>
      </c>
      <c r="C515" t="s">
        <v>821</v>
      </c>
      <c r="D515" t="s">
        <v>822</v>
      </c>
      <c r="E515" t="s">
        <v>823</v>
      </c>
      <c r="F515" t="s">
        <v>824</v>
      </c>
      <c r="G515" t="s">
        <v>825</v>
      </c>
      <c r="H515" t="s">
        <v>860</v>
      </c>
      <c r="I515">
        <v>303</v>
      </c>
      <c r="J515" t="s">
        <v>861</v>
      </c>
      <c r="K515" t="s">
        <v>835</v>
      </c>
      <c r="L515" t="s">
        <v>837</v>
      </c>
      <c r="M515" t="s">
        <v>829</v>
      </c>
      <c r="N515" t="s">
        <v>829</v>
      </c>
      <c r="O515" t="s">
        <v>829</v>
      </c>
      <c r="P515" t="s">
        <v>829</v>
      </c>
      <c r="Q515" t="s">
        <v>829</v>
      </c>
      <c r="R515" t="s">
        <v>829</v>
      </c>
      <c r="S515">
        <v>575000</v>
      </c>
      <c r="T515" t="s">
        <v>829</v>
      </c>
      <c r="U515" t="s">
        <v>829</v>
      </c>
      <c r="V515" t="s">
        <v>834</v>
      </c>
    </row>
    <row r="516" spans="1:22" x14ac:dyDescent="0.3">
      <c r="A516">
        <v>202223</v>
      </c>
      <c r="B516" t="s">
        <v>820</v>
      </c>
      <c r="C516" t="s">
        <v>821</v>
      </c>
      <c r="D516" t="s">
        <v>822</v>
      </c>
      <c r="E516" t="s">
        <v>823</v>
      </c>
      <c r="F516" t="s">
        <v>824</v>
      </c>
      <c r="G516" t="s">
        <v>825</v>
      </c>
      <c r="H516" t="s">
        <v>860</v>
      </c>
      <c r="I516">
        <v>303</v>
      </c>
      <c r="J516" t="s">
        <v>861</v>
      </c>
      <c r="K516" t="s">
        <v>835</v>
      </c>
      <c r="L516" t="s">
        <v>837</v>
      </c>
      <c r="M516" t="s">
        <v>829</v>
      </c>
      <c r="N516" t="s">
        <v>829</v>
      </c>
      <c r="O516" t="s">
        <v>829</v>
      </c>
      <c r="P516" t="s">
        <v>829</v>
      </c>
      <c r="Q516" t="s">
        <v>829</v>
      </c>
      <c r="R516" t="s">
        <v>829</v>
      </c>
      <c r="S516">
        <v>12309112</v>
      </c>
      <c r="T516" t="s">
        <v>829</v>
      </c>
      <c r="U516" t="s">
        <v>829</v>
      </c>
      <c r="V516">
        <v>0</v>
      </c>
    </row>
    <row r="517" spans="1:22" x14ac:dyDescent="0.3">
      <c r="A517">
        <v>202324</v>
      </c>
      <c r="B517" t="s">
        <v>820</v>
      </c>
      <c r="C517" t="s">
        <v>821</v>
      </c>
      <c r="D517" t="s">
        <v>822</v>
      </c>
      <c r="E517" t="s">
        <v>823</v>
      </c>
      <c r="F517" t="s">
        <v>824</v>
      </c>
      <c r="G517" t="s">
        <v>825</v>
      </c>
      <c r="H517" t="s">
        <v>860</v>
      </c>
      <c r="I517">
        <v>303</v>
      </c>
      <c r="J517" t="s">
        <v>861</v>
      </c>
      <c r="K517" t="s">
        <v>835</v>
      </c>
      <c r="L517" t="s">
        <v>837</v>
      </c>
      <c r="M517" t="s">
        <v>829</v>
      </c>
      <c r="N517" t="s">
        <v>829</v>
      </c>
      <c r="O517" t="s">
        <v>829</v>
      </c>
      <c r="P517" t="s">
        <v>829</v>
      </c>
      <c r="Q517" t="s">
        <v>829</v>
      </c>
      <c r="R517" t="s">
        <v>829</v>
      </c>
      <c r="S517">
        <v>2898618</v>
      </c>
      <c r="T517" t="s">
        <v>829</v>
      </c>
      <c r="U517" t="s">
        <v>829</v>
      </c>
      <c r="V517">
        <v>0</v>
      </c>
    </row>
    <row r="518" spans="1:22" x14ac:dyDescent="0.3">
      <c r="A518">
        <v>202122</v>
      </c>
      <c r="B518" t="s">
        <v>820</v>
      </c>
      <c r="C518" t="s">
        <v>821</v>
      </c>
      <c r="D518" t="s">
        <v>822</v>
      </c>
      <c r="E518" t="s">
        <v>823</v>
      </c>
      <c r="F518" t="s">
        <v>824</v>
      </c>
      <c r="G518" t="s">
        <v>825</v>
      </c>
      <c r="H518" t="s">
        <v>860</v>
      </c>
      <c r="I518">
        <v>303</v>
      </c>
      <c r="J518" t="s">
        <v>861</v>
      </c>
      <c r="K518" t="s">
        <v>835</v>
      </c>
      <c r="L518" t="s">
        <v>838</v>
      </c>
      <c r="M518" t="s">
        <v>829</v>
      </c>
      <c r="N518" t="s">
        <v>829</v>
      </c>
      <c r="O518" t="s">
        <v>829</v>
      </c>
      <c r="P518" t="s">
        <v>829</v>
      </c>
      <c r="Q518" t="s">
        <v>829</v>
      </c>
      <c r="R518" t="s">
        <v>829</v>
      </c>
      <c r="S518">
        <v>-12295477</v>
      </c>
      <c r="T518" t="s">
        <v>829</v>
      </c>
      <c r="U518" t="s">
        <v>829</v>
      </c>
      <c r="V518" t="s">
        <v>834</v>
      </c>
    </row>
    <row r="519" spans="1:22" x14ac:dyDescent="0.3">
      <c r="A519">
        <v>202223</v>
      </c>
      <c r="B519" t="s">
        <v>820</v>
      </c>
      <c r="C519" t="s">
        <v>821</v>
      </c>
      <c r="D519" t="s">
        <v>822</v>
      </c>
      <c r="E519" t="s">
        <v>823</v>
      </c>
      <c r="F519" t="s">
        <v>824</v>
      </c>
      <c r="G519" t="s">
        <v>825</v>
      </c>
      <c r="H519" t="s">
        <v>860</v>
      </c>
      <c r="I519">
        <v>303</v>
      </c>
      <c r="J519" t="s">
        <v>861</v>
      </c>
      <c r="K519" t="s">
        <v>835</v>
      </c>
      <c r="L519" t="s">
        <v>838</v>
      </c>
      <c r="M519" t="s">
        <v>829</v>
      </c>
      <c r="N519" t="s">
        <v>829</v>
      </c>
      <c r="O519" t="s">
        <v>829</v>
      </c>
      <c r="P519" t="s">
        <v>829</v>
      </c>
      <c r="Q519" t="s">
        <v>829</v>
      </c>
      <c r="R519" t="s">
        <v>829</v>
      </c>
      <c r="S519">
        <v>-16335699</v>
      </c>
      <c r="T519" t="s">
        <v>829</v>
      </c>
      <c r="U519" t="s">
        <v>829</v>
      </c>
      <c r="V519" t="s">
        <v>834</v>
      </c>
    </row>
    <row r="520" spans="1:22" x14ac:dyDescent="0.3">
      <c r="A520">
        <v>202324</v>
      </c>
      <c r="B520" t="s">
        <v>820</v>
      </c>
      <c r="C520" t="s">
        <v>821</v>
      </c>
      <c r="D520" t="s">
        <v>822</v>
      </c>
      <c r="E520" t="s">
        <v>823</v>
      </c>
      <c r="F520" t="s">
        <v>824</v>
      </c>
      <c r="G520" t="s">
        <v>825</v>
      </c>
      <c r="H520" t="s">
        <v>860</v>
      </c>
      <c r="I520">
        <v>303</v>
      </c>
      <c r="J520" t="s">
        <v>861</v>
      </c>
      <c r="K520" t="s">
        <v>835</v>
      </c>
      <c r="L520" t="s">
        <v>838</v>
      </c>
      <c r="M520" t="s">
        <v>829</v>
      </c>
      <c r="N520" t="s">
        <v>829</v>
      </c>
      <c r="O520" t="s">
        <v>829</v>
      </c>
      <c r="P520" t="s">
        <v>829</v>
      </c>
      <c r="Q520" t="s">
        <v>829</v>
      </c>
      <c r="R520" t="s">
        <v>829</v>
      </c>
      <c r="S520">
        <v>-5460661</v>
      </c>
      <c r="T520" t="s">
        <v>829</v>
      </c>
      <c r="U520" t="s">
        <v>829</v>
      </c>
      <c r="V520" t="s">
        <v>834</v>
      </c>
    </row>
    <row r="521" spans="1:22" x14ac:dyDescent="0.3">
      <c r="A521">
        <v>202122</v>
      </c>
      <c r="B521" t="s">
        <v>820</v>
      </c>
      <c r="C521" t="s">
        <v>821</v>
      </c>
      <c r="D521" t="s">
        <v>822</v>
      </c>
      <c r="E521" t="s">
        <v>823</v>
      </c>
      <c r="F521" t="s">
        <v>824</v>
      </c>
      <c r="G521" t="s">
        <v>825</v>
      </c>
      <c r="H521" t="s">
        <v>860</v>
      </c>
      <c r="I521">
        <v>303</v>
      </c>
      <c r="J521" t="s">
        <v>861</v>
      </c>
      <c r="K521" t="s">
        <v>835</v>
      </c>
      <c r="L521" t="s">
        <v>839</v>
      </c>
      <c r="M521" t="s">
        <v>829</v>
      </c>
      <c r="N521" t="s">
        <v>829</v>
      </c>
      <c r="O521" t="s">
        <v>829</v>
      </c>
      <c r="P521" t="s">
        <v>829</v>
      </c>
      <c r="Q521" t="s">
        <v>829</v>
      </c>
      <c r="R521" t="s">
        <v>829</v>
      </c>
      <c r="S521">
        <v>16335699</v>
      </c>
      <c r="T521" t="s">
        <v>829</v>
      </c>
      <c r="U521" t="s">
        <v>829</v>
      </c>
      <c r="V521" t="s">
        <v>834</v>
      </c>
    </row>
    <row r="522" spans="1:22" x14ac:dyDescent="0.3">
      <c r="A522">
        <v>202223</v>
      </c>
      <c r="B522" t="s">
        <v>820</v>
      </c>
      <c r="C522" t="s">
        <v>821</v>
      </c>
      <c r="D522" t="s">
        <v>822</v>
      </c>
      <c r="E522" t="s">
        <v>823</v>
      </c>
      <c r="F522" t="s">
        <v>824</v>
      </c>
      <c r="G522" t="s">
        <v>825</v>
      </c>
      <c r="H522" t="s">
        <v>860</v>
      </c>
      <c r="I522">
        <v>303</v>
      </c>
      <c r="J522" t="s">
        <v>861</v>
      </c>
      <c r="K522" t="s">
        <v>835</v>
      </c>
      <c r="L522" t="s">
        <v>839</v>
      </c>
      <c r="M522" t="s">
        <v>829</v>
      </c>
      <c r="N522" t="s">
        <v>829</v>
      </c>
      <c r="O522" t="s">
        <v>829</v>
      </c>
      <c r="P522" t="s">
        <v>829</v>
      </c>
      <c r="Q522" t="s">
        <v>829</v>
      </c>
      <c r="R522" t="s">
        <v>829</v>
      </c>
      <c r="S522">
        <v>5460661</v>
      </c>
      <c r="T522" t="s">
        <v>829</v>
      </c>
      <c r="U522" t="s">
        <v>829</v>
      </c>
      <c r="V522" t="s">
        <v>834</v>
      </c>
    </row>
    <row r="523" spans="1:22" x14ac:dyDescent="0.3">
      <c r="A523">
        <v>202324</v>
      </c>
      <c r="B523" t="s">
        <v>820</v>
      </c>
      <c r="C523" t="s">
        <v>821</v>
      </c>
      <c r="D523" t="s">
        <v>822</v>
      </c>
      <c r="E523" t="s">
        <v>823</v>
      </c>
      <c r="F523" t="s">
        <v>824</v>
      </c>
      <c r="G523" t="s">
        <v>825</v>
      </c>
      <c r="H523" t="s">
        <v>860</v>
      </c>
      <c r="I523">
        <v>303</v>
      </c>
      <c r="J523" t="s">
        <v>861</v>
      </c>
      <c r="K523" t="s">
        <v>835</v>
      </c>
      <c r="L523" t="s">
        <v>839</v>
      </c>
      <c r="M523" t="s">
        <v>829</v>
      </c>
      <c r="N523" t="s">
        <v>829</v>
      </c>
      <c r="O523" t="s">
        <v>829</v>
      </c>
      <c r="P523" t="s">
        <v>829</v>
      </c>
      <c r="Q523" t="s">
        <v>829</v>
      </c>
      <c r="R523" t="s">
        <v>829</v>
      </c>
      <c r="S523">
        <v>4441428</v>
      </c>
      <c r="T523" t="s">
        <v>829</v>
      </c>
      <c r="U523" t="s">
        <v>829</v>
      </c>
      <c r="V523" t="s">
        <v>834</v>
      </c>
    </row>
    <row r="524" spans="1:22" x14ac:dyDescent="0.3">
      <c r="A524">
        <v>202122</v>
      </c>
      <c r="B524" t="s">
        <v>820</v>
      </c>
      <c r="C524" t="s">
        <v>821</v>
      </c>
      <c r="D524" t="s">
        <v>822</v>
      </c>
      <c r="E524" t="s">
        <v>823</v>
      </c>
      <c r="F524" t="s">
        <v>824</v>
      </c>
      <c r="G524" t="s">
        <v>825</v>
      </c>
      <c r="H524" t="s">
        <v>860</v>
      </c>
      <c r="I524">
        <v>303</v>
      </c>
      <c r="J524" t="s">
        <v>861</v>
      </c>
      <c r="K524" t="s">
        <v>835</v>
      </c>
      <c r="L524" t="s">
        <v>840</v>
      </c>
      <c r="M524" t="s">
        <v>829</v>
      </c>
      <c r="N524" t="s">
        <v>829</v>
      </c>
      <c r="O524" t="s">
        <v>829</v>
      </c>
      <c r="P524" t="s">
        <v>829</v>
      </c>
      <c r="Q524" t="s">
        <v>829</v>
      </c>
      <c r="R524" t="s">
        <v>829</v>
      </c>
      <c r="S524">
        <v>0</v>
      </c>
      <c r="T524" t="s">
        <v>829</v>
      </c>
      <c r="U524" t="s">
        <v>829</v>
      </c>
      <c r="V524" t="s">
        <v>834</v>
      </c>
    </row>
    <row r="525" spans="1:22" x14ac:dyDescent="0.3">
      <c r="A525">
        <v>202223</v>
      </c>
      <c r="B525" t="s">
        <v>820</v>
      </c>
      <c r="C525" t="s">
        <v>821</v>
      </c>
      <c r="D525" t="s">
        <v>822</v>
      </c>
      <c r="E525" t="s">
        <v>823</v>
      </c>
      <c r="F525" t="s">
        <v>824</v>
      </c>
      <c r="G525" t="s">
        <v>825</v>
      </c>
      <c r="H525" t="s">
        <v>860</v>
      </c>
      <c r="I525">
        <v>303</v>
      </c>
      <c r="J525" t="s">
        <v>861</v>
      </c>
      <c r="K525" t="s">
        <v>835</v>
      </c>
      <c r="L525" t="s">
        <v>840</v>
      </c>
      <c r="M525" t="s">
        <v>829</v>
      </c>
      <c r="N525" t="s">
        <v>829</v>
      </c>
      <c r="O525" t="s">
        <v>829</v>
      </c>
      <c r="P525" t="s">
        <v>829</v>
      </c>
      <c r="Q525" t="s">
        <v>829</v>
      </c>
      <c r="R525" t="s">
        <v>829</v>
      </c>
      <c r="S525">
        <v>0</v>
      </c>
      <c r="T525" t="s">
        <v>829</v>
      </c>
      <c r="U525" t="s">
        <v>829</v>
      </c>
      <c r="V525" t="s">
        <v>834</v>
      </c>
    </row>
    <row r="526" spans="1:22" x14ac:dyDescent="0.3">
      <c r="A526">
        <v>202324</v>
      </c>
      <c r="B526" t="s">
        <v>820</v>
      </c>
      <c r="C526" t="s">
        <v>821</v>
      </c>
      <c r="D526" t="s">
        <v>822</v>
      </c>
      <c r="E526" t="s">
        <v>823</v>
      </c>
      <c r="F526" t="s">
        <v>824</v>
      </c>
      <c r="G526" t="s">
        <v>825</v>
      </c>
      <c r="H526" t="s">
        <v>860</v>
      </c>
      <c r="I526">
        <v>303</v>
      </c>
      <c r="J526" t="s">
        <v>861</v>
      </c>
      <c r="K526" t="s">
        <v>835</v>
      </c>
      <c r="L526" t="s">
        <v>840</v>
      </c>
      <c r="M526" t="s">
        <v>829</v>
      </c>
      <c r="N526" t="s">
        <v>829</v>
      </c>
      <c r="O526" t="s">
        <v>829</v>
      </c>
      <c r="P526" t="s">
        <v>829</v>
      </c>
      <c r="Q526" t="s">
        <v>829</v>
      </c>
      <c r="R526" t="s">
        <v>829</v>
      </c>
      <c r="S526">
        <v>200000</v>
      </c>
      <c r="T526" t="s">
        <v>829</v>
      </c>
      <c r="U526" t="s">
        <v>829</v>
      </c>
      <c r="V526" t="s">
        <v>834</v>
      </c>
    </row>
    <row r="527" spans="1:22" x14ac:dyDescent="0.3">
      <c r="A527">
        <v>202122</v>
      </c>
      <c r="B527" t="s">
        <v>820</v>
      </c>
      <c r="C527" t="s">
        <v>821</v>
      </c>
      <c r="D527" t="s">
        <v>822</v>
      </c>
      <c r="E527" t="s">
        <v>823</v>
      </c>
      <c r="F527" t="s">
        <v>824</v>
      </c>
      <c r="G527" t="s">
        <v>825</v>
      </c>
      <c r="H527" t="s">
        <v>860</v>
      </c>
      <c r="I527">
        <v>303</v>
      </c>
      <c r="J527" t="s">
        <v>861</v>
      </c>
      <c r="K527" t="s">
        <v>835</v>
      </c>
      <c r="L527" t="s">
        <v>841</v>
      </c>
      <c r="M527" t="s">
        <v>829</v>
      </c>
      <c r="N527" t="s">
        <v>829</v>
      </c>
      <c r="O527" t="s">
        <v>829</v>
      </c>
      <c r="P527" t="s">
        <v>829</v>
      </c>
      <c r="Q527" t="s">
        <v>829</v>
      </c>
      <c r="R527" t="s">
        <v>829</v>
      </c>
      <c r="S527">
        <v>82774410</v>
      </c>
      <c r="T527" t="s">
        <v>829</v>
      </c>
      <c r="U527" t="s">
        <v>829</v>
      </c>
      <c r="V527" t="s">
        <v>834</v>
      </c>
    </row>
    <row r="528" spans="1:22" x14ac:dyDescent="0.3">
      <c r="A528">
        <v>202223</v>
      </c>
      <c r="B528" t="s">
        <v>820</v>
      </c>
      <c r="C528" t="s">
        <v>821</v>
      </c>
      <c r="D528" t="s">
        <v>822</v>
      </c>
      <c r="E528" t="s">
        <v>823</v>
      </c>
      <c r="F528" t="s">
        <v>824</v>
      </c>
      <c r="G528" t="s">
        <v>825</v>
      </c>
      <c r="H528" t="s">
        <v>860</v>
      </c>
      <c r="I528">
        <v>303</v>
      </c>
      <c r="J528" t="s">
        <v>861</v>
      </c>
      <c r="K528" t="s">
        <v>835</v>
      </c>
      <c r="L528" t="s">
        <v>841</v>
      </c>
      <c r="M528" t="s">
        <v>829</v>
      </c>
      <c r="N528" t="s">
        <v>829</v>
      </c>
      <c r="O528" t="s">
        <v>829</v>
      </c>
      <c r="P528" t="s">
        <v>829</v>
      </c>
      <c r="Q528" t="s">
        <v>829</v>
      </c>
      <c r="R528" t="s">
        <v>829</v>
      </c>
      <c r="S528">
        <v>84473285</v>
      </c>
      <c r="T528" t="s">
        <v>829</v>
      </c>
      <c r="U528" t="s">
        <v>829</v>
      </c>
      <c r="V528" t="s">
        <v>834</v>
      </c>
    </row>
    <row r="529" spans="1:22" x14ac:dyDescent="0.3">
      <c r="A529">
        <v>202324</v>
      </c>
      <c r="B529" t="s">
        <v>820</v>
      </c>
      <c r="C529" t="s">
        <v>821</v>
      </c>
      <c r="D529" t="s">
        <v>822</v>
      </c>
      <c r="E529" t="s">
        <v>823</v>
      </c>
      <c r="F529" t="s">
        <v>824</v>
      </c>
      <c r="G529" t="s">
        <v>825</v>
      </c>
      <c r="H529" t="s">
        <v>860</v>
      </c>
      <c r="I529">
        <v>303</v>
      </c>
      <c r="J529" t="s">
        <v>861</v>
      </c>
      <c r="K529" t="s">
        <v>835</v>
      </c>
      <c r="L529" t="s">
        <v>841</v>
      </c>
      <c r="M529" t="s">
        <v>829</v>
      </c>
      <c r="N529" t="s">
        <v>829</v>
      </c>
      <c r="O529" t="s">
        <v>829</v>
      </c>
      <c r="P529" t="s">
        <v>829</v>
      </c>
      <c r="Q529" t="s">
        <v>829</v>
      </c>
      <c r="R529" t="s">
        <v>829</v>
      </c>
      <c r="S529">
        <v>90746269</v>
      </c>
      <c r="T529" t="s">
        <v>829</v>
      </c>
      <c r="U529" t="s">
        <v>829</v>
      </c>
      <c r="V529" t="s">
        <v>834</v>
      </c>
    </row>
    <row r="530" spans="1:22" x14ac:dyDescent="0.3">
      <c r="A530">
        <v>202122</v>
      </c>
      <c r="B530" t="s">
        <v>820</v>
      </c>
      <c r="C530" t="s">
        <v>821</v>
      </c>
      <c r="D530" t="s">
        <v>822</v>
      </c>
      <c r="E530" t="s">
        <v>823</v>
      </c>
      <c r="F530" t="s">
        <v>824</v>
      </c>
      <c r="G530" t="s">
        <v>825</v>
      </c>
      <c r="H530" t="s">
        <v>860</v>
      </c>
      <c r="I530">
        <v>303</v>
      </c>
      <c r="J530" t="s">
        <v>861</v>
      </c>
      <c r="K530" t="s">
        <v>842</v>
      </c>
      <c r="L530" t="s">
        <v>238</v>
      </c>
      <c r="M530" t="s">
        <v>829</v>
      </c>
      <c r="N530" t="s">
        <v>829</v>
      </c>
      <c r="O530" t="s">
        <v>829</v>
      </c>
      <c r="P530" t="s">
        <v>829</v>
      </c>
      <c r="Q530" t="s">
        <v>829</v>
      </c>
      <c r="R530" t="s">
        <v>829</v>
      </c>
      <c r="S530">
        <v>1460000</v>
      </c>
      <c r="T530">
        <v>520000</v>
      </c>
      <c r="U530">
        <v>940000</v>
      </c>
      <c r="V530">
        <v>20</v>
      </c>
    </row>
    <row r="531" spans="1:22" x14ac:dyDescent="0.3">
      <c r="A531">
        <v>202223</v>
      </c>
      <c r="B531" t="s">
        <v>820</v>
      </c>
      <c r="C531" t="s">
        <v>821</v>
      </c>
      <c r="D531" t="s">
        <v>822</v>
      </c>
      <c r="E531" t="s">
        <v>823</v>
      </c>
      <c r="F531" t="s">
        <v>824</v>
      </c>
      <c r="G531" t="s">
        <v>825</v>
      </c>
      <c r="H531" t="s">
        <v>860</v>
      </c>
      <c r="I531">
        <v>303</v>
      </c>
      <c r="J531" t="s">
        <v>861</v>
      </c>
      <c r="K531" t="s">
        <v>842</v>
      </c>
      <c r="L531" t="s">
        <v>238</v>
      </c>
      <c r="M531" t="s">
        <v>829</v>
      </c>
      <c r="N531" t="s">
        <v>829</v>
      </c>
      <c r="O531" t="s">
        <v>829</v>
      </c>
      <c r="P531" t="s">
        <v>829</v>
      </c>
      <c r="Q531" t="s">
        <v>829</v>
      </c>
      <c r="R531" t="s">
        <v>829</v>
      </c>
      <c r="S531">
        <v>1078000</v>
      </c>
      <c r="T531">
        <v>604000</v>
      </c>
      <c r="U531">
        <v>474000</v>
      </c>
      <c r="V531">
        <v>10</v>
      </c>
    </row>
    <row r="532" spans="1:22" x14ac:dyDescent="0.3">
      <c r="A532">
        <v>202324</v>
      </c>
      <c r="B532" t="s">
        <v>820</v>
      </c>
      <c r="C532" t="s">
        <v>821</v>
      </c>
      <c r="D532" t="s">
        <v>822</v>
      </c>
      <c r="E532" t="s">
        <v>823</v>
      </c>
      <c r="F532" t="s">
        <v>824</v>
      </c>
      <c r="G532" t="s">
        <v>825</v>
      </c>
      <c r="H532" t="s">
        <v>860</v>
      </c>
      <c r="I532">
        <v>303</v>
      </c>
      <c r="J532" t="s">
        <v>861</v>
      </c>
      <c r="K532" t="s">
        <v>842</v>
      </c>
      <c r="L532" t="s">
        <v>238</v>
      </c>
      <c r="M532" t="s">
        <v>829</v>
      </c>
      <c r="N532" t="s">
        <v>829</v>
      </c>
      <c r="O532" t="s">
        <v>829</v>
      </c>
      <c r="P532" t="s">
        <v>829</v>
      </c>
      <c r="Q532" t="s">
        <v>829</v>
      </c>
      <c r="R532" t="s">
        <v>829</v>
      </c>
      <c r="S532">
        <v>1463033</v>
      </c>
      <c r="T532">
        <v>0</v>
      </c>
      <c r="U532">
        <v>1463033</v>
      </c>
      <c r="V532">
        <v>32</v>
      </c>
    </row>
    <row r="533" spans="1:22" x14ac:dyDescent="0.3">
      <c r="A533">
        <v>202122</v>
      </c>
      <c r="B533" t="s">
        <v>820</v>
      </c>
      <c r="C533" t="s">
        <v>821</v>
      </c>
      <c r="D533" t="s">
        <v>822</v>
      </c>
      <c r="E533" t="s">
        <v>823</v>
      </c>
      <c r="F533" t="s">
        <v>824</v>
      </c>
      <c r="G533" t="s">
        <v>825</v>
      </c>
      <c r="H533" t="s">
        <v>860</v>
      </c>
      <c r="I533">
        <v>303</v>
      </c>
      <c r="J533" t="s">
        <v>861</v>
      </c>
      <c r="K533" t="s">
        <v>842</v>
      </c>
      <c r="L533" t="s">
        <v>240</v>
      </c>
      <c r="M533" t="s">
        <v>829</v>
      </c>
      <c r="N533" t="s">
        <v>829</v>
      </c>
      <c r="O533" t="s">
        <v>829</v>
      </c>
      <c r="P533" t="s">
        <v>829</v>
      </c>
      <c r="Q533" t="s">
        <v>829</v>
      </c>
      <c r="R533" t="s">
        <v>829</v>
      </c>
      <c r="S533">
        <v>1041000</v>
      </c>
      <c r="T533">
        <v>119000</v>
      </c>
      <c r="U533">
        <v>922000</v>
      </c>
      <c r="V533">
        <v>20</v>
      </c>
    </row>
    <row r="534" spans="1:22" x14ac:dyDescent="0.3">
      <c r="A534">
        <v>202223</v>
      </c>
      <c r="B534" t="s">
        <v>820</v>
      </c>
      <c r="C534" t="s">
        <v>821</v>
      </c>
      <c r="D534" t="s">
        <v>822</v>
      </c>
      <c r="E534" t="s">
        <v>823</v>
      </c>
      <c r="F534" t="s">
        <v>824</v>
      </c>
      <c r="G534" t="s">
        <v>825</v>
      </c>
      <c r="H534" t="s">
        <v>860</v>
      </c>
      <c r="I534">
        <v>303</v>
      </c>
      <c r="J534" t="s">
        <v>861</v>
      </c>
      <c r="K534" t="s">
        <v>842</v>
      </c>
      <c r="L534" t="s">
        <v>240</v>
      </c>
      <c r="M534" t="s">
        <v>829</v>
      </c>
      <c r="N534" t="s">
        <v>829</v>
      </c>
      <c r="O534" t="s">
        <v>829</v>
      </c>
      <c r="P534" t="s">
        <v>829</v>
      </c>
      <c r="Q534" t="s">
        <v>829</v>
      </c>
      <c r="R534" t="s">
        <v>829</v>
      </c>
      <c r="S534">
        <v>1067000</v>
      </c>
      <c r="T534">
        <v>0</v>
      </c>
      <c r="U534">
        <v>1067000</v>
      </c>
      <c r="V534">
        <v>23</v>
      </c>
    </row>
    <row r="535" spans="1:22" x14ac:dyDescent="0.3">
      <c r="A535">
        <v>202324</v>
      </c>
      <c r="B535" t="s">
        <v>820</v>
      </c>
      <c r="C535" t="s">
        <v>821</v>
      </c>
      <c r="D535" t="s">
        <v>822</v>
      </c>
      <c r="E535" t="s">
        <v>823</v>
      </c>
      <c r="F535" t="s">
        <v>824</v>
      </c>
      <c r="G535" t="s">
        <v>825</v>
      </c>
      <c r="H535" t="s">
        <v>860</v>
      </c>
      <c r="I535">
        <v>303</v>
      </c>
      <c r="J535" t="s">
        <v>861</v>
      </c>
      <c r="K535" t="s">
        <v>842</v>
      </c>
      <c r="L535" t="s">
        <v>240</v>
      </c>
      <c r="M535" t="s">
        <v>829</v>
      </c>
      <c r="N535" t="s">
        <v>829</v>
      </c>
      <c r="O535" t="s">
        <v>829</v>
      </c>
      <c r="P535" t="s">
        <v>829</v>
      </c>
      <c r="Q535" t="s">
        <v>829</v>
      </c>
      <c r="R535" t="s">
        <v>829</v>
      </c>
      <c r="S535">
        <v>1473740</v>
      </c>
      <c r="T535">
        <v>29916</v>
      </c>
      <c r="U535">
        <v>1443824</v>
      </c>
      <c r="V535">
        <v>31</v>
      </c>
    </row>
    <row r="536" spans="1:22" x14ac:dyDescent="0.3">
      <c r="A536">
        <v>202122</v>
      </c>
      <c r="B536" t="s">
        <v>820</v>
      </c>
      <c r="C536" t="s">
        <v>821</v>
      </c>
      <c r="D536" t="s">
        <v>822</v>
      </c>
      <c r="E536" t="s">
        <v>823</v>
      </c>
      <c r="F536" t="s">
        <v>824</v>
      </c>
      <c r="G536" t="s">
        <v>825</v>
      </c>
      <c r="H536" t="s">
        <v>860</v>
      </c>
      <c r="I536">
        <v>303</v>
      </c>
      <c r="J536" t="s">
        <v>861</v>
      </c>
      <c r="K536" t="s">
        <v>842</v>
      </c>
      <c r="L536" t="s">
        <v>843</v>
      </c>
      <c r="M536" t="s">
        <v>829</v>
      </c>
      <c r="N536" t="s">
        <v>829</v>
      </c>
      <c r="O536" t="s">
        <v>829</v>
      </c>
      <c r="P536" t="s">
        <v>829</v>
      </c>
      <c r="Q536" t="s">
        <v>829</v>
      </c>
      <c r="R536" t="s">
        <v>829</v>
      </c>
      <c r="S536">
        <v>70000</v>
      </c>
      <c r="T536">
        <v>0</v>
      </c>
      <c r="U536">
        <v>70000</v>
      </c>
      <c r="V536">
        <v>2</v>
      </c>
    </row>
    <row r="537" spans="1:22" x14ac:dyDescent="0.3">
      <c r="A537">
        <v>202223</v>
      </c>
      <c r="B537" t="s">
        <v>820</v>
      </c>
      <c r="C537" t="s">
        <v>821</v>
      </c>
      <c r="D537" t="s">
        <v>822</v>
      </c>
      <c r="E537" t="s">
        <v>823</v>
      </c>
      <c r="F537" t="s">
        <v>824</v>
      </c>
      <c r="G537" t="s">
        <v>825</v>
      </c>
      <c r="H537" t="s">
        <v>860</v>
      </c>
      <c r="I537">
        <v>303</v>
      </c>
      <c r="J537" t="s">
        <v>861</v>
      </c>
      <c r="K537" t="s">
        <v>842</v>
      </c>
      <c r="L537" t="s">
        <v>843</v>
      </c>
      <c r="M537" t="s">
        <v>829</v>
      </c>
      <c r="N537" t="s">
        <v>829</v>
      </c>
      <c r="O537" t="s">
        <v>829</v>
      </c>
      <c r="P537" t="s">
        <v>829</v>
      </c>
      <c r="Q537" t="s">
        <v>829</v>
      </c>
      <c r="R537" t="s">
        <v>829</v>
      </c>
      <c r="S537">
        <v>50000</v>
      </c>
      <c r="T537">
        <v>0</v>
      </c>
      <c r="U537">
        <v>50000</v>
      </c>
      <c r="V537">
        <v>1</v>
      </c>
    </row>
    <row r="538" spans="1:22" x14ac:dyDescent="0.3">
      <c r="A538">
        <v>202324</v>
      </c>
      <c r="B538" t="s">
        <v>820</v>
      </c>
      <c r="C538" t="s">
        <v>821</v>
      </c>
      <c r="D538" t="s">
        <v>822</v>
      </c>
      <c r="E538" t="s">
        <v>823</v>
      </c>
      <c r="F538" t="s">
        <v>824</v>
      </c>
      <c r="G538" t="s">
        <v>825</v>
      </c>
      <c r="H538" t="s">
        <v>860</v>
      </c>
      <c r="I538">
        <v>303</v>
      </c>
      <c r="J538" t="s">
        <v>861</v>
      </c>
      <c r="K538" t="s">
        <v>842</v>
      </c>
      <c r="L538" t="s">
        <v>843</v>
      </c>
      <c r="M538" t="s">
        <v>829</v>
      </c>
      <c r="N538" t="s">
        <v>829</v>
      </c>
      <c r="O538" t="s">
        <v>829</v>
      </c>
      <c r="P538" t="s">
        <v>829</v>
      </c>
      <c r="Q538" t="s">
        <v>829</v>
      </c>
      <c r="R538" t="s">
        <v>829</v>
      </c>
      <c r="S538">
        <v>67628</v>
      </c>
      <c r="T538">
        <v>98223</v>
      </c>
      <c r="U538">
        <v>-30595</v>
      </c>
      <c r="V538">
        <v>-1</v>
      </c>
    </row>
    <row r="539" spans="1:22" x14ac:dyDescent="0.3">
      <c r="A539">
        <v>202122</v>
      </c>
      <c r="B539" t="s">
        <v>820</v>
      </c>
      <c r="C539" t="s">
        <v>821</v>
      </c>
      <c r="D539" t="s">
        <v>822</v>
      </c>
      <c r="E539" t="s">
        <v>823</v>
      </c>
      <c r="F539" t="s">
        <v>824</v>
      </c>
      <c r="G539" t="s">
        <v>825</v>
      </c>
      <c r="H539" t="s">
        <v>860</v>
      </c>
      <c r="I539">
        <v>303</v>
      </c>
      <c r="J539" t="s">
        <v>861</v>
      </c>
      <c r="K539" t="s">
        <v>842</v>
      </c>
      <c r="L539" t="s">
        <v>249</v>
      </c>
      <c r="M539">
        <v>0</v>
      </c>
      <c r="N539">
        <v>0</v>
      </c>
      <c r="O539">
        <v>0</v>
      </c>
      <c r="P539">
        <v>4686000</v>
      </c>
      <c r="Q539">
        <v>0</v>
      </c>
      <c r="R539" t="s">
        <v>829</v>
      </c>
      <c r="S539">
        <v>4686000</v>
      </c>
      <c r="T539">
        <v>0</v>
      </c>
      <c r="U539">
        <v>4686000</v>
      </c>
      <c r="V539">
        <v>102</v>
      </c>
    </row>
    <row r="540" spans="1:22" x14ac:dyDescent="0.3">
      <c r="A540">
        <v>202223</v>
      </c>
      <c r="B540" t="s">
        <v>820</v>
      </c>
      <c r="C540" t="s">
        <v>821</v>
      </c>
      <c r="D540" t="s">
        <v>822</v>
      </c>
      <c r="E540" t="s">
        <v>823</v>
      </c>
      <c r="F540" t="s">
        <v>824</v>
      </c>
      <c r="G540" t="s">
        <v>825</v>
      </c>
      <c r="H540" t="s">
        <v>860</v>
      </c>
      <c r="I540">
        <v>303</v>
      </c>
      <c r="J540" t="s">
        <v>861</v>
      </c>
      <c r="K540" t="s">
        <v>842</v>
      </c>
      <c r="L540" t="s">
        <v>249</v>
      </c>
      <c r="M540">
        <v>0</v>
      </c>
      <c r="N540">
        <v>0</v>
      </c>
      <c r="O540">
        <v>0</v>
      </c>
      <c r="P540">
        <v>6111000</v>
      </c>
      <c r="Q540">
        <v>0</v>
      </c>
      <c r="R540" t="s">
        <v>829</v>
      </c>
      <c r="S540">
        <v>6111000</v>
      </c>
      <c r="T540">
        <v>131000</v>
      </c>
      <c r="U540">
        <v>5980000</v>
      </c>
      <c r="V540">
        <v>130</v>
      </c>
    </row>
    <row r="541" spans="1:22" x14ac:dyDescent="0.3">
      <c r="A541">
        <v>202324</v>
      </c>
      <c r="B541" t="s">
        <v>820</v>
      </c>
      <c r="C541" t="s">
        <v>821</v>
      </c>
      <c r="D541" t="s">
        <v>822</v>
      </c>
      <c r="E541" t="s">
        <v>823</v>
      </c>
      <c r="F541" t="s">
        <v>824</v>
      </c>
      <c r="G541" t="s">
        <v>825</v>
      </c>
      <c r="H541" t="s">
        <v>860</v>
      </c>
      <c r="I541">
        <v>303</v>
      </c>
      <c r="J541" t="s">
        <v>861</v>
      </c>
      <c r="K541" t="s">
        <v>842</v>
      </c>
      <c r="L541" t="s">
        <v>249</v>
      </c>
      <c r="M541">
        <v>0</v>
      </c>
      <c r="N541">
        <v>7945059</v>
      </c>
      <c r="O541">
        <v>0</v>
      </c>
      <c r="P541">
        <v>0</v>
      </c>
      <c r="Q541">
        <v>0</v>
      </c>
      <c r="R541" t="s">
        <v>829</v>
      </c>
      <c r="S541">
        <v>7945059</v>
      </c>
      <c r="T541">
        <v>6900</v>
      </c>
      <c r="U541">
        <v>7938159</v>
      </c>
      <c r="V541">
        <v>173</v>
      </c>
    </row>
    <row r="542" spans="1:22" x14ac:dyDescent="0.3">
      <c r="A542">
        <v>202122</v>
      </c>
      <c r="B542" t="s">
        <v>820</v>
      </c>
      <c r="C542" t="s">
        <v>821</v>
      </c>
      <c r="D542" t="s">
        <v>822</v>
      </c>
      <c r="E542" t="s">
        <v>823</v>
      </c>
      <c r="F542" t="s">
        <v>824</v>
      </c>
      <c r="G542" t="s">
        <v>825</v>
      </c>
      <c r="H542" t="s">
        <v>860</v>
      </c>
      <c r="I542">
        <v>303</v>
      </c>
      <c r="J542" t="s">
        <v>861</v>
      </c>
      <c r="K542" t="s">
        <v>842</v>
      </c>
      <c r="L542" t="s">
        <v>844</v>
      </c>
      <c r="M542">
        <v>0</v>
      </c>
      <c r="N542">
        <v>0</v>
      </c>
      <c r="O542">
        <v>0</v>
      </c>
      <c r="P542">
        <v>0</v>
      </c>
      <c r="Q542">
        <v>0</v>
      </c>
      <c r="R542" t="s">
        <v>829</v>
      </c>
      <c r="S542">
        <v>0</v>
      </c>
      <c r="T542">
        <v>0</v>
      </c>
      <c r="U542">
        <v>0</v>
      </c>
      <c r="V542">
        <v>0</v>
      </c>
    </row>
    <row r="543" spans="1:22" x14ac:dyDescent="0.3">
      <c r="A543">
        <v>202223</v>
      </c>
      <c r="B543" t="s">
        <v>820</v>
      </c>
      <c r="C543" t="s">
        <v>821</v>
      </c>
      <c r="D543" t="s">
        <v>822</v>
      </c>
      <c r="E543" t="s">
        <v>823</v>
      </c>
      <c r="F543" t="s">
        <v>824</v>
      </c>
      <c r="G543" t="s">
        <v>825</v>
      </c>
      <c r="H543" t="s">
        <v>860</v>
      </c>
      <c r="I543">
        <v>303</v>
      </c>
      <c r="J543" t="s">
        <v>861</v>
      </c>
      <c r="K543" t="s">
        <v>842</v>
      </c>
      <c r="L543" t="s">
        <v>844</v>
      </c>
      <c r="M543">
        <v>0</v>
      </c>
      <c r="N543">
        <v>0</v>
      </c>
      <c r="O543">
        <v>0</v>
      </c>
      <c r="P543">
        <v>0</v>
      </c>
      <c r="Q543">
        <v>0</v>
      </c>
      <c r="R543" t="s">
        <v>829</v>
      </c>
      <c r="S543">
        <v>0</v>
      </c>
      <c r="T543">
        <v>0</v>
      </c>
      <c r="U543">
        <v>0</v>
      </c>
      <c r="V543">
        <v>0</v>
      </c>
    </row>
    <row r="544" spans="1:22" x14ac:dyDescent="0.3">
      <c r="A544">
        <v>202324</v>
      </c>
      <c r="B544" t="s">
        <v>820</v>
      </c>
      <c r="C544" t="s">
        <v>821</v>
      </c>
      <c r="D544" t="s">
        <v>822</v>
      </c>
      <c r="E544" t="s">
        <v>823</v>
      </c>
      <c r="F544" t="s">
        <v>824</v>
      </c>
      <c r="G544" t="s">
        <v>825</v>
      </c>
      <c r="H544" t="s">
        <v>860</v>
      </c>
      <c r="I544">
        <v>303</v>
      </c>
      <c r="J544" t="s">
        <v>861</v>
      </c>
      <c r="K544" t="s">
        <v>842</v>
      </c>
      <c r="L544" t="s">
        <v>844</v>
      </c>
      <c r="M544">
        <v>0</v>
      </c>
      <c r="N544">
        <v>0</v>
      </c>
      <c r="O544">
        <v>0</v>
      </c>
      <c r="P544">
        <v>0</v>
      </c>
      <c r="Q544">
        <v>0</v>
      </c>
      <c r="R544" t="s">
        <v>829</v>
      </c>
      <c r="S544">
        <v>0</v>
      </c>
      <c r="T544">
        <v>0</v>
      </c>
      <c r="U544">
        <v>0</v>
      </c>
      <c r="V544">
        <v>0</v>
      </c>
    </row>
    <row r="545" spans="1:22" x14ac:dyDescent="0.3">
      <c r="A545">
        <v>202122</v>
      </c>
      <c r="B545" t="s">
        <v>820</v>
      </c>
      <c r="C545" t="s">
        <v>821</v>
      </c>
      <c r="D545" t="s">
        <v>822</v>
      </c>
      <c r="E545" t="s">
        <v>823</v>
      </c>
      <c r="F545" t="s">
        <v>824</v>
      </c>
      <c r="G545" t="s">
        <v>825</v>
      </c>
      <c r="H545" t="s">
        <v>860</v>
      </c>
      <c r="I545">
        <v>303</v>
      </c>
      <c r="J545" t="s">
        <v>861</v>
      </c>
      <c r="K545" t="s">
        <v>842</v>
      </c>
      <c r="L545" t="s">
        <v>251</v>
      </c>
      <c r="M545" t="s">
        <v>829</v>
      </c>
      <c r="N545" t="s">
        <v>829</v>
      </c>
      <c r="O545">
        <v>0</v>
      </c>
      <c r="P545">
        <v>0</v>
      </c>
      <c r="Q545">
        <v>0</v>
      </c>
      <c r="R545">
        <v>0</v>
      </c>
      <c r="S545">
        <v>0</v>
      </c>
      <c r="T545">
        <v>0</v>
      </c>
      <c r="U545">
        <v>0</v>
      </c>
      <c r="V545">
        <v>0</v>
      </c>
    </row>
    <row r="546" spans="1:22" x14ac:dyDescent="0.3">
      <c r="A546">
        <v>202223</v>
      </c>
      <c r="B546" t="s">
        <v>820</v>
      </c>
      <c r="C546" t="s">
        <v>821</v>
      </c>
      <c r="D546" t="s">
        <v>822</v>
      </c>
      <c r="E546" t="s">
        <v>823</v>
      </c>
      <c r="F546" t="s">
        <v>824</v>
      </c>
      <c r="G546" t="s">
        <v>825</v>
      </c>
      <c r="H546" t="s">
        <v>860</v>
      </c>
      <c r="I546">
        <v>303</v>
      </c>
      <c r="J546" t="s">
        <v>861</v>
      </c>
      <c r="K546" t="s">
        <v>842</v>
      </c>
      <c r="L546" t="s">
        <v>251</v>
      </c>
      <c r="M546" t="s">
        <v>829</v>
      </c>
      <c r="N546" t="s">
        <v>829</v>
      </c>
      <c r="O546">
        <v>0</v>
      </c>
      <c r="P546">
        <v>300000</v>
      </c>
      <c r="Q546">
        <v>0</v>
      </c>
      <c r="R546">
        <v>0</v>
      </c>
      <c r="S546">
        <v>300000</v>
      </c>
      <c r="T546">
        <v>40000</v>
      </c>
      <c r="U546">
        <v>260000</v>
      </c>
      <c r="V546">
        <v>6</v>
      </c>
    </row>
    <row r="547" spans="1:22" x14ac:dyDescent="0.3">
      <c r="A547">
        <v>202324</v>
      </c>
      <c r="B547" t="s">
        <v>820</v>
      </c>
      <c r="C547" t="s">
        <v>821</v>
      </c>
      <c r="D547" t="s">
        <v>822</v>
      </c>
      <c r="E547" t="s">
        <v>823</v>
      </c>
      <c r="F547" t="s">
        <v>824</v>
      </c>
      <c r="G547" t="s">
        <v>825</v>
      </c>
      <c r="H547" t="s">
        <v>860</v>
      </c>
      <c r="I547">
        <v>303</v>
      </c>
      <c r="J547" t="s">
        <v>861</v>
      </c>
      <c r="K547" t="s">
        <v>842</v>
      </c>
      <c r="L547" t="s">
        <v>251</v>
      </c>
      <c r="M547" t="s">
        <v>829</v>
      </c>
      <c r="N547" t="s">
        <v>829</v>
      </c>
      <c r="O547">
        <v>0</v>
      </c>
      <c r="P547">
        <v>0</v>
      </c>
      <c r="Q547">
        <v>0</v>
      </c>
      <c r="R547">
        <v>0</v>
      </c>
      <c r="S547">
        <v>0</v>
      </c>
      <c r="T547">
        <v>0</v>
      </c>
      <c r="U547">
        <v>0</v>
      </c>
      <c r="V547">
        <v>0</v>
      </c>
    </row>
    <row r="548" spans="1:22" x14ac:dyDescent="0.3">
      <c r="A548">
        <v>202122</v>
      </c>
      <c r="B548" t="s">
        <v>820</v>
      </c>
      <c r="C548" t="s">
        <v>821</v>
      </c>
      <c r="D548" t="s">
        <v>822</v>
      </c>
      <c r="E548" t="s">
        <v>823</v>
      </c>
      <c r="F548" t="s">
        <v>824</v>
      </c>
      <c r="G548" t="s">
        <v>825</v>
      </c>
      <c r="H548" t="s">
        <v>860</v>
      </c>
      <c r="I548">
        <v>303</v>
      </c>
      <c r="J548" t="s">
        <v>861</v>
      </c>
      <c r="K548" t="s">
        <v>842</v>
      </c>
      <c r="L548" t="s">
        <v>253</v>
      </c>
      <c r="M548" t="s">
        <v>829</v>
      </c>
      <c r="N548" t="s">
        <v>829</v>
      </c>
      <c r="O548">
        <v>0</v>
      </c>
      <c r="P548">
        <v>265000</v>
      </c>
      <c r="Q548">
        <v>0</v>
      </c>
      <c r="R548">
        <v>0</v>
      </c>
      <c r="S548">
        <v>265000</v>
      </c>
      <c r="T548">
        <v>0</v>
      </c>
      <c r="U548">
        <v>265000</v>
      </c>
      <c r="V548">
        <v>6</v>
      </c>
    </row>
    <row r="549" spans="1:22" x14ac:dyDescent="0.3">
      <c r="A549">
        <v>202223</v>
      </c>
      <c r="B549" t="s">
        <v>820</v>
      </c>
      <c r="C549" t="s">
        <v>821</v>
      </c>
      <c r="D549" t="s">
        <v>822</v>
      </c>
      <c r="E549" t="s">
        <v>823</v>
      </c>
      <c r="F549" t="s">
        <v>824</v>
      </c>
      <c r="G549" t="s">
        <v>825</v>
      </c>
      <c r="H549" t="s">
        <v>860</v>
      </c>
      <c r="I549">
        <v>303</v>
      </c>
      <c r="J549" t="s">
        <v>861</v>
      </c>
      <c r="K549" t="s">
        <v>842</v>
      </c>
      <c r="L549" t="s">
        <v>253</v>
      </c>
      <c r="M549" t="s">
        <v>829</v>
      </c>
      <c r="N549" t="s">
        <v>829</v>
      </c>
      <c r="O549">
        <v>0</v>
      </c>
      <c r="P549">
        <v>300000</v>
      </c>
      <c r="Q549">
        <v>0</v>
      </c>
      <c r="R549">
        <v>0</v>
      </c>
      <c r="S549">
        <v>300000</v>
      </c>
      <c r="T549">
        <v>0</v>
      </c>
      <c r="U549">
        <v>300000</v>
      </c>
      <c r="V549">
        <v>7</v>
      </c>
    </row>
    <row r="550" spans="1:22" x14ac:dyDescent="0.3">
      <c r="A550">
        <v>202324</v>
      </c>
      <c r="B550" t="s">
        <v>820</v>
      </c>
      <c r="C550" t="s">
        <v>821</v>
      </c>
      <c r="D550" t="s">
        <v>822</v>
      </c>
      <c r="E550" t="s">
        <v>823</v>
      </c>
      <c r="F550" t="s">
        <v>824</v>
      </c>
      <c r="G550" t="s">
        <v>825</v>
      </c>
      <c r="H550" t="s">
        <v>860</v>
      </c>
      <c r="I550">
        <v>303</v>
      </c>
      <c r="J550" t="s">
        <v>861</v>
      </c>
      <c r="K550" t="s">
        <v>842</v>
      </c>
      <c r="L550" t="s">
        <v>253</v>
      </c>
      <c r="M550" t="s">
        <v>829</v>
      </c>
      <c r="N550" t="s">
        <v>829</v>
      </c>
      <c r="O550">
        <v>0</v>
      </c>
      <c r="P550">
        <v>0</v>
      </c>
      <c r="Q550">
        <v>0</v>
      </c>
      <c r="R550">
        <v>0</v>
      </c>
      <c r="S550">
        <v>0</v>
      </c>
      <c r="T550">
        <v>0</v>
      </c>
      <c r="U550">
        <v>0</v>
      </c>
      <c r="V550">
        <v>0</v>
      </c>
    </row>
    <row r="551" spans="1:22" x14ac:dyDescent="0.3">
      <c r="A551">
        <v>202122</v>
      </c>
      <c r="B551" t="s">
        <v>820</v>
      </c>
      <c r="C551" t="s">
        <v>821</v>
      </c>
      <c r="D551" t="s">
        <v>822</v>
      </c>
      <c r="E551" t="s">
        <v>823</v>
      </c>
      <c r="F551" t="s">
        <v>824</v>
      </c>
      <c r="G551" t="s">
        <v>825</v>
      </c>
      <c r="H551" t="s">
        <v>860</v>
      </c>
      <c r="I551">
        <v>303</v>
      </c>
      <c r="J551" t="s">
        <v>861</v>
      </c>
      <c r="K551" t="s">
        <v>842</v>
      </c>
      <c r="L551" t="s">
        <v>845</v>
      </c>
      <c r="M551" t="s">
        <v>829</v>
      </c>
      <c r="N551" t="s">
        <v>829</v>
      </c>
      <c r="O551">
        <v>0</v>
      </c>
      <c r="P551">
        <v>0</v>
      </c>
      <c r="Q551">
        <v>0</v>
      </c>
      <c r="R551">
        <v>0</v>
      </c>
      <c r="S551">
        <v>0</v>
      </c>
      <c r="T551">
        <v>0</v>
      </c>
      <c r="U551">
        <v>0</v>
      </c>
      <c r="V551">
        <v>0</v>
      </c>
    </row>
    <row r="552" spans="1:22" x14ac:dyDescent="0.3">
      <c r="A552">
        <v>202223</v>
      </c>
      <c r="B552" t="s">
        <v>820</v>
      </c>
      <c r="C552" t="s">
        <v>821</v>
      </c>
      <c r="D552" t="s">
        <v>822</v>
      </c>
      <c r="E552" t="s">
        <v>823</v>
      </c>
      <c r="F552" t="s">
        <v>824</v>
      </c>
      <c r="G552" t="s">
        <v>825</v>
      </c>
      <c r="H552" t="s">
        <v>860</v>
      </c>
      <c r="I552">
        <v>303</v>
      </c>
      <c r="J552" t="s">
        <v>861</v>
      </c>
      <c r="K552" t="s">
        <v>842</v>
      </c>
      <c r="L552" t="s">
        <v>845</v>
      </c>
      <c r="M552" t="s">
        <v>829</v>
      </c>
      <c r="N552" t="s">
        <v>829</v>
      </c>
      <c r="O552">
        <v>0</v>
      </c>
      <c r="P552">
        <v>0</v>
      </c>
      <c r="Q552">
        <v>0</v>
      </c>
      <c r="R552">
        <v>0</v>
      </c>
      <c r="S552">
        <v>0</v>
      </c>
      <c r="T552">
        <v>0</v>
      </c>
      <c r="U552">
        <v>0</v>
      </c>
      <c r="V552">
        <v>0</v>
      </c>
    </row>
    <row r="553" spans="1:22" x14ac:dyDescent="0.3">
      <c r="A553">
        <v>202324</v>
      </c>
      <c r="B553" t="s">
        <v>820</v>
      </c>
      <c r="C553" t="s">
        <v>821</v>
      </c>
      <c r="D553" t="s">
        <v>822</v>
      </c>
      <c r="E553" t="s">
        <v>823</v>
      </c>
      <c r="F553" t="s">
        <v>824</v>
      </c>
      <c r="G553" t="s">
        <v>825</v>
      </c>
      <c r="H553" t="s">
        <v>860</v>
      </c>
      <c r="I553">
        <v>303</v>
      </c>
      <c r="J553" t="s">
        <v>861</v>
      </c>
      <c r="K553" t="s">
        <v>842</v>
      </c>
      <c r="L553" t="s">
        <v>845</v>
      </c>
      <c r="M553" t="s">
        <v>829</v>
      </c>
      <c r="N553" t="s">
        <v>829</v>
      </c>
      <c r="O553">
        <v>0</v>
      </c>
      <c r="P553">
        <v>0</v>
      </c>
      <c r="Q553">
        <v>0</v>
      </c>
      <c r="R553">
        <v>0</v>
      </c>
      <c r="S553">
        <v>0</v>
      </c>
      <c r="T553">
        <v>0</v>
      </c>
      <c r="U553">
        <v>0</v>
      </c>
      <c r="V553">
        <v>0</v>
      </c>
    </row>
    <row r="554" spans="1:22" x14ac:dyDescent="0.3">
      <c r="A554">
        <v>202122</v>
      </c>
      <c r="B554" t="s">
        <v>820</v>
      </c>
      <c r="C554" t="s">
        <v>821</v>
      </c>
      <c r="D554" t="s">
        <v>822</v>
      </c>
      <c r="E554" t="s">
        <v>823</v>
      </c>
      <c r="F554" t="s">
        <v>862</v>
      </c>
      <c r="G554" t="s">
        <v>863</v>
      </c>
      <c r="H554" t="s">
        <v>864</v>
      </c>
      <c r="I554">
        <v>330</v>
      </c>
      <c r="J554" t="s">
        <v>865</v>
      </c>
      <c r="K554" t="s">
        <v>828</v>
      </c>
      <c r="L554" t="s">
        <v>336</v>
      </c>
      <c r="M554">
        <v>120000</v>
      </c>
      <c r="N554">
        <v>1985000</v>
      </c>
      <c r="O554">
        <v>100000</v>
      </c>
      <c r="P554">
        <v>23995500</v>
      </c>
      <c r="Q554">
        <v>4400000</v>
      </c>
      <c r="R554" t="s">
        <v>829</v>
      </c>
      <c r="S554">
        <v>30600500</v>
      </c>
      <c r="T554" t="s">
        <v>829</v>
      </c>
      <c r="U554">
        <v>30600500</v>
      </c>
      <c r="V554">
        <v>362</v>
      </c>
    </row>
    <row r="555" spans="1:22" x14ac:dyDescent="0.3">
      <c r="A555">
        <v>202223</v>
      </c>
      <c r="B555" t="s">
        <v>820</v>
      </c>
      <c r="C555" t="s">
        <v>821</v>
      </c>
      <c r="D555" t="s">
        <v>822</v>
      </c>
      <c r="E555" t="s">
        <v>823</v>
      </c>
      <c r="F555" t="s">
        <v>862</v>
      </c>
      <c r="G555" t="s">
        <v>863</v>
      </c>
      <c r="H555" t="s">
        <v>864</v>
      </c>
      <c r="I555">
        <v>330</v>
      </c>
      <c r="J555" t="s">
        <v>865</v>
      </c>
      <c r="K555" t="s">
        <v>828</v>
      </c>
      <c r="L555" t="s">
        <v>336</v>
      </c>
      <c r="M555">
        <v>120000</v>
      </c>
      <c r="N555">
        <v>1408597</v>
      </c>
      <c r="O555">
        <v>1071403</v>
      </c>
      <c r="P555">
        <v>24140000</v>
      </c>
      <c r="Q555">
        <v>4970000</v>
      </c>
      <c r="R555" t="s">
        <v>829</v>
      </c>
      <c r="S555">
        <v>31710000</v>
      </c>
      <c r="T555" t="s">
        <v>829</v>
      </c>
      <c r="U555">
        <v>31710000</v>
      </c>
      <c r="V555">
        <v>393</v>
      </c>
    </row>
    <row r="556" spans="1:22" x14ac:dyDescent="0.3">
      <c r="A556">
        <v>202324</v>
      </c>
      <c r="B556" t="s">
        <v>820</v>
      </c>
      <c r="C556" t="s">
        <v>821</v>
      </c>
      <c r="D556" t="s">
        <v>822</v>
      </c>
      <c r="E556" t="s">
        <v>823</v>
      </c>
      <c r="F556" t="s">
        <v>862</v>
      </c>
      <c r="G556" t="s">
        <v>863</v>
      </c>
      <c r="H556" t="s">
        <v>864</v>
      </c>
      <c r="I556">
        <v>330</v>
      </c>
      <c r="J556" t="s">
        <v>865</v>
      </c>
      <c r="K556" t="s">
        <v>828</v>
      </c>
      <c r="L556" t="s">
        <v>336</v>
      </c>
      <c r="M556">
        <v>120000</v>
      </c>
      <c r="N556">
        <v>1408597</v>
      </c>
      <c r="O556">
        <v>1071403</v>
      </c>
      <c r="P556">
        <v>24140000</v>
      </c>
      <c r="Q556">
        <v>4970000</v>
      </c>
      <c r="R556" t="s">
        <v>829</v>
      </c>
      <c r="S556">
        <v>31710000</v>
      </c>
      <c r="T556" t="s">
        <v>829</v>
      </c>
      <c r="U556">
        <v>31710000</v>
      </c>
      <c r="V556">
        <v>400</v>
      </c>
    </row>
    <row r="557" spans="1:22" x14ac:dyDescent="0.3">
      <c r="A557">
        <v>202122</v>
      </c>
      <c r="B557" t="s">
        <v>820</v>
      </c>
      <c r="C557" t="s">
        <v>821</v>
      </c>
      <c r="D557" t="s">
        <v>822</v>
      </c>
      <c r="E557" t="s">
        <v>823</v>
      </c>
      <c r="F557" t="s">
        <v>862</v>
      </c>
      <c r="G557" t="s">
        <v>863</v>
      </c>
      <c r="H557" t="s">
        <v>864</v>
      </c>
      <c r="I557">
        <v>330</v>
      </c>
      <c r="J557" t="s">
        <v>865</v>
      </c>
      <c r="K557" t="s">
        <v>828</v>
      </c>
      <c r="L557" t="s">
        <v>235</v>
      </c>
      <c r="M557" t="s">
        <v>829</v>
      </c>
      <c r="N557">
        <v>274020</v>
      </c>
      <c r="O557">
        <v>0</v>
      </c>
      <c r="P557" t="s">
        <v>829</v>
      </c>
      <c r="Q557" t="s">
        <v>829</v>
      </c>
      <c r="R557" t="s">
        <v>829</v>
      </c>
      <c r="S557">
        <v>274020</v>
      </c>
      <c r="T557">
        <v>0</v>
      </c>
      <c r="U557">
        <v>274020</v>
      </c>
      <c r="V557">
        <v>3</v>
      </c>
    </row>
    <row r="558" spans="1:22" x14ac:dyDescent="0.3">
      <c r="A558">
        <v>202223</v>
      </c>
      <c r="B558" t="s">
        <v>820</v>
      </c>
      <c r="C558" t="s">
        <v>821</v>
      </c>
      <c r="D558" t="s">
        <v>822</v>
      </c>
      <c r="E558" t="s">
        <v>823</v>
      </c>
      <c r="F558" t="s">
        <v>862</v>
      </c>
      <c r="G558" t="s">
        <v>863</v>
      </c>
      <c r="H558" t="s">
        <v>864</v>
      </c>
      <c r="I558">
        <v>330</v>
      </c>
      <c r="J558" t="s">
        <v>865</v>
      </c>
      <c r="K558" t="s">
        <v>828</v>
      </c>
      <c r="L558" t="s">
        <v>235</v>
      </c>
      <c r="M558" t="s">
        <v>829</v>
      </c>
      <c r="N558">
        <v>193550</v>
      </c>
      <c r="O558">
        <v>0</v>
      </c>
      <c r="P558" t="s">
        <v>829</v>
      </c>
      <c r="Q558" t="s">
        <v>829</v>
      </c>
      <c r="R558" t="s">
        <v>829</v>
      </c>
      <c r="S558">
        <v>193550</v>
      </c>
      <c r="T558">
        <v>0</v>
      </c>
      <c r="U558">
        <v>193550</v>
      </c>
      <c r="V558">
        <v>2</v>
      </c>
    </row>
    <row r="559" spans="1:22" x14ac:dyDescent="0.3">
      <c r="A559">
        <v>202324</v>
      </c>
      <c r="B559" t="s">
        <v>820</v>
      </c>
      <c r="C559" t="s">
        <v>821</v>
      </c>
      <c r="D559" t="s">
        <v>822</v>
      </c>
      <c r="E559" t="s">
        <v>823</v>
      </c>
      <c r="F559" t="s">
        <v>862</v>
      </c>
      <c r="G559" t="s">
        <v>863</v>
      </c>
      <c r="H559" t="s">
        <v>864</v>
      </c>
      <c r="I559">
        <v>330</v>
      </c>
      <c r="J559" t="s">
        <v>865</v>
      </c>
      <c r="K559" t="s">
        <v>828</v>
      </c>
      <c r="L559" t="s">
        <v>235</v>
      </c>
      <c r="M559" t="s">
        <v>829</v>
      </c>
      <c r="N559">
        <v>264705</v>
      </c>
      <c r="O559">
        <v>0</v>
      </c>
      <c r="P559" t="s">
        <v>829</v>
      </c>
      <c r="Q559" t="s">
        <v>829</v>
      </c>
      <c r="R559" t="s">
        <v>829</v>
      </c>
      <c r="S559">
        <v>264705</v>
      </c>
      <c r="T559">
        <v>0</v>
      </c>
      <c r="U559">
        <v>264705</v>
      </c>
      <c r="V559">
        <v>3</v>
      </c>
    </row>
    <row r="560" spans="1:22" x14ac:dyDescent="0.3">
      <c r="A560">
        <v>202122</v>
      </c>
      <c r="B560" t="s">
        <v>820</v>
      </c>
      <c r="C560" t="s">
        <v>821</v>
      </c>
      <c r="D560" t="s">
        <v>822</v>
      </c>
      <c r="E560" t="s">
        <v>823</v>
      </c>
      <c r="F560" t="s">
        <v>862</v>
      </c>
      <c r="G560" t="s">
        <v>863</v>
      </c>
      <c r="H560" t="s">
        <v>864</v>
      </c>
      <c r="I560">
        <v>330</v>
      </c>
      <c r="J560" t="s">
        <v>865</v>
      </c>
      <c r="K560" t="s">
        <v>828</v>
      </c>
      <c r="L560" t="s">
        <v>534</v>
      </c>
      <c r="M560">
        <v>1556193</v>
      </c>
      <c r="N560">
        <v>7673691</v>
      </c>
      <c r="O560">
        <v>748531</v>
      </c>
      <c r="P560">
        <v>49974722</v>
      </c>
      <c r="Q560">
        <v>2785546</v>
      </c>
      <c r="R560" t="s">
        <v>829</v>
      </c>
      <c r="S560">
        <v>62738683</v>
      </c>
      <c r="T560">
        <v>0</v>
      </c>
      <c r="U560">
        <v>62738683</v>
      </c>
      <c r="V560">
        <v>192</v>
      </c>
    </row>
    <row r="561" spans="1:22" x14ac:dyDescent="0.3">
      <c r="A561">
        <v>202223</v>
      </c>
      <c r="B561" t="s">
        <v>820</v>
      </c>
      <c r="C561" t="s">
        <v>821</v>
      </c>
      <c r="D561" t="s">
        <v>822</v>
      </c>
      <c r="E561" t="s">
        <v>823</v>
      </c>
      <c r="F561" t="s">
        <v>862</v>
      </c>
      <c r="G561" t="s">
        <v>863</v>
      </c>
      <c r="H561" t="s">
        <v>864</v>
      </c>
      <c r="I561">
        <v>330</v>
      </c>
      <c r="J561" t="s">
        <v>865</v>
      </c>
      <c r="K561" t="s">
        <v>828</v>
      </c>
      <c r="L561" t="s">
        <v>534</v>
      </c>
      <c r="M561">
        <v>938657</v>
      </c>
      <c r="N561">
        <v>15782595</v>
      </c>
      <c r="O561">
        <v>5573751</v>
      </c>
      <c r="P561">
        <v>33342082</v>
      </c>
      <c r="Q561">
        <v>0</v>
      </c>
      <c r="R561" t="s">
        <v>829</v>
      </c>
      <c r="S561">
        <v>55637085</v>
      </c>
      <c r="T561">
        <v>0</v>
      </c>
      <c r="U561">
        <v>55637085</v>
      </c>
      <c r="V561">
        <v>173</v>
      </c>
    </row>
    <row r="562" spans="1:22" x14ac:dyDescent="0.3">
      <c r="A562">
        <v>202324</v>
      </c>
      <c r="B562" t="s">
        <v>820</v>
      </c>
      <c r="C562" t="s">
        <v>821</v>
      </c>
      <c r="D562" t="s">
        <v>822</v>
      </c>
      <c r="E562" t="s">
        <v>823</v>
      </c>
      <c r="F562" t="s">
        <v>862</v>
      </c>
      <c r="G562" t="s">
        <v>863</v>
      </c>
      <c r="H562" t="s">
        <v>864</v>
      </c>
      <c r="I562">
        <v>330</v>
      </c>
      <c r="J562" t="s">
        <v>865</v>
      </c>
      <c r="K562" t="s">
        <v>828</v>
      </c>
      <c r="L562" t="s">
        <v>534</v>
      </c>
      <c r="M562">
        <v>1126388</v>
      </c>
      <c r="N562">
        <v>18939114</v>
      </c>
      <c r="O562">
        <v>6688501</v>
      </c>
      <c r="P562">
        <v>40010498</v>
      </c>
      <c r="Q562">
        <v>0</v>
      </c>
      <c r="R562" t="s">
        <v>829</v>
      </c>
      <c r="S562">
        <v>66764502</v>
      </c>
      <c r="T562">
        <v>0</v>
      </c>
      <c r="U562">
        <v>66764502</v>
      </c>
      <c r="V562">
        <v>207</v>
      </c>
    </row>
    <row r="563" spans="1:22" x14ac:dyDescent="0.3">
      <c r="A563">
        <v>202122</v>
      </c>
      <c r="B563" t="s">
        <v>820</v>
      </c>
      <c r="C563" t="s">
        <v>821</v>
      </c>
      <c r="D563" t="s">
        <v>822</v>
      </c>
      <c r="E563" t="s">
        <v>823</v>
      </c>
      <c r="F563" t="s">
        <v>862</v>
      </c>
      <c r="G563" t="s">
        <v>863</v>
      </c>
      <c r="H563" t="s">
        <v>864</v>
      </c>
      <c r="I563">
        <v>330</v>
      </c>
      <c r="J563" t="s">
        <v>865</v>
      </c>
      <c r="K563" t="s">
        <v>828</v>
      </c>
      <c r="L563" t="s">
        <v>603</v>
      </c>
      <c r="M563" t="s">
        <v>829</v>
      </c>
      <c r="N563" t="s">
        <v>829</v>
      </c>
      <c r="O563" t="s">
        <v>829</v>
      </c>
      <c r="P563">
        <v>47072</v>
      </c>
      <c r="Q563">
        <v>0</v>
      </c>
      <c r="R563">
        <v>0</v>
      </c>
      <c r="S563">
        <v>47072</v>
      </c>
      <c r="T563">
        <v>0</v>
      </c>
      <c r="U563">
        <v>47072</v>
      </c>
      <c r="V563">
        <v>0</v>
      </c>
    </row>
    <row r="564" spans="1:22" x14ac:dyDescent="0.3">
      <c r="A564">
        <v>202223</v>
      </c>
      <c r="B564" t="s">
        <v>820</v>
      </c>
      <c r="C564" t="s">
        <v>821</v>
      </c>
      <c r="D564" t="s">
        <v>822</v>
      </c>
      <c r="E564" t="s">
        <v>823</v>
      </c>
      <c r="F564" t="s">
        <v>862</v>
      </c>
      <c r="G564" t="s">
        <v>863</v>
      </c>
      <c r="H564" t="s">
        <v>864</v>
      </c>
      <c r="I564">
        <v>330</v>
      </c>
      <c r="J564" t="s">
        <v>865</v>
      </c>
      <c r="K564" t="s">
        <v>828</v>
      </c>
      <c r="L564" t="s">
        <v>603</v>
      </c>
      <c r="M564" t="s">
        <v>829</v>
      </c>
      <c r="N564" t="s">
        <v>829</v>
      </c>
      <c r="O564" t="s">
        <v>829</v>
      </c>
      <c r="P564">
        <v>48013</v>
      </c>
      <c r="Q564">
        <v>0</v>
      </c>
      <c r="R564">
        <v>0</v>
      </c>
      <c r="S564">
        <v>48013</v>
      </c>
      <c r="T564">
        <v>0</v>
      </c>
      <c r="U564">
        <v>48013</v>
      </c>
      <c r="V564">
        <v>0</v>
      </c>
    </row>
    <row r="565" spans="1:22" x14ac:dyDescent="0.3">
      <c r="A565">
        <v>202324</v>
      </c>
      <c r="B565" t="s">
        <v>820</v>
      </c>
      <c r="C565" t="s">
        <v>821</v>
      </c>
      <c r="D565" t="s">
        <v>822</v>
      </c>
      <c r="E565" t="s">
        <v>823</v>
      </c>
      <c r="F565" t="s">
        <v>862</v>
      </c>
      <c r="G565" t="s">
        <v>863</v>
      </c>
      <c r="H565" t="s">
        <v>864</v>
      </c>
      <c r="I565">
        <v>330</v>
      </c>
      <c r="J565" t="s">
        <v>865</v>
      </c>
      <c r="K565" t="s">
        <v>828</v>
      </c>
      <c r="L565" t="s">
        <v>603</v>
      </c>
      <c r="M565" t="s">
        <v>829</v>
      </c>
      <c r="N565" t="s">
        <v>829</v>
      </c>
      <c r="O565" t="s">
        <v>829</v>
      </c>
      <c r="P565">
        <v>55215</v>
      </c>
      <c r="Q565">
        <v>0</v>
      </c>
      <c r="R565">
        <v>0</v>
      </c>
      <c r="S565">
        <v>55215</v>
      </c>
      <c r="T565">
        <v>0</v>
      </c>
      <c r="U565">
        <v>55215</v>
      </c>
      <c r="V565">
        <v>0</v>
      </c>
    </row>
    <row r="566" spans="1:22" x14ac:dyDescent="0.3">
      <c r="A566">
        <v>202122</v>
      </c>
      <c r="B566" t="s">
        <v>820</v>
      </c>
      <c r="C566" t="s">
        <v>821</v>
      </c>
      <c r="D566" t="s">
        <v>822</v>
      </c>
      <c r="E566" t="s">
        <v>823</v>
      </c>
      <c r="F566" t="s">
        <v>862</v>
      </c>
      <c r="G566" t="s">
        <v>863</v>
      </c>
      <c r="H566" t="s">
        <v>864</v>
      </c>
      <c r="I566">
        <v>330</v>
      </c>
      <c r="J566" t="s">
        <v>865</v>
      </c>
      <c r="K566" t="s">
        <v>828</v>
      </c>
      <c r="L566" t="s">
        <v>606</v>
      </c>
      <c r="M566">
        <v>0</v>
      </c>
      <c r="N566">
        <v>0</v>
      </c>
      <c r="O566">
        <v>0</v>
      </c>
      <c r="P566">
        <v>0</v>
      </c>
      <c r="Q566">
        <v>0</v>
      </c>
      <c r="R566">
        <v>0</v>
      </c>
      <c r="S566">
        <v>0</v>
      </c>
      <c r="T566">
        <v>0</v>
      </c>
      <c r="U566">
        <v>0</v>
      </c>
      <c r="V566">
        <v>0</v>
      </c>
    </row>
    <row r="567" spans="1:22" x14ac:dyDescent="0.3">
      <c r="A567">
        <v>202223</v>
      </c>
      <c r="B567" t="s">
        <v>820</v>
      </c>
      <c r="C567" t="s">
        <v>821</v>
      </c>
      <c r="D567" t="s">
        <v>822</v>
      </c>
      <c r="E567" t="s">
        <v>823</v>
      </c>
      <c r="F567" t="s">
        <v>862</v>
      </c>
      <c r="G567" t="s">
        <v>863</v>
      </c>
      <c r="H567" t="s">
        <v>864</v>
      </c>
      <c r="I567">
        <v>330</v>
      </c>
      <c r="J567" t="s">
        <v>865</v>
      </c>
      <c r="K567" t="s">
        <v>828</v>
      </c>
      <c r="L567" t="s">
        <v>606</v>
      </c>
      <c r="M567">
        <v>0</v>
      </c>
      <c r="N567">
        <v>0</v>
      </c>
      <c r="O567">
        <v>0</v>
      </c>
      <c r="P567">
        <v>0</v>
      </c>
      <c r="Q567">
        <v>0</v>
      </c>
      <c r="R567">
        <v>0</v>
      </c>
      <c r="S567">
        <v>0</v>
      </c>
      <c r="T567">
        <v>0</v>
      </c>
      <c r="U567">
        <v>0</v>
      </c>
      <c r="V567">
        <v>0</v>
      </c>
    </row>
    <row r="568" spans="1:22" x14ac:dyDescent="0.3">
      <c r="A568">
        <v>202324</v>
      </c>
      <c r="B568" t="s">
        <v>820</v>
      </c>
      <c r="C568" t="s">
        <v>821</v>
      </c>
      <c r="D568" t="s">
        <v>822</v>
      </c>
      <c r="E568" t="s">
        <v>823</v>
      </c>
      <c r="F568" t="s">
        <v>862</v>
      </c>
      <c r="G568" t="s">
        <v>863</v>
      </c>
      <c r="H568" t="s">
        <v>864</v>
      </c>
      <c r="I568">
        <v>330</v>
      </c>
      <c r="J568" t="s">
        <v>865</v>
      </c>
      <c r="K568" t="s">
        <v>828</v>
      </c>
      <c r="L568" t="s">
        <v>606</v>
      </c>
      <c r="M568">
        <v>0</v>
      </c>
      <c r="N568">
        <v>0</v>
      </c>
      <c r="O568">
        <v>0</v>
      </c>
      <c r="P568">
        <v>0</v>
      </c>
      <c r="Q568">
        <v>0</v>
      </c>
      <c r="R568">
        <v>0</v>
      </c>
      <c r="S568">
        <v>0</v>
      </c>
      <c r="T568">
        <v>0</v>
      </c>
      <c r="U568">
        <v>0</v>
      </c>
      <c r="V568">
        <v>0</v>
      </c>
    </row>
    <row r="569" spans="1:22" x14ac:dyDescent="0.3">
      <c r="A569">
        <v>202122</v>
      </c>
      <c r="B569" t="s">
        <v>820</v>
      </c>
      <c r="C569" t="s">
        <v>821</v>
      </c>
      <c r="D569" t="s">
        <v>822</v>
      </c>
      <c r="E569" t="s">
        <v>823</v>
      </c>
      <c r="F569" t="s">
        <v>862</v>
      </c>
      <c r="G569" t="s">
        <v>863</v>
      </c>
      <c r="H569" t="s">
        <v>864</v>
      </c>
      <c r="I569">
        <v>330</v>
      </c>
      <c r="J569" t="s">
        <v>865</v>
      </c>
      <c r="K569" t="s">
        <v>828</v>
      </c>
      <c r="L569" t="s">
        <v>609</v>
      </c>
      <c r="M569" t="s">
        <v>829</v>
      </c>
      <c r="N569" t="s">
        <v>829</v>
      </c>
      <c r="O569" t="s">
        <v>829</v>
      </c>
      <c r="P569" t="s">
        <v>829</v>
      </c>
      <c r="Q569">
        <v>0</v>
      </c>
      <c r="R569" t="s">
        <v>829</v>
      </c>
      <c r="S569">
        <v>0</v>
      </c>
      <c r="T569">
        <v>0</v>
      </c>
      <c r="U569">
        <v>0</v>
      </c>
      <c r="V569">
        <v>0</v>
      </c>
    </row>
    <row r="570" spans="1:22" x14ac:dyDescent="0.3">
      <c r="A570">
        <v>202223</v>
      </c>
      <c r="B570" t="s">
        <v>820</v>
      </c>
      <c r="C570" t="s">
        <v>821</v>
      </c>
      <c r="D570" t="s">
        <v>822</v>
      </c>
      <c r="E570" t="s">
        <v>823</v>
      </c>
      <c r="F570" t="s">
        <v>862</v>
      </c>
      <c r="G570" t="s">
        <v>863</v>
      </c>
      <c r="H570" t="s">
        <v>864</v>
      </c>
      <c r="I570">
        <v>330</v>
      </c>
      <c r="J570" t="s">
        <v>865</v>
      </c>
      <c r="K570" t="s">
        <v>828</v>
      </c>
      <c r="L570" t="s">
        <v>609</v>
      </c>
      <c r="M570" t="s">
        <v>829</v>
      </c>
      <c r="N570" t="s">
        <v>829</v>
      </c>
      <c r="O570" t="s">
        <v>829</v>
      </c>
      <c r="P570" t="s">
        <v>829</v>
      </c>
      <c r="Q570">
        <v>0</v>
      </c>
      <c r="R570" t="s">
        <v>829</v>
      </c>
      <c r="S570">
        <v>0</v>
      </c>
      <c r="T570">
        <v>0</v>
      </c>
      <c r="U570">
        <v>0</v>
      </c>
      <c r="V570">
        <v>0</v>
      </c>
    </row>
    <row r="571" spans="1:22" x14ac:dyDescent="0.3">
      <c r="A571">
        <v>202122</v>
      </c>
      <c r="B571" t="s">
        <v>820</v>
      </c>
      <c r="C571" t="s">
        <v>821</v>
      </c>
      <c r="D571" t="s">
        <v>822</v>
      </c>
      <c r="E571" t="s">
        <v>823</v>
      </c>
      <c r="F571" t="s">
        <v>862</v>
      </c>
      <c r="G571" t="s">
        <v>863</v>
      </c>
      <c r="H571" t="s">
        <v>864</v>
      </c>
      <c r="I571">
        <v>330</v>
      </c>
      <c r="J571" t="s">
        <v>865</v>
      </c>
      <c r="K571" t="s">
        <v>828</v>
      </c>
      <c r="L571" t="s">
        <v>830</v>
      </c>
      <c r="M571">
        <v>0</v>
      </c>
      <c r="N571">
        <v>0</v>
      </c>
      <c r="O571">
        <v>0</v>
      </c>
      <c r="P571">
        <v>0</v>
      </c>
      <c r="Q571">
        <v>0</v>
      </c>
      <c r="R571">
        <v>0</v>
      </c>
      <c r="S571">
        <v>0</v>
      </c>
      <c r="T571">
        <v>0</v>
      </c>
      <c r="U571">
        <v>0</v>
      </c>
      <c r="V571">
        <v>0</v>
      </c>
    </row>
    <row r="572" spans="1:22" x14ac:dyDescent="0.3">
      <c r="A572">
        <v>202223</v>
      </c>
      <c r="B572" t="s">
        <v>820</v>
      </c>
      <c r="C572" t="s">
        <v>821</v>
      </c>
      <c r="D572" t="s">
        <v>822</v>
      </c>
      <c r="E572" t="s">
        <v>823</v>
      </c>
      <c r="F572" t="s">
        <v>862</v>
      </c>
      <c r="G572" t="s">
        <v>863</v>
      </c>
      <c r="H572" t="s">
        <v>864</v>
      </c>
      <c r="I572">
        <v>330</v>
      </c>
      <c r="J572" t="s">
        <v>865</v>
      </c>
      <c r="K572" t="s">
        <v>828</v>
      </c>
      <c r="L572" t="s">
        <v>830</v>
      </c>
      <c r="M572">
        <v>0</v>
      </c>
      <c r="N572">
        <v>0</v>
      </c>
      <c r="O572">
        <v>0</v>
      </c>
      <c r="P572">
        <v>2519000</v>
      </c>
      <c r="Q572">
        <v>0</v>
      </c>
      <c r="R572">
        <v>0</v>
      </c>
      <c r="S572">
        <v>2519000</v>
      </c>
      <c r="T572">
        <v>0</v>
      </c>
      <c r="U572">
        <v>2519000</v>
      </c>
      <c r="V572">
        <v>8</v>
      </c>
    </row>
    <row r="573" spans="1:22" x14ac:dyDescent="0.3">
      <c r="A573">
        <v>202324</v>
      </c>
      <c r="B573" t="s">
        <v>820</v>
      </c>
      <c r="C573" t="s">
        <v>821</v>
      </c>
      <c r="D573" t="s">
        <v>822</v>
      </c>
      <c r="E573" t="s">
        <v>823</v>
      </c>
      <c r="F573" t="s">
        <v>862</v>
      </c>
      <c r="G573" t="s">
        <v>863</v>
      </c>
      <c r="H573" t="s">
        <v>864</v>
      </c>
      <c r="I573">
        <v>330</v>
      </c>
      <c r="J573" t="s">
        <v>865</v>
      </c>
      <c r="K573" t="s">
        <v>828</v>
      </c>
      <c r="L573" t="s">
        <v>830</v>
      </c>
      <c r="M573">
        <v>0</v>
      </c>
      <c r="N573">
        <v>0</v>
      </c>
      <c r="O573">
        <v>0</v>
      </c>
      <c r="P573">
        <v>3022800</v>
      </c>
      <c r="Q573">
        <v>0</v>
      </c>
      <c r="R573">
        <v>0</v>
      </c>
      <c r="S573">
        <v>3022800</v>
      </c>
      <c r="T573">
        <v>0</v>
      </c>
      <c r="U573">
        <v>3022800</v>
      </c>
      <c r="V573">
        <v>9</v>
      </c>
    </row>
    <row r="574" spans="1:22" x14ac:dyDescent="0.3">
      <c r="A574">
        <v>202122</v>
      </c>
      <c r="B574" t="s">
        <v>820</v>
      </c>
      <c r="C574" t="s">
        <v>821</v>
      </c>
      <c r="D574" t="s">
        <v>822</v>
      </c>
      <c r="E574" t="s">
        <v>823</v>
      </c>
      <c r="F574" t="s">
        <v>862</v>
      </c>
      <c r="G574" t="s">
        <v>863</v>
      </c>
      <c r="H574" t="s">
        <v>864</v>
      </c>
      <c r="I574">
        <v>330</v>
      </c>
      <c r="J574" t="s">
        <v>865</v>
      </c>
      <c r="K574" t="s">
        <v>828</v>
      </c>
      <c r="L574" t="s">
        <v>537</v>
      </c>
      <c r="M574">
        <v>0</v>
      </c>
      <c r="N574">
        <v>5627400</v>
      </c>
      <c r="O574">
        <v>4321733</v>
      </c>
      <c r="P574">
        <v>22208219</v>
      </c>
      <c r="Q574">
        <v>0</v>
      </c>
      <c r="R574">
        <v>3080767</v>
      </c>
      <c r="S574">
        <v>35238119</v>
      </c>
      <c r="T574">
        <v>0</v>
      </c>
      <c r="U574">
        <v>35238119</v>
      </c>
      <c r="V574">
        <v>108</v>
      </c>
    </row>
    <row r="575" spans="1:22" x14ac:dyDescent="0.3">
      <c r="A575">
        <v>202223</v>
      </c>
      <c r="B575" t="s">
        <v>820</v>
      </c>
      <c r="C575" t="s">
        <v>821</v>
      </c>
      <c r="D575" t="s">
        <v>822</v>
      </c>
      <c r="E575" t="s">
        <v>823</v>
      </c>
      <c r="F575" t="s">
        <v>862</v>
      </c>
      <c r="G575" t="s">
        <v>863</v>
      </c>
      <c r="H575" t="s">
        <v>864</v>
      </c>
      <c r="I575">
        <v>330</v>
      </c>
      <c r="J575" t="s">
        <v>865</v>
      </c>
      <c r="K575" t="s">
        <v>828</v>
      </c>
      <c r="L575" t="s">
        <v>537</v>
      </c>
      <c r="M575">
        <v>0</v>
      </c>
      <c r="N575">
        <v>4188811</v>
      </c>
      <c r="O575">
        <v>12566433</v>
      </c>
      <c r="P575">
        <v>25061671</v>
      </c>
      <c r="Q575">
        <v>0</v>
      </c>
      <c r="R575">
        <v>4607021</v>
      </c>
      <c r="S575">
        <v>46423936</v>
      </c>
      <c r="T575">
        <v>0</v>
      </c>
      <c r="U575">
        <v>46423936</v>
      </c>
      <c r="V575">
        <v>144</v>
      </c>
    </row>
    <row r="576" spans="1:22" x14ac:dyDescent="0.3">
      <c r="A576">
        <v>202324</v>
      </c>
      <c r="B576" t="s">
        <v>820</v>
      </c>
      <c r="C576" t="s">
        <v>821</v>
      </c>
      <c r="D576" t="s">
        <v>822</v>
      </c>
      <c r="E576" t="s">
        <v>823</v>
      </c>
      <c r="F576" t="s">
        <v>862</v>
      </c>
      <c r="G576" t="s">
        <v>863</v>
      </c>
      <c r="H576" t="s">
        <v>864</v>
      </c>
      <c r="I576">
        <v>330</v>
      </c>
      <c r="J576" t="s">
        <v>865</v>
      </c>
      <c r="K576" t="s">
        <v>828</v>
      </c>
      <c r="L576" t="s">
        <v>537</v>
      </c>
      <c r="M576">
        <v>0</v>
      </c>
      <c r="N576">
        <v>5026573</v>
      </c>
      <c r="O576">
        <v>15079720</v>
      </c>
      <c r="P576">
        <v>30074005</v>
      </c>
      <c r="Q576">
        <v>0</v>
      </c>
      <c r="R576">
        <v>0</v>
      </c>
      <c r="S576">
        <v>50180298</v>
      </c>
      <c r="T576">
        <v>0</v>
      </c>
      <c r="U576">
        <v>50180298</v>
      </c>
      <c r="V576">
        <v>155</v>
      </c>
    </row>
    <row r="577" spans="1:22" x14ac:dyDescent="0.3">
      <c r="A577">
        <v>202122</v>
      </c>
      <c r="B577" t="s">
        <v>820</v>
      </c>
      <c r="C577" t="s">
        <v>821</v>
      </c>
      <c r="D577" t="s">
        <v>822</v>
      </c>
      <c r="E577" t="s">
        <v>823</v>
      </c>
      <c r="F577" t="s">
        <v>862</v>
      </c>
      <c r="G577" t="s">
        <v>863</v>
      </c>
      <c r="H577" t="s">
        <v>864</v>
      </c>
      <c r="I577">
        <v>330</v>
      </c>
      <c r="J577" t="s">
        <v>865</v>
      </c>
      <c r="K577" t="s">
        <v>828</v>
      </c>
      <c r="L577" t="s">
        <v>572</v>
      </c>
      <c r="M577">
        <v>410858</v>
      </c>
      <c r="N577">
        <v>0</v>
      </c>
      <c r="O577">
        <v>0</v>
      </c>
      <c r="P577">
        <v>10486737</v>
      </c>
      <c r="Q577">
        <v>15122090</v>
      </c>
      <c r="R577">
        <v>0</v>
      </c>
      <c r="S577">
        <v>26019685</v>
      </c>
      <c r="T577">
        <v>22412</v>
      </c>
      <c r="U577">
        <v>25997273</v>
      </c>
      <c r="V577">
        <v>79</v>
      </c>
    </row>
    <row r="578" spans="1:22" x14ac:dyDescent="0.3">
      <c r="A578">
        <v>202223</v>
      </c>
      <c r="B578" t="s">
        <v>820</v>
      </c>
      <c r="C578" t="s">
        <v>821</v>
      </c>
      <c r="D578" t="s">
        <v>822</v>
      </c>
      <c r="E578" t="s">
        <v>823</v>
      </c>
      <c r="F578" t="s">
        <v>862</v>
      </c>
      <c r="G578" t="s">
        <v>863</v>
      </c>
      <c r="H578" t="s">
        <v>864</v>
      </c>
      <c r="I578">
        <v>330</v>
      </c>
      <c r="J578" t="s">
        <v>865</v>
      </c>
      <c r="K578" t="s">
        <v>828</v>
      </c>
      <c r="L578" t="s">
        <v>572</v>
      </c>
      <c r="M578">
        <v>519154</v>
      </c>
      <c r="N578">
        <v>0</v>
      </c>
      <c r="O578">
        <v>0</v>
      </c>
      <c r="P578">
        <v>18500971</v>
      </c>
      <c r="Q578">
        <v>0</v>
      </c>
      <c r="R578">
        <v>10478699</v>
      </c>
      <c r="S578">
        <v>29498824</v>
      </c>
      <c r="T578">
        <v>0</v>
      </c>
      <c r="U578">
        <v>29498824</v>
      </c>
      <c r="V578">
        <v>92</v>
      </c>
    </row>
    <row r="579" spans="1:22" x14ac:dyDescent="0.3">
      <c r="A579">
        <v>202324</v>
      </c>
      <c r="B579" t="s">
        <v>820</v>
      </c>
      <c r="C579" t="s">
        <v>821</v>
      </c>
      <c r="D579" t="s">
        <v>822</v>
      </c>
      <c r="E579" t="s">
        <v>823</v>
      </c>
      <c r="F579" t="s">
        <v>862</v>
      </c>
      <c r="G579" t="s">
        <v>863</v>
      </c>
      <c r="H579" t="s">
        <v>864</v>
      </c>
      <c r="I579">
        <v>330</v>
      </c>
      <c r="J579" t="s">
        <v>865</v>
      </c>
      <c r="K579" t="s">
        <v>828</v>
      </c>
      <c r="L579" t="s">
        <v>572</v>
      </c>
      <c r="M579">
        <v>622985</v>
      </c>
      <c r="N579">
        <v>0</v>
      </c>
      <c r="O579">
        <v>0</v>
      </c>
      <c r="P579">
        <v>22343886</v>
      </c>
      <c r="Q579">
        <v>0</v>
      </c>
      <c r="R579">
        <v>0</v>
      </c>
      <c r="S579">
        <v>22966871</v>
      </c>
      <c r="T579">
        <v>0</v>
      </c>
      <c r="U579">
        <v>22966871</v>
      </c>
      <c r="V579">
        <v>71</v>
      </c>
    </row>
    <row r="580" spans="1:22" x14ac:dyDescent="0.3">
      <c r="A580">
        <v>202122</v>
      </c>
      <c r="B580" t="s">
        <v>820</v>
      </c>
      <c r="C580" t="s">
        <v>821</v>
      </c>
      <c r="D580" t="s">
        <v>822</v>
      </c>
      <c r="E580" t="s">
        <v>823</v>
      </c>
      <c r="F580" t="s">
        <v>862</v>
      </c>
      <c r="G580" t="s">
        <v>863</v>
      </c>
      <c r="H580" t="s">
        <v>864</v>
      </c>
      <c r="I580">
        <v>330</v>
      </c>
      <c r="J580" t="s">
        <v>865</v>
      </c>
      <c r="K580" t="s">
        <v>828</v>
      </c>
      <c r="L580" t="s">
        <v>539</v>
      </c>
      <c r="M580">
        <v>0</v>
      </c>
      <c r="N580">
        <v>499940</v>
      </c>
      <c r="O580">
        <v>0</v>
      </c>
      <c r="P580" t="s">
        <v>829</v>
      </c>
      <c r="Q580" t="s">
        <v>829</v>
      </c>
      <c r="R580" t="s">
        <v>829</v>
      </c>
      <c r="S580">
        <v>499940</v>
      </c>
      <c r="T580">
        <v>0</v>
      </c>
      <c r="U580">
        <v>499940</v>
      </c>
      <c r="V580">
        <v>2</v>
      </c>
    </row>
    <row r="581" spans="1:22" x14ac:dyDescent="0.3">
      <c r="A581">
        <v>202223</v>
      </c>
      <c r="B581" t="s">
        <v>820</v>
      </c>
      <c r="C581" t="s">
        <v>821</v>
      </c>
      <c r="D581" t="s">
        <v>822</v>
      </c>
      <c r="E581" t="s">
        <v>823</v>
      </c>
      <c r="F581" t="s">
        <v>862</v>
      </c>
      <c r="G581" t="s">
        <v>863</v>
      </c>
      <c r="H581" t="s">
        <v>864</v>
      </c>
      <c r="I581">
        <v>330</v>
      </c>
      <c r="J581" t="s">
        <v>865</v>
      </c>
      <c r="K581" t="s">
        <v>828</v>
      </c>
      <c r="L581" t="s">
        <v>539</v>
      </c>
      <c r="M581">
        <v>0</v>
      </c>
      <c r="N581">
        <v>250000</v>
      </c>
      <c r="O581">
        <v>250000</v>
      </c>
      <c r="P581" t="s">
        <v>829</v>
      </c>
      <c r="Q581" t="s">
        <v>829</v>
      </c>
      <c r="R581" t="s">
        <v>829</v>
      </c>
      <c r="S581">
        <v>500000</v>
      </c>
      <c r="T581">
        <v>0</v>
      </c>
      <c r="U581">
        <v>500000</v>
      </c>
      <c r="V581">
        <v>2</v>
      </c>
    </row>
    <row r="582" spans="1:22" x14ac:dyDescent="0.3">
      <c r="A582">
        <v>202324</v>
      </c>
      <c r="B582" t="s">
        <v>820</v>
      </c>
      <c r="C582" t="s">
        <v>821</v>
      </c>
      <c r="D582" t="s">
        <v>822</v>
      </c>
      <c r="E582" t="s">
        <v>823</v>
      </c>
      <c r="F582" t="s">
        <v>862</v>
      </c>
      <c r="G582" t="s">
        <v>863</v>
      </c>
      <c r="H582" t="s">
        <v>864</v>
      </c>
      <c r="I582">
        <v>330</v>
      </c>
      <c r="J582" t="s">
        <v>865</v>
      </c>
      <c r="K582" t="s">
        <v>828</v>
      </c>
      <c r="L582" t="s">
        <v>539</v>
      </c>
      <c r="M582">
        <v>0</v>
      </c>
      <c r="N582">
        <v>500000</v>
      </c>
      <c r="O582">
        <v>500000</v>
      </c>
      <c r="P582" t="s">
        <v>829</v>
      </c>
      <c r="Q582" t="s">
        <v>829</v>
      </c>
      <c r="R582" t="s">
        <v>829</v>
      </c>
      <c r="S582">
        <v>1000000</v>
      </c>
      <c r="T582">
        <v>0</v>
      </c>
      <c r="U582">
        <v>1000000</v>
      </c>
      <c r="V582">
        <v>3</v>
      </c>
    </row>
    <row r="583" spans="1:22" x14ac:dyDescent="0.3">
      <c r="A583">
        <v>202122</v>
      </c>
      <c r="B583" t="s">
        <v>820</v>
      </c>
      <c r="C583" t="s">
        <v>821</v>
      </c>
      <c r="D583" t="s">
        <v>822</v>
      </c>
      <c r="E583" t="s">
        <v>823</v>
      </c>
      <c r="F583" t="s">
        <v>862</v>
      </c>
      <c r="G583" t="s">
        <v>863</v>
      </c>
      <c r="H583" t="s">
        <v>864</v>
      </c>
      <c r="I583">
        <v>330</v>
      </c>
      <c r="J583" t="s">
        <v>865</v>
      </c>
      <c r="K583" t="s">
        <v>828</v>
      </c>
      <c r="L583" t="s">
        <v>541</v>
      </c>
      <c r="M583">
        <v>2424551</v>
      </c>
      <c r="N583">
        <v>4329733</v>
      </c>
      <c r="O583">
        <v>3115725</v>
      </c>
      <c r="P583">
        <v>2636533</v>
      </c>
      <c r="Q583">
        <v>0</v>
      </c>
      <c r="R583">
        <v>0</v>
      </c>
      <c r="S583">
        <v>12506542</v>
      </c>
      <c r="T583">
        <v>828245</v>
      </c>
      <c r="U583">
        <v>11678297</v>
      </c>
      <c r="V583">
        <v>36</v>
      </c>
    </row>
    <row r="584" spans="1:22" x14ac:dyDescent="0.3">
      <c r="A584">
        <v>202223</v>
      </c>
      <c r="B584" t="s">
        <v>820</v>
      </c>
      <c r="C584" t="s">
        <v>821</v>
      </c>
      <c r="D584" t="s">
        <v>822</v>
      </c>
      <c r="E584" t="s">
        <v>823</v>
      </c>
      <c r="F584" t="s">
        <v>862</v>
      </c>
      <c r="G584" t="s">
        <v>863</v>
      </c>
      <c r="H584" t="s">
        <v>864</v>
      </c>
      <c r="I584">
        <v>330</v>
      </c>
      <c r="J584" t="s">
        <v>865</v>
      </c>
      <c r="K584" t="s">
        <v>828</v>
      </c>
      <c r="L584" t="s">
        <v>541</v>
      </c>
      <c r="M584">
        <v>2815465</v>
      </c>
      <c r="N584">
        <v>0</v>
      </c>
      <c r="O584">
        <v>0</v>
      </c>
      <c r="P584">
        <v>22984094</v>
      </c>
      <c r="Q584">
        <v>0</v>
      </c>
      <c r="R584">
        <v>0</v>
      </c>
      <c r="S584">
        <v>25799559</v>
      </c>
      <c r="T584">
        <v>0</v>
      </c>
      <c r="U584">
        <v>25799559</v>
      </c>
      <c r="V584">
        <v>80</v>
      </c>
    </row>
    <row r="585" spans="1:22" x14ac:dyDescent="0.3">
      <c r="A585">
        <v>202324</v>
      </c>
      <c r="B585" t="s">
        <v>820</v>
      </c>
      <c r="C585" t="s">
        <v>821</v>
      </c>
      <c r="D585" t="s">
        <v>822</v>
      </c>
      <c r="E585" t="s">
        <v>823</v>
      </c>
      <c r="F585" t="s">
        <v>862</v>
      </c>
      <c r="G585" t="s">
        <v>863</v>
      </c>
      <c r="H585" t="s">
        <v>864</v>
      </c>
      <c r="I585">
        <v>330</v>
      </c>
      <c r="J585" t="s">
        <v>865</v>
      </c>
      <c r="K585" t="s">
        <v>828</v>
      </c>
      <c r="L585" t="s">
        <v>541</v>
      </c>
      <c r="M585">
        <v>3378558</v>
      </c>
      <c r="N585">
        <v>0</v>
      </c>
      <c r="O585">
        <v>0</v>
      </c>
      <c r="P585">
        <v>27580913</v>
      </c>
      <c r="Q585">
        <v>0</v>
      </c>
      <c r="R585">
        <v>0</v>
      </c>
      <c r="S585">
        <v>30959471</v>
      </c>
      <c r="T585">
        <v>0</v>
      </c>
      <c r="U585">
        <v>30959471</v>
      </c>
      <c r="V585">
        <v>96</v>
      </c>
    </row>
    <row r="586" spans="1:22" x14ac:dyDescent="0.3">
      <c r="A586">
        <v>202122</v>
      </c>
      <c r="B586" t="s">
        <v>820</v>
      </c>
      <c r="C586" t="s">
        <v>821</v>
      </c>
      <c r="D586" t="s">
        <v>822</v>
      </c>
      <c r="E586" t="s">
        <v>823</v>
      </c>
      <c r="F586" t="s">
        <v>862</v>
      </c>
      <c r="G586" t="s">
        <v>863</v>
      </c>
      <c r="H586" t="s">
        <v>864</v>
      </c>
      <c r="I586">
        <v>330</v>
      </c>
      <c r="J586" t="s">
        <v>865</v>
      </c>
      <c r="K586" t="s">
        <v>828</v>
      </c>
      <c r="L586" t="s">
        <v>831</v>
      </c>
      <c r="M586" t="s">
        <v>829</v>
      </c>
      <c r="N586" t="s">
        <v>829</v>
      </c>
      <c r="O586" t="s">
        <v>829</v>
      </c>
      <c r="P586">
        <v>0</v>
      </c>
      <c r="Q586">
        <v>0</v>
      </c>
      <c r="R586" t="s">
        <v>829</v>
      </c>
      <c r="S586">
        <v>0</v>
      </c>
      <c r="T586">
        <v>0</v>
      </c>
      <c r="U586">
        <v>0</v>
      </c>
      <c r="V586">
        <v>0</v>
      </c>
    </row>
    <row r="587" spans="1:22" x14ac:dyDescent="0.3">
      <c r="A587">
        <v>202223</v>
      </c>
      <c r="B587" t="s">
        <v>820</v>
      </c>
      <c r="C587" t="s">
        <v>821</v>
      </c>
      <c r="D587" t="s">
        <v>822</v>
      </c>
      <c r="E587" t="s">
        <v>823</v>
      </c>
      <c r="F587" t="s">
        <v>862</v>
      </c>
      <c r="G587" t="s">
        <v>863</v>
      </c>
      <c r="H587" t="s">
        <v>864</v>
      </c>
      <c r="I587">
        <v>330</v>
      </c>
      <c r="J587" t="s">
        <v>865</v>
      </c>
      <c r="K587" t="s">
        <v>828</v>
      </c>
      <c r="L587" t="s">
        <v>831</v>
      </c>
      <c r="M587" t="s">
        <v>829</v>
      </c>
      <c r="N587" t="s">
        <v>829</v>
      </c>
      <c r="O587" t="s">
        <v>829</v>
      </c>
      <c r="P587">
        <v>0</v>
      </c>
      <c r="Q587">
        <v>0</v>
      </c>
      <c r="R587" t="s">
        <v>829</v>
      </c>
      <c r="S587">
        <v>0</v>
      </c>
      <c r="T587">
        <v>0</v>
      </c>
      <c r="U587">
        <v>0</v>
      </c>
      <c r="V587">
        <v>0</v>
      </c>
    </row>
    <row r="588" spans="1:22" x14ac:dyDescent="0.3">
      <c r="A588">
        <v>202324</v>
      </c>
      <c r="B588" t="s">
        <v>820</v>
      </c>
      <c r="C588" t="s">
        <v>821</v>
      </c>
      <c r="D588" t="s">
        <v>822</v>
      </c>
      <c r="E588" t="s">
        <v>823</v>
      </c>
      <c r="F588" t="s">
        <v>862</v>
      </c>
      <c r="G588" t="s">
        <v>863</v>
      </c>
      <c r="H588" t="s">
        <v>864</v>
      </c>
      <c r="I588">
        <v>330</v>
      </c>
      <c r="J588" t="s">
        <v>865</v>
      </c>
      <c r="K588" t="s">
        <v>828</v>
      </c>
      <c r="L588" t="s">
        <v>831</v>
      </c>
      <c r="M588" t="s">
        <v>829</v>
      </c>
      <c r="N588" t="s">
        <v>829</v>
      </c>
      <c r="O588" t="s">
        <v>829</v>
      </c>
      <c r="P588">
        <v>0</v>
      </c>
      <c r="Q588">
        <v>0</v>
      </c>
      <c r="R588" t="s">
        <v>829</v>
      </c>
      <c r="S588">
        <v>0</v>
      </c>
      <c r="T588">
        <v>0</v>
      </c>
      <c r="U588">
        <v>0</v>
      </c>
      <c r="V588">
        <v>0</v>
      </c>
    </row>
    <row r="589" spans="1:22" x14ac:dyDescent="0.3">
      <c r="A589">
        <v>202122</v>
      </c>
      <c r="B589" t="s">
        <v>820</v>
      </c>
      <c r="C589" t="s">
        <v>821</v>
      </c>
      <c r="D589" t="s">
        <v>822</v>
      </c>
      <c r="E589" t="s">
        <v>823</v>
      </c>
      <c r="F589" t="s">
        <v>862</v>
      </c>
      <c r="G589" t="s">
        <v>863</v>
      </c>
      <c r="H589" t="s">
        <v>864</v>
      </c>
      <c r="I589">
        <v>330</v>
      </c>
      <c r="J589" t="s">
        <v>865</v>
      </c>
      <c r="K589" t="s">
        <v>828</v>
      </c>
      <c r="L589" t="s">
        <v>832</v>
      </c>
      <c r="M589">
        <v>0</v>
      </c>
      <c r="N589">
        <v>0</v>
      </c>
      <c r="O589">
        <v>0</v>
      </c>
      <c r="P589">
        <v>0</v>
      </c>
      <c r="Q589">
        <v>5480665</v>
      </c>
      <c r="R589">
        <v>0</v>
      </c>
      <c r="S589">
        <v>5480665</v>
      </c>
      <c r="T589">
        <v>33957</v>
      </c>
      <c r="U589">
        <v>5446707</v>
      </c>
      <c r="V589">
        <v>17</v>
      </c>
    </row>
    <row r="590" spans="1:22" x14ac:dyDescent="0.3">
      <c r="A590">
        <v>202223</v>
      </c>
      <c r="B590" t="s">
        <v>820</v>
      </c>
      <c r="C590" t="s">
        <v>821</v>
      </c>
      <c r="D590" t="s">
        <v>822</v>
      </c>
      <c r="E590" t="s">
        <v>823</v>
      </c>
      <c r="F590" t="s">
        <v>862</v>
      </c>
      <c r="G590" t="s">
        <v>863</v>
      </c>
      <c r="H590" t="s">
        <v>864</v>
      </c>
      <c r="I590">
        <v>330</v>
      </c>
      <c r="J590" t="s">
        <v>865</v>
      </c>
      <c r="K590" t="s">
        <v>828</v>
      </c>
      <c r="L590" t="s">
        <v>832</v>
      </c>
      <c r="M590">
        <v>0</v>
      </c>
      <c r="N590">
        <v>0</v>
      </c>
      <c r="O590">
        <v>0</v>
      </c>
      <c r="P590">
        <v>0</v>
      </c>
      <c r="Q590">
        <v>5310133</v>
      </c>
      <c r="R590">
        <v>0</v>
      </c>
      <c r="S590">
        <v>5310133</v>
      </c>
      <c r="T590">
        <v>0</v>
      </c>
      <c r="U590">
        <v>5310133</v>
      </c>
      <c r="V590">
        <v>17</v>
      </c>
    </row>
    <row r="591" spans="1:22" x14ac:dyDescent="0.3">
      <c r="A591">
        <v>202324</v>
      </c>
      <c r="B591" t="s">
        <v>820</v>
      </c>
      <c r="C591" t="s">
        <v>821</v>
      </c>
      <c r="D591" t="s">
        <v>822</v>
      </c>
      <c r="E591" t="s">
        <v>823</v>
      </c>
      <c r="F591" t="s">
        <v>862</v>
      </c>
      <c r="G591" t="s">
        <v>863</v>
      </c>
      <c r="H591" t="s">
        <v>864</v>
      </c>
      <c r="I591">
        <v>330</v>
      </c>
      <c r="J591" t="s">
        <v>865</v>
      </c>
      <c r="K591" t="s">
        <v>828</v>
      </c>
      <c r="L591" t="s">
        <v>832</v>
      </c>
      <c r="M591">
        <v>0</v>
      </c>
      <c r="N591">
        <v>0</v>
      </c>
      <c r="O591">
        <v>0</v>
      </c>
      <c r="P591">
        <v>0</v>
      </c>
      <c r="Q591">
        <v>6637666</v>
      </c>
      <c r="R591">
        <v>0</v>
      </c>
      <c r="S591">
        <v>6637666</v>
      </c>
      <c r="T591">
        <v>0</v>
      </c>
      <c r="U591">
        <v>6637666</v>
      </c>
      <c r="V591">
        <v>21</v>
      </c>
    </row>
    <row r="592" spans="1:22" x14ac:dyDescent="0.3">
      <c r="A592">
        <v>202122</v>
      </c>
      <c r="B592" t="s">
        <v>820</v>
      </c>
      <c r="C592" t="s">
        <v>821</v>
      </c>
      <c r="D592" t="s">
        <v>822</v>
      </c>
      <c r="E592" t="s">
        <v>823</v>
      </c>
      <c r="F592" t="s">
        <v>862</v>
      </c>
      <c r="G592" t="s">
        <v>863</v>
      </c>
      <c r="H592" t="s">
        <v>864</v>
      </c>
      <c r="I592">
        <v>330</v>
      </c>
      <c r="J592" t="s">
        <v>865</v>
      </c>
      <c r="K592" t="s">
        <v>828</v>
      </c>
      <c r="L592" t="s">
        <v>544</v>
      </c>
      <c r="M592">
        <v>0</v>
      </c>
      <c r="N592">
        <v>47291</v>
      </c>
      <c r="O592">
        <v>47291</v>
      </c>
      <c r="P592">
        <v>0</v>
      </c>
      <c r="Q592">
        <v>0</v>
      </c>
      <c r="R592">
        <v>0</v>
      </c>
      <c r="S592">
        <v>94582</v>
      </c>
      <c r="T592">
        <v>0</v>
      </c>
      <c r="U592">
        <v>94582</v>
      </c>
      <c r="V592">
        <v>0</v>
      </c>
    </row>
    <row r="593" spans="1:22" x14ac:dyDescent="0.3">
      <c r="A593">
        <v>202223</v>
      </c>
      <c r="B593" t="s">
        <v>820</v>
      </c>
      <c r="C593" t="s">
        <v>821</v>
      </c>
      <c r="D593" t="s">
        <v>822</v>
      </c>
      <c r="E593" t="s">
        <v>823</v>
      </c>
      <c r="F593" t="s">
        <v>862</v>
      </c>
      <c r="G593" t="s">
        <v>863</v>
      </c>
      <c r="H593" t="s">
        <v>864</v>
      </c>
      <c r="I593">
        <v>330</v>
      </c>
      <c r="J593" t="s">
        <v>865</v>
      </c>
      <c r="K593" t="s">
        <v>828</v>
      </c>
      <c r="L593" t="s">
        <v>544</v>
      </c>
      <c r="M593">
        <v>1512850</v>
      </c>
      <c r="N593">
        <v>0</v>
      </c>
      <c r="O593">
        <v>0</v>
      </c>
      <c r="P593">
        <v>0</v>
      </c>
      <c r="Q593">
        <v>0</v>
      </c>
      <c r="R593">
        <v>0</v>
      </c>
      <c r="S593">
        <v>1512850</v>
      </c>
      <c r="T593">
        <v>0</v>
      </c>
      <c r="U593">
        <v>1512850</v>
      </c>
      <c r="V593">
        <v>5</v>
      </c>
    </row>
    <row r="594" spans="1:22" x14ac:dyDescent="0.3">
      <c r="A594">
        <v>202324</v>
      </c>
      <c r="B594" t="s">
        <v>820</v>
      </c>
      <c r="C594" t="s">
        <v>821</v>
      </c>
      <c r="D594" t="s">
        <v>822</v>
      </c>
      <c r="E594" t="s">
        <v>823</v>
      </c>
      <c r="F594" t="s">
        <v>862</v>
      </c>
      <c r="G594" t="s">
        <v>863</v>
      </c>
      <c r="H594" t="s">
        <v>864</v>
      </c>
      <c r="I594">
        <v>330</v>
      </c>
      <c r="J594" t="s">
        <v>865</v>
      </c>
      <c r="K594" t="s">
        <v>828</v>
      </c>
      <c r="L594" t="s">
        <v>544</v>
      </c>
      <c r="M594">
        <v>0</v>
      </c>
      <c r="N594">
        <v>0</v>
      </c>
      <c r="O594">
        <v>0</v>
      </c>
      <c r="P594">
        <v>0</v>
      </c>
      <c r="Q594">
        <v>0</v>
      </c>
      <c r="R594">
        <v>0</v>
      </c>
      <c r="S594">
        <v>0</v>
      </c>
      <c r="T594">
        <v>0</v>
      </c>
      <c r="U594">
        <v>0</v>
      </c>
      <c r="V594">
        <v>0</v>
      </c>
    </row>
    <row r="595" spans="1:22" x14ac:dyDescent="0.3">
      <c r="A595">
        <v>202122</v>
      </c>
      <c r="B595" t="s">
        <v>820</v>
      </c>
      <c r="C595" t="s">
        <v>821</v>
      </c>
      <c r="D595" t="s">
        <v>822</v>
      </c>
      <c r="E595" t="s">
        <v>823</v>
      </c>
      <c r="F595" t="s">
        <v>862</v>
      </c>
      <c r="G595" t="s">
        <v>863</v>
      </c>
      <c r="H595" t="s">
        <v>864</v>
      </c>
      <c r="I595">
        <v>330</v>
      </c>
      <c r="J595" t="s">
        <v>865</v>
      </c>
      <c r="K595" t="s">
        <v>828</v>
      </c>
      <c r="L595" t="s">
        <v>600</v>
      </c>
      <c r="M595" t="s">
        <v>829</v>
      </c>
      <c r="N595" t="s">
        <v>829</v>
      </c>
      <c r="O595" t="s">
        <v>829</v>
      </c>
      <c r="P595">
        <v>3074000</v>
      </c>
      <c r="Q595">
        <v>0</v>
      </c>
      <c r="R595" t="s">
        <v>829</v>
      </c>
      <c r="S595">
        <v>3074000</v>
      </c>
      <c r="T595">
        <v>0</v>
      </c>
      <c r="U595">
        <v>3074000</v>
      </c>
      <c r="V595">
        <v>9</v>
      </c>
    </row>
    <row r="596" spans="1:22" x14ac:dyDescent="0.3">
      <c r="A596">
        <v>202223</v>
      </c>
      <c r="B596" t="s">
        <v>820</v>
      </c>
      <c r="C596" t="s">
        <v>821</v>
      </c>
      <c r="D596" t="s">
        <v>822</v>
      </c>
      <c r="E596" t="s">
        <v>823</v>
      </c>
      <c r="F596" t="s">
        <v>862</v>
      </c>
      <c r="G596" t="s">
        <v>863</v>
      </c>
      <c r="H596" t="s">
        <v>864</v>
      </c>
      <c r="I596">
        <v>330</v>
      </c>
      <c r="J596" t="s">
        <v>865</v>
      </c>
      <c r="K596" t="s">
        <v>828</v>
      </c>
      <c r="L596" t="s">
        <v>600</v>
      </c>
      <c r="M596" t="s">
        <v>829</v>
      </c>
      <c r="N596" t="s">
        <v>829</v>
      </c>
      <c r="O596" t="s">
        <v>829</v>
      </c>
      <c r="P596">
        <v>0</v>
      </c>
      <c r="Q596">
        <v>0</v>
      </c>
      <c r="R596" t="s">
        <v>829</v>
      </c>
      <c r="S596">
        <v>0</v>
      </c>
      <c r="T596">
        <v>0</v>
      </c>
      <c r="U596">
        <v>0</v>
      </c>
      <c r="V596">
        <v>0</v>
      </c>
    </row>
    <row r="597" spans="1:22" x14ac:dyDescent="0.3">
      <c r="A597">
        <v>202324</v>
      </c>
      <c r="B597" t="s">
        <v>820</v>
      </c>
      <c r="C597" t="s">
        <v>821</v>
      </c>
      <c r="D597" t="s">
        <v>822</v>
      </c>
      <c r="E597" t="s">
        <v>823</v>
      </c>
      <c r="F597" t="s">
        <v>862</v>
      </c>
      <c r="G597" t="s">
        <v>863</v>
      </c>
      <c r="H597" t="s">
        <v>864</v>
      </c>
      <c r="I597">
        <v>330</v>
      </c>
      <c r="J597" t="s">
        <v>865</v>
      </c>
      <c r="K597" t="s">
        <v>828</v>
      </c>
      <c r="L597" t="s">
        <v>600</v>
      </c>
      <c r="M597" t="s">
        <v>829</v>
      </c>
      <c r="N597" t="s">
        <v>829</v>
      </c>
      <c r="O597" t="s">
        <v>829</v>
      </c>
      <c r="P597">
        <v>0</v>
      </c>
      <c r="Q597">
        <v>0</v>
      </c>
      <c r="R597" t="s">
        <v>829</v>
      </c>
      <c r="S597">
        <v>0</v>
      </c>
      <c r="T597">
        <v>0</v>
      </c>
      <c r="U597">
        <v>0</v>
      </c>
      <c r="V597">
        <v>0</v>
      </c>
    </row>
    <row r="598" spans="1:22" x14ac:dyDescent="0.3">
      <c r="A598">
        <v>202122</v>
      </c>
      <c r="B598" t="s">
        <v>820</v>
      </c>
      <c r="C598" t="s">
        <v>821</v>
      </c>
      <c r="D598" t="s">
        <v>822</v>
      </c>
      <c r="E598" t="s">
        <v>823</v>
      </c>
      <c r="F598" t="s">
        <v>862</v>
      </c>
      <c r="G598" t="s">
        <v>863</v>
      </c>
      <c r="H598" t="s">
        <v>864</v>
      </c>
      <c r="I598">
        <v>330</v>
      </c>
      <c r="J598" t="s">
        <v>865</v>
      </c>
      <c r="K598" t="s">
        <v>828</v>
      </c>
      <c r="L598" t="s">
        <v>247</v>
      </c>
      <c r="M598">
        <v>0</v>
      </c>
      <c r="N598">
        <v>0</v>
      </c>
      <c r="O598">
        <v>0</v>
      </c>
      <c r="P598">
        <v>0</v>
      </c>
      <c r="Q598">
        <v>0</v>
      </c>
      <c r="R598">
        <v>0</v>
      </c>
      <c r="S598">
        <v>0</v>
      </c>
      <c r="T598">
        <v>0</v>
      </c>
      <c r="U598">
        <v>0</v>
      </c>
      <c r="V598">
        <v>0</v>
      </c>
    </row>
    <row r="599" spans="1:22" x14ac:dyDescent="0.3">
      <c r="A599">
        <v>202223</v>
      </c>
      <c r="B599" t="s">
        <v>820</v>
      </c>
      <c r="C599" t="s">
        <v>821</v>
      </c>
      <c r="D599" t="s">
        <v>822</v>
      </c>
      <c r="E599" t="s">
        <v>823</v>
      </c>
      <c r="F599" t="s">
        <v>862</v>
      </c>
      <c r="G599" t="s">
        <v>863</v>
      </c>
      <c r="H599" t="s">
        <v>864</v>
      </c>
      <c r="I599">
        <v>330</v>
      </c>
      <c r="J599" t="s">
        <v>865</v>
      </c>
      <c r="K599" t="s">
        <v>828</v>
      </c>
      <c r="L599" t="s">
        <v>247</v>
      </c>
      <c r="M599">
        <v>0</v>
      </c>
      <c r="N599">
        <v>0</v>
      </c>
      <c r="O599">
        <v>0</v>
      </c>
      <c r="P599">
        <v>0</v>
      </c>
      <c r="Q599">
        <v>0</v>
      </c>
      <c r="R599">
        <v>0</v>
      </c>
      <c r="S599">
        <v>0</v>
      </c>
      <c r="T599">
        <v>0</v>
      </c>
      <c r="U599">
        <v>0</v>
      </c>
      <c r="V599">
        <v>0</v>
      </c>
    </row>
    <row r="600" spans="1:22" x14ac:dyDescent="0.3">
      <c r="A600">
        <v>202324</v>
      </c>
      <c r="B600" t="s">
        <v>820</v>
      </c>
      <c r="C600" t="s">
        <v>821</v>
      </c>
      <c r="D600" t="s">
        <v>822</v>
      </c>
      <c r="E600" t="s">
        <v>823</v>
      </c>
      <c r="F600" t="s">
        <v>862</v>
      </c>
      <c r="G600" t="s">
        <v>863</v>
      </c>
      <c r="H600" t="s">
        <v>864</v>
      </c>
      <c r="I600">
        <v>330</v>
      </c>
      <c r="J600" t="s">
        <v>865</v>
      </c>
      <c r="K600" t="s">
        <v>828</v>
      </c>
      <c r="L600" t="s">
        <v>247</v>
      </c>
      <c r="M600">
        <v>0</v>
      </c>
      <c r="N600">
        <v>0</v>
      </c>
      <c r="O600">
        <v>0</v>
      </c>
      <c r="P600">
        <v>0</v>
      </c>
      <c r="Q600">
        <v>0</v>
      </c>
      <c r="R600">
        <v>0</v>
      </c>
      <c r="S600">
        <v>0</v>
      </c>
      <c r="T600">
        <v>0</v>
      </c>
      <c r="U600">
        <v>0</v>
      </c>
      <c r="V600">
        <v>0</v>
      </c>
    </row>
    <row r="601" spans="1:22" x14ac:dyDescent="0.3">
      <c r="A601">
        <v>202122</v>
      </c>
      <c r="B601" t="s">
        <v>820</v>
      </c>
      <c r="C601" t="s">
        <v>821</v>
      </c>
      <c r="D601" t="s">
        <v>822</v>
      </c>
      <c r="E601" t="s">
        <v>823</v>
      </c>
      <c r="F601" t="s">
        <v>862</v>
      </c>
      <c r="G601" t="s">
        <v>863</v>
      </c>
      <c r="H601" t="s">
        <v>864</v>
      </c>
      <c r="I601">
        <v>330</v>
      </c>
      <c r="J601" t="s">
        <v>865</v>
      </c>
      <c r="K601" t="s">
        <v>828</v>
      </c>
      <c r="L601" t="s">
        <v>833</v>
      </c>
      <c r="M601">
        <v>85094218</v>
      </c>
      <c r="N601">
        <v>312505325</v>
      </c>
      <c r="O601">
        <v>116646616</v>
      </c>
      <c r="P601">
        <v>112882761</v>
      </c>
      <c r="Q601">
        <v>27788301</v>
      </c>
      <c r="R601">
        <v>3080767</v>
      </c>
      <c r="S601">
        <v>661223280</v>
      </c>
      <c r="T601">
        <v>1377701</v>
      </c>
      <c r="U601">
        <v>659845579</v>
      </c>
      <c r="V601" t="s">
        <v>834</v>
      </c>
    </row>
    <row r="602" spans="1:22" x14ac:dyDescent="0.3">
      <c r="A602">
        <v>202223</v>
      </c>
      <c r="B602" t="s">
        <v>820</v>
      </c>
      <c r="C602" t="s">
        <v>821</v>
      </c>
      <c r="D602" t="s">
        <v>822</v>
      </c>
      <c r="E602" t="s">
        <v>823</v>
      </c>
      <c r="F602" t="s">
        <v>862</v>
      </c>
      <c r="G602" t="s">
        <v>863</v>
      </c>
      <c r="H602" t="s">
        <v>864</v>
      </c>
      <c r="I602">
        <v>330</v>
      </c>
      <c r="J602" t="s">
        <v>865</v>
      </c>
      <c r="K602" t="s">
        <v>828</v>
      </c>
      <c r="L602" t="s">
        <v>833</v>
      </c>
      <c r="M602">
        <v>88454130</v>
      </c>
      <c r="N602">
        <v>300582192</v>
      </c>
      <c r="O602">
        <v>130120684</v>
      </c>
      <c r="P602">
        <v>126598531</v>
      </c>
      <c r="Q602">
        <v>10280133</v>
      </c>
      <c r="R602">
        <v>15085720</v>
      </c>
      <c r="S602">
        <v>674562017</v>
      </c>
      <c r="T602">
        <v>0</v>
      </c>
      <c r="U602">
        <v>674562017</v>
      </c>
      <c r="V602" t="s">
        <v>834</v>
      </c>
    </row>
    <row r="603" spans="1:22" x14ac:dyDescent="0.3">
      <c r="A603">
        <v>202324</v>
      </c>
      <c r="B603" t="s">
        <v>820</v>
      </c>
      <c r="C603" t="s">
        <v>821</v>
      </c>
      <c r="D603" t="s">
        <v>822</v>
      </c>
      <c r="E603" t="s">
        <v>823</v>
      </c>
      <c r="F603" t="s">
        <v>862</v>
      </c>
      <c r="G603" t="s">
        <v>863</v>
      </c>
      <c r="H603" t="s">
        <v>864</v>
      </c>
      <c r="I603">
        <v>330</v>
      </c>
      <c r="J603" t="s">
        <v>865</v>
      </c>
      <c r="K603" t="s">
        <v>828</v>
      </c>
      <c r="L603" t="s">
        <v>833</v>
      </c>
      <c r="M603">
        <v>94126897</v>
      </c>
      <c r="N603">
        <v>313784447</v>
      </c>
      <c r="O603">
        <v>140549289</v>
      </c>
      <c r="P603">
        <v>147230288</v>
      </c>
      <c r="Q603">
        <v>11607666</v>
      </c>
      <c r="R603">
        <v>0</v>
      </c>
      <c r="S603">
        <v>711427339</v>
      </c>
      <c r="T603">
        <v>0</v>
      </c>
      <c r="U603">
        <v>711427339</v>
      </c>
      <c r="V603" t="s">
        <v>834</v>
      </c>
    </row>
    <row r="604" spans="1:22" x14ac:dyDescent="0.3">
      <c r="A604">
        <v>202122</v>
      </c>
      <c r="B604" t="s">
        <v>820</v>
      </c>
      <c r="C604" t="s">
        <v>821</v>
      </c>
      <c r="D604" t="s">
        <v>822</v>
      </c>
      <c r="E604" t="s">
        <v>823</v>
      </c>
      <c r="F604" t="s">
        <v>862</v>
      </c>
      <c r="G604" t="s">
        <v>863</v>
      </c>
      <c r="H604" t="s">
        <v>864</v>
      </c>
      <c r="I604">
        <v>330</v>
      </c>
      <c r="J604" t="s">
        <v>865</v>
      </c>
      <c r="K604" t="s">
        <v>835</v>
      </c>
      <c r="L604" t="s">
        <v>836</v>
      </c>
      <c r="M604" t="s">
        <v>829</v>
      </c>
      <c r="N604" t="s">
        <v>829</v>
      </c>
      <c r="O604" t="s">
        <v>829</v>
      </c>
      <c r="P604" t="s">
        <v>829</v>
      </c>
      <c r="Q604" t="s">
        <v>829</v>
      </c>
      <c r="R604" t="s">
        <v>829</v>
      </c>
      <c r="S604">
        <v>661310183</v>
      </c>
      <c r="T604" t="s">
        <v>829</v>
      </c>
      <c r="U604" t="s">
        <v>829</v>
      </c>
      <c r="V604" t="s">
        <v>834</v>
      </c>
    </row>
    <row r="605" spans="1:22" x14ac:dyDescent="0.3">
      <c r="A605">
        <v>202223</v>
      </c>
      <c r="B605" t="s">
        <v>820</v>
      </c>
      <c r="C605" t="s">
        <v>821</v>
      </c>
      <c r="D605" t="s">
        <v>822</v>
      </c>
      <c r="E605" t="s">
        <v>823</v>
      </c>
      <c r="F605" t="s">
        <v>862</v>
      </c>
      <c r="G605" t="s">
        <v>863</v>
      </c>
      <c r="H605" t="s">
        <v>864</v>
      </c>
      <c r="I605">
        <v>330</v>
      </c>
      <c r="J605" t="s">
        <v>865</v>
      </c>
      <c r="K605" t="s">
        <v>835</v>
      </c>
      <c r="L605" t="s">
        <v>836</v>
      </c>
      <c r="M605" t="s">
        <v>829</v>
      </c>
      <c r="N605" t="s">
        <v>829</v>
      </c>
      <c r="O605" t="s">
        <v>829</v>
      </c>
      <c r="P605" t="s">
        <v>829</v>
      </c>
      <c r="Q605" t="s">
        <v>829</v>
      </c>
      <c r="R605" t="s">
        <v>829</v>
      </c>
      <c r="S605">
        <v>682572320</v>
      </c>
      <c r="T605" t="s">
        <v>829</v>
      </c>
      <c r="U605" t="s">
        <v>829</v>
      </c>
      <c r="V605" t="s">
        <v>834</v>
      </c>
    </row>
    <row r="606" spans="1:22" x14ac:dyDescent="0.3">
      <c r="A606">
        <v>202324</v>
      </c>
      <c r="B606" t="s">
        <v>820</v>
      </c>
      <c r="C606" t="s">
        <v>821</v>
      </c>
      <c r="D606" t="s">
        <v>822</v>
      </c>
      <c r="E606" t="s">
        <v>823</v>
      </c>
      <c r="F606" t="s">
        <v>862</v>
      </c>
      <c r="G606" t="s">
        <v>863</v>
      </c>
      <c r="H606" t="s">
        <v>864</v>
      </c>
      <c r="I606">
        <v>330</v>
      </c>
      <c r="J606" t="s">
        <v>865</v>
      </c>
      <c r="K606" t="s">
        <v>835</v>
      </c>
      <c r="L606" t="s">
        <v>836</v>
      </c>
      <c r="M606" t="s">
        <v>829</v>
      </c>
      <c r="N606" t="s">
        <v>829</v>
      </c>
      <c r="O606" t="s">
        <v>829</v>
      </c>
      <c r="P606" t="s">
        <v>829</v>
      </c>
      <c r="Q606" t="s">
        <v>829</v>
      </c>
      <c r="R606" t="s">
        <v>829</v>
      </c>
      <c r="S606">
        <v>723520844</v>
      </c>
      <c r="T606" t="s">
        <v>829</v>
      </c>
      <c r="U606" t="s">
        <v>829</v>
      </c>
      <c r="V606" t="s">
        <v>834</v>
      </c>
    </row>
    <row r="607" spans="1:22" x14ac:dyDescent="0.3">
      <c r="A607">
        <v>202122</v>
      </c>
      <c r="B607" t="s">
        <v>820</v>
      </c>
      <c r="C607" t="s">
        <v>821</v>
      </c>
      <c r="D607" t="s">
        <v>822</v>
      </c>
      <c r="E607" t="s">
        <v>823</v>
      </c>
      <c r="F607" t="s">
        <v>862</v>
      </c>
      <c r="G607" t="s">
        <v>863</v>
      </c>
      <c r="H607" t="s">
        <v>864</v>
      </c>
      <c r="I607">
        <v>330</v>
      </c>
      <c r="J607" t="s">
        <v>865</v>
      </c>
      <c r="K607" t="s">
        <v>835</v>
      </c>
      <c r="L607" t="s">
        <v>837</v>
      </c>
      <c r="M607" t="s">
        <v>829</v>
      </c>
      <c r="N607" t="s">
        <v>829</v>
      </c>
      <c r="O607" t="s">
        <v>829</v>
      </c>
      <c r="P607" t="s">
        <v>829</v>
      </c>
      <c r="Q607" t="s">
        <v>829</v>
      </c>
      <c r="R607" t="s">
        <v>829</v>
      </c>
      <c r="S607">
        <v>0</v>
      </c>
      <c r="T607" t="s">
        <v>829</v>
      </c>
      <c r="U607" t="s">
        <v>829</v>
      </c>
      <c r="V607" t="s">
        <v>834</v>
      </c>
    </row>
    <row r="608" spans="1:22" x14ac:dyDescent="0.3">
      <c r="A608">
        <v>202223</v>
      </c>
      <c r="B608" t="s">
        <v>820</v>
      </c>
      <c r="C608" t="s">
        <v>821</v>
      </c>
      <c r="D608" t="s">
        <v>822</v>
      </c>
      <c r="E608" t="s">
        <v>823</v>
      </c>
      <c r="F608" t="s">
        <v>862</v>
      </c>
      <c r="G608" t="s">
        <v>863</v>
      </c>
      <c r="H608" t="s">
        <v>864</v>
      </c>
      <c r="I608">
        <v>330</v>
      </c>
      <c r="J608" t="s">
        <v>865</v>
      </c>
      <c r="K608" t="s">
        <v>835</v>
      </c>
      <c r="L608" t="s">
        <v>837</v>
      </c>
      <c r="M608" t="s">
        <v>829</v>
      </c>
      <c r="N608" t="s">
        <v>829</v>
      </c>
      <c r="O608" t="s">
        <v>829</v>
      </c>
      <c r="P608" t="s">
        <v>829</v>
      </c>
      <c r="Q608" t="s">
        <v>829</v>
      </c>
      <c r="R608" t="s">
        <v>829</v>
      </c>
      <c r="S608">
        <v>0</v>
      </c>
      <c r="T608" t="s">
        <v>829</v>
      </c>
      <c r="U608" t="s">
        <v>829</v>
      </c>
      <c r="V608">
        <v>0</v>
      </c>
    </row>
    <row r="609" spans="1:22" x14ac:dyDescent="0.3">
      <c r="A609">
        <v>202324</v>
      </c>
      <c r="B609" t="s">
        <v>820</v>
      </c>
      <c r="C609" t="s">
        <v>821</v>
      </c>
      <c r="D609" t="s">
        <v>822</v>
      </c>
      <c r="E609" t="s">
        <v>823</v>
      </c>
      <c r="F609" t="s">
        <v>862</v>
      </c>
      <c r="G609" t="s">
        <v>863</v>
      </c>
      <c r="H609" t="s">
        <v>864</v>
      </c>
      <c r="I609">
        <v>330</v>
      </c>
      <c r="J609" t="s">
        <v>865</v>
      </c>
      <c r="K609" t="s">
        <v>835</v>
      </c>
      <c r="L609" t="s">
        <v>837</v>
      </c>
      <c r="M609" t="s">
        <v>829</v>
      </c>
      <c r="N609" t="s">
        <v>829</v>
      </c>
      <c r="O609" t="s">
        <v>829</v>
      </c>
      <c r="P609" t="s">
        <v>829</v>
      </c>
      <c r="Q609" t="s">
        <v>829</v>
      </c>
      <c r="R609" t="s">
        <v>829</v>
      </c>
      <c r="S609">
        <v>-633796</v>
      </c>
      <c r="T609" t="s">
        <v>829</v>
      </c>
      <c r="U609" t="s">
        <v>829</v>
      </c>
      <c r="V609">
        <v>0</v>
      </c>
    </row>
    <row r="610" spans="1:22" x14ac:dyDescent="0.3">
      <c r="A610">
        <v>202122</v>
      </c>
      <c r="B610" t="s">
        <v>820</v>
      </c>
      <c r="C610" t="s">
        <v>821</v>
      </c>
      <c r="D610" t="s">
        <v>822</v>
      </c>
      <c r="E610" t="s">
        <v>823</v>
      </c>
      <c r="F610" t="s">
        <v>862</v>
      </c>
      <c r="G610" t="s">
        <v>863</v>
      </c>
      <c r="H610" t="s">
        <v>864</v>
      </c>
      <c r="I610">
        <v>330</v>
      </c>
      <c r="J610" t="s">
        <v>865</v>
      </c>
      <c r="K610" t="s">
        <v>835</v>
      </c>
      <c r="L610" t="s">
        <v>838</v>
      </c>
      <c r="M610" t="s">
        <v>829</v>
      </c>
      <c r="N610" t="s">
        <v>829</v>
      </c>
      <c r="O610" t="s">
        <v>829</v>
      </c>
      <c r="P610" t="s">
        <v>829</v>
      </c>
      <c r="Q610" t="s">
        <v>829</v>
      </c>
      <c r="R610" t="s">
        <v>829</v>
      </c>
      <c r="S610">
        <v>3600000</v>
      </c>
      <c r="T610" t="s">
        <v>829</v>
      </c>
      <c r="U610" t="s">
        <v>829</v>
      </c>
      <c r="V610" t="s">
        <v>834</v>
      </c>
    </row>
    <row r="611" spans="1:22" x14ac:dyDescent="0.3">
      <c r="A611">
        <v>202223</v>
      </c>
      <c r="B611" t="s">
        <v>820</v>
      </c>
      <c r="C611" t="s">
        <v>821</v>
      </c>
      <c r="D611" t="s">
        <v>822</v>
      </c>
      <c r="E611" t="s">
        <v>823</v>
      </c>
      <c r="F611" t="s">
        <v>862</v>
      </c>
      <c r="G611" t="s">
        <v>863</v>
      </c>
      <c r="H611" t="s">
        <v>864</v>
      </c>
      <c r="I611">
        <v>330</v>
      </c>
      <c r="J611" t="s">
        <v>865</v>
      </c>
      <c r="K611" t="s">
        <v>835</v>
      </c>
      <c r="L611" t="s">
        <v>838</v>
      </c>
      <c r="M611" t="s">
        <v>829</v>
      </c>
      <c r="N611" t="s">
        <v>829</v>
      </c>
      <c r="O611" t="s">
        <v>829</v>
      </c>
      <c r="P611" t="s">
        <v>829</v>
      </c>
      <c r="Q611" t="s">
        <v>829</v>
      </c>
      <c r="R611" t="s">
        <v>829</v>
      </c>
      <c r="S611">
        <v>13050000</v>
      </c>
      <c r="T611" t="s">
        <v>829</v>
      </c>
      <c r="U611" t="s">
        <v>829</v>
      </c>
      <c r="V611" t="s">
        <v>834</v>
      </c>
    </row>
    <row r="612" spans="1:22" x14ac:dyDescent="0.3">
      <c r="A612">
        <v>202324</v>
      </c>
      <c r="B612" t="s">
        <v>820</v>
      </c>
      <c r="C612" t="s">
        <v>821</v>
      </c>
      <c r="D612" t="s">
        <v>822</v>
      </c>
      <c r="E612" t="s">
        <v>823</v>
      </c>
      <c r="F612" t="s">
        <v>862</v>
      </c>
      <c r="G612" t="s">
        <v>863</v>
      </c>
      <c r="H612" t="s">
        <v>864</v>
      </c>
      <c r="I612">
        <v>330</v>
      </c>
      <c r="J612" t="s">
        <v>865</v>
      </c>
      <c r="K612" t="s">
        <v>835</v>
      </c>
      <c r="L612" t="s">
        <v>838</v>
      </c>
      <c r="M612" t="s">
        <v>829</v>
      </c>
      <c r="N612" t="s">
        <v>829</v>
      </c>
      <c r="O612" t="s">
        <v>829</v>
      </c>
      <c r="P612" t="s">
        <v>829</v>
      </c>
      <c r="Q612" t="s">
        <v>829</v>
      </c>
      <c r="R612" t="s">
        <v>829</v>
      </c>
      <c r="S612">
        <v>29614563</v>
      </c>
      <c r="T612" t="s">
        <v>829</v>
      </c>
      <c r="U612" t="s">
        <v>829</v>
      </c>
      <c r="V612" t="s">
        <v>834</v>
      </c>
    </row>
    <row r="613" spans="1:22" x14ac:dyDescent="0.3">
      <c r="A613">
        <v>202122</v>
      </c>
      <c r="B613" t="s">
        <v>820</v>
      </c>
      <c r="C613" t="s">
        <v>821</v>
      </c>
      <c r="D613" t="s">
        <v>822</v>
      </c>
      <c r="E613" t="s">
        <v>823</v>
      </c>
      <c r="F613" t="s">
        <v>862</v>
      </c>
      <c r="G613" t="s">
        <v>863</v>
      </c>
      <c r="H613" t="s">
        <v>864</v>
      </c>
      <c r="I613">
        <v>330</v>
      </c>
      <c r="J613" t="s">
        <v>865</v>
      </c>
      <c r="K613" t="s">
        <v>835</v>
      </c>
      <c r="L613" t="s">
        <v>839</v>
      </c>
      <c r="M613" t="s">
        <v>829</v>
      </c>
      <c r="N613" t="s">
        <v>829</v>
      </c>
      <c r="O613" t="s">
        <v>829</v>
      </c>
      <c r="P613" t="s">
        <v>829</v>
      </c>
      <c r="Q613" t="s">
        <v>829</v>
      </c>
      <c r="R613" t="s">
        <v>829</v>
      </c>
      <c r="S613">
        <v>-13100000</v>
      </c>
      <c r="T613" t="s">
        <v>829</v>
      </c>
      <c r="U613" t="s">
        <v>829</v>
      </c>
      <c r="V613" t="s">
        <v>834</v>
      </c>
    </row>
    <row r="614" spans="1:22" x14ac:dyDescent="0.3">
      <c r="A614">
        <v>202223</v>
      </c>
      <c r="B614" t="s">
        <v>820</v>
      </c>
      <c r="C614" t="s">
        <v>821</v>
      </c>
      <c r="D614" t="s">
        <v>822</v>
      </c>
      <c r="E614" t="s">
        <v>823</v>
      </c>
      <c r="F614" t="s">
        <v>862</v>
      </c>
      <c r="G614" t="s">
        <v>863</v>
      </c>
      <c r="H614" t="s">
        <v>864</v>
      </c>
      <c r="I614">
        <v>330</v>
      </c>
      <c r="J614" t="s">
        <v>865</v>
      </c>
      <c r="K614" t="s">
        <v>835</v>
      </c>
      <c r="L614" t="s">
        <v>839</v>
      </c>
      <c r="M614" t="s">
        <v>829</v>
      </c>
      <c r="N614" t="s">
        <v>829</v>
      </c>
      <c r="O614" t="s">
        <v>829</v>
      </c>
      <c r="P614" t="s">
        <v>829</v>
      </c>
      <c r="Q614" t="s">
        <v>829</v>
      </c>
      <c r="R614" t="s">
        <v>829</v>
      </c>
      <c r="S614">
        <v>-29614563</v>
      </c>
      <c r="T614" t="s">
        <v>829</v>
      </c>
      <c r="U614" t="s">
        <v>829</v>
      </c>
      <c r="V614" t="s">
        <v>834</v>
      </c>
    </row>
    <row r="615" spans="1:22" x14ac:dyDescent="0.3">
      <c r="A615">
        <v>202324</v>
      </c>
      <c r="B615" t="s">
        <v>820</v>
      </c>
      <c r="C615" t="s">
        <v>821</v>
      </c>
      <c r="D615" t="s">
        <v>822</v>
      </c>
      <c r="E615" t="s">
        <v>823</v>
      </c>
      <c r="F615" t="s">
        <v>862</v>
      </c>
      <c r="G615" t="s">
        <v>863</v>
      </c>
      <c r="H615" t="s">
        <v>864</v>
      </c>
      <c r="I615">
        <v>330</v>
      </c>
      <c r="J615" t="s">
        <v>865</v>
      </c>
      <c r="K615" t="s">
        <v>835</v>
      </c>
      <c r="L615" t="s">
        <v>839</v>
      </c>
      <c r="M615" t="s">
        <v>829</v>
      </c>
      <c r="N615" t="s">
        <v>829</v>
      </c>
      <c r="O615" t="s">
        <v>829</v>
      </c>
      <c r="P615" t="s">
        <v>829</v>
      </c>
      <c r="Q615" t="s">
        <v>829</v>
      </c>
      <c r="R615" t="s">
        <v>829</v>
      </c>
      <c r="S615">
        <v>-50402634</v>
      </c>
      <c r="T615" t="s">
        <v>829</v>
      </c>
      <c r="U615" t="s">
        <v>829</v>
      </c>
      <c r="V615" t="s">
        <v>834</v>
      </c>
    </row>
    <row r="616" spans="1:22" x14ac:dyDescent="0.3">
      <c r="A616">
        <v>202122</v>
      </c>
      <c r="B616" t="s">
        <v>820</v>
      </c>
      <c r="C616" t="s">
        <v>821</v>
      </c>
      <c r="D616" t="s">
        <v>822</v>
      </c>
      <c r="E616" t="s">
        <v>823</v>
      </c>
      <c r="F616" t="s">
        <v>862</v>
      </c>
      <c r="G616" t="s">
        <v>863</v>
      </c>
      <c r="H616" t="s">
        <v>864</v>
      </c>
      <c r="I616">
        <v>330</v>
      </c>
      <c r="J616" t="s">
        <v>865</v>
      </c>
      <c r="K616" t="s">
        <v>835</v>
      </c>
      <c r="L616" t="s">
        <v>840</v>
      </c>
      <c r="M616" t="s">
        <v>829</v>
      </c>
      <c r="N616" t="s">
        <v>829</v>
      </c>
      <c r="O616" t="s">
        <v>829</v>
      </c>
      <c r="P616" t="s">
        <v>829</v>
      </c>
      <c r="Q616" t="s">
        <v>829</v>
      </c>
      <c r="R616" t="s">
        <v>829</v>
      </c>
      <c r="S616">
        <v>0</v>
      </c>
      <c r="T616" t="s">
        <v>829</v>
      </c>
      <c r="U616" t="s">
        <v>829</v>
      </c>
      <c r="V616" t="s">
        <v>834</v>
      </c>
    </row>
    <row r="617" spans="1:22" x14ac:dyDescent="0.3">
      <c r="A617">
        <v>202223</v>
      </c>
      <c r="B617" t="s">
        <v>820</v>
      </c>
      <c r="C617" t="s">
        <v>821</v>
      </c>
      <c r="D617" t="s">
        <v>822</v>
      </c>
      <c r="E617" t="s">
        <v>823</v>
      </c>
      <c r="F617" t="s">
        <v>862</v>
      </c>
      <c r="G617" t="s">
        <v>863</v>
      </c>
      <c r="H617" t="s">
        <v>864</v>
      </c>
      <c r="I617">
        <v>330</v>
      </c>
      <c r="J617" t="s">
        <v>865</v>
      </c>
      <c r="K617" t="s">
        <v>835</v>
      </c>
      <c r="L617" t="s">
        <v>840</v>
      </c>
      <c r="M617" t="s">
        <v>829</v>
      </c>
      <c r="N617" t="s">
        <v>829</v>
      </c>
      <c r="O617" t="s">
        <v>829</v>
      </c>
      <c r="P617" t="s">
        <v>829</v>
      </c>
      <c r="Q617" t="s">
        <v>829</v>
      </c>
      <c r="R617" t="s">
        <v>829</v>
      </c>
      <c r="S617">
        <v>0</v>
      </c>
      <c r="T617" t="s">
        <v>829</v>
      </c>
      <c r="U617" t="s">
        <v>829</v>
      </c>
      <c r="V617" t="s">
        <v>834</v>
      </c>
    </row>
    <row r="618" spans="1:22" x14ac:dyDescent="0.3">
      <c r="A618">
        <v>202324</v>
      </c>
      <c r="B618" t="s">
        <v>820</v>
      </c>
      <c r="C618" t="s">
        <v>821</v>
      </c>
      <c r="D618" t="s">
        <v>822</v>
      </c>
      <c r="E618" t="s">
        <v>823</v>
      </c>
      <c r="F618" t="s">
        <v>862</v>
      </c>
      <c r="G618" t="s">
        <v>863</v>
      </c>
      <c r="H618" t="s">
        <v>864</v>
      </c>
      <c r="I618">
        <v>330</v>
      </c>
      <c r="J618" t="s">
        <v>865</v>
      </c>
      <c r="K618" t="s">
        <v>835</v>
      </c>
      <c r="L618" t="s">
        <v>840</v>
      </c>
      <c r="M618" t="s">
        <v>829</v>
      </c>
      <c r="N618" t="s">
        <v>829</v>
      </c>
      <c r="O618" t="s">
        <v>829</v>
      </c>
      <c r="P618" t="s">
        <v>829</v>
      </c>
      <c r="Q618" t="s">
        <v>829</v>
      </c>
      <c r="R618" t="s">
        <v>829</v>
      </c>
      <c r="S618">
        <v>0</v>
      </c>
      <c r="T618" t="s">
        <v>829</v>
      </c>
      <c r="U618" t="s">
        <v>829</v>
      </c>
      <c r="V618" t="s">
        <v>834</v>
      </c>
    </row>
    <row r="619" spans="1:22" x14ac:dyDescent="0.3">
      <c r="A619">
        <v>202122</v>
      </c>
      <c r="B619" t="s">
        <v>820</v>
      </c>
      <c r="C619" t="s">
        <v>821</v>
      </c>
      <c r="D619" t="s">
        <v>822</v>
      </c>
      <c r="E619" t="s">
        <v>823</v>
      </c>
      <c r="F619" t="s">
        <v>862</v>
      </c>
      <c r="G619" t="s">
        <v>863</v>
      </c>
      <c r="H619" t="s">
        <v>864</v>
      </c>
      <c r="I619">
        <v>330</v>
      </c>
      <c r="J619" t="s">
        <v>865</v>
      </c>
      <c r="K619" t="s">
        <v>835</v>
      </c>
      <c r="L619" t="s">
        <v>841</v>
      </c>
      <c r="M619" t="s">
        <v>829</v>
      </c>
      <c r="N619" t="s">
        <v>829</v>
      </c>
      <c r="O619" t="s">
        <v>829</v>
      </c>
      <c r="P619" t="s">
        <v>829</v>
      </c>
      <c r="Q619" t="s">
        <v>829</v>
      </c>
      <c r="R619" t="s">
        <v>829</v>
      </c>
      <c r="S619">
        <v>659845589</v>
      </c>
      <c r="T619" t="s">
        <v>829</v>
      </c>
      <c r="U619" t="s">
        <v>829</v>
      </c>
      <c r="V619" t="s">
        <v>834</v>
      </c>
    </row>
    <row r="620" spans="1:22" x14ac:dyDescent="0.3">
      <c r="A620">
        <v>202223</v>
      </c>
      <c r="B620" t="s">
        <v>820</v>
      </c>
      <c r="C620" t="s">
        <v>821</v>
      </c>
      <c r="D620" t="s">
        <v>822</v>
      </c>
      <c r="E620" t="s">
        <v>823</v>
      </c>
      <c r="F620" t="s">
        <v>862</v>
      </c>
      <c r="G620" t="s">
        <v>863</v>
      </c>
      <c r="H620" t="s">
        <v>864</v>
      </c>
      <c r="I620">
        <v>330</v>
      </c>
      <c r="J620" t="s">
        <v>865</v>
      </c>
      <c r="K620" t="s">
        <v>835</v>
      </c>
      <c r="L620" t="s">
        <v>841</v>
      </c>
      <c r="M620" t="s">
        <v>829</v>
      </c>
      <c r="N620" t="s">
        <v>829</v>
      </c>
      <c r="O620" t="s">
        <v>829</v>
      </c>
      <c r="P620" t="s">
        <v>829</v>
      </c>
      <c r="Q620" t="s">
        <v>829</v>
      </c>
      <c r="R620" t="s">
        <v>829</v>
      </c>
      <c r="S620">
        <v>674562017</v>
      </c>
      <c r="T620" t="s">
        <v>829</v>
      </c>
      <c r="U620" t="s">
        <v>829</v>
      </c>
      <c r="V620" t="s">
        <v>834</v>
      </c>
    </row>
    <row r="621" spans="1:22" x14ac:dyDescent="0.3">
      <c r="A621">
        <v>202324</v>
      </c>
      <c r="B621" t="s">
        <v>820</v>
      </c>
      <c r="C621" t="s">
        <v>821</v>
      </c>
      <c r="D621" t="s">
        <v>822</v>
      </c>
      <c r="E621" t="s">
        <v>823</v>
      </c>
      <c r="F621" t="s">
        <v>862</v>
      </c>
      <c r="G621" t="s">
        <v>863</v>
      </c>
      <c r="H621" t="s">
        <v>864</v>
      </c>
      <c r="I621">
        <v>330</v>
      </c>
      <c r="J621" t="s">
        <v>865</v>
      </c>
      <c r="K621" t="s">
        <v>835</v>
      </c>
      <c r="L621" t="s">
        <v>841</v>
      </c>
      <c r="M621" t="s">
        <v>829</v>
      </c>
      <c r="N621" t="s">
        <v>829</v>
      </c>
      <c r="O621" t="s">
        <v>829</v>
      </c>
      <c r="P621" t="s">
        <v>829</v>
      </c>
      <c r="Q621" t="s">
        <v>829</v>
      </c>
      <c r="R621" t="s">
        <v>829</v>
      </c>
      <c r="S621">
        <v>711427339</v>
      </c>
      <c r="T621" t="s">
        <v>829</v>
      </c>
      <c r="U621" t="s">
        <v>829</v>
      </c>
      <c r="V621" t="s">
        <v>834</v>
      </c>
    </row>
    <row r="622" spans="1:22" x14ac:dyDescent="0.3">
      <c r="A622">
        <v>202122</v>
      </c>
      <c r="B622" t="s">
        <v>820</v>
      </c>
      <c r="C622" t="s">
        <v>821</v>
      </c>
      <c r="D622" t="s">
        <v>822</v>
      </c>
      <c r="E622" t="s">
        <v>823</v>
      </c>
      <c r="F622" t="s">
        <v>862</v>
      </c>
      <c r="G622" t="s">
        <v>863</v>
      </c>
      <c r="H622" t="s">
        <v>864</v>
      </c>
      <c r="I622">
        <v>330</v>
      </c>
      <c r="J622" t="s">
        <v>865</v>
      </c>
      <c r="K622" t="s">
        <v>842</v>
      </c>
      <c r="L622" t="s">
        <v>238</v>
      </c>
      <c r="M622" t="s">
        <v>829</v>
      </c>
      <c r="N622" t="s">
        <v>829</v>
      </c>
      <c r="O622" t="s">
        <v>829</v>
      </c>
      <c r="P622" t="s">
        <v>829</v>
      </c>
      <c r="Q622" t="s">
        <v>829</v>
      </c>
      <c r="R622" t="s">
        <v>829</v>
      </c>
      <c r="S622">
        <v>1778178</v>
      </c>
      <c r="T622">
        <v>0</v>
      </c>
      <c r="U622">
        <v>1778178</v>
      </c>
      <c r="V622">
        <v>8</v>
      </c>
    </row>
    <row r="623" spans="1:22" x14ac:dyDescent="0.3">
      <c r="A623">
        <v>202223</v>
      </c>
      <c r="B623" t="s">
        <v>820</v>
      </c>
      <c r="C623" t="s">
        <v>821</v>
      </c>
      <c r="D623" t="s">
        <v>822</v>
      </c>
      <c r="E623" t="s">
        <v>823</v>
      </c>
      <c r="F623" t="s">
        <v>862</v>
      </c>
      <c r="G623" t="s">
        <v>863</v>
      </c>
      <c r="H623" t="s">
        <v>864</v>
      </c>
      <c r="I623">
        <v>330</v>
      </c>
      <c r="J623" t="s">
        <v>865</v>
      </c>
      <c r="K623" t="s">
        <v>842</v>
      </c>
      <c r="L623" t="s">
        <v>238</v>
      </c>
      <c r="M623" t="s">
        <v>829</v>
      </c>
      <c r="N623" t="s">
        <v>829</v>
      </c>
      <c r="O623" t="s">
        <v>829</v>
      </c>
      <c r="P623" t="s">
        <v>829</v>
      </c>
      <c r="Q623" t="s">
        <v>829</v>
      </c>
      <c r="R623" t="s">
        <v>829</v>
      </c>
      <c r="S623">
        <v>2411628</v>
      </c>
      <c r="T623">
        <v>0</v>
      </c>
      <c r="U623">
        <v>2411628</v>
      </c>
      <c r="V623">
        <v>11</v>
      </c>
    </row>
    <row r="624" spans="1:22" x14ac:dyDescent="0.3">
      <c r="A624">
        <v>202324</v>
      </c>
      <c r="B624" t="s">
        <v>820</v>
      </c>
      <c r="C624" t="s">
        <v>821</v>
      </c>
      <c r="D624" t="s">
        <v>822</v>
      </c>
      <c r="E624" t="s">
        <v>823</v>
      </c>
      <c r="F624" t="s">
        <v>862</v>
      </c>
      <c r="G624" t="s">
        <v>863</v>
      </c>
      <c r="H624" t="s">
        <v>864</v>
      </c>
      <c r="I624">
        <v>330</v>
      </c>
      <c r="J624" t="s">
        <v>865</v>
      </c>
      <c r="K624" t="s">
        <v>842</v>
      </c>
      <c r="L624" t="s">
        <v>238</v>
      </c>
      <c r="M624" t="s">
        <v>829</v>
      </c>
      <c r="N624" t="s">
        <v>829</v>
      </c>
      <c r="O624" t="s">
        <v>829</v>
      </c>
      <c r="P624" t="s">
        <v>829</v>
      </c>
      <c r="Q624" t="s">
        <v>829</v>
      </c>
      <c r="R624" t="s">
        <v>829</v>
      </c>
      <c r="S624">
        <v>3981795</v>
      </c>
      <c r="T624">
        <v>1918616</v>
      </c>
      <c r="U624">
        <v>2063179</v>
      </c>
      <c r="V624">
        <v>10</v>
      </c>
    </row>
    <row r="625" spans="1:22" x14ac:dyDescent="0.3">
      <c r="A625">
        <v>202122</v>
      </c>
      <c r="B625" t="s">
        <v>820</v>
      </c>
      <c r="C625" t="s">
        <v>821</v>
      </c>
      <c r="D625" t="s">
        <v>822</v>
      </c>
      <c r="E625" t="s">
        <v>823</v>
      </c>
      <c r="F625" t="s">
        <v>862</v>
      </c>
      <c r="G625" t="s">
        <v>863</v>
      </c>
      <c r="H625" t="s">
        <v>864</v>
      </c>
      <c r="I625">
        <v>330</v>
      </c>
      <c r="J625" t="s">
        <v>865</v>
      </c>
      <c r="K625" t="s">
        <v>842</v>
      </c>
      <c r="L625" t="s">
        <v>240</v>
      </c>
      <c r="M625" t="s">
        <v>829</v>
      </c>
      <c r="N625" t="s">
        <v>829</v>
      </c>
      <c r="O625" t="s">
        <v>829</v>
      </c>
      <c r="P625" t="s">
        <v>829</v>
      </c>
      <c r="Q625" t="s">
        <v>829</v>
      </c>
      <c r="R625" t="s">
        <v>829</v>
      </c>
      <c r="S625">
        <v>2921988</v>
      </c>
      <c r="T625">
        <v>0</v>
      </c>
      <c r="U625">
        <v>2921988</v>
      </c>
      <c r="V625">
        <v>14</v>
      </c>
    </row>
    <row r="626" spans="1:22" x14ac:dyDescent="0.3">
      <c r="A626">
        <v>202223</v>
      </c>
      <c r="B626" t="s">
        <v>820</v>
      </c>
      <c r="C626" t="s">
        <v>821</v>
      </c>
      <c r="D626" t="s">
        <v>822</v>
      </c>
      <c r="E626" t="s">
        <v>823</v>
      </c>
      <c r="F626" t="s">
        <v>862</v>
      </c>
      <c r="G626" t="s">
        <v>863</v>
      </c>
      <c r="H626" t="s">
        <v>864</v>
      </c>
      <c r="I626">
        <v>330</v>
      </c>
      <c r="J626" t="s">
        <v>865</v>
      </c>
      <c r="K626" t="s">
        <v>842</v>
      </c>
      <c r="L626" t="s">
        <v>240</v>
      </c>
      <c r="M626" t="s">
        <v>829</v>
      </c>
      <c r="N626" t="s">
        <v>829</v>
      </c>
      <c r="O626" t="s">
        <v>829</v>
      </c>
      <c r="P626" t="s">
        <v>829</v>
      </c>
      <c r="Q626" t="s">
        <v>829</v>
      </c>
      <c r="R626" t="s">
        <v>829</v>
      </c>
      <c r="S626">
        <v>7416209</v>
      </c>
      <c r="T626">
        <v>0</v>
      </c>
      <c r="U626">
        <v>7416209</v>
      </c>
      <c r="V626">
        <v>35</v>
      </c>
    </row>
    <row r="627" spans="1:22" x14ac:dyDescent="0.3">
      <c r="A627">
        <v>202324</v>
      </c>
      <c r="B627" t="s">
        <v>820</v>
      </c>
      <c r="C627" t="s">
        <v>821</v>
      </c>
      <c r="D627" t="s">
        <v>822</v>
      </c>
      <c r="E627" t="s">
        <v>823</v>
      </c>
      <c r="F627" t="s">
        <v>862</v>
      </c>
      <c r="G627" t="s">
        <v>863</v>
      </c>
      <c r="H627" t="s">
        <v>864</v>
      </c>
      <c r="I627">
        <v>330</v>
      </c>
      <c r="J627" t="s">
        <v>865</v>
      </c>
      <c r="K627" t="s">
        <v>842</v>
      </c>
      <c r="L627" t="s">
        <v>240</v>
      </c>
      <c r="M627" t="s">
        <v>829</v>
      </c>
      <c r="N627" t="s">
        <v>829</v>
      </c>
      <c r="O627" t="s">
        <v>829</v>
      </c>
      <c r="P627" t="s">
        <v>829</v>
      </c>
      <c r="Q627" t="s">
        <v>829</v>
      </c>
      <c r="R627" t="s">
        <v>829</v>
      </c>
      <c r="S627">
        <v>11230325</v>
      </c>
      <c r="T627">
        <v>10657</v>
      </c>
      <c r="U627">
        <v>11219669</v>
      </c>
      <c r="V627">
        <v>52</v>
      </c>
    </row>
    <row r="628" spans="1:22" x14ac:dyDescent="0.3">
      <c r="A628">
        <v>202122</v>
      </c>
      <c r="B628" t="s">
        <v>820</v>
      </c>
      <c r="C628" t="s">
        <v>821</v>
      </c>
      <c r="D628" t="s">
        <v>822</v>
      </c>
      <c r="E628" t="s">
        <v>823</v>
      </c>
      <c r="F628" t="s">
        <v>862</v>
      </c>
      <c r="G628" t="s">
        <v>863</v>
      </c>
      <c r="H628" t="s">
        <v>864</v>
      </c>
      <c r="I628">
        <v>330</v>
      </c>
      <c r="J628" t="s">
        <v>865</v>
      </c>
      <c r="K628" t="s">
        <v>842</v>
      </c>
      <c r="L628" t="s">
        <v>843</v>
      </c>
      <c r="M628" t="s">
        <v>829</v>
      </c>
      <c r="N628" t="s">
        <v>829</v>
      </c>
      <c r="O628" t="s">
        <v>829</v>
      </c>
      <c r="P628" t="s">
        <v>829</v>
      </c>
      <c r="Q628" t="s">
        <v>829</v>
      </c>
      <c r="R628" t="s">
        <v>829</v>
      </c>
      <c r="S628">
        <v>296429</v>
      </c>
      <c r="T628">
        <v>0</v>
      </c>
      <c r="U628">
        <v>296429</v>
      </c>
      <c r="V628">
        <v>1</v>
      </c>
    </row>
    <row r="629" spans="1:22" x14ac:dyDescent="0.3">
      <c r="A629">
        <v>202223</v>
      </c>
      <c r="B629" t="s">
        <v>820</v>
      </c>
      <c r="C629" t="s">
        <v>821</v>
      </c>
      <c r="D629" t="s">
        <v>822</v>
      </c>
      <c r="E629" t="s">
        <v>823</v>
      </c>
      <c r="F629" t="s">
        <v>862</v>
      </c>
      <c r="G629" t="s">
        <v>863</v>
      </c>
      <c r="H629" t="s">
        <v>864</v>
      </c>
      <c r="I629">
        <v>330</v>
      </c>
      <c r="J629" t="s">
        <v>865</v>
      </c>
      <c r="K629" t="s">
        <v>842</v>
      </c>
      <c r="L629" t="s">
        <v>843</v>
      </c>
      <c r="M629" t="s">
        <v>829</v>
      </c>
      <c r="N629" t="s">
        <v>829</v>
      </c>
      <c r="O629" t="s">
        <v>829</v>
      </c>
      <c r="P629" t="s">
        <v>829</v>
      </c>
      <c r="Q629" t="s">
        <v>829</v>
      </c>
      <c r="R629" t="s">
        <v>829</v>
      </c>
      <c r="S629">
        <v>1301316</v>
      </c>
      <c r="T629">
        <v>0</v>
      </c>
      <c r="U629">
        <v>1301316</v>
      </c>
      <c r="V629">
        <v>6</v>
      </c>
    </row>
    <row r="630" spans="1:22" x14ac:dyDescent="0.3">
      <c r="A630">
        <v>202324</v>
      </c>
      <c r="B630" t="s">
        <v>820</v>
      </c>
      <c r="C630" t="s">
        <v>821</v>
      </c>
      <c r="D630" t="s">
        <v>822</v>
      </c>
      <c r="E630" t="s">
        <v>823</v>
      </c>
      <c r="F630" t="s">
        <v>862</v>
      </c>
      <c r="G630" t="s">
        <v>863</v>
      </c>
      <c r="H630" t="s">
        <v>864</v>
      </c>
      <c r="I630">
        <v>330</v>
      </c>
      <c r="J630" t="s">
        <v>865</v>
      </c>
      <c r="K630" t="s">
        <v>842</v>
      </c>
      <c r="L630" t="s">
        <v>843</v>
      </c>
      <c r="M630" t="s">
        <v>829</v>
      </c>
      <c r="N630" t="s">
        <v>829</v>
      </c>
      <c r="O630" t="s">
        <v>829</v>
      </c>
      <c r="P630" t="s">
        <v>829</v>
      </c>
      <c r="Q630" t="s">
        <v>829</v>
      </c>
      <c r="R630" t="s">
        <v>829</v>
      </c>
      <c r="S630">
        <v>652206</v>
      </c>
      <c r="T630">
        <v>0</v>
      </c>
      <c r="U630">
        <v>652206</v>
      </c>
      <c r="V630">
        <v>3</v>
      </c>
    </row>
    <row r="631" spans="1:22" x14ac:dyDescent="0.3">
      <c r="A631">
        <v>202122</v>
      </c>
      <c r="B631" t="s">
        <v>820</v>
      </c>
      <c r="C631" t="s">
        <v>821</v>
      </c>
      <c r="D631" t="s">
        <v>822</v>
      </c>
      <c r="E631" t="s">
        <v>823</v>
      </c>
      <c r="F631" t="s">
        <v>862</v>
      </c>
      <c r="G631" t="s">
        <v>863</v>
      </c>
      <c r="H631" t="s">
        <v>864</v>
      </c>
      <c r="I631">
        <v>330</v>
      </c>
      <c r="J631" t="s">
        <v>865</v>
      </c>
      <c r="K631" t="s">
        <v>842</v>
      </c>
      <c r="L631" t="s">
        <v>249</v>
      </c>
      <c r="M631">
        <v>0</v>
      </c>
      <c r="N631">
        <v>2060202</v>
      </c>
      <c r="O631">
        <v>1904026</v>
      </c>
      <c r="P631">
        <v>31317687</v>
      </c>
      <c r="Q631">
        <v>1635575</v>
      </c>
      <c r="R631" t="s">
        <v>829</v>
      </c>
      <c r="S631">
        <v>36917491</v>
      </c>
      <c r="T631">
        <v>273216</v>
      </c>
      <c r="U631">
        <v>36644274</v>
      </c>
      <c r="V631">
        <v>173</v>
      </c>
    </row>
    <row r="632" spans="1:22" x14ac:dyDescent="0.3">
      <c r="A632">
        <v>202223</v>
      </c>
      <c r="B632" t="s">
        <v>820</v>
      </c>
      <c r="C632" t="s">
        <v>821</v>
      </c>
      <c r="D632" t="s">
        <v>822</v>
      </c>
      <c r="E632" t="s">
        <v>823</v>
      </c>
      <c r="F632" t="s">
        <v>862</v>
      </c>
      <c r="G632" t="s">
        <v>863</v>
      </c>
      <c r="H632" t="s">
        <v>864</v>
      </c>
      <c r="I632">
        <v>330</v>
      </c>
      <c r="J632" t="s">
        <v>865</v>
      </c>
      <c r="K632" t="s">
        <v>842</v>
      </c>
      <c r="L632" t="s">
        <v>249</v>
      </c>
      <c r="M632">
        <v>0</v>
      </c>
      <c r="N632">
        <v>0</v>
      </c>
      <c r="O632">
        <v>0</v>
      </c>
      <c r="P632">
        <v>50729283</v>
      </c>
      <c r="Q632">
        <v>0</v>
      </c>
      <c r="R632" t="s">
        <v>829</v>
      </c>
      <c r="S632">
        <v>50729283</v>
      </c>
      <c r="T632">
        <v>0</v>
      </c>
      <c r="U632">
        <v>50729283</v>
      </c>
      <c r="V632">
        <v>237</v>
      </c>
    </row>
    <row r="633" spans="1:22" x14ac:dyDescent="0.3">
      <c r="A633">
        <v>202324</v>
      </c>
      <c r="B633" t="s">
        <v>820</v>
      </c>
      <c r="C633" t="s">
        <v>821</v>
      </c>
      <c r="D633" t="s">
        <v>822</v>
      </c>
      <c r="E633" t="s">
        <v>823</v>
      </c>
      <c r="F633" t="s">
        <v>862</v>
      </c>
      <c r="G633" t="s">
        <v>863</v>
      </c>
      <c r="H633" t="s">
        <v>864</v>
      </c>
      <c r="I633">
        <v>330</v>
      </c>
      <c r="J633" t="s">
        <v>865</v>
      </c>
      <c r="K633" t="s">
        <v>842</v>
      </c>
      <c r="L633" t="s">
        <v>249</v>
      </c>
      <c r="M633">
        <v>0</v>
      </c>
      <c r="N633">
        <v>0</v>
      </c>
      <c r="O633">
        <v>0</v>
      </c>
      <c r="P633">
        <v>62846179</v>
      </c>
      <c r="Q633">
        <v>0</v>
      </c>
      <c r="R633" t="s">
        <v>829</v>
      </c>
      <c r="S633">
        <v>62846179</v>
      </c>
      <c r="T633">
        <v>1189863</v>
      </c>
      <c r="U633">
        <v>61656316</v>
      </c>
      <c r="V633">
        <v>286</v>
      </c>
    </row>
    <row r="634" spans="1:22" x14ac:dyDescent="0.3">
      <c r="A634">
        <v>202122</v>
      </c>
      <c r="B634" t="s">
        <v>820</v>
      </c>
      <c r="C634" t="s">
        <v>821</v>
      </c>
      <c r="D634" t="s">
        <v>822</v>
      </c>
      <c r="E634" t="s">
        <v>823</v>
      </c>
      <c r="F634" t="s">
        <v>862</v>
      </c>
      <c r="G634" t="s">
        <v>863</v>
      </c>
      <c r="H634" t="s">
        <v>864</v>
      </c>
      <c r="I634">
        <v>330</v>
      </c>
      <c r="J634" t="s">
        <v>865</v>
      </c>
      <c r="K634" t="s">
        <v>842</v>
      </c>
      <c r="L634" t="s">
        <v>844</v>
      </c>
      <c r="M634">
        <v>0</v>
      </c>
      <c r="N634">
        <v>0</v>
      </c>
      <c r="O634">
        <v>0</v>
      </c>
      <c r="P634">
        <v>0</v>
      </c>
      <c r="Q634">
        <v>0</v>
      </c>
      <c r="R634" t="s">
        <v>829</v>
      </c>
      <c r="S634">
        <v>0</v>
      </c>
      <c r="T634">
        <v>0</v>
      </c>
      <c r="U634">
        <v>0</v>
      </c>
      <c r="V634">
        <v>0</v>
      </c>
    </row>
    <row r="635" spans="1:22" x14ac:dyDescent="0.3">
      <c r="A635">
        <v>202223</v>
      </c>
      <c r="B635" t="s">
        <v>820</v>
      </c>
      <c r="C635" t="s">
        <v>821</v>
      </c>
      <c r="D635" t="s">
        <v>822</v>
      </c>
      <c r="E635" t="s">
        <v>823</v>
      </c>
      <c r="F635" t="s">
        <v>862</v>
      </c>
      <c r="G635" t="s">
        <v>863</v>
      </c>
      <c r="H635" t="s">
        <v>864</v>
      </c>
      <c r="I635">
        <v>330</v>
      </c>
      <c r="J635" t="s">
        <v>865</v>
      </c>
      <c r="K635" t="s">
        <v>842</v>
      </c>
      <c r="L635" t="s">
        <v>844</v>
      </c>
      <c r="M635">
        <v>0</v>
      </c>
      <c r="N635">
        <v>0</v>
      </c>
      <c r="O635">
        <v>0</v>
      </c>
      <c r="P635">
        <v>0</v>
      </c>
      <c r="Q635">
        <v>0</v>
      </c>
      <c r="R635" t="s">
        <v>829</v>
      </c>
      <c r="S635">
        <v>0</v>
      </c>
      <c r="T635">
        <v>0</v>
      </c>
      <c r="U635">
        <v>0</v>
      </c>
      <c r="V635">
        <v>0</v>
      </c>
    </row>
    <row r="636" spans="1:22" x14ac:dyDescent="0.3">
      <c r="A636">
        <v>202324</v>
      </c>
      <c r="B636" t="s">
        <v>820</v>
      </c>
      <c r="C636" t="s">
        <v>821</v>
      </c>
      <c r="D636" t="s">
        <v>822</v>
      </c>
      <c r="E636" t="s">
        <v>823</v>
      </c>
      <c r="F636" t="s">
        <v>862</v>
      </c>
      <c r="G636" t="s">
        <v>863</v>
      </c>
      <c r="H636" t="s">
        <v>864</v>
      </c>
      <c r="I636">
        <v>330</v>
      </c>
      <c r="J636" t="s">
        <v>865</v>
      </c>
      <c r="K636" t="s">
        <v>842</v>
      </c>
      <c r="L636" t="s">
        <v>844</v>
      </c>
      <c r="M636">
        <v>0</v>
      </c>
      <c r="N636">
        <v>0</v>
      </c>
      <c r="O636">
        <v>0</v>
      </c>
      <c r="P636">
        <v>246081</v>
      </c>
      <c r="Q636">
        <v>0</v>
      </c>
      <c r="R636" t="s">
        <v>829</v>
      </c>
      <c r="S636">
        <v>246081</v>
      </c>
      <c r="T636">
        <v>0</v>
      </c>
      <c r="U636">
        <v>246081</v>
      </c>
      <c r="V636">
        <v>1</v>
      </c>
    </row>
    <row r="637" spans="1:22" x14ac:dyDescent="0.3">
      <c r="A637">
        <v>202122</v>
      </c>
      <c r="B637" t="s">
        <v>820</v>
      </c>
      <c r="C637" t="s">
        <v>821</v>
      </c>
      <c r="D637" t="s">
        <v>822</v>
      </c>
      <c r="E637" t="s">
        <v>823</v>
      </c>
      <c r="F637" t="s">
        <v>862</v>
      </c>
      <c r="G637" t="s">
        <v>863</v>
      </c>
      <c r="H637" t="s">
        <v>864</v>
      </c>
      <c r="I637">
        <v>330</v>
      </c>
      <c r="J637" t="s">
        <v>865</v>
      </c>
      <c r="K637" t="s">
        <v>842</v>
      </c>
      <c r="L637" t="s">
        <v>251</v>
      </c>
      <c r="M637" t="s">
        <v>829</v>
      </c>
      <c r="N637" t="s">
        <v>829</v>
      </c>
      <c r="O637">
        <v>63510</v>
      </c>
      <c r="P637">
        <v>3225601</v>
      </c>
      <c r="Q637">
        <v>468419</v>
      </c>
      <c r="R637">
        <v>610036</v>
      </c>
      <c r="S637">
        <v>4367566</v>
      </c>
      <c r="T637">
        <v>487187</v>
      </c>
      <c r="U637">
        <v>3880380</v>
      </c>
      <c r="V637">
        <v>18</v>
      </c>
    </row>
    <row r="638" spans="1:22" x14ac:dyDescent="0.3">
      <c r="A638">
        <v>202223</v>
      </c>
      <c r="B638" t="s">
        <v>820</v>
      </c>
      <c r="C638" t="s">
        <v>821</v>
      </c>
      <c r="D638" t="s">
        <v>822</v>
      </c>
      <c r="E638" t="s">
        <v>823</v>
      </c>
      <c r="F638" t="s">
        <v>862</v>
      </c>
      <c r="G638" t="s">
        <v>863</v>
      </c>
      <c r="H638" t="s">
        <v>864</v>
      </c>
      <c r="I638">
        <v>330</v>
      </c>
      <c r="J638" t="s">
        <v>865</v>
      </c>
      <c r="K638" t="s">
        <v>842</v>
      </c>
      <c r="L638" t="s">
        <v>251</v>
      </c>
      <c r="M638" t="s">
        <v>829</v>
      </c>
      <c r="N638" t="s">
        <v>829</v>
      </c>
      <c r="O638">
        <v>0</v>
      </c>
      <c r="P638">
        <v>3936177</v>
      </c>
      <c r="Q638">
        <v>0</v>
      </c>
      <c r="R638">
        <v>0</v>
      </c>
      <c r="S638">
        <v>3936177</v>
      </c>
      <c r="T638">
        <v>0</v>
      </c>
      <c r="U638">
        <v>3936177</v>
      </c>
      <c r="V638">
        <v>18</v>
      </c>
    </row>
    <row r="639" spans="1:22" x14ac:dyDescent="0.3">
      <c r="A639">
        <v>202324</v>
      </c>
      <c r="B639" t="s">
        <v>820</v>
      </c>
      <c r="C639" t="s">
        <v>821</v>
      </c>
      <c r="D639" t="s">
        <v>822</v>
      </c>
      <c r="E639" t="s">
        <v>823</v>
      </c>
      <c r="F639" t="s">
        <v>862</v>
      </c>
      <c r="G639" t="s">
        <v>863</v>
      </c>
      <c r="H639" t="s">
        <v>864</v>
      </c>
      <c r="I639">
        <v>330</v>
      </c>
      <c r="J639" t="s">
        <v>865</v>
      </c>
      <c r="K639" t="s">
        <v>842</v>
      </c>
      <c r="L639" t="s">
        <v>251</v>
      </c>
      <c r="M639" t="s">
        <v>829</v>
      </c>
      <c r="N639" t="s">
        <v>829</v>
      </c>
      <c r="O639">
        <v>0</v>
      </c>
      <c r="P639">
        <v>1869410</v>
      </c>
      <c r="Q639">
        <v>0</v>
      </c>
      <c r="R639">
        <v>0</v>
      </c>
      <c r="S639">
        <v>1869410</v>
      </c>
      <c r="T639">
        <v>35393</v>
      </c>
      <c r="U639">
        <v>1834017</v>
      </c>
      <c r="V639">
        <v>9</v>
      </c>
    </row>
    <row r="640" spans="1:22" x14ac:dyDescent="0.3">
      <c r="A640">
        <v>202122</v>
      </c>
      <c r="B640" t="s">
        <v>820</v>
      </c>
      <c r="C640" t="s">
        <v>821</v>
      </c>
      <c r="D640" t="s">
        <v>822</v>
      </c>
      <c r="E640" t="s">
        <v>823</v>
      </c>
      <c r="F640" t="s">
        <v>862</v>
      </c>
      <c r="G640" t="s">
        <v>863</v>
      </c>
      <c r="H640" t="s">
        <v>864</v>
      </c>
      <c r="I640">
        <v>330</v>
      </c>
      <c r="J640" t="s">
        <v>865</v>
      </c>
      <c r="K640" t="s">
        <v>842</v>
      </c>
      <c r="L640" t="s">
        <v>253</v>
      </c>
      <c r="M640" t="s">
        <v>829</v>
      </c>
      <c r="N640" t="s">
        <v>829</v>
      </c>
      <c r="O640">
        <v>3</v>
      </c>
      <c r="P640">
        <v>152310</v>
      </c>
      <c r="Q640">
        <v>0</v>
      </c>
      <c r="R640">
        <v>107490</v>
      </c>
      <c r="S640">
        <v>259803</v>
      </c>
      <c r="T640">
        <v>0</v>
      </c>
      <c r="U640">
        <v>259803</v>
      </c>
      <c r="V640">
        <v>1</v>
      </c>
    </row>
    <row r="641" spans="1:22" x14ac:dyDescent="0.3">
      <c r="A641">
        <v>202223</v>
      </c>
      <c r="B641" t="s">
        <v>820</v>
      </c>
      <c r="C641" t="s">
        <v>821</v>
      </c>
      <c r="D641" t="s">
        <v>822</v>
      </c>
      <c r="E641" t="s">
        <v>823</v>
      </c>
      <c r="F641" t="s">
        <v>862</v>
      </c>
      <c r="G641" t="s">
        <v>863</v>
      </c>
      <c r="H641" t="s">
        <v>864</v>
      </c>
      <c r="I641">
        <v>330</v>
      </c>
      <c r="J641" t="s">
        <v>865</v>
      </c>
      <c r="K641" t="s">
        <v>842</v>
      </c>
      <c r="L641" t="s">
        <v>253</v>
      </c>
      <c r="M641" t="s">
        <v>829</v>
      </c>
      <c r="N641" t="s">
        <v>829</v>
      </c>
      <c r="O641">
        <v>0</v>
      </c>
      <c r="P641">
        <v>147038</v>
      </c>
      <c r="Q641">
        <v>0</v>
      </c>
      <c r="R641">
        <v>0</v>
      </c>
      <c r="S641">
        <v>147038</v>
      </c>
      <c r="T641">
        <v>0</v>
      </c>
      <c r="U641">
        <v>147038</v>
      </c>
      <c r="V641">
        <v>1</v>
      </c>
    </row>
    <row r="642" spans="1:22" x14ac:dyDescent="0.3">
      <c r="A642">
        <v>202324</v>
      </c>
      <c r="B642" t="s">
        <v>820</v>
      </c>
      <c r="C642" t="s">
        <v>821</v>
      </c>
      <c r="D642" t="s">
        <v>822</v>
      </c>
      <c r="E642" t="s">
        <v>823</v>
      </c>
      <c r="F642" t="s">
        <v>862</v>
      </c>
      <c r="G642" t="s">
        <v>863</v>
      </c>
      <c r="H642" t="s">
        <v>864</v>
      </c>
      <c r="I642">
        <v>330</v>
      </c>
      <c r="J642" t="s">
        <v>865</v>
      </c>
      <c r="K642" t="s">
        <v>842</v>
      </c>
      <c r="L642" t="s">
        <v>253</v>
      </c>
      <c r="M642" t="s">
        <v>829</v>
      </c>
      <c r="N642" t="s">
        <v>829</v>
      </c>
      <c r="O642">
        <v>0</v>
      </c>
      <c r="P642">
        <v>3262971</v>
      </c>
      <c r="Q642">
        <v>0</v>
      </c>
      <c r="R642">
        <v>0</v>
      </c>
      <c r="S642">
        <v>3262971</v>
      </c>
      <c r="T642">
        <v>61778</v>
      </c>
      <c r="U642">
        <v>3201193</v>
      </c>
      <c r="V642">
        <v>15</v>
      </c>
    </row>
    <row r="643" spans="1:22" x14ac:dyDescent="0.3">
      <c r="A643">
        <v>202122</v>
      </c>
      <c r="B643" t="s">
        <v>820</v>
      </c>
      <c r="C643" t="s">
        <v>821</v>
      </c>
      <c r="D643" t="s">
        <v>822</v>
      </c>
      <c r="E643" t="s">
        <v>823</v>
      </c>
      <c r="F643" t="s">
        <v>862</v>
      </c>
      <c r="G643" t="s">
        <v>863</v>
      </c>
      <c r="H643" t="s">
        <v>864</v>
      </c>
      <c r="I643">
        <v>330</v>
      </c>
      <c r="J643" t="s">
        <v>865</v>
      </c>
      <c r="K643" t="s">
        <v>842</v>
      </c>
      <c r="L643" t="s">
        <v>845</v>
      </c>
      <c r="M643" t="s">
        <v>829</v>
      </c>
      <c r="N643" t="s">
        <v>829</v>
      </c>
      <c r="O643">
        <v>139</v>
      </c>
      <c r="P643">
        <v>0</v>
      </c>
      <c r="Q643">
        <v>4</v>
      </c>
      <c r="R643">
        <v>1</v>
      </c>
      <c r="S643">
        <v>144</v>
      </c>
      <c r="T643">
        <v>0</v>
      </c>
      <c r="U643">
        <v>144</v>
      </c>
      <c r="V643">
        <v>0</v>
      </c>
    </row>
    <row r="644" spans="1:22" x14ac:dyDescent="0.3">
      <c r="A644">
        <v>202223</v>
      </c>
      <c r="B644" t="s">
        <v>820</v>
      </c>
      <c r="C644" t="s">
        <v>821</v>
      </c>
      <c r="D644" t="s">
        <v>822</v>
      </c>
      <c r="E644" t="s">
        <v>823</v>
      </c>
      <c r="F644" t="s">
        <v>862</v>
      </c>
      <c r="G644" t="s">
        <v>863</v>
      </c>
      <c r="H644" t="s">
        <v>864</v>
      </c>
      <c r="I644">
        <v>330</v>
      </c>
      <c r="J644" t="s">
        <v>865</v>
      </c>
      <c r="K644" t="s">
        <v>842</v>
      </c>
      <c r="L644" t="s">
        <v>845</v>
      </c>
      <c r="M644" t="s">
        <v>829</v>
      </c>
      <c r="N644" t="s">
        <v>829</v>
      </c>
      <c r="O644">
        <v>0</v>
      </c>
      <c r="P644">
        <v>0</v>
      </c>
      <c r="Q644">
        <v>0</v>
      </c>
      <c r="R644">
        <v>93101</v>
      </c>
      <c r="S644">
        <v>93101</v>
      </c>
      <c r="T644">
        <v>0</v>
      </c>
      <c r="U644">
        <v>93101</v>
      </c>
      <c r="V644">
        <v>0</v>
      </c>
    </row>
    <row r="645" spans="1:22" x14ac:dyDescent="0.3">
      <c r="A645">
        <v>202324</v>
      </c>
      <c r="B645" t="s">
        <v>820</v>
      </c>
      <c r="C645" t="s">
        <v>821</v>
      </c>
      <c r="D645" t="s">
        <v>822</v>
      </c>
      <c r="E645" t="s">
        <v>823</v>
      </c>
      <c r="F645" t="s">
        <v>862</v>
      </c>
      <c r="G645" t="s">
        <v>863</v>
      </c>
      <c r="H645" t="s">
        <v>864</v>
      </c>
      <c r="I645">
        <v>330</v>
      </c>
      <c r="J645" t="s">
        <v>865</v>
      </c>
      <c r="K645" t="s">
        <v>842</v>
      </c>
      <c r="L645" t="s">
        <v>845</v>
      </c>
      <c r="M645" t="s">
        <v>829</v>
      </c>
      <c r="N645" t="s">
        <v>829</v>
      </c>
      <c r="O645">
        <v>0</v>
      </c>
      <c r="P645">
        <v>0</v>
      </c>
      <c r="Q645">
        <v>0</v>
      </c>
      <c r="R645">
        <v>0</v>
      </c>
      <c r="S645">
        <v>0</v>
      </c>
      <c r="T645">
        <v>0</v>
      </c>
      <c r="U645">
        <v>0</v>
      </c>
      <c r="V645">
        <v>0</v>
      </c>
    </row>
    <row r="646" spans="1:22" x14ac:dyDescent="0.3">
      <c r="A646">
        <v>202122</v>
      </c>
      <c r="B646" t="s">
        <v>820</v>
      </c>
      <c r="C646" t="s">
        <v>821</v>
      </c>
      <c r="D646" t="s">
        <v>822</v>
      </c>
      <c r="E646" t="s">
        <v>823</v>
      </c>
      <c r="F646" t="s">
        <v>866</v>
      </c>
      <c r="G646" t="s">
        <v>867</v>
      </c>
      <c r="H646" t="s">
        <v>868</v>
      </c>
      <c r="I646">
        <v>889</v>
      </c>
      <c r="J646" t="s">
        <v>869</v>
      </c>
      <c r="K646" t="s">
        <v>828</v>
      </c>
      <c r="L646" t="s">
        <v>336</v>
      </c>
      <c r="M646">
        <v>0</v>
      </c>
      <c r="N646">
        <v>210000</v>
      </c>
      <c r="O646">
        <v>0</v>
      </c>
      <c r="P646">
        <v>2000000</v>
      </c>
      <c r="Q646">
        <v>1650000</v>
      </c>
      <c r="R646" t="s">
        <v>829</v>
      </c>
      <c r="S646">
        <v>3860000</v>
      </c>
      <c r="T646" t="s">
        <v>829</v>
      </c>
      <c r="U646">
        <v>3860000</v>
      </c>
      <c r="V646">
        <v>255</v>
      </c>
    </row>
    <row r="647" spans="1:22" x14ac:dyDescent="0.3">
      <c r="A647">
        <v>202223</v>
      </c>
      <c r="B647" t="s">
        <v>820</v>
      </c>
      <c r="C647" t="s">
        <v>821</v>
      </c>
      <c r="D647" t="s">
        <v>822</v>
      </c>
      <c r="E647" t="s">
        <v>823</v>
      </c>
      <c r="F647" t="s">
        <v>866</v>
      </c>
      <c r="G647" t="s">
        <v>867</v>
      </c>
      <c r="H647" t="s">
        <v>868</v>
      </c>
      <c r="I647">
        <v>889</v>
      </c>
      <c r="J647" t="s">
        <v>869</v>
      </c>
      <c r="K647" t="s">
        <v>828</v>
      </c>
      <c r="L647" t="s">
        <v>336</v>
      </c>
      <c r="M647">
        <v>0</v>
      </c>
      <c r="N647">
        <v>210000</v>
      </c>
      <c r="O647">
        <v>0</v>
      </c>
      <c r="P647">
        <v>2029167</v>
      </c>
      <c r="Q647">
        <v>1650000</v>
      </c>
      <c r="R647" t="s">
        <v>829</v>
      </c>
      <c r="S647">
        <v>3889167</v>
      </c>
      <c r="T647" t="s">
        <v>829</v>
      </c>
      <c r="U647">
        <v>3889167</v>
      </c>
      <c r="V647">
        <v>256</v>
      </c>
    </row>
    <row r="648" spans="1:22" x14ac:dyDescent="0.3">
      <c r="A648">
        <v>202324</v>
      </c>
      <c r="B648" t="s">
        <v>820</v>
      </c>
      <c r="C648" t="s">
        <v>821</v>
      </c>
      <c r="D648" t="s">
        <v>822</v>
      </c>
      <c r="E648" t="s">
        <v>823</v>
      </c>
      <c r="F648" t="s">
        <v>866</v>
      </c>
      <c r="G648" t="s">
        <v>867</v>
      </c>
      <c r="H648" t="s">
        <v>868</v>
      </c>
      <c r="I648">
        <v>889</v>
      </c>
      <c r="J648" t="s">
        <v>869</v>
      </c>
      <c r="K648" t="s">
        <v>828</v>
      </c>
      <c r="L648" t="s">
        <v>336</v>
      </c>
      <c r="M648">
        <v>0</v>
      </c>
      <c r="N648">
        <v>294000</v>
      </c>
      <c r="O648">
        <v>0</v>
      </c>
      <c r="P648">
        <v>2258333</v>
      </c>
      <c r="Q648">
        <v>1650000</v>
      </c>
      <c r="R648" t="s">
        <v>829</v>
      </c>
      <c r="S648">
        <v>4202333</v>
      </c>
      <c r="T648" t="s">
        <v>829</v>
      </c>
      <c r="U648">
        <v>4202333</v>
      </c>
      <c r="V648">
        <v>278</v>
      </c>
    </row>
    <row r="649" spans="1:22" x14ac:dyDescent="0.3">
      <c r="A649">
        <v>202122</v>
      </c>
      <c r="B649" t="s">
        <v>820</v>
      </c>
      <c r="C649" t="s">
        <v>821</v>
      </c>
      <c r="D649" t="s">
        <v>822</v>
      </c>
      <c r="E649" t="s">
        <v>823</v>
      </c>
      <c r="F649" t="s">
        <v>866</v>
      </c>
      <c r="G649" t="s">
        <v>867</v>
      </c>
      <c r="H649" t="s">
        <v>868</v>
      </c>
      <c r="I649">
        <v>889</v>
      </c>
      <c r="J649" t="s">
        <v>869</v>
      </c>
      <c r="K649" t="s">
        <v>828</v>
      </c>
      <c r="L649" t="s">
        <v>235</v>
      </c>
      <c r="M649" t="s">
        <v>829</v>
      </c>
      <c r="N649">
        <v>0</v>
      </c>
      <c r="O649">
        <v>0</v>
      </c>
      <c r="P649" t="s">
        <v>829</v>
      </c>
      <c r="Q649" t="s">
        <v>829</v>
      </c>
      <c r="R649" t="s">
        <v>829</v>
      </c>
      <c r="S649">
        <v>0</v>
      </c>
      <c r="T649">
        <v>0</v>
      </c>
      <c r="U649">
        <v>0</v>
      </c>
      <c r="V649">
        <v>0</v>
      </c>
    </row>
    <row r="650" spans="1:22" x14ac:dyDescent="0.3">
      <c r="A650">
        <v>202223</v>
      </c>
      <c r="B650" t="s">
        <v>820</v>
      </c>
      <c r="C650" t="s">
        <v>821</v>
      </c>
      <c r="D650" t="s">
        <v>822</v>
      </c>
      <c r="E650" t="s">
        <v>823</v>
      </c>
      <c r="F650" t="s">
        <v>866</v>
      </c>
      <c r="G650" t="s">
        <v>867</v>
      </c>
      <c r="H650" t="s">
        <v>868</v>
      </c>
      <c r="I650">
        <v>889</v>
      </c>
      <c r="J650" t="s">
        <v>869</v>
      </c>
      <c r="K650" t="s">
        <v>828</v>
      </c>
      <c r="L650" t="s">
        <v>235</v>
      </c>
      <c r="M650" t="s">
        <v>829</v>
      </c>
      <c r="N650">
        <v>0</v>
      </c>
      <c r="O650">
        <v>0</v>
      </c>
      <c r="P650" t="s">
        <v>829</v>
      </c>
      <c r="Q650" t="s">
        <v>829</v>
      </c>
      <c r="R650" t="s">
        <v>829</v>
      </c>
      <c r="S650">
        <v>0</v>
      </c>
      <c r="T650">
        <v>0</v>
      </c>
      <c r="U650">
        <v>0</v>
      </c>
      <c r="V650">
        <v>0</v>
      </c>
    </row>
    <row r="651" spans="1:22" x14ac:dyDescent="0.3">
      <c r="A651">
        <v>202324</v>
      </c>
      <c r="B651" t="s">
        <v>820</v>
      </c>
      <c r="C651" t="s">
        <v>821</v>
      </c>
      <c r="D651" t="s">
        <v>822</v>
      </c>
      <c r="E651" t="s">
        <v>823</v>
      </c>
      <c r="F651" t="s">
        <v>866</v>
      </c>
      <c r="G651" t="s">
        <v>867</v>
      </c>
      <c r="H651" t="s">
        <v>868</v>
      </c>
      <c r="I651">
        <v>889</v>
      </c>
      <c r="J651" t="s">
        <v>869</v>
      </c>
      <c r="K651" t="s">
        <v>828</v>
      </c>
      <c r="L651" t="s">
        <v>235</v>
      </c>
      <c r="M651" t="s">
        <v>829</v>
      </c>
      <c r="N651">
        <v>0</v>
      </c>
      <c r="O651">
        <v>0</v>
      </c>
      <c r="P651" t="s">
        <v>829</v>
      </c>
      <c r="Q651" t="s">
        <v>829</v>
      </c>
      <c r="R651" t="s">
        <v>829</v>
      </c>
      <c r="S651">
        <v>0</v>
      </c>
      <c r="T651">
        <v>0</v>
      </c>
      <c r="U651">
        <v>0</v>
      </c>
      <c r="V651">
        <v>0</v>
      </c>
    </row>
    <row r="652" spans="1:22" x14ac:dyDescent="0.3">
      <c r="A652">
        <v>202122</v>
      </c>
      <c r="B652" t="s">
        <v>820</v>
      </c>
      <c r="C652" t="s">
        <v>821</v>
      </c>
      <c r="D652" t="s">
        <v>822</v>
      </c>
      <c r="E652" t="s">
        <v>823</v>
      </c>
      <c r="F652" t="s">
        <v>866</v>
      </c>
      <c r="G652" t="s">
        <v>867</v>
      </c>
      <c r="H652" t="s">
        <v>868</v>
      </c>
      <c r="I652">
        <v>889</v>
      </c>
      <c r="J652" t="s">
        <v>869</v>
      </c>
      <c r="K652" t="s">
        <v>828</v>
      </c>
      <c r="L652" t="s">
        <v>534</v>
      </c>
      <c r="M652">
        <v>0</v>
      </c>
      <c r="N652">
        <v>2961366</v>
      </c>
      <c r="O652">
        <v>288116</v>
      </c>
      <c r="P652">
        <v>2945006</v>
      </c>
      <c r="Q652">
        <v>500827</v>
      </c>
      <c r="R652" t="s">
        <v>829</v>
      </c>
      <c r="S652">
        <v>6695315</v>
      </c>
      <c r="T652">
        <v>0</v>
      </c>
      <c r="U652">
        <v>6695315</v>
      </c>
      <c r="V652">
        <v>160</v>
      </c>
    </row>
    <row r="653" spans="1:22" x14ac:dyDescent="0.3">
      <c r="A653">
        <v>202223</v>
      </c>
      <c r="B653" t="s">
        <v>820</v>
      </c>
      <c r="C653" t="s">
        <v>821</v>
      </c>
      <c r="D653" t="s">
        <v>822</v>
      </c>
      <c r="E653" t="s">
        <v>823</v>
      </c>
      <c r="F653" t="s">
        <v>866</v>
      </c>
      <c r="G653" t="s">
        <v>867</v>
      </c>
      <c r="H653" t="s">
        <v>868</v>
      </c>
      <c r="I653">
        <v>889</v>
      </c>
      <c r="J653" t="s">
        <v>869</v>
      </c>
      <c r="K653" t="s">
        <v>828</v>
      </c>
      <c r="L653" t="s">
        <v>534</v>
      </c>
      <c r="M653">
        <v>0</v>
      </c>
      <c r="N653">
        <v>3640088</v>
      </c>
      <c r="O653">
        <v>465664</v>
      </c>
      <c r="P653">
        <v>3161007</v>
      </c>
      <c r="Q653">
        <v>508708</v>
      </c>
      <c r="R653" t="s">
        <v>829</v>
      </c>
      <c r="S653">
        <v>7775467</v>
      </c>
      <c r="T653">
        <v>0</v>
      </c>
      <c r="U653">
        <v>7775467</v>
      </c>
      <c r="V653">
        <v>184</v>
      </c>
    </row>
    <row r="654" spans="1:22" x14ac:dyDescent="0.3">
      <c r="A654">
        <v>202324</v>
      </c>
      <c r="B654" t="s">
        <v>820</v>
      </c>
      <c r="C654" t="s">
        <v>821</v>
      </c>
      <c r="D654" t="s">
        <v>822</v>
      </c>
      <c r="E654" t="s">
        <v>823</v>
      </c>
      <c r="F654" t="s">
        <v>866</v>
      </c>
      <c r="G654" t="s">
        <v>867</v>
      </c>
      <c r="H654" t="s">
        <v>868</v>
      </c>
      <c r="I654">
        <v>889</v>
      </c>
      <c r="J654" t="s">
        <v>869</v>
      </c>
      <c r="K654" t="s">
        <v>828</v>
      </c>
      <c r="L654" t="s">
        <v>534</v>
      </c>
      <c r="M654">
        <v>58060</v>
      </c>
      <c r="N654">
        <v>4085266</v>
      </c>
      <c r="O654">
        <v>332019</v>
      </c>
      <c r="P654">
        <v>3805008</v>
      </c>
      <c r="Q654">
        <v>464120</v>
      </c>
      <c r="R654" t="s">
        <v>829</v>
      </c>
      <c r="S654">
        <v>8744473</v>
      </c>
      <c r="T654">
        <v>0</v>
      </c>
      <c r="U654">
        <v>8744473</v>
      </c>
      <c r="V654">
        <v>199</v>
      </c>
    </row>
    <row r="655" spans="1:22" x14ac:dyDescent="0.3">
      <c r="A655">
        <v>202122</v>
      </c>
      <c r="B655" t="s">
        <v>820</v>
      </c>
      <c r="C655" t="s">
        <v>821</v>
      </c>
      <c r="D655" t="s">
        <v>822</v>
      </c>
      <c r="E655" t="s">
        <v>823</v>
      </c>
      <c r="F655" t="s">
        <v>866</v>
      </c>
      <c r="G655" t="s">
        <v>867</v>
      </c>
      <c r="H655" t="s">
        <v>868</v>
      </c>
      <c r="I655">
        <v>889</v>
      </c>
      <c r="J655" t="s">
        <v>869</v>
      </c>
      <c r="K655" t="s">
        <v>828</v>
      </c>
      <c r="L655" t="s">
        <v>603</v>
      </c>
      <c r="M655" t="s">
        <v>829</v>
      </c>
      <c r="N655" t="s">
        <v>829</v>
      </c>
      <c r="O655" t="s">
        <v>829</v>
      </c>
      <c r="P655">
        <v>0</v>
      </c>
      <c r="Q655">
        <v>0</v>
      </c>
      <c r="R655">
        <v>0</v>
      </c>
      <c r="S655">
        <v>0</v>
      </c>
      <c r="T655">
        <v>0</v>
      </c>
      <c r="U655">
        <v>0</v>
      </c>
      <c r="V655">
        <v>0</v>
      </c>
    </row>
    <row r="656" spans="1:22" x14ac:dyDescent="0.3">
      <c r="A656">
        <v>202223</v>
      </c>
      <c r="B656" t="s">
        <v>820</v>
      </c>
      <c r="C656" t="s">
        <v>821</v>
      </c>
      <c r="D656" t="s">
        <v>822</v>
      </c>
      <c r="E656" t="s">
        <v>823</v>
      </c>
      <c r="F656" t="s">
        <v>866</v>
      </c>
      <c r="G656" t="s">
        <v>867</v>
      </c>
      <c r="H656" t="s">
        <v>868</v>
      </c>
      <c r="I656">
        <v>889</v>
      </c>
      <c r="J656" t="s">
        <v>869</v>
      </c>
      <c r="K656" t="s">
        <v>828</v>
      </c>
      <c r="L656" t="s">
        <v>603</v>
      </c>
      <c r="M656" t="s">
        <v>829</v>
      </c>
      <c r="N656" t="s">
        <v>829</v>
      </c>
      <c r="O656" t="s">
        <v>829</v>
      </c>
      <c r="P656">
        <v>0</v>
      </c>
      <c r="Q656">
        <v>0</v>
      </c>
      <c r="R656">
        <v>0</v>
      </c>
      <c r="S656">
        <v>0</v>
      </c>
      <c r="T656">
        <v>0</v>
      </c>
      <c r="U656">
        <v>0</v>
      </c>
      <c r="V656">
        <v>0</v>
      </c>
    </row>
    <row r="657" spans="1:22" x14ac:dyDescent="0.3">
      <c r="A657">
        <v>202324</v>
      </c>
      <c r="B657" t="s">
        <v>820</v>
      </c>
      <c r="C657" t="s">
        <v>821</v>
      </c>
      <c r="D657" t="s">
        <v>822</v>
      </c>
      <c r="E657" t="s">
        <v>823</v>
      </c>
      <c r="F657" t="s">
        <v>866</v>
      </c>
      <c r="G657" t="s">
        <v>867</v>
      </c>
      <c r="H657" t="s">
        <v>868</v>
      </c>
      <c r="I657">
        <v>889</v>
      </c>
      <c r="J657" t="s">
        <v>869</v>
      </c>
      <c r="K657" t="s">
        <v>828</v>
      </c>
      <c r="L657" t="s">
        <v>603</v>
      </c>
      <c r="M657" t="s">
        <v>829</v>
      </c>
      <c r="N657" t="s">
        <v>829</v>
      </c>
      <c r="O657" t="s">
        <v>829</v>
      </c>
      <c r="P657">
        <v>0</v>
      </c>
      <c r="Q657">
        <v>0</v>
      </c>
      <c r="R657">
        <v>0</v>
      </c>
      <c r="S657">
        <v>0</v>
      </c>
      <c r="T657">
        <v>0</v>
      </c>
      <c r="U657">
        <v>0</v>
      </c>
      <c r="V657">
        <v>0</v>
      </c>
    </row>
    <row r="658" spans="1:22" x14ac:dyDescent="0.3">
      <c r="A658">
        <v>202122</v>
      </c>
      <c r="B658" t="s">
        <v>820</v>
      </c>
      <c r="C658" t="s">
        <v>821</v>
      </c>
      <c r="D658" t="s">
        <v>822</v>
      </c>
      <c r="E658" t="s">
        <v>823</v>
      </c>
      <c r="F658" t="s">
        <v>866</v>
      </c>
      <c r="G658" t="s">
        <v>867</v>
      </c>
      <c r="H658" t="s">
        <v>868</v>
      </c>
      <c r="I658">
        <v>889</v>
      </c>
      <c r="J658" t="s">
        <v>869</v>
      </c>
      <c r="K658" t="s">
        <v>828</v>
      </c>
      <c r="L658" t="s">
        <v>606</v>
      </c>
      <c r="M658">
        <v>0</v>
      </c>
      <c r="N658">
        <v>0</v>
      </c>
      <c r="O658">
        <v>0</v>
      </c>
      <c r="P658">
        <v>0</v>
      </c>
      <c r="Q658">
        <v>0</v>
      </c>
      <c r="R658">
        <v>0</v>
      </c>
      <c r="S658">
        <v>0</v>
      </c>
      <c r="T658">
        <v>0</v>
      </c>
      <c r="U658">
        <v>0</v>
      </c>
      <c r="V658">
        <v>0</v>
      </c>
    </row>
    <row r="659" spans="1:22" x14ac:dyDescent="0.3">
      <c r="A659">
        <v>202223</v>
      </c>
      <c r="B659" t="s">
        <v>820</v>
      </c>
      <c r="C659" t="s">
        <v>821</v>
      </c>
      <c r="D659" t="s">
        <v>822</v>
      </c>
      <c r="E659" t="s">
        <v>823</v>
      </c>
      <c r="F659" t="s">
        <v>866</v>
      </c>
      <c r="G659" t="s">
        <v>867</v>
      </c>
      <c r="H659" t="s">
        <v>868</v>
      </c>
      <c r="I659">
        <v>889</v>
      </c>
      <c r="J659" t="s">
        <v>869</v>
      </c>
      <c r="K659" t="s">
        <v>828</v>
      </c>
      <c r="L659" t="s">
        <v>606</v>
      </c>
      <c r="M659">
        <v>0</v>
      </c>
      <c r="N659">
        <v>0</v>
      </c>
      <c r="O659">
        <v>0</v>
      </c>
      <c r="P659">
        <v>0</v>
      </c>
      <c r="Q659">
        <v>0</v>
      </c>
      <c r="R659">
        <v>0</v>
      </c>
      <c r="S659">
        <v>0</v>
      </c>
      <c r="T659">
        <v>0</v>
      </c>
      <c r="U659">
        <v>0</v>
      </c>
      <c r="V659">
        <v>0</v>
      </c>
    </row>
    <row r="660" spans="1:22" x14ac:dyDescent="0.3">
      <c r="A660">
        <v>202324</v>
      </c>
      <c r="B660" t="s">
        <v>820</v>
      </c>
      <c r="C660" t="s">
        <v>821</v>
      </c>
      <c r="D660" t="s">
        <v>822</v>
      </c>
      <c r="E660" t="s">
        <v>823</v>
      </c>
      <c r="F660" t="s">
        <v>866</v>
      </c>
      <c r="G660" t="s">
        <v>867</v>
      </c>
      <c r="H660" t="s">
        <v>868</v>
      </c>
      <c r="I660">
        <v>889</v>
      </c>
      <c r="J660" t="s">
        <v>869</v>
      </c>
      <c r="K660" t="s">
        <v>828</v>
      </c>
      <c r="L660" t="s">
        <v>606</v>
      </c>
      <c r="M660">
        <v>0</v>
      </c>
      <c r="N660">
        <v>0</v>
      </c>
      <c r="O660">
        <v>0</v>
      </c>
      <c r="P660">
        <v>0</v>
      </c>
      <c r="Q660">
        <v>0</v>
      </c>
      <c r="R660">
        <v>0</v>
      </c>
      <c r="S660">
        <v>0</v>
      </c>
      <c r="T660">
        <v>0</v>
      </c>
      <c r="U660">
        <v>0</v>
      </c>
      <c r="V660">
        <v>0</v>
      </c>
    </row>
    <row r="661" spans="1:22" x14ac:dyDescent="0.3">
      <c r="A661">
        <v>202122</v>
      </c>
      <c r="B661" t="s">
        <v>820</v>
      </c>
      <c r="C661" t="s">
        <v>821</v>
      </c>
      <c r="D661" t="s">
        <v>822</v>
      </c>
      <c r="E661" t="s">
        <v>823</v>
      </c>
      <c r="F661" t="s">
        <v>866</v>
      </c>
      <c r="G661" t="s">
        <v>867</v>
      </c>
      <c r="H661" t="s">
        <v>868</v>
      </c>
      <c r="I661">
        <v>889</v>
      </c>
      <c r="J661" t="s">
        <v>869</v>
      </c>
      <c r="K661" t="s">
        <v>828</v>
      </c>
      <c r="L661" t="s">
        <v>609</v>
      </c>
      <c r="M661" t="s">
        <v>829</v>
      </c>
      <c r="N661" t="s">
        <v>829</v>
      </c>
      <c r="O661" t="s">
        <v>829</v>
      </c>
      <c r="P661" t="s">
        <v>829</v>
      </c>
      <c r="Q661">
        <v>0</v>
      </c>
      <c r="R661" t="s">
        <v>829</v>
      </c>
      <c r="S661">
        <v>0</v>
      </c>
      <c r="T661">
        <v>0</v>
      </c>
      <c r="U661">
        <v>0</v>
      </c>
      <c r="V661">
        <v>0</v>
      </c>
    </row>
    <row r="662" spans="1:22" x14ac:dyDescent="0.3">
      <c r="A662">
        <v>202223</v>
      </c>
      <c r="B662" t="s">
        <v>820</v>
      </c>
      <c r="C662" t="s">
        <v>821</v>
      </c>
      <c r="D662" t="s">
        <v>822</v>
      </c>
      <c r="E662" t="s">
        <v>823</v>
      </c>
      <c r="F662" t="s">
        <v>866</v>
      </c>
      <c r="G662" t="s">
        <v>867</v>
      </c>
      <c r="H662" t="s">
        <v>868</v>
      </c>
      <c r="I662">
        <v>889</v>
      </c>
      <c r="J662" t="s">
        <v>869</v>
      </c>
      <c r="K662" t="s">
        <v>828</v>
      </c>
      <c r="L662" t="s">
        <v>609</v>
      </c>
      <c r="M662" t="s">
        <v>829</v>
      </c>
      <c r="N662" t="s">
        <v>829</v>
      </c>
      <c r="O662" t="s">
        <v>829</v>
      </c>
      <c r="P662" t="s">
        <v>829</v>
      </c>
      <c r="Q662">
        <v>0</v>
      </c>
      <c r="R662" t="s">
        <v>829</v>
      </c>
      <c r="S662">
        <v>0</v>
      </c>
      <c r="T662">
        <v>0</v>
      </c>
      <c r="U662">
        <v>0</v>
      </c>
      <c r="V662">
        <v>0</v>
      </c>
    </row>
    <row r="663" spans="1:22" x14ac:dyDescent="0.3">
      <c r="A663">
        <v>202122</v>
      </c>
      <c r="B663" t="s">
        <v>820</v>
      </c>
      <c r="C663" t="s">
        <v>821</v>
      </c>
      <c r="D663" t="s">
        <v>822</v>
      </c>
      <c r="E663" t="s">
        <v>823</v>
      </c>
      <c r="F663" t="s">
        <v>866</v>
      </c>
      <c r="G663" t="s">
        <v>867</v>
      </c>
      <c r="H663" t="s">
        <v>868</v>
      </c>
      <c r="I663">
        <v>889</v>
      </c>
      <c r="J663" t="s">
        <v>869</v>
      </c>
      <c r="K663" t="s">
        <v>828</v>
      </c>
      <c r="L663" t="s">
        <v>830</v>
      </c>
      <c r="M663">
        <v>0</v>
      </c>
      <c r="N663">
        <v>334960</v>
      </c>
      <c r="O663">
        <v>118988</v>
      </c>
      <c r="P663">
        <v>393698</v>
      </c>
      <c r="Q663">
        <v>20721</v>
      </c>
      <c r="R663">
        <v>65869</v>
      </c>
      <c r="S663">
        <v>934236</v>
      </c>
      <c r="T663">
        <v>0</v>
      </c>
      <c r="U663">
        <v>934236</v>
      </c>
      <c r="V663">
        <v>22</v>
      </c>
    </row>
    <row r="664" spans="1:22" x14ac:dyDescent="0.3">
      <c r="A664">
        <v>202223</v>
      </c>
      <c r="B664" t="s">
        <v>820</v>
      </c>
      <c r="C664" t="s">
        <v>821</v>
      </c>
      <c r="D664" t="s">
        <v>822</v>
      </c>
      <c r="E664" t="s">
        <v>823</v>
      </c>
      <c r="F664" t="s">
        <v>866</v>
      </c>
      <c r="G664" t="s">
        <v>867</v>
      </c>
      <c r="H664" t="s">
        <v>868</v>
      </c>
      <c r="I664">
        <v>889</v>
      </c>
      <c r="J664" t="s">
        <v>869</v>
      </c>
      <c r="K664" t="s">
        <v>828</v>
      </c>
      <c r="L664" t="s">
        <v>830</v>
      </c>
      <c r="M664">
        <v>0</v>
      </c>
      <c r="N664">
        <v>323028</v>
      </c>
      <c r="O664">
        <v>95025</v>
      </c>
      <c r="P664">
        <v>361154</v>
      </c>
      <c r="Q664">
        <v>38669</v>
      </c>
      <c r="R664">
        <v>65869</v>
      </c>
      <c r="S664">
        <v>883745</v>
      </c>
      <c r="T664">
        <v>0</v>
      </c>
      <c r="U664">
        <v>883745</v>
      </c>
      <c r="V664">
        <v>21</v>
      </c>
    </row>
    <row r="665" spans="1:22" x14ac:dyDescent="0.3">
      <c r="A665">
        <v>202324</v>
      </c>
      <c r="B665" t="s">
        <v>820</v>
      </c>
      <c r="C665" t="s">
        <v>821</v>
      </c>
      <c r="D665" t="s">
        <v>822</v>
      </c>
      <c r="E665" t="s">
        <v>823</v>
      </c>
      <c r="F665" t="s">
        <v>866</v>
      </c>
      <c r="G665" t="s">
        <v>867</v>
      </c>
      <c r="H665" t="s">
        <v>868</v>
      </c>
      <c r="I665">
        <v>889</v>
      </c>
      <c r="J665" t="s">
        <v>869</v>
      </c>
      <c r="K665" t="s">
        <v>828</v>
      </c>
      <c r="L665" t="s">
        <v>830</v>
      </c>
      <c r="M665">
        <v>0</v>
      </c>
      <c r="N665">
        <v>237584</v>
      </c>
      <c r="O665">
        <v>82394</v>
      </c>
      <c r="P665">
        <v>308100</v>
      </c>
      <c r="Q665">
        <v>22633</v>
      </c>
      <c r="R665">
        <v>42880</v>
      </c>
      <c r="S665">
        <v>693591</v>
      </c>
      <c r="T665">
        <v>0</v>
      </c>
      <c r="U665">
        <v>693591</v>
      </c>
      <c r="V665">
        <v>16</v>
      </c>
    </row>
    <row r="666" spans="1:22" x14ac:dyDescent="0.3">
      <c r="A666">
        <v>202122</v>
      </c>
      <c r="B666" t="s">
        <v>820</v>
      </c>
      <c r="C666" t="s">
        <v>821</v>
      </c>
      <c r="D666" t="s">
        <v>822</v>
      </c>
      <c r="E666" t="s">
        <v>823</v>
      </c>
      <c r="F666" t="s">
        <v>866</v>
      </c>
      <c r="G666" t="s">
        <v>867</v>
      </c>
      <c r="H666" t="s">
        <v>868</v>
      </c>
      <c r="I666">
        <v>889</v>
      </c>
      <c r="J666" t="s">
        <v>869</v>
      </c>
      <c r="K666" t="s">
        <v>828</v>
      </c>
      <c r="L666" t="s">
        <v>537</v>
      </c>
      <c r="M666">
        <v>0</v>
      </c>
      <c r="N666">
        <v>487926</v>
      </c>
      <c r="O666">
        <v>1102474</v>
      </c>
      <c r="P666">
        <v>958024</v>
      </c>
      <c r="Q666">
        <v>0</v>
      </c>
      <c r="R666">
        <v>338356</v>
      </c>
      <c r="S666">
        <v>2886780</v>
      </c>
      <c r="T666">
        <v>0</v>
      </c>
      <c r="U666">
        <v>2886780</v>
      </c>
      <c r="V666">
        <v>69</v>
      </c>
    </row>
    <row r="667" spans="1:22" x14ac:dyDescent="0.3">
      <c r="A667">
        <v>202223</v>
      </c>
      <c r="B667" t="s">
        <v>820</v>
      </c>
      <c r="C667" t="s">
        <v>821</v>
      </c>
      <c r="D667" t="s">
        <v>822</v>
      </c>
      <c r="E667" t="s">
        <v>823</v>
      </c>
      <c r="F667" t="s">
        <v>866</v>
      </c>
      <c r="G667" t="s">
        <v>867</v>
      </c>
      <c r="H667" t="s">
        <v>868</v>
      </c>
      <c r="I667">
        <v>889</v>
      </c>
      <c r="J667" t="s">
        <v>869</v>
      </c>
      <c r="K667" t="s">
        <v>828</v>
      </c>
      <c r="L667" t="s">
        <v>537</v>
      </c>
      <c r="M667">
        <v>0</v>
      </c>
      <c r="N667">
        <v>635830</v>
      </c>
      <c r="O667">
        <v>951653</v>
      </c>
      <c r="P667">
        <v>1590194</v>
      </c>
      <c r="Q667">
        <v>0</v>
      </c>
      <c r="R667">
        <v>405710</v>
      </c>
      <c r="S667">
        <v>3583387</v>
      </c>
      <c r="T667">
        <v>0</v>
      </c>
      <c r="U667">
        <v>3583387</v>
      </c>
      <c r="V667">
        <v>85</v>
      </c>
    </row>
    <row r="668" spans="1:22" x14ac:dyDescent="0.3">
      <c r="A668">
        <v>202324</v>
      </c>
      <c r="B668" t="s">
        <v>820</v>
      </c>
      <c r="C668" t="s">
        <v>821</v>
      </c>
      <c r="D668" t="s">
        <v>822</v>
      </c>
      <c r="E668" t="s">
        <v>823</v>
      </c>
      <c r="F668" t="s">
        <v>866</v>
      </c>
      <c r="G668" t="s">
        <v>867</v>
      </c>
      <c r="H668" t="s">
        <v>868</v>
      </c>
      <c r="I668">
        <v>889</v>
      </c>
      <c r="J668" t="s">
        <v>869</v>
      </c>
      <c r="K668" t="s">
        <v>828</v>
      </c>
      <c r="L668" t="s">
        <v>537</v>
      </c>
      <c r="M668">
        <v>0</v>
      </c>
      <c r="N668">
        <v>840522</v>
      </c>
      <c r="O668">
        <v>1262936</v>
      </c>
      <c r="P668">
        <v>1968371</v>
      </c>
      <c r="Q668">
        <v>0</v>
      </c>
      <c r="R668">
        <v>538526</v>
      </c>
      <c r="S668">
        <v>4610355</v>
      </c>
      <c r="T668">
        <v>0</v>
      </c>
      <c r="U668">
        <v>4610355</v>
      </c>
      <c r="V668">
        <v>105</v>
      </c>
    </row>
    <row r="669" spans="1:22" x14ac:dyDescent="0.3">
      <c r="A669">
        <v>202122</v>
      </c>
      <c r="B669" t="s">
        <v>820</v>
      </c>
      <c r="C669" t="s">
        <v>821</v>
      </c>
      <c r="D669" t="s">
        <v>822</v>
      </c>
      <c r="E669" t="s">
        <v>823</v>
      </c>
      <c r="F669" t="s">
        <v>866</v>
      </c>
      <c r="G669" t="s">
        <v>867</v>
      </c>
      <c r="H669" t="s">
        <v>868</v>
      </c>
      <c r="I669">
        <v>889</v>
      </c>
      <c r="J669" t="s">
        <v>869</v>
      </c>
      <c r="K669" t="s">
        <v>828</v>
      </c>
      <c r="L669" t="s">
        <v>572</v>
      </c>
      <c r="M669">
        <v>0</v>
      </c>
      <c r="N669">
        <v>0</v>
      </c>
      <c r="O669">
        <v>0</v>
      </c>
      <c r="P669">
        <v>4329706</v>
      </c>
      <c r="Q669">
        <v>0</v>
      </c>
      <c r="R669">
        <v>0</v>
      </c>
      <c r="S669">
        <v>4329706</v>
      </c>
      <c r="T669">
        <v>0</v>
      </c>
      <c r="U669">
        <v>4329706</v>
      </c>
      <c r="V669">
        <v>103</v>
      </c>
    </row>
    <row r="670" spans="1:22" x14ac:dyDescent="0.3">
      <c r="A670">
        <v>202223</v>
      </c>
      <c r="B670" t="s">
        <v>820</v>
      </c>
      <c r="C670" t="s">
        <v>821</v>
      </c>
      <c r="D670" t="s">
        <v>822</v>
      </c>
      <c r="E670" t="s">
        <v>823</v>
      </c>
      <c r="F670" t="s">
        <v>866</v>
      </c>
      <c r="G670" t="s">
        <v>867</v>
      </c>
      <c r="H670" t="s">
        <v>868</v>
      </c>
      <c r="I670">
        <v>889</v>
      </c>
      <c r="J670" t="s">
        <v>869</v>
      </c>
      <c r="K670" t="s">
        <v>828</v>
      </c>
      <c r="L670" t="s">
        <v>572</v>
      </c>
      <c r="M670">
        <v>0</v>
      </c>
      <c r="N670">
        <v>0</v>
      </c>
      <c r="O670">
        <v>0</v>
      </c>
      <c r="P670">
        <v>5022935</v>
      </c>
      <c r="Q670">
        <v>0</v>
      </c>
      <c r="R670">
        <v>0</v>
      </c>
      <c r="S670">
        <v>5022935</v>
      </c>
      <c r="T670">
        <v>0</v>
      </c>
      <c r="U670">
        <v>5022935</v>
      </c>
      <c r="V670">
        <v>119</v>
      </c>
    </row>
    <row r="671" spans="1:22" x14ac:dyDescent="0.3">
      <c r="A671">
        <v>202324</v>
      </c>
      <c r="B671" t="s">
        <v>820</v>
      </c>
      <c r="C671" t="s">
        <v>821</v>
      </c>
      <c r="D671" t="s">
        <v>822</v>
      </c>
      <c r="E671" t="s">
        <v>823</v>
      </c>
      <c r="F671" t="s">
        <v>866</v>
      </c>
      <c r="G671" t="s">
        <v>867</v>
      </c>
      <c r="H671" t="s">
        <v>868</v>
      </c>
      <c r="I671">
        <v>889</v>
      </c>
      <c r="J671" t="s">
        <v>869</v>
      </c>
      <c r="K671" t="s">
        <v>828</v>
      </c>
      <c r="L671" t="s">
        <v>572</v>
      </c>
      <c r="M671">
        <v>0</v>
      </c>
      <c r="N671">
        <v>0</v>
      </c>
      <c r="O671">
        <v>0</v>
      </c>
      <c r="P671">
        <v>6383390</v>
      </c>
      <c r="Q671">
        <v>0</v>
      </c>
      <c r="R671">
        <v>0</v>
      </c>
      <c r="S671">
        <v>6383390</v>
      </c>
      <c r="T671">
        <v>0</v>
      </c>
      <c r="U671">
        <v>6383390</v>
      </c>
      <c r="V671">
        <v>145</v>
      </c>
    </row>
    <row r="672" spans="1:22" x14ac:dyDescent="0.3">
      <c r="A672">
        <v>202122</v>
      </c>
      <c r="B672" t="s">
        <v>820</v>
      </c>
      <c r="C672" t="s">
        <v>821</v>
      </c>
      <c r="D672" t="s">
        <v>822</v>
      </c>
      <c r="E672" t="s">
        <v>823</v>
      </c>
      <c r="F672" t="s">
        <v>866</v>
      </c>
      <c r="G672" t="s">
        <v>867</v>
      </c>
      <c r="H672" t="s">
        <v>868</v>
      </c>
      <c r="I672">
        <v>889</v>
      </c>
      <c r="J672" t="s">
        <v>869</v>
      </c>
      <c r="K672" t="s">
        <v>828</v>
      </c>
      <c r="L672" t="s">
        <v>539</v>
      </c>
      <c r="M672">
        <v>0</v>
      </c>
      <c r="N672">
        <v>174600</v>
      </c>
      <c r="O672">
        <v>48000</v>
      </c>
      <c r="P672" t="s">
        <v>829</v>
      </c>
      <c r="Q672" t="s">
        <v>829</v>
      </c>
      <c r="R672" t="s">
        <v>829</v>
      </c>
      <c r="S672">
        <v>222600</v>
      </c>
      <c r="T672">
        <v>0</v>
      </c>
      <c r="U672">
        <v>222600</v>
      </c>
      <c r="V672">
        <v>5</v>
      </c>
    </row>
    <row r="673" spans="1:22" x14ac:dyDescent="0.3">
      <c r="A673">
        <v>202223</v>
      </c>
      <c r="B673" t="s">
        <v>820</v>
      </c>
      <c r="C673" t="s">
        <v>821</v>
      </c>
      <c r="D673" t="s">
        <v>822</v>
      </c>
      <c r="E673" t="s">
        <v>823</v>
      </c>
      <c r="F673" t="s">
        <v>866</v>
      </c>
      <c r="G673" t="s">
        <v>867</v>
      </c>
      <c r="H673" t="s">
        <v>868</v>
      </c>
      <c r="I673">
        <v>889</v>
      </c>
      <c r="J673" t="s">
        <v>869</v>
      </c>
      <c r="K673" t="s">
        <v>828</v>
      </c>
      <c r="L673" t="s">
        <v>539</v>
      </c>
      <c r="M673">
        <v>0</v>
      </c>
      <c r="N673">
        <v>0</v>
      </c>
      <c r="O673">
        <v>0</v>
      </c>
      <c r="P673" t="s">
        <v>829</v>
      </c>
      <c r="Q673" t="s">
        <v>829</v>
      </c>
      <c r="R673" t="s">
        <v>829</v>
      </c>
      <c r="S673">
        <v>0</v>
      </c>
      <c r="T673">
        <v>0</v>
      </c>
      <c r="U673">
        <v>0</v>
      </c>
      <c r="V673">
        <v>0</v>
      </c>
    </row>
    <row r="674" spans="1:22" x14ac:dyDescent="0.3">
      <c r="A674">
        <v>202324</v>
      </c>
      <c r="B674" t="s">
        <v>820</v>
      </c>
      <c r="C674" t="s">
        <v>821</v>
      </c>
      <c r="D674" t="s">
        <v>822</v>
      </c>
      <c r="E674" t="s">
        <v>823</v>
      </c>
      <c r="F674" t="s">
        <v>866</v>
      </c>
      <c r="G674" t="s">
        <v>867</v>
      </c>
      <c r="H674" t="s">
        <v>868</v>
      </c>
      <c r="I674">
        <v>889</v>
      </c>
      <c r="J674" t="s">
        <v>869</v>
      </c>
      <c r="K674" t="s">
        <v>828</v>
      </c>
      <c r="L674" t="s">
        <v>539</v>
      </c>
      <c r="M674">
        <v>0</v>
      </c>
      <c r="N674">
        <v>0</v>
      </c>
      <c r="O674">
        <v>0</v>
      </c>
      <c r="P674" t="s">
        <v>829</v>
      </c>
      <c r="Q674" t="s">
        <v>829</v>
      </c>
      <c r="R674" t="s">
        <v>829</v>
      </c>
      <c r="S674">
        <v>0</v>
      </c>
      <c r="T674">
        <v>0</v>
      </c>
      <c r="U674">
        <v>0</v>
      </c>
      <c r="V674">
        <v>0</v>
      </c>
    </row>
    <row r="675" spans="1:22" x14ac:dyDescent="0.3">
      <c r="A675">
        <v>202122</v>
      </c>
      <c r="B675" t="s">
        <v>820</v>
      </c>
      <c r="C675" t="s">
        <v>821</v>
      </c>
      <c r="D675" t="s">
        <v>822</v>
      </c>
      <c r="E675" t="s">
        <v>823</v>
      </c>
      <c r="F675" t="s">
        <v>866</v>
      </c>
      <c r="G675" t="s">
        <v>867</v>
      </c>
      <c r="H675" t="s">
        <v>868</v>
      </c>
      <c r="I675">
        <v>889</v>
      </c>
      <c r="J675" t="s">
        <v>869</v>
      </c>
      <c r="K675" t="s">
        <v>828</v>
      </c>
      <c r="L675" t="s">
        <v>541</v>
      </c>
      <c r="M675">
        <v>1234338</v>
      </c>
      <c r="N675">
        <v>1018601</v>
      </c>
      <c r="O675">
        <v>444478</v>
      </c>
      <c r="P675">
        <v>1524669</v>
      </c>
      <c r="Q675">
        <v>59472</v>
      </c>
      <c r="R675">
        <v>17160</v>
      </c>
      <c r="S675">
        <v>4298718</v>
      </c>
      <c r="T675">
        <v>0</v>
      </c>
      <c r="U675">
        <v>4298718</v>
      </c>
      <c r="V675">
        <v>103</v>
      </c>
    </row>
    <row r="676" spans="1:22" x14ac:dyDescent="0.3">
      <c r="A676">
        <v>202223</v>
      </c>
      <c r="B676" t="s">
        <v>820</v>
      </c>
      <c r="C676" t="s">
        <v>821</v>
      </c>
      <c r="D676" t="s">
        <v>822</v>
      </c>
      <c r="E676" t="s">
        <v>823</v>
      </c>
      <c r="F676" t="s">
        <v>866</v>
      </c>
      <c r="G676" t="s">
        <v>867</v>
      </c>
      <c r="H676" t="s">
        <v>868</v>
      </c>
      <c r="I676">
        <v>889</v>
      </c>
      <c r="J676" t="s">
        <v>869</v>
      </c>
      <c r="K676" t="s">
        <v>828</v>
      </c>
      <c r="L676" t="s">
        <v>541</v>
      </c>
      <c r="M676">
        <v>1242414</v>
      </c>
      <c r="N676">
        <v>1331002</v>
      </c>
      <c r="O676">
        <v>519534</v>
      </c>
      <c r="P676">
        <v>2098389</v>
      </c>
      <c r="Q676">
        <v>149155</v>
      </c>
      <c r="R676">
        <v>25500</v>
      </c>
      <c r="S676">
        <v>5365994</v>
      </c>
      <c r="T676">
        <v>0</v>
      </c>
      <c r="U676">
        <v>5365994</v>
      </c>
      <c r="V676">
        <v>127</v>
      </c>
    </row>
    <row r="677" spans="1:22" x14ac:dyDescent="0.3">
      <c r="A677">
        <v>202324</v>
      </c>
      <c r="B677" t="s">
        <v>820</v>
      </c>
      <c r="C677" t="s">
        <v>821</v>
      </c>
      <c r="D677" t="s">
        <v>822</v>
      </c>
      <c r="E677" t="s">
        <v>823</v>
      </c>
      <c r="F677" t="s">
        <v>866</v>
      </c>
      <c r="G677" t="s">
        <v>867</v>
      </c>
      <c r="H677" t="s">
        <v>868</v>
      </c>
      <c r="I677">
        <v>889</v>
      </c>
      <c r="J677" t="s">
        <v>869</v>
      </c>
      <c r="K677" t="s">
        <v>828</v>
      </c>
      <c r="L677" t="s">
        <v>541</v>
      </c>
      <c r="M677">
        <v>1289834</v>
      </c>
      <c r="N677">
        <v>1299917</v>
      </c>
      <c r="O677">
        <v>518496</v>
      </c>
      <c r="P677">
        <v>1563569</v>
      </c>
      <c r="Q677">
        <v>108685</v>
      </c>
      <c r="R677">
        <v>0</v>
      </c>
      <c r="S677">
        <v>4780501</v>
      </c>
      <c r="T677">
        <v>0</v>
      </c>
      <c r="U677">
        <v>4780501</v>
      </c>
      <c r="V677">
        <v>109</v>
      </c>
    </row>
    <row r="678" spans="1:22" x14ac:dyDescent="0.3">
      <c r="A678">
        <v>202122</v>
      </c>
      <c r="B678" t="s">
        <v>820</v>
      </c>
      <c r="C678" t="s">
        <v>821</v>
      </c>
      <c r="D678" t="s">
        <v>822</v>
      </c>
      <c r="E678" t="s">
        <v>823</v>
      </c>
      <c r="F678" t="s">
        <v>866</v>
      </c>
      <c r="G678" t="s">
        <v>867</v>
      </c>
      <c r="H678" t="s">
        <v>868</v>
      </c>
      <c r="I678">
        <v>889</v>
      </c>
      <c r="J678" t="s">
        <v>869</v>
      </c>
      <c r="K678" t="s">
        <v>828</v>
      </c>
      <c r="L678" t="s">
        <v>831</v>
      </c>
      <c r="M678" t="s">
        <v>829</v>
      </c>
      <c r="N678" t="s">
        <v>829</v>
      </c>
      <c r="O678" t="s">
        <v>829</v>
      </c>
      <c r="P678">
        <v>0</v>
      </c>
      <c r="Q678">
        <v>510000</v>
      </c>
      <c r="R678" t="s">
        <v>829</v>
      </c>
      <c r="S678">
        <v>510000</v>
      </c>
      <c r="T678">
        <v>0</v>
      </c>
      <c r="U678">
        <v>510000</v>
      </c>
      <c r="V678">
        <v>12</v>
      </c>
    </row>
    <row r="679" spans="1:22" x14ac:dyDescent="0.3">
      <c r="A679">
        <v>202223</v>
      </c>
      <c r="B679" t="s">
        <v>820</v>
      </c>
      <c r="C679" t="s">
        <v>821</v>
      </c>
      <c r="D679" t="s">
        <v>822</v>
      </c>
      <c r="E679" t="s">
        <v>823</v>
      </c>
      <c r="F679" t="s">
        <v>866</v>
      </c>
      <c r="G679" t="s">
        <v>867</v>
      </c>
      <c r="H679" t="s">
        <v>868</v>
      </c>
      <c r="I679">
        <v>889</v>
      </c>
      <c r="J679" t="s">
        <v>869</v>
      </c>
      <c r="K679" t="s">
        <v>828</v>
      </c>
      <c r="L679" t="s">
        <v>831</v>
      </c>
      <c r="M679" t="s">
        <v>829</v>
      </c>
      <c r="N679" t="s">
        <v>829</v>
      </c>
      <c r="O679" t="s">
        <v>829</v>
      </c>
      <c r="P679">
        <v>0</v>
      </c>
      <c r="Q679">
        <v>530000</v>
      </c>
      <c r="R679" t="s">
        <v>829</v>
      </c>
      <c r="S679">
        <v>530000</v>
      </c>
      <c r="T679">
        <v>0</v>
      </c>
      <c r="U679">
        <v>530000</v>
      </c>
      <c r="V679">
        <v>13</v>
      </c>
    </row>
    <row r="680" spans="1:22" x14ac:dyDescent="0.3">
      <c r="A680">
        <v>202324</v>
      </c>
      <c r="B680" t="s">
        <v>820</v>
      </c>
      <c r="C680" t="s">
        <v>821</v>
      </c>
      <c r="D680" t="s">
        <v>822</v>
      </c>
      <c r="E680" t="s">
        <v>823</v>
      </c>
      <c r="F680" t="s">
        <v>866</v>
      </c>
      <c r="G680" t="s">
        <v>867</v>
      </c>
      <c r="H680" t="s">
        <v>868</v>
      </c>
      <c r="I680">
        <v>889</v>
      </c>
      <c r="J680" t="s">
        <v>869</v>
      </c>
      <c r="K680" t="s">
        <v>828</v>
      </c>
      <c r="L680" t="s">
        <v>831</v>
      </c>
      <c r="M680" t="s">
        <v>829</v>
      </c>
      <c r="N680" t="s">
        <v>829</v>
      </c>
      <c r="O680" t="s">
        <v>829</v>
      </c>
      <c r="P680">
        <v>0</v>
      </c>
      <c r="Q680">
        <v>490000</v>
      </c>
      <c r="R680" t="s">
        <v>829</v>
      </c>
      <c r="S680">
        <v>490000</v>
      </c>
      <c r="T680">
        <v>0</v>
      </c>
      <c r="U680">
        <v>490000</v>
      </c>
      <c r="V680">
        <v>11</v>
      </c>
    </row>
    <row r="681" spans="1:22" x14ac:dyDescent="0.3">
      <c r="A681">
        <v>202122</v>
      </c>
      <c r="B681" t="s">
        <v>820</v>
      </c>
      <c r="C681" t="s">
        <v>821</v>
      </c>
      <c r="D681" t="s">
        <v>822</v>
      </c>
      <c r="E681" t="s">
        <v>823</v>
      </c>
      <c r="F681" t="s">
        <v>866</v>
      </c>
      <c r="G681" t="s">
        <v>867</v>
      </c>
      <c r="H681" t="s">
        <v>868</v>
      </c>
      <c r="I681">
        <v>889</v>
      </c>
      <c r="J681" t="s">
        <v>869</v>
      </c>
      <c r="K681" t="s">
        <v>828</v>
      </c>
      <c r="L681" t="s">
        <v>832</v>
      </c>
      <c r="M681">
        <v>0</v>
      </c>
      <c r="N681">
        <v>0</v>
      </c>
      <c r="O681">
        <v>0</v>
      </c>
      <c r="P681">
        <v>0</v>
      </c>
      <c r="Q681">
        <v>0</v>
      </c>
      <c r="R681">
        <v>0</v>
      </c>
      <c r="S681">
        <v>0</v>
      </c>
      <c r="T681">
        <v>0</v>
      </c>
      <c r="U681">
        <v>0</v>
      </c>
      <c r="V681">
        <v>0</v>
      </c>
    </row>
    <row r="682" spans="1:22" x14ac:dyDescent="0.3">
      <c r="A682">
        <v>202223</v>
      </c>
      <c r="B682" t="s">
        <v>820</v>
      </c>
      <c r="C682" t="s">
        <v>821</v>
      </c>
      <c r="D682" t="s">
        <v>822</v>
      </c>
      <c r="E682" t="s">
        <v>823</v>
      </c>
      <c r="F682" t="s">
        <v>866</v>
      </c>
      <c r="G682" t="s">
        <v>867</v>
      </c>
      <c r="H682" t="s">
        <v>868</v>
      </c>
      <c r="I682">
        <v>889</v>
      </c>
      <c r="J682" t="s">
        <v>869</v>
      </c>
      <c r="K682" t="s">
        <v>828</v>
      </c>
      <c r="L682" t="s">
        <v>832</v>
      </c>
      <c r="M682">
        <v>0</v>
      </c>
      <c r="N682">
        <v>0</v>
      </c>
      <c r="O682">
        <v>0</v>
      </c>
      <c r="P682">
        <v>0</v>
      </c>
      <c r="Q682">
        <v>0</v>
      </c>
      <c r="R682">
        <v>0</v>
      </c>
      <c r="S682">
        <v>0</v>
      </c>
      <c r="T682">
        <v>0</v>
      </c>
      <c r="U682">
        <v>0</v>
      </c>
      <c r="V682">
        <v>0</v>
      </c>
    </row>
    <row r="683" spans="1:22" x14ac:dyDescent="0.3">
      <c r="A683">
        <v>202324</v>
      </c>
      <c r="B683" t="s">
        <v>820</v>
      </c>
      <c r="C683" t="s">
        <v>821</v>
      </c>
      <c r="D683" t="s">
        <v>822</v>
      </c>
      <c r="E683" t="s">
        <v>823</v>
      </c>
      <c r="F683" t="s">
        <v>866</v>
      </c>
      <c r="G683" t="s">
        <v>867</v>
      </c>
      <c r="H683" t="s">
        <v>868</v>
      </c>
      <c r="I683">
        <v>889</v>
      </c>
      <c r="J683" t="s">
        <v>869</v>
      </c>
      <c r="K683" t="s">
        <v>828</v>
      </c>
      <c r="L683" t="s">
        <v>832</v>
      </c>
      <c r="M683">
        <v>0</v>
      </c>
      <c r="N683">
        <v>0</v>
      </c>
      <c r="O683">
        <v>0</v>
      </c>
      <c r="P683">
        <v>0</v>
      </c>
      <c r="Q683">
        <v>0</v>
      </c>
      <c r="R683">
        <v>0</v>
      </c>
      <c r="S683">
        <v>0</v>
      </c>
      <c r="T683">
        <v>0</v>
      </c>
      <c r="U683">
        <v>0</v>
      </c>
      <c r="V683">
        <v>0</v>
      </c>
    </row>
    <row r="684" spans="1:22" x14ac:dyDescent="0.3">
      <c r="A684">
        <v>202122</v>
      </c>
      <c r="B684" t="s">
        <v>820</v>
      </c>
      <c r="C684" t="s">
        <v>821</v>
      </c>
      <c r="D684" t="s">
        <v>822</v>
      </c>
      <c r="E684" t="s">
        <v>823</v>
      </c>
      <c r="F684" t="s">
        <v>866</v>
      </c>
      <c r="G684" t="s">
        <v>867</v>
      </c>
      <c r="H684" t="s">
        <v>868</v>
      </c>
      <c r="I684">
        <v>889</v>
      </c>
      <c r="J684" t="s">
        <v>869</v>
      </c>
      <c r="K684" t="s">
        <v>828</v>
      </c>
      <c r="L684" t="s">
        <v>544</v>
      </c>
      <c r="M684">
        <v>76178</v>
      </c>
      <c r="N684">
        <v>0</v>
      </c>
      <c r="O684">
        <v>0</v>
      </c>
      <c r="P684">
        <v>0</v>
      </c>
      <c r="Q684">
        <v>0</v>
      </c>
      <c r="R684">
        <v>0</v>
      </c>
      <c r="S684">
        <v>76178</v>
      </c>
      <c r="T684">
        <v>0</v>
      </c>
      <c r="U684">
        <v>76178</v>
      </c>
      <c r="V684">
        <v>2</v>
      </c>
    </row>
    <row r="685" spans="1:22" x14ac:dyDescent="0.3">
      <c r="A685">
        <v>202223</v>
      </c>
      <c r="B685" t="s">
        <v>820</v>
      </c>
      <c r="C685" t="s">
        <v>821</v>
      </c>
      <c r="D685" t="s">
        <v>822</v>
      </c>
      <c r="E685" t="s">
        <v>823</v>
      </c>
      <c r="F685" t="s">
        <v>866</v>
      </c>
      <c r="G685" t="s">
        <v>867</v>
      </c>
      <c r="H685" t="s">
        <v>868</v>
      </c>
      <c r="I685">
        <v>889</v>
      </c>
      <c r="J685" t="s">
        <v>869</v>
      </c>
      <c r="K685" t="s">
        <v>828</v>
      </c>
      <c r="L685" t="s">
        <v>544</v>
      </c>
      <c r="M685">
        <v>145000</v>
      </c>
      <c r="N685">
        <v>0</v>
      </c>
      <c r="O685">
        <v>0</v>
      </c>
      <c r="P685">
        <v>0</v>
      </c>
      <c r="Q685">
        <v>0</v>
      </c>
      <c r="R685">
        <v>0</v>
      </c>
      <c r="S685">
        <v>145000</v>
      </c>
      <c r="T685">
        <v>0</v>
      </c>
      <c r="U685">
        <v>145000</v>
      </c>
      <c r="V685">
        <v>3</v>
      </c>
    </row>
    <row r="686" spans="1:22" x14ac:dyDescent="0.3">
      <c r="A686">
        <v>202324</v>
      </c>
      <c r="B686" t="s">
        <v>820</v>
      </c>
      <c r="C686" t="s">
        <v>821</v>
      </c>
      <c r="D686" t="s">
        <v>822</v>
      </c>
      <c r="E686" t="s">
        <v>823</v>
      </c>
      <c r="F686" t="s">
        <v>866</v>
      </c>
      <c r="G686" t="s">
        <v>867</v>
      </c>
      <c r="H686" t="s">
        <v>868</v>
      </c>
      <c r="I686">
        <v>889</v>
      </c>
      <c r="J686" t="s">
        <v>869</v>
      </c>
      <c r="K686" t="s">
        <v>828</v>
      </c>
      <c r="L686" t="s">
        <v>544</v>
      </c>
      <c r="M686">
        <v>0</v>
      </c>
      <c r="N686">
        <v>0</v>
      </c>
      <c r="O686">
        <v>0</v>
      </c>
      <c r="P686">
        <v>0</v>
      </c>
      <c r="Q686">
        <v>0</v>
      </c>
      <c r="R686">
        <v>0</v>
      </c>
      <c r="S686">
        <v>0</v>
      </c>
      <c r="T686">
        <v>0</v>
      </c>
      <c r="U686">
        <v>0</v>
      </c>
      <c r="V686">
        <v>0</v>
      </c>
    </row>
    <row r="687" spans="1:22" x14ac:dyDescent="0.3">
      <c r="A687">
        <v>202122</v>
      </c>
      <c r="B687" t="s">
        <v>820</v>
      </c>
      <c r="C687" t="s">
        <v>821</v>
      </c>
      <c r="D687" t="s">
        <v>822</v>
      </c>
      <c r="E687" t="s">
        <v>823</v>
      </c>
      <c r="F687" t="s">
        <v>866</v>
      </c>
      <c r="G687" t="s">
        <v>867</v>
      </c>
      <c r="H687" t="s">
        <v>868</v>
      </c>
      <c r="I687">
        <v>889</v>
      </c>
      <c r="J687" t="s">
        <v>869</v>
      </c>
      <c r="K687" t="s">
        <v>828</v>
      </c>
      <c r="L687" t="s">
        <v>600</v>
      </c>
      <c r="M687" t="s">
        <v>829</v>
      </c>
      <c r="N687" t="s">
        <v>829</v>
      </c>
      <c r="O687" t="s">
        <v>829</v>
      </c>
      <c r="P687">
        <v>0</v>
      </c>
      <c r="Q687">
        <v>0</v>
      </c>
      <c r="R687" t="s">
        <v>829</v>
      </c>
      <c r="S687">
        <v>0</v>
      </c>
      <c r="T687">
        <v>0</v>
      </c>
      <c r="U687">
        <v>0</v>
      </c>
      <c r="V687">
        <v>0</v>
      </c>
    </row>
    <row r="688" spans="1:22" x14ac:dyDescent="0.3">
      <c r="A688">
        <v>202223</v>
      </c>
      <c r="B688" t="s">
        <v>820</v>
      </c>
      <c r="C688" t="s">
        <v>821</v>
      </c>
      <c r="D688" t="s">
        <v>822</v>
      </c>
      <c r="E688" t="s">
        <v>823</v>
      </c>
      <c r="F688" t="s">
        <v>866</v>
      </c>
      <c r="G688" t="s">
        <v>867</v>
      </c>
      <c r="H688" t="s">
        <v>868</v>
      </c>
      <c r="I688">
        <v>889</v>
      </c>
      <c r="J688" t="s">
        <v>869</v>
      </c>
      <c r="K688" t="s">
        <v>828</v>
      </c>
      <c r="L688" t="s">
        <v>600</v>
      </c>
      <c r="M688" t="s">
        <v>829</v>
      </c>
      <c r="N688" t="s">
        <v>829</v>
      </c>
      <c r="O688" t="s">
        <v>829</v>
      </c>
      <c r="P688">
        <v>0</v>
      </c>
      <c r="Q688">
        <v>0</v>
      </c>
      <c r="R688" t="s">
        <v>829</v>
      </c>
      <c r="S688">
        <v>0</v>
      </c>
      <c r="T688">
        <v>0</v>
      </c>
      <c r="U688">
        <v>0</v>
      </c>
      <c r="V688">
        <v>0</v>
      </c>
    </row>
    <row r="689" spans="1:22" x14ac:dyDescent="0.3">
      <c r="A689">
        <v>202324</v>
      </c>
      <c r="B689" t="s">
        <v>820</v>
      </c>
      <c r="C689" t="s">
        <v>821</v>
      </c>
      <c r="D689" t="s">
        <v>822</v>
      </c>
      <c r="E689" t="s">
        <v>823</v>
      </c>
      <c r="F689" t="s">
        <v>866</v>
      </c>
      <c r="G689" t="s">
        <v>867</v>
      </c>
      <c r="H689" t="s">
        <v>868</v>
      </c>
      <c r="I689">
        <v>889</v>
      </c>
      <c r="J689" t="s">
        <v>869</v>
      </c>
      <c r="K689" t="s">
        <v>828</v>
      </c>
      <c r="L689" t="s">
        <v>600</v>
      </c>
      <c r="M689" t="s">
        <v>829</v>
      </c>
      <c r="N689" t="s">
        <v>829</v>
      </c>
      <c r="O689" t="s">
        <v>829</v>
      </c>
      <c r="P689">
        <v>0</v>
      </c>
      <c r="Q689">
        <v>0</v>
      </c>
      <c r="R689" t="s">
        <v>829</v>
      </c>
      <c r="S689">
        <v>0</v>
      </c>
      <c r="T689">
        <v>0</v>
      </c>
      <c r="U689">
        <v>0</v>
      </c>
      <c r="V689">
        <v>0</v>
      </c>
    </row>
    <row r="690" spans="1:22" x14ac:dyDescent="0.3">
      <c r="A690">
        <v>202122</v>
      </c>
      <c r="B690" t="s">
        <v>820</v>
      </c>
      <c r="C690" t="s">
        <v>821</v>
      </c>
      <c r="D690" t="s">
        <v>822</v>
      </c>
      <c r="E690" t="s">
        <v>823</v>
      </c>
      <c r="F690" t="s">
        <v>866</v>
      </c>
      <c r="G690" t="s">
        <v>867</v>
      </c>
      <c r="H690" t="s">
        <v>868</v>
      </c>
      <c r="I690">
        <v>889</v>
      </c>
      <c r="J690" t="s">
        <v>869</v>
      </c>
      <c r="K690" t="s">
        <v>828</v>
      </c>
      <c r="L690" t="s">
        <v>247</v>
      </c>
      <c r="M690">
        <v>0</v>
      </c>
      <c r="N690">
        <v>0</v>
      </c>
      <c r="O690">
        <v>0</v>
      </c>
      <c r="P690">
        <v>0</v>
      </c>
      <c r="Q690">
        <v>0</v>
      </c>
      <c r="R690">
        <v>0</v>
      </c>
      <c r="S690">
        <v>0</v>
      </c>
      <c r="T690">
        <v>0</v>
      </c>
      <c r="U690">
        <v>0</v>
      </c>
      <c r="V690">
        <v>0</v>
      </c>
    </row>
    <row r="691" spans="1:22" x14ac:dyDescent="0.3">
      <c r="A691">
        <v>202223</v>
      </c>
      <c r="B691" t="s">
        <v>820</v>
      </c>
      <c r="C691" t="s">
        <v>821</v>
      </c>
      <c r="D691" t="s">
        <v>822</v>
      </c>
      <c r="E691" t="s">
        <v>823</v>
      </c>
      <c r="F691" t="s">
        <v>866</v>
      </c>
      <c r="G691" t="s">
        <v>867</v>
      </c>
      <c r="H691" t="s">
        <v>868</v>
      </c>
      <c r="I691">
        <v>889</v>
      </c>
      <c r="J691" t="s">
        <v>869</v>
      </c>
      <c r="K691" t="s">
        <v>828</v>
      </c>
      <c r="L691" t="s">
        <v>247</v>
      </c>
      <c r="M691">
        <v>0</v>
      </c>
      <c r="N691">
        <v>0</v>
      </c>
      <c r="O691">
        <v>0</v>
      </c>
      <c r="P691">
        <v>0</v>
      </c>
      <c r="Q691">
        <v>0</v>
      </c>
      <c r="R691">
        <v>0</v>
      </c>
      <c r="S691">
        <v>0</v>
      </c>
      <c r="T691">
        <v>0</v>
      </c>
      <c r="U691">
        <v>0</v>
      </c>
      <c r="V691">
        <v>0</v>
      </c>
    </row>
    <row r="692" spans="1:22" x14ac:dyDescent="0.3">
      <c r="A692">
        <v>202324</v>
      </c>
      <c r="B692" t="s">
        <v>820</v>
      </c>
      <c r="C692" t="s">
        <v>821</v>
      </c>
      <c r="D692" t="s">
        <v>822</v>
      </c>
      <c r="E692" t="s">
        <v>823</v>
      </c>
      <c r="F692" t="s">
        <v>866</v>
      </c>
      <c r="G692" t="s">
        <v>867</v>
      </c>
      <c r="H692" t="s">
        <v>868</v>
      </c>
      <c r="I692">
        <v>889</v>
      </c>
      <c r="J692" t="s">
        <v>869</v>
      </c>
      <c r="K692" t="s">
        <v>828</v>
      </c>
      <c r="L692" t="s">
        <v>247</v>
      </c>
      <c r="M692">
        <v>0</v>
      </c>
      <c r="N692">
        <v>0</v>
      </c>
      <c r="O692">
        <v>0</v>
      </c>
      <c r="P692">
        <v>0</v>
      </c>
      <c r="Q692">
        <v>0</v>
      </c>
      <c r="R692">
        <v>0</v>
      </c>
      <c r="S692">
        <v>0</v>
      </c>
      <c r="T692">
        <v>0</v>
      </c>
      <c r="U692">
        <v>0</v>
      </c>
      <c r="V692">
        <v>0</v>
      </c>
    </row>
    <row r="693" spans="1:22" x14ac:dyDescent="0.3">
      <c r="A693">
        <v>202122</v>
      </c>
      <c r="B693" t="s">
        <v>820</v>
      </c>
      <c r="C693" t="s">
        <v>821</v>
      </c>
      <c r="D693" t="s">
        <v>822</v>
      </c>
      <c r="E693" t="s">
        <v>823</v>
      </c>
      <c r="F693" t="s">
        <v>866</v>
      </c>
      <c r="G693" t="s">
        <v>867</v>
      </c>
      <c r="H693" t="s">
        <v>868</v>
      </c>
      <c r="I693">
        <v>889</v>
      </c>
      <c r="J693" t="s">
        <v>869</v>
      </c>
      <c r="K693" t="s">
        <v>828</v>
      </c>
      <c r="L693" t="s">
        <v>833</v>
      </c>
      <c r="M693">
        <v>12075593</v>
      </c>
      <c r="N693">
        <v>64646639</v>
      </c>
      <c r="O693">
        <v>14131398</v>
      </c>
      <c r="P693">
        <v>12165495</v>
      </c>
      <c r="Q693">
        <v>2751988</v>
      </c>
      <c r="R693">
        <v>421385</v>
      </c>
      <c r="S693">
        <v>107052139</v>
      </c>
      <c r="T693">
        <v>15007</v>
      </c>
      <c r="U693">
        <v>107037132</v>
      </c>
      <c r="V693" t="s">
        <v>834</v>
      </c>
    </row>
    <row r="694" spans="1:22" x14ac:dyDescent="0.3">
      <c r="A694">
        <v>202223</v>
      </c>
      <c r="B694" t="s">
        <v>820</v>
      </c>
      <c r="C694" t="s">
        <v>821</v>
      </c>
      <c r="D694" t="s">
        <v>822</v>
      </c>
      <c r="E694" t="s">
        <v>823</v>
      </c>
      <c r="F694" t="s">
        <v>866</v>
      </c>
      <c r="G694" t="s">
        <v>867</v>
      </c>
      <c r="H694" t="s">
        <v>868</v>
      </c>
      <c r="I694">
        <v>889</v>
      </c>
      <c r="J694" t="s">
        <v>869</v>
      </c>
      <c r="K694" t="s">
        <v>828</v>
      </c>
      <c r="L694" t="s">
        <v>833</v>
      </c>
      <c r="M694">
        <v>12780156</v>
      </c>
      <c r="N694">
        <v>67357203</v>
      </c>
      <c r="O694">
        <v>14659314</v>
      </c>
      <c r="P694">
        <v>14275043</v>
      </c>
      <c r="Q694">
        <v>2885617</v>
      </c>
      <c r="R694">
        <v>497079</v>
      </c>
      <c r="S694">
        <v>113343216</v>
      </c>
      <c r="T694">
        <v>0</v>
      </c>
      <c r="U694">
        <v>113343216</v>
      </c>
      <c r="V694" t="s">
        <v>834</v>
      </c>
    </row>
    <row r="695" spans="1:22" x14ac:dyDescent="0.3">
      <c r="A695">
        <v>202324</v>
      </c>
      <c r="B695" t="s">
        <v>820</v>
      </c>
      <c r="C695" t="s">
        <v>821</v>
      </c>
      <c r="D695" t="s">
        <v>822</v>
      </c>
      <c r="E695" t="s">
        <v>823</v>
      </c>
      <c r="F695" t="s">
        <v>866</v>
      </c>
      <c r="G695" t="s">
        <v>867</v>
      </c>
      <c r="H695" t="s">
        <v>868</v>
      </c>
      <c r="I695">
        <v>889</v>
      </c>
      <c r="J695" t="s">
        <v>869</v>
      </c>
      <c r="K695" t="s">
        <v>828</v>
      </c>
      <c r="L695" t="s">
        <v>833</v>
      </c>
      <c r="M695">
        <v>13526846</v>
      </c>
      <c r="N695">
        <v>70138938</v>
      </c>
      <c r="O695">
        <v>13311803</v>
      </c>
      <c r="P695">
        <v>16295421</v>
      </c>
      <c r="Q695">
        <v>2741566</v>
      </c>
      <c r="R695">
        <v>581406</v>
      </c>
      <c r="S695">
        <v>117490763</v>
      </c>
      <c r="T695">
        <v>0</v>
      </c>
      <c r="U695">
        <v>117490763</v>
      </c>
      <c r="V695" t="s">
        <v>834</v>
      </c>
    </row>
    <row r="696" spans="1:22" x14ac:dyDescent="0.3">
      <c r="A696">
        <v>202122</v>
      </c>
      <c r="B696" t="s">
        <v>820</v>
      </c>
      <c r="C696" t="s">
        <v>821</v>
      </c>
      <c r="D696" t="s">
        <v>822</v>
      </c>
      <c r="E696" t="s">
        <v>823</v>
      </c>
      <c r="F696" t="s">
        <v>866</v>
      </c>
      <c r="G696" t="s">
        <v>867</v>
      </c>
      <c r="H696" t="s">
        <v>868</v>
      </c>
      <c r="I696">
        <v>889</v>
      </c>
      <c r="J696" t="s">
        <v>869</v>
      </c>
      <c r="K696" t="s">
        <v>835</v>
      </c>
      <c r="L696" t="s">
        <v>836</v>
      </c>
      <c r="M696" t="s">
        <v>829</v>
      </c>
      <c r="N696" t="s">
        <v>829</v>
      </c>
      <c r="O696" t="s">
        <v>829</v>
      </c>
      <c r="P696" t="s">
        <v>829</v>
      </c>
      <c r="Q696" t="s">
        <v>829</v>
      </c>
      <c r="R696" t="s">
        <v>829</v>
      </c>
      <c r="S696">
        <v>107681369</v>
      </c>
      <c r="T696" t="s">
        <v>829</v>
      </c>
      <c r="U696" t="s">
        <v>829</v>
      </c>
      <c r="V696" t="s">
        <v>834</v>
      </c>
    </row>
    <row r="697" spans="1:22" x14ac:dyDescent="0.3">
      <c r="A697">
        <v>202223</v>
      </c>
      <c r="B697" t="s">
        <v>820</v>
      </c>
      <c r="C697" t="s">
        <v>821</v>
      </c>
      <c r="D697" t="s">
        <v>822</v>
      </c>
      <c r="E697" t="s">
        <v>823</v>
      </c>
      <c r="F697" t="s">
        <v>866</v>
      </c>
      <c r="G697" t="s">
        <v>867</v>
      </c>
      <c r="H697" t="s">
        <v>868</v>
      </c>
      <c r="I697">
        <v>889</v>
      </c>
      <c r="J697" t="s">
        <v>869</v>
      </c>
      <c r="K697" t="s">
        <v>835</v>
      </c>
      <c r="L697" t="s">
        <v>836</v>
      </c>
      <c r="M697" t="s">
        <v>829</v>
      </c>
      <c r="N697" t="s">
        <v>829</v>
      </c>
      <c r="O697" t="s">
        <v>829</v>
      </c>
      <c r="P697" t="s">
        <v>829</v>
      </c>
      <c r="Q697" t="s">
        <v>829</v>
      </c>
      <c r="R697" t="s">
        <v>829</v>
      </c>
      <c r="S697">
        <v>113311226</v>
      </c>
      <c r="T697" t="s">
        <v>829</v>
      </c>
      <c r="U697" t="s">
        <v>829</v>
      </c>
      <c r="V697" t="s">
        <v>834</v>
      </c>
    </row>
    <row r="698" spans="1:22" x14ac:dyDescent="0.3">
      <c r="A698">
        <v>202324</v>
      </c>
      <c r="B698" t="s">
        <v>820</v>
      </c>
      <c r="C698" t="s">
        <v>821</v>
      </c>
      <c r="D698" t="s">
        <v>822</v>
      </c>
      <c r="E698" t="s">
        <v>823</v>
      </c>
      <c r="F698" t="s">
        <v>866</v>
      </c>
      <c r="G698" t="s">
        <v>867</v>
      </c>
      <c r="H698" t="s">
        <v>868</v>
      </c>
      <c r="I698">
        <v>889</v>
      </c>
      <c r="J698" t="s">
        <v>869</v>
      </c>
      <c r="K698" t="s">
        <v>835</v>
      </c>
      <c r="L698" t="s">
        <v>836</v>
      </c>
      <c r="M698" t="s">
        <v>829</v>
      </c>
      <c r="N698" t="s">
        <v>829</v>
      </c>
      <c r="O698" t="s">
        <v>829</v>
      </c>
      <c r="P698" t="s">
        <v>829</v>
      </c>
      <c r="Q698" t="s">
        <v>829</v>
      </c>
      <c r="R698" t="s">
        <v>829</v>
      </c>
      <c r="S698">
        <v>117528135</v>
      </c>
      <c r="T698" t="s">
        <v>829</v>
      </c>
      <c r="U698" t="s">
        <v>829</v>
      </c>
      <c r="V698" t="s">
        <v>834</v>
      </c>
    </row>
    <row r="699" spans="1:22" x14ac:dyDescent="0.3">
      <c r="A699">
        <v>202122</v>
      </c>
      <c r="B699" t="s">
        <v>820</v>
      </c>
      <c r="C699" t="s">
        <v>821</v>
      </c>
      <c r="D699" t="s">
        <v>822</v>
      </c>
      <c r="E699" t="s">
        <v>823</v>
      </c>
      <c r="F699" t="s">
        <v>866</v>
      </c>
      <c r="G699" t="s">
        <v>867</v>
      </c>
      <c r="H699" t="s">
        <v>868</v>
      </c>
      <c r="I699">
        <v>889</v>
      </c>
      <c r="J699" t="s">
        <v>869</v>
      </c>
      <c r="K699" t="s">
        <v>835</v>
      </c>
      <c r="L699" t="s">
        <v>837</v>
      </c>
      <c r="M699" t="s">
        <v>829</v>
      </c>
      <c r="N699" t="s">
        <v>829</v>
      </c>
      <c r="O699" t="s">
        <v>829</v>
      </c>
      <c r="P699" t="s">
        <v>829</v>
      </c>
      <c r="Q699" t="s">
        <v>829</v>
      </c>
      <c r="R699" t="s">
        <v>829</v>
      </c>
      <c r="S699">
        <v>0</v>
      </c>
      <c r="T699" t="s">
        <v>829</v>
      </c>
      <c r="U699" t="s">
        <v>829</v>
      </c>
      <c r="V699" t="s">
        <v>834</v>
      </c>
    </row>
    <row r="700" spans="1:22" x14ac:dyDescent="0.3">
      <c r="A700">
        <v>202223</v>
      </c>
      <c r="B700" t="s">
        <v>820</v>
      </c>
      <c r="C700" t="s">
        <v>821</v>
      </c>
      <c r="D700" t="s">
        <v>822</v>
      </c>
      <c r="E700" t="s">
        <v>823</v>
      </c>
      <c r="F700" t="s">
        <v>866</v>
      </c>
      <c r="G700" t="s">
        <v>867</v>
      </c>
      <c r="H700" t="s">
        <v>868</v>
      </c>
      <c r="I700">
        <v>889</v>
      </c>
      <c r="J700" t="s">
        <v>869</v>
      </c>
      <c r="K700" t="s">
        <v>835</v>
      </c>
      <c r="L700" t="s">
        <v>837</v>
      </c>
      <c r="M700" t="s">
        <v>829</v>
      </c>
      <c r="N700" t="s">
        <v>829</v>
      </c>
      <c r="O700" t="s">
        <v>829</v>
      </c>
      <c r="P700" t="s">
        <v>829</v>
      </c>
      <c r="Q700" t="s">
        <v>829</v>
      </c>
      <c r="R700" t="s">
        <v>829</v>
      </c>
      <c r="S700">
        <v>0</v>
      </c>
      <c r="T700" t="s">
        <v>829</v>
      </c>
      <c r="U700" t="s">
        <v>829</v>
      </c>
      <c r="V700">
        <v>0</v>
      </c>
    </row>
    <row r="701" spans="1:22" x14ac:dyDescent="0.3">
      <c r="A701">
        <v>202324</v>
      </c>
      <c r="B701" t="s">
        <v>820</v>
      </c>
      <c r="C701" t="s">
        <v>821</v>
      </c>
      <c r="D701" t="s">
        <v>822</v>
      </c>
      <c r="E701" t="s">
        <v>823</v>
      </c>
      <c r="F701" t="s">
        <v>866</v>
      </c>
      <c r="G701" t="s">
        <v>867</v>
      </c>
      <c r="H701" t="s">
        <v>868</v>
      </c>
      <c r="I701">
        <v>889</v>
      </c>
      <c r="J701" t="s">
        <v>869</v>
      </c>
      <c r="K701" t="s">
        <v>835</v>
      </c>
      <c r="L701" t="s">
        <v>837</v>
      </c>
      <c r="M701" t="s">
        <v>829</v>
      </c>
      <c r="N701" t="s">
        <v>829</v>
      </c>
      <c r="O701" t="s">
        <v>829</v>
      </c>
      <c r="P701" t="s">
        <v>829</v>
      </c>
      <c r="Q701" t="s">
        <v>829</v>
      </c>
      <c r="R701" t="s">
        <v>829</v>
      </c>
      <c r="S701">
        <v>42614</v>
      </c>
      <c r="T701" t="s">
        <v>829</v>
      </c>
      <c r="U701" t="s">
        <v>829</v>
      </c>
      <c r="V701">
        <v>0</v>
      </c>
    </row>
    <row r="702" spans="1:22" x14ac:dyDescent="0.3">
      <c r="A702">
        <v>202122</v>
      </c>
      <c r="B702" t="s">
        <v>820</v>
      </c>
      <c r="C702" t="s">
        <v>821</v>
      </c>
      <c r="D702" t="s">
        <v>822</v>
      </c>
      <c r="E702" t="s">
        <v>823</v>
      </c>
      <c r="F702" t="s">
        <v>866</v>
      </c>
      <c r="G702" t="s">
        <v>867</v>
      </c>
      <c r="H702" t="s">
        <v>868</v>
      </c>
      <c r="I702">
        <v>889</v>
      </c>
      <c r="J702" t="s">
        <v>869</v>
      </c>
      <c r="K702" t="s">
        <v>835</v>
      </c>
      <c r="L702" t="s">
        <v>838</v>
      </c>
      <c r="M702" t="s">
        <v>829</v>
      </c>
      <c r="N702" t="s">
        <v>829</v>
      </c>
      <c r="O702" t="s">
        <v>829</v>
      </c>
      <c r="P702" t="s">
        <v>829</v>
      </c>
      <c r="Q702" t="s">
        <v>829</v>
      </c>
      <c r="R702" t="s">
        <v>829</v>
      </c>
      <c r="S702">
        <v>3674474</v>
      </c>
      <c r="T702" t="s">
        <v>829</v>
      </c>
      <c r="U702" t="s">
        <v>829</v>
      </c>
      <c r="V702" t="s">
        <v>834</v>
      </c>
    </row>
    <row r="703" spans="1:22" x14ac:dyDescent="0.3">
      <c r="A703">
        <v>202223</v>
      </c>
      <c r="B703" t="s">
        <v>820</v>
      </c>
      <c r="C703" t="s">
        <v>821</v>
      </c>
      <c r="D703" t="s">
        <v>822</v>
      </c>
      <c r="E703" t="s">
        <v>823</v>
      </c>
      <c r="F703" t="s">
        <v>866</v>
      </c>
      <c r="G703" t="s">
        <v>867</v>
      </c>
      <c r="H703" t="s">
        <v>868</v>
      </c>
      <c r="I703">
        <v>889</v>
      </c>
      <c r="J703" t="s">
        <v>869</v>
      </c>
      <c r="K703" t="s">
        <v>835</v>
      </c>
      <c r="L703" t="s">
        <v>838</v>
      </c>
      <c r="M703" t="s">
        <v>829</v>
      </c>
      <c r="N703" t="s">
        <v>829</v>
      </c>
      <c r="O703" t="s">
        <v>829</v>
      </c>
      <c r="P703" t="s">
        <v>829</v>
      </c>
      <c r="Q703" t="s">
        <v>829</v>
      </c>
      <c r="R703" t="s">
        <v>829</v>
      </c>
      <c r="S703">
        <v>4322358</v>
      </c>
      <c r="T703" t="s">
        <v>829</v>
      </c>
      <c r="U703" t="s">
        <v>829</v>
      </c>
      <c r="V703" t="s">
        <v>834</v>
      </c>
    </row>
    <row r="704" spans="1:22" x14ac:dyDescent="0.3">
      <c r="A704">
        <v>202324</v>
      </c>
      <c r="B704" t="s">
        <v>820</v>
      </c>
      <c r="C704" t="s">
        <v>821</v>
      </c>
      <c r="D704" t="s">
        <v>822</v>
      </c>
      <c r="E704" t="s">
        <v>823</v>
      </c>
      <c r="F704" t="s">
        <v>866</v>
      </c>
      <c r="G704" t="s">
        <v>867</v>
      </c>
      <c r="H704" t="s">
        <v>868</v>
      </c>
      <c r="I704">
        <v>889</v>
      </c>
      <c r="J704" t="s">
        <v>869</v>
      </c>
      <c r="K704" t="s">
        <v>835</v>
      </c>
      <c r="L704" t="s">
        <v>838</v>
      </c>
      <c r="M704" t="s">
        <v>829</v>
      </c>
      <c r="N704" t="s">
        <v>829</v>
      </c>
      <c r="O704" t="s">
        <v>829</v>
      </c>
      <c r="P704" t="s">
        <v>829</v>
      </c>
      <c r="Q704" t="s">
        <v>829</v>
      </c>
      <c r="R704" t="s">
        <v>829</v>
      </c>
      <c r="S704">
        <v>4296310</v>
      </c>
      <c r="T704" t="s">
        <v>829</v>
      </c>
      <c r="U704" t="s">
        <v>829</v>
      </c>
      <c r="V704" t="s">
        <v>834</v>
      </c>
    </row>
    <row r="705" spans="1:22" x14ac:dyDescent="0.3">
      <c r="A705">
        <v>202122</v>
      </c>
      <c r="B705" t="s">
        <v>820</v>
      </c>
      <c r="C705" t="s">
        <v>821</v>
      </c>
      <c r="D705" t="s">
        <v>822</v>
      </c>
      <c r="E705" t="s">
        <v>823</v>
      </c>
      <c r="F705" t="s">
        <v>866</v>
      </c>
      <c r="G705" t="s">
        <v>867</v>
      </c>
      <c r="H705" t="s">
        <v>868</v>
      </c>
      <c r="I705">
        <v>889</v>
      </c>
      <c r="J705" t="s">
        <v>869</v>
      </c>
      <c r="K705" t="s">
        <v>835</v>
      </c>
      <c r="L705" t="s">
        <v>839</v>
      </c>
      <c r="M705" t="s">
        <v>829</v>
      </c>
      <c r="N705" t="s">
        <v>829</v>
      </c>
      <c r="O705" t="s">
        <v>829</v>
      </c>
      <c r="P705" t="s">
        <v>829</v>
      </c>
      <c r="Q705" t="s">
        <v>829</v>
      </c>
      <c r="R705" t="s">
        <v>829</v>
      </c>
      <c r="S705">
        <v>-4322358</v>
      </c>
      <c r="T705" t="s">
        <v>829</v>
      </c>
      <c r="U705" t="s">
        <v>829</v>
      </c>
      <c r="V705" t="s">
        <v>834</v>
      </c>
    </row>
    <row r="706" spans="1:22" x14ac:dyDescent="0.3">
      <c r="A706">
        <v>202223</v>
      </c>
      <c r="B706" t="s">
        <v>820</v>
      </c>
      <c r="C706" t="s">
        <v>821</v>
      </c>
      <c r="D706" t="s">
        <v>822</v>
      </c>
      <c r="E706" t="s">
        <v>823</v>
      </c>
      <c r="F706" t="s">
        <v>866</v>
      </c>
      <c r="G706" t="s">
        <v>867</v>
      </c>
      <c r="H706" t="s">
        <v>868</v>
      </c>
      <c r="I706">
        <v>889</v>
      </c>
      <c r="J706" t="s">
        <v>869</v>
      </c>
      <c r="K706" t="s">
        <v>835</v>
      </c>
      <c r="L706" t="s">
        <v>839</v>
      </c>
      <c r="M706" t="s">
        <v>829</v>
      </c>
      <c r="N706" t="s">
        <v>829</v>
      </c>
      <c r="O706" t="s">
        <v>829</v>
      </c>
      <c r="P706" t="s">
        <v>829</v>
      </c>
      <c r="Q706" t="s">
        <v>829</v>
      </c>
      <c r="R706" t="s">
        <v>829</v>
      </c>
      <c r="S706">
        <v>-4296310</v>
      </c>
      <c r="T706" t="s">
        <v>829</v>
      </c>
      <c r="U706" t="s">
        <v>829</v>
      </c>
      <c r="V706" t="s">
        <v>834</v>
      </c>
    </row>
    <row r="707" spans="1:22" x14ac:dyDescent="0.3">
      <c r="A707">
        <v>202324</v>
      </c>
      <c r="B707" t="s">
        <v>820</v>
      </c>
      <c r="C707" t="s">
        <v>821</v>
      </c>
      <c r="D707" t="s">
        <v>822</v>
      </c>
      <c r="E707" t="s">
        <v>823</v>
      </c>
      <c r="F707" t="s">
        <v>866</v>
      </c>
      <c r="G707" t="s">
        <v>867</v>
      </c>
      <c r="H707" t="s">
        <v>868</v>
      </c>
      <c r="I707">
        <v>889</v>
      </c>
      <c r="J707" t="s">
        <v>869</v>
      </c>
      <c r="K707" t="s">
        <v>835</v>
      </c>
      <c r="L707" t="s">
        <v>839</v>
      </c>
      <c r="M707" t="s">
        <v>829</v>
      </c>
      <c r="N707" t="s">
        <v>829</v>
      </c>
      <c r="O707" t="s">
        <v>829</v>
      </c>
      <c r="P707" t="s">
        <v>829</v>
      </c>
      <c r="Q707" t="s">
        <v>829</v>
      </c>
      <c r="R707" t="s">
        <v>829</v>
      </c>
      <c r="S707">
        <v>-4383088</v>
      </c>
      <c r="T707" t="s">
        <v>829</v>
      </c>
      <c r="U707" t="s">
        <v>829</v>
      </c>
      <c r="V707" t="s">
        <v>834</v>
      </c>
    </row>
    <row r="708" spans="1:22" x14ac:dyDescent="0.3">
      <c r="A708">
        <v>202122</v>
      </c>
      <c r="B708" t="s">
        <v>820</v>
      </c>
      <c r="C708" t="s">
        <v>821</v>
      </c>
      <c r="D708" t="s">
        <v>822</v>
      </c>
      <c r="E708" t="s">
        <v>823</v>
      </c>
      <c r="F708" t="s">
        <v>866</v>
      </c>
      <c r="G708" t="s">
        <v>867</v>
      </c>
      <c r="H708" t="s">
        <v>868</v>
      </c>
      <c r="I708">
        <v>889</v>
      </c>
      <c r="J708" t="s">
        <v>869</v>
      </c>
      <c r="K708" t="s">
        <v>835</v>
      </c>
      <c r="L708" t="s">
        <v>840</v>
      </c>
      <c r="M708" t="s">
        <v>829</v>
      </c>
      <c r="N708" t="s">
        <v>829</v>
      </c>
      <c r="O708" t="s">
        <v>829</v>
      </c>
      <c r="P708" t="s">
        <v>829</v>
      </c>
      <c r="Q708" t="s">
        <v>829</v>
      </c>
      <c r="R708" t="s">
        <v>829</v>
      </c>
      <c r="S708">
        <v>0</v>
      </c>
      <c r="T708" t="s">
        <v>829</v>
      </c>
      <c r="U708" t="s">
        <v>829</v>
      </c>
      <c r="V708" t="s">
        <v>834</v>
      </c>
    </row>
    <row r="709" spans="1:22" x14ac:dyDescent="0.3">
      <c r="A709">
        <v>202223</v>
      </c>
      <c r="B709" t="s">
        <v>820</v>
      </c>
      <c r="C709" t="s">
        <v>821</v>
      </c>
      <c r="D709" t="s">
        <v>822</v>
      </c>
      <c r="E709" t="s">
        <v>823</v>
      </c>
      <c r="F709" t="s">
        <v>866</v>
      </c>
      <c r="G709" t="s">
        <v>867</v>
      </c>
      <c r="H709" t="s">
        <v>868</v>
      </c>
      <c r="I709">
        <v>889</v>
      </c>
      <c r="J709" t="s">
        <v>869</v>
      </c>
      <c r="K709" t="s">
        <v>835</v>
      </c>
      <c r="L709" t="s">
        <v>840</v>
      </c>
      <c r="M709" t="s">
        <v>829</v>
      </c>
      <c r="N709" t="s">
        <v>829</v>
      </c>
      <c r="O709" t="s">
        <v>829</v>
      </c>
      <c r="P709" t="s">
        <v>829</v>
      </c>
      <c r="Q709" t="s">
        <v>829</v>
      </c>
      <c r="R709" t="s">
        <v>829</v>
      </c>
      <c r="S709">
        <v>0</v>
      </c>
      <c r="T709" t="s">
        <v>829</v>
      </c>
      <c r="U709" t="s">
        <v>829</v>
      </c>
      <c r="V709" t="s">
        <v>834</v>
      </c>
    </row>
    <row r="710" spans="1:22" x14ac:dyDescent="0.3">
      <c r="A710">
        <v>202324</v>
      </c>
      <c r="B710" t="s">
        <v>820</v>
      </c>
      <c r="C710" t="s">
        <v>821</v>
      </c>
      <c r="D710" t="s">
        <v>822</v>
      </c>
      <c r="E710" t="s">
        <v>823</v>
      </c>
      <c r="F710" t="s">
        <v>866</v>
      </c>
      <c r="G710" t="s">
        <v>867</v>
      </c>
      <c r="H710" t="s">
        <v>868</v>
      </c>
      <c r="I710">
        <v>889</v>
      </c>
      <c r="J710" t="s">
        <v>869</v>
      </c>
      <c r="K710" t="s">
        <v>835</v>
      </c>
      <c r="L710" t="s">
        <v>840</v>
      </c>
      <c r="M710" t="s">
        <v>829</v>
      </c>
      <c r="N710" t="s">
        <v>829</v>
      </c>
      <c r="O710" t="s">
        <v>829</v>
      </c>
      <c r="P710" t="s">
        <v>829</v>
      </c>
      <c r="Q710" t="s">
        <v>829</v>
      </c>
      <c r="R710" t="s">
        <v>829</v>
      </c>
      <c r="S710">
        <v>0</v>
      </c>
      <c r="T710" t="s">
        <v>829</v>
      </c>
      <c r="U710" t="s">
        <v>829</v>
      </c>
      <c r="V710" t="s">
        <v>834</v>
      </c>
    </row>
    <row r="711" spans="1:22" x14ac:dyDescent="0.3">
      <c r="A711">
        <v>202122</v>
      </c>
      <c r="B711" t="s">
        <v>820</v>
      </c>
      <c r="C711" t="s">
        <v>821</v>
      </c>
      <c r="D711" t="s">
        <v>822</v>
      </c>
      <c r="E711" t="s">
        <v>823</v>
      </c>
      <c r="F711" t="s">
        <v>866</v>
      </c>
      <c r="G711" t="s">
        <v>867</v>
      </c>
      <c r="H711" t="s">
        <v>868</v>
      </c>
      <c r="I711">
        <v>889</v>
      </c>
      <c r="J711" t="s">
        <v>869</v>
      </c>
      <c r="K711" t="s">
        <v>835</v>
      </c>
      <c r="L711" t="s">
        <v>841</v>
      </c>
      <c r="M711" t="s">
        <v>829</v>
      </c>
      <c r="N711" t="s">
        <v>829</v>
      </c>
      <c r="O711" t="s">
        <v>829</v>
      </c>
      <c r="P711" t="s">
        <v>829</v>
      </c>
      <c r="Q711" t="s">
        <v>829</v>
      </c>
      <c r="R711" t="s">
        <v>829</v>
      </c>
      <c r="S711">
        <v>107037132</v>
      </c>
      <c r="T711" t="s">
        <v>829</v>
      </c>
      <c r="U711" t="s">
        <v>829</v>
      </c>
      <c r="V711" t="s">
        <v>834</v>
      </c>
    </row>
    <row r="712" spans="1:22" x14ac:dyDescent="0.3">
      <c r="A712">
        <v>202223</v>
      </c>
      <c r="B712" t="s">
        <v>820</v>
      </c>
      <c r="C712" t="s">
        <v>821</v>
      </c>
      <c r="D712" t="s">
        <v>822</v>
      </c>
      <c r="E712" t="s">
        <v>823</v>
      </c>
      <c r="F712" t="s">
        <v>866</v>
      </c>
      <c r="G712" t="s">
        <v>867</v>
      </c>
      <c r="H712" t="s">
        <v>868</v>
      </c>
      <c r="I712">
        <v>889</v>
      </c>
      <c r="J712" t="s">
        <v>869</v>
      </c>
      <c r="K712" t="s">
        <v>835</v>
      </c>
      <c r="L712" t="s">
        <v>841</v>
      </c>
      <c r="M712" t="s">
        <v>829</v>
      </c>
      <c r="N712" t="s">
        <v>829</v>
      </c>
      <c r="O712" t="s">
        <v>829</v>
      </c>
      <c r="P712" t="s">
        <v>829</v>
      </c>
      <c r="Q712" t="s">
        <v>829</v>
      </c>
      <c r="R712" t="s">
        <v>829</v>
      </c>
      <c r="S712">
        <v>113343216</v>
      </c>
      <c r="T712" t="s">
        <v>829</v>
      </c>
      <c r="U712" t="s">
        <v>829</v>
      </c>
      <c r="V712" t="s">
        <v>834</v>
      </c>
    </row>
    <row r="713" spans="1:22" x14ac:dyDescent="0.3">
      <c r="A713">
        <v>202324</v>
      </c>
      <c r="B713" t="s">
        <v>820</v>
      </c>
      <c r="C713" t="s">
        <v>821</v>
      </c>
      <c r="D713" t="s">
        <v>822</v>
      </c>
      <c r="E713" t="s">
        <v>823</v>
      </c>
      <c r="F713" t="s">
        <v>866</v>
      </c>
      <c r="G713" t="s">
        <v>867</v>
      </c>
      <c r="H713" t="s">
        <v>868</v>
      </c>
      <c r="I713">
        <v>889</v>
      </c>
      <c r="J713" t="s">
        <v>869</v>
      </c>
      <c r="K713" t="s">
        <v>835</v>
      </c>
      <c r="L713" t="s">
        <v>841</v>
      </c>
      <c r="M713" t="s">
        <v>829</v>
      </c>
      <c r="N713" t="s">
        <v>829</v>
      </c>
      <c r="O713" t="s">
        <v>829</v>
      </c>
      <c r="P713" t="s">
        <v>829</v>
      </c>
      <c r="Q713" t="s">
        <v>829</v>
      </c>
      <c r="R713" t="s">
        <v>829</v>
      </c>
      <c r="S713">
        <v>117490762</v>
      </c>
      <c r="T713" t="s">
        <v>829</v>
      </c>
      <c r="U713" t="s">
        <v>829</v>
      </c>
      <c r="V713" t="s">
        <v>834</v>
      </c>
    </row>
    <row r="714" spans="1:22" x14ac:dyDescent="0.3">
      <c r="A714">
        <v>202122</v>
      </c>
      <c r="B714" t="s">
        <v>820</v>
      </c>
      <c r="C714" t="s">
        <v>821</v>
      </c>
      <c r="D714" t="s">
        <v>822</v>
      </c>
      <c r="E714" t="s">
        <v>823</v>
      </c>
      <c r="F714" t="s">
        <v>866</v>
      </c>
      <c r="G714" t="s">
        <v>867</v>
      </c>
      <c r="H714" t="s">
        <v>868</v>
      </c>
      <c r="I714">
        <v>889</v>
      </c>
      <c r="J714" t="s">
        <v>869</v>
      </c>
      <c r="K714" t="s">
        <v>842</v>
      </c>
      <c r="L714" t="s">
        <v>238</v>
      </c>
      <c r="M714" t="s">
        <v>829</v>
      </c>
      <c r="N714" t="s">
        <v>829</v>
      </c>
      <c r="O714" t="s">
        <v>829</v>
      </c>
      <c r="P714" t="s">
        <v>829</v>
      </c>
      <c r="Q714" t="s">
        <v>829</v>
      </c>
      <c r="R714" t="s">
        <v>829</v>
      </c>
      <c r="S714">
        <v>378301</v>
      </c>
      <c r="T714">
        <v>33331</v>
      </c>
      <c r="U714">
        <v>344970</v>
      </c>
      <c r="V714">
        <v>12</v>
      </c>
    </row>
    <row r="715" spans="1:22" x14ac:dyDescent="0.3">
      <c r="A715">
        <v>202223</v>
      </c>
      <c r="B715" t="s">
        <v>820</v>
      </c>
      <c r="C715" t="s">
        <v>821</v>
      </c>
      <c r="D715" t="s">
        <v>822</v>
      </c>
      <c r="E715" t="s">
        <v>823</v>
      </c>
      <c r="F715" t="s">
        <v>866</v>
      </c>
      <c r="G715" t="s">
        <v>867</v>
      </c>
      <c r="H715" t="s">
        <v>868</v>
      </c>
      <c r="I715">
        <v>889</v>
      </c>
      <c r="J715" t="s">
        <v>869</v>
      </c>
      <c r="K715" t="s">
        <v>842</v>
      </c>
      <c r="L715" t="s">
        <v>238</v>
      </c>
      <c r="M715" t="s">
        <v>829</v>
      </c>
      <c r="N715" t="s">
        <v>829</v>
      </c>
      <c r="O715" t="s">
        <v>829</v>
      </c>
      <c r="P715" t="s">
        <v>829</v>
      </c>
      <c r="Q715" t="s">
        <v>829</v>
      </c>
      <c r="R715" t="s">
        <v>829</v>
      </c>
      <c r="S715">
        <v>344297</v>
      </c>
      <c r="T715">
        <v>10000</v>
      </c>
      <c r="U715">
        <v>334297</v>
      </c>
      <c r="V715">
        <v>11</v>
      </c>
    </row>
    <row r="716" spans="1:22" x14ac:dyDescent="0.3">
      <c r="A716">
        <v>202324</v>
      </c>
      <c r="B716" t="s">
        <v>820</v>
      </c>
      <c r="C716" t="s">
        <v>821</v>
      </c>
      <c r="D716" t="s">
        <v>822</v>
      </c>
      <c r="E716" t="s">
        <v>823</v>
      </c>
      <c r="F716" t="s">
        <v>866</v>
      </c>
      <c r="G716" t="s">
        <v>867</v>
      </c>
      <c r="H716" t="s">
        <v>868</v>
      </c>
      <c r="I716">
        <v>889</v>
      </c>
      <c r="J716" t="s">
        <v>869</v>
      </c>
      <c r="K716" t="s">
        <v>842</v>
      </c>
      <c r="L716" t="s">
        <v>238</v>
      </c>
      <c r="M716" t="s">
        <v>829</v>
      </c>
      <c r="N716" t="s">
        <v>829</v>
      </c>
      <c r="O716" t="s">
        <v>829</v>
      </c>
      <c r="P716" t="s">
        <v>829</v>
      </c>
      <c r="Q716" t="s">
        <v>829</v>
      </c>
      <c r="R716" t="s">
        <v>829</v>
      </c>
      <c r="S716">
        <v>596648</v>
      </c>
      <c r="T716">
        <v>0</v>
      </c>
      <c r="U716">
        <v>596648</v>
      </c>
      <c r="V716">
        <v>20</v>
      </c>
    </row>
    <row r="717" spans="1:22" x14ac:dyDescent="0.3">
      <c r="A717">
        <v>202122</v>
      </c>
      <c r="B717" t="s">
        <v>820</v>
      </c>
      <c r="C717" t="s">
        <v>821</v>
      </c>
      <c r="D717" t="s">
        <v>822</v>
      </c>
      <c r="E717" t="s">
        <v>823</v>
      </c>
      <c r="F717" t="s">
        <v>866</v>
      </c>
      <c r="G717" t="s">
        <v>867</v>
      </c>
      <c r="H717" t="s">
        <v>868</v>
      </c>
      <c r="I717">
        <v>889</v>
      </c>
      <c r="J717" t="s">
        <v>869</v>
      </c>
      <c r="K717" t="s">
        <v>842</v>
      </c>
      <c r="L717" t="s">
        <v>240</v>
      </c>
      <c r="M717" t="s">
        <v>829</v>
      </c>
      <c r="N717" t="s">
        <v>829</v>
      </c>
      <c r="O717" t="s">
        <v>829</v>
      </c>
      <c r="P717" t="s">
        <v>829</v>
      </c>
      <c r="Q717" t="s">
        <v>829</v>
      </c>
      <c r="R717" t="s">
        <v>829</v>
      </c>
      <c r="S717">
        <v>178325</v>
      </c>
      <c r="T717">
        <v>0</v>
      </c>
      <c r="U717">
        <v>178325</v>
      </c>
      <c r="V717">
        <v>6</v>
      </c>
    </row>
    <row r="718" spans="1:22" x14ac:dyDescent="0.3">
      <c r="A718">
        <v>202223</v>
      </c>
      <c r="B718" t="s">
        <v>820</v>
      </c>
      <c r="C718" t="s">
        <v>821</v>
      </c>
      <c r="D718" t="s">
        <v>822</v>
      </c>
      <c r="E718" t="s">
        <v>823</v>
      </c>
      <c r="F718" t="s">
        <v>866</v>
      </c>
      <c r="G718" t="s">
        <v>867</v>
      </c>
      <c r="H718" t="s">
        <v>868</v>
      </c>
      <c r="I718">
        <v>889</v>
      </c>
      <c r="J718" t="s">
        <v>869</v>
      </c>
      <c r="K718" t="s">
        <v>842</v>
      </c>
      <c r="L718" t="s">
        <v>240</v>
      </c>
      <c r="M718" t="s">
        <v>829</v>
      </c>
      <c r="N718" t="s">
        <v>829</v>
      </c>
      <c r="O718" t="s">
        <v>829</v>
      </c>
      <c r="P718" t="s">
        <v>829</v>
      </c>
      <c r="Q718" t="s">
        <v>829</v>
      </c>
      <c r="R718" t="s">
        <v>829</v>
      </c>
      <c r="S718">
        <v>268756</v>
      </c>
      <c r="T718">
        <v>0</v>
      </c>
      <c r="U718">
        <v>268756</v>
      </c>
      <c r="V718">
        <v>9</v>
      </c>
    </row>
    <row r="719" spans="1:22" x14ac:dyDescent="0.3">
      <c r="A719">
        <v>202324</v>
      </c>
      <c r="B719" t="s">
        <v>820</v>
      </c>
      <c r="C719" t="s">
        <v>821</v>
      </c>
      <c r="D719" t="s">
        <v>822</v>
      </c>
      <c r="E719" t="s">
        <v>823</v>
      </c>
      <c r="F719" t="s">
        <v>866</v>
      </c>
      <c r="G719" t="s">
        <v>867</v>
      </c>
      <c r="H719" t="s">
        <v>868</v>
      </c>
      <c r="I719">
        <v>889</v>
      </c>
      <c r="J719" t="s">
        <v>869</v>
      </c>
      <c r="K719" t="s">
        <v>842</v>
      </c>
      <c r="L719" t="s">
        <v>240</v>
      </c>
      <c r="M719" t="s">
        <v>829</v>
      </c>
      <c r="N719" t="s">
        <v>829</v>
      </c>
      <c r="O719" t="s">
        <v>829</v>
      </c>
      <c r="P719" t="s">
        <v>829</v>
      </c>
      <c r="Q719" t="s">
        <v>829</v>
      </c>
      <c r="R719" t="s">
        <v>829</v>
      </c>
      <c r="S719">
        <v>818234</v>
      </c>
      <c r="T719">
        <v>0</v>
      </c>
      <c r="U719">
        <v>818234</v>
      </c>
      <c r="V719">
        <v>28</v>
      </c>
    </row>
    <row r="720" spans="1:22" x14ac:dyDescent="0.3">
      <c r="A720">
        <v>202122</v>
      </c>
      <c r="B720" t="s">
        <v>820</v>
      </c>
      <c r="C720" t="s">
        <v>821</v>
      </c>
      <c r="D720" t="s">
        <v>822</v>
      </c>
      <c r="E720" t="s">
        <v>823</v>
      </c>
      <c r="F720" t="s">
        <v>866</v>
      </c>
      <c r="G720" t="s">
        <v>867</v>
      </c>
      <c r="H720" t="s">
        <v>868</v>
      </c>
      <c r="I720">
        <v>889</v>
      </c>
      <c r="J720" t="s">
        <v>869</v>
      </c>
      <c r="K720" t="s">
        <v>842</v>
      </c>
      <c r="L720" t="s">
        <v>843</v>
      </c>
      <c r="M720" t="s">
        <v>829</v>
      </c>
      <c r="N720" t="s">
        <v>829</v>
      </c>
      <c r="O720" t="s">
        <v>829</v>
      </c>
      <c r="P720" t="s">
        <v>829</v>
      </c>
      <c r="Q720" t="s">
        <v>829</v>
      </c>
      <c r="R720" t="s">
        <v>829</v>
      </c>
      <c r="S720">
        <v>0</v>
      </c>
      <c r="T720">
        <v>0</v>
      </c>
      <c r="U720">
        <v>0</v>
      </c>
      <c r="V720">
        <v>0</v>
      </c>
    </row>
    <row r="721" spans="1:22" x14ac:dyDescent="0.3">
      <c r="A721">
        <v>202223</v>
      </c>
      <c r="B721" t="s">
        <v>820</v>
      </c>
      <c r="C721" t="s">
        <v>821</v>
      </c>
      <c r="D721" t="s">
        <v>822</v>
      </c>
      <c r="E721" t="s">
        <v>823</v>
      </c>
      <c r="F721" t="s">
        <v>866</v>
      </c>
      <c r="G721" t="s">
        <v>867</v>
      </c>
      <c r="H721" t="s">
        <v>868</v>
      </c>
      <c r="I721">
        <v>889</v>
      </c>
      <c r="J721" t="s">
        <v>869</v>
      </c>
      <c r="K721" t="s">
        <v>842</v>
      </c>
      <c r="L721" t="s">
        <v>843</v>
      </c>
      <c r="M721" t="s">
        <v>829</v>
      </c>
      <c r="N721" t="s">
        <v>829</v>
      </c>
      <c r="O721" t="s">
        <v>829</v>
      </c>
      <c r="P721" t="s">
        <v>829</v>
      </c>
      <c r="Q721" t="s">
        <v>829</v>
      </c>
      <c r="R721" t="s">
        <v>829</v>
      </c>
      <c r="S721">
        <v>0</v>
      </c>
      <c r="T721">
        <v>0</v>
      </c>
      <c r="U721">
        <v>0</v>
      </c>
      <c r="V721">
        <v>0</v>
      </c>
    </row>
    <row r="722" spans="1:22" x14ac:dyDescent="0.3">
      <c r="A722">
        <v>202324</v>
      </c>
      <c r="B722" t="s">
        <v>820</v>
      </c>
      <c r="C722" t="s">
        <v>821</v>
      </c>
      <c r="D722" t="s">
        <v>822</v>
      </c>
      <c r="E722" t="s">
        <v>823</v>
      </c>
      <c r="F722" t="s">
        <v>866</v>
      </c>
      <c r="G722" t="s">
        <v>867</v>
      </c>
      <c r="H722" t="s">
        <v>868</v>
      </c>
      <c r="I722">
        <v>889</v>
      </c>
      <c r="J722" t="s">
        <v>869</v>
      </c>
      <c r="K722" t="s">
        <v>842</v>
      </c>
      <c r="L722" t="s">
        <v>843</v>
      </c>
      <c r="M722" t="s">
        <v>829</v>
      </c>
      <c r="N722" t="s">
        <v>829</v>
      </c>
      <c r="O722" t="s">
        <v>829</v>
      </c>
      <c r="P722" t="s">
        <v>829</v>
      </c>
      <c r="Q722" t="s">
        <v>829</v>
      </c>
      <c r="R722" t="s">
        <v>829</v>
      </c>
      <c r="S722">
        <v>56009</v>
      </c>
      <c r="T722">
        <v>0</v>
      </c>
      <c r="U722">
        <v>56009</v>
      </c>
      <c r="V722">
        <v>2</v>
      </c>
    </row>
    <row r="723" spans="1:22" x14ac:dyDescent="0.3">
      <c r="A723">
        <v>202122</v>
      </c>
      <c r="B723" t="s">
        <v>820</v>
      </c>
      <c r="C723" t="s">
        <v>821</v>
      </c>
      <c r="D723" t="s">
        <v>822</v>
      </c>
      <c r="E723" t="s">
        <v>823</v>
      </c>
      <c r="F723" t="s">
        <v>866</v>
      </c>
      <c r="G723" t="s">
        <v>867</v>
      </c>
      <c r="H723" t="s">
        <v>868</v>
      </c>
      <c r="I723">
        <v>889</v>
      </c>
      <c r="J723" t="s">
        <v>869</v>
      </c>
      <c r="K723" t="s">
        <v>842</v>
      </c>
      <c r="L723" t="s">
        <v>249</v>
      </c>
      <c r="M723">
        <v>0</v>
      </c>
      <c r="N723">
        <v>0</v>
      </c>
      <c r="O723">
        <v>0</v>
      </c>
      <c r="P723">
        <v>1850016</v>
      </c>
      <c r="Q723">
        <v>0</v>
      </c>
      <c r="R723" t="s">
        <v>829</v>
      </c>
      <c r="S723">
        <v>1850016</v>
      </c>
      <c r="T723">
        <v>87125</v>
      </c>
      <c r="U723">
        <v>1762891</v>
      </c>
      <c r="V723">
        <v>60</v>
      </c>
    </row>
    <row r="724" spans="1:22" x14ac:dyDescent="0.3">
      <c r="A724">
        <v>202223</v>
      </c>
      <c r="B724" t="s">
        <v>820</v>
      </c>
      <c r="C724" t="s">
        <v>821</v>
      </c>
      <c r="D724" t="s">
        <v>822</v>
      </c>
      <c r="E724" t="s">
        <v>823</v>
      </c>
      <c r="F724" t="s">
        <v>866</v>
      </c>
      <c r="G724" t="s">
        <v>867</v>
      </c>
      <c r="H724" t="s">
        <v>868</v>
      </c>
      <c r="I724">
        <v>889</v>
      </c>
      <c r="J724" t="s">
        <v>869</v>
      </c>
      <c r="K724" t="s">
        <v>842</v>
      </c>
      <c r="L724" t="s">
        <v>249</v>
      </c>
      <c r="M724">
        <v>0</v>
      </c>
      <c r="N724">
        <v>0</v>
      </c>
      <c r="O724">
        <v>0</v>
      </c>
      <c r="P724">
        <v>2310319</v>
      </c>
      <c r="Q724">
        <v>0</v>
      </c>
      <c r="R724" t="s">
        <v>829</v>
      </c>
      <c r="S724">
        <v>2310319</v>
      </c>
      <c r="T724">
        <v>0</v>
      </c>
      <c r="U724">
        <v>2310319</v>
      </c>
      <c r="V724">
        <v>78</v>
      </c>
    </row>
    <row r="725" spans="1:22" x14ac:dyDescent="0.3">
      <c r="A725">
        <v>202324</v>
      </c>
      <c r="B725" t="s">
        <v>820</v>
      </c>
      <c r="C725" t="s">
        <v>821</v>
      </c>
      <c r="D725" t="s">
        <v>822</v>
      </c>
      <c r="E725" t="s">
        <v>823</v>
      </c>
      <c r="F725" t="s">
        <v>866</v>
      </c>
      <c r="G725" t="s">
        <v>867</v>
      </c>
      <c r="H725" t="s">
        <v>868</v>
      </c>
      <c r="I725">
        <v>889</v>
      </c>
      <c r="J725" t="s">
        <v>869</v>
      </c>
      <c r="K725" t="s">
        <v>842</v>
      </c>
      <c r="L725" t="s">
        <v>249</v>
      </c>
      <c r="M725">
        <v>0</v>
      </c>
      <c r="N725">
        <v>0</v>
      </c>
      <c r="O725">
        <v>0</v>
      </c>
      <c r="P725">
        <v>4772183</v>
      </c>
      <c r="Q725">
        <v>0</v>
      </c>
      <c r="R725" t="s">
        <v>829</v>
      </c>
      <c r="S725">
        <v>4772183</v>
      </c>
      <c r="T725">
        <v>0</v>
      </c>
      <c r="U725">
        <v>4772183</v>
      </c>
      <c r="V725">
        <v>161</v>
      </c>
    </row>
    <row r="726" spans="1:22" x14ac:dyDescent="0.3">
      <c r="A726">
        <v>202122</v>
      </c>
      <c r="B726" t="s">
        <v>820</v>
      </c>
      <c r="C726" t="s">
        <v>821</v>
      </c>
      <c r="D726" t="s">
        <v>822</v>
      </c>
      <c r="E726" t="s">
        <v>823</v>
      </c>
      <c r="F726" t="s">
        <v>866</v>
      </c>
      <c r="G726" t="s">
        <v>867</v>
      </c>
      <c r="H726" t="s">
        <v>868</v>
      </c>
      <c r="I726">
        <v>889</v>
      </c>
      <c r="J726" t="s">
        <v>869</v>
      </c>
      <c r="K726" t="s">
        <v>842</v>
      </c>
      <c r="L726" t="s">
        <v>844</v>
      </c>
      <c r="M726">
        <v>0</v>
      </c>
      <c r="N726">
        <v>294784</v>
      </c>
      <c r="O726">
        <v>205639</v>
      </c>
      <c r="P726">
        <v>0</v>
      </c>
      <c r="Q726">
        <v>0</v>
      </c>
      <c r="R726" t="s">
        <v>829</v>
      </c>
      <c r="S726">
        <v>500423</v>
      </c>
      <c r="T726">
        <v>270207</v>
      </c>
      <c r="U726">
        <v>230216</v>
      </c>
      <c r="V726">
        <v>8</v>
      </c>
    </row>
    <row r="727" spans="1:22" x14ac:dyDescent="0.3">
      <c r="A727">
        <v>202223</v>
      </c>
      <c r="B727" t="s">
        <v>820</v>
      </c>
      <c r="C727" t="s">
        <v>821</v>
      </c>
      <c r="D727" t="s">
        <v>822</v>
      </c>
      <c r="E727" t="s">
        <v>823</v>
      </c>
      <c r="F727" t="s">
        <v>866</v>
      </c>
      <c r="G727" t="s">
        <v>867</v>
      </c>
      <c r="H727" t="s">
        <v>868</v>
      </c>
      <c r="I727">
        <v>889</v>
      </c>
      <c r="J727" t="s">
        <v>869</v>
      </c>
      <c r="K727" t="s">
        <v>842</v>
      </c>
      <c r="L727" t="s">
        <v>844</v>
      </c>
      <c r="M727">
        <v>0</v>
      </c>
      <c r="N727">
        <v>238507</v>
      </c>
      <c r="O727">
        <v>168783</v>
      </c>
      <c r="P727">
        <v>0</v>
      </c>
      <c r="Q727">
        <v>0</v>
      </c>
      <c r="R727" t="s">
        <v>829</v>
      </c>
      <c r="S727">
        <v>407291</v>
      </c>
      <c r="T727">
        <v>203484</v>
      </c>
      <c r="U727">
        <v>203807</v>
      </c>
      <c r="V727">
        <v>7</v>
      </c>
    </row>
    <row r="728" spans="1:22" x14ac:dyDescent="0.3">
      <c r="A728">
        <v>202324</v>
      </c>
      <c r="B728" t="s">
        <v>820</v>
      </c>
      <c r="C728" t="s">
        <v>821</v>
      </c>
      <c r="D728" t="s">
        <v>822</v>
      </c>
      <c r="E728" t="s">
        <v>823</v>
      </c>
      <c r="F728" t="s">
        <v>866</v>
      </c>
      <c r="G728" t="s">
        <v>867</v>
      </c>
      <c r="H728" t="s">
        <v>868</v>
      </c>
      <c r="I728">
        <v>889</v>
      </c>
      <c r="J728" t="s">
        <v>869</v>
      </c>
      <c r="K728" t="s">
        <v>842</v>
      </c>
      <c r="L728" t="s">
        <v>844</v>
      </c>
      <c r="M728">
        <v>0</v>
      </c>
      <c r="N728">
        <v>300482</v>
      </c>
      <c r="O728">
        <v>217314</v>
      </c>
      <c r="P728">
        <v>0</v>
      </c>
      <c r="Q728">
        <v>0</v>
      </c>
      <c r="R728" t="s">
        <v>829</v>
      </c>
      <c r="S728">
        <v>517796</v>
      </c>
      <c r="T728">
        <v>199888</v>
      </c>
      <c r="U728">
        <v>317908</v>
      </c>
      <c r="V728">
        <v>11</v>
      </c>
    </row>
    <row r="729" spans="1:22" x14ac:dyDescent="0.3">
      <c r="A729">
        <v>202122</v>
      </c>
      <c r="B729" t="s">
        <v>820</v>
      </c>
      <c r="C729" t="s">
        <v>821</v>
      </c>
      <c r="D729" t="s">
        <v>822</v>
      </c>
      <c r="E729" t="s">
        <v>823</v>
      </c>
      <c r="F729" t="s">
        <v>866</v>
      </c>
      <c r="G729" t="s">
        <v>867</v>
      </c>
      <c r="H729" t="s">
        <v>868</v>
      </c>
      <c r="I729">
        <v>889</v>
      </c>
      <c r="J729" t="s">
        <v>869</v>
      </c>
      <c r="K729" t="s">
        <v>842</v>
      </c>
      <c r="L729" t="s">
        <v>251</v>
      </c>
      <c r="M729" t="s">
        <v>829</v>
      </c>
      <c r="N729" t="s">
        <v>829</v>
      </c>
      <c r="O729">
        <v>0</v>
      </c>
      <c r="P729">
        <v>0</v>
      </c>
      <c r="Q729">
        <v>0</v>
      </c>
      <c r="R729">
        <v>0</v>
      </c>
      <c r="S729">
        <v>0</v>
      </c>
      <c r="T729">
        <v>0</v>
      </c>
      <c r="U729">
        <v>0</v>
      </c>
      <c r="V729">
        <v>0</v>
      </c>
    </row>
    <row r="730" spans="1:22" x14ac:dyDescent="0.3">
      <c r="A730">
        <v>202223</v>
      </c>
      <c r="B730" t="s">
        <v>820</v>
      </c>
      <c r="C730" t="s">
        <v>821</v>
      </c>
      <c r="D730" t="s">
        <v>822</v>
      </c>
      <c r="E730" t="s">
        <v>823</v>
      </c>
      <c r="F730" t="s">
        <v>866</v>
      </c>
      <c r="G730" t="s">
        <v>867</v>
      </c>
      <c r="H730" t="s">
        <v>868</v>
      </c>
      <c r="I730">
        <v>889</v>
      </c>
      <c r="J730" t="s">
        <v>869</v>
      </c>
      <c r="K730" t="s">
        <v>842</v>
      </c>
      <c r="L730" t="s">
        <v>251</v>
      </c>
      <c r="M730" t="s">
        <v>829</v>
      </c>
      <c r="N730" t="s">
        <v>829</v>
      </c>
      <c r="O730">
        <v>0</v>
      </c>
      <c r="P730">
        <v>0</v>
      </c>
      <c r="Q730">
        <v>0</v>
      </c>
      <c r="R730">
        <v>0</v>
      </c>
      <c r="S730">
        <v>0</v>
      </c>
      <c r="T730">
        <v>0</v>
      </c>
      <c r="U730">
        <v>0</v>
      </c>
      <c r="V730">
        <v>0</v>
      </c>
    </row>
    <row r="731" spans="1:22" x14ac:dyDescent="0.3">
      <c r="A731">
        <v>202324</v>
      </c>
      <c r="B731" t="s">
        <v>820</v>
      </c>
      <c r="C731" t="s">
        <v>821</v>
      </c>
      <c r="D731" t="s">
        <v>822</v>
      </c>
      <c r="E731" t="s">
        <v>823</v>
      </c>
      <c r="F731" t="s">
        <v>866</v>
      </c>
      <c r="G731" t="s">
        <v>867</v>
      </c>
      <c r="H731" t="s">
        <v>868</v>
      </c>
      <c r="I731">
        <v>889</v>
      </c>
      <c r="J731" t="s">
        <v>869</v>
      </c>
      <c r="K731" t="s">
        <v>842</v>
      </c>
      <c r="L731" t="s">
        <v>251</v>
      </c>
      <c r="M731" t="s">
        <v>829</v>
      </c>
      <c r="N731" t="s">
        <v>829</v>
      </c>
      <c r="O731">
        <v>0</v>
      </c>
      <c r="P731">
        <v>0</v>
      </c>
      <c r="Q731">
        <v>0</v>
      </c>
      <c r="R731">
        <v>0</v>
      </c>
      <c r="S731">
        <v>0</v>
      </c>
      <c r="T731">
        <v>0</v>
      </c>
      <c r="U731">
        <v>0</v>
      </c>
      <c r="V731">
        <v>0</v>
      </c>
    </row>
    <row r="732" spans="1:22" x14ac:dyDescent="0.3">
      <c r="A732">
        <v>202122</v>
      </c>
      <c r="B732" t="s">
        <v>820</v>
      </c>
      <c r="C732" t="s">
        <v>821</v>
      </c>
      <c r="D732" t="s">
        <v>822</v>
      </c>
      <c r="E732" t="s">
        <v>823</v>
      </c>
      <c r="F732" t="s">
        <v>866</v>
      </c>
      <c r="G732" t="s">
        <v>867</v>
      </c>
      <c r="H732" t="s">
        <v>868</v>
      </c>
      <c r="I732">
        <v>889</v>
      </c>
      <c r="J732" t="s">
        <v>869</v>
      </c>
      <c r="K732" t="s">
        <v>842</v>
      </c>
      <c r="L732" t="s">
        <v>253</v>
      </c>
      <c r="M732" t="s">
        <v>829</v>
      </c>
      <c r="N732" t="s">
        <v>829</v>
      </c>
      <c r="O732">
        <v>0</v>
      </c>
      <c r="P732">
        <v>0</v>
      </c>
      <c r="Q732">
        <v>0</v>
      </c>
      <c r="R732">
        <v>0</v>
      </c>
      <c r="S732">
        <v>0</v>
      </c>
      <c r="T732">
        <v>0</v>
      </c>
      <c r="U732">
        <v>0</v>
      </c>
      <c r="V732">
        <v>0</v>
      </c>
    </row>
    <row r="733" spans="1:22" x14ac:dyDescent="0.3">
      <c r="A733">
        <v>202223</v>
      </c>
      <c r="B733" t="s">
        <v>820</v>
      </c>
      <c r="C733" t="s">
        <v>821</v>
      </c>
      <c r="D733" t="s">
        <v>822</v>
      </c>
      <c r="E733" t="s">
        <v>823</v>
      </c>
      <c r="F733" t="s">
        <v>866</v>
      </c>
      <c r="G733" t="s">
        <v>867</v>
      </c>
      <c r="H733" t="s">
        <v>868</v>
      </c>
      <c r="I733">
        <v>889</v>
      </c>
      <c r="J733" t="s">
        <v>869</v>
      </c>
      <c r="K733" t="s">
        <v>842</v>
      </c>
      <c r="L733" t="s">
        <v>253</v>
      </c>
      <c r="M733" t="s">
        <v>829</v>
      </c>
      <c r="N733" t="s">
        <v>829</v>
      </c>
      <c r="O733">
        <v>0</v>
      </c>
      <c r="P733">
        <v>0</v>
      </c>
      <c r="Q733">
        <v>0</v>
      </c>
      <c r="R733">
        <v>0</v>
      </c>
      <c r="S733">
        <v>0</v>
      </c>
      <c r="T733">
        <v>0</v>
      </c>
      <c r="U733">
        <v>0</v>
      </c>
      <c r="V733">
        <v>0</v>
      </c>
    </row>
    <row r="734" spans="1:22" x14ac:dyDescent="0.3">
      <c r="A734">
        <v>202324</v>
      </c>
      <c r="B734" t="s">
        <v>820</v>
      </c>
      <c r="C734" t="s">
        <v>821</v>
      </c>
      <c r="D734" t="s">
        <v>822</v>
      </c>
      <c r="E734" t="s">
        <v>823</v>
      </c>
      <c r="F734" t="s">
        <v>866</v>
      </c>
      <c r="G734" t="s">
        <v>867</v>
      </c>
      <c r="H734" t="s">
        <v>868</v>
      </c>
      <c r="I734">
        <v>889</v>
      </c>
      <c r="J734" t="s">
        <v>869</v>
      </c>
      <c r="K734" t="s">
        <v>842</v>
      </c>
      <c r="L734" t="s">
        <v>253</v>
      </c>
      <c r="M734" t="s">
        <v>829</v>
      </c>
      <c r="N734" t="s">
        <v>829</v>
      </c>
      <c r="O734">
        <v>0</v>
      </c>
      <c r="P734">
        <v>0</v>
      </c>
      <c r="Q734">
        <v>0</v>
      </c>
      <c r="R734">
        <v>0</v>
      </c>
      <c r="S734">
        <v>0</v>
      </c>
      <c r="T734">
        <v>0</v>
      </c>
      <c r="U734">
        <v>0</v>
      </c>
      <c r="V734">
        <v>0</v>
      </c>
    </row>
    <row r="735" spans="1:22" x14ac:dyDescent="0.3">
      <c r="A735">
        <v>202122</v>
      </c>
      <c r="B735" t="s">
        <v>820</v>
      </c>
      <c r="C735" t="s">
        <v>821</v>
      </c>
      <c r="D735" t="s">
        <v>822</v>
      </c>
      <c r="E735" t="s">
        <v>823</v>
      </c>
      <c r="F735" t="s">
        <v>866</v>
      </c>
      <c r="G735" t="s">
        <v>867</v>
      </c>
      <c r="H735" t="s">
        <v>868</v>
      </c>
      <c r="I735">
        <v>889</v>
      </c>
      <c r="J735" t="s">
        <v>869</v>
      </c>
      <c r="K735" t="s">
        <v>842</v>
      </c>
      <c r="L735" t="s">
        <v>845</v>
      </c>
      <c r="M735" t="s">
        <v>829</v>
      </c>
      <c r="N735" t="s">
        <v>829</v>
      </c>
      <c r="O735">
        <v>0</v>
      </c>
      <c r="P735">
        <v>0</v>
      </c>
      <c r="Q735">
        <v>0</v>
      </c>
      <c r="R735">
        <v>0</v>
      </c>
      <c r="S735">
        <v>0</v>
      </c>
      <c r="T735">
        <v>0</v>
      </c>
      <c r="U735">
        <v>0</v>
      </c>
      <c r="V735">
        <v>0</v>
      </c>
    </row>
    <row r="736" spans="1:22" x14ac:dyDescent="0.3">
      <c r="A736">
        <v>202223</v>
      </c>
      <c r="B736" t="s">
        <v>820</v>
      </c>
      <c r="C736" t="s">
        <v>821</v>
      </c>
      <c r="D736" t="s">
        <v>822</v>
      </c>
      <c r="E736" t="s">
        <v>823</v>
      </c>
      <c r="F736" t="s">
        <v>866</v>
      </c>
      <c r="G736" t="s">
        <v>867</v>
      </c>
      <c r="H736" t="s">
        <v>868</v>
      </c>
      <c r="I736">
        <v>889</v>
      </c>
      <c r="J736" t="s">
        <v>869</v>
      </c>
      <c r="K736" t="s">
        <v>842</v>
      </c>
      <c r="L736" t="s">
        <v>845</v>
      </c>
      <c r="M736" t="s">
        <v>829</v>
      </c>
      <c r="N736" t="s">
        <v>829</v>
      </c>
      <c r="O736">
        <v>0</v>
      </c>
      <c r="P736">
        <v>0</v>
      </c>
      <c r="Q736">
        <v>0</v>
      </c>
      <c r="R736">
        <v>0</v>
      </c>
      <c r="S736">
        <v>0</v>
      </c>
      <c r="T736">
        <v>0</v>
      </c>
      <c r="U736">
        <v>0</v>
      </c>
      <c r="V736">
        <v>0</v>
      </c>
    </row>
    <row r="737" spans="1:22" x14ac:dyDescent="0.3">
      <c r="A737">
        <v>202324</v>
      </c>
      <c r="B737" t="s">
        <v>820</v>
      </c>
      <c r="C737" t="s">
        <v>821</v>
      </c>
      <c r="D737" t="s">
        <v>822</v>
      </c>
      <c r="E737" t="s">
        <v>823</v>
      </c>
      <c r="F737" t="s">
        <v>866</v>
      </c>
      <c r="G737" t="s">
        <v>867</v>
      </c>
      <c r="H737" t="s">
        <v>868</v>
      </c>
      <c r="I737">
        <v>889</v>
      </c>
      <c r="J737" t="s">
        <v>869</v>
      </c>
      <c r="K737" t="s">
        <v>842</v>
      </c>
      <c r="L737" t="s">
        <v>845</v>
      </c>
      <c r="M737" t="s">
        <v>829</v>
      </c>
      <c r="N737" t="s">
        <v>829</v>
      </c>
      <c r="O737">
        <v>0</v>
      </c>
      <c r="P737">
        <v>0</v>
      </c>
      <c r="Q737">
        <v>0</v>
      </c>
      <c r="R737">
        <v>0</v>
      </c>
      <c r="S737">
        <v>0</v>
      </c>
      <c r="T737">
        <v>0</v>
      </c>
      <c r="U737">
        <v>0</v>
      </c>
      <c r="V737">
        <v>0</v>
      </c>
    </row>
    <row r="738" spans="1:22" x14ac:dyDescent="0.3">
      <c r="A738">
        <v>202122</v>
      </c>
      <c r="B738" t="s">
        <v>820</v>
      </c>
      <c r="C738" t="s">
        <v>821</v>
      </c>
      <c r="D738" t="s">
        <v>822</v>
      </c>
      <c r="E738" t="s">
        <v>823</v>
      </c>
      <c r="F738" t="s">
        <v>866</v>
      </c>
      <c r="G738" t="s">
        <v>867</v>
      </c>
      <c r="H738" t="s">
        <v>870</v>
      </c>
      <c r="I738">
        <v>890</v>
      </c>
      <c r="J738" t="s">
        <v>871</v>
      </c>
      <c r="K738" t="s">
        <v>828</v>
      </c>
      <c r="L738" t="s">
        <v>336</v>
      </c>
      <c r="M738">
        <v>0</v>
      </c>
      <c r="N738">
        <v>513333</v>
      </c>
      <c r="O738">
        <v>0</v>
      </c>
      <c r="P738">
        <v>2166667</v>
      </c>
      <c r="Q738">
        <v>1912500</v>
      </c>
      <c r="R738" t="s">
        <v>829</v>
      </c>
      <c r="S738">
        <v>4592500</v>
      </c>
      <c r="T738" t="s">
        <v>829</v>
      </c>
      <c r="U738">
        <v>4592500</v>
      </c>
      <c r="V738">
        <v>902</v>
      </c>
    </row>
    <row r="739" spans="1:22" x14ac:dyDescent="0.3">
      <c r="A739">
        <v>202223</v>
      </c>
      <c r="B739" t="s">
        <v>820</v>
      </c>
      <c r="C739" t="s">
        <v>821</v>
      </c>
      <c r="D739" t="s">
        <v>822</v>
      </c>
      <c r="E739" t="s">
        <v>823</v>
      </c>
      <c r="F739" t="s">
        <v>866</v>
      </c>
      <c r="G739" t="s">
        <v>867</v>
      </c>
      <c r="H739" t="s">
        <v>870</v>
      </c>
      <c r="I739">
        <v>890</v>
      </c>
      <c r="J739" t="s">
        <v>871</v>
      </c>
      <c r="K739" t="s">
        <v>828</v>
      </c>
      <c r="L739" t="s">
        <v>336</v>
      </c>
      <c r="M739">
        <v>0</v>
      </c>
      <c r="N739">
        <v>0</v>
      </c>
      <c r="O739">
        <v>0</v>
      </c>
      <c r="P739">
        <v>2518366</v>
      </c>
      <c r="Q739">
        <v>1850000</v>
      </c>
      <c r="R739" t="s">
        <v>829</v>
      </c>
      <c r="S739">
        <v>4368366</v>
      </c>
      <c r="T739" t="s">
        <v>829</v>
      </c>
      <c r="U739">
        <v>4368366</v>
      </c>
      <c r="V739">
        <v>866</v>
      </c>
    </row>
    <row r="740" spans="1:22" x14ac:dyDescent="0.3">
      <c r="A740">
        <v>202324</v>
      </c>
      <c r="B740" t="s">
        <v>820</v>
      </c>
      <c r="C740" t="s">
        <v>821</v>
      </c>
      <c r="D740" t="s">
        <v>822</v>
      </c>
      <c r="E740" t="s">
        <v>823</v>
      </c>
      <c r="F740" t="s">
        <v>866</v>
      </c>
      <c r="G740" t="s">
        <v>867</v>
      </c>
      <c r="H740" t="s">
        <v>870</v>
      </c>
      <c r="I740">
        <v>890</v>
      </c>
      <c r="J740" t="s">
        <v>871</v>
      </c>
      <c r="K740" t="s">
        <v>828</v>
      </c>
      <c r="L740" t="s">
        <v>336</v>
      </c>
      <c r="M740">
        <v>0</v>
      </c>
      <c r="N740">
        <v>0</v>
      </c>
      <c r="O740">
        <v>0</v>
      </c>
      <c r="P740">
        <v>2484167</v>
      </c>
      <c r="Q740">
        <v>1750000</v>
      </c>
      <c r="R740" t="s">
        <v>829</v>
      </c>
      <c r="S740">
        <v>4234167</v>
      </c>
      <c r="T740" t="s">
        <v>829</v>
      </c>
      <c r="U740">
        <v>4234167</v>
      </c>
      <c r="V740">
        <v>909</v>
      </c>
    </row>
    <row r="741" spans="1:22" x14ac:dyDescent="0.3">
      <c r="A741">
        <v>202122</v>
      </c>
      <c r="B741" t="s">
        <v>820</v>
      </c>
      <c r="C741" t="s">
        <v>821</v>
      </c>
      <c r="D741" t="s">
        <v>822</v>
      </c>
      <c r="E741" t="s">
        <v>823</v>
      </c>
      <c r="F741" t="s">
        <v>866</v>
      </c>
      <c r="G741" t="s">
        <v>867</v>
      </c>
      <c r="H741" t="s">
        <v>870</v>
      </c>
      <c r="I741">
        <v>890</v>
      </c>
      <c r="J741" t="s">
        <v>871</v>
      </c>
      <c r="K741" t="s">
        <v>828</v>
      </c>
      <c r="L741" t="s">
        <v>235</v>
      </c>
      <c r="M741" t="s">
        <v>829</v>
      </c>
      <c r="N741">
        <v>0</v>
      </c>
      <c r="O741">
        <v>0</v>
      </c>
      <c r="P741" t="s">
        <v>829</v>
      </c>
      <c r="Q741" t="s">
        <v>829</v>
      </c>
      <c r="R741" t="s">
        <v>829</v>
      </c>
      <c r="S741">
        <v>0</v>
      </c>
      <c r="T741">
        <v>0</v>
      </c>
      <c r="U741">
        <v>0</v>
      </c>
      <c r="V741">
        <v>0</v>
      </c>
    </row>
    <row r="742" spans="1:22" x14ac:dyDescent="0.3">
      <c r="A742">
        <v>202223</v>
      </c>
      <c r="B742" t="s">
        <v>820</v>
      </c>
      <c r="C742" t="s">
        <v>821</v>
      </c>
      <c r="D742" t="s">
        <v>822</v>
      </c>
      <c r="E742" t="s">
        <v>823</v>
      </c>
      <c r="F742" t="s">
        <v>866</v>
      </c>
      <c r="G742" t="s">
        <v>867</v>
      </c>
      <c r="H742" t="s">
        <v>870</v>
      </c>
      <c r="I742">
        <v>890</v>
      </c>
      <c r="J742" t="s">
        <v>871</v>
      </c>
      <c r="K742" t="s">
        <v>828</v>
      </c>
      <c r="L742" t="s">
        <v>235</v>
      </c>
      <c r="M742" t="s">
        <v>829</v>
      </c>
      <c r="N742">
        <v>0</v>
      </c>
      <c r="O742">
        <v>0</v>
      </c>
      <c r="P742" t="s">
        <v>829</v>
      </c>
      <c r="Q742" t="s">
        <v>829</v>
      </c>
      <c r="R742" t="s">
        <v>829</v>
      </c>
      <c r="S742">
        <v>0</v>
      </c>
      <c r="T742">
        <v>0</v>
      </c>
      <c r="U742">
        <v>0</v>
      </c>
      <c r="V742">
        <v>0</v>
      </c>
    </row>
    <row r="743" spans="1:22" x14ac:dyDescent="0.3">
      <c r="A743">
        <v>202324</v>
      </c>
      <c r="B743" t="s">
        <v>820</v>
      </c>
      <c r="C743" t="s">
        <v>821</v>
      </c>
      <c r="D743" t="s">
        <v>822</v>
      </c>
      <c r="E743" t="s">
        <v>823</v>
      </c>
      <c r="F743" t="s">
        <v>866</v>
      </c>
      <c r="G743" t="s">
        <v>867</v>
      </c>
      <c r="H743" t="s">
        <v>870</v>
      </c>
      <c r="I743">
        <v>890</v>
      </c>
      <c r="J743" t="s">
        <v>871</v>
      </c>
      <c r="K743" t="s">
        <v>828</v>
      </c>
      <c r="L743" t="s">
        <v>235</v>
      </c>
      <c r="M743" t="s">
        <v>829</v>
      </c>
      <c r="N743">
        <v>0</v>
      </c>
      <c r="O743">
        <v>0</v>
      </c>
      <c r="P743" t="s">
        <v>829</v>
      </c>
      <c r="Q743" t="s">
        <v>829</v>
      </c>
      <c r="R743" t="s">
        <v>829</v>
      </c>
      <c r="S743">
        <v>0</v>
      </c>
      <c r="T743">
        <v>0</v>
      </c>
      <c r="U743">
        <v>0</v>
      </c>
      <c r="V743">
        <v>0</v>
      </c>
    </row>
    <row r="744" spans="1:22" x14ac:dyDescent="0.3">
      <c r="A744">
        <v>202122</v>
      </c>
      <c r="B744" t="s">
        <v>820</v>
      </c>
      <c r="C744" t="s">
        <v>821</v>
      </c>
      <c r="D744" t="s">
        <v>822</v>
      </c>
      <c r="E744" t="s">
        <v>823</v>
      </c>
      <c r="F744" t="s">
        <v>866</v>
      </c>
      <c r="G744" t="s">
        <v>867</v>
      </c>
      <c r="H744" t="s">
        <v>870</v>
      </c>
      <c r="I744">
        <v>890</v>
      </c>
      <c r="J744" t="s">
        <v>871</v>
      </c>
      <c r="K744" t="s">
        <v>828</v>
      </c>
      <c r="L744" t="s">
        <v>534</v>
      </c>
      <c r="M744">
        <v>0</v>
      </c>
      <c r="N744">
        <v>656537</v>
      </c>
      <c r="O744">
        <v>117041</v>
      </c>
      <c r="P744">
        <v>2667451</v>
      </c>
      <c r="Q744">
        <v>753368</v>
      </c>
      <c r="R744" t="s">
        <v>829</v>
      </c>
      <c r="S744">
        <v>4194397</v>
      </c>
      <c r="T744">
        <v>0</v>
      </c>
      <c r="U744">
        <v>4194397</v>
      </c>
      <c r="V744">
        <v>131</v>
      </c>
    </row>
    <row r="745" spans="1:22" x14ac:dyDescent="0.3">
      <c r="A745">
        <v>202223</v>
      </c>
      <c r="B745" t="s">
        <v>820</v>
      </c>
      <c r="C745" t="s">
        <v>821</v>
      </c>
      <c r="D745" t="s">
        <v>822</v>
      </c>
      <c r="E745" t="s">
        <v>823</v>
      </c>
      <c r="F745" t="s">
        <v>866</v>
      </c>
      <c r="G745" t="s">
        <v>867</v>
      </c>
      <c r="H745" t="s">
        <v>870</v>
      </c>
      <c r="I745">
        <v>890</v>
      </c>
      <c r="J745" t="s">
        <v>871</v>
      </c>
      <c r="K745" t="s">
        <v>828</v>
      </c>
      <c r="L745" t="s">
        <v>534</v>
      </c>
      <c r="M745">
        <v>0</v>
      </c>
      <c r="N745">
        <v>794228</v>
      </c>
      <c r="O745">
        <v>117041</v>
      </c>
      <c r="P745">
        <v>3202462</v>
      </c>
      <c r="Q745">
        <v>553050</v>
      </c>
      <c r="R745" t="s">
        <v>829</v>
      </c>
      <c r="S745">
        <v>4666781</v>
      </c>
      <c r="T745">
        <v>0</v>
      </c>
      <c r="U745">
        <v>4666781</v>
      </c>
      <c r="V745">
        <v>147</v>
      </c>
    </row>
    <row r="746" spans="1:22" x14ac:dyDescent="0.3">
      <c r="A746">
        <v>202324</v>
      </c>
      <c r="B746" t="s">
        <v>820</v>
      </c>
      <c r="C746" t="s">
        <v>821</v>
      </c>
      <c r="D746" t="s">
        <v>822</v>
      </c>
      <c r="E746" t="s">
        <v>823</v>
      </c>
      <c r="F746" t="s">
        <v>866</v>
      </c>
      <c r="G746" t="s">
        <v>867</v>
      </c>
      <c r="H746" t="s">
        <v>870</v>
      </c>
      <c r="I746">
        <v>890</v>
      </c>
      <c r="J746" t="s">
        <v>871</v>
      </c>
      <c r="K746" t="s">
        <v>828</v>
      </c>
      <c r="L746" t="s">
        <v>534</v>
      </c>
      <c r="M746">
        <v>0</v>
      </c>
      <c r="N746">
        <v>1123067</v>
      </c>
      <c r="O746">
        <v>117041</v>
      </c>
      <c r="P746">
        <v>4115003</v>
      </c>
      <c r="Q746">
        <v>753121</v>
      </c>
      <c r="R746" t="s">
        <v>829</v>
      </c>
      <c r="S746">
        <v>6108232</v>
      </c>
      <c r="T746">
        <v>0</v>
      </c>
      <c r="U746">
        <v>6108232</v>
      </c>
      <c r="V746">
        <v>200</v>
      </c>
    </row>
    <row r="747" spans="1:22" x14ac:dyDescent="0.3">
      <c r="A747">
        <v>202122</v>
      </c>
      <c r="B747" t="s">
        <v>820</v>
      </c>
      <c r="C747" t="s">
        <v>821</v>
      </c>
      <c r="D747" t="s">
        <v>822</v>
      </c>
      <c r="E747" t="s">
        <v>823</v>
      </c>
      <c r="F747" t="s">
        <v>866</v>
      </c>
      <c r="G747" t="s">
        <v>867</v>
      </c>
      <c r="H747" t="s">
        <v>870</v>
      </c>
      <c r="I747">
        <v>890</v>
      </c>
      <c r="J747" t="s">
        <v>871</v>
      </c>
      <c r="K747" t="s">
        <v>828</v>
      </c>
      <c r="L747" t="s">
        <v>603</v>
      </c>
      <c r="M747" t="s">
        <v>829</v>
      </c>
      <c r="N747" t="s">
        <v>829</v>
      </c>
      <c r="O747" t="s">
        <v>829</v>
      </c>
      <c r="P747">
        <v>0</v>
      </c>
      <c r="Q747">
        <v>0</v>
      </c>
      <c r="R747">
        <v>0</v>
      </c>
      <c r="S747">
        <v>0</v>
      </c>
      <c r="T747">
        <v>0</v>
      </c>
      <c r="U747">
        <v>0</v>
      </c>
      <c r="V747">
        <v>0</v>
      </c>
    </row>
    <row r="748" spans="1:22" x14ac:dyDescent="0.3">
      <c r="A748">
        <v>202223</v>
      </c>
      <c r="B748" t="s">
        <v>820</v>
      </c>
      <c r="C748" t="s">
        <v>821</v>
      </c>
      <c r="D748" t="s">
        <v>822</v>
      </c>
      <c r="E748" t="s">
        <v>823</v>
      </c>
      <c r="F748" t="s">
        <v>866</v>
      </c>
      <c r="G748" t="s">
        <v>867</v>
      </c>
      <c r="H748" t="s">
        <v>870</v>
      </c>
      <c r="I748">
        <v>890</v>
      </c>
      <c r="J748" t="s">
        <v>871</v>
      </c>
      <c r="K748" t="s">
        <v>828</v>
      </c>
      <c r="L748" t="s">
        <v>603</v>
      </c>
      <c r="M748" t="s">
        <v>829</v>
      </c>
      <c r="N748" t="s">
        <v>829</v>
      </c>
      <c r="O748" t="s">
        <v>829</v>
      </c>
      <c r="P748">
        <v>0</v>
      </c>
      <c r="Q748">
        <v>0</v>
      </c>
      <c r="R748">
        <v>0</v>
      </c>
      <c r="S748">
        <v>0</v>
      </c>
      <c r="T748">
        <v>0</v>
      </c>
      <c r="U748">
        <v>0</v>
      </c>
      <c r="V748">
        <v>0</v>
      </c>
    </row>
    <row r="749" spans="1:22" x14ac:dyDescent="0.3">
      <c r="A749">
        <v>202324</v>
      </c>
      <c r="B749" t="s">
        <v>820</v>
      </c>
      <c r="C749" t="s">
        <v>821</v>
      </c>
      <c r="D749" t="s">
        <v>822</v>
      </c>
      <c r="E749" t="s">
        <v>823</v>
      </c>
      <c r="F749" t="s">
        <v>866</v>
      </c>
      <c r="G749" t="s">
        <v>867</v>
      </c>
      <c r="H749" t="s">
        <v>870</v>
      </c>
      <c r="I749">
        <v>890</v>
      </c>
      <c r="J749" t="s">
        <v>871</v>
      </c>
      <c r="K749" t="s">
        <v>828</v>
      </c>
      <c r="L749" t="s">
        <v>603</v>
      </c>
      <c r="M749" t="s">
        <v>829</v>
      </c>
      <c r="N749" t="s">
        <v>829</v>
      </c>
      <c r="O749" t="s">
        <v>829</v>
      </c>
      <c r="P749">
        <v>0</v>
      </c>
      <c r="Q749">
        <v>0</v>
      </c>
      <c r="R749">
        <v>0</v>
      </c>
      <c r="S749">
        <v>0</v>
      </c>
      <c r="T749">
        <v>0</v>
      </c>
      <c r="U749">
        <v>0</v>
      </c>
      <c r="V749">
        <v>0</v>
      </c>
    </row>
    <row r="750" spans="1:22" x14ac:dyDescent="0.3">
      <c r="A750">
        <v>202122</v>
      </c>
      <c r="B750" t="s">
        <v>820</v>
      </c>
      <c r="C750" t="s">
        <v>821</v>
      </c>
      <c r="D750" t="s">
        <v>822</v>
      </c>
      <c r="E750" t="s">
        <v>823</v>
      </c>
      <c r="F750" t="s">
        <v>866</v>
      </c>
      <c r="G750" t="s">
        <v>867</v>
      </c>
      <c r="H750" t="s">
        <v>870</v>
      </c>
      <c r="I750">
        <v>890</v>
      </c>
      <c r="J750" t="s">
        <v>871</v>
      </c>
      <c r="K750" t="s">
        <v>828</v>
      </c>
      <c r="L750" t="s">
        <v>606</v>
      </c>
      <c r="M750">
        <v>0</v>
      </c>
      <c r="N750">
        <v>0</v>
      </c>
      <c r="O750">
        <v>0</v>
      </c>
      <c r="P750">
        <v>0</v>
      </c>
      <c r="Q750">
        <v>0</v>
      </c>
      <c r="R750">
        <v>0</v>
      </c>
      <c r="S750">
        <v>0</v>
      </c>
      <c r="T750">
        <v>0</v>
      </c>
      <c r="U750">
        <v>0</v>
      </c>
      <c r="V750">
        <v>0</v>
      </c>
    </row>
    <row r="751" spans="1:22" x14ac:dyDescent="0.3">
      <c r="A751">
        <v>202223</v>
      </c>
      <c r="B751" t="s">
        <v>820</v>
      </c>
      <c r="C751" t="s">
        <v>821</v>
      </c>
      <c r="D751" t="s">
        <v>822</v>
      </c>
      <c r="E751" t="s">
        <v>823</v>
      </c>
      <c r="F751" t="s">
        <v>866</v>
      </c>
      <c r="G751" t="s">
        <v>867</v>
      </c>
      <c r="H751" t="s">
        <v>870</v>
      </c>
      <c r="I751">
        <v>890</v>
      </c>
      <c r="J751" t="s">
        <v>871</v>
      </c>
      <c r="K751" t="s">
        <v>828</v>
      </c>
      <c r="L751" t="s">
        <v>606</v>
      </c>
      <c r="M751">
        <v>0</v>
      </c>
      <c r="N751">
        <v>0</v>
      </c>
      <c r="O751">
        <v>0</v>
      </c>
      <c r="P751">
        <v>0</v>
      </c>
      <c r="Q751">
        <v>0</v>
      </c>
      <c r="R751">
        <v>0</v>
      </c>
      <c r="S751">
        <v>0</v>
      </c>
      <c r="T751">
        <v>0</v>
      </c>
      <c r="U751">
        <v>0</v>
      </c>
      <c r="V751">
        <v>0</v>
      </c>
    </row>
    <row r="752" spans="1:22" x14ac:dyDescent="0.3">
      <c r="A752">
        <v>202324</v>
      </c>
      <c r="B752" t="s">
        <v>820</v>
      </c>
      <c r="C752" t="s">
        <v>821</v>
      </c>
      <c r="D752" t="s">
        <v>822</v>
      </c>
      <c r="E752" t="s">
        <v>823</v>
      </c>
      <c r="F752" t="s">
        <v>866</v>
      </c>
      <c r="G752" t="s">
        <v>867</v>
      </c>
      <c r="H752" t="s">
        <v>870</v>
      </c>
      <c r="I752">
        <v>890</v>
      </c>
      <c r="J752" t="s">
        <v>871</v>
      </c>
      <c r="K752" t="s">
        <v>828</v>
      </c>
      <c r="L752" t="s">
        <v>606</v>
      </c>
      <c r="M752">
        <v>0</v>
      </c>
      <c r="N752">
        <v>0</v>
      </c>
      <c r="O752">
        <v>0</v>
      </c>
      <c r="P752">
        <v>0</v>
      </c>
      <c r="Q752">
        <v>0</v>
      </c>
      <c r="R752">
        <v>0</v>
      </c>
      <c r="S752">
        <v>0</v>
      </c>
      <c r="T752">
        <v>0</v>
      </c>
      <c r="U752">
        <v>0</v>
      </c>
      <c r="V752">
        <v>0</v>
      </c>
    </row>
    <row r="753" spans="1:22" x14ac:dyDescent="0.3">
      <c r="A753">
        <v>202122</v>
      </c>
      <c r="B753" t="s">
        <v>820</v>
      </c>
      <c r="C753" t="s">
        <v>821</v>
      </c>
      <c r="D753" t="s">
        <v>822</v>
      </c>
      <c r="E753" t="s">
        <v>823</v>
      </c>
      <c r="F753" t="s">
        <v>866</v>
      </c>
      <c r="G753" t="s">
        <v>867</v>
      </c>
      <c r="H753" t="s">
        <v>870</v>
      </c>
      <c r="I753">
        <v>890</v>
      </c>
      <c r="J753" t="s">
        <v>871</v>
      </c>
      <c r="K753" t="s">
        <v>828</v>
      </c>
      <c r="L753" t="s">
        <v>609</v>
      </c>
      <c r="M753" t="s">
        <v>829</v>
      </c>
      <c r="N753" t="s">
        <v>829</v>
      </c>
      <c r="O753" t="s">
        <v>829</v>
      </c>
      <c r="P753" t="s">
        <v>829</v>
      </c>
      <c r="Q753">
        <v>0</v>
      </c>
      <c r="R753" t="s">
        <v>829</v>
      </c>
      <c r="S753">
        <v>0</v>
      </c>
      <c r="T753">
        <v>0</v>
      </c>
      <c r="U753">
        <v>0</v>
      </c>
      <c r="V753">
        <v>0</v>
      </c>
    </row>
    <row r="754" spans="1:22" x14ac:dyDescent="0.3">
      <c r="A754">
        <v>202223</v>
      </c>
      <c r="B754" t="s">
        <v>820</v>
      </c>
      <c r="C754" t="s">
        <v>821</v>
      </c>
      <c r="D754" t="s">
        <v>822</v>
      </c>
      <c r="E754" t="s">
        <v>823</v>
      </c>
      <c r="F754" t="s">
        <v>866</v>
      </c>
      <c r="G754" t="s">
        <v>867</v>
      </c>
      <c r="H754" t="s">
        <v>870</v>
      </c>
      <c r="I754">
        <v>890</v>
      </c>
      <c r="J754" t="s">
        <v>871</v>
      </c>
      <c r="K754" t="s">
        <v>828</v>
      </c>
      <c r="L754" t="s">
        <v>609</v>
      </c>
      <c r="M754" t="s">
        <v>829</v>
      </c>
      <c r="N754" t="s">
        <v>829</v>
      </c>
      <c r="O754" t="s">
        <v>829</v>
      </c>
      <c r="P754" t="s">
        <v>829</v>
      </c>
      <c r="Q754">
        <v>0</v>
      </c>
      <c r="R754" t="s">
        <v>829</v>
      </c>
      <c r="S754">
        <v>0</v>
      </c>
      <c r="T754">
        <v>0</v>
      </c>
      <c r="U754">
        <v>0</v>
      </c>
      <c r="V754">
        <v>0</v>
      </c>
    </row>
    <row r="755" spans="1:22" x14ac:dyDescent="0.3">
      <c r="A755">
        <v>202122</v>
      </c>
      <c r="B755" t="s">
        <v>820</v>
      </c>
      <c r="C755" t="s">
        <v>821</v>
      </c>
      <c r="D755" t="s">
        <v>822</v>
      </c>
      <c r="E755" t="s">
        <v>823</v>
      </c>
      <c r="F755" t="s">
        <v>866</v>
      </c>
      <c r="G755" t="s">
        <v>867</v>
      </c>
      <c r="H755" t="s">
        <v>870</v>
      </c>
      <c r="I755">
        <v>890</v>
      </c>
      <c r="J755" t="s">
        <v>871</v>
      </c>
      <c r="K755" t="s">
        <v>828</v>
      </c>
      <c r="L755" t="s">
        <v>830</v>
      </c>
      <c r="M755">
        <v>0</v>
      </c>
      <c r="N755">
        <v>0</v>
      </c>
      <c r="O755">
        <v>0</v>
      </c>
      <c r="P755">
        <v>0</v>
      </c>
      <c r="Q755">
        <v>0</v>
      </c>
      <c r="R755">
        <v>0</v>
      </c>
      <c r="S755">
        <v>0</v>
      </c>
      <c r="T755">
        <v>0</v>
      </c>
      <c r="U755">
        <v>0</v>
      </c>
      <c r="V755">
        <v>0</v>
      </c>
    </row>
    <row r="756" spans="1:22" x14ac:dyDescent="0.3">
      <c r="A756">
        <v>202223</v>
      </c>
      <c r="B756" t="s">
        <v>820</v>
      </c>
      <c r="C756" t="s">
        <v>821</v>
      </c>
      <c r="D756" t="s">
        <v>822</v>
      </c>
      <c r="E756" t="s">
        <v>823</v>
      </c>
      <c r="F756" t="s">
        <v>866</v>
      </c>
      <c r="G756" t="s">
        <v>867</v>
      </c>
      <c r="H756" t="s">
        <v>870</v>
      </c>
      <c r="I756">
        <v>890</v>
      </c>
      <c r="J756" t="s">
        <v>871</v>
      </c>
      <c r="K756" t="s">
        <v>828</v>
      </c>
      <c r="L756" t="s">
        <v>830</v>
      </c>
      <c r="M756">
        <v>44000</v>
      </c>
      <c r="N756">
        <v>0</v>
      </c>
      <c r="O756">
        <v>0</v>
      </c>
      <c r="P756">
        <v>0</v>
      </c>
      <c r="Q756">
        <v>0</v>
      </c>
      <c r="R756">
        <v>0</v>
      </c>
      <c r="S756">
        <v>44000</v>
      </c>
      <c r="T756">
        <v>0</v>
      </c>
      <c r="U756">
        <v>44000</v>
      </c>
      <c r="V756">
        <v>1</v>
      </c>
    </row>
    <row r="757" spans="1:22" x14ac:dyDescent="0.3">
      <c r="A757">
        <v>202324</v>
      </c>
      <c r="B757" t="s">
        <v>820</v>
      </c>
      <c r="C757" t="s">
        <v>821</v>
      </c>
      <c r="D757" t="s">
        <v>822</v>
      </c>
      <c r="E757" t="s">
        <v>823</v>
      </c>
      <c r="F757" t="s">
        <v>866</v>
      </c>
      <c r="G757" t="s">
        <v>867</v>
      </c>
      <c r="H757" t="s">
        <v>870</v>
      </c>
      <c r="I757">
        <v>890</v>
      </c>
      <c r="J757" t="s">
        <v>871</v>
      </c>
      <c r="K757" t="s">
        <v>828</v>
      </c>
      <c r="L757" t="s">
        <v>830</v>
      </c>
      <c r="M757">
        <v>42893</v>
      </c>
      <c r="N757">
        <v>0</v>
      </c>
      <c r="O757">
        <v>0</v>
      </c>
      <c r="P757">
        <v>0</v>
      </c>
      <c r="Q757">
        <v>0</v>
      </c>
      <c r="R757">
        <v>0</v>
      </c>
      <c r="S757">
        <v>42893</v>
      </c>
      <c r="T757">
        <v>0</v>
      </c>
      <c r="U757">
        <v>42893</v>
      </c>
      <c r="V757">
        <v>1</v>
      </c>
    </row>
    <row r="758" spans="1:22" x14ac:dyDescent="0.3">
      <c r="A758">
        <v>202122</v>
      </c>
      <c r="B758" t="s">
        <v>820</v>
      </c>
      <c r="C758" t="s">
        <v>821</v>
      </c>
      <c r="D758" t="s">
        <v>822</v>
      </c>
      <c r="E758" t="s">
        <v>823</v>
      </c>
      <c r="F758" t="s">
        <v>866</v>
      </c>
      <c r="G758" t="s">
        <v>867</v>
      </c>
      <c r="H758" t="s">
        <v>870</v>
      </c>
      <c r="I758">
        <v>890</v>
      </c>
      <c r="J758" t="s">
        <v>871</v>
      </c>
      <c r="K758" t="s">
        <v>828</v>
      </c>
      <c r="L758" t="s">
        <v>537</v>
      </c>
      <c r="M758">
        <v>0</v>
      </c>
      <c r="N758">
        <v>1455968</v>
      </c>
      <c r="O758">
        <v>839035</v>
      </c>
      <c r="P758">
        <v>1452256</v>
      </c>
      <c r="Q758">
        <v>0</v>
      </c>
      <c r="R758">
        <v>674448</v>
      </c>
      <c r="S758">
        <v>4421708</v>
      </c>
      <c r="T758">
        <v>0</v>
      </c>
      <c r="U758">
        <v>4421708</v>
      </c>
      <c r="V758">
        <v>138</v>
      </c>
    </row>
    <row r="759" spans="1:22" x14ac:dyDescent="0.3">
      <c r="A759">
        <v>202223</v>
      </c>
      <c r="B759" t="s">
        <v>820</v>
      </c>
      <c r="C759" t="s">
        <v>821</v>
      </c>
      <c r="D759" t="s">
        <v>822</v>
      </c>
      <c r="E759" t="s">
        <v>823</v>
      </c>
      <c r="F759" t="s">
        <v>866</v>
      </c>
      <c r="G759" t="s">
        <v>867</v>
      </c>
      <c r="H759" t="s">
        <v>870</v>
      </c>
      <c r="I759">
        <v>890</v>
      </c>
      <c r="J759" t="s">
        <v>871</v>
      </c>
      <c r="K759" t="s">
        <v>828</v>
      </c>
      <c r="L759" t="s">
        <v>537</v>
      </c>
      <c r="M759">
        <v>0</v>
      </c>
      <c r="N759">
        <v>2028757</v>
      </c>
      <c r="O759">
        <v>1063425</v>
      </c>
      <c r="P759">
        <v>1452256</v>
      </c>
      <c r="Q759">
        <v>0</v>
      </c>
      <c r="R759">
        <v>675147</v>
      </c>
      <c r="S759">
        <v>5219585</v>
      </c>
      <c r="T759">
        <v>0</v>
      </c>
      <c r="U759">
        <v>5219585</v>
      </c>
      <c r="V759">
        <v>164</v>
      </c>
    </row>
    <row r="760" spans="1:22" x14ac:dyDescent="0.3">
      <c r="A760">
        <v>202324</v>
      </c>
      <c r="B760" t="s">
        <v>820</v>
      </c>
      <c r="C760" t="s">
        <v>821</v>
      </c>
      <c r="D760" t="s">
        <v>822</v>
      </c>
      <c r="E760" t="s">
        <v>823</v>
      </c>
      <c r="F760" t="s">
        <v>866</v>
      </c>
      <c r="G760" t="s">
        <v>867</v>
      </c>
      <c r="H760" t="s">
        <v>870</v>
      </c>
      <c r="I760">
        <v>890</v>
      </c>
      <c r="J760" t="s">
        <v>871</v>
      </c>
      <c r="K760" t="s">
        <v>828</v>
      </c>
      <c r="L760" t="s">
        <v>537</v>
      </c>
      <c r="M760">
        <v>0</v>
      </c>
      <c r="N760">
        <v>2644022</v>
      </c>
      <c r="O760">
        <v>1581184</v>
      </c>
      <c r="P760">
        <v>1452256</v>
      </c>
      <c r="Q760">
        <v>0</v>
      </c>
      <c r="R760">
        <v>667567</v>
      </c>
      <c r="S760">
        <v>6345029</v>
      </c>
      <c r="T760">
        <v>0</v>
      </c>
      <c r="U760">
        <v>6345029</v>
      </c>
      <c r="V760">
        <v>208</v>
      </c>
    </row>
    <row r="761" spans="1:22" x14ac:dyDescent="0.3">
      <c r="A761">
        <v>202122</v>
      </c>
      <c r="B761" t="s">
        <v>820</v>
      </c>
      <c r="C761" t="s">
        <v>821</v>
      </c>
      <c r="D761" t="s">
        <v>822</v>
      </c>
      <c r="E761" t="s">
        <v>823</v>
      </c>
      <c r="F761" t="s">
        <v>866</v>
      </c>
      <c r="G761" t="s">
        <v>867</v>
      </c>
      <c r="H761" t="s">
        <v>870</v>
      </c>
      <c r="I761">
        <v>890</v>
      </c>
      <c r="J761" t="s">
        <v>871</v>
      </c>
      <c r="K761" t="s">
        <v>828</v>
      </c>
      <c r="L761" t="s">
        <v>572</v>
      </c>
      <c r="M761">
        <v>0</v>
      </c>
      <c r="N761">
        <v>0</v>
      </c>
      <c r="O761">
        <v>0</v>
      </c>
      <c r="P761">
        <v>4800503</v>
      </c>
      <c r="Q761">
        <v>62787</v>
      </c>
      <c r="R761">
        <v>1080704</v>
      </c>
      <c r="S761">
        <v>5943994</v>
      </c>
      <c r="T761">
        <v>0</v>
      </c>
      <c r="U761">
        <v>5943994</v>
      </c>
      <c r="V761">
        <v>186</v>
      </c>
    </row>
    <row r="762" spans="1:22" x14ac:dyDescent="0.3">
      <c r="A762">
        <v>202223</v>
      </c>
      <c r="B762" t="s">
        <v>820</v>
      </c>
      <c r="C762" t="s">
        <v>821</v>
      </c>
      <c r="D762" t="s">
        <v>822</v>
      </c>
      <c r="E762" t="s">
        <v>823</v>
      </c>
      <c r="F762" t="s">
        <v>866</v>
      </c>
      <c r="G762" t="s">
        <v>867</v>
      </c>
      <c r="H762" t="s">
        <v>870</v>
      </c>
      <c r="I762">
        <v>890</v>
      </c>
      <c r="J762" t="s">
        <v>871</v>
      </c>
      <c r="K762" t="s">
        <v>828</v>
      </c>
      <c r="L762" t="s">
        <v>572</v>
      </c>
      <c r="M762">
        <v>0</v>
      </c>
      <c r="N762">
        <v>0</v>
      </c>
      <c r="O762">
        <v>0</v>
      </c>
      <c r="P762">
        <v>4756682</v>
      </c>
      <c r="Q762">
        <v>239700</v>
      </c>
      <c r="R762">
        <v>1059885</v>
      </c>
      <c r="S762">
        <v>6056267</v>
      </c>
      <c r="T762">
        <v>0</v>
      </c>
      <c r="U762">
        <v>6056267</v>
      </c>
      <c r="V762">
        <v>190</v>
      </c>
    </row>
    <row r="763" spans="1:22" x14ac:dyDescent="0.3">
      <c r="A763">
        <v>202324</v>
      </c>
      <c r="B763" t="s">
        <v>820</v>
      </c>
      <c r="C763" t="s">
        <v>821</v>
      </c>
      <c r="D763" t="s">
        <v>822</v>
      </c>
      <c r="E763" t="s">
        <v>823</v>
      </c>
      <c r="F763" t="s">
        <v>866</v>
      </c>
      <c r="G763" t="s">
        <v>867</v>
      </c>
      <c r="H763" t="s">
        <v>870</v>
      </c>
      <c r="I763">
        <v>890</v>
      </c>
      <c r="J763" t="s">
        <v>871</v>
      </c>
      <c r="K763" t="s">
        <v>828</v>
      </c>
      <c r="L763" t="s">
        <v>572</v>
      </c>
      <c r="M763">
        <v>0</v>
      </c>
      <c r="N763">
        <v>0</v>
      </c>
      <c r="O763">
        <v>0</v>
      </c>
      <c r="P763">
        <v>5010836</v>
      </c>
      <c r="Q763">
        <v>0</v>
      </c>
      <c r="R763">
        <v>1317109</v>
      </c>
      <c r="S763">
        <v>6327945</v>
      </c>
      <c r="T763">
        <v>0</v>
      </c>
      <c r="U763">
        <v>6327945</v>
      </c>
      <c r="V763">
        <v>207</v>
      </c>
    </row>
    <row r="764" spans="1:22" x14ac:dyDescent="0.3">
      <c r="A764">
        <v>202122</v>
      </c>
      <c r="B764" t="s">
        <v>820</v>
      </c>
      <c r="C764" t="s">
        <v>821</v>
      </c>
      <c r="D764" t="s">
        <v>822</v>
      </c>
      <c r="E764" t="s">
        <v>823</v>
      </c>
      <c r="F764" t="s">
        <v>866</v>
      </c>
      <c r="G764" t="s">
        <v>867</v>
      </c>
      <c r="H764" t="s">
        <v>870</v>
      </c>
      <c r="I764">
        <v>890</v>
      </c>
      <c r="J764" t="s">
        <v>871</v>
      </c>
      <c r="K764" t="s">
        <v>828</v>
      </c>
      <c r="L764" t="s">
        <v>539</v>
      </c>
      <c r="M764">
        <v>0</v>
      </c>
      <c r="N764">
        <v>229086</v>
      </c>
      <c r="O764">
        <v>128861</v>
      </c>
      <c r="P764" t="s">
        <v>829</v>
      </c>
      <c r="Q764" t="s">
        <v>829</v>
      </c>
      <c r="R764" t="s">
        <v>829</v>
      </c>
      <c r="S764">
        <v>357947</v>
      </c>
      <c r="T764">
        <v>0</v>
      </c>
      <c r="U764">
        <v>357947</v>
      </c>
      <c r="V764">
        <v>11</v>
      </c>
    </row>
    <row r="765" spans="1:22" x14ac:dyDescent="0.3">
      <c r="A765">
        <v>202223</v>
      </c>
      <c r="B765" t="s">
        <v>820</v>
      </c>
      <c r="C765" t="s">
        <v>821</v>
      </c>
      <c r="D765" t="s">
        <v>822</v>
      </c>
      <c r="E765" t="s">
        <v>823</v>
      </c>
      <c r="F765" t="s">
        <v>866</v>
      </c>
      <c r="G765" t="s">
        <v>867</v>
      </c>
      <c r="H765" t="s">
        <v>870</v>
      </c>
      <c r="I765">
        <v>890</v>
      </c>
      <c r="J765" t="s">
        <v>871</v>
      </c>
      <c r="K765" t="s">
        <v>828</v>
      </c>
      <c r="L765" t="s">
        <v>539</v>
      </c>
      <c r="M765">
        <v>0</v>
      </c>
      <c r="N765">
        <v>100000</v>
      </c>
      <c r="O765">
        <v>33900</v>
      </c>
      <c r="P765" t="s">
        <v>829</v>
      </c>
      <c r="Q765" t="s">
        <v>829</v>
      </c>
      <c r="R765" t="s">
        <v>829</v>
      </c>
      <c r="S765">
        <v>133900</v>
      </c>
      <c r="T765">
        <v>0</v>
      </c>
      <c r="U765">
        <v>133900</v>
      </c>
      <c r="V765">
        <v>4</v>
      </c>
    </row>
    <row r="766" spans="1:22" x14ac:dyDescent="0.3">
      <c r="A766">
        <v>202324</v>
      </c>
      <c r="B766" t="s">
        <v>820</v>
      </c>
      <c r="C766" t="s">
        <v>821</v>
      </c>
      <c r="D766" t="s">
        <v>822</v>
      </c>
      <c r="E766" t="s">
        <v>823</v>
      </c>
      <c r="F766" t="s">
        <v>866</v>
      </c>
      <c r="G766" t="s">
        <v>867</v>
      </c>
      <c r="H766" t="s">
        <v>870</v>
      </c>
      <c r="I766">
        <v>890</v>
      </c>
      <c r="J766" t="s">
        <v>871</v>
      </c>
      <c r="K766" t="s">
        <v>828</v>
      </c>
      <c r="L766" t="s">
        <v>539</v>
      </c>
      <c r="M766">
        <v>0</v>
      </c>
      <c r="N766">
        <v>112000</v>
      </c>
      <c r="O766">
        <v>35165</v>
      </c>
      <c r="P766" t="s">
        <v>829</v>
      </c>
      <c r="Q766" t="s">
        <v>829</v>
      </c>
      <c r="R766" t="s">
        <v>829</v>
      </c>
      <c r="S766">
        <v>147165</v>
      </c>
      <c r="T766">
        <v>0</v>
      </c>
      <c r="U766">
        <v>147165</v>
      </c>
      <c r="V766">
        <v>5</v>
      </c>
    </row>
    <row r="767" spans="1:22" x14ac:dyDescent="0.3">
      <c r="A767">
        <v>202122</v>
      </c>
      <c r="B767" t="s">
        <v>820</v>
      </c>
      <c r="C767" t="s">
        <v>821</v>
      </c>
      <c r="D767" t="s">
        <v>822</v>
      </c>
      <c r="E767" t="s">
        <v>823</v>
      </c>
      <c r="F767" t="s">
        <v>866</v>
      </c>
      <c r="G767" t="s">
        <v>867</v>
      </c>
      <c r="H767" t="s">
        <v>870</v>
      </c>
      <c r="I767">
        <v>890</v>
      </c>
      <c r="J767" t="s">
        <v>871</v>
      </c>
      <c r="K767" t="s">
        <v>828</v>
      </c>
      <c r="L767" t="s">
        <v>541</v>
      </c>
      <c r="M767">
        <v>636121</v>
      </c>
      <c r="N767">
        <v>924078</v>
      </c>
      <c r="O767">
        <v>520150</v>
      </c>
      <c r="P767">
        <v>22191</v>
      </c>
      <c r="Q767">
        <v>6340</v>
      </c>
      <c r="R767">
        <v>0</v>
      </c>
      <c r="S767">
        <v>2108880</v>
      </c>
      <c r="T767">
        <v>0</v>
      </c>
      <c r="U767">
        <v>2108880</v>
      </c>
      <c r="V767">
        <v>66</v>
      </c>
    </row>
    <row r="768" spans="1:22" x14ac:dyDescent="0.3">
      <c r="A768">
        <v>202223</v>
      </c>
      <c r="B768" t="s">
        <v>820</v>
      </c>
      <c r="C768" t="s">
        <v>821</v>
      </c>
      <c r="D768" t="s">
        <v>822</v>
      </c>
      <c r="E768" t="s">
        <v>823</v>
      </c>
      <c r="F768" t="s">
        <v>866</v>
      </c>
      <c r="G768" t="s">
        <v>867</v>
      </c>
      <c r="H768" t="s">
        <v>870</v>
      </c>
      <c r="I768">
        <v>890</v>
      </c>
      <c r="J768" t="s">
        <v>871</v>
      </c>
      <c r="K768" t="s">
        <v>828</v>
      </c>
      <c r="L768" t="s">
        <v>541</v>
      </c>
      <c r="M768">
        <v>630619</v>
      </c>
      <c r="N768">
        <v>1051190</v>
      </c>
      <c r="O768">
        <v>601388</v>
      </c>
      <c r="P768">
        <v>23445</v>
      </c>
      <c r="Q768">
        <v>7136</v>
      </c>
      <c r="R768">
        <v>0</v>
      </c>
      <c r="S768">
        <v>2313778</v>
      </c>
      <c r="T768">
        <v>0</v>
      </c>
      <c r="U768">
        <v>2313778</v>
      </c>
      <c r="V768">
        <v>73</v>
      </c>
    </row>
    <row r="769" spans="1:22" x14ac:dyDescent="0.3">
      <c r="A769">
        <v>202324</v>
      </c>
      <c r="B769" t="s">
        <v>820</v>
      </c>
      <c r="C769" t="s">
        <v>821</v>
      </c>
      <c r="D769" t="s">
        <v>822</v>
      </c>
      <c r="E769" t="s">
        <v>823</v>
      </c>
      <c r="F769" t="s">
        <v>866</v>
      </c>
      <c r="G769" t="s">
        <v>867</v>
      </c>
      <c r="H769" t="s">
        <v>870</v>
      </c>
      <c r="I769">
        <v>890</v>
      </c>
      <c r="J769" t="s">
        <v>871</v>
      </c>
      <c r="K769" t="s">
        <v>828</v>
      </c>
      <c r="L769" t="s">
        <v>541</v>
      </c>
      <c r="M769">
        <v>645380</v>
      </c>
      <c r="N769">
        <v>938721</v>
      </c>
      <c r="O769">
        <v>543191</v>
      </c>
      <c r="P769">
        <v>23345</v>
      </c>
      <c r="Q769">
        <v>7105</v>
      </c>
      <c r="R769">
        <v>0</v>
      </c>
      <c r="S769">
        <v>2157741</v>
      </c>
      <c r="T769">
        <v>0</v>
      </c>
      <c r="U769">
        <v>2157741</v>
      </c>
      <c r="V769">
        <v>71</v>
      </c>
    </row>
    <row r="770" spans="1:22" x14ac:dyDescent="0.3">
      <c r="A770">
        <v>202122</v>
      </c>
      <c r="B770" t="s">
        <v>820</v>
      </c>
      <c r="C770" t="s">
        <v>821</v>
      </c>
      <c r="D770" t="s">
        <v>822</v>
      </c>
      <c r="E770" t="s">
        <v>823</v>
      </c>
      <c r="F770" t="s">
        <v>866</v>
      </c>
      <c r="G770" t="s">
        <v>867</v>
      </c>
      <c r="H770" t="s">
        <v>870</v>
      </c>
      <c r="I770">
        <v>890</v>
      </c>
      <c r="J770" t="s">
        <v>871</v>
      </c>
      <c r="K770" t="s">
        <v>828</v>
      </c>
      <c r="L770" t="s">
        <v>831</v>
      </c>
      <c r="M770" t="s">
        <v>829</v>
      </c>
      <c r="N770" t="s">
        <v>829</v>
      </c>
      <c r="O770" t="s">
        <v>829</v>
      </c>
      <c r="P770">
        <v>0</v>
      </c>
      <c r="Q770">
        <v>660000</v>
      </c>
      <c r="R770" t="s">
        <v>829</v>
      </c>
      <c r="S770">
        <v>660000</v>
      </c>
      <c r="T770">
        <v>0</v>
      </c>
      <c r="U770">
        <v>660000</v>
      </c>
      <c r="V770">
        <v>21</v>
      </c>
    </row>
    <row r="771" spans="1:22" x14ac:dyDescent="0.3">
      <c r="A771">
        <v>202223</v>
      </c>
      <c r="B771" t="s">
        <v>820</v>
      </c>
      <c r="C771" t="s">
        <v>821</v>
      </c>
      <c r="D771" t="s">
        <v>822</v>
      </c>
      <c r="E771" t="s">
        <v>823</v>
      </c>
      <c r="F771" t="s">
        <v>866</v>
      </c>
      <c r="G771" t="s">
        <v>867</v>
      </c>
      <c r="H771" t="s">
        <v>870</v>
      </c>
      <c r="I771">
        <v>890</v>
      </c>
      <c r="J771" t="s">
        <v>871</v>
      </c>
      <c r="K771" t="s">
        <v>828</v>
      </c>
      <c r="L771" t="s">
        <v>831</v>
      </c>
      <c r="M771" t="s">
        <v>829</v>
      </c>
      <c r="N771" t="s">
        <v>829</v>
      </c>
      <c r="O771" t="s">
        <v>829</v>
      </c>
      <c r="P771">
        <v>0</v>
      </c>
      <c r="Q771">
        <v>550000</v>
      </c>
      <c r="R771" t="s">
        <v>829</v>
      </c>
      <c r="S771">
        <v>550000</v>
      </c>
      <c r="T771">
        <v>0</v>
      </c>
      <c r="U771">
        <v>550000</v>
      </c>
      <c r="V771">
        <v>17</v>
      </c>
    </row>
    <row r="772" spans="1:22" x14ac:dyDescent="0.3">
      <c r="A772">
        <v>202324</v>
      </c>
      <c r="B772" t="s">
        <v>820</v>
      </c>
      <c r="C772" t="s">
        <v>821</v>
      </c>
      <c r="D772" t="s">
        <v>822</v>
      </c>
      <c r="E772" t="s">
        <v>823</v>
      </c>
      <c r="F772" t="s">
        <v>866</v>
      </c>
      <c r="G772" t="s">
        <v>867</v>
      </c>
      <c r="H772" t="s">
        <v>870</v>
      </c>
      <c r="I772">
        <v>890</v>
      </c>
      <c r="J772" t="s">
        <v>871</v>
      </c>
      <c r="K772" t="s">
        <v>828</v>
      </c>
      <c r="L772" t="s">
        <v>831</v>
      </c>
      <c r="M772" t="s">
        <v>829</v>
      </c>
      <c r="N772" t="s">
        <v>829</v>
      </c>
      <c r="O772" t="s">
        <v>829</v>
      </c>
      <c r="P772">
        <v>0</v>
      </c>
      <c r="Q772">
        <v>580000</v>
      </c>
      <c r="R772" t="s">
        <v>829</v>
      </c>
      <c r="S772">
        <v>580000</v>
      </c>
      <c r="T772">
        <v>0</v>
      </c>
      <c r="U772">
        <v>580000</v>
      </c>
      <c r="V772">
        <v>19</v>
      </c>
    </row>
    <row r="773" spans="1:22" x14ac:dyDescent="0.3">
      <c r="A773">
        <v>202122</v>
      </c>
      <c r="B773" t="s">
        <v>820</v>
      </c>
      <c r="C773" t="s">
        <v>821</v>
      </c>
      <c r="D773" t="s">
        <v>822</v>
      </c>
      <c r="E773" t="s">
        <v>823</v>
      </c>
      <c r="F773" t="s">
        <v>866</v>
      </c>
      <c r="G773" t="s">
        <v>867</v>
      </c>
      <c r="H773" t="s">
        <v>870</v>
      </c>
      <c r="I773">
        <v>890</v>
      </c>
      <c r="J773" t="s">
        <v>871</v>
      </c>
      <c r="K773" t="s">
        <v>828</v>
      </c>
      <c r="L773" t="s">
        <v>832</v>
      </c>
      <c r="M773">
        <v>0</v>
      </c>
      <c r="N773">
        <v>0</v>
      </c>
      <c r="O773">
        <v>0</v>
      </c>
      <c r="P773">
        <v>0</v>
      </c>
      <c r="Q773">
        <v>0</v>
      </c>
      <c r="R773">
        <v>0</v>
      </c>
      <c r="S773">
        <v>0</v>
      </c>
      <c r="T773">
        <v>0</v>
      </c>
      <c r="U773">
        <v>0</v>
      </c>
      <c r="V773">
        <v>0</v>
      </c>
    </row>
    <row r="774" spans="1:22" x14ac:dyDescent="0.3">
      <c r="A774">
        <v>202223</v>
      </c>
      <c r="B774" t="s">
        <v>820</v>
      </c>
      <c r="C774" t="s">
        <v>821</v>
      </c>
      <c r="D774" t="s">
        <v>822</v>
      </c>
      <c r="E774" t="s">
        <v>823</v>
      </c>
      <c r="F774" t="s">
        <v>866</v>
      </c>
      <c r="G774" t="s">
        <v>867</v>
      </c>
      <c r="H774" t="s">
        <v>870</v>
      </c>
      <c r="I774">
        <v>890</v>
      </c>
      <c r="J774" t="s">
        <v>871</v>
      </c>
      <c r="K774" t="s">
        <v>828</v>
      </c>
      <c r="L774" t="s">
        <v>832</v>
      </c>
      <c r="M774">
        <v>0</v>
      </c>
      <c r="N774">
        <v>0</v>
      </c>
      <c r="O774">
        <v>0</v>
      </c>
      <c r="P774">
        <v>0</v>
      </c>
      <c r="Q774">
        <v>0</v>
      </c>
      <c r="R774">
        <v>0</v>
      </c>
      <c r="S774">
        <v>0</v>
      </c>
      <c r="T774">
        <v>0</v>
      </c>
      <c r="U774">
        <v>0</v>
      </c>
      <c r="V774">
        <v>0</v>
      </c>
    </row>
    <row r="775" spans="1:22" x14ac:dyDescent="0.3">
      <c r="A775">
        <v>202324</v>
      </c>
      <c r="B775" t="s">
        <v>820</v>
      </c>
      <c r="C775" t="s">
        <v>821</v>
      </c>
      <c r="D775" t="s">
        <v>822</v>
      </c>
      <c r="E775" t="s">
        <v>823</v>
      </c>
      <c r="F775" t="s">
        <v>866</v>
      </c>
      <c r="G775" t="s">
        <v>867</v>
      </c>
      <c r="H775" t="s">
        <v>870</v>
      </c>
      <c r="I775">
        <v>890</v>
      </c>
      <c r="J775" t="s">
        <v>871</v>
      </c>
      <c r="K775" t="s">
        <v>828</v>
      </c>
      <c r="L775" t="s">
        <v>832</v>
      </c>
      <c r="M775">
        <v>0</v>
      </c>
      <c r="N775">
        <v>0</v>
      </c>
      <c r="O775">
        <v>0</v>
      </c>
      <c r="P775">
        <v>0</v>
      </c>
      <c r="Q775">
        <v>404419</v>
      </c>
      <c r="R775">
        <v>0</v>
      </c>
      <c r="S775">
        <v>404419</v>
      </c>
      <c r="T775">
        <v>0</v>
      </c>
      <c r="U775">
        <v>404419</v>
      </c>
      <c r="V775">
        <v>13</v>
      </c>
    </row>
    <row r="776" spans="1:22" x14ac:dyDescent="0.3">
      <c r="A776">
        <v>202122</v>
      </c>
      <c r="B776" t="s">
        <v>820</v>
      </c>
      <c r="C776" t="s">
        <v>821</v>
      </c>
      <c r="D776" t="s">
        <v>822</v>
      </c>
      <c r="E776" t="s">
        <v>823</v>
      </c>
      <c r="F776" t="s">
        <v>866</v>
      </c>
      <c r="G776" t="s">
        <v>867</v>
      </c>
      <c r="H776" t="s">
        <v>870</v>
      </c>
      <c r="I776">
        <v>890</v>
      </c>
      <c r="J776" t="s">
        <v>871</v>
      </c>
      <c r="K776" t="s">
        <v>828</v>
      </c>
      <c r="L776" t="s">
        <v>544</v>
      </c>
      <c r="M776">
        <v>0</v>
      </c>
      <c r="N776">
        <v>473971</v>
      </c>
      <c r="O776">
        <v>416776</v>
      </c>
      <c r="P776">
        <v>0</v>
      </c>
      <c r="Q776">
        <v>0</v>
      </c>
      <c r="R776">
        <v>0</v>
      </c>
      <c r="S776">
        <v>890746</v>
      </c>
      <c r="T776">
        <v>0</v>
      </c>
      <c r="U776">
        <v>890746</v>
      </c>
      <c r="V776">
        <v>28</v>
      </c>
    </row>
    <row r="777" spans="1:22" x14ac:dyDescent="0.3">
      <c r="A777">
        <v>202223</v>
      </c>
      <c r="B777" t="s">
        <v>820</v>
      </c>
      <c r="C777" t="s">
        <v>821</v>
      </c>
      <c r="D777" t="s">
        <v>822</v>
      </c>
      <c r="E777" t="s">
        <v>823</v>
      </c>
      <c r="F777" t="s">
        <v>866</v>
      </c>
      <c r="G777" t="s">
        <v>867</v>
      </c>
      <c r="H777" t="s">
        <v>870</v>
      </c>
      <c r="I777">
        <v>890</v>
      </c>
      <c r="J777" t="s">
        <v>871</v>
      </c>
      <c r="K777" t="s">
        <v>828</v>
      </c>
      <c r="L777" t="s">
        <v>544</v>
      </c>
      <c r="M777">
        <v>0</v>
      </c>
      <c r="N777">
        <v>673684</v>
      </c>
      <c r="O777">
        <v>657164</v>
      </c>
      <c r="P777">
        <v>0</v>
      </c>
      <c r="Q777">
        <v>0</v>
      </c>
      <c r="R777">
        <v>0</v>
      </c>
      <c r="S777">
        <v>1330848</v>
      </c>
      <c r="T777">
        <v>0</v>
      </c>
      <c r="U777">
        <v>1330848</v>
      </c>
      <c r="V777">
        <v>42</v>
      </c>
    </row>
    <row r="778" spans="1:22" x14ac:dyDescent="0.3">
      <c r="A778">
        <v>202324</v>
      </c>
      <c r="B778" t="s">
        <v>820</v>
      </c>
      <c r="C778" t="s">
        <v>821</v>
      </c>
      <c r="D778" t="s">
        <v>822</v>
      </c>
      <c r="E778" t="s">
        <v>823</v>
      </c>
      <c r="F778" t="s">
        <v>866</v>
      </c>
      <c r="G778" t="s">
        <v>867</v>
      </c>
      <c r="H778" t="s">
        <v>870</v>
      </c>
      <c r="I778">
        <v>890</v>
      </c>
      <c r="J778" t="s">
        <v>871</v>
      </c>
      <c r="K778" t="s">
        <v>828</v>
      </c>
      <c r="L778" t="s">
        <v>544</v>
      </c>
      <c r="M778">
        <v>0</v>
      </c>
      <c r="N778">
        <v>633353</v>
      </c>
      <c r="O778">
        <v>667686</v>
      </c>
      <c r="P778">
        <v>0</v>
      </c>
      <c r="Q778">
        <v>0</v>
      </c>
      <c r="R778">
        <v>0</v>
      </c>
      <c r="S778">
        <v>1301040</v>
      </c>
      <c r="T778">
        <v>0</v>
      </c>
      <c r="U778">
        <v>1301040</v>
      </c>
      <c r="V778">
        <v>43</v>
      </c>
    </row>
    <row r="779" spans="1:22" x14ac:dyDescent="0.3">
      <c r="A779">
        <v>202122</v>
      </c>
      <c r="B779" t="s">
        <v>820</v>
      </c>
      <c r="C779" t="s">
        <v>821</v>
      </c>
      <c r="D779" t="s">
        <v>822</v>
      </c>
      <c r="E779" t="s">
        <v>823</v>
      </c>
      <c r="F779" t="s">
        <v>866</v>
      </c>
      <c r="G779" t="s">
        <v>867</v>
      </c>
      <c r="H779" t="s">
        <v>870</v>
      </c>
      <c r="I779">
        <v>890</v>
      </c>
      <c r="J779" t="s">
        <v>871</v>
      </c>
      <c r="K779" t="s">
        <v>828</v>
      </c>
      <c r="L779" t="s">
        <v>600</v>
      </c>
      <c r="M779" t="s">
        <v>829</v>
      </c>
      <c r="N779" t="s">
        <v>829</v>
      </c>
      <c r="O779" t="s">
        <v>829</v>
      </c>
      <c r="P779">
        <v>0</v>
      </c>
      <c r="Q779">
        <v>0</v>
      </c>
      <c r="R779" t="s">
        <v>829</v>
      </c>
      <c r="S779">
        <v>0</v>
      </c>
      <c r="T779">
        <v>0</v>
      </c>
      <c r="U779">
        <v>0</v>
      </c>
      <c r="V779">
        <v>0</v>
      </c>
    </row>
    <row r="780" spans="1:22" x14ac:dyDescent="0.3">
      <c r="A780">
        <v>202223</v>
      </c>
      <c r="B780" t="s">
        <v>820</v>
      </c>
      <c r="C780" t="s">
        <v>821</v>
      </c>
      <c r="D780" t="s">
        <v>822</v>
      </c>
      <c r="E780" t="s">
        <v>823</v>
      </c>
      <c r="F780" t="s">
        <v>866</v>
      </c>
      <c r="G780" t="s">
        <v>867</v>
      </c>
      <c r="H780" t="s">
        <v>870</v>
      </c>
      <c r="I780">
        <v>890</v>
      </c>
      <c r="J780" t="s">
        <v>871</v>
      </c>
      <c r="K780" t="s">
        <v>828</v>
      </c>
      <c r="L780" t="s">
        <v>600</v>
      </c>
      <c r="M780" t="s">
        <v>829</v>
      </c>
      <c r="N780" t="s">
        <v>829</v>
      </c>
      <c r="O780" t="s">
        <v>829</v>
      </c>
      <c r="P780">
        <v>0</v>
      </c>
      <c r="Q780">
        <v>0</v>
      </c>
      <c r="R780" t="s">
        <v>829</v>
      </c>
      <c r="S780">
        <v>0</v>
      </c>
      <c r="T780">
        <v>0</v>
      </c>
      <c r="U780">
        <v>0</v>
      </c>
      <c r="V780">
        <v>0</v>
      </c>
    </row>
    <row r="781" spans="1:22" x14ac:dyDescent="0.3">
      <c r="A781">
        <v>202324</v>
      </c>
      <c r="B781" t="s">
        <v>820</v>
      </c>
      <c r="C781" t="s">
        <v>821</v>
      </c>
      <c r="D781" t="s">
        <v>822</v>
      </c>
      <c r="E781" t="s">
        <v>823</v>
      </c>
      <c r="F781" t="s">
        <v>866</v>
      </c>
      <c r="G781" t="s">
        <v>867</v>
      </c>
      <c r="H781" t="s">
        <v>870</v>
      </c>
      <c r="I781">
        <v>890</v>
      </c>
      <c r="J781" t="s">
        <v>871</v>
      </c>
      <c r="K781" t="s">
        <v>828</v>
      </c>
      <c r="L781" t="s">
        <v>600</v>
      </c>
      <c r="M781" t="s">
        <v>829</v>
      </c>
      <c r="N781" t="s">
        <v>829</v>
      </c>
      <c r="O781" t="s">
        <v>829</v>
      </c>
      <c r="P781">
        <v>0</v>
      </c>
      <c r="Q781">
        <v>0</v>
      </c>
      <c r="R781" t="s">
        <v>829</v>
      </c>
      <c r="S781">
        <v>0</v>
      </c>
      <c r="T781">
        <v>0</v>
      </c>
      <c r="U781">
        <v>0</v>
      </c>
      <c r="V781">
        <v>0</v>
      </c>
    </row>
    <row r="782" spans="1:22" x14ac:dyDescent="0.3">
      <c r="A782">
        <v>202122</v>
      </c>
      <c r="B782" t="s">
        <v>820</v>
      </c>
      <c r="C782" t="s">
        <v>821</v>
      </c>
      <c r="D782" t="s">
        <v>822</v>
      </c>
      <c r="E782" t="s">
        <v>823</v>
      </c>
      <c r="F782" t="s">
        <v>866</v>
      </c>
      <c r="G782" t="s">
        <v>867</v>
      </c>
      <c r="H782" t="s">
        <v>870</v>
      </c>
      <c r="I782">
        <v>890</v>
      </c>
      <c r="J782" t="s">
        <v>871</v>
      </c>
      <c r="K782" t="s">
        <v>828</v>
      </c>
      <c r="L782" t="s">
        <v>247</v>
      </c>
      <c r="M782">
        <v>0</v>
      </c>
      <c r="N782">
        <v>0</v>
      </c>
      <c r="O782">
        <v>0</v>
      </c>
      <c r="P782">
        <v>0</v>
      </c>
      <c r="Q782">
        <v>0</v>
      </c>
      <c r="R782">
        <v>0</v>
      </c>
      <c r="S782">
        <v>0</v>
      </c>
      <c r="T782">
        <v>0</v>
      </c>
      <c r="U782">
        <v>0</v>
      </c>
      <c r="V782">
        <v>0</v>
      </c>
    </row>
    <row r="783" spans="1:22" x14ac:dyDescent="0.3">
      <c r="A783">
        <v>202223</v>
      </c>
      <c r="B783" t="s">
        <v>820</v>
      </c>
      <c r="C783" t="s">
        <v>821</v>
      </c>
      <c r="D783" t="s">
        <v>822</v>
      </c>
      <c r="E783" t="s">
        <v>823</v>
      </c>
      <c r="F783" t="s">
        <v>866</v>
      </c>
      <c r="G783" t="s">
        <v>867</v>
      </c>
      <c r="H783" t="s">
        <v>870</v>
      </c>
      <c r="I783">
        <v>890</v>
      </c>
      <c r="J783" t="s">
        <v>871</v>
      </c>
      <c r="K783" t="s">
        <v>828</v>
      </c>
      <c r="L783" t="s">
        <v>247</v>
      </c>
      <c r="M783">
        <v>0</v>
      </c>
      <c r="N783">
        <v>0</v>
      </c>
      <c r="O783">
        <v>0</v>
      </c>
      <c r="P783">
        <v>0</v>
      </c>
      <c r="Q783">
        <v>0</v>
      </c>
      <c r="R783">
        <v>0</v>
      </c>
      <c r="S783">
        <v>0</v>
      </c>
      <c r="T783">
        <v>0</v>
      </c>
      <c r="U783">
        <v>0</v>
      </c>
      <c r="V783">
        <v>0</v>
      </c>
    </row>
    <row r="784" spans="1:22" x14ac:dyDescent="0.3">
      <c r="A784">
        <v>202324</v>
      </c>
      <c r="B784" t="s">
        <v>820</v>
      </c>
      <c r="C784" t="s">
        <v>821</v>
      </c>
      <c r="D784" t="s">
        <v>822</v>
      </c>
      <c r="E784" t="s">
        <v>823</v>
      </c>
      <c r="F784" t="s">
        <v>866</v>
      </c>
      <c r="G784" t="s">
        <v>867</v>
      </c>
      <c r="H784" t="s">
        <v>870</v>
      </c>
      <c r="I784">
        <v>890</v>
      </c>
      <c r="J784" t="s">
        <v>871</v>
      </c>
      <c r="K784" t="s">
        <v>828</v>
      </c>
      <c r="L784" t="s">
        <v>247</v>
      </c>
      <c r="M784">
        <v>0</v>
      </c>
      <c r="N784">
        <v>0</v>
      </c>
      <c r="O784">
        <v>0</v>
      </c>
      <c r="P784">
        <v>0</v>
      </c>
      <c r="Q784">
        <v>0</v>
      </c>
      <c r="R784">
        <v>0</v>
      </c>
      <c r="S784">
        <v>0</v>
      </c>
      <c r="T784">
        <v>0</v>
      </c>
      <c r="U784">
        <v>0</v>
      </c>
      <c r="V784">
        <v>0</v>
      </c>
    </row>
    <row r="785" spans="1:22" x14ac:dyDescent="0.3">
      <c r="A785">
        <v>202122</v>
      </c>
      <c r="B785" t="s">
        <v>820</v>
      </c>
      <c r="C785" t="s">
        <v>821</v>
      </c>
      <c r="D785" t="s">
        <v>822</v>
      </c>
      <c r="E785" t="s">
        <v>823</v>
      </c>
      <c r="F785" t="s">
        <v>866</v>
      </c>
      <c r="G785" t="s">
        <v>867</v>
      </c>
      <c r="H785" t="s">
        <v>870</v>
      </c>
      <c r="I785">
        <v>890</v>
      </c>
      <c r="J785" t="s">
        <v>871</v>
      </c>
      <c r="K785" t="s">
        <v>828</v>
      </c>
      <c r="L785" t="s">
        <v>833</v>
      </c>
      <c r="M785">
        <v>8897981</v>
      </c>
      <c r="N785">
        <v>25195931</v>
      </c>
      <c r="O785">
        <v>2076676</v>
      </c>
      <c r="P785">
        <v>11112422</v>
      </c>
      <c r="Q785">
        <v>3396112</v>
      </c>
      <c r="R785">
        <v>1755152</v>
      </c>
      <c r="S785">
        <v>52980909</v>
      </c>
      <c r="T785">
        <v>0</v>
      </c>
      <c r="U785">
        <v>52980909</v>
      </c>
      <c r="V785" t="s">
        <v>834</v>
      </c>
    </row>
    <row r="786" spans="1:22" x14ac:dyDescent="0.3">
      <c r="A786">
        <v>202223</v>
      </c>
      <c r="B786" t="s">
        <v>820</v>
      </c>
      <c r="C786" t="s">
        <v>821</v>
      </c>
      <c r="D786" t="s">
        <v>822</v>
      </c>
      <c r="E786" t="s">
        <v>823</v>
      </c>
      <c r="F786" t="s">
        <v>866</v>
      </c>
      <c r="G786" t="s">
        <v>867</v>
      </c>
      <c r="H786" t="s">
        <v>870</v>
      </c>
      <c r="I786">
        <v>890</v>
      </c>
      <c r="J786" t="s">
        <v>871</v>
      </c>
      <c r="K786" t="s">
        <v>828</v>
      </c>
      <c r="L786" t="s">
        <v>833</v>
      </c>
      <c r="M786">
        <v>9506019</v>
      </c>
      <c r="N786">
        <v>24499631</v>
      </c>
      <c r="O786">
        <v>2540986</v>
      </c>
      <c r="P786">
        <v>11958152</v>
      </c>
      <c r="Q786">
        <v>3201533</v>
      </c>
      <c r="R786">
        <v>1735032</v>
      </c>
      <c r="S786">
        <v>54049341</v>
      </c>
      <c r="T786">
        <v>0</v>
      </c>
      <c r="U786">
        <v>54049341</v>
      </c>
      <c r="V786" t="s">
        <v>834</v>
      </c>
    </row>
    <row r="787" spans="1:22" x14ac:dyDescent="0.3">
      <c r="A787">
        <v>202324</v>
      </c>
      <c r="B787" t="s">
        <v>820</v>
      </c>
      <c r="C787" t="s">
        <v>821</v>
      </c>
      <c r="D787" t="s">
        <v>822</v>
      </c>
      <c r="E787" t="s">
        <v>823</v>
      </c>
      <c r="F787" t="s">
        <v>866</v>
      </c>
      <c r="G787" t="s">
        <v>867</v>
      </c>
      <c r="H787" t="s">
        <v>870</v>
      </c>
      <c r="I787">
        <v>890</v>
      </c>
      <c r="J787" t="s">
        <v>871</v>
      </c>
      <c r="K787" t="s">
        <v>828</v>
      </c>
      <c r="L787" t="s">
        <v>833</v>
      </c>
      <c r="M787">
        <v>9844414</v>
      </c>
      <c r="N787">
        <v>25905852</v>
      </c>
      <c r="O787">
        <v>3016716</v>
      </c>
      <c r="P787">
        <v>13090547</v>
      </c>
      <c r="Q787">
        <v>3496292</v>
      </c>
      <c r="R787">
        <v>1984676</v>
      </c>
      <c r="S787">
        <v>57983044</v>
      </c>
      <c r="T787">
        <v>0</v>
      </c>
      <c r="U787">
        <v>57983044</v>
      </c>
      <c r="V787" t="s">
        <v>834</v>
      </c>
    </row>
    <row r="788" spans="1:22" x14ac:dyDescent="0.3">
      <c r="A788">
        <v>202122</v>
      </c>
      <c r="B788" t="s">
        <v>820</v>
      </c>
      <c r="C788" t="s">
        <v>821</v>
      </c>
      <c r="D788" t="s">
        <v>822</v>
      </c>
      <c r="E788" t="s">
        <v>823</v>
      </c>
      <c r="F788" t="s">
        <v>866</v>
      </c>
      <c r="G788" t="s">
        <v>867</v>
      </c>
      <c r="H788" t="s">
        <v>870</v>
      </c>
      <c r="I788">
        <v>890</v>
      </c>
      <c r="J788" t="s">
        <v>871</v>
      </c>
      <c r="K788" t="s">
        <v>835</v>
      </c>
      <c r="L788" t="s">
        <v>836</v>
      </c>
      <c r="M788" t="s">
        <v>829</v>
      </c>
      <c r="N788" t="s">
        <v>829</v>
      </c>
      <c r="O788" t="s">
        <v>829</v>
      </c>
      <c r="P788" t="s">
        <v>829</v>
      </c>
      <c r="Q788" t="s">
        <v>829</v>
      </c>
      <c r="R788" t="s">
        <v>829</v>
      </c>
      <c r="S788">
        <v>51997065</v>
      </c>
      <c r="T788" t="s">
        <v>829</v>
      </c>
      <c r="U788" t="s">
        <v>829</v>
      </c>
      <c r="V788" t="s">
        <v>834</v>
      </c>
    </row>
    <row r="789" spans="1:22" x14ac:dyDescent="0.3">
      <c r="A789">
        <v>202223</v>
      </c>
      <c r="B789" t="s">
        <v>820</v>
      </c>
      <c r="C789" t="s">
        <v>821</v>
      </c>
      <c r="D789" t="s">
        <v>822</v>
      </c>
      <c r="E789" t="s">
        <v>823</v>
      </c>
      <c r="F789" t="s">
        <v>866</v>
      </c>
      <c r="G789" t="s">
        <v>867</v>
      </c>
      <c r="H789" t="s">
        <v>870</v>
      </c>
      <c r="I789">
        <v>890</v>
      </c>
      <c r="J789" t="s">
        <v>871</v>
      </c>
      <c r="K789" t="s">
        <v>835</v>
      </c>
      <c r="L789" t="s">
        <v>836</v>
      </c>
      <c r="M789" t="s">
        <v>829</v>
      </c>
      <c r="N789" t="s">
        <v>829</v>
      </c>
      <c r="O789" t="s">
        <v>829</v>
      </c>
      <c r="P789" t="s">
        <v>829</v>
      </c>
      <c r="Q789" t="s">
        <v>829</v>
      </c>
      <c r="R789" t="s">
        <v>829</v>
      </c>
      <c r="S789">
        <v>54636678</v>
      </c>
      <c r="T789" t="s">
        <v>829</v>
      </c>
      <c r="U789" t="s">
        <v>829</v>
      </c>
      <c r="V789" t="s">
        <v>834</v>
      </c>
    </row>
    <row r="790" spans="1:22" x14ac:dyDescent="0.3">
      <c r="A790">
        <v>202324</v>
      </c>
      <c r="B790" t="s">
        <v>820</v>
      </c>
      <c r="C790" t="s">
        <v>821</v>
      </c>
      <c r="D790" t="s">
        <v>822</v>
      </c>
      <c r="E790" t="s">
        <v>823</v>
      </c>
      <c r="F790" t="s">
        <v>866</v>
      </c>
      <c r="G790" t="s">
        <v>867</v>
      </c>
      <c r="H790" t="s">
        <v>870</v>
      </c>
      <c r="I790">
        <v>890</v>
      </c>
      <c r="J790" t="s">
        <v>871</v>
      </c>
      <c r="K790" t="s">
        <v>835</v>
      </c>
      <c r="L790" t="s">
        <v>836</v>
      </c>
      <c r="M790" t="s">
        <v>829</v>
      </c>
      <c r="N790" t="s">
        <v>829</v>
      </c>
      <c r="O790" t="s">
        <v>829</v>
      </c>
      <c r="P790" t="s">
        <v>829</v>
      </c>
      <c r="Q790" t="s">
        <v>829</v>
      </c>
      <c r="R790" t="s">
        <v>829</v>
      </c>
      <c r="S790">
        <v>58298260</v>
      </c>
      <c r="T790" t="s">
        <v>829</v>
      </c>
      <c r="U790" t="s">
        <v>829</v>
      </c>
      <c r="V790" t="s">
        <v>834</v>
      </c>
    </row>
    <row r="791" spans="1:22" x14ac:dyDescent="0.3">
      <c r="A791">
        <v>202122</v>
      </c>
      <c r="B791" t="s">
        <v>820</v>
      </c>
      <c r="C791" t="s">
        <v>821</v>
      </c>
      <c r="D791" t="s">
        <v>822</v>
      </c>
      <c r="E791" t="s">
        <v>823</v>
      </c>
      <c r="F791" t="s">
        <v>866</v>
      </c>
      <c r="G791" t="s">
        <v>867</v>
      </c>
      <c r="H791" t="s">
        <v>870</v>
      </c>
      <c r="I791">
        <v>890</v>
      </c>
      <c r="J791" t="s">
        <v>871</v>
      </c>
      <c r="K791" t="s">
        <v>835</v>
      </c>
      <c r="L791" t="s">
        <v>837</v>
      </c>
      <c r="M791" t="s">
        <v>829</v>
      </c>
      <c r="N791" t="s">
        <v>829</v>
      </c>
      <c r="O791" t="s">
        <v>829</v>
      </c>
      <c r="P791" t="s">
        <v>829</v>
      </c>
      <c r="Q791" t="s">
        <v>829</v>
      </c>
      <c r="R791" t="s">
        <v>829</v>
      </c>
      <c r="S791">
        <v>0</v>
      </c>
      <c r="T791" t="s">
        <v>829</v>
      </c>
      <c r="U791" t="s">
        <v>829</v>
      </c>
      <c r="V791" t="s">
        <v>834</v>
      </c>
    </row>
    <row r="792" spans="1:22" x14ac:dyDescent="0.3">
      <c r="A792">
        <v>202223</v>
      </c>
      <c r="B792" t="s">
        <v>820</v>
      </c>
      <c r="C792" t="s">
        <v>821</v>
      </c>
      <c r="D792" t="s">
        <v>822</v>
      </c>
      <c r="E792" t="s">
        <v>823</v>
      </c>
      <c r="F792" t="s">
        <v>866</v>
      </c>
      <c r="G792" t="s">
        <v>867</v>
      </c>
      <c r="H792" t="s">
        <v>870</v>
      </c>
      <c r="I792">
        <v>890</v>
      </c>
      <c r="J792" t="s">
        <v>871</v>
      </c>
      <c r="K792" t="s">
        <v>835</v>
      </c>
      <c r="L792" t="s">
        <v>837</v>
      </c>
      <c r="M792" t="s">
        <v>829</v>
      </c>
      <c r="N792" t="s">
        <v>829</v>
      </c>
      <c r="O792" t="s">
        <v>829</v>
      </c>
      <c r="P792" t="s">
        <v>829</v>
      </c>
      <c r="Q792" t="s">
        <v>829</v>
      </c>
      <c r="R792" t="s">
        <v>829</v>
      </c>
      <c r="S792">
        <v>1580065</v>
      </c>
      <c r="T792" t="s">
        <v>829</v>
      </c>
      <c r="U792" t="s">
        <v>829</v>
      </c>
      <c r="V792">
        <v>0</v>
      </c>
    </row>
    <row r="793" spans="1:22" x14ac:dyDescent="0.3">
      <c r="A793">
        <v>202324</v>
      </c>
      <c r="B793" t="s">
        <v>820</v>
      </c>
      <c r="C793" t="s">
        <v>821</v>
      </c>
      <c r="D793" t="s">
        <v>822</v>
      </c>
      <c r="E793" t="s">
        <v>823</v>
      </c>
      <c r="F793" t="s">
        <v>866</v>
      </c>
      <c r="G793" t="s">
        <v>867</v>
      </c>
      <c r="H793" t="s">
        <v>870</v>
      </c>
      <c r="I793">
        <v>890</v>
      </c>
      <c r="J793" t="s">
        <v>871</v>
      </c>
      <c r="K793" t="s">
        <v>835</v>
      </c>
      <c r="L793" t="s">
        <v>837</v>
      </c>
      <c r="M793" t="s">
        <v>829</v>
      </c>
      <c r="N793" t="s">
        <v>829</v>
      </c>
      <c r="O793" t="s">
        <v>829</v>
      </c>
      <c r="P793" t="s">
        <v>829</v>
      </c>
      <c r="Q793" t="s">
        <v>829</v>
      </c>
      <c r="R793" t="s">
        <v>829</v>
      </c>
      <c r="S793">
        <v>612407</v>
      </c>
      <c r="T793" t="s">
        <v>829</v>
      </c>
      <c r="U793" t="s">
        <v>829</v>
      </c>
      <c r="V793">
        <v>0</v>
      </c>
    </row>
    <row r="794" spans="1:22" x14ac:dyDescent="0.3">
      <c r="A794">
        <v>202122</v>
      </c>
      <c r="B794" t="s">
        <v>820</v>
      </c>
      <c r="C794" t="s">
        <v>821</v>
      </c>
      <c r="D794" t="s">
        <v>822</v>
      </c>
      <c r="E794" t="s">
        <v>823</v>
      </c>
      <c r="F794" t="s">
        <v>866</v>
      </c>
      <c r="G794" t="s">
        <v>867</v>
      </c>
      <c r="H794" t="s">
        <v>870</v>
      </c>
      <c r="I794">
        <v>890</v>
      </c>
      <c r="J794" t="s">
        <v>871</v>
      </c>
      <c r="K794" t="s">
        <v>835</v>
      </c>
      <c r="L794" t="s">
        <v>838</v>
      </c>
      <c r="M794" t="s">
        <v>829</v>
      </c>
      <c r="N794" t="s">
        <v>829</v>
      </c>
      <c r="O794" t="s">
        <v>829</v>
      </c>
      <c r="P794" t="s">
        <v>829</v>
      </c>
      <c r="Q794" t="s">
        <v>829</v>
      </c>
      <c r="R794" t="s">
        <v>829</v>
      </c>
      <c r="S794">
        <v>-3977102</v>
      </c>
      <c r="T794" t="s">
        <v>829</v>
      </c>
      <c r="U794" t="s">
        <v>829</v>
      </c>
      <c r="V794" t="s">
        <v>834</v>
      </c>
    </row>
    <row r="795" spans="1:22" x14ac:dyDescent="0.3">
      <c r="A795">
        <v>202223</v>
      </c>
      <c r="B795" t="s">
        <v>820</v>
      </c>
      <c r="C795" t="s">
        <v>821</v>
      </c>
      <c r="D795" t="s">
        <v>822</v>
      </c>
      <c r="E795" t="s">
        <v>823</v>
      </c>
      <c r="F795" t="s">
        <v>866</v>
      </c>
      <c r="G795" t="s">
        <v>867</v>
      </c>
      <c r="H795" t="s">
        <v>870</v>
      </c>
      <c r="I795">
        <v>890</v>
      </c>
      <c r="J795" t="s">
        <v>871</v>
      </c>
      <c r="K795" t="s">
        <v>835</v>
      </c>
      <c r="L795" t="s">
        <v>838</v>
      </c>
      <c r="M795" t="s">
        <v>829</v>
      </c>
      <c r="N795" t="s">
        <v>829</v>
      </c>
      <c r="O795" t="s">
        <v>829</v>
      </c>
      <c r="P795" t="s">
        <v>829</v>
      </c>
      <c r="Q795" t="s">
        <v>829</v>
      </c>
      <c r="R795" t="s">
        <v>829</v>
      </c>
      <c r="S795">
        <v>-4956235</v>
      </c>
      <c r="T795" t="s">
        <v>829</v>
      </c>
      <c r="U795" t="s">
        <v>829</v>
      </c>
      <c r="V795" t="s">
        <v>834</v>
      </c>
    </row>
    <row r="796" spans="1:22" x14ac:dyDescent="0.3">
      <c r="A796">
        <v>202324</v>
      </c>
      <c r="B796" t="s">
        <v>820</v>
      </c>
      <c r="C796" t="s">
        <v>821</v>
      </c>
      <c r="D796" t="s">
        <v>822</v>
      </c>
      <c r="E796" t="s">
        <v>823</v>
      </c>
      <c r="F796" t="s">
        <v>866</v>
      </c>
      <c r="G796" t="s">
        <v>867</v>
      </c>
      <c r="H796" t="s">
        <v>870</v>
      </c>
      <c r="I796">
        <v>890</v>
      </c>
      <c r="J796" t="s">
        <v>871</v>
      </c>
      <c r="K796" t="s">
        <v>835</v>
      </c>
      <c r="L796" t="s">
        <v>838</v>
      </c>
      <c r="M796" t="s">
        <v>829</v>
      </c>
      <c r="N796" t="s">
        <v>829</v>
      </c>
      <c r="O796" t="s">
        <v>829</v>
      </c>
      <c r="P796" t="s">
        <v>829</v>
      </c>
      <c r="Q796" t="s">
        <v>829</v>
      </c>
      <c r="R796" t="s">
        <v>829</v>
      </c>
      <c r="S796">
        <v>-2784865</v>
      </c>
      <c r="T796" t="s">
        <v>829</v>
      </c>
      <c r="U796" t="s">
        <v>829</v>
      </c>
      <c r="V796" t="s">
        <v>834</v>
      </c>
    </row>
    <row r="797" spans="1:22" x14ac:dyDescent="0.3">
      <c r="A797">
        <v>202122</v>
      </c>
      <c r="B797" t="s">
        <v>820</v>
      </c>
      <c r="C797" t="s">
        <v>821</v>
      </c>
      <c r="D797" t="s">
        <v>822</v>
      </c>
      <c r="E797" t="s">
        <v>823</v>
      </c>
      <c r="F797" t="s">
        <v>866</v>
      </c>
      <c r="G797" t="s">
        <v>867</v>
      </c>
      <c r="H797" t="s">
        <v>870</v>
      </c>
      <c r="I797">
        <v>890</v>
      </c>
      <c r="J797" t="s">
        <v>871</v>
      </c>
      <c r="K797" t="s">
        <v>835</v>
      </c>
      <c r="L797" t="s">
        <v>839</v>
      </c>
      <c r="M797" t="s">
        <v>829</v>
      </c>
      <c r="N797" t="s">
        <v>829</v>
      </c>
      <c r="O797" t="s">
        <v>829</v>
      </c>
      <c r="P797" t="s">
        <v>829</v>
      </c>
      <c r="Q797" t="s">
        <v>829</v>
      </c>
      <c r="R797" t="s">
        <v>829</v>
      </c>
      <c r="S797">
        <v>4956235</v>
      </c>
      <c r="T797" t="s">
        <v>829</v>
      </c>
      <c r="U797" t="s">
        <v>829</v>
      </c>
      <c r="V797" t="s">
        <v>834</v>
      </c>
    </row>
    <row r="798" spans="1:22" x14ac:dyDescent="0.3">
      <c r="A798">
        <v>202223</v>
      </c>
      <c r="B798" t="s">
        <v>820</v>
      </c>
      <c r="C798" t="s">
        <v>821</v>
      </c>
      <c r="D798" t="s">
        <v>822</v>
      </c>
      <c r="E798" t="s">
        <v>823</v>
      </c>
      <c r="F798" t="s">
        <v>866</v>
      </c>
      <c r="G798" t="s">
        <v>867</v>
      </c>
      <c r="H798" t="s">
        <v>870</v>
      </c>
      <c r="I798">
        <v>890</v>
      </c>
      <c r="J798" t="s">
        <v>871</v>
      </c>
      <c r="K798" t="s">
        <v>835</v>
      </c>
      <c r="L798" t="s">
        <v>839</v>
      </c>
      <c r="M798" t="s">
        <v>829</v>
      </c>
      <c r="N798" t="s">
        <v>829</v>
      </c>
      <c r="O798" t="s">
        <v>829</v>
      </c>
      <c r="P798" t="s">
        <v>829</v>
      </c>
      <c r="Q798" t="s">
        <v>829</v>
      </c>
      <c r="R798" t="s">
        <v>829</v>
      </c>
      <c r="S798">
        <v>2784865</v>
      </c>
      <c r="T798" t="s">
        <v>829</v>
      </c>
      <c r="U798" t="s">
        <v>829</v>
      </c>
      <c r="V798" t="s">
        <v>834</v>
      </c>
    </row>
    <row r="799" spans="1:22" x14ac:dyDescent="0.3">
      <c r="A799">
        <v>202324</v>
      </c>
      <c r="B799" t="s">
        <v>820</v>
      </c>
      <c r="C799" t="s">
        <v>821</v>
      </c>
      <c r="D799" t="s">
        <v>822</v>
      </c>
      <c r="E799" t="s">
        <v>823</v>
      </c>
      <c r="F799" t="s">
        <v>866</v>
      </c>
      <c r="G799" t="s">
        <v>867</v>
      </c>
      <c r="H799" t="s">
        <v>870</v>
      </c>
      <c r="I799">
        <v>890</v>
      </c>
      <c r="J799" t="s">
        <v>871</v>
      </c>
      <c r="K799" t="s">
        <v>835</v>
      </c>
      <c r="L799" t="s">
        <v>839</v>
      </c>
      <c r="M799" t="s">
        <v>829</v>
      </c>
      <c r="N799" t="s">
        <v>829</v>
      </c>
      <c r="O799" t="s">
        <v>829</v>
      </c>
      <c r="P799" t="s">
        <v>829</v>
      </c>
      <c r="Q799" t="s">
        <v>829</v>
      </c>
      <c r="R799" t="s">
        <v>829</v>
      </c>
      <c r="S799">
        <v>1852525</v>
      </c>
      <c r="T799" t="s">
        <v>829</v>
      </c>
      <c r="U799" t="s">
        <v>829</v>
      </c>
      <c r="V799" t="s">
        <v>834</v>
      </c>
    </row>
    <row r="800" spans="1:22" x14ac:dyDescent="0.3">
      <c r="A800">
        <v>202122</v>
      </c>
      <c r="B800" t="s">
        <v>820</v>
      </c>
      <c r="C800" t="s">
        <v>821</v>
      </c>
      <c r="D800" t="s">
        <v>822</v>
      </c>
      <c r="E800" t="s">
        <v>823</v>
      </c>
      <c r="F800" t="s">
        <v>866</v>
      </c>
      <c r="G800" t="s">
        <v>867</v>
      </c>
      <c r="H800" t="s">
        <v>870</v>
      </c>
      <c r="I800">
        <v>890</v>
      </c>
      <c r="J800" t="s">
        <v>871</v>
      </c>
      <c r="K800" t="s">
        <v>835</v>
      </c>
      <c r="L800" t="s">
        <v>840</v>
      </c>
      <c r="M800" t="s">
        <v>829</v>
      </c>
      <c r="N800" t="s">
        <v>829</v>
      </c>
      <c r="O800" t="s">
        <v>829</v>
      </c>
      <c r="P800" t="s">
        <v>829</v>
      </c>
      <c r="Q800" t="s">
        <v>829</v>
      </c>
      <c r="R800" t="s">
        <v>829</v>
      </c>
      <c r="S800">
        <v>0</v>
      </c>
      <c r="T800" t="s">
        <v>829</v>
      </c>
      <c r="U800" t="s">
        <v>829</v>
      </c>
      <c r="V800" t="s">
        <v>834</v>
      </c>
    </row>
    <row r="801" spans="1:22" x14ac:dyDescent="0.3">
      <c r="A801">
        <v>202223</v>
      </c>
      <c r="B801" t="s">
        <v>820</v>
      </c>
      <c r="C801" t="s">
        <v>821</v>
      </c>
      <c r="D801" t="s">
        <v>822</v>
      </c>
      <c r="E801" t="s">
        <v>823</v>
      </c>
      <c r="F801" t="s">
        <v>866</v>
      </c>
      <c r="G801" t="s">
        <v>867</v>
      </c>
      <c r="H801" t="s">
        <v>870</v>
      </c>
      <c r="I801">
        <v>890</v>
      </c>
      <c r="J801" t="s">
        <v>871</v>
      </c>
      <c r="K801" t="s">
        <v>835</v>
      </c>
      <c r="L801" t="s">
        <v>840</v>
      </c>
      <c r="M801" t="s">
        <v>829</v>
      </c>
      <c r="N801" t="s">
        <v>829</v>
      </c>
      <c r="O801" t="s">
        <v>829</v>
      </c>
      <c r="P801" t="s">
        <v>829</v>
      </c>
      <c r="Q801" t="s">
        <v>829</v>
      </c>
      <c r="R801" t="s">
        <v>829</v>
      </c>
      <c r="S801">
        <v>0</v>
      </c>
      <c r="T801" t="s">
        <v>829</v>
      </c>
      <c r="U801" t="s">
        <v>829</v>
      </c>
      <c r="V801" t="s">
        <v>834</v>
      </c>
    </row>
    <row r="802" spans="1:22" x14ac:dyDescent="0.3">
      <c r="A802">
        <v>202324</v>
      </c>
      <c r="B802" t="s">
        <v>820</v>
      </c>
      <c r="C802" t="s">
        <v>821</v>
      </c>
      <c r="D802" t="s">
        <v>822</v>
      </c>
      <c r="E802" t="s">
        <v>823</v>
      </c>
      <c r="F802" t="s">
        <v>866</v>
      </c>
      <c r="G802" t="s">
        <v>867</v>
      </c>
      <c r="H802" t="s">
        <v>870</v>
      </c>
      <c r="I802">
        <v>890</v>
      </c>
      <c r="J802" t="s">
        <v>871</v>
      </c>
      <c r="K802" t="s">
        <v>835</v>
      </c>
      <c r="L802" t="s">
        <v>840</v>
      </c>
      <c r="M802" t="s">
        <v>829</v>
      </c>
      <c r="N802" t="s">
        <v>829</v>
      </c>
      <c r="O802" t="s">
        <v>829</v>
      </c>
      <c r="P802" t="s">
        <v>829</v>
      </c>
      <c r="Q802" t="s">
        <v>829</v>
      </c>
      <c r="R802" t="s">
        <v>829</v>
      </c>
      <c r="S802">
        <v>0</v>
      </c>
      <c r="T802" t="s">
        <v>829</v>
      </c>
      <c r="U802" t="s">
        <v>829</v>
      </c>
      <c r="V802" t="s">
        <v>834</v>
      </c>
    </row>
    <row r="803" spans="1:22" x14ac:dyDescent="0.3">
      <c r="A803">
        <v>202122</v>
      </c>
      <c r="B803" t="s">
        <v>820</v>
      </c>
      <c r="C803" t="s">
        <v>821</v>
      </c>
      <c r="D803" t="s">
        <v>822</v>
      </c>
      <c r="E803" t="s">
        <v>823</v>
      </c>
      <c r="F803" t="s">
        <v>866</v>
      </c>
      <c r="G803" t="s">
        <v>867</v>
      </c>
      <c r="H803" t="s">
        <v>870</v>
      </c>
      <c r="I803">
        <v>890</v>
      </c>
      <c r="J803" t="s">
        <v>871</v>
      </c>
      <c r="K803" t="s">
        <v>835</v>
      </c>
      <c r="L803" t="s">
        <v>841</v>
      </c>
      <c r="M803" t="s">
        <v>829</v>
      </c>
      <c r="N803" t="s">
        <v>829</v>
      </c>
      <c r="O803" t="s">
        <v>829</v>
      </c>
      <c r="P803" t="s">
        <v>829</v>
      </c>
      <c r="Q803" t="s">
        <v>829</v>
      </c>
      <c r="R803" t="s">
        <v>829</v>
      </c>
      <c r="S803">
        <v>52980909</v>
      </c>
      <c r="T803" t="s">
        <v>829</v>
      </c>
      <c r="U803" t="s">
        <v>829</v>
      </c>
      <c r="V803" t="s">
        <v>834</v>
      </c>
    </row>
    <row r="804" spans="1:22" x14ac:dyDescent="0.3">
      <c r="A804">
        <v>202223</v>
      </c>
      <c r="B804" t="s">
        <v>820</v>
      </c>
      <c r="C804" t="s">
        <v>821</v>
      </c>
      <c r="D804" t="s">
        <v>822</v>
      </c>
      <c r="E804" t="s">
        <v>823</v>
      </c>
      <c r="F804" t="s">
        <v>866</v>
      </c>
      <c r="G804" t="s">
        <v>867</v>
      </c>
      <c r="H804" t="s">
        <v>870</v>
      </c>
      <c r="I804">
        <v>890</v>
      </c>
      <c r="J804" t="s">
        <v>871</v>
      </c>
      <c r="K804" t="s">
        <v>835</v>
      </c>
      <c r="L804" t="s">
        <v>841</v>
      </c>
      <c r="M804" t="s">
        <v>829</v>
      </c>
      <c r="N804" t="s">
        <v>829</v>
      </c>
      <c r="O804" t="s">
        <v>829</v>
      </c>
      <c r="P804" t="s">
        <v>829</v>
      </c>
      <c r="Q804" t="s">
        <v>829</v>
      </c>
      <c r="R804" t="s">
        <v>829</v>
      </c>
      <c r="S804">
        <v>54049340</v>
      </c>
      <c r="T804" t="s">
        <v>829</v>
      </c>
      <c r="U804" t="s">
        <v>829</v>
      </c>
      <c r="V804" t="s">
        <v>834</v>
      </c>
    </row>
    <row r="805" spans="1:22" x14ac:dyDescent="0.3">
      <c r="A805">
        <v>202324</v>
      </c>
      <c r="B805" t="s">
        <v>820</v>
      </c>
      <c r="C805" t="s">
        <v>821</v>
      </c>
      <c r="D805" t="s">
        <v>822</v>
      </c>
      <c r="E805" t="s">
        <v>823</v>
      </c>
      <c r="F805" t="s">
        <v>866</v>
      </c>
      <c r="G805" t="s">
        <v>867</v>
      </c>
      <c r="H805" t="s">
        <v>870</v>
      </c>
      <c r="I805">
        <v>890</v>
      </c>
      <c r="J805" t="s">
        <v>871</v>
      </c>
      <c r="K805" t="s">
        <v>835</v>
      </c>
      <c r="L805" t="s">
        <v>841</v>
      </c>
      <c r="M805" t="s">
        <v>829</v>
      </c>
      <c r="N805" t="s">
        <v>829</v>
      </c>
      <c r="O805" t="s">
        <v>829</v>
      </c>
      <c r="P805" t="s">
        <v>829</v>
      </c>
      <c r="Q805" t="s">
        <v>829</v>
      </c>
      <c r="R805" t="s">
        <v>829</v>
      </c>
      <c r="S805">
        <v>57983044</v>
      </c>
      <c r="T805" t="s">
        <v>829</v>
      </c>
      <c r="U805" t="s">
        <v>829</v>
      </c>
      <c r="V805" t="s">
        <v>834</v>
      </c>
    </row>
    <row r="806" spans="1:22" x14ac:dyDescent="0.3">
      <c r="A806">
        <v>202122</v>
      </c>
      <c r="B806" t="s">
        <v>820</v>
      </c>
      <c r="C806" t="s">
        <v>821</v>
      </c>
      <c r="D806" t="s">
        <v>822</v>
      </c>
      <c r="E806" t="s">
        <v>823</v>
      </c>
      <c r="F806" t="s">
        <v>866</v>
      </c>
      <c r="G806" t="s">
        <v>867</v>
      </c>
      <c r="H806" t="s">
        <v>870</v>
      </c>
      <c r="I806">
        <v>890</v>
      </c>
      <c r="J806" t="s">
        <v>871</v>
      </c>
      <c r="K806" t="s">
        <v>842</v>
      </c>
      <c r="L806" t="s">
        <v>238</v>
      </c>
      <c r="M806" t="s">
        <v>829</v>
      </c>
      <c r="N806" t="s">
        <v>829</v>
      </c>
      <c r="O806" t="s">
        <v>829</v>
      </c>
      <c r="P806" t="s">
        <v>829</v>
      </c>
      <c r="Q806" t="s">
        <v>829</v>
      </c>
      <c r="R806" t="s">
        <v>829</v>
      </c>
      <c r="S806">
        <v>513070</v>
      </c>
      <c r="T806">
        <v>161692</v>
      </c>
      <c r="U806">
        <v>351378</v>
      </c>
      <c r="V806">
        <v>17</v>
      </c>
    </row>
    <row r="807" spans="1:22" x14ac:dyDescent="0.3">
      <c r="A807">
        <v>202223</v>
      </c>
      <c r="B807" t="s">
        <v>820</v>
      </c>
      <c r="C807" t="s">
        <v>821</v>
      </c>
      <c r="D807" t="s">
        <v>822</v>
      </c>
      <c r="E807" t="s">
        <v>823</v>
      </c>
      <c r="F807" t="s">
        <v>866</v>
      </c>
      <c r="G807" t="s">
        <v>867</v>
      </c>
      <c r="H807" t="s">
        <v>870</v>
      </c>
      <c r="I807">
        <v>890</v>
      </c>
      <c r="J807" t="s">
        <v>871</v>
      </c>
      <c r="K807" t="s">
        <v>842</v>
      </c>
      <c r="L807" t="s">
        <v>238</v>
      </c>
      <c r="M807" t="s">
        <v>829</v>
      </c>
      <c r="N807" t="s">
        <v>829</v>
      </c>
      <c r="O807" t="s">
        <v>829</v>
      </c>
      <c r="P807" t="s">
        <v>829</v>
      </c>
      <c r="Q807" t="s">
        <v>829</v>
      </c>
      <c r="R807" t="s">
        <v>829</v>
      </c>
      <c r="S807">
        <v>495110</v>
      </c>
      <c r="T807">
        <v>111885</v>
      </c>
      <c r="U807">
        <v>383225</v>
      </c>
      <c r="V807">
        <v>18</v>
      </c>
    </row>
    <row r="808" spans="1:22" x14ac:dyDescent="0.3">
      <c r="A808">
        <v>202324</v>
      </c>
      <c r="B808" t="s">
        <v>820</v>
      </c>
      <c r="C808" t="s">
        <v>821</v>
      </c>
      <c r="D808" t="s">
        <v>822</v>
      </c>
      <c r="E808" t="s">
        <v>823</v>
      </c>
      <c r="F808" t="s">
        <v>866</v>
      </c>
      <c r="G808" t="s">
        <v>867</v>
      </c>
      <c r="H808" t="s">
        <v>870</v>
      </c>
      <c r="I808">
        <v>890</v>
      </c>
      <c r="J808" t="s">
        <v>871</v>
      </c>
      <c r="K808" t="s">
        <v>842</v>
      </c>
      <c r="L808" t="s">
        <v>238</v>
      </c>
      <c r="M808" t="s">
        <v>829</v>
      </c>
      <c r="N808" t="s">
        <v>829</v>
      </c>
      <c r="O808" t="s">
        <v>829</v>
      </c>
      <c r="P808" t="s">
        <v>829</v>
      </c>
      <c r="Q808" t="s">
        <v>829</v>
      </c>
      <c r="R808" t="s">
        <v>829</v>
      </c>
      <c r="S808">
        <v>583521</v>
      </c>
      <c r="T808">
        <v>154420</v>
      </c>
      <c r="U808">
        <v>429101</v>
      </c>
      <c r="V808">
        <v>20</v>
      </c>
    </row>
    <row r="809" spans="1:22" x14ac:dyDescent="0.3">
      <c r="A809">
        <v>202122</v>
      </c>
      <c r="B809" t="s">
        <v>820</v>
      </c>
      <c r="C809" t="s">
        <v>821</v>
      </c>
      <c r="D809" t="s">
        <v>822</v>
      </c>
      <c r="E809" t="s">
        <v>823</v>
      </c>
      <c r="F809" t="s">
        <v>866</v>
      </c>
      <c r="G809" t="s">
        <v>867</v>
      </c>
      <c r="H809" t="s">
        <v>870</v>
      </c>
      <c r="I809">
        <v>890</v>
      </c>
      <c r="J809" t="s">
        <v>871</v>
      </c>
      <c r="K809" t="s">
        <v>842</v>
      </c>
      <c r="L809" t="s">
        <v>240</v>
      </c>
      <c r="M809" t="s">
        <v>829</v>
      </c>
      <c r="N809" t="s">
        <v>829</v>
      </c>
      <c r="O809" t="s">
        <v>829</v>
      </c>
      <c r="P809" t="s">
        <v>829</v>
      </c>
      <c r="Q809" t="s">
        <v>829</v>
      </c>
      <c r="R809" t="s">
        <v>829</v>
      </c>
      <c r="S809">
        <v>1455715</v>
      </c>
      <c r="T809">
        <v>673037</v>
      </c>
      <c r="U809">
        <v>782678</v>
      </c>
      <c r="V809">
        <v>38</v>
      </c>
    </row>
    <row r="810" spans="1:22" x14ac:dyDescent="0.3">
      <c r="A810">
        <v>202223</v>
      </c>
      <c r="B810" t="s">
        <v>820</v>
      </c>
      <c r="C810" t="s">
        <v>821</v>
      </c>
      <c r="D810" t="s">
        <v>822</v>
      </c>
      <c r="E810" t="s">
        <v>823</v>
      </c>
      <c r="F810" t="s">
        <v>866</v>
      </c>
      <c r="G810" t="s">
        <v>867</v>
      </c>
      <c r="H810" t="s">
        <v>870</v>
      </c>
      <c r="I810">
        <v>890</v>
      </c>
      <c r="J810" t="s">
        <v>871</v>
      </c>
      <c r="K810" t="s">
        <v>842</v>
      </c>
      <c r="L810" t="s">
        <v>240</v>
      </c>
      <c r="M810" t="s">
        <v>829</v>
      </c>
      <c r="N810" t="s">
        <v>829</v>
      </c>
      <c r="O810" t="s">
        <v>829</v>
      </c>
      <c r="P810" t="s">
        <v>829</v>
      </c>
      <c r="Q810" t="s">
        <v>829</v>
      </c>
      <c r="R810" t="s">
        <v>829</v>
      </c>
      <c r="S810">
        <v>837851</v>
      </c>
      <c r="T810">
        <v>0</v>
      </c>
      <c r="U810">
        <v>837851</v>
      </c>
      <c r="V810">
        <v>40</v>
      </c>
    </row>
    <row r="811" spans="1:22" x14ac:dyDescent="0.3">
      <c r="A811">
        <v>202324</v>
      </c>
      <c r="B811" t="s">
        <v>820</v>
      </c>
      <c r="C811" t="s">
        <v>821</v>
      </c>
      <c r="D811" t="s">
        <v>822</v>
      </c>
      <c r="E811" t="s">
        <v>823</v>
      </c>
      <c r="F811" t="s">
        <v>866</v>
      </c>
      <c r="G811" t="s">
        <v>867</v>
      </c>
      <c r="H811" t="s">
        <v>870</v>
      </c>
      <c r="I811">
        <v>890</v>
      </c>
      <c r="J811" t="s">
        <v>871</v>
      </c>
      <c r="K811" t="s">
        <v>842</v>
      </c>
      <c r="L811" t="s">
        <v>240</v>
      </c>
      <c r="M811" t="s">
        <v>829</v>
      </c>
      <c r="N811" t="s">
        <v>829</v>
      </c>
      <c r="O811" t="s">
        <v>829</v>
      </c>
      <c r="P811" t="s">
        <v>829</v>
      </c>
      <c r="Q811" t="s">
        <v>829</v>
      </c>
      <c r="R811" t="s">
        <v>829</v>
      </c>
      <c r="S811">
        <v>1398659</v>
      </c>
      <c r="T811">
        <v>375774</v>
      </c>
      <c r="U811">
        <v>1022885</v>
      </c>
      <c r="V811">
        <v>48</v>
      </c>
    </row>
    <row r="812" spans="1:22" x14ac:dyDescent="0.3">
      <c r="A812">
        <v>202122</v>
      </c>
      <c r="B812" t="s">
        <v>820</v>
      </c>
      <c r="C812" t="s">
        <v>821</v>
      </c>
      <c r="D812" t="s">
        <v>822</v>
      </c>
      <c r="E812" t="s">
        <v>823</v>
      </c>
      <c r="F812" t="s">
        <v>866</v>
      </c>
      <c r="G812" t="s">
        <v>867</v>
      </c>
      <c r="H812" t="s">
        <v>870</v>
      </c>
      <c r="I812">
        <v>890</v>
      </c>
      <c r="J812" t="s">
        <v>871</v>
      </c>
      <c r="K812" t="s">
        <v>842</v>
      </c>
      <c r="L812" t="s">
        <v>843</v>
      </c>
      <c r="M812" t="s">
        <v>829</v>
      </c>
      <c r="N812" t="s">
        <v>829</v>
      </c>
      <c r="O812" t="s">
        <v>829</v>
      </c>
      <c r="P812" t="s">
        <v>829</v>
      </c>
      <c r="Q812" t="s">
        <v>829</v>
      </c>
      <c r="R812" t="s">
        <v>829</v>
      </c>
      <c r="S812">
        <v>93341</v>
      </c>
      <c r="T812">
        <v>20461</v>
      </c>
      <c r="U812">
        <v>72880</v>
      </c>
      <c r="V812">
        <v>3</v>
      </c>
    </row>
    <row r="813" spans="1:22" x14ac:dyDescent="0.3">
      <c r="A813">
        <v>202223</v>
      </c>
      <c r="B813" t="s">
        <v>820</v>
      </c>
      <c r="C813" t="s">
        <v>821</v>
      </c>
      <c r="D813" t="s">
        <v>822</v>
      </c>
      <c r="E813" t="s">
        <v>823</v>
      </c>
      <c r="F813" t="s">
        <v>866</v>
      </c>
      <c r="G813" t="s">
        <v>867</v>
      </c>
      <c r="H813" t="s">
        <v>870</v>
      </c>
      <c r="I813">
        <v>890</v>
      </c>
      <c r="J813" t="s">
        <v>871</v>
      </c>
      <c r="K813" t="s">
        <v>842</v>
      </c>
      <c r="L813" t="s">
        <v>843</v>
      </c>
      <c r="M813" t="s">
        <v>829</v>
      </c>
      <c r="N813" t="s">
        <v>829</v>
      </c>
      <c r="O813" t="s">
        <v>829</v>
      </c>
      <c r="P813" t="s">
        <v>829</v>
      </c>
      <c r="Q813" t="s">
        <v>829</v>
      </c>
      <c r="R813" t="s">
        <v>829</v>
      </c>
      <c r="S813">
        <v>135468</v>
      </c>
      <c r="T813">
        <v>0</v>
      </c>
      <c r="U813">
        <v>135468</v>
      </c>
      <c r="V813">
        <v>6</v>
      </c>
    </row>
    <row r="814" spans="1:22" x14ac:dyDescent="0.3">
      <c r="A814">
        <v>202324</v>
      </c>
      <c r="B814" t="s">
        <v>820</v>
      </c>
      <c r="C814" t="s">
        <v>821</v>
      </c>
      <c r="D814" t="s">
        <v>822</v>
      </c>
      <c r="E814" t="s">
        <v>823</v>
      </c>
      <c r="F814" t="s">
        <v>866</v>
      </c>
      <c r="G814" t="s">
        <v>867</v>
      </c>
      <c r="H814" t="s">
        <v>870</v>
      </c>
      <c r="I814">
        <v>890</v>
      </c>
      <c r="J814" t="s">
        <v>871</v>
      </c>
      <c r="K814" t="s">
        <v>842</v>
      </c>
      <c r="L814" t="s">
        <v>843</v>
      </c>
      <c r="M814" t="s">
        <v>829</v>
      </c>
      <c r="N814" t="s">
        <v>829</v>
      </c>
      <c r="O814" t="s">
        <v>829</v>
      </c>
      <c r="P814" t="s">
        <v>829</v>
      </c>
      <c r="Q814" t="s">
        <v>829</v>
      </c>
      <c r="R814" t="s">
        <v>829</v>
      </c>
      <c r="S814">
        <v>136105</v>
      </c>
      <c r="T814">
        <v>20000</v>
      </c>
      <c r="U814">
        <v>116105</v>
      </c>
      <c r="V814">
        <v>5</v>
      </c>
    </row>
    <row r="815" spans="1:22" x14ac:dyDescent="0.3">
      <c r="A815">
        <v>202122</v>
      </c>
      <c r="B815" t="s">
        <v>820</v>
      </c>
      <c r="C815" t="s">
        <v>821</v>
      </c>
      <c r="D815" t="s">
        <v>822</v>
      </c>
      <c r="E815" t="s">
        <v>823</v>
      </c>
      <c r="F815" t="s">
        <v>866</v>
      </c>
      <c r="G815" t="s">
        <v>867</v>
      </c>
      <c r="H815" t="s">
        <v>870</v>
      </c>
      <c r="I815">
        <v>890</v>
      </c>
      <c r="J815" t="s">
        <v>871</v>
      </c>
      <c r="K815" t="s">
        <v>842</v>
      </c>
      <c r="L815" t="s">
        <v>249</v>
      </c>
      <c r="M815">
        <v>0</v>
      </c>
      <c r="N815">
        <v>0</v>
      </c>
      <c r="O815">
        <v>0</v>
      </c>
      <c r="P815">
        <v>2244148</v>
      </c>
      <c r="Q815">
        <v>0</v>
      </c>
      <c r="R815" t="s">
        <v>829</v>
      </c>
      <c r="S815">
        <v>2244148</v>
      </c>
      <c r="T815">
        <v>434107</v>
      </c>
      <c r="U815">
        <v>1810041</v>
      </c>
      <c r="V815">
        <v>87</v>
      </c>
    </row>
    <row r="816" spans="1:22" x14ac:dyDescent="0.3">
      <c r="A816">
        <v>202223</v>
      </c>
      <c r="B816" t="s">
        <v>820</v>
      </c>
      <c r="C816" t="s">
        <v>821</v>
      </c>
      <c r="D816" t="s">
        <v>822</v>
      </c>
      <c r="E816" t="s">
        <v>823</v>
      </c>
      <c r="F816" t="s">
        <v>866</v>
      </c>
      <c r="G816" t="s">
        <v>867</v>
      </c>
      <c r="H816" t="s">
        <v>870</v>
      </c>
      <c r="I816">
        <v>890</v>
      </c>
      <c r="J816" t="s">
        <v>871</v>
      </c>
      <c r="K816" t="s">
        <v>842</v>
      </c>
      <c r="L816" t="s">
        <v>249</v>
      </c>
      <c r="M816">
        <v>0</v>
      </c>
      <c r="N816">
        <v>0</v>
      </c>
      <c r="O816">
        <v>0</v>
      </c>
      <c r="P816">
        <v>1949250</v>
      </c>
      <c r="Q816">
        <v>0</v>
      </c>
      <c r="R816" t="s">
        <v>829</v>
      </c>
      <c r="S816">
        <v>1949250</v>
      </c>
      <c r="T816">
        <v>538762</v>
      </c>
      <c r="U816">
        <v>1410488</v>
      </c>
      <c r="V816">
        <v>67</v>
      </c>
    </row>
    <row r="817" spans="1:22" x14ac:dyDescent="0.3">
      <c r="A817">
        <v>202324</v>
      </c>
      <c r="B817" t="s">
        <v>820</v>
      </c>
      <c r="C817" t="s">
        <v>821</v>
      </c>
      <c r="D817" t="s">
        <v>822</v>
      </c>
      <c r="E817" t="s">
        <v>823</v>
      </c>
      <c r="F817" t="s">
        <v>866</v>
      </c>
      <c r="G817" t="s">
        <v>867</v>
      </c>
      <c r="H817" t="s">
        <v>870</v>
      </c>
      <c r="I817">
        <v>890</v>
      </c>
      <c r="J817" t="s">
        <v>871</v>
      </c>
      <c r="K817" t="s">
        <v>842</v>
      </c>
      <c r="L817" t="s">
        <v>249</v>
      </c>
      <c r="M817">
        <v>0</v>
      </c>
      <c r="N817">
        <v>0</v>
      </c>
      <c r="O817">
        <v>0</v>
      </c>
      <c r="P817">
        <v>2374344</v>
      </c>
      <c r="Q817">
        <v>0</v>
      </c>
      <c r="R817" t="s">
        <v>829</v>
      </c>
      <c r="S817">
        <v>2374344</v>
      </c>
      <c r="T817">
        <v>0</v>
      </c>
      <c r="U817">
        <v>2374344</v>
      </c>
      <c r="V817">
        <v>112</v>
      </c>
    </row>
    <row r="818" spans="1:22" x14ac:dyDescent="0.3">
      <c r="A818">
        <v>202122</v>
      </c>
      <c r="B818" t="s">
        <v>820</v>
      </c>
      <c r="C818" t="s">
        <v>821</v>
      </c>
      <c r="D818" t="s">
        <v>822</v>
      </c>
      <c r="E818" t="s">
        <v>823</v>
      </c>
      <c r="F818" t="s">
        <v>866</v>
      </c>
      <c r="G818" t="s">
        <v>867</v>
      </c>
      <c r="H818" t="s">
        <v>870</v>
      </c>
      <c r="I818">
        <v>890</v>
      </c>
      <c r="J818" t="s">
        <v>871</v>
      </c>
      <c r="K818" t="s">
        <v>842</v>
      </c>
      <c r="L818" t="s">
        <v>844</v>
      </c>
      <c r="M818">
        <v>0</v>
      </c>
      <c r="N818">
        <v>0</v>
      </c>
      <c r="O818">
        <v>33070</v>
      </c>
      <c r="P818">
        <v>0</v>
      </c>
      <c r="Q818">
        <v>0</v>
      </c>
      <c r="R818" t="s">
        <v>829</v>
      </c>
      <c r="S818">
        <v>33070</v>
      </c>
      <c r="T818">
        <v>0</v>
      </c>
      <c r="U818">
        <v>33070</v>
      </c>
      <c r="V818">
        <v>2</v>
      </c>
    </row>
    <row r="819" spans="1:22" x14ac:dyDescent="0.3">
      <c r="A819">
        <v>202223</v>
      </c>
      <c r="B819" t="s">
        <v>820</v>
      </c>
      <c r="C819" t="s">
        <v>821</v>
      </c>
      <c r="D819" t="s">
        <v>822</v>
      </c>
      <c r="E819" t="s">
        <v>823</v>
      </c>
      <c r="F819" t="s">
        <v>866</v>
      </c>
      <c r="G819" t="s">
        <v>867</v>
      </c>
      <c r="H819" t="s">
        <v>870</v>
      </c>
      <c r="I819">
        <v>890</v>
      </c>
      <c r="J819" t="s">
        <v>871</v>
      </c>
      <c r="K819" t="s">
        <v>842</v>
      </c>
      <c r="L819" t="s">
        <v>844</v>
      </c>
      <c r="M819">
        <v>0</v>
      </c>
      <c r="N819">
        <v>0</v>
      </c>
      <c r="O819">
        <v>0</v>
      </c>
      <c r="P819">
        <v>9441</v>
      </c>
      <c r="Q819">
        <v>0</v>
      </c>
      <c r="R819" t="s">
        <v>829</v>
      </c>
      <c r="S819">
        <v>9441</v>
      </c>
      <c r="T819">
        <v>0</v>
      </c>
      <c r="U819">
        <v>9441</v>
      </c>
      <c r="V819">
        <v>0</v>
      </c>
    </row>
    <row r="820" spans="1:22" x14ac:dyDescent="0.3">
      <c r="A820">
        <v>202324</v>
      </c>
      <c r="B820" t="s">
        <v>820</v>
      </c>
      <c r="C820" t="s">
        <v>821</v>
      </c>
      <c r="D820" t="s">
        <v>822</v>
      </c>
      <c r="E820" t="s">
        <v>823</v>
      </c>
      <c r="F820" t="s">
        <v>866</v>
      </c>
      <c r="G820" t="s">
        <v>867</v>
      </c>
      <c r="H820" t="s">
        <v>870</v>
      </c>
      <c r="I820">
        <v>890</v>
      </c>
      <c r="J820" t="s">
        <v>871</v>
      </c>
      <c r="K820" t="s">
        <v>842</v>
      </c>
      <c r="L820" t="s">
        <v>844</v>
      </c>
      <c r="M820">
        <v>0</v>
      </c>
      <c r="N820">
        <v>27130</v>
      </c>
      <c r="O820">
        <v>0</v>
      </c>
      <c r="P820">
        <v>0</v>
      </c>
      <c r="Q820">
        <v>0</v>
      </c>
      <c r="R820" t="s">
        <v>829</v>
      </c>
      <c r="S820">
        <v>27130</v>
      </c>
      <c r="T820">
        <v>3534</v>
      </c>
      <c r="U820">
        <v>23596</v>
      </c>
      <c r="V820">
        <v>1</v>
      </c>
    </row>
    <row r="821" spans="1:22" x14ac:dyDescent="0.3">
      <c r="A821">
        <v>202122</v>
      </c>
      <c r="B821" t="s">
        <v>820</v>
      </c>
      <c r="C821" t="s">
        <v>821</v>
      </c>
      <c r="D821" t="s">
        <v>822</v>
      </c>
      <c r="E821" t="s">
        <v>823</v>
      </c>
      <c r="F821" t="s">
        <v>866</v>
      </c>
      <c r="G821" t="s">
        <v>867</v>
      </c>
      <c r="H821" t="s">
        <v>870</v>
      </c>
      <c r="I821">
        <v>890</v>
      </c>
      <c r="J821" t="s">
        <v>871</v>
      </c>
      <c r="K821" t="s">
        <v>842</v>
      </c>
      <c r="L821" t="s">
        <v>251</v>
      </c>
      <c r="M821" t="s">
        <v>829</v>
      </c>
      <c r="N821" t="s">
        <v>829</v>
      </c>
      <c r="O821">
        <v>0</v>
      </c>
      <c r="P821">
        <v>0</v>
      </c>
      <c r="Q821">
        <v>0</v>
      </c>
      <c r="R821">
        <v>0</v>
      </c>
      <c r="S821">
        <v>0</v>
      </c>
      <c r="T821">
        <v>0</v>
      </c>
      <c r="U821">
        <v>0</v>
      </c>
      <c r="V821">
        <v>0</v>
      </c>
    </row>
    <row r="822" spans="1:22" x14ac:dyDescent="0.3">
      <c r="A822">
        <v>202223</v>
      </c>
      <c r="B822" t="s">
        <v>820</v>
      </c>
      <c r="C822" t="s">
        <v>821</v>
      </c>
      <c r="D822" t="s">
        <v>822</v>
      </c>
      <c r="E822" t="s">
        <v>823</v>
      </c>
      <c r="F822" t="s">
        <v>866</v>
      </c>
      <c r="G822" t="s">
        <v>867</v>
      </c>
      <c r="H822" t="s">
        <v>870</v>
      </c>
      <c r="I822">
        <v>890</v>
      </c>
      <c r="J822" t="s">
        <v>871</v>
      </c>
      <c r="K822" t="s">
        <v>842</v>
      </c>
      <c r="L822" t="s">
        <v>251</v>
      </c>
      <c r="M822" t="s">
        <v>829</v>
      </c>
      <c r="N822" t="s">
        <v>829</v>
      </c>
      <c r="O822">
        <v>0</v>
      </c>
      <c r="P822">
        <v>0</v>
      </c>
      <c r="Q822">
        <v>0</v>
      </c>
      <c r="R822">
        <v>67251</v>
      </c>
      <c r="S822">
        <v>67251</v>
      </c>
      <c r="T822">
        <v>0</v>
      </c>
      <c r="U822">
        <v>67251</v>
      </c>
      <c r="V822">
        <v>3</v>
      </c>
    </row>
    <row r="823" spans="1:22" x14ac:dyDescent="0.3">
      <c r="A823">
        <v>202324</v>
      </c>
      <c r="B823" t="s">
        <v>820</v>
      </c>
      <c r="C823" t="s">
        <v>821</v>
      </c>
      <c r="D823" t="s">
        <v>822</v>
      </c>
      <c r="E823" t="s">
        <v>823</v>
      </c>
      <c r="F823" t="s">
        <v>866</v>
      </c>
      <c r="G823" t="s">
        <v>867</v>
      </c>
      <c r="H823" t="s">
        <v>870</v>
      </c>
      <c r="I823">
        <v>890</v>
      </c>
      <c r="J823" t="s">
        <v>871</v>
      </c>
      <c r="K823" t="s">
        <v>842</v>
      </c>
      <c r="L823" t="s">
        <v>251</v>
      </c>
      <c r="M823" t="s">
        <v>829</v>
      </c>
      <c r="N823" t="s">
        <v>829</v>
      </c>
      <c r="O823">
        <v>0</v>
      </c>
      <c r="P823">
        <v>101977</v>
      </c>
      <c r="Q823">
        <v>0</v>
      </c>
      <c r="R823">
        <v>0</v>
      </c>
      <c r="S823">
        <v>101977</v>
      </c>
      <c r="T823">
        <v>0</v>
      </c>
      <c r="U823">
        <v>101977</v>
      </c>
      <c r="V823">
        <v>5</v>
      </c>
    </row>
    <row r="824" spans="1:22" x14ac:dyDescent="0.3">
      <c r="A824">
        <v>202122</v>
      </c>
      <c r="B824" t="s">
        <v>820</v>
      </c>
      <c r="C824" t="s">
        <v>821</v>
      </c>
      <c r="D824" t="s">
        <v>822</v>
      </c>
      <c r="E824" t="s">
        <v>823</v>
      </c>
      <c r="F824" t="s">
        <v>866</v>
      </c>
      <c r="G824" t="s">
        <v>867</v>
      </c>
      <c r="H824" t="s">
        <v>870</v>
      </c>
      <c r="I824">
        <v>890</v>
      </c>
      <c r="J824" t="s">
        <v>871</v>
      </c>
      <c r="K824" t="s">
        <v>842</v>
      </c>
      <c r="L824" t="s">
        <v>253</v>
      </c>
      <c r="M824" t="s">
        <v>829</v>
      </c>
      <c r="N824" t="s">
        <v>829</v>
      </c>
      <c r="O824">
        <v>0</v>
      </c>
      <c r="P824">
        <v>0</v>
      </c>
      <c r="Q824">
        <v>0</v>
      </c>
      <c r="R824">
        <v>0</v>
      </c>
      <c r="S824">
        <v>0</v>
      </c>
      <c r="T824">
        <v>0</v>
      </c>
      <c r="U824">
        <v>0</v>
      </c>
      <c r="V824">
        <v>0</v>
      </c>
    </row>
    <row r="825" spans="1:22" x14ac:dyDescent="0.3">
      <c r="A825">
        <v>202223</v>
      </c>
      <c r="B825" t="s">
        <v>820</v>
      </c>
      <c r="C825" t="s">
        <v>821</v>
      </c>
      <c r="D825" t="s">
        <v>822</v>
      </c>
      <c r="E825" t="s">
        <v>823</v>
      </c>
      <c r="F825" t="s">
        <v>866</v>
      </c>
      <c r="G825" t="s">
        <v>867</v>
      </c>
      <c r="H825" t="s">
        <v>870</v>
      </c>
      <c r="I825">
        <v>890</v>
      </c>
      <c r="J825" t="s">
        <v>871</v>
      </c>
      <c r="K825" t="s">
        <v>842</v>
      </c>
      <c r="L825" t="s">
        <v>253</v>
      </c>
      <c r="M825" t="s">
        <v>829</v>
      </c>
      <c r="N825" t="s">
        <v>829</v>
      </c>
      <c r="O825">
        <v>0</v>
      </c>
      <c r="P825">
        <v>0</v>
      </c>
      <c r="Q825">
        <v>0</v>
      </c>
      <c r="R825">
        <v>0</v>
      </c>
      <c r="S825">
        <v>0</v>
      </c>
      <c r="T825">
        <v>0</v>
      </c>
      <c r="U825">
        <v>0</v>
      </c>
      <c r="V825">
        <v>0</v>
      </c>
    </row>
    <row r="826" spans="1:22" x14ac:dyDescent="0.3">
      <c r="A826">
        <v>202324</v>
      </c>
      <c r="B826" t="s">
        <v>820</v>
      </c>
      <c r="C826" t="s">
        <v>821</v>
      </c>
      <c r="D826" t="s">
        <v>822</v>
      </c>
      <c r="E826" t="s">
        <v>823</v>
      </c>
      <c r="F826" t="s">
        <v>866</v>
      </c>
      <c r="G826" t="s">
        <v>867</v>
      </c>
      <c r="H826" t="s">
        <v>870</v>
      </c>
      <c r="I826">
        <v>890</v>
      </c>
      <c r="J826" t="s">
        <v>871</v>
      </c>
      <c r="K826" t="s">
        <v>842</v>
      </c>
      <c r="L826" t="s">
        <v>253</v>
      </c>
      <c r="M826" t="s">
        <v>829</v>
      </c>
      <c r="N826" t="s">
        <v>829</v>
      </c>
      <c r="O826">
        <v>0</v>
      </c>
      <c r="P826">
        <v>45250</v>
      </c>
      <c r="Q826">
        <v>0</v>
      </c>
      <c r="R826">
        <v>0</v>
      </c>
      <c r="S826">
        <v>45250</v>
      </c>
      <c r="T826">
        <v>0</v>
      </c>
      <c r="U826">
        <v>45250</v>
      </c>
      <c r="V826">
        <v>2</v>
      </c>
    </row>
    <row r="827" spans="1:22" x14ac:dyDescent="0.3">
      <c r="A827">
        <v>202122</v>
      </c>
      <c r="B827" t="s">
        <v>820</v>
      </c>
      <c r="C827" t="s">
        <v>821</v>
      </c>
      <c r="D827" t="s">
        <v>822</v>
      </c>
      <c r="E827" t="s">
        <v>823</v>
      </c>
      <c r="F827" t="s">
        <v>866</v>
      </c>
      <c r="G827" t="s">
        <v>867</v>
      </c>
      <c r="H827" t="s">
        <v>870</v>
      </c>
      <c r="I827">
        <v>890</v>
      </c>
      <c r="J827" t="s">
        <v>871</v>
      </c>
      <c r="K827" t="s">
        <v>842</v>
      </c>
      <c r="L827" t="s">
        <v>845</v>
      </c>
      <c r="M827" t="s">
        <v>829</v>
      </c>
      <c r="N827" t="s">
        <v>829</v>
      </c>
      <c r="O827">
        <v>0</v>
      </c>
      <c r="P827">
        <v>0</v>
      </c>
      <c r="Q827">
        <v>0</v>
      </c>
      <c r="R827">
        <v>0</v>
      </c>
      <c r="S827">
        <v>0</v>
      </c>
      <c r="T827">
        <v>0</v>
      </c>
      <c r="U827">
        <v>0</v>
      </c>
      <c r="V827">
        <v>0</v>
      </c>
    </row>
    <row r="828" spans="1:22" x14ac:dyDescent="0.3">
      <c r="A828">
        <v>202223</v>
      </c>
      <c r="B828" t="s">
        <v>820</v>
      </c>
      <c r="C828" t="s">
        <v>821</v>
      </c>
      <c r="D828" t="s">
        <v>822</v>
      </c>
      <c r="E828" t="s">
        <v>823</v>
      </c>
      <c r="F828" t="s">
        <v>866</v>
      </c>
      <c r="G828" t="s">
        <v>867</v>
      </c>
      <c r="H828" t="s">
        <v>870</v>
      </c>
      <c r="I828">
        <v>890</v>
      </c>
      <c r="J828" t="s">
        <v>871</v>
      </c>
      <c r="K828" t="s">
        <v>842</v>
      </c>
      <c r="L828" t="s">
        <v>845</v>
      </c>
      <c r="M828" t="s">
        <v>829</v>
      </c>
      <c r="N828" t="s">
        <v>829</v>
      </c>
      <c r="O828">
        <v>0</v>
      </c>
      <c r="P828">
        <v>0</v>
      </c>
      <c r="Q828">
        <v>0</v>
      </c>
      <c r="R828">
        <v>27000</v>
      </c>
      <c r="S828">
        <v>27000</v>
      </c>
      <c r="T828">
        <v>0</v>
      </c>
      <c r="U828">
        <v>27000</v>
      </c>
      <c r="V828">
        <v>1</v>
      </c>
    </row>
    <row r="829" spans="1:22" x14ac:dyDescent="0.3">
      <c r="A829">
        <v>202324</v>
      </c>
      <c r="B829" t="s">
        <v>820</v>
      </c>
      <c r="C829" t="s">
        <v>821</v>
      </c>
      <c r="D829" t="s">
        <v>822</v>
      </c>
      <c r="E829" t="s">
        <v>823</v>
      </c>
      <c r="F829" t="s">
        <v>866</v>
      </c>
      <c r="G829" t="s">
        <v>867</v>
      </c>
      <c r="H829" t="s">
        <v>870</v>
      </c>
      <c r="I829">
        <v>890</v>
      </c>
      <c r="J829" t="s">
        <v>871</v>
      </c>
      <c r="K829" t="s">
        <v>842</v>
      </c>
      <c r="L829" t="s">
        <v>845</v>
      </c>
      <c r="M829" t="s">
        <v>829</v>
      </c>
      <c r="N829" t="s">
        <v>829</v>
      </c>
      <c r="O829">
        <v>27130</v>
      </c>
      <c r="P829">
        <v>0</v>
      </c>
      <c r="Q829">
        <v>0</v>
      </c>
      <c r="R829">
        <v>0</v>
      </c>
      <c r="S829">
        <v>27130</v>
      </c>
      <c r="T829">
        <v>0</v>
      </c>
      <c r="U829">
        <v>27130</v>
      </c>
      <c r="V829">
        <v>1</v>
      </c>
    </row>
    <row r="830" spans="1:22" x14ac:dyDescent="0.3">
      <c r="A830">
        <v>202122</v>
      </c>
      <c r="B830" t="s">
        <v>820</v>
      </c>
      <c r="C830" t="s">
        <v>821</v>
      </c>
      <c r="D830" t="s">
        <v>822</v>
      </c>
      <c r="E830" t="s">
        <v>823</v>
      </c>
      <c r="F830" t="s">
        <v>866</v>
      </c>
      <c r="G830" t="s">
        <v>867</v>
      </c>
      <c r="H830" t="s">
        <v>872</v>
      </c>
      <c r="I830">
        <v>350</v>
      </c>
      <c r="J830" t="s">
        <v>873</v>
      </c>
      <c r="K830" t="s">
        <v>828</v>
      </c>
      <c r="L830" t="s">
        <v>336</v>
      </c>
      <c r="M830">
        <v>240020</v>
      </c>
      <c r="N830">
        <v>148000</v>
      </c>
      <c r="O830">
        <v>12000</v>
      </c>
      <c r="P830">
        <v>6033829</v>
      </c>
      <c r="Q830">
        <v>0</v>
      </c>
      <c r="R830" t="s">
        <v>829</v>
      </c>
      <c r="S830">
        <v>6433849</v>
      </c>
      <c r="T830" t="s">
        <v>829</v>
      </c>
      <c r="U830">
        <v>6433849</v>
      </c>
      <c r="V830">
        <v>216</v>
      </c>
    </row>
    <row r="831" spans="1:22" x14ac:dyDescent="0.3">
      <c r="A831">
        <v>202223</v>
      </c>
      <c r="B831" t="s">
        <v>820</v>
      </c>
      <c r="C831" t="s">
        <v>821</v>
      </c>
      <c r="D831" t="s">
        <v>822</v>
      </c>
      <c r="E831" t="s">
        <v>823</v>
      </c>
      <c r="F831" t="s">
        <v>866</v>
      </c>
      <c r="G831" t="s">
        <v>867</v>
      </c>
      <c r="H831" t="s">
        <v>872</v>
      </c>
      <c r="I831">
        <v>350</v>
      </c>
      <c r="J831" t="s">
        <v>873</v>
      </c>
      <c r="K831" t="s">
        <v>828</v>
      </c>
      <c r="L831" t="s">
        <v>336</v>
      </c>
      <c r="M831">
        <v>240020</v>
      </c>
      <c r="N831">
        <v>226333</v>
      </c>
      <c r="O831">
        <v>19000</v>
      </c>
      <c r="P831">
        <v>6186484</v>
      </c>
      <c r="Q831">
        <v>0</v>
      </c>
      <c r="R831" t="s">
        <v>829</v>
      </c>
      <c r="S831">
        <v>6671837</v>
      </c>
      <c r="T831" t="s">
        <v>829</v>
      </c>
      <c r="U831">
        <v>6671837</v>
      </c>
      <c r="V831">
        <v>223</v>
      </c>
    </row>
    <row r="832" spans="1:22" x14ac:dyDescent="0.3">
      <c r="A832">
        <v>202324</v>
      </c>
      <c r="B832" t="s">
        <v>820</v>
      </c>
      <c r="C832" t="s">
        <v>821</v>
      </c>
      <c r="D832" t="s">
        <v>822</v>
      </c>
      <c r="E832" t="s">
        <v>823</v>
      </c>
      <c r="F832" t="s">
        <v>866</v>
      </c>
      <c r="G832" t="s">
        <v>867</v>
      </c>
      <c r="H832" t="s">
        <v>872</v>
      </c>
      <c r="I832">
        <v>350</v>
      </c>
      <c r="J832" t="s">
        <v>873</v>
      </c>
      <c r="K832" t="s">
        <v>828</v>
      </c>
      <c r="L832" t="s">
        <v>336</v>
      </c>
      <c r="M832">
        <v>261840</v>
      </c>
      <c r="N832">
        <v>403167</v>
      </c>
      <c r="O832">
        <v>24000</v>
      </c>
      <c r="P832">
        <v>5838958</v>
      </c>
      <c r="Q832">
        <v>0</v>
      </c>
      <c r="R832" t="s">
        <v>829</v>
      </c>
      <c r="S832">
        <v>6527965</v>
      </c>
      <c r="T832" t="s">
        <v>829</v>
      </c>
      <c r="U832">
        <v>6527965</v>
      </c>
      <c r="V832">
        <v>216</v>
      </c>
    </row>
    <row r="833" spans="1:22" x14ac:dyDescent="0.3">
      <c r="A833">
        <v>202122</v>
      </c>
      <c r="B833" t="s">
        <v>820</v>
      </c>
      <c r="C833" t="s">
        <v>821</v>
      </c>
      <c r="D833" t="s">
        <v>822</v>
      </c>
      <c r="E833" t="s">
        <v>823</v>
      </c>
      <c r="F833" t="s">
        <v>866</v>
      </c>
      <c r="G833" t="s">
        <v>867</v>
      </c>
      <c r="H833" t="s">
        <v>872</v>
      </c>
      <c r="I833">
        <v>350</v>
      </c>
      <c r="J833" t="s">
        <v>873</v>
      </c>
      <c r="K833" t="s">
        <v>828</v>
      </c>
      <c r="L833" t="s">
        <v>235</v>
      </c>
      <c r="M833" t="s">
        <v>829</v>
      </c>
      <c r="N833">
        <v>0</v>
      </c>
      <c r="O833">
        <v>0</v>
      </c>
      <c r="P833" t="s">
        <v>829</v>
      </c>
      <c r="Q833" t="s">
        <v>829</v>
      </c>
      <c r="R833" t="s">
        <v>829</v>
      </c>
      <c r="S833">
        <v>0</v>
      </c>
      <c r="T833">
        <v>0</v>
      </c>
      <c r="U833">
        <v>0</v>
      </c>
      <c r="V833">
        <v>0</v>
      </c>
    </row>
    <row r="834" spans="1:22" x14ac:dyDescent="0.3">
      <c r="A834">
        <v>202223</v>
      </c>
      <c r="B834" t="s">
        <v>820</v>
      </c>
      <c r="C834" t="s">
        <v>821</v>
      </c>
      <c r="D834" t="s">
        <v>822</v>
      </c>
      <c r="E834" t="s">
        <v>823</v>
      </c>
      <c r="F834" t="s">
        <v>866</v>
      </c>
      <c r="G834" t="s">
        <v>867</v>
      </c>
      <c r="H834" t="s">
        <v>872</v>
      </c>
      <c r="I834">
        <v>350</v>
      </c>
      <c r="J834" t="s">
        <v>873</v>
      </c>
      <c r="K834" t="s">
        <v>828</v>
      </c>
      <c r="L834" t="s">
        <v>235</v>
      </c>
      <c r="M834" t="s">
        <v>829</v>
      </c>
      <c r="N834">
        <v>0</v>
      </c>
      <c r="O834">
        <v>0</v>
      </c>
      <c r="P834" t="s">
        <v>829</v>
      </c>
      <c r="Q834" t="s">
        <v>829</v>
      </c>
      <c r="R834" t="s">
        <v>829</v>
      </c>
      <c r="S834">
        <v>0</v>
      </c>
      <c r="T834">
        <v>0</v>
      </c>
      <c r="U834">
        <v>0</v>
      </c>
      <c r="V834">
        <v>0</v>
      </c>
    </row>
    <row r="835" spans="1:22" x14ac:dyDescent="0.3">
      <c r="A835">
        <v>202324</v>
      </c>
      <c r="B835" t="s">
        <v>820</v>
      </c>
      <c r="C835" t="s">
        <v>821</v>
      </c>
      <c r="D835" t="s">
        <v>822</v>
      </c>
      <c r="E835" t="s">
        <v>823</v>
      </c>
      <c r="F835" t="s">
        <v>866</v>
      </c>
      <c r="G835" t="s">
        <v>867</v>
      </c>
      <c r="H835" t="s">
        <v>872</v>
      </c>
      <c r="I835">
        <v>350</v>
      </c>
      <c r="J835" t="s">
        <v>873</v>
      </c>
      <c r="K835" t="s">
        <v>828</v>
      </c>
      <c r="L835" t="s">
        <v>235</v>
      </c>
      <c r="M835" t="s">
        <v>829</v>
      </c>
      <c r="N835">
        <v>0</v>
      </c>
      <c r="O835">
        <v>0</v>
      </c>
      <c r="P835" t="s">
        <v>829</v>
      </c>
      <c r="Q835" t="s">
        <v>829</v>
      </c>
      <c r="R835" t="s">
        <v>829</v>
      </c>
      <c r="S835">
        <v>0</v>
      </c>
      <c r="T835">
        <v>0</v>
      </c>
      <c r="U835">
        <v>0</v>
      </c>
      <c r="V835">
        <v>0</v>
      </c>
    </row>
    <row r="836" spans="1:22" x14ac:dyDescent="0.3">
      <c r="A836">
        <v>202122</v>
      </c>
      <c r="B836" t="s">
        <v>820</v>
      </c>
      <c r="C836" t="s">
        <v>821</v>
      </c>
      <c r="D836" t="s">
        <v>822</v>
      </c>
      <c r="E836" t="s">
        <v>823</v>
      </c>
      <c r="F836" t="s">
        <v>866</v>
      </c>
      <c r="G836" t="s">
        <v>867</v>
      </c>
      <c r="H836" t="s">
        <v>872</v>
      </c>
      <c r="I836">
        <v>350</v>
      </c>
      <c r="J836" t="s">
        <v>873</v>
      </c>
      <c r="K836" t="s">
        <v>828</v>
      </c>
      <c r="L836" t="s">
        <v>534</v>
      </c>
      <c r="M836">
        <v>34967</v>
      </c>
      <c r="N836">
        <v>3250270</v>
      </c>
      <c r="O836">
        <v>961279</v>
      </c>
      <c r="P836">
        <v>5065488</v>
      </c>
      <c r="Q836">
        <v>0</v>
      </c>
      <c r="R836" t="s">
        <v>829</v>
      </c>
      <c r="S836">
        <v>9312004</v>
      </c>
      <c r="T836">
        <v>0</v>
      </c>
      <c r="U836">
        <v>9312004</v>
      </c>
      <c r="V836">
        <v>124</v>
      </c>
    </row>
    <row r="837" spans="1:22" x14ac:dyDescent="0.3">
      <c r="A837">
        <v>202223</v>
      </c>
      <c r="B837" t="s">
        <v>820</v>
      </c>
      <c r="C837" t="s">
        <v>821</v>
      </c>
      <c r="D837" t="s">
        <v>822</v>
      </c>
      <c r="E837" t="s">
        <v>823</v>
      </c>
      <c r="F837" t="s">
        <v>866</v>
      </c>
      <c r="G837" t="s">
        <v>867</v>
      </c>
      <c r="H837" t="s">
        <v>872</v>
      </c>
      <c r="I837">
        <v>350</v>
      </c>
      <c r="J837" t="s">
        <v>873</v>
      </c>
      <c r="K837" t="s">
        <v>828</v>
      </c>
      <c r="L837" t="s">
        <v>534</v>
      </c>
      <c r="M837">
        <v>41571</v>
      </c>
      <c r="N837">
        <v>3686671</v>
      </c>
      <c r="O837">
        <v>994086</v>
      </c>
      <c r="P837">
        <v>5555736</v>
      </c>
      <c r="Q837">
        <v>0</v>
      </c>
      <c r="R837" t="s">
        <v>829</v>
      </c>
      <c r="S837">
        <v>10278064</v>
      </c>
      <c r="T837">
        <v>0</v>
      </c>
      <c r="U837">
        <v>10278064</v>
      </c>
      <c r="V837">
        <v>137</v>
      </c>
    </row>
    <row r="838" spans="1:22" x14ac:dyDescent="0.3">
      <c r="A838">
        <v>202324</v>
      </c>
      <c r="B838" t="s">
        <v>820</v>
      </c>
      <c r="C838" t="s">
        <v>821</v>
      </c>
      <c r="D838" t="s">
        <v>822</v>
      </c>
      <c r="E838" t="s">
        <v>823</v>
      </c>
      <c r="F838" t="s">
        <v>866</v>
      </c>
      <c r="G838" t="s">
        <v>867</v>
      </c>
      <c r="H838" t="s">
        <v>872</v>
      </c>
      <c r="I838">
        <v>350</v>
      </c>
      <c r="J838" t="s">
        <v>873</v>
      </c>
      <c r="K838" t="s">
        <v>828</v>
      </c>
      <c r="L838" t="s">
        <v>534</v>
      </c>
      <c r="M838">
        <v>45045</v>
      </c>
      <c r="N838">
        <v>5099068</v>
      </c>
      <c r="O838">
        <v>955008</v>
      </c>
      <c r="P838">
        <v>7171124</v>
      </c>
      <c r="Q838">
        <v>0</v>
      </c>
      <c r="R838" t="s">
        <v>829</v>
      </c>
      <c r="S838">
        <v>13270245</v>
      </c>
      <c r="T838">
        <v>0</v>
      </c>
      <c r="U838">
        <v>13270245</v>
      </c>
      <c r="V838">
        <v>170</v>
      </c>
    </row>
    <row r="839" spans="1:22" x14ac:dyDescent="0.3">
      <c r="A839">
        <v>202122</v>
      </c>
      <c r="B839" t="s">
        <v>820</v>
      </c>
      <c r="C839" t="s">
        <v>821</v>
      </c>
      <c r="D839" t="s">
        <v>822</v>
      </c>
      <c r="E839" t="s">
        <v>823</v>
      </c>
      <c r="F839" t="s">
        <v>866</v>
      </c>
      <c r="G839" t="s">
        <v>867</v>
      </c>
      <c r="H839" t="s">
        <v>872</v>
      </c>
      <c r="I839">
        <v>350</v>
      </c>
      <c r="J839" t="s">
        <v>873</v>
      </c>
      <c r="K839" t="s">
        <v>828</v>
      </c>
      <c r="L839" t="s">
        <v>603</v>
      </c>
      <c r="M839" t="s">
        <v>829</v>
      </c>
      <c r="N839" t="s">
        <v>829</v>
      </c>
      <c r="O839" t="s">
        <v>829</v>
      </c>
      <c r="P839">
        <v>0</v>
      </c>
      <c r="Q839">
        <v>0</v>
      </c>
      <c r="R839">
        <v>0</v>
      </c>
      <c r="S839">
        <v>0</v>
      </c>
      <c r="T839">
        <v>0</v>
      </c>
      <c r="U839">
        <v>0</v>
      </c>
      <c r="V839">
        <v>0</v>
      </c>
    </row>
    <row r="840" spans="1:22" x14ac:dyDescent="0.3">
      <c r="A840">
        <v>202223</v>
      </c>
      <c r="B840" t="s">
        <v>820</v>
      </c>
      <c r="C840" t="s">
        <v>821</v>
      </c>
      <c r="D840" t="s">
        <v>822</v>
      </c>
      <c r="E840" t="s">
        <v>823</v>
      </c>
      <c r="F840" t="s">
        <v>866</v>
      </c>
      <c r="G840" t="s">
        <v>867</v>
      </c>
      <c r="H840" t="s">
        <v>872</v>
      </c>
      <c r="I840">
        <v>350</v>
      </c>
      <c r="J840" t="s">
        <v>873</v>
      </c>
      <c r="K840" t="s">
        <v>828</v>
      </c>
      <c r="L840" t="s">
        <v>603</v>
      </c>
      <c r="M840" t="s">
        <v>829</v>
      </c>
      <c r="N840" t="s">
        <v>829</v>
      </c>
      <c r="O840" t="s">
        <v>829</v>
      </c>
      <c r="P840">
        <v>0</v>
      </c>
      <c r="Q840">
        <v>0</v>
      </c>
      <c r="R840">
        <v>0</v>
      </c>
      <c r="S840">
        <v>0</v>
      </c>
      <c r="T840">
        <v>0</v>
      </c>
      <c r="U840">
        <v>0</v>
      </c>
      <c r="V840">
        <v>0</v>
      </c>
    </row>
    <row r="841" spans="1:22" x14ac:dyDescent="0.3">
      <c r="A841">
        <v>202324</v>
      </c>
      <c r="B841" t="s">
        <v>820</v>
      </c>
      <c r="C841" t="s">
        <v>821</v>
      </c>
      <c r="D841" t="s">
        <v>822</v>
      </c>
      <c r="E841" t="s">
        <v>823</v>
      </c>
      <c r="F841" t="s">
        <v>866</v>
      </c>
      <c r="G841" t="s">
        <v>867</v>
      </c>
      <c r="H841" t="s">
        <v>872</v>
      </c>
      <c r="I841">
        <v>350</v>
      </c>
      <c r="J841" t="s">
        <v>873</v>
      </c>
      <c r="K841" t="s">
        <v>828</v>
      </c>
      <c r="L841" t="s">
        <v>603</v>
      </c>
      <c r="M841" t="s">
        <v>829</v>
      </c>
      <c r="N841" t="s">
        <v>829</v>
      </c>
      <c r="O841" t="s">
        <v>829</v>
      </c>
      <c r="P841">
        <v>0</v>
      </c>
      <c r="Q841">
        <v>0</v>
      </c>
      <c r="R841">
        <v>0</v>
      </c>
      <c r="S841">
        <v>0</v>
      </c>
      <c r="T841">
        <v>0</v>
      </c>
      <c r="U841">
        <v>0</v>
      </c>
      <c r="V841">
        <v>0</v>
      </c>
    </row>
    <row r="842" spans="1:22" x14ac:dyDescent="0.3">
      <c r="A842">
        <v>202122</v>
      </c>
      <c r="B842" t="s">
        <v>820</v>
      </c>
      <c r="C842" t="s">
        <v>821</v>
      </c>
      <c r="D842" t="s">
        <v>822</v>
      </c>
      <c r="E842" t="s">
        <v>823</v>
      </c>
      <c r="F842" t="s">
        <v>866</v>
      </c>
      <c r="G842" t="s">
        <v>867</v>
      </c>
      <c r="H842" t="s">
        <v>872</v>
      </c>
      <c r="I842">
        <v>350</v>
      </c>
      <c r="J842" t="s">
        <v>873</v>
      </c>
      <c r="K842" t="s">
        <v>828</v>
      </c>
      <c r="L842" t="s">
        <v>606</v>
      </c>
      <c r="M842">
        <v>0</v>
      </c>
      <c r="N842">
        <v>59512</v>
      </c>
      <c r="O842">
        <v>15120</v>
      </c>
      <c r="P842">
        <v>13296</v>
      </c>
      <c r="Q842">
        <v>0</v>
      </c>
      <c r="R842">
        <v>824</v>
      </c>
      <c r="S842">
        <v>88752</v>
      </c>
      <c r="T842">
        <v>0</v>
      </c>
      <c r="U842">
        <v>88752</v>
      </c>
      <c r="V842">
        <v>1</v>
      </c>
    </row>
    <row r="843" spans="1:22" x14ac:dyDescent="0.3">
      <c r="A843">
        <v>202223</v>
      </c>
      <c r="B843" t="s">
        <v>820</v>
      </c>
      <c r="C843" t="s">
        <v>821</v>
      </c>
      <c r="D843" t="s">
        <v>822</v>
      </c>
      <c r="E843" t="s">
        <v>823</v>
      </c>
      <c r="F843" t="s">
        <v>866</v>
      </c>
      <c r="G843" t="s">
        <v>867</v>
      </c>
      <c r="H843" t="s">
        <v>872</v>
      </c>
      <c r="I843">
        <v>350</v>
      </c>
      <c r="J843" t="s">
        <v>873</v>
      </c>
      <c r="K843" t="s">
        <v>828</v>
      </c>
      <c r="L843" t="s">
        <v>606</v>
      </c>
      <c r="M843">
        <v>0</v>
      </c>
      <c r="N843">
        <v>54085</v>
      </c>
      <c r="O843">
        <v>20906</v>
      </c>
      <c r="P843">
        <v>0</v>
      </c>
      <c r="Q843">
        <v>0</v>
      </c>
      <c r="R843">
        <v>1650</v>
      </c>
      <c r="S843">
        <v>76641</v>
      </c>
      <c r="T843">
        <v>0</v>
      </c>
      <c r="U843">
        <v>76641</v>
      </c>
      <c r="V843">
        <v>1</v>
      </c>
    </row>
    <row r="844" spans="1:22" x14ac:dyDescent="0.3">
      <c r="A844">
        <v>202324</v>
      </c>
      <c r="B844" t="s">
        <v>820</v>
      </c>
      <c r="C844" t="s">
        <v>821</v>
      </c>
      <c r="D844" t="s">
        <v>822</v>
      </c>
      <c r="E844" t="s">
        <v>823</v>
      </c>
      <c r="F844" t="s">
        <v>866</v>
      </c>
      <c r="G844" t="s">
        <v>867</v>
      </c>
      <c r="H844" t="s">
        <v>872</v>
      </c>
      <c r="I844">
        <v>350</v>
      </c>
      <c r="J844" t="s">
        <v>873</v>
      </c>
      <c r="K844" t="s">
        <v>828</v>
      </c>
      <c r="L844" t="s">
        <v>606</v>
      </c>
      <c r="M844">
        <v>0</v>
      </c>
      <c r="N844">
        <v>107277</v>
      </c>
      <c r="O844">
        <v>39365</v>
      </c>
      <c r="P844">
        <v>0</v>
      </c>
      <c r="Q844">
        <v>0</v>
      </c>
      <c r="R844">
        <v>0</v>
      </c>
      <c r="S844">
        <v>146641</v>
      </c>
      <c r="T844">
        <v>0</v>
      </c>
      <c r="U844">
        <v>146641</v>
      </c>
      <c r="V844">
        <v>2</v>
      </c>
    </row>
    <row r="845" spans="1:22" x14ac:dyDescent="0.3">
      <c r="A845">
        <v>202122</v>
      </c>
      <c r="B845" t="s">
        <v>820</v>
      </c>
      <c r="C845" t="s">
        <v>821</v>
      </c>
      <c r="D845" t="s">
        <v>822</v>
      </c>
      <c r="E845" t="s">
        <v>823</v>
      </c>
      <c r="F845" t="s">
        <v>866</v>
      </c>
      <c r="G845" t="s">
        <v>867</v>
      </c>
      <c r="H845" t="s">
        <v>872</v>
      </c>
      <c r="I845">
        <v>350</v>
      </c>
      <c r="J845" t="s">
        <v>873</v>
      </c>
      <c r="K845" t="s">
        <v>828</v>
      </c>
      <c r="L845" t="s">
        <v>609</v>
      </c>
      <c r="M845" t="s">
        <v>829</v>
      </c>
      <c r="N845" t="s">
        <v>829</v>
      </c>
      <c r="O845" t="s">
        <v>829</v>
      </c>
      <c r="P845" t="s">
        <v>829</v>
      </c>
      <c r="Q845">
        <v>0</v>
      </c>
      <c r="R845" t="s">
        <v>829</v>
      </c>
      <c r="S845">
        <v>0</v>
      </c>
      <c r="T845">
        <v>0</v>
      </c>
      <c r="U845">
        <v>0</v>
      </c>
      <c r="V845">
        <v>0</v>
      </c>
    </row>
    <row r="846" spans="1:22" x14ac:dyDescent="0.3">
      <c r="A846">
        <v>202223</v>
      </c>
      <c r="B846" t="s">
        <v>820</v>
      </c>
      <c r="C846" t="s">
        <v>821</v>
      </c>
      <c r="D846" t="s">
        <v>822</v>
      </c>
      <c r="E846" t="s">
        <v>823</v>
      </c>
      <c r="F846" t="s">
        <v>866</v>
      </c>
      <c r="G846" t="s">
        <v>867</v>
      </c>
      <c r="H846" t="s">
        <v>872</v>
      </c>
      <c r="I846">
        <v>350</v>
      </c>
      <c r="J846" t="s">
        <v>873</v>
      </c>
      <c r="K846" t="s">
        <v>828</v>
      </c>
      <c r="L846" t="s">
        <v>609</v>
      </c>
      <c r="M846" t="s">
        <v>829</v>
      </c>
      <c r="N846" t="s">
        <v>829</v>
      </c>
      <c r="O846" t="s">
        <v>829</v>
      </c>
      <c r="P846" t="s">
        <v>829</v>
      </c>
      <c r="Q846">
        <v>0</v>
      </c>
      <c r="R846" t="s">
        <v>829</v>
      </c>
      <c r="S846">
        <v>0</v>
      </c>
      <c r="T846">
        <v>0</v>
      </c>
      <c r="U846">
        <v>0</v>
      </c>
      <c r="V846">
        <v>0</v>
      </c>
    </row>
    <row r="847" spans="1:22" x14ac:dyDescent="0.3">
      <c r="A847">
        <v>202122</v>
      </c>
      <c r="B847" t="s">
        <v>820</v>
      </c>
      <c r="C847" t="s">
        <v>821</v>
      </c>
      <c r="D847" t="s">
        <v>822</v>
      </c>
      <c r="E847" t="s">
        <v>823</v>
      </c>
      <c r="F847" t="s">
        <v>866</v>
      </c>
      <c r="G847" t="s">
        <v>867</v>
      </c>
      <c r="H847" t="s">
        <v>872</v>
      </c>
      <c r="I847">
        <v>350</v>
      </c>
      <c r="J847" t="s">
        <v>873</v>
      </c>
      <c r="K847" t="s">
        <v>828</v>
      </c>
      <c r="L847" t="s">
        <v>830</v>
      </c>
      <c r="M847">
        <v>0</v>
      </c>
      <c r="N847">
        <v>41129</v>
      </c>
      <c r="O847">
        <v>27419</v>
      </c>
      <c r="P847">
        <v>0</v>
      </c>
      <c r="Q847">
        <v>0</v>
      </c>
      <c r="R847">
        <v>0</v>
      </c>
      <c r="S847">
        <v>68548</v>
      </c>
      <c r="T847">
        <v>0</v>
      </c>
      <c r="U847">
        <v>68548</v>
      </c>
      <c r="V847">
        <v>1</v>
      </c>
    </row>
    <row r="848" spans="1:22" x14ac:dyDescent="0.3">
      <c r="A848">
        <v>202223</v>
      </c>
      <c r="B848" t="s">
        <v>820</v>
      </c>
      <c r="C848" t="s">
        <v>821</v>
      </c>
      <c r="D848" t="s">
        <v>822</v>
      </c>
      <c r="E848" t="s">
        <v>823</v>
      </c>
      <c r="F848" t="s">
        <v>866</v>
      </c>
      <c r="G848" t="s">
        <v>867</v>
      </c>
      <c r="H848" t="s">
        <v>872</v>
      </c>
      <c r="I848">
        <v>350</v>
      </c>
      <c r="J848" t="s">
        <v>873</v>
      </c>
      <c r="K848" t="s">
        <v>828</v>
      </c>
      <c r="L848" t="s">
        <v>830</v>
      </c>
      <c r="M848">
        <v>0</v>
      </c>
      <c r="N848">
        <v>94223</v>
      </c>
      <c r="O848">
        <v>48539</v>
      </c>
      <c r="P848">
        <v>0</v>
      </c>
      <c r="Q848">
        <v>0</v>
      </c>
      <c r="R848">
        <v>0</v>
      </c>
      <c r="S848">
        <v>142762</v>
      </c>
      <c r="T848">
        <v>0</v>
      </c>
      <c r="U848">
        <v>142762</v>
      </c>
      <c r="V848">
        <v>2</v>
      </c>
    </row>
    <row r="849" spans="1:22" x14ac:dyDescent="0.3">
      <c r="A849">
        <v>202324</v>
      </c>
      <c r="B849" t="s">
        <v>820</v>
      </c>
      <c r="C849" t="s">
        <v>821</v>
      </c>
      <c r="D849" t="s">
        <v>822</v>
      </c>
      <c r="E849" t="s">
        <v>823</v>
      </c>
      <c r="F849" t="s">
        <v>866</v>
      </c>
      <c r="G849" t="s">
        <v>867</v>
      </c>
      <c r="H849" t="s">
        <v>872</v>
      </c>
      <c r="I849">
        <v>350</v>
      </c>
      <c r="J849" t="s">
        <v>873</v>
      </c>
      <c r="K849" t="s">
        <v>828</v>
      </c>
      <c r="L849" t="s">
        <v>830</v>
      </c>
      <c r="M849">
        <v>0</v>
      </c>
      <c r="N849">
        <v>93970</v>
      </c>
      <c r="O849">
        <v>62647</v>
      </c>
      <c r="P849">
        <v>0</v>
      </c>
      <c r="Q849">
        <v>0</v>
      </c>
      <c r="R849">
        <v>0</v>
      </c>
      <c r="S849">
        <v>156617</v>
      </c>
      <c r="T849">
        <v>0</v>
      </c>
      <c r="U849">
        <v>156617</v>
      </c>
      <c r="V849">
        <v>2</v>
      </c>
    </row>
    <row r="850" spans="1:22" x14ac:dyDescent="0.3">
      <c r="A850">
        <v>202122</v>
      </c>
      <c r="B850" t="s">
        <v>820</v>
      </c>
      <c r="C850" t="s">
        <v>821</v>
      </c>
      <c r="D850" t="s">
        <v>822</v>
      </c>
      <c r="E850" t="s">
        <v>823</v>
      </c>
      <c r="F850" t="s">
        <v>866</v>
      </c>
      <c r="G850" t="s">
        <v>867</v>
      </c>
      <c r="H850" t="s">
        <v>872</v>
      </c>
      <c r="I850">
        <v>350</v>
      </c>
      <c r="J850" t="s">
        <v>873</v>
      </c>
      <c r="K850" t="s">
        <v>828</v>
      </c>
      <c r="L850" t="s">
        <v>537</v>
      </c>
      <c r="M850">
        <v>7705</v>
      </c>
      <c r="N850">
        <v>929575</v>
      </c>
      <c r="O850">
        <v>2048152</v>
      </c>
      <c r="P850">
        <v>5495545</v>
      </c>
      <c r="Q850">
        <v>1366470</v>
      </c>
      <c r="R850">
        <v>1477281</v>
      </c>
      <c r="S850">
        <v>11324728</v>
      </c>
      <c r="T850">
        <v>0</v>
      </c>
      <c r="U850">
        <v>11324728</v>
      </c>
      <c r="V850">
        <v>151</v>
      </c>
    </row>
    <row r="851" spans="1:22" x14ac:dyDescent="0.3">
      <c r="A851">
        <v>202223</v>
      </c>
      <c r="B851" t="s">
        <v>820</v>
      </c>
      <c r="C851" t="s">
        <v>821</v>
      </c>
      <c r="D851" t="s">
        <v>822</v>
      </c>
      <c r="E851" t="s">
        <v>823</v>
      </c>
      <c r="F851" t="s">
        <v>866</v>
      </c>
      <c r="G851" t="s">
        <v>867</v>
      </c>
      <c r="H851" t="s">
        <v>872</v>
      </c>
      <c r="I851">
        <v>350</v>
      </c>
      <c r="J851" t="s">
        <v>873</v>
      </c>
      <c r="K851" t="s">
        <v>828</v>
      </c>
      <c r="L851" t="s">
        <v>537</v>
      </c>
      <c r="M851">
        <v>6350</v>
      </c>
      <c r="N851">
        <v>848231</v>
      </c>
      <c r="O851">
        <v>2322645</v>
      </c>
      <c r="P851">
        <v>6558690</v>
      </c>
      <c r="Q851">
        <v>1565014</v>
      </c>
      <c r="R851">
        <v>1729665</v>
      </c>
      <c r="S851">
        <v>13030595</v>
      </c>
      <c r="T851">
        <v>0</v>
      </c>
      <c r="U851">
        <v>13030595</v>
      </c>
      <c r="V851">
        <v>174</v>
      </c>
    </row>
    <row r="852" spans="1:22" x14ac:dyDescent="0.3">
      <c r="A852">
        <v>202324</v>
      </c>
      <c r="B852" t="s">
        <v>820</v>
      </c>
      <c r="C852" t="s">
        <v>821</v>
      </c>
      <c r="D852" t="s">
        <v>822</v>
      </c>
      <c r="E852" t="s">
        <v>823</v>
      </c>
      <c r="F852" t="s">
        <v>866</v>
      </c>
      <c r="G852" t="s">
        <v>867</v>
      </c>
      <c r="H852" t="s">
        <v>872</v>
      </c>
      <c r="I852">
        <v>350</v>
      </c>
      <c r="J852" t="s">
        <v>873</v>
      </c>
      <c r="K852" t="s">
        <v>828</v>
      </c>
      <c r="L852" t="s">
        <v>537</v>
      </c>
      <c r="M852">
        <v>0</v>
      </c>
      <c r="N852">
        <v>1443948</v>
      </c>
      <c r="O852">
        <v>2719329</v>
      </c>
      <c r="P852">
        <v>8200522</v>
      </c>
      <c r="Q852">
        <v>1957800</v>
      </c>
      <c r="R852">
        <v>2094343</v>
      </c>
      <c r="S852">
        <v>16415943</v>
      </c>
      <c r="T852">
        <v>0</v>
      </c>
      <c r="U852">
        <v>16415943</v>
      </c>
      <c r="V852">
        <v>210</v>
      </c>
    </row>
    <row r="853" spans="1:22" x14ac:dyDescent="0.3">
      <c r="A853">
        <v>202122</v>
      </c>
      <c r="B853" t="s">
        <v>820</v>
      </c>
      <c r="C853" t="s">
        <v>821</v>
      </c>
      <c r="D853" t="s">
        <v>822</v>
      </c>
      <c r="E853" t="s">
        <v>823</v>
      </c>
      <c r="F853" t="s">
        <v>866</v>
      </c>
      <c r="G853" t="s">
        <v>867</v>
      </c>
      <c r="H853" t="s">
        <v>872</v>
      </c>
      <c r="I853">
        <v>350</v>
      </c>
      <c r="J853" t="s">
        <v>873</v>
      </c>
      <c r="K853" t="s">
        <v>828</v>
      </c>
      <c r="L853" t="s">
        <v>572</v>
      </c>
      <c r="M853">
        <v>0</v>
      </c>
      <c r="N853">
        <v>0</v>
      </c>
      <c r="O853">
        <v>0</v>
      </c>
      <c r="P853">
        <v>11069236</v>
      </c>
      <c r="Q853">
        <v>0</v>
      </c>
      <c r="R853">
        <v>0</v>
      </c>
      <c r="S853">
        <v>11069236</v>
      </c>
      <c r="T853">
        <v>0</v>
      </c>
      <c r="U853">
        <v>11069236</v>
      </c>
      <c r="V853">
        <v>148</v>
      </c>
    </row>
    <row r="854" spans="1:22" x14ac:dyDescent="0.3">
      <c r="A854">
        <v>202223</v>
      </c>
      <c r="B854" t="s">
        <v>820</v>
      </c>
      <c r="C854" t="s">
        <v>821</v>
      </c>
      <c r="D854" t="s">
        <v>822</v>
      </c>
      <c r="E854" t="s">
        <v>823</v>
      </c>
      <c r="F854" t="s">
        <v>866</v>
      </c>
      <c r="G854" t="s">
        <v>867</v>
      </c>
      <c r="H854" t="s">
        <v>872</v>
      </c>
      <c r="I854">
        <v>350</v>
      </c>
      <c r="J854" t="s">
        <v>873</v>
      </c>
      <c r="K854" t="s">
        <v>828</v>
      </c>
      <c r="L854" t="s">
        <v>572</v>
      </c>
      <c r="M854">
        <v>0</v>
      </c>
      <c r="N854">
        <v>0</v>
      </c>
      <c r="O854">
        <v>0</v>
      </c>
      <c r="P854">
        <v>11138151</v>
      </c>
      <c r="Q854">
        <v>0</v>
      </c>
      <c r="R854">
        <v>0</v>
      </c>
      <c r="S854">
        <v>11138151</v>
      </c>
      <c r="T854">
        <v>0</v>
      </c>
      <c r="U854">
        <v>11138151</v>
      </c>
      <c r="V854">
        <v>149</v>
      </c>
    </row>
    <row r="855" spans="1:22" x14ac:dyDescent="0.3">
      <c r="A855">
        <v>202324</v>
      </c>
      <c r="B855" t="s">
        <v>820</v>
      </c>
      <c r="C855" t="s">
        <v>821</v>
      </c>
      <c r="D855" t="s">
        <v>822</v>
      </c>
      <c r="E855" t="s">
        <v>823</v>
      </c>
      <c r="F855" t="s">
        <v>866</v>
      </c>
      <c r="G855" t="s">
        <v>867</v>
      </c>
      <c r="H855" t="s">
        <v>872</v>
      </c>
      <c r="I855">
        <v>350</v>
      </c>
      <c r="J855" t="s">
        <v>873</v>
      </c>
      <c r="K855" t="s">
        <v>828</v>
      </c>
      <c r="L855" t="s">
        <v>572</v>
      </c>
      <c r="M855">
        <v>0</v>
      </c>
      <c r="N855">
        <v>0</v>
      </c>
      <c r="O855">
        <v>0</v>
      </c>
      <c r="P855">
        <v>12106635</v>
      </c>
      <c r="Q855">
        <v>0</v>
      </c>
      <c r="R855">
        <v>0</v>
      </c>
      <c r="S855">
        <v>12106635</v>
      </c>
      <c r="T855">
        <v>0</v>
      </c>
      <c r="U855">
        <v>12106635</v>
      </c>
      <c r="V855">
        <v>155</v>
      </c>
    </row>
    <row r="856" spans="1:22" x14ac:dyDescent="0.3">
      <c r="A856">
        <v>202122</v>
      </c>
      <c r="B856" t="s">
        <v>820</v>
      </c>
      <c r="C856" t="s">
        <v>821</v>
      </c>
      <c r="D856" t="s">
        <v>822</v>
      </c>
      <c r="E856" t="s">
        <v>823</v>
      </c>
      <c r="F856" t="s">
        <v>866</v>
      </c>
      <c r="G856" t="s">
        <v>867</v>
      </c>
      <c r="H856" t="s">
        <v>872</v>
      </c>
      <c r="I856">
        <v>350</v>
      </c>
      <c r="J856" t="s">
        <v>873</v>
      </c>
      <c r="K856" t="s">
        <v>828</v>
      </c>
      <c r="L856" t="s">
        <v>539</v>
      </c>
      <c r="M856">
        <v>0</v>
      </c>
      <c r="N856">
        <v>0</v>
      </c>
      <c r="O856">
        <v>0</v>
      </c>
      <c r="P856" t="s">
        <v>829</v>
      </c>
      <c r="Q856" t="s">
        <v>829</v>
      </c>
      <c r="R856" t="s">
        <v>829</v>
      </c>
      <c r="S856">
        <v>0</v>
      </c>
      <c r="T856">
        <v>0</v>
      </c>
      <c r="U856">
        <v>0</v>
      </c>
      <c r="V856">
        <v>0</v>
      </c>
    </row>
    <row r="857" spans="1:22" x14ac:dyDescent="0.3">
      <c r="A857">
        <v>202223</v>
      </c>
      <c r="B857" t="s">
        <v>820</v>
      </c>
      <c r="C857" t="s">
        <v>821</v>
      </c>
      <c r="D857" t="s">
        <v>822</v>
      </c>
      <c r="E857" t="s">
        <v>823</v>
      </c>
      <c r="F857" t="s">
        <v>866</v>
      </c>
      <c r="G857" t="s">
        <v>867</v>
      </c>
      <c r="H857" t="s">
        <v>872</v>
      </c>
      <c r="I857">
        <v>350</v>
      </c>
      <c r="J857" t="s">
        <v>873</v>
      </c>
      <c r="K857" t="s">
        <v>828</v>
      </c>
      <c r="L857" t="s">
        <v>539</v>
      </c>
      <c r="M857">
        <v>0</v>
      </c>
      <c r="N857">
        <v>0</v>
      </c>
      <c r="O857">
        <v>0</v>
      </c>
      <c r="P857" t="s">
        <v>829</v>
      </c>
      <c r="Q857" t="s">
        <v>829</v>
      </c>
      <c r="R857" t="s">
        <v>829</v>
      </c>
      <c r="S857">
        <v>0</v>
      </c>
      <c r="T857">
        <v>0</v>
      </c>
      <c r="U857">
        <v>0</v>
      </c>
      <c r="V857">
        <v>0</v>
      </c>
    </row>
    <row r="858" spans="1:22" x14ac:dyDescent="0.3">
      <c r="A858">
        <v>202324</v>
      </c>
      <c r="B858" t="s">
        <v>820</v>
      </c>
      <c r="C858" t="s">
        <v>821</v>
      </c>
      <c r="D858" t="s">
        <v>822</v>
      </c>
      <c r="E858" t="s">
        <v>823</v>
      </c>
      <c r="F858" t="s">
        <v>866</v>
      </c>
      <c r="G858" t="s">
        <v>867</v>
      </c>
      <c r="H858" t="s">
        <v>872</v>
      </c>
      <c r="I858">
        <v>350</v>
      </c>
      <c r="J858" t="s">
        <v>873</v>
      </c>
      <c r="K858" t="s">
        <v>828</v>
      </c>
      <c r="L858" t="s">
        <v>539</v>
      </c>
      <c r="M858">
        <v>0</v>
      </c>
      <c r="N858">
        <v>0</v>
      </c>
      <c r="O858">
        <v>0</v>
      </c>
      <c r="P858" t="s">
        <v>829</v>
      </c>
      <c r="Q858" t="s">
        <v>829</v>
      </c>
      <c r="R858" t="s">
        <v>829</v>
      </c>
      <c r="S858">
        <v>0</v>
      </c>
      <c r="T858">
        <v>0</v>
      </c>
      <c r="U858">
        <v>0</v>
      </c>
      <c r="V858">
        <v>0</v>
      </c>
    </row>
    <row r="859" spans="1:22" x14ac:dyDescent="0.3">
      <c r="A859">
        <v>202122</v>
      </c>
      <c r="B859" t="s">
        <v>820</v>
      </c>
      <c r="C859" t="s">
        <v>821</v>
      </c>
      <c r="D859" t="s">
        <v>822</v>
      </c>
      <c r="E859" t="s">
        <v>823</v>
      </c>
      <c r="F859" t="s">
        <v>866</v>
      </c>
      <c r="G859" t="s">
        <v>867</v>
      </c>
      <c r="H859" t="s">
        <v>872</v>
      </c>
      <c r="I859">
        <v>350</v>
      </c>
      <c r="J859" t="s">
        <v>873</v>
      </c>
      <c r="K859" t="s">
        <v>828</v>
      </c>
      <c r="L859" t="s">
        <v>541</v>
      </c>
      <c r="M859">
        <v>0</v>
      </c>
      <c r="N859">
        <v>720000</v>
      </c>
      <c r="O859">
        <v>155000</v>
      </c>
      <c r="P859">
        <v>1170522</v>
      </c>
      <c r="Q859">
        <v>0</v>
      </c>
      <c r="R859">
        <v>0</v>
      </c>
      <c r="S859">
        <v>2045522</v>
      </c>
      <c r="T859">
        <v>0</v>
      </c>
      <c r="U859">
        <v>2045522</v>
      </c>
      <c r="V859">
        <v>27</v>
      </c>
    </row>
    <row r="860" spans="1:22" x14ac:dyDescent="0.3">
      <c r="A860">
        <v>202223</v>
      </c>
      <c r="B860" t="s">
        <v>820</v>
      </c>
      <c r="C860" t="s">
        <v>821</v>
      </c>
      <c r="D860" t="s">
        <v>822</v>
      </c>
      <c r="E860" t="s">
        <v>823</v>
      </c>
      <c r="F860" t="s">
        <v>866</v>
      </c>
      <c r="G860" t="s">
        <v>867</v>
      </c>
      <c r="H860" t="s">
        <v>872</v>
      </c>
      <c r="I860">
        <v>350</v>
      </c>
      <c r="J860" t="s">
        <v>873</v>
      </c>
      <c r="K860" t="s">
        <v>828</v>
      </c>
      <c r="L860" t="s">
        <v>541</v>
      </c>
      <c r="M860">
        <v>0</v>
      </c>
      <c r="N860">
        <v>743154</v>
      </c>
      <c r="O860">
        <v>159247</v>
      </c>
      <c r="P860">
        <v>1119295</v>
      </c>
      <c r="Q860">
        <v>0</v>
      </c>
      <c r="R860">
        <v>0</v>
      </c>
      <c r="S860">
        <v>2021696</v>
      </c>
      <c r="T860">
        <v>0</v>
      </c>
      <c r="U860">
        <v>2021696</v>
      </c>
      <c r="V860">
        <v>27</v>
      </c>
    </row>
    <row r="861" spans="1:22" x14ac:dyDescent="0.3">
      <c r="A861">
        <v>202324</v>
      </c>
      <c r="B861" t="s">
        <v>820</v>
      </c>
      <c r="C861" t="s">
        <v>821</v>
      </c>
      <c r="D861" t="s">
        <v>822</v>
      </c>
      <c r="E861" t="s">
        <v>823</v>
      </c>
      <c r="F861" t="s">
        <v>866</v>
      </c>
      <c r="G861" t="s">
        <v>867</v>
      </c>
      <c r="H861" t="s">
        <v>872</v>
      </c>
      <c r="I861">
        <v>350</v>
      </c>
      <c r="J861" t="s">
        <v>873</v>
      </c>
      <c r="K861" t="s">
        <v>828</v>
      </c>
      <c r="L861" t="s">
        <v>541</v>
      </c>
      <c r="M861">
        <v>51949</v>
      </c>
      <c r="N861">
        <v>53009</v>
      </c>
      <c r="O861">
        <v>0</v>
      </c>
      <c r="P861">
        <v>1861831</v>
      </c>
      <c r="Q861">
        <v>0</v>
      </c>
      <c r="R861">
        <v>0</v>
      </c>
      <c r="S861">
        <v>1966789</v>
      </c>
      <c r="T861">
        <v>0</v>
      </c>
      <c r="U861">
        <v>1966789</v>
      </c>
      <c r="V861">
        <v>25</v>
      </c>
    </row>
    <row r="862" spans="1:22" x14ac:dyDescent="0.3">
      <c r="A862">
        <v>202122</v>
      </c>
      <c r="B862" t="s">
        <v>820</v>
      </c>
      <c r="C862" t="s">
        <v>821</v>
      </c>
      <c r="D862" t="s">
        <v>822</v>
      </c>
      <c r="E862" t="s">
        <v>823</v>
      </c>
      <c r="F862" t="s">
        <v>866</v>
      </c>
      <c r="G862" t="s">
        <v>867</v>
      </c>
      <c r="H862" t="s">
        <v>872</v>
      </c>
      <c r="I862">
        <v>350</v>
      </c>
      <c r="J862" t="s">
        <v>873</v>
      </c>
      <c r="K862" t="s">
        <v>828</v>
      </c>
      <c r="L862" t="s">
        <v>831</v>
      </c>
      <c r="M862" t="s">
        <v>829</v>
      </c>
      <c r="N862" t="s">
        <v>829</v>
      </c>
      <c r="O862" t="s">
        <v>829</v>
      </c>
      <c r="P862">
        <v>73508</v>
      </c>
      <c r="Q862">
        <v>58900</v>
      </c>
      <c r="R862" t="s">
        <v>829</v>
      </c>
      <c r="S862">
        <v>132408</v>
      </c>
      <c r="T862">
        <v>0</v>
      </c>
      <c r="U862">
        <v>132408</v>
      </c>
      <c r="V862">
        <v>2</v>
      </c>
    </row>
    <row r="863" spans="1:22" x14ac:dyDescent="0.3">
      <c r="A863">
        <v>202223</v>
      </c>
      <c r="B863" t="s">
        <v>820</v>
      </c>
      <c r="C863" t="s">
        <v>821</v>
      </c>
      <c r="D863" t="s">
        <v>822</v>
      </c>
      <c r="E863" t="s">
        <v>823</v>
      </c>
      <c r="F863" t="s">
        <v>866</v>
      </c>
      <c r="G863" t="s">
        <v>867</v>
      </c>
      <c r="H863" t="s">
        <v>872</v>
      </c>
      <c r="I863">
        <v>350</v>
      </c>
      <c r="J863" t="s">
        <v>873</v>
      </c>
      <c r="K863" t="s">
        <v>828</v>
      </c>
      <c r="L863" t="s">
        <v>831</v>
      </c>
      <c r="M863" t="s">
        <v>829</v>
      </c>
      <c r="N863" t="s">
        <v>829</v>
      </c>
      <c r="O863" t="s">
        <v>829</v>
      </c>
      <c r="P863">
        <v>15390</v>
      </c>
      <c r="Q863">
        <v>123120</v>
      </c>
      <c r="R863" t="s">
        <v>829</v>
      </c>
      <c r="S863">
        <v>138510</v>
      </c>
      <c r="T863">
        <v>0</v>
      </c>
      <c r="U863">
        <v>138510</v>
      </c>
      <c r="V863">
        <v>2</v>
      </c>
    </row>
    <row r="864" spans="1:22" x14ac:dyDescent="0.3">
      <c r="A864">
        <v>202324</v>
      </c>
      <c r="B864" t="s">
        <v>820</v>
      </c>
      <c r="C864" t="s">
        <v>821</v>
      </c>
      <c r="D864" t="s">
        <v>822</v>
      </c>
      <c r="E864" t="s">
        <v>823</v>
      </c>
      <c r="F864" t="s">
        <v>866</v>
      </c>
      <c r="G864" t="s">
        <v>867</v>
      </c>
      <c r="H864" t="s">
        <v>872</v>
      </c>
      <c r="I864">
        <v>350</v>
      </c>
      <c r="J864" t="s">
        <v>873</v>
      </c>
      <c r="K864" t="s">
        <v>828</v>
      </c>
      <c r="L864" t="s">
        <v>831</v>
      </c>
      <c r="M864" t="s">
        <v>829</v>
      </c>
      <c r="N864" t="s">
        <v>829</v>
      </c>
      <c r="O864" t="s">
        <v>829</v>
      </c>
      <c r="P864">
        <v>35000</v>
      </c>
      <c r="Q864">
        <v>68400</v>
      </c>
      <c r="R864" t="s">
        <v>829</v>
      </c>
      <c r="S864">
        <v>103400</v>
      </c>
      <c r="T864">
        <v>0</v>
      </c>
      <c r="U864">
        <v>103400</v>
      </c>
      <c r="V864">
        <v>1</v>
      </c>
    </row>
    <row r="865" spans="1:22" x14ac:dyDescent="0.3">
      <c r="A865">
        <v>202122</v>
      </c>
      <c r="B865" t="s">
        <v>820</v>
      </c>
      <c r="C865" t="s">
        <v>821</v>
      </c>
      <c r="D865" t="s">
        <v>822</v>
      </c>
      <c r="E865" t="s">
        <v>823</v>
      </c>
      <c r="F865" t="s">
        <v>866</v>
      </c>
      <c r="G865" t="s">
        <v>867</v>
      </c>
      <c r="H865" t="s">
        <v>872</v>
      </c>
      <c r="I865">
        <v>350</v>
      </c>
      <c r="J865" t="s">
        <v>873</v>
      </c>
      <c r="K865" t="s">
        <v>828</v>
      </c>
      <c r="L865" t="s">
        <v>832</v>
      </c>
      <c r="M865">
        <v>0</v>
      </c>
      <c r="N865">
        <v>0</v>
      </c>
      <c r="O865">
        <v>0</v>
      </c>
      <c r="P865">
        <v>0</v>
      </c>
      <c r="Q865">
        <v>402174</v>
      </c>
      <c r="R865">
        <v>0</v>
      </c>
      <c r="S865">
        <v>402174</v>
      </c>
      <c r="T865">
        <v>0</v>
      </c>
      <c r="U865">
        <v>402174</v>
      </c>
      <c r="V865">
        <v>5</v>
      </c>
    </row>
    <row r="866" spans="1:22" x14ac:dyDescent="0.3">
      <c r="A866">
        <v>202223</v>
      </c>
      <c r="B866" t="s">
        <v>820</v>
      </c>
      <c r="C866" t="s">
        <v>821</v>
      </c>
      <c r="D866" t="s">
        <v>822</v>
      </c>
      <c r="E866" t="s">
        <v>823</v>
      </c>
      <c r="F866" t="s">
        <v>866</v>
      </c>
      <c r="G866" t="s">
        <v>867</v>
      </c>
      <c r="H866" t="s">
        <v>872</v>
      </c>
      <c r="I866">
        <v>350</v>
      </c>
      <c r="J866" t="s">
        <v>873</v>
      </c>
      <c r="K866" t="s">
        <v>828</v>
      </c>
      <c r="L866" t="s">
        <v>832</v>
      </c>
      <c r="M866">
        <v>0</v>
      </c>
      <c r="N866">
        <v>0</v>
      </c>
      <c r="O866">
        <v>0</v>
      </c>
      <c r="P866">
        <v>0</v>
      </c>
      <c r="Q866">
        <v>786061</v>
      </c>
      <c r="R866">
        <v>0</v>
      </c>
      <c r="S866">
        <v>786061</v>
      </c>
      <c r="T866">
        <v>0</v>
      </c>
      <c r="U866">
        <v>786061</v>
      </c>
      <c r="V866">
        <v>10</v>
      </c>
    </row>
    <row r="867" spans="1:22" x14ac:dyDescent="0.3">
      <c r="A867">
        <v>202324</v>
      </c>
      <c r="B867" t="s">
        <v>820</v>
      </c>
      <c r="C867" t="s">
        <v>821</v>
      </c>
      <c r="D867" t="s">
        <v>822</v>
      </c>
      <c r="E867" t="s">
        <v>823</v>
      </c>
      <c r="F867" t="s">
        <v>866</v>
      </c>
      <c r="G867" t="s">
        <v>867</v>
      </c>
      <c r="H867" t="s">
        <v>872</v>
      </c>
      <c r="I867">
        <v>350</v>
      </c>
      <c r="J867" t="s">
        <v>873</v>
      </c>
      <c r="K867" t="s">
        <v>828</v>
      </c>
      <c r="L867" t="s">
        <v>832</v>
      </c>
      <c r="M867">
        <v>0</v>
      </c>
      <c r="N867">
        <v>0</v>
      </c>
      <c r="O867">
        <v>0</v>
      </c>
      <c r="P867">
        <v>0</v>
      </c>
      <c r="Q867">
        <v>1652704</v>
      </c>
      <c r="R867">
        <v>0</v>
      </c>
      <c r="S867">
        <v>1652704</v>
      </c>
      <c r="T867">
        <v>0</v>
      </c>
      <c r="U867">
        <v>1652704</v>
      </c>
      <c r="V867">
        <v>21</v>
      </c>
    </row>
    <row r="868" spans="1:22" x14ac:dyDescent="0.3">
      <c r="A868">
        <v>202122</v>
      </c>
      <c r="B868" t="s">
        <v>820</v>
      </c>
      <c r="C868" t="s">
        <v>821</v>
      </c>
      <c r="D868" t="s">
        <v>822</v>
      </c>
      <c r="E868" t="s">
        <v>823</v>
      </c>
      <c r="F868" t="s">
        <v>866</v>
      </c>
      <c r="G868" t="s">
        <v>867</v>
      </c>
      <c r="H868" t="s">
        <v>872</v>
      </c>
      <c r="I868">
        <v>350</v>
      </c>
      <c r="J868" t="s">
        <v>873</v>
      </c>
      <c r="K868" t="s">
        <v>828</v>
      </c>
      <c r="L868" t="s">
        <v>544</v>
      </c>
      <c r="M868">
        <v>489514</v>
      </c>
      <c r="N868">
        <v>647830</v>
      </c>
      <c r="O868">
        <v>333730</v>
      </c>
      <c r="P868">
        <v>0</v>
      </c>
      <c r="Q868">
        <v>0</v>
      </c>
      <c r="R868">
        <v>0</v>
      </c>
      <c r="S868">
        <v>1471074</v>
      </c>
      <c r="T868">
        <v>0</v>
      </c>
      <c r="U868">
        <v>1471074</v>
      </c>
      <c r="V868">
        <v>20</v>
      </c>
    </row>
    <row r="869" spans="1:22" x14ac:dyDescent="0.3">
      <c r="A869">
        <v>202223</v>
      </c>
      <c r="B869" t="s">
        <v>820</v>
      </c>
      <c r="C869" t="s">
        <v>821</v>
      </c>
      <c r="D869" t="s">
        <v>822</v>
      </c>
      <c r="E869" t="s">
        <v>823</v>
      </c>
      <c r="F869" t="s">
        <v>866</v>
      </c>
      <c r="G869" t="s">
        <v>867</v>
      </c>
      <c r="H869" t="s">
        <v>872</v>
      </c>
      <c r="I869">
        <v>350</v>
      </c>
      <c r="J869" t="s">
        <v>873</v>
      </c>
      <c r="K869" t="s">
        <v>828</v>
      </c>
      <c r="L869" t="s">
        <v>544</v>
      </c>
      <c r="M869">
        <v>609571</v>
      </c>
      <c r="N869">
        <v>744552</v>
      </c>
      <c r="O869">
        <v>383557</v>
      </c>
      <c r="P869">
        <v>0</v>
      </c>
      <c r="Q869">
        <v>0</v>
      </c>
      <c r="R869">
        <v>0</v>
      </c>
      <c r="S869">
        <v>1737680</v>
      </c>
      <c r="T869">
        <v>0</v>
      </c>
      <c r="U869">
        <v>1737680</v>
      </c>
      <c r="V869">
        <v>23</v>
      </c>
    </row>
    <row r="870" spans="1:22" x14ac:dyDescent="0.3">
      <c r="A870">
        <v>202324</v>
      </c>
      <c r="B870" t="s">
        <v>820</v>
      </c>
      <c r="C870" t="s">
        <v>821</v>
      </c>
      <c r="D870" t="s">
        <v>822</v>
      </c>
      <c r="E870" t="s">
        <v>823</v>
      </c>
      <c r="F870" t="s">
        <v>866</v>
      </c>
      <c r="G870" t="s">
        <v>867</v>
      </c>
      <c r="H870" t="s">
        <v>872</v>
      </c>
      <c r="I870">
        <v>350</v>
      </c>
      <c r="J870" t="s">
        <v>873</v>
      </c>
      <c r="K870" t="s">
        <v>828</v>
      </c>
      <c r="L870" t="s">
        <v>544</v>
      </c>
      <c r="M870">
        <v>0</v>
      </c>
      <c r="N870">
        <v>601336</v>
      </c>
      <c r="O870">
        <v>309779</v>
      </c>
      <c r="P870">
        <v>0</v>
      </c>
      <c r="Q870">
        <v>0</v>
      </c>
      <c r="R870">
        <v>0</v>
      </c>
      <c r="S870">
        <v>911114</v>
      </c>
      <c r="T870">
        <v>0</v>
      </c>
      <c r="U870">
        <v>911114</v>
      </c>
      <c r="V870">
        <v>12</v>
      </c>
    </row>
    <row r="871" spans="1:22" x14ac:dyDescent="0.3">
      <c r="A871">
        <v>202122</v>
      </c>
      <c r="B871" t="s">
        <v>820</v>
      </c>
      <c r="C871" t="s">
        <v>821</v>
      </c>
      <c r="D871" t="s">
        <v>822</v>
      </c>
      <c r="E871" t="s">
        <v>823</v>
      </c>
      <c r="F871" t="s">
        <v>866</v>
      </c>
      <c r="G871" t="s">
        <v>867</v>
      </c>
      <c r="H871" t="s">
        <v>872</v>
      </c>
      <c r="I871">
        <v>350</v>
      </c>
      <c r="J871" t="s">
        <v>873</v>
      </c>
      <c r="K871" t="s">
        <v>828</v>
      </c>
      <c r="L871" t="s">
        <v>600</v>
      </c>
      <c r="M871" t="s">
        <v>829</v>
      </c>
      <c r="N871" t="s">
        <v>829</v>
      </c>
      <c r="O871" t="s">
        <v>829</v>
      </c>
      <c r="P871">
        <v>0</v>
      </c>
      <c r="Q871">
        <v>0</v>
      </c>
      <c r="R871" t="s">
        <v>829</v>
      </c>
      <c r="S871">
        <v>0</v>
      </c>
      <c r="T871">
        <v>0</v>
      </c>
      <c r="U871">
        <v>0</v>
      </c>
      <c r="V871">
        <v>0</v>
      </c>
    </row>
    <row r="872" spans="1:22" x14ac:dyDescent="0.3">
      <c r="A872">
        <v>202223</v>
      </c>
      <c r="B872" t="s">
        <v>820</v>
      </c>
      <c r="C872" t="s">
        <v>821</v>
      </c>
      <c r="D872" t="s">
        <v>822</v>
      </c>
      <c r="E872" t="s">
        <v>823</v>
      </c>
      <c r="F872" t="s">
        <v>866</v>
      </c>
      <c r="G872" t="s">
        <v>867</v>
      </c>
      <c r="H872" t="s">
        <v>872</v>
      </c>
      <c r="I872">
        <v>350</v>
      </c>
      <c r="J872" t="s">
        <v>873</v>
      </c>
      <c r="K872" t="s">
        <v>828</v>
      </c>
      <c r="L872" t="s">
        <v>600</v>
      </c>
      <c r="M872" t="s">
        <v>829</v>
      </c>
      <c r="N872" t="s">
        <v>829</v>
      </c>
      <c r="O872" t="s">
        <v>829</v>
      </c>
      <c r="P872">
        <v>0</v>
      </c>
      <c r="Q872">
        <v>0</v>
      </c>
      <c r="R872" t="s">
        <v>829</v>
      </c>
      <c r="S872">
        <v>0</v>
      </c>
      <c r="T872">
        <v>0</v>
      </c>
      <c r="U872">
        <v>0</v>
      </c>
      <c r="V872">
        <v>0</v>
      </c>
    </row>
    <row r="873" spans="1:22" x14ac:dyDescent="0.3">
      <c r="A873">
        <v>202324</v>
      </c>
      <c r="B873" t="s">
        <v>820</v>
      </c>
      <c r="C873" t="s">
        <v>821</v>
      </c>
      <c r="D873" t="s">
        <v>822</v>
      </c>
      <c r="E873" t="s">
        <v>823</v>
      </c>
      <c r="F873" t="s">
        <v>866</v>
      </c>
      <c r="G873" t="s">
        <v>867</v>
      </c>
      <c r="H873" t="s">
        <v>872</v>
      </c>
      <c r="I873">
        <v>350</v>
      </c>
      <c r="J873" t="s">
        <v>873</v>
      </c>
      <c r="K873" t="s">
        <v>828</v>
      </c>
      <c r="L873" t="s">
        <v>600</v>
      </c>
      <c r="M873" t="s">
        <v>829</v>
      </c>
      <c r="N873" t="s">
        <v>829</v>
      </c>
      <c r="O873" t="s">
        <v>829</v>
      </c>
      <c r="P873">
        <v>0</v>
      </c>
      <c r="Q873">
        <v>0</v>
      </c>
      <c r="R873" t="s">
        <v>829</v>
      </c>
      <c r="S873">
        <v>0</v>
      </c>
      <c r="T873">
        <v>0</v>
      </c>
      <c r="U873">
        <v>0</v>
      </c>
      <c r="V873">
        <v>0</v>
      </c>
    </row>
    <row r="874" spans="1:22" x14ac:dyDescent="0.3">
      <c r="A874">
        <v>202122</v>
      </c>
      <c r="B874" t="s">
        <v>820</v>
      </c>
      <c r="C874" t="s">
        <v>821</v>
      </c>
      <c r="D874" t="s">
        <v>822</v>
      </c>
      <c r="E874" t="s">
        <v>823</v>
      </c>
      <c r="F874" t="s">
        <v>866</v>
      </c>
      <c r="G874" t="s">
        <v>867</v>
      </c>
      <c r="H874" t="s">
        <v>872</v>
      </c>
      <c r="I874">
        <v>350</v>
      </c>
      <c r="J874" t="s">
        <v>873</v>
      </c>
      <c r="K874" t="s">
        <v>828</v>
      </c>
      <c r="L874" t="s">
        <v>247</v>
      </c>
      <c r="M874">
        <v>0</v>
      </c>
      <c r="N874">
        <v>0</v>
      </c>
      <c r="O874">
        <v>0</v>
      </c>
      <c r="P874">
        <v>0</v>
      </c>
      <c r="Q874">
        <v>0</v>
      </c>
      <c r="R874">
        <v>0</v>
      </c>
      <c r="S874">
        <v>0</v>
      </c>
      <c r="T874">
        <v>0</v>
      </c>
      <c r="U874">
        <v>0</v>
      </c>
      <c r="V874">
        <v>0</v>
      </c>
    </row>
    <row r="875" spans="1:22" x14ac:dyDescent="0.3">
      <c r="A875">
        <v>202223</v>
      </c>
      <c r="B875" t="s">
        <v>820</v>
      </c>
      <c r="C875" t="s">
        <v>821</v>
      </c>
      <c r="D875" t="s">
        <v>822</v>
      </c>
      <c r="E875" t="s">
        <v>823</v>
      </c>
      <c r="F875" t="s">
        <v>866</v>
      </c>
      <c r="G875" t="s">
        <v>867</v>
      </c>
      <c r="H875" t="s">
        <v>872</v>
      </c>
      <c r="I875">
        <v>350</v>
      </c>
      <c r="J875" t="s">
        <v>873</v>
      </c>
      <c r="K875" t="s">
        <v>828</v>
      </c>
      <c r="L875" t="s">
        <v>247</v>
      </c>
      <c r="M875">
        <v>0</v>
      </c>
      <c r="N875">
        <v>0</v>
      </c>
      <c r="O875">
        <v>0</v>
      </c>
      <c r="P875">
        <v>0</v>
      </c>
      <c r="Q875">
        <v>0</v>
      </c>
      <c r="R875">
        <v>0</v>
      </c>
      <c r="S875">
        <v>0</v>
      </c>
      <c r="T875">
        <v>0</v>
      </c>
      <c r="U875">
        <v>0</v>
      </c>
      <c r="V875">
        <v>0</v>
      </c>
    </row>
    <row r="876" spans="1:22" x14ac:dyDescent="0.3">
      <c r="A876">
        <v>202324</v>
      </c>
      <c r="B876" t="s">
        <v>820</v>
      </c>
      <c r="C876" t="s">
        <v>821</v>
      </c>
      <c r="D876" t="s">
        <v>822</v>
      </c>
      <c r="E876" t="s">
        <v>823</v>
      </c>
      <c r="F876" t="s">
        <v>866</v>
      </c>
      <c r="G876" t="s">
        <v>867</v>
      </c>
      <c r="H876" t="s">
        <v>872</v>
      </c>
      <c r="I876">
        <v>350</v>
      </c>
      <c r="J876" t="s">
        <v>873</v>
      </c>
      <c r="K876" t="s">
        <v>828</v>
      </c>
      <c r="L876" t="s">
        <v>247</v>
      </c>
      <c r="M876">
        <v>0</v>
      </c>
      <c r="N876">
        <v>0</v>
      </c>
      <c r="O876">
        <v>0</v>
      </c>
      <c r="P876">
        <v>0</v>
      </c>
      <c r="Q876">
        <v>0</v>
      </c>
      <c r="R876">
        <v>0</v>
      </c>
      <c r="S876">
        <v>0</v>
      </c>
      <c r="T876">
        <v>0</v>
      </c>
      <c r="U876">
        <v>0</v>
      </c>
      <c r="V876">
        <v>0</v>
      </c>
    </row>
    <row r="877" spans="1:22" x14ac:dyDescent="0.3">
      <c r="A877">
        <v>202122</v>
      </c>
      <c r="B877" t="s">
        <v>820</v>
      </c>
      <c r="C877" t="s">
        <v>821</v>
      </c>
      <c r="D877" t="s">
        <v>822</v>
      </c>
      <c r="E877" t="s">
        <v>823</v>
      </c>
      <c r="F877" t="s">
        <v>866</v>
      </c>
      <c r="G877" t="s">
        <v>867</v>
      </c>
      <c r="H877" t="s">
        <v>872</v>
      </c>
      <c r="I877">
        <v>350</v>
      </c>
      <c r="J877" t="s">
        <v>873</v>
      </c>
      <c r="K877" t="s">
        <v>828</v>
      </c>
      <c r="L877" t="s">
        <v>833</v>
      </c>
      <c r="M877">
        <v>21313548</v>
      </c>
      <c r="N877">
        <v>101493680</v>
      </c>
      <c r="O877">
        <v>46426756</v>
      </c>
      <c r="P877">
        <v>28986385</v>
      </c>
      <c r="Q877">
        <v>1827544</v>
      </c>
      <c r="R877">
        <v>1478105</v>
      </c>
      <c r="S877">
        <v>202236532</v>
      </c>
      <c r="T877">
        <v>575963</v>
      </c>
      <c r="U877">
        <v>201660569</v>
      </c>
      <c r="V877" t="s">
        <v>834</v>
      </c>
    </row>
    <row r="878" spans="1:22" x14ac:dyDescent="0.3">
      <c r="A878">
        <v>202223</v>
      </c>
      <c r="B878" t="s">
        <v>820</v>
      </c>
      <c r="C878" t="s">
        <v>821</v>
      </c>
      <c r="D878" t="s">
        <v>822</v>
      </c>
      <c r="E878" t="s">
        <v>823</v>
      </c>
      <c r="F878" t="s">
        <v>866</v>
      </c>
      <c r="G878" t="s">
        <v>867</v>
      </c>
      <c r="H878" t="s">
        <v>872</v>
      </c>
      <c r="I878">
        <v>350</v>
      </c>
      <c r="J878" t="s">
        <v>873</v>
      </c>
      <c r="K878" t="s">
        <v>828</v>
      </c>
      <c r="L878" t="s">
        <v>833</v>
      </c>
      <c r="M878">
        <v>22015819</v>
      </c>
      <c r="N878">
        <v>104413432</v>
      </c>
      <c r="O878">
        <v>49716259</v>
      </c>
      <c r="P878">
        <v>30638707</v>
      </c>
      <c r="Q878">
        <v>2474195</v>
      </c>
      <c r="R878">
        <v>1731315</v>
      </c>
      <c r="S878">
        <v>211756792</v>
      </c>
      <c r="T878">
        <v>610805</v>
      </c>
      <c r="U878">
        <v>211145987</v>
      </c>
      <c r="V878" t="s">
        <v>834</v>
      </c>
    </row>
    <row r="879" spans="1:22" x14ac:dyDescent="0.3">
      <c r="A879">
        <v>202324</v>
      </c>
      <c r="B879" t="s">
        <v>820</v>
      </c>
      <c r="C879" t="s">
        <v>821</v>
      </c>
      <c r="D879" t="s">
        <v>822</v>
      </c>
      <c r="E879" t="s">
        <v>823</v>
      </c>
      <c r="F879" t="s">
        <v>866</v>
      </c>
      <c r="G879" t="s">
        <v>867</v>
      </c>
      <c r="H879" t="s">
        <v>872</v>
      </c>
      <c r="I879">
        <v>350</v>
      </c>
      <c r="J879" t="s">
        <v>873</v>
      </c>
      <c r="K879" t="s">
        <v>828</v>
      </c>
      <c r="L879" t="s">
        <v>833</v>
      </c>
      <c r="M879">
        <v>23798514</v>
      </c>
      <c r="N879">
        <v>110582442</v>
      </c>
      <c r="O879">
        <v>52875076</v>
      </c>
      <c r="P879">
        <v>35278970</v>
      </c>
      <c r="Q879">
        <v>3678904</v>
      </c>
      <c r="R879">
        <v>2094343</v>
      </c>
      <c r="S879">
        <v>229082350</v>
      </c>
      <c r="T879">
        <v>765822</v>
      </c>
      <c r="U879">
        <v>228316528</v>
      </c>
      <c r="V879" t="s">
        <v>834</v>
      </c>
    </row>
    <row r="880" spans="1:22" x14ac:dyDescent="0.3">
      <c r="A880">
        <v>202122</v>
      </c>
      <c r="B880" t="s">
        <v>820</v>
      </c>
      <c r="C880" t="s">
        <v>821</v>
      </c>
      <c r="D880" t="s">
        <v>822</v>
      </c>
      <c r="E880" t="s">
        <v>823</v>
      </c>
      <c r="F880" t="s">
        <v>866</v>
      </c>
      <c r="G880" t="s">
        <v>867</v>
      </c>
      <c r="H880" t="s">
        <v>872</v>
      </c>
      <c r="I880">
        <v>350</v>
      </c>
      <c r="J880" t="s">
        <v>873</v>
      </c>
      <c r="K880" t="s">
        <v>835</v>
      </c>
      <c r="L880" t="s">
        <v>836</v>
      </c>
      <c r="M880" t="s">
        <v>829</v>
      </c>
      <c r="N880" t="s">
        <v>829</v>
      </c>
      <c r="O880" t="s">
        <v>829</v>
      </c>
      <c r="P880" t="s">
        <v>829</v>
      </c>
      <c r="Q880" t="s">
        <v>829</v>
      </c>
      <c r="R880" t="s">
        <v>829</v>
      </c>
      <c r="S880">
        <v>197209490</v>
      </c>
      <c r="T880" t="s">
        <v>829</v>
      </c>
      <c r="U880" t="s">
        <v>829</v>
      </c>
      <c r="V880" t="s">
        <v>834</v>
      </c>
    </row>
    <row r="881" spans="1:22" x14ac:dyDescent="0.3">
      <c r="A881">
        <v>202223</v>
      </c>
      <c r="B881" t="s">
        <v>820</v>
      </c>
      <c r="C881" t="s">
        <v>821</v>
      </c>
      <c r="D881" t="s">
        <v>822</v>
      </c>
      <c r="E881" t="s">
        <v>823</v>
      </c>
      <c r="F881" t="s">
        <v>866</v>
      </c>
      <c r="G881" t="s">
        <v>867</v>
      </c>
      <c r="H881" t="s">
        <v>872</v>
      </c>
      <c r="I881">
        <v>350</v>
      </c>
      <c r="J881" t="s">
        <v>873</v>
      </c>
      <c r="K881" t="s">
        <v>835</v>
      </c>
      <c r="L881" t="s">
        <v>836</v>
      </c>
      <c r="M881" t="s">
        <v>829</v>
      </c>
      <c r="N881" t="s">
        <v>829</v>
      </c>
      <c r="O881" t="s">
        <v>829</v>
      </c>
      <c r="P881" t="s">
        <v>829</v>
      </c>
      <c r="Q881" t="s">
        <v>829</v>
      </c>
      <c r="R881" t="s">
        <v>829</v>
      </c>
      <c r="S881">
        <v>210035476</v>
      </c>
      <c r="T881" t="s">
        <v>829</v>
      </c>
      <c r="U881" t="s">
        <v>829</v>
      </c>
      <c r="V881" t="s">
        <v>834</v>
      </c>
    </row>
    <row r="882" spans="1:22" x14ac:dyDescent="0.3">
      <c r="A882">
        <v>202324</v>
      </c>
      <c r="B882" t="s">
        <v>820</v>
      </c>
      <c r="C882" t="s">
        <v>821</v>
      </c>
      <c r="D882" t="s">
        <v>822</v>
      </c>
      <c r="E882" t="s">
        <v>823</v>
      </c>
      <c r="F882" t="s">
        <v>866</v>
      </c>
      <c r="G882" t="s">
        <v>867</v>
      </c>
      <c r="H882" t="s">
        <v>872</v>
      </c>
      <c r="I882">
        <v>350</v>
      </c>
      <c r="J882" t="s">
        <v>873</v>
      </c>
      <c r="K882" t="s">
        <v>835</v>
      </c>
      <c r="L882" t="s">
        <v>836</v>
      </c>
      <c r="M882" t="s">
        <v>829</v>
      </c>
      <c r="N882" t="s">
        <v>829</v>
      </c>
      <c r="O882" t="s">
        <v>829</v>
      </c>
      <c r="P882" t="s">
        <v>829</v>
      </c>
      <c r="Q882" t="s">
        <v>829</v>
      </c>
      <c r="R882" t="s">
        <v>829</v>
      </c>
      <c r="S882">
        <v>224031023</v>
      </c>
      <c r="T882" t="s">
        <v>829</v>
      </c>
      <c r="U882" t="s">
        <v>829</v>
      </c>
      <c r="V882" t="s">
        <v>834</v>
      </c>
    </row>
    <row r="883" spans="1:22" x14ac:dyDescent="0.3">
      <c r="A883">
        <v>202122</v>
      </c>
      <c r="B883" t="s">
        <v>820</v>
      </c>
      <c r="C883" t="s">
        <v>821</v>
      </c>
      <c r="D883" t="s">
        <v>822</v>
      </c>
      <c r="E883" t="s">
        <v>823</v>
      </c>
      <c r="F883" t="s">
        <v>866</v>
      </c>
      <c r="G883" t="s">
        <v>867</v>
      </c>
      <c r="H883" t="s">
        <v>872</v>
      </c>
      <c r="I883">
        <v>350</v>
      </c>
      <c r="J883" t="s">
        <v>873</v>
      </c>
      <c r="K883" t="s">
        <v>835</v>
      </c>
      <c r="L883" t="s">
        <v>837</v>
      </c>
      <c r="M883" t="s">
        <v>829</v>
      </c>
      <c r="N883" t="s">
        <v>829</v>
      </c>
      <c r="O883" t="s">
        <v>829</v>
      </c>
      <c r="P883" t="s">
        <v>829</v>
      </c>
      <c r="Q883" t="s">
        <v>829</v>
      </c>
      <c r="R883" t="s">
        <v>829</v>
      </c>
      <c r="S883">
        <v>69479</v>
      </c>
      <c r="T883" t="s">
        <v>829</v>
      </c>
      <c r="U883" t="s">
        <v>829</v>
      </c>
      <c r="V883" t="s">
        <v>834</v>
      </c>
    </row>
    <row r="884" spans="1:22" x14ac:dyDescent="0.3">
      <c r="A884">
        <v>202223</v>
      </c>
      <c r="B884" t="s">
        <v>820</v>
      </c>
      <c r="C884" t="s">
        <v>821</v>
      </c>
      <c r="D884" t="s">
        <v>822</v>
      </c>
      <c r="E884" t="s">
        <v>823</v>
      </c>
      <c r="F884" t="s">
        <v>866</v>
      </c>
      <c r="G884" t="s">
        <v>867</v>
      </c>
      <c r="H884" t="s">
        <v>872</v>
      </c>
      <c r="I884">
        <v>350</v>
      </c>
      <c r="J884" t="s">
        <v>873</v>
      </c>
      <c r="K884" t="s">
        <v>835</v>
      </c>
      <c r="L884" t="s">
        <v>837</v>
      </c>
      <c r="M884" t="s">
        <v>829</v>
      </c>
      <c r="N884" t="s">
        <v>829</v>
      </c>
      <c r="O884" t="s">
        <v>829</v>
      </c>
      <c r="P884" t="s">
        <v>829</v>
      </c>
      <c r="Q884" t="s">
        <v>829</v>
      </c>
      <c r="R884" t="s">
        <v>829</v>
      </c>
      <c r="S884">
        <v>2656078</v>
      </c>
      <c r="T884" t="s">
        <v>829</v>
      </c>
      <c r="U884" t="s">
        <v>829</v>
      </c>
      <c r="V884">
        <v>0</v>
      </c>
    </row>
    <row r="885" spans="1:22" x14ac:dyDescent="0.3">
      <c r="A885">
        <v>202324</v>
      </c>
      <c r="B885" t="s">
        <v>820</v>
      </c>
      <c r="C885" t="s">
        <v>821</v>
      </c>
      <c r="D885" t="s">
        <v>822</v>
      </c>
      <c r="E885" t="s">
        <v>823</v>
      </c>
      <c r="F885" t="s">
        <v>866</v>
      </c>
      <c r="G885" t="s">
        <v>867</v>
      </c>
      <c r="H885" t="s">
        <v>872</v>
      </c>
      <c r="I885">
        <v>350</v>
      </c>
      <c r="J885" t="s">
        <v>873</v>
      </c>
      <c r="K885" t="s">
        <v>835</v>
      </c>
      <c r="L885" t="s">
        <v>837</v>
      </c>
      <c r="M885" t="s">
        <v>829</v>
      </c>
      <c r="N885" t="s">
        <v>829</v>
      </c>
      <c r="O885" t="s">
        <v>829</v>
      </c>
      <c r="P885" t="s">
        <v>829</v>
      </c>
      <c r="Q885" t="s">
        <v>829</v>
      </c>
      <c r="R885" t="s">
        <v>829</v>
      </c>
      <c r="S885">
        <v>1251839</v>
      </c>
      <c r="T885" t="s">
        <v>829</v>
      </c>
      <c r="U885" t="s">
        <v>829</v>
      </c>
      <c r="V885">
        <v>0</v>
      </c>
    </row>
    <row r="886" spans="1:22" x14ac:dyDescent="0.3">
      <c r="A886">
        <v>202122</v>
      </c>
      <c r="B886" t="s">
        <v>820</v>
      </c>
      <c r="C886" t="s">
        <v>821</v>
      </c>
      <c r="D886" t="s">
        <v>822</v>
      </c>
      <c r="E886" t="s">
        <v>823</v>
      </c>
      <c r="F886" t="s">
        <v>866</v>
      </c>
      <c r="G886" t="s">
        <v>867</v>
      </c>
      <c r="H886" t="s">
        <v>872</v>
      </c>
      <c r="I886">
        <v>350</v>
      </c>
      <c r="J886" t="s">
        <v>873</v>
      </c>
      <c r="K886" t="s">
        <v>835</v>
      </c>
      <c r="L886" t="s">
        <v>838</v>
      </c>
      <c r="M886" t="s">
        <v>829</v>
      </c>
      <c r="N886" t="s">
        <v>829</v>
      </c>
      <c r="O886" t="s">
        <v>829</v>
      </c>
      <c r="P886" t="s">
        <v>829</v>
      </c>
      <c r="Q886" t="s">
        <v>829</v>
      </c>
      <c r="R886" t="s">
        <v>829</v>
      </c>
      <c r="S886">
        <v>-16561106</v>
      </c>
      <c r="T886" t="s">
        <v>829</v>
      </c>
      <c r="U886" t="s">
        <v>829</v>
      </c>
      <c r="V886" t="s">
        <v>834</v>
      </c>
    </row>
    <row r="887" spans="1:22" x14ac:dyDescent="0.3">
      <c r="A887">
        <v>202223</v>
      </c>
      <c r="B887" t="s">
        <v>820</v>
      </c>
      <c r="C887" t="s">
        <v>821</v>
      </c>
      <c r="D887" t="s">
        <v>822</v>
      </c>
      <c r="E887" t="s">
        <v>823</v>
      </c>
      <c r="F887" t="s">
        <v>866</v>
      </c>
      <c r="G887" t="s">
        <v>867</v>
      </c>
      <c r="H887" t="s">
        <v>872</v>
      </c>
      <c r="I887">
        <v>350</v>
      </c>
      <c r="J887" t="s">
        <v>873</v>
      </c>
      <c r="K887" t="s">
        <v>835</v>
      </c>
      <c r="L887" t="s">
        <v>838</v>
      </c>
      <c r="M887" t="s">
        <v>829</v>
      </c>
      <c r="N887" t="s">
        <v>829</v>
      </c>
      <c r="O887" t="s">
        <v>829</v>
      </c>
      <c r="P887" t="s">
        <v>829</v>
      </c>
      <c r="Q887" t="s">
        <v>829</v>
      </c>
      <c r="R887" t="s">
        <v>829</v>
      </c>
      <c r="S887">
        <v>-18185629</v>
      </c>
      <c r="T887" t="s">
        <v>829</v>
      </c>
      <c r="U887" t="s">
        <v>829</v>
      </c>
      <c r="V887" t="s">
        <v>834</v>
      </c>
    </row>
    <row r="888" spans="1:22" x14ac:dyDescent="0.3">
      <c r="A888">
        <v>202324</v>
      </c>
      <c r="B888" t="s">
        <v>820</v>
      </c>
      <c r="C888" t="s">
        <v>821</v>
      </c>
      <c r="D888" t="s">
        <v>822</v>
      </c>
      <c r="E888" t="s">
        <v>823</v>
      </c>
      <c r="F888" t="s">
        <v>866</v>
      </c>
      <c r="G888" t="s">
        <v>867</v>
      </c>
      <c r="H888" t="s">
        <v>872</v>
      </c>
      <c r="I888">
        <v>350</v>
      </c>
      <c r="J888" t="s">
        <v>873</v>
      </c>
      <c r="K888" t="s">
        <v>835</v>
      </c>
      <c r="L888" t="s">
        <v>838</v>
      </c>
      <c r="M888" t="s">
        <v>829</v>
      </c>
      <c r="N888" t="s">
        <v>829</v>
      </c>
      <c r="O888" t="s">
        <v>829</v>
      </c>
      <c r="P888" t="s">
        <v>829</v>
      </c>
      <c r="Q888" t="s">
        <v>829</v>
      </c>
      <c r="R888" t="s">
        <v>829</v>
      </c>
      <c r="S888">
        <v>-13708903</v>
      </c>
      <c r="T888" t="s">
        <v>829</v>
      </c>
      <c r="U888" t="s">
        <v>829</v>
      </c>
      <c r="V888" t="s">
        <v>834</v>
      </c>
    </row>
    <row r="889" spans="1:22" x14ac:dyDescent="0.3">
      <c r="A889">
        <v>202122</v>
      </c>
      <c r="B889" t="s">
        <v>820</v>
      </c>
      <c r="C889" t="s">
        <v>821</v>
      </c>
      <c r="D889" t="s">
        <v>822</v>
      </c>
      <c r="E889" t="s">
        <v>823</v>
      </c>
      <c r="F889" t="s">
        <v>866</v>
      </c>
      <c r="G889" t="s">
        <v>867</v>
      </c>
      <c r="H889" t="s">
        <v>872</v>
      </c>
      <c r="I889">
        <v>350</v>
      </c>
      <c r="J889" t="s">
        <v>873</v>
      </c>
      <c r="K889" t="s">
        <v>835</v>
      </c>
      <c r="L889" t="s">
        <v>839</v>
      </c>
      <c r="M889" t="s">
        <v>829</v>
      </c>
      <c r="N889" t="s">
        <v>829</v>
      </c>
      <c r="O889" t="s">
        <v>829</v>
      </c>
      <c r="P889" t="s">
        <v>829</v>
      </c>
      <c r="Q889" t="s">
        <v>829</v>
      </c>
      <c r="R889" t="s">
        <v>829</v>
      </c>
      <c r="S889">
        <v>18185629</v>
      </c>
      <c r="T889" t="s">
        <v>829</v>
      </c>
      <c r="U889" t="s">
        <v>829</v>
      </c>
      <c r="V889" t="s">
        <v>834</v>
      </c>
    </row>
    <row r="890" spans="1:22" x14ac:dyDescent="0.3">
      <c r="A890">
        <v>202223</v>
      </c>
      <c r="B890" t="s">
        <v>820</v>
      </c>
      <c r="C890" t="s">
        <v>821</v>
      </c>
      <c r="D890" t="s">
        <v>822</v>
      </c>
      <c r="E890" t="s">
        <v>823</v>
      </c>
      <c r="F890" t="s">
        <v>866</v>
      </c>
      <c r="G890" t="s">
        <v>867</v>
      </c>
      <c r="H890" t="s">
        <v>872</v>
      </c>
      <c r="I890">
        <v>350</v>
      </c>
      <c r="J890" t="s">
        <v>873</v>
      </c>
      <c r="K890" t="s">
        <v>835</v>
      </c>
      <c r="L890" t="s">
        <v>839</v>
      </c>
      <c r="M890" t="s">
        <v>829</v>
      </c>
      <c r="N890" t="s">
        <v>829</v>
      </c>
      <c r="O890" t="s">
        <v>829</v>
      </c>
      <c r="P890" t="s">
        <v>829</v>
      </c>
      <c r="Q890" t="s">
        <v>829</v>
      </c>
      <c r="R890" t="s">
        <v>829</v>
      </c>
      <c r="S890">
        <v>13708903</v>
      </c>
      <c r="T890" t="s">
        <v>829</v>
      </c>
      <c r="U890" t="s">
        <v>829</v>
      </c>
      <c r="V890" t="s">
        <v>834</v>
      </c>
    </row>
    <row r="891" spans="1:22" x14ac:dyDescent="0.3">
      <c r="A891">
        <v>202324</v>
      </c>
      <c r="B891" t="s">
        <v>820</v>
      </c>
      <c r="C891" t="s">
        <v>821</v>
      </c>
      <c r="D891" t="s">
        <v>822</v>
      </c>
      <c r="E891" t="s">
        <v>823</v>
      </c>
      <c r="F891" t="s">
        <v>866</v>
      </c>
      <c r="G891" t="s">
        <v>867</v>
      </c>
      <c r="H891" t="s">
        <v>872</v>
      </c>
      <c r="I891">
        <v>350</v>
      </c>
      <c r="J891" t="s">
        <v>873</v>
      </c>
      <c r="K891" t="s">
        <v>835</v>
      </c>
      <c r="L891" t="s">
        <v>839</v>
      </c>
      <c r="M891" t="s">
        <v>829</v>
      </c>
      <c r="N891" t="s">
        <v>829</v>
      </c>
      <c r="O891" t="s">
        <v>829</v>
      </c>
      <c r="P891" t="s">
        <v>829</v>
      </c>
      <c r="Q891" t="s">
        <v>829</v>
      </c>
      <c r="R891" t="s">
        <v>829</v>
      </c>
      <c r="S891">
        <v>13697778</v>
      </c>
      <c r="T891" t="s">
        <v>829</v>
      </c>
      <c r="U891" t="s">
        <v>829</v>
      </c>
      <c r="V891" t="s">
        <v>834</v>
      </c>
    </row>
    <row r="892" spans="1:22" x14ac:dyDescent="0.3">
      <c r="A892">
        <v>202122</v>
      </c>
      <c r="B892" t="s">
        <v>820</v>
      </c>
      <c r="C892" t="s">
        <v>821</v>
      </c>
      <c r="D892" t="s">
        <v>822</v>
      </c>
      <c r="E892" t="s">
        <v>823</v>
      </c>
      <c r="F892" t="s">
        <v>866</v>
      </c>
      <c r="G892" t="s">
        <v>867</v>
      </c>
      <c r="H892" t="s">
        <v>872</v>
      </c>
      <c r="I892">
        <v>350</v>
      </c>
      <c r="J892" t="s">
        <v>873</v>
      </c>
      <c r="K892" t="s">
        <v>835</v>
      </c>
      <c r="L892" t="s">
        <v>840</v>
      </c>
      <c r="M892" t="s">
        <v>829</v>
      </c>
      <c r="N892" t="s">
        <v>829</v>
      </c>
      <c r="O892" t="s">
        <v>829</v>
      </c>
      <c r="P892" t="s">
        <v>829</v>
      </c>
      <c r="Q892" t="s">
        <v>829</v>
      </c>
      <c r="R892" t="s">
        <v>829</v>
      </c>
      <c r="S892">
        <v>0</v>
      </c>
      <c r="T892" t="s">
        <v>829</v>
      </c>
      <c r="U892" t="s">
        <v>829</v>
      </c>
      <c r="V892" t="s">
        <v>834</v>
      </c>
    </row>
    <row r="893" spans="1:22" x14ac:dyDescent="0.3">
      <c r="A893">
        <v>202223</v>
      </c>
      <c r="B893" t="s">
        <v>820</v>
      </c>
      <c r="C893" t="s">
        <v>821</v>
      </c>
      <c r="D893" t="s">
        <v>822</v>
      </c>
      <c r="E893" t="s">
        <v>823</v>
      </c>
      <c r="F893" t="s">
        <v>866</v>
      </c>
      <c r="G893" t="s">
        <v>867</v>
      </c>
      <c r="H893" t="s">
        <v>872</v>
      </c>
      <c r="I893">
        <v>350</v>
      </c>
      <c r="J893" t="s">
        <v>873</v>
      </c>
      <c r="K893" t="s">
        <v>835</v>
      </c>
      <c r="L893" t="s">
        <v>840</v>
      </c>
      <c r="M893" t="s">
        <v>829</v>
      </c>
      <c r="N893" t="s">
        <v>829</v>
      </c>
      <c r="O893" t="s">
        <v>829</v>
      </c>
      <c r="P893" t="s">
        <v>829</v>
      </c>
      <c r="Q893" t="s">
        <v>829</v>
      </c>
      <c r="R893" t="s">
        <v>829</v>
      </c>
      <c r="S893">
        <v>0</v>
      </c>
      <c r="T893" t="s">
        <v>829</v>
      </c>
      <c r="U893" t="s">
        <v>829</v>
      </c>
      <c r="V893" t="s">
        <v>834</v>
      </c>
    </row>
    <row r="894" spans="1:22" x14ac:dyDescent="0.3">
      <c r="A894">
        <v>202324</v>
      </c>
      <c r="B894" t="s">
        <v>820</v>
      </c>
      <c r="C894" t="s">
        <v>821</v>
      </c>
      <c r="D894" t="s">
        <v>822</v>
      </c>
      <c r="E894" t="s">
        <v>823</v>
      </c>
      <c r="F894" t="s">
        <v>866</v>
      </c>
      <c r="G894" t="s">
        <v>867</v>
      </c>
      <c r="H894" t="s">
        <v>872</v>
      </c>
      <c r="I894">
        <v>350</v>
      </c>
      <c r="J894" t="s">
        <v>873</v>
      </c>
      <c r="K894" t="s">
        <v>835</v>
      </c>
      <c r="L894" t="s">
        <v>840</v>
      </c>
      <c r="M894" t="s">
        <v>829</v>
      </c>
      <c r="N894" t="s">
        <v>829</v>
      </c>
      <c r="O894" t="s">
        <v>829</v>
      </c>
      <c r="P894" t="s">
        <v>829</v>
      </c>
      <c r="Q894" t="s">
        <v>829</v>
      </c>
      <c r="R894" t="s">
        <v>829</v>
      </c>
      <c r="S894">
        <v>0</v>
      </c>
      <c r="T894" t="s">
        <v>829</v>
      </c>
      <c r="U894" t="s">
        <v>829</v>
      </c>
      <c r="V894" t="s">
        <v>834</v>
      </c>
    </row>
    <row r="895" spans="1:22" x14ac:dyDescent="0.3">
      <c r="A895">
        <v>202122</v>
      </c>
      <c r="B895" t="s">
        <v>820</v>
      </c>
      <c r="C895" t="s">
        <v>821</v>
      </c>
      <c r="D895" t="s">
        <v>822</v>
      </c>
      <c r="E895" t="s">
        <v>823</v>
      </c>
      <c r="F895" t="s">
        <v>866</v>
      </c>
      <c r="G895" t="s">
        <v>867</v>
      </c>
      <c r="H895" t="s">
        <v>872</v>
      </c>
      <c r="I895">
        <v>350</v>
      </c>
      <c r="J895" t="s">
        <v>873</v>
      </c>
      <c r="K895" t="s">
        <v>835</v>
      </c>
      <c r="L895" t="s">
        <v>841</v>
      </c>
      <c r="M895" t="s">
        <v>829</v>
      </c>
      <c r="N895" t="s">
        <v>829</v>
      </c>
      <c r="O895" t="s">
        <v>829</v>
      </c>
      <c r="P895" t="s">
        <v>829</v>
      </c>
      <c r="Q895" t="s">
        <v>829</v>
      </c>
      <c r="R895" t="s">
        <v>829</v>
      </c>
      <c r="S895">
        <v>201660569</v>
      </c>
      <c r="T895" t="s">
        <v>829</v>
      </c>
      <c r="U895" t="s">
        <v>829</v>
      </c>
      <c r="V895" t="s">
        <v>834</v>
      </c>
    </row>
    <row r="896" spans="1:22" x14ac:dyDescent="0.3">
      <c r="A896">
        <v>202223</v>
      </c>
      <c r="B896" t="s">
        <v>820</v>
      </c>
      <c r="C896" t="s">
        <v>821</v>
      </c>
      <c r="D896" t="s">
        <v>822</v>
      </c>
      <c r="E896" t="s">
        <v>823</v>
      </c>
      <c r="F896" t="s">
        <v>866</v>
      </c>
      <c r="G896" t="s">
        <v>867</v>
      </c>
      <c r="H896" t="s">
        <v>872</v>
      </c>
      <c r="I896">
        <v>350</v>
      </c>
      <c r="J896" t="s">
        <v>873</v>
      </c>
      <c r="K896" t="s">
        <v>835</v>
      </c>
      <c r="L896" t="s">
        <v>841</v>
      </c>
      <c r="M896" t="s">
        <v>829</v>
      </c>
      <c r="N896" t="s">
        <v>829</v>
      </c>
      <c r="O896" t="s">
        <v>829</v>
      </c>
      <c r="P896" t="s">
        <v>829</v>
      </c>
      <c r="Q896" t="s">
        <v>829</v>
      </c>
      <c r="R896" t="s">
        <v>829</v>
      </c>
      <c r="S896">
        <v>211145987</v>
      </c>
      <c r="T896" t="s">
        <v>829</v>
      </c>
      <c r="U896" t="s">
        <v>829</v>
      </c>
      <c r="V896" t="s">
        <v>834</v>
      </c>
    </row>
    <row r="897" spans="1:22" x14ac:dyDescent="0.3">
      <c r="A897">
        <v>202324</v>
      </c>
      <c r="B897" t="s">
        <v>820</v>
      </c>
      <c r="C897" t="s">
        <v>821</v>
      </c>
      <c r="D897" t="s">
        <v>822</v>
      </c>
      <c r="E897" t="s">
        <v>823</v>
      </c>
      <c r="F897" t="s">
        <v>866</v>
      </c>
      <c r="G897" t="s">
        <v>867</v>
      </c>
      <c r="H897" t="s">
        <v>872</v>
      </c>
      <c r="I897">
        <v>350</v>
      </c>
      <c r="J897" t="s">
        <v>873</v>
      </c>
      <c r="K897" t="s">
        <v>835</v>
      </c>
      <c r="L897" t="s">
        <v>841</v>
      </c>
      <c r="M897" t="s">
        <v>829</v>
      </c>
      <c r="N897" t="s">
        <v>829</v>
      </c>
      <c r="O897" t="s">
        <v>829</v>
      </c>
      <c r="P897" t="s">
        <v>829</v>
      </c>
      <c r="Q897" t="s">
        <v>829</v>
      </c>
      <c r="R897" t="s">
        <v>829</v>
      </c>
      <c r="S897">
        <v>228316528</v>
      </c>
      <c r="T897" t="s">
        <v>829</v>
      </c>
      <c r="U897" t="s">
        <v>829</v>
      </c>
      <c r="V897" t="s">
        <v>834</v>
      </c>
    </row>
    <row r="898" spans="1:22" x14ac:dyDescent="0.3">
      <c r="A898">
        <v>202122</v>
      </c>
      <c r="B898" t="s">
        <v>820</v>
      </c>
      <c r="C898" t="s">
        <v>821</v>
      </c>
      <c r="D898" t="s">
        <v>822</v>
      </c>
      <c r="E898" t="s">
        <v>823</v>
      </c>
      <c r="F898" t="s">
        <v>866</v>
      </c>
      <c r="G898" t="s">
        <v>867</v>
      </c>
      <c r="H898" t="s">
        <v>872</v>
      </c>
      <c r="I898">
        <v>350</v>
      </c>
      <c r="J898" t="s">
        <v>873</v>
      </c>
      <c r="K898" t="s">
        <v>842</v>
      </c>
      <c r="L898" t="s">
        <v>238</v>
      </c>
      <c r="M898" t="s">
        <v>829</v>
      </c>
      <c r="N898" t="s">
        <v>829</v>
      </c>
      <c r="O898" t="s">
        <v>829</v>
      </c>
      <c r="P898" t="s">
        <v>829</v>
      </c>
      <c r="Q898" t="s">
        <v>829</v>
      </c>
      <c r="R898" t="s">
        <v>829</v>
      </c>
      <c r="S898">
        <v>304322</v>
      </c>
      <c r="T898">
        <v>135294</v>
      </c>
      <c r="U898">
        <v>169028</v>
      </c>
      <c r="V898">
        <v>3</v>
      </c>
    </row>
    <row r="899" spans="1:22" x14ac:dyDescent="0.3">
      <c r="A899">
        <v>202223</v>
      </c>
      <c r="B899" t="s">
        <v>820</v>
      </c>
      <c r="C899" t="s">
        <v>821</v>
      </c>
      <c r="D899" t="s">
        <v>822</v>
      </c>
      <c r="E899" t="s">
        <v>823</v>
      </c>
      <c r="F899" t="s">
        <v>866</v>
      </c>
      <c r="G899" t="s">
        <v>867</v>
      </c>
      <c r="H899" t="s">
        <v>872</v>
      </c>
      <c r="I899">
        <v>350</v>
      </c>
      <c r="J899" t="s">
        <v>873</v>
      </c>
      <c r="K899" t="s">
        <v>842</v>
      </c>
      <c r="L899" t="s">
        <v>238</v>
      </c>
      <c r="M899" t="s">
        <v>829</v>
      </c>
      <c r="N899" t="s">
        <v>829</v>
      </c>
      <c r="O899" t="s">
        <v>829</v>
      </c>
      <c r="P899" t="s">
        <v>829</v>
      </c>
      <c r="Q899" t="s">
        <v>829</v>
      </c>
      <c r="R899" t="s">
        <v>829</v>
      </c>
      <c r="S899">
        <v>406058</v>
      </c>
      <c r="T899">
        <v>148115</v>
      </c>
      <c r="U899">
        <v>257943</v>
      </c>
      <c r="V899">
        <v>5</v>
      </c>
    </row>
    <row r="900" spans="1:22" x14ac:dyDescent="0.3">
      <c r="A900">
        <v>202324</v>
      </c>
      <c r="B900" t="s">
        <v>820</v>
      </c>
      <c r="C900" t="s">
        <v>821</v>
      </c>
      <c r="D900" t="s">
        <v>822</v>
      </c>
      <c r="E900" t="s">
        <v>823</v>
      </c>
      <c r="F900" t="s">
        <v>866</v>
      </c>
      <c r="G900" t="s">
        <v>867</v>
      </c>
      <c r="H900" t="s">
        <v>872</v>
      </c>
      <c r="I900">
        <v>350</v>
      </c>
      <c r="J900" t="s">
        <v>873</v>
      </c>
      <c r="K900" t="s">
        <v>842</v>
      </c>
      <c r="L900" t="s">
        <v>238</v>
      </c>
      <c r="M900" t="s">
        <v>829</v>
      </c>
      <c r="N900" t="s">
        <v>829</v>
      </c>
      <c r="O900" t="s">
        <v>829</v>
      </c>
      <c r="P900" t="s">
        <v>829</v>
      </c>
      <c r="Q900" t="s">
        <v>829</v>
      </c>
      <c r="R900" t="s">
        <v>829</v>
      </c>
      <c r="S900">
        <v>476446</v>
      </c>
      <c r="T900">
        <v>175512</v>
      </c>
      <c r="U900">
        <v>300934</v>
      </c>
      <c r="V900">
        <v>5</v>
      </c>
    </row>
    <row r="901" spans="1:22" x14ac:dyDescent="0.3">
      <c r="A901">
        <v>202122</v>
      </c>
      <c r="B901" t="s">
        <v>820</v>
      </c>
      <c r="C901" t="s">
        <v>821</v>
      </c>
      <c r="D901" t="s">
        <v>822</v>
      </c>
      <c r="E901" t="s">
        <v>823</v>
      </c>
      <c r="F901" t="s">
        <v>866</v>
      </c>
      <c r="G901" t="s">
        <v>867</v>
      </c>
      <c r="H901" t="s">
        <v>872</v>
      </c>
      <c r="I901">
        <v>350</v>
      </c>
      <c r="J901" t="s">
        <v>873</v>
      </c>
      <c r="K901" t="s">
        <v>842</v>
      </c>
      <c r="L901" t="s">
        <v>240</v>
      </c>
      <c r="M901" t="s">
        <v>829</v>
      </c>
      <c r="N901" t="s">
        <v>829</v>
      </c>
      <c r="O901" t="s">
        <v>829</v>
      </c>
      <c r="P901" t="s">
        <v>829</v>
      </c>
      <c r="Q901" t="s">
        <v>829</v>
      </c>
      <c r="R901" t="s">
        <v>829</v>
      </c>
      <c r="S901">
        <v>465039</v>
      </c>
      <c r="T901">
        <v>0</v>
      </c>
      <c r="U901">
        <v>465039</v>
      </c>
      <c r="V901">
        <v>9</v>
      </c>
    </row>
    <row r="902" spans="1:22" x14ac:dyDescent="0.3">
      <c r="A902">
        <v>202223</v>
      </c>
      <c r="B902" t="s">
        <v>820</v>
      </c>
      <c r="C902" t="s">
        <v>821</v>
      </c>
      <c r="D902" t="s">
        <v>822</v>
      </c>
      <c r="E902" t="s">
        <v>823</v>
      </c>
      <c r="F902" t="s">
        <v>866</v>
      </c>
      <c r="G902" t="s">
        <v>867</v>
      </c>
      <c r="H902" t="s">
        <v>872</v>
      </c>
      <c r="I902">
        <v>350</v>
      </c>
      <c r="J902" t="s">
        <v>873</v>
      </c>
      <c r="K902" t="s">
        <v>842</v>
      </c>
      <c r="L902" t="s">
        <v>240</v>
      </c>
      <c r="M902" t="s">
        <v>829</v>
      </c>
      <c r="N902" t="s">
        <v>829</v>
      </c>
      <c r="O902" t="s">
        <v>829</v>
      </c>
      <c r="P902" t="s">
        <v>829</v>
      </c>
      <c r="Q902" t="s">
        <v>829</v>
      </c>
      <c r="R902" t="s">
        <v>829</v>
      </c>
      <c r="S902">
        <v>540747</v>
      </c>
      <c r="T902">
        <v>111410</v>
      </c>
      <c r="U902">
        <v>429337</v>
      </c>
      <c r="V902">
        <v>8</v>
      </c>
    </row>
    <row r="903" spans="1:22" x14ac:dyDescent="0.3">
      <c r="A903">
        <v>202324</v>
      </c>
      <c r="B903" t="s">
        <v>820</v>
      </c>
      <c r="C903" t="s">
        <v>821</v>
      </c>
      <c r="D903" t="s">
        <v>822</v>
      </c>
      <c r="E903" t="s">
        <v>823</v>
      </c>
      <c r="F903" t="s">
        <v>866</v>
      </c>
      <c r="G903" t="s">
        <v>867</v>
      </c>
      <c r="H903" t="s">
        <v>872</v>
      </c>
      <c r="I903">
        <v>350</v>
      </c>
      <c r="J903" t="s">
        <v>873</v>
      </c>
      <c r="K903" t="s">
        <v>842</v>
      </c>
      <c r="L903" t="s">
        <v>240</v>
      </c>
      <c r="M903" t="s">
        <v>829</v>
      </c>
      <c r="N903" t="s">
        <v>829</v>
      </c>
      <c r="O903" t="s">
        <v>829</v>
      </c>
      <c r="P903" t="s">
        <v>829</v>
      </c>
      <c r="Q903" t="s">
        <v>829</v>
      </c>
      <c r="R903" t="s">
        <v>829</v>
      </c>
      <c r="S903">
        <v>1279541</v>
      </c>
      <c r="T903">
        <v>123228</v>
      </c>
      <c r="U903">
        <v>1156313</v>
      </c>
      <c r="V903">
        <v>21</v>
      </c>
    </row>
    <row r="904" spans="1:22" x14ac:dyDescent="0.3">
      <c r="A904">
        <v>202122</v>
      </c>
      <c r="B904" t="s">
        <v>820</v>
      </c>
      <c r="C904" t="s">
        <v>821</v>
      </c>
      <c r="D904" t="s">
        <v>822</v>
      </c>
      <c r="E904" t="s">
        <v>823</v>
      </c>
      <c r="F904" t="s">
        <v>866</v>
      </c>
      <c r="G904" t="s">
        <v>867</v>
      </c>
      <c r="H904" t="s">
        <v>872</v>
      </c>
      <c r="I904">
        <v>350</v>
      </c>
      <c r="J904" t="s">
        <v>873</v>
      </c>
      <c r="K904" t="s">
        <v>842</v>
      </c>
      <c r="L904" t="s">
        <v>843</v>
      </c>
      <c r="M904" t="s">
        <v>829</v>
      </c>
      <c r="N904" t="s">
        <v>829</v>
      </c>
      <c r="O904" t="s">
        <v>829</v>
      </c>
      <c r="P904" t="s">
        <v>829</v>
      </c>
      <c r="Q904" t="s">
        <v>829</v>
      </c>
      <c r="R904" t="s">
        <v>829</v>
      </c>
      <c r="S904">
        <v>76400</v>
      </c>
      <c r="T904">
        <v>0</v>
      </c>
      <c r="U904">
        <v>76400</v>
      </c>
      <c r="V904">
        <v>1</v>
      </c>
    </row>
    <row r="905" spans="1:22" x14ac:dyDescent="0.3">
      <c r="A905">
        <v>202223</v>
      </c>
      <c r="B905" t="s">
        <v>820</v>
      </c>
      <c r="C905" t="s">
        <v>821</v>
      </c>
      <c r="D905" t="s">
        <v>822</v>
      </c>
      <c r="E905" t="s">
        <v>823</v>
      </c>
      <c r="F905" t="s">
        <v>866</v>
      </c>
      <c r="G905" t="s">
        <v>867</v>
      </c>
      <c r="H905" t="s">
        <v>872</v>
      </c>
      <c r="I905">
        <v>350</v>
      </c>
      <c r="J905" t="s">
        <v>873</v>
      </c>
      <c r="K905" t="s">
        <v>842</v>
      </c>
      <c r="L905" t="s">
        <v>843</v>
      </c>
      <c r="M905" t="s">
        <v>829</v>
      </c>
      <c r="N905" t="s">
        <v>829</v>
      </c>
      <c r="O905" t="s">
        <v>829</v>
      </c>
      <c r="P905" t="s">
        <v>829</v>
      </c>
      <c r="Q905" t="s">
        <v>829</v>
      </c>
      <c r="R905" t="s">
        <v>829</v>
      </c>
      <c r="S905">
        <v>16400</v>
      </c>
      <c r="T905">
        <v>0</v>
      </c>
      <c r="U905">
        <v>16400</v>
      </c>
      <c r="V905">
        <v>0</v>
      </c>
    </row>
    <row r="906" spans="1:22" x14ac:dyDescent="0.3">
      <c r="A906">
        <v>202324</v>
      </c>
      <c r="B906" t="s">
        <v>820</v>
      </c>
      <c r="C906" t="s">
        <v>821</v>
      </c>
      <c r="D906" t="s">
        <v>822</v>
      </c>
      <c r="E906" t="s">
        <v>823</v>
      </c>
      <c r="F906" t="s">
        <v>866</v>
      </c>
      <c r="G906" t="s">
        <v>867</v>
      </c>
      <c r="H906" t="s">
        <v>872</v>
      </c>
      <c r="I906">
        <v>350</v>
      </c>
      <c r="J906" t="s">
        <v>873</v>
      </c>
      <c r="K906" t="s">
        <v>842</v>
      </c>
      <c r="L906" t="s">
        <v>843</v>
      </c>
      <c r="M906" t="s">
        <v>829</v>
      </c>
      <c r="N906" t="s">
        <v>829</v>
      </c>
      <c r="O906" t="s">
        <v>829</v>
      </c>
      <c r="P906" t="s">
        <v>829</v>
      </c>
      <c r="Q906" t="s">
        <v>829</v>
      </c>
      <c r="R906" t="s">
        <v>829</v>
      </c>
      <c r="S906">
        <v>25075</v>
      </c>
      <c r="T906">
        <v>0</v>
      </c>
      <c r="U906">
        <v>25075</v>
      </c>
      <c r="V906">
        <v>0</v>
      </c>
    </row>
    <row r="907" spans="1:22" x14ac:dyDescent="0.3">
      <c r="A907">
        <v>202122</v>
      </c>
      <c r="B907" t="s">
        <v>820</v>
      </c>
      <c r="C907" t="s">
        <v>821</v>
      </c>
      <c r="D907" t="s">
        <v>822</v>
      </c>
      <c r="E907" t="s">
        <v>823</v>
      </c>
      <c r="F907" t="s">
        <v>866</v>
      </c>
      <c r="G907" t="s">
        <v>867</v>
      </c>
      <c r="H907" t="s">
        <v>872</v>
      </c>
      <c r="I907">
        <v>350</v>
      </c>
      <c r="J907" t="s">
        <v>873</v>
      </c>
      <c r="K907" t="s">
        <v>842</v>
      </c>
      <c r="L907" t="s">
        <v>249</v>
      </c>
      <c r="M907">
        <v>67096</v>
      </c>
      <c r="N907">
        <v>99047</v>
      </c>
      <c r="O907">
        <v>150168</v>
      </c>
      <c r="P907">
        <v>2466588</v>
      </c>
      <c r="Q907">
        <v>182119</v>
      </c>
      <c r="R907" t="s">
        <v>829</v>
      </c>
      <c r="S907">
        <v>2965018</v>
      </c>
      <c r="T907">
        <v>0</v>
      </c>
      <c r="U907">
        <v>2965018</v>
      </c>
      <c r="V907">
        <v>55</v>
      </c>
    </row>
    <row r="908" spans="1:22" x14ac:dyDescent="0.3">
      <c r="A908">
        <v>202223</v>
      </c>
      <c r="B908" t="s">
        <v>820</v>
      </c>
      <c r="C908" t="s">
        <v>821</v>
      </c>
      <c r="D908" t="s">
        <v>822</v>
      </c>
      <c r="E908" t="s">
        <v>823</v>
      </c>
      <c r="F908" t="s">
        <v>866</v>
      </c>
      <c r="G908" t="s">
        <v>867</v>
      </c>
      <c r="H908" t="s">
        <v>872</v>
      </c>
      <c r="I908">
        <v>350</v>
      </c>
      <c r="J908" t="s">
        <v>873</v>
      </c>
      <c r="K908" t="s">
        <v>842</v>
      </c>
      <c r="L908" t="s">
        <v>249</v>
      </c>
      <c r="M908">
        <v>88951</v>
      </c>
      <c r="N908">
        <v>131308</v>
      </c>
      <c r="O908">
        <v>199081</v>
      </c>
      <c r="P908">
        <v>3270004</v>
      </c>
      <c r="Q908">
        <v>241438</v>
      </c>
      <c r="R908" t="s">
        <v>829</v>
      </c>
      <c r="S908">
        <v>3930782</v>
      </c>
      <c r="T908">
        <v>145539</v>
      </c>
      <c r="U908">
        <v>3785243</v>
      </c>
      <c r="V908">
        <v>69</v>
      </c>
    </row>
    <row r="909" spans="1:22" x14ac:dyDescent="0.3">
      <c r="A909">
        <v>202324</v>
      </c>
      <c r="B909" t="s">
        <v>820</v>
      </c>
      <c r="C909" t="s">
        <v>821</v>
      </c>
      <c r="D909" t="s">
        <v>822</v>
      </c>
      <c r="E909" t="s">
        <v>823</v>
      </c>
      <c r="F909" t="s">
        <v>866</v>
      </c>
      <c r="G909" t="s">
        <v>867</v>
      </c>
      <c r="H909" t="s">
        <v>872</v>
      </c>
      <c r="I909">
        <v>350</v>
      </c>
      <c r="J909" t="s">
        <v>873</v>
      </c>
      <c r="K909" t="s">
        <v>842</v>
      </c>
      <c r="L909" t="s">
        <v>249</v>
      </c>
      <c r="M909">
        <v>107484</v>
      </c>
      <c r="N909">
        <v>158667</v>
      </c>
      <c r="O909">
        <v>240559</v>
      </c>
      <c r="P909">
        <v>3951309</v>
      </c>
      <c r="Q909">
        <v>291742</v>
      </c>
      <c r="R909" t="s">
        <v>829</v>
      </c>
      <c r="S909">
        <v>4749761</v>
      </c>
      <c r="T909">
        <v>206479</v>
      </c>
      <c r="U909">
        <v>4543282</v>
      </c>
      <c r="V909">
        <v>82</v>
      </c>
    </row>
    <row r="910" spans="1:22" x14ac:dyDescent="0.3">
      <c r="A910">
        <v>202122</v>
      </c>
      <c r="B910" t="s">
        <v>820</v>
      </c>
      <c r="C910" t="s">
        <v>821</v>
      </c>
      <c r="D910" t="s">
        <v>822</v>
      </c>
      <c r="E910" t="s">
        <v>823</v>
      </c>
      <c r="F910" t="s">
        <v>866</v>
      </c>
      <c r="G910" t="s">
        <v>867</v>
      </c>
      <c r="H910" t="s">
        <v>872</v>
      </c>
      <c r="I910">
        <v>350</v>
      </c>
      <c r="J910" t="s">
        <v>873</v>
      </c>
      <c r="K910" t="s">
        <v>842</v>
      </c>
      <c r="L910" t="s">
        <v>844</v>
      </c>
      <c r="M910">
        <v>0</v>
      </c>
      <c r="N910">
        <v>4052</v>
      </c>
      <c r="O910">
        <v>24021</v>
      </c>
      <c r="P910">
        <v>0</v>
      </c>
      <c r="Q910">
        <v>868</v>
      </c>
      <c r="R910" t="s">
        <v>829</v>
      </c>
      <c r="S910">
        <v>28941</v>
      </c>
      <c r="T910">
        <v>0</v>
      </c>
      <c r="U910">
        <v>28941</v>
      </c>
      <c r="V910">
        <v>1</v>
      </c>
    </row>
    <row r="911" spans="1:22" x14ac:dyDescent="0.3">
      <c r="A911">
        <v>202223</v>
      </c>
      <c r="B911" t="s">
        <v>820</v>
      </c>
      <c r="C911" t="s">
        <v>821</v>
      </c>
      <c r="D911" t="s">
        <v>822</v>
      </c>
      <c r="E911" t="s">
        <v>823</v>
      </c>
      <c r="F911" t="s">
        <v>866</v>
      </c>
      <c r="G911" t="s">
        <v>867</v>
      </c>
      <c r="H911" t="s">
        <v>872</v>
      </c>
      <c r="I911">
        <v>350</v>
      </c>
      <c r="J911" t="s">
        <v>873</v>
      </c>
      <c r="K911" t="s">
        <v>842</v>
      </c>
      <c r="L911" t="s">
        <v>844</v>
      </c>
      <c r="M911">
        <v>0</v>
      </c>
      <c r="N911">
        <v>6008</v>
      </c>
      <c r="O911">
        <v>35619</v>
      </c>
      <c r="P911">
        <v>0</v>
      </c>
      <c r="Q911">
        <v>1287</v>
      </c>
      <c r="R911" t="s">
        <v>829</v>
      </c>
      <c r="S911">
        <v>42914</v>
      </c>
      <c r="T911">
        <v>0</v>
      </c>
      <c r="U911">
        <v>42914</v>
      </c>
      <c r="V911">
        <v>1</v>
      </c>
    </row>
    <row r="912" spans="1:22" x14ac:dyDescent="0.3">
      <c r="A912">
        <v>202324</v>
      </c>
      <c r="B912" t="s">
        <v>820</v>
      </c>
      <c r="C912" t="s">
        <v>821</v>
      </c>
      <c r="D912" t="s">
        <v>822</v>
      </c>
      <c r="E912" t="s">
        <v>823</v>
      </c>
      <c r="F912" t="s">
        <v>866</v>
      </c>
      <c r="G912" t="s">
        <v>867</v>
      </c>
      <c r="H912" t="s">
        <v>872</v>
      </c>
      <c r="I912">
        <v>350</v>
      </c>
      <c r="J912" t="s">
        <v>873</v>
      </c>
      <c r="K912" t="s">
        <v>842</v>
      </c>
      <c r="L912" t="s">
        <v>844</v>
      </c>
      <c r="M912">
        <v>0</v>
      </c>
      <c r="N912">
        <v>8503</v>
      </c>
      <c r="O912">
        <v>50413</v>
      </c>
      <c r="P912">
        <v>0</v>
      </c>
      <c r="Q912">
        <v>1822</v>
      </c>
      <c r="R912" t="s">
        <v>829</v>
      </c>
      <c r="S912">
        <v>60738</v>
      </c>
      <c r="T912">
        <v>0</v>
      </c>
      <c r="U912">
        <v>60738</v>
      </c>
      <c r="V912">
        <v>1</v>
      </c>
    </row>
    <row r="913" spans="1:22" x14ac:dyDescent="0.3">
      <c r="A913">
        <v>202122</v>
      </c>
      <c r="B913" t="s">
        <v>820</v>
      </c>
      <c r="C913" t="s">
        <v>821</v>
      </c>
      <c r="D913" t="s">
        <v>822</v>
      </c>
      <c r="E913" t="s">
        <v>823</v>
      </c>
      <c r="F913" t="s">
        <v>866</v>
      </c>
      <c r="G913" t="s">
        <v>867</v>
      </c>
      <c r="H913" t="s">
        <v>872</v>
      </c>
      <c r="I913">
        <v>350</v>
      </c>
      <c r="J913" t="s">
        <v>873</v>
      </c>
      <c r="K913" t="s">
        <v>842</v>
      </c>
      <c r="L913" t="s">
        <v>251</v>
      </c>
      <c r="M913" t="s">
        <v>829</v>
      </c>
      <c r="N913" t="s">
        <v>829</v>
      </c>
      <c r="O913">
        <v>3195</v>
      </c>
      <c r="P913">
        <v>408968</v>
      </c>
      <c r="Q913">
        <v>0</v>
      </c>
      <c r="R913">
        <v>28756</v>
      </c>
      <c r="S913">
        <v>440919</v>
      </c>
      <c r="T913">
        <v>0</v>
      </c>
      <c r="U913">
        <v>440919</v>
      </c>
      <c r="V913">
        <v>8</v>
      </c>
    </row>
    <row r="914" spans="1:22" x14ac:dyDescent="0.3">
      <c r="A914">
        <v>202223</v>
      </c>
      <c r="B914" t="s">
        <v>820</v>
      </c>
      <c r="C914" t="s">
        <v>821</v>
      </c>
      <c r="D914" t="s">
        <v>822</v>
      </c>
      <c r="E914" t="s">
        <v>823</v>
      </c>
      <c r="F914" t="s">
        <v>866</v>
      </c>
      <c r="G914" t="s">
        <v>867</v>
      </c>
      <c r="H914" t="s">
        <v>872</v>
      </c>
      <c r="I914">
        <v>350</v>
      </c>
      <c r="J914" t="s">
        <v>873</v>
      </c>
      <c r="K914" t="s">
        <v>842</v>
      </c>
      <c r="L914" t="s">
        <v>251</v>
      </c>
      <c r="M914" t="s">
        <v>829</v>
      </c>
      <c r="N914" t="s">
        <v>829</v>
      </c>
      <c r="O914">
        <v>4236</v>
      </c>
      <c r="P914">
        <v>542177</v>
      </c>
      <c r="Q914">
        <v>0</v>
      </c>
      <c r="R914">
        <v>38122</v>
      </c>
      <c r="S914">
        <v>584535</v>
      </c>
      <c r="T914">
        <v>21643</v>
      </c>
      <c r="U914">
        <v>562892</v>
      </c>
      <c r="V914">
        <v>10</v>
      </c>
    </row>
    <row r="915" spans="1:22" x14ac:dyDescent="0.3">
      <c r="A915">
        <v>202324</v>
      </c>
      <c r="B915" t="s">
        <v>820</v>
      </c>
      <c r="C915" t="s">
        <v>821</v>
      </c>
      <c r="D915" t="s">
        <v>822</v>
      </c>
      <c r="E915" t="s">
        <v>823</v>
      </c>
      <c r="F915" t="s">
        <v>866</v>
      </c>
      <c r="G915" t="s">
        <v>867</v>
      </c>
      <c r="H915" t="s">
        <v>872</v>
      </c>
      <c r="I915">
        <v>350</v>
      </c>
      <c r="J915" t="s">
        <v>873</v>
      </c>
      <c r="K915" t="s">
        <v>842</v>
      </c>
      <c r="L915" t="s">
        <v>251</v>
      </c>
      <c r="M915" t="s">
        <v>829</v>
      </c>
      <c r="N915" t="s">
        <v>829</v>
      </c>
      <c r="O915">
        <v>5119</v>
      </c>
      <c r="P915">
        <v>655139</v>
      </c>
      <c r="Q915">
        <v>0</v>
      </c>
      <c r="R915">
        <v>46064</v>
      </c>
      <c r="S915">
        <v>706322</v>
      </c>
      <c r="T915">
        <v>30705</v>
      </c>
      <c r="U915">
        <v>675617</v>
      </c>
      <c r="V915">
        <v>12</v>
      </c>
    </row>
    <row r="916" spans="1:22" x14ac:dyDescent="0.3">
      <c r="A916">
        <v>202122</v>
      </c>
      <c r="B916" t="s">
        <v>820</v>
      </c>
      <c r="C916" t="s">
        <v>821</v>
      </c>
      <c r="D916" t="s">
        <v>822</v>
      </c>
      <c r="E916" t="s">
        <v>823</v>
      </c>
      <c r="F916" t="s">
        <v>866</v>
      </c>
      <c r="G916" t="s">
        <v>867</v>
      </c>
      <c r="H916" t="s">
        <v>872</v>
      </c>
      <c r="I916">
        <v>350</v>
      </c>
      <c r="J916" t="s">
        <v>873</v>
      </c>
      <c r="K916" t="s">
        <v>842</v>
      </c>
      <c r="L916" t="s">
        <v>253</v>
      </c>
      <c r="M916" t="s">
        <v>829</v>
      </c>
      <c r="N916" t="s">
        <v>829</v>
      </c>
      <c r="O916">
        <v>0</v>
      </c>
      <c r="P916">
        <v>0</v>
      </c>
      <c r="Q916">
        <v>0</v>
      </c>
      <c r="R916">
        <v>0</v>
      </c>
      <c r="S916">
        <v>0</v>
      </c>
      <c r="T916">
        <v>0</v>
      </c>
      <c r="U916">
        <v>0</v>
      </c>
      <c r="V916">
        <v>0</v>
      </c>
    </row>
    <row r="917" spans="1:22" x14ac:dyDescent="0.3">
      <c r="A917">
        <v>202223</v>
      </c>
      <c r="B917" t="s">
        <v>820</v>
      </c>
      <c r="C917" t="s">
        <v>821</v>
      </c>
      <c r="D917" t="s">
        <v>822</v>
      </c>
      <c r="E917" t="s">
        <v>823</v>
      </c>
      <c r="F917" t="s">
        <v>866</v>
      </c>
      <c r="G917" t="s">
        <v>867</v>
      </c>
      <c r="H917" t="s">
        <v>872</v>
      </c>
      <c r="I917">
        <v>350</v>
      </c>
      <c r="J917" t="s">
        <v>873</v>
      </c>
      <c r="K917" t="s">
        <v>842</v>
      </c>
      <c r="L917" t="s">
        <v>253</v>
      </c>
      <c r="M917" t="s">
        <v>829</v>
      </c>
      <c r="N917" t="s">
        <v>829</v>
      </c>
      <c r="O917">
        <v>0</v>
      </c>
      <c r="P917">
        <v>0</v>
      </c>
      <c r="Q917">
        <v>0</v>
      </c>
      <c r="R917">
        <v>0</v>
      </c>
      <c r="S917">
        <v>0</v>
      </c>
      <c r="T917">
        <v>0</v>
      </c>
      <c r="U917">
        <v>0</v>
      </c>
      <c r="V917">
        <v>0</v>
      </c>
    </row>
    <row r="918" spans="1:22" x14ac:dyDescent="0.3">
      <c r="A918">
        <v>202324</v>
      </c>
      <c r="B918" t="s">
        <v>820</v>
      </c>
      <c r="C918" t="s">
        <v>821</v>
      </c>
      <c r="D918" t="s">
        <v>822</v>
      </c>
      <c r="E918" t="s">
        <v>823</v>
      </c>
      <c r="F918" t="s">
        <v>866</v>
      </c>
      <c r="G918" t="s">
        <v>867</v>
      </c>
      <c r="H918" t="s">
        <v>872</v>
      </c>
      <c r="I918">
        <v>350</v>
      </c>
      <c r="J918" t="s">
        <v>873</v>
      </c>
      <c r="K918" t="s">
        <v>842</v>
      </c>
      <c r="L918" t="s">
        <v>253</v>
      </c>
      <c r="M918" t="s">
        <v>829</v>
      </c>
      <c r="N918" t="s">
        <v>829</v>
      </c>
      <c r="O918">
        <v>0</v>
      </c>
      <c r="P918">
        <v>0</v>
      </c>
      <c r="Q918">
        <v>0</v>
      </c>
      <c r="R918">
        <v>0</v>
      </c>
      <c r="S918">
        <v>0</v>
      </c>
      <c r="T918">
        <v>0</v>
      </c>
      <c r="U918">
        <v>0</v>
      </c>
      <c r="V918">
        <v>0</v>
      </c>
    </row>
    <row r="919" spans="1:22" x14ac:dyDescent="0.3">
      <c r="A919">
        <v>202122</v>
      </c>
      <c r="B919" t="s">
        <v>820</v>
      </c>
      <c r="C919" t="s">
        <v>821</v>
      </c>
      <c r="D919" t="s">
        <v>822</v>
      </c>
      <c r="E919" t="s">
        <v>823</v>
      </c>
      <c r="F919" t="s">
        <v>866</v>
      </c>
      <c r="G919" t="s">
        <v>867</v>
      </c>
      <c r="H919" t="s">
        <v>872</v>
      </c>
      <c r="I919">
        <v>350</v>
      </c>
      <c r="J919" t="s">
        <v>873</v>
      </c>
      <c r="K919" t="s">
        <v>842</v>
      </c>
      <c r="L919" t="s">
        <v>845</v>
      </c>
      <c r="M919" t="s">
        <v>829</v>
      </c>
      <c r="N919" t="s">
        <v>829</v>
      </c>
      <c r="O919">
        <v>0</v>
      </c>
      <c r="P919">
        <v>0</v>
      </c>
      <c r="Q919">
        <v>0</v>
      </c>
      <c r="R919">
        <v>0</v>
      </c>
      <c r="S919">
        <v>0</v>
      </c>
      <c r="T919">
        <v>0</v>
      </c>
      <c r="U919">
        <v>0</v>
      </c>
      <c r="V919">
        <v>0</v>
      </c>
    </row>
    <row r="920" spans="1:22" x14ac:dyDescent="0.3">
      <c r="A920">
        <v>202223</v>
      </c>
      <c r="B920" t="s">
        <v>820</v>
      </c>
      <c r="C920" t="s">
        <v>821</v>
      </c>
      <c r="D920" t="s">
        <v>822</v>
      </c>
      <c r="E920" t="s">
        <v>823</v>
      </c>
      <c r="F920" t="s">
        <v>866</v>
      </c>
      <c r="G920" t="s">
        <v>867</v>
      </c>
      <c r="H920" t="s">
        <v>872</v>
      </c>
      <c r="I920">
        <v>350</v>
      </c>
      <c r="J920" t="s">
        <v>873</v>
      </c>
      <c r="K920" t="s">
        <v>842</v>
      </c>
      <c r="L920" t="s">
        <v>845</v>
      </c>
      <c r="M920" t="s">
        <v>829</v>
      </c>
      <c r="N920" t="s">
        <v>829</v>
      </c>
      <c r="O920">
        <v>0</v>
      </c>
      <c r="P920">
        <v>0</v>
      </c>
      <c r="Q920">
        <v>0</v>
      </c>
      <c r="R920">
        <v>0</v>
      </c>
      <c r="S920">
        <v>0</v>
      </c>
      <c r="T920">
        <v>0</v>
      </c>
      <c r="U920">
        <v>0</v>
      </c>
      <c r="V920">
        <v>0</v>
      </c>
    </row>
    <row r="921" spans="1:22" x14ac:dyDescent="0.3">
      <c r="A921">
        <v>202324</v>
      </c>
      <c r="B921" t="s">
        <v>820</v>
      </c>
      <c r="C921" t="s">
        <v>821</v>
      </c>
      <c r="D921" t="s">
        <v>822</v>
      </c>
      <c r="E921" t="s">
        <v>823</v>
      </c>
      <c r="F921" t="s">
        <v>866</v>
      </c>
      <c r="G921" t="s">
        <v>867</v>
      </c>
      <c r="H921" t="s">
        <v>872</v>
      </c>
      <c r="I921">
        <v>350</v>
      </c>
      <c r="J921" t="s">
        <v>873</v>
      </c>
      <c r="K921" t="s">
        <v>842</v>
      </c>
      <c r="L921" t="s">
        <v>845</v>
      </c>
      <c r="M921" t="s">
        <v>829</v>
      </c>
      <c r="N921" t="s">
        <v>829</v>
      </c>
      <c r="O921">
        <v>0</v>
      </c>
      <c r="P921">
        <v>0</v>
      </c>
      <c r="Q921">
        <v>0</v>
      </c>
      <c r="R921">
        <v>0</v>
      </c>
      <c r="S921">
        <v>0</v>
      </c>
      <c r="T921">
        <v>0</v>
      </c>
      <c r="U921">
        <v>0</v>
      </c>
      <c r="V921">
        <v>0</v>
      </c>
    </row>
    <row r="922" spans="1:22" x14ac:dyDescent="0.3">
      <c r="A922">
        <v>202122</v>
      </c>
      <c r="B922" t="s">
        <v>820</v>
      </c>
      <c r="C922" t="s">
        <v>821</v>
      </c>
      <c r="D922" t="s">
        <v>822</v>
      </c>
      <c r="E922" t="s">
        <v>823</v>
      </c>
      <c r="F922" t="s">
        <v>852</v>
      </c>
      <c r="G922" t="s">
        <v>853</v>
      </c>
      <c r="H922" t="s">
        <v>874</v>
      </c>
      <c r="I922">
        <v>839</v>
      </c>
      <c r="J922" t="s">
        <v>875</v>
      </c>
      <c r="K922" t="s">
        <v>828</v>
      </c>
      <c r="L922" t="s">
        <v>336</v>
      </c>
      <c r="M922">
        <v>0</v>
      </c>
      <c r="N922">
        <v>0</v>
      </c>
      <c r="O922">
        <v>0</v>
      </c>
      <c r="P922">
        <v>6598193</v>
      </c>
      <c r="Q922">
        <v>475571</v>
      </c>
      <c r="R922" t="s">
        <v>829</v>
      </c>
      <c r="S922">
        <v>7073764</v>
      </c>
      <c r="T922" t="s">
        <v>829</v>
      </c>
      <c r="U922">
        <v>7073764</v>
      </c>
      <c r="V922">
        <v>873</v>
      </c>
    </row>
    <row r="923" spans="1:22" x14ac:dyDescent="0.3">
      <c r="A923">
        <v>202223</v>
      </c>
      <c r="B923" t="s">
        <v>820</v>
      </c>
      <c r="C923" t="s">
        <v>821</v>
      </c>
      <c r="D923" t="s">
        <v>822</v>
      </c>
      <c r="E923" t="s">
        <v>823</v>
      </c>
      <c r="F923" t="s">
        <v>852</v>
      </c>
      <c r="G923" t="s">
        <v>853</v>
      </c>
      <c r="H923" t="s">
        <v>874</v>
      </c>
      <c r="I923">
        <v>839</v>
      </c>
      <c r="J923" t="s">
        <v>875</v>
      </c>
      <c r="K923" t="s">
        <v>828</v>
      </c>
      <c r="L923" t="s">
        <v>336</v>
      </c>
      <c r="M923">
        <v>0</v>
      </c>
      <c r="N923">
        <v>152500</v>
      </c>
      <c r="O923">
        <v>75833</v>
      </c>
      <c r="P923">
        <v>6156897</v>
      </c>
      <c r="Q923">
        <v>554719</v>
      </c>
      <c r="R923" t="s">
        <v>829</v>
      </c>
      <c r="S923">
        <v>6939949</v>
      </c>
      <c r="T923" t="s">
        <v>829</v>
      </c>
      <c r="U923">
        <v>6939949</v>
      </c>
      <c r="V923">
        <v>856</v>
      </c>
    </row>
    <row r="924" spans="1:22" x14ac:dyDescent="0.3">
      <c r="A924">
        <v>202324</v>
      </c>
      <c r="B924" t="s">
        <v>820</v>
      </c>
      <c r="C924" t="s">
        <v>821</v>
      </c>
      <c r="D924" t="s">
        <v>822</v>
      </c>
      <c r="E924" t="s">
        <v>823</v>
      </c>
      <c r="F924" t="s">
        <v>852</v>
      </c>
      <c r="G924" t="s">
        <v>853</v>
      </c>
      <c r="H924" t="s">
        <v>874</v>
      </c>
      <c r="I924">
        <v>839</v>
      </c>
      <c r="J924" t="s">
        <v>875</v>
      </c>
      <c r="K924" t="s">
        <v>828</v>
      </c>
      <c r="L924" t="s">
        <v>336</v>
      </c>
      <c r="M924">
        <v>0</v>
      </c>
      <c r="N924">
        <v>0</v>
      </c>
      <c r="O924">
        <v>0</v>
      </c>
      <c r="P924">
        <v>7203345</v>
      </c>
      <c r="Q924">
        <v>480000</v>
      </c>
      <c r="R924" t="s">
        <v>829</v>
      </c>
      <c r="S924">
        <v>7683345</v>
      </c>
      <c r="T924" t="s">
        <v>829</v>
      </c>
      <c r="U924">
        <v>7683345</v>
      </c>
      <c r="V924">
        <v>993</v>
      </c>
    </row>
    <row r="925" spans="1:22" x14ac:dyDescent="0.3">
      <c r="A925">
        <v>202122</v>
      </c>
      <c r="B925" t="s">
        <v>820</v>
      </c>
      <c r="C925" t="s">
        <v>821</v>
      </c>
      <c r="D925" t="s">
        <v>822</v>
      </c>
      <c r="E925" t="s">
        <v>823</v>
      </c>
      <c r="F925" t="s">
        <v>852</v>
      </c>
      <c r="G925" t="s">
        <v>853</v>
      </c>
      <c r="H925" t="s">
        <v>874</v>
      </c>
      <c r="I925">
        <v>839</v>
      </c>
      <c r="J925" t="s">
        <v>875</v>
      </c>
      <c r="K925" t="s">
        <v>828</v>
      </c>
      <c r="L925" t="s">
        <v>235</v>
      </c>
      <c r="M925" t="s">
        <v>829</v>
      </c>
      <c r="N925">
        <v>0</v>
      </c>
      <c r="O925">
        <v>0</v>
      </c>
      <c r="P925" t="s">
        <v>829</v>
      </c>
      <c r="Q925" t="s">
        <v>829</v>
      </c>
      <c r="R925" t="s">
        <v>829</v>
      </c>
      <c r="S925">
        <v>0</v>
      </c>
      <c r="T925">
        <v>0</v>
      </c>
      <c r="U925">
        <v>0</v>
      </c>
      <c r="V925">
        <v>0</v>
      </c>
    </row>
    <row r="926" spans="1:22" x14ac:dyDescent="0.3">
      <c r="A926">
        <v>202223</v>
      </c>
      <c r="B926" t="s">
        <v>820</v>
      </c>
      <c r="C926" t="s">
        <v>821</v>
      </c>
      <c r="D926" t="s">
        <v>822</v>
      </c>
      <c r="E926" t="s">
        <v>823</v>
      </c>
      <c r="F926" t="s">
        <v>852</v>
      </c>
      <c r="G926" t="s">
        <v>853</v>
      </c>
      <c r="H926" t="s">
        <v>874</v>
      </c>
      <c r="I926">
        <v>839</v>
      </c>
      <c r="J926" t="s">
        <v>875</v>
      </c>
      <c r="K926" t="s">
        <v>828</v>
      </c>
      <c r="L926" t="s">
        <v>235</v>
      </c>
      <c r="M926" t="s">
        <v>829</v>
      </c>
      <c r="N926">
        <v>0</v>
      </c>
      <c r="O926">
        <v>0</v>
      </c>
      <c r="P926" t="s">
        <v>829</v>
      </c>
      <c r="Q926" t="s">
        <v>829</v>
      </c>
      <c r="R926" t="s">
        <v>829</v>
      </c>
      <c r="S926">
        <v>0</v>
      </c>
      <c r="T926">
        <v>0</v>
      </c>
      <c r="U926">
        <v>0</v>
      </c>
      <c r="V926">
        <v>0</v>
      </c>
    </row>
    <row r="927" spans="1:22" x14ac:dyDescent="0.3">
      <c r="A927">
        <v>202324</v>
      </c>
      <c r="B927" t="s">
        <v>820</v>
      </c>
      <c r="C927" t="s">
        <v>821</v>
      </c>
      <c r="D927" t="s">
        <v>822</v>
      </c>
      <c r="E927" t="s">
        <v>823</v>
      </c>
      <c r="F927" t="s">
        <v>852</v>
      </c>
      <c r="G927" t="s">
        <v>853</v>
      </c>
      <c r="H927" t="s">
        <v>874</v>
      </c>
      <c r="I927">
        <v>839</v>
      </c>
      <c r="J927" t="s">
        <v>875</v>
      </c>
      <c r="K927" t="s">
        <v>828</v>
      </c>
      <c r="L927" t="s">
        <v>235</v>
      </c>
      <c r="M927" t="s">
        <v>829</v>
      </c>
      <c r="N927">
        <v>0</v>
      </c>
      <c r="O927">
        <v>0</v>
      </c>
      <c r="P927" t="s">
        <v>829</v>
      </c>
      <c r="Q927" t="s">
        <v>829</v>
      </c>
      <c r="R927" t="s">
        <v>829</v>
      </c>
      <c r="S927">
        <v>0</v>
      </c>
      <c r="T927">
        <v>0</v>
      </c>
      <c r="U927">
        <v>0</v>
      </c>
      <c r="V927">
        <v>0</v>
      </c>
    </row>
    <row r="928" spans="1:22" x14ac:dyDescent="0.3">
      <c r="A928">
        <v>202122</v>
      </c>
      <c r="B928" t="s">
        <v>820</v>
      </c>
      <c r="C928" t="s">
        <v>821</v>
      </c>
      <c r="D928" t="s">
        <v>822</v>
      </c>
      <c r="E928" t="s">
        <v>823</v>
      </c>
      <c r="F928" t="s">
        <v>852</v>
      </c>
      <c r="G928" t="s">
        <v>853</v>
      </c>
      <c r="H928" t="s">
        <v>874</v>
      </c>
      <c r="I928">
        <v>839</v>
      </c>
      <c r="J928" t="s">
        <v>875</v>
      </c>
      <c r="K928" t="s">
        <v>828</v>
      </c>
      <c r="L928" t="s">
        <v>534</v>
      </c>
      <c r="M928">
        <v>0</v>
      </c>
      <c r="N928">
        <v>246302</v>
      </c>
      <c r="O928">
        <v>151164</v>
      </c>
      <c r="P928">
        <v>8333601</v>
      </c>
      <c r="Q928">
        <v>208385</v>
      </c>
      <c r="R928" t="s">
        <v>829</v>
      </c>
      <c r="S928">
        <v>8939451</v>
      </c>
      <c r="T928">
        <v>0</v>
      </c>
      <c r="U928">
        <v>8939451</v>
      </c>
      <c r="V928">
        <v>103</v>
      </c>
    </row>
    <row r="929" spans="1:22" x14ac:dyDescent="0.3">
      <c r="A929">
        <v>202223</v>
      </c>
      <c r="B929" t="s">
        <v>820</v>
      </c>
      <c r="C929" t="s">
        <v>821</v>
      </c>
      <c r="D929" t="s">
        <v>822</v>
      </c>
      <c r="E929" t="s">
        <v>823</v>
      </c>
      <c r="F929" t="s">
        <v>852</v>
      </c>
      <c r="G929" t="s">
        <v>853</v>
      </c>
      <c r="H929" t="s">
        <v>874</v>
      </c>
      <c r="I929">
        <v>839</v>
      </c>
      <c r="J929" t="s">
        <v>875</v>
      </c>
      <c r="K929" t="s">
        <v>828</v>
      </c>
      <c r="L929" t="s">
        <v>534</v>
      </c>
      <c r="M929">
        <v>0</v>
      </c>
      <c r="N929">
        <v>455032</v>
      </c>
      <c r="O929">
        <v>190098</v>
      </c>
      <c r="P929">
        <v>10860914</v>
      </c>
      <c r="Q929">
        <v>352874</v>
      </c>
      <c r="R929" t="s">
        <v>829</v>
      </c>
      <c r="S929">
        <v>11858918</v>
      </c>
      <c r="T929">
        <v>0</v>
      </c>
      <c r="U929">
        <v>11858918</v>
      </c>
      <c r="V929">
        <v>138</v>
      </c>
    </row>
    <row r="930" spans="1:22" x14ac:dyDescent="0.3">
      <c r="A930">
        <v>202324</v>
      </c>
      <c r="B930" t="s">
        <v>820</v>
      </c>
      <c r="C930" t="s">
        <v>821</v>
      </c>
      <c r="D930" t="s">
        <v>822</v>
      </c>
      <c r="E930" t="s">
        <v>823</v>
      </c>
      <c r="F930" t="s">
        <v>852</v>
      </c>
      <c r="G930" t="s">
        <v>853</v>
      </c>
      <c r="H930" t="s">
        <v>874</v>
      </c>
      <c r="I930">
        <v>839</v>
      </c>
      <c r="J930" t="s">
        <v>875</v>
      </c>
      <c r="K930" t="s">
        <v>828</v>
      </c>
      <c r="L930" t="s">
        <v>534</v>
      </c>
      <c r="M930">
        <v>0</v>
      </c>
      <c r="N930">
        <v>670175</v>
      </c>
      <c r="O930">
        <v>256318</v>
      </c>
      <c r="P930">
        <v>12911892</v>
      </c>
      <c r="Q930">
        <v>74281</v>
      </c>
      <c r="R930" t="s">
        <v>829</v>
      </c>
      <c r="S930">
        <v>13912666</v>
      </c>
      <c r="T930">
        <v>0</v>
      </c>
      <c r="U930">
        <v>13912666</v>
      </c>
      <c r="V930">
        <v>168</v>
      </c>
    </row>
    <row r="931" spans="1:22" x14ac:dyDescent="0.3">
      <c r="A931">
        <v>202122</v>
      </c>
      <c r="B931" t="s">
        <v>820</v>
      </c>
      <c r="C931" t="s">
        <v>821</v>
      </c>
      <c r="D931" t="s">
        <v>822</v>
      </c>
      <c r="E931" t="s">
        <v>823</v>
      </c>
      <c r="F931" t="s">
        <v>852</v>
      </c>
      <c r="G931" t="s">
        <v>853</v>
      </c>
      <c r="H931" t="s">
        <v>874</v>
      </c>
      <c r="I931">
        <v>839</v>
      </c>
      <c r="J931" t="s">
        <v>875</v>
      </c>
      <c r="K931" t="s">
        <v>828</v>
      </c>
      <c r="L931" t="s">
        <v>603</v>
      </c>
      <c r="M931" t="s">
        <v>829</v>
      </c>
      <c r="N931" t="s">
        <v>829</v>
      </c>
      <c r="O931" t="s">
        <v>829</v>
      </c>
      <c r="P931">
        <v>0</v>
      </c>
      <c r="Q931">
        <v>0</v>
      </c>
      <c r="R931">
        <v>0</v>
      </c>
      <c r="S931">
        <v>0</v>
      </c>
      <c r="T931">
        <v>0</v>
      </c>
      <c r="U931">
        <v>0</v>
      </c>
      <c r="V931">
        <v>0</v>
      </c>
    </row>
    <row r="932" spans="1:22" x14ac:dyDescent="0.3">
      <c r="A932">
        <v>202223</v>
      </c>
      <c r="B932" t="s">
        <v>820</v>
      </c>
      <c r="C932" t="s">
        <v>821</v>
      </c>
      <c r="D932" t="s">
        <v>822</v>
      </c>
      <c r="E932" t="s">
        <v>823</v>
      </c>
      <c r="F932" t="s">
        <v>852</v>
      </c>
      <c r="G932" t="s">
        <v>853</v>
      </c>
      <c r="H932" t="s">
        <v>874</v>
      </c>
      <c r="I932">
        <v>839</v>
      </c>
      <c r="J932" t="s">
        <v>875</v>
      </c>
      <c r="K932" t="s">
        <v>828</v>
      </c>
      <c r="L932" t="s">
        <v>603</v>
      </c>
      <c r="M932" t="s">
        <v>829</v>
      </c>
      <c r="N932" t="s">
        <v>829</v>
      </c>
      <c r="O932" t="s">
        <v>829</v>
      </c>
      <c r="P932">
        <v>0</v>
      </c>
      <c r="Q932">
        <v>0</v>
      </c>
      <c r="R932">
        <v>0</v>
      </c>
      <c r="S932">
        <v>0</v>
      </c>
      <c r="T932">
        <v>0</v>
      </c>
      <c r="U932">
        <v>0</v>
      </c>
      <c r="V932">
        <v>0</v>
      </c>
    </row>
    <row r="933" spans="1:22" x14ac:dyDescent="0.3">
      <c r="A933">
        <v>202324</v>
      </c>
      <c r="B933" t="s">
        <v>820</v>
      </c>
      <c r="C933" t="s">
        <v>821</v>
      </c>
      <c r="D933" t="s">
        <v>822</v>
      </c>
      <c r="E933" t="s">
        <v>823</v>
      </c>
      <c r="F933" t="s">
        <v>852</v>
      </c>
      <c r="G933" t="s">
        <v>853</v>
      </c>
      <c r="H933" t="s">
        <v>874</v>
      </c>
      <c r="I933">
        <v>839</v>
      </c>
      <c r="J933" t="s">
        <v>875</v>
      </c>
      <c r="K933" t="s">
        <v>828</v>
      </c>
      <c r="L933" t="s">
        <v>603</v>
      </c>
      <c r="M933" t="s">
        <v>829</v>
      </c>
      <c r="N933" t="s">
        <v>829</v>
      </c>
      <c r="O933" t="s">
        <v>829</v>
      </c>
      <c r="P933">
        <v>0</v>
      </c>
      <c r="Q933">
        <v>0</v>
      </c>
      <c r="R933">
        <v>0</v>
      </c>
      <c r="S933">
        <v>0</v>
      </c>
      <c r="T933">
        <v>0</v>
      </c>
      <c r="U933">
        <v>0</v>
      </c>
      <c r="V933">
        <v>0</v>
      </c>
    </row>
    <row r="934" spans="1:22" x14ac:dyDescent="0.3">
      <c r="A934">
        <v>202122</v>
      </c>
      <c r="B934" t="s">
        <v>820</v>
      </c>
      <c r="C934" t="s">
        <v>821</v>
      </c>
      <c r="D934" t="s">
        <v>822</v>
      </c>
      <c r="E934" t="s">
        <v>823</v>
      </c>
      <c r="F934" t="s">
        <v>852</v>
      </c>
      <c r="G934" t="s">
        <v>853</v>
      </c>
      <c r="H934" t="s">
        <v>874</v>
      </c>
      <c r="I934">
        <v>839</v>
      </c>
      <c r="J934" t="s">
        <v>875</v>
      </c>
      <c r="K934" t="s">
        <v>828</v>
      </c>
      <c r="L934" t="s">
        <v>606</v>
      </c>
      <c r="M934">
        <v>0</v>
      </c>
      <c r="N934">
        <v>0</v>
      </c>
      <c r="O934">
        <v>0</v>
      </c>
      <c r="P934">
        <v>0</v>
      </c>
      <c r="Q934">
        <v>0</v>
      </c>
      <c r="R934">
        <v>0</v>
      </c>
      <c r="S934">
        <v>0</v>
      </c>
      <c r="T934">
        <v>0</v>
      </c>
      <c r="U934">
        <v>0</v>
      </c>
      <c r="V934">
        <v>0</v>
      </c>
    </row>
    <row r="935" spans="1:22" x14ac:dyDescent="0.3">
      <c r="A935">
        <v>202223</v>
      </c>
      <c r="B935" t="s">
        <v>820</v>
      </c>
      <c r="C935" t="s">
        <v>821</v>
      </c>
      <c r="D935" t="s">
        <v>822</v>
      </c>
      <c r="E935" t="s">
        <v>823</v>
      </c>
      <c r="F935" t="s">
        <v>852</v>
      </c>
      <c r="G935" t="s">
        <v>853</v>
      </c>
      <c r="H935" t="s">
        <v>874</v>
      </c>
      <c r="I935">
        <v>839</v>
      </c>
      <c r="J935" t="s">
        <v>875</v>
      </c>
      <c r="K935" t="s">
        <v>828</v>
      </c>
      <c r="L935" t="s">
        <v>606</v>
      </c>
      <c r="M935">
        <v>0</v>
      </c>
      <c r="N935">
        <v>0</v>
      </c>
      <c r="O935">
        <v>0</v>
      </c>
      <c r="P935">
        <v>0</v>
      </c>
      <c r="Q935">
        <v>0</v>
      </c>
      <c r="R935">
        <v>0</v>
      </c>
      <c r="S935">
        <v>0</v>
      </c>
      <c r="T935">
        <v>0</v>
      </c>
      <c r="U935">
        <v>0</v>
      </c>
      <c r="V935">
        <v>0</v>
      </c>
    </row>
    <row r="936" spans="1:22" x14ac:dyDescent="0.3">
      <c r="A936">
        <v>202324</v>
      </c>
      <c r="B936" t="s">
        <v>820</v>
      </c>
      <c r="C936" t="s">
        <v>821</v>
      </c>
      <c r="D936" t="s">
        <v>822</v>
      </c>
      <c r="E936" t="s">
        <v>823</v>
      </c>
      <c r="F936" t="s">
        <v>852</v>
      </c>
      <c r="G936" t="s">
        <v>853</v>
      </c>
      <c r="H936" t="s">
        <v>874</v>
      </c>
      <c r="I936">
        <v>839</v>
      </c>
      <c r="J936" t="s">
        <v>875</v>
      </c>
      <c r="K936" t="s">
        <v>828</v>
      </c>
      <c r="L936" t="s">
        <v>606</v>
      </c>
      <c r="M936">
        <v>0</v>
      </c>
      <c r="N936">
        <v>0</v>
      </c>
      <c r="O936">
        <v>0</v>
      </c>
      <c r="P936">
        <v>0</v>
      </c>
      <c r="Q936">
        <v>0</v>
      </c>
      <c r="R936">
        <v>0</v>
      </c>
      <c r="S936">
        <v>0</v>
      </c>
      <c r="T936">
        <v>0</v>
      </c>
      <c r="U936">
        <v>0</v>
      </c>
      <c r="V936">
        <v>0</v>
      </c>
    </row>
    <row r="937" spans="1:22" x14ac:dyDescent="0.3">
      <c r="A937">
        <v>202122</v>
      </c>
      <c r="B937" t="s">
        <v>820</v>
      </c>
      <c r="C937" t="s">
        <v>821</v>
      </c>
      <c r="D937" t="s">
        <v>822</v>
      </c>
      <c r="E937" t="s">
        <v>823</v>
      </c>
      <c r="F937" t="s">
        <v>852</v>
      </c>
      <c r="G937" t="s">
        <v>853</v>
      </c>
      <c r="H937" t="s">
        <v>874</v>
      </c>
      <c r="I937">
        <v>839</v>
      </c>
      <c r="J937" t="s">
        <v>875</v>
      </c>
      <c r="K937" t="s">
        <v>828</v>
      </c>
      <c r="L937" t="s">
        <v>609</v>
      </c>
      <c r="M937" t="s">
        <v>829</v>
      </c>
      <c r="N937" t="s">
        <v>829</v>
      </c>
      <c r="O937" t="s">
        <v>829</v>
      </c>
      <c r="P937" t="s">
        <v>829</v>
      </c>
      <c r="Q937">
        <v>0</v>
      </c>
      <c r="R937" t="s">
        <v>829</v>
      </c>
      <c r="S937">
        <v>0</v>
      </c>
      <c r="T937">
        <v>0</v>
      </c>
      <c r="U937">
        <v>0</v>
      </c>
      <c r="V937">
        <v>0</v>
      </c>
    </row>
    <row r="938" spans="1:22" x14ac:dyDescent="0.3">
      <c r="A938">
        <v>202223</v>
      </c>
      <c r="B938" t="s">
        <v>820</v>
      </c>
      <c r="C938" t="s">
        <v>821</v>
      </c>
      <c r="D938" t="s">
        <v>822</v>
      </c>
      <c r="E938" t="s">
        <v>823</v>
      </c>
      <c r="F938" t="s">
        <v>852</v>
      </c>
      <c r="G938" t="s">
        <v>853</v>
      </c>
      <c r="H938" t="s">
        <v>874</v>
      </c>
      <c r="I938">
        <v>839</v>
      </c>
      <c r="J938" t="s">
        <v>875</v>
      </c>
      <c r="K938" t="s">
        <v>828</v>
      </c>
      <c r="L938" t="s">
        <v>609</v>
      </c>
      <c r="M938" t="s">
        <v>829</v>
      </c>
      <c r="N938" t="s">
        <v>829</v>
      </c>
      <c r="O938" t="s">
        <v>829</v>
      </c>
      <c r="P938" t="s">
        <v>829</v>
      </c>
      <c r="Q938">
        <v>0</v>
      </c>
      <c r="R938" t="s">
        <v>829</v>
      </c>
      <c r="S938">
        <v>0</v>
      </c>
      <c r="T938">
        <v>0</v>
      </c>
      <c r="U938">
        <v>0</v>
      </c>
      <c r="V938">
        <v>0</v>
      </c>
    </row>
    <row r="939" spans="1:22" x14ac:dyDescent="0.3">
      <c r="A939">
        <v>202122</v>
      </c>
      <c r="B939" t="s">
        <v>820</v>
      </c>
      <c r="C939" t="s">
        <v>821</v>
      </c>
      <c r="D939" t="s">
        <v>822</v>
      </c>
      <c r="E939" t="s">
        <v>823</v>
      </c>
      <c r="F939" t="s">
        <v>852</v>
      </c>
      <c r="G939" t="s">
        <v>853</v>
      </c>
      <c r="H939" t="s">
        <v>874</v>
      </c>
      <c r="I939">
        <v>839</v>
      </c>
      <c r="J939" t="s">
        <v>875</v>
      </c>
      <c r="K939" t="s">
        <v>828</v>
      </c>
      <c r="L939" t="s">
        <v>830</v>
      </c>
      <c r="M939">
        <v>0</v>
      </c>
      <c r="N939">
        <v>0</v>
      </c>
      <c r="O939">
        <v>0</v>
      </c>
      <c r="P939">
        <v>502081</v>
      </c>
      <c r="Q939">
        <v>130419</v>
      </c>
      <c r="R939">
        <v>0</v>
      </c>
      <c r="S939">
        <v>632500</v>
      </c>
      <c r="T939">
        <v>0</v>
      </c>
      <c r="U939">
        <v>632500</v>
      </c>
      <c r="V939">
        <v>7</v>
      </c>
    </row>
    <row r="940" spans="1:22" x14ac:dyDescent="0.3">
      <c r="A940">
        <v>202223</v>
      </c>
      <c r="B940" t="s">
        <v>820</v>
      </c>
      <c r="C940" t="s">
        <v>821</v>
      </c>
      <c r="D940" t="s">
        <v>822</v>
      </c>
      <c r="E940" t="s">
        <v>823</v>
      </c>
      <c r="F940" t="s">
        <v>852</v>
      </c>
      <c r="G940" t="s">
        <v>853</v>
      </c>
      <c r="H940" t="s">
        <v>874</v>
      </c>
      <c r="I940">
        <v>839</v>
      </c>
      <c r="J940" t="s">
        <v>875</v>
      </c>
      <c r="K940" t="s">
        <v>828</v>
      </c>
      <c r="L940" t="s">
        <v>830</v>
      </c>
      <c r="M940">
        <v>0</v>
      </c>
      <c r="N940">
        <v>43579</v>
      </c>
      <c r="O940">
        <v>28807</v>
      </c>
      <c r="P940">
        <v>1477</v>
      </c>
      <c r="Q940">
        <v>0</v>
      </c>
      <c r="R940">
        <v>0</v>
      </c>
      <c r="S940">
        <v>73863</v>
      </c>
      <c r="T940">
        <v>0</v>
      </c>
      <c r="U940">
        <v>73863</v>
      </c>
      <c r="V940">
        <v>1</v>
      </c>
    </row>
    <row r="941" spans="1:22" x14ac:dyDescent="0.3">
      <c r="A941">
        <v>202324</v>
      </c>
      <c r="B941" t="s">
        <v>820</v>
      </c>
      <c r="C941" t="s">
        <v>821</v>
      </c>
      <c r="D941" t="s">
        <v>822</v>
      </c>
      <c r="E941" t="s">
        <v>823</v>
      </c>
      <c r="F941" t="s">
        <v>852</v>
      </c>
      <c r="G941" t="s">
        <v>853</v>
      </c>
      <c r="H941" t="s">
        <v>874</v>
      </c>
      <c r="I941">
        <v>839</v>
      </c>
      <c r="J941" t="s">
        <v>875</v>
      </c>
      <c r="K941" t="s">
        <v>828</v>
      </c>
      <c r="L941" t="s">
        <v>830</v>
      </c>
      <c r="M941">
        <v>0</v>
      </c>
      <c r="N941">
        <v>59717</v>
      </c>
      <c r="O941">
        <v>39474</v>
      </c>
      <c r="P941">
        <v>2024</v>
      </c>
      <c r="Q941">
        <v>0</v>
      </c>
      <c r="R941">
        <v>0</v>
      </c>
      <c r="S941">
        <v>101216</v>
      </c>
      <c r="T941">
        <v>0</v>
      </c>
      <c r="U941">
        <v>101216</v>
      </c>
      <c r="V941">
        <v>1</v>
      </c>
    </row>
    <row r="942" spans="1:22" x14ac:dyDescent="0.3">
      <c r="A942">
        <v>202122</v>
      </c>
      <c r="B942" t="s">
        <v>820</v>
      </c>
      <c r="C942" t="s">
        <v>821</v>
      </c>
      <c r="D942" t="s">
        <v>822</v>
      </c>
      <c r="E942" t="s">
        <v>823</v>
      </c>
      <c r="F942" t="s">
        <v>852</v>
      </c>
      <c r="G942" t="s">
        <v>853</v>
      </c>
      <c r="H942" t="s">
        <v>874</v>
      </c>
      <c r="I942">
        <v>839</v>
      </c>
      <c r="J942" t="s">
        <v>875</v>
      </c>
      <c r="K942" t="s">
        <v>828</v>
      </c>
      <c r="L942" t="s">
        <v>537</v>
      </c>
      <c r="M942">
        <v>0</v>
      </c>
      <c r="N942">
        <v>2015259</v>
      </c>
      <c r="O942">
        <v>2044981</v>
      </c>
      <c r="P942">
        <v>5870480</v>
      </c>
      <c r="Q942">
        <v>556962</v>
      </c>
      <c r="R942">
        <v>1252880</v>
      </c>
      <c r="S942">
        <v>11740562</v>
      </c>
      <c r="T942">
        <v>0</v>
      </c>
      <c r="U942">
        <v>11740562</v>
      </c>
      <c r="V942">
        <v>136</v>
      </c>
    </row>
    <row r="943" spans="1:22" x14ac:dyDescent="0.3">
      <c r="A943">
        <v>202223</v>
      </c>
      <c r="B943" t="s">
        <v>820</v>
      </c>
      <c r="C943" t="s">
        <v>821</v>
      </c>
      <c r="D943" t="s">
        <v>822</v>
      </c>
      <c r="E943" t="s">
        <v>823</v>
      </c>
      <c r="F943" t="s">
        <v>852</v>
      </c>
      <c r="G943" t="s">
        <v>853</v>
      </c>
      <c r="H943" t="s">
        <v>874</v>
      </c>
      <c r="I943">
        <v>839</v>
      </c>
      <c r="J943" t="s">
        <v>875</v>
      </c>
      <c r="K943" t="s">
        <v>828</v>
      </c>
      <c r="L943" t="s">
        <v>537</v>
      </c>
      <c r="M943">
        <v>65018</v>
      </c>
      <c r="N943">
        <v>3242444</v>
      </c>
      <c r="O943">
        <v>2372166</v>
      </c>
      <c r="P943">
        <v>8555197</v>
      </c>
      <c r="Q943">
        <v>1175051</v>
      </c>
      <c r="R943">
        <v>1810581</v>
      </c>
      <c r="S943">
        <v>17220456</v>
      </c>
      <c r="T943">
        <v>0</v>
      </c>
      <c r="U943">
        <v>17220456</v>
      </c>
      <c r="V943">
        <v>200</v>
      </c>
    </row>
    <row r="944" spans="1:22" x14ac:dyDescent="0.3">
      <c r="A944">
        <v>202324</v>
      </c>
      <c r="B944" t="s">
        <v>820</v>
      </c>
      <c r="C944" t="s">
        <v>821</v>
      </c>
      <c r="D944" t="s">
        <v>822</v>
      </c>
      <c r="E944" t="s">
        <v>823</v>
      </c>
      <c r="F944" t="s">
        <v>852</v>
      </c>
      <c r="G944" t="s">
        <v>853</v>
      </c>
      <c r="H944" t="s">
        <v>874</v>
      </c>
      <c r="I944">
        <v>839</v>
      </c>
      <c r="J944" t="s">
        <v>875</v>
      </c>
      <c r="K944" t="s">
        <v>828</v>
      </c>
      <c r="L944" t="s">
        <v>537</v>
      </c>
      <c r="M944">
        <v>143350</v>
      </c>
      <c r="N944">
        <v>5582182</v>
      </c>
      <c r="O944">
        <v>3232977</v>
      </c>
      <c r="P944">
        <v>10069679</v>
      </c>
      <c r="Q944">
        <v>412506</v>
      </c>
      <c r="R944">
        <v>2838431</v>
      </c>
      <c r="S944">
        <v>22279125</v>
      </c>
      <c r="T944">
        <v>0</v>
      </c>
      <c r="U944">
        <v>22279125</v>
      </c>
      <c r="V944">
        <v>268</v>
      </c>
    </row>
    <row r="945" spans="1:22" x14ac:dyDescent="0.3">
      <c r="A945">
        <v>202122</v>
      </c>
      <c r="B945" t="s">
        <v>820</v>
      </c>
      <c r="C945" t="s">
        <v>821</v>
      </c>
      <c r="D945" t="s">
        <v>822</v>
      </c>
      <c r="E945" t="s">
        <v>823</v>
      </c>
      <c r="F945" t="s">
        <v>852</v>
      </c>
      <c r="G945" t="s">
        <v>853</v>
      </c>
      <c r="H945" t="s">
        <v>874</v>
      </c>
      <c r="I945">
        <v>839</v>
      </c>
      <c r="J945" t="s">
        <v>875</v>
      </c>
      <c r="K945" t="s">
        <v>828</v>
      </c>
      <c r="L945" t="s">
        <v>572</v>
      </c>
      <c r="M945">
        <v>48918</v>
      </c>
      <c r="N945">
        <v>0</v>
      </c>
      <c r="O945">
        <v>0</v>
      </c>
      <c r="P945">
        <v>17284512</v>
      </c>
      <c r="Q945">
        <v>3781410</v>
      </c>
      <c r="R945">
        <v>3171244</v>
      </c>
      <c r="S945">
        <v>24286084</v>
      </c>
      <c r="T945">
        <v>149080</v>
      </c>
      <c r="U945">
        <v>24137004</v>
      </c>
      <c r="V945">
        <v>279</v>
      </c>
    </row>
    <row r="946" spans="1:22" x14ac:dyDescent="0.3">
      <c r="A946">
        <v>202223</v>
      </c>
      <c r="B946" t="s">
        <v>820</v>
      </c>
      <c r="C946" t="s">
        <v>821</v>
      </c>
      <c r="D946" t="s">
        <v>822</v>
      </c>
      <c r="E946" t="s">
        <v>823</v>
      </c>
      <c r="F946" t="s">
        <v>852</v>
      </c>
      <c r="G946" t="s">
        <v>853</v>
      </c>
      <c r="H946" t="s">
        <v>874</v>
      </c>
      <c r="I946">
        <v>839</v>
      </c>
      <c r="J946" t="s">
        <v>875</v>
      </c>
      <c r="K946" t="s">
        <v>828</v>
      </c>
      <c r="L946" t="s">
        <v>572</v>
      </c>
      <c r="M946">
        <v>0</v>
      </c>
      <c r="N946">
        <v>132316</v>
      </c>
      <c r="O946">
        <v>250321</v>
      </c>
      <c r="P946">
        <v>19057005</v>
      </c>
      <c r="Q946">
        <v>62421</v>
      </c>
      <c r="R946">
        <v>0</v>
      </c>
      <c r="S946">
        <v>19502063</v>
      </c>
      <c r="T946">
        <v>0</v>
      </c>
      <c r="U946">
        <v>19502063</v>
      </c>
      <c r="V946">
        <v>227</v>
      </c>
    </row>
    <row r="947" spans="1:22" x14ac:dyDescent="0.3">
      <c r="A947">
        <v>202324</v>
      </c>
      <c r="B947" t="s">
        <v>820</v>
      </c>
      <c r="C947" t="s">
        <v>821</v>
      </c>
      <c r="D947" t="s">
        <v>822</v>
      </c>
      <c r="E947" t="s">
        <v>823</v>
      </c>
      <c r="F947" t="s">
        <v>852</v>
      </c>
      <c r="G947" t="s">
        <v>853</v>
      </c>
      <c r="H947" t="s">
        <v>874</v>
      </c>
      <c r="I947">
        <v>839</v>
      </c>
      <c r="J947" t="s">
        <v>875</v>
      </c>
      <c r="K947" t="s">
        <v>828</v>
      </c>
      <c r="L947" t="s">
        <v>572</v>
      </c>
      <c r="M947">
        <v>0</v>
      </c>
      <c r="N947">
        <v>12136</v>
      </c>
      <c r="O947">
        <v>258927</v>
      </c>
      <c r="P947">
        <v>23582882</v>
      </c>
      <c r="Q947">
        <v>3373335</v>
      </c>
      <c r="R947">
        <v>0</v>
      </c>
      <c r="S947">
        <v>27227281</v>
      </c>
      <c r="T947">
        <v>0</v>
      </c>
      <c r="U947">
        <v>27227281</v>
      </c>
      <c r="V947">
        <v>328</v>
      </c>
    </row>
    <row r="948" spans="1:22" x14ac:dyDescent="0.3">
      <c r="A948">
        <v>202122</v>
      </c>
      <c r="B948" t="s">
        <v>820</v>
      </c>
      <c r="C948" t="s">
        <v>821</v>
      </c>
      <c r="D948" t="s">
        <v>822</v>
      </c>
      <c r="E948" t="s">
        <v>823</v>
      </c>
      <c r="F948" t="s">
        <v>852</v>
      </c>
      <c r="G948" t="s">
        <v>853</v>
      </c>
      <c r="H948" t="s">
        <v>874</v>
      </c>
      <c r="I948">
        <v>839</v>
      </c>
      <c r="J948" t="s">
        <v>875</v>
      </c>
      <c r="K948" t="s">
        <v>828</v>
      </c>
      <c r="L948" t="s">
        <v>539</v>
      </c>
      <c r="M948">
        <v>0</v>
      </c>
      <c r="N948">
        <v>0</v>
      </c>
      <c r="O948">
        <v>0</v>
      </c>
      <c r="P948" t="s">
        <v>829</v>
      </c>
      <c r="Q948" t="s">
        <v>829</v>
      </c>
      <c r="R948" t="s">
        <v>829</v>
      </c>
      <c r="S948">
        <v>0</v>
      </c>
      <c r="T948">
        <v>0</v>
      </c>
      <c r="U948">
        <v>0</v>
      </c>
      <c r="V948">
        <v>0</v>
      </c>
    </row>
    <row r="949" spans="1:22" x14ac:dyDescent="0.3">
      <c r="A949">
        <v>202223</v>
      </c>
      <c r="B949" t="s">
        <v>820</v>
      </c>
      <c r="C949" t="s">
        <v>821</v>
      </c>
      <c r="D949" t="s">
        <v>822</v>
      </c>
      <c r="E949" t="s">
        <v>823</v>
      </c>
      <c r="F949" t="s">
        <v>852</v>
      </c>
      <c r="G949" t="s">
        <v>853</v>
      </c>
      <c r="H949" t="s">
        <v>874</v>
      </c>
      <c r="I949">
        <v>839</v>
      </c>
      <c r="J949" t="s">
        <v>875</v>
      </c>
      <c r="K949" t="s">
        <v>828</v>
      </c>
      <c r="L949" t="s">
        <v>539</v>
      </c>
      <c r="M949">
        <v>0</v>
      </c>
      <c r="N949">
        <v>61247</v>
      </c>
      <c r="O949">
        <v>116040</v>
      </c>
      <c r="P949" t="s">
        <v>829</v>
      </c>
      <c r="Q949" t="s">
        <v>829</v>
      </c>
      <c r="R949" t="s">
        <v>829</v>
      </c>
      <c r="S949">
        <v>177288</v>
      </c>
      <c r="T949">
        <v>0</v>
      </c>
      <c r="U949">
        <v>177288</v>
      </c>
      <c r="V949">
        <v>2</v>
      </c>
    </row>
    <row r="950" spans="1:22" x14ac:dyDescent="0.3">
      <c r="A950">
        <v>202324</v>
      </c>
      <c r="B950" t="s">
        <v>820</v>
      </c>
      <c r="C950" t="s">
        <v>821</v>
      </c>
      <c r="D950" t="s">
        <v>822</v>
      </c>
      <c r="E950" t="s">
        <v>823</v>
      </c>
      <c r="F950" t="s">
        <v>852</v>
      </c>
      <c r="G950" t="s">
        <v>853</v>
      </c>
      <c r="H950" t="s">
        <v>874</v>
      </c>
      <c r="I950">
        <v>839</v>
      </c>
      <c r="J950" t="s">
        <v>875</v>
      </c>
      <c r="K950" t="s">
        <v>828</v>
      </c>
      <c r="L950" t="s">
        <v>539</v>
      </c>
      <c r="M950">
        <v>0</v>
      </c>
      <c r="N950">
        <v>106928</v>
      </c>
      <c r="O950">
        <v>91322</v>
      </c>
      <c r="P950" t="s">
        <v>829</v>
      </c>
      <c r="Q950" t="s">
        <v>829</v>
      </c>
      <c r="R950" t="s">
        <v>829</v>
      </c>
      <c r="S950">
        <v>198250</v>
      </c>
      <c r="T950">
        <v>0</v>
      </c>
      <c r="U950">
        <v>198250</v>
      </c>
      <c r="V950">
        <v>2</v>
      </c>
    </row>
    <row r="951" spans="1:22" x14ac:dyDescent="0.3">
      <c r="A951">
        <v>202122</v>
      </c>
      <c r="B951" t="s">
        <v>820</v>
      </c>
      <c r="C951" t="s">
        <v>821</v>
      </c>
      <c r="D951" t="s">
        <v>822</v>
      </c>
      <c r="E951" t="s">
        <v>823</v>
      </c>
      <c r="F951" t="s">
        <v>852</v>
      </c>
      <c r="G951" t="s">
        <v>853</v>
      </c>
      <c r="H951" t="s">
        <v>874</v>
      </c>
      <c r="I951">
        <v>839</v>
      </c>
      <c r="J951" t="s">
        <v>875</v>
      </c>
      <c r="K951" t="s">
        <v>828</v>
      </c>
      <c r="L951" t="s">
        <v>541</v>
      </c>
      <c r="M951">
        <v>579183</v>
      </c>
      <c r="N951">
        <v>638495</v>
      </c>
      <c r="O951">
        <v>121618</v>
      </c>
      <c r="P951">
        <v>100000</v>
      </c>
      <c r="Q951">
        <v>0</v>
      </c>
      <c r="R951">
        <v>0</v>
      </c>
      <c r="S951">
        <v>1439296</v>
      </c>
      <c r="T951">
        <v>0</v>
      </c>
      <c r="U951">
        <v>1439296</v>
      </c>
      <c r="V951">
        <v>17</v>
      </c>
    </row>
    <row r="952" spans="1:22" x14ac:dyDescent="0.3">
      <c r="A952">
        <v>202223</v>
      </c>
      <c r="B952" t="s">
        <v>820</v>
      </c>
      <c r="C952" t="s">
        <v>821</v>
      </c>
      <c r="D952" t="s">
        <v>822</v>
      </c>
      <c r="E952" t="s">
        <v>823</v>
      </c>
      <c r="F952" t="s">
        <v>852</v>
      </c>
      <c r="G952" t="s">
        <v>853</v>
      </c>
      <c r="H952" t="s">
        <v>874</v>
      </c>
      <c r="I952">
        <v>839</v>
      </c>
      <c r="J952" t="s">
        <v>875</v>
      </c>
      <c r="K952" t="s">
        <v>828</v>
      </c>
      <c r="L952" t="s">
        <v>541</v>
      </c>
      <c r="M952">
        <v>614919</v>
      </c>
      <c r="N952">
        <v>812069</v>
      </c>
      <c r="O952">
        <v>536792</v>
      </c>
      <c r="P952">
        <v>127528</v>
      </c>
      <c r="Q952">
        <v>0</v>
      </c>
      <c r="R952">
        <v>0</v>
      </c>
      <c r="S952">
        <v>2091307</v>
      </c>
      <c r="T952">
        <v>0</v>
      </c>
      <c r="U952">
        <v>2091307</v>
      </c>
      <c r="V952">
        <v>24</v>
      </c>
    </row>
    <row r="953" spans="1:22" x14ac:dyDescent="0.3">
      <c r="A953">
        <v>202324</v>
      </c>
      <c r="B953" t="s">
        <v>820</v>
      </c>
      <c r="C953" t="s">
        <v>821</v>
      </c>
      <c r="D953" t="s">
        <v>822</v>
      </c>
      <c r="E953" t="s">
        <v>823</v>
      </c>
      <c r="F953" t="s">
        <v>852</v>
      </c>
      <c r="G953" t="s">
        <v>853</v>
      </c>
      <c r="H953" t="s">
        <v>874</v>
      </c>
      <c r="I953">
        <v>839</v>
      </c>
      <c r="J953" t="s">
        <v>875</v>
      </c>
      <c r="K953" t="s">
        <v>828</v>
      </c>
      <c r="L953" t="s">
        <v>541</v>
      </c>
      <c r="M953">
        <v>646343</v>
      </c>
      <c r="N953">
        <v>1218257</v>
      </c>
      <c r="O953">
        <v>805289</v>
      </c>
      <c r="P953">
        <v>141297</v>
      </c>
      <c r="Q953">
        <v>0</v>
      </c>
      <c r="R953">
        <v>0</v>
      </c>
      <c r="S953">
        <v>2811186</v>
      </c>
      <c r="T953">
        <v>0</v>
      </c>
      <c r="U953">
        <v>2811186</v>
      </c>
      <c r="V953">
        <v>34</v>
      </c>
    </row>
    <row r="954" spans="1:22" x14ac:dyDescent="0.3">
      <c r="A954">
        <v>202122</v>
      </c>
      <c r="B954" t="s">
        <v>820</v>
      </c>
      <c r="C954" t="s">
        <v>821</v>
      </c>
      <c r="D954" t="s">
        <v>822</v>
      </c>
      <c r="E954" t="s">
        <v>823</v>
      </c>
      <c r="F954" t="s">
        <v>852</v>
      </c>
      <c r="G954" t="s">
        <v>853</v>
      </c>
      <c r="H954" t="s">
        <v>874</v>
      </c>
      <c r="I954">
        <v>839</v>
      </c>
      <c r="J954" t="s">
        <v>875</v>
      </c>
      <c r="K954" t="s">
        <v>828</v>
      </c>
      <c r="L954" t="s">
        <v>831</v>
      </c>
      <c r="M954" t="s">
        <v>829</v>
      </c>
      <c r="N954" t="s">
        <v>829</v>
      </c>
      <c r="O954" t="s">
        <v>829</v>
      </c>
      <c r="P954">
        <v>0</v>
      </c>
      <c r="Q954">
        <v>0</v>
      </c>
      <c r="R954" t="s">
        <v>829</v>
      </c>
      <c r="S954">
        <v>0</v>
      </c>
      <c r="T954">
        <v>0</v>
      </c>
      <c r="U954">
        <v>0</v>
      </c>
      <c r="V954">
        <v>0</v>
      </c>
    </row>
    <row r="955" spans="1:22" x14ac:dyDescent="0.3">
      <c r="A955">
        <v>202223</v>
      </c>
      <c r="B955" t="s">
        <v>820</v>
      </c>
      <c r="C955" t="s">
        <v>821</v>
      </c>
      <c r="D955" t="s">
        <v>822</v>
      </c>
      <c r="E955" t="s">
        <v>823</v>
      </c>
      <c r="F955" t="s">
        <v>852</v>
      </c>
      <c r="G955" t="s">
        <v>853</v>
      </c>
      <c r="H955" t="s">
        <v>874</v>
      </c>
      <c r="I955">
        <v>839</v>
      </c>
      <c r="J955" t="s">
        <v>875</v>
      </c>
      <c r="K955" t="s">
        <v>828</v>
      </c>
      <c r="L955" t="s">
        <v>831</v>
      </c>
      <c r="M955" t="s">
        <v>829</v>
      </c>
      <c r="N955" t="s">
        <v>829</v>
      </c>
      <c r="O955" t="s">
        <v>829</v>
      </c>
      <c r="P955">
        <v>0</v>
      </c>
      <c r="Q955">
        <v>58431</v>
      </c>
      <c r="R955" t="s">
        <v>829</v>
      </c>
      <c r="S955">
        <v>58431</v>
      </c>
      <c r="T955">
        <v>0</v>
      </c>
      <c r="U955">
        <v>58431</v>
      </c>
      <c r="V955">
        <v>1</v>
      </c>
    </row>
    <row r="956" spans="1:22" x14ac:dyDescent="0.3">
      <c r="A956">
        <v>202324</v>
      </c>
      <c r="B956" t="s">
        <v>820</v>
      </c>
      <c r="C956" t="s">
        <v>821</v>
      </c>
      <c r="D956" t="s">
        <v>822</v>
      </c>
      <c r="E956" t="s">
        <v>823</v>
      </c>
      <c r="F956" t="s">
        <v>852</v>
      </c>
      <c r="G956" t="s">
        <v>853</v>
      </c>
      <c r="H956" t="s">
        <v>874</v>
      </c>
      <c r="I956">
        <v>839</v>
      </c>
      <c r="J956" t="s">
        <v>875</v>
      </c>
      <c r="K956" t="s">
        <v>828</v>
      </c>
      <c r="L956" t="s">
        <v>831</v>
      </c>
      <c r="M956" t="s">
        <v>829</v>
      </c>
      <c r="N956" t="s">
        <v>829</v>
      </c>
      <c r="O956" t="s">
        <v>829</v>
      </c>
      <c r="P956">
        <v>0</v>
      </c>
      <c r="Q956">
        <v>25823</v>
      </c>
      <c r="R956" t="s">
        <v>829</v>
      </c>
      <c r="S956">
        <v>25823</v>
      </c>
      <c r="T956">
        <v>0</v>
      </c>
      <c r="U956">
        <v>25823</v>
      </c>
      <c r="V956">
        <v>0</v>
      </c>
    </row>
    <row r="957" spans="1:22" x14ac:dyDescent="0.3">
      <c r="A957">
        <v>202122</v>
      </c>
      <c r="B957" t="s">
        <v>820</v>
      </c>
      <c r="C957" t="s">
        <v>821</v>
      </c>
      <c r="D957" t="s">
        <v>822</v>
      </c>
      <c r="E957" t="s">
        <v>823</v>
      </c>
      <c r="F957" t="s">
        <v>852</v>
      </c>
      <c r="G957" t="s">
        <v>853</v>
      </c>
      <c r="H957" t="s">
        <v>874</v>
      </c>
      <c r="I957">
        <v>839</v>
      </c>
      <c r="J957" t="s">
        <v>875</v>
      </c>
      <c r="K957" t="s">
        <v>828</v>
      </c>
      <c r="L957" t="s">
        <v>832</v>
      </c>
      <c r="M957">
        <v>0</v>
      </c>
      <c r="N957">
        <v>0</v>
      </c>
      <c r="O957">
        <v>0</v>
      </c>
      <c r="P957">
        <v>0</v>
      </c>
      <c r="Q957">
        <v>340209</v>
      </c>
      <c r="R957">
        <v>0</v>
      </c>
      <c r="S957">
        <v>340209</v>
      </c>
      <c r="T957">
        <v>0</v>
      </c>
      <c r="U957">
        <v>340209</v>
      </c>
      <c r="V957">
        <v>4</v>
      </c>
    </row>
    <row r="958" spans="1:22" x14ac:dyDescent="0.3">
      <c r="A958">
        <v>202223</v>
      </c>
      <c r="B958" t="s">
        <v>820</v>
      </c>
      <c r="C958" t="s">
        <v>821</v>
      </c>
      <c r="D958" t="s">
        <v>822</v>
      </c>
      <c r="E958" t="s">
        <v>823</v>
      </c>
      <c r="F958" t="s">
        <v>852</v>
      </c>
      <c r="G958" t="s">
        <v>853</v>
      </c>
      <c r="H958" t="s">
        <v>874</v>
      </c>
      <c r="I958">
        <v>839</v>
      </c>
      <c r="J958" t="s">
        <v>875</v>
      </c>
      <c r="K958" t="s">
        <v>828</v>
      </c>
      <c r="L958" t="s">
        <v>832</v>
      </c>
      <c r="M958">
        <v>0</v>
      </c>
      <c r="N958">
        <v>0</v>
      </c>
      <c r="O958">
        <v>0</v>
      </c>
      <c r="P958">
        <v>0</v>
      </c>
      <c r="Q958">
        <v>4777526</v>
      </c>
      <c r="R958">
        <v>0</v>
      </c>
      <c r="S958">
        <v>4777526</v>
      </c>
      <c r="T958">
        <v>0</v>
      </c>
      <c r="U958">
        <v>4777526</v>
      </c>
      <c r="V958">
        <v>56</v>
      </c>
    </row>
    <row r="959" spans="1:22" x14ac:dyDescent="0.3">
      <c r="A959">
        <v>202324</v>
      </c>
      <c r="B959" t="s">
        <v>820</v>
      </c>
      <c r="C959" t="s">
        <v>821</v>
      </c>
      <c r="D959" t="s">
        <v>822</v>
      </c>
      <c r="E959" t="s">
        <v>823</v>
      </c>
      <c r="F959" t="s">
        <v>852</v>
      </c>
      <c r="G959" t="s">
        <v>853</v>
      </c>
      <c r="H959" t="s">
        <v>874</v>
      </c>
      <c r="I959">
        <v>839</v>
      </c>
      <c r="J959" t="s">
        <v>875</v>
      </c>
      <c r="K959" t="s">
        <v>828</v>
      </c>
      <c r="L959" t="s">
        <v>832</v>
      </c>
      <c r="M959">
        <v>0</v>
      </c>
      <c r="N959">
        <v>0</v>
      </c>
      <c r="O959">
        <v>0</v>
      </c>
      <c r="P959">
        <v>0</v>
      </c>
      <c r="Q959">
        <v>6571918</v>
      </c>
      <c r="R959">
        <v>0</v>
      </c>
      <c r="S959">
        <v>6571918</v>
      </c>
      <c r="T959">
        <v>0</v>
      </c>
      <c r="U959">
        <v>6571918</v>
      </c>
      <c r="V959">
        <v>79</v>
      </c>
    </row>
    <row r="960" spans="1:22" x14ac:dyDescent="0.3">
      <c r="A960">
        <v>202122</v>
      </c>
      <c r="B960" t="s">
        <v>820</v>
      </c>
      <c r="C960" t="s">
        <v>821</v>
      </c>
      <c r="D960" t="s">
        <v>822</v>
      </c>
      <c r="E960" t="s">
        <v>823</v>
      </c>
      <c r="F960" t="s">
        <v>852</v>
      </c>
      <c r="G960" t="s">
        <v>853</v>
      </c>
      <c r="H960" t="s">
        <v>874</v>
      </c>
      <c r="I960">
        <v>839</v>
      </c>
      <c r="J960" t="s">
        <v>875</v>
      </c>
      <c r="K960" t="s">
        <v>828</v>
      </c>
      <c r="L960" t="s">
        <v>544</v>
      </c>
      <c r="M960">
        <v>0</v>
      </c>
      <c r="N960">
        <v>627809</v>
      </c>
      <c r="O960">
        <v>119583</v>
      </c>
      <c r="P960">
        <v>0</v>
      </c>
      <c r="Q960">
        <v>0</v>
      </c>
      <c r="R960">
        <v>0</v>
      </c>
      <c r="S960">
        <v>747391</v>
      </c>
      <c r="T960">
        <v>0</v>
      </c>
      <c r="U960">
        <v>747391</v>
      </c>
      <c r="V960">
        <v>9</v>
      </c>
    </row>
    <row r="961" spans="1:22" x14ac:dyDescent="0.3">
      <c r="A961">
        <v>202223</v>
      </c>
      <c r="B961" t="s">
        <v>820</v>
      </c>
      <c r="C961" t="s">
        <v>821</v>
      </c>
      <c r="D961" t="s">
        <v>822</v>
      </c>
      <c r="E961" t="s">
        <v>823</v>
      </c>
      <c r="F961" t="s">
        <v>852</v>
      </c>
      <c r="G961" t="s">
        <v>853</v>
      </c>
      <c r="H961" t="s">
        <v>874</v>
      </c>
      <c r="I961">
        <v>839</v>
      </c>
      <c r="J961" t="s">
        <v>875</v>
      </c>
      <c r="K961" t="s">
        <v>828</v>
      </c>
      <c r="L961" t="s">
        <v>544</v>
      </c>
      <c r="M961">
        <v>0</v>
      </c>
      <c r="N961">
        <v>466512</v>
      </c>
      <c r="O961">
        <v>308372</v>
      </c>
      <c r="P961">
        <v>15814</v>
      </c>
      <c r="Q961">
        <v>0</v>
      </c>
      <c r="R961">
        <v>0</v>
      </c>
      <c r="S961">
        <v>790698</v>
      </c>
      <c r="T961">
        <v>0</v>
      </c>
      <c r="U961">
        <v>790698</v>
      </c>
      <c r="V961">
        <v>9</v>
      </c>
    </row>
    <row r="962" spans="1:22" x14ac:dyDescent="0.3">
      <c r="A962">
        <v>202324</v>
      </c>
      <c r="B962" t="s">
        <v>820</v>
      </c>
      <c r="C962" t="s">
        <v>821</v>
      </c>
      <c r="D962" t="s">
        <v>822</v>
      </c>
      <c r="E962" t="s">
        <v>823</v>
      </c>
      <c r="F962" t="s">
        <v>852</v>
      </c>
      <c r="G962" t="s">
        <v>853</v>
      </c>
      <c r="H962" t="s">
        <v>874</v>
      </c>
      <c r="I962">
        <v>839</v>
      </c>
      <c r="J962" t="s">
        <v>875</v>
      </c>
      <c r="K962" t="s">
        <v>828</v>
      </c>
      <c r="L962" t="s">
        <v>544</v>
      </c>
      <c r="M962">
        <v>0</v>
      </c>
      <c r="N962">
        <v>188540</v>
      </c>
      <c r="O962">
        <v>124628</v>
      </c>
      <c r="P962">
        <v>6391</v>
      </c>
      <c r="Q962">
        <v>0</v>
      </c>
      <c r="R962">
        <v>0</v>
      </c>
      <c r="S962">
        <v>319559</v>
      </c>
      <c r="T962">
        <v>0</v>
      </c>
      <c r="U962">
        <v>319559</v>
      </c>
      <c r="V962">
        <v>4</v>
      </c>
    </row>
    <row r="963" spans="1:22" x14ac:dyDescent="0.3">
      <c r="A963">
        <v>202122</v>
      </c>
      <c r="B963" t="s">
        <v>820</v>
      </c>
      <c r="C963" t="s">
        <v>821</v>
      </c>
      <c r="D963" t="s">
        <v>822</v>
      </c>
      <c r="E963" t="s">
        <v>823</v>
      </c>
      <c r="F963" t="s">
        <v>852</v>
      </c>
      <c r="G963" t="s">
        <v>853</v>
      </c>
      <c r="H963" t="s">
        <v>874</v>
      </c>
      <c r="I963">
        <v>839</v>
      </c>
      <c r="J963" t="s">
        <v>875</v>
      </c>
      <c r="K963" t="s">
        <v>828</v>
      </c>
      <c r="L963" t="s">
        <v>600</v>
      </c>
      <c r="M963" t="s">
        <v>829</v>
      </c>
      <c r="N963" t="s">
        <v>829</v>
      </c>
      <c r="O963" t="s">
        <v>829</v>
      </c>
      <c r="P963">
        <v>0</v>
      </c>
      <c r="Q963">
        <v>0</v>
      </c>
      <c r="R963" t="s">
        <v>829</v>
      </c>
      <c r="S963">
        <v>0</v>
      </c>
      <c r="T963">
        <v>0</v>
      </c>
      <c r="U963">
        <v>0</v>
      </c>
      <c r="V963">
        <v>0</v>
      </c>
    </row>
    <row r="964" spans="1:22" x14ac:dyDescent="0.3">
      <c r="A964">
        <v>202223</v>
      </c>
      <c r="B964" t="s">
        <v>820</v>
      </c>
      <c r="C964" t="s">
        <v>821</v>
      </c>
      <c r="D964" t="s">
        <v>822</v>
      </c>
      <c r="E964" t="s">
        <v>823</v>
      </c>
      <c r="F964" t="s">
        <v>852</v>
      </c>
      <c r="G964" t="s">
        <v>853</v>
      </c>
      <c r="H964" t="s">
        <v>874</v>
      </c>
      <c r="I964">
        <v>839</v>
      </c>
      <c r="J964" t="s">
        <v>875</v>
      </c>
      <c r="K964" t="s">
        <v>828</v>
      </c>
      <c r="L964" t="s">
        <v>600</v>
      </c>
      <c r="M964" t="s">
        <v>829</v>
      </c>
      <c r="N964" t="s">
        <v>829</v>
      </c>
      <c r="O964" t="s">
        <v>829</v>
      </c>
      <c r="P964">
        <v>0</v>
      </c>
      <c r="Q964">
        <v>0</v>
      </c>
      <c r="R964" t="s">
        <v>829</v>
      </c>
      <c r="S964">
        <v>0</v>
      </c>
      <c r="T964">
        <v>0</v>
      </c>
      <c r="U964">
        <v>0</v>
      </c>
      <c r="V964">
        <v>0</v>
      </c>
    </row>
    <row r="965" spans="1:22" x14ac:dyDescent="0.3">
      <c r="A965">
        <v>202324</v>
      </c>
      <c r="B965" t="s">
        <v>820</v>
      </c>
      <c r="C965" t="s">
        <v>821</v>
      </c>
      <c r="D965" t="s">
        <v>822</v>
      </c>
      <c r="E965" t="s">
        <v>823</v>
      </c>
      <c r="F965" t="s">
        <v>852</v>
      </c>
      <c r="G965" t="s">
        <v>853</v>
      </c>
      <c r="H965" t="s">
        <v>874</v>
      </c>
      <c r="I965">
        <v>839</v>
      </c>
      <c r="J965" t="s">
        <v>875</v>
      </c>
      <c r="K965" t="s">
        <v>828</v>
      </c>
      <c r="L965" t="s">
        <v>600</v>
      </c>
      <c r="M965" t="s">
        <v>829</v>
      </c>
      <c r="N965" t="s">
        <v>829</v>
      </c>
      <c r="O965" t="s">
        <v>829</v>
      </c>
      <c r="P965">
        <v>0</v>
      </c>
      <c r="Q965">
        <v>0</v>
      </c>
      <c r="R965" t="s">
        <v>829</v>
      </c>
      <c r="S965">
        <v>0</v>
      </c>
      <c r="T965">
        <v>0</v>
      </c>
      <c r="U965">
        <v>0</v>
      </c>
      <c r="V965">
        <v>0</v>
      </c>
    </row>
    <row r="966" spans="1:22" x14ac:dyDescent="0.3">
      <c r="A966">
        <v>202122</v>
      </c>
      <c r="B966" t="s">
        <v>820</v>
      </c>
      <c r="C966" t="s">
        <v>821</v>
      </c>
      <c r="D966" t="s">
        <v>822</v>
      </c>
      <c r="E966" t="s">
        <v>823</v>
      </c>
      <c r="F966" t="s">
        <v>852</v>
      </c>
      <c r="G966" t="s">
        <v>853</v>
      </c>
      <c r="H966" t="s">
        <v>874</v>
      </c>
      <c r="I966">
        <v>839</v>
      </c>
      <c r="J966" t="s">
        <v>875</v>
      </c>
      <c r="K966" t="s">
        <v>828</v>
      </c>
      <c r="L966" t="s">
        <v>247</v>
      </c>
      <c r="M966">
        <v>0</v>
      </c>
      <c r="N966">
        <v>0</v>
      </c>
      <c r="O966">
        <v>0</v>
      </c>
      <c r="P966">
        <v>0</v>
      </c>
      <c r="Q966">
        <v>0</v>
      </c>
      <c r="R966">
        <v>0</v>
      </c>
      <c r="S966">
        <v>0</v>
      </c>
      <c r="T966">
        <v>0</v>
      </c>
      <c r="U966">
        <v>0</v>
      </c>
      <c r="V966">
        <v>0</v>
      </c>
    </row>
    <row r="967" spans="1:22" x14ac:dyDescent="0.3">
      <c r="A967">
        <v>202223</v>
      </c>
      <c r="B967" t="s">
        <v>820</v>
      </c>
      <c r="C967" t="s">
        <v>821</v>
      </c>
      <c r="D967" t="s">
        <v>822</v>
      </c>
      <c r="E967" t="s">
        <v>823</v>
      </c>
      <c r="F967" t="s">
        <v>852</v>
      </c>
      <c r="G967" t="s">
        <v>853</v>
      </c>
      <c r="H967" t="s">
        <v>874</v>
      </c>
      <c r="I967">
        <v>839</v>
      </c>
      <c r="J967" t="s">
        <v>875</v>
      </c>
      <c r="K967" t="s">
        <v>828</v>
      </c>
      <c r="L967" t="s">
        <v>247</v>
      </c>
      <c r="M967">
        <v>0</v>
      </c>
      <c r="N967">
        <v>0</v>
      </c>
      <c r="O967">
        <v>0</v>
      </c>
      <c r="P967">
        <v>0</v>
      </c>
      <c r="Q967">
        <v>0</v>
      </c>
      <c r="R967">
        <v>0</v>
      </c>
      <c r="S967">
        <v>0</v>
      </c>
      <c r="T967">
        <v>0</v>
      </c>
      <c r="U967">
        <v>0</v>
      </c>
      <c r="V967">
        <v>0</v>
      </c>
    </row>
    <row r="968" spans="1:22" x14ac:dyDescent="0.3">
      <c r="A968">
        <v>202324</v>
      </c>
      <c r="B968" t="s">
        <v>820</v>
      </c>
      <c r="C968" t="s">
        <v>821</v>
      </c>
      <c r="D968" t="s">
        <v>822</v>
      </c>
      <c r="E968" t="s">
        <v>823</v>
      </c>
      <c r="F968" t="s">
        <v>852</v>
      </c>
      <c r="G968" t="s">
        <v>853</v>
      </c>
      <c r="H968" t="s">
        <v>874</v>
      </c>
      <c r="I968">
        <v>839</v>
      </c>
      <c r="J968" t="s">
        <v>875</v>
      </c>
      <c r="K968" t="s">
        <v>828</v>
      </c>
      <c r="L968" t="s">
        <v>247</v>
      </c>
      <c r="M968">
        <v>0</v>
      </c>
      <c r="N968">
        <v>0</v>
      </c>
      <c r="O968">
        <v>0</v>
      </c>
      <c r="P968">
        <v>0</v>
      </c>
      <c r="Q968">
        <v>0</v>
      </c>
      <c r="R968">
        <v>0</v>
      </c>
      <c r="S968">
        <v>0</v>
      </c>
      <c r="T968">
        <v>0</v>
      </c>
      <c r="U968">
        <v>0</v>
      </c>
      <c r="V968">
        <v>0</v>
      </c>
    </row>
    <row r="969" spans="1:22" x14ac:dyDescent="0.3">
      <c r="A969">
        <v>202122</v>
      </c>
      <c r="B969" t="s">
        <v>820</v>
      </c>
      <c r="C969" t="s">
        <v>821</v>
      </c>
      <c r="D969" t="s">
        <v>822</v>
      </c>
      <c r="E969" t="s">
        <v>823</v>
      </c>
      <c r="F969" t="s">
        <v>852</v>
      </c>
      <c r="G969" t="s">
        <v>853</v>
      </c>
      <c r="H969" t="s">
        <v>874</v>
      </c>
      <c r="I969">
        <v>839</v>
      </c>
      <c r="J969" t="s">
        <v>875</v>
      </c>
      <c r="K969" t="s">
        <v>828</v>
      </c>
      <c r="L969" t="s">
        <v>833</v>
      </c>
      <c r="M969">
        <v>20896372</v>
      </c>
      <c r="N969">
        <v>21208457</v>
      </c>
      <c r="O969">
        <v>19313844</v>
      </c>
      <c r="P969">
        <v>38973064</v>
      </c>
      <c r="Q969">
        <v>5493639</v>
      </c>
      <c r="R969">
        <v>4424123</v>
      </c>
      <c r="S969">
        <v>111597499</v>
      </c>
      <c r="T969">
        <v>149080</v>
      </c>
      <c r="U969">
        <v>111448419</v>
      </c>
      <c r="V969" t="s">
        <v>834</v>
      </c>
    </row>
    <row r="970" spans="1:22" x14ac:dyDescent="0.3">
      <c r="A970">
        <v>202223</v>
      </c>
      <c r="B970" t="s">
        <v>820</v>
      </c>
      <c r="C970" t="s">
        <v>821</v>
      </c>
      <c r="D970" t="s">
        <v>822</v>
      </c>
      <c r="E970" t="s">
        <v>823</v>
      </c>
      <c r="F970" t="s">
        <v>852</v>
      </c>
      <c r="G970" t="s">
        <v>853</v>
      </c>
      <c r="H970" t="s">
        <v>874</v>
      </c>
      <c r="I970">
        <v>839</v>
      </c>
      <c r="J970" t="s">
        <v>875</v>
      </c>
      <c r="K970" t="s">
        <v>828</v>
      </c>
      <c r="L970" t="s">
        <v>833</v>
      </c>
      <c r="M970">
        <v>21191814</v>
      </c>
      <c r="N970">
        <v>22050049</v>
      </c>
      <c r="O970">
        <v>21652627</v>
      </c>
      <c r="P970">
        <v>45061929</v>
      </c>
      <c r="Q970">
        <v>6981022</v>
      </c>
      <c r="R970">
        <v>1810581</v>
      </c>
      <c r="S970">
        <v>120084362</v>
      </c>
      <c r="T970">
        <v>0</v>
      </c>
      <c r="U970">
        <v>120084362</v>
      </c>
      <c r="V970" t="s">
        <v>834</v>
      </c>
    </row>
    <row r="971" spans="1:22" x14ac:dyDescent="0.3">
      <c r="A971">
        <v>202324</v>
      </c>
      <c r="B971" t="s">
        <v>820</v>
      </c>
      <c r="C971" t="s">
        <v>821</v>
      </c>
      <c r="D971" t="s">
        <v>822</v>
      </c>
      <c r="E971" t="s">
        <v>823</v>
      </c>
      <c r="F971" t="s">
        <v>852</v>
      </c>
      <c r="G971" t="s">
        <v>853</v>
      </c>
      <c r="H971" t="s">
        <v>874</v>
      </c>
      <c r="I971">
        <v>839</v>
      </c>
      <c r="J971" t="s">
        <v>875</v>
      </c>
      <c r="K971" t="s">
        <v>828</v>
      </c>
      <c r="L971" t="s">
        <v>833</v>
      </c>
      <c r="M971">
        <v>21659544</v>
      </c>
      <c r="N971">
        <v>24910235</v>
      </c>
      <c r="O971">
        <v>23479209</v>
      </c>
      <c r="P971">
        <v>54205185</v>
      </c>
      <c r="Q971">
        <v>10937864</v>
      </c>
      <c r="R971">
        <v>2838431</v>
      </c>
      <c r="S971">
        <v>139343636</v>
      </c>
      <c r="T971">
        <v>0</v>
      </c>
      <c r="U971">
        <v>139343636</v>
      </c>
      <c r="V971" t="s">
        <v>834</v>
      </c>
    </row>
    <row r="972" spans="1:22" x14ac:dyDescent="0.3">
      <c r="A972">
        <v>202122</v>
      </c>
      <c r="B972" t="s">
        <v>820</v>
      </c>
      <c r="C972" t="s">
        <v>821</v>
      </c>
      <c r="D972" t="s">
        <v>822</v>
      </c>
      <c r="E972" t="s">
        <v>823</v>
      </c>
      <c r="F972" t="s">
        <v>852</v>
      </c>
      <c r="G972" t="s">
        <v>853</v>
      </c>
      <c r="H972" t="s">
        <v>874</v>
      </c>
      <c r="I972">
        <v>839</v>
      </c>
      <c r="J972" t="s">
        <v>875</v>
      </c>
      <c r="K972" t="s">
        <v>835</v>
      </c>
      <c r="L972" t="s">
        <v>836</v>
      </c>
      <c r="M972" t="s">
        <v>829</v>
      </c>
      <c r="N972" t="s">
        <v>829</v>
      </c>
      <c r="O972" t="s">
        <v>829</v>
      </c>
      <c r="P972" t="s">
        <v>829</v>
      </c>
      <c r="Q972" t="s">
        <v>829</v>
      </c>
      <c r="R972" t="s">
        <v>829</v>
      </c>
      <c r="S972">
        <v>96700653</v>
      </c>
      <c r="T972" t="s">
        <v>829</v>
      </c>
      <c r="U972" t="s">
        <v>829</v>
      </c>
      <c r="V972" t="s">
        <v>834</v>
      </c>
    </row>
    <row r="973" spans="1:22" x14ac:dyDescent="0.3">
      <c r="A973">
        <v>202223</v>
      </c>
      <c r="B973" t="s">
        <v>820</v>
      </c>
      <c r="C973" t="s">
        <v>821</v>
      </c>
      <c r="D973" t="s">
        <v>822</v>
      </c>
      <c r="E973" t="s">
        <v>823</v>
      </c>
      <c r="F973" t="s">
        <v>852</v>
      </c>
      <c r="G973" t="s">
        <v>853</v>
      </c>
      <c r="H973" t="s">
        <v>874</v>
      </c>
      <c r="I973">
        <v>839</v>
      </c>
      <c r="J973" t="s">
        <v>875</v>
      </c>
      <c r="K973" t="s">
        <v>835</v>
      </c>
      <c r="L973" t="s">
        <v>836</v>
      </c>
      <c r="M973" t="s">
        <v>829</v>
      </c>
      <c r="N973" t="s">
        <v>829</v>
      </c>
      <c r="O973" t="s">
        <v>829</v>
      </c>
      <c r="P973" t="s">
        <v>829</v>
      </c>
      <c r="Q973" t="s">
        <v>829</v>
      </c>
      <c r="R973" t="s">
        <v>829</v>
      </c>
      <c r="S973">
        <v>102677657</v>
      </c>
      <c r="T973" t="s">
        <v>829</v>
      </c>
      <c r="U973" t="s">
        <v>829</v>
      </c>
      <c r="V973" t="s">
        <v>834</v>
      </c>
    </row>
    <row r="974" spans="1:22" x14ac:dyDescent="0.3">
      <c r="A974">
        <v>202324</v>
      </c>
      <c r="B974" t="s">
        <v>820</v>
      </c>
      <c r="C974" t="s">
        <v>821</v>
      </c>
      <c r="D974" t="s">
        <v>822</v>
      </c>
      <c r="E974" t="s">
        <v>823</v>
      </c>
      <c r="F974" t="s">
        <v>852</v>
      </c>
      <c r="G974" t="s">
        <v>853</v>
      </c>
      <c r="H974" t="s">
        <v>874</v>
      </c>
      <c r="I974">
        <v>839</v>
      </c>
      <c r="J974" t="s">
        <v>875</v>
      </c>
      <c r="K974" t="s">
        <v>835</v>
      </c>
      <c r="L974" t="s">
        <v>836</v>
      </c>
      <c r="M974" t="s">
        <v>829</v>
      </c>
      <c r="N974" t="s">
        <v>829</v>
      </c>
      <c r="O974" t="s">
        <v>829</v>
      </c>
      <c r="P974" t="s">
        <v>829</v>
      </c>
      <c r="Q974" t="s">
        <v>829</v>
      </c>
      <c r="R974" t="s">
        <v>829</v>
      </c>
      <c r="S974">
        <v>108766808</v>
      </c>
      <c r="T974" t="s">
        <v>829</v>
      </c>
      <c r="U974" t="s">
        <v>829</v>
      </c>
      <c r="V974" t="s">
        <v>834</v>
      </c>
    </row>
    <row r="975" spans="1:22" x14ac:dyDescent="0.3">
      <c r="A975">
        <v>202122</v>
      </c>
      <c r="B975" t="s">
        <v>820</v>
      </c>
      <c r="C975" t="s">
        <v>821</v>
      </c>
      <c r="D975" t="s">
        <v>822</v>
      </c>
      <c r="E975" t="s">
        <v>823</v>
      </c>
      <c r="F975" t="s">
        <v>852</v>
      </c>
      <c r="G975" t="s">
        <v>853</v>
      </c>
      <c r="H975" t="s">
        <v>874</v>
      </c>
      <c r="I975">
        <v>839</v>
      </c>
      <c r="J975" t="s">
        <v>875</v>
      </c>
      <c r="K975" t="s">
        <v>835</v>
      </c>
      <c r="L975" t="s">
        <v>837</v>
      </c>
      <c r="M975" t="s">
        <v>829</v>
      </c>
      <c r="N975" t="s">
        <v>829</v>
      </c>
      <c r="O975" t="s">
        <v>829</v>
      </c>
      <c r="P975" t="s">
        <v>829</v>
      </c>
      <c r="Q975" t="s">
        <v>829</v>
      </c>
      <c r="R975" t="s">
        <v>829</v>
      </c>
      <c r="S975">
        <v>-105726</v>
      </c>
      <c r="T975" t="s">
        <v>829</v>
      </c>
      <c r="U975" t="s">
        <v>829</v>
      </c>
      <c r="V975" t="s">
        <v>834</v>
      </c>
    </row>
    <row r="976" spans="1:22" x14ac:dyDescent="0.3">
      <c r="A976">
        <v>202223</v>
      </c>
      <c r="B976" t="s">
        <v>820</v>
      </c>
      <c r="C976" t="s">
        <v>821</v>
      </c>
      <c r="D976" t="s">
        <v>822</v>
      </c>
      <c r="E976" t="s">
        <v>823</v>
      </c>
      <c r="F976" t="s">
        <v>852</v>
      </c>
      <c r="G976" t="s">
        <v>853</v>
      </c>
      <c r="H976" t="s">
        <v>874</v>
      </c>
      <c r="I976">
        <v>839</v>
      </c>
      <c r="J976" t="s">
        <v>875</v>
      </c>
      <c r="K976" t="s">
        <v>835</v>
      </c>
      <c r="L976" t="s">
        <v>837</v>
      </c>
      <c r="M976" t="s">
        <v>829</v>
      </c>
      <c r="N976" t="s">
        <v>829</v>
      </c>
      <c r="O976" t="s">
        <v>829</v>
      </c>
      <c r="P976" t="s">
        <v>829</v>
      </c>
      <c r="Q976" t="s">
        <v>829</v>
      </c>
      <c r="R976" t="s">
        <v>829</v>
      </c>
      <c r="S976">
        <v>-708317</v>
      </c>
      <c r="T976" t="s">
        <v>829</v>
      </c>
      <c r="U976" t="s">
        <v>829</v>
      </c>
      <c r="V976">
        <v>0</v>
      </c>
    </row>
    <row r="977" spans="1:22" x14ac:dyDescent="0.3">
      <c r="A977">
        <v>202324</v>
      </c>
      <c r="B977" t="s">
        <v>820</v>
      </c>
      <c r="C977" t="s">
        <v>821</v>
      </c>
      <c r="D977" t="s">
        <v>822</v>
      </c>
      <c r="E977" t="s">
        <v>823</v>
      </c>
      <c r="F977" t="s">
        <v>852</v>
      </c>
      <c r="G977" t="s">
        <v>853</v>
      </c>
      <c r="H977" t="s">
        <v>874</v>
      </c>
      <c r="I977">
        <v>839</v>
      </c>
      <c r="J977" t="s">
        <v>875</v>
      </c>
      <c r="K977" t="s">
        <v>835</v>
      </c>
      <c r="L977" t="s">
        <v>837</v>
      </c>
      <c r="M977" t="s">
        <v>829</v>
      </c>
      <c r="N977" t="s">
        <v>829</v>
      </c>
      <c r="O977" t="s">
        <v>829</v>
      </c>
      <c r="P977" t="s">
        <v>829</v>
      </c>
      <c r="Q977" t="s">
        <v>829</v>
      </c>
      <c r="R977" t="s">
        <v>829</v>
      </c>
      <c r="S977">
        <v>351509</v>
      </c>
      <c r="T977" t="s">
        <v>829</v>
      </c>
      <c r="U977" t="s">
        <v>829</v>
      </c>
      <c r="V977">
        <v>0</v>
      </c>
    </row>
    <row r="978" spans="1:22" x14ac:dyDescent="0.3">
      <c r="A978">
        <v>202122</v>
      </c>
      <c r="B978" t="s">
        <v>820</v>
      </c>
      <c r="C978" t="s">
        <v>821</v>
      </c>
      <c r="D978" t="s">
        <v>822</v>
      </c>
      <c r="E978" t="s">
        <v>823</v>
      </c>
      <c r="F978" t="s">
        <v>852</v>
      </c>
      <c r="G978" t="s">
        <v>853</v>
      </c>
      <c r="H978" t="s">
        <v>874</v>
      </c>
      <c r="I978">
        <v>839</v>
      </c>
      <c r="J978" t="s">
        <v>875</v>
      </c>
      <c r="K978" t="s">
        <v>835</v>
      </c>
      <c r="L978" t="s">
        <v>838</v>
      </c>
      <c r="M978" t="s">
        <v>829</v>
      </c>
      <c r="N978" t="s">
        <v>829</v>
      </c>
      <c r="O978" t="s">
        <v>829</v>
      </c>
      <c r="P978" t="s">
        <v>829</v>
      </c>
      <c r="Q978" t="s">
        <v>829</v>
      </c>
      <c r="R978" t="s">
        <v>829</v>
      </c>
      <c r="S978">
        <v>-7852920</v>
      </c>
      <c r="T978" t="s">
        <v>829</v>
      </c>
      <c r="U978" t="s">
        <v>829</v>
      </c>
      <c r="V978" t="s">
        <v>834</v>
      </c>
    </row>
    <row r="979" spans="1:22" x14ac:dyDescent="0.3">
      <c r="A979">
        <v>202223</v>
      </c>
      <c r="B979" t="s">
        <v>820</v>
      </c>
      <c r="C979" t="s">
        <v>821</v>
      </c>
      <c r="D979" t="s">
        <v>822</v>
      </c>
      <c r="E979" t="s">
        <v>823</v>
      </c>
      <c r="F979" t="s">
        <v>852</v>
      </c>
      <c r="G979" t="s">
        <v>853</v>
      </c>
      <c r="H979" t="s">
        <v>874</v>
      </c>
      <c r="I979">
        <v>839</v>
      </c>
      <c r="J979" t="s">
        <v>875</v>
      </c>
      <c r="K979" t="s">
        <v>835</v>
      </c>
      <c r="L979" t="s">
        <v>838</v>
      </c>
      <c r="M979" t="s">
        <v>829</v>
      </c>
      <c r="N979" t="s">
        <v>829</v>
      </c>
      <c r="O979" t="s">
        <v>829</v>
      </c>
      <c r="P979" t="s">
        <v>829</v>
      </c>
      <c r="Q979" t="s">
        <v>829</v>
      </c>
      <c r="R979" t="s">
        <v>829</v>
      </c>
      <c r="S979">
        <v>-20317000</v>
      </c>
      <c r="T979" t="s">
        <v>829</v>
      </c>
      <c r="U979" t="s">
        <v>829</v>
      </c>
      <c r="V979" t="s">
        <v>834</v>
      </c>
    </row>
    <row r="980" spans="1:22" x14ac:dyDescent="0.3">
      <c r="A980">
        <v>202324</v>
      </c>
      <c r="B980" t="s">
        <v>820</v>
      </c>
      <c r="C980" t="s">
        <v>821</v>
      </c>
      <c r="D980" t="s">
        <v>822</v>
      </c>
      <c r="E980" t="s">
        <v>823</v>
      </c>
      <c r="F980" t="s">
        <v>852</v>
      </c>
      <c r="G980" t="s">
        <v>853</v>
      </c>
      <c r="H980" t="s">
        <v>874</v>
      </c>
      <c r="I980">
        <v>839</v>
      </c>
      <c r="J980" t="s">
        <v>875</v>
      </c>
      <c r="K980" t="s">
        <v>835</v>
      </c>
      <c r="L980" t="s">
        <v>838</v>
      </c>
      <c r="M980" t="s">
        <v>829</v>
      </c>
      <c r="N980" t="s">
        <v>829</v>
      </c>
      <c r="O980" t="s">
        <v>829</v>
      </c>
      <c r="P980" t="s">
        <v>829</v>
      </c>
      <c r="Q980" t="s">
        <v>829</v>
      </c>
      <c r="R980" t="s">
        <v>829</v>
      </c>
      <c r="S980">
        <v>-35844000</v>
      </c>
      <c r="T980" t="s">
        <v>829</v>
      </c>
      <c r="U980" t="s">
        <v>829</v>
      </c>
      <c r="V980" t="s">
        <v>834</v>
      </c>
    </row>
    <row r="981" spans="1:22" x14ac:dyDescent="0.3">
      <c r="A981">
        <v>202122</v>
      </c>
      <c r="B981" t="s">
        <v>820</v>
      </c>
      <c r="C981" t="s">
        <v>821</v>
      </c>
      <c r="D981" t="s">
        <v>822</v>
      </c>
      <c r="E981" t="s">
        <v>823</v>
      </c>
      <c r="F981" t="s">
        <v>852</v>
      </c>
      <c r="G981" t="s">
        <v>853</v>
      </c>
      <c r="H981" t="s">
        <v>874</v>
      </c>
      <c r="I981">
        <v>839</v>
      </c>
      <c r="J981" t="s">
        <v>875</v>
      </c>
      <c r="K981" t="s">
        <v>835</v>
      </c>
      <c r="L981" t="s">
        <v>839</v>
      </c>
      <c r="M981" t="s">
        <v>829</v>
      </c>
      <c r="N981" t="s">
        <v>829</v>
      </c>
      <c r="O981" t="s">
        <v>829</v>
      </c>
      <c r="P981" t="s">
        <v>829</v>
      </c>
      <c r="Q981" t="s">
        <v>829</v>
      </c>
      <c r="R981" t="s">
        <v>829</v>
      </c>
      <c r="S981">
        <v>20316818</v>
      </c>
      <c r="T981" t="s">
        <v>829</v>
      </c>
      <c r="U981" t="s">
        <v>829</v>
      </c>
      <c r="V981" t="s">
        <v>834</v>
      </c>
    </row>
    <row r="982" spans="1:22" x14ac:dyDescent="0.3">
      <c r="A982">
        <v>202223</v>
      </c>
      <c r="B982" t="s">
        <v>820</v>
      </c>
      <c r="C982" t="s">
        <v>821</v>
      </c>
      <c r="D982" t="s">
        <v>822</v>
      </c>
      <c r="E982" t="s">
        <v>823</v>
      </c>
      <c r="F982" t="s">
        <v>852</v>
      </c>
      <c r="G982" t="s">
        <v>853</v>
      </c>
      <c r="H982" t="s">
        <v>874</v>
      </c>
      <c r="I982">
        <v>839</v>
      </c>
      <c r="J982" t="s">
        <v>875</v>
      </c>
      <c r="K982" t="s">
        <v>835</v>
      </c>
      <c r="L982" t="s">
        <v>839</v>
      </c>
      <c r="M982" t="s">
        <v>829</v>
      </c>
      <c r="N982" t="s">
        <v>829</v>
      </c>
      <c r="O982" t="s">
        <v>829</v>
      </c>
      <c r="P982" t="s">
        <v>829</v>
      </c>
      <c r="Q982" t="s">
        <v>829</v>
      </c>
      <c r="R982" t="s">
        <v>829</v>
      </c>
      <c r="S982">
        <v>35843000</v>
      </c>
      <c r="T982" t="s">
        <v>829</v>
      </c>
      <c r="U982" t="s">
        <v>829</v>
      </c>
      <c r="V982" t="s">
        <v>834</v>
      </c>
    </row>
    <row r="983" spans="1:22" x14ac:dyDescent="0.3">
      <c r="A983">
        <v>202324</v>
      </c>
      <c r="B983" t="s">
        <v>820</v>
      </c>
      <c r="C983" t="s">
        <v>821</v>
      </c>
      <c r="D983" t="s">
        <v>822</v>
      </c>
      <c r="E983" t="s">
        <v>823</v>
      </c>
      <c r="F983" t="s">
        <v>852</v>
      </c>
      <c r="G983" t="s">
        <v>853</v>
      </c>
      <c r="H983" t="s">
        <v>874</v>
      </c>
      <c r="I983">
        <v>839</v>
      </c>
      <c r="J983" t="s">
        <v>875</v>
      </c>
      <c r="K983" t="s">
        <v>835</v>
      </c>
      <c r="L983" t="s">
        <v>839</v>
      </c>
      <c r="M983" t="s">
        <v>829</v>
      </c>
      <c r="N983" t="s">
        <v>829</v>
      </c>
      <c r="O983" t="s">
        <v>829</v>
      </c>
      <c r="P983" t="s">
        <v>829</v>
      </c>
      <c r="Q983" t="s">
        <v>829</v>
      </c>
      <c r="R983" t="s">
        <v>829</v>
      </c>
      <c r="S983">
        <v>63512426</v>
      </c>
      <c r="T983" t="s">
        <v>829</v>
      </c>
      <c r="U983" t="s">
        <v>829</v>
      </c>
      <c r="V983" t="s">
        <v>834</v>
      </c>
    </row>
    <row r="984" spans="1:22" x14ac:dyDescent="0.3">
      <c r="A984">
        <v>202122</v>
      </c>
      <c r="B984" t="s">
        <v>820</v>
      </c>
      <c r="C984" t="s">
        <v>821</v>
      </c>
      <c r="D984" t="s">
        <v>822</v>
      </c>
      <c r="E984" t="s">
        <v>823</v>
      </c>
      <c r="F984" t="s">
        <v>852</v>
      </c>
      <c r="G984" t="s">
        <v>853</v>
      </c>
      <c r="H984" t="s">
        <v>874</v>
      </c>
      <c r="I984">
        <v>839</v>
      </c>
      <c r="J984" t="s">
        <v>875</v>
      </c>
      <c r="K984" t="s">
        <v>835</v>
      </c>
      <c r="L984" t="s">
        <v>840</v>
      </c>
      <c r="M984" t="s">
        <v>829</v>
      </c>
      <c r="N984" t="s">
        <v>829</v>
      </c>
      <c r="O984" t="s">
        <v>829</v>
      </c>
      <c r="P984" t="s">
        <v>829</v>
      </c>
      <c r="Q984" t="s">
        <v>829</v>
      </c>
      <c r="R984" t="s">
        <v>829</v>
      </c>
      <c r="S984">
        <v>0</v>
      </c>
      <c r="T984" t="s">
        <v>829</v>
      </c>
      <c r="U984" t="s">
        <v>829</v>
      </c>
      <c r="V984" t="s">
        <v>834</v>
      </c>
    </row>
    <row r="985" spans="1:22" x14ac:dyDescent="0.3">
      <c r="A985">
        <v>202223</v>
      </c>
      <c r="B985" t="s">
        <v>820</v>
      </c>
      <c r="C985" t="s">
        <v>821</v>
      </c>
      <c r="D985" t="s">
        <v>822</v>
      </c>
      <c r="E985" t="s">
        <v>823</v>
      </c>
      <c r="F985" t="s">
        <v>852</v>
      </c>
      <c r="G985" t="s">
        <v>853</v>
      </c>
      <c r="H985" t="s">
        <v>874</v>
      </c>
      <c r="I985">
        <v>839</v>
      </c>
      <c r="J985" t="s">
        <v>875</v>
      </c>
      <c r="K985" t="s">
        <v>835</v>
      </c>
      <c r="L985" t="s">
        <v>840</v>
      </c>
      <c r="M985" t="s">
        <v>829</v>
      </c>
      <c r="N985" t="s">
        <v>829</v>
      </c>
      <c r="O985" t="s">
        <v>829</v>
      </c>
      <c r="P985" t="s">
        <v>829</v>
      </c>
      <c r="Q985" t="s">
        <v>829</v>
      </c>
      <c r="R985" t="s">
        <v>829</v>
      </c>
      <c r="S985">
        <v>0</v>
      </c>
      <c r="T985" t="s">
        <v>829</v>
      </c>
      <c r="U985" t="s">
        <v>829</v>
      </c>
      <c r="V985" t="s">
        <v>834</v>
      </c>
    </row>
    <row r="986" spans="1:22" x14ac:dyDescent="0.3">
      <c r="A986">
        <v>202324</v>
      </c>
      <c r="B986" t="s">
        <v>820</v>
      </c>
      <c r="C986" t="s">
        <v>821</v>
      </c>
      <c r="D986" t="s">
        <v>822</v>
      </c>
      <c r="E986" t="s">
        <v>823</v>
      </c>
      <c r="F986" t="s">
        <v>852</v>
      </c>
      <c r="G986" t="s">
        <v>853</v>
      </c>
      <c r="H986" t="s">
        <v>874</v>
      </c>
      <c r="I986">
        <v>839</v>
      </c>
      <c r="J986" t="s">
        <v>875</v>
      </c>
      <c r="K986" t="s">
        <v>835</v>
      </c>
      <c r="L986" t="s">
        <v>840</v>
      </c>
      <c r="M986" t="s">
        <v>829</v>
      </c>
      <c r="N986" t="s">
        <v>829</v>
      </c>
      <c r="O986" t="s">
        <v>829</v>
      </c>
      <c r="P986" t="s">
        <v>829</v>
      </c>
      <c r="Q986" t="s">
        <v>829</v>
      </c>
      <c r="R986" t="s">
        <v>829</v>
      </c>
      <c r="S986">
        <v>0</v>
      </c>
      <c r="T986" t="s">
        <v>829</v>
      </c>
      <c r="U986" t="s">
        <v>829</v>
      </c>
      <c r="V986" t="s">
        <v>834</v>
      </c>
    </row>
    <row r="987" spans="1:22" x14ac:dyDescent="0.3">
      <c r="A987">
        <v>202122</v>
      </c>
      <c r="B987" t="s">
        <v>820</v>
      </c>
      <c r="C987" t="s">
        <v>821</v>
      </c>
      <c r="D987" t="s">
        <v>822</v>
      </c>
      <c r="E987" t="s">
        <v>823</v>
      </c>
      <c r="F987" t="s">
        <v>852</v>
      </c>
      <c r="G987" t="s">
        <v>853</v>
      </c>
      <c r="H987" t="s">
        <v>874</v>
      </c>
      <c r="I987">
        <v>839</v>
      </c>
      <c r="J987" t="s">
        <v>875</v>
      </c>
      <c r="K987" t="s">
        <v>835</v>
      </c>
      <c r="L987" t="s">
        <v>841</v>
      </c>
      <c r="M987" t="s">
        <v>829</v>
      </c>
      <c r="N987" t="s">
        <v>829</v>
      </c>
      <c r="O987" t="s">
        <v>829</v>
      </c>
      <c r="P987" t="s">
        <v>829</v>
      </c>
      <c r="Q987" t="s">
        <v>829</v>
      </c>
      <c r="R987" t="s">
        <v>829</v>
      </c>
      <c r="S987">
        <v>111448468</v>
      </c>
      <c r="T987" t="s">
        <v>829</v>
      </c>
      <c r="U987" t="s">
        <v>829</v>
      </c>
      <c r="V987" t="s">
        <v>834</v>
      </c>
    </row>
    <row r="988" spans="1:22" x14ac:dyDescent="0.3">
      <c r="A988">
        <v>202223</v>
      </c>
      <c r="B988" t="s">
        <v>820</v>
      </c>
      <c r="C988" t="s">
        <v>821</v>
      </c>
      <c r="D988" t="s">
        <v>822</v>
      </c>
      <c r="E988" t="s">
        <v>823</v>
      </c>
      <c r="F988" t="s">
        <v>852</v>
      </c>
      <c r="G988" t="s">
        <v>853</v>
      </c>
      <c r="H988" t="s">
        <v>874</v>
      </c>
      <c r="I988">
        <v>839</v>
      </c>
      <c r="J988" t="s">
        <v>875</v>
      </c>
      <c r="K988" t="s">
        <v>835</v>
      </c>
      <c r="L988" t="s">
        <v>841</v>
      </c>
      <c r="M988" t="s">
        <v>829</v>
      </c>
      <c r="N988" t="s">
        <v>829</v>
      </c>
      <c r="O988" t="s">
        <v>829</v>
      </c>
      <c r="P988" t="s">
        <v>829</v>
      </c>
      <c r="Q988" t="s">
        <v>829</v>
      </c>
      <c r="R988" t="s">
        <v>829</v>
      </c>
      <c r="S988">
        <v>120084362</v>
      </c>
      <c r="T988" t="s">
        <v>829</v>
      </c>
      <c r="U988" t="s">
        <v>829</v>
      </c>
      <c r="V988" t="s">
        <v>834</v>
      </c>
    </row>
    <row r="989" spans="1:22" x14ac:dyDescent="0.3">
      <c r="A989">
        <v>202324</v>
      </c>
      <c r="B989" t="s">
        <v>820</v>
      </c>
      <c r="C989" t="s">
        <v>821</v>
      </c>
      <c r="D989" t="s">
        <v>822</v>
      </c>
      <c r="E989" t="s">
        <v>823</v>
      </c>
      <c r="F989" t="s">
        <v>852</v>
      </c>
      <c r="G989" t="s">
        <v>853</v>
      </c>
      <c r="H989" t="s">
        <v>874</v>
      </c>
      <c r="I989">
        <v>839</v>
      </c>
      <c r="J989" t="s">
        <v>875</v>
      </c>
      <c r="K989" t="s">
        <v>835</v>
      </c>
      <c r="L989" t="s">
        <v>841</v>
      </c>
      <c r="M989" t="s">
        <v>829</v>
      </c>
      <c r="N989" t="s">
        <v>829</v>
      </c>
      <c r="O989" t="s">
        <v>829</v>
      </c>
      <c r="P989" t="s">
        <v>829</v>
      </c>
      <c r="Q989" t="s">
        <v>829</v>
      </c>
      <c r="R989" t="s">
        <v>829</v>
      </c>
      <c r="S989">
        <v>139343636</v>
      </c>
      <c r="T989" t="s">
        <v>829</v>
      </c>
      <c r="U989" t="s">
        <v>829</v>
      </c>
      <c r="V989" t="s">
        <v>834</v>
      </c>
    </row>
    <row r="990" spans="1:22" x14ac:dyDescent="0.3">
      <c r="A990">
        <v>202122</v>
      </c>
      <c r="B990" t="s">
        <v>820</v>
      </c>
      <c r="C990" t="s">
        <v>821</v>
      </c>
      <c r="D990" t="s">
        <v>822</v>
      </c>
      <c r="E990" t="s">
        <v>823</v>
      </c>
      <c r="F990" t="s">
        <v>852</v>
      </c>
      <c r="G990" t="s">
        <v>853</v>
      </c>
      <c r="H990" t="s">
        <v>874</v>
      </c>
      <c r="I990">
        <v>839</v>
      </c>
      <c r="J990" t="s">
        <v>875</v>
      </c>
      <c r="K990" t="s">
        <v>842</v>
      </c>
      <c r="L990" t="s">
        <v>238</v>
      </c>
      <c r="M990" t="s">
        <v>829</v>
      </c>
      <c r="N990" t="s">
        <v>829</v>
      </c>
      <c r="O990" t="s">
        <v>829</v>
      </c>
      <c r="P990" t="s">
        <v>829</v>
      </c>
      <c r="Q990" t="s">
        <v>829</v>
      </c>
      <c r="R990" t="s">
        <v>829</v>
      </c>
      <c r="S990">
        <v>1639647</v>
      </c>
      <c r="T990">
        <v>126433</v>
      </c>
      <c r="U990">
        <v>1513215</v>
      </c>
      <c r="V990">
        <v>27</v>
      </c>
    </row>
    <row r="991" spans="1:22" x14ac:dyDescent="0.3">
      <c r="A991">
        <v>202223</v>
      </c>
      <c r="B991" t="s">
        <v>820</v>
      </c>
      <c r="C991" t="s">
        <v>821</v>
      </c>
      <c r="D991" t="s">
        <v>822</v>
      </c>
      <c r="E991" t="s">
        <v>823</v>
      </c>
      <c r="F991" t="s">
        <v>852</v>
      </c>
      <c r="G991" t="s">
        <v>853</v>
      </c>
      <c r="H991" t="s">
        <v>874</v>
      </c>
      <c r="I991">
        <v>839</v>
      </c>
      <c r="J991" t="s">
        <v>875</v>
      </c>
      <c r="K991" t="s">
        <v>842</v>
      </c>
      <c r="L991" t="s">
        <v>238</v>
      </c>
      <c r="M991" t="s">
        <v>829</v>
      </c>
      <c r="N991" t="s">
        <v>829</v>
      </c>
      <c r="O991" t="s">
        <v>829</v>
      </c>
      <c r="P991" t="s">
        <v>829</v>
      </c>
      <c r="Q991" t="s">
        <v>829</v>
      </c>
      <c r="R991" t="s">
        <v>829</v>
      </c>
      <c r="S991">
        <v>1674366</v>
      </c>
      <c r="T991">
        <v>262979</v>
      </c>
      <c r="U991">
        <v>1411387</v>
      </c>
      <c r="V991">
        <v>25</v>
      </c>
    </row>
    <row r="992" spans="1:22" x14ac:dyDescent="0.3">
      <c r="A992">
        <v>202324</v>
      </c>
      <c r="B992" t="s">
        <v>820</v>
      </c>
      <c r="C992" t="s">
        <v>821</v>
      </c>
      <c r="D992" t="s">
        <v>822</v>
      </c>
      <c r="E992" t="s">
        <v>823</v>
      </c>
      <c r="F992" t="s">
        <v>852</v>
      </c>
      <c r="G992" t="s">
        <v>853</v>
      </c>
      <c r="H992" t="s">
        <v>874</v>
      </c>
      <c r="I992">
        <v>839</v>
      </c>
      <c r="J992" t="s">
        <v>875</v>
      </c>
      <c r="K992" t="s">
        <v>842</v>
      </c>
      <c r="L992" t="s">
        <v>238</v>
      </c>
      <c r="M992" t="s">
        <v>829</v>
      </c>
      <c r="N992" t="s">
        <v>829</v>
      </c>
      <c r="O992" t="s">
        <v>829</v>
      </c>
      <c r="P992" t="s">
        <v>829</v>
      </c>
      <c r="Q992" t="s">
        <v>829</v>
      </c>
      <c r="R992" t="s">
        <v>829</v>
      </c>
      <c r="S992">
        <v>1947503</v>
      </c>
      <c r="T992">
        <v>174192</v>
      </c>
      <c r="U992">
        <v>1773311</v>
      </c>
      <c r="V992">
        <v>31</v>
      </c>
    </row>
    <row r="993" spans="1:22" x14ac:dyDescent="0.3">
      <c r="A993">
        <v>202122</v>
      </c>
      <c r="B993" t="s">
        <v>820</v>
      </c>
      <c r="C993" t="s">
        <v>821</v>
      </c>
      <c r="D993" t="s">
        <v>822</v>
      </c>
      <c r="E993" t="s">
        <v>823</v>
      </c>
      <c r="F993" t="s">
        <v>852</v>
      </c>
      <c r="G993" t="s">
        <v>853</v>
      </c>
      <c r="H993" t="s">
        <v>874</v>
      </c>
      <c r="I993">
        <v>839</v>
      </c>
      <c r="J993" t="s">
        <v>875</v>
      </c>
      <c r="K993" t="s">
        <v>842</v>
      </c>
      <c r="L993" t="s">
        <v>240</v>
      </c>
      <c r="M993" t="s">
        <v>829</v>
      </c>
      <c r="N993" t="s">
        <v>829</v>
      </c>
      <c r="O993" t="s">
        <v>829</v>
      </c>
      <c r="P993" t="s">
        <v>829</v>
      </c>
      <c r="Q993" t="s">
        <v>829</v>
      </c>
      <c r="R993" t="s">
        <v>829</v>
      </c>
      <c r="S993">
        <v>4142179</v>
      </c>
      <c r="T993">
        <v>176373</v>
      </c>
      <c r="U993">
        <v>3965806</v>
      </c>
      <c r="V993">
        <v>70</v>
      </c>
    </row>
    <row r="994" spans="1:22" x14ac:dyDescent="0.3">
      <c r="A994">
        <v>202223</v>
      </c>
      <c r="B994" t="s">
        <v>820</v>
      </c>
      <c r="C994" t="s">
        <v>821</v>
      </c>
      <c r="D994" t="s">
        <v>822</v>
      </c>
      <c r="E994" t="s">
        <v>823</v>
      </c>
      <c r="F994" t="s">
        <v>852</v>
      </c>
      <c r="G994" t="s">
        <v>853</v>
      </c>
      <c r="H994" t="s">
        <v>874</v>
      </c>
      <c r="I994">
        <v>839</v>
      </c>
      <c r="J994" t="s">
        <v>875</v>
      </c>
      <c r="K994" t="s">
        <v>842</v>
      </c>
      <c r="L994" t="s">
        <v>240</v>
      </c>
      <c r="M994" t="s">
        <v>829</v>
      </c>
      <c r="N994" t="s">
        <v>829</v>
      </c>
      <c r="O994" t="s">
        <v>829</v>
      </c>
      <c r="P994" t="s">
        <v>829</v>
      </c>
      <c r="Q994" t="s">
        <v>829</v>
      </c>
      <c r="R994" t="s">
        <v>829</v>
      </c>
      <c r="S994">
        <v>3935039</v>
      </c>
      <c r="T994">
        <v>0</v>
      </c>
      <c r="U994">
        <v>3935039</v>
      </c>
      <c r="V994">
        <v>69</v>
      </c>
    </row>
    <row r="995" spans="1:22" x14ac:dyDescent="0.3">
      <c r="A995">
        <v>202324</v>
      </c>
      <c r="B995" t="s">
        <v>820</v>
      </c>
      <c r="C995" t="s">
        <v>821</v>
      </c>
      <c r="D995" t="s">
        <v>822</v>
      </c>
      <c r="E995" t="s">
        <v>823</v>
      </c>
      <c r="F995" t="s">
        <v>852</v>
      </c>
      <c r="G995" t="s">
        <v>853</v>
      </c>
      <c r="H995" t="s">
        <v>874</v>
      </c>
      <c r="I995">
        <v>839</v>
      </c>
      <c r="J995" t="s">
        <v>875</v>
      </c>
      <c r="K995" t="s">
        <v>842</v>
      </c>
      <c r="L995" t="s">
        <v>240</v>
      </c>
      <c r="M995" t="s">
        <v>829</v>
      </c>
      <c r="N995" t="s">
        <v>829</v>
      </c>
      <c r="O995" t="s">
        <v>829</v>
      </c>
      <c r="P995" t="s">
        <v>829</v>
      </c>
      <c r="Q995" t="s">
        <v>829</v>
      </c>
      <c r="R995" t="s">
        <v>829</v>
      </c>
      <c r="S995">
        <v>4981979</v>
      </c>
      <c r="T995">
        <v>1064419</v>
      </c>
      <c r="U995">
        <v>3917560</v>
      </c>
      <c r="V995">
        <v>69</v>
      </c>
    </row>
    <row r="996" spans="1:22" x14ac:dyDescent="0.3">
      <c r="A996">
        <v>202122</v>
      </c>
      <c r="B996" t="s">
        <v>820</v>
      </c>
      <c r="C996" t="s">
        <v>821</v>
      </c>
      <c r="D996" t="s">
        <v>822</v>
      </c>
      <c r="E996" t="s">
        <v>823</v>
      </c>
      <c r="F996" t="s">
        <v>852</v>
      </c>
      <c r="G996" t="s">
        <v>853</v>
      </c>
      <c r="H996" t="s">
        <v>874</v>
      </c>
      <c r="I996">
        <v>839</v>
      </c>
      <c r="J996" t="s">
        <v>875</v>
      </c>
      <c r="K996" t="s">
        <v>842</v>
      </c>
      <c r="L996" t="s">
        <v>843</v>
      </c>
      <c r="M996" t="s">
        <v>829</v>
      </c>
      <c r="N996" t="s">
        <v>829</v>
      </c>
      <c r="O996" t="s">
        <v>829</v>
      </c>
      <c r="P996" t="s">
        <v>829</v>
      </c>
      <c r="Q996" t="s">
        <v>829</v>
      </c>
      <c r="R996" t="s">
        <v>829</v>
      </c>
      <c r="S996">
        <v>366829</v>
      </c>
      <c r="T996">
        <v>53566</v>
      </c>
      <c r="U996">
        <v>313263</v>
      </c>
      <c r="V996">
        <v>6</v>
      </c>
    </row>
    <row r="997" spans="1:22" x14ac:dyDescent="0.3">
      <c r="A997">
        <v>202223</v>
      </c>
      <c r="B997" t="s">
        <v>820</v>
      </c>
      <c r="C997" t="s">
        <v>821</v>
      </c>
      <c r="D997" t="s">
        <v>822</v>
      </c>
      <c r="E997" t="s">
        <v>823</v>
      </c>
      <c r="F997" t="s">
        <v>852</v>
      </c>
      <c r="G997" t="s">
        <v>853</v>
      </c>
      <c r="H997" t="s">
        <v>874</v>
      </c>
      <c r="I997">
        <v>839</v>
      </c>
      <c r="J997" t="s">
        <v>875</v>
      </c>
      <c r="K997" t="s">
        <v>842</v>
      </c>
      <c r="L997" t="s">
        <v>843</v>
      </c>
      <c r="M997" t="s">
        <v>829</v>
      </c>
      <c r="N997" t="s">
        <v>829</v>
      </c>
      <c r="O997" t="s">
        <v>829</v>
      </c>
      <c r="P997" t="s">
        <v>829</v>
      </c>
      <c r="Q997" t="s">
        <v>829</v>
      </c>
      <c r="R997" t="s">
        <v>829</v>
      </c>
      <c r="S997">
        <v>395552</v>
      </c>
      <c r="T997">
        <v>53566</v>
      </c>
      <c r="U997">
        <v>341986</v>
      </c>
      <c r="V997">
        <v>6</v>
      </c>
    </row>
    <row r="998" spans="1:22" x14ac:dyDescent="0.3">
      <c r="A998">
        <v>202324</v>
      </c>
      <c r="B998" t="s">
        <v>820</v>
      </c>
      <c r="C998" t="s">
        <v>821</v>
      </c>
      <c r="D998" t="s">
        <v>822</v>
      </c>
      <c r="E998" t="s">
        <v>823</v>
      </c>
      <c r="F998" t="s">
        <v>852</v>
      </c>
      <c r="G998" t="s">
        <v>853</v>
      </c>
      <c r="H998" t="s">
        <v>874</v>
      </c>
      <c r="I998">
        <v>839</v>
      </c>
      <c r="J998" t="s">
        <v>875</v>
      </c>
      <c r="K998" t="s">
        <v>842</v>
      </c>
      <c r="L998" t="s">
        <v>843</v>
      </c>
      <c r="M998" t="s">
        <v>829</v>
      </c>
      <c r="N998" t="s">
        <v>829</v>
      </c>
      <c r="O998" t="s">
        <v>829</v>
      </c>
      <c r="P998" t="s">
        <v>829</v>
      </c>
      <c r="Q998" t="s">
        <v>829</v>
      </c>
      <c r="R998" t="s">
        <v>829</v>
      </c>
      <c r="S998">
        <v>425510</v>
      </c>
      <c r="T998">
        <v>56466</v>
      </c>
      <c r="U998">
        <v>369044</v>
      </c>
      <c r="V998">
        <v>6</v>
      </c>
    </row>
    <row r="999" spans="1:22" x14ac:dyDescent="0.3">
      <c r="A999">
        <v>202122</v>
      </c>
      <c r="B999" t="s">
        <v>820</v>
      </c>
      <c r="C999" t="s">
        <v>821</v>
      </c>
      <c r="D999" t="s">
        <v>822</v>
      </c>
      <c r="E999" t="s">
        <v>823</v>
      </c>
      <c r="F999" t="s">
        <v>852</v>
      </c>
      <c r="G999" t="s">
        <v>853</v>
      </c>
      <c r="H999" t="s">
        <v>874</v>
      </c>
      <c r="I999">
        <v>839</v>
      </c>
      <c r="J999" t="s">
        <v>875</v>
      </c>
      <c r="K999" t="s">
        <v>842</v>
      </c>
      <c r="L999" t="s">
        <v>249</v>
      </c>
      <c r="M999">
        <v>0</v>
      </c>
      <c r="N999">
        <v>0</v>
      </c>
      <c r="O999">
        <v>0</v>
      </c>
      <c r="P999">
        <v>5984189</v>
      </c>
      <c r="Q999">
        <v>664910</v>
      </c>
      <c r="R999" t="s">
        <v>829</v>
      </c>
      <c r="S999">
        <v>6649099</v>
      </c>
      <c r="T999">
        <v>0</v>
      </c>
      <c r="U999">
        <v>6649099</v>
      </c>
      <c r="V999">
        <v>117</v>
      </c>
    </row>
    <row r="1000" spans="1:22" x14ac:dyDescent="0.3">
      <c r="A1000">
        <v>202223</v>
      </c>
      <c r="B1000" t="s">
        <v>820</v>
      </c>
      <c r="C1000" t="s">
        <v>821</v>
      </c>
      <c r="D1000" t="s">
        <v>822</v>
      </c>
      <c r="E1000" t="s">
        <v>823</v>
      </c>
      <c r="F1000" t="s">
        <v>852</v>
      </c>
      <c r="G1000" t="s">
        <v>853</v>
      </c>
      <c r="H1000" t="s">
        <v>874</v>
      </c>
      <c r="I1000">
        <v>839</v>
      </c>
      <c r="J1000" t="s">
        <v>875</v>
      </c>
      <c r="K1000" t="s">
        <v>842</v>
      </c>
      <c r="L1000" t="s">
        <v>249</v>
      </c>
      <c r="M1000">
        <v>0</v>
      </c>
      <c r="N1000">
        <v>0</v>
      </c>
      <c r="O1000">
        <v>0</v>
      </c>
      <c r="P1000">
        <v>7923241</v>
      </c>
      <c r="Q1000">
        <v>880360</v>
      </c>
      <c r="R1000" t="s">
        <v>829</v>
      </c>
      <c r="S1000">
        <v>8803602</v>
      </c>
      <c r="T1000">
        <v>0</v>
      </c>
      <c r="U1000">
        <v>8803602</v>
      </c>
      <c r="V1000">
        <v>154</v>
      </c>
    </row>
    <row r="1001" spans="1:22" x14ac:dyDescent="0.3">
      <c r="A1001">
        <v>202324</v>
      </c>
      <c r="B1001" t="s">
        <v>820</v>
      </c>
      <c r="C1001" t="s">
        <v>821</v>
      </c>
      <c r="D1001" t="s">
        <v>822</v>
      </c>
      <c r="E1001" t="s">
        <v>823</v>
      </c>
      <c r="F1001" t="s">
        <v>852</v>
      </c>
      <c r="G1001" t="s">
        <v>853</v>
      </c>
      <c r="H1001" t="s">
        <v>874</v>
      </c>
      <c r="I1001">
        <v>839</v>
      </c>
      <c r="J1001" t="s">
        <v>875</v>
      </c>
      <c r="K1001" t="s">
        <v>842</v>
      </c>
      <c r="L1001" t="s">
        <v>249</v>
      </c>
      <c r="M1001">
        <v>0</v>
      </c>
      <c r="N1001">
        <v>0</v>
      </c>
      <c r="O1001">
        <v>0</v>
      </c>
      <c r="P1001">
        <v>9194941</v>
      </c>
      <c r="Q1001">
        <v>1021660</v>
      </c>
      <c r="R1001" t="s">
        <v>829</v>
      </c>
      <c r="S1001">
        <v>10216601</v>
      </c>
      <c r="T1001">
        <v>0</v>
      </c>
      <c r="U1001">
        <v>10216601</v>
      </c>
      <c r="V1001">
        <v>179</v>
      </c>
    </row>
    <row r="1002" spans="1:22" x14ac:dyDescent="0.3">
      <c r="A1002">
        <v>202122</v>
      </c>
      <c r="B1002" t="s">
        <v>820</v>
      </c>
      <c r="C1002" t="s">
        <v>821</v>
      </c>
      <c r="D1002" t="s">
        <v>822</v>
      </c>
      <c r="E1002" t="s">
        <v>823</v>
      </c>
      <c r="F1002" t="s">
        <v>852</v>
      </c>
      <c r="G1002" t="s">
        <v>853</v>
      </c>
      <c r="H1002" t="s">
        <v>874</v>
      </c>
      <c r="I1002">
        <v>839</v>
      </c>
      <c r="J1002" t="s">
        <v>875</v>
      </c>
      <c r="K1002" t="s">
        <v>842</v>
      </c>
      <c r="L1002" t="s">
        <v>844</v>
      </c>
      <c r="M1002">
        <v>0</v>
      </c>
      <c r="N1002">
        <v>336888</v>
      </c>
      <c r="O1002">
        <v>1347551</v>
      </c>
      <c r="P1002">
        <v>0</v>
      </c>
      <c r="Q1002">
        <v>0</v>
      </c>
      <c r="R1002" t="s">
        <v>829</v>
      </c>
      <c r="S1002">
        <v>1684439</v>
      </c>
      <c r="T1002">
        <v>0</v>
      </c>
      <c r="U1002">
        <v>1684439</v>
      </c>
      <c r="V1002">
        <v>30</v>
      </c>
    </row>
    <row r="1003" spans="1:22" x14ac:dyDescent="0.3">
      <c r="A1003">
        <v>202223</v>
      </c>
      <c r="B1003" t="s">
        <v>820</v>
      </c>
      <c r="C1003" t="s">
        <v>821</v>
      </c>
      <c r="D1003" t="s">
        <v>822</v>
      </c>
      <c r="E1003" t="s">
        <v>823</v>
      </c>
      <c r="F1003" t="s">
        <v>852</v>
      </c>
      <c r="G1003" t="s">
        <v>853</v>
      </c>
      <c r="H1003" t="s">
        <v>874</v>
      </c>
      <c r="I1003">
        <v>839</v>
      </c>
      <c r="J1003" t="s">
        <v>875</v>
      </c>
      <c r="K1003" t="s">
        <v>842</v>
      </c>
      <c r="L1003" t="s">
        <v>844</v>
      </c>
      <c r="M1003">
        <v>0</v>
      </c>
      <c r="N1003">
        <v>446049</v>
      </c>
      <c r="O1003">
        <v>1784197</v>
      </c>
      <c r="P1003">
        <v>0</v>
      </c>
      <c r="Q1003">
        <v>0</v>
      </c>
      <c r="R1003" t="s">
        <v>829</v>
      </c>
      <c r="S1003">
        <v>2230246</v>
      </c>
      <c r="T1003">
        <v>0</v>
      </c>
      <c r="U1003">
        <v>2230246</v>
      </c>
      <c r="V1003">
        <v>39</v>
      </c>
    </row>
    <row r="1004" spans="1:22" x14ac:dyDescent="0.3">
      <c r="A1004">
        <v>202324</v>
      </c>
      <c r="B1004" t="s">
        <v>820</v>
      </c>
      <c r="C1004" t="s">
        <v>821</v>
      </c>
      <c r="D1004" t="s">
        <v>822</v>
      </c>
      <c r="E1004" t="s">
        <v>823</v>
      </c>
      <c r="F1004" t="s">
        <v>852</v>
      </c>
      <c r="G1004" t="s">
        <v>853</v>
      </c>
      <c r="H1004" t="s">
        <v>874</v>
      </c>
      <c r="I1004">
        <v>839</v>
      </c>
      <c r="J1004" t="s">
        <v>875</v>
      </c>
      <c r="K1004" t="s">
        <v>842</v>
      </c>
      <c r="L1004" t="s">
        <v>844</v>
      </c>
      <c r="M1004">
        <v>0</v>
      </c>
      <c r="N1004">
        <v>517641</v>
      </c>
      <c r="O1004">
        <v>2070564</v>
      </c>
      <c r="P1004">
        <v>0</v>
      </c>
      <c r="Q1004">
        <v>0</v>
      </c>
      <c r="R1004" t="s">
        <v>829</v>
      </c>
      <c r="S1004">
        <v>2588205</v>
      </c>
      <c r="T1004">
        <v>0</v>
      </c>
      <c r="U1004">
        <v>2588205</v>
      </c>
      <c r="V1004">
        <v>45</v>
      </c>
    </row>
    <row r="1005" spans="1:22" x14ac:dyDescent="0.3">
      <c r="A1005">
        <v>202122</v>
      </c>
      <c r="B1005" t="s">
        <v>820</v>
      </c>
      <c r="C1005" t="s">
        <v>821</v>
      </c>
      <c r="D1005" t="s">
        <v>822</v>
      </c>
      <c r="E1005" t="s">
        <v>823</v>
      </c>
      <c r="F1005" t="s">
        <v>852</v>
      </c>
      <c r="G1005" t="s">
        <v>853</v>
      </c>
      <c r="H1005" t="s">
        <v>874</v>
      </c>
      <c r="I1005">
        <v>839</v>
      </c>
      <c r="J1005" t="s">
        <v>875</v>
      </c>
      <c r="K1005" t="s">
        <v>842</v>
      </c>
      <c r="L1005" t="s">
        <v>251</v>
      </c>
      <c r="M1005" t="s">
        <v>829</v>
      </c>
      <c r="N1005" t="s">
        <v>829</v>
      </c>
      <c r="O1005">
        <v>17731</v>
      </c>
      <c r="P1005">
        <v>35462</v>
      </c>
      <c r="Q1005">
        <v>35462</v>
      </c>
      <c r="R1005">
        <v>265964</v>
      </c>
      <c r="S1005">
        <v>354619</v>
      </c>
      <c r="T1005">
        <v>0</v>
      </c>
      <c r="U1005">
        <v>354619</v>
      </c>
      <c r="V1005">
        <v>6</v>
      </c>
    </row>
    <row r="1006" spans="1:22" x14ac:dyDescent="0.3">
      <c r="A1006">
        <v>202223</v>
      </c>
      <c r="B1006" t="s">
        <v>820</v>
      </c>
      <c r="C1006" t="s">
        <v>821</v>
      </c>
      <c r="D1006" t="s">
        <v>822</v>
      </c>
      <c r="E1006" t="s">
        <v>823</v>
      </c>
      <c r="F1006" t="s">
        <v>852</v>
      </c>
      <c r="G1006" t="s">
        <v>853</v>
      </c>
      <c r="H1006" t="s">
        <v>874</v>
      </c>
      <c r="I1006">
        <v>839</v>
      </c>
      <c r="J1006" t="s">
        <v>875</v>
      </c>
      <c r="K1006" t="s">
        <v>842</v>
      </c>
      <c r="L1006" t="s">
        <v>251</v>
      </c>
      <c r="M1006" t="s">
        <v>829</v>
      </c>
      <c r="N1006" t="s">
        <v>829</v>
      </c>
      <c r="O1006">
        <v>23476</v>
      </c>
      <c r="P1006">
        <v>46953</v>
      </c>
      <c r="Q1006">
        <v>46953</v>
      </c>
      <c r="R1006">
        <v>352144</v>
      </c>
      <c r="S1006">
        <v>469525</v>
      </c>
      <c r="T1006">
        <v>0</v>
      </c>
      <c r="U1006">
        <v>469525</v>
      </c>
      <c r="V1006">
        <v>8</v>
      </c>
    </row>
    <row r="1007" spans="1:22" x14ac:dyDescent="0.3">
      <c r="A1007">
        <v>202324</v>
      </c>
      <c r="B1007" t="s">
        <v>820</v>
      </c>
      <c r="C1007" t="s">
        <v>821</v>
      </c>
      <c r="D1007" t="s">
        <v>822</v>
      </c>
      <c r="E1007" t="s">
        <v>823</v>
      </c>
      <c r="F1007" t="s">
        <v>852</v>
      </c>
      <c r="G1007" t="s">
        <v>853</v>
      </c>
      <c r="H1007" t="s">
        <v>874</v>
      </c>
      <c r="I1007">
        <v>839</v>
      </c>
      <c r="J1007" t="s">
        <v>875</v>
      </c>
      <c r="K1007" t="s">
        <v>842</v>
      </c>
      <c r="L1007" t="s">
        <v>251</v>
      </c>
      <c r="M1007" t="s">
        <v>829</v>
      </c>
      <c r="N1007" t="s">
        <v>829</v>
      </c>
      <c r="O1007">
        <v>27244</v>
      </c>
      <c r="P1007">
        <v>54489</v>
      </c>
      <c r="Q1007">
        <v>54489</v>
      </c>
      <c r="R1007">
        <v>408664</v>
      </c>
      <c r="S1007">
        <v>544885</v>
      </c>
      <c r="T1007">
        <v>0</v>
      </c>
      <c r="U1007">
        <v>544885</v>
      </c>
      <c r="V1007">
        <v>10</v>
      </c>
    </row>
    <row r="1008" spans="1:22" x14ac:dyDescent="0.3">
      <c r="A1008">
        <v>202122</v>
      </c>
      <c r="B1008" t="s">
        <v>820</v>
      </c>
      <c r="C1008" t="s">
        <v>821</v>
      </c>
      <c r="D1008" t="s">
        <v>822</v>
      </c>
      <c r="E1008" t="s">
        <v>823</v>
      </c>
      <c r="F1008" t="s">
        <v>852</v>
      </c>
      <c r="G1008" t="s">
        <v>853</v>
      </c>
      <c r="H1008" t="s">
        <v>874</v>
      </c>
      <c r="I1008">
        <v>839</v>
      </c>
      <c r="J1008" t="s">
        <v>875</v>
      </c>
      <c r="K1008" t="s">
        <v>842</v>
      </c>
      <c r="L1008" t="s">
        <v>253</v>
      </c>
      <c r="M1008" t="s">
        <v>829</v>
      </c>
      <c r="N1008" t="s">
        <v>829</v>
      </c>
      <c r="O1008">
        <v>0</v>
      </c>
      <c r="P1008">
        <v>0</v>
      </c>
      <c r="Q1008">
        <v>0</v>
      </c>
      <c r="R1008">
        <v>177309</v>
      </c>
      <c r="S1008">
        <v>177309</v>
      </c>
      <c r="T1008">
        <v>0</v>
      </c>
      <c r="U1008">
        <v>177309</v>
      </c>
      <c r="V1008">
        <v>3</v>
      </c>
    </row>
    <row r="1009" spans="1:22" x14ac:dyDescent="0.3">
      <c r="A1009">
        <v>202223</v>
      </c>
      <c r="B1009" t="s">
        <v>820</v>
      </c>
      <c r="C1009" t="s">
        <v>821</v>
      </c>
      <c r="D1009" t="s">
        <v>822</v>
      </c>
      <c r="E1009" t="s">
        <v>823</v>
      </c>
      <c r="F1009" t="s">
        <v>852</v>
      </c>
      <c r="G1009" t="s">
        <v>853</v>
      </c>
      <c r="H1009" t="s">
        <v>874</v>
      </c>
      <c r="I1009">
        <v>839</v>
      </c>
      <c r="J1009" t="s">
        <v>875</v>
      </c>
      <c r="K1009" t="s">
        <v>842</v>
      </c>
      <c r="L1009" t="s">
        <v>253</v>
      </c>
      <c r="M1009" t="s">
        <v>829</v>
      </c>
      <c r="N1009" t="s">
        <v>829</v>
      </c>
      <c r="O1009">
        <v>0</v>
      </c>
      <c r="P1009">
        <v>0</v>
      </c>
      <c r="Q1009">
        <v>0</v>
      </c>
      <c r="R1009">
        <v>234763</v>
      </c>
      <c r="S1009">
        <v>234763</v>
      </c>
      <c r="T1009">
        <v>0</v>
      </c>
      <c r="U1009">
        <v>234763</v>
      </c>
      <c r="V1009">
        <v>4</v>
      </c>
    </row>
    <row r="1010" spans="1:22" x14ac:dyDescent="0.3">
      <c r="A1010">
        <v>202324</v>
      </c>
      <c r="B1010" t="s">
        <v>820</v>
      </c>
      <c r="C1010" t="s">
        <v>821</v>
      </c>
      <c r="D1010" t="s">
        <v>822</v>
      </c>
      <c r="E1010" t="s">
        <v>823</v>
      </c>
      <c r="F1010" t="s">
        <v>852</v>
      </c>
      <c r="G1010" t="s">
        <v>853</v>
      </c>
      <c r="H1010" t="s">
        <v>874</v>
      </c>
      <c r="I1010">
        <v>839</v>
      </c>
      <c r="J1010" t="s">
        <v>875</v>
      </c>
      <c r="K1010" t="s">
        <v>842</v>
      </c>
      <c r="L1010" t="s">
        <v>253</v>
      </c>
      <c r="M1010" t="s">
        <v>829</v>
      </c>
      <c r="N1010" t="s">
        <v>829</v>
      </c>
      <c r="O1010">
        <v>0</v>
      </c>
      <c r="P1010">
        <v>0</v>
      </c>
      <c r="Q1010">
        <v>0</v>
      </c>
      <c r="R1010">
        <v>272443</v>
      </c>
      <c r="S1010">
        <v>272443</v>
      </c>
      <c r="T1010">
        <v>0</v>
      </c>
      <c r="U1010">
        <v>272443</v>
      </c>
      <c r="V1010">
        <v>5</v>
      </c>
    </row>
    <row r="1011" spans="1:22" x14ac:dyDescent="0.3">
      <c r="A1011">
        <v>202122</v>
      </c>
      <c r="B1011" t="s">
        <v>820</v>
      </c>
      <c r="C1011" t="s">
        <v>821</v>
      </c>
      <c r="D1011" t="s">
        <v>822</v>
      </c>
      <c r="E1011" t="s">
        <v>823</v>
      </c>
      <c r="F1011" t="s">
        <v>852</v>
      </c>
      <c r="G1011" t="s">
        <v>853</v>
      </c>
      <c r="H1011" t="s">
        <v>874</v>
      </c>
      <c r="I1011">
        <v>839</v>
      </c>
      <c r="J1011" t="s">
        <v>875</v>
      </c>
      <c r="K1011" t="s">
        <v>842</v>
      </c>
      <c r="L1011" t="s">
        <v>845</v>
      </c>
      <c r="M1011" t="s">
        <v>829</v>
      </c>
      <c r="N1011" t="s">
        <v>829</v>
      </c>
      <c r="O1011">
        <v>0</v>
      </c>
      <c r="P1011">
        <v>0</v>
      </c>
      <c r="Q1011">
        <v>0</v>
      </c>
      <c r="R1011">
        <v>0</v>
      </c>
      <c r="S1011">
        <v>0</v>
      </c>
      <c r="T1011">
        <v>0</v>
      </c>
      <c r="U1011">
        <v>0</v>
      </c>
      <c r="V1011">
        <v>0</v>
      </c>
    </row>
    <row r="1012" spans="1:22" x14ac:dyDescent="0.3">
      <c r="A1012">
        <v>202223</v>
      </c>
      <c r="B1012" t="s">
        <v>820</v>
      </c>
      <c r="C1012" t="s">
        <v>821</v>
      </c>
      <c r="D1012" t="s">
        <v>822</v>
      </c>
      <c r="E1012" t="s">
        <v>823</v>
      </c>
      <c r="F1012" t="s">
        <v>852</v>
      </c>
      <c r="G1012" t="s">
        <v>853</v>
      </c>
      <c r="H1012" t="s">
        <v>874</v>
      </c>
      <c r="I1012">
        <v>839</v>
      </c>
      <c r="J1012" t="s">
        <v>875</v>
      </c>
      <c r="K1012" t="s">
        <v>842</v>
      </c>
      <c r="L1012" t="s">
        <v>845</v>
      </c>
      <c r="M1012" t="s">
        <v>829</v>
      </c>
      <c r="N1012" t="s">
        <v>829</v>
      </c>
      <c r="O1012">
        <v>0</v>
      </c>
      <c r="P1012">
        <v>0</v>
      </c>
      <c r="Q1012">
        <v>0</v>
      </c>
      <c r="R1012">
        <v>0</v>
      </c>
      <c r="S1012">
        <v>0</v>
      </c>
      <c r="T1012">
        <v>0</v>
      </c>
      <c r="U1012">
        <v>0</v>
      </c>
      <c r="V1012">
        <v>0</v>
      </c>
    </row>
    <row r="1013" spans="1:22" x14ac:dyDescent="0.3">
      <c r="A1013">
        <v>202324</v>
      </c>
      <c r="B1013" t="s">
        <v>820</v>
      </c>
      <c r="C1013" t="s">
        <v>821</v>
      </c>
      <c r="D1013" t="s">
        <v>822</v>
      </c>
      <c r="E1013" t="s">
        <v>823</v>
      </c>
      <c r="F1013" t="s">
        <v>852</v>
      </c>
      <c r="G1013" t="s">
        <v>853</v>
      </c>
      <c r="H1013" t="s">
        <v>874</v>
      </c>
      <c r="I1013">
        <v>839</v>
      </c>
      <c r="J1013" t="s">
        <v>875</v>
      </c>
      <c r="K1013" t="s">
        <v>842</v>
      </c>
      <c r="L1013" t="s">
        <v>845</v>
      </c>
      <c r="M1013" t="s">
        <v>829</v>
      </c>
      <c r="N1013" t="s">
        <v>829</v>
      </c>
      <c r="O1013">
        <v>0</v>
      </c>
      <c r="P1013">
        <v>0</v>
      </c>
      <c r="Q1013">
        <v>0</v>
      </c>
      <c r="R1013">
        <v>0</v>
      </c>
      <c r="S1013">
        <v>0</v>
      </c>
      <c r="T1013">
        <v>0</v>
      </c>
      <c r="U1013">
        <v>0</v>
      </c>
      <c r="V1013">
        <v>0</v>
      </c>
    </row>
    <row r="1014" spans="1:22" x14ac:dyDescent="0.3">
      <c r="A1014">
        <v>202122</v>
      </c>
      <c r="B1014" t="s">
        <v>820</v>
      </c>
      <c r="C1014" t="s">
        <v>821</v>
      </c>
      <c r="D1014" t="s">
        <v>822</v>
      </c>
      <c r="E1014" t="s">
        <v>823</v>
      </c>
      <c r="F1014" t="s">
        <v>876</v>
      </c>
      <c r="G1014" t="s">
        <v>877</v>
      </c>
      <c r="H1014" t="s">
        <v>878</v>
      </c>
      <c r="I1014">
        <v>867</v>
      </c>
      <c r="J1014" t="s">
        <v>879</v>
      </c>
      <c r="K1014" t="s">
        <v>828</v>
      </c>
      <c r="L1014" t="s">
        <v>336</v>
      </c>
      <c r="M1014">
        <v>0</v>
      </c>
      <c r="N1014">
        <v>98000</v>
      </c>
      <c r="O1014">
        <v>323500</v>
      </c>
      <c r="P1014">
        <v>1980000</v>
      </c>
      <c r="Q1014">
        <v>560000</v>
      </c>
      <c r="R1014" t="s">
        <v>829</v>
      </c>
      <c r="S1014">
        <v>2961500</v>
      </c>
      <c r="T1014" t="s">
        <v>829</v>
      </c>
      <c r="U1014">
        <v>2961500</v>
      </c>
      <c r="V1014">
        <v>243</v>
      </c>
    </row>
    <row r="1015" spans="1:22" x14ac:dyDescent="0.3">
      <c r="A1015">
        <v>202223</v>
      </c>
      <c r="B1015" t="s">
        <v>820</v>
      </c>
      <c r="C1015" t="s">
        <v>821</v>
      </c>
      <c r="D1015" t="s">
        <v>822</v>
      </c>
      <c r="E1015" t="s">
        <v>823</v>
      </c>
      <c r="F1015" t="s">
        <v>876</v>
      </c>
      <c r="G1015" t="s">
        <v>877</v>
      </c>
      <c r="H1015" t="s">
        <v>878</v>
      </c>
      <c r="I1015">
        <v>867</v>
      </c>
      <c r="J1015" t="s">
        <v>879</v>
      </c>
      <c r="K1015" t="s">
        <v>828</v>
      </c>
      <c r="L1015" t="s">
        <v>336</v>
      </c>
      <c r="M1015">
        <v>0</v>
      </c>
      <c r="N1015">
        <v>455150</v>
      </c>
      <c r="O1015">
        <v>300000</v>
      </c>
      <c r="P1015">
        <v>1980000</v>
      </c>
      <c r="Q1015">
        <v>560000</v>
      </c>
      <c r="R1015" t="s">
        <v>829</v>
      </c>
      <c r="S1015">
        <v>3295150</v>
      </c>
      <c r="T1015" t="s">
        <v>829</v>
      </c>
      <c r="U1015">
        <v>3295150</v>
      </c>
      <c r="V1015">
        <v>270</v>
      </c>
    </row>
    <row r="1016" spans="1:22" x14ac:dyDescent="0.3">
      <c r="A1016">
        <v>202324</v>
      </c>
      <c r="B1016" t="s">
        <v>820</v>
      </c>
      <c r="C1016" t="s">
        <v>821</v>
      </c>
      <c r="D1016" t="s">
        <v>822</v>
      </c>
      <c r="E1016" t="s">
        <v>823</v>
      </c>
      <c r="F1016" t="s">
        <v>876</v>
      </c>
      <c r="G1016" t="s">
        <v>877</v>
      </c>
      <c r="H1016" t="s">
        <v>878</v>
      </c>
      <c r="I1016">
        <v>867</v>
      </c>
      <c r="J1016" t="s">
        <v>879</v>
      </c>
      <c r="K1016" t="s">
        <v>828</v>
      </c>
      <c r="L1016" t="s">
        <v>336</v>
      </c>
      <c r="M1016">
        <v>0</v>
      </c>
      <c r="N1016">
        <v>333167</v>
      </c>
      <c r="O1016">
        <v>310000</v>
      </c>
      <c r="P1016">
        <v>1980000</v>
      </c>
      <c r="Q1016">
        <v>560000</v>
      </c>
      <c r="R1016" t="s">
        <v>829</v>
      </c>
      <c r="S1016">
        <v>3183167</v>
      </c>
      <c r="T1016" t="s">
        <v>829</v>
      </c>
      <c r="U1016">
        <v>3183167</v>
      </c>
      <c r="V1016">
        <v>330</v>
      </c>
    </row>
    <row r="1017" spans="1:22" x14ac:dyDescent="0.3">
      <c r="A1017">
        <v>202122</v>
      </c>
      <c r="B1017" t="s">
        <v>820</v>
      </c>
      <c r="C1017" t="s">
        <v>821</v>
      </c>
      <c r="D1017" t="s">
        <v>822</v>
      </c>
      <c r="E1017" t="s">
        <v>823</v>
      </c>
      <c r="F1017" t="s">
        <v>876</v>
      </c>
      <c r="G1017" t="s">
        <v>877</v>
      </c>
      <c r="H1017" t="s">
        <v>878</v>
      </c>
      <c r="I1017">
        <v>867</v>
      </c>
      <c r="J1017" t="s">
        <v>879</v>
      </c>
      <c r="K1017" t="s">
        <v>828</v>
      </c>
      <c r="L1017" t="s">
        <v>235</v>
      </c>
      <c r="M1017" t="s">
        <v>829</v>
      </c>
      <c r="N1017">
        <v>181721</v>
      </c>
      <c r="O1017">
        <v>37712</v>
      </c>
      <c r="P1017" t="s">
        <v>829</v>
      </c>
      <c r="Q1017" t="s">
        <v>829</v>
      </c>
      <c r="R1017" t="s">
        <v>829</v>
      </c>
      <c r="S1017">
        <v>219433</v>
      </c>
      <c r="T1017">
        <v>0</v>
      </c>
      <c r="U1017">
        <v>219433</v>
      </c>
      <c r="V1017">
        <v>18</v>
      </c>
    </row>
    <row r="1018" spans="1:22" x14ac:dyDescent="0.3">
      <c r="A1018">
        <v>202223</v>
      </c>
      <c r="B1018" t="s">
        <v>820</v>
      </c>
      <c r="C1018" t="s">
        <v>821</v>
      </c>
      <c r="D1018" t="s">
        <v>822</v>
      </c>
      <c r="E1018" t="s">
        <v>823</v>
      </c>
      <c r="F1018" t="s">
        <v>876</v>
      </c>
      <c r="G1018" t="s">
        <v>877</v>
      </c>
      <c r="H1018" t="s">
        <v>878</v>
      </c>
      <c r="I1018">
        <v>867</v>
      </c>
      <c r="J1018" t="s">
        <v>879</v>
      </c>
      <c r="K1018" t="s">
        <v>828</v>
      </c>
      <c r="L1018" t="s">
        <v>235</v>
      </c>
      <c r="M1018" t="s">
        <v>829</v>
      </c>
      <c r="N1018">
        <v>186330</v>
      </c>
      <c r="O1018">
        <v>34277</v>
      </c>
      <c r="P1018" t="s">
        <v>829</v>
      </c>
      <c r="Q1018" t="s">
        <v>829</v>
      </c>
      <c r="R1018" t="s">
        <v>829</v>
      </c>
      <c r="S1018">
        <v>220607</v>
      </c>
      <c r="T1018">
        <v>0</v>
      </c>
      <c r="U1018">
        <v>220607</v>
      </c>
      <c r="V1018">
        <v>18</v>
      </c>
    </row>
    <row r="1019" spans="1:22" x14ac:dyDescent="0.3">
      <c r="A1019">
        <v>202324</v>
      </c>
      <c r="B1019" t="s">
        <v>820</v>
      </c>
      <c r="C1019" t="s">
        <v>821</v>
      </c>
      <c r="D1019" t="s">
        <v>822</v>
      </c>
      <c r="E1019" t="s">
        <v>823</v>
      </c>
      <c r="F1019" t="s">
        <v>876</v>
      </c>
      <c r="G1019" t="s">
        <v>877</v>
      </c>
      <c r="H1019" t="s">
        <v>878</v>
      </c>
      <c r="I1019">
        <v>867</v>
      </c>
      <c r="J1019" t="s">
        <v>879</v>
      </c>
      <c r="K1019" t="s">
        <v>828</v>
      </c>
      <c r="L1019" t="s">
        <v>235</v>
      </c>
      <c r="M1019" t="s">
        <v>829</v>
      </c>
      <c r="N1019">
        <v>227839</v>
      </c>
      <c r="O1019">
        <v>21217</v>
      </c>
      <c r="P1019" t="s">
        <v>829</v>
      </c>
      <c r="Q1019" t="s">
        <v>829</v>
      </c>
      <c r="R1019" t="s">
        <v>829</v>
      </c>
      <c r="S1019">
        <v>249056</v>
      </c>
      <c r="T1019">
        <v>0</v>
      </c>
      <c r="U1019">
        <v>249056</v>
      </c>
      <c r="V1019">
        <v>26</v>
      </c>
    </row>
    <row r="1020" spans="1:22" x14ac:dyDescent="0.3">
      <c r="A1020">
        <v>202122</v>
      </c>
      <c r="B1020" t="s">
        <v>820</v>
      </c>
      <c r="C1020" t="s">
        <v>821</v>
      </c>
      <c r="D1020" t="s">
        <v>822</v>
      </c>
      <c r="E1020" t="s">
        <v>823</v>
      </c>
      <c r="F1020" t="s">
        <v>876</v>
      </c>
      <c r="G1020" t="s">
        <v>877</v>
      </c>
      <c r="H1020" t="s">
        <v>878</v>
      </c>
      <c r="I1020">
        <v>867</v>
      </c>
      <c r="J1020" t="s">
        <v>879</v>
      </c>
      <c r="K1020" t="s">
        <v>828</v>
      </c>
      <c r="L1020" t="s">
        <v>534</v>
      </c>
      <c r="M1020">
        <v>17370</v>
      </c>
      <c r="N1020">
        <v>1597675</v>
      </c>
      <c r="O1020">
        <v>657450</v>
      </c>
      <c r="P1020">
        <v>4891867</v>
      </c>
      <c r="Q1020">
        <v>835227</v>
      </c>
      <c r="R1020" t="s">
        <v>829</v>
      </c>
      <c r="S1020">
        <v>7999589</v>
      </c>
      <c r="T1020">
        <v>0</v>
      </c>
      <c r="U1020">
        <v>7999589</v>
      </c>
      <c r="V1020">
        <v>257</v>
      </c>
    </row>
    <row r="1021" spans="1:22" x14ac:dyDescent="0.3">
      <c r="A1021">
        <v>202223</v>
      </c>
      <c r="B1021" t="s">
        <v>820</v>
      </c>
      <c r="C1021" t="s">
        <v>821</v>
      </c>
      <c r="D1021" t="s">
        <v>822</v>
      </c>
      <c r="E1021" t="s">
        <v>823</v>
      </c>
      <c r="F1021" t="s">
        <v>876</v>
      </c>
      <c r="G1021" t="s">
        <v>877</v>
      </c>
      <c r="H1021" t="s">
        <v>878</v>
      </c>
      <c r="I1021">
        <v>867</v>
      </c>
      <c r="J1021" t="s">
        <v>879</v>
      </c>
      <c r="K1021" t="s">
        <v>828</v>
      </c>
      <c r="L1021" t="s">
        <v>534</v>
      </c>
      <c r="M1021">
        <v>7565</v>
      </c>
      <c r="N1021">
        <v>1836060</v>
      </c>
      <c r="O1021">
        <v>1156198</v>
      </c>
      <c r="P1021">
        <v>4966685</v>
      </c>
      <c r="Q1021">
        <v>1180731</v>
      </c>
      <c r="R1021" t="s">
        <v>829</v>
      </c>
      <c r="S1021">
        <v>9147240</v>
      </c>
      <c r="T1021">
        <v>0</v>
      </c>
      <c r="U1021">
        <v>9147240</v>
      </c>
      <c r="V1021">
        <v>293</v>
      </c>
    </row>
    <row r="1022" spans="1:22" x14ac:dyDescent="0.3">
      <c r="A1022">
        <v>202324</v>
      </c>
      <c r="B1022" t="s">
        <v>820</v>
      </c>
      <c r="C1022" t="s">
        <v>821</v>
      </c>
      <c r="D1022" t="s">
        <v>822</v>
      </c>
      <c r="E1022" t="s">
        <v>823</v>
      </c>
      <c r="F1022" t="s">
        <v>876</v>
      </c>
      <c r="G1022" t="s">
        <v>877</v>
      </c>
      <c r="H1022" t="s">
        <v>878</v>
      </c>
      <c r="I1022">
        <v>867</v>
      </c>
      <c r="J1022" t="s">
        <v>879</v>
      </c>
      <c r="K1022" t="s">
        <v>828</v>
      </c>
      <c r="L1022" t="s">
        <v>534</v>
      </c>
      <c r="M1022">
        <v>10612</v>
      </c>
      <c r="N1022">
        <v>2664822</v>
      </c>
      <c r="O1022">
        <v>1267327</v>
      </c>
      <c r="P1022">
        <v>5247159</v>
      </c>
      <c r="Q1022">
        <v>1216527</v>
      </c>
      <c r="R1022" t="s">
        <v>829</v>
      </c>
      <c r="S1022">
        <v>10406447</v>
      </c>
      <c r="T1022">
        <v>0</v>
      </c>
      <c r="U1022">
        <v>10406447</v>
      </c>
      <c r="V1022">
        <v>344</v>
      </c>
    </row>
    <row r="1023" spans="1:22" x14ac:dyDescent="0.3">
      <c r="A1023">
        <v>202122</v>
      </c>
      <c r="B1023" t="s">
        <v>820</v>
      </c>
      <c r="C1023" t="s">
        <v>821</v>
      </c>
      <c r="D1023" t="s">
        <v>822</v>
      </c>
      <c r="E1023" t="s">
        <v>823</v>
      </c>
      <c r="F1023" t="s">
        <v>876</v>
      </c>
      <c r="G1023" t="s">
        <v>877</v>
      </c>
      <c r="H1023" t="s">
        <v>878</v>
      </c>
      <c r="I1023">
        <v>867</v>
      </c>
      <c r="J1023" t="s">
        <v>879</v>
      </c>
      <c r="K1023" t="s">
        <v>828</v>
      </c>
      <c r="L1023" t="s">
        <v>603</v>
      </c>
      <c r="M1023" t="s">
        <v>829</v>
      </c>
      <c r="N1023" t="s">
        <v>829</v>
      </c>
      <c r="O1023" t="s">
        <v>829</v>
      </c>
      <c r="P1023">
        <v>0</v>
      </c>
      <c r="Q1023">
        <v>0</v>
      </c>
      <c r="R1023">
        <v>0</v>
      </c>
      <c r="S1023">
        <v>0</v>
      </c>
      <c r="T1023">
        <v>0</v>
      </c>
      <c r="U1023">
        <v>0</v>
      </c>
      <c r="V1023">
        <v>0</v>
      </c>
    </row>
    <row r="1024" spans="1:22" x14ac:dyDescent="0.3">
      <c r="A1024">
        <v>202223</v>
      </c>
      <c r="B1024" t="s">
        <v>820</v>
      </c>
      <c r="C1024" t="s">
        <v>821</v>
      </c>
      <c r="D1024" t="s">
        <v>822</v>
      </c>
      <c r="E1024" t="s">
        <v>823</v>
      </c>
      <c r="F1024" t="s">
        <v>876</v>
      </c>
      <c r="G1024" t="s">
        <v>877</v>
      </c>
      <c r="H1024" t="s">
        <v>878</v>
      </c>
      <c r="I1024">
        <v>867</v>
      </c>
      <c r="J1024" t="s">
        <v>879</v>
      </c>
      <c r="K1024" t="s">
        <v>828</v>
      </c>
      <c r="L1024" t="s">
        <v>603</v>
      </c>
      <c r="M1024" t="s">
        <v>829</v>
      </c>
      <c r="N1024" t="s">
        <v>829</v>
      </c>
      <c r="O1024" t="s">
        <v>829</v>
      </c>
      <c r="P1024">
        <v>0</v>
      </c>
      <c r="Q1024">
        <v>0</v>
      </c>
      <c r="R1024">
        <v>0</v>
      </c>
      <c r="S1024">
        <v>0</v>
      </c>
      <c r="T1024">
        <v>0</v>
      </c>
      <c r="U1024">
        <v>0</v>
      </c>
      <c r="V1024">
        <v>0</v>
      </c>
    </row>
    <row r="1025" spans="1:22" x14ac:dyDescent="0.3">
      <c r="A1025">
        <v>202324</v>
      </c>
      <c r="B1025" t="s">
        <v>820</v>
      </c>
      <c r="C1025" t="s">
        <v>821</v>
      </c>
      <c r="D1025" t="s">
        <v>822</v>
      </c>
      <c r="E1025" t="s">
        <v>823</v>
      </c>
      <c r="F1025" t="s">
        <v>876</v>
      </c>
      <c r="G1025" t="s">
        <v>877</v>
      </c>
      <c r="H1025" t="s">
        <v>878</v>
      </c>
      <c r="I1025">
        <v>867</v>
      </c>
      <c r="J1025" t="s">
        <v>879</v>
      </c>
      <c r="K1025" t="s">
        <v>828</v>
      </c>
      <c r="L1025" t="s">
        <v>603</v>
      </c>
      <c r="M1025" t="s">
        <v>829</v>
      </c>
      <c r="N1025" t="s">
        <v>829</v>
      </c>
      <c r="O1025" t="s">
        <v>829</v>
      </c>
      <c r="P1025">
        <v>0</v>
      </c>
      <c r="Q1025">
        <v>0</v>
      </c>
      <c r="R1025">
        <v>0</v>
      </c>
      <c r="S1025">
        <v>0</v>
      </c>
      <c r="T1025">
        <v>0</v>
      </c>
      <c r="U1025">
        <v>0</v>
      </c>
      <c r="V1025">
        <v>0</v>
      </c>
    </row>
    <row r="1026" spans="1:22" x14ac:dyDescent="0.3">
      <c r="A1026">
        <v>202122</v>
      </c>
      <c r="B1026" t="s">
        <v>820</v>
      </c>
      <c r="C1026" t="s">
        <v>821</v>
      </c>
      <c r="D1026" t="s">
        <v>822</v>
      </c>
      <c r="E1026" t="s">
        <v>823</v>
      </c>
      <c r="F1026" t="s">
        <v>876</v>
      </c>
      <c r="G1026" t="s">
        <v>877</v>
      </c>
      <c r="H1026" t="s">
        <v>878</v>
      </c>
      <c r="I1026">
        <v>867</v>
      </c>
      <c r="J1026" t="s">
        <v>879</v>
      </c>
      <c r="K1026" t="s">
        <v>828</v>
      </c>
      <c r="L1026" t="s">
        <v>606</v>
      </c>
      <c r="M1026">
        <v>0</v>
      </c>
      <c r="N1026">
        <v>0</v>
      </c>
      <c r="O1026">
        <v>0</v>
      </c>
      <c r="P1026">
        <v>0</v>
      </c>
      <c r="Q1026">
        <v>0</v>
      </c>
      <c r="R1026">
        <v>0</v>
      </c>
      <c r="S1026">
        <v>0</v>
      </c>
      <c r="T1026">
        <v>0</v>
      </c>
      <c r="U1026">
        <v>0</v>
      </c>
      <c r="V1026">
        <v>0</v>
      </c>
    </row>
    <row r="1027" spans="1:22" x14ac:dyDescent="0.3">
      <c r="A1027">
        <v>202223</v>
      </c>
      <c r="B1027" t="s">
        <v>820</v>
      </c>
      <c r="C1027" t="s">
        <v>821</v>
      </c>
      <c r="D1027" t="s">
        <v>822</v>
      </c>
      <c r="E1027" t="s">
        <v>823</v>
      </c>
      <c r="F1027" t="s">
        <v>876</v>
      </c>
      <c r="G1027" t="s">
        <v>877</v>
      </c>
      <c r="H1027" t="s">
        <v>878</v>
      </c>
      <c r="I1027">
        <v>867</v>
      </c>
      <c r="J1027" t="s">
        <v>879</v>
      </c>
      <c r="K1027" t="s">
        <v>828</v>
      </c>
      <c r="L1027" t="s">
        <v>606</v>
      </c>
      <c r="M1027">
        <v>0</v>
      </c>
      <c r="N1027">
        <v>0</v>
      </c>
      <c r="O1027">
        <v>0</v>
      </c>
      <c r="P1027">
        <v>0</v>
      </c>
      <c r="Q1027">
        <v>0</v>
      </c>
      <c r="R1027">
        <v>0</v>
      </c>
      <c r="S1027">
        <v>0</v>
      </c>
      <c r="T1027">
        <v>0</v>
      </c>
      <c r="U1027">
        <v>0</v>
      </c>
      <c r="V1027">
        <v>0</v>
      </c>
    </row>
    <row r="1028" spans="1:22" x14ac:dyDescent="0.3">
      <c r="A1028">
        <v>202324</v>
      </c>
      <c r="B1028" t="s">
        <v>820</v>
      </c>
      <c r="C1028" t="s">
        <v>821</v>
      </c>
      <c r="D1028" t="s">
        <v>822</v>
      </c>
      <c r="E1028" t="s">
        <v>823</v>
      </c>
      <c r="F1028" t="s">
        <v>876</v>
      </c>
      <c r="G1028" t="s">
        <v>877</v>
      </c>
      <c r="H1028" t="s">
        <v>878</v>
      </c>
      <c r="I1028">
        <v>867</v>
      </c>
      <c r="J1028" t="s">
        <v>879</v>
      </c>
      <c r="K1028" t="s">
        <v>828</v>
      </c>
      <c r="L1028" t="s">
        <v>606</v>
      </c>
      <c r="M1028">
        <v>0</v>
      </c>
      <c r="N1028">
        <v>0</v>
      </c>
      <c r="O1028">
        <v>0</v>
      </c>
      <c r="P1028">
        <v>0</v>
      </c>
      <c r="Q1028">
        <v>0</v>
      </c>
      <c r="R1028">
        <v>0</v>
      </c>
      <c r="S1028">
        <v>0</v>
      </c>
      <c r="T1028">
        <v>0</v>
      </c>
      <c r="U1028">
        <v>0</v>
      </c>
      <c r="V1028">
        <v>0</v>
      </c>
    </row>
    <row r="1029" spans="1:22" x14ac:dyDescent="0.3">
      <c r="A1029">
        <v>202122</v>
      </c>
      <c r="B1029" t="s">
        <v>820</v>
      </c>
      <c r="C1029" t="s">
        <v>821</v>
      </c>
      <c r="D1029" t="s">
        <v>822</v>
      </c>
      <c r="E1029" t="s">
        <v>823</v>
      </c>
      <c r="F1029" t="s">
        <v>876</v>
      </c>
      <c r="G1029" t="s">
        <v>877</v>
      </c>
      <c r="H1029" t="s">
        <v>878</v>
      </c>
      <c r="I1029">
        <v>867</v>
      </c>
      <c r="J1029" t="s">
        <v>879</v>
      </c>
      <c r="K1029" t="s">
        <v>828</v>
      </c>
      <c r="L1029" t="s">
        <v>609</v>
      </c>
      <c r="M1029" t="s">
        <v>829</v>
      </c>
      <c r="N1029" t="s">
        <v>829</v>
      </c>
      <c r="O1029" t="s">
        <v>829</v>
      </c>
      <c r="P1029" t="s">
        <v>829</v>
      </c>
      <c r="Q1029">
        <v>0</v>
      </c>
      <c r="R1029" t="s">
        <v>829</v>
      </c>
      <c r="S1029">
        <v>0</v>
      </c>
      <c r="T1029">
        <v>0</v>
      </c>
      <c r="U1029">
        <v>0</v>
      </c>
      <c r="V1029">
        <v>0</v>
      </c>
    </row>
    <row r="1030" spans="1:22" x14ac:dyDescent="0.3">
      <c r="A1030">
        <v>202223</v>
      </c>
      <c r="B1030" t="s">
        <v>820</v>
      </c>
      <c r="C1030" t="s">
        <v>821</v>
      </c>
      <c r="D1030" t="s">
        <v>822</v>
      </c>
      <c r="E1030" t="s">
        <v>823</v>
      </c>
      <c r="F1030" t="s">
        <v>876</v>
      </c>
      <c r="G1030" t="s">
        <v>877</v>
      </c>
      <c r="H1030" t="s">
        <v>878</v>
      </c>
      <c r="I1030">
        <v>867</v>
      </c>
      <c r="J1030" t="s">
        <v>879</v>
      </c>
      <c r="K1030" t="s">
        <v>828</v>
      </c>
      <c r="L1030" t="s">
        <v>609</v>
      </c>
      <c r="M1030" t="s">
        <v>829</v>
      </c>
      <c r="N1030" t="s">
        <v>829</v>
      </c>
      <c r="O1030" t="s">
        <v>829</v>
      </c>
      <c r="P1030" t="s">
        <v>829</v>
      </c>
      <c r="Q1030">
        <v>0</v>
      </c>
      <c r="R1030" t="s">
        <v>829</v>
      </c>
      <c r="S1030">
        <v>0</v>
      </c>
      <c r="T1030">
        <v>0</v>
      </c>
      <c r="U1030">
        <v>0</v>
      </c>
      <c r="V1030">
        <v>0</v>
      </c>
    </row>
    <row r="1031" spans="1:22" x14ac:dyDescent="0.3">
      <c r="A1031">
        <v>202122</v>
      </c>
      <c r="B1031" t="s">
        <v>820</v>
      </c>
      <c r="C1031" t="s">
        <v>821</v>
      </c>
      <c r="D1031" t="s">
        <v>822</v>
      </c>
      <c r="E1031" t="s">
        <v>823</v>
      </c>
      <c r="F1031" t="s">
        <v>876</v>
      </c>
      <c r="G1031" t="s">
        <v>877</v>
      </c>
      <c r="H1031" t="s">
        <v>878</v>
      </c>
      <c r="I1031">
        <v>867</v>
      </c>
      <c r="J1031" t="s">
        <v>879</v>
      </c>
      <c r="K1031" t="s">
        <v>828</v>
      </c>
      <c r="L1031" t="s">
        <v>830</v>
      </c>
      <c r="M1031">
        <v>0</v>
      </c>
      <c r="N1031">
        <v>260712</v>
      </c>
      <c r="O1031">
        <v>172892</v>
      </c>
      <c r="P1031">
        <v>0</v>
      </c>
      <c r="Q1031">
        <v>0</v>
      </c>
      <c r="R1031">
        <v>0</v>
      </c>
      <c r="S1031">
        <v>433604</v>
      </c>
      <c r="T1031">
        <v>0</v>
      </c>
      <c r="U1031">
        <v>433604</v>
      </c>
      <c r="V1031">
        <v>14</v>
      </c>
    </row>
    <row r="1032" spans="1:22" x14ac:dyDescent="0.3">
      <c r="A1032">
        <v>202223</v>
      </c>
      <c r="B1032" t="s">
        <v>820</v>
      </c>
      <c r="C1032" t="s">
        <v>821</v>
      </c>
      <c r="D1032" t="s">
        <v>822</v>
      </c>
      <c r="E1032" t="s">
        <v>823</v>
      </c>
      <c r="F1032" t="s">
        <v>876</v>
      </c>
      <c r="G1032" t="s">
        <v>877</v>
      </c>
      <c r="H1032" t="s">
        <v>878</v>
      </c>
      <c r="I1032">
        <v>867</v>
      </c>
      <c r="J1032" t="s">
        <v>879</v>
      </c>
      <c r="K1032" t="s">
        <v>828</v>
      </c>
      <c r="L1032" t="s">
        <v>830</v>
      </c>
      <c r="M1032">
        <v>0</v>
      </c>
      <c r="N1032">
        <v>262013</v>
      </c>
      <c r="O1032">
        <v>189088</v>
      </c>
      <c r="P1032">
        <v>0</v>
      </c>
      <c r="Q1032">
        <v>0</v>
      </c>
      <c r="R1032">
        <v>0</v>
      </c>
      <c r="S1032">
        <v>451101</v>
      </c>
      <c r="T1032">
        <v>0</v>
      </c>
      <c r="U1032">
        <v>451101</v>
      </c>
      <c r="V1032">
        <v>14</v>
      </c>
    </row>
    <row r="1033" spans="1:22" x14ac:dyDescent="0.3">
      <c r="A1033">
        <v>202324</v>
      </c>
      <c r="B1033" t="s">
        <v>820</v>
      </c>
      <c r="C1033" t="s">
        <v>821</v>
      </c>
      <c r="D1033" t="s">
        <v>822</v>
      </c>
      <c r="E1033" t="s">
        <v>823</v>
      </c>
      <c r="F1033" t="s">
        <v>876</v>
      </c>
      <c r="G1033" t="s">
        <v>877</v>
      </c>
      <c r="H1033" t="s">
        <v>878</v>
      </c>
      <c r="I1033">
        <v>867</v>
      </c>
      <c r="J1033" t="s">
        <v>879</v>
      </c>
      <c r="K1033" t="s">
        <v>828</v>
      </c>
      <c r="L1033" t="s">
        <v>830</v>
      </c>
      <c r="M1033">
        <v>0</v>
      </c>
      <c r="N1033">
        <v>230079</v>
      </c>
      <c r="O1033">
        <v>170631</v>
      </c>
      <c r="P1033">
        <v>0</v>
      </c>
      <c r="Q1033">
        <v>70043</v>
      </c>
      <c r="R1033">
        <v>0</v>
      </c>
      <c r="S1033">
        <v>470753</v>
      </c>
      <c r="T1033">
        <v>0</v>
      </c>
      <c r="U1033">
        <v>470753</v>
      </c>
      <c r="V1033">
        <v>16</v>
      </c>
    </row>
    <row r="1034" spans="1:22" x14ac:dyDescent="0.3">
      <c r="A1034">
        <v>202122</v>
      </c>
      <c r="B1034" t="s">
        <v>820</v>
      </c>
      <c r="C1034" t="s">
        <v>821</v>
      </c>
      <c r="D1034" t="s">
        <v>822</v>
      </c>
      <c r="E1034" t="s">
        <v>823</v>
      </c>
      <c r="F1034" t="s">
        <v>876</v>
      </c>
      <c r="G1034" t="s">
        <v>877</v>
      </c>
      <c r="H1034" t="s">
        <v>878</v>
      </c>
      <c r="I1034">
        <v>867</v>
      </c>
      <c r="J1034" t="s">
        <v>879</v>
      </c>
      <c r="K1034" t="s">
        <v>828</v>
      </c>
      <c r="L1034" t="s">
        <v>537</v>
      </c>
      <c r="M1034">
        <v>0</v>
      </c>
      <c r="N1034">
        <v>632525</v>
      </c>
      <c r="O1034">
        <v>419461</v>
      </c>
      <c r="P1034">
        <v>0</v>
      </c>
      <c r="Q1034">
        <v>0</v>
      </c>
      <c r="R1034">
        <v>0</v>
      </c>
      <c r="S1034">
        <v>1051986</v>
      </c>
      <c r="T1034">
        <v>0</v>
      </c>
      <c r="U1034">
        <v>1051986</v>
      </c>
      <c r="V1034">
        <v>34</v>
      </c>
    </row>
    <row r="1035" spans="1:22" x14ac:dyDescent="0.3">
      <c r="A1035">
        <v>202223</v>
      </c>
      <c r="B1035" t="s">
        <v>820</v>
      </c>
      <c r="C1035" t="s">
        <v>821</v>
      </c>
      <c r="D1035" t="s">
        <v>822</v>
      </c>
      <c r="E1035" t="s">
        <v>823</v>
      </c>
      <c r="F1035" t="s">
        <v>876</v>
      </c>
      <c r="G1035" t="s">
        <v>877</v>
      </c>
      <c r="H1035" t="s">
        <v>878</v>
      </c>
      <c r="I1035">
        <v>867</v>
      </c>
      <c r="J1035" t="s">
        <v>879</v>
      </c>
      <c r="K1035" t="s">
        <v>828</v>
      </c>
      <c r="L1035" t="s">
        <v>537</v>
      </c>
      <c r="M1035">
        <v>0</v>
      </c>
      <c r="N1035">
        <v>928362</v>
      </c>
      <c r="O1035">
        <v>669974</v>
      </c>
      <c r="P1035">
        <v>0</v>
      </c>
      <c r="Q1035">
        <v>0</v>
      </c>
      <c r="R1035">
        <v>978659</v>
      </c>
      <c r="S1035">
        <v>2576995</v>
      </c>
      <c r="T1035">
        <v>0</v>
      </c>
      <c r="U1035">
        <v>2576995</v>
      </c>
      <c r="V1035">
        <v>83</v>
      </c>
    </row>
    <row r="1036" spans="1:22" x14ac:dyDescent="0.3">
      <c r="A1036">
        <v>202324</v>
      </c>
      <c r="B1036" t="s">
        <v>820</v>
      </c>
      <c r="C1036" t="s">
        <v>821</v>
      </c>
      <c r="D1036" t="s">
        <v>822</v>
      </c>
      <c r="E1036" t="s">
        <v>823</v>
      </c>
      <c r="F1036" t="s">
        <v>876</v>
      </c>
      <c r="G1036" t="s">
        <v>877</v>
      </c>
      <c r="H1036" t="s">
        <v>878</v>
      </c>
      <c r="I1036">
        <v>867</v>
      </c>
      <c r="J1036" t="s">
        <v>879</v>
      </c>
      <c r="K1036" t="s">
        <v>828</v>
      </c>
      <c r="L1036" t="s">
        <v>537</v>
      </c>
      <c r="M1036">
        <v>0</v>
      </c>
      <c r="N1036">
        <v>578311</v>
      </c>
      <c r="O1036">
        <v>213022</v>
      </c>
      <c r="P1036">
        <v>2369000</v>
      </c>
      <c r="Q1036">
        <v>0</v>
      </c>
      <c r="R1036">
        <v>0</v>
      </c>
      <c r="S1036">
        <v>3160333</v>
      </c>
      <c r="T1036">
        <v>0</v>
      </c>
      <c r="U1036">
        <v>3160333</v>
      </c>
      <c r="V1036">
        <v>104</v>
      </c>
    </row>
    <row r="1037" spans="1:22" x14ac:dyDescent="0.3">
      <c r="A1037">
        <v>202122</v>
      </c>
      <c r="B1037" t="s">
        <v>820</v>
      </c>
      <c r="C1037" t="s">
        <v>821</v>
      </c>
      <c r="D1037" t="s">
        <v>822</v>
      </c>
      <c r="E1037" t="s">
        <v>823</v>
      </c>
      <c r="F1037" t="s">
        <v>876</v>
      </c>
      <c r="G1037" t="s">
        <v>877</v>
      </c>
      <c r="H1037" t="s">
        <v>878</v>
      </c>
      <c r="I1037">
        <v>867</v>
      </c>
      <c r="J1037" t="s">
        <v>879</v>
      </c>
      <c r="K1037" t="s">
        <v>828</v>
      </c>
      <c r="L1037" t="s">
        <v>572</v>
      </c>
      <c r="M1037">
        <v>0</v>
      </c>
      <c r="N1037">
        <v>0</v>
      </c>
      <c r="O1037">
        <v>0</v>
      </c>
      <c r="P1037">
        <v>8163043</v>
      </c>
      <c r="Q1037">
        <v>0</v>
      </c>
      <c r="R1037">
        <v>1994789</v>
      </c>
      <c r="S1037">
        <v>10157832</v>
      </c>
      <c r="T1037">
        <v>0</v>
      </c>
      <c r="U1037">
        <v>10157832</v>
      </c>
      <c r="V1037">
        <v>327</v>
      </c>
    </row>
    <row r="1038" spans="1:22" x14ac:dyDescent="0.3">
      <c r="A1038">
        <v>202223</v>
      </c>
      <c r="B1038" t="s">
        <v>820</v>
      </c>
      <c r="C1038" t="s">
        <v>821</v>
      </c>
      <c r="D1038" t="s">
        <v>822</v>
      </c>
      <c r="E1038" t="s">
        <v>823</v>
      </c>
      <c r="F1038" t="s">
        <v>876</v>
      </c>
      <c r="G1038" t="s">
        <v>877</v>
      </c>
      <c r="H1038" t="s">
        <v>878</v>
      </c>
      <c r="I1038">
        <v>867</v>
      </c>
      <c r="J1038" t="s">
        <v>879</v>
      </c>
      <c r="K1038" t="s">
        <v>828</v>
      </c>
      <c r="L1038" t="s">
        <v>572</v>
      </c>
      <c r="M1038">
        <v>0</v>
      </c>
      <c r="N1038">
        <v>0</v>
      </c>
      <c r="O1038">
        <v>0</v>
      </c>
      <c r="P1038">
        <v>8391539</v>
      </c>
      <c r="Q1038">
        <v>0</v>
      </c>
      <c r="R1038">
        <v>1061220</v>
      </c>
      <c r="S1038">
        <v>9452760</v>
      </c>
      <c r="T1038">
        <v>0</v>
      </c>
      <c r="U1038">
        <v>9452760</v>
      </c>
      <c r="V1038">
        <v>303</v>
      </c>
    </row>
    <row r="1039" spans="1:22" x14ac:dyDescent="0.3">
      <c r="A1039">
        <v>202324</v>
      </c>
      <c r="B1039" t="s">
        <v>820</v>
      </c>
      <c r="C1039" t="s">
        <v>821</v>
      </c>
      <c r="D1039" t="s">
        <v>822</v>
      </c>
      <c r="E1039" t="s">
        <v>823</v>
      </c>
      <c r="F1039" t="s">
        <v>876</v>
      </c>
      <c r="G1039" t="s">
        <v>877</v>
      </c>
      <c r="H1039" t="s">
        <v>878</v>
      </c>
      <c r="I1039">
        <v>867</v>
      </c>
      <c r="J1039" t="s">
        <v>879</v>
      </c>
      <c r="K1039" t="s">
        <v>828</v>
      </c>
      <c r="L1039" t="s">
        <v>572</v>
      </c>
      <c r="M1039">
        <v>0</v>
      </c>
      <c r="N1039">
        <v>0</v>
      </c>
      <c r="O1039">
        <v>0</v>
      </c>
      <c r="P1039">
        <v>8713188</v>
      </c>
      <c r="Q1039">
        <v>0</v>
      </c>
      <c r="R1039">
        <v>2877663</v>
      </c>
      <c r="S1039">
        <v>11590851</v>
      </c>
      <c r="T1039">
        <v>0</v>
      </c>
      <c r="U1039">
        <v>11590851</v>
      </c>
      <c r="V1039">
        <v>383</v>
      </c>
    </row>
    <row r="1040" spans="1:22" x14ac:dyDescent="0.3">
      <c r="A1040">
        <v>202122</v>
      </c>
      <c r="B1040" t="s">
        <v>820</v>
      </c>
      <c r="C1040" t="s">
        <v>821</v>
      </c>
      <c r="D1040" t="s">
        <v>822</v>
      </c>
      <c r="E1040" t="s">
        <v>823</v>
      </c>
      <c r="F1040" t="s">
        <v>876</v>
      </c>
      <c r="G1040" t="s">
        <v>877</v>
      </c>
      <c r="H1040" t="s">
        <v>878</v>
      </c>
      <c r="I1040">
        <v>867</v>
      </c>
      <c r="J1040" t="s">
        <v>879</v>
      </c>
      <c r="K1040" t="s">
        <v>828</v>
      </c>
      <c r="L1040" t="s">
        <v>539</v>
      </c>
      <c r="M1040">
        <v>0</v>
      </c>
      <c r="N1040">
        <v>9142</v>
      </c>
      <c r="O1040">
        <v>37344</v>
      </c>
      <c r="P1040" t="s">
        <v>829</v>
      </c>
      <c r="Q1040" t="s">
        <v>829</v>
      </c>
      <c r="R1040" t="s">
        <v>829</v>
      </c>
      <c r="S1040">
        <v>46486</v>
      </c>
      <c r="T1040">
        <v>0</v>
      </c>
      <c r="U1040">
        <v>46486</v>
      </c>
      <c r="V1040">
        <v>1</v>
      </c>
    </row>
    <row r="1041" spans="1:22" x14ac:dyDescent="0.3">
      <c r="A1041">
        <v>202223</v>
      </c>
      <c r="B1041" t="s">
        <v>820</v>
      </c>
      <c r="C1041" t="s">
        <v>821</v>
      </c>
      <c r="D1041" t="s">
        <v>822</v>
      </c>
      <c r="E1041" t="s">
        <v>823</v>
      </c>
      <c r="F1041" t="s">
        <v>876</v>
      </c>
      <c r="G1041" t="s">
        <v>877</v>
      </c>
      <c r="H1041" t="s">
        <v>878</v>
      </c>
      <c r="I1041">
        <v>867</v>
      </c>
      <c r="J1041" t="s">
        <v>879</v>
      </c>
      <c r="K1041" t="s">
        <v>828</v>
      </c>
      <c r="L1041" t="s">
        <v>539</v>
      </c>
      <c r="M1041">
        <v>0</v>
      </c>
      <c r="N1041">
        <v>28482</v>
      </c>
      <c r="O1041">
        <v>86577</v>
      </c>
      <c r="P1041" t="s">
        <v>829</v>
      </c>
      <c r="Q1041" t="s">
        <v>829</v>
      </c>
      <c r="R1041" t="s">
        <v>829</v>
      </c>
      <c r="S1041">
        <v>115059</v>
      </c>
      <c r="T1041">
        <v>0</v>
      </c>
      <c r="U1041">
        <v>115059</v>
      </c>
      <c r="V1041">
        <v>4</v>
      </c>
    </row>
    <row r="1042" spans="1:22" x14ac:dyDescent="0.3">
      <c r="A1042">
        <v>202324</v>
      </c>
      <c r="B1042" t="s">
        <v>820</v>
      </c>
      <c r="C1042" t="s">
        <v>821</v>
      </c>
      <c r="D1042" t="s">
        <v>822</v>
      </c>
      <c r="E1042" t="s">
        <v>823</v>
      </c>
      <c r="F1042" t="s">
        <v>876</v>
      </c>
      <c r="G1042" t="s">
        <v>877</v>
      </c>
      <c r="H1042" t="s">
        <v>878</v>
      </c>
      <c r="I1042">
        <v>867</v>
      </c>
      <c r="J1042" t="s">
        <v>879</v>
      </c>
      <c r="K1042" t="s">
        <v>828</v>
      </c>
      <c r="L1042" t="s">
        <v>539</v>
      </c>
      <c r="M1042">
        <v>0</v>
      </c>
      <c r="N1042">
        <v>99285</v>
      </c>
      <c r="O1042">
        <v>73633</v>
      </c>
      <c r="P1042" t="s">
        <v>829</v>
      </c>
      <c r="Q1042" t="s">
        <v>829</v>
      </c>
      <c r="R1042" t="s">
        <v>829</v>
      </c>
      <c r="S1042">
        <v>172918</v>
      </c>
      <c r="T1042">
        <v>0</v>
      </c>
      <c r="U1042">
        <v>172918</v>
      </c>
      <c r="V1042">
        <v>6</v>
      </c>
    </row>
    <row r="1043" spans="1:22" x14ac:dyDescent="0.3">
      <c r="A1043">
        <v>202122</v>
      </c>
      <c r="B1043" t="s">
        <v>820</v>
      </c>
      <c r="C1043" t="s">
        <v>821</v>
      </c>
      <c r="D1043" t="s">
        <v>822</v>
      </c>
      <c r="E1043" t="s">
        <v>823</v>
      </c>
      <c r="F1043" t="s">
        <v>876</v>
      </c>
      <c r="G1043" t="s">
        <v>877</v>
      </c>
      <c r="H1043" t="s">
        <v>878</v>
      </c>
      <c r="I1043">
        <v>867</v>
      </c>
      <c r="J1043" t="s">
        <v>879</v>
      </c>
      <c r="K1043" t="s">
        <v>828</v>
      </c>
      <c r="L1043" t="s">
        <v>541</v>
      </c>
      <c r="M1043">
        <v>498173</v>
      </c>
      <c r="N1043">
        <v>781885</v>
      </c>
      <c r="O1043">
        <v>465339</v>
      </c>
      <c r="P1043">
        <v>67709</v>
      </c>
      <c r="Q1043">
        <v>3001</v>
      </c>
      <c r="R1043">
        <v>0</v>
      </c>
      <c r="S1043">
        <v>1816107</v>
      </c>
      <c r="T1043">
        <v>97092</v>
      </c>
      <c r="U1043">
        <v>1719015</v>
      </c>
      <c r="V1043">
        <v>55</v>
      </c>
    </row>
    <row r="1044" spans="1:22" x14ac:dyDescent="0.3">
      <c r="A1044">
        <v>202223</v>
      </c>
      <c r="B1044" t="s">
        <v>820</v>
      </c>
      <c r="C1044" t="s">
        <v>821</v>
      </c>
      <c r="D1044" t="s">
        <v>822</v>
      </c>
      <c r="E1044" t="s">
        <v>823</v>
      </c>
      <c r="F1044" t="s">
        <v>876</v>
      </c>
      <c r="G1044" t="s">
        <v>877</v>
      </c>
      <c r="H1044" t="s">
        <v>878</v>
      </c>
      <c r="I1044">
        <v>867</v>
      </c>
      <c r="J1044" t="s">
        <v>879</v>
      </c>
      <c r="K1044" t="s">
        <v>828</v>
      </c>
      <c r="L1044" t="s">
        <v>541</v>
      </c>
      <c r="M1044">
        <v>440272</v>
      </c>
      <c r="N1044">
        <v>676362</v>
      </c>
      <c r="O1044">
        <v>444157</v>
      </c>
      <c r="P1044">
        <v>44891</v>
      </c>
      <c r="Q1044">
        <v>1813</v>
      </c>
      <c r="R1044">
        <v>0</v>
      </c>
      <c r="S1044">
        <v>1607495</v>
      </c>
      <c r="T1044">
        <v>82652</v>
      </c>
      <c r="U1044">
        <v>1524843</v>
      </c>
      <c r="V1044">
        <v>49</v>
      </c>
    </row>
    <row r="1045" spans="1:22" x14ac:dyDescent="0.3">
      <c r="A1045">
        <v>202324</v>
      </c>
      <c r="B1045" t="s">
        <v>820</v>
      </c>
      <c r="C1045" t="s">
        <v>821</v>
      </c>
      <c r="D1045" t="s">
        <v>822</v>
      </c>
      <c r="E1045" t="s">
        <v>823</v>
      </c>
      <c r="F1045" t="s">
        <v>876</v>
      </c>
      <c r="G1045" t="s">
        <v>877</v>
      </c>
      <c r="H1045" t="s">
        <v>878</v>
      </c>
      <c r="I1045">
        <v>867</v>
      </c>
      <c r="J1045" t="s">
        <v>879</v>
      </c>
      <c r="K1045" t="s">
        <v>828</v>
      </c>
      <c r="L1045" t="s">
        <v>541</v>
      </c>
      <c r="M1045">
        <v>667079</v>
      </c>
      <c r="N1045">
        <v>860743</v>
      </c>
      <c r="O1045">
        <v>546201</v>
      </c>
      <c r="P1045">
        <v>105592</v>
      </c>
      <c r="Q1045">
        <v>2200</v>
      </c>
      <c r="R1045">
        <v>0</v>
      </c>
      <c r="S1045">
        <v>2181815</v>
      </c>
      <c r="T1045">
        <v>70720</v>
      </c>
      <c r="U1045">
        <v>2111095</v>
      </c>
      <c r="V1045">
        <v>70</v>
      </c>
    </row>
    <row r="1046" spans="1:22" x14ac:dyDescent="0.3">
      <c r="A1046">
        <v>202122</v>
      </c>
      <c r="B1046" t="s">
        <v>820</v>
      </c>
      <c r="C1046" t="s">
        <v>821</v>
      </c>
      <c r="D1046" t="s">
        <v>822</v>
      </c>
      <c r="E1046" t="s">
        <v>823</v>
      </c>
      <c r="F1046" t="s">
        <v>876</v>
      </c>
      <c r="G1046" t="s">
        <v>877</v>
      </c>
      <c r="H1046" t="s">
        <v>878</v>
      </c>
      <c r="I1046">
        <v>867</v>
      </c>
      <c r="J1046" t="s">
        <v>879</v>
      </c>
      <c r="K1046" t="s">
        <v>828</v>
      </c>
      <c r="L1046" t="s">
        <v>831</v>
      </c>
      <c r="M1046" t="s">
        <v>829</v>
      </c>
      <c r="N1046" t="s">
        <v>829</v>
      </c>
      <c r="O1046" t="s">
        <v>829</v>
      </c>
      <c r="P1046">
        <v>22700</v>
      </c>
      <c r="Q1046">
        <v>0</v>
      </c>
      <c r="R1046" t="s">
        <v>829</v>
      </c>
      <c r="S1046">
        <v>22700</v>
      </c>
      <c r="T1046">
        <v>0</v>
      </c>
      <c r="U1046">
        <v>22700</v>
      </c>
      <c r="V1046">
        <v>1</v>
      </c>
    </row>
    <row r="1047" spans="1:22" x14ac:dyDescent="0.3">
      <c r="A1047">
        <v>202223</v>
      </c>
      <c r="B1047" t="s">
        <v>820</v>
      </c>
      <c r="C1047" t="s">
        <v>821</v>
      </c>
      <c r="D1047" t="s">
        <v>822</v>
      </c>
      <c r="E1047" t="s">
        <v>823</v>
      </c>
      <c r="F1047" t="s">
        <v>876</v>
      </c>
      <c r="G1047" t="s">
        <v>877</v>
      </c>
      <c r="H1047" t="s">
        <v>878</v>
      </c>
      <c r="I1047">
        <v>867</v>
      </c>
      <c r="J1047" t="s">
        <v>879</v>
      </c>
      <c r="K1047" t="s">
        <v>828</v>
      </c>
      <c r="L1047" t="s">
        <v>831</v>
      </c>
      <c r="M1047" t="s">
        <v>829</v>
      </c>
      <c r="N1047" t="s">
        <v>829</v>
      </c>
      <c r="O1047" t="s">
        <v>829</v>
      </c>
      <c r="P1047">
        <v>40600</v>
      </c>
      <c r="Q1047">
        <v>0</v>
      </c>
      <c r="R1047" t="s">
        <v>829</v>
      </c>
      <c r="S1047">
        <v>40600</v>
      </c>
      <c r="T1047">
        <v>0</v>
      </c>
      <c r="U1047">
        <v>40600</v>
      </c>
      <c r="V1047">
        <v>1</v>
      </c>
    </row>
    <row r="1048" spans="1:22" x14ac:dyDescent="0.3">
      <c r="A1048">
        <v>202324</v>
      </c>
      <c r="B1048" t="s">
        <v>820</v>
      </c>
      <c r="C1048" t="s">
        <v>821</v>
      </c>
      <c r="D1048" t="s">
        <v>822</v>
      </c>
      <c r="E1048" t="s">
        <v>823</v>
      </c>
      <c r="F1048" t="s">
        <v>876</v>
      </c>
      <c r="G1048" t="s">
        <v>877</v>
      </c>
      <c r="H1048" t="s">
        <v>878</v>
      </c>
      <c r="I1048">
        <v>867</v>
      </c>
      <c r="J1048" t="s">
        <v>879</v>
      </c>
      <c r="K1048" t="s">
        <v>828</v>
      </c>
      <c r="L1048" t="s">
        <v>831</v>
      </c>
      <c r="M1048" t="s">
        <v>829</v>
      </c>
      <c r="N1048" t="s">
        <v>829</v>
      </c>
      <c r="O1048" t="s">
        <v>829</v>
      </c>
      <c r="P1048">
        <v>4375</v>
      </c>
      <c r="Q1048">
        <v>0</v>
      </c>
      <c r="R1048" t="s">
        <v>829</v>
      </c>
      <c r="S1048">
        <v>4375</v>
      </c>
      <c r="T1048">
        <v>0</v>
      </c>
      <c r="U1048">
        <v>4375</v>
      </c>
      <c r="V1048">
        <v>0</v>
      </c>
    </row>
    <row r="1049" spans="1:22" x14ac:dyDescent="0.3">
      <c r="A1049">
        <v>202122</v>
      </c>
      <c r="B1049" t="s">
        <v>820</v>
      </c>
      <c r="C1049" t="s">
        <v>821</v>
      </c>
      <c r="D1049" t="s">
        <v>822</v>
      </c>
      <c r="E1049" t="s">
        <v>823</v>
      </c>
      <c r="F1049" t="s">
        <v>876</v>
      </c>
      <c r="G1049" t="s">
        <v>877</v>
      </c>
      <c r="H1049" t="s">
        <v>878</v>
      </c>
      <c r="I1049">
        <v>867</v>
      </c>
      <c r="J1049" t="s">
        <v>879</v>
      </c>
      <c r="K1049" t="s">
        <v>828</v>
      </c>
      <c r="L1049" t="s">
        <v>832</v>
      </c>
      <c r="M1049">
        <v>0</v>
      </c>
      <c r="N1049">
        <v>0</v>
      </c>
      <c r="O1049">
        <v>0</v>
      </c>
      <c r="P1049">
        <v>0</v>
      </c>
      <c r="Q1049">
        <v>884009</v>
      </c>
      <c r="R1049">
        <v>0</v>
      </c>
      <c r="S1049">
        <v>884009</v>
      </c>
      <c r="T1049">
        <v>0</v>
      </c>
      <c r="U1049">
        <v>884009</v>
      </c>
      <c r="V1049">
        <v>28</v>
      </c>
    </row>
    <row r="1050" spans="1:22" x14ac:dyDescent="0.3">
      <c r="A1050">
        <v>202223</v>
      </c>
      <c r="B1050" t="s">
        <v>820</v>
      </c>
      <c r="C1050" t="s">
        <v>821</v>
      </c>
      <c r="D1050" t="s">
        <v>822</v>
      </c>
      <c r="E1050" t="s">
        <v>823</v>
      </c>
      <c r="F1050" t="s">
        <v>876</v>
      </c>
      <c r="G1050" t="s">
        <v>877</v>
      </c>
      <c r="H1050" t="s">
        <v>878</v>
      </c>
      <c r="I1050">
        <v>867</v>
      </c>
      <c r="J1050" t="s">
        <v>879</v>
      </c>
      <c r="K1050" t="s">
        <v>828</v>
      </c>
      <c r="L1050" t="s">
        <v>832</v>
      </c>
      <c r="M1050">
        <v>0</v>
      </c>
      <c r="N1050">
        <v>0</v>
      </c>
      <c r="O1050">
        <v>0</v>
      </c>
      <c r="P1050">
        <v>0</v>
      </c>
      <c r="Q1050">
        <v>1181244</v>
      </c>
      <c r="R1050">
        <v>0</v>
      </c>
      <c r="S1050">
        <v>1181244</v>
      </c>
      <c r="T1050">
        <v>0</v>
      </c>
      <c r="U1050">
        <v>1181244</v>
      </c>
      <c r="V1050">
        <v>38</v>
      </c>
    </row>
    <row r="1051" spans="1:22" x14ac:dyDescent="0.3">
      <c r="A1051">
        <v>202324</v>
      </c>
      <c r="B1051" t="s">
        <v>820</v>
      </c>
      <c r="C1051" t="s">
        <v>821</v>
      </c>
      <c r="D1051" t="s">
        <v>822</v>
      </c>
      <c r="E1051" t="s">
        <v>823</v>
      </c>
      <c r="F1051" t="s">
        <v>876</v>
      </c>
      <c r="G1051" t="s">
        <v>877</v>
      </c>
      <c r="H1051" t="s">
        <v>878</v>
      </c>
      <c r="I1051">
        <v>867</v>
      </c>
      <c r="J1051" t="s">
        <v>879</v>
      </c>
      <c r="K1051" t="s">
        <v>828</v>
      </c>
      <c r="L1051" t="s">
        <v>832</v>
      </c>
      <c r="M1051">
        <v>0</v>
      </c>
      <c r="N1051">
        <v>0</v>
      </c>
      <c r="O1051">
        <v>0</v>
      </c>
      <c r="P1051">
        <v>0</v>
      </c>
      <c r="Q1051">
        <v>1395905</v>
      </c>
      <c r="R1051">
        <v>0</v>
      </c>
      <c r="S1051">
        <v>1395905</v>
      </c>
      <c r="T1051">
        <v>0</v>
      </c>
      <c r="U1051">
        <v>1395905</v>
      </c>
      <c r="V1051">
        <v>46</v>
      </c>
    </row>
    <row r="1052" spans="1:22" x14ac:dyDescent="0.3">
      <c r="A1052">
        <v>202122</v>
      </c>
      <c r="B1052" t="s">
        <v>820</v>
      </c>
      <c r="C1052" t="s">
        <v>821</v>
      </c>
      <c r="D1052" t="s">
        <v>822</v>
      </c>
      <c r="E1052" t="s">
        <v>823</v>
      </c>
      <c r="F1052" t="s">
        <v>876</v>
      </c>
      <c r="G1052" t="s">
        <v>877</v>
      </c>
      <c r="H1052" t="s">
        <v>878</v>
      </c>
      <c r="I1052">
        <v>867</v>
      </c>
      <c r="J1052" t="s">
        <v>879</v>
      </c>
      <c r="K1052" t="s">
        <v>828</v>
      </c>
      <c r="L1052" t="s">
        <v>544</v>
      </c>
      <c r="M1052">
        <v>0</v>
      </c>
      <c r="N1052">
        <v>362086</v>
      </c>
      <c r="O1052">
        <v>560466</v>
      </c>
      <c r="P1052">
        <v>0</v>
      </c>
      <c r="Q1052">
        <v>0</v>
      </c>
      <c r="R1052">
        <v>0</v>
      </c>
      <c r="S1052">
        <v>922553</v>
      </c>
      <c r="T1052">
        <v>0</v>
      </c>
      <c r="U1052">
        <v>922553</v>
      </c>
      <c r="V1052">
        <v>30</v>
      </c>
    </row>
    <row r="1053" spans="1:22" x14ac:dyDescent="0.3">
      <c r="A1053">
        <v>202223</v>
      </c>
      <c r="B1053" t="s">
        <v>820</v>
      </c>
      <c r="C1053" t="s">
        <v>821</v>
      </c>
      <c r="D1053" t="s">
        <v>822</v>
      </c>
      <c r="E1053" t="s">
        <v>823</v>
      </c>
      <c r="F1053" t="s">
        <v>876</v>
      </c>
      <c r="G1053" t="s">
        <v>877</v>
      </c>
      <c r="H1053" t="s">
        <v>878</v>
      </c>
      <c r="I1053">
        <v>867</v>
      </c>
      <c r="J1053" t="s">
        <v>879</v>
      </c>
      <c r="K1053" t="s">
        <v>828</v>
      </c>
      <c r="L1053" t="s">
        <v>544</v>
      </c>
      <c r="M1053">
        <v>0</v>
      </c>
      <c r="N1053">
        <v>19207</v>
      </c>
      <c r="O1053">
        <v>77848</v>
      </c>
      <c r="P1053">
        <v>0</v>
      </c>
      <c r="Q1053">
        <v>0</v>
      </c>
      <c r="R1053">
        <v>0</v>
      </c>
      <c r="S1053">
        <v>97055</v>
      </c>
      <c r="T1053">
        <v>0</v>
      </c>
      <c r="U1053">
        <v>97055</v>
      </c>
      <c r="V1053">
        <v>3</v>
      </c>
    </row>
    <row r="1054" spans="1:22" x14ac:dyDescent="0.3">
      <c r="A1054">
        <v>202324</v>
      </c>
      <c r="B1054" t="s">
        <v>820</v>
      </c>
      <c r="C1054" t="s">
        <v>821</v>
      </c>
      <c r="D1054" t="s">
        <v>822</v>
      </c>
      <c r="E1054" t="s">
        <v>823</v>
      </c>
      <c r="F1054" t="s">
        <v>876</v>
      </c>
      <c r="G1054" t="s">
        <v>877</v>
      </c>
      <c r="H1054" t="s">
        <v>878</v>
      </c>
      <c r="I1054">
        <v>867</v>
      </c>
      <c r="J1054" t="s">
        <v>879</v>
      </c>
      <c r="K1054" t="s">
        <v>828</v>
      </c>
      <c r="L1054" t="s">
        <v>544</v>
      </c>
      <c r="M1054">
        <v>0</v>
      </c>
      <c r="N1054">
        <v>43824</v>
      </c>
      <c r="O1054">
        <v>32501</v>
      </c>
      <c r="P1054">
        <v>0</v>
      </c>
      <c r="Q1054">
        <v>0</v>
      </c>
      <c r="R1054">
        <v>0</v>
      </c>
      <c r="S1054">
        <v>76325</v>
      </c>
      <c r="T1054">
        <v>0</v>
      </c>
      <c r="U1054">
        <v>76325</v>
      </c>
      <c r="V1054">
        <v>3</v>
      </c>
    </row>
    <row r="1055" spans="1:22" x14ac:dyDescent="0.3">
      <c r="A1055">
        <v>202122</v>
      </c>
      <c r="B1055" t="s">
        <v>820</v>
      </c>
      <c r="C1055" t="s">
        <v>821</v>
      </c>
      <c r="D1055" t="s">
        <v>822</v>
      </c>
      <c r="E1055" t="s">
        <v>823</v>
      </c>
      <c r="F1055" t="s">
        <v>876</v>
      </c>
      <c r="G1055" t="s">
        <v>877</v>
      </c>
      <c r="H1055" t="s">
        <v>878</v>
      </c>
      <c r="I1055">
        <v>867</v>
      </c>
      <c r="J1055" t="s">
        <v>879</v>
      </c>
      <c r="K1055" t="s">
        <v>828</v>
      </c>
      <c r="L1055" t="s">
        <v>600</v>
      </c>
      <c r="M1055" t="s">
        <v>829</v>
      </c>
      <c r="N1055" t="s">
        <v>829</v>
      </c>
      <c r="O1055" t="s">
        <v>829</v>
      </c>
      <c r="P1055">
        <v>0</v>
      </c>
      <c r="Q1055">
        <v>0</v>
      </c>
      <c r="R1055" t="s">
        <v>829</v>
      </c>
      <c r="S1055">
        <v>0</v>
      </c>
      <c r="T1055">
        <v>0</v>
      </c>
      <c r="U1055">
        <v>0</v>
      </c>
      <c r="V1055">
        <v>0</v>
      </c>
    </row>
    <row r="1056" spans="1:22" x14ac:dyDescent="0.3">
      <c r="A1056">
        <v>202223</v>
      </c>
      <c r="B1056" t="s">
        <v>820</v>
      </c>
      <c r="C1056" t="s">
        <v>821</v>
      </c>
      <c r="D1056" t="s">
        <v>822</v>
      </c>
      <c r="E1056" t="s">
        <v>823</v>
      </c>
      <c r="F1056" t="s">
        <v>876</v>
      </c>
      <c r="G1056" t="s">
        <v>877</v>
      </c>
      <c r="H1056" t="s">
        <v>878</v>
      </c>
      <c r="I1056">
        <v>867</v>
      </c>
      <c r="J1056" t="s">
        <v>879</v>
      </c>
      <c r="K1056" t="s">
        <v>828</v>
      </c>
      <c r="L1056" t="s">
        <v>600</v>
      </c>
      <c r="M1056" t="s">
        <v>829</v>
      </c>
      <c r="N1056" t="s">
        <v>829</v>
      </c>
      <c r="O1056" t="s">
        <v>829</v>
      </c>
      <c r="P1056">
        <v>0</v>
      </c>
      <c r="Q1056">
        <v>0</v>
      </c>
      <c r="R1056" t="s">
        <v>829</v>
      </c>
      <c r="S1056">
        <v>0</v>
      </c>
      <c r="T1056">
        <v>0</v>
      </c>
      <c r="U1056">
        <v>0</v>
      </c>
      <c r="V1056">
        <v>0</v>
      </c>
    </row>
    <row r="1057" spans="1:22" x14ac:dyDescent="0.3">
      <c r="A1057">
        <v>202324</v>
      </c>
      <c r="B1057" t="s">
        <v>820</v>
      </c>
      <c r="C1057" t="s">
        <v>821</v>
      </c>
      <c r="D1057" t="s">
        <v>822</v>
      </c>
      <c r="E1057" t="s">
        <v>823</v>
      </c>
      <c r="F1057" t="s">
        <v>876</v>
      </c>
      <c r="G1057" t="s">
        <v>877</v>
      </c>
      <c r="H1057" t="s">
        <v>878</v>
      </c>
      <c r="I1057">
        <v>867</v>
      </c>
      <c r="J1057" t="s">
        <v>879</v>
      </c>
      <c r="K1057" t="s">
        <v>828</v>
      </c>
      <c r="L1057" t="s">
        <v>600</v>
      </c>
      <c r="M1057" t="s">
        <v>829</v>
      </c>
      <c r="N1057" t="s">
        <v>829</v>
      </c>
      <c r="O1057" t="s">
        <v>829</v>
      </c>
      <c r="P1057">
        <v>120000</v>
      </c>
      <c r="Q1057">
        <v>0</v>
      </c>
      <c r="R1057" t="s">
        <v>829</v>
      </c>
      <c r="S1057">
        <v>120000</v>
      </c>
      <c r="T1057">
        <v>0</v>
      </c>
      <c r="U1057">
        <v>120000</v>
      </c>
      <c r="V1057">
        <v>4</v>
      </c>
    </row>
    <row r="1058" spans="1:22" x14ac:dyDescent="0.3">
      <c r="A1058">
        <v>202122</v>
      </c>
      <c r="B1058" t="s">
        <v>820</v>
      </c>
      <c r="C1058" t="s">
        <v>821</v>
      </c>
      <c r="D1058" t="s">
        <v>822</v>
      </c>
      <c r="E1058" t="s">
        <v>823</v>
      </c>
      <c r="F1058" t="s">
        <v>876</v>
      </c>
      <c r="G1058" t="s">
        <v>877</v>
      </c>
      <c r="H1058" t="s">
        <v>878</v>
      </c>
      <c r="I1058">
        <v>867</v>
      </c>
      <c r="J1058" t="s">
        <v>879</v>
      </c>
      <c r="K1058" t="s">
        <v>828</v>
      </c>
      <c r="L1058" t="s">
        <v>247</v>
      </c>
      <c r="M1058">
        <v>0</v>
      </c>
      <c r="N1058">
        <v>0</v>
      </c>
      <c r="O1058">
        <v>0</v>
      </c>
      <c r="P1058">
        <v>0</v>
      </c>
      <c r="Q1058">
        <v>0</v>
      </c>
      <c r="R1058">
        <v>0</v>
      </c>
      <c r="S1058">
        <v>0</v>
      </c>
      <c r="T1058">
        <v>0</v>
      </c>
      <c r="U1058">
        <v>0</v>
      </c>
      <c r="V1058">
        <v>0</v>
      </c>
    </row>
    <row r="1059" spans="1:22" x14ac:dyDescent="0.3">
      <c r="A1059">
        <v>202223</v>
      </c>
      <c r="B1059" t="s">
        <v>820</v>
      </c>
      <c r="C1059" t="s">
        <v>821</v>
      </c>
      <c r="D1059" t="s">
        <v>822</v>
      </c>
      <c r="E1059" t="s">
        <v>823</v>
      </c>
      <c r="F1059" t="s">
        <v>876</v>
      </c>
      <c r="G1059" t="s">
        <v>877</v>
      </c>
      <c r="H1059" t="s">
        <v>878</v>
      </c>
      <c r="I1059">
        <v>867</v>
      </c>
      <c r="J1059" t="s">
        <v>879</v>
      </c>
      <c r="K1059" t="s">
        <v>828</v>
      </c>
      <c r="L1059" t="s">
        <v>247</v>
      </c>
      <c r="M1059">
        <v>0</v>
      </c>
      <c r="N1059">
        <v>0</v>
      </c>
      <c r="O1059">
        <v>0</v>
      </c>
      <c r="P1059">
        <v>0</v>
      </c>
      <c r="Q1059">
        <v>0</v>
      </c>
      <c r="R1059">
        <v>0</v>
      </c>
      <c r="S1059">
        <v>0</v>
      </c>
      <c r="T1059">
        <v>0</v>
      </c>
      <c r="U1059">
        <v>0</v>
      </c>
      <c r="V1059">
        <v>0</v>
      </c>
    </row>
    <row r="1060" spans="1:22" x14ac:dyDescent="0.3">
      <c r="A1060">
        <v>202324</v>
      </c>
      <c r="B1060" t="s">
        <v>820</v>
      </c>
      <c r="C1060" t="s">
        <v>821</v>
      </c>
      <c r="D1060" t="s">
        <v>822</v>
      </c>
      <c r="E1060" t="s">
        <v>823</v>
      </c>
      <c r="F1060" t="s">
        <v>876</v>
      </c>
      <c r="G1060" t="s">
        <v>877</v>
      </c>
      <c r="H1060" t="s">
        <v>878</v>
      </c>
      <c r="I1060">
        <v>867</v>
      </c>
      <c r="J1060" t="s">
        <v>879</v>
      </c>
      <c r="K1060" t="s">
        <v>828</v>
      </c>
      <c r="L1060" t="s">
        <v>247</v>
      </c>
      <c r="M1060">
        <v>0</v>
      </c>
      <c r="N1060">
        <v>0</v>
      </c>
      <c r="O1060">
        <v>0</v>
      </c>
      <c r="P1060">
        <v>0</v>
      </c>
      <c r="Q1060">
        <v>0</v>
      </c>
      <c r="R1060">
        <v>0</v>
      </c>
      <c r="S1060">
        <v>0</v>
      </c>
      <c r="T1060">
        <v>0</v>
      </c>
      <c r="U1060">
        <v>0</v>
      </c>
      <c r="V1060">
        <v>0</v>
      </c>
    </row>
    <row r="1061" spans="1:22" x14ac:dyDescent="0.3">
      <c r="A1061">
        <v>202122</v>
      </c>
      <c r="B1061" t="s">
        <v>820</v>
      </c>
      <c r="C1061" t="s">
        <v>821</v>
      </c>
      <c r="D1061" t="s">
        <v>822</v>
      </c>
      <c r="E1061" t="s">
        <v>823</v>
      </c>
      <c r="F1061" t="s">
        <v>876</v>
      </c>
      <c r="G1061" t="s">
        <v>877</v>
      </c>
      <c r="H1061" t="s">
        <v>878</v>
      </c>
      <c r="I1061">
        <v>867</v>
      </c>
      <c r="J1061" t="s">
        <v>879</v>
      </c>
      <c r="K1061" t="s">
        <v>828</v>
      </c>
      <c r="L1061" t="s">
        <v>833</v>
      </c>
      <c r="M1061">
        <v>8122133</v>
      </c>
      <c r="N1061">
        <v>38885554</v>
      </c>
      <c r="O1061">
        <v>22323671</v>
      </c>
      <c r="P1061">
        <v>15164613</v>
      </c>
      <c r="Q1061">
        <v>2283245</v>
      </c>
      <c r="R1061">
        <v>1994789</v>
      </c>
      <c r="S1061">
        <v>89277321</v>
      </c>
      <c r="T1061">
        <v>114732</v>
      </c>
      <c r="U1061">
        <v>89162589</v>
      </c>
      <c r="V1061" t="s">
        <v>834</v>
      </c>
    </row>
    <row r="1062" spans="1:22" x14ac:dyDescent="0.3">
      <c r="A1062">
        <v>202223</v>
      </c>
      <c r="B1062" t="s">
        <v>820</v>
      </c>
      <c r="C1062" t="s">
        <v>821</v>
      </c>
      <c r="D1062" t="s">
        <v>822</v>
      </c>
      <c r="E1062" t="s">
        <v>823</v>
      </c>
      <c r="F1062" t="s">
        <v>876</v>
      </c>
      <c r="G1062" t="s">
        <v>877</v>
      </c>
      <c r="H1062" t="s">
        <v>878</v>
      </c>
      <c r="I1062">
        <v>867</v>
      </c>
      <c r="J1062" t="s">
        <v>879</v>
      </c>
      <c r="K1062" t="s">
        <v>828</v>
      </c>
      <c r="L1062" t="s">
        <v>833</v>
      </c>
      <c r="M1062">
        <v>8529725</v>
      </c>
      <c r="N1062">
        <v>38704601</v>
      </c>
      <c r="O1062">
        <v>15673355</v>
      </c>
      <c r="P1062">
        <v>15458193</v>
      </c>
      <c r="Q1062">
        <v>2924999</v>
      </c>
      <c r="R1062">
        <v>2039879</v>
      </c>
      <c r="S1062">
        <v>83820772</v>
      </c>
      <c r="T1062">
        <v>82652</v>
      </c>
      <c r="U1062">
        <v>83738120</v>
      </c>
      <c r="V1062" t="s">
        <v>834</v>
      </c>
    </row>
    <row r="1063" spans="1:22" x14ac:dyDescent="0.3">
      <c r="A1063">
        <v>202324</v>
      </c>
      <c r="B1063" t="s">
        <v>820</v>
      </c>
      <c r="C1063" t="s">
        <v>821</v>
      </c>
      <c r="D1063" t="s">
        <v>822</v>
      </c>
      <c r="E1063" t="s">
        <v>823</v>
      </c>
      <c r="F1063" t="s">
        <v>876</v>
      </c>
      <c r="G1063" t="s">
        <v>877</v>
      </c>
      <c r="H1063" t="s">
        <v>878</v>
      </c>
      <c r="I1063">
        <v>867</v>
      </c>
      <c r="J1063" t="s">
        <v>879</v>
      </c>
      <c r="K1063" t="s">
        <v>828</v>
      </c>
      <c r="L1063" t="s">
        <v>833</v>
      </c>
      <c r="M1063">
        <v>9420765</v>
      </c>
      <c r="N1063">
        <v>39296610</v>
      </c>
      <c r="O1063">
        <v>12742541</v>
      </c>
      <c r="P1063">
        <v>18574506</v>
      </c>
      <c r="Q1063">
        <v>3245964</v>
      </c>
      <c r="R1063">
        <v>2877663</v>
      </c>
      <c r="S1063">
        <v>86629249</v>
      </c>
      <c r="T1063">
        <v>70720</v>
      </c>
      <c r="U1063">
        <v>86558529</v>
      </c>
      <c r="V1063" t="s">
        <v>834</v>
      </c>
    </row>
    <row r="1064" spans="1:22" x14ac:dyDescent="0.3">
      <c r="A1064">
        <v>202122</v>
      </c>
      <c r="B1064" t="s">
        <v>820</v>
      </c>
      <c r="C1064" t="s">
        <v>821</v>
      </c>
      <c r="D1064" t="s">
        <v>822</v>
      </c>
      <c r="E1064" t="s">
        <v>823</v>
      </c>
      <c r="F1064" t="s">
        <v>876</v>
      </c>
      <c r="G1064" t="s">
        <v>877</v>
      </c>
      <c r="H1064" t="s">
        <v>878</v>
      </c>
      <c r="I1064">
        <v>867</v>
      </c>
      <c r="J1064" t="s">
        <v>879</v>
      </c>
      <c r="K1064" t="s">
        <v>835</v>
      </c>
      <c r="L1064" t="s">
        <v>836</v>
      </c>
      <c r="M1064" t="s">
        <v>829</v>
      </c>
      <c r="N1064" t="s">
        <v>829</v>
      </c>
      <c r="O1064" t="s">
        <v>829</v>
      </c>
      <c r="P1064" t="s">
        <v>829</v>
      </c>
      <c r="Q1064" t="s">
        <v>829</v>
      </c>
      <c r="R1064" t="s">
        <v>829</v>
      </c>
      <c r="S1064">
        <v>80303416</v>
      </c>
      <c r="T1064" t="s">
        <v>829</v>
      </c>
      <c r="U1064" t="s">
        <v>829</v>
      </c>
      <c r="V1064" t="s">
        <v>834</v>
      </c>
    </row>
    <row r="1065" spans="1:22" x14ac:dyDescent="0.3">
      <c r="A1065">
        <v>202223</v>
      </c>
      <c r="B1065" t="s">
        <v>820</v>
      </c>
      <c r="C1065" t="s">
        <v>821</v>
      </c>
      <c r="D1065" t="s">
        <v>822</v>
      </c>
      <c r="E1065" t="s">
        <v>823</v>
      </c>
      <c r="F1065" t="s">
        <v>876</v>
      </c>
      <c r="G1065" t="s">
        <v>877</v>
      </c>
      <c r="H1065" t="s">
        <v>878</v>
      </c>
      <c r="I1065">
        <v>867</v>
      </c>
      <c r="J1065" t="s">
        <v>879</v>
      </c>
      <c r="K1065" t="s">
        <v>835</v>
      </c>
      <c r="L1065" t="s">
        <v>836</v>
      </c>
      <c r="M1065" t="s">
        <v>829</v>
      </c>
      <c r="N1065" t="s">
        <v>829</v>
      </c>
      <c r="O1065" t="s">
        <v>829</v>
      </c>
      <c r="P1065" t="s">
        <v>829</v>
      </c>
      <c r="Q1065" t="s">
        <v>829</v>
      </c>
      <c r="R1065" t="s">
        <v>829</v>
      </c>
      <c r="S1065">
        <v>75808176</v>
      </c>
      <c r="T1065" t="s">
        <v>829</v>
      </c>
      <c r="U1065" t="s">
        <v>829</v>
      </c>
      <c r="V1065" t="s">
        <v>834</v>
      </c>
    </row>
    <row r="1066" spans="1:22" x14ac:dyDescent="0.3">
      <c r="A1066">
        <v>202324</v>
      </c>
      <c r="B1066" t="s">
        <v>820</v>
      </c>
      <c r="C1066" t="s">
        <v>821</v>
      </c>
      <c r="D1066" t="s">
        <v>822</v>
      </c>
      <c r="E1066" t="s">
        <v>823</v>
      </c>
      <c r="F1066" t="s">
        <v>876</v>
      </c>
      <c r="G1066" t="s">
        <v>877</v>
      </c>
      <c r="H1066" t="s">
        <v>878</v>
      </c>
      <c r="I1066">
        <v>867</v>
      </c>
      <c r="J1066" t="s">
        <v>879</v>
      </c>
      <c r="K1066" t="s">
        <v>835</v>
      </c>
      <c r="L1066" t="s">
        <v>836</v>
      </c>
      <c r="M1066" t="s">
        <v>829</v>
      </c>
      <c r="N1066" t="s">
        <v>829</v>
      </c>
      <c r="O1066" t="s">
        <v>829</v>
      </c>
      <c r="P1066" t="s">
        <v>829</v>
      </c>
      <c r="Q1066" t="s">
        <v>829</v>
      </c>
      <c r="R1066" t="s">
        <v>829</v>
      </c>
      <c r="S1066">
        <v>76284666</v>
      </c>
      <c r="T1066" t="s">
        <v>829</v>
      </c>
      <c r="U1066" t="s">
        <v>829</v>
      </c>
      <c r="V1066" t="s">
        <v>834</v>
      </c>
    </row>
    <row r="1067" spans="1:22" x14ac:dyDescent="0.3">
      <c r="A1067">
        <v>202122</v>
      </c>
      <c r="B1067" t="s">
        <v>820</v>
      </c>
      <c r="C1067" t="s">
        <v>821</v>
      </c>
      <c r="D1067" t="s">
        <v>822</v>
      </c>
      <c r="E1067" t="s">
        <v>823</v>
      </c>
      <c r="F1067" t="s">
        <v>876</v>
      </c>
      <c r="G1067" t="s">
        <v>877</v>
      </c>
      <c r="H1067" t="s">
        <v>878</v>
      </c>
      <c r="I1067">
        <v>867</v>
      </c>
      <c r="J1067" t="s">
        <v>879</v>
      </c>
      <c r="K1067" t="s">
        <v>835</v>
      </c>
      <c r="L1067" t="s">
        <v>837</v>
      </c>
      <c r="M1067" t="s">
        <v>829</v>
      </c>
      <c r="N1067" t="s">
        <v>829</v>
      </c>
      <c r="O1067" t="s">
        <v>829</v>
      </c>
      <c r="P1067" t="s">
        <v>829</v>
      </c>
      <c r="Q1067" t="s">
        <v>829</v>
      </c>
      <c r="R1067" t="s">
        <v>829</v>
      </c>
      <c r="S1067">
        <v>0</v>
      </c>
      <c r="T1067" t="s">
        <v>829</v>
      </c>
      <c r="U1067" t="s">
        <v>829</v>
      </c>
      <c r="V1067" t="s">
        <v>834</v>
      </c>
    </row>
    <row r="1068" spans="1:22" x14ac:dyDescent="0.3">
      <c r="A1068">
        <v>202223</v>
      </c>
      <c r="B1068" t="s">
        <v>820</v>
      </c>
      <c r="C1068" t="s">
        <v>821</v>
      </c>
      <c r="D1068" t="s">
        <v>822</v>
      </c>
      <c r="E1068" t="s">
        <v>823</v>
      </c>
      <c r="F1068" t="s">
        <v>876</v>
      </c>
      <c r="G1068" t="s">
        <v>877</v>
      </c>
      <c r="H1068" t="s">
        <v>878</v>
      </c>
      <c r="I1068">
        <v>867</v>
      </c>
      <c r="J1068" t="s">
        <v>879</v>
      </c>
      <c r="K1068" t="s">
        <v>835</v>
      </c>
      <c r="L1068" t="s">
        <v>837</v>
      </c>
      <c r="M1068" t="s">
        <v>829</v>
      </c>
      <c r="N1068" t="s">
        <v>829</v>
      </c>
      <c r="O1068" t="s">
        <v>829</v>
      </c>
      <c r="P1068" t="s">
        <v>829</v>
      </c>
      <c r="Q1068" t="s">
        <v>829</v>
      </c>
      <c r="R1068" t="s">
        <v>829</v>
      </c>
      <c r="S1068">
        <v>0</v>
      </c>
      <c r="T1068" t="s">
        <v>829</v>
      </c>
      <c r="U1068" t="s">
        <v>829</v>
      </c>
      <c r="V1068">
        <v>0</v>
      </c>
    </row>
    <row r="1069" spans="1:22" x14ac:dyDescent="0.3">
      <c r="A1069">
        <v>202324</v>
      </c>
      <c r="B1069" t="s">
        <v>820</v>
      </c>
      <c r="C1069" t="s">
        <v>821</v>
      </c>
      <c r="D1069" t="s">
        <v>822</v>
      </c>
      <c r="E1069" t="s">
        <v>823</v>
      </c>
      <c r="F1069" t="s">
        <v>876</v>
      </c>
      <c r="G1069" t="s">
        <v>877</v>
      </c>
      <c r="H1069" t="s">
        <v>878</v>
      </c>
      <c r="I1069">
        <v>867</v>
      </c>
      <c r="J1069" t="s">
        <v>879</v>
      </c>
      <c r="K1069" t="s">
        <v>835</v>
      </c>
      <c r="L1069" t="s">
        <v>837</v>
      </c>
      <c r="M1069" t="s">
        <v>829</v>
      </c>
      <c r="N1069" t="s">
        <v>829</v>
      </c>
      <c r="O1069" t="s">
        <v>829</v>
      </c>
      <c r="P1069" t="s">
        <v>829</v>
      </c>
      <c r="Q1069" t="s">
        <v>829</v>
      </c>
      <c r="R1069" t="s">
        <v>829</v>
      </c>
      <c r="S1069">
        <v>6424808</v>
      </c>
      <c r="T1069" t="s">
        <v>829</v>
      </c>
      <c r="U1069" t="s">
        <v>829</v>
      </c>
      <c r="V1069">
        <v>0</v>
      </c>
    </row>
    <row r="1070" spans="1:22" x14ac:dyDescent="0.3">
      <c r="A1070">
        <v>202122</v>
      </c>
      <c r="B1070" t="s">
        <v>820</v>
      </c>
      <c r="C1070" t="s">
        <v>821</v>
      </c>
      <c r="D1070" t="s">
        <v>822</v>
      </c>
      <c r="E1070" t="s">
        <v>823</v>
      </c>
      <c r="F1070" t="s">
        <v>876</v>
      </c>
      <c r="G1070" t="s">
        <v>877</v>
      </c>
      <c r="H1070" t="s">
        <v>878</v>
      </c>
      <c r="I1070">
        <v>867</v>
      </c>
      <c r="J1070" t="s">
        <v>879</v>
      </c>
      <c r="K1070" t="s">
        <v>835</v>
      </c>
      <c r="L1070" t="s">
        <v>838</v>
      </c>
      <c r="M1070" t="s">
        <v>829</v>
      </c>
      <c r="N1070" t="s">
        <v>829</v>
      </c>
      <c r="O1070" t="s">
        <v>829</v>
      </c>
      <c r="P1070" t="s">
        <v>829</v>
      </c>
      <c r="Q1070" t="s">
        <v>829</v>
      </c>
      <c r="R1070" t="s">
        <v>829</v>
      </c>
      <c r="S1070">
        <v>-2625605</v>
      </c>
      <c r="T1070" t="s">
        <v>829</v>
      </c>
      <c r="U1070" t="s">
        <v>829</v>
      </c>
      <c r="V1070" t="s">
        <v>834</v>
      </c>
    </row>
    <row r="1071" spans="1:22" x14ac:dyDescent="0.3">
      <c r="A1071">
        <v>202223</v>
      </c>
      <c r="B1071" t="s">
        <v>820</v>
      </c>
      <c r="C1071" t="s">
        <v>821</v>
      </c>
      <c r="D1071" t="s">
        <v>822</v>
      </c>
      <c r="E1071" t="s">
        <v>823</v>
      </c>
      <c r="F1071" t="s">
        <v>876</v>
      </c>
      <c r="G1071" t="s">
        <v>877</v>
      </c>
      <c r="H1071" t="s">
        <v>878</v>
      </c>
      <c r="I1071">
        <v>867</v>
      </c>
      <c r="J1071" t="s">
        <v>879</v>
      </c>
      <c r="K1071" t="s">
        <v>835</v>
      </c>
      <c r="L1071" t="s">
        <v>838</v>
      </c>
      <c r="M1071" t="s">
        <v>829</v>
      </c>
      <c r="N1071" t="s">
        <v>829</v>
      </c>
      <c r="O1071" t="s">
        <v>829</v>
      </c>
      <c r="P1071" t="s">
        <v>829</v>
      </c>
      <c r="Q1071" t="s">
        <v>829</v>
      </c>
      <c r="R1071" t="s">
        <v>829</v>
      </c>
      <c r="S1071">
        <v>-9340250</v>
      </c>
      <c r="T1071" t="s">
        <v>829</v>
      </c>
      <c r="U1071" t="s">
        <v>829</v>
      </c>
      <c r="V1071" t="s">
        <v>834</v>
      </c>
    </row>
    <row r="1072" spans="1:22" x14ac:dyDescent="0.3">
      <c r="A1072">
        <v>202324</v>
      </c>
      <c r="B1072" t="s">
        <v>820</v>
      </c>
      <c r="C1072" t="s">
        <v>821</v>
      </c>
      <c r="D1072" t="s">
        <v>822</v>
      </c>
      <c r="E1072" t="s">
        <v>823</v>
      </c>
      <c r="F1072" t="s">
        <v>876</v>
      </c>
      <c r="G1072" t="s">
        <v>877</v>
      </c>
      <c r="H1072" t="s">
        <v>878</v>
      </c>
      <c r="I1072">
        <v>867</v>
      </c>
      <c r="J1072" t="s">
        <v>879</v>
      </c>
      <c r="K1072" t="s">
        <v>835</v>
      </c>
      <c r="L1072" t="s">
        <v>838</v>
      </c>
      <c r="M1072" t="s">
        <v>829</v>
      </c>
      <c r="N1072" t="s">
        <v>829</v>
      </c>
      <c r="O1072" t="s">
        <v>829</v>
      </c>
      <c r="P1072" t="s">
        <v>829</v>
      </c>
      <c r="Q1072" t="s">
        <v>829</v>
      </c>
      <c r="R1072" t="s">
        <v>829</v>
      </c>
      <c r="S1072">
        <v>-15476933</v>
      </c>
      <c r="T1072" t="s">
        <v>829</v>
      </c>
      <c r="U1072" t="s">
        <v>829</v>
      </c>
      <c r="V1072" t="s">
        <v>834</v>
      </c>
    </row>
    <row r="1073" spans="1:22" x14ac:dyDescent="0.3">
      <c r="A1073">
        <v>202122</v>
      </c>
      <c r="B1073" t="s">
        <v>820</v>
      </c>
      <c r="C1073" t="s">
        <v>821</v>
      </c>
      <c r="D1073" t="s">
        <v>822</v>
      </c>
      <c r="E1073" t="s">
        <v>823</v>
      </c>
      <c r="F1073" t="s">
        <v>876</v>
      </c>
      <c r="G1073" t="s">
        <v>877</v>
      </c>
      <c r="H1073" t="s">
        <v>878</v>
      </c>
      <c r="I1073">
        <v>867</v>
      </c>
      <c r="J1073" t="s">
        <v>879</v>
      </c>
      <c r="K1073" t="s">
        <v>835</v>
      </c>
      <c r="L1073" t="s">
        <v>839</v>
      </c>
      <c r="M1073" t="s">
        <v>829</v>
      </c>
      <c r="N1073" t="s">
        <v>829</v>
      </c>
      <c r="O1073" t="s">
        <v>829</v>
      </c>
      <c r="P1073" t="s">
        <v>829</v>
      </c>
      <c r="Q1073" t="s">
        <v>829</v>
      </c>
      <c r="R1073" t="s">
        <v>829</v>
      </c>
      <c r="S1073">
        <v>9340250</v>
      </c>
      <c r="T1073" t="s">
        <v>829</v>
      </c>
      <c r="U1073" t="s">
        <v>829</v>
      </c>
      <c r="V1073" t="s">
        <v>834</v>
      </c>
    </row>
    <row r="1074" spans="1:22" x14ac:dyDescent="0.3">
      <c r="A1074">
        <v>202223</v>
      </c>
      <c r="B1074" t="s">
        <v>820</v>
      </c>
      <c r="C1074" t="s">
        <v>821</v>
      </c>
      <c r="D1074" t="s">
        <v>822</v>
      </c>
      <c r="E1074" t="s">
        <v>823</v>
      </c>
      <c r="F1074" t="s">
        <v>876</v>
      </c>
      <c r="G1074" t="s">
        <v>877</v>
      </c>
      <c r="H1074" t="s">
        <v>878</v>
      </c>
      <c r="I1074">
        <v>867</v>
      </c>
      <c r="J1074" t="s">
        <v>879</v>
      </c>
      <c r="K1074" t="s">
        <v>835</v>
      </c>
      <c r="L1074" t="s">
        <v>839</v>
      </c>
      <c r="M1074" t="s">
        <v>829</v>
      </c>
      <c r="N1074" t="s">
        <v>829</v>
      </c>
      <c r="O1074" t="s">
        <v>829</v>
      </c>
      <c r="P1074" t="s">
        <v>829</v>
      </c>
      <c r="Q1074" t="s">
        <v>829</v>
      </c>
      <c r="R1074" t="s">
        <v>829</v>
      </c>
      <c r="S1074">
        <v>15476932</v>
      </c>
      <c r="T1074" t="s">
        <v>829</v>
      </c>
      <c r="U1074" t="s">
        <v>829</v>
      </c>
      <c r="V1074" t="s">
        <v>834</v>
      </c>
    </row>
    <row r="1075" spans="1:22" x14ac:dyDescent="0.3">
      <c r="A1075">
        <v>202324</v>
      </c>
      <c r="B1075" t="s">
        <v>820</v>
      </c>
      <c r="C1075" t="s">
        <v>821</v>
      </c>
      <c r="D1075" t="s">
        <v>822</v>
      </c>
      <c r="E1075" t="s">
        <v>823</v>
      </c>
      <c r="F1075" t="s">
        <v>876</v>
      </c>
      <c r="G1075" t="s">
        <v>877</v>
      </c>
      <c r="H1075" t="s">
        <v>878</v>
      </c>
      <c r="I1075">
        <v>867</v>
      </c>
      <c r="J1075" t="s">
        <v>879</v>
      </c>
      <c r="K1075" t="s">
        <v>835</v>
      </c>
      <c r="L1075" t="s">
        <v>839</v>
      </c>
      <c r="M1075" t="s">
        <v>829</v>
      </c>
      <c r="N1075" t="s">
        <v>829</v>
      </c>
      <c r="O1075" t="s">
        <v>829</v>
      </c>
      <c r="P1075" t="s">
        <v>829</v>
      </c>
      <c r="Q1075" t="s">
        <v>829</v>
      </c>
      <c r="R1075" t="s">
        <v>829</v>
      </c>
      <c r="S1075">
        <v>18062246</v>
      </c>
      <c r="T1075" t="s">
        <v>829</v>
      </c>
      <c r="U1075" t="s">
        <v>829</v>
      </c>
      <c r="V1075" t="s">
        <v>834</v>
      </c>
    </row>
    <row r="1076" spans="1:22" x14ac:dyDescent="0.3">
      <c r="A1076">
        <v>202122</v>
      </c>
      <c r="B1076" t="s">
        <v>820</v>
      </c>
      <c r="C1076" t="s">
        <v>821</v>
      </c>
      <c r="D1076" t="s">
        <v>822</v>
      </c>
      <c r="E1076" t="s">
        <v>823</v>
      </c>
      <c r="F1076" t="s">
        <v>876</v>
      </c>
      <c r="G1076" t="s">
        <v>877</v>
      </c>
      <c r="H1076" t="s">
        <v>878</v>
      </c>
      <c r="I1076">
        <v>867</v>
      </c>
      <c r="J1076" t="s">
        <v>879</v>
      </c>
      <c r="K1076" t="s">
        <v>835</v>
      </c>
      <c r="L1076" t="s">
        <v>840</v>
      </c>
      <c r="M1076" t="s">
        <v>829</v>
      </c>
      <c r="N1076" t="s">
        <v>829</v>
      </c>
      <c r="O1076" t="s">
        <v>829</v>
      </c>
      <c r="P1076" t="s">
        <v>829</v>
      </c>
      <c r="Q1076" t="s">
        <v>829</v>
      </c>
      <c r="R1076" t="s">
        <v>829</v>
      </c>
      <c r="S1076">
        <v>227000</v>
      </c>
      <c r="T1076" t="s">
        <v>829</v>
      </c>
      <c r="U1076" t="s">
        <v>829</v>
      </c>
      <c r="V1076" t="s">
        <v>834</v>
      </c>
    </row>
    <row r="1077" spans="1:22" x14ac:dyDescent="0.3">
      <c r="A1077">
        <v>202223</v>
      </c>
      <c r="B1077" t="s">
        <v>820</v>
      </c>
      <c r="C1077" t="s">
        <v>821</v>
      </c>
      <c r="D1077" t="s">
        <v>822</v>
      </c>
      <c r="E1077" t="s">
        <v>823</v>
      </c>
      <c r="F1077" t="s">
        <v>876</v>
      </c>
      <c r="G1077" t="s">
        <v>877</v>
      </c>
      <c r="H1077" t="s">
        <v>878</v>
      </c>
      <c r="I1077">
        <v>867</v>
      </c>
      <c r="J1077" t="s">
        <v>879</v>
      </c>
      <c r="K1077" t="s">
        <v>835</v>
      </c>
      <c r="L1077" t="s">
        <v>840</v>
      </c>
      <c r="M1077" t="s">
        <v>829</v>
      </c>
      <c r="N1077" t="s">
        <v>829</v>
      </c>
      <c r="O1077" t="s">
        <v>829</v>
      </c>
      <c r="P1077" t="s">
        <v>829</v>
      </c>
      <c r="Q1077" t="s">
        <v>829</v>
      </c>
      <c r="R1077" t="s">
        <v>829</v>
      </c>
      <c r="S1077">
        <v>182000</v>
      </c>
      <c r="T1077" t="s">
        <v>829</v>
      </c>
      <c r="U1077" t="s">
        <v>829</v>
      </c>
      <c r="V1077" t="s">
        <v>834</v>
      </c>
    </row>
    <row r="1078" spans="1:22" x14ac:dyDescent="0.3">
      <c r="A1078">
        <v>202324</v>
      </c>
      <c r="B1078" t="s">
        <v>820</v>
      </c>
      <c r="C1078" t="s">
        <v>821</v>
      </c>
      <c r="D1078" t="s">
        <v>822</v>
      </c>
      <c r="E1078" t="s">
        <v>823</v>
      </c>
      <c r="F1078" t="s">
        <v>876</v>
      </c>
      <c r="G1078" t="s">
        <v>877</v>
      </c>
      <c r="H1078" t="s">
        <v>878</v>
      </c>
      <c r="I1078">
        <v>867</v>
      </c>
      <c r="J1078" t="s">
        <v>879</v>
      </c>
      <c r="K1078" t="s">
        <v>835</v>
      </c>
      <c r="L1078" t="s">
        <v>840</v>
      </c>
      <c r="M1078" t="s">
        <v>829</v>
      </c>
      <c r="N1078" t="s">
        <v>829</v>
      </c>
      <c r="O1078" t="s">
        <v>829</v>
      </c>
      <c r="P1078" t="s">
        <v>829</v>
      </c>
      <c r="Q1078" t="s">
        <v>829</v>
      </c>
      <c r="R1078" t="s">
        <v>829</v>
      </c>
      <c r="S1078">
        <v>0</v>
      </c>
      <c r="T1078" t="s">
        <v>829</v>
      </c>
      <c r="U1078" t="s">
        <v>829</v>
      </c>
      <c r="V1078" t="s">
        <v>834</v>
      </c>
    </row>
    <row r="1079" spans="1:22" x14ac:dyDescent="0.3">
      <c r="A1079">
        <v>202122</v>
      </c>
      <c r="B1079" t="s">
        <v>820</v>
      </c>
      <c r="C1079" t="s">
        <v>821</v>
      </c>
      <c r="D1079" t="s">
        <v>822</v>
      </c>
      <c r="E1079" t="s">
        <v>823</v>
      </c>
      <c r="F1079" t="s">
        <v>876</v>
      </c>
      <c r="G1079" t="s">
        <v>877</v>
      </c>
      <c r="H1079" t="s">
        <v>878</v>
      </c>
      <c r="I1079">
        <v>867</v>
      </c>
      <c r="J1079" t="s">
        <v>879</v>
      </c>
      <c r="K1079" t="s">
        <v>835</v>
      </c>
      <c r="L1079" t="s">
        <v>841</v>
      </c>
      <c r="M1079" t="s">
        <v>829</v>
      </c>
      <c r="N1079" t="s">
        <v>829</v>
      </c>
      <c r="O1079" t="s">
        <v>829</v>
      </c>
      <c r="P1079" t="s">
        <v>829</v>
      </c>
      <c r="Q1079" t="s">
        <v>829</v>
      </c>
      <c r="R1079" t="s">
        <v>829</v>
      </c>
      <c r="S1079">
        <v>89162589</v>
      </c>
      <c r="T1079" t="s">
        <v>829</v>
      </c>
      <c r="U1079" t="s">
        <v>829</v>
      </c>
      <c r="V1079" t="s">
        <v>834</v>
      </c>
    </row>
    <row r="1080" spans="1:22" x14ac:dyDescent="0.3">
      <c r="A1080">
        <v>202223</v>
      </c>
      <c r="B1080" t="s">
        <v>820</v>
      </c>
      <c r="C1080" t="s">
        <v>821</v>
      </c>
      <c r="D1080" t="s">
        <v>822</v>
      </c>
      <c r="E1080" t="s">
        <v>823</v>
      </c>
      <c r="F1080" t="s">
        <v>876</v>
      </c>
      <c r="G1080" t="s">
        <v>877</v>
      </c>
      <c r="H1080" t="s">
        <v>878</v>
      </c>
      <c r="I1080">
        <v>867</v>
      </c>
      <c r="J1080" t="s">
        <v>879</v>
      </c>
      <c r="K1080" t="s">
        <v>835</v>
      </c>
      <c r="L1080" t="s">
        <v>841</v>
      </c>
      <c r="M1080" t="s">
        <v>829</v>
      </c>
      <c r="N1080" t="s">
        <v>829</v>
      </c>
      <c r="O1080" t="s">
        <v>829</v>
      </c>
      <c r="P1080" t="s">
        <v>829</v>
      </c>
      <c r="Q1080" t="s">
        <v>829</v>
      </c>
      <c r="R1080" t="s">
        <v>829</v>
      </c>
      <c r="S1080">
        <v>83738120</v>
      </c>
      <c r="T1080" t="s">
        <v>829</v>
      </c>
      <c r="U1080" t="s">
        <v>829</v>
      </c>
      <c r="V1080" t="s">
        <v>834</v>
      </c>
    </row>
    <row r="1081" spans="1:22" x14ac:dyDescent="0.3">
      <c r="A1081">
        <v>202324</v>
      </c>
      <c r="B1081" t="s">
        <v>820</v>
      </c>
      <c r="C1081" t="s">
        <v>821</v>
      </c>
      <c r="D1081" t="s">
        <v>822</v>
      </c>
      <c r="E1081" t="s">
        <v>823</v>
      </c>
      <c r="F1081" t="s">
        <v>876</v>
      </c>
      <c r="G1081" t="s">
        <v>877</v>
      </c>
      <c r="H1081" t="s">
        <v>878</v>
      </c>
      <c r="I1081">
        <v>867</v>
      </c>
      <c r="J1081" t="s">
        <v>879</v>
      </c>
      <c r="K1081" t="s">
        <v>835</v>
      </c>
      <c r="L1081" t="s">
        <v>841</v>
      </c>
      <c r="M1081" t="s">
        <v>829</v>
      </c>
      <c r="N1081" t="s">
        <v>829</v>
      </c>
      <c r="O1081" t="s">
        <v>829</v>
      </c>
      <c r="P1081" t="s">
        <v>829</v>
      </c>
      <c r="Q1081" t="s">
        <v>829</v>
      </c>
      <c r="R1081" t="s">
        <v>829</v>
      </c>
      <c r="S1081">
        <v>86558529</v>
      </c>
      <c r="T1081" t="s">
        <v>829</v>
      </c>
      <c r="U1081" t="s">
        <v>829</v>
      </c>
      <c r="V1081" t="s">
        <v>834</v>
      </c>
    </row>
    <row r="1082" spans="1:22" x14ac:dyDescent="0.3">
      <c r="A1082">
        <v>202122</v>
      </c>
      <c r="B1082" t="s">
        <v>820</v>
      </c>
      <c r="C1082" t="s">
        <v>821</v>
      </c>
      <c r="D1082" t="s">
        <v>822</v>
      </c>
      <c r="E1082" t="s">
        <v>823</v>
      </c>
      <c r="F1082" t="s">
        <v>876</v>
      </c>
      <c r="G1082" t="s">
        <v>877</v>
      </c>
      <c r="H1082" t="s">
        <v>878</v>
      </c>
      <c r="I1082">
        <v>867</v>
      </c>
      <c r="J1082" t="s">
        <v>879</v>
      </c>
      <c r="K1082" t="s">
        <v>842</v>
      </c>
      <c r="L1082" t="s">
        <v>238</v>
      </c>
      <c r="M1082" t="s">
        <v>829</v>
      </c>
      <c r="N1082" t="s">
        <v>829</v>
      </c>
      <c r="O1082" t="s">
        <v>829</v>
      </c>
      <c r="P1082" t="s">
        <v>829</v>
      </c>
      <c r="Q1082" t="s">
        <v>829</v>
      </c>
      <c r="R1082" t="s">
        <v>829</v>
      </c>
      <c r="S1082">
        <v>448670</v>
      </c>
      <c r="T1082">
        <v>52689</v>
      </c>
      <c r="U1082">
        <v>395981</v>
      </c>
      <c r="V1082">
        <v>20</v>
      </c>
    </row>
    <row r="1083" spans="1:22" x14ac:dyDescent="0.3">
      <c r="A1083">
        <v>202223</v>
      </c>
      <c r="B1083" t="s">
        <v>820</v>
      </c>
      <c r="C1083" t="s">
        <v>821</v>
      </c>
      <c r="D1083" t="s">
        <v>822</v>
      </c>
      <c r="E1083" t="s">
        <v>823</v>
      </c>
      <c r="F1083" t="s">
        <v>876</v>
      </c>
      <c r="G1083" t="s">
        <v>877</v>
      </c>
      <c r="H1083" t="s">
        <v>878</v>
      </c>
      <c r="I1083">
        <v>867</v>
      </c>
      <c r="J1083" t="s">
        <v>879</v>
      </c>
      <c r="K1083" t="s">
        <v>842</v>
      </c>
      <c r="L1083" t="s">
        <v>238</v>
      </c>
      <c r="M1083" t="s">
        <v>829</v>
      </c>
      <c r="N1083" t="s">
        <v>829</v>
      </c>
      <c r="O1083" t="s">
        <v>829</v>
      </c>
      <c r="P1083" t="s">
        <v>829</v>
      </c>
      <c r="Q1083" t="s">
        <v>829</v>
      </c>
      <c r="R1083" t="s">
        <v>829</v>
      </c>
      <c r="S1083">
        <v>452090</v>
      </c>
      <c r="T1083">
        <v>43823</v>
      </c>
      <c r="U1083">
        <v>408267</v>
      </c>
      <c r="V1083">
        <v>21</v>
      </c>
    </row>
    <row r="1084" spans="1:22" x14ac:dyDescent="0.3">
      <c r="A1084">
        <v>202324</v>
      </c>
      <c r="B1084" t="s">
        <v>820</v>
      </c>
      <c r="C1084" t="s">
        <v>821</v>
      </c>
      <c r="D1084" t="s">
        <v>822</v>
      </c>
      <c r="E1084" t="s">
        <v>823</v>
      </c>
      <c r="F1084" t="s">
        <v>876</v>
      </c>
      <c r="G1084" t="s">
        <v>877</v>
      </c>
      <c r="H1084" t="s">
        <v>878</v>
      </c>
      <c r="I1084">
        <v>867</v>
      </c>
      <c r="J1084" t="s">
        <v>879</v>
      </c>
      <c r="K1084" t="s">
        <v>842</v>
      </c>
      <c r="L1084" t="s">
        <v>238</v>
      </c>
      <c r="M1084" t="s">
        <v>829</v>
      </c>
      <c r="N1084" t="s">
        <v>829</v>
      </c>
      <c r="O1084" t="s">
        <v>829</v>
      </c>
      <c r="P1084" t="s">
        <v>829</v>
      </c>
      <c r="Q1084" t="s">
        <v>829</v>
      </c>
      <c r="R1084" t="s">
        <v>829</v>
      </c>
      <c r="S1084">
        <v>652103</v>
      </c>
      <c r="T1084">
        <v>39663</v>
      </c>
      <c r="U1084">
        <v>612440</v>
      </c>
      <c r="V1084">
        <v>31</v>
      </c>
    </row>
    <row r="1085" spans="1:22" x14ac:dyDescent="0.3">
      <c r="A1085">
        <v>202122</v>
      </c>
      <c r="B1085" t="s">
        <v>820</v>
      </c>
      <c r="C1085" t="s">
        <v>821</v>
      </c>
      <c r="D1085" t="s">
        <v>822</v>
      </c>
      <c r="E1085" t="s">
        <v>823</v>
      </c>
      <c r="F1085" t="s">
        <v>876</v>
      </c>
      <c r="G1085" t="s">
        <v>877</v>
      </c>
      <c r="H1085" t="s">
        <v>878</v>
      </c>
      <c r="I1085">
        <v>867</v>
      </c>
      <c r="J1085" t="s">
        <v>879</v>
      </c>
      <c r="K1085" t="s">
        <v>842</v>
      </c>
      <c r="L1085" t="s">
        <v>240</v>
      </c>
      <c r="M1085" t="s">
        <v>829</v>
      </c>
      <c r="N1085" t="s">
        <v>829</v>
      </c>
      <c r="O1085" t="s">
        <v>829</v>
      </c>
      <c r="P1085" t="s">
        <v>829</v>
      </c>
      <c r="Q1085" t="s">
        <v>829</v>
      </c>
      <c r="R1085" t="s">
        <v>829</v>
      </c>
      <c r="S1085">
        <v>1080246</v>
      </c>
      <c r="T1085">
        <v>0</v>
      </c>
      <c r="U1085">
        <v>1080246</v>
      </c>
      <c r="V1085">
        <v>56</v>
      </c>
    </row>
    <row r="1086" spans="1:22" x14ac:dyDescent="0.3">
      <c r="A1086">
        <v>202223</v>
      </c>
      <c r="B1086" t="s">
        <v>820</v>
      </c>
      <c r="C1086" t="s">
        <v>821</v>
      </c>
      <c r="D1086" t="s">
        <v>822</v>
      </c>
      <c r="E1086" t="s">
        <v>823</v>
      </c>
      <c r="F1086" t="s">
        <v>876</v>
      </c>
      <c r="G1086" t="s">
        <v>877</v>
      </c>
      <c r="H1086" t="s">
        <v>878</v>
      </c>
      <c r="I1086">
        <v>867</v>
      </c>
      <c r="J1086" t="s">
        <v>879</v>
      </c>
      <c r="K1086" t="s">
        <v>842</v>
      </c>
      <c r="L1086" t="s">
        <v>240</v>
      </c>
      <c r="M1086" t="s">
        <v>829</v>
      </c>
      <c r="N1086" t="s">
        <v>829</v>
      </c>
      <c r="O1086" t="s">
        <v>829</v>
      </c>
      <c r="P1086" t="s">
        <v>829</v>
      </c>
      <c r="Q1086" t="s">
        <v>829</v>
      </c>
      <c r="R1086" t="s">
        <v>829</v>
      </c>
      <c r="S1086">
        <v>1711546</v>
      </c>
      <c r="T1086">
        <v>0</v>
      </c>
      <c r="U1086">
        <v>1711546</v>
      </c>
      <c r="V1086">
        <v>87</v>
      </c>
    </row>
    <row r="1087" spans="1:22" x14ac:dyDescent="0.3">
      <c r="A1087">
        <v>202324</v>
      </c>
      <c r="B1087" t="s">
        <v>820</v>
      </c>
      <c r="C1087" t="s">
        <v>821</v>
      </c>
      <c r="D1087" t="s">
        <v>822</v>
      </c>
      <c r="E1087" t="s">
        <v>823</v>
      </c>
      <c r="F1087" t="s">
        <v>876</v>
      </c>
      <c r="G1087" t="s">
        <v>877</v>
      </c>
      <c r="H1087" t="s">
        <v>878</v>
      </c>
      <c r="I1087">
        <v>867</v>
      </c>
      <c r="J1087" t="s">
        <v>879</v>
      </c>
      <c r="K1087" t="s">
        <v>842</v>
      </c>
      <c r="L1087" t="s">
        <v>240</v>
      </c>
      <c r="M1087" t="s">
        <v>829</v>
      </c>
      <c r="N1087" t="s">
        <v>829</v>
      </c>
      <c r="O1087" t="s">
        <v>829</v>
      </c>
      <c r="P1087" t="s">
        <v>829</v>
      </c>
      <c r="Q1087" t="s">
        <v>829</v>
      </c>
      <c r="R1087" t="s">
        <v>829</v>
      </c>
      <c r="S1087">
        <v>2015493</v>
      </c>
      <c r="T1087">
        <v>0</v>
      </c>
      <c r="U1087">
        <v>2015493</v>
      </c>
      <c r="V1087">
        <v>101</v>
      </c>
    </row>
    <row r="1088" spans="1:22" x14ac:dyDescent="0.3">
      <c r="A1088">
        <v>202122</v>
      </c>
      <c r="B1088" t="s">
        <v>820</v>
      </c>
      <c r="C1088" t="s">
        <v>821</v>
      </c>
      <c r="D1088" t="s">
        <v>822</v>
      </c>
      <c r="E1088" t="s">
        <v>823</v>
      </c>
      <c r="F1088" t="s">
        <v>876</v>
      </c>
      <c r="G1088" t="s">
        <v>877</v>
      </c>
      <c r="H1088" t="s">
        <v>878</v>
      </c>
      <c r="I1088">
        <v>867</v>
      </c>
      <c r="J1088" t="s">
        <v>879</v>
      </c>
      <c r="K1088" t="s">
        <v>842</v>
      </c>
      <c r="L1088" t="s">
        <v>843</v>
      </c>
      <c r="M1088" t="s">
        <v>829</v>
      </c>
      <c r="N1088" t="s">
        <v>829</v>
      </c>
      <c r="O1088" t="s">
        <v>829</v>
      </c>
      <c r="P1088" t="s">
        <v>829</v>
      </c>
      <c r="Q1088" t="s">
        <v>829</v>
      </c>
      <c r="R1088" t="s">
        <v>829</v>
      </c>
      <c r="S1088">
        <v>42431</v>
      </c>
      <c r="T1088">
        <v>0</v>
      </c>
      <c r="U1088">
        <v>42431</v>
      </c>
      <c r="V1088">
        <v>2</v>
      </c>
    </row>
    <row r="1089" spans="1:22" x14ac:dyDescent="0.3">
      <c r="A1089">
        <v>202223</v>
      </c>
      <c r="B1089" t="s">
        <v>820</v>
      </c>
      <c r="C1089" t="s">
        <v>821</v>
      </c>
      <c r="D1089" t="s">
        <v>822</v>
      </c>
      <c r="E1089" t="s">
        <v>823</v>
      </c>
      <c r="F1089" t="s">
        <v>876</v>
      </c>
      <c r="G1089" t="s">
        <v>877</v>
      </c>
      <c r="H1089" t="s">
        <v>878</v>
      </c>
      <c r="I1089">
        <v>867</v>
      </c>
      <c r="J1089" t="s">
        <v>879</v>
      </c>
      <c r="K1089" t="s">
        <v>842</v>
      </c>
      <c r="L1089" t="s">
        <v>843</v>
      </c>
      <c r="M1089" t="s">
        <v>829</v>
      </c>
      <c r="N1089" t="s">
        <v>829</v>
      </c>
      <c r="O1089" t="s">
        <v>829</v>
      </c>
      <c r="P1089" t="s">
        <v>829</v>
      </c>
      <c r="Q1089" t="s">
        <v>829</v>
      </c>
      <c r="R1089" t="s">
        <v>829</v>
      </c>
      <c r="S1089">
        <v>132697</v>
      </c>
      <c r="T1089">
        <v>34112</v>
      </c>
      <c r="U1089">
        <v>98586</v>
      </c>
      <c r="V1089">
        <v>5</v>
      </c>
    </row>
    <row r="1090" spans="1:22" x14ac:dyDescent="0.3">
      <c r="A1090">
        <v>202324</v>
      </c>
      <c r="B1090" t="s">
        <v>820</v>
      </c>
      <c r="C1090" t="s">
        <v>821</v>
      </c>
      <c r="D1090" t="s">
        <v>822</v>
      </c>
      <c r="E1090" t="s">
        <v>823</v>
      </c>
      <c r="F1090" t="s">
        <v>876</v>
      </c>
      <c r="G1090" t="s">
        <v>877</v>
      </c>
      <c r="H1090" t="s">
        <v>878</v>
      </c>
      <c r="I1090">
        <v>867</v>
      </c>
      <c r="J1090" t="s">
        <v>879</v>
      </c>
      <c r="K1090" t="s">
        <v>842</v>
      </c>
      <c r="L1090" t="s">
        <v>843</v>
      </c>
      <c r="M1090" t="s">
        <v>829</v>
      </c>
      <c r="N1090" t="s">
        <v>829</v>
      </c>
      <c r="O1090" t="s">
        <v>829</v>
      </c>
      <c r="P1090" t="s">
        <v>829</v>
      </c>
      <c r="Q1090" t="s">
        <v>829</v>
      </c>
      <c r="R1090" t="s">
        <v>829</v>
      </c>
      <c r="S1090">
        <v>131929</v>
      </c>
      <c r="T1090">
        <v>12948</v>
      </c>
      <c r="U1090">
        <v>118981</v>
      </c>
      <c r="V1090">
        <v>6</v>
      </c>
    </row>
    <row r="1091" spans="1:22" x14ac:dyDescent="0.3">
      <c r="A1091">
        <v>202122</v>
      </c>
      <c r="B1091" t="s">
        <v>820</v>
      </c>
      <c r="C1091" t="s">
        <v>821</v>
      </c>
      <c r="D1091" t="s">
        <v>822</v>
      </c>
      <c r="E1091" t="s">
        <v>823</v>
      </c>
      <c r="F1091" t="s">
        <v>876</v>
      </c>
      <c r="G1091" t="s">
        <v>877</v>
      </c>
      <c r="H1091" t="s">
        <v>878</v>
      </c>
      <c r="I1091">
        <v>867</v>
      </c>
      <c r="J1091" t="s">
        <v>879</v>
      </c>
      <c r="K1091" t="s">
        <v>842</v>
      </c>
      <c r="L1091" t="s">
        <v>249</v>
      </c>
      <c r="M1091">
        <v>0</v>
      </c>
      <c r="N1091">
        <v>0</v>
      </c>
      <c r="O1091">
        <v>0</v>
      </c>
      <c r="P1091">
        <v>2039709</v>
      </c>
      <c r="Q1091">
        <v>106984</v>
      </c>
      <c r="R1091" t="s">
        <v>829</v>
      </c>
      <c r="S1091">
        <v>2146693</v>
      </c>
      <c r="T1091">
        <v>0</v>
      </c>
      <c r="U1091">
        <v>2146693</v>
      </c>
      <c r="V1091">
        <v>110</v>
      </c>
    </row>
    <row r="1092" spans="1:22" x14ac:dyDescent="0.3">
      <c r="A1092">
        <v>202223</v>
      </c>
      <c r="B1092" t="s">
        <v>820</v>
      </c>
      <c r="C1092" t="s">
        <v>821</v>
      </c>
      <c r="D1092" t="s">
        <v>822</v>
      </c>
      <c r="E1092" t="s">
        <v>823</v>
      </c>
      <c r="F1092" t="s">
        <v>876</v>
      </c>
      <c r="G1092" t="s">
        <v>877</v>
      </c>
      <c r="H1092" t="s">
        <v>878</v>
      </c>
      <c r="I1092">
        <v>867</v>
      </c>
      <c r="J1092" t="s">
        <v>879</v>
      </c>
      <c r="K1092" t="s">
        <v>842</v>
      </c>
      <c r="L1092" t="s">
        <v>249</v>
      </c>
      <c r="M1092">
        <v>0</v>
      </c>
      <c r="N1092">
        <v>123057</v>
      </c>
      <c r="O1092">
        <v>0</v>
      </c>
      <c r="P1092">
        <v>2370827</v>
      </c>
      <c r="Q1092">
        <v>0</v>
      </c>
      <c r="R1092" t="s">
        <v>829</v>
      </c>
      <c r="S1092">
        <v>2493884</v>
      </c>
      <c r="T1092">
        <v>33261</v>
      </c>
      <c r="U1092">
        <v>2460623</v>
      </c>
      <c r="V1092">
        <v>125</v>
      </c>
    </row>
    <row r="1093" spans="1:22" x14ac:dyDescent="0.3">
      <c r="A1093">
        <v>202324</v>
      </c>
      <c r="B1093" t="s">
        <v>820</v>
      </c>
      <c r="C1093" t="s">
        <v>821</v>
      </c>
      <c r="D1093" t="s">
        <v>822</v>
      </c>
      <c r="E1093" t="s">
        <v>823</v>
      </c>
      <c r="F1093" t="s">
        <v>876</v>
      </c>
      <c r="G1093" t="s">
        <v>877</v>
      </c>
      <c r="H1093" t="s">
        <v>878</v>
      </c>
      <c r="I1093">
        <v>867</v>
      </c>
      <c r="J1093" t="s">
        <v>879</v>
      </c>
      <c r="K1093" t="s">
        <v>842</v>
      </c>
      <c r="L1093" t="s">
        <v>249</v>
      </c>
      <c r="M1093">
        <v>0</v>
      </c>
      <c r="N1093">
        <v>0</v>
      </c>
      <c r="O1093">
        <v>0</v>
      </c>
      <c r="P1093">
        <v>2485588</v>
      </c>
      <c r="Q1093">
        <v>0</v>
      </c>
      <c r="R1093" t="s">
        <v>829</v>
      </c>
      <c r="S1093">
        <v>2485588</v>
      </c>
      <c r="T1093">
        <v>69412</v>
      </c>
      <c r="U1093">
        <v>2416176</v>
      </c>
      <c r="V1093">
        <v>121</v>
      </c>
    </row>
    <row r="1094" spans="1:22" x14ac:dyDescent="0.3">
      <c r="A1094">
        <v>202122</v>
      </c>
      <c r="B1094" t="s">
        <v>820</v>
      </c>
      <c r="C1094" t="s">
        <v>821</v>
      </c>
      <c r="D1094" t="s">
        <v>822</v>
      </c>
      <c r="E1094" t="s">
        <v>823</v>
      </c>
      <c r="F1094" t="s">
        <v>876</v>
      </c>
      <c r="G1094" t="s">
        <v>877</v>
      </c>
      <c r="H1094" t="s">
        <v>878</v>
      </c>
      <c r="I1094">
        <v>867</v>
      </c>
      <c r="J1094" t="s">
        <v>879</v>
      </c>
      <c r="K1094" t="s">
        <v>842</v>
      </c>
      <c r="L1094" t="s">
        <v>844</v>
      </c>
      <c r="M1094">
        <v>0</v>
      </c>
      <c r="N1094">
        <v>44229</v>
      </c>
      <c r="O1094">
        <v>235425</v>
      </c>
      <c r="P1094">
        <v>0</v>
      </c>
      <c r="Q1094">
        <v>0</v>
      </c>
      <c r="R1094" t="s">
        <v>829</v>
      </c>
      <c r="S1094">
        <v>279654</v>
      </c>
      <c r="T1094">
        <v>16344</v>
      </c>
      <c r="U1094">
        <v>263310</v>
      </c>
      <c r="V1094">
        <v>14</v>
      </c>
    </row>
    <row r="1095" spans="1:22" x14ac:dyDescent="0.3">
      <c r="A1095">
        <v>202223</v>
      </c>
      <c r="B1095" t="s">
        <v>820</v>
      </c>
      <c r="C1095" t="s">
        <v>821</v>
      </c>
      <c r="D1095" t="s">
        <v>822</v>
      </c>
      <c r="E1095" t="s">
        <v>823</v>
      </c>
      <c r="F1095" t="s">
        <v>876</v>
      </c>
      <c r="G1095" t="s">
        <v>877</v>
      </c>
      <c r="H1095" t="s">
        <v>878</v>
      </c>
      <c r="I1095">
        <v>867</v>
      </c>
      <c r="J1095" t="s">
        <v>879</v>
      </c>
      <c r="K1095" t="s">
        <v>842</v>
      </c>
      <c r="L1095" t="s">
        <v>844</v>
      </c>
      <c r="M1095">
        <v>0</v>
      </c>
      <c r="N1095">
        <v>24042</v>
      </c>
      <c r="O1095">
        <v>312543</v>
      </c>
      <c r="P1095">
        <v>0</v>
      </c>
      <c r="Q1095">
        <v>96167</v>
      </c>
      <c r="R1095" t="s">
        <v>829</v>
      </c>
      <c r="S1095">
        <v>432751</v>
      </c>
      <c r="T1095">
        <v>29204</v>
      </c>
      <c r="U1095">
        <v>403547</v>
      </c>
      <c r="V1095">
        <v>20</v>
      </c>
    </row>
    <row r="1096" spans="1:22" x14ac:dyDescent="0.3">
      <c r="A1096">
        <v>202324</v>
      </c>
      <c r="B1096" t="s">
        <v>820</v>
      </c>
      <c r="C1096" t="s">
        <v>821</v>
      </c>
      <c r="D1096" t="s">
        <v>822</v>
      </c>
      <c r="E1096" t="s">
        <v>823</v>
      </c>
      <c r="F1096" t="s">
        <v>876</v>
      </c>
      <c r="G1096" t="s">
        <v>877</v>
      </c>
      <c r="H1096" t="s">
        <v>878</v>
      </c>
      <c r="I1096">
        <v>867</v>
      </c>
      <c r="J1096" t="s">
        <v>879</v>
      </c>
      <c r="K1096" t="s">
        <v>842</v>
      </c>
      <c r="L1096" t="s">
        <v>844</v>
      </c>
      <c r="M1096">
        <v>0</v>
      </c>
      <c r="N1096">
        <v>30515</v>
      </c>
      <c r="O1096">
        <v>396691</v>
      </c>
      <c r="P1096">
        <v>0</v>
      </c>
      <c r="Q1096">
        <v>122059</v>
      </c>
      <c r="R1096" t="s">
        <v>829</v>
      </c>
      <c r="S1096">
        <v>549265</v>
      </c>
      <c r="T1096">
        <v>0</v>
      </c>
      <c r="U1096">
        <v>549265</v>
      </c>
      <c r="V1096">
        <v>28</v>
      </c>
    </row>
    <row r="1097" spans="1:22" x14ac:dyDescent="0.3">
      <c r="A1097">
        <v>202122</v>
      </c>
      <c r="B1097" t="s">
        <v>820</v>
      </c>
      <c r="C1097" t="s">
        <v>821</v>
      </c>
      <c r="D1097" t="s">
        <v>822</v>
      </c>
      <c r="E1097" t="s">
        <v>823</v>
      </c>
      <c r="F1097" t="s">
        <v>876</v>
      </c>
      <c r="G1097" t="s">
        <v>877</v>
      </c>
      <c r="H1097" t="s">
        <v>878</v>
      </c>
      <c r="I1097">
        <v>867</v>
      </c>
      <c r="J1097" t="s">
        <v>879</v>
      </c>
      <c r="K1097" t="s">
        <v>842</v>
      </c>
      <c r="L1097" t="s">
        <v>251</v>
      </c>
      <c r="M1097" t="s">
        <v>829</v>
      </c>
      <c r="N1097" t="s">
        <v>829</v>
      </c>
      <c r="O1097">
        <v>0</v>
      </c>
      <c r="P1097">
        <v>0</v>
      </c>
      <c r="Q1097">
        <v>0</v>
      </c>
      <c r="R1097">
        <v>335138</v>
      </c>
      <c r="S1097">
        <v>335138</v>
      </c>
      <c r="T1097">
        <v>73245</v>
      </c>
      <c r="U1097">
        <v>261893</v>
      </c>
      <c r="V1097">
        <v>13</v>
      </c>
    </row>
    <row r="1098" spans="1:22" x14ac:dyDescent="0.3">
      <c r="A1098">
        <v>202223</v>
      </c>
      <c r="B1098" t="s">
        <v>820</v>
      </c>
      <c r="C1098" t="s">
        <v>821</v>
      </c>
      <c r="D1098" t="s">
        <v>822</v>
      </c>
      <c r="E1098" t="s">
        <v>823</v>
      </c>
      <c r="F1098" t="s">
        <v>876</v>
      </c>
      <c r="G1098" t="s">
        <v>877</v>
      </c>
      <c r="H1098" t="s">
        <v>878</v>
      </c>
      <c r="I1098">
        <v>867</v>
      </c>
      <c r="J1098" t="s">
        <v>879</v>
      </c>
      <c r="K1098" t="s">
        <v>842</v>
      </c>
      <c r="L1098" t="s">
        <v>251</v>
      </c>
      <c r="M1098" t="s">
        <v>829</v>
      </c>
      <c r="N1098" t="s">
        <v>829</v>
      </c>
      <c r="O1098">
        <v>0</v>
      </c>
      <c r="P1098">
        <v>0</v>
      </c>
      <c r="Q1098">
        <v>0</v>
      </c>
      <c r="R1098">
        <v>268786</v>
      </c>
      <c r="S1098">
        <v>268786</v>
      </c>
      <c r="T1098">
        <v>18658</v>
      </c>
      <c r="U1098">
        <v>250128</v>
      </c>
      <c r="V1098">
        <v>13</v>
      </c>
    </row>
    <row r="1099" spans="1:22" x14ac:dyDescent="0.3">
      <c r="A1099">
        <v>202324</v>
      </c>
      <c r="B1099" t="s">
        <v>820</v>
      </c>
      <c r="C1099" t="s">
        <v>821</v>
      </c>
      <c r="D1099" t="s">
        <v>822</v>
      </c>
      <c r="E1099" t="s">
        <v>823</v>
      </c>
      <c r="F1099" t="s">
        <v>876</v>
      </c>
      <c r="G1099" t="s">
        <v>877</v>
      </c>
      <c r="H1099" t="s">
        <v>878</v>
      </c>
      <c r="I1099">
        <v>867</v>
      </c>
      <c r="J1099" t="s">
        <v>879</v>
      </c>
      <c r="K1099" t="s">
        <v>842</v>
      </c>
      <c r="L1099" t="s">
        <v>251</v>
      </c>
      <c r="M1099" t="s">
        <v>829</v>
      </c>
      <c r="N1099" t="s">
        <v>829</v>
      </c>
      <c r="O1099">
        <v>0</v>
      </c>
      <c r="P1099">
        <v>0</v>
      </c>
      <c r="Q1099">
        <v>0</v>
      </c>
      <c r="R1099">
        <v>381547</v>
      </c>
      <c r="S1099">
        <v>381547</v>
      </c>
      <c r="T1099">
        <v>0</v>
      </c>
      <c r="U1099">
        <v>381547</v>
      </c>
      <c r="V1099">
        <v>19</v>
      </c>
    </row>
    <row r="1100" spans="1:22" x14ac:dyDescent="0.3">
      <c r="A1100">
        <v>202122</v>
      </c>
      <c r="B1100" t="s">
        <v>820</v>
      </c>
      <c r="C1100" t="s">
        <v>821</v>
      </c>
      <c r="D1100" t="s">
        <v>822</v>
      </c>
      <c r="E1100" t="s">
        <v>823</v>
      </c>
      <c r="F1100" t="s">
        <v>876</v>
      </c>
      <c r="G1100" t="s">
        <v>877</v>
      </c>
      <c r="H1100" t="s">
        <v>878</v>
      </c>
      <c r="I1100">
        <v>867</v>
      </c>
      <c r="J1100" t="s">
        <v>879</v>
      </c>
      <c r="K1100" t="s">
        <v>842</v>
      </c>
      <c r="L1100" t="s">
        <v>253</v>
      </c>
      <c r="M1100" t="s">
        <v>829</v>
      </c>
      <c r="N1100" t="s">
        <v>829</v>
      </c>
      <c r="O1100">
        <v>0</v>
      </c>
      <c r="P1100">
        <v>0</v>
      </c>
      <c r="Q1100">
        <v>0</v>
      </c>
      <c r="R1100">
        <v>59165</v>
      </c>
      <c r="S1100">
        <v>59165</v>
      </c>
      <c r="T1100">
        <v>0</v>
      </c>
      <c r="U1100">
        <v>59165</v>
      </c>
      <c r="V1100">
        <v>3</v>
      </c>
    </row>
    <row r="1101" spans="1:22" x14ac:dyDescent="0.3">
      <c r="A1101">
        <v>202223</v>
      </c>
      <c r="B1101" t="s">
        <v>820</v>
      </c>
      <c r="C1101" t="s">
        <v>821</v>
      </c>
      <c r="D1101" t="s">
        <v>822</v>
      </c>
      <c r="E1101" t="s">
        <v>823</v>
      </c>
      <c r="F1101" t="s">
        <v>876</v>
      </c>
      <c r="G1101" t="s">
        <v>877</v>
      </c>
      <c r="H1101" t="s">
        <v>878</v>
      </c>
      <c r="I1101">
        <v>867</v>
      </c>
      <c r="J1101" t="s">
        <v>879</v>
      </c>
      <c r="K1101" t="s">
        <v>842</v>
      </c>
      <c r="L1101" t="s">
        <v>253</v>
      </c>
      <c r="M1101" t="s">
        <v>829</v>
      </c>
      <c r="N1101" t="s">
        <v>829</v>
      </c>
      <c r="O1101">
        <v>0</v>
      </c>
      <c r="P1101">
        <v>0</v>
      </c>
      <c r="Q1101">
        <v>0</v>
      </c>
      <c r="R1101">
        <v>43756</v>
      </c>
      <c r="S1101">
        <v>43756</v>
      </c>
      <c r="T1101">
        <v>0</v>
      </c>
      <c r="U1101">
        <v>43756</v>
      </c>
      <c r="V1101">
        <v>2</v>
      </c>
    </row>
    <row r="1102" spans="1:22" x14ac:dyDescent="0.3">
      <c r="A1102">
        <v>202324</v>
      </c>
      <c r="B1102" t="s">
        <v>820</v>
      </c>
      <c r="C1102" t="s">
        <v>821</v>
      </c>
      <c r="D1102" t="s">
        <v>822</v>
      </c>
      <c r="E1102" t="s">
        <v>823</v>
      </c>
      <c r="F1102" t="s">
        <v>876</v>
      </c>
      <c r="G1102" t="s">
        <v>877</v>
      </c>
      <c r="H1102" t="s">
        <v>878</v>
      </c>
      <c r="I1102">
        <v>867</v>
      </c>
      <c r="J1102" t="s">
        <v>879</v>
      </c>
      <c r="K1102" t="s">
        <v>842</v>
      </c>
      <c r="L1102" t="s">
        <v>253</v>
      </c>
      <c r="M1102" t="s">
        <v>829</v>
      </c>
      <c r="N1102" t="s">
        <v>829</v>
      </c>
      <c r="O1102">
        <v>0</v>
      </c>
      <c r="P1102">
        <v>0</v>
      </c>
      <c r="Q1102">
        <v>0</v>
      </c>
      <c r="R1102">
        <v>58290</v>
      </c>
      <c r="S1102">
        <v>58290</v>
      </c>
      <c r="T1102">
        <v>0</v>
      </c>
      <c r="U1102">
        <v>58290</v>
      </c>
      <c r="V1102">
        <v>3</v>
      </c>
    </row>
    <row r="1103" spans="1:22" x14ac:dyDescent="0.3">
      <c r="A1103">
        <v>202122</v>
      </c>
      <c r="B1103" t="s">
        <v>820</v>
      </c>
      <c r="C1103" t="s">
        <v>821</v>
      </c>
      <c r="D1103" t="s">
        <v>822</v>
      </c>
      <c r="E1103" t="s">
        <v>823</v>
      </c>
      <c r="F1103" t="s">
        <v>876</v>
      </c>
      <c r="G1103" t="s">
        <v>877</v>
      </c>
      <c r="H1103" t="s">
        <v>878</v>
      </c>
      <c r="I1103">
        <v>867</v>
      </c>
      <c r="J1103" t="s">
        <v>879</v>
      </c>
      <c r="K1103" t="s">
        <v>842</v>
      </c>
      <c r="L1103" t="s">
        <v>845</v>
      </c>
      <c r="M1103" t="s">
        <v>829</v>
      </c>
      <c r="N1103" t="s">
        <v>829</v>
      </c>
      <c r="O1103">
        <v>0</v>
      </c>
      <c r="P1103">
        <v>0</v>
      </c>
      <c r="Q1103">
        <v>0</v>
      </c>
      <c r="R1103">
        <v>0</v>
      </c>
      <c r="S1103">
        <v>0</v>
      </c>
      <c r="T1103">
        <v>0</v>
      </c>
      <c r="U1103">
        <v>0</v>
      </c>
      <c r="V1103">
        <v>0</v>
      </c>
    </row>
    <row r="1104" spans="1:22" x14ac:dyDescent="0.3">
      <c r="A1104">
        <v>202223</v>
      </c>
      <c r="B1104" t="s">
        <v>820</v>
      </c>
      <c r="C1104" t="s">
        <v>821</v>
      </c>
      <c r="D1104" t="s">
        <v>822</v>
      </c>
      <c r="E1104" t="s">
        <v>823</v>
      </c>
      <c r="F1104" t="s">
        <v>876</v>
      </c>
      <c r="G1104" t="s">
        <v>877</v>
      </c>
      <c r="H1104" t="s">
        <v>878</v>
      </c>
      <c r="I1104">
        <v>867</v>
      </c>
      <c r="J1104" t="s">
        <v>879</v>
      </c>
      <c r="K1104" t="s">
        <v>842</v>
      </c>
      <c r="L1104" t="s">
        <v>845</v>
      </c>
      <c r="M1104" t="s">
        <v>829</v>
      </c>
      <c r="N1104" t="s">
        <v>829</v>
      </c>
      <c r="O1104">
        <v>0</v>
      </c>
      <c r="P1104">
        <v>0</v>
      </c>
      <c r="Q1104">
        <v>0</v>
      </c>
      <c r="R1104">
        <v>0</v>
      </c>
      <c r="S1104">
        <v>0</v>
      </c>
      <c r="T1104">
        <v>0</v>
      </c>
      <c r="U1104">
        <v>0</v>
      </c>
      <c r="V1104">
        <v>0</v>
      </c>
    </row>
    <row r="1105" spans="1:22" x14ac:dyDescent="0.3">
      <c r="A1105">
        <v>202324</v>
      </c>
      <c r="B1105" t="s">
        <v>820</v>
      </c>
      <c r="C1105" t="s">
        <v>821</v>
      </c>
      <c r="D1105" t="s">
        <v>822</v>
      </c>
      <c r="E1105" t="s">
        <v>823</v>
      </c>
      <c r="F1105" t="s">
        <v>876</v>
      </c>
      <c r="G1105" t="s">
        <v>877</v>
      </c>
      <c r="H1105" t="s">
        <v>878</v>
      </c>
      <c r="I1105">
        <v>867</v>
      </c>
      <c r="J1105" t="s">
        <v>879</v>
      </c>
      <c r="K1105" t="s">
        <v>842</v>
      </c>
      <c r="L1105" t="s">
        <v>845</v>
      </c>
      <c r="M1105" t="s">
        <v>829</v>
      </c>
      <c r="N1105" t="s">
        <v>829</v>
      </c>
      <c r="O1105">
        <v>0</v>
      </c>
      <c r="P1105">
        <v>0</v>
      </c>
      <c r="Q1105">
        <v>0</v>
      </c>
      <c r="R1105">
        <v>0</v>
      </c>
      <c r="S1105">
        <v>0</v>
      </c>
      <c r="T1105">
        <v>0</v>
      </c>
      <c r="U1105">
        <v>0</v>
      </c>
      <c r="V1105">
        <v>0</v>
      </c>
    </row>
    <row r="1106" spans="1:22" x14ac:dyDescent="0.3">
      <c r="A1106">
        <v>202122</v>
      </c>
      <c r="B1106" t="s">
        <v>820</v>
      </c>
      <c r="C1106" t="s">
        <v>821</v>
      </c>
      <c r="D1106" t="s">
        <v>822</v>
      </c>
      <c r="E1106" t="s">
        <v>823</v>
      </c>
      <c r="F1106" t="s">
        <v>848</v>
      </c>
      <c r="G1106" t="s">
        <v>849</v>
      </c>
      <c r="H1106" t="s">
        <v>880</v>
      </c>
      <c r="I1106">
        <v>380</v>
      </c>
      <c r="J1106" t="s">
        <v>881</v>
      </c>
      <c r="K1106" t="s">
        <v>828</v>
      </c>
      <c r="L1106" t="s">
        <v>336</v>
      </c>
      <c r="M1106">
        <v>520603</v>
      </c>
      <c r="N1106">
        <v>655000</v>
      </c>
      <c r="O1106">
        <v>873833</v>
      </c>
      <c r="P1106">
        <v>6476871</v>
      </c>
      <c r="Q1106">
        <v>900000</v>
      </c>
      <c r="R1106" t="s">
        <v>829</v>
      </c>
      <c r="S1106">
        <v>9426307</v>
      </c>
      <c r="T1106" t="s">
        <v>829</v>
      </c>
      <c r="U1106">
        <v>9426307</v>
      </c>
      <c r="V1106">
        <v>263</v>
      </c>
    </row>
    <row r="1107" spans="1:22" x14ac:dyDescent="0.3">
      <c r="A1107">
        <v>202223</v>
      </c>
      <c r="B1107" t="s">
        <v>820</v>
      </c>
      <c r="C1107" t="s">
        <v>821</v>
      </c>
      <c r="D1107" t="s">
        <v>822</v>
      </c>
      <c r="E1107" t="s">
        <v>823</v>
      </c>
      <c r="F1107" t="s">
        <v>848</v>
      </c>
      <c r="G1107" t="s">
        <v>849</v>
      </c>
      <c r="H1107" t="s">
        <v>880</v>
      </c>
      <c r="I1107">
        <v>380</v>
      </c>
      <c r="J1107" t="s">
        <v>881</v>
      </c>
      <c r="K1107" t="s">
        <v>828</v>
      </c>
      <c r="L1107" t="s">
        <v>336</v>
      </c>
      <c r="M1107">
        <v>633100</v>
      </c>
      <c r="N1107">
        <v>546000</v>
      </c>
      <c r="O1107">
        <v>415667</v>
      </c>
      <c r="P1107">
        <v>6309543</v>
      </c>
      <c r="Q1107">
        <v>900000</v>
      </c>
      <c r="R1107" t="s">
        <v>829</v>
      </c>
      <c r="S1107">
        <v>8804310</v>
      </c>
      <c r="T1107" t="s">
        <v>829</v>
      </c>
      <c r="U1107">
        <v>8804310</v>
      </c>
      <c r="V1107">
        <v>251</v>
      </c>
    </row>
    <row r="1108" spans="1:22" x14ac:dyDescent="0.3">
      <c r="A1108">
        <v>202324</v>
      </c>
      <c r="B1108" t="s">
        <v>820</v>
      </c>
      <c r="C1108" t="s">
        <v>821</v>
      </c>
      <c r="D1108" t="s">
        <v>822</v>
      </c>
      <c r="E1108" t="s">
        <v>823</v>
      </c>
      <c r="F1108" t="s">
        <v>848</v>
      </c>
      <c r="G1108" t="s">
        <v>849</v>
      </c>
      <c r="H1108" t="s">
        <v>880</v>
      </c>
      <c r="I1108">
        <v>380</v>
      </c>
      <c r="J1108" t="s">
        <v>881</v>
      </c>
      <c r="K1108" t="s">
        <v>828</v>
      </c>
      <c r="L1108" t="s">
        <v>336</v>
      </c>
      <c r="M1108">
        <v>621400</v>
      </c>
      <c r="N1108">
        <v>503025</v>
      </c>
      <c r="O1108">
        <v>249667</v>
      </c>
      <c r="P1108">
        <v>4383333</v>
      </c>
      <c r="Q1108">
        <v>903334</v>
      </c>
      <c r="R1108" t="s">
        <v>829</v>
      </c>
      <c r="S1108">
        <v>6660759</v>
      </c>
      <c r="T1108" t="s">
        <v>829</v>
      </c>
      <c r="U1108">
        <v>6660759</v>
      </c>
      <c r="V1108">
        <v>222</v>
      </c>
    </row>
    <row r="1109" spans="1:22" x14ac:dyDescent="0.3">
      <c r="A1109">
        <v>202122</v>
      </c>
      <c r="B1109" t="s">
        <v>820</v>
      </c>
      <c r="C1109" t="s">
        <v>821</v>
      </c>
      <c r="D1109" t="s">
        <v>822</v>
      </c>
      <c r="E1109" t="s">
        <v>823</v>
      </c>
      <c r="F1109" t="s">
        <v>848</v>
      </c>
      <c r="G1109" t="s">
        <v>849</v>
      </c>
      <c r="H1109" t="s">
        <v>880</v>
      </c>
      <c r="I1109">
        <v>380</v>
      </c>
      <c r="J1109" t="s">
        <v>881</v>
      </c>
      <c r="K1109" t="s">
        <v>828</v>
      </c>
      <c r="L1109" t="s">
        <v>235</v>
      </c>
      <c r="M1109" t="s">
        <v>829</v>
      </c>
      <c r="N1109">
        <v>0</v>
      </c>
      <c r="O1109">
        <v>0</v>
      </c>
      <c r="P1109" t="s">
        <v>829</v>
      </c>
      <c r="Q1109" t="s">
        <v>829</v>
      </c>
      <c r="R1109" t="s">
        <v>829</v>
      </c>
      <c r="S1109">
        <v>0</v>
      </c>
      <c r="T1109">
        <v>0</v>
      </c>
      <c r="U1109">
        <v>0</v>
      </c>
      <c r="V1109">
        <v>0</v>
      </c>
    </row>
    <row r="1110" spans="1:22" x14ac:dyDescent="0.3">
      <c r="A1110">
        <v>202223</v>
      </c>
      <c r="B1110" t="s">
        <v>820</v>
      </c>
      <c r="C1110" t="s">
        <v>821</v>
      </c>
      <c r="D1110" t="s">
        <v>822</v>
      </c>
      <c r="E1110" t="s">
        <v>823</v>
      </c>
      <c r="F1110" t="s">
        <v>848</v>
      </c>
      <c r="G1110" t="s">
        <v>849</v>
      </c>
      <c r="H1110" t="s">
        <v>880</v>
      </c>
      <c r="I1110">
        <v>380</v>
      </c>
      <c r="J1110" t="s">
        <v>881</v>
      </c>
      <c r="K1110" t="s">
        <v>828</v>
      </c>
      <c r="L1110" t="s">
        <v>235</v>
      </c>
      <c r="M1110" t="s">
        <v>829</v>
      </c>
      <c r="N1110">
        <v>0</v>
      </c>
      <c r="O1110">
        <v>0</v>
      </c>
      <c r="P1110" t="s">
        <v>829</v>
      </c>
      <c r="Q1110" t="s">
        <v>829</v>
      </c>
      <c r="R1110" t="s">
        <v>829</v>
      </c>
      <c r="S1110">
        <v>0</v>
      </c>
      <c r="T1110">
        <v>0</v>
      </c>
      <c r="U1110">
        <v>0</v>
      </c>
      <c r="V1110">
        <v>0</v>
      </c>
    </row>
    <row r="1111" spans="1:22" x14ac:dyDescent="0.3">
      <c r="A1111">
        <v>202324</v>
      </c>
      <c r="B1111" t="s">
        <v>820</v>
      </c>
      <c r="C1111" t="s">
        <v>821</v>
      </c>
      <c r="D1111" t="s">
        <v>822</v>
      </c>
      <c r="E1111" t="s">
        <v>823</v>
      </c>
      <c r="F1111" t="s">
        <v>848</v>
      </c>
      <c r="G1111" t="s">
        <v>849</v>
      </c>
      <c r="H1111" t="s">
        <v>880</v>
      </c>
      <c r="I1111">
        <v>380</v>
      </c>
      <c r="J1111" t="s">
        <v>881</v>
      </c>
      <c r="K1111" t="s">
        <v>828</v>
      </c>
      <c r="L1111" t="s">
        <v>235</v>
      </c>
      <c r="M1111" t="s">
        <v>829</v>
      </c>
      <c r="N1111">
        <v>0</v>
      </c>
      <c r="O1111">
        <v>0</v>
      </c>
      <c r="P1111" t="s">
        <v>829</v>
      </c>
      <c r="Q1111" t="s">
        <v>829</v>
      </c>
      <c r="R1111" t="s">
        <v>829</v>
      </c>
      <c r="S1111">
        <v>0</v>
      </c>
      <c r="T1111">
        <v>0</v>
      </c>
      <c r="U1111">
        <v>0</v>
      </c>
      <c r="V1111">
        <v>0</v>
      </c>
    </row>
    <row r="1112" spans="1:22" x14ac:dyDescent="0.3">
      <c r="A1112">
        <v>202122</v>
      </c>
      <c r="B1112" t="s">
        <v>820</v>
      </c>
      <c r="C1112" t="s">
        <v>821</v>
      </c>
      <c r="D1112" t="s">
        <v>822</v>
      </c>
      <c r="E1112" t="s">
        <v>823</v>
      </c>
      <c r="F1112" t="s">
        <v>848</v>
      </c>
      <c r="G1112" t="s">
        <v>849</v>
      </c>
      <c r="H1112" t="s">
        <v>880</v>
      </c>
      <c r="I1112">
        <v>380</v>
      </c>
      <c r="J1112" t="s">
        <v>881</v>
      </c>
      <c r="K1112" t="s">
        <v>828</v>
      </c>
      <c r="L1112" t="s">
        <v>534</v>
      </c>
      <c r="M1112">
        <v>873048</v>
      </c>
      <c r="N1112">
        <v>3657229</v>
      </c>
      <c r="O1112">
        <v>3216035</v>
      </c>
      <c r="P1112">
        <v>8549726</v>
      </c>
      <c r="Q1112">
        <v>863962</v>
      </c>
      <c r="R1112" t="s">
        <v>829</v>
      </c>
      <c r="S1112">
        <v>17160000</v>
      </c>
      <c r="T1112">
        <v>0</v>
      </c>
      <c r="U1112">
        <v>17160000</v>
      </c>
      <c r="V1112">
        <v>110</v>
      </c>
    </row>
    <row r="1113" spans="1:22" x14ac:dyDescent="0.3">
      <c r="A1113">
        <v>202223</v>
      </c>
      <c r="B1113" t="s">
        <v>820</v>
      </c>
      <c r="C1113" t="s">
        <v>821</v>
      </c>
      <c r="D1113" t="s">
        <v>822</v>
      </c>
      <c r="E1113" t="s">
        <v>823</v>
      </c>
      <c r="F1113" t="s">
        <v>848</v>
      </c>
      <c r="G1113" t="s">
        <v>849</v>
      </c>
      <c r="H1113" t="s">
        <v>880</v>
      </c>
      <c r="I1113">
        <v>380</v>
      </c>
      <c r="J1113" t="s">
        <v>881</v>
      </c>
      <c r="K1113" t="s">
        <v>828</v>
      </c>
      <c r="L1113" t="s">
        <v>534</v>
      </c>
      <c r="M1113">
        <v>1161053</v>
      </c>
      <c r="N1113">
        <v>4918602</v>
      </c>
      <c r="O1113">
        <v>3120624</v>
      </c>
      <c r="P1113">
        <v>9252305</v>
      </c>
      <c r="Q1113">
        <v>1303864</v>
      </c>
      <c r="R1113" t="s">
        <v>829</v>
      </c>
      <c r="S1113">
        <v>19756448</v>
      </c>
      <c r="T1113">
        <v>0</v>
      </c>
      <c r="U1113">
        <v>19756448</v>
      </c>
      <c r="V1113">
        <v>127</v>
      </c>
    </row>
    <row r="1114" spans="1:22" x14ac:dyDescent="0.3">
      <c r="A1114">
        <v>202324</v>
      </c>
      <c r="B1114" t="s">
        <v>820</v>
      </c>
      <c r="C1114" t="s">
        <v>821</v>
      </c>
      <c r="D1114" t="s">
        <v>822</v>
      </c>
      <c r="E1114" t="s">
        <v>823</v>
      </c>
      <c r="F1114" t="s">
        <v>848</v>
      </c>
      <c r="G1114" t="s">
        <v>849</v>
      </c>
      <c r="H1114" t="s">
        <v>880</v>
      </c>
      <c r="I1114">
        <v>380</v>
      </c>
      <c r="J1114" t="s">
        <v>881</v>
      </c>
      <c r="K1114" t="s">
        <v>828</v>
      </c>
      <c r="L1114" t="s">
        <v>534</v>
      </c>
      <c r="M1114">
        <v>1275605</v>
      </c>
      <c r="N1114">
        <v>4018435</v>
      </c>
      <c r="O1114">
        <v>3151890</v>
      </c>
      <c r="P1114">
        <v>7174827</v>
      </c>
      <c r="Q1114">
        <v>1524367</v>
      </c>
      <c r="R1114" t="s">
        <v>829</v>
      </c>
      <c r="S1114">
        <v>17145124</v>
      </c>
      <c r="T1114">
        <v>0</v>
      </c>
      <c r="U1114">
        <v>17145124</v>
      </c>
      <c r="V1114">
        <v>111</v>
      </c>
    </row>
    <row r="1115" spans="1:22" x14ac:dyDescent="0.3">
      <c r="A1115">
        <v>202122</v>
      </c>
      <c r="B1115" t="s">
        <v>820</v>
      </c>
      <c r="C1115" t="s">
        <v>821</v>
      </c>
      <c r="D1115" t="s">
        <v>822</v>
      </c>
      <c r="E1115" t="s">
        <v>823</v>
      </c>
      <c r="F1115" t="s">
        <v>848</v>
      </c>
      <c r="G1115" t="s">
        <v>849</v>
      </c>
      <c r="H1115" t="s">
        <v>880</v>
      </c>
      <c r="I1115">
        <v>380</v>
      </c>
      <c r="J1115" t="s">
        <v>881</v>
      </c>
      <c r="K1115" t="s">
        <v>828</v>
      </c>
      <c r="L1115" t="s">
        <v>603</v>
      </c>
      <c r="M1115" t="s">
        <v>829</v>
      </c>
      <c r="N1115" t="s">
        <v>829</v>
      </c>
      <c r="O1115" t="s">
        <v>829</v>
      </c>
      <c r="P1115">
        <v>799800</v>
      </c>
      <c r="Q1115">
        <v>0</v>
      </c>
      <c r="R1115">
        <v>0</v>
      </c>
      <c r="S1115">
        <v>799800</v>
      </c>
      <c r="T1115">
        <v>0</v>
      </c>
      <c r="U1115">
        <v>799800</v>
      </c>
      <c r="V1115">
        <v>5</v>
      </c>
    </row>
    <row r="1116" spans="1:22" x14ac:dyDescent="0.3">
      <c r="A1116">
        <v>202223</v>
      </c>
      <c r="B1116" t="s">
        <v>820</v>
      </c>
      <c r="C1116" t="s">
        <v>821</v>
      </c>
      <c r="D1116" t="s">
        <v>822</v>
      </c>
      <c r="E1116" t="s">
        <v>823</v>
      </c>
      <c r="F1116" t="s">
        <v>848</v>
      </c>
      <c r="G1116" t="s">
        <v>849</v>
      </c>
      <c r="H1116" t="s">
        <v>880</v>
      </c>
      <c r="I1116">
        <v>380</v>
      </c>
      <c r="J1116" t="s">
        <v>881</v>
      </c>
      <c r="K1116" t="s">
        <v>828</v>
      </c>
      <c r="L1116" t="s">
        <v>603</v>
      </c>
      <c r="M1116" t="s">
        <v>829</v>
      </c>
      <c r="N1116" t="s">
        <v>829</v>
      </c>
      <c r="O1116" t="s">
        <v>829</v>
      </c>
      <c r="P1116">
        <v>825100</v>
      </c>
      <c r="Q1116">
        <v>0</v>
      </c>
      <c r="R1116">
        <v>0</v>
      </c>
      <c r="S1116">
        <v>825100</v>
      </c>
      <c r="T1116">
        <v>0</v>
      </c>
      <c r="U1116">
        <v>825100</v>
      </c>
      <c r="V1116">
        <v>5</v>
      </c>
    </row>
    <row r="1117" spans="1:22" x14ac:dyDescent="0.3">
      <c r="A1117">
        <v>202324</v>
      </c>
      <c r="B1117" t="s">
        <v>820</v>
      </c>
      <c r="C1117" t="s">
        <v>821</v>
      </c>
      <c r="D1117" t="s">
        <v>822</v>
      </c>
      <c r="E1117" t="s">
        <v>823</v>
      </c>
      <c r="F1117" t="s">
        <v>848</v>
      </c>
      <c r="G1117" t="s">
        <v>849</v>
      </c>
      <c r="H1117" t="s">
        <v>880</v>
      </c>
      <c r="I1117">
        <v>380</v>
      </c>
      <c r="J1117" t="s">
        <v>881</v>
      </c>
      <c r="K1117" t="s">
        <v>828</v>
      </c>
      <c r="L1117" t="s">
        <v>603</v>
      </c>
      <c r="M1117" t="s">
        <v>829</v>
      </c>
      <c r="N1117" t="s">
        <v>829</v>
      </c>
      <c r="O1117" t="s">
        <v>829</v>
      </c>
      <c r="P1117">
        <v>917000</v>
      </c>
      <c r="Q1117">
        <v>0</v>
      </c>
      <c r="R1117">
        <v>0</v>
      </c>
      <c r="S1117">
        <v>917000</v>
      </c>
      <c r="T1117">
        <v>0</v>
      </c>
      <c r="U1117">
        <v>917000</v>
      </c>
      <c r="V1117">
        <v>6</v>
      </c>
    </row>
    <row r="1118" spans="1:22" x14ac:dyDescent="0.3">
      <c r="A1118">
        <v>202122</v>
      </c>
      <c r="B1118" t="s">
        <v>820</v>
      </c>
      <c r="C1118" t="s">
        <v>821</v>
      </c>
      <c r="D1118" t="s">
        <v>822</v>
      </c>
      <c r="E1118" t="s">
        <v>823</v>
      </c>
      <c r="F1118" t="s">
        <v>848</v>
      </c>
      <c r="G1118" t="s">
        <v>849</v>
      </c>
      <c r="H1118" t="s">
        <v>880</v>
      </c>
      <c r="I1118">
        <v>380</v>
      </c>
      <c r="J1118" t="s">
        <v>881</v>
      </c>
      <c r="K1118" t="s">
        <v>828</v>
      </c>
      <c r="L1118" t="s">
        <v>606</v>
      </c>
      <c r="M1118">
        <v>0</v>
      </c>
      <c r="N1118">
        <v>60157</v>
      </c>
      <c r="O1118">
        <v>40104</v>
      </c>
      <c r="P1118">
        <v>0</v>
      </c>
      <c r="Q1118">
        <v>0</v>
      </c>
      <c r="R1118">
        <v>0</v>
      </c>
      <c r="S1118">
        <v>100261</v>
      </c>
      <c r="T1118">
        <v>0</v>
      </c>
      <c r="U1118">
        <v>100261</v>
      </c>
      <c r="V1118">
        <v>1</v>
      </c>
    </row>
    <row r="1119" spans="1:22" x14ac:dyDescent="0.3">
      <c r="A1119">
        <v>202223</v>
      </c>
      <c r="B1119" t="s">
        <v>820</v>
      </c>
      <c r="C1119" t="s">
        <v>821</v>
      </c>
      <c r="D1119" t="s">
        <v>822</v>
      </c>
      <c r="E1119" t="s">
        <v>823</v>
      </c>
      <c r="F1119" t="s">
        <v>848</v>
      </c>
      <c r="G1119" t="s">
        <v>849</v>
      </c>
      <c r="H1119" t="s">
        <v>880</v>
      </c>
      <c r="I1119">
        <v>380</v>
      </c>
      <c r="J1119" t="s">
        <v>881</v>
      </c>
      <c r="K1119" t="s">
        <v>828</v>
      </c>
      <c r="L1119" t="s">
        <v>606</v>
      </c>
      <c r="M1119">
        <v>0</v>
      </c>
      <c r="N1119">
        <v>211879</v>
      </c>
      <c r="O1119">
        <v>141253</v>
      </c>
      <c r="P1119">
        <v>0</v>
      </c>
      <c r="Q1119">
        <v>0</v>
      </c>
      <c r="R1119">
        <v>0</v>
      </c>
      <c r="S1119">
        <v>353132</v>
      </c>
      <c r="T1119">
        <v>0</v>
      </c>
      <c r="U1119">
        <v>353132</v>
      </c>
      <c r="V1119">
        <v>2</v>
      </c>
    </row>
    <row r="1120" spans="1:22" x14ac:dyDescent="0.3">
      <c r="A1120">
        <v>202324</v>
      </c>
      <c r="B1120" t="s">
        <v>820</v>
      </c>
      <c r="C1120" t="s">
        <v>821</v>
      </c>
      <c r="D1120" t="s">
        <v>822</v>
      </c>
      <c r="E1120" t="s">
        <v>823</v>
      </c>
      <c r="F1120" t="s">
        <v>848</v>
      </c>
      <c r="G1120" t="s">
        <v>849</v>
      </c>
      <c r="H1120" t="s">
        <v>880</v>
      </c>
      <c r="I1120">
        <v>380</v>
      </c>
      <c r="J1120" t="s">
        <v>881</v>
      </c>
      <c r="K1120" t="s">
        <v>828</v>
      </c>
      <c r="L1120" t="s">
        <v>606</v>
      </c>
      <c r="M1120">
        <v>0</v>
      </c>
      <c r="N1120">
        <v>370000</v>
      </c>
      <c r="O1120">
        <v>246666</v>
      </c>
      <c r="P1120">
        <v>0</v>
      </c>
      <c r="Q1120">
        <v>0</v>
      </c>
      <c r="R1120">
        <v>0</v>
      </c>
      <c r="S1120">
        <v>616666</v>
      </c>
      <c r="T1120">
        <v>0</v>
      </c>
      <c r="U1120">
        <v>616666</v>
      </c>
      <c r="V1120">
        <v>4</v>
      </c>
    </row>
    <row r="1121" spans="1:22" x14ac:dyDescent="0.3">
      <c r="A1121">
        <v>202122</v>
      </c>
      <c r="B1121" t="s">
        <v>820</v>
      </c>
      <c r="C1121" t="s">
        <v>821</v>
      </c>
      <c r="D1121" t="s">
        <v>822</v>
      </c>
      <c r="E1121" t="s">
        <v>823</v>
      </c>
      <c r="F1121" t="s">
        <v>848</v>
      </c>
      <c r="G1121" t="s">
        <v>849</v>
      </c>
      <c r="H1121" t="s">
        <v>880</v>
      </c>
      <c r="I1121">
        <v>380</v>
      </c>
      <c r="J1121" t="s">
        <v>881</v>
      </c>
      <c r="K1121" t="s">
        <v>828</v>
      </c>
      <c r="L1121" t="s">
        <v>609</v>
      </c>
      <c r="M1121" t="s">
        <v>829</v>
      </c>
      <c r="N1121" t="s">
        <v>829</v>
      </c>
      <c r="O1121" t="s">
        <v>829</v>
      </c>
      <c r="P1121" t="s">
        <v>829</v>
      </c>
      <c r="Q1121">
        <v>0</v>
      </c>
      <c r="R1121" t="s">
        <v>829</v>
      </c>
      <c r="S1121">
        <v>0</v>
      </c>
      <c r="T1121">
        <v>0</v>
      </c>
      <c r="U1121">
        <v>0</v>
      </c>
      <c r="V1121">
        <v>0</v>
      </c>
    </row>
    <row r="1122" spans="1:22" x14ac:dyDescent="0.3">
      <c r="A1122">
        <v>202223</v>
      </c>
      <c r="B1122" t="s">
        <v>820</v>
      </c>
      <c r="C1122" t="s">
        <v>821</v>
      </c>
      <c r="D1122" t="s">
        <v>822</v>
      </c>
      <c r="E1122" t="s">
        <v>823</v>
      </c>
      <c r="F1122" t="s">
        <v>848</v>
      </c>
      <c r="G1122" t="s">
        <v>849</v>
      </c>
      <c r="H1122" t="s">
        <v>880</v>
      </c>
      <c r="I1122">
        <v>380</v>
      </c>
      <c r="J1122" t="s">
        <v>881</v>
      </c>
      <c r="K1122" t="s">
        <v>828</v>
      </c>
      <c r="L1122" t="s">
        <v>609</v>
      </c>
      <c r="M1122" t="s">
        <v>829</v>
      </c>
      <c r="N1122" t="s">
        <v>829</v>
      </c>
      <c r="O1122" t="s">
        <v>829</v>
      </c>
      <c r="P1122" t="s">
        <v>829</v>
      </c>
      <c r="Q1122">
        <v>0</v>
      </c>
      <c r="R1122" t="s">
        <v>829</v>
      </c>
      <c r="S1122">
        <v>0</v>
      </c>
      <c r="T1122">
        <v>0</v>
      </c>
      <c r="U1122">
        <v>0</v>
      </c>
      <c r="V1122">
        <v>0</v>
      </c>
    </row>
    <row r="1123" spans="1:22" x14ac:dyDescent="0.3">
      <c r="A1123">
        <v>202122</v>
      </c>
      <c r="B1123" t="s">
        <v>820</v>
      </c>
      <c r="C1123" t="s">
        <v>821</v>
      </c>
      <c r="D1123" t="s">
        <v>822</v>
      </c>
      <c r="E1123" t="s">
        <v>823</v>
      </c>
      <c r="F1123" t="s">
        <v>848</v>
      </c>
      <c r="G1123" t="s">
        <v>849</v>
      </c>
      <c r="H1123" t="s">
        <v>880</v>
      </c>
      <c r="I1123">
        <v>380</v>
      </c>
      <c r="J1123" t="s">
        <v>881</v>
      </c>
      <c r="K1123" t="s">
        <v>828</v>
      </c>
      <c r="L1123" t="s">
        <v>830</v>
      </c>
      <c r="M1123">
        <v>0</v>
      </c>
      <c r="N1123">
        <v>133773</v>
      </c>
      <c r="O1123">
        <v>113223</v>
      </c>
      <c r="P1123">
        <v>0</v>
      </c>
      <c r="Q1123">
        <v>0</v>
      </c>
      <c r="R1123">
        <v>0</v>
      </c>
      <c r="S1123">
        <v>246997</v>
      </c>
      <c r="T1123">
        <v>0</v>
      </c>
      <c r="U1123">
        <v>246997</v>
      </c>
      <c r="V1123">
        <v>2</v>
      </c>
    </row>
    <row r="1124" spans="1:22" x14ac:dyDescent="0.3">
      <c r="A1124">
        <v>202223</v>
      </c>
      <c r="B1124" t="s">
        <v>820</v>
      </c>
      <c r="C1124" t="s">
        <v>821</v>
      </c>
      <c r="D1124" t="s">
        <v>822</v>
      </c>
      <c r="E1124" t="s">
        <v>823</v>
      </c>
      <c r="F1124" t="s">
        <v>848</v>
      </c>
      <c r="G1124" t="s">
        <v>849</v>
      </c>
      <c r="H1124" t="s">
        <v>880</v>
      </c>
      <c r="I1124">
        <v>380</v>
      </c>
      <c r="J1124" t="s">
        <v>881</v>
      </c>
      <c r="K1124" t="s">
        <v>828</v>
      </c>
      <c r="L1124" t="s">
        <v>830</v>
      </c>
      <c r="M1124">
        <v>0</v>
      </c>
      <c r="N1124">
        <v>145105</v>
      </c>
      <c r="O1124">
        <v>139415</v>
      </c>
      <c r="P1124">
        <v>0</v>
      </c>
      <c r="Q1124">
        <v>0</v>
      </c>
      <c r="R1124">
        <v>0</v>
      </c>
      <c r="S1124">
        <v>284520</v>
      </c>
      <c r="T1124">
        <v>0</v>
      </c>
      <c r="U1124">
        <v>284520</v>
      </c>
      <c r="V1124">
        <v>2</v>
      </c>
    </row>
    <row r="1125" spans="1:22" x14ac:dyDescent="0.3">
      <c r="A1125">
        <v>202324</v>
      </c>
      <c r="B1125" t="s">
        <v>820</v>
      </c>
      <c r="C1125" t="s">
        <v>821</v>
      </c>
      <c r="D1125" t="s">
        <v>822</v>
      </c>
      <c r="E1125" t="s">
        <v>823</v>
      </c>
      <c r="F1125" t="s">
        <v>848</v>
      </c>
      <c r="G1125" t="s">
        <v>849</v>
      </c>
      <c r="H1125" t="s">
        <v>880</v>
      </c>
      <c r="I1125">
        <v>380</v>
      </c>
      <c r="J1125" t="s">
        <v>881</v>
      </c>
      <c r="K1125" t="s">
        <v>828</v>
      </c>
      <c r="L1125" t="s">
        <v>830</v>
      </c>
      <c r="M1125">
        <v>0</v>
      </c>
      <c r="N1125">
        <v>545286</v>
      </c>
      <c r="O1125">
        <v>270642</v>
      </c>
      <c r="P1125">
        <v>0</v>
      </c>
      <c r="Q1125">
        <v>0</v>
      </c>
      <c r="R1125">
        <v>0</v>
      </c>
      <c r="S1125">
        <v>815928</v>
      </c>
      <c r="T1125">
        <v>0</v>
      </c>
      <c r="U1125">
        <v>815928</v>
      </c>
      <c r="V1125">
        <v>5</v>
      </c>
    </row>
    <row r="1126" spans="1:22" x14ac:dyDescent="0.3">
      <c r="A1126">
        <v>202122</v>
      </c>
      <c r="B1126" t="s">
        <v>820</v>
      </c>
      <c r="C1126" t="s">
        <v>821</v>
      </c>
      <c r="D1126" t="s">
        <v>822</v>
      </c>
      <c r="E1126" t="s">
        <v>823</v>
      </c>
      <c r="F1126" t="s">
        <v>848</v>
      </c>
      <c r="G1126" t="s">
        <v>849</v>
      </c>
      <c r="H1126" t="s">
        <v>880</v>
      </c>
      <c r="I1126">
        <v>380</v>
      </c>
      <c r="J1126" t="s">
        <v>881</v>
      </c>
      <c r="K1126" t="s">
        <v>828</v>
      </c>
      <c r="L1126" t="s">
        <v>537</v>
      </c>
      <c r="M1126">
        <v>0</v>
      </c>
      <c r="N1126">
        <v>4995249</v>
      </c>
      <c r="O1126">
        <v>4788794</v>
      </c>
      <c r="P1126">
        <v>10957210</v>
      </c>
      <c r="Q1126">
        <v>917366</v>
      </c>
      <c r="R1126">
        <v>2920264</v>
      </c>
      <c r="S1126">
        <v>24578883</v>
      </c>
      <c r="T1126">
        <v>0</v>
      </c>
      <c r="U1126">
        <v>24578883</v>
      </c>
      <c r="V1126">
        <v>158</v>
      </c>
    </row>
    <row r="1127" spans="1:22" x14ac:dyDescent="0.3">
      <c r="A1127">
        <v>202223</v>
      </c>
      <c r="B1127" t="s">
        <v>820</v>
      </c>
      <c r="C1127" t="s">
        <v>821</v>
      </c>
      <c r="D1127" t="s">
        <v>822</v>
      </c>
      <c r="E1127" t="s">
        <v>823</v>
      </c>
      <c r="F1127" t="s">
        <v>848</v>
      </c>
      <c r="G1127" t="s">
        <v>849</v>
      </c>
      <c r="H1127" t="s">
        <v>880</v>
      </c>
      <c r="I1127">
        <v>380</v>
      </c>
      <c r="J1127" t="s">
        <v>881</v>
      </c>
      <c r="K1127" t="s">
        <v>828</v>
      </c>
      <c r="L1127" t="s">
        <v>537</v>
      </c>
      <c r="M1127">
        <v>0</v>
      </c>
      <c r="N1127">
        <v>6248476</v>
      </c>
      <c r="O1127">
        <v>7339621</v>
      </c>
      <c r="P1127">
        <v>12697815</v>
      </c>
      <c r="Q1127">
        <v>1043697</v>
      </c>
      <c r="R1127">
        <v>3919439</v>
      </c>
      <c r="S1127">
        <v>31249048</v>
      </c>
      <c r="T1127">
        <v>0</v>
      </c>
      <c r="U1127">
        <v>31249048</v>
      </c>
      <c r="V1127">
        <v>200</v>
      </c>
    </row>
    <row r="1128" spans="1:22" x14ac:dyDescent="0.3">
      <c r="A1128">
        <v>202324</v>
      </c>
      <c r="B1128" t="s">
        <v>820</v>
      </c>
      <c r="C1128" t="s">
        <v>821</v>
      </c>
      <c r="D1128" t="s">
        <v>822</v>
      </c>
      <c r="E1128" t="s">
        <v>823</v>
      </c>
      <c r="F1128" t="s">
        <v>848</v>
      </c>
      <c r="G1128" t="s">
        <v>849</v>
      </c>
      <c r="H1128" t="s">
        <v>880</v>
      </c>
      <c r="I1128">
        <v>380</v>
      </c>
      <c r="J1128" t="s">
        <v>881</v>
      </c>
      <c r="K1128" t="s">
        <v>828</v>
      </c>
      <c r="L1128" t="s">
        <v>537</v>
      </c>
      <c r="M1128">
        <v>0</v>
      </c>
      <c r="N1128">
        <v>9981845</v>
      </c>
      <c r="O1128">
        <v>9047809</v>
      </c>
      <c r="P1128">
        <v>17671216</v>
      </c>
      <c r="Q1128">
        <v>1672792</v>
      </c>
      <c r="R1128">
        <v>4073297</v>
      </c>
      <c r="S1128">
        <v>42446959</v>
      </c>
      <c r="T1128">
        <v>0</v>
      </c>
      <c r="U1128">
        <v>42446959</v>
      </c>
      <c r="V1128">
        <v>274</v>
      </c>
    </row>
    <row r="1129" spans="1:22" x14ac:dyDescent="0.3">
      <c r="A1129">
        <v>202122</v>
      </c>
      <c r="B1129" t="s">
        <v>820</v>
      </c>
      <c r="C1129" t="s">
        <v>821</v>
      </c>
      <c r="D1129" t="s">
        <v>822</v>
      </c>
      <c r="E1129" t="s">
        <v>823</v>
      </c>
      <c r="F1129" t="s">
        <v>848</v>
      </c>
      <c r="G1129" t="s">
        <v>849</v>
      </c>
      <c r="H1129" t="s">
        <v>880</v>
      </c>
      <c r="I1129">
        <v>380</v>
      </c>
      <c r="J1129" t="s">
        <v>881</v>
      </c>
      <c r="K1129" t="s">
        <v>828</v>
      </c>
      <c r="L1129" t="s">
        <v>572</v>
      </c>
      <c r="M1129">
        <v>232602</v>
      </c>
      <c r="N1129">
        <v>0</v>
      </c>
      <c r="O1129">
        <v>0</v>
      </c>
      <c r="P1129">
        <v>12616426</v>
      </c>
      <c r="Q1129">
        <v>0</v>
      </c>
      <c r="R1129">
        <v>935219</v>
      </c>
      <c r="S1129">
        <v>13784247</v>
      </c>
      <c r="T1129">
        <v>527706</v>
      </c>
      <c r="U1129">
        <v>13256541</v>
      </c>
      <c r="V1129">
        <v>85</v>
      </c>
    </row>
    <row r="1130" spans="1:22" x14ac:dyDescent="0.3">
      <c r="A1130">
        <v>202223</v>
      </c>
      <c r="B1130" t="s">
        <v>820</v>
      </c>
      <c r="C1130" t="s">
        <v>821</v>
      </c>
      <c r="D1130" t="s">
        <v>822</v>
      </c>
      <c r="E1130" t="s">
        <v>823</v>
      </c>
      <c r="F1130" t="s">
        <v>848</v>
      </c>
      <c r="G1130" t="s">
        <v>849</v>
      </c>
      <c r="H1130" t="s">
        <v>880</v>
      </c>
      <c r="I1130">
        <v>380</v>
      </c>
      <c r="J1130" t="s">
        <v>881</v>
      </c>
      <c r="K1130" t="s">
        <v>828</v>
      </c>
      <c r="L1130" t="s">
        <v>572</v>
      </c>
      <c r="M1130">
        <v>379542</v>
      </c>
      <c r="N1130">
        <v>0</v>
      </c>
      <c r="O1130">
        <v>0</v>
      </c>
      <c r="P1130">
        <v>16501195</v>
      </c>
      <c r="Q1130">
        <v>0</v>
      </c>
      <c r="R1130">
        <v>803627</v>
      </c>
      <c r="S1130">
        <v>17684364</v>
      </c>
      <c r="T1130">
        <v>535767</v>
      </c>
      <c r="U1130">
        <v>17148597</v>
      </c>
      <c r="V1130">
        <v>110</v>
      </c>
    </row>
    <row r="1131" spans="1:22" x14ac:dyDescent="0.3">
      <c r="A1131">
        <v>202324</v>
      </c>
      <c r="B1131" t="s">
        <v>820</v>
      </c>
      <c r="C1131" t="s">
        <v>821</v>
      </c>
      <c r="D1131" t="s">
        <v>822</v>
      </c>
      <c r="E1131" t="s">
        <v>823</v>
      </c>
      <c r="F1131" t="s">
        <v>848</v>
      </c>
      <c r="G1131" t="s">
        <v>849</v>
      </c>
      <c r="H1131" t="s">
        <v>880</v>
      </c>
      <c r="I1131">
        <v>380</v>
      </c>
      <c r="J1131" t="s">
        <v>881</v>
      </c>
      <c r="K1131" t="s">
        <v>828</v>
      </c>
      <c r="L1131" t="s">
        <v>572</v>
      </c>
      <c r="M1131">
        <v>478765</v>
      </c>
      <c r="N1131">
        <v>0</v>
      </c>
      <c r="O1131">
        <v>0</v>
      </c>
      <c r="P1131">
        <v>20096094</v>
      </c>
      <c r="Q1131">
        <v>0</v>
      </c>
      <c r="R1131">
        <v>858000</v>
      </c>
      <c r="S1131">
        <v>21432859</v>
      </c>
      <c r="T1131">
        <v>0</v>
      </c>
      <c r="U1131">
        <v>21432859</v>
      </c>
      <c r="V1131">
        <v>138</v>
      </c>
    </row>
    <row r="1132" spans="1:22" x14ac:dyDescent="0.3">
      <c r="A1132">
        <v>202122</v>
      </c>
      <c r="B1132" t="s">
        <v>820</v>
      </c>
      <c r="C1132" t="s">
        <v>821</v>
      </c>
      <c r="D1132" t="s">
        <v>822</v>
      </c>
      <c r="E1132" t="s">
        <v>823</v>
      </c>
      <c r="F1132" t="s">
        <v>848</v>
      </c>
      <c r="G1132" t="s">
        <v>849</v>
      </c>
      <c r="H1132" t="s">
        <v>880</v>
      </c>
      <c r="I1132">
        <v>380</v>
      </c>
      <c r="J1132" t="s">
        <v>881</v>
      </c>
      <c r="K1132" t="s">
        <v>828</v>
      </c>
      <c r="L1132" t="s">
        <v>539</v>
      </c>
      <c r="M1132">
        <v>0</v>
      </c>
      <c r="N1132">
        <v>1067726</v>
      </c>
      <c r="O1132">
        <v>577335</v>
      </c>
      <c r="P1132" t="s">
        <v>829</v>
      </c>
      <c r="Q1132" t="s">
        <v>829</v>
      </c>
      <c r="R1132" t="s">
        <v>829</v>
      </c>
      <c r="S1132">
        <v>1645061</v>
      </c>
      <c r="T1132">
        <v>0</v>
      </c>
      <c r="U1132">
        <v>1645061</v>
      </c>
      <c r="V1132">
        <v>11</v>
      </c>
    </row>
    <row r="1133" spans="1:22" x14ac:dyDescent="0.3">
      <c r="A1133">
        <v>202223</v>
      </c>
      <c r="B1133" t="s">
        <v>820</v>
      </c>
      <c r="C1133" t="s">
        <v>821</v>
      </c>
      <c r="D1133" t="s">
        <v>822</v>
      </c>
      <c r="E1133" t="s">
        <v>823</v>
      </c>
      <c r="F1133" t="s">
        <v>848</v>
      </c>
      <c r="G1133" t="s">
        <v>849</v>
      </c>
      <c r="H1133" t="s">
        <v>880</v>
      </c>
      <c r="I1133">
        <v>380</v>
      </c>
      <c r="J1133" t="s">
        <v>881</v>
      </c>
      <c r="K1133" t="s">
        <v>828</v>
      </c>
      <c r="L1133" t="s">
        <v>539</v>
      </c>
      <c r="M1133">
        <v>0</v>
      </c>
      <c r="N1133">
        <v>1608360</v>
      </c>
      <c r="O1133">
        <v>768541</v>
      </c>
      <c r="P1133" t="s">
        <v>829</v>
      </c>
      <c r="Q1133" t="s">
        <v>829</v>
      </c>
      <c r="R1133" t="s">
        <v>829</v>
      </c>
      <c r="S1133">
        <v>2376901</v>
      </c>
      <c r="T1133">
        <v>0</v>
      </c>
      <c r="U1133">
        <v>2376901</v>
      </c>
      <c r="V1133">
        <v>15</v>
      </c>
    </row>
    <row r="1134" spans="1:22" x14ac:dyDescent="0.3">
      <c r="A1134">
        <v>202324</v>
      </c>
      <c r="B1134" t="s">
        <v>820</v>
      </c>
      <c r="C1134" t="s">
        <v>821</v>
      </c>
      <c r="D1134" t="s">
        <v>822</v>
      </c>
      <c r="E1134" t="s">
        <v>823</v>
      </c>
      <c r="F1134" t="s">
        <v>848</v>
      </c>
      <c r="G1134" t="s">
        <v>849</v>
      </c>
      <c r="H1134" t="s">
        <v>880</v>
      </c>
      <c r="I1134">
        <v>380</v>
      </c>
      <c r="J1134" t="s">
        <v>881</v>
      </c>
      <c r="K1134" t="s">
        <v>828</v>
      </c>
      <c r="L1134" t="s">
        <v>539</v>
      </c>
      <c r="M1134">
        <v>0</v>
      </c>
      <c r="N1134">
        <v>1938302</v>
      </c>
      <c r="O1134">
        <v>946266</v>
      </c>
      <c r="P1134" t="s">
        <v>829</v>
      </c>
      <c r="Q1134" t="s">
        <v>829</v>
      </c>
      <c r="R1134" t="s">
        <v>829</v>
      </c>
      <c r="S1134">
        <v>2884568</v>
      </c>
      <c r="T1134">
        <v>0</v>
      </c>
      <c r="U1134">
        <v>2884568</v>
      </c>
      <c r="V1134">
        <v>19</v>
      </c>
    </row>
    <row r="1135" spans="1:22" x14ac:dyDescent="0.3">
      <c r="A1135">
        <v>202122</v>
      </c>
      <c r="B1135" t="s">
        <v>820</v>
      </c>
      <c r="C1135" t="s">
        <v>821</v>
      </c>
      <c r="D1135" t="s">
        <v>822</v>
      </c>
      <c r="E1135" t="s">
        <v>823</v>
      </c>
      <c r="F1135" t="s">
        <v>848</v>
      </c>
      <c r="G1135" t="s">
        <v>849</v>
      </c>
      <c r="H1135" t="s">
        <v>880</v>
      </c>
      <c r="I1135">
        <v>380</v>
      </c>
      <c r="J1135" t="s">
        <v>881</v>
      </c>
      <c r="K1135" t="s">
        <v>828</v>
      </c>
      <c r="L1135" t="s">
        <v>541</v>
      </c>
      <c r="M1135">
        <v>555803</v>
      </c>
      <c r="N1135">
        <v>1594180</v>
      </c>
      <c r="O1135">
        <v>1594180</v>
      </c>
      <c r="P1135">
        <v>597818</v>
      </c>
      <c r="Q1135">
        <v>0</v>
      </c>
      <c r="R1135">
        <v>0</v>
      </c>
      <c r="S1135">
        <v>4341981</v>
      </c>
      <c r="T1135">
        <v>76680</v>
      </c>
      <c r="U1135">
        <v>4265301</v>
      </c>
      <c r="V1135">
        <v>27</v>
      </c>
    </row>
    <row r="1136" spans="1:22" x14ac:dyDescent="0.3">
      <c r="A1136">
        <v>202223</v>
      </c>
      <c r="B1136" t="s">
        <v>820</v>
      </c>
      <c r="C1136" t="s">
        <v>821</v>
      </c>
      <c r="D1136" t="s">
        <v>822</v>
      </c>
      <c r="E1136" t="s">
        <v>823</v>
      </c>
      <c r="F1136" t="s">
        <v>848</v>
      </c>
      <c r="G1136" t="s">
        <v>849</v>
      </c>
      <c r="H1136" t="s">
        <v>880</v>
      </c>
      <c r="I1136">
        <v>380</v>
      </c>
      <c r="J1136" t="s">
        <v>881</v>
      </c>
      <c r="K1136" t="s">
        <v>828</v>
      </c>
      <c r="L1136" t="s">
        <v>541</v>
      </c>
      <c r="M1136">
        <v>661022</v>
      </c>
      <c r="N1136">
        <v>1787759</v>
      </c>
      <c r="O1136">
        <v>1787759</v>
      </c>
      <c r="P1136">
        <v>670409</v>
      </c>
      <c r="Q1136">
        <v>0</v>
      </c>
      <c r="R1136">
        <v>0</v>
      </c>
      <c r="S1136">
        <v>4906948</v>
      </c>
      <c r="T1136">
        <v>0</v>
      </c>
      <c r="U1136">
        <v>4906948</v>
      </c>
      <c r="V1136">
        <v>31</v>
      </c>
    </row>
    <row r="1137" spans="1:22" x14ac:dyDescent="0.3">
      <c r="A1137">
        <v>202324</v>
      </c>
      <c r="B1137" t="s">
        <v>820</v>
      </c>
      <c r="C1137" t="s">
        <v>821</v>
      </c>
      <c r="D1137" t="s">
        <v>822</v>
      </c>
      <c r="E1137" t="s">
        <v>823</v>
      </c>
      <c r="F1137" t="s">
        <v>848</v>
      </c>
      <c r="G1137" t="s">
        <v>849</v>
      </c>
      <c r="H1137" t="s">
        <v>880</v>
      </c>
      <c r="I1137">
        <v>380</v>
      </c>
      <c r="J1137" t="s">
        <v>881</v>
      </c>
      <c r="K1137" t="s">
        <v>828</v>
      </c>
      <c r="L1137" t="s">
        <v>541</v>
      </c>
      <c r="M1137">
        <v>1017155</v>
      </c>
      <c r="N1137">
        <v>2166004</v>
      </c>
      <c r="O1137">
        <v>2166004</v>
      </c>
      <c r="P1137">
        <v>1094802</v>
      </c>
      <c r="Q1137">
        <v>0</v>
      </c>
      <c r="R1137">
        <v>0</v>
      </c>
      <c r="S1137">
        <v>6443965</v>
      </c>
      <c r="T1137">
        <v>0</v>
      </c>
      <c r="U1137">
        <v>6443965</v>
      </c>
      <c r="V1137">
        <v>42</v>
      </c>
    </row>
    <row r="1138" spans="1:22" x14ac:dyDescent="0.3">
      <c r="A1138">
        <v>202122</v>
      </c>
      <c r="B1138" t="s">
        <v>820</v>
      </c>
      <c r="C1138" t="s">
        <v>821</v>
      </c>
      <c r="D1138" t="s">
        <v>822</v>
      </c>
      <c r="E1138" t="s">
        <v>823</v>
      </c>
      <c r="F1138" t="s">
        <v>848</v>
      </c>
      <c r="G1138" t="s">
        <v>849</v>
      </c>
      <c r="H1138" t="s">
        <v>880</v>
      </c>
      <c r="I1138">
        <v>380</v>
      </c>
      <c r="J1138" t="s">
        <v>881</v>
      </c>
      <c r="K1138" t="s">
        <v>828</v>
      </c>
      <c r="L1138" t="s">
        <v>831</v>
      </c>
      <c r="M1138" t="s">
        <v>829</v>
      </c>
      <c r="N1138" t="s">
        <v>829</v>
      </c>
      <c r="O1138" t="s">
        <v>829</v>
      </c>
      <c r="P1138">
        <v>1203039</v>
      </c>
      <c r="Q1138">
        <v>0</v>
      </c>
      <c r="R1138" t="s">
        <v>829</v>
      </c>
      <c r="S1138">
        <v>1203039</v>
      </c>
      <c r="T1138">
        <v>0</v>
      </c>
      <c r="U1138">
        <v>1203039</v>
      </c>
      <c r="V1138">
        <v>8</v>
      </c>
    </row>
    <row r="1139" spans="1:22" x14ac:dyDescent="0.3">
      <c r="A1139">
        <v>202223</v>
      </c>
      <c r="B1139" t="s">
        <v>820</v>
      </c>
      <c r="C1139" t="s">
        <v>821</v>
      </c>
      <c r="D1139" t="s">
        <v>822</v>
      </c>
      <c r="E1139" t="s">
        <v>823</v>
      </c>
      <c r="F1139" t="s">
        <v>848</v>
      </c>
      <c r="G1139" t="s">
        <v>849</v>
      </c>
      <c r="H1139" t="s">
        <v>880</v>
      </c>
      <c r="I1139">
        <v>380</v>
      </c>
      <c r="J1139" t="s">
        <v>881</v>
      </c>
      <c r="K1139" t="s">
        <v>828</v>
      </c>
      <c r="L1139" t="s">
        <v>831</v>
      </c>
      <c r="M1139" t="s">
        <v>829</v>
      </c>
      <c r="N1139" t="s">
        <v>829</v>
      </c>
      <c r="O1139" t="s">
        <v>829</v>
      </c>
      <c r="P1139">
        <v>1334698</v>
      </c>
      <c r="Q1139">
        <v>0</v>
      </c>
      <c r="R1139" t="s">
        <v>829</v>
      </c>
      <c r="S1139">
        <v>1334698</v>
      </c>
      <c r="T1139">
        <v>0</v>
      </c>
      <c r="U1139">
        <v>1334698</v>
      </c>
      <c r="V1139">
        <v>9</v>
      </c>
    </row>
    <row r="1140" spans="1:22" x14ac:dyDescent="0.3">
      <c r="A1140">
        <v>202324</v>
      </c>
      <c r="B1140" t="s">
        <v>820</v>
      </c>
      <c r="C1140" t="s">
        <v>821</v>
      </c>
      <c r="D1140" t="s">
        <v>822</v>
      </c>
      <c r="E1140" t="s">
        <v>823</v>
      </c>
      <c r="F1140" t="s">
        <v>848</v>
      </c>
      <c r="G1140" t="s">
        <v>849</v>
      </c>
      <c r="H1140" t="s">
        <v>880</v>
      </c>
      <c r="I1140">
        <v>380</v>
      </c>
      <c r="J1140" t="s">
        <v>881</v>
      </c>
      <c r="K1140" t="s">
        <v>828</v>
      </c>
      <c r="L1140" t="s">
        <v>831</v>
      </c>
      <c r="M1140" t="s">
        <v>829</v>
      </c>
      <c r="N1140" t="s">
        <v>829</v>
      </c>
      <c r="O1140" t="s">
        <v>829</v>
      </c>
      <c r="P1140">
        <v>1584491</v>
      </c>
      <c r="Q1140">
        <v>0</v>
      </c>
      <c r="R1140" t="s">
        <v>829</v>
      </c>
      <c r="S1140">
        <v>1584491</v>
      </c>
      <c r="T1140">
        <v>0</v>
      </c>
      <c r="U1140">
        <v>1584491</v>
      </c>
      <c r="V1140">
        <v>10</v>
      </c>
    </row>
    <row r="1141" spans="1:22" x14ac:dyDescent="0.3">
      <c r="A1141">
        <v>202122</v>
      </c>
      <c r="B1141" t="s">
        <v>820</v>
      </c>
      <c r="C1141" t="s">
        <v>821</v>
      </c>
      <c r="D1141" t="s">
        <v>822</v>
      </c>
      <c r="E1141" t="s">
        <v>823</v>
      </c>
      <c r="F1141" t="s">
        <v>848</v>
      </c>
      <c r="G1141" t="s">
        <v>849</v>
      </c>
      <c r="H1141" t="s">
        <v>880</v>
      </c>
      <c r="I1141">
        <v>380</v>
      </c>
      <c r="J1141" t="s">
        <v>881</v>
      </c>
      <c r="K1141" t="s">
        <v>828</v>
      </c>
      <c r="L1141" t="s">
        <v>832</v>
      </c>
      <c r="M1141">
        <v>0</v>
      </c>
      <c r="N1141">
        <v>0</v>
      </c>
      <c r="O1141">
        <v>0</v>
      </c>
      <c r="P1141">
        <v>0</v>
      </c>
      <c r="Q1141">
        <v>11500</v>
      </c>
      <c r="R1141">
        <v>0</v>
      </c>
      <c r="S1141">
        <v>11500</v>
      </c>
      <c r="T1141">
        <v>0</v>
      </c>
      <c r="U1141">
        <v>11500</v>
      </c>
      <c r="V1141">
        <v>0</v>
      </c>
    </row>
    <row r="1142" spans="1:22" x14ac:dyDescent="0.3">
      <c r="A1142">
        <v>202223</v>
      </c>
      <c r="B1142" t="s">
        <v>820</v>
      </c>
      <c r="C1142" t="s">
        <v>821</v>
      </c>
      <c r="D1142" t="s">
        <v>822</v>
      </c>
      <c r="E1142" t="s">
        <v>823</v>
      </c>
      <c r="F1142" t="s">
        <v>848</v>
      </c>
      <c r="G1142" t="s">
        <v>849</v>
      </c>
      <c r="H1142" t="s">
        <v>880</v>
      </c>
      <c r="I1142">
        <v>380</v>
      </c>
      <c r="J1142" t="s">
        <v>881</v>
      </c>
      <c r="K1142" t="s">
        <v>828</v>
      </c>
      <c r="L1142" t="s">
        <v>832</v>
      </c>
      <c r="M1142">
        <v>0</v>
      </c>
      <c r="N1142">
        <v>0</v>
      </c>
      <c r="O1142">
        <v>0</v>
      </c>
      <c r="P1142">
        <v>0</v>
      </c>
      <c r="Q1142">
        <v>38333</v>
      </c>
      <c r="R1142">
        <v>0</v>
      </c>
      <c r="S1142">
        <v>38333</v>
      </c>
      <c r="T1142">
        <v>0</v>
      </c>
      <c r="U1142">
        <v>38333</v>
      </c>
      <c r="V1142">
        <v>0</v>
      </c>
    </row>
    <row r="1143" spans="1:22" x14ac:dyDescent="0.3">
      <c r="A1143">
        <v>202324</v>
      </c>
      <c r="B1143" t="s">
        <v>820</v>
      </c>
      <c r="C1143" t="s">
        <v>821</v>
      </c>
      <c r="D1143" t="s">
        <v>822</v>
      </c>
      <c r="E1143" t="s">
        <v>823</v>
      </c>
      <c r="F1143" t="s">
        <v>848</v>
      </c>
      <c r="G1143" t="s">
        <v>849</v>
      </c>
      <c r="H1143" t="s">
        <v>880</v>
      </c>
      <c r="I1143">
        <v>380</v>
      </c>
      <c r="J1143" t="s">
        <v>881</v>
      </c>
      <c r="K1143" t="s">
        <v>828</v>
      </c>
      <c r="L1143" t="s">
        <v>832</v>
      </c>
      <c r="M1143">
        <v>0</v>
      </c>
      <c r="N1143">
        <v>0</v>
      </c>
      <c r="O1143">
        <v>0</v>
      </c>
      <c r="P1143">
        <v>0</v>
      </c>
      <c r="Q1143">
        <v>146146</v>
      </c>
      <c r="R1143">
        <v>0</v>
      </c>
      <c r="S1143">
        <v>146146</v>
      </c>
      <c r="T1143">
        <v>0</v>
      </c>
      <c r="U1143">
        <v>146146</v>
      </c>
      <c r="V1143">
        <v>1</v>
      </c>
    </row>
    <row r="1144" spans="1:22" x14ac:dyDescent="0.3">
      <c r="A1144">
        <v>202122</v>
      </c>
      <c r="B1144" t="s">
        <v>820</v>
      </c>
      <c r="C1144" t="s">
        <v>821</v>
      </c>
      <c r="D1144" t="s">
        <v>822</v>
      </c>
      <c r="E1144" t="s">
        <v>823</v>
      </c>
      <c r="F1144" t="s">
        <v>848</v>
      </c>
      <c r="G1144" t="s">
        <v>849</v>
      </c>
      <c r="H1144" t="s">
        <v>880</v>
      </c>
      <c r="I1144">
        <v>380</v>
      </c>
      <c r="J1144" t="s">
        <v>881</v>
      </c>
      <c r="K1144" t="s">
        <v>828</v>
      </c>
      <c r="L1144" t="s">
        <v>544</v>
      </c>
      <c r="M1144">
        <v>0</v>
      </c>
      <c r="N1144">
        <v>0</v>
      </c>
      <c r="O1144">
        <v>0</v>
      </c>
      <c r="P1144">
        <v>0</v>
      </c>
      <c r="Q1144">
        <v>0</v>
      </c>
      <c r="R1144">
        <v>0</v>
      </c>
      <c r="S1144">
        <v>0</v>
      </c>
      <c r="T1144">
        <v>0</v>
      </c>
      <c r="U1144">
        <v>0</v>
      </c>
      <c r="V1144">
        <v>0</v>
      </c>
    </row>
    <row r="1145" spans="1:22" x14ac:dyDescent="0.3">
      <c r="A1145">
        <v>202223</v>
      </c>
      <c r="B1145" t="s">
        <v>820</v>
      </c>
      <c r="C1145" t="s">
        <v>821</v>
      </c>
      <c r="D1145" t="s">
        <v>822</v>
      </c>
      <c r="E1145" t="s">
        <v>823</v>
      </c>
      <c r="F1145" t="s">
        <v>848</v>
      </c>
      <c r="G1145" t="s">
        <v>849</v>
      </c>
      <c r="H1145" t="s">
        <v>880</v>
      </c>
      <c r="I1145">
        <v>380</v>
      </c>
      <c r="J1145" t="s">
        <v>881</v>
      </c>
      <c r="K1145" t="s">
        <v>828</v>
      </c>
      <c r="L1145" t="s">
        <v>544</v>
      </c>
      <c r="M1145">
        <v>0</v>
      </c>
      <c r="N1145">
        <v>0</v>
      </c>
      <c r="O1145">
        <v>0</v>
      </c>
      <c r="P1145">
        <v>180000</v>
      </c>
      <c r="Q1145">
        <v>0</v>
      </c>
      <c r="R1145">
        <v>0</v>
      </c>
      <c r="S1145">
        <v>180000</v>
      </c>
      <c r="T1145">
        <v>0</v>
      </c>
      <c r="U1145">
        <v>180000</v>
      </c>
      <c r="V1145">
        <v>1</v>
      </c>
    </row>
    <row r="1146" spans="1:22" x14ac:dyDescent="0.3">
      <c r="A1146">
        <v>202324</v>
      </c>
      <c r="B1146" t="s">
        <v>820</v>
      </c>
      <c r="C1146" t="s">
        <v>821</v>
      </c>
      <c r="D1146" t="s">
        <v>822</v>
      </c>
      <c r="E1146" t="s">
        <v>823</v>
      </c>
      <c r="F1146" t="s">
        <v>848</v>
      </c>
      <c r="G1146" t="s">
        <v>849</v>
      </c>
      <c r="H1146" t="s">
        <v>880</v>
      </c>
      <c r="I1146">
        <v>380</v>
      </c>
      <c r="J1146" t="s">
        <v>881</v>
      </c>
      <c r="K1146" t="s">
        <v>828</v>
      </c>
      <c r="L1146" t="s">
        <v>544</v>
      </c>
      <c r="M1146">
        <v>0</v>
      </c>
      <c r="N1146">
        <v>0</v>
      </c>
      <c r="O1146">
        <v>0</v>
      </c>
      <c r="P1146">
        <v>300000</v>
      </c>
      <c r="Q1146">
        <v>0</v>
      </c>
      <c r="R1146">
        <v>0</v>
      </c>
      <c r="S1146">
        <v>300000</v>
      </c>
      <c r="T1146">
        <v>0</v>
      </c>
      <c r="U1146">
        <v>300000</v>
      </c>
      <c r="V1146">
        <v>2</v>
      </c>
    </row>
    <row r="1147" spans="1:22" x14ac:dyDescent="0.3">
      <c r="A1147">
        <v>202122</v>
      </c>
      <c r="B1147" t="s">
        <v>820</v>
      </c>
      <c r="C1147" t="s">
        <v>821</v>
      </c>
      <c r="D1147" t="s">
        <v>822</v>
      </c>
      <c r="E1147" t="s">
        <v>823</v>
      </c>
      <c r="F1147" t="s">
        <v>848</v>
      </c>
      <c r="G1147" t="s">
        <v>849</v>
      </c>
      <c r="H1147" t="s">
        <v>880</v>
      </c>
      <c r="I1147">
        <v>380</v>
      </c>
      <c r="J1147" t="s">
        <v>881</v>
      </c>
      <c r="K1147" t="s">
        <v>828</v>
      </c>
      <c r="L1147" t="s">
        <v>600</v>
      </c>
      <c r="M1147" t="s">
        <v>829</v>
      </c>
      <c r="N1147" t="s">
        <v>829</v>
      </c>
      <c r="O1147" t="s">
        <v>829</v>
      </c>
      <c r="P1147">
        <v>0</v>
      </c>
      <c r="Q1147">
        <v>365655</v>
      </c>
      <c r="R1147" t="s">
        <v>829</v>
      </c>
      <c r="S1147">
        <v>365655</v>
      </c>
      <c r="T1147">
        <v>0</v>
      </c>
      <c r="U1147">
        <v>365655</v>
      </c>
      <c r="V1147">
        <v>2</v>
      </c>
    </row>
    <row r="1148" spans="1:22" x14ac:dyDescent="0.3">
      <c r="A1148">
        <v>202223</v>
      </c>
      <c r="B1148" t="s">
        <v>820</v>
      </c>
      <c r="C1148" t="s">
        <v>821</v>
      </c>
      <c r="D1148" t="s">
        <v>822</v>
      </c>
      <c r="E1148" t="s">
        <v>823</v>
      </c>
      <c r="F1148" t="s">
        <v>848</v>
      </c>
      <c r="G1148" t="s">
        <v>849</v>
      </c>
      <c r="H1148" t="s">
        <v>880</v>
      </c>
      <c r="I1148">
        <v>380</v>
      </c>
      <c r="J1148" t="s">
        <v>881</v>
      </c>
      <c r="K1148" t="s">
        <v>828</v>
      </c>
      <c r="L1148" t="s">
        <v>600</v>
      </c>
      <c r="M1148" t="s">
        <v>829</v>
      </c>
      <c r="N1148" t="s">
        <v>829</v>
      </c>
      <c r="O1148" t="s">
        <v>829</v>
      </c>
      <c r="P1148">
        <v>0</v>
      </c>
      <c r="Q1148">
        <v>6012</v>
      </c>
      <c r="R1148" t="s">
        <v>829</v>
      </c>
      <c r="S1148">
        <v>6012</v>
      </c>
      <c r="T1148">
        <v>0</v>
      </c>
      <c r="U1148">
        <v>6012</v>
      </c>
      <c r="V1148">
        <v>0</v>
      </c>
    </row>
    <row r="1149" spans="1:22" x14ac:dyDescent="0.3">
      <c r="A1149">
        <v>202324</v>
      </c>
      <c r="B1149" t="s">
        <v>820</v>
      </c>
      <c r="C1149" t="s">
        <v>821</v>
      </c>
      <c r="D1149" t="s">
        <v>822</v>
      </c>
      <c r="E1149" t="s">
        <v>823</v>
      </c>
      <c r="F1149" t="s">
        <v>848</v>
      </c>
      <c r="G1149" t="s">
        <v>849</v>
      </c>
      <c r="H1149" t="s">
        <v>880</v>
      </c>
      <c r="I1149">
        <v>380</v>
      </c>
      <c r="J1149" t="s">
        <v>881</v>
      </c>
      <c r="K1149" t="s">
        <v>828</v>
      </c>
      <c r="L1149" t="s">
        <v>600</v>
      </c>
      <c r="M1149" t="s">
        <v>829</v>
      </c>
      <c r="N1149" t="s">
        <v>829</v>
      </c>
      <c r="O1149" t="s">
        <v>829</v>
      </c>
      <c r="P1149">
        <v>0</v>
      </c>
      <c r="Q1149">
        <v>0</v>
      </c>
      <c r="R1149" t="s">
        <v>829</v>
      </c>
      <c r="S1149">
        <v>0</v>
      </c>
      <c r="T1149">
        <v>0</v>
      </c>
      <c r="U1149">
        <v>0</v>
      </c>
      <c r="V1149">
        <v>0</v>
      </c>
    </row>
    <row r="1150" spans="1:22" x14ac:dyDescent="0.3">
      <c r="A1150">
        <v>202122</v>
      </c>
      <c r="B1150" t="s">
        <v>820</v>
      </c>
      <c r="C1150" t="s">
        <v>821</v>
      </c>
      <c r="D1150" t="s">
        <v>822</v>
      </c>
      <c r="E1150" t="s">
        <v>823</v>
      </c>
      <c r="F1150" t="s">
        <v>848</v>
      </c>
      <c r="G1150" t="s">
        <v>849</v>
      </c>
      <c r="H1150" t="s">
        <v>880</v>
      </c>
      <c r="I1150">
        <v>380</v>
      </c>
      <c r="J1150" t="s">
        <v>881</v>
      </c>
      <c r="K1150" t="s">
        <v>828</v>
      </c>
      <c r="L1150" t="s">
        <v>247</v>
      </c>
      <c r="M1150">
        <v>0</v>
      </c>
      <c r="N1150">
        <v>0</v>
      </c>
      <c r="O1150">
        <v>0</v>
      </c>
      <c r="P1150">
        <v>0</v>
      </c>
      <c r="Q1150">
        <v>0</v>
      </c>
      <c r="R1150">
        <v>0</v>
      </c>
      <c r="S1150">
        <v>0</v>
      </c>
      <c r="T1150">
        <v>0</v>
      </c>
      <c r="U1150">
        <v>0</v>
      </c>
      <c r="V1150">
        <v>0</v>
      </c>
    </row>
    <row r="1151" spans="1:22" x14ac:dyDescent="0.3">
      <c r="A1151">
        <v>202223</v>
      </c>
      <c r="B1151" t="s">
        <v>820</v>
      </c>
      <c r="C1151" t="s">
        <v>821</v>
      </c>
      <c r="D1151" t="s">
        <v>822</v>
      </c>
      <c r="E1151" t="s">
        <v>823</v>
      </c>
      <c r="F1151" t="s">
        <v>848</v>
      </c>
      <c r="G1151" t="s">
        <v>849</v>
      </c>
      <c r="H1151" t="s">
        <v>880</v>
      </c>
      <c r="I1151">
        <v>380</v>
      </c>
      <c r="J1151" t="s">
        <v>881</v>
      </c>
      <c r="K1151" t="s">
        <v>828</v>
      </c>
      <c r="L1151" t="s">
        <v>247</v>
      </c>
      <c r="M1151">
        <v>0</v>
      </c>
      <c r="N1151">
        <v>0</v>
      </c>
      <c r="O1151">
        <v>0</v>
      </c>
      <c r="P1151">
        <v>0</v>
      </c>
      <c r="Q1151">
        <v>0</v>
      </c>
      <c r="R1151">
        <v>0</v>
      </c>
      <c r="S1151">
        <v>0</v>
      </c>
      <c r="T1151">
        <v>0</v>
      </c>
      <c r="U1151">
        <v>0</v>
      </c>
      <c r="V1151">
        <v>0</v>
      </c>
    </row>
    <row r="1152" spans="1:22" x14ac:dyDescent="0.3">
      <c r="A1152">
        <v>202324</v>
      </c>
      <c r="B1152" t="s">
        <v>820</v>
      </c>
      <c r="C1152" t="s">
        <v>821</v>
      </c>
      <c r="D1152" t="s">
        <v>822</v>
      </c>
      <c r="E1152" t="s">
        <v>823</v>
      </c>
      <c r="F1152" t="s">
        <v>848</v>
      </c>
      <c r="G1152" t="s">
        <v>849</v>
      </c>
      <c r="H1152" t="s">
        <v>880</v>
      </c>
      <c r="I1152">
        <v>380</v>
      </c>
      <c r="J1152" t="s">
        <v>881</v>
      </c>
      <c r="K1152" t="s">
        <v>828</v>
      </c>
      <c r="L1152" t="s">
        <v>247</v>
      </c>
      <c r="M1152">
        <v>0</v>
      </c>
      <c r="N1152">
        <v>0</v>
      </c>
      <c r="O1152">
        <v>0</v>
      </c>
      <c r="P1152">
        <v>0</v>
      </c>
      <c r="Q1152">
        <v>0</v>
      </c>
      <c r="R1152">
        <v>0</v>
      </c>
      <c r="S1152">
        <v>0</v>
      </c>
      <c r="T1152">
        <v>0</v>
      </c>
      <c r="U1152">
        <v>0</v>
      </c>
      <c r="V1152">
        <v>0</v>
      </c>
    </row>
    <row r="1153" spans="1:22" x14ac:dyDescent="0.3">
      <c r="A1153">
        <v>202122</v>
      </c>
      <c r="B1153" t="s">
        <v>820</v>
      </c>
      <c r="C1153" t="s">
        <v>821</v>
      </c>
      <c r="D1153" t="s">
        <v>822</v>
      </c>
      <c r="E1153" t="s">
        <v>823</v>
      </c>
      <c r="F1153" t="s">
        <v>848</v>
      </c>
      <c r="G1153" t="s">
        <v>849</v>
      </c>
      <c r="H1153" t="s">
        <v>880</v>
      </c>
      <c r="I1153">
        <v>380</v>
      </c>
      <c r="J1153" t="s">
        <v>881</v>
      </c>
      <c r="K1153" t="s">
        <v>828</v>
      </c>
      <c r="L1153" t="s">
        <v>833</v>
      </c>
      <c r="M1153">
        <v>41056513</v>
      </c>
      <c r="N1153">
        <v>121927463</v>
      </c>
      <c r="O1153">
        <v>65931604</v>
      </c>
      <c r="P1153">
        <v>41314552</v>
      </c>
      <c r="Q1153">
        <v>3071983</v>
      </c>
      <c r="R1153">
        <v>3855483</v>
      </c>
      <c r="S1153">
        <v>279026446</v>
      </c>
      <c r="T1153">
        <v>604386</v>
      </c>
      <c r="U1153">
        <v>278422060</v>
      </c>
      <c r="V1153" t="s">
        <v>834</v>
      </c>
    </row>
    <row r="1154" spans="1:22" x14ac:dyDescent="0.3">
      <c r="A1154">
        <v>202223</v>
      </c>
      <c r="B1154" t="s">
        <v>820</v>
      </c>
      <c r="C1154" t="s">
        <v>821</v>
      </c>
      <c r="D1154" t="s">
        <v>822</v>
      </c>
      <c r="E1154" t="s">
        <v>823</v>
      </c>
      <c r="F1154" t="s">
        <v>848</v>
      </c>
      <c r="G1154" t="s">
        <v>849</v>
      </c>
      <c r="H1154" t="s">
        <v>880</v>
      </c>
      <c r="I1154">
        <v>380</v>
      </c>
      <c r="J1154" t="s">
        <v>881</v>
      </c>
      <c r="K1154" t="s">
        <v>828</v>
      </c>
      <c r="L1154" t="s">
        <v>833</v>
      </c>
      <c r="M1154">
        <v>44349924</v>
      </c>
      <c r="N1154">
        <v>119071947</v>
      </c>
      <c r="O1154">
        <v>58579856</v>
      </c>
      <c r="P1154">
        <v>47875491</v>
      </c>
      <c r="Q1154">
        <v>3305406</v>
      </c>
      <c r="R1154">
        <v>4723066</v>
      </c>
      <c r="S1154">
        <v>280279741</v>
      </c>
      <c r="T1154">
        <v>535767</v>
      </c>
      <c r="U1154">
        <v>279743974</v>
      </c>
      <c r="V1154" t="s">
        <v>834</v>
      </c>
    </row>
    <row r="1155" spans="1:22" x14ac:dyDescent="0.3">
      <c r="A1155">
        <v>202324</v>
      </c>
      <c r="B1155" t="s">
        <v>820</v>
      </c>
      <c r="C1155" t="s">
        <v>821</v>
      </c>
      <c r="D1155" t="s">
        <v>822</v>
      </c>
      <c r="E1155" t="s">
        <v>823</v>
      </c>
      <c r="F1155" t="s">
        <v>848</v>
      </c>
      <c r="G1155" t="s">
        <v>849</v>
      </c>
      <c r="H1155" t="s">
        <v>880</v>
      </c>
      <c r="I1155">
        <v>380</v>
      </c>
      <c r="J1155" t="s">
        <v>881</v>
      </c>
      <c r="K1155" t="s">
        <v>828</v>
      </c>
      <c r="L1155" t="s">
        <v>833</v>
      </c>
      <c r="M1155">
        <v>45445786</v>
      </c>
      <c r="N1155">
        <v>110125495</v>
      </c>
      <c r="O1155">
        <v>47195551</v>
      </c>
      <c r="P1155">
        <v>53326408</v>
      </c>
      <c r="Q1155">
        <v>4260139</v>
      </c>
      <c r="R1155">
        <v>4931297</v>
      </c>
      <c r="S1155">
        <v>267648406</v>
      </c>
      <c r="T1155">
        <v>0</v>
      </c>
      <c r="U1155">
        <v>267648406</v>
      </c>
      <c r="V1155" t="s">
        <v>834</v>
      </c>
    </row>
    <row r="1156" spans="1:22" x14ac:dyDescent="0.3">
      <c r="A1156">
        <v>202122</v>
      </c>
      <c r="B1156" t="s">
        <v>820</v>
      </c>
      <c r="C1156" t="s">
        <v>821</v>
      </c>
      <c r="D1156" t="s">
        <v>822</v>
      </c>
      <c r="E1156" t="s">
        <v>823</v>
      </c>
      <c r="F1156" t="s">
        <v>848</v>
      </c>
      <c r="G1156" t="s">
        <v>849</v>
      </c>
      <c r="H1156" t="s">
        <v>880</v>
      </c>
      <c r="I1156">
        <v>380</v>
      </c>
      <c r="J1156" t="s">
        <v>881</v>
      </c>
      <c r="K1156" t="s">
        <v>835</v>
      </c>
      <c r="L1156" t="s">
        <v>836</v>
      </c>
      <c r="M1156" t="s">
        <v>829</v>
      </c>
      <c r="N1156" t="s">
        <v>829</v>
      </c>
      <c r="O1156" t="s">
        <v>829</v>
      </c>
      <c r="P1156" t="s">
        <v>829</v>
      </c>
      <c r="Q1156" t="s">
        <v>829</v>
      </c>
      <c r="R1156" t="s">
        <v>829</v>
      </c>
      <c r="S1156">
        <v>278518910</v>
      </c>
      <c r="T1156" t="s">
        <v>829</v>
      </c>
      <c r="U1156" t="s">
        <v>829</v>
      </c>
      <c r="V1156" t="s">
        <v>834</v>
      </c>
    </row>
    <row r="1157" spans="1:22" x14ac:dyDescent="0.3">
      <c r="A1157">
        <v>202223</v>
      </c>
      <c r="B1157" t="s">
        <v>820</v>
      </c>
      <c r="C1157" t="s">
        <v>821</v>
      </c>
      <c r="D1157" t="s">
        <v>822</v>
      </c>
      <c r="E1157" t="s">
        <v>823</v>
      </c>
      <c r="F1157" t="s">
        <v>848</v>
      </c>
      <c r="G1157" t="s">
        <v>849</v>
      </c>
      <c r="H1157" t="s">
        <v>880</v>
      </c>
      <c r="I1157">
        <v>380</v>
      </c>
      <c r="J1157" t="s">
        <v>881</v>
      </c>
      <c r="K1157" t="s">
        <v>835</v>
      </c>
      <c r="L1157" t="s">
        <v>836</v>
      </c>
      <c r="M1157" t="s">
        <v>829</v>
      </c>
      <c r="N1157" t="s">
        <v>829</v>
      </c>
      <c r="O1157" t="s">
        <v>829</v>
      </c>
      <c r="P1157" t="s">
        <v>829</v>
      </c>
      <c r="Q1157" t="s">
        <v>829</v>
      </c>
      <c r="R1157" t="s">
        <v>829</v>
      </c>
      <c r="S1157">
        <v>275864035</v>
      </c>
      <c r="T1157" t="s">
        <v>829</v>
      </c>
      <c r="U1157" t="s">
        <v>829</v>
      </c>
      <c r="V1157" t="s">
        <v>834</v>
      </c>
    </row>
    <row r="1158" spans="1:22" x14ac:dyDescent="0.3">
      <c r="A1158">
        <v>202324</v>
      </c>
      <c r="B1158" t="s">
        <v>820</v>
      </c>
      <c r="C1158" t="s">
        <v>821</v>
      </c>
      <c r="D1158" t="s">
        <v>822</v>
      </c>
      <c r="E1158" t="s">
        <v>823</v>
      </c>
      <c r="F1158" t="s">
        <v>848</v>
      </c>
      <c r="G1158" t="s">
        <v>849</v>
      </c>
      <c r="H1158" t="s">
        <v>880</v>
      </c>
      <c r="I1158">
        <v>380</v>
      </c>
      <c r="J1158" t="s">
        <v>881</v>
      </c>
      <c r="K1158" t="s">
        <v>835</v>
      </c>
      <c r="L1158" t="s">
        <v>836</v>
      </c>
      <c r="M1158" t="s">
        <v>829</v>
      </c>
      <c r="N1158" t="s">
        <v>829</v>
      </c>
      <c r="O1158" t="s">
        <v>829</v>
      </c>
      <c r="P1158" t="s">
        <v>829</v>
      </c>
      <c r="Q1158" t="s">
        <v>829</v>
      </c>
      <c r="R1158" t="s">
        <v>829</v>
      </c>
      <c r="S1158">
        <v>262002975</v>
      </c>
      <c r="T1158" t="s">
        <v>829</v>
      </c>
      <c r="U1158" t="s">
        <v>829</v>
      </c>
      <c r="V1158" t="s">
        <v>834</v>
      </c>
    </row>
    <row r="1159" spans="1:22" x14ac:dyDescent="0.3">
      <c r="A1159">
        <v>202122</v>
      </c>
      <c r="B1159" t="s">
        <v>820</v>
      </c>
      <c r="C1159" t="s">
        <v>821</v>
      </c>
      <c r="D1159" t="s">
        <v>822</v>
      </c>
      <c r="E1159" t="s">
        <v>823</v>
      </c>
      <c r="F1159" t="s">
        <v>848</v>
      </c>
      <c r="G1159" t="s">
        <v>849</v>
      </c>
      <c r="H1159" t="s">
        <v>880</v>
      </c>
      <c r="I1159">
        <v>380</v>
      </c>
      <c r="J1159" t="s">
        <v>881</v>
      </c>
      <c r="K1159" t="s">
        <v>835</v>
      </c>
      <c r="L1159" t="s">
        <v>837</v>
      </c>
      <c r="M1159" t="s">
        <v>829</v>
      </c>
      <c r="N1159" t="s">
        <v>829</v>
      </c>
      <c r="O1159" t="s">
        <v>829</v>
      </c>
      <c r="P1159" t="s">
        <v>829</v>
      </c>
      <c r="Q1159" t="s">
        <v>829</v>
      </c>
      <c r="R1159" t="s">
        <v>829</v>
      </c>
      <c r="S1159">
        <v>-1042889</v>
      </c>
      <c r="T1159" t="s">
        <v>829</v>
      </c>
      <c r="U1159" t="s">
        <v>829</v>
      </c>
      <c r="V1159" t="s">
        <v>834</v>
      </c>
    </row>
    <row r="1160" spans="1:22" x14ac:dyDescent="0.3">
      <c r="A1160">
        <v>202223</v>
      </c>
      <c r="B1160" t="s">
        <v>820</v>
      </c>
      <c r="C1160" t="s">
        <v>821</v>
      </c>
      <c r="D1160" t="s">
        <v>822</v>
      </c>
      <c r="E1160" t="s">
        <v>823</v>
      </c>
      <c r="F1160" t="s">
        <v>848</v>
      </c>
      <c r="G1160" t="s">
        <v>849</v>
      </c>
      <c r="H1160" t="s">
        <v>880</v>
      </c>
      <c r="I1160">
        <v>380</v>
      </c>
      <c r="J1160" t="s">
        <v>881</v>
      </c>
      <c r="K1160" t="s">
        <v>835</v>
      </c>
      <c r="L1160" t="s">
        <v>837</v>
      </c>
      <c r="M1160" t="s">
        <v>829</v>
      </c>
      <c r="N1160" t="s">
        <v>829</v>
      </c>
      <c r="O1160" t="s">
        <v>829</v>
      </c>
      <c r="P1160" t="s">
        <v>829</v>
      </c>
      <c r="Q1160" t="s">
        <v>829</v>
      </c>
      <c r="R1160" t="s">
        <v>829</v>
      </c>
      <c r="S1160">
        <v>287082</v>
      </c>
      <c r="T1160" t="s">
        <v>829</v>
      </c>
      <c r="U1160" t="s">
        <v>829</v>
      </c>
      <c r="V1160">
        <v>0</v>
      </c>
    </row>
    <row r="1161" spans="1:22" x14ac:dyDescent="0.3">
      <c r="A1161">
        <v>202324</v>
      </c>
      <c r="B1161" t="s">
        <v>820</v>
      </c>
      <c r="C1161" t="s">
        <v>821</v>
      </c>
      <c r="D1161" t="s">
        <v>822</v>
      </c>
      <c r="E1161" t="s">
        <v>823</v>
      </c>
      <c r="F1161" t="s">
        <v>848</v>
      </c>
      <c r="G1161" t="s">
        <v>849</v>
      </c>
      <c r="H1161" t="s">
        <v>880</v>
      </c>
      <c r="I1161">
        <v>380</v>
      </c>
      <c r="J1161" t="s">
        <v>881</v>
      </c>
      <c r="K1161" t="s">
        <v>835</v>
      </c>
      <c r="L1161" t="s">
        <v>837</v>
      </c>
      <c r="M1161" t="s">
        <v>829</v>
      </c>
      <c r="N1161" t="s">
        <v>829</v>
      </c>
      <c r="O1161" t="s">
        <v>829</v>
      </c>
      <c r="P1161" t="s">
        <v>829</v>
      </c>
      <c r="Q1161" t="s">
        <v>829</v>
      </c>
      <c r="R1161" t="s">
        <v>829</v>
      </c>
      <c r="S1161">
        <v>1270031</v>
      </c>
      <c r="T1161" t="s">
        <v>829</v>
      </c>
      <c r="U1161" t="s">
        <v>829</v>
      </c>
      <c r="V1161">
        <v>0</v>
      </c>
    </row>
    <row r="1162" spans="1:22" x14ac:dyDescent="0.3">
      <c r="A1162">
        <v>202122</v>
      </c>
      <c r="B1162" t="s">
        <v>820</v>
      </c>
      <c r="C1162" t="s">
        <v>821</v>
      </c>
      <c r="D1162" t="s">
        <v>822</v>
      </c>
      <c r="E1162" t="s">
        <v>823</v>
      </c>
      <c r="F1162" t="s">
        <v>848</v>
      </c>
      <c r="G1162" t="s">
        <v>849</v>
      </c>
      <c r="H1162" t="s">
        <v>880</v>
      </c>
      <c r="I1162">
        <v>380</v>
      </c>
      <c r="J1162" t="s">
        <v>881</v>
      </c>
      <c r="K1162" t="s">
        <v>835</v>
      </c>
      <c r="L1162" t="s">
        <v>838</v>
      </c>
      <c r="M1162" t="s">
        <v>829</v>
      </c>
      <c r="N1162" t="s">
        <v>829</v>
      </c>
      <c r="O1162" t="s">
        <v>829</v>
      </c>
      <c r="P1162" t="s">
        <v>829</v>
      </c>
      <c r="Q1162" t="s">
        <v>829</v>
      </c>
      <c r="R1162" t="s">
        <v>829</v>
      </c>
      <c r="S1162">
        <v>27550325</v>
      </c>
      <c r="T1162" t="s">
        <v>829</v>
      </c>
      <c r="U1162" t="s">
        <v>829</v>
      </c>
      <c r="V1162" t="s">
        <v>834</v>
      </c>
    </row>
    <row r="1163" spans="1:22" x14ac:dyDescent="0.3">
      <c r="A1163">
        <v>202223</v>
      </c>
      <c r="B1163" t="s">
        <v>820</v>
      </c>
      <c r="C1163" t="s">
        <v>821</v>
      </c>
      <c r="D1163" t="s">
        <v>822</v>
      </c>
      <c r="E1163" t="s">
        <v>823</v>
      </c>
      <c r="F1163" t="s">
        <v>848</v>
      </c>
      <c r="G1163" t="s">
        <v>849</v>
      </c>
      <c r="H1163" t="s">
        <v>880</v>
      </c>
      <c r="I1163">
        <v>380</v>
      </c>
      <c r="J1163" t="s">
        <v>881</v>
      </c>
      <c r="K1163" t="s">
        <v>835</v>
      </c>
      <c r="L1163" t="s">
        <v>838</v>
      </c>
      <c r="M1163" t="s">
        <v>829</v>
      </c>
      <c r="N1163" t="s">
        <v>829</v>
      </c>
      <c r="O1163" t="s">
        <v>829</v>
      </c>
      <c r="P1163" t="s">
        <v>829</v>
      </c>
      <c r="Q1163" t="s">
        <v>829</v>
      </c>
      <c r="R1163" t="s">
        <v>829</v>
      </c>
      <c r="S1163">
        <v>33824952</v>
      </c>
      <c r="T1163" t="s">
        <v>829</v>
      </c>
      <c r="U1163" t="s">
        <v>829</v>
      </c>
      <c r="V1163" t="s">
        <v>834</v>
      </c>
    </row>
    <row r="1164" spans="1:22" x14ac:dyDescent="0.3">
      <c r="A1164">
        <v>202324</v>
      </c>
      <c r="B1164" t="s">
        <v>820</v>
      </c>
      <c r="C1164" t="s">
        <v>821</v>
      </c>
      <c r="D1164" t="s">
        <v>822</v>
      </c>
      <c r="E1164" t="s">
        <v>823</v>
      </c>
      <c r="F1164" t="s">
        <v>848</v>
      </c>
      <c r="G1164" t="s">
        <v>849</v>
      </c>
      <c r="H1164" t="s">
        <v>880</v>
      </c>
      <c r="I1164">
        <v>380</v>
      </c>
      <c r="J1164" t="s">
        <v>881</v>
      </c>
      <c r="K1164" t="s">
        <v>835</v>
      </c>
      <c r="L1164" t="s">
        <v>838</v>
      </c>
      <c r="M1164" t="s">
        <v>829</v>
      </c>
      <c r="N1164" t="s">
        <v>829</v>
      </c>
      <c r="O1164" t="s">
        <v>829</v>
      </c>
      <c r="P1164" t="s">
        <v>829</v>
      </c>
      <c r="Q1164" t="s">
        <v>829</v>
      </c>
      <c r="R1164" t="s">
        <v>829</v>
      </c>
      <c r="S1164">
        <v>36520574</v>
      </c>
      <c r="T1164" t="s">
        <v>829</v>
      </c>
      <c r="U1164" t="s">
        <v>829</v>
      </c>
      <c r="V1164" t="s">
        <v>834</v>
      </c>
    </row>
    <row r="1165" spans="1:22" x14ac:dyDescent="0.3">
      <c r="A1165">
        <v>202122</v>
      </c>
      <c r="B1165" t="s">
        <v>820</v>
      </c>
      <c r="C1165" t="s">
        <v>821</v>
      </c>
      <c r="D1165" t="s">
        <v>822</v>
      </c>
      <c r="E1165" t="s">
        <v>823</v>
      </c>
      <c r="F1165" t="s">
        <v>848</v>
      </c>
      <c r="G1165" t="s">
        <v>849</v>
      </c>
      <c r="H1165" t="s">
        <v>880</v>
      </c>
      <c r="I1165">
        <v>380</v>
      </c>
      <c r="J1165" t="s">
        <v>881</v>
      </c>
      <c r="K1165" t="s">
        <v>835</v>
      </c>
      <c r="L1165" t="s">
        <v>839</v>
      </c>
      <c r="M1165" t="s">
        <v>829</v>
      </c>
      <c r="N1165" t="s">
        <v>829</v>
      </c>
      <c r="O1165" t="s">
        <v>829</v>
      </c>
      <c r="P1165" t="s">
        <v>829</v>
      </c>
      <c r="Q1165" t="s">
        <v>829</v>
      </c>
      <c r="R1165" t="s">
        <v>829</v>
      </c>
      <c r="S1165">
        <v>-33824952</v>
      </c>
      <c r="T1165" t="s">
        <v>829</v>
      </c>
      <c r="U1165" t="s">
        <v>829</v>
      </c>
      <c r="V1165" t="s">
        <v>834</v>
      </c>
    </row>
    <row r="1166" spans="1:22" x14ac:dyDescent="0.3">
      <c r="A1166">
        <v>202223</v>
      </c>
      <c r="B1166" t="s">
        <v>820</v>
      </c>
      <c r="C1166" t="s">
        <v>821</v>
      </c>
      <c r="D1166" t="s">
        <v>822</v>
      </c>
      <c r="E1166" t="s">
        <v>823</v>
      </c>
      <c r="F1166" t="s">
        <v>848</v>
      </c>
      <c r="G1166" t="s">
        <v>849</v>
      </c>
      <c r="H1166" t="s">
        <v>880</v>
      </c>
      <c r="I1166">
        <v>380</v>
      </c>
      <c r="J1166" t="s">
        <v>881</v>
      </c>
      <c r="K1166" t="s">
        <v>835</v>
      </c>
      <c r="L1166" t="s">
        <v>839</v>
      </c>
      <c r="M1166" t="s">
        <v>829</v>
      </c>
      <c r="N1166" t="s">
        <v>829</v>
      </c>
      <c r="O1166" t="s">
        <v>829</v>
      </c>
      <c r="P1166" t="s">
        <v>829</v>
      </c>
      <c r="Q1166" t="s">
        <v>829</v>
      </c>
      <c r="R1166" t="s">
        <v>829</v>
      </c>
      <c r="S1166">
        <v>-36520574</v>
      </c>
      <c r="T1166" t="s">
        <v>829</v>
      </c>
      <c r="U1166" t="s">
        <v>829</v>
      </c>
      <c r="V1166" t="s">
        <v>834</v>
      </c>
    </row>
    <row r="1167" spans="1:22" x14ac:dyDescent="0.3">
      <c r="A1167">
        <v>202324</v>
      </c>
      <c r="B1167" t="s">
        <v>820</v>
      </c>
      <c r="C1167" t="s">
        <v>821</v>
      </c>
      <c r="D1167" t="s">
        <v>822</v>
      </c>
      <c r="E1167" t="s">
        <v>823</v>
      </c>
      <c r="F1167" t="s">
        <v>848</v>
      </c>
      <c r="G1167" t="s">
        <v>849</v>
      </c>
      <c r="H1167" t="s">
        <v>880</v>
      </c>
      <c r="I1167">
        <v>380</v>
      </c>
      <c r="J1167" t="s">
        <v>881</v>
      </c>
      <c r="K1167" t="s">
        <v>835</v>
      </c>
      <c r="L1167" t="s">
        <v>839</v>
      </c>
      <c r="M1167" t="s">
        <v>829</v>
      </c>
      <c r="N1167" t="s">
        <v>829</v>
      </c>
      <c r="O1167" t="s">
        <v>829</v>
      </c>
      <c r="P1167" t="s">
        <v>829</v>
      </c>
      <c r="Q1167" t="s">
        <v>829</v>
      </c>
      <c r="R1167" t="s">
        <v>829</v>
      </c>
      <c r="S1167">
        <v>-36399381</v>
      </c>
      <c r="T1167" t="s">
        <v>829</v>
      </c>
      <c r="U1167" t="s">
        <v>829</v>
      </c>
      <c r="V1167" t="s">
        <v>834</v>
      </c>
    </row>
    <row r="1168" spans="1:22" x14ac:dyDescent="0.3">
      <c r="A1168">
        <v>202122</v>
      </c>
      <c r="B1168" t="s">
        <v>820</v>
      </c>
      <c r="C1168" t="s">
        <v>821</v>
      </c>
      <c r="D1168" t="s">
        <v>822</v>
      </c>
      <c r="E1168" t="s">
        <v>823</v>
      </c>
      <c r="F1168" t="s">
        <v>848</v>
      </c>
      <c r="G1168" t="s">
        <v>849</v>
      </c>
      <c r="H1168" t="s">
        <v>880</v>
      </c>
      <c r="I1168">
        <v>380</v>
      </c>
      <c r="J1168" t="s">
        <v>881</v>
      </c>
      <c r="K1168" t="s">
        <v>835</v>
      </c>
      <c r="L1168" t="s">
        <v>840</v>
      </c>
      <c r="M1168" t="s">
        <v>829</v>
      </c>
      <c r="N1168" t="s">
        <v>829</v>
      </c>
      <c r="O1168" t="s">
        <v>829</v>
      </c>
      <c r="P1168" t="s">
        <v>829</v>
      </c>
      <c r="Q1168" t="s">
        <v>829</v>
      </c>
      <c r="R1168" t="s">
        <v>829</v>
      </c>
      <c r="S1168">
        <v>0</v>
      </c>
      <c r="T1168" t="s">
        <v>829</v>
      </c>
      <c r="U1168" t="s">
        <v>829</v>
      </c>
      <c r="V1168" t="s">
        <v>834</v>
      </c>
    </row>
    <row r="1169" spans="1:22" x14ac:dyDescent="0.3">
      <c r="A1169">
        <v>202223</v>
      </c>
      <c r="B1169" t="s">
        <v>820</v>
      </c>
      <c r="C1169" t="s">
        <v>821</v>
      </c>
      <c r="D1169" t="s">
        <v>822</v>
      </c>
      <c r="E1169" t="s">
        <v>823</v>
      </c>
      <c r="F1169" t="s">
        <v>848</v>
      </c>
      <c r="G1169" t="s">
        <v>849</v>
      </c>
      <c r="H1169" t="s">
        <v>880</v>
      </c>
      <c r="I1169">
        <v>380</v>
      </c>
      <c r="J1169" t="s">
        <v>881</v>
      </c>
      <c r="K1169" t="s">
        <v>835</v>
      </c>
      <c r="L1169" t="s">
        <v>840</v>
      </c>
      <c r="M1169" t="s">
        <v>829</v>
      </c>
      <c r="N1169" t="s">
        <v>829</v>
      </c>
      <c r="O1169" t="s">
        <v>829</v>
      </c>
      <c r="P1169" t="s">
        <v>829</v>
      </c>
      <c r="Q1169" t="s">
        <v>829</v>
      </c>
      <c r="R1169" t="s">
        <v>829</v>
      </c>
      <c r="S1169">
        <v>0</v>
      </c>
      <c r="T1169" t="s">
        <v>829</v>
      </c>
      <c r="U1169" t="s">
        <v>829</v>
      </c>
      <c r="V1169" t="s">
        <v>834</v>
      </c>
    </row>
    <row r="1170" spans="1:22" x14ac:dyDescent="0.3">
      <c r="A1170">
        <v>202324</v>
      </c>
      <c r="B1170" t="s">
        <v>820</v>
      </c>
      <c r="C1170" t="s">
        <v>821</v>
      </c>
      <c r="D1170" t="s">
        <v>822</v>
      </c>
      <c r="E1170" t="s">
        <v>823</v>
      </c>
      <c r="F1170" t="s">
        <v>848</v>
      </c>
      <c r="G1170" t="s">
        <v>849</v>
      </c>
      <c r="H1170" t="s">
        <v>880</v>
      </c>
      <c r="I1170">
        <v>380</v>
      </c>
      <c r="J1170" t="s">
        <v>881</v>
      </c>
      <c r="K1170" t="s">
        <v>835</v>
      </c>
      <c r="L1170" t="s">
        <v>840</v>
      </c>
      <c r="M1170" t="s">
        <v>829</v>
      </c>
      <c r="N1170" t="s">
        <v>829</v>
      </c>
      <c r="O1170" t="s">
        <v>829</v>
      </c>
      <c r="P1170" t="s">
        <v>829</v>
      </c>
      <c r="Q1170" t="s">
        <v>829</v>
      </c>
      <c r="R1170" t="s">
        <v>829</v>
      </c>
      <c r="S1170">
        <v>0</v>
      </c>
      <c r="T1170" t="s">
        <v>829</v>
      </c>
      <c r="U1170" t="s">
        <v>829</v>
      </c>
      <c r="V1170" t="s">
        <v>834</v>
      </c>
    </row>
    <row r="1171" spans="1:22" x14ac:dyDescent="0.3">
      <c r="A1171">
        <v>202122</v>
      </c>
      <c r="B1171" t="s">
        <v>820</v>
      </c>
      <c r="C1171" t="s">
        <v>821</v>
      </c>
      <c r="D1171" t="s">
        <v>822</v>
      </c>
      <c r="E1171" t="s">
        <v>823</v>
      </c>
      <c r="F1171" t="s">
        <v>848</v>
      </c>
      <c r="G1171" t="s">
        <v>849</v>
      </c>
      <c r="H1171" t="s">
        <v>880</v>
      </c>
      <c r="I1171">
        <v>380</v>
      </c>
      <c r="J1171" t="s">
        <v>881</v>
      </c>
      <c r="K1171" t="s">
        <v>835</v>
      </c>
      <c r="L1171" t="s">
        <v>841</v>
      </c>
      <c r="M1171" t="s">
        <v>829</v>
      </c>
      <c r="N1171" t="s">
        <v>829</v>
      </c>
      <c r="O1171" t="s">
        <v>829</v>
      </c>
      <c r="P1171" t="s">
        <v>829</v>
      </c>
      <c r="Q1171" t="s">
        <v>829</v>
      </c>
      <c r="R1171" t="s">
        <v>829</v>
      </c>
      <c r="S1171">
        <v>278422060</v>
      </c>
      <c r="T1171" t="s">
        <v>829</v>
      </c>
      <c r="U1171" t="s">
        <v>829</v>
      </c>
      <c r="V1171" t="s">
        <v>834</v>
      </c>
    </row>
    <row r="1172" spans="1:22" x14ac:dyDescent="0.3">
      <c r="A1172">
        <v>202223</v>
      </c>
      <c r="B1172" t="s">
        <v>820</v>
      </c>
      <c r="C1172" t="s">
        <v>821</v>
      </c>
      <c r="D1172" t="s">
        <v>822</v>
      </c>
      <c r="E1172" t="s">
        <v>823</v>
      </c>
      <c r="F1172" t="s">
        <v>848</v>
      </c>
      <c r="G1172" t="s">
        <v>849</v>
      </c>
      <c r="H1172" t="s">
        <v>880</v>
      </c>
      <c r="I1172">
        <v>380</v>
      </c>
      <c r="J1172" t="s">
        <v>881</v>
      </c>
      <c r="K1172" t="s">
        <v>835</v>
      </c>
      <c r="L1172" t="s">
        <v>841</v>
      </c>
      <c r="M1172" t="s">
        <v>829</v>
      </c>
      <c r="N1172" t="s">
        <v>829</v>
      </c>
      <c r="O1172" t="s">
        <v>829</v>
      </c>
      <c r="P1172" t="s">
        <v>829</v>
      </c>
      <c r="Q1172" t="s">
        <v>829</v>
      </c>
      <c r="R1172" t="s">
        <v>829</v>
      </c>
      <c r="S1172">
        <v>279743974</v>
      </c>
      <c r="T1172" t="s">
        <v>829</v>
      </c>
      <c r="U1172" t="s">
        <v>829</v>
      </c>
      <c r="V1172" t="s">
        <v>834</v>
      </c>
    </row>
    <row r="1173" spans="1:22" x14ac:dyDescent="0.3">
      <c r="A1173">
        <v>202324</v>
      </c>
      <c r="B1173" t="s">
        <v>820</v>
      </c>
      <c r="C1173" t="s">
        <v>821</v>
      </c>
      <c r="D1173" t="s">
        <v>822</v>
      </c>
      <c r="E1173" t="s">
        <v>823</v>
      </c>
      <c r="F1173" t="s">
        <v>848</v>
      </c>
      <c r="G1173" t="s">
        <v>849</v>
      </c>
      <c r="H1173" t="s">
        <v>880</v>
      </c>
      <c r="I1173">
        <v>380</v>
      </c>
      <c r="J1173" t="s">
        <v>881</v>
      </c>
      <c r="K1173" t="s">
        <v>835</v>
      </c>
      <c r="L1173" t="s">
        <v>841</v>
      </c>
      <c r="M1173" t="s">
        <v>829</v>
      </c>
      <c r="N1173" t="s">
        <v>829</v>
      </c>
      <c r="O1173" t="s">
        <v>829</v>
      </c>
      <c r="P1173" t="s">
        <v>829</v>
      </c>
      <c r="Q1173" t="s">
        <v>829</v>
      </c>
      <c r="R1173" t="s">
        <v>829</v>
      </c>
      <c r="S1173">
        <v>267648406</v>
      </c>
      <c r="T1173" t="s">
        <v>829</v>
      </c>
      <c r="U1173" t="s">
        <v>829</v>
      </c>
      <c r="V1173" t="s">
        <v>834</v>
      </c>
    </row>
    <row r="1174" spans="1:22" x14ac:dyDescent="0.3">
      <c r="A1174">
        <v>202122</v>
      </c>
      <c r="B1174" t="s">
        <v>820</v>
      </c>
      <c r="C1174" t="s">
        <v>821</v>
      </c>
      <c r="D1174" t="s">
        <v>822</v>
      </c>
      <c r="E1174" t="s">
        <v>823</v>
      </c>
      <c r="F1174" t="s">
        <v>848</v>
      </c>
      <c r="G1174" t="s">
        <v>849</v>
      </c>
      <c r="H1174" t="s">
        <v>880</v>
      </c>
      <c r="I1174">
        <v>380</v>
      </c>
      <c r="J1174" t="s">
        <v>881</v>
      </c>
      <c r="K1174" t="s">
        <v>842</v>
      </c>
      <c r="L1174" t="s">
        <v>238</v>
      </c>
      <c r="M1174" t="s">
        <v>829</v>
      </c>
      <c r="N1174" t="s">
        <v>829</v>
      </c>
      <c r="O1174" t="s">
        <v>829</v>
      </c>
      <c r="P1174" t="s">
        <v>829</v>
      </c>
      <c r="Q1174" t="s">
        <v>829</v>
      </c>
      <c r="R1174" t="s">
        <v>829</v>
      </c>
      <c r="S1174">
        <v>2165235</v>
      </c>
      <c r="T1174">
        <v>813526</v>
      </c>
      <c r="U1174">
        <v>1351709</v>
      </c>
      <c r="V1174">
        <v>13</v>
      </c>
    </row>
    <row r="1175" spans="1:22" x14ac:dyDescent="0.3">
      <c r="A1175">
        <v>202223</v>
      </c>
      <c r="B1175" t="s">
        <v>820</v>
      </c>
      <c r="C1175" t="s">
        <v>821</v>
      </c>
      <c r="D1175" t="s">
        <v>822</v>
      </c>
      <c r="E1175" t="s">
        <v>823</v>
      </c>
      <c r="F1175" t="s">
        <v>848</v>
      </c>
      <c r="G1175" t="s">
        <v>849</v>
      </c>
      <c r="H1175" t="s">
        <v>880</v>
      </c>
      <c r="I1175">
        <v>380</v>
      </c>
      <c r="J1175" t="s">
        <v>881</v>
      </c>
      <c r="K1175" t="s">
        <v>842</v>
      </c>
      <c r="L1175" t="s">
        <v>238</v>
      </c>
      <c r="M1175" t="s">
        <v>829</v>
      </c>
      <c r="N1175" t="s">
        <v>829</v>
      </c>
      <c r="O1175" t="s">
        <v>829</v>
      </c>
      <c r="P1175" t="s">
        <v>829</v>
      </c>
      <c r="Q1175" t="s">
        <v>829</v>
      </c>
      <c r="R1175" t="s">
        <v>829</v>
      </c>
      <c r="S1175">
        <v>2440900</v>
      </c>
      <c r="T1175">
        <v>943010</v>
      </c>
      <c r="U1175">
        <v>1497890</v>
      </c>
      <c r="V1175">
        <v>14</v>
      </c>
    </row>
    <row r="1176" spans="1:22" x14ac:dyDescent="0.3">
      <c r="A1176">
        <v>202324</v>
      </c>
      <c r="B1176" t="s">
        <v>820</v>
      </c>
      <c r="C1176" t="s">
        <v>821</v>
      </c>
      <c r="D1176" t="s">
        <v>822</v>
      </c>
      <c r="E1176" t="s">
        <v>823</v>
      </c>
      <c r="F1176" t="s">
        <v>848</v>
      </c>
      <c r="G1176" t="s">
        <v>849</v>
      </c>
      <c r="H1176" t="s">
        <v>880</v>
      </c>
      <c r="I1176">
        <v>380</v>
      </c>
      <c r="J1176" t="s">
        <v>881</v>
      </c>
      <c r="K1176" t="s">
        <v>842</v>
      </c>
      <c r="L1176" t="s">
        <v>238</v>
      </c>
      <c r="M1176" t="s">
        <v>829</v>
      </c>
      <c r="N1176" t="s">
        <v>829</v>
      </c>
      <c r="O1176" t="s">
        <v>829</v>
      </c>
      <c r="P1176" t="s">
        <v>829</v>
      </c>
      <c r="Q1176" t="s">
        <v>829</v>
      </c>
      <c r="R1176" t="s">
        <v>829</v>
      </c>
      <c r="S1176">
        <v>3065374</v>
      </c>
      <c r="T1176">
        <v>1221136</v>
      </c>
      <c r="U1176">
        <v>1844238</v>
      </c>
      <c r="V1176">
        <v>18</v>
      </c>
    </row>
    <row r="1177" spans="1:22" x14ac:dyDescent="0.3">
      <c r="A1177">
        <v>202122</v>
      </c>
      <c r="B1177" t="s">
        <v>820</v>
      </c>
      <c r="C1177" t="s">
        <v>821</v>
      </c>
      <c r="D1177" t="s">
        <v>822</v>
      </c>
      <c r="E1177" t="s">
        <v>823</v>
      </c>
      <c r="F1177" t="s">
        <v>848</v>
      </c>
      <c r="G1177" t="s">
        <v>849</v>
      </c>
      <c r="H1177" t="s">
        <v>880</v>
      </c>
      <c r="I1177">
        <v>380</v>
      </c>
      <c r="J1177" t="s">
        <v>881</v>
      </c>
      <c r="K1177" t="s">
        <v>842</v>
      </c>
      <c r="L1177" t="s">
        <v>240</v>
      </c>
      <c r="M1177" t="s">
        <v>829</v>
      </c>
      <c r="N1177" t="s">
        <v>829</v>
      </c>
      <c r="O1177" t="s">
        <v>829</v>
      </c>
      <c r="P1177" t="s">
        <v>829</v>
      </c>
      <c r="Q1177" t="s">
        <v>829</v>
      </c>
      <c r="R1177" t="s">
        <v>829</v>
      </c>
      <c r="S1177">
        <v>1673344</v>
      </c>
      <c r="T1177">
        <v>28000</v>
      </c>
      <c r="U1177">
        <v>1645344</v>
      </c>
      <c r="V1177">
        <v>16</v>
      </c>
    </row>
    <row r="1178" spans="1:22" x14ac:dyDescent="0.3">
      <c r="A1178">
        <v>202223</v>
      </c>
      <c r="B1178" t="s">
        <v>820</v>
      </c>
      <c r="C1178" t="s">
        <v>821</v>
      </c>
      <c r="D1178" t="s">
        <v>822</v>
      </c>
      <c r="E1178" t="s">
        <v>823</v>
      </c>
      <c r="F1178" t="s">
        <v>848</v>
      </c>
      <c r="G1178" t="s">
        <v>849</v>
      </c>
      <c r="H1178" t="s">
        <v>880</v>
      </c>
      <c r="I1178">
        <v>380</v>
      </c>
      <c r="J1178" t="s">
        <v>881</v>
      </c>
      <c r="K1178" t="s">
        <v>842</v>
      </c>
      <c r="L1178" t="s">
        <v>240</v>
      </c>
      <c r="M1178" t="s">
        <v>829</v>
      </c>
      <c r="N1178" t="s">
        <v>829</v>
      </c>
      <c r="O1178" t="s">
        <v>829</v>
      </c>
      <c r="P1178" t="s">
        <v>829</v>
      </c>
      <c r="Q1178" t="s">
        <v>829</v>
      </c>
      <c r="R1178" t="s">
        <v>829</v>
      </c>
      <c r="S1178">
        <v>1992529</v>
      </c>
      <c r="T1178">
        <v>0</v>
      </c>
      <c r="U1178">
        <v>1992529</v>
      </c>
      <c r="V1178">
        <v>19</v>
      </c>
    </row>
    <row r="1179" spans="1:22" x14ac:dyDescent="0.3">
      <c r="A1179">
        <v>202324</v>
      </c>
      <c r="B1179" t="s">
        <v>820</v>
      </c>
      <c r="C1179" t="s">
        <v>821</v>
      </c>
      <c r="D1179" t="s">
        <v>822</v>
      </c>
      <c r="E1179" t="s">
        <v>823</v>
      </c>
      <c r="F1179" t="s">
        <v>848</v>
      </c>
      <c r="G1179" t="s">
        <v>849</v>
      </c>
      <c r="H1179" t="s">
        <v>880</v>
      </c>
      <c r="I1179">
        <v>380</v>
      </c>
      <c r="J1179" t="s">
        <v>881</v>
      </c>
      <c r="K1179" t="s">
        <v>842</v>
      </c>
      <c r="L1179" t="s">
        <v>240</v>
      </c>
      <c r="M1179" t="s">
        <v>829</v>
      </c>
      <c r="N1179" t="s">
        <v>829</v>
      </c>
      <c r="O1179" t="s">
        <v>829</v>
      </c>
      <c r="P1179" t="s">
        <v>829</v>
      </c>
      <c r="Q1179" t="s">
        <v>829</v>
      </c>
      <c r="R1179" t="s">
        <v>829</v>
      </c>
      <c r="S1179">
        <v>3225785</v>
      </c>
      <c r="T1179">
        <v>0</v>
      </c>
      <c r="U1179">
        <v>3225785</v>
      </c>
      <c r="V1179">
        <v>31</v>
      </c>
    </row>
    <row r="1180" spans="1:22" x14ac:dyDescent="0.3">
      <c r="A1180">
        <v>202122</v>
      </c>
      <c r="B1180" t="s">
        <v>820</v>
      </c>
      <c r="C1180" t="s">
        <v>821</v>
      </c>
      <c r="D1180" t="s">
        <v>822</v>
      </c>
      <c r="E1180" t="s">
        <v>823</v>
      </c>
      <c r="F1180" t="s">
        <v>848</v>
      </c>
      <c r="G1180" t="s">
        <v>849</v>
      </c>
      <c r="H1180" t="s">
        <v>880</v>
      </c>
      <c r="I1180">
        <v>380</v>
      </c>
      <c r="J1180" t="s">
        <v>881</v>
      </c>
      <c r="K1180" t="s">
        <v>842</v>
      </c>
      <c r="L1180" t="s">
        <v>843</v>
      </c>
      <c r="M1180" t="s">
        <v>829</v>
      </c>
      <c r="N1180" t="s">
        <v>829</v>
      </c>
      <c r="O1180" t="s">
        <v>829</v>
      </c>
      <c r="P1180" t="s">
        <v>829</v>
      </c>
      <c r="Q1180" t="s">
        <v>829</v>
      </c>
      <c r="R1180" t="s">
        <v>829</v>
      </c>
      <c r="S1180">
        <v>181447</v>
      </c>
      <c r="T1180">
        <v>0</v>
      </c>
      <c r="U1180">
        <v>181447</v>
      </c>
      <c r="V1180">
        <v>2</v>
      </c>
    </row>
    <row r="1181" spans="1:22" x14ac:dyDescent="0.3">
      <c r="A1181">
        <v>202223</v>
      </c>
      <c r="B1181" t="s">
        <v>820</v>
      </c>
      <c r="C1181" t="s">
        <v>821</v>
      </c>
      <c r="D1181" t="s">
        <v>822</v>
      </c>
      <c r="E1181" t="s">
        <v>823</v>
      </c>
      <c r="F1181" t="s">
        <v>848</v>
      </c>
      <c r="G1181" t="s">
        <v>849</v>
      </c>
      <c r="H1181" t="s">
        <v>880</v>
      </c>
      <c r="I1181">
        <v>380</v>
      </c>
      <c r="J1181" t="s">
        <v>881</v>
      </c>
      <c r="K1181" t="s">
        <v>842</v>
      </c>
      <c r="L1181" t="s">
        <v>843</v>
      </c>
      <c r="M1181" t="s">
        <v>829</v>
      </c>
      <c r="N1181" t="s">
        <v>829</v>
      </c>
      <c r="O1181" t="s">
        <v>829</v>
      </c>
      <c r="P1181" t="s">
        <v>829</v>
      </c>
      <c r="Q1181" t="s">
        <v>829</v>
      </c>
      <c r="R1181" t="s">
        <v>829</v>
      </c>
      <c r="S1181">
        <v>216057</v>
      </c>
      <c r="T1181">
        <v>0</v>
      </c>
      <c r="U1181">
        <v>216057</v>
      </c>
      <c r="V1181">
        <v>2</v>
      </c>
    </row>
    <row r="1182" spans="1:22" x14ac:dyDescent="0.3">
      <c r="A1182">
        <v>202324</v>
      </c>
      <c r="B1182" t="s">
        <v>820</v>
      </c>
      <c r="C1182" t="s">
        <v>821</v>
      </c>
      <c r="D1182" t="s">
        <v>822</v>
      </c>
      <c r="E1182" t="s">
        <v>823</v>
      </c>
      <c r="F1182" t="s">
        <v>848</v>
      </c>
      <c r="G1182" t="s">
        <v>849</v>
      </c>
      <c r="H1182" t="s">
        <v>880</v>
      </c>
      <c r="I1182">
        <v>380</v>
      </c>
      <c r="J1182" t="s">
        <v>881</v>
      </c>
      <c r="K1182" t="s">
        <v>842</v>
      </c>
      <c r="L1182" t="s">
        <v>843</v>
      </c>
      <c r="M1182" t="s">
        <v>829</v>
      </c>
      <c r="N1182" t="s">
        <v>829</v>
      </c>
      <c r="O1182" t="s">
        <v>829</v>
      </c>
      <c r="P1182" t="s">
        <v>829</v>
      </c>
      <c r="Q1182" t="s">
        <v>829</v>
      </c>
      <c r="R1182" t="s">
        <v>829</v>
      </c>
      <c r="S1182">
        <v>349783</v>
      </c>
      <c r="T1182">
        <v>0</v>
      </c>
      <c r="U1182">
        <v>349783</v>
      </c>
      <c r="V1182">
        <v>3</v>
      </c>
    </row>
    <row r="1183" spans="1:22" x14ac:dyDescent="0.3">
      <c r="A1183">
        <v>202122</v>
      </c>
      <c r="B1183" t="s">
        <v>820</v>
      </c>
      <c r="C1183" t="s">
        <v>821</v>
      </c>
      <c r="D1183" t="s">
        <v>822</v>
      </c>
      <c r="E1183" t="s">
        <v>823</v>
      </c>
      <c r="F1183" t="s">
        <v>848</v>
      </c>
      <c r="G1183" t="s">
        <v>849</v>
      </c>
      <c r="H1183" t="s">
        <v>880</v>
      </c>
      <c r="I1183">
        <v>380</v>
      </c>
      <c r="J1183" t="s">
        <v>881</v>
      </c>
      <c r="K1183" t="s">
        <v>842</v>
      </c>
      <c r="L1183" t="s">
        <v>249</v>
      </c>
      <c r="M1183">
        <v>0</v>
      </c>
      <c r="N1183">
        <v>0</v>
      </c>
      <c r="O1183">
        <v>0</v>
      </c>
      <c r="P1183">
        <v>9528524</v>
      </c>
      <c r="Q1183">
        <v>0</v>
      </c>
      <c r="R1183" t="s">
        <v>829</v>
      </c>
      <c r="S1183">
        <v>9528524</v>
      </c>
      <c r="T1183">
        <v>254959</v>
      </c>
      <c r="U1183">
        <v>9273565</v>
      </c>
      <c r="V1183">
        <v>90</v>
      </c>
    </row>
    <row r="1184" spans="1:22" x14ac:dyDescent="0.3">
      <c r="A1184">
        <v>202223</v>
      </c>
      <c r="B1184" t="s">
        <v>820</v>
      </c>
      <c r="C1184" t="s">
        <v>821</v>
      </c>
      <c r="D1184" t="s">
        <v>822</v>
      </c>
      <c r="E1184" t="s">
        <v>823</v>
      </c>
      <c r="F1184" t="s">
        <v>848</v>
      </c>
      <c r="G1184" t="s">
        <v>849</v>
      </c>
      <c r="H1184" t="s">
        <v>880</v>
      </c>
      <c r="I1184">
        <v>380</v>
      </c>
      <c r="J1184" t="s">
        <v>881</v>
      </c>
      <c r="K1184" t="s">
        <v>842</v>
      </c>
      <c r="L1184" t="s">
        <v>249</v>
      </c>
      <c r="M1184">
        <v>0</v>
      </c>
      <c r="N1184">
        <v>0</v>
      </c>
      <c r="O1184">
        <v>0</v>
      </c>
      <c r="P1184">
        <v>12868859</v>
      </c>
      <c r="Q1184">
        <v>0</v>
      </c>
      <c r="R1184" t="s">
        <v>829</v>
      </c>
      <c r="S1184">
        <v>12868859</v>
      </c>
      <c r="T1184">
        <v>281142</v>
      </c>
      <c r="U1184">
        <v>12587717</v>
      </c>
      <c r="V1184">
        <v>122</v>
      </c>
    </row>
    <row r="1185" spans="1:22" x14ac:dyDescent="0.3">
      <c r="A1185">
        <v>202324</v>
      </c>
      <c r="B1185" t="s">
        <v>820</v>
      </c>
      <c r="C1185" t="s">
        <v>821</v>
      </c>
      <c r="D1185" t="s">
        <v>822</v>
      </c>
      <c r="E1185" t="s">
        <v>823</v>
      </c>
      <c r="F1185" t="s">
        <v>848</v>
      </c>
      <c r="G1185" t="s">
        <v>849</v>
      </c>
      <c r="H1185" t="s">
        <v>880</v>
      </c>
      <c r="I1185">
        <v>380</v>
      </c>
      <c r="J1185" t="s">
        <v>881</v>
      </c>
      <c r="K1185" t="s">
        <v>842</v>
      </c>
      <c r="L1185" t="s">
        <v>249</v>
      </c>
      <c r="M1185">
        <v>1826832</v>
      </c>
      <c r="N1185">
        <v>9054735</v>
      </c>
      <c r="O1185">
        <v>830513</v>
      </c>
      <c r="P1185">
        <v>2774217</v>
      </c>
      <c r="Q1185">
        <v>248341</v>
      </c>
      <c r="R1185" t="s">
        <v>829</v>
      </c>
      <c r="S1185">
        <v>14734637</v>
      </c>
      <c r="T1185">
        <v>163039</v>
      </c>
      <c r="U1185">
        <v>14571598</v>
      </c>
      <c r="V1185">
        <v>140</v>
      </c>
    </row>
    <row r="1186" spans="1:22" x14ac:dyDescent="0.3">
      <c r="A1186">
        <v>202122</v>
      </c>
      <c r="B1186" t="s">
        <v>820</v>
      </c>
      <c r="C1186" t="s">
        <v>821</v>
      </c>
      <c r="D1186" t="s">
        <v>822</v>
      </c>
      <c r="E1186" t="s">
        <v>823</v>
      </c>
      <c r="F1186" t="s">
        <v>848</v>
      </c>
      <c r="G1186" t="s">
        <v>849</v>
      </c>
      <c r="H1186" t="s">
        <v>880</v>
      </c>
      <c r="I1186">
        <v>380</v>
      </c>
      <c r="J1186" t="s">
        <v>881</v>
      </c>
      <c r="K1186" t="s">
        <v>842</v>
      </c>
      <c r="L1186" t="s">
        <v>844</v>
      </c>
      <c r="M1186">
        <v>0</v>
      </c>
      <c r="N1186">
        <v>230670</v>
      </c>
      <c r="O1186">
        <v>2072029</v>
      </c>
      <c r="P1186">
        <v>0</v>
      </c>
      <c r="Q1186">
        <v>0</v>
      </c>
      <c r="R1186" t="s">
        <v>829</v>
      </c>
      <c r="S1186">
        <v>2302699</v>
      </c>
      <c r="T1186">
        <v>418255</v>
      </c>
      <c r="U1186">
        <v>1884444</v>
      </c>
      <c r="V1186">
        <v>18</v>
      </c>
    </row>
    <row r="1187" spans="1:22" x14ac:dyDescent="0.3">
      <c r="A1187">
        <v>202223</v>
      </c>
      <c r="B1187" t="s">
        <v>820</v>
      </c>
      <c r="C1187" t="s">
        <v>821</v>
      </c>
      <c r="D1187" t="s">
        <v>822</v>
      </c>
      <c r="E1187" t="s">
        <v>823</v>
      </c>
      <c r="F1187" t="s">
        <v>848</v>
      </c>
      <c r="G1187" t="s">
        <v>849</v>
      </c>
      <c r="H1187" t="s">
        <v>880</v>
      </c>
      <c r="I1187">
        <v>380</v>
      </c>
      <c r="J1187" t="s">
        <v>881</v>
      </c>
      <c r="K1187" t="s">
        <v>842</v>
      </c>
      <c r="L1187" t="s">
        <v>844</v>
      </c>
      <c r="M1187">
        <v>0</v>
      </c>
      <c r="N1187">
        <v>263956</v>
      </c>
      <c r="O1187">
        <v>2375604</v>
      </c>
      <c r="P1187">
        <v>0</v>
      </c>
      <c r="Q1187">
        <v>0</v>
      </c>
      <c r="R1187" t="s">
        <v>829</v>
      </c>
      <c r="S1187">
        <v>2639560</v>
      </c>
      <c r="T1187">
        <v>579518</v>
      </c>
      <c r="U1187">
        <v>2060042</v>
      </c>
      <c r="V1187">
        <v>20</v>
      </c>
    </row>
    <row r="1188" spans="1:22" x14ac:dyDescent="0.3">
      <c r="A1188">
        <v>202324</v>
      </c>
      <c r="B1188" t="s">
        <v>820</v>
      </c>
      <c r="C1188" t="s">
        <v>821</v>
      </c>
      <c r="D1188" t="s">
        <v>822</v>
      </c>
      <c r="E1188" t="s">
        <v>823</v>
      </c>
      <c r="F1188" t="s">
        <v>848</v>
      </c>
      <c r="G1188" t="s">
        <v>849</v>
      </c>
      <c r="H1188" t="s">
        <v>880</v>
      </c>
      <c r="I1188">
        <v>380</v>
      </c>
      <c r="J1188" t="s">
        <v>881</v>
      </c>
      <c r="K1188" t="s">
        <v>842</v>
      </c>
      <c r="L1188" t="s">
        <v>844</v>
      </c>
      <c r="M1188">
        <v>0</v>
      </c>
      <c r="N1188">
        <v>286099</v>
      </c>
      <c r="O1188">
        <v>2574891</v>
      </c>
      <c r="P1188">
        <v>0</v>
      </c>
      <c r="Q1188">
        <v>0</v>
      </c>
      <c r="R1188" t="s">
        <v>829</v>
      </c>
      <c r="S1188">
        <v>2860990</v>
      </c>
      <c r="T1188">
        <v>584800</v>
      </c>
      <c r="U1188">
        <v>2276190</v>
      </c>
      <c r="V1188">
        <v>22</v>
      </c>
    </row>
    <row r="1189" spans="1:22" x14ac:dyDescent="0.3">
      <c r="A1189">
        <v>202122</v>
      </c>
      <c r="B1189" t="s">
        <v>820</v>
      </c>
      <c r="C1189" t="s">
        <v>821</v>
      </c>
      <c r="D1189" t="s">
        <v>822</v>
      </c>
      <c r="E1189" t="s">
        <v>823</v>
      </c>
      <c r="F1189" t="s">
        <v>848</v>
      </c>
      <c r="G1189" t="s">
        <v>849</v>
      </c>
      <c r="H1189" t="s">
        <v>880</v>
      </c>
      <c r="I1189">
        <v>380</v>
      </c>
      <c r="J1189" t="s">
        <v>881</v>
      </c>
      <c r="K1189" t="s">
        <v>842</v>
      </c>
      <c r="L1189" t="s">
        <v>251</v>
      </c>
      <c r="M1189" t="s">
        <v>829</v>
      </c>
      <c r="N1189" t="s">
        <v>829</v>
      </c>
      <c r="O1189">
        <v>0</v>
      </c>
      <c r="P1189">
        <v>0</v>
      </c>
      <c r="Q1189">
        <v>0</v>
      </c>
      <c r="R1189">
        <v>850261</v>
      </c>
      <c r="S1189">
        <v>850261</v>
      </c>
      <c r="T1189">
        <v>46823</v>
      </c>
      <c r="U1189">
        <v>803438</v>
      </c>
      <c r="V1189">
        <v>8</v>
      </c>
    </row>
    <row r="1190" spans="1:22" x14ac:dyDescent="0.3">
      <c r="A1190">
        <v>202223</v>
      </c>
      <c r="B1190" t="s">
        <v>820</v>
      </c>
      <c r="C1190" t="s">
        <v>821</v>
      </c>
      <c r="D1190" t="s">
        <v>822</v>
      </c>
      <c r="E1190" t="s">
        <v>823</v>
      </c>
      <c r="F1190" t="s">
        <v>848</v>
      </c>
      <c r="G1190" t="s">
        <v>849</v>
      </c>
      <c r="H1190" t="s">
        <v>880</v>
      </c>
      <c r="I1190">
        <v>380</v>
      </c>
      <c r="J1190" t="s">
        <v>881</v>
      </c>
      <c r="K1190" t="s">
        <v>842</v>
      </c>
      <c r="L1190" t="s">
        <v>251</v>
      </c>
      <c r="M1190" t="s">
        <v>829</v>
      </c>
      <c r="N1190" t="s">
        <v>829</v>
      </c>
      <c r="O1190">
        <v>0</v>
      </c>
      <c r="P1190">
        <v>0</v>
      </c>
      <c r="Q1190">
        <v>0</v>
      </c>
      <c r="R1190">
        <v>896205</v>
      </c>
      <c r="S1190">
        <v>896205</v>
      </c>
      <c r="T1190">
        <v>64296</v>
      </c>
      <c r="U1190">
        <v>831909</v>
      </c>
      <c r="V1190">
        <v>8</v>
      </c>
    </row>
    <row r="1191" spans="1:22" x14ac:dyDescent="0.3">
      <c r="A1191">
        <v>202324</v>
      </c>
      <c r="B1191" t="s">
        <v>820</v>
      </c>
      <c r="C1191" t="s">
        <v>821</v>
      </c>
      <c r="D1191" t="s">
        <v>822</v>
      </c>
      <c r="E1191" t="s">
        <v>823</v>
      </c>
      <c r="F1191" t="s">
        <v>848</v>
      </c>
      <c r="G1191" t="s">
        <v>849</v>
      </c>
      <c r="H1191" t="s">
        <v>880</v>
      </c>
      <c r="I1191">
        <v>380</v>
      </c>
      <c r="J1191" t="s">
        <v>881</v>
      </c>
      <c r="K1191" t="s">
        <v>842</v>
      </c>
      <c r="L1191" t="s">
        <v>251</v>
      </c>
      <c r="M1191" t="s">
        <v>829</v>
      </c>
      <c r="N1191" t="s">
        <v>829</v>
      </c>
      <c r="O1191">
        <v>0</v>
      </c>
      <c r="P1191">
        <v>0</v>
      </c>
      <c r="Q1191">
        <v>0</v>
      </c>
      <c r="R1191">
        <v>1335784</v>
      </c>
      <c r="S1191">
        <v>1335784</v>
      </c>
      <c r="T1191">
        <v>70346</v>
      </c>
      <c r="U1191">
        <v>1265438</v>
      </c>
      <c r="V1191">
        <v>12</v>
      </c>
    </row>
    <row r="1192" spans="1:22" x14ac:dyDescent="0.3">
      <c r="A1192">
        <v>202122</v>
      </c>
      <c r="B1192" t="s">
        <v>820</v>
      </c>
      <c r="C1192" t="s">
        <v>821</v>
      </c>
      <c r="D1192" t="s">
        <v>822</v>
      </c>
      <c r="E1192" t="s">
        <v>823</v>
      </c>
      <c r="F1192" t="s">
        <v>848</v>
      </c>
      <c r="G1192" t="s">
        <v>849</v>
      </c>
      <c r="H1192" t="s">
        <v>880</v>
      </c>
      <c r="I1192">
        <v>380</v>
      </c>
      <c r="J1192" t="s">
        <v>881</v>
      </c>
      <c r="K1192" t="s">
        <v>842</v>
      </c>
      <c r="L1192" t="s">
        <v>253</v>
      </c>
      <c r="M1192" t="s">
        <v>829</v>
      </c>
      <c r="N1192" t="s">
        <v>829</v>
      </c>
      <c r="O1192">
        <v>0</v>
      </c>
      <c r="P1192">
        <v>0</v>
      </c>
      <c r="Q1192">
        <v>0</v>
      </c>
      <c r="R1192">
        <v>0</v>
      </c>
      <c r="S1192">
        <v>0</v>
      </c>
      <c r="T1192">
        <v>0</v>
      </c>
      <c r="U1192">
        <v>0</v>
      </c>
      <c r="V1192">
        <v>0</v>
      </c>
    </row>
    <row r="1193" spans="1:22" x14ac:dyDescent="0.3">
      <c r="A1193">
        <v>202223</v>
      </c>
      <c r="B1193" t="s">
        <v>820</v>
      </c>
      <c r="C1193" t="s">
        <v>821</v>
      </c>
      <c r="D1193" t="s">
        <v>822</v>
      </c>
      <c r="E1193" t="s">
        <v>823</v>
      </c>
      <c r="F1193" t="s">
        <v>848</v>
      </c>
      <c r="G1193" t="s">
        <v>849</v>
      </c>
      <c r="H1193" t="s">
        <v>880</v>
      </c>
      <c r="I1193">
        <v>380</v>
      </c>
      <c r="J1193" t="s">
        <v>881</v>
      </c>
      <c r="K1193" t="s">
        <v>842</v>
      </c>
      <c r="L1193" t="s">
        <v>253</v>
      </c>
      <c r="M1193" t="s">
        <v>829</v>
      </c>
      <c r="N1193" t="s">
        <v>829</v>
      </c>
      <c r="O1193">
        <v>0</v>
      </c>
      <c r="P1193">
        <v>0</v>
      </c>
      <c r="Q1193">
        <v>0</v>
      </c>
      <c r="R1193">
        <v>0</v>
      </c>
      <c r="S1193">
        <v>0</v>
      </c>
      <c r="T1193">
        <v>0</v>
      </c>
      <c r="U1193">
        <v>0</v>
      </c>
      <c r="V1193">
        <v>0</v>
      </c>
    </row>
    <row r="1194" spans="1:22" x14ac:dyDescent="0.3">
      <c r="A1194">
        <v>202324</v>
      </c>
      <c r="B1194" t="s">
        <v>820</v>
      </c>
      <c r="C1194" t="s">
        <v>821</v>
      </c>
      <c r="D1194" t="s">
        <v>822</v>
      </c>
      <c r="E1194" t="s">
        <v>823</v>
      </c>
      <c r="F1194" t="s">
        <v>848</v>
      </c>
      <c r="G1194" t="s">
        <v>849</v>
      </c>
      <c r="H1194" t="s">
        <v>880</v>
      </c>
      <c r="I1194">
        <v>380</v>
      </c>
      <c r="J1194" t="s">
        <v>881</v>
      </c>
      <c r="K1194" t="s">
        <v>842</v>
      </c>
      <c r="L1194" t="s">
        <v>253</v>
      </c>
      <c r="M1194" t="s">
        <v>829</v>
      </c>
      <c r="N1194" t="s">
        <v>829</v>
      </c>
      <c r="O1194">
        <v>0</v>
      </c>
      <c r="P1194">
        <v>0</v>
      </c>
      <c r="Q1194">
        <v>0</v>
      </c>
      <c r="R1194">
        <v>0</v>
      </c>
      <c r="S1194">
        <v>0</v>
      </c>
      <c r="T1194">
        <v>0</v>
      </c>
      <c r="U1194">
        <v>0</v>
      </c>
      <c r="V1194">
        <v>0</v>
      </c>
    </row>
    <row r="1195" spans="1:22" x14ac:dyDescent="0.3">
      <c r="A1195">
        <v>202122</v>
      </c>
      <c r="B1195" t="s">
        <v>820</v>
      </c>
      <c r="C1195" t="s">
        <v>821</v>
      </c>
      <c r="D1195" t="s">
        <v>822</v>
      </c>
      <c r="E1195" t="s">
        <v>823</v>
      </c>
      <c r="F1195" t="s">
        <v>848</v>
      </c>
      <c r="G1195" t="s">
        <v>849</v>
      </c>
      <c r="H1195" t="s">
        <v>880</v>
      </c>
      <c r="I1195">
        <v>380</v>
      </c>
      <c r="J1195" t="s">
        <v>881</v>
      </c>
      <c r="K1195" t="s">
        <v>842</v>
      </c>
      <c r="L1195" t="s">
        <v>845</v>
      </c>
      <c r="M1195" t="s">
        <v>829</v>
      </c>
      <c r="N1195" t="s">
        <v>829</v>
      </c>
      <c r="O1195">
        <v>0</v>
      </c>
      <c r="P1195">
        <v>0</v>
      </c>
      <c r="Q1195">
        <v>0</v>
      </c>
      <c r="R1195">
        <v>0</v>
      </c>
      <c r="S1195">
        <v>0</v>
      </c>
      <c r="T1195">
        <v>0</v>
      </c>
      <c r="U1195">
        <v>0</v>
      </c>
      <c r="V1195">
        <v>0</v>
      </c>
    </row>
    <row r="1196" spans="1:22" x14ac:dyDescent="0.3">
      <c r="A1196">
        <v>202223</v>
      </c>
      <c r="B1196" t="s">
        <v>820</v>
      </c>
      <c r="C1196" t="s">
        <v>821</v>
      </c>
      <c r="D1196" t="s">
        <v>822</v>
      </c>
      <c r="E1196" t="s">
        <v>823</v>
      </c>
      <c r="F1196" t="s">
        <v>848</v>
      </c>
      <c r="G1196" t="s">
        <v>849</v>
      </c>
      <c r="H1196" t="s">
        <v>880</v>
      </c>
      <c r="I1196">
        <v>380</v>
      </c>
      <c r="J1196" t="s">
        <v>881</v>
      </c>
      <c r="K1196" t="s">
        <v>842</v>
      </c>
      <c r="L1196" t="s">
        <v>845</v>
      </c>
      <c r="M1196" t="s">
        <v>829</v>
      </c>
      <c r="N1196" t="s">
        <v>829</v>
      </c>
      <c r="O1196">
        <v>0</v>
      </c>
      <c r="P1196">
        <v>0</v>
      </c>
      <c r="Q1196">
        <v>0</v>
      </c>
      <c r="R1196">
        <v>0</v>
      </c>
      <c r="S1196">
        <v>0</v>
      </c>
      <c r="T1196">
        <v>0</v>
      </c>
      <c r="U1196">
        <v>0</v>
      </c>
      <c r="V1196">
        <v>0</v>
      </c>
    </row>
    <row r="1197" spans="1:22" x14ac:dyDescent="0.3">
      <c r="A1197">
        <v>202324</v>
      </c>
      <c r="B1197" t="s">
        <v>820</v>
      </c>
      <c r="C1197" t="s">
        <v>821</v>
      </c>
      <c r="D1197" t="s">
        <v>822</v>
      </c>
      <c r="E1197" t="s">
        <v>823</v>
      </c>
      <c r="F1197" t="s">
        <v>848</v>
      </c>
      <c r="G1197" t="s">
        <v>849</v>
      </c>
      <c r="H1197" t="s">
        <v>880</v>
      </c>
      <c r="I1197">
        <v>380</v>
      </c>
      <c r="J1197" t="s">
        <v>881</v>
      </c>
      <c r="K1197" t="s">
        <v>842</v>
      </c>
      <c r="L1197" t="s">
        <v>845</v>
      </c>
      <c r="M1197" t="s">
        <v>829</v>
      </c>
      <c r="N1197" t="s">
        <v>829</v>
      </c>
      <c r="O1197">
        <v>0</v>
      </c>
      <c r="P1197">
        <v>0</v>
      </c>
      <c r="Q1197">
        <v>0</v>
      </c>
      <c r="R1197">
        <v>0</v>
      </c>
      <c r="S1197">
        <v>0</v>
      </c>
      <c r="T1197">
        <v>0</v>
      </c>
      <c r="U1197">
        <v>0</v>
      </c>
      <c r="V1197">
        <v>0</v>
      </c>
    </row>
    <row r="1198" spans="1:22" x14ac:dyDescent="0.3">
      <c r="A1198">
        <v>202122</v>
      </c>
      <c r="B1198" t="s">
        <v>820</v>
      </c>
      <c r="C1198" t="s">
        <v>821</v>
      </c>
      <c r="D1198" t="s">
        <v>822</v>
      </c>
      <c r="E1198" t="s">
        <v>823</v>
      </c>
      <c r="F1198" t="s">
        <v>824</v>
      </c>
      <c r="G1198" t="s">
        <v>825</v>
      </c>
      <c r="H1198" t="s">
        <v>882</v>
      </c>
      <c r="I1198">
        <v>304</v>
      </c>
      <c r="J1198" t="s">
        <v>883</v>
      </c>
      <c r="K1198" t="s">
        <v>828</v>
      </c>
      <c r="L1198" t="s">
        <v>336</v>
      </c>
      <c r="M1198">
        <v>176445</v>
      </c>
      <c r="N1198">
        <v>515110</v>
      </c>
      <c r="O1198">
        <v>8074</v>
      </c>
      <c r="P1198">
        <v>550209</v>
      </c>
      <c r="Q1198">
        <v>870162</v>
      </c>
      <c r="R1198" t="s">
        <v>829</v>
      </c>
      <c r="S1198">
        <v>2120000</v>
      </c>
      <c r="T1198" t="s">
        <v>829</v>
      </c>
      <c r="U1198">
        <v>2120000</v>
      </c>
      <c r="V1198">
        <v>90</v>
      </c>
    </row>
    <row r="1199" spans="1:22" x14ac:dyDescent="0.3">
      <c r="A1199">
        <v>202223</v>
      </c>
      <c r="B1199" t="s">
        <v>820</v>
      </c>
      <c r="C1199" t="s">
        <v>821</v>
      </c>
      <c r="D1199" t="s">
        <v>822</v>
      </c>
      <c r="E1199" t="s">
        <v>823</v>
      </c>
      <c r="F1199" t="s">
        <v>824</v>
      </c>
      <c r="G1199" t="s">
        <v>825</v>
      </c>
      <c r="H1199" t="s">
        <v>882</v>
      </c>
      <c r="I1199">
        <v>304</v>
      </c>
      <c r="J1199" t="s">
        <v>883</v>
      </c>
      <c r="K1199" t="s">
        <v>828</v>
      </c>
      <c r="L1199" t="s">
        <v>336</v>
      </c>
      <c r="M1199">
        <v>290000</v>
      </c>
      <c r="N1199">
        <v>584000</v>
      </c>
      <c r="O1199">
        <v>0</v>
      </c>
      <c r="P1199">
        <v>550000</v>
      </c>
      <c r="Q1199">
        <v>880000</v>
      </c>
      <c r="R1199" t="s">
        <v>829</v>
      </c>
      <c r="S1199">
        <v>2304000</v>
      </c>
      <c r="T1199" t="s">
        <v>829</v>
      </c>
      <c r="U1199">
        <v>2304000</v>
      </c>
      <c r="V1199">
        <v>100</v>
      </c>
    </row>
    <row r="1200" spans="1:22" x14ac:dyDescent="0.3">
      <c r="A1200">
        <v>202324</v>
      </c>
      <c r="B1200" t="s">
        <v>820</v>
      </c>
      <c r="C1200" t="s">
        <v>821</v>
      </c>
      <c r="D1200" t="s">
        <v>822</v>
      </c>
      <c r="E1200" t="s">
        <v>823</v>
      </c>
      <c r="F1200" t="s">
        <v>824</v>
      </c>
      <c r="G1200" t="s">
        <v>825</v>
      </c>
      <c r="H1200" t="s">
        <v>882</v>
      </c>
      <c r="I1200">
        <v>304</v>
      </c>
      <c r="J1200" t="s">
        <v>883</v>
      </c>
      <c r="K1200" t="s">
        <v>828</v>
      </c>
      <c r="L1200" t="s">
        <v>336</v>
      </c>
      <c r="M1200">
        <v>170000</v>
      </c>
      <c r="N1200">
        <v>681073</v>
      </c>
      <c r="O1200">
        <v>0</v>
      </c>
      <c r="P1200">
        <v>550000</v>
      </c>
      <c r="Q1200">
        <v>880000</v>
      </c>
      <c r="R1200" t="s">
        <v>829</v>
      </c>
      <c r="S1200">
        <v>2281073</v>
      </c>
      <c r="T1200" t="s">
        <v>829</v>
      </c>
      <c r="U1200">
        <v>2281073</v>
      </c>
      <c r="V1200">
        <v>100</v>
      </c>
    </row>
    <row r="1201" spans="1:22" x14ac:dyDescent="0.3">
      <c r="A1201">
        <v>202122</v>
      </c>
      <c r="B1201" t="s">
        <v>820</v>
      </c>
      <c r="C1201" t="s">
        <v>821</v>
      </c>
      <c r="D1201" t="s">
        <v>822</v>
      </c>
      <c r="E1201" t="s">
        <v>823</v>
      </c>
      <c r="F1201" t="s">
        <v>824</v>
      </c>
      <c r="G1201" t="s">
        <v>825</v>
      </c>
      <c r="H1201" t="s">
        <v>882</v>
      </c>
      <c r="I1201">
        <v>304</v>
      </c>
      <c r="J1201" t="s">
        <v>883</v>
      </c>
      <c r="K1201" t="s">
        <v>828</v>
      </c>
      <c r="L1201" t="s">
        <v>235</v>
      </c>
      <c r="M1201" t="s">
        <v>829</v>
      </c>
      <c r="N1201">
        <v>0</v>
      </c>
      <c r="O1201">
        <v>0</v>
      </c>
      <c r="P1201" t="s">
        <v>829</v>
      </c>
      <c r="Q1201" t="s">
        <v>829</v>
      </c>
      <c r="R1201" t="s">
        <v>829</v>
      </c>
      <c r="S1201">
        <v>0</v>
      </c>
      <c r="T1201">
        <v>0</v>
      </c>
      <c r="U1201">
        <v>0</v>
      </c>
      <c r="V1201">
        <v>0</v>
      </c>
    </row>
    <row r="1202" spans="1:22" x14ac:dyDescent="0.3">
      <c r="A1202">
        <v>202223</v>
      </c>
      <c r="B1202" t="s">
        <v>820</v>
      </c>
      <c r="C1202" t="s">
        <v>821</v>
      </c>
      <c r="D1202" t="s">
        <v>822</v>
      </c>
      <c r="E1202" t="s">
        <v>823</v>
      </c>
      <c r="F1202" t="s">
        <v>824</v>
      </c>
      <c r="G1202" t="s">
        <v>825</v>
      </c>
      <c r="H1202" t="s">
        <v>882</v>
      </c>
      <c r="I1202">
        <v>304</v>
      </c>
      <c r="J1202" t="s">
        <v>883</v>
      </c>
      <c r="K1202" t="s">
        <v>828</v>
      </c>
      <c r="L1202" t="s">
        <v>235</v>
      </c>
      <c r="M1202" t="s">
        <v>829</v>
      </c>
      <c r="N1202">
        <v>0</v>
      </c>
      <c r="O1202">
        <v>0</v>
      </c>
      <c r="P1202" t="s">
        <v>829</v>
      </c>
      <c r="Q1202" t="s">
        <v>829</v>
      </c>
      <c r="R1202" t="s">
        <v>829</v>
      </c>
      <c r="S1202">
        <v>0</v>
      </c>
      <c r="T1202">
        <v>0</v>
      </c>
      <c r="U1202">
        <v>0</v>
      </c>
      <c r="V1202">
        <v>0</v>
      </c>
    </row>
    <row r="1203" spans="1:22" x14ac:dyDescent="0.3">
      <c r="A1203">
        <v>202324</v>
      </c>
      <c r="B1203" t="s">
        <v>820</v>
      </c>
      <c r="C1203" t="s">
        <v>821</v>
      </c>
      <c r="D1203" t="s">
        <v>822</v>
      </c>
      <c r="E1203" t="s">
        <v>823</v>
      </c>
      <c r="F1203" t="s">
        <v>824</v>
      </c>
      <c r="G1203" t="s">
        <v>825</v>
      </c>
      <c r="H1203" t="s">
        <v>882</v>
      </c>
      <c r="I1203">
        <v>304</v>
      </c>
      <c r="J1203" t="s">
        <v>883</v>
      </c>
      <c r="K1203" t="s">
        <v>828</v>
      </c>
      <c r="L1203" t="s">
        <v>235</v>
      </c>
      <c r="M1203" t="s">
        <v>829</v>
      </c>
      <c r="N1203">
        <v>0</v>
      </c>
      <c r="O1203">
        <v>0</v>
      </c>
      <c r="P1203" t="s">
        <v>829</v>
      </c>
      <c r="Q1203" t="s">
        <v>829</v>
      </c>
      <c r="R1203" t="s">
        <v>829</v>
      </c>
      <c r="S1203">
        <v>0</v>
      </c>
      <c r="T1203">
        <v>0</v>
      </c>
      <c r="U1203">
        <v>0</v>
      </c>
      <c r="V1203">
        <v>0</v>
      </c>
    </row>
    <row r="1204" spans="1:22" x14ac:dyDescent="0.3">
      <c r="A1204">
        <v>202122</v>
      </c>
      <c r="B1204" t="s">
        <v>820</v>
      </c>
      <c r="C1204" t="s">
        <v>821</v>
      </c>
      <c r="D1204" t="s">
        <v>822</v>
      </c>
      <c r="E1204" t="s">
        <v>823</v>
      </c>
      <c r="F1204" t="s">
        <v>824</v>
      </c>
      <c r="G1204" t="s">
        <v>825</v>
      </c>
      <c r="H1204" t="s">
        <v>882</v>
      </c>
      <c r="I1204">
        <v>304</v>
      </c>
      <c r="J1204" t="s">
        <v>883</v>
      </c>
      <c r="K1204" t="s">
        <v>828</v>
      </c>
      <c r="L1204" t="s">
        <v>534</v>
      </c>
      <c r="M1204">
        <v>545957</v>
      </c>
      <c r="N1204">
        <v>9198012</v>
      </c>
      <c r="O1204">
        <v>654989</v>
      </c>
      <c r="P1204">
        <v>6179115</v>
      </c>
      <c r="Q1204">
        <v>2248087</v>
      </c>
      <c r="R1204" t="s">
        <v>829</v>
      </c>
      <c r="S1204">
        <v>18826161</v>
      </c>
      <c r="T1204">
        <v>2917660</v>
      </c>
      <c r="U1204">
        <v>15908500</v>
      </c>
      <c r="V1204">
        <v>185</v>
      </c>
    </row>
    <row r="1205" spans="1:22" x14ac:dyDescent="0.3">
      <c r="A1205">
        <v>202223</v>
      </c>
      <c r="B1205" t="s">
        <v>820</v>
      </c>
      <c r="C1205" t="s">
        <v>821</v>
      </c>
      <c r="D1205" t="s">
        <v>822</v>
      </c>
      <c r="E1205" t="s">
        <v>823</v>
      </c>
      <c r="F1205" t="s">
        <v>824</v>
      </c>
      <c r="G1205" t="s">
        <v>825</v>
      </c>
      <c r="H1205" t="s">
        <v>882</v>
      </c>
      <c r="I1205">
        <v>304</v>
      </c>
      <c r="J1205" t="s">
        <v>883</v>
      </c>
      <c r="K1205" t="s">
        <v>828</v>
      </c>
      <c r="L1205" t="s">
        <v>534</v>
      </c>
      <c r="M1205">
        <v>572201</v>
      </c>
      <c r="N1205">
        <v>9339710</v>
      </c>
      <c r="O1205">
        <v>580933</v>
      </c>
      <c r="P1205">
        <v>5875910</v>
      </c>
      <c r="Q1205">
        <v>2424495</v>
      </c>
      <c r="R1205" t="s">
        <v>829</v>
      </c>
      <c r="S1205">
        <v>18793248</v>
      </c>
      <c r="T1205">
        <v>3607844</v>
      </c>
      <c r="U1205">
        <v>15185404</v>
      </c>
      <c r="V1205">
        <v>178</v>
      </c>
    </row>
    <row r="1206" spans="1:22" x14ac:dyDescent="0.3">
      <c r="A1206">
        <v>202324</v>
      </c>
      <c r="B1206" t="s">
        <v>820</v>
      </c>
      <c r="C1206" t="s">
        <v>821</v>
      </c>
      <c r="D1206" t="s">
        <v>822</v>
      </c>
      <c r="E1206" t="s">
        <v>823</v>
      </c>
      <c r="F1206" t="s">
        <v>824</v>
      </c>
      <c r="G1206" t="s">
        <v>825</v>
      </c>
      <c r="H1206" t="s">
        <v>882</v>
      </c>
      <c r="I1206">
        <v>304</v>
      </c>
      <c r="J1206" t="s">
        <v>883</v>
      </c>
      <c r="K1206" t="s">
        <v>828</v>
      </c>
      <c r="L1206" t="s">
        <v>534</v>
      </c>
      <c r="M1206">
        <v>745478</v>
      </c>
      <c r="N1206">
        <v>9918702</v>
      </c>
      <c r="O1206">
        <v>758025</v>
      </c>
      <c r="P1206">
        <v>2959642</v>
      </c>
      <c r="Q1206">
        <v>2294076</v>
      </c>
      <c r="R1206" t="s">
        <v>829</v>
      </c>
      <c r="S1206">
        <v>16675923</v>
      </c>
      <c r="T1206">
        <v>0</v>
      </c>
      <c r="U1206">
        <v>16675923</v>
      </c>
      <c r="V1206">
        <v>205</v>
      </c>
    </row>
    <row r="1207" spans="1:22" x14ac:dyDescent="0.3">
      <c r="A1207">
        <v>202122</v>
      </c>
      <c r="B1207" t="s">
        <v>820</v>
      </c>
      <c r="C1207" t="s">
        <v>821</v>
      </c>
      <c r="D1207" t="s">
        <v>822</v>
      </c>
      <c r="E1207" t="s">
        <v>823</v>
      </c>
      <c r="F1207" t="s">
        <v>824</v>
      </c>
      <c r="G1207" t="s">
        <v>825</v>
      </c>
      <c r="H1207" t="s">
        <v>882</v>
      </c>
      <c r="I1207">
        <v>304</v>
      </c>
      <c r="J1207" t="s">
        <v>883</v>
      </c>
      <c r="K1207" t="s">
        <v>828</v>
      </c>
      <c r="L1207" t="s">
        <v>603</v>
      </c>
      <c r="M1207" t="s">
        <v>829</v>
      </c>
      <c r="N1207" t="s">
        <v>829</v>
      </c>
      <c r="O1207" t="s">
        <v>829</v>
      </c>
      <c r="P1207">
        <v>728569</v>
      </c>
      <c r="Q1207">
        <v>0</v>
      </c>
      <c r="R1207">
        <v>0</v>
      </c>
      <c r="S1207">
        <v>728569</v>
      </c>
      <c r="T1207">
        <v>0</v>
      </c>
      <c r="U1207">
        <v>728569</v>
      </c>
      <c r="V1207">
        <v>8</v>
      </c>
    </row>
    <row r="1208" spans="1:22" x14ac:dyDescent="0.3">
      <c r="A1208">
        <v>202223</v>
      </c>
      <c r="B1208" t="s">
        <v>820</v>
      </c>
      <c r="C1208" t="s">
        <v>821</v>
      </c>
      <c r="D1208" t="s">
        <v>822</v>
      </c>
      <c r="E1208" t="s">
        <v>823</v>
      </c>
      <c r="F1208" t="s">
        <v>824</v>
      </c>
      <c r="G1208" t="s">
        <v>825</v>
      </c>
      <c r="H1208" t="s">
        <v>882</v>
      </c>
      <c r="I1208">
        <v>304</v>
      </c>
      <c r="J1208" t="s">
        <v>883</v>
      </c>
      <c r="K1208" t="s">
        <v>828</v>
      </c>
      <c r="L1208" t="s">
        <v>603</v>
      </c>
      <c r="M1208" t="s">
        <v>829</v>
      </c>
      <c r="N1208" t="s">
        <v>829</v>
      </c>
      <c r="O1208" t="s">
        <v>829</v>
      </c>
      <c r="P1208">
        <v>728569</v>
      </c>
      <c r="Q1208">
        <v>0</v>
      </c>
      <c r="R1208">
        <v>0</v>
      </c>
      <c r="S1208">
        <v>728569</v>
      </c>
      <c r="T1208">
        <v>0</v>
      </c>
      <c r="U1208">
        <v>728569</v>
      </c>
      <c r="V1208">
        <v>9</v>
      </c>
    </row>
    <row r="1209" spans="1:22" x14ac:dyDescent="0.3">
      <c r="A1209">
        <v>202324</v>
      </c>
      <c r="B1209" t="s">
        <v>820</v>
      </c>
      <c r="C1209" t="s">
        <v>821</v>
      </c>
      <c r="D1209" t="s">
        <v>822</v>
      </c>
      <c r="E1209" t="s">
        <v>823</v>
      </c>
      <c r="F1209" t="s">
        <v>824</v>
      </c>
      <c r="G1209" t="s">
        <v>825</v>
      </c>
      <c r="H1209" t="s">
        <v>882</v>
      </c>
      <c r="I1209">
        <v>304</v>
      </c>
      <c r="J1209" t="s">
        <v>883</v>
      </c>
      <c r="K1209" t="s">
        <v>828</v>
      </c>
      <c r="L1209" t="s">
        <v>603</v>
      </c>
      <c r="M1209" t="s">
        <v>829</v>
      </c>
      <c r="N1209" t="s">
        <v>829</v>
      </c>
      <c r="O1209" t="s">
        <v>829</v>
      </c>
      <c r="P1209">
        <v>728569</v>
      </c>
      <c r="Q1209">
        <v>0</v>
      </c>
      <c r="R1209">
        <v>0</v>
      </c>
      <c r="S1209">
        <v>728569</v>
      </c>
      <c r="T1209">
        <v>0</v>
      </c>
      <c r="U1209">
        <v>728569</v>
      </c>
      <c r="V1209">
        <v>9</v>
      </c>
    </row>
    <row r="1210" spans="1:22" x14ac:dyDescent="0.3">
      <c r="A1210">
        <v>202122</v>
      </c>
      <c r="B1210" t="s">
        <v>820</v>
      </c>
      <c r="C1210" t="s">
        <v>821</v>
      </c>
      <c r="D1210" t="s">
        <v>822</v>
      </c>
      <c r="E1210" t="s">
        <v>823</v>
      </c>
      <c r="F1210" t="s">
        <v>824</v>
      </c>
      <c r="G1210" t="s">
        <v>825</v>
      </c>
      <c r="H1210" t="s">
        <v>882</v>
      </c>
      <c r="I1210">
        <v>304</v>
      </c>
      <c r="J1210" t="s">
        <v>883</v>
      </c>
      <c r="K1210" t="s">
        <v>828</v>
      </c>
      <c r="L1210" t="s">
        <v>606</v>
      </c>
      <c r="M1210">
        <v>491</v>
      </c>
      <c r="N1210">
        <v>6046</v>
      </c>
      <c r="O1210">
        <v>3810</v>
      </c>
      <c r="P1210">
        <v>178</v>
      </c>
      <c r="Q1210">
        <v>10</v>
      </c>
      <c r="R1210">
        <v>0</v>
      </c>
      <c r="S1210">
        <v>10535</v>
      </c>
      <c r="T1210">
        <v>0</v>
      </c>
      <c r="U1210">
        <v>10535</v>
      </c>
      <c r="V1210">
        <v>0</v>
      </c>
    </row>
    <row r="1211" spans="1:22" x14ac:dyDescent="0.3">
      <c r="A1211">
        <v>202223</v>
      </c>
      <c r="B1211" t="s">
        <v>820</v>
      </c>
      <c r="C1211" t="s">
        <v>821</v>
      </c>
      <c r="D1211" t="s">
        <v>822</v>
      </c>
      <c r="E1211" t="s">
        <v>823</v>
      </c>
      <c r="F1211" t="s">
        <v>824</v>
      </c>
      <c r="G1211" t="s">
        <v>825</v>
      </c>
      <c r="H1211" t="s">
        <v>882</v>
      </c>
      <c r="I1211">
        <v>304</v>
      </c>
      <c r="J1211" t="s">
        <v>883</v>
      </c>
      <c r="K1211" t="s">
        <v>828</v>
      </c>
      <c r="L1211" t="s">
        <v>606</v>
      </c>
      <c r="M1211">
        <v>501</v>
      </c>
      <c r="N1211">
        <v>5966</v>
      </c>
      <c r="O1211">
        <v>3841</v>
      </c>
      <c r="P1211">
        <v>202</v>
      </c>
      <c r="Q1211">
        <v>24</v>
      </c>
      <c r="R1211">
        <v>0</v>
      </c>
      <c r="S1211">
        <v>10535</v>
      </c>
      <c r="T1211">
        <v>0</v>
      </c>
      <c r="U1211">
        <v>10535</v>
      </c>
      <c r="V1211">
        <v>0</v>
      </c>
    </row>
    <row r="1212" spans="1:22" x14ac:dyDescent="0.3">
      <c r="A1212">
        <v>202324</v>
      </c>
      <c r="B1212" t="s">
        <v>820</v>
      </c>
      <c r="C1212" t="s">
        <v>821</v>
      </c>
      <c r="D1212" t="s">
        <v>822</v>
      </c>
      <c r="E1212" t="s">
        <v>823</v>
      </c>
      <c r="F1212" t="s">
        <v>824</v>
      </c>
      <c r="G1212" t="s">
        <v>825</v>
      </c>
      <c r="H1212" t="s">
        <v>882</v>
      </c>
      <c r="I1212">
        <v>304</v>
      </c>
      <c r="J1212" t="s">
        <v>883</v>
      </c>
      <c r="K1212" t="s">
        <v>828</v>
      </c>
      <c r="L1212" t="s">
        <v>606</v>
      </c>
      <c r="M1212">
        <v>375</v>
      </c>
      <c r="N1212">
        <v>4463</v>
      </c>
      <c r="O1212">
        <v>2873</v>
      </c>
      <c r="P1212">
        <v>151</v>
      </c>
      <c r="Q1212">
        <v>18</v>
      </c>
      <c r="R1212">
        <v>693</v>
      </c>
      <c r="S1212">
        <v>8572</v>
      </c>
      <c r="T1212">
        <v>0</v>
      </c>
      <c r="U1212">
        <v>8572</v>
      </c>
      <c r="V1212">
        <v>0</v>
      </c>
    </row>
    <row r="1213" spans="1:22" x14ac:dyDescent="0.3">
      <c r="A1213">
        <v>202122</v>
      </c>
      <c r="B1213" t="s">
        <v>820</v>
      </c>
      <c r="C1213" t="s">
        <v>821</v>
      </c>
      <c r="D1213" t="s">
        <v>822</v>
      </c>
      <c r="E1213" t="s">
        <v>823</v>
      </c>
      <c r="F1213" t="s">
        <v>824</v>
      </c>
      <c r="G1213" t="s">
        <v>825</v>
      </c>
      <c r="H1213" t="s">
        <v>882</v>
      </c>
      <c r="I1213">
        <v>304</v>
      </c>
      <c r="J1213" t="s">
        <v>883</v>
      </c>
      <c r="K1213" t="s">
        <v>828</v>
      </c>
      <c r="L1213" t="s">
        <v>609</v>
      </c>
      <c r="M1213" t="s">
        <v>829</v>
      </c>
      <c r="N1213" t="s">
        <v>829</v>
      </c>
      <c r="O1213" t="s">
        <v>829</v>
      </c>
      <c r="P1213" t="s">
        <v>829</v>
      </c>
      <c r="Q1213">
        <v>0</v>
      </c>
      <c r="R1213" t="s">
        <v>829</v>
      </c>
      <c r="S1213">
        <v>0</v>
      </c>
      <c r="T1213">
        <v>0</v>
      </c>
      <c r="U1213">
        <v>0</v>
      </c>
      <c r="V1213">
        <v>0</v>
      </c>
    </row>
    <row r="1214" spans="1:22" x14ac:dyDescent="0.3">
      <c r="A1214">
        <v>202223</v>
      </c>
      <c r="B1214" t="s">
        <v>820</v>
      </c>
      <c r="C1214" t="s">
        <v>821</v>
      </c>
      <c r="D1214" t="s">
        <v>822</v>
      </c>
      <c r="E1214" t="s">
        <v>823</v>
      </c>
      <c r="F1214" t="s">
        <v>824</v>
      </c>
      <c r="G1214" t="s">
        <v>825</v>
      </c>
      <c r="H1214" t="s">
        <v>882</v>
      </c>
      <c r="I1214">
        <v>304</v>
      </c>
      <c r="J1214" t="s">
        <v>883</v>
      </c>
      <c r="K1214" t="s">
        <v>828</v>
      </c>
      <c r="L1214" t="s">
        <v>609</v>
      </c>
      <c r="M1214" t="s">
        <v>829</v>
      </c>
      <c r="N1214" t="s">
        <v>829</v>
      </c>
      <c r="O1214" t="s">
        <v>829</v>
      </c>
      <c r="P1214" t="s">
        <v>829</v>
      </c>
      <c r="Q1214">
        <v>0</v>
      </c>
      <c r="R1214" t="s">
        <v>829</v>
      </c>
      <c r="S1214">
        <v>0</v>
      </c>
      <c r="T1214">
        <v>0</v>
      </c>
      <c r="U1214">
        <v>0</v>
      </c>
      <c r="V1214">
        <v>0</v>
      </c>
    </row>
    <row r="1215" spans="1:22" x14ac:dyDescent="0.3">
      <c r="A1215">
        <v>202122</v>
      </c>
      <c r="B1215" t="s">
        <v>820</v>
      </c>
      <c r="C1215" t="s">
        <v>821</v>
      </c>
      <c r="D1215" t="s">
        <v>822</v>
      </c>
      <c r="E1215" t="s">
        <v>823</v>
      </c>
      <c r="F1215" t="s">
        <v>824</v>
      </c>
      <c r="G1215" t="s">
        <v>825</v>
      </c>
      <c r="H1215" t="s">
        <v>882</v>
      </c>
      <c r="I1215">
        <v>304</v>
      </c>
      <c r="J1215" t="s">
        <v>883</v>
      </c>
      <c r="K1215" t="s">
        <v>828</v>
      </c>
      <c r="L1215" t="s">
        <v>830</v>
      </c>
      <c r="M1215">
        <v>71761</v>
      </c>
      <c r="N1215">
        <v>883892</v>
      </c>
      <c r="O1215">
        <v>557093</v>
      </c>
      <c r="P1215">
        <v>26063</v>
      </c>
      <c r="Q1215">
        <v>1425</v>
      </c>
      <c r="R1215">
        <v>0</v>
      </c>
      <c r="S1215">
        <v>1540234</v>
      </c>
      <c r="T1215">
        <v>0</v>
      </c>
      <c r="U1215">
        <v>1540234</v>
      </c>
      <c r="V1215">
        <v>18</v>
      </c>
    </row>
    <row r="1216" spans="1:22" x14ac:dyDescent="0.3">
      <c r="A1216">
        <v>202223</v>
      </c>
      <c r="B1216" t="s">
        <v>820</v>
      </c>
      <c r="C1216" t="s">
        <v>821</v>
      </c>
      <c r="D1216" t="s">
        <v>822</v>
      </c>
      <c r="E1216" t="s">
        <v>823</v>
      </c>
      <c r="F1216" t="s">
        <v>824</v>
      </c>
      <c r="G1216" t="s">
        <v>825</v>
      </c>
      <c r="H1216" t="s">
        <v>882</v>
      </c>
      <c r="I1216">
        <v>304</v>
      </c>
      <c r="J1216" t="s">
        <v>883</v>
      </c>
      <c r="K1216" t="s">
        <v>828</v>
      </c>
      <c r="L1216" t="s">
        <v>830</v>
      </c>
      <c r="M1216">
        <v>91488</v>
      </c>
      <c r="N1216">
        <v>1089620</v>
      </c>
      <c r="O1216">
        <v>701533</v>
      </c>
      <c r="P1216">
        <v>36830</v>
      </c>
      <c r="Q1216">
        <v>4468</v>
      </c>
      <c r="R1216">
        <v>0</v>
      </c>
      <c r="S1216">
        <v>1923939</v>
      </c>
      <c r="T1216">
        <v>50724</v>
      </c>
      <c r="U1216">
        <v>1873215</v>
      </c>
      <c r="V1216">
        <v>22</v>
      </c>
    </row>
    <row r="1217" spans="1:22" x14ac:dyDescent="0.3">
      <c r="A1217">
        <v>202324</v>
      </c>
      <c r="B1217" t="s">
        <v>820</v>
      </c>
      <c r="C1217" t="s">
        <v>821</v>
      </c>
      <c r="D1217" t="s">
        <v>822</v>
      </c>
      <c r="E1217" t="s">
        <v>823</v>
      </c>
      <c r="F1217" t="s">
        <v>824</v>
      </c>
      <c r="G1217" t="s">
        <v>825</v>
      </c>
      <c r="H1217" t="s">
        <v>882</v>
      </c>
      <c r="I1217">
        <v>304</v>
      </c>
      <c r="J1217" t="s">
        <v>883</v>
      </c>
      <c r="K1217" t="s">
        <v>828</v>
      </c>
      <c r="L1217" t="s">
        <v>830</v>
      </c>
      <c r="M1217">
        <v>153186</v>
      </c>
      <c r="N1217">
        <v>1824435</v>
      </c>
      <c r="O1217">
        <v>1174632</v>
      </c>
      <c r="P1217">
        <v>61667</v>
      </c>
      <c r="Q1217">
        <v>7481</v>
      </c>
      <c r="R1217">
        <v>283275</v>
      </c>
      <c r="S1217">
        <v>3504676</v>
      </c>
      <c r="T1217">
        <v>0</v>
      </c>
      <c r="U1217">
        <v>3504676</v>
      </c>
      <c r="V1217">
        <v>43</v>
      </c>
    </row>
    <row r="1218" spans="1:22" x14ac:dyDescent="0.3">
      <c r="A1218">
        <v>202122</v>
      </c>
      <c r="B1218" t="s">
        <v>820</v>
      </c>
      <c r="C1218" t="s">
        <v>821</v>
      </c>
      <c r="D1218" t="s">
        <v>822</v>
      </c>
      <c r="E1218" t="s">
        <v>823</v>
      </c>
      <c r="F1218" t="s">
        <v>824</v>
      </c>
      <c r="G1218" t="s">
        <v>825</v>
      </c>
      <c r="H1218" t="s">
        <v>882</v>
      </c>
      <c r="I1218">
        <v>304</v>
      </c>
      <c r="J1218" t="s">
        <v>883</v>
      </c>
      <c r="K1218" t="s">
        <v>828</v>
      </c>
      <c r="L1218" t="s">
        <v>537</v>
      </c>
      <c r="M1218">
        <v>104214</v>
      </c>
      <c r="N1218">
        <v>1545807</v>
      </c>
      <c r="O1218">
        <v>3381287</v>
      </c>
      <c r="P1218">
        <v>17721655</v>
      </c>
      <c r="Q1218">
        <v>0</v>
      </c>
      <c r="R1218">
        <v>3808401</v>
      </c>
      <c r="S1218">
        <v>26561365</v>
      </c>
      <c r="T1218">
        <v>0</v>
      </c>
      <c r="U1218">
        <v>26561365</v>
      </c>
      <c r="V1218">
        <v>308</v>
      </c>
    </row>
    <row r="1219" spans="1:22" x14ac:dyDescent="0.3">
      <c r="A1219">
        <v>202223</v>
      </c>
      <c r="B1219" t="s">
        <v>820</v>
      </c>
      <c r="C1219" t="s">
        <v>821</v>
      </c>
      <c r="D1219" t="s">
        <v>822</v>
      </c>
      <c r="E1219" t="s">
        <v>823</v>
      </c>
      <c r="F1219" t="s">
        <v>824</v>
      </c>
      <c r="G1219" t="s">
        <v>825</v>
      </c>
      <c r="H1219" t="s">
        <v>882</v>
      </c>
      <c r="I1219">
        <v>304</v>
      </c>
      <c r="J1219" t="s">
        <v>883</v>
      </c>
      <c r="K1219" t="s">
        <v>828</v>
      </c>
      <c r="L1219" t="s">
        <v>537</v>
      </c>
      <c r="M1219">
        <v>119936</v>
      </c>
      <c r="N1219">
        <v>1687086</v>
      </c>
      <c r="O1219">
        <v>3730784</v>
      </c>
      <c r="P1219">
        <v>20105125</v>
      </c>
      <c r="Q1219">
        <v>0</v>
      </c>
      <c r="R1219">
        <v>3843594</v>
      </c>
      <c r="S1219">
        <v>29486524</v>
      </c>
      <c r="T1219">
        <v>0</v>
      </c>
      <c r="U1219">
        <v>29486524</v>
      </c>
      <c r="V1219">
        <v>346</v>
      </c>
    </row>
    <row r="1220" spans="1:22" x14ac:dyDescent="0.3">
      <c r="A1220">
        <v>202324</v>
      </c>
      <c r="B1220" t="s">
        <v>820</v>
      </c>
      <c r="C1220" t="s">
        <v>821</v>
      </c>
      <c r="D1220" t="s">
        <v>822</v>
      </c>
      <c r="E1220" t="s">
        <v>823</v>
      </c>
      <c r="F1220" t="s">
        <v>824</v>
      </c>
      <c r="G1220" t="s">
        <v>825</v>
      </c>
      <c r="H1220" t="s">
        <v>882</v>
      </c>
      <c r="I1220">
        <v>304</v>
      </c>
      <c r="J1220" t="s">
        <v>883</v>
      </c>
      <c r="K1220" t="s">
        <v>828</v>
      </c>
      <c r="L1220" t="s">
        <v>537</v>
      </c>
      <c r="M1220">
        <v>116720</v>
      </c>
      <c r="N1220">
        <v>1714728</v>
      </c>
      <c r="O1220">
        <v>3832673</v>
      </c>
      <c r="P1220">
        <v>21111504</v>
      </c>
      <c r="Q1220">
        <v>0</v>
      </c>
      <c r="R1220">
        <v>6909590</v>
      </c>
      <c r="S1220">
        <v>33685215</v>
      </c>
      <c r="T1220">
        <v>0</v>
      </c>
      <c r="U1220">
        <v>33685215</v>
      </c>
      <c r="V1220">
        <v>415</v>
      </c>
    </row>
    <row r="1221" spans="1:22" x14ac:dyDescent="0.3">
      <c r="A1221">
        <v>202122</v>
      </c>
      <c r="B1221" t="s">
        <v>820</v>
      </c>
      <c r="C1221" t="s">
        <v>821</v>
      </c>
      <c r="D1221" t="s">
        <v>822</v>
      </c>
      <c r="E1221" t="s">
        <v>823</v>
      </c>
      <c r="F1221" t="s">
        <v>824</v>
      </c>
      <c r="G1221" t="s">
        <v>825</v>
      </c>
      <c r="H1221" t="s">
        <v>882</v>
      </c>
      <c r="I1221">
        <v>304</v>
      </c>
      <c r="J1221" t="s">
        <v>883</v>
      </c>
      <c r="K1221" t="s">
        <v>828</v>
      </c>
      <c r="L1221" t="s">
        <v>572</v>
      </c>
      <c r="M1221">
        <v>84484</v>
      </c>
      <c r="N1221">
        <v>1040600</v>
      </c>
      <c r="O1221">
        <v>655862</v>
      </c>
      <c r="P1221">
        <v>8903054</v>
      </c>
      <c r="Q1221">
        <v>1677</v>
      </c>
      <c r="R1221">
        <v>0</v>
      </c>
      <c r="S1221">
        <v>10685676</v>
      </c>
      <c r="T1221">
        <v>0</v>
      </c>
      <c r="U1221">
        <v>10685676</v>
      </c>
      <c r="V1221">
        <v>124</v>
      </c>
    </row>
    <row r="1222" spans="1:22" x14ac:dyDescent="0.3">
      <c r="A1222">
        <v>202223</v>
      </c>
      <c r="B1222" t="s">
        <v>820</v>
      </c>
      <c r="C1222" t="s">
        <v>821</v>
      </c>
      <c r="D1222" t="s">
        <v>822</v>
      </c>
      <c r="E1222" t="s">
        <v>823</v>
      </c>
      <c r="F1222" t="s">
        <v>824</v>
      </c>
      <c r="G1222" t="s">
        <v>825</v>
      </c>
      <c r="H1222" t="s">
        <v>882</v>
      </c>
      <c r="I1222">
        <v>304</v>
      </c>
      <c r="J1222" t="s">
        <v>883</v>
      </c>
      <c r="K1222" t="s">
        <v>828</v>
      </c>
      <c r="L1222" t="s">
        <v>572</v>
      </c>
      <c r="M1222">
        <v>75891</v>
      </c>
      <c r="N1222">
        <v>903859</v>
      </c>
      <c r="O1222">
        <v>581934</v>
      </c>
      <c r="P1222">
        <v>9891631</v>
      </c>
      <c r="Q1222">
        <v>3706</v>
      </c>
      <c r="R1222">
        <v>0</v>
      </c>
      <c r="S1222">
        <v>11457022</v>
      </c>
      <c r="T1222">
        <v>160020</v>
      </c>
      <c r="U1222">
        <v>11297001</v>
      </c>
      <c r="V1222">
        <v>133</v>
      </c>
    </row>
    <row r="1223" spans="1:22" x14ac:dyDescent="0.3">
      <c r="A1223">
        <v>202324</v>
      </c>
      <c r="B1223" t="s">
        <v>820</v>
      </c>
      <c r="C1223" t="s">
        <v>821</v>
      </c>
      <c r="D1223" t="s">
        <v>822</v>
      </c>
      <c r="E1223" t="s">
        <v>823</v>
      </c>
      <c r="F1223" t="s">
        <v>824</v>
      </c>
      <c r="G1223" t="s">
        <v>825</v>
      </c>
      <c r="H1223" t="s">
        <v>882</v>
      </c>
      <c r="I1223">
        <v>304</v>
      </c>
      <c r="J1223" t="s">
        <v>883</v>
      </c>
      <c r="K1223" t="s">
        <v>828</v>
      </c>
      <c r="L1223" t="s">
        <v>572</v>
      </c>
      <c r="M1223">
        <v>88912</v>
      </c>
      <c r="N1223">
        <v>1119977</v>
      </c>
      <c r="O1223">
        <v>728141</v>
      </c>
      <c r="P1223">
        <v>11800714</v>
      </c>
      <c r="Q1223">
        <v>4590</v>
      </c>
      <c r="R1223">
        <v>174125</v>
      </c>
      <c r="S1223">
        <v>13916459</v>
      </c>
      <c r="T1223">
        <v>0</v>
      </c>
      <c r="U1223">
        <v>13916459</v>
      </c>
      <c r="V1223">
        <v>171</v>
      </c>
    </row>
    <row r="1224" spans="1:22" x14ac:dyDescent="0.3">
      <c r="A1224">
        <v>202122</v>
      </c>
      <c r="B1224" t="s">
        <v>820</v>
      </c>
      <c r="C1224" t="s">
        <v>821</v>
      </c>
      <c r="D1224" t="s">
        <v>822</v>
      </c>
      <c r="E1224" t="s">
        <v>823</v>
      </c>
      <c r="F1224" t="s">
        <v>824</v>
      </c>
      <c r="G1224" t="s">
        <v>825</v>
      </c>
      <c r="H1224" t="s">
        <v>882</v>
      </c>
      <c r="I1224">
        <v>304</v>
      </c>
      <c r="J1224" t="s">
        <v>883</v>
      </c>
      <c r="K1224" t="s">
        <v>828</v>
      </c>
      <c r="L1224" t="s">
        <v>539</v>
      </c>
      <c r="M1224">
        <v>0</v>
      </c>
      <c r="N1224">
        <v>111915</v>
      </c>
      <c r="O1224">
        <v>8085</v>
      </c>
      <c r="P1224" t="s">
        <v>829</v>
      </c>
      <c r="Q1224" t="s">
        <v>829</v>
      </c>
      <c r="R1224" t="s">
        <v>829</v>
      </c>
      <c r="S1224">
        <v>120000</v>
      </c>
      <c r="T1224">
        <v>0</v>
      </c>
      <c r="U1224">
        <v>120000</v>
      </c>
      <c r="V1224">
        <v>1</v>
      </c>
    </row>
    <row r="1225" spans="1:22" x14ac:dyDescent="0.3">
      <c r="A1225">
        <v>202223</v>
      </c>
      <c r="B1225" t="s">
        <v>820</v>
      </c>
      <c r="C1225" t="s">
        <v>821</v>
      </c>
      <c r="D1225" t="s">
        <v>822</v>
      </c>
      <c r="E1225" t="s">
        <v>823</v>
      </c>
      <c r="F1225" t="s">
        <v>824</v>
      </c>
      <c r="G1225" t="s">
        <v>825</v>
      </c>
      <c r="H1225" t="s">
        <v>882</v>
      </c>
      <c r="I1225">
        <v>304</v>
      </c>
      <c r="J1225" t="s">
        <v>883</v>
      </c>
      <c r="K1225" t="s">
        <v>828</v>
      </c>
      <c r="L1225" t="s">
        <v>539</v>
      </c>
      <c r="M1225">
        <v>0</v>
      </c>
      <c r="N1225">
        <v>120000</v>
      </c>
      <c r="O1225">
        <v>0</v>
      </c>
      <c r="P1225" t="s">
        <v>829</v>
      </c>
      <c r="Q1225" t="s">
        <v>829</v>
      </c>
      <c r="R1225" t="s">
        <v>829</v>
      </c>
      <c r="S1225">
        <v>120000</v>
      </c>
      <c r="T1225">
        <v>0</v>
      </c>
      <c r="U1225">
        <v>120000</v>
      </c>
      <c r="V1225">
        <v>1</v>
      </c>
    </row>
    <row r="1226" spans="1:22" x14ac:dyDescent="0.3">
      <c r="A1226">
        <v>202324</v>
      </c>
      <c r="B1226" t="s">
        <v>820</v>
      </c>
      <c r="C1226" t="s">
        <v>821</v>
      </c>
      <c r="D1226" t="s">
        <v>822</v>
      </c>
      <c r="E1226" t="s">
        <v>823</v>
      </c>
      <c r="F1226" t="s">
        <v>824</v>
      </c>
      <c r="G1226" t="s">
        <v>825</v>
      </c>
      <c r="H1226" t="s">
        <v>882</v>
      </c>
      <c r="I1226">
        <v>304</v>
      </c>
      <c r="J1226" t="s">
        <v>883</v>
      </c>
      <c r="K1226" t="s">
        <v>828</v>
      </c>
      <c r="L1226" t="s">
        <v>539</v>
      </c>
      <c r="M1226">
        <v>0</v>
      </c>
      <c r="N1226">
        <v>0</v>
      </c>
      <c r="O1226">
        <v>0</v>
      </c>
      <c r="P1226" t="s">
        <v>829</v>
      </c>
      <c r="Q1226" t="s">
        <v>829</v>
      </c>
      <c r="R1226" t="s">
        <v>829</v>
      </c>
      <c r="S1226">
        <v>0</v>
      </c>
      <c r="T1226">
        <v>0</v>
      </c>
      <c r="U1226">
        <v>0</v>
      </c>
      <c r="V1226">
        <v>0</v>
      </c>
    </row>
    <row r="1227" spans="1:22" x14ac:dyDescent="0.3">
      <c r="A1227">
        <v>202122</v>
      </c>
      <c r="B1227" t="s">
        <v>820</v>
      </c>
      <c r="C1227" t="s">
        <v>821</v>
      </c>
      <c r="D1227" t="s">
        <v>822</v>
      </c>
      <c r="E1227" t="s">
        <v>823</v>
      </c>
      <c r="F1227" t="s">
        <v>824</v>
      </c>
      <c r="G1227" t="s">
        <v>825</v>
      </c>
      <c r="H1227" t="s">
        <v>882</v>
      </c>
      <c r="I1227">
        <v>304</v>
      </c>
      <c r="J1227" t="s">
        <v>883</v>
      </c>
      <c r="K1227" t="s">
        <v>828</v>
      </c>
      <c r="L1227" t="s">
        <v>541</v>
      </c>
      <c r="M1227">
        <v>169176</v>
      </c>
      <c r="N1227">
        <v>2083771</v>
      </c>
      <c r="O1227">
        <v>1313345</v>
      </c>
      <c r="P1227">
        <v>61444</v>
      </c>
      <c r="Q1227">
        <v>3359</v>
      </c>
      <c r="R1227">
        <v>0</v>
      </c>
      <c r="S1227">
        <v>3631094</v>
      </c>
      <c r="T1227">
        <v>259278</v>
      </c>
      <c r="U1227">
        <v>3371816</v>
      </c>
      <c r="V1227">
        <v>39</v>
      </c>
    </row>
    <row r="1228" spans="1:22" x14ac:dyDescent="0.3">
      <c r="A1228">
        <v>202223</v>
      </c>
      <c r="B1228" t="s">
        <v>820</v>
      </c>
      <c r="C1228" t="s">
        <v>821</v>
      </c>
      <c r="D1228" t="s">
        <v>822</v>
      </c>
      <c r="E1228" t="s">
        <v>823</v>
      </c>
      <c r="F1228" t="s">
        <v>824</v>
      </c>
      <c r="G1228" t="s">
        <v>825</v>
      </c>
      <c r="H1228" t="s">
        <v>882</v>
      </c>
      <c r="I1228">
        <v>304</v>
      </c>
      <c r="J1228" t="s">
        <v>883</v>
      </c>
      <c r="K1228" t="s">
        <v>828</v>
      </c>
      <c r="L1228" t="s">
        <v>541</v>
      </c>
      <c r="M1228">
        <v>125097</v>
      </c>
      <c r="N1228">
        <v>1489894</v>
      </c>
      <c r="O1228">
        <v>959243</v>
      </c>
      <c r="P1228">
        <v>50359</v>
      </c>
      <c r="Q1228">
        <v>6110</v>
      </c>
      <c r="R1228">
        <v>0</v>
      </c>
      <c r="S1228">
        <v>2630703</v>
      </c>
      <c r="T1228">
        <v>16714</v>
      </c>
      <c r="U1228">
        <v>2613989</v>
      </c>
      <c r="V1228">
        <v>31</v>
      </c>
    </row>
    <row r="1229" spans="1:22" x14ac:dyDescent="0.3">
      <c r="A1229">
        <v>202324</v>
      </c>
      <c r="B1229" t="s">
        <v>820</v>
      </c>
      <c r="C1229" t="s">
        <v>821</v>
      </c>
      <c r="D1229" t="s">
        <v>822</v>
      </c>
      <c r="E1229" t="s">
        <v>823</v>
      </c>
      <c r="F1229" t="s">
        <v>824</v>
      </c>
      <c r="G1229" t="s">
        <v>825</v>
      </c>
      <c r="H1229" t="s">
        <v>882</v>
      </c>
      <c r="I1229">
        <v>304</v>
      </c>
      <c r="J1229" t="s">
        <v>883</v>
      </c>
      <c r="K1229" t="s">
        <v>828</v>
      </c>
      <c r="L1229" t="s">
        <v>541</v>
      </c>
      <c r="M1229">
        <v>73118</v>
      </c>
      <c r="N1229">
        <v>921024</v>
      </c>
      <c r="O1229">
        <v>598794</v>
      </c>
      <c r="P1229">
        <v>25692</v>
      </c>
      <c r="Q1229">
        <v>3775</v>
      </c>
      <c r="R1229">
        <v>143193</v>
      </c>
      <c r="S1229">
        <v>1765596</v>
      </c>
      <c r="T1229">
        <v>0</v>
      </c>
      <c r="U1229">
        <v>1765596</v>
      </c>
      <c r="V1229">
        <v>22</v>
      </c>
    </row>
    <row r="1230" spans="1:22" x14ac:dyDescent="0.3">
      <c r="A1230">
        <v>202122</v>
      </c>
      <c r="B1230" t="s">
        <v>820</v>
      </c>
      <c r="C1230" t="s">
        <v>821</v>
      </c>
      <c r="D1230" t="s">
        <v>822</v>
      </c>
      <c r="E1230" t="s">
        <v>823</v>
      </c>
      <c r="F1230" t="s">
        <v>824</v>
      </c>
      <c r="G1230" t="s">
        <v>825</v>
      </c>
      <c r="H1230" t="s">
        <v>882</v>
      </c>
      <c r="I1230">
        <v>304</v>
      </c>
      <c r="J1230" t="s">
        <v>883</v>
      </c>
      <c r="K1230" t="s">
        <v>828</v>
      </c>
      <c r="L1230" t="s">
        <v>831</v>
      </c>
      <c r="M1230" t="s">
        <v>829</v>
      </c>
      <c r="N1230" t="s">
        <v>829</v>
      </c>
      <c r="O1230" t="s">
        <v>829</v>
      </c>
      <c r="P1230">
        <v>0</v>
      </c>
      <c r="Q1230">
        <v>0</v>
      </c>
      <c r="R1230" t="s">
        <v>829</v>
      </c>
      <c r="S1230">
        <v>0</v>
      </c>
      <c r="T1230">
        <v>0</v>
      </c>
      <c r="U1230">
        <v>0</v>
      </c>
      <c r="V1230">
        <v>0</v>
      </c>
    </row>
    <row r="1231" spans="1:22" x14ac:dyDescent="0.3">
      <c r="A1231">
        <v>202223</v>
      </c>
      <c r="B1231" t="s">
        <v>820</v>
      </c>
      <c r="C1231" t="s">
        <v>821</v>
      </c>
      <c r="D1231" t="s">
        <v>822</v>
      </c>
      <c r="E1231" t="s">
        <v>823</v>
      </c>
      <c r="F1231" t="s">
        <v>824</v>
      </c>
      <c r="G1231" t="s">
        <v>825</v>
      </c>
      <c r="H1231" t="s">
        <v>882</v>
      </c>
      <c r="I1231">
        <v>304</v>
      </c>
      <c r="J1231" t="s">
        <v>883</v>
      </c>
      <c r="K1231" t="s">
        <v>828</v>
      </c>
      <c r="L1231" t="s">
        <v>831</v>
      </c>
      <c r="M1231" t="s">
        <v>829</v>
      </c>
      <c r="N1231" t="s">
        <v>829</v>
      </c>
      <c r="O1231" t="s">
        <v>829</v>
      </c>
      <c r="P1231">
        <v>0</v>
      </c>
      <c r="Q1231">
        <v>0</v>
      </c>
      <c r="R1231" t="s">
        <v>829</v>
      </c>
      <c r="S1231">
        <v>0</v>
      </c>
      <c r="T1231">
        <v>0</v>
      </c>
      <c r="U1231">
        <v>0</v>
      </c>
      <c r="V1231">
        <v>0</v>
      </c>
    </row>
    <row r="1232" spans="1:22" x14ac:dyDescent="0.3">
      <c r="A1232">
        <v>202324</v>
      </c>
      <c r="B1232" t="s">
        <v>820</v>
      </c>
      <c r="C1232" t="s">
        <v>821</v>
      </c>
      <c r="D1232" t="s">
        <v>822</v>
      </c>
      <c r="E1232" t="s">
        <v>823</v>
      </c>
      <c r="F1232" t="s">
        <v>824</v>
      </c>
      <c r="G1232" t="s">
        <v>825</v>
      </c>
      <c r="H1232" t="s">
        <v>882</v>
      </c>
      <c r="I1232">
        <v>304</v>
      </c>
      <c r="J1232" t="s">
        <v>883</v>
      </c>
      <c r="K1232" t="s">
        <v>828</v>
      </c>
      <c r="L1232" t="s">
        <v>831</v>
      </c>
      <c r="M1232" t="s">
        <v>829</v>
      </c>
      <c r="N1232" t="s">
        <v>829</v>
      </c>
      <c r="O1232" t="s">
        <v>829</v>
      </c>
      <c r="P1232">
        <v>0</v>
      </c>
      <c r="Q1232">
        <v>0</v>
      </c>
      <c r="R1232" t="s">
        <v>829</v>
      </c>
      <c r="S1232">
        <v>0</v>
      </c>
      <c r="T1232">
        <v>0</v>
      </c>
      <c r="U1232">
        <v>0</v>
      </c>
      <c r="V1232">
        <v>0</v>
      </c>
    </row>
    <row r="1233" spans="1:22" x14ac:dyDescent="0.3">
      <c r="A1233">
        <v>202122</v>
      </c>
      <c r="B1233" t="s">
        <v>820</v>
      </c>
      <c r="C1233" t="s">
        <v>821</v>
      </c>
      <c r="D1233" t="s">
        <v>822</v>
      </c>
      <c r="E1233" t="s">
        <v>823</v>
      </c>
      <c r="F1233" t="s">
        <v>824</v>
      </c>
      <c r="G1233" t="s">
        <v>825</v>
      </c>
      <c r="H1233" t="s">
        <v>882</v>
      </c>
      <c r="I1233">
        <v>304</v>
      </c>
      <c r="J1233" t="s">
        <v>883</v>
      </c>
      <c r="K1233" t="s">
        <v>828</v>
      </c>
      <c r="L1233" t="s">
        <v>832</v>
      </c>
      <c r="M1233">
        <v>21566</v>
      </c>
      <c r="N1233">
        <v>256490</v>
      </c>
      <c r="O1233">
        <v>77747</v>
      </c>
      <c r="P1233">
        <v>3277</v>
      </c>
      <c r="Q1233">
        <v>106777</v>
      </c>
      <c r="R1233">
        <v>0</v>
      </c>
      <c r="S1233">
        <v>465857</v>
      </c>
      <c r="T1233">
        <v>180203</v>
      </c>
      <c r="U1233">
        <v>285654</v>
      </c>
      <c r="V1233">
        <v>3</v>
      </c>
    </row>
    <row r="1234" spans="1:22" x14ac:dyDescent="0.3">
      <c r="A1234">
        <v>202223</v>
      </c>
      <c r="B1234" t="s">
        <v>820</v>
      </c>
      <c r="C1234" t="s">
        <v>821</v>
      </c>
      <c r="D1234" t="s">
        <v>822</v>
      </c>
      <c r="E1234" t="s">
        <v>823</v>
      </c>
      <c r="F1234" t="s">
        <v>824</v>
      </c>
      <c r="G1234" t="s">
        <v>825</v>
      </c>
      <c r="H1234" t="s">
        <v>882</v>
      </c>
      <c r="I1234">
        <v>304</v>
      </c>
      <c r="J1234" t="s">
        <v>883</v>
      </c>
      <c r="K1234" t="s">
        <v>828</v>
      </c>
      <c r="L1234" t="s">
        <v>832</v>
      </c>
      <c r="M1234">
        <v>18383</v>
      </c>
      <c r="N1234">
        <v>208371</v>
      </c>
      <c r="O1234">
        <v>26135</v>
      </c>
      <c r="P1234">
        <v>879</v>
      </c>
      <c r="Q1234">
        <v>59135</v>
      </c>
      <c r="R1234">
        <v>0</v>
      </c>
      <c r="S1234">
        <v>312904</v>
      </c>
      <c r="T1234">
        <v>0</v>
      </c>
      <c r="U1234">
        <v>312904</v>
      </c>
      <c r="V1234">
        <v>4</v>
      </c>
    </row>
    <row r="1235" spans="1:22" x14ac:dyDescent="0.3">
      <c r="A1235">
        <v>202324</v>
      </c>
      <c r="B1235" t="s">
        <v>820</v>
      </c>
      <c r="C1235" t="s">
        <v>821</v>
      </c>
      <c r="D1235" t="s">
        <v>822</v>
      </c>
      <c r="E1235" t="s">
        <v>823</v>
      </c>
      <c r="F1235" t="s">
        <v>824</v>
      </c>
      <c r="G1235" t="s">
        <v>825</v>
      </c>
      <c r="H1235" t="s">
        <v>882</v>
      </c>
      <c r="I1235">
        <v>304</v>
      </c>
      <c r="J1235" t="s">
        <v>883</v>
      </c>
      <c r="K1235" t="s">
        <v>828</v>
      </c>
      <c r="L1235" t="s">
        <v>832</v>
      </c>
      <c r="M1235">
        <v>6570</v>
      </c>
      <c r="N1235">
        <v>78869</v>
      </c>
      <c r="O1235">
        <v>7986</v>
      </c>
      <c r="P1235">
        <v>215</v>
      </c>
      <c r="Q1235">
        <v>22469</v>
      </c>
      <c r="R1235">
        <v>2894</v>
      </c>
      <c r="S1235">
        <v>119004</v>
      </c>
      <c r="T1235">
        <v>0</v>
      </c>
      <c r="U1235">
        <v>119004</v>
      </c>
      <c r="V1235">
        <v>1</v>
      </c>
    </row>
    <row r="1236" spans="1:22" x14ac:dyDescent="0.3">
      <c r="A1236">
        <v>202122</v>
      </c>
      <c r="B1236" t="s">
        <v>820</v>
      </c>
      <c r="C1236" t="s">
        <v>821</v>
      </c>
      <c r="D1236" t="s">
        <v>822</v>
      </c>
      <c r="E1236" t="s">
        <v>823</v>
      </c>
      <c r="F1236" t="s">
        <v>824</v>
      </c>
      <c r="G1236" t="s">
        <v>825</v>
      </c>
      <c r="H1236" t="s">
        <v>882</v>
      </c>
      <c r="I1236">
        <v>304</v>
      </c>
      <c r="J1236" t="s">
        <v>883</v>
      </c>
      <c r="K1236" t="s">
        <v>828</v>
      </c>
      <c r="L1236" t="s">
        <v>544</v>
      </c>
      <c r="M1236">
        <v>1483611</v>
      </c>
      <c r="N1236">
        <v>1562906</v>
      </c>
      <c r="O1236">
        <v>985058</v>
      </c>
      <c r="P1236">
        <v>46085</v>
      </c>
      <c r="Q1236">
        <v>2519</v>
      </c>
      <c r="R1236">
        <v>0</v>
      </c>
      <c r="S1236">
        <v>4080180</v>
      </c>
      <c r="T1236">
        <v>142500</v>
      </c>
      <c r="U1236">
        <v>3937680</v>
      </c>
      <c r="V1236">
        <v>46</v>
      </c>
    </row>
    <row r="1237" spans="1:22" x14ac:dyDescent="0.3">
      <c r="A1237">
        <v>202223</v>
      </c>
      <c r="B1237" t="s">
        <v>820</v>
      </c>
      <c r="C1237" t="s">
        <v>821</v>
      </c>
      <c r="D1237" t="s">
        <v>822</v>
      </c>
      <c r="E1237" t="s">
        <v>823</v>
      </c>
      <c r="F1237" t="s">
        <v>824</v>
      </c>
      <c r="G1237" t="s">
        <v>825</v>
      </c>
      <c r="H1237" t="s">
        <v>882</v>
      </c>
      <c r="I1237">
        <v>304</v>
      </c>
      <c r="J1237" t="s">
        <v>883</v>
      </c>
      <c r="K1237" t="s">
        <v>828</v>
      </c>
      <c r="L1237" t="s">
        <v>544</v>
      </c>
      <c r="M1237">
        <v>1480285</v>
      </c>
      <c r="N1237">
        <v>1301125</v>
      </c>
      <c r="O1237">
        <v>837707</v>
      </c>
      <c r="P1237">
        <v>43979</v>
      </c>
      <c r="Q1237">
        <v>5335</v>
      </c>
      <c r="R1237">
        <v>0</v>
      </c>
      <c r="S1237">
        <v>3668430</v>
      </c>
      <c r="T1237">
        <v>142500</v>
      </c>
      <c r="U1237">
        <v>3525930</v>
      </c>
      <c r="V1237">
        <v>41</v>
      </c>
    </row>
    <row r="1238" spans="1:22" x14ac:dyDescent="0.3">
      <c r="A1238">
        <v>202324</v>
      </c>
      <c r="B1238" t="s">
        <v>820</v>
      </c>
      <c r="C1238" t="s">
        <v>821</v>
      </c>
      <c r="D1238" t="s">
        <v>822</v>
      </c>
      <c r="E1238" t="s">
        <v>823</v>
      </c>
      <c r="F1238" t="s">
        <v>824</v>
      </c>
      <c r="G1238" t="s">
        <v>825</v>
      </c>
      <c r="H1238" t="s">
        <v>882</v>
      </c>
      <c r="I1238">
        <v>304</v>
      </c>
      <c r="J1238" t="s">
        <v>883</v>
      </c>
      <c r="K1238" t="s">
        <v>828</v>
      </c>
      <c r="L1238" t="s">
        <v>544</v>
      </c>
      <c r="M1238">
        <v>1320864</v>
      </c>
      <c r="N1238">
        <v>1187514</v>
      </c>
      <c r="O1238">
        <v>772049</v>
      </c>
      <c r="P1238">
        <v>33126</v>
      </c>
      <c r="Q1238">
        <v>4867</v>
      </c>
      <c r="R1238">
        <v>184625</v>
      </c>
      <c r="S1238">
        <v>3503045</v>
      </c>
      <c r="T1238">
        <v>0</v>
      </c>
      <c r="U1238">
        <v>3503045</v>
      </c>
      <c r="V1238">
        <v>43</v>
      </c>
    </row>
    <row r="1239" spans="1:22" x14ac:dyDescent="0.3">
      <c r="A1239">
        <v>202122</v>
      </c>
      <c r="B1239" t="s">
        <v>820</v>
      </c>
      <c r="C1239" t="s">
        <v>821</v>
      </c>
      <c r="D1239" t="s">
        <v>822</v>
      </c>
      <c r="E1239" t="s">
        <v>823</v>
      </c>
      <c r="F1239" t="s">
        <v>824</v>
      </c>
      <c r="G1239" t="s">
        <v>825</v>
      </c>
      <c r="H1239" t="s">
        <v>882</v>
      </c>
      <c r="I1239">
        <v>304</v>
      </c>
      <c r="J1239" t="s">
        <v>883</v>
      </c>
      <c r="K1239" t="s">
        <v>828</v>
      </c>
      <c r="L1239" t="s">
        <v>600</v>
      </c>
      <c r="M1239" t="s">
        <v>829</v>
      </c>
      <c r="N1239" t="s">
        <v>829</v>
      </c>
      <c r="O1239" t="s">
        <v>829</v>
      </c>
      <c r="P1239">
        <v>0</v>
      </c>
      <c r="Q1239">
        <v>0</v>
      </c>
      <c r="R1239" t="s">
        <v>829</v>
      </c>
      <c r="S1239">
        <v>0</v>
      </c>
      <c r="T1239">
        <v>0</v>
      </c>
      <c r="U1239">
        <v>0</v>
      </c>
      <c r="V1239">
        <v>0</v>
      </c>
    </row>
    <row r="1240" spans="1:22" x14ac:dyDescent="0.3">
      <c r="A1240">
        <v>202223</v>
      </c>
      <c r="B1240" t="s">
        <v>820</v>
      </c>
      <c r="C1240" t="s">
        <v>821</v>
      </c>
      <c r="D1240" t="s">
        <v>822</v>
      </c>
      <c r="E1240" t="s">
        <v>823</v>
      </c>
      <c r="F1240" t="s">
        <v>824</v>
      </c>
      <c r="G1240" t="s">
        <v>825</v>
      </c>
      <c r="H1240" t="s">
        <v>882</v>
      </c>
      <c r="I1240">
        <v>304</v>
      </c>
      <c r="J1240" t="s">
        <v>883</v>
      </c>
      <c r="K1240" t="s">
        <v>828</v>
      </c>
      <c r="L1240" t="s">
        <v>600</v>
      </c>
      <c r="M1240" t="s">
        <v>829</v>
      </c>
      <c r="N1240" t="s">
        <v>829</v>
      </c>
      <c r="O1240" t="s">
        <v>829</v>
      </c>
      <c r="P1240">
        <v>0</v>
      </c>
      <c r="Q1240">
        <v>0</v>
      </c>
      <c r="R1240" t="s">
        <v>829</v>
      </c>
      <c r="S1240">
        <v>0</v>
      </c>
      <c r="T1240">
        <v>0</v>
      </c>
      <c r="U1240">
        <v>0</v>
      </c>
      <c r="V1240">
        <v>0</v>
      </c>
    </row>
    <row r="1241" spans="1:22" x14ac:dyDescent="0.3">
      <c r="A1241">
        <v>202324</v>
      </c>
      <c r="B1241" t="s">
        <v>820</v>
      </c>
      <c r="C1241" t="s">
        <v>821</v>
      </c>
      <c r="D1241" t="s">
        <v>822</v>
      </c>
      <c r="E1241" t="s">
        <v>823</v>
      </c>
      <c r="F1241" t="s">
        <v>824</v>
      </c>
      <c r="G1241" t="s">
        <v>825</v>
      </c>
      <c r="H1241" t="s">
        <v>882</v>
      </c>
      <c r="I1241">
        <v>304</v>
      </c>
      <c r="J1241" t="s">
        <v>883</v>
      </c>
      <c r="K1241" t="s">
        <v>828</v>
      </c>
      <c r="L1241" t="s">
        <v>600</v>
      </c>
      <c r="M1241" t="s">
        <v>829</v>
      </c>
      <c r="N1241" t="s">
        <v>829</v>
      </c>
      <c r="O1241" t="s">
        <v>829</v>
      </c>
      <c r="P1241">
        <v>0</v>
      </c>
      <c r="Q1241">
        <v>0</v>
      </c>
      <c r="R1241" t="s">
        <v>829</v>
      </c>
      <c r="S1241">
        <v>0</v>
      </c>
      <c r="T1241">
        <v>0</v>
      </c>
      <c r="U1241">
        <v>0</v>
      </c>
      <c r="V1241">
        <v>0</v>
      </c>
    </row>
    <row r="1242" spans="1:22" x14ac:dyDescent="0.3">
      <c r="A1242">
        <v>202122</v>
      </c>
      <c r="B1242" t="s">
        <v>820</v>
      </c>
      <c r="C1242" t="s">
        <v>821</v>
      </c>
      <c r="D1242" t="s">
        <v>822</v>
      </c>
      <c r="E1242" t="s">
        <v>823</v>
      </c>
      <c r="F1242" t="s">
        <v>824</v>
      </c>
      <c r="G1242" t="s">
        <v>825</v>
      </c>
      <c r="H1242" t="s">
        <v>882</v>
      </c>
      <c r="I1242">
        <v>304</v>
      </c>
      <c r="J1242" t="s">
        <v>883</v>
      </c>
      <c r="K1242" t="s">
        <v>828</v>
      </c>
      <c r="L1242" t="s">
        <v>247</v>
      </c>
      <c r="M1242">
        <v>0</v>
      </c>
      <c r="N1242">
        <v>0</v>
      </c>
      <c r="O1242">
        <v>0</v>
      </c>
      <c r="P1242">
        <v>0</v>
      </c>
      <c r="Q1242">
        <v>0</v>
      </c>
      <c r="R1242">
        <v>0</v>
      </c>
      <c r="S1242">
        <v>0</v>
      </c>
      <c r="T1242">
        <v>0</v>
      </c>
      <c r="U1242">
        <v>0</v>
      </c>
      <c r="V1242">
        <v>0</v>
      </c>
    </row>
    <row r="1243" spans="1:22" x14ac:dyDescent="0.3">
      <c r="A1243">
        <v>202223</v>
      </c>
      <c r="B1243" t="s">
        <v>820</v>
      </c>
      <c r="C1243" t="s">
        <v>821</v>
      </c>
      <c r="D1243" t="s">
        <v>822</v>
      </c>
      <c r="E1243" t="s">
        <v>823</v>
      </c>
      <c r="F1243" t="s">
        <v>824</v>
      </c>
      <c r="G1243" t="s">
        <v>825</v>
      </c>
      <c r="H1243" t="s">
        <v>882</v>
      </c>
      <c r="I1243">
        <v>304</v>
      </c>
      <c r="J1243" t="s">
        <v>883</v>
      </c>
      <c r="K1243" t="s">
        <v>828</v>
      </c>
      <c r="L1243" t="s">
        <v>247</v>
      </c>
      <c r="M1243">
        <v>0</v>
      </c>
      <c r="N1243">
        <v>0</v>
      </c>
      <c r="O1243">
        <v>0</v>
      </c>
      <c r="P1243">
        <v>0</v>
      </c>
      <c r="Q1243">
        <v>0</v>
      </c>
      <c r="R1243">
        <v>0</v>
      </c>
      <c r="S1243">
        <v>0</v>
      </c>
      <c r="T1243">
        <v>0</v>
      </c>
      <c r="U1243">
        <v>0</v>
      </c>
      <c r="V1243">
        <v>0</v>
      </c>
    </row>
    <row r="1244" spans="1:22" x14ac:dyDescent="0.3">
      <c r="A1244">
        <v>202324</v>
      </c>
      <c r="B1244" t="s">
        <v>820</v>
      </c>
      <c r="C1244" t="s">
        <v>821</v>
      </c>
      <c r="D1244" t="s">
        <v>822</v>
      </c>
      <c r="E1244" t="s">
        <v>823</v>
      </c>
      <c r="F1244" t="s">
        <v>824</v>
      </c>
      <c r="G1244" t="s">
        <v>825</v>
      </c>
      <c r="H1244" t="s">
        <v>882</v>
      </c>
      <c r="I1244">
        <v>304</v>
      </c>
      <c r="J1244" t="s">
        <v>883</v>
      </c>
      <c r="K1244" t="s">
        <v>828</v>
      </c>
      <c r="L1244" t="s">
        <v>247</v>
      </c>
      <c r="M1244">
        <v>0</v>
      </c>
      <c r="N1244">
        <v>0</v>
      </c>
      <c r="O1244">
        <v>0</v>
      </c>
      <c r="P1244">
        <v>0</v>
      </c>
      <c r="Q1244">
        <v>0</v>
      </c>
      <c r="R1244">
        <v>0</v>
      </c>
      <c r="S1244">
        <v>0</v>
      </c>
      <c r="T1244">
        <v>0</v>
      </c>
      <c r="U1244">
        <v>0</v>
      </c>
      <c r="V1244">
        <v>0</v>
      </c>
    </row>
    <row r="1245" spans="1:22" x14ac:dyDescent="0.3">
      <c r="A1245">
        <v>202122</v>
      </c>
      <c r="B1245" t="s">
        <v>820</v>
      </c>
      <c r="C1245" t="s">
        <v>821</v>
      </c>
      <c r="D1245" t="s">
        <v>822</v>
      </c>
      <c r="E1245" t="s">
        <v>823</v>
      </c>
      <c r="F1245" t="s">
        <v>824</v>
      </c>
      <c r="G1245" t="s">
        <v>825</v>
      </c>
      <c r="H1245" t="s">
        <v>882</v>
      </c>
      <c r="I1245">
        <v>304</v>
      </c>
      <c r="J1245" t="s">
        <v>883</v>
      </c>
      <c r="K1245" t="s">
        <v>828</v>
      </c>
      <c r="L1245" t="s">
        <v>833</v>
      </c>
      <c r="M1245">
        <v>25621380</v>
      </c>
      <c r="N1245">
        <v>121242784</v>
      </c>
      <c r="O1245">
        <v>25976281</v>
      </c>
      <c r="P1245">
        <v>34265872</v>
      </c>
      <c r="Q1245">
        <v>3239445</v>
      </c>
      <c r="R1245">
        <v>3808401</v>
      </c>
      <c r="S1245">
        <v>214514164</v>
      </c>
      <c r="T1245">
        <v>3516266</v>
      </c>
      <c r="U1245">
        <v>210997898</v>
      </c>
      <c r="V1245" t="s">
        <v>834</v>
      </c>
    </row>
    <row r="1246" spans="1:22" x14ac:dyDescent="0.3">
      <c r="A1246">
        <v>202223</v>
      </c>
      <c r="B1246" t="s">
        <v>820</v>
      </c>
      <c r="C1246" t="s">
        <v>821</v>
      </c>
      <c r="D1246" t="s">
        <v>822</v>
      </c>
      <c r="E1246" t="s">
        <v>823</v>
      </c>
      <c r="F1246" t="s">
        <v>824</v>
      </c>
      <c r="G1246" t="s">
        <v>825</v>
      </c>
      <c r="H1246" t="s">
        <v>882</v>
      </c>
      <c r="I1246">
        <v>304</v>
      </c>
      <c r="J1246" t="s">
        <v>883</v>
      </c>
      <c r="K1246" t="s">
        <v>828</v>
      </c>
      <c r="L1246" t="s">
        <v>833</v>
      </c>
      <c r="M1246">
        <v>25637107</v>
      </c>
      <c r="N1246">
        <v>119534601</v>
      </c>
      <c r="O1246">
        <v>26038139</v>
      </c>
      <c r="P1246">
        <v>37344715</v>
      </c>
      <c r="Q1246">
        <v>3396997</v>
      </c>
      <c r="R1246">
        <v>3843594</v>
      </c>
      <c r="S1246">
        <v>216155152</v>
      </c>
      <c r="T1246">
        <v>4001897</v>
      </c>
      <c r="U1246">
        <v>212153255</v>
      </c>
      <c r="V1246" t="s">
        <v>834</v>
      </c>
    </row>
    <row r="1247" spans="1:22" x14ac:dyDescent="0.3">
      <c r="A1247">
        <v>202324</v>
      </c>
      <c r="B1247" t="s">
        <v>820</v>
      </c>
      <c r="C1247" t="s">
        <v>821</v>
      </c>
      <c r="D1247" t="s">
        <v>822</v>
      </c>
      <c r="E1247" t="s">
        <v>823</v>
      </c>
      <c r="F1247" t="s">
        <v>824</v>
      </c>
      <c r="G1247" t="s">
        <v>825</v>
      </c>
      <c r="H1247" t="s">
        <v>882</v>
      </c>
      <c r="I1247">
        <v>304</v>
      </c>
      <c r="J1247" t="s">
        <v>883</v>
      </c>
      <c r="K1247" t="s">
        <v>828</v>
      </c>
      <c r="L1247" t="s">
        <v>833</v>
      </c>
      <c r="M1247">
        <v>26334813</v>
      </c>
      <c r="N1247">
        <v>123749734</v>
      </c>
      <c r="O1247">
        <v>27210080</v>
      </c>
      <c r="P1247">
        <v>37326905</v>
      </c>
      <c r="Q1247">
        <v>3231306</v>
      </c>
      <c r="R1247">
        <v>7713717</v>
      </c>
      <c r="S1247">
        <v>225926555</v>
      </c>
      <c r="T1247">
        <v>0</v>
      </c>
      <c r="U1247">
        <v>225926555</v>
      </c>
      <c r="V1247" t="s">
        <v>834</v>
      </c>
    </row>
    <row r="1248" spans="1:22" x14ac:dyDescent="0.3">
      <c r="A1248">
        <v>202122</v>
      </c>
      <c r="B1248" t="s">
        <v>820</v>
      </c>
      <c r="C1248" t="s">
        <v>821</v>
      </c>
      <c r="D1248" t="s">
        <v>822</v>
      </c>
      <c r="E1248" t="s">
        <v>823</v>
      </c>
      <c r="F1248" t="s">
        <v>824</v>
      </c>
      <c r="G1248" t="s">
        <v>825</v>
      </c>
      <c r="H1248" t="s">
        <v>882</v>
      </c>
      <c r="I1248">
        <v>304</v>
      </c>
      <c r="J1248" t="s">
        <v>883</v>
      </c>
      <c r="K1248" t="s">
        <v>835</v>
      </c>
      <c r="L1248" t="s">
        <v>836</v>
      </c>
      <c r="M1248" t="s">
        <v>829</v>
      </c>
      <c r="N1248" t="s">
        <v>829</v>
      </c>
      <c r="O1248" t="s">
        <v>829</v>
      </c>
      <c r="P1248" t="s">
        <v>829</v>
      </c>
      <c r="Q1248" t="s">
        <v>829</v>
      </c>
      <c r="R1248" t="s">
        <v>829</v>
      </c>
      <c r="S1248">
        <v>202447247</v>
      </c>
      <c r="T1248" t="s">
        <v>829</v>
      </c>
      <c r="U1248" t="s">
        <v>829</v>
      </c>
      <c r="V1248" t="s">
        <v>834</v>
      </c>
    </row>
    <row r="1249" spans="1:22" x14ac:dyDescent="0.3">
      <c r="A1249">
        <v>202223</v>
      </c>
      <c r="B1249" t="s">
        <v>820</v>
      </c>
      <c r="C1249" t="s">
        <v>821</v>
      </c>
      <c r="D1249" t="s">
        <v>822</v>
      </c>
      <c r="E1249" t="s">
        <v>823</v>
      </c>
      <c r="F1249" t="s">
        <v>824</v>
      </c>
      <c r="G1249" t="s">
        <v>825</v>
      </c>
      <c r="H1249" t="s">
        <v>882</v>
      </c>
      <c r="I1249">
        <v>304</v>
      </c>
      <c r="J1249" t="s">
        <v>883</v>
      </c>
      <c r="K1249" t="s">
        <v>835</v>
      </c>
      <c r="L1249" t="s">
        <v>836</v>
      </c>
      <c r="M1249" t="s">
        <v>829</v>
      </c>
      <c r="N1249" t="s">
        <v>829</v>
      </c>
      <c r="O1249" t="s">
        <v>829</v>
      </c>
      <c r="P1249" t="s">
        <v>829</v>
      </c>
      <c r="Q1249" t="s">
        <v>829</v>
      </c>
      <c r="R1249" t="s">
        <v>829</v>
      </c>
      <c r="S1249">
        <v>209087267</v>
      </c>
      <c r="T1249" t="s">
        <v>829</v>
      </c>
      <c r="U1249" t="s">
        <v>829</v>
      </c>
      <c r="V1249" t="s">
        <v>834</v>
      </c>
    </row>
    <row r="1250" spans="1:22" x14ac:dyDescent="0.3">
      <c r="A1250">
        <v>202324</v>
      </c>
      <c r="B1250" t="s">
        <v>820</v>
      </c>
      <c r="C1250" t="s">
        <v>821</v>
      </c>
      <c r="D1250" t="s">
        <v>822</v>
      </c>
      <c r="E1250" t="s">
        <v>823</v>
      </c>
      <c r="F1250" t="s">
        <v>824</v>
      </c>
      <c r="G1250" t="s">
        <v>825</v>
      </c>
      <c r="H1250" t="s">
        <v>882</v>
      </c>
      <c r="I1250">
        <v>304</v>
      </c>
      <c r="J1250" t="s">
        <v>883</v>
      </c>
      <c r="K1250" t="s">
        <v>835</v>
      </c>
      <c r="L1250" t="s">
        <v>836</v>
      </c>
      <c r="M1250" t="s">
        <v>829</v>
      </c>
      <c r="N1250" t="s">
        <v>829</v>
      </c>
      <c r="O1250" t="s">
        <v>829</v>
      </c>
      <c r="P1250" t="s">
        <v>829</v>
      </c>
      <c r="Q1250" t="s">
        <v>829</v>
      </c>
      <c r="R1250" t="s">
        <v>829</v>
      </c>
      <c r="S1250">
        <v>222104602</v>
      </c>
      <c r="T1250" t="s">
        <v>829</v>
      </c>
      <c r="U1250" t="s">
        <v>829</v>
      </c>
      <c r="V1250" t="s">
        <v>834</v>
      </c>
    </row>
    <row r="1251" spans="1:22" x14ac:dyDescent="0.3">
      <c r="A1251">
        <v>202122</v>
      </c>
      <c r="B1251" t="s">
        <v>820</v>
      </c>
      <c r="C1251" t="s">
        <v>821</v>
      </c>
      <c r="D1251" t="s">
        <v>822</v>
      </c>
      <c r="E1251" t="s">
        <v>823</v>
      </c>
      <c r="F1251" t="s">
        <v>824</v>
      </c>
      <c r="G1251" t="s">
        <v>825</v>
      </c>
      <c r="H1251" t="s">
        <v>882</v>
      </c>
      <c r="I1251">
        <v>304</v>
      </c>
      <c r="J1251" t="s">
        <v>883</v>
      </c>
      <c r="K1251" t="s">
        <v>835</v>
      </c>
      <c r="L1251" t="s">
        <v>837</v>
      </c>
      <c r="M1251" t="s">
        <v>829</v>
      </c>
      <c r="N1251" t="s">
        <v>829</v>
      </c>
      <c r="O1251" t="s">
        <v>829</v>
      </c>
      <c r="P1251" t="s">
        <v>829</v>
      </c>
      <c r="Q1251" t="s">
        <v>829</v>
      </c>
      <c r="R1251" t="s">
        <v>829</v>
      </c>
      <c r="S1251">
        <v>0</v>
      </c>
      <c r="T1251" t="s">
        <v>829</v>
      </c>
      <c r="U1251" t="s">
        <v>829</v>
      </c>
      <c r="V1251" t="s">
        <v>834</v>
      </c>
    </row>
    <row r="1252" spans="1:22" x14ac:dyDescent="0.3">
      <c r="A1252">
        <v>202223</v>
      </c>
      <c r="B1252" t="s">
        <v>820</v>
      </c>
      <c r="C1252" t="s">
        <v>821</v>
      </c>
      <c r="D1252" t="s">
        <v>822</v>
      </c>
      <c r="E1252" t="s">
        <v>823</v>
      </c>
      <c r="F1252" t="s">
        <v>824</v>
      </c>
      <c r="G1252" t="s">
        <v>825</v>
      </c>
      <c r="H1252" t="s">
        <v>882</v>
      </c>
      <c r="I1252">
        <v>304</v>
      </c>
      <c r="J1252" t="s">
        <v>883</v>
      </c>
      <c r="K1252" t="s">
        <v>835</v>
      </c>
      <c r="L1252" t="s">
        <v>837</v>
      </c>
      <c r="M1252" t="s">
        <v>829</v>
      </c>
      <c r="N1252" t="s">
        <v>829</v>
      </c>
      <c r="O1252" t="s">
        <v>829</v>
      </c>
      <c r="P1252" t="s">
        <v>829</v>
      </c>
      <c r="Q1252" t="s">
        <v>829</v>
      </c>
      <c r="R1252" t="s">
        <v>829</v>
      </c>
      <c r="S1252">
        <v>309746</v>
      </c>
      <c r="T1252" t="s">
        <v>829</v>
      </c>
      <c r="U1252" t="s">
        <v>829</v>
      </c>
      <c r="V1252">
        <v>0</v>
      </c>
    </row>
    <row r="1253" spans="1:22" x14ac:dyDescent="0.3">
      <c r="A1253">
        <v>202324</v>
      </c>
      <c r="B1253" t="s">
        <v>820</v>
      </c>
      <c r="C1253" t="s">
        <v>821</v>
      </c>
      <c r="D1253" t="s">
        <v>822</v>
      </c>
      <c r="E1253" t="s">
        <v>823</v>
      </c>
      <c r="F1253" t="s">
        <v>824</v>
      </c>
      <c r="G1253" t="s">
        <v>825</v>
      </c>
      <c r="H1253" t="s">
        <v>882</v>
      </c>
      <c r="I1253">
        <v>304</v>
      </c>
      <c r="J1253" t="s">
        <v>883</v>
      </c>
      <c r="K1253" t="s">
        <v>835</v>
      </c>
      <c r="L1253" t="s">
        <v>837</v>
      </c>
      <c r="M1253" t="s">
        <v>829</v>
      </c>
      <c r="N1253" t="s">
        <v>829</v>
      </c>
      <c r="O1253" t="s">
        <v>829</v>
      </c>
      <c r="P1253" t="s">
        <v>829</v>
      </c>
      <c r="Q1253" t="s">
        <v>829</v>
      </c>
      <c r="R1253" t="s">
        <v>829</v>
      </c>
      <c r="S1253">
        <v>370240</v>
      </c>
      <c r="T1253" t="s">
        <v>829</v>
      </c>
      <c r="U1253" t="s">
        <v>829</v>
      </c>
      <c r="V1253">
        <v>0</v>
      </c>
    </row>
    <row r="1254" spans="1:22" x14ac:dyDescent="0.3">
      <c r="A1254">
        <v>202122</v>
      </c>
      <c r="B1254" t="s">
        <v>820</v>
      </c>
      <c r="C1254" t="s">
        <v>821</v>
      </c>
      <c r="D1254" t="s">
        <v>822</v>
      </c>
      <c r="E1254" t="s">
        <v>823</v>
      </c>
      <c r="F1254" t="s">
        <v>824</v>
      </c>
      <c r="G1254" t="s">
        <v>825</v>
      </c>
      <c r="H1254" t="s">
        <v>882</v>
      </c>
      <c r="I1254">
        <v>304</v>
      </c>
      <c r="J1254" t="s">
        <v>883</v>
      </c>
      <c r="K1254" t="s">
        <v>835</v>
      </c>
      <c r="L1254" t="s">
        <v>838</v>
      </c>
      <c r="M1254" t="s">
        <v>829</v>
      </c>
      <c r="N1254" t="s">
        <v>829</v>
      </c>
      <c r="O1254" t="s">
        <v>829</v>
      </c>
      <c r="P1254" t="s">
        <v>829</v>
      </c>
      <c r="Q1254" t="s">
        <v>829</v>
      </c>
      <c r="R1254" t="s">
        <v>829</v>
      </c>
      <c r="S1254">
        <v>-10526077</v>
      </c>
      <c r="T1254" t="s">
        <v>829</v>
      </c>
      <c r="U1254" t="s">
        <v>829</v>
      </c>
      <c r="V1254" t="s">
        <v>834</v>
      </c>
    </row>
    <row r="1255" spans="1:22" x14ac:dyDescent="0.3">
      <c r="A1255">
        <v>202223</v>
      </c>
      <c r="B1255" t="s">
        <v>820</v>
      </c>
      <c r="C1255" t="s">
        <v>821</v>
      </c>
      <c r="D1255" t="s">
        <v>822</v>
      </c>
      <c r="E1255" t="s">
        <v>823</v>
      </c>
      <c r="F1255" t="s">
        <v>824</v>
      </c>
      <c r="G1255" t="s">
        <v>825</v>
      </c>
      <c r="H1255" t="s">
        <v>882</v>
      </c>
      <c r="I1255">
        <v>304</v>
      </c>
      <c r="J1255" t="s">
        <v>883</v>
      </c>
      <c r="K1255" t="s">
        <v>835</v>
      </c>
      <c r="L1255" t="s">
        <v>838</v>
      </c>
      <c r="M1255" t="s">
        <v>829</v>
      </c>
      <c r="N1255" t="s">
        <v>829</v>
      </c>
      <c r="O1255" t="s">
        <v>829</v>
      </c>
      <c r="P1255" t="s">
        <v>829</v>
      </c>
      <c r="Q1255" t="s">
        <v>829</v>
      </c>
      <c r="R1255" t="s">
        <v>829</v>
      </c>
      <c r="S1255">
        <v>-15180596</v>
      </c>
      <c r="T1255" t="s">
        <v>829</v>
      </c>
      <c r="U1255" t="s">
        <v>829</v>
      </c>
      <c r="V1255" t="s">
        <v>834</v>
      </c>
    </row>
    <row r="1256" spans="1:22" x14ac:dyDescent="0.3">
      <c r="A1256">
        <v>202324</v>
      </c>
      <c r="B1256" t="s">
        <v>820</v>
      </c>
      <c r="C1256" t="s">
        <v>821</v>
      </c>
      <c r="D1256" t="s">
        <v>822</v>
      </c>
      <c r="E1256" t="s">
        <v>823</v>
      </c>
      <c r="F1256" t="s">
        <v>824</v>
      </c>
      <c r="G1256" t="s">
        <v>825</v>
      </c>
      <c r="H1256" t="s">
        <v>882</v>
      </c>
      <c r="I1256">
        <v>304</v>
      </c>
      <c r="J1256" t="s">
        <v>883</v>
      </c>
      <c r="K1256" t="s">
        <v>835</v>
      </c>
      <c r="L1256" t="s">
        <v>838</v>
      </c>
      <c r="M1256" t="s">
        <v>829</v>
      </c>
      <c r="N1256" t="s">
        <v>829</v>
      </c>
      <c r="O1256" t="s">
        <v>829</v>
      </c>
      <c r="P1256" t="s">
        <v>829</v>
      </c>
      <c r="Q1256" t="s">
        <v>829</v>
      </c>
      <c r="R1256" t="s">
        <v>829</v>
      </c>
      <c r="S1256">
        <v>-13828195</v>
      </c>
      <c r="T1256" t="s">
        <v>829</v>
      </c>
      <c r="U1256" t="s">
        <v>829</v>
      </c>
      <c r="V1256" t="s">
        <v>834</v>
      </c>
    </row>
    <row r="1257" spans="1:22" x14ac:dyDescent="0.3">
      <c r="A1257">
        <v>202122</v>
      </c>
      <c r="B1257" t="s">
        <v>820</v>
      </c>
      <c r="C1257" t="s">
        <v>821</v>
      </c>
      <c r="D1257" t="s">
        <v>822</v>
      </c>
      <c r="E1257" t="s">
        <v>823</v>
      </c>
      <c r="F1257" t="s">
        <v>824</v>
      </c>
      <c r="G1257" t="s">
        <v>825</v>
      </c>
      <c r="H1257" t="s">
        <v>882</v>
      </c>
      <c r="I1257">
        <v>304</v>
      </c>
      <c r="J1257" t="s">
        <v>883</v>
      </c>
      <c r="K1257" t="s">
        <v>835</v>
      </c>
      <c r="L1257" t="s">
        <v>839</v>
      </c>
      <c r="M1257" t="s">
        <v>829</v>
      </c>
      <c r="N1257" t="s">
        <v>829</v>
      </c>
      <c r="O1257" t="s">
        <v>829</v>
      </c>
      <c r="P1257" t="s">
        <v>829</v>
      </c>
      <c r="Q1257" t="s">
        <v>829</v>
      </c>
      <c r="R1257" t="s">
        <v>829</v>
      </c>
      <c r="S1257">
        <v>15180596</v>
      </c>
      <c r="T1257" t="s">
        <v>829</v>
      </c>
      <c r="U1257" t="s">
        <v>829</v>
      </c>
      <c r="V1257" t="s">
        <v>834</v>
      </c>
    </row>
    <row r="1258" spans="1:22" x14ac:dyDescent="0.3">
      <c r="A1258">
        <v>202223</v>
      </c>
      <c r="B1258" t="s">
        <v>820</v>
      </c>
      <c r="C1258" t="s">
        <v>821</v>
      </c>
      <c r="D1258" t="s">
        <v>822</v>
      </c>
      <c r="E1258" t="s">
        <v>823</v>
      </c>
      <c r="F1258" t="s">
        <v>824</v>
      </c>
      <c r="G1258" t="s">
        <v>825</v>
      </c>
      <c r="H1258" t="s">
        <v>882</v>
      </c>
      <c r="I1258">
        <v>304</v>
      </c>
      <c r="J1258" t="s">
        <v>883</v>
      </c>
      <c r="K1258" t="s">
        <v>835</v>
      </c>
      <c r="L1258" t="s">
        <v>839</v>
      </c>
      <c r="M1258" t="s">
        <v>829</v>
      </c>
      <c r="N1258" t="s">
        <v>829</v>
      </c>
      <c r="O1258" t="s">
        <v>829</v>
      </c>
      <c r="P1258" t="s">
        <v>829</v>
      </c>
      <c r="Q1258" t="s">
        <v>829</v>
      </c>
      <c r="R1258" t="s">
        <v>829</v>
      </c>
      <c r="S1258">
        <v>13828195</v>
      </c>
      <c r="T1258" t="s">
        <v>829</v>
      </c>
      <c r="U1258" t="s">
        <v>829</v>
      </c>
      <c r="V1258" t="s">
        <v>834</v>
      </c>
    </row>
    <row r="1259" spans="1:22" x14ac:dyDescent="0.3">
      <c r="A1259">
        <v>202324</v>
      </c>
      <c r="B1259" t="s">
        <v>820</v>
      </c>
      <c r="C1259" t="s">
        <v>821</v>
      </c>
      <c r="D1259" t="s">
        <v>822</v>
      </c>
      <c r="E1259" t="s">
        <v>823</v>
      </c>
      <c r="F1259" t="s">
        <v>824</v>
      </c>
      <c r="G1259" t="s">
        <v>825</v>
      </c>
      <c r="H1259" t="s">
        <v>882</v>
      </c>
      <c r="I1259">
        <v>304</v>
      </c>
      <c r="J1259" t="s">
        <v>883</v>
      </c>
      <c r="K1259" t="s">
        <v>835</v>
      </c>
      <c r="L1259" t="s">
        <v>839</v>
      </c>
      <c r="M1259" t="s">
        <v>829</v>
      </c>
      <c r="N1259" t="s">
        <v>829</v>
      </c>
      <c r="O1259" t="s">
        <v>829</v>
      </c>
      <c r="P1259" t="s">
        <v>829</v>
      </c>
      <c r="Q1259" t="s">
        <v>829</v>
      </c>
      <c r="R1259" t="s">
        <v>829</v>
      </c>
      <c r="S1259">
        <v>13256611</v>
      </c>
      <c r="T1259" t="s">
        <v>829</v>
      </c>
      <c r="U1259" t="s">
        <v>829</v>
      </c>
      <c r="V1259" t="s">
        <v>834</v>
      </c>
    </row>
    <row r="1260" spans="1:22" x14ac:dyDescent="0.3">
      <c r="A1260">
        <v>202122</v>
      </c>
      <c r="B1260" t="s">
        <v>820</v>
      </c>
      <c r="C1260" t="s">
        <v>821</v>
      </c>
      <c r="D1260" t="s">
        <v>822</v>
      </c>
      <c r="E1260" t="s">
        <v>823</v>
      </c>
      <c r="F1260" t="s">
        <v>824</v>
      </c>
      <c r="G1260" t="s">
        <v>825</v>
      </c>
      <c r="H1260" t="s">
        <v>882</v>
      </c>
      <c r="I1260">
        <v>304</v>
      </c>
      <c r="J1260" t="s">
        <v>883</v>
      </c>
      <c r="K1260" t="s">
        <v>835</v>
      </c>
      <c r="L1260" t="s">
        <v>840</v>
      </c>
      <c r="M1260" t="s">
        <v>829</v>
      </c>
      <c r="N1260" t="s">
        <v>829</v>
      </c>
      <c r="O1260" t="s">
        <v>829</v>
      </c>
      <c r="P1260" t="s">
        <v>829</v>
      </c>
      <c r="Q1260" t="s">
        <v>829</v>
      </c>
      <c r="R1260" t="s">
        <v>829</v>
      </c>
      <c r="S1260">
        <v>0</v>
      </c>
      <c r="T1260" t="s">
        <v>829</v>
      </c>
      <c r="U1260" t="s">
        <v>829</v>
      </c>
      <c r="V1260" t="s">
        <v>834</v>
      </c>
    </row>
    <row r="1261" spans="1:22" x14ac:dyDescent="0.3">
      <c r="A1261">
        <v>202223</v>
      </c>
      <c r="B1261" t="s">
        <v>820</v>
      </c>
      <c r="C1261" t="s">
        <v>821</v>
      </c>
      <c r="D1261" t="s">
        <v>822</v>
      </c>
      <c r="E1261" t="s">
        <v>823</v>
      </c>
      <c r="F1261" t="s">
        <v>824</v>
      </c>
      <c r="G1261" t="s">
        <v>825</v>
      </c>
      <c r="H1261" t="s">
        <v>882</v>
      </c>
      <c r="I1261">
        <v>304</v>
      </c>
      <c r="J1261" t="s">
        <v>883</v>
      </c>
      <c r="K1261" t="s">
        <v>835</v>
      </c>
      <c r="L1261" t="s">
        <v>840</v>
      </c>
      <c r="M1261" t="s">
        <v>829</v>
      </c>
      <c r="N1261" t="s">
        <v>829</v>
      </c>
      <c r="O1261" t="s">
        <v>829</v>
      </c>
      <c r="P1261" t="s">
        <v>829</v>
      </c>
      <c r="Q1261" t="s">
        <v>829</v>
      </c>
      <c r="R1261" t="s">
        <v>829</v>
      </c>
      <c r="S1261">
        <v>0</v>
      </c>
      <c r="T1261" t="s">
        <v>829</v>
      </c>
      <c r="U1261" t="s">
        <v>829</v>
      </c>
      <c r="V1261" t="s">
        <v>834</v>
      </c>
    </row>
    <row r="1262" spans="1:22" x14ac:dyDescent="0.3">
      <c r="A1262">
        <v>202324</v>
      </c>
      <c r="B1262" t="s">
        <v>820</v>
      </c>
      <c r="C1262" t="s">
        <v>821</v>
      </c>
      <c r="D1262" t="s">
        <v>822</v>
      </c>
      <c r="E1262" t="s">
        <v>823</v>
      </c>
      <c r="F1262" t="s">
        <v>824</v>
      </c>
      <c r="G1262" t="s">
        <v>825</v>
      </c>
      <c r="H1262" t="s">
        <v>882</v>
      </c>
      <c r="I1262">
        <v>304</v>
      </c>
      <c r="J1262" t="s">
        <v>883</v>
      </c>
      <c r="K1262" t="s">
        <v>835</v>
      </c>
      <c r="L1262" t="s">
        <v>840</v>
      </c>
      <c r="M1262" t="s">
        <v>829</v>
      </c>
      <c r="N1262" t="s">
        <v>829</v>
      </c>
      <c r="O1262" t="s">
        <v>829</v>
      </c>
      <c r="P1262" t="s">
        <v>829</v>
      </c>
      <c r="Q1262" t="s">
        <v>829</v>
      </c>
      <c r="R1262" t="s">
        <v>829</v>
      </c>
      <c r="S1262">
        <v>0</v>
      </c>
      <c r="T1262" t="s">
        <v>829</v>
      </c>
      <c r="U1262" t="s">
        <v>829</v>
      </c>
      <c r="V1262" t="s">
        <v>834</v>
      </c>
    </row>
    <row r="1263" spans="1:22" x14ac:dyDescent="0.3">
      <c r="A1263">
        <v>202122</v>
      </c>
      <c r="B1263" t="s">
        <v>820</v>
      </c>
      <c r="C1263" t="s">
        <v>821</v>
      </c>
      <c r="D1263" t="s">
        <v>822</v>
      </c>
      <c r="E1263" t="s">
        <v>823</v>
      </c>
      <c r="F1263" t="s">
        <v>824</v>
      </c>
      <c r="G1263" t="s">
        <v>825</v>
      </c>
      <c r="H1263" t="s">
        <v>882</v>
      </c>
      <c r="I1263">
        <v>304</v>
      </c>
      <c r="J1263" t="s">
        <v>883</v>
      </c>
      <c r="K1263" t="s">
        <v>835</v>
      </c>
      <c r="L1263" t="s">
        <v>841</v>
      </c>
      <c r="M1263" t="s">
        <v>829</v>
      </c>
      <c r="N1263" t="s">
        <v>829</v>
      </c>
      <c r="O1263" t="s">
        <v>829</v>
      </c>
      <c r="P1263" t="s">
        <v>829</v>
      </c>
      <c r="Q1263" t="s">
        <v>829</v>
      </c>
      <c r="R1263" t="s">
        <v>829</v>
      </c>
      <c r="S1263">
        <v>210997898</v>
      </c>
      <c r="T1263" t="s">
        <v>829</v>
      </c>
      <c r="U1263" t="s">
        <v>829</v>
      </c>
      <c r="V1263" t="s">
        <v>834</v>
      </c>
    </row>
    <row r="1264" spans="1:22" x14ac:dyDescent="0.3">
      <c r="A1264">
        <v>202223</v>
      </c>
      <c r="B1264" t="s">
        <v>820</v>
      </c>
      <c r="C1264" t="s">
        <v>821</v>
      </c>
      <c r="D1264" t="s">
        <v>822</v>
      </c>
      <c r="E1264" t="s">
        <v>823</v>
      </c>
      <c r="F1264" t="s">
        <v>824</v>
      </c>
      <c r="G1264" t="s">
        <v>825</v>
      </c>
      <c r="H1264" t="s">
        <v>882</v>
      </c>
      <c r="I1264">
        <v>304</v>
      </c>
      <c r="J1264" t="s">
        <v>883</v>
      </c>
      <c r="K1264" t="s">
        <v>835</v>
      </c>
      <c r="L1264" t="s">
        <v>841</v>
      </c>
      <c r="M1264" t="s">
        <v>829</v>
      </c>
      <c r="N1264" t="s">
        <v>829</v>
      </c>
      <c r="O1264" t="s">
        <v>829</v>
      </c>
      <c r="P1264" t="s">
        <v>829</v>
      </c>
      <c r="Q1264" t="s">
        <v>829</v>
      </c>
      <c r="R1264" t="s">
        <v>829</v>
      </c>
      <c r="S1264">
        <v>212153255</v>
      </c>
      <c r="T1264" t="s">
        <v>829</v>
      </c>
      <c r="U1264" t="s">
        <v>829</v>
      </c>
      <c r="V1264" t="s">
        <v>834</v>
      </c>
    </row>
    <row r="1265" spans="1:22" x14ac:dyDescent="0.3">
      <c r="A1265">
        <v>202324</v>
      </c>
      <c r="B1265" t="s">
        <v>820</v>
      </c>
      <c r="C1265" t="s">
        <v>821</v>
      </c>
      <c r="D1265" t="s">
        <v>822</v>
      </c>
      <c r="E1265" t="s">
        <v>823</v>
      </c>
      <c r="F1265" t="s">
        <v>824</v>
      </c>
      <c r="G1265" t="s">
        <v>825</v>
      </c>
      <c r="H1265" t="s">
        <v>882</v>
      </c>
      <c r="I1265">
        <v>304</v>
      </c>
      <c r="J1265" t="s">
        <v>883</v>
      </c>
      <c r="K1265" t="s">
        <v>835</v>
      </c>
      <c r="L1265" t="s">
        <v>841</v>
      </c>
      <c r="M1265" t="s">
        <v>829</v>
      </c>
      <c r="N1265" t="s">
        <v>829</v>
      </c>
      <c r="O1265" t="s">
        <v>829</v>
      </c>
      <c r="P1265" t="s">
        <v>829</v>
      </c>
      <c r="Q1265" t="s">
        <v>829</v>
      </c>
      <c r="R1265" t="s">
        <v>829</v>
      </c>
      <c r="S1265">
        <v>225926555</v>
      </c>
      <c r="T1265" t="s">
        <v>829</v>
      </c>
      <c r="U1265" t="s">
        <v>829</v>
      </c>
      <c r="V1265" t="s">
        <v>834</v>
      </c>
    </row>
    <row r="1266" spans="1:22" x14ac:dyDescent="0.3">
      <c r="A1266">
        <v>202122</v>
      </c>
      <c r="B1266" t="s">
        <v>820</v>
      </c>
      <c r="C1266" t="s">
        <v>821</v>
      </c>
      <c r="D1266" t="s">
        <v>822</v>
      </c>
      <c r="E1266" t="s">
        <v>823</v>
      </c>
      <c r="F1266" t="s">
        <v>824</v>
      </c>
      <c r="G1266" t="s">
        <v>825</v>
      </c>
      <c r="H1266" t="s">
        <v>882</v>
      </c>
      <c r="I1266">
        <v>304</v>
      </c>
      <c r="J1266" t="s">
        <v>883</v>
      </c>
      <c r="K1266" t="s">
        <v>842</v>
      </c>
      <c r="L1266" t="s">
        <v>238</v>
      </c>
      <c r="M1266" t="s">
        <v>829</v>
      </c>
      <c r="N1266" t="s">
        <v>829</v>
      </c>
      <c r="O1266" t="s">
        <v>829</v>
      </c>
      <c r="P1266" t="s">
        <v>829</v>
      </c>
      <c r="Q1266" t="s">
        <v>829</v>
      </c>
      <c r="R1266" t="s">
        <v>829</v>
      </c>
      <c r="S1266">
        <v>741993</v>
      </c>
      <c r="T1266">
        <v>0</v>
      </c>
      <c r="U1266">
        <v>741993</v>
      </c>
      <c r="V1266">
        <v>15</v>
      </c>
    </row>
    <row r="1267" spans="1:22" x14ac:dyDescent="0.3">
      <c r="A1267">
        <v>202223</v>
      </c>
      <c r="B1267" t="s">
        <v>820</v>
      </c>
      <c r="C1267" t="s">
        <v>821</v>
      </c>
      <c r="D1267" t="s">
        <v>822</v>
      </c>
      <c r="E1267" t="s">
        <v>823</v>
      </c>
      <c r="F1267" t="s">
        <v>824</v>
      </c>
      <c r="G1267" t="s">
        <v>825</v>
      </c>
      <c r="H1267" t="s">
        <v>882</v>
      </c>
      <c r="I1267">
        <v>304</v>
      </c>
      <c r="J1267" t="s">
        <v>883</v>
      </c>
      <c r="K1267" t="s">
        <v>842</v>
      </c>
      <c r="L1267" t="s">
        <v>238</v>
      </c>
      <c r="M1267" t="s">
        <v>829</v>
      </c>
      <c r="N1267" t="s">
        <v>829</v>
      </c>
      <c r="O1267" t="s">
        <v>829</v>
      </c>
      <c r="P1267" t="s">
        <v>829</v>
      </c>
      <c r="Q1267" t="s">
        <v>829</v>
      </c>
      <c r="R1267" t="s">
        <v>829</v>
      </c>
      <c r="S1267">
        <v>570824</v>
      </c>
      <c r="T1267">
        <v>0</v>
      </c>
      <c r="U1267">
        <v>570824</v>
      </c>
      <c r="V1267">
        <v>11</v>
      </c>
    </row>
    <row r="1268" spans="1:22" x14ac:dyDescent="0.3">
      <c r="A1268">
        <v>202324</v>
      </c>
      <c r="B1268" t="s">
        <v>820</v>
      </c>
      <c r="C1268" t="s">
        <v>821</v>
      </c>
      <c r="D1268" t="s">
        <v>822</v>
      </c>
      <c r="E1268" t="s">
        <v>823</v>
      </c>
      <c r="F1268" t="s">
        <v>824</v>
      </c>
      <c r="G1268" t="s">
        <v>825</v>
      </c>
      <c r="H1268" t="s">
        <v>882</v>
      </c>
      <c r="I1268">
        <v>304</v>
      </c>
      <c r="J1268" t="s">
        <v>883</v>
      </c>
      <c r="K1268" t="s">
        <v>842</v>
      </c>
      <c r="L1268" t="s">
        <v>238</v>
      </c>
      <c r="M1268" t="s">
        <v>829</v>
      </c>
      <c r="N1268" t="s">
        <v>829</v>
      </c>
      <c r="O1268" t="s">
        <v>829</v>
      </c>
      <c r="P1268" t="s">
        <v>829</v>
      </c>
      <c r="Q1268" t="s">
        <v>829</v>
      </c>
      <c r="R1268" t="s">
        <v>829</v>
      </c>
      <c r="S1268">
        <v>717929</v>
      </c>
      <c r="T1268">
        <v>0</v>
      </c>
      <c r="U1268">
        <v>717929</v>
      </c>
      <c r="V1268">
        <v>14</v>
      </c>
    </row>
    <row r="1269" spans="1:22" x14ac:dyDescent="0.3">
      <c r="A1269">
        <v>202122</v>
      </c>
      <c r="B1269" t="s">
        <v>820</v>
      </c>
      <c r="C1269" t="s">
        <v>821</v>
      </c>
      <c r="D1269" t="s">
        <v>822</v>
      </c>
      <c r="E1269" t="s">
        <v>823</v>
      </c>
      <c r="F1269" t="s">
        <v>824</v>
      </c>
      <c r="G1269" t="s">
        <v>825</v>
      </c>
      <c r="H1269" t="s">
        <v>882</v>
      </c>
      <c r="I1269">
        <v>304</v>
      </c>
      <c r="J1269" t="s">
        <v>883</v>
      </c>
      <c r="K1269" t="s">
        <v>842</v>
      </c>
      <c r="L1269" t="s">
        <v>240</v>
      </c>
      <c r="M1269" t="s">
        <v>829</v>
      </c>
      <c r="N1269" t="s">
        <v>829</v>
      </c>
      <c r="O1269" t="s">
        <v>829</v>
      </c>
      <c r="P1269" t="s">
        <v>829</v>
      </c>
      <c r="Q1269" t="s">
        <v>829</v>
      </c>
      <c r="R1269" t="s">
        <v>829</v>
      </c>
      <c r="S1269">
        <v>319141</v>
      </c>
      <c r="T1269">
        <v>0</v>
      </c>
      <c r="U1269">
        <v>319141</v>
      </c>
      <c r="V1269">
        <v>6</v>
      </c>
    </row>
    <row r="1270" spans="1:22" x14ac:dyDescent="0.3">
      <c r="A1270">
        <v>202223</v>
      </c>
      <c r="B1270" t="s">
        <v>820</v>
      </c>
      <c r="C1270" t="s">
        <v>821</v>
      </c>
      <c r="D1270" t="s">
        <v>822</v>
      </c>
      <c r="E1270" t="s">
        <v>823</v>
      </c>
      <c r="F1270" t="s">
        <v>824</v>
      </c>
      <c r="G1270" t="s">
        <v>825</v>
      </c>
      <c r="H1270" t="s">
        <v>882</v>
      </c>
      <c r="I1270">
        <v>304</v>
      </c>
      <c r="J1270" t="s">
        <v>883</v>
      </c>
      <c r="K1270" t="s">
        <v>842</v>
      </c>
      <c r="L1270" t="s">
        <v>240</v>
      </c>
      <c r="M1270" t="s">
        <v>829</v>
      </c>
      <c r="N1270" t="s">
        <v>829</v>
      </c>
      <c r="O1270" t="s">
        <v>829</v>
      </c>
      <c r="P1270" t="s">
        <v>829</v>
      </c>
      <c r="Q1270" t="s">
        <v>829</v>
      </c>
      <c r="R1270" t="s">
        <v>829</v>
      </c>
      <c r="S1270">
        <v>663218</v>
      </c>
      <c r="T1270">
        <v>0</v>
      </c>
      <c r="U1270">
        <v>663218</v>
      </c>
      <c r="V1270">
        <v>13</v>
      </c>
    </row>
    <row r="1271" spans="1:22" x14ac:dyDescent="0.3">
      <c r="A1271">
        <v>202324</v>
      </c>
      <c r="B1271" t="s">
        <v>820</v>
      </c>
      <c r="C1271" t="s">
        <v>821</v>
      </c>
      <c r="D1271" t="s">
        <v>822</v>
      </c>
      <c r="E1271" t="s">
        <v>823</v>
      </c>
      <c r="F1271" t="s">
        <v>824</v>
      </c>
      <c r="G1271" t="s">
        <v>825</v>
      </c>
      <c r="H1271" t="s">
        <v>882</v>
      </c>
      <c r="I1271">
        <v>304</v>
      </c>
      <c r="J1271" t="s">
        <v>883</v>
      </c>
      <c r="K1271" t="s">
        <v>842</v>
      </c>
      <c r="L1271" t="s">
        <v>240</v>
      </c>
      <c r="M1271" t="s">
        <v>829</v>
      </c>
      <c r="N1271" t="s">
        <v>829</v>
      </c>
      <c r="O1271" t="s">
        <v>829</v>
      </c>
      <c r="P1271" t="s">
        <v>829</v>
      </c>
      <c r="Q1271" t="s">
        <v>829</v>
      </c>
      <c r="R1271" t="s">
        <v>829</v>
      </c>
      <c r="S1271">
        <v>1031411</v>
      </c>
      <c r="T1271">
        <v>0</v>
      </c>
      <c r="U1271">
        <v>1031411</v>
      </c>
      <c r="V1271">
        <v>20</v>
      </c>
    </row>
    <row r="1272" spans="1:22" x14ac:dyDescent="0.3">
      <c r="A1272">
        <v>202122</v>
      </c>
      <c r="B1272" t="s">
        <v>820</v>
      </c>
      <c r="C1272" t="s">
        <v>821</v>
      </c>
      <c r="D1272" t="s">
        <v>822</v>
      </c>
      <c r="E1272" t="s">
        <v>823</v>
      </c>
      <c r="F1272" t="s">
        <v>824</v>
      </c>
      <c r="G1272" t="s">
        <v>825</v>
      </c>
      <c r="H1272" t="s">
        <v>882</v>
      </c>
      <c r="I1272">
        <v>304</v>
      </c>
      <c r="J1272" t="s">
        <v>883</v>
      </c>
      <c r="K1272" t="s">
        <v>842</v>
      </c>
      <c r="L1272" t="s">
        <v>843</v>
      </c>
      <c r="M1272" t="s">
        <v>829</v>
      </c>
      <c r="N1272" t="s">
        <v>829</v>
      </c>
      <c r="O1272" t="s">
        <v>829</v>
      </c>
      <c r="P1272" t="s">
        <v>829</v>
      </c>
      <c r="Q1272" t="s">
        <v>829</v>
      </c>
      <c r="R1272" t="s">
        <v>829</v>
      </c>
      <c r="S1272">
        <v>119649</v>
      </c>
      <c r="T1272">
        <v>0</v>
      </c>
      <c r="U1272">
        <v>119649</v>
      </c>
      <c r="V1272">
        <v>2</v>
      </c>
    </row>
    <row r="1273" spans="1:22" x14ac:dyDescent="0.3">
      <c r="A1273">
        <v>202223</v>
      </c>
      <c r="B1273" t="s">
        <v>820</v>
      </c>
      <c r="C1273" t="s">
        <v>821</v>
      </c>
      <c r="D1273" t="s">
        <v>822</v>
      </c>
      <c r="E1273" t="s">
        <v>823</v>
      </c>
      <c r="F1273" t="s">
        <v>824</v>
      </c>
      <c r="G1273" t="s">
        <v>825</v>
      </c>
      <c r="H1273" t="s">
        <v>882</v>
      </c>
      <c r="I1273">
        <v>304</v>
      </c>
      <c r="J1273" t="s">
        <v>883</v>
      </c>
      <c r="K1273" t="s">
        <v>842</v>
      </c>
      <c r="L1273" t="s">
        <v>843</v>
      </c>
      <c r="M1273" t="s">
        <v>829</v>
      </c>
      <c r="N1273" t="s">
        <v>829</v>
      </c>
      <c r="O1273" t="s">
        <v>829</v>
      </c>
      <c r="P1273" t="s">
        <v>829</v>
      </c>
      <c r="Q1273" t="s">
        <v>829</v>
      </c>
      <c r="R1273" t="s">
        <v>829</v>
      </c>
      <c r="S1273">
        <v>127796</v>
      </c>
      <c r="T1273">
        <v>0</v>
      </c>
      <c r="U1273">
        <v>127796</v>
      </c>
      <c r="V1273">
        <v>3</v>
      </c>
    </row>
    <row r="1274" spans="1:22" x14ac:dyDescent="0.3">
      <c r="A1274">
        <v>202324</v>
      </c>
      <c r="B1274" t="s">
        <v>820</v>
      </c>
      <c r="C1274" t="s">
        <v>821</v>
      </c>
      <c r="D1274" t="s">
        <v>822</v>
      </c>
      <c r="E1274" t="s">
        <v>823</v>
      </c>
      <c r="F1274" t="s">
        <v>824</v>
      </c>
      <c r="G1274" t="s">
        <v>825</v>
      </c>
      <c r="H1274" t="s">
        <v>882</v>
      </c>
      <c r="I1274">
        <v>304</v>
      </c>
      <c r="J1274" t="s">
        <v>883</v>
      </c>
      <c r="K1274" t="s">
        <v>842</v>
      </c>
      <c r="L1274" t="s">
        <v>843</v>
      </c>
      <c r="M1274" t="s">
        <v>829</v>
      </c>
      <c r="N1274" t="s">
        <v>829</v>
      </c>
      <c r="O1274" t="s">
        <v>829</v>
      </c>
      <c r="P1274" t="s">
        <v>829</v>
      </c>
      <c r="Q1274" t="s">
        <v>829</v>
      </c>
      <c r="R1274" t="s">
        <v>829</v>
      </c>
      <c r="S1274">
        <v>116794</v>
      </c>
      <c r="T1274">
        <v>0</v>
      </c>
      <c r="U1274">
        <v>116794</v>
      </c>
      <c r="V1274">
        <v>2</v>
      </c>
    </row>
    <row r="1275" spans="1:22" x14ac:dyDescent="0.3">
      <c r="A1275">
        <v>202122</v>
      </c>
      <c r="B1275" t="s">
        <v>820</v>
      </c>
      <c r="C1275" t="s">
        <v>821</v>
      </c>
      <c r="D1275" t="s">
        <v>822</v>
      </c>
      <c r="E1275" t="s">
        <v>823</v>
      </c>
      <c r="F1275" t="s">
        <v>824</v>
      </c>
      <c r="G1275" t="s">
        <v>825</v>
      </c>
      <c r="H1275" t="s">
        <v>882</v>
      </c>
      <c r="I1275">
        <v>304</v>
      </c>
      <c r="J1275" t="s">
        <v>883</v>
      </c>
      <c r="K1275" t="s">
        <v>842</v>
      </c>
      <c r="L1275" t="s">
        <v>249</v>
      </c>
      <c r="M1275">
        <v>464447</v>
      </c>
      <c r="N1275">
        <v>5720684</v>
      </c>
      <c r="O1275">
        <v>3605594</v>
      </c>
      <c r="P1275">
        <v>168685</v>
      </c>
      <c r="Q1275">
        <v>9221</v>
      </c>
      <c r="R1275" t="s">
        <v>829</v>
      </c>
      <c r="S1275">
        <v>9968631</v>
      </c>
      <c r="T1275">
        <v>0</v>
      </c>
      <c r="U1275">
        <v>9968631</v>
      </c>
      <c r="V1275">
        <v>199</v>
      </c>
    </row>
    <row r="1276" spans="1:22" x14ac:dyDescent="0.3">
      <c r="A1276">
        <v>202223</v>
      </c>
      <c r="B1276" t="s">
        <v>820</v>
      </c>
      <c r="C1276" t="s">
        <v>821</v>
      </c>
      <c r="D1276" t="s">
        <v>822</v>
      </c>
      <c r="E1276" t="s">
        <v>823</v>
      </c>
      <c r="F1276" t="s">
        <v>824</v>
      </c>
      <c r="G1276" t="s">
        <v>825</v>
      </c>
      <c r="H1276" t="s">
        <v>882</v>
      </c>
      <c r="I1276">
        <v>304</v>
      </c>
      <c r="J1276" t="s">
        <v>883</v>
      </c>
      <c r="K1276" t="s">
        <v>842</v>
      </c>
      <c r="L1276" t="s">
        <v>249</v>
      </c>
      <c r="M1276">
        <v>513951</v>
      </c>
      <c r="N1276">
        <v>6121106</v>
      </c>
      <c r="O1276">
        <v>3940970</v>
      </c>
      <c r="P1276">
        <v>206896</v>
      </c>
      <c r="Q1276">
        <v>25100</v>
      </c>
      <c r="R1276" t="s">
        <v>829</v>
      </c>
      <c r="S1276">
        <v>10808023</v>
      </c>
      <c r="T1276">
        <v>0</v>
      </c>
      <c r="U1276">
        <v>10808023</v>
      </c>
      <c r="V1276">
        <v>214</v>
      </c>
    </row>
    <row r="1277" spans="1:22" x14ac:dyDescent="0.3">
      <c r="A1277">
        <v>202324</v>
      </c>
      <c r="B1277" t="s">
        <v>820</v>
      </c>
      <c r="C1277" t="s">
        <v>821</v>
      </c>
      <c r="D1277" t="s">
        <v>822</v>
      </c>
      <c r="E1277" t="s">
        <v>823</v>
      </c>
      <c r="F1277" t="s">
        <v>824</v>
      </c>
      <c r="G1277" t="s">
        <v>825</v>
      </c>
      <c r="H1277" t="s">
        <v>882</v>
      </c>
      <c r="I1277">
        <v>304</v>
      </c>
      <c r="J1277" t="s">
        <v>883</v>
      </c>
      <c r="K1277" t="s">
        <v>842</v>
      </c>
      <c r="L1277" t="s">
        <v>249</v>
      </c>
      <c r="M1277">
        <v>557961</v>
      </c>
      <c r="N1277">
        <v>7028346</v>
      </c>
      <c r="O1277">
        <v>4569404</v>
      </c>
      <c r="P1277">
        <v>196055</v>
      </c>
      <c r="Q1277">
        <v>28807</v>
      </c>
      <c r="R1277" t="s">
        <v>829</v>
      </c>
      <c r="S1277">
        <v>12380572</v>
      </c>
      <c r="T1277">
        <v>0</v>
      </c>
      <c r="U1277">
        <v>12380572</v>
      </c>
      <c r="V1277">
        <v>244</v>
      </c>
    </row>
    <row r="1278" spans="1:22" x14ac:dyDescent="0.3">
      <c r="A1278">
        <v>202122</v>
      </c>
      <c r="B1278" t="s">
        <v>820</v>
      </c>
      <c r="C1278" t="s">
        <v>821</v>
      </c>
      <c r="D1278" t="s">
        <v>822</v>
      </c>
      <c r="E1278" t="s">
        <v>823</v>
      </c>
      <c r="F1278" t="s">
        <v>824</v>
      </c>
      <c r="G1278" t="s">
        <v>825</v>
      </c>
      <c r="H1278" t="s">
        <v>882</v>
      </c>
      <c r="I1278">
        <v>304</v>
      </c>
      <c r="J1278" t="s">
        <v>883</v>
      </c>
      <c r="K1278" t="s">
        <v>842</v>
      </c>
      <c r="L1278" t="s">
        <v>844</v>
      </c>
      <c r="M1278">
        <v>16954</v>
      </c>
      <c r="N1278">
        <v>208821</v>
      </c>
      <c r="O1278">
        <v>131614</v>
      </c>
      <c r="P1278">
        <v>6157</v>
      </c>
      <c r="Q1278">
        <v>337</v>
      </c>
      <c r="R1278" t="s">
        <v>829</v>
      </c>
      <c r="S1278">
        <v>363882</v>
      </c>
      <c r="T1278">
        <v>0</v>
      </c>
      <c r="U1278">
        <v>363882</v>
      </c>
      <c r="V1278">
        <v>7</v>
      </c>
    </row>
    <row r="1279" spans="1:22" x14ac:dyDescent="0.3">
      <c r="A1279">
        <v>202223</v>
      </c>
      <c r="B1279" t="s">
        <v>820</v>
      </c>
      <c r="C1279" t="s">
        <v>821</v>
      </c>
      <c r="D1279" t="s">
        <v>822</v>
      </c>
      <c r="E1279" t="s">
        <v>823</v>
      </c>
      <c r="F1279" t="s">
        <v>824</v>
      </c>
      <c r="G1279" t="s">
        <v>825</v>
      </c>
      <c r="H1279" t="s">
        <v>882</v>
      </c>
      <c r="I1279">
        <v>304</v>
      </c>
      <c r="J1279" t="s">
        <v>883</v>
      </c>
      <c r="K1279" t="s">
        <v>842</v>
      </c>
      <c r="L1279" t="s">
        <v>844</v>
      </c>
      <c r="M1279">
        <v>18752</v>
      </c>
      <c r="N1279">
        <v>223333</v>
      </c>
      <c r="O1279">
        <v>143789</v>
      </c>
      <c r="P1279">
        <v>7549</v>
      </c>
      <c r="Q1279">
        <v>916</v>
      </c>
      <c r="R1279" t="s">
        <v>829</v>
      </c>
      <c r="S1279">
        <v>394339</v>
      </c>
      <c r="T1279">
        <v>0</v>
      </c>
      <c r="U1279">
        <v>394339</v>
      </c>
      <c r="V1279">
        <v>8</v>
      </c>
    </row>
    <row r="1280" spans="1:22" x14ac:dyDescent="0.3">
      <c r="A1280">
        <v>202324</v>
      </c>
      <c r="B1280" t="s">
        <v>820</v>
      </c>
      <c r="C1280" t="s">
        <v>821</v>
      </c>
      <c r="D1280" t="s">
        <v>822</v>
      </c>
      <c r="E1280" t="s">
        <v>823</v>
      </c>
      <c r="F1280" t="s">
        <v>824</v>
      </c>
      <c r="G1280" t="s">
        <v>825</v>
      </c>
      <c r="H1280" t="s">
        <v>882</v>
      </c>
      <c r="I1280">
        <v>304</v>
      </c>
      <c r="J1280" t="s">
        <v>883</v>
      </c>
      <c r="K1280" t="s">
        <v>842</v>
      </c>
      <c r="L1280" t="s">
        <v>844</v>
      </c>
      <c r="M1280">
        <v>30308</v>
      </c>
      <c r="N1280">
        <v>363812</v>
      </c>
      <c r="O1280">
        <v>36837</v>
      </c>
      <c r="P1280">
        <v>994</v>
      </c>
      <c r="Q1280">
        <v>2008</v>
      </c>
      <c r="R1280" t="s">
        <v>829</v>
      </c>
      <c r="S1280">
        <v>433959</v>
      </c>
      <c r="T1280">
        <v>0</v>
      </c>
      <c r="U1280">
        <v>433959</v>
      </c>
      <c r="V1280">
        <v>9</v>
      </c>
    </row>
    <row r="1281" spans="1:22" x14ac:dyDescent="0.3">
      <c r="A1281">
        <v>202122</v>
      </c>
      <c r="B1281" t="s">
        <v>820</v>
      </c>
      <c r="C1281" t="s">
        <v>821</v>
      </c>
      <c r="D1281" t="s">
        <v>822</v>
      </c>
      <c r="E1281" t="s">
        <v>823</v>
      </c>
      <c r="F1281" t="s">
        <v>824</v>
      </c>
      <c r="G1281" t="s">
        <v>825</v>
      </c>
      <c r="H1281" t="s">
        <v>882</v>
      </c>
      <c r="I1281">
        <v>304</v>
      </c>
      <c r="J1281" t="s">
        <v>883</v>
      </c>
      <c r="K1281" t="s">
        <v>842</v>
      </c>
      <c r="L1281" t="s">
        <v>251</v>
      </c>
      <c r="M1281" t="s">
        <v>829</v>
      </c>
      <c r="N1281" t="s">
        <v>829</v>
      </c>
      <c r="O1281">
        <v>0</v>
      </c>
      <c r="P1281">
        <v>0</v>
      </c>
      <c r="Q1281">
        <v>0</v>
      </c>
      <c r="R1281">
        <v>544734</v>
      </c>
      <c r="S1281">
        <v>544734</v>
      </c>
      <c r="T1281">
        <v>0</v>
      </c>
      <c r="U1281">
        <v>544734</v>
      </c>
      <c r="V1281">
        <v>11</v>
      </c>
    </row>
    <row r="1282" spans="1:22" x14ac:dyDescent="0.3">
      <c r="A1282">
        <v>202223</v>
      </c>
      <c r="B1282" t="s">
        <v>820</v>
      </c>
      <c r="C1282" t="s">
        <v>821</v>
      </c>
      <c r="D1282" t="s">
        <v>822</v>
      </c>
      <c r="E1282" t="s">
        <v>823</v>
      </c>
      <c r="F1282" t="s">
        <v>824</v>
      </c>
      <c r="G1282" t="s">
        <v>825</v>
      </c>
      <c r="H1282" t="s">
        <v>882</v>
      </c>
      <c r="I1282">
        <v>304</v>
      </c>
      <c r="J1282" t="s">
        <v>883</v>
      </c>
      <c r="K1282" t="s">
        <v>842</v>
      </c>
      <c r="L1282" t="s">
        <v>251</v>
      </c>
      <c r="M1282" t="s">
        <v>829</v>
      </c>
      <c r="N1282" t="s">
        <v>829</v>
      </c>
      <c r="O1282">
        <v>0</v>
      </c>
      <c r="P1282">
        <v>0</v>
      </c>
      <c r="Q1282">
        <v>0</v>
      </c>
      <c r="R1282">
        <v>407516</v>
      </c>
      <c r="S1282">
        <v>407516</v>
      </c>
      <c r="T1282">
        <v>0</v>
      </c>
      <c r="U1282">
        <v>407516</v>
      </c>
      <c r="V1282">
        <v>8</v>
      </c>
    </row>
    <row r="1283" spans="1:22" x14ac:dyDescent="0.3">
      <c r="A1283">
        <v>202324</v>
      </c>
      <c r="B1283" t="s">
        <v>820</v>
      </c>
      <c r="C1283" t="s">
        <v>821</v>
      </c>
      <c r="D1283" t="s">
        <v>822</v>
      </c>
      <c r="E1283" t="s">
        <v>823</v>
      </c>
      <c r="F1283" t="s">
        <v>824</v>
      </c>
      <c r="G1283" t="s">
        <v>825</v>
      </c>
      <c r="H1283" t="s">
        <v>882</v>
      </c>
      <c r="I1283">
        <v>304</v>
      </c>
      <c r="J1283" t="s">
        <v>883</v>
      </c>
      <c r="K1283" t="s">
        <v>842</v>
      </c>
      <c r="L1283" t="s">
        <v>251</v>
      </c>
      <c r="M1283" t="s">
        <v>829</v>
      </c>
      <c r="N1283" t="s">
        <v>829</v>
      </c>
      <c r="O1283">
        <v>0</v>
      </c>
      <c r="P1283">
        <v>0</v>
      </c>
      <c r="Q1283">
        <v>0</v>
      </c>
      <c r="R1283">
        <v>521606</v>
      </c>
      <c r="S1283">
        <v>521606</v>
      </c>
      <c r="T1283">
        <v>0</v>
      </c>
      <c r="U1283">
        <v>521606</v>
      </c>
      <c r="V1283">
        <v>10</v>
      </c>
    </row>
    <row r="1284" spans="1:22" x14ac:dyDescent="0.3">
      <c r="A1284">
        <v>202122</v>
      </c>
      <c r="B1284" t="s">
        <v>820</v>
      </c>
      <c r="C1284" t="s">
        <v>821</v>
      </c>
      <c r="D1284" t="s">
        <v>822</v>
      </c>
      <c r="E1284" t="s">
        <v>823</v>
      </c>
      <c r="F1284" t="s">
        <v>824</v>
      </c>
      <c r="G1284" t="s">
        <v>825</v>
      </c>
      <c r="H1284" t="s">
        <v>882</v>
      </c>
      <c r="I1284">
        <v>304</v>
      </c>
      <c r="J1284" t="s">
        <v>883</v>
      </c>
      <c r="K1284" t="s">
        <v>842</v>
      </c>
      <c r="L1284" t="s">
        <v>253</v>
      </c>
      <c r="M1284" t="s">
        <v>829</v>
      </c>
      <c r="N1284" t="s">
        <v>829</v>
      </c>
      <c r="O1284">
        <v>0</v>
      </c>
      <c r="P1284">
        <v>0</v>
      </c>
      <c r="Q1284">
        <v>0</v>
      </c>
      <c r="R1284">
        <v>0</v>
      </c>
      <c r="S1284">
        <v>0</v>
      </c>
      <c r="T1284">
        <v>0</v>
      </c>
      <c r="U1284">
        <v>0</v>
      </c>
      <c r="V1284">
        <v>0</v>
      </c>
    </row>
    <row r="1285" spans="1:22" x14ac:dyDescent="0.3">
      <c r="A1285">
        <v>202223</v>
      </c>
      <c r="B1285" t="s">
        <v>820</v>
      </c>
      <c r="C1285" t="s">
        <v>821</v>
      </c>
      <c r="D1285" t="s">
        <v>822</v>
      </c>
      <c r="E1285" t="s">
        <v>823</v>
      </c>
      <c r="F1285" t="s">
        <v>824</v>
      </c>
      <c r="G1285" t="s">
        <v>825</v>
      </c>
      <c r="H1285" t="s">
        <v>882</v>
      </c>
      <c r="I1285">
        <v>304</v>
      </c>
      <c r="J1285" t="s">
        <v>883</v>
      </c>
      <c r="K1285" t="s">
        <v>842</v>
      </c>
      <c r="L1285" t="s">
        <v>253</v>
      </c>
      <c r="M1285" t="s">
        <v>829</v>
      </c>
      <c r="N1285" t="s">
        <v>829</v>
      </c>
      <c r="O1285">
        <v>0</v>
      </c>
      <c r="P1285">
        <v>0</v>
      </c>
      <c r="Q1285">
        <v>0</v>
      </c>
      <c r="R1285">
        <v>183087</v>
      </c>
      <c r="S1285">
        <v>183087</v>
      </c>
      <c r="T1285">
        <v>0</v>
      </c>
      <c r="U1285">
        <v>183087</v>
      </c>
      <c r="V1285">
        <v>4</v>
      </c>
    </row>
    <row r="1286" spans="1:22" x14ac:dyDescent="0.3">
      <c r="A1286">
        <v>202324</v>
      </c>
      <c r="B1286" t="s">
        <v>820</v>
      </c>
      <c r="C1286" t="s">
        <v>821</v>
      </c>
      <c r="D1286" t="s">
        <v>822</v>
      </c>
      <c r="E1286" t="s">
        <v>823</v>
      </c>
      <c r="F1286" t="s">
        <v>824</v>
      </c>
      <c r="G1286" t="s">
        <v>825</v>
      </c>
      <c r="H1286" t="s">
        <v>882</v>
      </c>
      <c r="I1286">
        <v>304</v>
      </c>
      <c r="J1286" t="s">
        <v>883</v>
      </c>
      <c r="K1286" t="s">
        <v>842</v>
      </c>
      <c r="L1286" t="s">
        <v>253</v>
      </c>
      <c r="M1286" t="s">
        <v>829</v>
      </c>
      <c r="N1286" t="s">
        <v>829</v>
      </c>
      <c r="O1286">
        <v>0</v>
      </c>
      <c r="P1286">
        <v>0</v>
      </c>
      <c r="Q1286">
        <v>0</v>
      </c>
      <c r="R1286">
        <v>234468</v>
      </c>
      <c r="S1286">
        <v>234468</v>
      </c>
      <c r="T1286">
        <v>0</v>
      </c>
      <c r="U1286">
        <v>234468</v>
      </c>
      <c r="V1286">
        <v>5</v>
      </c>
    </row>
    <row r="1287" spans="1:22" x14ac:dyDescent="0.3">
      <c r="A1287">
        <v>202122</v>
      </c>
      <c r="B1287" t="s">
        <v>820</v>
      </c>
      <c r="C1287" t="s">
        <v>821</v>
      </c>
      <c r="D1287" t="s">
        <v>822</v>
      </c>
      <c r="E1287" t="s">
        <v>823</v>
      </c>
      <c r="F1287" t="s">
        <v>824</v>
      </c>
      <c r="G1287" t="s">
        <v>825</v>
      </c>
      <c r="H1287" t="s">
        <v>882</v>
      </c>
      <c r="I1287">
        <v>304</v>
      </c>
      <c r="J1287" t="s">
        <v>883</v>
      </c>
      <c r="K1287" t="s">
        <v>842</v>
      </c>
      <c r="L1287" t="s">
        <v>845</v>
      </c>
      <c r="M1287" t="s">
        <v>829</v>
      </c>
      <c r="N1287" t="s">
        <v>829</v>
      </c>
      <c r="O1287">
        <v>0</v>
      </c>
      <c r="P1287">
        <v>0</v>
      </c>
      <c r="Q1287">
        <v>0</v>
      </c>
      <c r="R1287">
        <v>17431</v>
      </c>
      <c r="S1287">
        <v>17431</v>
      </c>
      <c r="T1287">
        <v>0</v>
      </c>
      <c r="U1287">
        <v>17431</v>
      </c>
      <c r="V1287">
        <v>0</v>
      </c>
    </row>
    <row r="1288" spans="1:22" x14ac:dyDescent="0.3">
      <c r="A1288">
        <v>202223</v>
      </c>
      <c r="B1288" t="s">
        <v>820</v>
      </c>
      <c r="C1288" t="s">
        <v>821</v>
      </c>
      <c r="D1288" t="s">
        <v>822</v>
      </c>
      <c r="E1288" t="s">
        <v>823</v>
      </c>
      <c r="F1288" t="s">
        <v>824</v>
      </c>
      <c r="G1288" t="s">
        <v>825</v>
      </c>
      <c r="H1288" t="s">
        <v>882</v>
      </c>
      <c r="I1288">
        <v>304</v>
      </c>
      <c r="J1288" t="s">
        <v>883</v>
      </c>
      <c r="K1288" t="s">
        <v>842</v>
      </c>
      <c r="L1288" t="s">
        <v>845</v>
      </c>
      <c r="M1288" t="s">
        <v>829</v>
      </c>
      <c r="N1288" t="s">
        <v>829</v>
      </c>
      <c r="O1288">
        <v>0</v>
      </c>
      <c r="P1288">
        <v>0</v>
      </c>
      <c r="Q1288">
        <v>0</v>
      </c>
      <c r="R1288">
        <v>19082</v>
      </c>
      <c r="S1288">
        <v>19082</v>
      </c>
      <c r="T1288">
        <v>0</v>
      </c>
      <c r="U1288">
        <v>19082</v>
      </c>
      <c r="V1288">
        <v>0</v>
      </c>
    </row>
    <row r="1289" spans="1:22" x14ac:dyDescent="0.3">
      <c r="A1289">
        <v>202324</v>
      </c>
      <c r="B1289" t="s">
        <v>820</v>
      </c>
      <c r="C1289" t="s">
        <v>821</v>
      </c>
      <c r="D1289" t="s">
        <v>822</v>
      </c>
      <c r="E1289" t="s">
        <v>823</v>
      </c>
      <c r="F1289" t="s">
        <v>824</v>
      </c>
      <c r="G1289" t="s">
        <v>825</v>
      </c>
      <c r="H1289" t="s">
        <v>882</v>
      </c>
      <c r="I1289">
        <v>304</v>
      </c>
      <c r="J1289" t="s">
        <v>883</v>
      </c>
      <c r="K1289" t="s">
        <v>842</v>
      </c>
      <c r="L1289" t="s">
        <v>845</v>
      </c>
      <c r="M1289" t="s">
        <v>829</v>
      </c>
      <c r="N1289" t="s">
        <v>829</v>
      </c>
      <c r="O1289">
        <v>0</v>
      </c>
      <c r="P1289">
        <v>0</v>
      </c>
      <c r="Q1289">
        <v>0</v>
      </c>
      <c r="R1289">
        <v>20030</v>
      </c>
      <c r="S1289">
        <v>20030</v>
      </c>
      <c r="T1289">
        <v>0</v>
      </c>
      <c r="U1289">
        <v>20030</v>
      </c>
      <c r="V1289">
        <v>0</v>
      </c>
    </row>
    <row r="1290" spans="1:22" x14ac:dyDescent="0.3">
      <c r="A1290">
        <v>202122</v>
      </c>
      <c r="B1290" t="s">
        <v>820</v>
      </c>
      <c r="C1290" t="s">
        <v>821</v>
      </c>
      <c r="D1290" t="s">
        <v>822</v>
      </c>
      <c r="E1290" t="s">
        <v>823</v>
      </c>
      <c r="F1290" t="s">
        <v>876</v>
      </c>
      <c r="G1290" t="s">
        <v>877</v>
      </c>
      <c r="H1290" t="s">
        <v>884</v>
      </c>
      <c r="I1290">
        <v>846</v>
      </c>
      <c r="J1290" t="s">
        <v>885</v>
      </c>
      <c r="K1290" t="s">
        <v>828</v>
      </c>
      <c r="L1290" t="s">
        <v>336</v>
      </c>
      <c r="M1290">
        <v>0</v>
      </c>
      <c r="N1290">
        <v>225575</v>
      </c>
      <c r="O1290">
        <v>272830</v>
      </c>
      <c r="P1290">
        <v>4631779</v>
      </c>
      <c r="Q1290">
        <v>1340836</v>
      </c>
      <c r="R1290" t="s">
        <v>829</v>
      </c>
      <c r="S1290">
        <v>6471020</v>
      </c>
      <c r="T1290" t="s">
        <v>829</v>
      </c>
      <c r="U1290">
        <v>6471020</v>
      </c>
      <c r="V1290">
        <v>227</v>
      </c>
    </row>
    <row r="1291" spans="1:22" x14ac:dyDescent="0.3">
      <c r="A1291">
        <v>202223</v>
      </c>
      <c r="B1291" t="s">
        <v>820</v>
      </c>
      <c r="C1291" t="s">
        <v>821</v>
      </c>
      <c r="D1291" t="s">
        <v>822</v>
      </c>
      <c r="E1291" t="s">
        <v>823</v>
      </c>
      <c r="F1291" t="s">
        <v>876</v>
      </c>
      <c r="G1291" t="s">
        <v>877</v>
      </c>
      <c r="H1291" t="s">
        <v>884</v>
      </c>
      <c r="I1291">
        <v>846</v>
      </c>
      <c r="J1291" t="s">
        <v>885</v>
      </c>
      <c r="K1291" t="s">
        <v>828</v>
      </c>
      <c r="L1291" t="s">
        <v>336</v>
      </c>
      <c r="M1291">
        <v>0</v>
      </c>
      <c r="N1291">
        <v>519911</v>
      </c>
      <c r="O1291">
        <v>276960</v>
      </c>
      <c r="P1291">
        <v>4459128</v>
      </c>
      <c r="Q1291">
        <v>1478830</v>
      </c>
      <c r="R1291" t="s">
        <v>829</v>
      </c>
      <c r="S1291">
        <v>6734829</v>
      </c>
      <c r="T1291" t="s">
        <v>829</v>
      </c>
      <c r="U1291">
        <v>6734829</v>
      </c>
      <c r="V1291">
        <v>242</v>
      </c>
    </row>
    <row r="1292" spans="1:22" x14ac:dyDescent="0.3">
      <c r="A1292">
        <v>202324</v>
      </c>
      <c r="B1292" t="s">
        <v>820</v>
      </c>
      <c r="C1292" t="s">
        <v>821</v>
      </c>
      <c r="D1292" t="s">
        <v>822</v>
      </c>
      <c r="E1292" t="s">
        <v>823</v>
      </c>
      <c r="F1292" t="s">
        <v>876</v>
      </c>
      <c r="G1292" t="s">
        <v>877</v>
      </c>
      <c r="H1292" t="s">
        <v>884</v>
      </c>
      <c r="I1292">
        <v>846</v>
      </c>
      <c r="J1292" t="s">
        <v>885</v>
      </c>
      <c r="K1292" t="s">
        <v>828</v>
      </c>
      <c r="L1292" t="s">
        <v>336</v>
      </c>
      <c r="M1292">
        <v>0</v>
      </c>
      <c r="N1292">
        <v>447780</v>
      </c>
      <c r="O1292">
        <v>278910</v>
      </c>
      <c r="P1292">
        <v>4747488</v>
      </c>
      <c r="Q1292">
        <v>1668875</v>
      </c>
      <c r="R1292" t="s">
        <v>829</v>
      </c>
      <c r="S1292">
        <v>7143053</v>
      </c>
      <c r="T1292" t="s">
        <v>829</v>
      </c>
      <c r="U1292">
        <v>7143053</v>
      </c>
      <c r="V1292">
        <v>258</v>
      </c>
    </row>
    <row r="1293" spans="1:22" x14ac:dyDescent="0.3">
      <c r="A1293">
        <v>202122</v>
      </c>
      <c r="B1293" t="s">
        <v>820</v>
      </c>
      <c r="C1293" t="s">
        <v>821</v>
      </c>
      <c r="D1293" t="s">
        <v>822</v>
      </c>
      <c r="E1293" t="s">
        <v>823</v>
      </c>
      <c r="F1293" t="s">
        <v>876</v>
      </c>
      <c r="G1293" t="s">
        <v>877</v>
      </c>
      <c r="H1293" t="s">
        <v>884</v>
      </c>
      <c r="I1293">
        <v>846</v>
      </c>
      <c r="J1293" t="s">
        <v>885</v>
      </c>
      <c r="K1293" t="s">
        <v>828</v>
      </c>
      <c r="L1293" t="s">
        <v>235</v>
      </c>
      <c r="M1293" t="s">
        <v>829</v>
      </c>
      <c r="N1293">
        <v>0</v>
      </c>
      <c r="O1293">
        <v>0</v>
      </c>
      <c r="P1293" t="s">
        <v>829</v>
      </c>
      <c r="Q1293" t="s">
        <v>829</v>
      </c>
      <c r="R1293" t="s">
        <v>829</v>
      </c>
      <c r="S1293">
        <v>0</v>
      </c>
      <c r="T1293">
        <v>0</v>
      </c>
      <c r="U1293">
        <v>0</v>
      </c>
      <c r="V1293">
        <v>0</v>
      </c>
    </row>
    <row r="1294" spans="1:22" x14ac:dyDescent="0.3">
      <c r="A1294">
        <v>202223</v>
      </c>
      <c r="B1294" t="s">
        <v>820</v>
      </c>
      <c r="C1294" t="s">
        <v>821</v>
      </c>
      <c r="D1294" t="s">
        <v>822</v>
      </c>
      <c r="E1294" t="s">
        <v>823</v>
      </c>
      <c r="F1294" t="s">
        <v>876</v>
      </c>
      <c r="G1294" t="s">
        <v>877</v>
      </c>
      <c r="H1294" t="s">
        <v>884</v>
      </c>
      <c r="I1294">
        <v>846</v>
      </c>
      <c r="J1294" t="s">
        <v>885</v>
      </c>
      <c r="K1294" t="s">
        <v>828</v>
      </c>
      <c r="L1294" t="s">
        <v>235</v>
      </c>
      <c r="M1294" t="s">
        <v>829</v>
      </c>
      <c r="N1294">
        <v>0</v>
      </c>
      <c r="O1294">
        <v>0</v>
      </c>
      <c r="P1294" t="s">
        <v>829</v>
      </c>
      <c r="Q1294" t="s">
        <v>829</v>
      </c>
      <c r="R1294" t="s">
        <v>829</v>
      </c>
      <c r="S1294">
        <v>0</v>
      </c>
      <c r="T1294">
        <v>0</v>
      </c>
      <c r="U1294">
        <v>0</v>
      </c>
      <c r="V1294">
        <v>0</v>
      </c>
    </row>
    <row r="1295" spans="1:22" x14ac:dyDescent="0.3">
      <c r="A1295">
        <v>202324</v>
      </c>
      <c r="B1295" t="s">
        <v>820</v>
      </c>
      <c r="C1295" t="s">
        <v>821</v>
      </c>
      <c r="D1295" t="s">
        <v>822</v>
      </c>
      <c r="E1295" t="s">
        <v>823</v>
      </c>
      <c r="F1295" t="s">
        <v>876</v>
      </c>
      <c r="G1295" t="s">
        <v>877</v>
      </c>
      <c r="H1295" t="s">
        <v>884</v>
      </c>
      <c r="I1295">
        <v>846</v>
      </c>
      <c r="J1295" t="s">
        <v>885</v>
      </c>
      <c r="K1295" t="s">
        <v>828</v>
      </c>
      <c r="L1295" t="s">
        <v>235</v>
      </c>
      <c r="M1295" t="s">
        <v>829</v>
      </c>
      <c r="N1295">
        <v>0</v>
      </c>
      <c r="O1295">
        <v>0</v>
      </c>
      <c r="P1295" t="s">
        <v>829</v>
      </c>
      <c r="Q1295" t="s">
        <v>829</v>
      </c>
      <c r="R1295" t="s">
        <v>829</v>
      </c>
      <c r="S1295">
        <v>0</v>
      </c>
      <c r="T1295">
        <v>0</v>
      </c>
      <c r="U1295">
        <v>0</v>
      </c>
      <c r="V1295">
        <v>0</v>
      </c>
    </row>
    <row r="1296" spans="1:22" x14ac:dyDescent="0.3">
      <c r="A1296">
        <v>202122</v>
      </c>
      <c r="B1296" t="s">
        <v>820</v>
      </c>
      <c r="C1296" t="s">
        <v>821</v>
      </c>
      <c r="D1296" t="s">
        <v>822</v>
      </c>
      <c r="E1296" t="s">
        <v>823</v>
      </c>
      <c r="F1296" t="s">
        <v>876</v>
      </c>
      <c r="G1296" t="s">
        <v>877</v>
      </c>
      <c r="H1296" t="s">
        <v>884</v>
      </c>
      <c r="I1296">
        <v>846</v>
      </c>
      <c r="J1296" t="s">
        <v>885</v>
      </c>
      <c r="K1296" t="s">
        <v>828</v>
      </c>
      <c r="L1296" t="s">
        <v>534</v>
      </c>
      <c r="M1296">
        <v>0</v>
      </c>
      <c r="N1296">
        <v>2023251</v>
      </c>
      <c r="O1296">
        <v>1384284</v>
      </c>
      <c r="P1296">
        <v>5970410</v>
      </c>
      <c r="Q1296">
        <v>0</v>
      </c>
      <c r="R1296" t="s">
        <v>829</v>
      </c>
      <c r="S1296">
        <v>9377945</v>
      </c>
      <c r="T1296">
        <v>0</v>
      </c>
      <c r="U1296">
        <v>9377945</v>
      </c>
      <c r="V1296">
        <v>154</v>
      </c>
    </row>
    <row r="1297" spans="1:22" x14ac:dyDescent="0.3">
      <c r="A1297">
        <v>202223</v>
      </c>
      <c r="B1297" t="s">
        <v>820</v>
      </c>
      <c r="C1297" t="s">
        <v>821</v>
      </c>
      <c r="D1297" t="s">
        <v>822</v>
      </c>
      <c r="E1297" t="s">
        <v>823</v>
      </c>
      <c r="F1297" t="s">
        <v>876</v>
      </c>
      <c r="G1297" t="s">
        <v>877</v>
      </c>
      <c r="H1297" t="s">
        <v>884</v>
      </c>
      <c r="I1297">
        <v>846</v>
      </c>
      <c r="J1297" t="s">
        <v>885</v>
      </c>
      <c r="K1297" t="s">
        <v>828</v>
      </c>
      <c r="L1297" t="s">
        <v>534</v>
      </c>
      <c r="M1297">
        <v>0</v>
      </c>
      <c r="N1297">
        <v>2472654</v>
      </c>
      <c r="O1297">
        <v>1511142</v>
      </c>
      <c r="P1297">
        <v>6111149</v>
      </c>
      <c r="Q1297">
        <v>0</v>
      </c>
      <c r="R1297" t="s">
        <v>829</v>
      </c>
      <c r="S1297">
        <v>10094945</v>
      </c>
      <c r="T1297">
        <v>0</v>
      </c>
      <c r="U1297">
        <v>10094945</v>
      </c>
      <c r="V1297">
        <v>170</v>
      </c>
    </row>
    <row r="1298" spans="1:22" x14ac:dyDescent="0.3">
      <c r="A1298">
        <v>202324</v>
      </c>
      <c r="B1298" t="s">
        <v>820</v>
      </c>
      <c r="C1298" t="s">
        <v>821</v>
      </c>
      <c r="D1298" t="s">
        <v>822</v>
      </c>
      <c r="E1298" t="s">
        <v>823</v>
      </c>
      <c r="F1298" t="s">
        <v>876</v>
      </c>
      <c r="G1298" t="s">
        <v>877</v>
      </c>
      <c r="H1298" t="s">
        <v>884</v>
      </c>
      <c r="I1298">
        <v>846</v>
      </c>
      <c r="J1298" t="s">
        <v>885</v>
      </c>
      <c r="K1298" t="s">
        <v>828</v>
      </c>
      <c r="L1298" t="s">
        <v>534</v>
      </c>
      <c r="M1298">
        <v>0</v>
      </c>
      <c r="N1298">
        <v>2822100</v>
      </c>
      <c r="O1298">
        <v>1631187</v>
      </c>
      <c r="P1298">
        <v>7190638</v>
      </c>
      <c r="Q1298">
        <v>0</v>
      </c>
      <c r="R1298" t="s">
        <v>829</v>
      </c>
      <c r="S1298">
        <v>11643925</v>
      </c>
      <c r="T1298">
        <v>0</v>
      </c>
      <c r="U1298">
        <v>11643925</v>
      </c>
      <c r="V1298">
        <v>210</v>
      </c>
    </row>
    <row r="1299" spans="1:22" x14ac:dyDescent="0.3">
      <c r="A1299">
        <v>202122</v>
      </c>
      <c r="B1299" t="s">
        <v>820</v>
      </c>
      <c r="C1299" t="s">
        <v>821</v>
      </c>
      <c r="D1299" t="s">
        <v>822</v>
      </c>
      <c r="E1299" t="s">
        <v>823</v>
      </c>
      <c r="F1299" t="s">
        <v>876</v>
      </c>
      <c r="G1299" t="s">
        <v>877</v>
      </c>
      <c r="H1299" t="s">
        <v>884</v>
      </c>
      <c r="I1299">
        <v>846</v>
      </c>
      <c r="J1299" t="s">
        <v>885</v>
      </c>
      <c r="K1299" t="s">
        <v>828</v>
      </c>
      <c r="L1299" t="s">
        <v>603</v>
      </c>
      <c r="M1299" t="s">
        <v>829</v>
      </c>
      <c r="N1299" t="s">
        <v>829</v>
      </c>
      <c r="O1299" t="s">
        <v>829</v>
      </c>
      <c r="P1299">
        <v>0</v>
      </c>
      <c r="Q1299">
        <v>0</v>
      </c>
      <c r="R1299">
        <v>0</v>
      </c>
      <c r="S1299">
        <v>0</v>
      </c>
      <c r="T1299">
        <v>0</v>
      </c>
      <c r="U1299">
        <v>0</v>
      </c>
      <c r="V1299">
        <v>0</v>
      </c>
    </row>
    <row r="1300" spans="1:22" x14ac:dyDescent="0.3">
      <c r="A1300">
        <v>202223</v>
      </c>
      <c r="B1300" t="s">
        <v>820</v>
      </c>
      <c r="C1300" t="s">
        <v>821</v>
      </c>
      <c r="D1300" t="s">
        <v>822</v>
      </c>
      <c r="E1300" t="s">
        <v>823</v>
      </c>
      <c r="F1300" t="s">
        <v>876</v>
      </c>
      <c r="G1300" t="s">
        <v>877</v>
      </c>
      <c r="H1300" t="s">
        <v>884</v>
      </c>
      <c r="I1300">
        <v>846</v>
      </c>
      <c r="J1300" t="s">
        <v>885</v>
      </c>
      <c r="K1300" t="s">
        <v>828</v>
      </c>
      <c r="L1300" t="s">
        <v>603</v>
      </c>
      <c r="M1300" t="s">
        <v>829</v>
      </c>
      <c r="N1300" t="s">
        <v>829</v>
      </c>
      <c r="O1300" t="s">
        <v>829</v>
      </c>
      <c r="P1300">
        <v>0</v>
      </c>
      <c r="Q1300">
        <v>0</v>
      </c>
      <c r="R1300">
        <v>0</v>
      </c>
      <c r="S1300">
        <v>0</v>
      </c>
      <c r="T1300">
        <v>0</v>
      </c>
      <c r="U1300">
        <v>0</v>
      </c>
      <c r="V1300">
        <v>0</v>
      </c>
    </row>
    <row r="1301" spans="1:22" x14ac:dyDescent="0.3">
      <c r="A1301">
        <v>202324</v>
      </c>
      <c r="B1301" t="s">
        <v>820</v>
      </c>
      <c r="C1301" t="s">
        <v>821</v>
      </c>
      <c r="D1301" t="s">
        <v>822</v>
      </c>
      <c r="E1301" t="s">
        <v>823</v>
      </c>
      <c r="F1301" t="s">
        <v>876</v>
      </c>
      <c r="G1301" t="s">
        <v>877</v>
      </c>
      <c r="H1301" t="s">
        <v>884</v>
      </c>
      <c r="I1301">
        <v>846</v>
      </c>
      <c r="J1301" t="s">
        <v>885</v>
      </c>
      <c r="K1301" t="s">
        <v>828</v>
      </c>
      <c r="L1301" t="s">
        <v>603</v>
      </c>
      <c r="M1301" t="s">
        <v>829</v>
      </c>
      <c r="N1301" t="s">
        <v>829</v>
      </c>
      <c r="O1301" t="s">
        <v>829</v>
      </c>
      <c r="P1301">
        <v>0</v>
      </c>
      <c r="Q1301">
        <v>0</v>
      </c>
      <c r="R1301">
        <v>0</v>
      </c>
      <c r="S1301">
        <v>0</v>
      </c>
      <c r="T1301">
        <v>0</v>
      </c>
      <c r="U1301">
        <v>0</v>
      </c>
      <c r="V1301">
        <v>0</v>
      </c>
    </row>
    <row r="1302" spans="1:22" x14ac:dyDescent="0.3">
      <c r="A1302">
        <v>202122</v>
      </c>
      <c r="B1302" t="s">
        <v>820</v>
      </c>
      <c r="C1302" t="s">
        <v>821</v>
      </c>
      <c r="D1302" t="s">
        <v>822</v>
      </c>
      <c r="E1302" t="s">
        <v>823</v>
      </c>
      <c r="F1302" t="s">
        <v>876</v>
      </c>
      <c r="G1302" t="s">
        <v>877</v>
      </c>
      <c r="H1302" t="s">
        <v>884</v>
      </c>
      <c r="I1302">
        <v>846</v>
      </c>
      <c r="J1302" t="s">
        <v>885</v>
      </c>
      <c r="K1302" t="s">
        <v>828</v>
      </c>
      <c r="L1302" t="s">
        <v>606</v>
      </c>
      <c r="M1302">
        <v>0</v>
      </c>
      <c r="N1302">
        <v>0</v>
      </c>
      <c r="O1302">
        <v>0</v>
      </c>
      <c r="P1302">
        <v>321955</v>
      </c>
      <c r="Q1302">
        <v>0</v>
      </c>
      <c r="R1302">
        <v>0</v>
      </c>
      <c r="S1302">
        <v>321955</v>
      </c>
      <c r="T1302">
        <v>0</v>
      </c>
      <c r="U1302">
        <v>321955</v>
      </c>
      <c r="V1302">
        <v>5</v>
      </c>
    </row>
    <row r="1303" spans="1:22" x14ac:dyDescent="0.3">
      <c r="A1303">
        <v>202223</v>
      </c>
      <c r="B1303" t="s">
        <v>820</v>
      </c>
      <c r="C1303" t="s">
        <v>821</v>
      </c>
      <c r="D1303" t="s">
        <v>822</v>
      </c>
      <c r="E1303" t="s">
        <v>823</v>
      </c>
      <c r="F1303" t="s">
        <v>876</v>
      </c>
      <c r="G1303" t="s">
        <v>877</v>
      </c>
      <c r="H1303" t="s">
        <v>884</v>
      </c>
      <c r="I1303">
        <v>846</v>
      </c>
      <c r="J1303" t="s">
        <v>885</v>
      </c>
      <c r="K1303" t="s">
        <v>828</v>
      </c>
      <c r="L1303" t="s">
        <v>606</v>
      </c>
      <c r="M1303">
        <v>0</v>
      </c>
      <c r="N1303">
        <v>0</v>
      </c>
      <c r="O1303">
        <v>0</v>
      </c>
      <c r="P1303">
        <v>327327</v>
      </c>
      <c r="Q1303">
        <v>0</v>
      </c>
      <c r="R1303">
        <v>0</v>
      </c>
      <c r="S1303">
        <v>327327</v>
      </c>
      <c r="T1303">
        <v>0</v>
      </c>
      <c r="U1303">
        <v>327327</v>
      </c>
      <c r="V1303">
        <v>5</v>
      </c>
    </row>
    <row r="1304" spans="1:22" x14ac:dyDescent="0.3">
      <c r="A1304">
        <v>202324</v>
      </c>
      <c r="B1304" t="s">
        <v>820</v>
      </c>
      <c r="C1304" t="s">
        <v>821</v>
      </c>
      <c r="D1304" t="s">
        <v>822</v>
      </c>
      <c r="E1304" t="s">
        <v>823</v>
      </c>
      <c r="F1304" t="s">
        <v>876</v>
      </c>
      <c r="G1304" t="s">
        <v>877</v>
      </c>
      <c r="H1304" t="s">
        <v>884</v>
      </c>
      <c r="I1304">
        <v>846</v>
      </c>
      <c r="J1304" t="s">
        <v>885</v>
      </c>
      <c r="K1304" t="s">
        <v>828</v>
      </c>
      <c r="L1304" t="s">
        <v>606</v>
      </c>
      <c r="M1304">
        <v>0</v>
      </c>
      <c r="N1304">
        <v>0</v>
      </c>
      <c r="O1304">
        <v>0</v>
      </c>
      <c r="P1304">
        <v>335240</v>
      </c>
      <c r="Q1304">
        <v>0</v>
      </c>
      <c r="R1304">
        <v>0</v>
      </c>
      <c r="S1304">
        <v>335240</v>
      </c>
      <c r="T1304">
        <v>0</v>
      </c>
      <c r="U1304">
        <v>335240</v>
      </c>
      <c r="V1304">
        <v>6</v>
      </c>
    </row>
    <row r="1305" spans="1:22" x14ac:dyDescent="0.3">
      <c r="A1305">
        <v>202122</v>
      </c>
      <c r="B1305" t="s">
        <v>820</v>
      </c>
      <c r="C1305" t="s">
        <v>821</v>
      </c>
      <c r="D1305" t="s">
        <v>822</v>
      </c>
      <c r="E1305" t="s">
        <v>823</v>
      </c>
      <c r="F1305" t="s">
        <v>876</v>
      </c>
      <c r="G1305" t="s">
        <v>877</v>
      </c>
      <c r="H1305" t="s">
        <v>884</v>
      </c>
      <c r="I1305">
        <v>846</v>
      </c>
      <c r="J1305" t="s">
        <v>885</v>
      </c>
      <c r="K1305" t="s">
        <v>828</v>
      </c>
      <c r="L1305" t="s">
        <v>609</v>
      </c>
      <c r="M1305" t="s">
        <v>829</v>
      </c>
      <c r="N1305" t="s">
        <v>829</v>
      </c>
      <c r="O1305" t="s">
        <v>829</v>
      </c>
      <c r="P1305" t="s">
        <v>829</v>
      </c>
      <c r="Q1305">
        <v>0</v>
      </c>
      <c r="R1305" t="s">
        <v>829</v>
      </c>
      <c r="S1305">
        <v>0</v>
      </c>
      <c r="T1305">
        <v>0</v>
      </c>
      <c r="U1305">
        <v>0</v>
      </c>
      <c r="V1305">
        <v>0</v>
      </c>
    </row>
    <row r="1306" spans="1:22" x14ac:dyDescent="0.3">
      <c r="A1306">
        <v>202223</v>
      </c>
      <c r="B1306" t="s">
        <v>820</v>
      </c>
      <c r="C1306" t="s">
        <v>821</v>
      </c>
      <c r="D1306" t="s">
        <v>822</v>
      </c>
      <c r="E1306" t="s">
        <v>823</v>
      </c>
      <c r="F1306" t="s">
        <v>876</v>
      </c>
      <c r="G1306" t="s">
        <v>877</v>
      </c>
      <c r="H1306" t="s">
        <v>884</v>
      </c>
      <c r="I1306">
        <v>846</v>
      </c>
      <c r="J1306" t="s">
        <v>885</v>
      </c>
      <c r="K1306" t="s">
        <v>828</v>
      </c>
      <c r="L1306" t="s">
        <v>609</v>
      </c>
      <c r="M1306" t="s">
        <v>829</v>
      </c>
      <c r="N1306" t="s">
        <v>829</v>
      </c>
      <c r="O1306" t="s">
        <v>829</v>
      </c>
      <c r="P1306" t="s">
        <v>829</v>
      </c>
      <c r="Q1306">
        <v>0</v>
      </c>
      <c r="R1306" t="s">
        <v>829</v>
      </c>
      <c r="S1306">
        <v>0</v>
      </c>
      <c r="T1306">
        <v>0</v>
      </c>
      <c r="U1306">
        <v>0</v>
      </c>
      <c r="V1306">
        <v>0</v>
      </c>
    </row>
    <row r="1307" spans="1:22" x14ac:dyDescent="0.3">
      <c r="A1307">
        <v>202122</v>
      </c>
      <c r="B1307" t="s">
        <v>820</v>
      </c>
      <c r="C1307" t="s">
        <v>821</v>
      </c>
      <c r="D1307" t="s">
        <v>822</v>
      </c>
      <c r="E1307" t="s">
        <v>823</v>
      </c>
      <c r="F1307" t="s">
        <v>876</v>
      </c>
      <c r="G1307" t="s">
        <v>877</v>
      </c>
      <c r="H1307" t="s">
        <v>884</v>
      </c>
      <c r="I1307">
        <v>846</v>
      </c>
      <c r="J1307" t="s">
        <v>885</v>
      </c>
      <c r="K1307" t="s">
        <v>828</v>
      </c>
      <c r="L1307" t="s">
        <v>830</v>
      </c>
      <c r="M1307">
        <v>0</v>
      </c>
      <c r="N1307">
        <v>0</v>
      </c>
      <c r="O1307">
        <v>0</v>
      </c>
      <c r="P1307">
        <v>0</v>
      </c>
      <c r="Q1307">
        <v>0</v>
      </c>
      <c r="R1307">
        <v>0</v>
      </c>
      <c r="S1307">
        <v>0</v>
      </c>
      <c r="T1307">
        <v>0</v>
      </c>
      <c r="U1307">
        <v>0</v>
      </c>
      <c r="V1307">
        <v>0</v>
      </c>
    </row>
    <row r="1308" spans="1:22" x14ac:dyDescent="0.3">
      <c r="A1308">
        <v>202223</v>
      </c>
      <c r="B1308" t="s">
        <v>820</v>
      </c>
      <c r="C1308" t="s">
        <v>821</v>
      </c>
      <c r="D1308" t="s">
        <v>822</v>
      </c>
      <c r="E1308" t="s">
        <v>823</v>
      </c>
      <c r="F1308" t="s">
        <v>876</v>
      </c>
      <c r="G1308" t="s">
        <v>877</v>
      </c>
      <c r="H1308" t="s">
        <v>884</v>
      </c>
      <c r="I1308">
        <v>846</v>
      </c>
      <c r="J1308" t="s">
        <v>885</v>
      </c>
      <c r="K1308" t="s">
        <v>828</v>
      </c>
      <c r="L1308" t="s">
        <v>830</v>
      </c>
      <c r="M1308">
        <v>0</v>
      </c>
      <c r="N1308">
        <v>0</v>
      </c>
      <c r="O1308">
        <v>0</v>
      </c>
      <c r="P1308">
        <v>0</v>
      </c>
      <c r="Q1308">
        <v>0</v>
      </c>
      <c r="R1308">
        <v>0</v>
      </c>
      <c r="S1308">
        <v>0</v>
      </c>
      <c r="T1308">
        <v>0</v>
      </c>
      <c r="U1308">
        <v>0</v>
      </c>
      <c r="V1308">
        <v>0</v>
      </c>
    </row>
    <row r="1309" spans="1:22" x14ac:dyDescent="0.3">
      <c r="A1309">
        <v>202324</v>
      </c>
      <c r="B1309" t="s">
        <v>820</v>
      </c>
      <c r="C1309" t="s">
        <v>821</v>
      </c>
      <c r="D1309" t="s">
        <v>822</v>
      </c>
      <c r="E1309" t="s">
        <v>823</v>
      </c>
      <c r="F1309" t="s">
        <v>876</v>
      </c>
      <c r="G1309" t="s">
        <v>877</v>
      </c>
      <c r="H1309" t="s">
        <v>884</v>
      </c>
      <c r="I1309">
        <v>846</v>
      </c>
      <c r="J1309" t="s">
        <v>885</v>
      </c>
      <c r="K1309" t="s">
        <v>828</v>
      </c>
      <c r="L1309" t="s">
        <v>830</v>
      </c>
      <c r="M1309">
        <v>0</v>
      </c>
      <c r="N1309">
        <v>0</v>
      </c>
      <c r="O1309">
        <v>0</v>
      </c>
      <c r="P1309">
        <v>0</v>
      </c>
      <c r="Q1309">
        <v>0</v>
      </c>
      <c r="R1309">
        <v>0</v>
      </c>
      <c r="S1309">
        <v>0</v>
      </c>
      <c r="T1309">
        <v>0</v>
      </c>
      <c r="U1309">
        <v>0</v>
      </c>
      <c r="V1309">
        <v>0</v>
      </c>
    </row>
    <row r="1310" spans="1:22" x14ac:dyDescent="0.3">
      <c r="A1310">
        <v>202122</v>
      </c>
      <c r="B1310" t="s">
        <v>820</v>
      </c>
      <c r="C1310" t="s">
        <v>821</v>
      </c>
      <c r="D1310" t="s">
        <v>822</v>
      </c>
      <c r="E1310" t="s">
        <v>823</v>
      </c>
      <c r="F1310" t="s">
        <v>876</v>
      </c>
      <c r="G1310" t="s">
        <v>877</v>
      </c>
      <c r="H1310" t="s">
        <v>884</v>
      </c>
      <c r="I1310">
        <v>846</v>
      </c>
      <c r="J1310" t="s">
        <v>885</v>
      </c>
      <c r="K1310" t="s">
        <v>828</v>
      </c>
      <c r="L1310" t="s">
        <v>537</v>
      </c>
      <c r="M1310">
        <v>0</v>
      </c>
      <c r="N1310">
        <v>112403</v>
      </c>
      <c r="O1310">
        <v>240479</v>
      </c>
      <c r="P1310">
        <v>0</v>
      </c>
      <c r="Q1310">
        <v>0</v>
      </c>
      <c r="R1310">
        <v>0</v>
      </c>
      <c r="S1310">
        <v>352882</v>
      </c>
      <c r="T1310">
        <v>0</v>
      </c>
      <c r="U1310">
        <v>352882</v>
      </c>
      <c r="V1310">
        <v>6</v>
      </c>
    </row>
    <row r="1311" spans="1:22" x14ac:dyDescent="0.3">
      <c r="A1311">
        <v>202223</v>
      </c>
      <c r="B1311" t="s">
        <v>820</v>
      </c>
      <c r="C1311" t="s">
        <v>821</v>
      </c>
      <c r="D1311" t="s">
        <v>822</v>
      </c>
      <c r="E1311" t="s">
        <v>823</v>
      </c>
      <c r="F1311" t="s">
        <v>876</v>
      </c>
      <c r="G1311" t="s">
        <v>877</v>
      </c>
      <c r="H1311" t="s">
        <v>884</v>
      </c>
      <c r="I1311">
        <v>846</v>
      </c>
      <c r="J1311" t="s">
        <v>885</v>
      </c>
      <c r="K1311" t="s">
        <v>828</v>
      </c>
      <c r="L1311" t="s">
        <v>537</v>
      </c>
      <c r="M1311">
        <v>0</v>
      </c>
      <c r="N1311">
        <v>137370</v>
      </c>
      <c r="O1311">
        <v>265300</v>
      </c>
      <c r="P1311">
        <v>0</v>
      </c>
      <c r="Q1311">
        <v>0</v>
      </c>
      <c r="R1311">
        <v>0</v>
      </c>
      <c r="S1311">
        <v>402670</v>
      </c>
      <c r="T1311">
        <v>0</v>
      </c>
      <c r="U1311">
        <v>402670</v>
      </c>
      <c r="V1311">
        <v>7</v>
      </c>
    </row>
    <row r="1312" spans="1:22" x14ac:dyDescent="0.3">
      <c r="A1312">
        <v>202324</v>
      </c>
      <c r="B1312" t="s">
        <v>820</v>
      </c>
      <c r="C1312" t="s">
        <v>821</v>
      </c>
      <c r="D1312" t="s">
        <v>822</v>
      </c>
      <c r="E1312" t="s">
        <v>823</v>
      </c>
      <c r="F1312" t="s">
        <v>876</v>
      </c>
      <c r="G1312" t="s">
        <v>877</v>
      </c>
      <c r="H1312" t="s">
        <v>884</v>
      </c>
      <c r="I1312">
        <v>846</v>
      </c>
      <c r="J1312" t="s">
        <v>885</v>
      </c>
      <c r="K1312" t="s">
        <v>828</v>
      </c>
      <c r="L1312" t="s">
        <v>537</v>
      </c>
      <c r="M1312">
        <v>0</v>
      </c>
      <c r="N1312">
        <v>156783</v>
      </c>
      <c r="O1312">
        <v>289049</v>
      </c>
      <c r="P1312">
        <v>0</v>
      </c>
      <c r="Q1312">
        <v>0</v>
      </c>
      <c r="R1312">
        <v>0</v>
      </c>
      <c r="S1312">
        <v>445832</v>
      </c>
      <c r="T1312">
        <v>0</v>
      </c>
      <c r="U1312">
        <v>445832</v>
      </c>
      <c r="V1312">
        <v>8</v>
      </c>
    </row>
    <row r="1313" spans="1:22" x14ac:dyDescent="0.3">
      <c r="A1313">
        <v>202122</v>
      </c>
      <c r="B1313" t="s">
        <v>820</v>
      </c>
      <c r="C1313" t="s">
        <v>821</v>
      </c>
      <c r="D1313" t="s">
        <v>822</v>
      </c>
      <c r="E1313" t="s">
        <v>823</v>
      </c>
      <c r="F1313" t="s">
        <v>876</v>
      </c>
      <c r="G1313" t="s">
        <v>877</v>
      </c>
      <c r="H1313" t="s">
        <v>884</v>
      </c>
      <c r="I1313">
        <v>846</v>
      </c>
      <c r="J1313" t="s">
        <v>885</v>
      </c>
      <c r="K1313" t="s">
        <v>828</v>
      </c>
      <c r="L1313" t="s">
        <v>572</v>
      </c>
      <c r="M1313">
        <v>0</v>
      </c>
      <c r="N1313">
        <v>0</v>
      </c>
      <c r="O1313">
        <v>0</v>
      </c>
      <c r="P1313">
        <v>816935</v>
      </c>
      <c r="Q1313">
        <v>0</v>
      </c>
      <c r="R1313">
        <v>6022791</v>
      </c>
      <c r="S1313">
        <v>6839726</v>
      </c>
      <c r="T1313">
        <v>71595</v>
      </c>
      <c r="U1313">
        <v>6768131</v>
      </c>
      <c r="V1313">
        <v>111</v>
      </c>
    </row>
    <row r="1314" spans="1:22" x14ac:dyDescent="0.3">
      <c r="A1314">
        <v>202223</v>
      </c>
      <c r="B1314" t="s">
        <v>820</v>
      </c>
      <c r="C1314" t="s">
        <v>821</v>
      </c>
      <c r="D1314" t="s">
        <v>822</v>
      </c>
      <c r="E1314" t="s">
        <v>823</v>
      </c>
      <c r="F1314" t="s">
        <v>876</v>
      </c>
      <c r="G1314" t="s">
        <v>877</v>
      </c>
      <c r="H1314" t="s">
        <v>884</v>
      </c>
      <c r="I1314">
        <v>846</v>
      </c>
      <c r="J1314" t="s">
        <v>885</v>
      </c>
      <c r="K1314" t="s">
        <v>828</v>
      </c>
      <c r="L1314" t="s">
        <v>572</v>
      </c>
      <c r="M1314">
        <v>0</v>
      </c>
      <c r="N1314">
        <v>0</v>
      </c>
      <c r="O1314">
        <v>0</v>
      </c>
      <c r="P1314">
        <v>1002208</v>
      </c>
      <c r="Q1314">
        <v>0</v>
      </c>
      <c r="R1314">
        <v>7541365</v>
      </c>
      <c r="S1314">
        <v>8543573</v>
      </c>
      <c r="T1314">
        <v>90849</v>
      </c>
      <c r="U1314">
        <v>8452724</v>
      </c>
      <c r="V1314">
        <v>142</v>
      </c>
    </row>
    <row r="1315" spans="1:22" x14ac:dyDescent="0.3">
      <c r="A1315">
        <v>202324</v>
      </c>
      <c r="B1315" t="s">
        <v>820</v>
      </c>
      <c r="C1315" t="s">
        <v>821</v>
      </c>
      <c r="D1315" t="s">
        <v>822</v>
      </c>
      <c r="E1315" t="s">
        <v>823</v>
      </c>
      <c r="F1315" t="s">
        <v>876</v>
      </c>
      <c r="G1315" t="s">
        <v>877</v>
      </c>
      <c r="H1315" t="s">
        <v>884</v>
      </c>
      <c r="I1315">
        <v>846</v>
      </c>
      <c r="J1315" t="s">
        <v>885</v>
      </c>
      <c r="K1315" t="s">
        <v>828</v>
      </c>
      <c r="L1315" t="s">
        <v>572</v>
      </c>
      <c r="M1315">
        <v>326500</v>
      </c>
      <c r="N1315">
        <v>0</v>
      </c>
      <c r="O1315">
        <v>0</v>
      </c>
      <c r="P1315">
        <v>7002283</v>
      </c>
      <c r="Q1315">
        <v>0</v>
      </c>
      <c r="R1315">
        <v>2353756</v>
      </c>
      <c r="S1315">
        <v>9682539</v>
      </c>
      <c r="T1315">
        <v>82080</v>
      </c>
      <c r="U1315">
        <v>9600459</v>
      </c>
      <c r="V1315">
        <v>173</v>
      </c>
    </row>
    <row r="1316" spans="1:22" x14ac:dyDescent="0.3">
      <c r="A1316">
        <v>202122</v>
      </c>
      <c r="B1316" t="s">
        <v>820</v>
      </c>
      <c r="C1316" t="s">
        <v>821</v>
      </c>
      <c r="D1316" t="s">
        <v>822</v>
      </c>
      <c r="E1316" t="s">
        <v>823</v>
      </c>
      <c r="F1316" t="s">
        <v>876</v>
      </c>
      <c r="G1316" t="s">
        <v>877</v>
      </c>
      <c r="H1316" t="s">
        <v>884</v>
      </c>
      <c r="I1316">
        <v>846</v>
      </c>
      <c r="J1316" t="s">
        <v>885</v>
      </c>
      <c r="K1316" t="s">
        <v>828</v>
      </c>
      <c r="L1316" t="s">
        <v>539</v>
      </c>
      <c r="M1316">
        <v>341300</v>
      </c>
      <c r="N1316">
        <v>112403</v>
      </c>
      <c r="O1316">
        <v>160320</v>
      </c>
      <c r="P1316" t="s">
        <v>829</v>
      </c>
      <c r="Q1316" t="s">
        <v>829</v>
      </c>
      <c r="R1316" t="s">
        <v>829</v>
      </c>
      <c r="S1316">
        <v>614023</v>
      </c>
      <c r="T1316">
        <v>0</v>
      </c>
      <c r="U1316">
        <v>614023</v>
      </c>
      <c r="V1316">
        <v>10</v>
      </c>
    </row>
    <row r="1317" spans="1:22" x14ac:dyDescent="0.3">
      <c r="A1317">
        <v>202223</v>
      </c>
      <c r="B1317" t="s">
        <v>820</v>
      </c>
      <c r="C1317" t="s">
        <v>821</v>
      </c>
      <c r="D1317" t="s">
        <v>822</v>
      </c>
      <c r="E1317" t="s">
        <v>823</v>
      </c>
      <c r="F1317" t="s">
        <v>876</v>
      </c>
      <c r="G1317" t="s">
        <v>877</v>
      </c>
      <c r="H1317" t="s">
        <v>884</v>
      </c>
      <c r="I1317">
        <v>846</v>
      </c>
      <c r="J1317" t="s">
        <v>885</v>
      </c>
      <c r="K1317" t="s">
        <v>828</v>
      </c>
      <c r="L1317" t="s">
        <v>539</v>
      </c>
      <c r="M1317">
        <v>414890</v>
      </c>
      <c r="N1317">
        <v>137370</v>
      </c>
      <c r="O1317">
        <v>176867</v>
      </c>
      <c r="P1317" t="s">
        <v>829</v>
      </c>
      <c r="Q1317" t="s">
        <v>829</v>
      </c>
      <c r="R1317" t="s">
        <v>829</v>
      </c>
      <c r="S1317">
        <v>729127</v>
      </c>
      <c r="T1317">
        <v>0</v>
      </c>
      <c r="U1317">
        <v>729127</v>
      </c>
      <c r="V1317">
        <v>12</v>
      </c>
    </row>
    <row r="1318" spans="1:22" x14ac:dyDescent="0.3">
      <c r="A1318">
        <v>202324</v>
      </c>
      <c r="B1318" t="s">
        <v>820</v>
      </c>
      <c r="C1318" t="s">
        <v>821</v>
      </c>
      <c r="D1318" t="s">
        <v>822</v>
      </c>
      <c r="E1318" t="s">
        <v>823</v>
      </c>
      <c r="F1318" t="s">
        <v>876</v>
      </c>
      <c r="G1318" t="s">
        <v>877</v>
      </c>
      <c r="H1318" t="s">
        <v>884</v>
      </c>
      <c r="I1318">
        <v>846</v>
      </c>
      <c r="J1318" t="s">
        <v>885</v>
      </c>
      <c r="K1318" t="s">
        <v>828</v>
      </c>
      <c r="L1318" t="s">
        <v>539</v>
      </c>
      <c r="M1318">
        <v>139370</v>
      </c>
      <c r="N1318">
        <v>156783</v>
      </c>
      <c r="O1318">
        <v>192700</v>
      </c>
      <c r="P1318" t="s">
        <v>829</v>
      </c>
      <c r="Q1318" t="s">
        <v>829</v>
      </c>
      <c r="R1318" t="s">
        <v>829</v>
      </c>
      <c r="S1318">
        <v>488853</v>
      </c>
      <c r="T1318">
        <v>0</v>
      </c>
      <c r="U1318">
        <v>488853</v>
      </c>
      <c r="V1318">
        <v>9</v>
      </c>
    </row>
    <row r="1319" spans="1:22" x14ac:dyDescent="0.3">
      <c r="A1319">
        <v>202122</v>
      </c>
      <c r="B1319" t="s">
        <v>820</v>
      </c>
      <c r="C1319" t="s">
        <v>821</v>
      </c>
      <c r="D1319" t="s">
        <v>822</v>
      </c>
      <c r="E1319" t="s">
        <v>823</v>
      </c>
      <c r="F1319" t="s">
        <v>876</v>
      </c>
      <c r="G1319" t="s">
        <v>877</v>
      </c>
      <c r="H1319" t="s">
        <v>884</v>
      </c>
      <c r="I1319">
        <v>846</v>
      </c>
      <c r="J1319" t="s">
        <v>885</v>
      </c>
      <c r="K1319" t="s">
        <v>828</v>
      </c>
      <c r="L1319" t="s">
        <v>541</v>
      </c>
      <c r="M1319">
        <v>246324</v>
      </c>
      <c r="N1319">
        <v>3068074</v>
      </c>
      <c r="O1319">
        <v>1509829</v>
      </c>
      <c r="P1319">
        <v>309267</v>
      </c>
      <c r="Q1319">
        <v>0</v>
      </c>
      <c r="R1319">
        <v>0</v>
      </c>
      <c r="S1319">
        <v>5133494</v>
      </c>
      <c r="T1319">
        <v>69567</v>
      </c>
      <c r="U1319">
        <v>5063927</v>
      </c>
      <c r="V1319">
        <v>83</v>
      </c>
    </row>
    <row r="1320" spans="1:22" x14ac:dyDescent="0.3">
      <c r="A1320">
        <v>202223</v>
      </c>
      <c r="B1320" t="s">
        <v>820</v>
      </c>
      <c r="C1320" t="s">
        <v>821</v>
      </c>
      <c r="D1320" t="s">
        <v>822</v>
      </c>
      <c r="E1320" t="s">
        <v>823</v>
      </c>
      <c r="F1320" t="s">
        <v>876</v>
      </c>
      <c r="G1320" t="s">
        <v>877</v>
      </c>
      <c r="H1320" t="s">
        <v>884</v>
      </c>
      <c r="I1320">
        <v>846</v>
      </c>
      <c r="J1320" t="s">
        <v>885</v>
      </c>
      <c r="K1320" t="s">
        <v>828</v>
      </c>
      <c r="L1320" t="s">
        <v>541</v>
      </c>
      <c r="M1320">
        <v>229042</v>
      </c>
      <c r="N1320">
        <v>3071728</v>
      </c>
      <c r="O1320">
        <v>1589569</v>
      </c>
      <c r="P1320">
        <v>367396</v>
      </c>
      <c r="Q1320">
        <v>0</v>
      </c>
      <c r="R1320">
        <v>0</v>
      </c>
      <c r="S1320">
        <v>5257735</v>
      </c>
      <c r="T1320">
        <v>42376</v>
      </c>
      <c r="U1320">
        <v>5215359</v>
      </c>
      <c r="V1320">
        <v>88</v>
      </c>
    </row>
    <row r="1321" spans="1:22" x14ac:dyDescent="0.3">
      <c r="A1321">
        <v>202324</v>
      </c>
      <c r="B1321" t="s">
        <v>820</v>
      </c>
      <c r="C1321" t="s">
        <v>821</v>
      </c>
      <c r="D1321" t="s">
        <v>822</v>
      </c>
      <c r="E1321" t="s">
        <v>823</v>
      </c>
      <c r="F1321" t="s">
        <v>876</v>
      </c>
      <c r="G1321" t="s">
        <v>877</v>
      </c>
      <c r="H1321" t="s">
        <v>884</v>
      </c>
      <c r="I1321">
        <v>846</v>
      </c>
      <c r="J1321" t="s">
        <v>885</v>
      </c>
      <c r="K1321" t="s">
        <v>828</v>
      </c>
      <c r="L1321" t="s">
        <v>541</v>
      </c>
      <c r="M1321">
        <v>213213</v>
      </c>
      <c r="N1321">
        <v>2052923</v>
      </c>
      <c r="O1321">
        <v>1589613</v>
      </c>
      <c r="P1321">
        <v>309810</v>
      </c>
      <c r="Q1321">
        <v>0</v>
      </c>
      <c r="R1321">
        <v>0</v>
      </c>
      <c r="S1321">
        <v>4165559</v>
      </c>
      <c r="T1321">
        <v>181892</v>
      </c>
      <c r="U1321">
        <v>3983667</v>
      </c>
      <c r="V1321">
        <v>72</v>
      </c>
    </row>
    <row r="1322" spans="1:22" x14ac:dyDescent="0.3">
      <c r="A1322">
        <v>202122</v>
      </c>
      <c r="B1322" t="s">
        <v>820</v>
      </c>
      <c r="C1322" t="s">
        <v>821</v>
      </c>
      <c r="D1322" t="s">
        <v>822</v>
      </c>
      <c r="E1322" t="s">
        <v>823</v>
      </c>
      <c r="F1322" t="s">
        <v>876</v>
      </c>
      <c r="G1322" t="s">
        <v>877</v>
      </c>
      <c r="H1322" t="s">
        <v>884</v>
      </c>
      <c r="I1322">
        <v>846</v>
      </c>
      <c r="J1322" t="s">
        <v>885</v>
      </c>
      <c r="K1322" t="s">
        <v>828</v>
      </c>
      <c r="L1322" t="s">
        <v>831</v>
      </c>
      <c r="M1322" t="s">
        <v>829</v>
      </c>
      <c r="N1322" t="s">
        <v>829</v>
      </c>
      <c r="O1322" t="s">
        <v>829</v>
      </c>
      <c r="P1322">
        <v>68154</v>
      </c>
      <c r="Q1322">
        <v>0</v>
      </c>
      <c r="R1322" t="s">
        <v>829</v>
      </c>
      <c r="S1322">
        <v>68154</v>
      </c>
      <c r="T1322">
        <v>154</v>
      </c>
      <c r="U1322">
        <v>68000</v>
      </c>
      <c r="V1322">
        <v>1</v>
      </c>
    </row>
    <row r="1323" spans="1:22" x14ac:dyDescent="0.3">
      <c r="A1323">
        <v>202223</v>
      </c>
      <c r="B1323" t="s">
        <v>820</v>
      </c>
      <c r="C1323" t="s">
        <v>821</v>
      </c>
      <c r="D1323" t="s">
        <v>822</v>
      </c>
      <c r="E1323" t="s">
        <v>823</v>
      </c>
      <c r="F1323" t="s">
        <v>876</v>
      </c>
      <c r="G1323" t="s">
        <v>877</v>
      </c>
      <c r="H1323" t="s">
        <v>884</v>
      </c>
      <c r="I1323">
        <v>846</v>
      </c>
      <c r="J1323" t="s">
        <v>885</v>
      </c>
      <c r="K1323" t="s">
        <v>828</v>
      </c>
      <c r="L1323" t="s">
        <v>831</v>
      </c>
      <c r="M1323" t="s">
        <v>829</v>
      </c>
      <c r="N1323" t="s">
        <v>829</v>
      </c>
      <c r="O1323" t="s">
        <v>829</v>
      </c>
      <c r="P1323">
        <v>68000</v>
      </c>
      <c r="Q1323">
        <v>0</v>
      </c>
      <c r="R1323" t="s">
        <v>829</v>
      </c>
      <c r="S1323">
        <v>68000</v>
      </c>
      <c r="T1323">
        <v>0</v>
      </c>
      <c r="U1323">
        <v>68000</v>
      </c>
      <c r="V1323">
        <v>1</v>
      </c>
    </row>
    <row r="1324" spans="1:22" x14ac:dyDescent="0.3">
      <c r="A1324">
        <v>202324</v>
      </c>
      <c r="B1324" t="s">
        <v>820</v>
      </c>
      <c r="C1324" t="s">
        <v>821</v>
      </c>
      <c r="D1324" t="s">
        <v>822</v>
      </c>
      <c r="E1324" t="s">
        <v>823</v>
      </c>
      <c r="F1324" t="s">
        <v>876</v>
      </c>
      <c r="G1324" t="s">
        <v>877</v>
      </c>
      <c r="H1324" t="s">
        <v>884</v>
      </c>
      <c r="I1324">
        <v>846</v>
      </c>
      <c r="J1324" t="s">
        <v>885</v>
      </c>
      <c r="K1324" t="s">
        <v>828</v>
      </c>
      <c r="L1324" t="s">
        <v>831</v>
      </c>
      <c r="M1324" t="s">
        <v>829</v>
      </c>
      <c r="N1324" t="s">
        <v>829</v>
      </c>
      <c r="O1324" t="s">
        <v>829</v>
      </c>
      <c r="P1324">
        <v>68993</v>
      </c>
      <c r="Q1324">
        <v>0</v>
      </c>
      <c r="R1324" t="s">
        <v>829</v>
      </c>
      <c r="S1324">
        <v>68993</v>
      </c>
      <c r="T1324">
        <v>0</v>
      </c>
      <c r="U1324">
        <v>68993</v>
      </c>
      <c r="V1324">
        <v>1</v>
      </c>
    </row>
    <row r="1325" spans="1:22" x14ac:dyDescent="0.3">
      <c r="A1325">
        <v>202122</v>
      </c>
      <c r="B1325" t="s">
        <v>820</v>
      </c>
      <c r="C1325" t="s">
        <v>821</v>
      </c>
      <c r="D1325" t="s">
        <v>822</v>
      </c>
      <c r="E1325" t="s">
        <v>823</v>
      </c>
      <c r="F1325" t="s">
        <v>876</v>
      </c>
      <c r="G1325" t="s">
        <v>877</v>
      </c>
      <c r="H1325" t="s">
        <v>884</v>
      </c>
      <c r="I1325">
        <v>846</v>
      </c>
      <c r="J1325" t="s">
        <v>885</v>
      </c>
      <c r="K1325" t="s">
        <v>828</v>
      </c>
      <c r="L1325" t="s">
        <v>832</v>
      </c>
      <c r="M1325">
        <v>119529</v>
      </c>
      <c r="N1325">
        <v>603475</v>
      </c>
      <c r="O1325">
        <v>218847</v>
      </c>
      <c r="P1325">
        <v>58901</v>
      </c>
      <c r="Q1325">
        <v>0</v>
      </c>
      <c r="R1325">
        <v>0</v>
      </c>
      <c r="S1325">
        <v>1000752</v>
      </c>
      <c r="T1325">
        <v>11635</v>
      </c>
      <c r="U1325">
        <v>989117</v>
      </c>
      <c r="V1325">
        <v>16</v>
      </c>
    </row>
    <row r="1326" spans="1:22" x14ac:dyDescent="0.3">
      <c r="A1326">
        <v>202223</v>
      </c>
      <c r="B1326" t="s">
        <v>820</v>
      </c>
      <c r="C1326" t="s">
        <v>821</v>
      </c>
      <c r="D1326" t="s">
        <v>822</v>
      </c>
      <c r="E1326" t="s">
        <v>823</v>
      </c>
      <c r="F1326" t="s">
        <v>876</v>
      </c>
      <c r="G1326" t="s">
        <v>877</v>
      </c>
      <c r="H1326" t="s">
        <v>884</v>
      </c>
      <c r="I1326">
        <v>846</v>
      </c>
      <c r="J1326" t="s">
        <v>885</v>
      </c>
      <c r="K1326" t="s">
        <v>828</v>
      </c>
      <c r="L1326" t="s">
        <v>832</v>
      </c>
      <c r="M1326">
        <v>109928</v>
      </c>
      <c r="N1326">
        <v>782473</v>
      </c>
      <c r="O1326">
        <v>321882</v>
      </c>
      <c r="P1326">
        <v>79368</v>
      </c>
      <c r="Q1326">
        <v>0</v>
      </c>
      <c r="R1326">
        <v>0</v>
      </c>
      <c r="S1326">
        <v>1293651</v>
      </c>
      <c r="T1326">
        <v>0</v>
      </c>
      <c r="U1326">
        <v>1293651</v>
      </c>
      <c r="V1326">
        <v>22</v>
      </c>
    </row>
    <row r="1327" spans="1:22" x14ac:dyDescent="0.3">
      <c r="A1327">
        <v>202324</v>
      </c>
      <c r="B1327" t="s">
        <v>820</v>
      </c>
      <c r="C1327" t="s">
        <v>821</v>
      </c>
      <c r="D1327" t="s">
        <v>822</v>
      </c>
      <c r="E1327" t="s">
        <v>823</v>
      </c>
      <c r="F1327" t="s">
        <v>876</v>
      </c>
      <c r="G1327" t="s">
        <v>877</v>
      </c>
      <c r="H1327" t="s">
        <v>884</v>
      </c>
      <c r="I1327">
        <v>846</v>
      </c>
      <c r="J1327" t="s">
        <v>885</v>
      </c>
      <c r="K1327" t="s">
        <v>828</v>
      </c>
      <c r="L1327" t="s">
        <v>832</v>
      </c>
      <c r="M1327">
        <v>119591</v>
      </c>
      <c r="N1327">
        <v>969323</v>
      </c>
      <c r="O1327">
        <v>416305</v>
      </c>
      <c r="P1327">
        <v>103558</v>
      </c>
      <c r="Q1327">
        <v>0</v>
      </c>
      <c r="R1327">
        <v>0</v>
      </c>
      <c r="S1327">
        <v>1608777</v>
      </c>
      <c r="T1327">
        <v>0</v>
      </c>
      <c r="U1327">
        <v>1608777</v>
      </c>
      <c r="V1327">
        <v>29</v>
      </c>
    </row>
    <row r="1328" spans="1:22" x14ac:dyDescent="0.3">
      <c r="A1328">
        <v>202122</v>
      </c>
      <c r="B1328" t="s">
        <v>820</v>
      </c>
      <c r="C1328" t="s">
        <v>821</v>
      </c>
      <c r="D1328" t="s">
        <v>822</v>
      </c>
      <c r="E1328" t="s">
        <v>823</v>
      </c>
      <c r="F1328" t="s">
        <v>876</v>
      </c>
      <c r="G1328" t="s">
        <v>877</v>
      </c>
      <c r="H1328" t="s">
        <v>884</v>
      </c>
      <c r="I1328">
        <v>846</v>
      </c>
      <c r="J1328" t="s">
        <v>885</v>
      </c>
      <c r="K1328" t="s">
        <v>828</v>
      </c>
      <c r="L1328" t="s">
        <v>544</v>
      </c>
      <c r="M1328">
        <v>21509</v>
      </c>
      <c r="N1328">
        <v>654407</v>
      </c>
      <c r="O1328">
        <v>169732</v>
      </c>
      <c r="P1328">
        <v>12978</v>
      </c>
      <c r="Q1328">
        <v>0</v>
      </c>
      <c r="R1328">
        <v>0</v>
      </c>
      <c r="S1328">
        <v>858626</v>
      </c>
      <c r="T1328">
        <v>1169</v>
      </c>
      <c r="U1328">
        <v>857457</v>
      </c>
      <c r="V1328">
        <v>14</v>
      </c>
    </row>
    <row r="1329" spans="1:22" x14ac:dyDescent="0.3">
      <c r="A1329">
        <v>202223</v>
      </c>
      <c r="B1329" t="s">
        <v>820</v>
      </c>
      <c r="C1329" t="s">
        <v>821</v>
      </c>
      <c r="D1329" t="s">
        <v>822</v>
      </c>
      <c r="E1329" t="s">
        <v>823</v>
      </c>
      <c r="F1329" t="s">
        <v>876</v>
      </c>
      <c r="G1329" t="s">
        <v>877</v>
      </c>
      <c r="H1329" t="s">
        <v>884</v>
      </c>
      <c r="I1329">
        <v>846</v>
      </c>
      <c r="J1329" t="s">
        <v>885</v>
      </c>
      <c r="K1329" t="s">
        <v>828</v>
      </c>
      <c r="L1329" t="s">
        <v>544</v>
      </c>
      <c r="M1329">
        <v>21541</v>
      </c>
      <c r="N1329">
        <v>776694</v>
      </c>
      <c r="O1329">
        <v>215420</v>
      </c>
      <c r="P1329">
        <v>14094</v>
      </c>
      <c r="Q1329">
        <v>0</v>
      </c>
      <c r="R1329">
        <v>0</v>
      </c>
      <c r="S1329">
        <v>1027749</v>
      </c>
      <c r="T1329">
        <v>0</v>
      </c>
      <c r="U1329">
        <v>1027749</v>
      </c>
      <c r="V1329">
        <v>17</v>
      </c>
    </row>
    <row r="1330" spans="1:22" x14ac:dyDescent="0.3">
      <c r="A1330">
        <v>202324</v>
      </c>
      <c r="B1330" t="s">
        <v>820</v>
      </c>
      <c r="C1330" t="s">
        <v>821</v>
      </c>
      <c r="D1330" t="s">
        <v>822</v>
      </c>
      <c r="E1330" t="s">
        <v>823</v>
      </c>
      <c r="F1330" t="s">
        <v>876</v>
      </c>
      <c r="G1330" t="s">
        <v>877</v>
      </c>
      <c r="H1330" t="s">
        <v>884</v>
      </c>
      <c r="I1330">
        <v>846</v>
      </c>
      <c r="J1330" t="s">
        <v>885</v>
      </c>
      <c r="K1330" t="s">
        <v>828</v>
      </c>
      <c r="L1330" t="s">
        <v>544</v>
      </c>
      <c r="M1330">
        <v>18503</v>
      </c>
      <c r="N1330">
        <v>643836</v>
      </c>
      <c r="O1330">
        <v>449931</v>
      </c>
      <c r="P1330">
        <v>5341</v>
      </c>
      <c r="Q1330">
        <v>0</v>
      </c>
      <c r="R1330">
        <v>0</v>
      </c>
      <c r="S1330">
        <v>1117611</v>
      </c>
      <c r="T1330">
        <v>990</v>
      </c>
      <c r="U1330">
        <v>1116621</v>
      </c>
      <c r="V1330">
        <v>20</v>
      </c>
    </row>
    <row r="1331" spans="1:22" x14ac:dyDescent="0.3">
      <c r="A1331">
        <v>202122</v>
      </c>
      <c r="B1331" t="s">
        <v>820</v>
      </c>
      <c r="C1331" t="s">
        <v>821</v>
      </c>
      <c r="D1331" t="s">
        <v>822</v>
      </c>
      <c r="E1331" t="s">
        <v>823</v>
      </c>
      <c r="F1331" t="s">
        <v>876</v>
      </c>
      <c r="G1331" t="s">
        <v>877</v>
      </c>
      <c r="H1331" t="s">
        <v>884</v>
      </c>
      <c r="I1331">
        <v>846</v>
      </c>
      <c r="J1331" t="s">
        <v>885</v>
      </c>
      <c r="K1331" t="s">
        <v>828</v>
      </c>
      <c r="L1331" t="s">
        <v>600</v>
      </c>
      <c r="M1331" t="s">
        <v>829</v>
      </c>
      <c r="N1331" t="s">
        <v>829</v>
      </c>
      <c r="O1331" t="s">
        <v>829</v>
      </c>
      <c r="P1331">
        <v>0</v>
      </c>
      <c r="Q1331">
        <v>0</v>
      </c>
      <c r="R1331" t="s">
        <v>829</v>
      </c>
      <c r="S1331">
        <v>0</v>
      </c>
      <c r="T1331">
        <v>0</v>
      </c>
      <c r="U1331">
        <v>0</v>
      </c>
      <c r="V1331">
        <v>0</v>
      </c>
    </row>
    <row r="1332" spans="1:22" x14ac:dyDescent="0.3">
      <c r="A1332">
        <v>202223</v>
      </c>
      <c r="B1332" t="s">
        <v>820</v>
      </c>
      <c r="C1332" t="s">
        <v>821</v>
      </c>
      <c r="D1332" t="s">
        <v>822</v>
      </c>
      <c r="E1332" t="s">
        <v>823</v>
      </c>
      <c r="F1332" t="s">
        <v>876</v>
      </c>
      <c r="G1332" t="s">
        <v>877</v>
      </c>
      <c r="H1332" t="s">
        <v>884</v>
      </c>
      <c r="I1332">
        <v>846</v>
      </c>
      <c r="J1332" t="s">
        <v>885</v>
      </c>
      <c r="K1332" t="s">
        <v>828</v>
      </c>
      <c r="L1332" t="s">
        <v>600</v>
      </c>
      <c r="M1332" t="s">
        <v>829</v>
      </c>
      <c r="N1332" t="s">
        <v>829</v>
      </c>
      <c r="O1332" t="s">
        <v>829</v>
      </c>
      <c r="P1332">
        <v>0</v>
      </c>
      <c r="Q1332">
        <v>0</v>
      </c>
      <c r="R1332" t="s">
        <v>829</v>
      </c>
      <c r="S1332">
        <v>0</v>
      </c>
      <c r="T1332">
        <v>0</v>
      </c>
      <c r="U1332">
        <v>0</v>
      </c>
      <c r="V1332">
        <v>0</v>
      </c>
    </row>
    <row r="1333" spans="1:22" x14ac:dyDescent="0.3">
      <c r="A1333">
        <v>202324</v>
      </c>
      <c r="B1333" t="s">
        <v>820</v>
      </c>
      <c r="C1333" t="s">
        <v>821</v>
      </c>
      <c r="D1333" t="s">
        <v>822</v>
      </c>
      <c r="E1333" t="s">
        <v>823</v>
      </c>
      <c r="F1333" t="s">
        <v>876</v>
      </c>
      <c r="G1333" t="s">
        <v>877</v>
      </c>
      <c r="H1333" t="s">
        <v>884</v>
      </c>
      <c r="I1333">
        <v>846</v>
      </c>
      <c r="J1333" t="s">
        <v>885</v>
      </c>
      <c r="K1333" t="s">
        <v>828</v>
      </c>
      <c r="L1333" t="s">
        <v>600</v>
      </c>
      <c r="M1333" t="s">
        <v>829</v>
      </c>
      <c r="N1333" t="s">
        <v>829</v>
      </c>
      <c r="O1333" t="s">
        <v>829</v>
      </c>
      <c r="P1333">
        <v>0</v>
      </c>
      <c r="Q1333">
        <v>0</v>
      </c>
      <c r="R1333" t="s">
        <v>829</v>
      </c>
      <c r="S1333">
        <v>0</v>
      </c>
      <c r="T1333">
        <v>0</v>
      </c>
      <c r="U1333">
        <v>0</v>
      </c>
      <c r="V1333">
        <v>0</v>
      </c>
    </row>
    <row r="1334" spans="1:22" x14ac:dyDescent="0.3">
      <c r="A1334">
        <v>202122</v>
      </c>
      <c r="B1334" t="s">
        <v>820</v>
      </c>
      <c r="C1334" t="s">
        <v>821</v>
      </c>
      <c r="D1334" t="s">
        <v>822</v>
      </c>
      <c r="E1334" t="s">
        <v>823</v>
      </c>
      <c r="F1334" t="s">
        <v>876</v>
      </c>
      <c r="G1334" t="s">
        <v>877</v>
      </c>
      <c r="H1334" t="s">
        <v>884</v>
      </c>
      <c r="I1334">
        <v>846</v>
      </c>
      <c r="J1334" t="s">
        <v>885</v>
      </c>
      <c r="K1334" t="s">
        <v>828</v>
      </c>
      <c r="L1334" t="s">
        <v>247</v>
      </c>
      <c r="M1334">
        <v>1667</v>
      </c>
      <c r="N1334">
        <v>18618</v>
      </c>
      <c r="O1334">
        <v>10281</v>
      </c>
      <c r="P1334">
        <v>63911</v>
      </c>
      <c r="Q1334">
        <v>2223</v>
      </c>
      <c r="R1334">
        <v>0</v>
      </c>
      <c r="S1334">
        <v>96700</v>
      </c>
      <c r="T1334">
        <v>0</v>
      </c>
      <c r="U1334">
        <v>96700</v>
      </c>
      <c r="V1334">
        <v>3</v>
      </c>
    </row>
    <row r="1335" spans="1:22" x14ac:dyDescent="0.3">
      <c r="A1335">
        <v>202223</v>
      </c>
      <c r="B1335" t="s">
        <v>820</v>
      </c>
      <c r="C1335" t="s">
        <v>821</v>
      </c>
      <c r="D1335" t="s">
        <v>822</v>
      </c>
      <c r="E1335" t="s">
        <v>823</v>
      </c>
      <c r="F1335" t="s">
        <v>876</v>
      </c>
      <c r="G1335" t="s">
        <v>877</v>
      </c>
      <c r="H1335" t="s">
        <v>884</v>
      </c>
      <c r="I1335">
        <v>846</v>
      </c>
      <c r="J1335" t="s">
        <v>885</v>
      </c>
      <c r="K1335" t="s">
        <v>828</v>
      </c>
      <c r="L1335" t="s">
        <v>247</v>
      </c>
      <c r="M1335">
        <v>1812</v>
      </c>
      <c r="N1335">
        <v>20234</v>
      </c>
      <c r="O1335">
        <v>11174</v>
      </c>
      <c r="P1335">
        <v>61064</v>
      </c>
      <c r="Q1335">
        <v>2416</v>
      </c>
      <c r="R1335">
        <v>0</v>
      </c>
      <c r="S1335">
        <v>96700</v>
      </c>
      <c r="T1335">
        <v>0</v>
      </c>
      <c r="U1335">
        <v>96700</v>
      </c>
      <c r="V1335">
        <v>3</v>
      </c>
    </row>
    <row r="1336" spans="1:22" x14ac:dyDescent="0.3">
      <c r="A1336">
        <v>202324</v>
      </c>
      <c r="B1336" t="s">
        <v>820</v>
      </c>
      <c r="C1336" t="s">
        <v>821</v>
      </c>
      <c r="D1336" t="s">
        <v>822</v>
      </c>
      <c r="E1336" t="s">
        <v>823</v>
      </c>
      <c r="F1336" t="s">
        <v>876</v>
      </c>
      <c r="G1336" t="s">
        <v>877</v>
      </c>
      <c r="H1336" t="s">
        <v>884</v>
      </c>
      <c r="I1336">
        <v>846</v>
      </c>
      <c r="J1336" t="s">
        <v>885</v>
      </c>
      <c r="K1336" t="s">
        <v>828</v>
      </c>
      <c r="L1336" t="s">
        <v>247</v>
      </c>
      <c r="M1336">
        <v>270</v>
      </c>
      <c r="N1336">
        <v>5012</v>
      </c>
      <c r="O1336">
        <v>6911</v>
      </c>
      <c r="P1336">
        <v>36985</v>
      </c>
      <c r="Q1336">
        <v>2708</v>
      </c>
      <c r="R1336">
        <v>0</v>
      </c>
      <c r="S1336">
        <v>51886</v>
      </c>
      <c r="T1336">
        <v>0</v>
      </c>
      <c r="U1336">
        <v>51886</v>
      </c>
      <c r="V1336">
        <v>2</v>
      </c>
    </row>
    <row r="1337" spans="1:22" x14ac:dyDescent="0.3">
      <c r="A1337">
        <v>202122</v>
      </c>
      <c r="B1337" t="s">
        <v>820</v>
      </c>
      <c r="C1337" t="s">
        <v>821</v>
      </c>
      <c r="D1337" t="s">
        <v>822</v>
      </c>
      <c r="E1337" t="s">
        <v>823</v>
      </c>
      <c r="F1337" t="s">
        <v>876</v>
      </c>
      <c r="G1337" t="s">
        <v>877</v>
      </c>
      <c r="H1337" t="s">
        <v>884</v>
      </c>
      <c r="I1337">
        <v>846</v>
      </c>
      <c r="J1337" t="s">
        <v>885</v>
      </c>
      <c r="K1337" t="s">
        <v>828</v>
      </c>
      <c r="L1337" t="s">
        <v>833</v>
      </c>
      <c r="M1337">
        <v>15739237</v>
      </c>
      <c r="N1337">
        <v>85897100</v>
      </c>
      <c r="O1337">
        <v>63017734</v>
      </c>
      <c r="P1337">
        <v>12293876</v>
      </c>
      <c r="Q1337">
        <v>1343059</v>
      </c>
      <c r="R1337">
        <v>6022791</v>
      </c>
      <c r="S1337">
        <v>184793797</v>
      </c>
      <c r="T1337">
        <v>168857</v>
      </c>
      <c r="U1337">
        <v>184624940</v>
      </c>
      <c r="V1337" t="s">
        <v>834</v>
      </c>
    </row>
    <row r="1338" spans="1:22" x14ac:dyDescent="0.3">
      <c r="A1338">
        <v>202223</v>
      </c>
      <c r="B1338" t="s">
        <v>820</v>
      </c>
      <c r="C1338" t="s">
        <v>821</v>
      </c>
      <c r="D1338" t="s">
        <v>822</v>
      </c>
      <c r="E1338" t="s">
        <v>823</v>
      </c>
      <c r="F1338" t="s">
        <v>876</v>
      </c>
      <c r="G1338" t="s">
        <v>877</v>
      </c>
      <c r="H1338" t="s">
        <v>884</v>
      </c>
      <c r="I1338">
        <v>846</v>
      </c>
      <c r="J1338" t="s">
        <v>885</v>
      </c>
      <c r="K1338" t="s">
        <v>828</v>
      </c>
      <c r="L1338" t="s">
        <v>833</v>
      </c>
      <c r="M1338">
        <v>15542581</v>
      </c>
      <c r="N1338">
        <v>85413051</v>
      </c>
      <c r="O1338">
        <v>65341084</v>
      </c>
      <c r="P1338">
        <v>12522472</v>
      </c>
      <c r="Q1338">
        <v>1481246</v>
      </c>
      <c r="R1338">
        <v>7541365</v>
      </c>
      <c r="S1338">
        <v>188431999</v>
      </c>
      <c r="T1338">
        <v>168788</v>
      </c>
      <c r="U1338">
        <v>188263211</v>
      </c>
      <c r="V1338" t="s">
        <v>834</v>
      </c>
    </row>
    <row r="1339" spans="1:22" x14ac:dyDescent="0.3">
      <c r="A1339">
        <v>202324</v>
      </c>
      <c r="B1339" t="s">
        <v>820</v>
      </c>
      <c r="C1339" t="s">
        <v>821</v>
      </c>
      <c r="D1339" t="s">
        <v>822</v>
      </c>
      <c r="E1339" t="s">
        <v>823</v>
      </c>
      <c r="F1339" t="s">
        <v>876</v>
      </c>
      <c r="G1339" t="s">
        <v>877</v>
      </c>
      <c r="H1339" t="s">
        <v>884</v>
      </c>
      <c r="I1339">
        <v>846</v>
      </c>
      <c r="J1339" t="s">
        <v>885</v>
      </c>
      <c r="K1339" t="s">
        <v>828</v>
      </c>
      <c r="L1339" t="s">
        <v>833</v>
      </c>
      <c r="M1339">
        <v>16495508</v>
      </c>
      <c r="N1339">
        <v>85464050</v>
      </c>
      <c r="O1339">
        <v>68257863</v>
      </c>
      <c r="P1339">
        <v>19831023</v>
      </c>
      <c r="Q1339">
        <v>1671583</v>
      </c>
      <c r="R1339">
        <v>2353756</v>
      </c>
      <c r="S1339">
        <v>194804783</v>
      </c>
      <c r="T1339">
        <v>321091</v>
      </c>
      <c r="U1339">
        <v>194483692</v>
      </c>
      <c r="V1339" t="s">
        <v>834</v>
      </c>
    </row>
    <row r="1340" spans="1:22" x14ac:dyDescent="0.3">
      <c r="A1340">
        <v>202122</v>
      </c>
      <c r="B1340" t="s">
        <v>820</v>
      </c>
      <c r="C1340" t="s">
        <v>821</v>
      </c>
      <c r="D1340" t="s">
        <v>822</v>
      </c>
      <c r="E1340" t="s">
        <v>823</v>
      </c>
      <c r="F1340" t="s">
        <v>876</v>
      </c>
      <c r="G1340" t="s">
        <v>877</v>
      </c>
      <c r="H1340" t="s">
        <v>884</v>
      </c>
      <c r="I1340">
        <v>846</v>
      </c>
      <c r="J1340" t="s">
        <v>885</v>
      </c>
      <c r="K1340" t="s">
        <v>835</v>
      </c>
      <c r="L1340" t="s">
        <v>836</v>
      </c>
      <c r="M1340" t="s">
        <v>829</v>
      </c>
      <c r="N1340" t="s">
        <v>829</v>
      </c>
      <c r="O1340" t="s">
        <v>829</v>
      </c>
      <c r="P1340" t="s">
        <v>829</v>
      </c>
      <c r="Q1340" t="s">
        <v>829</v>
      </c>
      <c r="R1340" t="s">
        <v>829</v>
      </c>
      <c r="S1340">
        <v>180380735</v>
      </c>
      <c r="T1340" t="s">
        <v>829</v>
      </c>
      <c r="U1340" t="s">
        <v>829</v>
      </c>
      <c r="V1340" t="s">
        <v>834</v>
      </c>
    </row>
    <row r="1341" spans="1:22" x14ac:dyDescent="0.3">
      <c r="A1341">
        <v>202223</v>
      </c>
      <c r="B1341" t="s">
        <v>820</v>
      </c>
      <c r="C1341" t="s">
        <v>821</v>
      </c>
      <c r="D1341" t="s">
        <v>822</v>
      </c>
      <c r="E1341" t="s">
        <v>823</v>
      </c>
      <c r="F1341" t="s">
        <v>876</v>
      </c>
      <c r="G1341" t="s">
        <v>877</v>
      </c>
      <c r="H1341" t="s">
        <v>884</v>
      </c>
      <c r="I1341">
        <v>846</v>
      </c>
      <c r="J1341" t="s">
        <v>885</v>
      </c>
      <c r="K1341" t="s">
        <v>835</v>
      </c>
      <c r="L1341" t="s">
        <v>836</v>
      </c>
      <c r="M1341" t="s">
        <v>829</v>
      </c>
      <c r="N1341" t="s">
        <v>829</v>
      </c>
      <c r="O1341" t="s">
        <v>829</v>
      </c>
      <c r="P1341" t="s">
        <v>829</v>
      </c>
      <c r="Q1341" t="s">
        <v>829</v>
      </c>
      <c r="R1341" t="s">
        <v>829</v>
      </c>
      <c r="S1341">
        <v>185080137</v>
      </c>
      <c r="T1341" t="s">
        <v>829</v>
      </c>
      <c r="U1341" t="s">
        <v>829</v>
      </c>
      <c r="V1341" t="s">
        <v>834</v>
      </c>
    </row>
    <row r="1342" spans="1:22" x14ac:dyDescent="0.3">
      <c r="A1342">
        <v>202324</v>
      </c>
      <c r="B1342" t="s">
        <v>820</v>
      </c>
      <c r="C1342" t="s">
        <v>821</v>
      </c>
      <c r="D1342" t="s">
        <v>822</v>
      </c>
      <c r="E1342" t="s">
        <v>823</v>
      </c>
      <c r="F1342" t="s">
        <v>876</v>
      </c>
      <c r="G1342" t="s">
        <v>877</v>
      </c>
      <c r="H1342" t="s">
        <v>884</v>
      </c>
      <c r="I1342">
        <v>846</v>
      </c>
      <c r="J1342" t="s">
        <v>885</v>
      </c>
      <c r="K1342" t="s">
        <v>835</v>
      </c>
      <c r="L1342" t="s">
        <v>836</v>
      </c>
      <c r="M1342" t="s">
        <v>829</v>
      </c>
      <c r="N1342" t="s">
        <v>829</v>
      </c>
      <c r="O1342" t="s">
        <v>829</v>
      </c>
      <c r="P1342" t="s">
        <v>829</v>
      </c>
      <c r="Q1342" t="s">
        <v>829</v>
      </c>
      <c r="R1342" t="s">
        <v>829</v>
      </c>
      <c r="S1342">
        <v>191578186</v>
      </c>
      <c r="T1342" t="s">
        <v>829</v>
      </c>
      <c r="U1342" t="s">
        <v>829</v>
      </c>
      <c r="V1342" t="s">
        <v>834</v>
      </c>
    </row>
    <row r="1343" spans="1:22" x14ac:dyDescent="0.3">
      <c r="A1343">
        <v>202122</v>
      </c>
      <c r="B1343" t="s">
        <v>820</v>
      </c>
      <c r="C1343" t="s">
        <v>821</v>
      </c>
      <c r="D1343" t="s">
        <v>822</v>
      </c>
      <c r="E1343" t="s">
        <v>823</v>
      </c>
      <c r="F1343" t="s">
        <v>876</v>
      </c>
      <c r="G1343" t="s">
        <v>877</v>
      </c>
      <c r="H1343" t="s">
        <v>884</v>
      </c>
      <c r="I1343">
        <v>846</v>
      </c>
      <c r="J1343" t="s">
        <v>885</v>
      </c>
      <c r="K1343" t="s">
        <v>835</v>
      </c>
      <c r="L1343" t="s">
        <v>837</v>
      </c>
      <c r="M1343" t="s">
        <v>829</v>
      </c>
      <c r="N1343" t="s">
        <v>829</v>
      </c>
      <c r="O1343" t="s">
        <v>829</v>
      </c>
      <c r="P1343" t="s">
        <v>829</v>
      </c>
      <c r="Q1343" t="s">
        <v>829</v>
      </c>
      <c r="R1343" t="s">
        <v>829</v>
      </c>
      <c r="S1343">
        <v>0</v>
      </c>
      <c r="T1343" t="s">
        <v>829</v>
      </c>
      <c r="U1343" t="s">
        <v>829</v>
      </c>
      <c r="V1343" t="s">
        <v>834</v>
      </c>
    </row>
    <row r="1344" spans="1:22" x14ac:dyDescent="0.3">
      <c r="A1344">
        <v>202223</v>
      </c>
      <c r="B1344" t="s">
        <v>820</v>
      </c>
      <c r="C1344" t="s">
        <v>821</v>
      </c>
      <c r="D1344" t="s">
        <v>822</v>
      </c>
      <c r="E1344" t="s">
        <v>823</v>
      </c>
      <c r="F1344" t="s">
        <v>876</v>
      </c>
      <c r="G1344" t="s">
        <v>877</v>
      </c>
      <c r="H1344" t="s">
        <v>884</v>
      </c>
      <c r="I1344">
        <v>846</v>
      </c>
      <c r="J1344" t="s">
        <v>885</v>
      </c>
      <c r="K1344" t="s">
        <v>835</v>
      </c>
      <c r="L1344" t="s">
        <v>837</v>
      </c>
      <c r="M1344" t="s">
        <v>829</v>
      </c>
      <c r="N1344" t="s">
        <v>829</v>
      </c>
      <c r="O1344" t="s">
        <v>829</v>
      </c>
      <c r="P1344" t="s">
        <v>829</v>
      </c>
      <c r="Q1344" t="s">
        <v>829</v>
      </c>
      <c r="R1344" t="s">
        <v>829</v>
      </c>
      <c r="S1344">
        <v>-58000</v>
      </c>
      <c r="T1344" t="s">
        <v>829</v>
      </c>
      <c r="U1344" t="s">
        <v>829</v>
      </c>
      <c r="V1344">
        <v>0</v>
      </c>
    </row>
    <row r="1345" spans="1:22" x14ac:dyDescent="0.3">
      <c r="A1345">
        <v>202324</v>
      </c>
      <c r="B1345" t="s">
        <v>820</v>
      </c>
      <c r="C1345" t="s">
        <v>821</v>
      </c>
      <c r="D1345" t="s">
        <v>822</v>
      </c>
      <c r="E1345" t="s">
        <v>823</v>
      </c>
      <c r="F1345" t="s">
        <v>876</v>
      </c>
      <c r="G1345" t="s">
        <v>877</v>
      </c>
      <c r="H1345" t="s">
        <v>884</v>
      </c>
      <c r="I1345">
        <v>846</v>
      </c>
      <c r="J1345" t="s">
        <v>885</v>
      </c>
      <c r="K1345" t="s">
        <v>835</v>
      </c>
      <c r="L1345" t="s">
        <v>837</v>
      </c>
      <c r="M1345" t="s">
        <v>829</v>
      </c>
      <c r="N1345" t="s">
        <v>829</v>
      </c>
      <c r="O1345" t="s">
        <v>829</v>
      </c>
      <c r="P1345" t="s">
        <v>829</v>
      </c>
      <c r="Q1345" t="s">
        <v>829</v>
      </c>
      <c r="R1345" t="s">
        <v>829</v>
      </c>
      <c r="S1345">
        <v>142864</v>
      </c>
      <c r="T1345" t="s">
        <v>829</v>
      </c>
      <c r="U1345" t="s">
        <v>829</v>
      </c>
      <c r="V1345">
        <v>0</v>
      </c>
    </row>
    <row r="1346" spans="1:22" x14ac:dyDescent="0.3">
      <c r="A1346">
        <v>202122</v>
      </c>
      <c r="B1346" t="s">
        <v>820</v>
      </c>
      <c r="C1346" t="s">
        <v>821</v>
      </c>
      <c r="D1346" t="s">
        <v>822</v>
      </c>
      <c r="E1346" t="s">
        <v>823</v>
      </c>
      <c r="F1346" t="s">
        <v>876</v>
      </c>
      <c r="G1346" t="s">
        <v>877</v>
      </c>
      <c r="H1346" t="s">
        <v>884</v>
      </c>
      <c r="I1346">
        <v>846</v>
      </c>
      <c r="J1346" t="s">
        <v>885</v>
      </c>
      <c r="K1346" t="s">
        <v>835</v>
      </c>
      <c r="L1346" t="s">
        <v>838</v>
      </c>
      <c r="M1346" t="s">
        <v>829</v>
      </c>
      <c r="N1346" t="s">
        <v>829</v>
      </c>
      <c r="O1346" t="s">
        <v>829</v>
      </c>
      <c r="P1346" t="s">
        <v>829</v>
      </c>
      <c r="Q1346" t="s">
        <v>829</v>
      </c>
      <c r="R1346" t="s">
        <v>829</v>
      </c>
      <c r="S1346">
        <v>745863</v>
      </c>
      <c r="T1346" t="s">
        <v>829</v>
      </c>
      <c r="U1346" t="s">
        <v>829</v>
      </c>
      <c r="V1346" t="s">
        <v>834</v>
      </c>
    </row>
    <row r="1347" spans="1:22" x14ac:dyDescent="0.3">
      <c r="A1347">
        <v>202223</v>
      </c>
      <c r="B1347" t="s">
        <v>820</v>
      </c>
      <c r="C1347" t="s">
        <v>821</v>
      </c>
      <c r="D1347" t="s">
        <v>822</v>
      </c>
      <c r="E1347" t="s">
        <v>823</v>
      </c>
      <c r="F1347" t="s">
        <v>876</v>
      </c>
      <c r="G1347" t="s">
        <v>877</v>
      </c>
      <c r="H1347" t="s">
        <v>884</v>
      </c>
      <c r="I1347">
        <v>846</v>
      </c>
      <c r="J1347" t="s">
        <v>885</v>
      </c>
      <c r="K1347" t="s">
        <v>835</v>
      </c>
      <c r="L1347" t="s">
        <v>838</v>
      </c>
      <c r="M1347" t="s">
        <v>829</v>
      </c>
      <c r="N1347" t="s">
        <v>829</v>
      </c>
      <c r="O1347" t="s">
        <v>829</v>
      </c>
      <c r="P1347" t="s">
        <v>829</v>
      </c>
      <c r="Q1347" t="s">
        <v>829</v>
      </c>
      <c r="R1347" t="s">
        <v>829</v>
      </c>
      <c r="S1347">
        <v>35415</v>
      </c>
      <c r="T1347" t="s">
        <v>829</v>
      </c>
      <c r="U1347" t="s">
        <v>829</v>
      </c>
      <c r="V1347" t="s">
        <v>834</v>
      </c>
    </row>
    <row r="1348" spans="1:22" x14ac:dyDescent="0.3">
      <c r="A1348">
        <v>202324</v>
      </c>
      <c r="B1348" t="s">
        <v>820</v>
      </c>
      <c r="C1348" t="s">
        <v>821</v>
      </c>
      <c r="D1348" t="s">
        <v>822</v>
      </c>
      <c r="E1348" t="s">
        <v>823</v>
      </c>
      <c r="F1348" t="s">
        <v>876</v>
      </c>
      <c r="G1348" t="s">
        <v>877</v>
      </c>
      <c r="H1348" t="s">
        <v>884</v>
      </c>
      <c r="I1348">
        <v>846</v>
      </c>
      <c r="J1348" t="s">
        <v>885</v>
      </c>
      <c r="K1348" t="s">
        <v>835</v>
      </c>
      <c r="L1348" t="s">
        <v>838</v>
      </c>
      <c r="M1348" t="s">
        <v>829</v>
      </c>
      <c r="N1348" t="s">
        <v>829</v>
      </c>
      <c r="O1348" t="s">
        <v>829</v>
      </c>
      <c r="P1348" t="s">
        <v>829</v>
      </c>
      <c r="Q1348" t="s">
        <v>829</v>
      </c>
      <c r="R1348" t="s">
        <v>829</v>
      </c>
      <c r="S1348">
        <v>368483</v>
      </c>
      <c r="T1348" t="s">
        <v>829</v>
      </c>
      <c r="U1348" t="s">
        <v>829</v>
      </c>
      <c r="V1348" t="s">
        <v>834</v>
      </c>
    </row>
    <row r="1349" spans="1:22" x14ac:dyDescent="0.3">
      <c r="A1349">
        <v>202122</v>
      </c>
      <c r="B1349" t="s">
        <v>820</v>
      </c>
      <c r="C1349" t="s">
        <v>821</v>
      </c>
      <c r="D1349" t="s">
        <v>822</v>
      </c>
      <c r="E1349" t="s">
        <v>823</v>
      </c>
      <c r="F1349" t="s">
        <v>876</v>
      </c>
      <c r="G1349" t="s">
        <v>877</v>
      </c>
      <c r="H1349" t="s">
        <v>884</v>
      </c>
      <c r="I1349">
        <v>846</v>
      </c>
      <c r="J1349" t="s">
        <v>885</v>
      </c>
      <c r="K1349" t="s">
        <v>835</v>
      </c>
      <c r="L1349" t="s">
        <v>839</v>
      </c>
      <c r="M1349" t="s">
        <v>829</v>
      </c>
      <c r="N1349" t="s">
        <v>829</v>
      </c>
      <c r="O1349" t="s">
        <v>829</v>
      </c>
      <c r="P1349" t="s">
        <v>829</v>
      </c>
      <c r="Q1349" t="s">
        <v>829</v>
      </c>
      <c r="R1349" t="s">
        <v>829</v>
      </c>
      <c r="S1349">
        <v>-35415</v>
      </c>
      <c r="T1349" t="s">
        <v>829</v>
      </c>
      <c r="U1349" t="s">
        <v>829</v>
      </c>
      <c r="V1349" t="s">
        <v>834</v>
      </c>
    </row>
    <row r="1350" spans="1:22" x14ac:dyDescent="0.3">
      <c r="A1350">
        <v>202223</v>
      </c>
      <c r="B1350" t="s">
        <v>820</v>
      </c>
      <c r="C1350" t="s">
        <v>821</v>
      </c>
      <c r="D1350" t="s">
        <v>822</v>
      </c>
      <c r="E1350" t="s">
        <v>823</v>
      </c>
      <c r="F1350" t="s">
        <v>876</v>
      </c>
      <c r="G1350" t="s">
        <v>877</v>
      </c>
      <c r="H1350" t="s">
        <v>884</v>
      </c>
      <c r="I1350">
        <v>846</v>
      </c>
      <c r="J1350" t="s">
        <v>885</v>
      </c>
      <c r="K1350" t="s">
        <v>835</v>
      </c>
      <c r="L1350" t="s">
        <v>839</v>
      </c>
      <c r="M1350" t="s">
        <v>829</v>
      </c>
      <c r="N1350" t="s">
        <v>829</v>
      </c>
      <c r="O1350" t="s">
        <v>829</v>
      </c>
      <c r="P1350" t="s">
        <v>829</v>
      </c>
      <c r="Q1350" t="s">
        <v>829</v>
      </c>
      <c r="R1350" t="s">
        <v>829</v>
      </c>
      <c r="S1350">
        <v>-368483</v>
      </c>
      <c r="T1350" t="s">
        <v>829</v>
      </c>
      <c r="U1350" t="s">
        <v>829</v>
      </c>
      <c r="V1350" t="s">
        <v>834</v>
      </c>
    </row>
    <row r="1351" spans="1:22" x14ac:dyDescent="0.3">
      <c r="A1351">
        <v>202324</v>
      </c>
      <c r="B1351" t="s">
        <v>820</v>
      </c>
      <c r="C1351" t="s">
        <v>821</v>
      </c>
      <c r="D1351" t="s">
        <v>822</v>
      </c>
      <c r="E1351" t="s">
        <v>823</v>
      </c>
      <c r="F1351" t="s">
        <v>876</v>
      </c>
      <c r="G1351" t="s">
        <v>877</v>
      </c>
      <c r="H1351" t="s">
        <v>884</v>
      </c>
      <c r="I1351">
        <v>846</v>
      </c>
      <c r="J1351" t="s">
        <v>885</v>
      </c>
      <c r="K1351" t="s">
        <v>835</v>
      </c>
      <c r="L1351" t="s">
        <v>839</v>
      </c>
      <c r="M1351" t="s">
        <v>829</v>
      </c>
      <c r="N1351" t="s">
        <v>829</v>
      </c>
      <c r="O1351" t="s">
        <v>829</v>
      </c>
      <c r="P1351" t="s">
        <v>829</v>
      </c>
      <c r="Q1351" t="s">
        <v>829</v>
      </c>
      <c r="R1351" t="s">
        <v>829</v>
      </c>
      <c r="S1351">
        <v>-1274723</v>
      </c>
      <c r="T1351" t="s">
        <v>829</v>
      </c>
      <c r="U1351" t="s">
        <v>829</v>
      </c>
      <c r="V1351" t="s">
        <v>834</v>
      </c>
    </row>
    <row r="1352" spans="1:22" x14ac:dyDescent="0.3">
      <c r="A1352">
        <v>202122</v>
      </c>
      <c r="B1352" t="s">
        <v>820</v>
      </c>
      <c r="C1352" t="s">
        <v>821</v>
      </c>
      <c r="D1352" t="s">
        <v>822</v>
      </c>
      <c r="E1352" t="s">
        <v>823</v>
      </c>
      <c r="F1352" t="s">
        <v>876</v>
      </c>
      <c r="G1352" t="s">
        <v>877</v>
      </c>
      <c r="H1352" t="s">
        <v>884</v>
      </c>
      <c r="I1352">
        <v>846</v>
      </c>
      <c r="J1352" t="s">
        <v>885</v>
      </c>
      <c r="K1352" t="s">
        <v>835</v>
      </c>
      <c r="L1352" t="s">
        <v>840</v>
      </c>
      <c r="M1352" t="s">
        <v>829</v>
      </c>
      <c r="N1352" t="s">
        <v>829</v>
      </c>
      <c r="O1352" t="s">
        <v>829</v>
      </c>
      <c r="P1352" t="s">
        <v>829</v>
      </c>
      <c r="Q1352" t="s">
        <v>829</v>
      </c>
      <c r="R1352" t="s">
        <v>829</v>
      </c>
      <c r="S1352">
        <v>0</v>
      </c>
      <c r="T1352" t="s">
        <v>829</v>
      </c>
      <c r="U1352" t="s">
        <v>829</v>
      </c>
      <c r="V1352" t="s">
        <v>834</v>
      </c>
    </row>
    <row r="1353" spans="1:22" x14ac:dyDescent="0.3">
      <c r="A1353">
        <v>202223</v>
      </c>
      <c r="B1353" t="s">
        <v>820</v>
      </c>
      <c r="C1353" t="s">
        <v>821</v>
      </c>
      <c r="D1353" t="s">
        <v>822</v>
      </c>
      <c r="E1353" t="s">
        <v>823</v>
      </c>
      <c r="F1353" t="s">
        <v>876</v>
      </c>
      <c r="G1353" t="s">
        <v>877</v>
      </c>
      <c r="H1353" t="s">
        <v>884</v>
      </c>
      <c r="I1353">
        <v>846</v>
      </c>
      <c r="J1353" t="s">
        <v>885</v>
      </c>
      <c r="K1353" t="s">
        <v>835</v>
      </c>
      <c r="L1353" t="s">
        <v>840</v>
      </c>
      <c r="M1353" t="s">
        <v>829</v>
      </c>
      <c r="N1353" t="s">
        <v>829</v>
      </c>
      <c r="O1353" t="s">
        <v>829</v>
      </c>
      <c r="P1353" t="s">
        <v>829</v>
      </c>
      <c r="Q1353" t="s">
        <v>829</v>
      </c>
      <c r="R1353" t="s">
        <v>829</v>
      </c>
      <c r="S1353">
        <v>0</v>
      </c>
      <c r="T1353" t="s">
        <v>829</v>
      </c>
      <c r="U1353" t="s">
        <v>829</v>
      </c>
      <c r="V1353" t="s">
        <v>834</v>
      </c>
    </row>
    <row r="1354" spans="1:22" x14ac:dyDescent="0.3">
      <c r="A1354">
        <v>202324</v>
      </c>
      <c r="B1354" t="s">
        <v>820</v>
      </c>
      <c r="C1354" t="s">
        <v>821</v>
      </c>
      <c r="D1354" t="s">
        <v>822</v>
      </c>
      <c r="E1354" t="s">
        <v>823</v>
      </c>
      <c r="F1354" t="s">
        <v>876</v>
      </c>
      <c r="G1354" t="s">
        <v>877</v>
      </c>
      <c r="H1354" t="s">
        <v>884</v>
      </c>
      <c r="I1354">
        <v>846</v>
      </c>
      <c r="J1354" t="s">
        <v>885</v>
      </c>
      <c r="K1354" t="s">
        <v>835</v>
      </c>
      <c r="L1354" t="s">
        <v>840</v>
      </c>
      <c r="M1354" t="s">
        <v>829</v>
      </c>
      <c r="N1354" t="s">
        <v>829</v>
      </c>
      <c r="O1354" t="s">
        <v>829</v>
      </c>
      <c r="P1354" t="s">
        <v>829</v>
      </c>
      <c r="Q1354" t="s">
        <v>829</v>
      </c>
      <c r="R1354" t="s">
        <v>829</v>
      </c>
      <c r="S1354">
        <v>0</v>
      </c>
      <c r="T1354" t="s">
        <v>829</v>
      </c>
      <c r="U1354" t="s">
        <v>829</v>
      </c>
      <c r="V1354" t="s">
        <v>834</v>
      </c>
    </row>
    <row r="1355" spans="1:22" x14ac:dyDescent="0.3">
      <c r="A1355">
        <v>202122</v>
      </c>
      <c r="B1355" t="s">
        <v>820</v>
      </c>
      <c r="C1355" t="s">
        <v>821</v>
      </c>
      <c r="D1355" t="s">
        <v>822</v>
      </c>
      <c r="E1355" t="s">
        <v>823</v>
      </c>
      <c r="F1355" t="s">
        <v>876</v>
      </c>
      <c r="G1355" t="s">
        <v>877</v>
      </c>
      <c r="H1355" t="s">
        <v>884</v>
      </c>
      <c r="I1355">
        <v>846</v>
      </c>
      <c r="J1355" t="s">
        <v>885</v>
      </c>
      <c r="K1355" t="s">
        <v>835</v>
      </c>
      <c r="L1355" t="s">
        <v>841</v>
      </c>
      <c r="M1355" t="s">
        <v>829</v>
      </c>
      <c r="N1355" t="s">
        <v>829</v>
      </c>
      <c r="O1355" t="s">
        <v>829</v>
      </c>
      <c r="P1355" t="s">
        <v>829</v>
      </c>
      <c r="Q1355" t="s">
        <v>829</v>
      </c>
      <c r="R1355" t="s">
        <v>829</v>
      </c>
      <c r="S1355">
        <v>184624940</v>
      </c>
      <c r="T1355" t="s">
        <v>829</v>
      </c>
      <c r="U1355" t="s">
        <v>829</v>
      </c>
      <c r="V1355" t="s">
        <v>834</v>
      </c>
    </row>
    <row r="1356" spans="1:22" x14ac:dyDescent="0.3">
      <c r="A1356">
        <v>202223</v>
      </c>
      <c r="B1356" t="s">
        <v>820</v>
      </c>
      <c r="C1356" t="s">
        <v>821</v>
      </c>
      <c r="D1356" t="s">
        <v>822</v>
      </c>
      <c r="E1356" t="s">
        <v>823</v>
      </c>
      <c r="F1356" t="s">
        <v>876</v>
      </c>
      <c r="G1356" t="s">
        <v>877</v>
      </c>
      <c r="H1356" t="s">
        <v>884</v>
      </c>
      <c r="I1356">
        <v>846</v>
      </c>
      <c r="J1356" t="s">
        <v>885</v>
      </c>
      <c r="K1356" t="s">
        <v>835</v>
      </c>
      <c r="L1356" t="s">
        <v>841</v>
      </c>
      <c r="M1356" t="s">
        <v>829</v>
      </c>
      <c r="N1356" t="s">
        <v>829</v>
      </c>
      <c r="O1356" t="s">
        <v>829</v>
      </c>
      <c r="P1356" t="s">
        <v>829</v>
      </c>
      <c r="Q1356" t="s">
        <v>829</v>
      </c>
      <c r="R1356" t="s">
        <v>829</v>
      </c>
      <c r="S1356">
        <v>188263211</v>
      </c>
      <c r="T1356" t="s">
        <v>829</v>
      </c>
      <c r="U1356" t="s">
        <v>829</v>
      </c>
      <c r="V1356" t="s">
        <v>834</v>
      </c>
    </row>
    <row r="1357" spans="1:22" x14ac:dyDescent="0.3">
      <c r="A1357">
        <v>202324</v>
      </c>
      <c r="B1357" t="s">
        <v>820</v>
      </c>
      <c r="C1357" t="s">
        <v>821</v>
      </c>
      <c r="D1357" t="s">
        <v>822</v>
      </c>
      <c r="E1357" t="s">
        <v>823</v>
      </c>
      <c r="F1357" t="s">
        <v>876</v>
      </c>
      <c r="G1357" t="s">
        <v>877</v>
      </c>
      <c r="H1357" t="s">
        <v>884</v>
      </c>
      <c r="I1357">
        <v>846</v>
      </c>
      <c r="J1357" t="s">
        <v>885</v>
      </c>
      <c r="K1357" t="s">
        <v>835</v>
      </c>
      <c r="L1357" t="s">
        <v>841</v>
      </c>
      <c r="M1357" t="s">
        <v>829</v>
      </c>
      <c r="N1357" t="s">
        <v>829</v>
      </c>
      <c r="O1357" t="s">
        <v>829</v>
      </c>
      <c r="P1357" t="s">
        <v>829</v>
      </c>
      <c r="Q1357" t="s">
        <v>829</v>
      </c>
      <c r="R1357" t="s">
        <v>829</v>
      </c>
      <c r="S1357">
        <v>194483692</v>
      </c>
      <c r="T1357" t="s">
        <v>829</v>
      </c>
      <c r="U1357" t="s">
        <v>829</v>
      </c>
      <c r="V1357" t="s">
        <v>834</v>
      </c>
    </row>
    <row r="1358" spans="1:22" x14ac:dyDescent="0.3">
      <c r="A1358">
        <v>202122</v>
      </c>
      <c r="B1358" t="s">
        <v>820</v>
      </c>
      <c r="C1358" t="s">
        <v>821</v>
      </c>
      <c r="D1358" t="s">
        <v>822</v>
      </c>
      <c r="E1358" t="s">
        <v>823</v>
      </c>
      <c r="F1358" t="s">
        <v>876</v>
      </c>
      <c r="G1358" t="s">
        <v>877</v>
      </c>
      <c r="H1358" t="s">
        <v>884</v>
      </c>
      <c r="I1358">
        <v>846</v>
      </c>
      <c r="J1358" t="s">
        <v>885</v>
      </c>
      <c r="K1358" t="s">
        <v>842</v>
      </c>
      <c r="L1358" t="s">
        <v>238</v>
      </c>
      <c r="M1358" t="s">
        <v>829</v>
      </c>
      <c r="N1358" t="s">
        <v>829</v>
      </c>
      <c r="O1358" t="s">
        <v>829</v>
      </c>
      <c r="P1358" t="s">
        <v>829</v>
      </c>
      <c r="Q1358" t="s">
        <v>829</v>
      </c>
      <c r="R1358" t="s">
        <v>829</v>
      </c>
      <c r="S1358">
        <v>1377652</v>
      </c>
      <c r="T1358">
        <v>693128</v>
      </c>
      <c r="U1358">
        <v>684524</v>
      </c>
      <c r="V1358">
        <v>20</v>
      </c>
    </row>
    <row r="1359" spans="1:22" x14ac:dyDescent="0.3">
      <c r="A1359">
        <v>202223</v>
      </c>
      <c r="B1359" t="s">
        <v>820</v>
      </c>
      <c r="C1359" t="s">
        <v>821</v>
      </c>
      <c r="D1359" t="s">
        <v>822</v>
      </c>
      <c r="E1359" t="s">
        <v>823</v>
      </c>
      <c r="F1359" t="s">
        <v>876</v>
      </c>
      <c r="G1359" t="s">
        <v>877</v>
      </c>
      <c r="H1359" t="s">
        <v>884</v>
      </c>
      <c r="I1359">
        <v>846</v>
      </c>
      <c r="J1359" t="s">
        <v>885</v>
      </c>
      <c r="K1359" t="s">
        <v>842</v>
      </c>
      <c r="L1359" t="s">
        <v>238</v>
      </c>
      <c r="M1359" t="s">
        <v>829</v>
      </c>
      <c r="N1359" t="s">
        <v>829</v>
      </c>
      <c r="O1359" t="s">
        <v>829</v>
      </c>
      <c r="P1359" t="s">
        <v>829</v>
      </c>
      <c r="Q1359" t="s">
        <v>829</v>
      </c>
      <c r="R1359" t="s">
        <v>829</v>
      </c>
      <c r="S1359">
        <v>748177</v>
      </c>
      <c r="T1359">
        <v>88285</v>
      </c>
      <c r="U1359">
        <v>659892</v>
      </c>
      <c r="V1359">
        <v>19</v>
      </c>
    </row>
    <row r="1360" spans="1:22" x14ac:dyDescent="0.3">
      <c r="A1360">
        <v>202324</v>
      </c>
      <c r="B1360" t="s">
        <v>820</v>
      </c>
      <c r="C1360" t="s">
        <v>821</v>
      </c>
      <c r="D1360" t="s">
        <v>822</v>
      </c>
      <c r="E1360" t="s">
        <v>823</v>
      </c>
      <c r="F1360" t="s">
        <v>876</v>
      </c>
      <c r="G1360" t="s">
        <v>877</v>
      </c>
      <c r="H1360" t="s">
        <v>884</v>
      </c>
      <c r="I1360">
        <v>846</v>
      </c>
      <c r="J1360" t="s">
        <v>885</v>
      </c>
      <c r="K1360" t="s">
        <v>842</v>
      </c>
      <c r="L1360" t="s">
        <v>238</v>
      </c>
      <c r="M1360" t="s">
        <v>829</v>
      </c>
      <c r="N1360" t="s">
        <v>829</v>
      </c>
      <c r="O1360" t="s">
        <v>829</v>
      </c>
      <c r="P1360" t="s">
        <v>829</v>
      </c>
      <c r="Q1360" t="s">
        <v>829</v>
      </c>
      <c r="R1360" t="s">
        <v>829</v>
      </c>
      <c r="S1360">
        <v>1246975</v>
      </c>
      <c r="T1360">
        <v>70226</v>
      </c>
      <c r="U1360">
        <v>1176749</v>
      </c>
      <c r="V1360">
        <v>35</v>
      </c>
    </row>
    <row r="1361" spans="1:22" x14ac:dyDescent="0.3">
      <c r="A1361">
        <v>202122</v>
      </c>
      <c r="B1361" t="s">
        <v>820</v>
      </c>
      <c r="C1361" t="s">
        <v>821</v>
      </c>
      <c r="D1361" t="s">
        <v>822</v>
      </c>
      <c r="E1361" t="s">
        <v>823</v>
      </c>
      <c r="F1361" t="s">
        <v>876</v>
      </c>
      <c r="G1361" t="s">
        <v>877</v>
      </c>
      <c r="H1361" t="s">
        <v>884</v>
      </c>
      <c r="I1361">
        <v>846</v>
      </c>
      <c r="J1361" t="s">
        <v>885</v>
      </c>
      <c r="K1361" t="s">
        <v>842</v>
      </c>
      <c r="L1361" t="s">
        <v>240</v>
      </c>
      <c r="M1361" t="s">
        <v>829</v>
      </c>
      <c r="N1361" t="s">
        <v>829</v>
      </c>
      <c r="O1361" t="s">
        <v>829</v>
      </c>
      <c r="P1361" t="s">
        <v>829</v>
      </c>
      <c r="Q1361" t="s">
        <v>829</v>
      </c>
      <c r="R1361" t="s">
        <v>829</v>
      </c>
      <c r="S1361">
        <v>324869</v>
      </c>
      <c r="T1361">
        <v>0</v>
      </c>
      <c r="U1361">
        <v>324869</v>
      </c>
      <c r="V1361">
        <v>9</v>
      </c>
    </row>
    <row r="1362" spans="1:22" x14ac:dyDescent="0.3">
      <c r="A1362">
        <v>202223</v>
      </c>
      <c r="B1362" t="s">
        <v>820</v>
      </c>
      <c r="C1362" t="s">
        <v>821</v>
      </c>
      <c r="D1362" t="s">
        <v>822</v>
      </c>
      <c r="E1362" t="s">
        <v>823</v>
      </c>
      <c r="F1362" t="s">
        <v>876</v>
      </c>
      <c r="G1362" t="s">
        <v>877</v>
      </c>
      <c r="H1362" t="s">
        <v>884</v>
      </c>
      <c r="I1362">
        <v>846</v>
      </c>
      <c r="J1362" t="s">
        <v>885</v>
      </c>
      <c r="K1362" t="s">
        <v>842</v>
      </c>
      <c r="L1362" t="s">
        <v>240</v>
      </c>
      <c r="M1362" t="s">
        <v>829</v>
      </c>
      <c r="N1362" t="s">
        <v>829</v>
      </c>
      <c r="O1362" t="s">
        <v>829</v>
      </c>
      <c r="P1362" t="s">
        <v>829</v>
      </c>
      <c r="Q1362" t="s">
        <v>829</v>
      </c>
      <c r="R1362" t="s">
        <v>829</v>
      </c>
      <c r="S1362">
        <v>363959</v>
      </c>
      <c r="T1362">
        <v>0</v>
      </c>
      <c r="U1362">
        <v>363959</v>
      </c>
      <c r="V1362">
        <v>11</v>
      </c>
    </row>
    <row r="1363" spans="1:22" x14ac:dyDescent="0.3">
      <c r="A1363">
        <v>202324</v>
      </c>
      <c r="B1363" t="s">
        <v>820</v>
      </c>
      <c r="C1363" t="s">
        <v>821</v>
      </c>
      <c r="D1363" t="s">
        <v>822</v>
      </c>
      <c r="E1363" t="s">
        <v>823</v>
      </c>
      <c r="F1363" t="s">
        <v>876</v>
      </c>
      <c r="G1363" t="s">
        <v>877</v>
      </c>
      <c r="H1363" t="s">
        <v>884</v>
      </c>
      <c r="I1363">
        <v>846</v>
      </c>
      <c r="J1363" t="s">
        <v>885</v>
      </c>
      <c r="K1363" t="s">
        <v>842</v>
      </c>
      <c r="L1363" t="s">
        <v>240</v>
      </c>
      <c r="M1363" t="s">
        <v>829</v>
      </c>
      <c r="N1363" t="s">
        <v>829</v>
      </c>
      <c r="O1363" t="s">
        <v>829</v>
      </c>
      <c r="P1363" t="s">
        <v>829</v>
      </c>
      <c r="Q1363" t="s">
        <v>829</v>
      </c>
      <c r="R1363" t="s">
        <v>829</v>
      </c>
      <c r="S1363">
        <v>1016554</v>
      </c>
      <c r="T1363">
        <v>36878</v>
      </c>
      <c r="U1363">
        <v>979676</v>
      </c>
      <c r="V1363">
        <v>29</v>
      </c>
    </row>
    <row r="1364" spans="1:22" x14ac:dyDescent="0.3">
      <c r="A1364">
        <v>202122</v>
      </c>
      <c r="B1364" t="s">
        <v>820</v>
      </c>
      <c r="C1364" t="s">
        <v>821</v>
      </c>
      <c r="D1364" t="s">
        <v>822</v>
      </c>
      <c r="E1364" t="s">
        <v>823</v>
      </c>
      <c r="F1364" t="s">
        <v>876</v>
      </c>
      <c r="G1364" t="s">
        <v>877</v>
      </c>
      <c r="H1364" t="s">
        <v>884</v>
      </c>
      <c r="I1364">
        <v>846</v>
      </c>
      <c r="J1364" t="s">
        <v>885</v>
      </c>
      <c r="K1364" t="s">
        <v>842</v>
      </c>
      <c r="L1364" t="s">
        <v>843</v>
      </c>
      <c r="M1364" t="s">
        <v>829</v>
      </c>
      <c r="N1364" t="s">
        <v>829</v>
      </c>
      <c r="O1364" t="s">
        <v>829</v>
      </c>
      <c r="P1364" t="s">
        <v>829</v>
      </c>
      <c r="Q1364" t="s">
        <v>829</v>
      </c>
      <c r="R1364" t="s">
        <v>829</v>
      </c>
      <c r="S1364">
        <v>53170</v>
      </c>
      <c r="T1364">
        <v>0</v>
      </c>
      <c r="U1364">
        <v>53170</v>
      </c>
      <c r="V1364">
        <v>2</v>
      </c>
    </row>
    <row r="1365" spans="1:22" x14ac:dyDescent="0.3">
      <c r="A1365">
        <v>202223</v>
      </c>
      <c r="B1365" t="s">
        <v>820</v>
      </c>
      <c r="C1365" t="s">
        <v>821</v>
      </c>
      <c r="D1365" t="s">
        <v>822</v>
      </c>
      <c r="E1365" t="s">
        <v>823</v>
      </c>
      <c r="F1365" t="s">
        <v>876</v>
      </c>
      <c r="G1365" t="s">
        <v>877</v>
      </c>
      <c r="H1365" t="s">
        <v>884</v>
      </c>
      <c r="I1365">
        <v>846</v>
      </c>
      <c r="J1365" t="s">
        <v>885</v>
      </c>
      <c r="K1365" t="s">
        <v>842</v>
      </c>
      <c r="L1365" t="s">
        <v>843</v>
      </c>
      <c r="M1365" t="s">
        <v>829</v>
      </c>
      <c r="N1365" t="s">
        <v>829</v>
      </c>
      <c r="O1365" t="s">
        <v>829</v>
      </c>
      <c r="P1365" t="s">
        <v>829</v>
      </c>
      <c r="Q1365" t="s">
        <v>829</v>
      </c>
      <c r="R1365" t="s">
        <v>829</v>
      </c>
      <c r="S1365">
        <v>66265</v>
      </c>
      <c r="T1365">
        <v>0</v>
      </c>
      <c r="U1365">
        <v>66265</v>
      </c>
      <c r="V1365">
        <v>2</v>
      </c>
    </row>
    <row r="1366" spans="1:22" x14ac:dyDescent="0.3">
      <c r="A1366">
        <v>202324</v>
      </c>
      <c r="B1366" t="s">
        <v>820</v>
      </c>
      <c r="C1366" t="s">
        <v>821</v>
      </c>
      <c r="D1366" t="s">
        <v>822</v>
      </c>
      <c r="E1366" t="s">
        <v>823</v>
      </c>
      <c r="F1366" t="s">
        <v>876</v>
      </c>
      <c r="G1366" t="s">
        <v>877</v>
      </c>
      <c r="H1366" t="s">
        <v>884</v>
      </c>
      <c r="I1366">
        <v>846</v>
      </c>
      <c r="J1366" t="s">
        <v>885</v>
      </c>
      <c r="K1366" t="s">
        <v>842</v>
      </c>
      <c r="L1366" t="s">
        <v>843</v>
      </c>
      <c r="M1366" t="s">
        <v>829</v>
      </c>
      <c r="N1366" t="s">
        <v>829</v>
      </c>
      <c r="O1366" t="s">
        <v>829</v>
      </c>
      <c r="P1366" t="s">
        <v>829</v>
      </c>
      <c r="Q1366" t="s">
        <v>829</v>
      </c>
      <c r="R1366" t="s">
        <v>829</v>
      </c>
      <c r="S1366">
        <v>174882</v>
      </c>
      <c r="T1366">
        <v>0</v>
      </c>
      <c r="U1366">
        <v>174882</v>
      </c>
      <c r="V1366">
        <v>5</v>
      </c>
    </row>
    <row r="1367" spans="1:22" x14ac:dyDescent="0.3">
      <c r="A1367">
        <v>202122</v>
      </c>
      <c r="B1367" t="s">
        <v>820</v>
      </c>
      <c r="C1367" t="s">
        <v>821</v>
      </c>
      <c r="D1367" t="s">
        <v>822</v>
      </c>
      <c r="E1367" t="s">
        <v>823</v>
      </c>
      <c r="F1367" t="s">
        <v>876</v>
      </c>
      <c r="G1367" t="s">
        <v>877</v>
      </c>
      <c r="H1367" t="s">
        <v>884</v>
      </c>
      <c r="I1367">
        <v>846</v>
      </c>
      <c r="J1367" t="s">
        <v>885</v>
      </c>
      <c r="K1367" t="s">
        <v>842</v>
      </c>
      <c r="L1367" t="s">
        <v>249</v>
      </c>
      <c r="M1367">
        <v>15361</v>
      </c>
      <c r="N1367">
        <v>284183</v>
      </c>
      <c r="O1367">
        <v>391712</v>
      </c>
      <c r="P1367">
        <v>2096807</v>
      </c>
      <c r="Q1367">
        <v>153612</v>
      </c>
      <c r="R1367" t="s">
        <v>829</v>
      </c>
      <c r="S1367">
        <v>2941675</v>
      </c>
      <c r="T1367">
        <v>80054</v>
      </c>
      <c r="U1367">
        <v>2861621</v>
      </c>
      <c r="V1367">
        <v>83</v>
      </c>
    </row>
    <row r="1368" spans="1:22" x14ac:dyDescent="0.3">
      <c r="A1368">
        <v>202223</v>
      </c>
      <c r="B1368" t="s">
        <v>820</v>
      </c>
      <c r="C1368" t="s">
        <v>821</v>
      </c>
      <c r="D1368" t="s">
        <v>822</v>
      </c>
      <c r="E1368" t="s">
        <v>823</v>
      </c>
      <c r="F1368" t="s">
        <v>876</v>
      </c>
      <c r="G1368" t="s">
        <v>877</v>
      </c>
      <c r="H1368" t="s">
        <v>884</v>
      </c>
      <c r="I1368">
        <v>846</v>
      </c>
      <c r="J1368" t="s">
        <v>885</v>
      </c>
      <c r="K1368" t="s">
        <v>842</v>
      </c>
      <c r="L1368" t="s">
        <v>249</v>
      </c>
      <c r="M1368">
        <v>19754</v>
      </c>
      <c r="N1368">
        <v>365748</v>
      </c>
      <c r="O1368">
        <v>504139</v>
      </c>
      <c r="P1368">
        <v>2698632</v>
      </c>
      <c r="Q1368">
        <v>197702</v>
      </c>
      <c r="R1368" t="s">
        <v>829</v>
      </c>
      <c r="S1368">
        <v>3785975</v>
      </c>
      <c r="T1368">
        <v>4252</v>
      </c>
      <c r="U1368">
        <v>3781723</v>
      </c>
      <c r="V1368">
        <v>110</v>
      </c>
    </row>
    <row r="1369" spans="1:22" x14ac:dyDescent="0.3">
      <c r="A1369">
        <v>202324</v>
      </c>
      <c r="B1369" t="s">
        <v>820</v>
      </c>
      <c r="C1369" t="s">
        <v>821</v>
      </c>
      <c r="D1369" t="s">
        <v>822</v>
      </c>
      <c r="E1369" t="s">
        <v>823</v>
      </c>
      <c r="F1369" t="s">
        <v>876</v>
      </c>
      <c r="G1369" t="s">
        <v>877</v>
      </c>
      <c r="H1369" t="s">
        <v>884</v>
      </c>
      <c r="I1369">
        <v>846</v>
      </c>
      <c r="J1369" t="s">
        <v>885</v>
      </c>
      <c r="K1369" t="s">
        <v>842</v>
      </c>
      <c r="L1369" t="s">
        <v>249</v>
      </c>
      <c r="M1369">
        <v>22815</v>
      </c>
      <c r="N1369">
        <v>422215</v>
      </c>
      <c r="O1369">
        <v>581971</v>
      </c>
      <c r="P1369">
        <v>3115261</v>
      </c>
      <c r="Q1369">
        <v>228225</v>
      </c>
      <c r="R1369" t="s">
        <v>829</v>
      </c>
      <c r="S1369">
        <v>4370487</v>
      </c>
      <c r="T1369">
        <v>2092</v>
      </c>
      <c r="U1369">
        <v>4368395</v>
      </c>
      <c r="V1369">
        <v>128</v>
      </c>
    </row>
    <row r="1370" spans="1:22" x14ac:dyDescent="0.3">
      <c r="A1370">
        <v>202122</v>
      </c>
      <c r="B1370" t="s">
        <v>820</v>
      </c>
      <c r="C1370" t="s">
        <v>821</v>
      </c>
      <c r="D1370" t="s">
        <v>822</v>
      </c>
      <c r="E1370" t="s">
        <v>823</v>
      </c>
      <c r="F1370" t="s">
        <v>876</v>
      </c>
      <c r="G1370" t="s">
        <v>877</v>
      </c>
      <c r="H1370" t="s">
        <v>884</v>
      </c>
      <c r="I1370">
        <v>846</v>
      </c>
      <c r="J1370" t="s">
        <v>885</v>
      </c>
      <c r="K1370" t="s">
        <v>842</v>
      </c>
      <c r="L1370" t="s">
        <v>844</v>
      </c>
      <c r="M1370">
        <v>0</v>
      </c>
      <c r="N1370">
        <v>206324</v>
      </c>
      <c r="O1370">
        <v>0</v>
      </c>
      <c r="P1370">
        <v>0</v>
      </c>
      <c r="Q1370">
        <v>0</v>
      </c>
      <c r="R1370" t="s">
        <v>829</v>
      </c>
      <c r="S1370">
        <v>206324</v>
      </c>
      <c r="T1370">
        <v>5641</v>
      </c>
      <c r="U1370">
        <v>200683</v>
      </c>
      <c r="V1370">
        <v>6</v>
      </c>
    </row>
    <row r="1371" spans="1:22" x14ac:dyDescent="0.3">
      <c r="A1371">
        <v>202223</v>
      </c>
      <c r="B1371" t="s">
        <v>820</v>
      </c>
      <c r="C1371" t="s">
        <v>821</v>
      </c>
      <c r="D1371" t="s">
        <v>822</v>
      </c>
      <c r="E1371" t="s">
        <v>823</v>
      </c>
      <c r="F1371" t="s">
        <v>876</v>
      </c>
      <c r="G1371" t="s">
        <v>877</v>
      </c>
      <c r="H1371" t="s">
        <v>884</v>
      </c>
      <c r="I1371">
        <v>846</v>
      </c>
      <c r="J1371" t="s">
        <v>885</v>
      </c>
      <c r="K1371" t="s">
        <v>842</v>
      </c>
      <c r="L1371" t="s">
        <v>844</v>
      </c>
      <c r="M1371">
        <v>0</v>
      </c>
      <c r="N1371">
        <v>0</v>
      </c>
      <c r="O1371">
        <v>207210</v>
      </c>
      <c r="P1371">
        <v>0</v>
      </c>
      <c r="Q1371">
        <v>0</v>
      </c>
      <c r="R1371" t="s">
        <v>829</v>
      </c>
      <c r="S1371">
        <v>207210</v>
      </c>
      <c r="T1371">
        <v>234</v>
      </c>
      <c r="U1371">
        <v>206976</v>
      </c>
      <c r="V1371">
        <v>6</v>
      </c>
    </row>
    <row r="1372" spans="1:22" x14ac:dyDescent="0.3">
      <c r="A1372">
        <v>202324</v>
      </c>
      <c r="B1372" t="s">
        <v>820</v>
      </c>
      <c r="C1372" t="s">
        <v>821</v>
      </c>
      <c r="D1372" t="s">
        <v>822</v>
      </c>
      <c r="E1372" t="s">
        <v>823</v>
      </c>
      <c r="F1372" t="s">
        <v>876</v>
      </c>
      <c r="G1372" t="s">
        <v>877</v>
      </c>
      <c r="H1372" t="s">
        <v>884</v>
      </c>
      <c r="I1372">
        <v>846</v>
      </c>
      <c r="J1372" t="s">
        <v>885</v>
      </c>
      <c r="K1372" t="s">
        <v>842</v>
      </c>
      <c r="L1372" t="s">
        <v>844</v>
      </c>
      <c r="M1372">
        <v>0</v>
      </c>
      <c r="N1372">
        <v>0</v>
      </c>
      <c r="O1372">
        <v>241460</v>
      </c>
      <c r="P1372">
        <v>0</v>
      </c>
      <c r="Q1372">
        <v>0</v>
      </c>
      <c r="R1372" t="s">
        <v>829</v>
      </c>
      <c r="S1372">
        <v>241460</v>
      </c>
      <c r="T1372">
        <v>116</v>
      </c>
      <c r="U1372">
        <v>241344</v>
      </c>
      <c r="V1372">
        <v>7</v>
      </c>
    </row>
    <row r="1373" spans="1:22" x14ac:dyDescent="0.3">
      <c r="A1373">
        <v>202122</v>
      </c>
      <c r="B1373" t="s">
        <v>820</v>
      </c>
      <c r="C1373" t="s">
        <v>821</v>
      </c>
      <c r="D1373" t="s">
        <v>822</v>
      </c>
      <c r="E1373" t="s">
        <v>823</v>
      </c>
      <c r="F1373" t="s">
        <v>876</v>
      </c>
      <c r="G1373" t="s">
        <v>877</v>
      </c>
      <c r="H1373" t="s">
        <v>884</v>
      </c>
      <c r="I1373">
        <v>846</v>
      </c>
      <c r="J1373" t="s">
        <v>885</v>
      </c>
      <c r="K1373" t="s">
        <v>842</v>
      </c>
      <c r="L1373" t="s">
        <v>251</v>
      </c>
      <c r="M1373" t="s">
        <v>829</v>
      </c>
      <c r="N1373" t="s">
        <v>829</v>
      </c>
      <c r="O1373">
        <v>0</v>
      </c>
      <c r="P1373">
        <v>0</v>
      </c>
      <c r="Q1373">
        <v>0</v>
      </c>
      <c r="R1373">
        <v>538271</v>
      </c>
      <c r="S1373">
        <v>538271</v>
      </c>
      <c r="T1373">
        <v>14716</v>
      </c>
      <c r="U1373">
        <v>523555</v>
      </c>
      <c r="V1373">
        <v>15</v>
      </c>
    </row>
    <row r="1374" spans="1:22" x14ac:dyDescent="0.3">
      <c r="A1374">
        <v>202223</v>
      </c>
      <c r="B1374" t="s">
        <v>820</v>
      </c>
      <c r="C1374" t="s">
        <v>821</v>
      </c>
      <c r="D1374" t="s">
        <v>822</v>
      </c>
      <c r="E1374" t="s">
        <v>823</v>
      </c>
      <c r="F1374" t="s">
        <v>876</v>
      </c>
      <c r="G1374" t="s">
        <v>877</v>
      </c>
      <c r="H1374" t="s">
        <v>884</v>
      </c>
      <c r="I1374">
        <v>846</v>
      </c>
      <c r="J1374" t="s">
        <v>885</v>
      </c>
      <c r="K1374" t="s">
        <v>842</v>
      </c>
      <c r="L1374" t="s">
        <v>251</v>
      </c>
      <c r="M1374" t="s">
        <v>829</v>
      </c>
      <c r="N1374" t="s">
        <v>829</v>
      </c>
      <c r="O1374">
        <v>0</v>
      </c>
      <c r="P1374">
        <v>0</v>
      </c>
      <c r="Q1374">
        <v>0</v>
      </c>
      <c r="R1374">
        <v>854725</v>
      </c>
      <c r="S1374">
        <v>854725</v>
      </c>
      <c r="T1374">
        <v>964</v>
      </c>
      <c r="U1374">
        <v>853761</v>
      </c>
      <c r="V1374">
        <v>25</v>
      </c>
    </row>
    <row r="1375" spans="1:22" x14ac:dyDescent="0.3">
      <c r="A1375">
        <v>202324</v>
      </c>
      <c r="B1375" t="s">
        <v>820</v>
      </c>
      <c r="C1375" t="s">
        <v>821</v>
      </c>
      <c r="D1375" t="s">
        <v>822</v>
      </c>
      <c r="E1375" t="s">
        <v>823</v>
      </c>
      <c r="F1375" t="s">
        <v>876</v>
      </c>
      <c r="G1375" t="s">
        <v>877</v>
      </c>
      <c r="H1375" t="s">
        <v>884</v>
      </c>
      <c r="I1375">
        <v>846</v>
      </c>
      <c r="J1375" t="s">
        <v>885</v>
      </c>
      <c r="K1375" t="s">
        <v>842</v>
      </c>
      <c r="L1375" t="s">
        <v>251</v>
      </c>
      <c r="M1375" t="s">
        <v>829</v>
      </c>
      <c r="N1375" t="s">
        <v>829</v>
      </c>
      <c r="O1375">
        <v>0</v>
      </c>
      <c r="P1375">
        <v>0</v>
      </c>
      <c r="Q1375">
        <v>0</v>
      </c>
      <c r="R1375">
        <v>972067</v>
      </c>
      <c r="S1375">
        <v>972067</v>
      </c>
      <c r="T1375">
        <v>467</v>
      </c>
      <c r="U1375">
        <v>971600</v>
      </c>
      <c r="V1375">
        <v>29</v>
      </c>
    </row>
    <row r="1376" spans="1:22" x14ac:dyDescent="0.3">
      <c r="A1376">
        <v>202122</v>
      </c>
      <c r="B1376" t="s">
        <v>820</v>
      </c>
      <c r="C1376" t="s">
        <v>821</v>
      </c>
      <c r="D1376" t="s">
        <v>822</v>
      </c>
      <c r="E1376" t="s">
        <v>823</v>
      </c>
      <c r="F1376" t="s">
        <v>876</v>
      </c>
      <c r="G1376" t="s">
        <v>877</v>
      </c>
      <c r="H1376" t="s">
        <v>884</v>
      </c>
      <c r="I1376">
        <v>846</v>
      </c>
      <c r="J1376" t="s">
        <v>885</v>
      </c>
      <c r="K1376" t="s">
        <v>842</v>
      </c>
      <c r="L1376" t="s">
        <v>253</v>
      </c>
      <c r="M1376" t="s">
        <v>829</v>
      </c>
      <c r="N1376" t="s">
        <v>829</v>
      </c>
      <c r="O1376">
        <v>0</v>
      </c>
      <c r="P1376">
        <v>0</v>
      </c>
      <c r="Q1376">
        <v>0</v>
      </c>
      <c r="R1376">
        <v>160027</v>
      </c>
      <c r="S1376">
        <v>160027</v>
      </c>
      <c r="T1376">
        <v>4375</v>
      </c>
      <c r="U1376">
        <v>155652</v>
      </c>
      <c r="V1376">
        <v>4</v>
      </c>
    </row>
    <row r="1377" spans="1:22" x14ac:dyDescent="0.3">
      <c r="A1377">
        <v>202223</v>
      </c>
      <c r="B1377" t="s">
        <v>820</v>
      </c>
      <c r="C1377" t="s">
        <v>821</v>
      </c>
      <c r="D1377" t="s">
        <v>822</v>
      </c>
      <c r="E1377" t="s">
        <v>823</v>
      </c>
      <c r="F1377" t="s">
        <v>876</v>
      </c>
      <c r="G1377" t="s">
        <v>877</v>
      </c>
      <c r="H1377" t="s">
        <v>884</v>
      </c>
      <c r="I1377">
        <v>846</v>
      </c>
      <c r="J1377" t="s">
        <v>885</v>
      </c>
      <c r="K1377" t="s">
        <v>842</v>
      </c>
      <c r="L1377" t="s">
        <v>253</v>
      </c>
      <c r="M1377" t="s">
        <v>829</v>
      </c>
      <c r="N1377" t="s">
        <v>829</v>
      </c>
      <c r="O1377">
        <v>0</v>
      </c>
      <c r="P1377">
        <v>0</v>
      </c>
      <c r="Q1377">
        <v>0</v>
      </c>
      <c r="R1377">
        <v>264134</v>
      </c>
      <c r="S1377">
        <v>264134</v>
      </c>
      <c r="T1377">
        <v>298</v>
      </c>
      <c r="U1377">
        <v>263836</v>
      </c>
      <c r="V1377">
        <v>8</v>
      </c>
    </row>
    <row r="1378" spans="1:22" x14ac:dyDescent="0.3">
      <c r="A1378">
        <v>202324</v>
      </c>
      <c r="B1378" t="s">
        <v>820</v>
      </c>
      <c r="C1378" t="s">
        <v>821</v>
      </c>
      <c r="D1378" t="s">
        <v>822</v>
      </c>
      <c r="E1378" t="s">
        <v>823</v>
      </c>
      <c r="F1378" t="s">
        <v>876</v>
      </c>
      <c r="G1378" t="s">
        <v>877</v>
      </c>
      <c r="H1378" t="s">
        <v>884</v>
      </c>
      <c r="I1378">
        <v>846</v>
      </c>
      <c r="J1378" t="s">
        <v>885</v>
      </c>
      <c r="K1378" t="s">
        <v>842</v>
      </c>
      <c r="L1378" t="s">
        <v>253</v>
      </c>
      <c r="M1378" t="s">
        <v>829</v>
      </c>
      <c r="N1378" t="s">
        <v>829</v>
      </c>
      <c r="O1378">
        <v>0</v>
      </c>
      <c r="P1378">
        <v>0</v>
      </c>
      <c r="Q1378">
        <v>0</v>
      </c>
      <c r="R1378">
        <v>396157</v>
      </c>
      <c r="S1378">
        <v>396157</v>
      </c>
      <c r="T1378">
        <v>0</v>
      </c>
      <c r="U1378">
        <v>396157</v>
      </c>
      <c r="V1378">
        <v>12</v>
      </c>
    </row>
    <row r="1379" spans="1:22" x14ac:dyDescent="0.3">
      <c r="A1379">
        <v>202122</v>
      </c>
      <c r="B1379" t="s">
        <v>820</v>
      </c>
      <c r="C1379" t="s">
        <v>821</v>
      </c>
      <c r="D1379" t="s">
        <v>822</v>
      </c>
      <c r="E1379" t="s">
        <v>823</v>
      </c>
      <c r="F1379" t="s">
        <v>876</v>
      </c>
      <c r="G1379" t="s">
        <v>877</v>
      </c>
      <c r="H1379" t="s">
        <v>884</v>
      </c>
      <c r="I1379">
        <v>846</v>
      </c>
      <c r="J1379" t="s">
        <v>885</v>
      </c>
      <c r="K1379" t="s">
        <v>842</v>
      </c>
      <c r="L1379" t="s">
        <v>845</v>
      </c>
      <c r="M1379" t="s">
        <v>829</v>
      </c>
      <c r="N1379" t="s">
        <v>829</v>
      </c>
      <c r="O1379">
        <v>0</v>
      </c>
      <c r="P1379">
        <v>0</v>
      </c>
      <c r="Q1379">
        <v>0</v>
      </c>
      <c r="R1379">
        <v>29095</v>
      </c>
      <c r="S1379">
        <v>29095</v>
      </c>
      <c r="T1379">
        <v>795</v>
      </c>
      <c r="U1379">
        <v>28300</v>
      </c>
      <c r="V1379">
        <v>1</v>
      </c>
    </row>
    <row r="1380" spans="1:22" x14ac:dyDescent="0.3">
      <c r="A1380">
        <v>202223</v>
      </c>
      <c r="B1380" t="s">
        <v>820</v>
      </c>
      <c r="C1380" t="s">
        <v>821</v>
      </c>
      <c r="D1380" t="s">
        <v>822</v>
      </c>
      <c r="E1380" t="s">
        <v>823</v>
      </c>
      <c r="F1380" t="s">
        <v>876</v>
      </c>
      <c r="G1380" t="s">
        <v>877</v>
      </c>
      <c r="H1380" t="s">
        <v>884</v>
      </c>
      <c r="I1380">
        <v>846</v>
      </c>
      <c r="J1380" t="s">
        <v>885</v>
      </c>
      <c r="K1380" t="s">
        <v>842</v>
      </c>
      <c r="L1380" t="s">
        <v>845</v>
      </c>
      <c r="M1380" t="s">
        <v>829</v>
      </c>
      <c r="N1380" t="s">
        <v>829</v>
      </c>
      <c r="O1380">
        <v>0</v>
      </c>
      <c r="P1380">
        <v>0</v>
      </c>
      <c r="Q1380">
        <v>0</v>
      </c>
      <c r="R1380">
        <v>35613</v>
      </c>
      <c r="S1380">
        <v>35613</v>
      </c>
      <c r="T1380">
        <v>40</v>
      </c>
      <c r="U1380">
        <v>35573</v>
      </c>
      <c r="V1380">
        <v>1</v>
      </c>
    </row>
    <row r="1381" spans="1:22" x14ac:dyDescent="0.3">
      <c r="A1381">
        <v>202324</v>
      </c>
      <c r="B1381" t="s">
        <v>820</v>
      </c>
      <c r="C1381" t="s">
        <v>821</v>
      </c>
      <c r="D1381" t="s">
        <v>822</v>
      </c>
      <c r="E1381" t="s">
        <v>823</v>
      </c>
      <c r="F1381" t="s">
        <v>876</v>
      </c>
      <c r="G1381" t="s">
        <v>877</v>
      </c>
      <c r="H1381" t="s">
        <v>884</v>
      </c>
      <c r="I1381">
        <v>846</v>
      </c>
      <c r="J1381" t="s">
        <v>885</v>
      </c>
      <c r="K1381" t="s">
        <v>842</v>
      </c>
      <c r="L1381" t="s">
        <v>845</v>
      </c>
      <c r="M1381" t="s">
        <v>829</v>
      </c>
      <c r="N1381" t="s">
        <v>829</v>
      </c>
      <c r="O1381">
        <v>0</v>
      </c>
      <c r="P1381">
        <v>0</v>
      </c>
      <c r="Q1381">
        <v>0</v>
      </c>
      <c r="R1381">
        <v>51162</v>
      </c>
      <c r="S1381">
        <v>51162</v>
      </c>
      <c r="T1381">
        <v>25</v>
      </c>
      <c r="U1381">
        <v>51137</v>
      </c>
      <c r="V1381">
        <v>2</v>
      </c>
    </row>
    <row r="1382" spans="1:22" x14ac:dyDescent="0.3">
      <c r="A1382">
        <v>202122</v>
      </c>
      <c r="B1382" t="s">
        <v>820</v>
      </c>
      <c r="C1382" t="s">
        <v>821</v>
      </c>
      <c r="D1382" t="s">
        <v>822</v>
      </c>
      <c r="E1382" t="s">
        <v>823</v>
      </c>
      <c r="F1382" t="s">
        <v>852</v>
      </c>
      <c r="G1382" t="s">
        <v>853</v>
      </c>
      <c r="H1382" t="s">
        <v>886</v>
      </c>
      <c r="I1382">
        <v>801</v>
      </c>
      <c r="J1382" t="s">
        <v>887</v>
      </c>
      <c r="K1382" t="s">
        <v>828</v>
      </c>
      <c r="L1382" t="s">
        <v>336</v>
      </c>
      <c r="M1382">
        <v>0</v>
      </c>
      <c r="N1382">
        <v>140127</v>
      </c>
      <c r="O1382">
        <v>54000</v>
      </c>
      <c r="P1382">
        <v>5549167</v>
      </c>
      <c r="Q1382">
        <v>0</v>
      </c>
      <c r="R1382" t="s">
        <v>829</v>
      </c>
      <c r="S1382">
        <v>5743294</v>
      </c>
      <c r="T1382" t="s">
        <v>829</v>
      </c>
      <c r="U1382">
        <v>5743294</v>
      </c>
      <c r="V1382">
        <v>280</v>
      </c>
    </row>
    <row r="1383" spans="1:22" x14ac:dyDescent="0.3">
      <c r="A1383">
        <v>202223</v>
      </c>
      <c r="B1383" t="s">
        <v>820</v>
      </c>
      <c r="C1383" t="s">
        <v>821</v>
      </c>
      <c r="D1383" t="s">
        <v>822</v>
      </c>
      <c r="E1383" t="s">
        <v>823</v>
      </c>
      <c r="F1383" t="s">
        <v>852</v>
      </c>
      <c r="G1383" t="s">
        <v>853</v>
      </c>
      <c r="H1383" t="s">
        <v>886</v>
      </c>
      <c r="I1383">
        <v>801</v>
      </c>
      <c r="J1383" t="s">
        <v>887</v>
      </c>
      <c r="K1383" t="s">
        <v>828</v>
      </c>
      <c r="L1383" t="s">
        <v>336</v>
      </c>
      <c r="M1383">
        <v>0</v>
      </c>
      <c r="N1383">
        <v>248333</v>
      </c>
      <c r="O1383">
        <v>54000</v>
      </c>
      <c r="P1383">
        <v>6075065</v>
      </c>
      <c r="Q1383">
        <v>0</v>
      </c>
      <c r="R1383" t="s">
        <v>829</v>
      </c>
      <c r="S1383">
        <v>6377398</v>
      </c>
      <c r="T1383" t="s">
        <v>829</v>
      </c>
      <c r="U1383">
        <v>6377398</v>
      </c>
      <c r="V1383">
        <v>319</v>
      </c>
    </row>
    <row r="1384" spans="1:22" x14ac:dyDescent="0.3">
      <c r="A1384">
        <v>202324</v>
      </c>
      <c r="B1384" t="s">
        <v>820</v>
      </c>
      <c r="C1384" t="s">
        <v>821</v>
      </c>
      <c r="D1384" t="s">
        <v>822</v>
      </c>
      <c r="E1384" t="s">
        <v>823</v>
      </c>
      <c r="F1384" t="s">
        <v>852</v>
      </c>
      <c r="G1384" t="s">
        <v>853</v>
      </c>
      <c r="H1384" t="s">
        <v>886</v>
      </c>
      <c r="I1384">
        <v>801</v>
      </c>
      <c r="J1384" t="s">
        <v>887</v>
      </c>
      <c r="K1384" t="s">
        <v>828</v>
      </c>
      <c r="L1384" t="s">
        <v>336</v>
      </c>
      <c r="M1384">
        <v>0</v>
      </c>
      <c r="N1384">
        <v>330950</v>
      </c>
      <c r="O1384">
        <v>0</v>
      </c>
      <c r="P1384">
        <v>6120833</v>
      </c>
      <c r="Q1384">
        <v>0</v>
      </c>
      <c r="R1384" t="s">
        <v>829</v>
      </c>
      <c r="S1384">
        <v>6451783</v>
      </c>
      <c r="T1384" t="s">
        <v>829</v>
      </c>
      <c r="U1384">
        <v>6451783</v>
      </c>
      <c r="V1384">
        <v>338</v>
      </c>
    </row>
    <row r="1385" spans="1:22" x14ac:dyDescent="0.3">
      <c r="A1385">
        <v>202122</v>
      </c>
      <c r="B1385" t="s">
        <v>820</v>
      </c>
      <c r="C1385" t="s">
        <v>821</v>
      </c>
      <c r="D1385" t="s">
        <v>822</v>
      </c>
      <c r="E1385" t="s">
        <v>823</v>
      </c>
      <c r="F1385" t="s">
        <v>852</v>
      </c>
      <c r="G1385" t="s">
        <v>853</v>
      </c>
      <c r="H1385" t="s">
        <v>886</v>
      </c>
      <c r="I1385">
        <v>801</v>
      </c>
      <c r="J1385" t="s">
        <v>887</v>
      </c>
      <c r="K1385" t="s">
        <v>828</v>
      </c>
      <c r="L1385" t="s">
        <v>235</v>
      </c>
      <c r="M1385" t="s">
        <v>829</v>
      </c>
      <c r="N1385">
        <v>0</v>
      </c>
      <c r="O1385">
        <v>10224</v>
      </c>
      <c r="P1385" t="s">
        <v>829</v>
      </c>
      <c r="Q1385" t="s">
        <v>829</v>
      </c>
      <c r="R1385" t="s">
        <v>829</v>
      </c>
      <c r="S1385">
        <v>10224</v>
      </c>
      <c r="T1385">
        <v>0</v>
      </c>
      <c r="U1385">
        <v>10224</v>
      </c>
      <c r="V1385">
        <v>0</v>
      </c>
    </row>
    <row r="1386" spans="1:22" x14ac:dyDescent="0.3">
      <c r="A1386">
        <v>202223</v>
      </c>
      <c r="B1386" t="s">
        <v>820</v>
      </c>
      <c r="C1386" t="s">
        <v>821</v>
      </c>
      <c r="D1386" t="s">
        <v>822</v>
      </c>
      <c r="E1386" t="s">
        <v>823</v>
      </c>
      <c r="F1386" t="s">
        <v>852</v>
      </c>
      <c r="G1386" t="s">
        <v>853</v>
      </c>
      <c r="H1386" t="s">
        <v>886</v>
      </c>
      <c r="I1386">
        <v>801</v>
      </c>
      <c r="J1386" t="s">
        <v>887</v>
      </c>
      <c r="K1386" t="s">
        <v>828</v>
      </c>
      <c r="L1386" t="s">
        <v>235</v>
      </c>
      <c r="M1386" t="s">
        <v>829</v>
      </c>
      <c r="N1386">
        <v>88430</v>
      </c>
      <c r="O1386">
        <v>10435</v>
      </c>
      <c r="P1386" t="s">
        <v>829</v>
      </c>
      <c r="Q1386" t="s">
        <v>829</v>
      </c>
      <c r="R1386" t="s">
        <v>829</v>
      </c>
      <c r="S1386">
        <v>98865</v>
      </c>
      <c r="T1386">
        <v>0</v>
      </c>
      <c r="U1386">
        <v>98865</v>
      </c>
      <c r="V1386">
        <v>5</v>
      </c>
    </row>
    <row r="1387" spans="1:22" x14ac:dyDescent="0.3">
      <c r="A1387">
        <v>202324</v>
      </c>
      <c r="B1387" t="s">
        <v>820</v>
      </c>
      <c r="C1387" t="s">
        <v>821</v>
      </c>
      <c r="D1387" t="s">
        <v>822</v>
      </c>
      <c r="E1387" t="s">
        <v>823</v>
      </c>
      <c r="F1387" t="s">
        <v>852</v>
      </c>
      <c r="G1387" t="s">
        <v>853</v>
      </c>
      <c r="H1387" t="s">
        <v>886</v>
      </c>
      <c r="I1387">
        <v>801</v>
      </c>
      <c r="J1387" t="s">
        <v>887</v>
      </c>
      <c r="K1387" t="s">
        <v>828</v>
      </c>
      <c r="L1387" t="s">
        <v>235</v>
      </c>
      <c r="M1387" t="s">
        <v>829</v>
      </c>
      <c r="N1387">
        <v>85950</v>
      </c>
      <c r="O1387">
        <v>11003</v>
      </c>
      <c r="P1387" t="s">
        <v>829</v>
      </c>
      <c r="Q1387" t="s">
        <v>829</v>
      </c>
      <c r="R1387" t="s">
        <v>829</v>
      </c>
      <c r="S1387">
        <v>96953</v>
      </c>
      <c r="T1387">
        <v>0</v>
      </c>
      <c r="U1387">
        <v>96953</v>
      </c>
      <c r="V1387">
        <v>5</v>
      </c>
    </row>
    <row r="1388" spans="1:22" x14ac:dyDescent="0.3">
      <c r="A1388">
        <v>202122</v>
      </c>
      <c r="B1388" t="s">
        <v>820</v>
      </c>
      <c r="C1388" t="s">
        <v>821</v>
      </c>
      <c r="D1388" t="s">
        <v>822</v>
      </c>
      <c r="E1388" t="s">
        <v>823</v>
      </c>
      <c r="F1388" t="s">
        <v>852</v>
      </c>
      <c r="G1388" t="s">
        <v>853</v>
      </c>
      <c r="H1388" t="s">
        <v>886</v>
      </c>
      <c r="I1388">
        <v>801</v>
      </c>
      <c r="J1388" t="s">
        <v>887</v>
      </c>
      <c r="K1388" t="s">
        <v>828</v>
      </c>
      <c r="L1388" t="s">
        <v>534</v>
      </c>
      <c r="M1388">
        <v>201596</v>
      </c>
      <c r="N1388">
        <v>3402443</v>
      </c>
      <c r="O1388">
        <v>295642</v>
      </c>
      <c r="P1388">
        <v>13378658</v>
      </c>
      <c r="Q1388">
        <v>444767</v>
      </c>
      <c r="R1388" t="s">
        <v>829</v>
      </c>
      <c r="S1388">
        <v>17723106</v>
      </c>
      <c r="T1388">
        <v>0</v>
      </c>
      <c r="U1388">
        <v>17723106</v>
      </c>
      <c r="V1388">
        <v>162</v>
      </c>
    </row>
    <row r="1389" spans="1:22" x14ac:dyDescent="0.3">
      <c r="A1389">
        <v>202223</v>
      </c>
      <c r="B1389" t="s">
        <v>820</v>
      </c>
      <c r="C1389" t="s">
        <v>821</v>
      </c>
      <c r="D1389" t="s">
        <v>822</v>
      </c>
      <c r="E1389" t="s">
        <v>823</v>
      </c>
      <c r="F1389" t="s">
        <v>852</v>
      </c>
      <c r="G1389" t="s">
        <v>853</v>
      </c>
      <c r="H1389" t="s">
        <v>886</v>
      </c>
      <c r="I1389">
        <v>801</v>
      </c>
      <c r="J1389" t="s">
        <v>887</v>
      </c>
      <c r="K1389" t="s">
        <v>828</v>
      </c>
      <c r="L1389" t="s">
        <v>534</v>
      </c>
      <c r="M1389">
        <v>290200</v>
      </c>
      <c r="N1389">
        <v>4076666</v>
      </c>
      <c r="O1389">
        <v>324464</v>
      </c>
      <c r="P1389">
        <v>13147423</v>
      </c>
      <c r="Q1389">
        <v>562381</v>
      </c>
      <c r="R1389" t="s">
        <v>829</v>
      </c>
      <c r="S1389">
        <v>18401134</v>
      </c>
      <c r="T1389">
        <v>0</v>
      </c>
      <c r="U1389">
        <v>18401134</v>
      </c>
      <c r="V1389">
        <v>171</v>
      </c>
    </row>
    <row r="1390" spans="1:22" x14ac:dyDescent="0.3">
      <c r="A1390">
        <v>202324</v>
      </c>
      <c r="B1390" t="s">
        <v>820</v>
      </c>
      <c r="C1390" t="s">
        <v>821</v>
      </c>
      <c r="D1390" t="s">
        <v>822</v>
      </c>
      <c r="E1390" t="s">
        <v>823</v>
      </c>
      <c r="F1390" t="s">
        <v>852</v>
      </c>
      <c r="G1390" t="s">
        <v>853</v>
      </c>
      <c r="H1390" t="s">
        <v>886</v>
      </c>
      <c r="I1390">
        <v>801</v>
      </c>
      <c r="J1390" t="s">
        <v>887</v>
      </c>
      <c r="K1390" t="s">
        <v>828</v>
      </c>
      <c r="L1390" t="s">
        <v>534</v>
      </c>
      <c r="M1390">
        <v>471151</v>
      </c>
      <c r="N1390">
        <v>5181796</v>
      </c>
      <c r="O1390">
        <v>439064</v>
      </c>
      <c r="P1390">
        <v>13848836</v>
      </c>
      <c r="Q1390">
        <v>557356</v>
      </c>
      <c r="R1390" t="s">
        <v>829</v>
      </c>
      <c r="S1390">
        <v>20498203</v>
      </c>
      <c r="T1390">
        <v>0</v>
      </c>
      <c r="U1390">
        <v>20498203</v>
      </c>
      <c r="V1390">
        <v>194</v>
      </c>
    </row>
    <row r="1391" spans="1:22" x14ac:dyDescent="0.3">
      <c r="A1391">
        <v>202122</v>
      </c>
      <c r="B1391" t="s">
        <v>820</v>
      </c>
      <c r="C1391" t="s">
        <v>821</v>
      </c>
      <c r="D1391" t="s">
        <v>822</v>
      </c>
      <c r="E1391" t="s">
        <v>823</v>
      </c>
      <c r="F1391" t="s">
        <v>852</v>
      </c>
      <c r="G1391" t="s">
        <v>853</v>
      </c>
      <c r="H1391" t="s">
        <v>886</v>
      </c>
      <c r="I1391">
        <v>801</v>
      </c>
      <c r="J1391" t="s">
        <v>887</v>
      </c>
      <c r="K1391" t="s">
        <v>828</v>
      </c>
      <c r="L1391" t="s">
        <v>603</v>
      </c>
      <c r="M1391" t="s">
        <v>829</v>
      </c>
      <c r="N1391" t="s">
        <v>829</v>
      </c>
      <c r="O1391" t="s">
        <v>829</v>
      </c>
      <c r="P1391">
        <v>162218</v>
      </c>
      <c r="Q1391">
        <v>0</v>
      </c>
      <c r="R1391">
        <v>0</v>
      </c>
      <c r="S1391">
        <v>162218</v>
      </c>
      <c r="T1391">
        <v>0</v>
      </c>
      <c r="U1391">
        <v>162218</v>
      </c>
      <c r="V1391">
        <v>1</v>
      </c>
    </row>
    <row r="1392" spans="1:22" x14ac:dyDescent="0.3">
      <c r="A1392">
        <v>202223</v>
      </c>
      <c r="B1392" t="s">
        <v>820</v>
      </c>
      <c r="C1392" t="s">
        <v>821</v>
      </c>
      <c r="D1392" t="s">
        <v>822</v>
      </c>
      <c r="E1392" t="s">
        <v>823</v>
      </c>
      <c r="F1392" t="s">
        <v>852</v>
      </c>
      <c r="G1392" t="s">
        <v>853</v>
      </c>
      <c r="H1392" t="s">
        <v>886</v>
      </c>
      <c r="I1392">
        <v>801</v>
      </c>
      <c r="J1392" t="s">
        <v>887</v>
      </c>
      <c r="K1392" t="s">
        <v>828</v>
      </c>
      <c r="L1392" t="s">
        <v>603</v>
      </c>
      <c r="M1392" t="s">
        <v>829</v>
      </c>
      <c r="N1392" t="s">
        <v>829</v>
      </c>
      <c r="O1392" t="s">
        <v>829</v>
      </c>
      <c r="P1392">
        <v>175754</v>
      </c>
      <c r="Q1392">
        <v>0</v>
      </c>
      <c r="R1392">
        <v>0</v>
      </c>
      <c r="S1392">
        <v>175754</v>
      </c>
      <c r="T1392">
        <v>0</v>
      </c>
      <c r="U1392">
        <v>175754</v>
      </c>
      <c r="V1392">
        <v>2</v>
      </c>
    </row>
    <row r="1393" spans="1:22" x14ac:dyDescent="0.3">
      <c r="A1393">
        <v>202324</v>
      </c>
      <c r="B1393" t="s">
        <v>820</v>
      </c>
      <c r="C1393" t="s">
        <v>821</v>
      </c>
      <c r="D1393" t="s">
        <v>822</v>
      </c>
      <c r="E1393" t="s">
        <v>823</v>
      </c>
      <c r="F1393" t="s">
        <v>852</v>
      </c>
      <c r="G1393" t="s">
        <v>853</v>
      </c>
      <c r="H1393" t="s">
        <v>886</v>
      </c>
      <c r="I1393">
        <v>801</v>
      </c>
      <c r="J1393" t="s">
        <v>887</v>
      </c>
      <c r="K1393" t="s">
        <v>828</v>
      </c>
      <c r="L1393" t="s">
        <v>603</v>
      </c>
      <c r="M1393" t="s">
        <v>829</v>
      </c>
      <c r="N1393" t="s">
        <v>829</v>
      </c>
      <c r="O1393" t="s">
        <v>829</v>
      </c>
      <c r="P1393">
        <v>216180</v>
      </c>
      <c r="Q1393">
        <v>0</v>
      </c>
      <c r="R1393">
        <v>0</v>
      </c>
      <c r="S1393">
        <v>216180</v>
      </c>
      <c r="T1393">
        <v>0</v>
      </c>
      <c r="U1393">
        <v>216180</v>
      </c>
      <c r="V1393">
        <v>2</v>
      </c>
    </row>
    <row r="1394" spans="1:22" x14ac:dyDescent="0.3">
      <c r="A1394">
        <v>202122</v>
      </c>
      <c r="B1394" t="s">
        <v>820</v>
      </c>
      <c r="C1394" t="s">
        <v>821</v>
      </c>
      <c r="D1394" t="s">
        <v>822</v>
      </c>
      <c r="E1394" t="s">
        <v>823</v>
      </c>
      <c r="F1394" t="s">
        <v>852</v>
      </c>
      <c r="G1394" t="s">
        <v>853</v>
      </c>
      <c r="H1394" t="s">
        <v>886</v>
      </c>
      <c r="I1394">
        <v>801</v>
      </c>
      <c r="J1394" t="s">
        <v>887</v>
      </c>
      <c r="K1394" t="s">
        <v>828</v>
      </c>
      <c r="L1394" t="s">
        <v>606</v>
      </c>
      <c r="M1394">
        <v>0</v>
      </c>
      <c r="N1394">
        <v>0</v>
      </c>
      <c r="O1394">
        <v>0</v>
      </c>
      <c r="P1394">
        <v>766120</v>
      </c>
      <c r="Q1394">
        <v>0</v>
      </c>
      <c r="R1394">
        <v>0</v>
      </c>
      <c r="S1394">
        <v>766120</v>
      </c>
      <c r="T1394">
        <v>0</v>
      </c>
      <c r="U1394">
        <v>766120</v>
      </c>
      <c r="V1394">
        <v>7</v>
      </c>
    </row>
    <row r="1395" spans="1:22" x14ac:dyDescent="0.3">
      <c r="A1395">
        <v>202223</v>
      </c>
      <c r="B1395" t="s">
        <v>820</v>
      </c>
      <c r="C1395" t="s">
        <v>821</v>
      </c>
      <c r="D1395" t="s">
        <v>822</v>
      </c>
      <c r="E1395" t="s">
        <v>823</v>
      </c>
      <c r="F1395" t="s">
        <v>852</v>
      </c>
      <c r="G1395" t="s">
        <v>853</v>
      </c>
      <c r="H1395" t="s">
        <v>886</v>
      </c>
      <c r="I1395">
        <v>801</v>
      </c>
      <c r="J1395" t="s">
        <v>887</v>
      </c>
      <c r="K1395" t="s">
        <v>828</v>
      </c>
      <c r="L1395" t="s">
        <v>606</v>
      </c>
      <c r="M1395">
        <v>0</v>
      </c>
      <c r="N1395">
        <v>0</v>
      </c>
      <c r="O1395">
        <v>0</v>
      </c>
      <c r="P1395">
        <v>899484</v>
      </c>
      <c r="Q1395">
        <v>0</v>
      </c>
      <c r="R1395">
        <v>0</v>
      </c>
      <c r="S1395">
        <v>899484</v>
      </c>
      <c r="T1395">
        <v>0</v>
      </c>
      <c r="U1395">
        <v>899484</v>
      </c>
      <c r="V1395">
        <v>8</v>
      </c>
    </row>
    <row r="1396" spans="1:22" x14ac:dyDescent="0.3">
      <c r="A1396">
        <v>202324</v>
      </c>
      <c r="B1396" t="s">
        <v>820</v>
      </c>
      <c r="C1396" t="s">
        <v>821</v>
      </c>
      <c r="D1396" t="s">
        <v>822</v>
      </c>
      <c r="E1396" t="s">
        <v>823</v>
      </c>
      <c r="F1396" t="s">
        <v>852</v>
      </c>
      <c r="G1396" t="s">
        <v>853</v>
      </c>
      <c r="H1396" t="s">
        <v>886</v>
      </c>
      <c r="I1396">
        <v>801</v>
      </c>
      <c r="J1396" t="s">
        <v>887</v>
      </c>
      <c r="K1396" t="s">
        <v>828</v>
      </c>
      <c r="L1396" t="s">
        <v>606</v>
      </c>
      <c r="M1396">
        <v>0</v>
      </c>
      <c r="N1396">
        <v>0</v>
      </c>
      <c r="O1396">
        <v>0</v>
      </c>
      <c r="P1396">
        <v>1525849</v>
      </c>
      <c r="Q1396">
        <v>0</v>
      </c>
      <c r="R1396">
        <v>0</v>
      </c>
      <c r="S1396">
        <v>1525849</v>
      </c>
      <c r="T1396">
        <v>0</v>
      </c>
      <c r="U1396">
        <v>1525849</v>
      </c>
      <c r="V1396">
        <v>14</v>
      </c>
    </row>
    <row r="1397" spans="1:22" x14ac:dyDescent="0.3">
      <c r="A1397">
        <v>202122</v>
      </c>
      <c r="B1397" t="s">
        <v>820</v>
      </c>
      <c r="C1397" t="s">
        <v>821</v>
      </c>
      <c r="D1397" t="s">
        <v>822</v>
      </c>
      <c r="E1397" t="s">
        <v>823</v>
      </c>
      <c r="F1397" t="s">
        <v>852</v>
      </c>
      <c r="G1397" t="s">
        <v>853</v>
      </c>
      <c r="H1397" t="s">
        <v>886</v>
      </c>
      <c r="I1397">
        <v>801</v>
      </c>
      <c r="J1397" t="s">
        <v>887</v>
      </c>
      <c r="K1397" t="s">
        <v>828</v>
      </c>
      <c r="L1397" t="s">
        <v>609</v>
      </c>
      <c r="M1397" t="s">
        <v>829</v>
      </c>
      <c r="N1397" t="s">
        <v>829</v>
      </c>
      <c r="O1397" t="s">
        <v>829</v>
      </c>
      <c r="P1397" t="s">
        <v>829</v>
      </c>
      <c r="Q1397">
        <v>0</v>
      </c>
      <c r="R1397" t="s">
        <v>829</v>
      </c>
      <c r="S1397">
        <v>0</v>
      </c>
      <c r="T1397">
        <v>0</v>
      </c>
      <c r="U1397">
        <v>0</v>
      </c>
      <c r="V1397">
        <v>0</v>
      </c>
    </row>
    <row r="1398" spans="1:22" x14ac:dyDescent="0.3">
      <c r="A1398">
        <v>202223</v>
      </c>
      <c r="B1398" t="s">
        <v>820</v>
      </c>
      <c r="C1398" t="s">
        <v>821</v>
      </c>
      <c r="D1398" t="s">
        <v>822</v>
      </c>
      <c r="E1398" t="s">
        <v>823</v>
      </c>
      <c r="F1398" t="s">
        <v>852</v>
      </c>
      <c r="G1398" t="s">
        <v>853</v>
      </c>
      <c r="H1398" t="s">
        <v>886</v>
      </c>
      <c r="I1398">
        <v>801</v>
      </c>
      <c r="J1398" t="s">
        <v>887</v>
      </c>
      <c r="K1398" t="s">
        <v>828</v>
      </c>
      <c r="L1398" t="s">
        <v>609</v>
      </c>
      <c r="M1398" t="s">
        <v>829</v>
      </c>
      <c r="N1398" t="s">
        <v>829</v>
      </c>
      <c r="O1398" t="s">
        <v>829</v>
      </c>
      <c r="P1398" t="s">
        <v>829</v>
      </c>
      <c r="Q1398">
        <v>0</v>
      </c>
      <c r="R1398" t="s">
        <v>829</v>
      </c>
      <c r="S1398">
        <v>0</v>
      </c>
      <c r="T1398">
        <v>0</v>
      </c>
      <c r="U1398">
        <v>0</v>
      </c>
      <c r="V1398">
        <v>0</v>
      </c>
    </row>
    <row r="1399" spans="1:22" x14ac:dyDescent="0.3">
      <c r="A1399">
        <v>202122</v>
      </c>
      <c r="B1399" t="s">
        <v>820</v>
      </c>
      <c r="C1399" t="s">
        <v>821</v>
      </c>
      <c r="D1399" t="s">
        <v>822</v>
      </c>
      <c r="E1399" t="s">
        <v>823</v>
      </c>
      <c r="F1399" t="s">
        <v>852</v>
      </c>
      <c r="G1399" t="s">
        <v>853</v>
      </c>
      <c r="H1399" t="s">
        <v>886</v>
      </c>
      <c r="I1399">
        <v>801</v>
      </c>
      <c r="J1399" t="s">
        <v>887</v>
      </c>
      <c r="K1399" t="s">
        <v>828</v>
      </c>
      <c r="L1399" t="s">
        <v>830</v>
      </c>
      <c r="M1399">
        <v>0</v>
      </c>
      <c r="N1399">
        <v>0</v>
      </c>
      <c r="O1399">
        <v>0</v>
      </c>
      <c r="P1399">
        <v>0</v>
      </c>
      <c r="Q1399">
        <v>0</v>
      </c>
      <c r="R1399">
        <v>0</v>
      </c>
      <c r="S1399">
        <v>0</v>
      </c>
      <c r="T1399">
        <v>0</v>
      </c>
      <c r="U1399">
        <v>0</v>
      </c>
      <c r="V1399">
        <v>0</v>
      </c>
    </row>
    <row r="1400" spans="1:22" x14ac:dyDescent="0.3">
      <c r="A1400">
        <v>202223</v>
      </c>
      <c r="B1400" t="s">
        <v>820</v>
      </c>
      <c r="C1400" t="s">
        <v>821</v>
      </c>
      <c r="D1400" t="s">
        <v>822</v>
      </c>
      <c r="E1400" t="s">
        <v>823</v>
      </c>
      <c r="F1400" t="s">
        <v>852</v>
      </c>
      <c r="G1400" t="s">
        <v>853</v>
      </c>
      <c r="H1400" t="s">
        <v>886</v>
      </c>
      <c r="I1400">
        <v>801</v>
      </c>
      <c r="J1400" t="s">
        <v>887</v>
      </c>
      <c r="K1400" t="s">
        <v>828</v>
      </c>
      <c r="L1400" t="s">
        <v>830</v>
      </c>
      <c r="M1400">
        <v>0</v>
      </c>
      <c r="N1400">
        <v>0</v>
      </c>
      <c r="O1400">
        <v>0</v>
      </c>
      <c r="P1400">
        <v>0</v>
      </c>
      <c r="Q1400">
        <v>0</v>
      </c>
      <c r="R1400">
        <v>0</v>
      </c>
      <c r="S1400">
        <v>0</v>
      </c>
      <c r="T1400">
        <v>0</v>
      </c>
      <c r="U1400">
        <v>0</v>
      </c>
      <c r="V1400">
        <v>0</v>
      </c>
    </row>
    <row r="1401" spans="1:22" x14ac:dyDescent="0.3">
      <c r="A1401">
        <v>202324</v>
      </c>
      <c r="B1401" t="s">
        <v>820</v>
      </c>
      <c r="C1401" t="s">
        <v>821</v>
      </c>
      <c r="D1401" t="s">
        <v>822</v>
      </c>
      <c r="E1401" t="s">
        <v>823</v>
      </c>
      <c r="F1401" t="s">
        <v>852</v>
      </c>
      <c r="G1401" t="s">
        <v>853</v>
      </c>
      <c r="H1401" t="s">
        <v>886</v>
      </c>
      <c r="I1401">
        <v>801</v>
      </c>
      <c r="J1401" t="s">
        <v>887</v>
      </c>
      <c r="K1401" t="s">
        <v>828</v>
      </c>
      <c r="L1401" t="s">
        <v>830</v>
      </c>
      <c r="M1401">
        <v>0</v>
      </c>
      <c r="N1401">
        <v>0</v>
      </c>
      <c r="O1401">
        <v>0</v>
      </c>
      <c r="P1401">
        <v>0</v>
      </c>
      <c r="Q1401">
        <v>0</v>
      </c>
      <c r="R1401">
        <v>0</v>
      </c>
      <c r="S1401">
        <v>0</v>
      </c>
      <c r="T1401">
        <v>0</v>
      </c>
      <c r="U1401">
        <v>0</v>
      </c>
      <c r="V1401">
        <v>0</v>
      </c>
    </row>
    <row r="1402" spans="1:22" x14ac:dyDescent="0.3">
      <c r="A1402">
        <v>202122</v>
      </c>
      <c r="B1402" t="s">
        <v>820</v>
      </c>
      <c r="C1402" t="s">
        <v>821</v>
      </c>
      <c r="D1402" t="s">
        <v>822</v>
      </c>
      <c r="E1402" t="s">
        <v>823</v>
      </c>
      <c r="F1402" t="s">
        <v>852</v>
      </c>
      <c r="G1402" t="s">
        <v>853</v>
      </c>
      <c r="H1402" t="s">
        <v>886</v>
      </c>
      <c r="I1402">
        <v>801</v>
      </c>
      <c r="J1402" t="s">
        <v>887</v>
      </c>
      <c r="K1402" t="s">
        <v>828</v>
      </c>
      <c r="L1402" t="s">
        <v>537</v>
      </c>
      <c r="M1402">
        <v>0</v>
      </c>
      <c r="N1402">
        <v>5090142</v>
      </c>
      <c r="O1402">
        <v>4380368</v>
      </c>
      <c r="P1402">
        <v>11229233</v>
      </c>
      <c r="Q1402">
        <v>1523083</v>
      </c>
      <c r="R1402">
        <v>4234824</v>
      </c>
      <c r="S1402">
        <v>26457650</v>
      </c>
      <c r="T1402">
        <v>0</v>
      </c>
      <c r="U1402">
        <v>26457650</v>
      </c>
      <c r="V1402">
        <v>241</v>
      </c>
    </row>
    <row r="1403" spans="1:22" x14ac:dyDescent="0.3">
      <c r="A1403">
        <v>202223</v>
      </c>
      <c r="B1403" t="s">
        <v>820</v>
      </c>
      <c r="C1403" t="s">
        <v>821</v>
      </c>
      <c r="D1403" t="s">
        <v>822</v>
      </c>
      <c r="E1403" t="s">
        <v>823</v>
      </c>
      <c r="F1403" t="s">
        <v>852</v>
      </c>
      <c r="G1403" t="s">
        <v>853</v>
      </c>
      <c r="H1403" t="s">
        <v>886</v>
      </c>
      <c r="I1403">
        <v>801</v>
      </c>
      <c r="J1403" t="s">
        <v>887</v>
      </c>
      <c r="K1403" t="s">
        <v>828</v>
      </c>
      <c r="L1403" t="s">
        <v>537</v>
      </c>
      <c r="M1403">
        <v>0</v>
      </c>
      <c r="N1403">
        <v>6612319</v>
      </c>
      <c r="O1403">
        <v>5960736</v>
      </c>
      <c r="P1403">
        <v>11445605</v>
      </c>
      <c r="Q1403">
        <v>3244676</v>
      </c>
      <c r="R1403">
        <v>4230851</v>
      </c>
      <c r="S1403">
        <v>31494187</v>
      </c>
      <c r="T1403">
        <v>0</v>
      </c>
      <c r="U1403">
        <v>31494187</v>
      </c>
      <c r="V1403">
        <v>293</v>
      </c>
    </row>
    <row r="1404" spans="1:22" x14ac:dyDescent="0.3">
      <c r="A1404">
        <v>202324</v>
      </c>
      <c r="B1404" t="s">
        <v>820</v>
      </c>
      <c r="C1404" t="s">
        <v>821</v>
      </c>
      <c r="D1404" t="s">
        <v>822</v>
      </c>
      <c r="E1404" t="s">
        <v>823</v>
      </c>
      <c r="F1404" t="s">
        <v>852</v>
      </c>
      <c r="G1404" t="s">
        <v>853</v>
      </c>
      <c r="H1404" t="s">
        <v>886</v>
      </c>
      <c r="I1404">
        <v>801</v>
      </c>
      <c r="J1404" t="s">
        <v>887</v>
      </c>
      <c r="K1404" t="s">
        <v>828</v>
      </c>
      <c r="L1404" t="s">
        <v>537</v>
      </c>
      <c r="M1404">
        <v>0</v>
      </c>
      <c r="N1404">
        <v>8630761</v>
      </c>
      <c r="O1404">
        <v>6664626</v>
      </c>
      <c r="P1404">
        <v>11109028</v>
      </c>
      <c r="Q1404">
        <v>2916193</v>
      </c>
      <c r="R1404">
        <v>4095456</v>
      </c>
      <c r="S1404">
        <v>33416064</v>
      </c>
      <c r="T1404">
        <v>0</v>
      </c>
      <c r="U1404">
        <v>33416064</v>
      </c>
      <c r="V1404">
        <v>316</v>
      </c>
    </row>
    <row r="1405" spans="1:22" x14ac:dyDescent="0.3">
      <c r="A1405">
        <v>202122</v>
      </c>
      <c r="B1405" t="s">
        <v>820</v>
      </c>
      <c r="C1405" t="s">
        <v>821</v>
      </c>
      <c r="D1405" t="s">
        <v>822</v>
      </c>
      <c r="E1405" t="s">
        <v>823</v>
      </c>
      <c r="F1405" t="s">
        <v>852</v>
      </c>
      <c r="G1405" t="s">
        <v>853</v>
      </c>
      <c r="H1405" t="s">
        <v>886</v>
      </c>
      <c r="I1405">
        <v>801</v>
      </c>
      <c r="J1405" t="s">
        <v>887</v>
      </c>
      <c r="K1405" t="s">
        <v>828</v>
      </c>
      <c r="L1405" t="s">
        <v>572</v>
      </c>
      <c r="M1405">
        <v>0</v>
      </c>
      <c r="N1405">
        <v>0</v>
      </c>
      <c r="O1405">
        <v>0</v>
      </c>
      <c r="P1405">
        <v>9655113</v>
      </c>
      <c r="Q1405">
        <v>0</v>
      </c>
      <c r="R1405">
        <v>1992840</v>
      </c>
      <c r="S1405">
        <v>11647953</v>
      </c>
      <c r="T1405">
        <v>0</v>
      </c>
      <c r="U1405">
        <v>11647953</v>
      </c>
      <c r="V1405">
        <v>106</v>
      </c>
    </row>
    <row r="1406" spans="1:22" x14ac:dyDescent="0.3">
      <c r="A1406">
        <v>202223</v>
      </c>
      <c r="B1406" t="s">
        <v>820</v>
      </c>
      <c r="C1406" t="s">
        <v>821</v>
      </c>
      <c r="D1406" t="s">
        <v>822</v>
      </c>
      <c r="E1406" t="s">
        <v>823</v>
      </c>
      <c r="F1406" t="s">
        <v>852</v>
      </c>
      <c r="G1406" t="s">
        <v>853</v>
      </c>
      <c r="H1406" t="s">
        <v>886</v>
      </c>
      <c r="I1406">
        <v>801</v>
      </c>
      <c r="J1406" t="s">
        <v>887</v>
      </c>
      <c r="K1406" t="s">
        <v>828</v>
      </c>
      <c r="L1406" t="s">
        <v>572</v>
      </c>
      <c r="M1406">
        <v>0</v>
      </c>
      <c r="N1406">
        <v>0</v>
      </c>
      <c r="O1406">
        <v>0</v>
      </c>
      <c r="P1406">
        <v>12289982</v>
      </c>
      <c r="Q1406">
        <v>0</v>
      </c>
      <c r="R1406">
        <v>2185899</v>
      </c>
      <c r="S1406">
        <v>14475881</v>
      </c>
      <c r="T1406">
        <v>0</v>
      </c>
      <c r="U1406">
        <v>14475881</v>
      </c>
      <c r="V1406">
        <v>135</v>
      </c>
    </row>
    <row r="1407" spans="1:22" x14ac:dyDescent="0.3">
      <c r="A1407">
        <v>202324</v>
      </c>
      <c r="B1407" t="s">
        <v>820</v>
      </c>
      <c r="C1407" t="s">
        <v>821</v>
      </c>
      <c r="D1407" t="s">
        <v>822</v>
      </c>
      <c r="E1407" t="s">
        <v>823</v>
      </c>
      <c r="F1407" t="s">
        <v>852</v>
      </c>
      <c r="G1407" t="s">
        <v>853</v>
      </c>
      <c r="H1407" t="s">
        <v>886</v>
      </c>
      <c r="I1407">
        <v>801</v>
      </c>
      <c r="J1407" t="s">
        <v>887</v>
      </c>
      <c r="K1407" t="s">
        <v>828</v>
      </c>
      <c r="L1407" t="s">
        <v>572</v>
      </c>
      <c r="M1407">
        <v>0</v>
      </c>
      <c r="N1407">
        <v>0</v>
      </c>
      <c r="O1407">
        <v>0</v>
      </c>
      <c r="P1407">
        <v>18693160</v>
      </c>
      <c r="Q1407">
        <v>0</v>
      </c>
      <c r="R1407">
        <v>3000144</v>
      </c>
      <c r="S1407">
        <v>21693304</v>
      </c>
      <c r="T1407">
        <v>0</v>
      </c>
      <c r="U1407">
        <v>21693304</v>
      </c>
      <c r="V1407">
        <v>205</v>
      </c>
    </row>
    <row r="1408" spans="1:22" x14ac:dyDescent="0.3">
      <c r="A1408">
        <v>202122</v>
      </c>
      <c r="B1408" t="s">
        <v>820</v>
      </c>
      <c r="C1408" t="s">
        <v>821</v>
      </c>
      <c r="D1408" t="s">
        <v>822</v>
      </c>
      <c r="E1408" t="s">
        <v>823</v>
      </c>
      <c r="F1408" t="s">
        <v>852</v>
      </c>
      <c r="G1408" t="s">
        <v>853</v>
      </c>
      <c r="H1408" t="s">
        <v>886</v>
      </c>
      <c r="I1408">
        <v>801</v>
      </c>
      <c r="J1408" t="s">
        <v>887</v>
      </c>
      <c r="K1408" t="s">
        <v>828</v>
      </c>
      <c r="L1408" t="s">
        <v>539</v>
      </c>
      <c r="M1408">
        <v>0</v>
      </c>
      <c r="N1408">
        <v>0</v>
      </c>
      <c r="O1408">
        <v>0</v>
      </c>
      <c r="P1408" t="s">
        <v>829</v>
      </c>
      <c r="Q1408" t="s">
        <v>829</v>
      </c>
      <c r="R1408" t="s">
        <v>829</v>
      </c>
      <c r="S1408">
        <v>0</v>
      </c>
      <c r="T1408">
        <v>0</v>
      </c>
      <c r="U1408">
        <v>0</v>
      </c>
      <c r="V1408">
        <v>0</v>
      </c>
    </row>
    <row r="1409" spans="1:22" x14ac:dyDescent="0.3">
      <c r="A1409">
        <v>202223</v>
      </c>
      <c r="B1409" t="s">
        <v>820</v>
      </c>
      <c r="C1409" t="s">
        <v>821</v>
      </c>
      <c r="D1409" t="s">
        <v>822</v>
      </c>
      <c r="E1409" t="s">
        <v>823</v>
      </c>
      <c r="F1409" t="s">
        <v>852</v>
      </c>
      <c r="G1409" t="s">
        <v>853</v>
      </c>
      <c r="H1409" t="s">
        <v>886</v>
      </c>
      <c r="I1409">
        <v>801</v>
      </c>
      <c r="J1409" t="s">
        <v>887</v>
      </c>
      <c r="K1409" t="s">
        <v>828</v>
      </c>
      <c r="L1409" t="s">
        <v>539</v>
      </c>
      <c r="M1409">
        <v>0</v>
      </c>
      <c r="N1409">
        <v>0</v>
      </c>
      <c r="O1409">
        <v>0</v>
      </c>
      <c r="P1409" t="s">
        <v>829</v>
      </c>
      <c r="Q1409" t="s">
        <v>829</v>
      </c>
      <c r="R1409" t="s">
        <v>829</v>
      </c>
      <c r="S1409">
        <v>0</v>
      </c>
      <c r="T1409">
        <v>0</v>
      </c>
      <c r="U1409">
        <v>0</v>
      </c>
      <c r="V1409">
        <v>0</v>
      </c>
    </row>
    <row r="1410" spans="1:22" x14ac:dyDescent="0.3">
      <c r="A1410">
        <v>202324</v>
      </c>
      <c r="B1410" t="s">
        <v>820</v>
      </c>
      <c r="C1410" t="s">
        <v>821</v>
      </c>
      <c r="D1410" t="s">
        <v>822</v>
      </c>
      <c r="E1410" t="s">
        <v>823</v>
      </c>
      <c r="F1410" t="s">
        <v>852</v>
      </c>
      <c r="G1410" t="s">
        <v>853</v>
      </c>
      <c r="H1410" t="s">
        <v>886</v>
      </c>
      <c r="I1410">
        <v>801</v>
      </c>
      <c r="J1410" t="s">
        <v>887</v>
      </c>
      <c r="K1410" t="s">
        <v>828</v>
      </c>
      <c r="L1410" t="s">
        <v>539</v>
      </c>
      <c r="M1410">
        <v>0</v>
      </c>
      <c r="N1410">
        <v>0</v>
      </c>
      <c r="O1410">
        <v>0</v>
      </c>
      <c r="P1410" t="s">
        <v>829</v>
      </c>
      <c r="Q1410" t="s">
        <v>829</v>
      </c>
      <c r="R1410" t="s">
        <v>829</v>
      </c>
      <c r="S1410">
        <v>0</v>
      </c>
      <c r="T1410">
        <v>0</v>
      </c>
      <c r="U1410">
        <v>0</v>
      </c>
      <c r="V1410">
        <v>0</v>
      </c>
    </row>
    <row r="1411" spans="1:22" x14ac:dyDescent="0.3">
      <c r="A1411">
        <v>202122</v>
      </c>
      <c r="B1411" t="s">
        <v>820</v>
      </c>
      <c r="C1411" t="s">
        <v>821</v>
      </c>
      <c r="D1411" t="s">
        <v>822</v>
      </c>
      <c r="E1411" t="s">
        <v>823</v>
      </c>
      <c r="F1411" t="s">
        <v>852</v>
      </c>
      <c r="G1411" t="s">
        <v>853</v>
      </c>
      <c r="H1411" t="s">
        <v>886</v>
      </c>
      <c r="I1411">
        <v>801</v>
      </c>
      <c r="J1411" t="s">
        <v>887</v>
      </c>
      <c r="K1411" t="s">
        <v>828</v>
      </c>
      <c r="L1411" t="s">
        <v>541</v>
      </c>
      <c r="M1411">
        <v>85118</v>
      </c>
      <c r="N1411">
        <v>1105125</v>
      </c>
      <c r="O1411">
        <v>642896</v>
      </c>
      <c r="P1411">
        <v>37827</v>
      </c>
      <c r="Q1411">
        <v>1968</v>
      </c>
      <c r="R1411">
        <v>89834</v>
      </c>
      <c r="S1411">
        <v>1962768</v>
      </c>
      <c r="T1411">
        <v>0</v>
      </c>
      <c r="U1411">
        <v>1962768</v>
      </c>
      <c r="V1411">
        <v>18</v>
      </c>
    </row>
    <row r="1412" spans="1:22" x14ac:dyDescent="0.3">
      <c r="A1412">
        <v>202223</v>
      </c>
      <c r="B1412" t="s">
        <v>820</v>
      </c>
      <c r="C1412" t="s">
        <v>821</v>
      </c>
      <c r="D1412" t="s">
        <v>822</v>
      </c>
      <c r="E1412" t="s">
        <v>823</v>
      </c>
      <c r="F1412" t="s">
        <v>852</v>
      </c>
      <c r="G1412" t="s">
        <v>853</v>
      </c>
      <c r="H1412" t="s">
        <v>886</v>
      </c>
      <c r="I1412">
        <v>801</v>
      </c>
      <c r="J1412" t="s">
        <v>887</v>
      </c>
      <c r="K1412" t="s">
        <v>828</v>
      </c>
      <c r="L1412" t="s">
        <v>541</v>
      </c>
      <c r="M1412">
        <v>98246</v>
      </c>
      <c r="N1412">
        <v>1261984</v>
      </c>
      <c r="O1412">
        <v>770970</v>
      </c>
      <c r="P1412">
        <v>46149</v>
      </c>
      <c r="Q1412">
        <v>3029</v>
      </c>
      <c r="R1412">
        <v>103402</v>
      </c>
      <c r="S1412">
        <v>2283780</v>
      </c>
      <c r="T1412">
        <v>0</v>
      </c>
      <c r="U1412">
        <v>2283780</v>
      </c>
      <c r="V1412">
        <v>21</v>
      </c>
    </row>
    <row r="1413" spans="1:22" x14ac:dyDescent="0.3">
      <c r="A1413">
        <v>202324</v>
      </c>
      <c r="B1413" t="s">
        <v>820</v>
      </c>
      <c r="C1413" t="s">
        <v>821</v>
      </c>
      <c r="D1413" t="s">
        <v>822</v>
      </c>
      <c r="E1413" t="s">
        <v>823</v>
      </c>
      <c r="F1413" t="s">
        <v>852</v>
      </c>
      <c r="G1413" t="s">
        <v>853</v>
      </c>
      <c r="H1413" t="s">
        <v>886</v>
      </c>
      <c r="I1413">
        <v>801</v>
      </c>
      <c r="J1413" t="s">
        <v>887</v>
      </c>
      <c r="K1413" t="s">
        <v>828</v>
      </c>
      <c r="L1413" t="s">
        <v>541</v>
      </c>
      <c r="M1413">
        <v>127344</v>
      </c>
      <c r="N1413">
        <v>1652048</v>
      </c>
      <c r="O1413">
        <v>1038241</v>
      </c>
      <c r="P1413">
        <v>62934</v>
      </c>
      <c r="Q1413">
        <v>4955</v>
      </c>
      <c r="R1413">
        <v>140255</v>
      </c>
      <c r="S1413">
        <v>3025777</v>
      </c>
      <c r="T1413">
        <v>0</v>
      </c>
      <c r="U1413">
        <v>3025777</v>
      </c>
      <c r="V1413">
        <v>29</v>
      </c>
    </row>
    <row r="1414" spans="1:22" x14ac:dyDescent="0.3">
      <c r="A1414">
        <v>202122</v>
      </c>
      <c r="B1414" t="s">
        <v>820</v>
      </c>
      <c r="C1414" t="s">
        <v>821</v>
      </c>
      <c r="D1414" t="s">
        <v>822</v>
      </c>
      <c r="E1414" t="s">
        <v>823</v>
      </c>
      <c r="F1414" t="s">
        <v>852</v>
      </c>
      <c r="G1414" t="s">
        <v>853</v>
      </c>
      <c r="H1414" t="s">
        <v>886</v>
      </c>
      <c r="I1414">
        <v>801</v>
      </c>
      <c r="J1414" t="s">
        <v>887</v>
      </c>
      <c r="K1414" t="s">
        <v>828</v>
      </c>
      <c r="L1414" t="s">
        <v>831</v>
      </c>
      <c r="M1414" t="s">
        <v>829</v>
      </c>
      <c r="N1414" t="s">
        <v>829</v>
      </c>
      <c r="O1414" t="s">
        <v>829</v>
      </c>
      <c r="P1414">
        <v>0</v>
      </c>
      <c r="Q1414">
        <v>2155710</v>
      </c>
      <c r="R1414" t="s">
        <v>829</v>
      </c>
      <c r="S1414">
        <v>2155710</v>
      </c>
      <c r="T1414">
        <v>0</v>
      </c>
      <c r="U1414">
        <v>2155710</v>
      </c>
      <c r="V1414">
        <v>20</v>
      </c>
    </row>
    <row r="1415" spans="1:22" x14ac:dyDescent="0.3">
      <c r="A1415">
        <v>202223</v>
      </c>
      <c r="B1415" t="s">
        <v>820</v>
      </c>
      <c r="C1415" t="s">
        <v>821</v>
      </c>
      <c r="D1415" t="s">
        <v>822</v>
      </c>
      <c r="E1415" t="s">
        <v>823</v>
      </c>
      <c r="F1415" t="s">
        <v>852</v>
      </c>
      <c r="G1415" t="s">
        <v>853</v>
      </c>
      <c r="H1415" t="s">
        <v>886</v>
      </c>
      <c r="I1415">
        <v>801</v>
      </c>
      <c r="J1415" t="s">
        <v>887</v>
      </c>
      <c r="K1415" t="s">
        <v>828</v>
      </c>
      <c r="L1415" t="s">
        <v>831</v>
      </c>
      <c r="M1415" t="s">
        <v>829</v>
      </c>
      <c r="N1415" t="s">
        <v>829</v>
      </c>
      <c r="O1415" t="s">
        <v>829</v>
      </c>
      <c r="P1415">
        <v>0</v>
      </c>
      <c r="Q1415">
        <v>2124885</v>
      </c>
      <c r="R1415" t="s">
        <v>829</v>
      </c>
      <c r="S1415">
        <v>2124885</v>
      </c>
      <c r="T1415">
        <v>0</v>
      </c>
      <c r="U1415">
        <v>2124885</v>
      </c>
      <c r="V1415">
        <v>20</v>
      </c>
    </row>
    <row r="1416" spans="1:22" x14ac:dyDescent="0.3">
      <c r="A1416">
        <v>202324</v>
      </c>
      <c r="B1416" t="s">
        <v>820</v>
      </c>
      <c r="C1416" t="s">
        <v>821</v>
      </c>
      <c r="D1416" t="s">
        <v>822</v>
      </c>
      <c r="E1416" t="s">
        <v>823</v>
      </c>
      <c r="F1416" t="s">
        <v>852</v>
      </c>
      <c r="G1416" t="s">
        <v>853</v>
      </c>
      <c r="H1416" t="s">
        <v>886</v>
      </c>
      <c r="I1416">
        <v>801</v>
      </c>
      <c r="J1416" t="s">
        <v>887</v>
      </c>
      <c r="K1416" t="s">
        <v>828</v>
      </c>
      <c r="L1416" t="s">
        <v>831</v>
      </c>
      <c r="M1416" t="s">
        <v>829</v>
      </c>
      <c r="N1416" t="s">
        <v>829</v>
      </c>
      <c r="O1416" t="s">
        <v>829</v>
      </c>
      <c r="P1416">
        <v>0</v>
      </c>
      <c r="Q1416">
        <v>2121637</v>
      </c>
      <c r="R1416" t="s">
        <v>829</v>
      </c>
      <c r="S1416">
        <v>2121637</v>
      </c>
      <c r="T1416">
        <v>0</v>
      </c>
      <c r="U1416">
        <v>2121637</v>
      </c>
      <c r="V1416">
        <v>20</v>
      </c>
    </row>
    <row r="1417" spans="1:22" x14ac:dyDescent="0.3">
      <c r="A1417">
        <v>202122</v>
      </c>
      <c r="B1417" t="s">
        <v>820</v>
      </c>
      <c r="C1417" t="s">
        <v>821</v>
      </c>
      <c r="D1417" t="s">
        <v>822</v>
      </c>
      <c r="E1417" t="s">
        <v>823</v>
      </c>
      <c r="F1417" t="s">
        <v>852</v>
      </c>
      <c r="G1417" t="s">
        <v>853</v>
      </c>
      <c r="H1417" t="s">
        <v>886</v>
      </c>
      <c r="I1417">
        <v>801</v>
      </c>
      <c r="J1417" t="s">
        <v>887</v>
      </c>
      <c r="K1417" t="s">
        <v>828</v>
      </c>
      <c r="L1417" t="s">
        <v>832</v>
      </c>
      <c r="M1417">
        <v>141367</v>
      </c>
      <c r="N1417">
        <v>1835437</v>
      </c>
      <c r="O1417">
        <v>1067749</v>
      </c>
      <c r="P1417">
        <v>62824</v>
      </c>
      <c r="Q1417">
        <v>827600</v>
      </c>
      <c r="R1417">
        <v>12081</v>
      </c>
      <c r="S1417">
        <v>3947058</v>
      </c>
      <c r="T1417">
        <v>0</v>
      </c>
      <c r="U1417">
        <v>3947058</v>
      </c>
      <c r="V1417">
        <v>36</v>
      </c>
    </row>
    <row r="1418" spans="1:22" x14ac:dyDescent="0.3">
      <c r="A1418">
        <v>202223</v>
      </c>
      <c r="B1418" t="s">
        <v>820</v>
      </c>
      <c r="C1418" t="s">
        <v>821</v>
      </c>
      <c r="D1418" t="s">
        <v>822</v>
      </c>
      <c r="E1418" t="s">
        <v>823</v>
      </c>
      <c r="F1418" t="s">
        <v>852</v>
      </c>
      <c r="G1418" t="s">
        <v>853</v>
      </c>
      <c r="H1418" t="s">
        <v>886</v>
      </c>
      <c r="I1418">
        <v>801</v>
      </c>
      <c r="J1418" t="s">
        <v>887</v>
      </c>
      <c r="K1418" t="s">
        <v>828</v>
      </c>
      <c r="L1418" t="s">
        <v>832</v>
      </c>
      <c r="M1418">
        <v>131633</v>
      </c>
      <c r="N1418">
        <v>1690844</v>
      </c>
      <c r="O1418">
        <v>1032969</v>
      </c>
      <c r="P1418">
        <v>61831</v>
      </c>
      <c r="Q1418">
        <v>452318</v>
      </c>
      <c r="R1418">
        <v>7172</v>
      </c>
      <c r="S1418">
        <v>3376767</v>
      </c>
      <c r="T1418">
        <v>0</v>
      </c>
      <c r="U1418">
        <v>3376767</v>
      </c>
      <c r="V1418">
        <v>31</v>
      </c>
    </row>
    <row r="1419" spans="1:22" x14ac:dyDescent="0.3">
      <c r="A1419">
        <v>202324</v>
      </c>
      <c r="B1419" t="s">
        <v>820</v>
      </c>
      <c r="C1419" t="s">
        <v>821</v>
      </c>
      <c r="D1419" t="s">
        <v>822</v>
      </c>
      <c r="E1419" t="s">
        <v>823</v>
      </c>
      <c r="F1419" t="s">
        <v>852</v>
      </c>
      <c r="G1419" t="s">
        <v>853</v>
      </c>
      <c r="H1419" t="s">
        <v>886</v>
      </c>
      <c r="I1419">
        <v>801</v>
      </c>
      <c r="J1419" t="s">
        <v>887</v>
      </c>
      <c r="K1419" t="s">
        <v>828</v>
      </c>
      <c r="L1419" t="s">
        <v>832</v>
      </c>
      <c r="M1419">
        <v>93707</v>
      </c>
      <c r="N1419">
        <v>1215669</v>
      </c>
      <c r="O1419">
        <v>763995</v>
      </c>
      <c r="P1419">
        <v>46310</v>
      </c>
      <c r="Q1419">
        <v>575146</v>
      </c>
      <c r="R1419">
        <v>9362</v>
      </c>
      <c r="S1419">
        <v>2704189</v>
      </c>
      <c r="T1419">
        <v>0</v>
      </c>
      <c r="U1419">
        <v>2704189</v>
      </c>
      <c r="V1419">
        <v>26</v>
      </c>
    </row>
    <row r="1420" spans="1:22" x14ac:dyDescent="0.3">
      <c r="A1420">
        <v>202122</v>
      </c>
      <c r="B1420" t="s">
        <v>820</v>
      </c>
      <c r="C1420" t="s">
        <v>821</v>
      </c>
      <c r="D1420" t="s">
        <v>822</v>
      </c>
      <c r="E1420" t="s">
        <v>823</v>
      </c>
      <c r="F1420" t="s">
        <v>852</v>
      </c>
      <c r="G1420" t="s">
        <v>853</v>
      </c>
      <c r="H1420" t="s">
        <v>886</v>
      </c>
      <c r="I1420">
        <v>801</v>
      </c>
      <c r="J1420" t="s">
        <v>887</v>
      </c>
      <c r="K1420" t="s">
        <v>828</v>
      </c>
      <c r="L1420" t="s">
        <v>544</v>
      </c>
      <c r="M1420">
        <v>57190</v>
      </c>
      <c r="N1420">
        <v>742520</v>
      </c>
      <c r="O1420">
        <v>431954</v>
      </c>
      <c r="P1420">
        <v>25415</v>
      </c>
      <c r="Q1420">
        <v>1322</v>
      </c>
      <c r="R1420">
        <v>15665</v>
      </c>
      <c r="S1420">
        <v>1274066</v>
      </c>
      <c r="T1420">
        <v>0</v>
      </c>
      <c r="U1420">
        <v>1274066</v>
      </c>
      <c r="V1420">
        <v>12</v>
      </c>
    </row>
    <row r="1421" spans="1:22" x14ac:dyDescent="0.3">
      <c r="A1421">
        <v>202223</v>
      </c>
      <c r="B1421" t="s">
        <v>820</v>
      </c>
      <c r="C1421" t="s">
        <v>821</v>
      </c>
      <c r="D1421" t="s">
        <v>822</v>
      </c>
      <c r="E1421" t="s">
        <v>823</v>
      </c>
      <c r="F1421" t="s">
        <v>852</v>
      </c>
      <c r="G1421" t="s">
        <v>853</v>
      </c>
      <c r="H1421" t="s">
        <v>886</v>
      </c>
      <c r="I1421">
        <v>801</v>
      </c>
      <c r="J1421" t="s">
        <v>887</v>
      </c>
      <c r="K1421" t="s">
        <v>828</v>
      </c>
      <c r="L1421" t="s">
        <v>544</v>
      </c>
      <c r="M1421">
        <v>56850</v>
      </c>
      <c r="N1421">
        <v>730245</v>
      </c>
      <c r="O1421">
        <v>446121</v>
      </c>
      <c r="P1421">
        <v>26704</v>
      </c>
      <c r="Q1421">
        <v>1752</v>
      </c>
      <c r="R1421">
        <v>1652</v>
      </c>
      <c r="S1421">
        <v>1263324</v>
      </c>
      <c r="T1421">
        <v>0</v>
      </c>
      <c r="U1421">
        <v>1263324</v>
      </c>
      <c r="V1421">
        <v>12</v>
      </c>
    </row>
    <row r="1422" spans="1:22" x14ac:dyDescent="0.3">
      <c r="A1422">
        <v>202324</v>
      </c>
      <c r="B1422" t="s">
        <v>820</v>
      </c>
      <c r="C1422" t="s">
        <v>821</v>
      </c>
      <c r="D1422" t="s">
        <v>822</v>
      </c>
      <c r="E1422" t="s">
        <v>823</v>
      </c>
      <c r="F1422" t="s">
        <v>852</v>
      </c>
      <c r="G1422" t="s">
        <v>853</v>
      </c>
      <c r="H1422" t="s">
        <v>886</v>
      </c>
      <c r="I1422">
        <v>801</v>
      </c>
      <c r="J1422" t="s">
        <v>887</v>
      </c>
      <c r="K1422" t="s">
        <v>828</v>
      </c>
      <c r="L1422" t="s">
        <v>544</v>
      </c>
      <c r="M1422">
        <v>50405</v>
      </c>
      <c r="N1422">
        <v>653904</v>
      </c>
      <c r="O1422">
        <v>410950</v>
      </c>
      <c r="P1422">
        <v>24910</v>
      </c>
      <c r="Q1422">
        <v>1961</v>
      </c>
      <c r="R1422">
        <v>2156</v>
      </c>
      <c r="S1422">
        <v>1144286</v>
      </c>
      <c r="T1422">
        <v>0</v>
      </c>
      <c r="U1422">
        <v>1144286</v>
      </c>
      <c r="V1422">
        <v>11</v>
      </c>
    </row>
    <row r="1423" spans="1:22" x14ac:dyDescent="0.3">
      <c r="A1423">
        <v>202122</v>
      </c>
      <c r="B1423" t="s">
        <v>820</v>
      </c>
      <c r="C1423" t="s">
        <v>821</v>
      </c>
      <c r="D1423" t="s">
        <v>822</v>
      </c>
      <c r="E1423" t="s">
        <v>823</v>
      </c>
      <c r="F1423" t="s">
        <v>852</v>
      </c>
      <c r="G1423" t="s">
        <v>853</v>
      </c>
      <c r="H1423" t="s">
        <v>886</v>
      </c>
      <c r="I1423">
        <v>801</v>
      </c>
      <c r="J1423" t="s">
        <v>887</v>
      </c>
      <c r="K1423" t="s">
        <v>828</v>
      </c>
      <c r="L1423" t="s">
        <v>600</v>
      </c>
      <c r="M1423" t="s">
        <v>829</v>
      </c>
      <c r="N1423" t="s">
        <v>829</v>
      </c>
      <c r="O1423" t="s">
        <v>829</v>
      </c>
      <c r="P1423">
        <v>0</v>
      </c>
      <c r="Q1423">
        <v>0</v>
      </c>
      <c r="R1423" t="s">
        <v>829</v>
      </c>
      <c r="S1423">
        <v>0</v>
      </c>
      <c r="T1423">
        <v>0</v>
      </c>
      <c r="U1423">
        <v>0</v>
      </c>
      <c r="V1423">
        <v>0</v>
      </c>
    </row>
    <row r="1424" spans="1:22" x14ac:dyDescent="0.3">
      <c r="A1424">
        <v>202223</v>
      </c>
      <c r="B1424" t="s">
        <v>820</v>
      </c>
      <c r="C1424" t="s">
        <v>821</v>
      </c>
      <c r="D1424" t="s">
        <v>822</v>
      </c>
      <c r="E1424" t="s">
        <v>823</v>
      </c>
      <c r="F1424" t="s">
        <v>852</v>
      </c>
      <c r="G1424" t="s">
        <v>853</v>
      </c>
      <c r="H1424" t="s">
        <v>886</v>
      </c>
      <c r="I1424">
        <v>801</v>
      </c>
      <c r="J1424" t="s">
        <v>887</v>
      </c>
      <c r="K1424" t="s">
        <v>828</v>
      </c>
      <c r="L1424" t="s">
        <v>600</v>
      </c>
      <c r="M1424" t="s">
        <v>829</v>
      </c>
      <c r="N1424" t="s">
        <v>829</v>
      </c>
      <c r="O1424" t="s">
        <v>829</v>
      </c>
      <c r="P1424">
        <v>0</v>
      </c>
      <c r="Q1424">
        <v>0</v>
      </c>
      <c r="R1424" t="s">
        <v>829</v>
      </c>
      <c r="S1424">
        <v>0</v>
      </c>
      <c r="T1424">
        <v>0</v>
      </c>
      <c r="U1424">
        <v>0</v>
      </c>
      <c r="V1424">
        <v>0</v>
      </c>
    </row>
    <row r="1425" spans="1:22" x14ac:dyDescent="0.3">
      <c r="A1425">
        <v>202324</v>
      </c>
      <c r="B1425" t="s">
        <v>820</v>
      </c>
      <c r="C1425" t="s">
        <v>821</v>
      </c>
      <c r="D1425" t="s">
        <v>822</v>
      </c>
      <c r="E1425" t="s">
        <v>823</v>
      </c>
      <c r="F1425" t="s">
        <v>852</v>
      </c>
      <c r="G1425" t="s">
        <v>853</v>
      </c>
      <c r="H1425" t="s">
        <v>886</v>
      </c>
      <c r="I1425">
        <v>801</v>
      </c>
      <c r="J1425" t="s">
        <v>887</v>
      </c>
      <c r="K1425" t="s">
        <v>828</v>
      </c>
      <c r="L1425" t="s">
        <v>600</v>
      </c>
      <c r="M1425" t="s">
        <v>829</v>
      </c>
      <c r="N1425" t="s">
        <v>829</v>
      </c>
      <c r="O1425" t="s">
        <v>829</v>
      </c>
      <c r="P1425">
        <v>0</v>
      </c>
      <c r="Q1425">
        <v>0</v>
      </c>
      <c r="R1425" t="s">
        <v>829</v>
      </c>
      <c r="S1425">
        <v>0</v>
      </c>
      <c r="T1425">
        <v>0</v>
      </c>
      <c r="U1425">
        <v>0</v>
      </c>
      <c r="V1425">
        <v>0</v>
      </c>
    </row>
    <row r="1426" spans="1:22" x14ac:dyDescent="0.3">
      <c r="A1426">
        <v>202122</v>
      </c>
      <c r="B1426" t="s">
        <v>820</v>
      </c>
      <c r="C1426" t="s">
        <v>821</v>
      </c>
      <c r="D1426" t="s">
        <v>822</v>
      </c>
      <c r="E1426" t="s">
        <v>823</v>
      </c>
      <c r="F1426" t="s">
        <v>852</v>
      </c>
      <c r="G1426" t="s">
        <v>853</v>
      </c>
      <c r="H1426" t="s">
        <v>886</v>
      </c>
      <c r="I1426">
        <v>801</v>
      </c>
      <c r="J1426" t="s">
        <v>887</v>
      </c>
      <c r="K1426" t="s">
        <v>828</v>
      </c>
      <c r="L1426" t="s">
        <v>247</v>
      </c>
      <c r="M1426">
        <v>0</v>
      </c>
      <c r="N1426">
        <v>0</v>
      </c>
      <c r="O1426">
        <v>0</v>
      </c>
      <c r="P1426">
        <v>0</v>
      </c>
      <c r="Q1426">
        <v>0</v>
      </c>
      <c r="R1426">
        <v>0</v>
      </c>
      <c r="S1426">
        <v>0</v>
      </c>
      <c r="T1426">
        <v>0</v>
      </c>
      <c r="U1426">
        <v>0</v>
      </c>
      <c r="V1426">
        <v>0</v>
      </c>
    </row>
    <row r="1427" spans="1:22" x14ac:dyDescent="0.3">
      <c r="A1427">
        <v>202223</v>
      </c>
      <c r="B1427" t="s">
        <v>820</v>
      </c>
      <c r="C1427" t="s">
        <v>821</v>
      </c>
      <c r="D1427" t="s">
        <v>822</v>
      </c>
      <c r="E1427" t="s">
        <v>823</v>
      </c>
      <c r="F1427" t="s">
        <v>852</v>
      </c>
      <c r="G1427" t="s">
        <v>853</v>
      </c>
      <c r="H1427" t="s">
        <v>886</v>
      </c>
      <c r="I1427">
        <v>801</v>
      </c>
      <c r="J1427" t="s">
        <v>887</v>
      </c>
      <c r="K1427" t="s">
        <v>828</v>
      </c>
      <c r="L1427" t="s">
        <v>247</v>
      </c>
      <c r="M1427">
        <v>0</v>
      </c>
      <c r="N1427">
        <v>0</v>
      </c>
      <c r="O1427">
        <v>0</v>
      </c>
      <c r="P1427">
        <v>0</v>
      </c>
      <c r="Q1427">
        <v>0</v>
      </c>
      <c r="R1427">
        <v>0</v>
      </c>
      <c r="S1427">
        <v>0</v>
      </c>
      <c r="T1427">
        <v>0</v>
      </c>
      <c r="U1427">
        <v>0</v>
      </c>
      <c r="V1427">
        <v>0</v>
      </c>
    </row>
    <row r="1428" spans="1:22" x14ac:dyDescent="0.3">
      <c r="A1428">
        <v>202324</v>
      </c>
      <c r="B1428" t="s">
        <v>820</v>
      </c>
      <c r="C1428" t="s">
        <v>821</v>
      </c>
      <c r="D1428" t="s">
        <v>822</v>
      </c>
      <c r="E1428" t="s">
        <v>823</v>
      </c>
      <c r="F1428" t="s">
        <v>852</v>
      </c>
      <c r="G1428" t="s">
        <v>853</v>
      </c>
      <c r="H1428" t="s">
        <v>886</v>
      </c>
      <c r="I1428">
        <v>801</v>
      </c>
      <c r="J1428" t="s">
        <v>887</v>
      </c>
      <c r="K1428" t="s">
        <v>828</v>
      </c>
      <c r="L1428" t="s">
        <v>247</v>
      </c>
      <c r="M1428">
        <v>0</v>
      </c>
      <c r="N1428">
        <v>0</v>
      </c>
      <c r="O1428">
        <v>0</v>
      </c>
      <c r="P1428">
        <v>0</v>
      </c>
      <c r="Q1428">
        <v>0</v>
      </c>
      <c r="R1428">
        <v>0</v>
      </c>
      <c r="S1428">
        <v>0</v>
      </c>
      <c r="T1428">
        <v>0</v>
      </c>
      <c r="U1428">
        <v>0</v>
      </c>
      <c r="V1428">
        <v>0</v>
      </c>
    </row>
    <row r="1429" spans="1:22" x14ac:dyDescent="0.3">
      <c r="A1429">
        <v>202122</v>
      </c>
      <c r="B1429" t="s">
        <v>820</v>
      </c>
      <c r="C1429" t="s">
        <v>821</v>
      </c>
      <c r="D1429" t="s">
        <v>822</v>
      </c>
      <c r="E1429" t="s">
        <v>823</v>
      </c>
      <c r="F1429" t="s">
        <v>852</v>
      </c>
      <c r="G1429" t="s">
        <v>853</v>
      </c>
      <c r="H1429" t="s">
        <v>886</v>
      </c>
      <c r="I1429">
        <v>801</v>
      </c>
      <c r="J1429" t="s">
        <v>887</v>
      </c>
      <c r="K1429" t="s">
        <v>828</v>
      </c>
      <c r="L1429" t="s">
        <v>833</v>
      </c>
      <c r="M1429">
        <v>36237229</v>
      </c>
      <c r="N1429">
        <v>86162336</v>
      </c>
      <c r="O1429">
        <v>22742718</v>
      </c>
      <c r="P1429">
        <v>40898128</v>
      </c>
      <c r="Q1429">
        <v>4956091</v>
      </c>
      <c r="R1429">
        <v>6345244</v>
      </c>
      <c r="S1429">
        <v>198410746</v>
      </c>
      <c r="T1429">
        <v>0</v>
      </c>
      <c r="U1429">
        <v>198410746</v>
      </c>
      <c r="V1429" t="s">
        <v>834</v>
      </c>
    </row>
    <row r="1430" spans="1:22" x14ac:dyDescent="0.3">
      <c r="A1430">
        <v>202223</v>
      </c>
      <c r="B1430" t="s">
        <v>820</v>
      </c>
      <c r="C1430" t="s">
        <v>821</v>
      </c>
      <c r="D1430" t="s">
        <v>822</v>
      </c>
      <c r="E1430" t="s">
        <v>823</v>
      </c>
      <c r="F1430" t="s">
        <v>852</v>
      </c>
      <c r="G1430" t="s">
        <v>853</v>
      </c>
      <c r="H1430" t="s">
        <v>886</v>
      </c>
      <c r="I1430">
        <v>801</v>
      </c>
      <c r="J1430" t="s">
        <v>887</v>
      </c>
      <c r="K1430" t="s">
        <v>828</v>
      </c>
      <c r="L1430" t="s">
        <v>833</v>
      </c>
      <c r="M1430">
        <v>35848469</v>
      </c>
      <c r="N1430">
        <v>84372376</v>
      </c>
      <c r="O1430">
        <v>24974047</v>
      </c>
      <c r="P1430">
        <v>44203260</v>
      </c>
      <c r="Q1430">
        <v>6391355</v>
      </c>
      <c r="R1430">
        <v>6528976</v>
      </c>
      <c r="S1430">
        <v>203394703</v>
      </c>
      <c r="T1430">
        <v>0</v>
      </c>
      <c r="U1430">
        <v>203394703</v>
      </c>
      <c r="V1430" t="s">
        <v>834</v>
      </c>
    </row>
    <row r="1431" spans="1:22" x14ac:dyDescent="0.3">
      <c r="A1431">
        <v>202324</v>
      </c>
      <c r="B1431" t="s">
        <v>820</v>
      </c>
      <c r="C1431" t="s">
        <v>821</v>
      </c>
      <c r="D1431" t="s">
        <v>822</v>
      </c>
      <c r="E1431" t="s">
        <v>823</v>
      </c>
      <c r="F1431" t="s">
        <v>852</v>
      </c>
      <c r="G1431" t="s">
        <v>853</v>
      </c>
      <c r="H1431" t="s">
        <v>886</v>
      </c>
      <c r="I1431">
        <v>801</v>
      </c>
      <c r="J1431" t="s">
        <v>887</v>
      </c>
      <c r="K1431" t="s">
        <v>828</v>
      </c>
      <c r="L1431" t="s">
        <v>833</v>
      </c>
      <c r="M1431">
        <v>38173491</v>
      </c>
      <c r="N1431">
        <v>88420951</v>
      </c>
      <c r="O1431">
        <v>26340321</v>
      </c>
      <c r="P1431">
        <v>51681575</v>
      </c>
      <c r="Q1431">
        <v>6179888</v>
      </c>
      <c r="R1431">
        <v>7247373</v>
      </c>
      <c r="S1431">
        <v>219273713</v>
      </c>
      <c r="T1431">
        <v>0</v>
      </c>
      <c r="U1431">
        <v>219273713</v>
      </c>
      <c r="V1431" t="s">
        <v>834</v>
      </c>
    </row>
    <row r="1432" spans="1:22" x14ac:dyDescent="0.3">
      <c r="A1432">
        <v>202122</v>
      </c>
      <c r="B1432" t="s">
        <v>820</v>
      </c>
      <c r="C1432" t="s">
        <v>821</v>
      </c>
      <c r="D1432" t="s">
        <v>822</v>
      </c>
      <c r="E1432" t="s">
        <v>823</v>
      </c>
      <c r="F1432" t="s">
        <v>852</v>
      </c>
      <c r="G1432" t="s">
        <v>853</v>
      </c>
      <c r="H1432" t="s">
        <v>886</v>
      </c>
      <c r="I1432">
        <v>801</v>
      </c>
      <c r="J1432" t="s">
        <v>887</v>
      </c>
      <c r="K1432" t="s">
        <v>835</v>
      </c>
      <c r="L1432" t="s">
        <v>836</v>
      </c>
      <c r="M1432" t="s">
        <v>829</v>
      </c>
      <c r="N1432" t="s">
        <v>829</v>
      </c>
      <c r="O1432" t="s">
        <v>829</v>
      </c>
      <c r="P1432" t="s">
        <v>829</v>
      </c>
      <c r="Q1432" t="s">
        <v>829</v>
      </c>
      <c r="R1432" t="s">
        <v>829</v>
      </c>
      <c r="S1432">
        <v>180400467</v>
      </c>
      <c r="T1432" t="s">
        <v>829</v>
      </c>
      <c r="U1432" t="s">
        <v>829</v>
      </c>
      <c r="V1432" t="s">
        <v>834</v>
      </c>
    </row>
    <row r="1433" spans="1:22" x14ac:dyDescent="0.3">
      <c r="A1433">
        <v>202223</v>
      </c>
      <c r="B1433" t="s">
        <v>820</v>
      </c>
      <c r="C1433" t="s">
        <v>821</v>
      </c>
      <c r="D1433" t="s">
        <v>822</v>
      </c>
      <c r="E1433" t="s">
        <v>823</v>
      </c>
      <c r="F1433" t="s">
        <v>852</v>
      </c>
      <c r="G1433" t="s">
        <v>853</v>
      </c>
      <c r="H1433" t="s">
        <v>886</v>
      </c>
      <c r="I1433">
        <v>801</v>
      </c>
      <c r="J1433" t="s">
        <v>887</v>
      </c>
      <c r="K1433" t="s">
        <v>835</v>
      </c>
      <c r="L1433" t="s">
        <v>836</v>
      </c>
      <c r="M1433" t="s">
        <v>829</v>
      </c>
      <c r="N1433" t="s">
        <v>829</v>
      </c>
      <c r="O1433" t="s">
        <v>829</v>
      </c>
      <c r="P1433" t="s">
        <v>829</v>
      </c>
      <c r="Q1433" t="s">
        <v>829</v>
      </c>
      <c r="R1433" t="s">
        <v>829</v>
      </c>
      <c r="S1433">
        <v>185617661</v>
      </c>
      <c r="T1433" t="s">
        <v>829</v>
      </c>
      <c r="U1433" t="s">
        <v>829</v>
      </c>
      <c r="V1433" t="s">
        <v>834</v>
      </c>
    </row>
    <row r="1434" spans="1:22" x14ac:dyDescent="0.3">
      <c r="A1434">
        <v>202324</v>
      </c>
      <c r="B1434" t="s">
        <v>820</v>
      </c>
      <c r="C1434" t="s">
        <v>821</v>
      </c>
      <c r="D1434" t="s">
        <v>822</v>
      </c>
      <c r="E1434" t="s">
        <v>823</v>
      </c>
      <c r="F1434" t="s">
        <v>852</v>
      </c>
      <c r="G1434" t="s">
        <v>853</v>
      </c>
      <c r="H1434" t="s">
        <v>886</v>
      </c>
      <c r="I1434">
        <v>801</v>
      </c>
      <c r="J1434" t="s">
        <v>887</v>
      </c>
      <c r="K1434" t="s">
        <v>835</v>
      </c>
      <c r="L1434" t="s">
        <v>836</v>
      </c>
      <c r="M1434" t="s">
        <v>829</v>
      </c>
      <c r="N1434" t="s">
        <v>829</v>
      </c>
      <c r="O1434" t="s">
        <v>829</v>
      </c>
      <c r="P1434" t="s">
        <v>829</v>
      </c>
      <c r="Q1434" t="s">
        <v>829</v>
      </c>
      <c r="R1434" t="s">
        <v>829</v>
      </c>
      <c r="S1434">
        <v>196751014</v>
      </c>
      <c r="T1434" t="s">
        <v>829</v>
      </c>
      <c r="U1434" t="s">
        <v>829</v>
      </c>
      <c r="V1434" t="s">
        <v>834</v>
      </c>
    </row>
    <row r="1435" spans="1:22" x14ac:dyDescent="0.3">
      <c r="A1435">
        <v>202122</v>
      </c>
      <c r="B1435" t="s">
        <v>820</v>
      </c>
      <c r="C1435" t="s">
        <v>821</v>
      </c>
      <c r="D1435" t="s">
        <v>822</v>
      </c>
      <c r="E1435" t="s">
        <v>823</v>
      </c>
      <c r="F1435" t="s">
        <v>852</v>
      </c>
      <c r="G1435" t="s">
        <v>853</v>
      </c>
      <c r="H1435" t="s">
        <v>886</v>
      </c>
      <c r="I1435">
        <v>801</v>
      </c>
      <c r="J1435" t="s">
        <v>887</v>
      </c>
      <c r="K1435" t="s">
        <v>835</v>
      </c>
      <c r="L1435" t="s">
        <v>837</v>
      </c>
      <c r="M1435" t="s">
        <v>829</v>
      </c>
      <c r="N1435" t="s">
        <v>829</v>
      </c>
      <c r="O1435" t="s">
        <v>829</v>
      </c>
      <c r="P1435" t="s">
        <v>829</v>
      </c>
      <c r="Q1435" t="s">
        <v>829</v>
      </c>
      <c r="R1435" t="s">
        <v>829</v>
      </c>
      <c r="S1435">
        <v>246394</v>
      </c>
      <c r="T1435" t="s">
        <v>829</v>
      </c>
      <c r="U1435" t="s">
        <v>829</v>
      </c>
      <c r="V1435" t="s">
        <v>834</v>
      </c>
    </row>
    <row r="1436" spans="1:22" x14ac:dyDescent="0.3">
      <c r="A1436">
        <v>202223</v>
      </c>
      <c r="B1436" t="s">
        <v>820</v>
      </c>
      <c r="C1436" t="s">
        <v>821</v>
      </c>
      <c r="D1436" t="s">
        <v>822</v>
      </c>
      <c r="E1436" t="s">
        <v>823</v>
      </c>
      <c r="F1436" t="s">
        <v>852</v>
      </c>
      <c r="G1436" t="s">
        <v>853</v>
      </c>
      <c r="H1436" t="s">
        <v>886</v>
      </c>
      <c r="I1436">
        <v>801</v>
      </c>
      <c r="J1436" t="s">
        <v>887</v>
      </c>
      <c r="K1436" t="s">
        <v>835</v>
      </c>
      <c r="L1436" t="s">
        <v>837</v>
      </c>
      <c r="M1436" t="s">
        <v>829</v>
      </c>
      <c r="N1436" t="s">
        <v>829</v>
      </c>
      <c r="O1436" t="s">
        <v>829</v>
      </c>
      <c r="P1436" t="s">
        <v>829</v>
      </c>
      <c r="Q1436" t="s">
        <v>829</v>
      </c>
      <c r="R1436" t="s">
        <v>829</v>
      </c>
      <c r="S1436">
        <v>-690076</v>
      </c>
      <c r="T1436" t="s">
        <v>829</v>
      </c>
      <c r="U1436" t="s">
        <v>829</v>
      </c>
      <c r="V1436">
        <v>0</v>
      </c>
    </row>
    <row r="1437" spans="1:22" x14ac:dyDescent="0.3">
      <c r="A1437">
        <v>202324</v>
      </c>
      <c r="B1437" t="s">
        <v>820</v>
      </c>
      <c r="C1437" t="s">
        <v>821</v>
      </c>
      <c r="D1437" t="s">
        <v>822</v>
      </c>
      <c r="E1437" t="s">
        <v>823</v>
      </c>
      <c r="F1437" t="s">
        <v>852</v>
      </c>
      <c r="G1437" t="s">
        <v>853</v>
      </c>
      <c r="H1437" t="s">
        <v>886</v>
      </c>
      <c r="I1437">
        <v>801</v>
      </c>
      <c r="J1437" t="s">
        <v>887</v>
      </c>
      <c r="K1437" t="s">
        <v>835</v>
      </c>
      <c r="L1437" t="s">
        <v>837</v>
      </c>
      <c r="M1437" t="s">
        <v>829</v>
      </c>
      <c r="N1437" t="s">
        <v>829</v>
      </c>
      <c r="O1437" t="s">
        <v>829</v>
      </c>
      <c r="P1437" t="s">
        <v>829</v>
      </c>
      <c r="Q1437" t="s">
        <v>829</v>
      </c>
      <c r="R1437" t="s">
        <v>829</v>
      </c>
      <c r="S1437">
        <v>21446093</v>
      </c>
      <c r="T1437" t="s">
        <v>829</v>
      </c>
      <c r="U1437" t="s">
        <v>829</v>
      </c>
      <c r="V1437">
        <v>0</v>
      </c>
    </row>
    <row r="1438" spans="1:22" x14ac:dyDescent="0.3">
      <c r="A1438">
        <v>202122</v>
      </c>
      <c r="B1438" t="s">
        <v>820</v>
      </c>
      <c r="C1438" t="s">
        <v>821</v>
      </c>
      <c r="D1438" t="s">
        <v>822</v>
      </c>
      <c r="E1438" t="s">
        <v>823</v>
      </c>
      <c r="F1438" t="s">
        <v>852</v>
      </c>
      <c r="G1438" t="s">
        <v>853</v>
      </c>
      <c r="H1438" t="s">
        <v>886</v>
      </c>
      <c r="I1438">
        <v>801</v>
      </c>
      <c r="J1438" t="s">
        <v>887</v>
      </c>
      <c r="K1438" t="s">
        <v>835</v>
      </c>
      <c r="L1438" t="s">
        <v>838</v>
      </c>
      <c r="M1438" t="s">
        <v>829</v>
      </c>
      <c r="N1438" t="s">
        <v>829</v>
      </c>
      <c r="O1438" t="s">
        <v>829</v>
      </c>
      <c r="P1438" t="s">
        <v>829</v>
      </c>
      <c r="Q1438" t="s">
        <v>829</v>
      </c>
      <c r="R1438" t="s">
        <v>829</v>
      </c>
      <c r="S1438">
        <v>-10004206</v>
      </c>
      <c r="T1438" t="s">
        <v>829</v>
      </c>
      <c r="U1438" t="s">
        <v>829</v>
      </c>
      <c r="V1438" t="s">
        <v>834</v>
      </c>
    </row>
    <row r="1439" spans="1:22" x14ac:dyDescent="0.3">
      <c r="A1439">
        <v>202223</v>
      </c>
      <c r="B1439" t="s">
        <v>820</v>
      </c>
      <c r="C1439" t="s">
        <v>821</v>
      </c>
      <c r="D1439" t="s">
        <v>822</v>
      </c>
      <c r="E1439" t="s">
        <v>823</v>
      </c>
      <c r="F1439" t="s">
        <v>852</v>
      </c>
      <c r="G1439" t="s">
        <v>853</v>
      </c>
      <c r="H1439" t="s">
        <v>886</v>
      </c>
      <c r="I1439">
        <v>801</v>
      </c>
      <c r="J1439" t="s">
        <v>887</v>
      </c>
      <c r="K1439" t="s">
        <v>835</v>
      </c>
      <c r="L1439" t="s">
        <v>838</v>
      </c>
      <c r="M1439" t="s">
        <v>829</v>
      </c>
      <c r="N1439" t="s">
        <v>829</v>
      </c>
      <c r="O1439" t="s">
        <v>829</v>
      </c>
      <c r="P1439" t="s">
        <v>829</v>
      </c>
      <c r="Q1439" t="s">
        <v>829</v>
      </c>
      <c r="R1439" t="s">
        <v>829</v>
      </c>
      <c r="S1439">
        <v>-24650247</v>
      </c>
      <c r="T1439" t="s">
        <v>829</v>
      </c>
      <c r="U1439" t="s">
        <v>829</v>
      </c>
      <c r="V1439" t="s">
        <v>834</v>
      </c>
    </row>
    <row r="1440" spans="1:22" x14ac:dyDescent="0.3">
      <c r="A1440">
        <v>202324</v>
      </c>
      <c r="B1440" t="s">
        <v>820</v>
      </c>
      <c r="C1440" t="s">
        <v>821</v>
      </c>
      <c r="D1440" t="s">
        <v>822</v>
      </c>
      <c r="E1440" t="s">
        <v>823</v>
      </c>
      <c r="F1440" t="s">
        <v>852</v>
      </c>
      <c r="G1440" t="s">
        <v>853</v>
      </c>
      <c r="H1440" t="s">
        <v>886</v>
      </c>
      <c r="I1440">
        <v>801</v>
      </c>
      <c r="J1440" t="s">
        <v>887</v>
      </c>
      <c r="K1440" t="s">
        <v>835</v>
      </c>
      <c r="L1440" t="s">
        <v>838</v>
      </c>
      <c r="M1440" t="s">
        <v>829</v>
      </c>
      <c r="N1440" t="s">
        <v>829</v>
      </c>
      <c r="O1440" t="s">
        <v>829</v>
      </c>
      <c r="P1440" t="s">
        <v>829</v>
      </c>
      <c r="Q1440" t="s">
        <v>829</v>
      </c>
      <c r="R1440" t="s">
        <v>829</v>
      </c>
      <c r="S1440">
        <v>-39681468</v>
      </c>
      <c r="T1440" t="s">
        <v>829</v>
      </c>
      <c r="U1440" t="s">
        <v>829</v>
      </c>
      <c r="V1440" t="s">
        <v>834</v>
      </c>
    </row>
    <row r="1441" spans="1:22" x14ac:dyDescent="0.3">
      <c r="A1441">
        <v>202122</v>
      </c>
      <c r="B1441" t="s">
        <v>820</v>
      </c>
      <c r="C1441" t="s">
        <v>821</v>
      </c>
      <c r="D1441" t="s">
        <v>822</v>
      </c>
      <c r="E1441" t="s">
        <v>823</v>
      </c>
      <c r="F1441" t="s">
        <v>852</v>
      </c>
      <c r="G1441" t="s">
        <v>853</v>
      </c>
      <c r="H1441" t="s">
        <v>886</v>
      </c>
      <c r="I1441">
        <v>801</v>
      </c>
      <c r="J1441" t="s">
        <v>887</v>
      </c>
      <c r="K1441" t="s">
        <v>835</v>
      </c>
      <c r="L1441" t="s">
        <v>839</v>
      </c>
      <c r="M1441" t="s">
        <v>829</v>
      </c>
      <c r="N1441" t="s">
        <v>829</v>
      </c>
      <c r="O1441" t="s">
        <v>829</v>
      </c>
      <c r="P1441" t="s">
        <v>829</v>
      </c>
      <c r="Q1441" t="s">
        <v>829</v>
      </c>
      <c r="R1441" t="s">
        <v>829</v>
      </c>
      <c r="S1441">
        <v>24650248</v>
      </c>
      <c r="T1441" t="s">
        <v>829</v>
      </c>
      <c r="U1441" t="s">
        <v>829</v>
      </c>
      <c r="V1441" t="s">
        <v>834</v>
      </c>
    </row>
    <row r="1442" spans="1:22" x14ac:dyDescent="0.3">
      <c r="A1442">
        <v>202223</v>
      </c>
      <c r="B1442" t="s">
        <v>820</v>
      </c>
      <c r="C1442" t="s">
        <v>821</v>
      </c>
      <c r="D1442" t="s">
        <v>822</v>
      </c>
      <c r="E1442" t="s">
        <v>823</v>
      </c>
      <c r="F1442" t="s">
        <v>852</v>
      </c>
      <c r="G1442" t="s">
        <v>853</v>
      </c>
      <c r="H1442" t="s">
        <v>886</v>
      </c>
      <c r="I1442">
        <v>801</v>
      </c>
      <c r="J1442" t="s">
        <v>887</v>
      </c>
      <c r="K1442" t="s">
        <v>835</v>
      </c>
      <c r="L1442" t="s">
        <v>839</v>
      </c>
      <c r="M1442" t="s">
        <v>829</v>
      </c>
      <c r="N1442" t="s">
        <v>829</v>
      </c>
      <c r="O1442" t="s">
        <v>829</v>
      </c>
      <c r="P1442" t="s">
        <v>829</v>
      </c>
      <c r="Q1442" t="s">
        <v>829</v>
      </c>
      <c r="R1442" t="s">
        <v>829</v>
      </c>
      <c r="S1442">
        <v>39681468</v>
      </c>
      <c r="T1442" t="s">
        <v>829</v>
      </c>
      <c r="U1442" t="s">
        <v>829</v>
      </c>
      <c r="V1442" t="s">
        <v>834</v>
      </c>
    </row>
    <row r="1443" spans="1:22" x14ac:dyDescent="0.3">
      <c r="A1443">
        <v>202324</v>
      </c>
      <c r="B1443" t="s">
        <v>820</v>
      </c>
      <c r="C1443" t="s">
        <v>821</v>
      </c>
      <c r="D1443" t="s">
        <v>822</v>
      </c>
      <c r="E1443" t="s">
        <v>823</v>
      </c>
      <c r="F1443" t="s">
        <v>852</v>
      </c>
      <c r="G1443" t="s">
        <v>853</v>
      </c>
      <c r="H1443" t="s">
        <v>886</v>
      </c>
      <c r="I1443">
        <v>801</v>
      </c>
      <c r="J1443" t="s">
        <v>887</v>
      </c>
      <c r="K1443" t="s">
        <v>835</v>
      </c>
      <c r="L1443" t="s">
        <v>839</v>
      </c>
      <c r="M1443" t="s">
        <v>829</v>
      </c>
      <c r="N1443" t="s">
        <v>829</v>
      </c>
      <c r="O1443" t="s">
        <v>829</v>
      </c>
      <c r="P1443" t="s">
        <v>829</v>
      </c>
      <c r="Q1443" t="s">
        <v>829</v>
      </c>
      <c r="R1443" t="s">
        <v>829</v>
      </c>
      <c r="S1443">
        <v>37105940</v>
      </c>
      <c r="T1443" t="s">
        <v>829</v>
      </c>
      <c r="U1443" t="s">
        <v>829</v>
      </c>
      <c r="V1443" t="s">
        <v>834</v>
      </c>
    </row>
    <row r="1444" spans="1:22" x14ac:dyDescent="0.3">
      <c r="A1444">
        <v>202122</v>
      </c>
      <c r="B1444" t="s">
        <v>820</v>
      </c>
      <c r="C1444" t="s">
        <v>821</v>
      </c>
      <c r="D1444" t="s">
        <v>822</v>
      </c>
      <c r="E1444" t="s">
        <v>823</v>
      </c>
      <c r="F1444" t="s">
        <v>852</v>
      </c>
      <c r="G1444" t="s">
        <v>853</v>
      </c>
      <c r="H1444" t="s">
        <v>886</v>
      </c>
      <c r="I1444">
        <v>801</v>
      </c>
      <c r="J1444" t="s">
        <v>887</v>
      </c>
      <c r="K1444" t="s">
        <v>835</v>
      </c>
      <c r="L1444" t="s">
        <v>840</v>
      </c>
      <c r="M1444" t="s">
        <v>829</v>
      </c>
      <c r="N1444" t="s">
        <v>829</v>
      </c>
      <c r="O1444" t="s">
        <v>829</v>
      </c>
      <c r="P1444" t="s">
        <v>829</v>
      </c>
      <c r="Q1444" t="s">
        <v>829</v>
      </c>
      <c r="R1444" t="s">
        <v>829</v>
      </c>
      <c r="S1444">
        <v>0</v>
      </c>
      <c r="T1444" t="s">
        <v>829</v>
      </c>
      <c r="U1444" t="s">
        <v>829</v>
      </c>
      <c r="V1444" t="s">
        <v>834</v>
      </c>
    </row>
    <row r="1445" spans="1:22" x14ac:dyDescent="0.3">
      <c r="A1445">
        <v>202223</v>
      </c>
      <c r="B1445" t="s">
        <v>820</v>
      </c>
      <c r="C1445" t="s">
        <v>821</v>
      </c>
      <c r="D1445" t="s">
        <v>822</v>
      </c>
      <c r="E1445" t="s">
        <v>823</v>
      </c>
      <c r="F1445" t="s">
        <v>852</v>
      </c>
      <c r="G1445" t="s">
        <v>853</v>
      </c>
      <c r="H1445" t="s">
        <v>886</v>
      </c>
      <c r="I1445">
        <v>801</v>
      </c>
      <c r="J1445" t="s">
        <v>887</v>
      </c>
      <c r="K1445" t="s">
        <v>835</v>
      </c>
      <c r="L1445" t="s">
        <v>840</v>
      </c>
      <c r="M1445" t="s">
        <v>829</v>
      </c>
      <c r="N1445" t="s">
        <v>829</v>
      </c>
      <c r="O1445" t="s">
        <v>829</v>
      </c>
      <c r="P1445" t="s">
        <v>829</v>
      </c>
      <c r="Q1445" t="s">
        <v>829</v>
      </c>
      <c r="R1445" t="s">
        <v>829</v>
      </c>
      <c r="S1445">
        <v>0</v>
      </c>
      <c r="T1445" t="s">
        <v>829</v>
      </c>
      <c r="U1445" t="s">
        <v>829</v>
      </c>
      <c r="V1445" t="s">
        <v>834</v>
      </c>
    </row>
    <row r="1446" spans="1:22" x14ac:dyDescent="0.3">
      <c r="A1446">
        <v>202324</v>
      </c>
      <c r="B1446" t="s">
        <v>820</v>
      </c>
      <c r="C1446" t="s">
        <v>821</v>
      </c>
      <c r="D1446" t="s">
        <v>822</v>
      </c>
      <c r="E1446" t="s">
        <v>823</v>
      </c>
      <c r="F1446" t="s">
        <v>852</v>
      </c>
      <c r="G1446" t="s">
        <v>853</v>
      </c>
      <c r="H1446" t="s">
        <v>886</v>
      </c>
      <c r="I1446">
        <v>801</v>
      </c>
      <c r="J1446" t="s">
        <v>887</v>
      </c>
      <c r="K1446" t="s">
        <v>835</v>
      </c>
      <c r="L1446" t="s">
        <v>840</v>
      </c>
      <c r="M1446" t="s">
        <v>829</v>
      </c>
      <c r="N1446" t="s">
        <v>829</v>
      </c>
      <c r="O1446" t="s">
        <v>829</v>
      </c>
      <c r="P1446" t="s">
        <v>829</v>
      </c>
      <c r="Q1446" t="s">
        <v>829</v>
      </c>
      <c r="R1446" t="s">
        <v>829</v>
      </c>
      <c r="S1446">
        <v>0</v>
      </c>
      <c r="T1446" t="s">
        <v>829</v>
      </c>
      <c r="U1446" t="s">
        <v>829</v>
      </c>
      <c r="V1446" t="s">
        <v>834</v>
      </c>
    </row>
    <row r="1447" spans="1:22" x14ac:dyDescent="0.3">
      <c r="A1447">
        <v>202122</v>
      </c>
      <c r="B1447" t="s">
        <v>820</v>
      </c>
      <c r="C1447" t="s">
        <v>821</v>
      </c>
      <c r="D1447" t="s">
        <v>822</v>
      </c>
      <c r="E1447" t="s">
        <v>823</v>
      </c>
      <c r="F1447" t="s">
        <v>852</v>
      </c>
      <c r="G1447" t="s">
        <v>853</v>
      </c>
      <c r="H1447" t="s">
        <v>886</v>
      </c>
      <c r="I1447">
        <v>801</v>
      </c>
      <c r="J1447" t="s">
        <v>887</v>
      </c>
      <c r="K1447" t="s">
        <v>835</v>
      </c>
      <c r="L1447" t="s">
        <v>841</v>
      </c>
      <c r="M1447" t="s">
        <v>829</v>
      </c>
      <c r="N1447" t="s">
        <v>829</v>
      </c>
      <c r="O1447" t="s">
        <v>829</v>
      </c>
      <c r="P1447" t="s">
        <v>829</v>
      </c>
      <c r="Q1447" t="s">
        <v>829</v>
      </c>
      <c r="R1447" t="s">
        <v>829</v>
      </c>
      <c r="S1447">
        <v>198411147</v>
      </c>
      <c r="T1447" t="s">
        <v>829</v>
      </c>
      <c r="U1447" t="s">
        <v>829</v>
      </c>
      <c r="V1447" t="s">
        <v>834</v>
      </c>
    </row>
    <row r="1448" spans="1:22" x14ac:dyDescent="0.3">
      <c r="A1448">
        <v>202223</v>
      </c>
      <c r="B1448" t="s">
        <v>820</v>
      </c>
      <c r="C1448" t="s">
        <v>821</v>
      </c>
      <c r="D1448" t="s">
        <v>822</v>
      </c>
      <c r="E1448" t="s">
        <v>823</v>
      </c>
      <c r="F1448" t="s">
        <v>852</v>
      </c>
      <c r="G1448" t="s">
        <v>853</v>
      </c>
      <c r="H1448" t="s">
        <v>886</v>
      </c>
      <c r="I1448">
        <v>801</v>
      </c>
      <c r="J1448" t="s">
        <v>887</v>
      </c>
      <c r="K1448" t="s">
        <v>835</v>
      </c>
      <c r="L1448" t="s">
        <v>841</v>
      </c>
      <c r="M1448" t="s">
        <v>829</v>
      </c>
      <c r="N1448" t="s">
        <v>829</v>
      </c>
      <c r="O1448" t="s">
        <v>829</v>
      </c>
      <c r="P1448" t="s">
        <v>829</v>
      </c>
      <c r="Q1448" t="s">
        <v>829</v>
      </c>
      <c r="R1448" t="s">
        <v>829</v>
      </c>
      <c r="S1448">
        <v>203394703</v>
      </c>
      <c r="T1448" t="s">
        <v>829</v>
      </c>
      <c r="U1448" t="s">
        <v>829</v>
      </c>
      <c r="V1448" t="s">
        <v>834</v>
      </c>
    </row>
    <row r="1449" spans="1:22" x14ac:dyDescent="0.3">
      <c r="A1449">
        <v>202324</v>
      </c>
      <c r="B1449" t="s">
        <v>820</v>
      </c>
      <c r="C1449" t="s">
        <v>821</v>
      </c>
      <c r="D1449" t="s">
        <v>822</v>
      </c>
      <c r="E1449" t="s">
        <v>823</v>
      </c>
      <c r="F1449" t="s">
        <v>852</v>
      </c>
      <c r="G1449" t="s">
        <v>853</v>
      </c>
      <c r="H1449" t="s">
        <v>886</v>
      </c>
      <c r="I1449">
        <v>801</v>
      </c>
      <c r="J1449" t="s">
        <v>887</v>
      </c>
      <c r="K1449" t="s">
        <v>835</v>
      </c>
      <c r="L1449" t="s">
        <v>841</v>
      </c>
      <c r="M1449" t="s">
        <v>829</v>
      </c>
      <c r="N1449" t="s">
        <v>829</v>
      </c>
      <c r="O1449" t="s">
        <v>829</v>
      </c>
      <c r="P1449" t="s">
        <v>829</v>
      </c>
      <c r="Q1449" t="s">
        <v>829</v>
      </c>
      <c r="R1449" t="s">
        <v>829</v>
      </c>
      <c r="S1449">
        <v>219273662</v>
      </c>
      <c r="T1449" t="s">
        <v>829</v>
      </c>
      <c r="U1449" t="s">
        <v>829</v>
      </c>
      <c r="V1449" t="s">
        <v>834</v>
      </c>
    </row>
    <row r="1450" spans="1:22" x14ac:dyDescent="0.3">
      <c r="A1450">
        <v>202122</v>
      </c>
      <c r="B1450" t="s">
        <v>820</v>
      </c>
      <c r="C1450" t="s">
        <v>821</v>
      </c>
      <c r="D1450" t="s">
        <v>822</v>
      </c>
      <c r="E1450" t="s">
        <v>823</v>
      </c>
      <c r="F1450" t="s">
        <v>852</v>
      </c>
      <c r="G1450" t="s">
        <v>853</v>
      </c>
      <c r="H1450" t="s">
        <v>886</v>
      </c>
      <c r="I1450">
        <v>801</v>
      </c>
      <c r="J1450" t="s">
        <v>887</v>
      </c>
      <c r="K1450" t="s">
        <v>842</v>
      </c>
      <c r="L1450" t="s">
        <v>238</v>
      </c>
      <c r="M1450" t="s">
        <v>829</v>
      </c>
      <c r="N1450" t="s">
        <v>829</v>
      </c>
      <c r="O1450" t="s">
        <v>829</v>
      </c>
      <c r="P1450" t="s">
        <v>829</v>
      </c>
      <c r="Q1450" t="s">
        <v>829</v>
      </c>
      <c r="R1450" t="s">
        <v>829</v>
      </c>
      <c r="S1450">
        <v>396295</v>
      </c>
      <c r="T1450">
        <v>0</v>
      </c>
      <c r="U1450">
        <v>396295</v>
      </c>
      <c r="V1450">
        <v>6</v>
      </c>
    </row>
    <row r="1451" spans="1:22" x14ac:dyDescent="0.3">
      <c r="A1451">
        <v>202223</v>
      </c>
      <c r="B1451" t="s">
        <v>820</v>
      </c>
      <c r="C1451" t="s">
        <v>821</v>
      </c>
      <c r="D1451" t="s">
        <v>822</v>
      </c>
      <c r="E1451" t="s">
        <v>823</v>
      </c>
      <c r="F1451" t="s">
        <v>852</v>
      </c>
      <c r="G1451" t="s">
        <v>853</v>
      </c>
      <c r="H1451" t="s">
        <v>886</v>
      </c>
      <c r="I1451">
        <v>801</v>
      </c>
      <c r="J1451" t="s">
        <v>887</v>
      </c>
      <c r="K1451" t="s">
        <v>842</v>
      </c>
      <c r="L1451" t="s">
        <v>238</v>
      </c>
      <c r="M1451" t="s">
        <v>829</v>
      </c>
      <c r="N1451" t="s">
        <v>829</v>
      </c>
      <c r="O1451" t="s">
        <v>829</v>
      </c>
      <c r="P1451" t="s">
        <v>829</v>
      </c>
      <c r="Q1451" t="s">
        <v>829</v>
      </c>
      <c r="R1451" t="s">
        <v>829</v>
      </c>
      <c r="S1451">
        <v>382512</v>
      </c>
      <c r="T1451">
        <v>0</v>
      </c>
      <c r="U1451">
        <v>382512</v>
      </c>
      <c r="V1451">
        <v>6</v>
      </c>
    </row>
    <row r="1452" spans="1:22" x14ac:dyDescent="0.3">
      <c r="A1452">
        <v>202324</v>
      </c>
      <c r="B1452" t="s">
        <v>820</v>
      </c>
      <c r="C1452" t="s">
        <v>821</v>
      </c>
      <c r="D1452" t="s">
        <v>822</v>
      </c>
      <c r="E1452" t="s">
        <v>823</v>
      </c>
      <c r="F1452" t="s">
        <v>852</v>
      </c>
      <c r="G1452" t="s">
        <v>853</v>
      </c>
      <c r="H1452" t="s">
        <v>886</v>
      </c>
      <c r="I1452">
        <v>801</v>
      </c>
      <c r="J1452" t="s">
        <v>887</v>
      </c>
      <c r="K1452" t="s">
        <v>842</v>
      </c>
      <c r="L1452" t="s">
        <v>238</v>
      </c>
      <c r="M1452" t="s">
        <v>829</v>
      </c>
      <c r="N1452" t="s">
        <v>829</v>
      </c>
      <c r="O1452" t="s">
        <v>829</v>
      </c>
      <c r="P1452" t="s">
        <v>829</v>
      </c>
      <c r="Q1452" t="s">
        <v>829</v>
      </c>
      <c r="R1452" t="s">
        <v>829</v>
      </c>
      <c r="S1452">
        <v>695973</v>
      </c>
      <c r="T1452">
        <v>0</v>
      </c>
      <c r="U1452">
        <v>695973</v>
      </c>
      <c r="V1452">
        <v>10</v>
      </c>
    </row>
    <row r="1453" spans="1:22" x14ac:dyDescent="0.3">
      <c r="A1453">
        <v>202122</v>
      </c>
      <c r="B1453" t="s">
        <v>820</v>
      </c>
      <c r="C1453" t="s">
        <v>821</v>
      </c>
      <c r="D1453" t="s">
        <v>822</v>
      </c>
      <c r="E1453" t="s">
        <v>823</v>
      </c>
      <c r="F1453" t="s">
        <v>852</v>
      </c>
      <c r="G1453" t="s">
        <v>853</v>
      </c>
      <c r="H1453" t="s">
        <v>886</v>
      </c>
      <c r="I1453">
        <v>801</v>
      </c>
      <c r="J1453" t="s">
        <v>887</v>
      </c>
      <c r="K1453" t="s">
        <v>842</v>
      </c>
      <c r="L1453" t="s">
        <v>240</v>
      </c>
      <c r="M1453" t="s">
        <v>829</v>
      </c>
      <c r="N1453" t="s">
        <v>829</v>
      </c>
      <c r="O1453" t="s">
        <v>829</v>
      </c>
      <c r="P1453" t="s">
        <v>829</v>
      </c>
      <c r="Q1453" t="s">
        <v>829</v>
      </c>
      <c r="R1453" t="s">
        <v>829</v>
      </c>
      <c r="S1453">
        <v>2413664</v>
      </c>
      <c r="T1453">
        <v>39384</v>
      </c>
      <c r="U1453">
        <v>2374280</v>
      </c>
      <c r="V1453">
        <v>36</v>
      </c>
    </row>
    <row r="1454" spans="1:22" x14ac:dyDescent="0.3">
      <c r="A1454">
        <v>202223</v>
      </c>
      <c r="B1454" t="s">
        <v>820</v>
      </c>
      <c r="C1454" t="s">
        <v>821</v>
      </c>
      <c r="D1454" t="s">
        <v>822</v>
      </c>
      <c r="E1454" t="s">
        <v>823</v>
      </c>
      <c r="F1454" t="s">
        <v>852</v>
      </c>
      <c r="G1454" t="s">
        <v>853</v>
      </c>
      <c r="H1454" t="s">
        <v>886</v>
      </c>
      <c r="I1454">
        <v>801</v>
      </c>
      <c r="J1454" t="s">
        <v>887</v>
      </c>
      <c r="K1454" t="s">
        <v>842</v>
      </c>
      <c r="L1454" t="s">
        <v>240</v>
      </c>
      <c r="M1454" t="s">
        <v>829</v>
      </c>
      <c r="N1454" t="s">
        <v>829</v>
      </c>
      <c r="O1454" t="s">
        <v>829</v>
      </c>
      <c r="P1454" t="s">
        <v>829</v>
      </c>
      <c r="Q1454" t="s">
        <v>829</v>
      </c>
      <c r="R1454" t="s">
        <v>829</v>
      </c>
      <c r="S1454">
        <v>2902556</v>
      </c>
      <c r="T1454">
        <v>0</v>
      </c>
      <c r="U1454">
        <v>2902556</v>
      </c>
      <c r="V1454">
        <v>44</v>
      </c>
    </row>
    <row r="1455" spans="1:22" x14ac:dyDescent="0.3">
      <c r="A1455">
        <v>202324</v>
      </c>
      <c r="B1455" t="s">
        <v>820</v>
      </c>
      <c r="C1455" t="s">
        <v>821</v>
      </c>
      <c r="D1455" t="s">
        <v>822</v>
      </c>
      <c r="E1455" t="s">
        <v>823</v>
      </c>
      <c r="F1455" t="s">
        <v>852</v>
      </c>
      <c r="G1455" t="s">
        <v>853</v>
      </c>
      <c r="H1455" t="s">
        <v>886</v>
      </c>
      <c r="I1455">
        <v>801</v>
      </c>
      <c r="J1455" t="s">
        <v>887</v>
      </c>
      <c r="K1455" t="s">
        <v>842</v>
      </c>
      <c r="L1455" t="s">
        <v>240</v>
      </c>
      <c r="M1455" t="s">
        <v>829</v>
      </c>
      <c r="N1455" t="s">
        <v>829</v>
      </c>
      <c r="O1455" t="s">
        <v>829</v>
      </c>
      <c r="P1455" t="s">
        <v>829</v>
      </c>
      <c r="Q1455" t="s">
        <v>829</v>
      </c>
      <c r="R1455" t="s">
        <v>829</v>
      </c>
      <c r="S1455">
        <v>3708535</v>
      </c>
      <c r="T1455">
        <v>13128</v>
      </c>
      <c r="U1455">
        <v>3695407</v>
      </c>
      <c r="V1455">
        <v>55</v>
      </c>
    </row>
    <row r="1456" spans="1:22" x14ac:dyDescent="0.3">
      <c r="A1456">
        <v>202122</v>
      </c>
      <c r="B1456" t="s">
        <v>820</v>
      </c>
      <c r="C1456" t="s">
        <v>821</v>
      </c>
      <c r="D1456" t="s">
        <v>822</v>
      </c>
      <c r="E1456" t="s">
        <v>823</v>
      </c>
      <c r="F1456" t="s">
        <v>852</v>
      </c>
      <c r="G1456" t="s">
        <v>853</v>
      </c>
      <c r="H1456" t="s">
        <v>886</v>
      </c>
      <c r="I1456">
        <v>801</v>
      </c>
      <c r="J1456" t="s">
        <v>887</v>
      </c>
      <c r="K1456" t="s">
        <v>842</v>
      </c>
      <c r="L1456" t="s">
        <v>843</v>
      </c>
      <c r="M1456" t="s">
        <v>829</v>
      </c>
      <c r="N1456" t="s">
        <v>829</v>
      </c>
      <c r="O1456" t="s">
        <v>829</v>
      </c>
      <c r="P1456" t="s">
        <v>829</v>
      </c>
      <c r="Q1456" t="s">
        <v>829</v>
      </c>
      <c r="R1456" t="s">
        <v>829</v>
      </c>
      <c r="S1456">
        <v>155501</v>
      </c>
      <c r="T1456">
        <v>85284</v>
      </c>
      <c r="U1456">
        <v>70217</v>
      </c>
      <c r="V1456">
        <v>1</v>
      </c>
    </row>
    <row r="1457" spans="1:22" x14ac:dyDescent="0.3">
      <c r="A1457">
        <v>202223</v>
      </c>
      <c r="B1457" t="s">
        <v>820</v>
      </c>
      <c r="C1457" t="s">
        <v>821</v>
      </c>
      <c r="D1457" t="s">
        <v>822</v>
      </c>
      <c r="E1457" t="s">
        <v>823</v>
      </c>
      <c r="F1457" t="s">
        <v>852</v>
      </c>
      <c r="G1457" t="s">
        <v>853</v>
      </c>
      <c r="H1457" t="s">
        <v>886</v>
      </c>
      <c r="I1457">
        <v>801</v>
      </c>
      <c r="J1457" t="s">
        <v>887</v>
      </c>
      <c r="K1457" t="s">
        <v>842</v>
      </c>
      <c r="L1457" t="s">
        <v>843</v>
      </c>
      <c r="M1457" t="s">
        <v>829</v>
      </c>
      <c r="N1457" t="s">
        <v>829</v>
      </c>
      <c r="O1457" t="s">
        <v>829</v>
      </c>
      <c r="P1457" t="s">
        <v>829</v>
      </c>
      <c r="Q1457" t="s">
        <v>829</v>
      </c>
      <c r="R1457" t="s">
        <v>829</v>
      </c>
      <c r="S1457">
        <v>133618</v>
      </c>
      <c r="T1457">
        <v>42845</v>
      </c>
      <c r="U1457">
        <v>90773</v>
      </c>
      <c r="V1457">
        <v>1</v>
      </c>
    </row>
    <row r="1458" spans="1:22" x14ac:dyDescent="0.3">
      <c r="A1458">
        <v>202324</v>
      </c>
      <c r="B1458" t="s">
        <v>820</v>
      </c>
      <c r="C1458" t="s">
        <v>821</v>
      </c>
      <c r="D1458" t="s">
        <v>822</v>
      </c>
      <c r="E1458" t="s">
        <v>823</v>
      </c>
      <c r="F1458" t="s">
        <v>852</v>
      </c>
      <c r="G1458" t="s">
        <v>853</v>
      </c>
      <c r="H1458" t="s">
        <v>886</v>
      </c>
      <c r="I1458">
        <v>801</v>
      </c>
      <c r="J1458" t="s">
        <v>887</v>
      </c>
      <c r="K1458" t="s">
        <v>842</v>
      </c>
      <c r="L1458" t="s">
        <v>843</v>
      </c>
      <c r="M1458" t="s">
        <v>829</v>
      </c>
      <c r="N1458" t="s">
        <v>829</v>
      </c>
      <c r="O1458" t="s">
        <v>829</v>
      </c>
      <c r="P1458" t="s">
        <v>829</v>
      </c>
      <c r="Q1458" t="s">
        <v>829</v>
      </c>
      <c r="R1458" t="s">
        <v>829</v>
      </c>
      <c r="S1458">
        <v>458234</v>
      </c>
      <c r="T1458">
        <v>236279</v>
      </c>
      <c r="U1458">
        <v>221955</v>
      </c>
      <c r="V1458">
        <v>3</v>
      </c>
    </row>
    <row r="1459" spans="1:22" x14ac:dyDescent="0.3">
      <c r="A1459">
        <v>202122</v>
      </c>
      <c r="B1459" t="s">
        <v>820</v>
      </c>
      <c r="C1459" t="s">
        <v>821</v>
      </c>
      <c r="D1459" t="s">
        <v>822</v>
      </c>
      <c r="E1459" t="s">
        <v>823</v>
      </c>
      <c r="F1459" t="s">
        <v>852</v>
      </c>
      <c r="G1459" t="s">
        <v>853</v>
      </c>
      <c r="H1459" t="s">
        <v>886</v>
      </c>
      <c r="I1459">
        <v>801</v>
      </c>
      <c r="J1459" t="s">
        <v>887</v>
      </c>
      <c r="K1459" t="s">
        <v>842</v>
      </c>
      <c r="L1459" t="s">
        <v>249</v>
      </c>
      <c r="M1459">
        <v>0</v>
      </c>
      <c r="N1459">
        <v>418928</v>
      </c>
      <c r="O1459">
        <v>465616</v>
      </c>
      <c r="P1459">
        <v>7376302</v>
      </c>
      <c r="Q1459">
        <v>27129</v>
      </c>
      <c r="R1459" t="s">
        <v>829</v>
      </c>
      <c r="S1459">
        <v>8287975</v>
      </c>
      <c r="T1459">
        <v>38007</v>
      </c>
      <c r="U1459">
        <v>8249968</v>
      </c>
      <c r="V1459">
        <v>125</v>
      </c>
    </row>
    <row r="1460" spans="1:22" x14ac:dyDescent="0.3">
      <c r="A1460">
        <v>202223</v>
      </c>
      <c r="B1460" t="s">
        <v>820</v>
      </c>
      <c r="C1460" t="s">
        <v>821</v>
      </c>
      <c r="D1460" t="s">
        <v>822</v>
      </c>
      <c r="E1460" t="s">
        <v>823</v>
      </c>
      <c r="F1460" t="s">
        <v>852</v>
      </c>
      <c r="G1460" t="s">
        <v>853</v>
      </c>
      <c r="H1460" t="s">
        <v>886</v>
      </c>
      <c r="I1460">
        <v>801</v>
      </c>
      <c r="J1460" t="s">
        <v>887</v>
      </c>
      <c r="K1460" t="s">
        <v>842</v>
      </c>
      <c r="L1460" t="s">
        <v>249</v>
      </c>
      <c r="M1460">
        <v>0</v>
      </c>
      <c r="N1460">
        <v>570790</v>
      </c>
      <c r="O1460">
        <v>634402</v>
      </c>
      <c r="P1460">
        <v>8987929</v>
      </c>
      <c r="Q1460">
        <v>36964</v>
      </c>
      <c r="R1460" t="s">
        <v>829</v>
      </c>
      <c r="S1460">
        <v>10230085</v>
      </c>
      <c r="T1460">
        <v>59222</v>
      </c>
      <c r="U1460">
        <v>10170863</v>
      </c>
      <c r="V1460">
        <v>153</v>
      </c>
    </row>
    <row r="1461" spans="1:22" x14ac:dyDescent="0.3">
      <c r="A1461">
        <v>202324</v>
      </c>
      <c r="B1461" t="s">
        <v>820</v>
      </c>
      <c r="C1461" t="s">
        <v>821</v>
      </c>
      <c r="D1461" t="s">
        <v>822</v>
      </c>
      <c r="E1461" t="s">
        <v>823</v>
      </c>
      <c r="F1461" t="s">
        <v>852</v>
      </c>
      <c r="G1461" t="s">
        <v>853</v>
      </c>
      <c r="H1461" t="s">
        <v>886</v>
      </c>
      <c r="I1461">
        <v>801</v>
      </c>
      <c r="J1461" t="s">
        <v>887</v>
      </c>
      <c r="K1461" t="s">
        <v>842</v>
      </c>
      <c r="L1461" t="s">
        <v>249</v>
      </c>
      <c r="M1461">
        <v>0</v>
      </c>
      <c r="N1461">
        <v>840242</v>
      </c>
      <c r="O1461">
        <v>933883</v>
      </c>
      <c r="P1461">
        <v>12330146</v>
      </c>
      <c r="Q1461">
        <v>54413</v>
      </c>
      <c r="R1461" t="s">
        <v>829</v>
      </c>
      <c r="S1461">
        <v>14158684</v>
      </c>
      <c r="T1461">
        <v>58790</v>
      </c>
      <c r="U1461">
        <v>14099894</v>
      </c>
      <c r="V1461">
        <v>211</v>
      </c>
    </row>
    <row r="1462" spans="1:22" x14ac:dyDescent="0.3">
      <c r="A1462">
        <v>202122</v>
      </c>
      <c r="B1462" t="s">
        <v>820</v>
      </c>
      <c r="C1462" t="s">
        <v>821</v>
      </c>
      <c r="D1462" t="s">
        <v>822</v>
      </c>
      <c r="E1462" t="s">
        <v>823</v>
      </c>
      <c r="F1462" t="s">
        <v>852</v>
      </c>
      <c r="G1462" t="s">
        <v>853</v>
      </c>
      <c r="H1462" t="s">
        <v>886</v>
      </c>
      <c r="I1462">
        <v>801</v>
      </c>
      <c r="J1462" t="s">
        <v>887</v>
      </c>
      <c r="K1462" t="s">
        <v>842</v>
      </c>
      <c r="L1462" t="s">
        <v>844</v>
      </c>
      <c r="M1462">
        <v>0</v>
      </c>
      <c r="N1462">
        <v>422322</v>
      </c>
      <c r="O1462">
        <v>517036</v>
      </c>
      <c r="P1462">
        <v>0</v>
      </c>
      <c r="Q1462">
        <v>0</v>
      </c>
      <c r="R1462" t="s">
        <v>829</v>
      </c>
      <c r="S1462">
        <v>939358</v>
      </c>
      <c r="T1462">
        <v>4915</v>
      </c>
      <c r="U1462">
        <v>934443</v>
      </c>
      <c r="V1462">
        <v>14</v>
      </c>
    </row>
    <row r="1463" spans="1:22" x14ac:dyDescent="0.3">
      <c r="A1463">
        <v>202223</v>
      </c>
      <c r="B1463" t="s">
        <v>820</v>
      </c>
      <c r="C1463" t="s">
        <v>821</v>
      </c>
      <c r="D1463" t="s">
        <v>822</v>
      </c>
      <c r="E1463" t="s">
        <v>823</v>
      </c>
      <c r="F1463" t="s">
        <v>852</v>
      </c>
      <c r="G1463" t="s">
        <v>853</v>
      </c>
      <c r="H1463" t="s">
        <v>886</v>
      </c>
      <c r="I1463">
        <v>801</v>
      </c>
      <c r="J1463" t="s">
        <v>887</v>
      </c>
      <c r="K1463" t="s">
        <v>842</v>
      </c>
      <c r="L1463" t="s">
        <v>844</v>
      </c>
      <c r="M1463">
        <v>0</v>
      </c>
      <c r="N1463">
        <v>508592</v>
      </c>
      <c r="O1463">
        <v>662676</v>
      </c>
      <c r="P1463">
        <v>0</v>
      </c>
      <c r="Q1463">
        <v>0</v>
      </c>
      <c r="R1463" t="s">
        <v>829</v>
      </c>
      <c r="S1463">
        <v>1171268</v>
      </c>
      <c r="T1463">
        <v>7545</v>
      </c>
      <c r="U1463">
        <v>1163723</v>
      </c>
      <c r="V1463">
        <v>18</v>
      </c>
    </row>
    <row r="1464" spans="1:22" x14ac:dyDescent="0.3">
      <c r="A1464">
        <v>202324</v>
      </c>
      <c r="B1464" t="s">
        <v>820</v>
      </c>
      <c r="C1464" t="s">
        <v>821</v>
      </c>
      <c r="D1464" t="s">
        <v>822</v>
      </c>
      <c r="E1464" t="s">
        <v>823</v>
      </c>
      <c r="F1464" t="s">
        <v>852</v>
      </c>
      <c r="G1464" t="s">
        <v>853</v>
      </c>
      <c r="H1464" t="s">
        <v>886</v>
      </c>
      <c r="I1464">
        <v>801</v>
      </c>
      <c r="J1464" t="s">
        <v>887</v>
      </c>
      <c r="K1464" t="s">
        <v>842</v>
      </c>
      <c r="L1464" t="s">
        <v>844</v>
      </c>
      <c r="M1464">
        <v>0</v>
      </c>
      <c r="N1464">
        <v>641789</v>
      </c>
      <c r="O1464">
        <v>909014</v>
      </c>
      <c r="P1464">
        <v>0</v>
      </c>
      <c r="Q1464">
        <v>0</v>
      </c>
      <c r="R1464" t="s">
        <v>829</v>
      </c>
      <c r="S1464">
        <v>1550803</v>
      </c>
      <c r="T1464">
        <v>7437</v>
      </c>
      <c r="U1464">
        <v>1543366</v>
      </c>
      <c r="V1464">
        <v>23</v>
      </c>
    </row>
    <row r="1465" spans="1:22" x14ac:dyDescent="0.3">
      <c r="A1465">
        <v>202122</v>
      </c>
      <c r="B1465" t="s">
        <v>820</v>
      </c>
      <c r="C1465" t="s">
        <v>821</v>
      </c>
      <c r="D1465" t="s">
        <v>822</v>
      </c>
      <c r="E1465" t="s">
        <v>823</v>
      </c>
      <c r="F1465" t="s">
        <v>852</v>
      </c>
      <c r="G1465" t="s">
        <v>853</v>
      </c>
      <c r="H1465" t="s">
        <v>886</v>
      </c>
      <c r="I1465">
        <v>801</v>
      </c>
      <c r="J1465" t="s">
        <v>887</v>
      </c>
      <c r="K1465" t="s">
        <v>842</v>
      </c>
      <c r="L1465" t="s">
        <v>251</v>
      </c>
      <c r="M1465" t="s">
        <v>829</v>
      </c>
      <c r="N1465" t="s">
        <v>829</v>
      </c>
      <c r="O1465">
        <v>0</v>
      </c>
      <c r="P1465">
        <v>0</v>
      </c>
      <c r="Q1465">
        <v>0</v>
      </c>
      <c r="R1465">
        <v>51772</v>
      </c>
      <c r="S1465">
        <v>51772</v>
      </c>
      <c r="T1465">
        <v>366</v>
      </c>
      <c r="U1465">
        <v>51406</v>
      </c>
      <c r="V1465">
        <v>1</v>
      </c>
    </row>
    <row r="1466" spans="1:22" x14ac:dyDescent="0.3">
      <c r="A1466">
        <v>202223</v>
      </c>
      <c r="B1466" t="s">
        <v>820</v>
      </c>
      <c r="C1466" t="s">
        <v>821</v>
      </c>
      <c r="D1466" t="s">
        <v>822</v>
      </c>
      <c r="E1466" t="s">
        <v>823</v>
      </c>
      <c r="F1466" t="s">
        <v>852</v>
      </c>
      <c r="G1466" t="s">
        <v>853</v>
      </c>
      <c r="H1466" t="s">
        <v>886</v>
      </c>
      <c r="I1466">
        <v>801</v>
      </c>
      <c r="J1466" t="s">
        <v>887</v>
      </c>
      <c r="K1466" t="s">
        <v>842</v>
      </c>
      <c r="L1466" t="s">
        <v>251</v>
      </c>
      <c r="M1466" t="s">
        <v>829</v>
      </c>
      <c r="N1466" t="s">
        <v>829</v>
      </c>
      <c r="O1466">
        <v>0</v>
      </c>
      <c r="P1466">
        <v>0</v>
      </c>
      <c r="Q1466">
        <v>0</v>
      </c>
      <c r="R1466">
        <v>69258</v>
      </c>
      <c r="S1466">
        <v>69258</v>
      </c>
      <c r="T1466">
        <v>572</v>
      </c>
      <c r="U1466">
        <v>68686</v>
      </c>
      <c r="V1466">
        <v>1</v>
      </c>
    </row>
    <row r="1467" spans="1:22" x14ac:dyDescent="0.3">
      <c r="A1467">
        <v>202324</v>
      </c>
      <c r="B1467" t="s">
        <v>820</v>
      </c>
      <c r="C1467" t="s">
        <v>821</v>
      </c>
      <c r="D1467" t="s">
        <v>822</v>
      </c>
      <c r="E1467" t="s">
        <v>823</v>
      </c>
      <c r="F1467" t="s">
        <v>852</v>
      </c>
      <c r="G1467" t="s">
        <v>853</v>
      </c>
      <c r="H1467" t="s">
        <v>886</v>
      </c>
      <c r="I1467">
        <v>801</v>
      </c>
      <c r="J1467" t="s">
        <v>887</v>
      </c>
      <c r="K1467" t="s">
        <v>842</v>
      </c>
      <c r="L1467" t="s">
        <v>251</v>
      </c>
      <c r="M1467" t="s">
        <v>829</v>
      </c>
      <c r="N1467" t="s">
        <v>829</v>
      </c>
      <c r="O1467">
        <v>0</v>
      </c>
      <c r="P1467">
        <v>0</v>
      </c>
      <c r="Q1467">
        <v>0</v>
      </c>
      <c r="R1467">
        <v>99747</v>
      </c>
      <c r="S1467">
        <v>99747</v>
      </c>
      <c r="T1467">
        <v>568</v>
      </c>
      <c r="U1467">
        <v>99179</v>
      </c>
      <c r="V1467">
        <v>1</v>
      </c>
    </row>
    <row r="1468" spans="1:22" x14ac:dyDescent="0.3">
      <c r="A1468">
        <v>202122</v>
      </c>
      <c r="B1468" t="s">
        <v>820</v>
      </c>
      <c r="C1468" t="s">
        <v>821</v>
      </c>
      <c r="D1468" t="s">
        <v>822</v>
      </c>
      <c r="E1468" t="s">
        <v>823</v>
      </c>
      <c r="F1468" t="s">
        <v>852</v>
      </c>
      <c r="G1468" t="s">
        <v>853</v>
      </c>
      <c r="H1468" t="s">
        <v>886</v>
      </c>
      <c r="I1468">
        <v>801</v>
      </c>
      <c r="J1468" t="s">
        <v>887</v>
      </c>
      <c r="K1468" t="s">
        <v>842</v>
      </c>
      <c r="L1468" t="s">
        <v>253</v>
      </c>
      <c r="M1468" t="s">
        <v>829</v>
      </c>
      <c r="N1468" t="s">
        <v>829</v>
      </c>
      <c r="O1468">
        <v>0</v>
      </c>
      <c r="P1468">
        <v>0</v>
      </c>
      <c r="Q1468">
        <v>0</v>
      </c>
      <c r="R1468">
        <v>6908</v>
      </c>
      <c r="S1468">
        <v>6908</v>
      </c>
      <c r="T1468">
        <v>56</v>
      </c>
      <c r="U1468">
        <v>6852</v>
      </c>
      <c r="V1468">
        <v>0</v>
      </c>
    </row>
    <row r="1469" spans="1:22" x14ac:dyDescent="0.3">
      <c r="A1469">
        <v>202223</v>
      </c>
      <c r="B1469" t="s">
        <v>820</v>
      </c>
      <c r="C1469" t="s">
        <v>821</v>
      </c>
      <c r="D1469" t="s">
        <v>822</v>
      </c>
      <c r="E1469" t="s">
        <v>823</v>
      </c>
      <c r="F1469" t="s">
        <v>852</v>
      </c>
      <c r="G1469" t="s">
        <v>853</v>
      </c>
      <c r="H1469" t="s">
        <v>886</v>
      </c>
      <c r="I1469">
        <v>801</v>
      </c>
      <c r="J1469" t="s">
        <v>887</v>
      </c>
      <c r="K1469" t="s">
        <v>842</v>
      </c>
      <c r="L1469" t="s">
        <v>253</v>
      </c>
      <c r="M1469" t="s">
        <v>829</v>
      </c>
      <c r="N1469" t="s">
        <v>829</v>
      </c>
      <c r="O1469">
        <v>0</v>
      </c>
      <c r="P1469">
        <v>0</v>
      </c>
      <c r="Q1469">
        <v>0</v>
      </c>
      <c r="R1469">
        <v>9416</v>
      </c>
      <c r="S1469">
        <v>9416</v>
      </c>
      <c r="T1469">
        <v>87</v>
      </c>
      <c r="U1469">
        <v>9329</v>
      </c>
      <c r="V1469">
        <v>0</v>
      </c>
    </row>
    <row r="1470" spans="1:22" x14ac:dyDescent="0.3">
      <c r="A1470">
        <v>202324</v>
      </c>
      <c r="B1470" t="s">
        <v>820</v>
      </c>
      <c r="C1470" t="s">
        <v>821</v>
      </c>
      <c r="D1470" t="s">
        <v>822</v>
      </c>
      <c r="E1470" t="s">
        <v>823</v>
      </c>
      <c r="F1470" t="s">
        <v>852</v>
      </c>
      <c r="G1470" t="s">
        <v>853</v>
      </c>
      <c r="H1470" t="s">
        <v>886</v>
      </c>
      <c r="I1470">
        <v>801</v>
      </c>
      <c r="J1470" t="s">
        <v>887</v>
      </c>
      <c r="K1470" t="s">
        <v>842</v>
      </c>
      <c r="L1470" t="s">
        <v>253</v>
      </c>
      <c r="M1470" t="s">
        <v>829</v>
      </c>
      <c r="N1470" t="s">
        <v>829</v>
      </c>
      <c r="O1470">
        <v>0</v>
      </c>
      <c r="P1470">
        <v>0</v>
      </c>
      <c r="Q1470">
        <v>0</v>
      </c>
      <c r="R1470">
        <v>13887</v>
      </c>
      <c r="S1470">
        <v>13887</v>
      </c>
      <c r="T1470">
        <v>87</v>
      </c>
      <c r="U1470">
        <v>13800</v>
      </c>
      <c r="V1470">
        <v>0</v>
      </c>
    </row>
    <row r="1471" spans="1:22" x14ac:dyDescent="0.3">
      <c r="A1471">
        <v>202122</v>
      </c>
      <c r="B1471" t="s">
        <v>820</v>
      </c>
      <c r="C1471" t="s">
        <v>821</v>
      </c>
      <c r="D1471" t="s">
        <v>822</v>
      </c>
      <c r="E1471" t="s">
        <v>823</v>
      </c>
      <c r="F1471" t="s">
        <v>852</v>
      </c>
      <c r="G1471" t="s">
        <v>853</v>
      </c>
      <c r="H1471" t="s">
        <v>886</v>
      </c>
      <c r="I1471">
        <v>801</v>
      </c>
      <c r="J1471" t="s">
        <v>887</v>
      </c>
      <c r="K1471" t="s">
        <v>842</v>
      </c>
      <c r="L1471" t="s">
        <v>845</v>
      </c>
      <c r="M1471" t="s">
        <v>829</v>
      </c>
      <c r="N1471" t="s">
        <v>829</v>
      </c>
      <c r="O1471">
        <v>0</v>
      </c>
      <c r="P1471">
        <v>0</v>
      </c>
      <c r="Q1471">
        <v>0</v>
      </c>
      <c r="R1471">
        <v>124805</v>
      </c>
      <c r="S1471">
        <v>124805</v>
      </c>
      <c r="T1471">
        <v>813</v>
      </c>
      <c r="U1471">
        <v>123992</v>
      </c>
      <c r="V1471">
        <v>2</v>
      </c>
    </row>
    <row r="1472" spans="1:22" x14ac:dyDescent="0.3">
      <c r="A1472">
        <v>202223</v>
      </c>
      <c r="B1472" t="s">
        <v>820</v>
      </c>
      <c r="C1472" t="s">
        <v>821</v>
      </c>
      <c r="D1472" t="s">
        <v>822</v>
      </c>
      <c r="E1472" t="s">
        <v>823</v>
      </c>
      <c r="F1472" t="s">
        <v>852</v>
      </c>
      <c r="G1472" t="s">
        <v>853</v>
      </c>
      <c r="H1472" t="s">
        <v>886</v>
      </c>
      <c r="I1472">
        <v>801</v>
      </c>
      <c r="J1472" t="s">
        <v>887</v>
      </c>
      <c r="K1472" t="s">
        <v>842</v>
      </c>
      <c r="L1472" t="s">
        <v>845</v>
      </c>
      <c r="M1472" t="s">
        <v>829</v>
      </c>
      <c r="N1472" t="s">
        <v>829</v>
      </c>
      <c r="O1472">
        <v>0</v>
      </c>
      <c r="P1472">
        <v>0</v>
      </c>
      <c r="Q1472">
        <v>0</v>
      </c>
      <c r="R1472">
        <v>162557</v>
      </c>
      <c r="S1472">
        <v>162557</v>
      </c>
      <c r="T1472">
        <v>1261</v>
      </c>
      <c r="U1472">
        <v>161296</v>
      </c>
      <c r="V1472">
        <v>2</v>
      </c>
    </row>
    <row r="1473" spans="1:22" x14ac:dyDescent="0.3">
      <c r="A1473">
        <v>202324</v>
      </c>
      <c r="B1473" t="s">
        <v>820</v>
      </c>
      <c r="C1473" t="s">
        <v>821</v>
      </c>
      <c r="D1473" t="s">
        <v>822</v>
      </c>
      <c r="E1473" t="s">
        <v>823</v>
      </c>
      <c r="F1473" t="s">
        <v>852</v>
      </c>
      <c r="G1473" t="s">
        <v>853</v>
      </c>
      <c r="H1473" t="s">
        <v>886</v>
      </c>
      <c r="I1473">
        <v>801</v>
      </c>
      <c r="J1473" t="s">
        <v>887</v>
      </c>
      <c r="K1473" t="s">
        <v>842</v>
      </c>
      <c r="L1473" t="s">
        <v>845</v>
      </c>
      <c r="M1473" t="s">
        <v>829</v>
      </c>
      <c r="N1473" t="s">
        <v>829</v>
      </c>
      <c r="O1473">
        <v>0</v>
      </c>
      <c r="P1473">
        <v>0</v>
      </c>
      <c r="Q1473">
        <v>0</v>
      </c>
      <c r="R1473">
        <v>227361</v>
      </c>
      <c r="S1473">
        <v>227361</v>
      </c>
      <c r="T1473">
        <v>1249</v>
      </c>
      <c r="U1473">
        <v>226111</v>
      </c>
      <c r="V1473">
        <v>3</v>
      </c>
    </row>
    <row r="1474" spans="1:22" x14ac:dyDescent="0.3">
      <c r="A1474">
        <v>202122</v>
      </c>
      <c r="B1474" t="s">
        <v>820</v>
      </c>
      <c r="C1474" t="s">
        <v>821</v>
      </c>
      <c r="D1474" t="s">
        <v>822</v>
      </c>
      <c r="E1474" t="s">
        <v>823</v>
      </c>
      <c r="F1474" t="s">
        <v>824</v>
      </c>
      <c r="G1474" t="s">
        <v>825</v>
      </c>
      <c r="H1474" t="s">
        <v>888</v>
      </c>
      <c r="I1474">
        <v>305</v>
      </c>
      <c r="J1474" t="s">
        <v>889</v>
      </c>
      <c r="K1474" t="s">
        <v>828</v>
      </c>
      <c r="L1474" t="s">
        <v>336</v>
      </c>
      <c r="M1474">
        <v>0</v>
      </c>
      <c r="N1474">
        <v>120000</v>
      </c>
      <c r="O1474">
        <v>0</v>
      </c>
      <c r="P1474">
        <v>4547816</v>
      </c>
      <c r="Q1474">
        <v>0</v>
      </c>
      <c r="R1474" t="s">
        <v>829</v>
      </c>
      <c r="S1474">
        <v>4667816</v>
      </c>
      <c r="T1474" t="s">
        <v>829</v>
      </c>
      <c r="U1474">
        <v>4667816</v>
      </c>
      <c r="V1474">
        <v>1517</v>
      </c>
    </row>
    <row r="1475" spans="1:22" x14ac:dyDescent="0.3">
      <c r="A1475">
        <v>202223</v>
      </c>
      <c r="B1475" t="s">
        <v>820</v>
      </c>
      <c r="C1475" t="s">
        <v>821</v>
      </c>
      <c r="D1475" t="s">
        <v>822</v>
      </c>
      <c r="E1475" t="s">
        <v>823</v>
      </c>
      <c r="F1475" t="s">
        <v>824</v>
      </c>
      <c r="G1475" t="s">
        <v>825</v>
      </c>
      <c r="H1475" t="s">
        <v>888</v>
      </c>
      <c r="I1475">
        <v>305</v>
      </c>
      <c r="J1475" t="s">
        <v>889</v>
      </c>
      <c r="K1475" t="s">
        <v>828</v>
      </c>
      <c r="L1475" t="s">
        <v>336</v>
      </c>
      <c r="M1475">
        <v>0</v>
      </c>
      <c r="N1475">
        <v>251666</v>
      </c>
      <c r="O1475">
        <v>0</v>
      </c>
      <c r="P1475">
        <v>4496462</v>
      </c>
      <c r="Q1475">
        <v>0</v>
      </c>
      <c r="R1475" t="s">
        <v>829</v>
      </c>
      <c r="S1475">
        <v>4748128</v>
      </c>
      <c r="T1475" t="s">
        <v>829</v>
      </c>
      <c r="U1475">
        <v>4748128</v>
      </c>
      <c r="V1475">
        <v>1503</v>
      </c>
    </row>
    <row r="1476" spans="1:22" x14ac:dyDescent="0.3">
      <c r="A1476">
        <v>202324</v>
      </c>
      <c r="B1476" t="s">
        <v>820</v>
      </c>
      <c r="C1476" t="s">
        <v>821</v>
      </c>
      <c r="D1476" t="s">
        <v>822</v>
      </c>
      <c r="E1476" t="s">
        <v>823</v>
      </c>
      <c r="F1476" t="s">
        <v>824</v>
      </c>
      <c r="G1476" t="s">
        <v>825</v>
      </c>
      <c r="H1476" t="s">
        <v>888</v>
      </c>
      <c r="I1476">
        <v>305</v>
      </c>
      <c r="J1476" t="s">
        <v>889</v>
      </c>
      <c r="K1476" t="s">
        <v>828</v>
      </c>
      <c r="L1476" t="s">
        <v>336</v>
      </c>
      <c r="M1476">
        <v>0</v>
      </c>
      <c r="N1476">
        <v>189388</v>
      </c>
      <c r="O1476">
        <v>0</v>
      </c>
      <c r="P1476">
        <v>4150612</v>
      </c>
      <c r="Q1476">
        <v>0</v>
      </c>
      <c r="R1476" t="s">
        <v>829</v>
      </c>
      <c r="S1476">
        <v>4340000</v>
      </c>
      <c r="T1476" t="s">
        <v>829</v>
      </c>
      <c r="U1476">
        <v>4340000</v>
      </c>
      <c r="V1476">
        <v>1366</v>
      </c>
    </row>
    <row r="1477" spans="1:22" x14ac:dyDescent="0.3">
      <c r="A1477">
        <v>202122</v>
      </c>
      <c r="B1477" t="s">
        <v>820</v>
      </c>
      <c r="C1477" t="s">
        <v>821</v>
      </c>
      <c r="D1477" t="s">
        <v>822</v>
      </c>
      <c r="E1477" t="s">
        <v>823</v>
      </c>
      <c r="F1477" t="s">
        <v>824</v>
      </c>
      <c r="G1477" t="s">
        <v>825</v>
      </c>
      <c r="H1477" t="s">
        <v>888</v>
      </c>
      <c r="I1477">
        <v>305</v>
      </c>
      <c r="J1477" t="s">
        <v>889</v>
      </c>
      <c r="K1477" t="s">
        <v>828</v>
      </c>
      <c r="L1477" t="s">
        <v>235</v>
      </c>
      <c r="M1477" t="s">
        <v>829</v>
      </c>
      <c r="N1477">
        <v>0</v>
      </c>
      <c r="O1477">
        <v>0</v>
      </c>
      <c r="P1477" t="s">
        <v>829</v>
      </c>
      <c r="Q1477" t="s">
        <v>829</v>
      </c>
      <c r="R1477" t="s">
        <v>829</v>
      </c>
      <c r="S1477">
        <v>0</v>
      </c>
      <c r="T1477">
        <v>0</v>
      </c>
      <c r="U1477">
        <v>0</v>
      </c>
      <c r="V1477">
        <v>0</v>
      </c>
    </row>
    <row r="1478" spans="1:22" x14ac:dyDescent="0.3">
      <c r="A1478">
        <v>202223</v>
      </c>
      <c r="B1478" t="s">
        <v>820</v>
      </c>
      <c r="C1478" t="s">
        <v>821</v>
      </c>
      <c r="D1478" t="s">
        <v>822</v>
      </c>
      <c r="E1478" t="s">
        <v>823</v>
      </c>
      <c r="F1478" t="s">
        <v>824</v>
      </c>
      <c r="G1478" t="s">
        <v>825</v>
      </c>
      <c r="H1478" t="s">
        <v>888</v>
      </c>
      <c r="I1478">
        <v>305</v>
      </c>
      <c r="J1478" t="s">
        <v>889</v>
      </c>
      <c r="K1478" t="s">
        <v>828</v>
      </c>
      <c r="L1478" t="s">
        <v>235</v>
      </c>
      <c r="M1478" t="s">
        <v>829</v>
      </c>
      <c r="N1478">
        <v>0</v>
      </c>
      <c r="O1478">
        <v>0</v>
      </c>
      <c r="P1478" t="s">
        <v>829</v>
      </c>
      <c r="Q1478" t="s">
        <v>829</v>
      </c>
      <c r="R1478" t="s">
        <v>829</v>
      </c>
      <c r="S1478">
        <v>0</v>
      </c>
      <c r="T1478">
        <v>0</v>
      </c>
      <c r="U1478">
        <v>0</v>
      </c>
      <c r="V1478">
        <v>0</v>
      </c>
    </row>
    <row r="1479" spans="1:22" x14ac:dyDescent="0.3">
      <c r="A1479">
        <v>202324</v>
      </c>
      <c r="B1479" t="s">
        <v>820</v>
      </c>
      <c r="C1479" t="s">
        <v>821</v>
      </c>
      <c r="D1479" t="s">
        <v>822</v>
      </c>
      <c r="E1479" t="s">
        <v>823</v>
      </c>
      <c r="F1479" t="s">
        <v>824</v>
      </c>
      <c r="G1479" t="s">
        <v>825</v>
      </c>
      <c r="H1479" t="s">
        <v>888</v>
      </c>
      <c r="I1479">
        <v>305</v>
      </c>
      <c r="J1479" t="s">
        <v>889</v>
      </c>
      <c r="K1479" t="s">
        <v>828</v>
      </c>
      <c r="L1479" t="s">
        <v>235</v>
      </c>
      <c r="M1479" t="s">
        <v>829</v>
      </c>
      <c r="N1479">
        <v>0</v>
      </c>
      <c r="O1479">
        <v>0</v>
      </c>
      <c r="P1479" t="s">
        <v>829</v>
      </c>
      <c r="Q1479" t="s">
        <v>829</v>
      </c>
      <c r="R1479" t="s">
        <v>829</v>
      </c>
      <c r="S1479">
        <v>0</v>
      </c>
      <c r="T1479">
        <v>0</v>
      </c>
      <c r="U1479">
        <v>0</v>
      </c>
      <c r="V1479">
        <v>0</v>
      </c>
    </row>
    <row r="1480" spans="1:22" x14ac:dyDescent="0.3">
      <c r="A1480">
        <v>202122</v>
      </c>
      <c r="B1480" t="s">
        <v>820</v>
      </c>
      <c r="C1480" t="s">
        <v>821</v>
      </c>
      <c r="D1480" t="s">
        <v>822</v>
      </c>
      <c r="E1480" t="s">
        <v>823</v>
      </c>
      <c r="F1480" t="s">
        <v>824</v>
      </c>
      <c r="G1480" t="s">
        <v>825</v>
      </c>
      <c r="H1480" t="s">
        <v>888</v>
      </c>
      <c r="I1480">
        <v>305</v>
      </c>
      <c r="J1480" t="s">
        <v>889</v>
      </c>
      <c r="K1480" t="s">
        <v>828</v>
      </c>
      <c r="L1480" t="s">
        <v>534</v>
      </c>
      <c r="M1480">
        <v>0</v>
      </c>
      <c r="N1480">
        <v>1083516</v>
      </c>
      <c r="O1480">
        <v>758820</v>
      </c>
      <c r="P1480">
        <v>5497786</v>
      </c>
      <c r="Q1480">
        <v>0</v>
      </c>
      <c r="R1480" t="s">
        <v>829</v>
      </c>
      <c r="S1480">
        <v>7340122</v>
      </c>
      <c r="T1480">
        <v>0</v>
      </c>
      <c r="U1480">
        <v>7340122</v>
      </c>
      <c r="V1480">
        <v>89</v>
      </c>
    </row>
    <row r="1481" spans="1:22" x14ac:dyDescent="0.3">
      <c r="A1481">
        <v>202223</v>
      </c>
      <c r="B1481" t="s">
        <v>820</v>
      </c>
      <c r="C1481" t="s">
        <v>821</v>
      </c>
      <c r="D1481" t="s">
        <v>822</v>
      </c>
      <c r="E1481" t="s">
        <v>823</v>
      </c>
      <c r="F1481" t="s">
        <v>824</v>
      </c>
      <c r="G1481" t="s">
        <v>825</v>
      </c>
      <c r="H1481" t="s">
        <v>888</v>
      </c>
      <c r="I1481">
        <v>305</v>
      </c>
      <c r="J1481" t="s">
        <v>889</v>
      </c>
      <c r="K1481" t="s">
        <v>828</v>
      </c>
      <c r="L1481" t="s">
        <v>534</v>
      </c>
      <c r="M1481">
        <v>483561</v>
      </c>
      <c r="N1481">
        <v>639753</v>
      </c>
      <c r="O1481">
        <v>811339</v>
      </c>
      <c r="P1481">
        <v>7624909</v>
      </c>
      <c r="Q1481">
        <v>0</v>
      </c>
      <c r="R1481" t="s">
        <v>829</v>
      </c>
      <c r="S1481">
        <v>9559562</v>
      </c>
      <c r="T1481">
        <v>0</v>
      </c>
      <c r="U1481">
        <v>9559562</v>
      </c>
      <c r="V1481">
        <v>118</v>
      </c>
    </row>
    <row r="1482" spans="1:22" x14ac:dyDescent="0.3">
      <c r="A1482">
        <v>202324</v>
      </c>
      <c r="B1482" t="s">
        <v>820</v>
      </c>
      <c r="C1482" t="s">
        <v>821</v>
      </c>
      <c r="D1482" t="s">
        <v>822</v>
      </c>
      <c r="E1482" t="s">
        <v>823</v>
      </c>
      <c r="F1482" t="s">
        <v>824</v>
      </c>
      <c r="G1482" t="s">
        <v>825</v>
      </c>
      <c r="H1482" t="s">
        <v>888</v>
      </c>
      <c r="I1482">
        <v>305</v>
      </c>
      <c r="J1482" t="s">
        <v>889</v>
      </c>
      <c r="K1482" t="s">
        <v>828</v>
      </c>
      <c r="L1482" t="s">
        <v>534</v>
      </c>
      <c r="M1482">
        <v>233649</v>
      </c>
      <c r="N1482">
        <v>1303097</v>
      </c>
      <c r="O1482">
        <v>815592</v>
      </c>
      <c r="P1482">
        <v>9824184</v>
      </c>
      <c r="Q1482">
        <v>0</v>
      </c>
      <c r="R1482" t="s">
        <v>829</v>
      </c>
      <c r="S1482">
        <v>12176522</v>
      </c>
      <c r="T1482">
        <v>11700</v>
      </c>
      <c r="U1482">
        <v>12164822</v>
      </c>
      <c r="V1482">
        <v>155</v>
      </c>
    </row>
    <row r="1483" spans="1:22" x14ac:dyDescent="0.3">
      <c r="A1483">
        <v>202122</v>
      </c>
      <c r="B1483" t="s">
        <v>820</v>
      </c>
      <c r="C1483" t="s">
        <v>821</v>
      </c>
      <c r="D1483" t="s">
        <v>822</v>
      </c>
      <c r="E1483" t="s">
        <v>823</v>
      </c>
      <c r="F1483" t="s">
        <v>824</v>
      </c>
      <c r="G1483" t="s">
        <v>825</v>
      </c>
      <c r="H1483" t="s">
        <v>888</v>
      </c>
      <c r="I1483">
        <v>305</v>
      </c>
      <c r="J1483" t="s">
        <v>889</v>
      </c>
      <c r="K1483" t="s">
        <v>828</v>
      </c>
      <c r="L1483" t="s">
        <v>603</v>
      </c>
      <c r="M1483" t="s">
        <v>829</v>
      </c>
      <c r="N1483" t="s">
        <v>829</v>
      </c>
      <c r="O1483" t="s">
        <v>829</v>
      </c>
      <c r="P1483">
        <v>0</v>
      </c>
      <c r="Q1483">
        <v>0</v>
      </c>
      <c r="R1483">
        <v>0</v>
      </c>
      <c r="S1483">
        <v>0</v>
      </c>
      <c r="T1483">
        <v>0</v>
      </c>
      <c r="U1483">
        <v>0</v>
      </c>
      <c r="V1483">
        <v>0</v>
      </c>
    </row>
    <row r="1484" spans="1:22" x14ac:dyDescent="0.3">
      <c r="A1484">
        <v>202223</v>
      </c>
      <c r="B1484" t="s">
        <v>820</v>
      </c>
      <c r="C1484" t="s">
        <v>821</v>
      </c>
      <c r="D1484" t="s">
        <v>822</v>
      </c>
      <c r="E1484" t="s">
        <v>823</v>
      </c>
      <c r="F1484" t="s">
        <v>824</v>
      </c>
      <c r="G1484" t="s">
        <v>825</v>
      </c>
      <c r="H1484" t="s">
        <v>888</v>
      </c>
      <c r="I1484">
        <v>305</v>
      </c>
      <c r="J1484" t="s">
        <v>889</v>
      </c>
      <c r="K1484" t="s">
        <v>828</v>
      </c>
      <c r="L1484" t="s">
        <v>603</v>
      </c>
      <c r="M1484" t="s">
        <v>829</v>
      </c>
      <c r="N1484" t="s">
        <v>829</v>
      </c>
      <c r="O1484" t="s">
        <v>829</v>
      </c>
      <c r="P1484">
        <v>0</v>
      </c>
      <c r="Q1484">
        <v>0</v>
      </c>
      <c r="R1484">
        <v>0</v>
      </c>
      <c r="S1484">
        <v>0</v>
      </c>
      <c r="T1484">
        <v>0</v>
      </c>
      <c r="U1484">
        <v>0</v>
      </c>
      <c r="V1484">
        <v>0</v>
      </c>
    </row>
    <row r="1485" spans="1:22" x14ac:dyDescent="0.3">
      <c r="A1485">
        <v>202324</v>
      </c>
      <c r="B1485" t="s">
        <v>820</v>
      </c>
      <c r="C1485" t="s">
        <v>821</v>
      </c>
      <c r="D1485" t="s">
        <v>822</v>
      </c>
      <c r="E1485" t="s">
        <v>823</v>
      </c>
      <c r="F1485" t="s">
        <v>824</v>
      </c>
      <c r="G1485" t="s">
        <v>825</v>
      </c>
      <c r="H1485" t="s">
        <v>888</v>
      </c>
      <c r="I1485">
        <v>305</v>
      </c>
      <c r="J1485" t="s">
        <v>889</v>
      </c>
      <c r="K1485" t="s">
        <v>828</v>
      </c>
      <c r="L1485" t="s">
        <v>603</v>
      </c>
      <c r="M1485" t="s">
        <v>829</v>
      </c>
      <c r="N1485" t="s">
        <v>829</v>
      </c>
      <c r="O1485" t="s">
        <v>829</v>
      </c>
      <c r="P1485">
        <v>0</v>
      </c>
      <c r="Q1485">
        <v>0</v>
      </c>
      <c r="R1485">
        <v>0</v>
      </c>
      <c r="S1485">
        <v>0</v>
      </c>
      <c r="T1485">
        <v>0</v>
      </c>
      <c r="U1485">
        <v>0</v>
      </c>
      <c r="V1485">
        <v>0</v>
      </c>
    </row>
    <row r="1486" spans="1:22" x14ac:dyDescent="0.3">
      <c r="A1486">
        <v>202122</v>
      </c>
      <c r="B1486" t="s">
        <v>820</v>
      </c>
      <c r="C1486" t="s">
        <v>821</v>
      </c>
      <c r="D1486" t="s">
        <v>822</v>
      </c>
      <c r="E1486" t="s">
        <v>823</v>
      </c>
      <c r="F1486" t="s">
        <v>824</v>
      </c>
      <c r="G1486" t="s">
        <v>825</v>
      </c>
      <c r="H1486" t="s">
        <v>888</v>
      </c>
      <c r="I1486">
        <v>305</v>
      </c>
      <c r="J1486" t="s">
        <v>889</v>
      </c>
      <c r="K1486" t="s">
        <v>828</v>
      </c>
      <c r="L1486" t="s">
        <v>606</v>
      </c>
      <c r="M1486">
        <v>0</v>
      </c>
      <c r="N1486">
        <v>0</v>
      </c>
      <c r="O1486">
        <v>0</v>
      </c>
      <c r="P1486">
        <v>222701</v>
      </c>
      <c r="Q1486">
        <v>0</v>
      </c>
      <c r="R1486">
        <v>0</v>
      </c>
      <c r="S1486">
        <v>222701</v>
      </c>
      <c r="T1486">
        <v>0</v>
      </c>
      <c r="U1486">
        <v>222701</v>
      </c>
      <c r="V1486">
        <v>3</v>
      </c>
    </row>
    <row r="1487" spans="1:22" x14ac:dyDescent="0.3">
      <c r="A1487">
        <v>202223</v>
      </c>
      <c r="B1487" t="s">
        <v>820</v>
      </c>
      <c r="C1487" t="s">
        <v>821</v>
      </c>
      <c r="D1487" t="s">
        <v>822</v>
      </c>
      <c r="E1487" t="s">
        <v>823</v>
      </c>
      <c r="F1487" t="s">
        <v>824</v>
      </c>
      <c r="G1487" t="s">
        <v>825</v>
      </c>
      <c r="H1487" t="s">
        <v>888</v>
      </c>
      <c r="I1487">
        <v>305</v>
      </c>
      <c r="J1487" t="s">
        <v>889</v>
      </c>
      <c r="K1487" t="s">
        <v>828</v>
      </c>
      <c r="L1487" t="s">
        <v>606</v>
      </c>
      <c r="M1487">
        <v>0</v>
      </c>
      <c r="N1487">
        <v>0</v>
      </c>
      <c r="O1487">
        <v>0</v>
      </c>
      <c r="P1487">
        <v>294888</v>
      </c>
      <c r="Q1487">
        <v>0</v>
      </c>
      <c r="R1487">
        <v>0</v>
      </c>
      <c r="S1487">
        <v>294888</v>
      </c>
      <c r="T1487">
        <v>0</v>
      </c>
      <c r="U1487">
        <v>294888</v>
      </c>
      <c r="V1487">
        <v>4</v>
      </c>
    </row>
    <row r="1488" spans="1:22" x14ac:dyDescent="0.3">
      <c r="A1488">
        <v>202324</v>
      </c>
      <c r="B1488" t="s">
        <v>820</v>
      </c>
      <c r="C1488" t="s">
        <v>821</v>
      </c>
      <c r="D1488" t="s">
        <v>822</v>
      </c>
      <c r="E1488" t="s">
        <v>823</v>
      </c>
      <c r="F1488" t="s">
        <v>824</v>
      </c>
      <c r="G1488" t="s">
        <v>825</v>
      </c>
      <c r="H1488" t="s">
        <v>888</v>
      </c>
      <c r="I1488">
        <v>305</v>
      </c>
      <c r="J1488" t="s">
        <v>889</v>
      </c>
      <c r="K1488" t="s">
        <v>828</v>
      </c>
      <c r="L1488" t="s">
        <v>606</v>
      </c>
      <c r="M1488">
        <v>0</v>
      </c>
      <c r="N1488">
        <v>0</v>
      </c>
      <c r="O1488">
        <v>0</v>
      </c>
      <c r="P1488">
        <v>311003</v>
      </c>
      <c r="Q1488">
        <v>0</v>
      </c>
      <c r="R1488">
        <v>0</v>
      </c>
      <c r="S1488">
        <v>311003</v>
      </c>
      <c r="T1488">
        <v>0</v>
      </c>
      <c r="U1488">
        <v>311003</v>
      </c>
      <c r="V1488">
        <v>4</v>
      </c>
    </row>
    <row r="1489" spans="1:22" x14ac:dyDescent="0.3">
      <c r="A1489">
        <v>202122</v>
      </c>
      <c r="B1489" t="s">
        <v>820</v>
      </c>
      <c r="C1489" t="s">
        <v>821</v>
      </c>
      <c r="D1489" t="s">
        <v>822</v>
      </c>
      <c r="E1489" t="s">
        <v>823</v>
      </c>
      <c r="F1489" t="s">
        <v>824</v>
      </c>
      <c r="G1489" t="s">
        <v>825</v>
      </c>
      <c r="H1489" t="s">
        <v>888</v>
      </c>
      <c r="I1489">
        <v>305</v>
      </c>
      <c r="J1489" t="s">
        <v>889</v>
      </c>
      <c r="K1489" t="s">
        <v>828</v>
      </c>
      <c r="L1489" t="s">
        <v>609</v>
      </c>
      <c r="M1489" t="s">
        <v>829</v>
      </c>
      <c r="N1489" t="s">
        <v>829</v>
      </c>
      <c r="O1489" t="s">
        <v>829</v>
      </c>
      <c r="P1489" t="s">
        <v>829</v>
      </c>
      <c r="Q1489">
        <v>0</v>
      </c>
      <c r="R1489" t="s">
        <v>829</v>
      </c>
      <c r="S1489">
        <v>0</v>
      </c>
      <c r="T1489">
        <v>0</v>
      </c>
      <c r="U1489">
        <v>0</v>
      </c>
      <c r="V1489">
        <v>0</v>
      </c>
    </row>
    <row r="1490" spans="1:22" x14ac:dyDescent="0.3">
      <c r="A1490">
        <v>202223</v>
      </c>
      <c r="B1490" t="s">
        <v>820</v>
      </c>
      <c r="C1490" t="s">
        <v>821</v>
      </c>
      <c r="D1490" t="s">
        <v>822</v>
      </c>
      <c r="E1490" t="s">
        <v>823</v>
      </c>
      <c r="F1490" t="s">
        <v>824</v>
      </c>
      <c r="G1490" t="s">
        <v>825</v>
      </c>
      <c r="H1490" t="s">
        <v>888</v>
      </c>
      <c r="I1490">
        <v>305</v>
      </c>
      <c r="J1490" t="s">
        <v>889</v>
      </c>
      <c r="K1490" t="s">
        <v>828</v>
      </c>
      <c r="L1490" t="s">
        <v>609</v>
      </c>
      <c r="M1490" t="s">
        <v>829</v>
      </c>
      <c r="N1490" t="s">
        <v>829</v>
      </c>
      <c r="O1490" t="s">
        <v>829</v>
      </c>
      <c r="P1490" t="s">
        <v>829</v>
      </c>
      <c r="Q1490">
        <v>0</v>
      </c>
      <c r="R1490" t="s">
        <v>829</v>
      </c>
      <c r="S1490">
        <v>0</v>
      </c>
      <c r="T1490">
        <v>0</v>
      </c>
      <c r="U1490">
        <v>0</v>
      </c>
      <c r="V1490">
        <v>0</v>
      </c>
    </row>
    <row r="1491" spans="1:22" x14ac:dyDescent="0.3">
      <c r="A1491">
        <v>202122</v>
      </c>
      <c r="B1491" t="s">
        <v>820</v>
      </c>
      <c r="C1491" t="s">
        <v>821</v>
      </c>
      <c r="D1491" t="s">
        <v>822</v>
      </c>
      <c r="E1491" t="s">
        <v>823</v>
      </c>
      <c r="F1491" t="s">
        <v>824</v>
      </c>
      <c r="G1491" t="s">
        <v>825</v>
      </c>
      <c r="H1491" t="s">
        <v>888</v>
      </c>
      <c r="I1491">
        <v>305</v>
      </c>
      <c r="J1491" t="s">
        <v>889</v>
      </c>
      <c r="K1491" t="s">
        <v>828</v>
      </c>
      <c r="L1491" t="s">
        <v>830</v>
      </c>
      <c r="M1491">
        <v>0</v>
      </c>
      <c r="N1491">
        <v>0</v>
      </c>
      <c r="O1491">
        <v>0</v>
      </c>
      <c r="P1491">
        <v>147477</v>
      </c>
      <c r="Q1491">
        <v>0</v>
      </c>
      <c r="R1491">
        <v>0</v>
      </c>
      <c r="S1491">
        <v>147477</v>
      </c>
      <c r="T1491">
        <v>0</v>
      </c>
      <c r="U1491">
        <v>147477</v>
      </c>
      <c r="V1491">
        <v>2</v>
      </c>
    </row>
    <row r="1492" spans="1:22" x14ac:dyDescent="0.3">
      <c r="A1492">
        <v>202223</v>
      </c>
      <c r="B1492" t="s">
        <v>820</v>
      </c>
      <c r="C1492" t="s">
        <v>821</v>
      </c>
      <c r="D1492" t="s">
        <v>822</v>
      </c>
      <c r="E1492" t="s">
        <v>823</v>
      </c>
      <c r="F1492" t="s">
        <v>824</v>
      </c>
      <c r="G1492" t="s">
        <v>825</v>
      </c>
      <c r="H1492" t="s">
        <v>888</v>
      </c>
      <c r="I1492">
        <v>305</v>
      </c>
      <c r="J1492" t="s">
        <v>889</v>
      </c>
      <c r="K1492" t="s">
        <v>828</v>
      </c>
      <c r="L1492" t="s">
        <v>830</v>
      </c>
      <c r="M1492">
        <v>0</v>
      </c>
      <c r="N1492">
        <v>0</v>
      </c>
      <c r="O1492">
        <v>0</v>
      </c>
      <c r="P1492">
        <v>334900</v>
      </c>
      <c r="Q1492">
        <v>0</v>
      </c>
      <c r="R1492">
        <v>0</v>
      </c>
      <c r="S1492">
        <v>334900</v>
      </c>
      <c r="T1492">
        <v>0</v>
      </c>
      <c r="U1492">
        <v>334900</v>
      </c>
      <c r="V1492">
        <v>4</v>
      </c>
    </row>
    <row r="1493" spans="1:22" x14ac:dyDescent="0.3">
      <c r="A1493">
        <v>202324</v>
      </c>
      <c r="B1493" t="s">
        <v>820</v>
      </c>
      <c r="C1493" t="s">
        <v>821</v>
      </c>
      <c r="D1493" t="s">
        <v>822</v>
      </c>
      <c r="E1493" t="s">
        <v>823</v>
      </c>
      <c r="F1493" t="s">
        <v>824</v>
      </c>
      <c r="G1493" t="s">
        <v>825</v>
      </c>
      <c r="H1493" t="s">
        <v>888</v>
      </c>
      <c r="I1493">
        <v>305</v>
      </c>
      <c r="J1493" t="s">
        <v>889</v>
      </c>
      <c r="K1493" t="s">
        <v>828</v>
      </c>
      <c r="L1493" t="s">
        <v>830</v>
      </c>
      <c r="M1493">
        <v>0</v>
      </c>
      <c r="N1493">
        <v>0</v>
      </c>
      <c r="O1493">
        <v>0</v>
      </c>
      <c r="P1493">
        <v>147477</v>
      </c>
      <c r="Q1493">
        <v>0</v>
      </c>
      <c r="R1493">
        <v>0</v>
      </c>
      <c r="S1493">
        <v>147477</v>
      </c>
      <c r="T1493">
        <v>0</v>
      </c>
      <c r="U1493">
        <v>147477</v>
      </c>
      <c r="V1493">
        <v>2</v>
      </c>
    </row>
    <row r="1494" spans="1:22" x14ac:dyDescent="0.3">
      <c r="A1494">
        <v>202122</v>
      </c>
      <c r="B1494" t="s">
        <v>820</v>
      </c>
      <c r="C1494" t="s">
        <v>821</v>
      </c>
      <c r="D1494" t="s">
        <v>822</v>
      </c>
      <c r="E1494" t="s">
        <v>823</v>
      </c>
      <c r="F1494" t="s">
        <v>824</v>
      </c>
      <c r="G1494" t="s">
        <v>825</v>
      </c>
      <c r="H1494" t="s">
        <v>888</v>
      </c>
      <c r="I1494">
        <v>305</v>
      </c>
      <c r="J1494" t="s">
        <v>889</v>
      </c>
      <c r="K1494" t="s">
        <v>828</v>
      </c>
      <c r="L1494" t="s">
        <v>537</v>
      </c>
      <c r="M1494">
        <v>0</v>
      </c>
      <c r="N1494">
        <v>5292769</v>
      </c>
      <c r="O1494">
        <v>2230044</v>
      </c>
      <c r="P1494">
        <v>8177756</v>
      </c>
      <c r="Q1494">
        <v>1458940</v>
      </c>
      <c r="R1494">
        <v>1698189</v>
      </c>
      <c r="S1494">
        <v>18857698</v>
      </c>
      <c r="T1494">
        <v>108957</v>
      </c>
      <c r="U1494">
        <v>18748741</v>
      </c>
      <c r="V1494">
        <v>227</v>
      </c>
    </row>
    <row r="1495" spans="1:22" x14ac:dyDescent="0.3">
      <c r="A1495">
        <v>202223</v>
      </c>
      <c r="B1495" t="s">
        <v>820</v>
      </c>
      <c r="C1495" t="s">
        <v>821</v>
      </c>
      <c r="D1495" t="s">
        <v>822</v>
      </c>
      <c r="E1495" t="s">
        <v>823</v>
      </c>
      <c r="F1495" t="s">
        <v>824</v>
      </c>
      <c r="G1495" t="s">
        <v>825</v>
      </c>
      <c r="H1495" t="s">
        <v>888</v>
      </c>
      <c r="I1495">
        <v>305</v>
      </c>
      <c r="J1495" t="s">
        <v>889</v>
      </c>
      <c r="K1495" t="s">
        <v>828</v>
      </c>
      <c r="L1495" t="s">
        <v>537</v>
      </c>
      <c r="M1495">
        <v>0</v>
      </c>
      <c r="N1495">
        <v>5858641</v>
      </c>
      <c r="O1495">
        <v>2489986</v>
      </c>
      <c r="P1495">
        <v>9604637</v>
      </c>
      <c r="Q1495">
        <v>1067635</v>
      </c>
      <c r="R1495">
        <v>0</v>
      </c>
      <c r="S1495">
        <v>19020898</v>
      </c>
      <c r="T1495">
        <v>394239</v>
      </c>
      <c r="U1495">
        <v>18626659</v>
      </c>
      <c r="V1495">
        <v>229</v>
      </c>
    </row>
    <row r="1496" spans="1:22" x14ac:dyDescent="0.3">
      <c r="A1496">
        <v>202324</v>
      </c>
      <c r="B1496" t="s">
        <v>820</v>
      </c>
      <c r="C1496" t="s">
        <v>821</v>
      </c>
      <c r="D1496" t="s">
        <v>822</v>
      </c>
      <c r="E1496" t="s">
        <v>823</v>
      </c>
      <c r="F1496" t="s">
        <v>824</v>
      </c>
      <c r="G1496" t="s">
        <v>825</v>
      </c>
      <c r="H1496" t="s">
        <v>888</v>
      </c>
      <c r="I1496">
        <v>305</v>
      </c>
      <c r="J1496" t="s">
        <v>889</v>
      </c>
      <c r="K1496" t="s">
        <v>828</v>
      </c>
      <c r="L1496" t="s">
        <v>537</v>
      </c>
      <c r="M1496">
        <v>0</v>
      </c>
      <c r="N1496">
        <v>7039521</v>
      </c>
      <c r="O1496">
        <v>2174981</v>
      </c>
      <c r="P1496">
        <v>7998638</v>
      </c>
      <c r="Q1496">
        <v>1067635</v>
      </c>
      <c r="R1496">
        <v>0</v>
      </c>
      <c r="S1496">
        <v>18280775</v>
      </c>
      <c r="T1496">
        <v>0</v>
      </c>
      <c r="U1496">
        <v>18280775</v>
      </c>
      <c r="V1496">
        <v>233</v>
      </c>
    </row>
    <row r="1497" spans="1:22" x14ac:dyDescent="0.3">
      <c r="A1497">
        <v>202122</v>
      </c>
      <c r="B1497" t="s">
        <v>820</v>
      </c>
      <c r="C1497" t="s">
        <v>821</v>
      </c>
      <c r="D1497" t="s">
        <v>822</v>
      </c>
      <c r="E1497" t="s">
        <v>823</v>
      </c>
      <c r="F1497" t="s">
        <v>824</v>
      </c>
      <c r="G1497" t="s">
        <v>825</v>
      </c>
      <c r="H1497" t="s">
        <v>888</v>
      </c>
      <c r="I1497">
        <v>305</v>
      </c>
      <c r="J1497" t="s">
        <v>889</v>
      </c>
      <c r="K1497" t="s">
        <v>828</v>
      </c>
      <c r="L1497" t="s">
        <v>572</v>
      </c>
      <c r="M1497">
        <v>0</v>
      </c>
      <c r="N1497">
        <v>0</v>
      </c>
      <c r="O1497">
        <v>0</v>
      </c>
      <c r="P1497">
        <v>9060105</v>
      </c>
      <c r="Q1497">
        <v>0</v>
      </c>
      <c r="R1497">
        <v>8145721</v>
      </c>
      <c r="S1497">
        <v>17205826</v>
      </c>
      <c r="T1497">
        <v>0</v>
      </c>
      <c r="U1497">
        <v>17205826</v>
      </c>
      <c r="V1497">
        <v>209</v>
      </c>
    </row>
    <row r="1498" spans="1:22" x14ac:dyDescent="0.3">
      <c r="A1498">
        <v>202223</v>
      </c>
      <c r="B1498" t="s">
        <v>820</v>
      </c>
      <c r="C1498" t="s">
        <v>821</v>
      </c>
      <c r="D1498" t="s">
        <v>822</v>
      </c>
      <c r="E1498" t="s">
        <v>823</v>
      </c>
      <c r="F1498" t="s">
        <v>824</v>
      </c>
      <c r="G1498" t="s">
        <v>825</v>
      </c>
      <c r="H1498" t="s">
        <v>888</v>
      </c>
      <c r="I1498">
        <v>305</v>
      </c>
      <c r="J1498" t="s">
        <v>889</v>
      </c>
      <c r="K1498" t="s">
        <v>828</v>
      </c>
      <c r="L1498" t="s">
        <v>572</v>
      </c>
      <c r="M1498">
        <v>0</v>
      </c>
      <c r="N1498">
        <v>0</v>
      </c>
      <c r="O1498">
        <v>0</v>
      </c>
      <c r="P1498">
        <v>14001893</v>
      </c>
      <c r="Q1498">
        <v>0</v>
      </c>
      <c r="R1498">
        <v>5594999</v>
      </c>
      <c r="S1498">
        <v>19596893</v>
      </c>
      <c r="T1498">
        <v>0</v>
      </c>
      <c r="U1498">
        <v>19596893</v>
      </c>
      <c r="V1498">
        <v>241</v>
      </c>
    </row>
    <row r="1499" spans="1:22" x14ac:dyDescent="0.3">
      <c r="A1499">
        <v>202324</v>
      </c>
      <c r="B1499" t="s">
        <v>820</v>
      </c>
      <c r="C1499" t="s">
        <v>821</v>
      </c>
      <c r="D1499" t="s">
        <v>822</v>
      </c>
      <c r="E1499" t="s">
        <v>823</v>
      </c>
      <c r="F1499" t="s">
        <v>824</v>
      </c>
      <c r="G1499" t="s">
        <v>825</v>
      </c>
      <c r="H1499" t="s">
        <v>888</v>
      </c>
      <c r="I1499">
        <v>305</v>
      </c>
      <c r="J1499" t="s">
        <v>889</v>
      </c>
      <c r="K1499" t="s">
        <v>828</v>
      </c>
      <c r="L1499" t="s">
        <v>572</v>
      </c>
      <c r="M1499">
        <v>0</v>
      </c>
      <c r="N1499">
        <v>0</v>
      </c>
      <c r="O1499">
        <v>0</v>
      </c>
      <c r="P1499">
        <v>18736146</v>
      </c>
      <c r="Q1499">
        <v>0</v>
      </c>
      <c r="R1499">
        <v>6152058</v>
      </c>
      <c r="S1499">
        <v>24888204</v>
      </c>
      <c r="T1499">
        <v>0</v>
      </c>
      <c r="U1499">
        <v>24888204</v>
      </c>
      <c r="V1499">
        <v>317</v>
      </c>
    </row>
    <row r="1500" spans="1:22" x14ac:dyDescent="0.3">
      <c r="A1500">
        <v>202122</v>
      </c>
      <c r="B1500" t="s">
        <v>820</v>
      </c>
      <c r="C1500" t="s">
        <v>821</v>
      </c>
      <c r="D1500" t="s">
        <v>822</v>
      </c>
      <c r="E1500" t="s">
        <v>823</v>
      </c>
      <c r="F1500" t="s">
        <v>824</v>
      </c>
      <c r="G1500" t="s">
        <v>825</v>
      </c>
      <c r="H1500" t="s">
        <v>888</v>
      </c>
      <c r="I1500">
        <v>305</v>
      </c>
      <c r="J1500" t="s">
        <v>889</v>
      </c>
      <c r="K1500" t="s">
        <v>828</v>
      </c>
      <c r="L1500" t="s">
        <v>539</v>
      </c>
      <c r="M1500">
        <v>0</v>
      </c>
      <c r="N1500">
        <v>0</v>
      </c>
      <c r="O1500">
        <v>0</v>
      </c>
      <c r="P1500" t="s">
        <v>829</v>
      </c>
      <c r="Q1500" t="s">
        <v>829</v>
      </c>
      <c r="R1500" t="s">
        <v>829</v>
      </c>
      <c r="S1500">
        <v>0</v>
      </c>
      <c r="T1500">
        <v>0</v>
      </c>
      <c r="U1500">
        <v>0</v>
      </c>
      <c r="V1500">
        <v>0</v>
      </c>
    </row>
    <row r="1501" spans="1:22" x14ac:dyDescent="0.3">
      <c r="A1501">
        <v>202223</v>
      </c>
      <c r="B1501" t="s">
        <v>820</v>
      </c>
      <c r="C1501" t="s">
        <v>821</v>
      </c>
      <c r="D1501" t="s">
        <v>822</v>
      </c>
      <c r="E1501" t="s">
        <v>823</v>
      </c>
      <c r="F1501" t="s">
        <v>824</v>
      </c>
      <c r="G1501" t="s">
        <v>825</v>
      </c>
      <c r="H1501" t="s">
        <v>888</v>
      </c>
      <c r="I1501">
        <v>305</v>
      </c>
      <c r="J1501" t="s">
        <v>889</v>
      </c>
      <c r="K1501" t="s">
        <v>828</v>
      </c>
      <c r="L1501" t="s">
        <v>539</v>
      </c>
      <c r="M1501">
        <v>0</v>
      </c>
      <c r="N1501">
        <v>0</v>
      </c>
      <c r="O1501">
        <v>0</v>
      </c>
      <c r="P1501" t="s">
        <v>829</v>
      </c>
      <c r="Q1501" t="s">
        <v>829</v>
      </c>
      <c r="R1501" t="s">
        <v>829</v>
      </c>
      <c r="S1501">
        <v>0</v>
      </c>
      <c r="T1501">
        <v>0</v>
      </c>
      <c r="U1501">
        <v>0</v>
      </c>
      <c r="V1501">
        <v>0</v>
      </c>
    </row>
    <row r="1502" spans="1:22" x14ac:dyDescent="0.3">
      <c r="A1502">
        <v>202324</v>
      </c>
      <c r="B1502" t="s">
        <v>820</v>
      </c>
      <c r="C1502" t="s">
        <v>821</v>
      </c>
      <c r="D1502" t="s">
        <v>822</v>
      </c>
      <c r="E1502" t="s">
        <v>823</v>
      </c>
      <c r="F1502" t="s">
        <v>824</v>
      </c>
      <c r="G1502" t="s">
        <v>825</v>
      </c>
      <c r="H1502" t="s">
        <v>888</v>
      </c>
      <c r="I1502">
        <v>305</v>
      </c>
      <c r="J1502" t="s">
        <v>889</v>
      </c>
      <c r="K1502" t="s">
        <v>828</v>
      </c>
      <c r="L1502" t="s">
        <v>539</v>
      </c>
      <c r="M1502">
        <v>0</v>
      </c>
      <c r="N1502">
        <v>0</v>
      </c>
      <c r="O1502">
        <v>0</v>
      </c>
      <c r="P1502" t="s">
        <v>829</v>
      </c>
      <c r="Q1502" t="s">
        <v>829</v>
      </c>
      <c r="R1502" t="s">
        <v>829</v>
      </c>
      <c r="S1502">
        <v>0</v>
      </c>
      <c r="T1502">
        <v>0</v>
      </c>
      <c r="U1502">
        <v>0</v>
      </c>
      <c r="V1502">
        <v>0</v>
      </c>
    </row>
    <row r="1503" spans="1:22" x14ac:dyDescent="0.3">
      <c r="A1503">
        <v>202122</v>
      </c>
      <c r="B1503" t="s">
        <v>820</v>
      </c>
      <c r="C1503" t="s">
        <v>821</v>
      </c>
      <c r="D1503" t="s">
        <v>822</v>
      </c>
      <c r="E1503" t="s">
        <v>823</v>
      </c>
      <c r="F1503" t="s">
        <v>824</v>
      </c>
      <c r="G1503" t="s">
        <v>825</v>
      </c>
      <c r="H1503" t="s">
        <v>888</v>
      </c>
      <c r="I1503">
        <v>305</v>
      </c>
      <c r="J1503" t="s">
        <v>889</v>
      </c>
      <c r="K1503" t="s">
        <v>828</v>
      </c>
      <c r="L1503" t="s">
        <v>541</v>
      </c>
      <c r="M1503">
        <v>1665170</v>
      </c>
      <c r="N1503">
        <v>682440</v>
      </c>
      <c r="O1503">
        <v>437110</v>
      </c>
      <c r="P1503">
        <v>391601</v>
      </c>
      <c r="Q1503">
        <v>0</v>
      </c>
      <c r="R1503">
        <v>0</v>
      </c>
      <c r="S1503">
        <v>3176321</v>
      </c>
      <c r="T1503">
        <v>10887</v>
      </c>
      <c r="U1503">
        <v>3165434</v>
      </c>
      <c r="V1503">
        <v>38</v>
      </c>
    </row>
    <row r="1504" spans="1:22" x14ac:dyDescent="0.3">
      <c r="A1504">
        <v>202223</v>
      </c>
      <c r="B1504" t="s">
        <v>820</v>
      </c>
      <c r="C1504" t="s">
        <v>821</v>
      </c>
      <c r="D1504" t="s">
        <v>822</v>
      </c>
      <c r="E1504" t="s">
        <v>823</v>
      </c>
      <c r="F1504" t="s">
        <v>824</v>
      </c>
      <c r="G1504" t="s">
        <v>825</v>
      </c>
      <c r="H1504" t="s">
        <v>888</v>
      </c>
      <c r="I1504">
        <v>305</v>
      </c>
      <c r="J1504" t="s">
        <v>889</v>
      </c>
      <c r="K1504" t="s">
        <v>828</v>
      </c>
      <c r="L1504" t="s">
        <v>541</v>
      </c>
      <c r="M1504">
        <v>1446079</v>
      </c>
      <c r="N1504">
        <v>804009</v>
      </c>
      <c r="O1504">
        <v>515932</v>
      </c>
      <c r="P1504">
        <v>626721</v>
      </c>
      <c r="Q1504">
        <v>0</v>
      </c>
      <c r="R1504">
        <v>0</v>
      </c>
      <c r="S1504">
        <v>3392741</v>
      </c>
      <c r="T1504">
        <v>0</v>
      </c>
      <c r="U1504">
        <v>3392741</v>
      </c>
      <c r="V1504">
        <v>42</v>
      </c>
    </row>
    <row r="1505" spans="1:22" x14ac:dyDescent="0.3">
      <c r="A1505">
        <v>202324</v>
      </c>
      <c r="B1505" t="s">
        <v>820</v>
      </c>
      <c r="C1505" t="s">
        <v>821</v>
      </c>
      <c r="D1505" t="s">
        <v>822</v>
      </c>
      <c r="E1505" t="s">
        <v>823</v>
      </c>
      <c r="F1505" t="s">
        <v>824</v>
      </c>
      <c r="G1505" t="s">
        <v>825</v>
      </c>
      <c r="H1505" t="s">
        <v>888</v>
      </c>
      <c r="I1505">
        <v>305</v>
      </c>
      <c r="J1505" t="s">
        <v>889</v>
      </c>
      <c r="K1505" t="s">
        <v>828</v>
      </c>
      <c r="L1505" t="s">
        <v>541</v>
      </c>
      <c r="M1505">
        <v>1628925</v>
      </c>
      <c r="N1505">
        <v>960555</v>
      </c>
      <c r="O1505">
        <v>670296</v>
      </c>
      <c r="P1505">
        <v>534776</v>
      </c>
      <c r="Q1505">
        <v>0</v>
      </c>
      <c r="R1505">
        <v>0</v>
      </c>
      <c r="S1505">
        <v>3794552</v>
      </c>
      <c r="T1505">
        <v>0</v>
      </c>
      <c r="U1505">
        <v>3794552</v>
      </c>
      <c r="V1505">
        <v>48</v>
      </c>
    </row>
    <row r="1506" spans="1:22" x14ac:dyDescent="0.3">
      <c r="A1506">
        <v>202122</v>
      </c>
      <c r="B1506" t="s">
        <v>820</v>
      </c>
      <c r="C1506" t="s">
        <v>821</v>
      </c>
      <c r="D1506" t="s">
        <v>822</v>
      </c>
      <c r="E1506" t="s">
        <v>823</v>
      </c>
      <c r="F1506" t="s">
        <v>824</v>
      </c>
      <c r="G1506" t="s">
        <v>825</v>
      </c>
      <c r="H1506" t="s">
        <v>888</v>
      </c>
      <c r="I1506">
        <v>305</v>
      </c>
      <c r="J1506" t="s">
        <v>889</v>
      </c>
      <c r="K1506" t="s">
        <v>828</v>
      </c>
      <c r="L1506" t="s">
        <v>831</v>
      </c>
      <c r="M1506" t="s">
        <v>829</v>
      </c>
      <c r="N1506" t="s">
        <v>829</v>
      </c>
      <c r="O1506" t="s">
        <v>829</v>
      </c>
      <c r="P1506">
        <v>0</v>
      </c>
      <c r="Q1506">
        <v>1347864</v>
      </c>
      <c r="R1506" t="s">
        <v>829</v>
      </c>
      <c r="S1506">
        <v>1347864</v>
      </c>
      <c r="T1506">
        <v>5848</v>
      </c>
      <c r="U1506">
        <v>1342016</v>
      </c>
      <c r="V1506">
        <v>16</v>
      </c>
    </row>
    <row r="1507" spans="1:22" x14ac:dyDescent="0.3">
      <c r="A1507">
        <v>202223</v>
      </c>
      <c r="B1507" t="s">
        <v>820</v>
      </c>
      <c r="C1507" t="s">
        <v>821</v>
      </c>
      <c r="D1507" t="s">
        <v>822</v>
      </c>
      <c r="E1507" t="s">
        <v>823</v>
      </c>
      <c r="F1507" t="s">
        <v>824</v>
      </c>
      <c r="G1507" t="s">
        <v>825</v>
      </c>
      <c r="H1507" t="s">
        <v>888</v>
      </c>
      <c r="I1507">
        <v>305</v>
      </c>
      <c r="J1507" t="s">
        <v>889</v>
      </c>
      <c r="K1507" t="s">
        <v>828</v>
      </c>
      <c r="L1507" t="s">
        <v>831</v>
      </c>
      <c r="M1507" t="s">
        <v>829</v>
      </c>
      <c r="N1507" t="s">
        <v>829</v>
      </c>
      <c r="O1507" t="s">
        <v>829</v>
      </c>
      <c r="P1507">
        <v>0</v>
      </c>
      <c r="Q1507">
        <v>1144387</v>
      </c>
      <c r="R1507" t="s">
        <v>829</v>
      </c>
      <c r="S1507">
        <v>1144387</v>
      </c>
      <c r="T1507">
        <v>22443</v>
      </c>
      <c r="U1507">
        <v>1121944</v>
      </c>
      <c r="V1507">
        <v>14</v>
      </c>
    </row>
    <row r="1508" spans="1:22" x14ac:dyDescent="0.3">
      <c r="A1508">
        <v>202324</v>
      </c>
      <c r="B1508" t="s">
        <v>820</v>
      </c>
      <c r="C1508" t="s">
        <v>821</v>
      </c>
      <c r="D1508" t="s">
        <v>822</v>
      </c>
      <c r="E1508" t="s">
        <v>823</v>
      </c>
      <c r="F1508" t="s">
        <v>824</v>
      </c>
      <c r="G1508" t="s">
        <v>825</v>
      </c>
      <c r="H1508" t="s">
        <v>888</v>
      </c>
      <c r="I1508">
        <v>305</v>
      </c>
      <c r="J1508" t="s">
        <v>889</v>
      </c>
      <c r="K1508" t="s">
        <v>828</v>
      </c>
      <c r="L1508" t="s">
        <v>831</v>
      </c>
      <c r="M1508" t="s">
        <v>829</v>
      </c>
      <c r="N1508" t="s">
        <v>829</v>
      </c>
      <c r="O1508" t="s">
        <v>829</v>
      </c>
      <c r="P1508">
        <v>0</v>
      </c>
      <c r="Q1508">
        <v>1191460</v>
      </c>
      <c r="R1508" t="s">
        <v>829</v>
      </c>
      <c r="S1508">
        <v>1191460</v>
      </c>
      <c r="T1508">
        <v>0</v>
      </c>
      <c r="U1508">
        <v>1191460</v>
      </c>
      <c r="V1508">
        <v>15</v>
      </c>
    </row>
    <row r="1509" spans="1:22" x14ac:dyDescent="0.3">
      <c r="A1509">
        <v>202122</v>
      </c>
      <c r="B1509" t="s">
        <v>820</v>
      </c>
      <c r="C1509" t="s">
        <v>821</v>
      </c>
      <c r="D1509" t="s">
        <v>822</v>
      </c>
      <c r="E1509" t="s">
        <v>823</v>
      </c>
      <c r="F1509" t="s">
        <v>824</v>
      </c>
      <c r="G1509" t="s">
        <v>825</v>
      </c>
      <c r="H1509" t="s">
        <v>888</v>
      </c>
      <c r="I1509">
        <v>305</v>
      </c>
      <c r="J1509" t="s">
        <v>889</v>
      </c>
      <c r="K1509" t="s">
        <v>828</v>
      </c>
      <c r="L1509" t="s">
        <v>832</v>
      </c>
      <c r="M1509">
        <v>8449</v>
      </c>
      <c r="N1509">
        <v>76042</v>
      </c>
      <c r="O1509">
        <v>908955</v>
      </c>
      <c r="P1509">
        <v>52858</v>
      </c>
      <c r="Q1509">
        <v>1282718</v>
      </c>
      <c r="R1509">
        <v>0</v>
      </c>
      <c r="S1509">
        <v>2329022</v>
      </c>
      <c r="T1509">
        <v>2000</v>
      </c>
      <c r="U1509">
        <v>2327022</v>
      </c>
      <c r="V1509">
        <v>28</v>
      </c>
    </row>
    <row r="1510" spans="1:22" x14ac:dyDescent="0.3">
      <c r="A1510">
        <v>202223</v>
      </c>
      <c r="B1510" t="s">
        <v>820</v>
      </c>
      <c r="C1510" t="s">
        <v>821</v>
      </c>
      <c r="D1510" t="s">
        <v>822</v>
      </c>
      <c r="E1510" t="s">
        <v>823</v>
      </c>
      <c r="F1510" t="s">
        <v>824</v>
      </c>
      <c r="G1510" t="s">
        <v>825</v>
      </c>
      <c r="H1510" t="s">
        <v>888</v>
      </c>
      <c r="I1510">
        <v>305</v>
      </c>
      <c r="J1510" t="s">
        <v>889</v>
      </c>
      <c r="K1510" t="s">
        <v>828</v>
      </c>
      <c r="L1510" t="s">
        <v>832</v>
      </c>
      <c r="M1510">
        <v>4391</v>
      </c>
      <c r="N1510">
        <v>208704</v>
      </c>
      <c r="O1510">
        <v>197147</v>
      </c>
      <c r="P1510">
        <v>1618548</v>
      </c>
      <c r="Q1510">
        <v>0</v>
      </c>
      <c r="R1510">
        <v>0</v>
      </c>
      <c r="S1510">
        <v>2028789</v>
      </c>
      <c r="T1510">
        <v>7000</v>
      </c>
      <c r="U1510">
        <v>2021789</v>
      </c>
      <c r="V1510">
        <v>25</v>
      </c>
    </row>
    <row r="1511" spans="1:22" x14ac:dyDescent="0.3">
      <c r="A1511">
        <v>202324</v>
      </c>
      <c r="B1511" t="s">
        <v>820</v>
      </c>
      <c r="C1511" t="s">
        <v>821</v>
      </c>
      <c r="D1511" t="s">
        <v>822</v>
      </c>
      <c r="E1511" t="s">
        <v>823</v>
      </c>
      <c r="F1511" t="s">
        <v>824</v>
      </c>
      <c r="G1511" t="s">
        <v>825</v>
      </c>
      <c r="H1511" t="s">
        <v>888</v>
      </c>
      <c r="I1511">
        <v>305</v>
      </c>
      <c r="J1511" t="s">
        <v>889</v>
      </c>
      <c r="K1511" t="s">
        <v>828</v>
      </c>
      <c r="L1511" t="s">
        <v>832</v>
      </c>
      <c r="M1511">
        <v>2526</v>
      </c>
      <c r="N1511">
        <v>86250</v>
      </c>
      <c r="O1511">
        <v>66596</v>
      </c>
      <c r="P1511">
        <v>2776894</v>
      </c>
      <c r="Q1511">
        <v>0</v>
      </c>
      <c r="R1511">
        <v>0</v>
      </c>
      <c r="S1511">
        <v>2932266</v>
      </c>
      <c r="T1511">
        <v>0</v>
      </c>
      <c r="U1511">
        <v>2932266</v>
      </c>
      <c r="V1511">
        <v>37</v>
      </c>
    </row>
    <row r="1512" spans="1:22" x14ac:dyDescent="0.3">
      <c r="A1512">
        <v>202122</v>
      </c>
      <c r="B1512" t="s">
        <v>820</v>
      </c>
      <c r="C1512" t="s">
        <v>821</v>
      </c>
      <c r="D1512" t="s">
        <v>822</v>
      </c>
      <c r="E1512" t="s">
        <v>823</v>
      </c>
      <c r="F1512" t="s">
        <v>824</v>
      </c>
      <c r="G1512" t="s">
        <v>825</v>
      </c>
      <c r="H1512" t="s">
        <v>888</v>
      </c>
      <c r="I1512">
        <v>305</v>
      </c>
      <c r="J1512" t="s">
        <v>889</v>
      </c>
      <c r="K1512" t="s">
        <v>828</v>
      </c>
      <c r="L1512" t="s">
        <v>544</v>
      </c>
      <c r="M1512">
        <v>0</v>
      </c>
      <c r="N1512">
        <v>472641</v>
      </c>
      <c r="O1512">
        <v>333947</v>
      </c>
      <c r="P1512">
        <v>0</v>
      </c>
      <c r="Q1512">
        <v>46000</v>
      </c>
      <c r="R1512">
        <v>0</v>
      </c>
      <c r="S1512">
        <v>852588</v>
      </c>
      <c r="T1512">
        <v>0</v>
      </c>
      <c r="U1512">
        <v>852588</v>
      </c>
      <c r="V1512">
        <v>10</v>
      </c>
    </row>
    <row r="1513" spans="1:22" x14ac:dyDescent="0.3">
      <c r="A1513">
        <v>202223</v>
      </c>
      <c r="B1513" t="s">
        <v>820</v>
      </c>
      <c r="C1513" t="s">
        <v>821</v>
      </c>
      <c r="D1513" t="s">
        <v>822</v>
      </c>
      <c r="E1513" t="s">
        <v>823</v>
      </c>
      <c r="F1513" t="s">
        <v>824</v>
      </c>
      <c r="G1513" t="s">
        <v>825</v>
      </c>
      <c r="H1513" t="s">
        <v>888</v>
      </c>
      <c r="I1513">
        <v>305</v>
      </c>
      <c r="J1513" t="s">
        <v>889</v>
      </c>
      <c r="K1513" t="s">
        <v>828</v>
      </c>
      <c r="L1513" t="s">
        <v>544</v>
      </c>
      <c r="M1513">
        <v>0</v>
      </c>
      <c r="N1513">
        <v>430379</v>
      </c>
      <c r="O1513">
        <v>1361138</v>
      </c>
      <c r="P1513">
        <v>0</v>
      </c>
      <c r="Q1513">
        <v>46000</v>
      </c>
      <c r="R1513">
        <v>0</v>
      </c>
      <c r="S1513">
        <v>1837517</v>
      </c>
      <c r="T1513">
        <v>0</v>
      </c>
      <c r="U1513">
        <v>1837517</v>
      </c>
      <c r="V1513">
        <v>23</v>
      </c>
    </row>
    <row r="1514" spans="1:22" x14ac:dyDescent="0.3">
      <c r="A1514">
        <v>202324</v>
      </c>
      <c r="B1514" t="s">
        <v>820</v>
      </c>
      <c r="C1514" t="s">
        <v>821</v>
      </c>
      <c r="D1514" t="s">
        <v>822</v>
      </c>
      <c r="E1514" t="s">
        <v>823</v>
      </c>
      <c r="F1514" t="s">
        <v>824</v>
      </c>
      <c r="G1514" t="s">
        <v>825</v>
      </c>
      <c r="H1514" t="s">
        <v>888</v>
      </c>
      <c r="I1514">
        <v>305</v>
      </c>
      <c r="J1514" t="s">
        <v>889</v>
      </c>
      <c r="K1514" t="s">
        <v>828</v>
      </c>
      <c r="L1514" t="s">
        <v>544</v>
      </c>
      <c r="M1514">
        <v>0</v>
      </c>
      <c r="N1514">
        <v>436034</v>
      </c>
      <c r="O1514">
        <v>1080368</v>
      </c>
      <c r="P1514">
        <v>0</v>
      </c>
      <c r="Q1514">
        <v>46000</v>
      </c>
      <c r="R1514">
        <v>0</v>
      </c>
      <c r="S1514">
        <v>1562402</v>
      </c>
      <c r="T1514">
        <v>0</v>
      </c>
      <c r="U1514">
        <v>1562402</v>
      </c>
      <c r="V1514">
        <v>20</v>
      </c>
    </row>
    <row r="1515" spans="1:22" x14ac:dyDescent="0.3">
      <c r="A1515">
        <v>202122</v>
      </c>
      <c r="B1515" t="s">
        <v>820</v>
      </c>
      <c r="C1515" t="s">
        <v>821</v>
      </c>
      <c r="D1515" t="s">
        <v>822</v>
      </c>
      <c r="E1515" t="s">
        <v>823</v>
      </c>
      <c r="F1515" t="s">
        <v>824</v>
      </c>
      <c r="G1515" t="s">
        <v>825</v>
      </c>
      <c r="H1515" t="s">
        <v>888</v>
      </c>
      <c r="I1515">
        <v>305</v>
      </c>
      <c r="J1515" t="s">
        <v>889</v>
      </c>
      <c r="K1515" t="s">
        <v>828</v>
      </c>
      <c r="L1515" t="s">
        <v>600</v>
      </c>
      <c r="M1515" t="s">
        <v>829</v>
      </c>
      <c r="N1515" t="s">
        <v>829</v>
      </c>
      <c r="O1515" t="s">
        <v>829</v>
      </c>
      <c r="P1515">
        <v>0</v>
      </c>
      <c r="Q1515">
        <v>0</v>
      </c>
      <c r="R1515" t="s">
        <v>829</v>
      </c>
      <c r="S1515">
        <v>0</v>
      </c>
      <c r="T1515">
        <v>0</v>
      </c>
      <c r="U1515">
        <v>0</v>
      </c>
      <c r="V1515">
        <v>0</v>
      </c>
    </row>
    <row r="1516" spans="1:22" x14ac:dyDescent="0.3">
      <c r="A1516">
        <v>202223</v>
      </c>
      <c r="B1516" t="s">
        <v>820</v>
      </c>
      <c r="C1516" t="s">
        <v>821</v>
      </c>
      <c r="D1516" t="s">
        <v>822</v>
      </c>
      <c r="E1516" t="s">
        <v>823</v>
      </c>
      <c r="F1516" t="s">
        <v>824</v>
      </c>
      <c r="G1516" t="s">
        <v>825</v>
      </c>
      <c r="H1516" t="s">
        <v>888</v>
      </c>
      <c r="I1516">
        <v>305</v>
      </c>
      <c r="J1516" t="s">
        <v>889</v>
      </c>
      <c r="K1516" t="s">
        <v>828</v>
      </c>
      <c r="L1516" t="s">
        <v>600</v>
      </c>
      <c r="M1516" t="s">
        <v>829</v>
      </c>
      <c r="N1516" t="s">
        <v>829</v>
      </c>
      <c r="O1516" t="s">
        <v>829</v>
      </c>
      <c r="P1516">
        <v>0</v>
      </c>
      <c r="Q1516">
        <v>0</v>
      </c>
      <c r="R1516" t="s">
        <v>829</v>
      </c>
      <c r="S1516">
        <v>0</v>
      </c>
      <c r="T1516">
        <v>0</v>
      </c>
      <c r="U1516">
        <v>0</v>
      </c>
      <c r="V1516">
        <v>0</v>
      </c>
    </row>
    <row r="1517" spans="1:22" x14ac:dyDescent="0.3">
      <c r="A1517">
        <v>202324</v>
      </c>
      <c r="B1517" t="s">
        <v>820</v>
      </c>
      <c r="C1517" t="s">
        <v>821</v>
      </c>
      <c r="D1517" t="s">
        <v>822</v>
      </c>
      <c r="E1517" t="s">
        <v>823</v>
      </c>
      <c r="F1517" t="s">
        <v>824</v>
      </c>
      <c r="G1517" t="s">
        <v>825</v>
      </c>
      <c r="H1517" t="s">
        <v>888</v>
      </c>
      <c r="I1517">
        <v>305</v>
      </c>
      <c r="J1517" t="s">
        <v>889</v>
      </c>
      <c r="K1517" t="s">
        <v>828</v>
      </c>
      <c r="L1517" t="s">
        <v>600</v>
      </c>
      <c r="M1517" t="s">
        <v>829</v>
      </c>
      <c r="N1517" t="s">
        <v>829</v>
      </c>
      <c r="O1517" t="s">
        <v>829</v>
      </c>
      <c r="P1517">
        <v>0</v>
      </c>
      <c r="Q1517">
        <v>0</v>
      </c>
      <c r="R1517" t="s">
        <v>829</v>
      </c>
      <c r="S1517">
        <v>0</v>
      </c>
      <c r="T1517">
        <v>0</v>
      </c>
      <c r="U1517">
        <v>0</v>
      </c>
      <c r="V1517">
        <v>0</v>
      </c>
    </row>
    <row r="1518" spans="1:22" x14ac:dyDescent="0.3">
      <c r="A1518">
        <v>202122</v>
      </c>
      <c r="B1518" t="s">
        <v>820</v>
      </c>
      <c r="C1518" t="s">
        <v>821</v>
      </c>
      <c r="D1518" t="s">
        <v>822</v>
      </c>
      <c r="E1518" t="s">
        <v>823</v>
      </c>
      <c r="F1518" t="s">
        <v>824</v>
      </c>
      <c r="G1518" t="s">
        <v>825</v>
      </c>
      <c r="H1518" t="s">
        <v>888</v>
      </c>
      <c r="I1518">
        <v>305</v>
      </c>
      <c r="J1518" t="s">
        <v>889</v>
      </c>
      <c r="K1518" t="s">
        <v>828</v>
      </c>
      <c r="L1518" t="s">
        <v>247</v>
      </c>
      <c r="M1518">
        <v>0</v>
      </c>
      <c r="N1518">
        <v>0</v>
      </c>
      <c r="O1518">
        <v>0</v>
      </c>
      <c r="P1518">
        <v>230000</v>
      </c>
      <c r="Q1518">
        <v>0</v>
      </c>
      <c r="R1518">
        <v>0</v>
      </c>
      <c r="S1518">
        <v>230000</v>
      </c>
      <c r="T1518">
        <v>0</v>
      </c>
      <c r="U1518">
        <v>230000</v>
      </c>
      <c r="V1518">
        <v>4</v>
      </c>
    </row>
    <row r="1519" spans="1:22" x14ac:dyDescent="0.3">
      <c r="A1519">
        <v>202223</v>
      </c>
      <c r="B1519" t="s">
        <v>820</v>
      </c>
      <c r="C1519" t="s">
        <v>821</v>
      </c>
      <c r="D1519" t="s">
        <v>822</v>
      </c>
      <c r="E1519" t="s">
        <v>823</v>
      </c>
      <c r="F1519" t="s">
        <v>824</v>
      </c>
      <c r="G1519" t="s">
        <v>825</v>
      </c>
      <c r="H1519" t="s">
        <v>888</v>
      </c>
      <c r="I1519">
        <v>305</v>
      </c>
      <c r="J1519" t="s">
        <v>889</v>
      </c>
      <c r="K1519" t="s">
        <v>828</v>
      </c>
      <c r="L1519" t="s">
        <v>247</v>
      </c>
      <c r="M1519">
        <v>0</v>
      </c>
      <c r="N1519">
        <v>0</v>
      </c>
      <c r="O1519">
        <v>0</v>
      </c>
      <c r="P1519">
        <v>230000</v>
      </c>
      <c r="Q1519">
        <v>0</v>
      </c>
      <c r="R1519">
        <v>0</v>
      </c>
      <c r="S1519">
        <v>230000</v>
      </c>
      <c r="T1519">
        <v>0</v>
      </c>
      <c r="U1519">
        <v>230000</v>
      </c>
      <c r="V1519">
        <v>4</v>
      </c>
    </row>
    <row r="1520" spans="1:22" x14ac:dyDescent="0.3">
      <c r="A1520">
        <v>202324</v>
      </c>
      <c r="B1520" t="s">
        <v>820</v>
      </c>
      <c r="C1520" t="s">
        <v>821</v>
      </c>
      <c r="D1520" t="s">
        <v>822</v>
      </c>
      <c r="E1520" t="s">
        <v>823</v>
      </c>
      <c r="F1520" t="s">
        <v>824</v>
      </c>
      <c r="G1520" t="s">
        <v>825</v>
      </c>
      <c r="H1520" t="s">
        <v>888</v>
      </c>
      <c r="I1520">
        <v>305</v>
      </c>
      <c r="J1520" t="s">
        <v>889</v>
      </c>
      <c r="K1520" t="s">
        <v>828</v>
      </c>
      <c r="L1520" t="s">
        <v>247</v>
      </c>
      <c r="M1520">
        <v>0</v>
      </c>
      <c r="N1520">
        <v>0</v>
      </c>
      <c r="O1520">
        <v>0</v>
      </c>
      <c r="P1520">
        <v>230000</v>
      </c>
      <c r="Q1520">
        <v>0</v>
      </c>
      <c r="R1520">
        <v>0</v>
      </c>
      <c r="S1520">
        <v>230000</v>
      </c>
      <c r="T1520">
        <v>0</v>
      </c>
      <c r="U1520">
        <v>230000</v>
      </c>
      <c r="V1520">
        <v>4</v>
      </c>
    </row>
    <row r="1521" spans="1:22" x14ac:dyDescent="0.3">
      <c r="A1521">
        <v>202122</v>
      </c>
      <c r="B1521" t="s">
        <v>820</v>
      </c>
      <c r="C1521" t="s">
        <v>821</v>
      </c>
      <c r="D1521" t="s">
        <v>822</v>
      </c>
      <c r="E1521" t="s">
        <v>823</v>
      </c>
      <c r="F1521" t="s">
        <v>824</v>
      </c>
      <c r="G1521" t="s">
        <v>825</v>
      </c>
      <c r="H1521" t="s">
        <v>888</v>
      </c>
      <c r="I1521">
        <v>305</v>
      </c>
      <c r="J1521" t="s">
        <v>889</v>
      </c>
      <c r="K1521" t="s">
        <v>828</v>
      </c>
      <c r="L1521" t="s">
        <v>833</v>
      </c>
      <c r="M1521">
        <v>23069662</v>
      </c>
      <c r="N1521">
        <v>14947255</v>
      </c>
      <c r="O1521">
        <v>11127060</v>
      </c>
      <c r="P1521">
        <v>28328100</v>
      </c>
      <c r="Q1521">
        <v>4135522</v>
      </c>
      <c r="R1521">
        <v>9843910</v>
      </c>
      <c r="S1521">
        <v>92277979</v>
      </c>
      <c r="T1521">
        <v>127692</v>
      </c>
      <c r="U1521">
        <v>92150287</v>
      </c>
      <c r="V1521" t="s">
        <v>834</v>
      </c>
    </row>
    <row r="1522" spans="1:22" x14ac:dyDescent="0.3">
      <c r="A1522">
        <v>202223</v>
      </c>
      <c r="B1522" t="s">
        <v>820</v>
      </c>
      <c r="C1522" t="s">
        <v>821</v>
      </c>
      <c r="D1522" t="s">
        <v>822</v>
      </c>
      <c r="E1522" t="s">
        <v>823</v>
      </c>
      <c r="F1522" t="s">
        <v>824</v>
      </c>
      <c r="G1522" t="s">
        <v>825</v>
      </c>
      <c r="H1522" t="s">
        <v>888</v>
      </c>
      <c r="I1522">
        <v>305</v>
      </c>
      <c r="J1522" t="s">
        <v>889</v>
      </c>
      <c r="K1522" t="s">
        <v>828</v>
      </c>
      <c r="L1522" t="s">
        <v>833</v>
      </c>
      <c r="M1522">
        <v>24476950</v>
      </c>
      <c r="N1522">
        <v>15428385</v>
      </c>
      <c r="O1522">
        <v>12410706</v>
      </c>
      <c r="P1522">
        <v>38854904</v>
      </c>
      <c r="Q1522">
        <v>2258022</v>
      </c>
      <c r="R1522">
        <v>5594999</v>
      </c>
      <c r="S1522">
        <v>99812449</v>
      </c>
      <c r="T1522">
        <v>423703</v>
      </c>
      <c r="U1522">
        <v>99388746</v>
      </c>
      <c r="V1522" t="s">
        <v>834</v>
      </c>
    </row>
    <row r="1523" spans="1:22" x14ac:dyDescent="0.3">
      <c r="A1523">
        <v>202324</v>
      </c>
      <c r="B1523" t="s">
        <v>820</v>
      </c>
      <c r="C1523" t="s">
        <v>821</v>
      </c>
      <c r="D1523" t="s">
        <v>822</v>
      </c>
      <c r="E1523" t="s">
        <v>823</v>
      </c>
      <c r="F1523" t="s">
        <v>824</v>
      </c>
      <c r="G1523" t="s">
        <v>825</v>
      </c>
      <c r="H1523" t="s">
        <v>888</v>
      </c>
      <c r="I1523">
        <v>305</v>
      </c>
      <c r="J1523" t="s">
        <v>889</v>
      </c>
      <c r="K1523" t="s">
        <v>828</v>
      </c>
      <c r="L1523" t="s">
        <v>833</v>
      </c>
      <c r="M1523">
        <v>23873421</v>
      </c>
      <c r="N1523">
        <v>20822214</v>
      </c>
      <c r="O1523">
        <v>12320295</v>
      </c>
      <c r="P1523">
        <v>44762922</v>
      </c>
      <c r="Q1523">
        <v>2305095</v>
      </c>
      <c r="R1523">
        <v>6152058</v>
      </c>
      <c r="S1523">
        <v>111140748</v>
      </c>
      <c r="T1523">
        <v>4357716</v>
      </c>
      <c r="U1523">
        <v>106783032</v>
      </c>
      <c r="V1523" t="s">
        <v>834</v>
      </c>
    </row>
    <row r="1524" spans="1:22" x14ac:dyDescent="0.3">
      <c r="A1524">
        <v>202122</v>
      </c>
      <c r="B1524" t="s">
        <v>820</v>
      </c>
      <c r="C1524" t="s">
        <v>821</v>
      </c>
      <c r="D1524" t="s">
        <v>822</v>
      </c>
      <c r="E1524" t="s">
        <v>823</v>
      </c>
      <c r="F1524" t="s">
        <v>824</v>
      </c>
      <c r="G1524" t="s">
        <v>825</v>
      </c>
      <c r="H1524" t="s">
        <v>888</v>
      </c>
      <c r="I1524">
        <v>305</v>
      </c>
      <c r="J1524" t="s">
        <v>889</v>
      </c>
      <c r="K1524" t="s">
        <v>835</v>
      </c>
      <c r="L1524" t="s">
        <v>836</v>
      </c>
      <c r="M1524" t="s">
        <v>829</v>
      </c>
      <c r="N1524" t="s">
        <v>829</v>
      </c>
      <c r="O1524" t="s">
        <v>829</v>
      </c>
      <c r="P1524" t="s">
        <v>829</v>
      </c>
      <c r="Q1524" t="s">
        <v>829</v>
      </c>
      <c r="R1524" t="s">
        <v>829</v>
      </c>
      <c r="S1524">
        <v>84268660</v>
      </c>
      <c r="T1524" t="s">
        <v>829</v>
      </c>
      <c r="U1524" t="s">
        <v>829</v>
      </c>
      <c r="V1524" t="s">
        <v>834</v>
      </c>
    </row>
    <row r="1525" spans="1:22" x14ac:dyDescent="0.3">
      <c r="A1525">
        <v>202223</v>
      </c>
      <c r="B1525" t="s">
        <v>820</v>
      </c>
      <c r="C1525" t="s">
        <v>821</v>
      </c>
      <c r="D1525" t="s">
        <v>822</v>
      </c>
      <c r="E1525" t="s">
        <v>823</v>
      </c>
      <c r="F1525" t="s">
        <v>824</v>
      </c>
      <c r="G1525" t="s">
        <v>825</v>
      </c>
      <c r="H1525" t="s">
        <v>888</v>
      </c>
      <c r="I1525">
        <v>305</v>
      </c>
      <c r="J1525" t="s">
        <v>889</v>
      </c>
      <c r="K1525" t="s">
        <v>835</v>
      </c>
      <c r="L1525" t="s">
        <v>836</v>
      </c>
      <c r="M1525" t="s">
        <v>829</v>
      </c>
      <c r="N1525" t="s">
        <v>829</v>
      </c>
      <c r="O1525" t="s">
        <v>829</v>
      </c>
      <c r="P1525" t="s">
        <v>829</v>
      </c>
      <c r="Q1525" t="s">
        <v>829</v>
      </c>
      <c r="R1525" t="s">
        <v>829</v>
      </c>
      <c r="S1525">
        <v>91324978</v>
      </c>
      <c r="T1525" t="s">
        <v>829</v>
      </c>
      <c r="U1525" t="s">
        <v>829</v>
      </c>
      <c r="V1525" t="s">
        <v>834</v>
      </c>
    </row>
    <row r="1526" spans="1:22" x14ac:dyDescent="0.3">
      <c r="A1526">
        <v>202324</v>
      </c>
      <c r="B1526" t="s">
        <v>820</v>
      </c>
      <c r="C1526" t="s">
        <v>821</v>
      </c>
      <c r="D1526" t="s">
        <v>822</v>
      </c>
      <c r="E1526" t="s">
        <v>823</v>
      </c>
      <c r="F1526" t="s">
        <v>824</v>
      </c>
      <c r="G1526" t="s">
        <v>825</v>
      </c>
      <c r="H1526" t="s">
        <v>888</v>
      </c>
      <c r="I1526">
        <v>305</v>
      </c>
      <c r="J1526" t="s">
        <v>889</v>
      </c>
      <c r="K1526" t="s">
        <v>835</v>
      </c>
      <c r="L1526" t="s">
        <v>836</v>
      </c>
      <c r="M1526" t="s">
        <v>829</v>
      </c>
      <c r="N1526" t="s">
        <v>829</v>
      </c>
      <c r="O1526" t="s">
        <v>829</v>
      </c>
      <c r="P1526" t="s">
        <v>829</v>
      </c>
      <c r="Q1526" t="s">
        <v>829</v>
      </c>
      <c r="R1526" t="s">
        <v>829</v>
      </c>
      <c r="S1526">
        <v>99739005</v>
      </c>
      <c r="T1526" t="s">
        <v>829</v>
      </c>
      <c r="U1526" t="s">
        <v>829</v>
      </c>
      <c r="V1526" t="s">
        <v>834</v>
      </c>
    </row>
    <row r="1527" spans="1:22" x14ac:dyDescent="0.3">
      <c r="A1527">
        <v>202122</v>
      </c>
      <c r="B1527" t="s">
        <v>820</v>
      </c>
      <c r="C1527" t="s">
        <v>821</v>
      </c>
      <c r="D1527" t="s">
        <v>822</v>
      </c>
      <c r="E1527" t="s">
        <v>823</v>
      </c>
      <c r="F1527" t="s">
        <v>824</v>
      </c>
      <c r="G1527" t="s">
        <v>825</v>
      </c>
      <c r="H1527" t="s">
        <v>888</v>
      </c>
      <c r="I1527">
        <v>305</v>
      </c>
      <c r="J1527" t="s">
        <v>889</v>
      </c>
      <c r="K1527" t="s">
        <v>835</v>
      </c>
      <c r="L1527" t="s">
        <v>837</v>
      </c>
      <c r="M1527" t="s">
        <v>829</v>
      </c>
      <c r="N1527" t="s">
        <v>829</v>
      </c>
      <c r="O1527" t="s">
        <v>829</v>
      </c>
      <c r="P1527" t="s">
        <v>829</v>
      </c>
      <c r="Q1527" t="s">
        <v>829</v>
      </c>
      <c r="R1527" t="s">
        <v>829</v>
      </c>
      <c r="S1527">
        <v>-576370</v>
      </c>
      <c r="T1527" t="s">
        <v>829</v>
      </c>
      <c r="U1527" t="s">
        <v>829</v>
      </c>
      <c r="V1527" t="s">
        <v>834</v>
      </c>
    </row>
    <row r="1528" spans="1:22" x14ac:dyDescent="0.3">
      <c r="A1528">
        <v>202223</v>
      </c>
      <c r="B1528" t="s">
        <v>820</v>
      </c>
      <c r="C1528" t="s">
        <v>821</v>
      </c>
      <c r="D1528" t="s">
        <v>822</v>
      </c>
      <c r="E1528" t="s">
        <v>823</v>
      </c>
      <c r="F1528" t="s">
        <v>824</v>
      </c>
      <c r="G1528" t="s">
        <v>825</v>
      </c>
      <c r="H1528" t="s">
        <v>888</v>
      </c>
      <c r="I1528">
        <v>305</v>
      </c>
      <c r="J1528" t="s">
        <v>889</v>
      </c>
      <c r="K1528" t="s">
        <v>835</v>
      </c>
      <c r="L1528" t="s">
        <v>837</v>
      </c>
      <c r="M1528" t="s">
        <v>829</v>
      </c>
      <c r="N1528" t="s">
        <v>829</v>
      </c>
      <c r="O1528" t="s">
        <v>829</v>
      </c>
      <c r="P1528" t="s">
        <v>829</v>
      </c>
      <c r="Q1528" t="s">
        <v>829</v>
      </c>
      <c r="R1528" t="s">
        <v>829</v>
      </c>
      <c r="S1528">
        <v>-178008</v>
      </c>
      <c r="T1528" t="s">
        <v>829</v>
      </c>
      <c r="U1528" t="s">
        <v>829</v>
      </c>
      <c r="V1528">
        <v>0</v>
      </c>
    </row>
    <row r="1529" spans="1:22" x14ac:dyDescent="0.3">
      <c r="A1529">
        <v>202324</v>
      </c>
      <c r="B1529" t="s">
        <v>820</v>
      </c>
      <c r="C1529" t="s">
        <v>821</v>
      </c>
      <c r="D1529" t="s">
        <v>822</v>
      </c>
      <c r="E1529" t="s">
        <v>823</v>
      </c>
      <c r="F1529" t="s">
        <v>824</v>
      </c>
      <c r="G1529" t="s">
        <v>825</v>
      </c>
      <c r="H1529" t="s">
        <v>888</v>
      </c>
      <c r="I1529">
        <v>305</v>
      </c>
      <c r="J1529" t="s">
        <v>889</v>
      </c>
      <c r="K1529" t="s">
        <v>835</v>
      </c>
      <c r="L1529" t="s">
        <v>837</v>
      </c>
      <c r="M1529" t="s">
        <v>829</v>
      </c>
      <c r="N1529" t="s">
        <v>829</v>
      </c>
      <c r="O1529" t="s">
        <v>829</v>
      </c>
      <c r="P1529" t="s">
        <v>829</v>
      </c>
      <c r="Q1529" t="s">
        <v>829</v>
      </c>
      <c r="R1529" t="s">
        <v>829</v>
      </c>
      <c r="S1529">
        <v>600242</v>
      </c>
      <c r="T1529" t="s">
        <v>829</v>
      </c>
      <c r="U1529" t="s">
        <v>829</v>
      </c>
      <c r="V1529">
        <v>0</v>
      </c>
    </row>
    <row r="1530" spans="1:22" x14ac:dyDescent="0.3">
      <c r="A1530">
        <v>202122</v>
      </c>
      <c r="B1530" t="s">
        <v>820</v>
      </c>
      <c r="C1530" t="s">
        <v>821</v>
      </c>
      <c r="D1530" t="s">
        <v>822</v>
      </c>
      <c r="E1530" t="s">
        <v>823</v>
      </c>
      <c r="F1530" t="s">
        <v>824</v>
      </c>
      <c r="G1530" t="s">
        <v>825</v>
      </c>
      <c r="H1530" t="s">
        <v>888</v>
      </c>
      <c r="I1530">
        <v>305</v>
      </c>
      <c r="J1530" t="s">
        <v>889</v>
      </c>
      <c r="K1530" t="s">
        <v>835</v>
      </c>
      <c r="L1530" t="s">
        <v>838</v>
      </c>
      <c r="M1530" t="s">
        <v>829</v>
      </c>
      <c r="N1530" t="s">
        <v>829</v>
      </c>
      <c r="O1530" t="s">
        <v>829</v>
      </c>
      <c r="P1530" t="s">
        <v>829</v>
      </c>
      <c r="Q1530" t="s">
        <v>829</v>
      </c>
      <c r="R1530" t="s">
        <v>829</v>
      </c>
      <c r="S1530">
        <v>-1139906</v>
      </c>
      <c r="T1530" t="s">
        <v>829</v>
      </c>
      <c r="U1530" t="s">
        <v>829</v>
      </c>
      <c r="V1530" t="s">
        <v>834</v>
      </c>
    </row>
    <row r="1531" spans="1:22" x14ac:dyDescent="0.3">
      <c r="A1531">
        <v>202223</v>
      </c>
      <c r="B1531" t="s">
        <v>820</v>
      </c>
      <c r="C1531" t="s">
        <v>821</v>
      </c>
      <c r="D1531" t="s">
        <v>822</v>
      </c>
      <c r="E1531" t="s">
        <v>823</v>
      </c>
      <c r="F1531" t="s">
        <v>824</v>
      </c>
      <c r="G1531" t="s">
        <v>825</v>
      </c>
      <c r="H1531" t="s">
        <v>888</v>
      </c>
      <c r="I1531">
        <v>305</v>
      </c>
      <c r="J1531" t="s">
        <v>889</v>
      </c>
      <c r="K1531" t="s">
        <v>835</v>
      </c>
      <c r="L1531" t="s">
        <v>838</v>
      </c>
      <c r="M1531" t="s">
        <v>829</v>
      </c>
      <c r="N1531" t="s">
        <v>829</v>
      </c>
      <c r="O1531" t="s">
        <v>829</v>
      </c>
      <c r="P1531" t="s">
        <v>829</v>
      </c>
      <c r="Q1531" t="s">
        <v>829</v>
      </c>
      <c r="R1531" t="s">
        <v>829</v>
      </c>
      <c r="S1531">
        <v>-7142894</v>
      </c>
      <c r="T1531" t="s">
        <v>829</v>
      </c>
      <c r="U1531" t="s">
        <v>829</v>
      </c>
      <c r="V1531" t="s">
        <v>834</v>
      </c>
    </row>
    <row r="1532" spans="1:22" x14ac:dyDescent="0.3">
      <c r="A1532">
        <v>202324</v>
      </c>
      <c r="B1532" t="s">
        <v>820</v>
      </c>
      <c r="C1532" t="s">
        <v>821</v>
      </c>
      <c r="D1532" t="s">
        <v>822</v>
      </c>
      <c r="E1532" t="s">
        <v>823</v>
      </c>
      <c r="F1532" t="s">
        <v>824</v>
      </c>
      <c r="G1532" t="s">
        <v>825</v>
      </c>
      <c r="H1532" t="s">
        <v>888</v>
      </c>
      <c r="I1532">
        <v>305</v>
      </c>
      <c r="J1532" t="s">
        <v>889</v>
      </c>
      <c r="K1532" t="s">
        <v>835</v>
      </c>
      <c r="L1532" t="s">
        <v>838</v>
      </c>
      <c r="M1532" t="s">
        <v>829</v>
      </c>
      <c r="N1532" t="s">
        <v>829</v>
      </c>
      <c r="O1532" t="s">
        <v>829</v>
      </c>
      <c r="P1532" t="s">
        <v>829</v>
      </c>
      <c r="Q1532" t="s">
        <v>829</v>
      </c>
      <c r="R1532" t="s">
        <v>829</v>
      </c>
      <c r="S1532">
        <v>-12705625</v>
      </c>
      <c r="T1532" t="s">
        <v>829</v>
      </c>
      <c r="U1532" t="s">
        <v>829</v>
      </c>
      <c r="V1532" t="s">
        <v>834</v>
      </c>
    </row>
    <row r="1533" spans="1:22" x14ac:dyDescent="0.3">
      <c r="A1533">
        <v>202122</v>
      </c>
      <c r="B1533" t="s">
        <v>820</v>
      </c>
      <c r="C1533" t="s">
        <v>821</v>
      </c>
      <c r="D1533" t="s">
        <v>822</v>
      </c>
      <c r="E1533" t="s">
        <v>823</v>
      </c>
      <c r="F1533" t="s">
        <v>824</v>
      </c>
      <c r="G1533" t="s">
        <v>825</v>
      </c>
      <c r="H1533" t="s">
        <v>888</v>
      </c>
      <c r="I1533">
        <v>305</v>
      </c>
      <c r="J1533" t="s">
        <v>889</v>
      </c>
      <c r="K1533" t="s">
        <v>835</v>
      </c>
      <c r="L1533" t="s">
        <v>839</v>
      </c>
      <c r="M1533" t="s">
        <v>829</v>
      </c>
      <c r="N1533" t="s">
        <v>829</v>
      </c>
      <c r="O1533" t="s">
        <v>829</v>
      </c>
      <c r="P1533" t="s">
        <v>829</v>
      </c>
      <c r="Q1533" t="s">
        <v>829</v>
      </c>
      <c r="R1533" t="s">
        <v>829</v>
      </c>
      <c r="S1533">
        <v>7142894</v>
      </c>
      <c r="T1533" t="s">
        <v>829</v>
      </c>
      <c r="U1533" t="s">
        <v>829</v>
      </c>
      <c r="V1533" t="s">
        <v>834</v>
      </c>
    </row>
    <row r="1534" spans="1:22" x14ac:dyDescent="0.3">
      <c r="A1534">
        <v>202223</v>
      </c>
      <c r="B1534" t="s">
        <v>820</v>
      </c>
      <c r="C1534" t="s">
        <v>821</v>
      </c>
      <c r="D1534" t="s">
        <v>822</v>
      </c>
      <c r="E1534" t="s">
        <v>823</v>
      </c>
      <c r="F1534" t="s">
        <v>824</v>
      </c>
      <c r="G1534" t="s">
        <v>825</v>
      </c>
      <c r="H1534" t="s">
        <v>888</v>
      </c>
      <c r="I1534">
        <v>305</v>
      </c>
      <c r="J1534" t="s">
        <v>889</v>
      </c>
      <c r="K1534" t="s">
        <v>835</v>
      </c>
      <c r="L1534" t="s">
        <v>839</v>
      </c>
      <c r="M1534" t="s">
        <v>829</v>
      </c>
      <c r="N1534" t="s">
        <v>829</v>
      </c>
      <c r="O1534" t="s">
        <v>829</v>
      </c>
      <c r="P1534" t="s">
        <v>829</v>
      </c>
      <c r="Q1534" t="s">
        <v>829</v>
      </c>
      <c r="R1534" t="s">
        <v>829</v>
      </c>
      <c r="S1534">
        <v>12705625</v>
      </c>
      <c r="T1534" t="s">
        <v>829</v>
      </c>
      <c r="U1534" t="s">
        <v>829</v>
      </c>
      <c r="V1534" t="s">
        <v>834</v>
      </c>
    </row>
    <row r="1535" spans="1:22" x14ac:dyDescent="0.3">
      <c r="A1535">
        <v>202324</v>
      </c>
      <c r="B1535" t="s">
        <v>820</v>
      </c>
      <c r="C1535" t="s">
        <v>821</v>
      </c>
      <c r="D1535" t="s">
        <v>822</v>
      </c>
      <c r="E1535" t="s">
        <v>823</v>
      </c>
      <c r="F1535" t="s">
        <v>824</v>
      </c>
      <c r="G1535" t="s">
        <v>825</v>
      </c>
      <c r="H1535" t="s">
        <v>888</v>
      </c>
      <c r="I1535">
        <v>305</v>
      </c>
      <c r="J1535" t="s">
        <v>889</v>
      </c>
      <c r="K1535" t="s">
        <v>835</v>
      </c>
      <c r="L1535" t="s">
        <v>839</v>
      </c>
      <c r="M1535" t="s">
        <v>829</v>
      </c>
      <c r="N1535" t="s">
        <v>829</v>
      </c>
      <c r="O1535" t="s">
        <v>829</v>
      </c>
      <c r="P1535" t="s">
        <v>829</v>
      </c>
      <c r="Q1535" t="s">
        <v>829</v>
      </c>
      <c r="R1535" t="s">
        <v>829</v>
      </c>
      <c r="S1535">
        <v>16221901</v>
      </c>
      <c r="T1535" t="s">
        <v>829</v>
      </c>
      <c r="U1535" t="s">
        <v>829</v>
      </c>
      <c r="V1535" t="s">
        <v>834</v>
      </c>
    </row>
    <row r="1536" spans="1:22" x14ac:dyDescent="0.3">
      <c r="A1536">
        <v>202122</v>
      </c>
      <c r="B1536" t="s">
        <v>820</v>
      </c>
      <c r="C1536" t="s">
        <v>821</v>
      </c>
      <c r="D1536" t="s">
        <v>822</v>
      </c>
      <c r="E1536" t="s">
        <v>823</v>
      </c>
      <c r="F1536" t="s">
        <v>824</v>
      </c>
      <c r="G1536" t="s">
        <v>825</v>
      </c>
      <c r="H1536" t="s">
        <v>888</v>
      </c>
      <c r="I1536">
        <v>305</v>
      </c>
      <c r="J1536" t="s">
        <v>889</v>
      </c>
      <c r="K1536" t="s">
        <v>835</v>
      </c>
      <c r="L1536" t="s">
        <v>840</v>
      </c>
      <c r="M1536" t="s">
        <v>829</v>
      </c>
      <c r="N1536" t="s">
        <v>829</v>
      </c>
      <c r="O1536" t="s">
        <v>829</v>
      </c>
      <c r="P1536" t="s">
        <v>829</v>
      </c>
      <c r="Q1536" t="s">
        <v>829</v>
      </c>
      <c r="R1536" t="s">
        <v>829</v>
      </c>
      <c r="S1536">
        <v>0</v>
      </c>
      <c r="T1536" t="s">
        <v>829</v>
      </c>
      <c r="U1536" t="s">
        <v>829</v>
      </c>
      <c r="V1536" t="s">
        <v>834</v>
      </c>
    </row>
    <row r="1537" spans="1:22" x14ac:dyDescent="0.3">
      <c r="A1537">
        <v>202223</v>
      </c>
      <c r="B1537" t="s">
        <v>820</v>
      </c>
      <c r="C1537" t="s">
        <v>821</v>
      </c>
      <c r="D1537" t="s">
        <v>822</v>
      </c>
      <c r="E1537" t="s">
        <v>823</v>
      </c>
      <c r="F1537" t="s">
        <v>824</v>
      </c>
      <c r="G1537" t="s">
        <v>825</v>
      </c>
      <c r="H1537" t="s">
        <v>888</v>
      </c>
      <c r="I1537">
        <v>305</v>
      </c>
      <c r="J1537" t="s">
        <v>889</v>
      </c>
      <c r="K1537" t="s">
        <v>835</v>
      </c>
      <c r="L1537" t="s">
        <v>840</v>
      </c>
      <c r="M1537" t="s">
        <v>829</v>
      </c>
      <c r="N1537" t="s">
        <v>829</v>
      </c>
      <c r="O1537" t="s">
        <v>829</v>
      </c>
      <c r="P1537" t="s">
        <v>829</v>
      </c>
      <c r="Q1537" t="s">
        <v>829</v>
      </c>
      <c r="R1537" t="s">
        <v>829</v>
      </c>
      <c r="S1537">
        <v>0</v>
      </c>
      <c r="T1537" t="s">
        <v>829</v>
      </c>
      <c r="U1537" t="s">
        <v>829</v>
      </c>
      <c r="V1537" t="s">
        <v>834</v>
      </c>
    </row>
    <row r="1538" spans="1:22" x14ac:dyDescent="0.3">
      <c r="A1538">
        <v>202324</v>
      </c>
      <c r="B1538" t="s">
        <v>820</v>
      </c>
      <c r="C1538" t="s">
        <v>821</v>
      </c>
      <c r="D1538" t="s">
        <v>822</v>
      </c>
      <c r="E1538" t="s">
        <v>823</v>
      </c>
      <c r="F1538" t="s">
        <v>824</v>
      </c>
      <c r="G1538" t="s">
        <v>825</v>
      </c>
      <c r="H1538" t="s">
        <v>888</v>
      </c>
      <c r="I1538">
        <v>305</v>
      </c>
      <c r="J1538" t="s">
        <v>889</v>
      </c>
      <c r="K1538" t="s">
        <v>835</v>
      </c>
      <c r="L1538" t="s">
        <v>840</v>
      </c>
      <c r="M1538" t="s">
        <v>829</v>
      </c>
      <c r="N1538" t="s">
        <v>829</v>
      </c>
      <c r="O1538" t="s">
        <v>829</v>
      </c>
      <c r="P1538" t="s">
        <v>829</v>
      </c>
      <c r="Q1538" t="s">
        <v>829</v>
      </c>
      <c r="R1538" t="s">
        <v>829</v>
      </c>
      <c r="S1538">
        <v>0</v>
      </c>
      <c r="T1538" t="s">
        <v>829</v>
      </c>
      <c r="U1538" t="s">
        <v>829</v>
      </c>
      <c r="V1538" t="s">
        <v>834</v>
      </c>
    </row>
    <row r="1539" spans="1:22" x14ac:dyDescent="0.3">
      <c r="A1539">
        <v>202122</v>
      </c>
      <c r="B1539" t="s">
        <v>820</v>
      </c>
      <c r="C1539" t="s">
        <v>821</v>
      </c>
      <c r="D1539" t="s">
        <v>822</v>
      </c>
      <c r="E1539" t="s">
        <v>823</v>
      </c>
      <c r="F1539" t="s">
        <v>824</v>
      </c>
      <c r="G1539" t="s">
        <v>825</v>
      </c>
      <c r="H1539" t="s">
        <v>888</v>
      </c>
      <c r="I1539">
        <v>305</v>
      </c>
      <c r="J1539" t="s">
        <v>889</v>
      </c>
      <c r="K1539" t="s">
        <v>835</v>
      </c>
      <c r="L1539" t="s">
        <v>841</v>
      </c>
      <c r="M1539" t="s">
        <v>829</v>
      </c>
      <c r="N1539" t="s">
        <v>829</v>
      </c>
      <c r="O1539" t="s">
        <v>829</v>
      </c>
      <c r="P1539" t="s">
        <v>829</v>
      </c>
      <c r="Q1539" t="s">
        <v>829</v>
      </c>
      <c r="R1539" t="s">
        <v>829</v>
      </c>
      <c r="S1539">
        <v>92150287</v>
      </c>
      <c r="T1539" t="s">
        <v>829</v>
      </c>
      <c r="U1539" t="s">
        <v>829</v>
      </c>
      <c r="V1539" t="s">
        <v>834</v>
      </c>
    </row>
    <row r="1540" spans="1:22" x14ac:dyDescent="0.3">
      <c r="A1540">
        <v>202223</v>
      </c>
      <c r="B1540" t="s">
        <v>820</v>
      </c>
      <c r="C1540" t="s">
        <v>821</v>
      </c>
      <c r="D1540" t="s">
        <v>822</v>
      </c>
      <c r="E1540" t="s">
        <v>823</v>
      </c>
      <c r="F1540" t="s">
        <v>824</v>
      </c>
      <c r="G1540" t="s">
        <v>825</v>
      </c>
      <c r="H1540" t="s">
        <v>888</v>
      </c>
      <c r="I1540">
        <v>305</v>
      </c>
      <c r="J1540" t="s">
        <v>889</v>
      </c>
      <c r="K1540" t="s">
        <v>835</v>
      </c>
      <c r="L1540" t="s">
        <v>841</v>
      </c>
      <c r="M1540" t="s">
        <v>829</v>
      </c>
      <c r="N1540" t="s">
        <v>829</v>
      </c>
      <c r="O1540" t="s">
        <v>829</v>
      </c>
      <c r="P1540" t="s">
        <v>829</v>
      </c>
      <c r="Q1540" t="s">
        <v>829</v>
      </c>
      <c r="R1540" t="s">
        <v>829</v>
      </c>
      <c r="S1540">
        <v>99388746</v>
      </c>
      <c r="T1540" t="s">
        <v>829</v>
      </c>
      <c r="U1540" t="s">
        <v>829</v>
      </c>
      <c r="V1540" t="s">
        <v>834</v>
      </c>
    </row>
    <row r="1541" spans="1:22" x14ac:dyDescent="0.3">
      <c r="A1541">
        <v>202324</v>
      </c>
      <c r="B1541" t="s">
        <v>820</v>
      </c>
      <c r="C1541" t="s">
        <v>821</v>
      </c>
      <c r="D1541" t="s">
        <v>822</v>
      </c>
      <c r="E1541" t="s">
        <v>823</v>
      </c>
      <c r="F1541" t="s">
        <v>824</v>
      </c>
      <c r="G1541" t="s">
        <v>825</v>
      </c>
      <c r="H1541" t="s">
        <v>888</v>
      </c>
      <c r="I1541">
        <v>305</v>
      </c>
      <c r="J1541" t="s">
        <v>889</v>
      </c>
      <c r="K1541" t="s">
        <v>835</v>
      </c>
      <c r="L1541" t="s">
        <v>841</v>
      </c>
      <c r="M1541" t="s">
        <v>829</v>
      </c>
      <c r="N1541" t="s">
        <v>829</v>
      </c>
      <c r="O1541" t="s">
        <v>829</v>
      </c>
      <c r="P1541" t="s">
        <v>829</v>
      </c>
      <c r="Q1541" t="s">
        <v>829</v>
      </c>
      <c r="R1541" t="s">
        <v>829</v>
      </c>
      <c r="S1541">
        <v>106783032</v>
      </c>
      <c r="T1541" t="s">
        <v>829</v>
      </c>
      <c r="U1541" t="s">
        <v>829</v>
      </c>
      <c r="V1541" t="s">
        <v>834</v>
      </c>
    </row>
    <row r="1542" spans="1:22" x14ac:dyDescent="0.3">
      <c r="A1542">
        <v>202122</v>
      </c>
      <c r="B1542" t="s">
        <v>820</v>
      </c>
      <c r="C1542" t="s">
        <v>821</v>
      </c>
      <c r="D1542" t="s">
        <v>822</v>
      </c>
      <c r="E1542" t="s">
        <v>823</v>
      </c>
      <c r="F1542" t="s">
        <v>824</v>
      </c>
      <c r="G1542" t="s">
        <v>825</v>
      </c>
      <c r="H1542" t="s">
        <v>888</v>
      </c>
      <c r="I1542">
        <v>305</v>
      </c>
      <c r="J1542" t="s">
        <v>889</v>
      </c>
      <c r="K1542" t="s">
        <v>842</v>
      </c>
      <c r="L1542" t="s">
        <v>238</v>
      </c>
      <c r="M1542" t="s">
        <v>829</v>
      </c>
      <c r="N1542" t="s">
        <v>829</v>
      </c>
      <c r="O1542" t="s">
        <v>829</v>
      </c>
      <c r="P1542" t="s">
        <v>829</v>
      </c>
      <c r="Q1542" t="s">
        <v>829</v>
      </c>
      <c r="R1542" t="s">
        <v>829</v>
      </c>
      <c r="S1542">
        <v>814759</v>
      </c>
      <c r="T1542">
        <v>3809</v>
      </c>
      <c r="U1542">
        <v>810950</v>
      </c>
      <c r="V1542">
        <v>14</v>
      </c>
    </row>
    <row r="1543" spans="1:22" x14ac:dyDescent="0.3">
      <c r="A1543">
        <v>202223</v>
      </c>
      <c r="B1543" t="s">
        <v>820</v>
      </c>
      <c r="C1543" t="s">
        <v>821</v>
      </c>
      <c r="D1543" t="s">
        <v>822</v>
      </c>
      <c r="E1543" t="s">
        <v>823</v>
      </c>
      <c r="F1543" t="s">
        <v>824</v>
      </c>
      <c r="G1543" t="s">
        <v>825</v>
      </c>
      <c r="H1543" t="s">
        <v>888</v>
      </c>
      <c r="I1543">
        <v>305</v>
      </c>
      <c r="J1543" t="s">
        <v>889</v>
      </c>
      <c r="K1543" t="s">
        <v>842</v>
      </c>
      <c r="L1543" t="s">
        <v>238</v>
      </c>
      <c r="M1543" t="s">
        <v>829</v>
      </c>
      <c r="N1543" t="s">
        <v>829</v>
      </c>
      <c r="O1543" t="s">
        <v>829</v>
      </c>
      <c r="P1543" t="s">
        <v>829</v>
      </c>
      <c r="Q1543" t="s">
        <v>829</v>
      </c>
      <c r="R1543" t="s">
        <v>829</v>
      </c>
      <c r="S1543">
        <v>1457173</v>
      </c>
      <c r="T1543">
        <v>167663</v>
      </c>
      <c r="U1543">
        <v>1289510</v>
      </c>
      <c r="V1543">
        <v>23</v>
      </c>
    </row>
    <row r="1544" spans="1:22" x14ac:dyDescent="0.3">
      <c r="A1544">
        <v>202324</v>
      </c>
      <c r="B1544" t="s">
        <v>820</v>
      </c>
      <c r="C1544" t="s">
        <v>821</v>
      </c>
      <c r="D1544" t="s">
        <v>822</v>
      </c>
      <c r="E1544" t="s">
        <v>823</v>
      </c>
      <c r="F1544" t="s">
        <v>824</v>
      </c>
      <c r="G1544" t="s">
        <v>825</v>
      </c>
      <c r="H1544" t="s">
        <v>888</v>
      </c>
      <c r="I1544">
        <v>305</v>
      </c>
      <c r="J1544" t="s">
        <v>889</v>
      </c>
      <c r="K1544" t="s">
        <v>842</v>
      </c>
      <c r="L1544" t="s">
        <v>238</v>
      </c>
      <c r="M1544" t="s">
        <v>829</v>
      </c>
      <c r="N1544" t="s">
        <v>829</v>
      </c>
      <c r="O1544" t="s">
        <v>829</v>
      </c>
      <c r="P1544" t="s">
        <v>829</v>
      </c>
      <c r="Q1544" t="s">
        <v>829</v>
      </c>
      <c r="R1544" t="s">
        <v>829</v>
      </c>
      <c r="S1544">
        <v>953066</v>
      </c>
      <c r="T1544">
        <v>182825</v>
      </c>
      <c r="U1544">
        <v>770241</v>
      </c>
      <c r="V1544">
        <v>13</v>
      </c>
    </row>
    <row r="1545" spans="1:22" x14ac:dyDescent="0.3">
      <c r="A1545">
        <v>202122</v>
      </c>
      <c r="B1545" t="s">
        <v>820</v>
      </c>
      <c r="C1545" t="s">
        <v>821</v>
      </c>
      <c r="D1545" t="s">
        <v>822</v>
      </c>
      <c r="E1545" t="s">
        <v>823</v>
      </c>
      <c r="F1545" t="s">
        <v>824</v>
      </c>
      <c r="G1545" t="s">
        <v>825</v>
      </c>
      <c r="H1545" t="s">
        <v>888</v>
      </c>
      <c r="I1545">
        <v>305</v>
      </c>
      <c r="J1545" t="s">
        <v>889</v>
      </c>
      <c r="K1545" t="s">
        <v>842</v>
      </c>
      <c r="L1545" t="s">
        <v>240</v>
      </c>
      <c r="M1545" t="s">
        <v>829</v>
      </c>
      <c r="N1545" t="s">
        <v>829</v>
      </c>
      <c r="O1545" t="s">
        <v>829</v>
      </c>
      <c r="P1545" t="s">
        <v>829</v>
      </c>
      <c r="Q1545" t="s">
        <v>829</v>
      </c>
      <c r="R1545" t="s">
        <v>829</v>
      </c>
      <c r="S1545">
        <v>2304129</v>
      </c>
      <c r="T1545">
        <v>335</v>
      </c>
      <c r="U1545">
        <v>2303794</v>
      </c>
      <c r="V1545">
        <v>41</v>
      </c>
    </row>
    <row r="1546" spans="1:22" x14ac:dyDescent="0.3">
      <c r="A1546">
        <v>202223</v>
      </c>
      <c r="B1546" t="s">
        <v>820</v>
      </c>
      <c r="C1546" t="s">
        <v>821</v>
      </c>
      <c r="D1546" t="s">
        <v>822</v>
      </c>
      <c r="E1546" t="s">
        <v>823</v>
      </c>
      <c r="F1546" t="s">
        <v>824</v>
      </c>
      <c r="G1546" t="s">
        <v>825</v>
      </c>
      <c r="H1546" t="s">
        <v>888</v>
      </c>
      <c r="I1546">
        <v>305</v>
      </c>
      <c r="J1546" t="s">
        <v>889</v>
      </c>
      <c r="K1546" t="s">
        <v>842</v>
      </c>
      <c r="L1546" t="s">
        <v>240</v>
      </c>
      <c r="M1546" t="s">
        <v>829</v>
      </c>
      <c r="N1546" t="s">
        <v>829</v>
      </c>
      <c r="O1546" t="s">
        <v>829</v>
      </c>
      <c r="P1546" t="s">
        <v>829</v>
      </c>
      <c r="Q1546" t="s">
        <v>829</v>
      </c>
      <c r="R1546" t="s">
        <v>829</v>
      </c>
      <c r="S1546">
        <v>2357309</v>
      </c>
      <c r="T1546">
        <v>307198</v>
      </c>
      <c r="U1546">
        <v>2050112</v>
      </c>
      <c r="V1546">
        <v>36</v>
      </c>
    </row>
    <row r="1547" spans="1:22" x14ac:dyDescent="0.3">
      <c r="A1547">
        <v>202324</v>
      </c>
      <c r="B1547" t="s">
        <v>820</v>
      </c>
      <c r="C1547" t="s">
        <v>821</v>
      </c>
      <c r="D1547" t="s">
        <v>822</v>
      </c>
      <c r="E1547" t="s">
        <v>823</v>
      </c>
      <c r="F1547" t="s">
        <v>824</v>
      </c>
      <c r="G1547" t="s">
        <v>825</v>
      </c>
      <c r="H1547" t="s">
        <v>888</v>
      </c>
      <c r="I1547">
        <v>305</v>
      </c>
      <c r="J1547" t="s">
        <v>889</v>
      </c>
      <c r="K1547" t="s">
        <v>842</v>
      </c>
      <c r="L1547" t="s">
        <v>240</v>
      </c>
      <c r="M1547" t="s">
        <v>829</v>
      </c>
      <c r="N1547" t="s">
        <v>829</v>
      </c>
      <c r="O1547" t="s">
        <v>829</v>
      </c>
      <c r="P1547" t="s">
        <v>829</v>
      </c>
      <c r="Q1547" t="s">
        <v>829</v>
      </c>
      <c r="R1547" t="s">
        <v>829</v>
      </c>
      <c r="S1547">
        <v>2247307</v>
      </c>
      <c r="T1547">
        <v>49834</v>
      </c>
      <c r="U1547">
        <v>2197473</v>
      </c>
      <c r="V1547">
        <v>38</v>
      </c>
    </row>
    <row r="1548" spans="1:22" x14ac:dyDescent="0.3">
      <c r="A1548">
        <v>202122</v>
      </c>
      <c r="B1548" t="s">
        <v>820</v>
      </c>
      <c r="C1548" t="s">
        <v>821</v>
      </c>
      <c r="D1548" t="s">
        <v>822</v>
      </c>
      <c r="E1548" t="s">
        <v>823</v>
      </c>
      <c r="F1548" t="s">
        <v>824</v>
      </c>
      <c r="G1548" t="s">
        <v>825</v>
      </c>
      <c r="H1548" t="s">
        <v>888</v>
      </c>
      <c r="I1548">
        <v>305</v>
      </c>
      <c r="J1548" t="s">
        <v>889</v>
      </c>
      <c r="K1548" t="s">
        <v>842</v>
      </c>
      <c r="L1548" t="s">
        <v>843</v>
      </c>
      <c r="M1548" t="s">
        <v>829</v>
      </c>
      <c r="N1548" t="s">
        <v>829</v>
      </c>
      <c r="O1548" t="s">
        <v>829</v>
      </c>
      <c r="P1548" t="s">
        <v>829</v>
      </c>
      <c r="Q1548" t="s">
        <v>829</v>
      </c>
      <c r="R1548" t="s">
        <v>829</v>
      </c>
      <c r="S1548">
        <v>123698</v>
      </c>
      <c r="T1548">
        <v>37882</v>
      </c>
      <c r="U1548">
        <v>85816</v>
      </c>
      <c r="V1548">
        <v>2</v>
      </c>
    </row>
    <row r="1549" spans="1:22" x14ac:dyDescent="0.3">
      <c r="A1549">
        <v>202223</v>
      </c>
      <c r="B1549" t="s">
        <v>820</v>
      </c>
      <c r="C1549" t="s">
        <v>821</v>
      </c>
      <c r="D1549" t="s">
        <v>822</v>
      </c>
      <c r="E1549" t="s">
        <v>823</v>
      </c>
      <c r="F1549" t="s">
        <v>824</v>
      </c>
      <c r="G1549" t="s">
        <v>825</v>
      </c>
      <c r="H1549" t="s">
        <v>888</v>
      </c>
      <c r="I1549">
        <v>305</v>
      </c>
      <c r="J1549" t="s">
        <v>889</v>
      </c>
      <c r="K1549" t="s">
        <v>842</v>
      </c>
      <c r="L1549" t="s">
        <v>843</v>
      </c>
      <c r="M1549" t="s">
        <v>829</v>
      </c>
      <c r="N1549" t="s">
        <v>829</v>
      </c>
      <c r="O1549" t="s">
        <v>829</v>
      </c>
      <c r="P1549" t="s">
        <v>829</v>
      </c>
      <c r="Q1549" t="s">
        <v>829</v>
      </c>
      <c r="R1549" t="s">
        <v>829</v>
      </c>
      <c r="S1549">
        <v>161579</v>
      </c>
      <c r="T1549">
        <v>0</v>
      </c>
      <c r="U1549">
        <v>161579</v>
      </c>
      <c r="V1549">
        <v>3</v>
      </c>
    </row>
    <row r="1550" spans="1:22" x14ac:dyDescent="0.3">
      <c r="A1550">
        <v>202324</v>
      </c>
      <c r="B1550" t="s">
        <v>820</v>
      </c>
      <c r="C1550" t="s">
        <v>821</v>
      </c>
      <c r="D1550" t="s">
        <v>822</v>
      </c>
      <c r="E1550" t="s">
        <v>823</v>
      </c>
      <c r="F1550" t="s">
        <v>824</v>
      </c>
      <c r="G1550" t="s">
        <v>825</v>
      </c>
      <c r="H1550" t="s">
        <v>888</v>
      </c>
      <c r="I1550">
        <v>305</v>
      </c>
      <c r="J1550" t="s">
        <v>889</v>
      </c>
      <c r="K1550" t="s">
        <v>842</v>
      </c>
      <c r="L1550" t="s">
        <v>843</v>
      </c>
      <c r="M1550" t="s">
        <v>829</v>
      </c>
      <c r="N1550" t="s">
        <v>829</v>
      </c>
      <c r="O1550" t="s">
        <v>829</v>
      </c>
      <c r="P1550" t="s">
        <v>829</v>
      </c>
      <c r="Q1550" t="s">
        <v>829</v>
      </c>
      <c r="R1550" t="s">
        <v>829</v>
      </c>
      <c r="S1550">
        <v>281043</v>
      </c>
      <c r="T1550">
        <v>0</v>
      </c>
      <c r="U1550">
        <v>281043</v>
      </c>
      <c r="V1550">
        <v>5</v>
      </c>
    </row>
    <row r="1551" spans="1:22" x14ac:dyDescent="0.3">
      <c r="A1551">
        <v>202122</v>
      </c>
      <c r="B1551" t="s">
        <v>820</v>
      </c>
      <c r="C1551" t="s">
        <v>821</v>
      </c>
      <c r="D1551" t="s">
        <v>822</v>
      </c>
      <c r="E1551" t="s">
        <v>823</v>
      </c>
      <c r="F1551" t="s">
        <v>824</v>
      </c>
      <c r="G1551" t="s">
        <v>825</v>
      </c>
      <c r="H1551" t="s">
        <v>888</v>
      </c>
      <c r="I1551">
        <v>305</v>
      </c>
      <c r="J1551" t="s">
        <v>889</v>
      </c>
      <c r="K1551" t="s">
        <v>842</v>
      </c>
      <c r="L1551" t="s">
        <v>249</v>
      </c>
      <c r="M1551">
        <v>0</v>
      </c>
      <c r="N1551">
        <v>1707921</v>
      </c>
      <c r="O1551">
        <v>222286</v>
      </c>
      <c r="P1551">
        <v>5623092</v>
      </c>
      <c r="Q1551">
        <v>0</v>
      </c>
      <c r="R1551" t="s">
        <v>829</v>
      </c>
      <c r="S1551">
        <v>7553299</v>
      </c>
      <c r="T1551">
        <v>1096424</v>
      </c>
      <c r="U1551">
        <v>6456875</v>
      </c>
      <c r="V1551">
        <v>114</v>
      </c>
    </row>
    <row r="1552" spans="1:22" x14ac:dyDescent="0.3">
      <c r="A1552">
        <v>202223</v>
      </c>
      <c r="B1552" t="s">
        <v>820</v>
      </c>
      <c r="C1552" t="s">
        <v>821</v>
      </c>
      <c r="D1552" t="s">
        <v>822</v>
      </c>
      <c r="E1552" t="s">
        <v>823</v>
      </c>
      <c r="F1552" t="s">
        <v>824</v>
      </c>
      <c r="G1552" t="s">
        <v>825</v>
      </c>
      <c r="H1552" t="s">
        <v>888</v>
      </c>
      <c r="I1552">
        <v>305</v>
      </c>
      <c r="J1552" t="s">
        <v>889</v>
      </c>
      <c r="K1552" t="s">
        <v>842</v>
      </c>
      <c r="L1552" t="s">
        <v>249</v>
      </c>
      <c r="M1552">
        <v>0</v>
      </c>
      <c r="N1552">
        <v>1577532</v>
      </c>
      <c r="O1552">
        <v>205460</v>
      </c>
      <c r="P1552">
        <v>5197444</v>
      </c>
      <c r="Q1552">
        <v>0</v>
      </c>
      <c r="R1552" t="s">
        <v>829</v>
      </c>
      <c r="S1552">
        <v>6980436</v>
      </c>
      <c r="T1552">
        <v>0</v>
      </c>
      <c r="U1552">
        <v>6980436</v>
      </c>
      <c r="V1552">
        <v>122</v>
      </c>
    </row>
    <row r="1553" spans="1:22" x14ac:dyDescent="0.3">
      <c r="A1553">
        <v>202324</v>
      </c>
      <c r="B1553" t="s">
        <v>820</v>
      </c>
      <c r="C1553" t="s">
        <v>821</v>
      </c>
      <c r="D1553" t="s">
        <v>822</v>
      </c>
      <c r="E1553" t="s">
        <v>823</v>
      </c>
      <c r="F1553" t="s">
        <v>824</v>
      </c>
      <c r="G1553" t="s">
        <v>825</v>
      </c>
      <c r="H1553" t="s">
        <v>888</v>
      </c>
      <c r="I1553">
        <v>305</v>
      </c>
      <c r="J1553" t="s">
        <v>889</v>
      </c>
      <c r="K1553" t="s">
        <v>842</v>
      </c>
      <c r="L1553" t="s">
        <v>249</v>
      </c>
      <c r="M1553">
        <v>0</v>
      </c>
      <c r="N1553">
        <v>2238424</v>
      </c>
      <c r="O1553">
        <v>291536</v>
      </c>
      <c r="P1553">
        <v>7374260</v>
      </c>
      <c r="Q1553">
        <v>0</v>
      </c>
      <c r="R1553" t="s">
        <v>829</v>
      </c>
      <c r="S1553">
        <v>9904220</v>
      </c>
      <c r="T1553">
        <v>0</v>
      </c>
      <c r="U1553">
        <v>9904220</v>
      </c>
      <c r="V1553">
        <v>173</v>
      </c>
    </row>
    <row r="1554" spans="1:22" x14ac:dyDescent="0.3">
      <c r="A1554">
        <v>202122</v>
      </c>
      <c r="B1554" t="s">
        <v>820</v>
      </c>
      <c r="C1554" t="s">
        <v>821</v>
      </c>
      <c r="D1554" t="s">
        <v>822</v>
      </c>
      <c r="E1554" t="s">
        <v>823</v>
      </c>
      <c r="F1554" t="s">
        <v>824</v>
      </c>
      <c r="G1554" t="s">
        <v>825</v>
      </c>
      <c r="H1554" t="s">
        <v>888</v>
      </c>
      <c r="I1554">
        <v>305</v>
      </c>
      <c r="J1554" t="s">
        <v>889</v>
      </c>
      <c r="K1554" t="s">
        <v>842</v>
      </c>
      <c r="L1554" t="s">
        <v>844</v>
      </c>
      <c r="M1554">
        <v>0</v>
      </c>
      <c r="N1554">
        <v>0</v>
      </c>
      <c r="O1554">
        <v>35800</v>
      </c>
      <c r="P1554">
        <v>0</v>
      </c>
      <c r="Q1554">
        <v>0</v>
      </c>
      <c r="R1554" t="s">
        <v>829</v>
      </c>
      <c r="S1554">
        <v>35800</v>
      </c>
      <c r="T1554">
        <v>0</v>
      </c>
      <c r="U1554">
        <v>35800</v>
      </c>
      <c r="V1554">
        <v>1</v>
      </c>
    </row>
    <row r="1555" spans="1:22" x14ac:dyDescent="0.3">
      <c r="A1555">
        <v>202223</v>
      </c>
      <c r="B1555" t="s">
        <v>820</v>
      </c>
      <c r="C1555" t="s">
        <v>821</v>
      </c>
      <c r="D1555" t="s">
        <v>822</v>
      </c>
      <c r="E1555" t="s">
        <v>823</v>
      </c>
      <c r="F1555" t="s">
        <v>824</v>
      </c>
      <c r="G1555" t="s">
        <v>825</v>
      </c>
      <c r="H1555" t="s">
        <v>888</v>
      </c>
      <c r="I1555">
        <v>305</v>
      </c>
      <c r="J1555" t="s">
        <v>889</v>
      </c>
      <c r="K1555" t="s">
        <v>842</v>
      </c>
      <c r="L1555" t="s">
        <v>844</v>
      </c>
      <c r="M1555">
        <v>0</v>
      </c>
      <c r="N1555">
        <v>0</v>
      </c>
      <c r="O1555">
        <v>84145</v>
      </c>
      <c r="P1555">
        <v>0</v>
      </c>
      <c r="Q1555">
        <v>0</v>
      </c>
      <c r="R1555" t="s">
        <v>829</v>
      </c>
      <c r="S1555">
        <v>84145</v>
      </c>
      <c r="T1555">
        <v>0</v>
      </c>
      <c r="U1555">
        <v>84145</v>
      </c>
      <c r="V1555">
        <v>1</v>
      </c>
    </row>
    <row r="1556" spans="1:22" x14ac:dyDescent="0.3">
      <c r="A1556">
        <v>202324</v>
      </c>
      <c r="B1556" t="s">
        <v>820</v>
      </c>
      <c r="C1556" t="s">
        <v>821</v>
      </c>
      <c r="D1556" t="s">
        <v>822</v>
      </c>
      <c r="E1556" t="s">
        <v>823</v>
      </c>
      <c r="F1556" t="s">
        <v>824</v>
      </c>
      <c r="G1556" t="s">
        <v>825</v>
      </c>
      <c r="H1556" t="s">
        <v>888</v>
      </c>
      <c r="I1556">
        <v>305</v>
      </c>
      <c r="J1556" t="s">
        <v>889</v>
      </c>
      <c r="K1556" t="s">
        <v>842</v>
      </c>
      <c r="L1556" t="s">
        <v>844</v>
      </c>
      <c r="M1556">
        <v>0</v>
      </c>
      <c r="N1556">
        <v>0</v>
      </c>
      <c r="O1556">
        <v>32002</v>
      </c>
      <c r="P1556">
        <v>0</v>
      </c>
      <c r="Q1556">
        <v>0</v>
      </c>
      <c r="R1556" t="s">
        <v>829</v>
      </c>
      <c r="S1556">
        <v>32002</v>
      </c>
      <c r="T1556">
        <v>0</v>
      </c>
      <c r="U1556">
        <v>32002</v>
      </c>
      <c r="V1556">
        <v>1</v>
      </c>
    </row>
    <row r="1557" spans="1:22" x14ac:dyDescent="0.3">
      <c r="A1557">
        <v>202122</v>
      </c>
      <c r="B1557" t="s">
        <v>820</v>
      </c>
      <c r="C1557" t="s">
        <v>821</v>
      </c>
      <c r="D1557" t="s">
        <v>822</v>
      </c>
      <c r="E1557" t="s">
        <v>823</v>
      </c>
      <c r="F1557" t="s">
        <v>824</v>
      </c>
      <c r="G1557" t="s">
        <v>825</v>
      </c>
      <c r="H1557" t="s">
        <v>888</v>
      </c>
      <c r="I1557">
        <v>305</v>
      </c>
      <c r="J1557" t="s">
        <v>889</v>
      </c>
      <c r="K1557" t="s">
        <v>842</v>
      </c>
      <c r="L1557" t="s">
        <v>251</v>
      </c>
      <c r="M1557" t="s">
        <v>829</v>
      </c>
      <c r="N1557" t="s">
        <v>829</v>
      </c>
      <c r="O1557">
        <v>0</v>
      </c>
      <c r="P1557">
        <v>0</v>
      </c>
      <c r="Q1557">
        <v>0</v>
      </c>
      <c r="R1557">
        <v>151764</v>
      </c>
      <c r="S1557">
        <v>151764</v>
      </c>
      <c r="T1557">
        <v>22428</v>
      </c>
      <c r="U1557">
        <v>129336</v>
      </c>
      <c r="V1557">
        <v>2</v>
      </c>
    </row>
    <row r="1558" spans="1:22" x14ac:dyDescent="0.3">
      <c r="A1558">
        <v>202223</v>
      </c>
      <c r="B1558" t="s">
        <v>820</v>
      </c>
      <c r="C1558" t="s">
        <v>821</v>
      </c>
      <c r="D1558" t="s">
        <v>822</v>
      </c>
      <c r="E1558" t="s">
        <v>823</v>
      </c>
      <c r="F1558" t="s">
        <v>824</v>
      </c>
      <c r="G1558" t="s">
        <v>825</v>
      </c>
      <c r="H1558" t="s">
        <v>888</v>
      </c>
      <c r="I1558">
        <v>305</v>
      </c>
      <c r="J1558" t="s">
        <v>889</v>
      </c>
      <c r="K1558" t="s">
        <v>842</v>
      </c>
      <c r="L1558" t="s">
        <v>251</v>
      </c>
      <c r="M1558" t="s">
        <v>829</v>
      </c>
      <c r="N1558" t="s">
        <v>829</v>
      </c>
      <c r="O1558">
        <v>0</v>
      </c>
      <c r="P1558">
        <v>0</v>
      </c>
      <c r="Q1558">
        <v>0</v>
      </c>
      <c r="R1558">
        <v>140450</v>
      </c>
      <c r="S1558">
        <v>140450</v>
      </c>
      <c r="T1558">
        <v>0</v>
      </c>
      <c r="U1558">
        <v>140450</v>
      </c>
      <c r="V1558">
        <v>2</v>
      </c>
    </row>
    <row r="1559" spans="1:22" x14ac:dyDescent="0.3">
      <c r="A1559">
        <v>202324</v>
      </c>
      <c r="B1559" t="s">
        <v>820</v>
      </c>
      <c r="C1559" t="s">
        <v>821</v>
      </c>
      <c r="D1559" t="s">
        <v>822</v>
      </c>
      <c r="E1559" t="s">
        <v>823</v>
      </c>
      <c r="F1559" t="s">
        <v>824</v>
      </c>
      <c r="G1559" t="s">
        <v>825</v>
      </c>
      <c r="H1559" t="s">
        <v>888</v>
      </c>
      <c r="I1559">
        <v>305</v>
      </c>
      <c r="J1559" t="s">
        <v>889</v>
      </c>
      <c r="K1559" t="s">
        <v>842</v>
      </c>
      <c r="L1559" t="s">
        <v>251</v>
      </c>
      <c r="M1559" t="s">
        <v>829</v>
      </c>
      <c r="N1559" t="s">
        <v>829</v>
      </c>
      <c r="O1559">
        <v>0</v>
      </c>
      <c r="P1559">
        <v>0</v>
      </c>
      <c r="Q1559">
        <v>0</v>
      </c>
      <c r="R1559">
        <v>197705</v>
      </c>
      <c r="S1559">
        <v>197705</v>
      </c>
      <c r="T1559">
        <v>0</v>
      </c>
      <c r="U1559">
        <v>197705</v>
      </c>
      <c r="V1559">
        <v>3</v>
      </c>
    </row>
    <row r="1560" spans="1:22" x14ac:dyDescent="0.3">
      <c r="A1560">
        <v>202122</v>
      </c>
      <c r="B1560" t="s">
        <v>820</v>
      </c>
      <c r="C1560" t="s">
        <v>821</v>
      </c>
      <c r="D1560" t="s">
        <v>822</v>
      </c>
      <c r="E1560" t="s">
        <v>823</v>
      </c>
      <c r="F1560" t="s">
        <v>824</v>
      </c>
      <c r="G1560" t="s">
        <v>825</v>
      </c>
      <c r="H1560" t="s">
        <v>888</v>
      </c>
      <c r="I1560">
        <v>305</v>
      </c>
      <c r="J1560" t="s">
        <v>889</v>
      </c>
      <c r="K1560" t="s">
        <v>842</v>
      </c>
      <c r="L1560" t="s">
        <v>253</v>
      </c>
      <c r="M1560" t="s">
        <v>829</v>
      </c>
      <c r="N1560" t="s">
        <v>829</v>
      </c>
      <c r="O1560">
        <v>0</v>
      </c>
      <c r="P1560">
        <v>0</v>
      </c>
      <c r="Q1560">
        <v>0</v>
      </c>
      <c r="R1560">
        <v>53271</v>
      </c>
      <c r="S1560">
        <v>53271</v>
      </c>
      <c r="T1560">
        <v>0</v>
      </c>
      <c r="U1560">
        <v>53271</v>
      </c>
      <c r="V1560">
        <v>1</v>
      </c>
    </row>
    <row r="1561" spans="1:22" x14ac:dyDescent="0.3">
      <c r="A1561">
        <v>202223</v>
      </c>
      <c r="B1561" t="s">
        <v>820</v>
      </c>
      <c r="C1561" t="s">
        <v>821</v>
      </c>
      <c r="D1561" t="s">
        <v>822</v>
      </c>
      <c r="E1561" t="s">
        <v>823</v>
      </c>
      <c r="F1561" t="s">
        <v>824</v>
      </c>
      <c r="G1561" t="s">
        <v>825</v>
      </c>
      <c r="H1561" t="s">
        <v>888</v>
      </c>
      <c r="I1561">
        <v>305</v>
      </c>
      <c r="J1561" t="s">
        <v>889</v>
      </c>
      <c r="K1561" t="s">
        <v>842</v>
      </c>
      <c r="L1561" t="s">
        <v>253</v>
      </c>
      <c r="M1561" t="s">
        <v>829</v>
      </c>
      <c r="N1561" t="s">
        <v>829</v>
      </c>
      <c r="O1561">
        <v>0</v>
      </c>
      <c r="P1561">
        <v>0</v>
      </c>
      <c r="Q1561">
        <v>0</v>
      </c>
      <c r="R1561">
        <v>49166</v>
      </c>
      <c r="S1561">
        <v>49166</v>
      </c>
      <c r="T1561">
        <v>0</v>
      </c>
      <c r="U1561">
        <v>49166</v>
      </c>
      <c r="V1561">
        <v>1</v>
      </c>
    </row>
    <row r="1562" spans="1:22" x14ac:dyDescent="0.3">
      <c r="A1562">
        <v>202324</v>
      </c>
      <c r="B1562" t="s">
        <v>820</v>
      </c>
      <c r="C1562" t="s">
        <v>821</v>
      </c>
      <c r="D1562" t="s">
        <v>822</v>
      </c>
      <c r="E1562" t="s">
        <v>823</v>
      </c>
      <c r="F1562" t="s">
        <v>824</v>
      </c>
      <c r="G1562" t="s">
        <v>825</v>
      </c>
      <c r="H1562" t="s">
        <v>888</v>
      </c>
      <c r="I1562">
        <v>305</v>
      </c>
      <c r="J1562" t="s">
        <v>889</v>
      </c>
      <c r="K1562" t="s">
        <v>842</v>
      </c>
      <c r="L1562" t="s">
        <v>253</v>
      </c>
      <c r="M1562" t="s">
        <v>829</v>
      </c>
      <c r="N1562" t="s">
        <v>829</v>
      </c>
      <c r="O1562">
        <v>0</v>
      </c>
      <c r="P1562">
        <v>0</v>
      </c>
      <c r="Q1562">
        <v>0</v>
      </c>
      <c r="R1562">
        <v>69936</v>
      </c>
      <c r="S1562">
        <v>69936</v>
      </c>
      <c r="T1562">
        <v>0</v>
      </c>
      <c r="U1562">
        <v>69936</v>
      </c>
      <c r="V1562">
        <v>1</v>
      </c>
    </row>
    <row r="1563" spans="1:22" x14ac:dyDescent="0.3">
      <c r="A1563">
        <v>202122</v>
      </c>
      <c r="B1563" t="s">
        <v>820</v>
      </c>
      <c r="C1563" t="s">
        <v>821</v>
      </c>
      <c r="D1563" t="s">
        <v>822</v>
      </c>
      <c r="E1563" t="s">
        <v>823</v>
      </c>
      <c r="F1563" t="s">
        <v>824</v>
      </c>
      <c r="G1563" t="s">
        <v>825</v>
      </c>
      <c r="H1563" t="s">
        <v>888</v>
      </c>
      <c r="I1563">
        <v>305</v>
      </c>
      <c r="J1563" t="s">
        <v>889</v>
      </c>
      <c r="K1563" t="s">
        <v>842</v>
      </c>
      <c r="L1563" t="s">
        <v>845</v>
      </c>
      <c r="M1563" t="s">
        <v>829</v>
      </c>
      <c r="N1563" t="s">
        <v>829</v>
      </c>
      <c r="O1563">
        <v>0</v>
      </c>
      <c r="P1563">
        <v>0</v>
      </c>
      <c r="Q1563">
        <v>0</v>
      </c>
      <c r="R1563">
        <v>20867</v>
      </c>
      <c r="S1563">
        <v>20867</v>
      </c>
      <c r="T1563">
        <v>0</v>
      </c>
      <c r="U1563">
        <v>20867</v>
      </c>
      <c r="V1563">
        <v>0</v>
      </c>
    </row>
    <row r="1564" spans="1:22" x14ac:dyDescent="0.3">
      <c r="A1564">
        <v>202223</v>
      </c>
      <c r="B1564" t="s">
        <v>820</v>
      </c>
      <c r="C1564" t="s">
        <v>821</v>
      </c>
      <c r="D1564" t="s">
        <v>822</v>
      </c>
      <c r="E1564" t="s">
        <v>823</v>
      </c>
      <c r="F1564" t="s">
        <v>824</v>
      </c>
      <c r="G1564" t="s">
        <v>825</v>
      </c>
      <c r="H1564" t="s">
        <v>888</v>
      </c>
      <c r="I1564">
        <v>305</v>
      </c>
      <c r="J1564" t="s">
        <v>889</v>
      </c>
      <c r="K1564" t="s">
        <v>842</v>
      </c>
      <c r="L1564" t="s">
        <v>845</v>
      </c>
      <c r="M1564" t="s">
        <v>829</v>
      </c>
      <c r="N1564" t="s">
        <v>829</v>
      </c>
      <c r="O1564">
        <v>0</v>
      </c>
      <c r="P1564">
        <v>0</v>
      </c>
      <c r="Q1564">
        <v>0</v>
      </c>
      <c r="R1564">
        <v>0</v>
      </c>
      <c r="S1564">
        <v>0</v>
      </c>
      <c r="T1564">
        <v>0</v>
      </c>
      <c r="U1564">
        <v>0</v>
      </c>
      <c r="V1564">
        <v>0</v>
      </c>
    </row>
    <row r="1565" spans="1:22" x14ac:dyDescent="0.3">
      <c r="A1565">
        <v>202324</v>
      </c>
      <c r="B1565" t="s">
        <v>820</v>
      </c>
      <c r="C1565" t="s">
        <v>821</v>
      </c>
      <c r="D1565" t="s">
        <v>822</v>
      </c>
      <c r="E1565" t="s">
        <v>823</v>
      </c>
      <c r="F1565" t="s">
        <v>824</v>
      </c>
      <c r="G1565" t="s">
        <v>825</v>
      </c>
      <c r="H1565" t="s">
        <v>888</v>
      </c>
      <c r="I1565">
        <v>305</v>
      </c>
      <c r="J1565" t="s">
        <v>889</v>
      </c>
      <c r="K1565" t="s">
        <v>842</v>
      </c>
      <c r="L1565" t="s">
        <v>845</v>
      </c>
      <c r="M1565" t="s">
        <v>829</v>
      </c>
      <c r="N1565" t="s">
        <v>829</v>
      </c>
      <c r="O1565">
        <v>0</v>
      </c>
      <c r="P1565">
        <v>0</v>
      </c>
      <c r="Q1565">
        <v>0</v>
      </c>
      <c r="R1565">
        <v>0</v>
      </c>
      <c r="S1565">
        <v>0</v>
      </c>
      <c r="T1565">
        <v>0</v>
      </c>
      <c r="U1565">
        <v>0</v>
      </c>
      <c r="V1565">
        <v>0</v>
      </c>
    </row>
    <row r="1566" spans="1:22" x14ac:dyDescent="0.3">
      <c r="A1566">
        <v>202122</v>
      </c>
      <c r="B1566" t="s">
        <v>820</v>
      </c>
      <c r="C1566" t="s">
        <v>821</v>
      </c>
      <c r="D1566" t="s">
        <v>822</v>
      </c>
      <c r="E1566" t="s">
        <v>823</v>
      </c>
      <c r="F1566" t="s">
        <v>876</v>
      </c>
      <c r="G1566" t="s">
        <v>877</v>
      </c>
      <c r="H1566" t="s">
        <v>890</v>
      </c>
      <c r="I1566">
        <v>825</v>
      </c>
      <c r="J1566" t="s">
        <v>891</v>
      </c>
      <c r="K1566" t="s">
        <v>828</v>
      </c>
      <c r="L1566" t="s">
        <v>336</v>
      </c>
      <c r="M1566">
        <v>0</v>
      </c>
      <c r="N1566">
        <v>938000</v>
      </c>
      <c r="O1566">
        <v>0</v>
      </c>
      <c r="P1566">
        <v>12245833</v>
      </c>
      <c r="Q1566">
        <v>470833</v>
      </c>
      <c r="R1566" t="s">
        <v>829</v>
      </c>
      <c r="S1566">
        <v>13654666</v>
      </c>
      <c r="T1566" t="s">
        <v>829</v>
      </c>
      <c r="U1566">
        <v>13654666</v>
      </c>
      <c r="V1566">
        <v>320</v>
      </c>
    </row>
    <row r="1567" spans="1:22" x14ac:dyDescent="0.3">
      <c r="A1567">
        <v>202223</v>
      </c>
      <c r="B1567" t="s">
        <v>820</v>
      </c>
      <c r="C1567" t="s">
        <v>821</v>
      </c>
      <c r="D1567" t="s">
        <v>822</v>
      </c>
      <c r="E1567" t="s">
        <v>823</v>
      </c>
      <c r="F1567" t="s">
        <v>876</v>
      </c>
      <c r="G1567" t="s">
        <v>877</v>
      </c>
      <c r="H1567" t="s">
        <v>890</v>
      </c>
      <c r="I1567">
        <v>825</v>
      </c>
      <c r="J1567" t="s">
        <v>891</v>
      </c>
      <c r="K1567" t="s">
        <v>828</v>
      </c>
      <c r="L1567" t="s">
        <v>336</v>
      </c>
      <c r="M1567">
        <v>0</v>
      </c>
      <c r="N1567">
        <v>965000</v>
      </c>
      <c r="O1567">
        <v>191667</v>
      </c>
      <c r="P1567">
        <v>12825000</v>
      </c>
      <c r="Q1567">
        <v>439167</v>
      </c>
      <c r="R1567" t="s">
        <v>829</v>
      </c>
      <c r="S1567">
        <v>14420834</v>
      </c>
      <c r="T1567" t="s">
        <v>829</v>
      </c>
      <c r="U1567">
        <v>14420834</v>
      </c>
      <c r="V1567">
        <v>354</v>
      </c>
    </row>
    <row r="1568" spans="1:22" x14ac:dyDescent="0.3">
      <c r="A1568">
        <v>202324</v>
      </c>
      <c r="B1568" t="s">
        <v>820</v>
      </c>
      <c r="C1568" t="s">
        <v>821</v>
      </c>
      <c r="D1568" t="s">
        <v>822</v>
      </c>
      <c r="E1568" t="s">
        <v>823</v>
      </c>
      <c r="F1568" t="s">
        <v>876</v>
      </c>
      <c r="G1568" t="s">
        <v>877</v>
      </c>
      <c r="H1568" t="s">
        <v>890</v>
      </c>
      <c r="I1568">
        <v>825</v>
      </c>
      <c r="J1568" t="s">
        <v>891</v>
      </c>
      <c r="K1568" t="s">
        <v>828</v>
      </c>
      <c r="L1568" t="s">
        <v>336</v>
      </c>
      <c r="M1568">
        <v>0</v>
      </c>
      <c r="N1568">
        <v>836598</v>
      </c>
      <c r="O1568">
        <v>80000</v>
      </c>
      <c r="P1568">
        <v>14029168</v>
      </c>
      <c r="Q1568">
        <v>493333</v>
      </c>
      <c r="R1568" t="s">
        <v>829</v>
      </c>
      <c r="S1568">
        <v>15439099</v>
      </c>
      <c r="T1568" t="s">
        <v>829</v>
      </c>
      <c r="U1568">
        <v>15439099</v>
      </c>
      <c r="V1568">
        <v>381</v>
      </c>
    </row>
    <row r="1569" spans="1:22" x14ac:dyDescent="0.3">
      <c r="A1569">
        <v>202122</v>
      </c>
      <c r="B1569" t="s">
        <v>820</v>
      </c>
      <c r="C1569" t="s">
        <v>821</v>
      </c>
      <c r="D1569" t="s">
        <v>822</v>
      </c>
      <c r="E1569" t="s">
        <v>823</v>
      </c>
      <c r="F1569" t="s">
        <v>876</v>
      </c>
      <c r="G1569" t="s">
        <v>877</v>
      </c>
      <c r="H1569" t="s">
        <v>890</v>
      </c>
      <c r="I1569">
        <v>825</v>
      </c>
      <c r="J1569" t="s">
        <v>891</v>
      </c>
      <c r="K1569" t="s">
        <v>828</v>
      </c>
      <c r="L1569" t="s">
        <v>235</v>
      </c>
      <c r="M1569" t="s">
        <v>829</v>
      </c>
      <c r="N1569">
        <v>0</v>
      </c>
      <c r="O1569">
        <v>0</v>
      </c>
      <c r="P1569" t="s">
        <v>829</v>
      </c>
      <c r="Q1569" t="s">
        <v>829</v>
      </c>
      <c r="R1569" t="s">
        <v>829</v>
      </c>
      <c r="S1569">
        <v>0</v>
      </c>
      <c r="T1569">
        <v>0</v>
      </c>
      <c r="U1569">
        <v>0</v>
      </c>
      <c r="V1569">
        <v>0</v>
      </c>
    </row>
    <row r="1570" spans="1:22" x14ac:dyDescent="0.3">
      <c r="A1570">
        <v>202223</v>
      </c>
      <c r="B1570" t="s">
        <v>820</v>
      </c>
      <c r="C1570" t="s">
        <v>821</v>
      </c>
      <c r="D1570" t="s">
        <v>822</v>
      </c>
      <c r="E1570" t="s">
        <v>823</v>
      </c>
      <c r="F1570" t="s">
        <v>876</v>
      </c>
      <c r="G1570" t="s">
        <v>877</v>
      </c>
      <c r="H1570" t="s">
        <v>890</v>
      </c>
      <c r="I1570">
        <v>825</v>
      </c>
      <c r="J1570" t="s">
        <v>891</v>
      </c>
      <c r="K1570" t="s">
        <v>828</v>
      </c>
      <c r="L1570" t="s">
        <v>235</v>
      </c>
      <c r="M1570" t="s">
        <v>829</v>
      </c>
      <c r="N1570">
        <v>0</v>
      </c>
      <c r="O1570">
        <v>0</v>
      </c>
      <c r="P1570" t="s">
        <v>829</v>
      </c>
      <c r="Q1570" t="s">
        <v>829</v>
      </c>
      <c r="R1570" t="s">
        <v>829</v>
      </c>
      <c r="S1570">
        <v>0</v>
      </c>
      <c r="T1570">
        <v>0</v>
      </c>
      <c r="U1570">
        <v>0</v>
      </c>
      <c r="V1570">
        <v>0</v>
      </c>
    </row>
    <row r="1571" spans="1:22" x14ac:dyDescent="0.3">
      <c r="A1571">
        <v>202324</v>
      </c>
      <c r="B1571" t="s">
        <v>820</v>
      </c>
      <c r="C1571" t="s">
        <v>821</v>
      </c>
      <c r="D1571" t="s">
        <v>822</v>
      </c>
      <c r="E1571" t="s">
        <v>823</v>
      </c>
      <c r="F1571" t="s">
        <v>876</v>
      </c>
      <c r="G1571" t="s">
        <v>877</v>
      </c>
      <c r="H1571" t="s">
        <v>890</v>
      </c>
      <c r="I1571">
        <v>825</v>
      </c>
      <c r="J1571" t="s">
        <v>891</v>
      </c>
      <c r="K1571" t="s">
        <v>828</v>
      </c>
      <c r="L1571" t="s">
        <v>235</v>
      </c>
      <c r="M1571" t="s">
        <v>829</v>
      </c>
      <c r="N1571">
        <v>0</v>
      </c>
      <c r="O1571">
        <v>0</v>
      </c>
      <c r="P1571" t="s">
        <v>829</v>
      </c>
      <c r="Q1571" t="s">
        <v>829</v>
      </c>
      <c r="R1571" t="s">
        <v>829</v>
      </c>
      <c r="S1571">
        <v>0</v>
      </c>
      <c r="T1571">
        <v>0</v>
      </c>
      <c r="U1571">
        <v>0</v>
      </c>
      <c r="V1571">
        <v>0</v>
      </c>
    </row>
    <row r="1572" spans="1:22" x14ac:dyDescent="0.3">
      <c r="A1572">
        <v>202122</v>
      </c>
      <c r="B1572" t="s">
        <v>820</v>
      </c>
      <c r="C1572" t="s">
        <v>821</v>
      </c>
      <c r="D1572" t="s">
        <v>822</v>
      </c>
      <c r="E1572" t="s">
        <v>823</v>
      </c>
      <c r="F1572" t="s">
        <v>876</v>
      </c>
      <c r="G1572" t="s">
        <v>877</v>
      </c>
      <c r="H1572" t="s">
        <v>890</v>
      </c>
      <c r="I1572">
        <v>825</v>
      </c>
      <c r="J1572" t="s">
        <v>891</v>
      </c>
      <c r="K1572" t="s">
        <v>828</v>
      </c>
      <c r="L1572" t="s">
        <v>534</v>
      </c>
      <c r="M1572">
        <v>318551</v>
      </c>
      <c r="N1572">
        <v>7524192</v>
      </c>
      <c r="O1572">
        <v>1154922</v>
      </c>
      <c r="P1572">
        <v>19974931</v>
      </c>
      <c r="Q1572">
        <v>866098</v>
      </c>
      <c r="R1572" t="s">
        <v>829</v>
      </c>
      <c r="S1572">
        <v>29838694</v>
      </c>
      <c r="T1572">
        <v>1156113</v>
      </c>
      <c r="U1572">
        <v>28682581</v>
      </c>
      <c r="V1572">
        <v>209</v>
      </c>
    </row>
    <row r="1573" spans="1:22" x14ac:dyDescent="0.3">
      <c r="A1573">
        <v>202223</v>
      </c>
      <c r="B1573" t="s">
        <v>820</v>
      </c>
      <c r="C1573" t="s">
        <v>821</v>
      </c>
      <c r="D1573" t="s">
        <v>822</v>
      </c>
      <c r="E1573" t="s">
        <v>823</v>
      </c>
      <c r="F1573" t="s">
        <v>876</v>
      </c>
      <c r="G1573" t="s">
        <v>877</v>
      </c>
      <c r="H1573" t="s">
        <v>890</v>
      </c>
      <c r="I1573">
        <v>825</v>
      </c>
      <c r="J1573" t="s">
        <v>891</v>
      </c>
      <c r="K1573" t="s">
        <v>828</v>
      </c>
      <c r="L1573" t="s">
        <v>534</v>
      </c>
      <c r="M1573">
        <v>265194</v>
      </c>
      <c r="N1573">
        <v>8517116</v>
      </c>
      <c r="O1573">
        <v>1339066</v>
      </c>
      <c r="P1573">
        <v>21989285</v>
      </c>
      <c r="Q1573">
        <v>957377</v>
      </c>
      <c r="R1573" t="s">
        <v>829</v>
      </c>
      <c r="S1573">
        <v>33068038</v>
      </c>
      <c r="T1573">
        <v>1010553</v>
      </c>
      <c r="U1573">
        <v>32057484</v>
      </c>
      <c r="V1573">
        <v>233</v>
      </c>
    </row>
    <row r="1574" spans="1:22" x14ac:dyDescent="0.3">
      <c r="A1574">
        <v>202324</v>
      </c>
      <c r="B1574" t="s">
        <v>820</v>
      </c>
      <c r="C1574" t="s">
        <v>821</v>
      </c>
      <c r="D1574" t="s">
        <v>822</v>
      </c>
      <c r="E1574" t="s">
        <v>823</v>
      </c>
      <c r="F1574" t="s">
        <v>876</v>
      </c>
      <c r="G1574" t="s">
        <v>877</v>
      </c>
      <c r="H1574" t="s">
        <v>890</v>
      </c>
      <c r="I1574">
        <v>825</v>
      </c>
      <c r="J1574" t="s">
        <v>891</v>
      </c>
      <c r="K1574" t="s">
        <v>828</v>
      </c>
      <c r="L1574" t="s">
        <v>534</v>
      </c>
      <c r="M1574">
        <v>1370687</v>
      </c>
      <c r="N1574">
        <v>10275736</v>
      </c>
      <c r="O1574">
        <v>1375346</v>
      </c>
      <c r="P1574">
        <v>26372239</v>
      </c>
      <c r="Q1574">
        <v>1007182</v>
      </c>
      <c r="R1574" t="s">
        <v>829</v>
      </c>
      <c r="S1574">
        <v>40401190</v>
      </c>
      <c r="T1574">
        <v>1362708</v>
      </c>
      <c r="U1574">
        <v>39038481</v>
      </c>
      <c r="V1574">
        <v>290</v>
      </c>
    </row>
    <row r="1575" spans="1:22" x14ac:dyDescent="0.3">
      <c r="A1575">
        <v>202122</v>
      </c>
      <c r="B1575" t="s">
        <v>820</v>
      </c>
      <c r="C1575" t="s">
        <v>821</v>
      </c>
      <c r="D1575" t="s">
        <v>822</v>
      </c>
      <c r="E1575" t="s">
        <v>823</v>
      </c>
      <c r="F1575" t="s">
        <v>876</v>
      </c>
      <c r="G1575" t="s">
        <v>877</v>
      </c>
      <c r="H1575" t="s">
        <v>890</v>
      </c>
      <c r="I1575">
        <v>825</v>
      </c>
      <c r="J1575" t="s">
        <v>891</v>
      </c>
      <c r="K1575" t="s">
        <v>828</v>
      </c>
      <c r="L1575" t="s">
        <v>603</v>
      </c>
      <c r="M1575" t="s">
        <v>829</v>
      </c>
      <c r="N1575" t="s">
        <v>829</v>
      </c>
      <c r="O1575" t="s">
        <v>829</v>
      </c>
      <c r="P1575">
        <v>0</v>
      </c>
      <c r="Q1575">
        <v>0</v>
      </c>
      <c r="R1575">
        <v>0</v>
      </c>
      <c r="S1575">
        <v>0</v>
      </c>
      <c r="T1575">
        <v>0</v>
      </c>
      <c r="U1575">
        <v>0</v>
      </c>
      <c r="V1575">
        <v>0</v>
      </c>
    </row>
    <row r="1576" spans="1:22" x14ac:dyDescent="0.3">
      <c r="A1576">
        <v>202223</v>
      </c>
      <c r="B1576" t="s">
        <v>820</v>
      </c>
      <c r="C1576" t="s">
        <v>821</v>
      </c>
      <c r="D1576" t="s">
        <v>822</v>
      </c>
      <c r="E1576" t="s">
        <v>823</v>
      </c>
      <c r="F1576" t="s">
        <v>876</v>
      </c>
      <c r="G1576" t="s">
        <v>877</v>
      </c>
      <c r="H1576" t="s">
        <v>890</v>
      </c>
      <c r="I1576">
        <v>825</v>
      </c>
      <c r="J1576" t="s">
        <v>891</v>
      </c>
      <c r="K1576" t="s">
        <v>828</v>
      </c>
      <c r="L1576" t="s">
        <v>603</v>
      </c>
      <c r="M1576" t="s">
        <v>829</v>
      </c>
      <c r="N1576" t="s">
        <v>829</v>
      </c>
      <c r="O1576" t="s">
        <v>829</v>
      </c>
      <c r="P1576">
        <v>0</v>
      </c>
      <c r="Q1576">
        <v>0</v>
      </c>
      <c r="R1576">
        <v>0</v>
      </c>
      <c r="S1576">
        <v>0</v>
      </c>
      <c r="T1576">
        <v>0</v>
      </c>
      <c r="U1576">
        <v>0</v>
      </c>
      <c r="V1576">
        <v>0</v>
      </c>
    </row>
    <row r="1577" spans="1:22" x14ac:dyDescent="0.3">
      <c r="A1577">
        <v>202324</v>
      </c>
      <c r="B1577" t="s">
        <v>820</v>
      </c>
      <c r="C1577" t="s">
        <v>821</v>
      </c>
      <c r="D1577" t="s">
        <v>822</v>
      </c>
      <c r="E1577" t="s">
        <v>823</v>
      </c>
      <c r="F1577" t="s">
        <v>876</v>
      </c>
      <c r="G1577" t="s">
        <v>877</v>
      </c>
      <c r="H1577" t="s">
        <v>890</v>
      </c>
      <c r="I1577">
        <v>825</v>
      </c>
      <c r="J1577" t="s">
        <v>891</v>
      </c>
      <c r="K1577" t="s">
        <v>828</v>
      </c>
      <c r="L1577" t="s">
        <v>603</v>
      </c>
      <c r="M1577" t="s">
        <v>829</v>
      </c>
      <c r="N1577" t="s">
        <v>829</v>
      </c>
      <c r="O1577" t="s">
        <v>829</v>
      </c>
      <c r="P1577">
        <v>0</v>
      </c>
      <c r="Q1577">
        <v>0</v>
      </c>
      <c r="R1577">
        <v>0</v>
      </c>
      <c r="S1577">
        <v>0</v>
      </c>
      <c r="T1577">
        <v>0</v>
      </c>
      <c r="U1577">
        <v>0</v>
      </c>
      <c r="V1577">
        <v>0</v>
      </c>
    </row>
    <row r="1578" spans="1:22" x14ac:dyDescent="0.3">
      <c r="A1578">
        <v>202122</v>
      </c>
      <c r="B1578" t="s">
        <v>820</v>
      </c>
      <c r="C1578" t="s">
        <v>821</v>
      </c>
      <c r="D1578" t="s">
        <v>822</v>
      </c>
      <c r="E1578" t="s">
        <v>823</v>
      </c>
      <c r="F1578" t="s">
        <v>876</v>
      </c>
      <c r="G1578" t="s">
        <v>877</v>
      </c>
      <c r="H1578" t="s">
        <v>890</v>
      </c>
      <c r="I1578">
        <v>825</v>
      </c>
      <c r="J1578" t="s">
        <v>891</v>
      </c>
      <c r="K1578" t="s">
        <v>828</v>
      </c>
      <c r="L1578" t="s">
        <v>606</v>
      </c>
      <c r="M1578">
        <v>0</v>
      </c>
      <c r="N1578">
        <v>0</v>
      </c>
      <c r="O1578">
        <v>0</v>
      </c>
      <c r="P1578">
        <v>672903</v>
      </c>
      <c r="Q1578">
        <v>0</v>
      </c>
      <c r="R1578">
        <v>0</v>
      </c>
      <c r="S1578">
        <v>672903</v>
      </c>
      <c r="T1578">
        <v>0</v>
      </c>
      <c r="U1578">
        <v>672903</v>
      </c>
      <c r="V1578">
        <v>5</v>
      </c>
    </row>
    <row r="1579" spans="1:22" x14ac:dyDescent="0.3">
      <c r="A1579">
        <v>202223</v>
      </c>
      <c r="B1579" t="s">
        <v>820</v>
      </c>
      <c r="C1579" t="s">
        <v>821</v>
      </c>
      <c r="D1579" t="s">
        <v>822</v>
      </c>
      <c r="E1579" t="s">
        <v>823</v>
      </c>
      <c r="F1579" t="s">
        <v>876</v>
      </c>
      <c r="G1579" t="s">
        <v>877</v>
      </c>
      <c r="H1579" t="s">
        <v>890</v>
      </c>
      <c r="I1579">
        <v>825</v>
      </c>
      <c r="J1579" t="s">
        <v>891</v>
      </c>
      <c r="K1579" t="s">
        <v>828</v>
      </c>
      <c r="L1579" t="s">
        <v>606</v>
      </c>
      <c r="M1579">
        <v>0</v>
      </c>
      <c r="N1579">
        <v>0</v>
      </c>
      <c r="O1579">
        <v>0</v>
      </c>
      <c r="P1579">
        <v>861393</v>
      </c>
      <c r="Q1579">
        <v>0</v>
      </c>
      <c r="R1579">
        <v>0</v>
      </c>
      <c r="S1579">
        <v>861393</v>
      </c>
      <c r="T1579">
        <v>0</v>
      </c>
      <c r="U1579">
        <v>861393</v>
      </c>
      <c r="V1579">
        <v>6</v>
      </c>
    </row>
    <row r="1580" spans="1:22" x14ac:dyDescent="0.3">
      <c r="A1580">
        <v>202324</v>
      </c>
      <c r="B1580" t="s">
        <v>820</v>
      </c>
      <c r="C1580" t="s">
        <v>821</v>
      </c>
      <c r="D1580" t="s">
        <v>822</v>
      </c>
      <c r="E1580" t="s">
        <v>823</v>
      </c>
      <c r="F1580" t="s">
        <v>876</v>
      </c>
      <c r="G1580" t="s">
        <v>877</v>
      </c>
      <c r="H1580" t="s">
        <v>890</v>
      </c>
      <c r="I1580">
        <v>825</v>
      </c>
      <c r="J1580" t="s">
        <v>891</v>
      </c>
      <c r="K1580" t="s">
        <v>828</v>
      </c>
      <c r="L1580" t="s">
        <v>606</v>
      </c>
      <c r="M1580">
        <v>0</v>
      </c>
      <c r="N1580">
        <v>0</v>
      </c>
      <c r="O1580">
        <v>0</v>
      </c>
      <c r="P1580">
        <v>1300902</v>
      </c>
      <c r="Q1580">
        <v>0</v>
      </c>
      <c r="R1580">
        <v>0</v>
      </c>
      <c r="S1580">
        <v>1300902</v>
      </c>
      <c r="T1580">
        <v>0</v>
      </c>
      <c r="U1580">
        <v>1300902</v>
      </c>
      <c r="V1580">
        <v>10</v>
      </c>
    </row>
    <row r="1581" spans="1:22" x14ac:dyDescent="0.3">
      <c r="A1581">
        <v>202122</v>
      </c>
      <c r="B1581" t="s">
        <v>820</v>
      </c>
      <c r="C1581" t="s">
        <v>821</v>
      </c>
      <c r="D1581" t="s">
        <v>822</v>
      </c>
      <c r="E1581" t="s">
        <v>823</v>
      </c>
      <c r="F1581" t="s">
        <v>876</v>
      </c>
      <c r="G1581" t="s">
        <v>877</v>
      </c>
      <c r="H1581" t="s">
        <v>890</v>
      </c>
      <c r="I1581">
        <v>825</v>
      </c>
      <c r="J1581" t="s">
        <v>891</v>
      </c>
      <c r="K1581" t="s">
        <v>828</v>
      </c>
      <c r="L1581" t="s">
        <v>609</v>
      </c>
      <c r="M1581" t="s">
        <v>829</v>
      </c>
      <c r="N1581" t="s">
        <v>829</v>
      </c>
      <c r="O1581" t="s">
        <v>829</v>
      </c>
      <c r="P1581" t="s">
        <v>829</v>
      </c>
      <c r="Q1581">
        <v>0</v>
      </c>
      <c r="R1581" t="s">
        <v>829</v>
      </c>
      <c r="S1581">
        <v>0</v>
      </c>
      <c r="T1581">
        <v>0</v>
      </c>
      <c r="U1581">
        <v>0</v>
      </c>
      <c r="V1581">
        <v>0</v>
      </c>
    </row>
    <row r="1582" spans="1:22" x14ac:dyDescent="0.3">
      <c r="A1582">
        <v>202223</v>
      </c>
      <c r="B1582" t="s">
        <v>820</v>
      </c>
      <c r="C1582" t="s">
        <v>821</v>
      </c>
      <c r="D1582" t="s">
        <v>822</v>
      </c>
      <c r="E1582" t="s">
        <v>823</v>
      </c>
      <c r="F1582" t="s">
        <v>876</v>
      </c>
      <c r="G1582" t="s">
        <v>877</v>
      </c>
      <c r="H1582" t="s">
        <v>890</v>
      </c>
      <c r="I1582">
        <v>825</v>
      </c>
      <c r="J1582" t="s">
        <v>891</v>
      </c>
      <c r="K1582" t="s">
        <v>828</v>
      </c>
      <c r="L1582" t="s">
        <v>609</v>
      </c>
      <c r="M1582" t="s">
        <v>829</v>
      </c>
      <c r="N1582" t="s">
        <v>829</v>
      </c>
      <c r="O1582" t="s">
        <v>829</v>
      </c>
      <c r="P1582" t="s">
        <v>829</v>
      </c>
      <c r="Q1582">
        <v>0</v>
      </c>
      <c r="R1582" t="s">
        <v>829</v>
      </c>
      <c r="S1582">
        <v>0</v>
      </c>
      <c r="T1582">
        <v>0</v>
      </c>
      <c r="U1582">
        <v>0</v>
      </c>
      <c r="V1582">
        <v>0</v>
      </c>
    </row>
    <row r="1583" spans="1:22" x14ac:dyDescent="0.3">
      <c r="A1583">
        <v>202122</v>
      </c>
      <c r="B1583" t="s">
        <v>820</v>
      </c>
      <c r="C1583" t="s">
        <v>821</v>
      </c>
      <c r="D1583" t="s">
        <v>822</v>
      </c>
      <c r="E1583" t="s">
        <v>823</v>
      </c>
      <c r="F1583" t="s">
        <v>876</v>
      </c>
      <c r="G1583" t="s">
        <v>877</v>
      </c>
      <c r="H1583" t="s">
        <v>890</v>
      </c>
      <c r="I1583">
        <v>825</v>
      </c>
      <c r="J1583" t="s">
        <v>891</v>
      </c>
      <c r="K1583" t="s">
        <v>828</v>
      </c>
      <c r="L1583" t="s">
        <v>830</v>
      </c>
      <c r="M1583">
        <v>0</v>
      </c>
      <c r="N1583">
        <v>0</v>
      </c>
      <c r="O1583">
        <v>0</v>
      </c>
      <c r="P1583">
        <v>2384401</v>
      </c>
      <c r="Q1583">
        <v>0</v>
      </c>
      <c r="R1583">
        <v>0</v>
      </c>
      <c r="S1583">
        <v>2384401</v>
      </c>
      <c r="T1583">
        <v>0</v>
      </c>
      <c r="U1583">
        <v>2384401</v>
      </c>
      <c r="V1583">
        <v>17</v>
      </c>
    </row>
    <row r="1584" spans="1:22" x14ac:dyDescent="0.3">
      <c r="A1584">
        <v>202223</v>
      </c>
      <c r="B1584" t="s">
        <v>820</v>
      </c>
      <c r="C1584" t="s">
        <v>821</v>
      </c>
      <c r="D1584" t="s">
        <v>822</v>
      </c>
      <c r="E1584" t="s">
        <v>823</v>
      </c>
      <c r="F1584" t="s">
        <v>876</v>
      </c>
      <c r="G1584" t="s">
        <v>877</v>
      </c>
      <c r="H1584" t="s">
        <v>890</v>
      </c>
      <c r="I1584">
        <v>825</v>
      </c>
      <c r="J1584" t="s">
        <v>891</v>
      </c>
      <c r="K1584" t="s">
        <v>828</v>
      </c>
      <c r="L1584" t="s">
        <v>830</v>
      </c>
      <c r="M1584">
        <v>0</v>
      </c>
      <c r="N1584">
        <v>0</v>
      </c>
      <c r="O1584">
        <v>0</v>
      </c>
      <c r="P1584">
        <v>2212095</v>
      </c>
      <c r="Q1584">
        <v>0</v>
      </c>
      <c r="R1584">
        <v>0</v>
      </c>
      <c r="S1584">
        <v>2212095</v>
      </c>
      <c r="T1584">
        <v>0</v>
      </c>
      <c r="U1584">
        <v>2212095</v>
      </c>
      <c r="V1584">
        <v>16</v>
      </c>
    </row>
    <row r="1585" spans="1:22" x14ac:dyDescent="0.3">
      <c r="A1585">
        <v>202324</v>
      </c>
      <c r="B1585" t="s">
        <v>820</v>
      </c>
      <c r="C1585" t="s">
        <v>821</v>
      </c>
      <c r="D1585" t="s">
        <v>822</v>
      </c>
      <c r="E1585" t="s">
        <v>823</v>
      </c>
      <c r="F1585" t="s">
        <v>876</v>
      </c>
      <c r="G1585" t="s">
        <v>877</v>
      </c>
      <c r="H1585" t="s">
        <v>890</v>
      </c>
      <c r="I1585">
        <v>825</v>
      </c>
      <c r="J1585" t="s">
        <v>891</v>
      </c>
      <c r="K1585" t="s">
        <v>828</v>
      </c>
      <c r="L1585" t="s">
        <v>830</v>
      </c>
      <c r="M1585">
        <v>0</v>
      </c>
      <c r="N1585">
        <v>0</v>
      </c>
      <c r="O1585">
        <v>0</v>
      </c>
      <c r="P1585">
        <v>3153545</v>
      </c>
      <c r="Q1585">
        <v>0</v>
      </c>
      <c r="R1585">
        <v>0</v>
      </c>
      <c r="S1585">
        <v>3153545</v>
      </c>
      <c r="T1585">
        <v>0</v>
      </c>
      <c r="U1585">
        <v>3153545</v>
      </c>
      <c r="V1585">
        <v>23</v>
      </c>
    </row>
    <row r="1586" spans="1:22" x14ac:dyDescent="0.3">
      <c r="A1586">
        <v>202122</v>
      </c>
      <c r="B1586" t="s">
        <v>820</v>
      </c>
      <c r="C1586" t="s">
        <v>821</v>
      </c>
      <c r="D1586" t="s">
        <v>822</v>
      </c>
      <c r="E1586" t="s">
        <v>823</v>
      </c>
      <c r="F1586" t="s">
        <v>876</v>
      </c>
      <c r="G1586" t="s">
        <v>877</v>
      </c>
      <c r="H1586" t="s">
        <v>890</v>
      </c>
      <c r="I1586">
        <v>825</v>
      </c>
      <c r="J1586" t="s">
        <v>891</v>
      </c>
      <c r="K1586" t="s">
        <v>828</v>
      </c>
      <c r="L1586" t="s">
        <v>537</v>
      </c>
      <c r="M1586">
        <v>78805</v>
      </c>
      <c r="N1586">
        <v>2165893</v>
      </c>
      <c r="O1586">
        <v>4490497</v>
      </c>
      <c r="P1586">
        <v>6365737</v>
      </c>
      <c r="Q1586">
        <v>1662046</v>
      </c>
      <c r="R1586">
        <v>6480653</v>
      </c>
      <c r="S1586">
        <v>21243631</v>
      </c>
      <c r="T1586">
        <v>0</v>
      </c>
      <c r="U1586">
        <v>21243631</v>
      </c>
      <c r="V1586">
        <v>155</v>
      </c>
    </row>
    <row r="1587" spans="1:22" x14ac:dyDescent="0.3">
      <c r="A1587">
        <v>202223</v>
      </c>
      <c r="B1587" t="s">
        <v>820</v>
      </c>
      <c r="C1587" t="s">
        <v>821</v>
      </c>
      <c r="D1587" t="s">
        <v>822</v>
      </c>
      <c r="E1587" t="s">
        <v>823</v>
      </c>
      <c r="F1587" t="s">
        <v>876</v>
      </c>
      <c r="G1587" t="s">
        <v>877</v>
      </c>
      <c r="H1587" t="s">
        <v>890</v>
      </c>
      <c r="I1587">
        <v>825</v>
      </c>
      <c r="J1587" t="s">
        <v>891</v>
      </c>
      <c r="K1587" t="s">
        <v>828</v>
      </c>
      <c r="L1587" t="s">
        <v>537</v>
      </c>
      <c r="M1587">
        <v>25887</v>
      </c>
      <c r="N1587">
        <v>2735917</v>
      </c>
      <c r="O1587">
        <v>5538129</v>
      </c>
      <c r="P1587">
        <v>7089875</v>
      </c>
      <c r="Q1587">
        <v>1312471</v>
      </c>
      <c r="R1587">
        <v>6070193</v>
      </c>
      <c r="S1587">
        <v>22772472</v>
      </c>
      <c r="T1587">
        <v>0</v>
      </c>
      <c r="U1587">
        <v>22772472</v>
      </c>
      <c r="V1587">
        <v>166</v>
      </c>
    </row>
    <row r="1588" spans="1:22" x14ac:dyDescent="0.3">
      <c r="A1588">
        <v>202324</v>
      </c>
      <c r="B1588" t="s">
        <v>820</v>
      </c>
      <c r="C1588" t="s">
        <v>821</v>
      </c>
      <c r="D1588" t="s">
        <v>822</v>
      </c>
      <c r="E1588" t="s">
        <v>823</v>
      </c>
      <c r="F1588" t="s">
        <v>876</v>
      </c>
      <c r="G1588" t="s">
        <v>877</v>
      </c>
      <c r="H1588" t="s">
        <v>890</v>
      </c>
      <c r="I1588">
        <v>825</v>
      </c>
      <c r="J1588" t="s">
        <v>891</v>
      </c>
      <c r="K1588" t="s">
        <v>828</v>
      </c>
      <c r="L1588" t="s">
        <v>537</v>
      </c>
      <c r="M1588">
        <v>304018</v>
      </c>
      <c r="N1588">
        <v>3564000</v>
      </c>
      <c r="O1588">
        <v>7296488</v>
      </c>
      <c r="P1588">
        <v>6553640</v>
      </c>
      <c r="Q1588">
        <v>2219104</v>
      </c>
      <c r="R1588">
        <v>6916267</v>
      </c>
      <c r="S1588">
        <v>26853517</v>
      </c>
      <c r="T1588">
        <v>0</v>
      </c>
      <c r="U1588">
        <v>26853517</v>
      </c>
      <c r="V1588">
        <v>200</v>
      </c>
    </row>
    <row r="1589" spans="1:22" x14ac:dyDescent="0.3">
      <c r="A1589">
        <v>202122</v>
      </c>
      <c r="B1589" t="s">
        <v>820</v>
      </c>
      <c r="C1589" t="s">
        <v>821</v>
      </c>
      <c r="D1589" t="s">
        <v>822</v>
      </c>
      <c r="E1589" t="s">
        <v>823</v>
      </c>
      <c r="F1589" t="s">
        <v>876</v>
      </c>
      <c r="G1589" t="s">
        <v>877</v>
      </c>
      <c r="H1589" t="s">
        <v>890</v>
      </c>
      <c r="I1589">
        <v>825</v>
      </c>
      <c r="J1589" t="s">
        <v>891</v>
      </c>
      <c r="K1589" t="s">
        <v>828</v>
      </c>
      <c r="L1589" t="s">
        <v>572</v>
      </c>
      <c r="M1589">
        <v>782416</v>
      </c>
      <c r="N1589">
        <v>0</v>
      </c>
      <c r="O1589">
        <v>0</v>
      </c>
      <c r="P1589">
        <v>15898069</v>
      </c>
      <c r="Q1589">
        <v>0</v>
      </c>
      <c r="R1589">
        <v>3979523</v>
      </c>
      <c r="S1589">
        <v>20660008</v>
      </c>
      <c r="T1589">
        <v>0</v>
      </c>
      <c r="U1589">
        <v>20660008</v>
      </c>
      <c r="V1589">
        <v>151</v>
      </c>
    </row>
    <row r="1590" spans="1:22" x14ac:dyDescent="0.3">
      <c r="A1590">
        <v>202223</v>
      </c>
      <c r="B1590" t="s">
        <v>820</v>
      </c>
      <c r="C1590" t="s">
        <v>821</v>
      </c>
      <c r="D1590" t="s">
        <v>822</v>
      </c>
      <c r="E1590" t="s">
        <v>823</v>
      </c>
      <c r="F1590" t="s">
        <v>876</v>
      </c>
      <c r="G1590" t="s">
        <v>877</v>
      </c>
      <c r="H1590" t="s">
        <v>890</v>
      </c>
      <c r="I1590">
        <v>825</v>
      </c>
      <c r="J1590" t="s">
        <v>891</v>
      </c>
      <c r="K1590" t="s">
        <v>828</v>
      </c>
      <c r="L1590" t="s">
        <v>572</v>
      </c>
      <c r="M1590">
        <v>685704</v>
      </c>
      <c r="N1590">
        <v>0</v>
      </c>
      <c r="O1590">
        <v>0</v>
      </c>
      <c r="P1590">
        <v>17877918</v>
      </c>
      <c r="Q1590">
        <v>0</v>
      </c>
      <c r="R1590">
        <v>3684451</v>
      </c>
      <c r="S1590">
        <v>22248073</v>
      </c>
      <c r="T1590">
        <v>0</v>
      </c>
      <c r="U1590">
        <v>22248073</v>
      </c>
      <c r="V1590">
        <v>162</v>
      </c>
    </row>
    <row r="1591" spans="1:22" x14ac:dyDescent="0.3">
      <c r="A1591">
        <v>202324</v>
      </c>
      <c r="B1591" t="s">
        <v>820</v>
      </c>
      <c r="C1591" t="s">
        <v>821</v>
      </c>
      <c r="D1591" t="s">
        <v>822</v>
      </c>
      <c r="E1591" t="s">
        <v>823</v>
      </c>
      <c r="F1591" t="s">
        <v>876</v>
      </c>
      <c r="G1591" t="s">
        <v>877</v>
      </c>
      <c r="H1591" t="s">
        <v>890</v>
      </c>
      <c r="I1591">
        <v>825</v>
      </c>
      <c r="J1591" t="s">
        <v>891</v>
      </c>
      <c r="K1591" t="s">
        <v>828</v>
      </c>
      <c r="L1591" t="s">
        <v>572</v>
      </c>
      <c r="M1591">
        <v>1379941</v>
      </c>
      <c r="N1591">
        <v>2836</v>
      </c>
      <c r="O1591">
        <v>2452</v>
      </c>
      <c r="P1591">
        <v>19060138</v>
      </c>
      <c r="Q1591">
        <v>1876606</v>
      </c>
      <c r="R1591">
        <v>3227305</v>
      </c>
      <c r="S1591">
        <v>25549278</v>
      </c>
      <c r="T1591">
        <v>0</v>
      </c>
      <c r="U1591">
        <v>25549278</v>
      </c>
      <c r="V1591">
        <v>190</v>
      </c>
    </row>
    <row r="1592" spans="1:22" x14ac:dyDescent="0.3">
      <c r="A1592">
        <v>202122</v>
      </c>
      <c r="B1592" t="s">
        <v>820</v>
      </c>
      <c r="C1592" t="s">
        <v>821</v>
      </c>
      <c r="D1592" t="s">
        <v>822</v>
      </c>
      <c r="E1592" t="s">
        <v>823</v>
      </c>
      <c r="F1592" t="s">
        <v>876</v>
      </c>
      <c r="G1592" t="s">
        <v>877</v>
      </c>
      <c r="H1592" t="s">
        <v>890</v>
      </c>
      <c r="I1592">
        <v>825</v>
      </c>
      <c r="J1592" t="s">
        <v>891</v>
      </c>
      <c r="K1592" t="s">
        <v>828</v>
      </c>
      <c r="L1592" t="s">
        <v>539</v>
      </c>
      <c r="M1592">
        <v>0</v>
      </c>
      <c r="N1592">
        <v>284847</v>
      </c>
      <c r="O1592">
        <v>71016</v>
      </c>
      <c r="P1592" t="s">
        <v>829</v>
      </c>
      <c r="Q1592" t="s">
        <v>829</v>
      </c>
      <c r="R1592" t="s">
        <v>829</v>
      </c>
      <c r="S1592">
        <v>355863</v>
      </c>
      <c r="T1592">
        <v>0</v>
      </c>
      <c r="U1592">
        <v>355863</v>
      </c>
      <c r="V1592">
        <v>3</v>
      </c>
    </row>
    <row r="1593" spans="1:22" x14ac:dyDescent="0.3">
      <c r="A1593">
        <v>202223</v>
      </c>
      <c r="B1593" t="s">
        <v>820</v>
      </c>
      <c r="C1593" t="s">
        <v>821</v>
      </c>
      <c r="D1593" t="s">
        <v>822</v>
      </c>
      <c r="E1593" t="s">
        <v>823</v>
      </c>
      <c r="F1593" t="s">
        <v>876</v>
      </c>
      <c r="G1593" t="s">
        <v>877</v>
      </c>
      <c r="H1593" t="s">
        <v>890</v>
      </c>
      <c r="I1593">
        <v>825</v>
      </c>
      <c r="J1593" t="s">
        <v>891</v>
      </c>
      <c r="K1593" t="s">
        <v>828</v>
      </c>
      <c r="L1593" t="s">
        <v>539</v>
      </c>
      <c r="M1593">
        <v>0</v>
      </c>
      <c r="N1593">
        <v>581525</v>
      </c>
      <c r="O1593">
        <v>71016</v>
      </c>
      <c r="P1593" t="s">
        <v>829</v>
      </c>
      <c r="Q1593" t="s">
        <v>829</v>
      </c>
      <c r="R1593" t="s">
        <v>829</v>
      </c>
      <c r="S1593">
        <v>652541</v>
      </c>
      <c r="T1593">
        <v>0</v>
      </c>
      <c r="U1593">
        <v>652541</v>
      </c>
      <c r="V1593">
        <v>5</v>
      </c>
    </row>
    <row r="1594" spans="1:22" x14ac:dyDescent="0.3">
      <c r="A1594">
        <v>202324</v>
      </c>
      <c r="B1594" t="s">
        <v>820</v>
      </c>
      <c r="C1594" t="s">
        <v>821</v>
      </c>
      <c r="D1594" t="s">
        <v>822</v>
      </c>
      <c r="E1594" t="s">
        <v>823</v>
      </c>
      <c r="F1594" t="s">
        <v>876</v>
      </c>
      <c r="G1594" t="s">
        <v>877</v>
      </c>
      <c r="H1594" t="s">
        <v>890</v>
      </c>
      <c r="I1594">
        <v>825</v>
      </c>
      <c r="J1594" t="s">
        <v>891</v>
      </c>
      <c r="K1594" t="s">
        <v>828</v>
      </c>
      <c r="L1594" t="s">
        <v>539</v>
      </c>
      <c r="M1594">
        <v>0</v>
      </c>
      <c r="N1594">
        <v>532104</v>
      </c>
      <c r="O1594">
        <v>71016</v>
      </c>
      <c r="P1594" t="s">
        <v>829</v>
      </c>
      <c r="Q1594" t="s">
        <v>829</v>
      </c>
      <c r="R1594" t="s">
        <v>829</v>
      </c>
      <c r="S1594">
        <v>603120</v>
      </c>
      <c r="T1594">
        <v>0</v>
      </c>
      <c r="U1594">
        <v>603120</v>
      </c>
      <c r="V1594">
        <v>4</v>
      </c>
    </row>
    <row r="1595" spans="1:22" x14ac:dyDescent="0.3">
      <c r="A1595">
        <v>202122</v>
      </c>
      <c r="B1595" t="s">
        <v>820</v>
      </c>
      <c r="C1595" t="s">
        <v>821</v>
      </c>
      <c r="D1595" t="s">
        <v>822</v>
      </c>
      <c r="E1595" t="s">
        <v>823</v>
      </c>
      <c r="F1595" t="s">
        <v>876</v>
      </c>
      <c r="G1595" t="s">
        <v>877</v>
      </c>
      <c r="H1595" t="s">
        <v>890</v>
      </c>
      <c r="I1595">
        <v>825</v>
      </c>
      <c r="J1595" t="s">
        <v>891</v>
      </c>
      <c r="K1595" t="s">
        <v>828</v>
      </c>
      <c r="L1595" t="s">
        <v>541</v>
      </c>
      <c r="M1595">
        <v>0</v>
      </c>
      <c r="N1595">
        <v>0</v>
      </c>
      <c r="O1595">
        <v>0</v>
      </c>
      <c r="P1595">
        <v>4194578</v>
      </c>
      <c r="Q1595">
        <v>0</v>
      </c>
      <c r="R1595">
        <v>0</v>
      </c>
      <c r="S1595">
        <v>4194578</v>
      </c>
      <c r="T1595">
        <v>0</v>
      </c>
      <c r="U1595">
        <v>4194578</v>
      </c>
      <c r="V1595">
        <v>31</v>
      </c>
    </row>
    <row r="1596" spans="1:22" x14ac:dyDescent="0.3">
      <c r="A1596">
        <v>202223</v>
      </c>
      <c r="B1596" t="s">
        <v>820</v>
      </c>
      <c r="C1596" t="s">
        <v>821</v>
      </c>
      <c r="D1596" t="s">
        <v>822</v>
      </c>
      <c r="E1596" t="s">
        <v>823</v>
      </c>
      <c r="F1596" t="s">
        <v>876</v>
      </c>
      <c r="G1596" t="s">
        <v>877</v>
      </c>
      <c r="H1596" t="s">
        <v>890</v>
      </c>
      <c r="I1596">
        <v>825</v>
      </c>
      <c r="J1596" t="s">
        <v>891</v>
      </c>
      <c r="K1596" t="s">
        <v>828</v>
      </c>
      <c r="L1596" t="s">
        <v>541</v>
      </c>
      <c r="M1596">
        <v>0</v>
      </c>
      <c r="N1596">
        <v>0</v>
      </c>
      <c r="O1596">
        <v>0</v>
      </c>
      <c r="P1596">
        <v>4132336</v>
      </c>
      <c r="Q1596">
        <v>0</v>
      </c>
      <c r="R1596">
        <v>0</v>
      </c>
      <c r="S1596">
        <v>4132336</v>
      </c>
      <c r="T1596">
        <v>0</v>
      </c>
      <c r="U1596">
        <v>4132336</v>
      </c>
      <c r="V1596">
        <v>30</v>
      </c>
    </row>
    <row r="1597" spans="1:22" x14ac:dyDescent="0.3">
      <c r="A1597">
        <v>202324</v>
      </c>
      <c r="B1597" t="s">
        <v>820</v>
      </c>
      <c r="C1597" t="s">
        <v>821</v>
      </c>
      <c r="D1597" t="s">
        <v>822</v>
      </c>
      <c r="E1597" t="s">
        <v>823</v>
      </c>
      <c r="F1597" t="s">
        <v>876</v>
      </c>
      <c r="G1597" t="s">
        <v>877</v>
      </c>
      <c r="H1597" t="s">
        <v>890</v>
      </c>
      <c r="I1597">
        <v>825</v>
      </c>
      <c r="J1597" t="s">
        <v>891</v>
      </c>
      <c r="K1597" t="s">
        <v>828</v>
      </c>
      <c r="L1597" t="s">
        <v>541</v>
      </c>
      <c r="M1597">
        <v>0</v>
      </c>
      <c r="N1597">
        <v>0</v>
      </c>
      <c r="O1597">
        <v>0</v>
      </c>
      <c r="P1597">
        <v>3640145</v>
      </c>
      <c r="Q1597">
        <v>0</v>
      </c>
      <c r="R1597">
        <v>0</v>
      </c>
      <c r="S1597">
        <v>3640145</v>
      </c>
      <c r="T1597">
        <v>0</v>
      </c>
      <c r="U1597">
        <v>3640145</v>
      </c>
      <c r="V1597">
        <v>27</v>
      </c>
    </row>
    <row r="1598" spans="1:22" x14ac:dyDescent="0.3">
      <c r="A1598">
        <v>202122</v>
      </c>
      <c r="B1598" t="s">
        <v>820</v>
      </c>
      <c r="C1598" t="s">
        <v>821</v>
      </c>
      <c r="D1598" t="s">
        <v>822</v>
      </c>
      <c r="E1598" t="s">
        <v>823</v>
      </c>
      <c r="F1598" t="s">
        <v>876</v>
      </c>
      <c r="G1598" t="s">
        <v>877</v>
      </c>
      <c r="H1598" t="s">
        <v>890</v>
      </c>
      <c r="I1598">
        <v>825</v>
      </c>
      <c r="J1598" t="s">
        <v>891</v>
      </c>
      <c r="K1598" t="s">
        <v>828</v>
      </c>
      <c r="L1598" t="s">
        <v>831</v>
      </c>
      <c r="M1598" t="s">
        <v>829</v>
      </c>
      <c r="N1598" t="s">
        <v>829</v>
      </c>
      <c r="O1598" t="s">
        <v>829</v>
      </c>
      <c r="P1598">
        <v>0</v>
      </c>
      <c r="Q1598">
        <v>342460</v>
      </c>
      <c r="R1598" t="s">
        <v>829</v>
      </c>
      <c r="S1598">
        <v>342460</v>
      </c>
      <c r="T1598">
        <v>0</v>
      </c>
      <c r="U1598">
        <v>342460</v>
      </c>
      <c r="V1598">
        <v>2</v>
      </c>
    </row>
    <row r="1599" spans="1:22" x14ac:dyDescent="0.3">
      <c r="A1599">
        <v>202223</v>
      </c>
      <c r="B1599" t="s">
        <v>820</v>
      </c>
      <c r="C1599" t="s">
        <v>821</v>
      </c>
      <c r="D1599" t="s">
        <v>822</v>
      </c>
      <c r="E1599" t="s">
        <v>823</v>
      </c>
      <c r="F1599" t="s">
        <v>876</v>
      </c>
      <c r="G1599" t="s">
        <v>877</v>
      </c>
      <c r="H1599" t="s">
        <v>890</v>
      </c>
      <c r="I1599">
        <v>825</v>
      </c>
      <c r="J1599" t="s">
        <v>891</v>
      </c>
      <c r="K1599" t="s">
        <v>828</v>
      </c>
      <c r="L1599" t="s">
        <v>831</v>
      </c>
      <c r="M1599" t="s">
        <v>829</v>
      </c>
      <c r="N1599" t="s">
        <v>829</v>
      </c>
      <c r="O1599" t="s">
        <v>829</v>
      </c>
      <c r="P1599">
        <v>0</v>
      </c>
      <c r="Q1599">
        <v>386322</v>
      </c>
      <c r="R1599" t="s">
        <v>829</v>
      </c>
      <c r="S1599">
        <v>386322</v>
      </c>
      <c r="T1599">
        <v>0</v>
      </c>
      <c r="U1599">
        <v>386322</v>
      </c>
      <c r="V1599">
        <v>3</v>
      </c>
    </row>
    <row r="1600" spans="1:22" x14ac:dyDescent="0.3">
      <c r="A1600">
        <v>202324</v>
      </c>
      <c r="B1600" t="s">
        <v>820</v>
      </c>
      <c r="C1600" t="s">
        <v>821</v>
      </c>
      <c r="D1600" t="s">
        <v>822</v>
      </c>
      <c r="E1600" t="s">
        <v>823</v>
      </c>
      <c r="F1600" t="s">
        <v>876</v>
      </c>
      <c r="G1600" t="s">
        <v>877</v>
      </c>
      <c r="H1600" t="s">
        <v>890</v>
      </c>
      <c r="I1600">
        <v>825</v>
      </c>
      <c r="J1600" t="s">
        <v>891</v>
      </c>
      <c r="K1600" t="s">
        <v>828</v>
      </c>
      <c r="L1600" t="s">
        <v>831</v>
      </c>
      <c r="M1600" t="s">
        <v>829</v>
      </c>
      <c r="N1600" t="s">
        <v>829</v>
      </c>
      <c r="O1600" t="s">
        <v>829</v>
      </c>
      <c r="P1600">
        <v>0</v>
      </c>
      <c r="Q1600">
        <v>384067</v>
      </c>
      <c r="R1600" t="s">
        <v>829</v>
      </c>
      <c r="S1600">
        <v>384067</v>
      </c>
      <c r="T1600">
        <v>0</v>
      </c>
      <c r="U1600">
        <v>384067</v>
      </c>
      <c r="V1600">
        <v>3</v>
      </c>
    </row>
    <row r="1601" spans="1:22" x14ac:dyDescent="0.3">
      <c r="A1601">
        <v>202122</v>
      </c>
      <c r="B1601" t="s">
        <v>820</v>
      </c>
      <c r="C1601" t="s">
        <v>821</v>
      </c>
      <c r="D1601" t="s">
        <v>822</v>
      </c>
      <c r="E1601" t="s">
        <v>823</v>
      </c>
      <c r="F1601" t="s">
        <v>876</v>
      </c>
      <c r="G1601" t="s">
        <v>877</v>
      </c>
      <c r="H1601" t="s">
        <v>890</v>
      </c>
      <c r="I1601">
        <v>825</v>
      </c>
      <c r="J1601" t="s">
        <v>891</v>
      </c>
      <c r="K1601" t="s">
        <v>828</v>
      </c>
      <c r="L1601" t="s">
        <v>832</v>
      </c>
      <c r="M1601">
        <v>0</v>
      </c>
      <c r="N1601">
        <v>0</v>
      </c>
      <c r="O1601">
        <v>0</v>
      </c>
      <c r="P1601">
        <v>0</v>
      </c>
      <c r="Q1601">
        <v>761843</v>
      </c>
      <c r="R1601">
        <v>0</v>
      </c>
      <c r="S1601">
        <v>761843</v>
      </c>
      <c r="T1601">
        <v>0</v>
      </c>
      <c r="U1601">
        <v>761843</v>
      </c>
      <c r="V1601">
        <v>6</v>
      </c>
    </row>
    <row r="1602" spans="1:22" x14ac:dyDescent="0.3">
      <c r="A1602">
        <v>202223</v>
      </c>
      <c r="B1602" t="s">
        <v>820</v>
      </c>
      <c r="C1602" t="s">
        <v>821</v>
      </c>
      <c r="D1602" t="s">
        <v>822</v>
      </c>
      <c r="E1602" t="s">
        <v>823</v>
      </c>
      <c r="F1602" t="s">
        <v>876</v>
      </c>
      <c r="G1602" t="s">
        <v>877</v>
      </c>
      <c r="H1602" t="s">
        <v>890</v>
      </c>
      <c r="I1602">
        <v>825</v>
      </c>
      <c r="J1602" t="s">
        <v>891</v>
      </c>
      <c r="K1602" t="s">
        <v>828</v>
      </c>
      <c r="L1602" t="s">
        <v>832</v>
      </c>
      <c r="M1602">
        <v>0</v>
      </c>
      <c r="N1602">
        <v>0</v>
      </c>
      <c r="O1602">
        <v>0</v>
      </c>
      <c r="P1602">
        <v>0</v>
      </c>
      <c r="Q1602">
        <v>1071411</v>
      </c>
      <c r="R1602">
        <v>0</v>
      </c>
      <c r="S1602">
        <v>1071411</v>
      </c>
      <c r="T1602">
        <v>0</v>
      </c>
      <c r="U1602">
        <v>1071411</v>
      </c>
      <c r="V1602">
        <v>8</v>
      </c>
    </row>
    <row r="1603" spans="1:22" x14ac:dyDescent="0.3">
      <c r="A1603">
        <v>202324</v>
      </c>
      <c r="B1603" t="s">
        <v>820</v>
      </c>
      <c r="C1603" t="s">
        <v>821</v>
      </c>
      <c r="D1603" t="s">
        <v>822</v>
      </c>
      <c r="E1603" t="s">
        <v>823</v>
      </c>
      <c r="F1603" t="s">
        <v>876</v>
      </c>
      <c r="G1603" t="s">
        <v>877</v>
      </c>
      <c r="H1603" t="s">
        <v>890</v>
      </c>
      <c r="I1603">
        <v>825</v>
      </c>
      <c r="J1603" t="s">
        <v>891</v>
      </c>
      <c r="K1603" t="s">
        <v>828</v>
      </c>
      <c r="L1603" t="s">
        <v>832</v>
      </c>
      <c r="M1603">
        <v>0</v>
      </c>
      <c r="N1603">
        <v>0</v>
      </c>
      <c r="O1603">
        <v>0</v>
      </c>
      <c r="P1603">
        <v>0</v>
      </c>
      <c r="Q1603">
        <v>1386508</v>
      </c>
      <c r="R1603">
        <v>0</v>
      </c>
      <c r="S1603">
        <v>1386508</v>
      </c>
      <c r="T1603">
        <v>0</v>
      </c>
      <c r="U1603">
        <v>1386508</v>
      </c>
      <c r="V1603">
        <v>10</v>
      </c>
    </row>
    <row r="1604" spans="1:22" x14ac:dyDescent="0.3">
      <c r="A1604">
        <v>202122</v>
      </c>
      <c r="B1604" t="s">
        <v>820</v>
      </c>
      <c r="C1604" t="s">
        <v>821</v>
      </c>
      <c r="D1604" t="s">
        <v>822</v>
      </c>
      <c r="E1604" t="s">
        <v>823</v>
      </c>
      <c r="F1604" t="s">
        <v>876</v>
      </c>
      <c r="G1604" t="s">
        <v>877</v>
      </c>
      <c r="H1604" t="s">
        <v>890</v>
      </c>
      <c r="I1604">
        <v>825</v>
      </c>
      <c r="J1604" t="s">
        <v>891</v>
      </c>
      <c r="K1604" t="s">
        <v>828</v>
      </c>
      <c r="L1604" t="s">
        <v>544</v>
      </c>
      <c r="M1604">
        <v>0</v>
      </c>
      <c r="N1604">
        <v>0</v>
      </c>
      <c r="O1604">
        <v>0</v>
      </c>
      <c r="P1604">
        <v>1296194</v>
      </c>
      <c r="Q1604">
        <v>0</v>
      </c>
      <c r="R1604">
        <v>0</v>
      </c>
      <c r="S1604">
        <v>1296194</v>
      </c>
      <c r="T1604">
        <v>0</v>
      </c>
      <c r="U1604">
        <v>1296194</v>
      </c>
      <c r="V1604">
        <v>9</v>
      </c>
    </row>
    <row r="1605" spans="1:22" x14ac:dyDescent="0.3">
      <c r="A1605">
        <v>202223</v>
      </c>
      <c r="B1605" t="s">
        <v>820</v>
      </c>
      <c r="C1605" t="s">
        <v>821</v>
      </c>
      <c r="D1605" t="s">
        <v>822</v>
      </c>
      <c r="E1605" t="s">
        <v>823</v>
      </c>
      <c r="F1605" t="s">
        <v>876</v>
      </c>
      <c r="G1605" t="s">
        <v>877</v>
      </c>
      <c r="H1605" t="s">
        <v>890</v>
      </c>
      <c r="I1605">
        <v>825</v>
      </c>
      <c r="J1605" t="s">
        <v>891</v>
      </c>
      <c r="K1605" t="s">
        <v>828</v>
      </c>
      <c r="L1605" t="s">
        <v>544</v>
      </c>
      <c r="M1605">
        <v>0</v>
      </c>
      <c r="N1605">
        <v>0</v>
      </c>
      <c r="O1605">
        <v>0</v>
      </c>
      <c r="P1605">
        <v>2318189</v>
      </c>
      <c r="Q1605">
        <v>0</v>
      </c>
      <c r="R1605">
        <v>0</v>
      </c>
      <c r="S1605">
        <v>2318189</v>
      </c>
      <c r="T1605">
        <v>0</v>
      </c>
      <c r="U1605">
        <v>2318189</v>
      </c>
      <c r="V1605">
        <v>17</v>
      </c>
    </row>
    <row r="1606" spans="1:22" x14ac:dyDescent="0.3">
      <c r="A1606">
        <v>202324</v>
      </c>
      <c r="B1606" t="s">
        <v>820</v>
      </c>
      <c r="C1606" t="s">
        <v>821</v>
      </c>
      <c r="D1606" t="s">
        <v>822</v>
      </c>
      <c r="E1606" t="s">
        <v>823</v>
      </c>
      <c r="F1606" t="s">
        <v>876</v>
      </c>
      <c r="G1606" t="s">
        <v>877</v>
      </c>
      <c r="H1606" t="s">
        <v>890</v>
      </c>
      <c r="I1606">
        <v>825</v>
      </c>
      <c r="J1606" t="s">
        <v>891</v>
      </c>
      <c r="K1606" t="s">
        <v>828</v>
      </c>
      <c r="L1606" t="s">
        <v>544</v>
      </c>
      <c r="M1606">
        <v>0</v>
      </c>
      <c r="N1606">
        <v>0</v>
      </c>
      <c r="O1606">
        <v>0</v>
      </c>
      <c r="P1606">
        <v>2442610</v>
      </c>
      <c r="Q1606">
        <v>0</v>
      </c>
      <c r="R1606">
        <v>0</v>
      </c>
      <c r="S1606">
        <v>2442610</v>
      </c>
      <c r="T1606">
        <v>0</v>
      </c>
      <c r="U1606">
        <v>2442610</v>
      </c>
      <c r="V1606">
        <v>18</v>
      </c>
    </row>
    <row r="1607" spans="1:22" x14ac:dyDescent="0.3">
      <c r="A1607">
        <v>202122</v>
      </c>
      <c r="B1607" t="s">
        <v>820</v>
      </c>
      <c r="C1607" t="s">
        <v>821</v>
      </c>
      <c r="D1607" t="s">
        <v>822</v>
      </c>
      <c r="E1607" t="s">
        <v>823</v>
      </c>
      <c r="F1607" t="s">
        <v>876</v>
      </c>
      <c r="G1607" t="s">
        <v>877</v>
      </c>
      <c r="H1607" t="s">
        <v>890</v>
      </c>
      <c r="I1607">
        <v>825</v>
      </c>
      <c r="J1607" t="s">
        <v>891</v>
      </c>
      <c r="K1607" t="s">
        <v>828</v>
      </c>
      <c r="L1607" t="s">
        <v>600</v>
      </c>
      <c r="M1607" t="s">
        <v>829</v>
      </c>
      <c r="N1607" t="s">
        <v>829</v>
      </c>
      <c r="O1607" t="s">
        <v>829</v>
      </c>
      <c r="P1607">
        <v>0</v>
      </c>
      <c r="Q1607">
        <v>0</v>
      </c>
      <c r="R1607" t="s">
        <v>829</v>
      </c>
      <c r="S1607">
        <v>0</v>
      </c>
      <c r="T1607">
        <v>0</v>
      </c>
      <c r="U1607">
        <v>0</v>
      </c>
      <c r="V1607">
        <v>0</v>
      </c>
    </row>
    <row r="1608" spans="1:22" x14ac:dyDescent="0.3">
      <c r="A1608">
        <v>202223</v>
      </c>
      <c r="B1608" t="s">
        <v>820</v>
      </c>
      <c r="C1608" t="s">
        <v>821</v>
      </c>
      <c r="D1608" t="s">
        <v>822</v>
      </c>
      <c r="E1608" t="s">
        <v>823</v>
      </c>
      <c r="F1608" t="s">
        <v>876</v>
      </c>
      <c r="G1608" t="s">
        <v>877</v>
      </c>
      <c r="H1608" t="s">
        <v>890</v>
      </c>
      <c r="I1608">
        <v>825</v>
      </c>
      <c r="J1608" t="s">
        <v>891</v>
      </c>
      <c r="K1608" t="s">
        <v>828</v>
      </c>
      <c r="L1608" t="s">
        <v>600</v>
      </c>
      <c r="M1608" t="s">
        <v>829</v>
      </c>
      <c r="N1608" t="s">
        <v>829</v>
      </c>
      <c r="O1608" t="s">
        <v>829</v>
      </c>
      <c r="P1608">
        <v>0</v>
      </c>
      <c r="Q1608">
        <v>0</v>
      </c>
      <c r="R1608" t="s">
        <v>829</v>
      </c>
      <c r="S1608">
        <v>0</v>
      </c>
      <c r="T1608">
        <v>0</v>
      </c>
      <c r="U1608">
        <v>0</v>
      </c>
      <c r="V1608">
        <v>0</v>
      </c>
    </row>
    <row r="1609" spans="1:22" x14ac:dyDescent="0.3">
      <c r="A1609">
        <v>202324</v>
      </c>
      <c r="B1609" t="s">
        <v>820</v>
      </c>
      <c r="C1609" t="s">
        <v>821</v>
      </c>
      <c r="D1609" t="s">
        <v>822</v>
      </c>
      <c r="E1609" t="s">
        <v>823</v>
      </c>
      <c r="F1609" t="s">
        <v>876</v>
      </c>
      <c r="G1609" t="s">
        <v>877</v>
      </c>
      <c r="H1609" t="s">
        <v>890</v>
      </c>
      <c r="I1609">
        <v>825</v>
      </c>
      <c r="J1609" t="s">
        <v>891</v>
      </c>
      <c r="K1609" t="s">
        <v>828</v>
      </c>
      <c r="L1609" t="s">
        <v>600</v>
      </c>
      <c r="M1609" t="s">
        <v>829</v>
      </c>
      <c r="N1609" t="s">
        <v>829</v>
      </c>
      <c r="O1609" t="s">
        <v>829</v>
      </c>
      <c r="P1609">
        <v>0</v>
      </c>
      <c r="Q1609">
        <v>0</v>
      </c>
      <c r="R1609" t="s">
        <v>829</v>
      </c>
      <c r="S1609">
        <v>0</v>
      </c>
      <c r="T1609">
        <v>0</v>
      </c>
      <c r="U1609">
        <v>0</v>
      </c>
      <c r="V1609">
        <v>0</v>
      </c>
    </row>
    <row r="1610" spans="1:22" x14ac:dyDescent="0.3">
      <c r="A1610">
        <v>202122</v>
      </c>
      <c r="B1610" t="s">
        <v>820</v>
      </c>
      <c r="C1610" t="s">
        <v>821</v>
      </c>
      <c r="D1610" t="s">
        <v>822</v>
      </c>
      <c r="E1610" t="s">
        <v>823</v>
      </c>
      <c r="F1610" t="s">
        <v>876</v>
      </c>
      <c r="G1610" t="s">
        <v>877</v>
      </c>
      <c r="H1610" t="s">
        <v>890</v>
      </c>
      <c r="I1610">
        <v>825</v>
      </c>
      <c r="J1610" t="s">
        <v>891</v>
      </c>
      <c r="K1610" t="s">
        <v>828</v>
      </c>
      <c r="L1610" t="s">
        <v>247</v>
      </c>
      <c r="M1610">
        <v>0</v>
      </c>
      <c r="N1610">
        <v>0</v>
      </c>
      <c r="O1610">
        <v>0</v>
      </c>
      <c r="P1610">
        <v>0</v>
      </c>
      <c r="Q1610">
        <v>0</v>
      </c>
      <c r="R1610">
        <v>0</v>
      </c>
      <c r="S1610">
        <v>0</v>
      </c>
      <c r="T1610">
        <v>0</v>
      </c>
      <c r="U1610">
        <v>0</v>
      </c>
      <c r="V1610">
        <v>0</v>
      </c>
    </row>
    <row r="1611" spans="1:22" x14ac:dyDescent="0.3">
      <c r="A1611">
        <v>202223</v>
      </c>
      <c r="B1611" t="s">
        <v>820</v>
      </c>
      <c r="C1611" t="s">
        <v>821</v>
      </c>
      <c r="D1611" t="s">
        <v>822</v>
      </c>
      <c r="E1611" t="s">
        <v>823</v>
      </c>
      <c r="F1611" t="s">
        <v>876</v>
      </c>
      <c r="G1611" t="s">
        <v>877</v>
      </c>
      <c r="H1611" t="s">
        <v>890</v>
      </c>
      <c r="I1611">
        <v>825</v>
      </c>
      <c r="J1611" t="s">
        <v>891</v>
      </c>
      <c r="K1611" t="s">
        <v>828</v>
      </c>
      <c r="L1611" t="s">
        <v>247</v>
      </c>
      <c r="M1611">
        <v>0</v>
      </c>
      <c r="N1611">
        <v>0</v>
      </c>
      <c r="O1611">
        <v>0</v>
      </c>
      <c r="P1611">
        <v>0</v>
      </c>
      <c r="Q1611">
        <v>0</v>
      </c>
      <c r="R1611">
        <v>0</v>
      </c>
      <c r="S1611">
        <v>0</v>
      </c>
      <c r="T1611">
        <v>0</v>
      </c>
      <c r="U1611">
        <v>0</v>
      </c>
      <c r="V1611">
        <v>0</v>
      </c>
    </row>
    <row r="1612" spans="1:22" x14ac:dyDescent="0.3">
      <c r="A1612">
        <v>202324</v>
      </c>
      <c r="B1612" t="s">
        <v>820</v>
      </c>
      <c r="C1612" t="s">
        <v>821</v>
      </c>
      <c r="D1612" t="s">
        <v>822</v>
      </c>
      <c r="E1612" t="s">
        <v>823</v>
      </c>
      <c r="F1612" t="s">
        <v>876</v>
      </c>
      <c r="G1612" t="s">
        <v>877</v>
      </c>
      <c r="H1612" t="s">
        <v>890</v>
      </c>
      <c r="I1612">
        <v>825</v>
      </c>
      <c r="J1612" t="s">
        <v>891</v>
      </c>
      <c r="K1612" t="s">
        <v>828</v>
      </c>
      <c r="L1612" t="s">
        <v>247</v>
      </c>
      <c r="M1612">
        <v>0</v>
      </c>
      <c r="N1612">
        <v>0</v>
      </c>
      <c r="O1612">
        <v>0</v>
      </c>
      <c r="P1612">
        <v>0</v>
      </c>
      <c r="Q1612">
        <v>0</v>
      </c>
      <c r="R1612">
        <v>0</v>
      </c>
      <c r="S1612">
        <v>0</v>
      </c>
      <c r="T1612">
        <v>0</v>
      </c>
      <c r="U1612">
        <v>0</v>
      </c>
      <c r="V1612">
        <v>0</v>
      </c>
    </row>
    <row r="1613" spans="1:22" x14ac:dyDescent="0.3">
      <c r="A1613">
        <v>202122</v>
      </c>
      <c r="B1613" t="s">
        <v>820</v>
      </c>
      <c r="C1613" t="s">
        <v>821</v>
      </c>
      <c r="D1613" t="s">
        <v>822</v>
      </c>
      <c r="E1613" t="s">
        <v>823</v>
      </c>
      <c r="F1613" t="s">
        <v>876</v>
      </c>
      <c r="G1613" t="s">
        <v>877</v>
      </c>
      <c r="H1613" t="s">
        <v>890</v>
      </c>
      <c r="I1613">
        <v>825</v>
      </c>
      <c r="J1613" t="s">
        <v>891</v>
      </c>
      <c r="K1613" t="s">
        <v>828</v>
      </c>
      <c r="L1613" t="s">
        <v>833</v>
      </c>
      <c r="M1613">
        <v>34293108</v>
      </c>
      <c r="N1613">
        <v>157970074</v>
      </c>
      <c r="O1613">
        <v>43955886</v>
      </c>
      <c r="P1613">
        <v>63199202</v>
      </c>
      <c r="Q1613">
        <v>4523422</v>
      </c>
      <c r="R1613">
        <v>10462220</v>
      </c>
      <c r="S1613">
        <v>315720381</v>
      </c>
      <c r="T1613">
        <v>1362288</v>
      </c>
      <c r="U1613">
        <v>314358093</v>
      </c>
      <c r="V1613" t="s">
        <v>834</v>
      </c>
    </row>
    <row r="1614" spans="1:22" x14ac:dyDescent="0.3">
      <c r="A1614">
        <v>202223</v>
      </c>
      <c r="B1614" t="s">
        <v>820</v>
      </c>
      <c r="C1614" t="s">
        <v>821</v>
      </c>
      <c r="D1614" t="s">
        <v>822</v>
      </c>
      <c r="E1614" t="s">
        <v>823</v>
      </c>
      <c r="F1614" t="s">
        <v>876</v>
      </c>
      <c r="G1614" t="s">
        <v>877</v>
      </c>
      <c r="H1614" t="s">
        <v>890</v>
      </c>
      <c r="I1614">
        <v>825</v>
      </c>
      <c r="J1614" t="s">
        <v>891</v>
      </c>
      <c r="K1614" t="s">
        <v>828</v>
      </c>
      <c r="L1614" t="s">
        <v>833</v>
      </c>
      <c r="M1614">
        <v>35907199</v>
      </c>
      <c r="N1614">
        <v>158676758</v>
      </c>
      <c r="O1614">
        <v>45170805</v>
      </c>
      <c r="P1614">
        <v>69724055</v>
      </c>
      <c r="Q1614">
        <v>4371316</v>
      </c>
      <c r="R1614">
        <v>9756324</v>
      </c>
      <c r="S1614">
        <v>324943756</v>
      </c>
      <c r="T1614">
        <v>4002893</v>
      </c>
      <c r="U1614">
        <v>320940863</v>
      </c>
      <c r="V1614" t="s">
        <v>834</v>
      </c>
    </row>
    <row r="1615" spans="1:22" x14ac:dyDescent="0.3">
      <c r="A1615">
        <v>202324</v>
      </c>
      <c r="B1615" t="s">
        <v>820</v>
      </c>
      <c r="C1615" t="s">
        <v>821</v>
      </c>
      <c r="D1615" t="s">
        <v>822</v>
      </c>
      <c r="E1615" t="s">
        <v>823</v>
      </c>
      <c r="F1615" t="s">
        <v>876</v>
      </c>
      <c r="G1615" t="s">
        <v>877</v>
      </c>
      <c r="H1615" t="s">
        <v>890</v>
      </c>
      <c r="I1615">
        <v>825</v>
      </c>
      <c r="J1615" t="s">
        <v>891</v>
      </c>
      <c r="K1615" t="s">
        <v>828</v>
      </c>
      <c r="L1615" t="s">
        <v>833</v>
      </c>
      <c r="M1615">
        <v>40027192</v>
      </c>
      <c r="N1615">
        <v>163780733</v>
      </c>
      <c r="O1615">
        <v>38540553</v>
      </c>
      <c r="P1615">
        <v>76715182</v>
      </c>
      <c r="Q1615">
        <v>7391208</v>
      </c>
      <c r="R1615">
        <v>10145511</v>
      </c>
      <c r="S1615">
        <v>338011401</v>
      </c>
      <c r="T1615">
        <v>1607047</v>
      </c>
      <c r="U1615">
        <v>336404354</v>
      </c>
      <c r="V1615" t="s">
        <v>834</v>
      </c>
    </row>
    <row r="1616" spans="1:22" x14ac:dyDescent="0.3">
      <c r="A1616">
        <v>202122</v>
      </c>
      <c r="B1616" t="s">
        <v>820</v>
      </c>
      <c r="C1616" t="s">
        <v>821</v>
      </c>
      <c r="D1616" t="s">
        <v>822</v>
      </c>
      <c r="E1616" t="s">
        <v>823</v>
      </c>
      <c r="F1616" t="s">
        <v>876</v>
      </c>
      <c r="G1616" t="s">
        <v>877</v>
      </c>
      <c r="H1616" t="s">
        <v>890</v>
      </c>
      <c r="I1616">
        <v>825</v>
      </c>
      <c r="J1616" t="s">
        <v>891</v>
      </c>
      <c r="K1616" t="s">
        <v>835</v>
      </c>
      <c r="L1616" t="s">
        <v>836</v>
      </c>
      <c r="M1616" t="s">
        <v>829</v>
      </c>
      <c r="N1616" t="s">
        <v>829</v>
      </c>
      <c r="O1616" t="s">
        <v>829</v>
      </c>
      <c r="P1616" t="s">
        <v>829</v>
      </c>
      <c r="Q1616" t="s">
        <v>829</v>
      </c>
      <c r="R1616" t="s">
        <v>829</v>
      </c>
      <c r="S1616">
        <v>309976571</v>
      </c>
      <c r="T1616" t="s">
        <v>829</v>
      </c>
      <c r="U1616" t="s">
        <v>829</v>
      </c>
      <c r="V1616" t="s">
        <v>834</v>
      </c>
    </row>
    <row r="1617" spans="1:22" x14ac:dyDescent="0.3">
      <c r="A1617">
        <v>202223</v>
      </c>
      <c r="B1617" t="s">
        <v>820</v>
      </c>
      <c r="C1617" t="s">
        <v>821</v>
      </c>
      <c r="D1617" t="s">
        <v>822</v>
      </c>
      <c r="E1617" t="s">
        <v>823</v>
      </c>
      <c r="F1617" t="s">
        <v>876</v>
      </c>
      <c r="G1617" t="s">
        <v>877</v>
      </c>
      <c r="H1617" t="s">
        <v>890</v>
      </c>
      <c r="I1617">
        <v>825</v>
      </c>
      <c r="J1617" t="s">
        <v>891</v>
      </c>
      <c r="K1617" t="s">
        <v>835</v>
      </c>
      <c r="L1617" t="s">
        <v>836</v>
      </c>
      <c r="M1617" t="s">
        <v>829</v>
      </c>
      <c r="N1617" t="s">
        <v>829</v>
      </c>
      <c r="O1617" t="s">
        <v>829</v>
      </c>
      <c r="P1617" t="s">
        <v>829</v>
      </c>
      <c r="Q1617" t="s">
        <v>829</v>
      </c>
      <c r="R1617" t="s">
        <v>829</v>
      </c>
      <c r="S1617">
        <v>319654427</v>
      </c>
      <c r="T1617" t="s">
        <v>829</v>
      </c>
      <c r="U1617" t="s">
        <v>829</v>
      </c>
      <c r="V1617" t="s">
        <v>834</v>
      </c>
    </row>
    <row r="1618" spans="1:22" x14ac:dyDescent="0.3">
      <c r="A1618">
        <v>202324</v>
      </c>
      <c r="B1618" t="s">
        <v>820</v>
      </c>
      <c r="C1618" t="s">
        <v>821</v>
      </c>
      <c r="D1618" t="s">
        <v>822</v>
      </c>
      <c r="E1618" t="s">
        <v>823</v>
      </c>
      <c r="F1618" t="s">
        <v>876</v>
      </c>
      <c r="G1618" t="s">
        <v>877</v>
      </c>
      <c r="H1618" t="s">
        <v>890</v>
      </c>
      <c r="I1618">
        <v>825</v>
      </c>
      <c r="J1618" t="s">
        <v>891</v>
      </c>
      <c r="K1618" t="s">
        <v>835</v>
      </c>
      <c r="L1618" t="s">
        <v>836</v>
      </c>
      <c r="M1618" t="s">
        <v>829</v>
      </c>
      <c r="N1618" t="s">
        <v>829</v>
      </c>
      <c r="O1618" t="s">
        <v>829</v>
      </c>
      <c r="P1618" t="s">
        <v>829</v>
      </c>
      <c r="Q1618" t="s">
        <v>829</v>
      </c>
      <c r="R1618" t="s">
        <v>829</v>
      </c>
      <c r="S1618">
        <v>329885455</v>
      </c>
      <c r="T1618" t="s">
        <v>829</v>
      </c>
      <c r="U1618" t="s">
        <v>829</v>
      </c>
      <c r="V1618" t="s">
        <v>834</v>
      </c>
    </row>
    <row r="1619" spans="1:22" x14ac:dyDescent="0.3">
      <c r="A1619">
        <v>202122</v>
      </c>
      <c r="B1619" t="s">
        <v>820</v>
      </c>
      <c r="C1619" t="s">
        <v>821</v>
      </c>
      <c r="D1619" t="s">
        <v>822</v>
      </c>
      <c r="E1619" t="s">
        <v>823</v>
      </c>
      <c r="F1619" t="s">
        <v>876</v>
      </c>
      <c r="G1619" t="s">
        <v>877</v>
      </c>
      <c r="H1619" t="s">
        <v>890</v>
      </c>
      <c r="I1619">
        <v>825</v>
      </c>
      <c r="J1619" t="s">
        <v>891</v>
      </c>
      <c r="K1619" t="s">
        <v>835</v>
      </c>
      <c r="L1619" t="s">
        <v>837</v>
      </c>
      <c r="M1619" t="s">
        <v>829</v>
      </c>
      <c r="N1619" t="s">
        <v>829</v>
      </c>
      <c r="O1619" t="s">
        <v>829</v>
      </c>
      <c r="P1619" t="s">
        <v>829</v>
      </c>
      <c r="Q1619" t="s">
        <v>829</v>
      </c>
      <c r="R1619" t="s">
        <v>829</v>
      </c>
      <c r="S1619">
        <v>-392435</v>
      </c>
      <c r="T1619" t="s">
        <v>829</v>
      </c>
      <c r="U1619" t="s">
        <v>829</v>
      </c>
      <c r="V1619" t="s">
        <v>834</v>
      </c>
    </row>
    <row r="1620" spans="1:22" x14ac:dyDescent="0.3">
      <c r="A1620">
        <v>202223</v>
      </c>
      <c r="B1620" t="s">
        <v>820</v>
      </c>
      <c r="C1620" t="s">
        <v>821</v>
      </c>
      <c r="D1620" t="s">
        <v>822</v>
      </c>
      <c r="E1620" t="s">
        <v>823</v>
      </c>
      <c r="F1620" t="s">
        <v>876</v>
      </c>
      <c r="G1620" t="s">
        <v>877</v>
      </c>
      <c r="H1620" t="s">
        <v>890</v>
      </c>
      <c r="I1620">
        <v>825</v>
      </c>
      <c r="J1620" t="s">
        <v>891</v>
      </c>
      <c r="K1620" t="s">
        <v>835</v>
      </c>
      <c r="L1620" t="s">
        <v>837</v>
      </c>
      <c r="M1620" t="s">
        <v>829</v>
      </c>
      <c r="N1620" t="s">
        <v>829</v>
      </c>
      <c r="O1620" t="s">
        <v>829</v>
      </c>
      <c r="P1620" t="s">
        <v>829</v>
      </c>
      <c r="Q1620" t="s">
        <v>829</v>
      </c>
      <c r="R1620" t="s">
        <v>829</v>
      </c>
      <c r="S1620">
        <v>339689</v>
      </c>
      <c r="T1620" t="s">
        <v>829</v>
      </c>
      <c r="U1620" t="s">
        <v>829</v>
      </c>
      <c r="V1620">
        <v>0</v>
      </c>
    </row>
    <row r="1621" spans="1:22" x14ac:dyDescent="0.3">
      <c r="A1621">
        <v>202324</v>
      </c>
      <c r="B1621" t="s">
        <v>820</v>
      </c>
      <c r="C1621" t="s">
        <v>821</v>
      </c>
      <c r="D1621" t="s">
        <v>822</v>
      </c>
      <c r="E1621" t="s">
        <v>823</v>
      </c>
      <c r="F1621" t="s">
        <v>876</v>
      </c>
      <c r="G1621" t="s">
        <v>877</v>
      </c>
      <c r="H1621" t="s">
        <v>890</v>
      </c>
      <c r="I1621">
        <v>825</v>
      </c>
      <c r="J1621" t="s">
        <v>891</v>
      </c>
      <c r="K1621" t="s">
        <v>835</v>
      </c>
      <c r="L1621" t="s">
        <v>837</v>
      </c>
      <c r="M1621" t="s">
        <v>829</v>
      </c>
      <c r="N1621" t="s">
        <v>829</v>
      </c>
      <c r="O1621" t="s">
        <v>829</v>
      </c>
      <c r="P1621" t="s">
        <v>829</v>
      </c>
      <c r="Q1621" t="s">
        <v>829</v>
      </c>
      <c r="R1621" t="s">
        <v>829</v>
      </c>
      <c r="S1621">
        <v>-817061</v>
      </c>
      <c r="T1621" t="s">
        <v>829</v>
      </c>
      <c r="U1621" t="s">
        <v>829</v>
      </c>
      <c r="V1621">
        <v>0</v>
      </c>
    </row>
    <row r="1622" spans="1:22" x14ac:dyDescent="0.3">
      <c r="A1622">
        <v>202122</v>
      </c>
      <c r="B1622" t="s">
        <v>820</v>
      </c>
      <c r="C1622" t="s">
        <v>821</v>
      </c>
      <c r="D1622" t="s">
        <v>822</v>
      </c>
      <c r="E1622" t="s">
        <v>823</v>
      </c>
      <c r="F1622" t="s">
        <v>876</v>
      </c>
      <c r="G1622" t="s">
        <v>877</v>
      </c>
      <c r="H1622" t="s">
        <v>890</v>
      </c>
      <c r="I1622">
        <v>825</v>
      </c>
      <c r="J1622" t="s">
        <v>891</v>
      </c>
      <c r="K1622" t="s">
        <v>835</v>
      </c>
      <c r="L1622" t="s">
        <v>838</v>
      </c>
      <c r="M1622" t="s">
        <v>829</v>
      </c>
      <c r="N1622" t="s">
        <v>829</v>
      </c>
      <c r="O1622" t="s">
        <v>829</v>
      </c>
      <c r="P1622" t="s">
        <v>829</v>
      </c>
      <c r="Q1622" t="s">
        <v>829</v>
      </c>
      <c r="R1622" t="s">
        <v>829</v>
      </c>
      <c r="S1622">
        <v>-1794581</v>
      </c>
      <c r="T1622" t="s">
        <v>829</v>
      </c>
      <c r="U1622" t="s">
        <v>829</v>
      </c>
      <c r="V1622" t="s">
        <v>834</v>
      </c>
    </row>
    <row r="1623" spans="1:22" x14ac:dyDescent="0.3">
      <c r="A1623">
        <v>202223</v>
      </c>
      <c r="B1623" t="s">
        <v>820</v>
      </c>
      <c r="C1623" t="s">
        <v>821</v>
      </c>
      <c r="D1623" t="s">
        <v>822</v>
      </c>
      <c r="E1623" t="s">
        <v>823</v>
      </c>
      <c r="F1623" t="s">
        <v>876</v>
      </c>
      <c r="G1623" t="s">
        <v>877</v>
      </c>
      <c r="H1623" t="s">
        <v>890</v>
      </c>
      <c r="I1623">
        <v>825</v>
      </c>
      <c r="J1623" t="s">
        <v>891</v>
      </c>
      <c r="K1623" t="s">
        <v>835</v>
      </c>
      <c r="L1623" t="s">
        <v>838</v>
      </c>
      <c r="M1623" t="s">
        <v>829</v>
      </c>
      <c r="N1623" t="s">
        <v>829</v>
      </c>
      <c r="O1623" t="s">
        <v>829</v>
      </c>
      <c r="P1623" t="s">
        <v>829</v>
      </c>
      <c r="Q1623" t="s">
        <v>829</v>
      </c>
      <c r="R1623" t="s">
        <v>829</v>
      </c>
      <c r="S1623">
        <v>-3566305</v>
      </c>
      <c r="T1623" t="s">
        <v>829</v>
      </c>
      <c r="U1623" t="s">
        <v>829</v>
      </c>
      <c r="V1623" t="s">
        <v>834</v>
      </c>
    </row>
    <row r="1624" spans="1:22" x14ac:dyDescent="0.3">
      <c r="A1624">
        <v>202324</v>
      </c>
      <c r="B1624" t="s">
        <v>820</v>
      </c>
      <c r="C1624" t="s">
        <v>821</v>
      </c>
      <c r="D1624" t="s">
        <v>822</v>
      </c>
      <c r="E1624" t="s">
        <v>823</v>
      </c>
      <c r="F1624" t="s">
        <v>876</v>
      </c>
      <c r="G1624" t="s">
        <v>877</v>
      </c>
      <c r="H1624" t="s">
        <v>890</v>
      </c>
      <c r="I1624">
        <v>825</v>
      </c>
      <c r="J1624" t="s">
        <v>891</v>
      </c>
      <c r="K1624" t="s">
        <v>835</v>
      </c>
      <c r="L1624" t="s">
        <v>838</v>
      </c>
      <c r="M1624" t="s">
        <v>829</v>
      </c>
      <c r="N1624" t="s">
        <v>829</v>
      </c>
      <c r="O1624" t="s">
        <v>829</v>
      </c>
      <c r="P1624" t="s">
        <v>829</v>
      </c>
      <c r="Q1624" t="s">
        <v>829</v>
      </c>
      <c r="R1624" t="s">
        <v>829</v>
      </c>
      <c r="S1624">
        <v>-1652704</v>
      </c>
      <c r="T1624" t="s">
        <v>829</v>
      </c>
      <c r="U1624" t="s">
        <v>829</v>
      </c>
      <c r="V1624" t="s">
        <v>834</v>
      </c>
    </row>
    <row r="1625" spans="1:22" x14ac:dyDescent="0.3">
      <c r="A1625">
        <v>202122</v>
      </c>
      <c r="B1625" t="s">
        <v>820</v>
      </c>
      <c r="C1625" t="s">
        <v>821</v>
      </c>
      <c r="D1625" t="s">
        <v>822</v>
      </c>
      <c r="E1625" t="s">
        <v>823</v>
      </c>
      <c r="F1625" t="s">
        <v>876</v>
      </c>
      <c r="G1625" t="s">
        <v>877</v>
      </c>
      <c r="H1625" t="s">
        <v>890</v>
      </c>
      <c r="I1625">
        <v>825</v>
      </c>
      <c r="J1625" t="s">
        <v>891</v>
      </c>
      <c r="K1625" t="s">
        <v>835</v>
      </c>
      <c r="L1625" t="s">
        <v>839</v>
      </c>
      <c r="M1625" t="s">
        <v>829</v>
      </c>
      <c r="N1625" t="s">
        <v>829</v>
      </c>
      <c r="O1625" t="s">
        <v>829</v>
      </c>
      <c r="P1625" t="s">
        <v>829</v>
      </c>
      <c r="Q1625" t="s">
        <v>829</v>
      </c>
      <c r="R1625" t="s">
        <v>829</v>
      </c>
      <c r="S1625">
        <v>3566305</v>
      </c>
      <c r="T1625" t="s">
        <v>829</v>
      </c>
      <c r="U1625" t="s">
        <v>829</v>
      </c>
      <c r="V1625" t="s">
        <v>834</v>
      </c>
    </row>
    <row r="1626" spans="1:22" x14ac:dyDescent="0.3">
      <c r="A1626">
        <v>202223</v>
      </c>
      <c r="B1626" t="s">
        <v>820</v>
      </c>
      <c r="C1626" t="s">
        <v>821</v>
      </c>
      <c r="D1626" t="s">
        <v>822</v>
      </c>
      <c r="E1626" t="s">
        <v>823</v>
      </c>
      <c r="F1626" t="s">
        <v>876</v>
      </c>
      <c r="G1626" t="s">
        <v>877</v>
      </c>
      <c r="H1626" t="s">
        <v>890</v>
      </c>
      <c r="I1626">
        <v>825</v>
      </c>
      <c r="J1626" t="s">
        <v>891</v>
      </c>
      <c r="K1626" t="s">
        <v>835</v>
      </c>
      <c r="L1626" t="s">
        <v>839</v>
      </c>
      <c r="M1626" t="s">
        <v>829</v>
      </c>
      <c r="N1626" t="s">
        <v>829</v>
      </c>
      <c r="O1626" t="s">
        <v>829</v>
      </c>
      <c r="P1626" t="s">
        <v>829</v>
      </c>
      <c r="Q1626" t="s">
        <v>829</v>
      </c>
      <c r="R1626" t="s">
        <v>829</v>
      </c>
      <c r="S1626">
        <v>1652704</v>
      </c>
      <c r="T1626" t="s">
        <v>829</v>
      </c>
      <c r="U1626" t="s">
        <v>829</v>
      </c>
      <c r="V1626" t="s">
        <v>834</v>
      </c>
    </row>
    <row r="1627" spans="1:22" x14ac:dyDescent="0.3">
      <c r="A1627">
        <v>202324</v>
      </c>
      <c r="B1627" t="s">
        <v>820</v>
      </c>
      <c r="C1627" t="s">
        <v>821</v>
      </c>
      <c r="D1627" t="s">
        <v>822</v>
      </c>
      <c r="E1627" t="s">
        <v>823</v>
      </c>
      <c r="F1627" t="s">
        <v>876</v>
      </c>
      <c r="G1627" t="s">
        <v>877</v>
      </c>
      <c r="H1627" t="s">
        <v>890</v>
      </c>
      <c r="I1627">
        <v>825</v>
      </c>
      <c r="J1627" t="s">
        <v>891</v>
      </c>
      <c r="K1627" t="s">
        <v>835</v>
      </c>
      <c r="L1627" t="s">
        <v>839</v>
      </c>
      <c r="M1627" t="s">
        <v>829</v>
      </c>
      <c r="N1627" t="s">
        <v>829</v>
      </c>
      <c r="O1627" t="s">
        <v>829</v>
      </c>
      <c r="P1627" t="s">
        <v>829</v>
      </c>
      <c r="Q1627" t="s">
        <v>829</v>
      </c>
      <c r="R1627" t="s">
        <v>829</v>
      </c>
      <c r="S1627">
        <v>6533313</v>
      </c>
      <c r="T1627" t="s">
        <v>829</v>
      </c>
      <c r="U1627" t="s">
        <v>829</v>
      </c>
      <c r="V1627" t="s">
        <v>834</v>
      </c>
    </row>
    <row r="1628" spans="1:22" x14ac:dyDescent="0.3">
      <c r="A1628">
        <v>202122</v>
      </c>
      <c r="B1628" t="s">
        <v>820</v>
      </c>
      <c r="C1628" t="s">
        <v>821</v>
      </c>
      <c r="D1628" t="s">
        <v>822</v>
      </c>
      <c r="E1628" t="s">
        <v>823</v>
      </c>
      <c r="F1628" t="s">
        <v>876</v>
      </c>
      <c r="G1628" t="s">
        <v>877</v>
      </c>
      <c r="H1628" t="s">
        <v>890</v>
      </c>
      <c r="I1628">
        <v>825</v>
      </c>
      <c r="J1628" t="s">
        <v>891</v>
      </c>
      <c r="K1628" t="s">
        <v>835</v>
      </c>
      <c r="L1628" t="s">
        <v>840</v>
      </c>
      <c r="M1628" t="s">
        <v>829</v>
      </c>
      <c r="N1628" t="s">
        <v>829</v>
      </c>
      <c r="O1628" t="s">
        <v>829</v>
      </c>
      <c r="P1628" t="s">
        <v>829</v>
      </c>
      <c r="Q1628" t="s">
        <v>829</v>
      </c>
      <c r="R1628" t="s">
        <v>829</v>
      </c>
      <c r="S1628">
        <v>0</v>
      </c>
      <c r="T1628" t="s">
        <v>829</v>
      </c>
      <c r="U1628" t="s">
        <v>829</v>
      </c>
      <c r="V1628" t="s">
        <v>834</v>
      </c>
    </row>
    <row r="1629" spans="1:22" x14ac:dyDescent="0.3">
      <c r="A1629">
        <v>202223</v>
      </c>
      <c r="B1629" t="s">
        <v>820</v>
      </c>
      <c r="C1629" t="s">
        <v>821</v>
      </c>
      <c r="D1629" t="s">
        <v>822</v>
      </c>
      <c r="E1629" t="s">
        <v>823</v>
      </c>
      <c r="F1629" t="s">
        <v>876</v>
      </c>
      <c r="G1629" t="s">
        <v>877</v>
      </c>
      <c r="H1629" t="s">
        <v>890</v>
      </c>
      <c r="I1629">
        <v>825</v>
      </c>
      <c r="J1629" t="s">
        <v>891</v>
      </c>
      <c r="K1629" t="s">
        <v>835</v>
      </c>
      <c r="L1629" t="s">
        <v>840</v>
      </c>
      <c r="M1629" t="s">
        <v>829</v>
      </c>
      <c r="N1629" t="s">
        <v>829</v>
      </c>
      <c r="O1629" t="s">
        <v>829</v>
      </c>
      <c r="P1629" t="s">
        <v>829</v>
      </c>
      <c r="Q1629" t="s">
        <v>829</v>
      </c>
      <c r="R1629" t="s">
        <v>829</v>
      </c>
      <c r="S1629">
        <v>0</v>
      </c>
      <c r="T1629" t="s">
        <v>829</v>
      </c>
      <c r="U1629" t="s">
        <v>829</v>
      </c>
      <c r="V1629" t="s">
        <v>834</v>
      </c>
    </row>
    <row r="1630" spans="1:22" x14ac:dyDescent="0.3">
      <c r="A1630">
        <v>202324</v>
      </c>
      <c r="B1630" t="s">
        <v>820</v>
      </c>
      <c r="C1630" t="s">
        <v>821</v>
      </c>
      <c r="D1630" t="s">
        <v>822</v>
      </c>
      <c r="E1630" t="s">
        <v>823</v>
      </c>
      <c r="F1630" t="s">
        <v>876</v>
      </c>
      <c r="G1630" t="s">
        <v>877</v>
      </c>
      <c r="H1630" t="s">
        <v>890</v>
      </c>
      <c r="I1630">
        <v>825</v>
      </c>
      <c r="J1630" t="s">
        <v>891</v>
      </c>
      <c r="K1630" t="s">
        <v>835</v>
      </c>
      <c r="L1630" t="s">
        <v>840</v>
      </c>
      <c r="M1630" t="s">
        <v>829</v>
      </c>
      <c r="N1630" t="s">
        <v>829</v>
      </c>
      <c r="O1630" t="s">
        <v>829</v>
      </c>
      <c r="P1630" t="s">
        <v>829</v>
      </c>
      <c r="Q1630" t="s">
        <v>829</v>
      </c>
      <c r="R1630" t="s">
        <v>829</v>
      </c>
      <c r="S1630">
        <v>0</v>
      </c>
      <c r="T1630" t="s">
        <v>829</v>
      </c>
      <c r="U1630" t="s">
        <v>829</v>
      </c>
      <c r="V1630" t="s">
        <v>834</v>
      </c>
    </row>
    <row r="1631" spans="1:22" x14ac:dyDescent="0.3">
      <c r="A1631">
        <v>202122</v>
      </c>
      <c r="B1631" t="s">
        <v>820</v>
      </c>
      <c r="C1631" t="s">
        <v>821</v>
      </c>
      <c r="D1631" t="s">
        <v>822</v>
      </c>
      <c r="E1631" t="s">
        <v>823</v>
      </c>
      <c r="F1631" t="s">
        <v>876</v>
      </c>
      <c r="G1631" t="s">
        <v>877</v>
      </c>
      <c r="H1631" t="s">
        <v>890</v>
      </c>
      <c r="I1631">
        <v>825</v>
      </c>
      <c r="J1631" t="s">
        <v>891</v>
      </c>
      <c r="K1631" t="s">
        <v>835</v>
      </c>
      <c r="L1631" t="s">
        <v>841</v>
      </c>
      <c r="M1631" t="s">
        <v>829</v>
      </c>
      <c r="N1631" t="s">
        <v>829</v>
      </c>
      <c r="O1631" t="s">
        <v>829</v>
      </c>
      <c r="P1631" t="s">
        <v>829</v>
      </c>
      <c r="Q1631" t="s">
        <v>829</v>
      </c>
      <c r="R1631" t="s">
        <v>829</v>
      </c>
      <c r="S1631">
        <v>314358093</v>
      </c>
      <c r="T1631" t="s">
        <v>829</v>
      </c>
      <c r="U1631" t="s">
        <v>829</v>
      </c>
      <c r="V1631" t="s">
        <v>834</v>
      </c>
    </row>
    <row r="1632" spans="1:22" x14ac:dyDescent="0.3">
      <c r="A1632">
        <v>202223</v>
      </c>
      <c r="B1632" t="s">
        <v>820</v>
      </c>
      <c r="C1632" t="s">
        <v>821</v>
      </c>
      <c r="D1632" t="s">
        <v>822</v>
      </c>
      <c r="E1632" t="s">
        <v>823</v>
      </c>
      <c r="F1632" t="s">
        <v>876</v>
      </c>
      <c r="G1632" t="s">
        <v>877</v>
      </c>
      <c r="H1632" t="s">
        <v>890</v>
      </c>
      <c r="I1632">
        <v>825</v>
      </c>
      <c r="J1632" t="s">
        <v>891</v>
      </c>
      <c r="K1632" t="s">
        <v>835</v>
      </c>
      <c r="L1632" t="s">
        <v>841</v>
      </c>
      <c r="M1632" t="s">
        <v>829</v>
      </c>
      <c r="N1632" t="s">
        <v>829</v>
      </c>
      <c r="O1632" t="s">
        <v>829</v>
      </c>
      <c r="P1632" t="s">
        <v>829</v>
      </c>
      <c r="Q1632" t="s">
        <v>829</v>
      </c>
      <c r="R1632" t="s">
        <v>829</v>
      </c>
      <c r="S1632">
        <v>320940863</v>
      </c>
      <c r="T1632" t="s">
        <v>829</v>
      </c>
      <c r="U1632" t="s">
        <v>829</v>
      </c>
      <c r="V1632" t="s">
        <v>834</v>
      </c>
    </row>
    <row r="1633" spans="1:22" x14ac:dyDescent="0.3">
      <c r="A1633">
        <v>202324</v>
      </c>
      <c r="B1633" t="s">
        <v>820</v>
      </c>
      <c r="C1633" t="s">
        <v>821</v>
      </c>
      <c r="D1633" t="s">
        <v>822</v>
      </c>
      <c r="E1633" t="s">
        <v>823</v>
      </c>
      <c r="F1633" t="s">
        <v>876</v>
      </c>
      <c r="G1633" t="s">
        <v>877</v>
      </c>
      <c r="H1633" t="s">
        <v>890</v>
      </c>
      <c r="I1633">
        <v>825</v>
      </c>
      <c r="J1633" t="s">
        <v>891</v>
      </c>
      <c r="K1633" t="s">
        <v>835</v>
      </c>
      <c r="L1633" t="s">
        <v>841</v>
      </c>
      <c r="M1633" t="s">
        <v>829</v>
      </c>
      <c r="N1633" t="s">
        <v>829</v>
      </c>
      <c r="O1633" t="s">
        <v>829</v>
      </c>
      <c r="P1633" t="s">
        <v>829</v>
      </c>
      <c r="Q1633" t="s">
        <v>829</v>
      </c>
      <c r="R1633" t="s">
        <v>829</v>
      </c>
      <c r="S1633">
        <v>336404354</v>
      </c>
      <c r="T1633" t="s">
        <v>829</v>
      </c>
      <c r="U1633" t="s">
        <v>829</v>
      </c>
      <c r="V1633" t="s">
        <v>834</v>
      </c>
    </row>
    <row r="1634" spans="1:22" x14ac:dyDescent="0.3">
      <c r="A1634">
        <v>202122</v>
      </c>
      <c r="B1634" t="s">
        <v>820</v>
      </c>
      <c r="C1634" t="s">
        <v>821</v>
      </c>
      <c r="D1634" t="s">
        <v>822</v>
      </c>
      <c r="E1634" t="s">
        <v>823</v>
      </c>
      <c r="F1634" t="s">
        <v>876</v>
      </c>
      <c r="G1634" t="s">
        <v>877</v>
      </c>
      <c r="H1634" t="s">
        <v>890</v>
      </c>
      <c r="I1634">
        <v>825</v>
      </c>
      <c r="J1634" t="s">
        <v>891</v>
      </c>
      <c r="K1634" t="s">
        <v>842</v>
      </c>
      <c r="L1634" t="s">
        <v>238</v>
      </c>
      <c r="M1634" t="s">
        <v>829</v>
      </c>
      <c r="N1634" t="s">
        <v>829</v>
      </c>
      <c r="O1634" t="s">
        <v>829</v>
      </c>
      <c r="P1634" t="s">
        <v>829</v>
      </c>
      <c r="Q1634" t="s">
        <v>829</v>
      </c>
      <c r="R1634" t="s">
        <v>829</v>
      </c>
      <c r="S1634">
        <v>1351715</v>
      </c>
      <c r="T1634">
        <v>0</v>
      </c>
      <c r="U1634">
        <v>1351715</v>
      </c>
      <c r="V1634">
        <v>15</v>
      </c>
    </row>
    <row r="1635" spans="1:22" x14ac:dyDescent="0.3">
      <c r="A1635">
        <v>202223</v>
      </c>
      <c r="B1635" t="s">
        <v>820</v>
      </c>
      <c r="C1635" t="s">
        <v>821</v>
      </c>
      <c r="D1635" t="s">
        <v>822</v>
      </c>
      <c r="E1635" t="s">
        <v>823</v>
      </c>
      <c r="F1635" t="s">
        <v>876</v>
      </c>
      <c r="G1635" t="s">
        <v>877</v>
      </c>
      <c r="H1635" t="s">
        <v>890</v>
      </c>
      <c r="I1635">
        <v>825</v>
      </c>
      <c r="J1635" t="s">
        <v>891</v>
      </c>
      <c r="K1635" t="s">
        <v>842</v>
      </c>
      <c r="L1635" t="s">
        <v>238</v>
      </c>
      <c r="M1635" t="s">
        <v>829</v>
      </c>
      <c r="N1635" t="s">
        <v>829</v>
      </c>
      <c r="O1635" t="s">
        <v>829</v>
      </c>
      <c r="P1635" t="s">
        <v>829</v>
      </c>
      <c r="Q1635" t="s">
        <v>829</v>
      </c>
      <c r="R1635" t="s">
        <v>829</v>
      </c>
      <c r="S1635">
        <v>1302552</v>
      </c>
      <c r="T1635">
        <v>0</v>
      </c>
      <c r="U1635">
        <v>1302552</v>
      </c>
      <c r="V1635">
        <v>14</v>
      </c>
    </row>
    <row r="1636" spans="1:22" x14ac:dyDescent="0.3">
      <c r="A1636">
        <v>202324</v>
      </c>
      <c r="B1636" t="s">
        <v>820</v>
      </c>
      <c r="C1636" t="s">
        <v>821</v>
      </c>
      <c r="D1636" t="s">
        <v>822</v>
      </c>
      <c r="E1636" t="s">
        <v>823</v>
      </c>
      <c r="F1636" t="s">
        <v>876</v>
      </c>
      <c r="G1636" t="s">
        <v>877</v>
      </c>
      <c r="H1636" t="s">
        <v>890</v>
      </c>
      <c r="I1636">
        <v>825</v>
      </c>
      <c r="J1636" t="s">
        <v>891</v>
      </c>
      <c r="K1636" t="s">
        <v>842</v>
      </c>
      <c r="L1636" t="s">
        <v>238</v>
      </c>
      <c r="M1636" t="s">
        <v>829</v>
      </c>
      <c r="N1636" t="s">
        <v>829</v>
      </c>
      <c r="O1636" t="s">
        <v>829</v>
      </c>
      <c r="P1636" t="s">
        <v>829</v>
      </c>
      <c r="Q1636" t="s">
        <v>829</v>
      </c>
      <c r="R1636" t="s">
        <v>829</v>
      </c>
      <c r="S1636">
        <v>1211569</v>
      </c>
      <c r="T1636">
        <v>0</v>
      </c>
      <c r="U1636">
        <v>1211569</v>
      </c>
      <c r="V1636">
        <v>13</v>
      </c>
    </row>
    <row r="1637" spans="1:22" x14ac:dyDescent="0.3">
      <c r="A1637">
        <v>202122</v>
      </c>
      <c r="B1637" t="s">
        <v>820</v>
      </c>
      <c r="C1637" t="s">
        <v>821</v>
      </c>
      <c r="D1637" t="s">
        <v>822</v>
      </c>
      <c r="E1637" t="s">
        <v>823</v>
      </c>
      <c r="F1637" t="s">
        <v>876</v>
      </c>
      <c r="G1637" t="s">
        <v>877</v>
      </c>
      <c r="H1637" t="s">
        <v>890</v>
      </c>
      <c r="I1637">
        <v>825</v>
      </c>
      <c r="J1637" t="s">
        <v>891</v>
      </c>
      <c r="K1637" t="s">
        <v>842</v>
      </c>
      <c r="L1637" t="s">
        <v>240</v>
      </c>
      <c r="M1637" t="s">
        <v>829</v>
      </c>
      <c r="N1637" t="s">
        <v>829</v>
      </c>
      <c r="O1637" t="s">
        <v>829</v>
      </c>
      <c r="P1637" t="s">
        <v>829</v>
      </c>
      <c r="Q1637" t="s">
        <v>829</v>
      </c>
      <c r="R1637" t="s">
        <v>829</v>
      </c>
      <c r="S1637">
        <v>2051569</v>
      </c>
      <c r="T1637">
        <v>120070</v>
      </c>
      <c r="U1637">
        <v>1931499</v>
      </c>
      <c r="V1637">
        <v>21</v>
      </c>
    </row>
    <row r="1638" spans="1:22" x14ac:dyDescent="0.3">
      <c r="A1638">
        <v>202223</v>
      </c>
      <c r="B1638" t="s">
        <v>820</v>
      </c>
      <c r="C1638" t="s">
        <v>821</v>
      </c>
      <c r="D1638" t="s">
        <v>822</v>
      </c>
      <c r="E1638" t="s">
        <v>823</v>
      </c>
      <c r="F1638" t="s">
        <v>876</v>
      </c>
      <c r="G1638" t="s">
        <v>877</v>
      </c>
      <c r="H1638" t="s">
        <v>890</v>
      </c>
      <c r="I1638">
        <v>825</v>
      </c>
      <c r="J1638" t="s">
        <v>891</v>
      </c>
      <c r="K1638" t="s">
        <v>842</v>
      </c>
      <c r="L1638" t="s">
        <v>240</v>
      </c>
      <c r="M1638" t="s">
        <v>829</v>
      </c>
      <c r="N1638" t="s">
        <v>829</v>
      </c>
      <c r="O1638" t="s">
        <v>829</v>
      </c>
      <c r="P1638" t="s">
        <v>829</v>
      </c>
      <c r="Q1638" t="s">
        <v>829</v>
      </c>
      <c r="R1638" t="s">
        <v>829</v>
      </c>
      <c r="S1638">
        <v>2819271</v>
      </c>
      <c r="T1638">
        <v>0</v>
      </c>
      <c r="U1638">
        <v>2819271</v>
      </c>
      <c r="V1638">
        <v>30</v>
      </c>
    </row>
    <row r="1639" spans="1:22" x14ac:dyDescent="0.3">
      <c r="A1639">
        <v>202324</v>
      </c>
      <c r="B1639" t="s">
        <v>820</v>
      </c>
      <c r="C1639" t="s">
        <v>821</v>
      </c>
      <c r="D1639" t="s">
        <v>822</v>
      </c>
      <c r="E1639" t="s">
        <v>823</v>
      </c>
      <c r="F1639" t="s">
        <v>876</v>
      </c>
      <c r="G1639" t="s">
        <v>877</v>
      </c>
      <c r="H1639" t="s">
        <v>890</v>
      </c>
      <c r="I1639">
        <v>825</v>
      </c>
      <c r="J1639" t="s">
        <v>891</v>
      </c>
      <c r="K1639" t="s">
        <v>842</v>
      </c>
      <c r="L1639" t="s">
        <v>240</v>
      </c>
      <c r="M1639" t="s">
        <v>829</v>
      </c>
      <c r="N1639" t="s">
        <v>829</v>
      </c>
      <c r="O1639" t="s">
        <v>829</v>
      </c>
      <c r="P1639" t="s">
        <v>829</v>
      </c>
      <c r="Q1639" t="s">
        <v>829</v>
      </c>
      <c r="R1639" t="s">
        <v>829</v>
      </c>
      <c r="S1639">
        <v>4090672</v>
      </c>
      <c r="T1639">
        <v>99491</v>
      </c>
      <c r="U1639">
        <v>3991181</v>
      </c>
      <c r="V1639">
        <v>42</v>
      </c>
    </row>
    <row r="1640" spans="1:22" x14ac:dyDescent="0.3">
      <c r="A1640">
        <v>202122</v>
      </c>
      <c r="B1640" t="s">
        <v>820</v>
      </c>
      <c r="C1640" t="s">
        <v>821</v>
      </c>
      <c r="D1640" t="s">
        <v>822</v>
      </c>
      <c r="E1640" t="s">
        <v>823</v>
      </c>
      <c r="F1640" t="s">
        <v>876</v>
      </c>
      <c r="G1640" t="s">
        <v>877</v>
      </c>
      <c r="H1640" t="s">
        <v>890</v>
      </c>
      <c r="I1640">
        <v>825</v>
      </c>
      <c r="J1640" t="s">
        <v>891</v>
      </c>
      <c r="K1640" t="s">
        <v>842</v>
      </c>
      <c r="L1640" t="s">
        <v>843</v>
      </c>
      <c r="M1640" t="s">
        <v>829</v>
      </c>
      <c r="N1640" t="s">
        <v>829</v>
      </c>
      <c r="O1640" t="s">
        <v>829</v>
      </c>
      <c r="P1640" t="s">
        <v>829</v>
      </c>
      <c r="Q1640" t="s">
        <v>829</v>
      </c>
      <c r="R1640" t="s">
        <v>829</v>
      </c>
      <c r="S1640">
        <v>118952</v>
      </c>
      <c r="T1640">
        <v>0</v>
      </c>
      <c r="U1640">
        <v>118952</v>
      </c>
      <c r="V1640">
        <v>1</v>
      </c>
    </row>
    <row r="1641" spans="1:22" x14ac:dyDescent="0.3">
      <c r="A1641">
        <v>202223</v>
      </c>
      <c r="B1641" t="s">
        <v>820</v>
      </c>
      <c r="C1641" t="s">
        <v>821</v>
      </c>
      <c r="D1641" t="s">
        <v>822</v>
      </c>
      <c r="E1641" t="s">
        <v>823</v>
      </c>
      <c r="F1641" t="s">
        <v>876</v>
      </c>
      <c r="G1641" t="s">
        <v>877</v>
      </c>
      <c r="H1641" t="s">
        <v>890</v>
      </c>
      <c r="I1641">
        <v>825</v>
      </c>
      <c r="J1641" t="s">
        <v>891</v>
      </c>
      <c r="K1641" t="s">
        <v>842</v>
      </c>
      <c r="L1641" t="s">
        <v>843</v>
      </c>
      <c r="M1641" t="s">
        <v>829</v>
      </c>
      <c r="N1641" t="s">
        <v>829</v>
      </c>
      <c r="O1641" t="s">
        <v>829</v>
      </c>
      <c r="P1641" t="s">
        <v>829</v>
      </c>
      <c r="Q1641" t="s">
        <v>829</v>
      </c>
      <c r="R1641" t="s">
        <v>829</v>
      </c>
      <c r="S1641">
        <v>179773</v>
      </c>
      <c r="T1641">
        <v>0</v>
      </c>
      <c r="U1641">
        <v>179773</v>
      </c>
      <c r="V1641">
        <v>2</v>
      </c>
    </row>
    <row r="1642" spans="1:22" x14ac:dyDescent="0.3">
      <c r="A1642">
        <v>202324</v>
      </c>
      <c r="B1642" t="s">
        <v>820</v>
      </c>
      <c r="C1642" t="s">
        <v>821</v>
      </c>
      <c r="D1642" t="s">
        <v>822</v>
      </c>
      <c r="E1642" t="s">
        <v>823</v>
      </c>
      <c r="F1642" t="s">
        <v>876</v>
      </c>
      <c r="G1642" t="s">
        <v>877</v>
      </c>
      <c r="H1642" t="s">
        <v>890</v>
      </c>
      <c r="I1642">
        <v>825</v>
      </c>
      <c r="J1642" t="s">
        <v>891</v>
      </c>
      <c r="K1642" t="s">
        <v>842</v>
      </c>
      <c r="L1642" t="s">
        <v>843</v>
      </c>
      <c r="M1642" t="s">
        <v>829</v>
      </c>
      <c r="N1642" t="s">
        <v>829</v>
      </c>
      <c r="O1642" t="s">
        <v>829</v>
      </c>
      <c r="P1642" t="s">
        <v>829</v>
      </c>
      <c r="Q1642" t="s">
        <v>829</v>
      </c>
      <c r="R1642" t="s">
        <v>829</v>
      </c>
      <c r="S1642">
        <v>223184</v>
      </c>
      <c r="T1642">
        <v>32400</v>
      </c>
      <c r="U1642">
        <v>190784</v>
      </c>
      <c r="V1642">
        <v>2</v>
      </c>
    </row>
    <row r="1643" spans="1:22" x14ac:dyDescent="0.3">
      <c r="A1643">
        <v>202122</v>
      </c>
      <c r="B1643" t="s">
        <v>820</v>
      </c>
      <c r="C1643" t="s">
        <v>821</v>
      </c>
      <c r="D1643" t="s">
        <v>822</v>
      </c>
      <c r="E1643" t="s">
        <v>823</v>
      </c>
      <c r="F1643" t="s">
        <v>876</v>
      </c>
      <c r="G1643" t="s">
        <v>877</v>
      </c>
      <c r="H1643" t="s">
        <v>890</v>
      </c>
      <c r="I1643">
        <v>825</v>
      </c>
      <c r="J1643" t="s">
        <v>891</v>
      </c>
      <c r="K1643" t="s">
        <v>842</v>
      </c>
      <c r="L1643" t="s">
        <v>249</v>
      </c>
      <c r="M1643">
        <v>0</v>
      </c>
      <c r="N1643">
        <v>657763</v>
      </c>
      <c r="O1643">
        <v>595499</v>
      </c>
      <c r="P1643">
        <v>10523601</v>
      </c>
      <c r="Q1643">
        <v>597900</v>
      </c>
      <c r="R1643" t="s">
        <v>829</v>
      </c>
      <c r="S1643">
        <v>12374765</v>
      </c>
      <c r="T1643">
        <v>0</v>
      </c>
      <c r="U1643">
        <v>12374765</v>
      </c>
      <c r="V1643">
        <v>135</v>
      </c>
    </row>
    <row r="1644" spans="1:22" x14ac:dyDescent="0.3">
      <c r="A1644">
        <v>202223</v>
      </c>
      <c r="B1644" t="s">
        <v>820</v>
      </c>
      <c r="C1644" t="s">
        <v>821</v>
      </c>
      <c r="D1644" t="s">
        <v>822</v>
      </c>
      <c r="E1644" t="s">
        <v>823</v>
      </c>
      <c r="F1644" t="s">
        <v>876</v>
      </c>
      <c r="G1644" t="s">
        <v>877</v>
      </c>
      <c r="H1644" t="s">
        <v>890</v>
      </c>
      <c r="I1644">
        <v>825</v>
      </c>
      <c r="J1644" t="s">
        <v>891</v>
      </c>
      <c r="K1644" t="s">
        <v>842</v>
      </c>
      <c r="L1644" t="s">
        <v>249</v>
      </c>
      <c r="M1644">
        <v>0</v>
      </c>
      <c r="N1644">
        <v>1383725</v>
      </c>
      <c r="O1644">
        <v>389666</v>
      </c>
      <c r="P1644">
        <v>12622644</v>
      </c>
      <c r="Q1644">
        <v>993037</v>
      </c>
      <c r="R1644" t="s">
        <v>829</v>
      </c>
      <c r="S1644">
        <v>15389072</v>
      </c>
      <c r="T1644">
        <v>0</v>
      </c>
      <c r="U1644">
        <v>15389072</v>
      </c>
      <c r="V1644">
        <v>165</v>
      </c>
    </row>
    <row r="1645" spans="1:22" x14ac:dyDescent="0.3">
      <c r="A1645">
        <v>202324</v>
      </c>
      <c r="B1645" t="s">
        <v>820</v>
      </c>
      <c r="C1645" t="s">
        <v>821</v>
      </c>
      <c r="D1645" t="s">
        <v>822</v>
      </c>
      <c r="E1645" t="s">
        <v>823</v>
      </c>
      <c r="F1645" t="s">
        <v>876</v>
      </c>
      <c r="G1645" t="s">
        <v>877</v>
      </c>
      <c r="H1645" t="s">
        <v>890</v>
      </c>
      <c r="I1645">
        <v>825</v>
      </c>
      <c r="J1645" t="s">
        <v>891</v>
      </c>
      <c r="K1645" t="s">
        <v>842</v>
      </c>
      <c r="L1645" t="s">
        <v>249</v>
      </c>
      <c r="M1645">
        <v>0</v>
      </c>
      <c r="N1645">
        <v>1035510</v>
      </c>
      <c r="O1645">
        <v>2818491</v>
      </c>
      <c r="P1645">
        <v>14873257</v>
      </c>
      <c r="Q1645">
        <v>416680</v>
      </c>
      <c r="R1645" t="s">
        <v>829</v>
      </c>
      <c r="S1645">
        <v>19143938</v>
      </c>
      <c r="T1645">
        <v>0</v>
      </c>
      <c r="U1645">
        <v>19143938</v>
      </c>
      <c r="V1645">
        <v>203</v>
      </c>
    </row>
    <row r="1646" spans="1:22" x14ac:dyDescent="0.3">
      <c r="A1646">
        <v>202122</v>
      </c>
      <c r="B1646" t="s">
        <v>820</v>
      </c>
      <c r="C1646" t="s">
        <v>821</v>
      </c>
      <c r="D1646" t="s">
        <v>822</v>
      </c>
      <c r="E1646" t="s">
        <v>823</v>
      </c>
      <c r="F1646" t="s">
        <v>876</v>
      </c>
      <c r="G1646" t="s">
        <v>877</v>
      </c>
      <c r="H1646" t="s">
        <v>890</v>
      </c>
      <c r="I1646">
        <v>825</v>
      </c>
      <c r="J1646" t="s">
        <v>891</v>
      </c>
      <c r="K1646" t="s">
        <v>842</v>
      </c>
      <c r="L1646" t="s">
        <v>844</v>
      </c>
      <c r="M1646">
        <v>0</v>
      </c>
      <c r="N1646">
        <v>1693328</v>
      </c>
      <c r="O1646">
        <v>4243534</v>
      </c>
      <c r="P1646">
        <v>0</v>
      </c>
      <c r="Q1646">
        <v>17651</v>
      </c>
      <c r="R1646" t="s">
        <v>829</v>
      </c>
      <c r="S1646">
        <v>5954512</v>
      </c>
      <c r="T1646">
        <v>0</v>
      </c>
      <c r="U1646">
        <v>5954512</v>
      </c>
      <c r="V1646">
        <v>65</v>
      </c>
    </row>
    <row r="1647" spans="1:22" x14ac:dyDescent="0.3">
      <c r="A1647">
        <v>202223</v>
      </c>
      <c r="B1647" t="s">
        <v>820</v>
      </c>
      <c r="C1647" t="s">
        <v>821</v>
      </c>
      <c r="D1647" t="s">
        <v>822</v>
      </c>
      <c r="E1647" t="s">
        <v>823</v>
      </c>
      <c r="F1647" t="s">
        <v>876</v>
      </c>
      <c r="G1647" t="s">
        <v>877</v>
      </c>
      <c r="H1647" t="s">
        <v>890</v>
      </c>
      <c r="I1647">
        <v>825</v>
      </c>
      <c r="J1647" t="s">
        <v>891</v>
      </c>
      <c r="K1647" t="s">
        <v>842</v>
      </c>
      <c r="L1647" t="s">
        <v>844</v>
      </c>
      <c r="M1647">
        <v>0</v>
      </c>
      <c r="N1647">
        <v>2504847</v>
      </c>
      <c r="O1647">
        <v>5279934</v>
      </c>
      <c r="P1647">
        <v>0</v>
      </c>
      <c r="Q1647">
        <v>107758</v>
      </c>
      <c r="R1647" t="s">
        <v>829</v>
      </c>
      <c r="S1647">
        <v>7892539</v>
      </c>
      <c r="T1647">
        <v>339365</v>
      </c>
      <c r="U1647">
        <v>7553174</v>
      </c>
      <c r="V1647">
        <v>81</v>
      </c>
    </row>
    <row r="1648" spans="1:22" x14ac:dyDescent="0.3">
      <c r="A1648">
        <v>202324</v>
      </c>
      <c r="B1648" t="s">
        <v>820</v>
      </c>
      <c r="C1648" t="s">
        <v>821</v>
      </c>
      <c r="D1648" t="s">
        <v>822</v>
      </c>
      <c r="E1648" t="s">
        <v>823</v>
      </c>
      <c r="F1648" t="s">
        <v>876</v>
      </c>
      <c r="G1648" t="s">
        <v>877</v>
      </c>
      <c r="H1648" t="s">
        <v>890</v>
      </c>
      <c r="I1648">
        <v>825</v>
      </c>
      <c r="J1648" t="s">
        <v>891</v>
      </c>
      <c r="K1648" t="s">
        <v>842</v>
      </c>
      <c r="L1648" t="s">
        <v>844</v>
      </c>
      <c r="M1648">
        <v>0</v>
      </c>
      <c r="N1648">
        <v>3016732</v>
      </c>
      <c r="O1648">
        <v>5945470</v>
      </c>
      <c r="P1648">
        <v>0</v>
      </c>
      <c r="Q1648">
        <v>1149296</v>
      </c>
      <c r="R1648" t="s">
        <v>829</v>
      </c>
      <c r="S1648">
        <v>10111498</v>
      </c>
      <c r="T1648">
        <v>558392</v>
      </c>
      <c r="U1648">
        <v>9553106</v>
      </c>
      <c r="V1648">
        <v>101</v>
      </c>
    </row>
    <row r="1649" spans="1:22" x14ac:dyDescent="0.3">
      <c r="A1649">
        <v>202122</v>
      </c>
      <c r="B1649" t="s">
        <v>820</v>
      </c>
      <c r="C1649" t="s">
        <v>821</v>
      </c>
      <c r="D1649" t="s">
        <v>822</v>
      </c>
      <c r="E1649" t="s">
        <v>823</v>
      </c>
      <c r="F1649" t="s">
        <v>876</v>
      </c>
      <c r="G1649" t="s">
        <v>877</v>
      </c>
      <c r="H1649" t="s">
        <v>890</v>
      </c>
      <c r="I1649">
        <v>825</v>
      </c>
      <c r="J1649" t="s">
        <v>891</v>
      </c>
      <c r="K1649" t="s">
        <v>842</v>
      </c>
      <c r="L1649" t="s">
        <v>251</v>
      </c>
      <c r="M1649" t="s">
        <v>829</v>
      </c>
      <c r="N1649" t="s">
        <v>829</v>
      </c>
      <c r="O1649">
        <v>370359</v>
      </c>
      <c r="P1649">
        <v>1053355</v>
      </c>
      <c r="Q1649">
        <v>2101</v>
      </c>
      <c r="R1649">
        <v>567</v>
      </c>
      <c r="S1649">
        <v>1426382</v>
      </c>
      <c r="T1649">
        <v>40000</v>
      </c>
      <c r="U1649">
        <v>1386382</v>
      </c>
      <c r="V1649">
        <v>15</v>
      </c>
    </row>
    <row r="1650" spans="1:22" x14ac:dyDescent="0.3">
      <c r="A1650">
        <v>202223</v>
      </c>
      <c r="B1650" t="s">
        <v>820</v>
      </c>
      <c r="C1650" t="s">
        <v>821</v>
      </c>
      <c r="D1650" t="s">
        <v>822</v>
      </c>
      <c r="E1650" t="s">
        <v>823</v>
      </c>
      <c r="F1650" t="s">
        <v>876</v>
      </c>
      <c r="G1650" t="s">
        <v>877</v>
      </c>
      <c r="H1650" t="s">
        <v>890</v>
      </c>
      <c r="I1650">
        <v>825</v>
      </c>
      <c r="J1650" t="s">
        <v>891</v>
      </c>
      <c r="K1650" t="s">
        <v>842</v>
      </c>
      <c r="L1650" t="s">
        <v>251</v>
      </c>
      <c r="M1650" t="s">
        <v>829</v>
      </c>
      <c r="N1650" t="s">
        <v>829</v>
      </c>
      <c r="O1650">
        <v>662870</v>
      </c>
      <c r="P1650">
        <v>1458932</v>
      </c>
      <c r="Q1650">
        <v>3490</v>
      </c>
      <c r="R1650">
        <v>426366</v>
      </c>
      <c r="S1650">
        <v>2551657</v>
      </c>
      <c r="T1650">
        <v>45252</v>
      </c>
      <c r="U1650">
        <v>2506405</v>
      </c>
      <c r="V1650">
        <v>27</v>
      </c>
    </row>
    <row r="1651" spans="1:22" x14ac:dyDescent="0.3">
      <c r="A1651">
        <v>202324</v>
      </c>
      <c r="B1651" t="s">
        <v>820</v>
      </c>
      <c r="C1651" t="s">
        <v>821</v>
      </c>
      <c r="D1651" t="s">
        <v>822</v>
      </c>
      <c r="E1651" t="s">
        <v>823</v>
      </c>
      <c r="F1651" t="s">
        <v>876</v>
      </c>
      <c r="G1651" t="s">
        <v>877</v>
      </c>
      <c r="H1651" t="s">
        <v>890</v>
      </c>
      <c r="I1651">
        <v>825</v>
      </c>
      <c r="J1651" t="s">
        <v>891</v>
      </c>
      <c r="K1651" t="s">
        <v>842</v>
      </c>
      <c r="L1651" t="s">
        <v>251</v>
      </c>
      <c r="M1651" t="s">
        <v>829</v>
      </c>
      <c r="N1651" t="s">
        <v>829</v>
      </c>
      <c r="O1651">
        <v>123873</v>
      </c>
      <c r="P1651">
        <v>1861353</v>
      </c>
      <c r="Q1651">
        <v>0</v>
      </c>
      <c r="R1651">
        <v>635663</v>
      </c>
      <c r="S1651">
        <v>2620889</v>
      </c>
      <c r="T1651">
        <v>112055</v>
      </c>
      <c r="U1651">
        <v>2508834</v>
      </c>
      <c r="V1651">
        <v>27</v>
      </c>
    </row>
    <row r="1652" spans="1:22" x14ac:dyDescent="0.3">
      <c r="A1652">
        <v>202122</v>
      </c>
      <c r="B1652" t="s">
        <v>820</v>
      </c>
      <c r="C1652" t="s">
        <v>821</v>
      </c>
      <c r="D1652" t="s">
        <v>822</v>
      </c>
      <c r="E1652" t="s">
        <v>823</v>
      </c>
      <c r="F1652" t="s">
        <v>876</v>
      </c>
      <c r="G1652" t="s">
        <v>877</v>
      </c>
      <c r="H1652" t="s">
        <v>890</v>
      </c>
      <c r="I1652">
        <v>825</v>
      </c>
      <c r="J1652" t="s">
        <v>891</v>
      </c>
      <c r="K1652" t="s">
        <v>842</v>
      </c>
      <c r="L1652" t="s">
        <v>253</v>
      </c>
      <c r="M1652" t="s">
        <v>829</v>
      </c>
      <c r="N1652" t="s">
        <v>829</v>
      </c>
      <c r="O1652">
        <v>0</v>
      </c>
      <c r="P1652">
        <v>48519</v>
      </c>
      <c r="Q1652">
        <v>0</v>
      </c>
      <c r="R1652">
        <v>1107419</v>
      </c>
      <c r="S1652">
        <v>1155937</v>
      </c>
      <c r="T1652">
        <v>0</v>
      </c>
      <c r="U1652">
        <v>1155937</v>
      </c>
      <c r="V1652">
        <v>13</v>
      </c>
    </row>
    <row r="1653" spans="1:22" x14ac:dyDescent="0.3">
      <c r="A1653">
        <v>202223</v>
      </c>
      <c r="B1653" t="s">
        <v>820</v>
      </c>
      <c r="C1653" t="s">
        <v>821</v>
      </c>
      <c r="D1653" t="s">
        <v>822</v>
      </c>
      <c r="E1653" t="s">
        <v>823</v>
      </c>
      <c r="F1653" t="s">
        <v>876</v>
      </c>
      <c r="G1653" t="s">
        <v>877</v>
      </c>
      <c r="H1653" t="s">
        <v>890</v>
      </c>
      <c r="I1653">
        <v>825</v>
      </c>
      <c r="J1653" t="s">
        <v>891</v>
      </c>
      <c r="K1653" t="s">
        <v>842</v>
      </c>
      <c r="L1653" t="s">
        <v>253</v>
      </c>
      <c r="M1653" t="s">
        <v>829</v>
      </c>
      <c r="N1653" t="s">
        <v>829</v>
      </c>
      <c r="O1653">
        <v>0</v>
      </c>
      <c r="P1653">
        <v>347441</v>
      </c>
      <c r="Q1653">
        <v>0</v>
      </c>
      <c r="R1653">
        <v>597178</v>
      </c>
      <c r="S1653">
        <v>944619</v>
      </c>
      <c r="T1653">
        <v>0</v>
      </c>
      <c r="U1653">
        <v>944619</v>
      </c>
      <c r="V1653">
        <v>10</v>
      </c>
    </row>
    <row r="1654" spans="1:22" x14ac:dyDescent="0.3">
      <c r="A1654">
        <v>202324</v>
      </c>
      <c r="B1654" t="s">
        <v>820</v>
      </c>
      <c r="C1654" t="s">
        <v>821</v>
      </c>
      <c r="D1654" t="s">
        <v>822</v>
      </c>
      <c r="E1654" t="s">
        <v>823</v>
      </c>
      <c r="F1654" t="s">
        <v>876</v>
      </c>
      <c r="G1654" t="s">
        <v>877</v>
      </c>
      <c r="H1654" t="s">
        <v>890</v>
      </c>
      <c r="I1654">
        <v>825</v>
      </c>
      <c r="J1654" t="s">
        <v>891</v>
      </c>
      <c r="K1654" t="s">
        <v>842</v>
      </c>
      <c r="L1654" t="s">
        <v>253</v>
      </c>
      <c r="M1654" t="s">
        <v>829</v>
      </c>
      <c r="N1654" t="s">
        <v>829</v>
      </c>
      <c r="O1654">
        <v>242856</v>
      </c>
      <c r="P1654">
        <v>101054</v>
      </c>
      <c r="Q1654">
        <v>0</v>
      </c>
      <c r="R1654">
        <v>500381</v>
      </c>
      <c r="S1654">
        <v>844291</v>
      </c>
      <c r="T1654">
        <v>0</v>
      </c>
      <c r="U1654">
        <v>844291</v>
      </c>
      <c r="V1654">
        <v>9</v>
      </c>
    </row>
    <row r="1655" spans="1:22" x14ac:dyDescent="0.3">
      <c r="A1655">
        <v>202122</v>
      </c>
      <c r="B1655" t="s">
        <v>820</v>
      </c>
      <c r="C1655" t="s">
        <v>821</v>
      </c>
      <c r="D1655" t="s">
        <v>822</v>
      </c>
      <c r="E1655" t="s">
        <v>823</v>
      </c>
      <c r="F1655" t="s">
        <v>876</v>
      </c>
      <c r="G1655" t="s">
        <v>877</v>
      </c>
      <c r="H1655" t="s">
        <v>890</v>
      </c>
      <c r="I1655">
        <v>825</v>
      </c>
      <c r="J1655" t="s">
        <v>891</v>
      </c>
      <c r="K1655" t="s">
        <v>842</v>
      </c>
      <c r="L1655" t="s">
        <v>845</v>
      </c>
      <c r="M1655" t="s">
        <v>829</v>
      </c>
      <c r="N1655" t="s">
        <v>829</v>
      </c>
      <c r="O1655">
        <v>0</v>
      </c>
      <c r="P1655">
        <v>0</v>
      </c>
      <c r="Q1655">
        <v>0</v>
      </c>
      <c r="R1655">
        <v>0</v>
      </c>
      <c r="S1655">
        <v>0</v>
      </c>
      <c r="T1655">
        <v>0</v>
      </c>
      <c r="U1655">
        <v>0</v>
      </c>
      <c r="V1655">
        <v>0</v>
      </c>
    </row>
    <row r="1656" spans="1:22" x14ac:dyDescent="0.3">
      <c r="A1656">
        <v>202223</v>
      </c>
      <c r="B1656" t="s">
        <v>820</v>
      </c>
      <c r="C1656" t="s">
        <v>821</v>
      </c>
      <c r="D1656" t="s">
        <v>822</v>
      </c>
      <c r="E1656" t="s">
        <v>823</v>
      </c>
      <c r="F1656" t="s">
        <v>876</v>
      </c>
      <c r="G1656" t="s">
        <v>877</v>
      </c>
      <c r="H1656" t="s">
        <v>890</v>
      </c>
      <c r="I1656">
        <v>825</v>
      </c>
      <c r="J1656" t="s">
        <v>891</v>
      </c>
      <c r="K1656" t="s">
        <v>842</v>
      </c>
      <c r="L1656" t="s">
        <v>845</v>
      </c>
      <c r="M1656" t="s">
        <v>829</v>
      </c>
      <c r="N1656" t="s">
        <v>829</v>
      </c>
      <c r="O1656">
        <v>0</v>
      </c>
      <c r="P1656">
        <v>0</v>
      </c>
      <c r="Q1656">
        <v>0</v>
      </c>
      <c r="R1656">
        <v>0</v>
      </c>
      <c r="S1656">
        <v>0</v>
      </c>
      <c r="T1656">
        <v>0</v>
      </c>
      <c r="U1656">
        <v>0</v>
      </c>
      <c r="V1656">
        <v>0</v>
      </c>
    </row>
    <row r="1657" spans="1:22" x14ac:dyDescent="0.3">
      <c r="A1657">
        <v>202324</v>
      </c>
      <c r="B1657" t="s">
        <v>820</v>
      </c>
      <c r="C1657" t="s">
        <v>821</v>
      </c>
      <c r="D1657" t="s">
        <v>822</v>
      </c>
      <c r="E1657" t="s">
        <v>823</v>
      </c>
      <c r="F1657" t="s">
        <v>876</v>
      </c>
      <c r="G1657" t="s">
        <v>877</v>
      </c>
      <c r="H1657" t="s">
        <v>890</v>
      </c>
      <c r="I1657">
        <v>825</v>
      </c>
      <c r="J1657" t="s">
        <v>891</v>
      </c>
      <c r="K1657" t="s">
        <v>842</v>
      </c>
      <c r="L1657" t="s">
        <v>845</v>
      </c>
      <c r="M1657" t="s">
        <v>829</v>
      </c>
      <c r="N1657" t="s">
        <v>829</v>
      </c>
      <c r="O1657">
        <v>0</v>
      </c>
      <c r="P1657">
        <v>0</v>
      </c>
      <c r="Q1657">
        <v>0</v>
      </c>
      <c r="R1657">
        <v>0</v>
      </c>
      <c r="S1657">
        <v>0</v>
      </c>
      <c r="T1657">
        <v>0</v>
      </c>
      <c r="U1657">
        <v>0</v>
      </c>
      <c r="V1657">
        <v>0</v>
      </c>
    </row>
    <row r="1658" spans="1:22" x14ac:dyDescent="0.3">
      <c r="A1658">
        <v>202122</v>
      </c>
      <c r="B1658" t="s">
        <v>820</v>
      </c>
      <c r="C1658" t="s">
        <v>821</v>
      </c>
      <c r="D1658" t="s">
        <v>822</v>
      </c>
      <c r="E1658" t="s">
        <v>823</v>
      </c>
      <c r="F1658" t="s">
        <v>866</v>
      </c>
      <c r="G1658" t="s">
        <v>867</v>
      </c>
      <c r="H1658" t="s">
        <v>892</v>
      </c>
      <c r="I1658">
        <v>351</v>
      </c>
      <c r="J1658" t="s">
        <v>893</v>
      </c>
      <c r="K1658" t="s">
        <v>828</v>
      </c>
      <c r="L1658" t="s">
        <v>336</v>
      </c>
      <c r="M1658">
        <v>50000</v>
      </c>
      <c r="N1658">
        <v>67000</v>
      </c>
      <c r="O1658">
        <v>117000</v>
      </c>
      <c r="P1658">
        <v>2735834</v>
      </c>
      <c r="Q1658">
        <v>1062000</v>
      </c>
      <c r="R1658" t="s">
        <v>829</v>
      </c>
      <c r="S1658">
        <v>4031834</v>
      </c>
      <c r="T1658" t="s">
        <v>829</v>
      </c>
      <c r="U1658">
        <v>4031834</v>
      </c>
      <c r="V1658">
        <v>232</v>
      </c>
    </row>
    <row r="1659" spans="1:22" x14ac:dyDescent="0.3">
      <c r="A1659">
        <v>202223</v>
      </c>
      <c r="B1659" t="s">
        <v>820</v>
      </c>
      <c r="C1659" t="s">
        <v>821</v>
      </c>
      <c r="D1659" t="s">
        <v>822</v>
      </c>
      <c r="E1659" t="s">
        <v>823</v>
      </c>
      <c r="F1659" t="s">
        <v>866</v>
      </c>
      <c r="G1659" t="s">
        <v>867</v>
      </c>
      <c r="H1659" t="s">
        <v>892</v>
      </c>
      <c r="I1659">
        <v>351</v>
      </c>
      <c r="J1659" t="s">
        <v>893</v>
      </c>
      <c r="K1659" t="s">
        <v>828</v>
      </c>
      <c r="L1659" t="s">
        <v>336</v>
      </c>
      <c r="M1659">
        <v>0</v>
      </c>
      <c r="N1659">
        <v>114000</v>
      </c>
      <c r="O1659">
        <v>0</v>
      </c>
      <c r="P1659">
        <v>2217280</v>
      </c>
      <c r="Q1659">
        <v>1360000</v>
      </c>
      <c r="R1659" t="s">
        <v>829</v>
      </c>
      <c r="S1659">
        <v>3691280</v>
      </c>
      <c r="T1659" t="s">
        <v>829</v>
      </c>
      <c r="U1659">
        <v>3691280</v>
      </c>
      <c r="V1659">
        <v>227</v>
      </c>
    </row>
    <row r="1660" spans="1:22" x14ac:dyDescent="0.3">
      <c r="A1660">
        <v>202324</v>
      </c>
      <c r="B1660" t="s">
        <v>820</v>
      </c>
      <c r="C1660" t="s">
        <v>821</v>
      </c>
      <c r="D1660" t="s">
        <v>822</v>
      </c>
      <c r="E1660" t="s">
        <v>823</v>
      </c>
      <c r="F1660" t="s">
        <v>866</v>
      </c>
      <c r="G1660" t="s">
        <v>867</v>
      </c>
      <c r="H1660" t="s">
        <v>892</v>
      </c>
      <c r="I1660">
        <v>351</v>
      </c>
      <c r="J1660" t="s">
        <v>893</v>
      </c>
      <c r="K1660" t="s">
        <v>828</v>
      </c>
      <c r="L1660" t="s">
        <v>336</v>
      </c>
      <c r="M1660">
        <v>72000</v>
      </c>
      <c r="N1660">
        <v>186000</v>
      </c>
      <c r="O1660">
        <v>0</v>
      </c>
      <c r="P1660">
        <v>2272500</v>
      </c>
      <c r="Q1660">
        <v>1360000</v>
      </c>
      <c r="R1660" t="s">
        <v>829</v>
      </c>
      <c r="S1660">
        <v>3890500</v>
      </c>
      <c r="T1660" t="s">
        <v>829</v>
      </c>
      <c r="U1660">
        <v>3890500</v>
      </c>
      <c r="V1660">
        <v>244</v>
      </c>
    </row>
    <row r="1661" spans="1:22" x14ac:dyDescent="0.3">
      <c r="A1661">
        <v>202122</v>
      </c>
      <c r="B1661" t="s">
        <v>820</v>
      </c>
      <c r="C1661" t="s">
        <v>821</v>
      </c>
      <c r="D1661" t="s">
        <v>822</v>
      </c>
      <c r="E1661" t="s">
        <v>823</v>
      </c>
      <c r="F1661" t="s">
        <v>866</v>
      </c>
      <c r="G1661" t="s">
        <v>867</v>
      </c>
      <c r="H1661" t="s">
        <v>892</v>
      </c>
      <c r="I1661">
        <v>351</v>
      </c>
      <c r="J1661" t="s">
        <v>893</v>
      </c>
      <c r="K1661" t="s">
        <v>828</v>
      </c>
      <c r="L1661" t="s">
        <v>235</v>
      </c>
      <c r="M1661" t="s">
        <v>829</v>
      </c>
      <c r="N1661">
        <v>0</v>
      </c>
      <c r="O1661">
        <v>0</v>
      </c>
      <c r="P1661" t="s">
        <v>829</v>
      </c>
      <c r="Q1661" t="s">
        <v>829</v>
      </c>
      <c r="R1661" t="s">
        <v>829</v>
      </c>
      <c r="S1661">
        <v>0</v>
      </c>
      <c r="T1661">
        <v>0</v>
      </c>
      <c r="U1661">
        <v>0</v>
      </c>
      <c r="V1661">
        <v>0</v>
      </c>
    </row>
    <row r="1662" spans="1:22" x14ac:dyDescent="0.3">
      <c r="A1662">
        <v>202223</v>
      </c>
      <c r="B1662" t="s">
        <v>820</v>
      </c>
      <c r="C1662" t="s">
        <v>821</v>
      </c>
      <c r="D1662" t="s">
        <v>822</v>
      </c>
      <c r="E1662" t="s">
        <v>823</v>
      </c>
      <c r="F1662" t="s">
        <v>866</v>
      </c>
      <c r="G1662" t="s">
        <v>867</v>
      </c>
      <c r="H1662" t="s">
        <v>892</v>
      </c>
      <c r="I1662">
        <v>351</v>
      </c>
      <c r="J1662" t="s">
        <v>893</v>
      </c>
      <c r="K1662" t="s">
        <v>828</v>
      </c>
      <c r="L1662" t="s">
        <v>235</v>
      </c>
      <c r="M1662" t="s">
        <v>829</v>
      </c>
      <c r="N1662">
        <v>0</v>
      </c>
      <c r="O1662">
        <v>0</v>
      </c>
      <c r="P1662" t="s">
        <v>829</v>
      </c>
      <c r="Q1662" t="s">
        <v>829</v>
      </c>
      <c r="R1662" t="s">
        <v>829</v>
      </c>
      <c r="S1662">
        <v>0</v>
      </c>
      <c r="T1662">
        <v>0</v>
      </c>
      <c r="U1662">
        <v>0</v>
      </c>
      <c r="V1662">
        <v>0</v>
      </c>
    </row>
    <row r="1663" spans="1:22" x14ac:dyDescent="0.3">
      <c r="A1663">
        <v>202324</v>
      </c>
      <c r="B1663" t="s">
        <v>820</v>
      </c>
      <c r="C1663" t="s">
        <v>821</v>
      </c>
      <c r="D1663" t="s">
        <v>822</v>
      </c>
      <c r="E1663" t="s">
        <v>823</v>
      </c>
      <c r="F1663" t="s">
        <v>866</v>
      </c>
      <c r="G1663" t="s">
        <v>867</v>
      </c>
      <c r="H1663" t="s">
        <v>892</v>
      </c>
      <c r="I1663">
        <v>351</v>
      </c>
      <c r="J1663" t="s">
        <v>893</v>
      </c>
      <c r="K1663" t="s">
        <v>828</v>
      </c>
      <c r="L1663" t="s">
        <v>235</v>
      </c>
      <c r="M1663" t="s">
        <v>829</v>
      </c>
      <c r="N1663">
        <v>0</v>
      </c>
      <c r="O1663">
        <v>0</v>
      </c>
      <c r="P1663" t="s">
        <v>829</v>
      </c>
      <c r="Q1663" t="s">
        <v>829</v>
      </c>
      <c r="R1663" t="s">
        <v>829</v>
      </c>
      <c r="S1663">
        <v>0</v>
      </c>
      <c r="T1663">
        <v>0</v>
      </c>
      <c r="U1663">
        <v>0</v>
      </c>
      <c r="V1663">
        <v>0</v>
      </c>
    </row>
    <row r="1664" spans="1:22" x14ac:dyDescent="0.3">
      <c r="A1664">
        <v>202122</v>
      </c>
      <c r="B1664" t="s">
        <v>820</v>
      </c>
      <c r="C1664" t="s">
        <v>821</v>
      </c>
      <c r="D1664" t="s">
        <v>822</v>
      </c>
      <c r="E1664" t="s">
        <v>823</v>
      </c>
      <c r="F1664" t="s">
        <v>866</v>
      </c>
      <c r="G1664" t="s">
        <v>867</v>
      </c>
      <c r="H1664" t="s">
        <v>892</v>
      </c>
      <c r="I1664">
        <v>351</v>
      </c>
      <c r="J1664" t="s">
        <v>893</v>
      </c>
      <c r="K1664" t="s">
        <v>828</v>
      </c>
      <c r="L1664" t="s">
        <v>534</v>
      </c>
      <c r="M1664">
        <v>0</v>
      </c>
      <c r="N1664">
        <v>18011</v>
      </c>
      <c r="O1664">
        <v>23200</v>
      </c>
      <c r="P1664">
        <v>0</v>
      </c>
      <c r="Q1664">
        <v>0</v>
      </c>
      <c r="R1664" t="s">
        <v>829</v>
      </c>
      <c r="S1664">
        <v>41211</v>
      </c>
      <c r="T1664">
        <v>0</v>
      </c>
      <c r="U1664">
        <v>41211</v>
      </c>
      <c r="V1664">
        <v>1</v>
      </c>
    </row>
    <row r="1665" spans="1:22" x14ac:dyDescent="0.3">
      <c r="A1665">
        <v>202223</v>
      </c>
      <c r="B1665" t="s">
        <v>820</v>
      </c>
      <c r="C1665" t="s">
        <v>821</v>
      </c>
      <c r="D1665" t="s">
        <v>822</v>
      </c>
      <c r="E1665" t="s">
        <v>823</v>
      </c>
      <c r="F1665" t="s">
        <v>866</v>
      </c>
      <c r="G1665" t="s">
        <v>867</v>
      </c>
      <c r="H1665" t="s">
        <v>892</v>
      </c>
      <c r="I1665">
        <v>351</v>
      </c>
      <c r="J1665" t="s">
        <v>893</v>
      </c>
      <c r="K1665" t="s">
        <v>828</v>
      </c>
      <c r="L1665" t="s">
        <v>534</v>
      </c>
      <c r="M1665">
        <v>0</v>
      </c>
      <c r="N1665">
        <v>3645242</v>
      </c>
      <c r="O1665">
        <v>1023009</v>
      </c>
      <c r="P1665">
        <v>3505551</v>
      </c>
      <c r="Q1665">
        <v>1131821</v>
      </c>
      <c r="R1665" t="s">
        <v>829</v>
      </c>
      <c r="S1665">
        <v>9305622</v>
      </c>
      <c r="T1665">
        <v>353946</v>
      </c>
      <c r="U1665">
        <v>8951676</v>
      </c>
      <c r="V1665">
        <v>191</v>
      </c>
    </row>
    <row r="1666" spans="1:22" x14ac:dyDescent="0.3">
      <c r="A1666">
        <v>202324</v>
      </c>
      <c r="B1666" t="s">
        <v>820</v>
      </c>
      <c r="C1666" t="s">
        <v>821</v>
      </c>
      <c r="D1666" t="s">
        <v>822</v>
      </c>
      <c r="E1666" t="s">
        <v>823</v>
      </c>
      <c r="F1666" t="s">
        <v>866</v>
      </c>
      <c r="G1666" t="s">
        <v>867</v>
      </c>
      <c r="H1666" t="s">
        <v>892</v>
      </c>
      <c r="I1666">
        <v>351</v>
      </c>
      <c r="J1666" t="s">
        <v>893</v>
      </c>
      <c r="K1666" t="s">
        <v>828</v>
      </c>
      <c r="L1666" t="s">
        <v>534</v>
      </c>
      <c r="M1666">
        <v>6247</v>
      </c>
      <c r="N1666">
        <v>3810947</v>
      </c>
      <c r="O1666">
        <v>1253674</v>
      </c>
      <c r="P1666">
        <v>3950370</v>
      </c>
      <c r="Q1666">
        <v>1434210</v>
      </c>
      <c r="R1666" t="s">
        <v>829</v>
      </c>
      <c r="S1666">
        <v>10455448</v>
      </c>
      <c r="T1666">
        <v>304640</v>
      </c>
      <c r="U1666">
        <v>10150808</v>
      </c>
      <c r="V1666">
        <v>212</v>
      </c>
    </row>
    <row r="1667" spans="1:22" x14ac:dyDescent="0.3">
      <c r="A1667">
        <v>202122</v>
      </c>
      <c r="B1667" t="s">
        <v>820</v>
      </c>
      <c r="C1667" t="s">
        <v>821</v>
      </c>
      <c r="D1667" t="s">
        <v>822</v>
      </c>
      <c r="E1667" t="s">
        <v>823</v>
      </c>
      <c r="F1667" t="s">
        <v>866</v>
      </c>
      <c r="G1667" t="s">
        <v>867</v>
      </c>
      <c r="H1667" t="s">
        <v>892</v>
      </c>
      <c r="I1667">
        <v>351</v>
      </c>
      <c r="J1667" t="s">
        <v>893</v>
      </c>
      <c r="K1667" t="s">
        <v>828</v>
      </c>
      <c r="L1667" t="s">
        <v>603</v>
      </c>
      <c r="M1667" t="s">
        <v>829</v>
      </c>
      <c r="N1667" t="s">
        <v>829</v>
      </c>
      <c r="O1667" t="s">
        <v>829</v>
      </c>
      <c r="P1667">
        <v>0</v>
      </c>
      <c r="Q1667">
        <v>0</v>
      </c>
      <c r="R1667">
        <v>0</v>
      </c>
      <c r="S1667">
        <v>0</v>
      </c>
      <c r="T1667">
        <v>0</v>
      </c>
      <c r="U1667">
        <v>0</v>
      </c>
      <c r="V1667">
        <v>0</v>
      </c>
    </row>
    <row r="1668" spans="1:22" x14ac:dyDescent="0.3">
      <c r="A1668">
        <v>202223</v>
      </c>
      <c r="B1668" t="s">
        <v>820</v>
      </c>
      <c r="C1668" t="s">
        <v>821</v>
      </c>
      <c r="D1668" t="s">
        <v>822</v>
      </c>
      <c r="E1668" t="s">
        <v>823</v>
      </c>
      <c r="F1668" t="s">
        <v>866</v>
      </c>
      <c r="G1668" t="s">
        <v>867</v>
      </c>
      <c r="H1668" t="s">
        <v>892</v>
      </c>
      <c r="I1668">
        <v>351</v>
      </c>
      <c r="J1668" t="s">
        <v>893</v>
      </c>
      <c r="K1668" t="s">
        <v>828</v>
      </c>
      <c r="L1668" t="s">
        <v>603</v>
      </c>
      <c r="M1668" t="s">
        <v>829</v>
      </c>
      <c r="N1668" t="s">
        <v>829</v>
      </c>
      <c r="O1668" t="s">
        <v>829</v>
      </c>
      <c r="P1668">
        <v>0</v>
      </c>
      <c r="Q1668">
        <v>0</v>
      </c>
      <c r="R1668">
        <v>0</v>
      </c>
      <c r="S1668">
        <v>0</v>
      </c>
      <c r="T1668">
        <v>0</v>
      </c>
      <c r="U1668">
        <v>0</v>
      </c>
      <c r="V1668">
        <v>0</v>
      </c>
    </row>
    <row r="1669" spans="1:22" x14ac:dyDescent="0.3">
      <c r="A1669">
        <v>202324</v>
      </c>
      <c r="B1669" t="s">
        <v>820</v>
      </c>
      <c r="C1669" t="s">
        <v>821</v>
      </c>
      <c r="D1669" t="s">
        <v>822</v>
      </c>
      <c r="E1669" t="s">
        <v>823</v>
      </c>
      <c r="F1669" t="s">
        <v>866</v>
      </c>
      <c r="G1669" t="s">
        <v>867</v>
      </c>
      <c r="H1669" t="s">
        <v>892</v>
      </c>
      <c r="I1669">
        <v>351</v>
      </c>
      <c r="J1669" t="s">
        <v>893</v>
      </c>
      <c r="K1669" t="s">
        <v>828</v>
      </c>
      <c r="L1669" t="s">
        <v>603</v>
      </c>
      <c r="M1669" t="s">
        <v>829</v>
      </c>
      <c r="N1669" t="s">
        <v>829</v>
      </c>
      <c r="O1669" t="s">
        <v>829</v>
      </c>
      <c r="P1669">
        <v>0</v>
      </c>
      <c r="Q1669">
        <v>0</v>
      </c>
      <c r="R1669">
        <v>0</v>
      </c>
      <c r="S1669">
        <v>0</v>
      </c>
      <c r="T1669">
        <v>0</v>
      </c>
      <c r="U1669">
        <v>0</v>
      </c>
      <c r="V1669">
        <v>0</v>
      </c>
    </row>
    <row r="1670" spans="1:22" x14ac:dyDescent="0.3">
      <c r="A1670">
        <v>202122</v>
      </c>
      <c r="B1670" t="s">
        <v>820</v>
      </c>
      <c r="C1670" t="s">
        <v>821</v>
      </c>
      <c r="D1670" t="s">
        <v>822</v>
      </c>
      <c r="E1670" t="s">
        <v>823</v>
      </c>
      <c r="F1670" t="s">
        <v>866</v>
      </c>
      <c r="G1670" t="s">
        <v>867</v>
      </c>
      <c r="H1670" t="s">
        <v>892</v>
      </c>
      <c r="I1670">
        <v>351</v>
      </c>
      <c r="J1670" t="s">
        <v>893</v>
      </c>
      <c r="K1670" t="s">
        <v>828</v>
      </c>
      <c r="L1670" t="s">
        <v>606</v>
      </c>
      <c r="M1670">
        <v>0</v>
      </c>
      <c r="N1670">
        <v>0</v>
      </c>
      <c r="O1670">
        <v>0</v>
      </c>
      <c r="P1670">
        <v>300000</v>
      </c>
      <c r="Q1670">
        <v>0</v>
      </c>
      <c r="R1670">
        <v>0</v>
      </c>
      <c r="S1670">
        <v>300000</v>
      </c>
      <c r="T1670">
        <v>0</v>
      </c>
      <c r="U1670">
        <v>300000</v>
      </c>
      <c r="V1670">
        <v>6</v>
      </c>
    </row>
    <row r="1671" spans="1:22" x14ac:dyDescent="0.3">
      <c r="A1671">
        <v>202223</v>
      </c>
      <c r="B1671" t="s">
        <v>820</v>
      </c>
      <c r="C1671" t="s">
        <v>821</v>
      </c>
      <c r="D1671" t="s">
        <v>822</v>
      </c>
      <c r="E1671" t="s">
        <v>823</v>
      </c>
      <c r="F1671" t="s">
        <v>866</v>
      </c>
      <c r="G1671" t="s">
        <v>867</v>
      </c>
      <c r="H1671" t="s">
        <v>892</v>
      </c>
      <c r="I1671">
        <v>351</v>
      </c>
      <c r="J1671" t="s">
        <v>893</v>
      </c>
      <c r="K1671" t="s">
        <v>828</v>
      </c>
      <c r="L1671" t="s">
        <v>606</v>
      </c>
      <c r="M1671">
        <v>0</v>
      </c>
      <c r="N1671">
        <v>58137</v>
      </c>
      <c r="O1671">
        <v>331614</v>
      </c>
      <c r="P1671">
        <v>0</v>
      </c>
      <c r="Q1671">
        <v>0</v>
      </c>
      <c r="R1671">
        <v>33696</v>
      </c>
      <c r="S1671">
        <v>423446</v>
      </c>
      <c r="T1671">
        <v>0</v>
      </c>
      <c r="U1671">
        <v>423446</v>
      </c>
      <c r="V1671">
        <v>9</v>
      </c>
    </row>
    <row r="1672" spans="1:22" x14ac:dyDescent="0.3">
      <c r="A1672">
        <v>202324</v>
      </c>
      <c r="B1672" t="s">
        <v>820</v>
      </c>
      <c r="C1672" t="s">
        <v>821</v>
      </c>
      <c r="D1672" t="s">
        <v>822</v>
      </c>
      <c r="E1672" t="s">
        <v>823</v>
      </c>
      <c r="F1672" t="s">
        <v>866</v>
      </c>
      <c r="G1672" t="s">
        <v>867</v>
      </c>
      <c r="H1672" t="s">
        <v>892</v>
      </c>
      <c r="I1672">
        <v>351</v>
      </c>
      <c r="J1672" t="s">
        <v>893</v>
      </c>
      <c r="K1672" t="s">
        <v>828</v>
      </c>
      <c r="L1672" t="s">
        <v>606</v>
      </c>
      <c r="M1672">
        <v>0</v>
      </c>
      <c r="N1672">
        <v>52241</v>
      </c>
      <c r="O1672">
        <v>474870</v>
      </c>
      <c r="P1672">
        <v>0</v>
      </c>
      <c r="Q1672">
        <v>0</v>
      </c>
      <c r="R1672">
        <v>97505</v>
      </c>
      <c r="S1672">
        <v>624616</v>
      </c>
      <c r="T1672">
        <v>0</v>
      </c>
      <c r="U1672">
        <v>624616</v>
      </c>
      <c r="V1672">
        <v>13</v>
      </c>
    </row>
    <row r="1673" spans="1:22" x14ac:dyDescent="0.3">
      <c r="A1673">
        <v>202122</v>
      </c>
      <c r="B1673" t="s">
        <v>820</v>
      </c>
      <c r="C1673" t="s">
        <v>821</v>
      </c>
      <c r="D1673" t="s">
        <v>822</v>
      </c>
      <c r="E1673" t="s">
        <v>823</v>
      </c>
      <c r="F1673" t="s">
        <v>866</v>
      </c>
      <c r="G1673" t="s">
        <v>867</v>
      </c>
      <c r="H1673" t="s">
        <v>892</v>
      </c>
      <c r="I1673">
        <v>351</v>
      </c>
      <c r="J1673" t="s">
        <v>893</v>
      </c>
      <c r="K1673" t="s">
        <v>828</v>
      </c>
      <c r="L1673" t="s">
        <v>609</v>
      </c>
      <c r="M1673" t="s">
        <v>829</v>
      </c>
      <c r="N1673" t="s">
        <v>829</v>
      </c>
      <c r="O1673" t="s">
        <v>829</v>
      </c>
      <c r="P1673" t="s">
        <v>829</v>
      </c>
      <c r="Q1673">
        <v>0</v>
      </c>
      <c r="R1673" t="s">
        <v>829</v>
      </c>
      <c r="S1673">
        <v>0</v>
      </c>
      <c r="T1673">
        <v>0</v>
      </c>
      <c r="U1673">
        <v>0</v>
      </c>
      <c r="V1673">
        <v>0</v>
      </c>
    </row>
    <row r="1674" spans="1:22" x14ac:dyDescent="0.3">
      <c r="A1674">
        <v>202223</v>
      </c>
      <c r="B1674" t="s">
        <v>820</v>
      </c>
      <c r="C1674" t="s">
        <v>821</v>
      </c>
      <c r="D1674" t="s">
        <v>822</v>
      </c>
      <c r="E1674" t="s">
        <v>823</v>
      </c>
      <c r="F1674" t="s">
        <v>866</v>
      </c>
      <c r="G1674" t="s">
        <v>867</v>
      </c>
      <c r="H1674" t="s">
        <v>892</v>
      </c>
      <c r="I1674">
        <v>351</v>
      </c>
      <c r="J1674" t="s">
        <v>893</v>
      </c>
      <c r="K1674" t="s">
        <v>828</v>
      </c>
      <c r="L1674" t="s">
        <v>609</v>
      </c>
      <c r="M1674" t="s">
        <v>829</v>
      </c>
      <c r="N1674" t="s">
        <v>829</v>
      </c>
      <c r="O1674" t="s">
        <v>829</v>
      </c>
      <c r="P1674" t="s">
        <v>829</v>
      </c>
      <c r="Q1674">
        <v>0</v>
      </c>
      <c r="R1674" t="s">
        <v>829</v>
      </c>
      <c r="S1674">
        <v>0</v>
      </c>
      <c r="T1674">
        <v>0</v>
      </c>
      <c r="U1674">
        <v>0</v>
      </c>
      <c r="V1674">
        <v>0</v>
      </c>
    </row>
    <row r="1675" spans="1:22" x14ac:dyDescent="0.3">
      <c r="A1675">
        <v>202122</v>
      </c>
      <c r="B1675" t="s">
        <v>820</v>
      </c>
      <c r="C1675" t="s">
        <v>821</v>
      </c>
      <c r="D1675" t="s">
        <v>822</v>
      </c>
      <c r="E1675" t="s">
        <v>823</v>
      </c>
      <c r="F1675" t="s">
        <v>866</v>
      </c>
      <c r="G1675" t="s">
        <v>867</v>
      </c>
      <c r="H1675" t="s">
        <v>892</v>
      </c>
      <c r="I1675">
        <v>351</v>
      </c>
      <c r="J1675" t="s">
        <v>893</v>
      </c>
      <c r="K1675" t="s">
        <v>828</v>
      </c>
      <c r="L1675" t="s">
        <v>830</v>
      </c>
      <c r="M1675">
        <v>0</v>
      </c>
      <c r="N1675">
        <v>104314</v>
      </c>
      <c r="O1675">
        <v>104314</v>
      </c>
      <c r="P1675">
        <v>0</v>
      </c>
      <c r="Q1675">
        <v>0</v>
      </c>
      <c r="R1675">
        <v>0</v>
      </c>
      <c r="S1675">
        <v>208629</v>
      </c>
      <c r="T1675">
        <v>0</v>
      </c>
      <c r="U1675">
        <v>208629</v>
      </c>
      <c r="V1675">
        <v>4</v>
      </c>
    </row>
    <row r="1676" spans="1:22" x14ac:dyDescent="0.3">
      <c r="A1676">
        <v>202223</v>
      </c>
      <c r="B1676" t="s">
        <v>820</v>
      </c>
      <c r="C1676" t="s">
        <v>821</v>
      </c>
      <c r="D1676" t="s">
        <v>822</v>
      </c>
      <c r="E1676" t="s">
        <v>823</v>
      </c>
      <c r="F1676" t="s">
        <v>866</v>
      </c>
      <c r="G1676" t="s">
        <v>867</v>
      </c>
      <c r="H1676" t="s">
        <v>892</v>
      </c>
      <c r="I1676">
        <v>351</v>
      </c>
      <c r="J1676" t="s">
        <v>893</v>
      </c>
      <c r="K1676" t="s">
        <v>828</v>
      </c>
      <c r="L1676" t="s">
        <v>830</v>
      </c>
      <c r="M1676">
        <v>0</v>
      </c>
      <c r="N1676">
        <v>49546</v>
      </c>
      <c r="O1676">
        <v>17332</v>
      </c>
      <c r="P1676">
        <v>0</v>
      </c>
      <c r="Q1676">
        <v>0</v>
      </c>
      <c r="R1676">
        <v>0</v>
      </c>
      <c r="S1676">
        <v>66878</v>
      </c>
      <c r="T1676">
        <v>0</v>
      </c>
      <c r="U1676">
        <v>66878</v>
      </c>
      <c r="V1676">
        <v>1</v>
      </c>
    </row>
    <row r="1677" spans="1:22" x14ac:dyDescent="0.3">
      <c r="A1677">
        <v>202324</v>
      </c>
      <c r="B1677" t="s">
        <v>820</v>
      </c>
      <c r="C1677" t="s">
        <v>821</v>
      </c>
      <c r="D1677" t="s">
        <v>822</v>
      </c>
      <c r="E1677" t="s">
        <v>823</v>
      </c>
      <c r="F1677" t="s">
        <v>866</v>
      </c>
      <c r="G1677" t="s">
        <v>867</v>
      </c>
      <c r="H1677" t="s">
        <v>892</v>
      </c>
      <c r="I1677">
        <v>351</v>
      </c>
      <c r="J1677" t="s">
        <v>893</v>
      </c>
      <c r="K1677" t="s">
        <v>828</v>
      </c>
      <c r="L1677" t="s">
        <v>830</v>
      </c>
      <c r="M1677">
        <v>0</v>
      </c>
      <c r="N1677">
        <v>48679</v>
      </c>
      <c r="O1677">
        <v>6413</v>
      </c>
      <c r="P1677">
        <v>0</v>
      </c>
      <c r="Q1677">
        <v>0</v>
      </c>
      <c r="R1677">
        <v>0</v>
      </c>
      <c r="S1677">
        <v>55092</v>
      </c>
      <c r="T1677">
        <v>0</v>
      </c>
      <c r="U1677">
        <v>55092</v>
      </c>
      <c r="V1677">
        <v>1</v>
      </c>
    </row>
    <row r="1678" spans="1:22" x14ac:dyDescent="0.3">
      <c r="A1678">
        <v>202122</v>
      </c>
      <c r="B1678" t="s">
        <v>820</v>
      </c>
      <c r="C1678" t="s">
        <v>821</v>
      </c>
      <c r="D1678" t="s">
        <v>822</v>
      </c>
      <c r="E1678" t="s">
        <v>823</v>
      </c>
      <c r="F1678" t="s">
        <v>866</v>
      </c>
      <c r="G1678" t="s">
        <v>867</v>
      </c>
      <c r="H1678" t="s">
        <v>892</v>
      </c>
      <c r="I1678">
        <v>351</v>
      </c>
      <c r="J1678" t="s">
        <v>893</v>
      </c>
      <c r="K1678" t="s">
        <v>828</v>
      </c>
      <c r="L1678" t="s">
        <v>537</v>
      </c>
      <c r="M1678">
        <v>0</v>
      </c>
      <c r="N1678">
        <v>2002046</v>
      </c>
      <c r="O1678">
        <v>1445922</v>
      </c>
      <c r="P1678">
        <v>7674509</v>
      </c>
      <c r="Q1678">
        <v>0</v>
      </c>
      <c r="R1678">
        <v>0</v>
      </c>
      <c r="S1678">
        <v>11122477</v>
      </c>
      <c r="T1678">
        <v>0</v>
      </c>
      <c r="U1678">
        <v>11122477</v>
      </c>
      <c r="V1678">
        <v>234</v>
      </c>
    </row>
    <row r="1679" spans="1:22" x14ac:dyDescent="0.3">
      <c r="A1679">
        <v>202223</v>
      </c>
      <c r="B1679" t="s">
        <v>820</v>
      </c>
      <c r="C1679" t="s">
        <v>821</v>
      </c>
      <c r="D1679" t="s">
        <v>822</v>
      </c>
      <c r="E1679" t="s">
        <v>823</v>
      </c>
      <c r="F1679" t="s">
        <v>866</v>
      </c>
      <c r="G1679" t="s">
        <v>867</v>
      </c>
      <c r="H1679" t="s">
        <v>892</v>
      </c>
      <c r="I1679">
        <v>351</v>
      </c>
      <c r="J1679" t="s">
        <v>893</v>
      </c>
      <c r="K1679" t="s">
        <v>828</v>
      </c>
      <c r="L1679" t="s">
        <v>537</v>
      </c>
      <c r="M1679">
        <v>23454</v>
      </c>
      <c r="N1679">
        <v>1707242</v>
      </c>
      <c r="O1679">
        <v>1827903</v>
      </c>
      <c r="P1679">
        <v>5513205</v>
      </c>
      <c r="Q1679">
        <v>0</v>
      </c>
      <c r="R1679">
        <v>1747625</v>
      </c>
      <c r="S1679">
        <v>10819429</v>
      </c>
      <c r="T1679">
        <v>213354</v>
      </c>
      <c r="U1679">
        <v>10606075</v>
      </c>
      <c r="V1679">
        <v>226</v>
      </c>
    </row>
    <row r="1680" spans="1:22" x14ac:dyDescent="0.3">
      <c r="A1680">
        <v>202324</v>
      </c>
      <c r="B1680" t="s">
        <v>820</v>
      </c>
      <c r="C1680" t="s">
        <v>821</v>
      </c>
      <c r="D1680" t="s">
        <v>822</v>
      </c>
      <c r="E1680" t="s">
        <v>823</v>
      </c>
      <c r="F1680" t="s">
        <v>866</v>
      </c>
      <c r="G1680" t="s">
        <v>867</v>
      </c>
      <c r="H1680" t="s">
        <v>892</v>
      </c>
      <c r="I1680">
        <v>351</v>
      </c>
      <c r="J1680" t="s">
        <v>893</v>
      </c>
      <c r="K1680" t="s">
        <v>828</v>
      </c>
      <c r="L1680" t="s">
        <v>537</v>
      </c>
      <c r="M1680">
        <v>49030</v>
      </c>
      <c r="N1680">
        <v>2496647</v>
      </c>
      <c r="O1680">
        <v>2320638</v>
      </c>
      <c r="P1680">
        <v>5996806</v>
      </c>
      <c r="Q1680">
        <v>61290</v>
      </c>
      <c r="R1680">
        <v>18750</v>
      </c>
      <c r="S1680">
        <v>10943161</v>
      </c>
      <c r="T1680">
        <v>252018</v>
      </c>
      <c r="U1680">
        <v>10691143</v>
      </c>
      <c r="V1680">
        <v>224</v>
      </c>
    </row>
    <row r="1681" spans="1:22" x14ac:dyDescent="0.3">
      <c r="A1681">
        <v>202122</v>
      </c>
      <c r="B1681" t="s">
        <v>820</v>
      </c>
      <c r="C1681" t="s">
        <v>821</v>
      </c>
      <c r="D1681" t="s">
        <v>822</v>
      </c>
      <c r="E1681" t="s">
        <v>823</v>
      </c>
      <c r="F1681" t="s">
        <v>866</v>
      </c>
      <c r="G1681" t="s">
        <v>867</v>
      </c>
      <c r="H1681" t="s">
        <v>892</v>
      </c>
      <c r="I1681">
        <v>351</v>
      </c>
      <c r="J1681" t="s">
        <v>893</v>
      </c>
      <c r="K1681" t="s">
        <v>828</v>
      </c>
      <c r="L1681" t="s">
        <v>572</v>
      </c>
      <c r="M1681">
        <v>0</v>
      </c>
      <c r="N1681">
        <v>0</v>
      </c>
      <c r="O1681">
        <v>0</v>
      </c>
      <c r="P1681">
        <v>8989792</v>
      </c>
      <c r="Q1681">
        <v>0</v>
      </c>
      <c r="R1681">
        <v>2086934</v>
      </c>
      <c r="S1681">
        <v>11076726</v>
      </c>
      <c r="T1681">
        <v>0</v>
      </c>
      <c r="U1681">
        <v>11076726</v>
      </c>
      <c r="V1681">
        <v>233</v>
      </c>
    </row>
    <row r="1682" spans="1:22" x14ac:dyDescent="0.3">
      <c r="A1682">
        <v>202223</v>
      </c>
      <c r="B1682" t="s">
        <v>820</v>
      </c>
      <c r="C1682" t="s">
        <v>821</v>
      </c>
      <c r="D1682" t="s">
        <v>822</v>
      </c>
      <c r="E1682" t="s">
        <v>823</v>
      </c>
      <c r="F1682" t="s">
        <v>866</v>
      </c>
      <c r="G1682" t="s">
        <v>867</v>
      </c>
      <c r="H1682" t="s">
        <v>892</v>
      </c>
      <c r="I1682">
        <v>351</v>
      </c>
      <c r="J1682" t="s">
        <v>893</v>
      </c>
      <c r="K1682" t="s">
        <v>828</v>
      </c>
      <c r="L1682" t="s">
        <v>572</v>
      </c>
      <c r="M1682">
        <v>0</v>
      </c>
      <c r="N1682">
        <v>178121</v>
      </c>
      <c r="O1682">
        <v>767173</v>
      </c>
      <c r="P1682">
        <v>11419911</v>
      </c>
      <c r="Q1682">
        <v>17300</v>
      </c>
      <c r="R1682">
        <v>6423</v>
      </c>
      <c r="S1682">
        <v>12388928</v>
      </c>
      <c r="T1682">
        <v>1609026</v>
      </c>
      <c r="U1682">
        <v>10779902</v>
      </c>
      <c r="V1682">
        <v>230</v>
      </c>
    </row>
    <row r="1683" spans="1:22" x14ac:dyDescent="0.3">
      <c r="A1683">
        <v>202324</v>
      </c>
      <c r="B1683" t="s">
        <v>820</v>
      </c>
      <c r="C1683" t="s">
        <v>821</v>
      </c>
      <c r="D1683" t="s">
        <v>822</v>
      </c>
      <c r="E1683" t="s">
        <v>823</v>
      </c>
      <c r="F1683" t="s">
        <v>866</v>
      </c>
      <c r="G1683" t="s">
        <v>867</v>
      </c>
      <c r="H1683" t="s">
        <v>892</v>
      </c>
      <c r="I1683">
        <v>351</v>
      </c>
      <c r="J1683" t="s">
        <v>893</v>
      </c>
      <c r="K1683" t="s">
        <v>828</v>
      </c>
      <c r="L1683" t="s">
        <v>572</v>
      </c>
      <c r="M1683">
        <v>0</v>
      </c>
      <c r="N1683">
        <v>160144</v>
      </c>
      <c r="O1683">
        <v>1248705</v>
      </c>
      <c r="P1683">
        <v>12041910</v>
      </c>
      <c r="Q1683">
        <v>0</v>
      </c>
      <c r="R1683">
        <v>1934740</v>
      </c>
      <c r="S1683">
        <v>15385499</v>
      </c>
      <c r="T1683">
        <v>1600000</v>
      </c>
      <c r="U1683">
        <v>13785499</v>
      </c>
      <c r="V1683">
        <v>288</v>
      </c>
    </row>
    <row r="1684" spans="1:22" x14ac:dyDescent="0.3">
      <c r="A1684">
        <v>202122</v>
      </c>
      <c r="B1684" t="s">
        <v>820</v>
      </c>
      <c r="C1684" t="s">
        <v>821</v>
      </c>
      <c r="D1684" t="s">
        <v>822</v>
      </c>
      <c r="E1684" t="s">
        <v>823</v>
      </c>
      <c r="F1684" t="s">
        <v>866</v>
      </c>
      <c r="G1684" t="s">
        <v>867</v>
      </c>
      <c r="H1684" t="s">
        <v>892</v>
      </c>
      <c r="I1684">
        <v>351</v>
      </c>
      <c r="J1684" t="s">
        <v>893</v>
      </c>
      <c r="K1684" t="s">
        <v>828</v>
      </c>
      <c r="L1684" t="s">
        <v>539</v>
      </c>
      <c r="M1684">
        <v>0</v>
      </c>
      <c r="N1684">
        <v>0</v>
      </c>
      <c r="O1684">
        <v>0</v>
      </c>
      <c r="P1684" t="s">
        <v>829</v>
      </c>
      <c r="Q1684" t="s">
        <v>829</v>
      </c>
      <c r="R1684" t="s">
        <v>829</v>
      </c>
      <c r="S1684">
        <v>0</v>
      </c>
      <c r="T1684">
        <v>0</v>
      </c>
      <c r="U1684">
        <v>0</v>
      </c>
      <c r="V1684">
        <v>0</v>
      </c>
    </row>
    <row r="1685" spans="1:22" x14ac:dyDescent="0.3">
      <c r="A1685">
        <v>202223</v>
      </c>
      <c r="B1685" t="s">
        <v>820</v>
      </c>
      <c r="C1685" t="s">
        <v>821</v>
      </c>
      <c r="D1685" t="s">
        <v>822</v>
      </c>
      <c r="E1685" t="s">
        <v>823</v>
      </c>
      <c r="F1685" t="s">
        <v>866</v>
      </c>
      <c r="G1685" t="s">
        <v>867</v>
      </c>
      <c r="H1685" t="s">
        <v>892</v>
      </c>
      <c r="I1685">
        <v>351</v>
      </c>
      <c r="J1685" t="s">
        <v>893</v>
      </c>
      <c r="K1685" t="s">
        <v>828</v>
      </c>
      <c r="L1685" t="s">
        <v>539</v>
      </c>
      <c r="M1685">
        <v>0</v>
      </c>
      <c r="N1685">
        <v>0</v>
      </c>
      <c r="O1685">
        <v>0</v>
      </c>
      <c r="P1685" t="s">
        <v>829</v>
      </c>
      <c r="Q1685" t="s">
        <v>829</v>
      </c>
      <c r="R1685" t="s">
        <v>829</v>
      </c>
      <c r="S1685">
        <v>0</v>
      </c>
      <c r="T1685">
        <v>0</v>
      </c>
      <c r="U1685">
        <v>0</v>
      </c>
      <c r="V1685">
        <v>0</v>
      </c>
    </row>
    <row r="1686" spans="1:22" x14ac:dyDescent="0.3">
      <c r="A1686">
        <v>202324</v>
      </c>
      <c r="B1686" t="s">
        <v>820</v>
      </c>
      <c r="C1686" t="s">
        <v>821</v>
      </c>
      <c r="D1686" t="s">
        <v>822</v>
      </c>
      <c r="E1686" t="s">
        <v>823</v>
      </c>
      <c r="F1686" t="s">
        <v>866</v>
      </c>
      <c r="G1686" t="s">
        <v>867</v>
      </c>
      <c r="H1686" t="s">
        <v>892</v>
      </c>
      <c r="I1686">
        <v>351</v>
      </c>
      <c r="J1686" t="s">
        <v>893</v>
      </c>
      <c r="K1686" t="s">
        <v>828</v>
      </c>
      <c r="L1686" t="s">
        <v>539</v>
      </c>
      <c r="M1686">
        <v>0</v>
      </c>
      <c r="N1686">
        <v>0</v>
      </c>
      <c r="O1686">
        <v>0</v>
      </c>
      <c r="P1686" t="s">
        <v>829</v>
      </c>
      <c r="Q1686" t="s">
        <v>829</v>
      </c>
      <c r="R1686" t="s">
        <v>829</v>
      </c>
      <c r="S1686">
        <v>0</v>
      </c>
      <c r="T1686">
        <v>0</v>
      </c>
      <c r="U1686">
        <v>0</v>
      </c>
      <c r="V1686">
        <v>0</v>
      </c>
    </row>
    <row r="1687" spans="1:22" x14ac:dyDescent="0.3">
      <c r="A1687">
        <v>202122</v>
      </c>
      <c r="B1687" t="s">
        <v>820</v>
      </c>
      <c r="C1687" t="s">
        <v>821</v>
      </c>
      <c r="D1687" t="s">
        <v>822</v>
      </c>
      <c r="E1687" t="s">
        <v>823</v>
      </c>
      <c r="F1687" t="s">
        <v>866</v>
      </c>
      <c r="G1687" t="s">
        <v>867</v>
      </c>
      <c r="H1687" t="s">
        <v>892</v>
      </c>
      <c r="I1687">
        <v>351</v>
      </c>
      <c r="J1687" t="s">
        <v>893</v>
      </c>
      <c r="K1687" t="s">
        <v>828</v>
      </c>
      <c r="L1687" t="s">
        <v>541</v>
      </c>
      <c r="M1687">
        <v>0</v>
      </c>
      <c r="N1687">
        <v>652326</v>
      </c>
      <c r="O1687">
        <v>535954</v>
      </c>
      <c r="P1687">
        <v>130480</v>
      </c>
      <c r="Q1687">
        <v>0</v>
      </c>
      <c r="R1687">
        <v>0</v>
      </c>
      <c r="S1687">
        <v>1318760</v>
      </c>
      <c r="T1687">
        <v>0</v>
      </c>
      <c r="U1687">
        <v>1318760</v>
      </c>
      <c r="V1687">
        <v>28</v>
      </c>
    </row>
    <row r="1688" spans="1:22" x14ac:dyDescent="0.3">
      <c r="A1688">
        <v>202223</v>
      </c>
      <c r="B1688" t="s">
        <v>820</v>
      </c>
      <c r="C1688" t="s">
        <v>821</v>
      </c>
      <c r="D1688" t="s">
        <v>822</v>
      </c>
      <c r="E1688" t="s">
        <v>823</v>
      </c>
      <c r="F1688" t="s">
        <v>866</v>
      </c>
      <c r="G1688" t="s">
        <v>867</v>
      </c>
      <c r="H1688" t="s">
        <v>892</v>
      </c>
      <c r="I1688">
        <v>351</v>
      </c>
      <c r="J1688" t="s">
        <v>893</v>
      </c>
      <c r="K1688" t="s">
        <v>828</v>
      </c>
      <c r="L1688" t="s">
        <v>541</v>
      </c>
      <c r="M1688">
        <v>68110</v>
      </c>
      <c r="N1688">
        <v>804904</v>
      </c>
      <c r="O1688">
        <v>382959</v>
      </c>
      <c r="P1688">
        <v>36528</v>
      </c>
      <c r="Q1688">
        <v>0</v>
      </c>
      <c r="R1688">
        <v>0</v>
      </c>
      <c r="S1688">
        <v>1292501</v>
      </c>
      <c r="T1688">
        <v>0</v>
      </c>
      <c r="U1688">
        <v>1292501</v>
      </c>
      <c r="V1688">
        <v>28</v>
      </c>
    </row>
    <row r="1689" spans="1:22" x14ac:dyDescent="0.3">
      <c r="A1689">
        <v>202324</v>
      </c>
      <c r="B1689" t="s">
        <v>820</v>
      </c>
      <c r="C1689" t="s">
        <v>821</v>
      </c>
      <c r="D1689" t="s">
        <v>822</v>
      </c>
      <c r="E1689" t="s">
        <v>823</v>
      </c>
      <c r="F1689" t="s">
        <v>866</v>
      </c>
      <c r="G1689" t="s">
        <v>867</v>
      </c>
      <c r="H1689" t="s">
        <v>892</v>
      </c>
      <c r="I1689">
        <v>351</v>
      </c>
      <c r="J1689" t="s">
        <v>893</v>
      </c>
      <c r="K1689" t="s">
        <v>828</v>
      </c>
      <c r="L1689" t="s">
        <v>541</v>
      </c>
      <c r="M1689">
        <v>80397</v>
      </c>
      <c r="N1689">
        <v>619376</v>
      </c>
      <c r="O1689">
        <v>321088</v>
      </c>
      <c r="P1689">
        <v>24099</v>
      </c>
      <c r="Q1689">
        <v>0</v>
      </c>
      <c r="R1689">
        <v>0</v>
      </c>
      <c r="S1689">
        <v>1044960</v>
      </c>
      <c r="T1689">
        <v>0</v>
      </c>
      <c r="U1689">
        <v>1044960</v>
      </c>
      <c r="V1689">
        <v>22</v>
      </c>
    </row>
    <row r="1690" spans="1:22" x14ac:dyDescent="0.3">
      <c r="A1690">
        <v>202122</v>
      </c>
      <c r="B1690" t="s">
        <v>820</v>
      </c>
      <c r="C1690" t="s">
        <v>821</v>
      </c>
      <c r="D1690" t="s">
        <v>822</v>
      </c>
      <c r="E1690" t="s">
        <v>823</v>
      </c>
      <c r="F1690" t="s">
        <v>866</v>
      </c>
      <c r="G1690" t="s">
        <v>867</v>
      </c>
      <c r="H1690" t="s">
        <v>892</v>
      </c>
      <c r="I1690">
        <v>351</v>
      </c>
      <c r="J1690" t="s">
        <v>893</v>
      </c>
      <c r="K1690" t="s">
        <v>828</v>
      </c>
      <c r="L1690" t="s">
        <v>831</v>
      </c>
      <c r="M1690" t="s">
        <v>829</v>
      </c>
      <c r="N1690" t="s">
        <v>829</v>
      </c>
      <c r="O1690" t="s">
        <v>829</v>
      </c>
      <c r="P1690">
        <v>83787</v>
      </c>
      <c r="Q1690">
        <v>0</v>
      </c>
      <c r="R1690" t="s">
        <v>829</v>
      </c>
      <c r="S1690">
        <v>83787</v>
      </c>
      <c r="T1690">
        <v>0</v>
      </c>
      <c r="U1690">
        <v>83787</v>
      </c>
      <c r="V1690">
        <v>2</v>
      </c>
    </row>
    <row r="1691" spans="1:22" x14ac:dyDescent="0.3">
      <c r="A1691">
        <v>202223</v>
      </c>
      <c r="B1691" t="s">
        <v>820</v>
      </c>
      <c r="C1691" t="s">
        <v>821</v>
      </c>
      <c r="D1691" t="s">
        <v>822</v>
      </c>
      <c r="E1691" t="s">
        <v>823</v>
      </c>
      <c r="F1691" t="s">
        <v>866</v>
      </c>
      <c r="G1691" t="s">
        <v>867</v>
      </c>
      <c r="H1691" t="s">
        <v>892</v>
      </c>
      <c r="I1691">
        <v>351</v>
      </c>
      <c r="J1691" t="s">
        <v>893</v>
      </c>
      <c r="K1691" t="s">
        <v>828</v>
      </c>
      <c r="L1691" t="s">
        <v>831</v>
      </c>
      <c r="M1691" t="s">
        <v>829</v>
      </c>
      <c r="N1691" t="s">
        <v>829</v>
      </c>
      <c r="O1691" t="s">
        <v>829</v>
      </c>
      <c r="P1691">
        <v>9276</v>
      </c>
      <c r="Q1691">
        <v>0</v>
      </c>
      <c r="R1691" t="s">
        <v>829</v>
      </c>
      <c r="S1691">
        <v>9276</v>
      </c>
      <c r="T1691">
        <v>0</v>
      </c>
      <c r="U1691">
        <v>9276</v>
      </c>
      <c r="V1691">
        <v>0</v>
      </c>
    </row>
    <row r="1692" spans="1:22" x14ac:dyDescent="0.3">
      <c r="A1692">
        <v>202324</v>
      </c>
      <c r="B1692" t="s">
        <v>820</v>
      </c>
      <c r="C1692" t="s">
        <v>821</v>
      </c>
      <c r="D1692" t="s">
        <v>822</v>
      </c>
      <c r="E1692" t="s">
        <v>823</v>
      </c>
      <c r="F1692" t="s">
        <v>866</v>
      </c>
      <c r="G1692" t="s">
        <v>867</v>
      </c>
      <c r="H1692" t="s">
        <v>892</v>
      </c>
      <c r="I1692">
        <v>351</v>
      </c>
      <c r="J1692" t="s">
        <v>893</v>
      </c>
      <c r="K1692" t="s">
        <v>828</v>
      </c>
      <c r="L1692" t="s">
        <v>831</v>
      </c>
      <c r="M1692" t="s">
        <v>829</v>
      </c>
      <c r="N1692" t="s">
        <v>829</v>
      </c>
      <c r="O1692" t="s">
        <v>829</v>
      </c>
      <c r="P1692">
        <v>199073</v>
      </c>
      <c r="Q1692">
        <v>0</v>
      </c>
      <c r="R1692" t="s">
        <v>829</v>
      </c>
      <c r="S1692">
        <v>199073</v>
      </c>
      <c r="T1692">
        <v>0</v>
      </c>
      <c r="U1692">
        <v>199073</v>
      </c>
      <c r="V1692">
        <v>4</v>
      </c>
    </row>
    <row r="1693" spans="1:22" x14ac:dyDescent="0.3">
      <c r="A1693">
        <v>202122</v>
      </c>
      <c r="B1693" t="s">
        <v>820</v>
      </c>
      <c r="C1693" t="s">
        <v>821</v>
      </c>
      <c r="D1693" t="s">
        <v>822</v>
      </c>
      <c r="E1693" t="s">
        <v>823</v>
      </c>
      <c r="F1693" t="s">
        <v>866</v>
      </c>
      <c r="G1693" t="s">
        <v>867</v>
      </c>
      <c r="H1693" t="s">
        <v>892</v>
      </c>
      <c r="I1693">
        <v>351</v>
      </c>
      <c r="J1693" t="s">
        <v>893</v>
      </c>
      <c r="K1693" t="s">
        <v>828</v>
      </c>
      <c r="L1693" t="s">
        <v>832</v>
      </c>
      <c r="M1693">
        <v>0</v>
      </c>
      <c r="N1693">
        <v>834389</v>
      </c>
      <c r="O1693">
        <v>246019</v>
      </c>
      <c r="P1693">
        <v>0</v>
      </c>
      <c r="Q1693">
        <v>0</v>
      </c>
      <c r="R1693">
        <v>0</v>
      </c>
      <c r="S1693">
        <v>1080408</v>
      </c>
      <c r="T1693">
        <v>0</v>
      </c>
      <c r="U1693">
        <v>1080408</v>
      </c>
      <c r="V1693">
        <v>23</v>
      </c>
    </row>
    <row r="1694" spans="1:22" x14ac:dyDescent="0.3">
      <c r="A1694">
        <v>202223</v>
      </c>
      <c r="B1694" t="s">
        <v>820</v>
      </c>
      <c r="C1694" t="s">
        <v>821</v>
      </c>
      <c r="D1694" t="s">
        <v>822</v>
      </c>
      <c r="E1694" t="s">
        <v>823</v>
      </c>
      <c r="F1694" t="s">
        <v>866</v>
      </c>
      <c r="G1694" t="s">
        <v>867</v>
      </c>
      <c r="H1694" t="s">
        <v>892</v>
      </c>
      <c r="I1694">
        <v>351</v>
      </c>
      <c r="J1694" t="s">
        <v>893</v>
      </c>
      <c r="K1694" t="s">
        <v>828</v>
      </c>
      <c r="L1694" t="s">
        <v>832</v>
      </c>
      <c r="M1694">
        <v>0</v>
      </c>
      <c r="N1694">
        <v>124126</v>
      </c>
      <c r="O1694">
        <v>556326</v>
      </c>
      <c r="P1694">
        <v>0</v>
      </c>
      <c r="Q1694">
        <v>316038</v>
      </c>
      <c r="R1694">
        <v>2920</v>
      </c>
      <c r="S1694">
        <v>999410</v>
      </c>
      <c r="T1694">
        <v>0</v>
      </c>
      <c r="U1694">
        <v>999410</v>
      </c>
      <c r="V1694">
        <v>21</v>
      </c>
    </row>
    <row r="1695" spans="1:22" x14ac:dyDescent="0.3">
      <c r="A1695">
        <v>202324</v>
      </c>
      <c r="B1695" t="s">
        <v>820</v>
      </c>
      <c r="C1695" t="s">
        <v>821</v>
      </c>
      <c r="D1695" t="s">
        <v>822</v>
      </c>
      <c r="E1695" t="s">
        <v>823</v>
      </c>
      <c r="F1695" t="s">
        <v>866</v>
      </c>
      <c r="G1695" t="s">
        <v>867</v>
      </c>
      <c r="H1695" t="s">
        <v>892</v>
      </c>
      <c r="I1695">
        <v>351</v>
      </c>
      <c r="J1695" t="s">
        <v>893</v>
      </c>
      <c r="K1695" t="s">
        <v>828</v>
      </c>
      <c r="L1695" t="s">
        <v>832</v>
      </c>
      <c r="M1695">
        <v>0</v>
      </c>
      <c r="N1695">
        <v>80563</v>
      </c>
      <c r="O1695">
        <v>602355</v>
      </c>
      <c r="P1695">
        <v>0</v>
      </c>
      <c r="Q1695">
        <v>0</v>
      </c>
      <c r="R1695">
        <v>290514</v>
      </c>
      <c r="S1695">
        <v>973432</v>
      </c>
      <c r="T1695">
        <v>0</v>
      </c>
      <c r="U1695">
        <v>973432</v>
      </c>
      <c r="V1695">
        <v>20</v>
      </c>
    </row>
    <row r="1696" spans="1:22" x14ac:dyDescent="0.3">
      <c r="A1696">
        <v>202122</v>
      </c>
      <c r="B1696" t="s">
        <v>820</v>
      </c>
      <c r="C1696" t="s">
        <v>821</v>
      </c>
      <c r="D1696" t="s">
        <v>822</v>
      </c>
      <c r="E1696" t="s">
        <v>823</v>
      </c>
      <c r="F1696" t="s">
        <v>866</v>
      </c>
      <c r="G1696" t="s">
        <v>867</v>
      </c>
      <c r="H1696" t="s">
        <v>892</v>
      </c>
      <c r="I1696">
        <v>351</v>
      </c>
      <c r="J1696" t="s">
        <v>893</v>
      </c>
      <c r="K1696" t="s">
        <v>828</v>
      </c>
      <c r="L1696" t="s">
        <v>544</v>
      </c>
      <c r="M1696">
        <v>0</v>
      </c>
      <c r="N1696">
        <v>805531</v>
      </c>
      <c r="O1696">
        <v>638345</v>
      </c>
      <c r="P1696">
        <v>75993</v>
      </c>
      <c r="Q1696">
        <v>0</v>
      </c>
      <c r="R1696">
        <v>0</v>
      </c>
      <c r="S1696">
        <v>1519869</v>
      </c>
      <c r="T1696">
        <v>0</v>
      </c>
      <c r="U1696">
        <v>1519869</v>
      </c>
      <c r="V1696">
        <v>32</v>
      </c>
    </row>
    <row r="1697" spans="1:22" x14ac:dyDescent="0.3">
      <c r="A1697">
        <v>202223</v>
      </c>
      <c r="B1697" t="s">
        <v>820</v>
      </c>
      <c r="C1697" t="s">
        <v>821</v>
      </c>
      <c r="D1697" t="s">
        <v>822</v>
      </c>
      <c r="E1697" t="s">
        <v>823</v>
      </c>
      <c r="F1697" t="s">
        <v>866</v>
      </c>
      <c r="G1697" t="s">
        <v>867</v>
      </c>
      <c r="H1697" t="s">
        <v>892</v>
      </c>
      <c r="I1697">
        <v>351</v>
      </c>
      <c r="J1697" t="s">
        <v>893</v>
      </c>
      <c r="K1697" t="s">
        <v>828</v>
      </c>
      <c r="L1697" t="s">
        <v>544</v>
      </c>
      <c r="M1697">
        <v>0</v>
      </c>
      <c r="N1697">
        <v>344781</v>
      </c>
      <c r="O1697">
        <v>557141</v>
      </c>
      <c r="P1697">
        <v>0</v>
      </c>
      <c r="Q1697">
        <v>0</v>
      </c>
      <c r="R1697">
        <v>0</v>
      </c>
      <c r="S1697">
        <v>901923</v>
      </c>
      <c r="T1697">
        <v>0</v>
      </c>
      <c r="U1697">
        <v>901923</v>
      </c>
      <c r="V1697">
        <v>19</v>
      </c>
    </row>
    <row r="1698" spans="1:22" x14ac:dyDescent="0.3">
      <c r="A1698">
        <v>202324</v>
      </c>
      <c r="B1698" t="s">
        <v>820</v>
      </c>
      <c r="C1698" t="s">
        <v>821</v>
      </c>
      <c r="D1698" t="s">
        <v>822</v>
      </c>
      <c r="E1698" t="s">
        <v>823</v>
      </c>
      <c r="F1698" t="s">
        <v>866</v>
      </c>
      <c r="G1698" t="s">
        <v>867</v>
      </c>
      <c r="H1698" t="s">
        <v>892</v>
      </c>
      <c r="I1698">
        <v>351</v>
      </c>
      <c r="J1698" t="s">
        <v>893</v>
      </c>
      <c r="K1698" t="s">
        <v>828</v>
      </c>
      <c r="L1698" t="s">
        <v>544</v>
      </c>
      <c r="M1698">
        <v>5350</v>
      </c>
      <c r="N1698">
        <v>270334</v>
      </c>
      <c r="O1698">
        <v>33766</v>
      </c>
      <c r="P1698">
        <v>1337</v>
      </c>
      <c r="Q1698">
        <v>0</v>
      </c>
      <c r="R1698">
        <v>0</v>
      </c>
      <c r="S1698">
        <v>310787</v>
      </c>
      <c r="T1698">
        <v>0</v>
      </c>
      <c r="U1698">
        <v>310787</v>
      </c>
      <c r="V1698">
        <v>7</v>
      </c>
    </row>
    <row r="1699" spans="1:22" x14ac:dyDescent="0.3">
      <c r="A1699">
        <v>202122</v>
      </c>
      <c r="B1699" t="s">
        <v>820</v>
      </c>
      <c r="C1699" t="s">
        <v>821</v>
      </c>
      <c r="D1699" t="s">
        <v>822</v>
      </c>
      <c r="E1699" t="s">
        <v>823</v>
      </c>
      <c r="F1699" t="s">
        <v>866</v>
      </c>
      <c r="G1699" t="s">
        <v>867</v>
      </c>
      <c r="H1699" t="s">
        <v>892</v>
      </c>
      <c r="I1699">
        <v>351</v>
      </c>
      <c r="J1699" t="s">
        <v>893</v>
      </c>
      <c r="K1699" t="s">
        <v>828</v>
      </c>
      <c r="L1699" t="s">
        <v>600</v>
      </c>
      <c r="M1699" t="s">
        <v>829</v>
      </c>
      <c r="N1699" t="s">
        <v>829</v>
      </c>
      <c r="O1699" t="s">
        <v>829</v>
      </c>
      <c r="P1699">
        <v>0</v>
      </c>
      <c r="Q1699">
        <v>0</v>
      </c>
      <c r="R1699" t="s">
        <v>829</v>
      </c>
      <c r="S1699">
        <v>0</v>
      </c>
      <c r="T1699">
        <v>0</v>
      </c>
      <c r="U1699">
        <v>0</v>
      </c>
      <c r="V1699">
        <v>0</v>
      </c>
    </row>
    <row r="1700" spans="1:22" x14ac:dyDescent="0.3">
      <c r="A1700">
        <v>202223</v>
      </c>
      <c r="B1700" t="s">
        <v>820</v>
      </c>
      <c r="C1700" t="s">
        <v>821</v>
      </c>
      <c r="D1700" t="s">
        <v>822</v>
      </c>
      <c r="E1700" t="s">
        <v>823</v>
      </c>
      <c r="F1700" t="s">
        <v>866</v>
      </c>
      <c r="G1700" t="s">
        <v>867</v>
      </c>
      <c r="H1700" t="s">
        <v>892</v>
      </c>
      <c r="I1700">
        <v>351</v>
      </c>
      <c r="J1700" t="s">
        <v>893</v>
      </c>
      <c r="K1700" t="s">
        <v>828</v>
      </c>
      <c r="L1700" t="s">
        <v>600</v>
      </c>
      <c r="M1700" t="s">
        <v>829</v>
      </c>
      <c r="N1700" t="s">
        <v>829</v>
      </c>
      <c r="O1700" t="s">
        <v>829</v>
      </c>
      <c r="P1700">
        <v>0</v>
      </c>
      <c r="Q1700">
        <v>0</v>
      </c>
      <c r="R1700" t="s">
        <v>829</v>
      </c>
      <c r="S1700">
        <v>0</v>
      </c>
      <c r="T1700">
        <v>0</v>
      </c>
      <c r="U1700">
        <v>0</v>
      </c>
      <c r="V1700">
        <v>0</v>
      </c>
    </row>
    <row r="1701" spans="1:22" x14ac:dyDescent="0.3">
      <c r="A1701">
        <v>202324</v>
      </c>
      <c r="B1701" t="s">
        <v>820</v>
      </c>
      <c r="C1701" t="s">
        <v>821</v>
      </c>
      <c r="D1701" t="s">
        <v>822</v>
      </c>
      <c r="E1701" t="s">
        <v>823</v>
      </c>
      <c r="F1701" t="s">
        <v>866</v>
      </c>
      <c r="G1701" t="s">
        <v>867</v>
      </c>
      <c r="H1701" t="s">
        <v>892</v>
      </c>
      <c r="I1701">
        <v>351</v>
      </c>
      <c r="J1701" t="s">
        <v>893</v>
      </c>
      <c r="K1701" t="s">
        <v>828</v>
      </c>
      <c r="L1701" t="s">
        <v>600</v>
      </c>
      <c r="M1701" t="s">
        <v>829</v>
      </c>
      <c r="N1701" t="s">
        <v>829</v>
      </c>
      <c r="O1701" t="s">
        <v>829</v>
      </c>
      <c r="P1701">
        <v>0</v>
      </c>
      <c r="Q1701">
        <v>0</v>
      </c>
      <c r="R1701" t="s">
        <v>829</v>
      </c>
      <c r="S1701">
        <v>0</v>
      </c>
      <c r="T1701">
        <v>0</v>
      </c>
      <c r="U1701">
        <v>0</v>
      </c>
      <c r="V1701">
        <v>0</v>
      </c>
    </row>
    <row r="1702" spans="1:22" x14ac:dyDescent="0.3">
      <c r="A1702">
        <v>202122</v>
      </c>
      <c r="B1702" t="s">
        <v>820</v>
      </c>
      <c r="C1702" t="s">
        <v>821</v>
      </c>
      <c r="D1702" t="s">
        <v>822</v>
      </c>
      <c r="E1702" t="s">
        <v>823</v>
      </c>
      <c r="F1702" t="s">
        <v>866</v>
      </c>
      <c r="G1702" t="s">
        <v>867</v>
      </c>
      <c r="H1702" t="s">
        <v>892</v>
      </c>
      <c r="I1702">
        <v>351</v>
      </c>
      <c r="J1702" t="s">
        <v>893</v>
      </c>
      <c r="K1702" t="s">
        <v>828</v>
      </c>
      <c r="L1702" t="s">
        <v>247</v>
      </c>
      <c r="M1702">
        <v>0</v>
      </c>
      <c r="N1702">
        <v>0</v>
      </c>
      <c r="O1702">
        <v>0</v>
      </c>
      <c r="P1702">
        <v>0</v>
      </c>
      <c r="Q1702">
        <v>0</v>
      </c>
      <c r="R1702">
        <v>0</v>
      </c>
      <c r="S1702">
        <v>0</v>
      </c>
      <c r="T1702">
        <v>0</v>
      </c>
      <c r="U1702">
        <v>0</v>
      </c>
      <c r="V1702">
        <v>0</v>
      </c>
    </row>
    <row r="1703" spans="1:22" x14ac:dyDescent="0.3">
      <c r="A1703">
        <v>202223</v>
      </c>
      <c r="B1703" t="s">
        <v>820</v>
      </c>
      <c r="C1703" t="s">
        <v>821</v>
      </c>
      <c r="D1703" t="s">
        <v>822</v>
      </c>
      <c r="E1703" t="s">
        <v>823</v>
      </c>
      <c r="F1703" t="s">
        <v>866</v>
      </c>
      <c r="G1703" t="s">
        <v>867</v>
      </c>
      <c r="H1703" t="s">
        <v>892</v>
      </c>
      <c r="I1703">
        <v>351</v>
      </c>
      <c r="J1703" t="s">
        <v>893</v>
      </c>
      <c r="K1703" t="s">
        <v>828</v>
      </c>
      <c r="L1703" t="s">
        <v>247</v>
      </c>
      <c r="M1703">
        <v>0</v>
      </c>
      <c r="N1703">
        <v>0</v>
      </c>
      <c r="O1703">
        <v>0</v>
      </c>
      <c r="P1703">
        <v>0</v>
      </c>
      <c r="Q1703">
        <v>0</v>
      </c>
      <c r="R1703">
        <v>0</v>
      </c>
      <c r="S1703">
        <v>0</v>
      </c>
      <c r="T1703">
        <v>0</v>
      </c>
      <c r="U1703">
        <v>0</v>
      </c>
      <c r="V1703">
        <v>0</v>
      </c>
    </row>
    <row r="1704" spans="1:22" x14ac:dyDescent="0.3">
      <c r="A1704">
        <v>202324</v>
      </c>
      <c r="B1704" t="s">
        <v>820</v>
      </c>
      <c r="C1704" t="s">
        <v>821</v>
      </c>
      <c r="D1704" t="s">
        <v>822</v>
      </c>
      <c r="E1704" t="s">
        <v>823</v>
      </c>
      <c r="F1704" t="s">
        <v>866</v>
      </c>
      <c r="G1704" t="s">
        <v>867</v>
      </c>
      <c r="H1704" t="s">
        <v>892</v>
      </c>
      <c r="I1704">
        <v>351</v>
      </c>
      <c r="J1704" t="s">
        <v>893</v>
      </c>
      <c r="K1704" t="s">
        <v>828</v>
      </c>
      <c r="L1704" t="s">
        <v>247</v>
      </c>
      <c r="M1704">
        <v>0</v>
      </c>
      <c r="N1704">
        <v>0</v>
      </c>
      <c r="O1704">
        <v>0</v>
      </c>
      <c r="P1704">
        <v>0</v>
      </c>
      <c r="Q1704">
        <v>0</v>
      </c>
      <c r="R1704">
        <v>0</v>
      </c>
      <c r="S1704">
        <v>0</v>
      </c>
      <c r="T1704">
        <v>0</v>
      </c>
      <c r="U1704">
        <v>0</v>
      </c>
      <c r="V1704">
        <v>0</v>
      </c>
    </row>
    <row r="1705" spans="1:22" x14ac:dyDescent="0.3">
      <c r="A1705">
        <v>202122</v>
      </c>
      <c r="B1705" t="s">
        <v>820</v>
      </c>
      <c r="C1705" t="s">
        <v>821</v>
      </c>
      <c r="D1705" t="s">
        <v>822</v>
      </c>
      <c r="E1705" t="s">
        <v>823</v>
      </c>
      <c r="F1705" t="s">
        <v>866</v>
      </c>
      <c r="G1705" t="s">
        <v>867</v>
      </c>
      <c r="H1705" t="s">
        <v>892</v>
      </c>
      <c r="I1705">
        <v>351</v>
      </c>
      <c r="J1705" t="s">
        <v>893</v>
      </c>
      <c r="K1705" t="s">
        <v>828</v>
      </c>
      <c r="L1705" t="s">
        <v>833</v>
      </c>
      <c r="M1705">
        <v>15404930</v>
      </c>
      <c r="N1705">
        <v>49083801</v>
      </c>
      <c r="O1705">
        <v>38853583</v>
      </c>
      <c r="P1705">
        <v>20740733</v>
      </c>
      <c r="Q1705">
        <v>1350167</v>
      </c>
      <c r="R1705">
        <v>2086934</v>
      </c>
      <c r="S1705">
        <v>129351315</v>
      </c>
      <c r="T1705">
        <v>72249</v>
      </c>
      <c r="U1705">
        <v>129279066</v>
      </c>
      <c r="V1705" t="s">
        <v>834</v>
      </c>
    </row>
    <row r="1706" spans="1:22" x14ac:dyDescent="0.3">
      <c r="A1706">
        <v>202223</v>
      </c>
      <c r="B1706" t="s">
        <v>820</v>
      </c>
      <c r="C1706" t="s">
        <v>821</v>
      </c>
      <c r="D1706" t="s">
        <v>822</v>
      </c>
      <c r="E1706" t="s">
        <v>823</v>
      </c>
      <c r="F1706" t="s">
        <v>866</v>
      </c>
      <c r="G1706" t="s">
        <v>867</v>
      </c>
      <c r="H1706" t="s">
        <v>892</v>
      </c>
      <c r="I1706">
        <v>351</v>
      </c>
      <c r="J1706" t="s">
        <v>893</v>
      </c>
      <c r="K1706" t="s">
        <v>828</v>
      </c>
      <c r="L1706" t="s">
        <v>833</v>
      </c>
      <c r="M1706">
        <v>13870707</v>
      </c>
      <c r="N1706">
        <v>57446808</v>
      </c>
      <c r="O1706">
        <v>30792230</v>
      </c>
      <c r="P1706">
        <v>22734458</v>
      </c>
      <c r="Q1706">
        <v>2831374</v>
      </c>
      <c r="R1706">
        <v>1814749</v>
      </c>
      <c r="S1706">
        <v>130186776</v>
      </c>
      <c r="T1706">
        <v>3647944</v>
      </c>
      <c r="U1706">
        <v>126538832</v>
      </c>
      <c r="V1706" t="s">
        <v>834</v>
      </c>
    </row>
    <row r="1707" spans="1:22" x14ac:dyDescent="0.3">
      <c r="A1707">
        <v>202324</v>
      </c>
      <c r="B1707" t="s">
        <v>820</v>
      </c>
      <c r="C1707" t="s">
        <v>821</v>
      </c>
      <c r="D1707" t="s">
        <v>822</v>
      </c>
      <c r="E1707" t="s">
        <v>823</v>
      </c>
      <c r="F1707" t="s">
        <v>866</v>
      </c>
      <c r="G1707" t="s">
        <v>867</v>
      </c>
      <c r="H1707" t="s">
        <v>892</v>
      </c>
      <c r="I1707">
        <v>351</v>
      </c>
      <c r="J1707" t="s">
        <v>893</v>
      </c>
      <c r="K1707" t="s">
        <v>828</v>
      </c>
      <c r="L1707" t="s">
        <v>833</v>
      </c>
      <c r="M1707">
        <v>13573484</v>
      </c>
      <c r="N1707">
        <v>56026482</v>
      </c>
      <c r="O1707">
        <v>32870020</v>
      </c>
      <c r="P1707">
        <v>24503847</v>
      </c>
      <c r="Q1707">
        <v>2858661</v>
      </c>
      <c r="R1707">
        <v>2341509</v>
      </c>
      <c r="S1707">
        <v>132760388</v>
      </c>
      <c r="T1707">
        <v>2857335</v>
      </c>
      <c r="U1707">
        <v>129903053</v>
      </c>
      <c r="V1707" t="s">
        <v>834</v>
      </c>
    </row>
    <row r="1708" spans="1:22" x14ac:dyDescent="0.3">
      <c r="A1708">
        <v>202122</v>
      </c>
      <c r="B1708" t="s">
        <v>820</v>
      </c>
      <c r="C1708" t="s">
        <v>821</v>
      </c>
      <c r="D1708" t="s">
        <v>822</v>
      </c>
      <c r="E1708" t="s">
        <v>823</v>
      </c>
      <c r="F1708" t="s">
        <v>866</v>
      </c>
      <c r="G1708" t="s">
        <v>867</v>
      </c>
      <c r="H1708" t="s">
        <v>892</v>
      </c>
      <c r="I1708">
        <v>351</v>
      </c>
      <c r="J1708" t="s">
        <v>893</v>
      </c>
      <c r="K1708" t="s">
        <v>835</v>
      </c>
      <c r="L1708" t="s">
        <v>836</v>
      </c>
      <c r="M1708" t="s">
        <v>829</v>
      </c>
      <c r="N1708" t="s">
        <v>829</v>
      </c>
      <c r="O1708" t="s">
        <v>829</v>
      </c>
      <c r="P1708" t="s">
        <v>829</v>
      </c>
      <c r="Q1708" t="s">
        <v>829</v>
      </c>
      <c r="R1708" t="s">
        <v>829</v>
      </c>
      <c r="S1708">
        <v>124898563</v>
      </c>
      <c r="T1708" t="s">
        <v>829</v>
      </c>
      <c r="U1708" t="s">
        <v>829</v>
      </c>
      <c r="V1708" t="s">
        <v>834</v>
      </c>
    </row>
    <row r="1709" spans="1:22" x14ac:dyDescent="0.3">
      <c r="A1709">
        <v>202223</v>
      </c>
      <c r="B1709" t="s">
        <v>820</v>
      </c>
      <c r="C1709" t="s">
        <v>821</v>
      </c>
      <c r="D1709" t="s">
        <v>822</v>
      </c>
      <c r="E1709" t="s">
        <v>823</v>
      </c>
      <c r="F1709" t="s">
        <v>866</v>
      </c>
      <c r="G1709" t="s">
        <v>867</v>
      </c>
      <c r="H1709" t="s">
        <v>892</v>
      </c>
      <c r="I1709">
        <v>351</v>
      </c>
      <c r="J1709" t="s">
        <v>893</v>
      </c>
      <c r="K1709" t="s">
        <v>835</v>
      </c>
      <c r="L1709" t="s">
        <v>836</v>
      </c>
      <c r="M1709" t="s">
        <v>829</v>
      </c>
      <c r="N1709" t="s">
        <v>829</v>
      </c>
      <c r="O1709" t="s">
        <v>829</v>
      </c>
      <c r="P1709" t="s">
        <v>829</v>
      </c>
      <c r="Q1709" t="s">
        <v>829</v>
      </c>
      <c r="R1709" t="s">
        <v>829</v>
      </c>
      <c r="S1709">
        <v>126041499</v>
      </c>
      <c r="T1709" t="s">
        <v>829</v>
      </c>
      <c r="U1709" t="s">
        <v>829</v>
      </c>
      <c r="V1709" t="s">
        <v>834</v>
      </c>
    </row>
    <row r="1710" spans="1:22" x14ac:dyDescent="0.3">
      <c r="A1710">
        <v>202324</v>
      </c>
      <c r="B1710" t="s">
        <v>820</v>
      </c>
      <c r="C1710" t="s">
        <v>821</v>
      </c>
      <c r="D1710" t="s">
        <v>822</v>
      </c>
      <c r="E1710" t="s">
        <v>823</v>
      </c>
      <c r="F1710" t="s">
        <v>866</v>
      </c>
      <c r="G1710" t="s">
        <v>867</v>
      </c>
      <c r="H1710" t="s">
        <v>892</v>
      </c>
      <c r="I1710">
        <v>351</v>
      </c>
      <c r="J1710" t="s">
        <v>893</v>
      </c>
      <c r="K1710" t="s">
        <v>835</v>
      </c>
      <c r="L1710" t="s">
        <v>836</v>
      </c>
      <c r="M1710" t="s">
        <v>829</v>
      </c>
      <c r="N1710" t="s">
        <v>829</v>
      </c>
      <c r="O1710" t="s">
        <v>829</v>
      </c>
      <c r="P1710" t="s">
        <v>829</v>
      </c>
      <c r="Q1710" t="s">
        <v>829</v>
      </c>
      <c r="R1710" t="s">
        <v>829</v>
      </c>
      <c r="S1710">
        <v>129925910</v>
      </c>
      <c r="T1710" t="s">
        <v>829</v>
      </c>
      <c r="U1710" t="s">
        <v>829</v>
      </c>
      <c r="V1710" t="s">
        <v>834</v>
      </c>
    </row>
    <row r="1711" spans="1:22" x14ac:dyDescent="0.3">
      <c r="A1711">
        <v>202122</v>
      </c>
      <c r="B1711" t="s">
        <v>820</v>
      </c>
      <c r="C1711" t="s">
        <v>821</v>
      </c>
      <c r="D1711" t="s">
        <v>822</v>
      </c>
      <c r="E1711" t="s">
        <v>823</v>
      </c>
      <c r="F1711" t="s">
        <v>866</v>
      </c>
      <c r="G1711" t="s">
        <v>867</v>
      </c>
      <c r="H1711" t="s">
        <v>892</v>
      </c>
      <c r="I1711">
        <v>351</v>
      </c>
      <c r="J1711" t="s">
        <v>893</v>
      </c>
      <c r="K1711" t="s">
        <v>835</v>
      </c>
      <c r="L1711" t="s">
        <v>837</v>
      </c>
      <c r="M1711" t="s">
        <v>829</v>
      </c>
      <c r="N1711" t="s">
        <v>829</v>
      </c>
      <c r="O1711" t="s">
        <v>829</v>
      </c>
      <c r="P1711" t="s">
        <v>829</v>
      </c>
      <c r="Q1711" t="s">
        <v>829</v>
      </c>
      <c r="R1711" t="s">
        <v>829</v>
      </c>
      <c r="S1711">
        <v>4314032</v>
      </c>
      <c r="T1711" t="s">
        <v>829</v>
      </c>
      <c r="U1711" t="s">
        <v>829</v>
      </c>
      <c r="V1711" t="s">
        <v>834</v>
      </c>
    </row>
    <row r="1712" spans="1:22" x14ac:dyDescent="0.3">
      <c r="A1712">
        <v>202223</v>
      </c>
      <c r="B1712" t="s">
        <v>820</v>
      </c>
      <c r="C1712" t="s">
        <v>821</v>
      </c>
      <c r="D1712" t="s">
        <v>822</v>
      </c>
      <c r="E1712" t="s">
        <v>823</v>
      </c>
      <c r="F1712" t="s">
        <v>866</v>
      </c>
      <c r="G1712" t="s">
        <v>867</v>
      </c>
      <c r="H1712" t="s">
        <v>892</v>
      </c>
      <c r="I1712">
        <v>351</v>
      </c>
      <c r="J1712" t="s">
        <v>893</v>
      </c>
      <c r="K1712" t="s">
        <v>835</v>
      </c>
      <c r="L1712" t="s">
        <v>837</v>
      </c>
      <c r="M1712" t="s">
        <v>829</v>
      </c>
      <c r="N1712" t="s">
        <v>829</v>
      </c>
      <c r="O1712" t="s">
        <v>829</v>
      </c>
      <c r="P1712" t="s">
        <v>829</v>
      </c>
      <c r="Q1712" t="s">
        <v>829</v>
      </c>
      <c r="R1712" t="s">
        <v>829</v>
      </c>
      <c r="S1712">
        <v>2728313</v>
      </c>
      <c r="T1712" t="s">
        <v>829</v>
      </c>
      <c r="U1712" t="s">
        <v>829</v>
      </c>
      <c r="V1712">
        <v>0</v>
      </c>
    </row>
    <row r="1713" spans="1:22" x14ac:dyDescent="0.3">
      <c r="A1713">
        <v>202324</v>
      </c>
      <c r="B1713" t="s">
        <v>820</v>
      </c>
      <c r="C1713" t="s">
        <v>821</v>
      </c>
      <c r="D1713" t="s">
        <v>822</v>
      </c>
      <c r="E1713" t="s">
        <v>823</v>
      </c>
      <c r="F1713" t="s">
        <v>866</v>
      </c>
      <c r="G1713" t="s">
        <v>867</v>
      </c>
      <c r="H1713" t="s">
        <v>892</v>
      </c>
      <c r="I1713">
        <v>351</v>
      </c>
      <c r="J1713" t="s">
        <v>893</v>
      </c>
      <c r="K1713" t="s">
        <v>835</v>
      </c>
      <c r="L1713" t="s">
        <v>837</v>
      </c>
      <c r="M1713" t="s">
        <v>829</v>
      </c>
      <c r="N1713" t="s">
        <v>829</v>
      </c>
      <c r="O1713" t="s">
        <v>829</v>
      </c>
      <c r="P1713" t="s">
        <v>829</v>
      </c>
      <c r="Q1713" t="s">
        <v>829</v>
      </c>
      <c r="R1713" t="s">
        <v>829</v>
      </c>
      <c r="S1713">
        <v>116731</v>
      </c>
      <c r="T1713" t="s">
        <v>829</v>
      </c>
      <c r="U1713" t="s">
        <v>829</v>
      </c>
      <c r="V1713">
        <v>0</v>
      </c>
    </row>
    <row r="1714" spans="1:22" x14ac:dyDescent="0.3">
      <c r="A1714">
        <v>202122</v>
      </c>
      <c r="B1714" t="s">
        <v>820</v>
      </c>
      <c r="C1714" t="s">
        <v>821</v>
      </c>
      <c r="D1714" t="s">
        <v>822</v>
      </c>
      <c r="E1714" t="s">
        <v>823</v>
      </c>
      <c r="F1714" t="s">
        <v>866</v>
      </c>
      <c r="G1714" t="s">
        <v>867</v>
      </c>
      <c r="H1714" t="s">
        <v>892</v>
      </c>
      <c r="I1714">
        <v>351</v>
      </c>
      <c r="J1714" t="s">
        <v>893</v>
      </c>
      <c r="K1714" t="s">
        <v>835</v>
      </c>
      <c r="L1714" t="s">
        <v>838</v>
      </c>
      <c r="M1714" t="s">
        <v>829</v>
      </c>
      <c r="N1714" t="s">
        <v>829</v>
      </c>
      <c r="O1714" t="s">
        <v>829</v>
      </c>
      <c r="P1714" t="s">
        <v>829</v>
      </c>
      <c r="Q1714" t="s">
        <v>829</v>
      </c>
      <c r="R1714" t="s">
        <v>829</v>
      </c>
      <c r="S1714">
        <v>-21407267</v>
      </c>
      <c r="T1714" t="s">
        <v>829</v>
      </c>
      <c r="U1714" t="s">
        <v>829</v>
      </c>
      <c r="V1714" t="s">
        <v>834</v>
      </c>
    </row>
    <row r="1715" spans="1:22" x14ac:dyDescent="0.3">
      <c r="A1715">
        <v>202223</v>
      </c>
      <c r="B1715" t="s">
        <v>820</v>
      </c>
      <c r="C1715" t="s">
        <v>821</v>
      </c>
      <c r="D1715" t="s">
        <v>822</v>
      </c>
      <c r="E1715" t="s">
        <v>823</v>
      </c>
      <c r="F1715" t="s">
        <v>866</v>
      </c>
      <c r="G1715" t="s">
        <v>867</v>
      </c>
      <c r="H1715" t="s">
        <v>892</v>
      </c>
      <c r="I1715">
        <v>351</v>
      </c>
      <c r="J1715" t="s">
        <v>893</v>
      </c>
      <c r="K1715" t="s">
        <v>835</v>
      </c>
      <c r="L1715" t="s">
        <v>838</v>
      </c>
      <c r="M1715" t="s">
        <v>829</v>
      </c>
      <c r="N1715" t="s">
        <v>829</v>
      </c>
      <c r="O1715" t="s">
        <v>829</v>
      </c>
      <c r="P1715" t="s">
        <v>829</v>
      </c>
      <c r="Q1715" t="s">
        <v>829</v>
      </c>
      <c r="R1715" t="s">
        <v>829</v>
      </c>
      <c r="S1715">
        <v>-21473080</v>
      </c>
      <c r="T1715" t="s">
        <v>829</v>
      </c>
      <c r="U1715" t="s">
        <v>829</v>
      </c>
      <c r="V1715" t="s">
        <v>834</v>
      </c>
    </row>
    <row r="1716" spans="1:22" x14ac:dyDescent="0.3">
      <c r="A1716">
        <v>202324</v>
      </c>
      <c r="B1716" t="s">
        <v>820</v>
      </c>
      <c r="C1716" t="s">
        <v>821</v>
      </c>
      <c r="D1716" t="s">
        <v>822</v>
      </c>
      <c r="E1716" t="s">
        <v>823</v>
      </c>
      <c r="F1716" t="s">
        <v>866</v>
      </c>
      <c r="G1716" t="s">
        <v>867</v>
      </c>
      <c r="H1716" t="s">
        <v>892</v>
      </c>
      <c r="I1716">
        <v>351</v>
      </c>
      <c r="J1716" t="s">
        <v>893</v>
      </c>
      <c r="K1716" t="s">
        <v>835</v>
      </c>
      <c r="L1716" t="s">
        <v>838</v>
      </c>
      <c r="M1716" t="s">
        <v>829</v>
      </c>
      <c r="N1716" t="s">
        <v>829</v>
      </c>
      <c r="O1716" t="s">
        <v>829</v>
      </c>
      <c r="P1716" t="s">
        <v>829</v>
      </c>
      <c r="Q1716" t="s">
        <v>829</v>
      </c>
      <c r="R1716" t="s">
        <v>829</v>
      </c>
      <c r="S1716">
        <v>-18600523</v>
      </c>
      <c r="T1716" t="s">
        <v>829</v>
      </c>
      <c r="U1716" t="s">
        <v>829</v>
      </c>
      <c r="V1716" t="s">
        <v>834</v>
      </c>
    </row>
    <row r="1717" spans="1:22" x14ac:dyDescent="0.3">
      <c r="A1717">
        <v>202122</v>
      </c>
      <c r="B1717" t="s">
        <v>820</v>
      </c>
      <c r="C1717" t="s">
        <v>821</v>
      </c>
      <c r="D1717" t="s">
        <v>822</v>
      </c>
      <c r="E1717" t="s">
        <v>823</v>
      </c>
      <c r="F1717" t="s">
        <v>866</v>
      </c>
      <c r="G1717" t="s">
        <v>867</v>
      </c>
      <c r="H1717" t="s">
        <v>892</v>
      </c>
      <c r="I1717">
        <v>351</v>
      </c>
      <c r="J1717" t="s">
        <v>893</v>
      </c>
      <c r="K1717" t="s">
        <v>835</v>
      </c>
      <c r="L1717" t="s">
        <v>839</v>
      </c>
      <c r="M1717" t="s">
        <v>829</v>
      </c>
      <c r="N1717" t="s">
        <v>829</v>
      </c>
      <c r="O1717" t="s">
        <v>829</v>
      </c>
      <c r="P1717" t="s">
        <v>829</v>
      </c>
      <c r="Q1717" t="s">
        <v>829</v>
      </c>
      <c r="R1717" t="s">
        <v>829</v>
      </c>
      <c r="S1717">
        <v>21473070</v>
      </c>
      <c r="T1717" t="s">
        <v>829</v>
      </c>
      <c r="U1717" t="s">
        <v>829</v>
      </c>
      <c r="V1717" t="s">
        <v>834</v>
      </c>
    </row>
    <row r="1718" spans="1:22" x14ac:dyDescent="0.3">
      <c r="A1718">
        <v>202223</v>
      </c>
      <c r="B1718" t="s">
        <v>820</v>
      </c>
      <c r="C1718" t="s">
        <v>821</v>
      </c>
      <c r="D1718" t="s">
        <v>822</v>
      </c>
      <c r="E1718" t="s">
        <v>823</v>
      </c>
      <c r="F1718" t="s">
        <v>866</v>
      </c>
      <c r="G1718" t="s">
        <v>867</v>
      </c>
      <c r="H1718" t="s">
        <v>892</v>
      </c>
      <c r="I1718">
        <v>351</v>
      </c>
      <c r="J1718" t="s">
        <v>893</v>
      </c>
      <c r="K1718" t="s">
        <v>835</v>
      </c>
      <c r="L1718" t="s">
        <v>839</v>
      </c>
      <c r="M1718" t="s">
        <v>829</v>
      </c>
      <c r="N1718" t="s">
        <v>829</v>
      </c>
      <c r="O1718" t="s">
        <v>829</v>
      </c>
      <c r="P1718" t="s">
        <v>829</v>
      </c>
      <c r="Q1718" t="s">
        <v>829</v>
      </c>
      <c r="R1718" t="s">
        <v>829</v>
      </c>
      <c r="S1718">
        <v>18600523</v>
      </c>
      <c r="T1718" t="s">
        <v>829</v>
      </c>
      <c r="U1718" t="s">
        <v>829</v>
      </c>
      <c r="V1718" t="s">
        <v>834</v>
      </c>
    </row>
    <row r="1719" spans="1:22" x14ac:dyDescent="0.3">
      <c r="A1719">
        <v>202324</v>
      </c>
      <c r="B1719" t="s">
        <v>820</v>
      </c>
      <c r="C1719" t="s">
        <v>821</v>
      </c>
      <c r="D1719" t="s">
        <v>822</v>
      </c>
      <c r="E1719" t="s">
        <v>823</v>
      </c>
      <c r="F1719" t="s">
        <v>866</v>
      </c>
      <c r="G1719" t="s">
        <v>867</v>
      </c>
      <c r="H1719" t="s">
        <v>892</v>
      </c>
      <c r="I1719">
        <v>351</v>
      </c>
      <c r="J1719" t="s">
        <v>893</v>
      </c>
      <c r="K1719" t="s">
        <v>835</v>
      </c>
      <c r="L1719" t="s">
        <v>839</v>
      </c>
      <c r="M1719" t="s">
        <v>829</v>
      </c>
      <c r="N1719" t="s">
        <v>829</v>
      </c>
      <c r="O1719" t="s">
        <v>829</v>
      </c>
      <c r="P1719" t="s">
        <v>829</v>
      </c>
      <c r="Q1719" t="s">
        <v>829</v>
      </c>
      <c r="R1719" t="s">
        <v>829</v>
      </c>
      <c r="S1719">
        <v>18459290</v>
      </c>
      <c r="T1719" t="s">
        <v>829</v>
      </c>
      <c r="U1719" t="s">
        <v>829</v>
      </c>
      <c r="V1719" t="s">
        <v>834</v>
      </c>
    </row>
    <row r="1720" spans="1:22" x14ac:dyDescent="0.3">
      <c r="A1720">
        <v>202122</v>
      </c>
      <c r="B1720" t="s">
        <v>820</v>
      </c>
      <c r="C1720" t="s">
        <v>821</v>
      </c>
      <c r="D1720" t="s">
        <v>822</v>
      </c>
      <c r="E1720" t="s">
        <v>823</v>
      </c>
      <c r="F1720" t="s">
        <v>866</v>
      </c>
      <c r="G1720" t="s">
        <v>867</v>
      </c>
      <c r="H1720" t="s">
        <v>892</v>
      </c>
      <c r="I1720">
        <v>351</v>
      </c>
      <c r="J1720" t="s">
        <v>893</v>
      </c>
      <c r="K1720" t="s">
        <v>835</v>
      </c>
      <c r="L1720" t="s">
        <v>840</v>
      </c>
      <c r="M1720" t="s">
        <v>829</v>
      </c>
      <c r="N1720" t="s">
        <v>829</v>
      </c>
      <c r="O1720" t="s">
        <v>829</v>
      </c>
      <c r="P1720" t="s">
        <v>829</v>
      </c>
      <c r="Q1720" t="s">
        <v>829</v>
      </c>
      <c r="R1720" t="s">
        <v>829</v>
      </c>
      <c r="S1720">
        <v>0</v>
      </c>
      <c r="T1720" t="s">
        <v>829</v>
      </c>
      <c r="U1720" t="s">
        <v>829</v>
      </c>
      <c r="V1720" t="s">
        <v>834</v>
      </c>
    </row>
    <row r="1721" spans="1:22" x14ac:dyDescent="0.3">
      <c r="A1721">
        <v>202223</v>
      </c>
      <c r="B1721" t="s">
        <v>820</v>
      </c>
      <c r="C1721" t="s">
        <v>821</v>
      </c>
      <c r="D1721" t="s">
        <v>822</v>
      </c>
      <c r="E1721" t="s">
        <v>823</v>
      </c>
      <c r="F1721" t="s">
        <v>866</v>
      </c>
      <c r="G1721" t="s">
        <v>867</v>
      </c>
      <c r="H1721" t="s">
        <v>892</v>
      </c>
      <c r="I1721">
        <v>351</v>
      </c>
      <c r="J1721" t="s">
        <v>893</v>
      </c>
      <c r="K1721" t="s">
        <v>835</v>
      </c>
      <c r="L1721" t="s">
        <v>840</v>
      </c>
      <c r="M1721" t="s">
        <v>829</v>
      </c>
      <c r="N1721" t="s">
        <v>829</v>
      </c>
      <c r="O1721" t="s">
        <v>829</v>
      </c>
      <c r="P1721" t="s">
        <v>829</v>
      </c>
      <c r="Q1721" t="s">
        <v>829</v>
      </c>
      <c r="R1721" t="s">
        <v>829</v>
      </c>
      <c r="S1721">
        <v>641577</v>
      </c>
      <c r="T1721" t="s">
        <v>829</v>
      </c>
      <c r="U1721" t="s">
        <v>829</v>
      </c>
      <c r="V1721" t="s">
        <v>834</v>
      </c>
    </row>
    <row r="1722" spans="1:22" x14ac:dyDescent="0.3">
      <c r="A1722">
        <v>202324</v>
      </c>
      <c r="B1722" t="s">
        <v>820</v>
      </c>
      <c r="C1722" t="s">
        <v>821</v>
      </c>
      <c r="D1722" t="s">
        <v>822</v>
      </c>
      <c r="E1722" t="s">
        <v>823</v>
      </c>
      <c r="F1722" t="s">
        <v>866</v>
      </c>
      <c r="G1722" t="s">
        <v>867</v>
      </c>
      <c r="H1722" t="s">
        <v>892</v>
      </c>
      <c r="I1722">
        <v>351</v>
      </c>
      <c r="J1722" t="s">
        <v>893</v>
      </c>
      <c r="K1722" t="s">
        <v>835</v>
      </c>
      <c r="L1722" t="s">
        <v>840</v>
      </c>
      <c r="M1722" t="s">
        <v>829</v>
      </c>
      <c r="N1722" t="s">
        <v>829</v>
      </c>
      <c r="O1722" t="s">
        <v>829</v>
      </c>
      <c r="P1722" t="s">
        <v>829</v>
      </c>
      <c r="Q1722" t="s">
        <v>829</v>
      </c>
      <c r="R1722" t="s">
        <v>829</v>
      </c>
      <c r="S1722">
        <v>0</v>
      </c>
      <c r="T1722" t="s">
        <v>829</v>
      </c>
      <c r="U1722" t="s">
        <v>829</v>
      </c>
      <c r="V1722" t="s">
        <v>834</v>
      </c>
    </row>
    <row r="1723" spans="1:22" x14ac:dyDescent="0.3">
      <c r="A1723">
        <v>202122</v>
      </c>
      <c r="B1723" t="s">
        <v>820</v>
      </c>
      <c r="C1723" t="s">
        <v>821</v>
      </c>
      <c r="D1723" t="s">
        <v>822</v>
      </c>
      <c r="E1723" t="s">
        <v>823</v>
      </c>
      <c r="F1723" t="s">
        <v>866</v>
      </c>
      <c r="G1723" t="s">
        <v>867</v>
      </c>
      <c r="H1723" t="s">
        <v>892</v>
      </c>
      <c r="I1723">
        <v>351</v>
      </c>
      <c r="J1723" t="s">
        <v>893</v>
      </c>
      <c r="K1723" t="s">
        <v>835</v>
      </c>
      <c r="L1723" t="s">
        <v>841</v>
      </c>
      <c r="M1723" t="s">
        <v>829</v>
      </c>
      <c r="N1723" t="s">
        <v>829</v>
      </c>
      <c r="O1723" t="s">
        <v>829</v>
      </c>
      <c r="P1723" t="s">
        <v>829</v>
      </c>
      <c r="Q1723" t="s">
        <v>829</v>
      </c>
      <c r="R1723" t="s">
        <v>829</v>
      </c>
      <c r="S1723">
        <v>129279066</v>
      </c>
      <c r="T1723" t="s">
        <v>829</v>
      </c>
      <c r="U1723" t="s">
        <v>829</v>
      </c>
      <c r="V1723" t="s">
        <v>834</v>
      </c>
    </row>
    <row r="1724" spans="1:22" x14ac:dyDescent="0.3">
      <c r="A1724">
        <v>202223</v>
      </c>
      <c r="B1724" t="s">
        <v>820</v>
      </c>
      <c r="C1724" t="s">
        <v>821</v>
      </c>
      <c r="D1724" t="s">
        <v>822</v>
      </c>
      <c r="E1724" t="s">
        <v>823</v>
      </c>
      <c r="F1724" t="s">
        <v>866</v>
      </c>
      <c r="G1724" t="s">
        <v>867</v>
      </c>
      <c r="H1724" t="s">
        <v>892</v>
      </c>
      <c r="I1724">
        <v>351</v>
      </c>
      <c r="J1724" t="s">
        <v>893</v>
      </c>
      <c r="K1724" t="s">
        <v>835</v>
      </c>
      <c r="L1724" t="s">
        <v>841</v>
      </c>
      <c r="M1724" t="s">
        <v>829</v>
      </c>
      <c r="N1724" t="s">
        <v>829</v>
      </c>
      <c r="O1724" t="s">
        <v>829</v>
      </c>
      <c r="P1724" t="s">
        <v>829</v>
      </c>
      <c r="Q1724" t="s">
        <v>829</v>
      </c>
      <c r="R1724" t="s">
        <v>829</v>
      </c>
      <c r="S1724">
        <v>126538832</v>
      </c>
      <c r="T1724" t="s">
        <v>829</v>
      </c>
      <c r="U1724" t="s">
        <v>829</v>
      </c>
      <c r="V1724" t="s">
        <v>834</v>
      </c>
    </row>
    <row r="1725" spans="1:22" x14ac:dyDescent="0.3">
      <c r="A1725">
        <v>202324</v>
      </c>
      <c r="B1725" t="s">
        <v>820</v>
      </c>
      <c r="C1725" t="s">
        <v>821</v>
      </c>
      <c r="D1725" t="s">
        <v>822</v>
      </c>
      <c r="E1725" t="s">
        <v>823</v>
      </c>
      <c r="F1725" t="s">
        <v>866</v>
      </c>
      <c r="G1725" t="s">
        <v>867</v>
      </c>
      <c r="H1725" t="s">
        <v>892</v>
      </c>
      <c r="I1725">
        <v>351</v>
      </c>
      <c r="J1725" t="s">
        <v>893</v>
      </c>
      <c r="K1725" t="s">
        <v>835</v>
      </c>
      <c r="L1725" t="s">
        <v>841</v>
      </c>
      <c r="M1725" t="s">
        <v>829</v>
      </c>
      <c r="N1725" t="s">
        <v>829</v>
      </c>
      <c r="O1725" t="s">
        <v>829</v>
      </c>
      <c r="P1725" t="s">
        <v>829</v>
      </c>
      <c r="Q1725" t="s">
        <v>829</v>
      </c>
      <c r="R1725" t="s">
        <v>829</v>
      </c>
      <c r="S1725">
        <v>129903053</v>
      </c>
      <c r="T1725" t="s">
        <v>829</v>
      </c>
      <c r="U1725" t="s">
        <v>829</v>
      </c>
      <c r="V1725" t="s">
        <v>834</v>
      </c>
    </row>
    <row r="1726" spans="1:22" x14ac:dyDescent="0.3">
      <c r="A1726">
        <v>202122</v>
      </c>
      <c r="B1726" t="s">
        <v>820</v>
      </c>
      <c r="C1726" t="s">
        <v>821</v>
      </c>
      <c r="D1726" t="s">
        <v>822</v>
      </c>
      <c r="E1726" t="s">
        <v>823</v>
      </c>
      <c r="F1726" t="s">
        <v>866</v>
      </c>
      <c r="G1726" t="s">
        <v>867</v>
      </c>
      <c r="H1726" t="s">
        <v>892</v>
      </c>
      <c r="I1726">
        <v>351</v>
      </c>
      <c r="J1726" t="s">
        <v>893</v>
      </c>
      <c r="K1726" t="s">
        <v>842</v>
      </c>
      <c r="L1726" t="s">
        <v>238</v>
      </c>
      <c r="M1726" t="s">
        <v>829</v>
      </c>
      <c r="N1726" t="s">
        <v>829</v>
      </c>
      <c r="O1726" t="s">
        <v>829</v>
      </c>
      <c r="P1726" t="s">
        <v>829</v>
      </c>
      <c r="Q1726" t="s">
        <v>829</v>
      </c>
      <c r="R1726" t="s">
        <v>829</v>
      </c>
      <c r="S1726">
        <v>450215</v>
      </c>
      <c r="T1726">
        <v>0</v>
      </c>
      <c r="U1726">
        <v>450215</v>
      </c>
      <c r="V1726">
        <v>14</v>
      </c>
    </row>
    <row r="1727" spans="1:22" x14ac:dyDescent="0.3">
      <c r="A1727">
        <v>202223</v>
      </c>
      <c r="B1727" t="s">
        <v>820</v>
      </c>
      <c r="C1727" t="s">
        <v>821</v>
      </c>
      <c r="D1727" t="s">
        <v>822</v>
      </c>
      <c r="E1727" t="s">
        <v>823</v>
      </c>
      <c r="F1727" t="s">
        <v>866</v>
      </c>
      <c r="G1727" t="s">
        <v>867</v>
      </c>
      <c r="H1727" t="s">
        <v>892</v>
      </c>
      <c r="I1727">
        <v>351</v>
      </c>
      <c r="J1727" t="s">
        <v>893</v>
      </c>
      <c r="K1727" t="s">
        <v>842</v>
      </c>
      <c r="L1727" t="s">
        <v>238</v>
      </c>
      <c r="M1727" t="s">
        <v>829</v>
      </c>
      <c r="N1727" t="s">
        <v>829</v>
      </c>
      <c r="O1727" t="s">
        <v>829</v>
      </c>
      <c r="P1727" t="s">
        <v>829</v>
      </c>
      <c r="Q1727" t="s">
        <v>829</v>
      </c>
      <c r="R1727" t="s">
        <v>829</v>
      </c>
      <c r="S1727">
        <v>781117</v>
      </c>
      <c r="T1727">
        <v>87304</v>
      </c>
      <c r="U1727">
        <v>693814</v>
      </c>
      <c r="V1727">
        <v>22</v>
      </c>
    </row>
    <row r="1728" spans="1:22" x14ac:dyDescent="0.3">
      <c r="A1728">
        <v>202324</v>
      </c>
      <c r="B1728" t="s">
        <v>820</v>
      </c>
      <c r="C1728" t="s">
        <v>821</v>
      </c>
      <c r="D1728" t="s">
        <v>822</v>
      </c>
      <c r="E1728" t="s">
        <v>823</v>
      </c>
      <c r="F1728" t="s">
        <v>866</v>
      </c>
      <c r="G1728" t="s">
        <v>867</v>
      </c>
      <c r="H1728" t="s">
        <v>892</v>
      </c>
      <c r="I1728">
        <v>351</v>
      </c>
      <c r="J1728" t="s">
        <v>893</v>
      </c>
      <c r="K1728" t="s">
        <v>842</v>
      </c>
      <c r="L1728" t="s">
        <v>238</v>
      </c>
      <c r="M1728" t="s">
        <v>829</v>
      </c>
      <c r="N1728" t="s">
        <v>829</v>
      </c>
      <c r="O1728" t="s">
        <v>829</v>
      </c>
      <c r="P1728" t="s">
        <v>829</v>
      </c>
      <c r="Q1728" t="s">
        <v>829</v>
      </c>
      <c r="R1728" t="s">
        <v>829</v>
      </c>
      <c r="S1728">
        <v>721191</v>
      </c>
      <c r="T1728">
        <v>131606</v>
      </c>
      <c r="U1728">
        <v>589585</v>
      </c>
      <c r="V1728">
        <v>19</v>
      </c>
    </row>
    <row r="1729" spans="1:22" x14ac:dyDescent="0.3">
      <c r="A1729">
        <v>202122</v>
      </c>
      <c r="B1729" t="s">
        <v>820</v>
      </c>
      <c r="C1729" t="s">
        <v>821</v>
      </c>
      <c r="D1729" t="s">
        <v>822</v>
      </c>
      <c r="E1729" t="s">
        <v>823</v>
      </c>
      <c r="F1729" t="s">
        <v>866</v>
      </c>
      <c r="G1729" t="s">
        <v>867</v>
      </c>
      <c r="H1729" t="s">
        <v>892</v>
      </c>
      <c r="I1729">
        <v>351</v>
      </c>
      <c r="J1729" t="s">
        <v>893</v>
      </c>
      <c r="K1729" t="s">
        <v>842</v>
      </c>
      <c r="L1729" t="s">
        <v>240</v>
      </c>
      <c r="M1729" t="s">
        <v>829</v>
      </c>
      <c r="N1729" t="s">
        <v>829</v>
      </c>
      <c r="O1729" t="s">
        <v>829</v>
      </c>
      <c r="P1729" t="s">
        <v>829</v>
      </c>
      <c r="Q1729" t="s">
        <v>829</v>
      </c>
      <c r="R1729" t="s">
        <v>829</v>
      </c>
      <c r="S1729">
        <v>1007133</v>
      </c>
      <c r="T1729">
        <v>177000</v>
      </c>
      <c r="U1729">
        <v>830133</v>
      </c>
      <c r="V1729">
        <v>27</v>
      </c>
    </row>
    <row r="1730" spans="1:22" x14ac:dyDescent="0.3">
      <c r="A1730">
        <v>202223</v>
      </c>
      <c r="B1730" t="s">
        <v>820</v>
      </c>
      <c r="C1730" t="s">
        <v>821</v>
      </c>
      <c r="D1730" t="s">
        <v>822</v>
      </c>
      <c r="E1730" t="s">
        <v>823</v>
      </c>
      <c r="F1730" t="s">
        <v>866</v>
      </c>
      <c r="G1730" t="s">
        <v>867</v>
      </c>
      <c r="H1730" t="s">
        <v>892</v>
      </c>
      <c r="I1730">
        <v>351</v>
      </c>
      <c r="J1730" t="s">
        <v>893</v>
      </c>
      <c r="K1730" t="s">
        <v>842</v>
      </c>
      <c r="L1730" t="s">
        <v>240</v>
      </c>
      <c r="M1730" t="s">
        <v>829</v>
      </c>
      <c r="N1730" t="s">
        <v>829</v>
      </c>
      <c r="O1730" t="s">
        <v>829</v>
      </c>
      <c r="P1730" t="s">
        <v>829</v>
      </c>
      <c r="Q1730" t="s">
        <v>829</v>
      </c>
      <c r="R1730" t="s">
        <v>829</v>
      </c>
      <c r="S1730">
        <v>861659</v>
      </c>
      <c r="T1730">
        <v>282059</v>
      </c>
      <c r="U1730">
        <v>579599</v>
      </c>
      <c r="V1730">
        <v>19</v>
      </c>
    </row>
    <row r="1731" spans="1:22" x14ac:dyDescent="0.3">
      <c r="A1731">
        <v>202324</v>
      </c>
      <c r="B1731" t="s">
        <v>820</v>
      </c>
      <c r="C1731" t="s">
        <v>821</v>
      </c>
      <c r="D1731" t="s">
        <v>822</v>
      </c>
      <c r="E1731" t="s">
        <v>823</v>
      </c>
      <c r="F1731" t="s">
        <v>866</v>
      </c>
      <c r="G1731" t="s">
        <v>867</v>
      </c>
      <c r="H1731" t="s">
        <v>892</v>
      </c>
      <c r="I1731">
        <v>351</v>
      </c>
      <c r="J1731" t="s">
        <v>893</v>
      </c>
      <c r="K1731" t="s">
        <v>842</v>
      </c>
      <c r="L1731" t="s">
        <v>240</v>
      </c>
      <c r="M1731" t="s">
        <v>829</v>
      </c>
      <c r="N1731" t="s">
        <v>829</v>
      </c>
      <c r="O1731" t="s">
        <v>829</v>
      </c>
      <c r="P1731" t="s">
        <v>829</v>
      </c>
      <c r="Q1731" t="s">
        <v>829</v>
      </c>
      <c r="R1731" t="s">
        <v>829</v>
      </c>
      <c r="S1731">
        <v>1388381</v>
      </c>
      <c r="T1731">
        <v>221080</v>
      </c>
      <c r="U1731">
        <v>1167301</v>
      </c>
      <c r="V1731">
        <v>38</v>
      </c>
    </row>
    <row r="1732" spans="1:22" x14ac:dyDescent="0.3">
      <c r="A1732">
        <v>202122</v>
      </c>
      <c r="B1732" t="s">
        <v>820</v>
      </c>
      <c r="C1732" t="s">
        <v>821</v>
      </c>
      <c r="D1732" t="s">
        <v>822</v>
      </c>
      <c r="E1732" t="s">
        <v>823</v>
      </c>
      <c r="F1732" t="s">
        <v>866</v>
      </c>
      <c r="G1732" t="s">
        <v>867</v>
      </c>
      <c r="H1732" t="s">
        <v>892</v>
      </c>
      <c r="I1732">
        <v>351</v>
      </c>
      <c r="J1732" t="s">
        <v>893</v>
      </c>
      <c r="K1732" t="s">
        <v>842</v>
      </c>
      <c r="L1732" t="s">
        <v>843</v>
      </c>
      <c r="M1732" t="s">
        <v>829</v>
      </c>
      <c r="N1732" t="s">
        <v>829</v>
      </c>
      <c r="O1732" t="s">
        <v>829</v>
      </c>
      <c r="P1732" t="s">
        <v>829</v>
      </c>
      <c r="Q1732" t="s">
        <v>829</v>
      </c>
      <c r="R1732" t="s">
        <v>829</v>
      </c>
      <c r="S1732">
        <v>41000</v>
      </c>
      <c r="T1732">
        <v>0</v>
      </c>
      <c r="U1732">
        <v>41000</v>
      </c>
      <c r="V1732">
        <v>1</v>
      </c>
    </row>
    <row r="1733" spans="1:22" x14ac:dyDescent="0.3">
      <c r="A1733">
        <v>202223</v>
      </c>
      <c r="B1733" t="s">
        <v>820</v>
      </c>
      <c r="C1733" t="s">
        <v>821</v>
      </c>
      <c r="D1733" t="s">
        <v>822</v>
      </c>
      <c r="E1733" t="s">
        <v>823</v>
      </c>
      <c r="F1733" t="s">
        <v>866</v>
      </c>
      <c r="G1733" t="s">
        <v>867</v>
      </c>
      <c r="H1733" t="s">
        <v>892</v>
      </c>
      <c r="I1733">
        <v>351</v>
      </c>
      <c r="J1733" t="s">
        <v>893</v>
      </c>
      <c r="K1733" t="s">
        <v>842</v>
      </c>
      <c r="L1733" t="s">
        <v>843</v>
      </c>
      <c r="M1733" t="s">
        <v>829</v>
      </c>
      <c r="N1733" t="s">
        <v>829</v>
      </c>
      <c r="O1733" t="s">
        <v>829</v>
      </c>
      <c r="P1733" t="s">
        <v>829</v>
      </c>
      <c r="Q1733" t="s">
        <v>829</v>
      </c>
      <c r="R1733" t="s">
        <v>829</v>
      </c>
      <c r="S1733">
        <v>52783</v>
      </c>
      <c r="T1733">
        <v>0</v>
      </c>
      <c r="U1733">
        <v>52783</v>
      </c>
      <c r="V1733">
        <v>2</v>
      </c>
    </row>
    <row r="1734" spans="1:22" x14ac:dyDescent="0.3">
      <c r="A1734">
        <v>202324</v>
      </c>
      <c r="B1734" t="s">
        <v>820</v>
      </c>
      <c r="C1734" t="s">
        <v>821</v>
      </c>
      <c r="D1734" t="s">
        <v>822</v>
      </c>
      <c r="E1734" t="s">
        <v>823</v>
      </c>
      <c r="F1734" t="s">
        <v>866</v>
      </c>
      <c r="G1734" t="s">
        <v>867</v>
      </c>
      <c r="H1734" t="s">
        <v>892</v>
      </c>
      <c r="I1734">
        <v>351</v>
      </c>
      <c r="J1734" t="s">
        <v>893</v>
      </c>
      <c r="K1734" t="s">
        <v>842</v>
      </c>
      <c r="L1734" t="s">
        <v>843</v>
      </c>
      <c r="M1734" t="s">
        <v>829</v>
      </c>
      <c r="N1734" t="s">
        <v>829</v>
      </c>
      <c r="O1734" t="s">
        <v>829</v>
      </c>
      <c r="P1734" t="s">
        <v>829</v>
      </c>
      <c r="Q1734" t="s">
        <v>829</v>
      </c>
      <c r="R1734" t="s">
        <v>829</v>
      </c>
      <c r="S1734">
        <v>71937</v>
      </c>
      <c r="T1734">
        <v>28000</v>
      </c>
      <c r="U1734">
        <v>43937</v>
      </c>
      <c r="V1734">
        <v>1</v>
      </c>
    </row>
    <row r="1735" spans="1:22" x14ac:dyDescent="0.3">
      <c r="A1735">
        <v>202122</v>
      </c>
      <c r="B1735" t="s">
        <v>820</v>
      </c>
      <c r="C1735" t="s">
        <v>821</v>
      </c>
      <c r="D1735" t="s">
        <v>822</v>
      </c>
      <c r="E1735" t="s">
        <v>823</v>
      </c>
      <c r="F1735" t="s">
        <v>866</v>
      </c>
      <c r="G1735" t="s">
        <v>867</v>
      </c>
      <c r="H1735" t="s">
        <v>892</v>
      </c>
      <c r="I1735">
        <v>351</v>
      </c>
      <c r="J1735" t="s">
        <v>893</v>
      </c>
      <c r="K1735" t="s">
        <v>842</v>
      </c>
      <c r="L1735" t="s">
        <v>249</v>
      </c>
      <c r="M1735">
        <v>0</v>
      </c>
      <c r="N1735">
        <v>263074</v>
      </c>
      <c r="O1735">
        <v>94572</v>
      </c>
      <c r="P1735">
        <v>2009659</v>
      </c>
      <c r="Q1735">
        <v>0</v>
      </c>
      <c r="R1735" t="s">
        <v>829</v>
      </c>
      <c r="S1735">
        <v>2367305</v>
      </c>
      <c r="T1735">
        <v>139038</v>
      </c>
      <c r="U1735">
        <v>2228267</v>
      </c>
      <c r="V1735">
        <v>71</v>
      </c>
    </row>
    <row r="1736" spans="1:22" x14ac:dyDescent="0.3">
      <c r="A1736">
        <v>202223</v>
      </c>
      <c r="B1736" t="s">
        <v>820</v>
      </c>
      <c r="C1736" t="s">
        <v>821</v>
      </c>
      <c r="D1736" t="s">
        <v>822</v>
      </c>
      <c r="E1736" t="s">
        <v>823</v>
      </c>
      <c r="F1736" t="s">
        <v>866</v>
      </c>
      <c r="G1736" t="s">
        <v>867</v>
      </c>
      <c r="H1736" t="s">
        <v>892</v>
      </c>
      <c r="I1736">
        <v>351</v>
      </c>
      <c r="J1736" t="s">
        <v>893</v>
      </c>
      <c r="K1736" t="s">
        <v>842</v>
      </c>
      <c r="L1736" t="s">
        <v>249</v>
      </c>
      <c r="M1736">
        <v>0</v>
      </c>
      <c r="N1736">
        <v>378906</v>
      </c>
      <c r="O1736">
        <v>137784</v>
      </c>
      <c r="P1736">
        <v>2927913</v>
      </c>
      <c r="Q1736">
        <v>0</v>
      </c>
      <c r="R1736" t="s">
        <v>829</v>
      </c>
      <c r="S1736">
        <v>3444604</v>
      </c>
      <c r="T1736">
        <v>19034</v>
      </c>
      <c r="U1736">
        <v>3425570</v>
      </c>
      <c r="V1736">
        <v>110</v>
      </c>
    </row>
    <row r="1737" spans="1:22" x14ac:dyDescent="0.3">
      <c r="A1737">
        <v>202324</v>
      </c>
      <c r="B1737" t="s">
        <v>820</v>
      </c>
      <c r="C1737" t="s">
        <v>821</v>
      </c>
      <c r="D1737" t="s">
        <v>822</v>
      </c>
      <c r="E1737" t="s">
        <v>823</v>
      </c>
      <c r="F1737" t="s">
        <v>866</v>
      </c>
      <c r="G1737" t="s">
        <v>867</v>
      </c>
      <c r="H1737" t="s">
        <v>892</v>
      </c>
      <c r="I1737">
        <v>351</v>
      </c>
      <c r="J1737" t="s">
        <v>893</v>
      </c>
      <c r="K1737" t="s">
        <v>842</v>
      </c>
      <c r="L1737" t="s">
        <v>249</v>
      </c>
      <c r="M1737">
        <v>0</v>
      </c>
      <c r="N1737">
        <v>425085</v>
      </c>
      <c r="O1737">
        <v>154577</v>
      </c>
      <c r="P1737">
        <v>3284748</v>
      </c>
      <c r="Q1737">
        <v>0</v>
      </c>
      <c r="R1737" t="s">
        <v>829</v>
      </c>
      <c r="S1737">
        <v>3864410</v>
      </c>
      <c r="T1737">
        <v>119941</v>
      </c>
      <c r="U1737">
        <v>3744469</v>
      </c>
      <c r="V1737">
        <v>120</v>
      </c>
    </row>
    <row r="1738" spans="1:22" x14ac:dyDescent="0.3">
      <c r="A1738">
        <v>202122</v>
      </c>
      <c r="B1738" t="s">
        <v>820</v>
      </c>
      <c r="C1738" t="s">
        <v>821</v>
      </c>
      <c r="D1738" t="s">
        <v>822</v>
      </c>
      <c r="E1738" t="s">
        <v>823</v>
      </c>
      <c r="F1738" t="s">
        <v>866</v>
      </c>
      <c r="G1738" t="s">
        <v>867</v>
      </c>
      <c r="H1738" t="s">
        <v>892</v>
      </c>
      <c r="I1738">
        <v>351</v>
      </c>
      <c r="J1738" t="s">
        <v>893</v>
      </c>
      <c r="K1738" t="s">
        <v>842</v>
      </c>
      <c r="L1738" t="s">
        <v>844</v>
      </c>
      <c r="M1738">
        <v>0</v>
      </c>
      <c r="N1738">
        <v>0</v>
      </c>
      <c r="O1738">
        <v>83908</v>
      </c>
      <c r="P1738">
        <v>0</v>
      </c>
      <c r="Q1738">
        <v>0</v>
      </c>
      <c r="R1738" t="s">
        <v>829</v>
      </c>
      <c r="S1738">
        <v>83908</v>
      </c>
      <c r="T1738">
        <v>46084</v>
      </c>
      <c r="U1738">
        <v>37824</v>
      </c>
      <c r="V1738">
        <v>1</v>
      </c>
    </row>
    <row r="1739" spans="1:22" x14ac:dyDescent="0.3">
      <c r="A1739">
        <v>202223</v>
      </c>
      <c r="B1739" t="s">
        <v>820</v>
      </c>
      <c r="C1739" t="s">
        <v>821</v>
      </c>
      <c r="D1739" t="s">
        <v>822</v>
      </c>
      <c r="E1739" t="s">
        <v>823</v>
      </c>
      <c r="F1739" t="s">
        <v>866</v>
      </c>
      <c r="G1739" t="s">
        <v>867</v>
      </c>
      <c r="H1739" t="s">
        <v>892</v>
      </c>
      <c r="I1739">
        <v>351</v>
      </c>
      <c r="J1739" t="s">
        <v>893</v>
      </c>
      <c r="K1739" t="s">
        <v>842</v>
      </c>
      <c r="L1739" t="s">
        <v>844</v>
      </c>
      <c r="M1739">
        <v>0</v>
      </c>
      <c r="N1739">
        <v>0</v>
      </c>
      <c r="O1739">
        <v>129694</v>
      </c>
      <c r="P1739">
        <v>0</v>
      </c>
      <c r="Q1739">
        <v>0</v>
      </c>
      <c r="R1739" t="s">
        <v>829</v>
      </c>
      <c r="S1739">
        <v>129694</v>
      </c>
      <c r="T1739">
        <v>61200</v>
      </c>
      <c r="U1739">
        <v>68494</v>
      </c>
      <c r="V1739">
        <v>2</v>
      </c>
    </row>
    <row r="1740" spans="1:22" x14ac:dyDescent="0.3">
      <c r="A1740">
        <v>202324</v>
      </c>
      <c r="B1740" t="s">
        <v>820</v>
      </c>
      <c r="C1740" t="s">
        <v>821</v>
      </c>
      <c r="D1740" t="s">
        <v>822</v>
      </c>
      <c r="E1740" t="s">
        <v>823</v>
      </c>
      <c r="F1740" t="s">
        <v>866</v>
      </c>
      <c r="G1740" t="s">
        <v>867</v>
      </c>
      <c r="H1740" t="s">
        <v>892</v>
      </c>
      <c r="I1740">
        <v>351</v>
      </c>
      <c r="J1740" t="s">
        <v>893</v>
      </c>
      <c r="K1740" t="s">
        <v>842</v>
      </c>
      <c r="L1740" t="s">
        <v>844</v>
      </c>
      <c r="M1740">
        <v>0</v>
      </c>
      <c r="N1740">
        <v>0</v>
      </c>
      <c r="O1740">
        <v>97193</v>
      </c>
      <c r="P1740">
        <v>0</v>
      </c>
      <c r="Q1740">
        <v>0</v>
      </c>
      <c r="R1740" t="s">
        <v>829</v>
      </c>
      <c r="S1740">
        <v>97193</v>
      </c>
      <c r="T1740">
        <v>57300</v>
      </c>
      <c r="U1740">
        <v>39893</v>
      </c>
      <c r="V1740">
        <v>1</v>
      </c>
    </row>
    <row r="1741" spans="1:22" x14ac:dyDescent="0.3">
      <c r="A1741">
        <v>202122</v>
      </c>
      <c r="B1741" t="s">
        <v>820</v>
      </c>
      <c r="C1741" t="s">
        <v>821</v>
      </c>
      <c r="D1741" t="s">
        <v>822</v>
      </c>
      <c r="E1741" t="s">
        <v>823</v>
      </c>
      <c r="F1741" t="s">
        <v>866</v>
      </c>
      <c r="G1741" t="s">
        <v>867</v>
      </c>
      <c r="H1741" t="s">
        <v>892</v>
      </c>
      <c r="I1741">
        <v>351</v>
      </c>
      <c r="J1741" t="s">
        <v>893</v>
      </c>
      <c r="K1741" t="s">
        <v>842</v>
      </c>
      <c r="L1741" t="s">
        <v>251</v>
      </c>
      <c r="M1741" t="s">
        <v>829</v>
      </c>
      <c r="N1741" t="s">
        <v>829</v>
      </c>
      <c r="O1741">
        <v>0</v>
      </c>
      <c r="P1741">
        <v>318417</v>
      </c>
      <c r="Q1741">
        <v>0</v>
      </c>
      <c r="R1741">
        <v>0</v>
      </c>
      <c r="S1741">
        <v>318417</v>
      </c>
      <c r="T1741">
        <v>0</v>
      </c>
      <c r="U1741">
        <v>318417</v>
      </c>
      <c r="V1741">
        <v>10</v>
      </c>
    </row>
    <row r="1742" spans="1:22" x14ac:dyDescent="0.3">
      <c r="A1742">
        <v>202223</v>
      </c>
      <c r="B1742" t="s">
        <v>820</v>
      </c>
      <c r="C1742" t="s">
        <v>821</v>
      </c>
      <c r="D1742" t="s">
        <v>822</v>
      </c>
      <c r="E1742" t="s">
        <v>823</v>
      </c>
      <c r="F1742" t="s">
        <v>866</v>
      </c>
      <c r="G1742" t="s">
        <v>867</v>
      </c>
      <c r="H1742" t="s">
        <v>892</v>
      </c>
      <c r="I1742">
        <v>351</v>
      </c>
      <c r="J1742" t="s">
        <v>893</v>
      </c>
      <c r="K1742" t="s">
        <v>842</v>
      </c>
      <c r="L1742" t="s">
        <v>251</v>
      </c>
      <c r="M1742" t="s">
        <v>829</v>
      </c>
      <c r="N1742" t="s">
        <v>829</v>
      </c>
      <c r="O1742">
        <v>0</v>
      </c>
      <c r="P1742">
        <v>247815</v>
      </c>
      <c r="Q1742">
        <v>0</v>
      </c>
      <c r="R1742">
        <v>0</v>
      </c>
      <c r="S1742">
        <v>247815</v>
      </c>
      <c r="T1742">
        <v>0</v>
      </c>
      <c r="U1742">
        <v>247815</v>
      </c>
      <c r="V1742">
        <v>8</v>
      </c>
    </row>
    <row r="1743" spans="1:22" x14ac:dyDescent="0.3">
      <c r="A1743">
        <v>202324</v>
      </c>
      <c r="B1743" t="s">
        <v>820</v>
      </c>
      <c r="C1743" t="s">
        <v>821</v>
      </c>
      <c r="D1743" t="s">
        <v>822</v>
      </c>
      <c r="E1743" t="s">
        <v>823</v>
      </c>
      <c r="F1743" t="s">
        <v>866</v>
      </c>
      <c r="G1743" t="s">
        <v>867</v>
      </c>
      <c r="H1743" t="s">
        <v>892</v>
      </c>
      <c r="I1743">
        <v>351</v>
      </c>
      <c r="J1743" t="s">
        <v>893</v>
      </c>
      <c r="K1743" t="s">
        <v>842</v>
      </c>
      <c r="L1743" t="s">
        <v>251</v>
      </c>
      <c r="M1743" t="s">
        <v>829</v>
      </c>
      <c r="N1743" t="s">
        <v>829</v>
      </c>
      <c r="O1743">
        <v>0</v>
      </c>
      <c r="P1743">
        <v>376462</v>
      </c>
      <c r="Q1743">
        <v>0</v>
      </c>
      <c r="R1743">
        <v>0</v>
      </c>
      <c r="S1743">
        <v>376462</v>
      </c>
      <c r="T1743">
        <v>0</v>
      </c>
      <c r="U1743">
        <v>376462</v>
      </c>
      <c r="V1743">
        <v>12</v>
      </c>
    </row>
    <row r="1744" spans="1:22" x14ac:dyDescent="0.3">
      <c r="A1744">
        <v>202122</v>
      </c>
      <c r="B1744" t="s">
        <v>820</v>
      </c>
      <c r="C1744" t="s">
        <v>821</v>
      </c>
      <c r="D1744" t="s">
        <v>822</v>
      </c>
      <c r="E1744" t="s">
        <v>823</v>
      </c>
      <c r="F1744" t="s">
        <v>866</v>
      </c>
      <c r="G1744" t="s">
        <v>867</v>
      </c>
      <c r="H1744" t="s">
        <v>892</v>
      </c>
      <c r="I1744">
        <v>351</v>
      </c>
      <c r="J1744" t="s">
        <v>893</v>
      </c>
      <c r="K1744" t="s">
        <v>842</v>
      </c>
      <c r="L1744" t="s">
        <v>253</v>
      </c>
      <c r="M1744" t="s">
        <v>829</v>
      </c>
      <c r="N1744" t="s">
        <v>829</v>
      </c>
      <c r="O1744">
        <v>0</v>
      </c>
      <c r="P1744">
        <v>0</v>
      </c>
      <c r="Q1744">
        <v>0</v>
      </c>
      <c r="R1744">
        <v>0</v>
      </c>
      <c r="S1744">
        <v>0</v>
      </c>
      <c r="T1744">
        <v>0</v>
      </c>
      <c r="U1744">
        <v>0</v>
      </c>
      <c r="V1744">
        <v>0</v>
      </c>
    </row>
    <row r="1745" spans="1:22" x14ac:dyDescent="0.3">
      <c r="A1745">
        <v>202223</v>
      </c>
      <c r="B1745" t="s">
        <v>820</v>
      </c>
      <c r="C1745" t="s">
        <v>821</v>
      </c>
      <c r="D1745" t="s">
        <v>822</v>
      </c>
      <c r="E1745" t="s">
        <v>823</v>
      </c>
      <c r="F1745" t="s">
        <v>866</v>
      </c>
      <c r="G1745" t="s">
        <v>867</v>
      </c>
      <c r="H1745" t="s">
        <v>892</v>
      </c>
      <c r="I1745">
        <v>351</v>
      </c>
      <c r="J1745" t="s">
        <v>893</v>
      </c>
      <c r="K1745" t="s">
        <v>842</v>
      </c>
      <c r="L1745" t="s">
        <v>253</v>
      </c>
      <c r="M1745" t="s">
        <v>829</v>
      </c>
      <c r="N1745" t="s">
        <v>829</v>
      </c>
      <c r="O1745">
        <v>0</v>
      </c>
      <c r="P1745">
        <v>0</v>
      </c>
      <c r="Q1745">
        <v>0</v>
      </c>
      <c r="R1745">
        <v>0</v>
      </c>
      <c r="S1745">
        <v>0</v>
      </c>
      <c r="T1745">
        <v>0</v>
      </c>
      <c r="U1745">
        <v>0</v>
      </c>
      <c r="V1745">
        <v>0</v>
      </c>
    </row>
    <row r="1746" spans="1:22" x14ac:dyDescent="0.3">
      <c r="A1746">
        <v>202324</v>
      </c>
      <c r="B1746" t="s">
        <v>820</v>
      </c>
      <c r="C1746" t="s">
        <v>821</v>
      </c>
      <c r="D1746" t="s">
        <v>822</v>
      </c>
      <c r="E1746" t="s">
        <v>823</v>
      </c>
      <c r="F1746" t="s">
        <v>866</v>
      </c>
      <c r="G1746" t="s">
        <v>867</v>
      </c>
      <c r="H1746" t="s">
        <v>892</v>
      </c>
      <c r="I1746">
        <v>351</v>
      </c>
      <c r="J1746" t="s">
        <v>893</v>
      </c>
      <c r="K1746" t="s">
        <v>842</v>
      </c>
      <c r="L1746" t="s">
        <v>253</v>
      </c>
      <c r="M1746" t="s">
        <v>829</v>
      </c>
      <c r="N1746" t="s">
        <v>829</v>
      </c>
      <c r="O1746">
        <v>0</v>
      </c>
      <c r="P1746">
        <v>0</v>
      </c>
      <c r="Q1746">
        <v>0</v>
      </c>
      <c r="R1746">
        <v>0</v>
      </c>
      <c r="S1746">
        <v>0</v>
      </c>
      <c r="T1746">
        <v>0</v>
      </c>
      <c r="U1746">
        <v>0</v>
      </c>
      <c r="V1746">
        <v>0</v>
      </c>
    </row>
    <row r="1747" spans="1:22" x14ac:dyDescent="0.3">
      <c r="A1747">
        <v>202122</v>
      </c>
      <c r="B1747" t="s">
        <v>820</v>
      </c>
      <c r="C1747" t="s">
        <v>821</v>
      </c>
      <c r="D1747" t="s">
        <v>822</v>
      </c>
      <c r="E1747" t="s">
        <v>823</v>
      </c>
      <c r="F1747" t="s">
        <v>866</v>
      </c>
      <c r="G1747" t="s">
        <v>867</v>
      </c>
      <c r="H1747" t="s">
        <v>892</v>
      </c>
      <c r="I1747">
        <v>351</v>
      </c>
      <c r="J1747" t="s">
        <v>893</v>
      </c>
      <c r="K1747" t="s">
        <v>842</v>
      </c>
      <c r="L1747" t="s">
        <v>845</v>
      </c>
      <c r="M1747" t="s">
        <v>829</v>
      </c>
      <c r="N1747" t="s">
        <v>829</v>
      </c>
      <c r="O1747">
        <v>0</v>
      </c>
      <c r="P1747">
        <v>0</v>
      </c>
      <c r="Q1747">
        <v>0</v>
      </c>
      <c r="R1747">
        <v>0</v>
      </c>
      <c r="S1747">
        <v>0</v>
      </c>
      <c r="T1747">
        <v>0</v>
      </c>
      <c r="U1747">
        <v>0</v>
      </c>
      <c r="V1747">
        <v>0</v>
      </c>
    </row>
    <row r="1748" spans="1:22" x14ac:dyDescent="0.3">
      <c r="A1748">
        <v>202223</v>
      </c>
      <c r="B1748" t="s">
        <v>820</v>
      </c>
      <c r="C1748" t="s">
        <v>821</v>
      </c>
      <c r="D1748" t="s">
        <v>822</v>
      </c>
      <c r="E1748" t="s">
        <v>823</v>
      </c>
      <c r="F1748" t="s">
        <v>866</v>
      </c>
      <c r="G1748" t="s">
        <v>867</v>
      </c>
      <c r="H1748" t="s">
        <v>892</v>
      </c>
      <c r="I1748">
        <v>351</v>
      </c>
      <c r="J1748" t="s">
        <v>893</v>
      </c>
      <c r="K1748" t="s">
        <v>842</v>
      </c>
      <c r="L1748" t="s">
        <v>845</v>
      </c>
      <c r="M1748" t="s">
        <v>829</v>
      </c>
      <c r="N1748" t="s">
        <v>829</v>
      </c>
      <c r="O1748">
        <v>0</v>
      </c>
      <c r="P1748">
        <v>0</v>
      </c>
      <c r="Q1748">
        <v>0</v>
      </c>
      <c r="R1748">
        <v>0</v>
      </c>
      <c r="S1748">
        <v>0</v>
      </c>
      <c r="T1748">
        <v>0</v>
      </c>
      <c r="U1748">
        <v>0</v>
      </c>
      <c r="V1748">
        <v>0</v>
      </c>
    </row>
    <row r="1749" spans="1:22" x14ac:dyDescent="0.3">
      <c r="A1749">
        <v>202324</v>
      </c>
      <c r="B1749" t="s">
        <v>820</v>
      </c>
      <c r="C1749" t="s">
        <v>821</v>
      </c>
      <c r="D1749" t="s">
        <v>822</v>
      </c>
      <c r="E1749" t="s">
        <v>823</v>
      </c>
      <c r="F1749" t="s">
        <v>866</v>
      </c>
      <c r="G1749" t="s">
        <v>867</v>
      </c>
      <c r="H1749" t="s">
        <v>892</v>
      </c>
      <c r="I1749">
        <v>351</v>
      </c>
      <c r="J1749" t="s">
        <v>893</v>
      </c>
      <c r="K1749" t="s">
        <v>842</v>
      </c>
      <c r="L1749" t="s">
        <v>845</v>
      </c>
      <c r="M1749" t="s">
        <v>829</v>
      </c>
      <c r="N1749" t="s">
        <v>829</v>
      </c>
      <c r="O1749">
        <v>0</v>
      </c>
      <c r="P1749">
        <v>0</v>
      </c>
      <c r="Q1749">
        <v>0</v>
      </c>
      <c r="R1749">
        <v>0</v>
      </c>
      <c r="S1749">
        <v>0</v>
      </c>
      <c r="T1749">
        <v>0</v>
      </c>
      <c r="U1749">
        <v>0</v>
      </c>
      <c r="V1749">
        <v>0</v>
      </c>
    </row>
    <row r="1750" spans="1:22" x14ac:dyDescent="0.3">
      <c r="A1750">
        <v>202122</v>
      </c>
      <c r="B1750" t="s">
        <v>820</v>
      </c>
      <c r="C1750" t="s">
        <v>821</v>
      </c>
      <c r="D1750" t="s">
        <v>822</v>
      </c>
      <c r="E1750" t="s">
        <v>823</v>
      </c>
      <c r="F1750" t="s">
        <v>848</v>
      </c>
      <c r="G1750" t="s">
        <v>849</v>
      </c>
      <c r="H1750" t="s">
        <v>894</v>
      </c>
      <c r="I1750">
        <v>381</v>
      </c>
      <c r="J1750" t="s">
        <v>895</v>
      </c>
      <c r="K1750" t="s">
        <v>828</v>
      </c>
      <c r="L1750" t="s">
        <v>336</v>
      </c>
      <c r="M1750">
        <v>0</v>
      </c>
      <c r="N1750">
        <v>129000</v>
      </c>
      <c r="O1750">
        <v>200000</v>
      </c>
      <c r="P1750">
        <v>4184166</v>
      </c>
      <c r="Q1750">
        <v>0</v>
      </c>
      <c r="R1750" t="s">
        <v>829</v>
      </c>
      <c r="S1750">
        <v>4513166</v>
      </c>
      <c r="T1750" t="s">
        <v>829</v>
      </c>
      <c r="U1750">
        <v>4513166</v>
      </c>
      <c r="V1750">
        <v>320</v>
      </c>
    </row>
    <row r="1751" spans="1:22" x14ac:dyDescent="0.3">
      <c r="A1751">
        <v>202223</v>
      </c>
      <c r="B1751" t="s">
        <v>820</v>
      </c>
      <c r="C1751" t="s">
        <v>821</v>
      </c>
      <c r="D1751" t="s">
        <v>822</v>
      </c>
      <c r="E1751" t="s">
        <v>823</v>
      </c>
      <c r="F1751" t="s">
        <v>848</v>
      </c>
      <c r="G1751" t="s">
        <v>849</v>
      </c>
      <c r="H1751" t="s">
        <v>894</v>
      </c>
      <c r="I1751">
        <v>381</v>
      </c>
      <c r="J1751" t="s">
        <v>895</v>
      </c>
      <c r="K1751" t="s">
        <v>828</v>
      </c>
      <c r="L1751" t="s">
        <v>336</v>
      </c>
      <c r="M1751">
        <v>0</v>
      </c>
      <c r="N1751">
        <v>138000</v>
      </c>
      <c r="O1751">
        <v>200000</v>
      </c>
      <c r="P1751">
        <v>4442500</v>
      </c>
      <c r="Q1751">
        <v>0</v>
      </c>
      <c r="R1751" t="s">
        <v>829</v>
      </c>
      <c r="S1751">
        <v>4780500</v>
      </c>
      <c r="T1751" t="s">
        <v>829</v>
      </c>
      <c r="U1751">
        <v>4780500</v>
      </c>
      <c r="V1751">
        <v>362</v>
      </c>
    </row>
    <row r="1752" spans="1:22" x14ac:dyDescent="0.3">
      <c r="A1752">
        <v>202324</v>
      </c>
      <c r="B1752" t="s">
        <v>820</v>
      </c>
      <c r="C1752" t="s">
        <v>821</v>
      </c>
      <c r="D1752" t="s">
        <v>822</v>
      </c>
      <c r="E1752" t="s">
        <v>823</v>
      </c>
      <c r="F1752" t="s">
        <v>848</v>
      </c>
      <c r="G1752" t="s">
        <v>849</v>
      </c>
      <c r="H1752" t="s">
        <v>894</v>
      </c>
      <c r="I1752">
        <v>381</v>
      </c>
      <c r="J1752" t="s">
        <v>895</v>
      </c>
      <c r="K1752" t="s">
        <v>828</v>
      </c>
      <c r="L1752" t="s">
        <v>336</v>
      </c>
      <c r="M1752">
        <v>0</v>
      </c>
      <c r="N1752">
        <v>162500</v>
      </c>
      <c r="O1752">
        <v>200000</v>
      </c>
      <c r="P1752">
        <v>4781667</v>
      </c>
      <c r="Q1752">
        <v>0</v>
      </c>
      <c r="R1752" t="s">
        <v>829</v>
      </c>
      <c r="S1752">
        <v>5144167</v>
      </c>
      <c r="T1752" t="s">
        <v>829</v>
      </c>
      <c r="U1752">
        <v>5144167</v>
      </c>
      <c r="V1752">
        <v>406</v>
      </c>
    </row>
    <row r="1753" spans="1:22" x14ac:dyDescent="0.3">
      <c r="A1753">
        <v>202122</v>
      </c>
      <c r="B1753" t="s">
        <v>820</v>
      </c>
      <c r="C1753" t="s">
        <v>821</v>
      </c>
      <c r="D1753" t="s">
        <v>822</v>
      </c>
      <c r="E1753" t="s">
        <v>823</v>
      </c>
      <c r="F1753" t="s">
        <v>848</v>
      </c>
      <c r="G1753" t="s">
        <v>849</v>
      </c>
      <c r="H1753" t="s">
        <v>894</v>
      </c>
      <c r="I1753">
        <v>381</v>
      </c>
      <c r="J1753" t="s">
        <v>895</v>
      </c>
      <c r="K1753" t="s">
        <v>828</v>
      </c>
      <c r="L1753" t="s">
        <v>235</v>
      </c>
      <c r="M1753" t="s">
        <v>829</v>
      </c>
      <c r="N1753">
        <v>0</v>
      </c>
      <c r="O1753">
        <v>0</v>
      </c>
      <c r="P1753" t="s">
        <v>829</v>
      </c>
      <c r="Q1753" t="s">
        <v>829</v>
      </c>
      <c r="R1753" t="s">
        <v>829</v>
      </c>
      <c r="S1753">
        <v>0</v>
      </c>
      <c r="T1753">
        <v>0</v>
      </c>
      <c r="U1753">
        <v>0</v>
      </c>
      <c r="V1753">
        <v>0</v>
      </c>
    </row>
    <row r="1754" spans="1:22" x14ac:dyDescent="0.3">
      <c r="A1754">
        <v>202223</v>
      </c>
      <c r="B1754" t="s">
        <v>820</v>
      </c>
      <c r="C1754" t="s">
        <v>821</v>
      </c>
      <c r="D1754" t="s">
        <v>822</v>
      </c>
      <c r="E1754" t="s">
        <v>823</v>
      </c>
      <c r="F1754" t="s">
        <v>848</v>
      </c>
      <c r="G1754" t="s">
        <v>849</v>
      </c>
      <c r="H1754" t="s">
        <v>894</v>
      </c>
      <c r="I1754">
        <v>381</v>
      </c>
      <c r="J1754" t="s">
        <v>895</v>
      </c>
      <c r="K1754" t="s">
        <v>828</v>
      </c>
      <c r="L1754" t="s">
        <v>235</v>
      </c>
      <c r="M1754" t="s">
        <v>829</v>
      </c>
      <c r="N1754">
        <v>0</v>
      </c>
      <c r="O1754">
        <v>0</v>
      </c>
      <c r="P1754" t="s">
        <v>829</v>
      </c>
      <c r="Q1754" t="s">
        <v>829</v>
      </c>
      <c r="R1754" t="s">
        <v>829</v>
      </c>
      <c r="S1754">
        <v>0</v>
      </c>
      <c r="T1754">
        <v>0</v>
      </c>
      <c r="U1754">
        <v>0</v>
      </c>
      <c r="V1754">
        <v>0</v>
      </c>
    </row>
    <row r="1755" spans="1:22" x14ac:dyDescent="0.3">
      <c r="A1755">
        <v>202324</v>
      </c>
      <c r="B1755" t="s">
        <v>820</v>
      </c>
      <c r="C1755" t="s">
        <v>821</v>
      </c>
      <c r="D1755" t="s">
        <v>822</v>
      </c>
      <c r="E1755" t="s">
        <v>823</v>
      </c>
      <c r="F1755" t="s">
        <v>848</v>
      </c>
      <c r="G1755" t="s">
        <v>849</v>
      </c>
      <c r="H1755" t="s">
        <v>894</v>
      </c>
      <c r="I1755">
        <v>381</v>
      </c>
      <c r="J1755" t="s">
        <v>895</v>
      </c>
      <c r="K1755" t="s">
        <v>828</v>
      </c>
      <c r="L1755" t="s">
        <v>235</v>
      </c>
      <c r="M1755" t="s">
        <v>829</v>
      </c>
      <c r="N1755">
        <v>0</v>
      </c>
      <c r="O1755">
        <v>0</v>
      </c>
      <c r="P1755" t="s">
        <v>829</v>
      </c>
      <c r="Q1755" t="s">
        <v>829</v>
      </c>
      <c r="R1755" t="s">
        <v>829</v>
      </c>
      <c r="S1755">
        <v>0</v>
      </c>
      <c r="T1755">
        <v>0</v>
      </c>
      <c r="U1755">
        <v>0</v>
      </c>
      <c r="V1755">
        <v>0</v>
      </c>
    </row>
    <row r="1756" spans="1:22" x14ac:dyDescent="0.3">
      <c r="A1756">
        <v>202122</v>
      </c>
      <c r="B1756" t="s">
        <v>820</v>
      </c>
      <c r="C1756" t="s">
        <v>821</v>
      </c>
      <c r="D1756" t="s">
        <v>822</v>
      </c>
      <c r="E1756" t="s">
        <v>823</v>
      </c>
      <c r="F1756" t="s">
        <v>848</v>
      </c>
      <c r="G1756" t="s">
        <v>849</v>
      </c>
      <c r="H1756" t="s">
        <v>894</v>
      </c>
      <c r="I1756">
        <v>381</v>
      </c>
      <c r="J1756" t="s">
        <v>895</v>
      </c>
      <c r="K1756" t="s">
        <v>828</v>
      </c>
      <c r="L1756" t="s">
        <v>534</v>
      </c>
      <c r="M1756">
        <v>0</v>
      </c>
      <c r="N1756">
        <v>1269855</v>
      </c>
      <c r="O1756">
        <v>1102331</v>
      </c>
      <c r="P1756">
        <v>5415173</v>
      </c>
      <c r="Q1756">
        <v>0</v>
      </c>
      <c r="R1756" t="s">
        <v>829</v>
      </c>
      <c r="S1756">
        <v>7787359</v>
      </c>
      <c r="T1756">
        <v>0</v>
      </c>
      <c r="U1756">
        <v>7787359</v>
      </c>
      <c r="V1756">
        <v>156</v>
      </c>
    </row>
    <row r="1757" spans="1:22" x14ac:dyDescent="0.3">
      <c r="A1757">
        <v>202223</v>
      </c>
      <c r="B1757" t="s">
        <v>820</v>
      </c>
      <c r="C1757" t="s">
        <v>821</v>
      </c>
      <c r="D1757" t="s">
        <v>822</v>
      </c>
      <c r="E1757" t="s">
        <v>823</v>
      </c>
      <c r="F1757" t="s">
        <v>848</v>
      </c>
      <c r="G1757" t="s">
        <v>849</v>
      </c>
      <c r="H1757" t="s">
        <v>894</v>
      </c>
      <c r="I1757">
        <v>381</v>
      </c>
      <c r="J1757" t="s">
        <v>895</v>
      </c>
      <c r="K1757" t="s">
        <v>828</v>
      </c>
      <c r="L1757" t="s">
        <v>534</v>
      </c>
      <c r="M1757">
        <v>0</v>
      </c>
      <c r="N1757">
        <v>1507918</v>
      </c>
      <c r="O1757">
        <v>1308987</v>
      </c>
      <c r="P1757">
        <v>6430368</v>
      </c>
      <c r="Q1757">
        <v>0</v>
      </c>
      <c r="R1757" t="s">
        <v>829</v>
      </c>
      <c r="S1757">
        <v>9247273</v>
      </c>
      <c r="T1757">
        <v>0</v>
      </c>
      <c r="U1757">
        <v>9247273</v>
      </c>
      <c r="V1757">
        <v>185</v>
      </c>
    </row>
    <row r="1758" spans="1:22" x14ac:dyDescent="0.3">
      <c r="A1758">
        <v>202324</v>
      </c>
      <c r="B1758" t="s">
        <v>820</v>
      </c>
      <c r="C1758" t="s">
        <v>821</v>
      </c>
      <c r="D1758" t="s">
        <v>822</v>
      </c>
      <c r="E1758" t="s">
        <v>823</v>
      </c>
      <c r="F1758" t="s">
        <v>848</v>
      </c>
      <c r="G1758" t="s">
        <v>849</v>
      </c>
      <c r="H1758" t="s">
        <v>894</v>
      </c>
      <c r="I1758">
        <v>381</v>
      </c>
      <c r="J1758" t="s">
        <v>895</v>
      </c>
      <c r="K1758" t="s">
        <v>828</v>
      </c>
      <c r="L1758" t="s">
        <v>534</v>
      </c>
      <c r="M1758">
        <v>0</v>
      </c>
      <c r="N1758">
        <v>2004382</v>
      </c>
      <c r="O1758">
        <v>1308980</v>
      </c>
      <c r="P1758">
        <v>6226000</v>
      </c>
      <c r="Q1758">
        <v>0</v>
      </c>
      <c r="R1758" t="s">
        <v>829</v>
      </c>
      <c r="S1758">
        <v>9539362</v>
      </c>
      <c r="T1758">
        <v>0</v>
      </c>
      <c r="U1758">
        <v>9539362</v>
      </c>
      <c r="V1758">
        <v>194</v>
      </c>
    </row>
    <row r="1759" spans="1:22" x14ac:dyDescent="0.3">
      <c r="A1759">
        <v>202122</v>
      </c>
      <c r="B1759" t="s">
        <v>820</v>
      </c>
      <c r="C1759" t="s">
        <v>821</v>
      </c>
      <c r="D1759" t="s">
        <v>822</v>
      </c>
      <c r="E1759" t="s">
        <v>823</v>
      </c>
      <c r="F1759" t="s">
        <v>848</v>
      </c>
      <c r="G1759" t="s">
        <v>849</v>
      </c>
      <c r="H1759" t="s">
        <v>894</v>
      </c>
      <c r="I1759">
        <v>381</v>
      </c>
      <c r="J1759" t="s">
        <v>895</v>
      </c>
      <c r="K1759" t="s">
        <v>828</v>
      </c>
      <c r="L1759" t="s">
        <v>603</v>
      </c>
      <c r="M1759" t="s">
        <v>829</v>
      </c>
      <c r="N1759" t="s">
        <v>829</v>
      </c>
      <c r="O1759" t="s">
        <v>829</v>
      </c>
      <c r="P1759">
        <v>0</v>
      </c>
      <c r="Q1759">
        <v>0</v>
      </c>
      <c r="R1759">
        <v>0</v>
      </c>
      <c r="S1759">
        <v>0</v>
      </c>
      <c r="T1759">
        <v>0</v>
      </c>
      <c r="U1759">
        <v>0</v>
      </c>
      <c r="V1759">
        <v>0</v>
      </c>
    </row>
    <row r="1760" spans="1:22" x14ac:dyDescent="0.3">
      <c r="A1760">
        <v>202223</v>
      </c>
      <c r="B1760" t="s">
        <v>820</v>
      </c>
      <c r="C1760" t="s">
        <v>821</v>
      </c>
      <c r="D1760" t="s">
        <v>822</v>
      </c>
      <c r="E1760" t="s">
        <v>823</v>
      </c>
      <c r="F1760" t="s">
        <v>848</v>
      </c>
      <c r="G1760" t="s">
        <v>849</v>
      </c>
      <c r="H1760" t="s">
        <v>894</v>
      </c>
      <c r="I1760">
        <v>381</v>
      </c>
      <c r="J1760" t="s">
        <v>895</v>
      </c>
      <c r="K1760" t="s">
        <v>828</v>
      </c>
      <c r="L1760" t="s">
        <v>603</v>
      </c>
      <c r="M1760" t="s">
        <v>829</v>
      </c>
      <c r="N1760" t="s">
        <v>829</v>
      </c>
      <c r="O1760" t="s">
        <v>829</v>
      </c>
      <c r="P1760">
        <v>0</v>
      </c>
      <c r="Q1760">
        <v>0</v>
      </c>
      <c r="R1760">
        <v>0</v>
      </c>
      <c r="S1760">
        <v>0</v>
      </c>
      <c r="T1760">
        <v>0</v>
      </c>
      <c r="U1760">
        <v>0</v>
      </c>
      <c r="V1760">
        <v>0</v>
      </c>
    </row>
    <row r="1761" spans="1:22" x14ac:dyDescent="0.3">
      <c r="A1761">
        <v>202324</v>
      </c>
      <c r="B1761" t="s">
        <v>820</v>
      </c>
      <c r="C1761" t="s">
        <v>821</v>
      </c>
      <c r="D1761" t="s">
        <v>822</v>
      </c>
      <c r="E1761" t="s">
        <v>823</v>
      </c>
      <c r="F1761" t="s">
        <v>848</v>
      </c>
      <c r="G1761" t="s">
        <v>849</v>
      </c>
      <c r="H1761" t="s">
        <v>894</v>
      </c>
      <c r="I1761">
        <v>381</v>
      </c>
      <c r="J1761" t="s">
        <v>895</v>
      </c>
      <c r="K1761" t="s">
        <v>828</v>
      </c>
      <c r="L1761" t="s">
        <v>603</v>
      </c>
      <c r="M1761" t="s">
        <v>829</v>
      </c>
      <c r="N1761" t="s">
        <v>829</v>
      </c>
      <c r="O1761" t="s">
        <v>829</v>
      </c>
      <c r="P1761">
        <v>0</v>
      </c>
      <c r="Q1761">
        <v>0</v>
      </c>
      <c r="R1761">
        <v>0</v>
      </c>
      <c r="S1761">
        <v>0</v>
      </c>
      <c r="T1761">
        <v>0</v>
      </c>
      <c r="U1761">
        <v>0</v>
      </c>
      <c r="V1761">
        <v>0</v>
      </c>
    </row>
    <row r="1762" spans="1:22" x14ac:dyDescent="0.3">
      <c r="A1762">
        <v>202122</v>
      </c>
      <c r="B1762" t="s">
        <v>820</v>
      </c>
      <c r="C1762" t="s">
        <v>821</v>
      </c>
      <c r="D1762" t="s">
        <v>822</v>
      </c>
      <c r="E1762" t="s">
        <v>823</v>
      </c>
      <c r="F1762" t="s">
        <v>848</v>
      </c>
      <c r="G1762" t="s">
        <v>849</v>
      </c>
      <c r="H1762" t="s">
        <v>894</v>
      </c>
      <c r="I1762">
        <v>381</v>
      </c>
      <c r="J1762" t="s">
        <v>895</v>
      </c>
      <c r="K1762" t="s">
        <v>828</v>
      </c>
      <c r="L1762" t="s">
        <v>606</v>
      </c>
      <c r="M1762">
        <v>0</v>
      </c>
      <c r="N1762">
        <v>0</v>
      </c>
      <c r="O1762">
        <v>0</v>
      </c>
      <c r="P1762">
        <v>0</v>
      </c>
      <c r="Q1762">
        <v>0</v>
      </c>
      <c r="R1762">
        <v>0</v>
      </c>
      <c r="S1762">
        <v>0</v>
      </c>
      <c r="T1762">
        <v>0</v>
      </c>
      <c r="U1762">
        <v>0</v>
      </c>
      <c r="V1762">
        <v>0</v>
      </c>
    </row>
    <row r="1763" spans="1:22" x14ac:dyDescent="0.3">
      <c r="A1763">
        <v>202223</v>
      </c>
      <c r="B1763" t="s">
        <v>820</v>
      </c>
      <c r="C1763" t="s">
        <v>821</v>
      </c>
      <c r="D1763" t="s">
        <v>822</v>
      </c>
      <c r="E1763" t="s">
        <v>823</v>
      </c>
      <c r="F1763" t="s">
        <v>848</v>
      </c>
      <c r="G1763" t="s">
        <v>849</v>
      </c>
      <c r="H1763" t="s">
        <v>894</v>
      </c>
      <c r="I1763">
        <v>381</v>
      </c>
      <c r="J1763" t="s">
        <v>895</v>
      </c>
      <c r="K1763" t="s">
        <v>828</v>
      </c>
      <c r="L1763" t="s">
        <v>606</v>
      </c>
      <c r="M1763">
        <v>0</v>
      </c>
      <c r="N1763">
        <v>0</v>
      </c>
      <c r="O1763">
        <v>0</v>
      </c>
      <c r="P1763">
        <v>0</v>
      </c>
      <c r="Q1763">
        <v>0</v>
      </c>
      <c r="R1763">
        <v>0</v>
      </c>
      <c r="S1763">
        <v>0</v>
      </c>
      <c r="T1763">
        <v>0</v>
      </c>
      <c r="U1763">
        <v>0</v>
      </c>
      <c r="V1763">
        <v>0</v>
      </c>
    </row>
    <row r="1764" spans="1:22" x14ac:dyDescent="0.3">
      <c r="A1764">
        <v>202324</v>
      </c>
      <c r="B1764" t="s">
        <v>820</v>
      </c>
      <c r="C1764" t="s">
        <v>821</v>
      </c>
      <c r="D1764" t="s">
        <v>822</v>
      </c>
      <c r="E1764" t="s">
        <v>823</v>
      </c>
      <c r="F1764" t="s">
        <v>848</v>
      </c>
      <c r="G1764" t="s">
        <v>849</v>
      </c>
      <c r="H1764" t="s">
        <v>894</v>
      </c>
      <c r="I1764">
        <v>381</v>
      </c>
      <c r="J1764" t="s">
        <v>895</v>
      </c>
      <c r="K1764" t="s">
        <v>828</v>
      </c>
      <c r="L1764" t="s">
        <v>606</v>
      </c>
      <c r="M1764">
        <v>0</v>
      </c>
      <c r="N1764">
        <v>0</v>
      </c>
      <c r="O1764">
        <v>0</v>
      </c>
      <c r="P1764">
        <v>0</v>
      </c>
      <c r="Q1764">
        <v>0</v>
      </c>
      <c r="R1764">
        <v>0</v>
      </c>
      <c r="S1764">
        <v>0</v>
      </c>
      <c r="T1764">
        <v>0</v>
      </c>
      <c r="U1764">
        <v>0</v>
      </c>
      <c r="V1764">
        <v>0</v>
      </c>
    </row>
    <row r="1765" spans="1:22" x14ac:dyDescent="0.3">
      <c r="A1765">
        <v>202122</v>
      </c>
      <c r="B1765" t="s">
        <v>820</v>
      </c>
      <c r="C1765" t="s">
        <v>821</v>
      </c>
      <c r="D1765" t="s">
        <v>822</v>
      </c>
      <c r="E1765" t="s">
        <v>823</v>
      </c>
      <c r="F1765" t="s">
        <v>848</v>
      </c>
      <c r="G1765" t="s">
        <v>849</v>
      </c>
      <c r="H1765" t="s">
        <v>894</v>
      </c>
      <c r="I1765">
        <v>381</v>
      </c>
      <c r="J1765" t="s">
        <v>895</v>
      </c>
      <c r="K1765" t="s">
        <v>828</v>
      </c>
      <c r="L1765" t="s">
        <v>609</v>
      </c>
      <c r="M1765" t="s">
        <v>829</v>
      </c>
      <c r="N1765" t="s">
        <v>829</v>
      </c>
      <c r="O1765" t="s">
        <v>829</v>
      </c>
      <c r="P1765" t="s">
        <v>829</v>
      </c>
      <c r="Q1765">
        <v>0</v>
      </c>
      <c r="R1765" t="s">
        <v>829</v>
      </c>
      <c r="S1765">
        <v>0</v>
      </c>
      <c r="T1765">
        <v>0</v>
      </c>
      <c r="U1765">
        <v>0</v>
      </c>
      <c r="V1765">
        <v>0</v>
      </c>
    </row>
    <row r="1766" spans="1:22" x14ac:dyDescent="0.3">
      <c r="A1766">
        <v>202223</v>
      </c>
      <c r="B1766" t="s">
        <v>820</v>
      </c>
      <c r="C1766" t="s">
        <v>821</v>
      </c>
      <c r="D1766" t="s">
        <v>822</v>
      </c>
      <c r="E1766" t="s">
        <v>823</v>
      </c>
      <c r="F1766" t="s">
        <v>848</v>
      </c>
      <c r="G1766" t="s">
        <v>849</v>
      </c>
      <c r="H1766" t="s">
        <v>894</v>
      </c>
      <c r="I1766">
        <v>381</v>
      </c>
      <c r="J1766" t="s">
        <v>895</v>
      </c>
      <c r="K1766" t="s">
        <v>828</v>
      </c>
      <c r="L1766" t="s">
        <v>609</v>
      </c>
      <c r="M1766" t="s">
        <v>829</v>
      </c>
      <c r="N1766" t="s">
        <v>829</v>
      </c>
      <c r="O1766" t="s">
        <v>829</v>
      </c>
      <c r="P1766" t="s">
        <v>829</v>
      </c>
      <c r="Q1766">
        <v>0</v>
      </c>
      <c r="R1766" t="s">
        <v>829</v>
      </c>
      <c r="S1766">
        <v>0</v>
      </c>
      <c r="T1766">
        <v>0</v>
      </c>
      <c r="U1766">
        <v>0</v>
      </c>
      <c r="V1766">
        <v>0</v>
      </c>
    </row>
    <row r="1767" spans="1:22" x14ac:dyDescent="0.3">
      <c r="A1767">
        <v>202122</v>
      </c>
      <c r="B1767" t="s">
        <v>820</v>
      </c>
      <c r="C1767" t="s">
        <v>821</v>
      </c>
      <c r="D1767" t="s">
        <v>822</v>
      </c>
      <c r="E1767" t="s">
        <v>823</v>
      </c>
      <c r="F1767" t="s">
        <v>848</v>
      </c>
      <c r="G1767" t="s">
        <v>849</v>
      </c>
      <c r="H1767" t="s">
        <v>894</v>
      </c>
      <c r="I1767">
        <v>381</v>
      </c>
      <c r="J1767" t="s">
        <v>895</v>
      </c>
      <c r="K1767" t="s">
        <v>828</v>
      </c>
      <c r="L1767" t="s">
        <v>830</v>
      </c>
      <c r="M1767">
        <v>0</v>
      </c>
      <c r="N1767">
        <v>0</v>
      </c>
      <c r="O1767">
        <v>0</v>
      </c>
      <c r="P1767">
        <v>0</v>
      </c>
      <c r="Q1767">
        <v>0</v>
      </c>
      <c r="R1767">
        <v>0</v>
      </c>
      <c r="S1767">
        <v>0</v>
      </c>
      <c r="T1767">
        <v>0</v>
      </c>
      <c r="U1767">
        <v>0</v>
      </c>
      <c r="V1767">
        <v>0</v>
      </c>
    </row>
    <row r="1768" spans="1:22" x14ac:dyDescent="0.3">
      <c r="A1768">
        <v>202223</v>
      </c>
      <c r="B1768" t="s">
        <v>820</v>
      </c>
      <c r="C1768" t="s">
        <v>821</v>
      </c>
      <c r="D1768" t="s">
        <v>822</v>
      </c>
      <c r="E1768" t="s">
        <v>823</v>
      </c>
      <c r="F1768" t="s">
        <v>848</v>
      </c>
      <c r="G1768" t="s">
        <v>849</v>
      </c>
      <c r="H1768" t="s">
        <v>894</v>
      </c>
      <c r="I1768">
        <v>381</v>
      </c>
      <c r="J1768" t="s">
        <v>895</v>
      </c>
      <c r="K1768" t="s">
        <v>828</v>
      </c>
      <c r="L1768" t="s">
        <v>830</v>
      </c>
      <c r="M1768">
        <v>0</v>
      </c>
      <c r="N1768">
        <v>0</v>
      </c>
      <c r="O1768">
        <v>0</v>
      </c>
      <c r="P1768">
        <v>0</v>
      </c>
      <c r="Q1768">
        <v>0</v>
      </c>
      <c r="R1768">
        <v>0</v>
      </c>
      <c r="S1768">
        <v>0</v>
      </c>
      <c r="T1768">
        <v>0</v>
      </c>
      <c r="U1768">
        <v>0</v>
      </c>
      <c r="V1768">
        <v>0</v>
      </c>
    </row>
    <row r="1769" spans="1:22" x14ac:dyDescent="0.3">
      <c r="A1769">
        <v>202324</v>
      </c>
      <c r="B1769" t="s">
        <v>820</v>
      </c>
      <c r="C1769" t="s">
        <v>821</v>
      </c>
      <c r="D1769" t="s">
        <v>822</v>
      </c>
      <c r="E1769" t="s">
        <v>823</v>
      </c>
      <c r="F1769" t="s">
        <v>848</v>
      </c>
      <c r="G1769" t="s">
        <v>849</v>
      </c>
      <c r="H1769" t="s">
        <v>894</v>
      </c>
      <c r="I1769">
        <v>381</v>
      </c>
      <c r="J1769" t="s">
        <v>895</v>
      </c>
      <c r="K1769" t="s">
        <v>828</v>
      </c>
      <c r="L1769" t="s">
        <v>830</v>
      </c>
      <c r="M1769">
        <v>0</v>
      </c>
      <c r="N1769">
        <v>0</v>
      </c>
      <c r="O1769">
        <v>0</v>
      </c>
      <c r="P1769">
        <v>0</v>
      </c>
      <c r="Q1769">
        <v>0</v>
      </c>
      <c r="R1769">
        <v>0</v>
      </c>
      <c r="S1769">
        <v>0</v>
      </c>
      <c r="T1769">
        <v>0</v>
      </c>
      <c r="U1769">
        <v>0</v>
      </c>
      <c r="V1769">
        <v>0</v>
      </c>
    </row>
    <row r="1770" spans="1:22" x14ac:dyDescent="0.3">
      <c r="A1770">
        <v>202122</v>
      </c>
      <c r="B1770" t="s">
        <v>820</v>
      </c>
      <c r="C1770" t="s">
        <v>821</v>
      </c>
      <c r="D1770" t="s">
        <v>822</v>
      </c>
      <c r="E1770" t="s">
        <v>823</v>
      </c>
      <c r="F1770" t="s">
        <v>848</v>
      </c>
      <c r="G1770" t="s">
        <v>849</v>
      </c>
      <c r="H1770" t="s">
        <v>894</v>
      </c>
      <c r="I1770">
        <v>381</v>
      </c>
      <c r="J1770" t="s">
        <v>895</v>
      </c>
      <c r="K1770" t="s">
        <v>828</v>
      </c>
      <c r="L1770" t="s">
        <v>537</v>
      </c>
      <c r="M1770">
        <v>0</v>
      </c>
      <c r="N1770">
        <v>420812</v>
      </c>
      <c r="O1770">
        <v>316353</v>
      </c>
      <c r="P1770">
        <v>0</v>
      </c>
      <c r="Q1770">
        <v>0</v>
      </c>
      <c r="R1770">
        <v>0</v>
      </c>
      <c r="S1770">
        <v>737165</v>
      </c>
      <c r="T1770">
        <v>0</v>
      </c>
      <c r="U1770">
        <v>737165</v>
      </c>
      <c r="V1770">
        <v>15</v>
      </c>
    </row>
    <row r="1771" spans="1:22" x14ac:dyDescent="0.3">
      <c r="A1771">
        <v>202223</v>
      </c>
      <c r="B1771" t="s">
        <v>820</v>
      </c>
      <c r="C1771" t="s">
        <v>821</v>
      </c>
      <c r="D1771" t="s">
        <v>822</v>
      </c>
      <c r="E1771" t="s">
        <v>823</v>
      </c>
      <c r="F1771" t="s">
        <v>848</v>
      </c>
      <c r="G1771" t="s">
        <v>849</v>
      </c>
      <c r="H1771" t="s">
        <v>894</v>
      </c>
      <c r="I1771">
        <v>381</v>
      </c>
      <c r="J1771" t="s">
        <v>895</v>
      </c>
      <c r="K1771" t="s">
        <v>828</v>
      </c>
      <c r="L1771" t="s">
        <v>537</v>
      </c>
      <c r="M1771">
        <v>0</v>
      </c>
      <c r="N1771">
        <v>419082</v>
      </c>
      <c r="O1771">
        <v>315230</v>
      </c>
      <c r="P1771">
        <v>0</v>
      </c>
      <c r="Q1771">
        <v>0</v>
      </c>
      <c r="R1771">
        <v>0</v>
      </c>
      <c r="S1771">
        <v>734312</v>
      </c>
      <c r="T1771">
        <v>0</v>
      </c>
      <c r="U1771">
        <v>734312</v>
      </c>
      <c r="V1771">
        <v>15</v>
      </c>
    </row>
    <row r="1772" spans="1:22" x14ac:dyDescent="0.3">
      <c r="A1772">
        <v>202324</v>
      </c>
      <c r="B1772" t="s">
        <v>820</v>
      </c>
      <c r="C1772" t="s">
        <v>821</v>
      </c>
      <c r="D1772" t="s">
        <v>822</v>
      </c>
      <c r="E1772" t="s">
        <v>823</v>
      </c>
      <c r="F1772" t="s">
        <v>848</v>
      </c>
      <c r="G1772" t="s">
        <v>849</v>
      </c>
      <c r="H1772" t="s">
        <v>894</v>
      </c>
      <c r="I1772">
        <v>381</v>
      </c>
      <c r="J1772" t="s">
        <v>895</v>
      </c>
      <c r="K1772" t="s">
        <v>828</v>
      </c>
      <c r="L1772" t="s">
        <v>537</v>
      </c>
      <c r="M1772">
        <v>0</v>
      </c>
      <c r="N1772">
        <v>589119</v>
      </c>
      <c r="O1772">
        <v>646504</v>
      </c>
      <c r="P1772">
        <v>0</v>
      </c>
      <c r="Q1772">
        <v>0</v>
      </c>
      <c r="R1772">
        <v>0</v>
      </c>
      <c r="S1772">
        <v>1235623</v>
      </c>
      <c r="T1772">
        <v>0</v>
      </c>
      <c r="U1772">
        <v>1235623</v>
      </c>
      <c r="V1772">
        <v>25</v>
      </c>
    </row>
    <row r="1773" spans="1:22" x14ac:dyDescent="0.3">
      <c r="A1773">
        <v>202122</v>
      </c>
      <c r="B1773" t="s">
        <v>820</v>
      </c>
      <c r="C1773" t="s">
        <v>821</v>
      </c>
      <c r="D1773" t="s">
        <v>822</v>
      </c>
      <c r="E1773" t="s">
        <v>823</v>
      </c>
      <c r="F1773" t="s">
        <v>848</v>
      </c>
      <c r="G1773" t="s">
        <v>849</v>
      </c>
      <c r="H1773" t="s">
        <v>894</v>
      </c>
      <c r="I1773">
        <v>381</v>
      </c>
      <c r="J1773" t="s">
        <v>895</v>
      </c>
      <c r="K1773" t="s">
        <v>828</v>
      </c>
      <c r="L1773" t="s">
        <v>572</v>
      </c>
      <c r="M1773">
        <v>0</v>
      </c>
      <c r="N1773">
        <v>0</v>
      </c>
      <c r="O1773">
        <v>0</v>
      </c>
      <c r="P1773">
        <v>833877</v>
      </c>
      <c r="Q1773">
        <v>0</v>
      </c>
      <c r="R1773">
        <v>0</v>
      </c>
      <c r="S1773">
        <v>833877</v>
      </c>
      <c r="T1773">
        <v>0</v>
      </c>
      <c r="U1773">
        <v>833877</v>
      </c>
      <c r="V1773">
        <v>17</v>
      </c>
    </row>
    <row r="1774" spans="1:22" x14ac:dyDescent="0.3">
      <c r="A1774">
        <v>202223</v>
      </c>
      <c r="B1774" t="s">
        <v>820</v>
      </c>
      <c r="C1774" t="s">
        <v>821</v>
      </c>
      <c r="D1774" t="s">
        <v>822</v>
      </c>
      <c r="E1774" t="s">
        <v>823</v>
      </c>
      <c r="F1774" t="s">
        <v>848</v>
      </c>
      <c r="G1774" t="s">
        <v>849</v>
      </c>
      <c r="H1774" t="s">
        <v>894</v>
      </c>
      <c r="I1774">
        <v>381</v>
      </c>
      <c r="J1774" t="s">
        <v>895</v>
      </c>
      <c r="K1774" t="s">
        <v>828</v>
      </c>
      <c r="L1774" t="s">
        <v>572</v>
      </c>
      <c r="M1774">
        <v>0</v>
      </c>
      <c r="N1774">
        <v>0</v>
      </c>
      <c r="O1774">
        <v>0</v>
      </c>
      <c r="P1774">
        <v>833813</v>
      </c>
      <c r="Q1774">
        <v>0</v>
      </c>
      <c r="R1774">
        <v>0</v>
      </c>
      <c r="S1774">
        <v>833813</v>
      </c>
      <c r="T1774">
        <v>0</v>
      </c>
      <c r="U1774">
        <v>833813</v>
      </c>
      <c r="V1774">
        <v>17</v>
      </c>
    </row>
    <row r="1775" spans="1:22" x14ac:dyDescent="0.3">
      <c r="A1775">
        <v>202324</v>
      </c>
      <c r="B1775" t="s">
        <v>820</v>
      </c>
      <c r="C1775" t="s">
        <v>821</v>
      </c>
      <c r="D1775" t="s">
        <v>822</v>
      </c>
      <c r="E1775" t="s">
        <v>823</v>
      </c>
      <c r="F1775" t="s">
        <v>848</v>
      </c>
      <c r="G1775" t="s">
        <v>849</v>
      </c>
      <c r="H1775" t="s">
        <v>894</v>
      </c>
      <c r="I1775">
        <v>381</v>
      </c>
      <c r="J1775" t="s">
        <v>895</v>
      </c>
      <c r="K1775" t="s">
        <v>828</v>
      </c>
      <c r="L1775" t="s">
        <v>572</v>
      </c>
      <c r="M1775">
        <v>0</v>
      </c>
      <c r="N1775">
        <v>0</v>
      </c>
      <c r="O1775">
        <v>12347</v>
      </c>
      <c r="P1775">
        <v>4023259</v>
      </c>
      <c r="Q1775">
        <v>0</v>
      </c>
      <c r="R1775">
        <v>0</v>
      </c>
      <c r="S1775">
        <v>4035607</v>
      </c>
      <c r="T1775">
        <v>0</v>
      </c>
      <c r="U1775">
        <v>4035607</v>
      </c>
      <c r="V1775">
        <v>82</v>
      </c>
    </row>
    <row r="1776" spans="1:22" x14ac:dyDescent="0.3">
      <c r="A1776">
        <v>202122</v>
      </c>
      <c r="B1776" t="s">
        <v>820</v>
      </c>
      <c r="C1776" t="s">
        <v>821</v>
      </c>
      <c r="D1776" t="s">
        <v>822</v>
      </c>
      <c r="E1776" t="s">
        <v>823</v>
      </c>
      <c r="F1776" t="s">
        <v>848</v>
      </c>
      <c r="G1776" t="s">
        <v>849</v>
      </c>
      <c r="H1776" t="s">
        <v>894</v>
      </c>
      <c r="I1776">
        <v>381</v>
      </c>
      <c r="J1776" t="s">
        <v>895</v>
      </c>
      <c r="K1776" t="s">
        <v>828</v>
      </c>
      <c r="L1776" t="s">
        <v>539</v>
      </c>
      <c r="M1776">
        <v>0</v>
      </c>
      <c r="N1776">
        <v>0</v>
      </c>
      <c r="O1776">
        <v>0</v>
      </c>
      <c r="P1776" t="s">
        <v>829</v>
      </c>
      <c r="Q1776" t="s">
        <v>829</v>
      </c>
      <c r="R1776" t="s">
        <v>829</v>
      </c>
      <c r="S1776">
        <v>0</v>
      </c>
      <c r="T1776">
        <v>0</v>
      </c>
      <c r="U1776">
        <v>0</v>
      </c>
      <c r="V1776">
        <v>0</v>
      </c>
    </row>
    <row r="1777" spans="1:22" x14ac:dyDescent="0.3">
      <c r="A1777">
        <v>202223</v>
      </c>
      <c r="B1777" t="s">
        <v>820</v>
      </c>
      <c r="C1777" t="s">
        <v>821</v>
      </c>
      <c r="D1777" t="s">
        <v>822</v>
      </c>
      <c r="E1777" t="s">
        <v>823</v>
      </c>
      <c r="F1777" t="s">
        <v>848</v>
      </c>
      <c r="G1777" t="s">
        <v>849</v>
      </c>
      <c r="H1777" t="s">
        <v>894</v>
      </c>
      <c r="I1777">
        <v>381</v>
      </c>
      <c r="J1777" t="s">
        <v>895</v>
      </c>
      <c r="K1777" t="s">
        <v>828</v>
      </c>
      <c r="L1777" t="s">
        <v>539</v>
      </c>
      <c r="M1777">
        <v>0</v>
      </c>
      <c r="N1777">
        <v>0</v>
      </c>
      <c r="O1777">
        <v>0</v>
      </c>
      <c r="P1777" t="s">
        <v>829</v>
      </c>
      <c r="Q1777" t="s">
        <v>829</v>
      </c>
      <c r="R1777" t="s">
        <v>829</v>
      </c>
      <c r="S1777">
        <v>0</v>
      </c>
      <c r="T1777">
        <v>0</v>
      </c>
      <c r="U1777">
        <v>0</v>
      </c>
      <c r="V1777">
        <v>0</v>
      </c>
    </row>
    <row r="1778" spans="1:22" x14ac:dyDescent="0.3">
      <c r="A1778">
        <v>202324</v>
      </c>
      <c r="B1778" t="s">
        <v>820</v>
      </c>
      <c r="C1778" t="s">
        <v>821</v>
      </c>
      <c r="D1778" t="s">
        <v>822</v>
      </c>
      <c r="E1778" t="s">
        <v>823</v>
      </c>
      <c r="F1778" t="s">
        <v>848</v>
      </c>
      <c r="G1778" t="s">
        <v>849</v>
      </c>
      <c r="H1778" t="s">
        <v>894</v>
      </c>
      <c r="I1778">
        <v>381</v>
      </c>
      <c r="J1778" t="s">
        <v>895</v>
      </c>
      <c r="K1778" t="s">
        <v>828</v>
      </c>
      <c r="L1778" t="s">
        <v>539</v>
      </c>
      <c r="M1778">
        <v>0</v>
      </c>
      <c r="N1778">
        <v>0</v>
      </c>
      <c r="O1778">
        <v>0</v>
      </c>
      <c r="P1778" t="s">
        <v>829</v>
      </c>
      <c r="Q1778" t="s">
        <v>829</v>
      </c>
      <c r="R1778" t="s">
        <v>829</v>
      </c>
      <c r="S1778">
        <v>0</v>
      </c>
      <c r="T1778">
        <v>0</v>
      </c>
      <c r="U1778">
        <v>0</v>
      </c>
      <c r="V1778">
        <v>0</v>
      </c>
    </row>
    <row r="1779" spans="1:22" x14ac:dyDescent="0.3">
      <c r="A1779">
        <v>202122</v>
      </c>
      <c r="B1779" t="s">
        <v>820</v>
      </c>
      <c r="C1779" t="s">
        <v>821</v>
      </c>
      <c r="D1779" t="s">
        <v>822</v>
      </c>
      <c r="E1779" t="s">
        <v>823</v>
      </c>
      <c r="F1779" t="s">
        <v>848</v>
      </c>
      <c r="G1779" t="s">
        <v>849</v>
      </c>
      <c r="H1779" t="s">
        <v>894</v>
      </c>
      <c r="I1779">
        <v>381</v>
      </c>
      <c r="J1779" t="s">
        <v>895</v>
      </c>
      <c r="K1779" t="s">
        <v>828</v>
      </c>
      <c r="L1779" t="s">
        <v>541</v>
      </c>
      <c r="M1779">
        <v>0</v>
      </c>
      <c r="N1779">
        <v>2727507</v>
      </c>
      <c r="O1779">
        <v>2681395</v>
      </c>
      <c r="P1779">
        <v>3261665</v>
      </c>
      <c r="Q1779">
        <v>0</v>
      </c>
      <c r="R1779">
        <v>0</v>
      </c>
      <c r="S1779">
        <v>8670567</v>
      </c>
      <c r="T1779">
        <v>0</v>
      </c>
      <c r="U1779">
        <v>8670567</v>
      </c>
      <c r="V1779">
        <v>173</v>
      </c>
    </row>
    <row r="1780" spans="1:22" x14ac:dyDescent="0.3">
      <c r="A1780">
        <v>202223</v>
      </c>
      <c r="B1780" t="s">
        <v>820</v>
      </c>
      <c r="C1780" t="s">
        <v>821</v>
      </c>
      <c r="D1780" t="s">
        <v>822</v>
      </c>
      <c r="E1780" t="s">
        <v>823</v>
      </c>
      <c r="F1780" t="s">
        <v>848</v>
      </c>
      <c r="G1780" t="s">
        <v>849</v>
      </c>
      <c r="H1780" t="s">
        <v>894</v>
      </c>
      <c r="I1780">
        <v>381</v>
      </c>
      <c r="J1780" t="s">
        <v>895</v>
      </c>
      <c r="K1780" t="s">
        <v>828</v>
      </c>
      <c r="L1780" t="s">
        <v>541</v>
      </c>
      <c r="M1780">
        <v>0</v>
      </c>
      <c r="N1780">
        <v>3043064</v>
      </c>
      <c r="O1780">
        <v>2990831</v>
      </c>
      <c r="P1780">
        <v>3716908</v>
      </c>
      <c r="Q1780">
        <v>0</v>
      </c>
      <c r="R1780">
        <v>0</v>
      </c>
      <c r="S1780">
        <v>9750803</v>
      </c>
      <c r="T1780">
        <v>0</v>
      </c>
      <c r="U1780">
        <v>9750803</v>
      </c>
      <c r="V1780">
        <v>195</v>
      </c>
    </row>
    <row r="1781" spans="1:22" x14ac:dyDescent="0.3">
      <c r="A1781">
        <v>202324</v>
      </c>
      <c r="B1781" t="s">
        <v>820</v>
      </c>
      <c r="C1781" t="s">
        <v>821</v>
      </c>
      <c r="D1781" t="s">
        <v>822</v>
      </c>
      <c r="E1781" t="s">
        <v>823</v>
      </c>
      <c r="F1781" t="s">
        <v>848</v>
      </c>
      <c r="G1781" t="s">
        <v>849</v>
      </c>
      <c r="H1781" t="s">
        <v>894</v>
      </c>
      <c r="I1781">
        <v>381</v>
      </c>
      <c r="J1781" t="s">
        <v>895</v>
      </c>
      <c r="K1781" t="s">
        <v>828</v>
      </c>
      <c r="L1781" t="s">
        <v>541</v>
      </c>
      <c r="M1781">
        <v>0</v>
      </c>
      <c r="N1781">
        <v>4962518</v>
      </c>
      <c r="O1781">
        <v>4987292</v>
      </c>
      <c r="P1781">
        <v>6725041</v>
      </c>
      <c r="Q1781">
        <v>0</v>
      </c>
      <c r="R1781">
        <v>0</v>
      </c>
      <c r="S1781">
        <v>16674851</v>
      </c>
      <c r="T1781">
        <v>0</v>
      </c>
      <c r="U1781">
        <v>16674851</v>
      </c>
      <c r="V1781">
        <v>339</v>
      </c>
    </row>
    <row r="1782" spans="1:22" x14ac:dyDescent="0.3">
      <c r="A1782">
        <v>202122</v>
      </c>
      <c r="B1782" t="s">
        <v>820</v>
      </c>
      <c r="C1782" t="s">
        <v>821</v>
      </c>
      <c r="D1782" t="s">
        <v>822</v>
      </c>
      <c r="E1782" t="s">
        <v>823</v>
      </c>
      <c r="F1782" t="s">
        <v>848</v>
      </c>
      <c r="G1782" t="s">
        <v>849</v>
      </c>
      <c r="H1782" t="s">
        <v>894</v>
      </c>
      <c r="I1782">
        <v>381</v>
      </c>
      <c r="J1782" t="s">
        <v>895</v>
      </c>
      <c r="K1782" t="s">
        <v>828</v>
      </c>
      <c r="L1782" t="s">
        <v>831</v>
      </c>
      <c r="M1782" t="s">
        <v>829</v>
      </c>
      <c r="N1782" t="s">
        <v>829</v>
      </c>
      <c r="O1782" t="s">
        <v>829</v>
      </c>
      <c r="P1782">
        <v>0</v>
      </c>
      <c r="Q1782">
        <v>0</v>
      </c>
      <c r="R1782" t="s">
        <v>829</v>
      </c>
      <c r="S1782">
        <v>0</v>
      </c>
      <c r="T1782">
        <v>0</v>
      </c>
      <c r="U1782">
        <v>0</v>
      </c>
      <c r="V1782">
        <v>0</v>
      </c>
    </row>
    <row r="1783" spans="1:22" x14ac:dyDescent="0.3">
      <c r="A1783">
        <v>202223</v>
      </c>
      <c r="B1783" t="s">
        <v>820</v>
      </c>
      <c r="C1783" t="s">
        <v>821</v>
      </c>
      <c r="D1783" t="s">
        <v>822</v>
      </c>
      <c r="E1783" t="s">
        <v>823</v>
      </c>
      <c r="F1783" t="s">
        <v>848</v>
      </c>
      <c r="G1783" t="s">
        <v>849</v>
      </c>
      <c r="H1783" t="s">
        <v>894</v>
      </c>
      <c r="I1783">
        <v>381</v>
      </c>
      <c r="J1783" t="s">
        <v>895</v>
      </c>
      <c r="K1783" t="s">
        <v>828</v>
      </c>
      <c r="L1783" t="s">
        <v>831</v>
      </c>
      <c r="M1783" t="s">
        <v>829</v>
      </c>
      <c r="N1783" t="s">
        <v>829</v>
      </c>
      <c r="O1783" t="s">
        <v>829</v>
      </c>
      <c r="P1783">
        <v>0</v>
      </c>
      <c r="Q1783">
        <v>0</v>
      </c>
      <c r="R1783" t="s">
        <v>829</v>
      </c>
      <c r="S1783">
        <v>0</v>
      </c>
      <c r="T1783">
        <v>0</v>
      </c>
      <c r="U1783">
        <v>0</v>
      </c>
      <c r="V1783">
        <v>0</v>
      </c>
    </row>
    <row r="1784" spans="1:22" x14ac:dyDescent="0.3">
      <c r="A1784">
        <v>202324</v>
      </c>
      <c r="B1784" t="s">
        <v>820</v>
      </c>
      <c r="C1784" t="s">
        <v>821</v>
      </c>
      <c r="D1784" t="s">
        <v>822</v>
      </c>
      <c r="E1784" t="s">
        <v>823</v>
      </c>
      <c r="F1784" t="s">
        <v>848</v>
      </c>
      <c r="G1784" t="s">
        <v>849</v>
      </c>
      <c r="H1784" t="s">
        <v>894</v>
      </c>
      <c r="I1784">
        <v>381</v>
      </c>
      <c r="J1784" t="s">
        <v>895</v>
      </c>
      <c r="K1784" t="s">
        <v>828</v>
      </c>
      <c r="L1784" t="s">
        <v>831</v>
      </c>
      <c r="M1784" t="s">
        <v>829</v>
      </c>
      <c r="N1784" t="s">
        <v>829</v>
      </c>
      <c r="O1784" t="s">
        <v>829</v>
      </c>
      <c r="P1784">
        <v>0</v>
      </c>
      <c r="Q1784">
        <v>0</v>
      </c>
      <c r="R1784" t="s">
        <v>829</v>
      </c>
      <c r="S1784">
        <v>0</v>
      </c>
      <c r="T1784">
        <v>0</v>
      </c>
      <c r="U1784">
        <v>0</v>
      </c>
      <c r="V1784">
        <v>0</v>
      </c>
    </row>
    <row r="1785" spans="1:22" x14ac:dyDescent="0.3">
      <c r="A1785">
        <v>202122</v>
      </c>
      <c r="B1785" t="s">
        <v>820</v>
      </c>
      <c r="C1785" t="s">
        <v>821</v>
      </c>
      <c r="D1785" t="s">
        <v>822</v>
      </c>
      <c r="E1785" t="s">
        <v>823</v>
      </c>
      <c r="F1785" t="s">
        <v>848</v>
      </c>
      <c r="G1785" t="s">
        <v>849</v>
      </c>
      <c r="H1785" t="s">
        <v>894</v>
      </c>
      <c r="I1785">
        <v>381</v>
      </c>
      <c r="J1785" t="s">
        <v>895</v>
      </c>
      <c r="K1785" t="s">
        <v>828</v>
      </c>
      <c r="L1785" t="s">
        <v>832</v>
      </c>
      <c r="M1785">
        <v>0</v>
      </c>
      <c r="N1785">
        <v>0</v>
      </c>
      <c r="O1785">
        <v>0</v>
      </c>
      <c r="P1785">
        <v>0</v>
      </c>
      <c r="Q1785">
        <v>0</v>
      </c>
      <c r="R1785">
        <v>0</v>
      </c>
      <c r="S1785">
        <v>0</v>
      </c>
      <c r="T1785">
        <v>0</v>
      </c>
      <c r="U1785">
        <v>0</v>
      </c>
      <c r="V1785">
        <v>0</v>
      </c>
    </row>
    <row r="1786" spans="1:22" x14ac:dyDescent="0.3">
      <c r="A1786">
        <v>202223</v>
      </c>
      <c r="B1786" t="s">
        <v>820</v>
      </c>
      <c r="C1786" t="s">
        <v>821</v>
      </c>
      <c r="D1786" t="s">
        <v>822</v>
      </c>
      <c r="E1786" t="s">
        <v>823</v>
      </c>
      <c r="F1786" t="s">
        <v>848</v>
      </c>
      <c r="G1786" t="s">
        <v>849</v>
      </c>
      <c r="H1786" t="s">
        <v>894</v>
      </c>
      <c r="I1786">
        <v>381</v>
      </c>
      <c r="J1786" t="s">
        <v>895</v>
      </c>
      <c r="K1786" t="s">
        <v>828</v>
      </c>
      <c r="L1786" t="s">
        <v>832</v>
      </c>
      <c r="M1786">
        <v>0</v>
      </c>
      <c r="N1786">
        <v>0</v>
      </c>
      <c r="O1786">
        <v>0</v>
      </c>
      <c r="P1786">
        <v>0</v>
      </c>
      <c r="Q1786">
        <v>0</v>
      </c>
      <c r="R1786">
        <v>0</v>
      </c>
      <c r="S1786">
        <v>0</v>
      </c>
      <c r="T1786">
        <v>0</v>
      </c>
      <c r="U1786">
        <v>0</v>
      </c>
      <c r="V1786">
        <v>0</v>
      </c>
    </row>
    <row r="1787" spans="1:22" x14ac:dyDescent="0.3">
      <c r="A1787">
        <v>202324</v>
      </c>
      <c r="B1787" t="s">
        <v>820</v>
      </c>
      <c r="C1787" t="s">
        <v>821</v>
      </c>
      <c r="D1787" t="s">
        <v>822</v>
      </c>
      <c r="E1787" t="s">
        <v>823</v>
      </c>
      <c r="F1787" t="s">
        <v>848</v>
      </c>
      <c r="G1787" t="s">
        <v>849</v>
      </c>
      <c r="H1787" t="s">
        <v>894</v>
      </c>
      <c r="I1787">
        <v>381</v>
      </c>
      <c r="J1787" t="s">
        <v>895</v>
      </c>
      <c r="K1787" t="s">
        <v>828</v>
      </c>
      <c r="L1787" t="s">
        <v>832</v>
      </c>
      <c r="M1787">
        <v>0</v>
      </c>
      <c r="N1787">
        <v>0</v>
      </c>
      <c r="O1787">
        <v>0</v>
      </c>
      <c r="P1787">
        <v>0</v>
      </c>
      <c r="Q1787">
        <v>0</v>
      </c>
      <c r="R1787">
        <v>0</v>
      </c>
      <c r="S1787">
        <v>0</v>
      </c>
      <c r="T1787">
        <v>0</v>
      </c>
      <c r="U1787">
        <v>0</v>
      </c>
      <c r="V1787">
        <v>0</v>
      </c>
    </row>
    <row r="1788" spans="1:22" x14ac:dyDescent="0.3">
      <c r="A1788">
        <v>202122</v>
      </c>
      <c r="B1788" t="s">
        <v>820</v>
      </c>
      <c r="C1788" t="s">
        <v>821</v>
      </c>
      <c r="D1788" t="s">
        <v>822</v>
      </c>
      <c r="E1788" t="s">
        <v>823</v>
      </c>
      <c r="F1788" t="s">
        <v>848</v>
      </c>
      <c r="G1788" t="s">
        <v>849</v>
      </c>
      <c r="H1788" t="s">
        <v>894</v>
      </c>
      <c r="I1788">
        <v>381</v>
      </c>
      <c r="J1788" t="s">
        <v>895</v>
      </c>
      <c r="K1788" t="s">
        <v>828</v>
      </c>
      <c r="L1788" t="s">
        <v>544</v>
      </c>
      <c r="M1788">
        <v>0</v>
      </c>
      <c r="N1788">
        <v>1365846</v>
      </c>
      <c r="O1788">
        <v>1095408</v>
      </c>
      <c r="P1788">
        <v>19138</v>
      </c>
      <c r="Q1788">
        <v>0</v>
      </c>
      <c r="R1788">
        <v>0</v>
      </c>
      <c r="S1788">
        <v>2480392</v>
      </c>
      <c r="T1788">
        <v>0</v>
      </c>
      <c r="U1788">
        <v>2480392</v>
      </c>
      <c r="V1788">
        <v>50</v>
      </c>
    </row>
    <row r="1789" spans="1:22" x14ac:dyDescent="0.3">
      <c r="A1789">
        <v>202223</v>
      </c>
      <c r="B1789" t="s">
        <v>820</v>
      </c>
      <c r="C1789" t="s">
        <v>821</v>
      </c>
      <c r="D1789" t="s">
        <v>822</v>
      </c>
      <c r="E1789" t="s">
        <v>823</v>
      </c>
      <c r="F1789" t="s">
        <v>848</v>
      </c>
      <c r="G1789" t="s">
        <v>849</v>
      </c>
      <c r="H1789" t="s">
        <v>894</v>
      </c>
      <c r="I1789">
        <v>381</v>
      </c>
      <c r="J1789" t="s">
        <v>895</v>
      </c>
      <c r="K1789" t="s">
        <v>828</v>
      </c>
      <c r="L1789" t="s">
        <v>544</v>
      </c>
      <c r="M1789">
        <v>0</v>
      </c>
      <c r="N1789">
        <v>1977731</v>
      </c>
      <c r="O1789">
        <v>1587938</v>
      </c>
      <c r="P1789">
        <v>30205</v>
      </c>
      <c r="Q1789">
        <v>0</v>
      </c>
      <c r="R1789">
        <v>0</v>
      </c>
      <c r="S1789">
        <v>3595874</v>
      </c>
      <c r="T1789">
        <v>0</v>
      </c>
      <c r="U1789">
        <v>3595874</v>
      </c>
      <c r="V1789">
        <v>72</v>
      </c>
    </row>
    <row r="1790" spans="1:22" x14ac:dyDescent="0.3">
      <c r="A1790">
        <v>202324</v>
      </c>
      <c r="B1790" t="s">
        <v>820</v>
      </c>
      <c r="C1790" t="s">
        <v>821</v>
      </c>
      <c r="D1790" t="s">
        <v>822</v>
      </c>
      <c r="E1790" t="s">
        <v>823</v>
      </c>
      <c r="F1790" t="s">
        <v>848</v>
      </c>
      <c r="G1790" t="s">
        <v>849</v>
      </c>
      <c r="H1790" t="s">
        <v>894</v>
      </c>
      <c r="I1790">
        <v>381</v>
      </c>
      <c r="J1790" t="s">
        <v>895</v>
      </c>
      <c r="K1790" t="s">
        <v>828</v>
      </c>
      <c r="L1790" t="s">
        <v>544</v>
      </c>
      <c r="M1790">
        <v>0</v>
      </c>
      <c r="N1790">
        <v>1978547</v>
      </c>
      <c r="O1790">
        <v>415720</v>
      </c>
      <c r="P1790">
        <v>2041606</v>
      </c>
      <c r="Q1790">
        <v>0</v>
      </c>
      <c r="R1790">
        <v>0</v>
      </c>
      <c r="S1790">
        <v>4435872</v>
      </c>
      <c r="T1790">
        <v>0</v>
      </c>
      <c r="U1790">
        <v>4435872</v>
      </c>
      <c r="V1790">
        <v>90</v>
      </c>
    </row>
    <row r="1791" spans="1:22" x14ac:dyDescent="0.3">
      <c r="A1791">
        <v>202122</v>
      </c>
      <c r="B1791" t="s">
        <v>820</v>
      </c>
      <c r="C1791" t="s">
        <v>821</v>
      </c>
      <c r="D1791" t="s">
        <v>822</v>
      </c>
      <c r="E1791" t="s">
        <v>823</v>
      </c>
      <c r="F1791" t="s">
        <v>848</v>
      </c>
      <c r="G1791" t="s">
        <v>849</v>
      </c>
      <c r="H1791" t="s">
        <v>894</v>
      </c>
      <c r="I1791">
        <v>381</v>
      </c>
      <c r="J1791" t="s">
        <v>895</v>
      </c>
      <c r="K1791" t="s">
        <v>828</v>
      </c>
      <c r="L1791" t="s">
        <v>600</v>
      </c>
      <c r="M1791" t="s">
        <v>829</v>
      </c>
      <c r="N1791" t="s">
        <v>829</v>
      </c>
      <c r="O1791" t="s">
        <v>829</v>
      </c>
      <c r="P1791">
        <v>0</v>
      </c>
      <c r="Q1791">
        <v>0</v>
      </c>
      <c r="R1791" t="s">
        <v>829</v>
      </c>
      <c r="S1791">
        <v>0</v>
      </c>
      <c r="T1791">
        <v>0</v>
      </c>
      <c r="U1791">
        <v>0</v>
      </c>
      <c r="V1791">
        <v>0</v>
      </c>
    </row>
    <row r="1792" spans="1:22" x14ac:dyDescent="0.3">
      <c r="A1792">
        <v>202223</v>
      </c>
      <c r="B1792" t="s">
        <v>820</v>
      </c>
      <c r="C1792" t="s">
        <v>821</v>
      </c>
      <c r="D1792" t="s">
        <v>822</v>
      </c>
      <c r="E1792" t="s">
        <v>823</v>
      </c>
      <c r="F1792" t="s">
        <v>848</v>
      </c>
      <c r="G1792" t="s">
        <v>849</v>
      </c>
      <c r="H1792" t="s">
        <v>894</v>
      </c>
      <c r="I1792">
        <v>381</v>
      </c>
      <c r="J1792" t="s">
        <v>895</v>
      </c>
      <c r="K1792" t="s">
        <v>828</v>
      </c>
      <c r="L1792" t="s">
        <v>600</v>
      </c>
      <c r="M1792" t="s">
        <v>829</v>
      </c>
      <c r="N1792" t="s">
        <v>829</v>
      </c>
      <c r="O1792" t="s">
        <v>829</v>
      </c>
      <c r="P1792">
        <v>0</v>
      </c>
      <c r="Q1792">
        <v>0</v>
      </c>
      <c r="R1792" t="s">
        <v>829</v>
      </c>
      <c r="S1792">
        <v>0</v>
      </c>
      <c r="T1792">
        <v>0</v>
      </c>
      <c r="U1792">
        <v>0</v>
      </c>
      <c r="V1792">
        <v>0</v>
      </c>
    </row>
    <row r="1793" spans="1:22" x14ac:dyDescent="0.3">
      <c r="A1793">
        <v>202324</v>
      </c>
      <c r="B1793" t="s">
        <v>820</v>
      </c>
      <c r="C1793" t="s">
        <v>821</v>
      </c>
      <c r="D1793" t="s">
        <v>822</v>
      </c>
      <c r="E1793" t="s">
        <v>823</v>
      </c>
      <c r="F1793" t="s">
        <v>848</v>
      </c>
      <c r="G1793" t="s">
        <v>849</v>
      </c>
      <c r="H1793" t="s">
        <v>894</v>
      </c>
      <c r="I1793">
        <v>381</v>
      </c>
      <c r="J1793" t="s">
        <v>895</v>
      </c>
      <c r="K1793" t="s">
        <v>828</v>
      </c>
      <c r="L1793" t="s">
        <v>600</v>
      </c>
      <c r="M1793" t="s">
        <v>829</v>
      </c>
      <c r="N1793" t="s">
        <v>829</v>
      </c>
      <c r="O1793" t="s">
        <v>829</v>
      </c>
      <c r="P1793">
        <v>0</v>
      </c>
      <c r="Q1793">
        <v>0</v>
      </c>
      <c r="R1793" t="s">
        <v>829</v>
      </c>
      <c r="S1793">
        <v>0</v>
      </c>
      <c r="T1793">
        <v>0</v>
      </c>
      <c r="U1793">
        <v>0</v>
      </c>
      <c r="V1793">
        <v>0</v>
      </c>
    </row>
    <row r="1794" spans="1:22" x14ac:dyDescent="0.3">
      <c r="A1794">
        <v>202122</v>
      </c>
      <c r="B1794" t="s">
        <v>820</v>
      </c>
      <c r="C1794" t="s">
        <v>821</v>
      </c>
      <c r="D1794" t="s">
        <v>822</v>
      </c>
      <c r="E1794" t="s">
        <v>823</v>
      </c>
      <c r="F1794" t="s">
        <v>848</v>
      </c>
      <c r="G1794" t="s">
        <v>849</v>
      </c>
      <c r="H1794" t="s">
        <v>894</v>
      </c>
      <c r="I1794">
        <v>381</v>
      </c>
      <c r="J1794" t="s">
        <v>895</v>
      </c>
      <c r="K1794" t="s">
        <v>828</v>
      </c>
      <c r="L1794" t="s">
        <v>247</v>
      </c>
      <c r="M1794">
        <v>0</v>
      </c>
      <c r="N1794">
        <v>0</v>
      </c>
      <c r="O1794">
        <v>0</v>
      </c>
      <c r="P1794">
        <v>0</v>
      </c>
      <c r="Q1794">
        <v>0</v>
      </c>
      <c r="R1794">
        <v>0</v>
      </c>
      <c r="S1794">
        <v>0</v>
      </c>
      <c r="T1794">
        <v>0</v>
      </c>
      <c r="U1794">
        <v>0</v>
      </c>
      <c r="V1794">
        <v>0</v>
      </c>
    </row>
    <row r="1795" spans="1:22" x14ac:dyDescent="0.3">
      <c r="A1795">
        <v>202223</v>
      </c>
      <c r="B1795" t="s">
        <v>820</v>
      </c>
      <c r="C1795" t="s">
        <v>821</v>
      </c>
      <c r="D1795" t="s">
        <v>822</v>
      </c>
      <c r="E1795" t="s">
        <v>823</v>
      </c>
      <c r="F1795" t="s">
        <v>848</v>
      </c>
      <c r="G1795" t="s">
        <v>849</v>
      </c>
      <c r="H1795" t="s">
        <v>894</v>
      </c>
      <c r="I1795">
        <v>381</v>
      </c>
      <c r="J1795" t="s">
        <v>895</v>
      </c>
      <c r="K1795" t="s">
        <v>828</v>
      </c>
      <c r="L1795" t="s">
        <v>247</v>
      </c>
      <c r="M1795">
        <v>0</v>
      </c>
      <c r="N1795">
        <v>0</v>
      </c>
      <c r="O1795">
        <v>0</v>
      </c>
      <c r="P1795">
        <v>0</v>
      </c>
      <c r="Q1795">
        <v>0</v>
      </c>
      <c r="R1795">
        <v>0</v>
      </c>
      <c r="S1795">
        <v>0</v>
      </c>
      <c r="T1795">
        <v>0</v>
      </c>
      <c r="U1795">
        <v>0</v>
      </c>
      <c r="V1795">
        <v>0</v>
      </c>
    </row>
    <row r="1796" spans="1:22" x14ac:dyDescent="0.3">
      <c r="A1796">
        <v>202324</v>
      </c>
      <c r="B1796" t="s">
        <v>820</v>
      </c>
      <c r="C1796" t="s">
        <v>821</v>
      </c>
      <c r="D1796" t="s">
        <v>822</v>
      </c>
      <c r="E1796" t="s">
        <v>823</v>
      </c>
      <c r="F1796" t="s">
        <v>848</v>
      </c>
      <c r="G1796" t="s">
        <v>849</v>
      </c>
      <c r="H1796" t="s">
        <v>894</v>
      </c>
      <c r="I1796">
        <v>381</v>
      </c>
      <c r="J1796" t="s">
        <v>895</v>
      </c>
      <c r="K1796" t="s">
        <v>828</v>
      </c>
      <c r="L1796" t="s">
        <v>247</v>
      </c>
      <c r="M1796">
        <v>0</v>
      </c>
      <c r="N1796">
        <v>0</v>
      </c>
      <c r="O1796">
        <v>0</v>
      </c>
      <c r="P1796">
        <v>0</v>
      </c>
      <c r="Q1796">
        <v>0</v>
      </c>
      <c r="R1796">
        <v>0</v>
      </c>
      <c r="S1796">
        <v>0</v>
      </c>
      <c r="T1796">
        <v>0</v>
      </c>
      <c r="U1796">
        <v>0</v>
      </c>
      <c r="V1796">
        <v>0</v>
      </c>
    </row>
    <row r="1797" spans="1:22" x14ac:dyDescent="0.3">
      <c r="A1797">
        <v>202122</v>
      </c>
      <c r="B1797" t="s">
        <v>820</v>
      </c>
      <c r="C1797" t="s">
        <v>821</v>
      </c>
      <c r="D1797" t="s">
        <v>822</v>
      </c>
      <c r="E1797" t="s">
        <v>823</v>
      </c>
      <c r="F1797" t="s">
        <v>848</v>
      </c>
      <c r="G1797" t="s">
        <v>849</v>
      </c>
      <c r="H1797" t="s">
        <v>894</v>
      </c>
      <c r="I1797">
        <v>381</v>
      </c>
      <c r="J1797" t="s">
        <v>895</v>
      </c>
      <c r="K1797" t="s">
        <v>828</v>
      </c>
      <c r="L1797" t="s">
        <v>833</v>
      </c>
      <c r="M1797">
        <v>14200511</v>
      </c>
      <c r="N1797">
        <v>55289724</v>
      </c>
      <c r="O1797">
        <v>18438558</v>
      </c>
      <c r="P1797">
        <v>13716819</v>
      </c>
      <c r="Q1797">
        <v>0</v>
      </c>
      <c r="R1797">
        <v>0</v>
      </c>
      <c r="S1797">
        <v>103420996</v>
      </c>
      <c r="T1797">
        <v>0</v>
      </c>
      <c r="U1797">
        <v>103420996</v>
      </c>
      <c r="V1797" t="s">
        <v>834</v>
      </c>
    </row>
    <row r="1798" spans="1:22" x14ac:dyDescent="0.3">
      <c r="A1798">
        <v>202223</v>
      </c>
      <c r="B1798" t="s">
        <v>820</v>
      </c>
      <c r="C1798" t="s">
        <v>821</v>
      </c>
      <c r="D1798" t="s">
        <v>822</v>
      </c>
      <c r="E1798" t="s">
        <v>823</v>
      </c>
      <c r="F1798" t="s">
        <v>848</v>
      </c>
      <c r="G1798" t="s">
        <v>849</v>
      </c>
      <c r="H1798" t="s">
        <v>894</v>
      </c>
      <c r="I1798">
        <v>381</v>
      </c>
      <c r="J1798" t="s">
        <v>895</v>
      </c>
      <c r="K1798" t="s">
        <v>828</v>
      </c>
      <c r="L1798" t="s">
        <v>833</v>
      </c>
      <c r="M1798">
        <v>14410759</v>
      </c>
      <c r="N1798">
        <v>54933804</v>
      </c>
      <c r="O1798">
        <v>19735691</v>
      </c>
      <c r="P1798">
        <v>15457122</v>
      </c>
      <c r="Q1798">
        <v>0</v>
      </c>
      <c r="R1798">
        <v>0</v>
      </c>
      <c r="S1798">
        <v>106211742</v>
      </c>
      <c r="T1798">
        <v>0</v>
      </c>
      <c r="U1798">
        <v>106211742</v>
      </c>
      <c r="V1798" t="s">
        <v>834</v>
      </c>
    </row>
    <row r="1799" spans="1:22" x14ac:dyDescent="0.3">
      <c r="A1799">
        <v>202324</v>
      </c>
      <c r="B1799" t="s">
        <v>820</v>
      </c>
      <c r="C1799" t="s">
        <v>821</v>
      </c>
      <c r="D1799" t="s">
        <v>822</v>
      </c>
      <c r="E1799" t="s">
        <v>823</v>
      </c>
      <c r="F1799" t="s">
        <v>848</v>
      </c>
      <c r="G1799" t="s">
        <v>849</v>
      </c>
      <c r="H1799" t="s">
        <v>894</v>
      </c>
      <c r="I1799">
        <v>381</v>
      </c>
      <c r="J1799" t="s">
        <v>895</v>
      </c>
      <c r="K1799" t="s">
        <v>828</v>
      </c>
      <c r="L1799" t="s">
        <v>833</v>
      </c>
      <c r="M1799">
        <v>15127300</v>
      </c>
      <c r="N1799">
        <v>57067662</v>
      </c>
      <c r="O1799">
        <v>22179481</v>
      </c>
      <c r="P1799">
        <v>23804859</v>
      </c>
      <c r="Q1799">
        <v>0</v>
      </c>
      <c r="R1799">
        <v>0</v>
      </c>
      <c r="S1799">
        <v>119711775</v>
      </c>
      <c r="T1799">
        <v>0</v>
      </c>
      <c r="U1799">
        <v>119711775</v>
      </c>
      <c r="V1799" t="s">
        <v>834</v>
      </c>
    </row>
    <row r="1800" spans="1:22" x14ac:dyDescent="0.3">
      <c r="A1800">
        <v>202122</v>
      </c>
      <c r="B1800" t="s">
        <v>820</v>
      </c>
      <c r="C1800" t="s">
        <v>821</v>
      </c>
      <c r="D1800" t="s">
        <v>822</v>
      </c>
      <c r="E1800" t="s">
        <v>823</v>
      </c>
      <c r="F1800" t="s">
        <v>848</v>
      </c>
      <c r="G1800" t="s">
        <v>849</v>
      </c>
      <c r="H1800" t="s">
        <v>894</v>
      </c>
      <c r="I1800">
        <v>381</v>
      </c>
      <c r="J1800" t="s">
        <v>895</v>
      </c>
      <c r="K1800" t="s">
        <v>835</v>
      </c>
      <c r="L1800" t="s">
        <v>836</v>
      </c>
      <c r="M1800" t="s">
        <v>829</v>
      </c>
      <c r="N1800" t="s">
        <v>829</v>
      </c>
      <c r="O1800" t="s">
        <v>829</v>
      </c>
      <c r="P1800" t="s">
        <v>829</v>
      </c>
      <c r="Q1800" t="s">
        <v>829</v>
      </c>
      <c r="R1800" t="s">
        <v>829</v>
      </c>
      <c r="S1800">
        <v>102732167</v>
      </c>
      <c r="T1800" t="s">
        <v>829</v>
      </c>
      <c r="U1800" t="s">
        <v>829</v>
      </c>
      <c r="V1800" t="s">
        <v>834</v>
      </c>
    </row>
    <row r="1801" spans="1:22" x14ac:dyDescent="0.3">
      <c r="A1801">
        <v>202223</v>
      </c>
      <c r="B1801" t="s">
        <v>820</v>
      </c>
      <c r="C1801" t="s">
        <v>821</v>
      </c>
      <c r="D1801" t="s">
        <v>822</v>
      </c>
      <c r="E1801" t="s">
        <v>823</v>
      </c>
      <c r="F1801" t="s">
        <v>848</v>
      </c>
      <c r="G1801" t="s">
        <v>849</v>
      </c>
      <c r="H1801" t="s">
        <v>894</v>
      </c>
      <c r="I1801">
        <v>381</v>
      </c>
      <c r="J1801" t="s">
        <v>895</v>
      </c>
      <c r="K1801" t="s">
        <v>835</v>
      </c>
      <c r="L1801" t="s">
        <v>836</v>
      </c>
      <c r="M1801" t="s">
        <v>829</v>
      </c>
      <c r="N1801" t="s">
        <v>829</v>
      </c>
      <c r="O1801" t="s">
        <v>829</v>
      </c>
      <c r="P1801" t="s">
        <v>829</v>
      </c>
      <c r="Q1801" t="s">
        <v>829</v>
      </c>
      <c r="R1801" t="s">
        <v>829</v>
      </c>
      <c r="S1801">
        <v>105975632</v>
      </c>
      <c r="T1801" t="s">
        <v>829</v>
      </c>
      <c r="U1801" t="s">
        <v>829</v>
      </c>
      <c r="V1801" t="s">
        <v>834</v>
      </c>
    </row>
    <row r="1802" spans="1:22" x14ac:dyDescent="0.3">
      <c r="A1802">
        <v>202324</v>
      </c>
      <c r="B1802" t="s">
        <v>820</v>
      </c>
      <c r="C1802" t="s">
        <v>821</v>
      </c>
      <c r="D1802" t="s">
        <v>822</v>
      </c>
      <c r="E1802" t="s">
        <v>823</v>
      </c>
      <c r="F1802" t="s">
        <v>848</v>
      </c>
      <c r="G1802" t="s">
        <v>849</v>
      </c>
      <c r="H1802" t="s">
        <v>894</v>
      </c>
      <c r="I1802">
        <v>381</v>
      </c>
      <c r="J1802" t="s">
        <v>895</v>
      </c>
      <c r="K1802" t="s">
        <v>835</v>
      </c>
      <c r="L1802" t="s">
        <v>836</v>
      </c>
      <c r="M1802" t="s">
        <v>829</v>
      </c>
      <c r="N1802" t="s">
        <v>829</v>
      </c>
      <c r="O1802" t="s">
        <v>829</v>
      </c>
      <c r="P1802" t="s">
        <v>829</v>
      </c>
      <c r="Q1802" t="s">
        <v>829</v>
      </c>
      <c r="R1802" t="s">
        <v>829</v>
      </c>
      <c r="S1802">
        <v>110241403</v>
      </c>
      <c r="T1802" t="s">
        <v>829</v>
      </c>
      <c r="U1802" t="s">
        <v>829</v>
      </c>
      <c r="V1802" t="s">
        <v>834</v>
      </c>
    </row>
    <row r="1803" spans="1:22" x14ac:dyDescent="0.3">
      <c r="A1803">
        <v>202122</v>
      </c>
      <c r="B1803" t="s">
        <v>820</v>
      </c>
      <c r="C1803" t="s">
        <v>821</v>
      </c>
      <c r="D1803" t="s">
        <v>822</v>
      </c>
      <c r="E1803" t="s">
        <v>823</v>
      </c>
      <c r="F1803" t="s">
        <v>848</v>
      </c>
      <c r="G1803" t="s">
        <v>849</v>
      </c>
      <c r="H1803" t="s">
        <v>894</v>
      </c>
      <c r="I1803">
        <v>381</v>
      </c>
      <c r="J1803" t="s">
        <v>895</v>
      </c>
      <c r="K1803" t="s">
        <v>835</v>
      </c>
      <c r="L1803" t="s">
        <v>837</v>
      </c>
      <c r="M1803" t="s">
        <v>829</v>
      </c>
      <c r="N1803" t="s">
        <v>829</v>
      </c>
      <c r="O1803" t="s">
        <v>829</v>
      </c>
      <c r="P1803" t="s">
        <v>829</v>
      </c>
      <c r="Q1803" t="s">
        <v>829</v>
      </c>
      <c r="R1803" t="s">
        <v>829</v>
      </c>
      <c r="S1803">
        <v>-384000</v>
      </c>
      <c r="T1803" t="s">
        <v>829</v>
      </c>
      <c r="U1803" t="s">
        <v>829</v>
      </c>
      <c r="V1803" t="s">
        <v>834</v>
      </c>
    </row>
    <row r="1804" spans="1:22" x14ac:dyDescent="0.3">
      <c r="A1804">
        <v>202223</v>
      </c>
      <c r="B1804" t="s">
        <v>820</v>
      </c>
      <c r="C1804" t="s">
        <v>821</v>
      </c>
      <c r="D1804" t="s">
        <v>822</v>
      </c>
      <c r="E1804" t="s">
        <v>823</v>
      </c>
      <c r="F1804" t="s">
        <v>848</v>
      </c>
      <c r="G1804" t="s">
        <v>849</v>
      </c>
      <c r="H1804" t="s">
        <v>894</v>
      </c>
      <c r="I1804">
        <v>381</v>
      </c>
      <c r="J1804" t="s">
        <v>895</v>
      </c>
      <c r="K1804" t="s">
        <v>835</v>
      </c>
      <c r="L1804" t="s">
        <v>837</v>
      </c>
      <c r="M1804" t="s">
        <v>829</v>
      </c>
      <c r="N1804" t="s">
        <v>829</v>
      </c>
      <c r="O1804" t="s">
        <v>829</v>
      </c>
      <c r="P1804" t="s">
        <v>829</v>
      </c>
      <c r="Q1804" t="s">
        <v>829</v>
      </c>
      <c r="R1804" t="s">
        <v>829</v>
      </c>
      <c r="S1804">
        <v>187000</v>
      </c>
      <c r="T1804" t="s">
        <v>829</v>
      </c>
      <c r="U1804" t="s">
        <v>829</v>
      </c>
      <c r="V1804">
        <v>0</v>
      </c>
    </row>
    <row r="1805" spans="1:22" x14ac:dyDescent="0.3">
      <c r="A1805">
        <v>202324</v>
      </c>
      <c r="B1805" t="s">
        <v>820</v>
      </c>
      <c r="C1805" t="s">
        <v>821</v>
      </c>
      <c r="D1805" t="s">
        <v>822</v>
      </c>
      <c r="E1805" t="s">
        <v>823</v>
      </c>
      <c r="F1805" t="s">
        <v>848</v>
      </c>
      <c r="G1805" t="s">
        <v>849</v>
      </c>
      <c r="H1805" t="s">
        <v>894</v>
      </c>
      <c r="I1805">
        <v>381</v>
      </c>
      <c r="J1805" t="s">
        <v>895</v>
      </c>
      <c r="K1805" t="s">
        <v>835</v>
      </c>
      <c r="L1805" t="s">
        <v>837</v>
      </c>
      <c r="M1805" t="s">
        <v>829</v>
      </c>
      <c r="N1805" t="s">
        <v>829</v>
      </c>
      <c r="O1805" t="s">
        <v>829</v>
      </c>
      <c r="P1805" t="s">
        <v>829</v>
      </c>
      <c r="Q1805" t="s">
        <v>829</v>
      </c>
      <c r="R1805" t="s">
        <v>829</v>
      </c>
      <c r="S1805">
        <v>0</v>
      </c>
      <c r="T1805" t="s">
        <v>829</v>
      </c>
      <c r="U1805" t="s">
        <v>829</v>
      </c>
      <c r="V1805">
        <v>0</v>
      </c>
    </row>
    <row r="1806" spans="1:22" x14ac:dyDescent="0.3">
      <c r="A1806">
        <v>202122</v>
      </c>
      <c r="B1806" t="s">
        <v>820</v>
      </c>
      <c r="C1806" t="s">
        <v>821</v>
      </c>
      <c r="D1806" t="s">
        <v>822</v>
      </c>
      <c r="E1806" t="s">
        <v>823</v>
      </c>
      <c r="F1806" t="s">
        <v>848</v>
      </c>
      <c r="G1806" t="s">
        <v>849</v>
      </c>
      <c r="H1806" t="s">
        <v>894</v>
      </c>
      <c r="I1806">
        <v>381</v>
      </c>
      <c r="J1806" t="s">
        <v>895</v>
      </c>
      <c r="K1806" t="s">
        <v>835</v>
      </c>
      <c r="L1806" t="s">
        <v>838</v>
      </c>
      <c r="M1806" t="s">
        <v>829</v>
      </c>
      <c r="N1806" t="s">
        <v>829</v>
      </c>
      <c r="O1806" t="s">
        <v>829</v>
      </c>
      <c r="P1806" t="s">
        <v>829</v>
      </c>
      <c r="Q1806" t="s">
        <v>829</v>
      </c>
      <c r="R1806" t="s">
        <v>829</v>
      </c>
      <c r="S1806">
        <v>4440000</v>
      </c>
      <c r="T1806" t="s">
        <v>829</v>
      </c>
      <c r="U1806" t="s">
        <v>829</v>
      </c>
      <c r="V1806" t="s">
        <v>834</v>
      </c>
    </row>
    <row r="1807" spans="1:22" x14ac:dyDescent="0.3">
      <c r="A1807">
        <v>202223</v>
      </c>
      <c r="B1807" t="s">
        <v>820</v>
      </c>
      <c r="C1807" t="s">
        <v>821</v>
      </c>
      <c r="D1807" t="s">
        <v>822</v>
      </c>
      <c r="E1807" t="s">
        <v>823</v>
      </c>
      <c r="F1807" t="s">
        <v>848</v>
      </c>
      <c r="G1807" t="s">
        <v>849</v>
      </c>
      <c r="H1807" t="s">
        <v>894</v>
      </c>
      <c r="I1807">
        <v>381</v>
      </c>
      <c r="J1807" t="s">
        <v>895</v>
      </c>
      <c r="K1807" t="s">
        <v>835</v>
      </c>
      <c r="L1807" t="s">
        <v>838</v>
      </c>
      <c r="M1807" t="s">
        <v>829</v>
      </c>
      <c r="N1807" t="s">
        <v>829</v>
      </c>
      <c r="O1807" t="s">
        <v>829</v>
      </c>
      <c r="P1807" t="s">
        <v>829</v>
      </c>
      <c r="Q1807" t="s">
        <v>829</v>
      </c>
      <c r="R1807" t="s">
        <v>829</v>
      </c>
      <c r="S1807">
        <v>3375245</v>
      </c>
      <c r="T1807" t="s">
        <v>829</v>
      </c>
      <c r="U1807" t="s">
        <v>829</v>
      </c>
      <c r="V1807" t="s">
        <v>834</v>
      </c>
    </row>
    <row r="1808" spans="1:22" x14ac:dyDescent="0.3">
      <c r="A1808">
        <v>202324</v>
      </c>
      <c r="B1808" t="s">
        <v>820</v>
      </c>
      <c r="C1808" t="s">
        <v>821</v>
      </c>
      <c r="D1808" t="s">
        <v>822</v>
      </c>
      <c r="E1808" t="s">
        <v>823</v>
      </c>
      <c r="F1808" t="s">
        <v>848</v>
      </c>
      <c r="G1808" t="s">
        <v>849</v>
      </c>
      <c r="H1808" t="s">
        <v>894</v>
      </c>
      <c r="I1808">
        <v>381</v>
      </c>
      <c r="J1808" t="s">
        <v>895</v>
      </c>
      <c r="K1808" t="s">
        <v>835</v>
      </c>
      <c r="L1808" t="s">
        <v>838</v>
      </c>
      <c r="M1808" t="s">
        <v>829</v>
      </c>
      <c r="N1808" t="s">
        <v>829</v>
      </c>
      <c r="O1808" t="s">
        <v>829</v>
      </c>
      <c r="P1808" t="s">
        <v>829</v>
      </c>
      <c r="Q1808" t="s">
        <v>829</v>
      </c>
      <c r="R1808" t="s">
        <v>829</v>
      </c>
      <c r="S1808">
        <v>3335202</v>
      </c>
      <c r="T1808" t="s">
        <v>829</v>
      </c>
      <c r="U1808" t="s">
        <v>829</v>
      </c>
      <c r="V1808" t="s">
        <v>834</v>
      </c>
    </row>
    <row r="1809" spans="1:22" x14ac:dyDescent="0.3">
      <c r="A1809">
        <v>202122</v>
      </c>
      <c r="B1809" t="s">
        <v>820</v>
      </c>
      <c r="C1809" t="s">
        <v>821</v>
      </c>
      <c r="D1809" t="s">
        <v>822</v>
      </c>
      <c r="E1809" t="s">
        <v>823</v>
      </c>
      <c r="F1809" t="s">
        <v>848</v>
      </c>
      <c r="G1809" t="s">
        <v>849</v>
      </c>
      <c r="H1809" t="s">
        <v>894</v>
      </c>
      <c r="I1809">
        <v>381</v>
      </c>
      <c r="J1809" t="s">
        <v>895</v>
      </c>
      <c r="K1809" t="s">
        <v>835</v>
      </c>
      <c r="L1809" t="s">
        <v>839</v>
      </c>
      <c r="M1809" t="s">
        <v>829</v>
      </c>
      <c r="N1809" t="s">
        <v>829</v>
      </c>
      <c r="O1809" t="s">
        <v>829</v>
      </c>
      <c r="P1809" t="s">
        <v>829</v>
      </c>
      <c r="Q1809" t="s">
        <v>829</v>
      </c>
      <c r="R1809" t="s">
        <v>829</v>
      </c>
      <c r="S1809">
        <v>-3374000</v>
      </c>
      <c r="T1809" t="s">
        <v>829</v>
      </c>
      <c r="U1809" t="s">
        <v>829</v>
      </c>
      <c r="V1809" t="s">
        <v>834</v>
      </c>
    </row>
    <row r="1810" spans="1:22" x14ac:dyDescent="0.3">
      <c r="A1810">
        <v>202223</v>
      </c>
      <c r="B1810" t="s">
        <v>820</v>
      </c>
      <c r="C1810" t="s">
        <v>821</v>
      </c>
      <c r="D1810" t="s">
        <v>822</v>
      </c>
      <c r="E1810" t="s">
        <v>823</v>
      </c>
      <c r="F1810" t="s">
        <v>848</v>
      </c>
      <c r="G1810" t="s">
        <v>849</v>
      </c>
      <c r="H1810" t="s">
        <v>894</v>
      </c>
      <c r="I1810">
        <v>381</v>
      </c>
      <c r="J1810" t="s">
        <v>895</v>
      </c>
      <c r="K1810" t="s">
        <v>835</v>
      </c>
      <c r="L1810" t="s">
        <v>839</v>
      </c>
      <c r="M1810" t="s">
        <v>829</v>
      </c>
      <c r="N1810" t="s">
        <v>829</v>
      </c>
      <c r="O1810" t="s">
        <v>829</v>
      </c>
      <c r="P1810" t="s">
        <v>829</v>
      </c>
      <c r="Q1810" t="s">
        <v>829</v>
      </c>
      <c r="R1810" t="s">
        <v>829</v>
      </c>
      <c r="S1810">
        <v>-3335202</v>
      </c>
      <c r="T1810" t="s">
        <v>829</v>
      </c>
      <c r="U1810" t="s">
        <v>829</v>
      </c>
      <c r="V1810" t="s">
        <v>834</v>
      </c>
    </row>
    <row r="1811" spans="1:22" x14ac:dyDescent="0.3">
      <c r="A1811">
        <v>202324</v>
      </c>
      <c r="B1811" t="s">
        <v>820</v>
      </c>
      <c r="C1811" t="s">
        <v>821</v>
      </c>
      <c r="D1811" t="s">
        <v>822</v>
      </c>
      <c r="E1811" t="s">
        <v>823</v>
      </c>
      <c r="F1811" t="s">
        <v>848</v>
      </c>
      <c r="G1811" t="s">
        <v>849</v>
      </c>
      <c r="H1811" t="s">
        <v>894</v>
      </c>
      <c r="I1811">
        <v>381</v>
      </c>
      <c r="J1811" t="s">
        <v>895</v>
      </c>
      <c r="K1811" t="s">
        <v>835</v>
      </c>
      <c r="L1811" t="s">
        <v>839</v>
      </c>
      <c r="M1811" t="s">
        <v>829</v>
      </c>
      <c r="N1811" t="s">
        <v>829</v>
      </c>
      <c r="O1811" t="s">
        <v>829</v>
      </c>
      <c r="P1811" t="s">
        <v>829</v>
      </c>
      <c r="Q1811" t="s">
        <v>829</v>
      </c>
      <c r="R1811" t="s">
        <v>829</v>
      </c>
      <c r="S1811">
        <v>6123305</v>
      </c>
      <c r="T1811" t="s">
        <v>829</v>
      </c>
      <c r="U1811" t="s">
        <v>829</v>
      </c>
      <c r="V1811" t="s">
        <v>834</v>
      </c>
    </row>
    <row r="1812" spans="1:22" x14ac:dyDescent="0.3">
      <c r="A1812">
        <v>202122</v>
      </c>
      <c r="B1812" t="s">
        <v>820</v>
      </c>
      <c r="C1812" t="s">
        <v>821</v>
      </c>
      <c r="D1812" t="s">
        <v>822</v>
      </c>
      <c r="E1812" t="s">
        <v>823</v>
      </c>
      <c r="F1812" t="s">
        <v>848</v>
      </c>
      <c r="G1812" t="s">
        <v>849</v>
      </c>
      <c r="H1812" t="s">
        <v>894</v>
      </c>
      <c r="I1812">
        <v>381</v>
      </c>
      <c r="J1812" t="s">
        <v>895</v>
      </c>
      <c r="K1812" t="s">
        <v>835</v>
      </c>
      <c r="L1812" t="s">
        <v>840</v>
      </c>
      <c r="M1812" t="s">
        <v>829</v>
      </c>
      <c r="N1812" t="s">
        <v>829</v>
      </c>
      <c r="O1812" t="s">
        <v>829</v>
      </c>
      <c r="P1812" t="s">
        <v>829</v>
      </c>
      <c r="Q1812" t="s">
        <v>829</v>
      </c>
      <c r="R1812" t="s">
        <v>829</v>
      </c>
      <c r="S1812">
        <v>0</v>
      </c>
      <c r="T1812" t="s">
        <v>829</v>
      </c>
      <c r="U1812" t="s">
        <v>829</v>
      </c>
      <c r="V1812" t="s">
        <v>834</v>
      </c>
    </row>
    <row r="1813" spans="1:22" x14ac:dyDescent="0.3">
      <c r="A1813">
        <v>202223</v>
      </c>
      <c r="B1813" t="s">
        <v>820</v>
      </c>
      <c r="C1813" t="s">
        <v>821</v>
      </c>
      <c r="D1813" t="s">
        <v>822</v>
      </c>
      <c r="E1813" t="s">
        <v>823</v>
      </c>
      <c r="F1813" t="s">
        <v>848</v>
      </c>
      <c r="G1813" t="s">
        <v>849</v>
      </c>
      <c r="H1813" t="s">
        <v>894</v>
      </c>
      <c r="I1813">
        <v>381</v>
      </c>
      <c r="J1813" t="s">
        <v>895</v>
      </c>
      <c r="K1813" t="s">
        <v>835</v>
      </c>
      <c r="L1813" t="s">
        <v>840</v>
      </c>
      <c r="M1813" t="s">
        <v>829</v>
      </c>
      <c r="N1813" t="s">
        <v>829</v>
      </c>
      <c r="O1813" t="s">
        <v>829</v>
      </c>
      <c r="P1813" t="s">
        <v>829</v>
      </c>
      <c r="Q1813" t="s">
        <v>829</v>
      </c>
      <c r="R1813" t="s">
        <v>829</v>
      </c>
      <c r="S1813">
        <v>0</v>
      </c>
      <c r="T1813" t="s">
        <v>829</v>
      </c>
      <c r="U1813" t="s">
        <v>829</v>
      </c>
      <c r="V1813" t="s">
        <v>834</v>
      </c>
    </row>
    <row r="1814" spans="1:22" x14ac:dyDescent="0.3">
      <c r="A1814">
        <v>202324</v>
      </c>
      <c r="B1814" t="s">
        <v>820</v>
      </c>
      <c r="C1814" t="s">
        <v>821</v>
      </c>
      <c r="D1814" t="s">
        <v>822</v>
      </c>
      <c r="E1814" t="s">
        <v>823</v>
      </c>
      <c r="F1814" t="s">
        <v>848</v>
      </c>
      <c r="G1814" t="s">
        <v>849</v>
      </c>
      <c r="H1814" t="s">
        <v>894</v>
      </c>
      <c r="I1814">
        <v>381</v>
      </c>
      <c r="J1814" t="s">
        <v>895</v>
      </c>
      <c r="K1814" t="s">
        <v>835</v>
      </c>
      <c r="L1814" t="s">
        <v>840</v>
      </c>
      <c r="M1814" t="s">
        <v>829</v>
      </c>
      <c r="N1814" t="s">
        <v>829</v>
      </c>
      <c r="O1814" t="s">
        <v>829</v>
      </c>
      <c r="P1814" t="s">
        <v>829</v>
      </c>
      <c r="Q1814" t="s">
        <v>829</v>
      </c>
      <c r="R1814" t="s">
        <v>829</v>
      </c>
      <c r="S1814">
        <v>0</v>
      </c>
      <c r="T1814" t="s">
        <v>829</v>
      </c>
      <c r="U1814" t="s">
        <v>829</v>
      </c>
      <c r="V1814" t="s">
        <v>834</v>
      </c>
    </row>
    <row r="1815" spans="1:22" x14ac:dyDescent="0.3">
      <c r="A1815">
        <v>202122</v>
      </c>
      <c r="B1815" t="s">
        <v>820</v>
      </c>
      <c r="C1815" t="s">
        <v>821</v>
      </c>
      <c r="D1815" t="s">
        <v>822</v>
      </c>
      <c r="E1815" t="s">
        <v>823</v>
      </c>
      <c r="F1815" t="s">
        <v>848</v>
      </c>
      <c r="G1815" t="s">
        <v>849</v>
      </c>
      <c r="H1815" t="s">
        <v>894</v>
      </c>
      <c r="I1815">
        <v>381</v>
      </c>
      <c r="J1815" t="s">
        <v>895</v>
      </c>
      <c r="K1815" t="s">
        <v>835</v>
      </c>
      <c r="L1815" t="s">
        <v>841</v>
      </c>
      <c r="M1815" t="s">
        <v>829</v>
      </c>
      <c r="N1815" t="s">
        <v>829</v>
      </c>
      <c r="O1815" t="s">
        <v>829</v>
      </c>
      <c r="P1815" t="s">
        <v>829</v>
      </c>
      <c r="Q1815" t="s">
        <v>829</v>
      </c>
      <c r="R1815" t="s">
        <v>829</v>
      </c>
      <c r="S1815">
        <v>103420996</v>
      </c>
      <c r="T1815" t="s">
        <v>829</v>
      </c>
      <c r="U1815" t="s">
        <v>829</v>
      </c>
      <c r="V1815" t="s">
        <v>834</v>
      </c>
    </row>
    <row r="1816" spans="1:22" x14ac:dyDescent="0.3">
      <c r="A1816">
        <v>202223</v>
      </c>
      <c r="B1816" t="s">
        <v>820</v>
      </c>
      <c r="C1816" t="s">
        <v>821</v>
      </c>
      <c r="D1816" t="s">
        <v>822</v>
      </c>
      <c r="E1816" t="s">
        <v>823</v>
      </c>
      <c r="F1816" t="s">
        <v>848</v>
      </c>
      <c r="G1816" t="s">
        <v>849</v>
      </c>
      <c r="H1816" t="s">
        <v>894</v>
      </c>
      <c r="I1816">
        <v>381</v>
      </c>
      <c r="J1816" t="s">
        <v>895</v>
      </c>
      <c r="K1816" t="s">
        <v>835</v>
      </c>
      <c r="L1816" t="s">
        <v>841</v>
      </c>
      <c r="M1816" t="s">
        <v>829</v>
      </c>
      <c r="N1816" t="s">
        <v>829</v>
      </c>
      <c r="O1816" t="s">
        <v>829</v>
      </c>
      <c r="P1816" t="s">
        <v>829</v>
      </c>
      <c r="Q1816" t="s">
        <v>829</v>
      </c>
      <c r="R1816" t="s">
        <v>829</v>
      </c>
      <c r="S1816">
        <v>106211742</v>
      </c>
      <c r="T1816" t="s">
        <v>829</v>
      </c>
      <c r="U1816" t="s">
        <v>829</v>
      </c>
      <c r="V1816" t="s">
        <v>834</v>
      </c>
    </row>
    <row r="1817" spans="1:22" x14ac:dyDescent="0.3">
      <c r="A1817">
        <v>202324</v>
      </c>
      <c r="B1817" t="s">
        <v>820</v>
      </c>
      <c r="C1817" t="s">
        <v>821</v>
      </c>
      <c r="D1817" t="s">
        <v>822</v>
      </c>
      <c r="E1817" t="s">
        <v>823</v>
      </c>
      <c r="F1817" t="s">
        <v>848</v>
      </c>
      <c r="G1817" t="s">
        <v>849</v>
      </c>
      <c r="H1817" t="s">
        <v>894</v>
      </c>
      <c r="I1817">
        <v>381</v>
      </c>
      <c r="J1817" t="s">
        <v>895</v>
      </c>
      <c r="K1817" t="s">
        <v>835</v>
      </c>
      <c r="L1817" t="s">
        <v>841</v>
      </c>
      <c r="M1817" t="s">
        <v>829</v>
      </c>
      <c r="N1817" t="s">
        <v>829</v>
      </c>
      <c r="O1817" t="s">
        <v>829</v>
      </c>
      <c r="P1817" t="s">
        <v>829</v>
      </c>
      <c r="Q1817" t="s">
        <v>829</v>
      </c>
      <c r="R1817" t="s">
        <v>829</v>
      </c>
      <c r="S1817">
        <v>119711775</v>
      </c>
      <c r="T1817" t="s">
        <v>829</v>
      </c>
      <c r="U1817" t="s">
        <v>829</v>
      </c>
      <c r="V1817" t="s">
        <v>834</v>
      </c>
    </row>
    <row r="1818" spans="1:22" x14ac:dyDescent="0.3">
      <c r="A1818">
        <v>202122</v>
      </c>
      <c r="B1818" t="s">
        <v>820</v>
      </c>
      <c r="C1818" t="s">
        <v>821</v>
      </c>
      <c r="D1818" t="s">
        <v>822</v>
      </c>
      <c r="E1818" t="s">
        <v>823</v>
      </c>
      <c r="F1818" t="s">
        <v>848</v>
      </c>
      <c r="G1818" t="s">
        <v>849</v>
      </c>
      <c r="H1818" t="s">
        <v>894</v>
      </c>
      <c r="I1818">
        <v>381</v>
      </c>
      <c r="J1818" t="s">
        <v>895</v>
      </c>
      <c r="K1818" t="s">
        <v>842</v>
      </c>
      <c r="L1818" t="s">
        <v>238</v>
      </c>
      <c r="M1818" t="s">
        <v>829</v>
      </c>
      <c r="N1818" t="s">
        <v>829</v>
      </c>
      <c r="O1818" t="s">
        <v>829</v>
      </c>
      <c r="P1818" t="s">
        <v>829</v>
      </c>
      <c r="Q1818" t="s">
        <v>829</v>
      </c>
      <c r="R1818" t="s">
        <v>829</v>
      </c>
      <c r="S1818">
        <v>254893</v>
      </c>
      <c r="T1818">
        <v>0</v>
      </c>
      <c r="U1818">
        <v>254893</v>
      </c>
      <c r="V1818">
        <v>7</v>
      </c>
    </row>
    <row r="1819" spans="1:22" x14ac:dyDescent="0.3">
      <c r="A1819">
        <v>202223</v>
      </c>
      <c r="B1819" t="s">
        <v>820</v>
      </c>
      <c r="C1819" t="s">
        <v>821</v>
      </c>
      <c r="D1819" t="s">
        <v>822</v>
      </c>
      <c r="E1819" t="s">
        <v>823</v>
      </c>
      <c r="F1819" t="s">
        <v>848</v>
      </c>
      <c r="G1819" t="s">
        <v>849</v>
      </c>
      <c r="H1819" t="s">
        <v>894</v>
      </c>
      <c r="I1819">
        <v>381</v>
      </c>
      <c r="J1819" t="s">
        <v>895</v>
      </c>
      <c r="K1819" t="s">
        <v>842</v>
      </c>
      <c r="L1819" t="s">
        <v>238</v>
      </c>
      <c r="M1819" t="s">
        <v>829</v>
      </c>
      <c r="N1819" t="s">
        <v>829</v>
      </c>
      <c r="O1819" t="s">
        <v>829</v>
      </c>
      <c r="P1819" t="s">
        <v>829</v>
      </c>
      <c r="Q1819" t="s">
        <v>829</v>
      </c>
      <c r="R1819" t="s">
        <v>829</v>
      </c>
      <c r="S1819">
        <v>443249</v>
      </c>
      <c r="T1819">
        <v>0</v>
      </c>
      <c r="U1819">
        <v>443249</v>
      </c>
      <c r="V1819">
        <v>11</v>
      </c>
    </row>
    <row r="1820" spans="1:22" x14ac:dyDescent="0.3">
      <c r="A1820">
        <v>202324</v>
      </c>
      <c r="B1820" t="s">
        <v>820</v>
      </c>
      <c r="C1820" t="s">
        <v>821</v>
      </c>
      <c r="D1820" t="s">
        <v>822</v>
      </c>
      <c r="E1820" t="s">
        <v>823</v>
      </c>
      <c r="F1820" t="s">
        <v>848</v>
      </c>
      <c r="G1820" t="s">
        <v>849</v>
      </c>
      <c r="H1820" t="s">
        <v>894</v>
      </c>
      <c r="I1820">
        <v>381</v>
      </c>
      <c r="J1820" t="s">
        <v>895</v>
      </c>
      <c r="K1820" t="s">
        <v>842</v>
      </c>
      <c r="L1820" t="s">
        <v>238</v>
      </c>
      <c r="M1820" t="s">
        <v>829</v>
      </c>
      <c r="N1820" t="s">
        <v>829</v>
      </c>
      <c r="O1820" t="s">
        <v>829</v>
      </c>
      <c r="P1820" t="s">
        <v>829</v>
      </c>
      <c r="Q1820" t="s">
        <v>829</v>
      </c>
      <c r="R1820" t="s">
        <v>829</v>
      </c>
      <c r="S1820">
        <v>200950</v>
      </c>
      <c r="T1820">
        <v>0</v>
      </c>
      <c r="U1820">
        <v>200950</v>
      </c>
      <c r="V1820">
        <v>5</v>
      </c>
    </row>
    <row r="1821" spans="1:22" x14ac:dyDescent="0.3">
      <c r="A1821">
        <v>202122</v>
      </c>
      <c r="B1821" t="s">
        <v>820</v>
      </c>
      <c r="C1821" t="s">
        <v>821</v>
      </c>
      <c r="D1821" t="s">
        <v>822</v>
      </c>
      <c r="E1821" t="s">
        <v>823</v>
      </c>
      <c r="F1821" t="s">
        <v>848</v>
      </c>
      <c r="G1821" t="s">
        <v>849</v>
      </c>
      <c r="H1821" t="s">
        <v>894</v>
      </c>
      <c r="I1821">
        <v>381</v>
      </c>
      <c r="J1821" t="s">
        <v>895</v>
      </c>
      <c r="K1821" t="s">
        <v>842</v>
      </c>
      <c r="L1821" t="s">
        <v>240</v>
      </c>
      <c r="M1821" t="s">
        <v>829</v>
      </c>
      <c r="N1821" t="s">
        <v>829</v>
      </c>
      <c r="O1821" t="s">
        <v>829</v>
      </c>
      <c r="P1821" t="s">
        <v>829</v>
      </c>
      <c r="Q1821" t="s">
        <v>829</v>
      </c>
      <c r="R1821" t="s">
        <v>829</v>
      </c>
      <c r="S1821">
        <v>299782</v>
      </c>
      <c r="T1821">
        <v>0</v>
      </c>
      <c r="U1821">
        <v>299782</v>
      </c>
      <c r="V1821">
        <v>8</v>
      </c>
    </row>
    <row r="1822" spans="1:22" x14ac:dyDescent="0.3">
      <c r="A1822">
        <v>202223</v>
      </c>
      <c r="B1822" t="s">
        <v>820</v>
      </c>
      <c r="C1822" t="s">
        <v>821</v>
      </c>
      <c r="D1822" t="s">
        <v>822</v>
      </c>
      <c r="E1822" t="s">
        <v>823</v>
      </c>
      <c r="F1822" t="s">
        <v>848</v>
      </c>
      <c r="G1822" t="s">
        <v>849</v>
      </c>
      <c r="H1822" t="s">
        <v>894</v>
      </c>
      <c r="I1822">
        <v>381</v>
      </c>
      <c r="J1822" t="s">
        <v>895</v>
      </c>
      <c r="K1822" t="s">
        <v>842</v>
      </c>
      <c r="L1822" t="s">
        <v>240</v>
      </c>
      <c r="M1822" t="s">
        <v>829</v>
      </c>
      <c r="N1822" t="s">
        <v>829</v>
      </c>
      <c r="O1822" t="s">
        <v>829</v>
      </c>
      <c r="P1822" t="s">
        <v>829</v>
      </c>
      <c r="Q1822" t="s">
        <v>829</v>
      </c>
      <c r="R1822" t="s">
        <v>829</v>
      </c>
      <c r="S1822">
        <v>109260</v>
      </c>
      <c r="T1822">
        <v>0</v>
      </c>
      <c r="U1822">
        <v>109260</v>
      </c>
      <c r="V1822">
        <v>3</v>
      </c>
    </row>
    <row r="1823" spans="1:22" x14ac:dyDescent="0.3">
      <c r="A1823">
        <v>202324</v>
      </c>
      <c r="B1823" t="s">
        <v>820</v>
      </c>
      <c r="C1823" t="s">
        <v>821</v>
      </c>
      <c r="D1823" t="s">
        <v>822</v>
      </c>
      <c r="E1823" t="s">
        <v>823</v>
      </c>
      <c r="F1823" t="s">
        <v>848</v>
      </c>
      <c r="G1823" t="s">
        <v>849</v>
      </c>
      <c r="H1823" t="s">
        <v>894</v>
      </c>
      <c r="I1823">
        <v>381</v>
      </c>
      <c r="J1823" t="s">
        <v>895</v>
      </c>
      <c r="K1823" t="s">
        <v>842</v>
      </c>
      <c r="L1823" t="s">
        <v>240</v>
      </c>
      <c r="M1823" t="s">
        <v>829</v>
      </c>
      <c r="N1823" t="s">
        <v>829</v>
      </c>
      <c r="O1823" t="s">
        <v>829</v>
      </c>
      <c r="P1823" t="s">
        <v>829</v>
      </c>
      <c r="Q1823" t="s">
        <v>829</v>
      </c>
      <c r="R1823" t="s">
        <v>829</v>
      </c>
      <c r="S1823">
        <v>454908</v>
      </c>
      <c r="T1823">
        <v>0</v>
      </c>
      <c r="U1823">
        <v>454908</v>
      </c>
      <c r="V1823">
        <v>12</v>
      </c>
    </row>
    <row r="1824" spans="1:22" x14ac:dyDescent="0.3">
      <c r="A1824">
        <v>202122</v>
      </c>
      <c r="B1824" t="s">
        <v>820</v>
      </c>
      <c r="C1824" t="s">
        <v>821</v>
      </c>
      <c r="D1824" t="s">
        <v>822</v>
      </c>
      <c r="E1824" t="s">
        <v>823</v>
      </c>
      <c r="F1824" t="s">
        <v>848</v>
      </c>
      <c r="G1824" t="s">
        <v>849</v>
      </c>
      <c r="H1824" t="s">
        <v>894</v>
      </c>
      <c r="I1824">
        <v>381</v>
      </c>
      <c r="J1824" t="s">
        <v>895</v>
      </c>
      <c r="K1824" t="s">
        <v>842</v>
      </c>
      <c r="L1824" t="s">
        <v>843</v>
      </c>
      <c r="M1824" t="s">
        <v>829</v>
      </c>
      <c r="N1824" t="s">
        <v>829</v>
      </c>
      <c r="O1824" t="s">
        <v>829</v>
      </c>
      <c r="P1824" t="s">
        <v>829</v>
      </c>
      <c r="Q1824" t="s">
        <v>829</v>
      </c>
      <c r="R1824" t="s">
        <v>829</v>
      </c>
      <c r="S1824">
        <v>40000</v>
      </c>
      <c r="T1824">
        <v>0</v>
      </c>
      <c r="U1824">
        <v>40000</v>
      </c>
      <c r="V1824">
        <v>1</v>
      </c>
    </row>
    <row r="1825" spans="1:22" x14ac:dyDescent="0.3">
      <c r="A1825">
        <v>202223</v>
      </c>
      <c r="B1825" t="s">
        <v>820</v>
      </c>
      <c r="C1825" t="s">
        <v>821</v>
      </c>
      <c r="D1825" t="s">
        <v>822</v>
      </c>
      <c r="E1825" t="s">
        <v>823</v>
      </c>
      <c r="F1825" t="s">
        <v>848</v>
      </c>
      <c r="G1825" t="s">
        <v>849</v>
      </c>
      <c r="H1825" t="s">
        <v>894</v>
      </c>
      <c r="I1825">
        <v>381</v>
      </c>
      <c r="J1825" t="s">
        <v>895</v>
      </c>
      <c r="K1825" t="s">
        <v>842</v>
      </c>
      <c r="L1825" t="s">
        <v>843</v>
      </c>
      <c r="M1825" t="s">
        <v>829</v>
      </c>
      <c r="N1825" t="s">
        <v>829</v>
      </c>
      <c r="O1825" t="s">
        <v>829</v>
      </c>
      <c r="P1825" t="s">
        <v>829</v>
      </c>
      <c r="Q1825" t="s">
        <v>829</v>
      </c>
      <c r="R1825" t="s">
        <v>829</v>
      </c>
      <c r="S1825">
        <v>53890</v>
      </c>
      <c r="T1825">
        <v>0</v>
      </c>
      <c r="U1825">
        <v>53890</v>
      </c>
      <c r="V1825">
        <v>1</v>
      </c>
    </row>
    <row r="1826" spans="1:22" x14ac:dyDescent="0.3">
      <c r="A1826">
        <v>202324</v>
      </c>
      <c r="B1826" t="s">
        <v>820</v>
      </c>
      <c r="C1826" t="s">
        <v>821</v>
      </c>
      <c r="D1826" t="s">
        <v>822</v>
      </c>
      <c r="E1826" t="s">
        <v>823</v>
      </c>
      <c r="F1826" t="s">
        <v>848</v>
      </c>
      <c r="G1826" t="s">
        <v>849</v>
      </c>
      <c r="H1826" t="s">
        <v>894</v>
      </c>
      <c r="I1826">
        <v>381</v>
      </c>
      <c r="J1826" t="s">
        <v>895</v>
      </c>
      <c r="K1826" t="s">
        <v>842</v>
      </c>
      <c r="L1826" t="s">
        <v>843</v>
      </c>
      <c r="M1826" t="s">
        <v>829</v>
      </c>
      <c r="N1826" t="s">
        <v>829</v>
      </c>
      <c r="O1826" t="s">
        <v>829</v>
      </c>
      <c r="P1826" t="s">
        <v>829</v>
      </c>
      <c r="Q1826" t="s">
        <v>829</v>
      </c>
      <c r="R1826" t="s">
        <v>829</v>
      </c>
      <c r="S1826">
        <v>53890</v>
      </c>
      <c r="T1826">
        <v>0</v>
      </c>
      <c r="U1826">
        <v>53890</v>
      </c>
      <c r="V1826">
        <v>1</v>
      </c>
    </row>
    <row r="1827" spans="1:22" x14ac:dyDescent="0.3">
      <c r="A1827">
        <v>202122</v>
      </c>
      <c r="B1827" t="s">
        <v>820</v>
      </c>
      <c r="C1827" t="s">
        <v>821</v>
      </c>
      <c r="D1827" t="s">
        <v>822</v>
      </c>
      <c r="E1827" t="s">
        <v>823</v>
      </c>
      <c r="F1827" t="s">
        <v>848</v>
      </c>
      <c r="G1827" t="s">
        <v>849</v>
      </c>
      <c r="H1827" t="s">
        <v>894</v>
      </c>
      <c r="I1827">
        <v>381</v>
      </c>
      <c r="J1827" t="s">
        <v>895</v>
      </c>
      <c r="K1827" t="s">
        <v>842</v>
      </c>
      <c r="L1827" t="s">
        <v>249</v>
      </c>
      <c r="M1827">
        <v>0</v>
      </c>
      <c r="N1827">
        <v>0</v>
      </c>
      <c r="O1827">
        <v>0</v>
      </c>
      <c r="P1827">
        <v>3941966</v>
      </c>
      <c r="Q1827">
        <v>0</v>
      </c>
      <c r="R1827" t="s">
        <v>829</v>
      </c>
      <c r="S1827">
        <v>3941966</v>
      </c>
      <c r="T1827">
        <v>0</v>
      </c>
      <c r="U1827">
        <v>3941966</v>
      </c>
      <c r="V1827">
        <v>102</v>
      </c>
    </row>
    <row r="1828" spans="1:22" x14ac:dyDescent="0.3">
      <c r="A1828">
        <v>202223</v>
      </c>
      <c r="B1828" t="s">
        <v>820</v>
      </c>
      <c r="C1828" t="s">
        <v>821</v>
      </c>
      <c r="D1828" t="s">
        <v>822</v>
      </c>
      <c r="E1828" t="s">
        <v>823</v>
      </c>
      <c r="F1828" t="s">
        <v>848</v>
      </c>
      <c r="G1828" t="s">
        <v>849</v>
      </c>
      <c r="H1828" t="s">
        <v>894</v>
      </c>
      <c r="I1828">
        <v>381</v>
      </c>
      <c r="J1828" t="s">
        <v>895</v>
      </c>
      <c r="K1828" t="s">
        <v>842</v>
      </c>
      <c r="L1828" t="s">
        <v>249</v>
      </c>
      <c r="M1828">
        <v>0</v>
      </c>
      <c r="N1828">
        <v>0</v>
      </c>
      <c r="O1828">
        <v>0</v>
      </c>
      <c r="P1828">
        <v>4247830</v>
      </c>
      <c r="Q1828">
        <v>0</v>
      </c>
      <c r="R1828" t="s">
        <v>829</v>
      </c>
      <c r="S1828">
        <v>4247830</v>
      </c>
      <c r="T1828">
        <v>0</v>
      </c>
      <c r="U1828">
        <v>4247830</v>
      </c>
      <c r="V1828">
        <v>110</v>
      </c>
    </row>
    <row r="1829" spans="1:22" x14ac:dyDescent="0.3">
      <c r="A1829">
        <v>202324</v>
      </c>
      <c r="B1829" t="s">
        <v>820</v>
      </c>
      <c r="C1829" t="s">
        <v>821</v>
      </c>
      <c r="D1829" t="s">
        <v>822</v>
      </c>
      <c r="E1829" t="s">
        <v>823</v>
      </c>
      <c r="F1829" t="s">
        <v>848</v>
      </c>
      <c r="G1829" t="s">
        <v>849</v>
      </c>
      <c r="H1829" t="s">
        <v>894</v>
      </c>
      <c r="I1829">
        <v>381</v>
      </c>
      <c r="J1829" t="s">
        <v>895</v>
      </c>
      <c r="K1829" t="s">
        <v>842</v>
      </c>
      <c r="L1829" t="s">
        <v>249</v>
      </c>
      <c r="M1829">
        <v>0</v>
      </c>
      <c r="N1829">
        <v>0</v>
      </c>
      <c r="O1829">
        <v>0</v>
      </c>
      <c r="P1829">
        <v>5924736</v>
      </c>
      <c r="Q1829">
        <v>0</v>
      </c>
      <c r="R1829" t="s">
        <v>829</v>
      </c>
      <c r="S1829">
        <v>5924736</v>
      </c>
      <c r="T1829">
        <v>0</v>
      </c>
      <c r="U1829">
        <v>5924736</v>
      </c>
      <c r="V1829">
        <v>154</v>
      </c>
    </row>
    <row r="1830" spans="1:22" x14ac:dyDescent="0.3">
      <c r="A1830">
        <v>202122</v>
      </c>
      <c r="B1830" t="s">
        <v>820</v>
      </c>
      <c r="C1830" t="s">
        <v>821</v>
      </c>
      <c r="D1830" t="s">
        <v>822</v>
      </c>
      <c r="E1830" t="s">
        <v>823</v>
      </c>
      <c r="F1830" t="s">
        <v>848</v>
      </c>
      <c r="G1830" t="s">
        <v>849</v>
      </c>
      <c r="H1830" t="s">
        <v>894</v>
      </c>
      <c r="I1830">
        <v>381</v>
      </c>
      <c r="J1830" t="s">
        <v>895</v>
      </c>
      <c r="K1830" t="s">
        <v>842</v>
      </c>
      <c r="L1830" t="s">
        <v>844</v>
      </c>
      <c r="M1830">
        <v>0</v>
      </c>
      <c r="N1830">
        <v>24053</v>
      </c>
      <c r="O1830">
        <v>938068</v>
      </c>
      <c r="P1830">
        <v>0</v>
      </c>
      <c r="Q1830">
        <v>0</v>
      </c>
      <c r="R1830" t="s">
        <v>829</v>
      </c>
      <c r="S1830">
        <v>962121</v>
      </c>
      <c r="T1830">
        <v>0</v>
      </c>
      <c r="U1830">
        <v>962121</v>
      </c>
      <c r="V1830">
        <v>25</v>
      </c>
    </row>
    <row r="1831" spans="1:22" x14ac:dyDescent="0.3">
      <c r="A1831">
        <v>202223</v>
      </c>
      <c r="B1831" t="s">
        <v>820</v>
      </c>
      <c r="C1831" t="s">
        <v>821</v>
      </c>
      <c r="D1831" t="s">
        <v>822</v>
      </c>
      <c r="E1831" t="s">
        <v>823</v>
      </c>
      <c r="F1831" t="s">
        <v>848</v>
      </c>
      <c r="G1831" t="s">
        <v>849</v>
      </c>
      <c r="H1831" t="s">
        <v>894</v>
      </c>
      <c r="I1831">
        <v>381</v>
      </c>
      <c r="J1831" t="s">
        <v>895</v>
      </c>
      <c r="K1831" t="s">
        <v>842</v>
      </c>
      <c r="L1831" t="s">
        <v>844</v>
      </c>
      <c r="M1831">
        <v>0</v>
      </c>
      <c r="N1831">
        <v>22214</v>
      </c>
      <c r="O1831">
        <v>867163</v>
      </c>
      <c r="P1831">
        <v>0</v>
      </c>
      <c r="Q1831">
        <v>0</v>
      </c>
      <c r="R1831" t="s">
        <v>829</v>
      </c>
      <c r="S1831">
        <v>889377</v>
      </c>
      <c r="T1831">
        <v>0</v>
      </c>
      <c r="U1831">
        <v>889377</v>
      </c>
      <c r="V1831">
        <v>23</v>
      </c>
    </row>
    <row r="1832" spans="1:22" x14ac:dyDescent="0.3">
      <c r="A1832">
        <v>202324</v>
      </c>
      <c r="B1832" t="s">
        <v>820</v>
      </c>
      <c r="C1832" t="s">
        <v>821</v>
      </c>
      <c r="D1832" t="s">
        <v>822</v>
      </c>
      <c r="E1832" t="s">
        <v>823</v>
      </c>
      <c r="F1832" t="s">
        <v>848</v>
      </c>
      <c r="G1832" t="s">
        <v>849</v>
      </c>
      <c r="H1832" t="s">
        <v>894</v>
      </c>
      <c r="I1832">
        <v>381</v>
      </c>
      <c r="J1832" t="s">
        <v>895</v>
      </c>
      <c r="K1832" t="s">
        <v>842</v>
      </c>
      <c r="L1832" t="s">
        <v>844</v>
      </c>
      <c r="M1832">
        <v>0</v>
      </c>
      <c r="N1832">
        <v>16218</v>
      </c>
      <c r="O1832">
        <v>632484</v>
      </c>
      <c r="P1832">
        <v>0</v>
      </c>
      <c r="Q1832">
        <v>0</v>
      </c>
      <c r="R1832" t="s">
        <v>829</v>
      </c>
      <c r="S1832">
        <v>648702</v>
      </c>
      <c r="T1832">
        <v>0</v>
      </c>
      <c r="U1832">
        <v>648702</v>
      </c>
      <c r="V1832">
        <v>17</v>
      </c>
    </row>
    <row r="1833" spans="1:22" x14ac:dyDescent="0.3">
      <c r="A1833">
        <v>202122</v>
      </c>
      <c r="B1833" t="s">
        <v>820</v>
      </c>
      <c r="C1833" t="s">
        <v>821</v>
      </c>
      <c r="D1833" t="s">
        <v>822</v>
      </c>
      <c r="E1833" t="s">
        <v>823</v>
      </c>
      <c r="F1833" t="s">
        <v>848</v>
      </c>
      <c r="G1833" t="s">
        <v>849</v>
      </c>
      <c r="H1833" t="s">
        <v>894</v>
      </c>
      <c r="I1833">
        <v>381</v>
      </c>
      <c r="J1833" t="s">
        <v>895</v>
      </c>
      <c r="K1833" t="s">
        <v>842</v>
      </c>
      <c r="L1833" t="s">
        <v>251</v>
      </c>
      <c r="M1833" t="s">
        <v>829</v>
      </c>
      <c r="N1833" t="s">
        <v>829</v>
      </c>
      <c r="O1833">
        <v>0</v>
      </c>
      <c r="P1833">
        <v>138750</v>
      </c>
      <c r="Q1833">
        <v>0</v>
      </c>
      <c r="R1833">
        <v>0</v>
      </c>
      <c r="S1833">
        <v>138750</v>
      </c>
      <c r="T1833">
        <v>0</v>
      </c>
      <c r="U1833">
        <v>138750</v>
      </c>
      <c r="V1833">
        <v>4</v>
      </c>
    </row>
    <row r="1834" spans="1:22" x14ac:dyDescent="0.3">
      <c r="A1834">
        <v>202223</v>
      </c>
      <c r="B1834" t="s">
        <v>820</v>
      </c>
      <c r="C1834" t="s">
        <v>821</v>
      </c>
      <c r="D1834" t="s">
        <v>822</v>
      </c>
      <c r="E1834" t="s">
        <v>823</v>
      </c>
      <c r="F1834" t="s">
        <v>848</v>
      </c>
      <c r="G1834" t="s">
        <v>849</v>
      </c>
      <c r="H1834" t="s">
        <v>894</v>
      </c>
      <c r="I1834">
        <v>381</v>
      </c>
      <c r="J1834" t="s">
        <v>895</v>
      </c>
      <c r="K1834" t="s">
        <v>842</v>
      </c>
      <c r="L1834" t="s">
        <v>251</v>
      </c>
      <c r="M1834" t="s">
        <v>829</v>
      </c>
      <c r="N1834" t="s">
        <v>829</v>
      </c>
      <c r="O1834">
        <v>0</v>
      </c>
      <c r="P1834">
        <v>149516</v>
      </c>
      <c r="Q1834">
        <v>0</v>
      </c>
      <c r="R1834">
        <v>0</v>
      </c>
      <c r="S1834">
        <v>149516</v>
      </c>
      <c r="T1834">
        <v>0</v>
      </c>
      <c r="U1834">
        <v>149516</v>
      </c>
      <c r="V1834">
        <v>4</v>
      </c>
    </row>
    <row r="1835" spans="1:22" x14ac:dyDescent="0.3">
      <c r="A1835">
        <v>202324</v>
      </c>
      <c r="B1835" t="s">
        <v>820</v>
      </c>
      <c r="C1835" t="s">
        <v>821</v>
      </c>
      <c r="D1835" t="s">
        <v>822</v>
      </c>
      <c r="E1835" t="s">
        <v>823</v>
      </c>
      <c r="F1835" t="s">
        <v>848</v>
      </c>
      <c r="G1835" t="s">
        <v>849</v>
      </c>
      <c r="H1835" t="s">
        <v>894</v>
      </c>
      <c r="I1835">
        <v>381</v>
      </c>
      <c r="J1835" t="s">
        <v>895</v>
      </c>
      <c r="K1835" t="s">
        <v>842</v>
      </c>
      <c r="L1835" t="s">
        <v>251</v>
      </c>
      <c r="M1835" t="s">
        <v>829</v>
      </c>
      <c r="N1835" t="s">
        <v>829</v>
      </c>
      <c r="O1835">
        <v>0</v>
      </c>
      <c r="P1835">
        <v>208925</v>
      </c>
      <c r="Q1835">
        <v>0</v>
      </c>
      <c r="R1835">
        <v>0</v>
      </c>
      <c r="S1835">
        <v>208925</v>
      </c>
      <c r="T1835">
        <v>0</v>
      </c>
      <c r="U1835">
        <v>208925</v>
      </c>
      <c r="V1835">
        <v>5</v>
      </c>
    </row>
    <row r="1836" spans="1:22" x14ac:dyDescent="0.3">
      <c r="A1836">
        <v>202122</v>
      </c>
      <c r="B1836" t="s">
        <v>820</v>
      </c>
      <c r="C1836" t="s">
        <v>821</v>
      </c>
      <c r="D1836" t="s">
        <v>822</v>
      </c>
      <c r="E1836" t="s">
        <v>823</v>
      </c>
      <c r="F1836" t="s">
        <v>848</v>
      </c>
      <c r="G1836" t="s">
        <v>849</v>
      </c>
      <c r="H1836" t="s">
        <v>894</v>
      </c>
      <c r="I1836">
        <v>381</v>
      </c>
      <c r="J1836" t="s">
        <v>895</v>
      </c>
      <c r="K1836" t="s">
        <v>842</v>
      </c>
      <c r="L1836" t="s">
        <v>253</v>
      </c>
      <c r="M1836" t="s">
        <v>829</v>
      </c>
      <c r="N1836" t="s">
        <v>829</v>
      </c>
      <c r="O1836">
        <v>0</v>
      </c>
      <c r="P1836">
        <v>67740</v>
      </c>
      <c r="Q1836">
        <v>0</v>
      </c>
      <c r="R1836">
        <v>0</v>
      </c>
      <c r="S1836">
        <v>67740</v>
      </c>
      <c r="T1836">
        <v>0</v>
      </c>
      <c r="U1836">
        <v>67740</v>
      </c>
      <c r="V1836">
        <v>2</v>
      </c>
    </row>
    <row r="1837" spans="1:22" x14ac:dyDescent="0.3">
      <c r="A1837">
        <v>202223</v>
      </c>
      <c r="B1837" t="s">
        <v>820</v>
      </c>
      <c r="C1837" t="s">
        <v>821</v>
      </c>
      <c r="D1837" t="s">
        <v>822</v>
      </c>
      <c r="E1837" t="s">
        <v>823</v>
      </c>
      <c r="F1837" t="s">
        <v>848</v>
      </c>
      <c r="G1837" t="s">
        <v>849</v>
      </c>
      <c r="H1837" t="s">
        <v>894</v>
      </c>
      <c r="I1837">
        <v>381</v>
      </c>
      <c r="J1837" t="s">
        <v>895</v>
      </c>
      <c r="K1837" t="s">
        <v>842</v>
      </c>
      <c r="L1837" t="s">
        <v>253</v>
      </c>
      <c r="M1837" t="s">
        <v>829</v>
      </c>
      <c r="N1837" t="s">
        <v>829</v>
      </c>
      <c r="O1837">
        <v>0</v>
      </c>
      <c r="P1837">
        <v>72996</v>
      </c>
      <c r="Q1837">
        <v>0</v>
      </c>
      <c r="R1837">
        <v>0</v>
      </c>
      <c r="S1837">
        <v>72996</v>
      </c>
      <c r="T1837">
        <v>0</v>
      </c>
      <c r="U1837">
        <v>72996</v>
      </c>
      <c r="V1837">
        <v>2</v>
      </c>
    </row>
    <row r="1838" spans="1:22" x14ac:dyDescent="0.3">
      <c r="A1838">
        <v>202324</v>
      </c>
      <c r="B1838" t="s">
        <v>820</v>
      </c>
      <c r="C1838" t="s">
        <v>821</v>
      </c>
      <c r="D1838" t="s">
        <v>822</v>
      </c>
      <c r="E1838" t="s">
        <v>823</v>
      </c>
      <c r="F1838" t="s">
        <v>848</v>
      </c>
      <c r="G1838" t="s">
        <v>849</v>
      </c>
      <c r="H1838" t="s">
        <v>894</v>
      </c>
      <c r="I1838">
        <v>381</v>
      </c>
      <c r="J1838" t="s">
        <v>895</v>
      </c>
      <c r="K1838" t="s">
        <v>842</v>
      </c>
      <c r="L1838" t="s">
        <v>253</v>
      </c>
      <c r="M1838" t="s">
        <v>829</v>
      </c>
      <c r="N1838" t="s">
        <v>829</v>
      </c>
      <c r="O1838">
        <v>0</v>
      </c>
      <c r="P1838">
        <v>102903</v>
      </c>
      <c r="Q1838">
        <v>0</v>
      </c>
      <c r="R1838">
        <v>0</v>
      </c>
      <c r="S1838">
        <v>102903</v>
      </c>
      <c r="T1838">
        <v>0</v>
      </c>
      <c r="U1838">
        <v>102903</v>
      </c>
      <c r="V1838">
        <v>3</v>
      </c>
    </row>
    <row r="1839" spans="1:22" x14ac:dyDescent="0.3">
      <c r="A1839">
        <v>202122</v>
      </c>
      <c r="B1839" t="s">
        <v>820</v>
      </c>
      <c r="C1839" t="s">
        <v>821</v>
      </c>
      <c r="D1839" t="s">
        <v>822</v>
      </c>
      <c r="E1839" t="s">
        <v>823</v>
      </c>
      <c r="F1839" t="s">
        <v>848</v>
      </c>
      <c r="G1839" t="s">
        <v>849</v>
      </c>
      <c r="H1839" t="s">
        <v>894</v>
      </c>
      <c r="I1839">
        <v>381</v>
      </c>
      <c r="J1839" t="s">
        <v>895</v>
      </c>
      <c r="K1839" t="s">
        <v>842</v>
      </c>
      <c r="L1839" t="s">
        <v>845</v>
      </c>
      <c r="M1839" t="s">
        <v>829</v>
      </c>
      <c r="N1839" t="s">
        <v>829</v>
      </c>
      <c r="O1839">
        <v>0</v>
      </c>
      <c r="P1839">
        <v>0</v>
      </c>
      <c r="Q1839">
        <v>0</v>
      </c>
      <c r="R1839">
        <v>0</v>
      </c>
      <c r="S1839">
        <v>0</v>
      </c>
      <c r="T1839">
        <v>0</v>
      </c>
      <c r="U1839">
        <v>0</v>
      </c>
      <c r="V1839">
        <v>0</v>
      </c>
    </row>
    <row r="1840" spans="1:22" x14ac:dyDescent="0.3">
      <c r="A1840">
        <v>202223</v>
      </c>
      <c r="B1840" t="s">
        <v>820</v>
      </c>
      <c r="C1840" t="s">
        <v>821</v>
      </c>
      <c r="D1840" t="s">
        <v>822</v>
      </c>
      <c r="E1840" t="s">
        <v>823</v>
      </c>
      <c r="F1840" t="s">
        <v>848</v>
      </c>
      <c r="G1840" t="s">
        <v>849</v>
      </c>
      <c r="H1840" t="s">
        <v>894</v>
      </c>
      <c r="I1840">
        <v>381</v>
      </c>
      <c r="J1840" t="s">
        <v>895</v>
      </c>
      <c r="K1840" t="s">
        <v>842</v>
      </c>
      <c r="L1840" t="s">
        <v>845</v>
      </c>
      <c r="M1840" t="s">
        <v>829</v>
      </c>
      <c r="N1840" t="s">
        <v>829</v>
      </c>
      <c r="O1840">
        <v>0</v>
      </c>
      <c r="P1840">
        <v>0</v>
      </c>
      <c r="Q1840">
        <v>0</v>
      </c>
      <c r="R1840">
        <v>0</v>
      </c>
      <c r="S1840">
        <v>0</v>
      </c>
      <c r="T1840">
        <v>0</v>
      </c>
      <c r="U1840">
        <v>0</v>
      </c>
      <c r="V1840">
        <v>0</v>
      </c>
    </row>
    <row r="1841" spans="1:22" x14ac:dyDescent="0.3">
      <c r="A1841">
        <v>202324</v>
      </c>
      <c r="B1841" t="s">
        <v>820</v>
      </c>
      <c r="C1841" t="s">
        <v>821</v>
      </c>
      <c r="D1841" t="s">
        <v>822</v>
      </c>
      <c r="E1841" t="s">
        <v>823</v>
      </c>
      <c r="F1841" t="s">
        <v>848</v>
      </c>
      <c r="G1841" t="s">
        <v>849</v>
      </c>
      <c r="H1841" t="s">
        <v>894</v>
      </c>
      <c r="I1841">
        <v>381</v>
      </c>
      <c r="J1841" t="s">
        <v>895</v>
      </c>
      <c r="K1841" t="s">
        <v>842</v>
      </c>
      <c r="L1841" t="s">
        <v>845</v>
      </c>
      <c r="M1841" t="s">
        <v>829</v>
      </c>
      <c r="N1841" t="s">
        <v>829</v>
      </c>
      <c r="O1841">
        <v>0</v>
      </c>
      <c r="P1841">
        <v>0</v>
      </c>
      <c r="Q1841">
        <v>0</v>
      </c>
      <c r="R1841">
        <v>0</v>
      </c>
      <c r="S1841">
        <v>0</v>
      </c>
      <c r="T1841">
        <v>0</v>
      </c>
      <c r="U1841">
        <v>0</v>
      </c>
      <c r="V1841">
        <v>0</v>
      </c>
    </row>
    <row r="1842" spans="1:22" x14ac:dyDescent="0.3">
      <c r="A1842">
        <v>202122</v>
      </c>
      <c r="B1842" t="s">
        <v>820</v>
      </c>
      <c r="C1842" t="s">
        <v>821</v>
      </c>
      <c r="D1842" t="s">
        <v>822</v>
      </c>
      <c r="E1842" t="s">
        <v>823</v>
      </c>
      <c r="F1842" t="s">
        <v>856</v>
      </c>
      <c r="G1842" t="s">
        <v>857</v>
      </c>
      <c r="H1842" t="s">
        <v>896</v>
      </c>
      <c r="I1842">
        <v>873</v>
      </c>
      <c r="J1842" t="s">
        <v>897</v>
      </c>
      <c r="K1842" t="s">
        <v>828</v>
      </c>
      <c r="L1842" t="s">
        <v>336</v>
      </c>
      <c r="M1842">
        <v>0</v>
      </c>
      <c r="N1842">
        <v>132000</v>
      </c>
      <c r="O1842">
        <v>0</v>
      </c>
      <c r="P1842">
        <v>5184165</v>
      </c>
      <c r="Q1842">
        <v>711651</v>
      </c>
      <c r="R1842" t="s">
        <v>829</v>
      </c>
      <c r="S1842">
        <v>6027816</v>
      </c>
      <c r="T1842" t="s">
        <v>829</v>
      </c>
      <c r="U1842">
        <v>6027816</v>
      </c>
      <c r="V1842">
        <v>203</v>
      </c>
    </row>
    <row r="1843" spans="1:22" x14ac:dyDescent="0.3">
      <c r="A1843">
        <v>202223</v>
      </c>
      <c r="B1843" t="s">
        <v>820</v>
      </c>
      <c r="C1843" t="s">
        <v>821</v>
      </c>
      <c r="D1843" t="s">
        <v>822</v>
      </c>
      <c r="E1843" t="s">
        <v>823</v>
      </c>
      <c r="F1843" t="s">
        <v>856</v>
      </c>
      <c r="G1843" t="s">
        <v>857</v>
      </c>
      <c r="H1843" t="s">
        <v>896</v>
      </c>
      <c r="I1843">
        <v>873</v>
      </c>
      <c r="J1843" t="s">
        <v>897</v>
      </c>
      <c r="K1843" t="s">
        <v>828</v>
      </c>
      <c r="L1843" t="s">
        <v>336</v>
      </c>
      <c r="M1843">
        <v>0</v>
      </c>
      <c r="N1843">
        <v>129764</v>
      </c>
      <c r="O1843">
        <v>596132</v>
      </c>
      <c r="P1843">
        <v>4420567</v>
      </c>
      <c r="Q1843">
        <v>731901</v>
      </c>
      <c r="R1843" t="s">
        <v>829</v>
      </c>
      <c r="S1843">
        <v>5878364</v>
      </c>
      <c r="T1843" t="s">
        <v>829</v>
      </c>
      <c r="U1843">
        <v>5878364</v>
      </c>
      <c r="V1843">
        <v>202</v>
      </c>
    </row>
    <row r="1844" spans="1:22" x14ac:dyDescent="0.3">
      <c r="A1844">
        <v>202324</v>
      </c>
      <c r="B1844" t="s">
        <v>820</v>
      </c>
      <c r="C1844" t="s">
        <v>821</v>
      </c>
      <c r="D1844" t="s">
        <v>822</v>
      </c>
      <c r="E1844" t="s">
        <v>823</v>
      </c>
      <c r="F1844" t="s">
        <v>856</v>
      </c>
      <c r="G1844" t="s">
        <v>857</v>
      </c>
      <c r="H1844" t="s">
        <v>896</v>
      </c>
      <c r="I1844">
        <v>873</v>
      </c>
      <c r="J1844" t="s">
        <v>897</v>
      </c>
      <c r="K1844" t="s">
        <v>828</v>
      </c>
      <c r="L1844" t="s">
        <v>336</v>
      </c>
      <c r="M1844">
        <v>0</v>
      </c>
      <c r="N1844">
        <v>129764</v>
      </c>
      <c r="O1844">
        <v>530391</v>
      </c>
      <c r="P1844">
        <v>3969385</v>
      </c>
      <c r="Q1844">
        <v>756786</v>
      </c>
      <c r="R1844" t="s">
        <v>829</v>
      </c>
      <c r="S1844">
        <v>5386326</v>
      </c>
      <c r="T1844" t="s">
        <v>829</v>
      </c>
      <c r="U1844">
        <v>5386326</v>
      </c>
      <c r="V1844">
        <v>183</v>
      </c>
    </row>
    <row r="1845" spans="1:22" x14ac:dyDescent="0.3">
      <c r="A1845">
        <v>202122</v>
      </c>
      <c r="B1845" t="s">
        <v>820</v>
      </c>
      <c r="C1845" t="s">
        <v>821</v>
      </c>
      <c r="D1845" t="s">
        <v>822</v>
      </c>
      <c r="E1845" t="s">
        <v>823</v>
      </c>
      <c r="F1845" t="s">
        <v>856</v>
      </c>
      <c r="G1845" t="s">
        <v>857</v>
      </c>
      <c r="H1845" t="s">
        <v>896</v>
      </c>
      <c r="I1845">
        <v>873</v>
      </c>
      <c r="J1845" t="s">
        <v>897</v>
      </c>
      <c r="K1845" t="s">
        <v>828</v>
      </c>
      <c r="L1845" t="s">
        <v>235</v>
      </c>
      <c r="M1845" t="s">
        <v>829</v>
      </c>
      <c r="N1845">
        <v>0</v>
      </c>
      <c r="O1845">
        <v>0</v>
      </c>
      <c r="P1845" t="s">
        <v>829</v>
      </c>
      <c r="Q1845" t="s">
        <v>829</v>
      </c>
      <c r="R1845" t="s">
        <v>829</v>
      </c>
      <c r="S1845">
        <v>0</v>
      </c>
      <c r="T1845">
        <v>0</v>
      </c>
      <c r="U1845">
        <v>0</v>
      </c>
      <c r="V1845">
        <v>0</v>
      </c>
    </row>
    <row r="1846" spans="1:22" x14ac:dyDescent="0.3">
      <c r="A1846">
        <v>202223</v>
      </c>
      <c r="B1846" t="s">
        <v>820</v>
      </c>
      <c r="C1846" t="s">
        <v>821</v>
      </c>
      <c r="D1846" t="s">
        <v>822</v>
      </c>
      <c r="E1846" t="s">
        <v>823</v>
      </c>
      <c r="F1846" t="s">
        <v>856</v>
      </c>
      <c r="G1846" t="s">
        <v>857</v>
      </c>
      <c r="H1846" t="s">
        <v>896</v>
      </c>
      <c r="I1846">
        <v>873</v>
      </c>
      <c r="J1846" t="s">
        <v>897</v>
      </c>
      <c r="K1846" t="s">
        <v>828</v>
      </c>
      <c r="L1846" t="s">
        <v>235</v>
      </c>
      <c r="M1846" t="s">
        <v>829</v>
      </c>
      <c r="N1846">
        <v>0</v>
      </c>
      <c r="O1846">
        <v>0</v>
      </c>
      <c r="P1846" t="s">
        <v>829</v>
      </c>
      <c r="Q1846" t="s">
        <v>829</v>
      </c>
      <c r="R1846" t="s">
        <v>829</v>
      </c>
      <c r="S1846">
        <v>0</v>
      </c>
      <c r="T1846">
        <v>0</v>
      </c>
      <c r="U1846">
        <v>0</v>
      </c>
      <c r="V1846">
        <v>0</v>
      </c>
    </row>
    <row r="1847" spans="1:22" x14ac:dyDescent="0.3">
      <c r="A1847">
        <v>202324</v>
      </c>
      <c r="B1847" t="s">
        <v>820</v>
      </c>
      <c r="C1847" t="s">
        <v>821</v>
      </c>
      <c r="D1847" t="s">
        <v>822</v>
      </c>
      <c r="E1847" t="s">
        <v>823</v>
      </c>
      <c r="F1847" t="s">
        <v>856</v>
      </c>
      <c r="G1847" t="s">
        <v>857</v>
      </c>
      <c r="H1847" t="s">
        <v>896</v>
      </c>
      <c r="I1847">
        <v>873</v>
      </c>
      <c r="J1847" t="s">
        <v>897</v>
      </c>
      <c r="K1847" t="s">
        <v>828</v>
      </c>
      <c r="L1847" t="s">
        <v>235</v>
      </c>
      <c r="M1847" t="s">
        <v>829</v>
      </c>
      <c r="N1847">
        <v>0</v>
      </c>
      <c r="O1847">
        <v>0</v>
      </c>
      <c r="P1847" t="s">
        <v>829</v>
      </c>
      <c r="Q1847" t="s">
        <v>829</v>
      </c>
      <c r="R1847" t="s">
        <v>829</v>
      </c>
      <c r="S1847">
        <v>0</v>
      </c>
      <c r="T1847">
        <v>0</v>
      </c>
      <c r="U1847">
        <v>0</v>
      </c>
      <c r="V1847">
        <v>0</v>
      </c>
    </row>
    <row r="1848" spans="1:22" x14ac:dyDescent="0.3">
      <c r="A1848">
        <v>202122</v>
      </c>
      <c r="B1848" t="s">
        <v>820</v>
      </c>
      <c r="C1848" t="s">
        <v>821</v>
      </c>
      <c r="D1848" t="s">
        <v>822</v>
      </c>
      <c r="E1848" t="s">
        <v>823</v>
      </c>
      <c r="F1848" t="s">
        <v>856</v>
      </c>
      <c r="G1848" t="s">
        <v>857</v>
      </c>
      <c r="H1848" t="s">
        <v>896</v>
      </c>
      <c r="I1848">
        <v>873</v>
      </c>
      <c r="J1848" t="s">
        <v>897</v>
      </c>
      <c r="K1848" t="s">
        <v>828</v>
      </c>
      <c r="L1848" t="s">
        <v>534</v>
      </c>
      <c r="M1848">
        <v>1249319</v>
      </c>
      <c r="N1848">
        <v>6200971</v>
      </c>
      <c r="O1848">
        <v>0</v>
      </c>
      <c r="P1848">
        <v>4919444</v>
      </c>
      <c r="Q1848">
        <v>0</v>
      </c>
      <c r="R1848" t="s">
        <v>829</v>
      </c>
      <c r="S1848">
        <v>12369734</v>
      </c>
      <c r="T1848">
        <v>0</v>
      </c>
      <c r="U1848">
        <v>12369734</v>
      </c>
      <c r="V1848">
        <v>80</v>
      </c>
    </row>
    <row r="1849" spans="1:22" x14ac:dyDescent="0.3">
      <c r="A1849">
        <v>202223</v>
      </c>
      <c r="B1849" t="s">
        <v>820</v>
      </c>
      <c r="C1849" t="s">
        <v>821</v>
      </c>
      <c r="D1849" t="s">
        <v>822</v>
      </c>
      <c r="E1849" t="s">
        <v>823</v>
      </c>
      <c r="F1849" t="s">
        <v>856</v>
      </c>
      <c r="G1849" t="s">
        <v>857</v>
      </c>
      <c r="H1849" t="s">
        <v>896</v>
      </c>
      <c r="I1849">
        <v>873</v>
      </c>
      <c r="J1849" t="s">
        <v>897</v>
      </c>
      <c r="K1849" t="s">
        <v>828</v>
      </c>
      <c r="L1849" t="s">
        <v>534</v>
      </c>
      <c r="M1849">
        <v>1193470</v>
      </c>
      <c r="N1849">
        <v>7814669</v>
      </c>
      <c r="O1849">
        <v>0</v>
      </c>
      <c r="P1849">
        <v>5651202</v>
      </c>
      <c r="Q1849">
        <v>0</v>
      </c>
      <c r="R1849" t="s">
        <v>829</v>
      </c>
      <c r="S1849">
        <v>14659341</v>
      </c>
      <c r="T1849">
        <v>0</v>
      </c>
      <c r="U1849">
        <v>14659341</v>
      </c>
      <c r="V1849">
        <v>96</v>
      </c>
    </row>
    <row r="1850" spans="1:22" x14ac:dyDescent="0.3">
      <c r="A1850">
        <v>202324</v>
      </c>
      <c r="B1850" t="s">
        <v>820</v>
      </c>
      <c r="C1850" t="s">
        <v>821</v>
      </c>
      <c r="D1850" t="s">
        <v>822</v>
      </c>
      <c r="E1850" t="s">
        <v>823</v>
      </c>
      <c r="F1850" t="s">
        <v>856</v>
      </c>
      <c r="G1850" t="s">
        <v>857</v>
      </c>
      <c r="H1850" t="s">
        <v>896</v>
      </c>
      <c r="I1850">
        <v>873</v>
      </c>
      <c r="J1850" t="s">
        <v>897</v>
      </c>
      <c r="K1850" t="s">
        <v>828</v>
      </c>
      <c r="L1850" t="s">
        <v>534</v>
      </c>
      <c r="M1850">
        <v>1176821</v>
      </c>
      <c r="N1850">
        <v>8133546</v>
      </c>
      <c r="O1850">
        <v>0</v>
      </c>
      <c r="P1850">
        <v>6601831</v>
      </c>
      <c r="Q1850">
        <v>0</v>
      </c>
      <c r="R1850" t="s">
        <v>829</v>
      </c>
      <c r="S1850">
        <v>15912198</v>
      </c>
      <c r="T1850">
        <v>0</v>
      </c>
      <c r="U1850">
        <v>15912198</v>
      </c>
      <c r="V1850">
        <v>106</v>
      </c>
    </row>
    <row r="1851" spans="1:22" x14ac:dyDescent="0.3">
      <c r="A1851">
        <v>202122</v>
      </c>
      <c r="B1851" t="s">
        <v>820</v>
      </c>
      <c r="C1851" t="s">
        <v>821</v>
      </c>
      <c r="D1851" t="s">
        <v>822</v>
      </c>
      <c r="E1851" t="s">
        <v>823</v>
      </c>
      <c r="F1851" t="s">
        <v>856</v>
      </c>
      <c r="G1851" t="s">
        <v>857</v>
      </c>
      <c r="H1851" t="s">
        <v>896</v>
      </c>
      <c r="I1851">
        <v>873</v>
      </c>
      <c r="J1851" t="s">
        <v>897</v>
      </c>
      <c r="K1851" t="s">
        <v>828</v>
      </c>
      <c r="L1851" t="s">
        <v>603</v>
      </c>
      <c r="M1851" t="s">
        <v>829</v>
      </c>
      <c r="N1851" t="s">
        <v>829</v>
      </c>
      <c r="O1851" t="s">
        <v>829</v>
      </c>
      <c r="P1851">
        <v>0</v>
      </c>
      <c r="Q1851">
        <v>0</v>
      </c>
      <c r="R1851">
        <v>0</v>
      </c>
      <c r="S1851">
        <v>0</v>
      </c>
      <c r="T1851">
        <v>0</v>
      </c>
      <c r="U1851">
        <v>0</v>
      </c>
      <c r="V1851">
        <v>0</v>
      </c>
    </row>
    <row r="1852" spans="1:22" x14ac:dyDescent="0.3">
      <c r="A1852">
        <v>202223</v>
      </c>
      <c r="B1852" t="s">
        <v>820</v>
      </c>
      <c r="C1852" t="s">
        <v>821</v>
      </c>
      <c r="D1852" t="s">
        <v>822</v>
      </c>
      <c r="E1852" t="s">
        <v>823</v>
      </c>
      <c r="F1852" t="s">
        <v>856</v>
      </c>
      <c r="G1852" t="s">
        <v>857</v>
      </c>
      <c r="H1852" t="s">
        <v>896</v>
      </c>
      <c r="I1852">
        <v>873</v>
      </c>
      <c r="J1852" t="s">
        <v>897</v>
      </c>
      <c r="K1852" t="s">
        <v>828</v>
      </c>
      <c r="L1852" t="s">
        <v>603</v>
      </c>
      <c r="M1852" t="s">
        <v>829</v>
      </c>
      <c r="N1852" t="s">
        <v>829</v>
      </c>
      <c r="O1852" t="s">
        <v>829</v>
      </c>
      <c r="P1852">
        <v>0</v>
      </c>
      <c r="Q1852">
        <v>0</v>
      </c>
      <c r="R1852">
        <v>0</v>
      </c>
      <c r="S1852">
        <v>0</v>
      </c>
      <c r="T1852">
        <v>0</v>
      </c>
      <c r="U1852">
        <v>0</v>
      </c>
      <c r="V1852">
        <v>0</v>
      </c>
    </row>
    <row r="1853" spans="1:22" x14ac:dyDescent="0.3">
      <c r="A1853">
        <v>202324</v>
      </c>
      <c r="B1853" t="s">
        <v>820</v>
      </c>
      <c r="C1853" t="s">
        <v>821</v>
      </c>
      <c r="D1853" t="s">
        <v>822</v>
      </c>
      <c r="E1853" t="s">
        <v>823</v>
      </c>
      <c r="F1853" t="s">
        <v>856</v>
      </c>
      <c r="G1853" t="s">
        <v>857</v>
      </c>
      <c r="H1853" t="s">
        <v>896</v>
      </c>
      <c r="I1853">
        <v>873</v>
      </c>
      <c r="J1853" t="s">
        <v>897</v>
      </c>
      <c r="K1853" t="s">
        <v>828</v>
      </c>
      <c r="L1853" t="s">
        <v>603</v>
      </c>
      <c r="M1853" t="s">
        <v>829</v>
      </c>
      <c r="N1853" t="s">
        <v>829</v>
      </c>
      <c r="O1853" t="s">
        <v>829</v>
      </c>
      <c r="P1853">
        <v>0</v>
      </c>
      <c r="Q1853">
        <v>0</v>
      </c>
      <c r="R1853">
        <v>0</v>
      </c>
      <c r="S1853">
        <v>0</v>
      </c>
      <c r="T1853">
        <v>0</v>
      </c>
      <c r="U1853">
        <v>0</v>
      </c>
      <c r="V1853">
        <v>0</v>
      </c>
    </row>
    <row r="1854" spans="1:22" x14ac:dyDescent="0.3">
      <c r="A1854">
        <v>202122</v>
      </c>
      <c r="B1854" t="s">
        <v>820</v>
      </c>
      <c r="C1854" t="s">
        <v>821</v>
      </c>
      <c r="D1854" t="s">
        <v>822</v>
      </c>
      <c r="E1854" t="s">
        <v>823</v>
      </c>
      <c r="F1854" t="s">
        <v>856</v>
      </c>
      <c r="G1854" t="s">
        <v>857</v>
      </c>
      <c r="H1854" t="s">
        <v>896</v>
      </c>
      <c r="I1854">
        <v>873</v>
      </c>
      <c r="J1854" t="s">
        <v>897</v>
      </c>
      <c r="K1854" t="s">
        <v>828</v>
      </c>
      <c r="L1854" t="s">
        <v>606</v>
      </c>
      <c r="M1854">
        <v>0</v>
      </c>
      <c r="N1854">
        <v>0</v>
      </c>
      <c r="O1854">
        <v>0</v>
      </c>
      <c r="P1854">
        <v>400000</v>
      </c>
      <c r="Q1854">
        <v>681224</v>
      </c>
      <c r="R1854">
        <v>0</v>
      </c>
      <c r="S1854">
        <v>1081224</v>
      </c>
      <c r="T1854">
        <v>0</v>
      </c>
      <c r="U1854">
        <v>1081224</v>
      </c>
      <c r="V1854">
        <v>7</v>
      </c>
    </row>
    <row r="1855" spans="1:22" x14ac:dyDescent="0.3">
      <c r="A1855">
        <v>202223</v>
      </c>
      <c r="B1855" t="s">
        <v>820</v>
      </c>
      <c r="C1855" t="s">
        <v>821</v>
      </c>
      <c r="D1855" t="s">
        <v>822</v>
      </c>
      <c r="E1855" t="s">
        <v>823</v>
      </c>
      <c r="F1855" t="s">
        <v>856</v>
      </c>
      <c r="G1855" t="s">
        <v>857</v>
      </c>
      <c r="H1855" t="s">
        <v>896</v>
      </c>
      <c r="I1855">
        <v>873</v>
      </c>
      <c r="J1855" t="s">
        <v>897</v>
      </c>
      <c r="K1855" t="s">
        <v>828</v>
      </c>
      <c r="L1855" t="s">
        <v>606</v>
      </c>
      <c r="M1855">
        <v>0</v>
      </c>
      <c r="N1855">
        <v>0</v>
      </c>
      <c r="O1855">
        <v>0</v>
      </c>
      <c r="P1855">
        <v>0</v>
      </c>
      <c r="Q1855">
        <v>657933</v>
      </c>
      <c r="R1855">
        <v>0</v>
      </c>
      <c r="S1855">
        <v>657933</v>
      </c>
      <c r="T1855">
        <v>0</v>
      </c>
      <c r="U1855">
        <v>657933</v>
      </c>
      <c r="V1855">
        <v>4</v>
      </c>
    </row>
    <row r="1856" spans="1:22" x14ac:dyDescent="0.3">
      <c r="A1856">
        <v>202324</v>
      </c>
      <c r="B1856" t="s">
        <v>820</v>
      </c>
      <c r="C1856" t="s">
        <v>821</v>
      </c>
      <c r="D1856" t="s">
        <v>822</v>
      </c>
      <c r="E1856" t="s">
        <v>823</v>
      </c>
      <c r="F1856" t="s">
        <v>856</v>
      </c>
      <c r="G1856" t="s">
        <v>857</v>
      </c>
      <c r="H1856" t="s">
        <v>896</v>
      </c>
      <c r="I1856">
        <v>873</v>
      </c>
      <c r="J1856" t="s">
        <v>897</v>
      </c>
      <c r="K1856" t="s">
        <v>828</v>
      </c>
      <c r="L1856" t="s">
        <v>606</v>
      </c>
      <c r="M1856">
        <v>0</v>
      </c>
      <c r="N1856">
        <v>571322</v>
      </c>
      <c r="O1856">
        <v>571322</v>
      </c>
      <c r="P1856">
        <v>0</v>
      </c>
      <c r="Q1856">
        <v>351642</v>
      </c>
      <c r="R1856">
        <v>0</v>
      </c>
      <c r="S1856">
        <v>1494286</v>
      </c>
      <c r="T1856">
        <v>0</v>
      </c>
      <c r="U1856">
        <v>1494286</v>
      </c>
      <c r="V1856">
        <v>10</v>
      </c>
    </row>
    <row r="1857" spans="1:22" x14ac:dyDescent="0.3">
      <c r="A1857">
        <v>202122</v>
      </c>
      <c r="B1857" t="s">
        <v>820</v>
      </c>
      <c r="C1857" t="s">
        <v>821</v>
      </c>
      <c r="D1857" t="s">
        <v>822</v>
      </c>
      <c r="E1857" t="s">
        <v>823</v>
      </c>
      <c r="F1857" t="s">
        <v>856</v>
      </c>
      <c r="G1857" t="s">
        <v>857</v>
      </c>
      <c r="H1857" t="s">
        <v>896</v>
      </c>
      <c r="I1857">
        <v>873</v>
      </c>
      <c r="J1857" t="s">
        <v>897</v>
      </c>
      <c r="K1857" t="s">
        <v>828</v>
      </c>
      <c r="L1857" t="s">
        <v>609</v>
      </c>
      <c r="M1857" t="s">
        <v>829</v>
      </c>
      <c r="N1857" t="s">
        <v>829</v>
      </c>
      <c r="O1857" t="s">
        <v>829</v>
      </c>
      <c r="P1857" t="s">
        <v>829</v>
      </c>
      <c r="Q1857">
        <v>0</v>
      </c>
      <c r="R1857" t="s">
        <v>829</v>
      </c>
      <c r="S1857">
        <v>0</v>
      </c>
      <c r="T1857">
        <v>0</v>
      </c>
      <c r="U1857">
        <v>0</v>
      </c>
      <c r="V1857">
        <v>0</v>
      </c>
    </row>
    <row r="1858" spans="1:22" x14ac:dyDescent="0.3">
      <c r="A1858">
        <v>202223</v>
      </c>
      <c r="B1858" t="s">
        <v>820</v>
      </c>
      <c r="C1858" t="s">
        <v>821</v>
      </c>
      <c r="D1858" t="s">
        <v>822</v>
      </c>
      <c r="E1858" t="s">
        <v>823</v>
      </c>
      <c r="F1858" t="s">
        <v>856</v>
      </c>
      <c r="G1858" t="s">
        <v>857</v>
      </c>
      <c r="H1858" t="s">
        <v>896</v>
      </c>
      <c r="I1858">
        <v>873</v>
      </c>
      <c r="J1858" t="s">
        <v>897</v>
      </c>
      <c r="K1858" t="s">
        <v>828</v>
      </c>
      <c r="L1858" t="s">
        <v>609</v>
      </c>
      <c r="M1858" t="s">
        <v>829</v>
      </c>
      <c r="N1858" t="s">
        <v>829</v>
      </c>
      <c r="O1858" t="s">
        <v>829</v>
      </c>
      <c r="P1858" t="s">
        <v>829</v>
      </c>
      <c r="Q1858">
        <v>0</v>
      </c>
      <c r="R1858" t="s">
        <v>829</v>
      </c>
      <c r="S1858">
        <v>0</v>
      </c>
      <c r="T1858">
        <v>0</v>
      </c>
      <c r="U1858">
        <v>0</v>
      </c>
      <c r="V1858">
        <v>0</v>
      </c>
    </row>
    <row r="1859" spans="1:22" x14ac:dyDescent="0.3">
      <c r="A1859">
        <v>202122</v>
      </c>
      <c r="B1859" t="s">
        <v>820</v>
      </c>
      <c r="C1859" t="s">
        <v>821</v>
      </c>
      <c r="D1859" t="s">
        <v>822</v>
      </c>
      <c r="E1859" t="s">
        <v>823</v>
      </c>
      <c r="F1859" t="s">
        <v>856</v>
      </c>
      <c r="G1859" t="s">
        <v>857</v>
      </c>
      <c r="H1859" t="s">
        <v>896</v>
      </c>
      <c r="I1859">
        <v>873</v>
      </c>
      <c r="J1859" t="s">
        <v>897</v>
      </c>
      <c r="K1859" t="s">
        <v>828</v>
      </c>
      <c r="L1859" t="s">
        <v>830</v>
      </c>
      <c r="M1859">
        <v>0</v>
      </c>
      <c r="N1859">
        <v>151656</v>
      </c>
      <c r="O1859">
        <v>45000</v>
      </c>
      <c r="P1859">
        <v>356032</v>
      </c>
      <c r="Q1859">
        <v>0</v>
      </c>
      <c r="R1859">
        <v>0</v>
      </c>
      <c r="S1859">
        <v>552688</v>
      </c>
      <c r="T1859">
        <v>0</v>
      </c>
      <c r="U1859">
        <v>552688</v>
      </c>
      <c r="V1859">
        <v>4</v>
      </c>
    </row>
    <row r="1860" spans="1:22" x14ac:dyDescent="0.3">
      <c r="A1860">
        <v>202223</v>
      </c>
      <c r="B1860" t="s">
        <v>820</v>
      </c>
      <c r="C1860" t="s">
        <v>821</v>
      </c>
      <c r="D1860" t="s">
        <v>822</v>
      </c>
      <c r="E1860" t="s">
        <v>823</v>
      </c>
      <c r="F1860" t="s">
        <v>856</v>
      </c>
      <c r="G1860" t="s">
        <v>857</v>
      </c>
      <c r="H1860" t="s">
        <v>896</v>
      </c>
      <c r="I1860">
        <v>873</v>
      </c>
      <c r="J1860" t="s">
        <v>897</v>
      </c>
      <c r="K1860" t="s">
        <v>828</v>
      </c>
      <c r="L1860" t="s">
        <v>830</v>
      </c>
      <c r="M1860">
        <v>0</v>
      </c>
      <c r="N1860">
        <v>191040</v>
      </c>
      <c r="O1860">
        <v>45000</v>
      </c>
      <c r="P1860">
        <v>386190</v>
      </c>
      <c r="Q1860">
        <v>0</v>
      </c>
      <c r="R1860">
        <v>0</v>
      </c>
      <c r="S1860">
        <v>622230</v>
      </c>
      <c r="T1860">
        <v>0</v>
      </c>
      <c r="U1860">
        <v>622230</v>
      </c>
      <c r="V1860">
        <v>4</v>
      </c>
    </row>
    <row r="1861" spans="1:22" x14ac:dyDescent="0.3">
      <c r="A1861">
        <v>202324</v>
      </c>
      <c r="B1861" t="s">
        <v>820</v>
      </c>
      <c r="C1861" t="s">
        <v>821</v>
      </c>
      <c r="D1861" t="s">
        <v>822</v>
      </c>
      <c r="E1861" t="s">
        <v>823</v>
      </c>
      <c r="F1861" t="s">
        <v>856</v>
      </c>
      <c r="G1861" t="s">
        <v>857</v>
      </c>
      <c r="H1861" t="s">
        <v>896</v>
      </c>
      <c r="I1861">
        <v>873</v>
      </c>
      <c r="J1861" t="s">
        <v>897</v>
      </c>
      <c r="K1861" t="s">
        <v>828</v>
      </c>
      <c r="L1861" t="s">
        <v>830</v>
      </c>
      <c r="M1861">
        <v>0</v>
      </c>
      <c r="N1861">
        <v>169171</v>
      </c>
      <c r="O1861">
        <v>45000</v>
      </c>
      <c r="P1861">
        <v>453892</v>
      </c>
      <c r="Q1861">
        <v>0</v>
      </c>
      <c r="R1861">
        <v>0</v>
      </c>
      <c r="S1861">
        <v>668063</v>
      </c>
      <c r="T1861">
        <v>0</v>
      </c>
      <c r="U1861">
        <v>668063</v>
      </c>
      <c r="V1861">
        <v>4</v>
      </c>
    </row>
    <row r="1862" spans="1:22" x14ac:dyDescent="0.3">
      <c r="A1862">
        <v>202122</v>
      </c>
      <c r="B1862" t="s">
        <v>820</v>
      </c>
      <c r="C1862" t="s">
        <v>821</v>
      </c>
      <c r="D1862" t="s">
        <v>822</v>
      </c>
      <c r="E1862" t="s">
        <v>823</v>
      </c>
      <c r="F1862" t="s">
        <v>856</v>
      </c>
      <c r="G1862" t="s">
        <v>857</v>
      </c>
      <c r="H1862" t="s">
        <v>896</v>
      </c>
      <c r="I1862">
        <v>873</v>
      </c>
      <c r="J1862" t="s">
        <v>897</v>
      </c>
      <c r="K1862" t="s">
        <v>828</v>
      </c>
      <c r="L1862" t="s">
        <v>537</v>
      </c>
      <c r="M1862">
        <v>0</v>
      </c>
      <c r="N1862">
        <v>5736408</v>
      </c>
      <c r="O1862">
        <v>7884231</v>
      </c>
      <c r="P1862">
        <v>12586897</v>
      </c>
      <c r="Q1862">
        <v>0</v>
      </c>
      <c r="R1862">
        <v>7882738</v>
      </c>
      <c r="S1862">
        <v>34090274</v>
      </c>
      <c r="T1862">
        <v>0</v>
      </c>
      <c r="U1862">
        <v>34090274</v>
      </c>
      <c r="V1862">
        <v>221</v>
      </c>
    </row>
    <row r="1863" spans="1:22" x14ac:dyDescent="0.3">
      <c r="A1863">
        <v>202223</v>
      </c>
      <c r="B1863" t="s">
        <v>820</v>
      </c>
      <c r="C1863" t="s">
        <v>821</v>
      </c>
      <c r="D1863" t="s">
        <v>822</v>
      </c>
      <c r="E1863" t="s">
        <v>823</v>
      </c>
      <c r="F1863" t="s">
        <v>856</v>
      </c>
      <c r="G1863" t="s">
        <v>857</v>
      </c>
      <c r="H1863" t="s">
        <v>896</v>
      </c>
      <c r="I1863">
        <v>873</v>
      </c>
      <c r="J1863" t="s">
        <v>897</v>
      </c>
      <c r="K1863" t="s">
        <v>828</v>
      </c>
      <c r="L1863" t="s">
        <v>537</v>
      </c>
      <c r="M1863">
        <v>0</v>
      </c>
      <c r="N1863">
        <v>6700072</v>
      </c>
      <c r="O1863">
        <v>8679890</v>
      </c>
      <c r="P1863">
        <v>13397503</v>
      </c>
      <c r="Q1863">
        <v>0</v>
      </c>
      <c r="R1863">
        <v>8473956</v>
      </c>
      <c r="S1863">
        <v>37251421</v>
      </c>
      <c r="T1863">
        <v>0</v>
      </c>
      <c r="U1863">
        <v>37251421</v>
      </c>
      <c r="V1863">
        <v>243</v>
      </c>
    </row>
    <row r="1864" spans="1:22" x14ac:dyDescent="0.3">
      <c r="A1864">
        <v>202324</v>
      </c>
      <c r="B1864" t="s">
        <v>820</v>
      </c>
      <c r="C1864" t="s">
        <v>821</v>
      </c>
      <c r="D1864" t="s">
        <v>822</v>
      </c>
      <c r="E1864" t="s">
        <v>823</v>
      </c>
      <c r="F1864" t="s">
        <v>856</v>
      </c>
      <c r="G1864" t="s">
        <v>857</v>
      </c>
      <c r="H1864" t="s">
        <v>896</v>
      </c>
      <c r="I1864">
        <v>873</v>
      </c>
      <c r="J1864" t="s">
        <v>897</v>
      </c>
      <c r="K1864" t="s">
        <v>828</v>
      </c>
      <c r="L1864" t="s">
        <v>537</v>
      </c>
      <c r="M1864">
        <v>0</v>
      </c>
      <c r="N1864">
        <v>7947214</v>
      </c>
      <c r="O1864">
        <v>10423320</v>
      </c>
      <c r="P1864">
        <v>17600537</v>
      </c>
      <c r="Q1864">
        <v>0</v>
      </c>
      <c r="R1864">
        <v>8417385</v>
      </c>
      <c r="S1864">
        <v>44388456</v>
      </c>
      <c r="T1864">
        <v>0</v>
      </c>
      <c r="U1864">
        <v>44388456</v>
      </c>
      <c r="V1864">
        <v>295</v>
      </c>
    </row>
    <row r="1865" spans="1:22" x14ac:dyDescent="0.3">
      <c r="A1865">
        <v>202122</v>
      </c>
      <c r="B1865" t="s">
        <v>820</v>
      </c>
      <c r="C1865" t="s">
        <v>821</v>
      </c>
      <c r="D1865" t="s">
        <v>822</v>
      </c>
      <c r="E1865" t="s">
        <v>823</v>
      </c>
      <c r="F1865" t="s">
        <v>856</v>
      </c>
      <c r="G1865" t="s">
        <v>857</v>
      </c>
      <c r="H1865" t="s">
        <v>896</v>
      </c>
      <c r="I1865">
        <v>873</v>
      </c>
      <c r="J1865" t="s">
        <v>897</v>
      </c>
      <c r="K1865" t="s">
        <v>828</v>
      </c>
      <c r="L1865" t="s">
        <v>572</v>
      </c>
      <c r="M1865">
        <v>285840</v>
      </c>
      <c r="N1865">
        <v>138690</v>
      </c>
      <c r="O1865">
        <v>88364</v>
      </c>
      <c r="P1865">
        <v>14571498</v>
      </c>
      <c r="Q1865">
        <v>506052</v>
      </c>
      <c r="R1865">
        <v>0</v>
      </c>
      <c r="S1865">
        <v>15590444</v>
      </c>
      <c r="T1865">
        <v>823778</v>
      </c>
      <c r="U1865">
        <v>14766666</v>
      </c>
      <c r="V1865">
        <v>96</v>
      </c>
    </row>
    <row r="1866" spans="1:22" x14ac:dyDescent="0.3">
      <c r="A1866">
        <v>202223</v>
      </c>
      <c r="B1866" t="s">
        <v>820</v>
      </c>
      <c r="C1866" t="s">
        <v>821</v>
      </c>
      <c r="D1866" t="s">
        <v>822</v>
      </c>
      <c r="E1866" t="s">
        <v>823</v>
      </c>
      <c r="F1866" t="s">
        <v>856</v>
      </c>
      <c r="G1866" t="s">
        <v>857</v>
      </c>
      <c r="H1866" t="s">
        <v>896</v>
      </c>
      <c r="I1866">
        <v>873</v>
      </c>
      <c r="J1866" t="s">
        <v>897</v>
      </c>
      <c r="K1866" t="s">
        <v>828</v>
      </c>
      <c r="L1866" t="s">
        <v>572</v>
      </c>
      <c r="M1866">
        <v>284013</v>
      </c>
      <c r="N1866">
        <v>211611</v>
      </c>
      <c r="O1866">
        <v>139052</v>
      </c>
      <c r="P1866">
        <v>16148638</v>
      </c>
      <c r="Q1866">
        <v>488750</v>
      </c>
      <c r="R1866">
        <v>0</v>
      </c>
      <c r="S1866">
        <v>17272064</v>
      </c>
      <c r="T1866">
        <v>249745</v>
      </c>
      <c r="U1866">
        <v>17022319</v>
      </c>
      <c r="V1866">
        <v>111</v>
      </c>
    </row>
    <row r="1867" spans="1:22" x14ac:dyDescent="0.3">
      <c r="A1867">
        <v>202324</v>
      </c>
      <c r="B1867" t="s">
        <v>820</v>
      </c>
      <c r="C1867" t="s">
        <v>821</v>
      </c>
      <c r="D1867" t="s">
        <v>822</v>
      </c>
      <c r="E1867" t="s">
        <v>823</v>
      </c>
      <c r="F1867" t="s">
        <v>856</v>
      </c>
      <c r="G1867" t="s">
        <v>857</v>
      </c>
      <c r="H1867" t="s">
        <v>896</v>
      </c>
      <c r="I1867">
        <v>873</v>
      </c>
      <c r="J1867" t="s">
        <v>897</v>
      </c>
      <c r="K1867" t="s">
        <v>828</v>
      </c>
      <c r="L1867" t="s">
        <v>572</v>
      </c>
      <c r="M1867">
        <v>0</v>
      </c>
      <c r="N1867">
        <v>229321</v>
      </c>
      <c r="O1867">
        <v>155927</v>
      </c>
      <c r="P1867">
        <v>18989054</v>
      </c>
      <c r="Q1867">
        <v>261220</v>
      </c>
      <c r="R1867">
        <v>0</v>
      </c>
      <c r="S1867">
        <v>19635522</v>
      </c>
      <c r="T1867">
        <v>375135</v>
      </c>
      <c r="U1867">
        <v>19260387</v>
      </c>
      <c r="V1867">
        <v>128</v>
      </c>
    </row>
    <row r="1868" spans="1:22" x14ac:dyDescent="0.3">
      <c r="A1868">
        <v>202122</v>
      </c>
      <c r="B1868" t="s">
        <v>820</v>
      </c>
      <c r="C1868" t="s">
        <v>821</v>
      </c>
      <c r="D1868" t="s">
        <v>822</v>
      </c>
      <c r="E1868" t="s">
        <v>823</v>
      </c>
      <c r="F1868" t="s">
        <v>856</v>
      </c>
      <c r="G1868" t="s">
        <v>857</v>
      </c>
      <c r="H1868" t="s">
        <v>896</v>
      </c>
      <c r="I1868">
        <v>873</v>
      </c>
      <c r="J1868" t="s">
        <v>897</v>
      </c>
      <c r="K1868" t="s">
        <v>828</v>
      </c>
      <c r="L1868" t="s">
        <v>539</v>
      </c>
      <c r="M1868">
        <v>0</v>
      </c>
      <c r="N1868">
        <v>0</v>
      </c>
      <c r="O1868">
        <v>0</v>
      </c>
      <c r="P1868" t="s">
        <v>829</v>
      </c>
      <c r="Q1868" t="s">
        <v>829</v>
      </c>
      <c r="R1868" t="s">
        <v>829</v>
      </c>
      <c r="S1868">
        <v>0</v>
      </c>
      <c r="T1868">
        <v>0</v>
      </c>
      <c r="U1868">
        <v>0</v>
      </c>
      <c r="V1868">
        <v>0</v>
      </c>
    </row>
    <row r="1869" spans="1:22" x14ac:dyDescent="0.3">
      <c r="A1869">
        <v>202223</v>
      </c>
      <c r="B1869" t="s">
        <v>820</v>
      </c>
      <c r="C1869" t="s">
        <v>821</v>
      </c>
      <c r="D1869" t="s">
        <v>822</v>
      </c>
      <c r="E1869" t="s">
        <v>823</v>
      </c>
      <c r="F1869" t="s">
        <v>856</v>
      </c>
      <c r="G1869" t="s">
        <v>857</v>
      </c>
      <c r="H1869" t="s">
        <v>896</v>
      </c>
      <c r="I1869">
        <v>873</v>
      </c>
      <c r="J1869" t="s">
        <v>897</v>
      </c>
      <c r="K1869" t="s">
        <v>828</v>
      </c>
      <c r="L1869" t="s">
        <v>539</v>
      </c>
      <c r="M1869">
        <v>0</v>
      </c>
      <c r="N1869">
        <v>450296</v>
      </c>
      <c r="O1869">
        <v>23913</v>
      </c>
      <c r="P1869" t="s">
        <v>829</v>
      </c>
      <c r="Q1869" t="s">
        <v>829</v>
      </c>
      <c r="R1869" t="s">
        <v>829</v>
      </c>
      <c r="S1869">
        <v>474209</v>
      </c>
      <c r="T1869">
        <v>0</v>
      </c>
      <c r="U1869">
        <v>474209</v>
      </c>
      <c r="V1869">
        <v>3</v>
      </c>
    </row>
    <row r="1870" spans="1:22" x14ac:dyDescent="0.3">
      <c r="A1870">
        <v>202324</v>
      </c>
      <c r="B1870" t="s">
        <v>820</v>
      </c>
      <c r="C1870" t="s">
        <v>821</v>
      </c>
      <c r="D1870" t="s">
        <v>822</v>
      </c>
      <c r="E1870" t="s">
        <v>823</v>
      </c>
      <c r="F1870" t="s">
        <v>856</v>
      </c>
      <c r="G1870" t="s">
        <v>857</v>
      </c>
      <c r="H1870" t="s">
        <v>896</v>
      </c>
      <c r="I1870">
        <v>873</v>
      </c>
      <c r="J1870" t="s">
        <v>897</v>
      </c>
      <c r="K1870" t="s">
        <v>828</v>
      </c>
      <c r="L1870" t="s">
        <v>539</v>
      </c>
      <c r="M1870">
        <v>0</v>
      </c>
      <c r="N1870">
        <v>396460</v>
      </c>
      <c r="O1870">
        <v>20483</v>
      </c>
      <c r="P1870" t="s">
        <v>829</v>
      </c>
      <c r="Q1870" t="s">
        <v>829</v>
      </c>
      <c r="R1870" t="s">
        <v>829</v>
      </c>
      <c r="S1870">
        <v>416943</v>
      </c>
      <c r="T1870">
        <v>0</v>
      </c>
      <c r="U1870">
        <v>416943</v>
      </c>
      <c r="V1870">
        <v>3</v>
      </c>
    </row>
    <row r="1871" spans="1:22" x14ac:dyDescent="0.3">
      <c r="A1871">
        <v>202122</v>
      </c>
      <c r="B1871" t="s">
        <v>820</v>
      </c>
      <c r="C1871" t="s">
        <v>821</v>
      </c>
      <c r="D1871" t="s">
        <v>822</v>
      </c>
      <c r="E1871" t="s">
        <v>823</v>
      </c>
      <c r="F1871" t="s">
        <v>856</v>
      </c>
      <c r="G1871" t="s">
        <v>857</v>
      </c>
      <c r="H1871" t="s">
        <v>896</v>
      </c>
      <c r="I1871">
        <v>873</v>
      </c>
      <c r="J1871" t="s">
        <v>897</v>
      </c>
      <c r="K1871" t="s">
        <v>828</v>
      </c>
      <c r="L1871" t="s">
        <v>541</v>
      </c>
      <c r="M1871">
        <v>2115689</v>
      </c>
      <c r="N1871">
        <v>2062997</v>
      </c>
      <c r="O1871">
        <v>799636</v>
      </c>
      <c r="P1871">
        <v>585762</v>
      </c>
      <c r="Q1871">
        <v>19887</v>
      </c>
      <c r="R1871">
        <v>184876</v>
      </c>
      <c r="S1871">
        <v>5768847</v>
      </c>
      <c r="T1871">
        <v>0</v>
      </c>
      <c r="U1871">
        <v>5768847</v>
      </c>
      <c r="V1871">
        <v>37</v>
      </c>
    </row>
    <row r="1872" spans="1:22" x14ac:dyDescent="0.3">
      <c r="A1872">
        <v>202223</v>
      </c>
      <c r="B1872" t="s">
        <v>820</v>
      </c>
      <c r="C1872" t="s">
        <v>821</v>
      </c>
      <c r="D1872" t="s">
        <v>822</v>
      </c>
      <c r="E1872" t="s">
        <v>823</v>
      </c>
      <c r="F1872" t="s">
        <v>856</v>
      </c>
      <c r="G1872" t="s">
        <v>857</v>
      </c>
      <c r="H1872" t="s">
        <v>896</v>
      </c>
      <c r="I1872">
        <v>873</v>
      </c>
      <c r="J1872" t="s">
        <v>897</v>
      </c>
      <c r="K1872" t="s">
        <v>828</v>
      </c>
      <c r="L1872" t="s">
        <v>541</v>
      </c>
      <c r="M1872">
        <v>2148472</v>
      </c>
      <c r="N1872">
        <v>2094248</v>
      </c>
      <c r="O1872">
        <v>1005144</v>
      </c>
      <c r="P1872">
        <v>581058</v>
      </c>
      <c r="Q1872">
        <v>22633</v>
      </c>
      <c r="R1872">
        <v>192057</v>
      </c>
      <c r="S1872">
        <v>6043612</v>
      </c>
      <c r="T1872">
        <v>0</v>
      </c>
      <c r="U1872">
        <v>6043612</v>
      </c>
      <c r="V1872">
        <v>39</v>
      </c>
    </row>
    <row r="1873" spans="1:22" x14ac:dyDescent="0.3">
      <c r="A1873">
        <v>202324</v>
      </c>
      <c r="B1873" t="s">
        <v>820</v>
      </c>
      <c r="C1873" t="s">
        <v>821</v>
      </c>
      <c r="D1873" t="s">
        <v>822</v>
      </c>
      <c r="E1873" t="s">
        <v>823</v>
      </c>
      <c r="F1873" t="s">
        <v>856</v>
      </c>
      <c r="G1873" t="s">
        <v>857</v>
      </c>
      <c r="H1873" t="s">
        <v>896</v>
      </c>
      <c r="I1873">
        <v>873</v>
      </c>
      <c r="J1873" t="s">
        <v>897</v>
      </c>
      <c r="K1873" t="s">
        <v>828</v>
      </c>
      <c r="L1873" t="s">
        <v>541</v>
      </c>
      <c r="M1873">
        <v>2099639</v>
      </c>
      <c r="N1873">
        <v>2277281</v>
      </c>
      <c r="O1873">
        <v>1150566</v>
      </c>
      <c r="P1873">
        <v>532324</v>
      </c>
      <c r="Q1873">
        <v>16113</v>
      </c>
      <c r="R1873">
        <v>214406</v>
      </c>
      <c r="S1873">
        <v>6290329</v>
      </c>
      <c r="T1873">
        <v>0</v>
      </c>
      <c r="U1873">
        <v>6290329</v>
      </c>
      <c r="V1873">
        <v>42</v>
      </c>
    </row>
    <row r="1874" spans="1:22" x14ac:dyDescent="0.3">
      <c r="A1874">
        <v>202122</v>
      </c>
      <c r="B1874" t="s">
        <v>820</v>
      </c>
      <c r="C1874" t="s">
        <v>821</v>
      </c>
      <c r="D1874" t="s">
        <v>822</v>
      </c>
      <c r="E1874" t="s">
        <v>823</v>
      </c>
      <c r="F1874" t="s">
        <v>856</v>
      </c>
      <c r="G1874" t="s">
        <v>857</v>
      </c>
      <c r="H1874" t="s">
        <v>896</v>
      </c>
      <c r="I1874">
        <v>873</v>
      </c>
      <c r="J1874" t="s">
        <v>897</v>
      </c>
      <c r="K1874" t="s">
        <v>828</v>
      </c>
      <c r="L1874" t="s">
        <v>831</v>
      </c>
      <c r="M1874" t="s">
        <v>829</v>
      </c>
      <c r="N1874" t="s">
        <v>829</v>
      </c>
      <c r="O1874" t="s">
        <v>829</v>
      </c>
      <c r="P1874">
        <v>0</v>
      </c>
      <c r="Q1874">
        <v>101159</v>
      </c>
      <c r="R1874" t="s">
        <v>829</v>
      </c>
      <c r="S1874">
        <v>101159</v>
      </c>
      <c r="T1874">
        <v>0</v>
      </c>
      <c r="U1874">
        <v>101159</v>
      </c>
      <c r="V1874">
        <v>1</v>
      </c>
    </row>
    <row r="1875" spans="1:22" x14ac:dyDescent="0.3">
      <c r="A1875">
        <v>202223</v>
      </c>
      <c r="B1875" t="s">
        <v>820</v>
      </c>
      <c r="C1875" t="s">
        <v>821</v>
      </c>
      <c r="D1875" t="s">
        <v>822</v>
      </c>
      <c r="E1875" t="s">
        <v>823</v>
      </c>
      <c r="F1875" t="s">
        <v>856</v>
      </c>
      <c r="G1875" t="s">
        <v>857</v>
      </c>
      <c r="H1875" t="s">
        <v>896</v>
      </c>
      <c r="I1875">
        <v>873</v>
      </c>
      <c r="J1875" t="s">
        <v>897</v>
      </c>
      <c r="K1875" t="s">
        <v>828</v>
      </c>
      <c r="L1875" t="s">
        <v>831</v>
      </c>
      <c r="M1875" t="s">
        <v>829</v>
      </c>
      <c r="N1875" t="s">
        <v>829</v>
      </c>
      <c r="O1875" t="s">
        <v>829</v>
      </c>
      <c r="P1875">
        <v>0</v>
      </c>
      <c r="Q1875">
        <v>60777</v>
      </c>
      <c r="R1875" t="s">
        <v>829</v>
      </c>
      <c r="S1875">
        <v>60777</v>
      </c>
      <c r="T1875">
        <v>0</v>
      </c>
      <c r="U1875">
        <v>60777</v>
      </c>
      <c r="V1875">
        <v>0</v>
      </c>
    </row>
    <row r="1876" spans="1:22" x14ac:dyDescent="0.3">
      <c r="A1876">
        <v>202324</v>
      </c>
      <c r="B1876" t="s">
        <v>820</v>
      </c>
      <c r="C1876" t="s">
        <v>821</v>
      </c>
      <c r="D1876" t="s">
        <v>822</v>
      </c>
      <c r="E1876" t="s">
        <v>823</v>
      </c>
      <c r="F1876" t="s">
        <v>856</v>
      </c>
      <c r="G1876" t="s">
        <v>857</v>
      </c>
      <c r="H1876" t="s">
        <v>896</v>
      </c>
      <c r="I1876">
        <v>873</v>
      </c>
      <c r="J1876" t="s">
        <v>897</v>
      </c>
      <c r="K1876" t="s">
        <v>828</v>
      </c>
      <c r="L1876" t="s">
        <v>831</v>
      </c>
      <c r="M1876" t="s">
        <v>829</v>
      </c>
      <c r="N1876" t="s">
        <v>829</v>
      </c>
      <c r="O1876" t="s">
        <v>829</v>
      </c>
      <c r="P1876">
        <v>0</v>
      </c>
      <c r="Q1876">
        <v>40998</v>
      </c>
      <c r="R1876" t="s">
        <v>829</v>
      </c>
      <c r="S1876">
        <v>40998</v>
      </c>
      <c r="T1876">
        <v>0</v>
      </c>
      <c r="U1876">
        <v>40998</v>
      </c>
      <c r="V1876">
        <v>0</v>
      </c>
    </row>
    <row r="1877" spans="1:22" x14ac:dyDescent="0.3">
      <c r="A1877">
        <v>202122</v>
      </c>
      <c r="B1877" t="s">
        <v>820</v>
      </c>
      <c r="C1877" t="s">
        <v>821</v>
      </c>
      <c r="D1877" t="s">
        <v>822</v>
      </c>
      <c r="E1877" t="s">
        <v>823</v>
      </c>
      <c r="F1877" t="s">
        <v>856</v>
      </c>
      <c r="G1877" t="s">
        <v>857</v>
      </c>
      <c r="H1877" t="s">
        <v>896</v>
      </c>
      <c r="I1877">
        <v>873</v>
      </c>
      <c r="J1877" t="s">
        <v>897</v>
      </c>
      <c r="K1877" t="s">
        <v>828</v>
      </c>
      <c r="L1877" t="s">
        <v>832</v>
      </c>
      <c r="M1877">
        <v>0</v>
      </c>
      <c r="N1877">
        <v>90185</v>
      </c>
      <c r="O1877">
        <v>5298646</v>
      </c>
      <c r="P1877">
        <v>2355</v>
      </c>
      <c r="Q1877">
        <v>5095391</v>
      </c>
      <c r="R1877">
        <v>0</v>
      </c>
      <c r="S1877">
        <v>10486577</v>
      </c>
      <c r="T1877">
        <v>0</v>
      </c>
      <c r="U1877">
        <v>10486577</v>
      </c>
      <c r="V1877">
        <v>68</v>
      </c>
    </row>
    <row r="1878" spans="1:22" x14ac:dyDescent="0.3">
      <c r="A1878">
        <v>202223</v>
      </c>
      <c r="B1878" t="s">
        <v>820</v>
      </c>
      <c r="C1878" t="s">
        <v>821</v>
      </c>
      <c r="D1878" t="s">
        <v>822</v>
      </c>
      <c r="E1878" t="s">
        <v>823</v>
      </c>
      <c r="F1878" t="s">
        <v>856</v>
      </c>
      <c r="G1878" t="s">
        <v>857</v>
      </c>
      <c r="H1878" t="s">
        <v>896</v>
      </c>
      <c r="I1878">
        <v>873</v>
      </c>
      <c r="J1878" t="s">
        <v>897</v>
      </c>
      <c r="K1878" t="s">
        <v>828</v>
      </c>
      <c r="L1878" t="s">
        <v>832</v>
      </c>
      <c r="M1878">
        <v>0</v>
      </c>
      <c r="N1878">
        <v>0</v>
      </c>
      <c r="O1878">
        <v>5462865</v>
      </c>
      <c r="P1878">
        <v>0</v>
      </c>
      <c r="Q1878">
        <v>5372003</v>
      </c>
      <c r="R1878">
        <v>0</v>
      </c>
      <c r="S1878">
        <v>10834868</v>
      </c>
      <c r="T1878">
        <v>0</v>
      </c>
      <c r="U1878">
        <v>10834868</v>
      </c>
      <c r="V1878">
        <v>71</v>
      </c>
    </row>
    <row r="1879" spans="1:22" x14ac:dyDescent="0.3">
      <c r="A1879">
        <v>202324</v>
      </c>
      <c r="B1879" t="s">
        <v>820</v>
      </c>
      <c r="C1879" t="s">
        <v>821</v>
      </c>
      <c r="D1879" t="s">
        <v>822</v>
      </c>
      <c r="E1879" t="s">
        <v>823</v>
      </c>
      <c r="F1879" t="s">
        <v>856</v>
      </c>
      <c r="G1879" t="s">
        <v>857</v>
      </c>
      <c r="H1879" t="s">
        <v>896</v>
      </c>
      <c r="I1879">
        <v>873</v>
      </c>
      <c r="J1879" t="s">
        <v>897</v>
      </c>
      <c r="K1879" t="s">
        <v>828</v>
      </c>
      <c r="L1879" t="s">
        <v>832</v>
      </c>
      <c r="M1879">
        <v>0</v>
      </c>
      <c r="N1879">
        <v>0</v>
      </c>
      <c r="O1879">
        <v>5601560</v>
      </c>
      <c r="P1879">
        <v>0</v>
      </c>
      <c r="Q1879">
        <v>8133987</v>
      </c>
      <c r="R1879">
        <v>0</v>
      </c>
      <c r="S1879">
        <v>13735547</v>
      </c>
      <c r="T1879">
        <v>0</v>
      </c>
      <c r="U1879">
        <v>13735547</v>
      </c>
      <c r="V1879">
        <v>91</v>
      </c>
    </row>
    <row r="1880" spans="1:22" x14ac:dyDescent="0.3">
      <c r="A1880">
        <v>202122</v>
      </c>
      <c r="B1880" t="s">
        <v>820</v>
      </c>
      <c r="C1880" t="s">
        <v>821</v>
      </c>
      <c r="D1880" t="s">
        <v>822</v>
      </c>
      <c r="E1880" t="s">
        <v>823</v>
      </c>
      <c r="F1880" t="s">
        <v>856</v>
      </c>
      <c r="G1880" t="s">
        <v>857</v>
      </c>
      <c r="H1880" t="s">
        <v>896</v>
      </c>
      <c r="I1880">
        <v>873</v>
      </c>
      <c r="J1880" t="s">
        <v>897</v>
      </c>
      <c r="K1880" t="s">
        <v>828</v>
      </c>
      <c r="L1880" t="s">
        <v>544</v>
      </c>
      <c r="M1880">
        <v>0</v>
      </c>
      <c r="N1880">
        <v>299959</v>
      </c>
      <c r="O1880">
        <v>31732</v>
      </c>
      <c r="P1880">
        <v>49300</v>
      </c>
      <c r="Q1880">
        <v>0</v>
      </c>
      <c r="R1880">
        <v>0</v>
      </c>
      <c r="S1880">
        <v>380991</v>
      </c>
      <c r="T1880">
        <v>0</v>
      </c>
      <c r="U1880">
        <v>380991</v>
      </c>
      <c r="V1880">
        <v>2</v>
      </c>
    </row>
    <row r="1881" spans="1:22" x14ac:dyDescent="0.3">
      <c r="A1881">
        <v>202223</v>
      </c>
      <c r="B1881" t="s">
        <v>820</v>
      </c>
      <c r="C1881" t="s">
        <v>821</v>
      </c>
      <c r="D1881" t="s">
        <v>822</v>
      </c>
      <c r="E1881" t="s">
        <v>823</v>
      </c>
      <c r="F1881" t="s">
        <v>856</v>
      </c>
      <c r="G1881" t="s">
        <v>857</v>
      </c>
      <c r="H1881" t="s">
        <v>896</v>
      </c>
      <c r="I1881">
        <v>873</v>
      </c>
      <c r="J1881" t="s">
        <v>897</v>
      </c>
      <c r="K1881" t="s">
        <v>828</v>
      </c>
      <c r="L1881" t="s">
        <v>544</v>
      </c>
      <c r="M1881">
        <v>0</v>
      </c>
      <c r="N1881">
        <v>323245</v>
      </c>
      <c r="O1881">
        <v>26674</v>
      </c>
      <c r="P1881">
        <v>173438</v>
      </c>
      <c r="Q1881">
        <v>0</v>
      </c>
      <c r="R1881">
        <v>0</v>
      </c>
      <c r="S1881">
        <v>523357</v>
      </c>
      <c r="T1881">
        <v>0</v>
      </c>
      <c r="U1881">
        <v>523357</v>
      </c>
      <c r="V1881">
        <v>3</v>
      </c>
    </row>
    <row r="1882" spans="1:22" x14ac:dyDescent="0.3">
      <c r="A1882">
        <v>202324</v>
      </c>
      <c r="B1882" t="s">
        <v>820</v>
      </c>
      <c r="C1882" t="s">
        <v>821</v>
      </c>
      <c r="D1882" t="s">
        <v>822</v>
      </c>
      <c r="E1882" t="s">
        <v>823</v>
      </c>
      <c r="F1882" t="s">
        <v>856</v>
      </c>
      <c r="G1882" t="s">
        <v>857</v>
      </c>
      <c r="H1882" t="s">
        <v>896</v>
      </c>
      <c r="I1882">
        <v>873</v>
      </c>
      <c r="J1882" t="s">
        <v>897</v>
      </c>
      <c r="K1882" t="s">
        <v>828</v>
      </c>
      <c r="L1882" t="s">
        <v>544</v>
      </c>
      <c r="M1882">
        <v>0</v>
      </c>
      <c r="N1882">
        <v>302797</v>
      </c>
      <c r="O1882">
        <v>0</v>
      </c>
      <c r="P1882">
        <v>13333</v>
      </c>
      <c r="Q1882">
        <v>0</v>
      </c>
      <c r="R1882">
        <v>0</v>
      </c>
      <c r="S1882">
        <v>316130</v>
      </c>
      <c r="T1882">
        <v>0</v>
      </c>
      <c r="U1882">
        <v>316130</v>
      </c>
      <c r="V1882">
        <v>2</v>
      </c>
    </row>
    <row r="1883" spans="1:22" x14ac:dyDescent="0.3">
      <c r="A1883">
        <v>202122</v>
      </c>
      <c r="B1883" t="s">
        <v>820</v>
      </c>
      <c r="C1883" t="s">
        <v>821</v>
      </c>
      <c r="D1883" t="s">
        <v>822</v>
      </c>
      <c r="E1883" t="s">
        <v>823</v>
      </c>
      <c r="F1883" t="s">
        <v>856</v>
      </c>
      <c r="G1883" t="s">
        <v>857</v>
      </c>
      <c r="H1883" t="s">
        <v>896</v>
      </c>
      <c r="I1883">
        <v>873</v>
      </c>
      <c r="J1883" t="s">
        <v>897</v>
      </c>
      <c r="K1883" t="s">
        <v>828</v>
      </c>
      <c r="L1883" t="s">
        <v>600</v>
      </c>
      <c r="M1883" t="s">
        <v>829</v>
      </c>
      <c r="N1883" t="s">
        <v>829</v>
      </c>
      <c r="O1883" t="s">
        <v>829</v>
      </c>
      <c r="P1883">
        <v>0</v>
      </c>
      <c r="Q1883">
        <v>0</v>
      </c>
      <c r="R1883" t="s">
        <v>829</v>
      </c>
      <c r="S1883">
        <v>0</v>
      </c>
      <c r="T1883">
        <v>0</v>
      </c>
      <c r="U1883">
        <v>0</v>
      </c>
      <c r="V1883">
        <v>0</v>
      </c>
    </row>
    <row r="1884" spans="1:22" x14ac:dyDescent="0.3">
      <c r="A1884">
        <v>202223</v>
      </c>
      <c r="B1884" t="s">
        <v>820</v>
      </c>
      <c r="C1884" t="s">
        <v>821</v>
      </c>
      <c r="D1884" t="s">
        <v>822</v>
      </c>
      <c r="E1884" t="s">
        <v>823</v>
      </c>
      <c r="F1884" t="s">
        <v>856</v>
      </c>
      <c r="G1884" t="s">
        <v>857</v>
      </c>
      <c r="H1884" t="s">
        <v>896</v>
      </c>
      <c r="I1884">
        <v>873</v>
      </c>
      <c r="J1884" t="s">
        <v>897</v>
      </c>
      <c r="K1884" t="s">
        <v>828</v>
      </c>
      <c r="L1884" t="s">
        <v>600</v>
      </c>
      <c r="M1884" t="s">
        <v>829</v>
      </c>
      <c r="N1884" t="s">
        <v>829</v>
      </c>
      <c r="O1884" t="s">
        <v>829</v>
      </c>
      <c r="P1884">
        <v>0</v>
      </c>
      <c r="Q1884">
        <v>0</v>
      </c>
      <c r="R1884" t="s">
        <v>829</v>
      </c>
      <c r="S1884">
        <v>0</v>
      </c>
      <c r="T1884">
        <v>0</v>
      </c>
      <c r="U1884">
        <v>0</v>
      </c>
      <c r="V1884">
        <v>0</v>
      </c>
    </row>
    <row r="1885" spans="1:22" x14ac:dyDescent="0.3">
      <c r="A1885">
        <v>202324</v>
      </c>
      <c r="B1885" t="s">
        <v>820</v>
      </c>
      <c r="C1885" t="s">
        <v>821</v>
      </c>
      <c r="D1885" t="s">
        <v>822</v>
      </c>
      <c r="E1885" t="s">
        <v>823</v>
      </c>
      <c r="F1885" t="s">
        <v>856</v>
      </c>
      <c r="G1885" t="s">
        <v>857</v>
      </c>
      <c r="H1885" t="s">
        <v>896</v>
      </c>
      <c r="I1885">
        <v>873</v>
      </c>
      <c r="J1885" t="s">
        <v>897</v>
      </c>
      <c r="K1885" t="s">
        <v>828</v>
      </c>
      <c r="L1885" t="s">
        <v>600</v>
      </c>
      <c r="M1885" t="s">
        <v>829</v>
      </c>
      <c r="N1885" t="s">
        <v>829</v>
      </c>
      <c r="O1885" t="s">
        <v>829</v>
      </c>
      <c r="P1885">
        <v>0</v>
      </c>
      <c r="Q1885">
        <v>0</v>
      </c>
      <c r="R1885" t="s">
        <v>829</v>
      </c>
      <c r="S1885">
        <v>0</v>
      </c>
      <c r="T1885">
        <v>0</v>
      </c>
      <c r="U1885">
        <v>0</v>
      </c>
      <c r="V1885">
        <v>0</v>
      </c>
    </row>
    <row r="1886" spans="1:22" x14ac:dyDescent="0.3">
      <c r="A1886">
        <v>202122</v>
      </c>
      <c r="B1886" t="s">
        <v>820</v>
      </c>
      <c r="C1886" t="s">
        <v>821</v>
      </c>
      <c r="D1886" t="s">
        <v>822</v>
      </c>
      <c r="E1886" t="s">
        <v>823</v>
      </c>
      <c r="F1886" t="s">
        <v>856</v>
      </c>
      <c r="G1886" t="s">
        <v>857</v>
      </c>
      <c r="H1886" t="s">
        <v>896</v>
      </c>
      <c r="I1886">
        <v>873</v>
      </c>
      <c r="J1886" t="s">
        <v>897</v>
      </c>
      <c r="K1886" t="s">
        <v>828</v>
      </c>
      <c r="L1886" t="s">
        <v>247</v>
      </c>
      <c r="M1886">
        <v>0</v>
      </c>
      <c r="N1886">
        <v>0</v>
      </c>
      <c r="O1886">
        <v>0</v>
      </c>
      <c r="P1886">
        <v>0</v>
      </c>
      <c r="Q1886">
        <v>0</v>
      </c>
      <c r="R1886">
        <v>0</v>
      </c>
      <c r="S1886">
        <v>0</v>
      </c>
      <c r="T1886">
        <v>0</v>
      </c>
      <c r="U1886">
        <v>0</v>
      </c>
      <c r="V1886">
        <v>0</v>
      </c>
    </row>
    <row r="1887" spans="1:22" x14ac:dyDescent="0.3">
      <c r="A1887">
        <v>202223</v>
      </c>
      <c r="B1887" t="s">
        <v>820</v>
      </c>
      <c r="C1887" t="s">
        <v>821</v>
      </c>
      <c r="D1887" t="s">
        <v>822</v>
      </c>
      <c r="E1887" t="s">
        <v>823</v>
      </c>
      <c r="F1887" t="s">
        <v>856</v>
      </c>
      <c r="G1887" t="s">
        <v>857</v>
      </c>
      <c r="H1887" t="s">
        <v>896</v>
      </c>
      <c r="I1887">
        <v>873</v>
      </c>
      <c r="J1887" t="s">
        <v>897</v>
      </c>
      <c r="K1887" t="s">
        <v>828</v>
      </c>
      <c r="L1887" t="s">
        <v>247</v>
      </c>
      <c r="M1887">
        <v>0</v>
      </c>
      <c r="N1887">
        <v>0</v>
      </c>
      <c r="O1887">
        <v>0</v>
      </c>
      <c r="P1887">
        <v>0</v>
      </c>
      <c r="Q1887">
        <v>0</v>
      </c>
      <c r="R1887">
        <v>0</v>
      </c>
      <c r="S1887">
        <v>0</v>
      </c>
      <c r="T1887">
        <v>0</v>
      </c>
      <c r="U1887">
        <v>0</v>
      </c>
      <c r="V1887">
        <v>0</v>
      </c>
    </row>
    <row r="1888" spans="1:22" x14ac:dyDescent="0.3">
      <c r="A1888">
        <v>202324</v>
      </c>
      <c r="B1888" t="s">
        <v>820</v>
      </c>
      <c r="C1888" t="s">
        <v>821</v>
      </c>
      <c r="D1888" t="s">
        <v>822</v>
      </c>
      <c r="E1888" t="s">
        <v>823</v>
      </c>
      <c r="F1888" t="s">
        <v>856</v>
      </c>
      <c r="G1888" t="s">
        <v>857</v>
      </c>
      <c r="H1888" t="s">
        <v>896</v>
      </c>
      <c r="I1888">
        <v>873</v>
      </c>
      <c r="J1888" t="s">
        <v>897</v>
      </c>
      <c r="K1888" t="s">
        <v>828</v>
      </c>
      <c r="L1888" t="s">
        <v>247</v>
      </c>
      <c r="M1888">
        <v>0</v>
      </c>
      <c r="N1888">
        <v>0</v>
      </c>
      <c r="O1888">
        <v>0</v>
      </c>
      <c r="P1888">
        <v>0</v>
      </c>
      <c r="Q1888">
        <v>0</v>
      </c>
      <c r="R1888">
        <v>0</v>
      </c>
      <c r="S1888">
        <v>0</v>
      </c>
      <c r="T1888">
        <v>0</v>
      </c>
      <c r="U1888">
        <v>0</v>
      </c>
      <c r="V1888">
        <v>0</v>
      </c>
    </row>
    <row r="1889" spans="1:22" x14ac:dyDescent="0.3">
      <c r="A1889">
        <v>202122</v>
      </c>
      <c r="B1889" t="s">
        <v>820</v>
      </c>
      <c r="C1889" t="s">
        <v>821</v>
      </c>
      <c r="D1889" t="s">
        <v>822</v>
      </c>
      <c r="E1889" t="s">
        <v>823</v>
      </c>
      <c r="F1889" t="s">
        <v>856</v>
      </c>
      <c r="G1889" t="s">
        <v>857</v>
      </c>
      <c r="H1889" t="s">
        <v>896</v>
      </c>
      <c r="I1889">
        <v>873</v>
      </c>
      <c r="J1889" t="s">
        <v>897</v>
      </c>
      <c r="K1889" t="s">
        <v>828</v>
      </c>
      <c r="L1889" t="s">
        <v>833</v>
      </c>
      <c r="M1889">
        <v>39960081</v>
      </c>
      <c r="N1889">
        <v>141914725</v>
      </c>
      <c r="O1889">
        <v>16153089</v>
      </c>
      <c r="P1889">
        <v>38711700</v>
      </c>
      <c r="Q1889">
        <v>7115364</v>
      </c>
      <c r="R1889">
        <v>8067614</v>
      </c>
      <c r="S1889">
        <v>253788913</v>
      </c>
      <c r="T1889">
        <v>823778</v>
      </c>
      <c r="U1889">
        <v>252965135</v>
      </c>
      <c r="V1889" t="s">
        <v>834</v>
      </c>
    </row>
    <row r="1890" spans="1:22" x14ac:dyDescent="0.3">
      <c r="A1890">
        <v>202223</v>
      </c>
      <c r="B1890" t="s">
        <v>820</v>
      </c>
      <c r="C1890" t="s">
        <v>821</v>
      </c>
      <c r="D1890" t="s">
        <v>822</v>
      </c>
      <c r="E1890" t="s">
        <v>823</v>
      </c>
      <c r="F1890" t="s">
        <v>856</v>
      </c>
      <c r="G1890" t="s">
        <v>857</v>
      </c>
      <c r="H1890" t="s">
        <v>896</v>
      </c>
      <c r="I1890">
        <v>873</v>
      </c>
      <c r="J1890" t="s">
        <v>897</v>
      </c>
      <c r="K1890" t="s">
        <v>828</v>
      </c>
      <c r="L1890" t="s">
        <v>833</v>
      </c>
      <c r="M1890">
        <v>41239539</v>
      </c>
      <c r="N1890">
        <v>146081861</v>
      </c>
      <c r="O1890">
        <v>18580550</v>
      </c>
      <c r="P1890">
        <v>40812191</v>
      </c>
      <c r="Q1890">
        <v>7333997</v>
      </c>
      <c r="R1890">
        <v>8666013</v>
      </c>
      <c r="S1890">
        <v>264607529</v>
      </c>
      <c r="T1890">
        <v>249745</v>
      </c>
      <c r="U1890">
        <v>264357784</v>
      </c>
      <c r="V1890" t="s">
        <v>834</v>
      </c>
    </row>
    <row r="1891" spans="1:22" x14ac:dyDescent="0.3">
      <c r="A1891">
        <v>202324</v>
      </c>
      <c r="B1891" t="s">
        <v>820</v>
      </c>
      <c r="C1891" t="s">
        <v>821</v>
      </c>
      <c r="D1891" t="s">
        <v>822</v>
      </c>
      <c r="E1891" t="s">
        <v>823</v>
      </c>
      <c r="F1891" t="s">
        <v>856</v>
      </c>
      <c r="G1891" t="s">
        <v>857</v>
      </c>
      <c r="H1891" t="s">
        <v>896</v>
      </c>
      <c r="I1891">
        <v>873</v>
      </c>
      <c r="J1891" t="s">
        <v>897</v>
      </c>
      <c r="K1891" t="s">
        <v>828</v>
      </c>
      <c r="L1891" t="s">
        <v>833</v>
      </c>
      <c r="M1891">
        <v>42956430</v>
      </c>
      <c r="N1891">
        <v>152857695</v>
      </c>
      <c r="O1891">
        <v>20445923</v>
      </c>
      <c r="P1891">
        <v>48184513</v>
      </c>
      <c r="Q1891">
        <v>9560746</v>
      </c>
      <c r="R1891">
        <v>8631791</v>
      </c>
      <c r="S1891">
        <v>284841798</v>
      </c>
      <c r="T1891">
        <v>375135</v>
      </c>
      <c r="U1891">
        <v>284466663</v>
      </c>
      <c r="V1891" t="s">
        <v>834</v>
      </c>
    </row>
    <row r="1892" spans="1:22" x14ac:dyDescent="0.3">
      <c r="A1892">
        <v>202122</v>
      </c>
      <c r="B1892" t="s">
        <v>820</v>
      </c>
      <c r="C1892" t="s">
        <v>821</v>
      </c>
      <c r="D1892" t="s">
        <v>822</v>
      </c>
      <c r="E1892" t="s">
        <v>823</v>
      </c>
      <c r="F1892" t="s">
        <v>856</v>
      </c>
      <c r="G1892" t="s">
        <v>857</v>
      </c>
      <c r="H1892" t="s">
        <v>896</v>
      </c>
      <c r="I1892">
        <v>873</v>
      </c>
      <c r="J1892" t="s">
        <v>897</v>
      </c>
      <c r="K1892" t="s">
        <v>835</v>
      </c>
      <c r="L1892" t="s">
        <v>836</v>
      </c>
      <c r="M1892" t="s">
        <v>829</v>
      </c>
      <c r="N1892" t="s">
        <v>829</v>
      </c>
      <c r="O1892" t="s">
        <v>829</v>
      </c>
      <c r="P1892" t="s">
        <v>829</v>
      </c>
      <c r="Q1892" t="s">
        <v>829</v>
      </c>
      <c r="R1892" t="s">
        <v>829</v>
      </c>
      <c r="S1892">
        <v>244212815</v>
      </c>
      <c r="T1892" t="s">
        <v>829</v>
      </c>
      <c r="U1892" t="s">
        <v>829</v>
      </c>
      <c r="V1892" t="s">
        <v>834</v>
      </c>
    </row>
    <row r="1893" spans="1:22" x14ac:dyDescent="0.3">
      <c r="A1893">
        <v>202223</v>
      </c>
      <c r="B1893" t="s">
        <v>820</v>
      </c>
      <c r="C1893" t="s">
        <v>821</v>
      </c>
      <c r="D1893" t="s">
        <v>822</v>
      </c>
      <c r="E1893" t="s">
        <v>823</v>
      </c>
      <c r="F1893" t="s">
        <v>856</v>
      </c>
      <c r="G1893" t="s">
        <v>857</v>
      </c>
      <c r="H1893" t="s">
        <v>896</v>
      </c>
      <c r="I1893">
        <v>873</v>
      </c>
      <c r="J1893" t="s">
        <v>897</v>
      </c>
      <c r="K1893" t="s">
        <v>835</v>
      </c>
      <c r="L1893" t="s">
        <v>836</v>
      </c>
      <c r="M1893" t="s">
        <v>829</v>
      </c>
      <c r="N1893" t="s">
        <v>829</v>
      </c>
      <c r="O1893" t="s">
        <v>829</v>
      </c>
      <c r="P1893" t="s">
        <v>829</v>
      </c>
      <c r="Q1893" t="s">
        <v>829</v>
      </c>
      <c r="R1893" t="s">
        <v>829</v>
      </c>
      <c r="S1893">
        <v>253034386</v>
      </c>
      <c r="T1893" t="s">
        <v>829</v>
      </c>
      <c r="U1893" t="s">
        <v>829</v>
      </c>
      <c r="V1893" t="s">
        <v>834</v>
      </c>
    </row>
    <row r="1894" spans="1:22" x14ac:dyDescent="0.3">
      <c r="A1894">
        <v>202324</v>
      </c>
      <c r="B1894" t="s">
        <v>820</v>
      </c>
      <c r="C1894" t="s">
        <v>821</v>
      </c>
      <c r="D1894" t="s">
        <v>822</v>
      </c>
      <c r="E1894" t="s">
        <v>823</v>
      </c>
      <c r="F1894" t="s">
        <v>856</v>
      </c>
      <c r="G1894" t="s">
        <v>857</v>
      </c>
      <c r="H1894" t="s">
        <v>896</v>
      </c>
      <c r="I1894">
        <v>873</v>
      </c>
      <c r="J1894" t="s">
        <v>897</v>
      </c>
      <c r="K1894" t="s">
        <v>835</v>
      </c>
      <c r="L1894" t="s">
        <v>836</v>
      </c>
      <c r="M1894" t="s">
        <v>829</v>
      </c>
      <c r="N1894" t="s">
        <v>829</v>
      </c>
      <c r="O1894" t="s">
        <v>829</v>
      </c>
      <c r="P1894" t="s">
        <v>829</v>
      </c>
      <c r="Q1894" t="s">
        <v>829</v>
      </c>
      <c r="R1894" t="s">
        <v>829</v>
      </c>
      <c r="S1894">
        <v>270023776</v>
      </c>
      <c r="T1894" t="s">
        <v>829</v>
      </c>
      <c r="U1894" t="s">
        <v>829</v>
      </c>
      <c r="V1894" t="s">
        <v>834</v>
      </c>
    </row>
    <row r="1895" spans="1:22" x14ac:dyDescent="0.3">
      <c r="A1895">
        <v>202122</v>
      </c>
      <c r="B1895" t="s">
        <v>820</v>
      </c>
      <c r="C1895" t="s">
        <v>821</v>
      </c>
      <c r="D1895" t="s">
        <v>822</v>
      </c>
      <c r="E1895" t="s">
        <v>823</v>
      </c>
      <c r="F1895" t="s">
        <v>856</v>
      </c>
      <c r="G1895" t="s">
        <v>857</v>
      </c>
      <c r="H1895" t="s">
        <v>896</v>
      </c>
      <c r="I1895">
        <v>873</v>
      </c>
      <c r="J1895" t="s">
        <v>897</v>
      </c>
      <c r="K1895" t="s">
        <v>835</v>
      </c>
      <c r="L1895" t="s">
        <v>837</v>
      </c>
      <c r="M1895" t="s">
        <v>829</v>
      </c>
      <c r="N1895" t="s">
        <v>829</v>
      </c>
      <c r="O1895" t="s">
        <v>829</v>
      </c>
      <c r="P1895" t="s">
        <v>829</v>
      </c>
      <c r="Q1895" t="s">
        <v>829</v>
      </c>
      <c r="R1895" t="s">
        <v>829</v>
      </c>
      <c r="S1895">
        <v>-4209467</v>
      </c>
      <c r="T1895" t="s">
        <v>829</v>
      </c>
      <c r="U1895" t="s">
        <v>829</v>
      </c>
      <c r="V1895" t="s">
        <v>834</v>
      </c>
    </row>
    <row r="1896" spans="1:22" x14ac:dyDescent="0.3">
      <c r="A1896">
        <v>202223</v>
      </c>
      <c r="B1896" t="s">
        <v>820</v>
      </c>
      <c r="C1896" t="s">
        <v>821</v>
      </c>
      <c r="D1896" t="s">
        <v>822</v>
      </c>
      <c r="E1896" t="s">
        <v>823</v>
      </c>
      <c r="F1896" t="s">
        <v>856</v>
      </c>
      <c r="G1896" t="s">
        <v>857</v>
      </c>
      <c r="H1896" t="s">
        <v>896</v>
      </c>
      <c r="I1896">
        <v>873</v>
      </c>
      <c r="J1896" t="s">
        <v>897</v>
      </c>
      <c r="K1896" t="s">
        <v>835</v>
      </c>
      <c r="L1896" t="s">
        <v>837</v>
      </c>
      <c r="M1896" t="s">
        <v>829</v>
      </c>
      <c r="N1896" t="s">
        <v>829</v>
      </c>
      <c r="O1896" t="s">
        <v>829</v>
      </c>
      <c r="P1896" t="s">
        <v>829</v>
      </c>
      <c r="Q1896" t="s">
        <v>829</v>
      </c>
      <c r="R1896" t="s">
        <v>829</v>
      </c>
      <c r="S1896">
        <v>18978697</v>
      </c>
      <c r="T1896" t="s">
        <v>829</v>
      </c>
      <c r="U1896" t="s">
        <v>829</v>
      </c>
      <c r="V1896">
        <v>0</v>
      </c>
    </row>
    <row r="1897" spans="1:22" x14ac:dyDescent="0.3">
      <c r="A1897">
        <v>202324</v>
      </c>
      <c r="B1897" t="s">
        <v>820</v>
      </c>
      <c r="C1897" t="s">
        <v>821</v>
      </c>
      <c r="D1897" t="s">
        <v>822</v>
      </c>
      <c r="E1897" t="s">
        <v>823</v>
      </c>
      <c r="F1897" t="s">
        <v>856</v>
      </c>
      <c r="G1897" t="s">
        <v>857</v>
      </c>
      <c r="H1897" t="s">
        <v>896</v>
      </c>
      <c r="I1897">
        <v>873</v>
      </c>
      <c r="J1897" t="s">
        <v>897</v>
      </c>
      <c r="K1897" t="s">
        <v>835</v>
      </c>
      <c r="L1897" t="s">
        <v>837</v>
      </c>
      <c r="M1897" t="s">
        <v>829</v>
      </c>
      <c r="N1897" t="s">
        <v>829</v>
      </c>
      <c r="O1897" t="s">
        <v>829</v>
      </c>
      <c r="P1897" t="s">
        <v>829</v>
      </c>
      <c r="Q1897" t="s">
        <v>829</v>
      </c>
      <c r="R1897" t="s">
        <v>829</v>
      </c>
      <c r="S1897">
        <v>1832114</v>
      </c>
      <c r="T1897" t="s">
        <v>829</v>
      </c>
      <c r="U1897" t="s">
        <v>829</v>
      </c>
      <c r="V1897">
        <v>0</v>
      </c>
    </row>
    <row r="1898" spans="1:22" x14ac:dyDescent="0.3">
      <c r="A1898">
        <v>202122</v>
      </c>
      <c r="B1898" t="s">
        <v>820</v>
      </c>
      <c r="C1898" t="s">
        <v>821</v>
      </c>
      <c r="D1898" t="s">
        <v>822</v>
      </c>
      <c r="E1898" t="s">
        <v>823</v>
      </c>
      <c r="F1898" t="s">
        <v>856</v>
      </c>
      <c r="G1898" t="s">
        <v>857</v>
      </c>
      <c r="H1898" t="s">
        <v>896</v>
      </c>
      <c r="I1898">
        <v>873</v>
      </c>
      <c r="J1898" t="s">
        <v>897</v>
      </c>
      <c r="K1898" t="s">
        <v>835</v>
      </c>
      <c r="L1898" t="s">
        <v>838</v>
      </c>
      <c r="M1898" t="s">
        <v>829</v>
      </c>
      <c r="N1898" t="s">
        <v>829</v>
      </c>
      <c r="O1898" t="s">
        <v>829</v>
      </c>
      <c r="P1898" t="s">
        <v>829</v>
      </c>
      <c r="Q1898" t="s">
        <v>829</v>
      </c>
      <c r="R1898" t="s">
        <v>829</v>
      </c>
      <c r="S1898">
        <v>-26361808</v>
      </c>
      <c r="T1898" t="s">
        <v>829</v>
      </c>
      <c r="U1898" t="s">
        <v>829</v>
      </c>
      <c r="V1898" t="s">
        <v>834</v>
      </c>
    </row>
    <row r="1899" spans="1:22" x14ac:dyDescent="0.3">
      <c r="A1899">
        <v>202223</v>
      </c>
      <c r="B1899" t="s">
        <v>820</v>
      </c>
      <c r="C1899" t="s">
        <v>821</v>
      </c>
      <c r="D1899" t="s">
        <v>822</v>
      </c>
      <c r="E1899" t="s">
        <v>823</v>
      </c>
      <c r="F1899" t="s">
        <v>856</v>
      </c>
      <c r="G1899" t="s">
        <v>857</v>
      </c>
      <c r="H1899" t="s">
        <v>896</v>
      </c>
      <c r="I1899">
        <v>873</v>
      </c>
      <c r="J1899" t="s">
        <v>897</v>
      </c>
      <c r="K1899" t="s">
        <v>835</v>
      </c>
      <c r="L1899" t="s">
        <v>838</v>
      </c>
      <c r="M1899" t="s">
        <v>829</v>
      </c>
      <c r="N1899" t="s">
        <v>829</v>
      </c>
      <c r="O1899" t="s">
        <v>829</v>
      </c>
      <c r="P1899" t="s">
        <v>829</v>
      </c>
      <c r="Q1899" t="s">
        <v>829</v>
      </c>
      <c r="R1899" t="s">
        <v>829</v>
      </c>
      <c r="S1899">
        <v>-39319030</v>
      </c>
      <c r="T1899" t="s">
        <v>829</v>
      </c>
      <c r="U1899" t="s">
        <v>829</v>
      </c>
      <c r="V1899" t="s">
        <v>834</v>
      </c>
    </row>
    <row r="1900" spans="1:22" x14ac:dyDescent="0.3">
      <c r="A1900">
        <v>202324</v>
      </c>
      <c r="B1900" t="s">
        <v>820</v>
      </c>
      <c r="C1900" t="s">
        <v>821</v>
      </c>
      <c r="D1900" t="s">
        <v>822</v>
      </c>
      <c r="E1900" t="s">
        <v>823</v>
      </c>
      <c r="F1900" t="s">
        <v>856</v>
      </c>
      <c r="G1900" t="s">
        <v>857</v>
      </c>
      <c r="H1900" t="s">
        <v>896</v>
      </c>
      <c r="I1900">
        <v>873</v>
      </c>
      <c r="J1900" t="s">
        <v>897</v>
      </c>
      <c r="K1900" t="s">
        <v>835</v>
      </c>
      <c r="L1900" t="s">
        <v>838</v>
      </c>
      <c r="M1900" t="s">
        <v>829</v>
      </c>
      <c r="N1900" t="s">
        <v>829</v>
      </c>
      <c r="O1900" t="s">
        <v>829</v>
      </c>
      <c r="P1900" t="s">
        <v>829</v>
      </c>
      <c r="Q1900" t="s">
        <v>829</v>
      </c>
      <c r="R1900" t="s">
        <v>829</v>
      </c>
      <c r="S1900">
        <v>-29159314</v>
      </c>
      <c r="T1900" t="s">
        <v>829</v>
      </c>
      <c r="U1900" t="s">
        <v>829</v>
      </c>
      <c r="V1900" t="s">
        <v>834</v>
      </c>
    </row>
    <row r="1901" spans="1:22" x14ac:dyDescent="0.3">
      <c r="A1901">
        <v>202122</v>
      </c>
      <c r="B1901" t="s">
        <v>820</v>
      </c>
      <c r="C1901" t="s">
        <v>821</v>
      </c>
      <c r="D1901" t="s">
        <v>822</v>
      </c>
      <c r="E1901" t="s">
        <v>823</v>
      </c>
      <c r="F1901" t="s">
        <v>856</v>
      </c>
      <c r="G1901" t="s">
        <v>857</v>
      </c>
      <c r="H1901" t="s">
        <v>896</v>
      </c>
      <c r="I1901">
        <v>873</v>
      </c>
      <c r="J1901" t="s">
        <v>897</v>
      </c>
      <c r="K1901" t="s">
        <v>835</v>
      </c>
      <c r="L1901" t="s">
        <v>839</v>
      </c>
      <c r="M1901" t="s">
        <v>829</v>
      </c>
      <c r="N1901" t="s">
        <v>829</v>
      </c>
      <c r="O1901" t="s">
        <v>829</v>
      </c>
      <c r="P1901" t="s">
        <v>829</v>
      </c>
      <c r="Q1901" t="s">
        <v>829</v>
      </c>
      <c r="R1901" t="s">
        <v>829</v>
      </c>
      <c r="S1901">
        <v>39319030</v>
      </c>
      <c r="T1901" t="s">
        <v>829</v>
      </c>
      <c r="U1901" t="s">
        <v>829</v>
      </c>
      <c r="V1901" t="s">
        <v>834</v>
      </c>
    </row>
    <row r="1902" spans="1:22" x14ac:dyDescent="0.3">
      <c r="A1902">
        <v>202223</v>
      </c>
      <c r="B1902" t="s">
        <v>820</v>
      </c>
      <c r="C1902" t="s">
        <v>821</v>
      </c>
      <c r="D1902" t="s">
        <v>822</v>
      </c>
      <c r="E1902" t="s">
        <v>823</v>
      </c>
      <c r="F1902" t="s">
        <v>856</v>
      </c>
      <c r="G1902" t="s">
        <v>857</v>
      </c>
      <c r="H1902" t="s">
        <v>896</v>
      </c>
      <c r="I1902">
        <v>873</v>
      </c>
      <c r="J1902" t="s">
        <v>897</v>
      </c>
      <c r="K1902" t="s">
        <v>835</v>
      </c>
      <c r="L1902" t="s">
        <v>839</v>
      </c>
      <c r="M1902" t="s">
        <v>829</v>
      </c>
      <c r="N1902" t="s">
        <v>829</v>
      </c>
      <c r="O1902" t="s">
        <v>829</v>
      </c>
      <c r="P1902" t="s">
        <v>829</v>
      </c>
      <c r="Q1902" t="s">
        <v>829</v>
      </c>
      <c r="R1902" t="s">
        <v>829</v>
      </c>
      <c r="S1902">
        <v>29159314</v>
      </c>
      <c r="T1902" t="s">
        <v>829</v>
      </c>
      <c r="U1902" t="s">
        <v>829</v>
      </c>
      <c r="V1902" t="s">
        <v>834</v>
      </c>
    </row>
    <row r="1903" spans="1:22" x14ac:dyDescent="0.3">
      <c r="A1903">
        <v>202324</v>
      </c>
      <c r="B1903" t="s">
        <v>820</v>
      </c>
      <c r="C1903" t="s">
        <v>821</v>
      </c>
      <c r="D1903" t="s">
        <v>822</v>
      </c>
      <c r="E1903" t="s">
        <v>823</v>
      </c>
      <c r="F1903" t="s">
        <v>856</v>
      </c>
      <c r="G1903" t="s">
        <v>857</v>
      </c>
      <c r="H1903" t="s">
        <v>896</v>
      </c>
      <c r="I1903">
        <v>873</v>
      </c>
      <c r="J1903" t="s">
        <v>897</v>
      </c>
      <c r="K1903" t="s">
        <v>835</v>
      </c>
      <c r="L1903" t="s">
        <v>839</v>
      </c>
      <c r="M1903" t="s">
        <v>829</v>
      </c>
      <c r="N1903" t="s">
        <v>829</v>
      </c>
      <c r="O1903" t="s">
        <v>829</v>
      </c>
      <c r="P1903" t="s">
        <v>829</v>
      </c>
      <c r="Q1903" t="s">
        <v>829</v>
      </c>
      <c r="R1903" t="s">
        <v>829</v>
      </c>
      <c r="S1903">
        <v>40015841</v>
      </c>
      <c r="T1903" t="s">
        <v>829</v>
      </c>
      <c r="U1903" t="s">
        <v>829</v>
      </c>
      <c r="V1903" t="s">
        <v>834</v>
      </c>
    </row>
    <row r="1904" spans="1:22" x14ac:dyDescent="0.3">
      <c r="A1904">
        <v>202122</v>
      </c>
      <c r="B1904" t="s">
        <v>820</v>
      </c>
      <c r="C1904" t="s">
        <v>821</v>
      </c>
      <c r="D1904" t="s">
        <v>822</v>
      </c>
      <c r="E1904" t="s">
        <v>823</v>
      </c>
      <c r="F1904" t="s">
        <v>856</v>
      </c>
      <c r="G1904" t="s">
        <v>857</v>
      </c>
      <c r="H1904" t="s">
        <v>896</v>
      </c>
      <c r="I1904">
        <v>873</v>
      </c>
      <c r="J1904" t="s">
        <v>897</v>
      </c>
      <c r="K1904" t="s">
        <v>835</v>
      </c>
      <c r="L1904" t="s">
        <v>840</v>
      </c>
      <c r="M1904" t="s">
        <v>829</v>
      </c>
      <c r="N1904" t="s">
        <v>829</v>
      </c>
      <c r="O1904" t="s">
        <v>829</v>
      </c>
      <c r="P1904" t="s">
        <v>829</v>
      </c>
      <c r="Q1904" t="s">
        <v>829</v>
      </c>
      <c r="R1904" t="s">
        <v>829</v>
      </c>
      <c r="S1904">
        <v>0</v>
      </c>
      <c r="T1904" t="s">
        <v>829</v>
      </c>
      <c r="U1904" t="s">
        <v>829</v>
      </c>
      <c r="V1904" t="s">
        <v>834</v>
      </c>
    </row>
    <row r="1905" spans="1:22" x14ac:dyDescent="0.3">
      <c r="A1905">
        <v>202223</v>
      </c>
      <c r="B1905" t="s">
        <v>820</v>
      </c>
      <c r="C1905" t="s">
        <v>821</v>
      </c>
      <c r="D1905" t="s">
        <v>822</v>
      </c>
      <c r="E1905" t="s">
        <v>823</v>
      </c>
      <c r="F1905" t="s">
        <v>856</v>
      </c>
      <c r="G1905" t="s">
        <v>857</v>
      </c>
      <c r="H1905" t="s">
        <v>896</v>
      </c>
      <c r="I1905">
        <v>873</v>
      </c>
      <c r="J1905" t="s">
        <v>897</v>
      </c>
      <c r="K1905" t="s">
        <v>835</v>
      </c>
      <c r="L1905" t="s">
        <v>840</v>
      </c>
      <c r="M1905" t="s">
        <v>829</v>
      </c>
      <c r="N1905" t="s">
        <v>829</v>
      </c>
      <c r="O1905" t="s">
        <v>829</v>
      </c>
      <c r="P1905" t="s">
        <v>829</v>
      </c>
      <c r="Q1905" t="s">
        <v>829</v>
      </c>
      <c r="R1905" t="s">
        <v>829</v>
      </c>
      <c r="S1905">
        <v>2500000</v>
      </c>
      <c r="T1905" t="s">
        <v>829</v>
      </c>
      <c r="U1905" t="s">
        <v>829</v>
      </c>
      <c r="V1905" t="s">
        <v>834</v>
      </c>
    </row>
    <row r="1906" spans="1:22" x14ac:dyDescent="0.3">
      <c r="A1906">
        <v>202324</v>
      </c>
      <c r="B1906" t="s">
        <v>820</v>
      </c>
      <c r="C1906" t="s">
        <v>821</v>
      </c>
      <c r="D1906" t="s">
        <v>822</v>
      </c>
      <c r="E1906" t="s">
        <v>823</v>
      </c>
      <c r="F1906" t="s">
        <v>856</v>
      </c>
      <c r="G1906" t="s">
        <v>857</v>
      </c>
      <c r="H1906" t="s">
        <v>896</v>
      </c>
      <c r="I1906">
        <v>873</v>
      </c>
      <c r="J1906" t="s">
        <v>897</v>
      </c>
      <c r="K1906" t="s">
        <v>835</v>
      </c>
      <c r="L1906" t="s">
        <v>840</v>
      </c>
      <c r="M1906" t="s">
        <v>829</v>
      </c>
      <c r="N1906" t="s">
        <v>829</v>
      </c>
      <c r="O1906" t="s">
        <v>829</v>
      </c>
      <c r="P1906" t="s">
        <v>829</v>
      </c>
      <c r="Q1906" t="s">
        <v>829</v>
      </c>
      <c r="R1906" t="s">
        <v>829</v>
      </c>
      <c r="S1906">
        <v>1750000</v>
      </c>
      <c r="T1906" t="s">
        <v>829</v>
      </c>
      <c r="U1906" t="s">
        <v>829</v>
      </c>
      <c r="V1906" t="s">
        <v>834</v>
      </c>
    </row>
    <row r="1907" spans="1:22" x14ac:dyDescent="0.3">
      <c r="A1907">
        <v>202122</v>
      </c>
      <c r="B1907" t="s">
        <v>820</v>
      </c>
      <c r="C1907" t="s">
        <v>821</v>
      </c>
      <c r="D1907" t="s">
        <v>822</v>
      </c>
      <c r="E1907" t="s">
        <v>823</v>
      </c>
      <c r="F1907" t="s">
        <v>856</v>
      </c>
      <c r="G1907" t="s">
        <v>857</v>
      </c>
      <c r="H1907" t="s">
        <v>896</v>
      </c>
      <c r="I1907">
        <v>873</v>
      </c>
      <c r="J1907" t="s">
        <v>897</v>
      </c>
      <c r="K1907" t="s">
        <v>835</v>
      </c>
      <c r="L1907" t="s">
        <v>841</v>
      </c>
      <c r="M1907" t="s">
        <v>829</v>
      </c>
      <c r="N1907" t="s">
        <v>829</v>
      </c>
      <c r="O1907" t="s">
        <v>829</v>
      </c>
      <c r="P1907" t="s">
        <v>829</v>
      </c>
      <c r="Q1907" t="s">
        <v>829</v>
      </c>
      <c r="R1907" t="s">
        <v>829</v>
      </c>
      <c r="S1907">
        <v>252965138</v>
      </c>
      <c r="T1907" t="s">
        <v>829</v>
      </c>
      <c r="U1907" t="s">
        <v>829</v>
      </c>
      <c r="V1907" t="s">
        <v>834</v>
      </c>
    </row>
    <row r="1908" spans="1:22" x14ac:dyDescent="0.3">
      <c r="A1908">
        <v>202223</v>
      </c>
      <c r="B1908" t="s">
        <v>820</v>
      </c>
      <c r="C1908" t="s">
        <v>821</v>
      </c>
      <c r="D1908" t="s">
        <v>822</v>
      </c>
      <c r="E1908" t="s">
        <v>823</v>
      </c>
      <c r="F1908" t="s">
        <v>856</v>
      </c>
      <c r="G1908" t="s">
        <v>857</v>
      </c>
      <c r="H1908" t="s">
        <v>896</v>
      </c>
      <c r="I1908">
        <v>873</v>
      </c>
      <c r="J1908" t="s">
        <v>897</v>
      </c>
      <c r="K1908" t="s">
        <v>835</v>
      </c>
      <c r="L1908" t="s">
        <v>841</v>
      </c>
      <c r="M1908" t="s">
        <v>829</v>
      </c>
      <c r="N1908" t="s">
        <v>829</v>
      </c>
      <c r="O1908" t="s">
        <v>829</v>
      </c>
      <c r="P1908" t="s">
        <v>829</v>
      </c>
      <c r="Q1908" t="s">
        <v>829</v>
      </c>
      <c r="R1908" t="s">
        <v>829</v>
      </c>
      <c r="S1908">
        <v>264357786</v>
      </c>
      <c r="T1908" t="s">
        <v>829</v>
      </c>
      <c r="U1908" t="s">
        <v>829</v>
      </c>
      <c r="V1908" t="s">
        <v>834</v>
      </c>
    </row>
    <row r="1909" spans="1:22" x14ac:dyDescent="0.3">
      <c r="A1909">
        <v>202324</v>
      </c>
      <c r="B1909" t="s">
        <v>820</v>
      </c>
      <c r="C1909" t="s">
        <v>821</v>
      </c>
      <c r="D1909" t="s">
        <v>822</v>
      </c>
      <c r="E1909" t="s">
        <v>823</v>
      </c>
      <c r="F1909" t="s">
        <v>856</v>
      </c>
      <c r="G1909" t="s">
        <v>857</v>
      </c>
      <c r="H1909" t="s">
        <v>896</v>
      </c>
      <c r="I1909">
        <v>873</v>
      </c>
      <c r="J1909" t="s">
        <v>897</v>
      </c>
      <c r="K1909" t="s">
        <v>835</v>
      </c>
      <c r="L1909" t="s">
        <v>841</v>
      </c>
      <c r="M1909" t="s">
        <v>829</v>
      </c>
      <c r="N1909" t="s">
        <v>829</v>
      </c>
      <c r="O1909" t="s">
        <v>829</v>
      </c>
      <c r="P1909" t="s">
        <v>829</v>
      </c>
      <c r="Q1909" t="s">
        <v>829</v>
      </c>
      <c r="R1909" t="s">
        <v>829</v>
      </c>
      <c r="S1909">
        <v>284466660</v>
      </c>
      <c r="T1909" t="s">
        <v>829</v>
      </c>
      <c r="U1909" t="s">
        <v>829</v>
      </c>
      <c r="V1909" t="s">
        <v>834</v>
      </c>
    </row>
    <row r="1910" spans="1:22" x14ac:dyDescent="0.3">
      <c r="A1910">
        <v>202122</v>
      </c>
      <c r="B1910" t="s">
        <v>820</v>
      </c>
      <c r="C1910" t="s">
        <v>821</v>
      </c>
      <c r="D1910" t="s">
        <v>822</v>
      </c>
      <c r="E1910" t="s">
        <v>823</v>
      </c>
      <c r="F1910" t="s">
        <v>856</v>
      </c>
      <c r="G1910" t="s">
        <v>857</v>
      </c>
      <c r="H1910" t="s">
        <v>896</v>
      </c>
      <c r="I1910">
        <v>873</v>
      </c>
      <c r="J1910" t="s">
        <v>897</v>
      </c>
      <c r="K1910" t="s">
        <v>842</v>
      </c>
      <c r="L1910" t="s">
        <v>238</v>
      </c>
      <c r="M1910" t="s">
        <v>829</v>
      </c>
      <c r="N1910" t="s">
        <v>829</v>
      </c>
      <c r="O1910" t="s">
        <v>829</v>
      </c>
      <c r="P1910" t="s">
        <v>829</v>
      </c>
      <c r="Q1910" t="s">
        <v>829</v>
      </c>
      <c r="R1910" t="s">
        <v>829</v>
      </c>
      <c r="S1910">
        <v>1772054</v>
      </c>
      <c r="T1910">
        <v>131861</v>
      </c>
      <c r="U1910">
        <v>1640193</v>
      </c>
      <c r="V1910">
        <v>17</v>
      </c>
    </row>
    <row r="1911" spans="1:22" x14ac:dyDescent="0.3">
      <c r="A1911">
        <v>202223</v>
      </c>
      <c r="B1911" t="s">
        <v>820</v>
      </c>
      <c r="C1911" t="s">
        <v>821</v>
      </c>
      <c r="D1911" t="s">
        <v>822</v>
      </c>
      <c r="E1911" t="s">
        <v>823</v>
      </c>
      <c r="F1911" t="s">
        <v>856</v>
      </c>
      <c r="G1911" t="s">
        <v>857</v>
      </c>
      <c r="H1911" t="s">
        <v>896</v>
      </c>
      <c r="I1911">
        <v>873</v>
      </c>
      <c r="J1911" t="s">
        <v>897</v>
      </c>
      <c r="K1911" t="s">
        <v>842</v>
      </c>
      <c r="L1911" t="s">
        <v>238</v>
      </c>
      <c r="M1911" t="s">
        <v>829</v>
      </c>
      <c r="N1911" t="s">
        <v>829</v>
      </c>
      <c r="O1911" t="s">
        <v>829</v>
      </c>
      <c r="P1911" t="s">
        <v>829</v>
      </c>
      <c r="Q1911" t="s">
        <v>829</v>
      </c>
      <c r="R1911" t="s">
        <v>829</v>
      </c>
      <c r="S1911">
        <v>2157389</v>
      </c>
      <c r="T1911">
        <v>61869</v>
      </c>
      <c r="U1911">
        <v>2095520</v>
      </c>
      <c r="V1911">
        <v>22</v>
      </c>
    </row>
    <row r="1912" spans="1:22" x14ac:dyDescent="0.3">
      <c r="A1912">
        <v>202324</v>
      </c>
      <c r="B1912" t="s">
        <v>820</v>
      </c>
      <c r="C1912" t="s">
        <v>821</v>
      </c>
      <c r="D1912" t="s">
        <v>822</v>
      </c>
      <c r="E1912" t="s">
        <v>823</v>
      </c>
      <c r="F1912" t="s">
        <v>856</v>
      </c>
      <c r="G1912" t="s">
        <v>857</v>
      </c>
      <c r="H1912" t="s">
        <v>896</v>
      </c>
      <c r="I1912">
        <v>873</v>
      </c>
      <c r="J1912" t="s">
        <v>897</v>
      </c>
      <c r="K1912" t="s">
        <v>842</v>
      </c>
      <c r="L1912" t="s">
        <v>238</v>
      </c>
      <c r="M1912" t="s">
        <v>829</v>
      </c>
      <c r="N1912" t="s">
        <v>829</v>
      </c>
      <c r="O1912" t="s">
        <v>829</v>
      </c>
      <c r="P1912" t="s">
        <v>829</v>
      </c>
      <c r="Q1912" t="s">
        <v>829</v>
      </c>
      <c r="R1912" t="s">
        <v>829</v>
      </c>
      <c r="S1912">
        <v>2191042</v>
      </c>
      <c r="T1912">
        <v>0</v>
      </c>
      <c r="U1912">
        <v>2191042</v>
      </c>
      <c r="V1912">
        <v>22</v>
      </c>
    </row>
    <row r="1913" spans="1:22" x14ac:dyDescent="0.3">
      <c r="A1913">
        <v>202122</v>
      </c>
      <c r="B1913" t="s">
        <v>820</v>
      </c>
      <c r="C1913" t="s">
        <v>821</v>
      </c>
      <c r="D1913" t="s">
        <v>822</v>
      </c>
      <c r="E1913" t="s">
        <v>823</v>
      </c>
      <c r="F1913" t="s">
        <v>856</v>
      </c>
      <c r="G1913" t="s">
        <v>857</v>
      </c>
      <c r="H1913" t="s">
        <v>896</v>
      </c>
      <c r="I1913">
        <v>873</v>
      </c>
      <c r="J1913" t="s">
        <v>897</v>
      </c>
      <c r="K1913" t="s">
        <v>842</v>
      </c>
      <c r="L1913" t="s">
        <v>240</v>
      </c>
      <c r="M1913" t="s">
        <v>829</v>
      </c>
      <c r="N1913" t="s">
        <v>829</v>
      </c>
      <c r="O1913" t="s">
        <v>829</v>
      </c>
      <c r="P1913" t="s">
        <v>829</v>
      </c>
      <c r="Q1913" t="s">
        <v>829</v>
      </c>
      <c r="R1913" t="s">
        <v>829</v>
      </c>
      <c r="S1913">
        <v>3630550</v>
      </c>
      <c r="T1913">
        <v>270154</v>
      </c>
      <c r="U1913">
        <v>3360396</v>
      </c>
      <c r="V1913">
        <v>35</v>
      </c>
    </row>
    <row r="1914" spans="1:22" x14ac:dyDescent="0.3">
      <c r="A1914">
        <v>202223</v>
      </c>
      <c r="B1914" t="s">
        <v>820</v>
      </c>
      <c r="C1914" t="s">
        <v>821</v>
      </c>
      <c r="D1914" t="s">
        <v>822</v>
      </c>
      <c r="E1914" t="s">
        <v>823</v>
      </c>
      <c r="F1914" t="s">
        <v>856</v>
      </c>
      <c r="G1914" t="s">
        <v>857</v>
      </c>
      <c r="H1914" t="s">
        <v>896</v>
      </c>
      <c r="I1914">
        <v>873</v>
      </c>
      <c r="J1914" t="s">
        <v>897</v>
      </c>
      <c r="K1914" t="s">
        <v>842</v>
      </c>
      <c r="L1914" t="s">
        <v>240</v>
      </c>
      <c r="M1914" t="s">
        <v>829</v>
      </c>
      <c r="N1914" t="s">
        <v>829</v>
      </c>
      <c r="O1914" t="s">
        <v>829</v>
      </c>
      <c r="P1914" t="s">
        <v>829</v>
      </c>
      <c r="Q1914" t="s">
        <v>829</v>
      </c>
      <c r="R1914" t="s">
        <v>829</v>
      </c>
      <c r="S1914">
        <v>4293260</v>
      </c>
      <c r="T1914">
        <v>0</v>
      </c>
      <c r="U1914">
        <v>4293260</v>
      </c>
      <c r="V1914">
        <v>45</v>
      </c>
    </row>
    <row r="1915" spans="1:22" x14ac:dyDescent="0.3">
      <c r="A1915">
        <v>202324</v>
      </c>
      <c r="B1915" t="s">
        <v>820</v>
      </c>
      <c r="C1915" t="s">
        <v>821</v>
      </c>
      <c r="D1915" t="s">
        <v>822</v>
      </c>
      <c r="E1915" t="s">
        <v>823</v>
      </c>
      <c r="F1915" t="s">
        <v>856</v>
      </c>
      <c r="G1915" t="s">
        <v>857</v>
      </c>
      <c r="H1915" t="s">
        <v>896</v>
      </c>
      <c r="I1915">
        <v>873</v>
      </c>
      <c r="J1915" t="s">
        <v>897</v>
      </c>
      <c r="K1915" t="s">
        <v>842</v>
      </c>
      <c r="L1915" t="s">
        <v>240</v>
      </c>
      <c r="M1915" t="s">
        <v>829</v>
      </c>
      <c r="N1915" t="s">
        <v>829</v>
      </c>
      <c r="O1915" t="s">
        <v>829</v>
      </c>
      <c r="P1915" t="s">
        <v>829</v>
      </c>
      <c r="Q1915" t="s">
        <v>829</v>
      </c>
      <c r="R1915" t="s">
        <v>829</v>
      </c>
      <c r="S1915">
        <v>4488964</v>
      </c>
      <c r="T1915">
        <v>0</v>
      </c>
      <c r="U1915">
        <v>4488964</v>
      </c>
      <c r="V1915">
        <v>46</v>
      </c>
    </row>
    <row r="1916" spans="1:22" x14ac:dyDescent="0.3">
      <c r="A1916">
        <v>202122</v>
      </c>
      <c r="B1916" t="s">
        <v>820</v>
      </c>
      <c r="C1916" t="s">
        <v>821</v>
      </c>
      <c r="D1916" t="s">
        <v>822</v>
      </c>
      <c r="E1916" t="s">
        <v>823</v>
      </c>
      <c r="F1916" t="s">
        <v>856</v>
      </c>
      <c r="G1916" t="s">
        <v>857</v>
      </c>
      <c r="H1916" t="s">
        <v>896</v>
      </c>
      <c r="I1916">
        <v>873</v>
      </c>
      <c r="J1916" t="s">
        <v>897</v>
      </c>
      <c r="K1916" t="s">
        <v>842</v>
      </c>
      <c r="L1916" t="s">
        <v>843</v>
      </c>
      <c r="M1916" t="s">
        <v>829</v>
      </c>
      <c r="N1916" t="s">
        <v>829</v>
      </c>
      <c r="O1916" t="s">
        <v>829</v>
      </c>
      <c r="P1916" t="s">
        <v>829</v>
      </c>
      <c r="Q1916" t="s">
        <v>829</v>
      </c>
      <c r="R1916" t="s">
        <v>829</v>
      </c>
      <c r="S1916">
        <v>435755</v>
      </c>
      <c r="T1916">
        <v>93744</v>
      </c>
      <c r="U1916">
        <v>342011</v>
      </c>
      <c r="V1916">
        <v>4</v>
      </c>
    </row>
    <row r="1917" spans="1:22" x14ac:dyDescent="0.3">
      <c r="A1917">
        <v>202223</v>
      </c>
      <c r="B1917" t="s">
        <v>820</v>
      </c>
      <c r="C1917" t="s">
        <v>821</v>
      </c>
      <c r="D1917" t="s">
        <v>822</v>
      </c>
      <c r="E1917" t="s">
        <v>823</v>
      </c>
      <c r="F1917" t="s">
        <v>856</v>
      </c>
      <c r="G1917" t="s">
        <v>857</v>
      </c>
      <c r="H1917" t="s">
        <v>896</v>
      </c>
      <c r="I1917">
        <v>873</v>
      </c>
      <c r="J1917" t="s">
        <v>897</v>
      </c>
      <c r="K1917" t="s">
        <v>842</v>
      </c>
      <c r="L1917" t="s">
        <v>843</v>
      </c>
      <c r="M1917" t="s">
        <v>829</v>
      </c>
      <c r="N1917" t="s">
        <v>829</v>
      </c>
      <c r="O1917" t="s">
        <v>829</v>
      </c>
      <c r="P1917" t="s">
        <v>829</v>
      </c>
      <c r="Q1917" t="s">
        <v>829</v>
      </c>
      <c r="R1917" t="s">
        <v>829</v>
      </c>
      <c r="S1917">
        <v>2144253</v>
      </c>
      <c r="T1917">
        <v>1827653</v>
      </c>
      <c r="U1917">
        <v>316600</v>
      </c>
      <c r="V1917">
        <v>3</v>
      </c>
    </row>
    <row r="1918" spans="1:22" x14ac:dyDescent="0.3">
      <c r="A1918">
        <v>202324</v>
      </c>
      <c r="B1918" t="s">
        <v>820</v>
      </c>
      <c r="C1918" t="s">
        <v>821</v>
      </c>
      <c r="D1918" t="s">
        <v>822</v>
      </c>
      <c r="E1918" t="s">
        <v>823</v>
      </c>
      <c r="F1918" t="s">
        <v>856</v>
      </c>
      <c r="G1918" t="s">
        <v>857</v>
      </c>
      <c r="H1918" t="s">
        <v>896</v>
      </c>
      <c r="I1918">
        <v>873</v>
      </c>
      <c r="J1918" t="s">
        <v>897</v>
      </c>
      <c r="K1918" t="s">
        <v>842</v>
      </c>
      <c r="L1918" t="s">
        <v>843</v>
      </c>
      <c r="M1918" t="s">
        <v>829</v>
      </c>
      <c r="N1918" t="s">
        <v>829</v>
      </c>
      <c r="O1918" t="s">
        <v>829</v>
      </c>
      <c r="P1918" t="s">
        <v>829</v>
      </c>
      <c r="Q1918" t="s">
        <v>829</v>
      </c>
      <c r="R1918" t="s">
        <v>829</v>
      </c>
      <c r="S1918">
        <v>2549119</v>
      </c>
      <c r="T1918">
        <v>2124077</v>
      </c>
      <c r="U1918">
        <v>425042</v>
      </c>
      <c r="V1918">
        <v>4</v>
      </c>
    </row>
    <row r="1919" spans="1:22" x14ac:dyDescent="0.3">
      <c r="A1919">
        <v>202122</v>
      </c>
      <c r="B1919" t="s">
        <v>820</v>
      </c>
      <c r="C1919" t="s">
        <v>821</v>
      </c>
      <c r="D1919" t="s">
        <v>822</v>
      </c>
      <c r="E1919" t="s">
        <v>823</v>
      </c>
      <c r="F1919" t="s">
        <v>856</v>
      </c>
      <c r="G1919" t="s">
        <v>857</v>
      </c>
      <c r="H1919" t="s">
        <v>896</v>
      </c>
      <c r="I1919">
        <v>873</v>
      </c>
      <c r="J1919" t="s">
        <v>897</v>
      </c>
      <c r="K1919" t="s">
        <v>842</v>
      </c>
      <c r="L1919" t="s">
        <v>249</v>
      </c>
      <c r="M1919">
        <v>0</v>
      </c>
      <c r="N1919">
        <v>711955</v>
      </c>
      <c r="O1919">
        <v>1440466</v>
      </c>
      <c r="P1919">
        <v>11523730</v>
      </c>
      <c r="Q1919">
        <v>0</v>
      </c>
      <c r="R1919" t="s">
        <v>829</v>
      </c>
      <c r="S1919">
        <v>13676151</v>
      </c>
      <c r="T1919">
        <v>681944</v>
      </c>
      <c r="U1919">
        <v>12994207</v>
      </c>
      <c r="V1919">
        <v>137</v>
      </c>
    </row>
    <row r="1920" spans="1:22" x14ac:dyDescent="0.3">
      <c r="A1920">
        <v>202223</v>
      </c>
      <c r="B1920" t="s">
        <v>820</v>
      </c>
      <c r="C1920" t="s">
        <v>821</v>
      </c>
      <c r="D1920" t="s">
        <v>822</v>
      </c>
      <c r="E1920" t="s">
        <v>823</v>
      </c>
      <c r="F1920" t="s">
        <v>856</v>
      </c>
      <c r="G1920" t="s">
        <v>857</v>
      </c>
      <c r="H1920" t="s">
        <v>896</v>
      </c>
      <c r="I1920">
        <v>873</v>
      </c>
      <c r="J1920" t="s">
        <v>897</v>
      </c>
      <c r="K1920" t="s">
        <v>842</v>
      </c>
      <c r="L1920" t="s">
        <v>249</v>
      </c>
      <c r="M1920">
        <v>0</v>
      </c>
      <c r="N1920">
        <v>850122</v>
      </c>
      <c r="O1920">
        <v>1720015</v>
      </c>
      <c r="P1920">
        <v>13760117</v>
      </c>
      <c r="Q1920">
        <v>0</v>
      </c>
      <c r="R1920" t="s">
        <v>829</v>
      </c>
      <c r="S1920">
        <v>16330254</v>
      </c>
      <c r="T1920">
        <v>177263</v>
      </c>
      <c r="U1920">
        <v>16152991</v>
      </c>
      <c r="V1920">
        <v>168</v>
      </c>
    </row>
    <row r="1921" spans="1:22" x14ac:dyDescent="0.3">
      <c r="A1921">
        <v>202324</v>
      </c>
      <c r="B1921" t="s">
        <v>820</v>
      </c>
      <c r="C1921" t="s">
        <v>821</v>
      </c>
      <c r="D1921" t="s">
        <v>822</v>
      </c>
      <c r="E1921" t="s">
        <v>823</v>
      </c>
      <c r="F1921" t="s">
        <v>856</v>
      </c>
      <c r="G1921" t="s">
        <v>857</v>
      </c>
      <c r="H1921" t="s">
        <v>896</v>
      </c>
      <c r="I1921">
        <v>873</v>
      </c>
      <c r="J1921" t="s">
        <v>897</v>
      </c>
      <c r="K1921" t="s">
        <v>842</v>
      </c>
      <c r="L1921" t="s">
        <v>249</v>
      </c>
      <c r="M1921">
        <v>0</v>
      </c>
      <c r="N1921">
        <v>978068</v>
      </c>
      <c r="O1921">
        <v>2561608</v>
      </c>
      <c r="P1921">
        <v>15695670</v>
      </c>
      <c r="Q1921">
        <v>0</v>
      </c>
      <c r="R1921" t="s">
        <v>829</v>
      </c>
      <c r="S1921">
        <v>19235346</v>
      </c>
      <c r="T1921">
        <v>166732</v>
      </c>
      <c r="U1921">
        <v>19068614</v>
      </c>
      <c r="V1921">
        <v>195</v>
      </c>
    </row>
    <row r="1922" spans="1:22" x14ac:dyDescent="0.3">
      <c r="A1922">
        <v>202122</v>
      </c>
      <c r="B1922" t="s">
        <v>820</v>
      </c>
      <c r="C1922" t="s">
        <v>821</v>
      </c>
      <c r="D1922" t="s">
        <v>822</v>
      </c>
      <c r="E1922" t="s">
        <v>823</v>
      </c>
      <c r="F1922" t="s">
        <v>856</v>
      </c>
      <c r="G1922" t="s">
        <v>857</v>
      </c>
      <c r="H1922" t="s">
        <v>896</v>
      </c>
      <c r="I1922">
        <v>873</v>
      </c>
      <c r="J1922" t="s">
        <v>897</v>
      </c>
      <c r="K1922" t="s">
        <v>842</v>
      </c>
      <c r="L1922" t="s">
        <v>844</v>
      </c>
      <c r="M1922">
        <v>0</v>
      </c>
      <c r="N1922">
        <v>2969543</v>
      </c>
      <c r="O1922">
        <v>6640630</v>
      </c>
      <c r="P1922">
        <v>0</v>
      </c>
      <c r="Q1922">
        <v>0</v>
      </c>
      <c r="R1922" t="s">
        <v>829</v>
      </c>
      <c r="S1922">
        <v>9610173</v>
      </c>
      <c r="T1922">
        <v>250988</v>
      </c>
      <c r="U1922">
        <v>9359185</v>
      </c>
      <c r="V1922">
        <v>98</v>
      </c>
    </row>
    <row r="1923" spans="1:22" x14ac:dyDescent="0.3">
      <c r="A1923">
        <v>202223</v>
      </c>
      <c r="B1923" t="s">
        <v>820</v>
      </c>
      <c r="C1923" t="s">
        <v>821</v>
      </c>
      <c r="D1923" t="s">
        <v>822</v>
      </c>
      <c r="E1923" t="s">
        <v>823</v>
      </c>
      <c r="F1923" t="s">
        <v>856</v>
      </c>
      <c r="G1923" t="s">
        <v>857</v>
      </c>
      <c r="H1923" t="s">
        <v>896</v>
      </c>
      <c r="I1923">
        <v>873</v>
      </c>
      <c r="J1923" t="s">
        <v>897</v>
      </c>
      <c r="K1923" t="s">
        <v>842</v>
      </c>
      <c r="L1923" t="s">
        <v>844</v>
      </c>
      <c r="M1923">
        <v>0</v>
      </c>
      <c r="N1923">
        <v>3240582</v>
      </c>
      <c r="O1923">
        <v>7246738</v>
      </c>
      <c r="P1923">
        <v>0</v>
      </c>
      <c r="Q1923">
        <v>0</v>
      </c>
      <c r="R1923" t="s">
        <v>829</v>
      </c>
      <c r="S1923">
        <v>10487320</v>
      </c>
      <c r="T1923">
        <v>172471</v>
      </c>
      <c r="U1923">
        <v>10314849</v>
      </c>
      <c r="V1923">
        <v>107</v>
      </c>
    </row>
    <row r="1924" spans="1:22" x14ac:dyDescent="0.3">
      <c r="A1924">
        <v>202324</v>
      </c>
      <c r="B1924" t="s">
        <v>820</v>
      </c>
      <c r="C1924" t="s">
        <v>821</v>
      </c>
      <c r="D1924" t="s">
        <v>822</v>
      </c>
      <c r="E1924" t="s">
        <v>823</v>
      </c>
      <c r="F1924" t="s">
        <v>856</v>
      </c>
      <c r="G1924" t="s">
        <v>857</v>
      </c>
      <c r="H1924" t="s">
        <v>896</v>
      </c>
      <c r="I1924">
        <v>873</v>
      </c>
      <c r="J1924" t="s">
        <v>897</v>
      </c>
      <c r="K1924" t="s">
        <v>842</v>
      </c>
      <c r="L1924" t="s">
        <v>844</v>
      </c>
      <c r="M1924">
        <v>0</v>
      </c>
      <c r="N1924">
        <v>3855133</v>
      </c>
      <c r="O1924">
        <v>8541766</v>
      </c>
      <c r="P1924">
        <v>0</v>
      </c>
      <c r="Q1924">
        <v>0</v>
      </c>
      <c r="R1924" t="s">
        <v>829</v>
      </c>
      <c r="S1924">
        <v>12396899</v>
      </c>
      <c r="T1924">
        <v>231025</v>
      </c>
      <c r="U1924">
        <v>12165874</v>
      </c>
      <c r="V1924">
        <v>125</v>
      </c>
    </row>
    <row r="1925" spans="1:22" x14ac:dyDescent="0.3">
      <c r="A1925">
        <v>202122</v>
      </c>
      <c r="B1925" t="s">
        <v>820</v>
      </c>
      <c r="C1925" t="s">
        <v>821</v>
      </c>
      <c r="D1925" t="s">
        <v>822</v>
      </c>
      <c r="E1925" t="s">
        <v>823</v>
      </c>
      <c r="F1925" t="s">
        <v>856</v>
      </c>
      <c r="G1925" t="s">
        <v>857</v>
      </c>
      <c r="H1925" t="s">
        <v>896</v>
      </c>
      <c r="I1925">
        <v>873</v>
      </c>
      <c r="J1925" t="s">
        <v>897</v>
      </c>
      <c r="K1925" t="s">
        <v>842</v>
      </c>
      <c r="L1925" t="s">
        <v>251</v>
      </c>
      <c r="M1925" t="s">
        <v>829</v>
      </c>
      <c r="N1925" t="s">
        <v>829</v>
      </c>
      <c r="O1925">
        <v>0</v>
      </c>
      <c r="P1925">
        <v>0</v>
      </c>
      <c r="Q1925">
        <v>0</v>
      </c>
      <c r="R1925">
        <v>2417334</v>
      </c>
      <c r="S1925">
        <v>2417334</v>
      </c>
      <c r="T1925">
        <v>120537</v>
      </c>
      <c r="U1925">
        <v>2296797</v>
      </c>
      <c r="V1925">
        <v>24</v>
      </c>
    </row>
    <row r="1926" spans="1:22" x14ac:dyDescent="0.3">
      <c r="A1926">
        <v>202223</v>
      </c>
      <c r="B1926" t="s">
        <v>820</v>
      </c>
      <c r="C1926" t="s">
        <v>821</v>
      </c>
      <c r="D1926" t="s">
        <v>822</v>
      </c>
      <c r="E1926" t="s">
        <v>823</v>
      </c>
      <c r="F1926" t="s">
        <v>856</v>
      </c>
      <c r="G1926" t="s">
        <v>857</v>
      </c>
      <c r="H1926" t="s">
        <v>896</v>
      </c>
      <c r="I1926">
        <v>873</v>
      </c>
      <c r="J1926" t="s">
        <v>897</v>
      </c>
      <c r="K1926" t="s">
        <v>842</v>
      </c>
      <c r="L1926" t="s">
        <v>251</v>
      </c>
      <c r="M1926" t="s">
        <v>829</v>
      </c>
      <c r="N1926" t="s">
        <v>829</v>
      </c>
      <c r="O1926">
        <v>0</v>
      </c>
      <c r="P1926">
        <v>0</v>
      </c>
      <c r="Q1926">
        <v>0</v>
      </c>
      <c r="R1926">
        <v>2886461</v>
      </c>
      <c r="S1926">
        <v>2886461</v>
      </c>
      <c r="T1926">
        <v>31332</v>
      </c>
      <c r="U1926">
        <v>2855129</v>
      </c>
      <c r="V1926">
        <v>30</v>
      </c>
    </row>
    <row r="1927" spans="1:22" x14ac:dyDescent="0.3">
      <c r="A1927">
        <v>202324</v>
      </c>
      <c r="B1927" t="s">
        <v>820</v>
      </c>
      <c r="C1927" t="s">
        <v>821</v>
      </c>
      <c r="D1927" t="s">
        <v>822</v>
      </c>
      <c r="E1927" t="s">
        <v>823</v>
      </c>
      <c r="F1927" t="s">
        <v>856</v>
      </c>
      <c r="G1927" t="s">
        <v>857</v>
      </c>
      <c r="H1927" t="s">
        <v>896</v>
      </c>
      <c r="I1927">
        <v>873</v>
      </c>
      <c r="J1927" t="s">
        <v>897</v>
      </c>
      <c r="K1927" t="s">
        <v>842</v>
      </c>
      <c r="L1927" t="s">
        <v>251</v>
      </c>
      <c r="M1927" t="s">
        <v>829</v>
      </c>
      <c r="N1927" t="s">
        <v>829</v>
      </c>
      <c r="O1927">
        <v>0</v>
      </c>
      <c r="P1927">
        <v>0</v>
      </c>
      <c r="Q1927">
        <v>0</v>
      </c>
      <c r="R1927">
        <v>3399952</v>
      </c>
      <c r="S1927">
        <v>3399952</v>
      </c>
      <c r="T1927">
        <v>29471</v>
      </c>
      <c r="U1927">
        <v>3370481</v>
      </c>
      <c r="V1927">
        <v>35</v>
      </c>
    </row>
    <row r="1928" spans="1:22" x14ac:dyDescent="0.3">
      <c r="A1928">
        <v>202122</v>
      </c>
      <c r="B1928" t="s">
        <v>820</v>
      </c>
      <c r="C1928" t="s">
        <v>821</v>
      </c>
      <c r="D1928" t="s">
        <v>822</v>
      </c>
      <c r="E1928" t="s">
        <v>823</v>
      </c>
      <c r="F1928" t="s">
        <v>856</v>
      </c>
      <c r="G1928" t="s">
        <v>857</v>
      </c>
      <c r="H1928" t="s">
        <v>896</v>
      </c>
      <c r="I1928">
        <v>873</v>
      </c>
      <c r="J1928" t="s">
        <v>897</v>
      </c>
      <c r="K1928" t="s">
        <v>842</v>
      </c>
      <c r="L1928" t="s">
        <v>253</v>
      </c>
      <c r="M1928" t="s">
        <v>829</v>
      </c>
      <c r="N1928" t="s">
        <v>829</v>
      </c>
      <c r="O1928">
        <v>0</v>
      </c>
      <c r="P1928">
        <v>0</v>
      </c>
      <c r="Q1928">
        <v>0</v>
      </c>
      <c r="R1928">
        <v>463598</v>
      </c>
      <c r="S1928">
        <v>463598</v>
      </c>
      <c r="T1928">
        <v>23117</v>
      </c>
      <c r="U1928">
        <v>440481</v>
      </c>
      <c r="V1928">
        <v>5</v>
      </c>
    </row>
    <row r="1929" spans="1:22" x14ac:dyDescent="0.3">
      <c r="A1929">
        <v>202223</v>
      </c>
      <c r="B1929" t="s">
        <v>820</v>
      </c>
      <c r="C1929" t="s">
        <v>821</v>
      </c>
      <c r="D1929" t="s">
        <v>822</v>
      </c>
      <c r="E1929" t="s">
        <v>823</v>
      </c>
      <c r="F1929" t="s">
        <v>856</v>
      </c>
      <c r="G1929" t="s">
        <v>857</v>
      </c>
      <c r="H1929" t="s">
        <v>896</v>
      </c>
      <c r="I1929">
        <v>873</v>
      </c>
      <c r="J1929" t="s">
        <v>897</v>
      </c>
      <c r="K1929" t="s">
        <v>842</v>
      </c>
      <c r="L1929" t="s">
        <v>253</v>
      </c>
      <c r="M1929" t="s">
        <v>829</v>
      </c>
      <c r="N1929" t="s">
        <v>829</v>
      </c>
      <c r="O1929">
        <v>0</v>
      </c>
      <c r="P1929">
        <v>0</v>
      </c>
      <c r="Q1929">
        <v>0</v>
      </c>
      <c r="R1929">
        <v>553568</v>
      </c>
      <c r="S1929">
        <v>553568</v>
      </c>
      <c r="T1929">
        <v>6009</v>
      </c>
      <c r="U1929">
        <v>547559</v>
      </c>
      <c r="V1929">
        <v>6</v>
      </c>
    </row>
    <row r="1930" spans="1:22" x14ac:dyDescent="0.3">
      <c r="A1930">
        <v>202324</v>
      </c>
      <c r="B1930" t="s">
        <v>820</v>
      </c>
      <c r="C1930" t="s">
        <v>821</v>
      </c>
      <c r="D1930" t="s">
        <v>822</v>
      </c>
      <c r="E1930" t="s">
        <v>823</v>
      </c>
      <c r="F1930" t="s">
        <v>856</v>
      </c>
      <c r="G1930" t="s">
        <v>857</v>
      </c>
      <c r="H1930" t="s">
        <v>896</v>
      </c>
      <c r="I1930">
        <v>873</v>
      </c>
      <c r="J1930" t="s">
        <v>897</v>
      </c>
      <c r="K1930" t="s">
        <v>842</v>
      </c>
      <c r="L1930" t="s">
        <v>253</v>
      </c>
      <c r="M1930" t="s">
        <v>829</v>
      </c>
      <c r="N1930" t="s">
        <v>829</v>
      </c>
      <c r="O1930">
        <v>0</v>
      </c>
      <c r="P1930">
        <v>0</v>
      </c>
      <c r="Q1930">
        <v>0</v>
      </c>
      <c r="R1930">
        <v>652046</v>
      </c>
      <c r="S1930">
        <v>652046</v>
      </c>
      <c r="T1930">
        <v>5652</v>
      </c>
      <c r="U1930">
        <v>646394</v>
      </c>
      <c r="V1930">
        <v>7</v>
      </c>
    </row>
    <row r="1931" spans="1:22" x14ac:dyDescent="0.3">
      <c r="A1931">
        <v>202122</v>
      </c>
      <c r="B1931" t="s">
        <v>820</v>
      </c>
      <c r="C1931" t="s">
        <v>821</v>
      </c>
      <c r="D1931" t="s">
        <v>822</v>
      </c>
      <c r="E1931" t="s">
        <v>823</v>
      </c>
      <c r="F1931" t="s">
        <v>856</v>
      </c>
      <c r="G1931" t="s">
        <v>857</v>
      </c>
      <c r="H1931" t="s">
        <v>896</v>
      </c>
      <c r="I1931">
        <v>873</v>
      </c>
      <c r="J1931" t="s">
        <v>897</v>
      </c>
      <c r="K1931" t="s">
        <v>842</v>
      </c>
      <c r="L1931" t="s">
        <v>845</v>
      </c>
      <c r="M1931" t="s">
        <v>829</v>
      </c>
      <c r="N1931" t="s">
        <v>829</v>
      </c>
      <c r="O1931">
        <v>0</v>
      </c>
      <c r="P1931">
        <v>0</v>
      </c>
      <c r="Q1931">
        <v>0</v>
      </c>
      <c r="R1931">
        <v>146348</v>
      </c>
      <c r="S1931">
        <v>146348</v>
      </c>
      <c r="T1931">
        <v>3822</v>
      </c>
      <c r="U1931">
        <v>142526</v>
      </c>
      <c r="V1931">
        <v>1</v>
      </c>
    </row>
    <row r="1932" spans="1:22" x14ac:dyDescent="0.3">
      <c r="A1932">
        <v>202223</v>
      </c>
      <c r="B1932" t="s">
        <v>820</v>
      </c>
      <c r="C1932" t="s">
        <v>821</v>
      </c>
      <c r="D1932" t="s">
        <v>822</v>
      </c>
      <c r="E1932" t="s">
        <v>823</v>
      </c>
      <c r="F1932" t="s">
        <v>856</v>
      </c>
      <c r="G1932" t="s">
        <v>857</v>
      </c>
      <c r="H1932" t="s">
        <v>896</v>
      </c>
      <c r="I1932">
        <v>873</v>
      </c>
      <c r="J1932" t="s">
        <v>897</v>
      </c>
      <c r="K1932" t="s">
        <v>842</v>
      </c>
      <c r="L1932" t="s">
        <v>845</v>
      </c>
      <c r="M1932" t="s">
        <v>829</v>
      </c>
      <c r="N1932" t="s">
        <v>829</v>
      </c>
      <c r="O1932">
        <v>0</v>
      </c>
      <c r="P1932">
        <v>0</v>
      </c>
      <c r="Q1932">
        <v>0</v>
      </c>
      <c r="R1932">
        <v>159705</v>
      </c>
      <c r="S1932">
        <v>159705</v>
      </c>
      <c r="T1932">
        <v>2626</v>
      </c>
      <c r="U1932">
        <v>157079</v>
      </c>
      <c r="V1932">
        <v>2</v>
      </c>
    </row>
    <row r="1933" spans="1:22" x14ac:dyDescent="0.3">
      <c r="A1933">
        <v>202324</v>
      </c>
      <c r="B1933" t="s">
        <v>820</v>
      </c>
      <c r="C1933" t="s">
        <v>821</v>
      </c>
      <c r="D1933" t="s">
        <v>822</v>
      </c>
      <c r="E1933" t="s">
        <v>823</v>
      </c>
      <c r="F1933" t="s">
        <v>856</v>
      </c>
      <c r="G1933" t="s">
        <v>857</v>
      </c>
      <c r="H1933" t="s">
        <v>896</v>
      </c>
      <c r="I1933">
        <v>873</v>
      </c>
      <c r="J1933" t="s">
        <v>897</v>
      </c>
      <c r="K1933" t="s">
        <v>842</v>
      </c>
      <c r="L1933" t="s">
        <v>845</v>
      </c>
      <c r="M1933" t="s">
        <v>829</v>
      </c>
      <c r="N1933" t="s">
        <v>829</v>
      </c>
      <c r="O1933">
        <v>0</v>
      </c>
      <c r="P1933">
        <v>0</v>
      </c>
      <c r="Q1933">
        <v>0</v>
      </c>
      <c r="R1933">
        <v>201576</v>
      </c>
      <c r="S1933">
        <v>201576</v>
      </c>
      <c r="T1933">
        <v>3757</v>
      </c>
      <c r="U1933">
        <v>197819</v>
      </c>
      <c r="V1933">
        <v>2</v>
      </c>
    </row>
    <row r="1934" spans="1:22" x14ac:dyDescent="0.3">
      <c r="A1934">
        <v>202122</v>
      </c>
      <c r="B1934" t="s">
        <v>820</v>
      </c>
      <c r="C1934" t="s">
        <v>821</v>
      </c>
      <c r="D1934" t="s">
        <v>822</v>
      </c>
      <c r="E1934" t="s">
        <v>823</v>
      </c>
      <c r="F1934" t="s">
        <v>898</v>
      </c>
      <c r="G1934" t="s">
        <v>899</v>
      </c>
      <c r="H1934" t="s">
        <v>900</v>
      </c>
      <c r="I1934">
        <v>202</v>
      </c>
      <c r="J1934" t="s">
        <v>901</v>
      </c>
      <c r="K1934" t="s">
        <v>828</v>
      </c>
      <c r="L1934" t="s">
        <v>336</v>
      </c>
      <c r="M1934">
        <v>0</v>
      </c>
      <c r="N1934">
        <v>378000</v>
      </c>
      <c r="O1934">
        <v>144000</v>
      </c>
      <c r="P1934">
        <v>6641974</v>
      </c>
      <c r="Q1934">
        <v>850000</v>
      </c>
      <c r="R1934" t="s">
        <v>829</v>
      </c>
      <c r="S1934">
        <v>8013974</v>
      </c>
      <c r="T1934" t="s">
        <v>829</v>
      </c>
      <c r="U1934">
        <v>8013974</v>
      </c>
      <c r="V1934">
        <v>400</v>
      </c>
    </row>
    <row r="1935" spans="1:22" x14ac:dyDescent="0.3">
      <c r="A1935">
        <v>202223</v>
      </c>
      <c r="B1935" t="s">
        <v>820</v>
      </c>
      <c r="C1935" t="s">
        <v>821</v>
      </c>
      <c r="D1935" t="s">
        <v>822</v>
      </c>
      <c r="E1935" t="s">
        <v>823</v>
      </c>
      <c r="F1935" t="s">
        <v>898</v>
      </c>
      <c r="G1935" t="s">
        <v>899</v>
      </c>
      <c r="H1935" t="s">
        <v>900</v>
      </c>
      <c r="I1935">
        <v>202</v>
      </c>
      <c r="J1935" t="s">
        <v>901</v>
      </c>
      <c r="K1935" t="s">
        <v>828</v>
      </c>
      <c r="L1935" t="s">
        <v>336</v>
      </c>
      <c r="M1935">
        <v>0</v>
      </c>
      <c r="N1935">
        <v>170872</v>
      </c>
      <c r="O1935">
        <v>414000</v>
      </c>
      <c r="P1935">
        <v>7034337</v>
      </c>
      <c r="Q1935">
        <v>850000</v>
      </c>
      <c r="R1935" t="s">
        <v>829</v>
      </c>
      <c r="S1935">
        <v>8469209</v>
      </c>
      <c r="T1935" t="s">
        <v>829</v>
      </c>
      <c r="U1935">
        <v>8469209</v>
      </c>
      <c r="V1935">
        <v>423</v>
      </c>
    </row>
    <row r="1936" spans="1:22" x14ac:dyDescent="0.3">
      <c r="A1936">
        <v>202324</v>
      </c>
      <c r="B1936" t="s">
        <v>820</v>
      </c>
      <c r="C1936" t="s">
        <v>821</v>
      </c>
      <c r="D1936" t="s">
        <v>822</v>
      </c>
      <c r="E1936" t="s">
        <v>823</v>
      </c>
      <c r="F1936" t="s">
        <v>898</v>
      </c>
      <c r="G1936" t="s">
        <v>899</v>
      </c>
      <c r="H1936" t="s">
        <v>900</v>
      </c>
      <c r="I1936">
        <v>202</v>
      </c>
      <c r="J1936" t="s">
        <v>901</v>
      </c>
      <c r="K1936" t="s">
        <v>828</v>
      </c>
      <c r="L1936" t="s">
        <v>336</v>
      </c>
      <c r="M1936">
        <v>0</v>
      </c>
      <c r="N1936">
        <v>475923</v>
      </c>
      <c r="O1936">
        <v>158387</v>
      </c>
      <c r="P1936">
        <v>7377525</v>
      </c>
      <c r="Q1936">
        <v>800000</v>
      </c>
      <c r="R1936" t="s">
        <v>829</v>
      </c>
      <c r="S1936">
        <v>8811836</v>
      </c>
      <c r="T1936" t="s">
        <v>829</v>
      </c>
      <c r="U1936">
        <v>8811836</v>
      </c>
      <c r="V1936">
        <v>447</v>
      </c>
    </row>
    <row r="1937" spans="1:22" x14ac:dyDescent="0.3">
      <c r="A1937">
        <v>202122</v>
      </c>
      <c r="B1937" t="s">
        <v>820</v>
      </c>
      <c r="C1937" t="s">
        <v>821</v>
      </c>
      <c r="D1937" t="s">
        <v>822</v>
      </c>
      <c r="E1937" t="s">
        <v>823</v>
      </c>
      <c r="F1937" t="s">
        <v>898</v>
      </c>
      <c r="G1937" t="s">
        <v>899</v>
      </c>
      <c r="H1937" t="s">
        <v>900</v>
      </c>
      <c r="I1937">
        <v>202</v>
      </c>
      <c r="J1937" t="s">
        <v>901</v>
      </c>
      <c r="K1937" t="s">
        <v>828</v>
      </c>
      <c r="L1937" t="s">
        <v>235</v>
      </c>
      <c r="M1937" t="s">
        <v>829</v>
      </c>
      <c r="N1937">
        <v>450000</v>
      </c>
      <c r="O1937">
        <v>0</v>
      </c>
      <c r="P1937" t="s">
        <v>829</v>
      </c>
      <c r="Q1937" t="s">
        <v>829</v>
      </c>
      <c r="R1937" t="s">
        <v>829</v>
      </c>
      <c r="S1937">
        <v>450000</v>
      </c>
      <c r="T1937">
        <v>0</v>
      </c>
      <c r="U1937">
        <v>450000</v>
      </c>
      <c r="V1937">
        <v>22</v>
      </c>
    </row>
    <row r="1938" spans="1:22" x14ac:dyDescent="0.3">
      <c r="A1938">
        <v>202223</v>
      </c>
      <c r="B1938" t="s">
        <v>820</v>
      </c>
      <c r="C1938" t="s">
        <v>821</v>
      </c>
      <c r="D1938" t="s">
        <v>822</v>
      </c>
      <c r="E1938" t="s">
        <v>823</v>
      </c>
      <c r="F1938" t="s">
        <v>898</v>
      </c>
      <c r="G1938" t="s">
        <v>899</v>
      </c>
      <c r="H1938" t="s">
        <v>900</v>
      </c>
      <c r="I1938">
        <v>202</v>
      </c>
      <c r="J1938" t="s">
        <v>901</v>
      </c>
      <c r="K1938" t="s">
        <v>828</v>
      </c>
      <c r="L1938" t="s">
        <v>235</v>
      </c>
      <c r="M1938" t="s">
        <v>829</v>
      </c>
      <c r="N1938">
        <v>450000</v>
      </c>
      <c r="O1938">
        <v>0</v>
      </c>
      <c r="P1938" t="s">
        <v>829</v>
      </c>
      <c r="Q1938" t="s">
        <v>829</v>
      </c>
      <c r="R1938" t="s">
        <v>829</v>
      </c>
      <c r="S1938">
        <v>450000</v>
      </c>
      <c r="T1938">
        <v>0</v>
      </c>
      <c r="U1938">
        <v>450000</v>
      </c>
      <c r="V1938">
        <v>22</v>
      </c>
    </row>
    <row r="1939" spans="1:22" x14ac:dyDescent="0.3">
      <c r="A1939">
        <v>202324</v>
      </c>
      <c r="B1939" t="s">
        <v>820</v>
      </c>
      <c r="C1939" t="s">
        <v>821</v>
      </c>
      <c r="D1939" t="s">
        <v>822</v>
      </c>
      <c r="E1939" t="s">
        <v>823</v>
      </c>
      <c r="F1939" t="s">
        <v>898</v>
      </c>
      <c r="G1939" t="s">
        <v>899</v>
      </c>
      <c r="H1939" t="s">
        <v>900</v>
      </c>
      <c r="I1939">
        <v>202</v>
      </c>
      <c r="J1939" t="s">
        <v>901</v>
      </c>
      <c r="K1939" t="s">
        <v>828</v>
      </c>
      <c r="L1939" t="s">
        <v>235</v>
      </c>
      <c r="M1939" t="s">
        <v>829</v>
      </c>
      <c r="N1939">
        <v>450000</v>
      </c>
      <c r="O1939">
        <v>0</v>
      </c>
      <c r="P1939" t="s">
        <v>829</v>
      </c>
      <c r="Q1939" t="s">
        <v>829</v>
      </c>
      <c r="R1939" t="s">
        <v>829</v>
      </c>
      <c r="S1939">
        <v>450000</v>
      </c>
      <c r="T1939">
        <v>0</v>
      </c>
      <c r="U1939">
        <v>450000</v>
      </c>
      <c r="V1939">
        <v>23</v>
      </c>
    </row>
    <row r="1940" spans="1:22" x14ac:dyDescent="0.3">
      <c r="A1940">
        <v>202122</v>
      </c>
      <c r="B1940" t="s">
        <v>820</v>
      </c>
      <c r="C1940" t="s">
        <v>821</v>
      </c>
      <c r="D1940" t="s">
        <v>822</v>
      </c>
      <c r="E1940" t="s">
        <v>823</v>
      </c>
      <c r="F1940" t="s">
        <v>898</v>
      </c>
      <c r="G1940" t="s">
        <v>899</v>
      </c>
      <c r="H1940" t="s">
        <v>900</v>
      </c>
      <c r="I1940">
        <v>202</v>
      </c>
      <c r="J1940" t="s">
        <v>901</v>
      </c>
      <c r="K1940" t="s">
        <v>828</v>
      </c>
      <c r="L1940" t="s">
        <v>534</v>
      </c>
      <c r="M1940">
        <v>0</v>
      </c>
      <c r="N1940">
        <v>5803414</v>
      </c>
      <c r="O1940">
        <v>3970534</v>
      </c>
      <c r="P1940">
        <v>7911797</v>
      </c>
      <c r="Q1940">
        <v>2223271</v>
      </c>
      <c r="R1940" t="s">
        <v>829</v>
      </c>
      <c r="S1940">
        <v>19909016</v>
      </c>
      <c r="T1940">
        <v>0</v>
      </c>
      <c r="U1940">
        <v>19909016</v>
      </c>
      <c r="V1940">
        <v>325</v>
      </c>
    </row>
    <row r="1941" spans="1:22" x14ac:dyDescent="0.3">
      <c r="A1941">
        <v>202223</v>
      </c>
      <c r="B1941" t="s">
        <v>820</v>
      </c>
      <c r="C1941" t="s">
        <v>821</v>
      </c>
      <c r="D1941" t="s">
        <v>822</v>
      </c>
      <c r="E1941" t="s">
        <v>823</v>
      </c>
      <c r="F1941" t="s">
        <v>898</v>
      </c>
      <c r="G1941" t="s">
        <v>899</v>
      </c>
      <c r="H1941" t="s">
        <v>900</v>
      </c>
      <c r="I1941">
        <v>202</v>
      </c>
      <c r="J1941" t="s">
        <v>901</v>
      </c>
      <c r="K1941" t="s">
        <v>828</v>
      </c>
      <c r="L1941" t="s">
        <v>534</v>
      </c>
      <c r="M1941">
        <v>0</v>
      </c>
      <c r="N1941">
        <v>7308553</v>
      </c>
      <c r="O1941">
        <v>4704451</v>
      </c>
      <c r="P1941">
        <v>8658618</v>
      </c>
      <c r="Q1941">
        <v>2609343</v>
      </c>
      <c r="R1941" t="s">
        <v>829</v>
      </c>
      <c r="S1941">
        <v>23280965</v>
      </c>
      <c r="T1941">
        <v>0</v>
      </c>
      <c r="U1941">
        <v>23280965</v>
      </c>
      <c r="V1941">
        <v>379</v>
      </c>
    </row>
    <row r="1942" spans="1:22" x14ac:dyDescent="0.3">
      <c r="A1942">
        <v>202324</v>
      </c>
      <c r="B1942" t="s">
        <v>820</v>
      </c>
      <c r="C1942" t="s">
        <v>821</v>
      </c>
      <c r="D1942" t="s">
        <v>822</v>
      </c>
      <c r="E1942" t="s">
        <v>823</v>
      </c>
      <c r="F1942" t="s">
        <v>898</v>
      </c>
      <c r="G1942" t="s">
        <v>899</v>
      </c>
      <c r="H1942" t="s">
        <v>900</v>
      </c>
      <c r="I1942">
        <v>202</v>
      </c>
      <c r="J1942" t="s">
        <v>901</v>
      </c>
      <c r="K1942" t="s">
        <v>828</v>
      </c>
      <c r="L1942" t="s">
        <v>534</v>
      </c>
      <c r="M1942">
        <v>0</v>
      </c>
      <c r="N1942">
        <v>10304834</v>
      </c>
      <c r="O1942">
        <v>5688168</v>
      </c>
      <c r="P1942">
        <v>9543444</v>
      </c>
      <c r="Q1942">
        <v>2980374</v>
      </c>
      <c r="R1942" t="s">
        <v>829</v>
      </c>
      <c r="S1942">
        <v>28516820</v>
      </c>
      <c r="T1942">
        <v>46420</v>
      </c>
      <c r="U1942">
        <v>28470400</v>
      </c>
      <c r="V1942">
        <v>656</v>
      </c>
    </row>
    <row r="1943" spans="1:22" x14ac:dyDescent="0.3">
      <c r="A1943">
        <v>202122</v>
      </c>
      <c r="B1943" t="s">
        <v>820</v>
      </c>
      <c r="C1943" t="s">
        <v>821</v>
      </c>
      <c r="D1943" t="s">
        <v>822</v>
      </c>
      <c r="E1943" t="s">
        <v>823</v>
      </c>
      <c r="F1943" t="s">
        <v>898</v>
      </c>
      <c r="G1943" t="s">
        <v>899</v>
      </c>
      <c r="H1943" t="s">
        <v>900</v>
      </c>
      <c r="I1943">
        <v>202</v>
      </c>
      <c r="J1943" t="s">
        <v>901</v>
      </c>
      <c r="K1943" t="s">
        <v>828</v>
      </c>
      <c r="L1943" t="s">
        <v>603</v>
      </c>
      <c r="M1943" t="s">
        <v>829</v>
      </c>
      <c r="N1943" t="s">
        <v>829</v>
      </c>
      <c r="O1943" t="s">
        <v>829</v>
      </c>
      <c r="P1943">
        <v>0</v>
      </c>
      <c r="Q1943">
        <v>0</v>
      </c>
      <c r="R1943">
        <v>0</v>
      </c>
      <c r="S1943">
        <v>0</v>
      </c>
      <c r="T1943">
        <v>0</v>
      </c>
      <c r="U1943">
        <v>0</v>
      </c>
      <c r="V1943">
        <v>0</v>
      </c>
    </row>
    <row r="1944" spans="1:22" x14ac:dyDescent="0.3">
      <c r="A1944">
        <v>202223</v>
      </c>
      <c r="B1944" t="s">
        <v>820</v>
      </c>
      <c r="C1944" t="s">
        <v>821</v>
      </c>
      <c r="D1944" t="s">
        <v>822</v>
      </c>
      <c r="E1944" t="s">
        <v>823</v>
      </c>
      <c r="F1944" t="s">
        <v>898</v>
      </c>
      <c r="G1944" t="s">
        <v>899</v>
      </c>
      <c r="H1944" t="s">
        <v>900</v>
      </c>
      <c r="I1944">
        <v>202</v>
      </c>
      <c r="J1944" t="s">
        <v>901</v>
      </c>
      <c r="K1944" t="s">
        <v>828</v>
      </c>
      <c r="L1944" t="s">
        <v>603</v>
      </c>
      <c r="M1944" t="s">
        <v>829</v>
      </c>
      <c r="N1944" t="s">
        <v>829</v>
      </c>
      <c r="O1944" t="s">
        <v>829</v>
      </c>
      <c r="P1944">
        <v>0</v>
      </c>
      <c r="Q1944">
        <v>0</v>
      </c>
      <c r="R1944">
        <v>0</v>
      </c>
      <c r="S1944">
        <v>0</v>
      </c>
      <c r="T1944">
        <v>0</v>
      </c>
      <c r="U1944">
        <v>0</v>
      </c>
      <c r="V1944">
        <v>0</v>
      </c>
    </row>
    <row r="1945" spans="1:22" x14ac:dyDescent="0.3">
      <c r="A1945">
        <v>202324</v>
      </c>
      <c r="B1945" t="s">
        <v>820</v>
      </c>
      <c r="C1945" t="s">
        <v>821</v>
      </c>
      <c r="D1945" t="s">
        <v>822</v>
      </c>
      <c r="E1945" t="s">
        <v>823</v>
      </c>
      <c r="F1945" t="s">
        <v>898</v>
      </c>
      <c r="G1945" t="s">
        <v>899</v>
      </c>
      <c r="H1945" t="s">
        <v>900</v>
      </c>
      <c r="I1945">
        <v>202</v>
      </c>
      <c r="J1945" t="s">
        <v>901</v>
      </c>
      <c r="K1945" t="s">
        <v>828</v>
      </c>
      <c r="L1945" t="s">
        <v>603</v>
      </c>
      <c r="M1945" t="s">
        <v>829</v>
      </c>
      <c r="N1945" t="s">
        <v>829</v>
      </c>
      <c r="O1945" t="s">
        <v>829</v>
      </c>
      <c r="P1945">
        <v>0</v>
      </c>
      <c r="Q1945">
        <v>0</v>
      </c>
      <c r="R1945">
        <v>0</v>
      </c>
      <c r="S1945">
        <v>0</v>
      </c>
      <c r="T1945">
        <v>0</v>
      </c>
      <c r="U1945">
        <v>0</v>
      </c>
      <c r="V1945">
        <v>0</v>
      </c>
    </row>
    <row r="1946" spans="1:22" x14ac:dyDescent="0.3">
      <c r="A1946">
        <v>202122</v>
      </c>
      <c r="B1946" t="s">
        <v>820</v>
      </c>
      <c r="C1946" t="s">
        <v>821</v>
      </c>
      <c r="D1946" t="s">
        <v>822</v>
      </c>
      <c r="E1946" t="s">
        <v>823</v>
      </c>
      <c r="F1946" t="s">
        <v>898</v>
      </c>
      <c r="G1946" t="s">
        <v>899</v>
      </c>
      <c r="H1946" t="s">
        <v>900</v>
      </c>
      <c r="I1946">
        <v>202</v>
      </c>
      <c r="J1946" t="s">
        <v>901</v>
      </c>
      <c r="K1946" t="s">
        <v>828</v>
      </c>
      <c r="L1946" t="s">
        <v>606</v>
      </c>
      <c r="M1946">
        <v>0</v>
      </c>
      <c r="N1946">
        <v>91113</v>
      </c>
      <c r="O1946">
        <v>57329</v>
      </c>
      <c r="P1946">
        <v>0</v>
      </c>
      <c r="Q1946">
        <v>0</v>
      </c>
      <c r="R1946">
        <v>0</v>
      </c>
      <c r="S1946">
        <v>148442</v>
      </c>
      <c r="T1946">
        <v>0</v>
      </c>
      <c r="U1946">
        <v>148442</v>
      </c>
      <c r="V1946">
        <v>2</v>
      </c>
    </row>
    <row r="1947" spans="1:22" x14ac:dyDescent="0.3">
      <c r="A1947">
        <v>202223</v>
      </c>
      <c r="B1947" t="s">
        <v>820</v>
      </c>
      <c r="C1947" t="s">
        <v>821</v>
      </c>
      <c r="D1947" t="s">
        <v>822</v>
      </c>
      <c r="E1947" t="s">
        <v>823</v>
      </c>
      <c r="F1947" t="s">
        <v>898</v>
      </c>
      <c r="G1947" t="s">
        <v>899</v>
      </c>
      <c r="H1947" t="s">
        <v>900</v>
      </c>
      <c r="I1947">
        <v>202</v>
      </c>
      <c r="J1947" t="s">
        <v>901</v>
      </c>
      <c r="K1947" t="s">
        <v>828</v>
      </c>
      <c r="L1947" t="s">
        <v>606</v>
      </c>
      <c r="M1947">
        <v>0</v>
      </c>
      <c r="N1947">
        <v>71103</v>
      </c>
      <c r="O1947">
        <v>33621</v>
      </c>
      <c r="P1947">
        <v>0</v>
      </c>
      <c r="Q1947">
        <v>0</v>
      </c>
      <c r="R1947">
        <v>12949</v>
      </c>
      <c r="S1947">
        <v>117673</v>
      </c>
      <c r="T1947">
        <v>0</v>
      </c>
      <c r="U1947">
        <v>117673</v>
      </c>
      <c r="V1947">
        <v>2</v>
      </c>
    </row>
    <row r="1948" spans="1:22" x14ac:dyDescent="0.3">
      <c r="A1948">
        <v>202324</v>
      </c>
      <c r="B1948" t="s">
        <v>820</v>
      </c>
      <c r="C1948" t="s">
        <v>821</v>
      </c>
      <c r="D1948" t="s">
        <v>822</v>
      </c>
      <c r="E1948" t="s">
        <v>823</v>
      </c>
      <c r="F1948" t="s">
        <v>898</v>
      </c>
      <c r="G1948" t="s">
        <v>899</v>
      </c>
      <c r="H1948" t="s">
        <v>900</v>
      </c>
      <c r="I1948">
        <v>202</v>
      </c>
      <c r="J1948" t="s">
        <v>901</v>
      </c>
      <c r="K1948" t="s">
        <v>828</v>
      </c>
      <c r="L1948" t="s">
        <v>606</v>
      </c>
      <c r="M1948">
        <v>0</v>
      </c>
      <c r="N1948">
        <v>85195</v>
      </c>
      <c r="O1948">
        <v>37915</v>
      </c>
      <c r="P1948">
        <v>0</v>
      </c>
      <c r="Q1948">
        <v>0</v>
      </c>
      <c r="R1948">
        <v>0</v>
      </c>
      <c r="S1948">
        <v>123111</v>
      </c>
      <c r="T1948">
        <v>0</v>
      </c>
      <c r="U1948">
        <v>123111</v>
      </c>
      <c r="V1948">
        <v>3</v>
      </c>
    </row>
    <row r="1949" spans="1:22" x14ac:dyDescent="0.3">
      <c r="A1949">
        <v>202122</v>
      </c>
      <c r="B1949" t="s">
        <v>820</v>
      </c>
      <c r="C1949" t="s">
        <v>821</v>
      </c>
      <c r="D1949" t="s">
        <v>822</v>
      </c>
      <c r="E1949" t="s">
        <v>823</v>
      </c>
      <c r="F1949" t="s">
        <v>898</v>
      </c>
      <c r="G1949" t="s">
        <v>899</v>
      </c>
      <c r="H1949" t="s">
        <v>900</v>
      </c>
      <c r="I1949">
        <v>202</v>
      </c>
      <c r="J1949" t="s">
        <v>901</v>
      </c>
      <c r="K1949" t="s">
        <v>828</v>
      </c>
      <c r="L1949" t="s">
        <v>609</v>
      </c>
      <c r="M1949" t="s">
        <v>829</v>
      </c>
      <c r="N1949" t="s">
        <v>829</v>
      </c>
      <c r="O1949" t="s">
        <v>829</v>
      </c>
      <c r="P1949" t="s">
        <v>829</v>
      </c>
      <c r="Q1949">
        <v>0</v>
      </c>
      <c r="R1949" t="s">
        <v>829</v>
      </c>
      <c r="S1949">
        <v>0</v>
      </c>
      <c r="T1949">
        <v>0</v>
      </c>
      <c r="U1949">
        <v>0</v>
      </c>
      <c r="V1949">
        <v>0</v>
      </c>
    </row>
    <row r="1950" spans="1:22" x14ac:dyDescent="0.3">
      <c r="A1950">
        <v>202223</v>
      </c>
      <c r="B1950" t="s">
        <v>820</v>
      </c>
      <c r="C1950" t="s">
        <v>821</v>
      </c>
      <c r="D1950" t="s">
        <v>822</v>
      </c>
      <c r="E1950" t="s">
        <v>823</v>
      </c>
      <c r="F1950" t="s">
        <v>898</v>
      </c>
      <c r="G1950" t="s">
        <v>899</v>
      </c>
      <c r="H1950" t="s">
        <v>900</v>
      </c>
      <c r="I1950">
        <v>202</v>
      </c>
      <c r="J1950" t="s">
        <v>901</v>
      </c>
      <c r="K1950" t="s">
        <v>828</v>
      </c>
      <c r="L1950" t="s">
        <v>609</v>
      </c>
      <c r="M1950" t="s">
        <v>829</v>
      </c>
      <c r="N1950" t="s">
        <v>829</v>
      </c>
      <c r="O1950" t="s">
        <v>829</v>
      </c>
      <c r="P1950" t="s">
        <v>829</v>
      </c>
      <c r="Q1950">
        <v>0</v>
      </c>
      <c r="R1950" t="s">
        <v>829</v>
      </c>
      <c r="S1950">
        <v>0</v>
      </c>
      <c r="T1950">
        <v>0</v>
      </c>
      <c r="U1950">
        <v>0</v>
      </c>
      <c r="V1950">
        <v>0</v>
      </c>
    </row>
    <row r="1951" spans="1:22" x14ac:dyDescent="0.3">
      <c r="A1951">
        <v>202122</v>
      </c>
      <c r="B1951" t="s">
        <v>820</v>
      </c>
      <c r="C1951" t="s">
        <v>821</v>
      </c>
      <c r="D1951" t="s">
        <v>822</v>
      </c>
      <c r="E1951" t="s">
        <v>823</v>
      </c>
      <c r="F1951" t="s">
        <v>898</v>
      </c>
      <c r="G1951" t="s">
        <v>899</v>
      </c>
      <c r="H1951" t="s">
        <v>900</v>
      </c>
      <c r="I1951">
        <v>202</v>
      </c>
      <c r="J1951" t="s">
        <v>901</v>
      </c>
      <c r="K1951" t="s">
        <v>828</v>
      </c>
      <c r="L1951" t="s">
        <v>830</v>
      </c>
      <c r="M1951">
        <v>22203</v>
      </c>
      <c r="N1951">
        <v>40242</v>
      </c>
      <c r="O1951">
        <v>40242</v>
      </c>
      <c r="P1951">
        <v>166520</v>
      </c>
      <c r="Q1951">
        <v>0</v>
      </c>
      <c r="R1951">
        <v>8326</v>
      </c>
      <c r="S1951">
        <v>277533</v>
      </c>
      <c r="T1951">
        <v>0</v>
      </c>
      <c r="U1951">
        <v>277533</v>
      </c>
      <c r="V1951">
        <v>5</v>
      </c>
    </row>
    <row r="1952" spans="1:22" x14ac:dyDescent="0.3">
      <c r="A1952">
        <v>202223</v>
      </c>
      <c r="B1952" t="s">
        <v>820</v>
      </c>
      <c r="C1952" t="s">
        <v>821</v>
      </c>
      <c r="D1952" t="s">
        <v>822</v>
      </c>
      <c r="E1952" t="s">
        <v>823</v>
      </c>
      <c r="F1952" t="s">
        <v>898</v>
      </c>
      <c r="G1952" t="s">
        <v>899</v>
      </c>
      <c r="H1952" t="s">
        <v>900</v>
      </c>
      <c r="I1952">
        <v>202</v>
      </c>
      <c r="J1952" t="s">
        <v>901</v>
      </c>
      <c r="K1952" t="s">
        <v>828</v>
      </c>
      <c r="L1952" t="s">
        <v>830</v>
      </c>
      <c r="M1952">
        <v>24809</v>
      </c>
      <c r="N1952">
        <v>44966</v>
      </c>
      <c r="O1952">
        <v>44966</v>
      </c>
      <c r="P1952">
        <v>186068</v>
      </c>
      <c r="Q1952">
        <v>0</v>
      </c>
      <c r="R1952">
        <v>9303</v>
      </c>
      <c r="S1952">
        <v>310113</v>
      </c>
      <c r="T1952">
        <v>0</v>
      </c>
      <c r="U1952">
        <v>310113</v>
      </c>
      <c r="V1952">
        <v>5</v>
      </c>
    </row>
    <row r="1953" spans="1:22" x14ac:dyDescent="0.3">
      <c r="A1953">
        <v>202324</v>
      </c>
      <c r="B1953" t="s">
        <v>820</v>
      </c>
      <c r="C1953" t="s">
        <v>821</v>
      </c>
      <c r="D1953" t="s">
        <v>822</v>
      </c>
      <c r="E1953" t="s">
        <v>823</v>
      </c>
      <c r="F1953" t="s">
        <v>898</v>
      </c>
      <c r="G1953" t="s">
        <v>899</v>
      </c>
      <c r="H1953" t="s">
        <v>900</v>
      </c>
      <c r="I1953">
        <v>202</v>
      </c>
      <c r="J1953" t="s">
        <v>901</v>
      </c>
      <c r="K1953" t="s">
        <v>828</v>
      </c>
      <c r="L1953" t="s">
        <v>830</v>
      </c>
      <c r="M1953">
        <v>29557</v>
      </c>
      <c r="N1953">
        <v>53572</v>
      </c>
      <c r="O1953">
        <v>53572</v>
      </c>
      <c r="P1953">
        <v>221676</v>
      </c>
      <c r="Q1953">
        <v>0</v>
      </c>
      <c r="R1953">
        <v>11084</v>
      </c>
      <c r="S1953">
        <v>369459</v>
      </c>
      <c r="T1953">
        <v>0</v>
      </c>
      <c r="U1953">
        <v>369459</v>
      </c>
      <c r="V1953">
        <v>9</v>
      </c>
    </row>
    <row r="1954" spans="1:22" x14ac:dyDescent="0.3">
      <c r="A1954">
        <v>202122</v>
      </c>
      <c r="B1954" t="s">
        <v>820</v>
      </c>
      <c r="C1954" t="s">
        <v>821</v>
      </c>
      <c r="D1954" t="s">
        <v>822</v>
      </c>
      <c r="E1954" t="s">
        <v>823</v>
      </c>
      <c r="F1954" t="s">
        <v>898</v>
      </c>
      <c r="G1954" t="s">
        <v>899</v>
      </c>
      <c r="H1954" t="s">
        <v>900</v>
      </c>
      <c r="I1954">
        <v>202</v>
      </c>
      <c r="J1954" t="s">
        <v>901</v>
      </c>
      <c r="K1954" t="s">
        <v>828</v>
      </c>
      <c r="L1954" t="s">
        <v>537</v>
      </c>
      <c r="M1954">
        <v>0</v>
      </c>
      <c r="N1954">
        <v>217653</v>
      </c>
      <c r="O1954">
        <v>560509</v>
      </c>
      <c r="P1954">
        <v>0</v>
      </c>
      <c r="Q1954">
        <v>0</v>
      </c>
      <c r="R1954">
        <v>2185970</v>
      </c>
      <c r="S1954">
        <v>2964132</v>
      </c>
      <c r="T1954">
        <v>0</v>
      </c>
      <c r="U1954">
        <v>2964132</v>
      </c>
      <c r="V1954">
        <v>48</v>
      </c>
    </row>
    <row r="1955" spans="1:22" x14ac:dyDescent="0.3">
      <c r="A1955">
        <v>202223</v>
      </c>
      <c r="B1955" t="s">
        <v>820</v>
      </c>
      <c r="C1955" t="s">
        <v>821</v>
      </c>
      <c r="D1955" t="s">
        <v>822</v>
      </c>
      <c r="E1955" t="s">
        <v>823</v>
      </c>
      <c r="F1955" t="s">
        <v>898</v>
      </c>
      <c r="G1955" t="s">
        <v>899</v>
      </c>
      <c r="H1955" t="s">
        <v>900</v>
      </c>
      <c r="I1955">
        <v>202</v>
      </c>
      <c r="J1955" t="s">
        <v>901</v>
      </c>
      <c r="K1955" t="s">
        <v>828</v>
      </c>
      <c r="L1955" t="s">
        <v>537</v>
      </c>
      <c r="M1955">
        <v>0</v>
      </c>
      <c r="N1955">
        <v>281140</v>
      </c>
      <c r="O1955">
        <v>563496</v>
      </c>
      <c r="P1955">
        <v>0</v>
      </c>
      <c r="Q1955">
        <v>0</v>
      </c>
      <c r="R1955">
        <v>2383182</v>
      </c>
      <c r="S1955">
        <v>3227818</v>
      </c>
      <c r="T1955">
        <v>0</v>
      </c>
      <c r="U1955">
        <v>3227818</v>
      </c>
      <c r="V1955">
        <v>53</v>
      </c>
    </row>
    <row r="1956" spans="1:22" x14ac:dyDescent="0.3">
      <c r="A1956">
        <v>202324</v>
      </c>
      <c r="B1956" t="s">
        <v>820</v>
      </c>
      <c r="C1956" t="s">
        <v>821</v>
      </c>
      <c r="D1956" t="s">
        <v>822</v>
      </c>
      <c r="E1956" t="s">
        <v>823</v>
      </c>
      <c r="F1956" t="s">
        <v>898</v>
      </c>
      <c r="G1956" t="s">
        <v>899</v>
      </c>
      <c r="H1956" t="s">
        <v>900</v>
      </c>
      <c r="I1956">
        <v>202</v>
      </c>
      <c r="J1956" t="s">
        <v>901</v>
      </c>
      <c r="K1956" t="s">
        <v>828</v>
      </c>
      <c r="L1956" t="s">
        <v>537</v>
      </c>
      <c r="M1956">
        <v>0</v>
      </c>
      <c r="N1956">
        <v>265788</v>
      </c>
      <c r="O1956">
        <v>631064</v>
      </c>
      <c r="P1956">
        <v>0</v>
      </c>
      <c r="Q1956">
        <v>0</v>
      </c>
      <c r="R1956">
        <v>2551030</v>
      </c>
      <c r="S1956">
        <v>3447882</v>
      </c>
      <c r="T1956">
        <v>0</v>
      </c>
      <c r="U1956">
        <v>3447882</v>
      </c>
      <c r="V1956">
        <v>79</v>
      </c>
    </row>
    <row r="1957" spans="1:22" x14ac:dyDescent="0.3">
      <c r="A1957">
        <v>202122</v>
      </c>
      <c r="B1957" t="s">
        <v>820</v>
      </c>
      <c r="C1957" t="s">
        <v>821</v>
      </c>
      <c r="D1957" t="s">
        <v>822</v>
      </c>
      <c r="E1957" t="s">
        <v>823</v>
      </c>
      <c r="F1957" t="s">
        <v>898</v>
      </c>
      <c r="G1957" t="s">
        <v>899</v>
      </c>
      <c r="H1957" t="s">
        <v>900</v>
      </c>
      <c r="I1957">
        <v>202</v>
      </c>
      <c r="J1957" t="s">
        <v>901</v>
      </c>
      <c r="K1957" t="s">
        <v>828</v>
      </c>
      <c r="L1957" t="s">
        <v>572</v>
      </c>
      <c r="M1957">
        <v>291507</v>
      </c>
      <c r="N1957">
        <v>178138</v>
      </c>
      <c r="O1957">
        <v>70895</v>
      </c>
      <c r="P1957">
        <v>3942796</v>
      </c>
      <c r="Q1957">
        <v>0</v>
      </c>
      <c r="R1957">
        <v>981195</v>
      </c>
      <c r="S1957">
        <v>5464531</v>
      </c>
      <c r="T1957">
        <v>473408</v>
      </c>
      <c r="U1957">
        <v>4991123</v>
      </c>
      <c r="V1957">
        <v>82</v>
      </c>
    </row>
    <row r="1958" spans="1:22" x14ac:dyDescent="0.3">
      <c r="A1958">
        <v>202223</v>
      </c>
      <c r="B1958" t="s">
        <v>820</v>
      </c>
      <c r="C1958" t="s">
        <v>821</v>
      </c>
      <c r="D1958" t="s">
        <v>822</v>
      </c>
      <c r="E1958" t="s">
        <v>823</v>
      </c>
      <c r="F1958" t="s">
        <v>898</v>
      </c>
      <c r="G1958" t="s">
        <v>899</v>
      </c>
      <c r="H1958" t="s">
        <v>900</v>
      </c>
      <c r="I1958">
        <v>202</v>
      </c>
      <c r="J1958" t="s">
        <v>901</v>
      </c>
      <c r="K1958" t="s">
        <v>828</v>
      </c>
      <c r="L1958" t="s">
        <v>572</v>
      </c>
      <c r="M1958">
        <v>543765</v>
      </c>
      <c r="N1958">
        <v>162893</v>
      </c>
      <c r="O1958">
        <v>61292</v>
      </c>
      <c r="P1958">
        <v>4211201</v>
      </c>
      <c r="Q1958">
        <v>0</v>
      </c>
      <c r="R1958">
        <v>924522</v>
      </c>
      <c r="S1958">
        <v>5903673</v>
      </c>
      <c r="T1958">
        <v>425776</v>
      </c>
      <c r="U1958">
        <v>5477897</v>
      </c>
      <c r="V1958">
        <v>89</v>
      </c>
    </row>
    <row r="1959" spans="1:22" x14ac:dyDescent="0.3">
      <c r="A1959">
        <v>202324</v>
      </c>
      <c r="B1959" t="s">
        <v>820</v>
      </c>
      <c r="C1959" t="s">
        <v>821</v>
      </c>
      <c r="D1959" t="s">
        <v>822</v>
      </c>
      <c r="E1959" t="s">
        <v>823</v>
      </c>
      <c r="F1959" t="s">
        <v>898</v>
      </c>
      <c r="G1959" t="s">
        <v>899</v>
      </c>
      <c r="H1959" t="s">
        <v>900</v>
      </c>
      <c r="I1959">
        <v>202</v>
      </c>
      <c r="J1959" t="s">
        <v>901</v>
      </c>
      <c r="K1959" t="s">
        <v>828</v>
      </c>
      <c r="L1959" t="s">
        <v>572</v>
      </c>
      <c r="M1959">
        <v>35044</v>
      </c>
      <c r="N1959">
        <v>237869</v>
      </c>
      <c r="O1959">
        <v>66747</v>
      </c>
      <c r="P1959">
        <v>5594466</v>
      </c>
      <c r="Q1959">
        <v>0</v>
      </c>
      <c r="R1959">
        <v>850929</v>
      </c>
      <c r="S1959">
        <v>6785055</v>
      </c>
      <c r="T1959">
        <v>511341</v>
      </c>
      <c r="U1959">
        <v>6273714</v>
      </c>
      <c r="V1959">
        <v>144</v>
      </c>
    </row>
    <row r="1960" spans="1:22" x14ac:dyDescent="0.3">
      <c r="A1960">
        <v>202122</v>
      </c>
      <c r="B1960" t="s">
        <v>820</v>
      </c>
      <c r="C1960" t="s">
        <v>821</v>
      </c>
      <c r="D1960" t="s">
        <v>822</v>
      </c>
      <c r="E1960" t="s">
        <v>823</v>
      </c>
      <c r="F1960" t="s">
        <v>898</v>
      </c>
      <c r="G1960" t="s">
        <v>899</v>
      </c>
      <c r="H1960" t="s">
        <v>900</v>
      </c>
      <c r="I1960">
        <v>202</v>
      </c>
      <c r="J1960" t="s">
        <v>901</v>
      </c>
      <c r="K1960" t="s">
        <v>828</v>
      </c>
      <c r="L1960" t="s">
        <v>539</v>
      </c>
      <c r="M1960">
        <v>0</v>
      </c>
      <c r="N1960">
        <v>0</v>
      </c>
      <c r="O1960">
        <v>0</v>
      </c>
      <c r="P1960" t="s">
        <v>829</v>
      </c>
      <c r="Q1960" t="s">
        <v>829</v>
      </c>
      <c r="R1960" t="s">
        <v>829</v>
      </c>
      <c r="S1960">
        <v>0</v>
      </c>
      <c r="T1960">
        <v>0</v>
      </c>
      <c r="U1960">
        <v>0</v>
      </c>
      <c r="V1960">
        <v>0</v>
      </c>
    </row>
    <row r="1961" spans="1:22" x14ac:dyDescent="0.3">
      <c r="A1961">
        <v>202223</v>
      </c>
      <c r="B1961" t="s">
        <v>820</v>
      </c>
      <c r="C1961" t="s">
        <v>821</v>
      </c>
      <c r="D1961" t="s">
        <v>822</v>
      </c>
      <c r="E1961" t="s">
        <v>823</v>
      </c>
      <c r="F1961" t="s">
        <v>898</v>
      </c>
      <c r="G1961" t="s">
        <v>899</v>
      </c>
      <c r="H1961" t="s">
        <v>900</v>
      </c>
      <c r="I1961">
        <v>202</v>
      </c>
      <c r="J1961" t="s">
        <v>901</v>
      </c>
      <c r="K1961" t="s">
        <v>828</v>
      </c>
      <c r="L1961" t="s">
        <v>539</v>
      </c>
      <c r="M1961">
        <v>0</v>
      </c>
      <c r="N1961">
        <v>0</v>
      </c>
      <c r="O1961">
        <v>0</v>
      </c>
      <c r="P1961" t="s">
        <v>829</v>
      </c>
      <c r="Q1961" t="s">
        <v>829</v>
      </c>
      <c r="R1961" t="s">
        <v>829</v>
      </c>
      <c r="S1961">
        <v>0</v>
      </c>
      <c r="T1961">
        <v>0</v>
      </c>
      <c r="U1961">
        <v>0</v>
      </c>
      <c r="V1961">
        <v>0</v>
      </c>
    </row>
    <row r="1962" spans="1:22" x14ac:dyDescent="0.3">
      <c r="A1962">
        <v>202324</v>
      </c>
      <c r="B1962" t="s">
        <v>820</v>
      </c>
      <c r="C1962" t="s">
        <v>821</v>
      </c>
      <c r="D1962" t="s">
        <v>822</v>
      </c>
      <c r="E1962" t="s">
        <v>823</v>
      </c>
      <c r="F1962" t="s">
        <v>898</v>
      </c>
      <c r="G1962" t="s">
        <v>899</v>
      </c>
      <c r="H1962" t="s">
        <v>900</v>
      </c>
      <c r="I1962">
        <v>202</v>
      </c>
      <c r="J1962" t="s">
        <v>901</v>
      </c>
      <c r="K1962" t="s">
        <v>828</v>
      </c>
      <c r="L1962" t="s">
        <v>539</v>
      </c>
      <c r="M1962">
        <v>0</v>
      </c>
      <c r="N1962">
        <v>0</v>
      </c>
      <c r="O1962">
        <v>0</v>
      </c>
      <c r="P1962" t="s">
        <v>829</v>
      </c>
      <c r="Q1962" t="s">
        <v>829</v>
      </c>
      <c r="R1962" t="s">
        <v>829</v>
      </c>
      <c r="S1962">
        <v>0</v>
      </c>
      <c r="T1962">
        <v>0</v>
      </c>
      <c r="U1962">
        <v>0</v>
      </c>
      <c r="V1962">
        <v>0</v>
      </c>
    </row>
    <row r="1963" spans="1:22" x14ac:dyDescent="0.3">
      <c r="A1963">
        <v>202122</v>
      </c>
      <c r="B1963" t="s">
        <v>820</v>
      </c>
      <c r="C1963" t="s">
        <v>821</v>
      </c>
      <c r="D1963" t="s">
        <v>822</v>
      </c>
      <c r="E1963" t="s">
        <v>823</v>
      </c>
      <c r="F1963" t="s">
        <v>898</v>
      </c>
      <c r="G1963" t="s">
        <v>899</v>
      </c>
      <c r="H1963" t="s">
        <v>900</v>
      </c>
      <c r="I1963">
        <v>202</v>
      </c>
      <c r="J1963" t="s">
        <v>901</v>
      </c>
      <c r="K1963" t="s">
        <v>828</v>
      </c>
      <c r="L1963" t="s">
        <v>541</v>
      </c>
      <c r="M1963">
        <v>536322</v>
      </c>
      <c r="N1963">
        <v>499892</v>
      </c>
      <c r="O1963">
        <v>223929</v>
      </c>
      <c r="P1963">
        <v>304754</v>
      </c>
      <c r="Q1963">
        <v>0</v>
      </c>
      <c r="R1963">
        <v>37322</v>
      </c>
      <c r="S1963">
        <v>1602218</v>
      </c>
      <c r="T1963">
        <v>0</v>
      </c>
      <c r="U1963">
        <v>1602218</v>
      </c>
      <c r="V1963">
        <v>26</v>
      </c>
    </row>
    <row r="1964" spans="1:22" x14ac:dyDescent="0.3">
      <c r="A1964">
        <v>202223</v>
      </c>
      <c r="B1964" t="s">
        <v>820</v>
      </c>
      <c r="C1964" t="s">
        <v>821</v>
      </c>
      <c r="D1964" t="s">
        <v>822</v>
      </c>
      <c r="E1964" t="s">
        <v>823</v>
      </c>
      <c r="F1964" t="s">
        <v>898</v>
      </c>
      <c r="G1964" t="s">
        <v>899</v>
      </c>
      <c r="H1964" t="s">
        <v>900</v>
      </c>
      <c r="I1964">
        <v>202</v>
      </c>
      <c r="J1964" t="s">
        <v>901</v>
      </c>
      <c r="K1964" t="s">
        <v>828</v>
      </c>
      <c r="L1964" t="s">
        <v>541</v>
      </c>
      <c r="M1964">
        <v>502676</v>
      </c>
      <c r="N1964">
        <v>472019</v>
      </c>
      <c r="O1964">
        <v>196056</v>
      </c>
      <c r="P1964">
        <v>249213</v>
      </c>
      <c r="Q1964">
        <v>0</v>
      </c>
      <c r="R1964">
        <v>32676</v>
      </c>
      <c r="S1964">
        <v>1452640</v>
      </c>
      <c r="T1964">
        <v>0</v>
      </c>
      <c r="U1964">
        <v>1452640</v>
      </c>
      <c r="V1964">
        <v>24</v>
      </c>
    </row>
    <row r="1965" spans="1:22" x14ac:dyDescent="0.3">
      <c r="A1965">
        <v>202324</v>
      </c>
      <c r="B1965" t="s">
        <v>820</v>
      </c>
      <c r="C1965" t="s">
        <v>821</v>
      </c>
      <c r="D1965" t="s">
        <v>822</v>
      </c>
      <c r="E1965" t="s">
        <v>823</v>
      </c>
      <c r="F1965" t="s">
        <v>898</v>
      </c>
      <c r="G1965" t="s">
        <v>899</v>
      </c>
      <c r="H1965" t="s">
        <v>900</v>
      </c>
      <c r="I1965">
        <v>202</v>
      </c>
      <c r="J1965" t="s">
        <v>901</v>
      </c>
      <c r="K1965" t="s">
        <v>828</v>
      </c>
      <c r="L1965" t="s">
        <v>541</v>
      </c>
      <c r="M1965">
        <v>692619</v>
      </c>
      <c r="N1965">
        <v>558147</v>
      </c>
      <c r="O1965">
        <v>172184</v>
      </c>
      <c r="P1965">
        <v>242534</v>
      </c>
      <c r="Q1965">
        <v>0</v>
      </c>
      <c r="R1965">
        <v>28697</v>
      </c>
      <c r="S1965">
        <v>1694181</v>
      </c>
      <c r="T1965">
        <v>0</v>
      </c>
      <c r="U1965">
        <v>1694181</v>
      </c>
      <c r="V1965">
        <v>39</v>
      </c>
    </row>
    <row r="1966" spans="1:22" x14ac:dyDescent="0.3">
      <c r="A1966">
        <v>202122</v>
      </c>
      <c r="B1966" t="s">
        <v>820</v>
      </c>
      <c r="C1966" t="s">
        <v>821</v>
      </c>
      <c r="D1966" t="s">
        <v>822</v>
      </c>
      <c r="E1966" t="s">
        <v>823</v>
      </c>
      <c r="F1966" t="s">
        <v>898</v>
      </c>
      <c r="G1966" t="s">
        <v>899</v>
      </c>
      <c r="H1966" t="s">
        <v>900</v>
      </c>
      <c r="I1966">
        <v>202</v>
      </c>
      <c r="J1966" t="s">
        <v>901</v>
      </c>
      <c r="K1966" t="s">
        <v>828</v>
      </c>
      <c r="L1966" t="s">
        <v>831</v>
      </c>
      <c r="M1966" t="s">
        <v>829</v>
      </c>
      <c r="N1966" t="s">
        <v>829</v>
      </c>
      <c r="O1966" t="s">
        <v>829</v>
      </c>
      <c r="P1966">
        <v>0</v>
      </c>
      <c r="Q1966">
        <v>40876</v>
      </c>
      <c r="R1966" t="s">
        <v>829</v>
      </c>
      <c r="S1966">
        <v>40876</v>
      </c>
      <c r="T1966">
        <v>0</v>
      </c>
      <c r="U1966">
        <v>40876</v>
      </c>
      <c r="V1966">
        <v>1</v>
      </c>
    </row>
    <row r="1967" spans="1:22" x14ac:dyDescent="0.3">
      <c r="A1967">
        <v>202223</v>
      </c>
      <c r="B1967" t="s">
        <v>820</v>
      </c>
      <c r="C1967" t="s">
        <v>821</v>
      </c>
      <c r="D1967" t="s">
        <v>822</v>
      </c>
      <c r="E1967" t="s">
        <v>823</v>
      </c>
      <c r="F1967" t="s">
        <v>898</v>
      </c>
      <c r="G1967" t="s">
        <v>899</v>
      </c>
      <c r="H1967" t="s">
        <v>900</v>
      </c>
      <c r="I1967">
        <v>202</v>
      </c>
      <c r="J1967" t="s">
        <v>901</v>
      </c>
      <c r="K1967" t="s">
        <v>828</v>
      </c>
      <c r="L1967" t="s">
        <v>831</v>
      </c>
      <c r="M1967" t="s">
        <v>829</v>
      </c>
      <c r="N1967" t="s">
        <v>829</v>
      </c>
      <c r="O1967" t="s">
        <v>829</v>
      </c>
      <c r="P1967">
        <v>0</v>
      </c>
      <c r="Q1967">
        <v>42700</v>
      </c>
      <c r="R1967" t="s">
        <v>829</v>
      </c>
      <c r="S1967">
        <v>42700</v>
      </c>
      <c r="T1967">
        <v>0</v>
      </c>
      <c r="U1967">
        <v>42700</v>
      </c>
      <c r="V1967">
        <v>1</v>
      </c>
    </row>
    <row r="1968" spans="1:22" x14ac:dyDescent="0.3">
      <c r="A1968">
        <v>202324</v>
      </c>
      <c r="B1968" t="s">
        <v>820</v>
      </c>
      <c r="C1968" t="s">
        <v>821</v>
      </c>
      <c r="D1968" t="s">
        <v>822</v>
      </c>
      <c r="E1968" t="s">
        <v>823</v>
      </c>
      <c r="F1968" t="s">
        <v>898</v>
      </c>
      <c r="G1968" t="s">
        <v>899</v>
      </c>
      <c r="H1968" t="s">
        <v>900</v>
      </c>
      <c r="I1968">
        <v>202</v>
      </c>
      <c r="J1968" t="s">
        <v>901</v>
      </c>
      <c r="K1968" t="s">
        <v>828</v>
      </c>
      <c r="L1968" t="s">
        <v>831</v>
      </c>
      <c r="M1968" t="s">
        <v>829</v>
      </c>
      <c r="N1968" t="s">
        <v>829</v>
      </c>
      <c r="O1968" t="s">
        <v>829</v>
      </c>
      <c r="P1968">
        <v>0</v>
      </c>
      <c r="Q1968">
        <v>11625</v>
      </c>
      <c r="R1968" t="s">
        <v>829</v>
      </c>
      <c r="S1968">
        <v>11625</v>
      </c>
      <c r="T1968">
        <v>0</v>
      </c>
      <c r="U1968">
        <v>11625</v>
      </c>
      <c r="V1968">
        <v>0</v>
      </c>
    </row>
    <row r="1969" spans="1:22" x14ac:dyDescent="0.3">
      <c r="A1969">
        <v>202122</v>
      </c>
      <c r="B1969" t="s">
        <v>820</v>
      </c>
      <c r="C1969" t="s">
        <v>821</v>
      </c>
      <c r="D1969" t="s">
        <v>822</v>
      </c>
      <c r="E1969" t="s">
        <v>823</v>
      </c>
      <c r="F1969" t="s">
        <v>898</v>
      </c>
      <c r="G1969" t="s">
        <v>899</v>
      </c>
      <c r="H1969" t="s">
        <v>900</v>
      </c>
      <c r="I1969">
        <v>202</v>
      </c>
      <c r="J1969" t="s">
        <v>901</v>
      </c>
      <c r="K1969" t="s">
        <v>828</v>
      </c>
      <c r="L1969" t="s">
        <v>832</v>
      </c>
      <c r="M1969">
        <v>0</v>
      </c>
      <c r="N1969">
        <v>20901</v>
      </c>
      <c r="O1969">
        <v>266827</v>
      </c>
      <c r="P1969">
        <v>0</v>
      </c>
      <c r="Q1969">
        <v>0</v>
      </c>
      <c r="R1969">
        <v>0</v>
      </c>
      <c r="S1969">
        <v>287729</v>
      </c>
      <c r="T1969">
        <v>0</v>
      </c>
      <c r="U1969">
        <v>287729</v>
      </c>
      <c r="V1969">
        <v>5</v>
      </c>
    </row>
    <row r="1970" spans="1:22" x14ac:dyDescent="0.3">
      <c r="A1970">
        <v>202223</v>
      </c>
      <c r="B1970" t="s">
        <v>820</v>
      </c>
      <c r="C1970" t="s">
        <v>821</v>
      </c>
      <c r="D1970" t="s">
        <v>822</v>
      </c>
      <c r="E1970" t="s">
        <v>823</v>
      </c>
      <c r="F1970" t="s">
        <v>898</v>
      </c>
      <c r="G1970" t="s">
        <v>899</v>
      </c>
      <c r="H1970" t="s">
        <v>900</v>
      </c>
      <c r="I1970">
        <v>202</v>
      </c>
      <c r="J1970" t="s">
        <v>901</v>
      </c>
      <c r="K1970" t="s">
        <v>828</v>
      </c>
      <c r="L1970" t="s">
        <v>832</v>
      </c>
      <c r="M1970">
        <v>70530</v>
      </c>
      <c r="N1970">
        <v>240020</v>
      </c>
      <c r="O1970">
        <v>0</v>
      </c>
      <c r="P1970">
        <v>0</v>
      </c>
      <c r="Q1970">
        <v>0</v>
      </c>
      <c r="R1970">
        <v>212014</v>
      </c>
      <c r="S1970">
        <v>522564</v>
      </c>
      <c r="T1970">
        <v>0</v>
      </c>
      <c r="U1970">
        <v>522564</v>
      </c>
      <c r="V1970">
        <v>9</v>
      </c>
    </row>
    <row r="1971" spans="1:22" x14ac:dyDescent="0.3">
      <c r="A1971">
        <v>202324</v>
      </c>
      <c r="B1971" t="s">
        <v>820</v>
      </c>
      <c r="C1971" t="s">
        <v>821</v>
      </c>
      <c r="D1971" t="s">
        <v>822</v>
      </c>
      <c r="E1971" t="s">
        <v>823</v>
      </c>
      <c r="F1971" t="s">
        <v>898</v>
      </c>
      <c r="G1971" t="s">
        <v>899</v>
      </c>
      <c r="H1971" t="s">
        <v>900</v>
      </c>
      <c r="I1971">
        <v>202</v>
      </c>
      <c r="J1971" t="s">
        <v>901</v>
      </c>
      <c r="K1971" t="s">
        <v>828</v>
      </c>
      <c r="L1971" t="s">
        <v>832</v>
      </c>
      <c r="M1971">
        <v>0</v>
      </c>
      <c r="N1971">
        <v>126425</v>
      </c>
      <c r="O1971">
        <v>353487</v>
      </c>
      <c r="P1971">
        <v>0</v>
      </c>
      <c r="Q1971">
        <v>0</v>
      </c>
      <c r="R1971">
        <v>398735</v>
      </c>
      <c r="S1971">
        <v>878648</v>
      </c>
      <c r="T1971">
        <v>0</v>
      </c>
      <c r="U1971">
        <v>878648</v>
      </c>
      <c r="V1971">
        <v>20</v>
      </c>
    </row>
    <row r="1972" spans="1:22" x14ac:dyDescent="0.3">
      <c r="A1972">
        <v>202122</v>
      </c>
      <c r="B1972" t="s">
        <v>820</v>
      </c>
      <c r="C1972" t="s">
        <v>821</v>
      </c>
      <c r="D1972" t="s">
        <v>822</v>
      </c>
      <c r="E1972" t="s">
        <v>823</v>
      </c>
      <c r="F1972" t="s">
        <v>898</v>
      </c>
      <c r="G1972" t="s">
        <v>899</v>
      </c>
      <c r="H1972" t="s">
        <v>900</v>
      </c>
      <c r="I1972">
        <v>202</v>
      </c>
      <c r="J1972" t="s">
        <v>901</v>
      </c>
      <c r="K1972" t="s">
        <v>828</v>
      </c>
      <c r="L1972" t="s">
        <v>544</v>
      </c>
      <c r="M1972">
        <v>2220</v>
      </c>
      <c r="N1972">
        <v>96400</v>
      </c>
      <c r="O1972">
        <v>548355</v>
      </c>
      <c r="P1972">
        <v>0</v>
      </c>
      <c r="Q1972">
        <v>0</v>
      </c>
      <c r="R1972">
        <v>0</v>
      </c>
      <c r="S1972">
        <v>646975</v>
      </c>
      <c r="T1972">
        <v>0</v>
      </c>
      <c r="U1972">
        <v>646975</v>
      </c>
      <c r="V1972">
        <v>11</v>
      </c>
    </row>
    <row r="1973" spans="1:22" x14ac:dyDescent="0.3">
      <c r="A1973">
        <v>202223</v>
      </c>
      <c r="B1973" t="s">
        <v>820</v>
      </c>
      <c r="C1973" t="s">
        <v>821</v>
      </c>
      <c r="D1973" t="s">
        <v>822</v>
      </c>
      <c r="E1973" t="s">
        <v>823</v>
      </c>
      <c r="F1973" t="s">
        <v>898</v>
      </c>
      <c r="G1973" t="s">
        <v>899</v>
      </c>
      <c r="H1973" t="s">
        <v>900</v>
      </c>
      <c r="I1973">
        <v>202</v>
      </c>
      <c r="J1973" t="s">
        <v>901</v>
      </c>
      <c r="K1973" t="s">
        <v>828</v>
      </c>
      <c r="L1973" t="s">
        <v>544</v>
      </c>
      <c r="M1973">
        <v>10000</v>
      </c>
      <c r="N1973">
        <v>197828</v>
      </c>
      <c r="O1973">
        <v>558449</v>
      </c>
      <c r="P1973">
        <v>12500</v>
      </c>
      <c r="Q1973">
        <v>0</v>
      </c>
      <c r="R1973">
        <v>0</v>
      </c>
      <c r="S1973">
        <v>778776</v>
      </c>
      <c r="T1973">
        <v>10530</v>
      </c>
      <c r="U1973">
        <v>768246</v>
      </c>
      <c r="V1973">
        <v>13</v>
      </c>
    </row>
    <row r="1974" spans="1:22" x14ac:dyDescent="0.3">
      <c r="A1974">
        <v>202324</v>
      </c>
      <c r="B1974" t="s">
        <v>820</v>
      </c>
      <c r="C1974" t="s">
        <v>821</v>
      </c>
      <c r="D1974" t="s">
        <v>822</v>
      </c>
      <c r="E1974" t="s">
        <v>823</v>
      </c>
      <c r="F1974" t="s">
        <v>898</v>
      </c>
      <c r="G1974" t="s">
        <v>899</v>
      </c>
      <c r="H1974" t="s">
        <v>900</v>
      </c>
      <c r="I1974">
        <v>202</v>
      </c>
      <c r="J1974" t="s">
        <v>901</v>
      </c>
      <c r="K1974" t="s">
        <v>828</v>
      </c>
      <c r="L1974" t="s">
        <v>544</v>
      </c>
      <c r="M1974">
        <v>5000</v>
      </c>
      <c r="N1974">
        <v>519989</v>
      </c>
      <c r="O1974">
        <v>245928</v>
      </c>
      <c r="P1974">
        <v>31167</v>
      </c>
      <c r="Q1974">
        <v>0</v>
      </c>
      <c r="R1974">
        <v>0</v>
      </c>
      <c r="S1974">
        <v>802084</v>
      </c>
      <c r="T1974">
        <v>19850</v>
      </c>
      <c r="U1974">
        <v>782234</v>
      </c>
      <c r="V1974">
        <v>18</v>
      </c>
    </row>
    <row r="1975" spans="1:22" x14ac:dyDescent="0.3">
      <c r="A1975">
        <v>202122</v>
      </c>
      <c r="B1975" t="s">
        <v>820</v>
      </c>
      <c r="C1975" t="s">
        <v>821</v>
      </c>
      <c r="D1975" t="s">
        <v>822</v>
      </c>
      <c r="E1975" t="s">
        <v>823</v>
      </c>
      <c r="F1975" t="s">
        <v>898</v>
      </c>
      <c r="G1975" t="s">
        <v>899</v>
      </c>
      <c r="H1975" t="s">
        <v>900</v>
      </c>
      <c r="I1975">
        <v>202</v>
      </c>
      <c r="J1975" t="s">
        <v>901</v>
      </c>
      <c r="K1975" t="s">
        <v>828</v>
      </c>
      <c r="L1975" t="s">
        <v>600</v>
      </c>
      <c r="M1975" t="s">
        <v>829</v>
      </c>
      <c r="N1975" t="s">
        <v>829</v>
      </c>
      <c r="O1975" t="s">
        <v>829</v>
      </c>
      <c r="P1975">
        <v>0</v>
      </c>
      <c r="Q1975">
        <v>0</v>
      </c>
      <c r="R1975" t="s">
        <v>829</v>
      </c>
      <c r="S1975">
        <v>0</v>
      </c>
      <c r="T1975">
        <v>0</v>
      </c>
      <c r="U1975">
        <v>0</v>
      </c>
      <c r="V1975">
        <v>0</v>
      </c>
    </row>
    <row r="1976" spans="1:22" x14ac:dyDescent="0.3">
      <c r="A1976">
        <v>202223</v>
      </c>
      <c r="B1976" t="s">
        <v>820</v>
      </c>
      <c r="C1976" t="s">
        <v>821</v>
      </c>
      <c r="D1976" t="s">
        <v>822</v>
      </c>
      <c r="E1976" t="s">
        <v>823</v>
      </c>
      <c r="F1976" t="s">
        <v>898</v>
      </c>
      <c r="G1976" t="s">
        <v>899</v>
      </c>
      <c r="H1976" t="s">
        <v>900</v>
      </c>
      <c r="I1976">
        <v>202</v>
      </c>
      <c r="J1976" t="s">
        <v>901</v>
      </c>
      <c r="K1976" t="s">
        <v>828</v>
      </c>
      <c r="L1976" t="s">
        <v>600</v>
      </c>
      <c r="M1976" t="s">
        <v>829</v>
      </c>
      <c r="N1976" t="s">
        <v>829</v>
      </c>
      <c r="O1976" t="s">
        <v>829</v>
      </c>
      <c r="P1976">
        <v>0</v>
      </c>
      <c r="Q1976">
        <v>0</v>
      </c>
      <c r="R1976" t="s">
        <v>829</v>
      </c>
      <c r="S1976">
        <v>0</v>
      </c>
      <c r="T1976">
        <v>0</v>
      </c>
      <c r="U1976">
        <v>0</v>
      </c>
      <c r="V1976">
        <v>0</v>
      </c>
    </row>
    <row r="1977" spans="1:22" x14ac:dyDescent="0.3">
      <c r="A1977">
        <v>202324</v>
      </c>
      <c r="B1977" t="s">
        <v>820</v>
      </c>
      <c r="C1977" t="s">
        <v>821</v>
      </c>
      <c r="D1977" t="s">
        <v>822</v>
      </c>
      <c r="E1977" t="s">
        <v>823</v>
      </c>
      <c r="F1977" t="s">
        <v>898</v>
      </c>
      <c r="G1977" t="s">
        <v>899</v>
      </c>
      <c r="H1977" t="s">
        <v>900</v>
      </c>
      <c r="I1977">
        <v>202</v>
      </c>
      <c r="J1977" t="s">
        <v>901</v>
      </c>
      <c r="K1977" t="s">
        <v>828</v>
      </c>
      <c r="L1977" t="s">
        <v>600</v>
      </c>
      <c r="M1977" t="s">
        <v>829</v>
      </c>
      <c r="N1977" t="s">
        <v>829</v>
      </c>
      <c r="O1977" t="s">
        <v>829</v>
      </c>
      <c r="P1977">
        <v>0</v>
      </c>
      <c r="Q1977">
        <v>0</v>
      </c>
      <c r="R1977" t="s">
        <v>829</v>
      </c>
      <c r="S1977">
        <v>0</v>
      </c>
      <c r="T1977">
        <v>0</v>
      </c>
      <c r="U1977">
        <v>0</v>
      </c>
      <c r="V1977">
        <v>0</v>
      </c>
    </row>
    <row r="1978" spans="1:22" x14ac:dyDescent="0.3">
      <c r="A1978">
        <v>202122</v>
      </c>
      <c r="B1978" t="s">
        <v>820</v>
      </c>
      <c r="C1978" t="s">
        <v>821</v>
      </c>
      <c r="D1978" t="s">
        <v>822</v>
      </c>
      <c r="E1978" t="s">
        <v>823</v>
      </c>
      <c r="F1978" t="s">
        <v>898</v>
      </c>
      <c r="G1978" t="s">
        <v>899</v>
      </c>
      <c r="H1978" t="s">
        <v>900</v>
      </c>
      <c r="I1978">
        <v>202</v>
      </c>
      <c r="J1978" t="s">
        <v>901</v>
      </c>
      <c r="K1978" t="s">
        <v>828</v>
      </c>
      <c r="L1978" t="s">
        <v>247</v>
      </c>
      <c r="M1978">
        <v>0</v>
      </c>
      <c r="N1978">
        <v>0</v>
      </c>
      <c r="O1978">
        <v>0</v>
      </c>
      <c r="P1978">
        <v>0</v>
      </c>
      <c r="Q1978">
        <v>0</v>
      </c>
      <c r="R1978">
        <v>0</v>
      </c>
      <c r="S1978">
        <v>0</v>
      </c>
      <c r="T1978">
        <v>0</v>
      </c>
      <c r="U1978">
        <v>0</v>
      </c>
      <c r="V1978">
        <v>0</v>
      </c>
    </row>
    <row r="1979" spans="1:22" x14ac:dyDescent="0.3">
      <c r="A1979">
        <v>202223</v>
      </c>
      <c r="B1979" t="s">
        <v>820</v>
      </c>
      <c r="C1979" t="s">
        <v>821</v>
      </c>
      <c r="D1979" t="s">
        <v>822</v>
      </c>
      <c r="E1979" t="s">
        <v>823</v>
      </c>
      <c r="F1979" t="s">
        <v>898</v>
      </c>
      <c r="G1979" t="s">
        <v>899</v>
      </c>
      <c r="H1979" t="s">
        <v>900</v>
      </c>
      <c r="I1979">
        <v>202</v>
      </c>
      <c r="J1979" t="s">
        <v>901</v>
      </c>
      <c r="K1979" t="s">
        <v>828</v>
      </c>
      <c r="L1979" t="s">
        <v>247</v>
      </c>
      <c r="M1979">
        <v>0</v>
      </c>
      <c r="N1979">
        <v>0</v>
      </c>
      <c r="O1979">
        <v>0</v>
      </c>
      <c r="P1979">
        <v>0</v>
      </c>
      <c r="Q1979">
        <v>0</v>
      </c>
      <c r="R1979">
        <v>0</v>
      </c>
      <c r="S1979">
        <v>0</v>
      </c>
      <c r="T1979">
        <v>0</v>
      </c>
      <c r="U1979">
        <v>0</v>
      </c>
      <c r="V1979">
        <v>0</v>
      </c>
    </row>
    <row r="1980" spans="1:22" x14ac:dyDescent="0.3">
      <c r="A1980">
        <v>202324</v>
      </c>
      <c r="B1980" t="s">
        <v>820</v>
      </c>
      <c r="C1980" t="s">
        <v>821</v>
      </c>
      <c r="D1980" t="s">
        <v>822</v>
      </c>
      <c r="E1980" t="s">
        <v>823</v>
      </c>
      <c r="F1980" t="s">
        <v>898</v>
      </c>
      <c r="G1980" t="s">
        <v>899</v>
      </c>
      <c r="H1980" t="s">
        <v>900</v>
      </c>
      <c r="I1980">
        <v>202</v>
      </c>
      <c r="J1980" t="s">
        <v>901</v>
      </c>
      <c r="K1980" t="s">
        <v>828</v>
      </c>
      <c r="L1980" t="s">
        <v>247</v>
      </c>
      <c r="M1980">
        <v>0</v>
      </c>
      <c r="N1980">
        <v>0</v>
      </c>
      <c r="O1980">
        <v>0</v>
      </c>
      <c r="P1980">
        <v>0</v>
      </c>
      <c r="Q1980">
        <v>0</v>
      </c>
      <c r="R1980">
        <v>0</v>
      </c>
      <c r="S1980">
        <v>0</v>
      </c>
      <c r="T1980">
        <v>0</v>
      </c>
      <c r="U1980">
        <v>0</v>
      </c>
      <c r="V1980">
        <v>0</v>
      </c>
    </row>
    <row r="1981" spans="1:22" x14ac:dyDescent="0.3">
      <c r="A1981">
        <v>202122</v>
      </c>
      <c r="B1981" t="s">
        <v>820</v>
      </c>
      <c r="C1981" t="s">
        <v>821</v>
      </c>
      <c r="D1981" t="s">
        <v>822</v>
      </c>
      <c r="E1981" t="s">
        <v>823</v>
      </c>
      <c r="F1981" t="s">
        <v>898</v>
      </c>
      <c r="G1981" t="s">
        <v>899</v>
      </c>
      <c r="H1981" t="s">
        <v>900</v>
      </c>
      <c r="I1981">
        <v>202</v>
      </c>
      <c r="J1981" t="s">
        <v>901</v>
      </c>
      <c r="K1981" t="s">
        <v>828</v>
      </c>
      <c r="L1981" t="s">
        <v>833</v>
      </c>
      <c r="M1981">
        <v>15799965</v>
      </c>
      <c r="N1981">
        <v>66003068</v>
      </c>
      <c r="O1981">
        <v>72808548</v>
      </c>
      <c r="P1981">
        <v>18967840</v>
      </c>
      <c r="Q1981">
        <v>3114147</v>
      </c>
      <c r="R1981">
        <v>3212813</v>
      </c>
      <c r="S1981">
        <v>180156612</v>
      </c>
      <c r="T1981">
        <v>473408</v>
      </c>
      <c r="U1981">
        <v>179683204</v>
      </c>
      <c r="V1981" t="s">
        <v>834</v>
      </c>
    </row>
    <row r="1982" spans="1:22" x14ac:dyDescent="0.3">
      <c r="A1982">
        <v>202223</v>
      </c>
      <c r="B1982" t="s">
        <v>820</v>
      </c>
      <c r="C1982" t="s">
        <v>821</v>
      </c>
      <c r="D1982" t="s">
        <v>822</v>
      </c>
      <c r="E1982" t="s">
        <v>823</v>
      </c>
      <c r="F1982" t="s">
        <v>898</v>
      </c>
      <c r="G1982" t="s">
        <v>899</v>
      </c>
      <c r="H1982" t="s">
        <v>900</v>
      </c>
      <c r="I1982">
        <v>202</v>
      </c>
      <c r="J1982" t="s">
        <v>901</v>
      </c>
      <c r="K1982" t="s">
        <v>828</v>
      </c>
      <c r="L1982" t="s">
        <v>833</v>
      </c>
      <c r="M1982">
        <v>15471239</v>
      </c>
      <c r="N1982">
        <v>68004012</v>
      </c>
      <c r="O1982">
        <v>75752879</v>
      </c>
      <c r="P1982">
        <v>20351937</v>
      </c>
      <c r="Q1982">
        <v>3502043</v>
      </c>
      <c r="R1982">
        <v>3574647</v>
      </c>
      <c r="S1982">
        <v>186902802</v>
      </c>
      <c r="T1982">
        <v>436306</v>
      </c>
      <c r="U1982">
        <v>186466495</v>
      </c>
      <c r="V1982" t="s">
        <v>834</v>
      </c>
    </row>
    <row r="1983" spans="1:22" x14ac:dyDescent="0.3">
      <c r="A1983">
        <v>202324</v>
      </c>
      <c r="B1983" t="s">
        <v>820</v>
      </c>
      <c r="C1983" t="s">
        <v>821</v>
      </c>
      <c r="D1983" t="s">
        <v>822</v>
      </c>
      <c r="E1983" t="s">
        <v>823</v>
      </c>
      <c r="F1983" t="s">
        <v>898</v>
      </c>
      <c r="G1983" t="s">
        <v>899</v>
      </c>
      <c r="H1983" t="s">
        <v>900</v>
      </c>
      <c r="I1983">
        <v>202</v>
      </c>
      <c r="J1983" t="s">
        <v>901</v>
      </c>
      <c r="K1983" t="s">
        <v>828</v>
      </c>
      <c r="L1983" t="s">
        <v>833</v>
      </c>
      <c r="M1983">
        <v>15809162</v>
      </c>
      <c r="N1983">
        <v>73246863</v>
      </c>
      <c r="O1983">
        <v>80817590</v>
      </c>
      <c r="P1983">
        <v>23010813</v>
      </c>
      <c r="Q1983">
        <v>3791999</v>
      </c>
      <c r="R1983">
        <v>3840476</v>
      </c>
      <c r="S1983">
        <v>200758987</v>
      </c>
      <c r="T1983">
        <v>577611</v>
      </c>
      <c r="U1983">
        <v>200181376</v>
      </c>
      <c r="V1983" t="s">
        <v>834</v>
      </c>
    </row>
    <row r="1984" spans="1:22" x14ac:dyDescent="0.3">
      <c r="A1984">
        <v>202122</v>
      </c>
      <c r="B1984" t="s">
        <v>820</v>
      </c>
      <c r="C1984" t="s">
        <v>821</v>
      </c>
      <c r="D1984" t="s">
        <v>822</v>
      </c>
      <c r="E1984" t="s">
        <v>823</v>
      </c>
      <c r="F1984" t="s">
        <v>898</v>
      </c>
      <c r="G1984" t="s">
        <v>899</v>
      </c>
      <c r="H1984" t="s">
        <v>900</v>
      </c>
      <c r="I1984">
        <v>202</v>
      </c>
      <c r="J1984" t="s">
        <v>901</v>
      </c>
      <c r="K1984" t="s">
        <v>835</v>
      </c>
      <c r="L1984" t="s">
        <v>836</v>
      </c>
      <c r="M1984" t="s">
        <v>829</v>
      </c>
      <c r="N1984" t="s">
        <v>829</v>
      </c>
      <c r="O1984" t="s">
        <v>829</v>
      </c>
      <c r="P1984" t="s">
        <v>829</v>
      </c>
      <c r="Q1984" t="s">
        <v>829</v>
      </c>
      <c r="R1984" t="s">
        <v>829</v>
      </c>
      <c r="S1984">
        <v>171971969</v>
      </c>
      <c r="T1984" t="s">
        <v>829</v>
      </c>
      <c r="U1984" t="s">
        <v>829</v>
      </c>
      <c r="V1984" t="s">
        <v>834</v>
      </c>
    </row>
    <row r="1985" spans="1:22" x14ac:dyDescent="0.3">
      <c r="A1985">
        <v>202223</v>
      </c>
      <c r="B1985" t="s">
        <v>820</v>
      </c>
      <c r="C1985" t="s">
        <v>821</v>
      </c>
      <c r="D1985" t="s">
        <v>822</v>
      </c>
      <c r="E1985" t="s">
        <v>823</v>
      </c>
      <c r="F1985" t="s">
        <v>898</v>
      </c>
      <c r="G1985" t="s">
        <v>899</v>
      </c>
      <c r="H1985" t="s">
        <v>900</v>
      </c>
      <c r="I1985">
        <v>202</v>
      </c>
      <c r="J1985" t="s">
        <v>901</v>
      </c>
      <c r="K1985" t="s">
        <v>835</v>
      </c>
      <c r="L1985" t="s">
        <v>836</v>
      </c>
      <c r="M1985" t="s">
        <v>829</v>
      </c>
      <c r="N1985" t="s">
        <v>829</v>
      </c>
      <c r="O1985" t="s">
        <v>829</v>
      </c>
      <c r="P1985" t="s">
        <v>829</v>
      </c>
      <c r="Q1985" t="s">
        <v>829</v>
      </c>
      <c r="R1985" t="s">
        <v>829</v>
      </c>
      <c r="S1985">
        <v>178307354</v>
      </c>
      <c r="T1985" t="s">
        <v>829</v>
      </c>
      <c r="U1985" t="s">
        <v>829</v>
      </c>
      <c r="V1985" t="s">
        <v>834</v>
      </c>
    </row>
    <row r="1986" spans="1:22" x14ac:dyDescent="0.3">
      <c r="A1986">
        <v>202324</v>
      </c>
      <c r="B1986" t="s">
        <v>820</v>
      </c>
      <c r="C1986" t="s">
        <v>821</v>
      </c>
      <c r="D1986" t="s">
        <v>822</v>
      </c>
      <c r="E1986" t="s">
        <v>823</v>
      </c>
      <c r="F1986" t="s">
        <v>898</v>
      </c>
      <c r="G1986" t="s">
        <v>899</v>
      </c>
      <c r="H1986" t="s">
        <v>900</v>
      </c>
      <c r="I1986">
        <v>202</v>
      </c>
      <c r="J1986" t="s">
        <v>901</v>
      </c>
      <c r="K1986" t="s">
        <v>835</v>
      </c>
      <c r="L1986" t="s">
        <v>836</v>
      </c>
      <c r="M1986" t="s">
        <v>829</v>
      </c>
      <c r="N1986" t="s">
        <v>829</v>
      </c>
      <c r="O1986" t="s">
        <v>829</v>
      </c>
      <c r="P1986" t="s">
        <v>829</v>
      </c>
      <c r="Q1986" t="s">
        <v>829</v>
      </c>
      <c r="R1986" t="s">
        <v>829</v>
      </c>
      <c r="S1986">
        <v>186781603</v>
      </c>
      <c r="T1986" t="s">
        <v>829</v>
      </c>
      <c r="U1986" t="s">
        <v>829</v>
      </c>
      <c r="V1986" t="s">
        <v>834</v>
      </c>
    </row>
    <row r="1987" spans="1:22" x14ac:dyDescent="0.3">
      <c r="A1987">
        <v>202122</v>
      </c>
      <c r="B1987" t="s">
        <v>820</v>
      </c>
      <c r="C1987" t="s">
        <v>821</v>
      </c>
      <c r="D1987" t="s">
        <v>822</v>
      </c>
      <c r="E1987" t="s">
        <v>823</v>
      </c>
      <c r="F1987" t="s">
        <v>898</v>
      </c>
      <c r="G1987" t="s">
        <v>899</v>
      </c>
      <c r="H1987" t="s">
        <v>900</v>
      </c>
      <c r="I1987">
        <v>202</v>
      </c>
      <c r="J1987" t="s">
        <v>901</v>
      </c>
      <c r="K1987" t="s">
        <v>835</v>
      </c>
      <c r="L1987" t="s">
        <v>837</v>
      </c>
      <c r="M1987" t="s">
        <v>829</v>
      </c>
      <c r="N1987" t="s">
        <v>829</v>
      </c>
      <c r="O1987" t="s">
        <v>829</v>
      </c>
      <c r="P1987" t="s">
        <v>829</v>
      </c>
      <c r="Q1987" t="s">
        <v>829</v>
      </c>
      <c r="R1987" t="s">
        <v>829</v>
      </c>
      <c r="S1987">
        <v>0</v>
      </c>
      <c r="T1987" t="s">
        <v>829</v>
      </c>
      <c r="U1987" t="s">
        <v>829</v>
      </c>
      <c r="V1987" t="s">
        <v>834</v>
      </c>
    </row>
    <row r="1988" spans="1:22" x14ac:dyDescent="0.3">
      <c r="A1988">
        <v>202223</v>
      </c>
      <c r="B1988" t="s">
        <v>820</v>
      </c>
      <c r="C1988" t="s">
        <v>821</v>
      </c>
      <c r="D1988" t="s">
        <v>822</v>
      </c>
      <c r="E1988" t="s">
        <v>823</v>
      </c>
      <c r="F1988" t="s">
        <v>898</v>
      </c>
      <c r="G1988" t="s">
        <v>899</v>
      </c>
      <c r="H1988" t="s">
        <v>900</v>
      </c>
      <c r="I1988">
        <v>202</v>
      </c>
      <c r="J1988" t="s">
        <v>901</v>
      </c>
      <c r="K1988" t="s">
        <v>835</v>
      </c>
      <c r="L1988" t="s">
        <v>837</v>
      </c>
      <c r="M1988" t="s">
        <v>829</v>
      </c>
      <c r="N1988" t="s">
        <v>829</v>
      </c>
      <c r="O1988" t="s">
        <v>829</v>
      </c>
      <c r="P1988" t="s">
        <v>829</v>
      </c>
      <c r="Q1988" t="s">
        <v>829</v>
      </c>
      <c r="R1988" t="s">
        <v>829</v>
      </c>
      <c r="S1988">
        <v>0</v>
      </c>
      <c r="T1988" t="s">
        <v>829</v>
      </c>
      <c r="U1988" t="s">
        <v>829</v>
      </c>
      <c r="V1988">
        <v>0</v>
      </c>
    </row>
    <row r="1989" spans="1:22" x14ac:dyDescent="0.3">
      <c r="A1989">
        <v>202324</v>
      </c>
      <c r="B1989" t="s">
        <v>820</v>
      </c>
      <c r="C1989" t="s">
        <v>821</v>
      </c>
      <c r="D1989" t="s">
        <v>822</v>
      </c>
      <c r="E1989" t="s">
        <v>823</v>
      </c>
      <c r="F1989" t="s">
        <v>898</v>
      </c>
      <c r="G1989" t="s">
        <v>899</v>
      </c>
      <c r="H1989" t="s">
        <v>900</v>
      </c>
      <c r="I1989">
        <v>202</v>
      </c>
      <c r="J1989" t="s">
        <v>901</v>
      </c>
      <c r="K1989" t="s">
        <v>835</v>
      </c>
      <c r="L1989" t="s">
        <v>837</v>
      </c>
      <c r="M1989" t="s">
        <v>829</v>
      </c>
      <c r="N1989" t="s">
        <v>829</v>
      </c>
      <c r="O1989" t="s">
        <v>829</v>
      </c>
      <c r="P1989" t="s">
        <v>829</v>
      </c>
      <c r="Q1989" t="s">
        <v>829</v>
      </c>
      <c r="R1989" t="s">
        <v>829</v>
      </c>
      <c r="S1989">
        <v>749311</v>
      </c>
      <c r="T1989" t="s">
        <v>829</v>
      </c>
      <c r="U1989" t="s">
        <v>829</v>
      </c>
      <c r="V1989">
        <v>0</v>
      </c>
    </row>
    <row r="1990" spans="1:22" x14ac:dyDescent="0.3">
      <c r="A1990">
        <v>202122</v>
      </c>
      <c r="B1990" t="s">
        <v>820</v>
      </c>
      <c r="C1990" t="s">
        <v>821</v>
      </c>
      <c r="D1990" t="s">
        <v>822</v>
      </c>
      <c r="E1990" t="s">
        <v>823</v>
      </c>
      <c r="F1990" t="s">
        <v>898</v>
      </c>
      <c r="G1990" t="s">
        <v>899</v>
      </c>
      <c r="H1990" t="s">
        <v>900</v>
      </c>
      <c r="I1990">
        <v>202</v>
      </c>
      <c r="J1990" t="s">
        <v>901</v>
      </c>
      <c r="K1990" t="s">
        <v>835</v>
      </c>
      <c r="L1990" t="s">
        <v>838</v>
      </c>
      <c r="M1990" t="s">
        <v>829</v>
      </c>
      <c r="N1990" t="s">
        <v>829</v>
      </c>
      <c r="O1990" t="s">
        <v>829</v>
      </c>
      <c r="P1990" t="s">
        <v>829</v>
      </c>
      <c r="Q1990" t="s">
        <v>829</v>
      </c>
      <c r="R1990" t="s">
        <v>829</v>
      </c>
      <c r="S1990">
        <v>8739173</v>
      </c>
      <c r="T1990" t="s">
        <v>829</v>
      </c>
      <c r="U1990" t="s">
        <v>829</v>
      </c>
      <c r="V1990" t="s">
        <v>834</v>
      </c>
    </row>
    <row r="1991" spans="1:22" x14ac:dyDescent="0.3">
      <c r="A1991">
        <v>202223</v>
      </c>
      <c r="B1991" t="s">
        <v>820</v>
      </c>
      <c r="C1991" t="s">
        <v>821</v>
      </c>
      <c r="D1991" t="s">
        <v>822</v>
      </c>
      <c r="E1991" t="s">
        <v>823</v>
      </c>
      <c r="F1991" t="s">
        <v>898</v>
      </c>
      <c r="G1991" t="s">
        <v>899</v>
      </c>
      <c r="H1991" t="s">
        <v>900</v>
      </c>
      <c r="I1991">
        <v>202</v>
      </c>
      <c r="J1991" t="s">
        <v>901</v>
      </c>
      <c r="K1991" t="s">
        <v>835</v>
      </c>
      <c r="L1991" t="s">
        <v>838</v>
      </c>
      <c r="M1991" t="s">
        <v>829</v>
      </c>
      <c r="N1991" t="s">
        <v>829</v>
      </c>
      <c r="O1991" t="s">
        <v>829</v>
      </c>
      <c r="P1991" t="s">
        <v>829</v>
      </c>
      <c r="Q1991" t="s">
        <v>829</v>
      </c>
      <c r="R1991" t="s">
        <v>829</v>
      </c>
      <c r="S1991">
        <v>13202762</v>
      </c>
      <c r="T1991" t="s">
        <v>829</v>
      </c>
      <c r="U1991" t="s">
        <v>829</v>
      </c>
      <c r="V1991" t="s">
        <v>834</v>
      </c>
    </row>
    <row r="1992" spans="1:22" x14ac:dyDescent="0.3">
      <c r="A1992">
        <v>202324</v>
      </c>
      <c r="B1992" t="s">
        <v>820</v>
      </c>
      <c r="C1992" t="s">
        <v>821</v>
      </c>
      <c r="D1992" t="s">
        <v>822</v>
      </c>
      <c r="E1992" t="s">
        <v>823</v>
      </c>
      <c r="F1992" t="s">
        <v>898</v>
      </c>
      <c r="G1992" t="s">
        <v>899</v>
      </c>
      <c r="H1992" t="s">
        <v>900</v>
      </c>
      <c r="I1992">
        <v>202</v>
      </c>
      <c r="J1992" t="s">
        <v>901</v>
      </c>
      <c r="K1992" t="s">
        <v>835</v>
      </c>
      <c r="L1992" t="s">
        <v>838</v>
      </c>
      <c r="M1992" t="s">
        <v>829</v>
      </c>
      <c r="N1992" t="s">
        <v>829</v>
      </c>
      <c r="O1992" t="s">
        <v>829</v>
      </c>
      <c r="P1992" t="s">
        <v>829</v>
      </c>
      <c r="Q1992" t="s">
        <v>829</v>
      </c>
      <c r="R1992" t="s">
        <v>829</v>
      </c>
      <c r="S1992">
        <v>19256000</v>
      </c>
      <c r="T1992" t="s">
        <v>829</v>
      </c>
      <c r="U1992" t="s">
        <v>829</v>
      </c>
      <c r="V1992" t="s">
        <v>834</v>
      </c>
    </row>
    <row r="1993" spans="1:22" x14ac:dyDescent="0.3">
      <c r="A1993">
        <v>202122</v>
      </c>
      <c r="B1993" t="s">
        <v>820</v>
      </c>
      <c r="C1993" t="s">
        <v>821</v>
      </c>
      <c r="D1993" t="s">
        <v>822</v>
      </c>
      <c r="E1993" t="s">
        <v>823</v>
      </c>
      <c r="F1993" t="s">
        <v>898</v>
      </c>
      <c r="G1993" t="s">
        <v>899</v>
      </c>
      <c r="H1993" t="s">
        <v>900</v>
      </c>
      <c r="I1993">
        <v>202</v>
      </c>
      <c r="J1993" t="s">
        <v>901</v>
      </c>
      <c r="K1993" t="s">
        <v>835</v>
      </c>
      <c r="L1993" t="s">
        <v>839</v>
      </c>
      <c r="M1993" t="s">
        <v>829</v>
      </c>
      <c r="N1993" t="s">
        <v>829</v>
      </c>
      <c r="O1993" t="s">
        <v>829</v>
      </c>
      <c r="P1993" t="s">
        <v>829</v>
      </c>
      <c r="Q1993" t="s">
        <v>829</v>
      </c>
      <c r="R1993" t="s">
        <v>829</v>
      </c>
      <c r="S1993">
        <v>-13202762</v>
      </c>
      <c r="T1993" t="s">
        <v>829</v>
      </c>
      <c r="U1993" t="s">
        <v>829</v>
      </c>
      <c r="V1993" t="s">
        <v>834</v>
      </c>
    </row>
    <row r="1994" spans="1:22" x14ac:dyDescent="0.3">
      <c r="A1994">
        <v>202223</v>
      </c>
      <c r="B1994" t="s">
        <v>820</v>
      </c>
      <c r="C1994" t="s">
        <v>821</v>
      </c>
      <c r="D1994" t="s">
        <v>822</v>
      </c>
      <c r="E1994" t="s">
        <v>823</v>
      </c>
      <c r="F1994" t="s">
        <v>898</v>
      </c>
      <c r="G1994" t="s">
        <v>899</v>
      </c>
      <c r="H1994" t="s">
        <v>900</v>
      </c>
      <c r="I1994">
        <v>202</v>
      </c>
      <c r="J1994" t="s">
        <v>901</v>
      </c>
      <c r="K1994" t="s">
        <v>835</v>
      </c>
      <c r="L1994" t="s">
        <v>839</v>
      </c>
      <c r="M1994" t="s">
        <v>829</v>
      </c>
      <c r="N1994" t="s">
        <v>829</v>
      </c>
      <c r="O1994" t="s">
        <v>829</v>
      </c>
      <c r="P1994" t="s">
        <v>829</v>
      </c>
      <c r="Q1994" t="s">
        <v>829</v>
      </c>
      <c r="R1994" t="s">
        <v>829</v>
      </c>
      <c r="S1994">
        <v>-19256375</v>
      </c>
      <c r="T1994" t="s">
        <v>829</v>
      </c>
      <c r="U1994" t="s">
        <v>829</v>
      </c>
      <c r="V1994" t="s">
        <v>834</v>
      </c>
    </row>
    <row r="1995" spans="1:22" x14ac:dyDescent="0.3">
      <c r="A1995">
        <v>202324</v>
      </c>
      <c r="B1995" t="s">
        <v>820</v>
      </c>
      <c r="C1995" t="s">
        <v>821</v>
      </c>
      <c r="D1995" t="s">
        <v>822</v>
      </c>
      <c r="E1995" t="s">
        <v>823</v>
      </c>
      <c r="F1995" t="s">
        <v>898</v>
      </c>
      <c r="G1995" t="s">
        <v>899</v>
      </c>
      <c r="H1995" t="s">
        <v>900</v>
      </c>
      <c r="I1995">
        <v>202</v>
      </c>
      <c r="J1995" t="s">
        <v>901</v>
      </c>
      <c r="K1995" t="s">
        <v>835</v>
      </c>
      <c r="L1995" t="s">
        <v>839</v>
      </c>
      <c r="M1995" t="s">
        <v>829</v>
      </c>
      <c r="N1995" t="s">
        <v>829</v>
      </c>
      <c r="O1995" t="s">
        <v>829</v>
      </c>
      <c r="P1995" t="s">
        <v>829</v>
      </c>
      <c r="Q1995" t="s">
        <v>829</v>
      </c>
      <c r="R1995" t="s">
        <v>829</v>
      </c>
      <c r="S1995">
        <v>-22344113</v>
      </c>
      <c r="T1995" t="s">
        <v>829</v>
      </c>
      <c r="U1995" t="s">
        <v>829</v>
      </c>
      <c r="V1995" t="s">
        <v>834</v>
      </c>
    </row>
    <row r="1996" spans="1:22" x14ac:dyDescent="0.3">
      <c r="A1996">
        <v>202122</v>
      </c>
      <c r="B1996" t="s">
        <v>820</v>
      </c>
      <c r="C1996" t="s">
        <v>821</v>
      </c>
      <c r="D1996" t="s">
        <v>822</v>
      </c>
      <c r="E1996" t="s">
        <v>823</v>
      </c>
      <c r="F1996" t="s">
        <v>898</v>
      </c>
      <c r="G1996" t="s">
        <v>899</v>
      </c>
      <c r="H1996" t="s">
        <v>900</v>
      </c>
      <c r="I1996">
        <v>202</v>
      </c>
      <c r="J1996" t="s">
        <v>901</v>
      </c>
      <c r="K1996" t="s">
        <v>835</v>
      </c>
      <c r="L1996" t="s">
        <v>840</v>
      </c>
      <c r="M1996" t="s">
        <v>829</v>
      </c>
      <c r="N1996" t="s">
        <v>829</v>
      </c>
      <c r="O1996" t="s">
        <v>829</v>
      </c>
      <c r="P1996" t="s">
        <v>829</v>
      </c>
      <c r="Q1996" t="s">
        <v>829</v>
      </c>
      <c r="R1996" t="s">
        <v>829</v>
      </c>
      <c r="S1996">
        <v>0</v>
      </c>
      <c r="T1996" t="s">
        <v>829</v>
      </c>
      <c r="U1996" t="s">
        <v>829</v>
      </c>
      <c r="V1996" t="s">
        <v>834</v>
      </c>
    </row>
    <row r="1997" spans="1:22" x14ac:dyDescent="0.3">
      <c r="A1997">
        <v>202223</v>
      </c>
      <c r="B1997" t="s">
        <v>820</v>
      </c>
      <c r="C1997" t="s">
        <v>821</v>
      </c>
      <c r="D1997" t="s">
        <v>822</v>
      </c>
      <c r="E1997" t="s">
        <v>823</v>
      </c>
      <c r="F1997" t="s">
        <v>898</v>
      </c>
      <c r="G1997" t="s">
        <v>899</v>
      </c>
      <c r="H1997" t="s">
        <v>900</v>
      </c>
      <c r="I1997">
        <v>202</v>
      </c>
      <c r="J1997" t="s">
        <v>901</v>
      </c>
      <c r="K1997" t="s">
        <v>835</v>
      </c>
      <c r="L1997" t="s">
        <v>840</v>
      </c>
      <c r="M1997" t="s">
        <v>829</v>
      </c>
      <c r="N1997" t="s">
        <v>829</v>
      </c>
      <c r="O1997" t="s">
        <v>829</v>
      </c>
      <c r="P1997" t="s">
        <v>829</v>
      </c>
      <c r="Q1997" t="s">
        <v>829</v>
      </c>
      <c r="R1997" t="s">
        <v>829</v>
      </c>
      <c r="S1997">
        <v>0</v>
      </c>
      <c r="T1997" t="s">
        <v>829</v>
      </c>
      <c r="U1997" t="s">
        <v>829</v>
      </c>
      <c r="V1997" t="s">
        <v>834</v>
      </c>
    </row>
    <row r="1998" spans="1:22" x14ac:dyDescent="0.3">
      <c r="A1998">
        <v>202324</v>
      </c>
      <c r="B1998" t="s">
        <v>820</v>
      </c>
      <c r="C1998" t="s">
        <v>821</v>
      </c>
      <c r="D1998" t="s">
        <v>822</v>
      </c>
      <c r="E1998" t="s">
        <v>823</v>
      </c>
      <c r="F1998" t="s">
        <v>898</v>
      </c>
      <c r="G1998" t="s">
        <v>899</v>
      </c>
      <c r="H1998" t="s">
        <v>900</v>
      </c>
      <c r="I1998">
        <v>202</v>
      </c>
      <c r="J1998" t="s">
        <v>901</v>
      </c>
      <c r="K1998" t="s">
        <v>835</v>
      </c>
      <c r="L1998" t="s">
        <v>840</v>
      </c>
      <c r="M1998" t="s">
        <v>829</v>
      </c>
      <c r="N1998" t="s">
        <v>829</v>
      </c>
      <c r="O1998" t="s">
        <v>829</v>
      </c>
      <c r="P1998" t="s">
        <v>829</v>
      </c>
      <c r="Q1998" t="s">
        <v>829</v>
      </c>
      <c r="R1998" t="s">
        <v>829</v>
      </c>
      <c r="S1998">
        <v>0</v>
      </c>
      <c r="T1998" t="s">
        <v>829</v>
      </c>
      <c r="U1998" t="s">
        <v>829</v>
      </c>
      <c r="V1998" t="s">
        <v>834</v>
      </c>
    </row>
    <row r="1999" spans="1:22" x14ac:dyDescent="0.3">
      <c r="A1999">
        <v>202122</v>
      </c>
      <c r="B1999" t="s">
        <v>820</v>
      </c>
      <c r="C1999" t="s">
        <v>821</v>
      </c>
      <c r="D1999" t="s">
        <v>822</v>
      </c>
      <c r="E1999" t="s">
        <v>823</v>
      </c>
      <c r="F1999" t="s">
        <v>898</v>
      </c>
      <c r="G1999" t="s">
        <v>899</v>
      </c>
      <c r="H1999" t="s">
        <v>900</v>
      </c>
      <c r="I1999">
        <v>202</v>
      </c>
      <c r="J1999" t="s">
        <v>901</v>
      </c>
      <c r="K1999" t="s">
        <v>835</v>
      </c>
      <c r="L1999" t="s">
        <v>841</v>
      </c>
      <c r="M1999" t="s">
        <v>829</v>
      </c>
      <c r="N1999" t="s">
        <v>829</v>
      </c>
      <c r="O1999" t="s">
        <v>829</v>
      </c>
      <c r="P1999" t="s">
        <v>829</v>
      </c>
      <c r="Q1999" t="s">
        <v>829</v>
      </c>
      <c r="R1999" t="s">
        <v>829</v>
      </c>
      <c r="S1999">
        <v>179683204</v>
      </c>
      <c r="T1999" t="s">
        <v>829</v>
      </c>
      <c r="U1999" t="s">
        <v>829</v>
      </c>
      <c r="V1999" t="s">
        <v>834</v>
      </c>
    </row>
    <row r="2000" spans="1:22" x14ac:dyDescent="0.3">
      <c r="A2000">
        <v>202223</v>
      </c>
      <c r="B2000" t="s">
        <v>820</v>
      </c>
      <c r="C2000" t="s">
        <v>821</v>
      </c>
      <c r="D2000" t="s">
        <v>822</v>
      </c>
      <c r="E2000" t="s">
        <v>823</v>
      </c>
      <c r="F2000" t="s">
        <v>898</v>
      </c>
      <c r="G2000" t="s">
        <v>899</v>
      </c>
      <c r="H2000" t="s">
        <v>900</v>
      </c>
      <c r="I2000">
        <v>202</v>
      </c>
      <c r="J2000" t="s">
        <v>901</v>
      </c>
      <c r="K2000" t="s">
        <v>835</v>
      </c>
      <c r="L2000" t="s">
        <v>841</v>
      </c>
      <c r="M2000" t="s">
        <v>829</v>
      </c>
      <c r="N2000" t="s">
        <v>829</v>
      </c>
      <c r="O2000" t="s">
        <v>829</v>
      </c>
      <c r="P2000" t="s">
        <v>829</v>
      </c>
      <c r="Q2000" t="s">
        <v>829</v>
      </c>
      <c r="R2000" t="s">
        <v>829</v>
      </c>
      <c r="S2000">
        <v>186466495</v>
      </c>
      <c r="T2000" t="s">
        <v>829</v>
      </c>
      <c r="U2000" t="s">
        <v>829</v>
      </c>
      <c r="V2000" t="s">
        <v>834</v>
      </c>
    </row>
    <row r="2001" spans="1:22" x14ac:dyDescent="0.3">
      <c r="A2001">
        <v>202324</v>
      </c>
      <c r="B2001" t="s">
        <v>820</v>
      </c>
      <c r="C2001" t="s">
        <v>821</v>
      </c>
      <c r="D2001" t="s">
        <v>822</v>
      </c>
      <c r="E2001" t="s">
        <v>823</v>
      </c>
      <c r="F2001" t="s">
        <v>898</v>
      </c>
      <c r="G2001" t="s">
        <v>899</v>
      </c>
      <c r="H2001" t="s">
        <v>900</v>
      </c>
      <c r="I2001">
        <v>202</v>
      </c>
      <c r="J2001" t="s">
        <v>901</v>
      </c>
      <c r="K2001" t="s">
        <v>835</v>
      </c>
      <c r="L2001" t="s">
        <v>841</v>
      </c>
      <c r="M2001" t="s">
        <v>829</v>
      </c>
      <c r="N2001" t="s">
        <v>829</v>
      </c>
      <c r="O2001" t="s">
        <v>829</v>
      </c>
      <c r="P2001" t="s">
        <v>829</v>
      </c>
      <c r="Q2001" t="s">
        <v>829</v>
      </c>
      <c r="R2001" t="s">
        <v>829</v>
      </c>
      <c r="S2001">
        <v>200181376</v>
      </c>
      <c r="T2001" t="s">
        <v>829</v>
      </c>
      <c r="U2001" t="s">
        <v>829</v>
      </c>
      <c r="V2001" t="s">
        <v>834</v>
      </c>
    </row>
    <row r="2002" spans="1:22" x14ac:dyDescent="0.3">
      <c r="A2002">
        <v>202122</v>
      </c>
      <c r="B2002" t="s">
        <v>820</v>
      </c>
      <c r="C2002" t="s">
        <v>821</v>
      </c>
      <c r="D2002" t="s">
        <v>822</v>
      </c>
      <c r="E2002" t="s">
        <v>823</v>
      </c>
      <c r="F2002" t="s">
        <v>898</v>
      </c>
      <c r="G2002" t="s">
        <v>899</v>
      </c>
      <c r="H2002" t="s">
        <v>900</v>
      </c>
      <c r="I2002">
        <v>202</v>
      </c>
      <c r="J2002" t="s">
        <v>901</v>
      </c>
      <c r="K2002" t="s">
        <v>842</v>
      </c>
      <c r="L2002" t="s">
        <v>238</v>
      </c>
      <c r="M2002" t="s">
        <v>829</v>
      </c>
      <c r="N2002" t="s">
        <v>829</v>
      </c>
      <c r="O2002" t="s">
        <v>829</v>
      </c>
      <c r="P2002" t="s">
        <v>829</v>
      </c>
      <c r="Q2002" t="s">
        <v>829</v>
      </c>
      <c r="R2002" t="s">
        <v>829</v>
      </c>
      <c r="S2002">
        <v>973947</v>
      </c>
      <c r="T2002">
        <v>121848</v>
      </c>
      <c r="U2002">
        <v>852099</v>
      </c>
      <c r="V2002">
        <v>37</v>
      </c>
    </row>
    <row r="2003" spans="1:22" x14ac:dyDescent="0.3">
      <c r="A2003">
        <v>202223</v>
      </c>
      <c r="B2003" t="s">
        <v>820</v>
      </c>
      <c r="C2003" t="s">
        <v>821</v>
      </c>
      <c r="D2003" t="s">
        <v>822</v>
      </c>
      <c r="E2003" t="s">
        <v>823</v>
      </c>
      <c r="F2003" t="s">
        <v>898</v>
      </c>
      <c r="G2003" t="s">
        <v>899</v>
      </c>
      <c r="H2003" t="s">
        <v>900</v>
      </c>
      <c r="I2003">
        <v>202</v>
      </c>
      <c r="J2003" t="s">
        <v>901</v>
      </c>
      <c r="K2003" t="s">
        <v>842</v>
      </c>
      <c r="L2003" t="s">
        <v>238</v>
      </c>
      <c r="M2003" t="s">
        <v>829</v>
      </c>
      <c r="N2003" t="s">
        <v>829</v>
      </c>
      <c r="O2003" t="s">
        <v>829</v>
      </c>
      <c r="P2003" t="s">
        <v>829</v>
      </c>
      <c r="Q2003" t="s">
        <v>829</v>
      </c>
      <c r="R2003" t="s">
        <v>829</v>
      </c>
      <c r="S2003">
        <v>856817</v>
      </c>
      <c r="T2003">
        <v>112154</v>
      </c>
      <c r="U2003">
        <v>744663</v>
      </c>
      <c r="V2003">
        <v>32</v>
      </c>
    </row>
    <row r="2004" spans="1:22" x14ac:dyDescent="0.3">
      <c r="A2004">
        <v>202324</v>
      </c>
      <c r="B2004" t="s">
        <v>820</v>
      </c>
      <c r="C2004" t="s">
        <v>821</v>
      </c>
      <c r="D2004" t="s">
        <v>822</v>
      </c>
      <c r="E2004" t="s">
        <v>823</v>
      </c>
      <c r="F2004" t="s">
        <v>898</v>
      </c>
      <c r="G2004" t="s">
        <v>899</v>
      </c>
      <c r="H2004" t="s">
        <v>900</v>
      </c>
      <c r="I2004">
        <v>202</v>
      </c>
      <c r="J2004" t="s">
        <v>901</v>
      </c>
      <c r="K2004" t="s">
        <v>842</v>
      </c>
      <c r="L2004" t="s">
        <v>238</v>
      </c>
      <c r="M2004" t="s">
        <v>829</v>
      </c>
      <c r="N2004" t="s">
        <v>829</v>
      </c>
      <c r="O2004" t="s">
        <v>829</v>
      </c>
      <c r="P2004" t="s">
        <v>829</v>
      </c>
      <c r="Q2004" t="s">
        <v>829</v>
      </c>
      <c r="R2004" t="s">
        <v>829</v>
      </c>
      <c r="S2004">
        <v>958525</v>
      </c>
      <c r="T2004">
        <v>126734</v>
      </c>
      <c r="U2004">
        <v>831791</v>
      </c>
      <c r="V2004">
        <v>37</v>
      </c>
    </row>
    <row r="2005" spans="1:22" x14ac:dyDescent="0.3">
      <c r="A2005">
        <v>202122</v>
      </c>
      <c r="B2005" t="s">
        <v>820</v>
      </c>
      <c r="C2005" t="s">
        <v>821</v>
      </c>
      <c r="D2005" t="s">
        <v>822</v>
      </c>
      <c r="E2005" t="s">
        <v>823</v>
      </c>
      <c r="F2005" t="s">
        <v>898</v>
      </c>
      <c r="G2005" t="s">
        <v>899</v>
      </c>
      <c r="H2005" t="s">
        <v>900</v>
      </c>
      <c r="I2005">
        <v>202</v>
      </c>
      <c r="J2005" t="s">
        <v>901</v>
      </c>
      <c r="K2005" t="s">
        <v>842</v>
      </c>
      <c r="L2005" t="s">
        <v>240</v>
      </c>
      <c r="M2005" t="s">
        <v>829</v>
      </c>
      <c r="N2005" t="s">
        <v>829</v>
      </c>
      <c r="O2005" t="s">
        <v>829</v>
      </c>
      <c r="P2005" t="s">
        <v>829</v>
      </c>
      <c r="Q2005" t="s">
        <v>829</v>
      </c>
      <c r="R2005" t="s">
        <v>829</v>
      </c>
      <c r="S2005">
        <v>2011098</v>
      </c>
      <c r="T2005">
        <v>50053</v>
      </c>
      <c r="U2005">
        <v>1961045</v>
      </c>
      <c r="V2005">
        <v>85</v>
      </c>
    </row>
    <row r="2006" spans="1:22" x14ac:dyDescent="0.3">
      <c r="A2006">
        <v>202223</v>
      </c>
      <c r="B2006" t="s">
        <v>820</v>
      </c>
      <c r="C2006" t="s">
        <v>821</v>
      </c>
      <c r="D2006" t="s">
        <v>822</v>
      </c>
      <c r="E2006" t="s">
        <v>823</v>
      </c>
      <c r="F2006" t="s">
        <v>898</v>
      </c>
      <c r="G2006" t="s">
        <v>899</v>
      </c>
      <c r="H2006" t="s">
        <v>900</v>
      </c>
      <c r="I2006">
        <v>202</v>
      </c>
      <c r="J2006" t="s">
        <v>901</v>
      </c>
      <c r="K2006" t="s">
        <v>842</v>
      </c>
      <c r="L2006" t="s">
        <v>240</v>
      </c>
      <c r="M2006" t="s">
        <v>829</v>
      </c>
      <c r="N2006" t="s">
        <v>829</v>
      </c>
      <c r="O2006" t="s">
        <v>829</v>
      </c>
      <c r="P2006" t="s">
        <v>829</v>
      </c>
      <c r="Q2006" t="s">
        <v>829</v>
      </c>
      <c r="R2006" t="s">
        <v>829</v>
      </c>
      <c r="S2006">
        <v>2169356</v>
      </c>
      <c r="T2006">
        <v>62753</v>
      </c>
      <c r="U2006">
        <v>2106603</v>
      </c>
      <c r="V2006">
        <v>91</v>
      </c>
    </row>
    <row r="2007" spans="1:22" x14ac:dyDescent="0.3">
      <c r="A2007">
        <v>202324</v>
      </c>
      <c r="B2007" t="s">
        <v>820</v>
      </c>
      <c r="C2007" t="s">
        <v>821</v>
      </c>
      <c r="D2007" t="s">
        <v>822</v>
      </c>
      <c r="E2007" t="s">
        <v>823</v>
      </c>
      <c r="F2007" t="s">
        <v>898</v>
      </c>
      <c r="G2007" t="s">
        <v>899</v>
      </c>
      <c r="H2007" t="s">
        <v>900</v>
      </c>
      <c r="I2007">
        <v>202</v>
      </c>
      <c r="J2007" t="s">
        <v>901</v>
      </c>
      <c r="K2007" t="s">
        <v>842</v>
      </c>
      <c r="L2007" t="s">
        <v>240</v>
      </c>
      <c r="M2007" t="s">
        <v>829</v>
      </c>
      <c r="N2007" t="s">
        <v>829</v>
      </c>
      <c r="O2007" t="s">
        <v>829</v>
      </c>
      <c r="P2007" t="s">
        <v>829</v>
      </c>
      <c r="Q2007" t="s">
        <v>829</v>
      </c>
      <c r="R2007" t="s">
        <v>829</v>
      </c>
      <c r="S2007">
        <v>2891404</v>
      </c>
      <c r="T2007">
        <v>96304</v>
      </c>
      <c r="U2007">
        <v>2795100</v>
      </c>
      <c r="V2007">
        <v>123</v>
      </c>
    </row>
    <row r="2008" spans="1:22" x14ac:dyDescent="0.3">
      <c r="A2008">
        <v>202122</v>
      </c>
      <c r="B2008" t="s">
        <v>820</v>
      </c>
      <c r="C2008" t="s">
        <v>821</v>
      </c>
      <c r="D2008" t="s">
        <v>822</v>
      </c>
      <c r="E2008" t="s">
        <v>823</v>
      </c>
      <c r="F2008" t="s">
        <v>898</v>
      </c>
      <c r="G2008" t="s">
        <v>899</v>
      </c>
      <c r="H2008" t="s">
        <v>900</v>
      </c>
      <c r="I2008">
        <v>202</v>
      </c>
      <c r="J2008" t="s">
        <v>901</v>
      </c>
      <c r="K2008" t="s">
        <v>842</v>
      </c>
      <c r="L2008" t="s">
        <v>843</v>
      </c>
      <c r="M2008" t="s">
        <v>829</v>
      </c>
      <c r="N2008" t="s">
        <v>829</v>
      </c>
      <c r="O2008" t="s">
        <v>829</v>
      </c>
      <c r="P2008" t="s">
        <v>829</v>
      </c>
      <c r="Q2008" t="s">
        <v>829</v>
      </c>
      <c r="R2008" t="s">
        <v>829</v>
      </c>
      <c r="S2008">
        <v>140623</v>
      </c>
      <c r="T2008">
        <v>0</v>
      </c>
      <c r="U2008">
        <v>140623</v>
      </c>
      <c r="V2008">
        <v>6</v>
      </c>
    </row>
    <row r="2009" spans="1:22" x14ac:dyDescent="0.3">
      <c r="A2009">
        <v>202223</v>
      </c>
      <c r="B2009" t="s">
        <v>820</v>
      </c>
      <c r="C2009" t="s">
        <v>821</v>
      </c>
      <c r="D2009" t="s">
        <v>822</v>
      </c>
      <c r="E2009" t="s">
        <v>823</v>
      </c>
      <c r="F2009" t="s">
        <v>898</v>
      </c>
      <c r="G2009" t="s">
        <v>899</v>
      </c>
      <c r="H2009" t="s">
        <v>900</v>
      </c>
      <c r="I2009">
        <v>202</v>
      </c>
      <c r="J2009" t="s">
        <v>901</v>
      </c>
      <c r="K2009" t="s">
        <v>842</v>
      </c>
      <c r="L2009" t="s">
        <v>843</v>
      </c>
      <c r="M2009" t="s">
        <v>829</v>
      </c>
      <c r="N2009" t="s">
        <v>829</v>
      </c>
      <c r="O2009" t="s">
        <v>829</v>
      </c>
      <c r="P2009" t="s">
        <v>829</v>
      </c>
      <c r="Q2009" t="s">
        <v>829</v>
      </c>
      <c r="R2009" t="s">
        <v>829</v>
      </c>
      <c r="S2009">
        <v>91979</v>
      </c>
      <c r="T2009">
        <v>0</v>
      </c>
      <c r="U2009">
        <v>91979</v>
      </c>
      <c r="V2009">
        <v>4</v>
      </c>
    </row>
    <row r="2010" spans="1:22" x14ac:dyDescent="0.3">
      <c r="A2010">
        <v>202324</v>
      </c>
      <c r="B2010" t="s">
        <v>820</v>
      </c>
      <c r="C2010" t="s">
        <v>821</v>
      </c>
      <c r="D2010" t="s">
        <v>822</v>
      </c>
      <c r="E2010" t="s">
        <v>823</v>
      </c>
      <c r="F2010" t="s">
        <v>898</v>
      </c>
      <c r="G2010" t="s">
        <v>899</v>
      </c>
      <c r="H2010" t="s">
        <v>900</v>
      </c>
      <c r="I2010">
        <v>202</v>
      </c>
      <c r="J2010" t="s">
        <v>901</v>
      </c>
      <c r="K2010" t="s">
        <v>842</v>
      </c>
      <c r="L2010" t="s">
        <v>843</v>
      </c>
      <c r="M2010" t="s">
        <v>829</v>
      </c>
      <c r="N2010" t="s">
        <v>829</v>
      </c>
      <c r="O2010" t="s">
        <v>829</v>
      </c>
      <c r="P2010" t="s">
        <v>829</v>
      </c>
      <c r="Q2010" t="s">
        <v>829</v>
      </c>
      <c r="R2010" t="s">
        <v>829</v>
      </c>
      <c r="S2010">
        <v>222457</v>
      </c>
      <c r="T2010">
        <v>0</v>
      </c>
      <c r="U2010">
        <v>222457</v>
      </c>
      <c r="V2010">
        <v>10</v>
      </c>
    </row>
    <row r="2011" spans="1:22" x14ac:dyDescent="0.3">
      <c r="A2011">
        <v>202122</v>
      </c>
      <c r="B2011" t="s">
        <v>820</v>
      </c>
      <c r="C2011" t="s">
        <v>821</v>
      </c>
      <c r="D2011" t="s">
        <v>822</v>
      </c>
      <c r="E2011" t="s">
        <v>823</v>
      </c>
      <c r="F2011" t="s">
        <v>898</v>
      </c>
      <c r="G2011" t="s">
        <v>899</v>
      </c>
      <c r="H2011" t="s">
        <v>900</v>
      </c>
      <c r="I2011">
        <v>202</v>
      </c>
      <c r="J2011" t="s">
        <v>901</v>
      </c>
      <c r="K2011" t="s">
        <v>842</v>
      </c>
      <c r="L2011" t="s">
        <v>249</v>
      </c>
      <c r="M2011">
        <v>0</v>
      </c>
      <c r="N2011">
        <v>0</v>
      </c>
      <c r="O2011">
        <v>0</v>
      </c>
      <c r="P2011">
        <v>2840172</v>
      </c>
      <c r="Q2011">
        <v>95740</v>
      </c>
      <c r="R2011" t="s">
        <v>829</v>
      </c>
      <c r="S2011">
        <v>2935912</v>
      </c>
      <c r="T2011">
        <v>0</v>
      </c>
      <c r="U2011">
        <v>2935912</v>
      </c>
      <c r="V2011">
        <v>127</v>
      </c>
    </row>
    <row r="2012" spans="1:22" x14ac:dyDescent="0.3">
      <c r="A2012">
        <v>202223</v>
      </c>
      <c r="B2012" t="s">
        <v>820</v>
      </c>
      <c r="C2012" t="s">
        <v>821</v>
      </c>
      <c r="D2012" t="s">
        <v>822</v>
      </c>
      <c r="E2012" t="s">
        <v>823</v>
      </c>
      <c r="F2012" t="s">
        <v>898</v>
      </c>
      <c r="G2012" t="s">
        <v>899</v>
      </c>
      <c r="H2012" t="s">
        <v>900</v>
      </c>
      <c r="I2012">
        <v>202</v>
      </c>
      <c r="J2012" t="s">
        <v>901</v>
      </c>
      <c r="K2012" t="s">
        <v>842</v>
      </c>
      <c r="L2012" t="s">
        <v>249</v>
      </c>
      <c r="M2012">
        <v>0</v>
      </c>
      <c r="N2012">
        <v>774139</v>
      </c>
      <c r="O2012">
        <v>195970</v>
      </c>
      <c r="P2012">
        <v>1410503</v>
      </c>
      <c r="Q2012">
        <v>123063</v>
      </c>
      <c r="R2012" t="s">
        <v>829</v>
      </c>
      <c r="S2012">
        <v>2503674</v>
      </c>
      <c r="T2012">
        <v>0</v>
      </c>
      <c r="U2012">
        <v>2503674</v>
      </c>
      <c r="V2012">
        <v>108</v>
      </c>
    </row>
    <row r="2013" spans="1:22" x14ac:dyDescent="0.3">
      <c r="A2013">
        <v>202324</v>
      </c>
      <c r="B2013" t="s">
        <v>820</v>
      </c>
      <c r="C2013" t="s">
        <v>821</v>
      </c>
      <c r="D2013" t="s">
        <v>822</v>
      </c>
      <c r="E2013" t="s">
        <v>823</v>
      </c>
      <c r="F2013" t="s">
        <v>898</v>
      </c>
      <c r="G2013" t="s">
        <v>899</v>
      </c>
      <c r="H2013" t="s">
        <v>900</v>
      </c>
      <c r="I2013">
        <v>202</v>
      </c>
      <c r="J2013" t="s">
        <v>901</v>
      </c>
      <c r="K2013" t="s">
        <v>842</v>
      </c>
      <c r="L2013" t="s">
        <v>249</v>
      </c>
      <c r="M2013">
        <v>0</v>
      </c>
      <c r="N2013">
        <v>12670</v>
      </c>
      <c r="O2013">
        <v>0</v>
      </c>
      <c r="P2013">
        <v>3745205</v>
      </c>
      <c r="Q2013">
        <v>125491</v>
      </c>
      <c r="R2013" t="s">
        <v>829</v>
      </c>
      <c r="S2013">
        <v>3883366</v>
      </c>
      <c r="T2013">
        <v>0</v>
      </c>
      <c r="U2013">
        <v>3883366</v>
      </c>
      <c r="V2013">
        <v>171</v>
      </c>
    </row>
    <row r="2014" spans="1:22" x14ac:dyDescent="0.3">
      <c r="A2014">
        <v>202122</v>
      </c>
      <c r="B2014" t="s">
        <v>820</v>
      </c>
      <c r="C2014" t="s">
        <v>821</v>
      </c>
      <c r="D2014" t="s">
        <v>822</v>
      </c>
      <c r="E2014" t="s">
        <v>823</v>
      </c>
      <c r="F2014" t="s">
        <v>898</v>
      </c>
      <c r="G2014" t="s">
        <v>899</v>
      </c>
      <c r="H2014" t="s">
        <v>900</v>
      </c>
      <c r="I2014">
        <v>202</v>
      </c>
      <c r="J2014" t="s">
        <v>901</v>
      </c>
      <c r="K2014" t="s">
        <v>842</v>
      </c>
      <c r="L2014" t="s">
        <v>844</v>
      </c>
      <c r="M2014">
        <v>0</v>
      </c>
      <c r="N2014">
        <v>261894</v>
      </c>
      <c r="O2014">
        <v>193963</v>
      </c>
      <c r="P2014">
        <v>0</v>
      </c>
      <c r="Q2014">
        <v>0</v>
      </c>
      <c r="R2014" t="s">
        <v>829</v>
      </c>
      <c r="S2014">
        <v>455857</v>
      </c>
      <c r="T2014">
        <v>0</v>
      </c>
      <c r="U2014">
        <v>455857</v>
      </c>
      <c r="V2014">
        <v>20</v>
      </c>
    </row>
    <row r="2015" spans="1:22" x14ac:dyDescent="0.3">
      <c r="A2015">
        <v>202223</v>
      </c>
      <c r="B2015" t="s">
        <v>820</v>
      </c>
      <c r="C2015" t="s">
        <v>821</v>
      </c>
      <c r="D2015" t="s">
        <v>822</v>
      </c>
      <c r="E2015" t="s">
        <v>823</v>
      </c>
      <c r="F2015" t="s">
        <v>898</v>
      </c>
      <c r="G2015" t="s">
        <v>899</v>
      </c>
      <c r="H2015" t="s">
        <v>900</v>
      </c>
      <c r="I2015">
        <v>202</v>
      </c>
      <c r="J2015" t="s">
        <v>901</v>
      </c>
      <c r="K2015" t="s">
        <v>842</v>
      </c>
      <c r="L2015" t="s">
        <v>844</v>
      </c>
      <c r="M2015">
        <v>0</v>
      </c>
      <c r="N2015">
        <v>0</v>
      </c>
      <c r="O2015">
        <v>0</v>
      </c>
      <c r="P2015">
        <v>0</v>
      </c>
      <c r="Q2015">
        <v>0</v>
      </c>
      <c r="R2015" t="s">
        <v>829</v>
      </c>
      <c r="S2015">
        <v>0</v>
      </c>
      <c r="T2015">
        <v>0</v>
      </c>
      <c r="U2015">
        <v>0</v>
      </c>
      <c r="V2015">
        <v>0</v>
      </c>
    </row>
    <row r="2016" spans="1:22" x14ac:dyDescent="0.3">
      <c r="A2016">
        <v>202324</v>
      </c>
      <c r="B2016" t="s">
        <v>820</v>
      </c>
      <c r="C2016" t="s">
        <v>821</v>
      </c>
      <c r="D2016" t="s">
        <v>822</v>
      </c>
      <c r="E2016" t="s">
        <v>823</v>
      </c>
      <c r="F2016" t="s">
        <v>898</v>
      </c>
      <c r="G2016" t="s">
        <v>899</v>
      </c>
      <c r="H2016" t="s">
        <v>900</v>
      </c>
      <c r="I2016">
        <v>202</v>
      </c>
      <c r="J2016" t="s">
        <v>901</v>
      </c>
      <c r="K2016" t="s">
        <v>842</v>
      </c>
      <c r="L2016" t="s">
        <v>844</v>
      </c>
      <c r="M2016">
        <v>0</v>
      </c>
      <c r="N2016">
        <v>0</v>
      </c>
      <c r="O2016">
        <v>0</v>
      </c>
      <c r="P2016">
        <v>0</v>
      </c>
      <c r="Q2016">
        <v>0</v>
      </c>
      <c r="R2016" t="s">
        <v>829</v>
      </c>
      <c r="S2016">
        <v>0</v>
      </c>
      <c r="T2016">
        <v>0</v>
      </c>
      <c r="U2016">
        <v>0</v>
      </c>
      <c r="V2016">
        <v>0</v>
      </c>
    </row>
    <row r="2017" spans="1:22" x14ac:dyDescent="0.3">
      <c r="A2017">
        <v>202122</v>
      </c>
      <c r="B2017" t="s">
        <v>820</v>
      </c>
      <c r="C2017" t="s">
        <v>821</v>
      </c>
      <c r="D2017" t="s">
        <v>822</v>
      </c>
      <c r="E2017" t="s">
        <v>823</v>
      </c>
      <c r="F2017" t="s">
        <v>898</v>
      </c>
      <c r="G2017" t="s">
        <v>899</v>
      </c>
      <c r="H2017" t="s">
        <v>900</v>
      </c>
      <c r="I2017">
        <v>202</v>
      </c>
      <c r="J2017" t="s">
        <v>901</v>
      </c>
      <c r="K2017" t="s">
        <v>842</v>
      </c>
      <c r="L2017" t="s">
        <v>251</v>
      </c>
      <c r="M2017" t="s">
        <v>829</v>
      </c>
      <c r="N2017" t="s">
        <v>829</v>
      </c>
      <c r="O2017">
        <v>0</v>
      </c>
      <c r="P2017">
        <v>1081087</v>
      </c>
      <c r="Q2017">
        <v>0</v>
      </c>
      <c r="R2017">
        <v>103654</v>
      </c>
      <c r="S2017">
        <v>1184741</v>
      </c>
      <c r="T2017">
        <v>0</v>
      </c>
      <c r="U2017">
        <v>1184741</v>
      </c>
      <c r="V2017">
        <v>51</v>
      </c>
    </row>
    <row r="2018" spans="1:22" x14ac:dyDescent="0.3">
      <c r="A2018">
        <v>202223</v>
      </c>
      <c r="B2018" t="s">
        <v>820</v>
      </c>
      <c r="C2018" t="s">
        <v>821</v>
      </c>
      <c r="D2018" t="s">
        <v>822</v>
      </c>
      <c r="E2018" t="s">
        <v>823</v>
      </c>
      <c r="F2018" t="s">
        <v>898</v>
      </c>
      <c r="G2018" t="s">
        <v>899</v>
      </c>
      <c r="H2018" t="s">
        <v>900</v>
      </c>
      <c r="I2018">
        <v>202</v>
      </c>
      <c r="J2018" t="s">
        <v>901</v>
      </c>
      <c r="K2018" t="s">
        <v>842</v>
      </c>
      <c r="L2018" t="s">
        <v>251</v>
      </c>
      <c r="M2018" t="s">
        <v>829</v>
      </c>
      <c r="N2018" t="s">
        <v>829</v>
      </c>
      <c r="O2018">
        <v>18362</v>
      </c>
      <c r="P2018">
        <v>759705</v>
      </c>
      <c r="Q2018">
        <v>0</v>
      </c>
      <c r="R2018">
        <v>226337</v>
      </c>
      <c r="S2018">
        <v>1004403</v>
      </c>
      <c r="T2018">
        <v>0</v>
      </c>
      <c r="U2018">
        <v>1004403</v>
      </c>
      <c r="V2018">
        <v>43</v>
      </c>
    </row>
    <row r="2019" spans="1:22" x14ac:dyDescent="0.3">
      <c r="A2019">
        <v>202324</v>
      </c>
      <c r="B2019" t="s">
        <v>820</v>
      </c>
      <c r="C2019" t="s">
        <v>821</v>
      </c>
      <c r="D2019" t="s">
        <v>822</v>
      </c>
      <c r="E2019" t="s">
        <v>823</v>
      </c>
      <c r="F2019" t="s">
        <v>898</v>
      </c>
      <c r="G2019" t="s">
        <v>899</v>
      </c>
      <c r="H2019" t="s">
        <v>900</v>
      </c>
      <c r="I2019">
        <v>202</v>
      </c>
      <c r="J2019" t="s">
        <v>901</v>
      </c>
      <c r="K2019" t="s">
        <v>842</v>
      </c>
      <c r="L2019" t="s">
        <v>251</v>
      </c>
      <c r="M2019" t="s">
        <v>829</v>
      </c>
      <c r="N2019" t="s">
        <v>829</v>
      </c>
      <c r="O2019">
        <v>52072</v>
      </c>
      <c r="P2019">
        <v>780920</v>
      </c>
      <c r="Q2019">
        <v>0</v>
      </c>
      <c r="R2019">
        <v>226337</v>
      </c>
      <c r="S2019">
        <v>1059328</v>
      </c>
      <c r="T2019">
        <v>0</v>
      </c>
      <c r="U2019">
        <v>1059328</v>
      </c>
      <c r="V2019">
        <v>47</v>
      </c>
    </row>
    <row r="2020" spans="1:22" x14ac:dyDescent="0.3">
      <c r="A2020">
        <v>202122</v>
      </c>
      <c r="B2020" t="s">
        <v>820</v>
      </c>
      <c r="C2020" t="s">
        <v>821</v>
      </c>
      <c r="D2020" t="s">
        <v>822</v>
      </c>
      <c r="E2020" t="s">
        <v>823</v>
      </c>
      <c r="F2020" t="s">
        <v>898</v>
      </c>
      <c r="G2020" t="s">
        <v>899</v>
      </c>
      <c r="H2020" t="s">
        <v>900</v>
      </c>
      <c r="I2020">
        <v>202</v>
      </c>
      <c r="J2020" t="s">
        <v>901</v>
      </c>
      <c r="K2020" t="s">
        <v>842</v>
      </c>
      <c r="L2020" t="s">
        <v>253</v>
      </c>
      <c r="M2020" t="s">
        <v>829</v>
      </c>
      <c r="N2020" t="s">
        <v>829</v>
      </c>
      <c r="O2020">
        <v>0</v>
      </c>
      <c r="P2020">
        <v>0</v>
      </c>
      <c r="Q2020">
        <v>0</v>
      </c>
      <c r="R2020">
        <v>0</v>
      </c>
      <c r="S2020">
        <v>0</v>
      </c>
      <c r="T2020">
        <v>0</v>
      </c>
      <c r="U2020">
        <v>0</v>
      </c>
      <c r="V2020">
        <v>0</v>
      </c>
    </row>
    <row r="2021" spans="1:22" x14ac:dyDescent="0.3">
      <c r="A2021">
        <v>202223</v>
      </c>
      <c r="B2021" t="s">
        <v>820</v>
      </c>
      <c r="C2021" t="s">
        <v>821</v>
      </c>
      <c r="D2021" t="s">
        <v>822</v>
      </c>
      <c r="E2021" t="s">
        <v>823</v>
      </c>
      <c r="F2021" t="s">
        <v>898</v>
      </c>
      <c r="G2021" t="s">
        <v>899</v>
      </c>
      <c r="H2021" t="s">
        <v>900</v>
      </c>
      <c r="I2021">
        <v>202</v>
      </c>
      <c r="J2021" t="s">
        <v>901</v>
      </c>
      <c r="K2021" t="s">
        <v>842</v>
      </c>
      <c r="L2021" t="s">
        <v>253</v>
      </c>
      <c r="M2021" t="s">
        <v>829</v>
      </c>
      <c r="N2021" t="s">
        <v>829</v>
      </c>
      <c r="O2021">
        <v>0</v>
      </c>
      <c r="P2021">
        <v>0</v>
      </c>
      <c r="Q2021">
        <v>0</v>
      </c>
      <c r="R2021">
        <v>17580</v>
      </c>
      <c r="S2021">
        <v>17580</v>
      </c>
      <c r="T2021">
        <v>0</v>
      </c>
      <c r="U2021">
        <v>17580</v>
      </c>
      <c r="V2021">
        <v>1</v>
      </c>
    </row>
    <row r="2022" spans="1:22" x14ac:dyDescent="0.3">
      <c r="A2022">
        <v>202324</v>
      </c>
      <c r="B2022" t="s">
        <v>820</v>
      </c>
      <c r="C2022" t="s">
        <v>821</v>
      </c>
      <c r="D2022" t="s">
        <v>822</v>
      </c>
      <c r="E2022" t="s">
        <v>823</v>
      </c>
      <c r="F2022" t="s">
        <v>898</v>
      </c>
      <c r="G2022" t="s">
        <v>899</v>
      </c>
      <c r="H2022" t="s">
        <v>900</v>
      </c>
      <c r="I2022">
        <v>202</v>
      </c>
      <c r="J2022" t="s">
        <v>901</v>
      </c>
      <c r="K2022" t="s">
        <v>842</v>
      </c>
      <c r="L2022" t="s">
        <v>253</v>
      </c>
      <c r="M2022" t="s">
        <v>829</v>
      </c>
      <c r="N2022" t="s">
        <v>829</v>
      </c>
      <c r="O2022">
        <v>0</v>
      </c>
      <c r="P2022">
        <v>0</v>
      </c>
      <c r="Q2022">
        <v>0</v>
      </c>
      <c r="R2022">
        <v>17580</v>
      </c>
      <c r="S2022">
        <v>17580</v>
      </c>
      <c r="T2022">
        <v>0</v>
      </c>
      <c r="U2022">
        <v>17580</v>
      </c>
      <c r="V2022">
        <v>1</v>
      </c>
    </row>
    <row r="2023" spans="1:22" x14ac:dyDescent="0.3">
      <c r="A2023">
        <v>202122</v>
      </c>
      <c r="B2023" t="s">
        <v>820</v>
      </c>
      <c r="C2023" t="s">
        <v>821</v>
      </c>
      <c r="D2023" t="s">
        <v>822</v>
      </c>
      <c r="E2023" t="s">
        <v>823</v>
      </c>
      <c r="F2023" t="s">
        <v>898</v>
      </c>
      <c r="G2023" t="s">
        <v>899</v>
      </c>
      <c r="H2023" t="s">
        <v>900</v>
      </c>
      <c r="I2023">
        <v>202</v>
      </c>
      <c r="J2023" t="s">
        <v>901</v>
      </c>
      <c r="K2023" t="s">
        <v>842</v>
      </c>
      <c r="L2023" t="s">
        <v>845</v>
      </c>
      <c r="M2023" t="s">
        <v>829</v>
      </c>
      <c r="N2023" t="s">
        <v>829</v>
      </c>
      <c r="O2023">
        <v>32456</v>
      </c>
      <c r="P2023">
        <v>0</v>
      </c>
      <c r="Q2023">
        <v>0</v>
      </c>
      <c r="R2023">
        <v>0</v>
      </c>
      <c r="S2023">
        <v>32456</v>
      </c>
      <c r="T2023">
        <v>0</v>
      </c>
      <c r="U2023">
        <v>32456</v>
      </c>
      <c r="V2023">
        <v>1</v>
      </c>
    </row>
    <row r="2024" spans="1:22" x14ac:dyDescent="0.3">
      <c r="A2024">
        <v>202223</v>
      </c>
      <c r="B2024" t="s">
        <v>820</v>
      </c>
      <c r="C2024" t="s">
        <v>821</v>
      </c>
      <c r="D2024" t="s">
        <v>822</v>
      </c>
      <c r="E2024" t="s">
        <v>823</v>
      </c>
      <c r="F2024" t="s">
        <v>898</v>
      </c>
      <c r="G2024" t="s">
        <v>899</v>
      </c>
      <c r="H2024" t="s">
        <v>900</v>
      </c>
      <c r="I2024">
        <v>202</v>
      </c>
      <c r="J2024" t="s">
        <v>901</v>
      </c>
      <c r="K2024" t="s">
        <v>842</v>
      </c>
      <c r="L2024" t="s">
        <v>845</v>
      </c>
      <c r="M2024" t="s">
        <v>829</v>
      </c>
      <c r="N2024" t="s">
        <v>829</v>
      </c>
      <c r="O2024">
        <v>0</v>
      </c>
      <c r="P2024">
        <v>0</v>
      </c>
      <c r="Q2024">
        <v>0</v>
      </c>
      <c r="R2024">
        <v>0</v>
      </c>
      <c r="S2024">
        <v>0</v>
      </c>
      <c r="T2024">
        <v>0</v>
      </c>
      <c r="U2024">
        <v>0</v>
      </c>
      <c r="V2024">
        <v>0</v>
      </c>
    </row>
    <row r="2025" spans="1:22" x14ac:dyDescent="0.3">
      <c r="A2025">
        <v>202324</v>
      </c>
      <c r="B2025" t="s">
        <v>820</v>
      </c>
      <c r="C2025" t="s">
        <v>821</v>
      </c>
      <c r="D2025" t="s">
        <v>822</v>
      </c>
      <c r="E2025" t="s">
        <v>823</v>
      </c>
      <c r="F2025" t="s">
        <v>898</v>
      </c>
      <c r="G2025" t="s">
        <v>899</v>
      </c>
      <c r="H2025" t="s">
        <v>900</v>
      </c>
      <c r="I2025">
        <v>202</v>
      </c>
      <c r="J2025" t="s">
        <v>901</v>
      </c>
      <c r="K2025" t="s">
        <v>842</v>
      </c>
      <c r="L2025" t="s">
        <v>845</v>
      </c>
      <c r="M2025" t="s">
        <v>829</v>
      </c>
      <c r="N2025" t="s">
        <v>829</v>
      </c>
      <c r="O2025">
        <v>0</v>
      </c>
      <c r="P2025">
        <v>0</v>
      </c>
      <c r="Q2025">
        <v>0</v>
      </c>
      <c r="R2025">
        <v>0</v>
      </c>
      <c r="S2025">
        <v>0</v>
      </c>
      <c r="T2025">
        <v>0</v>
      </c>
      <c r="U2025">
        <v>0</v>
      </c>
      <c r="V2025">
        <v>0</v>
      </c>
    </row>
    <row r="2026" spans="1:22" x14ac:dyDescent="0.3">
      <c r="A2026">
        <v>202122</v>
      </c>
      <c r="B2026" t="s">
        <v>820</v>
      </c>
      <c r="C2026" t="s">
        <v>821</v>
      </c>
      <c r="D2026" t="s">
        <v>822</v>
      </c>
      <c r="E2026" t="s">
        <v>823</v>
      </c>
      <c r="F2026" t="s">
        <v>856</v>
      </c>
      <c r="G2026" t="s">
        <v>857</v>
      </c>
      <c r="H2026" t="s">
        <v>902</v>
      </c>
      <c r="I2026">
        <v>823</v>
      </c>
      <c r="J2026" t="s">
        <v>903</v>
      </c>
      <c r="K2026" t="s">
        <v>828</v>
      </c>
      <c r="L2026" t="s">
        <v>336</v>
      </c>
      <c r="M2026">
        <v>0</v>
      </c>
      <c r="N2026">
        <v>216975</v>
      </c>
      <c r="O2026">
        <v>0</v>
      </c>
      <c r="P2026">
        <v>4772500</v>
      </c>
      <c r="Q2026">
        <v>0</v>
      </c>
      <c r="R2026" t="s">
        <v>829</v>
      </c>
      <c r="S2026">
        <v>4989475</v>
      </c>
      <c r="T2026" t="s">
        <v>829</v>
      </c>
      <c r="U2026">
        <v>4989475</v>
      </c>
      <c r="V2026">
        <v>311</v>
      </c>
    </row>
    <row r="2027" spans="1:22" x14ac:dyDescent="0.3">
      <c r="A2027">
        <v>202223</v>
      </c>
      <c r="B2027" t="s">
        <v>820</v>
      </c>
      <c r="C2027" t="s">
        <v>821</v>
      </c>
      <c r="D2027" t="s">
        <v>822</v>
      </c>
      <c r="E2027" t="s">
        <v>823</v>
      </c>
      <c r="F2027" t="s">
        <v>856</v>
      </c>
      <c r="G2027" t="s">
        <v>857</v>
      </c>
      <c r="H2027" t="s">
        <v>902</v>
      </c>
      <c r="I2027">
        <v>823</v>
      </c>
      <c r="J2027" t="s">
        <v>903</v>
      </c>
      <c r="K2027" t="s">
        <v>828</v>
      </c>
      <c r="L2027" t="s">
        <v>336</v>
      </c>
      <c r="M2027">
        <v>0</v>
      </c>
      <c r="N2027">
        <v>219666</v>
      </c>
      <c r="O2027">
        <v>0</v>
      </c>
      <c r="P2027">
        <v>5222500</v>
      </c>
      <c r="Q2027">
        <v>0</v>
      </c>
      <c r="R2027" t="s">
        <v>829</v>
      </c>
      <c r="S2027">
        <v>5442166</v>
      </c>
      <c r="T2027" t="s">
        <v>829</v>
      </c>
      <c r="U2027">
        <v>5442166</v>
      </c>
      <c r="V2027">
        <v>337</v>
      </c>
    </row>
    <row r="2028" spans="1:22" x14ac:dyDescent="0.3">
      <c r="A2028">
        <v>202324</v>
      </c>
      <c r="B2028" t="s">
        <v>820</v>
      </c>
      <c r="C2028" t="s">
        <v>821</v>
      </c>
      <c r="D2028" t="s">
        <v>822</v>
      </c>
      <c r="E2028" t="s">
        <v>823</v>
      </c>
      <c r="F2028" t="s">
        <v>856</v>
      </c>
      <c r="G2028" t="s">
        <v>857</v>
      </c>
      <c r="H2028" t="s">
        <v>902</v>
      </c>
      <c r="I2028">
        <v>823</v>
      </c>
      <c r="J2028" t="s">
        <v>903</v>
      </c>
      <c r="K2028" t="s">
        <v>828</v>
      </c>
      <c r="L2028" t="s">
        <v>336</v>
      </c>
      <c r="M2028">
        <v>0</v>
      </c>
      <c r="N2028">
        <v>221666</v>
      </c>
      <c r="O2028">
        <v>0</v>
      </c>
      <c r="P2028">
        <v>5758333</v>
      </c>
      <c r="Q2028">
        <v>0</v>
      </c>
      <c r="R2028" t="s">
        <v>829</v>
      </c>
      <c r="S2028">
        <v>5979999</v>
      </c>
      <c r="T2028" t="s">
        <v>829</v>
      </c>
      <c r="U2028">
        <v>5979999</v>
      </c>
      <c r="V2028">
        <v>366</v>
      </c>
    </row>
    <row r="2029" spans="1:22" x14ac:dyDescent="0.3">
      <c r="A2029">
        <v>202122</v>
      </c>
      <c r="B2029" t="s">
        <v>820</v>
      </c>
      <c r="C2029" t="s">
        <v>821</v>
      </c>
      <c r="D2029" t="s">
        <v>822</v>
      </c>
      <c r="E2029" t="s">
        <v>823</v>
      </c>
      <c r="F2029" t="s">
        <v>856</v>
      </c>
      <c r="G2029" t="s">
        <v>857</v>
      </c>
      <c r="H2029" t="s">
        <v>902</v>
      </c>
      <c r="I2029">
        <v>823</v>
      </c>
      <c r="J2029" t="s">
        <v>903</v>
      </c>
      <c r="K2029" t="s">
        <v>828</v>
      </c>
      <c r="L2029" t="s">
        <v>235</v>
      </c>
      <c r="M2029" t="s">
        <v>829</v>
      </c>
      <c r="N2029">
        <v>0</v>
      </c>
      <c r="O2029">
        <v>0</v>
      </c>
      <c r="P2029" t="s">
        <v>829</v>
      </c>
      <c r="Q2029" t="s">
        <v>829</v>
      </c>
      <c r="R2029" t="s">
        <v>829</v>
      </c>
      <c r="S2029">
        <v>0</v>
      </c>
      <c r="T2029">
        <v>0</v>
      </c>
      <c r="U2029">
        <v>0</v>
      </c>
      <c r="V2029">
        <v>0</v>
      </c>
    </row>
    <row r="2030" spans="1:22" x14ac:dyDescent="0.3">
      <c r="A2030">
        <v>202223</v>
      </c>
      <c r="B2030" t="s">
        <v>820</v>
      </c>
      <c r="C2030" t="s">
        <v>821</v>
      </c>
      <c r="D2030" t="s">
        <v>822</v>
      </c>
      <c r="E2030" t="s">
        <v>823</v>
      </c>
      <c r="F2030" t="s">
        <v>856</v>
      </c>
      <c r="G2030" t="s">
        <v>857</v>
      </c>
      <c r="H2030" t="s">
        <v>902</v>
      </c>
      <c r="I2030">
        <v>823</v>
      </c>
      <c r="J2030" t="s">
        <v>903</v>
      </c>
      <c r="K2030" t="s">
        <v>828</v>
      </c>
      <c r="L2030" t="s">
        <v>235</v>
      </c>
      <c r="M2030" t="s">
        <v>829</v>
      </c>
      <c r="N2030">
        <v>0</v>
      </c>
      <c r="O2030">
        <v>0</v>
      </c>
      <c r="P2030" t="s">
        <v>829</v>
      </c>
      <c r="Q2030" t="s">
        <v>829</v>
      </c>
      <c r="R2030" t="s">
        <v>829</v>
      </c>
      <c r="S2030">
        <v>0</v>
      </c>
      <c r="T2030">
        <v>0</v>
      </c>
      <c r="U2030">
        <v>0</v>
      </c>
      <c r="V2030">
        <v>0</v>
      </c>
    </row>
    <row r="2031" spans="1:22" x14ac:dyDescent="0.3">
      <c r="A2031">
        <v>202324</v>
      </c>
      <c r="B2031" t="s">
        <v>820</v>
      </c>
      <c r="C2031" t="s">
        <v>821</v>
      </c>
      <c r="D2031" t="s">
        <v>822</v>
      </c>
      <c r="E2031" t="s">
        <v>823</v>
      </c>
      <c r="F2031" t="s">
        <v>856</v>
      </c>
      <c r="G2031" t="s">
        <v>857</v>
      </c>
      <c r="H2031" t="s">
        <v>902</v>
      </c>
      <c r="I2031">
        <v>823</v>
      </c>
      <c r="J2031" t="s">
        <v>903</v>
      </c>
      <c r="K2031" t="s">
        <v>828</v>
      </c>
      <c r="L2031" t="s">
        <v>235</v>
      </c>
      <c r="M2031" t="s">
        <v>829</v>
      </c>
      <c r="N2031">
        <v>0</v>
      </c>
      <c r="O2031">
        <v>0</v>
      </c>
      <c r="P2031" t="s">
        <v>829</v>
      </c>
      <c r="Q2031" t="s">
        <v>829</v>
      </c>
      <c r="R2031" t="s">
        <v>829</v>
      </c>
      <c r="S2031">
        <v>0</v>
      </c>
      <c r="T2031">
        <v>0</v>
      </c>
      <c r="U2031">
        <v>0</v>
      </c>
      <c r="V2031">
        <v>0</v>
      </c>
    </row>
    <row r="2032" spans="1:22" x14ac:dyDescent="0.3">
      <c r="A2032">
        <v>202122</v>
      </c>
      <c r="B2032" t="s">
        <v>820</v>
      </c>
      <c r="C2032" t="s">
        <v>821</v>
      </c>
      <c r="D2032" t="s">
        <v>822</v>
      </c>
      <c r="E2032" t="s">
        <v>823</v>
      </c>
      <c r="F2032" t="s">
        <v>856</v>
      </c>
      <c r="G2032" t="s">
        <v>857</v>
      </c>
      <c r="H2032" t="s">
        <v>902</v>
      </c>
      <c r="I2032">
        <v>823</v>
      </c>
      <c r="J2032" t="s">
        <v>903</v>
      </c>
      <c r="K2032" t="s">
        <v>828</v>
      </c>
      <c r="L2032" t="s">
        <v>534</v>
      </c>
      <c r="M2032">
        <v>6012</v>
      </c>
      <c r="N2032">
        <v>3088092</v>
      </c>
      <c r="O2032">
        <v>346394</v>
      </c>
      <c r="P2032">
        <v>6765267</v>
      </c>
      <c r="Q2032">
        <v>0</v>
      </c>
      <c r="R2032" t="s">
        <v>829</v>
      </c>
      <c r="S2032">
        <v>10205766</v>
      </c>
      <c r="T2032">
        <v>11087</v>
      </c>
      <c r="U2032">
        <v>10194679</v>
      </c>
      <c r="V2032">
        <v>146</v>
      </c>
    </row>
    <row r="2033" spans="1:22" x14ac:dyDescent="0.3">
      <c r="A2033">
        <v>202223</v>
      </c>
      <c r="B2033" t="s">
        <v>820</v>
      </c>
      <c r="C2033" t="s">
        <v>821</v>
      </c>
      <c r="D2033" t="s">
        <v>822</v>
      </c>
      <c r="E2033" t="s">
        <v>823</v>
      </c>
      <c r="F2033" t="s">
        <v>856</v>
      </c>
      <c r="G2033" t="s">
        <v>857</v>
      </c>
      <c r="H2033" t="s">
        <v>902</v>
      </c>
      <c r="I2033">
        <v>823</v>
      </c>
      <c r="J2033" t="s">
        <v>903</v>
      </c>
      <c r="K2033" t="s">
        <v>828</v>
      </c>
      <c r="L2033" t="s">
        <v>534</v>
      </c>
      <c r="M2033">
        <v>0</v>
      </c>
      <c r="N2033">
        <v>3517692</v>
      </c>
      <c r="O2033">
        <v>716913</v>
      </c>
      <c r="P2033">
        <v>7728665</v>
      </c>
      <c r="Q2033">
        <v>0</v>
      </c>
      <c r="R2033" t="s">
        <v>829</v>
      </c>
      <c r="S2033">
        <v>11963270</v>
      </c>
      <c r="T2033">
        <v>0</v>
      </c>
      <c r="U2033">
        <v>11963270</v>
      </c>
      <c r="V2033">
        <v>170</v>
      </c>
    </row>
    <row r="2034" spans="1:22" x14ac:dyDescent="0.3">
      <c r="A2034">
        <v>202324</v>
      </c>
      <c r="B2034" t="s">
        <v>820</v>
      </c>
      <c r="C2034" t="s">
        <v>821</v>
      </c>
      <c r="D2034" t="s">
        <v>822</v>
      </c>
      <c r="E2034" t="s">
        <v>823</v>
      </c>
      <c r="F2034" t="s">
        <v>856</v>
      </c>
      <c r="G2034" t="s">
        <v>857</v>
      </c>
      <c r="H2034" t="s">
        <v>902</v>
      </c>
      <c r="I2034">
        <v>823</v>
      </c>
      <c r="J2034" t="s">
        <v>903</v>
      </c>
      <c r="K2034" t="s">
        <v>828</v>
      </c>
      <c r="L2034" t="s">
        <v>534</v>
      </c>
      <c r="M2034">
        <v>0</v>
      </c>
      <c r="N2034">
        <v>4476129</v>
      </c>
      <c r="O2034">
        <v>912245</v>
      </c>
      <c r="P2034">
        <v>9834433</v>
      </c>
      <c r="Q2034">
        <v>0</v>
      </c>
      <c r="R2034" t="s">
        <v>829</v>
      </c>
      <c r="S2034">
        <v>15222808</v>
      </c>
      <c r="T2034">
        <v>0</v>
      </c>
      <c r="U2034">
        <v>15222808</v>
      </c>
      <c r="V2034">
        <v>219</v>
      </c>
    </row>
    <row r="2035" spans="1:22" x14ac:dyDescent="0.3">
      <c r="A2035">
        <v>202122</v>
      </c>
      <c r="B2035" t="s">
        <v>820</v>
      </c>
      <c r="C2035" t="s">
        <v>821</v>
      </c>
      <c r="D2035" t="s">
        <v>822</v>
      </c>
      <c r="E2035" t="s">
        <v>823</v>
      </c>
      <c r="F2035" t="s">
        <v>856</v>
      </c>
      <c r="G2035" t="s">
        <v>857</v>
      </c>
      <c r="H2035" t="s">
        <v>902</v>
      </c>
      <c r="I2035">
        <v>823</v>
      </c>
      <c r="J2035" t="s">
        <v>903</v>
      </c>
      <c r="K2035" t="s">
        <v>828</v>
      </c>
      <c r="L2035" t="s">
        <v>603</v>
      </c>
      <c r="M2035" t="s">
        <v>829</v>
      </c>
      <c r="N2035" t="s">
        <v>829</v>
      </c>
      <c r="O2035" t="s">
        <v>829</v>
      </c>
      <c r="P2035">
        <v>0</v>
      </c>
      <c r="Q2035">
        <v>0</v>
      </c>
      <c r="R2035">
        <v>0</v>
      </c>
      <c r="S2035">
        <v>0</v>
      </c>
      <c r="T2035">
        <v>0</v>
      </c>
      <c r="U2035">
        <v>0</v>
      </c>
      <c r="V2035">
        <v>0</v>
      </c>
    </row>
    <row r="2036" spans="1:22" x14ac:dyDescent="0.3">
      <c r="A2036">
        <v>202223</v>
      </c>
      <c r="B2036" t="s">
        <v>820</v>
      </c>
      <c r="C2036" t="s">
        <v>821</v>
      </c>
      <c r="D2036" t="s">
        <v>822</v>
      </c>
      <c r="E2036" t="s">
        <v>823</v>
      </c>
      <c r="F2036" t="s">
        <v>856</v>
      </c>
      <c r="G2036" t="s">
        <v>857</v>
      </c>
      <c r="H2036" t="s">
        <v>902</v>
      </c>
      <c r="I2036">
        <v>823</v>
      </c>
      <c r="J2036" t="s">
        <v>903</v>
      </c>
      <c r="K2036" t="s">
        <v>828</v>
      </c>
      <c r="L2036" t="s">
        <v>603</v>
      </c>
      <c r="M2036" t="s">
        <v>829</v>
      </c>
      <c r="N2036" t="s">
        <v>829</v>
      </c>
      <c r="O2036" t="s">
        <v>829</v>
      </c>
      <c r="P2036">
        <v>0</v>
      </c>
      <c r="Q2036">
        <v>0</v>
      </c>
      <c r="R2036">
        <v>0</v>
      </c>
      <c r="S2036">
        <v>0</v>
      </c>
      <c r="T2036">
        <v>0</v>
      </c>
      <c r="U2036">
        <v>0</v>
      </c>
      <c r="V2036">
        <v>0</v>
      </c>
    </row>
    <row r="2037" spans="1:22" x14ac:dyDescent="0.3">
      <c r="A2037">
        <v>202324</v>
      </c>
      <c r="B2037" t="s">
        <v>820</v>
      </c>
      <c r="C2037" t="s">
        <v>821</v>
      </c>
      <c r="D2037" t="s">
        <v>822</v>
      </c>
      <c r="E2037" t="s">
        <v>823</v>
      </c>
      <c r="F2037" t="s">
        <v>856</v>
      </c>
      <c r="G2037" t="s">
        <v>857</v>
      </c>
      <c r="H2037" t="s">
        <v>902</v>
      </c>
      <c r="I2037">
        <v>823</v>
      </c>
      <c r="J2037" t="s">
        <v>903</v>
      </c>
      <c r="K2037" t="s">
        <v>828</v>
      </c>
      <c r="L2037" t="s">
        <v>603</v>
      </c>
      <c r="M2037" t="s">
        <v>829</v>
      </c>
      <c r="N2037" t="s">
        <v>829</v>
      </c>
      <c r="O2037" t="s">
        <v>829</v>
      </c>
      <c r="P2037">
        <v>0</v>
      </c>
      <c r="Q2037">
        <v>0</v>
      </c>
      <c r="R2037">
        <v>0</v>
      </c>
      <c r="S2037">
        <v>0</v>
      </c>
      <c r="T2037">
        <v>0</v>
      </c>
      <c r="U2037">
        <v>0</v>
      </c>
      <c r="V2037">
        <v>0</v>
      </c>
    </row>
    <row r="2038" spans="1:22" x14ac:dyDescent="0.3">
      <c r="A2038">
        <v>202122</v>
      </c>
      <c r="B2038" t="s">
        <v>820</v>
      </c>
      <c r="C2038" t="s">
        <v>821</v>
      </c>
      <c r="D2038" t="s">
        <v>822</v>
      </c>
      <c r="E2038" t="s">
        <v>823</v>
      </c>
      <c r="F2038" t="s">
        <v>856</v>
      </c>
      <c r="G2038" t="s">
        <v>857</v>
      </c>
      <c r="H2038" t="s">
        <v>902</v>
      </c>
      <c r="I2038">
        <v>823</v>
      </c>
      <c r="J2038" t="s">
        <v>903</v>
      </c>
      <c r="K2038" t="s">
        <v>828</v>
      </c>
      <c r="L2038" t="s">
        <v>606</v>
      </c>
      <c r="M2038">
        <v>0</v>
      </c>
      <c r="N2038">
        <v>0</v>
      </c>
      <c r="O2038">
        <v>8247</v>
      </c>
      <c r="P2038">
        <v>1078</v>
      </c>
      <c r="Q2038">
        <v>0</v>
      </c>
      <c r="R2038">
        <v>0</v>
      </c>
      <c r="S2038">
        <v>9325</v>
      </c>
      <c r="T2038">
        <v>0</v>
      </c>
      <c r="U2038">
        <v>9325</v>
      </c>
      <c r="V2038">
        <v>0</v>
      </c>
    </row>
    <row r="2039" spans="1:22" x14ac:dyDescent="0.3">
      <c r="A2039">
        <v>202223</v>
      </c>
      <c r="B2039" t="s">
        <v>820</v>
      </c>
      <c r="C2039" t="s">
        <v>821</v>
      </c>
      <c r="D2039" t="s">
        <v>822</v>
      </c>
      <c r="E2039" t="s">
        <v>823</v>
      </c>
      <c r="F2039" t="s">
        <v>856</v>
      </c>
      <c r="G2039" t="s">
        <v>857</v>
      </c>
      <c r="H2039" t="s">
        <v>902</v>
      </c>
      <c r="I2039">
        <v>823</v>
      </c>
      <c r="J2039" t="s">
        <v>903</v>
      </c>
      <c r="K2039" t="s">
        <v>828</v>
      </c>
      <c r="L2039" t="s">
        <v>606</v>
      </c>
      <c r="M2039">
        <v>0</v>
      </c>
      <c r="N2039">
        <v>21293</v>
      </c>
      <c r="O2039">
        <v>304</v>
      </c>
      <c r="P2039">
        <v>0</v>
      </c>
      <c r="Q2039">
        <v>146963</v>
      </c>
      <c r="R2039">
        <v>0</v>
      </c>
      <c r="S2039">
        <v>168560</v>
      </c>
      <c r="T2039">
        <v>0</v>
      </c>
      <c r="U2039">
        <v>168560</v>
      </c>
      <c r="V2039">
        <v>2</v>
      </c>
    </row>
    <row r="2040" spans="1:22" x14ac:dyDescent="0.3">
      <c r="A2040">
        <v>202324</v>
      </c>
      <c r="B2040" t="s">
        <v>820</v>
      </c>
      <c r="C2040" t="s">
        <v>821</v>
      </c>
      <c r="D2040" t="s">
        <v>822</v>
      </c>
      <c r="E2040" t="s">
        <v>823</v>
      </c>
      <c r="F2040" t="s">
        <v>856</v>
      </c>
      <c r="G2040" t="s">
        <v>857</v>
      </c>
      <c r="H2040" t="s">
        <v>902</v>
      </c>
      <c r="I2040">
        <v>823</v>
      </c>
      <c r="J2040" t="s">
        <v>903</v>
      </c>
      <c r="K2040" t="s">
        <v>828</v>
      </c>
      <c r="L2040" t="s">
        <v>606</v>
      </c>
      <c r="M2040">
        <v>0</v>
      </c>
      <c r="N2040">
        <v>36050</v>
      </c>
      <c r="O2040">
        <v>514</v>
      </c>
      <c r="P2040">
        <v>0</v>
      </c>
      <c r="Q2040">
        <v>248820</v>
      </c>
      <c r="R2040">
        <v>0</v>
      </c>
      <c r="S2040">
        <v>285385</v>
      </c>
      <c r="T2040">
        <v>0</v>
      </c>
      <c r="U2040">
        <v>285385</v>
      </c>
      <c r="V2040">
        <v>4</v>
      </c>
    </row>
    <row r="2041" spans="1:22" x14ac:dyDescent="0.3">
      <c r="A2041">
        <v>202122</v>
      </c>
      <c r="B2041" t="s">
        <v>820</v>
      </c>
      <c r="C2041" t="s">
        <v>821</v>
      </c>
      <c r="D2041" t="s">
        <v>822</v>
      </c>
      <c r="E2041" t="s">
        <v>823</v>
      </c>
      <c r="F2041" t="s">
        <v>856</v>
      </c>
      <c r="G2041" t="s">
        <v>857</v>
      </c>
      <c r="H2041" t="s">
        <v>902</v>
      </c>
      <c r="I2041">
        <v>823</v>
      </c>
      <c r="J2041" t="s">
        <v>903</v>
      </c>
      <c r="K2041" t="s">
        <v>828</v>
      </c>
      <c r="L2041" t="s">
        <v>609</v>
      </c>
      <c r="M2041" t="s">
        <v>829</v>
      </c>
      <c r="N2041" t="s">
        <v>829</v>
      </c>
      <c r="O2041" t="s">
        <v>829</v>
      </c>
      <c r="P2041" t="s">
        <v>829</v>
      </c>
      <c r="Q2041">
        <v>0</v>
      </c>
      <c r="R2041" t="s">
        <v>829</v>
      </c>
      <c r="S2041">
        <v>0</v>
      </c>
      <c r="T2041">
        <v>0</v>
      </c>
      <c r="U2041">
        <v>0</v>
      </c>
      <c r="V2041">
        <v>0</v>
      </c>
    </row>
    <row r="2042" spans="1:22" x14ac:dyDescent="0.3">
      <c r="A2042">
        <v>202223</v>
      </c>
      <c r="B2042" t="s">
        <v>820</v>
      </c>
      <c r="C2042" t="s">
        <v>821</v>
      </c>
      <c r="D2042" t="s">
        <v>822</v>
      </c>
      <c r="E2042" t="s">
        <v>823</v>
      </c>
      <c r="F2042" t="s">
        <v>856</v>
      </c>
      <c r="G2042" t="s">
        <v>857</v>
      </c>
      <c r="H2042" t="s">
        <v>902</v>
      </c>
      <c r="I2042">
        <v>823</v>
      </c>
      <c r="J2042" t="s">
        <v>903</v>
      </c>
      <c r="K2042" t="s">
        <v>828</v>
      </c>
      <c r="L2042" t="s">
        <v>609</v>
      </c>
      <c r="M2042" t="s">
        <v>829</v>
      </c>
      <c r="N2042" t="s">
        <v>829</v>
      </c>
      <c r="O2042" t="s">
        <v>829</v>
      </c>
      <c r="P2042" t="s">
        <v>829</v>
      </c>
      <c r="Q2042">
        <v>0</v>
      </c>
      <c r="R2042" t="s">
        <v>829</v>
      </c>
      <c r="S2042">
        <v>0</v>
      </c>
      <c r="T2042">
        <v>0</v>
      </c>
      <c r="U2042">
        <v>0</v>
      </c>
      <c r="V2042">
        <v>0</v>
      </c>
    </row>
    <row r="2043" spans="1:22" x14ac:dyDescent="0.3">
      <c r="A2043">
        <v>202122</v>
      </c>
      <c r="B2043" t="s">
        <v>820</v>
      </c>
      <c r="C2043" t="s">
        <v>821</v>
      </c>
      <c r="D2043" t="s">
        <v>822</v>
      </c>
      <c r="E2043" t="s">
        <v>823</v>
      </c>
      <c r="F2043" t="s">
        <v>856</v>
      </c>
      <c r="G2043" t="s">
        <v>857</v>
      </c>
      <c r="H2043" t="s">
        <v>902</v>
      </c>
      <c r="I2043">
        <v>823</v>
      </c>
      <c r="J2043" t="s">
        <v>903</v>
      </c>
      <c r="K2043" t="s">
        <v>828</v>
      </c>
      <c r="L2043" t="s">
        <v>830</v>
      </c>
      <c r="M2043">
        <v>0</v>
      </c>
      <c r="N2043">
        <v>0</v>
      </c>
      <c r="O2043">
        <v>1319</v>
      </c>
      <c r="P2043">
        <v>2244</v>
      </c>
      <c r="Q2043">
        <v>74308</v>
      </c>
      <c r="R2043">
        <v>18563</v>
      </c>
      <c r="S2043">
        <v>96434</v>
      </c>
      <c r="T2043">
        <v>2185</v>
      </c>
      <c r="U2043">
        <v>94249</v>
      </c>
      <c r="V2043">
        <v>1</v>
      </c>
    </row>
    <row r="2044" spans="1:22" x14ac:dyDescent="0.3">
      <c r="A2044">
        <v>202223</v>
      </c>
      <c r="B2044" t="s">
        <v>820</v>
      </c>
      <c r="C2044" t="s">
        <v>821</v>
      </c>
      <c r="D2044" t="s">
        <v>822</v>
      </c>
      <c r="E2044" t="s">
        <v>823</v>
      </c>
      <c r="F2044" t="s">
        <v>856</v>
      </c>
      <c r="G2044" t="s">
        <v>857</v>
      </c>
      <c r="H2044" t="s">
        <v>902</v>
      </c>
      <c r="I2044">
        <v>823</v>
      </c>
      <c r="J2044" t="s">
        <v>903</v>
      </c>
      <c r="K2044" t="s">
        <v>828</v>
      </c>
      <c r="L2044" t="s">
        <v>830</v>
      </c>
      <c r="M2044">
        <v>0</v>
      </c>
      <c r="N2044">
        <v>385</v>
      </c>
      <c r="O2044">
        <v>0</v>
      </c>
      <c r="P2044">
        <v>5685</v>
      </c>
      <c r="Q2044">
        <v>119486</v>
      </c>
      <c r="R2044">
        <v>0</v>
      </c>
      <c r="S2044">
        <v>125557</v>
      </c>
      <c r="T2044">
        <v>0</v>
      </c>
      <c r="U2044">
        <v>125557</v>
      </c>
      <c r="V2044">
        <v>2</v>
      </c>
    </row>
    <row r="2045" spans="1:22" x14ac:dyDescent="0.3">
      <c r="A2045">
        <v>202324</v>
      </c>
      <c r="B2045" t="s">
        <v>820</v>
      </c>
      <c r="C2045" t="s">
        <v>821</v>
      </c>
      <c r="D2045" t="s">
        <v>822</v>
      </c>
      <c r="E2045" t="s">
        <v>823</v>
      </c>
      <c r="F2045" t="s">
        <v>856</v>
      </c>
      <c r="G2045" t="s">
        <v>857</v>
      </c>
      <c r="H2045" t="s">
        <v>902</v>
      </c>
      <c r="I2045">
        <v>823</v>
      </c>
      <c r="J2045" t="s">
        <v>903</v>
      </c>
      <c r="K2045" t="s">
        <v>828</v>
      </c>
      <c r="L2045" t="s">
        <v>830</v>
      </c>
      <c r="M2045">
        <v>0</v>
      </c>
      <c r="N2045">
        <v>388</v>
      </c>
      <c r="O2045">
        <v>0</v>
      </c>
      <c r="P2045">
        <v>5718</v>
      </c>
      <c r="Q2045">
        <v>120183</v>
      </c>
      <c r="R2045">
        <v>0</v>
      </c>
      <c r="S2045">
        <v>126288</v>
      </c>
      <c r="T2045">
        <v>0</v>
      </c>
      <c r="U2045">
        <v>126288</v>
      </c>
      <c r="V2045">
        <v>2</v>
      </c>
    </row>
    <row r="2046" spans="1:22" x14ac:dyDescent="0.3">
      <c r="A2046">
        <v>202122</v>
      </c>
      <c r="B2046" t="s">
        <v>820</v>
      </c>
      <c r="C2046" t="s">
        <v>821</v>
      </c>
      <c r="D2046" t="s">
        <v>822</v>
      </c>
      <c r="E2046" t="s">
        <v>823</v>
      </c>
      <c r="F2046" t="s">
        <v>856</v>
      </c>
      <c r="G2046" t="s">
        <v>857</v>
      </c>
      <c r="H2046" t="s">
        <v>902</v>
      </c>
      <c r="I2046">
        <v>823</v>
      </c>
      <c r="J2046" t="s">
        <v>903</v>
      </c>
      <c r="K2046" t="s">
        <v>828</v>
      </c>
      <c r="L2046" t="s">
        <v>537</v>
      </c>
      <c r="M2046">
        <v>0</v>
      </c>
      <c r="N2046">
        <v>2217340</v>
      </c>
      <c r="O2046">
        <v>4802245</v>
      </c>
      <c r="P2046">
        <v>2234424</v>
      </c>
      <c r="Q2046">
        <v>173944</v>
      </c>
      <c r="R2046">
        <v>1593349</v>
      </c>
      <c r="S2046">
        <v>11021303</v>
      </c>
      <c r="T2046">
        <v>141607</v>
      </c>
      <c r="U2046">
        <v>10879695</v>
      </c>
      <c r="V2046">
        <v>156</v>
      </c>
    </row>
    <row r="2047" spans="1:22" x14ac:dyDescent="0.3">
      <c r="A2047">
        <v>202223</v>
      </c>
      <c r="B2047" t="s">
        <v>820</v>
      </c>
      <c r="C2047" t="s">
        <v>821</v>
      </c>
      <c r="D2047" t="s">
        <v>822</v>
      </c>
      <c r="E2047" t="s">
        <v>823</v>
      </c>
      <c r="F2047" t="s">
        <v>856</v>
      </c>
      <c r="G2047" t="s">
        <v>857</v>
      </c>
      <c r="H2047" t="s">
        <v>902</v>
      </c>
      <c r="I2047">
        <v>823</v>
      </c>
      <c r="J2047" t="s">
        <v>903</v>
      </c>
      <c r="K2047" t="s">
        <v>828</v>
      </c>
      <c r="L2047" t="s">
        <v>537</v>
      </c>
      <c r="M2047">
        <v>19225</v>
      </c>
      <c r="N2047">
        <v>2685296</v>
      </c>
      <c r="O2047">
        <v>5926341</v>
      </c>
      <c r="P2047">
        <v>2967499</v>
      </c>
      <c r="Q2047">
        <v>124243</v>
      </c>
      <c r="R2047">
        <v>1925039</v>
      </c>
      <c r="S2047">
        <v>13647643</v>
      </c>
      <c r="T2047">
        <v>0</v>
      </c>
      <c r="U2047">
        <v>13647643</v>
      </c>
      <c r="V2047">
        <v>194</v>
      </c>
    </row>
    <row r="2048" spans="1:22" x14ac:dyDescent="0.3">
      <c r="A2048">
        <v>202324</v>
      </c>
      <c r="B2048" t="s">
        <v>820</v>
      </c>
      <c r="C2048" t="s">
        <v>821</v>
      </c>
      <c r="D2048" t="s">
        <v>822</v>
      </c>
      <c r="E2048" t="s">
        <v>823</v>
      </c>
      <c r="F2048" t="s">
        <v>856</v>
      </c>
      <c r="G2048" t="s">
        <v>857</v>
      </c>
      <c r="H2048" t="s">
        <v>902</v>
      </c>
      <c r="I2048">
        <v>823</v>
      </c>
      <c r="J2048" t="s">
        <v>903</v>
      </c>
      <c r="K2048" t="s">
        <v>828</v>
      </c>
      <c r="L2048" t="s">
        <v>537</v>
      </c>
      <c r="M2048">
        <v>24420</v>
      </c>
      <c r="N2048">
        <v>3411056</v>
      </c>
      <c r="O2048">
        <v>7528065</v>
      </c>
      <c r="P2048">
        <v>3769530</v>
      </c>
      <c r="Q2048">
        <v>157822</v>
      </c>
      <c r="R2048">
        <v>2445323</v>
      </c>
      <c r="S2048">
        <v>17336216</v>
      </c>
      <c r="T2048">
        <v>0</v>
      </c>
      <c r="U2048">
        <v>17336216</v>
      </c>
      <c r="V2048">
        <v>249</v>
      </c>
    </row>
    <row r="2049" spans="1:22" x14ac:dyDescent="0.3">
      <c r="A2049">
        <v>202122</v>
      </c>
      <c r="B2049" t="s">
        <v>820</v>
      </c>
      <c r="C2049" t="s">
        <v>821</v>
      </c>
      <c r="D2049" t="s">
        <v>822</v>
      </c>
      <c r="E2049" t="s">
        <v>823</v>
      </c>
      <c r="F2049" t="s">
        <v>856</v>
      </c>
      <c r="G2049" t="s">
        <v>857</v>
      </c>
      <c r="H2049" t="s">
        <v>902</v>
      </c>
      <c r="I2049">
        <v>823</v>
      </c>
      <c r="J2049" t="s">
        <v>903</v>
      </c>
      <c r="K2049" t="s">
        <v>828</v>
      </c>
      <c r="L2049" t="s">
        <v>572</v>
      </c>
      <c r="M2049">
        <v>0</v>
      </c>
      <c r="N2049">
        <v>0</v>
      </c>
      <c r="O2049">
        <v>11280</v>
      </c>
      <c r="P2049">
        <v>845193</v>
      </c>
      <c r="Q2049">
        <v>4722737</v>
      </c>
      <c r="R2049">
        <v>168152</v>
      </c>
      <c r="S2049">
        <v>5747363</v>
      </c>
      <c r="T2049">
        <v>668720</v>
      </c>
      <c r="U2049">
        <v>5078643</v>
      </c>
      <c r="V2049">
        <v>73</v>
      </c>
    </row>
    <row r="2050" spans="1:22" x14ac:dyDescent="0.3">
      <c r="A2050">
        <v>202223</v>
      </c>
      <c r="B2050" t="s">
        <v>820</v>
      </c>
      <c r="C2050" t="s">
        <v>821</v>
      </c>
      <c r="D2050" t="s">
        <v>822</v>
      </c>
      <c r="E2050" t="s">
        <v>823</v>
      </c>
      <c r="F2050" t="s">
        <v>856</v>
      </c>
      <c r="G2050" t="s">
        <v>857</v>
      </c>
      <c r="H2050" t="s">
        <v>902</v>
      </c>
      <c r="I2050">
        <v>823</v>
      </c>
      <c r="J2050" t="s">
        <v>903</v>
      </c>
      <c r="K2050" t="s">
        <v>828</v>
      </c>
      <c r="L2050" t="s">
        <v>572</v>
      </c>
      <c r="M2050">
        <v>0</v>
      </c>
      <c r="N2050">
        <v>0</v>
      </c>
      <c r="O2050">
        <v>60920</v>
      </c>
      <c r="P2050">
        <v>1120393</v>
      </c>
      <c r="Q2050">
        <v>5182537</v>
      </c>
      <c r="R2050">
        <v>122155</v>
      </c>
      <c r="S2050">
        <v>6486004</v>
      </c>
      <c r="T2050">
        <v>728808</v>
      </c>
      <c r="U2050">
        <v>5757196</v>
      </c>
      <c r="V2050">
        <v>82</v>
      </c>
    </row>
    <row r="2051" spans="1:22" x14ac:dyDescent="0.3">
      <c r="A2051">
        <v>202324</v>
      </c>
      <c r="B2051" t="s">
        <v>820</v>
      </c>
      <c r="C2051" t="s">
        <v>821</v>
      </c>
      <c r="D2051" t="s">
        <v>822</v>
      </c>
      <c r="E2051" t="s">
        <v>823</v>
      </c>
      <c r="F2051" t="s">
        <v>856</v>
      </c>
      <c r="G2051" t="s">
        <v>857</v>
      </c>
      <c r="H2051" t="s">
        <v>902</v>
      </c>
      <c r="I2051">
        <v>823</v>
      </c>
      <c r="J2051" t="s">
        <v>903</v>
      </c>
      <c r="K2051" t="s">
        <v>828</v>
      </c>
      <c r="L2051" t="s">
        <v>572</v>
      </c>
      <c r="M2051">
        <v>0</v>
      </c>
      <c r="N2051">
        <v>0</v>
      </c>
      <c r="O2051">
        <v>66976</v>
      </c>
      <c r="P2051">
        <v>1231784</v>
      </c>
      <c r="Q2051">
        <v>5697794</v>
      </c>
      <c r="R2051">
        <v>134300</v>
      </c>
      <c r="S2051">
        <v>7130855</v>
      </c>
      <c r="T2051">
        <v>0</v>
      </c>
      <c r="U2051">
        <v>7130855</v>
      </c>
      <c r="V2051">
        <v>103</v>
      </c>
    </row>
    <row r="2052" spans="1:22" x14ac:dyDescent="0.3">
      <c r="A2052">
        <v>202122</v>
      </c>
      <c r="B2052" t="s">
        <v>820</v>
      </c>
      <c r="C2052" t="s">
        <v>821</v>
      </c>
      <c r="D2052" t="s">
        <v>822</v>
      </c>
      <c r="E2052" t="s">
        <v>823</v>
      </c>
      <c r="F2052" t="s">
        <v>856</v>
      </c>
      <c r="G2052" t="s">
        <v>857</v>
      </c>
      <c r="H2052" t="s">
        <v>902</v>
      </c>
      <c r="I2052">
        <v>823</v>
      </c>
      <c r="J2052" t="s">
        <v>903</v>
      </c>
      <c r="K2052" t="s">
        <v>828</v>
      </c>
      <c r="L2052" t="s">
        <v>539</v>
      </c>
      <c r="M2052">
        <v>0</v>
      </c>
      <c r="N2052">
        <v>0</v>
      </c>
      <c r="O2052">
        <v>0</v>
      </c>
      <c r="P2052" t="s">
        <v>829</v>
      </c>
      <c r="Q2052" t="s">
        <v>829</v>
      </c>
      <c r="R2052" t="s">
        <v>829</v>
      </c>
      <c r="S2052">
        <v>0</v>
      </c>
      <c r="T2052">
        <v>0</v>
      </c>
      <c r="U2052">
        <v>0</v>
      </c>
      <c r="V2052">
        <v>0</v>
      </c>
    </row>
    <row r="2053" spans="1:22" x14ac:dyDescent="0.3">
      <c r="A2053">
        <v>202223</v>
      </c>
      <c r="B2053" t="s">
        <v>820</v>
      </c>
      <c r="C2053" t="s">
        <v>821</v>
      </c>
      <c r="D2053" t="s">
        <v>822</v>
      </c>
      <c r="E2053" t="s">
        <v>823</v>
      </c>
      <c r="F2053" t="s">
        <v>856</v>
      </c>
      <c r="G2053" t="s">
        <v>857</v>
      </c>
      <c r="H2053" t="s">
        <v>902</v>
      </c>
      <c r="I2053">
        <v>823</v>
      </c>
      <c r="J2053" t="s">
        <v>903</v>
      </c>
      <c r="K2053" t="s">
        <v>828</v>
      </c>
      <c r="L2053" t="s">
        <v>539</v>
      </c>
      <c r="M2053">
        <v>0</v>
      </c>
      <c r="N2053">
        <v>0</v>
      </c>
      <c r="O2053">
        <v>0</v>
      </c>
      <c r="P2053" t="s">
        <v>829</v>
      </c>
      <c r="Q2053" t="s">
        <v>829</v>
      </c>
      <c r="R2053" t="s">
        <v>829</v>
      </c>
      <c r="S2053">
        <v>0</v>
      </c>
      <c r="T2053">
        <v>0</v>
      </c>
      <c r="U2053">
        <v>0</v>
      </c>
      <c r="V2053">
        <v>0</v>
      </c>
    </row>
    <row r="2054" spans="1:22" x14ac:dyDescent="0.3">
      <c r="A2054">
        <v>202324</v>
      </c>
      <c r="B2054" t="s">
        <v>820</v>
      </c>
      <c r="C2054" t="s">
        <v>821</v>
      </c>
      <c r="D2054" t="s">
        <v>822</v>
      </c>
      <c r="E2054" t="s">
        <v>823</v>
      </c>
      <c r="F2054" t="s">
        <v>856</v>
      </c>
      <c r="G2054" t="s">
        <v>857</v>
      </c>
      <c r="H2054" t="s">
        <v>902</v>
      </c>
      <c r="I2054">
        <v>823</v>
      </c>
      <c r="J2054" t="s">
        <v>903</v>
      </c>
      <c r="K2054" t="s">
        <v>828</v>
      </c>
      <c r="L2054" t="s">
        <v>539</v>
      </c>
      <c r="M2054">
        <v>0</v>
      </c>
      <c r="N2054">
        <v>0</v>
      </c>
      <c r="O2054">
        <v>0</v>
      </c>
      <c r="P2054" t="s">
        <v>829</v>
      </c>
      <c r="Q2054" t="s">
        <v>829</v>
      </c>
      <c r="R2054" t="s">
        <v>829</v>
      </c>
      <c r="S2054">
        <v>0</v>
      </c>
      <c r="T2054">
        <v>0</v>
      </c>
      <c r="U2054">
        <v>0</v>
      </c>
      <c r="V2054">
        <v>0</v>
      </c>
    </row>
    <row r="2055" spans="1:22" x14ac:dyDescent="0.3">
      <c r="A2055">
        <v>202122</v>
      </c>
      <c r="B2055" t="s">
        <v>820</v>
      </c>
      <c r="C2055" t="s">
        <v>821</v>
      </c>
      <c r="D2055" t="s">
        <v>822</v>
      </c>
      <c r="E2055" t="s">
        <v>823</v>
      </c>
      <c r="F2055" t="s">
        <v>856</v>
      </c>
      <c r="G2055" t="s">
        <v>857</v>
      </c>
      <c r="H2055" t="s">
        <v>902</v>
      </c>
      <c r="I2055">
        <v>823</v>
      </c>
      <c r="J2055" t="s">
        <v>903</v>
      </c>
      <c r="K2055" t="s">
        <v>828</v>
      </c>
      <c r="L2055" t="s">
        <v>541</v>
      </c>
      <c r="M2055">
        <v>385099</v>
      </c>
      <c r="N2055">
        <v>181011</v>
      </c>
      <c r="O2055">
        <v>240190</v>
      </c>
      <c r="P2055">
        <v>0</v>
      </c>
      <c r="Q2055">
        <v>689345</v>
      </c>
      <c r="R2055">
        <v>0</v>
      </c>
      <c r="S2055">
        <v>1495645</v>
      </c>
      <c r="T2055">
        <v>0</v>
      </c>
      <c r="U2055">
        <v>1495645</v>
      </c>
      <c r="V2055">
        <v>21</v>
      </c>
    </row>
    <row r="2056" spans="1:22" x14ac:dyDescent="0.3">
      <c r="A2056">
        <v>202223</v>
      </c>
      <c r="B2056" t="s">
        <v>820</v>
      </c>
      <c r="C2056" t="s">
        <v>821</v>
      </c>
      <c r="D2056" t="s">
        <v>822</v>
      </c>
      <c r="E2056" t="s">
        <v>823</v>
      </c>
      <c r="F2056" t="s">
        <v>856</v>
      </c>
      <c r="G2056" t="s">
        <v>857</v>
      </c>
      <c r="H2056" t="s">
        <v>902</v>
      </c>
      <c r="I2056">
        <v>823</v>
      </c>
      <c r="J2056" t="s">
        <v>903</v>
      </c>
      <c r="K2056" t="s">
        <v>828</v>
      </c>
      <c r="L2056" t="s">
        <v>541</v>
      </c>
      <c r="M2056">
        <v>393230</v>
      </c>
      <c r="N2056">
        <v>572951</v>
      </c>
      <c r="O2056">
        <v>616589</v>
      </c>
      <c r="P2056">
        <v>1962</v>
      </c>
      <c r="Q2056">
        <v>29023</v>
      </c>
      <c r="R2056">
        <v>0</v>
      </c>
      <c r="S2056">
        <v>1613755</v>
      </c>
      <c r="T2056">
        <v>0</v>
      </c>
      <c r="U2056">
        <v>1613755</v>
      </c>
      <c r="V2056">
        <v>23</v>
      </c>
    </row>
    <row r="2057" spans="1:22" x14ac:dyDescent="0.3">
      <c r="A2057">
        <v>202324</v>
      </c>
      <c r="B2057" t="s">
        <v>820</v>
      </c>
      <c r="C2057" t="s">
        <v>821</v>
      </c>
      <c r="D2057" t="s">
        <v>822</v>
      </c>
      <c r="E2057" t="s">
        <v>823</v>
      </c>
      <c r="F2057" t="s">
        <v>856</v>
      </c>
      <c r="G2057" t="s">
        <v>857</v>
      </c>
      <c r="H2057" t="s">
        <v>902</v>
      </c>
      <c r="I2057">
        <v>823</v>
      </c>
      <c r="J2057" t="s">
        <v>903</v>
      </c>
      <c r="K2057" t="s">
        <v>828</v>
      </c>
      <c r="L2057" t="s">
        <v>541</v>
      </c>
      <c r="M2057">
        <v>386018</v>
      </c>
      <c r="N2057">
        <v>562444</v>
      </c>
      <c r="O2057">
        <v>605282</v>
      </c>
      <c r="P2057">
        <v>1926</v>
      </c>
      <c r="Q2057">
        <v>28491</v>
      </c>
      <c r="R2057">
        <v>0</v>
      </c>
      <c r="S2057">
        <v>1584161</v>
      </c>
      <c r="T2057">
        <v>0</v>
      </c>
      <c r="U2057">
        <v>1584161</v>
      </c>
      <c r="V2057">
        <v>23</v>
      </c>
    </row>
    <row r="2058" spans="1:22" x14ac:dyDescent="0.3">
      <c r="A2058">
        <v>202122</v>
      </c>
      <c r="B2058" t="s">
        <v>820</v>
      </c>
      <c r="C2058" t="s">
        <v>821</v>
      </c>
      <c r="D2058" t="s">
        <v>822</v>
      </c>
      <c r="E2058" t="s">
        <v>823</v>
      </c>
      <c r="F2058" t="s">
        <v>856</v>
      </c>
      <c r="G2058" t="s">
        <v>857</v>
      </c>
      <c r="H2058" t="s">
        <v>902</v>
      </c>
      <c r="I2058">
        <v>823</v>
      </c>
      <c r="J2058" t="s">
        <v>903</v>
      </c>
      <c r="K2058" t="s">
        <v>828</v>
      </c>
      <c r="L2058" t="s">
        <v>831</v>
      </c>
      <c r="M2058" t="s">
        <v>829</v>
      </c>
      <c r="N2058" t="s">
        <v>829</v>
      </c>
      <c r="O2058" t="s">
        <v>829</v>
      </c>
      <c r="P2058">
        <v>0</v>
      </c>
      <c r="Q2058">
        <v>447187</v>
      </c>
      <c r="R2058" t="s">
        <v>829</v>
      </c>
      <c r="S2058">
        <v>447187</v>
      </c>
      <c r="T2058">
        <v>0</v>
      </c>
      <c r="U2058">
        <v>447187</v>
      </c>
      <c r="V2058">
        <v>6</v>
      </c>
    </row>
    <row r="2059" spans="1:22" x14ac:dyDescent="0.3">
      <c r="A2059">
        <v>202223</v>
      </c>
      <c r="B2059" t="s">
        <v>820</v>
      </c>
      <c r="C2059" t="s">
        <v>821</v>
      </c>
      <c r="D2059" t="s">
        <v>822</v>
      </c>
      <c r="E2059" t="s">
        <v>823</v>
      </c>
      <c r="F2059" t="s">
        <v>856</v>
      </c>
      <c r="G2059" t="s">
        <v>857</v>
      </c>
      <c r="H2059" t="s">
        <v>902</v>
      </c>
      <c r="I2059">
        <v>823</v>
      </c>
      <c r="J2059" t="s">
        <v>903</v>
      </c>
      <c r="K2059" t="s">
        <v>828</v>
      </c>
      <c r="L2059" t="s">
        <v>831</v>
      </c>
      <c r="M2059" t="s">
        <v>829</v>
      </c>
      <c r="N2059" t="s">
        <v>829</v>
      </c>
      <c r="O2059" t="s">
        <v>829</v>
      </c>
      <c r="P2059">
        <v>0</v>
      </c>
      <c r="Q2059">
        <v>533211</v>
      </c>
      <c r="R2059" t="s">
        <v>829</v>
      </c>
      <c r="S2059">
        <v>533211</v>
      </c>
      <c r="T2059">
        <v>0</v>
      </c>
      <c r="U2059">
        <v>533211</v>
      </c>
      <c r="V2059">
        <v>8</v>
      </c>
    </row>
    <row r="2060" spans="1:22" x14ac:dyDescent="0.3">
      <c r="A2060">
        <v>202324</v>
      </c>
      <c r="B2060" t="s">
        <v>820</v>
      </c>
      <c r="C2060" t="s">
        <v>821</v>
      </c>
      <c r="D2060" t="s">
        <v>822</v>
      </c>
      <c r="E2060" t="s">
        <v>823</v>
      </c>
      <c r="F2060" t="s">
        <v>856</v>
      </c>
      <c r="G2060" t="s">
        <v>857</v>
      </c>
      <c r="H2060" t="s">
        <v>902</v>
      </c>
      <c r="I2060">
        <v>823</v>
      </c>
      <c r="J2060" t="s">
        <v>903</v>
      </c>
      <c r="K2060" t="s">
        <v>828</v>
      </c>
      <c r="L2060" t="s">
        <v>831</v>
      </c>
      <c r="M2060" t="s">
        <v>829</v>
      </c>
      <c r="N2060" t="s">
        <v>829</v>
      </c>
      <c r="O2060" t="s">
        <v>829</v>
      </c>
      <c r="P2060">
        <v>0</v>
      </c>
      <c r="Q2060">
        <v>759442</v>
      </c>
      <c r="R2060" t="s">
        <v>829</v>
      </c>
      <c r="S2060">
        <v>759442</v>
      </c>
      <c r="T2060">
        <v>0</v>
      </c>
      <c r="U2060">
        <v>759442</v>
      </c>
      <c r="V2060">
        <v>11</v>
      </c>
    </row>
    <row r="2061" spans="1:22" x14ac:dyDescent="0.3">
      <c r="A2061">
        <v>202122</v>
      </c>
      <c r="B2061" t="s">
        <v>820</v>
      </c>
      <c r="C2061" t="s">
        <v>821</v>
      </c>
      <c r="D2061" t="s">
        <v>822</v>
      </c>
      <c r="E2061" t="s">
        <v>823</v>
      </c>
      <c r="F2061" t="s">
        <v>856</v>
      </c>
      <c r="G2061" t="s">
        <v>857</v>
      </c>
      <c r="H2061" t="s">
        <v>902</v>
      </c>
      <c r="I2061">
        <v>823</v>
      </c>
      <c r="J2061" t="s">
        <v>903</v>
      </c>
      <c r="K2061" t="s">
        <v>828</v>
      </c>
      <c r="L2061" t="s">
        <v>832</v>
      </c>
      <c r="M2061">
        <v>0</v>
      </c>
      <c r="N2061">
        <v>751941</v>
      </c>
      <c r="O2061">
        <v>508162</v>
      </c>
      <c r="P2061">
        <v>0</v>
      </c>
      <c r="Q2061">
        <v>1156568</v>
      </c>
      <c r="R2061">
        <v>0</v>
      </c>
      <c r="S2061">
        <v>2416671</v>
      </c>
      <c r="T2061">
        <v>0</v>
      </c>
      <c r="U2061">
        <v>2416671</v>
      </c>
      <c r="V2061">
        <v>35</v>
      </c>
    </row>
    <row r="2062" spans="1:22" x14ac:dyDescent="0.3">
      <c r="A2062">
        <v>202223</v>
      </c>
      <c r="B2062" t="s">
        <v>820</v>
      </c>
      <c r="C2062" t="s">
        <v>821</v>
      </c>
      <c r="D2062" t="s">
        <v>822</v>
      </c>
      <c r="E2062" t="s">
        <v>823</v>
      </c>
      <c r="F2062" t="s">
        <v>856</v>
      </c>
      <c r="G2062" t="s">
        <v>857</v>
      </c>
      <c r="H2062" t="s">
        <v>902</v>
      </c>
      <c r="I2062">
        <v>823</v>
      </c>
      <c r="J2062" t="s">
        <v>903</v>
      </c>
      <c r="K2062" t="s">
        <v>828</v>
      </c>
      <c r="L2062" t="s">
        <v>832</v>
      </c>
      <c r="M2062">
        <v>0</v>
      </c>
      <c r="N2062">
        <v>298102</v>
      </c>
      <c r="O2062">
        <v>325391</v>
      </c>
      <c r="P2062">
        <v>0</v>
      </c>
      <c r="Q2062">
        <v>2354440</v>
      </c>
      <c r="R2062">
        <v>0</v>
      </c>
      <c r="S2062">
        <v>2977932</v>
      </c>
      <c r="T2062">
        <v>38201</v>
      </c>
      <c r="U2062">
        <v>2939731</v>
      </c>
      <c r="V2062">
        <v>42</v>
      </c>
    </row>
    <row r="2063" spans="1:22" x14ac:dyDescent="0.3">
      <c r="A2063">
        <v>202324</v>
      </c>
      <c r="B2063" t="s">
        <v>820</v>
      </c>
      <c r="C2063" t="s">
        <v>821</v>
      </c>
      <c r="D2063" t="s">
        <v>822</v>
      </c>
      <c r="E2063" t="s">
        <v>823</v>
      </c>
      <c r="F2063" t="s">
        <v>856</v>
      </c>
      <c r="G2063" t="s">
        <v>857</v>
      </c>
      <c r="H2063" t="s">
        <v>902</v>
      </c>
      <c r="I2063">
        <v>823</v>
      </c>
      <c r="J2063" t="s">
        <v>903</v>
      </c>
      <c r="K2063" t="s">
        <v>828</v>
      </c>
      <c r="L2063" t="s">
        <v>832</v>
      </c>
      <c r="M2063">
        <v>0</v>
      </c>
      <c r="N2063">
        <v>401867</v>
      </c>
      <c r="O2063">
        <v>438655</v>
      </c>
      <c r="P2063">
        <v>0</v>
      </c>
      <c r="Q2063">
        <v>3173986</v>
      </c>
      <c r="R2063">
        <v>0</v>
      </c>
      <c r="S2063">
        <v>4014507</v>
      </c>
      <c r="T2063">
        <v>0</v>
      </c>
      <c r="U2063">
        <v>4014507</v>
      </c>
      <c r="V2063">
        <v>58</v>
      </c>
    </row>
    <row r="2064" spans="1:22" x14ac:dyDescent="0.3">
      <c r="A2064">
        <v>202122</v>
      </c>
      <c r="B2064" t="s">
        <v>820</v>
      </c>
      <c r="C2064" t="s">
        <v>821</v>
      </c>
      <c r="D2064" t="s">
        <v>822</v>
      </c>
      <c r="E2064" t="s">
        <v>823</v>
      </c>
      <c r="F2064" t="s">
        <v>856</v>
      </c>
      <c r="G2064" t="s">
        <v>857</v>
      </c>
      <c r="H2064" t="s">
        <v>902</v>
      </c>
      <c r="I2064">
        <v>823</v>
      </c>
      <c r="J2064" t="s">
        <v>903</v>
      </c>
      <c r="K2064" t="s">
        <v>828</v>
      </c>
      <c r="L2064" t="s">
        <v>544</v>
      </c>
      <c r="M2064">
        <v>4090</v>
      </c>
      <c r="N2064">
        <v>680864</v>
      </c>
      <c r="O2064">
        <v>197199</v>
      </c>
      <c r="P2064">
        <v>281196</v>
      </c>
      <c r="Q2064">
        <v>40593</v>
      </c>
      <c r="R2064">
        <v>0</v>
      </c>
      <c r="S2064">
        <v>1203943</v>
      </c>
      <c r="T2064">
        <v>0</v>
      </c>
      <c r="U2064">
        <v>1203943</v>
      </c>
      <c r="V2064">
        <v>17</v>
      </c>
    </row>
    <row r="2065" spans="1:22" x14ac:dyDescent="0.3">
      <c r="A2065">
        <v>202223</v>
      </c>
      <c r="B2065" t="s">
        <v>820</v>
      </c>
      <c r="C2065" t="s">
        <v>821</v>
      </c>
      <c r="D2065" t="s">
        <v>822</v>
      </c>
      <c r="E2065" t="s">
        <v>823</v>
      </c>
      <c r="F2065" t="s">
        <v>856</v>
      </c>
      <c r="G2065" t="s">
        <v>857</v>
      </c>
      <c r="H2065" t="s">
        <v>902</v>
      </c>
      <c r="I2065">
        <v>823</v>
      </c>
      <c r="J2065" t="s">
        <v>903</v>
      </c>
      <c r="K2065" t="s">
        <v>828</v>
      </c>
      <c r="L2065" t="s">
        <v>544</v>
      </c>
      <c r="M2065">
        <v>1528</v>
      </c>
      <c r="N2065">
        <v>800013</v>
      </c>
      <c r="O2065">
        <v>171293</v>
      </c>
      <c r="P2065">
        <v>485003</v>
      </c>
      <c r="Q2065">
        <v>4758</v>
      </c>
      <c r="R2065">
        <v>9679</v>
      </c>
      <c r="S2065">
        <v>1472273</v>
      </c>
      <c r="T2065">
        <v>0</v>
      </c>
      <c r="U2065">
        <v>1472273</v>
      </c>
      <c r="V2065">
        <v>21</v>
      </c>
    </row>
    <row r="2066" spans="1:22" x14ac:dyDescent="0.3">
      <c r="A2066">
        <v>202324</v>
      </c>
      <c r="B2066" t="s">
        <v>820</v>
      </c>
      <c r="C2066" t="s">
        <v>821</v>
      </c>
      <c r="D2066" t="s">
        <v>822</v>
      </c>
      <c r="E2066" t="s">
        <v>823</v>
      </c>
      <c r="F2066" t="s">
        <v>856</v>
      </c>
      <c r="G2066" t="s">
        <v>857</v>
      </c>
      <c r="H2066" t="s">
        <v>902</v>
      </c>
      <c r="I2066">
        <v>823</v>
      </c>
      <c r="J2066" t="s">
        <v>903</v>
      </c>
      <c r="K2066" t="s">
        <v>828</v>
      </c>
      <c r="L2066" t="s">
        <v>544</v>
      </c>
      <c r="M2066">
        <v>1423</v>
      </c>
      <c r="N2066">
        <v>745091</v>
      </c>
      <c r="O2066">
        <v>159533</v>
      </c>
      <c r="P2066">
        <v>451706</v>
      </c>
      <c r="Q2066">
        <v>4431</v>
      </c>
      <c r="R2066">
        <v>9014</v>
      </c>
      <c r="S2066">
        <v>1371199</v>
      </c>
      <c r="T2066">
        <v>0</v>
      </c>
      <c r="U2066">
        <v>1371199</v>
      </c>
      <c r="V2066">
        <v>20</v>
      </c>
    </row>
    <row r="2067" spans="1:22" x14ac:dyDescent="0.3">
      <c r="A2067">
        <v>202122</v>
      </c>
      <c r="B2067" t="s">
        <v>820</v>
      </c>
      <c r="C2067" t="s">
        <v>821</v>
      </c>
      <c r="D2067" t="s">
        <v>822</v>
      </c>
      <c r="E2067" t="s">
        <v>823</v>
      </c>
      <c r="F2067" t="s">
        <v>856</v>
      </c>
      <c r="G2067" t="s">
        <v>857</v>
      </c>
      <c r="H2067" t="s">
        <v>902</v>
      </c>
      <c r="I2067">
        <v>823</v>
      </c>
      <c r="J2067" t="s">
        <v>903</v>
      </c>
      <c r="K2067" t="s">
        <v>828</v>
      </c>
      <c r="L2067" t="s">
        <v>600</v>
      </c>
      <c r="M2067" t="s">
        <v>829</v>
      </c>
      <c r="N2067" t="s">
        <v>829</v>
      </c>
      <c r="O2067" t="s">
        <v>829</v>
      </c>
      <c r="P2067">
        <v>0</v>
      </c>
      <c r="Q2067">
        <v>0</v>
      </c>
      <c r="R2067" t="s">
        <v>829</v>
      </c>
      <c r="S2067">
        <v>0</v>
      </c>
      <c r="T2067">
        <v>0</v>
      </c>
      <c r="U2067">
        <v>0</v>
      </c>
      <c r="V2067">
        <v>0</v>
      </c>
    </row>
    <row r="2068" spans="1:22" x14ac:dyDescent="0.3">
      <c r="A2068">
        <v>202223</v>
      </c>
      <c r="B2068" t="s">
        <v>820</v>
      </c>
      <c r="C2068" t="s">
        <v>821</v>
      </c>
      <c r="D2068" t="s">
        <v>822</v>
      </c>
      <c r="E2068" t="s">
        <v>823</v>
      </c>
      <c r="F2068" t="s">
        <v>856</v>
      </c>
      <c r="G2068" t="s">
        <v>857</v>
      </c>
      <c r="H2068" t="s">
        <v>902</v>
      </c>
      <c r="I2068">
        <v>823</v>
      </c>
      <c r="J2068" t="s">
        <v>903</v>
      </c>
      <c r="K2068" t="s">
        <v>828</v>
      </c>
      <c r="L2068" t="s">
        <v>600</v>
      </c>
      <c r="M2068" t="s">
        <v>829</v>
      </c>
      <c r="N2068" t="s">
        <v>829</v>
      </c>
      <c r="O2068" t="s">
        <v>829</v>
      </c>
      <c r="P2068">
        <v>0</v>
      </c>
      <c r="Q2068">
        <v>0</v>
      </c>
      <c r="R2068" t="s">
        <v>829</v>
      </c>
      <c r="S2068">
        <v>0</v>
      </c>
      <c r="T2068">
        <v>0</v>
      </c>
      <c r="U2068">
        <v>0</v>
      </c>
      <c r="V2068">
        <v>0</v>
      </c>
    </row>
    <row r="2069" spans="1:22" x14ac:dyDescent="0.3">
      <c r="A2069">
        <v>202324</v>
      </c>
      <c r="B2069" t="s">
        <v>820</v>
      </c>
      <c r="C2069" t="s">
        <v>821</v>
      </c>
      <c r="D2069" t="s">
        <v>822</v>
      </c>
      <c r="E2069" t="s">
        <v>823</v>
      </c>
      <c r="F2069" t="s">
        <v>856</v>
      </c>
      <c r="G2069" t="s">
        <v>857</v>
      </c>
      <c r="H2069" t="s">
        <v>902</v>
      </c>
      <c r="I2069">
        <v>823</v>
      </c>
      <c r="J2069" t="s">
        <v>903</v>
      </c>
      <c r="K2069" t="s">
        <v>828</v>
      </c>
      <c r="L2069" t="s">
        <v>600</v>
      </c>
      <c r="M2069" t="s">
        <v>829</v>
      </c>
      <c r="N2069" t="s">
        <v>829</v>
      </c>
      <c r="O2069" t="s">
        <v>829</v>
      </c>
      <c r="P2069">
        <v>0</v>
      </c>
      <c r="Q2069">
        <v>0</v>
      </c>
      <c r="R2069" t="s">
        <v>829</v>
      </c>
      <c r="S2069">
        <v>0</v>
      </c>
      <c r="T2069">
        <v>0</v>
      </c>
      <c r="U2069">
        <v>0</v>
      </c>
      <c r="V2069">
        <v>0</v>
      </c>
    </row>
    <row r="2070" spans="1:22" x14ac:dyDescent="0.3">
      <c r="A2070">
        <v>202122</v>
      </c>
      <c r="B2070" t="s">
        <v>820</v>
      </c>
      <c r="C2070" t="s">
        <v>821</v>
      </c>
      <c r="D2070" t="s">
        <v>822</v>
      </c>
      <c r="E2070" t="s">
        <v>823</v>
      </c>
      <c r="F2070" t="s">
        <v>856</v>
      </c>
      <c r="G2070" t="s">
        <v>857</v>
      </c>
      <c r="H2070" t="s">
        <v>902</v>
      </c>
      <c r="I2070">
        <v>823</v>
      </c>
      <c r="J2070" t="s">
        <v>903</v>
      </c>
      <c r="K2070" t="s">
        <v>828</v>
      </c>
      <c r="L2070" t="s">
        <v>247</v>
      </c>
      <c r="M2070">
        <v>0</v>
      </c>
      <c r="N2070">
        <v>0</v>
      </c>
      <c r="O2070">
        <v>0</v>
      </c>
      <c r="P2070">
        <v>0</v>
      </c>
      <c r="Q2070">
        <v>0</v>
      </c>
      <c r="R2070">
        <v>0</v>
      </c>
      <c r="S2070">
        <v>0</v>
      </c>
      <c r="T2070">
        <v>0</v>
      </c>
      <c r="U2070">
        <v>0</v>
      </c>
      <c r="V2070">
        <v>0</v>
      </c>
    </row>
    <row r="2071" spans="1:22" x14ac:dyDescent="0.3">
      <c r="A2071">
        <v>202223</v>
      </c>
      <c r="B2071" t="s">
        <v>820</v>
      </c>
      <c r="C2071" t="s">
        <v>821</v>
      </c>
      <c r="D2071" t="s">
        <v>822</v>
      </c>
      <c r="E2071" t="s">
        <v>823</v>
      </c>
      <c r="F2071" t="s">
        <v>856</v>
      </c>
      <c r="G2071" t="s">
        <v>857</v>
      </c>
      <c r="H2071" t="s">
        <v>902</v>
      </c>
      <c r="I2071">
        <v>823</v>
      </c>
      <c r="J2071" t="s">
        <v>903</v>
      </c>
      <c r="K2071" t="s">
        <v>828</v>
      </c>
      <c r="L2071" t="s">
        <v>247</v>
      </c>
      <c r="M2071">
        <v>0</v>
      </c>
      <c r="N2071">
        <v>0</v>
      </c>
      <c r="O2071">
        <v>0</v>
      </c>
      <c r="P2071">
        <v>0</v>
      </c>
      <c r="Q2071">
        <v>0</v>
      </c>
      <c r="R2071">
        <v>0</v>
      </c>
      <c r="S2071">
        <v>0</v>
      </c>
      <c r="T2071">
        <v>0</v>
      </c>
      <c r="U2071">
        <v>0</v>
      </c>
      <c r="V2071">
        <v>0</v>
      </c>
    </row>
    <row r="2072" spans="1:22" x14ac:dyDescent="0.3">
      <c r="A2072">
        <v>202324</v>
      </c>
      <c r="B2072" t="s">
        <v>820</v>
      </c>
      <c r="C2072" t="s">
        <v>821</v>
      </c>
      <c r="D2072" t="s">
        <v>822</v>
      </c>
      <c r="E2072" t="s">
        <v>823</v>
      </c>
      <c r="F2072" t="s">
        <v>856</v>
      </c>
      <c r="G2072" t="s">
        <v>857</v>
      </c>
      <c r="H2072" t="s">
        <v>902</v>
      </c>
      <c r="I2072">
        <v>823</v>
      </c>
      <c r="J2072" t="s">
        <v>903</v>
      </c>
      <c r="K2072" t="s">
        <v>828</v>
      </c>
      <c r="L2072" t="s">
        <v>247</v>
      </c>
      <c r="M2072">
        <v>0</v>
      </c>
      <c r="N2072">
        <v>0</v>
      </c>
      <c r="O2072">
        <v>0</v>
      </c>
      <c r="P2072">
        <v>0</v>
      </c>
      <c r="Q2072">
        <v>0</v>
      </c>
      <c r="R2072">
        <v>0</v>
      </c>
      <c r="S2072">
        <v>0</v>
      </c>
      <c r="T2072">
        <v>0</v>
      </c>
      <c r="U2072">
        <v>0</v>
      </c>
      <c r="V2072">
        <v>0</v>
      </c>
    </row>
    <row r="2073" spans="1:22" x14ac:dyDescent="0.3">
      <c r="A2073">
        <v>202122</v>
      </c>
      <c r="B2073" t="s">
        <v>820</v>
      </c>
      <c r="C2073" t="s">
        <v>821</v>
      </c>
      <c r="D2073" t="s">
        <v>822</v>
      </c>
      <c r="E2073" t="s">
        <v>823</v>
      </c>
      <c r="F2073" t="s">
        <v>856</v>
      </c>
      <c r="G2073" t="s">
        <v>857</v>
      </c>
      <c r="H2073" t="s">
        <v>902</v>
      </c>
      <c r="I2073">
        <v>823</v>
      </c>
      <c r="J2073" t="s">
        <v>903</v>
      </c>
      <c r="K2073" t="s">
        <v>828</v>
      </c>
      <c r="L2073" t="s">
        <v>833</v>
      </c>
      <c r="M2073">
        <v>18171787</v>
      </c>
      <c r="N2073">
        <v>62743937</v>
      </c>
      <c r="O2073">
        <v>19279400</v>
      </c>
      <c r="P2073">
        <v>14923298</v>
      </c>
      <c r="Q2073">
        <v>7305891</v>
      </c>
      <c r="R2073">
        <v>1781978</v>
      </c>
      <c r="S2073">
        <v>124836261</v>
      </c>
      <c r="T2073">
        <v>823599</v>
      </c>
      <c r="U2073">
        <v>124012662</v>
      </c>
      <c r="V2073" t="s">
        <v>834</v>
      </c>
    </row>
    <row r="2074" spans="1:22" x14ac:dyDescent="0.3">
      <c r="A2074">
        <v>202223</v>
      </c>
      <c r="B2074" t="s">
        <v>820</v>
      </c>
      <c r="C2074" t="s">
        <v>821</v>
      </c>
      <c r="D2074" t="s">
        <v>822</v>
      </c>
      <c r="E2074" t="s">
        <v>823</v>
      </c>
      <c r="F2074" t="s">
        <v>856</v>
      </c>
      <c r="G2074" t="s">
        <v>857</v>
      </c>
      <c r="H2074" t="s">
        <v>902</v>
      </c>
      <c r="I2074">
        <v>823</v>
      </c>
      <c r="J2074" t="s">
        <v>903</v>
      </c>
      <c r="K2074" t="s">
        <v>828</v>
      </c>
      <c r="L2074" t="s">
        <v>833</v>
      </c>
      <c r="M2074">
        <v>19157976</v>
      </c>
      <c r="N2074">
        <v>64314152</v>
      </c>
      <c r="O2074">
        <v>22152229</v>
      </c>
      <c r="P2074">
        <v>17554569</v>
      </c>
      <c r="Q2074">
        <v>8498492</v>
      </c>
      <c r="R2074">
        <v>2056873</v>
      </c>
      <c r="S2074">
        <v>134364260</v>
      </c>
      <c r="T2074">
        <v>767009</v>
      </c>
      <c r="U2074">
        <v>133597251</v>
      </c>
      <c r="V2074" t="s">
        <v>834</v>
      </c>
    </row>
    <row r="2075" spans="1:22" x14ac:dyDescent="0.3">
      <c r="A2075">
        <v>202324</v>
      </c>
      <c r="B2075" t="s">
        <v>820</v>
      </c>
      <c r="C2075" t="s">
        <v>821</v>
      </c>
      <c r="D2075" t="s">
        <v>822</v>
      </c>
      <c r="E2075" t="s">
        <v>823</v>
      </c>
      <c r="F2075" t="s">
        <v>856</v>
      </c>
      <c r="G2075" t="s">
        <v>857</v>
      </c>
      <c r="H2075" t="s">
        <v>902</v>
      </c>
      <c r="I2075">
        <v>823</v>
      </c>
      <c r="J2075" t="s">
        <v>903</v>
      </c>
      <c r="K2075" t="s">
        <v>828</v>
      </c>
      <c r="L2075" t="s">
        <v>833</v>
      </c>
      <c r="M2075">
        <v>21348000</v>
      </c>
      <c r="N2075">
        <v>69875709</v>
      </c>
      <c r="O2075">
        <v>23808735</v>
      </c>
      <c r="P2075">
        <v>21078365</v>
      </c>
      <c r="Q2075">
        <v>10192109</v>
      </c>
      <c r="R2075">
        <v>2588637</v>
      </c>
      <c r="S2075">
        <v>149742521</v>
      </c>
      <c r="T2075">
        <v>0</v>
      </c>
      <c r="U2075">
        <v>149742521</v>
      </c>
      <c r="V2075" t="s">
        <v>834</v>
      </c>
    </row>
    <row r="2076" spans="1:22" x14ac:dyDescent="0.3">
      <c r="A2076">
        <v>202122</v>
      </c>
      <c r="B2076" t="s">
        <v>820</v>
      </c>
      <c r="C2076" t="s">
        <v>821</v>
      </c>
      <c r="D2076" t="s">
        <v>822</v>
      </c>
      <c r="E2076" t="s">
        <v>823</v>
      </c>
      <c r="F2076" t="s">
        <v>856</v>
      </c>
      <c r="G2076" t="s">
        <v>857</v>
      </c>
      <c r="H2076" t="s">
        <v>902</v>
      </c>
      <c r="I2076">
        <v>823</v>
      </c>
      <c r="J2076" t="s">
        <v>903</v>
      </c>
      <c r="K2076" t="s">
        <v>835</v>
      </c>
      <c r="L2076" t="s">
        <v>836</v>
      </c>
      <c r="M2076" t="s">
        <v>829</v>
      </c>
      <c r="N2076" t="s">
        <v>829</v>
      </c>
      <c r="O2076" t="s">
        <v>829</v>
      </c>
      <c r="P2076" t="s">
        <v>829</v>
      </c>
      <c r="Q2076" t="s">
        <v>829</v>
      </c>
      <c r="R2076" t="s">
        <v>829</v>
      </c>
      <c r="S2076">
        <v>118193169</v>
      </c>
      <c r="T2076" t="s">
        <v>829</v>
      </c>
      <c r="U2076" t="s">
        <v>829</v>
      </c>
      <c r="V2076" t="s">
        <v>834</v>
      </c>
    </row>
    <row r="2077" spans="1:22" x14ac:dyDescent="0.3">
      <c r="A2077">
        <v>202223</v>
      </c>
      <c r="B2077" t="s">
        <v>820</v>
      </c>
      <c r="C2077" t="s">
        <v>821</v>
      </c>
      <c r="D2077" t="s">
        <v>822</v>
      </c>
      <c r="E2077" t="s">
        <v>823</v>
      </c>
      <c r="F2077" t="s">
        <v>856</v>
      </c>
      <c r="G2077" t="s">
        <v>857</v>
      </c>
      <c r="H2077" t="s">
        <v>902</v>
      </c>
      <c r="I2077">
        <v>823</v>
      </c>
      <c r="J2077" t="s">
        <v>903</v>
      </c>
      <c r="K2077" t="s">
        <v>835</v>
      </c>
      <c r="L2077" t="s">
        <v>836</v>
      </c>
      <c r="M2077" t="s">
        <v>829</v>
      </c>
      <c r="N2077" t="s">
        <v>829</v>
      </c>
      <c r="O2077" t="s">
        <v>829</v>
      </c>
      <c r="P2077" t="s">
        <v>829</v>
      </c>
      <c r="Q2077" t="s">
        <v>829</v>
      </c>
      <c r="R2077" t="s">
        <v>829</v>
      </c>
      <c r="S2077">
        <v>126628347</v>
      </c>
      <c r="T2077" t="s">
        <v>829</v>
      </c>
      <c r="U2077" t="s">
        <v>829</v>
      </c>
      <c r="V2077" t="s">
        <v>834</v>
      </c>
    </row>
    <row r="2078" spans="1:22" x14ac:dyDescent="0.3">
      <c r="A2078">
        <v>202324</v>
      </c>
      <c r="B2078" t="s">
        <v>820</v>
      </c>
      <c r="C2078" t="s">
        <v>821</v>
      </c>
      <c r="D2078" t="s">
        <v>822</v>
      </c>
      <c r="E2078" t="s">
        <v>823</v>
      </c>
      <c r="F2078" t="s">
        <v>856</v>
      </c>
      <c r="G2078" t="s">
        <v>857</v>
      </c>
      <c r="H2078" t="s">
        <v>902</v>
      </c>
      <c r="I2078">
        <v>823</v>
      </c>
      <c r="J2078" t="s">
        <v>903</v>
      </c>
      <c r="K2078" t="s">
        <v>835</v>
      </c>
      <c r="L2078" t="s">
        <v>836</v>
      </c>
      <c r="M2078" t="s">
        <v>829</v>
      </c>
      <c r="N2078" t="s">
        <v>829</v>
      </c>
      <c r="O2078" t="s">
        <v>829</v>
      </c>
      <c r="P2078" t="s">
        <v>829</v>
      </c>
      <c r="Q2078" t="s">
        <v>829</v>
      </c>
      <c r="R2078" t="s">
        <v>829</v>
      </c>
      <c r="S2078">
        <v>137188891</v>
      </c>
      <c r="T2078" t="s">
        <v>829</v>
      </c>
      <c r="U2078" t="s">
        <v>829</v>
      </c>
      <c r="V2078" t="s">
        <v>834</v>
      </c>
    </row>
    <row r="2079" spans="1:22" x14ac:dyDescent="0.3">
      <c r="A2079">
        <v>202122</v>
      </c>
      <c r="B2079" t="s">
        <v>820</v>
      </c>
      <c r="C2079" t="s">
        <v>821</v>
      </c>
      <c r="D2079" t="s">
        <v>822</v>
      </c>
      <c r="E2079" t="s">
        <v>823</v>
      </c>
      <c r="F2079" t="s">
        <v>856</v>
      </c>
      <c r="G2079" t="s">
        <v>857</v>
      </c>
      <c r="H2079" t="s">
        <v>902</v>
      </c>
      <c r="I2079">
        <v>823</v>
      </c>
      <c r="J2079" t="s">
        <v>903</v>
      </c>
      <c r="K2079" t="s">
        <v>835</v>
      </c>
      <c r="L2079" t="s">
        <v>837</v>
      </c>
      <c r="M2079" t="s">
        <v>829</v>
      </c>
      <c r="N2079" t="s">
        <v>829</v>
      </c>
      <c r="O2079" t="s">
        <v>829</v>
      </c>
      <c r="P2079" t="s">
        <v>829</v>
      </c>
      <c r="Q2079" t="s">
        <v>829</v>
      </c>
      <c r="R2079" t="s">
        <v>829</v>
      </c>
      <c r="S2079">
        <v>-210814</v>
      </c>
      <c r="T2079" t="s">
        <v>829</v>
      </c>
      <c r="U2079" t="s">
        <v>829</v>
      </c>
      <c r="V2079" t="s">
        <v>834</v>
      </c>
    </row>
    <row r="2080" spans="1:22" x14ac:dyDescent="0.3">
      <c r="A2080">
        <v>202223</v>
      </c>
      <c r="B2080" t="s">
        <v>820</v>
      </c>
      <c r="C2080" t="s">
        <v>821</v>
      </c>
      <c r="D2080" t="s">
        <v>822</v>
      </c>
      <c r="E2080" t="s">
        <v>823</v>
      </c>
      <c r="F2080" t="s">
        <v>856</v>
      </c>
      <c r="G2080" t="s">
        <v>857</v>
      </c>
      <c r="H2080" t="s">
        <v>902</v>
      </c>
      <c r="I2080">
        <v>823</v>
      </c>
      <c r="J2080" t="s">
        <v>903</v>
      </c>
      <c r="K2080" t="s">
        <v>835</v>
      </c>
      <c r="L2080" t="s">
        <v>837</v>
      </c>
      <c r="M2080" t="s">
        <v>829</v>
      </c>
      <c r="N2080" t="s">
        <v>829</v>
      </c>
      <c r="O2080" t="s">
        <v>829</v>
      </c>
      <c r="P2080" t="s">
        <v>829</v>
      </c>
      <c r="Q2080" t="s">
        <v>829</v>
      </c>
      <c r="R2080" t="s">
        <v>829</v>
      </c>
      <c r="S2080">
        <v>-32408</v>
      </c>
      <c r="T2080" t="s">
        <v>829</v>
      </c>
      <c r="U2080" t="s">
        <v>829</v>
      </c>
      <c r="V2080">
        <v>0</v>
      </c>
    </row>
    <row r="2081" spans="1:22" x14ac:dyDescent="0.3">
      <c r="A2081">
        <v>202324</v>
      </c>
      <c r="B2081" t="s">
        <v>820</v>
      </c>
      <c r="C2081" t="s">
        <v>821</v>
      </c>
      <c r="D2081" t="s">
        <v>822</v>
      </c>
      <c r="E2081" t="s">
        <v>823</v>
      </c>
      <c r="F2081" t="s">
        <v>856</v>
      </c>
      <c r="G2081" t="s">
        <v>857</v>
      </c>
      <c r="H2081" t="s">
        <v>902</v>
      </c>
      <c r="I2081">
        <v>823</v>
      </c>
      <c r="J2081" t="s">
        <v>903</v>
      </c>
      <c r="K2081" t="s">
        <v>835</v>
      </c>
      <c r="L2081" t="s">
        <v>837</v>
      </c>
      <c r="M2081" t="s">
        <v>829</v>
      </c>
      <c r="N2081" t="s">
        <v>829</v>
      </c>
      <c r="O2081" t="s">
        <v>829</v>
      </c>
      <c r="P2081" t="s">
        <v>829</v>
      </c>
      <c r="Q2081" t="s">
        <v>829</v>
      </c>
      <c r="R2081" t="s">
        <v>829</v>
      </c>
      <c r="S2081">
        <v>147819</v>
      </c>
      <c r="T2081" t="s">
        <v>829</v>
      </c>
      <c r="U2081" t="s">
        <v>829</v>
      </c>
      <c r="V2081">
        <v>0</v>
      </c>
    </row>
    <row r="2082" spans="1:22" x14ac:dyDescent="0.3">
      <c r="A2082">
        <v>202122</v>
      </c>
      <c r="B2082" t="s">
        <v>820</v>
      </c>
      <c r="C2082" t="s">
        <v>821</v>
      </c>
      <c r="D2082" t="s">
        <v>822</v>
      </c>
      <c r="E2082" t="s">
        <v>823</v>
      </c>
      <c r="F2082" t="s">
        <v>856</v>
      </c>
      <c r="G2082" t="s">
        <v>857</v>
      </c>
      <c r="H2082" t="s">
        <v>902</v>
      </c>
      <c r="I2082">
        <v>823</v>
      </c>
      <c r="J2082" t="s">
        <v>903</v>
      </c>
      <c r="K2082" t="s">
        <v>835</v>
      </c>
      <c r="L2082" t="s">
        <v>838</v>
      </c>
      <c r="M2082" t="s">
        <v>829</v>
      </c>
      <c r="N2082" t="s">
        <v>829</v>
      </c>
      <c r="O2082" t="s">
        <v>829</v>
      </c>
      <c r="P2082" t="s">
        <v>829</v>
      </c>
      <c r="Q2082" t="s">
        <v>829</v>
      </c>
      <c r="R2082" t="s">
        <v>829</v>
      </c>
      <c r="S2082">
        <v>1029832</v>
      </c>
      <c r="T2082" t="s">
        <v>829</v>
      </c>
      <c r="U2082" t="s">
        <v>829</v>
      </c>
      <c r="V2082" t="s">
        <v>834</v>
      </c>
    </row>
    <row r="2083" spans="1:22" x14ac:dyDescent="0.3">
      <c r="A2083">
        <v>202223</v>
      </c>
      <c r="B2083" t="s">
        <v>820</v>
      </c>
      <c r="C2083" t="s">
        <v>821</v>
      </c>
      <c r="D2083" t="s">
        <v>822</v>
      </c>
      <c r="E2083" t="s">
        <v>823</v>
      </c>
      <c r="F2083" t="s">
        <v>856</v>
      </c>
      <c r="G2083" t="s">
        <v>857</v>
      </c>
      <c r="H2083" t="s">
        <v>902</v>
      </c>
      <c r="I2083">
        <v>823</v>
      </c>
      <c r="J2083" t="s">
        <v>903</v>
      </c>
      <c r="K2083" t="s">
        <v>835</v>
      </c>
      <c r="L2083" t="s">
        <v>838</v>
      </c>
      <c r="M2083" t="s">
        <v>829</v>
      </c>
      <c r="N2083" t="s">
        <v>829</v>
      </c>
      <c r="O2083" t="s">
        <v>829</v>
      </c>
      <c r="P2083" t="s">
        <v>829</v>
      </c>
      <c r="Q2083" t="s">
        <v>829</v>
      </c>
      <c r="R2083" t="s">
        <v>829</v>
      </c>
      <c r="S2083">
        <v>-4391968</v>
      </c>
      <c r="T2083" t="s">
        <v>829</v>
      </c>
      <c r="U2083" t="s">
        <v>829</v>
      </c>
      <c r="V2083" t="s">
        <v>834</v>
      </c>
    </row>
    <row r="2084" spans="1:22" x14ac:dyDescent="0.3">
      <c r="A2084">
        <v>202324</v>
      </c>
      <c r="B2084" t="s">
        <v>820</v>
      </c>
      <c r="C2084" t="s">
        <v>821</v>
      </c>
      <c r="D2084" t="s">
        <v>822</v>
      </c>
      <c r="E2084" t="s">
        <v>823</v>
      </c>
      <c r="F2084" t="s">
        <v>856</v>
      </c>
      <c r="G2084" t="s">
        <v>857</v>
      </c>
      <c r="H2084" t="s">
        <v>902</v>
      </c>
      <c r="I2084">
        <v>823</v>
      </c>
      <c r="J2084" t="s">
        <v>903</v>
      </c>
      <c r="K2084" t="s">
        <v>835</v>
      </c>
      <c r="L2084" t="s">
        <v>838</v>
      </c>
      <c r="M2084" t="s">
        <v>829</v>
      </c>
      <c r="N2084" t="s">
        <v>829</v>
      </c>
      <c r="O2084" t="s">
        <v>829</v>
      </c>
      <c r="P2084" t="s">
        <v>829</v>
      </c>
      <c r="Q2084" t="s">
        <v>829</v>
      </c>
      <c r="R2084" t="s">
        <v>829</v>
      </c>
      <c r="S2084">
        <v>-10798950</v>
      </c>
      <c r="T2084" t="s">
        <v>829</v>
      </c>
      <c r="U2084" t="s">
        <v>829</v>
      </c>
      <c r="V2084" t="s">
        <v>834</v>
      </c>
    </row>
    <row r="2085" spans="1:22" x14ac:dyDescent="0.3">
      <c r="A2085">
        <v>202122</v>
      </c>
      <c r="B2085" t="s">
        <v>820</v>
      </c>
      <c r="C2085" t="s">
        <v>821</v>
      </c>
      <c r="D2085" t="s">
        <v>822</v>
      </c>
      <c r="E2085" t="s">
        <v>823</v>
      </c>
      <c r="F2085" t="s">
        <v>856</v>
      </c>
      <c r="G2085" t="s">
        <v>857</v>
      </c>
      <c r="H2085" t="s">
        <v>902</v>
      </c>
      <c r="I2085">
        <v>823</v>
      </c>
      <c r="J2085" t="s">
        <v>903</v>
      </c>
      <c r="K2085" t="s">
        <v>835</v>
      </c>
      <c r="L2085" t="s">
        <v>839</v>
      </c>
      <c r="M2085" t="s">
        <v>829</v>
      </c>
      <c r="N2085" t="s">
        <v>829</v>
      </c>
      <c r="O2085" t="s">
        <v>829</v>
      </c>
      <c r="P2085" t="s">
        <v>829</v>
      </c>
      <c r="Q2085" t="s">
        <v>829</v>
      </c>
      <c r="R2085" t="s">
        <v>829</v>
      </c>
      <c r="S2085">
        <v>4391968</v>
      </c>
      <c r="T2085" t="s">
        <v>829</v>
      </c>
      <c r="U2085" t="s">
        <v>829</v>
      </c>
      <c r="V2085" t="s">
        <v>834</v>
      </c>
    </row>
    <row r="2086" spans="1:22" x14ac:dyDescent="0.3">
      <c r="A2086">
        <v>202223</v>
      </c>
      <c r="B2086" t="s">
        <v>820</v>
      </c>
      <c r="C2086" t="s">
        <v>821</v>
      </c>
      <c r="D2086" t="s">
        <v>822</v>
      </c>
      <c r="E2086" t="s">
        <v>823</v>
      </c>
      <c r="F2086" t="s">
        <v>856</v>
      </c>
      <c r="G2086" t="s">
        <v>857</v>
      </c>
      <c r="H2086" t="s">
        <v>902</v>
      </c>
      <c r="I2086">
        <v>823</v>
      </c>
      <c r="J2086" t="s">
        <v>903</v>
      </c>
      <c r="K2086" t="s">
        <v>835</v>
      </c>
      <c r="L2086" t="s">
        <v>839</v>
      </c>
      <c r="M2086" t="s">
        <v>829</v>
      </c>
      <c r="N2086" t="s">
        <v>829</v>
      </c>
      <c r="O2086" t="s">
        <v>829</v>
      </c>
      <c r="P2086" t="s">
        <v>829</v>
      </c>
      <c r="Q2086" t="s">
        <v>829</v>
      </c>
      <c r="R2086" t="s">
        <v>829</v>
      </c>
      <c r="S2086">
        <v>10798950</v>
      </c>
      <c r="T2086" t="s">
        <v>829</v>
      </c>
      <c r="U2086" t="s">
        <v>829</v>
      </c>
      <c r="V2086" t="s">
        <v>834</v>
      </c>
    </row>
    <row r="2087" spans="1:22" x14ac:dyDescent="0.3">
      <c r="A2087">
        <v>202324</v>
      </c>
      <c r="B2087" t="s">
        <v>820</v>
      </c>
      <c r="C2087" t="s">
        <v>821</v>
      </c>
      <c r="D2087" t="s">
        <v>822</v>
      </c>
      <c r="E2087" t="s">
        <v>823</v>
      </c>
      <c r="F2087" t="s">
        <v>856</v>
      </c>
      <c r="G2087" t="s">
        <v>857</v>
      </c>
      <c r="H2087" t="s">
        <v>902</v>
      </c>
      <c r="I2087">
        <v>823</v>
      </c>
      <c r="J2087" t="s">
        <v>903</v>
      </c>
      <c r="K2087" t="s">
        <v>835</v>
      </c>
      <c r="L2087" t="s">
        <v>839</v>
      </c>
      <c r="M2087" t="s">
        <v>829</v>
      </c>
      <c r="N2087" t="s">
        <v>829</v>
      </c>
      <c r="O2087" t="s">
        <v>829</v>
      </c>
      <c r="P2087" t="s">
        <v>829</v>
      </c>
      <c r="Q2087" t="s">
        <v>829</v>
      </c>
      <c r="R2087" t="s">
        <v>829</v>
      </c>
      <c r="S2087">
        <v>22640677</v>
      </c>
      <c r="T2087" t="s">
        <v>829</v>
      </c>
      <c r="U2087" t="s">
        <v>829</v>
      </c>
      <c r="V2087" t="s">
        <v>834</v>
      </c>
    </row>
    <row r="2088" spans="1:22" x14ac:dyDescent="0.3">
      <c r="A2088">
        <v>202122</v>
      </c>
      <c r="B2088" t="s">
        <v>820</v>
      </c>
      <c r="C2088" t="s">
        <v>821</v>
      </c>
      <c r="D2088" t="s">
        <v>822</v>
      </c>
      <c r="E2088" t="s">
        <v>823</v>
      </c>
      <c r="F2088" t="s">
        <v>856</v>
      </c>
      <c r="G2088" t="s">
        <v>857</v>
      </c>
      <c r="H2088" t="s">
        <v>902</v>
      </c>
      <c r="I2088">
        <v>823</v>
      </c>
      <c r="J2088" t="s">
        <v>903</v>
      </c>
      <c r="K2088" t="s">
        <v>835</v>
      </c>
      <c r="L2088" t="s">
        <v>840</v>
      </c>
      <c r="M2088" t="s">
        <v>829</v>
      </c>
      <c r="N2088" t="s">
        <v>829</v>
      </c>
      <c r="O2088" t="s">
        <v>829</v>
      </c>
      <c r="P2088" t="s">
        <v>829</v>
      </c>
      <c r="Q2088" t="s">
        <v>829</v>
      </c>
      <c r="R2088" t="s">
        <v>829</v>
      </c>
      <c r="S2088">
        <v>0</v>
      </c>
      <c r="T2088" t="s">
        <v>829</v>
      </c>
      <c r="U2088" t="s">
        <v>829</v>
      </c>
      <c r="V2088" t="s">
        <v>834</v>
      </c>
    </row>
    <row r="2089" spans="1:22" x14ac:dyDescent="0.3">
      <c r="A2089">
        <v>202223</v>
      </c>
      <c r="B2089" t="s">
        <v>820</v>
      </c>
      <c r="C2089" t="s">
        <v>821</v>
      </c>
      <c r="D2089" t="s">
        <v>822</v>
      </c>
      <c r="E2089" t="s">
        <v>823</v>
      </c>
      <c r="F2089" t="s">
        <v>856</v>
      </c>
      <c r="G2089" t="s">
        <v>857</v>
      </c>
      <c r="H2089" t="s">
        <v>902</v>
      </c>
      <c r="I2089">
        <v>823</v>
      </c>
      <c r="J2089" t="s">
        <v>903</v>
      </c>
      <c r="K2089" t="s">
        <v>835</v>
      </c>
      <c r="L2089" t="s">
        <v>840</v>
      </c>
      <c r="M2089" t="s">
        <v>829</v>
      </c>
      <c r="N2089" t="s">
        <v>829</v>
      </c>
      <c r="O2089" t="s">
        <v>829</v>
      </c>
      <c r="P2089" t="s">
        <v>829</v>
      </c>
      <c r="Q2089" t="s">
        <v>829</v>
      </c>
      <c r="R2089" t="s">
        <v>829</v>
      </c>
      <c r="S2089">
        <v>0</v>
      </c>
      <c r="T2089" t="s">
        <v>829</v>
      </c>
      <c r="U2089" t="s">
        <v>829</v>
      </c>
      <c r="V2089" t="s">
        <v>834</v>
      </c>
    </row>
    <row r="2090" spans="1:22" x14ac:dyDescent="0.3">
      <c r="A2090">
        <v>202324</v>
      </c>
      <c r="B2090" t="s">
        <v>820</v>
      </c>
      <c r="C2090" t="s">
        <v>821</v>
      </c>
      <c r="D2090" t="s">
        <v>822</v>
      </c>
      <c r="E2090" t="s">
        <v>823</v>
      </c>
      <c r="F2090" t="s">
        <v>856</v>
      </c>
      <c r="G2090" t="s">
        <v>857</v>
      </c>
      <c r="H2090" t="s">
        <v>902</v>
      </c>
      <c r="I2090">
        <v>823</v>
      </c>
      <c r="J2090" t="s">
        <v>903</v>
      </c>
      <c r="K2090" t="s">
        <v>835</v>
      </c>
      <c r="L2090" t="s">
        <v>840</v>
      </c>
      <c r="M2090" t="s">
        <v>829</v>
      </c>
      <c r="N2090" t="s">
        <v>829</v>
      </c>
      <c r="O2090" t="s">
        <v>829</v>
      </c>
      <c r="P2090" t="s">
        <v>829</v>
      </c>
      <c r="Q2090" t="s">
        <v>829</v>
      </c>
      <c r="R2090" t="s">
        <v>829</v>
      </c>
      <c r="S2090">
        <v>0</v>
      </c>
      <c r="T2090" t="s">
        <v>829</v>
      </c>
      <c r="U2090" t="s">
        <v>829</v>
      </c>
      <c r="V2090" t="s">
        <v>834</v>
      </c>
    </row>
    <row r="2091" spans="1:22" x14ac:dyDescent="0.3">
      <c r="A2091">
        <v>202122</v>
      </c>
      <c r="B2091" t="s">
        <v>820</v>
      </c>
      <c r="C2091" t="s">
        <v>821</v>
      </c>
      <c r="D2091" t="s">
        <v>822</v>
      </c>
      <c r="E2091" t="s">
        <v>823</v>
      </c>
      <c r="F2091" t="s">
        <v>856</v>
      </c>
      <c r="G2091" t="s">
        <v>857</v>
      </c>
      <c r="H2091" t="s">
        <v>902</v>
      </c>
      <c r="I2091">
        <v>823</v>
      </c>
      <c r="J2091" t="s">
        <v>903</v>
      </c>
      <c r="K2091" t="s">
        <v>835</v>
      </c>
      <c r="L2091" t="s">
        <v>841</v>
      </c>
      <c r="M2091" t="s">
        <v>829</v>
      </c>
      <c r="N2091" t="s">
        <v>829</v>
      </c>
      <c r="O2091" t="s">
        <v>829</v>
      </c>
      <c r="P2091" t="s">
        <v>829</v>
      </c>
      <c r="Q2091" t="s">
        <v>829</v>
      </c>
      <c r="R2091" t="s">
        <v>829</v>
      </c>
      <c r="S2091">
        <v>124012662</v>
      </c>
      <c r="T2091" t="s">
        <v>829</v>
      </c>
      <c r="U2091" t="s">
        <v>829</v>
      </c>
      <c r="V2091" t="s">
        <v>834</v>
      </c>
    </row>
    <row r="2092" spans="1:22" x14ac:dyDescent="0.3">
      <c r="A2092">
        <v>202223</v>
      </c>
      <c r="B2092" t="s">
        <v>820</v>
      </c>
      <c r="C2092" t="s">
        <v>821</v>
      </c>
      <c r="D2092" t="s">
        <v>822</v>
      </c>
      <c r="E2092" t="s">
        <v>823</v>
      </c>
      <c r="F2092" t="s">
        <v>856</v>
      </c>
      <c r="G2092" t="s">
        <v>857</v>
      </c>
      <c r="H2092" t="s">
        <v>902</v>
      </c>
      <c r="I2092">
        <v>823</v>
      </c>
      <c r="J2092" t="s">
        <v>903</v>
      </c>
      <c r="K2092" t="s">
        <v>835</v>
      </c>
      <c r="L2092" t="s">
        <v>841</v>
      </c>
      <c r="M2092" t="s">
        <v>829</v>
      </c>
      <c r="N2092" t="s">
        <v>829</v>
      </c>
      <c r="O2092" t="s">
        <v>829</v>
      </c>
      <c r="P2092" t="s">
        <v>829</v>
      </c>
      <c r="Q2092" t="s">
        <v>829</v>
      </c>
      <c r="R2092" t="s">
        <v>829</v>
      </c>
      <c r="S2092">
        <v>133597251</v>
      </c>
      <c r="T2092" t="s">
        <v>829</v>
      </c>
      <c r="U2092" t="s">
        <v>829</v>
      </c>
      <c r="V2092" t="s">
        <v>834</v>
      </c>
    </row>
    <row r="2093" spans="1:22" x14ac:dyDescent="0.3">
      <c r="A2093">
        <v>202324</v>
      </c>
      <c r="B2093" t="s">
        <v>820</v>
      </c>
      <c r="C2093" t="s">
        <v>821</v>
      </c>
      <c r="D2093" t="s">
        <v>822</v>
      </c>
      <c r="E2093" t="s">
        <v>823</v>
      </c>
      <c r="F2093" t="s">
        <v>856</v>
      </c>
      <c r="G2093" t="s">
        <v>857</v>
      </c>
      <c r="H2093" t="s">
        <v>902</v>
      </c>
      <c r="I2093">
        <v>823</v>
      </c>
      <c r="J2093" t="s">
        <v>903</v>
      </c>
      <c r="K2093" t="s">
        <v>835</v>
      </c>
      <c r="L2093" t="s">
        <v>841</v>
      </c>
      <c r="M2093" t="s">
        <v>829</v>
      </c>
      <c r="N2093" t="s">
        <v>829</v>
      </c>
      <c r="O2093" t="s">
        <v>829</v>
      </c>
      <c r="P2093" t="s">
        <v>829</v>
      </c>
      <c r="Q2093" t="s">
        <v>829</v>
      </c>
      <c r="R2093" t="s">
        <v>829</v>
      </c>
      <c r="S2093">
        <v>149742521</v>
      </c>
      <c r="T2093" t="s">
        <v>829</v>
      </c>
      <c r="U2093" t="s">
        <v>829</v>
      </c>
      <c r="V2093" t="s">
        <v>834</v>
      </c>
    </row>
    <row r="2094" spans="1:22" x14ac:dyDescent="0.3">
      <c r="A2094">
        <v>202122</v>
      </c>
      <c r="B2094" t="s">
        <v>820</v>
      </c>
      <c r="C2094" t="s">
        <v>821</v>
      </c>
      <c r="D2094" t="s">
        <v>822</v>
      </c>
      <c r="E2094" t="s">
        <v>823</v>
      </c>
      <c r="F2094" t="s">
        <v>856</v>
      </c>
      <c r="G2094" t="s">
        <v>857</v>
      </c>
      <c r="H2094" t="s">
        <v>902</v>
      </c>
      <c r="I2094">
        <v>823</v>
      </c>
      <c r="J2094" t="s">
        <v>903</v>
      </c>
      <c r="K2094" t="s">
        <v>842</v>
      </c>
      <c r="L2094" t="s">
        <v>238</v>
      </c>
      <c r="M2094" t="s">
        <v>829</v>
      </c>
      <c r="N2094" t="s">
        <v>829</v>
      </c>
      <c r="O2094" t="s">
        <v>829</v>
      </c>
      <c r="P2094" t="s">
        <v>829</v>
      </c>
      <c r="Q2094" t="s">
        <v>829</v>
      </c>
      <c r="R2094" t="s">
        <v>829</v>
      </c>
      <c r="S2094">
        <v>1380131</v>
      </c>
      <c r="T2094">
        <v>22733</v>
      </c>
      <c r="U2094">
        <v>1357398</v>
      </c>
      <c r="V2094">
        <v>29</v>
      </c>
    </row>
    <row r="2095" spans="1:22" x14ac:dyDescent="0.3">
      <c r="A2095">
        <v>202223</v>
      </c>
      <c r="B2095" t="s">
        <v>820</v>
      </c>
      <c r="C2095" t="s">
        <v>821</v>
      </c>
      <c r="D2095" t="s">
        <v>822</v>
      </c>
      <c r="E2095" t="s">
        <v>823</v>
      </c>
      <c r="F2095" t="s">
        <v>856</v>
      </c>
      <c r="G2095" t="s">
        <v>857</v>
      </c>
      <c r="H2095" t="s">
        <v>902</v>
      </c>
      <c r="I2095">
        <v>823</v>
      </c>
      <c r="J2095" t="s">
        <v>903</v>
      </c>
      <c r="K2095" t="s">
        <v>842</v>
      </c>
      <c r="L2095" t="s">
        <v>238</v>
      </c>
      <c r="M2095" t="s">
        <v>829</v>
      </c>
      <c r="N2095" t="s">
        <v>829</v>
      </c>
      <c r="O2095" t="s">
        <v>829</v>
      </c>
      <c r="P2095" t="s">
        <v>829</v>
      </c>
      <c r="Q2095" t="s">
        <v>829</v>
      </c>
      <c r="R2095" t="s">
        <v>829</v>
      </c>
      <c r="S2095">
        <v>1376397</v>
      </c>
      <c r="T2095">
        <v>13960</v>
      </c>
      <c r="U2095">
        <v>1362437</v>
      </c>
      <c r="V2095">
        <v>28</v>
      </c>
    </row>
    <row r="2096" spans="1:22" x14ac:dyDescent="0.3">
      <c r="A2096">
        <v>202324</v>
      </c>
      <c r="B2096" t="s">
        <v>820</v>
      </c>
      <c r="C2096" t="s">
        <v>821</v>
      </c>
      <c r="D2096" t="s">
        <v>822</v>
      </c>
      <c r="E2096" t="s">
        <v>823</v>
      </c>
      <c r="F2096" t="s">
        <v>856</v>
      </c>
      <c r="G2096" t="s">
        <v>857</v>
      </c>
      <c r="H2096" t="s">
        <v>902</v>
      </c>
      <c r="I2096">
        <v>823</v>
      </c>
      <c r="J2096" t="s">
        <v>903</v>
      </c>
      <c r="K2096" t="s">
        <v>842</v>
      </c>
      <c r="L2096" t="s">
        <v>238</v>
      </c>
      <c r="M2096" t="s">
        <v>829</v>
      </c>
      <c r="N2096" t="s">
        <v>829</v>
      </c>
      <c r="O2096" t="s">
        <v>829</v>
      </c>
      <c r="P2096" t="s">
        <v>829</v>
      </c>
      <c r="Q2096" t="s">
        <v>829</v>
      </c>
      <c r="R2096" t="s">
        <v>829</v>
      </c>
      <c r="S2096">
        <v>1621582</v>
      </c>
      <c r="T2096">
        <v>7575</v>
      </c>
      <c r="U2096">
        <v>1614008</v>
      </c>
      <c r="V2096">
        <v>33</v>
      </c>
    </row>
    <row r="2097" spans="1:22" x14ac:dyDescent="0.3">
      <c r="A2097">
        <v>202122</v>
      </c>
      <c r="B2097" t="s">
        <v>820</v>
      </c>
      <c r="C2097" t="s">
        <v>821</v>
      </c>
      <c r="D2097" t="s">
        <v>822</v>
      </c>
      <c r="E2097" t="s">
        <v>823</v>
      </c>
      <c r="F2097" t="s">
        <v>856</v>
      </c>
      <c r="G2097" t="s">
        <v>857</v>
      </c>
      <c r="H2097" t="s">
        <v>902</v>
      </c>
      <c r="I2097">
        <v>823</v>
      </c>
      <c r="J2097" t="s">
        <v>903</v>
      </c>
      <c r="K2097" t="s">
        <v>842</v>
      </c>
      <c r="L2097" t="s">
        <v>240</v>
      </c>
      <c r="M2097" t="s">
        <v>829</v>
      </c>
      <c r="N2097" t="s">
        <v>829</v>
      </c>
      <c r="O2097" t="s">
        <v>829</v>
      </c>
      <c r="P2097" t="s">
        <v>829</v>
      </c>
      <c r="Q2097" t="s">
        <v>829</v>
      </c>
      <c r="R2097" t="s">
        <v>829</v>
      </c>
      <c r="S2097">
        <v>2012606</v>
      </c>
      <c r="T2097">
        <v>28934</v>
      </c>
      <c r="U2097">
        <v>1983672</v>
      </c>
      <c r="V2097">
        <v>42</v>
      </c>
    </row>
    <row r="2098" spans="1:22" x14ac:dyDescent="0.3">
      <c r="A2098">
        <v>202223</v>
      </c>
      <c r="B2098" t="s">
        <v>820</v>
      </c>
      <c r="C2098" t="s">
        <v>821</v>
      </c>
      <c r="D2098" t="s">
        <v>822</v>
      </c>
      <c r="E2098" t="s">
        <v>823</v>
      </c>
      <c r="F2098" t="s">
        <v>856</v>
      </c>
      <c r="G2098" t="s">
        <v>857</v>
      </c>
      <c r="H2098" t="s">
        <v>902</v>
      </c>
      <c r="I2098">
        <v>823</v>
      </c>
      <c r="J2098" t="s">
        <v>903</v>
      </c>
      <c r="K2098" t="s">
        <v>842</v>
      </c>
      <c r="L2098" t="s">
        <v>240</v>
      </c>
      <c r="M2098" t="s">
        <v>829</v>
      </c>
      <c r="N2098" t="s">
        <v>829</v>
      </c>
      <c r="O2098" t="s">
        <v>829</v>
      </c>
      <c r="P2098" t="s">
        <v>829</v>
      </c>
      <c r="Q2098" t="s">
        <v>829</v>
      </c>
      <c r="R2098" t="s">
        <v>829</v>
      </c>
      <c r="S2098">
        <v>2442711</v>
      </c>
      <c r="T2098">
        <v>66040</v>
      </c>
      <c r="U2098">
        <v>2376671</v>
      </c>
      <c r="V2098">
        <v>49</v>
      </c>
    </row>
    <row r="2099" spans="1:22" x14ac:dyDescent="0.3">
      <c r="A2099">
        <v>202324</v>
      </c>
      <c r="B2099" t="s">
        <v>820</v>
      </c>
      <c r="C2099" t="s">
        <v>821</v>
      </c>
      <c r="D2099" t="s">
        <v>822</v>
      </c>
      <c r="E2099" t="s">
        <v>823</v>
      </c>
      <c r="F2099" t="s">
        <v>856</v>
      </c>
      <c r="G2099" t="s">
        <v>857</v>
      </c>
      <c r="H2099" t="s">
        <v>902</v>
      </c>
      <c r="I2099">
        <v>823</v>
      </c>
      <c r="J2099" t="s">
        <v>903</v>
      </c>
      <c r="K2099" t="s">
        <v>842</v>
      </c>
      <c r="L2099" t="s">
        <v>240</v>
      </c>
      <c r="M2099" t="s">
        <v>829</v>
      </c>
      <c r="N2099" t="s">
        <v>829</v>
      </c>
      <c r="O2099" t="s">
        <v>829</v>
      </c>
      <c r="P2099" t="s">
        <v>829</v>
      </c>
      <c r="Q2099" t="s">
        <v>829</v>
      </c>
      <c r="R2099" t="s">
        <v>829</v>
      </c>
      <c r="S2099">
        <v>3226243</v>
      </c>
      <c r="T2099">
        <v>35832</v>
      </c>
      <c r="U2099">
        <v>3190411</v>
      </c>
      <c r="V2099">
        <v>64</v>
      </c>
    </row>
    <row r="2100" spans="1:22" x14ac:dyDescent="0.3">
      <c r="A2100">
        <v>202122</v>
      </c>
      <c r="B2100" t="s">
        <v>820</v>
      </c>
      <c r="C2100" t="s">
        <v>821</v>
      </c>
      <c r="D2100" t="s">
        <v>822</v>
      </c>
      <c r="E2100" t="s">
        <v>823</v>
      </c>
      <c r="F2100" t="s">
        <v>856</v>
      </c>
      <c r="G2100" t="s">
        <v>857</v>
      </c>
      <c r="H2100" t="s">
        <v>902</v>
      </c>
      <c r="I2100">
        <v>823</v>
      </c>
      <c r="J2100" t="s">
        <v>903</v>
      </c>
      <c r="K2100" t="s">
        <v>842</v>
      </c>
      <c r="L2100" t="s">
        <v>843</v>
      </c>
      <c r="M2100" t="s">
        <v>829</v>
      </c>
      <c r="N2100" t="s">
        <v>829</v>
      </c>
      <c r="O2100" t="s">
        <v>829</v>
      </c>
      <c r="P2100" t="s">
        <v>829</v>
      </c>
      <c r="Q2100" t="s">
        <v>829</v>
      </c>
      <c r="R2100" t="s">
        <v>829</v>
      </c>
      <c r="S2100">
        <v>150557</v>
      </c>
      <c r="T2100">
        <v>75092</v>
      </c>
      <c r="U2100">
        <v>75465</v>
      </c>
      <c r="V2100">
        <v>2</v>
      </c>
    </row>
    <row r="2101" spans="1:22" x14ac:dyDescent="0.3">
      <c r="A2101">
        <v>202223</v>
      </c>
      <c r="B2101" t="s">
        <v>820</v>
      </c>
      <c r="C2101" t="s">
        <v>821</v>
      </c>
      <c r="D2101" t="s">
        <v>822</v>
      </c>
      <c r="E2101" t="s">
        <v>823</v>
      </c>
      <c r="F2101" t="s">
        <v>856</v>
      </c>
      <c r="G2101" t="s">
        <v>857</v>
      </c>
      <c r="H2101" t="s">
        <v>902</v>
      </c>
      <c r="I2101">
        <v>823</v>
      </c>
      <c r="J2101" t="s">
        <v>903</v>
      </c>
      <c r="K2101" t="s">
        <v>842</v>
      </c>
      <c r="L2101" t="s">
        <v>843</v>
      </c>
      <c r="M2101" t="s">
        <v>829</v>
      </c>
      <c r="N2101" t="s">
        <v>829</v>
      </c>
      <c r="O2101" t="s">
        <v>829</v>
      </c>
      <c r="P2101" t="s">
        <v>829</v>
      </c>
      <c r="Q2101" t="s">
        <v>829</v>
      </c>
      <c r="R2101" t="s">
        <v>829</v>
      </c>
      <c r="S2101">
        <v>197747</v>
      </c>
      <c r="T2101">
        <v>0</v>
      </c>
      <c r="U2101">
        <v>197747</v>
      </c>
      <c r="V2101">
        <v>4</v>
      </c>
    </row>
    <row r="2102" spans="1:22" x14ac:dyDescent="0.3">
      <c r="A2102">
        <v>202324</v>
      </c>
      <c r="B2102" t="s">
        <v>820</v>
      </c>
      <c r="C2102" t="s">
        <v>821</v>
      </c>
      <c r="D2102" t="s">
        <v>822</v>
      </c>
      <c r="E2102" t="s">
        <v>823</v>
      </c>
      <c r="F2102" t="s">
        <v>856</v>
      </c>
      <c r="G2102" t="s">
        <v>857</v>
      </c>
      <c r="H2102" t="s">
        <v>902</v>
      </c>
      <c r="I2102">
        <v>823</v>
      </c>
      <c r="J2102" t="s">
        <v>903</v>
      </c>
      <c r="K2102" t="s">
        <v>842</v>
      </c>
      <c r="L2102" t="s">
        <v>843</v>
      </c>
      <c r="M2102" t="s">
        <v>829</v>
      </c>
      <c r="N2102" t="s">
        <v>829</v>
      </c>
      <c r="O2102" t="s">
        <v>829</v>
      </c>
      <c r="P2102" t="s">
        <v>829</v>
      </c>
      <c r="Q2102" t="s">
        <v>829</v>
      </c>
      <c r="R2102" t="s">
        <v>829</v>
      </c>
      <c r="S2102">
        <v>288239</v>
      </c>
      <c r="T2102">
        <v>0</v>
      </c>
      <c r="U2102">
        <v>288239</v>
      </c>
      <c r="V2102">
        <v>6</v>
      </c>
    </row>
    <row r="2103" spans="1:22" x14ac:dyDescent="0.3">
      <c r="A2103">
        <v>202122</v>
      </c>
      <c r="B2103" t="s">
        <v>820</v>
      </c>
      <c r="C2103" t="s">
        <v>821</v>
      </c>
      <c r="D2103" t="s">
        <v>822</v>
      </c>
      <c r="E2103" t="s">
        <v>823</v>
      </c>
      <c r="F2103" t="s">
        <v>856</v>
      </c>
      <c r="G2103" t="s">
        <v>857</v>
      </c>
      <c r="H2103" t="s">
        <v>902</v>
      </c>
      <c r="I2103">
        <v>823</v>
      </c>
      <c r="J2103" t="s">
        <v>903</v>
      </c>
      <c r="K2103" t="s">
        <v>842</v>
      </c>
      <c r="L2103" t="s">
        <v>249</v>
      </c>
      <c r="M2103">
        <v>404758</v>
      </c>
      <c r="N2103">
        <v>2101655</v>
      </c>
      <c r="O2103">
        <v>2669209</v>
      </c>
      <c r="P2103">
        <v>178322</v>
      </c>
      <c r="Q2103">
        <v>0</v>
      </c>
      <c r="R2103" t="s">
        <v>829</v>
      </c>
      <c r="S2103">
        <v>5353944</v>
      </c>
      <c r="T2103">
        <v>7859</v>
      </c>
      <c r="U2103">
        <v>5346085</v>
      </c>
      <c r="V2103">
        <v>114</v>
      </c>
    </row>
    <row r="2104" spans="1:22" x14ac:dyDescent="0.3">
      <c r="A2104">
        <v>202223</v>
      </c>
      <c r="B2104" t="s">
        <v>820</v>
      </c>
      <c r="C2104" t="s">
        <v>821</v>
      </c>
      <c r="D2104" t="s">
        <v>822</v>
      </c>
      <c r="E2104" t="s">
        <v>823</v>
      </c>
      <c r="F2104" t="s">
        <v>856</v>
      </c>
      <c r="G2104" t="s">
        <v>857</v>
      </c>
      <c r="H2104" t="s">
        <v>902</v>
      </c>
      <c r="I2104">
        <v>823</v>
      </c>
      <c r="J2104" t="s">
        <v>903</v>
      </c>
      <c r="K2104" t="s">
        <v>842</v>
      </c>
      <c r="L2104" t="s">
        <v>249</v>
      </c>
      <c r="M2104">
        <v>343245</v>
      </c>
      <c r="N2104">
        <v>3433668</v>
      </c>
      <c r="O2104">
        <v>3747997</v>
      </c>
      <c r="P2104">
        <v>270871</v>
      </c>
      <c r="Q2104">
        <v>0</v>
      </c>
      <c r="R2104" t="s">
        <v>829</v>
      </c>
      <c r="S2104">
        <v>7795781</v>
      </c>
      <c r="T2104">
        <v>30031</v>
      </c>
      <c r="U2104">
        <v>7765750</v>
      </c>
      <c r="V2104">
        <v>161</v>
      </c>
    </row>
    <row r="2105" spans="1:22" x14ac:dyDescent="0.3">
      <c r="A2105">
        <v>202324</v>
      </c>
      <c r="B2105" t="s">
        <v>820</v>
      </c>
      <c r="C2105" t="s">
        <v>821</v>
      </c>
      <c r="D2105" t="s">
        <v>822</v>
      </c>
      <c r="E2105" t="s">
        <v>823</v>
      </c>
      <c r="F2105" t="s">
        <v>856</v>
      </c>
      <c r="G2105" t="s">
        <v>857</v>
      </c>
      <c r="H2105" t="s">
        <v>902</v>
      </c>
      <c r="I2105">
        <v>823</v>
      </c>
      <c r="J2105" t="s">
        <v>903</v>
      </c>
      <c r="K2105" t="s">
        <v>842</v>
      </c>
      <c r="L2105" t="s">
        <v>249</v>
      </c>
      <c r="M2105">
        <v>1433849</v>
      </c>
      <c r="N2105">
        <v>4554923</v>
      </c>
      <c r="O2105">
        <v>5322055</v>
      </c>
      <c r="P2105">
        <v>365468</v>
      </c>
      <c r="Q2105">
        <v>0</v>
      </c>
      <c r="R2105" t="s">
        <v>829</v>
      </c>
      <c r="S2105">
        <v>11676295</v>
      </c>
      <c r="T2105">
        <v>121797</v>
      </c>
      <c r="U2105">
        <v>11554498</v>
      </c>
      <c r="V2105">
        <v>233</v>
      </c>
    </row>
    <row r="2106" spans="1:22" x14ac:dyDescent="0.3">
      <c r="A2106">
        <v>202122</v>
      </c>
      <c r="B2106" t="s">
        <v>820</v>
      </c>
      <c r="C2106" t="s">
        <v>821</v>
      </c>
      <c r="D2106" t="s">
        <v>822</v>
      </c>
      <c r="E2106" t="s">
        <v>823</v>
      </c>
      <c r="F2106" t="s">
        <v>856</v>
      </c>
      <c r="G2106" t="s">
        <v>857</v>
      </c>
      <c r="H2106" t="s">
        <v>902</v>
      </c>
      <c r="I2106">
        <v>823</v>
      </c>
      <c r="J2106" t="s">
        <v>903</v>
      </c>
      <c r="K2106" t="s">
        <v>842</v>
      </c>
      <c r="L2106" t="s">
        <v>844</v>
      </c>
      <c r="M2106">
        <v>407679</v>
      </c>
      <c r="N2106">
        <v>2116329</v>
      </c>
      <c r="O2106">
        <v>2688473</v>
      </c>
      <c r="P2106">
        <v>180103</v>
      </c>
      <c r="Q2106">
        <v>0</v>
      </c>
      <c r="R2106" t="s">
        <v>829</v>
      </c>
      <c r="S2106">
        <v>5392584</v>
      </c>
      <c r="T2106">
        <v>205360</v>
      </c>
      <c r="U2106">
        <v>5187224</v>
      </c>
      <c r="V2106">
        <v>110</v>
      </c>
    </row>
    <row r="2107" spans="1:22" x14ac:dyDescent="0.3">
      <c r="A2107">
        <v>202223</v>
      </c>
      <c r="B2107" t="s">
        <v>820</v>
      </c>
      <c r="C2107" t="s">
        <v>821</v>
      </c>
      <c r="D2107" t="s">
        <v>822</v>
      </c>
      <c r="E2107" t="s">
        <v>823</v>
      </c>
      <c r="F2107" t="s">
        <v>856</v>
      </c>
      <c r="G2107" t="s">
        <v>857</v>
      </c>
      <c r="H2107" t="s">
        <v>902</v>
      </c>
      <c r="I2107">
        <v>823</v>
      </c>
      <c r="J2107" t="s">
        <v>903</v>
      </c>
      <c r="K2107" t="s">
        <v>842</v>
      </c>
      <c r="L2107" t="s">
        <v>844</v>
      </c>
      <c r="M2107">
        <v>269193</v>
      </c>
      <c r="N2107">
        <v>2692887</v>
      </c>
      <c r="O2107">
        <v>2939402</v>
      </c>
      <c r="P2107">
        <v>212433</v>
      </c>
      <c r="Q2107">
        <v>0</v>
      </c>
      <c r="R2107" t="s">
        <v>829</v>
      </c>
      <c r="S2107">
        <v>6113916</v>
      </c>
      <c r="T2107">
        <v>79045</v>
      </c>
      <c r="U2107">
        <v>6034871</v>
      </c>
      <c r="V2107">
        <v>125</v>
      </c>
    </row>
    <row r="2108" spans="1:22" x14ac:dyDescent="0.3">
      <c r="A2108">
        <v>202324</v>
      </c>
      <c r="B2108" t="s">
        <v>820</v>
      </c>
      <c r="C2108" t="s">
        <v>821</v>
      </c>
      <c r="D2108" t="s">
        <v>822</v>
      </c>
      <c r="E2108" t="s">
        <v>823</v>
      </c>
      <c r="F2108" t="s">
        <v>856</v>
      </c>
      <c r="G2108" t="s">
        <v>857</v>
      </c>
      <c r="H2108" t="s">
        <v>902</v>
      </c>
      <c r="I2108">
        <v>823</v>
      </c>
      <c r="J2108" t="s">
        <v>903</v>
      </c>
      <c r="K2108" t="s">
        <v>842</v>
      </c>
      <c r="L2108" t="s">
        <v>844</v>
      </c>
      <c r="M2108">
        <v>929697</v>
      </c>
      <c r="N2108">
        <v>2953377</v>
      </c>
      <c r="O2108">
        <v>3450780</v>
      </c>
      <c r="P2108">
        <v>236967</v>
      </c>
      <c r="Q2108">
        <v>0</v>
      </c>
      <c r="R2108" t="s">
        <v>829</v>
      </c>
      <c r="S2108">
        <v>7570820</v>
      </c>
      <c r="T2108">
        <v>79066</v>
      </c>
      <c r="U2108">
        <v>7491754</v>
      </c>
      <c r="V2108">
        <v>151</v>
      </c>
    </row>
    <row r="2109" spans="1:22" x14ac:dyDescent="0.3">
      <c r="A2109">
        <v>202122</v>
      </c>
      <c r="B2109" t="s">
        <v>820</v>
      </c>
      <c r="C2109" t="s">
        <v>821</v>
      </c>
      <c r="D2109" t="s">
        <v>822</v>
      </c>
      <c r="E2109" t="s">
        <v>823</v>
      </c>
      <c r="F2109" t="s">
        <v>856</v>
      </c>
      <c r="G2109" t="s">
        <v>857</v>
      </c>
      <c r="H2109" t="s">
        <v>902</v>
      </c>
      <c r="I2109">
        <v>823</v>
      </c>
      <c r="J2109" t="s">
        <v>903</v>
      </c>
      <c r="K2109" t="s">
        <v>842</v>
      </c>
      <c r="L2109" t="s">
        <v>251</v>
      </c>
      <c r="M2109" t="s">
        <v>829</v>
      </c>
      <c r="N2109" t="s">
        <v>829</v>
      </c>
      <c r="O2109">
        <v>325449</v>
      </c>
      <c r="P2109">
        <v>413537</v>
      </c>
      <c r="Q2109">
        <v>0</v>
      </c>
      <c r="R2109">
        <v>0</v>
      </c>
      <c r="S2109">
        <v>738986</v>
      </c>
      <c r="T2109">
        <v>7320</v>
      </c>
      <c r="U2109">
        <v>731666</v>
      </c>
      <c r="V2109">
        <v>16</v>
      </c>
    </row>
    <row r="2110" spans="1:22" x14ac:dyDescent="0.3">
      <c r="A2110">
        <v>202223</v>
      </c>
      <c r="B2110" t="s">
        <v>820</v>
      </c>
      <c r="C2110" t="s">
        <v>821</v>
      </c>
      <c r="D2110" t="s">
        <v>822</v>
      </c>
      <c r="E2110" t="s">
        <v>823</v>
      </c>
      <c r="F2110" t="s">
        <v>856</v>
      </c>
      <c r="G2110" t="s">
        <v>857</v>
      </c>
      <c r="H2110" t="s">
        <v>902</v>
      </c>
      <c r="I2110">
        <v>823</v>
      </c>
      <c r="J2110" t="s">
        <v>903</v>
      </c>
      <c r="K2110" t="s">
        <v>842</v>
      </c>
      <c r="L2110" t="s">
        <v>251</v>
      </c>
      <c r="M2110" t="s">
        <v>829</v>
      </c>
      <c r="N2110" t="s">
        <v>829</v>
      </c>
      <c r="O2110">
        <v>845192</v>
      </c>
      <c r="P2110">
        <v>61083</v>
      </c>
      <c r="Q2110">
        <v>0</v>
      </c>
      <c r="R2110">
        <v>0</v>
      </c>
      <c r="S2110">
        <v>906275</v>
      </c>
      <c r="T2110">
        <v>11426</v>
      </c>
      <c r="U2110">
        <v>894849</v>
      </c>
      <c r="V2110">
        <v>19</v>
      </c>
    </row>
    <row r="2111" spans="1:22" x14ac:dyDescent="0.3">
      <c r="A2111">
        <v>202324</v>
      </c>
      <c r="B2111" t="s">
        <v>820</v>
      </c>
      <c r="C2111" t="s">
        <v>821</v>
      </c>
      <c r="D2111" t="s">
        <v>822</v>
      </c>
      <c r="E2111" t="s">
        <v>823</v>
      </c>
      <c r="F2111" t="s">
        <v>856</v>
      </c>
      <c r="G2111" t="s">
        <v>857</v>
      </c>
      <c r="H2111" t="s">
        <v>902</v>
      </c>
      <c r="I2111">
        <v>823</v>
      </c>
      <c r="J2111" t="s">
        <v>903</v>
      </c>
      <c r="K2111" t="s">
        <v>842</v>
      </c>
      <c r="L2111" t="s">
        <v>251</v>
      </c>
      <c r="M2111" t="s">
        <v>829</v>
      </c>
      <c r="N2111" t="s">
        <v>829</v>
      </c>
      <c r="O2111">
        <v>1437859</v>
      </c>
      <c r="P2111">
        <v>98738</v>
      </c>
      <c r="Q2111">
        <v>0</v>
      </c>
      <c r="R2111">
        <v>0</v>
      </c>
      <c r="S2111">
        <v>1536597</v>
      </c>
      <c r="T2111">
        <v>29463</v>
      </c>
      <c r="U2111">
        <v>1507134</v>
      </c>
      <c r="V2111">
        <v>30</v>
      </c>
    </row>
    <row r="2112" spans="1:22" x14ac:dyDescent="0.3">
      <c r="A2112">
        <v>202122</v>
      </c>
      <c r="B2112" t="s">
        <v>820</v>
      </c>
      <c r="C2112" t="s">
        <v>821</v>
      </c>
      <c r="D2112" t="s">
        <v>822</v>
      </c>
      <c r="E2112" t="s">
        <v>823</v>
      </c>
      <c r="F2112" t="s">
        <v>856</v>
      </c>
      <c r="G2112" t="s">
        <v>857</v>
      </c>
      <c r="H2112" t="s">
        <v>902</v>
      </c>
      <c r="I2112">
        <v>823</v>
      </c>
      <c r="J2112" t="s">
        <v>903</v>
      </c>
      <c r="K2112" t="s">
        <v>842</v>
      </c>
      <c r="L2112" t="s">
        <v>253</v>
      </c>
      <c r="M2112" t="s">
        <v>829</v>
      </c>
      <c r="N2112" t="s">
        <v>829</v>
      </c>
      <c r="O2112">
        <v>110573</v>
      </c>
      <c r="P2112">
        <v>140500</v>
      </c>
      <c r="Q2112">
        <v>0</v>
      </c>
      <c r="R2112">
        <v>0</v>
      </c>
      <c r="S2112">
        <v>251073</v>
      </c>
      <c r="T2112">
        <v>2451</v>
      </c>
      <c r="U2112">
        <v>248622</v>
      </c>
      <c r="V2112">
        <v>5</v>
      </c>
    </row>
    <row r="2113" spans="1:22" x14ac:dyDescent="0.3">
      <c r="A2113">
        <v>202223</v>
      </c>
      <c r="B2113" t="s">
        <v>820</v>
      </c>
      <c r="C2113" t="s">
        <v>821</v>
      </c>
      <c r="D2113" t="s">
        <v>822</v>
      </c>
      <c r="E2113" t="s">
        <v>823</v>
      </c>
      <c r="F2113" t="s">
        <v>856</v>
      </c>
      <c r="G2113" t="s">
        <v>857</v>
      </c>
      <c r="H2113" t="s">
        <v>902</v>
      </c>
      <c r="I2113">
        <v>823</v>
      </c>
      <c r="J2113" t="s">
        <v>903</v>
      </c>
      <c r="K2113" t="s">
        <v>842</v>
      </c>
      <c r="L2113" t="s">
        <v>253</v>
      </c>
      <c r="M2113" t="s">
        <v>829</v>
      </c>
      <c r="N2113" t="s">
        <v>829</v>
      </c>
      <c r="O2113">
        <v>289432</v>
      </c>
      <c r="P2113">
        <v>20917</v>
      </c>
      <c r="Q2113">
        <v>0</v>
      </c>
      <c r="R2113">
        <v>0</v>
      </c>
      <c r="S2113">
        <v>310349</v>
      </c>
      <c r="T2113">
        <v>3809</v>
      </c>
      <c r="U2113">
        <v>306541</v>
      </c>
      <c r="V2113">
        <v>6</v>
      </c>
    </row>
    <row r="2114" spans="1:22" x14ac:dyDescent="0.3">
      <c r="A2114">
        <v>202324</v>
      </c>
      <c r="B2114" t="s">
        <v>820</v>
      </c>
      <c r="C2114" t="s">
        <v>821</v>
      </c>
      <c r="D2114" t="s">
        <v>822</v>
      </c>
      <c r="E2114" t="s">
        <v>823</v>
      </c>
      <c r="F2114" t="s">
        <v>856</v>
      </c>
      <c r="G2114" t="s">
        <v>857</v>
      </c>
      <c r="H2114" t="s">
        <v>902</v>
      </c>
      <c r="I2114">
        <v>823</v>
      </c>
      <c r="J2114" t="s">
        <v>903</v>
      </c>
      <c r="K2114" t="s">
        <v>842</v>
      </c>
      <c r="L2114" t="s">
        <v>253</v>
      </c>
      <c r="M2114" t="s">
        <v>829</v>
      </c>
      <c r="N2114" t="s">
        <v>829</v>
      </c>
      <c r="O2114">
        <v>485080</v>
      </c>
      <c r="P2114">
        <v>33311</v>
      </c>
      <c r="Q2114">
        <v>0</v>
      </c>
      <c r="R2114">
        <v>0</v>
      </c>
      <c r="S2114">
        <v>518391</v>
      </c>
      <c r="T2114">
        <v>9815</v>
      </c>
      <c r="U2114">
        <v>508576</v>
      </c>
      <c r="V2114">
        <v>10</v>
      </c>
    </row>
    <row r="2115" spans="1:22" x14ac:dyDescent="0.3">
      <c r="A2115">
        <v>202122</v>
      </c>
      <c r="B2115" t="s">
        <v>820</v>
      </c>
      <c r="C2115" t="s">
        <v>821</v>
      </c>
      <c r="D2115" t="s">
        <v>822</v>
      </c>
      <c r="E2115" t="s">
        <v>823</v>
      </c>
      <c r="F2115" t="s">
        <v>856</v>
      </c>
      <c r="G2115" t="s">
        <v>857</v>
      </c>
      <c r="H2115" t="s">
        <v>902</v>
      </c>
      <c r="I2115">
        <v>823</v>
      </c>
      <c r="J2115" t="s">
        <v>903</v>
      </c>
      <c r="K2115" t="s">
        <v>842</v>
      </c>
      <c r="L2115" t="s">
        <v>845</v>
      </c>
      <c r="M2115" t="s">
        <v>829</v>
      </c>
      <c r="N2115" t="s">
        <v>829</v>
      </c>
      <c r="O2115">
        <v>37072</v>
      </c>
      <c r="P2115">
        <v>47106</v>
      </c>
      <c r="Q2115">
        <v>0</v>
      </c>
      <c r="R2115">
        <v>0</v>
      </c>
      <c r="S2115">
        <v>84178</v>
      </c>
      <c r="T2115">
        <v>4551</v>
      </c>
      <c r="U2115">
        <v>79627</v>
      </c>
      <c r="V2115">
        <v>2</v>
      </c>
    </row>
    <row r="2116" spans="1:22" x14ac:dyDescent="0.3">
      <c r="A2116">
        <v>202223</v>
      </c>
      <c r="B2116" t="s">
        <v>820</v>
      </c>
      <c r="C2116" t="s">
        <v>821</v>
      </c>
      <c r="D2116" t="s">
        <v>822</v>
      </c>
      <c r="E2116" t="s">
        <v>823</v>
      </c>
      <c r="F2116" t="s">
        <v>856</v>
      </c>
      <c r="G2116" t="s">
        <v>857</v>
      </c>
      <c r="H2116" t="s">
        <v>902</v>
      </c>
      <c r="I2116">
        <v>823</v>
      </c>
      <c r="J2116" t="s">
        <v>903</v>
      </c>
      <c r="K2116" t="s">
        <v>842</v>
      </c>
      <c r="L2116" t="s">
        <v>845</v>
      </c>
      <c r="M2116" t="s">
        <v>829</v>
      </c>
      <c r="N2116" t="s">
        <v>829</v>
      </c>
      <c r="O2116">
        <v>122698</v>
      </c>
      <c r="P2116">
        <v>8867</v>
      </c>
      <c r="Q2116">
        <v>0</v>
      </c>
      <c r="R2116">
        <v>0</v>
      </c>
      <c r="S2116">
        <v>131565</v>
      </c>
      <c r="T2116">
        <v>23247</v>
      </c>
      <c r="U2116">
        <v>108318</v>
      </c>
      <c r="V2116">
        <v>2</v>
      </c>
    </row>
    <row r="2117" spans="1:22" x14ac:dyDescent="0.3">
      <c r="A2117">
        <v>202324</v>
      </c>
      <c r="B2117" t="s">
        <v>820</v>
      </c>
      <c r="C2117" t="s">
        <v>821</v>
      </c>
      <c r="D2117" t="s">
        <v>822</v>
      </c>
      <c r="E2117" t="s">
        <v>823</v>
      </c>
      <c r="F2117" t="s">
        <v>856</v>
      </c>
      <c r="G2117" t="s">
        <v>857</v>
      </c>
      <c r="H2117" t="s">
        <v>902</v>
      </c>
      <c r="I2117">
        <v>823</v>
      </c>
      <c r="J2117" t="s">
        <v>903</v>
      </c>
      <c r="K2117" t="s">
        <v>842</v>
      </c>
      <c r="L2117" t="s">
        <v>845</v>
      </c>
      <c r="M2117" t="s">
        <v>829</v>
      </c>
      <c r="N2117" t="s">
        <v>829</v>
      </c>
      <c r="O2117">
        <v>120806</v>
      </c>
      <c r="P2117">
        <v>8296</v>
      </c>
      <c r="Q2117">
        <v>0</v>
      </c>
      <c r="R2117">
        <v>0</v>
      </c>
      <c r="S2117">
        <v>129102</v>
      </c>
      <c r="T2117">
        <v>10680</v>
      </c>
      <c r="U2117">
        <v>118422</v>
      </c>
      <c r="V2117">
        <v>2</v>
      </c>
    </row>
    <row r="2118" spans="1:22" x14ac:dyDescent="0.3">
      <c r="A2118">
        <v>202122</v>
      </c>
      <c r="B2118" t="s">
        <v>820</v>
      </c>
      <c r="C2118" t="s">
        <v>821</v>
      </c>
      <c r="D2118" t="s">
        <v>822</v>
      </c>
      <c r="E2118" t="s">
        <v>823</v>
      </c>
      <c r="F2118" t="s">
        <v>866</v>
      </c>
      <c r="G2118" t="s">
        <v>867</v>
      </c>
      <c r="H2118" t="s">
        <v>904</v>
      </c>
      <c r="I2118">
        <v>895</v>
      </c>
      <c r="J2118" t="s">
        <v>905</v>
      </c>
      <c r="K2118" t="s">
        <v>828</v>
      </c>
      <c r="L2118" t="s">
        <v>336</v>
      </c>
      <c r="M2118">
        <v>0</v>
      </c>
      <c r="N2118">
        <v>188000</v>
      </c>
      <c r="O2118">
        <v>256000</v>
      </c>
      <c r="P2118">
        <v>2729167</v>
      </c>
      <c r="Q2118">
        <v>600000</v>
      </c>
      <c r="R2118" t="s">
        <v>829</v>
      </c>
      <c r="S2118">
        <v>3773167</v>
      </c>
      <c r="T2118" t="s">
        <v>829</v>
      </c>
      <c r="U2118">
        <v>3773167</v>
      </c>
      <c r="V2118">
        <v>214</v>
      </c>
    </row>
    <row r="2119" spans="1:22" x14ac:dyDescent="0.3">
      <c r="A2119">
        <v>202223</v>
      </c>
      <c r="B2119" t="s">
        <v>820</v>
      </c>
      <c r="C2119" t="s">
        <v>821</v>
      </c>
      <c r="D2119" t="s">
        <v>822</v>
      </c>
      <c r="E2119" t="s">
        <v>823</v>
      </c>
      <c r="F2119" t="s">
        <v>866</v>
      </c>
      <c r="G2119" t="s">
        <v>867</v>
      </c>
      <c r="H2119" t="s">
        <v>904</v>
      </c>
      <c r="I2119">
        <v>895</v>
      </c>
      <c r="J2119" t="s">
        <v>905</v>
      </c>
      <c r="K2119" t="s">
        <v>828</v>
      </c>
      <c r="L2119" t="s">
        <v>336</v>
      </c>
      <c r="M2119">
        <v>0</v>
      </c>
      <c r="N2119">
        <v>188000</v>
      </c>
      <c r="O2119">
        <v>206334</v>
      </c>
      <c r="P2119">
        <v>2920000</v>
      </c>
      <c r="Q2119">
        <v>250000</v>
      </c>
      <c r="R2119" t="s">
        <v>829</v>
      </c>
      <c r="S2119">
        <v>3564334</v>
      </c>
      <c r="T2119" t="s">
        <v>829</v>
      </c>
      <c r="U2119">
        <v>3564334</v>
      </c>
      <c r="V2119">
        <v>211</v>
      </c>
    </row>
    <row r="2120" spans="1:22" x14ac:dyDescent="0.3">
      <c r="A2120">
        <v>202324</v>
      </c>
      <c r="B2120" t="s">
        <v>820</v>
      </c>
      <c r="C2120" t="s">
        <v>821</v>
      </c>
      <c r="D2120" t="s">
        <v>822</v>
      </c>
      <c r="E2120" t="s">
        <v>823</v>
      </c>
      <c r="F2120" t="s">
        <v>866</v>
      </c>
      <c r="G2120" t="s">
        <v>867</v>
      </c>
      <c r="H2120" t="s">
        <v>904</v>
      </c>
      <c r="I2120">
        <v>895</v>
      </c>
      <c r="J2120" t="s">
        <v>905</v>
      </c>
      <c r="K2120" t="s">
        <v>828</v>
      </c>
      <c r="L2120" t="s">
        <v>336</v>
      </c>
      <c r="M2120">
        <v>0</v>
      </c>
      <c r="N2120">
        <v>485333</v>
      </c>
      <c r="O2120">
        <v>137000</v>
      </c>
      <c r="P2120">
        <v>3941336</v>
      </c>
      <c r="Q2120">
        <v>0</v>
      </c>
      <c r="R2120" t="s">
        <v>829</v>
      </c>
      <c r="S2120">
        <v>4563669</v>
      </c>
      <c r="T2120" t="s">
        <v>829</v>
      </c>
      <c r="U2120">
        <v>4563669</v>
      </c>
      <c r="V2120">
        <v>270</v>
      </c>
    </row>
    <row r="2121" spans="1:22" x14ac:dyDescent="0.3">
      <c r="A2121">
        <v>202122</v>
      </c>
      <c r="B2121" t="s">
        <v>820</v>
      </c>
      <c r="C2121" t="s">
        <v>821</v>
      </c>
      <c r="D2121" t="s">
        <v>822</v>
      </c>
      <c r="E2121" t="s">
        <v>823</v>
      </c>
      <c r="F2121" t="s">
        <v>866</v>
      </c>
      <c r="G2121" t="s">
        <v>867</v>
      </c>
      <c r="H2121" t="s">
        <v>904</v>
      </c>
      <c r="I2121">
        <v>895</v>
      </c>
      <c r="J2121" t="s">
        <v>905</v>
      </c>
      <c r="K2121" t="s">
        <v>828</v>
      </c>
      <c r="L2121" t="s">
        <v>235</v>
      </c>
      <c r="M2121" t="s">
        <v>829</v>
      </c>
      <c r="N2121">
        <v>44456</v>
      </c>
      <c r="O2121">
        <v>14991</v>
      </c>
      <c r="P2121" t="s">
        <v>829</v>
      </c>
      <c r="Q2121" t="s">
        <v>829</v>
      </c>
      <c r="R2121" t="s">
        <v>829</v>
      </c>
      <c r="S2121">
        <v>59447</v>
      </c>
      <c r="T2121">
        <v>0</v>
      </c>
      <c r="U2121">
        <v>59447</v>
      </c>
      <c r="V2121">
        <v>3</v>
      </c>
    </row>
    <row r="2122" spans="1:22" x14ac:dyDescent="0.3">
      <c r="A2122">
        <v>202223</v>
      </c>
      <c r="B2122" t="s">
        <v>820</v>
      </c>
      <c r="C2122" t="s">
        <v>821</v>
      </c>
      <c r="D2122" t="s">
        <v>822</v>
      </c>
      <c r="E2122" t="s">
        <v>823</v>
      </c>
      <c r="F2122" t="s">
        <v>866</v>
      </c>
      <c r="G2122" t="s">
        <v>867</v>
      </c>
      <c r="H2122" t="s">
        <v>904</v>
      </c>
      <c r="I2122">
        <v>895</v>
      </c>
      <c r="J2122" t="s">
        <v>905</v>
      </c>
      <c r="K2122" t="s">
        <v>828</v>
      </c>
      <c r="L2122" t="s">
        <v>235</v>
      </c>
      <c r="M2122" t="s">
        <v>829</v>
      </c>
      <c r="N2122">
        <v>44085</v>
      </c>
      <c r="O2122">
        <v>12652</v>
      </c>
      <c r="P2122" t="s">
        <v>829</v>
      </c>
      <c r="Q2122" t="s">
        <v>829</v>
      </c>
      <c r="R2122" t="s">
        <v>829</v>
      </c>
      <c r="S2122">
        <v>56737</v>
      </c>
      <c r="T2122">
        <v>0</v>
      </c>
      <c r="U2122">
        <v>56737</v>
      </c>
      <c r="V2122">
        <v>3</v>
      </c>
    </row>
    <row r="2123" spans="1:22" x14ac:dyDescent="0.3">
      <c r="A2123">
        <v>202324</v>
      </c>
      <c r="B2123" t="s">
        <v>820</v>
      </c>
      <c r="C2123" t="s">
        <v>821</v>
      </c>
      <c r="D2123" t="s">
        <v>822</v>
      </c>
      <c r="E2123" t="s">
        <v>823</v>
      </c>
      <c r="F2123" t="s">
        <v>866</v>
      </c>
      <c r="G2123" t="s">
        <v>867</v>
      </c>
      <c r="H2123" t="s">
        <v>904</v>
      </c>
      <c r="I2123">
        <v>895</v>
      </c>
      <c r="J2123" t="s">
        <v>905</v>
      </c>
      <c r="K2123" t="s">
        <v>828</v>
      </c>
      <c r="L2123" t="s">
        <v>235</v>
      </c>
      <c r="M2123" t="s">
        <v>829</v>
      </c>
      <c r="N2123">
        <v>43440</v>
      </c>
      <c r="O2123">
        <v>12906</v>
      </c>
      <c r="P2123" t="s">
        <v>829</v>
      </c>
      <c r="Q2123" t="s">
        <v>829</v>
      </c>
      <c r="R2123" t="s">
        <v>829</v>
      </c>
      <c r="S2123">
        <v>56346</v>
      </c>
      <c r="T2123">
        <v>0</v>
      </c>
      <c r="U2123">
        <v>56346</v>
      </c>
      <c r="V2123">
        <v>3</v>
      </c>
    </row>
    <row r="2124" spans="1:22" x14ac:dyDescent="0.3">
      <c r="A2124">
        <v>202122</v>
      </c>
      <c r="B2124" t="s">
        <v>820</v>
      </c>
      <c r="C2124" t="s">
        <v>821</v>
      </c>
      <c r="D2124" t="s">
        <v>822</v>
      </c>
      <c r="E2124" t="s">
        <v>823</v>
      </c>
      <c r="F2124" t="s">
        <v>866</v>
      </c>
      <c r="G2124" t="s">
        <v>867</v>
      </c>
      <c r="H2124" t="s">
        <v>904</v>
      </c>
      <c r="I2124">
        <v>895</v>
      </c>
      <c r="J2124" t="s">
        <v>905</v>
      </c>
      <c r="K2124" t="s">
        <v>828</v>
      </c>
      <c r="L2124" t="s">
        <v>534</v>
      </c>
      <c r="M2124">
        <v>7838</v>
      </c>
      <c r="N2124">
        <v>4866965</v>
      </c>
      <c r="O2124">
        <v>2297919</v>
      </c>
      <c r="P2124">
        <v>3703784</v>
      </c>
      <c r="Q2124">
        <v>833863</v>
      </c>
      <c r="R2124" t="s">
        <v>829</v>
      </c>
      <c r="S2124">
        <v>11710369</v>
      </c>
      <c r="T2124">
        <v>0</v>
      </c>
      <c r="U2124">
        <v>11710369</v>
      </c>
      <c r="V2124">
        <v>138</v>
      </c>
    </row>
    <row r="2125" spans="1:22" x14ac:dyDescent="0.3">
      <c r="A2125">
        <v>202223</v>
      </c>
      <c r="B2125" t="s">
        <v>820</v>
      </c>
      <c r="C2125" t="s">
        <v>821</v>
      </c>
      <c r="D2125" t="s">
        <v>822</v>
      </c>
      <c r="E2125" t="s">
        <v>823</v>
      </c>
      <c r="F2125" t="s">
        <v>866</v>
      </c>
      <c r="G2125" t="s">
        <v>867</v>
      </c>
      <c r="H2125" t="s">
        <v>904</v>
      </c>
      <c r="I2125">
        <v>895</v>
      </c>
      <c r="J2125" t="s">
        <v>905</v>
      </c>
      <c r="K2125" t="s">
        <v>828</v>
      </c>
      <c r="L2125" t="s">
        <v>534</v>
      </c>
      <c r="M2125">
        <v>8514</v>
      </c>
      <c r="N2125">
        <v>5999804</v>
      </c>
      <c r="O2125">
        <v>1756978</v>
      </c>
      <c r="P2125">
        <v>3773559</v>
      </c>
      <c r="Q2125">
        <v>350223</v>
      </c>
      <c r="R2125" t="s">
        <v>829</v>
      </c>
      <c r="S2125">
        <v>11889078</v>
      </c>
      <c r="T2125">
        <v>0</v>
      </c>
      <c r="U2125">
        <v>11889078</v>
      </c>
      <c r="V2125">
        <v>140</v>
      </c>
    </row>
    <row r="2126" spans="1:22" x14ac:dyDescent="0.3">
      <c r="A2126">
        <v>202324</v>
      </c>
      <c r="B2126" t="s">
        <v>820</v>
      </c>
      <c r="C2126" t="s">
        <v>821</v>
      </c>
      <c r="D2126" t="s">
        <v>822</v>
      </c>
      <c r="E2126" t="s">
        <v>823</v>
      </c>
      <c r="F2126" t="s">
        <v>866</v>
      </c>
      <c r="G2126" t="s">
        <v>867</v>
      </c>
      <c r="H2126" t="s">
        <v>904</v>
      </c>
      <c r="I2126">
        <v>895</v>
      </c>
      <c r="J2126" t="s">
        <v>905</v>
      </c>
      <c r="K2126" t="s">
        <v>828</v>
      </c>
      <c r="L2126" t="s">
        <v>534</v>
      </c>
      <c r="M2126">
        <v>425119</v>
      </c>
      <c r="N2126">
        <v>3865324</v>
      </c>
      <c r="O2126">
        <v>1681665</v>
      </c>
      <c r="P2126">
        <v>4496221</v>
      </c>
      <c r="Q2126">
        <v>0</v>
      </c>
      <c r="R2126" t="s">
        <v>829</v>
      </c>
      <c r="S2126">
        <v>10468329</v>
      </c>
      <c r="T2126">
        <v>0</v>
      </c>
      <c r="U2126">
        <v>10468329</v>
      </c>
      <c r="V2126">
        <v>123</v>
      </c>
    </row>
    <row r="2127" spans="1:22" x14ac:dyDescent="0.3">
      <c r="A2127">
        <v>202122</v>
      </c>
      <c r="B2127" t="s">
        <v>820</v>
      </c>
      <c r="C2127" t="s">
        <v>821</v>
      </c>
      <c r="D2127" t="s">
        <v>822</v>
      </c>
      <c r="E2127" t="s">
        <v>823</v>
      </c>
      <c r="F2127" t="s">
        <v>866</v>
      </c>
      <c r="G2127" t="s">
        <v>867</v>
      </c>
      <c r="H2127" t="s">
        <v>904</v>
      </c>
      <c r="I2127">
        <v>895</v>
      </c>
      <c r="J2127" t="s">
        <v>905</v>
      </c>
      <c r="K2127" t="s">
        <v>828</v>
      </c>
      <c r="L2127" t="s">
        <v>603</v>
      </c>
      <c r="M2127" t="s">
        <v>829</v>
      </c>
      <c r="N2127" t="s">
        <v>829</v>
      </c>
      <c r="O2127" t="s">
        <v>829</v>
      </c>
      <c r="P2127">
        <v>0</v>
      </c>
      <c r="Q2127">
        <v>0</v>
      </c>
      <c r="R2127">
        <v>0</v>
      </c>
      <c r="S2127">
        <v>0</v>
      </c>
      <c r="T2127">
        <v>0</v>
      </c>
      <c r="U2127">
        <v>0</v>
      </c>
      <c r="V2127">
        <v>0</v>
      </c>
    </row>
    <row r="2128" spans="1:22" x14ac:dyDescent="0.3">
      <c r="A2128">
        <v>202223</v>
      </c>
      <c r="B2128" t="s">
        <v>820</v>
      </c>
      <c r="C2128" t="s">
        <v>821</v>
      </c>
      <c r="D2128" t="s">
        <v>822</v>
      </c>
      <c r="E2128" t="s">
        <v>823</v>
      </c>
      <c r="F2128" t="s">
        <v>866</v>
      </c>
      <c r="G2128" t="s">
        <v>867</v>
      </c>
      <c r="H2128" t="s">
        <v>904</v>
      </c>
      <c r="I2128">
        <v>895</v>
      </c>
      <c r="J2128" t="s">
        <v>905</v>
      </c>
      <c r="K2128" t="s">
        <v>828</v>
      </c>
      <c r="L2128" t="s">
        <v>603</v>
      </c>
      <c r="M2128" t="s">
        <v>829</v>
      </c>
      <c r="N2128" t="s">
        <v>829</v>
      </c>
      <c r="O2128" t="s">
        <v>829</v>
      </c>
      <c r="P2128">
        <v>0</v>
      </c>
      <c r="Q2128">
        <v>0</v>
      </c>
      <c r="R2128">
        <v>0</v>
      </c>
      <c r="S2128">
        <v>0</v>
      </c>
      <c r="T2128">
        <v>0</v>
      </c>
      <c r="U2128">
        <v>0</v>
      </c>
      <c r="V2128">
        <v>0</v>
      </c>
    </row>
    <row r="2129" spans="1:22" x14ac:dyDescent="0.3">
      <c r="A2129">
        <v>202324</v>
      </c>
      <c r="B2129" t="s">
        <v>820</v>
      </c>
      <c r="C2129" t="s">
        <v>821</v>
      </c>
      <c r="D2129" t="s">
        <v>822</v>
      </c>
      <c r="E2129" t="s">
        <v>823</v>
      </c>
      <c r="F2129" t="s">
        <v>866</v>
      </c>
      <c r="G2129" t="s">
        <v>867</v>
      </c>
      <c r="H2129" t="s">
        <v>904</v>
      </c>
      <c r="I2129">
        <v>895</v>
      </c>
      <c r="J2129" t="s">
        <v>905</v>
      </c>
      <c r="K2129" t="s">
        <v>828</v>
      </c>
      <c r="L2129" t="s">
        <v>603</v>
      </c>
      <c r="M2129" t="s">
        <v>829</v>
      </c>
      <c r="N2129" t="s">
        <v>829</v>
      </c>
      <c r="O2129" t="s">
        <v>829</v>
      </c>
      <c r="P2129">
        <v>0</v>
      </c>
      <c r="Q2129">
        <v>0</v>
      </c>
      <c r="R2129">
        <v>0</v>
      </c>
      <c r="S2129">
        <v>0</v>
      </c>
      <c r="T2129">
        <v>0</v>
      </c>
      <c r="U2129">
        <v>0</v>
      </c>
      <c r="V2129">
        <v>0</v>
      </c>
    </row>
    <row r="2130" spans="1:22" x14ac:dyDescent="0.3">
      <c r="A2130">
        <v>202122</v>
      </c>
      <c r="B2130" t="s">
        <v>820</v>
      </c>
      <c r="C2130" t="s">
        <v>821</v>
      </c>
      <c r="D2130" t="s">
        <v>822</v>
      </c>
      <c r="E2130" t="s">
        <v>823</v>
      </c>
      <c r="F2130" t="s">
        <v>866</v>
      </c>
      <c r="G2130" t="s">
        <v>867</v>
      </c>
      <c r="H2130" t="s">
        <v>904</v>
      </c>
      <c r="I2130">
        <v>895</v>
      </c>
      <c r="J2130" t="s">
        <v>905</v>
      </c>
      <c r="K2130" t="s">
        <v>828</v>
      </c>
      <c r="L2130" t="s">
        <v>606</v>
      </c>
      <c r="M2130">
        <v>0</v>
      </c>
      <c r="N2130">
        <v>0</v>
      </c>
      <c r="O2130">
        <v>0</v>
      </c>
      <c r="P2130">
        <v>0</v>
      </c>
      <c r="Q2130">
        <v>383000</v>
      </c>
      <c r="R2130">
        <v>0</v>
      </c>
      <c r="S2130">
        <v>383000</v>
      </c>
      <c r="T2130">
        <v>0</v>
      </c>
      <c r="U2130">
        <v>383000</v>
      </c>
      <c r="V2130">
        <v>5</v>
      </c>
    </row>
    <row r="2131" spans="1:22" x14ac:dyDescent="0.3">
      <c r="A2131">
        <v>202223</v>
      </c>
      <c r="B2131" t="s">
        <v>820</v>
      </c>
      <c r="C2131" t="s">
        <v>821</v>
      </c>
      <c r="D2131" t="s">
        <v>822</v>
      </c>
      <c r="E2131" t="s">
        <v>823</v>
      </c>
      <c r="F2131" t="s">
        <v>866</v>
      </c>
      <c r="G2131" t="s">
        <v>867</v>
      </c>
      <c r="H2131" t="s">
        <v>904</v>
      </c>
      <c r="I2131">
        <v>895</v>
      </c>
      <c r="J2131" t="s">
        <v>905</v>
      </c>
      <c r="K2131" t="s">
        <v>828</v>
      </c>
      <c r="L2131" t="s">
        <v>606</v>
      </c>
      <c r="M2131">
        <v>0</v>
      </c>
      <c r="N2131">
        <v>0</v>
      </c>
      <c r="O2131">
        <v>0</v>
      </c>
      <c r="P2131">
        <v>0</v>
      </c>
      <c r="Q2131">
        <v>383000</v>
      </c>
      <c r="R2131">
        <v>0</v>
      </c>
      <c r="S2131">
        <v>383000</v>
      </c>
      <c r="T2131">
        <v>0</v>
      </c>
      <c r="U2131">
        <v>383000</v>
      </c>
      <c r="V2131">
        <v>5</v>
      </c>
    </row>
    <row r="2132" spans="1:22" x14ac:dyDescent="0.3">
      <c r="A2132">
        <v>202324</v>
      </c>
      <c r="B2132" t="s">
        <v>820</v>
      </c>
      <c r="C2132" t="s">
        <v>821</v>
      </c>
      <c r="D2132" t="s">
        <v>822</v>
      </c>
      <c r="E2132" t="s">
        <v>823</v>
      </c>
      <c r="F2132" t="s">
        <v>866</v>
      </c>
      <c r="G2132" t="s">
        <v>867</v>
      </c>
      <c r="H2132" t="s">
        <v>904</v>
      </c>
      <c r="I2132">
        <v>895</v>
      </c>
      <c r="J2132" t="s">
        <v>905</v>
      </c>
      <c r="K2132" t="s">
        <v>828</v>
      </c>
      <c r="L2132" t="s">
        <v>606</v>
      </c>
      <c r="M2132">
        <v>0</v>
      </c>
      <c r="N2132">
        <v>0</v>
      </c>
      <c r="O2132">
        <v>0</v>
      </c>
      <c r="P2132">
        <v>0</v>
      </c>
      <c r="Q2132">
        <v>0</v>
      </c>
      <c r="R2132">
        <v>0</v>
      </c>
      <c r="S2132">
        <v>0</v>
      </c>
      <c r="T2132">
        <v>0</v>
      </c>
      <c r="U2132">
        <v>0</v>
      </c>
      <c r="V2132">
        <v>0</v>
      </c>
    </row>
    <row r="2133" spans="1:22" x14ac:dyDescent="0.3">
      <c r="A2133">
        <v>202122</v>
      </c>
      <c r="B2133" t="s">
        <v>820</v>
      </c>
      <c r="C2133" t="s">
        <v>821</v>
      </c>
      <c r="D2133" t="s">
        <v>822</v>
      </c>
      <c r="E2133" t="s">
        <v>823</v>
      </c>
      <c r="F2133" t="s">
        <v>866</v>
      </c>
      <c r="G2133" t="s">
        <v>867</v>
      </c>
      <c r="H2133" t="s">
        <v>904</v>
      </c>
      <c r="I2133">
        <v>895</v>
      </c>
      <c r="J2133" t="s">
        <v>905</v>
      </c>
      <c r="K2133" t="s">
        <v>828</v>
      </c>
      <c r="L2133" t="s">
        <v>609</v>
      </c>
      <c r="M2133" t="s">
        <v>829</v>
      </c>
      <c r="N2133" t="s">
        <v>829</v>
      </c>
      <c r="O2133" t="s">
        <v>829</v>
      </c>
      <c r="P2133" t="s">
        <v>829</v>
      </c>
      <c r="Q2133">
        <v>0</v>
      </c>
      <c r="R2133" t="s">
        <v>829</v>
      </c>
      <c r="S2133">
        <v>0</v>
      </c>
      <c r="T2133">
        <v>0</v>
      </c>
      <c r="U2133">
        <v>0</v>
      </c>
      <c r="V2133">
        <v>0</v>
      </c>
    </row>
    <row r="2134" spans="1:22" x14ac:dyDescent="0.3">
      <c r="A2134">
        <v>202223</v>
      </c>
      <c r="B2134" t="s">
        <v>820</v>
      </c>
      <c r="C2134" t="s">
        <v>821</v>
      </c>
      <c r="D2134" t="s">
        <v>822</v>
      </c>
      <c r="E2134" t="s">
        <v>823</v>
      </c>
      <c r="F2134" t="s">
        <v>866</v>
      </c>
      <c r="G2134" t="s">
        <v>867</v>
      </c>
      <c r="H2134" t="s">
        <v>904</v>
      </c>
      <c r="I2134">
        <v>895</v>
      </c>
      <c r="J2134" t="s">
        <v>905</v>
      </c>
      <c r="K2134" t="s">
        <v>828</v>
      </c>
      <c r="L2134" t="s">
        <v>609</v>
      </c>
      <c r="M2134" t="s">
        <v>829</v>
      </c>
      <c r="N2134" t="s">
        <v>829</v>
      </c>
      <c r="O2134" t="s">
        <v>829</v>
      </c>
      <c r="P2134" t="s">
        <v>829</v>
      </c>
      <c r="Q2134">
        <v>0</v>
      </c>
      <c r="R2134" t="s">
        <v>829</v>
      </c>
      <c r="S2134">
        <v>0</v>
      </c>
      <c r="T2134">
        <v>0</v>
      </c>
      <c r="U2134">
        <v>0</v>
      </c>
      <c r="V2134">
        <v>0</v>
      </c>
    </row>
    <row r="2135" spans="1:22" x14ac:dyDescent="0.3">
      <c r="A2135">
        <v>202122</v>
      </c>
      <c r="B2135" t="s">
        <v>820</v>
      </c>
      <c r="C2135" t="s">
        <v>821</v>
      </c>
      <c r="D2135" t="s">
        <v>822</v>
      </c>
      <c r="E2135" t="s">
        <v>823</v>
      </c>
      <c r="F2135" t="s">
        <v>866</v>
      </c>
      <c r="G2135" t="s">
        <v>867</v>
      </c>
      <c r="H2135" t="s">
        <v>904</v>
      </c>
      <c r="I2135">
        <v>895</v>
      </c>
      <c r="J2135" t="s">
        <v>905</v>
      </c>
      <c r="K2135" t="s">
        <v>828</v>
      </c>
      <c r="L2135" t="s">
        <v>830</v>
      </c>
      <c r="M2135">
        <v>2870</v>
      </c>
      <c r="N2135">
        <v>1124332</v>
      </c>
      <c r="O2135">
        <v>512222</v>
      </c>
      <c r="P2135">
        <v>36160</v>
      </c>
      <c r="Q2135">
        <v>0</v>
      </c>
      <c r="R2135">
        <v>0</v>
      </c>
      <c r="S2135">
        <v>1675584</v>
      </c>
      <c r="T2135">
        <v>0</v>
      </c>
      <c r="U2135">
        <v>1675584</v>
      </c>
      <c r="V2135">
        <v>20</v>
      </c>
    </row>
    <row r="2136" spans="1:22" x14ac:dyDescent="0.3">
      <c r="A2136">
        <v>202223</v>
      </c>
      <c r="B2136" t="s">
        <v>820</v>
      </c>
      <c r="C2136" t="s">
        <v>821</v>
      </c>
      <c r="D2136" t="s">
        <v>822</v>
      </c>
      <c r="E2136" t="s">
        <v>823</v>
      </c>
      <c r="F2136" t="s">
        <v>866</v>
      </c>
      <c r="G2136" t="s">
        <v>867</v>
      </c>
      <c r="H2136" t="s">
        <v>904</v>
      </c>
      <c r="I2136">
        <v>895</v>
      </c>
      <c r="J2136" t="s">
        <v>905</v>
      </c>
      <c r="K2136" t="s">
        <v>828</v>
      </c>
      <c r="L2136" t="s">
        <v>830</v>
      </c>
      <c r="M2136">
        <v>2653</v>
      </c>
      <c r="N2136">
        <v>1166603</v>
      </c>
      <c r="O2136">
        <v>531480</v>
      </c>
      <c r="P2136">
        <v>42817</v>
      </c>
      <c r="Q2136">
        <v>0</v>
      </c>
      <c r="R2136">
        <v>0</v>
      </c>
      <c r="S2136">
        <v>1743553</v>
      </c>
      <c r="T2136">
        <v>0</v>
      </c>
      <c r="U2136">
        <v>1743553</v>
      </c>
      <c r="V2136">
        <v>21</v>
      </c>
    </row>
    <row r="2137" spans="1:22" x14ac:dyDescent="0.3">
      <c r="A2137">
        <v>202324</v>
      </c>
      <c r="B2137" t="s">
        <v>820</v>
      </c>
      <c r="C2137" t="s">
        <v>821</v>
      </c>
      <c r="D2137" t="s">
        <v>822</v>
      </c>
      <c r="E2137" t="s">
        <v>823</v>
      </c>
      <c r="F2137" t="s">
        <v>866</v>
      </c>
      <c r="G2137" t="s">
        <v>867</v>
      </c>
      <c r="H2137" t="s">
        <v>904</v>
      </c>
      <c r="I2137">
        <v>895</v>
      </c>
      <c r="J2137" t="s">
        <v>905</v>
      </c>
      <c r="K2137" t="s">
        <v>828</v>
      </c>
      <c r="L2137" t="s">
        <v>830</v>
      </c>
      <c r="M2137">
        <v>0</v>
      </c>
      <c r="N2137">
        <v>790333</v>
      </c>
      <c r="O2137">
        <v>239180</v>
      </c>
      <c r="P2137">
        <v>10399</v>
      </c>
      <c r="Q2137">
        <v>0</v>
      </c>
      <c r="R2137">
        <v>0</v>
      </c>
      <c r="S2137">
        <v>1039912</v>
      </c>
      <c r="T2137">
        <v>0</v>
      </c>
      <c r="U2137">
        <v>1039912</v>
      </c>
      <c r="V2137">
        <v>12</v>
      </c>
    </row>
    <row r="2138" spans="1:22" x14ac:dyDescent="0.3">
      <c r="A2138">
        <v>202122</v>
      </c>
      <c r="B2138" t="s">
        <v>820</v>
      </c>
      <c r="C2138" t="s">
        <v>821</v>
      </c>
      <c r="D2138" t="s">
        <v>822</v>
      </c>
      <c r="E2138" t="s">
        <v>823</v>
      </c>
      <c r="F2138" t="s">
        <v>866</v>
      </c>
      <c r="G2138" t="s">
        <v>867</v>
      </c>
      <c r="H2138" t="s">
        <v>904</v>
      </c>
      <c r="I2138">
        <v>895</v>
      </c>
      <c r="J2138" t="s">
        <v>905</v>
      </c>
      <c r="K2138" t="s">
        <v>828</v>
      </c>
      <c r="L2138" t="s">
        <v>537</v>
      </c>
      <c r="M2138">
        <v>0</v>
      </c>
      <c r="N2138">
        <v>5724606</v>
      </c>
      <c r="O2138">
        <v>3837833</v>
      </c>
      <c r="P2138">
        <v>3267327</v>
      </c>
      <c r="Q2138">
        <v>0</v>
      </c>
      <c r="R2138">
        <v>108333</v>
      </c>
      <c r="S2138">
        <v>12938099</v>
      </c>
      <c r="T2138">
        <v>0</v>
      </c>
      <c r="U2138">
        <v>12938099</v>
      </c>
      <c r="V2138">
        <v>153</v>
      </c>
    </row>
    <row r="2139" spans="1:22" x14ac:dyDescent="0.3">
      <c r="A2139">
        <v>202223</v>
      </c>
      <c r="B2139" t="s">
        <v>820</v>
      </c>
      <c r="C2139" t="s">
        <v>821</v>
      </c>
      <c r="D2139" t="s">
        <v>822</v>
      </c>
      <c r="E2139" t="s">
        <v>823</v>
      </c>
      <c r="F2139" t="s">
        <v>866</v>
      </c>
      <c r="G2139" t="s">
        <v>867</v>
      </c>
      <c r="H2139" t="s">
        <v>904</v>
      </c>
      <c r="I2139">
        <v>895</v>
      </c>
      <c r="J2139" t="s">
        <v>905</v>
      </c>
      <c r="K2139" t="s">
        <v>828</v>
      </c>
      <c r="L2139" t="s">
        <v>537</v>
      </c>
      <c r="M2139">
        <v>0</v>
      </c>
      <c r="N2139">
        <v>6874528</v>
      </c>
      <c r="O2139">
        <v>5346430</v>
      </c>
      <c r="P2139">
        <v>2414323</v>
      </c>
      <c r="Q2139">
        <v>448490</v>
      </c>
      <c r="R2139">
        <v>1067787</v>
      </c>
      <c r="S2139">
        <v>16151558</v>
      </c>
      <c r="T2139">
        <v>0</v>
      </c>
      <c r="U2139">
        <v>16151558</v>
      </c>
      <c r="V2139">
        <v>191</v>
      </c>
    </row>
    <row r="2140" spans="1:22" x14ac:dyDescent="0.3">
      <c r="A2140">
        <v>202324</v>
      </c>
      <c r="B2140" t="s">
        <v>820</v>
      </c>
      <c r="C2140" t="s">
        <v>821</v>
      </c>
      <c r="D2140" t="s">
        <v>822</v>
      </c>
      <c r="E2140" t="s">
        <v>823</v>
      </c>
      <c r="F2140" t="s">
        <v>866</v>
      </c>
      <c r="G2140" t="s">
        <v>867</v>
      </c>
      <c r="H2140" t="s">
        <v>904</v>
      </c>
      <c r="I2140">
        <v>895</v>
      </c>
      <c r="J2140" t="s">
        <v>905</v>
      </c>
      <c r="K2140" t="s">
        <v>828</v>
      </c>
      <c r="L2140" t="s">
        <v>537</v>
      </c>
      <c r="M2140">
        <v>1233098</v>
      </c>
      <c r="N2140">
        <v>5895235</v>
      </c>
      <c r="O2140">
        <v>5863543</v>
      </c>
      <c r="P2140">
        <v>8271615</v>
      </c>
      <c r="Q2140">
        <v>850252</v>
      </c>
      <c r="R2140">
        <v>3054723</v>
      </c>
      <c r="S2140">
        <v>25168466</v>
      </c>
      <c r="T2140">
        <v>0</v>
      </c>
      <c r="U2140">
        <v>25168466</v>
      </c>
      <c r="V2140">
        <v>295</v>
      </c>
    </row>
    <row r="2141" spans="1:22" x14ac:dyDescent="0.3">
      <c r="A2141">
        <v>202122</v>
      </c>
      <c r="B2141" t="s">
        <v>820</v>
      </c>
      <c r="C2141" t="s">
        <v>821</v>
      </c>
      <c r="D2141" t="s">
        <v>822</v>
      </c>
      <c r="E2141" t="s">
        <v>823</v>
      </c>
      <c r="F2141" t="s">
        <v>866</v>
      </c>
      <c r="G2141" t="s">
        <v>867</v>
      </c>
      <c r="H2141" t="s">
        <v>904</v>
      </c>
      <c r="I2141">
        <v>895</v>
      </c>
      <c r="J2141" t="s">
        <v>905</v>
      </c>
      <c r="K2141" t="s">
        <v>828</v>
      </c>
      <c r="L2141" t="s">
        <v>572</v>
      </c>
      <c r="M2141">
        <v>36256</v>
      </c>
      <c r="N2141">
        <v>8245166</v>
      </c>
      <c r="O2141">
        <v>3756323</v>
      </c>
      <c r="P2141">
        <v>1202923</v>
      </c>
      <c r="Q2141">
        <v>737697</v>
      </c>
      <c r="R2141">
        <v>6311838</v>
      </c>
      <c r="S2141">
        <v>20290203</v>
      </c>
      <c r="T2141">
        <v>0</v>
      </c>
      <c r="U2141">
        <v>20290203</v>
      </c>
      <c r="V2141">
        <v>240</v>
      </c>
    </row>
    <row r="2142" spans="1:22" x14ac:dyDescent="0.3">
      <c r="A2142">
        <v>202223</v>
      </c>
      <c r="B2142" t="s">
        <v>820</v>
      </c>
      <c r="C2142" t="s">
        <v>821</v>
      </c>
      <c r="D2142" t="s">
        <v>822</v>
      </c>
      <c r="E2142" t="s">
        <v>823</v>
      </c>
      <c r="F2142" t="s">
        <v>866</v>
      </c>
      <c r="G2142" t="s">
        <v>867</v>
      </c>
      <c r="H2142" t="s">
        <v>904</v>
      </c>
      <c r="I2142">
        <v>895</v>
      </c>
      <c r="J2142" t="s">
        <v>905</v>
      </c>
      <c r="K2142" t="s">
        <v>828</v>
      </c>
      <c r="L2142" t="s">
        <v>572</v>
      </c>
      <c r="M2142">
        <v>59785</v>
      </c>
      <c r="N2142">
        <v>13214337</v>
      </c>
      <c r="O2142">
        <v>6020172</v>
      </c>
      <c r="P2142">
        <v>1233</v>
      </c>
      <c r="Q2142">
        <v>1283679</v>
      </c>
      <c r="R2142">
        <v>6991579</v>
      </c>
      <c r="S2142">
        <v>27570785</v>
      </c>
      <c r="T2142">
        <v>0</v>
      </c>
      <c r="U2142">
        <v>27570785</v>
      </c>
      <c r="V2142">
        <v>325</v>
      </c>
    </row>
    <row r="2143" spans="1:22" x14ac:dyDescent="0.3">
      <c r="A2143">
        <v>202324</v>
      </c>
      <c r="B2143" t="s">
        <v>820</v>
      </c>
      <c r="C2143" t="s">
        <v>821</v>
      </c>
      <c r="D2143" t="s">
        <v>822</v>
      </c>
      <c r="E2143" t="s">
        <v>823</v>
      </c>
      <c r="F2143" t="s">
        <v>866</v>
      </c>
      <c r="G2143" t="s">
        <v>867</v>
      </c>
      <c r="H2143" t="s">
        <v>904</v>
      </c>
      <c r="I2143">
        <v>895</v>
      </c>
      <c r="J2143" t="s">
        <v>905</v>
      </c>
      <c r="K2143" t="s">
        <v>828</v>
      </c>
      <c r="L2143" t="s">
        <v>572</v>
      </c>
      <c r="M2143">
        <v>0</v>
      </c>
      <c r="N2143">
        <v>7881098</v>
      </c>
      <c r="O2143">
        <v>13996830</v>
      </c>
      <c r="P2143">
        <v>0</v>
      </c>
      <c r="Q2143">
        <v>0</v>
      </c>
      <c r="R2143">
        <v>12483659</v>
      </c>
      <c r="S2143">
        <v>34361587</v>
      </c>
      <c r="T2143">
        <v>0</v>
      </c>
      <c r="U2143">
        <v>34361587</v>
      </c>
      <c r="V2143">
        <v>403</v>
      </c>
    </row>
    <row r="2144" spans="1:22" x14ac:dyDescent="0.3">
      <c r="A2144">
        <v>202122</v>
      </c>
      <c r="B2144" t="s">
        <v>820</v>
      </c>
      <c r="C2144" t="s">
        <v>821</v>
      </c>
      <c r="D2144" t="s">
        <v>822</v>
      </c>
      <c r="E2144" t="s">
        <v>823</v>
      </c>
      <c r="F2144" t="s">
        <v>866</v>
      </c>
      <c r="G2144" t="s">
        <v>867</v>
      </c>
      <c r="H2144" t="s">
        <v>904</v>
      </c>
      <c r="I2144">
        <v>895</v>
      </c>
      <c r="J2144" t="s">
        <v>905</v>
      </c>
      <c r="K2144" t="s">
        <v>828</v>
      </c>
      <c r="L2144" t="s">
        <v>539</v>
      </c>
      <c r="M2144">
        <v>0</v>
      </c>
      <c r="N2144">
        <v>93874</v>
      </c>
      <c r="O2144">
        <v>6126</v>
      </c>
      <c r="P2144" t="s">
        <v>829</v>
      </c>
      <c r="Q2144" t="s">
        <v>829</v>
      </c>
      <c r="R2144" t="s">
        <v>829</v>
      </c>
      <c r="S2144">
        <v>100000</v>
      </c>
      <c r="T2144">
        <v>0</v>
      </c>
      <c r="U2144">
        <v>100000</v>
      </c>
      <c r="V2144">
        <v>1</v>
      </c>
    </row>
    <row r="2145" spans="1:22" x14ac:dyDescent="0.3">
      <c r="A2145">
        <v>202223</v>
      </c>
      <c r="B2145" t="s">
        <v>820</v>
      </c>
      <c r="C2145" t="s">
        <v>821</v>
      </c>
      <c r="D2145" t="s">
        <v>822</v>
      </c>
      <c r="E2145" t="s">
        <v>823</v>
      </c>
      <c r="F2145" t="s">
        <v>866</v>
      </c>
      <c r="G2145" t="s">
        <v>867</v>
      </c>
      <c r="H2145" t="s">
        <v>904</v>
      </c>
      <c r="I2145">
        <v>895</v>
      </c>
      <c r="J2145" t="s">
        <v>905</v>
      </c>
      <c r="K2145" t="s">
        <v>828</v>
      </c>
      <c r="L2145" t="s">
        <v>539</v>
      </c>
      <c r="M2145">
        <v>0</v>
      </c>
      <c r="N2145">
        <v>0</v>
      </c>
      <c r="O2145">
        <v>0</v>
      </c>
      <c r="P2145" t="s">
        <v>829</v>
      </c>
      <c r="Q2145" t="s">
        <v>829</v>
      </c>
      <c r="R2145" t="s">
        <v>829</v>
      </c>
      <c r="S2145">
        <v>0</v>
      </c>
      <c r="T2145">
        <v>0</v>
      </c>
      <c r="U2145">
        <v>0</v>
      </c>
      <c r="V2145">
        <v>0</v>
      </c>
    </row>
    <row r="2146" spans="1:22" x14ac:dyDescent="0.3">
      <c r="A2146">
        <v>202324</v>
      </c>
      <c r="B2146" t="s">
        <v>820</v>
      </c>
      <c r="C2146" t="s">
        <v>821</v>
      </c>
      <c r="D2146" t="s">
        <v>822</v>
      </c>
      <c r="E2146" t="s">
        <v>823</v>
      </c>
      <c r="F2146" t="s">
        <v>866</v>
      </c>
      <c r="G2146" t="s">
        <v>867</v>
      </c>
      <c r="H2146" t="s">
        <v>904</v>
      </c>
      <c r="I2146">
        <v>895</v>
      </c>
      <c r="J2146" t="s">
        <v>905</v>
      </c>
      <c r="K2146" t="s">
        <v>828</v>
      </c>
      <c r="L2146" t="s">
        <v>539</v>
      </c>
      <c r="M2146">
        <v>0</v>
      </c>
      <c r="N2146">
        <v>0</v>
      </c>
      <c r="O2146">
        <v>0</v>
      </c>
      <c r="P2146" t="s">
        <v>829</v>
      </c>
      <c r="Q2146" t="s">
        <v>829</v>
      </c>
      <c r="R2146" t="s">
        <v>829</v>
      </c>
      <c r="S2146">
        <v>0</v>
      </c>
      <c r="T2146">
        <v>0</v>
      </c>
      <c r="U2146">
        <v>0</v>
      </c>
      <c r="V2146">
        <v>0</v>
      </c>
    </row>
    <row r="2147" spans="1:22" x14ac:dyDescent="0.3">
      <c r="A2147">
        <v>202122</v>
      </c>
      <c r="B2147" t="s">
        <v>820</v>
      </c>
      <c r="C2147" t="s">
        <v>821</v>
      </c>
      <c r="D2147" t="s">
        <v>822</v>
      </c>
      <c r="E2147" t="s">
        <v>823</v>
      </c>
      <c r="F2147" t="s">
        <v>866</v>
      </c>
      <c r="G2147" t="s">
        <v>867</v>
      </c>
      <c r="H2147" t="s">
        <v>904</v>
      </c>
      <c r="I2147">
        <v>895</v>
      </c>
      <c r="J2147" t="s">
        <v>905</v>
      </c>
      <c r="K2147" t="s">
        <v>828</v>
      </c>
      <c r="L2147" t="s">
        <v>541</v>
      </c>
      <c r="M2147">
        <v>97064</v>
      </c>
      <c r="N2147">
        <v>282935</v>
      </c>
      <c r="O2147">
        <v>142522</v>
      </c>
      <c r="P2147">
        <v>4286</v>
      </c>
      <c r="Q2147">
        <v>922</v>
      </c>
      <c r="R2147">
        <v>25022</v>
      </c>
      <c r="S2147">
        <v>552750</v>
      </c>
      <c r="T2147">
        <v>0</v>
      </c>
      <c r="U2147">
        <v>552750</v>
      </c>
      <c r="V2147">
        <v>7</v>
      </c>
    </row>
    <row r="2148" spans="1:22" x14ac:dyDescent="0.3">
      <c r="A2148">
        <v>202223</v>
      </c>
      <c r="B2148" t="s">
        <v>820</v>
      </c>
      <c r="C2148" t="s">
        <v>821</v>
      </c>
      <c r="D2148" t="s">
        <v>822</v>
      </c>
      <c r="E2148" t="s">
        <v>823</v>
      </c>
      <c r="F2148" t="s">
        <v>866</v>
      </c>
      <c r="G2148" t="s">
        <v>867</v>
      </c>
      <c r="H2148" t="s">
        <v>904</v>
      </c>
      <c r="I2148">
        <v>895</v>
      </c>
      <c r="J2148" t="s">
        <v>905</v>
      </c>
      <c r="K2148" t="s">
        <v>828</v>
      </c>
      <c r="L2148" t="s">
        <v>541</v>
      </c>
      <c r="M2148">
        <v>211806</v>
      </c>
      <c r="N2148">
        <v>313449</v>
      </c>
      <c r="O2148">
        <v>150287</v>
      </c>
      <c r="P2148">
        <v>6177</v>
      </c>
      <c r="Q2148">
        <v>0</v>
      </c>
      <c r="R2148">
        <v>13750</v>
      </c>
      <c r="S2148">
        <v>695469</v>
      </c>
      <c r="T2148">
        <v>0</v>
      </c>
      <c r="U2148">
        <v>695469</v>
      </c>
      <c r="V2148">
        <v>8</v>
      </c>
    </row>
    <row r="2149" spans="1:22" x14ac:dyDescent="0.3">
      <c r="A2149">
        <v>202324</v>
      </c>
      <c r="B2149" t="s">
        <v>820</v>
      </c>
      <c r="C2149" t="s">
        <v>821</v>
      </c>
      <c r="D2149" t="s">
        <v>822</v>
      </c>
      <c r="E2149" t="s">
        <v>823</v>
      </c>
      <c r="F2149" t="s">
        <v>866</v>
      </c>
      <c r="G2149" t="s">
        <v>867</v>
      </c>
      <c r="H2149" t="s">
        <v>904</v>
      </c>
      <c r="I2149">
        <v>895</v>
      </c>
      <c r="J2149" t="s">
        <v>905</v>
      </c>
      <c r="K2149" t="s">
        <v>828</v>
      </c>
      <c r="L2149" t="s">
        <v>541</v>
      </c>
      <c r="M2149">
        <v>0</v>
      </c>
      <c r="N2149">
        <v>653507</v>
      </c>
      <c r="O2149">
        <v>392104</v>
      </c>
      <c r="P2149">
        <v>130702</v>
      </c>
      <c r="Q2149">
        <v>0</v>
      </c>
      <c r="R2149">
        <v>130702</v>
      </c>
      <c r="S2149">
        <v>1307015</v>
      </c>
      <c r="T2149">
        <v>0</v>
      </c>
      <c r="U2149">
        <v>1307015</v>
      </c>
      <c r="V2149">
        <v>15</v>
      </c>
    </row>
    <row r="2150" spans="1:22" x14ac:dyDescent="0.3">
      <c r="A2150">
        <v>202122</v>
      </c>
      <c r="B2150" t="s">
        <v>820</v>
      </c>
      <c r="C2150" t="s">
        <v>821</v>
      </c>
      <c r="D2150" t="s">
        <v>822</v>
      </c>
      <c r="E2150" t="s">
        <v>823</v>
      </c>
      <c r="F2150" t="s">
        <v>866</v>
      </c>
      <c r="G2150" t="s">
        <v>867</v>
      </c>
      <c r="H2150" t="s">
        <v>904</v>
      </c>
      <c r="I2150">
        <v>895</v>
      </c>
      <c r="J2150" t="s">
        <v>905</v>
      </c>
      <c r="K2150" t="s">
        <v>828</v>
      </c>
      <c r="L2150" t="s">
        <v>831</v>
      </c>
      <c r="M2150" t="s">
        <v>829</v>
      </c>
      <c r="N2150" t="s">
        <v>829</v>
      </c>
      <c r="O2150" t="s">
        <v>829</v>
      </c>
      <c r="P2150">
        <v>0</v>
      </c>
      <c r="Q2150">
        <v>773929</v>
      </c>
      <c r="R2150" t="s">
        <v>829</v>
      </c>
      <c r="S2150">
        <v>773929</v>
      </c>
      <c r="T2150">
        <v>0</v>
      </c>
      <c r="U2150">
        <v>773929</v>
      </c>
      <c r="V2150">
        <v>9</v>
      </c>
    </row>
    <row r="2151" spans="1:22" x14ac:dyDescent="0.3">
      <c r="A2151">
        <v>202223</v>
      </c>
      <c r="B2151" t="s">
        <v>820</v>
      </c>
      <c r="C2151" t="s">
        <v>821</v>
      </c>
      <c r="D2151" t="s">
        <v>822</v>
      </c>
      <c r="E2151" t="s">
        <v>823</v>
      </c>
      <c r="F2151" t="s">
        <v>866</v>
      </c>
      <c r="G2151" t="s">
        <v>867</v>
      </c>
      <c r="H2151" t="s">
        <v>904</v>
      </c>
      <c r="I2151">
        <v>895</v>
      </c>
      <c r="J2151" t="s">
        <v>905</v>
      </c>
      <c r="K2151" t="s">
        <v>828</v>
      </c>
      <c r="L2151" t="s">
        <v>831</v>
      </c>
      <c r="M2151" t="s">
        <v>829</v>
      </c>
      <c r="N2151" t="s">
        <v>829</v>
      </c>
      <c r="O2151" t="s">
        <v>829</v>
      </c>
      <c r="P2151">
        <v>0</v>
      </c>
      <c r="Q2151">
        <v>873684</v>
      </c>
      <c r="R2151" t="s">
        <v>829</v>
      </c>
      <c r="S2151">
        <v>873684</v>
      </c>
      <c r="T2151">
        <v>0</v>
      </c>
      <c r="U2151">
        <v>873684</v>
      </c>
      <c r="V2151">
        <v>10</v>
      </c>
    </row>
    <row r="2152" spans="1:22" x14ac:dyDescent="0.3">
      <c r="A2152">
        <v>202324</v>
      </c>
      <c r="B2152" t="s">
        <v>820</v>
      </c>
      <c r="C2152" t="s">
        <v>821</v>
      </c>
      <c r="D2152" t="s">
        <v>822</v>
      </c>
      <c r="E2152" t="s">
        <v>823</v>
      </c>
      <c r="F2152" t="s">
        <v>866</v>
      </c>
      <c r="G2152" t="s">
        <v>867</v>
      </c>
      <c r="H2152" t="s">
        <v>904</v>
      </c>
      <c r="I2152">
        <v>895</v>
      </c>
      <c r="J2152" t="s">
        <v>905</v>
      </c>
      <c r="K2152" t="s">
        <v>828</v>
      </c>
      <c r="L2152" t="s">
        <v>831</v>
      </c>
      <c r="M2152" t="s">
        <v>829</v>
      </c>
      <c r="N2152" t="s">
        <v>829</v>
      </c>
      <c r="O2152" t="s">
        <v>829</v>
      </c>
      <c r="P2152">
        <v>0</v>
      </c>
      <c r="Q2152">
        <v>829529</v>
      </c>
      <c r="R2152" t="s">
        <v>829</v>
      </c>
      <c r="S2152">
        <v>829529</v>
      </c>
      <c r="T2152">
        <v>0</v>
      </c>
      <c r="U2152">
        <v>829529</v>
      </c>
      <c r="V2152">
        <v>10</v>
      </c>
    </row>
    <row r="2153" spans="1:22" x14ac:dyDescent="0.3">
      <c r="A2153">
        <v>202122</v>
      </c>
      <c r="B2153" t="s">
        <v>820</v>
      </c>
      <c r="C2153" t="s">
        <v>821</v>
      </c>
      <c r="D2153" t="s">
        <v>822</v>
      </c>
      <c r="E2153" t="s">
        <v>823</v>
      </c>
      <c r="F2153" t="s">
        <v>866</v>
      </c>
      <c r="G2153" t="s">
        <v>867</v>
      </c>
      <c r="H2153" t="s">
        <v>904</v>
      </c>
      <c r="I2153">
        <v>895</v>
      </c>
      <c r="J2153" t="s">
        <v>905</v>
      </c>
      <c r="K2153" t="s">
        <v>828</v>
      </c>
      <c r="L2153" t="s">
        <v>832</v>
      </c>
      <c r="M2153">
        <v>1270</v>
      </c>
      <c r="N2153">
        <v>280680</v>
      </c>
      <c r="O2153">
        <v>127872</v>
      </c>
      <c r="P2153">
        <v>20715</v>
      </c>
      <c r="Q2153">
        <v>4456</v>
      </c>
      <c r="R2153">
        <v>0</v>
      </c>
      <c r="S2153">
        <v>434994</v>
      </c>
      <c r="T2153">
        <v>0</v>
      </c>
      <c r="U2153">
        <v>434994</v>
      </c>
      <c r="V2153">
        <v>5</v>
      </c>
    </row>
    <row r="2154" spans="1:22" x14ac:dyDescent="0.3">
      <c r="A2154">
        <v>202223</v>
      </c>
      <c r="B2154" t="s">
        <v>820</v>
      </c>
      <c r="C2154" t="s">
        <v>821</v>
      </c>
      <c r="D2154" t="s">
        <v>822</v>
      </c>
      <c r="E2154" t="s">
        <v>823</v>
      </c>
      <c r="F2154" t="s">
        <v>866</v>
      </c>
      <c r="G2154" t="s">
        <v>867</v>
      </c>
      <c r="H2154" t="s">
        <v>904</v>
      </c>
      <c r="I2154">
        <v>895</v>
      </c>
      <c r="J2154" t="s">
        <v>905</v>
      </c>
      <c r="K2154" t="s">
        <v>828</v>
      </c>
      <c r="L2154" t="s">
        <v>832</v>
      </c>
      <c r="M2154">
        <v>1583</v>
      </c>
      <c r="N2154">
        <v>242452</v>
      </c>
      <c r="O2154">
        <v>121226</v>
      </c>
      <c r="P2154">
        <v>18650</v>
      </c>
      <c r="Q2154">
        <v>4621</v>
      </c>
      <c r="R2154">
        <v>0</v>
      </c>
      <c r="S2154">
        <v>388532</v>
      </c>
      <c r="T2154">
        <v>0</v>
      </c>
      <c r="U2154">
        <v>388532</v>
      </c>
      <c r="V2154">
        <v>5</v>
      </c>
    </row>
    <row r="2155" spans="1:22" x14ac:dyDescent="0.3">
      <c r="A2155">
        <v>202324</v>
      </c>
      <c r="B2155" t="s">
        <v>820</v>
      </c>
      <c r="C2155" t="s">
        <v>821</v>
      </c>
      <c r="D2155" t="s">
        <v>822</v>
      </c>
      <c r="E2155" t="s">
        <v>823</v>
      </c>
      <c r="F2155" t="s">
        <v>866</v>
      </c>
      <c r="G2155" t="s">
        <v>867</v>
      </c>
      <c r="H2155" t="s">
        <v>904</v>
      </c>
      <c r="I2155">
        <v>895</v>
      </c>
      <c r="J2155" t="s">
        <v>905</v>
      </c>
      <c r="K2155" t="s">
        <v>828</v>
      </c>
      <c r="L2155" t="s">
        <v>832</v>
      </c>
      <c r="M2155">
        <v>2483</v>
      </c>
      <c r="N2155">
        <v>1035095</v>
      </c>
      <c r="O2155">
        <v>309779</v>
      </c>
      <c r="P2155">
        <v>11768</v>
      </c>
      <c r="Q2155">
        <v>1142</v>
      </c>
      <c r="R2155">
        <v>0</v>
      </c>
      <c r="S2155">
        <v>1360267</v>
      </c>
      <c r="T2155">
        <v>0</v>
      </c>
      <c r="U2155">
        <v>1360267</v>
      </c>
      <c r="V2155">
        <v>16</v>
      </c>
    </row>
    <row r="2156" spans="1:22" x14ac:dyDescent="0.3">
      <c r="A2156">
        <v>202122</v>
      </c>
      <c r="B2156" t="s">
        <v>820</v>
      </c>
      <c r="C2156" t="s">
        <v>821</v>
      </c>
      <c r="D2156" t="s">
        <v>822</v>
      </c>
      <c r="E2156" t="s">
        <v>823</v>
      </c>
      <c r="F2156" t="s">
        <v>866</v>
      </c>
      <c r="G2156" t="s">
        <v>867</v>
      </c>
      <c r="H2156" t="s">
        <v>904</v>
      </c>
      <c r="I2156">
        <v>895</v>
      </c>
      <c r="J2156" t="s">
        <v>905</v>
      </c>
      <c r="K2156" t="s">
        <v>828</v>
      </c>
      <c r="L2156" t="s">
        <v>544</v>
      </c>
      <c r="M2156">
        <v>0</v>
      </c>
      <c r="N2156">
        <v>358305</v>
      </c>
      <c r="O2156">
        <v>482108</v>
      </c>
      <c r="P2156">
        <v>13652</v>
      </c>
      <c r="Q2156">
        <v>0</v>
      </c>
      <c r="R2156">
        <v>0</v>
      </c>
      <c r="S2156">
        <v>854065</v>
      </c>
      <c r="T2156">
        <v>0</v>
      </c>
      <c r="U2156">
        <v>854065</v>
      </c>
      <c r="V2156">
        <v>10</v>
      </c>
    </row>
    <row r="2157" spans="1:22" x14ac:dyDescent="0.3">
      <c r="A2157">
        <v>202223</v>
      </c>
      <c r="B2157" t="s">
        <v>820</v>
      </c>
      <c r="C2157" t="s">
        <v>821</v>
      </c>
      <c r="D2157" t="s">
        <v>822</v>
      </c>
      <c r="E2157" t="s">
        <v>823</v>
      </c>
      <c r="F2157" t="s">
        <v>866</v>
      </c>
      <c r="G2157" t="s">
        <v>867</v>
      </c>
      <c r="H2157" t="s">
        <v>904</v>
      </c>
      <c r="I2157">
        <v>895</v>
      </c>
      <c r="J2157" t="s">
        <v>905</v>
      </c>
      <c r="K2157" t="s">
        <v>828</v>
      </c>
      <c r="L2157" t="s">
        <v>544</v>
      </c>
      <c r="M2157">
        <v>0</v>
      </c>
      <c r="N2157">
        <v>405123</v>
      </c>
      <c r="O2157">
        <v>515491</v>
      </c>
      <c r="P2157">
        <v>21304</v>
      </c>
      <c r="Q2157">
        <v>0</v>
      </c>
      <c r="R2157">
        <v>0</v>
      </c>
      <c r="S2157">
        <v>941918</v>
      </c>
      <c r="T2157">
        <v>0</v>
      </c>
      <c r="U2157">
        <v>941918</v>
      </c>
      <c r="V2157">
        <v>11</v>
      </c>
    </row>
    <row r="2158" spans="1:22" x14ac:dyDescent="0.3">
      <c r="A2158">
        <v>202324</v>
      </c>
      <c r="B2158" t="s">
        <v>820</v>
      </c>
      <c r="C2158" t="s">
        <v>821</v>
      </c>
      <c r="D2158" t="s">
        <v>822</v>
      </c>
      <c r="E2158" t="s">
        <v>823</v>
      </c>
      <c r="F2158" t="s">
        <v>866</v>
      </c>
      <c r="G2158" t="s">
        <v>867</v>
      </c>
      <c r="H2158" t="s">
        <v>904</v>
      </c>
      <c r="I2158">
        <v>895</v>
      </c>
      <c r="J2158" t="s">
        <v>905</v>
      </c>
      <c r="K2158" t="s">
        <v>828</v>
      </c>
      <c r="L2158" t="s">
        <v>544</v>
      </c>
      <c r="M2158">
        <v>550051</v>
      </c>
      <c r="N2158">
        <v>194337</v>
      </c>
      <c r="O2158">
        <v>695838</v>
      </c>
      <c r="P2158">
        <v>0</v>
      </c>
      <c r="Q2158">
        <v>0</v>
      </c>
      <c r="R2158">
        <v>26431</v>
      </c>
      <c r="S2158">
        <v>1466657</v>
      </c>
      <c r="T2158">
        <v>0</v>
      </c>
      <c r="U2158">
        <v>1466657</v>
      </c>
      <c r="V2158">
        <v>17</v>
      </c>
    </row>
    <row r="2159" spans="1:22" x14ac:dyDescent="0.3">
      <c r="A2159">
        <v>202122</v>
      </c>
      <c r="B2159" t="s">
        <v>820</v>
      </c>
      <c r="C2159" t="s">
        <v>821</v>
      </c>
      <c r="D2159" t="s">
        <v>822</v>
      </c>
      <c r="E2159" t="s">
        <v>823</v>
      </c>
      <c r="F2159" t="s">
        <v>866</v>
      </c>
      <c r="G2159" t="s">
        <v>867</v>
      </c>
      <c r="H2159" t="s">
        <v>904</v>
      </c>
      <c r="I2159">
        <v>895</v>
      </c>
      <c r="J2159" t="s">
        <v>905</v>
      </c>
      <c r="K2159" t="s">
        <v>828</v>
      </c>
      <c r="L2159" t="s">
        <v>600</v>
      </c>
      <c r="M2159" t="s">
        <v>829</v>
      </c>
      <c r="N2159" t="s">
        <v>829</v>
      </c>
      <c r="O2159" t="s">
        <v>829</v>
      </c>
      <c r="P2159">
        <v>0</v>
      </c>
      <c r="Q2159">
        <v>0</v>
      </c>
      <c r="R2159" t="s">
        <v>829</v>
      </c>
      <c r="S2159">
        <v>0</v>
      </c>
      <c r="T2159">
        <v>0</v>
      </c>
      <c r="U2159">
        <v>0</v>
      </c>
      <c r="V2159">
        <v>0</v>
      </c>
    </row>
    <row r="2160" spans="1:22" x14ac:dyDescent="0.3">
      <c r="A2160">
        <v>202223</v>
      </c>
      <c r="B2160" t="s">
        <v>820</v>
      </c>
      <c r="C2160" t="s">
        <v>821</v>
      </c>
      <c r="D2160" t="s">
        <v>822</v>
      </c>
      <c r="E2160" t="s">
        <v>823</v>
      </c>
      <c r="F2160" t="s">
        <v>866</v>
      </c>
      <c r="G2160" t="s">
        <v>867</v>
      </c>
      <c r="H2160" t="s">
        <v>904</v>
      </c>
      <c r="I2160">
        <v>895</v>
      </c>
      <c r="J2160" t="s">
        <v>905</v>
      </c>
      <c r="K2160" t="s">
        <v>828</v>
      </c>
      <c r="L2160" t="s">
        <v>600</v>
      </c>
      <c r="M2160" t="s">
        <v>829</v>
      </c>
      <c r="N2160" t="s">
        <v>829</v>
      </c>
      <c r="O2160" t="s">
        <v>829</v>
      </c>
      <c r="P2160">
        <v>0</v>
      </c>
      <c r="Q2160">
        <v>0</v>
      </c>
      <c r="R2160" t="s">
        <v>829</v>
      </c>
      <c r="S2160">
        <v>0</v>
      </c>
      <c r="T2160">
        <v>0</v>
      </c>
      <c r="U2160">
        <v>0</v>
      </c>
      <c r="V2160">
        <v>0</v>
      </c>
    </row>
    <row r="2161" spans="1:22" x14ac:dyDescent="0.3">
      <c r="A2161">
        <v>202324</v>
      </c>
      <c r="B2161" t="s">
        <v>820</v>
      </c>
      <c r="C2161" t="s">
        <v>821</v>
      </c>
      <c r="D2161" t="s">
        <v>822</v>
      </c>
      <c r="E2161" t="s">
        <v>823</v>
      </c>
      <c r="F2161" t="s">
        <v>866</v>
      </c>
      <c r="G2161" t="s">
        <v>867</v>
      </c>
      <c r="H2161" t="s">
        <v>904</v>
      </c>
      <c r="I2161">
        <v>895</v>
      </c>
      <c r="J2161" t="s">
        <v>905</v>
      </c>
      <c r="K2161" t="s">
        <v>828</v>
      </c>
      <c r="L2161" t="s">
        <v>600</v>
      </c>
      <c r="M2161" t="s">
        <v>829</v>
      </c>
      <c r="N2161" t="s">
        <v>829</v>
      </c>
      <c r="O2161" t="s">
        <v>829</v>
      </c>
      <c r="P2161">
        <v>0</v>
      </c>
      <c r="Q2161">
        <v>0</v>
      </c>
      <c r="R2161" t="s">
        <v>829</v>
      </c>
      <c r="S2161">
        <v>0</v>
      </c>
      <c r="T2161">
        <v>0</v>
      </c>
      <c r="U2161">
        <v>0</v>
      </c>
      <c r="V2161">
        <v>0</v>
      </c>
    </row>
    <row r="2162" spans="1:22" x14ac:dyDescent="0.3">
      <c r="A2162">
        <v>202122</v>
      </c>
      <c r="B2162" t="s">
        <v>820</v>
      </c>
      <c r="C2162" t="s">
        <v>821</v>
      </c>
      <c r="D2162" t="s">
        <v>822</v>
      </c>
      <c r="E2162" t="s">
        <v>823</v>
      </c>
      <c r="F2162" t="s">
        <v>866</v>
      </c>
      <c r="G2162" t="s">
        <v>867</v>
      </c>
      <c r="H2162" t="s">
        <v>904</v>
      </c>
      <c r="I2162">
        <v>895</v>
      </c>
      <c r="J2162" t="s">
        <v>905</v>
      </c>
      <c r="K2162" t="s">
        <v>828</v>
      </c>
      <c r="L2162" t="s">
        <v>247</v>
      </c>
      <c r="M2162">
        <v>0</v>
      </c>
      <c r="N2162">
        <v>0</v>
      </c>
      <c r="O2162">
        <v>0</v>
      </c>
      <c r="P2162">
        <v>0</v>
      </c>
      <c r="Q2162">
        <v>0</v>
      </c>
      <c r="R2162">
        <v>0</v>
      </c>
      <c r="S2162">
        <v>0</v>
      </c>
      <c r="T2162">
        <v>0</v>
      </c>
      <c r="U2162">
        <v>0</v>
      </c>
      <c r="V2162">
        <v>0</v>
      </c>
    </row>
    <row r="2163" spans="1:22" x14ac:dyDescent="0.3">
      <c r="A2163">
        <v>202223</v>
      </c>
      <c r="B2163" t="s">
        <v>820</v>
      </c>
      <c r="C2163" t="s">
        <v>821</v>
      </c>
      <c r="D2163" t="s">
        <v>822</v>
      </c>
      <c r="E2163" t="s">
        <v>823</v>
      </c>
      <c r="F2163" t="s">
        <v>866</v>
      </c>
      <c r="G2163" t="s">
        <v>867</v>
      </c>
      <c r="H2163" t="s">
        <v>904</v>
      </c>
      <c r="I2163">
        <v>895</v>
      </c>
      <c r="J2163" t="s">
        <v>905</v>
      </c>
      <c r="K2163" t="s">
        <v>828</v>
      </c>
      <c r="L2163" t="s">
        <v>247</v>
      </c>
      <c r="M2163">
        <v>0</v>
      </c>
      <c r="N2163">
        <v>0</v>
      </c>
      <c r="O2163">
        <v>0</v>
      </c>
      <c r="P2163">
        <v>0</v>
      </c>
      <c r="Q2163">
        <v>0</v>
      </c>
      <c r="R2163">
        <v>0</v>
      </c>
      <c r="S2163">
        <v>0</v>
      </c>
      <c r="T2163">
        <v>0</v>
      </c>
      <c r="U2163">
        <v>0</v>
      </c>
      <c r="V2163">
        <v>0</v>
      </c>
    </row>
    <row r="2164" spans="1:22" x14ac:dyDescent="0.3">
      <c r="A2164">
        <v>202324</v>
      </c>
      <c r="B2164" t="s">
        <v>820</v>
      </c>
      <c r="C2164" t="s">
        <v>821</v>
      </c>
      <c r="D2164" t="s">
        <v>822</v>
      </c>
      <c r="E2164" t="s">
        <v>823</v>
      </c>
      <c r="F2164" t="s">
        <v>866</v>
      </c>
      <c r="G2164" t="s">
        <v>867</v>
      </c>
      <c r="H2164" t="s">
        <v>904</v>
      </c>
      <c r="I2164">
        <v>895</v>
      </c>
      <c r="J2164" t="s">
        <v>905</v>
      </c>
      <c r="K2164" t="s">
        <v>828</v>
      </c>
      <c r="L2164" t="s">
        <v>247</v>
      </c>
      <c r="M2164">
        <v>0</v>
      </c>
      <c r="N2164">
        <v>0</v>
      </c>
      <c r="O2164">
        <v>0</v>
      </c>
      <c r="P2164">
        <v>0</v>
      </c>
      <c r="Q2164">
        <v>0</v>
      </c>
      <c r="R2164">
        <v>0</v>
      </c>
      <c r="S2164">
        <v>0</v>
      </c>
      <c r="T2164">
        <v>0</v>
      </c>
      <c r="U2164">
        <v>0</v>
      </c>
      <c r="V2164">
        <v>0</v>
      </c>
    </row>
    <row r="2165" spans="1:22" x14ac:dyDescent="0.3">
      <c r="A2165">
        <v>202122</v>
      </c>
      <c r="B2165" t="s">
        <v>820</v>
      </c>
      <c r="C2165" t="s">
        <v>821</v>
      </c>
      <c r="D2165" t="s">
        <v>822</v>
      </c>
      <c r="E2165" t="s">
        <v>823</v>
      </c>
      <c r="F2165" t="s">
        <v>866</v>
      </c>
      <c r="G2165" t="s">
        <v>867</v>
      </c>
      <c r="H2165" t="s">
        <v>904</v>
      </c>
      <c r="I2165">
        <v>895</v>
      </c>
      <c r="J2165" t="s">
        <v>905</v>
      </c>
      <c r="K2165" t="s">
        <v>828</v>
      </c>
      <c r="L2165" t="s">
        <v>833</v>
      </c>
      <c r="M2165">
        <v>23566306</v>
      </c>
      <c r="N2165">
        <v>75347810</v>
      </c>
      <c r="O2165">
        <v>36672721</v>
      </c>
      <c r="P2165">
        <v>11056260</v>
      </c>
      <c r="Q2165">
        <v>3342490</v>
      </c>
      <c r="R2165">
        <v>6445193</v>
      </c>
      <c r="S2165">
        <v>157544188</v>
      </c>
      <c r="T2165">
        <v>76881</v>
      </c>
      <c r="U2165">
        <v>157467307</v>
      </c>
      <c r="V2165" t="s">
        <v>834</v>
      </c>
    </row>
    <row r="2166" spans="1:22" x14ac:dyDescent="0.3">
      <c r="A2166">
        <v>202223</v>
      </c>
      <c r="B2166" t="s">
        <v>820</v>
      </c>
      <c r="C2166" t="s">
        <v>821</v>
      </c>
      <c r="D2166" t="s">
        <v>822</v>
      </c>
      <c r="E2166" t="s">
        <v>823</v>
      </c>
      <c r="F2166" t="s">
        <v>866</v>
      </c>
      <c r="G2166" t="s">
        <v>867</v>
      </c>
      <c r="H2166" t="s">
        <v>904</v>
      </c>
      <c r="I2166">
        <v>895</v>
      </c>
      <c r="J2166" t="s">
        <v>905</v>
      </c>
      <c r="K2166" t="s">
        <v>828</v>
      </c>
      <c r="L2166" t="s">
        <v>833</v>
      </c>
      <c r="M2166">
        <v>24646170</v>
      </c>
      <c r="N2166">
        <v>82719361</v>
      </c>
      <c r="O2166">
        <v>38413241</v>
      </c>
      <c r="P2166">
        <v>9252445</v>
      </c>
      <c r="Q2166">
        <v>3601553</v>
      </c>
      <c r="R2166">
        <v>8073116</v>
      </c>
      <c r="S2166">
        <v>167778124</v>
      </c>
      <c r="T2166">
        <v>0</v>
      </c>
      <c r="U2166">
        <v>167778124</v>
      </c>
      <c r="V2166" t="s">
        <v>834</v>
      </c>
    </row>
    <row r="2167" spans="1:22" x14ac:dyDescent="0.3">
      <c r="A2167">
        <v>202324</v>
      </c>
      <c r="B2167" t="s">
        <v>820</v>
      </c>
      <c r="C2167" t="s">
        <v>821</v>
      </c>
      <c r="D2167" t="s">
        <v>822</v>
      </c>
      <c r="E2167" t="s">
        <v>823</v>
      </c>
      <c r="F2167" t="s">
        <v>866</v>
      </c>
      <c r="G2167" t="s">
        <v>867</v>
      </c>
      <c r="H2167" t="s">
        <v>904</v>
      </c>
      <c r="I2167">
        <v>895</v>
      </c>
      <c r="J2167" t="s">
        <v>905</v>
      </c>
      <c r="K2167" t="s">
        <v>828</v>
      </c>
      <c r="L2167" t="s">
        <v>833</v>
      </c>
      <c r="M2167">
        <v>26439745</v>
      </c>
      <c r="N2167">
        <v>78807163</v>
      </c>
      <c r="O2167">
        <v>47754991</v>
      </c>
      <c r="P2167">
        <v>16893638</v>
      </c>
      <c r="Q2167">
        <v>1681343</v>
      </c>
      <c r="R2167">
        <v>15695515</v>
      </c>
      <c r="S2167">
        <v>188368642</v>
      </c>
      <c r="T2167">
        <v>0</v>
      </c>
      <c r="U2167">
        <v>188368642</v>
      </c>
      <c r="V2167" t="s">
        <v>834</v>
      </c>
    </row>
    <row r="2168" spans="1:22" x14ac:dyDescent="0.3">
      <c r="A2168">
        <v>202122</v>
      </c>
      <c r="B2168" t="s">
        <v>820</v>
      </c>
      <c r="C2168" t="s">
        <v>821</v>
      </c>
      <c r="D2168" t="s">
        <v>822</v>
      </c>
      <c r="E2168" t="s">
        <v>823</v>
      </c>
      <c r="F2168" t="s">
        <v>866</v>
      </c>
      <c r="G2168" t="s">
        <v>867</v>
      </c>
      <c r="H2168" t="s">
        <v>904</v>
      </c>
      <c r="I2168">
        <v>895</v>
      </c>
      <c r="J2168" t="s">
        <v>905</v>
      </c>
      <c r="K2168" t="s">
        <v>835</v>
      </c>
      <c r="L2168" t="s">
        <v>836</v>
      </c>
      <c r="M2168" t="s">
        <v>829</v>
      </c>
      <c r="N2168" t="s">
        <v>829</v>
      </c>
      <c r="O2168" t="s">
        <v>829</v>
      </c>
      <c r="P2168" t="s">
        <v>829</v>
      </c>
      <c r="Q2168" t="s">
        <v>829</v>
      </c>
      <c r="R2168" t="s">
        <v>829</v>
      </c>
      <c r="S2168">
        <v>139529938</v>
      </c>
      <c r="T2168" t="s">
        <v>829</v>
      </c>
      <c r="U2168" t="s">
        <v>829</v>
      </c>
      <c r="V2168" t="s">
        <v>834</v>
      </c>
    </row>
    <row r="2169" spans="1:22" x14ac:dyDescent="0.3">
      <c r="A2169">
        <v>202223</v>
      </c>
      <c r="B2169" t="s">
        <v>820</v>
      </c>
      <c r="C2169" t="s">
        <v>821</v>
      </c>
      <c r="D2169" t="s">
        <v>822</v>
      </c>
      <c r="E2169" t="s">
        <v>823</v>
      </c>
      <c r="F2169" t="s">
        <v>866</v>
      </c>
      <c r="G2169" t="s">
        <v>867</v>
      </c>
      <c r="H2169" t="s">
        <v>904</v>
      </c>
      <c r="I2169">
        <v>895</v>
      </c>
      <c r="J2169" t="s">
        <v>905</v>
      </c>
      <c r="K2169" t="s">
        <v>835</v>
      </c>
      <c r="L2169" t="s">
        <v>836</v>
      </c>
      <c r="M2169" t="s">
        <v>829</v>
      </c>
      <c r="N2169" t="s">
        <v>829</v>
      </c>
      <c r="O2169" t="s">
        <v>829</v>
      </c>
      <c r="P2169" t="s">
        <v>829</v>
      </c>
      <c r="Q2169" t="s">
        <v>829</v>
      </c>
      <c r="R2169" t="s">
        <v>829</v>
      </c>
      <c r="S2169">
        <v>143964692</v>
      </c>
      <c r="T2169" t="s">
        <v>829</v>
      </c>
      <c r="U2169" t="s">
        <v>829</v>
      </c>
      <c r="V2169" t="s">
        <v>834</v>
      </c>
    </row>
    <row r="2170" spans="1:22" x14ac:dyDescent="0.3">
      <c r="A2170">
        <v>202324</v>
      </c>
      <c r="B2170" t="s">
        <v>820</v>
      </c>
      <c r="C2170" t="s">
        <v>821</v>
      </c>
      <c r="D2170" t="s">
        <v>822</v>
      </c>
      <c r="E2170" t="s">
        <v>823</v>
      </c>
      <c r="F2170" t="s">
        <v>866</v>
      </c>
      <c r="G2170" t="s">
        <v>867</v>
      </c>
      <c r="H2170" t="s">
        <v>904</v>
      </c>
      <c r="I2170">
        <v>895</v>
      </c>
      <c r="J2170" t="s">
        <v>905</v>
      </c>
      <c r="K2170" t="s">
        <v>835</v>
      </c>
      <c r="L2170" t="s">
        <v>836</v>
      </c>
      <c r="M2170" t="s">
        <v>829</v>
      </c>
      <c r="N2170" t="s">
        <v>829</v>
      </c>
      <c r="O2170" t="s">
        <v>829</v>
      </c>
      <c r="P2170" t="s">
        <v>829</v>
      </c>
      <c r="Q2170" t="s">
        <v>829</v>
      </c>
      <c r="R2170" t="s">
        <v>829</v>
      </c>
      <c r="S2170">
        <v>153846395</v>
      </c>
      <c r="T2170" t="s">
        <v>829</v>
      </c>
      <c r="U2170" t="s">
        <v>829</v>
      </c>
      <c r="V2170" t="s">
        <v>834</v>
      </c>
    </row>
    <row r="2171" spans="1:22" x14ac:dyDescent="0.3">
      <c r="A2171">
        <v>202122</v>
      </c>
      <c r="B2171" t="s">
        <v>820</v>
      </c>
      <c r="C2171" t="s">
        <v>821</v>
      </c>
      <c r="D2171" t="s">
        <v>822</v>
      </c>
      <c r="E2171" t="s">
        <v>823</v>
      </c>
      <c r="F2171" t="s">
        <v>866</v>
      </c>
      <c r="G2171" t="s">
        <v>867</v>
      </c>
      <c r="H2171" t="s">
        <v>904</v>
      </c>
      <c r="I2171">
        <v>895</v>
      </c>
      <c r="J2171" t="s">
        <v>905</v>
      </c>
      <c r="K2171" t="s">
        <v>835</v>
      </c>
      <c r="L2171" t="s">
        <v>837</v>
      </c>
      <c r="M2171" t="s">
        <v>829</v>
      </c>
      <c r="N2171" t="s">
        <v>829</v>
      </c>
      <c r="O2171" t="s">
        <v>829</v>
      </c>
      <c r="P2171" t="s">
        <v>829</v>
      </c>
      <c r="Q2171" t="s">
        <v>829</v>
      </c>
      <c r="R2171" t="s">
        <v>829</v>
      </c>
      <c r="S2171">
        <v>-200144</v>
      </c>
      <c r="T2171" t="s">
        <v>829</v>
      </c>
      <c r="U2171" t="s">
        <v>829</v>
      </c>
      <c r="V2171" t="s">
        <v>834</v>
      </c>
    </row>
    <row r="2172" spans="1:22" x14ac:dyDescent="0.3">
      <c r="A2172">
        <v>202223</v>
      </c>
      <c r="B2172" t="s">
        <v>820</v>
      </c>
      <c r="C2172" t="s">
        <v>821</v>
      </c>
      <c r="D2172" t="s">
        <v>822</v>
      </c>
      <c r="E2172" t="s">
        <v>823</v>
      </c>
      <c r="F2172" t="s">
        <v>866</v>
      </c>
      <c r="G2172" t="s">
        <v>867</v>
      </c>
      <c r="H2172" t="s">
        <v>904</v>
      </c>
      <c r="I2172">
        <v>895</v>
      </c>
      <c r="J2172" t="s">
        <v>905</v>
      </c>
      <c r="K2172" t="s">
        <v>835</v>
      </c>
      <c r="L2172" t="s">
        <v>837</v>
      </c>
      <c r="M2172" t="s">
        <v>829</v>
      </c>
      <c r="N2172" t="s">
        <v>829</v>
      </c>
      <c r="O2172" t="s">
        <v>829</v>
      </c>
      <c r="P2172" t="s">
        <v>829</v>
      </c>
      <c r="Q2172" t="s">
        <v>829</v>
      </c>
      <c r="R2172" t="s">
        <v>829</v>
      </c>
      <c r="S2172">
        <v>-170998</v>
      </c>
      <c r="T2172" t="s">
        <v>829</v>
      </c>
      <c r="U2172" t="s">
        <v>829</v>
      </c>
      <c r="V2172">
        <v>0</v>
      </c>
    </row>
    <row r="2173" spans="1:22" x14ac:dyDescent="0.3">
      <c r="A2173">
        <v>202324</v>
      </c>
      <c r="B2173" t="s">
        <v>820</v>
      </c>
      <c r="C2173" t="s">
        <v>821</v>
      </c>
      <c r="D2173" t="s">
        <v>822</v>
      </c>
      <c r="E2173" t="s">
        <v>823</v>
      </c>
      <c r="F2173" t="s">
        <v>866</v>
      </c>
      <c r="G2173" t="s">
        <v>867</v>
      </c>
      <c r="H2173" t="s">
        <v>904</v>
      </c>
      <c r="I2173">
        <v>895</v>
      </c>
      <c r="J2173" t="s">
        <v>905</v>
      </c>
      <c r="K2173" t="s">
        <v>835</v>
      </c>
      <c r="L2173" t="s">
        <v>837</v>
      </c>
      <c r="M2173" t="s">
        <v>829</v>
      </c>
      <c r="N2173" t="s">
        <v>829</v>
      </c>
      <c r="O2173" t="s">
        <v>829</v>
      </c>
      <c r="P2173" t="s">
        <v>829</v>
      </c>
      <c r="Q2173" t="s">
        <v>829</v>
      </c>
      <c r="R2173" t="s">
        <v>829</v>
      </c>
      <c r="S2173">
        <v>-66778</v>
      </c>
      <c r="T2173" t="s">
        <v>829</v>
      </c>
      <c r="U2173" t="s">
        <v>829</v>
      </c>
      <c r="V2173">
        <v>0</v>
      </c>
    </row>
    <row r="2174" spans="1:22" x14ac:dyDescent="0.3">
      <c r="A2174">
        <v>202122</v>
      </c>
      <c r="B2174" t="s">
        <v>820</v>
      </c>
      <c r="C2174" t="s">
        <v>821</v>
      </c>
      <c r="D2174" t="s">
        <v>822</v>
      </c>
      <c r="E2174" t="s">
        <v>823</v>
      </c>
      <c r="F2174" t="s">
        <v>866</v>
      </c>
      <c r="G2174" t="s">
        <v>867</v>
      </c>
      <c r="H2174" t="s">
        <v>904</v>
      </c>
      <c r="I2174">
        <v>895</v>
      </c>
      <c r="J2174" t="s">
        <v>905</v>
      </c>
      <c r="K2174" t="s">
        <v>835</v>
      </c>
      <c r="L2174" t="s">
        <v>838</v>
      </c>
      <c r="M2174" t="s">
        <v>829</v>
      </c>
      <c r="N2174" t="s">
        <v>829</v>
      </c>
      <c r="O2174" t="s">
        <v>829</v>
      </c>
      <c r="P2174" t="s">
        <v>829</v>
      </c>
      <c r="Q2174" t="s">
        <v>829</v>
      </c>
      <c r="R2174" t="s">
        <v>829</v>
      </c>
      <c r="S2174">
        <v>-9999278</v>
      </c>
      <c r="T2174" t="s">
        <v>829</v>
      </c>
      <c r="U2174" t="s">
        <v>829</v>
      </c>
      <c r="V2174" t="s">
        <v>834</v>
      </c>
    </row>
    <row r="2175" spans="1:22" x14ac:dyDescent="0.3">
      <c r="A2175">
        <v>202223</v>
      </c>
      <c r="B2175" t="s">
        <v>820</v>
      </c>
      <c r="C2175" t="s">
        <v>821</v>
      </c>
      <c r="D2175" t="s">
        <v>822</v>
      </c>
      <c r="E2175" t="s">
        <v>823</v>
      </c>
      <c r="F2175" t="s">
        <v>866</v>
      </c>
      <c r="G2175" t="s">
        <v>867</v>
      </c>
      <c r="H2175" t="s">
        <v>904</v>
      </c>
      <c r="I2175">
        <v>895</v>
      </c>
      <c r="J2175" t="s">
        <v>905</v>
      </c>
      <c r="K2175" t="s">
        <v>835</v>
      </c>
      <c r="L2175" t="s">
        <v>838</v>
      </c>
      <c r="M2175" t="s">
        <v>829</v>
      </c>
      <c r="N2175" t="s">
        <v>829</v>
      </c>
      <c r="O2175" t="s">
        <v>829</v>
      </c>
      <c r="P2175" t="s">
        <v>829</v>
      </c>
      <c r="Q2175" t="s">
        <v>829</v>
      </c>
      <c r="R2175" t="s">
        <v>829</v>
      </c>
      <c r="S2175">
        <v>-25662548</v>
      </c>
      <c r="T2175" t="s">
        <v>829</v>
      </c>
      <c r="U2175" t="s">
        <v>829</v>
      </c>
      <c r="V2175" t="s">
        <v>834</v>
      </c>
    </row>
    <row r="2176" spans="1:22" x14ac:dyDescent="0.3">
      <c r="A2176">
        <v>202324</v>
      </c>
      <c r="B2176" t="s">
        <v>820</v>
      </c>
      <c r="C2176" t="s">
        <v>821</v>
      </c>
      <c r="D2176" t="s">
        <v>822</v>
      </c>
      <c r="E2176" t="s">
        <v>823</v>
      </c>
      <c r="F2176" t="s">
        <v>866</v>
      </c>
      <c r="G2176" t="s">
        <v>867</v>
      </c>
      <c r="H2176" t="s">
        <v>904</v>
      </c>
      <c r="I2176">
        <v>895</v>
      </c>
      <c r="J2176" t="s">
        <v>905</v>
      </c>
      <c r="K2176" t="s">
        <v>835</v>
      </c>
      <c r="L2176" t="s">
        <v>838</v>
      </c>
      <c r="M2176" t="s">
        <v>829</v>
      </c>
      <c r="N2176" t="s">
        <v>829</v>
      </c>
      <c r="O2176" t="s">
        <v>829</v>
      </c>
      <c r="P2176" t="s">
        <v>829</v>
      </c>
      <c r="Q2176" t="s">
        <v>829</v>
      </c>
      <c r="R2176" t="s">
        <v>829</v>
      </c>
      <c r="S2176">
        <v>-46945878</v>
      </c>
      <c r="T2176" t="s">
        <v>829</v>
      </c>
      <c r="U2176" t="s">
        <v>829</v>
      </c>
      <c r="V2176" t="s">
        <v>834</v>
      </c>
    </row>
    <row r="2177" spans="1:22" x14ac:dyDescent="0.3">
      <c r="A2177">
        <v>202122</v>
      </c>
      <c r="B2177" t="s">
        <v>820</v>
      </c>
      <c r="C2177" t="s">
        <v>821</v>
      </c>
      <c r="D2177" t="s">
        <v>822</v>
      </c>
      <c r="E2177" t="s">
        <v>823</v>
      </c>
      <c r="F2177" t="s">
        <v>866</v>
      </c>
      <c r="G2177" t="s">
        <v>867</v>
      </c>
      <c r="H2177" t="s">
        <v>904</v>
      </c>
      <c r="I2177">
        <v>895</v>
      </c>
      <c r="J2177" t="s">
        <v>905</v>
      </c>
      <c r="K2177" t="s">
        <v>835</v>
      </c>
      <c r="L2177" t="s">
        <v>839</v>
      </c>
      <c r="M2177" t="s">
        <v>829</v>
      </c>
      <c r="N2177" t="s">
        <v>829</v>
      </c>
      <c r="O2177" t="s">
        <v>829</v>
      </c>
      <c r="P2177" t="s">
        <v>829</v>
      </c>
      <c r="Q2177" t="s">
        <v>829</v>
      </c>
      <c r="R2177" t="s">
        <v>829</v>
      </c>
      <c r="S2177">
        <v>25662548</v>
      </c>
      <c r="T2177" t="s">
        <v>829</v>
      </c>
      <c r="U2177" t="s">
        <v>829</v>
      </c>
      <c r="V2177" t="s">
        <v>834</v>
      </c>
    </row>
    <row r="2178" spans="1:22" x14ac:dyDescent="0.3">
      <c r="A2178">
        <v>202223</v>
      </c>
      <c r="B2178" t="s">
        <v>820</v>
      </c>
      <c r="C2178" t="s">
        <v>821</v>
      </c>
      <c r="D2178" t="s">
        <v>822</v>
      </c>
      <c r="E2178" t="s">
        <v>823</v>
      </c>
      <c r="F2178" t="s">
        <v>866</v>
      </c>
      <c r="G2178" t="s">
        <v>867</v>
      </c>
      <c r="H2178" t="s">
        <v>904</v>
      </c>
      <c r="I2178">
        <v>895</v>
      </c>
      <c r="J2178" t="s">
        <v>905</v>
      </c>
      <c r="K2178" t="s">
        <v>835</v>
      </c>
      <c r="L2178" t="s">
        <v>839</v>
      </c>
      <c r="M2178" t="s">
        <v>829</v>
      </c>
      <c r="N2178" t="s">
        <v>829</v>
      </c>
      <c r="O2178" t="s">
        <v>829</v>
      </c>
      <c r="P2178" t="s">
        <v>829</v>
      </c>
      <c r="Q2178" t="s">
        <v>829</v>
      </c>
      <c r="R2178" t="s">
        <v>829</v>
      </c>
      <c r="S2178">
        <v>46945879</v>
      </c>
      <c r="T2178" t="s">
        <v>829</v>
      </c>
      <c r="U2178" t="s">
        <v>829</v>
      </c>
      <c r="V2178" t="s">
        <v>834</v>
      </c>
    </row>
    <row r="2179" spans="1:22" x14ac:dyDescent="0.3">
      <c r="A2179">
        <v>202324</v>
      </c>
      <c r="B2179" t="s">
        <v>820</v>
      </c>
      <c r="C2179" t="s">
        <v>821</v>
      </c>
      <c r="D2179" t="s">
        <v>822</v>
      </c>
      <c r="E2179" t="s">
        <v>823</v>
      </c>
      <c r="F2179" t="s">
        <v>866</v>
      </c>
      <c r="G2179" t="s">
        <v>867</v>
      </c>
      <c r="H2179" t="s">
        <v>904</v>
      </c>
      <c r="I2179">
        <v>895</v>
      </c>
      <c r="J2179" t="s">
        <v>905</v>
      </c>
      <c r="K2179" t="s">
        <v>835</v>
      </c>
      <c r="L2179" t="s">
        <v>839</v>
      </c>
      <c r="M2179" t="s">
        <v>829</v>
      </c>
      <c r="N2179" t="s">
        <v>829</v>
      </c>
      <c r="O2179" t="s">
        <v>829</v>
      </c>
      <c r="P2179" t="s">
        <v>829</v>
      </c>
      <c r="Q2179" t="s">
        <v>829</v>
      </c>
      <c r="R2179" t="s">
        <v>829</v>
      </c>
      <c r="S2179">
        <v>78651797</v>
      </c>
      <c r="T2179" t="s">
        <v>829</v>
      </c>
      <c r="U2179" t="s">
        <v>829</v>
      </c>
      <c r="V2179" t="s">
        <v>834</v>
      </c>
    </row>
    <row r="2180" spans="1:22" x14ac:dyDescent="0.3">
      <c r="A2180">
        <v>202122</v>
      </c>
      <c r="B2180" t="s">
        <v>820</v>
      </c>
      <c r="C2180" t="s">
        <v>821</v>
      </c>
      <c r="D2180" t="s">
        <v>822</v>
      </c>
      <c r="E2180" t="s">
        <v>823</v>
      </c>
      <c r="F2180" t="s">
        <v>866</v>
      </c>
      <c r="G2180" t="s">
        <v>867</v>
      </c>
      <c r="H2180" t="s">
        <v>904</v>
      </c>
      <c r="I2180">
        <v>895</v>
      </c>
      <c r="J2180" t="s">
        <v>905</v>
      </c>
      <c r="K2180" t="s">
        <v>835</v>
      </c>
      <c r="L2180" t="s">
        <v>840</v>
      </c>
      <c r="M2180" t="s">
        <v>829</v>
      </c>
      <c r="N2180" t="s">
        <v>829</v>
      </c>
      <c r="O2180" t="s">
        <v>829</v>
      </c>
      <c r="P2180" t="s">
        <v>829</v>
      </c>
      <c r="Q2180" t="s">
        <v>829</v>
      </c>
      <c r="R2180" t="s">
        <v>829</v>
      </c>
      <c r="S2180">
        <v>0</v>
      </c>
      <c r="T2180" t="s">
        <v>829</v>
      </c>
      <c r="U2180" t="s">
        <v>829</v>
      </c>
      <c r="V2180" t="s">
        <v>834</v>
      </c>
    </row>
    <row r="2181" spans="1:22" x14ac:dyDescent="0.3">
      <c r="A2181">
        <v>202223</v>
      </c>
      <c r="B2181" t="s">
        <v>820</v>
      </c>
      <c r="C2181" t="s">
        <v>821</v>
      </c>
      <c r="D2181" t="s">
        <v>822</v>
      </c>
      <c r="E2181" t="s">
        <v>823</v>
      </c>
      <c r="F2181" t="s">
        <v>866</v>
      </c>
      <c r="G2181" t="s">
        <v>867</v>
      </c>
      <c r="H2181" t="s">
        <v>904</v>
      </c>
      <c r="I2181">
        <v>895</v>
      </c>
      <c r="J2181" t="s">
        <v>905</v>
      </c>
      <c r="K2181" t="s">
        <v>835</v>
      </c>
      <c r="L2181" t="s">
        <v>840</v>
      </c>
      <c r="M2181" t="s">
        <v>829</v>
      </c>
      <c r="N2181" t="s">
        <v>829</v>
      </c>
      <c r="O2181" t="s">
        <v>829</v>
      </c>
      <c r="P2181" t="s">
        <v>829</v>
      </c>
      <c r="Q2181" t="s">
        <v>829</v>
      </c>
      <c r="R2181" t="s">
        <v>829</v>
      </c>
      <c r="S2181">
        <v>0</v>
      </c>
      <c r="T2181" t="s">
        <v>829</v>
      </c>
      <c r="U2181" t="s">
        <v>829</v>
      </c>
      <c r="V2181" t="s">
        <v>834</v>
      </c>
    </row>
    <row r="2182" spans="1:22" x14ac:dyDescent="0.3">
      <c r="A2182">
        <v>202324</v>
      </c>
      <c r="B2182" t="s">
        <v>820</v>
      </c>
      <c r="C2182" t="s">
        <v>821</v>
      </c>
      <c r="D2182" t="s">
        <v>822</v>
      </c>
      <c r="E2182" t="s">
        <v>823</v>
      </c>
      <c r="F2182" t="s">
        <v>866</v>
      </c>
      <c r="G2182" t="s">
        <v>867</v>
      </c>
      <c r="H2182" t="s">
        <v>904</v>
      </c>
      <c r="I2182">
        <v>895</v>
      </c>
      <c r="J2182" t="s">
        <v>905</v>
      </c>
      <c r="K2182" t="s">
        <v>835</v>
      </c>
      <c r="L2182" t="s">
        <v>840</v>
      </c>
      <c r="M2182" t="s">
        <v>829</v>
      </c>
      <c r="N2182" t="s">
        <v>829</v>
      </c>
      <c r="O2182" t="s">
        <v>829</v>
      </c>
      <c r="P2182" t="s">
        <v>829</v>
      </c>
      <c r="Q2182" t="s">
        <v>829</v>
      </c>
      <c r="R2182" t="s">
        <v>829</v>
      </c>
      <c r="S2182">
        <v>0</v>
      </c>
      <c r="T2182" t="s">
        <v>829</v>
      </c>
      <c r="U2182" t="s">
        <v>829</v>
      </c>
      <c r="V2182" t="s">
        <v>834</v>
      </c>
    </row>
    <row r="2183" spans="1:22" x14ac:dyDescent="0.3">
      <c r="A2183">
        <v>202122</v>
      </c>
      <c r="B2183" t="s">
        <v>820</v>
      </c>
      <c r="C2183" t="s">
        <v>821</v>
      </c>
      <c r="D2183" t="s">
        <v>822</v>
      </c>
      <c r="E2183" t="s">
        <v>823</v>
      </c>
      <c r="F2183" t="s">
        <v>866</v>
      </c>
      <c r="G2183" t="s">
        <v>867</v>
      </c>
      <c r="H2183" t="s">
        <v>904</v>
      </c>
      <c r="I2183">
        <v>895</v>
      </c>
      <c r="J2183" t="s">
        <v>905</v>
      </c>
      <c r="K2183" t="s">
        <v>835</v>
      </c>
      <c r="L2183" t="s">
        <v>841</v>
      </c>
      <c r="M2183" t="s">
        <v>829</v>
      </c>
      <c r="N2183" t="s">
        <v>829</v>
      </c>
      <c r="O2183" t="s">
        <v>829</v>
      </c>
      <c r="P2183" t="s">
        <v>829</v>
      </c>
      <c r="Q2183" t="s">
        <v>829</v>
      </c>
      <c r="R2183" t="s">
        <v>829</v>
      </c>
      <c r="S2183">
        <v>157467305</v>
      </c>
      <c r="T2183" t="s">
        <v>829</v>
      </c>
      <c r="U2183" t="s">
        <v>829</v>
      </c>
      <c r="V2183" t="s">
        <v>834</v>
      </c>
    </row>
    <row r="2184" spans="1:22" x14ac:dyDescent="0.3">
      <c r="A2184">
        <v>202223</v>
      </c>
      <c r="B2184" t="s">
        <v>820</v>
      </c>
      <c r="C2184" t="s">
        <v>821</v>
      </c>
      <c r="D2184" t="s">
        <v>822</v>
      </c>
      <c r="E2184" t="s">
        <v>823</v>
      </c>
      <c r="F2184" t="s">
        <v>866</v>
      </c>
      <c r="G2184" t="s">
        <v>867</v>
      </c>
      <c r="H2184" t="s">
        <v>904</v>
      </c>
      <c r="I2184">
        <v>895</v>
      </c>
      <c r="J2184" t="s">
        <v>905</v>
      </c>
      <c r="K2184" t="s">
        <v>835</v>
      </c>
      <c r="L2184" t="s">
        <v>841</v>
      </c>
      <c r="M2184" t="s">
        <v>829</v>
      </c>
      <c r="N2184" t="s">
        <v>829</v>
      </c>
      <c r="O2184" t="s">
        <v>829</v>
      </c>
      <c r="P2184" t="s">
        <v>829</v>
      </c>
      <c r="Q2184" t="s">
        <v>829</v>
      </c>
      <c r="R2184" t="s">
        <v>829</v>
      </c>
      <c r="S2184">
        <v>167778127</v>
      </c>
      <c r="T2184" t="s">
        <v>829</v>
      </c>
      <c r="U2184" t="s">
        <v>829</v>
      </c>
      <c r="V2184" t="s">
        <v>834</v>
      </c>
    </row>
    <row r="2185" spans="1:22" x14ac:dyDescent="0.3">
      <c r="A2185">
        <v>202324</v>
      </c>
      <c r="B2185" t="s">
        <v>820</v>
      </c>
      <c r="C2185" t="s">
        <v>821</v>
      </c>
      <c r="D2185" t="s">
        <v>822</v>
      </c>
      <c r="E2185" t="s">
        <v>823</v>
      </c>
      <c r="F2185" t="s">
        <v>866</v>
      </c>
      <c r="G2185" t="s">
        <v>867</v>
      </c>
      <c r="H2185" t="s">
        <v>904</v>
      </c>
      <c r="I2185">
        <v>895</v>
      </c>
      <c r="J2185" t="s">
        <v>905</v>
      </c>
      <c r="K2185" t="s">
        <v>835</v>
      </c>
      <c r="L2185" t="s">
        <v>841</v>
      </c>
      <c r="M2185" t="s">
        <v>829</v>
      </c>
      <c r="N2185" t="s">
        <v>829</v>
      </c>
      <c r="O2185" t="s">
        <v>829</v>
      </c>
      <c r="P2185" t="s">
        <v>829</v>
      </c>
      <c r="Q2185" t="s">
        <v>829</v>
      </c>
      <c r="R2185" t="s">
        <v>829</v>
      </c>
      <c r="S2185">
        <v>188368642</v>
      </c>
      <c r="T2185" t="s">
        <v>829</v>
      </c>
      <c r="U2185" t="s">
        <v>829</v>
      </c>
      <c r="V2185" t="s">
        <v>834</v>
      </c>
    </row>
    <row r="2186" spans="1:22" x14ac:dyDescent="0.3">
      <c r="A2186">
        <v>202122</v>
      </c>
      <c r="B2186" t="s">
        <v>820</v>
      </c>
      <c r="C2186" t="s">
        <v>821</v>
      </c>
      <c r="D2186" t="s">
        <v>822</v>
      </c>
      <c r="E2186" t="s">
        <v>823</v>
      </c>
      <c r="F2186" t="s">
        <v>866</v>
      </c>
      <c r="G2186" t="s">
        <v>867</v>
      </c>
      <c r="H2186" t="s">
        <v>904</v>
      </c>
      <c r="I2186">
        <v>895</v>
      </c>
      <c r="J2186" t="s">
        <v>905</v>
      </c>
      <c r="K2186" t="s">
        <v>842</v>
      </c>
      <c r="L2186" t="s">
        <v>238</v>
      </c>
      <c r="M2186" t="s">
        <v>829</v>
      </c>
      <c r="N2186" t="s">
        <v>829</v>
      </c>
      <c r="O2186" t="s">
        <v>829</v>
      </c>
      <c r="P2186" t="s">
        <v>829</v>
      </c>
      <c r="Q2186" t="s">
        <v>829</v>
      </c>
      <c r="R2186" t="s">
        <v>829</v>
      </c>
      <c r="S2186">
        <v>1458255</v>
      </c>
      <c r="T2186">
        <v>32894</v>
      </c>
      <c r="U2186">
        <v>1425361</v>
      </c>
      <c r="V2186">
        <v>24</v>
      </c>
    </row>
    <row r="2187" spans="1:22" x14ac:dyDescent="0.3">
      <c r="A2187">
        <v>202223</v>
      </c>
      <c r="B2187" t="s">
        <v>820</v>
      </c>
      <c r="C2187" t="s">
        <v>821</v>
      </c>
      <c r="D2187" t="s">
        <v>822</v>
      </c>
      <c r="E2187" t="s">
        <v>823</v>
      </c>
      <c r="F2187" t="s">
        <v>866</v>
      </c>
      <c r="G2187" t="s">
        <v>867</v>
      </c>
      <c r="H2187" t="s">
        <v>904</v>
      </c>
      <c r="I2187">
        <v>895</v>
      </c>
      <c r="J2187" t="s">
        <v>905</v>
      </c>
      <c r="K2187" t="s">
        <v>842</v>
      </c>
      <c r="L2187" t="s">
        <v>238</v>
      </c>
      <c r="M2187" t="s">
        <v>829</v>
      </c>
      <c r="N2187" t="s">
        <v>829</v>
      </c>
      <c r="O2187" t="s">
        <v>829</v>
      </c>
      <c r="P2187" t="s">
        <v>829</v>
      </c>
      <c r="Q2187" t="s">
        <v>829</v>
      </c>
      <c r="R2187" t="s">
        <v>829</v>
      </c>
      <c r="S2187">
        <v>1489184</v>
      </c>
      <c r="T2187">
        <v>60967</v>
      </c>
      <c r="U2187">
        <v>1428217</v>
      </c>
      <c r="V2187">
        <v>24</v>
      </c>
    </row>
    <row r="2188" spans="1:22" x14ac:dyDescent="0.3">
      <c r="A2188">
        <v>202324</v>
      </c>
      <c r="B2188" t="s">
        <v>820</v>
      </c>
      <c r="C2188" t="s">
        <v>821</v>
      </c>
      <c r="D2188" t="s">
        <v>822</v>
      </c>
      <c r="E2188" t="s">
        <v>823</v>
      </c>
      <c r="F2188" t="s">
        <v>866</v>
      </c>
      <c r="G2188" t="s">
        <v>867</v>
      </c>
      <c r="H2188" t="s">
        <v>904</v>
      </c>
      <c r="I2188">
        <v>895</v>
      </c>
      <c r="J2188" t="s">
        <v>905</v>
      </c>
      <c r="K2188" t="s">
        <v>842</v>
      </c>
      <c r="L2188" t="s">
        <v>238</v>
      </c>
      <c r="M2188" t="s">
        <v>829</v>
      </c>
      <c r="N2188" t="s">
        <v>829</v>
      </c>
      <c r="O2188" t="s">
        <v>829</v>
      </c>
      <c r="P2188" t="s">
        <v>829</v>
      </c>
      <c r="Q2188" t="s">
        <v>829</v>
      </c>
      <c r="R2188" t="s">
        <v>829</v>
      </c>
      <c r="S2188">
        <v>1666684</v>
      </c>
      <c r="T2188">
        <v>75970</v>
      </c>
      <c r="U2188">
        <v>1590714</v>
      </c>
      <c r="V2188">
        <v>26</v>
      </c>
    </row>
    <row r="2189" spans="1:22" x14ac:dyDescent="0.3">
      <c r="A2189">
        <v>202122</v>
      </c>
      <c r="B2189" t="s">
        <v>820</v>
      </c>
      <c r="C2189" t="s">
        <v>821</v>
      </c>
      <c r="D2189" t="s">
        <v>822</v>
      </c>
      <c r="E2189" t="s">
        <v>823</v>
      </c>
      <c r="F2189" t="s">
        <v>866</v>
      </c>
      <c r="G2189" t="s">
        <v>867</v>
      </c>
      <c r="H2189" t="s">
        <v>904</v>
      </c>
      <c r="I2189">
        <v>895</v>
      </c>
      <c r="J2189" t="s">
        <v>905</v>
      </c>
      <c r="K2189" t="s">
        <v>842</v>
      </c>
      <c r="L2189" t="s">
        <v>240</v>
      </c>
      <c r="M2189" t="s">
        <v>829</v>
      </c>
      <c r="N2189" t="s">
        <v>829</v>
      </c>
      <c r="O2189" t="s">
        <v>829</v>
      </c>
      <c r="P2189" t="s">
        <v>829</v>
      </c>
      <c r="Q2189" t="s">
        <v>829</v>
      </c>
      <c r="R2189" t="s">
        <v>829</v>
      </c>
      <c r="S2189">
        <v>2143867</v>
      </c>
      <c r="T2189">
        <v>5000</v>
      </c>
      <c r="U2189">
        <v>2138867</v>
      </c>
      <c r="V2189">
        <v>36</v>
      </c>
    </row>
    <row r="2190" spans="1:22" x14ac:dyDescent="0.3">
      <c r="A2190">
        <v>202223</v>
      </c>
      <c r="B2190" t="s">
        <v>820</v>
      </c>
      <c r="C2190" t="s">
        <v>821</v>
      </c>
      <c r="D2190" t="s">
        <v>822</v>
      </c>
      <c r="E2190" t="s">
        <v>823</v>
      </c>
      <c r="F2190" t="s">
        <v>866</v>
      </c>
      <c r="G2190" t="s">
        <v>867</v>
      </c>
      <c r="H2190" t="s">
        <v>904</v>
      </c>
      <c r="I2190">
        <v>895</v>
      </c>
      <c r="J2190" t="s">
        <v>905</v>
      </c>
      <c r="K2190" t="s">
        <v>842</v>
      </c>
      <c r="L2190" t="s">
        <v>240</v>
      </c>
      <c r="M2190" t="s">
        <v>829</v>
      </c>
      <c r="N2190" t="s">
        <v>829</v>
      </c>
      <c r="O2190" t="s">
        <v>829</v>
      </c>
      <c r="P2190" t="s">
        <v>829</v>
      </c>
      <c r="Q2190" t="s">
        <v>829</v>
      </c>
      <c r="R2190" t="s">
        <v>829</v>
      </c>
      <c r="S2190">
        <v>2895938</v>
      </c>
      <c r="T2190">
        <v>0</v>
      </c>
      <c r="U2190">
        <v>2895938</v>
      </c>
      <c r="V2190">
        <v>48</v>
      </c>
    </row>
    <row r="2191" spans="1:22" x14ac:dyDescent="0.3">
      <c r="A2191">
        <v>202324</v>
      </c>
      <c r="B2191" t="s">
        <v>820</v>
      </c>
      <c r="C2191" t="s">
        <v>821</v>
      </c>
      <c r="D2191" t="s">
        <v>822</v>
      </c>
      <c r="E2191" t="s">
        <v>823</v>
      </c>
      <c r="F2191" t="s">
        <v>866</v>
      </c>
      <c r="G2191" t="s">
        <v>867</v>
      </c>
      <c r="H2191" t="s">
        <v>904</v>
      </c>
      <c r="I2191">
        <v>895</v>
      </c>
      <c r="J2191" t="s">
        <v>905</v>
      </c>
      <c r="K2191" t="s">
        <v>842</v>
      </c>
      <c r="L2191" t="s">
        <v>240</v>
      </c>
      <c r="M2191" t="s">
        <v>829</v>
      </c>
      <c r="N2191" t="s">
        <v>829</v>
      </c>
      <c r="O2191" t="s">
        <v>829</v>
      </c>
      <c r="P2191" t="s">
        <v>829</v>
      </c>
      <c r="Q2191" t="s">
        <v>829</v>
      </c>
      <c r="R2191" t="s">
        <v>829</v>
      </c>
      <c r="S2191">
        <v>3277592</v>
      </c>
      <c r="T2191">
        <v>0</v>
      </c>
      <c r="U2191">
        <v>3277592</v>
      </c>
      <c r="V2191">
        <v>54</v>
      </c>
    </row>
    <row r="2192" spans="1:22" x14ac:dyDescent="0.3">
      <c r="A2192">
        <v>202122</v>
      </c>
      <c r="B2192" t="s">
        <v>820</v>
      </c>
      <c r="C2192" t="s">
        <v>821</v>
      </c>
      <c r="D2192" t="s">
        <v>822</v>
      </c>
      <c r="E2192" t="s">
        <v>823</v>
      </c>
      <c r="F2192" t="s">
        <v>866</v>
      </c>
      <c r="G2192" t="s">
        <v>867</v>
      </c>
      <c r="H2192" t="s">
        <v>904</v>
      </c>
      <c r="I2192">
        <v>895</v>
      </c>
      <c r="J2192" t="s">
        <v>905</v>
      </c>
      <c r="K2192" t="s">
        <v>842</v>
      </c>
      <c r="L2192" t="s">
        <v>843</v>
      </c>
      <c r="M2192" t="s">
        <v>829</v>
      </c>
      <c r="N2192" t="s">
        <v>829</v>
      </c>
      <c r="O2192" t="s">
        <v>829</v>
      </c>
      <c r="P2192" t="s">
        <v>829</v>
      </c>
      <c r="Q2192" t="s">
        <v>829</v>
      </c>
      <c r="R2192" t="s">
        <v>829</v>
      </c>
      <c r="S2192">
        <v>130253</v>
      </c>
      <c r="T2192">
        <v>26695</v>
      </c>
      <c r="U2192">
        <v>103558</v>
      </c>
      <c r="V2192">
        <v>2</v>
      </c>
    </row>
    <row r="2193" spans="1:22" x14ac:dyDescent="0.3">
      <c r="A2193">
        <v>202223</v>
      </c>
      <c r="B2193" t="s">
        <v>820</v>
      </c>
      <c r="C2193" t="s">
        <v>821</v>
      </c>
      <c r="D2193" t="s">
        <v>822</v>
      </c>
      <c r="E2193" t="s">
        <v>823</v>
      </c>
      <c r="F2193" t="s">
        <v>866</v>
      </c>
      <c r="G2193" t="s">
        <v>867</v>
      </c>
      <c r="H2193" t="s">
        <v>904</v>
      </c>
      <c r="I2193">
        <v>895</v>
      </c>
      <c r="J2193" t="s">
        <v>905</v>
      </c>
      <c r="K2193" t="s">
        <v>842</v>
      </c>
      <c r="L2193" t="s">
        <v>843</v>
      </c>
      <c r="M2193" t="s">
        <v>829</v>
      </c>
      <c r="N2193" t="s">
        <v>829</v>
      </c>
      <c r="O2193" t="s">
        <v>829</v>
      </c>
      <c r="P2193" t="s">
        <v>829</v>
      </c>
      <c r="Q2193" t="s">
        <v>829</v>
      </c>
      <c r="R2193" t="s">
        <v>829</v>
      </c>
      <c r="S2193">
        <v>112279</v>
      </c>
      <c r="T2193">
        <v>20791</v>
      </c>
      <c r="U2193">
        <v>91488</v>
      </c>
      <c r="V2193">
        <v>2</v>
      </c>
    </row>
    <row r="2194" spans="1:22" x14ac:dyDescent="0.3">
      <c r="A2194">
        <v>202324</v>
      </c>
      <c r="B2194" t="s">
        <v>820</v>
      </c>
      <c r="C2194" t="s">
        <v>821</v>
      </c>
      <c r="D2194" t="s">
        <v>822</v>
      </c>
      <c r="E2194" t="s">
        <v>823</v>
      </c>
      <c r="F2194" t="s">
        <v>866</v>
      </c>
      <c r="G2194" t="s">
        <v>867</v>
      </c>
      <c r="H2194" t="s">
        <v>904</v>
      </c>
      <c r="I2194">
        <v>895</v>
      </c>
      <c r="J2194" t="s">
        <v>905</v>
      </c>
      <c r="K2194" t="s">
        <v>842</v>
      </c>
      <c r="L2194" t="s">
        <v>843</v>
      </c>
      <c r="M2194" t="s">
        <v>829</v>
      </c>
      <c r="N2194" t="s">
        <v>829</v>
      </c>
      <c r="O2194" t="s">
        <v>829</v>
      </c>
      <c r="P2194" t="s">
        <v>829</v>
      </c>
      <c r="Q2194" t="s">
        <v>829</v>
      </c>
      <c r="R2194" t="s">
        <v>829</v>
      </c>
      <c r="S2194">
        <v>98798</v>
      </c>
      <c r="T2194">
        <v>0</v>
      </c>
      <c r="U2194">
        <v>98798</v>
      </c>
      <c r="V2194">
        <v>2</v>
      </c>
    </row>
    <row r="2195" spans="1:22" x14ac:dyDescent="0.3">
      <c r="A2195">
        <v>202122</v>
      </c>
      <c r="B2195" t="s">
        <v>820</v>
      </c>
      <c r="C2195" t="s">
        <v>821</v>
      </c>
      <c r="D2195" t="s">
        <v>822</v>
      </c>
      <c r="E2195" t="s">
        <v>823</v>
      </c>
      <c r="F2195" t="s">
        <v>866</v>
      </c>
      <c r="G2195" t="s">
        <v>867</v>
      </c>
      <c r="H2195" t="s">
        <v>904</v>
      </c>
      <c r="I2195">
        <v>895</v>
      </c>
      <c r="J2195" t="s">
        <v>905</v>
      </c>
      <c r="K2195" t="s">
        <v>842</v>
      </c>
      <c r="L2195" t="s">
        <v>249</v>
      </c>
      <c r="M2195">
        <v>0</v>
      </c>
      <c r="N2195">
        <v>3177382</v>
      </c>
      <c r="O2195">
        <v>4362839</v>
      </c>
      <c r="P2195">
        <v>1177777</v>
      </c>
      <c r="Q2195">
        <v>0</v>
      </c>
      <c r="R2195" t="s">
        <v>829</v>
      </c>
      <c r="S2195">
        <v>8717998</v>
      </c>
      <c r="T2195">
        <v>16522</v>
      </c>
      <c r="U2195">
        <v>8701476</v>
      </c>
      <c r="V2195">
        <v>146</v>
      </c>
    </row>
    <row r="2196" spans="1:22" x14ac:dyDescent="0.3">
      <c r="A2196">
        <v>202223</v>
      </c>
      <c r="B2196" t="s">
        <v>820</v>
      </c>
      <c r="C2196" t="s">
        <v>821</v>
      </c>
      <c r="D2196" t="s">
        <v>822</v>
      </c>
      <c r="E2196" t="s">
        <v>823</v>
      </c>
      <c r="F2196" t="s">
        <v>866</v>
      </c>
      <c r="G2196" t="s">
        <v>867</v>
      </c>
      <c r="H2196" t="s">
        <v>904</v>
      </c>
      <c r="I2196">
        <v>895</v>
      </c>
      <c r="J2196" t="s">
        <v>905</v>
      </c>
      <c r="K2196" t="s">
        <v>842</v>
      </c>
      <c r="L2196" t="s">
        <v>249</v>
      </c>
      <c r="M2196">
        <v>0</v>
      </c>
      <c r="N2196">
        <v>3962099</v>
      </c>
      <c r="O2196">
        <v>5544800</v>
      </c>
      <c r="P2196">
        <v>0</v>
      </c>
      <c r="Q2196">
        <v>0</v>
      </c>
      <c r="R2196" t="s">
        <v>829</v>
      </c>
      <c r="S2196">
        <v>9506899</v>
      </c>
      <c r="T2196">
        <v>54549</v>
      </c>
      <c r="U2196">
        <v>9452350</v>
      </c>
      <c r="V2196">
        <v>157</v>
      </c>
    </row>
    <row r="2197" spans="1:22" x14ac:dyDescent="0.3">
      <c r="A2197">
        <v>202324</v>
      </c>
      <c r="B2197" t="s">
        <v>820</v>
      </c>
      <c r="C2197" t="s">
        <v>821</v>
      </c>
      <c r="D2197" t="s">
        <v>822</v>
      </c>
      <c r="E2197" t="s">
        <v>823</v>
      </c>
      <c r="F2197" t="s">
        <v>866</v>
      </c>
      <c r="G2197" t="s">
        <v>867</v>
      </c>
      <c r="H2197" t="s">
        <v>904</v>
      </c>
      <c r="I2197">
        <v>895</v>
      </c>
      <c r="J2197" t="s">
        <v>905</v>
      </c>
      <c r="K2197" t="s">
        <v>842</v>
      </c>
      <c r="L2197" t="s">
        <v>249</v>
      </c>
      <c r="M2197">
        <v>0</v>
      </c>
      <c r="N2197">
        <v>4469511</v>
      </c>
      <c r="O2197">
        <v>6431735</v>
      </c>
      <c r="P2197">
        <v>0</v>
      </c>
      <c r="Q2197">
        <v>0</v>
      </c>
      <c r="R2197" t="s">
        <v>829</v>
      </c>
      <c r="S2197">
        <v>10901246</v>
      </c>
      <c r="T2197">
        <v>78549</v>
      </c>
      <c r="U2197">
        <v>10822697</v>
      </c>
      <c r="V2197">
        <v>177</v>
      </c>
    </row>
    <row r="2198" spans="1:22" x14ac:dyDescent="0.3">
      <c r="A2198">
        <v>202122</v>
      </c>
      <c r="B2198" t="s">
        <v>820</v>
      </c>
      <c r="C2198" t="s">
        <v>821</v>
      </c>
      <c r="D2198" t="s">
        <v>822</v>
      </c>
      <c r="E2198" t="s">
        <v>823</v>
      </c>
      <c r="F2198" t="s">
        <v>866</v>
      </c>
      <c r="G2198" t="s">
        <v>867</v>
      </c>
      <c r="H2198" t="s">
        <v>904</v>
      </c>
      <c r="I2198">
        <v>895</v>
      </c>
      <c r="J2198" t="s">
        <v>905</v>
      </c>
      <c r="K2198" t="s">
        <v>842</v>
      </c>
      <c r="L2198" t="s">
        <v>844</v>
      </c>
      <c r="M2198">
        <v>0</v>
      </c>
      <c r="N2198">
        <v>887949</v>
      </c>
      <c r="O2198">
        <v>2264025</v>
      </c>
      <c r="P2198">
        <v>0</v>
      </c>
      <c r="Q2198">
        <v>233211</v>
      </c>
      <c r="R2198" t="s">
        <v>829</v>
      </c>
      <c r="S2198">
        <v>3385185</v>
      </c>
      <c r="T2198">
        <v>18992</v>
      </c>
      <c r="U2198">
        <v>3366193</v>
      </c>
      <c r="V2198">
        <v>57</v>
      </c>
    </row>
    <row r="2199" spans="1:22" x14ac:dyDescent="0.3">
      <c r="A2199">
        <v>202223</v>
      </c>
      <c r="B2199" t="s">
        <v>820</v>
      </c>
      <c r="C2199" t="s">
        <v>821</v>
      </c>
      <c r="D2199" t="s">
        <v>822</v>
      </c>
      <c r="E2199" t="s">
        <v>823</v>
      </c>
      <c r="F2199" t="s">
        <v>866</v>
      </c>
      <c r="G2199" t="s">
        <v>867</v>
      </c>
      <c r="H2199" t="s">
        <v>904</v>
      </c>
      <c r="I2199">
        <v>895</v>
      </c>
      <c r="J2199" t="s">
        <v>905</v>
      </c>
      <c r="K2199" t="s">
        <v>842</v>
      </c>
      <c r="L2199" t="s">
        <v>844</v>
      </c>
      <c r="M2199">
        <v>0</v>
      </c>
      <c r="N2199">
        <v>1228646</v>
      </c>
      <c r="O2199">
        <v>3132708</v>
      </c>
      <c r="P2199">
        <v>1629678</v>
      </c>
      <c r="Q2199">
        <v>322694</v>
      </c>
      <c r="R2199" t="s">
        <v>829</v>
      </c>
      <c r="S2199">
        <v>6313726</v>
      </c>
      <c r="T2199">
        <v>304699</v>
      </c>
      <c r="U2199">
        <v>6009027</v>
      </c>
      <c r="V2199">
        <v>100</v>
      </c>
    </row>
    <row r="2200" spans="1:22" x14ac:dyDescent="0.3">
      <c r="A2200">
        <v>202324</v>
      </c>
      <c r="B2200" t="s">
        <v>820</v>
      </c>
      <c r="C2200" t="s">
        <v>821</v>
      </c>
      <c r="D2200" t="s">
        <v>822</v>
      </c>
      <c r="E2200" t="s">
        <v>823</v>
      </c>
      <c r="F2200" t="s">
        <v>866</v>
      </c>
      <c r="G2200" t="s">
        <v>867</v>
      </c>
      <c r="H2200" t="s">
        <v>904</v>
      </c>
      <c r="I2200">
        <v>895</v>
      </c>
      <c r="J2200" t="s">
        <v>905</v>
      </c>
      <c r="K2200" t="s">
        <v>842</v>
      </c>
      <c r="L2200" t="s">
        <v>844</v>
      </c>
      <c r="M2200">
        <v>0</v>
      </c>
      <c r="N2200">
        <v>874470</v>
      </c>
      <c r="O2200">
        <v>2186176</v>
      </c>
      <c r="P2200">
        <v>1093088</v>
      </c>
      <c r="Q2200">
        <v>218618</v>
      </c>
      <c r="R2200" t="s">
        <v>829</v>
      </c>
      <c r="S2200">
        <v>4372352</v>
      </c>
      <c r="T2200">
        <v>133470</v>
      </c>
      <c r="U2200">
        <v>4238882</v>
      </c>
      <c r="V2200">
        <v>69</v>
      </c>
    </row>
    <row r="2201" spans="1:22" x14ac:dyDescent="0.3">
      <c r="A2201">
        <v>202122</v>
      </c>
      <c r="B2201" t="s">
        <v>820</v>
      </c>
      <c r="C2201" t="s">
        <v>821</v>
      </c>
      <c r="D2201" t="s">
        <v>822</v>
      </c>
      <c r="E2201" t="s">
        <v>823</v>
      </c>
      <c r="F2201" t="s">
        <v>866</v>
      </c>
      <c r="G2201" t="s">
        <v>867</v>
      </c>
      <c r="H2201" t="s">
        <v>904</v>
      </c>
      <c r="I2201">
        <v>895</v>
      </c>
      <c r="J2201" t="s">
        <v>905</v>
      </c>
      <c r="K2201" t="s">
        <v>842</v>
      </c>
      <c r="L2201" t="s">
        <v>251</v>
      </c>
      <c r="M2201" t="s">
        <v>829</v>
      </c>
      <c r="N2201" t="s">
        <v>829</v>
      </c>
      <c r="O2201">
        <v>0</v>
      </c>
      <c r="P2201">
        <v>0</v>
      </c>
      <c r="Q2201">
        <v>0</v>
      </c>
      <c r="R2201">
        <v>509889</v>
      </c>
      <c r="S2201">
        <v>509889</v>
      </c>
      <c r="T2201">
        <v>21096</v>
      </c>
      <c r="U2201">
        <v>488793</v>
      </c>
      <c r="V2201">
        <v>8</v>
      </c>
    </row>
    <row r="2202" spans="1:22" x14ac:dyDescent="0.3">
      <c r="A2202">
        <v>202223</v>
      </c>
      <c r="B2202" t="s">
        <v>820</v>
      </c>
      <c r="C2202" t="s">
        <v>821</v>
      </c>
      <c r="D2202" t="s">
        <v>822</v>
      </c>
      <c r="E2202" t="s">
        <v>823</v>
      </c>
      <c r="F2202" t="s">
        <v>866</v>
      </c>
      <c r="G2202" t="s">
        <v>867</v>
      </c>
      <c r="H2202" t="s">
        <v>904</v>
      </c>
      <c r="I2202">
        <v>895</v>
      </c>
      <c r="J2202" t="s">
        <v>905</v>
      </c>
      <c r="K2202" t="s">
        <v>842</v>
      </c>
      <c r="L2202" t="s">
        <v>251</v>
      </c>
      <c r="M2202" t="s">
        <v>829</v>
      </c>
      <c r="N2202" t="s">
        <v>829</v>
      </c>
      <c r="O2202">
        <v>0</v>
      </c>
      <c r="P2202">
        <v>0</v>
      </c>
      <c r="Q2202">
        <v>0</v>
      </c>
      <c r="R2202">
        <v>865355</v>
      </c>
      <c r="S2202">
        <v>865355</v>
      </c>
      <c r="T2202">
        <v>0</v>
      </c>
      <c r="U2202">
        <v>865355</v>
      </c>
      <c r="V2202">
        <v>14</v>
      </c>
    </row>
    <row r="2203" spans="1:22" x14ac:dyDescent="0.3">
      <c r="A2203">
        <v>202324</v>
      </c>
      <c r="B2203" t="s">
        <v>820</v>
      </c>
      <c r="C2203" t="s">
        <v>821</v>
      </c>
      <c r="D2203" t="s">
        <v>822</v>
      </c>
      <c r="E2203" t="s">
        <v>823</v>
      </c>
      <c r="F2203" t="s">
        <v>866</v>
      </c>
      <c r="G2203" t="s">
        <v>867</v>
      </c>
      <c r="H2203" t="s">
        <v>904</v>
      </c>
      <c r="I2203">
        <v>895</v>
      </c>
      <c r="J2203" t="s">
        <v>905</v>
      </c>
      <c r="K2203" t="s">
        <v>842</v>
      </c>
      <c r="L2203" t="s">
        <v>251</v>
      </c>
      <c r="M2203" t="s">
        <v>829</v>
      </c>
      <c r="N2203" t="s">
        <v>829</v>
      </c>
      <c r="O2203">
        <v>0</v>
      </c>
      <c r="P2203">
        <v>0</v>
      </c>
      <c r="Q2203">
        <v>0</v>
      </c>
      <c r="R2203">
        <v>1272439</v>
      </c>
      <c r="S2203">
        <v>1272439</v>
      </c>
      <c r="T2203">
        <v>1930</v>
      </c>
      <c r="U2203">
        <v>1270509</v>
      </c>
      <c r="V2203">
        <v>21</v>
      </c>
    </row>
    <row r="2204" spans="1:22" x14ac:dyDescent="0.3">
      <c r="A2204">
        <v>202122</v>
      </c>
      <c r="B2204" t="s">
        <v>820</v>
      </c>
      <c r="C2204" t="s">
        <v>821</v>
      </c>
      <c r="D2204" t="s">
        <v>822</v>
      </c>
      <c r="E2204" t="s">
        <v>823</v>
      </c>
      <c r="F2204" t="s">
        <v>866</v>
      </c>
      <c r="G2204" t="s">
        <v>867</v>
      </c>
      <c r="H2204" t="s">
        <v>904</v>
      </c>
      <c r="I2204">
        <v>895</v>
      </c>
      <c r="J2204" t="s">
        <v>905</v>
      </c>
      <c r="K2204" t="s">
        <v>842</v>
      </c>
      <c r="L2204" t="s">
        <v>253</v>
      </c>
      <c r="M2204" t="s">
        <v>829</v>
      </c>
      <c r="N2204" t="s">
        <v>829</v>
      </c>
      <c r="O2204">
        <v>0</v>
      </c>
      <c r="P2204">
        <v>0</v>
      </c>
      <c r="Q2204">
        <v>0</v>
      </c>
      <c r="R2204">
        <v>430774</v>
      </c>
      <c r="S2204">
        <v>430774</v>
      </c>
      <c r="T2204">
        <v>0</v>
      </c>
      <c r="U2204">
        <v>430774</v>
      </c>
      <c r="V2204">
        <v>7</v>
      </c>
    </row>
    <row r="2205" spans="1:22" x14ac:dyDescent="0.3">
      <c r="A2205">
        <v>202223</v>
      </c>
      <c r="B2205" t="s">
        <v>820</v>
      </c>
      <c r="C2205" t="s">
        <v>821</v>
      </c>
      <c r="D2205" t="s">
        <v>822</v>
      </c>
      <c r="E2205" t="s">
        <v>823</v>
      </c>
      <c r="F2205" t="s">
        <v>866</v>
      </c>
      <c r="G2205" t="s">
        <v>867</v>
      </c>
      <c r="H2205" t="s">
        <v>904</v>
      </c>
      <c r="I2205">
        <v>895</v>
      </c>
      <c r="J2205" t="s">
        <v>905</v>
      </c>
      <c r="K2205" t="s">
        <v>842</v>
      </c>
      <c r="L2205" t="s">
        <v>253</v>
      </c>
      <c r="M2205" t="s">
        <v>829</v>
      </c>
      <c r="N2205" t="s">
        <v>829</v>
      </c>
      <c r="O2205">
        <v>0</v>
      </c>
      <c r="P2205">
        <v>0</v>
      </c>
      <c r="Q2205">
        <v>0</v>
      </c>
      <c r="R2205">
        <v>731085</v>
      </c>
      <c r="S2205">
        <v>731085</v>
      </c>
      <c r="T2205">
        <v>67919</v>
      </c>
      <c r="U2205">
        <v>663166</v>
      </c>
      <c r="V2205">
        <v>11</v>
      </c>
    </row>
    <row r="2206" spans="1:22" x14ac:dyDescent="0.3">
      <c r="A2206">
        <v>202324</v>
      </c>
      <c r="B2206" t="s">
        <v>820</v>
      </c>
      <c r="C2206" t="s">
        <v>821</v>
      </c>
      <c r="D2206" t="s">
        <v>822</v>
      </c>
      <c r="E2206" t="s">
        <v>823</v>
      </c>
      <c r="F2206" t="s">
        <v>866</v>
      </c>
      <c r="G2206" t="s">
        <v>867</v>
      </c>
      <c r="H2206" t="s">
        <v>904</v>
      </c>
      <c r="I2206">
        <v>895</v>
      </c>
      <c r="J2206" t="s">
        <v>905</v>
      </c>
      <c r="K2206" t="s">
        <v>842</v>
      </c>
      <c r="L2206" t="s">
        <v>253</v>
      </c>
      <c r="M2206" t="s">
        <v>829</v>
      </c>
      <c r="N2206" t="s">
        <v>829</v>
      </c>
      <c r="O2206">
        <v>0</v>
      </c>
      <c r="P2206">
        <v>33360</v>
      </c>
      <c r="Q2206">
        <v>0</v>
      </c>
      <c r="R2206">
        <v>0</v>
      </c>
      <c r="S2206">
        <v>33360</v>
      </c>
      <c r="T2206">
        <v>0</v>
      </c>
      <c r="U2206">
        <v>33360</v>
      </c>
      <c r="V2206">
        <v>1</v>
      </c>
    </row>
    <row r="2207" spans="1:22" x14ac:dyDescent="0.3">
      <c r="A2207">
        <v>202122</v>
      </c>
      <c r="B2207" t="s">
        <v>820</v>
      </c>
      <c r="C2207" t="s">
        <v>821</v>
      </c>
      <c r="D2207" t="s">
        <v>822</v>
      </c>
      <c r="E2207" t="s">
        <v>823</v>
      </c>
      <c r="F2207" t="s">
        <v>866</v>
      </c>
      <c r="G2207" t="s">
        <v>867</v>
      </c>
      <c r="H2207" t="s">
        <v>904</v>
      </c>
      <c r="I2207">
        <v>895</v>
      </c>
      <c r="J2207" t="s">
        <v>905</v>
      </c>
      <c r="K2207" t="s">
        <v>842</v>
      </c>
      <c r="L2207" t="s">
        <v>845</v>
      </c>
      <c r="M2207" t="s">
        <v>829</v>
      </c>
      <c r="N2207" t="s">
        <v>829</v>
      </c>
      <c r="O2207">
        <v>0</v>
      </c>
      <c r="P2207">
        <v>0</v>
      </c>
      <c r="Q2207">
        <v>0</v>
      </c>
      <c r="R2207">
        <v>0</v>
      </c>
      <c r="S2207">
        <v>0</v>
      </c>
      <c r="T2207">
        <v>0</v>
      </c>
      <c r="U2207">
        <v>0</v>
      </c>
      <c r="V2207">
        <v>0</v>
      </c>
    </row>
    <row r="2208" spans="1:22" x14ac:dyDescent="0.3">
      <c r="A2208">
        <v>202223</v>
      </c>
      <c r="B2208" t="s">
        <v>820</v>
      </c>
      <c r="C2208" t="s">
        <v>821</v>
      </c>
      <c r="D2208" t="s">
        <v>822</v>
      </c>
      <c r="E2208" t="s">
        <v>823</v>
      </c>
      <c r="F2208" t="s">
        <v>866</v>
      </c>
      <c r="G2208" t="s">
        <v>867</v>
      </c>
      <c r="H2208" t="s">
        <v>904</v>
      </c>
      <c r="I2208">
        <v>895</v>
      </c>
      <c r="J2208" t="s">
        <v>905</v>
      </c>
      <c r="K2208" t="s">
        <v>842</v>
      </c>
      <c r="L2208" t="s">
        <v>845</v>
      </c>
      <c r="M2208" t="s">
        <v>829</v>
      </c>
      <c r="N2208" t="s">
        <v>829</v>
      </c>
      <c r="O2208">
        <v>0</v>
      </c>
      <c r="P2208">
        <v>0</v>
      </c>
      <c r="Q2208">
        <v>0</v>
      </c>
      <c r="R2208">
        <v>0</v>
      </c>
      <c r="S2208">
        <v>0</v>
      </c>
      <c r="T2208">
        <v>0</v>
      </c>
      <c r="U2208">
        <v>0</v>
      </c>
      <c r="V2208">
        <v>0</v>
      </c>
    </row>
    <row r="2209" spans="1:22" x14ac:dyDescent="0.3">
      <c r="A2209">
        <v>202324</v>
      </c>
      <c r="B2209" t="s">
        <v>820</v>
      </c>
      <c r="C2209" t="s">
        <v>821</v>
      </c>
      <c r="D2209" t="s">
        <v>822</v>
      </c>
      <c r="E2209" t="s">
        <v>823</v>
      </c>
      <c r="F2209" t="s">
        <v>866</v>
      </c>
      <c r="G2209" t="s">
        <v>867</v>
      </c>
      <c r="H2209" t="s">
        <v>904</v>
      </c>
      <c r="I2209">
        <v>895</v>
      </c>
      <c r="J2209" t="s">
        <v>905</v>
      </c>
      <c r="K2209" t="s">
        <v>842</v>
      </c>
      <c r="L2209" t="s">
        <v>845</v>
      </c>
      <c r="M2209" t="s">
        <v>829</v>
      </c>
      <c r="N2209" t="s">
        <v>829</v>
      </c>
      <c r="O2209">
        <v>0</v>
      </c>
      <c r="P2209">
        <v>0</v>
      </c>
      <c r="Q2209">
        <v>0</v>
      </c>
      <c r="R2209">
        <v>0</v>
      </c>
      <c r="S2209">
        <v>0</v>
      </c>
      <c r="T2209">
        <v>0</v>
      </c>
      <c r="U2209">
        <v>0</v>
      </c>
      <c r="V2209">
        <v>0</v>
      </c>
    </row>
    <row r="2210" spans="1:22" x14ac:dyDescent="0.3">
      <c r="A2210">
        <v>202122</v>
      </c>
      <c r="B2210" t="s">
        <v>820</v>
      </c>
      <c r="C2210" t="s">
        <v>821</v>
      </c>
      <c r="D2210" t="s">
        <v>822</v>
      </c>
      <c r="E2210" t="s">
        <v>823</v>
      </c>
      <c r="F2210" t="s">
        <v>866</v>
      </c>
      <c r="G2210" t="s">
        <v>867</v>
      </c>
      <c r="H2210" t="s">
        <v>906</v>
      </c>
      <c r="I2210">
        <v>896</v>
      </c>
      <c r="J2210" t="s">
        <v>907</v>
      </c>
      <c r="K2210" t="s">
        <v>828</v>
      </c>
      <c r="L2210" t="s">
        <v>336</v>
      </c>
      <c r="M2210">
        <v>0</v>
      </c>
      <c r="N2210">
        <v>362500</v>
      </c>
      <c r="O2210">
        <v>72000</v>
      </c>
      <c r="P2210">
        <v>8016667</v>
      </c>
      <c r="Q2210">
        <v>433762</v>
      </c>
      <c r="R2210" t="s">
        <v>829</v>
      </c>
      <c r="S2210">
        <v>8884929</v>
      </c>
      <c r="T2210" t="s">
        <v>829</v>
      </c>
      <c r="U2210">
        <v>8884929</v>
      </c>
      <c r="V2210">
        <v>257</v>
      </c>
    </row>
    <row r="2211" spans="1:22" x14ac:dyDescent="0.3">
      <c r="A2211">
        <v>202223</v>
      </c>
      <c r="B2211" t="s">
        <v>820</v>
      </c>
      <c r="C2211" t="s">
        <v>821</v>
      </c>
      <c r="D2211" t="s">
        <v>822</v>
      </c>
      <c r="E2211" t="s">
        <v>823</v>
      </c>
      <c r="F2211" t="s">
        <v>866</v>
      </c>
      <c r="G2211" t="s">
        <v>867</v>
      </c>
      <c r="H2211" t="s">
        <v>906</v>
      </c>
      <c r="I2211">
        <v>896</v>
      </c>
      <c r="J2211" t="s">
        <v>907</v>
      </c>
      <c r="K2211" t="s">
        <v>828</v>
      </c>
      <c r="L2211" t="s">
        <v>336</v>
      </c>
      <c r="M2211">
        <v>0</v>
      </c>
      <c r="N2211">
        <v>358000</v>
      </c>
      <c r="O2211">
        <v>72000</v>
      </c>
      <c r="P2211">
        <v>8318793</v>
      </c>
      <c r="Q2211">
        <v>400000</v>
      </c>
      <c r="R2211" t="s">
        <v>829</v>
      </c>
      <c r="S2211">
        <v>9148793</v>
      </c>
      <c r="T2211" t="s">
        <v>829</v>
      </c>
      <c r="U2211">
        <v>9148793</v>
      </c>
      <c r="V2211">
        <v>266</v>
      </c>
    </row>
    <row r="2212" spans="1:22" x14ac:dyDescent="0.3">
      <c r="A2212">
        <v>202324</v>
      </c>
      <c r="B2212" t="s">
        <v>820</v>
      </c>
      <c r="C2212" t="s">
        <v>821</v>
      </c>
      <c r="D2212" t="s">
        <v>822</v>
      </c>
      <c r="E2212" t="s">
        <v>823</v>
      </c>
      <c r="F2212" t="s">
        <v>866</v>
      </c>
      <c r="G2212" t="s">
        <v>867</v>
      </c>
      <c r="H2212" t="s">
        <v>906</v>
      </c>
      <c r="I2212">
        <v>896</v>
      </c>
      <c r="J2212" t="s">
        <v>907</v>
      </c>
      <c r="K2212" t="s">
        <v>828</v>
      </c>
      <c r="L2212" t="s">
        <v>336</v>
      </c>
      <c r="M2212">
        <v>0</v>
      </c>
      <c r="N2212">
        <v>424213</v>
      </c>
      <c r="O2212">
        <v>72000</v>
      </c>
      <c r="P2212">
        <v>8467263</v>
      </c>
      <c r="Q2212">
        <v>400000</v>
      </c>
      <c r="R2212" t="s">
        <v>829</v>
      </c>
      <c r="S2212">
        <v>9363476</v>
      </c>
      <c r="T2212" t="s">
        <v>829</v>
      </c>
      <c r="U2212">
        <v>9363476</v>
      </c>
      <c r="V2212">
        <v>276</v>
      </c>
    </row>
    <row r="2213" spans="1:22" x14ac:dyDescent="0.3">
      <c r="A2213">
        <v>202122</v>
      </c>
      <c r="B2213" t="s">
        <v>820</v>
      </c>
      <c r="C2213" t="s">
        <v>821</v>
      </c>
      <c r="D2213" t="s">
        <v>822</v>
      </c>
      <c r="E2213" t="s">
        <v>823</v>
      </c>
      <c r="F2213" t="s">
        <v>866</v>
      </c>
      <c r="G2213" t="s">
        <v>867</v>
      </c>
      <c r="H2213" t="s">
        <v>906</v>
      </c>
      <c r="I2213">
        <v>896</v>
      </c>
      <c r="J2213" t="s">
        <v>907</v>
      </c>
      <c r="K2213" t="s">
        <v>828</v>
      </c>
      <c r="L2213" t="s">
        <v>235</v>
      </c>
      <c r="M2213" t="s">
        <v>829</v>
      </c>
      <c r="N2213">
        <v>0</v>
      </c>
      <c r="O2213">
        <v>0</v>
      </c>
      <c r="P2213" t="s">
        <v>829</v>
      </c>
      <c r="Q2213" t="s">
        <v>829</v>
      </c>
      <c r="R2213" t="s">
        <v>829</v>
      </c>
      <c r="S2213">
        <v>0</v>
      </c>
      <c r="T2213">
        <v>0</v>
      </c>
      <c r="U2213">
        <v>0</v>
      </c>
      <c r="V2213">
        <v>0</v>
      </c>
    </row>
    <row r="2214" spans="1:22" x14ac:dyDescent="0.3">
      <c r="A2214">
        <v>202223</v>
      </c>
      <c r="B2214" t="s">
        <v>820</v>
      </c>
      <c r="C2214" t="s">
        <v>821</v>
      </c>
      <c r="D2214" t="s">
        <v>822</v>
      </c>
      <c r="E2214" t="s">
        <v>823</v>
      </c>
      <c r="F2214" t="s">
        <v>866</v>
      </c>
      <c r="G2214" t="s">
        <v>867</v>
      </c>
      <c r="H2214" t="s">
        <v>906</v>
      </c>
      <c r="I2214">
        <v>896</v>
      </c>
      <c r="J2214" t="s">
        <v>907</v>
      </c>
      <c r="K2214" t="s">
        <v>828</v>
      </c>
      <c r="L2214" t="s">
        <v>235</v>
      </c>
      <c r="M2214" t="s">
        <v>829</v>
      </c>
      <c r="N2214">
        <v>0</v>
      </c>
      <c r="O2214">
        <v>0</v>
      </c>
      <c r="P2214" t="s">
        <v>829</v>
      </c>
      <c r="Q2214" t="s">
        <v>829</v>
      </c>
      <c r="R2214" t="s">
        <v>829</v>
      </c>
      <c r="S2214">
        <v>0</v>
      </c>
      <c r="T2214">
        <v>0</v>
      </c>
      <c r="U2214">
        <v>0</v>
      </c>
      <c r="V2214">
        <v>0</v>
      </c>
    </row>
    <row r="2215" spans="1:22" x14ac:dyDescent="0.3">
      <c r="A2215">
        <v>202324</v>
      </c>
      <c r="B2215" t="s">
        <v>820</v>
      </c>
      <c r="C2215" t="s">
        <v>821</v>
      </c>
      <c r="D2215" t="s">
        <v>822</v>
      </c>
      <c r="E2215" t="s">
        <v>823</v>
      </c>
      <c r="F2215" t="s">
        <v>866</v>
      </c>
      <c r="G2215" t="s">
        <v>867</v>
      </c>
      <c r="H2215" t="s">
        <v>906</v>
      </c>
      <c r="I2215">
        <v>896</v>
      </c>
      <c r="J2215" t="s">
        <v>907</v>
      </c>
      <c r="K2215" t="s">
        <v>828</v>
      </c>
      <c r="L2215" t="s">
        <v>235</v>
      </c>
      <c r="M2215" t="s">
        <v>829</v>
      </c>
      <c r="N2215">
        <v>0</v>
      </c>
      <c r="O2215">
        <v>0</v>
      </c>
      <c r="P2215" t="s">
        <v>829</v>
      </c>
      <c r="Q2215" t="s">
        <v>829</v>
      </c>
      <c r="R2215" t="s">
        <v>829</v>
      </c>
      <c r="S2215">
        <v>0</v>
      </c>
      <c r="T2215">
        <v>0</v>
      </c>
      <c r="U2215">
        <v>0</v>
      </c>
      <c r="V2215">
        <v>0</v>
      </c>
    </row>
    <row r="2216" spans="1:22" x14ac:dyDescent="0.3">
      <c r="A2216">
        <v>202122</v>
      </c>
      <c r="B2216" t="s">
        <v>820</v>
      </c>
      <c r="C2216" t="s">
        <v>821</v>
      </c>
      <c r="D2216" t="s">
        <v>822</v>
      </c>
      <c r="E2216" t="s">
        <v>823</v>
      </c>
      <c r="F2216" t="s">
        <v>866</v>
      </c>
      <c r="G2216" t="s">
        <v>867</v>
      </c>
      <c r="H2216" t="s">
        <v>906</v>
      </c>
      <c r="I2216">
        <v>896</v>
      </c>
      <c r="J2216" t="s">
        <v>907</v>
      </c>
      <c r="K2216" t="s">
        <v>828</v>
      </c>
      <c r="L2216" t="s">
        <v>534</v>
      </c>
      <c r="M2216">
        <v>0</v>
      </c>
      <c r="N2216">
        <v>5585494</v>
      </c>
      <c r="O2216">
        <v>2129611</v>
      </c>
      <c r="P2216">
        <v>10733300</v>
      </c>
      <c r="Q2216">
        <v>866605</v>
      </c>
      <c r="R2216" t="s">
        <v>829</v>
      </c>
      <c r="S2216">
        <v>19315010</v>
      </c>
      <c r="T2216">
        <v>609097</v>
      </c>
      <c r="U2216">
        <v>18705913</v>
      </c>
      <c r="V2216">
        <v>241</v>
      </c>
    </row>
    <row r="2217" spans="1:22" x14ac:dyDescent="0.3">
      <c r="A2217">
        <v>202223</v>
      </c>
      <c r="B2217" t="s">
        <v>820</v>
      </c>
      <c r="C2217" t="s">
        <v>821</v>
      </c>
      <c r="D2217" t="s">
        <v>822</v>
      </c>
      <c r="E2217" t="s">
        <v>823</v>
      </c>
      <c r="F2217" t="s">
        <v>866</v>
      </c>
      <c r="G2217" t="s">
        <v>867</v>
      </c>
      <c r="H2217" t="s">
        <v>906</v>
      </c>
      <c r="I2217">
        <v>896</v>
      </c>
      <c r="J2217" t="s">
        <v>907</v>
      </c>
      <c r="K2217" t="s">
        <v>828</v>
      </c>
      <c r="L2217" t="s">
        <v>534</v>
      </c>
      <c r="M2217">
        <v>0</v>
      </c>
      <c r="N2217">
        <v>5657212</v>
      </c>
      <c r="O2217">
        <v>2312031</v>
      </c>
      <c r="P2217">
        <v>11152973</v>
      </c>
      <c r="Q2217">
        <v>1092577</v>
      </c>
      <c r="R2217" t="s">
        <v>829</v>
      </c>
      <c r="S2217">
        <v>20214793</v>
      </c>
      <c r="T2217">
        <v>705853</v>
      </c>
      <c r="U2217">
        <v>19508940</v>
      </c>
      <c r="V2217">
        <v>257</v>
      </c>
    </row>
    <row r="2218" spans="1:22" x14ac:dyDescent="0.3">
      <c r="A2218">
        <v>202324</v>
      </c>
      <c r="B2218" t="s">
        <v>820</v>
      </c>
      <c r="C2218" t="s">
        <v>821</v>
      </c>
      <c r="D2218" t="s">
        <v>822</v>
      </c>
      <c r="E2218" t="s">
        <v>823</v>
      </c>
      <c r="F2218" t="s">
        <v>866</v>
      </c>
      <c r="G2218" t="s">
        <v>867</v>
      </c>
      <c r="H2218" t="s">
        <v>906</v>
      </c>
      <c r="I2218">
        <v>896</v>
      </c>
      <c r="J2218" t="s">
        <v>907</v>
      </c>
      <c r="K2218" t="s">
        <v>828</v>
      </c>
      <c r="L2218" t="s">
        <v>534</v>
      </c>
      <c r="M2218">
        <v>0</v>
      </c>
      <c r="N2218">
        <v>6475233</v>
      </c>
      <c r="O2218">
        <v>2177930</v>
      </c>
      <c r="P2218">
        <v>12285108</v>
      </c>
      <c r="Q2218">
        <v>1494624</v>
      </c>
      <c r="R2218" t="s">
        <v>829</v>
      </c>
      <c r="S2218">
        <v>22432895</v>
      </c>
      <c r="T2218">
        <v>815135</v>
      </c>
      <c r="U2218">
        <v>21617760</v>
      </c>
      <c r="V2218">
        <v>282</v>
      </c>
    </row>
    <row r="2219" spans="1:22" x14ac:dyDescent="0.3">
      <c r="A2219">
        <v>202122</v>
      </c>
      <c r="B2219" t="s">
        <v>820</v>
      </c>
      <c r="C2219" t="s">
        <v>821</v>
      </c>
      <c r="D2219" t="s">
        <v>822</v>
      </c>
      <c r="E2219" t="s">
        <v>823</v>
      </c>
      <c r="F2219" t="s">
        <v>866</v>
      </c>
      <c r="G2219" t="s">
        <v>867</v>
      </c>
      <c r="H2219" t="s">
        <v>906</v>
      </c>
      <c r="I2219">
        <v>896</v>
      </c>
      <c r="J2219" t="s">
        <v>907</v>
      </c>
      <c r="K2219" t="s">
        <v>828</v>
      </c>
      <c r="L2219" t="s">
        <v>603</v>
      </c>
      <c r="M2219" t="s">
        <v>829</v>
      </c>
      <c r="N2219" t="s">
        <v>829</v>
      </c>
      <c r="O2219" t="s">
        <v>829</v>
      </c>
      <c r="P2219">
        <v>0</v>
      </c>
      <c r="Q2219">
        <v>0</v>
      </c>
      <c r="R2219">
        <v>0</v>
      </c>
      <c r="S2219">
        <v>0</v>
      </c>
      <c r="T2219">
        <v>0</v>
      </c>
      <c r="U2219">
        <v>0</v>
      </c>
      <c r="V2219">
        <v>0</v>
      </c>
    </row>
    <row r="2220" spans="1:22" x14ac:dyDescent="0.3">
      <c r="A2220">
        <v>202223</v>
      </c>
      <c r="B2220" t="s">
        <v>820</v>
      </c>
      <c r="C2220" t="s">
        <v>821</v>
      </c>
      <c r="D2220" t="s">
        <v>822</v>
      </c>
      <c r="E2220" t="s">
        <v>823</v>
      </c>
      <c r="F2220" t="s">
        <v>866</v>
      </c>
      <c r="G2220" t="s">
        <v>867</v>
      </c>
      <c r="H2220" t="s">
        <v>906</v>
      </c>
      <c r="I2220">
        <v>896</v>
      </c>
      <c r="J2220" t="s">
        <v>907</v>
      </c>
      <c r="K2220" t="s">
        <v>828</v>
      </c>
      <c r="L2220" t="s">
        <v>603</v>
      </c>
      <c r="M2220" t="s">
        <v>829</v>
      </c>
      <c r="N2220" t="s">
        <v>829</v>
      </c>
      <c r="O2220" t="s">
        <v>829</v>
      </c>
      <c r="P2220">
        <v>0</v>
      </c>
      <c r="Q2220">
        <v>0</v>
      </c>
      <c r="R2220">
        <v>0</v>
      </c>
      <c r="S2220">
        <v>0</v>
      </c>
      <c r="T2220">
        <v>0</v>
      </c>
      <c r="U2220">
        <v>0</v>
      </c>
      <c r="V2220">
        <v>0</v>
      </c>
    </row>
    <row r="2221" spans="1:22" x14ac:dyDescent="0.3">
      <c r="A2221">
        <v>202324</v>
      </c>
      <c r="B2221" t="s">
        <v>820</v>
      </c>
      <c r="C2221" t="s">
        <v>821</v>
      </c>
      <c r="D2221" t="s">
        <v>822</v>
      </c>
      <c r="E2221" t="s">
        <v>823</v>
      </c>
      <c r="F2221" t="s">
        <v>866</v>
      </c>
      <c r="G2221" t="s">
        <v>867</v>
      </c>
      <c r="H2221" t="s">
        <v>906</v>
      </c>
      <c r="I2221">
        <v>896</v>
      </c>
      <c r="J2221" t="s">
        <v>907</v>
      </c>
      <c r="K2221" t="s">
        <v>828</v>
      </c>
      <c r="L2221" t="s">
        <v>603</v>
      </c>
      <c r="M2221" t="s">
        <v>829</v>
      </c>
      <c r="N2221" t="s">
        <v>829</v>
      </c>
      <c r="O2221" t="s">
        <v>829</v>
      </c>
      <c r="P2221">
        <v>0</v>
      </c>
      <c r="Q2221">
        <v>0</v>
      </c>
      <c r="R2221">
        <v>0</v>
      </c>
      <c r="S2221">
        <v>0</v>
      </c>
      <c r="T2221">
        <v>0</v>
      </c>
      <c r="U2221">
        <v>0</v>
      </c>
      <c r="V2221">
        <v>0</v>
      </c>
    </row>
    <row r="2222" spans="1:22" x14ac:dyDescent="0.3">
      <c r="A2222">
        <v>202122</v>
      </c>
      <c r="B2222" t="s">
        <v>820</v>
      </c>
      <c r="C2222" t="s">
        <v>821</v>
      </c>
      <c r="D2222" t="s">
        <v>822</v>
      </c>
      <c r="E2222" t="s">
        <v>823</v>
      </c>
      <c r="F2222" t="s">
        <v>866</v>
      </c>
      <c r="G2222" t="s">
        <v>867</v>
      </c>
      <c r="H2222" t="s">
        <v>906</v>
      </c>
      <c r="I2222">
        <v>896</v>
      </c>
      <c r="J2222" t="s">
        <v>907</v>
      </c>
      <c r="K2222" t="s">
        <v>828</v>
      </c>
      <c r="L2222" t="s">
        <v>606</v>
      </c>
      <c r="M2222">
        <v>0</v>
      </c>
      <c r="N2222">
        <v>45888</v>
      </c>
      <c r="O2222">
        <v>40778</v>
      </c>
      <c r="P2222">
        <v>0</v>
      </c>
      <c r="Q2222">
        <v>0</v>
      </c>
      <c r="R2222">
        <v>10115</v>
      </c>
      <c r="S2222">
        <v>96781</v>
      </c>
      <c r="T2222">
        <v>0</v>
      </c>
      <c r="U2222">
        <v>96781</v>
      </c>
      <c r="V2222">
        <v>1</v>
      </c>
    </row>
    <row r="2223" spans="1:22" x14ac:dyDescent="0.3">
      <c r="A2223">
        <v>202223</v>
      </c>
      <c r="B2223" t="s">
        <v>820</v>
      </c>
      <c r="C2223" t="s">
        <v>821</v>
      </c>
      <c r="D2223" t="s">
        <v>822</v>
      </c>
      <c r="E2223" t="s">
        <v>823</v>
      </c>
      <c r="F2223" t="s">
        <v>866</v>
      </c>
      <c r="G2223" t="s">
        <v>867</v>
      </c>
      <c r="H2223" t="s">
        <v>906</v>
      </c>
      <c r="I2223">
        <v>896</v>
      </c>
      <c r="J2223" t="s">
        <v>907</v>
      </c>
      <c r="K2223" t="s">
        <v>828</v>
      </c>
      <c r="L2223" t="s">
        <v>606</v>
      </c>
      <c r="M2223">
        <v>0</v>
      </c>
      <c r="N2223">
        <v>46207</v>
      </c>
      <c r="O2223">
        <v>34229</v>
      </c>
      <c r="P2223">
        <v>0</v>
      </c>
      <c r="Q2223">
        <v>0</v>
      </c>
      <c r="R2223">
        <v>19092</v>
      </c>
      <c r="S2223">
        <v>99528</v>
      </c>
      <c r="T2223">
        <v>311</v>
      </c>
      <c r="U2223">
        <v>99217</v>
      </c>
      <c r="V2223">
        <v>1</v>
      </c>
    </row>
    <row r="2224" spans="1:22" x14ac:dyDescent="0.3">
      <c r="A2224">
        <v>202324</v>
      </c>
      <c r="B2224" t="s">
        <v>820</v>
      </c>
      <c r="C2224" t="s">
        <v>821</v>
      </c>
      <c r="D2224" t="s">
        <v>822</v>
      </c>
      <c r="E2224" t="s">
        <v>823</v>
      </c>
      <c r="F2224" t="s">
        <v>866</v>
      </c>
      <c r="G2224" t="s">
        <v>867</v>
      </c>
      <c r="H2224" t="s">
        <v>906</v>
      </c>
      <c r="I2224">
        <v>896</v>
      </c>
      <c r="J2224" t="s">
        <v>907</v>
      </c>
      <c r="K2224" t="s">
        <v>828</v>
      </c>
      <c r="L2224" t="s">
        <v>606</v>
      </c>
      <c r="M2224">
        <v>0</v>
      </c>
      <c r="N2224">
        <v>42005</v>
      </c>
      <c r="O2224">
        <v>40388</v>
      </c>
      <c r="P2224">
        <v>0</v>
      </c>
      <c r="Q2224">
        <v>0</v>
      </c>
      <c r="R2224">
        <v>14358</v>
      </c>
      <c r="S2224">
        <v>96751</v>
      </c>
      <c r="T2224">
        <v>0</v>
      </c>
      <c r="U2224">
        <v>96751</v>
      </c>
      <c r="V2224">
        <v>1</v>
      </c>
    </row>
    <row r="2225" spans="1:22" x14ac:dyDescent="0.3">
      <c r="A2225">
        <v>202122</v>
      </c>
      <c r="B2225" t="s">
        <v>820</v>
      </c>
      <c r="C2225" t="s">
        <v>821</v>
      </c>
      <c r="D2225" t="s">
        <v>822</v>
      </c>
      <c r="E2225" t="s">
        <v>823</v>
      </c>
      <c r="F2225" t="s">
        <v>866</v>
      </c>
      <c r="G2225" t="s">
        <v>867</v>
      </c>
      <c r="H2225" t="s">
        <v>906</v>
      </c>
      <c r="I2225">
        <v>896</v>
      </c>
      <c r="J2225" t="s">
        <v>907</v>
      </c>
      <c r="K2225" t="s">
        <v>828</v>
      </c>
      <c r="L2225" t="s">
        <v>609</v>
      </c>
      <c r="M2225" t="s">
        <v>829</v>
      </c>
      <c r="N2225" t="s">
        <v>829</v>
      </c>
      <c r="O2225" t="s">
        <v>829</v>
      </c>
      <c r="P2225" t="s">
        <v>829</v>
      </c>
      <c r="Q2225">
        <v>0</v>
      </c>
      <c r="R2225" t="s">
        <v>829</v>
      </c>
      <c r="S2225">
        <v>0</v>
      </c>
      <c r="T2225">
        <v>0</v>
      </c>
      <c r="U2225">
        <v>0</v>
      </c>
      <c r="V2225">
        <v>0</v>
      </c>
    </row>
    <row r="2226" spans="1:22" x14ac:dyDescent="0.3">
      <c r="A2226">
        <v>202223</v>
      </c>
      <c r="B2226" t="s">
        <v>820</v>
      </c>
      <c r="C2226" t="s">
        <v>821</v>
      </c>
      <c r="D2226" t="s">
        <v>822</v>
      </c>
      <c r="E2226" t="s">
        <v>823</v>
      </c>
      <c r="F2226" t="s">
        <v>866</v>
      </c>
      <c r="G2226" t="s">
        <v>867</v>
      </c>
      <c r="H2226" t="s">
        <v>906</v>
      </c>
      <c r="I2226">
        <v>896</v>
      </c>
      <c r="J2226" t="s">
        <v>907</v>
      </c>
      <c r="K2226" t="s">
        <v>828</v>
      </c>
      <c r="L2226" t="s">
        <v>609</v>
      </c>
      <c r="M2226" t="s">
        <v>829</v>
      </c>
      <c r="N2226" t="s">
        <v>829</v>
      </c>
      <c r="O2226" t="s">
        <v>829</v>
      </c>
      <c r="P2226" t="s">
        <v>829</v>
      </c>
      <c r="Q2226">
        <v>0</v>
      </c>
      <c r="R2226" t="s">
        <v>829</v>
      </c>
      <c r="S2226">
        <v>0</v>
      </c>
      <c r="T2226">
        <v>0</v>
      </c>
      <c r="U2226">
        <v>0</v>
      </c>
      <c r="V2226">
        <v>0</v>
      </c>
    </row>
    <row r="2227" spans="1:22" x14ac:dyDescent="0.3">
      <c r="A2227">
        <v>202122</v>
      </c>
      <c r="B2227" t="s">
        <v>820</v>
      </c>
      <c r="C2227" t="s">
        <v>821</v>
      </c>
      <c r="D2227" t="s">
        <v>822</v>
      </c>
      <c r="E2227" t="s">
        <v>823</v>
      </c>
      <c r="F2227" t="s">
        <v>866</v>
      </c>
      <c r="G2227" t="s">
        <v>867</v>
      </c>
      <c r="H2227" t="s">
        <v>906</v>
      </c>
      <c r="I2227">
        <v>896</v>
      </c>
      <c r="J2227" t="s">
        <v>907</v>
      </c>
      <c r="K2227" t="s">
        <v>828</v>
      </c>
      <c r="L2227" t="s">
        <v>830</v>
      </c>
      <c r="M2227">
        <v>145926</v>
      </c>
      <c r="N2227">
        <v>169611</v>
      </c>
      <c r="O2227">
        <v>139050</v>
      </c>
      <c r="P2227">
        <v>309425</v>
      </c>
      <c r="Q2227">
        <v>0</v>
      </c>
      <c r="R2227">
        <v>0</v>
      </c>
      <c r="S2227">
        <v>764012</v>
      </c>
      <c r="T2227">
        <v>0</v>
      </c>
      <c r="U2227">
        <v>764012</v>
      </c>
      <c r="V2227">
        <v>10</v>
      </c>
    </row>
    <row r="2228" spans="1:22" x14ac:dyDescent="0.3">
      <c r="A2228">
        <v>202223</v>
      </c>
      <c r="B2228" t="s">
        <v>820</v>
      </c>
      <c r="C2228" t="s">
        <v>821</v>
      </c>
      <c r="D2228" t="s">
        <v>822</v>
      </c>
      <c r="E2228" t="s">
        <v>823</v>
      </c>
      <c r="F2228" t="s">
        <v>866</v>
      </c>
      <c r="G2228" t="s">
        <v>867</v>
      </c>
      <c r="H2228" t="s">
        <v>906</v>
      </c>
      <c r="I2228">
        <v>896</v>
      </c>
      <c r="J2228" t="s">
        <v>907</v>
      </c>
      <c r="K2228" t="s">
        <v>828</v>
      </c>
      <c r="L2228" t="s">
        <v>830</v>
      </c>
      <c r="M2228">
        <v>162131</v>
      </c>
      <c r="N2228">
        <v>188446</v>
      </c>
      <c r="O2228">
        <v>154492</v>
      </c>
      <c r="P2228">
        <v>343786</v>
      </c>
      <c r="Q2228">
        <v>0</v>
      </c>
      <c r="R2228">
        <v>0</v>
      </c>
      <c r="S2228">
        <v>848855</v>
      </c>
      <c r="T2228">
        <v>0</v>
      </c>
      <c r="U2228">
        <v>848855</v>
      </c>
      <c r="V2228">
        <v>11</v>
      </c>
    </row>
    <row r="2229" spans="1:22" x14ac:dyDescent="0.3">
      <c r="A2229">
        <v>202324</v>
      </c>
      <c r="B2229" t="s">
        <v>820</v>
      </c>
      <c r="C2229" t="s">
        <v>821</v>
      </c>
      <c r="D2229" t="s">
        <v>822</v>
      </c>
      <c r="E2229" t="s">
        <v>823</v>
      </c>
      <c r="F2229" t="s">
        <v>866</v>
      </c>
      <c r="G2229" t="s">
        <v>867</v>
      </c>
      <c r="H2229" t="s">
        <v>906</v>
      </c>
      <c r="I2229">
        <v>896</v>
      </c>
      <c r="J2229" t="s">
        <v>907</v>
      </c>
      <c r="K2229" t="s">
        <v>828</v>
      </c>
      <c r="L2229" t="s">
        <v>830</v>
      </c>
      <c r="M2229">
        <v>149113</v>
      </c>
      <c r="N2229">
        <v>173315</v>
      </c>
      <c r="O2229">
        <v>142087</v>
      </c>
      <c r="P2229">
        <v>316183</v>
      </c>
      <c r="Q2229">
        <v>0</v>
      </c>
      <c r="R2229">
        <v>0</v>
      </c>
      <c r="S2229">
        <v>780698</v>
      </c>
      <c r="T2229">
        <v>0</v>
      </c>
      <c r="U2229">
        <v>780698</v>
      </c>
      <c r="V2229">
        <v>10</v>
      </c>
    </row>
    <row r="2230" spans="1:22" x14ac:dyDescent="0.3">
      <c r="A2230">
        <v>202122</v>
      </c>
      <c r="B2230" t="s">
        <v>820</v>
      </c>
      <c r="C2230" t="s">
        <v>821</v>
      </c>
      <c r="D2230" t="s">
        <v>822</v>
      </c>
      <c r="E2230" t="s">
        <v>823</v>
      </c>
      <c r="F2230" t="s">
        <v>866</v>
      </c>
      <c r="G2230" t="s">
        <v>867</v>
      </c>
      <c r="H2230" t="s">
        <v>906</v>
      </c>
      <c r="I2230">
        <v>896</v>
      </c>
      <c r="J2230" t="s">
        <v>907</v>
      </c>
      <c r="K2230" t="s">
        <v>828</v>
      </c>
      <c r="L2230" t="s">
        <v>537</v>
      </c>
      <c r="M2230">
        <v>0</v>
      </c>
      <c r="N2230">
        <v>1318386</v>
      </c>
      <c r="O2230">
        <v>1666814</v>
      </c>
      <c r="P2230">
        <v>2450151</v>
      </c>
      <c r="Q2230">
        <v>0</v>
      </c>
      <c r="R2230">
        <v>1630610</v>
      </c>
      <c r="S2230">
        <v>7065961</v>
      </c>
      <c r="T2230">
        <v>0</v>
      </c>
      <c r="U2230">
        <v>7065961</v>
      </c>
      <c r="V2230">
        <v>91</v>
      </c>
    </row>
    <row r="2231" spans="1:22" x14ac:dyDescent="0.3">
      <c r="A2231">
        <v>202223</v>
      </c>
      <c r="B2231" t="s">
        <v>820</v>
      </c>
      <c r="C2231" t="s">
        <v>821</v>
      </c>
      <c r="D2231" t="s">
        <v>822</v>
      </c>
      <c r="E2231" t="s">
        <v>823</v>
      </c>
      <c r="F2231" t="s">
        <v>866</v>
      </c>
      <c r="G2231" t="s">
        <v>867</v>
      </c>
      <c r="H2231" t="s">
        <v>906</v>
      </c>
      <c r="I2231">
        <v>896</v>
      </c>
      <c r="J2231" t="s">
        <v>907</v>
      </c>
      <c r="K2231" t="s">
        <v>828</v>
      </c>
      <c r="L2231" t="s">
        <v>537</v>
      </c>
      <c r="M2231">
        <v>0</v>
      </c>
      <c r="N2231">
        <v>1709019</v>
      </c>
      <c r="O2231">
        <v>1805878</v>
      </c>
      <c r="P2231">
        <v>2853430</v>
      </c>
      <c r="Q2231">
        <v>0</v>
      </c>
      <c r="R2231">
        <v>1939586</v>
      </c>
      <c r="S2231">
        <v>8307912</v>
      </c>
      <c r="T2231">
        <v>14722</v>
      </c>
      <c r="U2231">
        <v>8293190</v>
      </c>
      <c r="V2231">
        <v>109</v>
      </c>
    </row>
    <row r="2232" spans="1:22" x14ac:dyDescent="0.3">
      <c r="A2232">
        <v>202324</v>
      </c>
      <c r="B2232" t="s">
        <v>820</v>
      </c>
      <c r="C2232" t="s">
        <v>821</v>
      </c>
      <c r="D2232" t="s">
        <v>822</v>
      </c>
      <c r="E2232" t="s">
        <v>823</v>
      </c>
      <c r="F2232" t="s">
        <v>866</v>
      </c>
      <c r="G2232" t="s">
        <v>867</v>
      </c>
      <c r="H2232" t="s">
        <v>906</v>
      </c>
      <c r="I2232">
        <v>896</v>
      </c>
      <c r="J2232" t="s">
        <v>907</v>
      </c>
      <c r="K2232" t="s">
        <v>828</v>
      </c>
      <c r="L2232" t="s">
        <v>537</v>
      </c>
      <c r="M2232">
        <v>0</v>
      </c>
      <c r="N2232">
        <v>2436736</v>
      </c>
      <c r="O2232">
        <v>2861457</v>
      </c>
      <c r="P2232">
        <v>3380072</v>
      </c>
      <c r="Q2232">
        <v>0</v>
      </c>
      <c r="R2232">
        <v>2324598</v>
      </c>
      <c r="S2232">
        <v>11002863</v>
      </c>
      <c r="T2232">
        <v>0</v>
      </c>
      <c r="U2232">
        <v>11002863</v>
      </c>
      <c r="V2232">
        <v>144</v>
      </c>
    </row>
    <row r="2233" spans="1:22" x14ac:dyDescent="0.3">
      <c r="A2233">
        <v>202122</v>
      </c>
      <c r="B2233" t="s">
        <v>820</v>
      </c>
      <c r="C2233" t="s">
        <v>821</v>
      </c>
      <c r="D2233" t="s">
        <v>822</v>
      </c>
      <c r="E2233" t="s">
        <v>823</v>
      </c>
      <c r="F2233" t="s">
        <v>866</v>
      </c>
      <c r="G2233" t="s">
        <v>867</v>
      </c>
      <c r="H2233" t="s">
        <v>906</v>
      </c>
      <c r="I2233">
        <v>896</v>
      </c>
      <c r="J2233" t="s">
        <v>907</v>
      </c>
      <c r="K2233" t="s">
        <v>828</v>
      </c>
      <c r="L2233" t="s">
        <v>572</v>
      </c>
      <c r="M2233">
        <v>0</v>
      </c>
      <c r="N2233">
        <v>0</v>
      </c>
      <c r="O2233">
        <v>0</v>
      </c>
      <c r="P2233">
        <v>5251238</v>
      </c>
      <c r="Q2233">
        <v>0</v>
      </c>
      <c r="R2233">
        <v>235066</v>
      </c>
      <c r="S2233">
        <v>5486304</v>
      </c>
      <c r="T2233">
        <v>14163</v>
      </c>
      <c r="U2233">
        <v>5472141</v>
      </c>
      <c r="V2233">
        <v>70</v>
      </c>
    </row>
    <row r="2234" spans="1:22" x14ac:dyDescent="0.3">
      <c r="A2234">
        <v>202223</v>
      </c>
      <c r="B2234" t="s">
        <v>820</v>
      </c>
      <c r="C2234" t="s">
        <v>821</v>
      </c>
      <c r="D2234" t="s">
        <v>822</v>
      </c>
      <c r="E2234" t="s">
        <v>823</v>
      </c>
      <c r="F2234" t="s">
        <v>866</v>
      </c>
      <c r="G2234" t="s">
        <v>867</v>
      </c>
      <c r="H2234" t="s">
        <v>906</v>
      </c>
      <c r="I2234">
        <v>896</v>
      </c>
      <c r="J2234" t="s">
        <v>907</v>
      </c>
      <c r="K2234" t="s">
        <v>828</v>
      </c>
      <c r="L2234" t="s">
        <v>572</v>
      </c>
      <c r="M2234">
        <v>0</v>
      </c>
      <c r="N2234">
        <v>0</v>
      </c>
      <c r="O2234">
        <v>0</v>
      </c>
      <c r="P2234">
        <v>7387916</v>
      </c>
      <c r="Q2234">
        <v>0</v>
      </c>
      <c r="R2234">
        <v>217273</v>
      </c>
      <c r="S2234">
        <v>7605189</v>
      </c>
      <c r="T2234">
        <v>54370</v>
      </c>
      <c r="U2234">
        <v>7550819</v>
      </c>
      <c r="V2234">
        <v>100</v>
      </c>
    </row>
    <row r="2235" spans="1:22" x14ac:dyDescent="0.3">
      <c r="A2235">
        <v>202324</v>
      </c>
      <c r="B2235" t="s">
        <v>820</v>
      </c>
      <c r="C2235" t="s">
        <v>821</v>
      </c>
      <c r="D2235" t="s">
        <v>822</v>
      </c>
      <c r="E2235" t="s">
        <v>823</v>
      </c>
      <c r="F2235" t="s">
        <v>866</v>
      </c>
      <c r="G2235" t="s">
        <v>867</v>
      </c>
      <c r="H2235" t="s">
        <v>906</v>
      </c>
      <c r="I2235">
        <v>896</v>
      </c>
      <c r="J2235" t="s">
        <v>907</v>
      </c>
      <c r="K2235" t="s">
        <v>828</v>
      </c>
      <c r="L2235" t="s">
        <v>572</v>
      </c>
      <c r="M2235">
        <v>0</v>
      </c>
      <c r="N2235">
        <v>0</v>
      </c>
      <c r="O2235">
        <v>0</v>
      </c>
      <c r="P2235">
        <v>9787807</v>
      </c>
      <c r="Q2235">
        <v>0</v>
      </c>
      <c r="R2235">
        <v>259898</v>
      </c>
      <c r="S2235">
        <v>10047705</v>
      </c>
      <c r="T2235">
        <v>10131</v>
      </c>
      <c r="U2235">
        <v>10037574</v>
      </c>
      <c r="V2235">
        <v>131</v>
      </c>
    </row>
    <row r="2236" spans="1:22" x14ac:dyDescent="0.3">
      <c r="A2236">
        <v>202122</v>
      </c>
      <c r="B2236" t="s">
        <v>820</v>
      </c>
      <c r="C2236" t="s">
        <v>821</v>
      </c>
      <c r="D2236" t="s">
        <v>822</v>
      </c>
      <c r="E2236" t="s">
        <v>823</v>
      </c>
      <c r="F2236" t="s">
        <v>866</v>
      </c>
      <c r="G2236" t="s">
        <v>867</v>
      </c>
      <c r="H2236" t="s">
        <v>906</v>
      </c>
      <c r="I2236">
        <v>896</v>
      </c>
      <c r="J2236" t="s">
        <v>907</v>
      </c>
      <c r="K2236" t="s">
        <v>828</v>
      </c>
      <c r="L2236" t="s">
        <v>539</v>
      </c>
      <c r="M2236">
        <v>0</v>
      </c>
      <c r="N2236">
        <v>53393</v>
      </c>
      <c r="O2236">
        <v>0</v>
      </c>
      <c r="P2236" t="s">
        <v>829</v>
      </c>
      <c r="Q2236" t="s">
        <v>829</v>
      </c>
      <c r="R2236" t="s">
        <v>829</v>
      </c>
      <c r="S2236">
        <v>53393</v>
      </c>
      <c r="T2236">
        <v>0</v>
      </c>
      <c r="U2236">
        <v>53393</v>
      </c>
      <c r="V2236">
        <v>1</v>
      </c>
    </row>
    <row r="2237" spans="1:22" x14ac:dyDescent="0.3">
      <c r="A2237">
        <v>202223</v>
      </c>
      <c r="B2237" t="s">
        <v>820</v>
      </c>
      <c r="C2237" t="s">
        <v>821</v>
      </c>
      <c r="D2237" t="s">
        <v>822</v>
      </c>
      <c r="E2237" t="s">
        <v>823</v>
      </c>
      <c r="F2237" t="s">
        <v>866</v>
      </c>
      <c r="G2237" t="s">
        <v>867</v>
      </c>
      <c r="H2237" t="s">
        <v>906</v>
      </c>
      <c r="I2237">
        <v>896</v>
      </c>
      <c r="J2237" t="s">
        <v>907</v>
      </c>
      <c r="K2237" t="s">
        <v>828</v>
      </c>
      <c r="L2237" t="s">
        <v>539</v>
      </c>
      <c r="M2237">
        <v>0</v>
      </c>
      <c r="N2237">
        <v>54883</v>
      </c>
      <c r="O2237">
        <v>0</v>
      </c>
      <c r="P2237" t="s">
        <v>829</v>
      </c>
      <c r="Q2237" t="s">
        <v>829</v>
      </c>
      <c r="R2237" t="s">
        <v>829</v>
      </c>
      <c r="S2237">
        <v>54883</v>
      </c>
      <c r="T2237">
        <v>0</v>
      </c>
      <c r="U2237">
        <v>54883</v>
      </c>
      <c r="V2237">
        <v>1</v>
      </c>
    </row>
    <row r="2238" spans="1:22" x14ac:dyDescent="0.3">
      <c r="A2238">
        <v>202324</v>
      </c>
      <c r="B2238" t="s">
        <v>820</v>
      </c>
      <c r="C2238" t="s">
        <v>821</v>
      </c>
      <c r="D2238" t="s">
        <v>822</v>
      </c>
      <c r="E2238" t="s">
        <v>823</v>
      </c>
      <c r="F2238" t="s">
        <v>866</v>
      </c>
      <c r="G2238" t="s">
        <v>867</v>
      </c>
      <c r="H2238" t="s">
        <v>906</v>
      </c>
      <c r="I2238">
        <v>896</v>
      </c>
      <c r="J2238" t="s">
        <v>907</v>
      </c>
      <c r="K2238" t="s">
        <v>828</v>
      </c>
      <c r="L2238" t="s">
        <v>539</v>
      </c>
      <c r="M2238">
        <v>0</v>
      </c>
      <c r="N2238">
        <v>42137</v>
      </c>
      <c r="O2238">
        <v>0</v>
      </c>
      <c r="P2238" t="s">
        <v>829</v>
      </c>
      <c r="Q2238" t="s">
        <v>829</v>
      </c>
      <c r="R2238" t="s">
        <v>829</v>
      </c>
      <c r="S2238">
        <v>42137</v>
      </c>
      <c r="T2238">
        <v>0</v>
      </c>
      <c r="U2238">
        <v>42137</v>
      </c>
      <c r="V2238">
        <v>1</v>
      </c>
    </row>
    <row r="2239" spans="1:22" x14ac:dyDescent="0.3">
      <c r="A2239">
        <v>202122</v>
      </c>
      <c r="B2239" t="s">
        <v>820</v>
      </c>
      <c r="C2239" t="s">
        <v>821</v>
      </c>
      <c r="D2239" t="s">
        <v>822</v>
      </c>
      <c r="E2239" t="s">
        <v>823</v>
      </c>
      <c r="F2239" t="s">
        <v>866</v>
      </c>
      <c r="G2239" t="s">
        <v>867</v>
      </c>
      <c r="H2239" t="s">
        <v>906</v>
      </c>
      <c r="I2239">
        <v>896</v>
      </c>
      <c r="J2239" t="s">
        <v>907</v>
      </c>
      <c r="K2239" t="s">
        <v>828</v>
      </c>
      <c r="L2239" t="s">
        <v>541</v>
      </c>
      <c r="M2239">
        <v>541430</v>
      </c>
      <c r="N2239">
        <v>1356957</v>
      </c>
      <c r="O2239">
        <v>498663</v>
      </c>
      <c r="P2239">
        <v>207303</v>
      </c>
      <c r="Q2239">
        <v>0</v>
      </c>
      <c r="R2239">
        <v>0</v>
      </c>
      <c r="S2239">
        <v>2604353</v>
      </c>
      <c r="T2239">
        <v>1530</v>
      </c>
      <c r="U2239">
        <v>2602823</v>
      </c>
      <c r="V2239">
        <v>33</v>
      </c>
    </row>
    <row r="2240" spans="1:22" x14ac:dyDescent="0.3">
      <c r="A2240">
        <v>202223</v>
      </c>
      <c r="B2240" t="s">
        <v>820</v>
      </c>
      <c r="C2240" t="s">
        <v>821</v>
      </c>
      <c r="D2240" t="s">
        <v>822</v>
      </c>
      <c r="E2240" t="s">
        <v>823</v>
      </c>
      <c r="F2240" t="s">
        <v>866</v>
      </c>
      <c r="G2240" t="s">
        <v>867</v>
      </c>
      <c r="H2240" t="s">
        <v>906</v>
      </c>
      <c r="I2240">
        <v>896</v>
      </c>
      <c r="J2240" t="s">
        <v>907</v>
      </c>
      <c r="K2240" t="s">
        <v>828</v>
      </c>
      <c r="L2240" t="s">
        <v>541</v>
      </c>
      <c r="M2240">
        <v>529724</v>
      </c>
      <c r="N2240">
        <v>1206181</v>
      </c>
      <c r="O2240">
        <v>431028</v>
      </c>
      <c r="P2240">
        <v>206284</v>
      </c>
      <c r="Q2240">
        <v>0</v>
      </c>
      <c r="R2240">
        <v>0</v>
      </c>
      <c r="S2240">
        <v>2373217</v>
      </c>
      <c r="T2240">
        <v>18186</v>
      </c>
      <c r="U2240">
        <v>2355031</v>
      </c>
      <c r="V2240">
        <v>31</v>
      </c>
    </row>
    <row r="2241" spans="1:22" x14ac:dyDescent="0.3">
      <c r="A2241">
        <v>202324</v>
      </c>
      <c r="B2241" t="s">
        <v>820</v>
      </c>
      <c r="C2241" t="s">
        <v>821</v>
      </c>
      <c r="D2241" t="s">
        <v>822</v>
      </c>
      <c r="E2241" t="s">
        <v>823</v>
      </c>
      <c r="F2241" t="s">
        <v>866</v>
      </c>
      <c r="G2241" t="s">
        <v>867</v>
      </c>
      <c r="H2241" t="s">
        <v>906</v>
      </c>
      <c r="I2241">
        <v>896</v>
      </c>
      <c r="J2241" t="s">
        <v>907</v>
      </c>
      <c r="K2241" t="s">
        <v>828</v>
      </c>
      <c r="L2241" t="s">
        <v>541</v>
      </c>
      <c r="M2241">
        <v>545851</v>
      </c>
      <c r="N2241">
        <v>937393</v>
      </c>
      <c r="O2241">
        <v>314374</v>
      </c>
      <c r="P2241">
        <v>198971</v>
      </c>
      <c r="Q2241">
        <v>0</v>
      </c>
      <c r="R2241">
        <v>0</v>
      </c>
      <c r="S2241">
        <v>1996589</v>
      </c>
      <c r="T2241">
        <v>1692</v>
      </c>
      <c r="U2241">
        <v>1994897</v>
      </c>
      <c r="V2241">
        <v>26</v>
      </c>
    </row>
    <row r="2242" spans="1:22" x14ac:dyDescent="0.3">
      <c r="A2242">
        <v>202122</v>
      </c>
      <c r="B2242" t="s">
        <v>820</v>
      </c>
      <c r="C2242" t="s">
        <v>821</v>
      </c>
      <c r="D2242" t="s">
        <v>822</v>
      </c>
      <c r="E2242" t="s">
        <v>823</v>
      </c>
      <c r="F2242" t="s">
        <v>866</v>
      </c>
      <c r="G2242" t="s">
        <v>867</v>
      </c>
      <c r="H2242" t="s">
        <v>906</v>
      </c>
      <c r="I2242">
        <v>896</v>
      </c>
      <c r="J2242" t="s">
        <v>907</v>
      </c>
      <c r="K2242" t="s">
        <v>828</v>
      </c>
      <c r="L2242" t="s">
        <v>831</v>
      </c>
      <c r="M2242" t="s">
        <v>829</v>
      </c>
      <c r="N2242" t="s">
        <v>829</v>
      </c>
      <c r="O2242" t="s">
        <v>829</v>
      </c>
      <c r="P2242">
        <v>0</v>
      </c>
      <c r="Q2242">
        <v>622054</v>
      </c>
      <c r="R2242" t="s">
        <v>829</v>
      </c>
      <c r="S2242">
        <v>622054</v>
      </c>
      <c r="T2242">
        <v>0</v>
      </c>
      <c r="U2242">
        <v>622054</v>
      </c>
      <c r="V2242">
        <v>8</v>
      </c>
    </row>
    <row r="2243" spans="1:22" x14ac:dyDescent="0.3">
      <c r="A2243">
        <v>202223</v>
      </c>
      <c r="B2243" t="s">
        <v>820</v>
      </c>
      <c r="C2243" t="s">
        <v>821</v>
      </c>
      <c r="D2243" t="s">
        <v>822</v>
      </c>
      <c r="E2243" t="s">
        <v>823</v>
      </c>
      <c r="F2243" t="s">
        <v>866</v>
      </c>
      <c r="G2243" t="s">
        <v>867</v>
      </c>
      <c r="H2243" t="s">
        <v>906</v>
      </c>
      <c r="I2243">
        <v>896</v>
      </c>
      <c r="J2243" t="s">
        <v>907</v>
      </c>
      <c r="K2243" t="s">
        <v>828</v>
      </c>
      <c r="L2243" t="s">
        <v>831</v>
      </c>
      <c r="M2243" t="s">
        <v>829</v>
      </c>
      <c r="N2243" t="s">
        <v>829</v>
      </c>
      <c r="O2243" t="s">
        <v>829</v>
      </c>
      <c r="P2243">
        <v>0</v>
      </c>
      <c r="Q2243">
        <v>655816</v>
      </c>
      <c r="R2243" t="s">
        <v>829</v>
      </c>
      <c r="S2243">
        <v>655816</v>
      </c>
      <c r="T2243">
        <v>0</v>
      </c>
      <c r="U2243">
        <v>655816</v>
      </c>
      <c r="V2243">
        <v>9</v>
      </c>
    </row>
    <row r="2244" spans="1:22" x14ac:dyDescent="0.3">
      <c r="A2244">
        <v>202324</v>
      </c>
      <c r="B2244" t="s">
        <v>820</v>
      </c>
      <c r="C2244" t="s">
        <v>821</v>
      </c>
      <c r="D2244" t="s">
        <v>822</v>
      </c>
      <c r="E2244" t="s">
        <v>823</v>
      </c>
      <c r="F2244" t="s">
        <v>866</v>
      </c>
      <c r="G2244" t="s">
        <v>867</v>
      </c>
      <c r="H2244" t="s">
        <v>906</v>
      </c>
      <c r="I2244">
        <v>896</v>
      </c>
      <c r="J2244" t="s">
        <v>907</v>
      </c>
      <c r="K2244" t="s">
        <v>828</v>
      </c>
      <c r="L2244" t="s">
        <v>831</v>
      </c>
      <c r="M2244" t="s">
        <v>829</v>
      </c>
      <c r="N2244" t="s">
        <v>829</v>
      </c>
      <c r="O2244" t="s">
        <v>829</v>
      </c>
      <c r="P2244">
        <v>0</v>
      </c>
      <c r="Q2244">
        <v>763626</v>
      </c>
      <c r="R2244" t="s">
        <v>829</v>
      </c>
      <c r="S2244">
        <v>763626</v>
      </c>
      <c r="T2244">
        <v>0</v>
      </c>
      <c r="U2244">
        <v>763626</v>
      </c>
      <c r="V2244">
        <v>10</v>
      </c>
    </row>
    <row r="2245" spans="1:22" x14ac:dyDescent="0.3">
      <c r="A2245">
        <v>202122</v>
      </c>
      <c r="B2245" t="s">
        <v>820</v>
      </c>
      <c r="C2245" t="s">
        <v>821</v>
      </c>
      <c r="D2245" t="s">
        <v>822</v>
      </c>
      <c r="E2245" t="s">
        <v>823</v>
      </c>
      <c r="F2245" t="s">
        <v>866</v>
      </c>
      <c r="G2245" t="s">
        <v>867</v>
      </c>
      <c r="H2245" t="s">
        <v>906</v>
      </c>
      <c r="I2245">
        <v>896</v>
      </c>
      <c r="J2245" t="s">
        <v>907</v>
      </c>
      <c r="K2245" t="s">
        <v>828</v>
      </c>
      <c r="L2245" t="s">
        <v>832</v>
      </c>
      <c r="M2245">
        <v>10414</v>
      </c>
      <c r="N2245">
        <v>728727</v>
      </c>
      <c r="O2245">
        <v>331882</v>
      </c>
      <c r="P2245">
        <v>63371</v>
      </c>
      <c r="Q2245">
        <v>331667</v>
      </c>
      <c r="R2245">
        <v>0</v>
      </c>
      <c r="S2245">
        <v>1466061</v>
      </c>
      <c r="T2245">
        <v>319130</v>
      </c>
      <c r="U2245">
        <v>1146931</v>
      </c>
      <c r="V2245">
        <v>15</v>
      </c>
    </row>
    <row r="2246" spans="1:22" x14ac:dyDescent="0.3">
      <c r="A2246">
        <v>202223</v>
      </c>
      <c r="B2246" t="s">
        <v>820</v>
      </c>
      <c r="C2246" t="s">
        <v>821</v>
      </c>
      <c r="D2246" t="s">
        <v>822</v>
      </c>
      <c r="E2246" t="s">
        <v>823</v>
      </c>
      <c r="F2246" t="s">
        <v>866</v>
      </c>
      <c r="G2246" t="s">
        <v>867</v>
      </c>
      <c r="H2246" t="s">
        <v>906</v>
      </c>
      <c r="I2246">
        <v>896</v>
      </c>
      <c r="J2246" t="s">
        <v>907</v>
      </c>
      <c r="K2246" t="s">
        <v>828</v>
      </c>
      <c r="L2246" t="s">
        <v>832</v>
      </c>
      <c r="M2246">
        <v>11747</v>
      </c>
      <c r="N2246">
        <v>833105</v>
      </c>
      <c r="O2246">
        <v>384268</v>
      </c>
      <c r="P2246">
        <v>75732</v>
      </c>
      <c r="Q2246">
        <v>345950</v>
      </c>
      <c r="R2246">
        <v>0</v>
      </c>
      <c r="S2246">
        <v>1650802</v>
      </c>
      <c r="T2246">
        <v>374236</v>
      </c>
      <c r="U2246">
        <v>1276566</v>
      </c>
      <c r="V2246">
        <v>17</v>
      </c>
    </row>
    <row r="2247" spans="1:22" x14ac:dyDescent="0.3">
      <c r="A2247">
        <v>202324</v>
      </c>
      <c r="B2247" t="s">
        <v>820</v>
      </c>
      <c r="C2247" t="s">
        <v>821</v>
      </c>
      <c r="D2247" t="s">
        <v>822</v>
      </c>
      <c r="E2247" t="s">
        <v>823</v>
      </c>
      <c r="F2247" t="s">
        <v>866</v>
      </c>
      <c r="G2247" t="s">
        <v>867</v>
      </c>
      <c r="H2247" t="s">
        <v>906</v>
      </c>
      <c r="I2247">
        <v>896</v>
      </c>
      <c r="J2247" t="s">
        <v>907</v>
      </c>
      <c r="K2247" t="s">
        <v>828</v>
      </c>
      <c r="L2247" t="s">
        <v>832</v>
      </c>
      <c r="M2247">
        <v>11373</v>
      </c>
      <c r="N2247">
        <v>980876</v>
      </c>
      <c r="O2247">
        <v>545837</v>
      </c>
      <c r="P2247">
        <v>194914</v>
      </c>
      <c r="Q2247">
        <v>394981</v>
      </c>
      <c r="R2247">
        <v>0</v>
      </c>
      <c r="S2247">
        <v>2127981</v>
      </c>
      <c r="T2247">
        <v>222580</v>
      </c>
      <c r="U2247">
        <v>1905401</v>
      </c>
      <c r="V2247">
        <v>25</v>
      </c>
    </row>
    <row r="2248" spans="1:22" x14ac:dyDescent="0.3">
      <c r="A2248">
        <v>202122</v>
      </c>
      <c r="B2248" t="s">
        <v>820</v>
      </c>
      <c r="C2248" t="s">
        <v>821</v>
      </c>
      <c r="D2248" t="s">
        <v>822</v>
      </c>
      <c r="E2248" t="s">
        <v>823</v>
      </c>
      <c r="F2248" t="s">
        <v>866</v>
      </c>
      <c r="G2248" t="s">
        <v>867</v>
      </c>
      <c r="H2248" t="s">
        <v>906</v>
      </c>
      <c r="I2248">
        <v>896</v>
      </c>
      <c r="J2248" t="s">
        <v>907</v>
      </c>
      <c r="K2248" t="s">
        <v>828</v>
      </c>
      <c r="L2248" t="s">
        <v>544</v>
      </c>
      <c r="M2248">
        <v>196356</v>
      </c>
      <c r="N2248">
        <v>248519</v>
      </c>
      <c r="O2248">
        <v>104941</v>
      </c>
      <c r="P2248">
        <v>63350</v>
      </c>
      <c r="Q2248">
        <v>0</v>
      </c>
      <c r="R2248">
        <v>0</v>
      </c>
      <c r="S2248">
        <v>613166</v>
      </c>
      <c r="T2248">
        <v>694</v>
      </c>
      <c r="U2248">
        <v>612472</v>
      </c>
      <c r="V2248">
        <v>8</v>
      </c>
    </row>
    <row r="2249" spans="1:22" x14ac:dyDescent="0.3">
      <c r="A2249">
        <v>202223</v>
      </c>
      <c r="B2249" t="s">
        <v>820</v>
      </c>
      <c r="C2249" t="s">
        <v>821</v>
      </c>
      <c r="D2249" t="s">
        <v>822</v>
      </c>
      <c r="E2249" t="s">
        <v>823</v>
      </c>
      <c r="F2249" t="s">
        <v>866</v>
      </c>
      <c r="G2249" t="s">
        <v>867</v>
      </c>
      <c r="H2249" t="s">
        <v>906</v>
      </c>
      <c r="I2249">
        <v>896</v>
      </c>
      <c r="J2249" t="s">
        <v>907</v>
      </c>
      <c r="K2249" t="s">
        <v>828</v>
      </c>
      <c r="L2249" t="s">
        <v>544</v>
      </c>
      <c r="M2249">
        <v>370129</v>
      </c>
      <c r="N2249">
        <v>259657</v>
      </c>
      <c r="O2249">
        <v>109927</v>
      </c>
      <c r="P2249">
        <v>63577</v>
      </c>
      <c r="Q2249">
        <v>0</v>
      </c>
      <c r="R2249">
        <v>0</v>
      </c>
      <c r="S2249">
        <v>803291</v>
      </c>
      <c r="T2249">
        <v>12243</v>
      </c>
      <c r="U2249">
        <v>791048</v>
      </c>
      <c r="V2249">
        <v>10</v>
      </c>
    </row>
    <row r="2250" spans="1:22" x14ac:dyDescent="0.3">
      <c r="A2250">
        <v>202324</v>
      </c>
      <c r="B2250" t="s">
        <v>820</v>
      </c>
      <c r="C2250" t="s">
        <v>821</v>
      </c>
      <c r="D2250" t="s">
        <v>822</v>
      </c>
      <c r="E2250" t="s">
        <v>823</v>
      </c>
      <c r="F2250" t="s">
        <v>866</v>
      </c>
      <c r="G2250" t="s">
        <v>867</v>
      </c>
      <c r="H2250" t="s">
        <v>906</v>
      </c>
      <c r="I2250">
        <v>896</v>
      </c>
      <c r="J2250" t="s">
        <v>907</v>
      </c>
      <c r="K2250" t="s">
        <v>828</v>
      </c>
      <c r="L2250" t="s">
        <v>544</v>
      </c>
      <c r="M2250">
        <v>269099</v>
      </c>
      <c r="N2250">
        <v>422091</v>
      </c>
      <c r="O2250">
        <v>178733</v>
      </c>
      <c r="P2250">
        <v>67511</v>
      </c>
      <c r="Q2250">
        <v>0</v>
      </c>
      <c r="R2250">
        <v>0</v>
      </c>
      <c r="S2250">
        <v>937434</v>
      </c>
      <c r="T2250">
        <v>58013</v>
      </c>
      <c r="U2250">
        <v>879421</v>
      </c>
      <c r="V2250">
        <v>11</v>
      </c>
    </row>
    <row r="2251" spans="1:22" x14ac:dyDescent="0.3">
      <c r="A2251">
        <v>202122</v>
      </c>
      <c r="B2251" t="s">
        <v>820</v>
      </c>
      <c r="C2251" t="s">
        <v>821</v>
      </c>
      <c r="D2251" t="s">
        <v>822</v>
      </c>
      <c r="E2251" t="s">
        <v>823</v>
      </c>
      <c r="F2251" t="s">
        <v>866</v>
      </c>
      <c r="G2251" t="s">
        <v>867</v>
      </c>
      <c r="H2251" t="s">
        <v>906</v>
      </c>
      <c r="I2251">
        <v>896</v>
      </c>
      <c r="J2251" t="s">
        <v>907</v>
      </c>
      <c r="K2251" t="s">
        <v>828</v>
      </c>
      <c r="L2251" t="s">
        <v>600</v>
      </c>
      <c r="M2251" t="s">
        <v>829</v>
      </c>
      <c r="N2251" t="s">
        <v>829</v>
      </c>
      <c r="O2251" t="s">
        <v>829</v>
      </c>
      <c r="P2251">
        <v>0</v>
      </c>
      <c r="Q2251">
        <v>0</v>
      </c>
      <c r="R2251" t="s">
        <v>829</v>
      </c>
      <c r="S2251">
        <v>0</v>
      </c>
      <c r="T2251">
        <v>0</v>
      </c>
      <c r="U2251">
        <v>0</v>
      </c>
      <c r="V2251">
        <v>0</v>
      </c>
    </row>
    <row r="2252" spans="1:22" x14ac:dyDescent="0.3">
      <c r="A2252">
        <v>202223</v>
      </c>
      <c r="B2252" t="s">
        <v>820</v>
      </c>
      <c r="C2252" t="s">
        <v>821</v>
      </c>
      <c r="D2252" t="s">
        <v>822</v>
      </c>
      <c r="E2252" t="s">
        <v>823</v>
      </c>
      <c r="F2252" t="s">
        <v>866</v>
      </c>
      <c r="G2252" t="s">
        <v>867</v>
      </c>
      <c r="H2252" t="s">
        <v>906</v>
      </c>
      <c r="I2252">
        <v>896</v>
      </c>
      <c r="J2252" t="s">
        <v>907</v>
      </c>
      <c r="K2252" t="s">
        <v>828</v>
      </c>
      <c r="L2252" t="s">
        <v>600</v>
      </c>
      <c r="M2252" t="s">
        <v>829</v>
      </c>
      <c r="N2252" t="s">
        <v>829</v>
      </c>
      <c r="O2252" t="s">
        <v>829</v>
      </c>
      <c r="P2252">
        <v>0</v>
      </c>
      <c r="Q2252">
        <v>0</v>
      </c>
      <c r="R2252" t="s">
        <v>829</v>
      </c>
      <c r="S2252">
        <v>0</v>
      </c>
      <c r="T2252">
        <v>0</v>
      </c>
      <c r="U2252">
        <v>0</v>
      </c>
      <c r="V2252">
        <v>0</v>
      </c>
    </row>
    <row r="2253" spans="1:22" x14ac:dyDescent="0.3">
      <c r="A2253">
        <v>202324</v>
      </c>
      <c r="B2253" t="s">
        <v>820</v>
      </c>
      <c r="C2253" t="s">
        <v>821</v>
      </c>
      <c r="D2253" t="s">
        <v>822</v>
      </c>
      <c r="E2253" t="s">
        <v>823</v>
      </c>
      <c r="F2253" t="s">
        <v>866</v>
      </c>
      <c r="G2253" t="s">
        <v>867</v>
      </c>
      <c r="H2253" t="s">
        <v>906</v>
      </c>
      <c r="I2253">
        <v>896</v>
      </c>
      <c r="J2253" t="s">
        <v>907</v>
      </c>
      <c r="K2253" t="s">
        <v>828</v>
      </c>
      <c r="L2253" t="s">
        <v>600</v>
      </c>
      <c r="M2253" t="s">
        <v>829</v>
      </c>
      <c r="N2253" t="s">
        <v>829</v>
      </c>
      <c r="O2253" t="s">
        <v>829</v>
      </c>
      <c r="P2253">
        <v>0</v>
      </c>
      <c r="Q2253">
        <v>0</v>
      </c>
      <c r="R2253" t="s">
        <v>829</v>
      </c>
      <c r="S2253">
        <v>0</v>
      </c>
      <c r="T2253">
        <v>0</v>
      </c>
      <c r="U2253">
        <v>0</v>
      </c>
      <c r="V2253">
        <v>0</v>
      </c>
    </row>
    <row r="2254" spans="1:22" x14ac:dyDescent="0.3">
      <c r="A2254">
        <v>202122</v>
      </c>
      <c r="B2254" t="s">
        <v>820</v>
      </c>
      <c r="C2254" t="s">
        <v>821</v>
      </c>
      <c r="D2254" t="s">
        <v>822</v>
      </c>
      <c r="E2254" t="s">
        <v>823</v>
      </c>
      <c r="F2254" t="s">
        <v>866</v>
      </c>
      <c r="G2254" t="s">
        <v>867</v>
      </c>
      <c r="H2254" t="s">
        <v>906</v>
      </c>
      <c r="I2254">
        <v>896</v>
      </c>
      <c r="J2254" t="s">
        <v>907</v>
      </c>
      <c r="K2254" t="s">
        <v>828</v>
      </c>
      <c r="L2254" t="s">
        <v>247</v>
      </c>
      <c r="M2254">
        <v>0</v>
      </c>
      <c r="N2254">
        <v>0</v>
      </c>
      <c r="O2254">
        <v>0</v>
      </c>
      <c r="P2254">
        <v>0</v>
      </c>
      <c r="Q2254">
        <v>0</v>
      </c>
      <c r="R2254">
        <v>0</v>
      </c>
      <c r="S2254">
        <v>0</v>
      </c>
      <c r="T2254">
        <v>0</v>
      </c>
      <c r="U2254">
        <v>0</v>
      </c>
      <c r="V2254">
        <v>0</v>
      </c>
    </row>
    <row r="2255" spans="1:22" x14ac:dyDescent="0.3">
      <c r="A2255">
        <v>202223</v>
      </c>
      <c r="B2255" t="s">
        <v>820</v>
      </c>
      <c r="C2255" t="s">
        <v>821</v>
      </c>
      <c r="D2255" t="s">
        <v>822</v>
      </c>
      <c r="E2255" t="s">
        <v>823</v>
      </c>
      <c r="F2255" t="s">
        <v>866</v>
      </c>
      <c r="G2255" t="s">
        <v>867</v>
      </c>
      <c r="H2255" t="s">
        <v>906</v>
      </c>
      <c r="I2255">
        <v>896</v>
      </c>
      <c r="J2255" t="s">
        <v>907</v>
      </c>
      <c r="K2255" t="s">
        <v>828</v>
      </c>
      <c r="L2255" t="s">
        <v>247</v>
      </c>
      <c r="M2255">
        <v>0</v>
      </c>
      <c r="N2255">
        <v>0</v>
      </c>
      <c r="O2255">
        <v>0</v>
      </c>
      <c r="P2255">
        <v>0</v>
      </c>
      <c r="Q2255">
        <v>0</v>
      </c>
      <c r="R2255">
        <v>0</v>
      </c>
      <c r="S2255">
        <v>0</v>
      </c>
      <c r="T2255">
        <v>0</v>
      </c>
      <c r="U2255">
        <v>0</v>
      </c>
      <c r="V2255">
        <v>0</v>
      </c>
    </row>
    <row r="2256" spans="1:22" x14ac:dyDescent="0.3">
      <c r="A2256">
        <v>202324</v>
      </c>
      <c r="B2256" t="s">
        <v>820</v>
      </c>
      <c r="C2256" t="s">
        <v>821</v>
      </c>
      <c r="D2256" t="s">
        <v>822</v>
      </c>
      <c r="E2256" t="s">
        <v>823</v>
      </c>
      <c r="F2256" t="s">
        <v>866</v>
      </c>
      <c r="G2256" t="s">
        <v>867</v>
      </c>
      <c r="H2256" t="s">
        <v>906</v>
      </c>
      <c r="I2256">
        <v>896</v>
      </c>
      <c r="J2256" t="s">
        <v>907</v>
      </c>
      <c r="K2256" t="s">
        <v>828</v>
      </c>
      <c r="L2256" t="s">
        <v>247</v>
      </c>
      <c r="M2256">
        <v>0</v>
      </c>
      <c r="N2256">
        <v>0</v>
      </c>
      <c r="O2256">
        <v>0</v>
      </c>
      <c r="P2256">
        <v>0</v>
      </c>
      <c r="Q2256">
        <v>0</v>
      </c>
      <c r="R2256">
        <v>0</v>
      </c>
      <c r="S2256">
        <v>0</v>
      </c>
      <c r="T2256">
        <v>0</v>
      </c>
      <c r="U2256">
        <v>0</v>
      </c>
      <c r="V2256">
        <v>0</v>
      </c>
    </row>
    <row r="2257" spans="1:22" x14ac:dyDescent="0.3">
      <c r="A2257">
        <v>202122</v>
      </c>
      <c r="B2257" t="s">
        <v>820</v>
      </c>
      <c r="C2257" t="s">
        <v>821</v>
      </c>
      <c r="D2257" t="s">
        <v>822</v>
      </c>
      <c r="E2257" t="s">
        <v>823</v>
      </c>
      <c r="F2257" t="s">
        <v>866</v>
      </c>
      <c r="G2257" t="s">
        <v>867</v>
      </c>
      <c r="H2257" t="s">
        <v>906</v>
      </c>
      <c r="I2257">
        <v>896</v>
      </c>
      <c r="J2257" t="s">
        <v>907</v>
      </c>
      <c r="K2257" t="s">
        <v>828</v>
      </c>
      <c r="L2257" t="s">
        <v>833</v>
      </c>
      <c r="M2257">
        <v>21523572</v>
      </c>
      <c r="N2257">
        <v>109229769</v>
      </c>
      <c r="O2257">
        <v>66235831</v>
      </c>
      <c r="P2257">
        <v>27126635</v>
      </c>
      <c r="Q2257">
        <v>2254088</v>
      </c>
      <c r="R2257">
        <v>1875791</v>
      </c>
      <c r="S2257">
        <v>229143243</v>
      </c>
      <c r="T2257">
        <v>995956</v>
      </c>
      <c r="U2257">
        <v>228147287</v>
      </c>
      <c r="V2257" t="s">
        <v>834</v>
      </c>
    </row>
    <row r="2258" spans="1:22" x14ac:dyDescent="0.3">
      <c r="A2258">
        <v>202223</v>
      </c>
      <c r="B2258" t="s">
        <v>820</v>
      </c>
      <c r="C2258" t="s">
        <v>821</v>
      </c>
      <c r="D2258" t="s">
        <v>822</v>
      </c>
      <c r="E2258" t="s">
        <v>823</v>
      </c>
      <c r="F2258" t="s">
        <v>866</v>
      </c>
      <c r="G2258" t="s">
        <v>867</v>
      </c>
      <c r="H2258" t="s">
        <v>906</v>
      </c>
      <c r="I2258">
        <v>896</v>
      </c>
      <c r="J2258" t="s">
        <v>907</v>
      </c>
      <c r="K2258" t="s">
        <v>828</v>
      </c>
      <c r="L2258" t="s">
        <v>833</v>
      </c>
      <c r="M2258">
        <v>23114364</v>
      </c>
      <c r="N2258">
        <v>108829354</v>
      </c>
      <c r="O2258">
        <v>68556987</v>
      </c>
      <c r="P2258">
        <v>30437202</v>
      </c>
      <c r="Q2258">
        <v>2494343</v>
      </c>
      <c r="R2258">
        <v>2175951</v>
      </c>
      <c r="S2258">
        <v>236529310</v>
      </c>
      <c r="T2258">
        <v>1288548</v>
      </c>
      <c r="U2258">
        <v>235240762</v>
      </c>
      <c r="V2258" t="s">
        <v>834</v>
      </c>
    </row>
    <row r="2259" spans="1:22" x14ac:dyDescent="0.3">
      <c r="A2259">
        <v>202324</v>
      </c>
      <c r="B2259" t="s">
        <v>820</v>
      </c>
      <c r="C2259" t="s">
        <v>821</v>
      </c>
      <c r="D2259" t="s">
        <v>822</v>
      </c>
      <c r="E2259" t="s">
        <v>823</v>
      </c>
      <c r="F2259" t="s">
        <v>866</v>
      </c>
      <c r="G2259" t="s">
        <v>867</v>
      </c>
      <c r="H2259" t="s">
        <v>906</v>
      </c>
      <c r="I2259">
        <v>896</v>
      </c>
      <c r="J2259" t="s">
        <v>907</v>
      </c>
      <c r="K2259" t="s">
        <v>828</v>
      </c>
      <c r="L2259" t="s">
        <v>833</v>
      </c>
      <c r="M2259">
        <v>24575073</v>
      </c>
      <c r="N2259">
        <v>110597163</v>
      </c>
      <c r="O2259">
        <v>62488504</v>
      </c>
      <c r="P2259">
        <v>34732161</v>
      </c>
      <c r="Q2259">
        <v>3053231</v>
      </c>
      <c r="R2259">
        <v>2598854</v>
      </c>
      <c r="S2259">
        <v>239160989</v>
      </c>
      <c r="T2259">
        <v>1311359</v>
      </c>
      <c r="U2259">
        <v>237849630</v>
      </c>
      <c r="V2259" t="s">
        <v>834</v>
      </c>
    </row>
    <row r="2260" spans="1:22" x14ac:dyDescent="0.3">
      <c r="A2260">
        <v>202122</v>
      </c>
      <c r="B2260" t="s">
        <v>820</v>
      </c>
      <c r="C2260" t="s">
        <v>821</v>
      </c>
      <c r="D2260" t="s">
        <v>822</v>
      </c>
      <c r="E2260" t="s">
        <v>823</v>
      </c>
      <c r="F2260" t="s">
        <v>866</v>
      </c>
      <c r="G2260" t="s">
        <v>867</v>
      </c>
      <c r="H2260" t="s">
        <v>906</v>
      </c>
      <c r="I2260">
        <v>896</v>
      </c>
      <c r="J2260" t="s">
        <v>907</v>
      </c>
      <c r="K2260" t="s">
        <v>835</v>
      </c>
      <c r="L2260" t="s">
        <v>836</v>
      </c>
      <c r="M2260" t="s">
        <v>829</v>
      </c>
      <c r="N2260" t="s">
        <v>829</v>
      </c>
      <c r="O2260" t="s">
        <v>829</v>
      </c>
      <c r="P2260" t="s">
        <v>829</v>
      </c>
      <c r="Q2260" t="s">
        <v>829</v>
      </c>
      <c r="R2260" t="s">
        <v>829</v>
      </c>
      <c r="S2260">
        <v>221656426</v>
      </c>
      <c r="T2260" t="s">
        <v>829</v>
      </c>
      <c r="U2260" t="s">
        <v>829</v>
      </c>
      <c r="V2260" t="s">
        <v>834</v>
      </c>
    </row>
    <row r="2261" spans="1:22" x14ac:dyDescent="0.3">
      <c r="A2261">
        <v>202223</v>
      </c>
      <c r="B2261" t="s">
        <v>820</v>
      </c>
      <c r="C2261" t="s">
        <v>821</v>
      </c>
      <c r="D2261" t="s">
        <v>822</v>
      </c>
      <c r="E2261" t="s">
        <v>823</v>
      </c>
      <c r="F2261" t="s">
        <v>866</v>
      </c>
      <c r="G2261" t="s">
        <v>867</v>
      </c>
      <c r="H2261" t="s">
        <v>906</v>
      </c>
      <c r="I2261">
        <v>896</v>
      </c>
      <c r="J2261" t="s">
        <v>907</v>
      </c>
      <c r="K2261" t="s">
        <v>835</v>
      </c>
      <c r="L2261" t="s">
        <v>836</v>
      </c>
      <c r="M2261" t="s">
        <v>829</v>
      </c>
      <c r="N2261" t="s">
        <v>829</v>
      </c>
      <c r="O2261" t="s">
        <v>829</v>
      </c>
      <c r="P2261" t="s">
        <v>829</v>
      </c>
      <c r="Q2261" t="s">
        <v>829</v>
      </c>
      <c r="R2261" t="s">
        <v>829</v>
      </c>
      <c r="S2261">
        <v>228393094</v>
      </c>
      <c r="T2261" t="s">
        <v>829</v>
      </c>
      <c r="U2261" t="s">
        <v>829</v>
      </c>
      <c r="V2261" t="s">
        <v>834</v>
      </c>
    </row>
    <row r="2262" spans="1:22" x14ac:dyDescent="0.3">
      <c r="A2262">
        <v>202324</v>
      </c>
      <c r="B2262" t="s">
        <v>820</v>
      </c>
      <c r="C2262" t="s">
        <v>821</v>
      </c>
      <c r="D2262" t="s">
        <v>822</v>
      </c>
      <c r="E2262" t="s">
        <v>823</v>
      </c>
      <c r="F2262" t="s">
        <v>866</v>
      </c>
      <c r="G2262" t="s">
        <v>867</v>
      </c>
      <c r="H2262" t="s">
        <v>906</v>
      </c>
      <c r="I2262">
        <v>896</v>
      </c>
      <c r="J2262" t="s">
        <v>907</v>
      </c>
      <c r="K2262" t="s">
        <v>835</v>
      </c>
      <c r="L2262" t="s">
        <v>836</v>
      </c>
      <c r="M2262" t="s">
        <v>829</v>
      </c>
      <c r="N2262" t="s">
        <v>829</v>
      </c>
      <c r="O2262" t="s">
        <v>829</v>
      </c>
      <c r="P2262" t="s">
        <v>829</v>
      </c>
      <c r="Q2262" t="s">
        <v>829</v>
      </c>
      <c r="R2262" t="s">
        <v>829</v>
      </c>
      <c r="S2262">
        <v>227107850</v>
      </c>
      <c r="T2262" t="s">
        <v>829</v>
      </c>
      <c r="U2262" t="s">
        <v>829</v>
      </c>
      <c r="V2262" t="s">
        <v>834</v>
      </c>
    </row>
    <row r="2263" spans="1:22" x14ac:dyDescent="0.3">
      <c r="A2263">
        <v>202122</v>
      </c>
      <c r="B2263" t="s">
        <v>820</v>
      </c>
      <c r="C2263" t="s">
        <v>821</v>
      </c>
      <c r="D2263" t="s">
        <v>822</v>
      </c>
      <c r="E2263" t="s">
        <v>823</v>
      </c>
      <c r="F2263" t="s">
        <v>866</v>
      </c>
      <c r="G2263" t="s">
        <v>867</v>
      </c>
      <c r="H2263" t="s">
        <v>906</v>
      </c>
      <c r="I2263">
        <v>896</v>
      </c>
      <c r="J2263" t="s">
        <v>907</v>
      </c>
      <c r="K2263" t="s">
        <v>835</v>
      </c>
      <c r="L2263" t="s">
        <v>837</v>
      </c>
      <c r="M2263" t="s">
        <v>829</v>
      </c>
      <c r="N2263" t="s">
        <v>829</v>
      </c>
      <c r="O2263" t="s">
        <v>829</v>
      </c>
      <c r="P2263" t="s">
        <v>829</v>
      </c>
      <c r="Q2263" t="s">
        <v>829</v>
      </c>
      <c r="R2263" t="s">
        <v>829</v>
      </c>
      <c r="S2263">
        <v>-222354</v>
      </c>
      <c r="T2263" t="s">
        <v>829</v>
      </c>
      <c r="U2263" t="s">
        <v>829</v>
      </c>
      <c r="V2263" t="s">
        <v>834</v>
      </c>
    </row>
    <row r="2264" spans="1:22" x14ac:dyDescent="0.3">
      <c r="A2264">
        <v>202223</v>
      </c>
      <c r="B2264" t="s">
        <v>820</v>
      </c>
      <c r="C2264" t="s">
        <v>821</v>
      </c>
      <c r="D2264" t="s">
        <v>822</v>
      </c>
      <c r="E2264" t="s">
        <v>823</v>
      </c>
      <c r="F2264" t="s">
        <v>866</v>
      </c>
      <c r="G2264" t="s">
        <v>867</v>
      </c>
      <c r="H2264" t="s">
        <v>906</v>
      </c>
      <c r="I2264">
        <v>896</v>
      </c>
      <c r="J2264" t="s">
        <v>907</v>
      </c>
      <c r="K2264" t="s">
        <v>835</v>
      </c>
      <c r="L2264" t="s">
        <v>837</v>
      </c>
      <c r="M2264" t="s">
        <v>829</v>
      </c>
      <c r="N2264" t="s">
        <v>829</v>
      </c>
      <c r="O2264" t="s">
        <v>829</v>
      </c>
      <c r="P2264" t="s">
        <v>829</v>
      </c>
      <c r="Q2264" t="s">
        <v>829</v>
      </c>
      <c r="R2264" t="s">
        <v>829</v>
      </c>
      <c r="S2264">
        <v>-219287</v>
      </c>
      <c r="T2264" t="s">
        <v>829</v>
      </c>
      <c r="U2264" t="s">
        <v>829</v>
      </c>
      <c r="V2264">
        <v>0</v>
      </c>
    </row>
    <row r="2265" spans="1:22" x14ac:dyDescent="0.3">
      <c r="A2265">
        <v>202324</v>
      </c>
      <c r="B2265" t="s">
        <v>820</v>
      </c>
      <c r="C2265" t="s">
        <v>821</v>
      </c>
      <c r="D2265" t="s">
        <v>822</v>
      </c>
      <c r="E2265" t="s">
        <v>823</v>
      </c>
      <c r="F2265" t="s">
        <v>866</v>
      </c>
      <c r="G2265" t="s">
        <v>867</v>
      </c>
      <c r="H2265" t="s">
        <v>906</v>
      </c>
      <c r="I2265">
        <v>896</v>
      </c>
      <c r="J2265" t="s">
        <v>907</v>
      </c>
      <c r="K2265" t="s">
        <v>835</v>
      </c>
      <c r="L2265" t="s">
        <v>837</v>
      </c>
      <c r="M2265" t="s">
        <v>829</v>
      </c>
      <c r="N2265" t="s">
        <v>829</v>
      </c>
      <c r="O2265" t="s">
        <v>829</v>
      </c>
      <c r="P2265" t="s">
        <v>829</v>
      </c>
      <c r="Q2265" t="s">
        <v>829</v>
      </c>
      <c r="R2265" t="s">
        <v>829</v>
      </c>
      <c r="S2265">
        <v>-7732</v>
      </c>
      <c r="T2265" t="s">
        <v>829</v>
      </c>
      <c r="U2265" t="s">
        <v>829</v>
      </c>
      <c r="V2265">
        <v>0</v>
      </c>
    </row>
    <row r="2266" spans="1:22" x14ac:dyDescent="0.3">
      <c r="A2266">
        <v>202122</v>
      </c>
      <c r="B2266" t="s">
        <v>820</v>
      </c>
      <c r="C2266" t="s">
        <v>821</v>
      </c>
      <c r="D2266" t="s">
        <v>822</v>
      </c>
      <c r="E2266" t="s">
        <v>823</v>
      </c>
      <c r="F2266" t="s">
        <v>866</v>
      </c>
      <c r="G2266" t="s">
        <v>867</v>
      </c>
      <c r="H2266" t="s">
        <v>906</v>
      </c>
      <c r="I2266">
        <v>896</v>
      </c>
      <c r="J2266" t="s">
        <v>907</v>
      </c>
      <c r="K2266" t="s">
        <v>835</v>
      </c>
      <c r="L2266" t="s">
        <v>838</v>
      </c>
      <c r="M2266" t="s">
        <v>829</v>
      </c>
      <c r="N2266" t="s">
        <v>829</v>
      </c>
      <c r="O2266" t="s">
        <v>829</v>
      </c>
      <c r="P2266" t="s">
        <v>829</v>
      </c>
      <c r="Q2266" t="s">
        <v>829</v>
      </c>
      <c r="R2266" t="s">
        <v>829</v>
      </c>
      <c r="S2266">
        <v>-1031733</v>
      </c>
      <c r="T2266" t="s">
        <v>829</v>
      </c>
      <c r="U2266" t="s">
        <v>829</v>
      </c>
      <c r="V2266" t="s">
        <v>834</v>
      </c>
    </row>
    <row r="2267" spans="1:22" x14ac:dyDescent="0.3">
      <c r="A2267">
        <v>202223</v>
      </c>
      <c r="B2267" t="s">
        <v>820</v>
      </c>
      <c r="C2267" t="s">
        <v>821</v>
      </c>
      <c r="D2267" t="s">
        <v>822</v>
      </c>
      <c r="E2267" t="s">
        <v>823</v>
      </c>
      <c r="F2267" t="s">
        <v>866</v>
      </c>
      <c r="G2267" t="s">
        <v>867</v>
      </c>
      <c r="H2267" t="s">
        <v>906</v>
      </c>
      <c r="I2267">
        <v>896</v>
      </c>
      <c r="J2267" t="s">
        <v>907</v>
      </c>
      <c r="K2267" t="s">
        <v>835</v>
      </c>
      <c r="L2267" t="s">
        <v>838</v>
      </c>
      <c r="M2267" t="s">
        <v>829</v>
      </c>
      <c r="N2267" t="s">
        <v>829</v>
      </c>
      <c r="O2267" t="s">
        <v>829</v>
      </c>
      <c r="P2267" t="s">
        <v>829</v>
      </c>
      <c r="Q2267" t="s">
        <v>829</v>
      </c>
      <c r="R2267" t="s">
        <v>829</v>
      </c>
      <c r="S2267">
        <v>-1970361</v>
      </c>
      <c r="T2267" t="s">
        <v>829</v>
      </c>
      <c r="U2267" t="s">
        <v>829</v>
      </c>
      <c r="V2267" t="s">
        <v>834</v>
      </c>
    </row>
    <row r="2268" spans="1:22" x14ac:dyDescent="0.3">
      <c r="A2268">
        <v>202324</v>
      </c>
      <c r="B2268" t="s">
        <v>820</v>
      </c>
      <c r="C2268" t="s">
        <v>821</v>
      </c>
      <c r="D2268" t="s">
        <v>822</v>
      </c>
      <c r="E2268" t="s">
        <v>823</v>
      </c>
      <c r="F2268" t="s">
        <v>866</v>
      </c>
      <c r="G2268" t="s">
        <v>867</v>
      </c>
      <c r="H2268" t="s">
        <v>906</v>
      </c>
      <c r="I2268">
        <v>896</v>
      </c>
      <c r="J2268" t="s">
        <v>907</v>
      </c>
      <c r="K2268" t="s">
        <v>835</v>
      </c>
      <c r="L2268" t="s">
        <v>838</v>
      </c>
      <c r="M2268" t="s">
        <v>829</v>
      </c>
      <c r="N2268" t="s">
        <v>829</v>
      </c>
      <c r="O2268" t="s">
        <v>829</v>
      </c>
      <c r="P2268" t="s">
        <v>829</v>
      </c>
      <c r="Q2268" t="s">
        <v>829</v>
      </c>
      <c r="R2268" t="s">
        <v>829</v>
      </c>
      <c r="S2268">
        <v>-2712906</v>
      </c>
      <c r="T2268" t="s">
        <v>829</v>
      </c>
      <c r="U2268" t="s">
        <v>829</v>
      </c>
      <c r="V2268" t="s">
        <v>834</v>
      </c>
    </row>
    <row r="2269" spans="1:22" x14ac:dyDescent="0.3">
      <c r="A2269">
        <v>202122</v>
      </c>
      <c r="B2269" t="s">
        <v>820</v>
      </c>
      <c r="C2269" t="s">
        <v>821</v>
      </c>
      <c r="D2269" t="s">
        <v>822</v>
      </c>
      <c r="E2269" t="s">
        <v>823</v>
      </c>
      <c r="F2269" t="s">
        <v>866</v>
      </c>
      <c r="G2269" t="s">
        <v>867</v>
      </c>
      <c r="H2269" t="s">
        <v>906</v>
      </c>
      <c r="I2269">
        <v>896</v>
      </c>
      <c r="J2269" t="s">
        <v>907</v>
      </c>
      <c r="K2269" t="s">
        <v>835</v>
      </c>
      <c r="L2269" t="s">
        <v>839</v>
      </c>
      <c r="M2269" t="s">
        <v>829</v>
      </c>
      <c r="N2269" t="s">
        <v>829</v>
      </c>
      <c r="O2269" t="s">
        <v>829</v>
      </c>
      <c r="P2269" t="s">
        <v>829</v>
      </c>
      <c r="Q2269" t="s">
        <v>829</v>
      </c>
      <c r="R2269" t="s">
        <v>829</v>
      </c>
      <c r="S2269">
        <v>1970362</v>
      </c>
      <c r="T2269" t="s">
        <v>829</v>
      </c>
      <c r="U2269" t="s">
        <v>829</v>
      </c>
      <c r="V2269" t="s">
        <v>834</v>
      </c>
    </row>
    <row r="2270" spans="1:22" x14ac:dyDescent="0.3">
      <c r="A2270">
        <v>202223</v>
      </c>
      <c r="B2270" t="s">
        <v>820</v>
      </c>
      <c r="C2270" t="s">
        <v>821</v>
      </c>
      <c r="D2270" t="s">
        <v>822</v>
      </c>
      <c r="E2270" t="s">
        <v>823</v>
      </c>
      <c r="F2270" t="s">
        <v>866</v>
      </c>
      <c r="G2270" t="s">
        <v>867</v>
      </c>
      <c r="H2270" t="s">
        <v>906</v>
      </c>
      <c r="I2270">
        <v>896</v>
      </c>
      <c r="J2270" t="s">
        <v>907</v>
      </c>
      <c r="K2270" t="s">
        <v>835</v>
      </c>
      <c r="L2270" t="s">
        <v>839</v>
      </c>
      <c r="M2270" t="s">
        <v>829</v>
      </c>
      <c r="N2270" t="s">
        <v>829</v>
      </c>
      <c r="O2270" t="s">
        <v>829</v>
      </c>
      <c r="P2270" t="s">
        <v>829</v>
      </c>
      <c r="Q2270" t="s">
        <v>829</v>
      </c>
      <c r="R2270" t="s">
        <v>829</v>
      </c>
      <c r="S2270">
        <v>2712906</v>
      </c>
      <c r="T2270" t="s">
        <v>829</v>
      </c>
      <c r="U2270" t="s">
        <v>829</v>
      </c>
      <c r="V2270" t="s">
        <v>834</v>
      </c>
    </row>
    <row r="2271" spans="1:22" x14ac:dyDescent="0.3">
      <c r="A2271">
        <v>202324</v>
      </c>
      <c r="B2271" t="s">
        <v>820</v>
      </c>
      <c r="C2271" t="s">
        <v>821</v>
      </c>
      <c r="D2271" t="s">
        <v>822</v>
      </c>
      <c r="E2271" t="s">
        <v>823</v>
      </c>
      <c r="F2271" t="s">
        <v>866</v>
      </c>
      <c r="G2271" t="s">
        <v>867</v>
      </c>
      <c r="H2271" t="s">
        <v>906</v>
      </c>
      <c r="I2271">
        <v>896</v>
      </c>
      <c r="J2271" t="s">
        <v>907</v>
      </c>
      <c r="K2271" t="s">
        <v>835</v>
      </c>
      <c r="L2271" t="s">
        <v>839</v>
      </c>
      <c r="M2271" t="s">
        <v>829</v>
      </c>
      <c r="N2271" t="s">
        <v>829</v>
      </c>
      <c r="O2271" t="s">
        <v>829</v>
      </c>
      <c r="P2271" t="s">
        <v>829</v>
      </c>
      <c r="Q2271" t="s">
        <v>829</v>
      </c>
      <c r="R2271" t="s">
        <v>829</v>
      </c>
      <c r="S2271">
        <v>7482300</v>
      </c>
      <c r="T2271" t="s">
        <v>829</v>
      </c>
      <c r="U2271" t="s">
        <v>829</v>
      </c>
      <c r="V2271" t="s">
        <v>834</v>
      </c>
    </row>
    <row r="2272" spans="1:22" x14ac:dyDescent="0.3">
      <c r="A2272">
        <v>202122</v>
      </c>
      <c r="B2272" t="s">
        <v>820</v>
      </c>
      <c r="C2272" t="s">
        <v>821</v>
      </c>
      <c r="D2272" t="s">
        <v>822</v>
      </c>
      <c r="E2272" t="s">
        <v>823</v>
      </c>
      <c r="F2272" t="s">
        <v>866</v>
      </c>
      <c r="G2272" t="s">
        <v>867</v>
      </c>
      <c r="H2272" t="s">
        <v>906</v>
      </c>
      <c r="I2272">
        <v>896</v>
      </c>
      <c r="J2272" t="s">
        <v>907</v>
      </c>
      <c r="K2272" t="s">
        <v>835</v>
      </c>
      <c r="L2272" t="s">
        <v>840</v>
      </c>
      <c r="M2272" t="s">
        <v>829</v>
      </c>
      <c r="N2272" t="s">
        <v>829</v>
      </c>
      <c r="O2272" t="s">
        <v>829</v>
      </c>
      <c r="P2272" t="s">
        <v>829</v>
      </c>
      <c r="Q2272" t="s">
        <v>829</v>
      </c>
      <c r="R2272" t="s">
        <v>829</v>
      </c>
      <c r="S2272">
        <v>0</v>
      </c>
      <c r="T2272" t="s">
        <v>829</v>
      </c>
      <c r="U2272" t="s">
        <v>829</v>
      </c>
      <c r="V2272" t="s">
        <v>834</v>
      </c>
    </row>
    <row r="2273" spans="1:22" x14ac:dyDescent="0.3">
      <c r="A2273">
        <v>202223</v>
      </c>
      <c r="B2273" t="s">
        <v>820</v>
      </c>
      <c r="C2273" t="s">
        <v>821</v>
      </c>
      <c r="D2273" t="s">
        <v>822</v>
      </c>
      <c r="E2273" t="s">
        <v>823</v>
      </c>
      <c r="F2273" t="s">
        <v>866</v>
      </c>
      <c r="G2273" t="s">
        <v>867</v>
      </c>
      <c r="H2273" t="s">
        <v>906</v>
      </c>
      <c r="I2273">
        <v>896</v>
      </c>
      <c r="J2273" t="s">
        <v>907</v>
      </c>
      <c r="K2273" t="s">
        <v>835</v>
      </c>
      <c r="L2273" t="s">
        <v>840</v>
      </c>
      <c r="M2273" t="s">
        <v>829</v>
      </c>
      <c r="N2273" t="s">
        <v>829</v>
      </c>
      <c r="O2273" t="s">
        <v>829</v>
      </c>
      <c r="P2273" t="s">
        <v>829</v>
      </c>
      <c r="Q2273" t="s">
        <v>829</v>
      </c>
      <c r="R2273" t="s">
        <v>829</v>
      </c>
      <c r="S2273">
        <v>0</v>
      </c>
      <c r="T2273" t="s">
        <v>829</v>
      </c>
      <c r="U2273" t="s">
        <v>829</v>
      </c>
      <c r="V2273" t="s">
        <v>834</v>
      </c>
    </row>
    <row r="2274" spans="1:22" x14ac:dyDescent="0.3">
      <c r="A2274">
        <v>202324</v>
      </c>
      <c r="B2274" t="s">
        <v>820</v>
      </c>
      <c r="C2274" t="s">
        <v>821</v>
      </c>
      <c r="D2274" t="s">
        <v>822</v>
      </c>
      <c r="E2274" t="s">
        <v>823</v>
      </c>
      <c r="F2274" t="s">
        <v>866</v>
      </c>
      <c r="G2274" t="s">
        <v>867</v>
      </c>
      <c r="H2274" t="s">
        <v>906</v>
      </c>
      <c r="I2274">
        <v>896</v>
      </c>
      <c r="J2274" t="s">
        <v>907</v>
      </c>
      <c r="K2274" t="s">
        <v>835</v>
      </c>
      <c r="L2274" t="s">
        <v>840</v>
      </c>
      <c r="M2274" t="s">
        <v>829</v>
      </c>
      <c r="N2274" t="s">
        <v>829</v>
      </c>
      <c r="O2274" t="s">
        <v>829</v>
      </c>
      <c r="P2274" t="s">
        <v>829</v>
      </c>
      <c r="Q2274" t="s">
        <v>829</v>
      </c>
      <c r="R2274" t="s">
        <v>829</v>
      </c>
      <c r="S2274">
        <v>0</v>
      </c>
      <c r="T2274" t="s">
        <v>829</v>
      </c>
      <c r="U2274" t="s">
        <v>829</v>
      </c>
      <c r="V2274" t="s">
        <v>834</v>
      </c>
    </row>
    <row r="2275" spans="1:22" x14ac:dyDescent="0.3">
      <c r="A2275">
        <v>202122</v>
      </c>
      <c r="B2275" t="s">
        <v>820</v>
      </c>
      <c r="C2275" t="s">
        <v>821</v>
      </c>
      <c r="D2275" t="s">
        <v>822</v>
      </c>
      <c r="E2275" t="s">
        <v>823</v>
      </c>
      <c r="F2275" t="s">
        <v>866</v>
      </c>
      <c r="G2275" t="s">
        <v>867</v>
      </c>
      <c r="H2275" t="s">
        <v>906</v>
      </c>
      <c r="I2275">
        <v>896</v>
      </c>
      <c r="J2275" t="s">
        <v>907</v>
      </c>
      <c r="K2275" t="s">
        <v>835</v>
      </c>
      <c r="L2275" t="s">
        <v>841</v>
      </c>
      <c r="M2275" t="s">
        <v>829</v>
      </c>
      <c r="N2275" t="s">
        <v>829</v>
      </c>
      <c r="O2275" t="s">
        <v>829</v>
      </c>
      <c r="P2275" t="s">
        <v>829</v>
      </c>
      <c r="Q2275" t="s">
        <v>829</v>
      </c>
      <c r="R2275" t="s">
        <v>829</v>
      </c>
      <c r="S2275">
        <v>228147282</v>
      </c>
      <c r="T2275" t="s">
        <v>829</v>
      </c>
      <c r="U2275" t="s">
        <v>829</v>
      </c>
      <c r="V2275" t="s">
        <v>834</v>
      </c>
    </row>
    <row r="2276" spans="1:22" x14ac:dyDescent="0.3">
      <c r="A2276">
        <v>202223</v>
      </c>
      <c r="B2276" t="s">
        <v>820</v>
      </c>
      <c r="C2276" t="s">
        <v>821</v>
      </c>
      <c r="D2276" t="s">
        <v>822</v>
      </c>
      <c r="E2276" t="s">
        <v>823</v>
      </c>
      <c r="F2276" t="s">
        <v>866</v>
      </c>
      <c r="G2276" t="s">
        <v>867</v>
      </c>
      <c r="H2276" t="s">
        <v>906</v>
      </c>
      <c r="I2276">
        <v>896</v>
      </c>
      <c r="J2276" t="s">
        <v>907</v>
      </c>
      <c r="K2276" t="s">
        <v>835</v>
      </c>
      <c r="L2276" t="s">
        <v>841</v>
      </c>
      <c r="M2276" t="s">
        <v>829</v>
      </c>
      <c r="N2276" t="s">
        <v>829</v>
      </c>
      <c r="O2276" t="s">
        <v>829</v>
      </c>
      <c r="P2276" t="s">
        <v>829</v>
      </c>
      <c r="Q2276" t="s">
        <v>829</v>
      </c>
      <c r="R2276" t="s">
        <v>829</v>
      </c>
      <c r="S2276">
        <v>235240756</v>
      </c>
      <c r="T2276" t="s">
        <v>829</v>
      </c>
      <c r="U2276" t="s">
        <v>829</v>
      </c>
      <c r="V2276" t="s">
        <v>834</v>
      </c>
    </row>
    <row r="2277" spans="1:22" x14ac:dyDescent="0.3">
      <c r="A2277">
        <v>202324</v>
      </c>
      <c r="B2277" t="s">
        <v>820</v>
      </c>
      <c r="C2277" t="s">
        <v>821</v>
      </c>
      <c r="D2277" t="s">
        <v>822</v>
      </c>
      <c r="E2277" t="s">
        <v>823</v>
      </c>
      <c r="F2277" t="s">
        <v>866</v>
      </c>
      <c r="G2277" t="s">
        <v>867</v>
      </c>
      <c r="H2277" t="s">
        <v>906</v>
      </c>
      <c r="I2277">
        <v>896</v>
      </c>
      <c r="J2277" t="s">
        <v>907</v>
      </c>
      <c r="K2277" t="s">
        <v>835</v>
      </c>
      <c r="L2277" t="s">
        <v>841</v>
      </c>
      <c r="M2277" t="s">
        <v>829</v>
      </c>
      <c r="N2277" t="s">
        <v>829</v>
      </c>
      <c r="O2277" t="s">
        <v>829</v>
      </c>
      <c r="P2277" t="s">
        <v>829</v>
      </c>
      <c r="Q2277" t="s">
        <v>829</v>
      </c>
      <c r="R2277" t="s">
        <v>829</v>
      </c>
      <c r="S2277">
        <v>237851200</v>
      </c>
      <c r="T2277" t="s">
        <v>829</v>
      </c>
      <c r="U2277" t="s">
        <v>829</v>
      </c>
      <c r="V2277" t="s">
        <v>834</v>
      </c>
    </row>
    <row r="2278" spans="1:22" x14ac:dyDescent="0.3">
      <c r="A2278">
        <v>202122</v>
      </c>
      <c r="B2278" t="s">
        <v>820</v>
      </c>
      <c r="C2278" t="s">
        <v>821</v>
      </c>
      <c r="D2278" t="s">
        <v>822</v>
      </c>
      <c r="E2278" t="s">
        <v>823</v>
      </c>
      <c r="F2278" t="s">
        <v>866</v>
      </c>
      <c r="G2278" t="s">
        <v>867</v>
      </c>
      <c r="H2278" t="s">
        <v>906</v>
      </c>
      <c r="I2278">
        <v>896</v>
      </c>
      <c r="J2278" t="s">
        <v>907</v>
      </c>
      <c r="K2278" t="s">
        <v>842</v>
      </c>
      <c r="L2278" t="s">
        <v>238</v>
      </c>
      <c r="M2278" t="s">
        <v>829</v>
      </c>
      <c r="N2278" t="s">
        <v>829</v>
      </c>
      <c r="O2278" t="s">
        <v>829</v>
      </c>
      <c r="P2278" t="s">
        <v>829</v>
      </c>
      <c r="Q2278" t="s">
        <v>829</v>
      </c>
      <c r="R2278" t="s">
        <v>829</v>
      </c>
      <c r="S2278">
        <v>1002838</v>
      </c>
      <c r="T2278">
        <v>111559</v>
      </c>
      <c r="U2278">
        <v>891279</v>
      </c>
      <c r="V2278">
        <v>16</v>
      </c>
    </row>
    <row r="2279" spans="1:22" x14ac:dyDescent="0.3">
      <c r="A2279">
        <v>202223</v>
      </c>
      <c r="B2279" t="s">
        <v>820</v>
      </c>
      <c r="C2279" t="s">
        <v>821</v>
      </c>
      <c r="D2279" t="s">
        <v>822</v>
      </c>
      <c r="E2279" t="s">
        <v>823</v>
      </c>
      <c r="F2279" t="s">
        <v>866</v>
      </c>
      <c r="G2279" t="s">
        <v>867</v>
      </c>
      <c r="H2279" t="s">
        <v>906</v>
      </c>
      <c r="I2279">
        <v>896</v>
      </c>
      <c r="J2279" t="s">
        <v>907</v>
      </c>
      <c r="K2279" t="s">
        <v>842</v>
      </c>
      <c r="L2279" t="s">
        <v>238</v>
      </c>
      <c r="M2279" t="s">
        <v>829</v>
      </c>
      <c r="N2279" t="s">
        <v>829</v>
      </c>
      <c r="O2279" t="s">
        <v>829</v>
      </c>
      <c r="P2279" t="s">
        <v>829</v>
      </c>
      <c r="Q2279" t="s">
        <v>829</v>
      </c>
      <c r="R2279" t="s">
        <v>829</v>
      </c>
      <c r="S2279">
        <v>1055508</v>
      </c>
      <c r="T2279">
        <v>183327</v>
      </c>
      <c r="U2279">
        <v>872181</v>
      </c>
      <c r="V2279">
        <v>16</v>
      </c>
    </row>
    <row r="2280" spans="1:22" x14ac:dyDescent="0.3">
      <c r="A2280">
        <v>202324</v>
      </c>
      <c r="B2280" t="s">
        <v>820</v>
      </c>
      <c r="C2280" t="s">
        <v>821</v>
      </c>
      <c r="D2280" t="s">
        <v>822</v>
      </c>
      <c r="E2280" t="s">
        <v>823</v>
      </c>
      <c r="F2280" t="s">
        <v>866</v>
      </c>
      <c r="G2280" t="s">
        <v>867</v>
      </c>
      <c r="H2280" t="s">
        <v>906</v>
      </c>
      <c r="I2280">
        <v>896</v>
      </c>
      <c r="J2280" t="s">
        <v>907</v>
      </c>
      <c r="K2280" t="s">
        <v>842</v>
      </c>
      <c r="L2280" t="s">
        <v>238</v>
      </c>
      <c r="M2280" t="s">
        <v>829</v>
      </c>
      <c r="N2280" t="s">
        <v>829</v>
      </c>
      <c r="O2280" t="s">
        <v>829</v>
      </c>
      <c r="P2280" t="s">
        <v>829</v>
      </c>
      <c r="Q2280" t="s">
        <v>829</v>
      </c>
      <c r="R2280" t="s">
        <v>829</v>
      </c>
      <c r="S2280">
        <v>1393183</v>
      </c>
      <c r="T2280">
        <v>151746</v>
      </c>
      <c r="U2280">
        <v>1241437</v>
      </c>
      <c r="V2280">
        <v>23</v>
      </c>
    </row>
    <row r="2281" spans="1:22" x14ac:dyDescent="0.3">
      <c r="A2281">
        <v>202122</v>
      </c>
      <c r="B2281" t="s">
        <v>820</v>
      </c>
      <c r="C2281" t="s">
        <v>821</v>
      </c>
      <c r="D2281" t="s">
        <v>822</v>
      </c>
      <c r="E2281" t="s">
        <v>823</v>
      </c>
      <c r="F2281" t="s">
        <v>866</v>
      </c>
      <c r="G2281" t="s">
        <v>867</v>
      </c>
      <c r="H2281" t="s">
        <v>906</v>
      </c>
      <c r="I2281">
        <v>896</v>
      </c>
      <c r="J2281" t="s">
        <v>907</v>
      </c>
      <c r="K2281" t="s">
        <v>842</v>
      </c>
      <c r="L2281" t="s">
        <v>240</v>
      </c>
      <c r="M2281" t="s">
        <v>829</v>
      </c>
      <c r="N2281" t="s">
        <v>829</v>
      </c>
      <c r="O2281" t="s">
        <v>829</v>
      </c>
      <c r="P2281" t="s">
        <v>829</v>
      </c>
      <c r="Q2281" t="s">
        <v>829</v>
      </c>
      <c r="R2281" t="s">
        <v>829</v>
      </c>
      <c r="S2281">
        <v>475553</v>
      </c>
      <c r="T2281">
        <v>77531</v>
      </c>
      <c r="U2281">
        <v>398022</v>
      </c>
      <c r="V2281">
        <v>7</v>
      </c>
    </row>
    <row r="2282" spans="1:22" x14ac:dyDescent="0.3">
      <c r="A2282">
        <v>202223</v>
      </c>
      <c r="B2282" t="s">
        <v>820</v>
      </c>
      <c r="C2282" t="s">
        <v>821</v>
      </c>
      <c r="D2282" t="s">
        <v>822</v>
      </c>
      <c r="E2282" t="s">
        <v>823</v>
      </c>
      <c r="F2282" t="s">
        <v>866</v>
      </c>
      <c r="G2282" t="s">
        <v>867</v>
      </c>
      <c r="H2282" t="s">
        <v>906</v>
      </c>
      <c r="I2282">
        <v>896</v>
      </c>
      <c r="J2282" t="s">
        <v>907</v>
      </c>
      <c r="K2282" t="s">
        <v>842</v>
      </c>
      <c r="L2282" t="s">
        <v>240</v>
      </c>
      <c r="M2282" t="s">
        <v>829</v>
      </c>
      <c r="N2282" t="s">
        <v>829</v>
      </c>
      <c r="O2282" t="s">
        <v>829</v>
      </c>
      <c r="P2282" t="s">
        <v>829</v>
      </c>
      <c r="Q2282" t="s">
        <v>829</v>
      </c>
      <c r="R2282" t="s">
        <v>829</v>
      </c>
      <c r="S2282">
        <v>983651</v>
      </c>
      <c r="T2282">
        <v>82605</v>
      </c>
      <c r="U2282">
        <v>901046</v>
      </c>
      <c r="V2282">
        <v>16</v>
      </c>
    </row>
    <row r="2283" spans="1:22" x14ac:dyDescent="0.3">
      <c r="A2283">
        <v>202324</v>
      </c>
      <c r="B2283" t="s">
        <v>820</v>
      </c>
      <c r="C2283" t="s">
        <v>821</v>
      </c>
      <c r="D2283" t="s">
        <v>822</v>
      </c>
      <c r="E2283" t="s">
        <v>823</v>
      </c>
      <c r="F2283" t="s">
        <v>866</v>
      </c>
      <c r="G2283" t="s">
        <v>867</v>
      </c>
      <c r="H2283" t="s">
        <v>906</v>
      </c>
      <c r="I2283">
        <v>896</v>
      </c>
      <c r="J2283" t="s">
        <v>907</v>
      </c>
      <c r="K2283" t="s">
        <v>842</v>
      </c>
      <c r="L2283" t="s">
        <v>240</v>
      </c>
      <c r="M2283" t="s">
        <v>829</v>
      </c>
      <c r="N2283" t="s">
        <v>829</v>
      </c>
      <c r="O2283" t="s">
        <v>829</v>
      </c>
      <c r="P2283" t="s">
        <v>829</v>
      </c>
      <c r="Q2283" t="s">
        <v>829</v>
      </c>
      <c r="R2283" t="s">
        <v>829</v>
      </c>
      <c r="S2283">
        <v>1717938</v>
      </c>
      <c r="T2283">
        <v>0</v>
      </c>
      <c r="U2283">
        <v>1717938</v>
      </c>
      <c r="V2283">
        <v>31</v>
      </c>
    </row>
    <row r="2284" spans="1:22" x14ac:dyDescent="0.3">
      <c r="A2284">
        <v>202122</v>
      </c>
      <c r="B2284" t="s">
        <v>820</v>
      </c>
      <c r="C2284" t="s">
        <v>821</v>
      </c>
      <c r="D2284" t="s">
        <v>822</v>
      </c>
      <c r="E2284" t="s">
        <v>823</v>
      </c>
      <c r="F2284" t="s">
        <v>866</v>
      </c>
      <c r="G2284" t="s">
        <v>867</v>
      </c>
      <c r="H2284" t="s">
        <v>906</v>
      </c>
      <c r="I2284">
        <v>896</v>
      </c>
      <c r="J2284" t="s">
        <v>907</v>
      </c>
      <c r="K2284" t="s">
        <v>842</v>
      </c>
      <c r="L2284" t="s">
        <v>843</v>
      </c>
      <c r="M2284" t="s">
        <v>829</v>
      </c>
      <c r="N2284" t="s">
        <v>829</v>
      </c>
      <c r="O2284" t="s">
        <v>829</v>
      </c>
      <c r="P2284" t="s">
        <v>829</v>
      </c>
      <c r="Q2284" t="s">
        <v>829</v>
      </c>
      <c r="R2284" t="s">
        <v>829</v>
      </c>
      <c r="S2284">
        <v>218298</v>
      </c>
      <c r="T2284">
        <v>35545</v>
      </c>
      <c r="U2284">
        <v>182753</v>
      </c>
      <c r="V2284">
        <v>3</v>
      </c>
    </row>
    <row r="2285" spans="1:22" x14ac:dyDescent="0.3">
      <c r="A2285">
        <v>202223</v>
      </c>
      <c r="B2285" t="s">
        <v>820</v>
      </c>
      <c r="C2285" t="s">
        <v>821</v>
      </c>
      <c r="D2285" t="s">
        <v>822</v>
      </c>
      <c r="E2285" t="s">
        <v>823</v>
      </c>
      <c r="F2285" t="s">
        <v>866</v>
      </c>
      <c r="G2285" t="s">
        <v>867</v>
      </c>
      <c r="H2285" t="s">
        <v>906</v>
      </c>
      <c r="I2285">
        <v>896</v>
      </c>
      <c r="J2285" t="s">
        <v>907</v>
      </c>
      <c r="K2285" t="s">
        <v>842</v>
      </c>
      <c r="L2285" t="s">
        <v>843</v>
      </c>
      <c r="M2285" t="s">
        <v>829</v>
      </c>
      <c r="N2285" t="s">
        <v>829</v>
      </c>
      <c r="O2285" t="s">
        <v>829</v>
      </c>
      <c r="P2285" t="s">
        <v>829</v>
      </c>
      <c r="Q2285" t="s">
        <v>829</v>
      </c>
      <c r="R2285" t="s">
        <v>829</v>
      </c>
      <c r="S2285">
        <v>229669</v>
      </c>
      <c r="T2285">
        <v>31628</v>
      </c>
      <c r="U2285">
        <v>198041</v>
      </c>
      <c r="V2285">
        <v>4</v>
      </c>
    </row>
    <row r="2286" spans="1:22" x14ac:dyDescent="0.3">
      <c r="A2286">
        <v>202324</v>
      </c>
      <c r="B2286" t="s">
        <v>820</v>
      </c>
      <c r="C2286" t="s">
        <v>821</v>
      </c>
      <c r="D2286" t="s">
        <v>822</v>
      </c>
      <c r="E2286" t="s">
        <v>823</v>
      </c>
      <c r="F2286" t="s">
        <v>866</v>
      </c>
      <c r="G2286" t="s">
        <v>867</v>
      </c>
      <c r="H2286" t="s">
        <v>906</v>
      </c>
      <c r="I2286">
        <v>896</v>
      </c>
      <c r="J2286" t="s">
        <v>907</v>
      </c>
      <c r="K2286" t="s">
        <v>842</v>
      </c>
      <c r="L2286" t="s">
        <v>843</v>
      </c>
      <c r="M2286" t="s">
        <v>829</v>
      </c>
      <c r="N2286" t="s">
        <v>829</v>
      </c>
      <c r="O2286" t="s">
        <v>829</v>
      </c>
      <c r="P2286" t="s">
        <v>829</v>
      </c>
      <c r="Q2286" t="s">
        <v>829</v>
      </c>
      <c r="R2286" t="s">
        <v>829</v>
      </c>
      <c r="S2286">
        <v>268936</v>
      </c>
      <c r="T2286">
        <v>28582</v>
      </c>
      <c r="U2286">
        <v>240354</v>
      </c>
      <c r="V2286">
        <v>4</v>
      </c>
    </row>
    <row r="2287" spans="1:22" x14ac:dyDescent="0.3">
      <c r="A2287">
        <v>202122</v>
      </c>
      <c r="B2287" t="s">
        <v>820</v>
      </c>
      <c r="C2287" t="s">
        <v>821</v>
      </c>
      <c r="D2287" t="s">
        <v>822</v>
      </c>
      <c r="E2287" t="s">
        <v>823</v>
      </c>
      <c r="F2287" t="s">
        <v>866</v>
      </c>
      <c r="G2287" t="s">
        <v>867</v>
      </c>
      <c r="H2287" t="s">
        <v>906</v>
      </c>
      <c r="I2287">
        <v>896</v>
      </c>
      <c r="J2287" t="s">
        <v>907</v>
      </c>
      <c r="K2287" t="s">
        <v>842</v>
      </c>
      <c r="L2287" t="s">
        <v>249</v>
      </c>
      <c r="M2287">
        <v>0</v>
      </c>
      <c r="N2287">
        <v>315437</v>
      </c>
      <c r="O2287">
        <v>347626</v>
      </c>
      <c r="P2287">
        <v>5227931</v>
      </c>
      <c r="Q2287">
        <v>501</v>
      </c>
      <c r="R2287" t="s">
        <v>829</v>
      </c>
      <c r="S2287">
        <v>5891495</v>
      </c>
      <c r="T2287">
        <v>49296</v>
      </c>
      <c r="U2287">
        <v>5842199</v>
      </c>
      <c r="V2287">
        <v>108</v>
      </c>
    </row>
    <row r="2288" spans="1:22" x14ac:dyDescent="0.3">
      <c r="A2288">
        <v>202223</v>
      </c>
      <c r="B2288" t="s">
        <v>820</v>
      </c>
      <c r="C2288" t="s">
        <v>821</v>
      </c>
      <c r="D2288" t="s">
        <v>822</v>
      </c>
      <c r="E2288" t="s">
        <v>823</v>
      </c>
      <c r="F2288" t="s">
        <v>866</v>
      </c>
      <c r="G2288" t="s">
        <v>867</v>
      </c>
      <c r="H2288" t="s">
        <v>906</v>
      </c>
      <c r="I2288">
        <v>896</v>
      </c>
      <c r="J2288" t="s">
        <v>907</v>
      </c>
      <c r="K2288" t="s">
        <v>842</v>
      </c>
      <c r="L2288" t="s">
        <v>249</v>
      </c>
      <c r="M2288">
        <v>0</v>
      </c>
      <c r="N2288">
        <v>738953</v>
      </c>
      <c r="O2288">
        <v>803689</v>
      </c>
      <c r="P2288">
        <v>7367147</v>
      </c>
      <c r="Q2288">
        <v>2689</v>
      </c>
      <c r="R2288" t="s">
        <v>829</v>
      </c>
      <c r="S2288">
        <v>8912478</v>
      </c>
      <c r="T2288">
        <v>75001</v>
      </c>
      <c r="U2288">
        <v>8837477</v>
      </c>
      <c r="V2288">
        <v>162</v>
      </c>
    </row>
    <row r="2289" spans="1:22" x14ac:dyDescent="0.3">
      <c r="A2289">
        <v>202324</v>
      </c>
      <c r="B2289" t="s">
        <v>820</v>
      </c>
      <c r="C2289" t="s">
        <v>821</v>
      </c>
      <c r="D2289" t="s">
        <v>822</v>
      </c>
      <c r="E2289" t="s">
        <v>823</v>
      </c>
      <c r="F2289" t="s">
        <v>866</v>
      </c>
      <c r="G2289" t="s">
        <v>867</v>
      </c>
      <c r="H2289" t="s">
        <v>906</v>
      </c>
      <c r="I2289">
        <v>896</v>
      </c>
      <c r="J2289" t="s">
        <v>907</v>
      </c>
      <c r="K2289" t="s">
        <v>842</v>
      </c>
      <c r="L2289" t="s">
        <v>249</v>
      </c>
      <c r="M2289">
        <v>0</v>
      </c>
      <c r="N2289">
        <v>683773</v>
      </c>
      <c r="O2289">
        <v>569088</v>
      </c>
      <c r="P2289">
        <v>7336082</v>
      </c>
      <c r="Q2289">
        <v>1616</v>
      </c>
      <c r="R2289" t="s">
        <v>829</v>
      </c>
      <c r="S2289">
        <v>8590559</v>
      </c>
      <c r="T2289">
        <v>19271</v>
      </c>
      <c r="U2289">
        <v>8571288</v>
      </c>
      <c r="V2289">
        <v>156</v>
      </c>
    </row>
    <row r="2290" spans="1:22" x14ac:dyDescent="0.3">
      <c r="A2290">
        <v>202122</v>
      </c>
      <c r="B2290" t="s">
        <v>820</v>
      </c>
      <c r="C2290" t="s">
        <v>821</v>
      </c>
      <c r="D2290" t="s">
        <v>822</v>
      </c>
      <c r="E2290" t="s">
        <v>823</v>
      </c>
      <c r="F2290" t="s">
        <v>866</v>
      </c>
      <c r="G2290" t="s">
        <v>867</v>
      </c>
      <c r="H2290" t="s">
        <v>906</v>
      </c>
      <c r="I2290">
        <v>896</v>
      </c>
      <c r="J2290" t="s">
        <v>907</v>
      </c>
      <c r="K2290" t="s">
        <v>842</v>
      </c>
      <c r="L2290" t="s">
        <v>844</v>
      </c>
      <c r="M2290">
        <v>0</v>
      </c>
      <c r="N2290">
        <v>229210</v>
      </c>
      <c r="O2290">
        <v>2930270</v>
      </c>
      <c r="P2290">
        <v>0</v>
      </c>
      <c r="Q2290">
        <v>27789</v>
      </c>
      <c r="R2290" t="s">
        <v>829</v>
      </c>
      <c r="S2290">
        <v>3187269</v>
      </c>
      <c r="T2290">
        <v>14158</v>
      </c>
      <c r="U2290">
        <v>3173111</v>
      </c>
      <c r="V2290">
        <v>58</v>
      </c>
    </row>
    <row r="2291" spans="1:22" x14ac:dyDescent="0.3">
      <c r="A2291">
        <v>202223</v>
      </c>
      <c r="B2291" t="s">
        <v>820</v>
      </c>
      <c r="C2291" t="s">
        <v>821</v>
      </c>
      <c r="D2291" t="s">
        <v>822</v>
      </c>
      <c r="E2291" t="s">
        <v>823</v>
      </c>
      <c r="F2291" t="s">
        <v>866</v>
      </c>
      <c r="G2291" t="s">
        <v>867</v>
      </c>
      <c r="H2291" t="s">
        <v>906</v>
      </c>
      <c r="I2291">
        <v>896</v>
      </c>
      <c r="J2291" t="s">
        <v>907</v>
      </c>
      <c r="K2291" t="s">
        <v>842</v>
      </c>
      <c r="L2291" t="s">
        <v>844</v>
      </c>
      <c r="M2291">
        <v>0</v>
      </c>
      <c r="N2291">
        <v>320815</v>
      </c>
      <c r="O2291">
        <v>3951639</v>
      </c>
      <c r="P2291">
        <v>0</v>
      </c>
      <c r="Q2291">
        <v>24225</v>
      </c>
      <c r="R2291" t="s">
        <v>829</v>
      </c>
      <c r="S2291">
        <v>4296679</v>
      </c>
      <c r="T2291">
        <v>71151</v>
      </c>
      <c r="U2291">
        <v>4225528</v>
      </c>
      <c r="V2291">
        <v>77</v>
      </c>
    </row>
    <row r="2292" spans="1:22" x14ac:dyDescent="0.3">
      <c r="A2292">
        <v>202324</v>
      </c>
      <c r="B2292" t="s">
        <v>820</v>
      </c>
      <c r="C2292" t="s">
        <v>821</v>
      </c>
      <c r="D2292" t="s">
        <v>822</v>
      </c>
      <c r="E2292" t="s">
        <v>823</v>
      </c>
      <c r="F2292" t="s">
        <v>866</v>
      </c>
      <c r="G2292" t="s">
        <v>867</v>
      </c>
      <c r="H2292" t="s">
        <v>906</v>
      </c>
      <c r="I2292">
        <v>896</v>
      </c>
      <c r="J2292" t="s">
        <v>907</v>
      </c>
      <c r="K2292" t="s">
        <v>842</v>
      </c>
      <c r="L2292" t="s">
        <v>844</v>
      </c>
      <c r="M2292">
        <v>0</v>
      </c>
      <c r="N2292">
        <v>466926</v>
      </c>
      <c r="O2292">
        <v>4685331</v>
      </c>
      <c r="P2292">
        <v>0</v>
      </c>
      <c r="Q2292">
        <v>36219</v>
      </c>
      <c r="R2292" t="s">
        <v>829</v>
      </c>
      <c r="S2292">
        <v>5188476</v>
      </c>
      <c r="T2292">
        <v>73018</v>
      </c>
      <c r="U2292">
        <v>5115458</v>
      </c>
      <c r="V2292">
        <v>93</v>
      </c>
    </row>
    <row r="2293" spans="1:22" x14ac:dyDescent="0.3">
      <c r="A2293">
        <v>202122</v>
      </c>
      <c r="B2293" t="s">
        <v>820</v>
      </c>
      <c r="C2293" t="s">
        <v>821</v>
      </c>
      <c r="D2293" t="s">
        <v>822</v>
      </c>
      <c r="E2293" t="s">
        <v>823</v>
      </c>
      <c r="F2293" t="s">
        <v>866</v>
      </c>
      <c r="G2293" t="s">
        <v>867</v>
      </c>
      <c r="H2293" t="s">
        <v>906</v>
      </c>
      <c r="I2293">
        <v>896</v>
      </c>
      <c r="J2293" t="s">
        <v>907</v>
      </c>
      <c r="K2293" t="s">
        <v>842</v>
      </c>
      <c r="L2293" t="s">
        <v>251</v>
      </c>
      <c r="M2293" t="s">
        <v>829</v>
      </c>
      <c r="N2293" t="s">
        <v>829</v>
      </c>
      <c r="O2293">
        <v>0</v>
      </c>
      <c r="P2293">
        <v>0</v>
      </c>
      <c r="Q2293">
        <v>0</v>
      </c>
      <c r="R2293">
        <v>355663</v>
      </c>
      <c r="S2293">
        <v>355663</v>
      </c>
      <c r="T2293">
        <v>0</v>
      </c>
      <c r="U2293">
        <v>355663</v>
      </c>
      <c r="V2293">
        <v>7</v>
      </c>
    </row>
    <row r="2294" spans="1:22" x14ac:dyDescent="0.3">
      <c r="A2294">
        <v>202223</v>
      </c>
      <c r="B2294" t="s">
        <v>820</v>
      </c>
      <c r="C2294" t="s">
        <v>821</v>
      </c>
      <c r="D2294" t="s">
        <v>822</v>
      </c>
      <c r="E2294" t="s">
        <v>823</v>
      </c>
      <c r="F2294" t="s">
        <v>866</v>
      </c>
      <c r="G2294" t="s">
        <v>867</v>
      </c>
      <c r="H2294" t="s">
        <v>906</v>
      </c>
      <c r="I2294">
        <v>896</v>
      </c>
      <c r="J2294" t="s">
        <v>907</v>
      </c>
      <c r="K2294" t="s">
        <v>842</v>
      </c>
      <c r="L2294" t="s">
        <v>251</v>
      </c>
      <c r="M2294" t="s">
        <v>829</v>
      </c>
      <c r="N2294" t="s">
        <v>829</v>
      </c>
      <c r="O2294">
        <v>0</v>
      </c>
      <c r="P2294">
        <v>0</v>
      </c>
      <c r="Q2294">
        <v>0</v>
      </c>
      <c r="R2294">
        <v>502514</v>
      </c>
      <c r="S2294">
        <v>502514</v>
      </c>
      <c r="T2294">
        <v>0</v>
      </c>
      <c r="U2294">
        <v>502514</v>
      </c>
      <c r="V2294">
        <v>9</v>
      </c>
    </row>
    <row r="2295" spans="1:22" x14ac:dyDescent="0.3">
      <c r="A2295">
        <v>202324</v>
      </c>
      <c r="B2295" t="s">
        <v>820</v>
      </c>
      <c r="C2295" t="s">
        <v>821</v>
      </c>
      <c r="D2295" t="s">
        <v>822</v>
      </c>
      <c r="E2295" t="s">
        <v>823</v>
      </c>
      <c r="F2295" t="s">
        <v>866</v>
      </c>
      <c r="G2295" t="s">
        <v>867</v>
      </c>
      <c r="H2295" t="s">
        <v>906</v>
      </c>
      <c r="I2295">
        <v>896</v>
      </c>
      <c r="J2295" t="s">
        <v>907</v>
      </c>
      <c r="K2295" t="s">
        <v>842</v>
      </c>
      <c r="L2295" t="s">
        <v>251</v>
      </c>
      <c r="M2295" t="s">
        <v>829</v>
      </c>
      <c r="N2295" t="s">
        <v>829</v>
      </c>
      <c r="O2295">
        <v>0</v>
      </c>
      <c r="P2295">
        <v>0</v>
      </c>
      <c r="Q2295">
        <v>0</v>
      </c>
      <c r="R2295">
        <v>929884</v>
      </c>
      <c r="S2295">
        <v>929884</v>
      </c>
      <c r="T2295">
        <v>0</v>
      </c>
      <c r="U2295">
        <v>929884</v>
      </c>
      <c r="V2295">
        <v>17</v>
      </c>
    </row>
    <row r="2296" spans="1:22" x14ac:dyDescent="0.3">
      <c r="A2296">
        <v>202122</v>
      </c>
      <c r="B2296" t="s">
        <v>820</v>
      </c>
      <c r="C2296" t="s">
        <v>821</v>
      </c>
      <c r="D2296" t="s">
        <v>822</v>
      </c>
      <c r="E2296" t="s">
        <v>823</v>
      </c>
      <c r="F2296" t="s">
        <v>866</v>
      </c>
      <c r="G2296" t="s">
        <v>867</v>
      </c>
      <c r="H2296" t="s">
        <v>906</v>
      </c>
      <c r="I2296">
        <v>896</v>
      </c>
      <c r="J2296" t="s">
        <v>907</v>
      </c>
      <c r="K2296" t="s">
        <v>842</v>
      </c>
      <c r="L2296" t="s">
        <v>253</v>
      </c>
      <c r="M2296" t="s">
        <v>829</v>
      </c>
      <c r="N2296" t="s">
        <v>829</v>
      </c>
      <c r="O2296">
        <v>0</v>
      </c>
      <c r="P2296">
        <v>0</v>
      </c>
      <c r="Q2296">
        <v>0</v>
      </c>
      <c r="R2296">
        <v>221652</v>
      </c>
      <c r="S2296">
        <v>221652</v>
      </c>
      <c r="T2296">
        <v>0</v>
      </c>
      <c r="U2296">
        <v>221652</v>
      </c>
      <c r="V2296">
        <v>4</v>
      </c>
    </row>
    <row r="2297" spans="1:22" x14ac:dyDescent="0.3">
      <c r="A2297">
        <v>202223</v>
      </c>
      <c r="B2297" t="s">
        <v>820</v>
      </c>
      <c r="C2297" t="s">
        <v>821</v>
      </c>
      <c r="D2297" t="s">
        <v>822</v>
      </c>
      <c r="E2297" t="s">
        <v>823</v>
      </c>
      <c r="F2297" t="s">
        <v>866</v>
      </c>
      <c r="G2297" t="s">
        <v>867</v>
      </c>
      <c r="H2297" t="s">
        <v>906</v>
      </c>
      <c r="I2297">
        <v>896</v>
      </c>
      <c r="J2297" t="s">
        <v>907</v>
      </c>
      <c r="K2297" t="s">
        <v>842</v>
      </c>
      <c r="L2297" t="s">
        <v>253</v>
      </c>
      <c r="M2297" t="s">
        <v>829</v>
      </c>
      <c r="N2297" t="s">
        <v>829</v>
      </c>
      <c r="O2297">
        <v>0</v>
      </c>
      <c r="P2297">
        <v>0</v>
      </c>
      <c r="Q2297">
        <v>0</v>
      </c>
      <c r="R2297">
        <v>160044</v>
      </c>
      <c r="S2297">
        <v>160044</v>
      </c>
      <c r="T2297">
        <v>0</v>
      </c>
      <c r="U2297">
        <v>160044</v>
      </c>
      <c r="V2297">
        <v>3</v>
      </c>
    </row>
    <row r="2298" spans="1:22" x14ac:dyDescent="0.3">
      <c r="A2298">
        <v>202324</v>
      </c>
      <c r="B2298" t="s">
        <v>820</v>
      </c>
      <c r="C2298" t="s">
        <v>821</v>
      </c>
      <c r="D2298" t="s">
        <v>822</v>
      </c>
      <c r="E2298" t="s">
        <v>823</v>
      </c>
      <c r="F2298" t="s">
        <v>866</v>
      </c>
      <c r="G2298" t="s">
        <v>867</v>
      </c>
      <c r="H2298" t="s">
        <v>906</v>
      </c>
      <c r="I2298">
        <v>896</v>
      </c>
      <c r="J2298" t="s">
        <v>907</v>
      </c>
      <c r="K2298" t="s">
        <v>842</v>
      </c>
      <c r="L2298" t="s">
        <v>253</v>
      </c>
      <c r="M2298" t="s">
        <v>829</v>
      </c>
      <c r="N2298" t="s">
        <v>829</v>
      </c>
      <c r="O2298">
        <v>0</v>
      </c>
      <c r="P2298">
        <v>0</v>
      </c>
      <c r="Q2298">
        <v>0</v>
      </c>
      <c r="R2298">
        <v>311344</v>
      </c>
      <c r="S2298">
        <v>311344</v>
      </c>
      <c r="T2298">
        <v>0</v>
      </c>
      <c r="U2298">
        <v>311344</v>
      </c>
      <c r="V2298">
        <v>6</v>
      </c>
    </row>
    <row r="2299" spans="1:22" x14ac:dyDescent="0.3">
      <c r="A2299">
        <v>202122</v>
      </c>
      <c r="B2299" t="s">
        <v>820</v>
      </c>
      <c r="C2299" t="s">
        <v>821</v>
      </c>
      <c r="D2299" t="s">
        <v>822</v>
      </c>
      <c r="E2299" t="s">
        <v>823</v>
      </c>
      <c r="F2299" t="s">
        <v>866</v>
      </c>
      <c r="G2299" t="s">
        <v>867</v>
      </c>
      <c r="H2299" t="s">
        <v>906</v>
      </c>
      <c r="I2299">
        <v>896</v>
      </c>
      <c r="J2299" t="s">
        <v>907</v>
      </c>
      <c r="K2299" t="s">
        <v>842</v>
      </c>
      <c r="L2299" t="s">
        <v>845</v>
      </c>
      <c r="M2299" t="s">
        <v>829</v>
      </c>
      <c r="N2299" t="s">
        <v>829</v>
      </c>
      <c r="O2299">
        <v>0</v>
      </c>
      <c r="P2299">
        <v>0</v>
      </c>
      <c r="Q2299">
        <v>0</v>
      </c>
      <c r="R2299">
        <v>9174</v>
      </c>
      <c r="S2299">
        <v>9174</v>
      </c>
      <c r="T2299">
        <v>0</v>
      </c>
      <c r="U2299">
        <v>9174</v>
      </c>
      <c r="V2299">
        <v>0</v>
      </c>
    </row>
    <row r="2300" spans="1:22" x14ac:dyDescent="0.3">
      <c r="A2300">
        <v>202223</v>
      </c>
      <c r="B2300" t="s">
        <v>820</v>
      </c>
      <c r="C2300" t="s">
        <v>821</v>
      </c>
      <c r="D2300" t="s">
        <v>822</v>
      </c>
      <c r="E2300" t="s">
        <v>823</v>
      </c>
      <c r="F2300" t="s">
        <v>866</v>
      </c>
      <c r="G2300" t="s">
        <v>867</v>
      </c>
      <c r="H2300" t="s">
        <v>906</v>
      </c>
      <c r="I2300">
        <v>896</v>
      </c>
      <c r="J2300" t="s">
        <v>907</v>
      </c>
      <c r="K2300" t="s">
        <v>842</v>
      </c>
      <c r="L2300" t="s">
        <v>845</v>
      </c>
      <c r="M2300" t="s">
        <v>829</v>
      </c>
      <c r="N2300" t="s">
        <v>829</v>
      </c>
      <c r="O2300">
        <v>0</v>
      </c>
      <c r="P2300">
        <v>0</v>
      </c>
      <c r="Q2300">
        <v>0</v>
      </c>
      <c r="R2300">
        <v>0</v>
      </c>
      <c r="S2300">
        <v>0</v>
      </c>
      <c r="T2300">
        <v>0</v>
      </c>
      <c r="U2300">
        <v>0</v>
      </c>
      <c r="V2300">
        <v>0</v>
      </c>
    </row>
    <row r="2301" spans="1:22" x14ac:dyDescent="0.3">
      <c r="A2301">
        <v>202324</v>
      </c>
      <c r="B2301" t="s">
        <v>820</v>
      </c>
      <c r="C2301" t="s">
        <v>821</v>
      </c>
      <c r="D2301" t="s">
        <v>822</v>
      </c>
      <c r="E2301" t="s">
        <v>823</v>
      </c>
      <c r="F2301" t="s">
        <v>866</v>
      </c>
      <c r="G2301" t="s">
        <v>867</v>
      </c>
      <c r="H2301" t="s">
        <v>906</v>
      </c>
      <c r="I2301">
        <v>896</v>
      </c>
      <c r="J2301" t="s">
        <v>907</v>
      </c>
      <c r="K2301" t="s">
        <v>842</v>
      </c>
      <c r="L2301" t="s">
        <v>845</v>
      </c>
      <c r="M2301" t="s">
        <v>829</v>
      </c>
      <c r="N2301" t="s">
        <v>829</v>
      </c>
      <c r="O2301">
        <v>0</v>
      </c>
      <c r="P2301">
        <v>0</v>
      </c>
      <c r="Q2301">
        <v>0</v>
      </c>
      <c r="R2301">
        <v>0</v>
      </c>
      <c r="S2301">
        <v>0</v>
      </c>
      <c r="T2301">
        <v>0</v>
      </c>
      <c r="U2301">
        <v>0</v>
      </c>
      <c r="V2301">
        <v>0</v>
      </c>
    </row>
    <row r="2302" spans="1:22" x14ac:dyDescent="0.3">
      <c r="A2302">
        <v>202122</v>
      </c>
      <c r="B2302" t="s">
        <v>820</v>
      </c>
      <c r="C2302" t="s">
        <v>821</v>
      </c>
      <c r="D2302" t="s">
        <v>822</v>
      </c>
      <c r="E2302" t="s">
        <v>823</v>
      </c>
      <c r="F2302" t="s">
        <v>898</v>
      </c>
      <c r="G2302" t="s">
        <v>899</v>
      </c>
      <c r="H2302" t="s">
        <v>908</v>
      </c>
      <c r="I2302">
        <v>201</v>
      </c>
      <c r="J2302" t="s">
        <v>909</v>
      </c>
      <c r="K2302" t="s">
        <v>828</v>
      </c>
      <c r="L2302" t="s">
        <v>336</v>
      </c>
      <c r="M2302">
        <v>0</v>
      </c>
      <c r="N2302">
        <v>0</v>
      </c>
      <c r="O2302">
        <v>0</v>
      </c>
      <c r="P2302">
        <v>0</v>
      </c>
      <c r="Q2302">
        <v>0</v>
      </c>
      <c r="R2302" t="s">
        <v>829</v>
      </c>
      <c r="S2302">
        <v>0</v>
      </c>
      <c r="T2302" t="s">
        <v>829</v>
      </c>
      <c r="U2302">
        <v>0</v>
      </c>
      <c r="V2302">
        <v>0</v>
      </c>
    </row>
    <row r="2303" spans="1:22" x14ac:dyDescent="0.3">
      <c r="A2303">
        <v>202223</v>
      </c>
      <c r="B2303" t="s">
        <v>820</v>
      </c>
      <c r="C2303" t="s">
        <v>821</v>
      </c>
      <c r="D2303" t="s">
        <v>822</v>
      </c>
      <c r="E2303" t="s">
        <v>823</v>
      </c>
      <c r="F2303" t="s">
        <v>898</v>
      </c>
      <c r="G2303" t="s">
        <v>899</v>
      </c>
      <c r="H2303" t="s">
        <v>908</v>
      </c>
      <c r="I2303">
        <v>201</v>
      </c>
      <c r="J2303" t="s">
        <v>909</v>
      </c>
      <c r="K2303" t="s">
        <v>828</v>
      </c>
      <c r="L2303" t="s">
        <v>336</v>
      </c>
      <c r="M2303">
        <v>0</v>
      </c>
      <c r="N2303">
        <v>0</v>
      </c>
      <c r="O2303">
        <v>0</v>
      </c>
      <c r="P2303">
        <v>0</v>
      </c>
      <c r="Q2303">
        <v>0</v>
      </c>
      <c r="R2303" t="s">
        <v>829</v>
      </c>
      <c r="S2303">
        <v>0</v>
      </c>
      <c r="T2303" t="s">
        <v>829</v>
      </c>
      <c r="U2303">
        <v>0</v>
      </c>
      <c r="V2303">
        <v>0</v>
      </c>
    </row>
    <row r="2304" spans="1:22" x14ac:dyDescent="0.3">
      <c r="A2304">
        <v>202324</v>
      </c>
      <c r="B2304" t="s">
        <v>820</v>
      </c>
      <c r="C2304" t="s">
        <v>821</v>
      </c>
      <c r="D2304" t="s">
        <v>822</v>
      </c>
      <c r="E2304" t="s">
        <v>823</v>
      </c>
      <c r="F2304" t="s">
        <v>898</v>
      </c>
      <c r="G2304" t="s">
        <v>899</v>
      </c>
      <c r="H2304" t="s">
        <v>908</v>
      </c>
      <c r="I2304">
        <v>201</v>
      </c>
      <c r="J2304" t="s">
        <v>909</v>
      </c>
      <c r="K2304" t="s">
        <v>828</v>
      </c>
      <c r="L2304" t="s">
        <v>336</v>
      </c>
      <c r="M2304">
        <v>0</v>
      </c>
      <c r="N2304">
        <v>0</v>
      </c>
      <c r="O2304">
        <v>0</v>
      </c>
      <c r="P2304">
        <v>0</v>
      </c>
      <c r="Q2304">
        <v>0</v>
      </c>
      <c r="R2304" t="s">
        <v>829</v>
      </c>
      <c r="S2304">
        <v>0</v>
      </c>
      <c r="T2304" t="s">
        <v>829</v>
      </c>
      <c r="U2304">
        <v>0</v>
      </c>
      <c r="V2304">
        <v>0</v>
      </c>
    </row>
    <row r="2305" spans="1:22" x14ac:dyDescent="0.3">
      <c r="A2305">
        <v>202122</v>
      </c>
      <c r="B2305" t="s">
        <v>820</v>
      </c>
      <c r="C2305" t="s">
        <v>821</v>
      </c>
      <c r="D2305" t="s">
        <v>822</v>
      </c>
      <c r="E2305" t="s">
        <v>823</v>
      </c>
      <c r="F2305" t="s">
        <v>898</v>
      </c>
      <c r="G2305" t="s">
        <v>899</v>
      </c>
      <c r="H2305" t="s">
        <v>908</v>
      </c>
      <c r="I2305">
        <v>201</v>
      </c>
      <c r="J2305" t="s">
        <v>909</v>
      </c>
      <c r="K2305" t="s">
        <v>828</v>
      </c>
      <c r="L2305" t="s">
        <v>235</v>
      </c>
      <c r="M2305" t="s">
        <v>829</v>
      </c>
      <c r="N2305">
        <v>0</v>
      </c>
      <c r="O2305">
        <v>0</v>
      </c>
      <c r="P2305" t="s">
        <v>829</v>
      </c>
      <c r="Q2305" t="s">
        <v>829</v>
      </c>
      <c r="R2305" t="s">
        <v>829</v>
      </c>
      <c r="S2305">
        <v>0</v>
      </c>
      <c r="T2305">
        <v>0</v>
      </c>
      <c r="U2305">
        <v>0</v>
      </c>
      <c r="V2305">
        <v>0</v>
      </c>
    </row>
    <row r="2306" spans="1:22" x14ac:dyDescent="0.3">
      <c r="A2306">
        <v>202223</v>
      </c>
      <c r="B2306" t="s">
        <v>820</v>
      </c>
      <c r="C2306" t="s">
        <v>821</v>
      </c>
      <c r="D2306" t="s">
        <v>822</v>
      </c>
      <c r="E2306" t="s">
        <v>823</v>
      </c>
      <c r="F2306" t="s">
        <v>898</v>
      </c>
      <c r="G2306" t="s">
        <v>899</v>
      </c>
      <c r="H2306" t="s">
        <v>908</v>
      </c>
      <c r="I2306">
        <v>201</v>
      </c>
      <c r="J2306" t="s">
        <v>909</v>
      </c>
      <c r="K2306" t="s">
        <v>828</v>
      </c>
      <c r="L2306" t="s">
        <v>235</v>
      </c>
      <c r="M2306" t="s">
        <v>829</v>
      </c>
      <c r="N2306">
        <v>0</v>
      </c>
      <c r="O2306">
        <v>0</v>
      </c>
      <c r="P2306" t="s">
        <v>829</v>
      </c>
      <c r="Q2306" t="s">
        <v>829</v>
      </c>
      <c r="R2306" t="s">
        <v>829</v>
      </c>
      <c r="S2306">
        <v>0</v>
      </c>
      <c r="T2306">
        <v>0</v>
      </c>
      <c r="U2306">
        <v>0</v>
      </c>
      <c r="V2306">
        <v>0</v>
      </c>
    </row>
    <row r="2307" spans="1:22" x14ac:dyDescent="0.3">
      <c r="A2307">
        <v>202324</v>
      </c>
      <c r="B2307" t="s">
        <v>820</v>
      </c>
      <c r="C2307" t="s">
        <v>821</v>
      </c>
      <c r="D2307" t="s">
        <v>822</v>
      </c>
      <c r="E2307" t="s">
        <v>823</v>
      </c>
      <c r="F2307" t="s">
        <v>898</v>
      </c>
      <c r="G2307" t="s">
        <v>899</v>
      </c>
      <c r="H2307" t="s">
        <v>908</v>
      </c>
      <c r="I2307">
        <v>201</v>
      </c>
      <c r="J2307" t="s">
        <v>909</v>
      </c>
      <c r="K2307" t="s">
        <v>828</v>
      </c>
      <c r="L2307" t="s">
        <v>235</v>
      </c>
      <c r="M2307" t="s">
        <v>829</v>
      </c>
      <c r="N2307">
        <v>0</v>
      </c>
      <c r="O2307">
        <v>0</v>
      </c>
      <c r="P2307" t="s">
        <v>829</v>
      </c>
      <c r="Q2307" t="s">
        <v>829</v>
      </c>
      <c r="R2307" t="s">
        <v>829</v>
      </c>
      <c r="S2307">
        <v>0</v>
      </c>
      <c r="T2307">
        <v>0</v>
      </c>
      <c r="U2307">
        <v>0</v>
      </c>
      <c r="V2307">
        <v>0</v>
      </c>
    </row>
    <row r="2308" spans="1:22" x14ac:dyDescent="0.3">
      <c r="A2308">
        <v>202122</v>
      </c>
      <c r="B2308" t="s">
        <v>820</v>
      </c>
      <c r="C2308" t="s">
        <v>821</v>
      </c>
      <c r="D2308" t="s">
        <v>822</v>
      </c>
      <c r="E2308" t="s">
        <v>823</v>
      </c>
      <c r="F2308" t="s">
        <v>898</v>
      </c>
      <c r="G2308" t="s">
        <v>899</v>
      </c>
      <c r="H2308" t="s">
        <v>908</v>
      </c>
      <c r="I2308">
        <v>201</v>
      </c>
      <c r="J2308" t="s">
        <v>909</v>
      </c>
      <c r="K2308" t="s">
        <v>828</v>
      </c>
      <c r="L2308" t="s">
        <v>534</v>
      </c>
      <c r="M2308">
        <v>0</v>
      </c>
      <c r="N2308">
        <v>59325</v>
      </c>
      <c r="O2308">
        <v>0</v>
      </c>
      <c r="P2308">
        <v>0</v>
      </c>
      <c r="Q2308">
        <v>0</v>
      </c>
      <c r="R2308" t="s">
        <v>829</v>
      </c>
      <c r="S2308">
        <v>59325</v>
      </c>
      <c r="T2308">
        <v>0</v>
      </c>
      <c r="U2308">
        <v>59325</v>
      </c>
      <c r="V2308">
        <v>31</v>
      </c>
    </row>
    <row r="2309" spans="1:22" x14ac:dyDescent="0.3">
      <c r="A2309">
        <v>202223</v>
      </c>
      <c r="B2309" t="s">
        <v>820</v>
      </c>
      <c r="C2309" t="s">
        <v>821</v>
      </c>
      <c r="D2309" t="s">
        <v>822</v>
      </c>
      <c r="E2309" t="s">
        <v>823</v>
      </c>
      <c r="F2309" t="s">
        <v>898</v>
      </c>
      <c r="G2309" t="s">
        <v>899</v>
      </c>
      <c r="H2309" t="s">
        <v>908</v>
      </c>
      <c r="I2309">
        <v>201</v>
      </c>
      <c r="J2309" t="s">
        <v>909</v>
      </c>
      <c r="K2309" t="s">
        <v>828</v>
      </c>
      <c r="L2309" t="s">
        <v>534</v>
      </c>
      <c r="M2309">
        <v>0</v>
      </c>
      <c r="N2309">
        <v>5668</v>
      </c>
      <c r="O2309">
        <v>0</v>
      </c>
      <c r="P2309">
        <v>0</v>
      </c>
      <c r="Q2309">
        <v>0</v>
      </c>
      <c r="R2309" t="s">
        <v>829</v>
      </c>
      <c r="S2309">
        <v>5668</v>
      </c>
      <c r="T2309">
        <v>0</v>
      </c>
      <c r="U2309">
        <v>5668</v>
      </c>
      <c r="V2309">
        <v>3</v>
      </c>
    </row>
    <row r="2310" spans="1:22" x14ac:dyDescent="0.3">
      <c r="A2310">
        <v>202324</v>
      </c>
      <c r="B2310" t="s">
        <v>820</v>
      </c>
      <c r="C2310" t="s">
        <v>821</v>
      </c>
      <c r="D2310" t="s">
        <v>822</v>
      </c>
      <c r="E2310" t="s">
        <v>823</v>
      </c>
      <c r="F2310" t="s">
        <v>898</v>
      </c>
      <c r="G2310" t="s">
        <v>899</v>
      </c>
      <c r="H2310" t="s">
        <v>908</v>
      </c>
      <c r="I2310">
        <v>201</v>
      </c>
      <c r="J2310" t="s">
        <v>909</v>
      </c>
      <c r="K2310" t="s">
        <v>828</v>
      </c>
      <c r="L2310" t="s">
        <v>534</v>
      </c>
      <c r="M2310">
        <v>0</v>
      </c>
      <c r="N2310">
        <v>65833</v>
      </c>
      <c r="O2310">
        <v>0</v>
      </c>
      <c r="P2310">
        <v>6834</v>
      </c>
      <c r="Q2310">
        <v>0</v>
      </c>
      <c r="R2310" t="s">
        <v>829</v>
      </c>
      <c r="S2310">
        <v>72667</v>
      </c>
      <c r="T2310">
        <v>0</v>
      </c>
      <c r="U2310">
        <v>72667</v>
      </c>
      <c r="V2310">
        <v>99</v>
      </c>
    </row>
    <row r="2311" spans="1:22" x14ac:dyDescent="0.3">
      <c r="A2311">
        <v>202122</v>
      </c>
      <c r="B2311" t="s">
        <v>820</v>
      </c>
      <c r="C2311" t="s">
        <v>821</v>
      </c>
      <c r="D2311" t="s">
        <v>822</v>
      </c>
      <c r="E2311" t="s">
        <v>823</v>
      </c>
      <c r="F2311" t="s">
        <v>898</v>
      </c>
      <c r="G2311" t="s">
        <v>899</v>
      </c>
      <c r="H2311" t="s">
        <v>908</v>
      </c>
      <c r="I2311">
        <v>201</v>
      </c>
      <c r="J2311" t="s">
        <v>909</v>
      </c>
      <c r="K2311" t="s">
        <v>828</v>
      </c>
      <c r="L2311" t="s">
        <v>603</v>
      </c>
      <c r="M2311" t="s">
        <v>829</v>
      </c>
      <c r="N2311" t="s">
        <v>829</v>
      </c>
      <c r="O2311" t="s">
        <v>829</v>
      </c>
      <c r="P2311">
        <v>0</v>
      </c>
      <c r="Q2311">
        <v>0</v>
      </c>
      <c r="R2311">
        <v>0</v>
      </c>
      <c r="S2311">
        <v>0</v>
      </c>
      <c r="T2311">
        <v>0</v>
      </c>
      <c r="U2311">
        <v>0</v>
      </c>
      <c r="V2311">
        <v>0</v>
      </c>
    </row>
    <row r="2312" spans="1:22" x14ac:dyDescent="0.3">
      <c r="A2312">
        <v>202223</v>
      </c>
      <c r="B2312" t="s">
        <v>820</v>
      </c>
      <c r="C2312" t="s">
        <v>821</v>
      </c>
      <c r="D2312" t="s">
        <v>822</v>
      </c>
      <c r="E2312" t="s">
        <v>823</v>
      </c>
      <c r="F2312" t="s">
        <v>898</v>
      </c>
      <c r="G2312" t="s">
        <v>899</v>
      </c>
      <c r="H2312" t="s">
        <v>908</v>
      </c>
      <c r="I2312">
        <v>201</v>
      </c>
      <c r="J2312" t="s">
        <v>909</v>
      </c>
      <c r="K2312" t="s">
        <v>828</v>
      </c>
      <c r="L2312" t="s">
        <v>603</v>
      </c>
      <c r="M2312" t="s">
        <v>829</v>
      </c>
      <c r="N2312" t="s">
        <v>829</v>
      </c>
      <c r="O2312" t="s">
        <v>829</v>
      </c>
      <c r="P2312">
        <v>0</v>
      </c>
      <c r="Q2312">
        <v>0</v>
      </c>
      <c r="R2312">
        <v>0</v>
      </c>
      <c r="S2312">
        <v>0</v>
      </c>
      <c r="T2312">
        <v>0</v>
      </c>
      <c r="U2312">
        <v>0</v>
      </c>
      <c r="V2312">
        <v>0</v>
      </c>
    </row>
    <row r="2313" spans="1:22" x14ac:dyDescent="0.3">
      <c r="A2313">
        <v>202324</v>
      </c>
      <c r="B2313" t="s">
        <v>820</v>
      </c>
      <c r="C2313" t="s">
        <v>821</v>
      </c>
      <c r="D2313" t="s">
        <v>822</v>
      </c>
      <c r="E2313" t="s">
        <v>823</v>
      </c>
      <c r="F2313" t="s">
        <v>898</v>
      </c>
      <c r="G2313" t="s">
        <v>899</v>
      </c>
      <c r="H2313" t="s">
        <v>908</v>
      </c>
      <c r="I2313">
        <v>201</v>
      </c>
      <c r="J2313" t="s">
        <v>909</v>
      </c>
      <c r="K2313" t="s">
        <v>828</v>
      </c>
      <c r="L2313" t="s">
        <v>603</v>
      </c>
      <c r="M2313" t="s">
        <v>829</v>
      </c>
      <c r="N2313" t="s">
        <v>829</v>
      </c>
      <c r="O2313" t="s">
        <v>829</v>
      </c>
      <c r="P2313">
        <v>0</v>
      </c>
      <c r="Q2313">
        <v>0</v>
      </c>
      <c r="R2313">
        <v>0</v>
      </c>
      <c r="S2313">
        <v>0</v>
      </c>
      <c r="T2313">
        <v>0</v>
      </c>
      <c r="U2313">
        <v>0</v>
      </c>
      <c r="V2313">
        <v>0</v>
      </c>
    </row>
    <row r="2314" spans="1:22" x14ac:dyDescent="0.3">
      <c r="A2314">
        <v>202122</v>
      </c>
      <c r="B2314" t="s">
        <v>820</v>
      </c>
      <c r="C2314" t="s">
        <v>821</v>
      </c>
      <c r="D2314" t="s">
        <v>822</v>
      </c>
      <c r="E2314" t="s">
        <v>823</v>
      </c>
      <c r="F2314" t="s">
        <v>898</v>
      </c>
      <c r="G2314" t="s">
        <v>899</v>
      </c>
      <c r="H2314" t="s">
        <v>908</v>
      </c>
      <c r="I2314">
        <v>201</v>
      </c>
      <c r="J2314" t="s">
        <v>909</v>
      </c>
      <c r="K2314" t="s">
        <v>828</v>
      </c>
      <c r="L2314" t="s">
        <v>606</v>
      </c>
      <c r="M2314">
        <v>0</v>
      </c>
      <c r="N2314">
        <v>0</v>
      </c>
      <c r="O2314">
        <v>0</v>
      </c>
      <c r="P2314">
        <v>0</v>
      </c>
      <c r="Q2314">
        <v>0</v>
      </c>
      <c r="R2314">
        <v>0</v>
      </c>
      <c r="S2314">
        <v>0</v>
      </c>
      <c r="T2314">
        <v>0</v>
      </c>
      <c r="U2314">
        <v>0</v>
      </c>
      <c r="V2314">
        <v>0</v>
      </c>
    </row>
    <row r="2315" spans="1:22" x14ac:dyDescent="0.3">
      <c r="A2315">
        <v>202223</v>
      </c>
      <c r="B2315" t="s">
        <v>820</v>
      </c>
      <c r="C2315" t="s">
        <v>821</v>
      </c>
      <c r="D2315" t="s">
        <v>822</v>
      </c>
      <c r="E2315" t="s">
        <v>823</v>
      </c>
      <c r="F2315" t="s">
        <v>898</v>
      </c>
      <c r="G2315" t="s">
        <v>899</v>
      </c>
      <c r="H2315" t="s">
        <v>908</v>
      </c>
      <c r="I2315">
        <v>201</v>
      </c>
      <c r="J2315" t="s">
        <v>909</v>
      </c>
      <c r="K2315" t="s">
        <v>828</v>
      </c>
      <c r="L2315" t="s">
        <v>606</v>
      </c>
      <c r="M2315">
        <v>0</v>
      </c>
      <c r="N2315">
        <v>0</v>
      </c>
      <c r="O2315">
        <v>0</v>
      </c>
      <c r="P2315">
        <v>0</v>
      </c>
      <c r="Q2315">
        <v>0</v>
      </c>
      <c r="R2315">
        <v>0</v>
      </c>
      <c r="S2315">
        <v>0</v>
      </c>
      <c r="T2315">
        <v>0</v>
      </c>
      <c r="U2315">
        <v>0</v>
      </c>
      <c r="V2315">
        <v>0</v>
      </c>
    </row>
    <row r="2316" spans="1:22" x14ac:dyDescent="0.3">
      <c r="A2316">
        <v>202324</v>
      </c>
      <c r="B2316" t="s">
        <v>820</v>
      </c>
      <c r="C2316" t="s">
        <v>821</v>
      </c>
      <c r="D2316" t="s">
        <v>822</v>
      </c>
      <c r="E2316" t="s">
        <v>823</v>
      </c>
      <c r="F2316" t="s">
        <v>898</v>
      </c>
      <c r="G2316" t="s">
        <v>899</v>
      </c>
      <c r="H2316" t="s">
        <v>908</v>
      </c>
      <c r="I2316">
        <v>201</v>
      </c>
      <c r="J2316" t="s">
        <v>909</v>
      </c>
      <c r="K2316" t="s">
        <v>828</v>
      </c>
      <c r="L2316" t="s">
        <v>606</v>
      </c>
      <c r="M2316">
        <v>0</v>
      </c>
      <c r="N2316">
        <v>0</v>
      </c>
      <c r="O2316">
        <v>0</v>
      </c>
      <c r="P2316">
        <v>0</v>
      </c>
      <c r="Q2316">
        <v>0</v>
      </c>
      <c r="R2316">
        <v>0</v>
      </c>
      <c r="S2316">
        <v>0</v>
      </c>
      <c r="T2316">
        <v>0</v>
      </c>
      <c r="U2316">
        <v>0</v>
      </c>
      <c r="V2316">
        <v>0</v>
      </c>
    </row>
    <row r="2317" spans="1:22" x14ac:dyDescent="0.3">
      <c r="A2317">
        <v>202122</v>
      </c>
      <c r="B2317" t="s">
        <v>820</v>
      </c>
      <c r="C2317" t="s">
        <v>821</v>
      </c>
      <c r="D2317" t="s">
        <v>822</v>
      </c>
      <c r="E2317" t="s">
        <v>823</v>
      </c>
      <c r="F2317" t="s">
        <v>898</v>
      </c>
      <c r="G2317" t="s">
        <v>899</v>
      </c>
      <c r="H2317" t="s">
        <v>908</v>
      </c>
      <c r="I2317">
        <v>201</v>
      </c>
      <c r="J2317" t="s">
        <v>909</v>
      </c>
      <c r="K2317" t="s">
        <v>828</v>
      </c>
      <c r="L2317" t="s">
        <v>609</v>
      </c>
      <c r="M2317" t="s">
        <v>829</v>
      </c>
      <c r="N2317" t="s">
        <v>829</v>
      </c>
      <c r="O2317" t="s">
        <v>829</v>
      </c>
      <c r="P2317" t="s">
        <v>829</v>
      </c>
      <c r="Q2317">
        <v>0</v>
      </c>
      <c r="R2317" t="s">
        <v>829</v>
      </c>
      <c r="S2317">
        <v>0</v>
      </c>
      <c r="T2317">
        <v>0</v>
      </c>
      <c r="U2317">
        <v>0</v>
      </c>
      <c r="V2317">
        <v>0</v>
      </c>
    </row>
    <row r="2318" spans="1:22" x14ac:dyDescent="0.3">
      <c r="A2318">
        <v>202223</v>
      </c>
      <c r="B2318" t="s">
        <v>820</v>
      </c>
      <c r="C2318" t="s">
        <v>821</v>
      </c>
      <c r="D2318" t="s">
        <v>822</v>
      </c>
      <c r="E2318" t="s">
        <v>823</v>
      </c>
      <c r="F2318" t="s">
        <v>898</v>
      </c>
      <c r="G2318" t="s">
        <v>899</v>
      </c>
      <c r="H2318" t="s">
        <v>908</v>
      </c>
      <c r="I2318">
        <v>201</v>
      </c>
      <c r="J2318" t="s">
        <v>909</v>
      </c>
      <c r="K2318" t="s">
        <v>828</v>
      </c>
      <c r="L2318" t="s">
        <v>609</v>
      </c>
      <c r="M2318" t="s">
        <v>829</v>
      </c>
      <c r="N2318" t="s">
        <v>829</v>
      </c>
      <c r="O2318" t="s">
        <v>829</v>
      </c>
      <c r="P2318" t="s">
        <v>829</v>
      </c>
      <c r="Q2318">
        <v>0</v>
      </c>
      <c r="R2318" t="s">
        <v>829</v>
      </c>
      <c r="S2318">
        <v>0</v>
      </c>
      <c r="T2318">
        <v>0</v>
      </c>
      <c r="U2318">
        <v>0</v>
      </c>
      <c r="V2318">
        <v>0</v>
      </c>
    </row>
    <row r="2319" spans="1:22" x14ac:dyDescent="0.3">
      <c r="A2319">
        <v>202122</v>
      </c>
      <c r="B2319" t="s">
        <v>820</v>
      </c>
      <c r="C2319" t="s">
        <v>821</v>
      </c>
      <c r="D2319" t="s">
        <v>822</v>
      </c>
      <c r="E2319" t="s">
        <v>823</v>
      </c>
      <c r="F2319" t="s">
        <v>898</v>
      </c>
      <c r="G2319" t="s">
        <v>899</v>
      </c>
      <c r="H2319" t="s">
        <v>908</v>
      </c>
      <c r="I2319">
        <v>201</v>
      </c>
      <c r="J2319" t="s">
        <v>909</v>
      </c>
      <c r="K2319" t="s">
        <v>828</v>
      </c>
      <c r="L2319" t="s">
        <v>830</v>
      </c>
      <c r="M2319">
        <v>0</v>
      </c>
      <c r="N2319">
        <v>0</v>
      </c>
      <c r="O2319">
        <v>515</v>
      </c>
      <c r="P2319">
        <v>11140</v>
      </c>
      <c r="Q2319">
        <v>0</v>
      </c>
      <c r="R2319">
        <v>0</v>
      </c>
      <c r="S2319">
        <v>11655</v>
      </c>
      <c r="T2319">
        <v>0</v>
      </c>
      <c r="U2319">
        <v>11655</v>
      </c>
      <c r="V2319">
        <v>6</v>
      </c>
    </row>
    <row r="2320" spans="1:22" x14ac:dyDescent="0.3">
      <c r="A2320">
        <v>202223</v>
      </c>
      <c r="B2320" t="s">
        <v>820</v>
      </c>
      <c r="C2320" t="s">
        <v>821</v>
      </c>
      <c r="D2320" t="s">
        <v>822</v>
      </c>
      <c r="E2320" t="s">
        <v>823</v>
      </c>
      <c r="F2320" t="s">
        <v>898</v>
      </c>
      <c r="G2320" t="s">
        <v>899</v>
      </c>
      <c r="H2320" t="s">
        <v>908</v>
      </c>
      <c r="I2320">
        <v>201</v>
      </c>
      <c r="J2320" t="s">
        <v>909</v>
      </c>
      <c r="K2320" t="s">
        <v>828</v>
      </c>
      <c r="L2320" t="s">
        <v>830</v>
      </c>
      <c r="M2320">
        <v>0</v>
      </c>
      <c r="N2320">
        <v>0</v>
      </c>
      <c r="O2320">
        <v>12383</v>
      </c>
      <c r="P2320">
        <v>0</v>
      </c>
      <c r="Q2320">
        <v>0</v>
      </c>
      <c r="R2320">
        <v>0</v>
      </c>
      <c r="S2320">
        <v>12383</v>
      </c>
      <c r="T2320">
        <v>0</v>
      </c>
      <c r="U2320">
        <v>12383</v>
      </c>
      <c r="V2320">
        <v>6</v>
      </c>
    </row>
    <row r="2321" spans="1:22" x14ac:dyDescent="0.3">
      <c r="A2321">
        <v>202324</v>
      </c>
      <c r="B2321" t="s">
        <v>820</v>
      </c>
      <c r="C2321" t="s">
        <v>821</v>
      </c>
      <c r="D2321" t="s">
        <v>822</v>
      </c>
      <c r="E2321" t="s">
        <v>823</v>
      </c>
      <c r="F2321" t="s">
        <v>898</v>
      </c>
      <c r="G2321" t="s">
        <v>899</v>
      </c>
      <c r="H2321" t="s">
        <v>908</v>
      </c>
      <c r="I2321">
        <v>201</v>
      </c>
      <c r="J2321" t="s">
        <v>909</v>
      </c>
      <c r="K2321" t="s">
        <v>828</v>
      </c>
      <c r="L2321" t="s">
        <v>830</v>
      </c>
      <c r="M2321">
        <v>0</v>
      </c>
      <c r="N2321">
        <v>0</v>
      </c>
      <c r="O2321">
        <v>10404</v>
      </c>
      <c r="P2321">
        <v>0</v>
      </c>
      <c r="Q2321">
        <v>0</v>
      </c>
      <c r="R2321">
        <v>0</v>
      </c>
      <c r="S2321">
        <v>10404</v>
      </c>
      <c r="T2321">
        <v>0</v>
      </c>
      <c r="U2321">
        <v>10404</v>
      </c>
      <c r="V2321">
        <v>14</v>
      </c>
    </row>
    <row r="2322" spans="1:22" x14ac:dyDescent="0.3">
      <c r="A2322">
        <v>202122</v>
      </c>
      <c r="B2322" t="s">
        <v>820</v>
      </c>
      <c r="C2322" t="s">
        <v>821</v>
      </c>
      <c r="D2322" t="s">
        <v>822</v>
      </c>
      <c r="E2322" t="s">
        <v>823</v>
      </c>
      <c r="F2322" t="s">
        <v>898</v>
      </c>
      <c r="G2322" t="s">
        <v>899</v>
      </c>
      <c r="H2322" t="s">
        <v>908</v>
      </c>
      <c r="I2322">
        <v>201</v>
      </c>
      <c r="J2322" t="s">
        <v>909</v>
      </c>
      <c r="K2322" t="s">
        <v>828</v>
      </c>
      <c r="L2322" t="s">
        <v>537</v>
      </c>
      <c r="M2322">
        <v>0</v>
      </c>
      <c r="N2322">
        <v>0</v>
      </c>
      <c r="O2322">
        <v>0</v>
      </c>
      <c r="P2322">
        <v>0</v>
      </c>
      <c r="Q2322">
        <v>0</v>
      </c>
      <c r="R2322">
        <v>0</v>
      </c>
      <c r="S2322">
        <v>0</v>
      </c>
      <c r="T2322">
        <v>0</v>
      </c>
      <c r="U2322">
        <v>0</v>
      </c>
      <c r="V2322">
        <v>0</v>
      </c>
    </row>
    <row r="2323" spans="1:22" x14ac:dyDescent="0.3">
      <c r="A2323">
        <v>202223</v>
      </c>
      <c r="B2323" t="s">
        <v>820</v>
      </c>
      <c r="C2323" t="s">
        <v>821</v>
      </c>
      <c r="D2323" t="s">
        <v>822</v>
      </c>
      <c r="E2323" t="s">
        <v>823</v>
      </c>
      <c r="F2323" t="s">
        <v>898</v>
      </c>
      <c r="G2323" t="s">
        <v>899</v>
      </c>
      <c r="H2323" t="s">
        <v>908</v>
      </c>
      <c r="I2323">
        <v>201</v>
      </c>
      <c r="J2323" t="s">
        <v>909</v>
      </c>
      <c r="K2323" t="s">
        <v>828</v>
      </c>
      <c r="L2323" t="s">
        <v>537</v>
      </c>
      <c r="M2323">
        <v>0</v>
      </c>
      <c r="N2323">
        <v>0</v>
      </c>
      <c r="O2323">
        <v>14043</v>
      </c>
      <c r="P2323">
        <v>0</v>
      </c>
      <c r="Q2323">
        <v>0</v>
      </c>
      <c r="R2323">
        <v>58370</v>
      </c>
      <c r="S2323">
        <v>72413</v>
      </c>
      <c r="T2323">
        <v>0</v>
      </c>
      <c r="U2323">
        <v>72413</v>
      </c>
      <c r="V2323">
        <v>35</v>
      </c>
    </row>
    <row r="2324" spans="1:22" x14ac:dyDescent="0.3">
      <c r="A2324">
        <v>202324</v>
      </c>
      <c r="B2324" t="s">
        <v>820</v>
      </c>
      <c r="C2324" t="s">
        <v>821</v>
      </c>
      <c r="D2324" t="s">
        <v>822</v>
      </c>
      <c r="E2324" t="s">
        <v>823</v>
      </c>
      <c r="F2324" t="s">
        <v>898</v>
      </c>
      <c r="G2324" t="s">
        <v>899</v>
      </c>
      <c r="H2324" t="s">
        <v>908</v>
      </c>
      <c r="I2324">
        <v>201</v>
      </c>
      <c r="J2324" t="s">
        <v>909</v>
      </c>
      <c r="K2324" t="s">
        <v>828</v>
      </c>
      <c r="L2324" t="s">
        <v>537</v>
      </c>
      <c r="M2324">
        <v>0</v>
      </c>
      <c r="N2324">
        <v>73313</v>
      </c>
      <c r="O2324">
        <v>124528</v>
      </c>
      <c r="P2324">
        <v>0</v>
      </c>
      <c r="Q2324">
        <v>0</v>
      </c>
      <c r="R2324">
        <v>0</v>
      </c>
      <c r="S2324">
        <v>197841</v>
      </c>
      <c r="T2324">
        <v>0</v>
      </c>
      <c r="U2324">
        <v>197841</v>
      </c>
      <c r="V2324">
        <v>269</v>
      </c>
    </row>
    <row r="2325" spans="1:22" x14ac:dyDescent="0.3">
      <c r="A2325">
        <v>202122</v>
      </c>
      <c r="B2325" t="s">
        <v>820</v>
      </c>
      <c r="C2325" t="s">
        <v>821</v>
      </c>
      <c r="D2325" t="s">
        <v>822</v>
      </c>
      <c r="E2325" t="s">
        <v>823</v>
      </c>
      <c r="F2325" t="s">
        <v>898</v>
      </c>
      <c r="G2325" t="s">
        <v>899</v>
      </c>
      <c r="H2325" t="s">
        <v>908</v>
      </c>
      <c r="I2325">
        <v>201</v>
      </c>
      <c r="J2325" t="s">
        <v>909</v>
      </c>
      <c r="K2325" t="s">
        <v>828</v>
      </c>
      <c r="L2325" t="s">
        <v>572</v>
      </c>
      <c r="M2325">
        <v>0</v>
      </c>
      <c r="N2325">
        <v>0</v>
      </c>
      <c r="O2325">
        <v>98600</v>
      </c>
      <c r="P2325">
        <v>139827</v>
      </c>
      <c r="Q2325">
        <v>0</v>
      </c>
      <c r="R2325">
        <v>36397</v>
      </c>
      <c r="S2325">
        <v>274823</v>
      </c>
      <c r="T2325">
        <v>0</v>
      </c>
      <c r="U2325">
        <v>274823</v>
      </c>
      <c r="V2325">
        <v>143</v>
      </c>
    </row>
    <row r="2326" spans="1:22" x14ac:dyDescent="0.3">
      <c r="A2326">
        <v>202223</v>
      </c>
      <c r="B2326" t="s">
        <v>820</v>
      </c>
      <c r="C2326" t="s">
        <v>821</v>
      </c>
      <c r="D2326" t="s">
        <v>822</v>
      </c>
      <c r="E2326" t="s">
        <v>823</v>
      </c>
      <c r="F2326" t="s">
        <v>898</v>
      </c>
      <c r="G2326" t="s">
        <v>899</v>
      </c>
      <c r="H2326" t="s">
        <v>908</v>
      </c>
      <c r="I2326">
        <v>201</v>
      </c>
      <c r="J2326" t="s">
        <v>909</v>
      </c>
      <c r="K2326" t="s">
        <v>828</v>
      </c>
      <c r="L2326" t="s">
        <v>572</v>
      </c>
      <c r="M2326">
        <v>0</v>
      </c>
      <c r="N2326">
        <v>6925</v>
      </c>
      <c r="O2326">
        <v>142874</v>
      </c>
      <c r="P2326">
        <v>135293</v>
      </c>
      <c r="Q2326">
        <v>0</v>
      </c>
      <c r="R2326">
        <v>0</v>
      </c>
      <c r="S2326">
        <v>285092</v>
      </c>
      <c r="T2326">
        <v>0</v>
      </c>
      <c r="U2326">
        <v>285092</v>
      </c>
      <c r="V2326">
        <v>140</v>
      </c>
    </row>
    <row r="2327" spans="1:22" x14ac:dyDescent="0.3">
      <c r="A2327">
        <v>202324</v>
      </c>
      <c r="B2327" t="s">
        <v>820</v>
      </c>
      <c r="C2327" t="s">
        <v>821</v>
      </c>
      <c r="D2327" t="s">
        <v>822</v>
      </c>
      <c r="E2327" t="s">
        <v>823</v>
      </c>
      <c r="F2327" t="s">
        <v>898</v>
      </c>
      <c r="G2327" t="s">
        <v>899</v>
      </c>
      <c r="H2327" t="s">
        <v>908</v>
      </c>
      <c r="I2327">
        <v>201</v>
      </c>
      <c r="J2327" t="s">
        <v>909</v>
      </c>
      <c r="K2327" t="s">
        <v>828</v>
      </c>
      <c r="L2327" t="s">
        <v>572</v>
      </c>
      <c r="M2327">
        <v>0</v>
      </c>
      <c r="N2327">
        <v>13850</v>
      </c>
      <c r="O2327">
        <v>0</v>
      </c>
      <c r="P2327">
        <v>288161</v>
      </c>
      <c r="Q2327">
        <v>0</v>
      </c>
      <c r="R2327">
        <v>0</v>
      </c>
      <c r="S2327">
        <v>302012</v>
      </c>
      <c r="T2327">
        <v>0</v>
      </c>
      <c r="U2327">
        <v>302012</v>
      </c>
      <c r="V2327">
        <v>410</v>
      </c>
    </row>
    <row r="2328" spans="1:22" x14ac:dyDescent="0.3">
      <c r="A2328">
        <v>202122</v>
      </c>
      <c r="B2328" t="s">
        <v>820</v>
      </c>
      <c r="C2328" t="s">
        <v>821</v>
      </c>
      <c r="D2328" t="s">
        <v>822</v>
      </c>
      <c r="E2328" t="s">
        <v>823</v>
      </c>
      <c r="F2328" t="s">
        <v>898</v>
      </c>
      <c r="G2328" t="s">
        <v>899</v>
      </c>
      <c r="H2328" t="s">
        <v>908</v>
      </c>
      <c r="I2328">
        <v>201</v>
      </c>
      <c r="J2328" t="s">
        <v>909</v>
      </c>
      <c r="K2328" t="s">
        <v>828</v>
      </c>
      <c r="L2328" t="s">
        <v>539</v>
      </c>
      <c r="M2328">
        <v>0</v>
      </c>
      <c r="N2328">
        <v>0</v>
      </c>
      <c r="O2328">
        <v>0</v>
      </c>
      <c r="P2328" t="s">
        <v>829</v>
      </c>
      <c r="Q2328" t="s">
        <v>829</v>
      </c>
      <c r="R2328" t="s">
        <v>829</v>
      </c>
      <c r="S2328">
        <v>0</v>
      </c>
      <c r="T2328">
        <v>0</v>
      </c>
      <c r="U2328">
        <v>0</v>
      </c>
      <c r="V2328">
        <v>0</v>
      </c>
    </row>
    <row r="2329" spans="1:22" x14ac:dyDescent="0.3">
      <c r="A2329">
        <v>202223</v>
      </c>
      <c r="B2329" t="s">
        <v>820</v>
      </c>
      <c r="C2329" t="s">
        <v>821</v>
      </c>
      <c r="D2329" t="s">
        <v>822</v>
      </c>
      <c r="E2329" t="s">
        <v>823</v>
      </c>
      <c r="F2329" t="s">
        <v>898</v>
      </c>
      <c r="G2329" t="s">
        <v>899</v>
      </c>
      <c r="H2329" t="s">
        <v>908</v>
      </c>
      <c r="I2329">
        <v>201</v>
      </c>
      <c r="J2329" t="s">
        <v>909</v>
      </c>
      <c r="K2329" t="s">
        <v>828</v>
      </c>
      <c r="L2329" t="s">
        <v>539</v>
      </c>
      <c r="M2329">
        <v>0</v>
      </c>
      <c r="N2329">
        <v>0</v>
      </c>
      <c r="O2329">
        <v>0</v>
      </c>
      <c r="P2329" t="s">
        <v>829</v>
      </c>
      <c r="Q2329" t="s">
        <v>829</v>
      </c>
      <c r="R2329" t="s">
        <v>829</v>
      </c>
      <c r="S2329">
        <v>0</v>
      </c>
      <c r="T2329">
        <v>0</v>
      </c>
      <c r="U2329">
        <v>0</v>
      </c>
      <c r="V2329">
        <v>0</v>
      </c>
    </row>
    <row r="2330" spans="1:22" x14ac:dyDescent="0.3">
      <c r="A2330">
        <v>202324</v>
      </c>
      <c r="B2330" t="s">
        <v>820</v>
      </c>
      <c r="C2330" t="s">
        <v>821</v>
      </c>
      <c r="D2330" t="s">
        <v>822</v>
      </c>
      <c r="E2330" t="s">
        <v>823</v>
      </c>
      <c r="F2330" t="s">
        <v>898</v>
      </c>
      <c r="G2330" t="s">
        <v>899</v>
      </c>
      <c r="H2330" t="s">
        <v>908</v>
      </c>
      <c r="I2330">
        <v>201</v>
      </c>
      <c r="J2330" t="s">
        <v>909</v>
      </c>
      <c r="K2330" t="s">
        <v>828</v>
      </c>
      <c r="L2330" t="s">
        <v>539</v>
      </c>
      <c r="M2330">
        <v>0</v>
      </c>
      <c r="N2330">
        <v>0</v>
      </c>
      <c r="O2330">
        <v>0</v>
      </c>
      <c r="P2330" t="s">
        <v>829</v>
      </c>
      <c r="Q2330" t="s">
        <v>829</v>
      </c>
      <c r="R2330" t="s">
        <v>829</v>
      </c>
      <c r="S2330">
        <v>0</v>
      </c>
      <c r="T2330">
        <v>0</v>
      </c>
      <c r="U2330">
        <v>0</v>
      </c>
      <c r="V2330">
        <v>0</v>
      </c>
    </row>
    <row r="2331" spans="1:22" x14ac:dyDescent="0.3">
      <c r="A2331">
        <v>202122</v>
      </c>
      <c r="B2331" t="s">
        <v>820</v>
      </c>
      <c r="C2331" t="s">
        <v>821</v>
      </c>
      <c r="D2331" t="s">
        <v>822</v>
      </c>
      <c r="E2331" t="s">
        <v>823</v>
      </c>
      <c r="F2331" t="s">
        <v>898</v>
      </c>
      <c r="G2331" t="s">
        <v>899</v>
      </c>
      <c r="H2331" t="s">
        <v>908</v>
      </c>
      <c r="I2331">
        <v>201</v>
      </c>
      <c r="J2331" t="s">
        <v>909</v>
      </c>
      <c r="K2331" t="s">
        <v>828</v>
      </c>
      <c r="L2331" t="s">
        <v>541</v>
      </c>
      <c r="M2331">
        <v>0</v>
      </c>
      <c r="N2331">
        <v>130891</v>
      </c>
      <c r="O2331">
        <v>0</v>
      </c>
      <c r="P2331">
        <v>0</v>
      </c>
      <c r="Q2331">
        <v>0</v>
      </c>
      <c r="R2331">
        <v>0</v>
      </c>
      <c r="S2331">
        <v>130891</v>
      </c>
      <c r="T2331">
        <v>0</v>
      </c>
      <c r="U2331">
        <v>130891</v>
      </c>
      <c r="V2331">
        <v>68</v>
      </c>
    </row>
    <row r="2332" spans="1:22" x14ac:dyDescent="0.3">
      <c r="A2332">
        <v>202223</v>
      </c>
      <c r="B2332" t="s">
        <v>820</v>
      </c>
      <c r="C2332" t="s">
        <v>821</v>
      </c>
      <c r="D2332" t="s">
        <v>822</v>
      </c>
      <c r="E2332" t="s">
        <v>823</v>
      </c>
      <c r="F2332" t="s">
        <v>898</v>
      </c>
      <c r="G2332" t="s">
        <v>899</v>
      </c>
      <c r="H2332" t="s">
        <v>908</v>
      </c>
      <c r="I2332">
        <v>201</v>
      </c>
      <c r="J2332" t="s">
        <v>909</v>
      </c>
      <c r="K2332" t="s">
        <v>828</v>
      </c>
      <c r="L2332" t="s">
        <v>541</v>
      </c>
      <c r="M2332">
        <v>0</v>
      </c>
      <c r="N2332">
        <v>177251</v>
      </c>
      <c r="O2332">
        <v>0</v>
      </c>
      <c r="P2332">
        <v>0</v>
      </c>
      <c r="Q2332">
        <v>0</v>
      </c>
      <c r="R2332">
        <v>0</v>
      </c>
      <c r="S2332">
        <v>177251</v>
      </c>
      <c r="T2332">
        <v>0</v>
      </c>
      <c r="U2332">
        <v>177251</v>
      </c>
      <c r="V2332">
        <v>87</v>
      </c>
    </row>
    <row r="2333" spans="1:22" x14ac:dyDescent="0.3">
      <c r="A2333">
        <v>202324</v>
      </c>
      <c r="B2333" t="s">
        <v>820</v>
      </c>
      <c r="C2333" t="s">
        <v>821</v>
      </c>
      <c r="D2333" t="s">
        <v>822</v>
      </c>
      <c r="E2333" t="s">
        <v>823</v>
      </c>
      <c r="F2333" t="s">
        <v>898</v>
      </c>
      <c r="G2333" t="s">
        <v>899</v>
      </c>
      <c r="H2333" t="s">
        <v>908</v>
      </c>
      <c r="I2333">
        <v>201</v>
      </c>
      <c r="J2333" t="s">
        <v>909</v>
      </c>
      <c r="K2333" t="s">
        <v>828</v>
      </c>
      <c r="L2333" t="s">
        <v>541</v>
      </c>
      <c r="M2333">
        <v>0</v>
      </c>
      <c r="N2333">
        <v>143279</v>
      </c>
      <c r="O2333">
        <v>0</v>
      </c>
      <c r="P2333">
        <v>0</v>
      </c>
      <c r="Q2333">
        <v>0</v>
      </c>
      <c r="R2333">
        <v>0</v>
      </c>
      <c r="S2333">
        <v>143279</v>
      </c>
      <c r="T2333">
        <v>0</v>
      </c>
      <c r="U2333">
        <v>143279</v>
      </c>
      <c r="V2333">
        <v>195</v>
      </c>
    </row>
    <row r="2334" spans="1:22" x14ac:dyDescent="0.3">
      <c r="A2334">
        <v>202122</v>
      </c>
      <c r="B2334" t="s">
        <v>820</v>
      </c>
      <c r="C2334" t="s">
        <v>821</v>
      </c>
      <c r="D2334" t="s">
        <v>822</v>
      </c>
      <c r="E2334" t="s">
        <v>823</v>
      </c>
      <c r="F2334" t="s">
        <v>898</v>
      </c>
      <c r="G2334" t="s">
        <v>899</v>
      </c>
      <c r="H2334" t="s">
        <v>908</v>
      </c>
      <c r="I2334">
        <v>201</v>
      </c>
      <c r="J2334" t="s">
        <v>909</v>
      </c>
      <c r="K2334" t="s">
        <v>828</v>
      </c>
      <c r="L2334" t="s">
        <v>831</v>
      </c>
      <c r="M2334" t="s">
        <v>829</v>
      </c>
      <c r="N2334" t="s">
        <v>829</v>
      </c>
      <c r="O2334" t="s">
        <v>829</v>
      </c>
      <c r="P2334">
        <v>0</v>
      </c>
      <c r="Q2334">
        <v>0</v>
      </c>
      <c r="R2334" t="s">
        <v>829</v>
      </c>
      <c r="S2334">
        <v>0</v>
      </c>
      <c r="T2334">
        <v>0</v>
      </c>
      <c r="U2334">
        <v>0</v>
      </c>
      <c r="V2334">
        <v>0</v>
      </c>
    </row>
    <row r="2335" spans="1:22" x14ac:dyDescent="0.3">
      <c r="A2335">
        <v>202223</v>
      </c>
      <c r="B2335" t="s">
        <v>820</v>
      </c>
      <c r="C2335" t="s">
        <v>821</v>
      </c>
      <c r="D2335" t="s">
        <v>822</v>
      </c>
      <c r="E2335" t="s">
        <v>823</v>
      </c>
      <c r="F2335" t="s">
        <v>898</v>
      </c>
      <c r="G2335" t="s">
        <v>899</v>
      </c>
      <c r="H2335" t="s">
        <v>908</v>
      </c>
      <c r="I2335">
        <v>201</v>
      </c>
      <c r="J2335" t="s">
        <v>909</v>
      </c>
      <c r="K2335" t="s">
        <v>828</v>
      </c>
      <c r="L2335" t="s">
        <v>831</v>
      </c>
      <c r="M2335" t="s">
        <v>829</v>
      </c>
      <c r="N2335" t="s">
        <v>829</v>
      </c>
      <c r="O2335" t="s">
        <v>829</v>
      </c>
      <c r="P2335">
        <v>0</v>
      </c>
      <c r="Q2335">
        <v>0</v>
      </c>
      <c r="R2335" t="s">
        <v>829</v>
      </c>
      <c r="S2335">
        <v>0</v>
      </c>
      <c r="T2335">
        <v>0</v>
      </c>
      <c r="U2335">
        <v>0</v>
      </c>
      <c r="V2335">
        <v>0</v>
      </c>
    </row>
    <row r="2336" spans="1:22" x14ac:dyDescent="0.3">
      <c r="A2336">
        <v>202324</v>
      </c>
      <c r="B2336" t="s">
        <v>820</v>
      </c>
      <c r="C2336" t="s">
        <v>821</v>
      </c>
      <c r="D2336" t="s">
        <v>822</v>
      </c>
      <c r="E2336" t="s">
        <v>823</v>
      </c>
      <c r="F2336" t="s">
        <v>898</v>
      </c>
      <c r="G2336" t="s">
        <v>899</v>
      </c>
      <c r="H2336" t="s">
        <v>908</v>
      </c>
      <c r="I2336">
        <v>201</v>
      </c>
      <c r="J2336" t="s">
        <v>909</v>
      </c>
      <c r="K2336" t="s">
        <v>828</v>
      </c>
      <c r="L2336" t="s">
        <v>831</v>
      </c>
      <c r="M2336" t="s">
        <v>829</v>
      </c>
      <c r="N2336" t="s">
        <v>829</v>
      </c>
      <c r="O2336" t="s">
        <v>829</v>
      </c>
      <c r="P2336">
        <v>0</v>
      </c>
      <c r="Q2336">
        <v>0</v>
      </c>
      <c r="R2336" t="s">
        <v>829</v>
      </c>
      <c r="S2336">
        <v>0</v>
      </c>
      <c r="T2336">
        <v>0</v>
      </c>
      <c r="U2336">
        <v>0</v>
      </c>
      <c r="V2336">
        <v>0</v>
      </c>
    </row>
    <row r="2337" spans="1:22" x14ac:dyDescent="0.3">
      <c r="A2337">
        <v>202122</v>
      </c>
      <c r="B2337" t="s">
        <v>820</v>
      </c>
      <c r="C2337" t="s">
        <v>821</v>
      </c>
      <c r="D2337" t="s">
        <v>822</v>
      </c>
      <c r="E2337" t="s">
        <v>823</v>
      </c>
      <c r="F2337" t="s">
        <v>898</v>
      </c>
      <c r="G2337" t="s">
        <v>899</v>
      </c>
      <c r="H2337" t="s">
        <v>908</v>
      </c>
      <c r="I2337">
        <v>201</v>
      </c>
      <c r="J2337" t="s">
        <v>909</v>
      </c>
      <c r="K2337" t="s">
        <v>828</v>
      </c>
      <c r="L2337" t="s">
        <v>832</v>
      </c>
      <c r="M2337">
        <v>0</v>
      </c>
      <c r="N2337">
        <v>0</v>
      </c>
      <c r="O2337">
        <v>0</v>
      </c>
      <c r="P2337">
        <v>0</v>
      </c>
      <c r="Q2337">
        <v>0</v>
      </c>
      <c r="R2337">
        <v>0</v>
      </c>
      <c r="S2337">
        <v>0</v>
      </c>
      <c r="T2337">
        <v>0</v>
      </c>
      <c r="U2337">
        <v>0</v>
      </c>
      <c r="V2337">
        <v>0</v>
      </c>
    </row>
    <row r="2338" spans="1:22" x14ac:dyDescent="0.3">
      <c r="A2338">
        <v>202223</v>
      </c>
      <c r="B2338" t="s">
        <v>820</v>
      </c>
      <c r="C2338" t="s">
        <v>821</v>
      </c>
      <c r="D2338" t="s">
        <v>822</v>
      </c>
      <c r="E2338" t="s">
        <v>823</v>
      </c>
      <c r="F2338" t="s">
        <v>898</v>
      </c>
      <c r="G2338" t="s">
        <v>899</v>
      </c>
      <c r="H2338" t="s">
        <v>908</v>
      </c>
      <c r="I2338">
        <v>201</v>
      </c>
      <c r="J2338" t="s">
        <v>909</v>
      </c>
      <c r="K2338" t="s">
        <v>828</v>
      </c>
      <c r="L2338" t="s">
        <v>832</v>
      </c>
      <c r="M2338">
        <v>0</v>
      </c>
      <c r="N2338">
        <v>0</v>
      </c>
      <c r="O2338">
        <v>27606</v>
      </c>
      <c r="P2338">
        <v>0</v>
      </c>
      <c r="Q2338">
        <v>0</v>
      </c>
      <c r="R2338">
        <v>0</v>
      </c>
      <c r="S2338">
        <v>27606</v>
      </c>
      <c r="T2338">
        <v>0</v>
      </c>
      <c r="U2338">
        <v>27606</v>
      </c>
      <c r="V2338">
        <v>14</v>
      </c>
    </row>
    <row r="2339" spans="1:22" x14ac:dyDescent="0.3">
      <c r="A2339">
        <v>202324</v>
      </c>
      <c r="B2339" t="s">
        <v>820</v>
      </c>
      <c r="C2339" t="s">
        <v>821</v>
      </c>
      <c r="D2339" t="s">
        <v>822</v>
      </c>
      <c r="E2339" t="s">
        <v>823</v>
      </c>
      <c r="F2339" t="s">
        <v>898</v>
      </c>
      <c r="G2339" t="s">
        <v>899</v>
      </c>
      <c r="H2339" t="s">
        <v>908</v>
      </c>
      <c r="I2339">
        <v>201</v>
      </c>
      <c r="J2339" t="s">
        <v>909</v>
      </c>
      <c r="K2339" t="s">
        <v>828</v>
      </c>
      <c r="L2339" t="s">
        <v>832</v>
      </c>
      <c r="M2339">
        <v>0</v>
      </c>
      <c r="N2339">
        <v>0</v>
      </c>
      <c r="O2339">
        <v>0</v>
      </c>
      <c r="P2339">
        <v>0</v>
      </c>
      <c r="Q2339">
        <v>0</v>
      </c>
      <c r="R2339">
        <v>0</v>
      </c>
      <c r="S2339">
        <v>0</v>
      </c>
      <c r="T2339">
        <v>0</v>
      </c>
      <c r="U2339">
        <v>0</v>
      </c>
      <c r="V2339">
        <v>0</v>
      </c>
    </row>
    <row r="2340" spans="1:22" x14ac:dyDescent="0.3">
      <c r="A2340">
        <v>202122</v>
      </c>
      <c r="B2340" t="s">
        <v>820</v>
      </c>
      <c r="C2340" t="s">
        <v>821</v>
      </c>
      <c r="D2340" t="s">
        <v>822</v>
      </c>
      <c r="E2340" t="s">
        <v>823</v>
      </c>
      <c r="F2340" t="s">
        <v>898</v>
      </c>
      <c r="G2340" t="s">
        <v>899</v>
      </c>
      <c r="H2340" t="s">
        <v>908</v>
      </c>
      <c r="I2340">
        <v>201</v>
      </c>
      <c r="J2340" t="s">
        <v>909</v>
      </c>
      <c r="K2340" t="s">
        <v>828</v>
      </c>
      <c r="L2340" t="s">
        <v>544</v>
      </c>
      <c r="M2340">
        <v>0</v>
      </c>
      <c r="N2340">
        <v>0</v>
      </c>
      <c r="O2340">
        <v>0</v>
      </c>
      <c r="P2340">
        <v>0</v>
      </c>
      <c r="Q2340">
        <v>0</v>
      </c>
      <c r="R2340">
        <v>0</v>
      </c>
      <c r="S2340">
        <v>0</v>
      </c>
      <c r="T2340">
        <v>0</v>
      </c>
      <c r="U2340">
        <v>0</v>
      </c>
      <c r="V2340">
        <v>0</v>
      </c>
    </row>
    <row r="2341" spans="1:22" x14ac:dyDescent="0.3">
      <c r="A2341">
        <v>202223</v>
      </c>
      <c r="B2341" t="s">
        <v>820</v>
      </c>
      <c r="C2341" t="s">
        <v>821</v>
      </c>
      <c r="D2341" t="s">
        <v>822</v>
      </c>
      <c r="E2341" t="s">
        <v>823</v>
      </c>
      <c r="F2341" t="s">
        <v>898</v>
      </c>
      <c r="G2341" t="s">
        <v>899</v>
      </c>
      <c r="H2341" t="s">
        <v>908</v>
      </c>
      <c r="I2341">
        <v>201</v>
      </c>
      <c r="J2341" t="s">
        <v>909</v>
      </c>
      <c r="K2341" t="s">
        <v>828</v>
      </c>
      <c r="L2341" t="s">
        <v>544</v>
      </c>
      <c r="M2341">
        <v>0</v>
      </c>
      <c r="N2341">
        <v>0</v>
      </c>
      <c r="O2341">
        <v>0</v>
      </c>
      <c r="P2341">
        <v>0</v>
      </c>
      <c r="Q2341">
        <v>0</v>
      </c>
      <c r="R2341">
        <v>0</v>
      </c>
      <c r="S2341">
        <v>0</v>
      </c>
      <c r="T2341">
        <v>0</v>
      </c>
      <c r="U2341">
        <v>0</v>
      </c>
      <c r="V2341">
        <v>0</v>
      </c>
    </row>
    <row r="2342" spans="1:22" x14ac:dyDescent="0.3">
      <c r="A2342">
        <v>202324</v>
      </c>
      <c r="B2342" t="s">
        <v>820</v>
      </c>
      <c r="C2342" t="s">
        <v>821</v>
      </c>
      <c r="D2342" t="s">
        <v>822</v>
      </c>
      <c r="E2342" t="s">
        <v>823</v>
      </c>
      <c r="F2342" t="s">
        <v>898</v>
      </c>
      <c r="G2342" t="s">
        <v>899</v>
      </c>
      <c r="H2342" t="s">
        <v>908</v>
      </c>
      <c r="I2342">
        <v>201</v>
      </c>
      <c r="J2342" t="s">
        <v>909</v>
      </c>
      <c r="K2342" t="s">
        <v>828</v>
      </c>
      <c r="L2342" t="s">
        <v>544</v>
      </c>
      <c r="M2342">
        <v>0</v>
      </c>
      <c r="N2342">
        <v>0</v>
      </c>
      <c r="O2342">
        <v>0</v>
      </c>
      <c r="P2342">
        <v>0</v>
      </c>
      <c r="Q2342">
        <v>0</v>
      </c>
      <c r="R2342">
        <v>0</v>
      </c>
      <c r="S2342">
        <v>0</v>
      </c>
      <c r="T2342">
        <v>0</v>
      </c>
      <c r="U2342">
        <v>0</v>
      </c>
      <c r="V2342">
        <v>0</v>
      </c>
    </row>
    <row r="2343" spans="1:22" x14ac:dyDescent="0.3">
      <c r="A2343">
        <v>202122</v>
      </c>
      <c r="B2343" t="s">
        <v>820</v>
      </c>
      <c r="C2343" t="s">
        <v>821</v>
      </c>
      <c r="D2343" t="s">
        <v>822</v>
      </c>
      <c r="E2343" t="s">
        <v>823</v>
      </c>
      <c r="F2343" t="s">
        <v>898</v>
      </c>
      <c r="G2343" t="s">
        <v>899</v>
      </c>
      <c r="H2343" t="s">
        <v>908</v>
      </c>
      <c r="I2343">
        <v>201</v>
      </c>
      <c r="J2343" t="s">
        <v>909</v>
      </c>
      <c r="K2343" t="s">
        <v>828</v>
      </c>
      <c r="L2343" t="s">
        <v>600</v>
      </c>
      <c r="M2343" t="s">
        <v>829</v>
      </c>
      <c r="N2343" t="s">
        <v>829</v>
      </c>
      <c r="O2343" t="s">
        <v>829</v>
      </c>
      <c r="P2343">
        <v>0</v>
      </c>
      <c r="Q2343">
        <v>0</v>
      </c>
      <c r="R2343" t="s">
        <v>829</v>
      </c>
      <c r="S2343">
        <v>0</v>
      </c>
      <c r="T2343">
        <v>0</v>
      </c>
      <c r="U2343">
        <v>0</v>
      </c>
      <c r="V2343">
        <v>0</v>
      </c>
    </row>
    <row r="2344" spans="1:22" x14ac:dyDescent="0.3">
      <c r="A2344">
        <v>202223</v>
      </c>
      <c r="B2344" t="s">
        <v>820</v>
      </c>
      <c r="C2344" t="s">
        <v>821</v>
      </c>
      <c r="D2344" t="s">
        <v>822</v>
      </c>
      <c r="E2344" t="s">
        <v>823</v>
      </c>
      <c r="F2344" t="s">
        <v>898</v>
      </c>
      <c r="G2344" t="s">
        <v>899</v>
      </c>
      <c r="H2344" t="s">
        <v>908</v>
      </c>
      <c r="I2344">
        <v>201</v>
      </c>
      <c r="J2344" t="s">
        <v>909</v>
      </c>
      <c r="K2344" t="s">
        <v>828</v>
      </c>
      <c r="L2344" t="s">
        <v>600</v>
      </c>
      <c r="M2344" t="s">
        <v>829</v>
      </c>
      <c r="N2344" t="s">
        <v>829</v>
      </c>
      <c r="O2344" t="s">
        <v>829</v>
      </c>
      <c r="P2344">
        <v>0</v>
      </c>
      <c r="Q2344">
        <v>0</v>
      </c>
      <c r="R2344" t="s">
        <v>829</v>
      </c>
      <c r="S2344">
        <v>0</v>
      </c>
      <c r="T2344">
        <v>0</v>
      </c>
      <c r="U2344">
        <v>0</v>
      </c>
      <c r="V2344">
        <v>0</v>
      </c>
    </row>
    <row r="2345" spans="1:22" x14ac:dyDescent="0.3">
      <c r="A2345">
        <v>202324</v>
      </c>
      <c r="B2345" t="s">
        <v>820</v>
      </c>
      <c r="C2345" t="s">
        <v>821</v>
      </c>
      <c r="D2345" t="s">
        <v>822</v>
      </c>
      <c r="E2345" t="s">
        <v>823</v>
      </c>
      <c r="F2345" t="s">
        <v>898</v>
      </c>
      <c r="G2345" t="s">
        <v>899</v>
      </c>
      <c r="H2345" t="s">
        <v>908</v>
      </c>
      <c r="I2345">
        <v>201</v>
      </c>
      <c r="J2345" t="s">
        <v>909</v>
      </c>
      <c r="K2345" t="s">
        <v>828</v>
      </c>
      <c r="L2345" t="s">
        <v>600</v>
      </c>
      <c r="M2345" t="s">
        <v>829</v>
      </c>
      <c r="N2345" t="s">
        <v>829</v>
      </c>
      <c r="O2345" t="s">
        <v>829</v>
      </c>
      <c r="P2345">
        <v>0</v>
      </c>
      <c r="Q2345">
        <v>0</v>
      </c>
      <c r="R2345" t="s">
        <v>829</v>
      </c>
      <c r="S2345">
        <v>0</v>
      </c>
      <c r="T2345">
        <v>0</v>
      </c>
      <c r="U2345">
        <v>0</v>
      </c>
      <c r="V2345">
        <v>0</v>
      </c>
    </row>
    <row r="2346" spans="1:22" x14ac:dyDescent="0.3">
      <c r="A2346">
        <v>202122</v>
      </c>
      <c r="B2346" t="s">
        <v>820</v>
      </c>
      <c r="C2346" t="s">
        <v>821</v>
      </c>
      <c r="D2346" t="s">
        <v>822</v>
      </c>
      <c r="E2346" t="s">
        <v>823</v>
      </c>
      <c r="F2346" t="s">
        <v>898</v>
      </c>
      <c r="G2346" t="s">
        <v>899</v>
      </c>
      <c r="H2346" t="s">
        <v>908</v>
      </c>
      <c r="I2346">
        <v>201</v>
      </c>
      <c r="J2346" t="s">
        <v>909</v>
      </c>
      <c r="K2346" t="s">
        <v>828</v>
      </c>
      <c r="L2346" t="s">
        <v>247</v>
      </c>
      <c r="M2346">
        <v>0</v>
      </c>
      <c r="N2346">
        <v>0</v>
      </c>
      <c r="O2346">
        <v>0</v>
      </c>
      <c r="P2346">
        <v>0</v>
      </c>
      <c r="Q2346">
        <v>0</v>
      </c>
      <c r="R2346">
        <v>0</v>
      </c>
      <c r="S2346">
        <v>0</v>
      </c>
      <c r="T2346">
        <v>0</v>
      </c>
      <c r="U2346">
        <v>0</v>
      </c>
      <c r="V2346">
        <v>0</v>
      </c>
    </row>
    <row r="2347" spans="1:22" x14ac:dyDescent="0.3">
      <c r="A2347">
        <v>202223</v>
      </c>
      <c r="B2347" t="s">
        <v>820</v>
      </c>
      <c r="C2347" t="s">
        <v>821</v>
      </c>
      <c r="D2347" t="s">
        <v>822</v>
      </c>
      <c r="E2347" t="s">
        <v>823</v>
      </c>
      <c r="F2347" t="s">
        <v>898</v>
      </c>
      <c r="G2347" t="s">
        <v>899</v>
      </c>
      <c r="H2347" t="s">
        <v>908</v>
      </c>
      <c r="I2347">
        <v>201</v>
      </c>
      <c r="J2347" t="s">
        <v>909</v>
      </c>
      <c r="K2347" t="s">
        <v>828</v>
      </c>
      <c r="L2347" t="s">
        <v>247</v>
      </c>
      <c r="M2347">
        <v>0</v>
      </c>
      <c r="N2347">
        <v>0</v>
      </c>
      <c r="O2347">
        <v>0</v>
      </c>
      <c r="P2347">
        <v>0</v>
      </c>
      <c r="Q2347">
        <v>0</v>
      </c>
      <c r="R2347">
        <v>0</v>
      </c>
      <c r="S2347">
        <v>0</v>
      </c>
      <c r="T2347">
        <v>0</v>
      </c>
      <c r="U2347">
        <v>0</v>
      </c>
      <c r="V2347">
        <v>0</v>
      </c>
    </row>
    <row r="2348" spans="1:22" x14ac:dyDescent="0.3">
      <c r="A2348">
        <v>202324</v>
      </c>
      <c r="B2348" t="s">
        <v>820</v>
      </c>
      <c r="C2348" t="s">
        <v>821</v>
      </c>
      <c r="D2348" t="s">
        <v>822</v>
      </c>
      <c r="E2348" t="s">
        <v>823</v>
      </c>
      <c r="F2348" t="s">
        <v>898</v>
      </c>
      <c r="G2348" t="s">
        <v>899</v>
      </c>
      <c r="H2348" t="s">
        <v>908</v>
      </c>
      <c r="I2348">
        <v>201</v>
      </c>
      <c r="J2348" t="s">
        <v>909</v>
      </c>
      <c r="K2348" t="s">
        <v>828</v>
      </c>
      <c r="L2348" t="s">
        <v>247</v>
      </c>
      <c r="M2348">
        <v>0</v>
      </c>
      <c r="N2348">
        <v>0</v>
      </c>
      <c r="O2348">
        <v>0</v>
      </c>
      <c r="P2348">
        <v>0</v>
      </c>
      <c r="Q2348">
        <v>0</v>
      </c>
      <c r="R2348">
        <v>0</v>
      </c>
      <c r="S2348">
        <v>0</v>
      </c>
      <c r="T2348">
        <v>0</v>
      </c>
      <c r="U2348">
        <v>0</v>
      </c>
      <c r="V2348">
        <v>0</v>
      </c>
    </row>
    <row r="2349" spans="1:22" x14ac:dyDescent="0.3">
      <c r="A2349">
        <v>202122</v>
      </c>
      <c r="B2349" t="s">
        <v>820</v>
      </c>
      <c r="C2349" t="s">
        <v>821</v>
      </c>
      <c r="D2349" t="s">
        <v>822</v>
      </c>
      <c r="E2349" t="s">
        <v>823</v>
      </c>
      <c r="F2349" t="s">
        <v>898</v>
      </c>
      <c r="G2349" t="s">
        <v>899</v>
      </c>
      <c r="H2349" t="s">
        <v>908</v>
      </c>
      <c r="I2349">
        <v>201</v>
      </c>
      <c r="J2349" t="s">
        <v>909</v>
      </c>
      <c r="K2349" t="s">
        <v>828</v>
      </c>
      <c r="L2349" t="s">
        <v>833</v>
      </c>
      <c r="M2349">
        <v>527956</v>
      </c>
      <c r="N2349">
        <v>2338191</v>
      </c>
      <c r="O2349">
        <v>99115</v>
      </c>
      <c r="P2349">
        <v>150966</v>
      </c>
      <c r="Q2349">
        <v>0</v>
      </c>
      <c r="R2349">
        <v>36397</v>
      </c>
      <c r="S2349">
        <v>3250976</v>
      </c>
      <c r="T2349">
        <v>0</v>
      </c>
      <c r="U2349">
        <v>3250976</v>
      </c>
      <c r="V2349" t="s">
        <v>834</v>
      </c>
    </row>
    <row r="2350" spans="1:22" x14ac:dyDescent="0.3">
      <c r="A2350">
        <v>202223</v>
      </c>
      <c r="B2350" t="s">
        <v>820</v>
      </c>
      <c r="C2350" t="s">
        <v>821</v>
      </c>
      <c r="D2350" t="s">
        <v>822</v>
      </c>
      <c r="E2350" t="s">
        <v>823</v>
      </c>
      <c r="F2350" t="s">
        <v>898</v>
      </c>
      <c r="G2350" t="s">
        <v>899</v>
      </c>
      <c r="H2350" t="s">
        <v>908</v>
      </c>
      <c r="I2350">
        <v>201</v>
      </c>
      <c r="J2350" t="s">
        <v>909</v>
      </c>
      <c r="K2350" t="s">
        <v>828</v>
      </c>
      <c r="L2350" t="s">
        <v>833</v>
      </c>
      <c r="M2350">
        <v>610172</v>
      </c>
      <c r="N2350">
        <v>2443772</v>
      </c>
      <c r="O2350">
        <v>196906</v>
      </c>
      <c r="P2350">
        <v>135293</v>
      </c>
      <c r="Q2350">
        <v>0</v>
      </c>
      <c r="R2350">
        <v>58370</v>
      </c>
      <c r="S2350">
        <v>3621512</v>
      </c>
      <c r="T2350">
        <v>0</v>
      </c>
      <c r="U2350">
        <v>3621512</v>
      </c>
      <c r="V2350" t="s">
        <v>834</v>
      </c>
    </row>
    <row r="2351" spans="1:22" x14ac:dyDescent="0.3">
      <c r="A2351">
        <v>202324</v>
      </c>
      <c r="B2351" t="s">
        <v>820</v>
      </c>
      <c r="C2351" t="s">
        <v>821</v>
      </c>
      <c r="D2351" t="s">
        <v>822</v>
      </c>
      <c r="E2351" t="s">
        <v>823</v>
      </c>
      <c r="F2351" t="s">
        <v>898</v>
      </c>
      <c r="G2351" t="s">
        <v>899</v>
      </c>
      <c r="H2351" t="s">
        <v>908</v>
      </c>
      <c r="I2351">
        <v>201</v>
      </c>
      <c r="J2351" t="s">
        <v>909</v>
      </c>
      <c r="K2351" t="s">
        <v>828</v>
      </c>
      <c r="L2351" t="s">
        <v>833</v>
      </c>
      <c r="M2351">
        <v>672309</v>
      </c>
      <c r="N2351">
        <v>2525920</v>
      </c>
      <c r="O2351">
        <v>134931</v>
      </c>
      <c r="P2351">
        <v>294995</v>
      </c>
      <c r="Q2351">
        <v>0</v>
      </c>
      <c r="R2351">
        <v>0</v>
      </c>
      <c r="S2351">
        <v>3942216</v>
      </c>
      <c r="T2351">
        <v>0</v>
      </c>
      <c r="U2351">
        <v>3942216</v>
      </c>
      <c r="V2351" t="s">
        <v>834</v>
      </c>
    </row>
    <row r="2352" spans="1:22" x14ac:dyDescent="0.3">
      <c r="A2352">
        <v>202122</v>
      </c>
      <c r="B2352" t="s">
        <v>820</v>
      </c>
      <c r="C2352" t="s">
        <v>821</v>
      </c>
      <c r="D2352" t="s">
        <v>822</v>
      </c>
      <c r="E2352" t="s">
        <v>823</v>
      </c>
      <c r="F2352" t="s">
        <v>898</v>
      </c>
      <c r="G2352" t="s">
        <v>899</v>
      </c>
      <c r="H2352" t="s">
        <v>908</v>
      </c>
      <c r="I2352">
        <v>201</v>
      </c>
      <c r="J2352" t="s">
        <v>909</v>
      </c>
      <c r="K2352" t="s">
        <v>835</v>
      </c>
      <c r="L2352" t="s">
        <v>836</v>
      </c>
      <c r="M2352" t="s">
        <v>829</v>
      </c>
      <c r="N2352" t="s">
        <v>829</v>
      </c>
      <c r="O2352" t="s">
        <v>829</v>
      </c>
      <c r="P2352" t="s">
        <v>829</v>
      </c>
      <c r="Q2352" t="s">
        <v>829</v>
      </c>
      <c r="R2352" t="s">
        <v>829</v>
      </c>
      <c r="S2352">
        <v>3570612</v>
      </c>
      <c r="T2352" t="s">
        <v>829</v>
      </c>
      <c r="U2352" t="s">
        <v>829</v>
      </c>
      <c r="V2352" t="s">
        <v>834</v>
      </c>
    </row>
    <row r="2353" spans="1:22" x14ac:dyDescent="0.3">
      <c r="A2353">
        <v>202223</v>
      </c>
      <c r="B2353" t="s">
        <v>820</v>
      </c>
      <c r="C2353" t="s">
        <v>821</v>
      </c>
      <c r="D2353" t="s">
        <v>822</v>
      </c>
      <c r="E2353" t="s">
        <v>823</v>
      </c>
      <c r="F2353" t="s">
        <v>898</v>
      </c>
      <c r="G2353" t="s">
        <v>899</v>
      </c>
      <c r="H2353" t="s">
        <v>908</v>
      </c>
      <c r="I2353">
        <v>201</v>
      </c>
      <c r="J2353" t="s">
        <v>909</v>
      </c>
      <c r="K2353" t="s">
        <v>835</v>
      </c>
      <c r="L2353" t="s">
        <v>836</v>
      </c>
      <c r="M2353" t="s">
        <v>829</v>
      </c>
      <c r="N2353" t="s">
        <v>829</v>
      </c>
      <c r="O2353" t="s">
        <v>829</v>
      </c>
      <c r="P2353" t="s">
        <v>829</v>
      </c>
      <c r="Q2353" t="s">
        <v>829</v>
      </c>
      <c r="R2353" t="s">
        <v>829</v>
      </c>
      <c r="S2353">
        <v>3434668</v>
      </c>
      <c r="T2353" t="s">
        <v>829</v>
      </c>
      <c r="U2353" t="s">
        <v>829</v>
      </c>
      <c r="V2353" t="s">
        <v>834</v>
      </c>
    </row>
    <row r="2354" spans="1:22" x14ac:dyDescent="0.3">
      <c r="A2354">
        <v>202324</v>
      </c>
      <c r="B2354" t="s">
        <v>820</v>
      </c>
      <c r="C2354" t="s">
        <v>821</v>
      </c>
      <c r="D2354" t="s">
        <v>822</v>
      </c>
      <c r="E2354" t="s">
        <v>823</v>
      </c>
      <c r="F2354" t="s">
        <v>898</v>
      </c>
      <c r="G2354" t="s">
        <v>899</v>
      </c>
      <c r="H2354" t="s">
        <v>908</v>
      </c>
      <c r="I2354">
        <v>201</v>
      </c>
      <c r="J2354" t="s">
        <v>909</v>
      </c>
      <c r="K2354" t="s">
        <v>835</v>
      </c>
      <c r="L2354" t="s">
        <v>836</v>
      </c>
      <c r="M2354" t="s">
        <v>829</v>
      </c>
      <c r="N2354" t="s">
        <v>829</v>
      </c>
      <c r="O2354" t="s">
        <v>829</v>
      </c>
      <c r="P2354" t="s">
        <v>829</v>
      </c>
      <c r="Q2354" t="s">
        <v>829</v>
      </c>
      <c r="R2354" t="s">
        <v>829</v>
      </c>
      <c r="S2354">
        <v>3408225</v>
      </c>
      <c r="T2354" t="s">
        <v>829</v>
      </c>
      <c r="U2354" t="s">
        <v>829</v>
      </c>
      <c r="V2354" t="s">
        <v>834</v>
      </c>
    </row>
    <row r="2355" spans="1:22" x14ac:dyDescent="0.3">
      <c r="A2355">
        <v>202122</v>
      </c>
      <c r="B2355" t="s">
        <v>820</v>
      </c>
      <c r="C2355" t="s">
        <v>821</v>
      </c>
      <c r="D2355" t="s">
        <v>822</v>
      </c>
      <c r="E2355" t="s">
        <v>823</v>
      </c>
      <c r="F2355" t="s">
        <v>898</v>
      </c>
      <c r="G2355" t="s">
        <v>899</v>
      </c>
      <c r="H2355" t="s">
        <v>908</v>
      </c>
      <c r="I2355">
        <v>201</v>
      </c>
      <c r="J2355" t="s">
        <v>909</v>
      </c>
      <c r="K2355" t="s">
        <v>835</v>
      </c>
      <c r="L2355" t="s">
        <v>837</v>
      </c>
      <c r="M2355" t="s">
        <v>829</v>
      </c>
      <c r="N2355" t="s">
        <v>829</v>
      </c>
      <c r="O2355" t="s">
        <v>829</v>
      </c>
      <c r="P2355" t="s">
        <v>829</v>
      </c>
      <c r="Q2355" t="s">
        <v>829</v>
      </c>
      <c r="R2355" t="s">
        <v>829</v>
      </c>
      <c r="S2355">
        <v>0</v>
      </c>
      <c r="T2355" t="s">
        <v>829</v>
      </c>
      <c r="U2355" t="s">
        <v>829</v>
      </c>
      <c r="V2355" t="s">
        <v>834</v>
      </c>
    </row>
    <row r="2356" spans="1:22" x14ac:dyDescent="0.3">
      <c r="A2356">
        <v>202223</v>
      </c>
      <c r="B2356" t="s">
        <v>820</v>
      </c>
      <c r="C2356" t="s">
        <v>821</v>
      </c>
      <c r="D2356" t="s">
        <v>822</v>
      </c>
      <c r="E2356" t="s">
        <v>823</v>
      </c>
      <c r="F2356" t="s">
        <v>898</v>
      </c>
      <c r="G2356" t="s">
        <v>899</v>
      </c>
      <c r="H2356" t="s">
        <v>908</v>
      </c>
      <c r="I2356">
        <v>201</v>
      </c>
      <c r="J2356" t="s">
        <v>909</v>
      </c>
      <c r="K2356" t="s">
        <v>835</v>
      </c>
      <c r="L2356" t="s">
        <v>837</v>
      </c>
      <c r="M2356" t="s">
        <v>829</v>
      </c>
      <c r="N2356" t="s">
        <v>829</v>
      </c>
      <c r="O2356" t="s">
        <v>829</v>
      </c>
      <c r="P2356" t="s">
        <v>829</v>
      </c>
      <c r="Q2356" t="s">
        <v>829</v>
      </c>
      <c r="R2356" t="s">
        <v>829</v>
      </c>
      <c r="S2356">
        <v>0</v>
      </c>
      <c r="T2356" t="s">
        <v>829</v>
      </c>
      <c r="U2356" t="s">
        <v>829</v>
      </c>
      <c r="V2356">
        <v>0</v>
      </c>
    </row>
    <row r="2357" spans="1:22" x14ac:dyDescent="0.3">
      <c r="A2357">
        <v>202324</v>
      </c>
      <c r="B2357" t="s">
        <v>820</v>
      </c>
      <c r="C2357" t="s">
        <v>821</v>
      </c>
      <c r="D2357" t="s">
        <v>822</v>
      </c>
      <c r="E2357" t="s">
        <v>823</v>
      </c>
      <c r="F2357" t="s">
        <v>898</v>
      </c>
      <c r="G2357" t="s">
        <v>899</v>
      </c>
      <c r="H2357" t="s">
        <v>908</v>
      </c>
      <c r="I2357">
        <v>201</v>
      </c>
      <c r="J2357" t="s">
        <v>909</v>
      </c>
      <c r="K2357" t="s">
        <v>835</v>
      </c>
      <c r="L2357" t="s">
        <v>837</v>
      </c>
      <c r="M2357" t="s">
        <v>829</v>
      </c>
      <c r="N2357" t="s">
        <v>829</v>
      </c>
      <c r="O2357" t="s">
        <v>829</v>
      </c>
      <c r="P2357" t="s">
        <v>829</v>
      </c>
      <c r="Q2357" t="s">
        <v>829</v>
      </c>
      <c r="R2357" t="s">
        <v>829</v>
      </c>
      <c r="S2357">
        <v>0</v>
      </c>
      <c r="T2357" t="s">
        <v>829</v>
      </c>
      <c r="U2357" t="s">
        <v>829</v>
      </c>
      <c r="V2357">
        <v>0</v>
      </c>
    </row>
    <row r="2358" spans="1:22" x14ac:dyDescent="0.3">
      <c r="A2358">
        <v>202122</v>
      </c>
      <c r="B2358" t="s">
        <v>820</v>
      </c>
      <c r="C2358" t="s">
        <v>821</v>
      </c>
      <c r="D2358" t="s">
        <v>822</v>
      </c>
      <c r="E2358" t="s">
        <v>823</v>
      </c>
      <c r="F2358" t="s">
        <v>898</v>
      </c>
      <c r="G2358" t="s">
        <v>899</v>
      </c>
      <c r="H2358" t="s">
        <v>908</v>
      </c>
      <c r="I2358">
        <v>201</v>
      </c>
      <c r="J2358" t="s">
        <v>909</v>
      </c>
      <c r="K2358" t="s">
        <v>835</v>
      </c>
      <c r="L2358" t="s">
        <v>838</v>
      </c>
      <c r="M2358" t="s">
        <v>829</v>
      </c>
      <c r="N2358" t="s">
        <v>829</v>
      </c>
      <c r="O2358" t="s">
        <v>829</v>
      </c>
      <c r="P2358" t="s">
        <v>829</v>
      </c>
      <c r="Q2358" t="s">
        <v>829</v>
      </c>
      <c r="R2358" t="s">
        <v>829</v>
      </c>
      <c r="S2358">
        <v>1038962</v>
      </c>
      <c r="T2358" t="s">
        <v>829</v>
      </c>
      <c r="U2358" t="s">
        <v>829</v>
      </c>
      <c r="V2358" t="s">
        <v>834</v>
      </c>
    </row>
    <row r="2359" spans="1:22" x14ac:dyDescent="0.3">
      <c r="A2359">
        <v>202223</v>
      </c>
      <c r="B2359" t="s">
        <v>820</v>
      </c>
      <c r="C2359" t="s">
        <v>821</v>
      </c>
      <c r="D2359" t="s">
        <v>822</v>
      </c>
      <c r="E2359" t="s">
        <v>823</v>
      </c>
      <c r="F2359" t="s">
        <v>898</v>
      </c>
      <c r="G2359" t="s">
        <v>899</v>
      </c>
      <c r="H2359" t="s">
        <v>908</v>
      </c>
      <c r="I2359">
        <v>201</v>
      </c>
      <c r="J2359" t="s">
        <v>909</v>
      </c>
      <c r="K2359" t="s">
        <v>835</v>
      </c>
      <c r="L2359" t="s">
        <v>838</v>
      </c>
      <c r="M2359" t="s">
        <v>829</v>
      </c>
      <c r="N2359" t="s">
        <v>829</v>
      </c>
      <c r="O2359" t="s">
        <v>829</v>
      </c>
      <c r="P2359" t="s">
        <v>829</v>
      </c>
      <c r="Q2359" t="s">
        <v>829</v>
      </c>
      <c r="R2359" t="s">
        <v>829</v>
      </c>
      <c r="S2359">
        <v>1358598</v>
      </c>
      <c r="T2359" t="s">
        <v>829</v>
      </c>
      <c r="U2359" t="s">
        <v>829</v>
      </c>
      <c r="V2359" t="s">
        <v>834</v>
      </c>
    </row>
    <row r="2360" spans="1:22" x14ac:dyDescent="0.3">
      <c r="A2360">
        <v>202324</v>
      </c>
      <c r="B2360" t="s">
        <v>820</v>
      </c>
      <c r="C2360" t="s">
        <v>821</v>
      </c>
      <c r="D2360" t="s">
        <v>822</v>
      </c>
      <c r="E2360" t="s">
        <v>823</v>
      </c>
      <c r="F2360" t="s">
        <v>898</v>
      </c>
      <c r="G2360" t="s">
        <v>899</v>
      </c>
      <c r="H2360" t="s">
        <v>908</v>
      </c>
      <c r="I2360">
        <v>201</v>
      </c>
      <c r="J2360" t="s">
        <v>909</v>
      </c>
      <c r="K2360" t="s">
        <v>835</v>
      </c>
      <c r="L2360" t="s">
        <v>838</v>
      </c>
      <c r="M2360" t="s">
        <v>829</v>
      </c>
      <c r="N2360" t="s">
        <v>829</v>
      </c>
      <c r="O2360" t="s">
        <v>829</v>
      </c>
      <c r="P2360" t="s">
        <v>829</v>
      </c>
      <c r="Q2360" t="s">
        <v>829</v>
      </c>
      <c r="R2360" t="s">
        <v>829</v>
      </c>
      <c r="S2360">
        <v>1171755</v>
      </c>
      <c r="T2360" t="s">
        <v>829</v>
      </c>
      <c r="U2360" t="s">
        <v>829</v>
      </c>
      <c r="V2360" t="s">
        <v>834</v>
      </c>
    </row>
    <row r="2361" spans="1:22" x14ac:dyDescent="0.3">
      <c r="A2361">
        <v>202122</v>
      </c>
      <c r="B2361" t="s">
        <v>820</v>
      </c>
      <c r="C2361" t="s">
        <v>821</v>
      </c>
      <c r="D2361" t="s">
        <v>822</v>
      </c>
      <c r="E2361" t="s">
        <v>823</v>
      </c>
      <c r="F2361" t="s">
        <v>898</v>
      </c>
      <c r="G2361" t="s">
        <v>899</v>
      </c>
      <c r="H2361" t="s">
        <v>908</v>
      </c>
      <c r="I2361">
        <v>201</v>
      </c>
      <c r="J2361" t="s">
        <v>909</v>
      </c>
      <c r="K2361" t="s">
        <v>835</v>
      </c>
      <c r="L2361" t="s">
        <v>839</v>
      </c>
      <c r="M2361" t="s">
        <v>829</v>
      </c>
      <c r="N2361" t="s">
        <v>829</v>
      </c>
      <c r="O2361" t="s">
        <v>829</v>
      </c>
      <c r="P2361" t="s">
        <v>829</v>
      </c>
      <c r="Q2361" t="s">
        <v>829</v>
      </c>
      <c r="R2361" t="s">
        <v>829</v>
      </c>
      <c r="S2361">
        <v>-1358598</v>
      </c>
      <c r="T2361" t="s">
        <v>829</v>
      </c>
      <c r="U2361" t="s">
        <v>829</v>
      </c>
      <c r="V2361" t="s">
        <v>834</v>
      </c>
    </row>
    <row r="2362" spans="1:22" x14ac:dyDescent="0.3">
      <c r="A2362">
        <v>202223</v>
      </c>
      <c r="B2362" t="s">
        <v>820</v>
      </c>
      <c r="C2362" t="s">
        <v>821</v>
      </c>
      <c r="D2362" t="s">
        <v>822</v>
      </c>
      <c r="E2362" t="s">
        <v>823</v>
      </c>
      <c r="F2362" t="s">
        <v>898</v>
      </c>
      <c r="G2362" t="s">
        <v>899</v>
      </c>
      <c r="H2362" t="s">
        <v>908</v>
      </c>
      <c r="I2362">
        <v>201</v>
      </c>
      <c r="J2362" t="s">
        <v>909</v>
      </c>
      <c r="K2362" t="s">
        <v>835</v>
      </c>
      <c r="L2362" t="s">
        <v>839</v>
      </c>
      <c r="M2362" t="s">
        <v>829</v>
      </c>
      <c r="N2362" t="s">
        <v>829</v>
      </c>
      <c r="O2362" t="s">
        <v>829</v>
      </c>
      <c r="P2362" t="s">
        <v>829</v>
      </c>
      <c r="Q2362" t="s">
        <v>829</v>
      </c>
      <c r="R2362" t="s">
        <v>829</v>
      </c>
      <c r="S2362">
        <v>-1171755</v>
      </c>
      <c r="T2362" t="s">
        <v>829</v>
      </c>
      <c r="U2362" t="s">
        <v>829</v>
      </c>
      <c r="V2362" t="s">
        <v>834</v>
      </c>
    </row>
    <row r="2363" spans="1:22" x14ac:dyDescent="0.3">
      <c r="A2363">
        <v>202324</v>
      </c>
      <c r="B2363" t="s">
        <v>820</v>
      </c>
      <c r="C2363" t="s">
        <v>821</v>
      </c>
      <c r="D2363" t="s">
        <v>822</v>
      </c>
      <c r="E2363" t="s">
        <v>823</v>
      </c>
      <c r="F2363" t="s">
        <v>898</v>
      </c>
      <c r="G2363" t="s">
        <v>899</v>
      </c>
      <c r="H2363" t="s">
        <v>908</v>
      </c>
      <c r="I2363">
        <v>201</v>
      </c>
      <c r="J2363" t="s">
        <v>909</v>
      </c>
      <c r="K2363" t="s">
        <v>835</v>
      </c>
      <c r="L2363" t="s">
        <v>839</v>
      </c>
      <c r="M2363" t="s">
        <v>829</v>
      </c>
      <c r="N2363" t="s">
        <v>829</v>
      </c>
      <c r="O2363" t="s">
        <v>829</v>
      </c>
      <c r="P2363" t="s">
        <v>829</v>
      </c>
      <c r="Q2363" t="s">
        <v>829</v>
      </c>
      <c r="R2363" t="s">
        <v>829</v>
      </c>
      <c r="S2363">
        <v>-637764</v>
      </c>
      <c r="T2363" t="s">
        <v>829</v>
      </c>
      <c r="U2363" t="s">
        <v>829</v>
      </c>
      <c r="V2363" t="s">
        <v>834</v>
      </c>
    </row>
    <row r="2364" spans="1:22" x14ac:dyDescent="0.3">
      <c r="A2364">
        <v>202122</v>
      </c>
      <c r="B2364" t="s">
        <v>820</v>
      </c>
      <c r="C2364" t="s">
        <v>821</v>
      </c>
      <c r="D2364" t="s">
        <v>822</v>
      </c>
      <c r="E2364" t="s">
        <v>823</v>
      </c>
      <c r="F2364" t="s">
        <v>898</v>
      </c>
      <c r="G2364" t="s">
        <v>899</v>
      </c>
      <c r="H2364" t="s">
        <v>908</v>
      </c>
      <c r="I2364">
        <v>201</v>
      </c>
      <c r="J2364" t="s">
        <v>909</v>
      </c>
      <c r="K2364" t="s">
        <v>835</v>
      </c>
      <c r="L2364" t="s">
        <v>840</v>
      </c>
      <c r="M2364" t="s">
        <v>829</v>
      </c>
      <c r="N2364" t="s">
        <v>829</v>
      </c>
      <c r="O2364" t="s">
        <v>829</v>
      </c>
      <c r="P2364" t="s">
        <v>829</v>
      </c>
      <c r="Q2364" t="s">
        <v>829</v>
      </c>
      <c r="R2364" t="s">
        <v>829</v>
      </c>
      <c r="S2364">
        <v>0</v>
      </c>
      <c r="T2364" t="s">
        <v>829</v>
      </c>
      <c r="U2364" t="s">
        <v>829</v>
      </c>
      <c r="V2364" t="s">
        <v>834</v>
      </c>
    </row>
    <row r="2365" spans="1:22" x14ac:dyDescent="0.3">
      <c r="A2365">
        <v>202223</v>
      </c>
      <c r="B2365" t="s">
        <v>820</v>
      </c>
      <c r="C2365" t="s">
        <v>821</v>
      </c>
      <c r="D2365" t="s">
        <v>822</v>
      </c>
      <c r="E2365" t="s">
        <v>823</v>
      </c>
      <c r="F2365" t="s">
        <v>898</v>
      </c>
      <c r="G2365" t="s">
        <v>899</v>
      </c>
      <c r="H2365" t="s">
        <v>908</v>
      </c>
      <c r="I2365">
        <v>201</v>
      </c>
      <c r="J2365" t="s">
        <v>909</v>
      </c>
      <c r="K2365" t="s">
        <v>835</v>
      </c>
      <c r="L2365" t="s">
        <v>840</v>
      </c>
      <c r="M2365" t="s">
        <v>829</v>
      </c>
      <c r="N2365" t="s">
        <v>829</v>
      </c>
      <c r="O2365" t="s">
        <v>829</v>
      </c>
      <c r="P2365" t="s">
        <v>829</v>
      </c>
      <c r="Q2365" t="s">
        <v>829</v>
      </c>
      <c r="R2365" t="s">
        <v>829</v>
      </c>
      <c r="S2365">
        <v>0</v>
      </c>
      <c r="T2365" t="s">
        <v>829</v>
      </c>
      <c r="U2365" t="s">
        <v>829</v>
      </c>
      <c r="V2365" t="s">
        <v>834</v>
      </c>
    </row>
    <row r="2366" spans="1:22" x14ac:dyDescent="0.3">
      <c r="A2366">
        <v>202324</v>
      </c>
      <c r="B2366" t="s">
        <v>820</v>
      </c>
      <c r="C2366" t="s">
        <v>821</v>
      </c>
      <c r="D2366" t="s">
        <v>822</v>
      </c>
      <c r="E2366" t="s">
        <v>823</v>
      </c>
      <c r="F2366" t="s">
        <v>898</v>
      </c>
      <c r="G2366" t="s">
        <v>899</v>
      </c>
      <c r="H2366" t="s">
        <v>908</v>
      </c>
      <c r="I2366">
        <v>201</v>
      </c>
      <c r="J2366" t="s">
        <v>909</v>
      </c>
      <c r="K2366" t="s">
        <v>835</v>
      </c>
      <c r="L2366" t="s">
        <v>840</v>
      </c>
      <c r="M2366" t="s">
        <v>829</v>
      </c>
      <c r="N2366" t="s">
        <v>829</v>
      </c>
      <c r="O2366" t="s">
        <v>829</v>
      </c>
      <c r="P2366" t="s">
        <v>829</v>
      </c>
      <c r="Q2366" t="s">
        <v>829</v>
      </c>
      <c r="R2366" t="s">
        <v>829</v>
      </c>
      <c r="S2366">
        <v>0</v>
      </c>
      <c r="T2366" t="s">
        <v>829</v>
      </c>
      <c r="U2366" t="s">
        <v>829</v>
      </c>
      <c r="V2366" t="s">
        <v>834</v>
      </c>
    </row>
    <row r="2367" spans="1:22" x14ac:dyDescent="0.3">
      <c r="A2367">
        <v>202122</v>
      </c>
      <c r="B2367" t="s">
        <v>820</v>
      </c>
      <c r="C2367" t="s">
        <v>821</v>
      </c>
      <c r="D2367" t="s">
        <v>822</v>
      </c>
      <c r="E2367" t="s">
        <v>823</v>
      </c>
      <c r="F2367" t="s">
        <v>898</v>
      </c>
      <c r="G2367" t="s">
        <v>899</v>
      </c>
      <c r="H2367" t="s">
        <v>908</v>
      </c>
      <c r="I2367">
        <v>201</v>
      </c>
      <c r="J2367" t="s">
        <v>909</v>
      </c>
      <c r="K2367" t="s">
        <v>835</v>
      </c>
      <c r="L2367" t="s">
        <v>841</v>
      </c>
      <c r="M2367" t="s">
        <v>829</v>
      </c>
      <c r="N2367" t="s">
        <v>829</v>
      </c>
      <c r="O2367" t="s">
        <v>829</v>
      </c>
      <c r="P2367" t="s">
        <v>829</v>
      </c>
      <c r="Q2367" t="s">
        <v>829</v>
      </c>
      <c r="R2367" t="s">
        <v>829</v>
      </c>
      <c r="S2367">
        <v>3250976</v>
      </c>
      <c r="T2367" t="s">
        <v>829</v>
      </c>
      <c r="U2367" t="s">
        <v>829</v>
      </c>
      <c r="V2367" t="s">
        <v>834</v>
      </c>
    </row>
    <row r="2368" spans="1:22" x14ac:dyDescent="0.3">
      <c r="A2368">
        <v>202223</v>
      </c>
      <c r="B2368" t="s">
        <v>820</v>
      </c>
      <c r="C2368" t="s">
        <v>821</v>
      </c>
      <c r="D2368" t="s">
        <v>822</v>
      </c>
      <c r="E2368" t="s">
        <v>823</v>
      </c>
      <c r="F2368" t="s">
        <v>898</v>
      </c>
      <c r="G2368" t="s">
        <v>899</v>
      </c>
      <c r="H2368" t="s">
        <v>908</v>
      </c>
      <c r="I2368">
        <v>201</v>
      </c>
      <c r="J2368" t="s">
        <v>909</v>
      </c>
      <c r="K2368" t="s">
        <v>835</v>
      </c>
      <c r="L2368" t="s">
        <v>841</v>
      </c>
      <c r="M2368" t="s">
        <v>829</v>
      </c>
      <c r="N2368" t="s">
        <v>829</v>
      </c>
      <c r="O2368" t="s">
        <v>829</v>
      </c>
      <c r="P2368" t="s">
        <v>829</v>
      </c>
      <c r="Q2368" t="s">
        <v>829</v>
      </c>
      <c r="R2368" t="s">
        <v>829</v>
      </c>
      <c r="S2368">
        <v>3621512</v>
      </c>
      <c r="T2368" t="s">
        <v>829</v>
      </c>
      <c r="U2368" t="s">
        <v>829</v>
      </c>
      <c r="V2368" t="s">
        <v>834</v>
      </c>
    </row>
    <row r="2369" spans="1:22" x14ac:dyDescent="0.3">
      <c r="A2369">
        <v>202324</v>
      </c>
      <c r="B2369" t="s">
        <v>820</v>
      </c>
      <c r="C2369" t="s">
        <v>821</v>
      </c>
      <c r="D2369" t="s">
        <v>822</v>
      </c>
      <c r="E2369" t="s">
        <v>823</v>
      </c>
      <c r="F2369" t="s">
        <v>898</v>
      </c>
      <c r="G2369" t="s">
        <v>899</v>
      </c>
      <c r="H2369" t="s">
        <v>908</v>
      </c>
      <c r="I2369">
        <v>201</v>
      </c>
      <c r="J2369" t="s">
        <v>909</v>
      </c>
      <c r="K2369" t="s">
        <v>835</v>
      </c>
      <c r="L2369" t="s">
        <v>841</v>
      </c>
      <c r="M2369" t="s">
        <v>829</v>
      </c>
      <c r="N2369" t="s">
        <v>829</v>
      </c>
      <c r="O2369" t="s">
        <v>829</v>
      </c>
      <c r="P2369" t="s">
        <v>829</v>
      </c>
      <c r="Q2369" t="s">
        <v>829</v>
      </c>
      <c r="R2369" t="s">
        <v>829</v>
      </c>
      <c r="S2369">
        <v>3942216</v>
      </c>
      <c r="T2369" t="s">
        <v>829</v>
      </c>
      <c r="U2369" t="s">
        <v>829</v>
      </c>
      <c r="V2369" t="s">
        <v>834</v>
      </c>
    </row>
    <row r="2370" spans="1:22" x14ac:dyDescent="0.3">
      <c r="A2370">
        <v>202122</v>
      </c>
      <c r="B2370" t="s">
        <v>820</v>
      </c>
      <c r="C2370" t="s">
        <v>821</v>
      </c>
      <c r="D2370" t="s">
        <v>822</v>
      </c>
      <c r="E2370" t="s">
        <v>823</v>
      </c>
      <c r="F2370" t="s">
        <v>898</v>
      </c>
      <c r="G2370" t="s">
        <v>899</v>
      </c>
      <c r="H2370" t="s">
        <v>908</v>
      </c>
      <c r="I2370">
        <v>201</v>
      </c>
      <c r="J2370" t="s">
        <v>909</v>
      </c>
      <c r="K2370" t="s">
        <v>842</v>
      </c>
      <c r="L2370" t="s">
        <v>238</v>
      </c>
      <c r="M2370" t="s">
        <v>829</v>
      </c>
      <c r="N2370" t="s">
        <v>829</v>
      </c>
      <c r="O2370" t="s">
        <v>829</v>
      </c>
      <c r="P2370" t="s">
        <v>829</v>
      </c>
      <c r="Q2370" t="s">
        <v>829</v>
      </c>
      <c r="R2370" t="s">
        <v>829</v>
      </c>
      <c r="S2370">
        <v>6404</v>
      </c>
      <c r="T2370">
        <v>0</v>
      </c>
      <c r="U2370">
        <v>6404</v>
      </c>
      <c r="V2370">
        <v>22</v>
      </c>
    </row>
    <row r="2371" spans="1:22" x14ac:dyDescent="0.3">
      <c r="A2371">
        <v>202223</v>
      </c>
      <c r="B2371" t="s">
        <v>820</v>
      </c>
      <c r="C2371" t="s">
        <v>821</v>
      </c>
      <c r="D2371" t="s">
        <v>822</v>
      </c>
      <c r="E2371" t="s">
        <v>823</v>
      </c>
      <c r="F2371" t="s">
        <v>898</v>
      </c>
      <c r="G2371" t="s">
        <v>899</v>
      </c>
      <c r="H2371" t="s">
        <v>908</v>
      </c>
      <c r="I2371">
        <v>201</v>
      </c>
      <c r="J2371" t="s">
        <v>909</v>
      </c>
      <c r="K2371" t="s">
        <v>842</v>
      </c>
      <c r="L2371" t="s">
        <v>238</v>
      </c>
      <c r="M2371" t="s">
        <v>829</v>
      </c>
      <c r="N2371" t="s">
        <v>829</v>
      </c>
      <c r="O2371" t="s">
        <v>829</v>
      </c>
      <c r="P2371" t="s">
        <v>829</v>
      </c>
      <c r="Q2371" t="s">
        <v>829</v>
      </c>
      <c r="R2371" t="s">
        <v>829</v>
      </c>
      <c r="S2371">
        <v>93332</v>
      </c>
      <c r="T2371">
        <v>0</v>
      </c>
      <c r="U2371">
        <v>93332</v>
      </c>
      <c r="V2371">
        <v>319</v>
      </c>
    </row>
    <row r="2372" spans="1:22" x14ac:dyDescent="0.3">
      <c r="A2372">
        <v>202324</v>
      </c>
      <c r="B2372" t="s">
        <v>820</v>
      </c>
      <c r="C2372" t="s">
        <v>821</v>
      </c>
      <c r="D2372" t="s">
        <v>822</v>
      </c>
      <c r="E2372" t="s">
        <v>823</v>
      </c>
      <c r="F2372" t="s">
        <v>898</v>
      </c>
      <c r="G2372" t="s">
        <v>899</v>
      </c>
      <c r="H2372" t="s">
        <v>908</v>
      </c>
      <c r="I2372">
        <v>201</v>
      </c>
      <c r="J2372" t="s">
        <v>909</v>
      </c>
      <c r="K2372" t="s">
        <v>842</v>
      </c>
      <c r="L2372" t="s">
        <v>238</v>
      </c>
      <c r="M2372" t="s">
        <v>829</v>
      </c>
      <c r="N2372" t="s">
        <v>829</v>
      </c>
      <c r="O2372" t="s">
        <v>829</v>
      </c>
      <c r="P2372" t="s">
        <v>829</v>
      </c>
      <c r="Q2372" t="s">
        <v>829</v>
      </c>
      <c r="R2372" t="s">
        <v>829</v>
      </c>
      <c r="S2372">
        <v>98158</v>
      </c>
      <c r="T2372">
        <v>0</v>
      </c>
      <c r="U2372">
        <v>98158</v>
      </c>
      <c r="V2372">
        <v>329</v>
      </c>
    </row>
    <row r="2373" spans="1:22" x14ac:dyDescent="0.3">
      <c r="A2373">
        <v>202122</v>
      </c>
      <c r="B2373" t="s">
        <v>820</v>
      </c>
      <c r="C2373" t="s">
        <v>821</v>
      </c>
      <c r="D2373" t="s">
        <v>822</v>
      </c>
      <c r="E2373" t="s">
        <v>823</v>
      </c>
      <c r="F2373" t="s">
        <v>898</v>
      </c>
      <c r="G2373" t="s">
        <v>899</v>
      </c>
      <c r="H2373" t="s">
        <v>908</v>
      </c>
      <c r="I2373">
        <v>201</v>
      </c>
      <c r="J2373" t="s">
        <v>909</v>
      </c>
      <c r="K2373" t="s">
        <v>842</v>
      </c>
      <c r="L2373" t="s">
        <v>240</v>
      </c>
      <c r="M2373" t="s">
        <v>829</v>
      </c>
      <c r="N2373" t="s">
        <v>829</v>
      </c>
      <c r="O2373" t="s">
        <v>829</v>
      </c>
      <c r="P2373" t="s">
        <v>829</v>
      </c>
      <c r="Q2373" t="s">
        <v>829</v>
      </c>
      <c r="R2373" t="s">
        <v>829</v>
      </c>
      <c r="S2373">
        <v>57129</v>
      </c>
      <c r="T2373">
        <v>0</v>
      </c>
      <c r="U2373">
        <v>57129</v>
      </c>
      <c r="V2373">
        <v>199</v>
      </c>
    </row>
    <row r="2374" spans="1:22" x14ac:dyDescent="0.3">
      <c r="A2374">
        <v>202223</v>
      </c>
      <c r="B2374" t="s">
        <v>820</v>
      </c>
      <c r="C2374" t="s">
        <v>821</v>
      </c>
      <c r="D2374" t="s">
        <v>822</v>
      </c>
      <c r="E2374" t="s">
        <v>823</v>
      </c>
      <c r="F2374" t="s">
        <v>898</v>
      </c>
      <c r="G2374" t="s">
        <v>899</v>
      </c>
      <c r="H2374" t="s">
        <v>908</v>
      </c>
      <c r="I2374">
        <v>201</v>
      </c>
      <c r="J2374" t="s">
        <v>909</v>
      </c>
      <c r="K2374" t="s">
        <v>842</v>
      </c>
      <c r="L2374" t="s">
        <v>240</v>
      </c>
      <c r="M2374" t="s">
        <v>829</v>
      </c>
      <c r="N2374" t="s">
        <v>829</v>
      </c>
      <c r="O2374" t="s">
        <v>829</v>
      </c>
      <c r="P2374" t="s">
        <v>829</v>
      </c>
      <c r="Q2374" t="s">
        <v>829</v>
      </c>
      <c r="R2374" t="s">
        <v>829</v>
      </c>
      <c r="S2374">
        <v>45600</v>
      </c>
      <c r="T2374">
        <v>0</v>
      </c>
      <c r="U2374">
        <v>45600</v>
      </c>
      <c r="V2374">
        <v>156</v>
      </c>
    </row>
    <row r="2375" spans="1:22" x14ac:dyDescent="0.3">
      <c r="A2375">
        <v>202324</v>
      </c>
      <c r="B2375" t="s">
        <v>820</v>
      </c>
      <c r="C2375" t="s">
        <v>821</v>
      </c>
      <c r="D2375" t="s">
        <v>822</v>
      </c>
      <c r="E2375" t="s">
        <v>823</v>
      </c>
      <c r="F2375" t="s">
        <v>898</v>
      </c>
      <c r="G2375" t="s">
        <v>899</v>
      </c>
      <c r="H2375" t="s">
        <v>908</v>
      </c>
      <c r="I2375">
        <v>201</v>
      </c>
      <c r="J2375" t="s">
        <v>909</v>
      </c>
      <c r="K2375" t="s">
        <v>842</v>
      </c>
      <c r="L2375" t="s">
        <v>240</v>
      </c>
      <c r="M2375" t="s">
        <v>829</v>
      </c>
      <c r="N2375" t="s">
        <v>829</v>
      </c>
      <c r="O2375" t="s">
        <v>829</v>
      </c>
      <c r="P2375" t="s">
        <v>829</v>
      </c>
      <c r="Q2375" t="s">
        <v>829</v>
      </c>
      <c r="R2375" t="s">
        <v>829</v>
      </c>
      <c r="S2375">
        <v>62523</v>
      </c>
      <c r="T2375">
        <v>0</v>
      </c>
      <c r="U2375">
        <v>62523</v>
      </c>
      <c r="V2375">
        <v>209</v>
      </c>
    </row>
    <row r="2376" spans="1:22" x14ac:dyDescent="0.3">
      <c r="A2376">
        <v>202122</v>
      </c>
      <c r="B2376" t="s">
        <v>820</v>
      </c>
      <c r="C2376" t="s">
        <v>821</v>
      </c>
      <c r="D2376" t="s">
        <v>822</v>
      </c>
      <c r="E2376" t="s">
        <v>823</v>
      </c>
      <c r="F2376" t="s">
        <v>898</v>
      </c>
      <c r="G2376" t="s">
        <v>899</v>
      </c>
      <c r="H2376" t="s">
        <v>908</v>
      </c>
      <c r="I2376">
        <v>201</v>
      </c>
      <c r="J2376" t="s">
        <v>909</v>
      </c>
      <c r="K2376" t="s">
        <v>842</v>
      </c>
      <c r="L2376" t="s">
        <v>843</v>
      </c>
      <c r="M2376" t="s">
        <v>829</v>
      </c>
      <c r="N2376" t="s">
        <v>829</v>
      </c>
      <c r="O2376" t="s">
        <v>829</v>
      </c>
      <c r="P2376" t="s">
        <v>829</v>
      </c>
      <c r="Q2376" t="s">
        <v>829</v>
      </c>
      <c r="R2376" t="s">
        <v>829</v>
      </c>
      <c r="S2376">
        <v>22328</v>
      </c>
      <c r="T2376">
        <v>0</v>
      </c>
      <c r="U2376">
        <v>22328</v>
      </c>
      <c r="V2376">
        <v>78</v>
      </c>
    </row>
    <row r="2377" spans="1:22" x14ac:dyDescent="0.3">
      <c r="A2377">
        <v>202223</v>
      </c>
      <c r="B2377" t="s">
        <v>820</v>
      </c>
      <c r="C2377" t="s">
        <v>821</v>
      </c>
      <c r="D2377" t="s">
        <v>822</v>
      </c>
      <c r="E2377" t="s">
        <v>823</v>
      </c>
      <c r="F2377" t="s">
        <v>898</v>
      </c>
      <c r="G2377" t="s">
        <v>899</v>
      </c>
      <c r="H2377" t="s">
        <v>908</v>
      </c>
      <c r="I2377">
        <v>201</v>
      </c>
      <c r="J2377" t="s">
        <v>909</v>
      </c>
      <c r="K2377" t="s">
        <v>842</v>
      </c>
      <c r="L2377" t="s">
        <v>843</v>
      </c>
      <c r="M2377" t="s">
        <v>829</v>
      </c>
      <c r="N2377" t="s">
        <v>829</v>
      </c>
      <c r="O2377" t="s">
        <v>829</v>
      </c>
      <c r="P2377" t="s">
        <v>829</v>
      </c>
      <c r="Q2377" t="s">
        <v>829</v>
      </c>
      <c r="R2377" t="s">
        <v>829</v>
      </c>
      <c r="S2377">
        <v>11811</v>
      </c>
      <c r="T2377">
        <v>0</v>
      </c>
      <c r="U2377">
        <v>11811</v>
      </c>
      <c r="V2377">
        <v>40</v>
      </c>
    </row>
    <row r="2378" spans="1:22" x14ac:dyDescent="0.3">
      <c r="A2378">
        <v>202324</v>
      </c>
      <c r="B2378" t="s">
        <v>820</v>
      </c>
      <c r="C2378" t="s">
        <v>821</v>
      </c>
      <c r="D2378" t="s">
        <v>822</v>
      </c>
      <c r="E2378" t="s">
        <v>823</v>
      </c>
      <c r="F2378" t="s">
        <v>898</v>
      </c>
      <c r="G2378" t="s">
        <v>899</v>
      </c>
      <c r="H2378" t="s">
        <v>908</v>
      </c>
      <c r="I2378">
        <v>201</v>
      </c>
      <c r="J2378" t="s">
        <v>909</v>
      </c>
      <c r="K2378" t="s">
        <v>842</v>
      </c>
      <c r="L2378" t="s">
        <v>843</v>
      </c>
      <c r="M2378" t="s">
        <v>829</v>
      </c>
      <c r="N2378" t="s">
        <v>829</v>
      </c>
      <c r="O2378" t="s">
        <v>829</v>
      </c>
      <c r="P2378" t="s">
        <v>829</v>
      </c>
      <c r="Q2378" t="s">
        <v>829</v>
      </c>
      <c r="R2378" t="s">
        <v>829</v>
      </c>
      <c r="S2378">
        <v>25707</v>
      </c>
      <c r="T2378">
        <v>0</v>
      </c>
      <c r="U2378">
        <v>25707</v>
      </c>
      <c r="V2378">
        <v>86</v>
      </c>
    </row>
    <row r="2379" spans="1:22" x14ac:dyDescent="0.3">
      <c r="A2379">
        <v>202122</v>
      </c>
      <c r="B2379" t="s">
        <v>820</v>
      </c>
      <c r="C2379" t="s">
        <v>821</v>
      </c>
      <c r="D2379" t="s">
        <v>822</v>
      </c>
      <c r="E2379" t="s">
        <v>823</v>
      </c>
      <c r="F2379" t="s">
        <v>898</v>
      </c>
      <c r="G2379" t="s">
        <v>899</v>
      </c>
      <c r="H2379" t="s">
        <v>908</v>
      </c>
      <c r="I2379">
        <v>201</v>
      </c>
      <c r="J2379" t="s">
        <v>909</v>
      </c>
      <c r="K2379" t="s">
        <v>842</v>
      </c>
      <c r="L2379" t="s">
        <v>249</v>
      </c>
      <c r="M2379">
        <v>0</v>
      </c>
      <c r="N2379">
        <v>5036</v>
      </c>
      <c r="O2379">
        <v>5580</v>
      </c>
      <c r="P2379">
        <v>0</v>
      </c>
      <c r="Q2379">
        <v>0</v>
      </c>
      <c r="R2379" t="s">
        <v>829</v>
      </c>
      <c r="S2379">
        <v>10616</v>
      </c>
      <c r="T2379">
        <v>0</v>
      </c>
      <c r="U2379">
        <v>10616</v>
      </c>
      <c r="V2379">
        <v>37</v>
      </c>
    </row>
    <row r="2380" spans="1:22" x14ac:dyDescent="0.3">
      <c r="A2380">
        <v>202223</v>
      </c>
      <c r="B2380" t="s">
        <v>820</v>
      </c>
      <c r="C2380" t="s">
        <v>821</v>
      </c>
      <c r="D2380" t="s">
        <v>822</v>
      </c>
      <c r="E2380" t="s">
        <v>823</v>
      </c>
      <c r="F2380" t="s">
        <v>898</v>
      </c>
      <c r="G2380" t="s">
        <v>899</v>
      </c>
      <c r="H2380" t="s">
        <v>908</v>
      </c>
      <c r="I2380">
        <v>201</v>
      </c>
      <c r="J2380" t="s">
        <v>909</v>
      </c>
      <c r="K2380" t="s">
        <v>842</v>
      </c>
      <c r="L2380" t="s">
        <v>249</v>
      </c>
      <c r="M2380">
        <v>0</v>
      </c>
      <c r="N2380">
        <v>0</v>
      </c>
      <c r="O2380">
        <v>30919</v>
      </c>
      <c r="P2380">
        <v>0</v>
      </c>
      <c r="Q2380">
        <v>0</v>
      </c>
      <c r="R2380" t="s">
        <v>829</v>
      </c>
      <c r="S2380">
        <v>30919</v>
      </c>
      <c r="T2380">
        <v>0</v>
      </c>
      <c r="U2380">
        <v>30919</v>
      </c>
      <c r="V2380">
        <v>106</v>
      </c>
    </row>
    <row r="2381" spans="1:22" x14ac:dyDescent="0.3">
      <c r="A2381">
        <v>202324</v>
      </c>
      <c r="B2381" t="s">
        <v>820</v>
      </c>
      <c r="C2381" t="s">
        <v>821</v>
      </c>
      <c r="D2381" t="s">
        <v>822</v>
      </c>
      <c r="E2381" t="s">
        <v>823</v>
      </c>
      <c r="F2381" t="s">
        <v>898</v>
      </c>
      <c r="G2381" t="s">
        <v>899</v>
      </c>
      <c r="H2381" t="s">
        <v>908</v>
      </c>
      <c r="I2381">
        <v>201</v>
      </c>
      <c r="J2381" t="s">
        <v>909</v>
      </c>
      <c r="K2381" t="s">
        <v>842</v>
      </c>
      <c r="L2381" t="s">
        <v>249</v>
      </c>
      <c r="M2381">
        <v>0</v>
      </c>
      <c r="N2381">
        <v>34242</v>
      </c>
      <c r="O2381">
        <v>0</v>
      </c>
      <c r="P2381">
        <v>0</v>
      </c>
      <c r="Q2381">
        <v>0</v>
      </c>
      <c r="R2381" t="s">
        <v>829</v>
      </c>
      <c r="S2381">
        <v>34242</v>
      </c>
      <c r="T2381">
        <v>0</v>
      </c>
      <c r="U2381">
        <v>34242</v>
      </c>
      <c r="V2381">
        <v>115</v>
      </c>
    </row>
    <row r="2382" spans="1:22" x14ac:dyDescent="0.3">
      <c r="A2382">
        <v>202122</v>
      </c>
      <c r="B2382" t="s">
        <v>820</v>
      </c>
      <c r="C2382" t="s">
        <v>821</v>
      </c>
      <c r="D2382" t="s">
        <v>822</v>
      </c>
      <c r="E2382" t="s">
        <v>823</v>
      </c>
      <c r="F2382" t="s">
        <v>898</v>
      </c>
      <c r="G2382" t="s">
        <v>899</v>
      </c>
      <c r="H2382" t="s">
        <v>908</v>
      </c>
      <c r="I2382">
        <v>201</v>
      </c>
      <c r="J2382" t="s">
        <v>909</v>
      </c>
      <c r="K2382" t="s">
        <v>842</v>
      </c>
      <c r="L2382" t="s">
        <v>844</v>
      </c>
      <c r="M2382">
        <v>0</v>
      </c>
      <c r="N2382">
        <v>0</v>
      </c>
      <c r="O2382">
        <v>0</v>
      </c>
      <c r="P2382">
        <v>0</v>
      </c>
      <c r="Q2382">
        <v>0</v>
      </c>
      <c r="R2382" t="s">
        <v>829</v>
      </c>
      <c r="S2382">
        <v>0</v>
      </c>
      <c r="T2382">
        <v>0</v>
      </c>
      <c r="U2382">
        <v>0</v>
      </c>
      <c r="V2382">
        <v>0</v>
      </c>
    </row>
    <row r="2383" spans="1:22" x14ac:dyDescent="0.3">
      <c r="A2383">
        <v>202223</v>
      </c>
      <c r="B2383" t="s">
        <v>820</v>
      </c>
      <c r="C2383" t="s">
        <v>821</v>
      </c>
      <c r="D2383" t="s">
        <v>822</v>
      </c>
      <c r="E2383" t="s">
        <v>823</v>
      </c>
      <c r="F2383" t="s">
        <v>898</v>
      </c>
      <c r="G2383" t="s">
        <v>899</v>
      </c>
      <c r="H2383" t="s">
        <v>908</v>
      </c>
      <c r="I2383">
        <v>201</v>
      </c>
      <c r="J2383" t="s">
        <v>909</v>
      </c>
      <c r="K2383" t="s">
        <v>842</v>
      </c>
      <c r="L2383" t="s">
        <v>844</v>
      </c>
      <c r="M2383">
        <v>0</v>
      </c>
      <c r="N2383">
        <v>0</v>
      </c>
      <c r="O2383">
        <v>0</v>
      </c>
      <c r="P2383">
        <v>0</v>
      </c>
      <c r="Q2383">
        <v>0</v>
      </c>
      <c r="R2383" t="s">
        <v>829</v>
      </c>
      <c r="S2383">
        <v>0</v>
      </c>
      <c r="T2383">
        <v>0</v>
      </c>
      <c r="U2383">
        <v>0</v>
      </c>
      <c r="V2383">
        <v>0</v>
      </c>
    </row>
    <row r="2384" spans="1:22" x14ac:dyDescent="0.3">
      <c r="A2384">
        <v>202324</v>
      </c>
      <c r="B2384" t="s">
        <v>820</v>
      </c>
      <c r="C2384" t="s">
        <v>821</v>
      </c>
      <c r="D2384" t="s">
        <v>822</v>
      </c>
      <c r="E2384" t="s">
        <v>823</v>
      </c>
      <c r="F2384" t="s">
        <v>898</v>
      </c>
      <c r="G2384" t="s">
        <v>899</v>
      </c>
      <c r="H2384" t="s">
        <v>908</v>
      </c>
      <c r="I2384">
        <v>201</v>
      </c>
      <c r="J2384" t="s">
        <v>909</v>
      </c>
      <c r="K2384" t="s">
        <v>842</v>
      </c>
      <c r="L2384" t="s">
        <v>844</v>
      </c>
      <c r="M2384">
        <v>0</v>
      </c>
      <c r="N2384">
        <v>0</v>
      </c>
      <c r="O2384">
        <v>0</v>
      </c>
      <c r="P2384">
        <v>0</v>
      </c>
      <c r="Q2384">
        <v>0</v>
      </c>
      <c r="R2384" t="s">
        <v>829</v>
      </c>
      <c r="S2384">
        <v>0</v>
      </c>
      <c r="T2384">
        <v>0</v>
      </c>
      <c r="U2384">
        <v>0</v>
      </c>
      <c r="V2384">
        <v>0</v>
      </c>
    </row>
    <row r="2385" spans="1:22" x14ac:dyDescent="0.3">
      <c r="A2385">
        <v>202122</v>
      </c>
      <c r="B2385" t="s">
        <v>820</v>
      </c>
      <c r="C2385" t="s">
        <v>821</v>
      </c>
      <c r="D2385" t="s">
        <v>822</v>
      </c>
      <c r="E2385" t="s">
        <v>823</v>
      </c>
      <c r="F2385" t="s">
        <v>898</v>
      </c>
      <c r="G2385" t="s">
        <v>899</v>
      </c>
      <c r="H2385" t="s">
        <v>908</v>
      </c>
      <c r="I2385">
        <v>201</v>
      </c>
      <c r="J2385" t="s">
        <v>909</v>
      </c>
      <c r="K2385" t="s">
        <v>842</v>
      </c>
      <c r="L2385" t="s">
        <v>251</v>
      </c>
      <c r="M2385" t="s">
        <v>829</v>
      </c>
      <c r="N2385" t="s">
        <v>829</v>
      </c>
      <c r="O2385">
        <v>0</v>
      </c>
      <c r="P2385">
        <v>0</v>
      </c>
      <c r="Q2385">
        <v>0</v>
      </c>
      <c r="R2385">
        <v>1113</v>
      </c>
      <c r="S2385">
        <v>1113</v>
      </c>
      <c r="T2385">
        <v>0</v>
      </c>
      <c r="U2385">
        <v>1113</v>
      </c>
      <c r="V2385">
        <v>4</v>
      </c>
    </row>
    <row r="2386" spans="1:22" x14ac:dyDescent="0.3">
      <c r="A2386">
        <v>202223</v>
      </c>
      <c r="B2386" t="s">
        <v>820</v>
      </c>
      <c r="C2386" t="s">
        <v>821</v>
      </c>
      <c r="D2386" t="s">
        <v>822</v>
      </c>
      <c r="E2386" t="s">
        <v>823</v>
      </c>
      <c r="F2386" t="s">
        <v>898</v>
      </c>
      <c r="G2386" t="s">
        <v>899</v>
      </c>
      <c r="H2386" t="s">
        <v>908</v>
      </c>
      <c r="I2386">
        <v>201</v>
      </c>
      <c r="J2386" t="s">
        <v>909</v>
      </c>
      <c r="K2386" t="s">
        <v>842</v>
      </c>
      <c r="L2386" t="s">
        <v>251</v>
      </c>
      <c r="M2386" t="s">
        <v>829</v>
      </c>
      <c r="N2386" t="s">
        <v>829</v>
      </c>
      <c r="O2386">
        <v>0</v>
      </c>
      <c r="P2386">
        <v>0</v>
      </c>
      <c r="Q2386">
        <v>0</v>
      </c>
      <c r="R2386">
        <v>0</v>
      </c>
      <c r="S2386">
        <v>0</v>
      </c>
      <c r="T2386">
        <v>0</v>
      </c>
      <c r="U2386">
        <v>0</v>
      </c>
      <c r="V2386">
        <v>0</v>
      </c>
    </row>
    <row r="2387" spans="1:22" x14ac:dyDescent="0.3">
      <c r="A2387">
        <v>202324</v>
      </c>
      <c r="B2387" t="s">
        <v>820</v>
      </c>
      <c r="C2387" t="s">
        <v>821</v>
      </c>
      <c r="D2387" t="s">
        <v>822</v>
      </c>
      <c r="E2387" t="s">
        <v>823</v>
      </c>
      <c r="F2387" t="s">
        <v>898</v>
      </c>
      <c r="G2387" t="s">
        <v>899</v>
      </c>
      <c r="H2387" t="s">
        <v>908</v>
      </c>
      <c r="I2387">
        <v>201</v>
      </c>
      <c r="J2387" t="s">
        <v>909</v>
      </c>
      <c r="K2387" t="s">
        <v>842</v>
      </c>
      <c r="L2387" t="s">
        <v>251</v>
      </c>
      <c r="M2387" t="s">
        <v>829</v>
      </c>
      <c r="N2387" t="s">
        <v>829</v>
      </c>
      <c r="O2387">
        <v>0</v>
      </c>
      <c r="P2387">
        <v>0</v>
      </c>
      <c r="Q2387">
        <v>0</v>
      </c>
      <c r="R2387">
        <v>0</v>
      </c>
      <c r="S2387">
        <v>0</v>
      </c>
      <c r="T2387">
        <v>0</v>
      </c>
      <c r="U2387">
        <v>0</v>
      </c>
      <c r="V2387">
        <v>0</v>
      </c>
    </row>
    <row r="2388" spans="1:22" x14ac:dyDescent="0.3">
      <c r="A2388">
        <v>202122</v>
      </c>
      <c r="B2388" t="s">
        <v>820</v>
      </c>
      <c r="C2388" t="s">
        <v>821</v>
      </c>
      <c r="D2388" t="s">
        <v>822</v>
      </c>
      <c r="E2388" t="s">
        <v>823</v>
      </c>
      <c r="F2388" t="s">
        <v>898</v>
      </c>
      <c r="G2388" t="s">
        <v>899</v>
      </c>
      <c r="H2388" t="s">
        <v>908</v>
      </c>
      <c r="I2388">
        <v>201</v>
      </c>
      <c r="J2388" t="s">
        <v>909</v>
      </c>
      <c r="K2388" t="s">
        <v>842</v>
      </c>
      <c r="L2388" t="s">
        <v>253</v>
      </c>
      <c r="M2388" t="s">
        <v>829</v>
      </c>
      <c r="N2388" t="s">
        <v>829</v>
      </c>
      <c r="O2388">
        <v>0</v>
      </c>
      <c r="P2388">
        <v>0</v>
      </c>
      <c r="Q2388">
        <v>0</v>
      </c>
      <c r="R2388">
        <v>0</v>
      </c>
      <c r="S2388">
        <v>0</v>
      </c>
      <c r="T2388">
        <v>0</v>
      </c>
      <c r="U2388">
        <v>0</v>
      </c>
      <c r="V2388">
        <v>0</v>
      </c>
    </row>
    <row r="2389" spans="1:22" x14ac:dyDescent="0.3">
      <c r="A2389">
        <v>202223</v>
      </c>
      <c r="B2389" t="s">
        <v>820</v>
      </c>
      <c r="C2389" t="s">
        <v>821</v>
      </c>
      <c r="D2389" t="s">
        <v>822</v>
      </c>
      <c r="E2389" t="s">
        <v>823</v>
      </c>
      <c r="F2389" t="s">
        <v>898</v>
      </c>
      <c r="G2389" t="s">
        <v>899</v>
      </c>
      <c r="H2389" t="s">
        <v>908</v>
      </c>
      <c r="I2389">
        <v>201</v>
      </c>
      <c r="J2389" t="s">
        <v>909</v>
      </c>
      <c r="K2389" t="s">
        <v>842</v>
      </c>
      <c r="L2389" t="s">
        <v>253</v>
      </c>
      <c r="M2389" t="s">
        <v>829</v>
      </c>
      <c r="N2389" t="s">
        <v>829</v>
      </c>
      <c r="O2389">
        <v>0</v>
      </c>
      <c r="P2389">
        <v>0</v>
      </c>
      <c r="Q2389">
        <v>0</v>
      </c>
      <c r="R2389">
        <v>0</v>
      </c>
      <c r="S2389">
        <v>0</v>
      </c>
      <c r="T2389">
        <v>0</v>
      </c>
      <c r="U2389">
        <v>0</v>
      </c>
      <c r="V2389">
        <v>0</v>
      </c>
    </row>
    <row r="2390" spans="1:22" x14ac:dyDescent="0.3">
      <c r="A2390">
        <v>202324</v>
      </c>
      <c r="B2390" t="s">
        <v>820</v>
      </c>
      <c r="C2390" t="s">
        <v>821</v>
      </c>
      <c r="D2390" t="s">
        <v>822</v>
      </c>
      <c r="E2390" t="s">
        <v>823</v>
      </c>
      <c r="F2390" t="s">
        <v>898</v>
      </c>
      <c r="G2390" t="s">
        <v>899</v>
      </c>
      <c r="H2390" t="s">
        <v>908</v>
      </c>
      <c r="I2390">
        <v>201</v>
      </c>
      <c r="J2390" t="s">
        <v>909</v>
      </c>
      <c r="K2390" t="s">
        <v>842</v>
      </c>
      <c r="L2390" t="s">
        <v>253</v>
      </c>
      <c r="M2390" t="s">
        <v>829</v>
      </c>
      <c r="N2390" t="s">
        <v>829</v>
      </c>
      <c r="O2390">
        <v>0</v>
      </c>
      <c r="P2390">
        <v>0</v>
      </c>
      <c r="Q2390">
        <v>0</v>
      </c>
      <c r="R2390">
        <v>0</v>
      </c>
      <c r="S2390">
        <v>0</v>
      </c>
      <c r="T2390">
        <v>0</v>
      </c>
      <c r="U2390">
        <v>0</v>
      </c>
      <c r="V2390">
        <v>0</v>
      </c>
    </row>
    <row r="2391" spans="1:22" x14ac:dyDescent="0.3">
      <c r="A2391">
        <v>202122</v>
      </c>
      <c r="B2391" t="s">
        <v>820</v>
      </c>
      <c r="C2391" t="s">
        <v>821</v>
      </c>
      <c r="D2391" t="s">
        <v>822</v>
      </c>
      <c r="E2391" t="s">
        <v>823</v>
      </c>
      <c r="F2391" t="s">
        <v>898</v>
      </c>
      <c r="G2391" t="s">
        <v>899</v>
      </c>
      <c r="H2391" t="s">
        <v>908</v>
      </c>
      <c r="I2391">
        <v>201</v>
      </c>
      <c r="J2391" t="s">
        <v>909</v>
      </c>
      <c r="K2391" t="s">
        <v>842</v>
      </c>
      <c r="L2391" t="s">
        <v>845</v>
      </c>
      <c r="M2391" t="s">
        <v>829</v>
      </c>
      <c r="N2391" t="s">
        <v>829</v>
      </c>
      <c r="O2391">
        <v>0</v>
      </c>
      <c r="P2391">
        <v>0</v>
      </c>
      <c r="Q2391">
        <v>0</v>
      </c>
      <c r="R2391">
        <v>0</v>
      </c>
      <c r="S2391">
        <v>0</v>
      </c>
      <c r="T2391">
        <v>0</v>
      </c>
      <c r="U2391">
        <v>0</v>
      </c>
      <c r="V2391">
        <v>0</v>
      </c>
    </row>
    <row r="2392" spans="1:22" x14ac:dyDescent="0.3">
      <c r="A2392">
        <v>202223</v>
      </c>
      <c r="B2392" t="s">
        <v>820</v>
      </c>
      <c r="C2392" t="s">
        <v>821</v>
      </c>
      <c r="D2392" t="s">
        <v>822</v>
      </c>
      <c r="E2392" t="s">
        <v>823</v>
      </c>
      <c r="F2392" t="s">
        <v>898</v>
      </c>
      <c r="G2392" t="s">
        <v>899</v>
      </c>
      <c r="H2392" t="s">
        <v>908</v>
      </c>
      <c r="I2392">
        <v>201</v>
      </c>
      <c r="J2392" t="s">
        <v>909</v>
      </c>
      <c r="K2392" t="s">
        <v>842</v>
      </c>
      <c r="L2392" t="s">
        <v>845</v>
      </c>
      <c r="M2392" t="s">
        <v>829</v>
      </c>
      <c r="N2392" t="s">
        <v>829</v>
      </c>
      <c r="O2392">
        <v>0</v>
      </c>
      <c r="P2392">
        <v>0</v>
      </c>
      <c r="Q2392">
        <v>0</v>
      </c>
      <c r="R2392">
        <v>0</v>
      </c>
      <c r="S2392">
        <v>0</v>
      </c>
      <c r="T2392">
        <v>0</v>
      </c>
      <c r="U2392">
        <v>0</v>
      </c>
      <c r="V2392">
        <v>0</v>
      </c>
    </row>
    <row r="2393" spans="1:22" x14ac:dyDescent="0.3">
      <c r="A2393">
        <v>202324</v>
      </c>
      <c r="B2393" t="s">
        <v>820</v>
      </c>
      <c r="C2393" t="s">
        <v>821</v>
      </c>
      <c r="D2393" t="s">
        <v>822</v>
      </c>
      <c r="E2393" t="s">
        <v>823</v>
      </c>
      <c r="F2393" t="s">
        <v>898</v>
      </c>
      <c r="G2393" t="s">
        <v>899</v>
      </c>
      <c r="H2393" t="s">
        <v>908</v>
      </c>
      <c r="I2393">
        <v>201</v>
      </c>
      <c r="J2393" t="s">
        <v>909</v>
      </c>
      <c r="K2393" t="s">
        <v>842</v>
      </c>
      <c r="L2393" t="s">
        <v>845</v>
      </c>
      <c r="M2393" t="s">
        <v>829</v>
      </c>
      <c r="N2393" t="s">
        <v>829</v>
      </c>
      <c r="O2393">
        <v>0</v>
      </c>
      <c r="P2393">
        <v>0</v>
      </c>
      <c r="Q2393">
        <v>0</v>
      </c>
      <c r="R2393">
        <v>0</v>
      </c>
      <c r="S2393">
        <v>0</v>
      </c>
      <c r="T2393">
        <v>0</v>
      </c>
      <c r="U2393">
        <v>0</v>
      </c>
      <c r="V2393">
        <v>0</v>
      </c>
    </row>
    <row r="2394" spans="1:22" x14ac:dyDescent="0.3">
      <c r="A2394">
        <v>202122</v>
      </c>
      <c r="B2394" t="s">
        <v>820</v>
      </c>
      <c r="C2394" t="s">
        <v>821</v>
      </c>
      <c r="D2394" t="s">
        <v>822</v>
      </c>
      <c r="E2394" t="s">
        <v>823</v>
      </c>
      <c r="F2394" t="s">
        <v>852</v>
      </c>
      <c r="G2394" t="s">
        <v>853</v>
      </c>
      <c r="H2394" t="s">
        <v>910</v>
      </c>
      <c r="I2394">
        <v>908</v>
      </c>
      <c r="J2394" t="s">
        <v>911</v>
      </c>
      <c r="K2394" t="s">
        <v>828</v>
      </c>
      <c r="L2394" t="s">
        <v>336</v>
      </c>
      <c r="M2394">
        <v>0</v>
      </c>
      <c r="N2394">
        <v>173324</v>
      </c>
      <c r="O2394">
        <v>220999</v>
      </c>
      <c r="P2394">
        <v>0</v>
      </c>
      <c r="Q2394">
        <v>0</v>
      </c>
      <c r="R2394" t="s">
        <v>829</v>
      </c>
      <c r="S2394">
        <v>394323</v>
      </c>
      <c r="T2394" t="s">
        <v>829</v>
      </c>
      <c r="U2394">
        <v>394323</v>
      </c>
      <c r="V2394">
        <v>27</v>
      </c>
    </row>
    <row r="2395" spans="1:22" x14ac:dyDescent="0.3">
      <c r="A2395">
        <v>202223</v>
      </c>
      <c r="B2395" t="s">
        <v>820</v>
      </c>
      <c r="C2395" t="s">
        <v>821</v>
      </c>
      <c r="D2395" t="s">
        <v>822</v>
      </c>
      <c r="E2395" t="s">
        <v>823</v>
      </c>
      <c r="F2395" t="s">
        <v>852</v>
      </c>
      <c r="G2395" t="s">
        <v>853</v>
      </c>
      <c r="H2395" t="s">
        <v>910</v>
      </c>
      <c r="I2395">
        <v>908</v>
      </c>
      <c r="J2395" t="s">
        <v>911</v>
      </c>
      <c r="K2395" t="s">
        <v>828</v>
      </c>
      <c r="L2395" t="s">
        <v>336</v>
      </c>
      <c r="M2395">
        <v>0</v>
      </c>
      <c r="N2395">
        <v>213578</v>
      </c>
      <c r="O2395">
        <v>321965</v>
      </c>
      <c r="P2395">
        <v>0</v>
      </c>
      <c r="Q2395">
        <v>0</v>
      </c>
      <c r="R2395" t="s">
        <v>829</v>
      </c>
      <c r="S2395">
        <v>535543</v>
      </c>
      <c r="T2395" t="s">
        <v>829</v>
      </c>
      <c r="U2395">
        <v>535543</v>
      </c>
      <c r="V2395">
        <v>37</v>
      </c>
    </row>
    <row r="2396" spans="1:22" x14ac:dyDescent="0.3">
      <c r="A2396">
        <v>202324</v>
      </c>
      <c r="B2396" t="s">
        <v>820</v>
      </c>
      <c r="C2396" t="s">
        <v>821</v>
      </c>
      <c r="D2396" t="s">
        <v>822</v>
      </c>
      <c r="E2396" t="s">
        <v>823</v>
      </c>
      <c r="F2396" t="s">
        <v>852</v>
      </c>
      <c r="G2396" t="s">
        <v>853</v>
      </c>
      <c r="H2396" t="s">
        <v>910</v>
      </c>
      <c r="I2396">
        <v>908</v>
      </c>
      <c r="J2396" t="s">
        <v>911</v>
      </c>
      <c r="K2396" t="s">
        <v>828</v>
      </c>
      <c r="L2396" t="s">
        <v>336</v>
      </c>
      <c r="M2396">
        <v>0</v>
      </c>
      <c r="N2396">
        <v>223265</v>
      </c>
      <c r="O2396">
        <v>480407</v>
      </c>
      <c r="P2396">
        <v>0</v>
      </c>
      <c r="Q2396">
        <v>0</v>
      </c>
      <c r="R2396" t="s">
        <v>829</v>
      </c>
      <c r="S2396">
        <v>703672</v>
      </c>
      <c r="T2396" t="s">
        <v>829</v>
      </c>
      <c r="U2396">
        <v>703672</v>
      </c>
      <c r="V2396">
        <v>49</v>
      </c>
    </row>
    <row r="2397" spans="1:22" x14ac:dyDescent="0.3">
      <c r="A2397">
        <v>202122</v>
      </c>
      <c r="B2397" t="s">
        <v>820</v>
      </c>
      <c r="C2397" t="s">
        <v>821</v>
      </c>
      <c r="D2397" t="s">
        <v>822</v>
      </c>
      <c r="E2397" t="s">
        <v>823</v>
      </c>
      <c r="F2397" t="s">
        <v>852</v>
      </c>
      <c r="G2397" t="s">
        <v>853</v>
      </c>
      <c r="H2397" t="s">
        <v>910</v>
      </c>
      <c r="I2397">
        <v>908</v>
      </c>
      <c r="J2397" t="s">
        <v>911</v>
      </c>
      <c r="K2397" t="s">
        <v>828</v>
      </c>
      <c r="L2397" t="s">
        <v>235</v>
      </c>
      <c r="M2397" t="s">
        <v>829</v>
      </c>
      <c r="N2397">
        <v>0</v>
      </c>
      <c r="O2397">
        <v>0</v>
      </c>
      <c r="P2397" t="s">
        <v>829</v>
      </c>
      <c r="Q2397" t="s">
        <v>829</v>
      </c>
      <c r="R2397" t="s">
        <v>829</v>
      </c>
      <c r="S2397">
        <v>0</v>
      </c>
      <c r="T2397">
        <v>0</v>
      </c>
      <c r="U2397">
        <v>0</v>
      </c>
      <c r="V2397">
        <v>0</v>
      </c>
    </row>
    <row r="2398" spans="1:22" x14ac:dyDescent="0.3">
      <c r="A2398">
        <v>202223</v>
      </c>
      <c r="B2398" t="s">
        <v>820</v>
      </c>
      <c r="C2398" t="s">
        <v>821</v>
      </c>
      <c r="D2398" t="s">
        <v>822</v>
      </c>
      <c r="E2398" t="s">
        <v>823</v>
      </c>
      <c r="F2398" t="s">
        <v>852</v>
      </c>
      <c r="G2398" t="s">
        <v>853</v>
      </c>
      <c r="H2398" t="s">
        <v>910</v>
      </c>
      <c r="I2398">
        <v>908</v>
      </c>
      <c r="J2398" t="s">
        <v>911</v>
      </c>
      <c r="K2398" t="s">
        <v>828</v>
      </c>
      <c r="L2398" t="s">
        <v>235</v>
      </c>
      <c r="M2398" t="s">
        <v>829</v>
      </c>
      <c r="N2398">
        <v>0</v>
      </c>
      <c r="O2398">
        <v>0</v>
      </c>
      <c r="P2398" t="s">
        <v>829</v>
      </c>
      <c r="Q2398" t="s">
        <v>829</v>
      </c>
      <c r="R2398" t="s">
        <v>829</v>
      </c>
      <c r="S2398">
        <v>0</v>
      </c>
      <c r="T2398">
        <v>0</v>
      </c>
      <c r="U2398">
        <v>0</v>
      </c>
      <c r="V2398">
        <v>0</v>
      </c>
    </row>
    <row r="2399" spans="1:22" x14ac:dyDescent="0.3">
      <c r="A2399">
        <v>202324</v>
      </c>
      <c r="B2399" t="s">
        <v>820</v>
      </c>
      <c r="C2399" t="s">
        <v>821</v>
      </c>
      <c r="D2399" t="s">
        <v>822</v>
      </c>
      <c r="E2399" t="s">
        <v>823</v>
      </c>
      <c r="F2399" t="s">
        <v>852</v>
      </c>
      <c r="G2399" t="s">
        <v>853</v>
      </c>
      <c r="H2399" t="s">
        <v>910</v>
      </c>
      <c r="I2399">
        <v>908</v>
      </c>
      <c r="J2399" t="s">
        <v>911</v>
      </c>
      <c r="K2399" t="s">
        <v>828</v>
      </c>
      <c r="L2399" t="s">
        <v>235</v>
      </c>
      <c r="M2399" t="s">
        <v>829</v>
      </c>
      <c r="N2399">
        <v>0</v>
      </c>
      <c r="O2399">
        <v>0</v>
      </c>
      <c r="P2399" t="s">
        <v>829</v>
      </c>
      <c r="Q2399" t="s">
        <v>829</v>
      </c>
      <c r="R2399" t="s">
        <v>829</v>
      </c>
      <c r="S2399">
        <v>0</v>
      </c>
      <c r="T2399">
        <v>0</v>
      </c>
      <c r="U2399">
        <v>0</v>
      </c>
      <c r="V2399">
        <v>0</v>
      </c>
    </row>
    <row r="2400" spans="1:22" x14ac:dyDescent="0.3">
      <c r="A2400">
        <v>202122</v>
      </c>
      <c r="B2400" t="s">
        <v>820</v>
      </c>
      <c r="C2400" t="s">
        <v>821</v>
      </c>
      <c r="D2400" t="s">
        <v>822</v>
      </c>
      <c r="E2400" t="s">
        <v>823</v>
      </c>
      <c r="F2400" t="s">
        <v>852</v>
      </c>
      <c r="G2400" t="s">
        <v>853</v>
      </c>
      <c r="H2400" t="s">
        <v>910</v>
      </c>
      <c r="I2400">
        <v>908</v>
      </c>
      <c r="J2400" t="s">
        <v>911</v>
      </c>
      <c r="K2400" t="s">
        <v>828</v>
      </c>
      <c r="L2400" t="s">
        <v>534</v>
      </c>
      <c r="M2400">
        <v>595335</v>
      </c>
      <c r="N2400">
        <v>814439</v>
      </c>
      <c r="O2400">
        <v>422945</v>
      </c>
      <c r="P2400">
        <v>0</v>
      </c>
      <c r="Q2400">
        <v>0</v>
      </c>
      <c r="R2400" t="s">
        <v>829</v>
      </c>
      <c r="S2400">
        <v>1832719</v>
      </c>
      <c r="T2400">
        <v>0</v>
      </c>
      <c r="U2400">
        <v>1832719</v>
      </c>
      <c r="V2400">
        <v>15</v>
      </c>
    </row>
    <row r="2401" spans="1:22" x14ac:dyDescent="0.3">
      <c r="A2401">
        <v>202223</v>
      </c>
      <c r="B2401" t="s">
        <v>820</v>
      </c>
      <c r="C2401" t="s">
        <v>821</v>
      </c>
      <c r="D2401" t="s">
        <v>822</v>
      </c>
      <c r="E2401" t="s">
        <v>823</v>
      </c>
      <c r="F2401" t="s">
        <v>852</v>
      </c>
      <c r="G2401" t="s">
        <v>853</v>
      </c>
      <c r="H2401" t="s">
        <v>910</v>
      </c>
      <c r="I2401">
        <v>908</v>
      </c>
      <c r="J2401" t="s">
        <v>911</v>
      </c>
      <c r="K2401" t="s">
        <v>828</v>
      </c>
      <c r="L2401" t="s">
        <v>534</v>
      </c>
      <c r="M2401">
        <v>449203</v>
      </c>
      <c r="N2401">
        <v>983097</v>
      </c>
      <c r="O2401">
        <v>563015</v>
      </c>
      <c r="P2401">
        <v>0</v>
      </c>
      <c r="Q2401">
        <v>0</v>
      </c>
      <c r="R2401" t="s">
        <v>829</v>
      </c>
      <c r="S2401">
        <v>1995315</v>
      </c>
      <c r="T2401">
        <v>0</v>
      </c>
      <c r="U2401">
        <v>1995315</v>
      </c>
      <c r="V2401">
        <v>17</v>
      </c>
    </row>
    <row r="2402" spans="1:22" x14ac:dyDescent="0.3">
      <c r="A2402">
        <v>202324</v>
      </c>
      <c r="B2402" t="s">
        <v>820</v>
      </c>
      <c r="C2402" t="s">
        <v>821</v>
      </c>
      <c r="D2402" t="s">
        <v>822</v>
      </c>
      <c r="E2402" t="s">
        <v>823</v>
      </c>
      <c r="F2402" t="s">
        <v>852</v>
      </c>
      <c r="G2402" t="s">
        <v>853</v>
      </c>
      <c r="H2402" t="s">
        <v>910</v>
      </c>
      <c r="I2402">
        <v>908</v>
      </c>
      <c r="J2402" t="s">
        <v>911</v>
      </c>
      <c r="K2402" t="s">
        <v>828</v>
      </c>
      <c r="L2402" t="s">
        <v>534</v>
      </c>
      <c r="M2402">
        <v>0</v>
      </c>
      <c r="N2402">
        <v>1144499</v>
      </c>
      <c r="O2402">
        <v>731258</v>
      </c>
      <c r="P2402">
        <v>0</v>
      </c>
      <c r="Q2402">
        <v>0</v>
      </c>
      <c r="R2402" t="s">
        <v>829</v>
      </c>
      <c r="S2402">
        <v>1875756</v>
      </c>
      <c r="T2402">
        <v>0</v>
      </c>
      <c r="U2402">
        <v>1875756</v>
      </c>
      <c r="V2402">
        <v>16</v>
      </c>
    </row>
    <row r="2403" spans="1:22" x14ac:dyDescent="0.3">
      <c r="A2403">
        <v>202122</v>
      </c>
      <c r="B2403" t="s">
        <v>820</v>
      </c>
      <c r="C2403" t="s">
        <v>821</v>
      </c>
      <c r="D2403" t="s">
        <v>822</v>
      </c>
      <c r="E2403" t="s">
        <v>823</v>
      </c>
      <c r="F2403" t="s">
        <v>852</v>
      </c>
      <c r="G2403" t="s">
        <v>853</v>
      </c>
      <c r="H2403" t="s">
        <v>910</v>
      </c>
      <c r="I2403">
        <v>908</v>
      </c>
      <c r="J2403" t="s">
        <v>911</v>
      </c>
      <c r="K2403" t="s">
        <v>828</v>
      </c>
      <c r="L2403" t="s">
        <v>603</v>
      </c>
      <c r="M2403" t="s">
        <v>829</v>
      </c>
      <c r="N2403" t="s">
        <v>829</v>
      </c>
      <c r="O2403" t="s">
        <v>829</v>
      </c>
      <c r="P2403">
        <v>0</v>
      </c>
      <c r="Q2403">
        <v>0</v>
      </c>
      <c r="R2403">
        <v>0</v>
      </c>
      <c r="S2403">
        <v>0</v>
      </c>
      <c r="T2403">
        <v>0</v>
      </c>
      <c r="U2403">
        <v>0</v>
      </c>
      <c r="V2403">
        <v>0</v>
      </c>
    </row>
    <row r="2404" spans="1:22" x14ac:dyDescent="0.3">
      <c r="A2404">
        <v>202223</v>
      </c>
      <c r="B2404" t="s">
        <v>820</v>
      </c>
      <c r="C2404" t="s">
        <v>821</v>
      </c>
      <c r="D2404" t="s">
        <v>822</v>
      </c>
      <c r="E2404" t="s">
        <v>823</v>
      </c>
      <c r="F2404" t="s">
        <v>852</v>
      </c>
      <c r="G2404" t="s">
        <v>853</v>
      </c>
      <c r="H2404" t="s">
        <v>910</v>
      </c>
      <c r="I2404">
        <v>908</v>
      </c>
      <c r="J2404" t="s">
        <v>911</v>
      </c>
      <c r="K2404" t="s">
        <v>828</v>
      </c>
      <c r="L2404" t="s">
        <v>603</v>
      </c>
      <c r="M2404" t="s">
        <v>829</v>
      </c>
      <c r="N2404" t="s">
        <v>829</v>
      </c>
      <c r="O2404" t="s">
        <v>829</v>
      </c>
      <c r="P2404">
        <v>0</v>
      </c>
      <c r="Q2404">
        <v>0</v>
      </c>
      <c r="R2404">
        <v>0</v>
      </c>
      <c r="S2404">
        <v>0</v>
      </c>
      <c r="T2404">
        <v>0</v>
      </c>
      <c r="U2404">
        <v>0</v>
      </c>
      <c r="V2404">
        <v>0</v>
      </c>
    </row>
    <row r="2405" spans="1:22" x14ac:dyDescent="0.3">
      <c r="A2405">
        <v>202324</v>
      </c>
      <c r="B2405" t="s">
        <v>820</v>
      </c>
      <c r="C2405" t="s">
        <v>821</v>
      </c>
      <c r="D2405" t="s">
        <v>822</v>
      </c>
      <c r="E2405" t="s">
        <v>823</v>
      </c>
      <c r="F2405" t="s">
        <v>852</v>
      </c>
      <c r="G2405" t="s">
        <v>853</v>
      </c>
      <c r="H2405" t="s">
        <v>910</v>
      </c>
      <c r="I2405">
        <v>908</v>
      </c>
      <c r="J2405" t="s">
        <v>911</v>
      </c>
      <c r="K2405" t="s">
        <v>828</v>
      </c>
      <c r="L2405" t="s">
        <v>603</v>
      </c>
      <c r="M2405" t="s">
        <v>829</v>
      </c>
      <c r="N2405" t="s">
        <v>829</v>
      </c>
      <c r="O2405" t="s">
        <v>829</v>
      </c>
      <c r="P2405">
        <v>0</v>
      </c>
      <c r="Q2405">
        <v>0</v>
      </c>
      <c r="R2405">
        <v>0</v>
      </c>
      <c r="S2405">
        <v>0</v>
      </c>
      <c r="T2405">
        <v>0</v>
      </c>
      <c r="U2405">
        <v>0</v>
      </c>
      <c r="V2405">
        <v>0</v>
      </c>
    </row>
    <row r="2406" spans="1:22" x14ac:dyDescent="0.3">
      <c r="A2406">
        <v>202122</v>
      </c>
      <c r="B2406" t="s">
        <v>820</v>
      </c>
      <c r="C2406" t="s">
        <v>821</v>
      </c>
      <c r="D2406" t="s">
        <v>822</v>
      </c>
      <c r="E2406" t="s">
        <v>823</v>
      </c>
      <c r="F2406" t="s">
        <v>852</v>
      </c>
      <c r="G2406" t="s">
        <v>853</v>
      </c>
      <c r="H2406" t="s">
        <v>910</v>
      </c>
      <c r="I2406">
        <v>908</v>
      </c>
      <c r="J2406" t="s">
        <v>911</v>
      </c>
      <c r="K2406" t="s">
        <v>828</v>
      </c>
      <c r="L2406" t="s">
        <v>606</v>
      </c>
      <c r="M2406">
        <v>0</v>
      </c>
      <c r="N2406">
        <v>0</v>
      </c>
      <c r="O2406">
        <v>0</v>
      </c>
      <c r="P2406">
        <v>0</v>
      </c>
      <c r="Q2406">
        <v>0</v>
      </c>
      <c r="R2406">
        <v>0</v>
      </c>
      <c r="S2406">
        <v>0</v>
      </c>
      <c r="T2406">
        <v>0</v>
      </c>
      <c r="U2406">
        <v>0</v>
      </c>
      <c r="V2406">
        <v>0</v>
      </c>
    </row>
    <row r="2407" spans="1:22" x14ac:dyDescent="0.3">
      <c r="A2407">
        <v>202223</v>
      </c>
      <c r="B2407" t="s">
        <v>820</v>
      </c>
      <c r="C2407" t="s">
        <v>821</v>
      </c>
      <c r="D2407" t="s">
        <v>822</v>
      </c>
      <c r="E2407" t="s">
        <v>823</v>
      </c>
      <c r="F2407" t="s">
        <v>852</v>
      </c>
      <c r="G2407" t="s">
        <v>853</v>
      </c>
      <c r="H2407" t="s">
        <v>910</v>
      </c>
      <c r="I2407">
        <v>908</v>
      </c>
      <c r="J2407" t="s">
        <v>911</v>
      </c>
      <c r="K2407" t="s">
        <v>828</v>
      </c>
      <c r="L2407" t="s">
        <v>606</v>
      </c>
      <c r="M2407">
        <v>0</v>
      </c>
      <c r="N2407">
        <v>0</v>
      </c>
      <c r="O2407">
        <v>0</v>
      </c>
      <c r="P2407">
        <v>429533</v>
      </c>
      <c r="Q2407">
        <v>0</v>
      </c>
      <c r="R2407">
        <v>0</v>
      </c>
      <c r="S2407">
        <v>429533</v>
      </c>
      <c r="T2407">
        <v>0</v>
      </c>
      <c r="U2407">
        <v>429533</v>
      </c>
      <c r="V2407">
        <v>4</v>
      </c>
    </row>
    <row r="2408" spans="1:22" x14ac:dyDescent="0.3">
      <c r="A2408">
        <v>202324</v>
      </c>
      <c r="B2408" t="s">
        <v>820</v>
      </c>
      <c r="C2408" t="s">
        <v>821</v>
      </c>
      <c r="D2408" t="s">
        <v>822</v>
      </c>
      <c r="E2408" t="s">
        <v>823</v>
      </c>
      <c r="F2408" t="s">
        <v>852</v>
      </c>
      <c r="G2408" t="s">
        <v>853</v>
      </c>
      <c r="H2408" t="s">
        <v>910</v>
      </c>
      <c r="I2408">
        <v>908</v>
      </c>
      <c r="J2408" t="s">
        <v>911</v>
      </c>
      <c r="K2408" t="s">
        <v>828</v>
      </c>
      <c r="L2408" t="s">
        <v>606</v>
      </c>
      <c r="M2408">
        <v>0</v>
      </c>
      <c r="N2408">
        <v>0</v>
      </c>
      <c r="O2408">
        <v>0</v>
      </c>
      <c r="P2408">
        <v>1540671</v>
      </c>
      <c r="Q2408">
        <v>0</v>
      </c>
      <c r="R2408">
        <v>0</v>
      </c>
      <c r="S2408">
        <v>1540671</v>
      </c>
      <c r="T2408">
        <v>0</v>
      </c>
      <c r="U2408">
        <v>1540671</v>
      </c>
      <c r="V2408">
        <v>13</v>
      </c>
    </row>
    <row r="2409" spans="1:22" x14ac:dyDescent="0.3">
      <c r="A2409">
        <v>202122</v>
      </c>
      <c r="B2409" t="s">
        <v>820</v>
      </c>
      <c r="C2409" t="s">
        <v>821</v>
      </c>
      <c r="D2409" t="s">
        <v>822</v>
      </c>
      <c r="E2409" t="s">
        <v>823</v>
      </c>
      <c r="F2409" t="s">
        <v>852</v>
      </c>
      <c r="G2409" t="s">
        <v>853</v>
      </c>
      <c r="H2409" t="s">
        <v>910</v>
      </c>
      <c r="I2409">
        <v>908</v>
      </c>
      <c r="J2409" t="s">
        <v>911</v>
      </c>
      <c r="K2409" t="s">
        <v>828</v>
      </c>
      <c r="L2409" t="s">
        <v>609</v>
      </c>
      <c r="M2409" t="s">
        <v>829</v>
      </c>
      <c r="N2409" t="s">
        <v>829</v>
      </c>
      <c r="O2409" t="s">
        <v>829</v>
      </c>
      <c r="P2409" t="s">
        <v>829</v>
      </c>
      <c r="Q2409">
        <v>0</v>
      </c>
      <c r="R2409" t="s">
        <v>829</v>
      </c>
      <c r="S2409">
        <v>0</v>
      </c>
      <c r="T2409">
        <v>0</v>
      </c>
      <c r="U2409">
        <v>0</v>
      </c>
      <c r="V2409">
        <v>0</v>
      </c>
    </row>
    <row r="2410" spans="1:22" x14ac:dyDescent="0.3">
      <c r="A2410">
        <v>202223</v>
      </c>
      <c r="B2410" t="s">
        <v>820</v>
      </c>
      <c r="C2410" t="s">
        <v>821</v>
      </c>
      <c r="D2410" t="s">
        <v>822</v>
      </c>
      <c r="E2410" t="s">
        <v>823</v>
      </c>
      <c r="F2410" t="s">
        <v>852</v>
      </c>
      <c r="G2410" t="s">
        <v>853</v>
      </c>
      <c r="H2410" t="s">
        <v>910</v>
      </c>
      <c r="I2410">
        <v>908</v>
      </c>
      <c r="J2410" t="s">
        <v>911</v>
      </c>
      <c r="K2410" t="s">
        <v>828</v>
      </c>
      <c r="L2410" t="s">
        <v>609</v>
      </c>
      <c r="M2410" t="s">
        <v>829</v>
      </c>
      <c r="N2410" t="s">
        <v>829</v>
      </c>
      <c r="O2410" t="s">
        <v>829</v>
      </c>
      <c r="P2410" t="s">
        <v>829</v>
      </c>
      <c r="Q2410">
        <v>0</v>
      </c>
      <c r="R2410" t="s">
        <v>829</v>
      </c>
      <c r="S2410">
        <v>0</v>
      </c>
      <c r="T2410">
        <v>0</v>
      </c>
      <c r="U2410">
        <v>0</v>
      </c>
      <c r="V2410">
        <v>0</v>
      </c>
    </row>
    <row r="2411" spans="1:22" x14ac:dyDescent="0.3">
      <c r="A2411">
        <v>202122</v>
      </c>
      <c r="B2411" t="s">
        <v>820</v>
      </c>
      <c r="C2411" t="s">
        <v>821</v>
      </c>
      <c r="D2411" t="s">
        <v>822</v>
      </c>
      <c r="E2411" t="s">
        <v>823</v>
      </c>
      <c r="F2411" t="s">
        <v>852</v>
      </c>
      <c r="G2411" t="s">
        <v>853</v>
      </c>
      <c r="H2411" t="s">
        <v>910</v>
      </c>
      <c r="I2411">
        <v>908</v>
      </c>
      <c r="J2411" t="s">
        <v>911</v>
      </c>
      <c r="K2411" t="s">
        <v>828</v>
      </c>
      <c r="L2411" t="s">
        <v>830</v>
      </c>
      <c r="M2411">
        <v>18684</v>
      </c>
      <c r="N2411">
        <v>144350</v>
      </c>
      <c r="O2411">
        <v>135607</v>
      </c>
      <c r="P2411">
        <v>5257</v>
      </c>
      <c r="Q2411">
        <v>2904</v>
      </c>
      <c r="R2411">
        <v>0</v>
      </c>
      <c r="S2411">
        <v>306802</v>
      </c>
      <c r="T2411">
        <v>0</v>
      </c>
      <c r="U2411">
        <v>306802</v>
      </c>
      <c r="V2411">
        <v>2</v>
      </c>
    </row>
    <row r="2412" spans="1:22" x14ac:dyDescent="0.3">
      <c r="A2412">
        <v>202223</v>
      </c>
      <c r="B2412" t="s">
        <v>820</v>
      </c>
      <c r="C2412" t="s">
        <v>821</v>
      </c>
      <c r="D2412" t="s">
        <v>822</v>
      </c>
      <c r="E2412" t="s">
        <v>823</v>
      </c>
      <c r="F2412" t="s">
        <v>852</v>
      </c>
      <c r="G2412" t="s">
        <v>853</v>
      </c>
      <c r="H2412" t="s">
        <v>910</v>
      </c>
      <c r="I2412">
        <v>908</v>
      </c>
      <c r="J2412" t="s">
        <v>911</v>
      </c>
      <c r="K2412" t="s">
        <v>828</v>
      </c>
      <c r="L2412" t="s">
        <v>830</v>
      </c>
      <c r="M2412">
        <v>18306</v>
      </c>
      <c r="N2412">
        <v>141433</v>
      </c>
      <c r="O2412">
        <v>132866</v>
      </c>
      <c r="P2412">
        <v>5151</v>
      </c>
      <c r="Q2412">
        <v>2845</v>
      </c>
      <c r="R2412">
        <v>0</v>
      </c>
      <c r="S2412">
        <v>300601</v>
      </c>
      <c r="T2412">
        <v>0</v>
      </c>
      <c r="U2412">
        <v>300601</v>
      </c>
      <c r="V2412">
        <v>2</v>
      </c>
    </row>
    <row r="2413" spans="1:22" x14ac:dyDescent="0.3">
      <c r="A2413">
        <v>202324</v>
      </c>
      <c r="B2413" t="s">
        <v>820</v>
      </c>
      <c r="C2413" t="s">
        <v>821</v>
      </c>
      <c r="D2413" t="s">
        <v>822</v>
      </c>
      <c r="E2413" t="s">
        <v>823</v>
      </c>
      <c r="F2413" t="s">
        <v>852</v>
      </c>
      <c r="G2413" t="s">
        <v>853</v>
      </c>
      <c r="H2413" t="s">
        <v>910</v>
      </c>
      <c r="I2413">
        <v>908</v>
      </c>
      <c r="J2413" t="s">
        <v>911</v>
      </c>
      <c r="K2413" t="s">
        <v>828</v>
      </c>
      <c r="L2413" t="s">
        <v>830</v>
      </c>
      <c r="M2413">
        <v>19891</v>
      </c>
      <c r="N2413">
        <v>153674</v>
      </c>
      <c r="O2413">
        <v>144366</v>
      </c>
      <c r="P2413">
        <v>5596</v>
      </c>
      <c r="Q2413">
        <v>3091</v>
      </c>
      <c r="R2413">
        <v>0</v>
      </c>
      <c r="S2413">
        <v>326619</v>
      </c>
      <c r="T2413">
        <v>0</v>
      </c>
      <c r="U2413">
        <v>326619</v>
      </c>
      <c r="V2413">
        <v>3</v>
      </c>
    </row>
    <row r="2414" spans="1:22" x14ac:dyDescent="0.3">
      <c r="A2414">
        <v>202122</v>
      </c>
      <c r="B2414" t="s">
        <v>820</v>
      </c>
      <c r="C2414" t="s">
        <v>821</v>
      </c>
      <c r="D2414" t="s">
        <v>822</v>
      </c>
      <c r="E2414" t="s">
        <v>823</v>
      </c>
      <c r="F2414" t="s">
        <v>852</v>
      </c>
      <c r="G2414" t="s">
        <v>853</v>
      </c>
      <c r="H2414" t="s">
        <v>910</v>
      </c>
      <c r="I2414">
        <v>908</v>
      </c>
      <c r="J2414" t="s">
        <v>911</v>
      </c>
      <c r="K2414" t="s">
        <v>828</v>
      </c>
      <c r="L2414" t="s">
        <v>537</v>
      </c>
      <c r="M2414">
        <v>0</v>
      </c>
      <c r="N2414">
        <v>4360646</v>
      </c>
      <c r="O2414">
        <v>2456706</v>
      </c>
      <c r="P2414">
        <v>6199483</v>
      </c>
      <c r="Q2414">
        <v>5138829</v>
      </c>
      <c r="R2414">
        <v>10411551</v>
      </c>
      <c r="S2414">
        <v>28567215</v>
      </c>
      <c r="T2414">
        <v>0</v>
      </c>
      <c r="U2414">
        <v>28567215</v>
      </c>
      <c r="V2414">
        <v>232</v>
      </c>
    </row>
    <row r="2415" spans="1:22" x14ac:dyDescent="0.3">
      <c r="A2415">
        <v>202223</v>
      </c>
      <c r="B2415" t="s">
        <v>820</v>
      </c>
      <c r="C2415" t="s">
        <v>821</v>
      </c>
      <c r="D2415" t="s">
        <v>822</v>
      </c>
      <c r="E2415" t="s">
        <v>823</v>
      </c>
      <c r="F2415" t="s">
        <v>852</v>
      </c>
      <c r="G2415" t="s">
        <v>853</v>
      </c>
      <c r="H2415" t="s">
        <v>910</v>
      </c>
      <c r="I2415">
        <v>908</v>
      </c>
      <c r="J2415" t="s">
        <v>911</v>
      </c>
      <c r="K2415" t="s">
        <v>828</v>
      </c>
      <c r="L2415" t="s">
        <v>537</v>
      </c>
      <c r="M2415">
        <v>0</v>
      </c>
      <c r="N2415">
        <v>4703543</v>
      </c>
      <c r="O2415">
        <v>3085906</v>
      </c>
      <c r="P2415">
        <v>6147316</v>
      </c>
      <c r="Q2415">
        <v>5828212</v>
      </c>
      <c r="R2415">
        <v>11648879</v>
      </c>
      <c r="S2415">
        <v>31413856</v>
      </c>
      <c r="T2415">
        <v>0</v>
      </c>
      <c r="U2415">
        <v>31413856</v>
      </c>
      <c r="V2415">
        <v>260</v>
      </c>
    </row>
    <row r="2416" spans="1:22" x14ac:dyDescent="0.3">
      <c r="A2416">
        <v>202324</v>
      </c>
      <c r="B2416" t="s">
        <v>820</v>
      </c>
      <c r="C2416" t="s">
        <v>821</v>
      </c>
      <c r="D2416" t="s">
        <v>822</v>
      </c>
      <c r="E2416" t="s">
        <v>823</v>
      </c>
      <c r="F2416" t="s">
        <v>852</v>
      </c>
      <c r="G2416" t="s">
        <v>853</v>
      </c>
      <c r="H2416" t="s">
        <v>910</v>
      </c>
      <c r="I2416">
        <v>908</v>
      </c>
      <c r="J2416" t="s">
        <v>911</v>
      </c>
      <c r="K2416" t="s">
        <v>828</v>
      </c>
      <c r="L2416" t="s">
        <v>537</v>
      </c>
      <c r="M2416">
        <v>766502</v>
      </c>
      <c r="N2416">
        <v>5634798</v>
      </c>
      <c r="O2416">
        <v>3815776</v>
      </c>
      <c r="P2416">
        <v>7040121</v>
      </c>
      <c r="Q2416">
        <v>4503224</v>
      </c>
      <c r="R2416">
        <v>6512079</v>
      </c>
      <c r="S2416">
        <v>28272499</v>
      </c>
      <c r="T2416">
        <v>0</v>
      </c>
      <c r="U2416">
        <v>28272499</v>
      </c>
      <c r="V2416">
        <v>243</v>
      </c>
    </row>
    <row r="2417" spans="1:22" x14ac:dyDescent="0.3">
      <c r="A2417">
        <v>202122</v>
      </c>
      <c r="B2417" t="s">
        <v>820</v>
      </c>
      <c r="C2417" t="s">
        <v>821</v>
      </c>
      <c r="D2417" t="s">
        <v>822</v>
      </c>
      <c r="E2417" t="s">
        <v>823</v>
      </c>
      <c r="F2417" t="s">
        <v>852</v>
      </c>
      <c r="G2417" t="s">
        <v>853</v>
      </c>
      <c r="H2417" t="s">
        <v>910</v>
      </c>
      <c r="I2417">
        <v>908</v>
      </c>
      <c r="J2417" t="s">
        <v>911</v>
      </c>
      <c r="K2417" t="s">
        <v>828</v>
      </c>
      <c r="L2417" t="s">
        <v>572</v>
      </c>
      <c r="M2417">
        <v>0</v>
      </c>
      <c r="N2417">
        <v>0</v>
      </c>
      <c r="O2417">
        <v>0</v>
      </c>
      <c r="P2417">
        <v>1077076</v>
      </c>
      <c r="Q2417">
        <v>11174678</v>
      </c>
      <c r="R2417">
        <v>1211711</v>
      </c>
      <c r="S2417">
        <v>13463465</v>
      </c>
      <c r="T2417">
        <v>0</v>
      </c>
      <c r="U2417">
        <v>13463465</v>
      </c>
      <c r="V2417">
        <v>109</v>
      </c>
    </row>
    <row r="2418" spans="1:22" x14ac:dyDescent="0.3">
      <c r="A2418">
        <v>202223</v>
      </c>
      <c r="B2418" t="s">
        <v>820</v>
      </c>
      <c r="C2418" t="s">
        <v>821</v>
      </c>
      <c r="D2418" t="s">
        <v>822</v>
      </c>
      <c r="E2418" t="s">
        <v>823</v>
      </c>
      <c r="F2418" t="s">
        <v>852</v>
      </c>
      <c r="G2418" t="s">
        <v>853</v>
      </c>
      <c r="H2418" t="s">
        <v>910</v>
      </c>
      <c r="I2418">
        <v>908</v>
      </c>
      <c r="J2418" t="s">
        <v>911</v>
      </c>
      <c r="K2418" t="s">
        <v>828</v>
      </c>
      <c r="L2418" t="s">
        <v>572</v>
      </c>
      <c r="M2418">
        <v>0</v>
      </c>
      <c r="N2418">
        <v>0</v>
      </c>
      <c r="O2418">
        <v>0</v>
      </c>
      <c r="P2418">
        <v>19255339</v>
      </c>
      <c r="Q2418">
        <v>0</v>
      </c>
      <c r="R2418">
        <v>0</v>
      </c>
      <c r="S2418">
        <v>19255339</v>
      </c>
      <c r="T2418">
        <v>0</v>
      </c>
      <c r="U2418">
        <v>19255339</v>
      </c>
      <c r="V2418">
        <v>159</v>
      </c>
    </row>
    <row r="2419" spans="1:22" x14ac:dyDescent="0.3">
      <c r="A2419">
        <v>202324</v>
      </c>
      <c r="B2419" t="s">
        <v>820</v>
      </c>
      <c r="C2419" t="s">
        <v>821</v>
      </c>
      <c r="D2419" t="s">
        <v>822</v>
      </c>
      <c r="E2419" t="s">
        <v>823</v>
      </c>
      <c r="F2419" t="s">
        <v>852</v>
      </c>
      <c r="G2419" t="s">
        <v>853</v>
      </c>
      <c r="H2419" t="s">
        <v>910</v>
      </c>
      <c r="I2419">
        <v>908</v>
      </c>
      <c r="J2419" t="s">
        <v>911</v>
      </c>
      <c r="K2419" t="s">
        <v>828</v>
      </c>
      <c r="L2419" t="s">
        <v>572</v>
      </c>
      <c r="M2419">
        <v>0</v>
      </c>
      <c r="N2419">
        <v>0</v>
      </c>
      <c r="O2419">
        <v>0</v>
      </c>
      <c r="P2419">
        <v>19345741</v>
      </c>
      <c r="Q2419">
        <v>0</v>
      </c>
      <c r="R2419">
        <v>8291885</v>
      </c>
      <c r="S2419">
        <v>27637627</v>
      </c>
      <c r="T2419">
        <v>0</v>
      </c>
      <c r="U2419">
        <v>27637627</v>
      </c>
      <c r="V2419">
        <v>237</v>
      </c>
    </row>
    <row r="2420" spans="1:22" x14ac:dyDescent="0.3">
      <c r="A2420">
        <v>202122</v>
      </c>
      <c r="B2420" t="s">
        <v>820</v>
      </c>
      <c r="C2420" t="s">
        <v>821</v>
      </c>
      <c r="D2420" t="s">
        <v>822</v>
      </c>
      <c r="E2420" t="s">
        <v>823</v>
      </c>
      <c r="F2420" t="s">
        <v>852</v>
      </c>
      <c r="G2420" t="s">
        <v>853</v>
      </c>
      <c r="H2420" t="s">
        <v>910</v>
      </c>
      <c r="I2420">
        <v>908</v>
      </c>
      <c r="J2420" t="s">
        <v>911</v>
      </c>
      <c r="K2420" t="s">
        <v>828</v>
      </c>
      <c r="L2420" t="s">
        <v>539</v>
      </c>
      <c r="M2420">
        <v>0</v>
      </c>
      <c r="N2420">
        <v>1043455</v>
      </c>
      <c r="O2420">
        <v>551983</v>
      </c>
      <c r="P2420" t="s">
        <v>829</v>
      </c>
      <c r="Q2420" t="s">
        <v>829</v>
      </c>
      <c r="R2420" t="s">
        <v>829</v>
      </c>
      <c r="S2420">
        <v>1595438</v>
      </c>
      <c r="T2420">
        <v>0</v>
      </c>
      <c r="U2420">
        <v>1595438</v>
      </c>
      <c r="V2420">
        <v>13</v>
      </c>
    </row>
    <row r="2421" spans="1:22" x14ac:dyDescent="0.3">
      <c r="A2421">
        <v>202223</v>
      </c>
      <c r="B2421" t="s">
        <v>820</v>
      </c>
      <c r="C2421" t="s">
        <v>821</v>
      </c>
      <c r="D2421" t="s">
        <v>822</v>
      </c>
      <c r="E2421" t="s">
        <v>823</v>
      </c>
      <c r="F2421" t="s">
        <v>852</v>
      </c>
      <c r="G2421" t="s">
        <v>853</v>
      </c>
      <c r="H2421" t="s">
        <v>910</v>
      </c>
      <c r="I2421">
        <v>908</v>
      </c>
      <c r="J2421" t="s">
        <v>911</v>
      </c>
      <c r="K2421" t="s">
        <v>828</v>
      </c>
      <c r="L2421" t="s">
        <v>539</v>
      </c>
      <c r="M2421">
        <v>0</v>
      </c>
      <c r="N2421">
        <v>1132371</v>
      </c>
      <c r="O2421">
        <v>507315</v>
      </c>
      <c r="P2421" t="s">
        <v>829</v>
      </c>
      <c r="Q2421" t="s">
        <v>829</v>
      </c>
      <c r="R2421" t="s">
        <v>829</v>
      </c>
      <c r="S2421">
        <v>1639686</v>
      </c>
      <c r="T2421">
        <v>0</v>
      </c>
      <c r="U2421">
        <v>1639686</v>
      </c>
      <c r="V2421">
        <v>14</v>
      </c>
    </row>
    <row r="2422" spans="1:22" x14ac:dyDescent="0.3">
      <c r="A2422">
        <v>202324</v>
      </c>
      <c r="B2422" t="s">
        <v>820</v>
      </c>
      <c r="C2422" t="s">
        <v>821</v>
      </c>
      <c r="D2422" t="s">
        <v>822</v>
      </c>
      <c r="E2422" t="s">
        <v>823</v>
      </c>
      <c r="F2422" t="s">
        <v>852</v>
      </c>
      <c r="G2422" t="s">
        <v>853</v>
      </c>
      <c r="H2422" t="s">
        <v>910</v>
      </c>
      <c r="I2422">
        <v>908</v>
      </c>
      <c r="J2422" t="s">
        <v>911</v>
      </c>
      <c r="K2422" t="s">
        <v>828</v>
      </c>
      <c r="L2422" t="s">
        <v>539</v>
      </c>
      <c r="M2422">
        <v>0</v>
      </c>
      <c r="N2422">
        <v>1124595</v>
      </c>
      <c r="O2422">
        <v>551686</v>
      </c>
      <c r="P2422" t="s">
        <v>829</v>
      </c>
      <c r="Q2422" t="s">
        <v>829</v>
      </c>
      <c r="R2422" t="s">
        <v>829</v>
      </c>
      <c r="S2422">
        <v>1676281</v>
      </c>
      <c r="T2422">
        <v>0</v>
      </c>
      <c r="U2422">
        <v>1676281</v>
      </c>
      <c r="V2422">
        <v>14</v>
      </c>
    </row>
    <row r="2423" spans="1:22" x14ac:dyDescent="0.3">
      <c r="A2423">
        <v>202122</v>
      </c>
      <c r="B2423" t="s">
        <v>820</v>
      </c>
      <c r="C2423" t="s">
        <v>821</v>
      </c>
      <c r="D2423" t="s">
        <v>822</v>
      </c>
      <c r="E2423" t="s">
        <v>823</v>
      </c>
      <c r="F2423" t="s">
        <v>852</v>
      </c>
      <c r="G2423" t="s">
        <v>853</v>
      </c>
      <c r="H2423" t="s">
        <v>910</v>
      </c>
      <c r="I2423">
        <v>908</v>
      </c>
      <c r="J2423" t="s">
        <v>911</v>
      </c>
      <c r="K2423" t="s">
        <v>828</v>
      </c>
      <c r="L2423" t="s">
        <v>541</v>
      </c>
      <c r="M2423">
        <v>350800</v>
      </c>
      <c r="N2423">
        <v>2782838</v>
      </c>
      <c r="O2423">
        <v>2614276</v>
      </c>
      <c r="P2423">
        <v>98703</v>
      </c>
      <c r="Q2423">
        <v>54520</v>
      </c>
      <c r="R2423">
        <v>0</v>
      </c>
      <c r="S2423">
        <v>5901137</v>
      </c>
      <c r="T2423">
        <v>0</v>
      </c>
      <c r="U2423">
        <v>5901137</v>
      </c>
      <c r="V2423">
        <v>48</v>
      </c>
    </row>
    <row r="2424" spans="1:22" x14ac:dyDescent="0.3">
      <c r="A2424">
        <v>202223</v>
      </c>
      <c r="B2424" t="s">
        <v>820</v>
      </c>
      <c r="C2424" t="s">
        <v>821</v>
      </c>
      <c r="D2424" t="s">
        <v>822</v>
      </c>
      <c r="E2424" t="s">
        <v>823</v>
      </c>
      <c r="F2424" t="s">
        <v>852</v>
      </c>
      <c r="G2424" t="s">
        <v>853</v>
      </c>
      <c r="H2424" t="s">
        <v>910</v>
      </c>
      <c r="I2424">
        <v>908</v>
      </c>
      <c r="J2424" t="s">
        <v>911</v>
      </c>
      <c r="K2424" t="s">
        <v>828</v>
      </c>
      <c r="L2424" t="s">
        <v>541</v>
      </c>
      <c r="M2424">
        <v>1840347</v>
      </c>
      <c r="N2424">
        <v>2275159</v>
      </c>
      <c r="O2424">
        <v>2137348</v>
      </c>
      <c r="P2424">
        <v>82256</v>
      </c>
      <c r="Q2424">
        <v>45435</v>
      </c>
      <c r="R2424">
        <v>0</v>
      </c>
      <c r="S2424">
        <v>6380545</v>
      </c>
      <c r="T2424">
        <v>0</v>
      </c>
      <c r="U2424">
        <v>6380545</v>
      </c>
      <c r="V2424">
        <v>53</v>
      </c>
    </row>
    <row r="2425" spans="1:22" x14ac:dyDescent="0.3">
      <c r="A2425">
        <v>202324</v>
      </c>
      <c r="B2425" t="s">
        <v>820</v>
      </c>
      <c r="C2425" t="s">
        <v>821</v>
      </c>
      <c r="D2425" t="s">
        <v>822</v>
      </c>
      <c r="E2425" t="s">
        <v>823</v>
      </c>
      <c r="F2425" t="s">
        <v>852</v>
      </c>
      <c r="G2425" t="s">
        <v>853</v>
      </c>
      <c r="H2425" t="s">
        <v>910</v>
      </c>
      <c r="I2425">
        <v>908</v>
      </c>
      <c r="J2425" t="s">
        <v>911</v>
      </c>
      <c r="K2425" t="s">
        <v>828</v>
      </c>
      <c r="L2425" t="s">
        <v>541</v>
      </c>
      <c r="M2425">
        <v>2009910</v>
      </c>
      <c r="N2425">
        <v>2344020</v>
      </c>
      <c r="O2425">
        <v>2180723</v>
      </c>
      <c r="P2425">
        <v>86690</v>
      </c>
      <c r="Q2425">
        <v>47758</v>
      </c>
      <c r="R2425">
        <v>0</v>
      </c>
      <c r="S2425">
        <v>6669101</v>
      </c>
      <c r="T2425">
        <v>0</v>
      </c>
      <c r="U2425">
        <v>6669101</v>
      </c>
      <c r="V2425">
        <v>57</v>
      </c>
    </row>
    <row r="2426" spans="1:22" x14ac:dyDescent="0.3">
      <c r="A2426">
        <v>202122</v>
      </c>
      <c r="B2426" t="s">
        <v>820</v>
      </c>
      <c r="C2426" t="s">
        <v>821</v>
      </c>
      <c r="D2426" t="s">
        <v>822</v>
      </c>
      <c r="E2426" t="s">
        <v>823</v>
      </c>
      <c r="F2426" t="s">
        <v>852</v>
      </c>
      <c r="G2426" t="s">
        <v>853</v>
      </c>
      <c r="H2426" t="s">
        <v>910</v>
      </c>
      <c r="I2426">
        <v>908</v>
      </c>
      <c r="J2426" t="s">
        <v>911</v>
      </c>
      <c r="K2426" t="s">
        <v>828</v>
      </c>
      <c r="L2426" t="s">
        <v>831</v>
      </c>
      <c r="M2426" t="s">
        <v>829</v>
      </c>
      <c r="N2426" t="s">
        <v>829</v>
      </c>
      <c r="O2426" t="s">
        <v>829</v>
      </c>
      <c r="P2426">
        <v>0</v>
      </c>
      <c r="Q2426">
        <v>0</v>
      </c>
      <c r="R2426" t="s">
        <v>829</v>
      </c>
      <c r="S2426">
        <v>0</v>
      </c>
      <c r="T2426">
        <v>0</v>
      </c>
      <c r="U2426">
        <v>0</v>
      </c>
      <c r="V2426">
        <v>0</v>
      </c>
    </row>
    <row r="2427" spans="1:22" x14ac:dyDescent="0.3">
      <c r="A2427">
        <v>202223</v>
      </c>
      <c r="B2427" t="s">
        <v>820</v>
      </c>
      <c r="C2427" t="s">
        <v>821</v>
      </c>
      <c r="D2427" t="s">
        <v>822</v>
      </c>
      <c r="E2427" t="s">
        <v>823</v>
      </c>
      <c r="F2427" t="s">
        <v>852</v>
      </c>
      <c r="G2427" t="s">
        <v>853</v>
      </c>
      <c r="H2427" t="s">
        <v>910</v>
      </c>
      <c r="I2427">
        <v>908</v>
      </c>
      <c r="J2427" t="s">
        <v>911</v>
      </c>
      <c r="K2427" t="s">
        <v>828</v>
      </c>
      <c r="L2427" t="s">
        <v>831</v>
      </c>
      <c r="M2427" t="s">
        <v>829</v>
      </c>
      <c r="N2427" t="s">
        <v>829</v>
      </c>
      <c r="O2427" t="s">
        <v>829</v>
      </c>
      <c r="P2427">
        <v>0</v>
      </c>
      <c r="Q2427">
        <v>0</v>
      </c>
      <c r="R2427" t="s">
        <v>829</v>
      </c>
      <c r="S2427">
        <v>0</v>
      </c>
      <c r="T2427">
        <v>0</v>
      </c>
      <c r="U2427">
        <v>0</v>
      </c>
      <c r="V2427">
        <v>0</v>
      </c>
    </row>
    <row r="2428" spans="1:22" x14ac:dyDescent="0.3">
      <c r="A2428">
        <v>202324</v>
      </c>
      <c r="B2428" t="s">
        <v>820</v>
      </c>
      <c r="C2428" t="s">
        <v>821</v>
      </c>
      <c r="D2428" t="s">
        <v>822</v>
      </c>
      <c r="E2428" t="s">
        <v>823</v>
      </c>
      <c r="F2428" t="s">
        <v>852</v>
      </c>
      <c r="G2428" t="s">
        <v>853</v>
      </c>
      <c r="H2428" t="s">
        <v>910</v>
      </c>
      <c r="I2428">
        <v>908</v>
      </c>
      <c r="J2428" t="s">
        <v>911</v>
      </c>
      <c r="K2428" t="s">
        <v>828</v>
      </c>
      <c r="L2428" t="s">
        <v>831</v>
      </c>
      <c r="M2428" t="s">
        <v>829</v>
      </c>
      <c r="N2428" t="s">
        <v>829</v>
      </c>
      <c r="O2428" t="s">
        <v>829</v>
      </c>
      <c r="P2428">
        <v>0</v>
      </c>
      <c r="Q2428">
        <v>0</v>
      </c>
      <c r="R2428" t="s">
        <v>829</v>
      </c>
      <c r="S2428">
        <v>0</v>
      </c>
      <c r="T2428">
        <v>0</v>
      </c>
      <c r="U2428">
        <v>0</v>
      </c>
      <c r="V2428">
        <v>0</v>
      </c>
    </row>
    <row r="2429" spans="1:22" x14ac:dyDescent="0.3">
      <c r="A2429">
        <v>202122</v>
      </c>
      <c r="B2429" t="s">
        <v>820</v>
      </c>
      <c r="C2429" t="s">
        <v>821</v>
      </c>
      <c r="D2429" t="s">
        <v>822</v>
      </c>
      <c r="E2429" t="s">
        <v>823</v>
      </c>
      <c r="F2429" t="s">
        <v>852</v>
      </c>
      <c r="G2429" t="s">
        <v>853</v>
      </c>
      <c r="H2429" t="s">
        <v>910</v>
      </c>
      <c r="I2429">
        <v>908</v>
      </c>
      <c r="J2429" t="s">
        <v>911</v>
      </c>
      <c r="K2429" t="s">
        <v>828</v>
      </c>
      <c r="L2429" t="s">
        <v>832</v>
      </c>
      <c r="M2429">
        <v>555222</v>
      </c>
      <c r="N2429">
        <v>103876</v>
      </c>
      <c r="O2429">
        <v>97584</v>
      </c>
      <c r="P2429">
        <v>3783</v>
      </c>
      <c r="Q2429">
        <v>2090</v>
      </c>
      <c r="R2429">
        <v>0</v>
      </c>
      <c r="S2429">
        <v>762555</v>
      </c>
      <c r="T2429">
        <v>0</v>
      </c>
      <c r="U2429">
        <v>762555</v>
      </c>
      <c r="V2429">
        <v>6</v>
      </c>
    </row>
    <row r="2430" spans="1:22" x14ac:dyDescent="0.3">
      <c r="A2430">
        <v>202223</v>
      </c>
      <c r="B2430" t="s">
        <v>820</v>
      </c>
      <c r="C2430" t="s">
        <v>821</v>
      </c>
      <c r="D2430" t="s">
        <v>822</v>
      </c>
      <c r="E2430" t="s">
        <v>823</v>
      </c>
      <c r="F2430" t="s">
        <v>852</v>
      </c>
      <c r="G2430" t="s">
        <v>853</v>
      </c>
      <c r="H2430" t="s">
        <v>910</v>
      </c>
      <c r="I2430">
        <v>908</v>
      </c>
      <c r="J2430" t="s">
        <v>911</v>
      </c>
      <c r="K2430" t="s">
        <v>828</v>
      </c>
      <c r="L2430" t="s">
        <v>832</v>
      </c>
      <c r="M2430">
        <v>0</v>
      </c>
      <c r="N2430">
        <v>113764</v>
      </c>
      <c r="O2430">
        <v>116204</v>
      </c>
      <c r="P2430">
        <v>5276</v>
      </c>
      <c r="Q2430">
        <v>2914</v>
      </c>
      <c r="R2430">
        <v>0</v>
      </c>
      <c r="S2430">
        <v>238158</v>
      </c>
      <c r="T2430">
        <v>0</v>
      </c>
      <c r="U2430">
        <v>238158</v>
      </c>
      <c r="V2430">
        <v>2</v>
      </c>
    </row>
    <row r="2431" spans="1:22" x14ac:dyDescent="0.3">
      <c r="A2431">
        <v>202324</v>
      </c>
      <c r="B2431" t="s">
        <v>820</v>
      </c>
      <c r="C2431" t="s">
        <v>821</v>
      </c>
      <c r="D2431" t="s">
        <v>822</v>
      </c>
      <c r="E2431" t="s">
        <v>823</v>
      </c>
      <c r="F2431" t="s">
        <v>852</v>
      </c>
      <c r="G2431" t="s">
        <v>853</v>
      </c>
      <c r="H2431" t="s">
        <v>910</v>
      </c>
      <c r="I2431">
        <v>908</v>
      </c>
      <c r="J2431" t="s">
        <v>911</v>
      </c>
      <c r="K2431" t="s">
        <v>828</v>
      </c>
      <c r="L2431" t="s">
        <v>832</v>
      </c>
      <c r="M2431">
        <v>13636</v>
      </c>
      <c r="N2431">
        <v>105348</v>
      </c>
      <c r="O2431">
        <v>98967</v>
      </c>
      <c r="P2431">
        <v>1043952</v>
      </c>
      <c r="Q2431">
        <v>2352454</v>
      </c>
      <c r="R2431">
        <v>0</v>
      </c>
      <c r="S2431">
        <v>3614356</v>
      </c>
      <c r="T2431">
        <v>0</v>
      </c>
      <c r="U2431">
        <v>3614356</v>
      </c>
      <c r="V2431">
        <v>31</v>
      </c>
    </row>
    <row r="2432" spans="1:22" x14ac:dyDescent="0.3">
      <c r="A2432">
        <v>202122</v>
      </c>
      <c r="B2432" t="s">
        <v>820</v>
      </c>
      <c r="C2432" t="s">
        <v>821</v>
      </c>
      <c r="D2432" t="s">
        <v>822</v>
      </c>
      <c r="E2432" t="s">
        <v>823</v>
      </c>
      <c r="F2432" t="s">
        <v>852</v>
      </c>
      <c r="G2432" t="s">
        <v>853</v>
      </c>
      <c r="H2432" t="s">
        <v>910</v>
      </c>
      <c r="I2432">
        <v>908</v>
      </c>
      <c r="J2432" t="s">
        <v>911</v>
      </c>
      <c r="K2432" t="s">
        <v>828</v>
      </c>
      <c r="L2432" t="s">
        <v>544</v>
      </c>
      <c r="M2432">
        <v>0</v>
      </c>
      <c r="N2432">
        <v>0</v>
      </c>
      <c r="O2432">
        <v>0</v>
      </c>
      <c r="P2432">
        <v>0</v>
      </c>
      <c r="Q2432">
        <v>0</v>
      </c>
      <c r="R2432">
        <v>0</v>
      </c>
      <c r="S2432">
        <v>0</v>
      </c>
      <c r="T2432">
        <v>0</v>
      </c>
      <c r="U2432">
        <v>0</v>
      </c>
      <c r="V2432">
        <v>0</v>
      </c>
    </row>
    <row r="2433" spans="1:22" x14ac:dyDescent="0.3">
      <c r="A2433">
        <v>202223</v>
      </c>
      <c r="B2433" t="s">
        <v>820</v>
      </c>
      <c r="C2433" t="s">
        <v>821</v>
      </c>
      <c r="D2433" t="s">
        <v>822</v>
      </c>
      <c r="E2433" t="s">
        <v>823</v>
      </c>
      <c r="F2433" t="s">
        <v>852</v>
      </c>
      <c r="G2433" t="s">
        <v>853</v>
      </c>
      <c r="H2433" t="s">
        <v>910</v>
      </c>
      <c r="I2433">
        <v>908</v>
      </c>
      <c r="J2433" t="s">
        <v>911</v>
      </c>
      <c r="K2433" t="s">
        <v>828</v>
      </c>
      <c r="L2433" t="s">
        <v>544</v>
      </c>
      <c r="M2433">
        <v>0</v>
      </c>
      <c r="N2433">
        <v>0</v>
      </c>
      <c r="O2433">
        <v>0</v>
      </c>
      <c r="P2433">
        <v>0</v>
      </c>
      <c r="Q2433">
        <v>0</v>
      </c>
      <c r="R2433">
        <v>0</v>
      </c>
      <c r="S2433">
        <v>0</v>
      </c>
      <c r="T2433">
        <v>0</v>
      </c>
      <c r="U2433">
        <v>0</v>
      </c>
      <c r="V2433">
        <v>0</v>
      </c>
    </row>
    <row r="2434" spans="1:22" x14ac:dyDescent="0.3">
      <c r="A2434">
        <v>202324</v>
      </c>
      <c r="B2434" t="s">
        <v>820</v>
      </c>
      <c r="C2434" t="s">
        <v>821</v>
      </c>
      <c r="D2434" t="s">
        <v>822</v>
      </c>
      <c r="E2434" t="s">
        <v>823</v>
      </c>
      <c r="F2434" t="s">
        <v>852</v>
      </c>
      <c r="G2434" t="s">
        <v>853</v>
      </c>
      <c r="H2434" t="s">
        <v>910</v>
      </c>
      <c r="I2434">
        <v>908</v>
      </c>
      <c r="J2434" t="s">
        <v>911</v>
      </c>
      <c r="K2434" t="s">
        <v>828</v>
      </c>
      <c r="L2434" t="s">
        <v>544</v>
      </c>
      <c r="M2434">
        <v>0</v>
      </c>
      <c r="N2434">
        <v>0</v>
      </c>
      <c r="O2434">
        <v>0</v>
      </c>
      <c r="P2434">
        <v>0</v>
      </c>
      <c r="Q2434">
        <v>0</v>
      </c>
      <c r="R2434">
        <v>0</v>
      </c>
      <c r="S2434">
        <v>0</v>
      </c>
      <c r="T2434">
        <v>0</v>
      </c>
      <c r="U2434">
        <v>0</v>
      </c>
      <c r="V2434">
        <v>0</v>
      </c>
    </row>
    <row r="2435" spans="1:22" x14ac:dyDescent="0.3">
      <c r="A2435">
        <v>202122</v>
      </c>
      <c r="B2435" t="s">
        <v>820</v>
      </c>
      <c r="C2435" t="s">
        <v>821</v>
      </c>
      <c r="D2435" t="s">
        <v>822</v>
      </c>
      <c r="E2435" t="s">
        <v>823</v>
      </c>
      <c r="F2435" t="s">
        <v>852</v>
      </c>
      <c r="G2435" t="s">
        <v>853</v>
      </c>
      <c r="H2435" t="s">
        <v>910</v>
      </c>
      <c r="I2435">
        <v>908</v>
      </c>
      <c r="J2435" t="s">
        <v>911</v>
      </c>
      <c r="K2435" t="s">
        <v>828</v>
      </c>
      <c r="L2435" t="s">
        <v>600</v>
      </c>
      <c r="M2435" t="s">
        <v>829</v>
      </c>
      <c r="N2435" t="s">
        <v>829</v>
      </c>
      <c r="O2435" t="s">
        <v>829</v>
      </c>
      <c r="P2435">
        <v>0</v>
      </c>
      <c r="Q2435">
        <v>0</v>
      </c>
      <c r="R2435" t="s">
        <v>829</v>
      </c>
      <c r="S2435">
        <v>0</v>
      </c>
      <c r="T2435">
        <v>0</v>
      </c>
      <c r="U2435">
        <v>0</v>
      </c>
      <c r="V2435">
        <v>0</v>
      </c>
    </row>
    <row r="2436" spans="1:22" x14ac:dyDescent="0.3">
      <c r="A2436">
        <v>202223</v>
      </c>
      <c r="B2436" t="s">
        <v>820</v>
      </c>
      <c r="C2436" t="s">
        <v>821</v>
      </c>
      <c r="D2436" t="s">
        <v>822</v>
      </c>
      <c r="E2436" t="s">
        <v>823</v>
      </c>
      <c r="F2436" t="s">
        <v>852</v>
      </c>
      <c r="G2436" t="s">
        <v>853</v>
      </c>
      <c r="H2436" t="s">
        <v>910</v>
      </c>
      <c r="I2436">
        <v>908</v>
      </c>
      <c r="J2436" t="s">
        <v>911</v>
      </c>
      <c r="K2436" t="s">
        <v>828</v>
      </c>
      <c r="L2436" t="s">
        <v>600</v>
      </c>
      <c r="M2436" t="s">
        <v>829</v>
      </c>
      <c r="N2436" t="s">
        <v>829</v>
      </c>
      <c r="O2436" t="s">
        <v>829</v>
      </c>
      <c r="P2436">
        <v>0</v>
      </c>
      <c r="Q2436">
        <v>0</v>
      </c>
      <c r="R2436" t="s">
        <v>829</v>
      </c>
      <c r="S2436">
        <v>0</v>
      </c>
      <c r="T2436">
        <v>0</v>
      </c>
      <c r="U2436">
        <v>0</v>
      </c>
      <c r="V2436">
        <v>0</v>
      </c>
    </row>
    <row r="2437" spans="1:22" x14ac:dyDescent="0.3">
      <c r="A2437">
        <v>202324</v>
      </c>
      <c r="B2437" t="s">
        <v>820</v>
      </c>
      <c r="C2437" t="s">
        <v>821</v>
      </c>
      <c r="D2437" t="s">
        <v>822</v>
      </c>
      <c r="E2437" t="s">
        <v>823</v>
      </c>
      <c r="F2437" t="s">
        <v>852</v>
      </c>
      <c r="G2437" t="s">
        <v>853</v>
      </c>
      <c r="H2437" t="s">
        <v>910</v>
      </c>
      <c r="I2437">
        <v>908</v>
      </c>
      <c r="J2437" t="s">
        <v>911</v>
      </c>
      <c r="K2437" t="s">
        <v>828</v>
      </c>
      <c r="L2437" t="s">
        <v>600</v>
      </c>
      <c r="M2437" t="s">
        <v>829</v>
      </c>
      <c r="N2437" t="s">
        <v>829</v>
      </c>
      <c r="O2437" t="s">
        <v>829</v>
      </c>
      <c r="P2437">
        <v>0</v>
      </c>
      <c r="Q2437">
        <v>0</v>
      </c>
      <c r="R2437" t="s">
        <v>829</v>
      </c>
      <c r="S2437">
        <v>0</v>
      </c>
      <c r="T2437">
        <v>0</v>
      </c>
      <c r="U2437">
        <v>0</v>
      </c>
      <c r="V2437">
        <v>0</v>
      </c>
    </row>
    <row r="2438" spans="1:22" x14ac:dyDescent="0.3">
      <c r="A2438">
        <v>202122</v>
      </c>
      <c r="B2438" t="s">
        <v>820</v>
      </c>
      <c r="C2438" t="s">
        <v>821</v>
      </c>
      <c r="D2438" t="s">
        <v>822</v>
      </c>
      <c r="E2438" t="s">
        <v>823</v>
      </c>
      <c r="F2438" t="s">
        <v>852</v>
      </c>
      <c r="G2438" t="s">
        <v>853</v>
      </c>
      <c r="H2438" t="s">
        <v>910</v>
      </c>
      <c r="I2438">
        <v>908</v>
      </c>
      <c r="J2438" t="s">
        <v>911</v>
      </c>
      <c r="K2438" t="s">
        <v>828</v>
      </c>
      <c r="L2438" t="s">
        <v>247</v>
      </c>
      <c r="M2438">
        <v>0</v>
      </c>
      <c r="N2438">
        <v>0</v>
      </c>
      <c r="O2438">
        <v>0</v>
      </c>
      <c r="P2438">
        <v>0</v>
      </c>
      <c r="Q2438">
        <v>0</v>
      </c>
      <c r="R2438">
        <v>0</v>
      </c>
      <c r="S2438">
        <v>0</v>
      </c>
      <c r="T2438">
        <v>0</v>
      </c>
      <c r="U2438">
        <v>0</v>
      </c>
      <c r="V2438">
        <v>0</v>
      </c>
    </row>
    <row r="2439" spans="1:22" x14ac:dyDescent="0.3">
      <c r="A2439">
        <v>202223</v>
      </c>
      <c r="B2439" t="s">
        <v>820</v>
      </c>
      <c r="C2439" t="s">
        <v>821</v>
      </c>
      <c r="D2439" t="s">
        <v>822</v>
      </c>
      <c r="E2439" t="s">
        <v>823</v>
      </c>
      <c r="F2439" t="s">
        <v>852</v>
      </c>
      <c r="G2439" t="s">
        <v>853</v>
      </c>
      <c r="H2439" t="s">
        <v>910</v>
      </c>
      <c r="I2439">
        <v>908</v>
      </c>
      <c r="J2439" t="s">
        <v>911</v>
      </c>
      <c r="K2439" t="s">
        <v>828</v>
      </c>
      <c r="L2439" t="s">
        <v>247</v>
      </c>
      <c r="M2439">
        <v>0</v>
      </c>
      <c r="N2439">
        <v>0</v>
      </c>
      <c r="O2439">
        <v>0</v>
      </c>
      <c r="P2439">
        <v>0</v>
      </c>
      <c r="Q2439">
        <v>0</v>
      </c>
      <c r="R2439">
        <v>0</v>
      </c>
      <c r="S2439">
        <v>0</v>
      </c>
      <c r="T2439">
        <v>0</v>
      </c>
      <c r="U2439">
        <v>0</v>
      </c>
      <c r="V2439">
        <v>0</v>
      </c>
    </row>
    <row r="2440" spans="1:22" x14ac:dyDescent="0.3">
      <c r="A2440">
        <v>202324</v>
      </c>
      <c r="B2440" t="s">
        <v>820</v>
      </c>
      <c r="C2440" t="s">
        <v>821</v>
      </c>
      <c r="D2440" t="s">
        <v>822</v>
      </c>
      <c r="E2440" t="s">
        <v>823</v>
      </c>
      <c r="F2440" t="s">
        <v>852</v>
      </c>
      <c r="G2440" t="s">
        <v>853</v>
      </c>
      <c r="H2440" t="s">
        <v>910</v>
      </c>
      <c r="I2440">
        <v>908</v>
      </c>
      <c r="J2440" t="s">
        <v>911</v>
      </c>
      <c r="K2440" t="s">
        <v>828</v>
      </c>
      <c r="L2440" t="s">
        <v>247</v>
      </c>
      <c r="M2440">
        <v>0</v>
      </c>
      <c r="N2440">
        <v>0</v>
      </c>
      <c r="O2440">
        <v>0</v>
      </c>
      <c r="P2440">
        <v>0</v>
      </c>
      <c r="Q2440">
        <v>0</v>
      </c>
      <c r="R2440">
        <v>0</v>
      </c>
      <c r="S2440">
        <v>0</v>
      </c>
      <c r="T2440">
        <v>0</v>
      </c>
      <c r="U2440">
        <v>0</v>
      </c>
      <c r="V2440">
        <v>0</v>
      </c>
    </row>
    <row r="2441" spans="1:22" x14ac:dyDescent="0.3">
      <c r="A2441">
        <v>202122</v>
      </c>
      <c r="B2441" t="s">
        <v>820</v>
      </c>
      <c r="C2441" t="s">
        <v>821</v>
      </c>
      <c r="D2441" t="s">
        <v>822</v>
      </c>
      <c r="E2441" t="s">
        <v>823</v>
      </c>
      <c r="F2441" t="s">
        <v>852</v>
      </c>
      <c r="G2441" t="s">
        <v>853</v>
      </c>
      <c r="H2441" t="s">
        <v>910</v>
      </c>
      <c r="I2441">
        <v>908</v>
      </c>
      <c r="J2441" t="s">
        <v>911</v>
      </c>
      <c r="K2441" t="s">
        <v>828</v>
      </c>
      <c r="L2441" t="s">
        <v>833</v>
      </c>
      <c r="M2441">
        <v>30027018</v>
      </c>
      <c r="N2441">
        <v>51267420</v>
      </c>
      <c r="O2441">
        <v>40494717</v>
      </c>
      <c r="P2441">
        <v>7434669</v>
      </c>
      <c r="Q2441">
        <v>16386682</v>
      </c>
      <c r="R2441">
        <v>11736262</v>
      </c>
      <c r="S2441">
        <v>158485768</v>
      </c>
      <c r="T2441">
        <v>0</v>
      </c>
      <c r="U2441">
        <v>158485768</v>
      </c>
      <c r="V2441" t="s">
        <v>834</v>
      </c>
    </row>
    <row r="2442" spans="1:22" x14ac:dyDescent="0.3">
      <c r="A2442">
        <v>202223</v>
      </c>
      <c r="B2442" t="s">
        <v>820</v>
      </c>
      <c r="C2442" t="s">
        <v>821</v>
      </c>
      <c r="D2442" t="s">
        <v>822</v>
      </c>
      <c r="E2442" t="s">
        <v>823</v>
      </c>
      <c r="F2442" t="s">
        <v>852</v>
      </c>
      <c r="G2442" t="s">
        <v>853</v>
      </c>
      <c r="H2442" t="s">
        <v>910</v>
      </c>
      <c r="I2442">
        <v>908</v>
      </c>
      <c r="J2442" t="s">
        <v>911</v>
      </c>
      <c r="K2442" t="s">
        <v>828</v>
      </c>
      <c r="L2442" t="s">
        <v>833</v>
      </c>
      <c r="M2442">
        <v>32118723</v>
      </c>
      <c r="N2442">
        <v>51811182</v>
      </c>
      <c r="O2442">
        <v>43114530</v>
      </c>
      <c r="P2442">
        <v>25946578</v>
      </c>
      <c r="Q2442">
        <v>5891396</v>
      </c>
      <c r="R2442">
        <v>11845058</v>
      </c>
      <c r="S2442">
        <v>171847097</v>
      </c>
      <c r="T2442">
        <v>0</v>
      </c>
      <c r="U2442">
        <v>171847097</v>
      </c>
      <c r="V2442" t="s">
        <v>834</v>
      </c>
    </row>
    <row r="2443" spans="1:22" x14ac:dyDescent="0.3">
      <c r="A2443">
        <v>202324</v>
      </c>
      <c r="B2443" t="s">
        <v>820</v>
      </c>
      <c r="C2443" t="s">
        <v>821</v>
      </c>
      <c r="D2443" t="s">
        <v>822</v>
      </c>
      <c r="E2443" t="s">
        <v>823</v>
      </c>
      <c r="F2443" t="s">
        <v>852</v>
      </c>
      <c r="G2443" t="s">
        <v>853</v>
      </c>
      <c r="H2443" t="s">
        <v>910</v>
      </c>
      <c r="I2443">
        <v>908</v>
      </c>
      <c r="J2443" t="s">
        <v>911</v>
      </c>
      <c r="K2443" t="s">
        <v>828</v>
      </c>
      <c r="L2443" t="s">
        <v>833</v>
      </c>
      <c r="M2443">
        <v>34545449</v>
      </c>
      <c r="N2443">
        <v>52300839</v>
      </c>
      <c r="O2443">
        <v>46208661</v>
      </c>
      <c r="P2443">
        <v>29107092</v>
      </c>
      <c r="Q2443">
        <v>6921896</v>
      </c>
      <c r="R2443">
        <v>14916965</v>
      </c>
      <c r="S2443">
        <v>185132900</v>
      </c>
      <c r="T2443">
        <v>1783177</v>
      </c>
      <c r="U2443">
        <v>183349724</v>
      </c>
      <c r="V2443" t="s">
        <v>834</v>
      </c>
    </row>
    <row r="2444" spans="1:22" x14ac:dyDescent="0.3">
      <c r="A2444">
        <v>202122</v>
      </c>
      <c r="B2444" t="s">
        <v>820</v>
      </c>
      <c r="C2444" t="s">
        <v>821</v>
      </c>
      <c r="D2444" t="s">
        <v>822</v>
      </c>
      <c r="E2444" t="s">
        <v>823</v>
      </c>
      <c r="F2444" t="s">
        <v>852</v>
      </c>
      <c r="G2444" t="s">
        <v>853</v>
      </c>
      <c r="H2444" t="s">
        <v>910</v>
      </c>
      <c r="I2444">
        <v>908</v>
      </c>
      <c r="J2444" t="s">
        <v>911</v>
      </c>
      <c r="K2444" t="s">
        <v>835</v>
      </c>
      <c r="L2444" t="s">
        <v>836</v>
      </c>
      <c r="M2444" t="s">
        <v>829</v>
      </c>
      <c r="N2444" t="s">
        <v>829</v>
      </c>
      <c r="O2444" t="s">
        <v>829</v>
      </c>
      <c r="P2444" t="s">
        <v>829</v>
      </c>
      <c r="Q2444" t="s">
        <v>829</v>
      </c>
      <c r="R2444" t="s">
        <v>829</v>
      </c>
      <c r="S2444">
        <v>151978913</v>
      </c>
      <c r="T2444" t="s">
        <v>829</v>
      </c>
      <c r="U2444" t="s">
        <v>829</v>
      </c>
      <c r="V2444" t="s">
        <v>834</v>
      </c>
    </row>
    <row r="2445" spans="1:22" x14ac:dyDescent="0.3">
      <c r="A2445">
        <v>202223</v>
      </c>
      <c r="B2445" t="s">
        <v>820</v>
      </c>
      <c r="C2445" t="s">
        <v>821</v>
      </c>
      <c r="D2445" t="s">
        <v>822</v>
      </c>
      <c r="E2445" t="s">
        <v>823</v>
      </c>
      <c r="F2445" t="s">
        <v>852</v>
      </c>
      <c r="G2445" t="s">
        <v>853</v>
      </c>
      <c r="H2445" t="s">
        <v>910</v>
      </c>
      <c r="I2445">
        <v>908</v>
      </c>
      <c r="J2445" t="s">
        <v>911</v>
      </c>
      <c r="K2445" t="s">
        <v>835</v>
      </c>
      <c r="L2445" t="s">
        <v>836</v>
      </c>
      <c r="M2445" t="s">
        <v>829</v>
      </c>
      <c r="N2445" t="s">
        <v>829</v>
      </c>
      <c r="O2445" t="s">
        <v>829</v>
      </c>
      <c r="P2445" t="s">
        <v>829</v>
      </c>
      <c r="Q2445" t="s">
        <v>829</v>
      </c>
      <c r="R2445" t="s">
        <v>829</v>
      </c>
      <c r="S2445">
        <v>163481915</v>
      </c>
      <c r="T2445" t="s">
        <v>829</v>
      </c>
      <c r="U2445" t="s">
        <v>829</v>
      </c>
      <c r="V2445" t="s">
        <v>834</v>
      </c>
    </row>
    <row r="2446" spans="1:22" x14ac:dyDescent="0.3">
      <c r="A2446">
        <v>202324</v>
      </c>
      <c r="B2446" t="s">
        <v>820</v>
      </c>
      <c r="C2446" t="s">
        <v>821</v>
      </c>
      <c r="D2446" t="s">
        <v>822</v>
      </c>
      <c r="E2446" t="s">
        <v>823</v>
      </c>
      <c r="F2446" t="s">
        <v>852</v>
      </c>
      <c r="G2446" t="s">
        <v>853</v>
      </c>
      <c r="H2446" t="s">
        <v>910</v>
      </c>
      <c r="I2446">
        <v>908</v>
      </c>
      <c r="J2446" t="s">
        <v>911</v>
      </c>
      <c r="K2446" t="s">
        <v>835</v>
      </c>
      <c r="L2446" t="s">
        <v>836</v>
      </c>
      <c r="M2446" t="s">
        <v>829</v>
      </c>
      <c r="N2446" t="s">
        <v>829</v>
      </c>
      <c r="O2446" t="s">
        <v>829</v>
      </c>
      <c r="P2446" t="s">
        <v>829</v>
      </c>
      <c r="Q2446" t="s">
        <v>829</v>
      </c>
      <c r="R2446" t="s">
        <v>829</v>
      </c>
      <c r="S2446">
        <v>174458285</v>
      </c>
      <c r="T2446" t="s">
        <v>829</v>
      </c>
      <c r="U2446" t="s">
        <v>829</v>
      </c>
      <c r="V2446" t="s">
        <v>834</v>
      </c>
    </row>
    <row r="2447" spans="1:22" x14ac:dyDescent="0.3">
      <c r="A2447">
        <v>202122</v>
      </c>
      <c r="B2447" t="s">
        <v>820</v>
      </c>
      <c r="C2447" t="s">
        <v>821</v>
      </c>
      <c r="D2447" t="s">
        <v>822</v>
      </c>
      <c r="E2447" t="s">
        <v>823</v>
      </c>
      <c r="F2447" t="s">
        <v>852</v>
      </c>
      <c r="G2447" t="s">
        <v>853</v>
      </c>
      <c r="H2447" t="s">
        <v>910</v>
      </c>
      <c r="I2447">
        <v>908</v>
      </c>
      <c r="J2447" t="s">
        <v>911</v>
      </c>
      <c r="K2447" t="s">
        <v>835</v>
      </c>
      <c r="L2447" t="s">
        <v>837</v>
      </c>
      <c r="M2447" t="s">
        <v>829</v>
      </c>
      <c r="N2447" t="s">
        <v>829</v>
      </c>
      <c r="O2447" t="s">
        <v>829</v>
      </c>
      <c r="P2447" t="s">
        <v>829</v>
      </c>
      <c r="Q2447" t="s">
        <v>829</v>
      </c>
      <c r="R2447" t="s">
        <v>829</v>
      </c>
      <c r="S2447">
        <v>-276717</v>
      </c>
      <c r="T2447" t="s">
        <v>829</v>
      </c>
      <c r="U2447" t="s">
        <v>829</v>
      </c>
      <c r="V2447" t="s">
        <v>834</v>
      </c>
    </row>
    <row r="2448" spans="1:22" x14ac:dyDescent="0.3">
      <c r="A2448">
        <v>202223</v>
      </c>
      <c r="B2448" t="s">
        <v>820</v>
      </c>
      <c r="C2448" t="s">
        <v>821</v>
      </c>
      <c r="D2448" t="s">
        <v>822</v>
      </c>
      <c r="E2448" t="s">
        <v>823</v>
      </c>
      <c r="F2448" t="s">
        <v>852</v>
      </c>
      <c r="G2448" t="s">
        <v>853</v>
      </c>
      <c r="H2448" t="s">
        <v>910</v>
      </c>
      <c r="I2448">
        <v>908</v>
      </c>
      <c r="J2448" t="s">
        <v>911</v>
      </c>
      <c r="K2448" t="s">
        <v>835</v>
      </c>
      <c r="L2448" t="s">
        <v>837</v>
      </c>
      <c r="M2448" t="s">
        <v>829</v>
      </c>
      <c r="N2448" t="s">
        <v>829</v>
      </c>
      <c r="O2448" t="s">
        <v>829</v>
      </c>
      <c r="P2448" t="s">
        <v>829</v>
      </c>
      <c r="Q2448" t="s">
        <v>829</v>
      </c>
      <c r="R2448" t="s">
        <v>829</v>
      </c>
      <c r="S2448">
        <v>37759</v>
      </c>
      <c r="T2448" t="s">
        <v>829</v>
      </c>
      <c r="U2448" t="s">
        <v>829</v>
      </c>
      <c r="V2448">
        <v>0</v>
      </c>
    </row>
    <row r="2449" spans="1:22" x14ac:dyDescent="0.3">
      <c r="A2449">
        <v>202324</v>
      </c>
      <c r="B2449" t="s">
        <v>820</v>
      </c>
      <c r="C2449" t="s">
        <v>821</v>
      </c>
      <c r="D2449" t="s">
        <v>822</v>
      </c>
      <c r="E2449" t="s">
        <v>823</v>
      </c>
      <c r="F2449" t="s">
        <v>852</v>
      </c>
      <c r="G2449" t="s">
        <v>853</v>
      </c>
      <c r="H2449" t="s">
        <v>910</v>
      </c>
      <c r="I2449">
        <v>908</v>
      </c>
      <c r="J2449" t="s">
        <v>911</v>
      </c>
      <c r="K2449" t="s">
        <v>835</v>
      </c>
      <c r="L2449" t="s">
        <v>837</v>
      </c>
      <c r="M2449" t="s">
        <v>829</v>
      </c>
      <c r="N2449" t="s">
        <v>829</v>
      </c>
      <c r="O2449" t="s">
        <v>829</v>
      </c>
      <c r="P2449" t="s">
        <v>829</v>
      </c>
      <c r="Q2449" t="s">
        <v>829</v>
      </c>
      <c r="R2449" t="s">
        <v>829</v>
      </c>
      <c r="S2449">
        <v>-590453</v>
      </c>
      <c r="T2449" t="s">
        <v>829</v>
      </c>
      <c r="U2449" t="s">
        <v>829</v>
      </c>
      <c r="V2449">
        <v>0</v>
      </c>
    </row>
    <row r="2450" spans="1:22" x14ac:dyDescent="0.3">
      <c r="A2450">
        <v>202122</v>
      </c>
      <c r="B2450" t="s">
        <v>820</v>
      </c>
      <c r="C2450" t="s">
        <v>821</v>
      </c>
      <c r="D2450" t="s">
        <v>822</v>
      </c>
      <c r="E2450" t="s">
        <v>823</v>
      </c>
      <c r="F2450" t="s">
        <v>852</v>
      </c>
      <c r="G2450" t="s">
        <v>853</v>
      </c>
      <c r="H2450" t="s">
        <v>910</v>
      </c>
      <c r="I2450">
        <v>908</v>
      </c>
      <c r="J2450" t="s">
        <v>911</v>
      </c>
      <c r="K2450" t="s">
        <v>835</v>
      </c>
      <c r="L2450" t="s">
        <v>838</v>
      </c>
      <c r="M2450" t="s">
        <v>829</v>
      </c>
      <c r="N2450" t="s">
        <v>829</v>
      </c>
      <c r="O2450" t="s">
        <v>829</v>
      </c>
      <c r="P2450" t="s">
        <v>829</v>
      </c>
      <c r="Q2450" t="s">
        <v>829</v>
      </c>
      <c r="R2450" t="s">
        <v>829</v>
      </c>
      <c r="S2450">
        <v>-1624656</v>
      </c>
      <c r="T2450" t="s">
        <v>829</v>
      </c>
      <c r="U2450" t="s">
        <v>829</v>
      </c>
      <c r="V2450" t="s">
        <v>834</v>
      </c>
    </row>
    <row r="2451" spans="1:22" x14ac:dyDescent="0.3">
      <c r="A2451">
        <v>202223</v>
      </c>
      <c r="B2451" t="s">
        <v>820</v>
      </c>
      <c r="C2451" t="s">
        <v>821</v>
      </c>
      <c r="D2451" t="s">
        <v>822</v>
      </c>
      <c r="E2451" t="s">
        <v>823</v>
      </c>
      <c r="F2451" t="s">
        <v>852</v>
      </c>
      <c r="G2451" t="s">
        <v>853</v>
      </c>
      <c r="H2451" t="s">
        <v>910</v>
      </c>
      <c r="I2451">
        <v>908</v>
      </c>
      <c r="J2451" t="s">
        <v>911</v>
      </c>
      <c r="K2451" t="s">
        <v>835</v>
      </c>
      <c r="L2451" t="s">
        <v>838</v>
      </c>
      <c r="M2451" t="s">
        <v>829</v>
      </c>
      <c r="N2451" t="s">
        <v>829</v>
      </c>
      <c r="O2451" t="s">
        <v>829</v>
      </c>
      <c r="P2451" t="s">
        <v>829</v>
      </c>
      <c r="Q2451" t="s">
        <v>829</v>
      </c>
      <c r="R2451" t="s">
        <v>829</v>
      </c>
      <c r="S2451">
        <v>-7384851</v>
      </c>
      <c r="T2451" t="s">
        <v>829</v>
      </c>
      <c r="U2451" t="s">
        <v>829</v>
      </c>
      <c r="V2451" t="s">
        <v>834</v>
      </c>
    </row>
    <row r="2452" spans="1:22" x14ac:dyDescent="0.3">
      <c r="A2452">
        <v>202324</v>
      </c>
      <c r="B2452" t="s">
        <v>820</v>
      </c>
      <c r="C2452" t="s">
        <v>821</v>
      </c>
      <c r="D2452" t="s">
        <v>822</v>
      </c>
      <c r="E2452" t="s">
        <v>823</v>
      </c>
      <c r="F2452" t="s">
        <v>852</v>
      </c>
      <c r="G2452" t="s">
        <v>853</v>
      </c>
      <c r="H2452" t="s">
        <v>910</v>
      </c>
      <c r="I2452">
        <v>908</v>
      </c>
      <c r="J2452" t="s">
        <v>911</v>
      </c>
      <c r="K2452" t="s">
        <v>835</v>
      </c>
      <c r="L2452" t="s">
        <v>838</v>
      </c>
      <c r="M2452" t="s">
        <v>829</v>
      </c>
      <c r="N2452" t="s">
        <v>829</v>
      </c>
      <c r="O2452" t="s">
        <v>829</v>
      </c>
      <c r="P2452" t="s">
        <v>829</v>
      </c>
      <c r="Q2452" t="s">
        <v>829</v>
      </c>
      <c r="R2452" t="s">
        <v>829</v>
      </c>
      <c r="S2452">
        <v>-14562343</v>
      </c>
      <c r="T2452" t="s">
        <v>829</v>
      </c>
      <c r="U2452" t="s">
        <v>829</v>
      </c>
      <c r="V2452" t="s">
        <v>834</v>
      </c>
    </row>
    <row r="2453" spans="1:22" x14ac:dyDescent="0.3">
      <c r="A2453">
        <v>202122</v>
      </c>
      <c r="B2453" t="s">
        <v>820</v>
      </c>
      <c r="C2453" t="s">
        <v>821</v>
      </c>
      <c r="D2453" t="s">
        <v>822</v>
      </c>
      <c r="E2453" t="s">
        <v>823</v>
      </c>
      <c r="F2453" t="s">
        <v>852</v>
      </c>
      <c r="G2453" t="s">
        <v>853</v>
      </c>
      <c r="H2453" t="s">
        <v>910</v>
      </c>
      <c r="I2453">
        <v>908</v>
      </c>
      <c r="J2453" t="s">
        <v>911</v>
      </c>
      <c r="K2453" t="s">
        <v>835</v>
      </c>
      <c r="L2453" t="s">
        <v>839</v>
      </c>
      <c r="M2453" t="s">
        <v>829</v>
      </c>
      <c r="N2453" t="s">
        <v>829</v>
      </c>
      <c r="O2453" t="s">
        <v>829</v>
      </c>
      <c r="P2453" t="s">
        <v>829</v>
      </c>
      <c r="Q2453" t="s">
        <v>829</v>
      </c>
      <c r="R2453" t="s">
        <v>829</v>
      </c>
      <c r="S2453">
        <v>7384851</v>
      </c>
      <c r="T2453" t="s">
        <v>829</v>
      </c>
      <c r="U2453" t="s">
        <v>829</v>
      </c>
      <c r="V2453" t="s">
        <v>834</v>
      </c>
    </row>
    <row r="2454" spans="1:22" x14ac:dyDescent="0.3">
      <c r="A2454">
        <v>202223</v>
      </c>
      <c r="B2454" t="s">
        <v>820</v>
      </c>
      <c r="C2454" t="s">
        <v>821</v>
      </c>
      <c r="D2454" t="s">
        <v>822</v>
      </c>
      <c r="E2454" t="s">
        <v>823</v>
      </c>
      <c r="F2454" t="s">
        <v>852</v>
      </c>
      <c r="G2454" t="s">
        <v>853</v>
      </c>
      <c r="H2454" t="s">
        <v>910</v>
      </c>
      <c r="I2454">
        <v>908</v>
      </c>
      <c r="J2454" t="s">
        <v>911</v>
      </c>
      <c r="K2454" t="s">
        <v>835</v>
      </c>
      <c r="L2454" t="s">
        <v>839</v>
      </c>
      <c r="M2454" t="s">
        <v>829</v>
      </c>
      <c r="N2454" t="s">
        <v>829</v>
      </c>
      <c r="O2454" t="s">
        <v>829</v>
      </c>
      <c r="P2454" t="s">
        <v>829</v>
      </c>
      <c r="Q2454" t="s">
        <v>829</v>
      </c>
      <c r="R2454" t="s">
        <v>829</v>
      </c>
      <c r="S2454">
        <v>14562343</v>
      </c>
      <c r="T2454" t="s">
        <v>829</v>
      </c>
      <c r="U2454" t="s">
        <v>829</v>
      </c>
      <c r="V2454" t="s">
        <v>834</v>
      </c>
    </row>
    <row r="2455" spans="1:22" x14ac:dyDescent="0.3">
      <c r="A2455">
        <v>202324</v>
      </c>
      <c r="B2455" t="s">
        <v>820</v>
      </c>
      <c r="C2455" t="s">
        <v>821</v>
      </c>
      <c r="D2455" t="s">
        <v>822</v>
      </c>
      <c r="E2455" t="s">
        <v>823</v>
      </c>
      <c r="F2455" t="s">
        <v>852</v>
      </c>
      <c r="G2455" t="s">
        <v>853</v>
      </c>
      <c r="H2455" t="s">
        <v>910</v>
      </c>
      <c r="I2455">
        <v>908</v>
      </c>
      <c r="J2455" t="s">
        <v>911</v>
      </c>
      <c r="K2455" t="s">
        <v>835</v>
      </c>
      <c r="L2455" t="s">
        <v>839</v>
      </c>
      <c r="M2455" t="s">
        <v>829</v>
      </c>
      <c r="N2455" t="s">
        <v>829</v>
      </c>
      <c r="O2455" t="s">
        <v>829</v>
      </c>
      <c r="P2455" t="s">
        <v>829</v>
      </c>
      <c r="Q2455" t="s">
        <v>829</v>
      </c>
      <c r="R2455" t="s">
        <v>829</v>
      </c>
      <c r="S2455">
        <v>22930186</v>
      </c>
      <c r="T2455" t="s">
        <v>829</v>
      </c>
      <c r="U2455" t="s">
        <v>829</v>
      </c>
      <c r="V2455" t="s">
        <v>834</v>
      </c>
    </row>
    <row r="2456" spans="1:22" x14ac:dyDescent="0.3">
      <c r="A2456">
        <v>202122</v>
      </c>
      <c r="B2456" t="s">
        <v>820</v>
      </c>
      <c r="C2456" t="s">
        <v>821</v>
      </c>
      <c r="D2456" t="s">
        <v>822</v>
      </c>
      <c r="E2456" t="s">
        <v>823</v>
      </c>
      <c r="F2456" t="s">
        <v>852</v>
      </c>
      <c r="G2456" t="s">
        <v>853</v>
      </c>
      <c r="H2456" t="s">
        <v>910</v>
      </c>
      <c r="I2456">
        <v>908</v>
      </c>
      <c r="J2456" t="s">
        <v>911</v>
      </c>
      <c r="K2456" t="s">
        <v>835</v>
      </c>
      <c r="L2456" t="s">
        <v>840</v>
      </c>
      <c r="M2456" t="s">
        <v>829</v>
      </c>
      <c r="N2456" t="s">
        <v>829</v>
      </c>
      <c r="O2456" t="s">
        <v>829</v>
      </c>
      <c r="P2456" t="s">
        <v>829</v>
      </c>
      <c r="Q2456" t="s">
        <v>829</v>
      </c>
      <c r="R2456" t="s">
        <v>829</v>
      </c>
      <c r="S2456">
        <v>0</v>
      </c>
      <c r="T2456" t="s">
        <v>829</v>
      </c>
      <c r="U2456" t="s">
        <v>829</v>
      </c>
      <c r="V2456" t="s">
        <v>834</v>
      </c>
    </row>
    <row r="2457" spans="1:22" x14ac:dyDescent="0.3">
      <c r="A2457">
        <v>202223</v>
      </c>
      <c r="B2457" t="s">
        <v>820</v>
      </c>
      <c r="C2457" t="s">
        <v>821</v>
      </c>
      <c r="D2457" t="s">
        <v>822</v>
      </c>
      <c r="E2457" t="s">
        <v>823</v>
      </c>
      <c r="F2457" t="s">
        <v>852</v>
      </c>
      <c r="G2457" t="s">
        <v>853</v>
      </c>
      <c r="H2457" t="s">
        <v>910</v>
      </c>
      <c r="I2457">
        <v>908</v>
      </c>
      <c r="J2457" t="s">
        <v>911</v>
      </c>
      <c r="K2457" t="s">
        <v>835</v>
      </c>
      <c r="L2457" t="s">
        <v>840</v>
      </c>
      <c r="M2457" t="s">
        <v>829</v>
      </c>
      <c r="N2457" t="s">
        <v>829</v>
      </c>
      <c r="O2457" t="s">
        <v>829</v>
      </c>
      <c r="P2457" t="s">
        <v>829</v>
      </c>
      <c r="Q2457" t="s">
        <v>829</v>
      </c>
      <c r="R2457" t="s">
        <v>829</v>
      </c>
      <c r="S2457">
        <v>0</v>
      </c>
      <c r="T2457" t="s">
        <v>829</v>
      </c>
      <c r="U2457" t="s">
        <v>829</v>
      </c>
      <c r="V2457" t="s">
        <v>834</v>
      </c>
    </row>
    <row r="2458" spans="1:22" x14ac:dyDescent="0.3">
      <c r="A2458">
        <v>202324</v>
      </c>
      <c r="B2458" t="s">
        <v>820</v>
      </c>
      <c r="C2458" t="s">
        <v>821</v>
      </c>
      <c r="D2458" t="s">
        <v>822</v>
      </c>
      <c r="E2458" t="s">
        <v>823</v>
      </c>
      <c r="F2458" t="s">
        <v>852</v>
      </c>
      <c r="G2458" t="s">
        <v>853</v>
      </c>
      <c r="H2458" t="s">
        <v>910</v>
      </c>
      <c r="I2458">
        <v>908</v>
      </c>
      <c r="J2458" t="s">
        <v>911</v>
      </c>
      <c r="K2458" t="s">
        <v>835</v>
      </c>
      <c r="L2458" t="s">
        <v>840</v>
      </c>
      <c r="M2458" t="s">
        <v>829</v>
      </c>
      <c r="N2458" t="s">
        <v>829</v>
      </c>
      <c r="O2458" t="s">
        <v>829</v>
      </c>
      <c r="P2458" t="s">
        <v>829</v>
      </c>
      <c r="Q2458" t="s">
        <v>829</v>
      </c>
      <c r="R2458" t="s">
        <v>829</v>
      </c>
      <c r="S2458">
        <v>0</v>
      </c>
      <c r="T2458" t="s">
        <v>829</v>
      </c>
      <c r="U2458" t="s">
        <v>829</v>
      </c>
      <c r="V2458" t="s">
        <v>834</v>
      </c>
    </row>
    <row r="2459" spans="1:22" x14ac:dyDescent="0.3">
      <c r="A2459">
        <v>202122</v>
      </c>
      <c r="B2459" t="s">
        <v>820</v>
      </c>
      <c r="C2459" t="s">
        <v>821</v>
      </c>
      <c r="D2459" t="s">
        <v>822</v>
      </c>
      <c r="E2459" t="s">
        <v>823</v>
      </c>
      <c r="F2459" t="s">
        <v>852</v>
      </c>
      <c r="G2459" t="s">
        <v>853</v>
      </c>
      <c r="H2459" t="s">
        <v>910</v>
      </c>
      <c r="I2459">
        <v>908</v>
      </c>
      <c r="J2459" t="s">
        <v>911</v>
      </c>
      <c r="K2459" t="s">
        <v>835</v>
      </c>
      <c r="L2459" t="s">
        <v>841</v>
      </c>
      <c r="M2459" t="s">
        <v>829</v>
      </c>
      <c r="N2459" t="s">
        <v>829</v>
      </c>
      <c r="O2459" t="s">
        <v>829</v>
      </c>
      <c r="P2459" t="s">
        <v>829</v>
      </c>
      <c r="Q2459" t="s">
        <v>829</v>
      </c>
      <c r="R2459" t="s">
        <v>829</v>
      </c>
      <c r="S2459">
        <v>158486952</v>
      </c>
      <c r="T2459" t="s">
        <v>829</v>
      </c>
      <c r="U2459" t="s">
        <v>829</v>
      </c>
      <c r="V2459" t="s">
        <v>834</v>
      </c>
    </row>
    <row r="2460" spans="1:22" x14ac:dyDescent="0.3">
      <c r="A2460">
        <v>202223</v>
      </c>
      <c r="B2460" t="s">
        <v>820</v>
      </c>
      <c r="C2460" t="s">
        <v>821</v>
      </c>
      <c r="D2460" t="s">
        <v>822</v>
      </c>
      <c r="E2460" t="s">
        <v>823</v>
      </c>
      <c r="F2460" t="s">
        <v>852</v>
      </c>
      <c r="G2460" t="s">
        <v>853</v>
      </c>
      <c r="H2460" t="s">
        <v>910</v>
      </c>
      <c r="I2460">
        <v>908</v>
      </c>
      <c r="J2460" t="s">
        <v>911</v>
      </c>
      <c r="K2460" t="s">
        <v>835</v>
      </c>
      <c r="L2460" t="s">
        <v>841</v>
      </c>
      <c r="M2460" t="s">
        <v>829</v>
      </c>
      <c r="N2460" t="s">
        <v>829</v>
      </c>
      <c r="O2460" t="s">
        <v>829</v>
      </c>
      <c r="P2460" t="s">
        <v>829</v>
      </c>
      <c r="Q2460" t="s">
        <v>829</v>
      </c>
      <c r="R2460" t="s">
        <v>829</v>
      </c>
      <c r="S2460">
        <v>171847097</v>
      </c>
      <c r="T2460" t="s">
        <v>829</v>
      </c>
      <c r="U2460" t="s">
        <v>829</v>
      </c>
      <c r="V2460" t="s">
        <v>834</v>
      </c>
    </row>
    <row r="2461" spans="1:22" x14ac:dyDescent="0.3">
      <c r="A2461">
        <v>202324</v>
      </c>
      <c r="B2461" t="s">
        <v>820</v>
      </c>
      <c r="C2461" t="s">
        <v>821</v>
      </c>
      <c r="D2461" t="s">
        <v>822</v>
      </c>
      <c r="E2461" t="s">
        <v>823</v>
      </c>
      <c r="F2461" t="s">
        <v>852</v>
      </c>
      <c r="G2461" t="s">
        <v>853</v>
      </c>
      <c r="H2461" t="s">
        <v>910</v>
      </c>
      <c r="I2461">
        <v>908</v>
      </c>
      <c r="J2461" t="s">
        <v>911</v>
      </c>
      <c r="K2461" t="s">
        <v>835</v>
      </c>
      <c r="L2461" t="s">
        <v>841</v>
      </c>
      <c r="M2461" t="s">
        <v>829</v>
      </c>
      <c r="N2461" t="s">
        <v>829</v>
      </c>
      <c r="O2461" t="s">
        <v>829</v>
      </c>
      <c r="P2461" t="s">
        <v>829</v>
      </c>
      <c r="Q2461" t="s">
        <v>829</v>
      </c>
      <c r="R2461" t="s">
        <v>829</v>
      </c>
      <c r="S2461">
        <v>183349724</v>
      </c>
      <c r="T2461" t="s">
        <v>829</v>
      </c>
      <c r="U2461" t="s">
        <v>829</v>
      </c>
      <c r="V2461" t="s">
        <v>834</v>
      </c>
    </row>
    <row r="2462" spans="1:22" x14ac:dyDescent="0.3">
      <c r="A2462">
        <v>202122</v>
      </c>
      <c r="B2462" t="s">
        <v>820</v>
      </c>
      <c r="C2462" t="s">
        <v>821</v>
      </c>
      <c r="D2462" t="s">
        <v>822</v>
      </c>
      <c r="E2462" t="s">
        <v>823</v>
      </c>
      <c r="F2462" t="s">
        <v>852</v>
      </c>
      <c r="G2462" t="s">
        <v>853</v>
      </c>
      <c r="H2462" t="s">
        <v>910</v>
      </c>
      <c r="I2462">
        <v>908</v>
      </c>
      <c r="J2462" t="s">
        <v>911</v>
      </c>
      <c r="K2462" t="s">
        <v>842</v>
      </c>
      <c r="L2462" t="s">
        <v>238</v>
      </c>
      <c r="M2462" t="s">
        <v>829</v>
      </c>
      <c r="N2462" t="s">
        <v>829</v>
      </c>
      <c r="O2462" t="s">
        <v>829</v>
      </c>
      <c r="P2462" t="s">
        <v>829</v>
      </c>
      <c r="Q2462" t="s">
        <v>829</v>
      </c>
      <c r="R2462" t="s">
        <v>829</v>
      </c>
      <c r="S2462">
        <v>2427776</v>
      </c>
      <c r="T2462">
        <v>142218</v>
      </c>
      <c r="U2462">
        <v>2285558</v>
      </c>
      <c r="V2462">
        <v>29</v>
      </c>
    </row>
    <row r="2463" spans="1:22" x14ac:dyDescent="0.3">
      <c r="A2463">
        <v>202223</v>
      </c>
      <c r="B2463" t="s">
        <v>820</v>
      </c>
      <c r="C2463" t="s">
        <v>821</v>
      </c>
      <c r="D2463" t="s">
        <v>822</v>
      </c>
      <c r="E2463" t="s">
        <v>823</v>
      </c>
      <c r="F2463" t="s">
        <v>852</v>
      </c>
      <c r="G2463" t="s">
        <v>853</v>
      </c>
      <c r="H2463" t="s">
        <v>910</v>
      </c>
      <c r="I2463">
        <v>908</v>
      </c>
      <c r="J2463" t="s">
        <v>911</v>
      </c>
      <c r="K2463" t="s">
        <v>842</v>
      </c>
      <c r="L2463" t="s">
        <v>238</v>
      </c>
      <c r="M2463" t="s">
        <v>829</v>
      </c>
      <c r="N2463" t="s">
        <v>829</v>
      </c>
      <c r="O2463" t="s">
        <v>829</v>
      </c>
      <c r="P2463" t="s">
        <v>829</v>
      </c>
      <c r="Q2463" t="s">
        <v>829</v>
      </c>
      <c r="R2463" t="s">
        <v>829</v>
      </c>
      <c r="S2463">
        <v>2350503</v>
      </c>
      <c r="T2463">
        <v>310932</v>
      </c>
      <c r="U2463">
        <v>2039571</v>
      </c>
      <c r="V2463">
        <v>26</v>
      </c>
    </row>
    <row r="2464" spans="1:22" x14ac:dyDescent="0.3">
      <c r="A2464">
        <v>202324</v>
      </c>
      <c r="B2464" t="s">
        <v>820</v>
      </c>
      <c r="C2464" t="s">
        <v>821</v>
      </c>
      <c r="D2464" t="s">
        <v>822</v>
      </c>
      <c r="E2464" t="s">
        <v>823</v>
      </c>
      <c r="F2464" t="s">
        <v>852</v>
      </c>
      <c r="G2464" t="s">
        <v>853</v>
      </c>
      <c r="H2464" t="s">
        <v>910</v>
      </c>
      <c r="I2464">
        <v>908</v>
      </c>
      <c r="J2464" t="s">
        <v>911</v>
      </c>
      <c r="K2464" t="s">
        <v>842</v>
      </c>
      <c r="L2464" t="s">
        <v>238</v>
      </c>
      <c r="M2464" t="s">
        <v>829</v>
      </c>
      <c r="N2464" t="s">
        <v>829</v>
      </c>
      <c r="O2464" t="s">
        <v>829</v>
      </c>
      <c r="P2464" t="s">
        <v>829</v>
      </c>
      <c r="Q2464" t="s">
        <v>829</v>
      </c>
      <c r="R2464" t="s">
        <v>829</v>
      </c>
      <c r="S2464">
        <v>1912045</v>
      </c>
      <c r="T2464">
        <v>93865</v>
      </c>
      <c r="U2464">
        <v>1818180</v>
      </c>
      <c r="V2464">
        <v>23</v>
      </c>
    </row>
    <row r="2465" spans="1:22" x14ac:dyDescent="0.3">
      <c r="A2465">
        <v>202122</v>
      </c>
      <c r="B2465" t="s">
        <v>820</v>
      </c>
      <c r="C2465" t="s">
        <v>821</v>
      </c>
      <c r="D2465" t="s">
        <v>822</v>
      </c>
      <c r="E2465" t="s">
        <v>823</v>
      </c>
      <c r="F2465" t="s">
        <v>852</v>
      </c>
      <c r="G2465" t="s">
        <v>853</v>
      </c>
      <c r="H2465" t="s">
        <v>910</v>
      </c>
      <c r="I2465">
        <v>908</v>
      </c>
      <c r="J2465" t="s">
        <v>911</v>
      </c>
      <c r="K2465" t="s">
        <v>842</v>
      </c>
      <c r="L2465" t="s">
        <v>240</v>
      </c>
      <c r="M2465" t="s">
        <v>829</v>
      </c>
      <c r="N2465" t="s">
        <v>829</v>
      </c>
      <c r="O2465" t="s">
        <v>829</v>
      </c>
      <c r="P2465" t="s">
        <v>829</v>
      </c>
      <c r="Q2465" t="s">
        <v>829</v>
      </c>
      <c r="R2465" t="s">
        <v>829</v>
      </c>
      <c r="S2465">
        <v>1308515</v>
      </c>
      <c r="T2465">
        <v>56705</v>
      </c>
      <c r="U2465">
        <v>1251810</v>
      </c>
      <c r="V2465">
        <v>16</v>
      </c>
    </row>
    <row r="2466" spans="1:22" x14ac:dyDescent="0.3">
      <c r="A2466">
        <v>202223</v>
      </c>
      <c r="B2466" t="s">
        <v>820</v>
      </c>
      <c r="C2466" t="s">
        <v>821</v>
      </c>
      <c r="D2466" t="s">
        <v>822</v>
      </c>
      <c r="E2466" t="s">
        <v>823</v>
      </c>
      <c r="F2466" t="s">
        <v>852</v>
      </c>
      <c r="G2466" t="s">
        <v>853</v>
      </c>
      <c r="H2466" t="s">
        <v>910</v>
      </c>
      <c r="I2466">
        <v>908</v>
      </c>
      <c r="J2466" t="s">
        <v>911</v>
      </c>
      <c r="K2466" t="s">
        <v>842</v>
      </c>
      <c r="L2466" t="s">
        <v>240</v>
      </c>
      <c r="M2466" t="s">
        <v>829</v>
      </c>
      <c r="N2466" t="s">
        <v>829</v>
      </c>
      <c r="O2466" t="s">
        <v>829</v>
      </c>
      <c r="P2466" t="s">
        <v>829</v>
      </c>
      <c r="Q2466" t="s">
        <v>829</v>
      </c>
      <c r="R2466" t="s">
        <v>829</v>
      </c>
      <c r="S2466">
        <v>1026879</v>
      </c>
      <c r="T2466">
        <v>67168</v>
      </c>
      <c r="U2466">
        <v>959711</v>
      </c>
      <c r="V2466">
        <v>12</v>
      </c>
    </row>
    <row r="2467" spans="1:22" x14ac:dyDescent="0.3">
      <c r="A2467">
        <v>202324</v>
      </c>
      <c r="B2467" t="s">
        <v>820</v>
      </c>
      <c r="C2467" t="s">
        <v>821</v>
      </c>
      <c r="D2467" t="s">
        <v>822</v>
      </c>
      <c r="E2467" t="s">
        <v>823</v>
      </c>
      <c r="F2467" t="s">
        <v>852</v>
      </c>
      <c r="G2467" t="s">
        <v>853</v>
      </c>
      <c r="H2467" t="s">
        <v>910</v>
      </c>
      <c r="I2467">
        <v>908</v>
      </c>
      <c r="J2467" t="s">
        <v>911</v>
      </c>
      <c r="K2467" t="s">
        <v>842</v>
      </c>
      <c r="L2467" t="s">
        <v>240</v>
      </c>
      <c r="M2467" t="s">
        <v>829</v>
      </c>
      <c r="N2467" t="s">
        <v>829</v>
      </c>
      <c r="O2467" t="s">
        <v>829</v>
      </c>
      <c r="P2467" t="s">
        <v>829</v>
      </c>
      <c r="Q2467" t="s">
        <v>829</v>
      </c>
      <c r="R2467" t="s">
        <v>829</v>
      </c>
      <c r="S2467">
        <v>863900</v>
      </c>
      <c r="T2467">
        <v>86586</v>
      </c>
      <c r="U2467">
        <v>777314</v>
      </c>
      <c r="V2467">
        <v>10</v>
      </c>
    </row>
    <row r="2468" spans="1:22" x14ac:dyDescent="0.3">
      <c r="A2468">
        <v>202122</v>
      </c>
      <c r="B2468" t="s">
        <v>820</v>
      </c>
      <c r="C2468" t="s">
        <v>821</v>
      </c>
      <c r="D2468" t="s">
        <v>822</v>
      </c>
      <c r="E2468" t="s">
        <v>823</v>
      </c>
      <c r="F2468" t="s">
        <v>852</v>
      </c>
      <c r="G2468" t="s">
        <v>853</v>
      </c>
      <c r="H2468" t="s">
        <v>910</v>
      </c>
      <c r="I2468">
        <v>908</v>
      </c>
      <c r="J2468" t="s">
        <v>911</v>
      </c>
      <c r="K2468" t="s">
        <v>842</v>
      </c>
      <c r="L2468" t="s">
        <v>843</v>
      </c>
      <c r="M2468" t="s">
        <v>829</v>
      </c>
      <c r="N2468" t="s">
        <v>829</v>
      </c>
      <c r="O2468" t="s">
        <v>829</v>
      </c>
      <c r="P2468" t="s">
        <v>829</v>
      </c>
      <c r="Q2468" t="s">
        <v>829</v>
      </c>
      <c r="R2468" t="s">
        <v>829</v>
      </c>
      <c r="S2468">
        <v>68061</v>
      </c>
      <c r="T2468">
        <v>0</v>
      </c>
      <c r="U2468">
        <v>68061</v>
      </c>
      <c r="V2468">
        <v>1</v>
      </c>
    </row>
    <row r="2469" spans="1:22" x14ac:dyDescent="0.3">
      <c r="A2469">
        <v>202223</v>
      </c>
      <c r="B2469" t="s">
        <v>820</v>
      </c>
      <c r="C2469" t="s">
        <v>821</v>
      </c>
      <c r="D2469" t="s">
        <v>822</v>
      </c>
      <c r="E2469" t="s">
        <v>823</v>
      </c>
      <c r="F2469" t="s">
        <v>852</v>
      </c>
      <c r="G2469" t="s">
        <v>853</v>
      </c>
      <c r="H2469" t="s">
        <v>910</v>
      </c>
      <c r="I2469">
        <v>908</v>
      </c>
      <c r="J2469" t="s">
        <v>911</v>
      </c>
      <c r="K2469" t="s">
        <v>842</v>
      </c>
      <c r="L2469" t="s">
        <v>843</v>
      </c>
      <c r="M2469" t="s">
        <v>829</v>
      </c>
      <c r="N2469" t="s">
        <v>829</v>
      </c>
      <c r="O2469" t="s">
        <v>829</v>
      </c>
      <c r="P2469" t="s">
        <v>829</v>
      </c>
      <c r="Q2469" t="s">
        <v>829</v>
      </c>
      <c r="R2469" t="s">
        <v>829</v>
      </c>
      <c r="S2469">
        <v>69406</v>
      </c>
      <c r="T2469">
        <v>0</v>
      </c>
      <c r="U2469">
        <v>69406</v>
      </c>
      <c r="V2469">
        <v>1</v>
      </c>
    </row>
    <row r="2470" spans="1:22" x14ac:dyDescent="0.3">
      <c r="A2470">
        <v>202324</v>
      </c>
      <c r="B2470" t="s">
        <v>820</v>
      </c>
      <c r="C2470" t="s">
        <v>821</v>
      </c>
      <c r="D2470" t="s">
        <v>822</v>
      </c>
      <c r="E2470" t="s">
        <v>823</v>
      </c>
      <c r="F2470" t="s">
        <v>852</v>
      </c>
      <c r="G2470" t="s">
        <v>853</v>
      </c>
      <c r="H2470" t="s">
        <v>910</v>
      </c>
      <c r="I2470">
        <v>908</v>
      </c>
      <c r="J2470" t="s">
        <v>911</v>
      </c>
      <c r="K2470" t="s">
        <v>842</v>
      </c>
      <c r="L2470" t="s">
        <v>843</v>
      </c>
      <c r="M2470" t="s">
        <v>829</v>
      </c>
      <c r="N2470" t="s">
        <v>829</v>
      </c>
      <c r="O2470" t="s">
        <v>829</v>
      </c>
      <c r="P2470" t="s">
        <v>829</v>
      </c>
      <c r="Q2470" t="s">
        <v>829</v>
      </c>
      <c r="R2470" t="s">
        <v>829</v>
      </c>
      <c r="S2470">
        <v>198111</v>
      </c>
      <c r="T2470">
        <v>50023</v>
      </c>
      <c r="U2470">
        <v>148088</v>
      </c>
      <c r="V2470">
        <v>2</v>
      </c>
    </row>
    <row r="2471" spans="1:22" x14ac:dyDescent="0.3">
      <c r="A2471">
        <v>202122</v>
      </c>
      <c r="B2471" t="s">
        <v>820</v>
      </c>
      <c r="C2471" t="s">
        <v>821</v>
      </c>
      <c r="D2471" t="s">
        <v>822</v>
      </c>
      <c r="E2471" t="s">
        <v>823</v>
      </c>
      <c r="F2471" t="s">
        <v>852</v>
      </c>
      <c r="G2471" t="s">
        <v>853</v>
      </c>
      <c r="H2471" t="s">
        <v>910</v>
      </c>
      <c r="I2471">
        <v>908</v>
      </c>
      <c r="J2471" t="s">
        <v>911</v>
      </c>
      <c r="K2471" t="s">
        <v>842</v>
      </c>
      <c r="L2471" t="s">
        <v>249</v>
      </c>
      <c r="M2471">
        <v>0</v>
      </c>
      <c r="N2471">
        <v>90301</v>
      </c>
      <c r="O2471">
        <v>433511</v>
      </c>
      <c r="P2471">
        <v>5835303</v>
      </c>
      <c r="Q2471">
        <v>0</v>
      </c>
      <c r="R2471" t="s">
        <v>829</v>
      </c>
      <c r="S2471">
        <v>6359115</v>
      </c>
      <c r="T2471">
        <v>0</v>
      </c>
      <c r="U2471">
        <v>6359115</v>
      </c>
      <c r="V2471">
        <v>81</v>
      </c>
    </row>
    <row r="2472" spans="1:22" x14ac:dyDescent="0.3">
      <c r="A2472">
        <v>202223</v>
      </c>
      <c r="B2472" t="s">
        <v>820</v>
      </c>
      <c r="C2472" t="s">
        <v>821</v>
      </c>
      <c r="D2472" t="s">
        <v>822</v>
      </c>
      <c r="E2472" t="s">
        <v>823</v>
      </c>
      <c r="F2472" t="s">
        <v>852</v>
      </c>
      <c r="G2472" t="s">
        <v>853</v>
      </c>
      <c r="H2472" t="s">
        <v>910</v>
      </c>
      <c r="I2472">
        <v>908</v>
      </c>
      <c r="J2472" t="s">
        <v>911</v>
      </c>
      <c r="K2472" t="s">
        <v>842</v>
      </c>
      <c r="L2472" t="s">
        <v>249</v>
      </c>
      <c r="M2472">
        <v>0</v>
      </c>
      <c r="N2472">
        <v>199756</v>
      </c>
      <c r="O2472">
        <v>536778</v>
      </c>
      <c r="P2472">
        <v>7097950</v>
      </c>
      <c r="Q2472">
        <v>0</v>
      </c>
      <c r="R2472" t="s">
        <v>829</v>
      </c>
      <c r="S2472">
        <v>7834484</v>
      </c>
      <c r="T2472">
        <v>195</v>
      </c>
      <c r="U2472">
        <v>7834289</v>
      </c>
      <c r="V2472">
        <v>99</v>
      </c>
    </row>
    <row r="2473" spans="1:22" x14ac:dyDescent="0.3">
      <c r="A2473">
        <v>202324</v>
      </c>
      <c r="B2473" t="s">
        <v>820</v>
      </c>
      <c r="C2473" t="s">
        <v>821</v>
      </c>
      <c r="D2473" t="s">
        <v>822</v>
      </c>
      <c r="E2473" t="s">
        <v>823</v>
      </c>
      <c r="F2473" t="s">
        <v>852</v>
      </c>
      <c r="G2473" t="s">
        <v>853</v>
      </c>
      <c r="H2473" t="s">
        <v>910</v>
      </c>
      <c r="I2473">
        <v>908</v>
      </c>
      <c r="J2473" t="s">
        <v>911</v>
      </c>
      <c r="K2473" t="s">
        <v>842</v>
      </c>
      <c r="L2473" t="s">
        <v>249</v>
      </c>
      <c r="M2473">
        <v>0</v>
      </c>
      <c r="N2473">
        <v>565664</v>
      </c>
      <c r="O2473">
        <v>1066828</v>
      </c>
      <c r="P2473">
        <v>10257890</v>
      </c>
      <c r="Q2473">
        <v>250844</v>
      </c>
      <c r="R2473" t="s">
        <v>829</v>
      </c>
      <c r="S2473">
        <v>12141226</v>
      </c>
      <c r="T2473">
        <v>0</v>
      </c>
      <c r="U2473">
        <v>12141226</v>
      </c>
      <c r="V2473">
        <v>154</v>
      </c>
    </row>
    <row r="2474" spans="1:22" x14ac:dyDescent="0.3">
      <c r="A2474">
        <v>202122</v>
      </c>
      <c r="B2474" t="s">
        <v>820</v>
      </c>
      <c r="C2474" t="s">
        <v>821</v>
      </c>
      <c r="D2474" t="s">
        <v>822</v>
      </c>
      <c r="E2474" t="s">
        <v>823</v>
      </c>
      <c r="F2474" t="s">
        <v>852</v>
      </c>
      <c r="G2474" t="s">
        <v>853</v>
      </c>
      <c r="H2474" t="s">
        <v>910</v>
      </c>
      <c r="I2474">
        <v>908</v>
      </c>
      <c r="J2474" t="s">
        <v>911</v>
      </c>
      <c r="K2474" t="s">
        <v>842</v>
      </c>
      <c r="L2474" t="s">
        <v>844</v>
      </c>
      <c r="M2474">
        <v>30167</v>
      </c>
      <c r="N2474">
        <v>492247</v>
      </c>
      <c r="O2474">
        <v>9220789</v>
      </c>
      <c r="P2474">
        <v>0</v>
      </c>
      <c r="Q2474">
        <v>3644335</v>
      </c>
      <c r="R2474" t="s">
        <v>829</v>
      </c>
      <c r="S2474">
        <v>13387538</v>
      </c>
      <c r="T2474">
        <v>355615</v>
      </c>
      <c r="U2474">
        <v>13031923</v>
      </c>
      <c r="V2474">
        <v>166</v>
      </c>
    </row>
    <row r="2475" spans="1:22" x14ac:dyDescent="0.3">
      <c r="A2475">
        <v>202223</v>
      </c>
      <c r="B2475" t="s">
        <v>820</v>
      </c>
      <c r="C2475" t="s">
        <v>821</v>
      </c>
      <c r="D2475" t="s">
        <v>822</v>
      </c>
      <c r="E2475" t="s">
        <v>823</v>
      </c>
      <c r="F2475" t="s">
        <v>852</v>
      </c>
      <c r="G2475" t="s">
        <v>853</v>
      </c>
      <c r="H2475" t="s">
        <v>910</v>
      </c>
      <c r="I2475">
        <v>908</v>
      </c>
      <c r="J2475" t="s">
        <v>911</v>
      </c>
      <c r="K2475" t="s">
        <v>842</v>
      </c>
      <c r="L2475" t="s">
        <v>844</v>
      </c>
      <c r="M2475">
        <v>5633</v>
      </c>
      <c r="N2475">
        <v>857710</v>
      </c>
      <c r="O2475">
        <v>11491564</v>
      </c>
      <c r="P2475">
        <v>0</v>
      </c>
      <c r="Q2475">
        <v>3192477</v>
      </c>
      <c r="R2475" t="s">
        <v>829</v>
      </c>
      <c r="S2475">
        <v>15547384</v>
      </c>
      <c r="T2475">
        <v>21179</v>
      </c>
      <c r="U2475">
        <v>15526205</v>
      </c>
      <c r="V2475">
        <v>196</v>
      </c>
    </row>
    <row r="2476" spans="1:22" x14ac:dyDescent="0.3">
      <c r="A2476">
        <v>202324</v>
      </c>
      <c r="B2476" t="s">
        <v>820</v>
      </c>
      <c r="C2476" t="s">
        <v>821</v>
      </c>
      <c r="D2476" t="s">
        <v>822</v>
      </c>
      <c r="E2476" t="s">
        <v>823</v>
      </c>
      <c r="F2476" t="s">
        <v>852</v>
      </c>
      <c r="G2476" t="s">
        <v>853</v>
      </c>
      <c r="H2476" t="s">
        <v>910</v>
      </c>
      <c r="I2476">
        <v>908</v>
      </c>
      <c r="J2476" t="s">
        <v>911</v>
      </c>
      <c r="K2476" t="s">
        <v>842</v>
      </c>
      <c r="L2476" t="s">
        <v>844</v>
      </c>
      <c r="M2476">
        <v>0</v>
      </c>
      <c r="N2476">
        <v>1323817</v>
      </c>
      <c r="O2476">
        <v>12915375</v>
      </c>
      <c r="P2476">
        <v>0</v>
      </c>
      <c r="Q2476">
        <v>2054264</v>
      </c>
      <c r="R2476" t="s">
        <v>829</v>
      </c>
      <c r="S2476">
        <v>16293456</v>
      </c>
      <c r="T2476">
        <v>19539</v>
      </c>
      <c r="U2476">
        <v>16273916</v>
      </c>
      <c r="V2476">
        <v>206</v>
      </c>
    </row>
    <row r="2477" spans="1:22" x14ac:dyDescent="0.3">
      <c r="A2477">
        <v>202122</v>
      </c>
      <c r="B2477" t="s">
        <v>820</v>
      </c>
      <c r="C2477" t="s">
        <v>821</v>
      </c>
      <c r="D2477" t="s">
        <v>822</v>
      </c>
      <c r="E2477" t="s">
        <v>823</v>
      </c>
      <c r="F2477" t="s">
        <v>852</v>
      </c>
      <c r="G2477" t="s">
        <v>853</v>
      </c>
      <c r="H2477" t="s">
        <v>910</v>
      </c>
      <c r="I2477">
        <v>908</v>
      </c>
      <c r="J2477" t="s">
        <v>911</v>
      </c>
      <c r="K2477" t="s">
        <v>842</v>
      </c>
      <c r="L2477" t="s">
        <v>251</v>
      </c>
      <c r="M2477" t="s">
        <v>829</v>
      </c>
      <c r="N2477" t="s">
        <v>829</v>
      </c>
      <c r="O2477">
        <v>0</v>
      </c>
      <c r="P2477">
        <v>0</v>
      </c>
      <c r="Q2477">
        <v>0</v>
      </c>
      <c r="R2477">
        <v>2379869</v>
      </c>
      <c r="S2477">
        <v>2379869</v>
      </c>
      <c r="T2477">
        <v>0</v>
      </c>
      <c r="U2477">
        <v>2379869</v>
      </c>
      <c r="V2477">
        <v>30</v>
      </c>
    </row>
    <row r="2478" spans="1:22" x14ac:dyDescent="0.3">
      <c r="A2478">
        <v>202223</v>
      </c>
      <c r="B2478" t="s">
        <v>820</v>
      </c>
      <c r="C2478" t="s">
        <v>821</v>
      </c>
      <c r="D2478" t="s">
        <v>822</v>
      </c>
      <c r="E2478" t="s">
        <v>823</v>
      </c>
      <c r="F2478" t="s">
        <v>852</v>
      </c>
      <c r="G2478" t="s">
        <v>853</v>
      </c>
      <c r="H2478" t="s">
        <v>910</v>
      </c>
      <c r="I2478">
        <v>908</v>
      </c>
      <c r="J2478" t="s">
        <v>911</v>
      </c>
      <c r="K2478" t="s">
        <v>842</v>
      </c>
      <c r="L2478" t="s">
        <v>251</v>
      </c>
      <c r="M2478" t="s">
        <v>829</v>
      </c>
      <c r="N2478" t="s">
        <v>829</v>
      </c>
      <c r="O2478">
        <v>0</v>
      </c>
      <c r="P2478">
        <v>0</v>
      </c>
      <c r="Q2478">
        <v>0</v>
      </c>
      <c r="R2478">
        <v>2808367</v>
      </c>
      <c r="S2478">
        <v>2808367</v>
      </c>
      <c r="T2478">
        <v>0</v>
      </c>
      <c r="U2478">
        <v>2808367</v>
      </c>
      <c r="V2478">
        <v>36</v>
      </c>
    </row>
    <row r="2479" spans="1:22" x14ac:dyDescent="0.3">
      <c r="A2479">
        <v>202324</v>
      </c>
      <c r="B2479" t="s">
        <v>820</v>
      </c>
      <c r="C2479" t="s">
        <v>821</v>
      </c>
      <c r="D2479" t="s">
        <v>822</v>
      </c>
      <c r="E2479" t="s">
        <v>823</v>
      </c>
      <c r="F2479" t="s">
        <v>852</v>
      </c>
      <c r="G2479" t="s">
        <v>853</v>
      </c>
      <c r="H2479" t="s">
        <v>910</v>
      </c>
      <c r="I2479">
        <v>908</v>
      </c>
      <c r="J2479" t="s">
        <v>911</v>
      </c>
      <c r="K2479" t="s">
        <v>842</v>
      </c>
      <c r="L2479" t="s">
        <v>251</v>
      </c>
      <c r="M2479" t="s">
        <v>829</v>
      </c>
      <c r="N2479" t="s">
        <v>829</v>
      </c>
      <c r="O2479">
        <v>0</v>
      </c>
      <c r="P2479">
        <v>0</v>
      </c>
      <c r="Q2479">
        <v>0</v>
      </c>
      <c r="R2479">
        <v>2698937</v>
      </c>
      <c r="S2479">
        <v>2698937</v>
      </c>
      <c r="T2479">
        <v>0</v>
      </c>
      <c r="U2479">
        <v>2698937</v>
      </c>
      <c r="V2479">
        <v>34</v>
      </c>
    </row>
    <row r="2480" spans="1:22" x14ac:dyDescent="0.3">
      <c r="A2480">
        <v>202122</v>
      </c>
      <c r="B2480" t="s">
        <v>820</v>
      </c>
      <c r="C2480" t="s">
        <v>821</v>
      </c>
      <c r="D2480" t="s">
        <v>822</v>
      </c>
      <c r="E2480" t="s">
        <v>823</v>
      </c>
      <c r="F2480" t="s">
        <v>852</v>
      </c>
      <c r="G2480" t="s">
        <v>853</v>
      </c>
      <c r="H2480" t="s">
        <v>910</v>
      </c>
      <c r="I2480">
        <v>908</v>
      </c>
      <c r="J2480" t="s">
        <v>911</v>
      </c>
      <c r="K2480" t="s">
        <v>842</v>
      </c>
      <c r="L2480" t="s">
        <v>253</v>
      </c>
      <c r="M2480" t="s">
        <v>829</v>
      </c>
      <c r="N2480" t="s">
        <v>829</v>
      </c>
      <c r="O2480">
        <v>0</v>
      </c>
      <c r="P2480">
        <v>0</v>
      </c>
      <c r="Q2480">
        <v>0</v>
      </c>
      <c r="R2480">
        <v>974483</v>
      </c>
      <c r="S2480">
        <v>974483</v>
      </c>
      <c r="T2480">
        <v>0</v>
      </c>
      <c r="U2480">
        <v>974483</v>
      </c>
      <c r="V2480">
        <v>12</v>
      </c>
    </row>
    <row r="2481" spans="1:22" x14ac:dyDescent="0.3">
      <c r="A2481">
        <v>202223</v>
      </c>
      <c r="B2481" t="s">
        <v>820</v>
      </c>
      <c r="C2481" t="s">
        <v>821</v>
      </c>
      <c r="D2481" t="s">
        <v>822</v>
      </c>
      <c r="E2481" t="s">
        <v>823</v>
      </c>
      <c r="F2481" t="s">
        <v>852</v>
      </c>
      <c r="G2481" t="s">
        <v>853</v>
      </c>
      <c r="H2481" t="s">
        <v>910</v>
      </c>
      <c r="I2481">
        <v>908</v>
      </c>
      <c r="J2481" t="s">
        <v>911</v>
      </c>
      <c r="K2481" t="s">
        <v>842</v>
      </c>
      <c r="L2481" t="s">
        <v>253</v>
      </c>
      <c r="M2481" t="s">
        <v>829</v>
      </c>
      <c r="N2481" t="s">
        <v>829</v>
      </c>
      <c r="O2481">
        <v>0</v>
      </c>
      <c r="P2481">
        <v>0</v>
      </c>
      <c r="Q2481">
        <v>0</v>
      </c>
      <c r="R2481">
        <v>1893675</v>
      </c>
      <c r="S2481">
        <v>1893675</v>
      </c>
      <c r="T2481">
        <v>0</v>
      </c>
      <c r="U2481">
        <v>1893675</v>
      </c>
      <c r="V2481">
        <v>24</v>
      </c>
    </row>
    <row r="2482" spans="1:22" x14ac:dyDescent="0.3">
      <c r="A2482">
        <v>202324</v>
      </c>
      <c r="B2482" t="s">
        <v>820</v>
      </c>
      <c r="C2482" t="s">
        <v>821</v>
      </c>
      <c r="D2482" t="s">
        <v>822</v>
      </c>
      <c r="E2482" t="s">
        <v>823</v>
      </c>
      <c r="F2482" t="s">
        <v>852</v>
      </c>
      <c r="G2482" t="s">
        <v>853</v>
      </c>
      <c r="H2482" t="s">
        <v>910</v>
      </c>
      <c r="I2482">
        <v>908</v>
      </c>
      <c r="J2482" t="s">
        <v>911</v>
      </c>
      <c r="K2482" t="s">
        <v>842</v>
      </c>
      <c r="L2482" t="s">
        <v>253</v>
      </c>
      <c r="M2482" t="s">
        <v>829</v>
      </c>
      <c r="N2482" t="s">
        <v>829</v>
      </c>
      <c r="O2482">
        <v>0</v>
      </c>
      <c r="P2482">
        <v>0</v>
      </c>
      <c r="Q2482">
        <v>0</v>
      </c>
      <c r="R2482">
        <v>1682594</v>
      </c>
      <c r="S2482">
        <v>1682594</v>
      </c>
      <c r="T2482">
        <v>0</v>
      </c>
      <c r="U2482">
        <v>1682594</v>
      </c>
      <c r="V2482">
        <v>21</v>
      </c>
    </row>
    <row r="2483" spans="1:22" x14ac:dyDescent="0.3">
      <c r="A2483">
        <v>202122</v>
      </c>
      <c r="B2483" t="s">
        <v>820</v>
      </c>
      <c r="C2483" t="s">
        <v>821</v>
      </c>
      <c r="D2483" t="s">
        <v>822</v>
      </c>
      <c r="E2483" t="s">
        <v>823</v>
      </c>
      <c r="F2483" t="s">
        <v>852</v>
      </c>
      <c r="G2483" t="s">
        <v>853</v>
      </c>
      <c r="H2483" t="s">
        <v>910</v>
      </c>
      <c r="I2483">
        <v>908</v>
      </c>
      <c r="J2483" t="s">
        <v>911</v>
      </c>
      <c r="K2483" t="s">
        <v>842</v>
      </c>
      <c r="L2483" t="s">
        <v>845</v>
      </c>
      <c r="M2483" t="s">
        <v>829</v>
      </c>
      <c r="N2483" t="s">
        <v>829</v>
      </c>
      <c r="O2483">
        <v>0</v>
      </c>
      <c r="P2483">
        <v>0</v>
      </c>
      <c r="Q2483">
        <v>0</v>
      </c>
      <c r="R2483">
        <v>986334</v>
      </c>
      <c r="S2483">
        <v>986334</v>
      </c>
      <c r="T2483">
        <v>520940</v>
      </c>
      <c r="U2483">
        <v>465394</v>
      </c>
      <c r="V2483">
        <v>6</v>
      </c>
    </row>
    <row r="2484" spans="1:22" x14ac:dyDescent="0.3">
      <c r="A2484">
        <v>202223</v>
      </c>
      <c r="B2484" t="s">
        <v>820</v>
      </c>
      <c r="C2484" t="s">
        <v>821</v>
      </c>
      <c r="D2484" t="s">
        <v>822</v>
      </c>
      <c r="E2484" t="s">
        <v>823</v>
      </c>
      <c r="F2484" t="s">
        <v>852</v>
      </c>
      <c r="G2484" t="s">
        <v>853</v>
      </c>
      <c r="H2484" t="s">
        <v>910</v>
      </c>
      <c r="I2484">
        <v>908</v>
      </c>
      <c r="J2484" t="s">
        <v>911</v>
      </c>
      <c r="K2484" t="s">
        <v>842</v>
      </c>
      <c r="L2484" t="s">
        <v>845</v>
      </c>
      <c r="M2484" t="s">
        <v>829</v>
      </c>
      <c r="N2484" t="s">
        <v>829</v>
      </c>
      <c r="O2484">
        <v>0</v>
      </c>
      <c r="P2484">
        <v>0</v>
      </c>
      <c r="Q2484">
        <v>0</v>
      </c>
      <c r="R2484">
        <v>1022356</v>
      </c>
      <c r="S2484">
        <v>1022356</v>
      </c>
      <c r="T2484">
        <v>444840</v>
      </c>
      <c r="U2484">
        <v>577516</v>
      </c>
      <c r="V2484">
        <v>7</v>
      </c>
    </row>
    <row r="2485" spans="1:22" x14ac:dyDescent="0.3">
      <c r="A2485">
        <v>202324</v>
      </c>
      <c r="B2485" t="s">
        <v>820</v>
      </c>
      <c r="C2485" t="s">
        <v>821</v>
      </c>
      <c r="D2485" t="s">
        <v>822</v>
      </c>
      <c r="E2485" t="s">
        <v>823</v>
      </c>
      <c r="F2485" t="s">
        <v>852</v>
      </c>
      <c r="G2485" t="s">
        <v>853</v>
      </c>
      <c r="H2485" t="s">
        <v>910</v>
      </c>
      <c r="I2485">
        <v>908</v>
      </c>
      <c r="J2485" t="s">
        <v>911</v>
      </c>
      <c r="K2485" t="s">
        <v>842</v>
      </c>
      <c r="L2485" t="s">
        <v>845</v>
      </c>
      <c r="M2485" t="s">
        <v>829</v>
      </c>
      <c r="N2485" t="s">
        <v>829</v>
      </c>
      <c r="O2485">
        <v>0</v>
      </c>
      <c r="P2485">
        <v>0</v>
      </c>
      <c r="Q2485">
        <v>0</v>
      </c>
      <c r="R2485">
        <v>1203611</v>
      </c>
      <c r="S2485">
        <v>1203611</v>
      </c>
      <c r="T2485">
        <v>420460</v>
      </c>
      <c r="U2485">
        <v>783151</v>
      </c>
      <c r="V2485">
        <v>10</v>
      </c>
    </row>
    <row r="2486" spans="1:22" x14ac:dyDescent="0.3">
      <c r="A2486">
        <v>202122</v>
      </c>
      <c r="B2486" t="s">
        <v>820</v>
      </c>
      <c r="C2486" t="s">
        <v>821</v>
      </c>
      <c r="D2486" t="s">
        <v>822</v>
      </c>
      <c r="E2486" t="s">
        <v>823</v>
      </c>
      <c r="F2486" t="s">
        <v>912</v>
      </c>
      <c r="G2486" t="s">
        <v>913</v>
      </c>
      <c r="H2486" t="s">
        <v>914</v>
      </c>
      <c r="I2486">
        <v>840</v>
      </c>
      <c r="J2486" t="s">
        <v>915</v>
      </c>
      <c r="K2486" t="s">
        <v>828</v>
      </c>
      <c r="L2486" t="s">
        <v>336</v>
      </c>
      <c r="M2486">
        <v>0</v>
      </c>
      <c r="N2486">
        <v>516834</v>
      </c>
      <c r="O2486">
        <v>29166</v>
      </c>
      <c r="P2486">
        <v>12740000</v>
      </c>
      <c r="Q2486">
        <v>6304223</v>
      </c>
      <c r="R2486" t="s">
        <v>829</v>
      </c>
      <c r="S2486">
        <v>19590223</v>
      </c>
      <c r="T2486" t="s">
        <v>829</v>
      </c>
      <c r="U2486">
        <v>19590223</v>
      </c>
      <c r="V2486">
        <v>457</v>
      </c>
    </row>
    <row r="2487" spans="1:22" x14ac:dyDescent="0.3">
      <c r="A2487">
        <v>202223</v>
      </c>
      <c r="B2487" t="s">
        <v>820</v>
      </c>
      <c r="C2487" t="s">
        <v>821</v>
      </c>
      <c r="D2487" t="s">
        <v>822</v>
      </c>
      <c r="E2487" t="s">
        <v>823</v>
      </c>
      <c r="F2487" t="s">
        <v>912</v>
      </c>
      <c r="G2487" t="s">
        <v>913</v>
      </c>
      <c r="H2487" t="s">
        <v>914</v>
      </c>
      <c r="I2487">
        <v>840</v>
      </c>
      <c r="J2487" t="s">
        <v>915</v>
      </c>
      <c r="K2487" t="s">
        <v>828</v>
      </c>
      <c r="L2487" t="s">
        <v>336</v>
      </c>
      <c r="M2487">
        <v>0</v>
      </c>
      <c r="N2487">
        <v>491647</v>
      </c>
      <c r="O2487">
        <v>122912</v>
      </c>
      <c r="P2487">
        <v>14060231</v>
      </c>
      <c r="Q2487">
        <v>2520000</v>
      </c>
      <c r="R2487" t="s">
        <v>829</v>
      </c>
      <c r="S2487">
        <v>17194790</v>
      </c>
      <c r="T2487" t="s">
        <v>829</v>
      </c>
      <c r="U2487">
        <v>17194790</v>
      </c>
      <c r="V2487">
        <v>445</v>
      </c>
    </row>
    <row r="2488" spans="1:22" x14ac:dyDescent="0.3">
      <c r="A2488">
        <v>202324</v>
      </c>
      <c r="B2488" t="s">
        <v>820</v>
      </c>
      <c r="C2488" t="s">
        <v>821</v>
      </c>
      <c r="D2488" t="s">
        <v>822</v>
      </c>
      <c r="E2488" t="s">
        <v>823</v>
      </c>
      <c r="F2488" t="s">
        <v>912</v>
      </c>
      <c r="G2488" t="s">
        <v>913</v>
      </c>
      <c r="H2488" t="s">
        <v>914</v>
      </c>
      <c r="I2488">
        <v>840</v>
      </c>
      <c r="J2488" t="s">
        <v>915</v>
      </c>
      <c r="K2488" t="s">
        <v>828</v>
      </c>
      <c r="L2488" t="s">
        <v>336</v>
      </c>
      <c r="M2488">
        <v>0</v>
      </c>
      <c r="N2488">
        <v>689000</v>
      </c>
      <c r="O2488">
        <v>76000</v>
      </c>
      <c r="P2488">
        <v>14053247</v>
      </c>
      <c r="Q2488">
        <v>3333305</v>
      </c>
      <c r="R2488" t="s">
        <v>829</v>
      </c>
      <c r="S2488">
        <v>18151552</v>
      </c>
      <c r="T2488" t="s">
        <v>829</v>
      </c>
      <c r="U2488">
        <v>18151552</v>
      </c>
      <c r="V2488">
        <v>515</v>
      </c>
    </row>
    <row r="2489" spans="1:22" x14ac:dyDescent="0.3">
      <c r="A2489">
        <v>202122</v>
      </c>
      <c r="B2489" t="s">
        <v>820</v>
      </c>
      <c r="C2489" t="s">
        <v>821</v>
      </c>
      <c r="D2489" t="s">
        <v>822</v>
      </c>
      <c r="E2489" t="s">
        <v>823</v>
      </c>
      <c r="F2489" t="s">
        <v>912</v>
      </c>
      <c r="G2489" t="s">
        <v>913</v>
      </c>
      <c r="H2489" t="s">
        <v>914</v>
      </c>
      <c r="I2489">
        <v>840</v>
      </c>
      <c r="J2489" t="s">
        <v>915</v>
      </c>
      <c r="K2489" t="s">
        <v>828</v>
      </c>
      <c r="L2489" t="s">
        <v>235</v>
      </c>
      <c r="M2489" t="s">
        <v>829</v>
      </c>
      <c r="N2489">
        <v>144850</v>
      </c>
      <c r="O2489">
        <v>144850</v>
      </c>
      <c r="P2489" t="s">
        <v>829</v>
      </c>
      <c r="Q2489" t="s">
        <v>829</v>
      </c>
      <c r="R2489" t="s">
        <v>829</v>
      </c>
      <c r="S2489">
        <v>289700</v>
      </c>
      <c r="T2489">
        <v>0</v>
      </c>
      <c r="U2489">
        <v>289700</v>
      </c>
      <c r="V2489">
        <v>7</v>
      </c>
    </row>
    <row r="2490" spans="1:22" x14ac:dyDescent="0.3">
      <c r="A2490">
        <v>202223</v>
      </c>
      <c r="B2490" t="s">
        <v>820</v>
      </c>
      <c r="C2490" t="s">
        <v>821</v>
      </c>
      <c r="D2490" t="s">
        <v>822</v>
      </c>
      <c r="E2490" t="s">
        <v>823</v>
      </c>
      <c r="F2490" t="s">
        <v>912</v>
      </c>
      <c r="G2490" t="s">
        <v>913</v>
      </c>
      <c r="H2490" t="s">
        <v>914</v>
      </c>
      <c r="I2490">
        <v>840</v>
      </c>
      <c r="J2490" t="s">
        <v>915</v>
      </c>
      <c r="K2490" t="s">
        <v>828</v>
      </c>
      <c r="L2490" t="s">
        <v>235</v>
      </c>
      <c r="M2490" t="s">
        <v>829</v>
      </c>
      <c r="N2490">
        <v>108500</v>
      </c>
      <c r="O2490">
        <v>108500</v>
      </c>
      <c r="P2490" t="s">
        <v>829</v>
      </c>
      <c r="Q2490" t="s">
        <v>829</v>
      </c>
      <c r="R2490" t="s">
        <v>829</v>
      </c>
      <c r="S2490">
        <v>217000</v>
      </c>
      <c r="T2490">
        <v>0</v>
      </c>
      <c r="U2490">
        <v>217000</v>
      </c>
      <c r="V2490">
        <v>6</v>
      </c>
    </row>
    <row r="2491" spans="1:22" x14ac:dyDescent="0.3">
      <c r="A2491">
        <v>202324</v>
      </c>
      <c r="B2491" t="s">
        <v>820</v>
      </c>
      <c r="C2491" t="s">
        <v>821</v>
      </c>
      <c r="D2491" t="s">
        <v>822</v>
      </c>
      <c r="E2491" t="s">
        <v>823</v>
      </c>
      <c r="F2491" t="s">
        <v>912</v>
      </c>
      <c r="G2491" t="s">
        <v>913</v>
      </c>
      <c r="H2491" t="s">
        <v>914</v>
      </c>
      <c r="I2491">
        <v>840</v>
      </c>
      <c r="J2491" t="s">
        <v>915</v>
      </c>
      <c r="K2491" t="s">
        <v>828</v>
      </c>
      <c r="L2491" t="s">
        <v>235</v>
      </c>
      <c r="M2491" t="s">
        <v>829</v>
      </c>
      <c r="N2491">
        <v>0</v>
      </c>
      <c r="O2491">
        <v>0</v>
      </c>
      <c r="P2491" t="s">
        <v>829</v>
      </c>
      <c r="Q2491" t="s">
        <v>829</v>
      </c>
      <c r="R2491" t="s">
        <v>829</v>
      </c>
      <c r="S2491">
        <v>0</v>
      </c>
      <c r="T2491">
        <v>0</v>
      </c>
      <c r="U2491">
        <v>0</v>
      </c>
      <c r="V2491">
        <v>0</v>
      </c>
    </row>
    <row r="2492" spans="1:22" x14ac:dyDescent="0.3">
      <c r="A2492">
        <v>202122</v>
      </c>
      <c r="B2492" t="s">
        <v>820</v>
      </c>
      <c r="C2492" t="s">
        <v>821</v>
      </c>
      <c r="D2492" t="s">
        <v>822</v>
      </c>
      <c r="E2492" t="s">
        <v>823</v>
      </c>
      <c r="F2492" t="s">
        <v>912</v>
      </c>
      <c r="G2492" t="s">
        <v>913</v>
      </c>
      <c r="H2492" t="s">
        <v>914</v>
      </c>
      <c r="I2492">
        <v>840</v>
      </c>
      <c r="J2492" t="s">
        <v>915</v>
      </c>
      <c r="K2492" t="s">
        <v>828</v>
      </c>
      <c r="L2492" t="s">
        <v>534</v>
      </c>
      <c r="M2492">
        <v>0</v>
      </c>
      <c r="N2492">
        <v>7958193</v>
      </c>
      <c r="O2492">
        <v>426475</v>
      </c>
      <c r="P2492">
        <v>14806459</v>
      </c>
      <c r="Q2492">
        <v>0</v>
      </c>
      <c r="R2492" t="s">
        <v>829</v>
      </c>
      <c r="S2492">
        <v>23191127</v>
      </c>
      <c r="T2492">
        <v>0</v>
      </c>
      <c r="U2492">
        <v>23191127</v>
      </c>
      <c r="V2492">
        <v>200</v>
      </c>
    </row>
    <row r="2493" spans="1:22" x14ac:dyDescent="0.3">
      <c r="A2493">
        <v>202223</v>
      </c>
      <c r="B2493" t="s">
        <v>820</v>
      </c>
      <c r="C2493" t="s">
        <v>821</v>
      </c>
      <c r="D2493" t="s">
        <v>822</v>
      </c>
      <c r="E2493" t="s">
        <v>823</v>
      </c>
      <c r="F2493" t="s">
        <v>912</v>
      </c>
      <c r="G2493" t="s">
        <v>913</v>
      </c>
      <c r="H2493" t="s">
        <v>914</v>
      </c>
      <c r="I2493">
        <v>840</v>
      </c>
      <c r="J2493" t="s">
        <v>915</v>
      </c>
      <c r="K2493" t="s">
        <v>828</v>
      </c>
      <c r="L2493" t="s">
        <v>534</v>
      </c>
      <c r="M2493">
        <v>0</v>
      </c>
      <c r="N2493">
        <v>8204083</v>
      </c>
      <c r="O2493">
        <v>337217</v>
      </c>
      <c r="P2493">
        <v>18896917</v>
      </c>
      <c r="Q2493">
        <v>3780000</v>
      </c>
      <c r="R2493" t="s">
        <v>829</v>
      </c>
      <c r="S2493">
        <v>31218217</v>
      </c>
      <c r="T2493">
        <v>0</v>
      </c>
      <c r="U2493">
        <v>31218217</v>
      </c>
      <c r="V2493">
        <v>272</v>
      </c>
    </row>
    <row r="2494" spans="1:22" x14ac:dyDescent="0.3">
      <c r="A2494">
        <v>202324</v>
      </c>
      <c r="B2494" t="s">
        <v>820</v>
      </c>
      <c r="C2494" t="s">
        <v>821</v>
      </c>
      <c r="D2494" t="s">
        <v>822</v>
      </c>
      <c r="E2494" t="s">
        <v>823</v>
      </c>
      <c r="F2494" t="s">
        <v>912</v>
      </c>
      <c r="G2494" t="s">
        <v>913</v>
      </c>
      <c r="H2494" t="s">
        <v>914</v>
      </c>
      <c r="I2494">
        <v>840</v>
      </c>
      <c r="J2494" t="s">
        <v>915</v>
      </c>
      <c r="K2494" t="s">
        <v>828</v>
      </c>
      <c r="L2494" t="s">
        <v>534</v>
      </c>
      <c r="M2494">
        <v>677045</v>
      </c>
      <c r="N2494">
        <v>10210544</v>
      </c>
      <c r="O2494">
        <v>1108134</v>
      </c>
      <c r="P2494">
        <v>15748869</v>
      </c>
      <c r="Q2494">
        <v>3504784</v>
      </c>
      <c r="R2494" t="s">
        <v>829</v>
      </c>
      <c r="S2494">
        <v>31249376</v>
      </c>
      <c r="T2494">
        <v>8457</v>
      </c>
      <c r="U2494">
        <v>31240919</v>
      </c>
      <c r="V2494">
        <v>277</v>
      </c>
    </row>
    <row r="2495" spans="1:22" x14ac:dyDescent="0.3">
      <c r="A2495">
        <v>202122</v>
      </c>
      <c r="B2495" t="s">
        <v>820</v>
      </c>
      <c r="C2495" t="s">
        <v>821</v>
      </c>
      <c r="D2495" t="s">
        <v>822</v>
      </c>
      <c r="E2495" t="s">
        <v>823</v>
      </c>
      <c r="F2495" t="s">
        <v>912</v>
      </c>
      <c r="G2495" t="s">
        <v>913</v>
      </c>
      <c r="H2495" t="s">
        <v>914</v>
      </c>
      <c r="I2495">
        <v>840</v>
      </c>
      <c r="J2495" t="s">
        <v>915</v>
      </c>
      <c r="K2495" t="s">
        <v>828</v>
      </c>
      <c r="L2495" t="s">
        <v>603</v>
      </c>
      <c r="M2495" t="s">
        <v>829</v>
      </c>
      <c r="N2495" t="s">
        <v>829</v>
      </c>
      <c r="O2495" t="s">
        <v>829</v>
      </c>
      <c r="P2495">
        <v>0</v>
      </c>
      <c r="Q2495">
        <v>0</v>
      </c>
      <c r="R2495">
        <v>0</v>
      </c>
      <c r="S2495">
        <v>0</v>
      </c>
      <c r="T2495">
        <v>0</v>
      </c>
      <c r="U2495">
        <v>0</v>
      </c>
      <c r="V2495">
        <v>0</v>
      </c>
    </row>
    <row r="2496" spans="1:22" x14ac:dyDescent="0.3">
      <c r="A2496">
        <v>202223</v>
      </c>
      <c r="B2496" t="s">
        <v>820</v>
      </c>
      <c r="C2496" t="s">
        <v>821</v>
      </c>
      <c r="D2496" t="s">
        <v>822</v>
      </c>
      <c r="E2496" t="s">
        <v>823</v>
      </c>
      <c r="F2496" t="s">
        <v>912</v>
      </c>
      <c r="G2496" t="s">
        <v>913</v>
      </c>
      <c r="H2496" t="s">
        <v>914</v>
      </c>
      <c r="I2496">
        <v>840</v>
      </c>
      <c r="J2496" t="s">
        <v>915</v>
      </c>
      <c r="K2496" t="s">
        <v>828</v>
      </c>
      <c r="L2496" t="s">
        <v>603</v>
      </c>
      <c r="M2496" t="s">
        <v>829</v>
      </c>
      <c r="N2496" t="s">
        <v>829</v>
      </c>
      <c r="O2496" t="s">
        <v>829</v>
      </c>
      <c r="P2496">
        <v>0</v>
      </c>
      <c r="Q2496">
        <v>0</v>
      </c>
      <c r="R2496">
        <v>0</v>
      </c>
      <c r="S2496">
        <v>0</v>
      </c>
      <c r="T2496">
        <v>0</v>
      </c>
      <c r="U2496">
        <v>0</v>
      </c>
      <c r="V2496">
        <v>0</v>
      </c>
    </row>
    <row r="2497" spans="1:22" x14ac:dyDescent="0.3">
      <c r="A2497">
        <v>202324</v>
      </c>
      <c r="B2497" t="s">
        <v>820</v>
      </c>
      <c r="C2497" t="s">
        <v>821</v>
      </c>
      <c r="D2497" t="s">
        <v>822</v>
      </c>
      <c r="E2497" t="s">
        <v>823</v>
      </c>
      <c r="F2497" t="s">
        <v>912</v>
      </c>
      <c r="G2497" t="s">
        <v>913</v>
      </c>
      <c r="H2497" t="s">
        <v>914</v>
      </c>
      <c r="I2497">
        <v>840</v>
      </c>
      <c r="J2497" t="s">
        <v>915</v>
      </c>
      <c r="K2497" t="s">
        <v>828</v>
      </c>
      <c r="L2497" t="s">
        <v>603</v>
      </c>
      <c r="M2497" t="s">
        <v>829</v>
      </c>
      <c r="N2497" t="s">
        <v>829</v>
      </c>
      <c r="O2497" t="s">
        <v>829</v>
      </c>
      <c r="P2497">
        <v>0</v>
      </c>
      <c r="Q2497">
        <v>0</v>
      </c>
      <c r="R2497">
        <v>0</v>
      </c>
      <c r="S2497">
        <v>0</v>
      </c>
      <c r="T2497">
        <v>0</v>
      </c>
      <c r="U2497">
        <v>0</v>
      </c>
      <c r="V2497">
        <v>0</v>
      </c>
    </row>
    <row r="2498" spans="1:22" x14ac:dyDescent="0.3">
      <c r="A2498">
        <v>202122</v>
      </c>
      <c r="B2498" t="s">
        <v>820</v>
      </c>
      <c r="C2498" t="s">
        <v>821</v>
      </c>
      <c r="D2498" t="s">
        <v>822</v>
      </c>
      <c r="E2498" t="s">
        <v>823</v>
      </c>
      <c r="F2498" t="s">
        <v>912</v>
      </c>
      <c r="G2498" t="s">
        <v>913</v>
      </c>
      <c r="H2498" t="s">
        <v>914</v>
      </c>
      <c r="I2498">
        <v>840</v>
      </c>
      <c r="J2498" t="s">
        <v>915</v>
      </c>
      <c r="K2498" t="s">
        <v>828</v>
      </c>
      <c r="L2498" t="s">
        <v>606</v>
      </c>
      <c r="M2498">
        <v>0</v>
      </c>
      <c r="N2498">
        <v>0</v>
      </c>
      <c r="O2498">
        <v>0</v>
      </c>
      <c r="P2498">
        <v>0</v>
      </c>
      <c r="Q2498">
        <v>0</v>
      </c>
      <c r="R2498">
        <v>0</v>
      </c>
      <c r="S2498">
        <v>0</v>
      </c>
      <c r="T2498">
        <v>0</v>
      </c>
      <c r="U2498">
        <v>0</v>
      </c>
      <c r="V2498">
        <v>0</v>
      </c>
    </row>
    <row r="2499" spans="1:22" x14ac:dyDescent="0.3">
      <c r="A2499">
        <v>202223</v>
      </c>
      <c r="B2499" t="s">
        <v>820</v>
      </c>
      <c r="C2499" t="s">
        <v>821</v>
      </c>
      <c r="D2499" t="s">
        <v>822</v>
      </c>
      <c r="E2499" t="s">
        <v>823</v>
      </c>
      <c r="F2499" t="s">
        <v>912</v>
      </c>
      <c r="G2499" t="s">
        <v>913</v>
      </c>
      <c r="H2499" t="s">
        <v>914</v>
      </c>
      <c r="I2499">
        <v>840</v>
      </c>
      <c r="J2499" t="s">
        <v>915</v>
      </c>
      <c r="K2499" t="s">
        <v>828</v>
      </c>
      <c r="L2499" t="s">
        <v>606</v>
      </c>
      <c r="M2499">
        <v>0</v>
      </c>
      <c r="N2499">
        <v>0</v>
      </c>
      <c r="O2499">
        <v>0</v>
      </c>
      <c r="P2499">
        <v>16850</v>
      </c>
      <c r="Q2499">
        <v>0</v>
      </c>
      <c r="R2499">
        <v>0</v>
      </c>
      <c r="S2499">
        <v>16850</v>
      </c>
      <c r="T2499">
        <v>0</v>
      </c>
      <c r="U2499">
        <v>16850</v>
      </c>
      <c r="V2499">
        <v>0</v>
      </c>
    </row>
    <row r="2500" spans="1:22" x14ac:dyDescent="0.3">
      <c r="A2500">
        <v>202324</v>
      </c>
      <c r="B2500" t="s">
        <v>820</v>
      </c>
      <c r="C2500" t="s">
        <v>821</v>
      </c>
      <c r="D2500" t="s">
        <v>822</v>
      </c>
      <c r="E2500" t="s">
        <v>823</v>
      </c>
      <c r="F2500" t="s">
        <v>912</v>
      </c>
      <c r="G2500" t="s">
        <v>913</v>
      </c>
      <c r="H2500" t="s">
        <v>914</v>
      </c>
      <c r="I2500">
        <v>840</v>
      </c>
      <c r="J2500" t="s">
        <v>915</v>
      </c>
      <c r="K2500" t="s">
        <v>828</v>
      </c>
      <c r="L2500" t="s">
        <v>606</v>
      </c>
      <c r="M2500">
        <v>0</v>
      </c>
      <c r="N2500">
        <v>0</v>
      </c>
      <c r="O2500">
        <v>0</v>
      </c>
      <c r="P2500">
        <v>0</v>
      </c>
      <c r="Q2500">
        <v>0</v>
      </c>
      <c r="R2500">
        <v>0</v>
      </c>
      <c r="S2500">
        <v>0</v>
      </c>
      <c r="T2500">
        <v>0</v>
      </c>
      <c r="U2500">
        <v>0</v>
      </c>
      <c r="V2500">
        <v>0</v>
      </c>
    </row>
    <row r="2501" spans="1:22" x14ac:dyDescent="0.3">
      <c r="A2501">
        <v>202122</v>
      </c>
      <c r="B2501" t="s">
        <v>820</v>
      </c>
      <c r="C2501" t="s">
        <v>821</v>
      </c>
      <c r="D2501" t="s">
        <v>822</v>
      </c>
      <c r="E2501" t="s">
        <v>823</v>
      </c>
      <c r="F2501" t="s">
        <v>912</v>
      </c>
      <c r="G2501" t="s">
        <v>913</v>
      </c>
      <c r="H2501" t="s">
        <v>914</v>
      </c>
      <c r="I2501">
        <v>840</v>
      </c>
      <c r="J2501" t="s">
        <v>915</v>
      </c>
      <c r="K2501" t="s">
        <v>828</v>
      </c>
      <c r="L2501" t="s">
        <v>609</v>
      </c>
      <c r="M2501" t="s">
        <v>829</v>
      </c>
      <c r="N2501" t="s">
        <v>829</v>
      </c>
      <c r="O2501" t="s">
        <v>829</v>
      </c>
      <c r="P2501" t="s">
        <v>829</v>
      </c>
      <c r="Q2501">
        <v>0</v>
      </c>
      <c r="R2501" t="s">
        <v>829</v>
      </c>
      <c r="S2501">
        <v>0</v>
      </c>
      <c r="T2501">
        <v>0</v>
      </c>
      <c r="U2501">
        <v>0</v>
      </c>
      <c r="V2501">
        <v>0</v>
      </c>
    </row>
    <row r="2502" spans="1:22" x14ac:dyDescent="0.3">
      <c r="A2502">
        <v>202223</v>
      </c>
      <c r="B2502" t="s">
        <v>820</v>
      </c>
      <c r="C2502" t="s">
        <v>821</v>
      </c>
      <c r="D2502" t="s">
        <v>822</v>
      </c>
      <c r="E2502" t="s">
        <v>823</v>
      </c>
      <c r="F2502" t="s">
        <v>912</v>
      </c>
      <c r="G2502" t="s">
        <v>913</v>
      </c>
      <c r="H2502" t="s">
        <v>914</v>
      </c>
      <c r="I2502">
        <v>840</v>
      </c>
      <c r="J2502" t="s">
        <v>915</v>
      </c>
      <c r="K2502" t="s">
        <v>828</v>
      </c>
      <c r="L2502" t="s">
        <v>609</v>
      </c>
      <c r="M2502" t="s">
        <v>829</v>
      </c>
      <c r="N2502" t="s">
        <v>829</v>
      </c>
      <c r="O2502" t="s">
        <v>829</v>
      </c>
      <c r="P2502" t="s">
        <v>829</v>
      </c>
      <c r="Q2502">
        <v>0</v>
      </c>
      <c r="R2502" t="s">
        <v>829</v>
      </c>
      <c r="S2502">
        <v>0</v>
      </c>
      <c r="T2502">
        <v>0</v>
      </c>
      <c r="U2502">
        <v>0</v>
      </c>
      <c r="V2502">
        <v>0</v>
      </c>
    </row>
    <row r="2503" spans="1:22" x14ac:dyDescent="0.3">
      <c r="A2503">
        <v>202122</v>
      </c>
      <c r="B2503" t="s">
        <v>820</v>
      </c>
      <c r="C2503" t="s">
        <v>821</v>
      </c>
      <c r="D2503" t="s">
        <v>822</v>
      </c>
      <c r="E2503" t="s">
        <v>823</v>
      </c>
      <c r="F2503" t="s">
        <v>912</v>
      </c>
      <c r="G2503" t="s">
        <v>913</v>
      </c>
      <c r="H2503" t="s">
        <v>914</v>
      </c>
      <c r="I2503">
        <v>840</v>
      </c>
      <c r="J2503" t="s">
        <v>915</v>
      </c>
      <c r="K2503" t="s">
        <v>828</v>
      </c>
      <c r="L2503" t="s">
        <v>830</v>
      </c>
      <c r="M2503">
        <v>0</v>
      </c>
      <c r="N2503">
        <v>0</v>
      </c>
      <c r="O2503">
        <v>0</v>
      </c>
      <c r="P2503">
        <v>0</v>
      </c>
      <c r="Q2503">
        <v>0</v>
      </c>
      <c r="R2503">
        <v>0</v>
      </c>
      <c r="S2503">
        <v>0</v>
      </c>
      <c r="T2503">
        <v>0</v>
      </c>
      <c r="U2503">
        <v>0</v>
      </c>
      <c r="V2503">
        <v>0</v>
      </c>
    </row>
    <row r="2504" spans="1:22" x14ac:dyDescent="0.3">
      <c r="A2504">
        <v>202223</v>
      </c>
      <c r="B2504" t="s">
        <v>820</v>
      </c>
      <c r="C2504" t="s">
        <v>821</v>
      </c>
      <c r="D2504" t="s">
        <v>822</v>
      </c>
      <c r="E2504" t="s">
        <v>823</v>
      </c>
      <c r="F2504" t="s">
        <v>912</v>
      </c>
      <c r="G2504" t="s">
        <v>913</v>
      </c>
      <c r="H2504" t="s">
        <v>914</v>
      </c>
      <c r="I2504">
        <v>840</v>
      </c>
      <c r="J2504" t="s">
        <v>915</v>
      </c>
      <c r="K2504" t="s">
        <v>828</v>
      </c>
      <c r="L2504" t="s">
        <v>830</v>
      </c>
      <c r="M2504">
        <v>0</v>
      </c>
      <c r="N2504">
        <v>0</v>
      </c>
      <c r="O2504">
        <v>0</v>
      </c>
      <c r="P2504">
        <v>0</v>
      </c>
      <c r="Q2504">
        <v>0</v>
      </c>
      <c r="R2504">
        <v>0</v>
      </c>
      <c r="S2504">
        <v>0</v>
      </c>
      <c r="T2504">
        <v>0</v>
      </c>
      <c r="U2504">
        <v>0</v>
      </c>
      <c r="V2504">
        <v>0</v>
      </c>
    </row>
    <row r="2505" spans="1:22" x14ac:dyDescent="0.3">
      <c r="A2505">
        <v>202324</v>
      </c>
      <c r="B2505" t="s">
        <v>820</v>
      </c>
      <c r="C2505" t="s">
        <v>821</v>
      </c>
      <c r="D2505" t="s">
        <v>822</v>
      </c>
      <c r="E2505" t="s">
        <v>823</v>
      </c>
      <c r="F2505" t="s">
        <v>912</v>
      </c>
      <c r="G2505" t="s">
        <v>913</v>
      </c>
      <c r="H2505" t="s">
        <v>914</v>
      </c>
      <c r="I2505">
        <v>840</v>
      </c>
      <c r="J2505" t="s">
        <v>915</v>
      </c>
      <c r="K2505" t="s">
        <v>828</v>
      </c>
      <c r="L2505" t="s">
        <v>830</v>
      </c>
      <c r="M2505">
        <v>0</v>
      </c>
      <c r="N2505">
        <v>0</v>
      </c>
      <c r="O2505">
        <v>0</v>
      </c>
      <c r="P2505">
        <v>0</v>
      </c>
      <c r="Q2505">
        <v>0</v>
      </c>
      <c r="R2505">
        <v>0</v>
      </c>
      <c r="S2505">
        <v>0</v>
      </c>
      <c r="T2505">
        <v>0</v>
      </c>
      <c r="U2505">
        <v>0</v>
      </c>
      <c r="V2505">
        <v>0</v>
      </c>
    </row>
    <row r="2506" spans="1:22" x14ac:dyDescent="0.3">
      <c r="A2506">
        <v>202122</v>
      </c>
      <c r="B2506" t="s">
        <v>820</v>
      </c>
      <c r="C2506" t="s">
        <v>821</v>
      </c>
      <c r="D2506" t="s">
        <v>822</v>
      </c>
      <c r="E2506" t="s">
        <v>823</v>
      </c>
      <c r="F2506" t="s">
        <v>912</v>
      </c>
      <c r="G2506" t="s">
        <v>913</v>
      </c>
      <c r="H2506" t="s">
        <v>914</v>
      </c>
      <c r="I2506">
        <v>840</v>
      </c>
      <c r="J2506" t="s">
        <v>915</v>
      </c>
      <c r="K2506" t="s">
        <v>828</v>
      </c>
      <c r="L2506" t="s">
        <v>537</v>
      </c>
      <c r="M2506">
        <v>0</v>
      </c>
      <c r="N2506">
        <v>2599326</v>
      </c>
      <c r="O2506">
        <v>1822590</v>
      </c>
      <c r="P2506">
        <v>0</v>
      </c>
      <c r="Q2506">
        <v>0</v>
      </c>
      <c r="R2506">
        <v>0</v>
      </c>
      <c r="S2506">
        <v>4421916</v>
      </c>
      <c r="T2506">
        <v>0</v>
      </c>
      <c r="U2506">
        <v>4421916</v>
      </c>
      <c r="V2506">
        <v>38</v>
      </c>
    </row>
    <row r="2507" spans="1:22" x14ac:dyDescent="0.3">
      <c r="A2507">
        <v>202223</v>
      </c>
      <c r="B2507" t="s">
        <v>820</v>
      </c>
      <c r="C2507" t="s">
        <v>821</v>
      </c>
      <c r="D2507" t="s">
        <v>822</v>
      </c>
      <c r="E2507" t="s">
        <v>823</v>
      </c>
      <c r="F2507" t="s">
        <v>912</v>
      </c>
      <c r="G2507" t="s">
        <v>913</v>
      </c>
      <c r="H2507" t="s">
        <v>914</v>
      </c>
      <c r="I2507">
        <v>840</v>
      </c>
      <c r="J2507" t="s">
        <v>915</v>
      </c>
      <c r="K2507" t="s">
        <v>828</v>
      </c>
      <c r="L2507" t="s">
        <v>537</v>
      </c>
      <c r="M2507">
        <v>0</v>
      </c>
      <c r="N2507">
        <v>3091101</v>
      </c>
      <c r="O2507">
        <v>2201008</v>
      </c>
      <c r="P2507">
        <v>568433</v>
      </c>
      <c r="Q2507">
        <v>0</v>
      </c>
      <c r="R2507">
        <v>0</v>
      </c>
      <c r="S2507">
        <v>5860542</v>
      </c>
      <c r="T2507">
        <v>0</v>
      </c>
      <c r="U2507">
        <v>5860542</v>
      </c>
      <c r="V2507">
        <v>51</v>
      </c>
    </row>
    <row r="2508" spans="1:22" x14ac:dyDescent="0.3">
      <c r="A2508">
        <v>202324</v>
      </c>
      <c r="B2508" t="s">
        <v>820</v>
      </c>
      <c r="C2508" t="s">
        <v>821</v>
      </c>
      <c r="D2508" t="s">
        <v>822</v>
      </c>
      <c r="E2508" t="s">
        <v>823</v>
      </c>
      <c r="F2508" t="s">
        <v>912</v>
      </c>
      <c r="G2508" t="s">
        <v>913</v>
      </c>
      <c r="H2508" t="s">
        <v>914</v>
      </c>
      <c r="I2508">
        <v>840</v>
      </c>
      <c r="J2508" t="s">
        <v>915</v>
      </c>
      <c r="K2508" t="s">
        <v>828</v>
      </c>
      <c r="L2508" t="s">
        <v>537</v>
      </c>
      <c r="M2508">
        <v>677045</v>
      </c>
      <c r="N2508">
        <v>4494154</v>
      </c>
      <c r="O2508">
        <v>3258395</v>
      </c>
      <c r="P2508">
        <v>861581</v>
      </c>
      <c r="Q2508">
        <v>215395</v>
      </c>
      <c r="R2508">
        <v>0</v>
      </c>
      <c r="S2508">
        <v>9506570</v>
      </c>
      <c r="T2508">
        <v>0</v>
      </c>
      <c r="U2508">
        <v>9506570</v>
      </c>
      <c r="V2508">
        <v>84</v>
      </c>
    </row>
    <row r="2509" spans="1:22" x14ac:dyDescent="0.3">
      <c r="A2509">
        <v>202122</v>
      </c>
      <c r="B2509" t="s">
        <v>820</v>
      </c>
      <c r="C2509" t="s">
        <v>821</v>
      </c>
      <c r="D2509" t="s">
        <v>822</v>
      </c>
      <c r="E2509" t="s">
        <v>823</v>
      </c>
      <c r="F2509" t="s">
        <v>912</v>
      </c>
      <c r="G2509" t="s">
        <v>913</v>
      </c>
      <c r="H2509" t="s">
        <v>914</v>
      </c>
      <c r="I2509">
        <v>840</v>
      </c>
      <c r="J2509" t="s">
        <v>915</v>
      </c>
      <c r="K2509" t="s">
        <v>828</v>
      </c>
      <c r="L2509" t="s">
        <v>572</v>
      </c>
      <c r="M2509">
        <v>0</v>
      </c>
      <c r="N2509">
        <v>16951</v>
      </c>
      <c r="O2509">
        <v>2991</v>
      </c>
      <c r="P2509">
        <v>4594574</v>
      </c>
      <c r="Q2509">
        <v>0</v>
      </c>
      <c r="R2509">
        <v>5579746</v>
      </c>
      <c r="S2509">
        <v>10194262</v>
      </c>
      <c r="T2509">
        <v>0</v>
      </c>
      <c r="U2509">
        <v>10194262</v>
      </c>
      <c r="V2509">
        <v>88</v>
      </c>
    </row>
    <row r="2510" spans="1:22" x14ac:dyDescent="0.3">
      <c r="A2510">
        <v>202223</v>
      </c>
      <c r="B2510" t="s">
        <v>820</v>
      </c>
      <c r="C2510" t="s">
        <v>821</v>
      </c>
      <c r="D2510" t="s">
        <v>822</v>
      </c>
      <c r="E2510" t="s">
        <v>823</v>
      </c>
      <c r="F2510" t="s">
        <v>912</v>
      </c>
      <c r="G2510" t="s">
        <v>913</v>
      </c>
      <c r="H2510" t="s">
        <v>914</v>
      </c>
      <c r="I2510">
        <v>840</v>
      </c>
      <c r="J2510" t="s">
        <v>915</v>
      </c>
      <c r="K2510" t="s">
        <v>828</v>
      </c>
      <c r="L2510" t="s">
        <v>572</v>
      </c>
      <c r="M2510">
        <v>0</v>
      </c>
      <c r="N2510">
        <v>0</v>
      </c>
      <c r="O2510">
        <v>0</v>
      </c>
      <c r="P2510">
        <v>4867663</v>
      </c>
      <c r="Q2510">
        <v>0</v>
      </c>
      <c r="R2510">
        <v>5841011</v>
      </c>
      <c r="S2510">
        <v>10708674</v>
      </c>
      <c r="T2510">
        <v>2153</v>
      </c>
      <c r="U2510">
        <v>10706521</v>
      </c>
      <c r="V2510">
        <v>93</v>
      </c>
    </row>
    <row r="2511" spans="1:22" x14ac:dyDescent="0.3">
      <c r="A2511">
        <v>202324</v>
      </c>
      <c r="B2511" t="s">
        <v>820</v>
      </c>
      <c r="C2511" t="s">
        <v>821</v>
      </c>
      <c r="D2511" t="s">
        <v>822</v>
      </c>
      <c r="E2511" t="s">
        <v>823</v>
      </c>
      <c r="F2511" t="s">
        <v>912</v>
      </c>
      <c r="G2511" t="s">
        <v>913</v>
      </c>
      <c r="H2511" t="s">
        <v>914</v>
      </c>
      <c r="I2511">
        <v>840</v>
      </c>
      <c r="J2511" t="s">
        <v>915</v>
      </c>
      <c r="K2511" t="s">
        <v>828</v>
      </c>
      <c r="L2511" t="s">
        <v>572</v>
      </c>
      <c r="M2511">
        <v>0</v>
      </c>
      <c r="N2511">
        <v>0</v>
      </c>
      <c r="O2511">
        <v>7023141</v>
      </c>
      <c r="P2511">
        <v>0</v>
      </c>
      <c r="Q2511">
        <v>5532165</v>
      </c>
      <c r="R2511">
        <v>0</v>
      </c>
      <c r="S2511">
        <v>12555306</v>
      </c>
      <c r="T2511">
        <v>64503</v>
      </c>
      <c r="U2511">
        <v>12490803</v>
      </c>
      <c r="V2511">
        <v>111</v>
      </c>
    </row>
    <row r="2512" spans="1:22" x14ac:dyDescent="0.3">
      <c r="A2512">
        <v>202122</v>
      </c>
      <c r="B2512" t="s">
        <v>820</v>
      </c>
      <c r="C2512" t="s">
        <v>821</v>
      </c>
      <c r="D2512" t="s">
        <v>822</v>
      </c>
      <c r="E2512" t="s">
        <v>823</v>
      </c>
      <c r="F2512" t="s">
        <v>912</v>
      </c>
      <c r="G2512" t="s">
        <v>913</v>
      </c>
      <c r="H2512" t="s">
        <v>914</v>
      </c>
      <c r="I2512">
        <v>840</v>
      </c>
      <c r="J2512" t="s">
        <v>915</v>
      </c>
      <c r="K2512" t="s">
        <v>828</v>
      </c>
      <c r="L2512" t="s">
        <v>539</v>
      </c>
      <c r="M2512">
        <v>0</v>
      </c>
      <c r="N2512">
        <v>0</v>
      </c>
      <c r="O2512">
        <v>6989</v>
      </c>
      <c r="P2512" t="s">
        <v>829</v>
      </c>
      <c r="Q2512" t="s">
        <v>829</v>
      </c>
      <c r="R2512" t="s">
        <v>829</v>
      </c>
      <c r="S2512">
        <v>6989</v>
      </c>
      <c r="T2512">
        <v>0</v>
      </c>
      <c r="U2512">
        <v>6989</v>
      </c>
      <c r="V2512">
        <v>0</v>
      </c>
    </row>
    <row r="2513" spans="1:22" x14ac:dyDescent="0.3">
      <c r="A2513">
        <v>202223</v>
      </c>
      <c r="B2513" t="s">
        <v>820</v>
      </c>
      <c r="C2513" t="s">
        <v>821</v>
      </c>
      <c r="D2513" t="s">
        <v>822</v>
      </c>
      <c r="E2513" t="s">
        <v>823</v>
      </c>
      <c r="F2513" t="s">
        <v>912</v>
      </c>
      <c r="G2513" t="s">
        <v>913</v>
      </c>
      <c r="H2513" t="s">
        <v>914</v>
      </c>
      <c r="I2513">
        <v>840</v>
      </c>
      <c r="J2513" t="s">
        <v>915</v>
      </c>
      <c r="K2513" t="s">
        <v>828</v>
      </c>
      <c r="L2513" t="s">
        <v>539</v>
      </c>
      <c r="M2513">
        <v>0</v>
      </c>
      <c r="N2513">
        <v>0</v>
      </c>
      <c r="O2513">
        <v>0</v>
      </c>
      <c r="P2513" t="s">
        <v>829</v>
      </c>
      <c r="Q2513" t="s">
        <v>829</v>
      </c>
      <c r="R2513" t="s">
        <v>829</v>
      </c>
      <c r="S2513">
        <v>0</v>
      </c>
      <c r="T2513">
        <v>0</v>
      </c>
      <c r="U2513">
        <v>0</v>
      </c>
      <c r="V2513">
        <v>0</v>
      </c>
    </row>
    <row r="2514" spans="1:22" x14ac:dyDescent="0.3">
      <c r="A2514">
        <v>202324</v>
      </c>
      <c r="B2514" t="s">
        <v>820</v>
      </c>
      <c r="C2514" t="s">
        <v>821</v>
      </c>
      <c r="D2514" t="s">
        <v>822</v>
      </c>
      <c r="E2514" t="s">
        <v>823</v>
      </c>
      <c r="F2514" t="s">
        <v>912</v>
      </c>
      <c r="G2514" t="s">
        <v>913</v>
      </c>
      <c r="H2514" t="s">
        <v>914</v>
      </c>
      <c r="I2514">
        <v>840</v>
      </c>
      <c r="J2514" t="s">
        <v>915</v>
      </c>
      <c r="K2514" t="s">
        <v>828</v>
      </c>
      <c r="L2514" t="s">
        <v>539</v>
      </c>
      <c r="M2514">
        <v>0</v>
      </c>
      <c r="N2514">
        <v>0</v>
      </c>
      <c r="O2514">
        <v>0</v>
      </c>
      <c r="P2514" t="s">
        <v>829</v>
      </c>
      <c r="Q2514" t="s">
        <v>829</v>
      </c>
      <c r="R2514" t="s">
        <v>829</v>
      </c>
      <c r="S2514">
        <v>0</v>
      </c>
      <c r="T2514">
        <v>0</v>
      </c>
      <c r="U2514">
        <v>0</v>
      </c>
      <c r="V2514">
        <v>0</v>
      </c>
    </row>
    <row r="2515" spans="1:22" x14ac:dyDescent="0.3">
      <c r="A2515">
        <v>202122</v>
      </c>
      <c r="B2515" t="s">
        <v>820</v>
      </c>
      <c r="C2515" t="s">
        <v>821</v>
      </c>
      <c r="D2515" t="s">
        <v>822</v>
      </c>
      <c r="E2515" t="s">
        <v>823</v>
      </c>
      <c r="F2515" t="s">
        <v>912</v>
      </c>
      <c r="G2515" t="s">
        <v>913</v>
      </c>
      <c r="H2515" t="s">
        <v>914</v>
      </c>
      <c r="I2515">
        <v>840</v>
      </c>
      <c r="J2515" t="s">
        <v>915</v>
      </c>
      <c r="K2515" t="s">
        <v>828</v>
      </c>
      <c r="L2515" t="s">
        <v>541</v>
      </c>
      <c r="M2515">
        <v>1960667</v>
      </c>
      <c r="N2515">
        <v>2091543</v>
      </c>
      <c r="O2515">
        <v>2084769</v>
      </c>
      <c r="P2515">
        <v>1830782</v>
      </c>
      <c r="Q2515">
        <v>0</v>
      </c>
      <c r="R2515">
        <v>13263</v>
      </c>
      <c r="S2515">
        <v>7981024</v>
      </c>
      <c r="T2515">
        <v>2349135</v>
      </c>
      <c r="U2515">
        <v>5631889</v>
      </c>
      <c r="V2515">
        <v>49</v>
      </c>
    </row>
    <row r="2516" spans="1:22" x14ac:dyDescent="0.3">
      <c r="A2516">
        <v>202223</v>
      </c>
      <c r="B2516" t="s">
        <v>820</v>
      </c>
      <c r="C2516" t="s">
        <v>821</v>
      </c>
      <c r="D2516" t="s">
        <v>822</v>
      </c>
      <c r="E2516" t="s">
        <v>823</v>
      </c>
      <c r="F2516" t="s">
        <v>912</v>
      </c>
      <c r="G2516" t="s">
        <v>913</v>
      </c>
      <c r="H2516" t="s">
        <v>914</v>
      </c>
      <c r="I2516">
        <v>840</v>
      </c>
      <c r="J2516" t="s">
        <v>915</v>
      </c>
      <c r="K2516" t="s">
        <v>828</v>
      </c>
      <c r="L2516" t="s">
        <v>541</v>
      </c>
      <c r="M2516">
        <v>1007223</v>
      </c>
      <c r="N2516">
        <v>3449517</v>
      </c>
      <c r="O2516">
        <v>3151782</v>
      </c>
      <c r="P2516">
        <v>1648851</v>
      </c>
      <c r="Q2516">
        <v>5267</v>
      </c>
      <c r="R2516">
        <v>0</v>
      </c>
      <c r="S2516">
        <v>9262640</v>
      </c>
      <c r="T2516">
        <v>2096201</v>
      </c>
      <c r="U2516">
        <v>7166439</v>
      </c>
      <c r="V2516">
        <v>62</v>
      </c>
    </row>
    <row r="2517" spans="1:22" x14ac:dyDescent="0.3">
      <c r="A2517">
        <v>202324</v>
      </c>
      <c r="B2517" t="s">
        <v>820</v>
      </c>
      <c r="C2517" t="s">
        <v>821</v>
      </c>
      <c r="D2517" t="s">
        <v>822</v>
      </c>
      <c r="E2517" t="s">
        <v>823</v>
      </c>
      <c r="F2517" t="s">
        <v>912</v>
      </c>
      <c r="G2517" t="s">
        <v>913</v>
      </c>
      <c r="H2517" t="s">
        <v>914</v>
      </c>
      <c r="I2517">
        <v>840</v>
      </c>
      <c r="J2517" t="s">
        <v>915</v>
      </c>
      <c r="K2517" t="s">
        <v>828</v>
      </c>
      <c r="L2517" t="s">
        <v>541</v>
      </c>
      <c r="M2517">
        <v>30640</v>
      </c>
      <c r="N2517">
        <v>2108920</v>
      </c>
      <c r="O2517">
        <v>2108920</v>
      </c>
      <c r="P2517">
        <v>1203897</v>
      </c>
      <c r="Q2517">
        <v>6837220</v>
      </c>
      <c r="R2517">
        <v>0</v>
      </c>
      <c r="S2517">
        <v>12289597</v>
      </c>
      <c r="T2517">
        <v>761799</v>
      </c>
      <c r="U2517">
        <v>11527798</v>
      </c>
      <c r="V2517">
        <v>102</v>
      </c>
    </row>
    <row r="2518" spans="1:22" x14ac:dyDescent="0.3">
      <c r="A2518">
        <v>202122</v>
      </c>
      <c r="B2518" t="s">
        <v>820</v>
      </c>
      <c r="C2518" t="s">
        <v>821</v>
      </c>
      <c r="D2518" t="s">
        <v>822</v>
      </c>
      <c r="E2518" t="s">
        <v>823</v>
      </c>
      <c r="F2518" t="s">
        <v>912</v>
      </c>
      <c r="G2518" t="s">
        <v>913</v>
      </c>
      <c r="H2518" t="s">
        <v>914</v>
      </c>
      <c r="I2518">
        <v>840</v>
      </c>
      <c r="J2518" t="s">
        <v>915</v>
      </c>
      <c r="K2518" t="s">
        <v>828</v>
      </c>
      <c r="L2518" t="s">
        <v>831</v>
      </c>
      <c r="M2518" t="s">
        <v>829</v>
      </c>
      <c r="N2518" t="s">
        <v>829</v>
      </c>
      <c r="O2518" t="s">
        <v>829</v>
      </c>
      <c r="P2518">
        <v>1347281</v>
      </c>
      <c r="Q2518">
        <v>0</v>
      </c>
      <c r="R2518" t="s">
        <v>829</v>
      </c>
      <c r="S2518">
        <v>1347281</v>
      </c>
      <c r="T2518">
        <v>35280</v>
      </c>
      <c r="U2518">
        <v>1312001</v>
      </c>
      <c r="V2518">
        <v>11</v>
      </c>
    </row>
    <row r="2519" spans="1:22" x14ac:dyDescent="0.3">
      <c r="A2519">
        <v>202223</v>
      </c>
      <c r="B2519" t="s">
        <v>820</v>
      </c>
      <c r="C2519" t="s">
        <v>821</v>
      </c>
      <c r="D2519" t="s">
        <v>822</v>
      </c>
      <c r="E2519" t="s">
        <v>823</v>
      </c>
      <c r="F2519" t="s">
        <v>912</v>
      </c>
      <c r="G2519" t="s">
        <v>913</v>
      </c>
      <c r="H2519" t="s">
        <v>914</v>
      </c>
      <c r="I2519">
        <v>840</v>
      </c>
      <c r="J2519" t="s">
        <v>915</v>
      </c>
      <c r="K2519" t="s">
        <v>828</v>
      </c>
      <c r="L2519" t="s">
        <v>831</v>
      </c>
      <c r="M2519" t="s">
        <v>829</v>
      </c>
      <c r="N2519" t="s">
        <v>829</v>
      </c>
      <c r="O2519" t="s">
        <v>829</v>
      </c>
      <c r="P2519">
        <v>1749080</v>
      </c>
      <c r="Q2519">
        <v>0</v>
      </c>
      <c r="R2519" t="s">
        <v>829</v>
      </c>
      <c r="S2519">
        <v>1749080</v>
      </c>
      <c r="T2519">
        <v>0</v>
      </c>
      <c r="U2519">
        <v>1749080</v>
      </c>
      <c r="V2519">
        <v>15</v>
      </c>
    </row>
    <row r="2520" spans="1:22" x14ac:dyDescent="0.3">
      <c r="A2520">
        <v>202324</v>
      </c>
      <c r="B2520" t="s">
        <v>820</v>
      </c>
      <c r="C2520" t="s">
        <v>821</v>
      </c>
      <c r="D2520" t="s">
        <v>822</v>
      </c>
      <c r="E2520" t="s">
        <v>823</v>
      </c>
      <c r="F2520" t="s">
        <v>912</v>
      </c>
      <c r="G2520" t="s">
        <v>913</v>
      </c>
      <c r="H2520" t="s">
        <v>914</v>
      </c>
      <c r="I2520">
        <v>840</v>
      </c>
      <c r="J2520" t="s">
        <v>915</v>
      </c>
      <c r="K2520" t="s">
        <v>828</v>
      </c>
      <c r="L2520" t="s">
        <v>831</v>
      </c>
      <c r="M2520" t="s">
        <v>829</v>
      </c>
      <c r="N2520" t="s">
        <v>829</v>
      </c>
      <c r="O2520" t="s">
        <v>829</v>
      </c>
      <c r="P2520">
        <v>2481000</v>
      </c>
      <c r="Q2520">
        <v>0</v>
      </c>
      <c r="R2520" t="s">
        <v>829</v>
      </c>
      <c r="S2520">
        <v>2481000</v>
      </c>
      <c r="T2520">
        <v>0</v>
      </c>
      <c r="U2520">
        <v>2481000</v>
      </c>
      <c r="V2520">
        <v>22</v>
      </c>
    </row>
    <row r="2521" spans="1:22" x14ac:dyDescent="0.3">
      <c r="A2521">
        <v>202122</v>
      </c>
      <c r="B2521" t="s">
        <v>820</v>
      </c>
      <c r="C2521" t="s">
        <v>821</v>
      </c>
      <c r="D2521" t="s">
        <v>822</v>
      </c>
      <c r="E2521" t="s">
        <v>823</v>
      </c>
      <c r="F2521" t="s">
        <v>912</v>
      </c>
      <c r="G2521" t="s">
        <v>913</v>
      </c>
      <c r="H2521" t="s">
        <v>914</v>
      </c>
      <c r="I2521">
        <v>840</v>
      </c>
      <c r="J2521" t="s">
        <v>915</v>
      </c>
      <c r="K2521" t="s">
        <v>828</v>
      </c>
      <c r="L2521" t="s">
        <v>832</v>
      </c>
      <c r="M2521">
        <v>0</v>
      </c>
      <c r="N2521">
        <v>0</v>
      </c>
      <c r="O2521">
        <v>1360510</v>
      </c>
      <c r="P2521">
        <v>0</v>
      </c>
      <c r="Q2521">
        <v>0</v>
      </c>
      <c r="R2521">
        <v>0</v>
      </c>
      <c r="S2521">
        <v>1360510</v>
      </c>
      <c r="T2521">
        <v>5000</v>
      </c>
      <c r="U2521">
        <v>1355510</v>
      </c>
      <c r="V2521">
        <v>12</v>
      </c>
    </row>
    <row r="2522" spans="1:22" x14ac:dyDescent="0.3">
      <c r="A2522">
        <v>202223</v>
      </c>
      <c r="B2522" t="s">
        <v>820</v>
      </c>
      <c r="C2522" t="s">
        <v>821</v>
      </c>
      <c r="D2522" t="s">
        <v>822</v>
      </c>
      <c r="E2522" t="s">
        <v>823</v>
      </c>
      <c r="F2522" t="s">
        <v>912</v>
      </c>
      <c r="G2522" t="s">
        <v>913</v>
      </c>
      <c r="H2522" t="s">
        <v>914</v>
      </c>
      <c r="I2522">
        <v>840</v>
      </c>
      <c r="J2522" t="s">
        <v>915</v>
      </c>
      <c r="K2522" t="s">
        <v>828</v>
      </c>
      <c r="L2522" t="s">
        <v>832</v>
      </c>
      <c r="M2522">
        <v>0</v>
      </c>
      <c r="N2522">
        <v>0</v>
      </c>
      <c r="O2522">
        <v>1531815</v>
      </c>
      <c r="P2522">
        <v>0</v>
      </c>
      <c r="Q2522">
        <v>0</v>
      </c>
      <c r="R2522">
        <v>0</v>
      </c>
      <c r="S2522">
        <v>1531815</v>
      </c>
      <c r="T2522">
        <v>0</v>
      </c>
      <c r="U2522">
        <v>1531815</v>
      </c>
      <c r="V2522">
        <v>13</v>
      </c>
    </row>
    <row r="2523" spans="1:22" x14ac:dyDescent="0.3">
      <c r="A2523">
        <v>202324</v>
      </c>
      <c r="B2523" t="s">
        <v>820</v>
      </c>
      <c r="C2523" t="s">
        <v>821</v>
      </c>
      <c r="D2523" t="s">
        <v>822</v>
      </c>
      <c r="E2523" t="s">
        <v>823</v>
      </c>
      <c r="F2523" t="s">
        <v>912</v>
      </c>
      <c r="G2523" t="s">
        <v>913</v>
      </c>
      <c r="H2523" t="s">
        <v>914</v>
      </c>
      <c r="I2523">
        <v>840</v>
      </c>
      <c r="J2523" t="s">
        <v>915</v>
      </c>
      <c r="K2523" t="s">
        <v>828</v>
      </c>
      <c r="L2523" t="s">
        <v>832</v>
      </c>
      <c r="M2523">
        <v>0</v>
      </c>
      <c r="N2523">
        <v>222689</v>
      </c>
      <c r="O2523">
        <v>1718526</v>
      </c>
      <c r="P2523">
        <v>0</v>
      </c>
      <c r="Q2523">
        <v>0</v>
      </c>
      <c r="R2523">
        <v>0</v>
      </c>
      <c r="S2523">
        <v>1941215</v>
      </c>
      <c r="T2523">
        <v>335423</v>
      </c>
      <c r="U2523">
        <v>1605792</v>
      </c>
      <c r="V2523">
        <v>14</v>
      </c>
    </row>
    <row r="2524" spans="1:22" x14ac:dyDescent="0.3">
      <c r="A2524">
        <v>202122</v>
      </c>
      <c r="B2524" t="s">
        <v>820</v>
      </c>
      <c r="C2524" t="s">
        <v>821</v>
      </c>
      <c r="D2524" t="s">
        <v>822</v>
      </c>
      <c r="E2524" t="s">
        <v>823</v>
      </c>
      <c r="F2524" t="s">
        <v>912</v>
      </c>
      <c r="G2524" t="s">
        <v>913</v>
      </c>
      <c r="H2524" t="s">
        <v>914</v>
      </c>
      <c r="I2524">
        <v>840</v>
      </c>
      <c r="J2524" t="s">
        <v>915</v>
      </c>
      <c r="K2524" t="s">
        <v>828</v>
      </c>
      <c r="L2524" t="s">
        <v>544</v>
      </c>
      <c r="M2524">
        <v>0</v>
      </c>
      <c r="N2524">
        <v>634114</v>
      </c>
      <c r="O2524">
        <v>0</v>
      </c>
      <c r="P2524">
        <v>0</v>
      </c>
      <c r="Q2524">
        <v>0</v>
      </c>
      <c r="R2524">
        <v>0</v>
      </c>
      <c r="S2524">
        <v>634114</v>
      </c>
      <c r="T2524">
        <v>0</v>
      </c>
      <c r="U2524">
        <v>634114</v>
      </c>
      <c r="V2524">
        <v>5</v>
      </c>
    </row>
    <row r="2525" spans="1:22" x14ac:dyDescent="0.3">
      <c r="A2525">
        <v>202223</v>
      </c>
      <c r="B2525" t="s">
        <v>820</v>
      </c>
      <c r="C2525" t="s">
        <v>821</v>
      </c>
      <c r="D2525" t="s">
        <v>822</v>
      </c>
      <c r="E2525" t="s">
        <v>823</v>
      </c>
      <c r="F2525" t="s">
        <v>912</v>
      </c>
      <c r="G2525" t="s">
        <v>913</v>
      </c>
      <c r="H2525" t="s">
        <v>914</v>
      </c>
      <c r="I2525">
        <v>840</v>
      </c>
      <c r="J2525" t="s">
        <v>915</v>
      </c>
      <c r="K2525" t="s">
        <v>828</v>
      </c>
      <c r="L2525" t="s">
        <v>544</v>
      </c>
      <c r="M2525">
        <v>0</v>
      </c>
      <c r="N2525">
        <v>718792</v>
      </c>
      <c r="O2525">
        <v>0</v>
      </c>
      <c r="P2525">
        <v>0</v>
      </c>
      <c r="Q2525">
        <v>46910</v>
      </c>
      <c r="R2525">
        <v>0</v>
      </c>
      <c r="S2525">
        <v>765702</v>
      </c>
      <c r="T2525">
        <v>0</v>
      </c>
      <c r="U2525">
        <v>765702</v>
      </c>
      <c r="V2525">
        <v>7</v>
      </c>
    </row>
    <row r="2526" spans="1:22" x14ac:dyDescent="0.3">
      <c r="A2526">
        <v>202324</v>
      </c>
      <c r="B2526" t="s">
        <v>820</v>
      </c>
      <c r="C2526" t="s">
        <v>821</v>
      </c>
      <c r="D2526" t="s">
        <v>822</v>
      </c>
      <c r="E2526" t="s">
        <v>823</v>
      </c>
      <c r="F2526" t="s">
        <v>912</v>
      </c>
      <c r="G2526" t="s">
        <v>913</v>
      </c>
      <c r="H2526" t="s">
        <v>914</v>
      </c>
      <c r="I2526">
        <v>840</v>
      </c>
      <c r="J2526" t="s">
        <v>915</v>
      </c>
      <c r="K2526" t="s">
        <v>828</v>
      </c>
      <c r="L2526" t="s">
        <v>544</v>
      </c>
      <c r="M2526">
        <v>0</v>
      </c>
      <c r="N2526">
        <v>799487</v>
      </c>
      <c r="O2526">
        <v>0</v>
      </c>
      <c r="P2526">
        <v>0</v>
      </c>
      <c r="Q2526">
        <v>0</v>
      </c>
      <c r="R2526">
        <v>0</v>
      </c>
      <c r="S2526">
        <v>799487</v>
      </c>
      <c r="T2526">
        <v>0</v>
      </c>
      <c r="U2526">
        <v>799487</v>
      </c>
      <c r="V2526">
        <v>7</v>
      </c>
    </row>
    <row r="2527" spans="1:22" x14ac:dyDescent="0.3">
      <c r="A2527">
        <v>202122</v>
      </c>
      <c r="B2527" t="s">
        <v>820</v>
      </c>
      <c r="C2527" t="s">
        <v>821</v>
      </c>
      <c r="D2527" t="s">
        <v>822</v>
      </c>
      <c r="E2527" t="s">
        <v>823</v>
      </c>
      <c r="F2527" t="s">
        <v>912</v>
      </c>
      <c r="G2527" t="s">
        <v>913</v>
      </c>
      <c r="H2527" t="s">
        <v>914</v>
      </c>
      <c r="I2527">
        <v>840</v>
      </c>
      <c r="J2527" t="s">
        <v>915</v>
      </c>
      <c r="K2527" t="s">
        <v>828</v>
      </c>
      <c r="L2527" t="s">
        <v>600</v>
      </c>
      <c r="M2527" t="s">
        <v>829</v>
      </c>
      <c r="N2527" t="s">
        <v>829</v>
      </c>
      <c r="O2527" t="s">
        <v>829</v>
      </c>
      <c r="P2527">
        <v>0</v>
      </c>
      <c r="Q2527">
        <v>0</v>
      </c>
      <c r="R2527" t="s">
        <v>829</v>
      </c>
      <c r="S2527">
        <v>0</v>
      </c>
      <c r="T2527">
        <v>0</v>
      </c>
      <c r="U2527">
        <v>0</v>
      </c>
      <c r="V2527">
        <v>0</v>
      </c>
    </row>
    <row r="2528" spans="1:22" x14ac:dyDescent="0.3">
      <c r="A2528">
        <v>202223</v>
      </c>
      <c r="B2528" t="s">
        <v>820</v>
      </c>
      <c r="C2528" t="s">
        <v>821</v>
      </c>
      <c r="D2528" t="s">
        <v>822</v>
      </c>
      <c r="E2528" t="s">
        <v>823</v>
      </c>
      <c r="F2528" t="s">
        <v>912</v>
      </c>
      <c r="G2528" t="s">
        <v>913</v>
      </c>
      <c r="H2528" t="s">
        <v>914</v>
      </c>
      <c r="I2528">
        <v>840</v>
      </c>
      <c r="J2528" t="s">
        <v>915</v>
      </c>
      <c r="K2528" t="s">
        <v>828</v>
      </c>
      <c r="L2528" t="s">
        <v>600</v>
      </c>
      <c r="M2528" t="s">
        <v>829</v>
      </c>
      <c r="N2528" t="s">
        <v>829</v>
      </c>
      <c r="O2528" t="s">
        <v>829</v>
      </c>
      <c r="P2528">
        <v>0</v>
      </c>
      <c r="Q2528">
        <v>0</v>
      </c>
      <c r="R2528" t="s">
        <v>829</v>
      </c>
      <c r="S2528">
        <v>0</v>
      </c>
      <c r="T2528">
        <v>0</v>
      </c>
      <c r="U2528">
        <v>0</v>
      </c>
      <c r="V2528">
        <v>0</v>
      </c>
    </row>
    <row r="2529" spans="1:22" x14ac:dyDescent="0.3">
      <c r="A2529">
        <v>202324</v>
      </c>
      <c r="B2529" t="s">
        <v>820</v>
      </c>
      <c r="C2529" t="s">
        <v>821</v>
      </c>
      <c r="D2529" t="s">
        <v>822</v>
      </c>
      <c r="E2529" t="s">
        <v>823</v>
      </c>
      <c r="F2529" t="s">
        <v>912</v>
      </c>
      <c r="G2529" t="s">
        <v>913</v>
      </c>
      <c r="H2529" t="s">
        <v>914</v>
      </c>
      <c r="I2529">
        <v>840</v>
      </c>
      <c r="J2529" t="s">
        <v>915</v>
      </c>
      <c r="K2529" t="s">
        <v>828</v>
      </c>
      <c r="L2529" t="s">
        <v>600</v>
      </c>
      <c r="M2529" t="s">
        <v>829</v>
      </c>
      <c r="N2529" t="s">
        <v>829</v>
      </c>
      <c r="O2529" t="s">
        <v>829</v>
      </c>
      <c r="P2529">
        <v>0</v>
      </c>
      <c r="Q2529">
        <v>0</v>
      </c>
      <c r="R2529" t="s">
        <v>829</v>
      </c>
      <c r="S2529">
        <v>0</v>
      </c>
      <c r="T2529">
        <v>0</v>
      </c>
      <c r="U2529">
        <v>0</v>
      </c>
      <c r="V2529">
        <v>0</v>
      </c>
    </row>
    <row r="2530" spans="1:22" x14ac:dyDescent="0.3">
      <c r="A2530">
        <v>202122</v>
      </c>
      <c r="B2530" t="s">
        <v>820</v>
      </c>
      <c r="C2530" t="s">
        <v>821</v>
      </c>
      <c r="D2530" t="s">
        <v>822</v>
      </c>
      <c r="E2530" t="s">
        <v>823</v>
      </c>
      <c r="F2530" t="s">
        <v>912</v>
      </c>
      <c r="G2530" t="s">
        <v>913</v>
      </c>
      <c r="H2530" t="s">
        <v>914</v>
      </c>
      <c r="I2530">
        <v>840</v>
      </c>
      <c r="J2530" t="s">
        <v>915</v>
      </c>
      <c r="K2530" t="s">
        <v>828</v>
      </c>
      <c r="L2530" t="s">
        <v>247</v>
      </c>
      <c r="M2530">
        <v>0</v>
      </c>
      <c r="N2530">
        <v>0</v>
      </c>
      <c r="O2530">
        <v>0</v>
      </c>
      <c r="P2530">
        <v>0</v>
      </c>
      <c r="Q2530">
        <v>0</v>
      </c>
      <c r="R2530">
        <v>0</v>
      </c>
      <c r="S2530">
        <v>0</v>
      </c>
      <c r="T2530">
        <v>0</v>
      </c>
      <c r="U2530">
        <v>0</v>
      </c>
      <c r="V2530">
        <v>0</v>
      </c>
    </row>
    <row r="2531" spans="1:22" x14ac:dyDescent="0.3">
      <c r="A2531">
        <v>202223</v>
      </c>
      <c r="B2531" t="s">
        <v>820</v>
      </c>
      <c r="C2531" t="s">
        <v>821</v>
      </c>
      <c r="D2531" t="s">
        <v>822</v>
      </c>
      <c r="E2531" t="s">
        <v>823</v>
      </c>
      <c r="F2531" t="s">
        <v>912</v>
      </c>
      <c r="G2531" t="s">
        <v>913</v>
      </c>
      <c r="H2531" t="s">
        <v>914</v>
      </c>
      <c r="I2531">
        <v>840</v>
      </c>
      <c r="J2531" t="s">
        <v>915</v>
      </c>
      <c r="K2531" t="s">
        <v>828</v>
      </c>
      <c r="L2531" t="s">
        <v>247</v>
      </c>
      <c r="M2531">
        <v>0</v>
      </c>
      <c r="N2531">
        <v>0</v>
      </c>
      <c r="O2531">
        <v>0</v>
      </c>
      <c r="P2531">
        <v>0</v>
      </c>
      <c r="Q2531">
        <v>0</v>
      </c>
      <c r="R2531">
        <v>0</v>
      </c>
      <c r="S2531">
        <v>0</v>
      </c>
      <c r="T2531">
        <v>0</v>
      </c>
      <c r="U2531">
        <v>0</v>
      </c>
      <c r="V2531">
        <v>0</v>
      </c>
    </row>
    <row r="2532" spans="1:22" x14ac:dyDescent="0.3">
      <c r="A2532">
        <v>202324</v>
      </c>
      <c r="B2532" t="s">
        <v>820</v>
      </c>
      <c r="C2532" t="s">
        <v>821</v>
      </c>
      <c r="D2532" t="s">
        <v>822</v>
      </c>
      <c r="E2532" t="s">
        <v>823</v>
      </c>
      <c r="F2532" t="s">
        <v>912</v>
      </c>
      <c r="G2532" t="s">
        <v>913</v>
      </c>
      <c r="H2532" t="s">
        <v>914</v>
      </c>
      <c r="I2532">
        <v>840</v>
      </c>
      <c r="J2532" t="s">
        <v>915</v>
      </c>
      <c r="K2532" t="s">
        <v>828</v>
      </c>
      <c r="L2532" t="s">
        <v>247</v>
      </c>
      <c r="M2532">
        <v>0</v>
      </c>
      <c r="N2532">
        <v>0</v>
      </c>
      <c r="O2532">
        <v>0</v>
      </c>
      <c r="P2532">
        <v>0</v>
      </c>
      <c r="Q2532">
        <v>0</v>
      </c>
      <c r="R2532">
        <v>0</v>
      </c>
      <c r="S2532">
        <v>0</v>
      </c>
      <c r="T2532">
        <v>0</v>
      </c>
      <c r="U2532">
        <v>0</v>
      </c>
      <c r="V2532">
        <v>0</v>
      </c>
    </row>
    <row r="2533" spans="1:22" x14ac:dyDescent="0.3">
      <c r="A2533">
        <v>202122</v>
      </c>
      <c r="B2533" t="s">
        <v>820</v>
      </c>
      <c r="C2533" t="s">
        <v>821</v>
      </c>
      <c r="D2533" t="s">
        <v>822</v>
      </c>
      <c r="E2533" t="s">
        <v>823</v>
      </c>
      <c r="F2533" t="s">
        <v>912</v>
      </c>
      <c r="G2533" t="s">
        <v>913</v>
      </c>
      <c r="H2533" t="s">
        <v>914</v>
      </c>
      <c r="I2533">
        <v>840</v>
      </c>
      <c r="J2533" t="s">
        <v>915</v>
      </c>
      <c r="K2533" t="s">
        <v>828</v>
      </c>
      <c r="L2533" t="s">
        <v>833</v>
      </c>
      <c r="M2533">
        <v>33427358</v>
      </c>
      <c r="N2533">
        <v>157471502</v>
      </c>
      <c r="O2533">
        <v>44981199</v>
      </c>
      <c r="P2533">
        <v>35319096</v>
      </c>
      <c r="Q2533">
        <v>6304223</v>
      </c>
      <c r="R2533">
        <v>5593009</v>
      </c>
      <c r="S2533">
        <v>284549532</v>
      </c>
      <c r="T2533">
        <v>2390692</v>
      </c>
      <c r="U2533">
        <v>282158840</v>
      </c>
      <c r="V2533" t="s">
        <v>834</v>
      </c>
    </row>
    <row r="2534" spans="1:22" x14ac:dyDescent="0.3">
      <c r="A2534">
        <v>202223</v>
      </c>
      <c r="B2534" t="s">
        <v>820</v>
      </c>
      <c r="C2534" t="s">
        <v>821</v>
      </c>
      <c r="D2534" t="s">
        <v>822</v>
      </c>
      <c r="E2534" t="s">
        <v>823</v>
      </c>
      <c r="F2534" t="s">
        <v>912</v>
      </c>
      <c r="G2534" t="s">
        <v>913</v>
      </c>
      <c r="H2534" t="s">
        <v>914</v>
      </c>
      <c r="I2534">
        <v>840</v>
      </c>
      <c r="J2534" t="s">
        <v>915</v>
      </c>
      <c r="K2534" t="s">
        <v>828</v>
      </c>
      <c r="L2534" t="s">
        <v>833</v>
      </c>
      <c r="M2534">
        <v>34480819</v>
      </c>
      <c r="N2534">
        <v>146680548</v>
      </c>
      <c r="O2534">
        <v>45984870</v>
      </c>
      <c r="P2534">
        <v>41808025</v>
      </c>
      <c r="Q2534">
        <v>6352177</v>
      </c>
      <c r="R2534">
        <v>5841011</v>
      </c>
      <c r="S2534">
        <v>282478663</v>
      </c>
      <c r="T2534">
        <v>2123163</v>
      </c>
      <c r="U2534">
        <v>280355500</v>
      </c>
      <c r="V2534" t="s">
        <v>834</v>
      </c>
    </row>
    <row r="2535" spans="1:22" x14ac:dyDescent="0.3">
      <c r="A2535">
        <v>202324</v>
      </c>
      <c r="B2535" t="s">
        <v>820</v>
      </c>
      <c r="C2535" t="s">
        <v>821</v>
      </c>
      <c r="D2535" t="s">
        <v>822</v>
      </c>
      <c r="E2535" t="s">
        <v>823</v>
      </c>
      <c r="F2535" t="s">
        <v>912</v>
      </c>
      <c r="G2535" t="s">
        <v>913</v>
      </c>
      <c r="H2535" t="s">
        <v>914</v>
      </c>
      <c r="I2535">
        <v>840</v>
      </c>
      <c r="J2535" t="s">
        <v>915</v>
      </c>
      <c r="K2535" t="s">
        <v>828</v>
      </c>
      <c r="L2535" t="s">
        <v>833</v>
      </c>
      <c r="M2535">
        <v>35197443</v>
      </c>
      <c r="N2535">
        <v>146789357</v>
      </c>
      <c r="O2535">
        <v>40308161</v>
      </c>
      <c r="P2535">
        <v>34348594</v>
      </c>
      <c r="Q2535">
        <v>19422869</v>
      </c>
      <c r="R2535">
        <v>0</v>
      </c>
      <c r="S2535">
        <v>277564999</v>
      </c>
      <c r="T2535">
        <v>1170182</v>
      </c>
      <c r="U2535">
        <v>276394817</v>
      </c>
      <c r="V2535" t="s">
        <v>834</v>
      </c>
    </row>
    <row r="2536" spans="1:22" x14ac:dyDescent="0.3">
      <c r="A2536">
        <v>202122</v>
      </c>
      <c r="B2536" t="s">
        <v>820</v>
      </c>
      <c r="C2536" t="s">
        <v>821</v>
      </c>
      <c r="D2536" t="s">
        <v>822</v>
      </c>
      <c r="E2536" t="s">
        <v>823</v>
      </c>
      <c r="F2536" t="s">
        <v>912</v>
      </c>
      <c r="G2536" t="s">
        <v>913</v>
      </c>
      <c r="H2536" t="s">
        <v>914</v>
      </c>
      <c r="I2536">
        <v>840</v>
      </c>
      <c r="J2536" t="s">
        <v>915</v>
      </c>
      <c r="K2536" t="s">
        <v>835</v>
      </c>
      <c r="L2536" t="s">
        <v>836</v>
      </c>
      <c r="M2536" t="s">
        <v>829</v>
      </c>
      <c r="N2536" t="s">
        <v>829</v>
      </c>
      <c r="O2536" t="s">
        <v>829</v>
      </c>
      <c r="P2536" t="s">
        <v>829</v>
      </c>
      <c r="Q2536" t="s">
        <v>829</v>
      </c>
      <c r="R2536" t="s">
        <v>829</v>
      </c>
      <c r="S2536">
        <v>270316106</v>
      </c>
      <c r="T2536" t="s">
        <v>829</v>
      </c>
      <c r="U2536" t="s">
        <v>829</v>
      </c>
      <c r="V2536" t="s">
        <v>834</v>
      </c>
    </row>
    <row r="2537" spans="1:22" x14ac:dyDescent="0.3">
      <c r="A2537">
        <v>202223</v>
      </c>
      <c r="B2537" t="s">
        <v>820</v>
      </c>
      <c r="C2537" t="s">
        <v>821</v>
      </c>
      <c r="D2537" t="s">
        <v>822</v>
      </c>
      <c r="E2537" t="s">
        <v>823</v>
      </c>
      <c r="F2537" t="s">
        <v>912</v>
      </c>
      <c r="G2537" t="s">
        <v>913</v>
      </c>
      <c r="H2537" t="s">
        <v>914</v>
      </c>
      <c r="I2537">
        <v>840</v>
      </c>
      <c r="J2537" t="s">
        <v>915</v>
      </c>
      <c r="K2537" t="s">
        <v>835</v>
      </c>
      <c r="L2537" t="s">
        <v>836</v>
      </c>
      <c r="M2537" t="s">
        <v>829</v>
      </c>
      <c r="N2537" t="s">
        <v>829</v>
      </c>
      <c r="O2537" t="s">
        <v>829</v>
      </c>
      <c r="P2537" t="s">
        <v>829</v>
      </c>
      <c r="Q2537" t="s">
        <v>829</v>
      </c>
      <c r="R2537" t="s">
        <v>829</v>
      </c>
      <c r="S2537">
        <v>267303336</v>
      </c>
      <c r="T2537" t="s">
        <v>829</v>
      </c>
      <c r="U2537" t="s">
        <v>829</v>
      </c>
      <c r="V2537" t="s">
        <v>834</v>
      </c>
    </row>
    <row r="2538" spans="1:22" x14ac:dyDescent="0.3">
      <c r="A2538">
        <v>202324</v>
      </c>
      <c r="B2538" t="s">
        <v>820</v>
      </c>
      <c r="C2538" t="s">
        <v>821</v>
      </c>
      <c r="D2538" t="s">
        <v>822</v>
      </c>
      <c r="E2538" t="s">
        <v>823</v>
      </c>
      <c r="F2538" t="s">
        <v>912</v>
      </c>
      <c r="G2538" t="s">
        <v>913</v>
      </c>
      <c r="H2538" t="s">
        <v>914</v>
      </c>
      <c r="I2538">
        <v>840</v>
      </c>
      <c r="J2538" t="s">
        <v>915</v>
      </c>
      <c r="K2538" t="s">
        <v>835</v>
      </c>
      <c r="L2538" t="s">
        <v>836</v>
      </c>
      <c r="M2538" t="s">
        <v>829</v>
      </c>
      <c r="N2538" t="s">
        <v>829</v>
      </c>
      <c r="O2538" t="s">
        <v>829</v>
      </c>
      <c r="P2538" t="s">
        <v>829</v>
      </c>
      <c r="Q2538" t="s">
        <v>829</v>
      </c>
      <c r="R2538" t="s">
        <v>829</v>
      </c>
      <c r="S2538">
        <v>267197668</v>
      </c>
      <c r="T2538" t="s">
        <v>829</v>
      </c>
      <c r="U2538" t="s">
        <v>829</v>
      </c>
      <c r="V2538" t="s">
        <v>834</v>
      </c>
    </row>
    <row r="2539" spans="1:22" x14ac:dyDescent="0.3">
      <c r="A2539">
        <v>202122</v>
      </c>
      <c r="B2539" t="s">
        <v>820</v>
      </c>
      <c r="C2539" t="s">
        <v>821</v>
      </c>
      <c r="D2539" t="s">
        <v>822</v>
      </c>
      <c r="E2539" t="s">
        <v>823</v>
      </c>
      <c r="F2539" t="s">
        <v>912</v>
      </c>
      <c r="G2539" t="s">
        <v>913</v>
      </c>
      <c r="H2539" t="s">
        <v>914</v>
      </c>
      <c r="I2539">
        <v>840</v>
      </c>
      <c r="J2539" t="s">
        <v>915</v>
      </c>
      <c r="K2539" t="s">
        <v>835</v>
      </c>
      <c r="L2539" t="s">
        <v>837</v>
      </c>
      <c r="M2539" t="s">
        <v>829</v>
      </c>
      <c r="N2539" t="s">
        <v>829</v>
      </c>
      <c r="O2539" t="s">
        <v>829</v>
      </c>
      <c r="P2539" t="s">
        <v>829</v>
      </c>
      <c r="Q2539" t="s">
        <v>829</v>
      </c>
      <c r="R2539" t="s">
        <v>829</v>
      </c>
      <c r="S2539">
        <v>0</v>
      </c>
      <c r="T2539" t="s">
        <v>829</v>
      </c>
      <c r="U2539" t="s">
        <v>829</v>
      </c>
      <c r="V2539" t="s">
        <v>834</v>
      </c>
    </row>
    <row r="2540" spans="1:22" x14ac:dyDescent="0.3">
      <c r="A2540">
        <v>202223</v>
      </c>
      <c r="B2540" t="s">
        <v>820</v>
      </c>
      <c r="C2540" t="s">
        <v>821</v>
      </c>
      <c r="D2540" t="s">
        <v>822</v>
      </c>
      <c r="E2540" t="s">
        <v>823</v>
      </c>
      <c r="F2540" t="s">
        <v>912</v>
      </c>
      <c r="G2540" t="s">
        <v>913</v>
      </c>
      <c r="H2540" t="s">
        <v>914</v>
      </c>
      <c r="I2540">
        <v>840</v>
      </c>
      <c r="J2540" t="s">
        <v>915</v>
      </c>
      <c r="K2540" t="s">
        <v>835</v>
      </c>
      <c r="L2540" t="s">
        <v>837</v>
      </c>
      <c r="M2540" t="s">
        <v>829</v>
      </c>
      <c r="N2540" t="s">
        <v>829</v>
      </c>
      <c r="O2540" t="s">
        <v>829</v>
      </c>
      <c r="P2540" t="s">
        <v>829</v>
      </c>
      <c r="Q2540" t="s">
        <v>829</v>
      </c>
      <c r="R2540" t="s">
        <v>829</v>
      </c>
      <c r="S2540">
        <v>593911</v>
      </c>
      <c r="T2540" t="s">
        <v>829</v>
      </c>
      <c r="U2540" t="s">
        <v>829</v>
      </c>
      <c r="V2540">
        <v>0</v>
      </c>
    </row>
    <row r="2541" spans="1:22" x14ac:dyDescent="0.3">
      <c r="A2541">
        <v>202324</v>
      </c>
      <c r="B2541" t="s">
        <v>820</v>
      </c>
      <c r="C2541" t="s">
        <v>821</v>
      </c>
      <c r="D2541" t="s">
        <v>822</v>
      </c>
      <c r="E2541" t="s">
        <v>823</v>
      </c>
      <c r="F2541" t="s">
        <v>912</v>
      </c>
      <c r="G2541" t="s">
        <v>913</v>
      </c>
      <c r="H2541" t="s">
        <v>914</v>
      </c>
      <c r="I2541">
        <v>840</v>
      </c>
      <c r="J2541" t="s">
        <v>915</v>
      </c>
      <c r="K2541" t="s">
        <v>835</v>
      </c>
      <c r="L2541" t="s">
        <v>837</v>
      </c>
      <c r="M2541" t="s">
        <v>829</v>
      </c>
      <c r="N2541" t="s">
        <v>829</v>
      </c>
      <c r="O2541" t="s">
        <v>829</v>
      </c>
      <c r="P2541" t="s">
        <v>829</v>
      </c>
      <c r="Q2541" t="s">
        <v>829</v>
      </c>
      <c r="R2541" t="s">
        <v>829</v>
      </c>
      <c r="S2541">
        <v>-359000</v>
      </c>
      <c r="T2541" t="s">
        <v>829</v>
      </c>
      <c r="U2541" t="s">
        <v>829</v>
      </c>
      <c r="V2541">
        <v>0</v>
      </c>
    </row>
    <row r="2542" spans="1:22" x14ac:dyDescent="0.3">
      <c r="A2542">
        <v>202122</v>
      </c>
      <c r="B2542" t="s">
        <v>820</v>
      </c>
      <c r="C2542" t="s">
        <v>821</v>
      </c>
      <c r="D2542" t="s">
        <v>822</v>
      </c>
      <c r="E2542" t="s">
        <v>823</v>
      </c>
      <c r="F2542" t="s">
        <v>912</v>
      </c>
      <c r="G2542" t="s">
        <v>913</v>
      </c>
      <c r="H2542" t="s">
        <v>914</v>
      </c>
      <c r="I2542">
        <v>840</v>
      </c>
      <c r="J2542" t="s">
        <v>915</v>
      </c>
      <c r="K2542" t="s">
        <v>835</v>
      </c>
      <c r="L2542" t="s">
        <v>838</v>
      </c>
      <c r="M2542" t="s">
        <v>829</v>
      </c>
      <c r="N2542" t="s">
        <v>829</v>
      </c>
      <c r="O2542" t="s">
        <v>829</v>
      </c>
      <c r="P2542" t="s">
        <v>829</v>
      </c>
      <c r="Q2542" t="s">
        <v>829</v>
      </c>
      <c r="R2542" t="s">
        <v>829</v>
      </c>
      <c r="S2542">
        <v>-3923253</v>
      </c>
      <c r="T2542" t="s">
        <v>829</v>
      </c>
      <c r="U2542" t="s">
        <v>829</v>
      </c>
      <c r="V2542" t="s">
        <v>834</v>
      </c>
    </row>
    <row r="2543" spans="1:22" x14ac:dyDescent="0.3">
      <c r="A2543">
        <v>202223</v>
      </c>
      <c r="B2543" t="s">
        <v>820</v>
      </c>
      <c r="C2543" t="s">
        <v>821</v>
      </c>
      <c r="D2543" t="s">
        <v>822</v>
      </c>
      <c r="E2543" t="s">
        <v>823</v>
      </c>
      <c r="F2543" t="s">
        <v>912</v>
      </c>
      <c r="G2543" t="s">
        <v>913</v>
      </c>
      <c r="H2543" t="s">
        <v>914</v>
      </c>
      <c r="I2543">
        <v>840</v>
      </c>
      <c r="J2543" t="s">
        <v>915</v>
      </c>
      <c r="K2543" t="s">
        <v>835</v>
      </c>
      <c r="L2543" t="s">
        <v>838</v>
      </c>
      <c r="M2543" t="s">
        <v>829</v>
      </c>
      <c r="N2543" t="s">
        <v>829</v>
      </c>
      <c r="O2543" t="s">
        <v>829</v>
      </c>
      <c r="P2543" t="s">
        <v>829</v>
      </c>
      <c r="Q2543" t="s">
        <v>829</v>
      </c>
      <c r="R2543" t="s">
        <v>829</v>
      </c>
      <c r="S2543">
        <v>-5786402</v>
      </c>
      <c r="T2543" t="s">
        <v>829</v>
      </c>
      <c r="U2543" t="s">
        <v>829</v>
      </c>
      <c r="V2543" t="s">
        <v>834</v>
      </c>
    </row>
    <row r="2544" spans="1:22" x14ac:dyDescent="0.3">
      <c r="A2544">
        <v>202324</v>
      </c>
      <c r="B2544" t="s">
        <v>820</v>
      </c>
      <c r="C2544" t="s">
        <v>821</v>
      </c>
      <c r="D2544" t="s">
        <v>822</v>
      </c>
      <c r="E2544" t="s">
        <v>823</v>
      </c>
      <c r="F2544" t="s">
        <v>912</v>
      </c>
      <c r="G2544" t="s">
        <v>913</v>
      </c>
      <c r="H2544" t="s">
        <v>914</v>
      </c>
      <c r="I2544">
        <v>840</v>
      </c>
      <c r="J2544" t="s">
        <v>915</v>
      </c>
      <c r="K2544" t="s">
        <v>835</v>
      </c>
      <c r="L2544" t="s">
        <v>838</v>
      </c>
      <c r="M2544" t="s">
        <v>829</v>
      </c>
      <c r="N2544" t="s">
        <v>829</v>
      </c>
      <c r="O2544" t="s">
        <v>829</v>
      </c>
      <c r="P2544" t="s">
        <v>829</v>
      </c>
      <c r="Q2544" t="s">
        <v>829</v>
      </c>
      <c r="R2544" t="s">
        <v>829</v>
      </c>
      <c r="S2544">
        <v>-7132000</v>
      </c>
      <c r="T2544" t="s">
        <v>829</v>
      </c>
      <c r="U2544" t="s">
        <v>829</v>
      </c>
      <c r="V2544" t="s">
        <v>834</v>
      </c>
    </row>
    <row r="2545" spans="1:22" x14ac:dyDescent="0.3">
      <c r="A2545">
        <v>202122</v>
      </c>
      <c r="B2545" t="s">
        <v>820</v>
      </c>
      <c r="C2545" t="s">
        <v>821</v>
      </c>
      <c r="D2545" t="s">
        <v>822</v>
      </c>
      <c r="E2545" t="s">
        <v>823</v>
      </c>
      <c r="F2545" t="s">
        <v>912</v>
      </c>
      <c r="G2545" t="s">
        <v>913</v>
      </c>
      <c r="H2545" t="s">
        <v>914</v>
      </c>
      <c r="I2545">
        <v>840</v>
      </c>
      <c r="J2545" t="s">
        <v>915</v>
      </c>
      <c r="K2545" t="s">
        <v>835</v>
      </c>
      <c r="L2545" t="s">
        <v>839</v>
      </c>
      <c r="M2545" t="s">
        <v>829</v>
      </c>
      <c r="N2545" t="s">
        <v>829</v>
      </c>
      <c r="O2545" t="s">
        <v>829</v>
      </c>
      <c r="P2545" t="s">
        <v>829</v>
      </c>
      <c r="Q2545" t="s">
        <v>829</v>
      </c>
      <c r="R2545" t="s">
        <v>829</v>
      </c>
      <c r="S2545">
        <v>5786402</v>
      </c>
      <c r="T2545" t="s">
        <v>829</v>
      </c>
      <c r="U2545" t="s">
        <v>829</v>
      </c>
      <c r="V2545" t="s">
        <v>834</v>
      </c>
    </row>
    <row r="2546" spans="1:22" x14ac:dyDescent="0.3">
      <c r="A2546">
        <v>202223</v>
      </c>
      <c r="B2546" t="s">
        <v>820</v>
      </c>
      <c r="C2546" t="s">
        <v>821</v>
      </c>
      <c r="D2546" t="s">
        <v>822</v>
      </c>
      <c r="E2546" t="s">
        <v>823</v>
      </c>
      <c r="F2546" t="s">
        <v>912</v>
      </c>
      <c r="G2546" t="s">
        <v>913</v>
      </c>
      <c r="H2546" t="s">
        <v>914</v>
      </c>
      <c r="I2546">
        <v>840</v>
      </c>
      <c r="J2546" t="s">
        <v>915</v>
      </c>
      <c r="K2546" t="s">
        <v>835</v>
      </c>
      <c r="L2546" t="s">
        <v>839</v>
      </c>
      <c r="M2546" t="s">
        <v>829</v>
      </c>
      <c r="N2546" t="s">
        <v>829</v>
      </c>
      <c r="O2546" t="s">
        <v>829</v>
      </c>
      <c r="P2546" t="s">
        <v>829</v>
      </c>
      <c r="Q2546" t="s">
        <v>829</v>
      </c>
      <c r="R2546" t="s">
        <v>829</v>
      </c>
      <c r="S2546">
        <v>7131587</v>
      </c>
      <c r="T2546" t="s">
        <v>829</v>
      </c>
      <c r="U2546" t="s">
        <v>829</v>
      </c>
      <c r="V2546" t="s">
        <v>834</v>
      </c>
    </row>
    <row r="2547" spans="1:22" x14ac:dyDescent="0.3">
      <c r="A2547">
        <v>202324</v>
      </c>
      <c r="B2547" t="s">
        <v>820</v>
      </c>
      <c r="C2547" t="s">
        <v>821</v>
      </c>
      <c r="D2547" t="s">
        <v>822</v>
      </c>
      <c r="E2547" t="s">
        <v>823</v>
      </c>
      <c r="F2547" t="s">
        <v>912</v>
      </c>
      <c r="G2547" t="s">
        <v>913</v>
      </c>
      <c r="H2547" t="s">
        <v>914</v>
      </c>
      <c r="I2547">
        <v>840</v>
      </c>
      <c r="J2547" t="s">
        <v>915</v>
      </c>
      <c r="K2547" t="s">
        <v>835</v>
      </c>
      <c r="L2547" t="s">
        <v>839</v>
      </c>
      <c r="M2547" t="s">
        <v>829</v>
      </c>
      <c r="N2547" t="s">
        <v>829</v>
      </c>
      <c r="O2547" t="s">
        <v>829</v>
      </c>
      <c r="P2547" t="s">
        <v>829</v>
      </c>
      <c r="Q2547" t="s">
        <v>829</v>
      </c>
      <c r="R2547" t="s">
        <v>829</v>
      </c>
      <c r="S2547">
        <v>8969000</v>
      </c>
      <c r="T2547" t="s">
        <v>829</v>
      </c>
      <c r="U2547" t="s">
        <v>829</v>
      </c>
      <c r="V2547" t="s">
        <v>834</v>
      </c>
    </row>
    <row r="2548" spans="1:22" x14ac:dyDescent="0.3">
      <c r="A2548">
        <v>202122</v>
      </c>
      <c r="B2548" t="s">
        <v>820</v>
      </c>
      <c r="C2548" t="s">
        <v>821</v>
      </c>
      <c r="D2548" t="s">
        <v>822</v>
      </c>
      <c r="E2548" t="s">
        <v>823</v>
      </c>
      <c r="F2548" t="s">
        <v>912</v>
      </c>
      <c r="G2548" t="s">
        <v>913</v>
      </c>
      <c r="H2548" t="s">
        <v>914</v>
      </c>
      <c r="I2548">
        <v>840</v>
      </c>
      <c r="J2548" t="s">
        <v>915</v>
      </c>
      <c r="K2548" t="s">
        <v>835</v>
      </c>
      <c r="L2548" t="s">
        <v>840</v>
      </c>
      <c r="M2548" t="s">
        <v>829</v>
      </c>
      <c r="N2548" t="s">
        <v>829</v>
      </c>
      <c r="O2548" t="s">
        <v>829</v>
      </c>
      <c r="P2548" t="s">
        <v>829</v>
      </c>
      <c r="Q2548" t="s">
        <v>829</v>
      </c>
      <c r="R2548" t="s">
        <v>829</v>
      </c>
      <c r="S2548">
        <v>0</v>
      </c>
      <c r="T2548" t="s">
        <v>829</v>
      </c>
      <c r="U2548" t="s">
        <v>829</v>
      </c>
      <c r="V2548" t="s">
        <v>834</v>
      </c>
    </row>
    <row r="2549" spans="1:22" x14ac:dyDescent="0.3">
      <c r="A2549">
        <v>202223</v>
      </c>
      <c r="B2549" t="s">
        <v>820</v>
      </c>
      <c r="C2549" t="s">
        <v>821</v>
      </c>
      <c r="D2549" t="s">
        <v>822</v>
      </c>
      <c r="E2549" t="s">
        <v>823</v>
      </c>
      <c r="F2549" t="s">
        <v>912</v>
      </c>
      <c r="G2549" t="s">
        <v>913</v>
      </c>
      <c r="H2549" t="s">
        <v>914</v>
      </c>
      <c r="I2549">
        <v>840</v>
      </c>
      <c r="J2549" t="s">
        <v>915</v>
      </c>
      <c r="K2549" t="s">
        <v>835</v>
      </c>
      <c r="L2549" t="s">
        <v>840</v>
      </c>
      <c r="M2549" t="s">
        <v>829</v>
      </c>
      <c r="N2549" t="s">
        <v>829</v>
      </c>
      <c r="O2549" t="s">
        <v>829</v>
      </c>
      <c r="P2549" t="s">
        <v>829</v>
      </c>
      <c r="Q2549" t="s">
        <v>829</v>
      </c>
      <c r="R2549" t="s">
        <v>829</v>
      </c>
      <c r="S2549">
        <v>0</v>
      </c>
      <c r="T2549" t="s">
        <v>829</v>
      </c>
      <c r="U2549" t="s">
        <v>829</v>
      </c>
      <c r="V2549" t="s">
        <v>834</v>
      </c>
    </row>
    <row r="2550" spans="1:22" x14ac:dyDescent="0.3">
      <c r="A2550">
        <v>202324</v>
      </c>
      <c r="B2550" t="s">
        <v>820</v>
      </c>
      <c r="C2550" t="s">
        <v>821</v>
      </c>
      <c r="D2550" t="s">
        <v>822</v>
      </c>
      <c r="E2550" t="s">
        <v>823</v>
      </c>
      <c r="F2550" t="s">
        <v>912</v>
      </c>
      <c r="G2550" t="s">
        <v>913</v>
      </c>
      <c r="H2550" t="s">
        <v>914</v>
      </c>
      <c r="I2550">
        <v>840</v>
      </c>
      <c r="J2550" t="s">
        <v>915</v>
      </c>
      <c r="K2550" t="s">
        <v>835</v>
      </c>
      <c r="L2550" t="s">
        <v>840</v>
      </c>
      <c r="M2550" t="s">
        <v>829</v>
      </c>
      <c r="N2550" t="s">
        <v>829</v>
      </c>
      <c r="O2550" t="s">
        <v>829</v>
      </c>
      <c r="P2550" t="s">
        <v>829</v>
      </c>
      <c r="Q2550" t="s">
        <v>829</v>
      </c>
      <c r="R2550" t="s">
        <v>829</v>
      </c>
      <c r="S2550">
        <v>0</v>
      </c>
      <c r="T2550" t="s">
        <v>829</v>
      </c>
      <c r="U2550" t="s">
        <v>829</v>
      </c>
      <c r="V2550" t="s">
        <v>834</v>
      </c>
    </row>
    <row r="2551" spans="1:22" x14ac:dyDescent="0.3">
      <c r="A2551">
        <v>202122</v>
      </c>
      <c r="B2551" t="s">
        <v>820</v>
      </c>
      <c r="C2551" t="s">
        <v>821</v>
      </c>
      <c r="D2551" t="s">
        <v>822</v>
      </c>
      <c r="E2551" t="s">
        <v>823</v>
      </c>
      <c r="F2551" t="s">
        <v>912</v>
      </c>
      <c r="G2551" t="s">
        <v>913</v>
      </c>
      <c r="H2551" t="s">
        <v>914</v>
      </c>
      <c r="I2551">
        <v>840</v>
      </c>
      <c r="J2551" t="s">
        <v>915</v>
      </c>
      <c r="K2551" t="s">
        <v>835</v>
      </c>
      <c r="L2551" t="s">
        <v>841</v>
      </c>
      <c r="M2551" t="s">
        <v>829</v>
      </c>
      <c r="N2551" t="s">
        <v>829</v>
      </c>
      <c r="O2551" t="s">
        <v>829</v>
      </c>
      <c r="P2551" t="s">
        <v>829</v>
      </c>
      <c r="Q2551" t="s">
        <v>829</v>
      </c>
      <c r="R2551" t="s">
        <v>829</v>
      </c>
      <c r="S2551">
        <v>282158840</v>
      </c>
      <c r="T2551" t="s">
        <v>829</v>
      </c>
      <c r="U2551" t="s">
        <v>829</v>
      </c>
      <c r="V2551" t="s">
        <v>834</v>
      </c>
    </row>
    <row r="2552" spans="1:22" x14ac:dyDescent="0.3">
      <c r="A2552">
        <v>202223</v>
      </c>
      <c r="B2552" t="s">
        <v>820</v>
      </c>
      <c r="C2552" t="s">
        <v>821</v>
      </c>
      <c r="D2552" t="s">
        <v>822</v>
      </c>
      <c r="E2552" t="s">
        <v>823</v>
      </c>
      <c r="F2552" t="s">
        <v>912</v>
      </c>
      <c r="G2552" t="s">
        <v>913</v>
      </c>
      <c r="H2552" t="s">
        <v>914</v>
      </c>
      <c r="I2552">
        <v>840</v>
      </c>
      <c r="J2552" t="s">
        <v>915</v>
      </c>
      <c r="K2552" t="s">
        <v>835</v>
      </c>
      <c r="L2552" t="s">
        <v>841</v>
      </c>
      <c r="M2552" t="s">
        <v>829</v>
      </c>
      <c r="N2552" t="s">
        <v>829</v>
      </c>
      <c r="O2552" t="s">
        <v>829</v>
      </c>
      <c r="P2552" t="s">
        <v>829</v>
      </c>
      <c r="Q2552" t="s">
        <v>829</v>
      </c>
      <c r="R2552" t="s">
        <v>829</v>
      </c>
      <c r="S2552">
        <v>280355500</v>
      </c>
      <c r="T2552" t="s">
        <v>829</v>
      </c>
      <c r="U2552" t="s">
        <v>829</v>
      </c>
      <c r="V2552" t="s">
        <v>834</v>
      </c>
    </row>
    <row r="2553" spans="1:22" x14ac:dyDescent="0.3">
      <c r="A2553">
        <v>202324</v>
      </c>
      <c r="B2553" t="s">
        <v>820</v>
      </c>
      <c r="C2553" t="s">
        <v>821</v>
      </c>
      <c r="D2553" t="s">
        <v>822</v>
      </c>
      <c r="E2553" t="s">
        <v>823</v>
      </c>
      <c r="F2553" t="s">
        <v>912</v>
      </c>
      <c r="G2553" t="s">
        <v>913</v>
      </c>
      <c r="H2553" t="s">
        <v>914</v>
      </c>
      <c r="I2553">
        <v>840</v>
      </c>
      <c r="J2553" t="s">
        <v>915</v>
      </c>
      <c r="K2553" t="s">
        <v>835</v>
      </c>
      <c r="L2553" t="s">
        <v>841</v>
      </c>
      <c r="M2553" t="s">
        <v>829</v>
      </c>
      <c r="N2553" t="s">
        <v>829</v>
      </c>
      <c r="O2553" t="s">
        <v>829</v>
      </c>
      <c r="P2553" t="s">
        <v>829</v>
      </c>
      <c r="Q2553" t="s">
        <v>829</v>
      </c>
      <c r="R2553" t="s">
        <v>829</v>
      </c>
      <c r="S2553">
        <v>276394817</v>
      </c>
      <c r="T2553" t="s">
        <v>829</v>
      </c>
      <c r="U2553" t="s">
        <v>829</v>
      </c>
      <c r="V2553" t="s">
        <v>834</v>
      </c>
    </row>
    <row r="2554" spans="1:22" x14ac:dyDescent="0.3">
      <c r="A2554">
        <v>202122</v>
      </c>
      <c r="B2554" t="s">
        <v>820</v>
      </c>
      <c r="C2554" t="s">
        <v>821</v>
      </c>
      <c r="D2554" t="s">
        <v>822</v>
      </c>
      <c r="E2554" t="s">
        <v>823</v>
      </c>
      <c r="F2554" t="s">
        <v>912</v>
      </c>
      <c r="G2554" t="s">
        <v>913</v>
      </c>
      <c r="H2554" t="s">
        <v>914</v>
      </c>
      <c r="I2554">
        <v>840</v>
      </c>
      <c r="J2554" t="s">
        <v>915</v>
      </c>
      <c r="K2554" t="s">
        <v>842</v>
      </c>
      <c r="L2554" t="s">
        <v>238</v>
      </c>
      <c r="M2554" t="s">
        <v>829</v>
      </c>
      <c r="N2554" t="s">
        <v>829</v>
      </c>
      <c r="O2554" t="s">
        <v>829</v>
      </c>
      <c r="P2554" t="s">
        <v>829</v>
      </c>
      <c r="Q2554" t="s">
        <v>829</v>
      </c>
      <c r="R2554" t="s">
        <v>829</v>
      </c>
      <c r="S2554">
        <v>1518943</v>
      </c>
      <c r="T2554">
        <v>803152</v>
      </c>
      <c r="U2554">
        <v>715791</v>
      </c>
      <c r="V2554">
        <v>9</v>
      </c>
    </row>
    <row r="2555" spans="1:22" x14ac:dyDescent="0.3">
      <c r="A2555">
        <v>202223</v>
      </c>
      <c r="B2555" t="s">
        <v>820</v>
      </c>
      <c r="C2555" t="s">
        <v>821</v>
      </c>
      <c r="D2555" t="s">
        <v>822</v>
      </c>
      <c r="E2555" t="s">
        <v>823</v>
      </c>
      <c r="F2555" t="s">
        <v>912</v>
      </c>
      <c r="G2555" t="s">
        <v>913</v>
      </c>
      <c r="H2555" t="s">
        <v>914</v>
      </c>
      <c r="I2555">
        <v>840</v>
      </c>
      <c r="J2555" t="s">
        <v>915</v>
      </c>
      <c r="K2555" t="s">
        <v>842</v>
      </c>
      <c r="L2555" t="s">
        <v>238</v>
      </c>
      <c r="M2555" t="s">
        <v>829</v>
      </c>
      <c r="N2555" t="s">
        <v>829</v>
      </c>
      <c r="O2555" t="s">
        <v>829</v>
      </c>
      <c r="P2555" t="s">
        <v>829</v>
      </c>
      <c r="Q2555" t="s">
        <v>829</v>
      </c>
      <c r="R2555" t="s">
        <v>829</v>
      </c>
      <c r="S2555">
        <v>2044725</v>
      </c>
      <c r="T2555">
        <v>669718</v>
      </c>
      <c r="U2555">
        <v>1375007</v>
      </c>
      <c r="V2555">
        <v>18</v>
      </c>
    </row>
    <row r="2556" spans="1:22" x14ac:dyDescent="0.3">
      <c r="A2556">
        <v>202324</v>
      </c>
      <c r="B2556" t="s">
        <v>820</v>
      </c>
      <c r="C2556" t="s">
        <v>821</v>
      </c>
      <c r="D2556" t="s">
        <v>822</v>
      </c>
      <c r="E2556" t="s">
        <v>823</v>
      </c>
      <c r="F2556" t="s">
        <v>912</v>
      </c>
      <c r="G2556" t="s">
        <v>913</v>
      </c>
      <c r="H2556" t="s">
        <v>914</v>
      </c>
      <c r="I2556">
        <v>840</v>
      </c>
      <c r="J2556" t="s">
        <v>915</v>
      </c>
      <c r="K2556" t="s">
        <v>842</v>
      </c>
      <c r="L2556" t="s">
        <v>238</v>
      </c>
      <c r="M2556" t="s">
        <v>829</v>
      </c>
      <c r="N2556" t="s">
        <v>829</v>
      </c>
      <c r="O2556" t="s">
        <v>829</v>
      </c>
      <c r="P2556" t="s">
        <v>829</v>
      </c>
      <c r="Q2556" t="s">
        <v>829</v>
      </c>
      <c r="R2556" t="s">
        <v>829</v>
      </c>
      <c r="S2556">
        <v>2222004</v>
      </c>
      <c r="T2556">
        <v>502080</v>
      </c>
      <c r="U2556">
        <v>1719924</v>
      </c>
      <c r="V2556">
        <v>22</v>
      </c>
    </row>
    <row r="2557" spans="1:22" x14ac:dyDescent="0.3">
      <c r="A2557">
        <v>202122</v>
      </c>
      <c r="B2557" t="s">
        <v>820</v>
      </c>
      <c r="C2557" t="s">
        <v>821</v>
      </c>
      <c r="D2557" t="s">
        <v>822</v>
      </c>
      <c r="E2557" t="s">
        <v>823</v>
      </c>
      <c r="F2557" t="s">
        <v>912</v>
      </c>
      <c r="G2557" t="s">
        <v>913</v>
      </c>
      <c r="H2557" t="s">
        <v>914</v>
      </c>
      <c r="I2557">
        <v>840</v>
      </c>
      <c r="J2557" t="s">
        <v>915</v>
      </c>
      <c r="K2557" t="s">
        <v>842</v>
      </c>
      <c r="L2557" t="s">
        <v>240</v>
      </c>
      <c r="M2557" t="s">
        <v>829</v>
      </c>
      <c r="N2557" t="s">
        <v>829</v>
      </c>
      <c r="O2557" t="s">
        <v>829</v>
      </c>
      <c r="P2557" t="s">
        <v>829</v>
      </c>
      <c r="Q2557" t="s">
        <v>829</v>
      </c>
      <c r="R2557" t="s">
        <v>829</v>
      </c>
      <c r="S2557">
        <v>1780813</v>
      </c>
      <c r="T2557">
        <v>93404</v>
      </c>
      <c r="U2557">
        <v>1687409</v>
      </c>
      <c r="V2557">
        <v>22</v>
      </c>
    </row>
    <row r="2558" spans="1:22" x14ac:dyDescent="0.3">
      <c r="A2558">
        <v>202223</v>
      </c>
      <c r="B2558" t="s">
        <v>820</v>
      </c>
      <c r="C2558" t="s">
        <v>821</v>
      </c>
      <c r="D2558" t="s">
        <v>822</v>
      </c>
      <c r="E2558" t="s">
        <v>823</v>
      </c>
      <c r="F2558" t="s">
        <v>912</v>
      </c>
      <c r="G2558" t="s">
        <v>913</v>
      </c>
      <c r="H2558" t="s">
        <v>914</v>
      </c>
      <c r="I2558">
        <v>840</v>
      </c>
      <c r="J2558" t="s">
        <v>915</v>
      </c>
      <c r="K2558" t="s">
        <v>842</v>
      </c>
      <c r="L2558" t="s">
        <v>240</v>
      </c>
      <c r="M2558" t="s">
        <v>829</v>
      </c>
      <c r="N2558" t="s">
        <v>829</v>
      </c>
      <c r="O2558" t="s">
        <v>829</v>
      </c>
      <c r="P2558" t="s">
        <v>829</v>
      </c>
      <c r="Q2558" t="s">
        <v>829</v>
      </c>
      <c r="R2558" t="s">
        <v>829</v>
      </c>
      <c r="S2558">
        <v>1991732</v>
      </c>
      <c r="T2558">
        <v>90350</v>
      </c>
      <c r="U2558">
        <v>1901382</v>
      </c>
      <c r="V2558">
        <v>25</v>
      </c>
    </row>
    <row r="2559" spans="1:22" x14ac:dyDescent="0.3">
      <c r="A2559">
        <v>202324</v>
      </c>
      <c r="B2559" t="s">
        <v>820</v>
      </c>
      <c r="C2559" t="s">
        <v>821</v>
      </c>
      <c r="D2559" t="s">
        <v>822</v>
      </c>
      <c r="E2559" t="s">
        <v>823</v>
      </c>
      <c r="F2559" t="s">
        <v>912</v>
      </c>
      <c r="G2559" t="s">
        <v>913</v>
      </c>
      <c r="H2559" t="s">
        <v>914</v>
      </c>
      <c r="I2559">
        <v>840</v>
      </c>
      <c r="J2559" t="s">
        <v>915</v>
      </c>
      <c r="K2559" t="s">
        <v>842</v>
      </c>
      <c r="L2559" t="s">
        <v>240</v>
      </c>
      <c r="M2559" t="s">
        <v>829</v>
      </c>
      <c r="N2559" t="s">
        <v>829</v>
      </c>
      <c r="O2559" t="s">
        <v>829</v>
      </c>
      <c r="P2559" t="s">
        <v>829</v>
      </c>
      <c r="Q2559" t="s">
        <v>829</v>
      </c>
      <c r="R2559" t="s">
        <v>829</v>
      </c>
      <c r="S2559">
        <v>2045760</v>
      </c>
      <c r="T2559">
        <v>104912</v>
      </c>
      <c r="U2559">
        <v>1940848</v>
      </c>
      <c r="V2559">
        <v>25</v>
      </c>
    </row>
    <row r="2560" spans="1:22" x14ac:dyDescent="0.3">
      <c r="A2560">
        <v>202122</v>
      </c>
      <c r="B2560" t="s">
        <v>820</v>
      </c>
      <c r="C2560" t="s">
        <v>821</v>
      </c>
      <c r="D2560" t="s">
        <v>822</v>
      </c>
      <c r="E2560" t="s">
        <v>823</v>
      </c>
      <c r="F2560" t="s">
        <v>912</v>
      </c>
      <c r="G2560" t="s">
        <v>913</v>
      </c>
      <c r="H2560" t="s">
        <v>914</v>
      </c>
      <c r="I2560">
        <v>840</v>
      </c>
      <c r="J2560" t="s">
        <v>915</v>
      </c>
      <c r="K2560" t="s">
        <v>842</v>
      </c>
      <c r="L2560" t="s">
        <v>843</v>
      </c>
      <c r="M2560" t="s">
        <v>829</v>
      </c>
      <c r="N2560" t="s">
        <v>829</v>
      </c>
      <c r="O2560" t="s">
        <v>829</v>
      </c>
      <c r="P2560" t="s">
        <v>829</v>
      </c>
      <c r="Q2560" t="s">
        <v>829</v>
      </c>
      <c r="R2560" t="s">
        <v>829</v>
      </c>
      <c r="S2560">
        <v>203091</v>
      </c>
      <c r="T2560">
        <v>41548</v>
      </c>
      <c r="U2560">
        <v>161543</v>
      </c>
      <c r="V2560">
        <v>2</v>
      </c>
    </row>
    <row r="2561" spans="1:22" x14ac:dyDescent="0.3">
      <c r="A2561">
        <v>202223</v>
      </c>
      <c r="B2561" t="s">
        <v>820</v>
      </c>
      <c r="C2561" t="s">
        <v>821</v>
      </c>
      <c r="D2561" t="s">
        <v>822</v>
      </c>
      <c r="E2561" t="s">
        <v>823</v>
      </c>
      <c r="F2561" t="s">
        <v>912</v>
      </c>
      <c r="G2561" t="s">
        <v>913</v>
      </c>
      <c r="H2561" t="s">
        <v>914</v>
      </c>
      <c r="I2561">
        <v>840</v>
      </c>
      <c r="J2561" t="s">
        <v>915</v>
      </c>
      <c r="K2561" t="s">
        <v>842</v>
      </c>
      <c r="L2561" t="s">
        <v>843</v>
      </c>
      <c r="M2561" t="s">
        <v>829</v>
      </c>
      <c r="N2561" t="s">
        <v>829</v>
      </c>
      <c r="O2561" t="s">
        <v>829</v>
      </c>
      <c r="P2561" t="s">
        <v>829</v>
      </c>
      <c r="Q2561" t="s">
        <v>829</v>
      </c>
      <c r="R2561" t="s">
        <v>829</v>
      </c>
      <c r="S2561">
        <v>228731</v>
      </c>
      <c r="T2561">
        <v>59403</v>
      </c>
      <c r="U2561">
        <v>169328</v>
      </c>
      <c r="V2561">
        <v>2</v>
      </c>
    </row>
    <row r="2562" spans="1:22" x14ac:dyDescent="0.3">
      <c r="A2562">
        <v>202324</v>
      </c>
      <c r="B2562" t="s">
        <v>820</v>
      </c>
      <c r="C2562" t="s">
        <v>821</v>
      </c>
      <c r="D2562" t="s">
        <v>822</v>
      </c>
      <c r="E2562" t="s">
        <v>823</v>
      </c>
      <c r="F2562" t="s">
        <v>912</v>
      </c>
      <c r="G2562" t="s">
        <v>913</v>
      </c>
      <c r="H2562" t="s">
        <v>914</v>
      </c>
      <c r="I2562">
        <v>840</v>
      </c>
      <c r="J2562" t="s">
        <v>915</v>
      </c>
      <c r="K2562" t="s">
        <v>842</v>
      </c>
      <c r="L2562" t="s">
        <v>843</v>
      </c>
      <c r="M2562" t="s">
        <v>829</v>
      </c>
      <c r="N2562" t="s">
        <v>829</v>
      </c>
      <c r="O2562" t="s">
        <v>829</v>
      </c>
      <c r="P2562" t="s">
        <v>829</v>
      </c>
      <c r="Q2562" t="s">
        <v>829</v>
      </c>
      <c r="R2562" t="s">
        <v>829</v>
      </c>
      <c r="S2562">
        <v>291742</v>
      </c>
      <c r="T2562">
        <v>81319</v>
      </c>
      <c r="U2562">
        <v>210423</v>
      </c>
      <c r="V2562">
        <v>3</v>
      </c>
    </row>
    <row r="2563" spans="1:22" x14ac:dyDescent="0.3">
      <c r="A2563">
        <v>202122</v>
      </c>
      <c r="B2563" t="s">
        <v>820</v>
      </c>
      <c r="C2563" t="s">
        <v>821</v>
      </c>
      <c r="D2563" t="s">
        <v>822</v>
      </c>
      <c r="E2563" t="s">
        <v>823</v>
      </c>
      <c r="F2563" t="s">
        <v>912</v>
      </c>
      <c r="G2563" t="s">
        <v>913</v>
      </c>
      <c r="H2563" t="s">
        <v>914</v>
      </c>
      <c r="I2563">
        <v>840</v>
      </c>
      <c r="J2563" t="s">
        <v>915</v>
      </c>
      <c r="K2563" t="s">
        <v>842</v>
      </c>
      <c r="L2563" t="s">
        <v>249</v>
      </c>
      <c r="M2563">
        <v>0</v>
      </c>
      <c r="N2563">
        <v>560543</v>
      </c>
      <c r="O2563">
        <v>146544</v>
      </c>
      <c r="P2563">
        <v>8535276</v>
      </c>
      <c r="Q2563">
        <v>0</v>
      </c>
      <c r="R2563" t="s">
        <v>829</v>
      </c>
      <c r="S2563">
        <v>9242363</v>
      </c>
      <c r="T2563">
        <v>232</v>
      </c>
      <c r="U2563">
        <v>9242131</v>
      </c>
      <c r="V2563">
        <v>120</v>
      </c>
    </row>
    <row r="2564" spans="1:22" x14ac:dyDescent="0.3">
      <c r="A2564">
        <v>202223</v>
      </c>
      <c r="B2564" t="s">
        <v>820</v>
      </c>
      <c r="C2564" t="s">
        <v>821</v>
      </c>
      <c r="D2564" t="s">
        <v>822</v>
      </c>
      <c r="E2564" t="s">
        <v>823</v>
      </c>
      <c r="F2564" t="s">
        <v>912</v>
      </c>
      <c r="G2564" t="s">
        <v>913</v>
      </c>
      <c r="H2564" t="s">
        <v>914</v>
      </c>
      <c r="I2564">
        <v>840</v>
      </c>
      <c r="J2564" t="s">
        <v>915</v>
      </c>
      <c r="K2564" t="s">
        <v>842</v>
      </c>
      <c r="L2564" t="s">
        <v>249</v>
      </c>
      <c r="M2564">
        <v>0</v>
      </c>
      <c r="N2564">
        <v>490103</v>
      </c>
      <c r="O2564">
        <v>1607418</v>
      </c>
      <c r="P2564">
        <v>9071559</v>
      </c>
      <c r="Q2564">
        <v>19439</v>
      </c>
      <c r="R2564" t="s">
        <v>829</v>
      </c>
      <c r="S2564">
        <v>11188519</v>
      </c>
      <c r="T2564">
        <v>255870</v>
      </c>
      <c r="U2564">
        <v>10932649</v>
      </c>
      <c r="V2564">
        <v>141</v>
      </c>
    </row>
    <row r="2565" spans="1:22" x14ac:dyDescent="0.3">
      <c r="A2565">
        <v>202324</v>
      </c>
      <c r="B2565" t="s">
        <v>820</v>
      </c>
      <c r="C2565" t="s">
        <v>821</v>
      </c>
      <c r="D2565" t="s">
        <v>822</v>
      </c>
      <c r="E2565" t="s">
        <v>823</v>
      </c>
      <c r="F2565" t="s">
        <v>912</v>
      </c>
      <c r="G2565" t="s">
        <v>913</v>
      </c>
      <c r="H2565" t="s">
        <v>914</v>
      </c>
      <c r="I2565">
        <v>840</v>
      </c>
      <c r="J2565" t="s">
        <v>915</v>
      </c>
      <c r="K2565" t="s">
        <v>842</v>
      </c>
      <c r="L2565" t="s">
        <v>249</v>
      </c>
      <c r="M2565">
        <v>0</v>
      </c>
      <c r="N2565">
        <v>95093</v>
      </c>
      <c r="O2565">
        <v>25062</v>
      </c>
      <c r="P2565">
        <v>13457343</v>
      </c>
      <c r="Q2565">
        <v>199509</v>
      </c>
      <c r="R2565" t="s">
        <v>829</v>
      </c>
      <c r="S2565">
        <v>13777007</v>
      </c>
      <c r="T2565">
        <v>275920</v>
      </c>
      <c r="U2565">
        <v>13501087</v>
      </c>
      <c r="V2565">
        <v>175</v>
      </c>
    </row>
    <row r="2566" spans="1:22" x14ac:dyDescent="0.3">
      <c r="A2566">
        <v>202122</v>
      </c>
      <c r="B2566" t="s">
        <v>820</v>
      </c>
      <c r="C2566" t="s">
        <v>821</v>
      </c>
      <c r="D2566" t="s">
        <v>822</v>
      </c>
      <c r="E2566" t="s">
        <v>823</v>
      </c>
      <c r="F2566" t="s">
        <v>912</v>
      </c>
      <c r="G2566" t="s">
        <v>913</v>
      </c>
      <c r="H2566" t="s">
        <v>914</v>
      </c>
      <c r="I2566">
        <v>840</v>
      </c>
      <c r="J2566" t="s">
        <v>915</v>
      </c>
      <c r="K2566" t="s">
        <v>842</v>
      </c>
      <c r="L2566" t="s">
        <v>844</v>
      </c>
      <c r="M2566">
        <v>0</v>
      </c>
      <c r="N2566">
        <v>1467541</v>
      </c>
      <c r="O2566">
        <v>5598805</v>
      </c>
      <c r="P2566">
        <v>648363</v>
      </c>
      <c r="Q2566">
        <v>0</v>
      </c>
      <c r="R2566" t="s">
        <v>829</v>
      </c>
      <c r="S2566">
        <v>7714709</v>
      </c>
      <c r="T2566">
        <v>2469328</v>
      </c>
      <c r="U2566">
        <v>5245381</v>
      </c>
      <c r="V2566">
        <v>68</v>
      </c>
    </row>
    <row r="2567" spans="1:22" x14ac:dyDescent="0.3">
      <c r="A2567">
        <v>202223</v>
      </c>
      <c r="B2567" t="s">
        <v>820</v>
      </c>
      <c r="C2567" t="s">
        <v>821</v>
      </c>
      <c r="D2567" t="s">
        <v>822</v>
      </c>
      <c r="E2567" t="s">
        <v>823</v>
      </c>
      <c r="F2567" t="s">
        <v>912</v>
      </c>
      <c r="G2567" t="s">
        <v>913</v>
      </c>
      <c r="H2567" t="s">
        <v>914</v>
      </c>
      <c r="I2567">
        <v>840</v>
      </c>
      <c r="J2567" t="s">
        <v>915</v>
      </c>
      <c r="K2567" t="s">
        <v>842</v>
      </c>
      <c r="L2567" t="s">
        <v>844</v>
      </c>
      <c r="M2567">
        <v>0</v>
      </c>
      <c r="N2567">
        <v>1943907</v>
      </c>
      <c r="O2567">
        <v>9983145</v>
      </c>
      <c r="P2567">
        <v>883922</v>
      </c>
      <c r="Q2567">
        <v>0</v>
      </c>
      <c r="R2567" t="s">
        <v>829</v>
      </c>
      <c r="S2567">
        <v>12810974</v>
      </c>
      <c r="T2567">
        <v>4785770</v>
      </c>
      <c r="U2567">
        <v>8025204</v>
      </c>
      <c r="V2567">
        <v>104</v>
      </c>
    </row>
    <row r="2568" spans="1:22" x14ac:dyDescent="0.3">
      <c r="A2568">
        <v>202324</v>
      </c>
      <c r="B2568" t="s">
        <v>820</v>
      </c>
      <c r="C2568" t="s">
        <v>821</v>
      </c>
      <c r="D2568" t="s">
        <v>822</v>
      </c>
      <c r="E2568" t="s">
        <v>823</v>
      </c>
      <c r="F2568" t="s">
        <v>912</v>
      </c>
      <c r="G2568" t="s">
        <v>913</v>
      </c>
      <c r="H2568" t="s">
        <v>914</v>
      </c>
      <c r="I2568">
        <v>840</v>
      </c>
      <c r="J2568" t="s">
        <v>915</v>
      </c>
      <c r="K2568" t="s">
        <v>842</v>
      </c>
      <c r="L2568" t="s">
        <v>844</v>
      </c>
      <c r="M2568">
        <v>0</v>
      </c>
      <c r="N2568">
        <v>3685776</v>
      </c>
      <c r="O2568">
        <v>12621360</v>
      </c>
      <c r="P2568">
        <v>1045852</v>
      </c>
      <c r="Q2568">
        <v>0</v>
      </c>
      <c r="R2568" t="s">
        <v>829</v>
      </c>
      <c r="S2568">
        <v>17352988</v>
      </c>
      <c r="T2568">
        <v>4164648</v>
      </c>
      <c r="U2568">
        <v>13188340</v>
      </c>
      <c r="V2568">
        <v>171</v>
      </c>
    </row>
    <row r="2569" spans="1:22" x14ac:dyDescent="0.3">
      <c r="A2569">
        <v>202122</v>
      </c>
      <c r="B2569" t="s">
        <v>820</v>
      </c>
      <c r="C2569" t="s">
        <v>821</v>
      </c>
      <c r="D2569" t="s">
        <v>822</v>
      </c>
      <c r="E2569" t="s">
        <v>823</v>
      </c>
      <c r="F2569" t="s">
        <v>912</v>
      </c>
      <c r="G2569" t="s">
        <v>913</v>
      </c>
      <c r="H2569" t="s">
        <v>914</v>
      </c>
      <c r="I2569">
        <v>840</v>
      </c>
      <c r="J2569" t="s">
        <v>915</v>
      </c>
      <c r="K2569" t="s">
        <v>842</v>
      </c>
      <c r="L2569" t="s">
        <v>251</v>
      </c>
      <c r="M2569" t="s">
        <v>829</v>
      </c>
      <c r="N2569" t="s">
        <v>829</v>
      </c>
      <c r="O2569">
        <v>166456</v>
      </c>
      <c r="P2569">
        <v>3300</v>
      </c>
      <c r="Q2569">
        <v>412</v>
      </c>
      <c r="R2569">
        <v>3174626</v>
      </c>
      <c r="S2569">
        <v>3344794</v>
      </c>
      <c r="T2569">
        <v>9887</v>
      </c>
      <c r="U2569">
        <v>3334907</v>
      </c>
      <c r="V2569">
        <v>43</v>
      </c>
    </row>
    <row r="2570" spans="1:22" x14ac:dyDescent="0.3">
      <c r="A2570">
        <v>202223</v>
      </c>
      <c r="B2570" t="s">
        <v>820</v>
      </c>
      <c r="C2570" t="s">
        <v>821</v>
      </c>
      <c r="D2570" t="s">
        <v>822</v>
      </c>
      <c r="E2570" t="s">
        <v>823</v>
      </c>
      <c r="F2570" t="s">
        <v>912</v>
      </c>
      <c r="G2570" t="s">
        <v>913</v>
      </c>
      <c r="H2570" t="s">
        <v>914</v>
      </c>
      <c r="I2570">
        <v>840</v>
      </c>
      <c r="J2570" t="s">
        <v>915</v>
      </c>
      <c r="K2570" t="s">
        <v>842</v>
      </c>
      <c r="L2570" t="s">
        <v>251</v>
      </c>
      <c r="M2570" t="s">
        <v>829</v>
      </c>
      <c r="N2570" t="s">
        <v>829</v>
      </c>
      <c r="O2570">
        <v>553428</v>
      </c>
      <c r="P2570">
        <v>2844</v>
      </c>
      <c r="Q2570">
        <v>356</v>
      </c>
      <c r="R2570">
        <v>3505733</v>
      </c>
      <c r="S2570">
        <v>4062361</v>
      </c>
      <c r="T2570">
        <v>15797</v>
      </c>
      <c r="U2570">
        <v>4046564</v>
      </c>
      <c r="V2570">
        <v>52</v>
      </c>
    </row>
    <row r="2571" spans="1:22" x14ac:dyDescent="0.3">
      <c r="A2571">
        <v>202324</v>
      </c>
      <c r="B2571" t="s">
        <v>820</v>
      </c>
      <c r="C2571" t="s">
        <v>821</v>
      </c>
      <c r="D2571" t="s">
        <v>822</v>
      </c>
      <c r="E2571" t="s">
        <v>823</v>
      </c>
      <c r="F2571" t="s">
        <v>912</v>
      </c>
      <c r="G2571" t="s">
        <v>913</v>
      </c>
      <c r="H2571" t="s">
        <v>914</v>
      </c>
      <c r="I2571">
        <v>840</v>
      </c>
      <c r="J2571" t="s">
        <v>915</v>
      </c>
      <c r="K2571" t="s">
        <v>842</v>
      </c>
      <c r="L2571" t="s">
        <v>251</v>
      </c>
      <c r="M2571" t="s">
        <v>829</v>
      </c>
      <c r="N2571" t="s">
        <v>829</v>
      </c>
      <c r="O2571">
        <v>8923</v>
      </c>
      <c r="P2571">
        <v>1514673</v>
      </c>
      <c r="Q2571">
        <v>13</v>
      </c>
      <c r="R2571">
        <v>3736887</v>
      </c>
      <c r="S2571">
        <v>5260496</v>
      </c>
      <c r="T2571">
        <v>77105</v>
      </c>
      <c r="U2571">
        <v>5183391</v>
      </c>
      <c r="V2571">
        <v>67</v>
      </c>
    </row>
    <row r="2572" spans="1:22" x14ac:dyDescent="0.3">
      <c r="A2572">
        <v>202122</v>
      </c>
      <c r="B2572" t="s">
        <v>820</v>
      </c>
      <c r="C2572" t="s">
        <v>821</v>
      </c>
      <c r="D2572" t="s">
        <v>822</v>
      </c>
      <c r="E2572" t="s">
        <v>823</v>
      </c>
      <c r="F2572" t="s">
        <v>912</v>
      </c>
      <c r="G2572" t="s">
        <v>913</v>
      </c>
      <c r="H2572" t="s">
        <v>914</v>
      </c>
      <c r="I2572">
        <v>840</v>
      </c>
      <c r="J2572" t="s">
        <v>915</v>
      </c>
      <c r="K2572" t="s">
        <v>842</v>
      </c>
      <c r="L2572" t="s">
        <v>253</v>
      </c>
      <c r="M2572" t="s">
        <v>829</v>
      </c>
      <c r="N2572" t="s">
        <v>829</v>
      </c>
      <c r="O2572">
        <v>0</v>
      </c>
      <c r="P2572">
        <v>0</v>
      </c>
      <c r="Q2572">
        <v>0</v>
      </c>
      <c r="R2572">
        <v>696676</v>
      </c>
      <c r="S2572">
        <v>696676</v>
      </c>
      <c r="T2572">
        <v>116</v>
      </c>
      <c r="U2572">
        <v>696560</v>
      </c>
      <c r="V2572">
        <v>9</v>
      </c>
    </row>
    <row r="2573" spans="1:22" x14ac:dyDescent="0.3">
      <c r="A2573">
        <v>202223</v>
      </c>
      <c r="B2573" t="s">
        <v>820</v>
      </c>
      <c r="C2573" t="s">
        <v>821</v>
      </c>
      <c r="D2573" t="s">
        <v>822</v>
      </c>
      <c r="E2573" t="s">
        <v>823</v>
      </c>
      <c r="F2573" t="s">
        <v>912</v>
      </c>
      <c r="G2573" t="s">
        <v>913</v>
      </c>
      <c r="H2573" t="s">
        <v>914</v>
      </c>
      <c r="I2573">
        <v>840</v>
      </c>
      <c r="J2573" t="s">
        <v>915</v>
      </c>
      <c r="K2573" t="s">
        <v>842</v>
      </c>
      <c r="L2573" t="s">
        <v>253</v>
      </c>
      <c r="M2573" t="s">
        <v>829</v>
      </c>
      <c r="N2573" t="s">
        <v>829</v>
      </c>
      <c r="O2573">
        <v>0</v>
      </c>
      <c r="P2573">
        <v>0</v>
      </c>
      <c r="Q2573">
        <v>0</v>
      </c>
      <c r="R2573">
        <v>866787</v>
      </c>
      <c r="S2573">
        <v>866787</v>
      </c>
      <c r="T2573">
        <v>419</v>
      </c>
      <c r="U2573">
        <v>866368</v>
      </c>
      <c r="V2573">
        <v>11</v>
      </c>
    </row>
    <row r="2574" spans="1:22" x14ac:dyDescent="0.3">
      <c r="A2574">
        <v>202324</v>
      </c>
      <c r="B2574" t="s">
        <v>820</v>
      </c>
      <c r="C2574" t="s">
        <v>821</v>
      </c>
      <c r="D2574" t="s">
        <v>822</v>
      </c>
      <c r="E2574" t="s">
        <v>823</v>
      </c>
      <c r="F2574" t="s">
        <v>912</v>
      </c>
      <c r="G2574" t="s">
        <v>913</v>
      </c>
      <c r="H2574" t="s">
        <v>914</v>
      </c>
      <c r="I2574">
        <v>840</v>
      </c>
      <c r="J2574" t="s">
        <v>915</v>
      </c>
      <c r="K2574" t="s">
        <v>842</v>
      </c>
      <c r="L2574" t="s">
        <v>253</v>
      </c>
      <c r="M2574" t="s">
        <v>829</v>
      </c>
      <c r="N2574" t="s">
        <v>829</v>
      </c>
      <c r="O2574">
        <v>1082</v>
      </c>
      <c r="P2574">
        <v>0</v>
      </c>
      <c r="Q2574">
        <v>0</v>
      </c>
      <c r="R2574">
        <v>1106110</v>
      </c>
      <c r="S2574">
        <v>1107192</v>
      </c>
      <c r="T2574">
        <v>26454</v>
      </c>
      <c r="U2574">
        <v>1080738</v>
      </c>
      <c r="V2574">
        <v>14</v>
      </c>
    </row>
    <row r="2575" spans="1:22" x14ac:dyDescent="0.3">
      <c r="A2575">
        <v>202122</v>
      </c>
      <c r="B2575" t="s">
        <v>820</v>
      </c>
      <c r="C2575" t="s">
        <v>821</v>
      </c>
      <c r="D2575" t="s">
        <v>822</v>
      </c>
      <c r="E2575" t="s">
        <v>823</v>
      </c>
      <c r="F2575" t="s">
        <v>912</v>
      </c>
      <c r="G2575" t="s">
        <v>913</v>
      </c>
      <c r="H2575" t="s">
        <v>914</v>
      </c>
      <c r="I2575">
        <v>840</v>
      </c>
      <c r="J2575" t="s">
        <v>915</v>
      </c>
      <c r="K2575" t="s">
        <v>842</v>
      </c>
      <c r="L2575" t="s">
        <v>845</v>
      </c>
      <c r="M2575" t="s">
        <v>829</v>
      </c>
      <c r="N2575" t="s">
        <v>829</v>
      </c>
      <c r="O2575">
        <v>0</v>
      </c>
      <c r="P2575">
        <v>0</v>
      </c>
      <c r="Q2575">
        <v>0</v>
      </c>
      <c r="R2575">
        <v>96924</v>
      </c>
      <c r="S2575">
        <v>96924</v>
      </c>
      <c r="T2575">
        <v>174</v>
      </c>
      <c r="U2575">
        <v>96750</v>
      </c>
      <c r="V2575">
        <v>1</v>
      </c>
    </row>
    <row r="2576" spans="1:22" x14ac:dyDescent="0.3">
      <c r="A2576">
        <v>202223</v>
      </c>
      <c r="B2576" t="s">
        <v>820</v>
      </c>
      <c r="C2576" t="s">
        <v>821</v>
      </c>
      <c r="D2576" t="s">
        <v>822</v>
      </c>
      <c r="E2576" t="s">
        <v>823</v>
      </c>
      <c r="F2576" t="s">
        <v>912</v>
      </c>
      <c r="G2576" t="s">
        <v>913</v>
      </c>
      <c r="H2576" t="s">
        <v>914</v>
      </c>
      <c r="I2576">
        <v>840</v>
      </c>
      <c r="J2576" t="s">
        <v>915</v>
      </c>
      <c r="K2576" t="s">
        <v>842</v>
      </c>
      <c r="L2576" t="s">
        <v>845</v>
      </c>
      <c r="M2576" t="s">
        <v>829</v>
      </c>
      <c r="N2576" t="s">
        <v>829</v>
      </c>
      <c r="O2576">
        <v>0</v>
      </c>
      <c r="P2576">
        <v>0</v>
      </c>
      <c r="Q2576">
        <v>0</v>
      </c>
      <c r="R2576">
        <v>84832</v>
      </c>
      <c r="S2576">
        <v>84832</v>
      </c>
      <c r="T2576">
        <v>628</v>
      </c>
      <c r="U2576">
        <v>84204</v>
      </c>
      <c r="V2576">
        <v>1</v>
      </c>
    </row>
    <row r="2577" spans="1:22" x14ac:dyDescent="0.3">
      <c r="A2577">
        <v>202324</v>
      </c>
      <c r="B2577" t="s">
        <v>820</v>
      </c>
      <c r="C2577" t="s">
        <v>821</v>
      </c>
      <c r="D2577" t="s">
        <v>822</v>
      </c>
      <c r="E2577" t="s">
        <v>823</v>
      </c>
      <c r="F2577" t="s">
        <v>912</v>
      </c>
      <c r="G2577" t="s">
        <v>913</v>
      </c>
      <c r="H2577" t="s">
        <v>914</v>
      </c>
      <c r="I2577">
        <v>840</v>
      </c>
      <c r="J2577" t="s">
        <v>915</v>
      </c>
      <c r="K2577" t="s">
        <v>842</v>
      </c>
      <c r="L2577" t="s">
        <v>845</v>
      </c>
      <c r="M2577" t="s">
        <v>829</v>
      </c>
      <c r="N2577" t="s">
        <v>829</v>
      </c>
      <c r="O2577">
        <v>0</v>
      </c>
      <c r="P2577">
        <v>0</v>
      </c>
      <c r="Q2577">
        <v>0</v>
      </c>
      <c r="R2577">
        <v>93851</v>
      </c>
      <c r="S2577">
        <v>93851</v>
      </c>
      <c r="T2577">
        <v>0</v>
      </c>
      <c r="U2577">
        <v>93851</v>
      </c>
      <c r="V2577">
        <v>1</v>
      </c>
    </row>
    <row r="2578" spans="1:22" x14ac:dyDescent="0.3">
      <c r="A2578">
        <v>202122</v>
      </c>
      <c r="B2578" t="s">
        <v>820</v>
      </c>
      <c r="C2578" t="s">
        <v>821</v>
      </c>
      <c r="D2578" t="s">
        <v>822</v>
      </c>
      <c r="E2578" t="s">
        <v>823</v>
      </c>
      <c r="F2578" t="s">
        <v>862</v>
      </c>
      <c r="G2578" t="s">
        <v>863</v>
      </c>
      <c r="H2578" t="s">
        <v>916</v>
      </c>
      <c r="I2578">
        <v>331</v>
      </c>
      <c r="J2578" t="s">
        <v>917</v>
      </c>
      <c r="K2578" t="s">
        <v>828</v>
      </c>
      <c r="L2578" t="s">
        <v>336</v>
      </c>
      <c r="M2578">
        <v>0</v>
      </c>
      <c r="N2578">
        <v>91499</v>
      </c>
      <c r="O2578">
        <v>0</v>
      </c>
      <c r="P2578">
        <v>8854167</v>
      </c>
      <c r="Q2578">
        <v>1050000</v>
      </c>
      <c r="R2578" t="s">
        <v>829</v>
      </c>
      <c r="S2578">
        <v>9995666</v>
      </c>
      <c r="T2578" t="s">
        <v>829</v>
      </c>
      <c r="U2578">
        <v>9995666</v>
      </c>
      <c r="V2578">
        <v>444</v>
      </c>
    </row>
    <row r="2579" spans="1:22" x14ac:dyDescent="0.3">
      <c r="A2579">
        <v>202223</v>
      </c>
      <c r="B2579" t="s">
        <v>820</v>
      </c>
      <c r="C2579" t="s">
        <v>821</v>
      </c>
      <c r="D2579" t="s">
        <v>822</v>
      </c>
      <c r="E2579" t="s">
        <v>823</v>
      </c>
      <c r="F2579" t="s">
        <v>862</v>
      </c>
      <c r="G2579" t="s">
        <v>863</v>
      </c>
      <c r="H2579" t="s">
        <v>916</v>
      </c>
      <c r="I2579">
        <v>331</v>
      </c>
      <c r="J2579" t="s">
        <v>917</v>
      </c>
      <c r="K2579" t="s">
        <v>828</v>
      </c>
      <c r="L2579" t="s">
        <v>336</v>
      </c>
      <c r="M2579">
        <v>0</v>
      </c>
      <c r="N2579">
        <v>52999</v>
      </c>
      <c r="O2579">
        <v>0</v>
      </c>
      <c r="P2579">
        <v>8425833</v>
      </c>
      <c r="Q2579">
        <v>1050000</v>
      </c>
      <c r="R2579" t="s">
        <v>829</v>
      </c>
      <c r="S2579">
        <v>9528832</v>
      </c>
      <c r="T2579" t="s">
        <v>829</v>
      </c>
      <c r="U2579">
        <v>9528832</v>
      </c>
      <c r="V2579">
        <v>441</v>
      </c>
    </row>
    <row r="2580" spans="1:22" x14ac:dyDescent="0.3">
      <c r="A2580">
        <v>202324</v>
      </c>
      <c r="B2580" t="s">
        <v>820</v>
      </c>
      <c r="C2580" t="s">
        <v>821</v>
      </c>
      <c r="D2580" t="s">
        <v>822</v>
      </c>
      <c r="E2580" t="s">
        <v>823</v>
      </c>
      <c r="F2580" t="s">
        <v>862</v>
      </c>
      <c r="G2580" t="s">
        <v>863</v>
      </c>
      <c r="H2580" t="s">
        <v>916</v>
      </c>
      <c r="I2580">
        <v>331</v>
      </c>
      <c r="J2580" t="s">
        <v>917</v>
      </c>
      <c r="K2580" t="s">
        <v>828</v>
      </c>
      <c r="L2580" t="s">
        <v>336</v>
      </c>
      <c r="M2580">
        <v>0</v>
      </c>
      <c r="N2580">
        <v>251333</v>
      </c>
      <c r="O2580">
        <v>0</v>
      </c>
      <c r="P2580">
        <v>8012625</v>
      </c>
      <c r="Q2580">
        <v>1200000</v>
      </c>
      <c r="R2580" t="s">
        <v>829</v>
      </c>
      <c r="S2580">
        <v>9463958</v>
      </c>
      <c r="T2580" t="s">
        <v>829</v>
      </c>
      <c r="U2580">
        <v>9463958</v>
      </c>
      <c r="V2580">
        <v>429</v>
      </c>
    </row>
    <row r="2581" spans="1:22" x14ac:dyDescent="0.3">
      <c r="A2581">
        <v>202122</v>
      </c>
      <c r="B2581" t="s">
        <v>820</v>
      </c>
      <c r="C2581" t="s">
        <v>821</v>
      </c>
      <c r="D2581" t="s">
        <v>822</v>
      </c>
      <c r="E2581" t="s">
        <v>823</v>
      </c>
      <c r="F2581" t="s">
        <v>862</v>
      </c>
      <c r="G2581" t="s">
        <v>863</v>
      </c>
      <c r="H2581" t="s">
        <v>916</v>
      </c>
      <c r="I2581">
        <v>331</v>
      </c>
      <c r="J2581" t="s">
        <v>917</v>
      </c>
      <c r="K2581" t="s">
        <v>828</v>
      </c>
      <c r="L2581" t="s">
        <v>235</v>
      </c>
      <c r="M2581" t="s">
        <v>829</v>
      </c>
      <c r="N2581">
        <v>0</v>
      </c>
      <c r="O2581">
        <v>0</v>
      </c>
      <c r="P2581" t="s">
        <v>829</v>
      </c>
      <c r="Q2581" t="s">
        <v>829</v>
      </c>
      <c r="R2581" t="s">
        <v>829</v>
      </c>
      <c r="S2581">
        <v>0</v>
      </c>
      <c r="T2581">
        <v>0</v>
      </c>
      <c r="U2581">
        <v>0</v>
      </c>
      <c r="V2581">
        <v>0</v>
      </c>
    </row>
    <row r="2582" spans="1:22" x14ac:dyDescent="0.3">
      <c r="A2582">
        <v>202223</v>
      </c>
      <c r="B2582" t="s">
        <v>820</v>
      </c>
      <c r="C2582" t="s">
        <v>821</v>
      </c>
      <c r="D2582" t="s">
        <v>822</v>
      </c>
      <c r="E2582" t="s">
        <v>823</v>
      </c>
      <c r="F2582" t="s">
        <v>862</v>
      </c>
      <c r="G2582" t="s">
        <v>863</v>
      </c>
      <c r="H2582" t="s">
        <v>916</v>
      </c>
      <c r="I2582">
        <v>331</v>
      </c>
      <c r="J2582" t="s">
        <v>917</v>
      </c>
      <c r="K2582" t="s">
        <v>828</v>
      </c>
      <c r="L2582" t="s">
        <v>235</v>
      </c>
      <c r="M2582" t="s">
        <v>829</v>
      </c>
      <c r="N2582">
        <v>0</v>
      </c>
      <c r="O2582">
        <v>0</v>
      </c>
      <c r="P2582" t="s">
        <v>829</v>
      </c>
      <c r="Q2582" t="s">
        <v>829</v>
      </c>
      <c r="R2582" t="s">
        <v>829</v>
      </c>
      <c r="S2582">
        <v>0</v>
      </c>
      <c r="T2582">
        <v>0</v>
      </c>
      <c r="U2582">
        <v>0</v>
      </c>
      <c r="V2582">
        <v>0</v>
      </c>
    </row>
    <row r="2583" spans="1:22" x14ac:dyDescent="0.3">
      <c r="A2583">
        <v>202324</v>
      </c>
      <c r="B2583" t="s">
        <v>820</v>
      </c>
      <c r="C2583" t="s">
        <v>821</v>
      </c>
      <c r="D2583" t="s">
        <v>822</v>
      </c>
      <c r="E2583" t="s">
        <v>823</v>
      </c>
      <c r="F2583" t="s">
        <v>862</v>
      </c>
      <c r="G2583" t="s">
        <v>863</v>
      </c>
      <c r="H2583" t="s">
        <v>916</v>
      </c>
      <c r="I2583">
        <v>331</v>
      </c>
      <c r="J2583" t="s">
        <v>917</v>
      </c>
      <c r="K2583" t="s">
        <v>828</v>
      </c>
      <c r="L2583" t="s">
        <v>235</v>
      </c>
      <c r="M2583" t="s">
        <v>829</v>
      </c>
      <c r="N2583">
        <v>0</v>
      </c>
      <c r="O2583">
        <v>0</v>
      </c>
      <c r="P2583" t="s">
        <v>829</v>
      </c>
      <c r="Q2583" t="s">
        <v>829</v>
      </c>
      <c r="R2583" t="s">
        <v>829</v>
      </c>
      <c r="S2583">
        <v>0</v>
      </c>
      <c r="T2583">
        <v>0</v>
      </c>
      <c r="U2583">
        <v>0</v>
      </c>
      <c r="V2583">
        <v>0</v>
      </c>
    </row>
    <row r="2584" spans="1:22" x14ac:dyDescent="0.3">
      <c r="A2584">
        <v>202122</v>
      </c>
      <c r="B2584" t="s">
        <v>820</v>
      </c>
      <c r="C2584" t="s">
        <v>821</v>
      </c>
      <c r="D2584" t="s">
        <v>822</v>
      </c>
      <c r="E2584" t="s">
        <v>823</v>
      </c>
      <c r="F2584" t="s">
        <v>862</v>
      </c>
      <c r="G2584" t="s">
        <v>863</v>
      </c>
      <c r="H2584" t="s">
        <v>916</v>
      </c>
      <c r="I2584">
        <v>331</v>
      </c>
      <c r="J2584" t="s">
        <v>917</v>
      </c>
      <c r="K2584" t="s">
        <v>828</v>
      </c>
      <c r="L2584" t="s">
        <v>534</v>
      </c>
      <c r="M2584">
        <v>0</v>
      </c>
      <c r="N2584">
        <v>2807581</v>
      </c>
      <c r="O2584">
        <v>3042</v>
      </c>
      <c r="P2584">
        <v>11510557</v>
      </c>
      <c r="Q2584">
        <v>735682</v>
      </c>
      <c r="R2584" t="s">
        <v>829</v>
      </c>
      <c r="S2584">
        <v>15056861</v>
      </c>
      <c r="T2584">
        <v>0</v>
      </c>
      <c r="U2584">
        <v>15056861</v>
      </c>
      <c r="V2584">
        <v>156</v>
      </c>
    </row>
    <row r="2585" spans="1:22" x14ac:dyDescent="0.3">
      <c r="A2585">
        <v>202223</v>
      </c>
      <c r="B2585" t="s">
        <v>820</v>
      </c>
      <c r="C2585" t="s">
        <v>821</v>
      </c>
      <c r="D2585" t="s">
        <v>822</v>
      </c>
      <c r="E2585" t="s">
        <v>823</v>
      </c>
      <c r="F2585" t="s">
        <v>862</v>
      </c>
      <c r="G2585" t="s">
        <v>863</v>
      </c>
      <c r="H2585" t="s">
        <v>916</v>
      </c>
      <c r="I2585">
        <v>331</v>
      </c>
      <c r="J2585" t="s">
        <v>917</v>
      </c>
      <c r="K2585" t="s">
        <v>828</v>
      </c>
      <c r="L2585" t="s">
        <v>534</v>
      </c>
      <c r="M2585">
        <v>0</v>
      </c>
      <c r="N2585">
        <v>2307373</v>
      </c>
      <c r="O2585">
        <v>124592</v>
      </c>
      <c r="P2585">
        <v>12018292</v>
      </c>
      <c r="Q2585">
        <v>811937</v>
      </c>
      <c r="R2585" t="s">
        <v>829</v>
      </c>
      <c r="S2585">
        <v>15262193</v>
      </c>
      <c r="T2585">
        <v>0</v>
      </c>
      <c r="U2585">
        <v>15262193</v>
      </c>
      <c r="V2585">
        <v>163</v>
      </c>
    </row>
    <row r="2586" spans="1:22" x14ac:dyDescent="0.3">
      <c r="A2586">
        <v>202324</v>
      </c>
      <c r="B2586" t="s">
        <v>820</v>
      </c>
      <c r="C2586" t="s">
        <v>821</v>
      </c>
      <c r="D2586" t="s">
        <v>822</v>
      </c>
      <c r="E2586" t="s">
        <v>823</v>
      </c>
      <c r="F2586" t="s">
        <v>862</v>
      </c>
      <c r="G2586" t="s">
        <v>863</v>
      </c>
      <c r="H2586" t="s">
        <v>916</v>
      </c>
      <c r="I2586">
        <v>331</v>
      </c>
      <c r="J2586" t="s">
        <v>917</v>
      </c>
      <c r="K2586" t="s">
        <v>828</v>
      </c>
      <c r="L2586" t="s">
        <v>534</v>
      </c>
      <c r="M2586">
        <v>0</v>
      </c>
      <c r="N2586">
        <v>3994175</v>
      </c>
      <c r="O2586">
        <v>145157</v>
      </c>
      <c r="P2586">
        <v>12419324</v>
      </c>
      <c r="Q2586">
        <v>1672139</v>
      </c>
      <c r="R2586" t="s">
        <v>829</v>
      </c>
      <c r="S2586">
        <v>18230795</v>
      </c>
      <c r="T2586">
        <v>0</v>
      </c>
      <c r="U2586">
        <v>18230795</v>
      </c>
      <c r="V2586">
        <v>206</v>
      </c>
    </row>
    <row r="2587" spans="1:22" x14ac:dyDescent="0.3">
      <c r="A2587">
        <v>202122</v>
      </c>
      <c r="B2587" t="s">
        <v>820</v>
      </c>
      <c r="C2587" t="s">
        <v>821</v>
      </c>
      <c r="D2587" t="s">
        <v>822</v>
      </c>
      <c r="E2587" t="s">
        <v>823</v>
      </c>
      <c r="F2587" t="s">
        <v>862</v>
      </c>
      <c r="G2587" t="s">
        <v>863</v>
      </c>
      <c r="H2587" t="s">
        <v>916</v>
      </c>
      <c r="I2587">
        <v>331</v>
      </c>
      <c r="J2587" t="s">
        <v>917</v>
      </c>
      <c r="K2587" t="s">
        <v>828</v>
      </c>
      <c r="L2587" t="s">
        <v>603</v>
      </c>
      <c r="M2587" t="s">
        <v>829</v>
      </c>
      <c r="N2587" t="s">
        <v>829</v>
      </c>
      <c r="O2587" t="s">
        <v>829</v>
      </c>
      <c r="P2587">
        <v>0</v>
      </c>
      <c r="Q2587">
        <v>0</v>
      </c>
      <c r="R2587">
        <v>0</v>
      </c>
      <c r="S2587">
        <v>0</v>
      </c>
      <c r="T2587">
        <v>0</v>
      </c>
      <c r="U2587">
        <v>0</v>
      </c>
      <c r="V2587">
        <v>0</v>
      </c>
    </row>
    <row r="2588" spans="1:22" x14ac:dyDescent="0.3">
      <c r="A2588">
        <v>202223</v>
      </c>
      <c r="B2588" t="s">
        <v>820</v>
      </c>
      <c r="C2588" t="s">
        <v>821</v>
      </c>
      <c r="D2588" t="s">
        <v>822</v>
      </c>
      <c r="E2588" t="s">
        <v>823</v>
      </c>
      <c r="F2588" t="s">
        <v>862</v>
      </c>
      <c r="G2588" t="s">
        <v>863</v>
      </c>
      <c r="H2588" t="s">
        <v>916</v>
      </c>
      <c r="I2588">
        <v>331</v>
      </c>
      <c r="J2588" t="s">
        <v>917</v>
      </c>
      <c r="K2588" t="s">
        <v>828</v>
      </c>
      <c r="L2588" t="s">
        <v>603</v>
      </c>
      <c r="M2588" t="s">
        <v>829</v>
      </c>
      <c r="N2588" t="s">
        <v>829</v>
      </c>
      <c r="O2588" t="s">
        <v>829</v>
      </c>
      <c r="P2588">
        <v>0</v>
      </c>
      <c r="Q2588">
        <v>0</v>
      </c>
      <c r="R2588">
        <v>0</v>
      </c>
      <c r="S2588">
        <v>0</v>
      </c>
      <c r="T2588">
        <v>0</v>
      </c>
      <c r="U2588">
        <v>0</v>
      </c>
      <c r="V2588">
        <v>0</v>
      </c>
    </row>
    <row r="2589" spans="1:22" x14ac:dyDescent="0.3">
      <c r="A2589">
        <v>202324</v>
      </c>
      <c r="B2589" t="s">
        <v>820</v>
      </c>
      <c r="C2589" t="s">
        <v>821</v>
      </c>
      <c r="D2589" t="s">
        <v>822</v>
      </c>
      <c r="E2589" t="s">
        <v>823</v>
      </c>
      <c r="F2589" t="s">
        <v>862</v>
      </c>
      <c r="G2589" t="s">
        <v>863</v>
      </c>
      <c r="H2589" t="s">
        <v>916</v>
      </c>
      <c r="I2589">
        <v>331</v>
      </c>
      <c r="J2589" t="s">
        <v>917</v>
      </c>
      <c r="K2589" t="s">
        <v>828</v>
      </c>
      <c r="L2589" t="s">
        <v>603</v>
      </c>
      <c r="M2589" t="s">
        <v>829</v>
      </c>
      <c r="N2589" t="s">
        <v>829</v>
      </c>
      <c r="O2589" t="s">
        <v>829</v>
      </c>
      <c r="P2589">
        <v>0</v>
      </c>
      <c r="Q2589">
        <v>0</v>
      </c>
      <c r="R2589">
        <v>0</v>
      </c>
      <c r="S2589">
        <v>0</v>
      </c>
      <c r="T2589">
        <v>0</v>
      </c>
      <c r="U2589">
        <v>0</v>
      </c>
      <c r="V2589">
        <v>0</v>
      </c>
    </row>
    <row r="2590" spans="1:22" x14ac:dyDescent="0.3">
      <c r="A2590">
        <v>202122</v>
      </c>
      <c r="B2590" t="s">
        <v>820</v>
      </c>
      <c r="C2590" t="s">
        <v>821</v>
      </c>
      <c r="D2590" t="s">
        <v>822</v>
      </c>
      <c r="E2590" t="s">
        <v>823</v>
      </c>
      <c r="F2590" t="s">
        <v>862</v>
      </c>
      <c r="G2590" t="s">
        <v>863</v>
      </c>
      <c r="H2590" t="s">
        <v>916</v>
      </c>
      <c r="I2590">
        <v>331</v>
      </c>
      <c r="J2590" t="s">
        <v>917</v>
      </c>
      <c r="K2590" t="s">
        <v>828</v>
      </c>
      <c r="L2590" t="s">
        <v>606</v>
      </c>
      <c r="M2590">
        <v>0</v>
      </c>
      <c r="N2590">
        <v>3639</v>
      </c>
      <c r="O2590">
        <v>3639</v>
      </c>
      <c r="P2590">
        <v>65503</v>
      </c>
      <c r="Q2590">
        <v>0</v>
      </c>
      <c r="R2590">
        <v>0</v>
      </c>
      <c r="S2590">
        <v>72782</v>
      </c>
      <c r="T2590">
        <v>0</v>
      </c>
      <c r="U2590">
        <v>72782</v>
      </c>
      <c r="V2590">
        <v>1</v>
      </c>
    </row>
    <row r="2591" spans="1:22" x14ac:dyDescent="0.3">
      <c r="A2591">
        <v>202223</v>
      </c>
      <c r="B2591" t="s">
        <v>820</v>
      </c>
      <c r="C2591" t="s">
        <v>821</v>
      </c>
      <c r="D2591" t="s">
        <v>822</v>
      </c>
      <c r="E2591" t="s">
        <v>823</v>
      </c>
      <c r="F2591" t="s">
        <v>862</v>
      </c>
      <c r="G2591" t="s">
        <v>863</v>
      </c>
      <c r="H2591" t="s">
        <v>916</v>
      </c>
      <c r="I2591">
        <v>331</v>
      </c>
      <c r="J2591" t="s">
        <v>917</v>
      </c>
      <c r="K2591" t="s">
        <v>828</v>
      </c>
      <c r="L2591" t="s">
        <v>606</v>
      </c>
      <c r="M2591">
        <v>0</v>
      </c>
      <c r="N2591">
        <v>1500</v>
      </c>
      <c r="O2591">
        <v>1500</v>
      </c>
      <c r="P2591">
        <v>27000</v>
      </c>
      <c r="Q2591">
        <v>0</v>
      </c>
      <c r="R2591">
        <v>0</v>
      </c>
      <c r="S2591">
        <v>30000</v>
      </c>
      <c r="T2591">
        <v>0</v>
      </c>
      <c r="U2591">
        <v>30000</v>
      </c>
      <c r="V2591">
        <v>0</v>
      </c>
    </row>
    <row r="2592" spans="1:22" x14ac:dyDescent="0.3">
      <c r="A2592">
        <v>202324</v>
      </c>
      <c r="B2592" t="s">
        <v>820</v>
      </c>
      <c r="C2592" t="s">
        <v>821</v>
      </c>
      <c r="D2592" t="s">
        <v>822</v>
      </c>
      <c r="E2592" t="s">
        <v>823</v>
      </c>
      <c r="F2592" t="s">
        <v>862</v>
      </c>
      <c r="G2592" t="s">
        <v>863</v>
      </c>
      <c r="H2592" t="s">
        <v>916</v>
      </c>
      <c r="I2592">
        <v>331</v>
      </c>
      <c r="J2592" t="s">
        <v>917</v>
      </c>
      <c r="K2592" t="s">
        <v>828</v>
      </c>
      <c r="L2592" t="s">
        <v>606</v>
      </c>
      <c r="M2592">
        <v>0</v>
      </c>
      <c r="N2592">
        <v>1708</v>
      </c>
      <c r="O2592">
        <v>1708</v>
      </c>
      <c r="P2592">
        <v>30749</v>
      </c>
      <c r="Q2592">
        <v>0</v>
      </c>
      <c r="R2592">
        <v>0</v>
      </c>
      <c r="S2592">
        <v>34166</v>
      </c>
      <c r="T2592">
        <v>0</v>
      </c>
      <c r="U2592">
        <v>34166</v>
      </c>
      <c r="V2592">
        <v>0</v>
      </c>
    </row>
    <row r="2593" spans="1:22" x14ac:dyDescent="0.3">
      <c r="A2593">
        <v>202122</v>
      </c>
      <c r="B2593" t="s">
        <v>820</v>
      </c>
      <c r="C2593" t="s">
        <v>821</v>
      </c>
      <c r="D2593" t="s">
        <v>822</v>
      </c>
      <c r="E2593" t="s">
        <v>823</v>
      </c>
      <c r="F2593" t="s">
        <v>862</v>
      </c>
      <c r="G2593" t="s">
        <v>863</v>
      </c>
      <c r="H2593" t="s">
        <v>916</v>
      </c>
      <c r="I2593">
        <v>331</v>
      </c>
      <c r="J2593" t="s">
        <v>917</v>
      </c>
      <c r="K2593" t="s">
        <v>828</v>
      </c>
      <c r="L2593" t="s">
        <v>609</v>
      </c>
      <c r="M2593" t="s">
        <v>829</v>
      </c>
      <c r="N2593" t="s">
        <v>829</v>
      </c>
      <c r="O2593" t="s">
        <v>829</v>
      </c>
      <c r="P2593" t="s">
        <v>829</v>
      </c>
      <c r="Q2593">
        <v>0</v>
      </c>
      <c r="R2593" t="s">
        <v>829</v>
      </c>
      <c r="S2593">
        <v>0</v>
      </c>
      <c r="T2593">
        <v>0</v>
      </c>
      <c r="U2593">
        <v>0</v>
      </c>
      <c r="V2593">
        <v>0</v>
      </c>
    </row>
    <row r="2594" spans="1:22" x14ac:dyDescent="0.3">
      <c r="A2594">
        <v>202223</v>
      </c>
      <c r="B2594" t="s">
        <v>820</v>
      </c>
      <c r="C2594" t="s">
        <v>821</v>
      </c>
      <c r="D2594" t="s">
        <v>822</v>
      </c>
      <c r="E2594" t="s">
        <v>823</v>
      </c>
      <c r="F2594" t="s">
        <v>862</v>
      </c>
      <c r="G2594" t="s">
        <v>863</v>
      </c>
      <c r="H2594" t="s">
        <v>916</v>
      </c>
      <c r="I2594">
        <v>331</v>
      </c>
      <c r="J2594" t="s">
        <v>917</v>
      </c>
      <c r="K2594" t="s">
        <v>828</v>
      </c>
      <c r="L2594" t="s">
        <v>609</v>
      </c>
      <c r="M2594" t="s">
        <v>829</v>
      </c>
      <c r="N2594" t="s">
        <v>829</v>
      </c>
      <c r="O2594" t="s">
        <v>829</v>
      </c>
      <c r="P2594" t="s">
        <v>829</v>
      </c>
      <c r="Q2594">
        <v>0</v>
      </c>
      <c r="R2594" t="s">
        <v>829</v>
      </c>
      <c r="S2594">
        <v>0</v>
      </c>
      <c r="T2594">
        <v>0</v>
      </c>
      <c r="U2594">
        <v>0</v>
      </c>
      <c r="V2594">
        <v>0</v>
      </c>
    </row>
    <row r="2595" spans="1:22" x14ac:dyDescent="0.3">
      <c r="A2595">
        <v>202122</v>
      </c>
      <c r="B2595" t="s">
        <v>820</v>
      </c>
      <c r="C2595" t="s">
        <v>821</v>
      </c>
      <c r="D2595" t="s">
        <v>822</v>
      </c>
      <c r="E2595" t="s">
        <v>823</v>
      </c>
      <c r="F2595" t="s">
        <v>862</v>
      </c>
      <c r="G2595" t="s">
        <v>863</v>
      </c>
      <c r="H2595" t="s">
        <v>916</v>
      </c>
      <c r="I2595">
        <v>331</v>
      </c>
      <c r="J2595" t="s">
        <v>917</v>
      </c>
      <c r="K2595" t="s">
        <v>828</v>
      </c>
      <c r="L2595" t="s">
        <v>830</v>
      </c>
      <c r="M2595">
        <v>0</v>
      </c>
      <c r="N2595">
        <v>16827</v>
      </c>
      <c r="O2595">
        <v>16827</v>
      </c>
      <c r="P2595">
        <v>134617</v>
      </c>
      <c r="Q2595">
        <v>0</v>
      </c>
      <c r="R2595">
        <v>0</v>
      </c>
      <c r="S2595">
        <v>168271</v>
      </c>
      <c r="T2595">
        <v>0</v>
      </c>
      <c r="U2595">
        <v>168271</v>
      </c>
      <c r="V2595">
        <v>2</v>
      </c>
    </row>
    <row r="2596" spans="1:22" x14ac:dyDescent="0.3">
      <c r="A2596">
        <v>202223</v>
      </c>
      <c r="B2596" t="s">
        <v>820</v>
      </c>
      <c r="C2596" t="s">
        <v>821</v>
      </c>
      <c r="D2596" t="s">
        <v>822</v>
      </c>
      <c r="E2596" t="s">
        <v>823</v>
      </c>
      <c r="F2596" t="s">
        <v>862</v>
      </c>
      <c r="G2596" t="s">
        <v>863</v>
      </c>
      <c r="H2596" t="s">
        <v>916</v>
      </c>
      <c r="I2596">
        <v>331</v>
      </c>
      <c r="J2596" t="s">
        <v>917</v>
      </c>
      <c r="K2596" t="s">
        <v>828</v>
      </c>
      <c r="L2596" t="s">
        <v>830</v>
      </c>
      <c r="M2596">
        <v>0</v>
      </c>
      <c r="N2596">
        <v>18755</v>
      </c>
      <c r="O2596">
        <v>18755</v>
      </c>
      <c r="P2596">
        <v>150038</v>
      </c>
      <c r="Q2596">
        <v>0</v>
      </c>
      <c r="R2596">
        <v>0</v>
      </c>
      <c r="S2596">
        <v>187548</v>
      </c>
      <c r="T2596">
        <v>0</v>
      </c>
      <c r="U2596">
        <v>187548</v>
      </c>
      <c r="V2596">
        <v>2</v>
      </c>
    </row>
    <row r="2597" spans="1:22" x14ac:dyDescent="0.3">
      <c r="A2597">
        <v>202324</v>
      </c>
      <c r="B2597" t="s">
        <v>820</v>
      </c>
      <c r="C2597" t="s">
        <v>821</v>
      </c>
      <c r="D2597" t="s">
        <v>822</v>
      </c>
      <c r="E2597" t="s">
        <v>823</v>
      </c>
      <c r="F2597" t="s">
        <v>862</v>
      </c>
      <c r="G2597" t="s">
        <v>863</v>
      </c>
      <c r="H2597" t="s">
        <v>916</v>
      </c>
      <c r="I2597">
        <v>331</v>
      </c>
      <c r="J2597" t="s">
        <v>917</v>
      </c>
      <c r="K2597" t="s">
        <v>828</v>
      </c>
      <c r="L2597" t="s">
        <v>830</v>
      </c>
      <c r="M2597">
        <v>0</v>
      </c>
      <c r="N2597">
        <v>26868</v>
      </c>
      <c r="O2597">
        <v>26868</v>
      </c>
      <c r="P2597">
        <v>214944</v>
      </c>
      <c r="Q2597">
        <v>0</v>
      </c>
      <c r="R2597">
        <v>0</v>
      </c>
      <c r="S2597">
        <v>268680</v>
      </c>
      <c r="T2597">
        <v>0</v>
      </c>
      <c r="U2597">
        <v>268680</v>
      </c>
      <c r="V2597">
        <v>3</v>
      </c>
    </row>
    <row r="2598" spans="1:22" x14ac:dyDescent="0.3">
      <c r="A2598">
        <v>202122</v>
      </c>
      <c r="B2598" t="s">
        <v>820</v>
      </c>
      <c r="C2598" t="s">
        <v>821</v>
      </c>
      <c r="D2598" t="s">
        <v>822</v>
      </c>
      <c r="E2598" t="s">
        <v>823</v>
      </c>
      <c r="F2598" t="s">
        <v>862</v>
      </c>
      <c r="G2598" t="s">
        <v>863</v>
      </c>
      <c r="H2598" t="s">
        <v>916</v>
      </c>
      <c r="I2598">
        <v>331</v>
      </c>
      <c r="J2598" t="s">
        <v>917</v>
      </c>
      <c r="K2598" t="s">
        <v>828</v>
      </c>
      <c r="L2598" t="s">
        <v>537</v>
      </c>
      <c r="M2598">
        <v>4560</v>
      </c>
      <c r="N2598">
        <v>588002</v>
      </c>
      <c r="O2598">
        <v>787775</v>
      </c>
      <c r="P2598">
        <v>3298985</v>
      </c>
      <c r="Q2598">
        <v>138</v>
      </c>
      <c r="R2598">
        <v>0</v>
      </c>
      <c r="S2598">
        <v>4679460</v>
      </c>
      <c r="T2598">
        <v>0</v>
      </c>
      <c r="U2598">
        <v>4679460</v>
      </c>
      <c r="V2598">
        <v>48</v>
      </c>
    </row>
    <row r="2599" spans="1:22" x14ac:dyDescent="0.3">
      <c r="A2599">
        <v>202223</v>
      </c>
      <c r="B2599" t="s">
        <v>820</v>
      </c>
      <c r="C2599" t="s">
        <v>821</v>
      </c>
      <c r="D2599" t="s">
        <v>822</v>
      </c>
      <c r="E2599" t="s">
        <v>823</v>
      </c>
      <c r="F2599" t="s">
        <v>862</v>
      </c>
      <c r="G2599" t="s">
        <v>863</v>
      </c>
      <c r="H2599" t="s">
        <v>916</v>
      </c>
      <c r="I2599">
        <v>331</v>
      </c>
      <c r="J2599" t="s">
        <v>917</v>
      </c>
      <c r="K2599" t="s">
        <v>828</v>
      </c>
      <c r="L2599" t="s">
        <v>537</v>
      </c>
      <c r="M2599">
        <v>5900</v>
      </c>
      <c r="N2599">
        <v>1671650</v>
      </c>
      <c r="O2599">
        <v>1737089</v>
      </c>
      <c r="P2599">
        <v>4568233</v>
      </c>
      <c r="Q2599">
        <v>125</v>
      </c>
      <c r="R2599">
        <v>2652996</v>
      </c>
      <c r="S2599">
        <v>10635992</v>
      </c>
      <c r="T2599">
        <v>0</v>
      </c>
      <c r="U2599">
        <v>10635992</v>
      </c>
      <c r="V2599">
        <v>114</v>
      </c>
    </row>
    <row r="2600" spans="1:22" x14ac:dyDescent="0.3">
      <c r="A2600">
        <v>202324</v>
      </c>
      <c r="B2600" t="s">
        <v>820</v>
      </c>
      <c r="C2600" t="s">
        <v>821</v>
      </c>
      <c r="D2600" t="s">
        <v>822</v>
      </c>
      <c r="E2600" t="s">
        <v>823</v>
      </c>
      <c r="F2600" t="s">
        <v>862</v>
      </c>
      <c r="G2600" t="s">
        <v>863</v>
      </c>
      <c r="H2600" t="s">
        <v>916</v>
      </c>
      <c r="I2600">
        <v>331</v>
      </c>
      <c r="J2600" t="s">
        <v>917</v>
      </c>
      <c r="K2600" t="s">
        <v>828</v>
      </c>
      <c r="L2600" t="s">
        <v>537</v>
      </c>
      <c r="M2600">
        <v>408</v>
      </c>
      <c r="N2600">
        <v>1734170</v>
      </c>
      <c r="O2600">
        <v>1818935</v>
      </c>
      <c r="P2600">
        <v>6536241</v>
      </c>
      <c r="Q2600">
        <v>23</v>
      </c>
      <c r="R2600">
        <v>3232849</v>
      </c>
      <c r="S2600">
        <v>13322627</v>
      </c>
      <c r="T2600">
        <v>0</v>
      </c>
      <c r="U2600">
        <v>13322627</v>
      </c>
      <c r="V2600">
        <v>151</v>
      </c>
    </row>
    <row r="2601" spans="1:22" x14ac:dyDescent="0.3">
      <c r="A2601">
        <v>202122</v>
      </c>
      <c r="B2601" t="s">
        <v>820</v>
      </c>
      <c r="C2601" t="s">
        <v>821</v>
      </c>
      <c r="D2601" t="s">
        <v>822</v>
      </c>
      <c r="E2601" t="s">
        <v>823</v>
      </c>
      <c r="F2601" t="s">
        <v>862</v>
      </c>
      <c r="G2601" t="s">
        <v>863</v>
      </c>
      <c r="H2601" t="s">
        <v>916</v>
      </c>
      <c r="I2601">
        <v>331</v>
      </c>
      <c r="J2601" t="s">
        <v>917</v>
      </c>
      <c r="K2601" t="s">
        <v>828</v>
      </c>
      <c r="L2601" t="s">
        <v>572</v>
      </c>
      <c r="M2601">
        <v>80619</v>
      </c>
      <c r="N2601">
        <v>108001</v>
      </c>
      <c r="O2601">
        <v>48960</v>
      </c>
      <c r="P2601">
        <v>5023169</v>
      </c>
      <c r="Q2601">
        <v>0</v>
      </c>
      <c r="R2601">
        <v>3343280</v>
      </c>
      <c r="S2601">
        <v>8604030</v>
      </c>
      <c r="T2601">
        <v>0</v>
      </c>
      <c r="U2601">
        <v>8604030</v>
      </c>
      <c r="V2601">
        <v>89</v>
      </c>
    </row>
    <row r="2602" spans="1:22" x14ac:dyDescent="0.3">
      <c r="A2602">
        <v>202223</v>
      </c>
      <c r="B2602" t="s">
        <v>820</v>
      </c>
      <c r="C2602" t="s">
        <v>821</v>
      </c>
      <c r="D2602" t="s">
        <v>822</v>
      </c>
      <c r="E2602" t="s">
        <v>823</v>
      </c>
      <c r="F2602" t="s">
        <v>862</v>
      </c>
      <c r="G2602" t="s">
        <v>863</v>
      </c>
      <c r="H2602" t="s">
        <v>916</v>
      </c>
      <c r="I2602">
        <v>331</v>
      </c>
      <c r="J2602" t="s">
        <v>917</v>
      </c>
      <c r="K2602" t="s">
        <v>828</v>
      </c>
      <c r="L2602" t="s">
        <v>572</v>
      </c>
      <c r="M2602">
        <v>86728</v>
      </c>
      <c r="N2602">
        <v>285226</v>
      </c>
      <c r="O2602">
        <v>1128959</v>
      </c>
      <c r="P2602">
        <v>4384538</v>
      </c>
      <c r="Q2602">
        <v>0</v>
      </c>
      <c r="R2602">
        <v>496255</v>
      </c>
      <c r="S2602">
        <v>6381705</v>
      </c>
      <c r="T2602">
        <v>0</v>
      </c>
      <c r="U2602">
        <v>6381705</v>
      </c>
      <c r="V2602">
        <v>68</v>
      </c>
    </row>
    <row r="2603" spans="1:22" x14ac:dyDescent="0.3">
      <c r="A2603">
        <v>202324</v>
      </c>
      <c r="B2603" t="s">
        <v>820</v>
      </c>
      <c r="C2603" t="s">
        <v>821</v>
      </c>
      <c r="D2603" t="s">
        <v>822</v>
      </c>
      <c r="E2603" t="s">
        <v>823</v>
      </c>
      <c r="F2603" t="s">
        <v>862</v>
      </c>
      <c r="G2603" t="s">
        <v>863</v>
      </c>
      <c r="H2603" t="s">
        <v>916</v>
      </c>
      <c r="I2603">
        <v>331</v>
      </c>
      <c r="J2603" t="s">
        <v>917</v>
      </c>
      <c r="K2603" t="s">
        <v>828</v>
      </c>
      <c r="L2603" t="s">
        <v>572</v>
      </c>
      <c r="M2603">
        <v>37295</v>
      </c>
      <c r="N2603">
        <v>359158</v>
      </c>
      <c r="O2603">
        <v>1410834</v>
      </c>
      <c r="P2603">
        <v>5616576</v>
      </c>
      <c r="Q2603">
        <v>0</v>
      </c>
      <c r="R2603">
        <v>429792</v>
      </c>
      <c r="S2603">
        <v>7853657</v>
      </c>
      <c r="T2603">
        <v>0</v>
      </c>
      <c r="U2603">
        <v>7853657</v>
      </c>
      <c r="V2603">
        <v>89</v>
      </c>
    </row>
    <row r="2604" spans="1:22" x14ac:dyDescent="0.3">
      <c r="A2604">
        <v>202122</v>
      </c>
      <c r="B2604" t="s">
        <v>820</v>
      </c>
      <c r="C2604" t="s">
        <v>821</v>
      </c>
      <c r="D2604" t="s">
        <v>822</v>
      </c>
      <c r="E2604" t="s">
        <v>823</v>
      </c>
      <c r="F2604" t="s">
        <v>862</v>
      </c>
      <c r="G2604" t="s">
        <v>863</v>
      </c>
      <c r="H2604" t="s">
        <v>916</v>
      </c>
      <c r="I2604">
        <v>331</v>
      </c>
      <c r="J2604" t="s">
        <v>917</v>
      </c>
      <c r="K2604" t="s">
        <v>828</v>
      </c>
      <c r="L2604" t="s">
        <v>539</v>
      </c>
      <c r="M2604">
        <v>0</v>
      </c>
      <c r="N2604">
        <v>291585</v>
      </c>
      <c r="O2604">
        <v>80791</v>
      </c>
      <c r="P2604" t="s">
        <v>829</v>
      </c>
      <c r="Q2604" t="s">
        <v>829</v>
      </c>
      <c r="R2604" t="s">
        <v>829</v>
      </c>
      <c r="S2604">
        <v>372376</v>
      </c>
      <c r="T2604">
        <v>0</v>
      </c>
      <c r="U2604">
        <v>372376</v>
      </c>
      <c r="V2604">
        <v>4</v>
      </c>
    </row>
    <row r="2605" spans="1:22" x14ac:dyDescent="0.3">
      <c r="A2605">
        <v>202223</v>
      </c>
      <c r="B2605" t="s">
        <v>820</v>
      </c>
      <c r="C2605" t="s">
        <v>821</v>
      </c>
      <c r="D2605" t="s">
        <v>822</v>
      </c>
      <c r="E2605" t="s">
        <v>823</v>
      </c>
      <c r="F2605" t="s">
        <v>862</v>
      </c>
      <c r="G2605" t="s">
        <v>863</v>
      </c>
      <c r="H2605" t="s">
        <v>916</v>
      </c>
      <c r="I2605">
        <v>331</v>
      </c>
      <c r="J2605" t="s">
        <v>917</v>
      </c>
      <c r="K2605" t="s">
        <v>828</v>
      </c>
      <c r="L2605" t="s">
        <v>539</v>
      </c>
      <c r="M2605">
        <v>0</v>
      </c>
      <c r="N2605">
        <v>501384</v>
      </c>
      <c r="O2605">
        <v>41595</v>
      </c>
      <c r="P2605" t="s">
        <v>829</v>
      </c>
      <c r="Q2605" t="s">
        <v>829</v>
      </c>
      <c r="R2605" t="s">
        <v>829</v>
      </c>
      <c r="S2605">
        <v>542979</v>
      </c>
      <c r="T2605">
        <v>0</v>
      </c>
      <c r="U2605">
        <v>542979</v>
      </c>
      <c r="V2605">
        <v>6</v>
      </c>
    </row>
    <row r="2606" spans="1:22" x14ac:dyDescent="0.3">
      <c r="A2606">
        <v>202324</v>
      </c>
      <c r="B2606" t="s">
        <v>820</v>
      </c>
      <c r="C2606" t="s">
        <v>821</v>
      </c>
      <c r="D2606" t="s">
        <v>822</v>
      </c>
      <c r="E2606" t="s">
        <v>823</v>
      </c>
      <c r="F2606" t="s">
        <v>862</v>
      </c>
      <c r="G2606" t="s">
        <v>863</v>
      </c>
      <c r="H2606" t="s">
        <v>916</v>
      </c>
      <c r="I2606">
        <v>331</v>
      </c>
      <c r="J2606" t="s">
        <v>917</v>
      </c>
      <c r="K2606" t="s">
        <v>828</v>
      </c>
      <c r="L2606" t="s">
        <v>539</v>
      </c>
      <c r="M2606">
        <v>0</v>
      </c>
      <c r="N2606">
        <v>635390</v>
      </c>
      <c r="O2606">
        <v>32400</v>
      </c>
      <c r="P2606" t="s">
        <v>829</v>
      </c>
      <c r="Q2606" t="s">
        <v>829</v>
      </c>
      <c r="R2606" t="s">
        <v>829</v>
      </c>
      <c r="S2606">
        <v>667790</v>
      </c>
      <c r="T2606">
        <v>0</v>
      </c>
      <c r="U2606">
        <v>667790</v>
      </c>
      <c r="V2606">
        <v>8</v>
      </c>
    </row>
    <row r="2607" spans="1:22" x14ac:dyDescent="0.3">
      <c r="A2607">
        <v>202122</v>
      </c>
      <c r="B2607" t="s">
        <v>820</v>
      </c>
      <c r="C2607" t="s">
        <v>821</v>
      </c>
      <c r="D2607" t="s">
        <v>822</v>
      </c>
      <c r="E2607" t="s">
        <v>823</v>
      </c>
      <c r="F2607" t="s">
        <v>862</v>
      </c>
      <c r="G2607" t="s">
        <v>863</v>
      </c>
      <c r="H2607" t="s">
        <v>916</v>
      </c>
      <c r="I2607">
        <v>331</v>
      </c>
      <c r="J2607" t="s">
        <v>917</v>
      </c>
      <c r="K2607" t="s">
        <v>828</v>
      </c>
      <c r="L2607" t="s">
        <v>541</v>
      </c>
      <c r="M2607">
        <v>1143183</v>
      </c>
      <c r="N2607">
        <v>2137537</v>
      </c>
      <c r="O2607">
        <v>1013815</v>
      </c>
      <c r="P2607">
        <v>386339</v>
      </c>
      <c r="Q2607">
        <v>13192</v>
      </c>
      <c r="R2607">
        <v>52196</v>
      </c>
      <c r="S2607">
        <v>4746262</v>
      </c>
      <c r="T2607">
        <v>0</v>
      </c>
      <c r="U2607">
        <v>4746262</v>
      </c>
      <c r="V2607">
        <v>49</v>
      </c>
    </row>
    <row r="2608" spans="1:22" x14ac:dyDescent="0.3">
      <c r="A2608">
        <v>202223</v>
      </c>
      <c r="B2608" t="s">
        <v>820</v>
      </c>
      <c r="C2608" t="s">
        <v>821</v>
      </c>
      <c r="D2608" t="s">
        <v>822</v>
      </c>
      <c r="E2608" t="s">
        <v>823</v>
      </c>
      <c r="F2608" t="s">
        <v>862</v>
      </c>
      <c r="G2608" t="s">
        <v>863</v>
      </c>
      <c r="H2608" t="s">
        <v>916</v>
      </c>
      <c r="I2608">
        <v>331</v>
      </c>
      <c r="J2608" t="s">
        <v>917</v>
      </c>
      <c r="K2608" t="s">
        <v>828</v>
      </c>
      <c r="L2608" t="s">
        <v>541</v>
      </c>
      <c r="M2608">
        <v>1311838</v>
      </c>
      <c r="N2608">
        <v>2305060</v>
      </c>
      <c r="O2608">
        <v>1130906</v>
      </c>
      <c r="P2608">
        <v>359709</v>
      </c>
      <c r="Q2608">
        <v>13500</v>
      </c>
      <c r="R2608">
        <v>70361</v>
      </c>
      <c r="S2608">
        <v>5191375</v>
      </c>
      <c r="T2608">
        <v>0</v>
      </c>
      <c r="U2608">
        <v>5191375</v>
      </c>
      <c r="V2608">
        <v>56</v>
      </c>
    </row>
    <row r="2609" spans="1:22" x14ac:dyDescent="0.3">
      <c r="A2609">
        <v>202324</v>
      </c>
      <c r="B2609" t="s">
        <v>820</v>
      </c>
      <c r="C2609" t="s">
        <v>821</v>
      </c>
      <c r="D2609" t="s">
        <v>822</v>
      </c>
      <c r="E2609" t="s">
        <v>823</v>
      </c>
      <c r="F2609" t="s">
        <v>862</v>
      </c>
      <c r="G2609" t="s">
        <v>863</v>
      </c>
      <c r="H2609" t="s">
        <v>916</v>
      </c>
      <c r="I2609">
        <v>331</v>
      </c>
      <c r="J2609" t="s">
        <v>917</v>
      </c>
      <c r="K2609" t="s">
        <v>828</v>
      </c>
      <c r="L2609" t="s">
        <v>541</v>
      </c>
      <c r="M2609">
        <v>1457082</v>
      </c>
      <c r="N2609">
        <v>1345519</v>
      </c>
      <c r="O2609">
        <v>904402</v>
      </c>
      <c r="P2609">
        <v>342396</v>
      </c>
      <c r="Q2609">
        <v>13395</v>
      </c>
      <c r="R2609">
        <v>18738</v>
      </c>
      <c r="S2609">
        <v>4081531</v>
      </c>
      <c r="T2609">
        <v>0</v>
      </c>
      <c r="U2609">
        <v>4081531</v>
      </c>
      <c r="V2609">
        <v>46</v>
      </c>
    </row>
    <row r="2610" spans="1:22" x14ac:dyDescent="0.3">
      <c r="A2610">
        <v>202122</v>
      </c>
      <c r="B2610" t="s">
        <v>820</v>
      </c>
      <c r="C2610" t="s">
        <v>821</v>
      </c>
      <c r="D2610" t="s">
        <v>822</v>
      </c>
      <c r="E2610" t="s">
        <v>823</v>
      </c>
      <c r="F2610" t="s">
        <v>862</v>
      </c>
      <c r="G2610" t="s">
        <v>863</v>
      </c>
      <c r="H2610" t="s">
        <v>916</v>
      </c>
      <c r="I2610">
        <v>331</v>
      </c>
      <c r="J2610" t="s">
        <v>917</v>
      </c>
      <c r="K2610" t="s">
        <v>828</v>
      </c>
      <c r="L2610" t="s">
        <v>831</v>
      </c>
      <c r="M2610" t="s">
        <v>829</v>
      </c>
      <c r="N2610" t="s">
        <v>829</v>
      </c>
      <c r="O2610" t="s">
        <v>829</v>
      </c>
      <c r="P2610">
        <v>0</v>
      </c>
      <c r="Q2610">
        <v>539461</v>
      </c>
      <c r="R2610" t="s">
        <v>829</v>
      </c>
      <c r="S2610">
        <v>539461</v>
      </c>
      <c r="T2610">
        <v>0</v>
      </c>
      <c r="U2610">
        <v>539461</v>
      </c>
      <c r="V2610">
        <v>6</v>
      </c>
    </row>
    <row r="2611" spans="1:22" x14ac:dyDescent="0.3">
      <c r="A2611">
        <v>202223</v>
      </c>
      <c r="B2611" t="s">
        <v>820</v>
      </c>
      <c r="C2611" t="s">
        <v>821</v>
      </c>
      <c r="D2611" t="s">
        <v>822</v>
      </c>
      <c r="E2611" t="s">
        <v>823</v>
      </c>
      <c r="F2611" t="s">
        <v>862</v>
      </c>
      <c r="G2611" t="s">
        <v>863</v>
      </c>
      <c r="H2611" t="s">
        <v>916</v>
      </c>
      <c r="I2611">
        <v>331</v>
      </c>
      <c r="J2611" t="s">
        <v>917</v>
      </c>
      <c r="K2611" t="s">
        <v>828</v>
      </c>
      <c r="L2611" t="s">
        <v>831</v>
      </c>
      <c r="M2611" t="s">
        <v>829</v>
      </c>
      <c r="N2611" t="s">
        <v>829</v>
      </c>
      <c r="O2611" t="s">
        <v>829</v>
      </c>
      <c r="P2611">
        <v>0</v>
      </c>
      <c r="Q2611">
        <v>575128</v>
      </c>
      <c r="R2611" t="s">
        <v>829</v>
      </c>
      <c r="S2611">
        <v>575128</v>
      </c>
      <c r="T2611">
        <v>0</v>
      </c>
      <c r="U2611">
        <v>575128</v>
      </c>
      <c r="V2611">
        <v>6</v>
      </c>
    </row>
    <row r="2612" spans="1:22" x14ac:dyDescent="0.3">
      <c r="A2612">
        <v>202324</v>
      </c>
      <c r="B2612" t="s">
        <v>820</v>
      </c>
      <c r="C2612" t="s">
        <v>821</v>
      </c>
      <c r="D2612" t="s">
        <v>822</v>
      </c>
      <c r="E2612" t="s">
        <v>823</v>
      </c>
      <c r="F2612" t="s">
        <v>862</v>
      </c>
      <c r="G2612" t="s">
        <v>863</v>
      </c>
      <c r="H2612" t="s">
        <v>916</v>
      </c>
      <c r="I2612">
        <v>331</v>
      </c>
      <c r="J2612" t="s">
        <v>917</v>
      </c>
      <c r="K2612" t="s">
        <v>828</v>
      </c>
      <c r="L2612" t="s">
        <v>831</v>
      </c>
      <c r="M2612" t="s">
        <v>829</v>
      </c>
      <c r="N2612" t="s">
        <v>829</v>
      </c>
      <c r="O2612" t="s">
        <v>829</v>
      </c>
      <c r="P2612">
        <v>0</v>
      </c>
      <c r="Q2612">
        <v>737268</v>
      </c>
      <c r="R2612" t="s">
        <v>829</v>
      </c>
      <c r="S2612">
        <v>737268</v>
      </c>
      <c r="T2612">
        <v>0</v>
      </c>
      <c r="U2612">
        <v>737268</v>
      </c>
      <c r="V2612">
        <v>8</v>
      </c>
    </row>
    <row r="2613" spans="1:22" x14ac:dyDescent="0.3">
      <c r="A2613">
        <v>202122</v>
      </c>
      <c r="B2613" t="s">
        <v>820</v>
      </c>
      <c r="C2613" t="s">
        <v>821</v>
      </c>
      <c r="D2613" t="s">
        <v>822</v>
      </c>
      <c r="E2613" t="s">
        <v>823</v>
      </c>
      <c r="F2613" t="s">
        <v>862</v>
      </c>
      <c r="G2613" t="s">
        <v>863</v>
      </c>
      <c r="H2613" t="s">
        <v>916</v>
      </c>
      <c r="I2613">
        <v>331</v>
      </c>
      <c r="J2613" t="s">
        <v>917</v>
      </c>
      <c r="K2613" t="s">
        <v>828</v>
      </c>
      <c r="L2613" t="s">
        <v>832</v>
      </c>
      <c r="M2613">
        <v>1566</v>
      </c>
      <c r="N2613">
        <v>112999</v>
      </c>
      <c r="O2613">
        <v>258711</v>
      </c>
      <c r="P2613">
        <v>1789</v>
      </c>
      <c r="Q2613">
        <v>608296</v>
      </c>
      <c r="R2613">
        <v>0</v>
      </c>
      <c r="S2613">
        <v>983361</v>
      </c>
      <c r="T2613">
        <v>0</v>
      </c>
      <c r="U2613">
        <v>983361</v>
      </c>
      <c r="V2613">
        <v>10</v>
      </c>
    </row>
    <row r="2614" spans="1:22" x14ac:dyDescent="0.3">
      <c r="A2614">
        <v>202223</v>
      </c>
      <c r="B2614" t="s">
        <v>820</v>
      </c>
      <c r="C2614" t="s">
        <v>821</v>
      </c>
      <c r="D2614" t="s">
        <v>822</v>
      </c>
      <c r="E2614" t="s">
        <v>823</v>
      </c>
      <c r="F2614" t="s">
        <v>862</v>
      </c>
      <c r="G2614" t="s">
        <v>863</v>
      </c>
      <c r="H2614" t="s">
        <v>916</v>
      </c>
      <c r="I2614">
        <v>331</v>
      </c>
      <c r="J2614" t="s">
        <v>917</v>
      </c>
      <c r="K2614" t="s">
        <v>828</v>
      </c>
      <c r="L2614" t="s">
        <v>832</v>
      </c>
      <c r="M2614">
        <v>1580</v>
      </c>
      <c r="N2614">
        <v>111036</v>
      </c>
      <c r="O2614">
        <v>190977</v>
      </c>
      <c r="P2614">
        <v>1897</v>
      </c>
      <c r="Q2614">
        <v>839723</v>
      </c>
      <c r="R2614">
        <v>0</v>
      </c>
      <c r="S2614">
        <v>1145213</v>
      </c>
      <c r="T2614">
        <v>0</v>
      </c>
      <c r="U2614">
        <v>1145213</v>
      </c>
      <c r="V2614">
        <v>12</v>
      </c>
    </row>
    <row r="2615" spans="1:22" x14ac:dyDescent="0.3">
      <c r="A2615">
        <v>202324</v>
      </c>
      <c r="B2615" t="s">
        <v>820</v>
      </c>
      <c r="C2615" t="s">
        <v>821</v>
      </c>
      <c r="D2615" t="s">
        <v>822</v>
      </c>
      <c r="E2615" t="s">
        <v>823</v>
      </c>
      <c r="F2615" t="s">
        <v>862</v>
      </c>
      <c r="G2615" t="s">
        <v>863</v>
      </c>
      <c r="H2615" t="s">
        <v>916</v>
      </c>
      <c r="I2615">
        <v>331</v>
      </c>
      <c r="J2615" t="s">
        <v>917</v>
      </c>
      <c r="K2615" t="s">
        <v>828</v>
      </c>
      <c r="L2615" t="s">
        <v>832</v>
      </c>
      <c r="M2615">
        <v>1713</v>
      </c>
      <c r="N2615">
        <v>48566</v>
      </c>
      <c r="O2615">
        <v>164952</v>
      </c>
      <c r="P2615">
        <v>1358</v>
      </c>
      <c r="Q2615">
        <v>662027</v>
      </c>
      <c r="R2615">
        <v>0</v>
      </c>
      <c r="S2615">
        <v>878617</v>
      </c>
      <c r="T2615">
        <v>0</v>
      </c>
      <c r="U2615">
        <v>878617</v>
      </c>
      <c r="V2615">
        <v>10</v>
      </c>
    </row>
    <row r="2616" spans="1:22" x14ac:dyDescent="0.3">
      <c r="A2616">
        <v>202122</v>
      </c>
      <c r="B2616" t="s">
        <v>820</v>
      </c>
      <c r="C2616" t="s">
        <v>821</v>
      </c>
      <c r="D2616" t="s">
        <v>822</v>
      </c>
      <c r="E2616" t="s">
        <v>823</v>
      </c>
      <c r="F2616" t="s">
        <v>862</v>
      </c>
      <c r="G2616" t="s">
        <v>863</v>
      </c>
      <c r="H2616" t="s">
        <v>916</v>
      </c>
      <c r="I2616">
        <v>331</v>
      </c>
      <c r="J2616" t="s">
        <v>917</v>
      </c>
      <c r="K2616" t="s">
        <v>828</v>
      </c>
      <c r="L2616" t="s">
        <v>544</v>
      </c>
      <c r="M2616">
        <v>6868</v>
      </c>
      <c r="N2616">
        <v>309111</v>
      </c>
      <c r="O2616">
        <v>166985</v>
      </c>
      <c r="P2616">
        <v>373472</v>
      </c>
      <c r="Q2616">
        <v>466</v>
      </c>
      <c r="R2616">
        <v>0</v>
      </c>
      <c r="S2616">
        <v>856902</v>
      </c>
      <c r="T2616">
        <v>0</v>
      </c>
      <c r="U2616">
        <v>856902</v>
      </c>
      <c r="V2616">
        <v>9</v>
      </c>
    </row>
    <row r="2617" spans="1:22" x14ac:dyDescent="0.3">
      <c r="A2617">
        <v>202223</v>
      </c>
      <c r="B2617" t="s">
        <v>820</v>
      </c>
      <c r="C2617" t="s">
        <v>821</v>
      </c>
      <c r="D2617" t="s">
        <v>822</v>
      </c>
      <c r="E2617" t="s">
        <v>823</v>
      </c>
      <c r="F2617" t="s">
        <v>862</v>
      </c>
      <c r="G2617" t="s">
        <v>863</v>
      </c>
      <c r="H2617" t="s">
        <v>916</v>
      </c>
      <c r="I2617">
        <v>331</v>
      </c>
      <c r="J2617" t="s">
        <v>917</v>
      </c>
      <c r="K2617" t="s">
        <v>828</v>
      </c>
      <c r="L2617" t="s">
        <v>544</v>
      </c>
      <c r="M2617">
        <v>5420</v>
      </c>
      <c r="N2617">
        <v>294058</v>
      </c>
      <c r="O2617">
        <v>150851</v>
      </c>
      <c r="P2617">
        <v>42744</v>
      </c>
      <c r="Q2617">
        <v>282</v>
      </c>
      <c r="R2617">
        <v>0</v>
      </c>
      <c r="S2617">
        <v>493355</v>
      </c>
      <c r="T2617">
        <v>0</v>
      </c>
      <c r="U2617">
        <v>493355</v>
      </c>
      <c r="V2617">
        <v>5</v>
      </c>
    </row>
    <row r="2618" spans="1:22" x14ac:dyDescent="0.3">
      <c r="A2618">
        <v>202324</v>
      </c>
      <c r="B2618" t="s">
        <v>820</v>
      </c>
      <c r="C2618" t="s">
        <v>821</v>
      </c>
      <c r="D2618" t="s">
        <v>822</v>
      </c>
      <c r="E2618" t="s">
        <v>823</v>
      </c>
      <c r="F2618" t="s">
        <v>862</v>
      </c>
      <c r="G2618" t="s">
        <v>863</v>
      </c>
      <c r="H2618" t="s">
        <v>916</v>
      </c>
      <c r="I2618">
        <v>331</v>
      </c>
      <c r="J2618" t="s">
        <v>917</v>
      </c>
      <c r="K2618" t="s">
        <v>828</v>
      </c>
      <c r="L2618" t="s">
        <v>544</v>
      </c>
      <c r="M2618">
        <v>5116</v>
      </c>
      <c r="N2618">
        <v>463073</v>
      </c>
      <c r="O2618">
        <v>342647</v>
      </c>
      <c r="P2618">
        <v>104600</v>
      </c>
      <c r="Q2618">
        <v>2035</v>
      </c>
      <c r="R2618">
        <v>0</v>
      </c>
      <c r="S2618">
        <v>917471</v>
      </c>
      <c r="T2618">
        <v>0</v>
      </c>
      <c r="U2618">
        <v>917471</v>
      </c>
      <c r="V2618">
        <v>10</v>
      </c>
    </row>
    <row r="2619" spans="1:22" x14ac:dyDescent="0.3">
      <c r="A2619">
        <v>202122</v>
      </c>
      <c r="B2619" t="s">
        <v>820</v>
      </c>
      <c r="C2619" t="s">
        <v>821</v>
      </c>
      <c r="D2619" t="s">
        <v>822</v>
      </c>
      <c r="E2619" t="s">
        <v>823</v>
      </c>
      <c r="F2619" t="s">
        <v>862</v>
      </c>
      <c r="G2619" t="s">
        <v>863</v>
      </c>
      <c r="H2619" t="s">
        <v>916</v>
      </c>
      <c r="I2619">
        <v>331</v>
      </c>
      <c r="J2619" t="s">
        <v>917</v>
      </c>
      <c r="K2619" t="s">
        <v>828</v>
      </c>
      <c r="L2619" t="s">
        <v>600</v>
      </c>
      <c r="M2619" t="s">
        <v>829</v>
      </c>
      <c r="N2619" t="s">
        <v>829</v>
      </c>
      <c r="O2619" t="s">
        <v>829</v>
      </c>
      <c r="P2619">
        <v>0</v>
      </c>
      <c r="Q2619">
        <v>0</v>
      </c>
      <c r="R2619" t="s">
        <v>829</v>
      </c>
      <c r="S2619">
        <v>0</v>
      </c>
      <c r="T2619">
        <v>0</v>
      </c>
      <c r="U2619">
        <v>0</v>
      </c>
      <c r="V2619">
        <v>0</v>
      </c>
    </row>
    <row r="2620" spans="1:22" x14ac:dyDescent="0.3">
      <c r="A2620">
        <v>202223</v>
      </c>
      <c r="B2620" t="s">
        <v>820</v>
      </c>
      <c r="C2620" t="s">
        <v>821</v>
      </c>
      <c r="D2620" t="s">
        <v>822</v>
      </c>
      <c r="E2620" t="s">
        <v>823</v>
      </c>
      <c r="F2620" t="s">
        <v>862</v>
      </c>
      <c r="G2620" t="s">
        <v>863</v>
      </c>
      <c r="H2620" t="s">
        <v>916</v>
      </c>
      <c r="I2620">
        <v>331</v>
      </c>
      <c r="J2620" t="s">
        <v>917</v>
      </c>
      <c r="K2620" t="s">
        <v>828</v>
      </c>
      <c r="L2620" t="s">
        <v>600</v>
      </c>
      <c r="M2620" t="s">
        <v>829</v>
      </c>
      <c r="N2620" t="s">
        <v>829</v>
      </c>
      <c r="O2620" t="s">
        <v>829</v>
      </c>
      <c r="P2620">
        <v>0</v>
      </c>
      <c r="Q2620">
        <v>0</v>
      </c>
      <c r="R2620" t="s">
        <v>829</v>
      </c>
      <c r="S2620">
        <v>0</v>
      </c>
      <c r="T2620">
        <v>0</v>
      </c>
      <c r="U2620">
        <v>0</v>
      </c>
      <c r="V2620">
        <v>0</v>
      </c>
    </row>
    <row r="2621" spans="1:22" x14ac:dyDescent="0.3">
      <c r="A2621">
        <v>202324</v>
      </c>
      <c r="B2621" t="s">
        <v>820</v>
      </c>
      <c r="C2621" t="s">
        <v>821</v>
      </c>
      <c r="D2621" t="s">
        <v>822</v>
      </c>
      <c r="E2621" t="s">
        <v>823</v>
      </c>
      <c r="F2621" t="s">
        <v>862</v>
      </c>
      <c r="G2621" t="s">
        <v>863</v>
      </c>
      <c r="H2621" t="s">
        <v>916</v>
      </c>
      <c r="I2621">
        <v>331</v>
      </c>
      <c r="J2621" t="s">
        <v>917</v>
      </c>
      <c r="K2621" t="s">
        <v>828</v>
      </c>
      <c r="L2621" t="s">
        <v>600</v>
      </c>
      <c r="M2621" t="s">
        <v>829</v>
      </c>
      <c r="N2621" t="s">
        <v>829</v>
      </c>
      <c r="O2621" t="s">
        <v>829</v>
      </c>
      <c r="P2621">
        <v>0</v>
      </c>
      <c r="Q2621">
        <v>0</v>
      </c>
      <c r="R2621" t="s">
        <v>829</v>
      </c>
      <c r="S2621">
        <v>0</v>
      </c>
      <c r="T2621">
        <v>0</v>
      </c>
      <c r="U2621">
        <v>0</v>
      </c>
      <c r="V2621">
        <v>0</v>
      </c>
    </row>
    <row r="2622" spans="1:22" x14ac:dyDescent="0.3">
      <c r="A2622">
        <v>202122</v>
      </c>
      <c r="B2622" t="s">
        <v>820</v>
      </c>
      <c r="C2622" t="s">
        <v>821</v>
      </c>
      <c r="D2622" t="s">
        <v>822</v>
      </c>
      <c r="E2622" t="s">
        <v>823</v>
      </c>
      <c r="F2622" t="s">
        <v>862</v>
      </c>
      <c r="G2622" t="s">
        <v>863</v>
      </c>
      <c r="H2622" t="s">
        <v>916</v>
      </c>
      <c r="I2622">
        <v>331</v>
      </c>
      <c r="J2622" t="s">
        <v>917</v>
      </c>
      <c r="K2622" t="s">
        <v>828</v>
      </c>
      <c r="L2622" t="s">
        <v>247</v>
      </c>
      <c r="M2622">
        <v>0</v>
      </c>
      <c r="N2622">
        <v>0</v>
      </c>
      <c r="O2622">
        <v>0</v>
      </c>
      <c r="P2622">
        <v>310000</v>
      </c>
      <c r="Q2622">
        <v>0</v>
      </c>
      <c r="R2622">
        <v>0</v>
      </c>
      <c r="S2622">
        <v>310000</v>
      </c>
      <c r="T2622">
        <v>0</v>
      </c>
      <c r="U2622">
        <v>310000</v>
      </c>
      <c r="V2622">
        <v>5</v>
      </c>
    </row>
    <row r="2623" spans="1:22" x14ac:dyDescent="0.3">
      <c r="A2623">
        <v>202223</v>
      </c>
      <c r="B2623" t="s">
        <v>820</v>
      </c>
      <c r="C2623" t="s">
        <v>821</v>
      </c>
      <c r="D2623" t="s">
        <v>822</v>
      </c>
      <c r="E2623" t="s">
        <v>823</v>
      </c>
      <c r="F2623" t="s">
        <v>862</v>
      </c>
      <c r="G2623" t="s">
        <v>863</v>
      </c>
      <c r="H2623" t="s">
        <v>916</v>
      </c>
      <c r="I2623">
        <v>331</v>
      </c>
      <c r="J2623" t="s">
        <v>917</v>
      </c>
      <c r="K2623" t="s">
        <v>828</v>
      </c>
      <c r="L2623" t="s">
        <v>247</v>
      </c>
      <c r="M2623">
        <v>0</v>
      </c>
      <c r="N2623">
        <v>0</v>
      </c>
      <c r="O2623">
        <v>0</v>
      </c>
      <c r="P2623">
        <v>310000</v>
      </c>
      <c r="Q2623">
        <v>0</v>
      </c>
      <c r="R2623">
        <v>0</v>
      </c>
      <c r="S2623">
        <v>310000</v>
      </c>
      <c r="T2623">
        <v>0</v>
      </c>
      <c r="U2623">
        <v>310000</v>
      </c>
      <c r="V2623">
        <v>5</v>
      </c>
    </row>
    <row r="2624" spans="1:22" x14ac:dyDescent="0.3">
      <c r="A2624">
        <v>202324</v>
      </c>
      <c r="B2624" t="s">
        <v>820</v>
      </c>
      <c r="C2624" t="s">
        <v>821</v>
      </c>
      <c r="D2624" t="s">
        <v>822</v>
      </c>
      <c r="E2624" t="s">
        <v>823</v>
      </c>
      <c r="F2624" t="s">
        <v>862</v>
      </c>
      <c r="G2624" t="s">
        <v>863</v>
      </c>
      <c r="H2624" t="s">
        <v>916</v>
      </c>
      <c r="I2624">
        <v>331</v>
      </c>
      <c r="J2624" t="s">
        <v>917</v>
      </c>
      <c r="K2624" t="s">
        <v>828</v>
      </c>
      <c r="L2624" t="s">
        <v>247</v>
      </c>
      <c r="M2624">
        <v>0</v>
      </c>
      <c r="N2624">
        <v>0</v>
      </c>
      <c r="O2624">
        <v>0</v>
      </c>
      <c r="P2624">
        <v>310000</v>
      </c>
      <c r="Q2624">
        <v>0</v>
      </c>
      <c r="R2624">
        <v>0</v>
      </c>
      <c r="S2624">
        <v>310000</v>
      </c>
      <c r="T2624">
        <v>0</v>
      </c>
      <c r="U2624">
        <v>310000</v>
      </c>
      <c r="V2624">
        <v>5</v>
      </c>
    </row>
    <row r="2625" spans="1:22" x14ac:dyDescent="0.3">
      <c r="A2625">
        <v>202122</v>
      </c>
      <c r="B2625" t="s">
        <v>820</v>
      </c>
      <c r="C2625" t="s">
        <v>821</v>
      </c>
      <c r="D2625" t="s">
        <v>822</v>
      </c>
      <c r="E2625" t="s">
        <v>823</v>
      </c>
      <c r="F2625" t="s">
        <v>862</v>
      </c>
      <c r="G2625" t="s">
        <v>863</v>
      </c>
      <c r="H2625" t="s">
        <v>916</v>
      </c>
      <c r="I2625">
        <v>331</v>
      </c>
      <c r="J2625" t="s">
        <v>917</v>
      </c>
      <c r="K2625" t="s">
        <v>828</v>
      </c>
      <c r="L2625" t="s">
        <v>833</v>
      </c>
      <c r="M2625">
        <v>22948957</v>
      </c>
      <c r="N2625">
        <v>100226346</v>
      </c>
      <c r="O2625">
        <v>3491205</v>
      </c>
      <c r="P2625">
        <v>30174422</v>
      </c>
      <c r="Q2625">
        <v>2949287</v>
      </c>
      <c r="R2625">
        <v>3592487</v>
      </c>
      <c r="S2625">
        <v>164176114</v>
      </c>
      <c r="T2625">
        <v>0</v>
      </c>
      <c r="U2625">
        <v>164176114</v>
      </c>
      <c r="V2625" t="s">
        <v>834</v>
      </c>
    </row>
    <row r="2626" spans="1:22" x14ac:dyDescent="0.3">
      <c r="A2626">
        <v>202223</v>
      </c>
      <c r="B2626" t="s">
        <v>820</v>
      </c>
      <c r="C2626" t="s">
        <v>821</v>
      </c>
      <c r="D2626" t="s">
        <v>822</v>
      </c>
      <c r="E2626" t="s">
        <v>823</v>
      </c>
      <c r="F2626" t="s">
        <v>862</v>
      </c>
      <c r="G2626" t="s">
        <v>863</v>
      </c>
      <c r="H2626" t="s">
        <v>916</v>
      </c>
      <c r="I2626">
        <v>331</v>
      </c>
      <c r="J2626" t="s">
        <v>917</v>
      </c>
      <c r="K2626" t="s">
        <v>828</v>
      </c>
      <c r="L2626" t="s">
        <v>833</v>
      </c>
      <c r="M2626">
        <v>24178805</v>
      </c>
      <c r="N2626">
        <v>102158078</v>
      </c>
      <c r="O2626">
        <v>5440941</v>
      </c>
      <c r="P2626">
        <v>30492330</v>
      </c>
      <c r="Q2626">
        <v>3292339</v>
      </c>
      <c r="R2626">
        <v>3416621</v>
      </c>
      <c r="S2626">
        <v>169840986</v>
      </c>
      <c r="T2626">
        <v>0</v>
      </c>
      <c r="U2626">
        <v>169840986</v>
      </c>
      <c r="V2626" t="s">
        <v>834</v>
      </c>
    </row>
    <row r="2627" spans="1:22" x14ac:dyDescent="0.3">
      <c r="A2627">
        <v>202324</v>
      </c>
      <c r="B2627" t="s">
        <v>820</v>
      </c>
      <c r="C2627" t="s">
        <v>821</v>
      </c>
      <c r="D2627" t="s">
        <v>822</v>
      </c>
      <c r="E2627" t="s">
        <v>823</v>
      </c>
      <c r="F2627" t="s">
        <v>862</v>
      </c>
      <c r="G2627" t="s">
        <v>863</v>
      </c>
      <c r="H2627" t="s">
        <v>916</v>
      </c>
      <c r="I2627">
        <v>331</v>
      </c>
      <c r="J2627" t="s">
        <v>917</v>
      </c>
      <c r="K2627" t="s">
        <v>828</v>
      </c>
      <c r="L2627" t="s">
        <v>833</v>
      </c>
      <c r="M2627">
        <v>25857483</v>
      </c>
      <c r="N2627">
        <v>108118745</v>
      </c>
      <c r="O2627">
        <v>6329145</v>
      </c>
      <c r="P2627">
        <v>33775308</v>
      </c>
      <c r="Q2627">
        <v>4289509</v>
      </c>
      <c r="R2627">
        <v>3878389</v>
      </c>
      <c r="S2627">
        <v>183189199</v>
      </c>
      <c r="T2627">
        <v>0</v>
      </c>
      <c r="U2627">
        <v>183189199</v>
      </c>
      <c r="V2627" t="s">
        <v>834</v>
      </c>
    </row>
    <row r="2628" spans="1:22" x14ac:dyDescent="0.3">
      <c r="A2628">
        <v>202122</v>
      </c>
      <c r="B2628" t="s">
        <v>820</v>
      </c>
      <c r="C2628" t="s">
        <v>821</v>
      </c>
      <c r="D2628" t="s">
        <v>822</v>
      </c>
      <c r="E2628" t="s">
        <v>823</v>
      </c>
      <c r="F2628" t="s">
        <v>862</v>
      </c>
      <c r="G2628" t="s">
        <v>863</v>
      </c>
      <c r="H2628" t="s">
        <v>916</v>
      </c>
      <c r="I2628">
        <v>331</v>
      </c>
      <c r="J2628" t="s">
        <v>917</v>
      </c>
      <c r="K2628" t="s">
        <v>835</v>
      </c>
      <c r="L2628" t="s">
        <v>836</v>
      </c>
      <c r="M2628" t="s">
        <v>829</v>
      </c>
      <c r="N2628" t="s">
        <v>829</v>
      </c>
      <c r="O2628" t="s">
        <v>829</v>
      </c>
      <c r="P2628" t="s">
        <v>829</v>
      </c>
      <c r="Q2628" t="s">
        <v>829</v>
      </c>
      <c r="R2628" t="s">
        <v>829</v>
      </c>
      <c r="S2628">
        <v>165570983</v>
      </c>
      <c r="T2628" t="s">
        <v>829</v>
      </c>
      <c r="U2628" t="s">
        <v>829</v>
      </c>
      <c r="V2628" t="s">
        <v>834</v>
      </c>
    </row>
    <row r="2629" spans="1:22" x14ac:dyDescent="0.3">
      <c r="A2629">
        <v>202223</v>
      </c>
      <c r="B2629" t="s">
        <v>820</v>
      </c>
      <c r="C2629" t="s">
        <v>821</v>
      </c>
      <c r="D2629" t="s">
        <v>822</v>
      </c>
      <c r="E2629" t="s">
        <v>823</v>
      </c>
      <c r="F2629" t="s">
        <v>862</v>
      </c>
      <c r="G2629" t="s">
        <v>863</v>
      </c>
      <c r="H2629" t="s">
        <v>916</v>
      </c>
      <c r="I2629">
        <v>331</v>
      </c>
      <c r="J2629" t="s">
        <v>917</v>
      </c>
      <c r="K2629" t="s">
        <v>835</v>
      </c>
      <c r="L2629" t="s">
        <v>836</v>
      </c>
      <c r="M2629" t="s">
        <v>829</v>
      </c>
      <c r="N2629" t="s">
        <v>829</v>
      </c>
      <c r="O2629" t="s">
        <v>829</v>
      </c>
      <c r="P2629" t="s">
        <v>829</v>
      </c>
      <c r="Q2629" t="s">
        <v>829</v>
      </c>
      <c r="R2629" t="s">
        <v>829</v>
      </c>
      <c r="S2629">
        <v>173917535</v>
      </c>
      <c r="T2629" t="s">
        <v>829</v>
      </c>
      <c r="U2629" t="s">
        <v>829</v>
      </c>
      <c r="V2629" t="s">
        <v>834</v>
      </c>
    </row>
    <row r="2630" spans="1:22" x14ac:dyDescent="0.3">
      <c r="A2630">
        <v>202324</v>
      </c>
      <c r="B2630" t="s">
        <v>820</v>
      </c>
      <c r="C2630" t="s">
        <v>821</v>
      </c>
      <c r="D2630" t="s">
        <v>822</v>
      </c>
      <c r="E2630" t="s">
        <v>823</v>
      </c>
      <c r="F2630" t="s">
        <v>862</v>
      </c>
      <c r="G2630" t="s">
        <v>863</v>
      </c>
      <c r="H2630" t="s">
        <v>916</v>
      </c>
      <c r="I2630">
        <v>331</v>
      </c>
      <c r="J2630" t="s">
        <v>917</v>
      </c>
      <c r="K2630" t="s">
        <v>835</v>
      </c>
      <c r="L2630" t="s">
        <v>836</v>
      </c>
      <c r="M2630" t="s">
        <v>829</v>
      </c>
      <c r="N2630" t="s">
        <v>829</v>
      </c>
      <c r="O2630" t="s">
        <v>829</v>
      </c>
      <c r="P2630" t="s">
        <v>829</v>
      </c>
      <c r="Q2630" t="s">
        <v>829</v>
      </c>
      <c r="R2630" t="s">
        <v>829</v>
      </c>
      <c r="S2630">
        <v>187072879</v>
      </c>
      <c r="T2630" t="s">
        <v>829</v>
      </c>
      <c r="U2630" t="s">
        <v>829</v>
      </c>
      <c r="V2630" t="s">
        <v>834</v>
      </c>
    </row>
    <row r="2631" spans="1:22" x14ac:dyDescent="0.3">
      <c r="A2631">
        <v>202122</v>
      </c>
      <c r="B2631" t="s">
        <v>820</v>
      </c>
      <c r="C2631" t="s">
        <v>821</v>
      </c>
      <c r="D2631" t="s">
        <v>822</v>
      </c>
      <c r="E2631" t="s">
        <v>823</v>
      </c>
      <c r="F2631" t="s">
        <v>862</v>
      </c>
      <c r="G2631" t="s">
        <v>863</v>
      </c>
      <c r="H2631" t="s">
        <v>916</v>
      </c>
      <c r="I2631">
        <v>331</v>
      </c>
      <c r="J2631" t="s">
        <v>917</v>
      </c>
      <c r="K2631" t="s">
        <v>835</v>
      </c>
      <c r="L2631" t="s">
        <v>837</v>
      </c>
      <c r="M2631" t="s">
        <v>829</v>
      </c>
      <c r="N2631" t="s">
        <v>829</v>
      </c>
      <c r="O2631" t="s">
        <v>829</v>
      </c>
      <c r="P2631" t="s">
        <v>829</v>
      </c>
      <c r="Q2631" t="s">
        <v>829</v>
      </c>
      <c r="R2631" t="s">
        <v>829</v>
      </c>
      <c r="S2631">
        <v>-284924</v>
      </c>
      <c r="T2631" t="s">
        <v>829</v>
      </c>
      <c r="U2631" t="s">
        <v>829</v>
      </c>
      <c r="V2631" t="s">
        <v>834</v>
      </c>
    </row>
    <row r="2632" spans="1:22" x14ac:dyDescent="0.3">
      <c r="A2632">
        <v>202223</v>
      </c>
      <c r="B2632" t="s">
        <v>820</v>
      </c>
      <c r="C2632" t="s">
        <v>821</v>
      </c>
      <c r="D2632" t="s">
        <v>822</v>
      </c>
      <c r="E2632" t="s">
        <v>823</v>
      </c>
      <c r="F2632" t="s">
        <v>862</v>
      </c>
      <c r="G2632" t="s">
        <v>863</v>
      </c>
      <c r="H2632" t="s">
        <v>916</v>
      </c>
      <c r="I2632">
        <v>331</v>
      </c>
      <c r="J2632" t="s">
        <v>917</v>
      </c>
      <c r="K2632" t="s">
        <v>835</v>
      </c>
      <c r="L2632" t="s">
        <v>837</v>
      </c>
      <c r="M2632" t="s">
        <v>829</v>
      </c>
      <c r="N2632" t="s">
        <v>829</v>
      </c>
      <c r="O2632" t="s">
        <v>829</v>
      </c>
      <c r="P2632" t="s">
        <v>829</v>
      </c>
      <c r="Q2632" t="s">
        <v>829</v>
      </c>
      <c r="R2632" t="s">
        <v>829</v>
      </c>
      <c r="S2632">
        <v>222474</v>
      </c>
      <c r="T2632" t="s">
        <v>829</v>
      </c>
      <c r="U2632" t="s">
        <v>829</v>
      </c>
      <c r="V2632">
        <v>0</v>
      </c>
    </row>
    <row r="2633" spans="1:22" x14ac:dyDescent="0.3">
      <c r="A2633">
        <v>202324</v>
      </c>
      <c r="B2633" t="s">
        <v>820</v>
      </c>
      <c r="C2633" t="s">
        <v>821</v>
      </c>
      <c r="D2633" t="s">
        <v>822</v>
      </c>
      <c r="E2633" t="s">
        <v>823</v>
      </c>
      <c r="F2633" t="s">
        <v>862</v>
      </c>
      <c r="G2633" t="s">
        <v>863</v>
      </c>
      <c r="H2633" t="s">
        <v>916</v>
      </c>
      <c r="I2633">
        <v>331</v>
      </c>
      <c r="J2633" t="s">
        <v>917</v>
      </c>
      <c r="K2633" t="s">
        <v>835</v>
      </c>
      <c r="L2633" t="s">
        <v>837</v>
      </c>
      <c r="M2633" t="s">
        <v>829</v>
      </c>
      <c r="N2633" t="s">
        <v>829</v>
      </c>
      <c r="O2633" t="s">
        <v>829</v>
      </c>
      <c r="P2633" t="s">
        <v>829</v>
      </c>
      <c r="Q2633" t="s">
        <v>829</v>
      </c>
      <c r="R2633" t="s">
        <v>829</v>
      </c>
      <c r="S2633">
        <v>72783</v>
      </c>
      <c r="T2633" t="s">
        <v>829</v>
      </c>
      <c r="U2633" t="s">
        <v>829</v>
      </c>
      <c r="V2633">
        <v>0</v>
      </c>
    </row>
    <row r="2634" spans="1:22" x14ac:dyDescent="0.3">
      <c r="A2634">
        <v>202122</v>
      </c>
      <c r="B2634" t="s">
        <v>820</v>
      </c>
      <c r="C2634" t="s">
        <v>821</v>
      </c>
      <c r="D2634" t="s">
        <v>822</v>
      </c>
      <c r="E2634" t="s">
        <v>823</v>
      </c>
      <c r="F2634" t="s">
        <v>862</v>
      </c>
      <c r="G2634" t="s">
        <v>863</v>
      </c>
      <c r="H2634" t="s">
        <v>916</v>
      </c>
      <c r="I2634">
        <v>331</v>
      </c>
      <c r="J2634" t="s">
        <v>917</v>
      </c>
      <c r="K2634" t="s">
        <v>835</v>
      </c>
      <c r="L2634" t="s">
        <v>838</v>
      </c>
      <c r="M2634" t="s">
        <v>829</v>
      </c>
      <c r="N2634" t="s">
        <v>829</v>
      </c>
      <c r="O2634" t="s">
        <v>829</v>
      </c>
      <c r="P2634" t="s">
        <v>829</v>
      </c>
      <c r="Q2634" t="s">
        <v>829</v>
      </c>
      <c r="R2634" t="s">
        <v>829</v>
      </c>
      <c r="S2634">
        <v>4805987</v>
      </c>
      <c r="T2634" t="s">
        <v>829</v>
      </c>
      <c r="U2634" t="s">
        <v>829</v>
      </c>
      <c r="V2634" t="s">
        <v>834</v>
      </c>
    </row>
    <row r="2635" spans="1:22" x14ac:dyDescent="0.3">
      <c r="A2635">
        <v>202223</v>
      </c>
      <c r="B2635" t="s">
        <v>820</v>
      </c>
      <c r="C2635" t="s">
        <v>821</v>
      </c>
      <c r="D2635" t="s">
        <v>822</v>
      </c>
      <c r="E2635" t="s">
        <v>823</v>
      </c>
      <c r="F2635" t="s">
        <v>862</v>
      </c>
      <c r="G2635" t="s">
        <v>863</v>
      </c>
      <c r="H2635" t="s">
        <v>916</v>
      </c>
      <c r="I2635">
        <v>331</v>
      </c>
      <c r="J2635" t="s">
        <v>917</v>
      </c>
      <c r="K2635" t="s">
        <v>835</v>
      </c>
      <c r="L2635" t="s">
        <v>838</v>
      </c>
      <c r="M2635" t="s">
        <v>829</v>
      </c>
      <c r="N2635" t="s">
        <v>829</v>
      </c>
      <c r="O2635" t="s">
        <v>829</v>
      </c>
      <c r="P2635" t="s">
        <v>829</v>
      </c>
      <c r="Q2635" t="s">
        <v>829</v>
      </c>
      <c r="R2635" t="s">
        <v>829</v>
      </c>
      <c r="S2635">
        <v>5926516</v>
      </c>
      <c r="T2635" t="s">
        <v>829</v>
      </c>
      <c r="U2635" t="s">
        <v>829</v>
      </c>
      <c r="V2635" t="s">
        <v>834</v>
      </c>
    </row>
    <row r="2636" spans="1:22" x14ac:dyDescent="0.3">
      <c r="A2636">
        <v>202324</v>
      </c>
      <c r="B2636" t="s">
        <v>820</v>
      </c>
      <c r="C2636" t="s">
        <v>821</v>
      </c>
      <c r="D2636" t="s">
        <v>822</v>
      </c>
      <c r="E2636" t="s">
        <v>823</v>
      </c>
      <c r="F2636" t="s">
        <v>862</v>
      </c>
      <c r="G2636" t="s">
        <v>863</v>
      </c>
      <c r="H2636" t="s">
        <v>916</v>
      </c>
      <c r="I2636">
        <v>331</v>
      </c>
      <c r="J2636" t="s">
        <v>917</v>
      </c>
      <c r="K2636" t="s">
        <v>835</v>
      </c>
      <c r="L2636" t="s">
        <v>838</v>
      </c>
      <c r="M2636" t="s">
        <v>829</v>
      </c>
      <c r="N2636" t="s">
        <v>829</v>
      </c>
      <c r="O2636" t="s">
        <v>829</v>
      </c>
      <c r="P2636" t="s">
        <v>829</v>
      </c>
      <c r="Q2636" t="s">
        <v>829</v>
      </c>
      <c r="R2636" t="s">
        <v>829</v>
      </c>
      <c r="S2636">
        <v>10236675</v>
      </c>
      <c r="T2636" t="s">
        <v>829</v>
      </c>
      <c r="U2636" t="s">
        <v>829</v>
      </c>
      <c r="V2636" t="s">
        <v>834</v>
      </c>
    </row>
    <row r="2637" spans="1:22" x14ac:dyDescent="0.3">
      <c r="A2637">
        <v>202122</v>
      </c>
      <c r="B2637" t="s">
        <v>820</v>
      </c>
      <c r="C2637" t="s">
        <v>821</v>
      </c>
      <c r="D2637" t="s">
        <v>822</v>
      </c>
      <c r="E2637" t="s">
        <v>823</v>
      </c>
      <c r="F2637" t="s">
        <v>862</v>
      </c>
      <c r="G2637" t="s">
        <v>863</v>
      </c>
      <c r="H2637" t="s">
        <v>916</v>
      </c>
      <c r="I2637">
        <v>331</v>
      </c>
      <c r="J2637" t="s">
        <v>917</v>
      </c>
      <c r="K2637" t="s">
        <v>835</v>
      </c>
      <c r="L2637" t="s">
        <v>839</v>
      </c>
      <c r="M2637" t="s">
        <v>829</v>
      </c>
      <c r="N2637" t="s">
        <v>829</v>
      </c>
      <c r="O2637" t="s">
        <v>829</v>
      </c>
      <c r="P2637" t="s">
        <v>829</v>
      </c>
      <c r="Q2637" t="s">
        <v>829</v>
      </c>
      <c r="R2637" t="s">
        <v>829</v>
      </c>
      <c r="S2637">
        <v>-5926516</v>
      </c>
      <c r="T2637" t="s">
        <v>829</v>
      </c>
      <c r="U2637" t="s">
        <v>829</v>
      </c>
      <c r="V2637" t="s">
        <v>834</v>
      </c>
    </row>
    <row r="2638" spans="1:22" x14ac:dyDescent="0.3">
      <c r="A2638">
        <v>202223</v>
      </c>
      <c r="B2638" t="s">
        <v>820</v>
      </c>
      <c r="C2638" t="s">
        <v>821</v>
      </c>
      <c r="D2638" t="s">
        <v>822</v>
      </c>
      <c r="E2638" t="s">
        <v>823</v>
      </c>
      <c r="F2638" t="s">
        <v>862</v>
      </c>
      <c r="G2638" t="s">
        <v>863</v>
      </c>
      <c r="H2638" t="s">
        <v>916</v>
      </c>
      <c r="I2638">
        <v>331</v>
      </c>
      <c r="J2638" t="s">
        <v>917</v>
      </c>
      <c r="K2638" t="s">
        <v>835</v>
      </c>
      <c r="L2638" t="s">
        <v>839</v>
      </c>
      <c r="M2638" t="s">
        <v>829</v>
      </c>
      <c r="N2638" t="s">
        <v>829</v>
      </c>
      <c r="O2638" t="s">
        <v>829</v>
      </c>
      <c r="P2638" t="s">
        <v>829</v>
      </c>
      <c r="Q2638" t="s">
        <v>829</v>
      </c>
      <c r="R2638" t="s">
        <v>829</v>
      </c>
      <c r="S2638">
        <v>-10236675</v>
      </c>
      <c r="T2638" t="s">
        <v>829</v>
      </c>
      <c r="U2638" t="s">
        <v>829</v>
      </c>
      <c r="V2638" t="s">
        <v>834</v>
      </c>
    </row>
    <row r="2639" spans="1:22" x14ac:dyDescent="0.3">
      <c r="A2639">
        <v>202324</v>
      </c>
      <c r="B2639" t="s">
        <v>820</v>
      </c>
      <c r="C2639" t="s">
        <v>821</v>
      </c>
      <c r="D2639" t="s">
        <v>822</v>
      </c>
      <c r="E2639" t="s">
        <v>823</v>
      </c>
      <c r="F2639" t="s">
        <v>862</v>
      </c>
      <c r="G2639" t="s">
        <v>863</v>
      </c>
      <c r="H2639" t="s">
        <v>916</v>
      </c>
      <c r="I2639">
        <v>331</v>
      </c>
      <c r="J2639" t="s">
        <v>917</v>
      </c>
      <c r="K2639" t="s">
        <v>835</v>
      </c>
      <c r="L2639" t="s">
        <v>839</v>
      </c>
      <c r="M2639" t="s">
        <v>829</v>
      </c>
      <c r="N2639" t="s">
        <v>829</v>
      </c>
      <c r="O2639" t="s">
        <v>829</v>
      </c>
      <c r="P2639" t="s">
        <v>829</v>
      </c>
      <c r="Q2639" t="s">
        <v>829</v>
      </c>
      <c r="R2639" t="s">
        <v>829</v>
      </c>
      <c r="S2639">
        <v>-14205085</v>
      </c>
      <c r="T2639" t="s">
        <v>829</v>
      </c>
      <c r="U2639" t="s">
        <v>829</v>
      </c>
      <c r="V2639" t="s">
        <v>834</v>
      </c>
    </row>
    <row r="2640" spans="1:22" x14ac:dyDescent="0.3">
      <c r="A2640">
        <v>202122</v>
      </c>
      <c r="B2640" t="s">
        <v>820</v>
      </c>
      <c r="C2640" t="s">
        <v>821</v>
      </c>
      <c r="D2640" t="s">
        <v>822</v>
      </c>
      <c r="E2640" t="s">
        <v>823</v>
      </c>
      <c r="F2640" t="s">
        <v>862</v>
      </c>
      <c r="G2640" t="s">
        <v>863</v>
      </c>
      <c r="H2640" t="s">
        <v>916</v>
      </c>
      <c r="I2640">
        <v>331</v>
      </c>
      <c r="J2640" t="s">
        <v>917</v>
      </c>
      <c r="K2640" t="s">
        <v>835</v>
      </c>
      <c r="L2640" t="s">
        <v>840</v>
      </c>
      <c r="M2640" t="s">
        <v>829</v>
      </c>
      <c r="N2640" t="s">
        <v>829</v>
      </c>
      <c r="O2640" t="s">
        <v>829</v>
      </c>
      <c r="P2640" t="s">
        <v>829</v>
      </c>
      <c r="Q2640" t="s">
        <v>829</v>
      </c>
      <c r="R2640" t="s">
        <v>829</v>
      </c>
      <c r="S2640">
        <v>0</v>
      </c>
      <c r="T2640" t="s">
        <v>829</v>
      </c>
      <c r="U2640" t="s">
        <v>829</v>
      </c>
      <c r="V2640" t="s">
        <v>834</v>
      </c>
    </row>
    <row r="2641" spans="1:22" x14ac:dyDescent="0.3">
      <c r="A2641">
        <v>202223</v>
      </c>
      <c r="B2641" t="s">
        <v>820</v>
      </c>
      <c r="C2641" t="s">
        <v>821</v>
      </c>
      <c r="D2641" t="s">
        <v>822</v>
      </c>
      <c r="E2641" t="s">
        <v>823</v>
      </c>
      <c r="F2641" t="s">
        <v>862</v>
      </c>
      <c r="G2641" t="s">
        <v>863</v>
      </c>
      <c r="H2641" t="s">
        <v>916</v>
      </c>
      <c r="I2641">
        <v>331</v>
      </c>
      <c r="J2641" t="s">
        <v>917</v>
      </c>
      <c r="K2641" t="s">
        <v>835</v>
      </c>
      <c r="L2641" t="s">
        <v>840</v>
      </c>
      <c r="M2641" t="s">
        <v>829</v>
      </c>
      <c r="N2641" t="s">
        <v>829</v>
      </c>
      <c r="O2641" t="s">
        <v>829</v>
      </c>
      <c r="P2641" t="s">
        <v>829</v>
      </c>
      <c r="Q2641" t="s">
        <v>829</v>
      </c>
      <c r="R2641" t="s">
        <v>829</v>
      </c>
      <c r="S2641">
        <v>0</v>
      </c>
      <c r="T2641" t="s">
        <v>829</v>
      </c>
      <c r="U2641" t="s">
        <v>829</v>
      </c>
      <c r="V2641" t="s">
        <v>834</v>
      </c>
    </row>
    <row r="2642" spans="1:22" x14ac:dyDescent="0.3">
      <c r="A2642">
        <v>202324</v>
      </c>
      <c r="B2642" t="s">
        <v>820</v>
      </c>
      <c r="C2642" t="s">
        <v>821</v>
      </c>
      <c r="D2642" t="s">
        <v>822</v>
      </c>
      <c r="E2642" t="s">
        <v>823</v>
      </c>
      <c r="F2642" t="s">
        <v>862</v>
      </c>
      <c r="G2642" t="s">
        <v>863</v>
      </c>
      <c r="H2642" t="s">
        <v>916</v>
      </c>
      <c r="I2642">
        <v>331</v>
      </c>
      <c r="J2642" t="s">
        <v>917</v>
      </c>
      <c r="K2642" t="s">
        <v>835</v>
      </c>
      <c r="L2642" t="s">
        <v>840</v>
      </c>
      <c r="M2642" t="s">
        <v>829</v>
      </c>
      <c r="N2642" t="s">
        <v>829</v>
      </c>
      <c r="O2642" t="s">
        <v>829</v>
      </c>
      <c r="P2642" t="s">
        <v>829</v>
      </c>
      <c r="Q2642" t="s">
        <v>829</v>
      </c>
      <c r="R2642" t="s">
        <v>829</v>
      </c>
      <c r="S2642">
        <v>0</v>
      </c>
      <c r="T2642" t="s">
        <v>829</v>
      </c>
      <c r="U2642" t="s">
        <v>829</v>
      </c>
      <c r="V2642" t="s">
        <v>834</v>
      </c>
    </row>
    <row r="2643" spans="1:22" x14ac:dyDescent="0.3">
      <c r="A2643">
        <v>202122</v>
      </c>
      <c r="B2643" t="s">
        <v>820</v>
      </c>
      <c r="C2643" t="s">
        <v>821</v>
      </c>
      <c r="D2643" t="s">
        <v>822</v>
      </c>
      <c r="E2643" t="s">
        <v>823</v>
      </c>
      <c r="F2643" t="s">
        <v>862</v>
      </c>
      <c r="G2643" t="s">
        <v>863</v>
      </c>
      <c r="H2643" t="s">
        <v>916</v>
      </c>
      <c r="I2643">
        <v>331</v>
      </c>
      <c r="J2643" t="s">
        <v>917</v>
      </c>
      <c r="K2643" t="s">
        <v>835</v>
      </c>
      <c r="L2643" t="s">
        <v>841</v>
      </c>
      <c r="M2643" t="s">
        <v>829</v>
      </c>
      <c r="N2643" t="s">
        <v>829</v>
      </c>
      <c r="O2643" t="s">
        <v>829</v>
      </c>
      <c r="P2643" t="s">
        <v>829</v>
      </c>
      <c r="Q2643" t="s">
        <v>829</v>
      </c>
      <c r="R2643" t="s">
        <v>829</v>
      </c>
      <c r="S2643">
        <v>164176115</v>
      </c>
      <c r="T2643" t="s">
        <v>829</v>
      </c>
      <c r="U2643" t="s">
        <v>829</v>
      </c>
      <c r="V2643" t="s">
        <v>834</v>
      </c>
    </row>
    <row r="2644" spans="1:22" x14ac:dyDescent="0.3">
      <c r="A2644">
        <v>202223</v>
      </c>
      <c r="B2644" t="s">
        <v>820</v>
      </c>
      <c r="C2644" t="s">
        <v>821</v>
      </c>
      <c r="D2644" t="s">
        <v>822</v>
      </c>
      <c r="E2644" t="s">
        <v>823</v>
      </c>
      <c r="F2644" t="s">
        <v>862</v>
      </c>
      <c r="G2644" t="s">
        <v>863</v>
      </c>
      <c r="H2644" t="s">
        <v>916</v>
      </c>
      <c r="I2644">
        <v>331</v>
      </c>
      <c r="J2644" t="s">
        <v>917</v>
      </c>
      <c r="K2644" t="s">
        <v>835</v>
      </c>
      <c r="L2644" t="s">
        <v>841</v>
      </c>
      <c r="M2644" t="s">
        <v>829</v>
      </c>
      <c r="N2644" t="s">
        <v>829</v>
      </c>
      <c r="O2644" t="s">
        <v>829</v>
      </c>
      <c r="P2644" t="s">
        <v>829</v>
      </c>
      <c r="Q2644" t="s">
        <v>829</v>
      </c>
      <c r="R2644" t="s">
        <v>829</v>
      </c>
      <c r="S2644">
        <v>169840987</v>
      </c>
      <c r="T2644" t="s">
        <v>829</v>
      </c>
      <c r="U2644" t="s">
        <v>829</v>
      </c>
      <c r="V2644" t="s">
        <v>834</v>
      </c>
    </row>
    <row r="2645" spans="1:22" x14ac:dyDescent="0.3">
      <c r="A2645">
        <v>202324</v>
      </c>
      <c r="B2645" t="s">
        <v>820</v>
      </c>
      <c r="C2645" t="s">
        <v>821</v>
      </c>
      <c r="D2645" t="s">
        <v>822</v>
      </c>
      <c r="E2645" t="s">
        <v>823</v>
      </c>
      <c r="F2645" t="s">
        <v>862</v>
      </c>
      <c r="G2645" t="s">
        <v>863</v>
      </c>
      <c r="H2645" t="s">
        <v>916</v>
      </c>
      <c r="I2645">
        <v>331</v>
      </c>
      <c r="J2645" t="s">
        <v>917</v>
      </c>
      <c r="K2645" t="s">
        <v>835</v>
      </c>
      <c r="L2645" t="s">
        <v>841</v>
      </c>
      <c r="M2645" t="s">
        <v>829</v>
      </c>
      <c r="N2645" t="s">
        <v>829</v>
      </c>
      <c r="O2645" t="s">
        <v>829</v>
      </c>
      <c r="P2645" t="s">
        <v>829</v>
      </c>
      <c r="Q2645" t="s">
        <v>829</v>
      </c>
      <c r="R2645" t="s">
        <v>829</v>
      </c>
      <c r="S2645">
        <v>183189199</v>
      </c>
      <c r="T2645" t="s">
        <v>829</v>
      </c>
      <c r="U2645" t="s">
        <v>829</v>
      </c>
      <c r="V2645" t="s">
        <v>834</v>
      </c>
    </row>
    <row r="2646" spans="1:22" x14ac:dyDescent="0.3">
      <c r="A2646">
        <v>202122</v>
      </c>
      <c r="B2646" t="s">
        <v>820</v>
      </c>
      <c r="C2646" t="s">
        <v>821</v>
      </c>
      <c r="D2646" t="s">
        <v>822</v>
      </c>
      <c r="E2646" t="s">
        <v>823</v>
      </c>
      <c r="F2646" t="s">
        <v>862</v>
      </c>
      <c r="G2646" t="s">
        <v>863</v>
      </c>
      <c r="H2646" t="s">
        <v>916</v>
      </c>
      <c r="I2646">
        <v>331</v>
      </c>
      <c r="J2646" t="s">
        <v>917</v>
      </c>
      <c r="K2646" t="s">
        <v>842</v>
      </c>
      <c r="L2646" t="s">
        <v>238</v>
      </c>
      <c r="M2646" t="s">
        <v>829</v>
      </c>
      <c r="N2646" t="s">
        <v>829</v>
      </c>
      <c r="O2646" t="s">
        <v>829</v>
      </c>
      <c r="P2646" t="s">
        <v>829</v>
      </c>
      <c r="Q2646" t="s">
        <v>829</v>
      </c>
      <c r="R2646" t="s">
        <v>829</v>
      </c>
      <c r="S2646">
        <v>762892</v>
      </c>
      <c r="T2646">
        <v>119650</v>
      </c>
      <c r="U2646">
        <v>643242</v>
      </c>
      <c r="V2646">
        <v>11</v>
      </c>
    </row>
    <row r="2647" spans="1:22" x14ac:dyDescent="0.3">
      <c r="A2647">
        <v>202223</v>
      </c>
      <c r="B2647" t="s">
        <v>820</v>
      </c>
      <c r="C2647" t="s">
        <v>821</v>
      </c>
      <c r="D2647" t="s">
        <v>822</v>
      </c>
      <c r="E2647" t="s">
        <v>823</v>
      </c>
      <c r="F2647" t="s">
        <v>862</v>
      </c>
      <c r="G2647" t="s">
        <v>863</v>
      </c>
      <c r="H2647" t="s">
        <v>916</v>
      </c>
      <c r="I2647">
        <v>331</v>
      </c>
      <c r="J2647" t="s">
        <v>917</v>
      </c>
      <c r="K2647" t="s">
        <v>842</v>
      </c>
      <c r="L2647" t="s">
        <v>238</v>
      </c>
      <c r="M2647" t="s">
        <v>829</v>
      </c>
      <c r="N2647" t="s">
        <v>829</v>
      </c>
      <c r="O2647" t="s">
        <v>829</v>
      </c>
      <c r="P2647" t="s">
        <v>829</v>
      </c>
      <c r="Q2647" t="s">
        <v>829</v>
      </c>
      <c r="R2647" t="s">
        <v>829</v>
      </c>
      <c r="S2647">
        <v>705962</v>
      </c>
      <c r="T2647">
        <v>85769</v>
      </c>
      <c r="U2647">
        <v>620192</v>
      </c>
      <c r="V2647">
        <v>10</v>
      </c>
    </row>
    <row r="2648" spans="1:22" x14ac:dyDescent="0.3">
      <c r="A2648">
        <v>202324</v>
      </c>
      <c r="B2648" t="s">
        <v>820</v>
      </c>
      <c r="C2648" t="s">
        <v>821</v>
      </c>
      <c r="D2648" t="s">
        <v>822</v>
      </c>
      <c r="E2648" t="s">
        <v>823</v>
      </c>
      <c r="F2648" t="s">
        <v>862</v>
      </c>
      <c r="G2648" t="s">
        <v>863</v>
      </c>
      <c r="H2648" t="s">
        <v>916</v>
      </c>
      <c r="I2648">
        <v>331</v>
      </c>
      <c r="J2648" t="s">
        <v>917</v>
      </c>
      <c r="K2648" t="s">
        <v>842</v>
      </c>
      <c r="L2648" t="s">
        <v>238</v>
      </c>
      <c r="M2648" t="s">
        <v>829</v>
      </c>
      <c r="N2648" t="s">
        <v>829</v>
      </c>
      <c r="O2648" t="s">
        <v>829</v>
      </c>
      <c r="P2648" t="s">
        <v>829</v>
      </c>
      <c r="Q2648" t="s">
        <v>829</v>
      </c>
      <c r="R2648" t="s">
        <v>829</v>
      </c>
      <c r="S2648">
        <v>783970</v>
      </c>
      <c r="T2648">
        <v>83283</v>
      </c>
      <c r="U2648">
        <v>700687</v>
      </c>
      <c r="V2648">
        <v>11</v>
      </c>
    </row>
    <row r="2649" spans="1:22" x14ac:dyDescent="0.3">
      <c r="A2649">
        <v>202122</v>
      </c>
      <c r="B2649" t="s">
        <v>820</v>
      </c>
      <c r="C2649" t="s">
        <v>821</v>
      </c>
      <c r="D2649" t="s">
        <v>822</v>
      </c>
      <c r="E2649" t="s">
        <v>823</v>
      </c>
      <c r="F2649" t="s">
        <v>862</v>
      </c>
      <c r="G2649" t="s">
        <v>863</v>
      </c>
      <c r="H2649" t="s">
        <v>916</v>
      </c>
      <c r="I2649">
        <v>331</v>
      </c>
      <c r="J2649" t="s">
        <v>917</v>
      </c>
      <c r="K2649" t="s">
        <v>842</v>
      </c>
      <c r="L2649" t="s">
        <v>240</v>
      </c>
      <c r="M2649" t="s">
        <v>829</v>
      </c>
      <c r="N2649" t="s">
        <v>829</v>
      </c>
      <c r="O2649" t="s">
        <v>829</v>
      </c>
      <c r="P2649" t="s">
        <v>829</v>
      </c>
      <c r="Q2649" t="s">
        <v>829</v>
      </c>
      <c r="R2649" t="s">
        <v>829</v>
      </c>
      <c r="S2649">
        <v>738659</v>
      </c>
      <c r="T2649">
        <v>6196</v>
      </c>
      <c r="U2649">
        <v>732463</v>
      </c>
      <c r="V2649">
        <v>12</v>
      </c>
    </row>
    <row r="2650" spans="1:22" x14ac:dyDescent="0.3">
      <c r="A2650">
        <v>202223</v>
      </c>
      <c r="B2650" t="s">
        <v>820</v>
      </c>
      <c r="C2650" t="s">
        <v>821</v>
      </c>
      <c r="D2650" t="s">
        <v>822</v>
      </c>
      <c r="E2650" t="s">
        <v>823</v>
      </c>
      <c r="F2650" t="s">
        <v>862</v>
      </c>
      <c r="G2650" t="s">
        <v>863</v>
      </c>
      <c r="H2650" t="s">
        <v>916</v>
      </c>
      <c r="I2650">
        <v>331</v>
      </c>
      <c r="J2650" t="s">
        <v>917</v>
      </c>
      <c r="K2650" t="s">
        <v>842</v>
      </c>
      <c r="L2650" t="s">
        <v>240</v>
      </c>
      <c r="M2650" t="s">
        <v>829</v>
      </c>
      <c r="N2650" t="s">
        <v>829</v>
      </c>
      <c r="O2650" t="s">
        <v>829</v>
      </c>
      <c r="P2650" t="s">
        <v>829</v>
      </c>
      <c r="Q2650" t="s">
        <v>829</v>
      </c>
      <c r="R2650" t="s">
        <v>829</v>
      </c>
      <c r="S2650">
        <v>738630</v>
      </c>
      <c r="T2650">
        <v>0</v>
      </c>
      <c r="U2650">
        <v>738630</v>
      </c>
      <c r="V2650">
        <v>12</v>
      </c>
    </row>
    <row r="2651" spans="1:22" x14ac:dyDescent="0.3">
      <c r="A2651">
        <v>202324</v>
      </c>
      <c r="B2651" t="s">
        <v>820</v>
      </c>
      <c r="C2651" t="s">
        <v>821</v>
      </c>
      <c r="D2651" t="s">
        <v>822</v>
      </c>
      <c r="E2651" t="s">
        <v>823</v>
      </c>
      <c r="F2651" t="s">
        <v>862</v>
      </c>
      <c r="G2651" t="s">
        <v>863</v>
      </c>
      <c r="H2651" t="s">
        <v>916</v>
      </c>
      <c r="I2651">
        <v>331</v>
      </c>
      <c r="J2651" t="s">
        <v>917</v>
      </c>
      <c r="K2651" t="s">
        <v>842</v>
      </c>
      <c r="L2651" t="s">
        <v>240</v>
      </c>
      <c r="M2651" t="s">
        <v>829</v>
      </c>
      <c r="N2651" t="s">
        <v>829</v>
      </c>
      <c r="O2651" t="s">
        <v>829</v>
      </c>
      <c r="P2651" t="s">
        <v>829</v>
      </c>
      <c r="Q2651" t="s">
        <v>829</v>
      </c>
      <c r="R2651" t="s">
        <v>829</v>
      </c>
      <c r="S2651">
        <v>1746828</v>
      </c>
      <c r="T2651">
        <v>30901</v>
      </c>
      <c r="U2651">
        <v>1715928</v>
      </c>
      <c r="V2651">
        <v>28</v>
      </c>
    </row>
    <row r="2652" spans="1:22" x14ac:dyDescent="0.3">
      <c r="A2652">
        <v>202122</v>
      </c>
      <c r="B2652" t="s">
        <v>820</v>
      </c>
      <c r="C2652" t="s">
        <v>821</v>
      </c>
      <c r="D2652" t="s">
        <v>822</v>
      </c>
      <c r="E2652" t="s">
        <v>823</v>
      </c>
      <c r="F2652" t="s">
        <v>862</v>
      </c>
      <c r="G2652" t="s">
        <v>863</v>
      </c>
      <c r="H2652" t="s">
        <v>916</v>
      </c>
      <c r="I2652">
        <v>331</v>
      </c>
      <c r="J2652" t="s">
        <v>917</v>
      </c>
      <c r="K2652" t="s">
        <v>842</v>
      </c>
      <c r="L2652" t="s">
        <v>843</v>
      </c>
      <c r="M2652" t="s">
        <v>829</v>
      </c>
      <c r="N2652" t="s">
        <v>829</v>
      </c>
      <c r="O2652" t="s">
        <v>829</v>
      </c>
      <c r="P2652" t="s">
        <v>829</v>
      </c>
      <c r="Q2652" t="s">
        <v>829</v>
      </c>
      <c r="R2652" t="s">
        <v>829</v>
      </c>
      <c r="S2652">
        <v>169706</v>
      </c>
      <c r="T2652">
        <v>0</v>
      </c>
      <c r="U2652">
        <v>169706</v>
      </c>
      <c r="V2652">
        <v>3</v>
      </c>
    </row>
    <row r="2653" spans="1:22" x14ac:dyDescent="0.3">
      <c r="A2653">
        <v>202223</v>
      </c>
      <c r="B2653" t="s">
        <v>820</v>
      </c>
      <c r="C2653" t="s">
        <v>821</v>
      </c>
      <c r="D2653" t="s">
        <v>822</v>
      </c>
      <c r="E2653" t="s">
        <v>823</v>
      </c>
      <c r="F2653" t="s">
        <v>862</v>
      </c>
      <c r="G2653" t="s">
        <v>863</v>
      </c>
      <c r="H2653" t="s">
        <v>916</v>
      </c>
      <c r="I2653">
        <v>331</v>
      </c>
      <c r="J2653" t="s">
        <v>917</v>
      </c>
      <c r="K2653" t="s">
        <v>842</v>
      </c>
      <c r="L2653" t="s">
        <v>843</v>
      </c>
      <c r="M2653" t="s">
        <v>829</v>
      </c>
      <c r="N2653" t="s">
        <v>829</v>
      </c>
      <c r="O2653" t="s">
        <v>829</v>
      </c>
      <c r="P2653" t="s">
        <v>829</v>
      </c>
      <c r="Q2653" t="s">
        <v>829</v>
      </c>
      <c r="R2653" t="s">
        <v>829</v>
      </c>
      <c r="S2653">
        <v>261723</v>
      </c>
      <c r="T2653">
        <v>0</v>
      </c>
      <c r="U2653">
        <v>261723</v>
      </c>
      <c r="V2653">
        <v>4</v>
      </c>
    </row>
    <row r="2654" spans="1:22" x14ac:dyDescent="0.3">
      <c r="A2654">
        <v>202324</v>
      </c>
      <c r="B2654" t="s">
        <v>820</v>
      </c>
      <c r="C2654" t="s">
        <v>821</v>
      </c>
      <c r="D2654" t="s">
        <v>822</v>
      </c>
      <c r="E2654" t="s">
        <v>823</v>
      </c>
      <c r="F2654" t="s">
        <v>862</v>
      </c>
      <c r="G2654" t="s">
        <v>863</v>
      </c>
      <c r="H2654" t="s">
        <v>916</v>
      </c>
      <c r="I2654">
        <v>331</v>
      </c>
      <c r="J2654" t="s">
        <v>917</v>
      </c>
      <c r="K2654" t="s">
        <v>842</v>
      </c>
      <c r="L2654" t="s">
        <v>843</v>
      </c>
      <c r="M2654" t="s">
        <v>829</v>
      </c>
      <c r="N2654" t="s">
        <v>829</v>
      </c>
      <c r="O2654" t="s">
        <v>829</v>
      </c>
      <c r="P2654" t="s">
        <v>829</v>
      </c>
      <c r="Q2654" t="s">
        <v>829</v>
      </c>
      <c r="R2654" t="s">
        <v>829</v>
      </c>
      <c r="S2654">
        <v>262521</v>
      </c>
      <c r="T2654">
        <v>0</v>
      </c>
      <c r="U2654">
        <v>262521</v>
      </c>
      <c r="V2654">
        <v>4</v>
      </c>
    </row>
    <row r="2655" spans="1:22" x14ac:dyDescent="0.3">
      <c r="A2655">
        <v>202122</v>
      </c>
      <c r="B2655" t="s">
        <v>820</v>
      </c>
      <c r="C2655" t="s">
        <v>821</v>
      </c>
      <c r="D2655" t="s">
        <v>822</v>
      </c>
      <c r="E2655" t="s">
        <v>823</v>
      </c>
      <c r="F2655" t="s">
        <v>862</v>
      </c>
      <c r="G2655" t="s">
        <v>863</v>
      </c>
      <c r="H2655" t="s">
        <v>916</v>
      </c>
      <c r="I2655">
        <v>331</v>
      </c>
      <c r="J2655" t="s">
        <v>917</v>
      </c>
      <c r="K2655" t="s">
        <v>842</v>
      </c>
      <c r="L2655" t="s">
        <v>249</v>
      </c>
      <c r="M2655">
        <v>0</v>
      </c>
      <c r="N2655">
        <v>195093</v>
      </c>
      <c r="O2655">
        <v>97546</v>
      </c>
      <c r="P2655">
        <v>4535909</v>
      </c>
      <c r="Q2655">
        <v>48773</v>
      </c>
      <c r="R2655" t="s">
        <v>829</v>
      </c>
      <c r="S2655">
        <v>4877321</v>
      </c>
      <c r="T2655">
        <v>51141</v>
      </c>
      <c r="U2655">
        <v>4826180</v>
      </c>
      <c r="V2655">
        <v>81</v>
      </c>
    </row>
    <row r="2656" spans="1:22" x14ac:dyDescent="0.3">
      <c r="A2656">
        <v>202223</v>
      </c>
      <c r="B2656" t="s">
        <v>820</v>
      </c>
      <c r="C2656" t="s">
        <v>821</v>
      </c>
      <c r="D2656" t="s">
        <v>822</v>
      </c>
      <c r="E2656" t="s">
        <v>823</v>
      </c>
      <c r="F2656" t="s">
        <v>862</v>
      </c>
      <c r="G2656" t="s">
        <v>863</v>
      </c>
      <c r="H2656" t="s">
        <v>916</v>
      </c>
      <c r="I2656">
        <v>331</v>
      </c>
      <c r="J2656" t="s">
        <v>917</v>
      </c>
      <c r="K2656" t="s">
        <v>842</v>
      </c>
      <c r="L2656" t="s">
        <v>249</v>
      </c>
      <c r="M2656">
        <v>0</v>
      </c>
      <c r="N2656">
        <v>204755</v>
      </c>
      <c r="O2656">
        <v>102378</v>
      </c>
      <c r="P2656">
        <v>4760565</v>
      </c>
      <c r="Q2656">
        <v>51189</v>
      </c>
      <c r="R2656" t="s">
        <v>829</v>
      </c>
      <c r="S2656">
        <v>5118887</v>
      </c>
      <c r="T2656">
        <v>0</v>
      </c>
      <c r="U2656">
        <v>5118887</v>
      </c>
      <c r="V2656">
        <v>84</v>
      </c>
    </row>
    <row r="2657" spans="1:22" x14ac:dyDescent="0.3">
      <c r="A2657">
        <v>202324</v>
      </c>
      <c r="B2657" t="s">
        <v>820</v>
      </c>
      <c r="C2657" t="s">
        <v>821</v>
      </c>
      <c r="D2657" t="s">
        <v>822</v>
      </c>
      <c r="E2657" t="s">
        <v>823</v>
      </c>
      <c r="F2657" t="s">
        <v>862</v>
      </c>
      <c r="G2657" t="s">
        <v>863</v>
      </c>
      <c r="H2657" t="s">
        <v>916</v>
      </c>
      <c r="I2657">
        <v>331</v>
      </c>
      <c r="J2657" t="s">
        <v>917</v>
      </c>
      <c r="K2657" t="s">
        <v>842</v>
      </c>
      <c r="L2657" t="s">
        <v>249</v>
      </c>
      <c r="M2657">
        <v>0</v>
      </c>
      <c r="N2657">
        <v>220070</v>
      </c>
      <c r="O2657">
        <v>165052</v>
      </c>
      <c r="P2657">
        <v>5061608</v>
      </c>
      <c r="Q2657">
        <v>55017</v>
      </c>
      <c r="R2657" t="s">
        <v>829</v>
      </c>
      <c r="S2657">
        <v>5501748</v>
      </c>
      <c r="T2657">
        <v>0</v>
      </c>
      <c r="U2657">
        <v>5501748</v>
      </c>
      <c r="V2657">
        <v>88</v>
      </c>
    </row>
    <row r="2658" spans="1:22" x14ac:dyDescent="0.3">
      <c r="A2658">
        <v>202122</v>
      </c>
      <c r="B2658" t="s">
        <v>820</v>
      </c>
      <c r="C2658" t="s">
        <v>821</v>
      </c>
      <c r="D2658" t="s">
        <v>822</v>
      </c>
      <c r="E2658" t="s">
        <v>823</v>
      </c>
      <c r="F2658" t="s">
        <v>862</v>
      </c>
      <c r="G2658" t="s">
        <v>863</v>
      </c>
      <c r="H2658" t="s">
        <v>916</v>
      </c>
      <c r="I2658">
        <v>331</v>
      </c>
      <c r="J2658" t="s">
        <v>917</v>
      </c>
      <c r="K2658" t="s">
        <v>842</v>
      </c>
      <c r="L2658" t="s">
        <v>844</v>
      </c>
      <c r="M2658">
        <v>0</v>
      </c>
      <c r="N2658">
        <v>43995</v>
      </c>
      <c r="O2658">
        <v>562507</v>
      </c>
      <c r="P2658">
        <v>0</v>
      </c>
      <c r="Q2658">
        <v>21997</v>
      </c>
      <c r="R2658" t="s">
        <v>829</v>
      </c>
      <c r="S2658">
        <v>628499</v>
      </c>
      <c r="T2658">
        <v>239174</v>
      </c>
      <c r="U2658">
        <v>389326</v>
      </c>
      <c r="V2658">
        <v>7</v>
      </c>
    </row>
    <row r="2659" spans="1:22" x14ac:dyDescent="0.3">
      <c r="A2659">
        <v>202223</v>
      </c>
      <c r="B2659" t="s">
        <v>820</v>
      </c>
      <c r="C2659" t="s">
        <v>821</v>
      </c>
      <c r="D2659" t="s">
        <v>822</v>
      </c>
      <c r="E2659" t="s">
        <v>823</v>
      </c>
      <c r="F2659" t="s">
        <v>862</v>
      </c>
      <c r="G2659" t="s">
        <v>863</v>
      </c>
      <c r="H2659" t="s">
        <v>916</v>
      </c>
      <c r="I2659">
        <v>331</v>
      </c>
      <c r="J2659" t="s">
        <v>917</v>
      </c>
      <c r="K2659" t="s">
        <v>842</v>
      </c>
      <c r="L2659" t="s">
        <v>844</v>
      </c>
      <c r="M2659">
        <v>0</v>
      </c>
      <c r="N2659">
        <v>60269</v>
      </c>
      <c r="O2659">
        <v>565859</v>
      </c>
      <c r="P2659">
        <v>0</v>
      </c>
      <c r="Q2659">
        <v>43528</v>
      </c>
      <c r="R2659" t="s">
        <v>829</v>
      </c>
      <c r="S2659">
        <v>669656</v>
      </c>
      <c r="T2659">
        <v>241609</v>
      </c>
      <c r="U2659">
        <v>428047</v>
      </c>
      <c r="V2659">
        <v>7</v>
      </c>
    </row>
    <row r="2660" spans="1:22" x14ac:dyDescent="0.3">
      <c r="A2660">
        <v>202324</v>
      </c>
      <c r="B2660" t="s">
        <v>820</v>
      </c>
      <c r="C2660" t="s">
        <v>821</v>
      </c>
      <c r="D2660" t="s">
        <v>822</v>
      </c>
      <c r="E2660" t="s">
        <v>823</v>
      </c>
      <c r="F2660" t="s">
        <v>862</v>
      </c>
      <c r="G2660" t="s">
        <v>863</v>
      </c>
      <c r="H2660" t="s">
        <v>916</v>
      </c>
      <c r="I2660">
        <v>331</v>
      </c>
      <c r="J2660" t="s">
        <v>917</v>
      </c>
      <c r="K2660" t="s">
        <v>842</v>
      </c>
      <c r="L2660" t="s">
        <v>844</v>
      </c>
      <c r="M2660">
        <v>0</v>
      </c>
      <c r="N2660">
        <v>130612</v>
      </c>
      <c r="O2660">
        <v>567230</v>
      </c>
      <c r="P2660">
        <v>0</v>
      </c>
      <c r="Q2660">
        <v>48513</v>
      </c>
      <c r="R2660" t="s">
        <v>829</v>
      </c>
      <c r="S2660">
        <v>746355</v>
      </c>
      <c r="T2660">
        <v>225974</v>
      </c>
      <c r="U2660">
        <v>520381</v>
      </c>
      <c r="V2660">
        <v>8</v>
      </c>
    </row>
    <row r="2661" spans="1:22" x14ac:dyDescent="0.3">
      <c r="A2661">
        <v>202122</v>
      </c>
      <c r="B2661" t="s">
        <v>820</v>
      </c>
      <c r="C2661" t="s">
        <v>821</v>
      </c>
      <c r="D2661" t="s">
        <v>822</v>
      </c>
      <c r="E2661" t="s">
        <v>823</v>
      </c>
      <c r="F2661" t="s">
        <v>862</v>
      </c>
      <c r="G2661" t="s">
        <v>863</v>
      </c>
      <c r="H2661" t="s">
        <v>916</v>
      </c>
      <c r="I2661">
        <v>331</v>
      </c>
      <c r="J2661" t="s">
        <v>917</v>
      </c>
      <c r="K2661" t="s">
        <v>842</v>
      </c>
      <c r="L2661" t="s">
        <v>251</v>
      </c>
      <c r="M2661" t="s">
        <v>829</v>
      </c>
      <c r="N2661" t="s">
        <v>829</v>
      </c>
      <c r="O2661">
        <v>0</v>
      </c>
      <c r="P2661">
        <v>0</v>
      </c>
      <c r="Q2661">
        <v>0</v>
      </c>
      <c r="R2661">
        <v>686024</v>
      </c>
      <c r="S2661">
        <v>686024</v>
      </c>
      <c r="T2661">
        <v>65406</v>
      </c>
      <c r="U2661">
        <v>620618</v>
      </c>
      <c r="V2661">
        <v>10</v>
      </c>
    </row>
    <row r="2662" spans="1:22" x14ac:dyDescent="0.3">
      <c r="A2662">
        <v>202223</v>
      </c>
      <c r="B2662" t="s">
        <v>820</v>
      </c>
      <c r="C2662" t="s">
        <v>821</v>
      </c>
      <c r="D2662" t="s">
        <v>822</v>
      </c>
      <c r="E2662" t="s">
        <v>823</v>
      </c>
      <c r="F2662" t="s">
        <v>862</v>
      </c>
      <c r="G2662" t="s">
        <v>863</v>
      </c>
      <c r="H2662" t="s">
        <v>916</v>
      </c>
      <c r="I2662">
        <v>331</v>
      </c>
      <c r="J2662" t="s">
        <v>917</v>
      </c>
      <c r="K2662" t="s">
        <v>842</v>
      </c>
      <c r="L2662" t="s">
        <v>251</v>
      </c>
      <c r="M2662" t="s">
        <v>829</v>
      </c>
      <c r="N2662" t="s">
        <v>829</v>
      </c>
      <c r="O2662">
        <v>0</v>
      </c>
      <c r="P2662">
        <v>0</v>
      </c>
      <c r="Q2662">
        <v>0</v>
      </c>
      <c r="R2662">
        <v>761108</v>
      </c>
      <c r="S2662">
        <v>761108</v>
      </c>
      <c r="T2662">
        <v>46453</v>
      </c>
      <c r="U2662">
        <v>714655</v>
      </c>
      <c r="V2662">
        <v>12</v>
      </c>
    </row>
    <row r="2663" spans="1:22" x14ac:dyDescent="0.3">
      <c r="A2663">
        <v>202324</v>
      </c>
      <c r="B2663" t="s">
        <v>820</v>
      </c>
      <c r="C2663" t="s">
        <v>821</v>
      </c>
      <c r="D2663" t="s">
        <v>822</v>
      </c>
      <c r="E2663" t="s">
        <v>823</v>
      </c>
      <c r="F2663" t="s">
        <v>862</v>
      </c>
      <c r="G2663" t="s">
        <v>863</v>
      </c>
      <c r="H2663" t="s">
        <v>916</v>
      </c>
      <c r="I2663">
        <v>331</v>
      </c>
      <c r="J2663" t="s">
        <v>917</v>
      </c>
      <c r="K2663" t="s">
        <v>842</v>
      </c>
      <c r="L2663" t="s">
        <v>251</v>
      </c>
      <c r="M2663" t="s">
        <v>829</v>
      </c>
      <c r="N2663" t="s">
        <v>829</v>
      </c>
      <c r="O2663">
        <v>0</v>
      </c>
      <c r="P2663">
        <v>0</v>
      </c>
      <c r="Q2663">
        <v>0</v>
      </c>
      <c r="R2663">
        <v>766197</v>
      </c>
      <c r="S2663">
        <v>766197</v>
      </c>
      <c r="T2663">
        <v>37259</v>
      </c>
      <c r="U2663">
        <v>728937</v>
      </c>
      <c r="V2663">
        <v>12</v>
      </c>
    </row>
    <row r="2664" spans="1:22" x14ac:dyDescent="0.3">
      <c r="A2664">
        <v>202122</v>
      </c>
      <c r="B2664" t="s">
        <v>820</v>
      </c>
      <c r="C2664" t="s">
        <v>821</v>
      </c>
      <c r="D2664" t="s">
        <v>822</v>
      </c>
      <c r="E2664" t="s">
        <v>823</v>
      </c>
      <c r="F2664" t="s">
        <v>862</v>
      </c>
      <c r="G2664" t="s">
        <v>863</v>
      </c>
      <c r="H2664" t="s">
        <v>916</v>
      </c>
      <c r="I2664">
        <v>331</v>
      </c>
      <c r="J2664" t="s">
        <v>917</v>
      </c>
      <c r="K2664" t="s">
        <v>842</v>
      </c>
      <c r="L2664" t="s">
        <v>253</v>
      </c>
      <c r="M2664" t="s">
        <v>829</v>
      </c>
      <c r="N2664" t="s">
        <v>829</v>
      </c>
      <c r="O2664">
        <v>0</v>
      </c>
      <c r="P2664">
        <v>0</v>
      </c>
      <c r="Q2664">
        <v>0</v>
      </c>
      <c r="R2664">
        <v>140868</v>
      </c>
      <c r="S2664">
        <v>140868</v>
      </c>
      <c r="T2664">
        <v>13552</v>
      </c>
      <c r="U2664">
        <v>127316</v>
      </c>
      <c r="V2664">
        <v>2</v>
      </c>
    </row>
    <row r="2665" spans="1:22" x14ac:dyDescent="0.3">
      <c r="A2665">
        <v>202223</v>
      </c>
      <c r="B2665" t="s">
        <v>820</v>
      </c>
      <c r="C2665" t="s">
        <v>821</v>
      </c>
      <c r="D2665" t="s">
        <v>822</v>
      </c>
      <c r="E2665" t="s">
        <v>823</v>
      </c>
      <c r="F2665" t="s">
        <v>862</v>
      </c>
      <c r="G2665" t="s">
        <v>863</v>
      </c>
      <c r="H2665" t="s">
        <v>916</v>
      </c>
      <c r="I2665">
        <v>331</v>
      </c>
      <c r="J2665" t="s">
        <v>917</v>
      </c>
      <c r="K2665" t="s">
        <v>842</v>
      </c>
      <c r="L2665" t="s">
        <v>253</v>
      </c>
      <c r="M2665" t="s">
        <v>829</v>
      </c>
      <c r="N2665" t="s">
        <v>829</v>
      </c>
      <c r="O2665">
        <v>0</v>
      </c>
      <c r="P2665">
        <v>0</v>
      </c>
      <c r="Q2665">
        <v>0</v>
      </c>
      <c r="R2665">
        <v>214025</v>
      </c>
      <c r="S2665">
        <v>214025</v>
      </c>
      <c r="T2665">
        <v>7762</v>
      </c>
      <c r="U2665">
        <v>206263</v>
      </c>
      <c r="V2665">
        <v>3</v>
      </c>
    </row>
    <row r="2666" spans="1:22" x14ac:dyDescent="0.3">
      <c r="A2666">
        <v>202324</v>
      </c>
      <c r="B2666" t="s">
        <v>820</v>
      </c>
      <c r="C2666" t="s">
        <v>821</v>
      </c>
      <c r="D2666" t="s">
        <v>822</v>
      </c>
      <c r="E2666" t="s">
        <v>823</v>
      </c>
      <c r="F2666" t="s">
        <v>862</v>
      </c>
      <c r="G2666" t="s">
        <v>863</v>
      </c>
      <c r="H2666" t="s">
        <v>916</v>
      </c>
      <c r="I2666">
        <v>331</v>
      </c>
      <c r="J2666" t="s">
        <v>917</v>
      </c>
      <c r="K2666" t="s">
        <v>842</v>
      </c>
      <c r="L2666" t="s">
        <v>253</v>
      </c>
      <c r="M2666" t="s">
        <v>829</v>
      </c>
      <c r="N2666" t="s">
        <v>829</v>
      </c>
      <c r="O2666">
        <v>0</v>
      </c>
      <c r="P2666">
        <v>0</v>
      </c>
      <c r="Q2666">
        <v>0</v>
      </c>
      <c r="R2666">
        <v>319627</v>
      </c>
      <c r="S2666">
        <v>319627</v>
      </c>
      <c r="T2666">
        <v>9402</v>
      </c>
      <c r="U2666">
        <v>310225</v>
      </c>
      <c r="V2666">
        <v>5</v>
      </c>
    </row>
    <row r="2667" spans="1:22" x14ac:dyDescent="0.3">
      <c r="A2667">
        <v>202122</v>
      </c>
      <c r="B2667" t="s">
        <v>820</v>
      </c>
      <c r="C2667" t="s">
        <v>821</v>
      </c>
      <c r="D2667" t="s">
        <v>822</v>
      </c>
      <c r="E2667" t="s">
        <v>823</v>
      </c>
      <c r="F2667" t="s">
        <v>862</v>
      </c>
      <c r="G2667" t="s">
        <v>863</v>
      </c>
      <c r="H2667" t="s">
        <v>916</v>
      </c>
      <c r="I2667">
        <v>331</v>
      </c>
      <c r="J2667" t="s">
        <v>917</v>
      </c>
      <c r="K2667" t="s">
        <v>842</v>
      </c>
      <c r="L2667" t="s">
        <v>845</v>
      </c>
      <c r="M2667" t="s">
        <v>829</v>
      </c>
      <c r="N2667" t="s">
        <v>829</v>
      </c>
      <c r="O2667">
        <v>0</v>
      </c>
      <c r="P2667">
        <v>0</v>
      </c>
      <c r="Q2667">
        <v>0</v>
      </c>
      <c r="R2667">
        <v>0</v>
      </c>
      <c r="S2667">
        <v>0</v>
      </c>
      <c r="T2667">
        <v>0</v>
      </c>
      <c r="U2667">
        <v>0</v>
      </c>
      <c r="V2667">
        <v>0</v>
      </c>
    </row>
    <row r="2668" spans="1:22" x14ac:dyDescent="0.3">
      <c r="A2668">
        <v>202223</v>
      </c>
      <c r="B2668" t="s">
        <v>820</v>
      </c>
      <c r="C2668" t="s">
        <v>821</v>
      </c>
      <c r="D2668" t="s">
        <v>822</v>
      </c>
      <c r="E2668" t="s">
        <v>823</v>
      </c>
      <c r="F2668" t="s">
        <v>862</v>
      </c>
      <c r="G2668" t="s">
        <v>863</v>
      </c>
      <c r="H2668" t="s">
        <v>916</v>
      </c>
      <c r="I2668">
        <v>331</v>
      </c>
      <c r="J2668" t="s">
        <v>917</v>
      </c>
      <c r="K2668" t="s">
        <v>842</v>
      </c>
      <c r="L2668" t="s">
        <v>845</v>
      </c>
      <c r="M2668" t="s">
        <v>829</v>
      </c>
      <c r="N2668" t="s">
        <v>829</v>
      </c>
      <c r="O2668">
        <v>0</v>
      </c>
      <c r="P2668">
        <v>0</v>
      </c>
      <c r="Q2668">
        <v>0</v>
      </c>
      <c r="R2668">
        <v>0</v>
      </c>
      <c r="S2668">
        <v>0</v>
      </c>
      <c r="T2668">
        <v>0</v>
      </c>
      <c r="U2668">
        <v>0</v>
      </c>
      <c r="V2668">
        <v>0</v>
      </c>
    </row>
    <row r="2669" spans="1:22" x14ac:dyDescent="0.3">
      <c r="A2669">
        <v>202324</v>
      </c>
      <c r="B2669" t="s">
        <v>820</v>
      </c>
      <c r="C2669" t="s">
        <v>821</v>
      </c>
      <c r="D2669" t="s">
        <v>822</v>
      </c>
      <c r="E2669" t="s">
        <v>823</v>
      </c>
      <c r="F2669" t="s">
        <v>862</v>
      </c>
      <c r="G2669" t="s">
        <v>863</v>
      </c>
      <c r="H2669" t="s">
        <v>916</v>
      </c>
      <c r="I2669">
        <v>331</v>
      </c>
      <c r="J2669" t="s">
        <v>917</v>
      </c>
      <c r="K2669" t="s">
        <v>842</v>
      </c>
      <c r="L2669" t="s">
        <v>845</v>
      </c>
      <c r="M2669" t="s">
        <v>829</v>
      </c>
      <c r="N2669" t="s">
        <v>829</v>
      </c>
      <c r="O2669">
        <v>0</v>
      </c>
      <c r="P2669">
        <v>0</v>
      </c>
      <c r="Q2669">
        <v>0</v>
      </c>
      <c r="R2669">
        <v>0</v>
      </c>
      <c r="S2669">
        <v>0</v>
      </c>
      <c r="T2669">
        <v>0</v>
      </c>
      <c r="U2669">
        <v>0</v>
      </c>
      <c r="V2669">
        <v>0</v>
      </c>
    </row>
    <row r="2670" spans="1:22" x14ac:dyDescent="0.3">
      <c r="A2670">
        <v>202122</v>
      </c>
      <c r="B2670" t="s">
        <v>820</v>
      </c>
      <c r="C2670" t="s">
        <v>821</v>
      </c>
      <c r="D2670" t="s">
        <v>822</v>
      </c>
      <c r="E2670" t="s">
        <v>823</v>
      </c>
      <c r="F2670" t="s">
        <v>824</v>
      </c>
      <c r="G2670" t="s">
        <v>825</v>
      </c>
      <c r="H2670" t="s">
        <v>918</v>
      </c>
      <c r="I2670">
        <v>306</v>
      </c>
      <c r="J2670" t="s">
        <v>919</v>
      </c>
      <c r="K2670" t="s">
        <v>828</v>
      </c>
      <c r="L2670" t="s">
        <v>336</v>
      </c>
      <c r="M2670">
        <v>60000</v>
      </c>
      <c r="N2670">
        <v>1686000</v>
      </c>
      <c r="O2670">
        <v>998000</v>
      </c>
      <c r="P2670">
        <v>8208333</v>
      </c>
      <c r="Q2670">
        <v>1910000</v>
      </c>
      <c r="R2670" t="s">
        <v>829</v>
      </c>
      <c r="S2670">
        <v>12862333</v>
      </c>
      <c r="T2670" t="s">
        <v>829</v>
      </c>
      <c r="U2670">
        <v>12862333</v>
      </c>
      <c r="V2670">
        <v>786</v>
      </c>
    </row>
    <row r="2671" spans="1:22" x14ac:dyDescent="0.3">
      <c r="A2671">
        <v>202223</v>
      </c>
      <c r="B2671" t="s">
        <v>820</v>
      </c>
      <c r="C2671" t="s">
        <v>821</v>
      </c>
      <c r="D2671" t="s">
        <v>822</v>
      </c>
      <c r="E2671" t="s">
        <v>823</v>
      </c>
      <c r="F2671" t="s">
        <v>824</v>
      </c>
      <c r="G2671" t="s">
        <v>825</v>
      </c>
      <c r="H2671" t="s">
        <v>918</v>
      </c>
      <c r="I2671">
        <v>306</v>
      </c>
      <c r="J2671" t="s">
        <v>919</v>
      </c>
      <c r="K2671" t="s">
        <v>828</v>
      </c>
      <c r="L2671" t="s">
        <v>336</v>
      </c>
      <c r="M2671">
        <v>110000</v>
      </c>
      <c r="N2671">
        <v>1180200</v>
      </c>
      <c r="O2671">
        <v>505800</v>
      </c>
      <c r="P2671">
        <v>11638890</v>
      </c>
      <c r="Q2671">
        <v>1939000</v>
      </c>
      <c r="R2671" t="s">
        <v>829</v>
      </c>
      <c r="S2671">
        <v>15373890</v>
      </c>
      <c r="T2671" t="s">
        <v>829</v>
      </c>
      <c r="U2671">
        <v>15373890</v>
      </c>
      <c r="V2671">
        <v>984</v>
      </c>
    </row>
    <row r="2672" spans="1:22" x14ac:dyDescent="0.3">
      <c r="A2672">
        <v>202324</v>
      </c>
      <c r="B2672" t="s">
        <v>820</v>
      </c>
      <c r="C2672" t="s">
        <v>821</v>
      </c>
      <c r="D2672" t="s">
        <v>822</v>
      </c>
      <c r="E2672" t="s">
        <v>823</v>
      </c>
      <c r="F2672" t="s">
        <v>824</v>
      </c>
      <c r="G2672" t="s">
        <v>825</v>
      </c>
      <c r="H2672" t="s">
        <v>918</v>
      </c>
      <c r="I2672">
        <v>306</v>
      </c>
      <c r="J2672" t="s">
        <v>919</v>
      </c>
      <c r="K2672" t="s">
        <v>828</v>
      </c>
      <c r="L2672" t="s">
        <v>336</v>
      </c>
      <c r="M2672">
        <v>110000</v>
      </c>
      <c r="N2672">
        <v>0</v>
      </c>
      <c r="O2672">
        <v>0</v>
      </c>
      <c r="P2672">
        <v>8910000</v>
      </c>
      <c r="Q2672">
        <v>1900000</v>
      </c>
      <c r="R2672" t="s">
        <v>829</v>
      </c>
      <c r="S2672">
        <v>10920000</v>
      </c>
      <c r="T2672" t="s">
        <v>829</v>
      </c>
      <c r="U2672">
        <v>10920000</v>
      </c>
      <c r="V2672">
        <v>793</v>
      </c>
    </row>
    <row r="2673" spans="1:22" x14ac:dyDescent="0.3">
      <c r="A2673">
        <v>202122</v>
      </c>
      <c r="B2673" t="s">
        <v>820</v>
      </c>
      <c r="C2673" t="s">
        <v>821</v>
      </c>
      <c r="D2673" t="s">
        <v>822</v>
      </c>
      <c r="E2673" t="s">
        <v>823</v>
      </c>
      <c r="F2673" t="s">
        <v>824</v>
      </c>
      <c r="G2673" t="s">
        <v>825</v>
      </c>
      <c r="H2673" t="s">
        <v>918</v>
      </c>
      <c r="I2673">
        <v>306</v>
      </c>
      <c r="J2673" t="s">
        <v>919</v>
      </c>
      <c r="K2673" t="s">
        <v>828</v>
      </c>
      <c r="L2673" t="s">
        <v>235</v>
      </c>
      <c r="M2673" t="s">
        <v>829</v>
      </c>
      <c r="N2673">
        <v>0</v>
      </c>
      <c r="O2673">
        <v>0</v>
      </c>
      <c r="P2673" t="s">
        <v>829</v>
      </c>
      <c r="Q2673" t="s">
        <v>829</v>
      </c>
      <c r="R2673" t="s">
        <v>829</v>
      </c>
      <c r="S2673">
        <v>0</v>
      </c>
      <c r="T2673">
        <v>0</v>
      </c>
      <c r="U2673">
        <v>0</v>
      </c>
      <c r="V2673">
        <v>0</v>
      </c>
    </row>
    <row r="2674" spans="1:22" x14ac:dyDescent="0.3">
      <c r="A2674">
        <v>202223</v>
      </c>
      <c r="B2674" t="s">
        <v>820</v>
      </c>
      <c r="C2674" t="s">
        <v>821</v>
      </c>
      <c r="D2674" t="s">
        <v>822</v>
      </c>
      <c r="E2674" t="s">
        <v>823</v>
      </c>
      <c r="F2674" t="s">
        <v>824</v>
      </c>
      <c r="G2674" t="s">
        <v>825</v>
      </c>
      <c r="H2674" t="s">
        <v>918</v>
      </c>
      <c r="I2674">
        <v>306</v>
      </c>
      <c r="J2674" t="s">
        <v>919</v>
      </c>
      <c r="K2674" t="s">
        <v>828</v>
      </c>
      <c r="L2674" t="s">
        <v>235</v>
      </c>
      <c r="M2674" t="s">
        <v>829</v>
      </c>
      <c r="N2674">
        <v>0</v>
      </c>
      <c r="O2674">
        <v>0</v>
      </c>
      <c r="P2674" t="s">
        <v>829</v>
      </c>
      <c r="Q2674" t="s">
        <v>829</v>
      </c>
      <c r="R2674" t="s">
        <v>829</v>
      </c>
      <c r="S2674">
        <v>0</v>
      </c>
      <c r="T2674">
        <v>0</v>
      </c>
      <c r="U2674">
        <v>0</v>
      </c>
      <c r="V2674">
        <v>0</v>
      </c>
    </row>
    <row r="2675" spans="1:22" x14ac:dyDescent="0.3">
      <c r="A2675">
        <v>202324</v>
      </c>
      <c r="B2675" t="s">
        <v>820</v>
      </c>
      <c r="C2675" t="s">
        <v>821</v>
      </c>
      <c r="D2675" t="s">
        <v>822</v>
      </c>
      <c r="E2675" t="s">
        <v>823</v>
      </c>
      <c r="F2675" t="s">
        <v>824</v>
      </c>
      <c r="G2675" t="s">
        <v>825</v>
      </c>
      <c r="H2675" t="s">
        <v>918</v>
      </c>
      <c r="I2675">
        <v>306</v>
      </c>
      <c r="J2675" t="s">
        <v>919</v>
      </c>
      <c r="K2675" t="s">
        <v>828</v>
      </c>
      <c r="L2675" t="s">
        <v>235</v>
      </c>
      <c r="M2675" t="s">
        <v>829</v>
      </c>
      <c r="N2675">
        <v>0</v>
      </c>
      <c r="O2675">
        <v>0</v>
      </c>
      <c r="P2675" t="s">
        <v>829</v>
      </c>
      <c r="Q2675" t="s">
        <v>829</v>
      </c>
      <c r="R2675" t="s">
        <v>829</v>
      </c>
      <c r="S2675">
        <v>0</v>
      </c>
      <c r="T2675">
        <v>0</v>
      </c>
      <c r="U2675">
        <v>0</v>
      </c>
      <c r="V2675">
        <v>0</v>
      </c>
    </row>
    <row r="2676" spans="1:22" x14ac:dyDescent="0.3">
      <c r="A2676">
        <v>202122</v>
      </c>
      <c r="B2676" t="s">
        <v>820</v>
      </c>
      <c r="C2676" t="s">
        <v>821</v>
      </c>
      <c r="D2676" t="s">
        <v>822</v>
      </c>
      <c r="E2676" t="s">
        <v>823</v>
      </c>
      <c r="F2676" t="s">
        <v>824</v>
      </c>
      <c r="G2676" t="s">
        <v>825</v>
      </c>
      <c r="H2676" t="s">
        <v>918</v>
      </c>
      <c r="I2676">
        <v>306</v>
      </c>
      <c r="J2676" t="s">
        <v>919</v>
      </c>
      <c r="K2676" t="s">
        <v>828</v>
      </c>
      <c r="L2676" t="s">
        <v>534</v>
      </c>
      <c r="M2676">
        <v>0</v>
      </c>
      <c r="N2676">
        <v>8166531</v>
      </c>
      <c r="O2676">
        <v>0</v>
      </c>
      <c r="P2676">
        <v>14526230</v>
      </c>
      <c r="Q2676">
        <v>3054708</v>
      </c>
      <c r="R2676" t="s">
        <v>829</v>
      </c>
      <c r="S2676">
        <v>25747468</v>
      </c>
      <c r="T2676">
        <v>0</v>
      </c>
      <c r="U2676">
        <v>25747468</v>
      </c>
      <c r="V2676">
        <v>252</v>
      </c>
    </row>
    <row r="2677" spans="1:22" x14ac:dyDescent="0.3">
      <c r="A2677">
        <v>202223</v>
      </c>
      <c r="B2677" t="s">
        <v>820</v>
      </c>
      <c r="C2677" t="s">
        <v>821</v>
      </c>
      <c r="D2677" t="s">
        <v>822</v>
      </c>
      <c r="E2677" t="s">
        <v>823</v>
      </c>
      <c r="F2677" t="s">
        <v>824</v>
      </c>
      <c r="G2677" t="s">
        <v>825</v>
      </c>
      <c r="H2677" t="s">
        <v>918</v>
      </c>
      <c r="I2677">
        <v>306</v>
      </c>
      <c r="J2677" t="s">
        <v>919</v>
      </c>
      <c r="K2677" t="s">
        <v>828</v>
      </c>
      <c r="L2677" t="s">
        <v>534</v>
      </c>
      <c r="M2677">
        <v>0</v>
      </c>
      <c r="N2677">
        <v>3592526</v>
      </c>
      <c r="O2677">
        <v>836726</v>
      </c>
      <c r="P2677">
        <v>17488653</v>
      </c>
      <c r="Q2677">
        <v>2625101</v>
      </c>
      <c r="R2677" t="s">
        <v>829</v>
      </c>
      <c r="S2677">
        <v>24543006</v>
      </c>
      <c r="T2677">
        <v>0</v>
      </c>
      <c r="U2677">
        <v>24543006</v>
      </c>
      <c r="V2677">
        <v>238</v>
      </c>
    </row>
    <row r="2678" spans="1:22" x14ac:dyDescent="0.3">
      <c r="A2678">
        <v>202324</v>
      </c>
      <c r="B2678" t="s">
        <v>820</v>
      </c>
      <c r="C2678" t="s">
        <v>821</v>
      </c>
      <c r="D2678" t="s">
        <v>822</v>
      </c>
      <c r="E2678" t="s">
        <v>823</v>
      </c>
      <c r="F2678" t="s">
        <v>824</v>
      </c>
      <c r="G2678" t="s">
        <v>825</v>
      </c>
      <c r="H2678" t="s">
        <v>918</v>
      </c>
      <c r="I2678">
        <v>306</v>
      </c>
      <c r="J2678" t="s">
        <v>919</v>
      </c>
      <c r="K2678" t="s">
        <v>828</v>
      </c>
      <c r="L2678" t="s">
        <v>534</v>
      </c>
      <c r="M2678">
        <v>1520411</v>
      </c>
      <c r="N2678">
        <v>1295165</v>
      </c>
      <c r="O2678">
        <v>0</v>
      </c>
      <c r="P2678">
        <v>26178147</v>
      </c>
      <c r="Q2678">
        <v>0</v>
      </c>
      <c r="R2678" t="s">
        <v>829</v>
      </c>
      <c r="S2678">
        <v>28993722</v>
      </c>
      <c r="T2678">
        <v>0</v>
      </c>
      <c r="U2678">
        <v>28993722</v>
      </c>
      <c r="V2678">
        <v>296</v>
      </c>
    </row>
    <row r="2679" spans="1:22" x14ac:dyDescent="0.3">
      <c r="A2679">
        <v>202122</v>
      </c>
      <c r="B2679" t="s">
        <v>820</v>
      </c>
      <c r="C2679" t="s">
        <v>821</v>
      </c>
      <c r="D2679" t="s">
        <v>822</v>
      </c>
      <c r="E2679" t="s">
        <v>823</v>
      </c>
      <c r="F2679" t="s">
        <v>824</v>
      </c>
      <c r="G2679" t="s">
        <v>825</v>
      </c>
      <c r="H2679" t="s">
        <v>918</v>
      </c>
      <c r="I2679">
        <v>306</v>
      </c>
      <c r="J2679" t="s">
        <v>919</v>
      </c>
      <c r="K2679" t="s">
        <v>828</v>
      </c>
      <c r="L2679" t="s">
        <v>603</v>
      </c>
      <c r="M2679" t="s">
        <v>829</v>
      </c>
      <c r="N2679" t="s">
        <v>829</v>
      </c>
      <c r="O2679" t="s">
        <v>829</v>
      </c>
      <c r="P2679">
        <v>0</v>
      </c>
      <c r="Q2679">
        <v>0</v>
      </c>
      <c r="R2679">
        <v>0</v>
      </c>
      <c r="S2679">
        <v>0</v>
      </c>
      <c r="T2679">
        <v>0</v>
      </c>
      <c r="U2679">
        <v>0</v>
      </c>
      <c r="V2679">
        <v>0</v>
      </c>
    </row>
    <row r="2680" spans="1:22" x14ac:dyDescent="0.3">
      <c r="A2680">
        <v>202223</v>
      </c>
      <c r="B2680" t="s">
        <v>820</v>
      </c>
      <c r="C2680" t="s">
        <v>821</v>
      </c>
      <c r="D2680" t="s">
        <v>822</v>
      </c>
      <c r="E2680" t="s">
        <v>823</v>
      </c>
      <c r="F2680" t="s">
        <v>824</v>
      </c>
      <c r="G2680" t="s">
        <v>825</v>
      </c>
      <c r="H2680" t="s">
        <v>918</v>
      </c>
      <c r="I2680">
        <v>306</v>
      </c>
      <c r="J2680" t="s">
        <v>919</v>
      </c>
      <c r="K2680" t="s">
        <v>828</v>
      </c>
      <c r="L2680" t="s">
        <v>603</v>
      </c>
      <c r="M2680" t="s">
        <v>829</v>
      </c>
      <c r="N2680" t="s">
        <v>829</v>
      </c>
      <c r="O2680" t="s">
        <v>829</v>
      </c>
      <c r="P2680">
        <v>0</v>
      </c>
      <c r="Q2680">
        <v>0</v>
      </c>
      <c r="R2680">
        <v>0</v>
      </c>
      <c r="S2680">
        <v>0</v>
      </c>
      <c r="T2680">
        <v>0</v>
      </c>
      <c r="U2680">
        <v>0</v>
      </c>
      <c r="V2680">
        <v>0</v>
      </c>
    </row>
    <row r="2681" spans="1:22" x14ac:dyDescent="0.3">
      <c r="A2681">
        <v>202324</v>
      </c>
      <c r="B2681" t="s">
        <v>820</v>
      </c>
      <c r="C2681" t="s">
        <v>821</v>
      </c>
      <c r="D2681" t="s">
        <v>822</v>
      </c>
      <c r="E2681" t="s">
        <v>823</v>
      </c>
      <c r="F2681" t="s">
        <v>824</v>
      </c>
      <c r="G2681" t="s">
        <v>825</v>
      </c>
      <c r="H2681" t="s">
        <v>918</v>
      </c>
      <c r="I2681">
        <v>306</v>
      </c>
      <c r="J2681" t="s">
        <v>919</v>
      </c>
      <c r="K2681" t="s">
        <v>828</v>
      </c>
      <c r="L2681" t="s">
        <v>603</v>
      </c>
      <c r="M2681" t="s">
        <v>829</v>
      </c>
      <c r="N2681" t="s">
        <v>829</v>
      </c>
      <c r="O2681" t="s">
        <v>829</v>
      </c>
      <c r="P2681">
        <v>0</v>
      </c>
      <c r="Q2681">
        <v>0</v>
      </c>
      <c r="R2681">
        <v>0</v>
      </c>
      <c r="S2681">
        <v>0</v>
      </c>
      <c r="T2681">
        <v>0</v>
      </c>
      <c r="U2681">
        <v>0</v>
      </c>
      <c r="V2681">
        <v>0</v>
      </c>
    </row>
    <row r="2682" spans="1:22" x14ac:dyDescent="0.3">
      <c r="A2682">
        <v>202122</v>
      </c>
      <c r="B2682" t="s">
        <v>820</v>
      </c>
      <c r="C2682" t="s">
        <v>821</v>
      </c>
      <c r="D2682" t="s">
        <v>822</v>
      </c>
      <c r="E2682" t="s">
        <v>823</v>
      </c>
      <c r="F2682" t="s">
        <v>824</v>
      </c>
      <c r="G2682" t="s">
        <v>825</v>
      </c>
      <c r="H2682" t="s">
        <v>918</v>
      </c>
      <c r="I2682">
        <v>306</v>
      </c>
      <c r="J2682" t="s">
        <v>919</v>
      </c>
      <c r="K2682" t="s">
        <v>828</v>
      </c>
      <c r="L2682" t="s">
        <v>606</v>
      </c>
      <c r="M2682">
        <v>0</v>
      </c>
      <c r="N2682">
        <v>0</v>
      </c>
      <c r="O2682">
        <v>0</v>
      </c>
      <c r="P2682">
        <v>0</v>
      </c>
      <c r="Q2682">
        <v>0</v>
      </c>
      <c r="R2682">
        <v>0</v>
      </c>
      <c r="S2682">
        <v>0</v>
      </c>
      <c r="T2682">
        <v>0</v>
      </c>
      <c r="U2682">
        <v>0</v>
      </c>
      <c r="V2682">
        <v>0</v>
      </c>
    </row>
    <row r="2683" spans="1:22" x14ac:dyDescent="0.3">
      <c r="A2683">
        <v>202223</v>
      </c>
      <c r="B2683" t="s">
        <v>820</v>
      </c>
      <c r="C2683" t="s">
        <v>821</v>
      </c>
      <c r="D2683" t="s">
        <v>822</v>
      </c>
      <c r="E2683" t="s">
        <v>823</v>
      </c>
      <c r="F2683" t="s">
        <v>824</v>
      </c>
      <c r="G2683" t="s">
        <v>825</v>
      </c>
      <c r="H2683" t="s">
        <v>918</v>
      </c>
      <c r="I2683">
        <v>306</v>
      </c>
      <c r="J2683" t="s">
        <v>919</v>
      </c>
      <c r="K2683" t="s">
        <v>828</v>
      </c>
      <c r="L2683" t="s">
        <v>606</v>
      </c>
      <c r="M2683">
        <v>0</v>
      </c>
      <c r="N2683">
        <v>175000</v>
      </c>
      <c r="O2683">
        <v>75000</v>
      </c>
      <c r="P2683">
        <v>0</v>
      </c>
      <c r="Q2683">
        <v>0</v>
      </c>
      <c r="R2683">
        <v>0</v>
      </c>
      <c r="S2683">
        <v>250000</v>
      </c>
      <c r="T2683">
        <v>0</v>
      </c>
      <c r="U2683">
        <v>250000</v>
      </c>
      <c r="V2683">
        <v>2</v>
      </c>
    </row>
    <row r="2684" spans="1:22" x14ac:dyDescent="0.3">
      <c r="A2684">
        <v>202324</v>
      </c>
      <c r="B2684" t="s">
        <v>820</v>
      </c>
      <c r="C2684" t="s">
        <v>821</v>
      </c>
      <c r="D2684" t="s">
        <v>822</v>
      </c>
      <c r="E2684" t="s">
        <v>823</v>
      </c>
      <c r="F2684" t="s">
        <v>824</v>
      </c>
      <c r="G2684" t="s">
        <v>825</v>
      </c>
      <c r="H2684" t="s">
        <v>918</v>
      </c>
      <c r="I2684">
        <v>306</v>
      </c>
      <c r="J2684" t="s">
        <v>919</v>
      </c>
      <c r="K2684" t="s">
        <v>828</v>
      </c>
      <c r="L2684" t="s">
        <v>606</v>
      </c>
      <c r="M2684">
        <v>0</v>
      </c>
      <c r="N2684">
        <v>167500</v>
      </c>
      <c r="O2684">
        <v>75000</v>
      </c>
      <c r="P2684">
        <v>2500</v>
      </c>
      <c r="Q2684">
        <v>5000</v>
      </c>
      <c r="R2684">
        <v>0</v>
      </c>
      <c r="S2684">
        <v>250000</v>
      </c>
      <c r="T2684">
        <v>0</v>
      </c>
      <c r="U2684">
        <v>250000</v>
      </c>
      <c r="V2684">
        <v>3</v>
      </c>
    </row>
    <row r="2685" spans="1:22" x14ac:dyDescent="0.3">
      <c r="A2685">
        <v>202122</v>
      </c>
      <c r="B2685" t="s">
        <v>820</v>
      </c>
      <c r="C2685" t="s">
        <v>821</v>
      </c>
      <c r="D2685" t="s">
        <v>822</v>
      </c>
      <c r="E2685" t="s">
        <v>823</v>
      </c>
      <c r="F2685" t="s">
        <v>824</v>
      </c>
      <c r="G2685" t="s">
        <v>825</v>
      </c>
      <c r="H2685" t="s">
        <v>918</v>
      </c>
      <c r="I2685">
        <v>306</v>
      </c>
      <c r="J2685" t="s">
        <v>919</v>
      </c>
      <c r="K2685" t="s">
        <v>828</v>
      </c>
      <c r="L2685" t="s">
        <v>609</v>
      </c>
      <c r="M2685" t="s">
        <v>829</v>
      </c>
      <c r="N2685" t="s">
        <v>829</v>
      </c>
      <c r="O2685" t="s">
        <v>829</v>
      </c>
      <c r="P2685" t="s">
        <v>829</v>
      </c>
      <c r="Q2685">
        <v>0</v>
      </c>
      <c r="R2685" t="s">
        <v>829</v>
      </c>
      <c r="S2685">
        <v>0</v>
      </c>
      <c r="T2685">
        <v>0</v>
      </c>
      <c r="U2685">
        <v>0</v>
      </c>
      <c r="V2685">
        <v>0</v>
      </c>
    </row>
    <row r="2686" spans="1:22" x14ac:dyDescent="0.3">
      <c r="A2686">
        <v>202223</v>
      </c>
      <c r="B2686" t="s">
        <v>820</v>
      </c>
      <c r="C2686" t="s">
        <v>821</v>
      </c>
      <c r="D2686" t="s">
        <v>822</v>
      </c>
      <c r="E2686" t="s">
        <v>823</v>
      </c>
      <c r="F2686" t="s">
        <v>824</v>
      </c>
      <c r="G2686" t="s">
        <v>825</v>
      </c>
      <c r="H2686" t="s">
        <v>918</v>
      </c>
      <c r="I2686">
        <v>306</v>
      </c>
      <c r="J2686" t="s">
        <v>919</v>
      </c>
      <c r="K2686" t="s">
        <v>828</v>
      </c>
      <c r="L2686" t="s">
        <v>609</v>
      </c>
      <c r="M2686" t="s">
        <v>829</v>
      </c>
      <c r="N2686" t="s">
        <v>829</v>
      </c>
      <c r="O2686" t="s">
        <v>829</v>
      </c>
      <c r="P2686" t="s">
        <v>829</v>
      </c>
      <c r="Q2686">
        <v>0</v>
      </c>
      <c r="R2686" t="s">
        <v>829</v>
      </c>
      <c r="S2686">
        <v>0</v>
      </c>
      <c r="T2686">
        <v>0</v>
      </c>
      <c r="U2686">
        <v>0</v>
      </c>
      <c r="V2686">
        <v>0</v>
      </c>
    </row>
    <row r="2687" spans="1:22" x14ac:dyDescent="0.3">
      <c r="A2687">
        <v>202122</v>
      </c>
      <c r="B2687" t="s">
        <v>820</v>
      </c>
      <c r="C2687" t="s">
        <v>821</v>
      </c>
      <c r="D2687" t="s">
        <v>822</v>
      </c>
      <c r="E2687" t="s">
        <v>823</v>
      </c>
      <c r="F2687" t="s">
        <v>824</v>
      </c>
      <c r="G2687" t="s">
        <v>825</v>
      </c>
      <c r="H2687" t="s">
        <v>918</v>
      </c>
      <c r="I2687">
        <v>306</v>
      </c>
      <c r="J2687" t="s">
        <v>919</v>
      </c>
      <c r="K2687" t="s">
        <v>828</v>
      </c>
      <c r="L2687" t="s">
        <v>830</v>
      </c>
      <c r="M2687">
        <v>0</v>
      </c>
      <c r="N2687">
        <v>331873</v>
      </c>
      <c r="O2687">
        <v>148600</v>
      </c>
      <c r="P2687">
        <v>4953</v>
      </c>
      <c r="Q2687">
        <v>9907</v>
      </c>
      <c r="R2687">
        <v>0</v>
      </c>
      <c r="S2687">
        <v>495332</v>
      </c>
      <c r="T2687">
        <v>0</v>
      </c>
      <c r="U2687">
        <v>495332</v>
      </c>
      <c r="V2687">
        <v>5</v>
      </c>
    </row>
    <row r="2688" spans="1:22" x14ac:dyDescent="0.3">
      <c r="A2688">
        <v>202223</v>
      </c>
      <c r="B2688" t="s">
        <v>820</v>
      </c>
      <c r="C2688" t="s">
        <v>821</v>
      </c>
      <c r="D2688" t="s">
        <v>822</v>
      </c>
      <c r="E2688" t="s">
        <v>823</v>
      </c>
      <c r="F2688" t="s">
        <v>824</v>
      </c>
      <c r="G2688" t="s">
        <v>825</v>
      </c>
      <c r="H2688" t="s">
        <v>918</v>
      </c>
      <c r="I2688">
        <v>306</v>
      </c>
      <c r="J2688" t="s">
        <v>919</v>
      </c>
      <c r="K2688" t="s">
        <v>828</v>
      </c>
      <c r="L2688" t="s">
        <v>830</v>
      </c>
      <c r="M2688">
        <v>993574</v>
      </c>
      <c r="N2688">
        <v>444884</v>
      </c>
      <c r="O2688">
        <v>14829</v>
      </c>
      <c r="P2688">
        <v>29659</v>
      </c>
      <c r="Q2688">
        <v>0</v>
      </c>
      <c r="R2688">
        <v>0</v>
      </c>
      <c r="S2688">
        <v>1482946</v>
      </c>
      <c r="T2688">
        <v>0</v>
      </c>
      <c r="U2688">
        <v>1482946</v>
      </c>
      <c r="V2688">
        <v>14</v>
      </c>
    </row>
    <row r="2689" spans="1:22" x14ac:dyDescent="0.3">
      <c r="A2689">
        <v>202324</v>
      </c>
      <c r="B2689" t="s">
        <v>820</v>
      </c>
      <c r="C2689" t="s">
        <v>821</v>
      </c>
      <c r="D2689" t="s">
        <v>822</v>
      </c>
      <c r="E2689" t="s">
        <v>823</v>
      </c>
      <c r="F2689" t="s">
        <v>824</v>
      </c>
      <c r="G2689" t="s">
        <v>825</v>
      </c>
      <c r="H2689" t="s">
        <v>918</v>
      </c>
      <c r="I2689">
        <v>306</v>
      </c>
      <c r="J2689" t="s">
        <v>919</v>
      </c>
      <c r="K2689" t="s">
        <v>828</v>
      </c>
      <c r="L2689" t="s">
        <v>830</v>
      </c>
      <c r="M2689">
        <v>0</v>
      </c>
      <c r="N2689">
        <v>551218</v>
      </c>
      <c r="O2689">
        <v>246814</v>
      </c>
      <c r="P2689">
        <v>8227</v>
      </c>
      <c r="Q2689">
        <v>16454</v>
      </c>
      <c r="R2689">
        <v>0</v>
      </c>
      <c r="S2689">
        <v>822713</v>
      </c>
      <c r="T2689">
        <v>0</v>
      </c>
      <c r="U2689">
        <v>822713</v>
      </c>
      <c r="V2689">
        <v>8</v>
      </c>
    </row>
    <row r="2690" spans="1:22" x14ac:dyDescent="0.3">
      <c r="A2690">
        <v>202122</v>
      </c>
      <c r="B2690" t="s">
        <v>820</v>
      </c>
      <c r="C2690" t="s">
        <v>821</v>
      </c>
      <c r="D2690" t="s">
        <v>822</v>
      </c>
      <c r="E2690" t="s">
        <v>823</v>
      </c>
      <c r="F2690" t="s">
        <v>824</v>
      </c>
      <c r="G2690" t="s">
        <v>825</v>
      </c>
      <c r="H2690" t="s">
        <v>918</v>
      </c>
      <c r="I2690">
        <v>306</v>
      </c>
      <c r="J2690" t="s">
        <v>919</v>
      </c>
      <c r="K2690" t="s">
        <v>828</v>
      </c>
      <c r="L2690" t="s">
        <v>537</v>
      </c>
      <c r="M2690">
        <v>650933</v>
      </c>
      <c r="N2690">
        <v>144082</v>
      </c>
      <c r="O2690">
        <v>284804</v>
      </c>
      <c r="P2690">
        <v>9409352</v>
      </c>
      <c r="Q2690">
        <v>0</v>
      </c>
      <c r="R2690">
        <v>7039335</v>
      </c>
      <c r="S2690">
        <v>17528506</v>
      </c>
      <c r="T2690">
        <v>0</v>
      </c>
      <c r="U2690">
        <v>17528506</v>
      </c>
      <c r="V2690">
        <v>172</v>
      </c>
    </row>
    <row r="2691" spans="1:22" x14ac:dyDescent="0.3">
      <c r="A2691">
        <v>202223</v>
      </c>
      <c r="B2691" t="s">
        <v>820</v>
      </c>
      <c r="C2691" t="s">
        <v>821</v>
      </c>
      <c r="D2691" t="s">
        <v>822</v>
      </c>
      <c r="E2691" t="s">
        <v>823</v>
      </c>
      <c r="F2691" t="s">
        <v>824</v>
      </c>
      <c r="G2691" t="s">
        <v>825</v>
      </c>
      <c r="H2691" t="s">
        <v>918</v>
      </c>
      <c r="I2691">
        <v>306</v>
      </c>
      <c r="J2691" t="s">
        <v>919</v>
      </c>
      <c r="K2691" t="s">
        <v>828</v>
      </c>
      <c r="L2691" t="s">
        <v>537</v>
      </c>
      <c r="M2691">
        <v>756731</v>
      </c>
      <c r="N2691">
        <v>3765477</v>
      </c>
      <c r="O2691">
        <v>1553920</v>
      </c>
      <c r="P2691">
        <v>10205106</v>
      </c>
      <c r="Q2691">
        <v>0</v>
      </c>
      <c r="R2691">
        <v>2850704</v>
      </c>
      <c r="S2691">
        <v>19131937</v>
      </c>
      <c r="T2691">
        <v>0</v>
      </c>
      <c r="U2691">
        <v>19131937</v>
      </c>
      <c r="V2691">
        <v>185</v>
      </c>
    </row>
    <row r="2692" spans="1:22" x14ac:dyDescent="0.3">
      <c r="A2692">
        <v>202324</v>
      </c>
      <c r="B2692" t="s">
        <v>820</v>
      </c>
      <c r="C2692" t="s">
        <v>821</v>
      </c>
      <c r="D2692" t="s">
        <v>822</v>
      </c>
      <c r="E2692" t="s">
        <v>823</v>
      </c>
      <c r="F2692" t="s">
        <v>824</v>
      </c>
      <c r="G2692" t="s">
        <v>825</v>
      </c>
      <c r="H2692" t="s">
        <v>918</v>
      </c>
      <c r="I2692">
        <v>306</v>
      </c>
      <c r="J2692" t="s">
        <v>919</v>
      </c>
      <c r="K2692" t="s">
        <v>828</v>
      </c>
      <c r="L2692" t="s">
        <v>537</v>
      </c>
      <c r="M2692">
        <v>0</v>
      </c>
      <c r="N2692">
        <v>4728398</v>
      </c>
      <c r="O2692">
        <v>3873544</v>
      </c>
      <c r="P2692">
        <v>5862124</v>
      </c>
      <c r="Q2692">
        <v>0</v>
      </c>
      <c r="R2692">
        <v>0</v>
      </c>
      <c r="S2692">
        <v>14464066</v>
      </c>
      <c r="T2692">
        <v>0</v>
      </c>
      <c r="U2692">
        <v>14464066</v>
      </c>
      <c r="V2692">
        <v>147</v>
      </c>
    </row>
    <row r="2693" spans="1:22" x14ac:dyDescent="0.3">
      <c r="A2693">
        <v>202122</v>
      </c>
      <c r="B2693" t="s">
        <v>820</v>
      </c>
      <c r="C2693" t="s">
        <v>821</v>
      </c>
      <c r="D2693" t="s">
        <v>822</v>
      </c>
      <c r="E2693" t="s">
        <v>823</v>
      </c>
      <c r="F2693" t="s">
        <v>824</v>
      </c>
      <c r="G2693" t="s">
        <v>825</v>
      </c>
      <c r="H2693" t="s">
        <v>918</v>
      </c>
      <c r="I2693">
        <v>306</v>
      </c>
      <c r="J2693" t="s">
        <v>919</v>
      </c>
      <c r="K2693" t="s">
        <v>828</v>
      </c>
      <c r="L2693" t="s">
        <v>572</v>
      </c>
      <c r="M2693">
        <v>0</v>
      </c>
      <c r="N2693">
        <v>0</v>
      </c>
      <c r="O2693">
        <v>0</v>
      </c>
      <c r="P2693">
        <v>9190949</v>
      </c>
      <c r="Q2693">
        <v>0</v>
      </c>
      <c r="R2693">
        <v>0</v>
      </c>
      <c r="S2693">
        <v>9190949</v>
      </c>
      <c r="T2693">
        <v>0</v>
      </c>
      <c r="U2693">
        <v>9190949</v>
      </c>
      <c r="V2693">
        <v>90</v>
      </c>
    </row>
    <row r="2694" spans="1:22" x14ac:dyDescent="0.3">
      <c r="A2694">
        <v>202223</v>
      </c>
      <c r="B2694" t="s">
        <v>820</v>
      </c>
      <c r="C2694" t="s">
        <v>821</v>
      </c>
      <c r="D2694" t="s">
        <v>822</v>
      </c>
      <c r="E2694" t="s">
        <v>823</v>
      </c>
      <c r="F2694" t="s">
        <v>824</v>
      </c>
      <c r="G2694" t="s">
        <v>825</v>
      </c>
      <c r="H2694" t="s">
        <v>918</v>
      </c>
      <c r="I2694">
        <v>306</v>
      </c>
      <c r="J2694" t="s">
        <v>919</v>
      </c>
      <c r="K2694" t="s">
        <v>828</v>
      </c>
      <c r="L2694" t="s">
        <v>572</v>
      </c>
      <c r="M2694">
        <v>0</v>
      </c>
      <c r="N2694">
        <v>0</v>
      </c>
      <c r="O2694">
        <v>0</v>
      </c>
      <c r="P2694">
        <v>13700435</v>
      </c>
      <c r="Q2694">
        <v>0</v>
      </c>
      <c r="R2694">
        <v>0</v>
      </c>
      <c r="S2694">
        <v>13700435</v>
      </c>
      <c r="T2694">
        <v>0</v>
      </c>
      <c r="U2694">
        <v>13700435</v>
      </c>
      <c r="V2694">
        <v>133</v>
      </c>
    </row>
    <row r="2695" spans="1:22" x14ac:dyDescent="0.3">
      <c r="A2695">
        <v>202324</v>
      </c>
      <c r="B2695" t="s">
        <v>820</v>
      </c>
      <c r="C2695" t="s">
        <v>821</v>
      </c>
      <c r="D2695" t="s">
        <v>822</v>
      </c>
      <c r="E2695" t="s">
        <v>823</v>
      </c>
      <c r="F2695" t="s">
        <v>824</v>
      </c>
      <c r="G2695" t="s">
        <v>825</v>
      </c>
      <c r="H2695" t="s">
        <v>918</v>
      </c>
      <c r="I2695">
        <v>306</v>
      </c>
      <c r="J2695" t="s">
        <v>919</v>
      </c>
      <c r="K2695" t="s">
        <v>828</v>
      </c>
      <c r="L2695" t="s">
        <v>572</v>
      </c>
      <c r="M2695">
        <v>629245</v>
      </c>
      <c r="N2695">
        <v>8664803</v>
      </c>
      <c r="O2695">
        <v>7381129</v>
      </c>
      <c r="P2695">
        <v>0</v>
      </c>
      <c r="Q2695">
        <v>0</v>
      </c>
      <c r="R2695">
        <v>0</v>
      </c>
      <c r="S2695">
        <v>16675177</v>
      </c>
      <c r="T2695">
        <v>0</v>
      </c>
      <c r="U2695">
        <v>16675177</v>
      </c>
      <c r="V2695">
        <v>170</v>
      </c>
    </row>
    <row r="2696" spans="1:22" x14ac:dyDescent="0.3">
      <c r="A2696">
        <v>202122</v>
      </c>
      <c r="B2696" t="s">
        <v>820</v>
      </c>
      <c r="C2696" t="s">
        <v>821</v>
      </c>
      <c r="D2696" t="s">
        <v>822</v>
      </c>
      <c r="E2696" t="s">
        <v>823</v>
      </c>
      <c r="F2696" t="s">
        <v>824</v>
      </c>
      <c r="G2696" t="s">
        <v>825</v>
      </c>
      <c r="H2696" t="s">
        <v>918</v>
      </c>
      <c r="I2696">
        <v>306</v>
      </c>
      <c r="J2696" t="s">
        <v>919</v>
      </c>
      <c r="K2696" t="s">
        <v>828</v>
      </c>
      <c r="L2696" t="s">
        <v>539</v>
      </c>
      <c r="M2696">
        <v>0</v>
      </c>
      <c r="N2696">
        <v>1250000</v>
      </c>
      <c r="O2696">
        <v>0</v>
      </c>
      <c r="P2696" t="s">
        <v>829</v>
      </c>
      <c r="Q2696" t="s">
        <v>829</v>
      </c>
      <c r="R2696" t="s">
        <v>829</v>
      </c>
      <c r="S2696">
        <v>1250000</v>
      </c>
      <c r="T2696">
        <v>0</v>
      </c>
      <c r="U2696">
        <v>1250000</v>
      </c>
      <c r="V2696">
        <v>12</v>
      </c>
    </row>
    <row r="2697" spans="1:22" x14ac:dyDescent="0.3">
      <c r="A2697">
        <v>202223</v>
      </c>
      <c r="B2697" t="s">
        <v>820</v>
      </c>
      <c r="C2697" t="s">
        <v>821</v>
      </c>
      <c r="D2697" t="s">
        <v>822</v>
      </c>
      <c r="E2697" t="s">
        <v>823</v>
      </c>
      <c r="F2697" t="s">
        <v>824</v>
      </c>
      <c r="G2697" t="s">
        <v>825</v>
      </c>
      <c r="H2697" t="s">
        <v>918</v>
      </c>
      <c r="I2697">
        <v>306</v>
      </c>
      <c r="J2697" t="s">
        <v>919</v>
      </c>
      <c r="K2697" t="s">
        <v>828</v>
      </c>
      <c r="L2697" t="s">
        <v>539</v>
      </c>
      <c r="M2697">
        <v>0</v>
      </c>
      <c r="N2697">
        <v>0</v>
      </c>
      <c r="O2697">
        <v>0</v>
      </c>
      <c r="P2697" t="s">
        <v>829</v>
      </c>
      <c r="Q2697" t="s">
        <v>829</v>
      </c>
      <c r="R2697" t="s">
        <v>829</v>
      </c>
      <c r="S2697">
        <v>0</v>
      </c>
      <c r="T2697">
        <v>0</v>
      </c>
      <c r="U2697">
        <v>0</v>
      </c>
      <c r="V2697">
        <v>0</v>
      </c>
    </row>
    <row r="2698" spans="1:22" x14ac:dyDescent="0.3">
      <c r="A2698">
        <v>202324</v>
      </c>
      <c r="B2698" t="s">
        <v>820</v>
      </c>
      <c r="C2698" t="s">
        <v>821</v>
      </c>
      <c r="D2698" t="s">
        <v>822</v>
      </c>
      <c r="E2698" t="s">
        <v>823</v>
      </c>
      <c r="F2698" t="s">
        <v>824</v>
      </c>
      <c r="G2698" t="s">
        <v>825</v>
      </c>
      <c r="H2698" t="s">
        <v>918</v>
      </c>
      <c r="I2698">
        <v>306</v>
      </c>
      <c r="J2698" t="s">
        <v>919</v>
      </c>
      <c r="K2698" t="s">
        <v>828</v>
      </c>
      <c r="L2698" t="s">
        <v>539</v>
      </c>
      <c r="M2698">
        <v>0</v>
      </c>
      <c r="N2698">
        <v>0</v>
      </c>
      <c r="O2698">
        <v>0</v>
      </c>
      <c r="P2698" t="s">
        <v>829</v>
      </c>
      <c r="Q2698" t="s">
        <v>829</v>
      </c>
      <c r="R2698" t="s">
        <v>829</v>
      </c>
      <c r="S2698">
        <v>0</v>
      </c>
      <c r="T2698">
        <v>0</v>
      </c>
      <c r="U2698">
        <v>0</v>
      </c>
      <c r="V2698">
        <v>0</v>
      </c>
    </row>
    <row r="2699" spans="1:22" x14ac:dyDescent="0.3">
      <c r="A2699">
        <v>202122</v>
      </c>
      <c r="B2699" t="s">
        <v>820</v>
      </c>
      <c r="C2699" t="s">
        <v>821</v>
      </c>
      <c r="D2699" t="s">
        <v>822</v>
      </c>
      <c r="E2699" t="s">
        <v>823</v>
      </c>
      <c r="F2699" t="s">
        <v>824</v>
      </c>
      <c r="G2699" t="s">
        <v>825</v>
      </c>
      <c r="H2699" t="s">
        <v>918</v>
      </c>
      <c r="I2699">
        <v>306</v>
      </c>
      <c r="J2699" t="s">
        <v>919</v>
      </c>
      <c r="K2699" t="s">
        <v>828</v>
      </c>
      <c r="L2699" t="s">
        <v>541</v>
      </c>
      <c r="M2699">
        <v>0</v>
      </c>
      <c r="N2699">
        <v>941238</v>
      </c>
      <c r="O2699">
        <v>421450</v>
      </c>
      <c r="P2699">
        <v>14048</v>
      </c>
      <c r="Q2699">
        <v>28097</v>
      </c>
      <c r="R2699">
        <v>0</v>
      </c>
      <c r="S2699">
        <v>1404833</v>
      </c>
      <c r="T2699">
        <v>0</v>
      </c>
      <c r="U2699">
        <v>1404833</v>
      </c>
      <c r="V2699">
        <v>14</v>
      </c>
    </row>
    <row r="2700" spans="1:22" x14ac:dyDescent="0.3">
      <c r="A2700">
        <v>202223</v>
      </c>
      <c r="B2700" t="s">
        <v>820</v>
      </c>
      <c r="C2700" t="s">
        <v>821</v>
      </c>
      <c r="D2700" t="s">
        <v>822</v>
      </c>
      <c r="E2700" t="s">
        <v>823</v>
      </c>
      <c r="F2700" t="s">
        <v>824</v>
      </c>
      <c r="G2700" t="s">
        <v>825</v>
      </c>
      <c r="H2700" t="s">
        <v>918</v>
      </c>
      <c r="I2700">
        <v>306</v>
      </c>
      <c r="J2700" t="s">
        <v>919</v>
      </c>
      <c r="K2700" t="s">
        <v>828</v>
      </c>
      <c r="L2700" t="s">
        <v>541</v>
      </c>
      <c r="M2700">
        <v>0</v>
      </c>
      <c r="N2700">
        <v>951034</v>
      </c>
      <c r="O2700">
        <v>425836</v>
      </c>
      <c r="P2700">
        <v>14195</v>
      </c>
      <c r="Q2700">
        <v>28389</v>
      </c>
      <c r="R2700">
        <v>0</v>
      </c>
      <c r="S2700">
        <v>1419453</v>
      </c>
      <c r="T2700">
        <v>0</v>
      </c>
      <c r="U2700">
        <v>1419453</v>
      </c>
      <c r="V2700">
        <v>14</v>
      </c>
    </row>
    <row r="2701" spans="1:22" x14ac:dyDescent="0.3">
      <c r="A2701">
        <v>202324</v>
      </c>
      <c r="B2701" t="s">
        <v>820</v>
      </c>
      <c r="C2701" t="s">
        <v>821</v>
      </c>
      <c r="D2701" t="s">
        <v>822</v>
      </c>
      <c r="E2701" t="s">
        <v>823</v>
      </c>
      <c r="F2701" t="s">
        <v>824</v>
      </c>
      <c r="G2701" t="s">
        <v>825</v>
      </c>
      <c r="H2701" t="s">
        <v>918</v>
      </c>
      <c r="I2701">
        <v>306</v>
      </c>
      <c r="J2701" t="s">
        <v>919</v>
      </c>
      <c r="K2701" t="s">
        <v>828</v>
      </c>
      <c r="L2701" t="s">
        <v>541</v>
      </c>
      <c r="M2701">
        <v>962647</v>
      </c>
      <c r="N2701">
        <v>431036</v>
      </c>
      <c r="O2701">
        <v>14368</v>
      </c>
      <c r="P2701">
        <v>28736</v>
      </c>
      <c r="Q2701">
        <v>0</v>
      </c>
      <c r="R2701">
        <v>5115047</v>
      </c>
      <c r="S2701">
        <v>6551833</v>
      </c>
      <c r="T2701">
        <v>0</v>
      </c>
      <c r="U2701">
        <v>6551833</v>
      </c>
      <c r="V2701">
        <v>67</v>
      </c>
    </row>
    <row r="2702" spans="1:22" x14ac:dyDescent="0.3">
      <c r="A2702">
        <v>202122</v>
      </c>
      <c r="B2702" t="s">
        <v>820</v>
      </c>
      <c r="C2702" t="s">
        <v>821</v>
      </c>
      <c r="D2702" t="s">
        <v>822</v>
      </c>
      <c r="E2702" t="s">
        <v>823</v>
      </c>
      <c r="F2702" t="s">
        <v>824</v>
      </c>
      <c r="G2702" t="s">
        <v>825</v>
      </c>
      <c r="H2702" t="s">
        <v>918</v>
      </c>
      <c r="I2702">
        <v>306</v>
      </c>
      <c r="J2702" t="s">
        <v>919</v>
      </c>
      <c r="K2702" t="s">
        <v>828</v>
      </c>
      <c r="L2702" t="s">
        <v>831</v>
      </c>
      <c r="M2702" t="s">
        <v>829</v>
      </c>
      <c r="N2702" t="s">
        <v>829</v>
      </c>
      <c r="O2702" t="s">
        <v>829</v>
      </c>
      <c r="P2702">
        <v>101538</v>
      </c>
      <c r="Q2702">
        <v>0</v>
      </c>
      <c r="R2702" t="s">
        <v>829</v>
      </c>
      <c r="S2702">
        <v>101538</v>
      </c>
      <c r="T2702">
        <v>0</v>
      </c>
      <c r="U2702">
        <v>101538</v>
      </c>
      <c r="V2702">
        <v>1</v>
      </c>
    </row>
    <row r="2703" spans="1:22" x14ac:dyDescent="0.3">
      <c r="A2703">
        <v>202223</v>
      </c>
      <c r="B2703" t="s">
        <v>820</v>
      </c>
      <c r="C2703" t="s">
        <v>821</v>
      </c>
      <c r="D2703" t="s">
        <v>822</v>
      </c>
      <c r="E2703" t="s">
        <v>823</v>
      </c>
      <c r="F2703" t="s">
        <v>824</v>
      </c>
      <c r="G2703" t="s">
        <v>825</v>
      </c>
      <c r="H2703" t="s">
        <v>918</v>
      </c>
      <c r="I2703">
        <v>306</v>
      </c>
      <c r="J2703" t="s">
        <v>919</v>
      </c>
      <c r="K2703" t="s">
        <v>828</v>
      </c>
      <c r="L2703" t="s">
        <v>831</v>
      </c>
      <c r="M2703" t="s">
        <v>829</v>
      </c>
      <c r="N2703" t="s">
        <v>829</v>
      </c>
      <c r="O2703" t="s">
        <v>829</v>
      </c>
      <c r="P2703">
        <v>305987</v>
      </c>
      <c r="Q2703">
        <v>0</v>
      </c>
      <c r="R2703" t="s">
        <v>829</v>
      </c>
      <c r="S2703">
        <v>305987</v>
      </c>
      <c r="T2703">
        <v>0</v>
      </c>
      <c r="U2703">
        <v>305987</v>
      </c>
      <c r="V2703">
        <v>3</v>
      </c>
    </row>
    <row r="2704" spans="1:22" x14ac:dyDescent="0.3">
      <c r="A2704">
        <v>202324</v>
      </c>
      <c r="B2704" t="s">
        <v>820</v>
      </c>
      <c r="C2704" t="s">
        <v>821</v>
      </c>
      <c r="D2704" t="s">
        <v>822</v>
      </c>
      <c r="E2704" t="s">
        <v>823</v>
      </c>
      <c r="F2704" t="s">
        <v>824</v>
      </c>
      <c r="G2704" t="s">
        <v>825</v>
      </c>
      <c r="H2704" t="s">
        <v>918</v>
      </c>
      <c r="I2704">
        <v>306</v>
      </c>
      <c r="J2704" t="s">
        <v>919</v>
      </c>
      <c r="K2704" t="s">
        <v>828</v>
      </c>
      <c r="L2704" t="s">
        <v>831</v>
      </c>
      <c r="M2704" t="s">
        <v>829</v>
      </c>
      <c r="N2704" t="s">
        <v>829</v>
      </c>
      <c r="O2704" t="s">
        <v>829</v>
      </c>
      <c r="P2704">
        <v>385000</v>
      </c>
      <c r="Q2704">
        <v>0</v>
      </c>
      <c r="R2704" t="s">
        <v>829</v>
      </c>
      <c r="S2704">
        <v>385000</v>
      </c>
      <c r="T2704">
        <v>0</v>
      </c>
      <c r="U2704">
        <v>385000</v>
      </c>
      <c r="V2704">
        <v>4</v>
      </c>
    </row>
    <row r="2705" spans="1:22" x14ac:dyDescent="0.3">
      <c r="A2705">
        <v>202122</v>
      </c>
      <c r="B2705" t="s">
        <v>820</v>
      </c>
      <c r="C2705" t="s">
        <v>821</v>
      </c>
      <c r="D2705" t="s">
        <v>822</v>
      </c>
      <c r="E2705" t="s">
        <v>823</v>
      </c>
      <c r="F2705" t="s">
        <v>824</v>
      </c>
      <c r="G2705" t="s">
        <v>825</v>
      </c>
      <c r="H2705" t="s">
        <v>918</v>
      </c>
      <c r="I2705">
        <v>306</v>
      </c>
      <c r="J2705" t="s">
        <v>919</v>
      </c>
      <c r="K2705" t="s">
        <v>828</v>
      </c>
      <c r="L2705" t="s">
        <v>832</v>
      </c>
      <c r="M2705">
        <v>0</v>
      </c>
      <c r="N2705">
        <v>1068236</v>
      </c>
      <c r="O2705">
        <v>478315</v>
      </c>
      <c r="P2705">
        <v>15944</v>
      </c>
      <c r="Q2705">
        <v>31888</v>
      </c>
      <c r="R2705">
        <v>0</v>
      </c>
      <c r="S2705">
        <v>1594382</v>
      </c>
      <c r="T2705">
        <v>0</v>
      </c>
      <c r="U2705">
        <v>1594382</v>
      </c>
      <c r="V2705">
        <v>16</v>
      </c>
    </row>
    <row r="2706" spans="1:22" x14ac:dyDescent="0.3">
      <c r="A2706">
        <v>202223</v>
      </c>
      <c r="B2706" t="s">
        <v>820</v>
      </c>
      <c r="C2706" t="s">
        <v>821</v>
      </c>
      <c r="D2706" t="s">
        <v>822</v>
      </c>
      <c r="E2706" t="s">
        <v>823</v>
      </c>
      <c r="F2706" t="s">
        <v>824</v>
      </c>
      <c r="G2706" t="s">
        <v>825</v>
      </c>
      <c r="H2706" t="s">
        <v>918</v>
      </c>
      <c r="I2706">
        <v>306</v>
      </c>
      <c r="J2706" t="s">
        <v>919</v>
      </c>
      <c r="K2706" t="s">
        <v>828</v>
      </c>
      <c r="L2706" t="s">
        <v>832</v>
      </c>
      <c r="M2706">
        <v>0</v>
      </c>
      <c r="N2706">
        <v>764085</v>
      </c>
      <c r="O2706">
        <v>342128</v>
      </c>
      <c r="P2706">
        <v>11404</v>
      </c>
      <c r="Q2706">
        <v>22809</v>
      </c>
      <c r="R2706">
        <v>0</v>
      </c>
      <c r="S2706">
        <v>1140426</v>
      </c>
      <c r="T2706">
        <v>0</v>
      </c>
      <c r="U2706">
        <v>1140426</v>
      </c>
      <c r="V2706">
        <v>11</v>
      </c>
    </row>
    <row r="2707" spans="1:22" x14ac:dyDescent="0.3">
      <c r="A2707">
        <v>202324</v>
      </c>
      <c r="B2707" t="s">
        <v>820</v>
      </c>
      <c r="C2707" t="s">
        <v>821</v>
      </c>
      <c r="D2707" t="s">
        <v>822</v>
      </c>
      <c r="E2707" t="s">
        <v>823</v>
      </c>
      <c r="F2707" t="s">
        <v>824</v>
      </c>
      <c r="G2707" t="s">
        <v>825</v>
      </c>
      <c r="H2707" t="s">
        <v>918</v>
      </c>
      <c r="I2707">
        <v>306</v>
      </c>
      <c r="J2707" t="s">
        <v>919</v>
      </c>
      <c r="K2707" t="s">
        <v>828</v>
      </c>
      <c r="L2707" t="s">
        <v>832</v>
      </c>
      <c r="M2707">
        <v>309021</v>
      </c>
      <c r="N2707">
        <v>138367</v>
      </c>
      <c r="O2707">
        <v>4612</v>
      </c>
      <c r="P2707">
        <v>9225</v>
      </c>
      <c r="Q2707">
        <v>2375410</v>
      </c>
      <c r="R2707">
        <v>0</v>
      </c>
      <c r="S2707">
        <v>2836635</v>
      </c>
      <c r="T2707">
        <v>0</v>
      </c>
      <c r="U2707">
        <v>2836635</v>
      </c>
      <c r="V2707">
        <v>29</v>
      </c>
    </row>
    <row r="2708" spans="1:22" x14ac:dyDescent="0.3">
      <c r="A2708">
        <v>202122</v>
      </c>
      <c r="B2708" t="s">
        <v>820</v>
      </c>
      <c r="C2708" t="s">
        <v>821</v>
      </c>
      <c r="D2708" t="s">
        <v>822</v>
      </c>
      <c r="E2708" t="s">
        <v>823</v>
      </c>
      <c r="F2708" t="s">
        <v>824</v>
      </c>
      <c r="G2708" t="s">
        <v>825</v>
      </c>
      <c r="H2708" t="s">
        <v>918</v>
      </c>
      <c r="I2708">
        <v>306</v>
      </c>
      <c r="J2708" t="s">
        <v>919</v>
      </c>
      <c r="K2708" t="s">
        <v>828</v>
      </c>
      <c r="L2708" t="s">
        <v>544</v>
      </c>
      <c r="M2708">
        <v>0</v>
      </c>
      <c r="N2708">
        <v>271318</v>
      </c>
      <c r="O2708">
        <v>121486</v>
      </c>
      <c r="P2708">
        <v>4050</v>
      </c>
      <c r="Q2708">
        <v>8099</v>
      </c>
      <c r="R2708">
        <v>0</v>
      </c>
      <c r="S2708">
        <v>404952</v>
      </c>
      <c r="T2708">
        <v>0</v>
      </c>
      <c r="U2708">
        <v>404952</v>
      </c>
      <c r="V2708">
        <v>4</v>
      </c>
    </row>
    <row r="2709" spans="1:22" x14ac:dyDescent="0.3">
      <c r="A2709">
        <v>202223</v>
      </c>
      <c r="B2709" t="s">
        <v>820</v>
      </c>
      <c r="C2709" t="s">
        <v>821</v>
      </c>
      <c r="D2709" t="s">
        <v>822</v>
      </c>
      <c r="E2709" t="s">
        <v>823</v>
      </c>
      <c r="F2709" t="s">
        <v>824</v>
      </c>
      <c r="G2709" t="s">
        <v>825</v>
      </c>
      <c r="H2709" t="s">
        <v>918</v>
      </c>
      <c r="I2709">
        <v>306</v>
      </c>
      <c r="J2709" t="s">
        <v>919</v>
      </c>
      <c r="K2709" t="s">
        <v>828</v>
      </c>
      <c r="L2709" t="s">
        <v>544</v>
      </c>
      <c r="M2709">
        <v>0</v>
      </c>
      <c r="N2709">
        <v>0</v>
      </c>
      <c r="O2709">
        <v>0</v>
      </c>
      <c r="P2709">
        <v>0</v>
      </c>
      <c r="Q2709">
        <v>0</v>
      </c>
      <c r="R2709">
        <v>0</v>
      </c>
      <c r="S2709">
        <v>0</v>
      </c>
      <c r="T2709">
        <v>0</v>
      </c>
      <c r="U2709">
        <v>0</v>
      </c>
      <c r="V2709">
        <v>0</v>
      </c>
    </row>
    <row r="2710" spans="1:22" x14ac:dyDescent="0.3">
      <c r="A2710">
        <v>202324</v>
      </c>
      <c r="B2710" t="s">
        <v>820</v>
      </c>
      <c r="C2710" t="s">
        <v>821</v>
      </c>
      <c r="D2710" t="s">
        <v>822</v>
      </c>
      <c r="E2710" t="s">
        <v>823</v>
      </c>
      <c r="F2710" t="s">
        <v>824</v>
      </c>
      <c r="G2710" t="s">
        <v>825</v>
      </c>
      <c r="H2710" t="s">
        <v>918</v>
      </c>
      <c r="I2710">
        <v>306</v>
      </c>
      <c r="J2710" t="s">
        <v>919</v>
      </c>
      <c r="K2710" t="s">
        <v>828</v>
      </c>
      <c r="L2710" t="s">
        <v>544</v>
      </c>
      <c r="M2710">
        <v>123915</v>
      </c>
      <c r="N2710">
        <v>55484</v>
      </c>
      <c r="O2710">
        <v>1849</v>
      </c>
      <c r="P2710">
        <v>3699</v>
      </c>
      <c r="Q2710">
        <v>390000</v>
      </c>
      <c r="R2710">
        <v>0</v>
      </c>
      <c r="S2710">
        <v>574947</v>
      </c>
      <c r="T2710">
        <v>0</v>
      </c>
      <c r="U2710">
        <v>574947</v>
      </c>
      <c r="V2710">
        <v>6</v>
      </c>
    </row>
    <row r="2711" spans="1:22" x14ac:dyDescent="0.3">
      <c r="A2711">
        <v>202122</v>
      </c>
      <c r="B2711" t="s">
        <v>820</v>
      </c>
      <c r="C2711" t="s">
        <v>821</v>
      </c>
      <c r="D2711" t="s">
        <v>822</v>
      </c>
      <c r="E2711" t="s">
        <v>823</v>
      </c>
      <c r="F2711" t="s">
        <v>824</v>
      </c>
      <c r="G2711" t="s">
        <v>825</v>
      </c>
      <c r="H2711" t="s">
        <v>918</v>
      </c>
      <c r="I2711">
        <v>306</v>
      </c>
      <c r="J2711" t="s">
        <v>919</v>
      </c>
      <c r="K2711" t="s">
        <v>828</v>
      </c>
      <c r="L2711" t="s">
        <v>600</v>
      </c>
      <c r="M2711" t="s">
        <v>829</v>
      </c>
      <c r="N2711" t="s">
        <v>829</v>
      </c>
      <c r="O2711" t="s">
        <v>829</v>
      </c>
      <c r="P2711">
        <v>0</v>
      </c>
      <c r="Q2711">
        <v>0</v>
      </c>
      <c r="R2711" t="s">
        <v>829</v>
      </c>
      <c r="S2711">
        <v>0</v>
      </c>
      <c r="T2711">
        <v>0</v>
      </c>
      <c r="U2711">
        <v>0</v>
      </c>
      <c r="V2711">
        <v>0</v>
      </c>
    </row>
    <row r="2712" spans="1:22" x14ac:dyDescent="0.3">
      <c r="A2712">
        <v>202223</v>
      </c>
      <c r="B2712" t="s">
        <v>820</v>
      </c>
      <c r="C2712" t="s">
        <v>821</v>
      </c>
      <c r="D2712" t="s">
        <v>822</v>
      </c>
      <c r="E2712" t="s">
        <v>823</v>
      </c>
      <c r="F2712" t="s">
        <v>824</v>
      </c>
      <c r="G2712" t="s">
        <v>825</v>
      </c>
      <c r="H2712" t="s">
        <v>918</v>
      </c>
      <c r="I2712">
        <v>306</v>
      </c>
      <c r="J2712" t="s">
        <v>919</v>
      </c>
      <c r="K2712" t="s">
        <v>828</v>
      </c>
      <c r="L2712" t="s">
        <v>600</v>
      </c>
      <c r="M2712" t="s">
        <v>829</v>
      </c>
      <c r="N2712" t="s">
        <v>829</v>
      </c>
      <c r="O2712" t="s">
        <v>829</v>
      </c>
      <c r="P2712">
        <v>0</v>
      </c>
      <c r="Q2712">
        <v>0</v>
      </c>
      <c r="R2712" t="s">
        <v>829</v>
      </c>
      <c r="S2712">
        <v>0</v>
      </c>
      <c r="T2712">
        <v>0</v>
      </c>
      <c r="U2712">
        <v>0</v>
      </c>
      <c r="V2712">
        <v>0</v>
      </c>
    </row>
    <row r="2713" spans="1:22" x14ac:dyDescent="0.3">
      <c r="A2713">
        <v>202324</v>
      </c>
      <c r="B2713" t="s">
        <v>820</v>
      </c>
      <c r="C2713" t="s">
        <v>821</v>
      </c>
      <c r="D2713" t="s">
        <v>822</v>
      </c>
      <c r="E2713" t="s">
        <v>823</v>
      </c>
      <c r="F2713" t="s">
        <v>824</v>
      </c>
      <c r="G2713" t="s">
        <v>825</v>
      </c>
      <c r="H2713" t="s">
        <v>918</v>
      </c>
      <c r="I2713">
        <v>306</v>
      </c>
      <c r="J2713" t="s">
        <v>919</v>
      </c>
      <c r="K2713" t="s">
        <v>828</v>
      </c>
      <c r="L2713" t="s">
        <v>600</v>
      </c>
      <c r="M2713" t="s">
        <v>829</v>
      </c>
      <c r="N2713" t="s">
        <v>829</v>
      </c>
      <c r="O2713" t="s">
        <v>829</v>
      </c>
      <c r="P2713">
        <v>0</v>
      </c>
      <c r="Q2713">
        <v>0</v>
      </c>
      <c r="R2713" t="s">
        <v>829</v>
      </c>
      <c r="S2713">
        <v>0</v>
      </c>
      <c r="T2713">
        <v>0</v>
      </c>
      <c r="U2713">
        <v>0</v>
      </c>
      <c r="V2713">
        <v>0</v>
      </c>
    </row>
    <row r="2714" spans="1:22" x14ac:dyDescent="0.3">
      <c r="A2714">
        <v>202122</v>
      </c>
      <c r="B2714" t="s">
        <v>820</v>
      </c>
      <c r="C2714" t="s">
        <v>821</v>
      </c>
      <c r="D2714" t="s">
        <v>822</v>
      </c>
      <c r="E2714" t="s">
        <v>823</v>
      </c>
      <c r="F2714" t="s">
        <v>824</v>
      </c>
      <c r="G2714" t="s">
        <v>825</v>
      </c>
      <c r="H2714" t="s">
        <v>918</v>
      </c>
      <c r="I2714">
        <v>306</v>
      </c>
      <c r="J2714" t="s">
        <v>919</v>
      </c>
      <c r="K2714" t="s">
        <v>828</v>
      </c>
      <c r="L2714" t="s">
        <v>247</v>
      </c>
      <c r="M2714">
        <v>0</v>
      </c>
      <c r="N2714">
        <v>0</v>
      </c>
      <c r="O2714">
        <v>0</v>
      </c>
      <c r="P2714">
        <v>0</v>
      </c>
      <c r="Q2714">
        <v>0</v>
      </c>
      <c r="R2714">
        <v>0</v>
      </c>
      <c r="S2714">
        <v>0</v>
      </c>
      <c r="T2714">
        <v>0</v>
      </c>
      <c r="U2714">
        <v>0</v>
      </c>
      <c r="V2714">
        <v>0</v>
      </c>
    </row>
    <row r="2715" spans="1:22" x14ac:dyDescent="0.3">
      <c r="A2715">
        <v>202223</v>
      </c>
      <c r="B2715" t="s">
        <v>820</v>
      </c>
      <c r="C2715" t="s">
        <v>821</v>
      </c>
      <c r="D2715" t="s">
        <v>822</v>
      </c>
      <c r="E2715" t="s">
        <v>823</v>
      </c>
      <c r="F2715" t="s">
        <v>824</v>
      </c>
      <c r="G2715" t="s">
        <v>825</v>
      </c>
      <c r="H2715" t="s">
        <v>918</v>
      </c>
      <c r="I2715">
        <v>306</v>
      </c>
      <c r="J2715" t="s">
        <v>919</v>
      </c>
      <c r="K2715" t="s">
        <v>828</v>
      </c>
      <c r="L2715" t="s">
        <v>247</v>
      </c>
      <c r="M2715">
        <v>1000</v>
      </c>
      <c r="N2715">
        <v>147000</v>
      </c>
      <c r="O2715">
        <v>69000</v>
      </c>
      <c r="P2715">
        <v>2000</v>
      </c>
      <c r="Q2715">
        <v>1000</v>
      </c>
      <c r="R2715">
        <v>0</v>
      </c>
      <c r="S2715">
        <v>220000</v>
      </c>
      <c r="T2715">
        <v>0</v>
      </c>
      <c r="U2715">
        <v>220000</v>
      </c>
      <c r="V2715">
        <v>4</v>
      </c>
    </row>
    <row r="2716" spans="1:22" x14ac:dyDescent="0.3">
      <c r="A2716">
        <v>202324</v>
      </c>
      <c r="B2716" t="s">
        <v>820</v>
      </c>
      <c r="C2716" t="s">
        <v>821</v>
      </c>
      <c r="D2716" t="s">
        <v>822</v>
      </c>
      <c r="E2716" t="s">
        <v>823</v>
      </c>
      <c r="F2716" t="s">
        <v>824</v>
      </c>
      <c r="G2716" t="s">
        <v>825</v>
      </c>
      <c r="H2716" t="s">
        <v>918</v>
      </c>
      <c r="I2716">
        <v>306</v>
      </c>
      <c r="J2716" t="s">
        <v>919</v>
      </c>
      <c r="K2716" t="s">
        <v>828</v>
      </c>
      <c r="L2716" t="s">
        <v>247</v>
      </c>
      <c r="M2716">
        <v>0</v>
      </c>
      <c r="N2716">
        <v>0</v>
      </c>
      <c r="O2716">
        <v>0</v>
      </c>
      <c r="P2716">
        <v>0</v>
      </c>
      <c r="Q2716">
        <v>0</v>
      </c>
      <c r="R2716">
        <v>0</v>
      </c>
      <c r="S2716">
        <v>0</v>
      </c>
      <c r="T2716">
        <v>0</v>
      </c>
      <c r="U2716">
        <v>0</v>
      </c>
      <c r="V2716">
        <v>0</v>
      </c>
    </row>
    <row r="2717" spans="1:22" x14ac:dyDescent="0.3">
      <c r="A2717">
        <v>202122</v>
      </c>
      <c r="B2717" t="s">
        <v>820</v>
      </c>
      <c r="C2717" t="s">
        <v>821</v>
      </c>
      <c r="D2717" t="s">
        <v>822</v>
      </c>
      <c r="E2717" t="s">
        <v>823</v>
      </c>
      <c r="F2717" t="s">
        <v>824</v>
      </c>
      <c r="G2717" t="s">
        <v>825</v>
      </c>
      <c r="H2717" t="s">
        <v>918</v>
      </c>
      <c r="I2717">
        <v>306</v>
      </c>
      <c r="J2717" t="s">
        <v>919</v>
      </c>
      <c r="K2717" t="s">
        <v>828</v>
      </c>
      <c r="L2717" t="s">
        <v>833</v>
      </c>
      <c r="M2717">
        <v>27063004</v>
      </c>
      <c r="N2717">
        <v>74675219</v>
      </c>
      <c r="O2717">
        <v>23115102</v>
      </c>
      <c r="P2717">
        <v>41531812</v>
      </c>
      <c r="Q2717">
        <v>5056846</v>
      </c>
      <c r="R2717">
        <v>7039335</v>
      </c>
      <c r="S2717">
        <v>179180317</v>
      </c>
      <c r="T2717">
        <v>0</v>
      </c>
      <c r="U2717">
        <v>179180317</v>
      </c>
      <c r="V2717" t="s">
        <v>834</v>
      </c>
    </row>
    <row r="2718" spans="1:22" x14ac:dyDescent="0.3">
      <c r="A2718">
        <v>202223</v>
      </c>
      <c r="B2718" t="s">
        <v>820</v>
      </c>
      <c r="C2718" t="s">
        <v>821</v>
      </c>
      <c r="D2718" t="s">
        <v>822</v>
      </c>
      <c r="E2718" t="s">
        <v>823</v>
      </c>
      <c r="F2718" t="s">
        <v>824</v>
      </c>
      <c r="G2718" t="s">
        <v>825</v>
      </c>
      <c r="H2718" t="s">
        <v>918</v>
      </c>
      <c r="I2718">
        <v>306</v>
      </c>
      <c r="J2718" t="s">
        <v>919</v>
      </c>
      <c r="K2718" t="s">
        <v>828</v>
      </c>
      <c r="L2718" t="s">
        <v>833</v>
      </c>
      <c r="M2718">
        <v>32753511</v>
      </c>
      <c r="N2718">
        <v>67068184</v>
      </c>
      <c r="O2718">
        <v>21235687</v>
      </c>
      <c r="P2718">
        <v>53442329</v>
      </c>
      <c r="Q2718">
        <v>4628299</v>
      </c>
      <c r="R2718">
        <v>2850704</v>
      </c>
      <c r="S2718">
        <v>182880662</v>
      </c>
      <c r="T2718">
        <v>0</v>
      </c>
      <c r="U2718">
        <v>182880662</v>
      </c>
      <c r="V2718" t="s">
        <v>834</v>
      </c>
    </row>
    <row r="2719" spans="1:22" x14ac:dyDescent="0.3">
      <c r="A2719">
        <v>202324</v>
      </c>
      <c r="B2719" t="s">
        <v>820</v>
      </c>
      <c r="C2719" t="s">
        <v>821</v>
      </c>
      <c r="D2719" t="s">
        <v>822</v>
      </c>
      <c r="E2719" t="s">
        <v>823</v>
      </c>
      <c r="F2719" t="s">
        <v>824</v>
      </c>
      <c r="G2719" t="s">
        <v>825</v>
      </c>
      <c r="H2719" t="s">
        <v>918</v>
      </c>
      <c r="I2719">
        <v>306</v>
      </c>
      <c r="J2719" t="s">
        <v>919</v>
      </c>
      <c r="K2719" t="s">
        <v>828</v>
      </c>
      <c r="L2719" t="s">
        <v>833</v>
      </c>
      <c r="M2719">
        <v>35007620</v>
      </c>
      <c r="N2719">
        <v>76688112</v>
      </c>
      <c r="O2719">
        <v>22600194</v>
      </c>
      <c r="P2719">
        <v>41433656</v>
      </c>
      <c r="Q2719">
        <v>4696864</v>
      </c>
      <c r="R2719">
        <v>5115047</v>
      </c>
      <c r="S2719">
        <v>186093441</v>
      </c>
      <c r="T2719">
        <v>0</v>
      </c>
      <c r="U2719">
        <v>186093441</v>
      </c>
      <c r="V2719" t="s">
        <v>834</v>
      </c>
    </row>
    <row r="2720" spans="1:22" x14ac:dyDescent="0.3">
      <c r="A2720">
        <v>202122</v>
      </c>
      <c r="B2720" t="s">
        <v>820</v>
      </c>
      <c r="C2720" t="s">
        <v>821</v>
      </c>
      <c r="D2720" t="s">
        <v>822</v>
      </c>
      <c r="E2720" t="s">
        <v>823</v>
      </c>
      <c r="F2720" t="s">
        <v>824</v>
      </c>
      <c r="G2720" t="s">
        <v>825</v>
      </c>
      <c r="H2720" t="s">
        <v>918</v>
      </c>
      <c r="I2720">
        <v>306</v>
      </c>
      <c r="J2720" t="s">
        <v>919</v>
      </c>
      <c r="K2720" t="s">
        <v>835</v>
      </c>
      <c r="L2720" t="s">
        <v>836</v>
      </c>
      <c r="M2720" t="s">
        <v>829</v>
      </c>
      <c r="N2720" t="s">
        <v>829</v>
      </c>
      <c r="O2720" t="s">
        <v>829</v>
      </c>
      <c r="P2720" t="s">
        <v>829</v>
      </c>
      <c r="Q2720" t="s">
        <v>829</v>
      </c>
      <c r="R2720" t="s">
        <v>829</v>
      </c>
      <c r="S2720">
        <v>174772494</v>
      </c>
      <c r="T2720" t="s">
        <v>829</v>
      </c>
      <c r="U2720" t="s">
        <v>829</v>
      </c>
      <c r="V2720" t="s">
        <v>834</v>
      </c>
    </row>
    <row r="2721" spans="1:22" x14ac:dyDescent="0.3">
      <c r="A2721">
        <v>202223</v>
      </c>
      <c r="B2721" t="s">
        <v>820</v>
      </c>
      <c r="C2721" t="s">
        <v>821</v>
      </c>
      <c r="D2721" t="s">
        <v>822</v>
      </c>
      <c r="E2721" t="s">
        <v>823</v>
      </c>
      <c r="F2721" t="s">
        <v>824</v>
      </c>
      <c r="G2721" t="s">
        <v>825</v>
      </c>
      <c r="H2721" t="s">
        <v>918</v>
      </c>
      <c r="I2721">
        <v>306</v>
      </c>
      <c r="J2721" t="s">
        <v>919</v>
      </c>
      <c r="K2721" t="s">
        <v>835</v>
      </c>
      <c r="L2721" t="s">
        <v>836</v>
      </c>
      <c r="M2721" t="s">
        <v>829</v>
      </c>
      <c r="N2721" t="s">
        <v>829</v>
      </c>
      <c r="O2721" t="s">
        <v>829</v>
      </c>
      <c r="P2721" t="s">
        <v>829</v>
      </c>
      <c r="Q2721" t="s">
        <v>829</v>
      </c>
      <c r="R2721" t="s">
        <v>829</v>
      </c>
      <c r="S2721">
        <v>175571215</v>
      </c>
      <c r="T2721" t="s">
        <v>829</v>
      </c>
      <c r="U2721" t="s">
        <v>829</v>
      </c>
      <c r="V2721" t="s">
        <v>834</v>
      </c>
    </row>
    <row r="2722" spans="1:22" x14ac:dyDescent="0.3">
      <c r="A2722">
        <v>202324</v>
      </c>
      <c r="B2722" t="s">
        <v>820</v>
      </c>
      <c r="C2722" t="s">
        <v>821</v>
      </c>
      <c r="D2722" t="s">
        <v>822</v>
      </c>
      <c r="E2722" t="s">
        <v>823</v>
      </c>
      <c r="F2722" t="s">
        <v>824</v>
      </c>
      <c r="G2722" t="s">
        <v>825</v>
      </c>
      <c r="H2722" t="s">
        <v>918</v>
      </c>
      <c r="I2722">
        <v>306</v>
      </c>
      <c r="J2722" t="s">
        <v>919</v>
      </c>
      <c r="K2722" t="s">
        <v>835</v>
      </c>
      <c r="L2722" t="s">
        <v>836</v>
      </c>
      <c r="M2722" t="s">
        <v>829</v>
      </c>
      <c r="N2722" t="s">
        <v>829</v>
      </c>
      <c r="O2722" t="s">
        <v>829</v>
      </c>
      <c r="P2722" t="s">
        <v>829</v>
      </c>
      <c r="Q2722" t="s">
        <v>829</v>
      </c>
      <c r="R2722" t="s">
        <v>829</v>
      </c>
      <c r="S2722">
        <v>184059786</v>
      </c>
      <c r="T2722" t="s">
        <v>829</v>
      </c>
      <c r="U2722" t="s">
        <v>829</v>
      </c>
      <c r="V2722" t="s">
        <v>834</v>
      </c>
    </row>
    <row r="2723" spans="1:22" x14ac:dyDescent="0.3">
      <c r="A2723">
        <v>202122</v>
      </c>
      <c r="B2723" t="s">
        <v>820</v>
      </c>
      <c r="C2723" t="s">
        <v>821</v>
      </c>
      <c r="D2723" t="s">
        <v>822</v>
      </c>
      <c r="E2723" t="s">
        <v>823</v>
      </c>
      <c r="F2723" t="s">
        <v>824</v>
      </c>
      <c r="G2723" t="s">
        <v>825</v>
      </c>
      <c r="H2723" t="s">
        <v>918</v>
      </c>
      <c r="I2723">
        <v>306</v>
      </c>
      <c r="J2723" t="s">
        <v>919</v>
      </c>
      <c r="K2723" t="s">
        <v>835</v>
      </c>
      <c r="L2723" t="s">
        <v>837</v>
      </c>
      <c r="M2723" t="s">
        <v>829</v>
      </c>
      <c r="N2723" t="s">
        <v>829</v>
      </c>
      <c r="O2723" t="s">
        <v>829</v>
      </c>
      <c r="P2723" t="s">
        <v>829</v>
      </c>
      <c r="Q2723" t="s">
        <v>829</v>
      </c>
      <c r="R2723" t="s">
        <v>829</v>
      </c>
      <c r="S2723">
        <v>-1104321</v>
      </c>
      <c r="T2723" t="s">
        <v>829</v>
      </c>
      <c r="U2723" t="s">
        <v>829</v>
      </c>
      <c r="V2723" t="s">
        <v>834</v>
      </c>
    </row>
    <row r="2724" spans="1:22" x14ac:dyDescent="0.3">
      <c r="A2724">
        <v>202223</v>
      </c>
      <c r="B2724" t="s">
        <v>820</v>
      </c>
      <c r="C2724" t="s">
        <v>821</v>
      </c>
      <c r="D2724" t="s">
        <v>822</v>
      </c>
      <c r="E2724" t="s">
        <v>823</v>
      </c>
      <c r="F2724" t="s">
        <v>824</v>
      </c>
      <c r="G2724" t="s">
        <v>825</v>
      </c>
      <c r="H2724" t="s">
        <v>918</v>
      </c>
      <c r="I2724">
        <v>306</v>
      </c>
      <c r="J2724" t="s">
        <v>919</v>
      </c>
      <c r="K2724" t="s">
        <v>835</v>
      </c>
      <c r="L2724" t="s">
        <v>837</v>
      </c>
      <c r="M2724" t="s">
        <v>829</v>
      </c>
      <c r="N2724" t="s">
        <v>829</v>
      </c>
      <c r="O2724" t="s">
        <v>829</v>
      </c>
      <c r="P2724" t="s">
        <v>829</v>
      </c>
      <c r="Q2724" t="s">
        <v>829</v>
      </c>
      <c r="R2724" t="s">
        <v>829</v>
      </c>
      <c r="S2724">
        <v>10972000</v>
      </c>
      <c r="T2724" t="s">
        <v>829</v>
      </c>
      <c r="U2724" t="s">
        <v>829</v>
      </c>
      <c r="V2724">
        <v>0</v>
      </c>
    </row>
    <row r="2725" spans="1:22" x14ac:dyDescent="0.3">
      <c r="A2725">
        <v>202324</v>
      </c>
      <c r="B2725" t="s">
        <v>820</v>
      </c>
      <c r="C2725" t="s">
        <v>821</v>
      </c>
      <c r="D2725" t="s">
        <v>822</v>
      </c>
      <c r="E2725" t="s">
        <v>823</v>
      </c>
      <c r="F2725" t="s">
        <v>824</v>
      </c>
      <c r="G2725" t="s">
        <v>825</v>
      </c>
      <c r="H2725" t="s">
        <v>918</v>
      </c>
      <c r="I2725">
        <v>306</v>
      </c>
      <c r="J2725" t="s">
        <v>919</v>
      </c>
      <c r="K2725" t="s">
        <v>835</v>
      </c>
      <c r="L2725" t="s">
        <v>837</v>
      </c>
      <c r="M2725" t="s">
        <v>829</v>
      </c>
      <c r="N2725" t="s">
        <v>829</v>
      </c>
      <c r="O2725" t="s">
        <v>829</v>
      </c>
      <c r="P2725" t="s">
        <v>829</v>
      </c>
      <c r="Q2725" t="s">
        <v>829</v>
      </c>
      <c r="R2725" t="s">
        <v>829</v>
      </c>
      <c r="S2725">
        <v>4884101</v>
      </c>
      <c r="T2725" t="s">
        <v>829</v>
      </c>
      <c r="U2725" t="s">
        <v>829</v>
      </c>
      <c r="V2725">
        <v>0</v>
      </c>
    </row>
    <row r="2726" spans="1:22" x14ac:dyDescent="0.3">
      <c r="A2726">
        <v>202122</v>
      </c>
      <c r="B2726" t="s">
        <v>820</v>
      </c>
      <c r="C2726" t="s">
        <v>821</v>
      </c>
      <c r="D2726" t="s">
        <v>822</v>
      </c>
      <c r="E2726" t="s">
        <v>823</v>
      </c>
      <c r="F2726" t="s">
        <v>824</v>
      </c>
      <c r="G2726" t="s">
        <v>825</v>
      </c>
      <c r="H2726" t="s">
        <v>918</v>
      </c>
      <c r="I2726">
        <v>306</v>
      </c>
      <c r="J2726" t="s">
        <v>919</v>
      </c>
      <c r="K2726" t="s">
        <v>835</v>
      </c>
      <c r="L2726" t="s">
        <v>838</v>
      </c>
      <c r="M2726" t="s">
        <v>829</v>
      </c>
      <c r="N2726" t="s">
        <v>829</v>
      </c>
      <c r="O2726" t="s">
        <v>829</v>
      </c>
      <c r="P2726" t="s">
        <v>829</v>
      </c>
      <c r="Q2726" t="s">
        <v>829</v>
      </c>
      <c r="R2726" t="s">
        <v>829</v>
      </c>
      <c r="S2726">
        <v>-18527000</v>
      </c>
      <c r="T2726" t="s">
        <v>829</v>
      </c>
      <c r="U2726" t="s">
        <v>829</v>
      </c>
      <c r="V2726" t="s">
        <v>834</v>
      </c>
    </row>
    <row r="2727" spans="1:22" x14ac:dyDescent="0.3">
      <c r="A2727">
        <v>202223</v>
      </c>
      <c r="B2727" t="s">
        <v>820</v>
      </c>
      <c r="C2727" t="s">
        <v>821</v>
      </c>
      <c r="D2727" t="s">
        <v>822</v>
      </c>
      <c r="E2727" t="s">
        <v>823</v>
      </c>
      <c r="F2727" t="s">
        <v>824</v>
      </c>
      <c r="G2727" t="s">
        <v>825</v>
      </c>
      <c r="H2727" t="s">
        <v>918</v>
      </c>
      <c r="I2727">
        <v>306</v>
      </c>
      <c r="J2727" t="s">
        <v>919</v>
      </c>
      <c r="K2727" t="s">
        <v>835</v>
      </c>
      <c r="L2727" t="s">
        <v>838</v>
      </c>
      <c r="M2727" t="s">
        <v>829</v>
      </c>
      <c r="N2727" t="s">
        <v>829</v>
      </c>
      <c r="O2727" t="s">
        <v>829</v>
      </c>
      <c r="P2727" t="s">
        <v>829</v>
      </c>
      <c r="Q2727" t="s">
        <v>829</v>
      </c>
      <c r="R2727" t="s">
        <v>829</v>
      </c>
      <c r="S2727">
        <v>-21295396</v>
      </c>
      <c r="T2727" t="s">
        <v>829</v>
      </c>
      <c r="U2727" t="s">
        <v>829</v>
      </c>
      <c r="V2727" t="s">
        <v>834</v>
      </c>
    </row>
    <row r="2728" spans="1:22" x14ac:dyDescent="0.3">
      <c r="A2728">
        <v>202324</v>
      </c>
      <c r="B2728" t="s">
        <v>820</v>
      </c>
      <c r="C2728" t="s">
        <v>821</v>
      </c>
      <c r="D2728" t="s">
        <v>822</v>
      </c>
      <c r="E2728" t="s">
        <v>823</v>
      </c>
      <c r="F2728" t="s">
        <v>824</v>
      </c>
      <c r="G2728" t="s">
        <v>825</v>
      </c>
      <c r="H2728" t="s">
        <v>918</v>
      </c>
      <c r="I2728">
        <v>306</v>
      </c>
      <c r="J2728" t="s">
        <v>919</v>
      </c>
      <c r="K2728" t="s">
        <v>835</v>
      </c>
      <c r="L2728" t="s">
        <v>838</v>
      </c>
      <c r="M2728" t="s">
        <v>829</v>
      </c>
      <c r="N2728" t="s">
        <v>829</v>
      </c>
      <c r="O2728" t="s">
        <v>829</v>
      </c>
      <c r="P2728" t="s">
        <v>829</v>
      </c>
      <c r="Q2728" t="s">
        <v>829</v>
      </c>
      <c r="R2728" t="s">
        <v>829</v>
      </c>
      <c r="S2728">
        <v>-15384000</v>
      </c>
      <c r="T2728" t="s">
        <v>829</v>
      </c>
      <c r="U2728" t="s">
        <v>829</v>
      </c>
      <c r="V2728" t="s">
        <v>834</v>
      </c>
    </row>
    <row r="2729" spans="1:22" x14ac:dyDescent="0.3">
      <c r="A2729">
        <v>202122</v>
      </c>
      <c r="B2729" t="s">
        <v>820</v>
      </c>
      <c r="C2729" t="s">
        <v>821</v>
      </c>
      <c r="D2729" t="s">
        <v>822</v>
      </c>
      <c r="E2729" t="s">
        <v>823</v>
      </c>
      <c r="F2729" t="s">
        <v>824</v>
      </c>
      <c r="G2729" t="s">
        <v>825</v>
      </c>
      <c r="H2729" t="s">
        <v>918</v>
      </c>
      <c r="I2729">
        <v>306</v>
      </c>
      <c r="J2729" t="s">
        <v>919</v>
      </c>
      <c r="K2729" t="s">
        <v>835</v>
      </c>
      <c r="L2729" t="s">
        <v>839</v>
      </c>
      <c r="M2729" t="s">
        <v>829</v>
      </c>
      <c r="N2729" t="s">
        <v>829</v>
      </c>
      <c r="O2729" t="s">
        <v>829</v>
      </c>
      <c r="P2729" t="s">
        <v>829</v>
      </c>
      <c r="Q2729" t="s">
        <v>829</v>
      </c>
      <c r="R2729" t="s">
        <v>829</v>
      </c>
      <c r="S2729">
        <v>21295400</v>
      </c>
      <c r="T2729" t="s">
        <v>829</v>
      </c>
      <c r="U2729" t="s">
        <v>829</v>
      </c>
      <c r="V2729" t="s">
        <v>834</v>
      </c>
    </row>
    <row r="2730" spans="1:22" x14ac:dyDescent="0.3">
      <c r="A2730">
        <v>202223</v>
      </c>
      <c r="B2730" t="s">
        <v>820</v>
      </c>
      <c r="C2730" t="s">
        <v>821</v>
      </c>
      <c r="D2730" t="s">
        <v>822</v>
      </c>
      <c r="E2730" t="s">
        <v>823</v>
      </c>
      <c r="F2730" t="s">
        <v>824</v>
      </c>
      <c r="G2730" t="s">
        <v>825</v>
      </c>
      <c r="H2730" t="s">
        <v>918</v>
      </c>
      <c r="I2730">
        <v>306</v>
      </c>
      <c r="J2730" t="s">
        <v>919</v>
      </c>
      <c r="K2730" t="s">
        <v>835</v>
      </c>
      <c r="L2730" t="s">
        <v>839</v>
      </c>
      <c r="M2730" t="s">
        <v>829</v>
      </c>
      <c r="N2730" t="s">
        <v>829</v>
      </c>
      <c r="O2730" t="s">
        <v>829</v>
      </c>
      <c r="P2730" t="s">
        <v>829</v>
      </c>
      <c r="Q2730" t="s">
        <v>829</v>
      </c>
      <c r="R2730" t="s">
        <v>829</v>
      </c>
      <c r="S2730">
        <v>15384512</v>
      </c>
      <c r="T2730" t="s">
        <v>829</v>
      </c>
      <c r="U2730" t="s">
        <v>829</v>
      </c>
      <c r="V2730" t="s">
        <v>834</v>
      </c>
    </row>
    <row r="2731" spans="1:22" x14ac:dyDescent="0.3">
      <c r="A2731">
        <v>202324</v>
      </c>
      <c r="B2731" t="s">
        <v>820</v>
      </c>
      <c r="C2731" t="s">
        <v>821</v>
      </c>
      <c r="D2731" t="s">
        <v>822</v>
      </c>
      <c r="E2731" t="s">
        <v>823</v>
      </c>
      <c r="F2731" t="s">
        <v>824</v>
      </c>
      <c r="G2731" t="s">
        <v>825</v>
      </c>
      <c r="H2731" t="s">
        <v>918</v>
      </c>
      <c r="I2731">
        <v>306</v>
      </c>
      <c r="J2731" t="s">
        <v>919</v>
      </c>
      <c r="K2731" t="s">
        <v>835</v>
      </c>
      <c r="L2731" t="s">
        <v>839</v>
      </c>
      <c r="M2731" t="s">
        <v>829</v>
      </c>
      <c r="N2731" t="s">
        <v>829</v>
      </c>
      <c r="O2731" t="s">
        <v>829</v>
      </c>
      <c r="P2731" t="s">
        <v>829</v>
      </c>
      <c r="Q2731" t="s">
        <v>829</v>
      </c>
      <c r="R2731" t="s">
        <v>829</v>
      </c>
      <c r="S2731">
        <v>11443000</v>
      </c>
      <c r="T2731" t="s">
        <v>829</v>
      </c>
      <c r="U2731" t="s">
        <v>829</v>
      </c>
      <c r="V2731" t="s">
        <v>834</v>
      </c>
    </row>
    <row r="2732" spans="1:22" x14ac:dyDescent="0.3">
      <c r="A2732">
        <v>202122</v>
      </c>
      <c r="B2732" t="s">
        <v>820</v>
      </c>
      <c r="C2732" t="s">
        <v>821</v>
      </c>
      <c r="D2732" t="s">
        <v>822</v>
      </c>
      <c r="E2732" t="s">
        <v>823</v>
      </c>
      <c r="F2732" t="s">
        <v>824</v>
      </c>
      <c r="G2732" t="s">
        <v>825</v>
      </c>
      <c r="H2732" t="s">
        <v>918</v>
      </c>
      <c r="I2732">
        <v>306</v>
      </c>
      <c r="J2732" t="s">
        <v>919</v>
      </c>
      <c r="K2732" t="s">
        <v>835</v>
      </c>
      <c r="L2732" t="s">
        <v>840</v>
      </c>
      <c r="M2732" t="s">
        <v>829</v>
      </c>
      <c r="N2732" t="s">
        <v>829</v>
      </c>
      <c r="O2732" t="s">
        <v>829</v>
      </c>
      <c r="P2732" t="s">
        <v>829</v>
      </c>
      <c r="Q2732" t="s">
        <v>829</v>
      </c>
      <c r="R2732" t="s">
        <v>829</v>
      </c>
      <c r="S2732">
        <v>0</v>
      </c>
      <c r="T2732" t="s">
        <v>829</v>
      </c>
      <c r="U2732" t="s">
        <v>829</v>
      </c>
      <c r="V2732" t="s">
        <v>834</v>
      </c>
    </row>
    <row r="2733" spans="1:22" x14ac:dyDescent="0.3">
      <c r="A2733">
        <v>202223</v>
      </c>
      <c r="B2733" t="s">
        <v>820</v>
      </c>
      <c r="C2733" t="s">
        <v>821</v>
      </c>
      <c r="D2733" t="s">
        <v>822</v>
      </c>
      <c r="E2733" t="s">
        <v>823</v>
      </c>
      <c r="F2733" t="s">
        <v>824</v>
      </c>
      <c r="G2733" t="s">
        <v>825</v>
      </c>
      <c r="H2733" t="s">
        <v>918</v>
      </c>
      <c r="I2733">
        <v>306</v>
      </c>
      <c r="J2733" t="s">
        <v>919</v>
      </c>
      <c r="K2733" t="s">
        <v>835</v>
      </c>
      <c r="L2733" t="s">
        <v>840</v>
      </c>
      <c r="M2733" t="s">
        <v>829</v>
      </c>
      <c r="N2733" t="s">
        <v>829</v>
      </c>
      <c r="O2733" t="s">
        <v>829</v>
      </c>
      <c r="P2733" t="s">
        <v>829</v>
      </c>
      <c r="Q2733" t="s">
        <v>829</v>
      </c>
      <c r="R2733" t="s">
        <v>829</v>
      </c>
      <c r="S2733">
        <v>0</v>
      </c>
      <c r="T2733" t="s">
        <v>829</v>
      </c>
      <c r="U2733" t="s">
        <v>829</v>
      </c>
      <c r="V2733" t="s">
        <v>834</v>
      </c>
    </row>
    <row r="2734" spans="1:22" x14ac:dyDescent="0.3">
      <c r="A2734">
        <v>202324</v>
      </c>
      <c r="B2734" t="s">
        <v>820</v>
      </c>
      <c r="C2734" t="s">
        <v>821</v>
      </c>
      <c r="D2734" t="s">
        <v>822</v>
      </c>
      <c r="E2734" t="s">
        <v>823</v>
      </c>
      <c r="F2734" t="s">
        <v>824</v>
      </c>
      <c r="G2734" t="s">
        <v>825</v>
      </c>
      <c r="H2734" t="s">
        <v>918</v>
      </c>
      <c r="I2734">
        <v>306</v>
      </c>
      <c r="J2734" t="s">
        <v>919</v>
      </c>
      <c r="K2734" t="s">
        <v>835</v>
      </c>
      <c r="L2734" t="s">
        <v>840</v>
      </c>
      <c r="M2734" t="s">
        <v>829</v>
      </c>
      <c r="N2734" t="s">
        <v>829</v>
      </c>
      <c r="O2734" t="s">
        <v>829</v>
      </c>
      <c r="P2734" t="s">
        <v>829</v>
      </c>
      <c r="Q2734" t="s">
        <v>829</v>
      </c>
      <c r="R2734" t="s">
        <v>829</v>
      </c>
      <c r="S2734">
        <v>0</v>
      </c>
      <c r="T2734" t="s">
        <v>829</v>
      </c>
      <c r="U2734" t="s">
        <v>829</v>
      </c>
      <c r="V2734" t="s">
        <v>834</v>
      </c>
    </row>
    <row r="2735" spans="1:22" x14ac:dyDescent="0.3">
      <c r="A2735">
        <v>202122</v>
      </c>
      <c r="B2735" t="s">
        <v>820</v>
      </c>
      <c r="C2735" t="s">
        <v>821</v>
      </c>
      <c r="D2735" t="s">
        <v>822</v>
      </c>
      <c r="E2735" t="s">
        <v>823</v>
      </c>
      <c r="F2735" t="s">
        <v>824</v>
      </c>
      <c r="G2735" t="s">
        <v>825</v>
      </c>
      <c r="H2735" t="s">
        <v>918</v>
      </c>
      <c r="I2735">
        <v>306</v>
      </c>
      <c r="J2735" t="s">
        <v>919</v>
      </c>
      <c r="K2735" t="s">
        <v>835</v>
      </c>
      <c r="L2735" t="s">
        <v>841</v>
      </c>
      <c r="M2735" t="s">
        <v>829</v>
      </c>
      <c r="N2735" t="s">
        <v>829</v>
      </c>
      <c r="O2735" t="s">
        <v>829</v>
      </c>
      <c r="P2735" t="s">
        <v>829</v>
      </c>
      <c r="Q2735" t="s">
        <v>829</v>
      </c>
      <c r="R2735" t="s">
        <v>829</v>
      </c>
      <c r="S2735">
        <v>179180317</v>
      </c>
      <c r="T2735" t="s">
        <v>829</v>
      </c>
      <c r="U2735" t="s">
        <v>829</v>
      </c>
      <c r="V2735" t="s">
        <v>834</v>
      </c>
    </row>
    <row r="2736" spans="1:22" x14ac:dyDescent="0.3">
      <c r="A2736">
        <v>202223</v>
      </c>
      <c r="B2736" t="s">
        <v>820</v>
      </c>
      <c r="C2736" t="s">
        <v>821</v>
      </c>
      <c r="D2736" t="s">
        <v>822</v>
      </c>
      <c r="E2736" t="s">
        <v>823</v>
      </c>
      <c r="F2736" t="s">
        <v>824</v>
      </c>
      <c r="G2736" t="s">
        <v>825</v>
      </c>
      <c r="H2736" t="s">
        <v>918</v>
      </c>
      <c r="I2736">
        <v>306</v>
      </c>
      <c r="J2736" t="s">
        <v>919</v>
      </c>
      <c r="K2736" t="s">
        <v>835</v>
      </c>
      <c r="L2736" t="s">
        <v>841</v>
      </c>
      <c r="M2736" t="s">
        <v>829</v>
      </c>
      <c r="N2736" t="s">
        <v>829</v>
      </c>
      <c r="O2736" t="s">
        <v>829</v>
      </c>
      <c r="P2736" t="s">
        <v>829</v>
      </c>
      <c r="Q2736" t="s">
        <v>829</v>
      </c>
      <c r="R2736" t="s">
        <v>829</v>
      </c>
      <c r="S2736">
        <v>182880660</v>
      </c>
      <c r="T2736" t="s">
        <v>829</v>
      </c>
      <c r="U2736" t="s">
        <v>829</v>
      </c>
      <c r="V2736" t="s">
        <v>834</v>
      </c>
    </row>
    <row r="2737" spans="1:22" x14ac:dyDescent="0.3">
      <c r="A2737">
        <v>202324</v>
      </c>
      <c r="B2737" t="s">
        <v>820</v>
      </c>
      <c r="C2737" t="s">
        <v>821</v>
      </c>
      <c r="D2737" t="s">
        <v>822</v>
      </c>
      <c r="E2737" t="s">
        <v>823</v>
      </c>
      <c r="F2737" t="s">
        <v>824</v>
      </c>
      <c r="G2737" t="s">
        <v>825</v>
      </c>
      <c r="H2737" t="s">
        <v>918</v>
      </c>
      <c r="I2737">
        <v>306</v>
      </c>
      <c r="J2737" t="s">
        <v>919</v>
      </c>
      <c r="K2737" t="s">
        <v>835</v>
      </c>
      <c r="L2737" t="s">
        <v>841</v>
      </c>
      <c r="M2737" t="s">
        <v>829</v>
      </c>
      <c r="N2737" t="s">
        <v>829</v>
      </c>
      <c r="O2737" t="s">
        <v>829</v>
      </c>
      <c r="P2737" t="s">
        <v>829</v>
      </c>
      <c r="Q2737" t="s">
        <v>829</v>
      </c>
      <c r="R2737" t="s">
        <v>829</v>
      </c>
      <c r="S2737">
        <v>186093577</v>
      </c>
      <c r="T2737" t="s">
        <v>829</v>
      </c>
      <c r="U2737" t="s">
        <v>829</v>
      </c>
      <c r="V2737" t="s">
        <v>834</v>
      </c>
    </row>
    <row r="2738" spans="1:22" x14ac:dyDescent="0.3">
      <c r="A2738">
        <v>202122</v>
      </c>
      <c r="B2738" t="s">
        <v>820</v>
      </c>
      <c r="C2738" t="s">
        <v>821</v>
      </c>
      <c r="D2738" t="s">
        <v>822</v>
      </c>
      <c r="E2738" t="s">
        <v>823</v>
      </c>
      <c r="F2738" t="s">
        <v>824</v>
      </c>
      <c r="G2738" t="s">
        <v>825</v>
      </c>
      <c r="H2738" t="s">
        <v>918</v>
      </c>
      <c r="I2738">
        <v>306</v>
      </c>
      <c r="J2738" t="s">
        <v>919</v>
      </c>
      <c r="K2738" t="s">
        <v>842</v>
      </c>
      <c r="L2738" t="s">
        <v>238</v>
      </c>
      <c r="M2738" t="s">
        <v>829</v>
      </c>
      <c r="N2738" t="s">
        <v>829</v>
      </c>
      <c r="O2738" t="s">
        <v>829</v>
      </c>
      <c r="P2738" t="s">
        <v>829</v>
      </c>
      <c r="Q2738" t="s">
        <v>829</v>
      </c>
      <c r="R2738" t="s">
        <v>829</v>
      </c>
      <c r="S2738">
        <v>1009308</v>
      </c>
      <c r="T2738">
        <v>0</v>
      </c>
      <c r="U2738">
        <v>1009308</v>
      </c>
      <c r="V2738">
        <v>16</v>
      </c>
    </row>
    <row r="2739" spans="1:22" x14ac:dyDescent="0.3">
      <c r="A2739">
        <v>202223</v>
      </c>
      <c r="B2739" t="s">
        <v>820</v>
      </c>
      <c r="C2739" t="s">
        <v>821</v>
      </c>
      <c r="D2739" t="s">
        <v>822</v>
      </c>
      <c r="E2739" t="s">
        <v>823</v>
      </c>
      <c r="F2739" t="s">
        <v>824</v>
      </c>
      <c r="G2739" t="s">
        <v>825</v>
      </c>
      <c r="H2739" t="s">
        <v>918</v>
      </c>
      <c r="I2739">
        <v>306</v>
      </c>
      <c r="J2739" t="s">
        <v>919</v>
      </c>
      <c r="K2739" t="s">
        <v>842</v>
      </c>
      <c r="L2739" t="s">
        <v>238</v>
      </c>
      <c r="M2739" t="s">
        <v>829</v>
      </c>
      <c r="N2739" t="s">
        <v>829</v>
      </c>
      <c r="O2739" t="s">
        <v>829</v>
      </c>
      <c r="P2739" t="s">
        <v>829</v>
      </c>
      <c r="Q2739" t="s">
        <v>829</v>
      </c>
      <c r="R2739" t="s">
        <v>829</v>
      </c>
      <c r="S2739">
        <v>286172</v>
      </c>
      <c r="T2739">
        <v>0</v>
      </c>
      <c r="U2739">
        <v>286172</v>
      </c>
      <c r="V2739">
        <v>5</v>
      </c>
    </row>
    <row r="2740" spans="1:22" x14ac:dyDescent="0.3">
      <c r="A2740">
        <v>202324</v>
      </c>
      <c r="B2740" t="s">
        <v>820</v>
      </c>
      <c r="C2740" t="s">
        <v>821</v>
      </c>
      <c r="D2740" t="s">
        <v>822</v>
      </c>
      <c r="E2740" t="s">
        <v>823</v>
      </c>
      <c r="F2740" t="s">
        <v>824</v>
      </c>
      <c r="G2740" t="s">
        <v>825</v>
      </c>
      <c r="H2740" t="s">
        <v>918</v>
      </c>
      <c r="I2740">
        <v>306</v>
      </c>
      <c r="J2740" t="s">
        <v>919</v>
      </c>
      <c r="K2740" t="s">
        <v>842</v>
      </c>
      <c r="L2740" t="s">
        <v>238</v>
      </c>
      <c r="M2740" t="s">
        <v>829</v>
      </c>
      <c r="N2740" t="s">
        <v>829</v>
      </c>
      <c r="O2740" t="s">
        <v>829</v>
      </c>
      <c r="P2740" t="s">
        <v>829</v>
      </c>
      <c r="Q2740" t="s">
        <v>829</v>
      </c>
      <c r="R2740" t="s">
        <v>829</v>
      </c>
      <c r="S2740">
        <v>1487733</v>
      </c>
      <c r="T2740">
        <v>269998</v>
      </c>
      <c r="U2740">
        <v>1217735</v>
      </c>
      <c r="V2740">
        <v>20</v>
      </c>
    </row>
    <row r="2741" spans="1:22" x14ac:dyDescent="0.3">
      <c r="A2741">
        <v>202122</v>
      </c>
      <c r="B2741" t="s">
        <v>820</v>
      </c>
      <c r="C2741" t="s">
        <v>821</v>
      </c>
      <c r="D2741" t="s">
        <v>822</v>
      </c>
      <c r="E2741" t="s">
        <v>823</v>
      </c>
      <c r="F2741" t="s">
        <v>824</v>
      </c>
      <c r="G2741" t="s">
        <v>825</v>
      </c>
      <c r="H2741" t="s">
        <v>918</v>
      </c>
      <c r="I2741">
        <v>306</v>
      </c>
      <c r="J2741" t="s">
        <v>919</v>
      </c>
      <c r="K2741" t="s">
        <v>842</v>
      </c>
      <c r="L2741" t="s">
        <v>240</v>
      </c>
      <c r="M2741" t="s">
        <v>829</v>
      </c>
      <c r="N2741" t="s">
        <v>829</v>
      </c>
      <c r="O2741" t="s">
        <v>829</v>
      </c>
      <c r="P2741" t="s">
        <v>829</v>
      </c>
      <c r="Q2741" t="s">
        <v>829</v>
      </c>
      <c r="R2741" t="s">
        <v>829</v>
      </c>
      <c r="S2741">
        <v>1418971</v>
      </c>
      <c r="T2741">
        <v>0</v>
      </c>
      <c r="U2741">
        <v>1418971</v>
      </c>
      <c r="V2741">
        <v>23</v>
      </c>
    </row>
    <row r="2742" spans="1:22" x14ac:dyDescent="0.3">
      <c r="A2742">
        <v>202223</v>
      </c>
      <c r="B2742" t="s">
        <v>820</v>
      </c>
      <c r="C2742" t="s">
        <v>821</v>
      </c>
      <c r="D2742" t="s">
        <v>822</v>
      </c>
      <c r="E2742" t="s">
        <v>823</v>
      </c>
      <c r="F2742" t="s">
        <v>824</v>
      </c>
      <c r="G2742" t="s">
        <v>825</v>
      </c>
      <c r="H2742" t="s">
        <v>918</v>
      </c>
      <c r="I2742">
        <v>306</v>
      </c>
      <c r="J2742" t="s">
        <v>919</v>
      </c>
      <c r="K2742" t="s">
        <v>842</v>
      </c>
      <c r="L2742" t="s">
        <v>240</v>
      </c>
      <c r="M2742" t="s">
        <v>829</v>
      </c>
      <c r="N2742" t="s">
        <v>829</v>
      </c>
      <c r="O2742" t="s">
        <v>829</v>
      </c>
      <c r="P2742" t="s">
        <v>829</v>
      </c>
      <c r="Q2742" t="s">
        <v>829</v>
      </c>
      <c r="R2742" t="s">
        <v>829</v>
      </c>
      <c r="S2742">
        <v>1598455</v>
      </c>
      <c r="T2742">
        <v>0</v>
      </c>
      <c r="U2742">
        <v>1598455</v>
      </c>
      <c r="V2742">
        <v>26</v>
      </c>
    </row>
    <row r="2743" spans="1:22" x14ac:dyDescent="0.3">
      <c r="A2743">
        <v>202324</v>
      </c>
      <c r="B2743" t="s">
        <v>820</v>
      </c>
      <c r="C2743" t="s">
        <v>821</v>
      </c>
      <c r="D2743" t="s">
        <v>822</v>
      </c>
      <c r="E2743" t="s">
        <v>823</v>
      </c>
      <c r="F2743" t="s">
        <v>824</v>
      </c>
      <c r="G2743" t="s">
        <v>825</v>
      </c>
      <c r="H2743" t="s">
        <v>918</v>
      </c>
      <c r="I2743">
        <v>306</v>
      </c>
      <c r="J2743" t="s">
        <v>919</v>
      </c>
      <c r="K2743" t="s">
        <v>842</v>
      </c>
      <c r="L2743" t="s">
        <v>240</v>
      </c>
      <c r="M2743" t="s">
        <v>829</v>
      </c>
      <c r="N2743" t="s">
        <v>829</v>
      </c>
      <c r="O2743" t="s">
        <v>829</v>
      </c>
      <c r="P2743" t="s">
        <v>829</v>
      </c>
      <c r="Q2743" t="s">
        <v>829</v>
      </c>
      <c r="R2743" t="s">
        <v>829</v>
      </c>
      <c r="S2743">
        <v>1766562</v>
      </c>
      <c r="T2743">
        <v>0</v>
      </c>
      <c r="U2743">
        <v>1766562</v>
      </c>
      <c r="V2743">
        <v>29</v>
      </c>
    </row>
    <row r="2744" spans="1:22" x14ac:dyDescent="0.3">
      <c r="A2744">
        <v>202122</v>
      </c>
      <c r="B2744" t="s">
        <v>820</v>
      </c>
      <c r="C2744" t="s">
        <v>821</v>
      </c>
      <c r="D2744" t="s">
        <v>822</v>
      </c>
      <c r="E2744" t="s">
        <v>823</v>
      </c>
      <c r="F2744" t="s">
        <v>824</v>
      </c>
      <c r="G2744" t="s">
        <v>825</v>
      </c>
      <c r="H2744" t="s">
        <v>918</v>
      </c>
      <c r="I2744">
        <v>306</v>
      </c>
      <c r="J2744" t="s">
        <v>919</v>
      </c>
      <c r="K2744" t="s">
        <v>842</v>
      </c>
      <c r="L2744" t="s">
        <v>843</v>
      </c>
      <c r="M2744" t="s">
        <v>829</v>
      </c>
      <c r="N2744" t="s">
        <v>829</v>
      </c>
      <c r="O2744" t="s">
        <v>829</v>
      </c>
      <c r="P2744" t="s">
        <v>829</v>
      </c>
      <c r="Q2744" t="s">
        <v>829</v>
      </c>
      <c r="R2744" t="s">
        <v>829</v>
      </c>
      <c r="S2744">
        <v>80833</v>
      </c>
      <c r="T2744">
        <v>0</v>
      </c>
      <c r="U2744">
        <v>80833</v>
      </c>
      <c r="V2744">
        <v>1</v>
      </c>
    </row>
    <row r="2745" spans="1:22" x14ac:dyDescent="0.3">
      <c r="A2745">
        <v>202223</v>
      </c>
      <c r="B2745" t="s">
        <v>820</v>
      </c>
      <c r="C2745" t="s">
        <v>821</v>
      </c>
      <c r="D2745" t="s">
        <v>822</v>
      </c>
      <c r="E2745" t="s">
        <v>823</v>
      </c>
      <c r="F2745" t="s">
        <v>824</v>
      </c>
      <c r="G2745" t="s">
        <v>825</v>
      </c>
      <c r="H2745" t="s">
        <v>918</v>
      </c>
      <c r="I2745">
        <v>306</v>
      </c>
      <c r="J2745" t="s">
        <v>919</v>
      </c>
      <c r="K2745" t="s">
        <v>842</v>
      </c>
      <c r="L2745" t="s">
        <v>843</v>
      </c>
      <c r="M2745" t="s">
        <v>829</v>
      </c>
      <c r="N2745" t="s">
        <v>829</v>
      </c>
      <c r="O2745" t="s">
        <v>829</v>
      </c>
      <c r="P2745" t="s">
        <v>829</v>
      </c>
      <c r="Q2745" t="s">
        <v>829</v>
      </c>
      <c r="R2745" t="s">
        <v>829</v>
      </c>
      <c r="S2745">
        <v>250396</v>
      </c>
      <c r="T2745">
        <v>0</v>
      </c>
      <c r="U2745">
        <v>250396</v>
      </c>
      <c r="V2745">
        <v>4</v>
      </c>
    </row>
    <row r="2746" spans="1:22" x14ac:dyDescent="0.3">
      <c r="A2746">
        <v>202324</v>
      </c>
      <c r="B2746" t="s">
        <v>820</v>
      </c>
      <c r="C2746" t="s">
        <v>821</v>
      </c>
      <c r="D2746" t="s">
        <v>822</v>
      </c>
      <c r="E2746" t="s">
        <v>823</v>
      </c>
      <c r="F2746" t="s">
        <v>824</v>
      </c>
      <c r="G2746" t="s">
        <v>825</v>
      </c>
      <c r="H2746" t="s">
        <v>918</v>
      </c>
      <c r="I2746">
        <v>306</v>
      </c>
      <c r="J2746" t="s">
        <v>919</v>
      </c>
      <c r="K2746" t="s">
        <v>842</v>
      </c>
      <c r="L2746" t="s">
        <v>843</v>
      </c>
      <c r="M2746" t="s">
        <v>829</v>
      </c>
      <c r="N2746" t="s">
        <v>829</v>
      </c>
      <c r="O2746" t="s">
        <v>829</v>
      </c>
      <c r="P2746" t="s">
        <v>829</v>
      </c>
      <c r="Q2746" t="s">
        <v>829</v>
      </c>
      <c r="R2746" t="s">
        <v>829</v>
      </c>
      <c r="S2746">
        <v>251688</v>
      </c>
      <c r="T2746">
        <v>0</v>
      </c>
      <c r="U2746">
        <v>251688</v>
      </c>
      <c r="V2746">
        <v>4</v>
      </c>
    </row>
    <row r="2747" spans="1:22" x14ac:dyDescent="0.3">
      <c r="A2747">
        <v>202122</v>
      </c>
      <c r="B2747" t="s">
        <v>820</v>
      </c>
      <c r="C2747" t="s">
        <v>821</v>
      </c>
      <c r="D2747" t="s">
        <v>822</v>
      </c>
      <c r="E2747" t="s">
        <v>823</v>
      </c>
      <c r="F2747" t="s">
        <v>824</v>
      </c>
      <c r="G2747" t="s">
        <v>825</v>
      </c>
      <c r="H2747" t="s">
        <v>918</v>
      </c>
      <c r="I2747">
        <v>306</v>
      </c>
      <c r="J2747" t="s">
        <v>919</v>
      </c>
      <c r="K2747" t="s">
        <v>842</v>
      </c>
      <c r="L2747" t="s">
        <v>249</v>
      </c>
      <c r="M2747">
        <v>846219</v>
      </c>
      <c r="N2747">
        <v>5888397</v>
      </c>
      <c r="O2747">
        <v>3365266</v>
      </c>
      <c r="P2747">
        <v>122102</v>
      </c>
      <c r="Q2747">
        <v>34626</v>
      </c>
      <c r="R2747" t="s">
        <v>829</v>
      </c>
      <c r="S2747">
        <v>10256611</v>
      </c>
      <c r="T2747">
        <v>0</v>
      </c>
      <c r="U2747">
        <v>10256611</v>
      </c>
      <c r="V2747">
        <v>167</v>
      </c>
    </row>
    <row r="2748" spans="1:22" x14ac:dyDescent="0.3">
      <c r="A2748">
        <v>202223</v>
      </c>
      <c r="B2748" t="s">
        <v>820</v>
      </c>
      <c r="C2748" t="s">
        <v>821</v>
      </c>
      <c r="D2748" t="s">
        <v>822</v>
      </c>
      <c r="E2748" t="s">
        <v>823</v>
      </c>
      <c r="F2748" t="s">
        <v>824</v>
      </c>
      <c r="G2748" t="s">
        <v>825</v>
      </c>
      <c r="H2748" t="s">
        <v>918</v>
      </c>
      <c r="I2748">
        <v>306</v>
      </c>
      <c r="J2748" t="s">
        <v>919</v>
      </c>
      <c r="K2748" t="s">
        <v>842</v>
      </c>
      <c r="L2748" t="s">
        <v>249</v>
      </c>
      <c r="M2748">
        <v>1088861</v>
      </c>
      <c r="N2748">
        <v>7576816</v>
      </c>
      <c r="O2748">
        <v>4330211</v>
      </c>
      <c r="P2748">
        <v>157113</v>
      </c>
      <c r="Q2748">
        <v>44555</v>
      </c>
      <c r="R2748" t="s">
        <v>829</v>
      </c>
      <c r="S2748">
        <v>13197556</v>
      </c>
      <c r="T2748">
        <v>418676</v>
      </c>
      <c r="U2748">
        <v>12778880</v>
      </c>
      <c r="V2748">
        <v>209</v>
      </c>
    </row>
    <row r="2749" spans="1:22" x14ac:dyDescent="0.3">
      <c r="A2749">
        <v>202324</v>
      </c>
      <c r="B2749" t="s">
        <v>820</v>
      </c>
      <c r="C2749" t="s">
        <v>821</v>
      </c>
      <c r="D2749" t="s">
        <v>822</v>
      </c>
      <c r="E2749" t="s">
        <v>823</v>
      </c>
      <c r="F2749" t="s">
        <v>824</v>
      </c>
      <c r="G2749" t="s">
        <v>825</v>
      </c>
      <c r="H2749" t="s">
        <v>918</v>
      </c>
      <c r="I2749">
        <v>306</v>
      </c>
      <c r="J2749" t="s">
        <v>919</v>
      </c>
      <c r="K2749" t="s">
        <v>842</v>
      </c>
      <c r="L2749" t="s">
        <v>249</v>
      </c>
      <c r="M2749">
        <v>1306348</v>
      </c>
      <c r="N2749">
        <v>9090195</v>
      </c>
      <c r="O2749">
        <v>5195119</v>
      </c>
      <c r="P2749">
        <v>188494</v>
      </c>
      <c r="Q2749">
        <v>53454</v>
      </c>
      <c r="R2749" t="s">
        <v>829</v>
      </c>
      <c r="S2749">
        <v>15833609</v>
      </c>
      <c r="T2749">
        <v>250000</v>
      </c>
      <c r="U2749">
        <v>15583609</v>
      </c>
      <c r="V2749">
        <v>252</v>
      </c>
    </row>
    <row r="2750" spans="1:22" x14ac:dyDescent="0.3">
      <c r="A2750">
        <v>202122</v>
      </c>
      <c r="B2750" t="s">
        <v>820</v>
      </c>
      <c r="C2750" t="s">
        <v>821</v>
      </c>
      <c r="D2750" t="s">
        <v>822</v>
      </c>
      <c r="E2750" t="s">
        <v>823</v>
      </c>
      <c r="F2750" t="s">
        <v>824</v>
      </c>
      <c r="G2750" t="s">
        <v>825</v>
      </c>
      <c r="H2750" t="s">
        <v>918</v>
      </c>
      <c r="I2750">
        <v>306</v>
      </c>
      <c r="J2750" t="s">
        <v>919</v>
      </c>
      <c r="K2750" t="s">
        <v>842</v>
      </c>
      <c r="L2750" t="s">
        <v>844</v>
      </c>
      <c r="M2750">
        <v>34900</v>
      </c>
      <c r="N2750">
        <v>242849</v>
      </c>
      <c r="O2750">
        <v>138790</v>
      </c>
      <c r="P2750">
        <v>5036</v>
      </c>
      <c r="Q2750">
        <v>1428</v>
      </c>
      <c r="R2750" t="s">
        <v>829</v>
      </c>
      <c r="S2750">
        <v>423002</v>
      </c>
      <c r="T2750">
        <v>0</v>
      </c>
      <c r="U2750">
        <v>423002</v>
      </c>
      <c r="V2750">
        <v>7</v>
      </c>
    </row>
    <row r="2751" spans="1:22" x14ac:dyDescent="0.3">
      <c r="A2751">
        <v>202223</v>
      </c>
      <c r="B2751" t="s">
        <v>820</v>
      </c>
      <c r="C2751" t="s">
        <v>821</v>
      </c>
      <c r="D2751" t="s">
        <v>822</v>
      </c>
      <c r="E2751" t="s">
        <v>823</v>
      </c>
      <c r="F2751" t="s">
        <v>824</v>
      </c>
      <c r="G2751" t="s">
        <v>825</v>
      </c>
      <c r="H2751" t="s">
        <v>918</v>
      </c>
      <c r="I2751">
        <v>306</v>
      </c>
      <c r="J2751" t="s">
        <v>919</v>
      </c>
      <c r="K2751" t="s">
        <v>842</v>
      </c>
      <c r="L2751" t="s">
        <v>844</v>
      </c>
      <c r="M2751">
        <v>52184</v>
      </c>
      <c r="N2751">
        <v>363121</v>
      </c>
      <c r="O2751">
        <v>207527</v>
      </c>
      <c r="P2751">
        <v>7530</v>
      </c>
      <c r="Q2751">
        <v>2135</v>
      </c>
      <c r="R2751" t="s">
        <v>829</v>
      </c>
      <c r="S2751">
        <v>632497</v>
      </c>
      <c r="T2751">
        <v>23000</v>
      </c>
      <c r="U2751">
        <v>609497</v>
      </c>
      <c r="V2751">
        <v>10</v>
      </c>
    </row>
    <row r="2752" spans="1:22" x14ac:dyDescent="0.3">
      <c r="A2752">
        <v>202324</v>
      </c>
      <c r="B2752" t="s">
        <v>820</v>
      </c>
      <c r="C2752" t="s">
        <v>821</v>
      </c>
      <c r="D2752" t="s">
        <v>822</v>
      </c>
      <c r="E2752" t="s">
        <v>823</v>
      </c>
      <c r="F2752" t="s">
        <v>824</v>
      </c>
      <c r="G2752" t="s">
        <v>825</v>
      </c>
      <c r="H2752" t="s">
        <v>918</v>
      </c>
      <c r="I2752">
        <v>306</v>
      </c>
      <c r="J2752" t="s">
        <v>919</v>
      </c>
      <c r="K2752" t="s">
        <v>842</v>
      </c>
      <c r="L2752" t="s">
        <v>844</v>
      </c>
      <c r="M2752">
        <v>90358</v>
      </c>
      <c r="N2752">
        <v>628753</v>
      </c>
      <c r="O2752">
        <v>359338</v>
      </c>
      <c r="P2752">
        <v>13038</v>
      </c>
      <c r="Q2752">
        <v>3697</v>
      </c>
      <c r="R2752" t="s">
        <v>829</v>
      </c>
      <c r="S2752">
        <v>1095184</v>
      </c>
      <c r="T2752">
        <v>0</v>
      </c>
      <c r="U2752">
        <v>1095184</v>
      </c>
      <c r="V2752">
        <v>18</v>
      </c>
    </row>
    <row r="2753" spans="1:22" x14ac:dyDescent="0.3">
      <c r="A2753">
        <v>202122</v>
      </c>
      <c r="B2753" t="s">
        <v>820</v>
      </c>
      <c r="C2753" t="s">
        <v>821</v>
      </c>
      <c r="D2753" t="s">
        <v>822</v>
      </c>
      <c r="E2753" t="s">
        <v>823</v>
      </c>
      <c r="F2753" t="s">
        <v>824</v>
      </c>
      <c r="G2753" t="s">
        <v>825</v>
      </c>
      <c r="H2753" t="s">
        <v>918</v>
      </c>
      <c r="I2753">
        <v>306</v>
      </c>
      <c r="J2753" t="s">
        <v>919</v>
      </c>
      <c r="K2753" t="s">
        <v>842</v>
      </c>
      <c r="L2753" t="s">
        <v>251</v>
      </c>
      <c r="M2753" t="s">
        <v>829</v>
      </c>
      <c r="N2753" t="s">
        <v>829</v>
      </c>
      <c r="O2753">
        <v>39232</v>
      </c>
      <c r="P2753">
        <v>68648</v>
      </c>
      <c r="Q2753">
        <v>11742</v>
      </c>
      <c r="R2753">
        <v>0</v>
      </c>
      <c r="S2753">
        <v>119623</v>
      </c>
      <c r="T2753">
        <v>0</v>
      </c>
      <c r="U2753">
        <v>119623</v>
      </c>
      <c r="V2753">
        <v>2</v>
      </c>
    </row>
    <row r="2754" spans="1:22" x14ac:dyDescent="0.3">
      <c r="A2754">
        <v>202223</v>
      </c>
      <c r="B2754" t="s">
        <v>820</v>
      </c>
      <c r="C2754" t="s">
        <v>821</v>
      </c>
      <c r="D2754" t="s">
        <v>822</v>
      </c>
      <c r="E2754" t="s">
        <v>823</v>
      </c>
      <c r="F2754" t="s">
        <v>824</v>
      </c>
      <c r="G2754" t="s">
        <v>825</v>
      </c>
      <c r="H2754" t="s">
        <v>918</v>
      </c>
      <c r="I2754">
        <v>306</v>
      </c>
      <c r="J2754" t="s">
        <v>919</v>
      </c>
      <c r="K2754" t="s">
        <v>842</v>
      </c>
      <c r="L2754" t="s">
        <v>251</v>
      </c>
      <c r="M2754" t="s">
        <v>829</v>
      </c>
      <c r="N2754" t="s">
        <v>829</v>
      </c>
      <c r="O2754">
        <v>59109</v>
      </c>
      <c r="P2754">
        <v>103429</v>
      </c>
      <c r="Q2754">
        <v>17691</v>
      </c>
      <c r="R2754">
        <v>0</v>
      </c>
      <c r="S2754">
        <v>180229</v>
      </c>
      <c r="T2754">
        <v>6738</v>
      </c>
      <c r="U2754">
        <v>173490</v>
      </c>
      <c r="V2754">
        <v>3</v>
      </c>
    </row>
    <row r="2755" spans="1:22" x14ac:dyDescent="0.3">
      <c r="A2755">
        <v>202324</v>
      </c>
      <c r="B2755" t="s">
        <v>820</v>
      </c>
      <c r="C2755" t="s">
        <v>821</v>
      </c>
      <c r="D2755" t="s">
        <v>822</v>
      </c>
      <c r="E2755" t="s">
        <v>823</v>
      </c>
      <c r="F2755" t="s">
        <v>824</v>
      </c>
      <c r="G2755" t="s">
        <v>825</v>
      </c>
      <c r="H2755" t="s">
        <v>918</v>
      </c>
      <c r="I2755">
        <v>306</v>
      </c>
      <c r="J2755" t="s">
        <v>919</v>
      </c>
      <c r="K2755" t="s">
        <v>842</v>
      </c>
      <c r="L2755" t="s">
        <v>251</v>
      </c>
      <c r="M2755" t="s">
        <v>829</v>
      </c>
      <c r="N2755" t="s">
        <v>829</v>
      </c>
      <c r="O2755">
        <v>241591</v>
      </c>
      <c r="P2755">
        <v>430334</v>
      </c>
      <c r="Q2755">
        <v>83047</v>
      </c>
      <c r="R2755">
        <v>0</v>
      </c>
      <c r="S2755">
        <v>754972</v>
      </c>
      <c r="T2755">
        <v>0</v>
      </c>
      <c r="U2755">
        <v>754972</v>
      </c>
      <c r="V2755">
        <v>12</v>
      </c>
    </row>
    <row r="2756" spans="1:22" x14ac:dyDescent="0.3">
      <c r="A2756">
        <v>202122</v>
      </c>
      <c r="B2756" t="s">
        <v>820</v>
      </c>
      <c r="C2756" t="s">
        <v>821</v>
      </c>
      <c r="D2756" t="s">
        <v>822</v>
      </c>
      <c r="E2756" t="s">
        <v>823</v>
      </c>
      <c r="F2756" t="s">
        <v>824</v>
      </c>
      <c r="G2756" t="s">
        <v>825</v>
      </c>
      <c r="H2756" t="s">
        <v>918</v>
      </c>
      <c r="I2756">
        <v>306</v>
      </c>
      <c r="J2756" t="s">
        <v>919</v>
      </c>
      <c r="K2756" t="s">
        <v>842</v>
      </c>
      <c r="L2756" t="s">
        <v>253</v>
      </c>
      <c r="M2756" t="s">
        <v>829</v>
      </c>
      <c r="N2756" t="s">
        <v>829</v>
      </c>
      <c r="O2756">
        <v>81960</v>
      </c>
      <c r="P2756">
        <v>143412</v>
      </c>
      <c r="Q2756">
        <v>24530</v>
      </c>
      <c r="R2756">
        <v>0</v>
      </c>
      <c r="S2756">
        <v>249902</v>
      </c>
      <c r="T2756">
        <v>0</v>
      </c>
      <c r="U2756">
        <v>249902</v>
      </c>
      <c r="V2756">
        <v>4</v>
      </c>
    </row>
    <row r="2757" spans="1:22" x14ac:dyDescent="0.3">
      <c r="A2757">
        <v>202223</v>
      </c>
      <c r="B2757" t="s">
        <v>820</v>
      </c>
      <c r="C2757" t="s">
        <v>821</v>
      </c>
      <c r="D2757" t="s">
        <v>822</v>
      </c>
      <c r="E2757" t="s">
        <v>823</v>
      </c>
      <c r="F2757" t="s">
        <v>824</v>
      </c>
      <c r="G2757" t="s">
        <v>825</v>
      </c>
      <c r="H2757" t="s">
        <v>918</v>
      </c>
      <c r="I2757">
        <v>306</v>
      </c>
      <c r="J2757" t="s">
        <v>919</v>
      </c>
      <c r="K2757" t="s">
        <v>842</v>
      </c>
      <c r="L2757" t="s">
        <v>253</v>
      </c>
      <c r="M2757" t="s">
        <v>829</v>
      </c>
      <c r="N2757" t="s">
        <v>829</v>
      </c>
      <c r="O2757">
        <v>0</v>
      </c>
      <c r="P2757">
        <v>0</v>
      </c>
      <c r="Q2757">
        <v>0</v>
      </c>
      <c r="R2757">
        <v>0</v>
      </c>
      <c r="S2757">
        <v>0</v>
      </c>
      <c r="T2757">
        <v>0</v>
      </c>
      <c r="U2757">
        <v>0</v>
      </c>
      <c r="V2757">
        <v>0</v>
      </c>
    </row>
    <row r="2758" spans="1:22" x14ac:dyDescent="0.3">
      <c r="A2758">
        <v>202324</v>
      </c>
      <c r="B2758" t="s">
        <v>820</v>
      </c>
      <c r="C2758" t="s">
        <v>821</v>
      </c>
      <c r="D2758" t="s">
        <v>822</v>
      </c>
      <c r="E2758" t="s">
        <v>823</v>
      </c>
      <c r="F2758" t="s">
        <v>824</v>
      </c>
      <c r="G2758" t="s">
        <v>825</v>
      </c>
      <c r="H2758" t="s">
        <v>918</v>
      </c>
      <c r="I2758">
        <v>306</v>
      </c>
      <c r="J2758" t="s">
        <v>919</v>
      </c>
      <c r="K2758" t="s">
        <v>842</v>
      </c>
      <c r="L2758" t="s">
        <v>253</v>
      </c>
      <c r="M2758" t="s">
        <v>829</v>
      </c>
      <c r="N2758" t="s">
        <v>829</v>
      </c>
      <c r="O2758">
        <v>0</v>
      </c>
      <c r="P2758">
        <v>0</v>
      </c>
      <c r="Q2758">
        <v>0</v>
      </c>
      <c r="R2758">
        <v>0</v>
      </c>
      <c r="S2758">
        <v>0</v>
      </c>
      <c r="T2758">
        <v>0</v>
      </c>
      <c r="U2758">
        <v>0</v>
      </c>
      <c r="V2758">
        <v>0</v>
      </c>
    </row>
    <row r="2759" spans="1:22" x14ac:dyDescent="0.3">
      <c r="A2759">
        <v>202122</v>
      </c>
      <c r="B2759" t="s">
        <v>820</v>
      </c>
      <c r="C2759" t="s">
        <v>821</v>
      </c>
      <c r="D2759" t="s">
        <v>822</v>
      </c>
      <c r="E2759" t="s">
        <v>823</v>
      </c>
      <c r="F2759" t="s">
        <v>824</v>
      </c>
      <c r="G2759" t="s">
        <v>825</v>
      </c>
      <c r="H2759" t="s">
        <v>918</v>
      </c>
      <c r="I2759">
        <v>306</v>
      </c>
      <c r="J2759" t="s">
        <v>919</v>
      </c>
      <c r="K2759" t="s">
        <v>842</v>
      </c>
      <c r="L2759" t="s">
        <v>845</v>
      </c>
      <c r="M2759" t="s">
        <v>829</v>
      </c>
      <c r="N2759" t="s">
        <v>829</v>
      </c>
      <c r="O2759">
        <v>0</v>
      </c>
      <c r="P2759">
        <v>0</v>
      </c>
      <c r="Q2759">
        <v>0</v>
      </c>
      <c r="R2759">
        <v>0</v>
      </c>
      <c r="S2759">
        <v>0</v>
      </c>
      <c r="T2759">
        <v>0</v>
      </c>
      <c r="U2759">
        <v>0</v>
      </c>
      <c r="V2759">
        <v>0</v>
      </c>
    </row>
    <row r="2760" spans="1:22" x14ac:dyDescent="0.3">
      <c r="A2760">
        <v>202223</v>
      </c>
      <c r="B2760" t="s">
        <v>820</v>
      </c>
      <c r="C2760" t="s">
        <v>821</v>
      </c>
      <c r="D2760" t="s">
        <v>822</v>
      </c>
      <c r="E2760" t="s">
        <v>823</v>
      </c>
      <c r="F2760" t="s">
        <v>824</v>
      </c>
      <c r="G2760" t="s">
        <v>825</v>
      </c>
      <c r="H2760" t="s">
        <v>918</v>
      </c>
      <c r="I2760">
        <v>306</v>
      </c>
      <c r="J2760" t="s">
        <v>919</v>
      </c>
      <c r="K2760" t="s">
        <v>842</v>
      </c>
      <c r="L2760" t="s">
        <v>845</v>
      </c>
      <c r="M2760" t="s">
        <v>829</v>
      </c>
      <c r="N2760" t="s">
        <v>829</v>
      </c>
      <c r="O2760">
        <v>0</v>
      </c>
      <c r="P2760">
        <v>0</v>
      </c>
      <c r="Q2760">
        <v>0</v>
      </c>
      <c r="R2760">
        <v>0</v>
      </c>
      <c r="S2760">
        <v>0</v>
      </c>
      <c r="T2760">
        <v>0</v>
      </c>
      <c r="U2760">
        <v>0</v>
      </c>
      <c r="V2760">
        <v>0</v>
      </c>
    </row>
    <row r="2761" spans="1:22" x14ac:dyDescent="0.3">
      <c r="A2761">
        <v>202324</v>
      </c>
      <c r="B2761" t="s">
        <v>820</v>
      </c>
      <c r="C2761" t="s">
        <v>821</v>
      </c>
      <c r="D2761" t="s">
        <v>822</v>
      </c>
      <c r="E2761" t="s">
        <v>823</v>
      </c>
      <c r="F2761" t="s">
        <v>824</v>
      </c>
      <c r="G2761" t="s">
        <v>825</v>
      </c>
      <c r="H2761" t="s">
        <v>918</v>
      </c>
      <c r="I2761">
        <v>306</v>
      </c>
      <c r="J2761" t="s">
        <v>919</v>
      </c>
      <c r="K2761" t="s">
        <v>842</v>
      </c>
      <c r="L2761" t="s">
        <v>845</v>
      </c>
      <c r="M2761" t="s">
        <v>829</v>
      </c>
      <c r="N2761" t="s">
        <v>829</v>
      </c>
      <c r="O2761">
        <v>0</v>
      </c>
      <c r="P2761">
        <v>0</v>
      </c>
      <c r="Q2761">
        <v>0</v>
      </c>
      <c r="R2761">
        <v>0</v>
      </c>
      <c r="S2761">
        <v>0</v>
      </c>
      <c r="T2761">
        <v>0</v>
      </c>
      <c r="U2761">
        <v>0</v>
      </c>
      <c r="V2761">
        <v>0</v>
      </c>
    </row>
    <row r="2762" spans="1:22" x14ac:dyDescent="0.3">
      <c r="A2762">
        <v>202324</v>
      </c>
      <c r="B2762" t="s">
        <v>820</v>
      </c>
      <c r="C2762" t="s">
        <v>821</v>
      </c>
      <c r="D2762" t="s">
        <v>822</v>
      </c>
      <c r="E2762" t="s">
        <v>823</v>
      </c>
      <c r="F2762" t="s">
        <v>866</v>
      </c>
      <c r="G2762" t="s">
        <v>867</v>
      </c>
      <c r="H2762" t="s">
        <v>920</v>
      </c>
      <c r="I2762">
        <v>942</v>
      </c>
      <c r="J2762" t="s">
        <v>921</v>
      </c>
      <c r="K2762" t="s">
        <v>828</v>
      </c>
      <c r="L2762" t="s">
        <v>336</v>
      </c>
      <c r="M2762" t="s">
        <v>829</v>
      </c>
      <c r="N2762" t="s">
        <v>829</v>
      </c>
      <c r="O2762" t="s">
        <v>829</v>
      </c>
      <c r="P2762" t="s">
        <v>829</v>
      </c>
      <c r="Q2762" t="s">
        <v>829</v>
      </c>
      <c r="R2762" t="s">
        <v>829</v>
      </c>
      <c r="S2762" t="s">
        <v>829</v>
      </c>
      <c r="T2762" t="s">
        <v>829</v>
      </c>
      <c r="U2762" t="s">
        <v>829</v>
      </c>
      <c r="V2762">
        <v>0</v>
      </c>
    </row>
    <row r="2763" spans="1:22" x14ac:dyDescent="0.3">
      <c r="A2763">
        <v>202324</v>
      </c>
      <c r="B2763" t="s">
        <v>820</v>
      </c>
      <c r="C2763" t="s">
        <v>821</v>
      </c>
      <c r="D2763" t="s">
        <v>822</v>
      </c>
      <c r="E2763" t="s">
        <v>823</v>
      </c>
      <c r="F2763" t="s">
        <v>866</v>
      </c>
      <c r="G2763" t="s">
        <v>867</v>
      </c>
      <c r="H2763" t="s">
        <v>920</v>
      </c>
      <c r="I2763">
        <v>942</v>
      </c>
      <c r="J2763" t="s">
        <v>921</v>
      </c>
      <c r="K2763" t="s">
        <v>828</v>
      </c>
      <c r="L2763" t="s">
        <v>235</v>
      </c>
      <c r="M2763" t="s">
        <v>829</v>
      </c>
      <c r="N2763" t="s">
        <v>829</v>
      </c>
      <c r="O2763" t="s">
        <v>829</v>
      </c>
      <c r="P2763" t="s">
        <v>829</v>
      </c>
      <c r="Q2763" t="s">
        <v>829</v>
      </c>
      <c r="R2763" t="s">
        <v>829</v>
      </c>
      <c r="S2763" t="s">
        <v>829</v>
      </c>
      <c r="T2763" t="s">
        <v>829</v>
      </c>
      <c r="U2763" t="s">
        <v>829</v>
      </c>
      <c r="V2763">
        <v>0</v>
      </c>
    </row>
    <row r="2764" spans="1:22" x14ac:dyDescent="0.3">
      <c r="A2764">
        <v>202324</v>
      </c>
      <c r="B2764" t="s">
        <v>820</v>
      </c>
      <c r="C2764" t="s">
        <v>821</v>
      </c>
      <c r="D2764" t="s">
        <v>822</v>
      </c>
      <c r="E2764" t="s">
        <v>823</v>
      </c>
      <c r="F2764" t="s">
        <v>866</v>
      </c>
      <c r="G2764" t="s">
        <v>867</v>
      </c>
      <c r="H2764" t="s">
        <v>920</v>
      </c>
      <c r="I2764">
        <v>942</v>
      </c>
      <c r="J2764" t="s">
        <v>921</v>
      </c>
      <c r="K2764" t="s">
        <v>828</v>
      </c>
      <c r="L2764" t="s">
        <v>534</v>
      </c>
      <c r="M2764" t="s">
        <v>829</v>
      </c>
      <c r="N2764" t="s">
        <v>829</v>
      </c>
      <c r="O2764" t="s">
        <v>829</v>
      </c>
      <c r="P2764" t="s">
        <v>829</v>
      </c>
      <c r="Q2764" t="s">
        <v>829</v>
      </c>
      <c r="R2764" t="s">
        <v>829</v>
      </c>
      <c r="S2764" t="s">
        <v>829</v>
      </c>
      <c r="T2764" t="s">
        <v>829</v>
      </c>
      <c r="U2764" t="s">
        <v>829</v>
      </c>
      <c r="V2764">
        <v>0</v>
      </c>
    </row>
    <row r="2765" spans="1:22" x14ac:dyDescent="0.3">
      <c r="A2765">
        <v>202324</v>
      </c>
      <c r="B2765" t="s">
        <v>820</v>
      </c>
      <c r="C2765" t="s">
        <v>821</v>
      </c>
      <c r="D2765" t="s">
        <v>822</v>
      </c>
      <c r="E2765" t="s">
        <v>823</v>
      </c>
      <c r="F2765" t="s">
        <v>866</v>
      </c>
      <c r="G2765" t="s">
        <v>867</v>
      </c>
      <c r="H2765" t="s">
        <v>920</v>
      </c>
      <c r="I2765">
        <v>942</v>
      </c>
      <c r="J2765" t="s">
        <v>921</v>
      </c>
      <c r="K2765" t="s">
        <v>828</v>
      </c>
      <c r="L2765" t="s">
        <v>603</v>
      </c>
      <c r="M2765" t="s">
        <v>829</v>
      </c>
      <c r="N2765" t="s">
        <v>829</v>
      </c>
      <c r="O2765" t="s">
        <v>829</v>
      </c>
      <c r="P2765" t="s">
        <v>829</v>
      </c>
      <c r="Q2765" t="s">
        <v>829</v>
      </c>
      <c r="R2765" t="s">
        <v>829</v>
      </c>
      <c r="S2765" t="s">
        <v>829</v>
      </c>
      <c r="T2765" t="s">
        <v>829</v>
      </c>
      <c r="U2765" t="s">
        <v>829</v>
      </c>
      <c r="V2765">
        <v>0</v>
      </c>
    </row>
    <row r="2766" spans="1:22" x14ac:dyDescent="0.3">
      <c r="A2766">
        <v>202324</v>
      </c>
      <c r="B2766" t="s">
        <v>820</v>
      </c>
      <c r="C2766" t="s">
        <v>821</v>
      </c>
      <c r="D2766" t="s">
        <v>822</v>
      </c>
      <c r="E2766" t="s">
        <v>823</v>
      </c>
      <c r="F2766" t="s">
        <v>866</v>
      </c>
      <c r="G2766" t="s">
        <v>867</v>
      </c>
      <c r="H2766" t="s">
        <v>920</v>
      </c>
      <c r="I2766">
        <v>942</v>
      </c>
      <c r="J2766" t="s">
        <v>921</v>
      </c>
      <c r="K2766" t="s">
        <v>828</v>
      </c>
      <c r="L2766" t="s">
        <v>606</v>
      </c>
      <c r="M2766" t="s">
        <v>829</v>
      </c>
      <c r="N2766" t="s">
        <v>829</v>
      </c>
      <c r="O2766" t="s">
        <v>829</v>
      </c>
      <c r="P2766" t="s">
        <v>829</v>
      </c>
      <c r="Q2766" t="s">
        <v>829</v>
      </c>
      <c r="R2766" t="s">
        <v>829</v>
      </c>
      <c r="S2766" t="s">
        <v>829</v>
      </c>
      <c r="T2766" t="s">
        <v>829</v>
      </c>
      <c r="U2766" t="s">
        <v>829</v>
      </c>
      <c r="V2766">
        <v>0</v>
      </c>
    </row>
    <row r="2767" spans="1:22" x14ac:dyDescent="0.3">
      <c r="A2767">
        <v>202324</v>
      </c>
      <c r="B2767" t="s">
        <v>820</v>
      </c>
      <c r="C2767" t="s">
        <v>821</v>
      </c>
      <c r="D2767" t="s">
        <v>822</v>
      </c>
      <c r="E2767" t="s">
        <v>823</v>
      </c>
      <c r="F2767" t="s">
        <v>866</v>
      </c>
      <c r="G2767" t="s">
        <v>867</v>
      </c>
      <c r="H2767" t="s">
        <v>920</v>
      </c>
      <c r="I2767">
        <v>942</v>
      </c>
      <c r="J2767" t="s">
        <v>921</v>
      </c>
      <c r="K2767" t="s">
        <v>828</v>
      </c>
      <c r="L2767" t="s">
        <v>830</v>
      </c>
      <c r="M2767" t="s">
        <v>829</v>
      </c>
      <c r="N2767" t="s">
        <v>829</v>
      </c>
      <c r="O2767" t="s">
        <v>829</v>
      </c>
      <c r="P2767" t="s">
        <v>829</v>
      </c>
      <c r="Q2767" t="s">
        <v>829</v>
      </c>
      <c r="R2767" t="s">
        <v>829</v>
      </c>
      <c r="S2767" t="s">
        <v>829</v>
      </c>
      <c r="T2767" t="s">
        <v>829</v>
      </c>
      <c r="U2767" t="s">
        <v>829</v>
      </c>
      <c r="V2767">
        <v>0</v>
      </c>
    </row>
    <row r="2768" spans="1:22" x14ac:dyDescent="0.3">
      <c r="A2768">
        <v>202324</v>
      </c>
      <c r="B2768" t="s">
        <v>820</v>
      </c>
      <c r="C2768" t="s">
        <v>821</v>
      </c>
      <c r="D2768" t="s">
        <v>822</v>
      </c>
      <c r="E2768" t="s">
        <v>823</v>
      </c>
      <c r="F2768" t="s">
        <v>866</v>
      </c>
      <c r="G2768" t="s">
        <v>867</v>
      </c>
      <c r="H2768" t="s">
        <v>920</v>
      </c>
      <c r="I2768">
        <v>942</v>
      </c>
      <c r="J2768" t="s">
        <v>921</v>
      </c>
      <c r="K2768" t="s">
        <v>828</v>
      </c>
      <c r="L2768" t="s">
        <v>537</v>
      </c>
      <c r="M2768" t="s">
        <v>829</v>
      </c>
      <c r="N2768" t="s">
        <v>829</v>
      </c>
      <c r="O2768" t="s">
        <v>829</v>
      </c>
      <c r="P2768" t="s">
        <v>829</v>
      </c>
      <c r="Q2768" t="s">
        <v>829</v>
      </c>
      <c r="R2768" t="s">
        <v>829</v>
      </c>
      <c r="S2768" t="s">
        <v>829</v>
      </c>
      <c r="T2768" t="s">
        <v>829</v>
      </c>
      <c r="U2768" t="s">
        <v>829</v>
      </c>
      <c r="V2768">
        <v>0</v>
      </c>
    </row>
    <row r="2769" spans="1:22" x14ac:dyDescent="0.3">
      <c r="A2769">
        <v>202324</v>
      </c>
      <c r="B2769" t="s">
        <v>820</v>
      </c>
      <c r="C2769" t="s">
        <v>821</v>
      </c>
      <c r="D2769" t="s">
        <v>822</v>
      </c>
      <c r="E2769" t="s">
        <v>823</v>
      </c>
      <c r="F2769" t="s">
        <v>866</v>
      </c>
      <c r="G2769" t="s">
        <v>867</v>
      </c>
      <c r="H2769" t="s">
        <v>920</v>
      </c>
      <c r="I2769">
        <v>942</v>
      </c>
      <c r="J2769" t="s">
        <v>921</v>
      </c>
      <c r="K2769" t="s">
        <v>828</v>
      </c>
      <c r="L2769" t="s">
        <v>572</v>
      </c>
      <c r="M2769" t="s">
        <v>829</v>
      </c>
      <c r="N2769" t="s">
        <v>829</v>
      </c>
      <c r="O2769" t="s">
        <v>829</v>
      </c>
      <c r="P2769" t="s">
        <v>829</v>
      </c>
      <c r="Q2769" t="s">
        <v>829</v>
      </c>
      <c r="R2769" t="s">
        <v>829</v>
      </c>
      <c r="S2769" t="s">
        <v>829</v>
      </c>
      <c r="T2769" t="s">
        <v>829</v>
      </c>
      <c r="U2769" t="s">
        <v>829</v>
      </c>
      <c r="V2769">
        <v>0</v>
      </c>
    </row>
    <row r="2770" spans="1:22" x14ac:dyDescent="0.3">
      <c r="A2770">
        <v>202324</v>
      </c>
      <c r="B2770" t="s">
        <v>820</v>
      </c>
      <c r="C2770" t="s">
        <v>821</v>
      </c>
      <c r="D2770" t="s">
        <v>822</v>
      </c>
      <c r="E2770" t="s">
        <v>823</v>
      </c>
      <c r="F2770" t="s">
        <v>866</v>
      </c>
      <c r="G2770" t="s">
        <v>867</v>
      </c>
      <c r="H2770" t="s">
        <v>920</v>
      </c>
      <c r="I2770">
        <v>942</v>
      </c>
      <c r="J2770" t="s">
        <v>921</v>
      </c>
      <c r="K2770" t="s">
        <v>828</v>
      </c>
      <c r="L2770" t="s">
        <v>539</v>
      </c>
      <c r="M2770" t="s">
        <v>829</v>
      </c>
      <c r="N2770" t="s">
        <v>829</v>
      </c>
      <c r="O2770" t="s">
        <v>829</v>
      </c>
      <c r="P2770" t="s">
        <v>829</v>
      </c>
      <c r="Q2770" t="s">
        <v>829</v>
      </c>
      <c r="R2770" t="s">
        <v>829</v>
      </c>
      <c r="S2770" t="s">
        <v>829</v>
      </c>
      <c r="T2770" t="s">
        <v>829</v>
      </c>
      <c r="U2770" t="s">
        <v>829</v>
      </c>
      <c r="V2770">
        <v>0</v>
      </c>
    </row>
    <row r="2771" spans="1:22" x14ac:dyDescent="0.3">
      <c r="A2771">
        <v>202324</v>
      </c>
      <c r="B2771" t="s">
        <v>820</v>
      </c>
      <c r="C2771" t="s">
        <v>821</v>
      </c>
      <c r="D2771" t="s">
        <v>822</v>
      </c>
      <c r="E2771" t="s">
        <v>823</v>
      </c>
      <c r="F2771" t="s">
        <v>866</v>
      </c>
      <c r="G2771" t="s">
        <v>867</v>
      </c>
      <c r="H2771" t="s">
        <v>920</v>
      </c>
      <c r="I2771">
        <v>942</v>
      </c>
      <c r="J2771" t="s">
        <v>921</v>
      </c>
      <c r="K2771" t="s">
        <v>828</v>
      </c>
      <c r="L2771" t="s">
        <v>541</v>
      </c>
      <c r="M2771" t="s">
        <v>829</v>
      </c>
      <c r="N2771" t="s">
        <v>829</v>
      </c>
      <c r="O2771" t="s">
        <v>829</v>
      </c>
      <c r="P2771" t="s">
        <v>829</v>
      </c>
      <c r="Q2771" t="s">
        <v>829</v>
      </c>
      <c r="R2771" t="s">
        <v>829</v>
      </c>
      <c r="S2771" t="s">
        <v>829</v>
      </c>
      <c r="T2771" t="s">
        <v>829</v>
      </c>
      <c r="U2771" t="s">
        <v>829</v>
      </c>
      <c r="V2771">
        <v>0</v>
      </c>
    </row>
    <row r="2772" spans="1:22" x14ac:dyDescent="0.3">
      <c r="A2772">
        <v>202324</v>
      </c>
      <c r="B2772" t="s">
        <v>820</v>
      </c>
      <c r="C2772" t="s">
        <v>821</v>
      </c>
      <c r="D2772" t="s">
        <v>822</v>
      </c>
      <c r="E2772" t="s">
        <v>823</v>
      </c>
      <c r="F2772" t="s">
        <v>866</v>
      </c>
      <c r="G2772" t="s">
        <v>867</v>
      </c>
      <c r="H2772" t="s">
        <v>920</v>
      </c>
      <c r="I2772">
        <v>942</v>
      </c>
      <c r="J2772" t="s">
        <v>921</v>
      </c>
      <c r="K2772" t="s">
        <v>828</v>
      </c>
      <c r="L2772" t="s">
        <v>831</v>
      </c>
      <c r="M2772" t="s">
        <v>829</v>
      </c>
      <c r="N2772" t="s">
        <v>829</v>
      </c>
      <c r="O2772" t="s">
        <v>829</v>
      </c>
      <c r="P2772" t="s">
        <v>829</v>
      </c>
      <c r="Q2772" t="s">
        <v>829</v>
      </c>
      <c r="R2772" t="s">
        <v>829</v>
      </c>
      <c r="S2772" t="s">
        <v>829</v>
      </c>
      <c r="T2772" t="s">
        <v>829</v>
      </c>
      <c r="U2772" t="s">
        <v>829</v>
      </c>
      <c r="V2772">
        <v>0</v>
      </c>
    </row>
    <row r="2773" spans="1:22" x14ac:dyDescent="0.3">
      <c r="A2773">
        <v>202324</v>
      </c>
      <c r="B2773" t="s">
        <v>820</v>
      </c>
      <c r="C2773" t="s">
        <v>821</v>
      </c>
      <c r="D2773" t="s">
        <v>822</v>
      </c>
      <c r="E2773" t="s">
        <v>823</v>
      </c>
      <c r="F2773" t="s">
        <v>866</v>
      </c>
      <c r="G2773" t="s">
        <v>867</v>
      </c>
      <c r="H2773" t="s">
        <v>920</v>
      </c>
      <c r="I2773">
        <v>942</v>
      </c>
      <c r="J2773" t="s">
        <v>921</v>
      </c>
      <c r="K2773" t="s">
        <v>828</v>
      </c>
      <c r="L2773" t="s">
        <v>832</v>
      </c>
      <c r="M2773" t="s">
        <v>829</v>
      </c>
      <c r="N2773" t="s">
        <v>829</v>
      </c>
      <c r="O2773" t="s">
        <v>829</v>
      </c>
      <c r="P2773" t="s">
        <v>829</v>
      </c>
      <c r="Q2773" t="s">
        <v>829</v>
      </c>
      <c r="R2773" t="s">
        <v>829</v>
      </c>
      <c r="S2773" t="s">
        <v>829</v>
      </c>
      <c r="T2773" t="s">
        <v>829</v>
      </c>
      <c r="U2773" t="s">
        <v>829</v>
      </c>
      <c r="V2773">
        <v>0</v>
      </c>
    </row>
    <row r="2774" spans="1:22" x14ac:dyDescent="0.3">
      <c r="A2774">
        <v>202324</v>
      </c>
      <c r="B2774" t="s">
        <v>820</v>
      </c>
      <c r="C2774" t="s">
        <v>821</v>
      </c>
      <c r="D2774" t="s">
        <v>822</v>
      </c>
      <c r="E2774" t="s">
        <v>823</v>
      </c>
      <c r="F2774" t="s">
        <v>866</v>
      </c>
      <c r="G2774" t="s">
        <v>867</v>
      </c>
      <c r="H2774" t="s">
        <v>920</v>
      </c>
      <c r="I2774">
        <v>942</v>
      </c>
      <c r="J2774" t="s">
        <v>921</v>
      </c>
      <c r="K2774" t="s">
        <v>828</v>
      </c>
      <c r="L2774" t="s">
        <v>544</v>
      </c>
      <c r="M2774" t="s">
        <v>829</v>
      </c>
      <c r="N2774" t="s">
        <v>829</v>
      </c>
      <c r="O2774" t="s">
        <v>829</v>
      </c>
      <c r="P2774" t="s">
        <v>829</v>
      </c>
      <c r="Q2774" t="s">
        <v>829</v>
      </c>
      <c r="R2774" t="s">
        <v>829</v>
      </c>
      <c r="S2774" t="s">
        <v>829</v>
      </c>
      <c r="T2774" t="s">
        <v>829</v>
      </c>
      <c r="U2774" t="s">
        <v>829</v>
      </c>
      <c r="V2774">
        <v>0</v>
      </c>
    </row>
    <row r="2775" spans="1:22" x14ac:dyDescent="0.3">
      <c r="A2775">
        <v>202324</v>
      </c>
      <c r="B2775" t="s">
        <v>820</v>
      </c>
      <c r="C2775" t="s">
        <v>821</v>
      </c>
      <c r="D2775" t="s">
        <v>822</v>
      </c>
      <c r="E2775" t="s">
        <v>823</v>
      </c>
      <c r="F2775" t="s">
        <v>866</v>
      </c>
      <c r="G2775" t="s">
        <v>867</v>
      </c>
      <c r="H2775" t="s">
        <v>920</v>
      </c>
      <c r="I2775">
        <v>942</v>
      </c>
      <c r="J2775" t="s">
        <v>921</v>
      </c>
      <c r="K2775" t="s">
        <v>828</v>
      </c>
      <c r="L2775" t="s">
        <v>600</v>
      </c>
      <c r="M2775" t="s">
        <v>829</v>
      </c>
      <c r="N2775" t="s">
        <v>829</v>
      </c>
      <c r="O2775" t="s">
        <v>829</v>
      </c>
      <c r="P2775" t="s">
        <v>829</v>
      </c>
      <c r="Q2775" t="s">
        <v>829</v>
      </c>
      <c r="R2775" t="s">
        <v>829</v>
      </c>
      <c r="S2775" t="s">
        <v>829</v>
      </c>
      <c r="T2775" t="s">
        <v>829</v>
      </c>
      <c r="U2775" t="s">
        <v>829</v>
      </c>
      <c r="V2775">
        <v>0</v>
      </c>
    </row>
    <row r="2776" spans="1:22" x14ac:dyDescent="0.3">
      <c r="A2776">
        <v>202324</v>
      </c>
      <c r="B2776" t="s">
        <v>820</v>
      </c>
      <c r="C2776" t="s">
        <v>821</v>
      </c>
      <c r="D2776" t="s">
        <v>822</v>
      </c>
      <c r="E2776" t="s">
        <v>823</v>
      </c>
      <c r="F2776" t="s">
        <v>866</v>
      </c>
      <c r="G2776" t="s">
        <v>867</v>
      </c>
      <c r="H2776" t="s">
        <v>920</v>
      </c>
      <c r="I2776">
        <v>942</v>
      </c>
      <c r="J2776" t="s">
        <v>921</v>
      </c>
      <c r="K2776" t="s">
        <v>828</v>
      </c>
      <c r="L2776" t="s">
        <v>247</v>
      </c>
      <c r="M2776" t="s">
        <v>829</v>
      </c>
      <c r="N2776" t="s">
        <v>829</v>
      </c>
      <c r="O2776" t="s">
        <v>829</v>
      </c>
      <c r="P2776" t="s">
        <v>829</v>
      </c>
      <c r="Q2776" t="s">
        <v>829</v>
      </c>
      <c r="R2776" t="s">
        <v>829</v>
      </c>
      <c r="S2776" t="s">
        <v>829</v>
      </c>
      <c r="T2776" t="s">
        <v>829</v>
      </c>
      <c r="U2776" t="s">
        <v>829</v>
      </c>
      <c r="V2776">
        <v>0</v>
      </c>
    </row>
    <row r="2777" spans="1:22" x14ac:dyDescent="0.3">
      <c r="A2777">
        <v>202324</v>
      </c>
      <c r="B2777" t="s">
        <v>820</v>
      </c>
      <c r="C2777" t="s">
        <v>821</v>
      </c>
      <c r="D2777" t="s">
        <v>822</v>
      </c>
      <c r="E2777" t="s">
        <v>823</v>
      </c>
      <c r="F2777" t="s">
        <v>866</v>
      </c>
      <c r="G2777" t="s">
        <v>867</v>
      </c>
      <c r="H2777" t="s">
        <v>920</v>
      </c>
      <c r="I2777">
        <v>942</v>
      </c>
      <c r="J2777" t="s">
        <v>921</v>
      </c>
      <c r="K2777" t="s">
        <v>828</v>
      </c>
      <c r="L2777" t="s">
        <v>833</v>
      </c>
      <c r="M2777">
        <v>0</v>
      </c>
      <c r="N2777">
        <v>0</v>
      </c>
      <c r="O2777">
        <v>0</v>
      </c>
      <c r="P2777">
        <v>0</v>
      </c>
      <c r="Q2777">
        <v>0</v>
      </c>
      <c r="R2777">
        <v>0</v>
      </c>
      <c r="S2777">
        <v>0</v>
      </c>
      <c r="T2777">
        <v>0</v>
      </c>
      <c r="U2777">
        <v>0</v>
      </c>
      <c r="V2777" t="s">
        <v>834</v>
      </c>
    </row>
    <row r="2778" spans="1:22" x14ac:dyDescent="0.3">
      <c r="A2778">
        <v>202324</v>
      </c>
      <c r="B2778" t="s">
        <v>820</v>
      </c>
      <c r="C2778" t="s">
        <v>821</v>
      </c>
      <c r="D2778" t="s">
        <v>822</v>
      </c>
      <c r="E2778" t="s">
        <v>823</v>
      </c>
      <c r="F2778" t="s">
        <v>866</v>
      </c>
      <c r="G2778" t="s">
        <v>867</v>
      </c>
      <c r="H2778" t="s">
        <v>920</v>
      </c>
      <c r="I2778">
        <v>942</v>
      </c>
      <c r="J2778" t="s">
        <v>921</v>
      </c>
      <c r="K2778" t="s">
        <v>835</v>
      </c>
      <c r="L2778" t="s">
        <v>836</v>
      </c>
      <c r="M2778" t="s">
        <v>829</v>
      </c>
      <c r="N2778" t="s">
        <v>829</v>
      </c>
      <c r="O2778" t="s">
        <v>829</v>
      </c>
      <c r="P2778" t="s">
        <v>829</v>
      </c>
      <c r="Q2778" t="s">
        <v>829</v>
      </c>
      <c r="R2778" t="s">
        <v>829</v>
      </c>
      <c r="S2778" t="s">
        <v>829</v>
      </c>
      <c r="T2778" t="s">
        <v>829</v>
      </c>
      <c r="U2778" t="s">
        <v>829</v>
      </c>
      <c r="V2778" t="s">
        <v>834</v>
      </c>
    </row>
    <row r="2779" spans="1:22" x14ac:dyDescent="0.3">
      <c r="A2779">
        <v>202324</v>
      </c>
      <c r="B2779" t="s">
        <v>820</v>
      </c>
      <c r="C2779" t="s">
        <v>821</v>
      </c>
      <c r="D2779" t="s">
        <v>822</v>
      </c>
      <c r="E2779" t="s">
        <v>823</v>
      </c>
      <c r="F2779" t="s">
        <v>866</v>
      </c>
      <c r="G2779" t="s">
        <v>867</v>
      </c>
      <c r="H2779" t="s">
        <v>920</v>
      </c>
      <c r="I2779">
        <v>942</v>
      </c>
      <c r="J2779" t="s">
        <v>921</v>
      </c>
      <c r="K2779" t="s">
        <v>835</v>
      </c>
      <c r="L2779" t="s">
        <v>837</v>
      </c>
      <c r="M2779" t="s">
        <v>829</v>
      </c>
      <c r="N2779" t="s">
        <v>829</v>
      </c>
      <c r="O2779" t="s">
        <v>829</v>
      </c>
      <c r="P2779" t="s">
        <v>829</v>
      </c>
      <c r="Q2779" t="s">
        <v>829</v>
      </c>
      <c r="R2779" t="s">
        <v>829</v>
      </c>
      <c r="S2779" t="s">
        <v>829</v>
      </c>
      <c r="T2779" t="s">
        <v>829</v>
      </c>
      <c r="U2779" t="s">
        <v>829</v>
      </c>
      <c r="V2779">
        <v>0</v>
      </c>
    </row>
    <row r="2780" spans="1:22" x14ac:dyDescent="0.3">
      <c r="A2780">
        <v>202324</v>
      </c>
      <c r="B2780" t="s">
        <v>820</v>
      </c>
      <c r="C2780" t="s">
        <v>821</v>
      </c>
      <c r="D2780" t="s">
        <v>822</v>
      </c>
      <c r="E2780" t="s">
        <v>823</v>
      </c>
      <c r="F2780" t="s">
        <v>866</v>
      </c>
      <c r="G2780" t="s">
        <v>867</v>
      </c>
      <c r="H2780" t="s">
        <v>920</v>
      </c>
      <c r="I2780">
        <v>942</v>
      </c>
      <c r="J2780" t="s">
        <v>921</v>
      </c>
      <c r="K2780" t="s">
        <v>835</v>
      </c>
      <c r="L2780" t="s">
        <v>838</v>
      </c>
      <c r="M2780" t="s">
        <v>829</v>
      </c>
      <c r="N2780" t="s">
        <v>829</v>
      </c>
      <c r="O2780" t="s">
        <v>829</v>
      </c>
      <c r="P2780" t="s">
        <v>829</v>
      </c>
      <c r="Q2780" t="s">
        <v>829</v>
      </c>
      <c r="R2780" t="s">
        <v>829</v>
      </c>
      <c r="S2780" t="s">
        <v>829</v>
      </c>
      <c r="T2780" t="s">
        <v>829</v>
      </c>
      <c r="U2780" t="s">
        <v>829</v>
      </c>
      <c r="V2780" t="s">
        <v>834</v>
      </c>
    </row>
    <row r="2781" spans="1:22" x14ac:dyDescent="0.3">
      <c r="A2781">
        <v>202324</v>
      </c>
      <c r="B2781" t="s">
        <v>820</v>
      </c>
      <c r="C2781" t="s">
        <v>821</v>
      </c>
      <c r="D2781" t="s">
        <v>822</v>
      </c>
      <c r="E2781" t="s">
        <v>823</v>
      </c>
      <c r="F2781" t="s">
        <v>866</v>
      </c>
      <c r="G2781" t="s">
        <v>867</v>
      </c>
      <c r="H2781" t="s">
        <v>920</v>
      </c>
      <c r="I2781">
        <v>942</v>
      </c>
      <c r="J2781" t="s">
        <v>921</v>
      </c>
      <c r="K2781" t="s">
        <v>835</v>
      </c>
      <c r="L2781" t="s">
        <v>839</v>
      </c>
      <c r="M2781" t="s">
        <v>829</v>
      </c>
      <c r="N2781" t="s">
        <v>829</v>
      </c>
      <c r="O2781" t="s">
        <v>829</v>
      </c>
      <c r="P2781" t="s">
        <v>829</v>
      </c>
      <c r="Q2781" t="s">
        <v>829</v>
      </c>
      <c r="R2781" t="s">
        <v>829</v>
      </c>
      <c r="S2781" t="s">
        <v>829</v>
      </c>
      <c r="T2781" t="s">
        <v>829</v>
      </c>
      <c r="U2781" t="s">
        <v>829</v>
      </c>
      <c r="V2781" t="s">
        <v>834</v>
      </c>
    </row>
    <row r="2782" spans="1:22" x14ac:dyDescent="0.3">
      <c r="A2782">
        <v>202324</v>
      </c>
      <c r="B2782" t="s">
        <v>820</v>
      </c>
      <c r="C2782" t="s">
        <v>821</v>
      </c>
      <c r="D2782" t="s">
        <v>822</v>
      </c>
      <c r="E2782" t="s">
        <v>823</v>
      </c>
      <c r="F2782" t="s">
        <v>866</v>
      </c>
      <c r="G2782" t="s">
        <v>867</v>
      </c>
      <c r="H2782" t="s">
        <v>920</v>
      </c>
      <c r="I2782">
        <v>942</v>
      </c>
      <c r="J2782" t="s">
        <v>921</v>
      </c>
      <c r="K2782" t="s">
        <v>835</v>
      </c>
      <c r="L2782" t="s">
        <v>840</v>
      </c>
      <c r="M2782" t="s">
        <v>829</v>
      </c>
      <c r="N2782" t="s">
        <v>829</v>
      </c>
      <c r="O2782" t="s">
        <v>829</v>
      </c>
      <c r="P2782" t="s">
        <v>829</v>
      </c>
      <c r="Q2782" t="s">
        <v>829</v>
      </c>
      <c r="R2782" t="s">
        <v>829</v>
      </c>
      <c r="S2782" t="s">
        <v>829</v>
      </c>
      <c r="T2782" t="s">
        <v>829</v>
      </c>
      <c r="U2782" t="s">
        <v>829</v>
      </c>
      <c r="V2782" t="s">
        <v>834</v>
      </c>
    </row>
    <row r="2783" spans="1:22" x14ac:dyDescent="0.3">
      <c r="A2783">
        <v>202324</v>
      </c>
      <c r="B2783" t="s">
        <v>820</v>
      </c>
      <c r="C2783" t="s">
        <v>821</v>
      </c>
      <c r="D2783" t="s">
        <v>822</v>
      </c>
      <c r="E2783" t="s">
        <v>823</v>
      </c>
      <c r="F2783" t="s">
        <v>866</v>
      </c>
      <c r="G2783" t="s">
        <v>867</v>
      </c>
      <c r="H2783" t="s">
        <v>920</v>
      </c>
      <c r="I2783">
        <v>942</v>
      </c>
      <c r="J2783" t="s">
        <v>921</v>
      </c>
      <c r="K2783" t="s">
        <v>835</v>
      </c>
      <c r="L2783" t="s">
        <v>841</v>
      </c>
      <c r="M2783" t="s">
        <v>829</v>
      </c>
      <c r="N2783" t="s">
        <v>829</v>
      </c>
      <c r="O2783" t="s">
        <v>829</v>
      </c>
      <c r="P2783" t="s">
        <v>829</v>
      </c>
      <c r="Q2783" t="s">
        <v>829</v>
      </c>
      <c r="R2783" t="s">
        <v>829</v>
      </c>
      <c r="S2783">
        <v>0</v>
      </c>
      <c r="T2783" t="s">
        <v>829</v>
      </c>
      <c r="U2783" t="s">
        <v>829</v>
      </c>
      <c r="V2783" t="s">
        <v>834</v>
      </c>
    </row>
    <row r="2784" spans="1:22" x14ac:dyDescent="0.3">
      <c r="A2784">
        <v>202324</v>
      </c>
      <c r="B2784" t="s">
        <v>820</v>
      </c>
      <c r="C2784" t="s">
        <v>821</v>
      </c>
      <c r="D2784" t="s">
        <v>822</v>
      </c>
      <c r="E2784" t="s">
        <v>823</v>
      </c>
      <c r="F2784" t="s">
        <v>866</v>
      </c>
      <c r="G2784" t="s">
        <v>867</v>
      </c>
      <c r="H2784" t="s">
        <v>920</v>
      </c>
      <c r="I2784">
        <v>942</v>
      </c>
      <c r="J2784" t="s">
        <v>921</v>
      </c>
      <c r="K2784" t="s">
        <v>842</v>
      </c>
      <c r="L2784" t="s">
        <v>238</v>
      </c>
      <c r="M2784" t="s">
        <v>829</v>
      </c>
      <c r="N2784" t="s">
        <v>829</v>
      </c>
      <c r="O2784" t="s">
        <v>829</v>
      </c>
      <c r="P2784" t="s">
        <v>829</v>
      </c>
      <c r="Q2784" t="s">
        <v>829</v>
      </c>
      <c r="R2784" t="s">
        <v>829</v>
      </c>
      <c r="S2784" t="s">
        <v>829</v>
      </c>
      <c r="T2784" t="s">
        <v>829</v>
      </c>
      <c r="U2784" t="s">
        <v>829</v>
      </c>
      <c r="V2784">
        <v>0</v>
      </c>
    </row>
    <row r="2785" spans="1:22" x14ac:dyDescent="0.3">
      <c r="A2785">
        <v>202324</v>
      </c>
      <c r="B2785" t="s">
        <v>820</v>
      </c>
      <c r="C2785" t="s">
        <v>821</v>
      </c>
      <c r="D2785" t="s">
        <v>822</v>
      </c>
      <c r="E2785" t="s">
        <v>823</v>
      </c>
      <c r="F2785" t="s">
        <v>866</v>
      </c>
      <c r="G2785" t="s">
        <v>867</v>
      </c>
      <c r="H2785" t="s">
        <v>920</v>
      </c>
      <c r="I2785">
        <v>942</v>
      </c>
      <c r="J2785" t="s">
        <v>921</v>
      </c>
      <c r="K2785" t="s">
        <v>842</v>
      </c>
      <c r="L2785" t="s">
        <v>240</v>
      </c>
      <c r="M2785" t="s">
        <v>829</v>
      </c>
      <c r="N2785" t="s">
        <v>829</v>
      </c>
      <c r="O2785" t="s">
        <v>829</v>
      </c>
      <c r="P2785" t="s">
        <v>829</v>
      </c>
      <c r="Q2785" t="s">
        <v>829</v>
      </c>
      <c r="R2785" t="s">
        <v>829</v>
      </c>
      <c r="S2785" t="s">
        <v>829</v>
      </c>
      <c r="T2785" t="s">
        <v>829</v>
      </c>
      <c r="U2785" t="s">
        <v>829</v>
      </c>
      <c r="V2785">
        <v>0</v>
      </c>
    </row>
    <row r="2786" spans="1:22" x14ac:dyDescent="0.3">
      <c r="A2786">
        <v>202324</v>
      </c>
      <c r="B2786" t="s">
        <v>820</v>
      </c>
      <c r="C2786" t="s">
        <v>821</v>
      </c>
      <c r="D2786" t="s">
        <v>822</v>
      </c>
      <c r="E2786" t="s">
        <v>823</v>
      </c>
      <c r="F2786" t="s">
        <v>866</v>
      </c>
      <c r="G2786" t="s">
        <v>867</v>
      </c>
      <c r="H2786" t="s">
        <v>920</v>
      </c>
      <c r="I2786">
        <v>942</v>
      </c>
      <c r="J2786" t="s">
        <v>921</v>
      </c>
      <c r="K2786" t="s">
        <v>842</v>
      </c>
      <c r="L2786" t="s">
        <v>843</v>
      </c>
      <c r="M2786" t="s">
        <v>829</v>
      </c>
      <c r="N2786" t="s">
        <v>829</v>
      </c>
      <c r="O2786" t="s">
        <v>829</v>
      </c>
      <c r="P2786" t="s">
        <v>829</v>
      </c>
      <c r="Q2786" t="s">
        <v>829</v>
      </c>
      <c r="R2786" t="s">
        <v>829</v>
      </c>
      <c r="S2786" t="s">
        <v>829</v>
      </c>
      <c r="T2786" t="s">
        <v>829</v>
      </c>
      <c r="U2786" t="s">
        <v>829</v>
      </c>
      <c r="V2786">
        <v>0</v>
      </c>
    </row>
    <row r="2787" spans="1:22" x14ac:dyDescent="0.3">
      <c r="A2787">
        <v>202324</v>
      </c>
      <c r="B2787" t="s">
        <v>820</v>
      </c>
      <c r="C2787" t="s">
        <v>821</v>
      </c>
      <c r="D2787" t="s">
        <v>822</v>
      </c>
      <c r="E2787" t="s">
        <v>823</v>
      </c>
      <c r="F2787" t="s">
        <v>866</v>
      </c>
      <c r="G2787" t="s">
        <v>867</v>
      </c>
      <c r="H2787" t="s">
        <v>920</v>
      </c>
      <c r="I2787">
        <v>942</v>
      </c>
      <c r="J2787" t="s">
        <v>921</v>
      </c>
      <c r="K2787" t="s">
        <v>842</v>
      </c>
      <c r="L2787" t="s">
        <v>249</v>
      </c>
      <c r="M2787" t="s">
        <v>829</v>
      </c>
      <c r="N2787" t="s">
        <v>829</v>
      </c>
      <c r="O2787" t="s">
        <v>829</v>
      </c>
      <c r="P2787" t="s">
        <v>829</v>
      </c>
      <c r="Q2787" t="s">
        <v>829</v>
      </c>
      <c r="R2787" t="s">
        <v>829</v>
      </c>
      <c r="S2787" t="s">
        <v>829</v>
      </c>
      <c r="T2787" t="s">
        <v>829</v>
      </c>
      <c r="U2787" t="s">
        <v>829</v>
      </c>
      <c r="V2787">
        <v>0</v>
      </c>
    </row>
    <row r="2788" spans="1:22" x14ac:dyDescent="0.3">
      <c r="A2788">
        <v>202324</v>
      </c>
      <c r="B2788" t="s">
        <v>820</v>
      </c>
      <c r="C2788" t="s">
        <v>821</v>
      </c>
      <c r="D2788" t="s">
        <v>822</v>
      </c>
      <c r="E2788" t="s">
        <v>823</v>
      </c>
      <c r="F2788" t="s">
        <v>866</v>
      </c>
      <c r="G2788" t="s">
        <v>867</v>
      </c>
      <c r="H2788" t="s">
        <v>920</v>
      </c>
      <c r="I2788">
        <v>942</v>
      </c>
      <c r="J2788" t="s">
        <v>921</v>
      </c>
      <c r="K2788" t="s">
        <v>842</v>
      </c>
      <c r="L2788" t="s">
        <v>844</v>
      </c>
      <c r="M2788" t="s">
        <v>829</v>
      </c>
      <c r="N2788" t="s">
        <v>829</v>
      </c>
      <c r="O2788" t="s">
        <v>829</v>
      </c>
      <c r="P2788" t="s">
        <v>829</v>
      </c>
      <c r="Q2788" t="s">
        <v>829</v>
      </c>
      <c r="R2788" t="s">
        <v>829</v>
      </c>
      <c r="S2788" t="s">
        <v>829</v>
      </c>
      <c r="T2788" t="s">
        <v>829</v>
      </c>
      <c r="U2788" t="s">
        <v>829</v>
      </c>
      <c r="V2788">
        <v>0</v>
      </c>
    </row>
    <row r="2789" spans="1:22" x14ac:dyDescent="0.3">
      <c r="A2789">
        <v>202324</v>
      </c>
      <c r="B2789" t="s">
        <v>820</v>
      </c>
      <c r="C2789" t="s">
        <v>821</v>
      </c>
      <c r="D2789" t="s">
        <v>822</v>
      </c>
      <c r="E2789" t="s">
        <v>823</v>
      </c>
      <c r="F2789" t="s">
        <v>866</v>
      </c>
      <c r="G2789" t="s">
        <v>867</v>
      </c>
      <c r="H2789" t="s">
        <v>920</v>
      </c>
      <c r="I2789">
        <v>942</v>
      </c>
      <c r="J2789" t="s">
        <v>921</v>
      </c>
      <c r="K2789" t="s">
        <v>842</v>
      </c>
      <c r="L2789" t="s">
        <v>251</v>
      </c>
      <c r="M2789" t="s">
        <v>829</v>
      </c>
      <c r="N2789" t="s">
        <v>829</v>
      </c>
      <c r="O2789" t="s">
        <v>829</v>
      </c>
      <c r="P2789" t="s">
        <v>829</v>
      </c>
      <c r="Q2789" t="s">
        <v>829</v>
      </c>
      <c r="R2789" t="s">
        <v>829</v>
      </c>
      <c r="S2789" t="s">
        <v>829</v>
      </c>
      <c r="T2789" t="s">
        <v>829</v>
      </c>
      <c r="U2789" t="s">
        <v>829</v>
      </c>
      <c r="V2789">
        <v>0</v>
      </c>
    </row>
    <row r="2790" spans="1:22" x14ac:dyDescent="0.3">
      <c r="A2790">
        <v>202324</v>
      </c>
      <c r="B2790" t="s">
        <v>820</v>
      </c>
      <c r="C2790" t="s">
        <v>821</v>
      </c>
      <c r="D2790" t="s">
        <v>822</v>
      </c>
      <c r="E2790" t="s">
        <v>823</v>
      </c>
      <c r="F2790" t="s">
        <v>866</v>
      </c>
      <c r="G2790" t="s">
        <v>867</v>
      </c>
      <c r="H2790" t="s">
        <v>920</v>
      </c>
      <c r="I2790">
        <v>942</v>
      </c>
      <c r="J2790" t="s">
        <v>921</v>
      </c>
      <c r="K2790" t="s">
        <v>842</v>
      </c>
      <c r="L2790" t="s">
        <v>253</v>
      </c>
      <c r="M2790" t="s">
        <v>829</v>
      </c>
      <c r="N2790" t="s">
        <v>829</v>
      </c>
      <c r="O2790" t="s">
        <v>829</v>
      </c>
      <c r="P2790" t="s">
        <v>829</v>
      </c>
      <c r="Q2790" t="s">
        <v>829</v>
      </c>
      <c r="R2790" t="s">
        <v>829</v>
      </c>
      <c r="S2790" t="s">
        <v>829</v>
      </c>
      <c r="T2790" t="s">
        <v>829</v>
      </c>
      <c r="U2790" t="s">
        <v>829</v>
      </c>
      <c r="V2790">
        <v>0</v>
      </c>
    </row>
    <row r="2791" spans="1:22" x14ac:dyDescent="0.3">
      <c r="A2791">
        <v>202324</v>
      </c>
      <c r="B2791" t="s">
        <v>820</v>
      </c>
      <c r="C2791" t="s">
        <v>821</v>
      </c>
      <c r="D2791" t="s">
        <v>822</v>
      </c>
      <c r="E2791" t="s">
        <v>823</v>
      </c>
      <c r="F2791" t="s">
        <v>866</v>
      </c>
      <c r="G2791" t="s">
        <v>867</v>
      </c>
      <c r="H2791" t="s">
        <v>920</v>
      </c>
      <c r="I2791">
        <v>942</v>
      </c>
      <c r="J2791" t="s">
        <v>921</v>
      </c>
      <c r="K2791" t="s">
        <v>842</v>
      </c>
      <c r="L2791" t="s">
        <v>845</v>
      </c>
      <c r="M2791" t="s">
        <v>829</v>
      </c>
      <c r="N2791" t="s">
        <v>829</v>
      </c>
      <c r="O2791" t="s">
        <v>829</v>
      </c>
      <c r="P2791" t="s">
        <v>829</v>
      </c>
      <c r="Q2791" t="s">
        <v>829</v>
      </c>
      <c r="R2791" t="s">
        <v>829</v>
      </c>
      <c r="S2791" t="s">
        <v>829</v>
      </c>
      <c r="T2791" t="s">
        <v>829</v>
      </c>
      <c r="U2791" t="s">
        <v>829</v>
      </c>
      <c r="V2791">
        <v>0</v>
      </c>
    </row>
    <row r="2792" spans="1:22" x14ac:dyDescent="0.3">
      <c r="A2792">
        <v>202122</v>
      </c>
      <c r="B2792" t="s">
        <v>820</v>
      </c>
      <c r="C2792" t="s">
        <v>821</v>
      </c>
      <c r="D2792" t="s">
        <v>822</v>
      </c>
      <c r="E2792" t="s">
        <v>823</v>
      </c>
      <c r="F2792" t="s">
        <v>866</v>
      </c>
      <c r="G2792" t="s">
        <v>867</v>
      </c>
      <c r="H2792" t="s">
        <v>922</v>
      </c>
      <c r="I2792">
        <v>909</v>
      </c>
      <c r="J2792" t="s">
        <v>923</v>
      </c>
      <c r="K2792" t="s">
        <v>828</v>
      </c>
      <c r="L2792" t="s">
        <v>336</v>
      </c>
      <c r="M2792">
        <v>0</v>
      </c>
      <c r="N2792">
        <v>462000</v>
      </c>
      <c r="O2792">
        <v>201167</v>
      </c>
      <c r="P2792">
        <v>4103333</v>
      </c>
      <c r="Q2792">
        <v>2183334</v>
      </c>
      <c r="R2792" t="s">
        <v>829</v>
      </c>
      <c r="S2792">
        <v>6949833</v>
      </c>
      <c r="T2792" t="s">
        <v>829</v>
      </c>
      <c r="U2792">
        <v>6949833</v>
      </c>
      <c r="V2792">
        <v>162</v>
      </c>
    </row>
    <row r="2793" spans="1:22" x14ac:dyDescent="0.3">
      <c r="A2793">
        <v>202223</v>
      </c>
      <c r="B2793" t="s">
        <v>820</v>
      </c>
      <c r="C2793" t="s">
        <v>821</v>
      </c>
      <c r="D2793" t="s">
        <v>822</v>
      </c>
      <c r="E2793" t="s">
        <v>823</v>
      </c>
      <c r="F2793" t="s">
        <v>866</v>
      </c>
      <c r="G2793" t="s">
        <v>867</v>
      </c>
      <c r="H2793" t="s">
        <v>922</v>
      </c>
      <c r="I2793">
        <v>909</v>
      </c>
      <c r="J2793" t="s">
        <v>923</v>
      </c>
      <c r="K2793" t="s">
        <v>828</v>
      </c>
      <c r="L2793" t="s">
        <v>336</v>
      </c>
      <c r="M2793">
        <v>0</v>
      </c>
      <c r="N2793">
        <v>491667</v>
      </c>
      <c r="O2793">
        <v>247833</v>
      </c>
      <c r="P2793">
        <v>4541667</v>
      </c>
      <c r="Q2793">
        <v>2283333</v>
      </c>
      <c r="R2793" t="s">
        <v>829</v>
      </c>
      <c r="S2793">
        <v>7564501</v>
      </c>
      <c r="T2793" t="s">
        <v>829</v>
      </c>
      <c r="U2793">
        <v>7564501</v>
      </c>
      <c r="V2793">
        <v>186</v>
      </c>
    </row>
    <row r="2794" spans="1:22" x14ac:dyDescent="0.3">
      <c r="A2794">
        <v>202122</v>
      </c>
      <c r="B2794" t="s">
        <v>820</v>
      </c>
      <c r="C2794" t="s">
        <v>821</v>
      </c>
      <c r="D2794" t="s">
        <v>822</v>
      </c>
      <c r="E2794" t="s">
        <v>823</v>
      </c>
      <c r="F2794" t="s">
        <v>866</v>
      </c>
      <c r="G2794" t="s">
        <v>867</v>
      </c>
      <c r="H2794" t="s">
        <v>922</v>
      </c>
      <c r="I2794">
        <v>909</v>
      </c>
      <c r="J2794" t="s">
        <v>923</v>
      </c>
      <c r="K2794" t="s">
        <v>828</v>
      </c>
      <c r="L2794" t="s">
        <v>235</v>
      </c>
      <c r="M2794" t="s">
        <v>829</v>
      </c>
      <c r="N2794">
        <v>0</v>
      </c>
      <c r="O2794">
        <v>0</v>
      </c>
      <c r="P2794" t="s">
        <v>829</v>
      </c>
      <c r="Q2794" t="s">
        <v>829</v>
      </c>
      <c r="R2794" t="s">
        <v>829</v>
      </c>
      <c r="S2794">
        <v>0</v>
      </c>
      <c r="T2794">
        <v>0</v>
      </c>
      <c r="U2794">
        <v>0</v>
      </c>
      <c r="V2794">
        <v>0</v>
      </c>
    </row>
    <row r="2795" spans="1:22" x14ac:dyDescent="0.3">
      <c r="A2795">
        <v>202223</v>
      </c>
      <c r="B2795" t="s">
        <v>820</v>
      </c>
      <c r="C2795" t="s">
        <v>821</v>
      </c>
      <c r="D2795" t="s">
        <v>822</v>
      </c>
      <c r="E2795" t="s">
        <v>823</v>
      </c>
      <c r="F2795" t="s">
        <v>866</v>
      </c>
      <c r="G2795" t="s">
        <v>867</v>
      </c>
      <c r="H2795" t="s">
        <v>922</v>
      </c>
      <c r="I2795">
        <v>909</v>
      </c>
      <c r="J2795" t="s">
        <v>923</v>
      </c>
      <c r="K2795" t="s">
        <v>828</v>
      </c>
      <c r="L2795" t="s">
        <v>235</v>
      </c>
      <c r="M2795" t="s">
        <v>829</v>
      </c>
      <c r="N2795">
        <v>0</v>
      </c>
      <c r="O2795">
        <v>0</v>
      </c>
      <c r="P2795" t="s">
        <v>829</v>
      </c>
      <c r="Q2795" t="s">
        <v>829</v>
      </c>
      <c r="R2795" t="s">
        <v>829</v>
      </c>
      <c r="S2795">
        <v>0</v>
      </c>
      <c r="T2795">
        <v>0</v>
      </c>
      <c r="U2795">
        <v>0</v>
      </c>
      <c r="V2795">
        <v>0</v>
      </c>
    </row>
    <row r="2796" spans="1:22" x14ac:dyDescent="0.3">
      <c r="A2796">
        <v>202122</v>
      </c>
      <c r="B2796" t="s">
        <v>820</v>
      </c>
      <c r="C2796" t="s">
        <v>821</v>
      </c>
      <c r="D2796" t="s">
        <v>822</v>
      </c>
      <c r="E2796" t="s">
        <v>823</v>
      </c>
      <c r="F2796" t="s">
        <v>866</v>
      </c>
      <c r="G2796" t="s">
        <v>867</v>
      </c>
      <c r="H2796" t="s">
        <v>922</v>
      </c>
      <c r="I2796">
        <v>909</v>
      </c>
      <c r="J2796" t="s">
        <v>923</v>
      </c>
      <c r="K2796" t="s">
        <v>828</v>
      </c>
      <c r="L2796" t="s">
        <v>534</v>
      </c>
      <c r="M2796">
        <v>0</v>
      </c>
      <c r="N2796">
        <v>8646264</v>
      </c>
      <c r="O2796">
        <v>1933372</v>
      </c>
      <c r="P2796">
        <v>5009335</v>
      </c>
      <c r="Q2796">
        <v>2448722</v>
      </c>
      <c r="R2796" t="s">
        <v>829</v>
      </c>
      <c r="S2796">
        <v>18037694</v>
      </c>
      <c r="T2796">
        <v>0</v>
      </c>
      <c r="U2796">
        <v>18037694</v>
      </c>
      <c r="V2796">
        <v>178</v>
      </c>
    </row>
    <row r="2797" spans="1:22" x14ac:dyDescent="0.3">
      <c r="A2797">
        <v>202223</v>
      </c>
      <c r="B2797" t="s">
        <v>820</v>
      </c>
      <c r="C2797" t="s">
        <v>821</v>
      </c>
      <c r="D2797" t="s">
        <v>822</v>
      </c>
      <c r="E2797" t="s">
        <v>823</v>
      </c>
      <c r="F2797" t="s">
        <v>866</v>
      </c>
      <c r="G2797" t="s">
        <v>867</v>
      </c>
      <c r="H2797" t="s">
        <v>922</v>
      </c>
      <c r="I2797">
        <v>909</v>
      </c>
      <c r="J2797" t="s">
        <v>923</v>
      </c>
      <c r="K2797" t="s">
        <v>828</v>
      </c>
      <c r="L2797" t="s">
        <v>534</v>
      </c>
      <c r="M2797">
        <v>37779</v>
      </c>
      <c r="N2797">
        <v>9881593</v>
      </c>
      <c r="O2797">
        <v>2489614</v>
      </c>
      <c r="P2797">
        <v>6742316</v>
      </c>
      <c r="Q2797">
        <v>1373222</v>
      </c>
      <c r="R2797" t="s">
        <v>829</v>
      </c>
      <c r="S2797">
        <v>20524524</v>
      </c>
      <c r="T2797">
        <v>17389</v>
      </c>
      <c r="U2797">
        <v>20507135</v>
      </c>
      <c r="V2797">
        <v>202</v>
      </c>
    </row>
    <row r="2798" spans="1:22" x14ac:dyDescent="0.3">
      <c r="A2798">
        <v>202122</v>
      </c>
      <c r="B2798" t="s">
        <v>820</v>
      </c>
      <c r="C2798" t="s">
        <v>821</v>
      </c>
      <c r="D2798" t="s">
        <v>822</v>
      </c>
      <c r="E2798" t="s">
        <v>823</v>
      </c>
      <c r="F2798" t="s">
        <v>866</v>
      </c>
      <c r="G2798" t="s">
        <v>867</v>
      </c>
      <c r="H2798" t="s">
        <v>922</v>
      </c>
      <c r="I2798">
        <v>909</v>
      </c>
      <c r="J2798" t="s">
        <v>923</v>
      </c>
      <c r="K2798" t="s">
        <v>828</v>
      </c>
      <c r="L2798" t="s">
        <v>603</v>
      </c>
      <c r="M2798" t="s">
        <v>829</v>
      </c>
      <c r="N2798" t="s">
        <v>829</v>
      </c>
      <c r="O2798" t="s">
        <v>829</v>
      </c>
      <c r="P2798">
        <v>0</v>
      </c>
      <c r="Q2798">
        <v>0</v>
      </c>
      <c r="R2798">
        <v>0</v>
      </c>
      <c r="S2798">
        <v>0</v>
      </c>
      <c r="T2798">
        <v>0</v>
      </c>
      <c r="U2798">
        <v>0</v>
      </c>
      <c r="V2798">
        <v>0</v>
      </c>
    </row>
    <row r="2799" spans="1:22" x14ac:dyDescent="0.3">
      <c r="A2799">
        <v>202223</v>
      </c>
      <c r="B2799" t="s">
        <v>820</v>
      </c>
      <c r="C2799" t="s">
        <v>821</v>
      </c>
      <c r="D2799" t="s">
        <v>822</v>
      </c>
      <c r="E2799" t="s">
        <v>823</v>
      </c>
      <c r="F2799" t="s">
        <v>866</v>
      </c>
      <c r="G2799" t="s">
        <v>867</v>
      </c>
      <c r="H2799" t="s">
        <v>922</v>
      </c>
      <c r="I2799">
        <v>909</v>
      </c>
      <c r="J2799" t="s">
        <v>923</v>
      </c>
      <c r="K2799" t="s">
        <v>828</v>
      </c>
      <c r="L2799" t="s">
        <v>603</v>
      </c>
      <c r="M2799" t="s">
        <v>829</v>
      </c>
      <c r="N2799" t="s">
        <v>829</v>
      </c>
      <c r="O2799" t="s">
        <v>829</v>
      </c>
      <c r="P2799">
        <v>0</v>
      </c>
      <c r="Q2799">
        <v>0</v>
      </c>
      <c r="R2799">
        <v>0</v>
      </c>
      <c r="S2799">
        <v>0</v>
      </c>
      <c r="T2799">
        <v>0</v>
      </c>
      <c r="U2799">
        <v>0</v>
      </c>
      <c r="V2799">
        <v>0</v>
      </c>
    </row>
    <row r="2800" spans="1:22" x14ac:dyDescent="0.3">
      <c r="A2800">
        <v>202122</v>
      </c>
      <c r="B2800" t="s">
        <v>820</v>
      </c>
      <c r="C2800" t="s">
        <v>821</v>
      </c>
      <c r="D2800" t="s">
        <v>822</v>
      </c>
      <c r="E2800" t="s">
        <v>823</v>
      </c>
      <c r="F2800" t="s">
        <v>866</v>
      </c>
      <c r="G2800" t="s">
        <v>867</v>
      </c>
      <c r="H2800" t="s">
        <v>922</v>
      </c>
      <c r="I2800">
        <v>909</v>
      </c>
      <c r="J2800" t="s">
        <v>923</v>
      </c>
      <c r="K2800" t="s">
        <v>828</v>
      </c>
      <c r="L2800" t="s">
        <v>606</v>
      </c>
      <c r="M2800">
        <v>0</v>
      </c>
      <c r="N2800">
        <v>0</v>
      </c>
      <c r="O2800">
        <v>0</v>
      </c>
      <c r="P2800">
        <v>0</v>
      </c>
      <c r="Q2800">
        <v>0</v>
      </c>
      <c r="R2800">
        <v>0</v>
      </c>
      <c r="S2800">
        <v>0</v>
      </c>
      <c r="T2800">
        <v>0</v>
      </c>
      <c r="U2800">
        <v>0</v>
      </c>
      <c r="V2800">
        <v>0</v>
      </c>
    </row>
    <row r="2801" spans="1:22" x14ac:dyDescent="0.3">
      <c r="A2801">
        <v>202223</v>
      </c>
      <c r="B2801" t="s">
        <v>820</v>
      </c>
      <c r="C2801" t="s">
        <v>821</v>
      </c>
      <c r="D2801" t="s">
        <v>822</v>
      </c>
      <c r="E2801" t="s">
        <v>823</v>
      </c>
      <c r="F2801" t="s">
        <v>866</v>
      </c>
      <c r="G2801" t="s">
        <v>867</v>
      </c>
      <c r="H2801" t="s">
        <v>922</v>
      </c>
      <c r="I2801">
        <v>909</v>
      </c>
      <c r="J2801" t="s">
        <v>923</v>
      </c>
      <c r="K2801" t="s">
        <v>828</v>
      </c>
      <c r="L2801" t="s">
        <v>606</v>
      </c>
      <c r="M2801">
        <v>0</v>
      </c>
      <c r="N2801">
        <v>0</v>
      </c>
      <c r="O2801">
        <v>0</v>
      </c>
      <c r="P2801">
        <v>0</v>
      </c>
      <c r="Q2801">
        <v>0</v>
      </c>
      <c r="R2801">
        <v>0</v>
      </c>
      <c r="S2801">
        <v>0</v>
      </c>
      <c r="T2801">
        <v>0</v>
      </c>
      <c r="U2801">
        <v>0</v>
      </c>
      <c r="V2801">
        <v>0</v>
      </c>
    </row>
    <row r="2802" spans="1:22" x14ac:dyDescent="0.3">
      <c r="A2802">
        <v>202122</v>
      </c>
      <c r="B2802" t="s">
        <v>820</v>
      </c>
      <c r="C2802" t="s">
        <v>821</v>
      </c>
      <c r="D2802" t="s">
        <v>822</v>
      </c>
      <c r="E2802" t="s">
        <v>823</v>
      </c>
      <c r="F2802" t="s">
        <v>866</v>
      </c>
      <c r="G2802" t="s">
        <v>867</v>
      </c>
      <c r="H2802" t="s">
        <v>922</v>
      </c>
      <c r="I2802">
        <v>909</v>
      </c>
      <c r="J2802" t="s">
        <v>923</v>
      </c>
      <c r="K2802" t="s">
        <v>828</v>
      </c>
      <c r="L2802" t="s">
        <v>609</v>
      </c>
      <c r="M2802" t="s">
        <v>829</v>
      </c>
      <c r="N2802" t="s">
        <v>829</v>
      </c>
      <c r="O2802" t="s">
        <v>829</v>
      </c>
      <c r="P2802" t="s">
        <v>829</v>
      </c>
      <c r="Q2802">
        <v>0</v>
      </c>
      <c r="R2802" t="s">
        <v>829</v>
      </c>
      <c r="S2802">
        <v>0</v>
      </c>
      <c r="T2802">
        <v>0</v>
      </c>
      <c r="U2802">
        <v>0</v>
      </c>
      <c r="V2802">
        <v>0</v>
      </c>
    </row>
    <row r="2803" spans="1:22" x14ac:dyDescent="0.3">
      <c r="A2803">
        <v>202223</v>
      </c>
      <c r="B2803" t="s">
        <v>820</v>
      </c>
      <c r="C2803" t="s">
        <v>821</v>
      </c>
      <c r="D2803" t="s">
        <v>822</v>
      </c>
      <c r="E2803" t="s">
        <v>823</v>
      </c>
      <c r="F2803" t="s">
        <v>866</v>
      </c>
      <c r="G2803" t="s">
        <v>867</v>
      </c>
      <c r="H2803" t="s">
        <v>922</v>
      </c>
      <c r="I2803">
        <v>909</v>
      </c>
      <c r="J2803" t="s">
        <v>923</v>
      </c>
      <c r="K2803" t="s">
        <v>828</v>
      </c>
      <c r="L2803" t="s">
        <v>609</v>
      </c>
      <c r="M2803" t="s">
        <v>829</v>
      </c>
      <c r="N2803" t="s">
        <v>829</v>
      </c>
      <c r="O2803" t="s">
        <v>829</v>
      </c>
      <c r="P2803" t="s">
        <v>829</v>
      </c>
      <c r="Q2803">
        <v>0</v>
      </c>
      <c r="R2803" t="s">
        <v>829</v>
      </c>
      <c r="S2803">
        <v>0</v>
      </c>
      <c r="T2803">
        <v>0</v>
      </c>
      <c r="U2803">
        <v>0</v>
      </c>
      <c r="V2803">
        <v>0</v>
      </c>
    </row>
    <row r="2804" spans="1:22" x14ac:dyDescent="0.3">
      <c r="A2804">
        <v>202122</v>
      </c>
      <c r="B2804" t="s">
        <v>820</v>
      </c>
      <c r="C2804" t="s">
        <v>821</v>
      </c>
      <c r="D2804" t="s">
        <v>822</v>
      </c>
      <c r="E2804" t="s">
        <v>823</v>
      </c>
      <c r="F2804" t="s">
        <v>866</v>
      </c>
      <c r="G2804" t="s">
        <v>867</v>
      </c>
      <c r="H2804" t="s">
        <v>922</v>
      </c>
      <c r="I2804">
        <v>909</v>
      </c>
      <c r="J2804" t="s">
        <v>923</v>
      </c>
      <c r="K2804" t="s">
        <v>828</v>
      </c>
      <c r="L2804" t="s">
        <v>830</v>
      </c>
      <c r="M2804">
        <v>0</v>
      </c>
      <c r="N2804">
        <v>0</v>
      </c>
      <c r="O2804">
        <v>0</v>
      </c>
      <c r="P2804">
        <v>0</v>
      </c>
      <c r="Q2804">
        <v>0</v>
      </c>
      <c r="R2804">
        <v>0</v>
      </c>
      <c r="S2804">
        <v>0</v>
      </c>
      <c r="T2804">
        <v>0</v>
      </c>
      <c r="U2804">
        <v>0</v>
      </c>
      <c r="V2804">
        <v>0</v>
      </c>
    </row>
    <row r="2805" spans="1:22" x14ac:dyDescent="0.3">
      <c r="A2805">
        <v>202223</v>
      </c>
      <c r="B2805" t="s">
        <v>820</v>
      </c>
      <c r="C2805" t="s">
        <v>821</v>
      </c>
      <c r="D2805" t="s">
        <v>822</v>
      </c>
      <c r="E2805" t="s">
        <v>823</v>
      </c>
      <c r="F2805" t="s">
        <v>866</v>
      </c>
      <c r="G2805" t="s">
        <v>867</v>
      </c>
      <c r="H2805" t="s">
        <v>922</v>
      </c>
      <c r="I2805">
        <v>909</v>
      </c>
      <c r="J2805" t="s">
        <v>923</v>
      </c>
      <c r="K2805" t="s">
        <v>828</v>
      </c>
      <c r="L2805" t="s">
        <v>830</v>
      </c>
      <c r="M2805">
        <v>0</v>
      </c>
      <c r="N2805">
        <v>0</v>
      </c>
      <c r="O2805">
        <v>0</v>
      </c>
      <c r="P2805">
        <v>0</v>
      </c>
      <c r="Q2805">
        <v>0</v>
      </c>
      <c r="R2805">
        <v>0</v>
      </c>
      <c r="S2805">
        <v>0</v>
      </c>
      <c r="T2805">
        <v>0</v>
      </c>
      <c r="U2805">
        <v>0</v>
      </c>
      <c r="V2805">
        <v>0</v>
      </c>
    </row>
    <row r="2806" spans="1:22" x14ac:dyDescent="0.3">
      <c r="A2806">
        <v>202122</v>
      </c>
      <c r="B2806" t="s">
        <v>820</v>
      </c>
      <c r="C2806" t="s">
        <v>821</v>
      </c>
      <c r="D2806" t="s">
        <v>822</v>
      </c>
      <c r="E2806" t="s">
        <v>823</v>
      </c>
      <c r="F2806" t="s">
        <v>866</v>
      </c>
      <c r="G2806" t="s">
        <v>867</v>
      </c>
      <c r="H2806" t="s">
        <v>922</v>
      </c>
      <c r="I2806">
        <v>909</v>
      </c>
      <c r="J2806" t="s">
        <v>923</v>
      </c>
      <c r="K2806" t="s">
        <v>828</v>
      </c>
      <c r="L2806" t="s">
        <v>537</v>
      </c>
      <c r="M2806">
        <v>0</v>
      </c>
      <c r="N2806">
        <v>1169704</v>
      </c>
      <c r="O2806">
        <v>4056651</v>
      </c>
      <c r="P2806">
        <v>4083638</v>
      </c>
      <c r="Q2806">
        <v>0</v>
      </c>
      <c r="R2806">
        <v>1058187</v>
      </c>
      <c r="S2806">
        <v>10368181</v>
      </c>
      <c r="T2806">
        <v>167270</v>
      </c>
      <c r="U2806">
        <v>10200910</v>
      </c>
      <c r="V2806">
        <v>101</v>
      </c>
    </row>
    <row r="2807" spans="1:22" x14ac:dyDescent="0.3">
      <c r="A2807">
        <v>202223</v>
      </c>
      <c r="B2807" t="s">
        <v>820</v>
      </c>
      <c r="C2807" t="s">
        <v>821</v>
      </c>
      <c r="D2807" t="s">
        <v>822</v>
      </c>
      <c r="E2807" t="s">
        <v>823</v>
      </c>
      <c r="F2807" t="s">
        <v>866</v>
      </c>
      <c r="G2807" t="s">
        <v>867</v>
      </c>
      <c r="H2807" t="s">
        <v>922</v>
      </c>
      <c r="I2807">
        <v>909</v>
      </c>
      <c r="J2807" t="s">
        <v>923</v>
      </c>
      <c r="K2807" t="s">
        <v>828</v>
      </c>
      <c r="L2807" t="s">
        <v>537</v>
      </c>
      <c r="M2807">
        <v>0</v>
      </c>
      <c r="N2807">
        <v>1755042</v>
      </c>
      <c r="O2807">
        <v>5362235</v>
      </c>
      <c r="P2807">
        <v>5608698</v>
      </c>
      <c r="Q2807">
        <v>0</v>
      </c>
      <c r="R2807">
        <v>1147908</v>
      </c>
      <c r="S2807">
        <v>13873883</v>
      </c>
      <c r="T2807">
        <v>239911</v>
      </c>
      <c r="U2807">
        <v>13633972</v>
      </c>
      <c r="V2807">
        <v>134</v>
      </c>
    </row>
    <row r="2808" spans="1:22" x14ac:dyDescent="0.3">
      <c r="A2808">
        <v>202122</v>
      </c>
      <c r="B2808" t="s">
        <v>820</v>
      </c>
      <c r="C2808" t="s">
        <v>821</v>
      </c>
      <c r="D2808" t="s">
        <v>822</v>
      </c>
      <c r="E2808" t="s">
        <v>823</v>
      </c>
      <c r="F2808" t="s">
        <v>866</v>
      </c>
      <c r="G2808" t="s">
        <v>867</v>
      </c>
      <c r="H2808" t="s">
        <v>922</v>
      </c>
      <c r="I2808">
        <v>909</v>
      </c>
      <c r="J2808" t="s">
        <v>923</v>
      </c>
      <c r="K2808" t="s">
        <v>828</v>
      </c>
      <c r="L2808" t="s">
        <v>572</v>
      </c>
      <c r="M2808">
        <v>832721</v>
      </c>
      <c r="N2808">
        <v>0</v>
      </c>
      <c r="O2808">
        <v>0</v>
      </c>
      <c r="P2808">
        <v>11619049</v>
      </c>
      <c r="Q2808">
        <v>0</v>
      </c>
      <c r="R2808">
        <v>2842349</v>
      </c>
      <c r="S2808">
        <v>15294119</v>
      </c>
      <c r="T2808">
        <v>262405</v>
      </c>
      <c r="U2808">
        <v>15031715</v>
      </c>
      <c r="V2808">
        <v>148</v>
      </c>
    </row>
    <row r="2809" spans="1:22" x14ac:dyDescent="0.3">
      <c r="A2809">
        <v>202223</v>
      </c>
      <c r="B2809" t="s">
        <v>820</v>
      </c>
      <c r="C2809" t="s">
        <v>821</v>
      </c>
      <c r="D2809" t="s">
        <v>822</v>
      </c>
      <c r="E2809" t="s">
        <v>823</v>
      </c>
      <c r="F2809" t="s">
        <v>866</v>
      </c>
      <c r="G2809" t="s">
        <v>867</v>
      </c>
      <c r="H2809" t="s">
        <v>922</v>
      </c>
      <c r="I2809">
        <v>909</v>
      </c>
      <c r="J2809" t="s">
        <v>923</v>
      </c>
      <c r="K2809" t="s">
        <v>828</v>
      </c>
      <c r="L2809" t="s">
        <v>572</v>
      </c>
      <c r="M2809">
        <v>470387</v>
      </c>
      <c r="N2809">
        <v>0</v>
      </c>
      <c r="O2809">
        <v>27169</v>
      </c>
      <c r="P2809">
        <v>12736825</v>
      </c>
      <c r="Q2809">
        <v>0</v>
      </c>
      <c r="R2809">
        <v>2814145</v>
      </c>
      <c r="S2809">
        <v>16048526</v>
      </c>
      <c r="T2809">
        <v>264357</v>
      </c>
      <c r="U2809">
        <v>15784170</v>
      </c>
      <c r="V2809">
        <v>155</v>
      </c>
    </row>
    <row r="2810" spans="1:22" x14ac:dyDescent="0.3">
      <c r="A2810">
        <v>202122</v>
      </c>
      <c r="B2810" t="s">
        <v>820</v>
      </c>
      <c r="C2810" t="s">
        <v>821</v>
      </c>
      <c r="D2810" t="s">
        <v>822</v>
      </c>
      <c r="E2810" t="s">
        <v>823</v>
      </c>
      <c r="F2810" t="s">
        <v>866</v>
      </c>
      <c r="G2810" t="s">
        <v>867</v>
      </c>
      <c r="H2810" t="s">
        <v>922</v>
      </c>
      <c r="I2810">
        <v>909</v>
      </c>
      <c r="J2810" t="s">
        <v>923</v>
      </c>
      <c r="K2810" t="s">
        <v>828</v>
      </c>
      <c r="L2810" t="s">
        <v>539</v>
      </c>
      <c r="M2810">
        <v>0</v>
      </c>
      <c r="N2810">
        <v>451250</v>
      </c>
      <c r="O2810">
        <v>350000</v>
      </c>
      <c r="P2810" t="s">
        <v>829</v>
      </c>
      <c r="Q2810" t="s">
        <v>829</v>
      </c>
      <c r="R2810" t="s">
        <v>829</v>
      </c>
      <c r="S2810">
        <v>801250</v>
      </c>
      <c r="T2810">
        <v>0</v>
      </c>
      <c r="U2810">
        <v>801250</v>
      </c>
      <c r="V2810">
        <v>8</v>
      </c>
    </row>
    <row r="2811" spans="1:22" x14ac:dyDescent="0.3">
      <c r="A2811">
        <v>202223</v>
      </c>
      <c r="B2811" t="s">
        <v>820</v>
      </c>
      <c r="C2811" t="s">
        <v>821</v>
      </c>
      <c r="D2811" t="s">
        <v>822</v>
      </c>
      <c r="E2811" t="s">
        <v>823</v>
      </c>
      <c r="F2811" t="s">
        <v>866</v>
      </c>
      <c r="G2811" t="s">
        <v>867</v>
      </c>
      <c r="H2811" t="s">
        <v>922</v>
      </c>
      <c r="I2811">
        <v>909</v>
      </c>
      <c r="J2811" t="s">
        <v>923</v>
      </c>
      <c r="K2811" t="s">
        <v>828</v>
      </c>
      <c r="L2811" t="s">
        <v>539</v>
      </c>
      <c r="M2811">
        <v>0</v>
      </c>
      <c r="N2811">
        <v>0</v>
      </c>
      <c r="O2811">
        <v>0</v>
      </c>
      <c r="P2811" t="s">
        <v>829</v>
      </c>
      <c r="Q2811" t="s">
        <v>829</v>
      </c>
      <c r="R2811" t="s">
        <v>829</v>
      </c>
      <c r="S2811">
        <v>0</v>
      </c>
      <c r="T2811">
        <v>0</v>
      </c>
      <c r="U2811">
        <v>0</v>
      </c>
      <c r="V2811">
        <v>0</v>
      </c>
    </row>
    <row r="2812" spans="1:22" x14ac:dyDescent="0.3">
      <c r="A2812">
        <v>202122</v>
      </c>
      <c r="B2812" t="s">
        <v>820</v>
      </c>
      <c r="C2812" t="s">
        <v>821</v>
      </c>
      <c r="D2812" t="s">
        <v>822</v>
      </c>
      <c r="E2812" t="s">
        <v>823</v>
      </c>
      <c r="F2812" t="s">
        <v>866</v>
      </c>
      <c r="G2812" t="s">
        <v>867</v>
      </c>
      <c r="H2812" t="s">
        <v>922</v>
      </c>
      <c r="I2812">
        <v>909</v>
      </c>
      <c r="J2812" t="s">
        <v>923</v>
      </c>
      <c r="K2812" t="s">
        <v>828</v>
      </c>
      <c r="L2812" t="s">
        <v>541</v>
      </c>
      <c r="M2812">
        <v>81743</v>
      </c>
      <c r="N2812">
        <v>1335374</v>
      </c>
      <c r="O2812">
        <v>1023120</v>
      </c>
      <c r="P2812">
        <v>58437</v>
      </c>
      <c r="Q2812">
        <v>5706</v>
      </c>
      <c r="R2812">
        <v>37690</v>
      </c>
      <c r="S2812">
        <v>2542070</v>
      </c>
      <c r="T2812">
        <v>0</v>
      </c>
      <c r="U2812">
        <v>2542070</v>
      </c>
      <c r="V2812">
        <v>25</v>
      </c>
    </row>
    <row r="2813" spans="1:22" x14ac:dyDescent="0.3">
      <c r="A2813">
        <v>202223</v>
      </c>
      <c r="B2813" t="s">
        <v>820</v>
      </c>
      <c r="C2813" t="s">
        <v>821</v>
      </c>
      <c r="D2813" t="s">
        <v>822</v>
      </c>
      <c r="E2813" t="s">
        <v>823</v>
      </c>
      <c r="F2813" t="s">
        <v>866</v>
      </c>
      <c r="G2813" t="s">
        <v>867</v>
      </c>
      <c r="H2813" t="s">
        <v>922</v>
      </c>
      <c r="I2813">
        <v>909</v>
      </c>
      <c r="J2813" t="s">
        <v>923</v>
      </c>
      <c r="K2813" t="s">
        <v>828</v>
      </c>
      <c r="L2813" t="s">
        <v>541</v>
      </c>
      <c r="M2813">
        <v>87240</v>
      </c>
      <c r="N2813">
        <v>1503280</v>
      </c>
      <c r="O2813">
        <v>1173405</v>
      </c>
      <c r="P2813">
        <v>83395</v>
      </c>
      <c r="Q2813">
        <v>524310</v>
      </c>
      <c r="R2813">
        <v>60480</v>
      </c>
      <c r="S2813">
        <v>3432111</v>
      </c>
      <c r="T2813">
        <v>23993</v>
      </c>
      <c r="U2813">
        <v>3408118</v>
      </c>
      <c r="V2813">
        <v>34</v>
      </c>
    </row>
    <row r="2814" spans="1:22" x14ac:dyDescent="0.3">
      <c r="A2814">
        <v>202122</v>
      </c>
      <c r="B2814" t="s">
        <v>820</v>
      </c>
      <c r="C2814" t="s">
        <v>821</v>
      </c>
      <c r="D2814" t="s">
        <v>822</v>
      </c>
      <c r="E2814" t="s">
        <v>823</v>
      </c>
      <c r="F2814" t="s">
        <v>866</v>
      </c>
      <c r="G2814" t="s">
        <v>867</v>
      </c>
      <c r="H2814" t="s">
        <v>922</v>
      </c>
      <c r="I2814">
        <v>909</v>
      </c>
      <c r="J2814" t="s">
        <v>923</v>
      </c>
      <c r="K2814" t="s">
        <v>828</v>
      </c>
      <c r="L2814" t="s">
        <v>831</v>
      </c>
      <c r="M2814" t="s">
        <v>829</v>
      </c>
      <c r="N2814" t="s">
        <v>829</v>
      </c>
      <c r="O2814" t="s">
        <v>829</v>
      </c>
      <c r="P2814">
        <v>64551</v>
      </c>
      <c r="Q2814">
        <v>4843</v>
      </c>
      <c r="R2814" t="s">
        <v>829</v>
      </c>
      <c r="S2814">
        <v>69394</v>
      </c>
      <c r="T2814">
        <v>0</v>
      </c>
      <c r="U2814">
        <v>69394</v>
      </c>
      <c r="V2814">
        <v>1</v>
      </c>
    </row>
    <row r="2815" spans="1:22" x14ac:dyDescent="0.3">
      <c r="A2815">
        <v>202223</v>
      </c>
      <c r="B2815" t="s">
        <v>820</v>
      </c>
      <c r="C2815" t="s">
        <v>821</v>
      </c>
      <c r="D2815" t="s">
        <v>822</v>
      </c>
      <c r="E2815" t="s">
        <v>823</v>
      </c>
      <c r="F2815" t="s">
        <v>866</v>
      </c>
      <c r="G2815" t="s">
        <v>867</v>
      </c>
      <c r="H2815" t="s">
        <v>922</v>
      </c>
      <c r="I2815">
        <v>909</v>
      </c>
      <c r="J2815" t="s">
        <v>923</v>
      </c>
      <c r="K2815" t="s">
        <v>828</v>
      </c>
      <c r="L2815" t="s">
        <v>831</v>
      </c>
      <c r="M2815" t="s">
        <v>829</v>
      </c>
      <c r="N2815" t="s">
        <v>829</v>
      </c>
      <c r="O2815" t="s">
        <v>829</v>
      </c>
      <c r="P2815">
        <v>1679</v>
      </c>
      <c r="Q2815">
        <v>970260</v>
      </c>
      <c r="R2815" t="s">
        <v>829</v>
      </c>
      <c r="S2815">
        <v>971939</v>
      </c>
      <c r="T2815">
        <v>0</v>
      </c>
      <c r="U2815">
        <v>971939</v>
      </c>
      <c r="V2815">
        <v>10</v>
      </c>
    </row>
    <row r="2816" spans="1:22" x14ac:dyDescent="0.3">
      <c r="A2816">
        <v>202122</v>
      </c>
      <c r="B2816" t="s">
        <v>820</v>
      </c>
      <c r="C2816" t="s">
        <v>821</v>
      </c>
      <c r="D2816" t="s">
        <v>822</v>
      </c>
      <c r="E2816" t="s">
        <v>823</v>
      </c>
      <c r="F2816" t="s">
        <v>866</v>
      </c>
      <c r="G2816" t="s">
        <v>867</v>
      </c>
      <c r="H2816" t="s">
        <v>922</v>
      </c>
      <c r="I2816">
        <v>909</v>
      </c>
      <c r="J2816" t="s">
        <v>923</v>
      </c>
      <c r="K2816" t="s">
        <v>828</v>
      </c>
      <c r="L2816" t="s">
        <v>832</v>
      </c>
      <c r="M2816">
        <v>0</v>
      </c>
      <c r="N2816">
        <v>0</v>
      </c>
      <c r="O2816">
        <v>0</v>
      </c>
      <c r="P2816">
        <v>0</v>
      </c>
      <c r="Q2816">
        <v>2392588</v>
      </c>
      <c r="R2816">
        <v>0</v>
      </c>
      <c r="S2816">
        <v>2392588</v>
      </c>
      <c r="T2816">
        <v>0</v>
      </c>
      <c r="U2816">
        <v>2392588</v>
      </c>
      <c r="V2816">
        <v>24</v>
      </c>
    </row>
    <row r="2817" spans="1:22" x14ac:dyDescent="0.3">
      <c r="A2817">
        <v>202223</v>
      </c>
      <c r="B2817" t="s">
        <v>820</v>
      </c>
      <c r="C2817" t="s">
        <v>821</v>
      </c>
      <c r="D2817" t="s">
        <v>822</v>
      </c>
      <c r="E2817" t="s">
        <v>823</v>
      </c>
      <c r="F2817" t="s">
        <v>866</v>
      </c>
      <c r="G2817" t="s">
        <v>867</v>
      </c>
      <c r="H2817" t="s">
        <v>922</v>
      </c>
      <c r="I2817">
        <v>909</v>
      </c>
      <c r="J2817" t="s">
        <v>923</v>
      </c>
      <c r="K2817" t="s">
        <v>828</v>
      </c>
      <c r="L2817" t="s">
        <v>832</v>
      </c>
      <c r="M2817">
        <v>0</v>
      </c>
      <c r="N2817">
        <v>121516</v>
      </c>
      <c r="O2817">
        <v>0</v>
      </c>
      <c r="P2817">
        <v>0</v>
      </c>
      <c r="Q2817">
        <v>2345956</v>
      </c>
      <c r="R2817">
        <v>0</v>
      </c>
      <c r="S2817">
        <v>2467472</v>
      </c>
      <c r="T2817">
        <v>0</v>
      </c>
      <c r="U2817">
        <v>2467472</v>
      </c>
      <c r="V2817">
        <v>24</v>
      </c>
    </row>
    <row r="2818" spans="1:22" x14ac:dyDescent="0.3">
      <c r="A2818">
        <v>202122</v>
      </c>
      <c r="B2818" t="s">
        <v>820</v>
      </c>
      <c r="C2818" t="s">
        <v>821</v>
      </c>
      <c r="D2818" t="s">
        <v>822</v>
      </c>
      <c r="E2818" t="s">
        <v>823</v>
      </c>
      <c r="F2818" t="s">
        <v>866</v>
      </c>
      <c r="G2818" t="s">
        <v>867</v>
      </c>
      <c r="H2818" t="s">
        <v>922</v>
      </c>
      <c r="I2818">
        <v>909</v>
      </c>
      <c r="J2818" t="s">
        <v>923</v>
      </c>
      <c r="K2818" t="s">
        <v>828</v>
      </c>
      <c r="L2818" t="s">
        <v>544</v>
      </c>
      <c r="M2818">
        <v>27335</v>
      </c>
      <c r="N2818">
        <v>591187</v>
      </c>
      <c r="O2818">
        <v>452948</v>
      </c>
      <c r="P2818">
        <v>124145</v>
      </c>
      <c r="Q2818">
        <v>2526</v>
      </c>
      <c r="R2818">
        <v>0</v>
      </c>
      <c r="S2818">
        <v>1198141</v>
      </c>
      <c r="T2818">
        <v>0</v>
      </c>
      <c r="U2818">
        <v>1198141</v>
      </c>
      <c r="V2818">
        <v>12</v>
      </c>
    </row>
    <row r="2819" spans="1:22" x14ac:dyDescent="0.3">
      <c r="A2819">
        <v>202223</v>
      </c>
      <c r="B2819" t="s">
        <v>820</v>
      </c>
      <c r="C2819" t="s">
        <v>821</v>
      </c>
      <c r="D2819" t="s">
        <v>822</v>
      </c>
      <c r="E2819" t="s">
        <v>823</v>
      </c>
      <c r="F2819" t="s">
        <v>866</v>
      </c>
      <c r="G2819" t="s">
        <v>867</v>
      </c>
      <c r="H2819" t="s">
        <v>922</v>
      </c>
      <c r="I2819">
        <v>909</v>
      </c>
      <c r="J2819" t="s">
        <v>923</v>
      </c>
      <c r="K2819" t="s">
        <v>828</v>
      </c>
      <c r="L2819" t="s">
        <v>544</v>
      </c>
      <c r="M2819">
        <v>36444</v>
      </c>
      <c r="N2819">
        <v>627987</v>
      </c>
      <c r="O2819">
        <v>490184</v>
      </c>
      <c r="P2819">
        <v>262313</v>
      </c>
      <c r="Q2819">
        <v>2708</v>
      </c>
      <c r="R2819">
        <v>0</v>
      </c>
      <c r="S2819">
        <v>1419637</v>
      </c>
      <c r="T2819">
        <v>0</v>
      </c>
      <c r="U2819">
        <v>1419637</v>
      </c>
      <c r="V2819">
        <v>14</v>
      </c>
    </row>
    <row r="2820" spans="1:22" x14ac:dyDescent="0.3">
      <c r="A2820">
        <v>202122</v>
      </c>
      <c r="B2820" t="s">
        <v>820</v>
      </c>
      <c r="C2820" t="s">
        <v>821</v>
      </c>
      <c r="D2820" t="s">
        <v>822</v>
      </c>
      <c r="E2820" t="s">
        <v>823</v>
      </c>
      <c r="F2820" t="s">
        <v>866</v>
      </c>
      <c r="G2820" t="s">
        <v>867</v>
      </c>
      <c r="H2820" t="s">
        <v>922</v>
      </c>
      <c r="I2820">
        <v>909</v>
      </c>
      <c r="J2820" t="s">
        <v>923</v>
      </c>
      <c r="K2820" t="s">
        <v>828</v>
      </c>
      <c r="L2820" t="s">
        <v>600</v>
      </c>
      <c r="M2820" t="s">
        <v>829</v>
      </c>
      <c r="N2820" t="s">
        <v>829</v>
      </c>
      <c r="O2820" t="s">
        <v>829</v>
      </c>
      <c r="P2820">
        <v>0</v>
      </c>
      <c r="Q2820">
        <v>0</v>
      </c>
      <c r="R2820" t="s">
        <v>829</v>
      </c>
      <c r="S2820">
        <v>0</v>
      </c>
      <c r="T2820">
        <v>0</v>
      </c>
      <c r="U2820">
        <v>0</v>
      </c>
      <c r="V2820">
        <v>0</v>
      </c>
    </row>
    <row r="2821" spans="1:22" x14ac:dyDescent="0.3">
      <c r="A2821">
        <v>202223</v>
      </c>
      <c r="B2821" t="s">
        <v>820</v>
      </c>
      <c r="C2821" t="s">
        <v>821</v>
      </c>
      <c r="D2821" t="s">
        <v>822</v>
      </c>
      <c r="E2821" t="s">
        <v>823</v>
      </c>
      <c r="F2821" t="s">
        <v>866</v>
      </c>
      <c r="G2821" t="s">
        <v>867</v>
      </c>
      <c r="H2821" t="s">
        <v>922</v>
      </c>
      <c r="I2821">
        <v>909</v>
      </c>
      <c r="J2821" t="s">
        <v>923</v>
      </c>
      <c r="K2821" t="s">
        <v>828</v>
      </c>
      <c r="L2821" t="s">
        <v>600</v>
      </c>
      <c r="M2821" t="s">
        <v>829</v>
      </c>
      <c r="N2821" t="s">
        <v>829</v>
      </c>
      <c r="O2821" t="s">
        <v>829</v>
      </c>
      <c r="P2821">
        <v>0</v>
      </c>
      <c r="Q2821">
        <v>0</v>
      </c>
      <c r="R2821" t="s">
        <v>829</v>
      </c>
      <c r="S2821">
        <v>0</v>
      </c>
      <c r="T2821">
        <v>0</v>
      </c>
      <c r="U2821">
        <v>0</v>
      </c>
      <c r="V2821">
        <v>0</v>
      </c>
    </row>
    <row r="2822" spans="1:22" x14ac:dyDescent="0.3">
      <c r="A2822">
        <v>202122</v>
      </c>
      <c r="B2822" t="s">
        <v>820</v>
      </c>
      <c r="C2822" t="s">
        <v>821</v>
      </c>
      <c r="D2822" t="s">
        <v>822</v>
      </c>
      <c r="E2822" t="s">
        <v>823</v>
      </c>
      <c r="F2822" t="s">
        <v>866</v>
      </c>
      <c r="G2822" t="s">
        <v>867</v>
      </c>
      <c r="H2822" t="s">
        <v>922</v>
      </c>
      <c r="I2822">
        <v>909</v>
      </c>
      <c r="J2822" t="s">
        <v>923</v>
      </c>
      <c r="K2822" t="s">
        <v>828</v>
      </c>
      <c r="L2822" t="s">
        <v>247</v>
      </c>
      <c r="M2822">
        <v>0</v>
      </c>
      <c r="N2822">
        <v>0</v>
      </c>
      <c r="O2822">
        <v>0</v>
      </c>
      <c r="P2822">
        <v>0</v>
      </c>
      <c r="Q2822">
        <v>0</v>
      </c>
      <c r="R2822">
        <v>0</v>
      </c>
      <c r="S2822">
        <v>0</v>
      </c>
      <c r="T2822">
        <v>0</v>
      </c>
      <c r="U2822">
        <v>0</v>
      </c>
      <c r="V2822">
        <v>0</v>
      </c>
    </row>
    <row r="2823" spans="1:22" x14ac:dyDescent="0.3">
      <c r="A2823">
        <v>202223</v>
      </c>
      <c r="B2823" t="s">
        <v>820</v>
      </c>
      <c r="C2823" t="s">
        <v>821</v>
      </c>
      <c r="D2823" t="s">
        <v>822</v>
      </c>
      <c r="E2823" t="s">
        <v>823</v>
      </c>
      <c r="F2823" t="s">
        <v>866</v>
      </c>
      <c r="G2823" t="s">
        <v>867</v>
      </c>
      <c r="H2823" t="s">
        <v>922</v>
      </c>
      <c r="I2823">
        <v>909</v>
      </c>
      <c r="J2823" t="s">
        <v>923</v>
      </c>
      <c r="K2823" t="s">
        <v>828</v>
      </c>
      <c r="L2823" t="s">
        <v>247</v>
      </c>
      <c r="M2823">
        <v>0</v>
      </c>
      <c r="N2823">
        <v>0</v>
      </c>
      <c r="O2823">
        <v>0</v>
      </c>
      <c r="P2823">
        <v>0</v>
      </c>
      <c r="Q2823">
        <v>0</v>
      </c>
      <c r="R2823">
        <v>0</v>
      </c>
      <c r="S2823">
        <v>0</v>
      </c>
      <c r="T2823">
        <v>0</v>
      </c>
      <c r="U2823">
        <v>0</v>
      </c>
      <c r="V2823">
        <v>0</v>
      </c>
    </row>
    <row r="2824" spans="1:22" x14ac:dyDescent="0.3">
      <c r="A2824">
        <v>202122</v>
      </c>
      <c r="B2824" t="s">
        <v>820</v>
      </c>
      <c r="C2824" t="s">
        <v>821</v>
      </c>
      <c r="D2824" t="s">
        <v>822</v>
      </c>
      <c r="E2824" t="s">
        <v>823</v>
      </c>
      <c r="F2824" t="s">
        <v>866</v>
      </c>
      <c r="G2824" t="s">
        <v>867</v>
      </c>
      <c r="H2824" t="s">
        <v>922</v>
      </c>
      <c r="I2824">
        <v>909</v>
      </c>
      <c r="J2824" t="s">
        <v>923</v>
      </c>
      <c r="K2824" t="s">
        <v>828</v>
      </c>
      <c r="L2824" t="s">
        <v>833</v>
      </c>
      <c r="M2824">
        <v>26733055</v>
      </c>
      <c r="N2824">
        <v>158265942</v>
      </c>
      <c r="O2824">
        <v>63027734</v>
      </c>
      <c r="P2824">
        <v>25094806</v>
      </c>
      <c r="Q2824">
        <v>7043851</v>
      </c>
      <c r="R2824">
        <v>3938226</v>
      </c>
      <c r="S2824">
        <v>285099705</v>
      </c>
      <c r="T2824">
        <v>603364</v>
      </c>
      <c r="U2824">
        <v>284496340</v>
      </c>
      <c r="V2824" t="s">
        <v>834</v>
      </c>
    </row>
    <row r="2825" spans="1:22" x14ac:dyDescent="0.3">
      <c r="A2825">
        <v>202223</v>
      </c>
      <c r="B2825" t="s">
        <v>820</v>
      </c>
      <c r="C2825" t="s">
        <v>821</v>
      </c>
      <c r="D2825" t="s">
        <v>822</v>
      </c>
      <c r="E2825" t="s">
        <v>823</v>
      </c>
      <c r="F2825" t="s">
        <v>866</v>
      </c>
      <c r="G2825" t="s">
        <v>867</v>
      </c>
      <c r="H2825" t="s">
        <v>922</v>
      </c>
      <c r="I2825">
        <v>909</v>
      </c>
      <c r="J2825" t="s">
        <v>923</v>
      </c>
      <c r="K2825" t="s">
        <v>828</v>
      </c>
      <c r="L2825" t="s">
        <v>833</v>
      </c>
      <c r="M2825">
        <v>27643187</v>
      </c>
      <c r="N2825">
        <v>159750287</v>
      </c>
      <c r="O2825">
        <v>63939026</v>
      </c>
      <c r="P2825">
        <v>30009086</v>
      </c>
      <c r="Q2825">
        <v>7505197</v>
      </c>
      <c r="R2825">
        <v>4022533</v>
      </c>
      <c r="S2825">
        <v>293995409</v>
      </c>
      <c r="T2825">
        <v>2109853</v>
      </c>
      <c r="U2825">
        <v>291885555</v>
      </c>
      <c r="V2825" t="s">
        <v>834</v>
      </c>
    </row>
    <row r="2826" spans="1:22" x14ac:dyDescent="0.3">
      <c r="A2826">
        <v>202122</v>
      </c>
      <c r="B2826" t="s">
        <v>820</v>
      </c>
      <c r="C2826" t="s">
        <v>821</v>
      </c>
      <c r="D2826" t="s">
        <v>822</v>
      </c>
      <c r="E2826" t="s">
        <v>823</v>
      </c>
      <c r="F2826" t="s">
        <v>866</v>
      </c>
      <c r="G2826" t="s">
        <v>867</v>
      </c>
      <c r="H2826" t="s">
        <v>922</v>
      </c>
      <c r="I2826">
        <v>909</v>
      </c>
      <c r="J2826" t="s">
        <v>923</v>
      </c>
      <c r="K2826" t="s">
        <v>835</v>
      </c>
      <c r="L2826" t="s">
        <v>836</v>
      </c>
      <c r="M2826" t="s">
        <v>829</v>
      </c>
      <c r="N2826" t="s">
        <v>829</v>
      </c>
      <c r="O2826" t="s">
        <v>829</v>
      </c>
      <c r="P2826" t="s">
        <v>829</v>
      </c>
      <c r="Q2826" t="s">
        <v>829</v>
      </c>
      <c r="R2826" t="s">
        <v>829</v>
      </c>
      <c r="S2826">
        <v>274663460</v>
      </c>
      <c r="T2826" t="s">
        <v>829</v>
      </c>
      <c r="U2826" t="s">
        <v>829</v>
      </c>
      <c r="V2826" t="s">
        <v>834</v>
      </c>
    </row>
    <row r="2827" spans="1:22" x14ac:dyDescent="0.3">
      <c r="A2827">
        <v>202223</v>
      </c>
      <c r="B2827" t="s">
        <v>820</v>
      </c>
      <c r="C2827" t="s">
        <v>821</v>
      </c>
      <c r="D2827" t="s">
        <v>822</v>
      </c>
      <c r="E2827" t="s">
        <v>823</v>
      </c>
      <c r="F2827" t="s">
        <v>866</v>
      </c>
      <c r="G2827" t="s">
        <v>867</v>
      </c>
      <c r="H2827" t="s">
        <v>922</v>
      </c>
      <c r="I2827">
        <v>909</v>
      </c>
      <c r="J2827" t="s">
        <v>923</v>
      </c>
      <c r="K2827" t="s">
        <v>835</v>
      </c>
      <c r="L2827" t="s">
        <v>836</v>
      </c>
      <c r="M2827" t="s">
        <v>829</v>
      </c>
      <c r="N2827" t="s">
        <v>829</v>
      </c>
      <c r="O2827" t="s">
        <v>829</v>
      </c>
      <c r="P2827" t="s">
        <v>829</v>
      </c>
      <c r="Q2827" t="s">
        <v>829</v>
      </c>
      <c r="R2827" t="s">
        <v>829</v>
      </c>
      <c r="S2827">
        <v>279867630</v>
      </c>
      <c r="T2827" t="s">
        <v>829</v>
      </c>
      <c r="U2827" t="s">
        <v>829</v>
      </c>
      <c r="V2827" t="s">
        <v>834</v>
      </c>
    </row>
    <row r="2828" spans="1:22" x14ac:dyDescent="0.3">
      <c r="A2828">
        <v>202122</v>
      </c>
      <c r="B2828" t="s">
        <v>820</v>
      </c>
      <c r="C2828" t="s">
        <v>821</v>
      </c>
      <c r="D2828" t="s">
        <v>822</v>
      </c>
      <c r="E2828" t="s">
        <v>823</v>
      </c>
      <c r="F2828" t="s">
        <v>866</v>
      </c>
      <c r="G2828" t="s">
        <v>867</v>
      </c>
      <c r="H2828" t="s">
        <v>922</v>
      </c>
      <c r="I2828">
        <v>909</v>
      </c>
      <c r="J2828" t="s">
        <v>923</v>
      </c>
      <c r="K2828" t="s">
        <v>835</v>
      </c>
      <c r="L2828" t="s">
        <v>837</v>
      </c>
      <c r="M2828" t="s">
        <v>829</v>
      </c>
      <c r="N2828" t="s">
        <v>829</v>
      </c>
      <c r="O2828" t="s">
        <v>829</v>
      </c>
      <c r="P2828" t="s">
        <v>829</v>
      </c>
      <c r="Q2828" t="s">
        <v>829</v>
      </c>
      <c r="R2828" t="s">
        <v>829</v>
      </c>
      <c r="S2828">
        <v>-425110</v>
      </c>
      <c r="T2828" t="s">
        <v>829</v>
      </c>
      <c r="U2828" t="s">
        <v>829</v>
      </c>
      <c r="V2828" t="s">
        <v>834</v>
      </c>
    </row>
    <row r="2829" spans="1:22" x14ac:dyDescent="0.3">
      <c r="A2829">
        <v>202223</v>
      </c>
      <c r="B2829" t="s">
        <v>820</v>
      </c>
      <c r="C2829" t="s">
        <v>821</v>
      </c>
      <c r="D2829" t="s">
        <v>822</v>
      </c>
      <c r="E2829" t="s">
        <v>823</v>
      </c>
      <c r="F2829" t="s">
        <v>866</v>
      </c>
      <c r="G2829" t="s">
        <v>867</v>
      </c>
      <c r="H2829" t="s">
        <v>922</v>
      </c>
      <c r="I2829">
        <v>909</v>
      </c>
      <c r="J2829" t="s">
        <v>923</v>
      </c>
      <c r="K2829" t="s">
        <v>835</v>
      </c>
      <c r="L2829" t="s">
        <v>837</v>
      </c>
      <c r="M2829" t="s">
        <v>829</v>
      </c>
      <c r="N2829" t="s">
        <v>829</v>
      </c>
      <c r="O2829" t="s">
        <v>829</v>
      </c>
      <c r="P2829" t="s">
        <v>829</v>
      </c>
      <c r="Q2829" t="s">
        <v>829</v>
      </c>
      <c r="R2829" t="s">
        <v>829</v>
      </c>
      <c r="S2829">
        <v>119359</v>
      </c>
      <c r="T2829" t="s">
        <v>829</v>
      </c>
      <c r="U2829" t="s">
        <v>829</v>
      </c>
      <c r="V2829">
        <v>0</v>
      </c>
    </row>
    <row r="2830" spans="1:22" x14ac:dyDescent="0.3">
      <c r="A2830">
        <v>202122</v>
      </c>
      <c r="B2830" t="s">
        <v>820</v>
      </c>
      <c r="C2830" t="s">
        <v>821</v>
      </c>
      <c r="D2830" t="s">
        <v>822</v>
      </c>
      <c r="E2830" t="s">
        <v>823</v>
      </c>
      <c r="F2830" t="s">
        <v>866</v>
      </c>
      <c r="G2830" t="s">
        <v>867</v>
      </c>
      <c r="H2830" t="s">
        <v>922</v>
      </c>
      <c r="I2830">
        <v>909</v>
      </c>
      <c r="J2830" t="s">
        <v>923</v>
      </c>
      <c r="K2830" t="s">
        <v>835</v>
      </c>
      <c r="L2830" t="s">
        <v>838</v>
      </c>
      <c r="M2830" t="s">
        <v>829</v>
      </c>
      <c r="N2830" t="s">
        <v>829</v>
      </c>
      <c r="O2830" t="s">
        <v>829</v>
      </c>
      <c r="P2830" t="s">
        <v>829</v>
      </c>
      <c r="Q2830" t="s">
        <v>829</v>
      </c>
      <c r="R2830" t="s">
        <v>829</v>
      </c>
      <c r="S2830">
        <v>-9640813</v>
      </c>
      <c r="T2830" t="s">
        <v>829</v>
      </c>
      <c r="U2830" t="s">
        <v>829</v>
      </c>
      <c r="V2830" t="s">
        <v>834</v>
      </c>
    </row>
    <row r="2831" spans="1:22" x14ac:dyDescent="0.3">
      <c r="A2831">
        <v>202223</v>
      </c>
      <c r="B2831" t="s">
        <v>820</v>
      </c>
      <c r="C2831" t="s">
        <v>821</v>
      </c>
      <c r="D2831" t="s">
        <v>822</v>
      </c>
      <c r="E2831" t="s">
        <v>823</v>
      </c>
      <c r="F2831" t="s">
        <v>866</v>
      </c>
      <c r="G2831" t="s">
        <v>867</v>
      </c>
      <c r="H2831" t="s">
        <v>922</v>
      </c>
      <c r="I2831">
        <v>909</v>
      </c>
      <c r="J2831" t="s">
        <v>923</v>
      </c>
      <c r="K2831" t="s">
        <v>835</v>
      </c>
      <c r="L2831" t="s">
        <v>838</v>
      </c>
      <c r="M2831" t="s">
        <v>829</v>
      </c>
      <c r="N2831" t="s">
        <v>829</v>
      </c>
      <c r="O2831" t="s">
        <v>829</v>
      </c>
      <c r="P2831" t="s">
        <v>829</v>
      </c>
      <c r="Q2831" t="s">
        <v>829</v>
      </c>
      <c r="R2831" t="s">
        <v>829</v>
      </c>
      <c r="S2831">
        <v>-14691971</v>
      </c>
      <c r="T2831" t="s">
        <v>829</v>
      </c>
      <c r="U2831" t="s">
        <v>829</v>
      </c>
      <c r="V2831" t="s">
        <v>834</v>
      </c>
    </row>
    <row r="2832" spans="1:22" x14ac:dyDescent="0.3">
      <c r="A2832">
        <v>202122</v>
      </c>
      <c r="B2832" t="s">
        <v>820</v>
      </c>
      <c r="C2832" t="s">
        <v>821</v>
      </c>
      <c r="D2832" t="s">
        <v>822</v>
      </c>
      <c r="E2832" t="s">
        <v>823</v>
      </c>
      <c r="F2832" t="s">
        <v>866</v>
      </c>
      <c r="G2832" t="s">
        <v>867</v>
      </c>
      <c r="H2832" t="s">
        <v>922</v>
      </c>
      <c r="I2832">
        <v>909</v>
      </c>
      <c r="J2832" t="s">
        <v>923</v>
      </c>
      <c r="K2832" t="s">
        <v>835</v>
      </c>
      <c r="L2832" t="s">
        <v>839</v>
      </c>
      <c r="M2832" t="s">
        <v>829</v>
      </c>
      <c r="N2832" t="s">
        <v>829</v>
      </c>
      <c r="O2832" t="s">
        <v>829</v>
      </c>
      <c r="P2832" t="s">
        <v>829</v>
      </c>
      <c r="Q2832" t="s">
        <v>829</v>
      </c>
      <c r="R2832" t="s">
        <v>829</v>
      </c>
      <c r="S2832">
        <v>14690540</v>
      </c>
      <c r="T2832" t="s">
        <v>829</v>
      </c>
      <c r="U2832" t="s">
        <v>829</v>
      </c>
      <c r="V2832" t="s">
        <v>834</v>
      </c>
    </row>
    <row r="2833" spans="1:22" x14ac:dyDescent="0.3">
      <c r="A2833">
        <v>202223</v>
      </c>
      <c r="B2833" t="s">
        <v>820</v>
      </c>
      <c r="C2833" t="s">
        <v>821</v>
      </c>
      <c r="D2833" t="s">
        <v>822</v>
      </c>
      <c r="E2833" t="s">
        <v>823</v>
      </c>
      <c r="F2833" t="s">
        <v>866</v>
      </c>
      <c r="G2833" t="s">
        <v>867</v>
      </c>
      <c r="H2833" t="s">
        <v>922</v>
      </c>
      <c r="I2833">
        <v>909</v>
      </c>
      <c r="J2833" t="s">
        <v>923</v>
      </c>
      <c r="K2833" t="s">
        <v>835</v>
      </c>
      <c r="L2833" t="s">
        <v>839</v>
      </c>
      <c r="M2833" t="s">
        <v>829</v>
      </c>
      <c r="N2833" t="s">
        <v>829</v>
      </c>
      <c r="O2833" t="s">
        <v>829</v>
      </c>
      <c r="P2833" t="s">
        <v>829</v>
      </c>
      <c r="Q2833" t="s">
        <v>829</v>
      </c>
      <c r="R2833" t="s">
        <v>829</v>
      </c>
      <c r="S2833">
        <v>21031106</v>
      </c>
      <c r="T2833" t="s">
        <v>829</v>
      </c>
      <c r="U2833" t="s">
        <v>829</v>
      </c>
      <c r="V2833" t="s">
        <v>834</v>
      </c>
    </row>
    <row r="2834" spans="1:22" x14ac:dyDescent="0.3">
      <c r="A2834">
        <v>202122</v>
      </c>
      <c r="B2834" t="s">
        <v>820</v>
      </c>
      <c r="C2834" t="s">
        <v>821</v>
      </c>
      <c r="D2834" t="s">
        <v>822</v>
      </c>
      <c r="E2834" t="s">
        <v>823</v>
      </c>
      <c r="F2834" t="s">
        <v>866</v>
      </c>
      <c r="G2834" t="s">
        <v>867</v>
      </c>
      <c r="H2834" t="s">
        <v>922</v>
      </c>
      <c r="I2834">
        <v>909</v>
      </c>
      <c r="J2834" t="s">
        <v>923</v>
      </c>
      <c r="K2834" t="s">
        <v>835</v>
      </c>
      <c r="L2834" t="s">
        <v>840</v>
      </c>
      <c r="M2834" t="s">
        <v>829</v>
      </c>
      <c r="N2834" t="s">
        <v>829</v>
      </c>
      <c r="O2834" t="s">
        <v>829</v>
      </c>
      <c r="P2834" t="s">
        <v>829</v>
      </c>
      <c r="Q2834" t="s">
        <v>829</v>
      </c>
      <c r="R2834" t="s">
        <v>829</v>
      </c>
      <c r="S2834">
        <v>0</v>
      </c>
      <c r="T2834" t="s">
        <v>829</v>
      </c>
      <c r="U2834" t="s">
        <v>829</v>
      </c>
      <c r="V2834" t="s">
        <v>834</v>
      </c>
    </row>
    <row r="2835" spans="1:22" x14ac:dyDescent="0.3">
      <c r="A2835">
        <v>202223</v>
      </c>
      <c r="B2835" t="s">
        <v>820</v>
      </c>
      <c r="C2835" t="s">
        <v>821</v>
      </c>
      <c r="D2835" t="s">
        <v>822</v>
      </c>
      <c r="E2835" t="s">
        <v>823</v>
      </c>
      <c r="F2835" t="s">
        <v>866</v>
      </c>
      <c r="G2835" t="s">
        <v>867</v>
      </c>
      <c r="H2835" t="s">
        <v>922</v>
      </c>
      <c r="I2835">
        <v>909</v>
      </c>
      <c r="J2835" t="s">
        <v>923</v>
      </c>
      <c r="K2835" t="s">
        <v>835</v>
      </c>
      <c r="L2835" t="s">
        <v>840</v>
      </c>
      <c r="M2835" t="s">
        <v>829</v>
      </c>
      <c r="N2835" t="s">
        <v>829</v>
      </c>
      <c r="O2835" t="s">
        <v>829</v>
      </c>
      <c r="P2835" t="s">
        <v>829</v>
      </c>
      <c r="Q2835" t="s">
        <v>829</v>
      </c>
      <c r="R2835" t="s">
        <v>829</v>
      </c>
      <c r="S2835">
        <v>0</v>
      </c>
      <c r="T2835" t="s">
        <v>829</v>
      </c>
      <c r="U2835" t="s">
        <v>829</v>
      </c>
      <c r="V2835" t="s">
        <v>834</v>
      </c>
    </row>
    <row r="2836" spans="1:22" x14ac:dyDescent="0.3">
      <c r="A2836">
        <v>202122</v>
      </c>
      <c r="B2836" t="s">
        <v>820</v>
      </c>
      <c r="C2836" t="s">
        <v>821</v>
      </c>
      <c r="D2836" t="s">
        <v>822</v>
      </c>
      <c r="E2836" t="s">
        <v>823</v>
      </c>
      <c r="F2836" t="s">
        <v>866</v>
      </c>
      <c r="G2836" t="s">
        <v>867</v>
      </c>
      <c r="H2836" t="s">
        <v>922</v>
      </c>
      <c r="I2836">
        <v>909</v>
      </c>
      <c r="J2836" t="s">
        <v>923</v>
      </c>
      <c r="K2836" t="s">
        <v>835</v>
      </c>
      <c r="L2836" t="s">
        <v>841</v>
      </c>
      <c r="M2836" t="s">
        <v>829</v>
      </c>
      <c r="N2836" t="s">
        <v>829</v>
      </c>
      <c r="O2836" t="s">
        <v>829</v>
      </c>
      <c r="P2836" t="s">
        <v>829</v>
      </c>
      <c r="Q2836" t="s">
        <v>829</v>
      </c>
      <c r="R2836" t="s">
        <v>829</v>
      </c>
      <c r="S2836">
        <v>284495223</v>
      </c>
      <c r="T2836" t="s">
        <v>829</v>
      </c>
      <c r="U2836" t="s">
        <v>829</v>
      </c>
      <c r="V2836" t="s">
        <v>834</v>
      </c>
    </row>
    <row r="2837" spans="1:22" x14ac:dyDescent="0.3">
      <c r="A2837">
        <v>202223</v>
      </c>
      <c r="B2837" t="s">
        <v>820</v>
      </c>
      <c r="C2837" t="s">
        <v>821</v>
      </c>
      <c r="D2837" t="s">
        <v>822</v>
      </c>
      <c r="E2837" t="s">
        <v>823</v>
      </c>
      <c r="F2837" t="s">
        <v>866</v>
      </c>
      <c r="G2837" t="s">
        <v>867</v>
      </c>
      <c r="H2837" t="s">
        <v>922</v>
      </c>
      <c r="I2837">
        <v>909</v>
      </c>
      <c r="J2837" t="s">
        <v>923</v>
      </c>
      <c r="K2837" t="s">
        <v>835</v>
      </c>
      <c r="L2837" t="s">
        <v>841</v>
      </c>
      <c r="M2837" t="s">
        <v>829</v>
      </c>
      <c r="N2837" t="s">
        <v>829</v>
      </c>
      <c r="O2837" t="s">
        <v>829</v>
      </c>
      <c r="P2837" t="s">
        <v>829</v>
      </c>
      <c r="Q2837" t="s">
        <v>829</v>
      </c>
      <c r="R2837" t="s">
        <v>829</v>
      </c>
      <c r="S2837">
        <v>291885555</v>
      </c>
      <c r="T2837" t="s">
        <v>829</v>
      </c>
      <c r="U2837" t="s">
        <v>829</v>
      </c>
      <c r="V2837" t="s">
        <v>834</v>
      </c>
    </row>
    <row r="2838" spans="1:22" x14ac:dyDescent="0.3">
      <c r="A2838">
        <v>202122</v>
      </c>
      <c r="B2838" t="s">
        <v>820</v>
      </c>
      <c r="C2838" t="s">
        <v>821</v>
      </c>
      <c r="D2838" t="s">
        <v>822</v>
      </c>
      <c r="E2838" t="s">
        <v>823</v>
      </c>
      <c r="F2838" t="s">
        <v>866</v>
      </c>
      <c r="G2838" t="s">
        <v>867</v>
      </c>
      <c r="H2838" t="s">
        <v>922</v>
      </c>
      <c r="I2838">
        <v>909</v>
      </c>
      <c r="J2838" t="s">
        <v>923</v>
      </c>
      <c r="K2838" t="s">
        <v>842</v>
      </c>
      <c r="L2838" t="s">
        <v>238</v>
      </c>
      <c r="M2838" t="s">
        <v>829</v>
      </c>
      <c r="N2838" t="s">
        <v>829</v>
      </c>
      <c r="O2838" t="s">
        <v>829</v>
      </c>
      <c r="P2838" t="s">
        <v>829</v>
      </c>
      <c r="Q2838" t="s">
        <v>829</v>
      </c>
      <c r="R2838" t="s">
        <v>829</v>
      </c>
      <c r="S2838">
        <v>1697775</v>
      </c>
      <c r="T2838">
        <v>45640</v>
      </c>
      <c r="U2838">
        <v>1652135</v>
      </c>
      <c r="V2838">
        <v>23</v>
      </c>
    </row>
    <row r="2839" spans="1:22" x14ac:dyDescent="0.3">
      <c r="A2839">
        <v>202223</v>
      </c>
      <c r="B2839" t="s">
        <v>820</v>
      </c>
      <c r="C2839" t="s">
        <v>821</v>
      </c>
      <c r="D2839" t="s">
        <v>822</v>
      </c>
      <c r="E2839" t="s">
        <v>823</v>
      </c>
      <c r="F2839" t="s">
        <v>866</v>
      </c>
      <c r="G2839" t="s">
        <v>867</v>
      </c>
      <c r="H2839" t="s">
        <v>922</v>
      </c>
      <c r="I2839">
        <v>909</v>
      </c>
      <c r="J2839" t="s">
        <v>923</v>
      </c>
      <c r="K2839" t="s">
        <v>842</v>
      </c>
      <c r="L2839" t="s">
        <v>238</v>
      </c>
      <c r="M2839" t="s">
        <v>829</v>
      </c>
      <c r="N2839" t="s">
        <v>829</v>
      </c>
      <c r="O2839" t="s">
        <v>829</v>
      </c>
      <c r="P2839" t="s">
        <v>829</v>
      </c>
      <c r="Q2839" t="s">
        <v>829</v>
      </c>
      <c r="R2839" t="s">
        <v>829</v>
      </c>
      <c r="S2839">
        <v>1581000</v>
      </c>
      <c r="T2839">
        <v>6975</v>
      </c>
      <c r="U2839">
        <v>1574025</v>
      </c>
      <c r="V2839">
        <v>22</v>
      </c>
    </row>
    <row r="2840" spans="1:22" x14ac:dyDescent="0.3">
      <c r="A2840">
        <v>202122</v>
      </c>
      <c r="B2840" t="s">
        <v>820</v>
      </c>
      <c r="C2840" t="s">
        <v>821</v>
      </c>
      <c r="D2840" t="s">
        <v>822</v>
      </c>
      <c r="E2840" t="s">
        <v>823</v>
      </c>
      <c r="F2840" t="s">
        <v>866</v>
      </c>
      <c r="G2840" t="s">
        <v>867</v>
      </c>
      <c r="H2840" t="s">
        <v>922</v>
      </c>
      <c r="I2840">
        <v>909</v>
      </c>
      <c r="J2840" t="s">
        <v>923</v>
      </c>
      <c r="K2840" t="s">
        <v>842</v>
      </c>
      <c r="L2840" t="s">
        <v>240</v>
      </c>
      <c r="M2840" t="s">
        <v>829</v>
      </c>
      <c r="N2840" t="s">
        <v>829</v>
      </c>
      <c r="O2840" t="s">
        <v>829</v>
      </c>
      <c r="P2840" t="s">
        <v>829</v>
      </c>
      <c r="Q2840" t="s">
        <v>829</v>
      </c>
      <c r="R2840" t="s">
        <v>829</v>
      </c>
      <c r="S2840">
        <v>1326625</v>
      </c>
      <c r="T2840">
        <v>144457</v>
      </c>
      <c r="U2840">
        <v>1182168</v>
      </c>
      <c r="V2840">
        <v>16</v>
      </c>
    </row>
    <row r="2841" spans="1:22" x14ac:dyDescent="0.3">
      <c r="A2841">
        <v>202223</v>
      </c>
      <c r="B2841" t="s">
        <v>820</v>
      </c>
      <c r="C2841" t="s">
        <v>821</v>
      </c>
      <c r="D2841" t="s">
        <v>822</v>
      </c>
      <c r="E2841" t="s">
        <v>823</v>
      </c>
      <c r="F2841" t="s">
        <v>866</v>
      </c>
      <c r="G2841" t="s">
        <v>867</v>
      </c>
      <c r="H2841" t="s">
        <v>922</v>
      </c>
      <c r="I2841">
        <v>909</v>
      </c>
      <c r="J2841" t="s">
        <v>923</v>
      </c>
      <c r="K2841" t="s">
        <v>842</v>
      </c>
      <c r="L2841" t="s">
        <v>240</v>
      </c>
      <c r="M2841" t="s">
        <v>829</v>
      </c>
      <c r="N2841" t="s">
        <v>829</v>
      </c>
      <c r="O2841" t="s">
        <v>829</v>
      </c>
      <c r="P2841" t="s">
        <v>829</v>
      </c>
      <c r="Q2841" t="s">
        <v>829</v>
      </c>
      <c r="R2841" t="s">
        <v>829</v>
      </c>
      <c r="S2841">
        <v>1615023</v>
      </c>
      <c r="T2841">
        <v>66430</v>
      </c>
      <c r="U2841">
        <v>1548593</v>
      </c>
      <c r="V2841">
        <v>21</v>
      </c>
    </row>
    <row r="2842" spans="1:22" x14ac:dyDescent="0.3">
      <c r="A2842">
        <v>202122</v>
      </c>
      <c r="B2842" t="s">
        <v>820</v>
      </c>
      <c r="C2842" t="s">
        <v>821</v>
      </c>
      <c r="D2842" t="s">
        <v>822</v>
      </c>
      <c r="E2842" t="s">
        <v>823</v>
      </c>
      <c r="F2842" t="s">
        <v>866</v>
      </c>
      <c r="G2842" t="s">
        <v>867</v>
      </c>
      <c r="H2842" t="s">
        <v>922</v>
      </c>
      <c r="I2842">
        <v>909</v>
      </c>
      <c r="J2842" t="s">
        <v>923</v>
      </c>
      <c r="K2842" t="s">
        <v>842</v>
      </c>
      <c r="L2842" t="s">
        <v>843</v>
      </c>
      <c r="M2842" t="s">
        <v>829</v>
      </c>
      <c r="N2842" t="s">
        <v>829</v>
      </c>
      <c r="O2842" t="s">
        <v>829</v>
      </c>
      <c r="P2842" t="s">
        <v>829</v>
      </c>
      <c r="Q2842" t="s">
        <v>829</v>
      </c>
      <c r="R2842" t="s">
        <v>829</v>
      </c>
      <c r="S2842">
        <v>0</v>
      </c>
      <c r="T2842">
        <v>0</v>
      </c>
      <c r="U2842">
        <v>0</v>
      </c>
      <c r="V2842">
        <v>0</v>
      </c>
    </row>
    <row r="2843" spans="1:22" x14ac:dyDescent="0.3">
      <c r="A2843">
        <v>202223</v>
      </c>
      <c r="B2843" t="s">
        <v>820</v>
      </c>
      <c r="C2843" t="s">
        <v>821</v>
      </c>
      <c r="D2843" t="s">
        <v>822</v>
      </c>
      <c r="E2843" t="s">
        <v>823</v>
      </c>
      <c r="F2843" t="s">
        <v>866</v>
      </c>
      <c r="G2843" t="s">
        <v>867</v>
      </c>
      <c r="H2843" t="s">
        <v>922</v>
      </c>
      <c r="I2843">
        <v>909</v>
      </c>
      <c r="J2843" t="s">
        <v>923</v>
      </c>
      <c r="K2843" t="s">
        <v>842</v>
      </c>
      <c r="L2843" t="s">
        <v>843</v>
      </c>
      <c r="M2843" t="s">
        <v>829</v>
      </c>
      <c r="N2843" t="s">
        <v>829</v>
      </c>
      <c r="O2843" t="s">
        <v>829</v>
      </c>
      <c r="P2843" t="s">
        <v>829</v>
      </c>
      <c r="Q2843" t="s">
        <v>829</v>
      </c>
      <c r="R2843" t="s">
        <v>829</v>
      </c>
      <c r="S2843">
        <v>152538</v>
      </c>
      <c r="T2843">
        <v>0</v>
      </c>
      <c r="U2843">
        <v>152538</v>
      </c>
      <c r="V2843">
        <v>2</v>
      </c>
    </row>
    <row r="2844" spans="1:22" x14ac:dyDescent="0.3">
      <c r="A2844">
        <v>202122</v>
      </c>
      <c r="B2844" t="s">
        <v>820</v>
      </c>
      <c r="C2844" t="s">
        <v>821</v>
      </c>
      <c r="D2844" t="s">
        <v>822</v>
      </c>
      <c r="E2844" t="s">
        <v>823</v>
      </c>
      <c r="F2844" t="s">
        <v>866</v>
      </c>
      <c r="G2844" t="s">
        <v>867</v>
      </c>
      <c r="H2844" t="s">
        <v>922</v>
      </c>
      <c r="I2844">
        <v>909</v>
      </c>
      <c r="J2844" t="s">
        <v>923</v>
      </c>
      <c r="K2844" t="s">
        <v>842</v>
      </c>
      <c r="L2844" t="s">
        <v>249</v>
      </c>
      <c r="M2844">
        <v>0</v>
      </c>
      <c r="N2844">
        <v>0</v>
      </c>
      <c r="O2844">
        <v>0</v>
      </c>
      <c r="P2844">
        <v>9210215</v>
      </c>
      <c r="Q2844">
        <v>0</v>
      </c>
      <c r="R2844" t="s">
        <v>829</v>
      </c>
      <c r="S2844">
        <v>9210215</v>
      </c>
      <c r="T2844">
        <v>225</v>
      </c>
      <c r="U2844">
        <v>9209990</v>
      </c>
      <c r="V2844">
        <v>127</v>
      </c>
    </row>
    <row r="2845" spans="1:22" x14ac:dyDescent="0.3">
      <c r="A2845">
        <v>202223</v>
      </c>
      <c r="B2845" t="s">
        <v>820</v>
      </c>
      <c r="C2845" t="s">
        <v>821</v>
      </c>
      <c r="D2845" t="s">
        <v>822</v>
      </c>
      <c r="E2845" t="s">
        <v>823</v>
      </c>
      <c r="F2845" t="s">
        <v>866</v>
      </c>
      <c r="G2845" t="s">
        <v>867</v>
      </c>
      <c r="H2845" t="s">
        <v>922</v>
      </c>
      <c r="I2845">
        <v>909</v>
      </c>
      <c r="J2845" t="s">
        <v>923</v>
      </c>
      <c r="K2845" t="s">
        <v>842</v>
      </c>
      <c r="L2845" t="s">
        <v>249</v>
      </c>
      <c r="M2845">
        <v>0</v>
      </c>
      <c r="N2845">
        <v>0</v>
      </c>
      <c r="O2845">
        <v>0</v>
      </c>
      <c r="P2845">
        <v>10628325</v>
      </c>
      <c r="Q2845">
        <v>0</v>
      </c>
      <c r="R2845" t="s">
        <v>829</v>
      </c>
      <c r="S2845">
        <v>10628325</v>
      </c>
      <c r="T2845">
        <v>0</v>
      </c>
      <c r="U2845">
        <v>10628325</v>
      </c>
      <c r="V2845">
        <v>146</v>
      </c>
    </row>
    <row r="2846" spans="1:22" x14ac:dyDescent="0.3">
      <c r="A2846">
        <v>202122</v>
      </c>
      <c r="B2846" t="s">
        <v>820</v>
      </c>
      <c r="C2846" t="s">
        <v>821</v>
      </c>
      <c r="D2846" t="s">
        <v>822</v>
      </c>
      <c r="E2846" t="s">
        <v>823</v>
      </c>
      <c r="F2846" t="s">
        <v>866</v>
      </c>
      <c r="G2846" t="s">
        <v>867</v>
      </c>
      <c r="H2846" t="s">
        <v>922</v>
      </c>
      <c r="I2846">
        <v>909</v>
      </c>
      <c r="J2846" t="s">
        <v>923</v>
      </c>
      <c r="K2846" t="s">
        <v>842</v>
      </c>
      <c r="L2846" t="s">
        <v>844</v>
      </c>
      <c r="M2846">
        <v>0</v>
      </c>
      <c r="N2846">
        <v>4207626</v>
      </c>
      <c r="O2846">
        <v>9817793</v>
      </c>
      <c r="P2846">
        <v>0</v>
      </c>
      <c r="Q2846">
        <v>0</v>
      </c>
      <c r="R2846" t="s">
        <v>829</v>
      </c>
      <c r="S2846">
        <v>14025419</v>
      </c>
      <c r="T2846">
        <v>171893</v>
      </c>
      <c r="U2846">
        <v>13853526</v>
      </c>
      <c r="V2846">
        <v>191</v>
      </c>
    </row>
    <row r="2847" spans="1:22" x14ac:dyDescent="0.3">
      <c r="A2847">
        <v>202223</v>
      </c>
      <c r="B2847" t="s">
        <v>820</v>
      </c>
      <c r="C2847" t="s">
        <v>821</v>
      </c>
      <c r="D2847" t="s">
        <v>822</v>
      </c>
      <c r="E2847" t="s">
        <v>823</v>
      </c>
      <c r="F2847" t="s">
        <v>866</v>
      </c>
      <c r="G2847" t="s">
        <v>867</v>
      </c>
      <c r="H2847" t="s">
        <v>922</v>
      </c>
      <c r="I2847">
        <v>909</v>
      </c>
      <c r="J2847" t="s">
        <v>923</v>
      </c>
      <c r="K2847" t="s">
        <v>842</v>
      </c>
      <c r="L2847" t="s">
        <v>844</v>
      </c>
      <c r="M2847">
        <v>0</v>
      </c>
      <c r="N2847">
        <v>0</v>
      </c>
      <c r="O2847">
        <v>4059178</v>
      </c>
      <c r="P2847">
        <v>9471415</v>
      </c>
      <c r="Q2847">
        <v>0</v>
      </c>
      <c r="R2847" t="s">
        <v>829</v>
      </c>
      <c r="S2847">
        <v>13530592</v>
      </c>
      <c r="T2847">
        <v>146747</v>
      </c>
      <c r="U2847">
        <v>13383846</v>
      </c>
      <c r="V2847">
        <v>183</v>
      </c>
    </row>
    <row r="2848" spans="1:22" x14ac:dyDescent="0.3">
      <c r="A2848">
        <v>202122</v>
      </c>
      <c r="B2848" t="s">
        <v>820</v>
      </c>
      <c r="C2848" t="s">
        <v>821</v>
      </c>
      <c r="D2848" t="s">
        <v>822</v>
      </c>
      <c r="E2848" t="s">
        <v>823</v>
      </c>
      <c r="F2848" t="s">
        <v>866</v>
      </c>
      <c r="G2848" t="s">
        <v>867</v>
      </c>
      <c r="H2848" t="s">
        <v>922</v>
      </c>
      <c r="I2848">
        <v>909</v>
      </c>
      <c r="J2848" t="s">
        <v>923</v>
      </c>
      <c r="K2848" t="s">
        <v>842</v>
      </c>
      <c r="L2848" t="s">
        <v>251</v>
      </c>
      <c r="M2848" t="s">
        <v>829</v>
      </c>
      <c r="N2848" t="s">
        <v>829</v>
      </c>
      <c r="O2848">
        <v>0</v>
      </c>
      <c r="P2848">
        <v>0</v>
      </c>
      <c r="Q2848">
        <v>0</v>
      </c>
      <c r="R2848">
        <v>2938831</v>
      </c>
      <c r="S2848">
        <v>2938831</v>
      </c>
      <c r="T2848">
        <v>72</v>
      </c>
      <c r="U2848">
        <v>2938759</v>
      </c>
      <c r="V2848">
        <v>40</v>
      </c>
    </row>
    <row r="2849" spans="1:22" x14ac:dyDescent="0.3">
      <c r="A2849">
        <v>202223</v>
      </c>
      <c r="B2849" t="s">
        <v>820</v>
      </c>
      <c r="C2849" t="s">
        <v>821</v>
      </c>
      <c r="D2849" t="s">
        <v>822</v>
      </c>
      <c r="E2849" t="s">
        <v>823</v>
      </c>
      <c r="F2849" t="s">
        <v>866</v>
      </c>
      <c r="G2849" t="s">
        <v>867</v>
      </c>
      <c r="H2849" t="s">
        <v>922</v>
      </c>
      <c r="I2849">
        <v>909</v>
      </c>
      <c r="J2849" t="s">
        <v>923</v>
      </c>
      <c r="K2849" t="s">
        <v>842</v>
      </c>
      <c r="L2849" t="s">
        <v>251</v>
      </c>
      <c r="M2849" t="s">
        <v>829</v>
      </c>
      <c r="N2849" t="s">
        <v>829</v>
      </c>
      <c r="O2849">
        <v>0</v>
      </c>
      <c r="P2849">
        <v>0</v>
      </c>
      <c r="Q2849">
        <v>0</v>
      </c>
      <c r="R2849">
        <v>3391362</v>
      </c>
      <c r="S2849">
        <v>3391362</v>
      </c>
      <c r="T2849">
        <v>0</v>
      </c>
      <c r="U2849">
        <v>3391362</v>
      </c>
      <c r="V2849">
        <v>46</v>
      </c>
    </row>
    <row r="2850" spans="1:22" x14ac:dyDescent="0.3">
      <c r="A2850">
        <v>202122</v>
      </c>
      <c r="B2850" t="s">
        <v>820</v>
      </c>
      <c r="C2850" t="s">
        <v>821</v>
      </c>
      <c r="D2850" t="s">
        <v>822</v>
      </c>
      <c r="E2850" t="s">
        <v>823</v>
      </c>
      <c r="F2850" t="s">
        <v>866</v>
      </c>
      <c r="G2850" t="s">
        <v>867</v>
      </c>
      <c r="H2850" t="s">
        <v>922</v>
      </c>
      <c r="I2850">
        <v>909</v>
      </c>
      <c r="J2850" t="s">
        <v>923</v>
      </c>
      <c r="K2850" t="s">
        <v>842</v>
      </c>
      <c r="L2850" t="s">
        <v>253</v>
      </c>
      <c r="M2850" t="s">
        <v>829</v>
      </c>
      <c r="N2850" t="s">
        <v>829</v>
      </c>
      <c r="O2850">
        <v>0</v>
      </c>
      <c r="P2850">
        <v>0</v>
      </c>
      <c r="Q2850">
        <v>0</v>
      </c>
      <c r="R2850">
        <v>0</v>
      </c>
      <c r="S2850">
        <v>0</v>
      </c>
      <c r="T2850">
        <v>0</v>
      </c>
      <c r="U2850">
        <v>0</v>
      </c>
      <c r="V2850">
        <v>0</v>
      </c>
    </row>
    <row r="2851" spans="1:22" x14ac:dyDescent="0.3">
      <c r="A2851">
        <v>202223</v>
      </c>
      <c r="B2851" t="s">
        <v>820</v>
      </c>
      <c r="C2851" t="s">
        <v>821</v>
      </c>
      <c r="D2851" t="s">
        <v>822</v>
      </c>
      <c r="E2851" t="s">
        <v>823</v>
      </c>
      <c r="F2851" t="s">
        <v>866</v>
      </c>
      <c r="G2851" t="s">
        <v>867</v>
      </c>
      <c r="H2851" t="s">
        <v>922</v>
      </c>
      <c r="I2851">
        <v>909</v>
      </c>
      <c r="J2851" t="s">
        <v>923</v>
      </c>
      <c r="K2851" t="s">
        <v>842</v>
      </c>
      <c r="L2851" t="s">
        <v>253</v>
      </c>
      <c r="M2851" t="s">
        <v>829</v>
      </c>
      <c r="N2851" t="s">
        <v>829</v>
      </c>
      <c r="O2851">
        <v>0</v>
      </c>
      <c r="P2851">
        <v>0</v>
      </c>
      <c r="Q2851">
        <v>0</v>
      </c>
      <c r="R2851">
        <v>0</v>
      </c>
      <c r="S2851">
        <v>0</v>
      </c>
      <c r="T2851">
        <v>0</v>
      </c>
      <c r="U2851">
        <v>0</v>
      </c>
      <c r="V2851">
        <v>0</v>
      </c>
    </row>
    <row r="2852" spans="1:22" x14ac:dyDescent="0.3">
      <c r="A2852">
        <v>202122</v>
      </c>
      <c r="B2852" t="s">
        <v>820</v>
      </c>
      <c r="C2852" t="s">
        <v>821</v>
      </c>
      <c r="D2852" t="s">
        <v>822</v>
      </c>
      <c r="E2852" t="s">
        <v>823</v>
      </c>
      <c r="F2852" t="s">
        <v>866</v>
      </c>
      <c r="G2852" t="s">
        <v>867</v>
      </c>
      <c r="H2852" t="s">
        <v>922</v>
      </c>
      <c r="I2852">
        <v>909</v>
      </c>
      <c r="J2852" t="s">
        <v>923</v>
      </c>
      <c r="K2852" t="s">
        <v>842</v>
      </c>
      <c r="L2852" t="s">
        <v>845</v>
      </c>
      <c r="M2852" t="s">
        <v>829</v>
      </c>
      <c r="N2852" t="s">
        <v>829</v>
      </c>
      <c r="O2852">
        <v>0</v>
      </c>
      <c r="P2852">
        <v>0</v>
      </c>
      <c r="Q2852">
        <v>0</v>
      </c>
      <c r="R2852">
        <v>76432</v>
      </c>
      <c r="S2852">
        <v>76432</v>
      </c>
      <c r="T2852">
        <v>64384</v>
      </c>
      <c r="U2852">
        <v>12048</v>
      </c>
      <c r="V2852">
        <v>0</v>
      </c>
    </row>
    <row r="2853" spans="1:22" x14ac:dyDescent="0.3">
      <c r="A2853">
        <v>202223</v>
      </c>
      <c r="B2853" t="s">
        <v>820</v>
      </c>
      <c r="C2853" t="s">
        <v>821</v>
      </c>
      <c r="D2853" t="s">
        <v>822</v>
      </c>
      <c r="E2853" t="s">
        <v>823</v>
      </c>
      <c r="F2853" t="s">
        <v>866</v>
      </c>
      <c r="G2853" t="s">
        <v>867</v>
      </c>
      <c r="H2853" t="s">
        <v>922</v>
      </c>
      <c r="I2853">
        <v>909</v>
      </c>
      <c r="J2853" t="s">
        <v>923</v>
      </c>
      <c r="K2853" t="s">
        <v>842</v>
      </c>
      <c r="L2853" t="s">
        <v>845</v>
      </c>
      <c r="M2853" t="s">
        <v>829</v>
      </c>
      <c r="N2853" t="s">
        <v>829</v>
      </c>
      <c r="O2853">
        <v>0</v>
      </c>
      <c r="P2853">
        <v>0</v>
      </c>
      <c r="Q2853">
        <v>0</v>
      </c>
      <c r="R2853">
        <v>73735</v>
      </c>
      <c r="S2853">
        <v>73735</v>
      </c>
      <c r="T2853">
        <v>70356</v>
      </c>
      <c r="U2853">
        <v>3379</v>
      </c>
      <c r="V2853">
        <v>0</v>
      </c>
    </row>
    <row r="2854" spans="1:22" x14ac:dyDescent="0.3">
      <c r="A2854">
        <v>202122</v>
      </c>
      <c r="B2854" t="s">
        <v>820</v>
      </c>
      <c r="C2854" t="s">
        <v>821</v>
      </c>
      <c r="D2854" t="s">
        <v>822</v>
      </c>
      <c r="E2854" t="s">
        <v>823</v>
      </c>
      <c r="F2854" t="s">
        <v>912</v>
      </c>
      <c r="G2854" t="s">
        <v>913</v>
      </c>
      <c r="H2854" t="s">
        <v>924</v>
      </c>
      <c r="I2854">
        <v>841</v>
      </c>
      <c r="J2854" t="s">
        <v>925</v>
      </c>
      <c r="K2854" t="s">
        <v>828</v>
      </c>
      <c r="L2854" t="s">
        <v>336</v>
      </c>
      <c r="M2854">
        <v>0</v>
      </c>
      <c r="N2854">
        <v>198667</v>
      </c>
      <c r="O2854">
        <v>226666</v>
      </c>
      <c r="P2854">
        <v>0</v>
      </c>
      <c r="Q2854">
        <v>440864</v>
      </c>
      <c r="R2854" t="s">
        <v>829</v>
      </c>
      <c r="S2854">
        <v>866197</v>
      </c>
      <c r="T2854" t="s">
        <v>829</v>
      </c>
      <c r="U2854">
        <v>866197</v>
      </c>
      <c r="V2854">
        <v>565</v>
      </c>
    </row>
    <row r="2855" spans="1:22" x14ac:dyDescent="0.3">
      <c r="A2855">
        <v>202223</v>
      </c>
      <c r="B2855" t="s">
        <v>820</v>
      </c>
      <c r="C2855" t="s">
        <v>821</v>
      </c>
      <c r="D2855" t="s">
        <v>822</v>
      </c>
      <c r="E2855" t="s">
        <v>823</v>
      </c>
      <c r="F2855" t="s">
        <v>912</v>
      </c>
      <c r="G2855" t="s">
        <v>913</v>
      </c>
      <c r="H2855" t="s">
        <v>924</v>
      </c>
      <c r="I2855">
        <v>841</v>
      </c>
      <c r="J2855" t="s">
        <v>925</v>
      </c>
      <c r="K2855" t="s">
        <v>828</v>
      </c>
      <c r="L2855" t="s">
        <v>336</v>
      </c>
      <c r="M2855">
        <v>0</v>
      </c>
      <c r="N2855">
        <v>140000</v>
      </c>
      <c r="O2855">
        <v>190000</v>
      </c>
      <c r="P2855">
        <v>0</v>
      </c>
      <c r="Q2855">
        <v>520377</v>
      </c>
      <c r="R2855" t="s">
        <v>829</v>
      </c>
      <c r="S2855">
        <v>850377</v>
      </c>
      <c r="T2855" t="s">
        <v>829</v>
      </c>
      <c r="U2855">
        <v>850377</v>
      </c>
      <c r="V2855">
        <v>571</v>
      </c>
    </row>
    <row r="2856" spans="1:22" x14ac:dyDescent="0.3">
      <c r="A2856">
        <v>202324</v>
      </c>
      <c r="B2856" t="s">
        <v>820</v>
      </c>
      <c r="C2856" t="s">
        <v>821</v>
      </c>
      <c r="D2856" t="s">
        <v>822</v>
      </c>
      <c r="E2856" t="s">
        <v>823</v>
      </c>
      <c r="F2856" t="s">
        <v>912</v>
      </c>
      <c r="G2856" t="s">
        <v>913</v>
      </c>
      <c r="H2856" t="s">
        <v>924</v>
      </c>
      <c r="I2856">
        <v>841</v>
      </c>
      <c r="J2856" t="s">
        <v>925</v>
      </c>
      <c r="K2856" t="s">
        <v>828</v>
      </c>
      <c r="L2856" t="s">
        <v>336</v>
      </c>
      <c r="M2856">
        <v>0</v>
      </c>
      <c r="N2856">
        <v>120000</v>
      </c>
      <c r="O2856">
        <v>190000</v>
      </c>
      <c r="P2856">
        <v>0</v>
      </c>
      <c r="Q2856">
        <v>490081</v>
      </c>
      <c r="R2856" t="s">
        <v>829</v>
      </c>
      <c r="S2856">
        <v>800081</v>
      </c>
      <c r="T2856" t="s">
        <v>829</v>
      </c>
      <c r="U2856">
        <v>800081</v>
      </c>
      <c r="V2856">
        <v>555</v>
      </c>
    </row>
    <row r="2857" spans="1:22" x14ac:dyDescent="0.3">
      <c r="A2857">
        <v>202122</v>
      </c>
      <c r="B2857" t="s">
        <v>820</v>
      </c>
      <c r="C2857" t="s">
        <v>821</v>
      </c>
      <c r="D2857" t="s">
        <v>822</v>
      </c>
      <c r="E2857" t="s">
        <v>823</v>
      </c>
      <c r="F2857" t="s">
        <v>912</v>
      </c>
      <c r="G2857" t="s">
        <v>913</v>
      </c>
      <c r="H2857" t="s">
        <v>924</v>
      </c>
      <c r="I2857">
        <v>841</v>
      </c>
      <c r="J2857" t="s">
        <v>925</v>
      </c>
      <c r="K2857" t="s">
        <v>828</v>
      </c>
      <c r="L2857" t="s">
        <v>235</v>
      </c>
      <c r="M2857" t="s">
        <v>829</v>
      </c>
      <c r="N2857">
        <v>0</v>
      </c>
      <c r="O2857">
        <v>0</v>
      </c>
      <c r="P2857" t="s">
        <v>829</v>
      </c>
      <c r="Q2857" t="s">
        <v>829</v>
      </c>
      <c r="R2857" t="s">
        <v>829</v>
      </c>
      <c r="S2857">
        <v>0</v>
      </c>
      <c r="T2857">
        <v>0</v>
      </c>
      <c r="U2857">
        <v>0</v>
      </c>
      <c r="V2857">
        <v>0</v>
      </c>
    </row>
    <row r="2858" spans="1:22" x14ac:dyDescent="0.3">
      <c r="A2858">
        <v>202223</v>
      </c>
      <c r="B2858" t="s">
        <v>820</v>
      </c>
      <c r="C2858" t="s">
        <v>821</v>
      </c>
      <c r="D2858" t="s">
        <v>822</v>
      </c>
      <c r="E2858" t="s">
        <v>823</v>
      </c>
      <c r="F2858" t="s">
        <v>912</v>
      </c>
      <c r="G2858" t="s">
        <v>913</v>
      </c>
      <c r="H2858" t="s">
        <v>924</v>
      </c>
      <c r="I2858">
        <v>841</v>
      </c>
      <c r="J2858" t="s">
        <v>925</v>
      </c>
      <c r="K2858" t="s">
        <v>828</v>
      </c>
      <c r="L2858" t="s">
        <v>235</v>
      </c>
      <c r="M2858" t="s">
        <v>829</v>
      </c>
      <c r="N2858">
        <v>0</v>
      </c>
      <c r="O2858">
        <v>0</v>
      </c>
      <c r="P2858" t="s">
        <v>829</v>
      </c>
      <c r="Q2858" t="s">
        <v>829</v>
      </c>
      <c r="R2858" t="s">
        <v>829</v>
      </c>
      <c r="S2858">
        <v>0</v>
      </c>
      <c r="T2858">
        <v>0</v>
      </c>
      <c r="U2858">
        <v>0</v>
      </c>
      <c r="V2858">
        <v>0</v>
      </c>
    </row>
    <row r="2859" spans="1:22" x14ac:dyDescent="0.3">
      <c r="A2859">
        <v>202324</v>
      </c>
      <c r="B2859" t="s">
        <v>820</v>
      </c>
      <c r="C2859" t="s">
        <v>821</v>
      </c>
      <c r="D2859" t="s">
        <v>822</v>
      </c>
      <c r="E2859" t="s">
        <v>823</v>
      </c>
      <c r="F2859" t="s">
        <v>912</v>
      </c>
      <c r="G2859" t="s">
        <v>913</v>
      </c>
      <c r="H2859" t="s">
        <v>924</v>
      </c>
      <c r="I2859">
        <v>841</v>
      </c>
      <c r="J2859" t="s">
        <v>925</v>
      </c>
      <c r="K2859" t="s">
        <v>828</v>
      </c>
      <c r="L2859" t="s">
        <v>235</v>
      </c>
      <c r="M2859" t="s">
        <v>829</v>
      </c>
      <c r="N2859">
        <v>0</v>
      </c>
      <c r="O2859">
        <v>0</v>
      </c>
      <c r="P2859" t="s">
        <v>829</v>
      </c>
      <c r="Q2859" t="s">
        <v>829</v>
      </c>
      <c r="R2859" t="s">
        <v>829</v>
      </c>
      <c r="S2859">
        <v>0</v>
      </c>
      <c r="T2859">
        <v>0</v>
      </c>
      <c r="U2859">
        <v>0</v>
      </c>
      <c r="V2859">
        <v>0</v>
      </c>
    </row>
    <row r="2860" spans="1:22" x14ac:dyDescent="0.3">
      <c r="A2860">
        <v>202122</v>
      </c>
      <c r="B2860" t="s">
        <v>820</v>
      </c>
      <c r="C2860" t="s">
        <v>821</v>
      </c>
      <c r="D2860" t="s">
        <v>822</v>
      </c>
      <c r="E2860" t="s">
        <v>823</v>
      </c>
      <c r="F2860" t="s">
        <v>912</v>
      </c>
      <c r="G2860" t="s">
        <v>913</v>
      </c>
      <c r="H2860" t="s">
        <v>924</v>
      </c>
      <c r="I2860">
        <v>841</v>
      </c>
      <c r="J2860" t="s">
        <v>925</v>
      </c>
      <c r="K2860" t="s">
        <v>828</v>
      </c>
      <c r="L2860" t="s">
        <v>534</v>
      </c>
      <c r="M2860">
        <v>16101</v>
      </c>
      <c r="N2860">
        <v>150759</v>
      </c>
      <c r="O2860">
        <v>22667</v>
      </c>
      <c r="P2860">
        <v>0</v>
      </c>
      <c r="Q2860">
        <v>484548</v>
      </c>
      <c r="R2860" t="s">
        <v>829</v>
      </c>
      <c r="S2860">
        <v>674075</v>
      </c>
      <c r="T2860">
        <v>0</v>
      </c>
      <c r="U2860">
        <v>674075</v>
      </c>
      <c r="V2860">
        <v>28</v>
      </c>
    </row>
    <row r="2861" spans="1:22" x14ac:dyDescent="0.3">
      <c r="A2861">
        <v>202223</v>
      </c>
      <c r="B2861" t="s">
        <v>820</v>
      </c>
      <c r="C2861" t="s">
        <v>821</v>
      </c>
      <c r="D2861" t="s">
        <v>822</v>
      </c>
      <c r="E2861" t="s">
        <v>823</v>
      </c>
      <c r="F2861" t="s">
        <v>912</v>
      </c>
      <c r="G2861" t="s">
        <v>913</v>
      </c>
      <c r="H2861" t="s">
        <v>924</v>
      </c>
      <c r="I2861">
        <v>841</v>
      </c>
      <c r="J2861" t="s">
        <v>925</v>
      </c>
      <c r="K2861" t="s">
        <v>828</v>
      </c>
      <c r="L2861" t="s">
        <v>534</v>
      </c>
      <c r="M2861">
        <v>6228</v>
      </c>
      <c r="N2861">
        <v>173183</v>
      </c>
      <c r="O2861">
        <v>75428</v>
      </c>
      <c r="P2861">
        <v>0</v>
      </c>
      <c r="Q2861">
        <v>598204</v>
      </c>
      <c r="R2861" t="s">
        <v>829</v>
      </c>
      <c r="S2861">
        <v>853043</v>
      </c>
      <c r="T2861">
        <v>0</v>
      </c>
      <c r="U2861">
        <v>853043</v>
      </c>
      <c r="V2861">
        <v>35</v>
      </c>
    </row>
    <row r="2862" spans="1:22" x14ac:dyDescent="0.3">
      <c r="A2862">
        <v>202324</v>
      </c>
      <c r="B2862" t="s">
        <v>820</v>
      </c>
      <c r="C2862" t="s">
        <v>821</v>
      </c>
      <c r="D2862" t="s">
        <v>822</v>
      </c>
      <c r="E2862" t="s">
        <v>823</v>
      </c>
      <c r="F2862" t="s">
        <v>912</v>
      </c>
      <c r="G2862" t="s">
        <v>913</v>
      </c>
      <c r="H2862" t="s">
        <v>924</v>
      </c>
      <c r="I2862">
        <v>841</v>
      </c>
      <c r="J2862" t="s">
        <v>925</v>
      </c>
      <c r="K2862" t="s">
        <v>828</v>
      </c>
      <c r="L2862" t="s">
        <v>534</v>
      </c>
      <c r="M2862">
        <v>26249</v>
      </c>
      <c r="N2862">
        <v>250746</v>
      </c>
      <c r="O2862">
        <v>114494</v>
      </c>
      <c r="P2862">
        <v>0</v>
      </c>
      <c r="Q2862">
        <v>508907</v>
      </c>
      <c r="R2862" t="s">
        <v>829</v>
      </c>
      <c r="S2862">
        <v>900396</v>
      </c>
      <c r="T2862">
        <v>0</v>
      </c>
      <c r="U2862">
        <v>900396</v>
      </c>
      <c r="V2862">
        <v>37</v>
      </c>
    </row>
    <row r="2863" spans="1:22" x14ac:dyDescent="0.3">
      <c r="A2863">
        <v>202122</v>
      </c>
      <c r="B2863" t="s">
        <v>820</v>
      </c>
      <c r="C2863" t="s">
        <v>821</v>
      </c>
      <c r="D2863" t="s">
        <v>822</v>
      </c>
      <c r="E2863" t="s">
        <v>823</v>
      </c>
      <c r="F2863" t="s">
        <v>912</v>
      </c>
      <c r="G2863" t="s">
        <v>913</v>
      </c>
      <c r="H2863" t="s">
        <v>924</v>
      </c>
      <c r="I2863">
        <v>841</v>
      </c>
      <c r="J2863" t="s">
        <v>925</v>
      </c>
      <c r="K2863" t="s">
        <v>828</v>
      </c>
      <c r="L2863" t="s">
        <v>603</v>
      </c>
      <c r="M2863" t="s">
        <v>829</v>
      </c>
      <c r="N2863" t="s">
        <v>829</v>
      </c>
      <c r="O2863" t="s">
        <v>829</v>
      </c>
      <c r="P2863">
        <v>88006</v>
      </c>
      <c r="Q2863">
        <v>0</v>
      </c>
      <c r="R2863">
        <v>0</v>
      </c>
      <c r="S2863">
        <v>88006</v>
      </c>
      <c r="T2863">
        <v>0</v>
      </c>
      <c r="U2863">
        <v>88006</v>
      </c>
      <c r="V2863">
        <v>4</v>
      </c>
    </row>
    <row r="2864" spans="1:22" x14ac:dyDescent="0.3">
      <c r="A2864">
        <v>202223</v>
      </c>
      <c r="B2864" t="s">
        <v>820</v>
      </c>
      <c r="C2864" t="s">
        <v>821</v>
      </c>
      <c r="D2864" t="s">
        <v>822</v>
      </c>
      <c r="E2864" t="s">
        <v>823</v>
      </c>
      <c r="F2864" t="s">
        <v>912</v>
      </c>
      <c r="G2864" t="s">
        <v>913</v>
      </c>
      <c r="H2864" t="s">
        <v>924</v>
      </c>
      <c r="I2864">
        <v>841</v>
      </c>
      <c r="J2864" t="s">
        <v>925</v>
      </c>
      <c r="K2864" t="s">
        <v>828</v>
      </c>
      <c r="L2864" t="s">
        <v>603</v>
      </c>
      <c r="M2864" t="s">
        <v>829</v>
      </c>
      <c r="N2864" t="s">
        <v>829</v>
      </c>
      <c r="O2864" t="s">
        <v>829</v>
      </c>
      <c r="P2864">
        <v>232913</v>
      </c>
      <c r="Q2864">
        <v>0</v>
      </c>
      <c r="R2864">
        <v>0</v>
      </c>
      <c r="S2864">
        <v>232913</v>
      </c>
      <c r="T2864">
        <v>0</v>
      </c>
      <c r="U2864">
        <v>232913</v>
      </c>
      <c r="V2864">
        <v>9</v>
      </c>
    </row>
    <row r="2865" spans="1:22" x14ac:dyDescent="0.3">
      <c r="A2865">
        <v>202324</v>
      </c>
      <c r="B2865" t="s">
        <v>820</v>
      </c>
      <c r="C2865" t="s">
        <v>821</v>
      </c>
      <c r="D2865" t="s">
        <v>822</v>
      </c>
      <c r="E2865" t="s">
        <v>823</v>
      </c>
      <c r="F2865" t="s">
        <v>912</v>
      </c>
      <c r="G2865" t="s">
        <v>913</v>
      </c>
      <c r="H2865" t="s">
        <v>924</v>
      </c>
      <c r="I2865">
        <v>841</v>
      </c>
      <c r="J2865" t="s">
        <v>925</v>
      </c>
      <c r="K2865" t="s">
        <v>828</v>
      </c>
      <c r="L2865" t="s">
        <v>603</v>
      </c>
      <c r="M2865" t="s">
        <v>829</v>
      </c>
      <c r="N2865" t="s">
        <v>829</v>
      </c>
      <c r="O2865" t="s">
        <v>829</v>
      </c>
      <c r="P2865">
        <v>366356</v>
      </c>
      <c r="Q2865">
        <v>0</v>
      </c>
      <c r="R2865">
        <v>0</v>
      </c>
      <c r="S2865">
        <v>366356</v>
      </c>
      <c r="T2865">
        <v>0</v>
      </c>
      <c r="U2865">
        <v>366356</v>
      </c>
      <c r="V2865">
        <v>15</v>
      </c>
    </row>
    <row r="2866" spans="1:22" x14ac:dyDescent="0.3">
      <c r="A2866">
        <v>202122</v>
      </c>
      <c r="B2866" t="s">
        <v>820</v>
      </c>
      <c r="C2866" t="s">
        <v>821</v>
      </c>
      <c r="D2866" t="s">
        <v>822</v>
      </c>
      <c r="E2866" t="s">
        <v>823</v>
      </c>
      <c r="F2866" t="s">
        <v>912</v>
      </c>
      <c r="G2866" t="s">
        <v>913</v>
      </c>
      <c r="H2866" t="s">
        <v>924</v>
      </c>
      <c r="I2866">
        <v>841</v>
      </c>
      <c r="J2866" t="s">
        <v>925</v>
      </c>
      <c r="K2866" t="s">
        <v>828</v>
      </c>
      <c r="L2866" t="s">
        <v>606</v>
      </c>
      <c r="M2866">
        <v>0</v>
      </c>
      <c r="N2866">
        <v>0</v>
      </c>
      <c r="O2866">
        <v>0</v>
      </c>
      <c r="P2866">
        <v>0</v>
      </c>
      <c r="Q2866">
        <v>11222</v>
      </c>
      <c r="R2866">
        <v>0</v>
      </c>
      <c r="S2866">
        <v>11222</v>
      </c>
      <c r="T2866">
        <v>0</v>
      </c>
      <c r="U2866">
        <v>11222</v>
      </c>
      <c r="V2866">
        <v>0</v>
      </c>
    </row>
    <row r="2867" spans="1:22" x14ac:dyDescent="0.3">
      <c r="A2867">
        <v>202223</v>
      </c>
      <c r="B2867" t="s">
        <v>820</v>
      </c>
      <c r="C2867" t="s">
        <v>821</v>
      </c>
      <c r="D2867" t="s">
        <v>822</v>
      </c>
      <c r="E2867" t="s">
        <v>823</v>
      </c>
      <c r="F2867" t="s">
        <v>912</v>
      </c>
      <c r="G2867" t="s">
        <v>913</v>
      </c>
      <c r="H2867" t="s">
        <v>924</v>
      </c>
      <c r="I2867">
        <v>841</v>
      </c>
      <c r="J2867" t="s">
        <v>925</v>
      </c>
      <c r="K2867" t="s">
        <v>828</v>
      </c>
      <c r="L2867" t="s">
        <v>606</v>
      </c>
      <c r="M2867">
        <v>0</v>
      </c>
      <c r="N2867">
        <v>0</v>
      </c>
      <c r="O2867">
        <v>0</v>
      </c>
      <c r="P2867">
        <v>0</v>
      </c>
      <c r="Q2867">
        <v>0</v>
      </c>
      <c r="R2867">
        <v>0</v>
      </c>
      <c r="S2867">
        <v>0</v>
      </c>
      <c r="T2867">
        <v>0</v>
      </c>
      <c r="U2867">
        <v>0</v>
      </c>
      <c r="V2867">
        <v>0</v>
      </c>
    </row>
    <row r="2868" spans="1:22" x14ac:dyDescent="0.3">
      <c r="A2868">
        <v>202324</v>
      </c>
      <c r="B2868" t="s">
        <v>820</v>
      </c>
      <c r="C2868" t="s">
        <v>821</v>
      </c>
      <c r="D2868" t="s">
        <v>822</v>
      </c>
      <c r="E2868" t="s">
        <v>823</v>
      </c>
      <c r="F2868" t="s">
        <v>912</v>
      </c>
      <c r="G2868" t="s">
        <v>913</v>
      </c>
      <c r="H2868" t="s">
        <v>924</v>
      </c>
      <c r="I2868">
        <v>841</v>
      </c>
      <c r="J2868" t="s">
        <v>925</v>
      </c>
      <c r="K2868" t="s">
        <v>828</v>
      </c>
      <c r="L2868" t="s">
        <v>606</v>
      </c>
      <c r="M2868">
        <v>0</v>
      </c>
      <c r="N2868">
        <v>0</v>
      </c>
      <c r="O2868">
        <v>0</v>
      </c>
      <c r="P2868">
        <v>0</v>
      </c>
      <c r="Q2868">
        <v>12732</v>
      </c>
      <c r="R2868">
        <v>0</v>
      </c>
      <c r="S2868">
        <v>12732</v>
      </c>
      <c r="T2868">
        <v>0</v>
      </c>
      <c r="U2868">
        <v>12732</v>
      </c>
      <c r="V2868">
        <v>1</v>
      </c>
    </row>
    <row r="2869" spans="1:22" x14ac:dyDescent="0.3">
      <c r="A2869">
        <v>202122</v>
      </c>
      <c r="B2869" t="s">
        <v>820</v>
      </c>
      <c r="C2869" t="s">
        <v>821</v>
      </c>
      <c r="D2869" t="s">
        <v>822</v>
      </c>
      <c r="E2869" t="s">
        <v>823</v>
      </c>
      <c r="F2869" t="s">
        <v>912</v>
      </c>
      <c r="G2869" t="s">
        <v>913</v>
      </c>
      <c r="H2869" t="s">
        <v>924</v>
      </c>
      <c r="I2869">
        <v>841</v>
      </c>
      <c r="J2869" t="s">
        <v>925</v>
      </c>
      <c r="K2869" t="s">
        <v>828</v>
      </c>
      <c r="L2869" t="s">
        <v>609</v>
      </c>
      <c r="M2869" t="s">
        <v>829</v>
      </c>
      <c r="N2869" t="s">
        <v>829</v>
      </c>
      <c r="O2869" t="s">
        <v>829</v>
      </c>
      <c r="P2869" t="s">
        <v>829</v>
      </c>
      <c r="Q2869">
        <v>0</v>
      </c>
      <c r="R2869" t="s">
        <v>829</v>
      </c>
      <c r="S2869">
        <v>0</v>
      </c>
      <c r="T2869">
        <v>0</v>
      </c>
      <c r="U2869">
        <v>0</v>
      </c>
      <c r="V2869">
        <v>0</v>
      </c>
    </row>
    <row r="2870" spans="1:22" x14ac:dyDescent="0.3">
      <c r="A2870">
        <v>202223</v>
      </c>
      <c r="B2870" t="s">
        <v>820</v>
      </c>
      <c r="C2870" t="s">
        <v>821</v>
      </c>
      <c r="D2870" t="s">
        <v>822</v>
      </c>
      <c r="E2870" t="s">
        <v>823</v>
      </c>
      <c r="F2870" t="s">
        <v>912</v>
      </c>
      <c r="G2870" t="s">
        <v>913</v>
      </c>
      <c r="H2870" t="s">
        <v>924</v>
      </c>
      <c r="I2870">
        <v>841</v>
      </c>
      <c r="J2870" t="s">
        <v>925</v>
      </c>
      <c r="K2870" t="s">
        <v>828</v>
      </c>
      <c r="L2870" t="s">
        <v>609</v>
      </c>
      <c r="M2870" t="s">
        <v>829</v>
      </c>
      <c r="N2870" t="s">
        <v>829</v>
      </c>
      <c r="O2870" t="s">
        <v>829</v>
      </c>
      <c r="P2870" t="s">
        <v>829</v>
      </c>
      <c r="Q2870">
        <v>0</v>
      </c>
      <c r="R2870" t="s">
        <v>829</v>
      </c>
      <c r="S2870">
        <v>0</v>
      </c>
      <c r="T2870">
        <v>0</v>
      </c>
      <c r="U2870">
        <v>0</v>
      </c>
      <c r="V2870">
        <v>0</v>
      </c>
    </row>
    <row r="2871" spans="1:22" x14ac:dyDescent="0.3">
      <c r="A2871">
        <v>202122</v>
      </c>
      <c r="B2871" t="s">
        <v>820</v>
      </c>
      <c r="C2871" t="s">
        <v>821</v>
      </c>
      <c r="D2871" t="s">
        <v>822</v>
      </c>
      <c r="E2871" t="s">
        <v>823</v>
      </c>
      <c r="F2871" t="s">
        <v>912</v>
      </c>
      <c r="G2871" t="s">
        <v>913</v>
      </c>
      <c r="H2871" t="s">
        <v>924</v>
      </c>
      <c r="I2871">
        <v>841</v>
      </c>
      <c r="J2871" t="s">
        <v>925</v>
      </c>
      <c r="K2871" t="s">
        <v>828</v>
      </c>
      <c r="L2871" t="s">
        <v>830</v>
      </c>
      <c r="M2871">
        <v>0</v>
      </c>
      <c r="N2871">
        <v>0</v>
      </c>
      <c r="O2871">
        <v>0</v>
      </c>
      <c r="P2871">
        <v>0</v>
      </c>
      <c r="Q2871">
        <v>0</v>
      </c>
      <c r="R2871">
        <v>0</v>
      </c>
      <c r="S2871">
        <v>0</v>
      </c>
      <c r="T2871">
        <v>0</v>
      </c>
      <c r="U2871">
        <v>0</v>
      </c>
      <c r="V2871">
        <v>0</v>
      </c>
    </row>
    <row r="2872" spans="1:22" x14ac:dyDescent="0.3">
      <c r="A2872">
        <v>202223</v>
      </c>
      <c r="B2872" t="s">
        <v>820</v>
      </c>
      <c r="C2872" t="s">
        <v>821</v>
      </c>
      <c r="D2872" t="s">
        <v>822</v>
      </c>
      <c r="E2872" t="s">
        <v>823</v>
      </c>
      <c r="F2872" t="s">
        <v>912</v>
      </c>
      <c r="G2872" t="s">
        <v>913</v>
      </c>
      <c r="H2872" t="s">
        <v>924</v>
      </c>
      <c r="I2872">
        <v>841</v>
      </c>
      <c r="J2872" t="s">
        <v>925</v>
      </c>
      <c r="K2872" t="s">
        <v>828</v>
      </c>
      <c r="L2872" t="s">
        <v>830</v>
      </c>
      <c r="M2872">
        <v>0</v>
      </c>
      <c r="N2872">
        <v>0</v>
      </c>
      <c r="O2872">
        <v>0</v>
      </c>
      <c r="P2872">
        <v>0</v>
      </c>
      <c r="Q2872">
        <v>0</v>
      </c>
      <c r="R2872">
        <v>0</v>
      </c>
      <c r="S2872">
        <v>0</v>
      </c>
      <c r="T2872">
        <v>0</v>
      </c>
      <c r="U2872">
        <v>0</v>
      </c>
      <c r="V2872">
        <v>0</v>
      </c>
    </row>
    <row r="2873" spans="1:22" x14ac:dyDescent="0.3">
      <c r="A2873">
        <v>202324</v>
      </c>
      <c r="B2873" t="s">
        <v>820</v>
      </c>
      <c r="C2873" t="s">
        <v>821</v>
      </c>
      <c r="D2873" t="s">
        <v>822</v>
      </c>
      <c r="E2873" t="s">
        <v>823</v>
      </c>
      <c r="F2873" t="s">
        <v>912</v>
      </c>
      <c r="G2873" t="s">
        <v>913</v>
      </c>
      <c r="H2873" t="s">
        <v>924</v>
      </c>
      <c r="I2873">
        <v>841</v>
      </c>
      <c r="J2873" t="s">
        <v>925</v>
      </c>
      <c r="K2873" t="s">
        <v>828</v>
      </c>
      <c r="L2873" t="s">
        <v>830</v>
      </c>
      <c r="M2873">
        <v>0</v>
      </c>
      <c r="N2873">
        <v>0</v>
      </c>
      <c r="O2873">
        <v>0</v>
      </c>
      <c r="P2873">
        <v>0</v>
      </c>
      <c r="Q2873">
        <v>0</v>
      </c>
      <c r="R2873">
        <v>0</v>
      </c>
      <c r="S2873">
        <v>0</v>
      </c>
      <c r="T2873">
        <v>0</v>
      </c>
      <c r="U2873">
        <v>0</v>
      </c>
      <c r="V2873">
        <v>0</v>
      </c>
    </row>
    <row r="2874" spans="1:22" x14ac:dyDescent="0.3">
      <c r="A2874">
        <v>202122</v>
      </c>
      <c r="B2874" t="s">
        <v>820</v>
      </c>
      <c r="C2874" t="s">
        <v>821</v>
      </c>
      <c r="D2874" t="s">
        <v>822</v>
      </c>
      <c r="E2874" t="s">
        <v>823</v>
      </c>
      <c r="F2874" t="s">
        <v>912</v>
      </c>
      <c r="G2874" t="s">
        <v>913</v>
      </c>
      <c r="H2874" t="s">
        <v>924</v>
      </c>
      <c r="I2874">
        <v>841</v>
      </c>
      <c r="J2874" t="s">
        <v>925</v>
      </c>
      <c r="K2874" t="s">
        <v>828</v>
      </c>
      <c r="L2874" t="s">
        <v>537</v>
      </c>
      <c r="M2874">
        <v>0</v>
      </c>
      <c r="N2874">
        <v>1287981</v>
      </c>
      <c r="O2874">
        <v>863352</v>
      </c>
      <c r="P2874">
        <v>2927383</v>
      </c>
      <c r="Q2874">
        <v>0</v>
      </c>
      <c r="R2874">
        <v>757500</v>
      </c>
      <c r="S2874">
        <v>5836216</v>
      </c>
      <c r="T2874">
        <v>0</v>
      </c>
      <c r="U2874">
        <v>5836216</v>
      </c>
      <c r="V2874">
        <v>240</v>
      </c>
    </row>
    <row r="2875" spans="1:22" x14ac:dyDescent="0.3">
      <c r="A2875">
        <v>202223</v>
      </c>
      <c r="B2875" t="s">
        <v>820</v>
      </c>
      <c r="C2875" t="s">
        <v>821</v>
      </c>
      <c r="D2875" t="s">
        <v>822</v>
      </c>
      <c r="E2875" t="s">
        <v>823</v>
      </c>
      <c r="F2875" t="s">
        <v>912</v>
      </c>
      <c r="G2875" t="s">
        <v>913</v>
      </c>
      <c r="H2875" t="s">
        <v>924</v>
      </c>
      <c r="I2875">
        <v>841</v>
      </c>
      <c r="J2875" t="s">
        <v>925</v>
      </c>
      <c r="K2875" t="s">
        <v>828</v>
      </c>
      <c r="L2875" t="s">
        <v>537</v>
      </c>
      <c r="M2875">
        <v>21018</v>
      </c>
      <c r="N2875">
        <v>1452223</v>
      </c>
      <c r="O2875">
        <v>911028</v>
      </c>
      <c r="P2875">
        <v>3151109</v>
      </c>
      <c r="Q2875">
        <v>74079</v>
      </c>
      <c r="R2875">
        <v>654764</v>
      </c>
      <c r="S2875">
        <v>6264221</v>
      </c>
      <c r="T2875">
        <v>0</v>
      </c>
      <c r="U2875">
        <v>6264221</v>
      </c>
      <c r="V2875">
        <v>255</v>
      </c>
    </row>
    <row r="2876" spans="1:22" x14ac:dyDescent="0.3">
      <c r="A2876">
        <v>202324</v>
      </c>
      <c r="B2876" t="s">
        <v>820</v>
      </c>
      <c r="C2876" t="s">
        <v>821</v>
      </c>
      <c r="D2876" t="s">
        <v>822</v>
      </c>
      <c r="E2876" t="s">
        <v>823</v>
      </c>
      <c r="F2876" t="s">
        <v>912</v>
      </c>
      <c r="G2876" t="s">
        <v>913</v>
      </c>
      <c r="H2876" t="s">
        <v>924</v>
      </c>
      <c r="I2876">
        <v>841</v>
      </c>
      <c r="J2876" t="s">
        <v>925</v>
      </c>
      <c r="K2876" t="s">
        <v>828</v>
      </c>
      <c r="L2876" t="s">
        <v>537</v>
      </c>
      <c r="M2876">
        <v>30143</v>
      </c>
      <c r="N2876">
        <v>1914148</v>
      </c>
      <c r="O2876">
        <v>1145885</v>
      </c>
      <c r="P2876">
        <v>3592351</v>
      </c>
      <c r="Q2876">
        <v>78678</v>
      </c>
      <c r="R2876">
        <v>715305</v>
      </c>
      <c r="S2876">
        <v>7476510</v>
      </c>
      <c r="T2876">
        <v>0</v>
      </c>
      <c r="U2876">
        <v>7476510</v>
      </c>
      <c r="V2876">
        <v>306</v>
      </c>
    </row>
    <row r="2877" spans="1:22" x14ac:dyDescent="0.3">
      <c r="A2877">
        <v>202122</v>
      </c>
      <c r="B2877" t="s">
        <v>820</v>
      </c>
      <c r="C2877" t="s">
        <v>821</v>
      </c>
      <c r="D2877" t="s">
        <v>822</v>
      </c>
      <c r="E2877" t="s">
        <v>823</v>
      </c>
      <c r="F2877" t="s">
        <v>912</v>
      </c>
      <c r="G2877" t="s">
        <v>913</v>
      </c>
      <c r="H2877" t="s">
        <v>924</v>
      </c>
      <c r="I2877">
        <v>841</v>
      </c>
      <c r="J2877" t="s">
        <v>925</v>
      </c>
      <c r="K2877" t="s">
        <v>828</v>
      </c>
      <c r="L2877" t="s">
        <v>572</v>
      </c>
      <c r="M2877">
        <v>0</v>
      </c>
      <c r="N2877">
        <v>0</v>
      </c>
      <c r="O2877">
        <v>0</v>
      </c>
      <c r="P2877">
        <v>3874076</v>
      </c>
      <c r="Q2877">
        <v>0</v>
      </c>
      <c r="R2877">
        <v>0</v>
      </c>
      <c r="S2877">
        <v>3874076</v>
      </c>
      <c r="T2877">
        <v>0</v>
      </c>
      <c r="U2877">
        <v>3874076</v>
      </c>
      <c r="V2877">
        <v>159</v>
      </c>
    </row>
    <row r="2878" spans="1:22" x14ac:dyDescent="0.3">
      <c r="A2878">
        <v>202223</v>
      </c>
      <c r="B2878" t="s">
        <v>820</v>
      </c>
      <c r="C2878" t="s">
        <v>821</v>
      </c>
      <c r="D2878" t="s">
        <v>822</v>
      </c>
      <c r="E2878" t="s">
        <v>823</v>
      </c>
      <c r="F2878" t="s">
        <v>912</v>
      </c>
      <c r="G2878" t="s">
        <v>913</v>
      </c>
      <c r="H2878" t="s">
        <v>924</v>
      </c>
      <c r="I2878">
        <v>841</v>
      </c>
      <c r="J2878" t="s">
        <v>925</v>
      </c>
      <c r="K2878" t="s">
        <v>828</v>
      </c>
      <c r="L2878" t="s">
        <v>572</v>
      </c>
      <c r="M2878">
        <v>0</v>
      </c>
      <c r="N2878">
        <v>0</v>
      </c>
      <c r="O2878">
        <v>0</v>
      </c>
      <c r="P2878">
        <v>4191935</v>
      </c>
      <c r="Q2878">
        <v>0</v>
      </c>
      <c r="R2878">
        <v>0</v>
      </c>
      <c r="S2878">
        <v>4191935</v>
      </c>
      <c r="T2878">
        <v>0</v>
      </c>
      <c r="U2878">
        <v>4191935</v>
      </c>
      <c r="V2878">
        <v>170</v>
      </c>
    </row>
    <row r="2879" spans="1:22" x14ac:dyDescent="0.3">
      <c r="A2879">
        <v>202324</v>
      </c>
      <c r="B2879" t="s">
        <v>820</v>
      </c>
      <c r="C2879" t="s">
        <v>821</v>
      </c>
      <c r="D2879" t="s">
        <v>822</v>
      </c>
      <c r="E2879" t="s">
        <v>823</v>
      </c>
      <c r="F2879" t="s">
        <v>912</v>
      </c>
      <c r="G2879" t="s">
        <v>913</v>
      </c>
      <c r="H2879" t="s">
        <v>924</v>
      </c>
      <c r="I2879">
        <v>841</v>
      </c>
      <c r="J2879" t="s">
        <v>925</v>
      </c>
      <c r="K2879" t="s">
        <v>828</v>
      </c>
      <c r="L2879" t="s">
        <v>572</v>
      </c>
      <c r="M2879">
        <v>0</v>
      </c>
      <c r="N2879">
        <v>0</v>
      </c>
      <c r="O2879">
        <v>0</v>
      </c>
      <c r="P2879">
        <v>3827421</v>
      </c>
      <c r="Q2879">
        <v>0</v>
      </c>
      <c r="R2879">
        <v>0</v>
      </c>
      <c r="S2879">
        <v>3827421</v>
      </c>
      <c r="T2879">
        <v>0</v>
      </c>
      <c r="U2879">
        <v>3827421</v>
      </c>
      <c r="V2879">
        <v>157</v>
      </c>
    </row>
    <row r="2880" spans="1:22" x14ac:dyDescent="0.3">
      <c r="A2880">
        <v>202122</v>
      </c>
      <c r="B2880" t="s">
        <v>820</v>
      </c>
      <c r="C2880" t="s">
        <v>821</v>
      </c>
      <c r="D2880" t="s">
        <v>822</v>
      </c>
      <c r="E2880" t="s">
        <v>823</v>
      </c>
      <c r="F2880" t="s">
        <v>912</v>
      </c>
      <c r="G2880" t="s">
        <v>913</v>
      </c>
      <c r="H2880" t="s">
        <v>924</v>
      </c>
      <c r="I2880">
        <v>841</v>
      </c>
      <c r="J2880" t="s">
        <v>925</v>
      </c>
      <c r="K2880" t="s">
        <v>828</v>
      </c>
      <c r="L2880" t="s">
        <v>539</v>
      </c>
      <c r="M2880">
        <v>0</v>
      </c>
      <c r="N2880">
        <v>0</v>
      </c>
      <c r="O2880">
        <v>0</v>
      </c>
      <c r="P2880" t="s">
        <v>829</v>
      </c>
      <c r="Q2880" t="s">
        <v>829</v>
      </c>
      <c r="R2880" t="s">
        <v>829</v>
      </c>
      <c r="S2880">
        <v>0</v>
      </c>
      <c r="T2880">
        <v>0</v>
      </c>
      <c r="U2880">
        <v>0</v>
      </c>
      <c r="V2880">
        <v>0</v>
      </c>
    </row>
    <row r="2881" spans="1:22" x14ac:dyDescent="0.3">
      <c r="A2881">
        <v>202223</v>
      </c>
      <c r="B2881" t="s">
        <v>820</v>
      </c>
      <c r="C2881" t="s">
        <v>821</v>
      </c>
      <c r="D2881" t="s">
        <v>822</v>
      </c>
      <c r="E2881" t="s">
        <v>823</v>
      </c>
      <c r="F2881" t="s">
        <v>912</v>
      </c>
      <c r="G2881" t="s">
        <v>913</v>
      </c>
      <c r="H2881" t="s">
        <v>924</v>
      </c>
      <c r="I2881">
        <v>841</v>
      </c>
      <c r="J2881" t="s">
        <v>925</v>
      </c>
      <c r="K2881" t="s">
        <v>828</v>
      </c>
      <c r="L2881" t="s">
        <v>539</v>
      </c>
      <c r="M2881">
        <v>0</v>
      </c>
      <c r="N2881">
        <v>0</v>
      </c>
      <c r="O2881">
        <v>0</v>
      </c>
      <c r="P2881" t="s">
        <v>829</v>
      </c>
      <c r="Q2881" t="s">
        <v>829</v>
      </c>
      <c r="R2881" t="s">
        <v>829</v>
      </c>
      <c r="S2881">
        <v>0</v>
      </c>
      <c r="T2881">
        <v>0</v>
      </c>
      <c r="U2881">
        <v>0</v>
      </c>
      <c r="V2881">
        <v>0</v>
      </c>
    </row>
    <row r="2882" spans="1:22" x14ac:dyDescent="0.3">
      <c r="A2882">
        <v>202324</v>
      </c>
      <c r="B2882" t="s">
        <v>820</v>
      </c>
      <c r="C2882" t="s">
        <v>821</v>
      </c>
      <c r="D2882" t="s">
        <v>822</v>
      </c>
      <c r="E2882" t="s">
        <v>823</v>
      </c>
      <c r="F2882" t="s">
        <v>912</v>
      </c>
      <c r="G2882" t="s">
        <v>913</v>
      </c>
      <c r="H2882" t="s">
        <v>924</v>
      </c>
      <c r="I2882">
        <v>841</v>
      </c>
      <c r="J2882" t="s">
        <v>925</v>
      </c>
      <c r="K2882" t="s">
        <v>828</v>
      </c>
      <c r="L2882" t="s">
        <v>539</v>
      </c>
      <c r="M2882">
        <v>0</v>
      </c>
      <c r="N2882">
        <v>0</v>
      </c>
      <c r="O2882">
        <v>0</v>
      </c>
      <c r="P2882" t="s">
        <v>829</v>
      </c>
      <c r="Q2882" t="s">
        <v>829</v>
      </c>
      <c r="R2882" t="s">
        <v>829</v>
      </c>
      <c r="S2882">
        <v>0</v>
      </c>
      <c r="T2882">
        <v>0</v>
      </c>
      <c r="U2882">
        <v>0</v>
      </c>
      <c r="V2882">
        <v>0</v>
      </c>
    </row>
    <row r="2883" spans="1:22" x14ac:dyDescent="0.3">
      <c r="A2883">
        <v>202122</v>
      </c>
      <c r="B2883" t="s">
        <v>820</v>
      </c>
      <c r="C2883" t="s">
        <v>821</v>
      </c>
      <c r="D2883" t="s">
        <v>822</v>
      </c>
      <c r="E2883" t="s">
        <v>823</v>
      </c>
      <c r="F2883" t="s">
        <v>912</v>
      </c>
      <c r="G2883" t="s">
        <v>913</v>
      </c>
      <c r="H2883" t="s">
        <v>924</v>
      </c>
      <c r="I2883">
        <v>841</v>
      </c>
      <c r="J2883" t="s">
        <v>925</v>
      </c>
      <c r="K2883" t="s">
        <v>828</v>
      </c>
      <c r="L2883" t="s">
        <v>541</v>
      </c>
      <c r="M2883">
        <v>0</v>
      </c>
      <c r="N2883">
        <v>221000</v>
      </c>
      <c r="O2883">
        <v>51507</v>
      </c>
      <c r="P2883">
        <v>0</v>
      </c>
      <c r="Q2883">
        <v>0</v>
      </c>
      <c r="R2883">
        <v>0</v>
      </c>
      <c r="S2883">
        <v>272507</v>
      </c>
      <c r="T2883">
        <v>0</v>
      </c>
      <c r="U2883">
        <v>272507</v>
      </c>
      <c r="V2883">
        <v>11</v>
      </c>
    </row>
    <row r="2884" spans="1:22" x14ac:dyDescent="0.3">
      <c r="A2884">
        <v>202223</v>
      </c>
      <c r="B2884" t="s">
        <v>820</v>
      </c>
      <c r="C2884" t="s">
        <v>821</v>
      </c>
      <c r="D2884" t="s">
        <v>822</v>
      </c>
      <c r="E2884" t="s">
        <v>823</v>
      </c>
      <c r="F2884" t="s">
        <v>912</v>
      </c>
      <c r="G2884" t="s">
        <v>913</v>
      </c>
      <c r="H2884" t="s">
        <v>924</v>
      </c>
      <c r="I2884">
        <v>841</v>
      </c>
      <c r="J2884" t="s">
        <v>925</v>
      </c>
      <c r="K2884" t="s">
        <v>828</v>
      </c>
      <c r="L2884" t="s">
        <v>541</v>
      </c>
      <c r="M2884">
        <v>0</v>
      </c>
      <c r="N2884">
        <v>221000</v>
      </c>
      <c r="O2884">
        <v>51507</v>
      </c>
      <c r="P2884">
        <v>0</v>
      </c>
      <c r="Q2884">
        <v>0</v>
      </c>
      <c r="R2884">
        <v>0</v>
      </c>
      <c r="S2884">
        <v>272507</v>
      </c>
      <c r="T2884">
        <v>0</v>
      </c>
      <c r="U2884">
        <v>272507</v>
      </c>
      <c r="V2884">
        <v>11</v>
      </c>
    </row>
    <row r="2885" spans="1:22" x14ac:dyDescent="0.3">
      <c r="A2885">
        <v>202324</v>
      </c>
      <c r="B2885" t="s">
        <v>820</v>
      </c>
      <c r="C2885" t="s">
        <v>821</v>
      </c>
      <c r="D2885" t="s">
        <v>822</v>
      </c>
      <c r="E2885" t="s">
        <v>823</v>
      </c>
      <c r="F2885" t="s">
        <v>912</v>
      </c>
      <c r="G2885" t="s">
        <v>913</v>
      </c>
      <c r="H2885" t="s">
        <v>924</v>
      </c>
      <c r="I2885">
        <v>841</v>
      </c>
      <c r="J2885" t="s">
        <v>925</v>
      </c>
      <c r="K2885" t="s">
        <v>828</v>
      </c>
      <c r="L2885" t="s">
        <v>541</v>
      </c>
      <c r="M2885">
        <v>0</v>
      </c>
      <c r="N2885">
        <v>259733</v>
      </c>
      <c r="O2885">
        <v>52537</v>
      </c>
      <c r="P2885">
        <v>0</v>
      </c>
      <c r="Q2885">
        <v>0</v>
      </c>
      <c r="R2885">
        <v>0</v>
      </c>
      <c r="S2885">
        <v>312270</v>
      </c>
      <c r="T2885">
        <v>0</v>
      </c>
      <c r="U2885">
        <v>312270</v>
      </c>
      <c r="V2885">
        <v>13</v>
      </c>
    </row>
    <row r="2886" spans="1:22" x14ac:dyDescent="0.3">
      <c r="A2886">
        <v>202122</v>
      </c>
      <c r="B2886" t="s">
        <v>820</v>
      </c>
      <c r="C2886" t="s">
        <v>821</v>
      </c>
      <c r="D2886" t="s">
        <v>822</v>
      </c>
      <c r="E2886" t="s">
        <v>823</v>
      </c>
      <c r="F2886" t="s">
        <v>912</v>
      </c>
      <c r="G2886" t="s">
        <v>913</v>
      </c>
      <c r="H2886" t="s">
        <v>924</v>
      </c>
      <c r="I2886">
        <v>841</v>
      </c>
      <c r="J2886" t="s">
        <v>925</v>
      </c>
      <c r="K2886" t="s">
        <v>828</v>
      </c>
      <c r="L2886" t="s">
        <v>831</v>
      </c>
      <c r="M2886" t="s">
        <v>829</v>
      </c>
      <c r="N2886" t="s">
        <v>829</v>
      </c>
      <c r="O2886" t="s">
        <v>829</v>
      </c>
      <c r="P2886">
        <v>0</v>
      </c>
      <c r="Q2886">
        <v>190688</v>
      </c>
      <c r="R2886" t="s">
        <v>829</v>
      </c>
      <c r="S2886">
        <v>190688</v>
      </c>
      <c r="T2886">
        <v>0</v>
      </c>
      <c r="U2886">
        <v>190688</v>
      </c>
      <c r="V2886">
        <v>8</v>
      </c>
    </row>
    <row r="2887" spans="1:22" x14ac:dyDescent="0.3">
      <c r="A2887">
        <v>202223</v>
      </c>
      <c r="B2887" t="s">
        <v>820</v>
      </c>
      <c r="C2887" t="s">
        <v>821</v>
      </c>
      <c r="D2887" t="s">
        <v>822</v>
      </c>
      <c r="E2887" t="s">
        <v>823</v>
      </c>
      <c r="F2887" t="s">
        <v>912</v>
      </c>
      <c r="G2887" t="s">
        <v>913</v>
      </c>
      <c r="H2887" t="s">
        <v>924</v>
      </c>
      <c r="I2887">
        <v>841</v>
      </c>
      <c r="J2887" t="s">
        <v>925</v>
      </c>
      <c r="K2887" t="s">
        <v>828</v>
      </c>
      <c r="L2887" t="s">
        <v>831</v>
      </c>
      <c r="M2887" t="s">
        <v>829</v>
      </c>
      <c r="N2887" t="s">
        <v>829</v>
      </c>
      <c r="O2887" t="s">
        <v>829</v>
      </c>
      <c r="P2887">
        <v>0</v>
      </c>
      <c r="Q2887">
        <v>206877</v>
      </c>
      <c r="R2887" t="s">
        <v>829</v>
      </c>
      <c r="S2887">
        <v>206877</v>
      </c>
      <c r="T2887">
        <v>0</v>
      </c>
      <c r="U2887">
        <v>206877</v>
      </c>
      <c r="V2887">
        <v>8</v>
      </c>
    </row>
    <row r="2888" spans="1:22" x14ac:dyDescent="0.3">
      <c r="A2888">
        <v>202324</v>
      </c>
      <c r="B2888" t="s">
        <v>820</v>
      </c>
      <c r="C2888" t="s">
        <v>821</v>
      </c>
      <c r="D2888" t="s">
        <v>822</v>
      </c>
      <c r="E2888" t="s">
        <v>823</v>
      </c>
      <c r="F2888" t="s">
        <v>912</v>
      </c>
      <c r="G2888" t="s">
        <v>913</v>
      </c>
      <c r="H2888" t="s">
        <v>924</v>
      </c>
      <c r="I2888">
        <v>841</v>
      </c>
      <c r="J2888" t="s">
        <v>925</v>
      </c>
      <c r="K2888" t="s">
        <v>828</v>
      </c>
      <c r="L2888" t="s">
        <v>831</v>
      </c>
      <c r="M2888" t="s">
        <v>829</v>
      </c>
      <c r="N2888" t="s">
        <v>829</v>
      </c>
      <c r="O2888" t="s">
        <v>829</v>
      </c>
      <c r="P2888">
        <v>0</v>
      </c>
      <c r="Q2888">
        <v>220853</v>
      </c>
      <c r="R2888" t="s">
        <v>829</v>
      </c>
      <c r="S2888">
        <v>220853</v>
      </c>
      <c r="T2888">
        <v>0</v>
      </c>
      <c r="U2888">
        <v>220853</v>
      </c>
      <c r="V2888">
        <v>9</v>
      </c>
    </row>
    <row r="2889" spans="1:22" x14ac:dyDescent="0.3">
      <c r="A2889">
        <v>202122</v>
      </c>
      <c r="B2889" t="s">
        <v>820</v>
      </c>
      <c r="C2889" t="s">
        <v>821</v>
      </c>
      <c r="D2889" t="s">
        <v>822</v>
      </c>
      <c r="E2889" t="s">
        <v>823</v>
      </c>
      <c r="F2889" t="s">
        <v>912</v>
      </c>
      <c r="G2889" t="s">
        <v>913</v>
      </c>
      <c r="H2889" t="s">
        <v>924</v>
      </c>
      <c r="I2889">
        <v>841</v>
      </c>
      <c r="J2889" t="s">
        <v>925</v>
      </c>
      <c r="K2889" t="s">
        <v>828</v>
      </c>
      <c r="L2889" t="s">
        <v>832</v>
      </c>
      <c r="M2889">
        <v>0</v>
      </c>
      <c r="N2889">
        <v>0</v>
      </c>
      <c r="O2889">
        <v>0</v>
      </c>
      <c r="P2889">
        <v>0</v>
      </c>
      <c r="Q2889">
        <v>340454</v>
      </c>
      <c r="R2889">
        <v>0</v>
      </c>
      <c r="S2889">
        <v>340454</v>
      </c>
      <c r="T2889">
        <v>0</v>
      </c>
      <c r="U2889">
        <v>340454</v>
      </c>
      <c r="V2889">
        <v>14</v>
      </c>
    </row>
    <row r="2890" spans="1:22" x14ac:dyDescent="0.3">
      <c r="A2890">
        <v>202223</v>
      </c>
      <c r="B2890" t="s">
        <v>820</v>
      </c>
      <c r="C2890" t="s">
        <v>821</v>
      </c>
      <c r="D2890" t="s">
        <v>822</v>
      </c>
      <c r="E2890" t="s">
        <v>823</v>
      </c>
      <c r="F2890" t="s">
        <v>912</v>
      </c>
      <c r="G2890" t="s">
        <v>913</v>
      </c>
      <c r="H2890" t="s">
        <v>924</v>
      </c>
      <c r="I2890">
        <v>841</v>
      </c>
      <c r="J2890" t="s">
        <v>925</v>
      </c>
      <c r="K2890" t="s">
        <v>828</v>
      </c>
      <c r="L2890" t="s">
        <v>832</v>
      </c>
      <c r="M2890">
        <v>0</v>
      </c>
      <c r="N2890">
        <v>0</v>
      </c>
      <c r="O2890">
        <v>0</v>
      </c>
      <c r="P2890">
        <v>0</v>
      </c>
      <c r="Q2890">
        <v>502659</v>
      </c>
      <c r="R2890">
        <v>0</v>
      </c>
      <c r="S2890">
        <v>502659</v>
      </c>
      <c r="T2890">
        <v>0</v>
      </c>
      <c r="U2890">
        <v>502659</v>
      </c>
      <c r="V2890">
        <v>20</v>
      </c>
    </row>
    <row r="2891" spans="1:22" x14ac:dyDescent="0.3">
      <c r="A2891">
        <v>202324</v>
      </c>
      <c r="B2891" t="s">
        <v>820</v>
      </c>
      <c r="C2891" t="s">
        <v>821</v>
      </c>
      <c r="D2891" t="s">
        <v>822</v>
      </c>
      <c r="E2891" t="s">
        <v>823</v>
      </c>
      <c r="F2891" t="s">
        <v>912</v>
      </c>
      <c r="G2891" t="s">
        <v>913</v>
      </c>
      <c r="H2891" t="s">
        <v>924</v>
      </c>
      <c r="I2891">
        <v>841</v>
      </c>
      <c r="J2891" t="s">
        <v>925</v>
      </c>
      <c r="K2891" t="s">
        <v>828</v>
      </c>
      <c r="L2891" t="s">
        <v>832</v>
      </c>
      <c r="M2891">
        <v>0</v>
      </c>
      <c r="N2891">
        <v>0</v>
      </c>
      <c r="O2891">
        <v>0</v>
      </c>
      <c r="P2891">
        <v>0</v>
      </c>
      <c r="Q2891">
        <v>549203</v>
      </c>
      <c r="R2891">
        <v>0</v>
      </c>
      <c r="S2891">
        <v>549203</v>
      </c>
      <c r="T2891">
        <v>0</v>
      </c>
      <c r="U2891">
        <v>549203</v>
      </c>
      <c r="V2891">
        <v>23</v>
      </c>
    </row>
    <row r="2892" spans="1:22" x14ac:dyDescent="0.3">
      <c r="A2892">
        <v>202122</v>
      </c>
      <c r="B2892" t="s">
        <v>820</v>
      </c>
      <c r="C2892" t="s">
        <v>821</v>
      </c>
      <c r="D2892" t="s">
        <v>822</v>
      </c>
      <c r="E2892" t="s">
        <v>823</v>
      </c>
      <c r="F2892" t="s">
        <v>912</v>
      </c>
      <c r="G2892" t="s">
        <v>913</v>
      </c>
      <c r="H2892" t="s">
        <v>924</v>
      </c>
      <c r="I2892">
        <v>841</v>
      </c>
      <c r="J2892" t="s">
        <v>925</v>
      </c>
      <c r="K2892" t="s">
        <v>828</v>
      </c>
      <c r="L2892" t="s">
        <v>544</v>
      </c>
      <c r="M2892">
        <v>0</v>
      </c>
      <c r="N2892">
        <v>0</v>
      </c>
      <c r="O2892">
        <v>0</v>
      </c>
      <c r="P2892">
        <v>0</v>
      </c>
      <c r="Q2892">
        <v>0</v>
      </c>
      <c r="R2892">
        <v>0</v>
      </c>
      <c r="S2892">
        <v>0</v>
      </c>
      <c r="T2892">
        <v>0</v>
      </c>
      <c r="U2892">
        <v>0</v>
      </c>
      <c r="V2892">
        <v>0</v>
      </c>
    </row>
    <row r="2893" spans="1:22" x14ac:dyDescent="0.3">
      <c r="A2893">
        <v>202223</v>
      </c>
      <c r="B2893" t="s">
        <v>820</v>
      </c>
      <c r="C2893" t="s">
        <v>821</v>
      </c>
      <c r="D2893" t="s">
        <v>822</v>
      </c>
      <c r="E2893" t="s">
        <v>823</v>
      </c>
      <c r="F2893" t="s">
        <v>912</v>
      </c>
      <c r="G2893" t="s">
        <v>913</v>
      </c>
      <c r="H2893" t="s">
        <v>924</v>
      </c>
      <c r="I2893">
        <v>841</v>
      </c>
      <c r="J2893" t="s">
        <v>925</v>
      </c>
      <c r="K2893" t="s">
        <v>828</v>
      </c>
      <c r="L2893" t="s">
        <v>544</v>
      </c>
      <c r="M2893">
        <v>0</v>
      </c>
      <c r="N2893">
        <v>0</v>
      </c>
      <c r="O2893">
        <v>0</v>
      </c>
      <c r="P2893">
        <v>0</v>
      </c>
      <c r="Q2893">
        <v>0</v>
      </c>
      <c r="R2893">
        <v>0</v>
      </c>
      <c r="S2893">
        <v>0</v>
      </c>
      <c r="T2893">
        <v>0</v>
      </c>
      <c r="U2893">
        <v>0</v>
      </c>
      <c r="V2893">
        <v>0</v>
      </c>
    </row>
    <row r="2894" spans="1:22" x14ac:dyDescent="0.3">
      <c r="A2894">
        <v>202324</v>
      </c>
      <c r="B2894" t="s">
        <v>820</v>
      </c>
      <c r="C2894" t="s">
        <v>821</v>
      </c>
      <c r="D2894" t="s">
        <v>822</v>
      </c>
      <c r="E2894" t="s">
        <v>823</v>
      </c>
      <c r="F2894" t="s">
        <v>912</v>
      </c>
      <c r="G2894" t="s">
        <v>913</v>
      </c>
      <c r="H2894" t="s">
        <v>924</v>
      </c>
      <c r="I2894">
        <v>841</v>
      </c>
      <c r="J2894" t="s">
        <v>925</v>
      </c>
      <c r="K2894" t="s">
        <v>828</v>
      </c>
      <c r="L2894" t="s">
        <v>544</v>
      </c>
      <c r="M2894">
        <v>0</v>
      </c>
      <c r="N2894">
        <v>0</v>
      </c>
      <c r="O2894">
        <v>0</v>
      </c>
      <c r="P2894">
        <v>0</v>
      </c>
      <c r="Q2894">
        <v>0</v>
      </c>
      <c r="R2894">
        <v>0</v>
      </c>
      <c r="S2894">
        <v>0</v>
      </c>
      <c r="T2894">
        <v>0</v>
      </c>
      <c r="U2894">
        <v>0</v>
      </c>
      <c r="V2894">
        <v>0</v>
      </c>
    </row>
    <row r="2895" spans="1:22" x14ac:dyDescent="0.3">
      <c r="A2895">
        <v>202122</v>
      </c>
      <c r="B2895" t="s">
        <v>820</v>
      </c>
      <c r="C2895" t="s">
        <v>821</v>
      </c>
      <c r="D2895" t="s">
        <v>822</v>
      </c>
      <c r="E2895" t="s">
        <v>823</v>
      </c>
      <c r="F2895" t="s">
        <v>912</v>
      </c>
      <c r="G2895" t="s">
        <v>913</v>
      </c>
      <c r="H2895" t="s">
        <v>924</v>
      </c>
      <c r="I2895">
        <v>841</v>
      </c>
      <c r="J2895" t="s">
        <v>925</v>
      </c>
      <c r="K2895" t="s">
        <v>828</v>
      </c>
      <c r="L2895" t="s">
        <v>600</v>
      </c>
      <c r="M2895" t="s">
        <v>829</v>
      </c>
      <c r="N2895" t="s">
        <v>829</v>
      </c>
      <c r="O2895" t="s">
        <v>829</v>
      </c>
      <c r="P2895">
        <v>0</v>
      </c>
      <c r="Q2895">
        <v>0</v>
      </c>
      <c r="R2895" t="s">
        <v>829</v>
      </c>
      <c r="S2895">
        <v>0</v>
      </c>
      <c r="T2895">
        <v>0</v>
      </c>
      <c r="U2895">
        <v>0</v>
      </c>
      <c r="V2895">
        <v>0</v>
      </c>
    </row>
    <row r="2896" spans="1:22" x14ac:dyDescent="0.3">
      <c r="A2896">
        <v>202223</v>
      </c>
      <c r="B2896" t="s">
        <v>820</v>
      </c>
      <c r="C2896" t="s">
        <v>821</v>
      </c>
      <c r="D2896" t="s">
        <v>822</v>
      </c>
      <c r="E2896" t="s">
        <v>823</v>
      </c>
      <c r="F2896" t="s">
        <v>912</v>
      </c>
      <c r="G2896" t="s">
        <v>913</v>
      </c>
      <c r="H2896" t="s">
        <v>924</v>
      </c>
      <c r="I2896">
        <v>841</v>
      </c>
      <c r="J2896" t="s">
        <v>925</v>
      </c>
      <c r="K2896" t="s">
        <v>828</v>
      </c>
      <c r="L2896" t="s">
        <v>600</v>
      </c>
      <c r="M2896" t="s">
        <v>829</v>
      </c>
      <c r="N2896" t="s">
        <v>829</v>
      </c>
      <c r="O2896" t="s">
        <v>829</v>
      </c>
      <c r="P2896">
        <v>0</v>
      </c>
      <c r="Q2896">
        <v>0</v>
      </c>
      <c r="R2896" t="s">
        <v>829</v>
      </c>
      <c r="S2896">
        <v>0</v>
      </c>
      <c r="T2896">
        <v>0</v>
      </c>
      <c r="U2896">
        <v>0</v>
      </c>
      <c r="V2896">
        <v>0</v>
      </c>
    </row>
    <row r="2897" spans="1:22" x14ac:dyDescent="0.3">
      <c r="A2897">
        <v>202324</v>
      </c>
      <c r="B2897" t="s">
        <v>820</v>
      </c>
      <c r="C2897" t="s">
        <v>821</v>
      </c>
      <c r="D2897" t="s">
        <v>822</v>
      </c>
      <c r="E2897" t="s">
        <v>823</v>
      </c>
      <c r="F2897" t="s">
        <v>912</v>
      </c>
      <c r="G2897" t="s">
        <v>913</v>
      </c>
      <c r="H2897" t="s">
        <v>924</v>
      </c>
      <c r="I2897">
        <v>841</v>
      </c>
      <c r="J2897" t="s">
        <v>925</v>
      </c>
      <c r="K2897" t="s">
        <v>828</v>
      </c>
      <c r="L2897" t="s">
        <v>600</v>
      </c>
      <c r="M2897" t="s">
        <v>829</v>
      </c>
      <c r="N2897" t="s">
        <v>829</v>
      </c>
      <c r="O2897" t="s">
        <v>829</v>
      </c>
      <c r="P2897">
        <v>0</v>
      </c>
      <c r="Q2897">
        <v>0</v>
      </c>
      <c r="R2897" t="s">
        <v>829</v>
      </c>
      <c r="S2897">
        <v>0</v>
      </c>
      <c r="T2897">
        <v>0</v>
      </c>
      <c r="U2897">
        <v>0</v>
      </c>
      <c r="V2897">
        <v>0</v>
      </c>
    </row>
    <row r="2898" spans="1:22" x14ac:dyDescent="0.3">
      <c r="A2898">
        <v>202122</v>
      </c>
      <c r="B2898" t="s">
        <v>820</v>
      </c>
      <c r="C2898" t="s">
        <v>821</v>
      </c>
      <c r="D2898" t="s">
        <v>822</v>
      </c>
      <c r="E2898" t="s">
        <v>823</v>
      </c>
      <c r="F2898" t="s">
        <v>912</v>
      </c>
      <c r="G2898" t="s">
        <v>913</v>
      </c>
      <c r="H2898" t="s">
        <v>924</v>
      </c>
      <c r="I2898">
        <v>841</v>
      </c>
      <c r="J2898" t="s">
        <v>925</v>
      </c>
      <c r="K2898" t="s">
        <v>828</v>
      </c>
      <c r="L2898" t="s">
        <v>247</v>
      </c>
      <c r="M2898">
        <v>0</v>
      </c>
      <c r="N2898">
        <v>0</v>
      </c>
      <c r="O2898">
        <v>0</v>
      </c>
      <c r="P2898">
        <v>525000</v>
      </c>
      <c r="Q2898">
        <v>0</v>
      </c>
      <c r="R2898">
        <v>0</v>
      </c>
      <c r="S2898">
        <v>525000</v>
      </c>
      <c r="T2898">
        <v>0</v>
      </c>
      <c r="U2898">
        <v>525000</v>
      </c>
      <c r="V2898">
        <v>31</v>
      </c>
    </row>
    <row r="2899" spans="1:22" x14ac:dyDescent="0.3">
      <c r="A2899">
        <v>202223</v>
      </c>
      <c r="B2899" t="s">
        <v>820</v>
      </c>
      <c r="C2899" t="s">
        <v>821</v>
      </c>
      <c r="D2899" t="s">
        <v>822</v>
      </c>
      <c r="E2899" t="s">
        <v>823</v>
      </c>
      <c r="F2899" t="s">
        <v>912</v>
      </c>
      <c r="G2899" t="s">
        <v>913</v>
      </c>
      <c r="H2899" t="s">
        <v>924</v>
      </c>
      <c r="I2899">
        <v>841</v>
      </c>
      <c r="J2899" t="s">
        <v>925</v>
      </c>
      <c r="K2899" t="s">
        <v>828</v>
      </c>
      <c r="L2899" t="s">
        <v>247</v>
      </c>
      <c r="M2899">
        <v>0</v>
      </c>
      <c r="N2899">
        <v>0</v>
      </c>
      <c r="O2899">
        <v>0</v>
      </c>
      <c r="P2899">
        <v>525000</v>
      </c>
      <c r="Q2899">
        <v>0</v>
      </c>
      <c r="R2899">
        <v>0</v>
      </c>
      <c r="S2899">
        <v>525000</v>
      </c>
      <c r="T2899">
        <v>0</v>
      </c>
      <c r="U2899">
        <v>525000</v>
      </c>
      <c r="V2899">
        <v>31</v>
      </c>
    </row>
    <row r="2900" spans="1:22" x14ac:dyDescent="0.3">
      <c r="A2900">
        <v>202324</v>
      </c>
      <c r="B2900" t="s">
        <v>820</v>
      </c>
      <c r="C2900" t="s">
        <v>821</v>
      </c>
      <c r="D2900" t="s">
        <v>822</v>
      </c>
      <c r="E2900" t="s">
        <v>823</v>
      </c>
      <c r="F2900" t="s">
        <v>912</v>
      </c>
      <c r="G2900" t="s">
        <v>913</v>
      </c>
      <c r="H2900" t="s">
        <v>924</v>
      </c>
      <c r="I2900">
        <v>841</v>
      </c>
      <c r="J2900" t="s">
        <v>925</v>
      </c>
      <c r="K2900" t="s">
        <v>828</v>
      </c>
      <c r="L2900" t="s">
        <v>247</v>
      </c>
      <c r="M2900">
        <v>0</v>
      </c>
      <c r="N2900">
        <v>0</v>
      </c>
      <c r="O2900">
        <v>0</v>
      </c>
      <c r="P2900">
        <v>525000</v>
      </c>
      <c r="Q2900">
        <v>0</v>
      </c>
      <c r="R2900">
        <v>0</v>
      </c>
      <c r="S2900">
        <v>525000</v>
      </c>
      <c r="T2900">
        <v>0</v>
      </c>
      <c r="U2900">
        <v>525000</v>
      </c>
      <c r="V2900">
        <v>31</v>
      </c>
    </row>
    <row r="2901" spans="1:22" x14ac:dyDescent="0.3">
      <c r="A2901">
        <v>202122</v>
      </c>
      <c r="B2901" t="s">
        <v>820</v>
      </c>
      <c r="C2901" t="s">
        <v>821</v>
      </c>
      <c r="D2901" t="s">
        <v>822</v>
      </c>
      <c r="E2901" t="s">
        <v>823</v>
      </c>
      <c r="F2901" t="s">
        <v>912</v>
      </c>
      <c r="G2901" t="s">
        <v>913</v>
      </c>
      <c r="H2901" t="s">
        <v>924</v>
      </c>
      <c r="I2901">
        <v>841</v>
      </c>
      <c r="J2901" t="s">
        <v>925</v>
      </c>
      <c r="K2901" t="s">
        <v>828</v>
      </c>
      <c r="L2901" t="s">
        <v>833</v>
      </c>
      <c r="M2901">
        <v>7102636</v>
      </c>
      <c r="N2901">
        <v>8053508</v>
      </c>
      <c r="O2901">
        <v>1444387</v>
      </c>
      <c r="P2901">
        <v>7420636</v>
      </c>
      <c r="Q2901">
        <v>1468076</v>
      </c>
      <c r="R2901">
        <v>757500</v>
      </c>
      <c r="S2901">
        <v>26486743</v>
      </c>
      <c r="T2901">
        <v>0</v>
      </c>
      <c r="U2901">
        <v>26486743</v>
      </c>
      <c r="V2901" t="s">
        <v>834</v>
      </c>
    </row>
    <row r="2902" spans="1:22" x14ac:dyDescent="0.3">
      <c r="A2902">
        <v>202223</v>
      </c>
      <c r="B2902" t="s">
        <v>820</v>
      </c>
      <c r="C2902" t="s">
        <v>821</v>
      </c>
      <c r="D2902" t="s">
        <v>822</v>
      </c>
      <c r="E2902" t="s">
        <v>823</v>
      </c>
      <c r="F2902" t="s">
        <v>912</v>
      </c>
      <c r="G2902" t="s">
        <v>913</v>
      </c>
      <c r="H2902" t="s">
        <v>924</v>
      </c>
      <c r="I2902">
        <v>841</v>
      </c>
      <c r="J2902" t="s">
        <v>925</v>
      </c>
      <c r="K2902" t="s">
        <v>828</v>
      </c>
      <c r="L2902" t="s">
        <v>833</v>
      </c>
      <c r="M2902">
        <v>7285137</v>
      </c>
      <c r="N2902">
        <v>7997280</v>
      </c>
      <c r="O2902">
        <v>1491481</v>
      </c>
      <c r="P2902">
        <v>8103450</v>
      </c>
      <c r="Q2902">
        <v>1906282</v>
      </c>
      <c r="R2902">
        <v>654764</v>
      </c>
      <c r="S2902">
        <v>27678394</v>
      </c>
      <c r="T2902">
        <v>0</v>
      </c>
      <c r="U2902">
        <v>27678394</v>
      </c>
      <c r="V2902" t="s">
        <v>834</v>
      </c>
    </row>
    <row r="2903" spans="1:22" x14ac:dyDescent="0.3">
      <c r="A2903">
        <v>202324</v>
      </c>
      <c r="B2903" t="s">
        <v>820</v>
      </c>
      <c r="C2903" t="s">
        <v>821</v>
      </c>
      <c r="D2903" t="s">
        <v>822</v>
      </c>
      <c r="E2903" t="s">
        <v>823</v>
      </c>
      <c r="F2903" t="s">
        <v>912</v>
      </c>
      <c r="G2903" t="s">
        <v>913</v>
      </c>
      <c r="H2903" t="s">
        <v>924</v>
      </c>
      <c r="I2903">
        <v>841</v>
      </c>
      <c r="J2903" t="s">
        <v>925</v>
      </c>
      <c r="K2903" t="s">
        <v>828</v>
      </c>
      <c r="L2903" t="s">
        <v>833</v>
      </c>
      <c r="M2903">
        <v>7766164</v>
      </c>
      <c r="N2903">
        <v>8694109</v>
      </c>
      <c r="O2903">
        <v>1767232</v>
      </c>
      <c r="P2903">
        <v>8317586</v>
      </c>
      <c r="Q2903">
        <v>1860754</v>
      </c>
      <c r="R2903">
        <v>715305</v>
      </c>
      <c r="S2903">
        <v>29361150</v>
      </c>
      <c r="T2903">
        <v>0</v>
      </c>
      <c r="U2903">
        <v>29361150</v>
      </c>
      <c r="V2903" t="s">
        <v>834</v>
      </c>
    </row>
    <row r="2904" spans="1:22" x14ac:dyDescent="0.3">
      <c r="A2904">
        <v>202122</v>
      </c>
      <c r="B2904" t="s">
        <v>820</v>
      </c>
      <c r="C2904" t="s">
        <v>821</v>
      </c>
      <c r="D2904" t="s">
        <v>822</v>
      </c>
      <c r="E2904" t="s">
        <v>823</v>
      </c>
      <c r="F2904" t="s">
        <v>912</v>
      </c>
      <c r="G2904" t="s">
        <v>913</v>
      </c>
      <c r="H2904" t="s">
        <v>924</v>
      </c>
      <c r="I2904">
        <v>841</v>
      </c>
      <c r="J2904" t="s">
        <v>925</v>
      </c>
      <c r="K2904" t="s">
        <v>835</v>
      </c>
      <c r="L2904" t="s">
        <v>836</v>
      </c>
      <c r="M2904" t="s">
        <v>829</v>
      </c>
      <c r="N2904" t="s">
        <v>829</v>
      </c>
      <c r="O2904" t="s">
        <v>829</v>
      </c>
      <c r="P2904" t="s">
        <v>829</v>
      </c>
      <c r="Q2904" t="s">
        <v>829</v>
      </c>
      <c r="R2904" t="s">
        <v>829</v>
      </c>
      <c r="S2904">
        <v>25942210</v>
      </c>
      <c r="T2904" t="s">
        <v>829</v>
      </c>
      <c r="U2904" t="s">
        <v>829</v>
      </c>
      <c r="V2904" t="s">
        <v>834</v>
      </c>
    </row>
    <row r="2905" spans="1:22" x14ac:dyDescent="0.3">
      <c r="A2905">
        <v>202223</v>
      </c>
      <c r="B2905" t="s">
        <v>820</v>
      </c>
      <c r="C2905" t="s">
        <v>821</v>
      </c>
      <c r="D2905" t="s">
        <v>822</v>
      </c>
      <c r="E2905" t="s">
        <v>823</v>
      </c>
      <c r="F2905" t="s">
        <v>912</v>
      </c>
      <c r="G2905" t="s">
        <v>913</v>
      </c>
      <c r="H2905" t="s">
        <v>924</v>
      </c>
      <c r="I2905">
        <v>841</v>
      </c>
      <c r="J2905" t="s">
        <v>925</v>
      </c>
      <c r="K2905" t="s">
        <v>835</v>
      </c>
      <c r="L2905" t="s">
        <v>836</v>
      </c>
      <c r="M2905" t="s">
        <v>829</v>
      </c>
      <c r="N2905" t="s">
        <v>829</v>
      </c>
      <c r="O2905" t="s">
        <v>829</v>
      </c>
      <c r="P2905" t="s">
        <v>829</v>
      </c>
      <c r="Q2905" t="s">
        <v>829</v>
      </c>
      <c r="R2905" t="s">
        <v>829</v>
      </c>
      <c r="S2905">
        <v>28271549</v>
      </c>
      <c r="T2905" t="s">
        <v>829</v>
      </c>
      <c r="U2905" t="s">
        <v>829</v>
      </c>
      <c r="V2905" t="s">
        <v>834</v>
      </c>
    </row>
    <row r="2906" spans="1:22" x14ac:dyDescent="0.3">
      <c r="A2906">
        <v>202324</v>
      </c>
      <c r="B2906" t="s">
        <v>820</v>
      </c>
      <c r="C2906" t="s">
        <v>821</v>
      </c>
      <c r="D2906" t="s">
        <v>822</v>
      </c>
      <c r="E2906" t="s">
        <v>823</v>
      </c>
      <c r="F2906" t="s">
        <v>912</v>
      </c>
      <c r="G2906" t="s">
        <v>913</v>
      </c>
      <c r="H2906" t="s">
        <v>924</v>
      </c>
      <c r="I2906">
        <v>841</v>
      </c>
      <c r="J2906" t="s">
        <v>925</v>
      </c>
      <c r="K2906" t="s">
        <v>835</v>
      </c>
      <c r="L2906" t="s">
        <v>836</v>
      </c>
      <c r="M2906" t="s">
        <v>829</v>
      </c>
      <c r="N2906" t="s">
        <v>829</v>
      </c>
      <c r="O2906" t="s">
        <v>829</v>
      </c>
      <c r="P2906" t="s">
        <v>829</v>
      </c>
      <c r="Q2906" t="s">
        <v>829</v>
      </c>
      <c r="R2906" t="s">
        <v>829</v>
      </c>
      <c r="S2906">
        <v>29862095</v>
      </c>
      <c r="T2906" t="s">
        <v>829</v>
      </c>
      <c r="U2906" t="s">
        <v>829</v>
      </c>
      <c r="V2906" t="s">
        <v>834</v>
      </c>
    </row>
    <row r="2907" spans="1:22" x14ac:dyDescent="0.3">
      <c r="A2907">
        <v>202122</v>
      </c>
      <c r="B2907" t="s">
        <v>820</v>
      </c>
      <c r="C2907" t="s">
        <v>821</v>
      </c>
      <c r="D2907" t="s">
        <v>822</v>
      </c>
      <c r="E2907" t="s">
        <v>823</v>
      </c>
      <c r="F2907" t="s">
        <v>912</v>
      </c>
      <c r="G2907" t="s">
        <v>913</v>
      </c>
      <c r="H2907" t="s">
        <v>924</v>
      </c>
      <c r="I2907">
        <v>841</v>
      </c>
      <c r="J2907" t="s">
        <v>925</v>
      </c>
      <c r="K2907" t="s">
        <v>835</v>
      </c>
      <c r="L2907" t="s">
        <v>837</v>
      </c>
      <c r="M2907" t="s">
        <v>829</v>
      </c>
      <c r="N2907" t="s">
        <v>829</v>
      </c>
      <c r="O2907" t="s">
        <v>829</v>
      </c>
      <c r="P2907" t="s">
        <v>829</v>
      </c>
      <c r="Q2907" t="s">
        <v>829</v>
      </c>
      <c r="R2907" t="s">
        <v>829</v>
      </c>
      <c r="S2907">
        <v>-117903</v>
      </c>
      <c r="T2907" t="s">
        <v>829</v>
      </c>
      <c r="U2907" t="s">
        <v>829</v>
      </c>
      <c r="V2907" t="s">
        <v>834</v>
      </c>
    </row>
    <row r="2908" spans="1:22" x14ac:dyDescent="0.3">
      <c r="A2908">
        <v>202223</v>
      </c>
      <c r="B2908" t="s">
        <v>820</v>
      </c>
      <c r="C2908" t="s">
        <v>821</v>
      </c>
      <c r="D2908" t="s">
        <v>822</v>
      </c>
      <c r="E2908" t="s">
        <v>823</v>
      </c>
      <c r="F2908" t="s">
        <v>912</v>
      </c>
      <c r="G2908" t="s">
        <v>913</v>
      </c>
      <c r="H2908" t="s">
        <v>924</v>
      </c>
      <c r="I2908">
        <v>841</v>
      </c>
      <c r="J2908" t="s">
        <v>925</v>
      </c>
      <c r="K2908" t="s">
        <v>835</v>
      </c>
      <c r="L2908" t="s">
        <v>837</v>
      </c>
      <c r="M2908" t="s">
        <v>829</v>
      </c>
      <c r="N2908" t="s">
        <v>829</v>
      </c>
      <c r="O2908" t="s">
        <v>829</v>
      </c>
      <c r="P2908" t="s">
        <v>829</v>
      </c>
      <c r="Q2908" t="s">
        <v>829</v>
      </c>
      <c r="R2908" t="s">
        <v>829</v>
      </c>
      <c r="S2908">
        <v>2605655</v>
      </c>
      <c r="T2908" t="s">
        <v>829</v>
      </c>
      <c r="U2908" t="s">
        <v>829</v>
      </c>
      <c r="V2908">
        <v>0</v>
      </c>
    </row>
    <row r="2909" spans="1:22" x14ac:dyDescent="0.3">
      <c r="A2909">
        <v>202324</v>
      </c>
      <c r="B2909" t="s">
        <v>820</v>
      </c>
      <c r="C2909" t="s">
        <v>821</v>
      </c>
      <c r="D2909" t="s">
        <v>822</v>
      </c>
      <c r="E2909" t="s">
        <v>823</v>
      </c>
      <c r="F2909" t="s">
        <v>912</v>
      </c>
      <c r="G2909" t="s">
        <v>913</v>
      </c>
      <c r="H2909" t="s">
        <v>924</v>
      </c>
      <c r="I2909">
        <v>841</v>
      </c>
      <c r="J2909" t="s">
        <v>925</v>
      </c>
      <c r="K2909" t="s">
        <v>835</v>
      </c>
      <c r="L2909" t="s">
        <v>837</v>
      </c>
      <c r="M2909" t="s">
        <v>829</v>
      </c>
      <c r="N2909" t="s">
        <v>829</v>
      </c>
      <c r="O2909" t="s">
        <v>829</v>
      </c>
      <c r="P2909" t="s">
        <v>829</v>
      </c>
      <c r="Q2909" t="s">
        <v>829</v>
      </c>
      <c r="R2909" t="s">
        <v>829</v>
      </c>
      <c r="S2909">
        <v>347546</v>
      </c>
      <c r="T2909" t="s">
        <v>829</v>
      </c>
      <c r="U2909" t="s">
        <v>829</v>
      </c>
      <c r="V2909">
        <v>0</v>
      </c>
    </row>
    <row r="2910" spans="1:22" x14ac:dyDescent="0.3">
      <c r="A2910">
        <v>202122</v>
      </c>
      <c r="B2910" t="s">
        <v>820</v>
      </c>
      <c r="C2910" t="s">
        <v>821</v>
      </c>
      <c r="D2910" t="s">
        <v>822</v>
      </c>
      <c r="E2910" t="s">
        <v>823</v>
      </c>
      <c r="F2910" t="s">
        <v>912</v>
      </c>
      <c r="G2910" t="s">
        <v>913</v>
      </c>
      <c r="H2910" t="s">
        <v>924</v>
      </c>
      <c r="I2910">
        <v>841</v>
      </c>
      <c r="J2910" t="s">
        <v>925</v>
      </c>
      <c r="K2910" t="s">
        <v>835</v>
      </c>
      <c r="L2910" t="s">
        <v>838</v>
      </c>
      <c r="M2910" t="s">
        <v>829</v>
      </c>
      <c r="N2910" t="s">
        <v>829</v>
      </c>
      <c r="O2910" t="s">
        <v>829</v>
      </c>
      <c r="P2910" t="s">
        <v>829</v>
      </c>
      <c r="Q2910" t="s">
        <v>829</v>
      </c>
      <c r="R2910" t="s">
        <v>829</v>
      </c>
      <c r="S2910">
        <v>-5233273</v>
      </c>
      <c r="T2910" t="s">
        <v>829</v>
      </c>
      <c r="U2910" t="s">
        <v>829</v>
      </c>
      <c r="V2910" t="s">
        <v>834</v>
      </c>
    </row>
    <row r="2911" spans="1:22" x14ac:dyDescent="0.3">
      <c r="A2911">
        <v>202223</v>
      </c>
      <c r="B2911" t="s">
        <v>820</v>
      </c>
      <c r="C2911" t="s">
        <v>821</v>
      </c>
      <c r="D2911" t="s">
        <v>822</v>
      </c>
      <c r="E2911" t="s">
        <v>823</v>
      </c>
      <c r="F2911" t="s">
        <v>912</v>
      </c>
      <c r="G2911" t="s">
        <v>913</v>
      </c>
      <c r="H2911" t="s">
        <v>924</v>
      </c>
      <c r="I2911">
        <v>841</v>
      </c>
      <c r="J2911" t="s">
        <v>925</v>
      </c>
      <c r="K2911" t="s">
        <v>835</v>
      </c>
      <c r="L2911" t="s">
        <v>838</v>
      </c>
      <c r="M2911" t="s">
        <v>829</v>
      </c>
      <c r="N2911" t="s">
        <v>829</v>
      </c>
      <c r="O2911" t="s">
        <v>829</v>
      </c>
      <c r="P2911" t="s">
        <v>829</v>
      </c>
      <c r="Q2911" t="s">
        <v>829</v>
      </c>
      <c r="R2911" t="s">
        <v>829</v>
      </c>
      <c r="S2911">
        <v>-5895708</v>
      </c>
      <c r="T2911" t="s">
        <v>829</v>
      </c>
      <c r="U2911" t="s">
        <v>829</v>
      </c>
      <c r="V2911" t="s">
        <v>834</v>
      </c>
    </row>
    <row r="2912" spans="1:22" x14ac:dyDescent="0.3">
      <c r="A2912">
        <v>202324</v>
      </c>
      <c r="B2912" t="s">
        <v>820</v>
      </c>
      <c r="C2912" t="s">
        <v>821</v>
      </c>
      <c r="D2912" t="s">
        <v>822</v>
      </c>
      <c r="E2912" t="s">
        <v>823</v>
      </c>
      <c r="F2912" t="s">
        <v>912</v>
      </c>
      <c r="G2912" t="s">
        <v>913</v>
      </c>
      <c r="H2912" t="s">
        <v>924</v>
      </c>
      <c r="I2912">
        <v>841</v>
      </c>
      <c r="J2912" t="s">
        <v>925</v>
      </c>
      <c r="K2912" t="s">
        <v>835</v>
      </c>
      <c r="L2912" t="s">
        <v>838</v>
      </c>
      <c r="M2912" t="s">
        <v>829</v>
      </c>
      <c r="N2912" t="s">
        <v>829</v>
      </c>
      <c r="O2912" t="s">
        <v>829</v>
      </c>
      <c r="P2912" t="s">
        <v>829</v>
      </c>
      <c r="Q2912" t="s">
        <v>829</v>
      </c>
      <c r="R2912" t="s">
        <v>829</v>
      </c>
      <c r="S2912">
        <v>-2696898</v>
      </c>
      <c r="T2912" t="s">
        <v>829</v>
      </c>
      <c r="U2912" t="s">
        <v>829</v>
      </c>
      <c r="V2912" t="s">
        <v>834</v>
      </c>
    </row>
    <row r="2913" spans="1:22" x14ac:dyDescent="0.3">
      <c r="A2913">
        <v>202122</v>
      </c>
      <c r="B2913" t="s">
        <v>820</v>
      </c>
      <c r="C2913" t="s">
        <v>821</v>
      </c>
      <c r="D2913" t="s">
        <v>822</v>
      </c>
      <c r="E2913" t="s">
        <v>823</v>
      </c>
      <c r="F2913" t="s">
        <v>912</v>
      </c>
      <c r="G2913" t="s">
        <v>913</v>
      </c>
      <c r="H2913" t="s">
        <v>924</v>
      </c>
      <c r="I2913">
        <v>841</v>
      </c>
      <c r="J2913" t="s">
        <v>925</v>
      </c>
      <c r="K2913" t="s">
        <v>835</v>
      </c>
      <c r="L2913" t="s">
        <v>839</v>
      </c>
      <c r="M2913" t="s">
        <v>829</v>
      </c>
      <c r="N2913" t="s">
        <v>829</v>
      </c>
      <c r="O2913" t="s">
        <v>829</v>
      </c>
      <c r="P2913" t="s">
        <v>829</v>
      </c>
      <c r="Q2913" t="s">
        <v>829</v>
      </c>
      <c r="R2913" t="s">
        <v>829</v>
      </c>
      <c r="S2913">
        <v>5895709</v>
      </c>
      <c r="T2913" t="s">
        <v>829</v>
      </c>
      <c r="U2913" t="s">
        <v>829</v>
      </c>
      <c r="V2913" t="s">
        <v>834</v>
      </c>
    </row>
    <row r="2914" spans="1:22" x14ac:dyDescent="0.3">
      <c r="A2914">
        <v>202223</v>
      </c>
      <c r="B2914" t="s">
        <v>820</v>
      </c>
      <c r="C2914" t="s">
        <v>821</v>
      </c>
      <c r="D2914" t="s">
        <v>822</v>
      </c>
      <c r="E2914" t="s">
        <v>823</v>
      </c>
      <c r="F2914" t="s">
        <v>912</v>
      </c>
      <c r="G2914" t="s">
        <v>913</v>
      </c>
      <c r="H2914" t="s">
        <v>924</v>
      </c>
      <c r="I2914">
        <v>841</v>
      </c>
      <c r="J2914" t="s">
        <v>925</v>
      </c>
      <c r="K2914" t="s">
        <v>835</v>
      </c>
      <c r="L2914" t="s">
        <v>839</v>
      </c>
      <c r="M2914" t="s">
        <v>829</v>
      </c>
      <c r="N2914" t="s">
        <v>829</v>
      </c>
      <c r="O2914" t="s">
        <v>829</v>
      </c>
      <c r="P2914" t="s">
        <v>829</v>
      </c>
      <c r="Q2914" t="s">
        <v>829</v>
      </c>
      <c r="R2914" t="s">
        <v>829</v>
      </c>
      <c r="S2914">
        <v>2696898</v>
      </c>
      <c r="T2914" t="s">
        <v>829</v>
      </c>
      <c r="U2914" t="s">
        <v>829</v>
      </c>
      <c r="V2914" t="s">
        <v>834</v>
      </c>
    </row>
    <row r="2915" spans="1:22" x14ac:dyDescent="0.3">
      <c r="A2915">
        <v>202324</v>
      </c>
      <c r="B2915" t="s">
        <v>820</v>
      </c>
      <c r="C2915" t="s">
        <v>821</v>
      </c>
      <c r="D2915" t="s">
        <v>822</v>
      </c>
      <c r="E2915" t="s">
        <v>823</v>
      </c>
      <c r="F2915" t="s">
        <v>912</v>
      </c>
      <c r="G2915" t="s">
        <v>913</v>
      </c>
      <c r="H2915" t="s">
        <v>924</v>
      </c>
      <c r="I2915">
        <v>841</v>
      </c>
      <c r="J2915" t="s">
        <v>925</v>
      </c>
      <c r="K2915" t="s">
        <v>835</v>
      </c>
      <c r="L2915" t="s">
        <v>839</v>
      </c>
      <c r="M2915" t="s">
        <v>829</v>
      </c>
      <c r="N2915" t="s">
        <v>829</v>
      </c>
      <c r="O2915" t="s">
        <v>829</v>
      </c>
      <c r="P2915" t="s">
        <v>829</v>
      </c>
      <c r="Q2915" t="s">
        <v>829</v>
      </c>
      <c r="R2915" t="s">
        <v>829</v>
      </c>
      <c r="S2915">
        <v>1848408</v>
      </c>
      <c r="T2915" t="s">
        <v>829</v>
      </c>
      <c r="U2915" t="s">
        <v>829</v>
      </c>
      <c r="V2915" t="s">
        <v>834</v>
      </c>
    </row>
    <row r="2916" spans="1:22" x14ac:dyDescent="0.3">
      <c r="A2916">
        <v>202122</v>
      </c>
      <c r="B2916" t="s">
        <v>820</v>
      </c>
      <c r="C2916" t="s">
        <v>821</v>
      </c>
      <c r="D2916" t="s">
        <v>822</v>
      </c>
      <c r="E2916" t="s">
        <v>823</v>
      </c>
      <c r="F2916" t="s">
        <v>912</v>
      </c>
      <c r="G2916" t="s">
        <v>913</v>
      </c>
      <c r="H2916" t="s">
        <v>924</v>
      </c>
      <c r="I2916">
        <v>841</v>
      </c>
      <c r="J2916" t="s">
        <v>925</v>
      </c>
      <c r="K2916" t="s">
        <v>835</v>
      </c>
      <c r="L2916" t="s">
        <v>840</v>
      </c>
      <c r="M2916" t="s">
        <v>829</v>
      </c>
      <c r="N2916" t="s">
        <v>829</v>
      </c>
      <c r="O2916" t="s">
        <v>829</v>
      </c>
      <c r="P2916" t="s">
        <v>829</v>
      </c>
      <c r="Q2916" t="s">
        <v>829</v>
      </c>
      <c r="R2916" t="s">
        <v>829</v>
      </c>
      <c r="S2916">
        <v>0</v>
      </c>
      <c r="T2916" t="s">
        <v>829</v>
      </c>
      <c r="U2916" t="s">
        <v>829</v>
      </c>
      <c r="V2916" t="s">
        <v>834</v>
      </c>
    </row>
    <row r="2917" spans="1:22" x14ac:dyDescent="0.3">
      <c r="A2917">
        <v>202223</v>
      </c>
      <c r="B2917" t="s">
        <v>820</v>
      </c>
      <c r="C2917" t="s">
        <v>821</v>
      </c>
      <c r="D2917" t="s">
        <v>822</v>
      </c>
      <c r="E2917" t="s">
        <v>823</v>
      </c>
      <c r="F2917" t="s">
        <v>912</v>
      </c>
      <c r="G2917" t="s">
        <v>913</v>
      </c>
      <c r="H2917" t="s">
        <v>924</v>
      </c>
      <c r="I2917">
        <v>841</v>
      </c>
      <c r="J2917" t="s">
        <v>925</v>
      </c>
      <c r="K2917" t="s">
        <v>835</v>
      </c>
      <c r="L2917" t="s">
        <v>840</v>
      </c>
      <c r="M2917" t="s">
        <v>829</v>
      </c>
      <c r="N2917" t="s">
        <v>829</v>
      </c>
      <c r="O2917" t="s">
        <v>829</v>
      </c>
      <c r="P2917" t="s">
        <v>829</v>
      </c>
      <c r="Q2917" t="s">
        <v>829</v>
      </c>
      <c r="R2917" t="s">
        <v>829</v>
      </c>
      <c r="S2917">
        <v>0</v>
      </c>
      <c r="T2917" t="s">
        <v>829</v>
      </c>
      <c r="U2917" t="s">
        <v>829</v>
      </c>
      <c r="V2917" t="s">
        <v>834</v>
      </c>
    </row>
    <row r="2918" spans="1:22" x14ac:dyDescent="0.3">
      <c r="A2918">
        <v>202324</v>
      </c>
      <c r="B2918" t="s">
        <v>820</v>
      </c>
      <c r="C2918" t="s">
        <v>821</v>
      </c>
      <c r="D2918" t="s">
        <v>822</v>
      </c>
      <c r="E2918" t="s">
        <v>823</v>
      </c>
      <c r="F2918" t="s">
        <v>912</v>
      </c>
      <c r="G2918" t="s">
        <v>913</v>
      </c>
      <c r="H2918" t="s">
        <v>924</v>
      </c>
      <c r="I2918">
        <v>841</v>
      </c>
      <c r="J2918" t="s">
        <v>925</v>
      </c>
      <c r="K2918" t="s">
        <v>835</v>
      </c>
      <c r="L2918" t="s">
        <v>840</v>
      </c>
      <c r="M2918" t="s">
        <v>829</v>
      </c>
      <c r="N2918" t="s">
        <v>829</v>
      </c>
      <c r="O2918" t="s">
        <v>829</v>
      </c>
      <c r="P2918" t="s">
        <v>829</v>
      </c>
      <c r="Q2918" t="s">
        <v>829</v>
      </c>
      <c r="R2918" t="s">
        <v>829</v>
      </c>
      <c r="S2918">
        <v>0</v>
      </c>
      <c r="T2918" t="s">
        <v>829</v>
      </c>
      <c r="U2918" t="s">
        <v>829</v>
      </c>
      <c r="V2918" t="s">
        <v>834</v>
      </c>
    </row>
    <row r="2919" spans="1:22" x14ac:dyDescent="0.3">
      <c r="A2919">
        <v>202122</v>
      </c>
      <c r="B2919" t="s">
        <v>820</v>
      </c>
      <c r="C2919" t="s">
        <v>821</v>
      </c>
      <c r="D2919" t="s">
        <v>822</v>
      </c>
      <c r="E2919" t="s">
        <v>823</v>
      </c>
      <c r="F2919" t="s">
        <v>912</v>
      </c>
      <c r="G2919" t="s">
        <v>913</v>
      </c>
      <c r="H2919" t="s">
        <v>924</v>
      </c>
      <c r="I2919">
        <v>841</v>
      </c>
      <c r="J2919" t="s">
        <v>925</v>
      </c>
      <c r="K2919" t="s">
        <v>835</v>
      </c>
      <c r="L2919" t="s">
        <v>841</v>
      </c>
      <c r="M2919" t="s">
        <v>829</v>
      </c>
      <c r="N2919" t="s">
        <v>829</v>
      </c>
      <c r="O2919" t="s">
        <v>829</v>
      </c>
      <c r="P2919" t="s">
        <v>829</v>
      </c>
      <c r="Q2919" t="s">
        <v>829</v>
      </c>
      <c r="R2919" t="s">
        <v>829</v>
      </c>
      <c r="S2919">
        <v>26486743</v>
      </c>
      <c r="T2919" t="s">
        <v>829</v>
      </c>
      <c r="U2919" t="s">
        <v>829</v>
      </c>
      <c r="V2919" t="s">
        <v>834</v>
      </c>
    </row>
    <row r="2920" spans="1:22" x14ac:dyDescent="0.3">
      <c r="A2920">
        <v>202223</v>
      </c>
      <c r="B2920" t="s">
        <v>820</v>
      </c>
      <c r="C2920" t="s">
        <v>821</v>
      </c>
      <c r="D2920" t="s">
        <v>822</v>
      </c>
      <c r="E2920" t="s">
        <v>823</v>
      </c>
      <c r="F2920" t="s">
        <v>912</v>
      </c>
      <c r="G2920" t="s">
        <v>913</v>
      </c>
      <c r="H2920" t="s">
        <v>924</v>
      </c>
      <c r="I2920">
        <v>841</v>
      </c>
      <c r="J2920" t="s">
        <v>925</v>
      </c>
      <c r="K2920" t="s">
        <v>835</v>
      </c>
      <c r="L2920" t="s">
        <v>841</v>
      </c>
      <c r="M2920" t="s">
        <v>829</v>
      </c>
      <c r="N2920" t="s">
        <v>829</v>
      </c>
      <c r="O2920" t="s">
        <v>829</v>
      </c>
      <c r="P2920" t="s">
        <v>829</v>
      </c>
      <c r="Q2920" t="s">
        <v>829</v>
      </c>
      <c r="R2920" t="s">
        <v>829</v>
      </c>
      <c r="S2920">
        <v>27678394</v>
      </c>
      <c r="T2920" t="s">
        <v>829</v>
      </c>
      <c r="U2920" t="s">
        <v>829</v>
      </c>
      <c r="V2920" t="s">
        <v>834</v>
      </c>
    </row>
    <row r="2921" spans="1:22" x14ac:dyDescent="0.3">
      <c r="A2921">
        <v>202324</v>
      </c>
      <c r="B2921" t="s">
        <v>820</v>
      </c>
      <c r="C2921" t="s">
        <v>821</v>
      </c>
      <c r="D2921" t="s">
        <v>822</v>
      </c>
      <c r="E2921" t="s">
        <v>823</v>
      </c>
      <c r="F2921" t="s">
        <v>912</v>
      </c>
      <c r="G2921" t="s">
        <v>913</v>
      </c>
      <c r="H2921" t="s">
        <v>924</v>
      </c>
      <c r="I2921">
        <v>841</v>
      </c>
      <c r="J2921" t="s">
        <v>925</v>
      </c>
      <c r="K2921" t="s">
        <v>835</v>
      </c>
      <c r="L2921" t="s">
        <v>841</v>
      </c>
      <c r="M2921" t="s">
        <v>829</v>
      </c>
      <c r="N2921" t="s">
        <v>829</v>
      </c>
      <c r="O2921" t="s">
        <v>829</v>
      </c>
      <c r="P2921" t="s">
        <v>829</v>
      </c>
      <c r="Q2921" t="s">
        <v>829</v>
      </c>
      <c r="R2921" t="s">
        <v>829</v>
      </c>
      <c r="S2921">
        <v>29361151</v>
      </c>
      <c r="T2921" t="s">
        <v>829</v>
      </c>
      <c r="U2921" t="s">
        <v>829</v>
      </c>
      <c r="V2921" t="s">
        <v>834</v>
      </c>
    </row>
    <row r="2922" spans="1:22" x14ac:dyDescent="0.3">
      <c r="A2922">
        <v>202122</v>
      </c>
      <c r="B2922" t="s">
        <v>820</v>
      </c>
      <c r="C2922" t="s">
        <v>821</v>
      </c>
      <c r="D2922" t="s">
        <v>822</v>
      </c>
      <c r="E2922" t="s">
        <v>823</v>
      </c>
      <c r="F2922" t="s">
        <v>912</v>
      </c>
      <c r="G2922" t="s">
        <v>913</v>
      </c>
      <c r="H2922" t="s">
        <v>924</v>
      </c>
      <c r="I2922">
        <v>841</v>
      </c>
      <c r="J2922" t="s">
        <v>925</v>
      </c>
      <c r="K2922" t="s">
        <v>842</v>
      </c>
      <c r="L2922" t="s">
        <v>238</v>
      </c>
      <c r="M2922" t="s">
        <v>829</v>
      </c>
      <c r="N2922" t="s">
        <v>829</v>
      </c>
      <c r="O2922" t="s">
        <v>829</v>
      </c>
      <c r="P2922" t="s">
        <v>829</v>
      </c>
      <c r="Q2922" t="s">
        <v>829</v>
      </c>
      <c r="R2922" t="s">
        <v>829</v>
      </c>
      <c r="S2922">
        <v>415809</v>
      </c>
      <c r="T2922">
        <v>231452</v>
      </c>
      <c r="U2922">
        <v>184357</v>
      </c>
      <c r="V2922">
        <v>11</v>
      </c>
    </row>
    <row r="2923" spans="1:22" x14ac:dyDescent="0.3">
      <c r="A2923">
        <v>202223</v>
      </c>
      <c r="B2923" t="s">
        <v>820</v>
      </c>
      <c r="C2923" t="s">
        <v>821</v>
      </c>
      <c r="D2923" t="s">
        <v>822</v>
      </c>
      <c r="E2923" t="s">
        <v>823</v>
      </c>
      <c r="F2923" t="s">
        <v>912</v>
      </c>
      <c r="G2923" t="s">
        <v>913</v>
      </c>
      <c r="H2923" t="s">
        <v>924</v>
      </c>
      <c r="I2923">
        <v>841</v>
      </c>
      <c r="J2923" t="s">
        <v>925</v>
      </c>
      <c r="K2923" t="s">
        <v>842</v>
      </c>
      <c r="L2923" t="s">
        <v>238</v>
      </c>
      <c r="M2923" t="s">
        <v>829</v>
      </c>
      <c r="N2923" t="s">
        <v>829</v>
      </c>
      <c r="O2923" t="s">
        <v>829</v>
      </c>
      <c r="P2923" t="s">
        <v>829</v>
      </c>
      <c r="Q2923" t="s">
        <v>829</v>
      </c>
      <c r="R2923" t="s">
        <v>829</v>
      </c>
      <c r="S2923">
        <v>456436</v>
      </c>
      <c r="T2923">
        <v>205452</v>
      </c>
      <c r="U2923">
        <v>250984</v>
      </c>
      <c r="V2923">
        <v>15</v>
      </c>
    </row>
    <row r="2924" spans="1:22" x14ac:dyDescent="0.3">
      <c r="A2924">
        <v>202324</v>
      </c>
      <c r="B2924" t="s">
        <v>820</v>
      </c>
      <c r="C2924" t="s">
        <v>821</v>
      </c>
      <c r="D2924" t="s">
        <v>822</v>
      </c>
      <c r="E2924" t="s">
        <v>823</v>
      </c>
      <c r="F2924" t="s">
        <v>912</v>
      </c>
      <c r="G2924" t="s">
        <v>913</v>
      </c>
      <c r="H2924" t="s">
        <v>924</v>
      </c>
      <c r="I2924">
        <v>841</v>
      </c>
      <c r="J2924" t="s">
        <v>925</v>
      </c>
      <c r="K2924" t="s">
        <v>842</v>
      </c>
      <c r="L2924" t="s">
        <v>238</v>
      </c>
      <c r="M2924" t="s">
        <v>829</v>
      </c>
      <c r="N2924" t="s">
        <v>829</v>
      </c>
      <c r="O2924" t="s">
        <v>829</v>
      </c>
      <c r="P2924" t="s">
        <v>829</v>
      </c>
      <c r="Q2924" t="s">
        <v>829</v>
      </c>
      <c r="R2924" t="s">
        <v>829</v>
      </c>
      <c r="S2924">
        <v>467480</v>
      </c>
      <c r="T2924">
        <v>169463</v>
      </c>
      <c r="U2924">
        <v>298017</v>
      </c>
      <c r="V2924">
        <v>18</v>
      </c>
    </row>
    <row r="2925" spans="1:22" x14ac:dyDescent="0.3">
      <c r="A2925">
        <v>202122</v>
      </c>
      <c r="B2925" t="s">
        <v>820</v>
      </c>
      <c r="C2925" t="s">
        <v>821</v>
      </c>
      <c r="D2925" t="s">
        <v>822</v>
      </c>
      <c r="E2925" t="s">
        <v>823</v>
      </c>
      <c r="F2925" t="s">
        <v>912</v>
      </c>
      <c r="G2925" t="s">
        <v>913</v>
      </c>
      <c r="H2925" t="s">
        <v>924</v>
      </c>
      <c r="I2925">
        <v>841</v>
      </c>
      <c r="J2925" t="s">
        <v>925</v>
      </c>
      <c r="K2925" t="s">
        <v>842</v>
      </c>
      <c r="L2925" t="s">
        <v>240</v>
      </c>
      <c r="M2925" t="s">
        <v>829</v>
      </c>
      <c r="N2925" t="s">
        <v>829</v>
      </c>
      <c r="O2925" t="s">
        <v>829</v>
      </c>
      <c r="P2925" t="s">
        <v>829</v>
      </c>
      <c r="Q2925" t="s">
        <v>829</v>
      </c>
      <c r="R2925" t="s">
        <v>829</v>
      </c>
      <c r="S2925">
        <v>612344</v>
      </c>
      <c r="T2925">
        <v>144400</v>
      </c>
      <c r="U2925">
        <v>467944</v>
      </c>
      <c r="V2925">
        <v>28</v>
      </c>
    </row>
    <row r="2926" spans="1:22" x14ac:dyDescent="0.3">
      <c r="A2926">
        <v>202223</v>
      </c>
      <c r="B2926" t="s">
        <v>820</v>
      </c>
      <c r="C2926" t="s">
        <v>821</v>
      </c>
      <c r="D2926" t="s">
        <v>822</v>
      </c>
      <c r="E2926" t="s">
        <v>823</v>
      </c>
      <c r="F2926" t="s">
        <v>912</v>
      </c>
      <c r="G2926" t="s">
        <v>913</v>
      </c>
      <c r="H2926" t="s">
        <v>924</v>
      </c>
      <c r="I2926">
        <v>841</v>
      </c>
      <c r="J2926" t="s">
        <v>925</v>
      </c>
      <c r="K2926" t="s">
        <v>842</v>
      </c>
      <c r="L2926" t="s">
        <v>240</v>
      </c>
      <c r="M2926" t="s">
        <v>829</v>
      </c>
      <c r="N2926" t="s">
        <v>829</v>
      </c>
      <c r="O2926" t="s">
        <v>829</v>
      </c>
      <c r="P2926" t="s">
        <v>829</v>
      </c>
      <c r="Q2926" t="s">
        <v>829</v>
      </c>
      <c r="R2926" t="s">
        <v>829</v>
      </c>
      <c r="S2926">
        <v>475997</v>
      </c>
      <c r="T2926">
        <v>0</v>
      </c>
      <c r="U2926">
        <v>475997</v>
      </c>
      <c r="V2926">
        <v>28</v>
      </c>
    </row>
    <row r="2927" spans="1:22" x14ac:dyDescent="0.3">
      <c r="A2927">
        <v>202324</v>
      </c>
      <c r="B2927" t="s">
        <v>820</v>
      </c>
      <c r="C2927" t="s">
        <v>821</v>
      </c>
      <c r="D2927" t="s">
        <v>822</v>
      </c>
      <c r="E2927" t="s">
        <v>823</v>
      </c>
      <c r="F2927" t="s">
        <v>912</v>
      </c>
      <c r="G2927" t="s">
        <v>913</v>
      </c>
      <c r="H2927" t="s">
        <v>924</v>
      </c>
      <c r="I2927">
        <v>841</v>
      </c>
      <c r="J2927" t="s">
        <v>925</v>
      </c>
      <c r="K2927" t="s">
        <v>842</v>
      </c>
      <c r="L2927" t="s">
        <v>240</v>
      </c>
      <c r="M2927" t="s">
        <v>829</v>
      </c>
      <c r="N2927" t="s">
        <v>829</v>
      </c>
      <c r="O2927" t="s">
        <v>829</v>
      </c>
      <c r="P2927" t="s">
        <v>829</v>
      </c>
      <c r="Q2927" t="s">
        <v>829</v>
      </c>
      <c r="R2927" t="s">
        <v>829</v>
      </c>
      <c r="S2927">
        <v>476846</v>
      </c>
      <c r="T2927">
        <v>0</v>
      </c>
      <c r="U2927">
        <v>476846</v>
      </c>
      <c r="V2927">
        <v>28</v>
      </c>
    </row>
    <row r="2928" spans="1:22" x14ac:dyDescent="0.3">
      <c r="A2928">
        <v>202122</v>
      </c>
      <c r="B2928" t="s">
        <v>820</v>
      </c>
      <c r="C2928" t="s">
        <v>821</v>
      </c>
      <c r="D2928" t="s">
        <v>822</v>
      </c>
      <c r="E2928" t="s">
        <v>823</v>
      </c>
      <c r="F2928" t="s">
        <v>912</v>
      </c>
      <c r="G2928" t="s">
        <v>913</v>
      </c>
      <c r="H2928" t="s">
        <v>924</v>
      </c>
      <c r="I2928">
        <v>841</v>
      </c>
      <c r="J2928" t="s">
        <v>925</v>
      </c>
      <c r="K2928" t="s">
        <v>842</v>
      </c>
      <c r="L2928" t="s">
        <v>843</v>
      </c>
      <c r="M2928" t="s">
        <v>829</v>
      </c>
      <c r="N2928" t="s">
        <v>829</v>
      </c>
      <c r="O2928" t="s">
        <v>829</v>
      </c>
      <c r="P2928" t="s">
        <v>829</v>
      </c>
      <c r="Q2928" t="s">
        <v>829</v>
      </c>
      <c r="R2928" t="s">
        <v>829</v>
      </c>
      <c r="S2928">
        <v>41568</v>
      </c>
      <c r="T2928">
        <v>0</v>
      </c>
      <c r="U2928">
        <v>41568</v>
      </c>
      <c r="V2928">
        <v>2</v>
      </c>
    </row>
    <row r="2929" spans="1:22" x14ac:dyDescent="0.3">
      <c r="A2929">
        <v>202223</v>
      </c>
      <c r="B2929" t="s">
        <v>820</v>
      </c>
      <c r="C2929" t="s">
        <v>821</v>
      </c>
      <c r="D2929" t="s">
        <v>822</v>
      </c>
      <c r="E2929" t="s">
        <v>823</v>
      </c>
      <c r="F2929" t="s">
        <v>912</v>
      </c>
      <c r="G2929" t="s">
        <v>913</v>
      </c>
      <c r="H2929" t="s">
        <v>924</v>
      </c>
      <c r="I2929">
        <v>841</v>
      </c>
      <c r="J2929" t="s">
        <v>925</v>
      </c>
      <c r="K2929" t="s">
        <v>842</v>
      </c>
      <c r="L2929" t="s">
        <v>843</v>
      </c>
      <c r="M2929" t="s">
        <v>829</v>
      </c>
      <c r="N2929" t="s">
        <v>829</v>
      </c>
      <c r="O2929" t="s">
        <v>829</v>
      </c>
      <c r="P2929" t="s">
        <v>829</v>
      </c>
      <c r="Q2929" t="s">
        <v>829</v>
      </c>
      <c r="R2929" t="s">
        <v>829</v>
      </c>
      <c r="S2929">
        <v>45277</v>
      </c>
      <c r="T2929">
        <v>0</v>
      </c>
      <c r="U2929">
        <v>45277</v>
      </c>
      <c r="V2929">
        <v>3</v>
      </c>
    </row>
    <row r="2930" spans="1:22" x14ac:dyDescent="0.3">
      <c r="A2930">
        <v>202324</v>
      </c>
      <c r="B2930" t="s">
        <v>820</v>
      </c>
      <c r="C2930" t="s">
        <v>821</v>
      </c>
      <c r="D2930" t="s">
        <v>822</v>
      </c>
      <c r="E2930" t="s">
        <v>823</v>
      </c>
      <c r="F2930" t="s">
        <v>912</v>
      </c>
      <c r="G2930" t="s">
        <v>913</v>
      </c>
      <c r="H2930" t="s">
        <v>924</v>
      </c>
      <c r="I2930">
        <v>841</v>
      </c>
      <c r="J2930" t="s">
        <v>925</v>
      </c>
      <c r="K2930" t="s">
        <v>842</v>
      </c>
      <c r="L2930" t="s">
        <v>843</v>
      </c>
      <c r="M2930" t="s">
        <v>829</v>
      </c>
      <c r="N2930" t="s">
        <v>829</v>
      </c>
      <c r="O2930" t="s">
        <v>829</v>
      </c>
      <c r="P2930" t="s">
        <v>829</v>
      </c>
      <c r="Q2930" t="s">
        <v>829</v>
      </c>
      <c r="R2930" t="s">
        <v>829</v>
      </c>
      <c r="S2930">
        <v>42659</v>
      </c>
      <c r="T2930">
        <v>0</v>
      </c>
      <c r="U2930">
        <v>42659</v>
      </c>
      <c r="V2930">
        <v>3</v>
      </c>
    </row>
    <row r="2931" spans="1:22" x14ac:dyDescent="0.3">
      <c r="A2931">
        <v>202122</v>
      </c>
      <c r="B2931" t="s">
        <v>820</v>
      </c>
      <c r="C2931" t="s">
        <v>821</v>
      </c>
      <c r="D2931" t="s">
        <v>822</v>
      </c>
      <c r="E2931" t="s">
        <v>823</v>
      </c>
      <c r="F2931" t="s">
        <v>912</v>
      </c>
      <c r="G2931" t="s">
        <v>913</v>
      </c>
      <c r="H2931" t="s">
        <v>924</v>
      </c>
      <c r="I2931">
        <v>841</v>
      </c>
      <c r="J2931" t="s">
        <v>925</v>
      </c>
      <c r="K2931" t="s">
        <v>842</v>
      </c>
      <c r="L2931" t="s">
        <v>249</v>
      </c>
      <c r="M2931">
        <v>0</v>
      </c>
      <c r="N2931">
        <v>94676</v>
      </c>
      <c r="O2931">
        <v>131340</v>
      </c>
      <c r="P2931">
        <v>1168373</v>
      </c>
      <c r="Q2931">
        <v>0</v>
      </c>
      <c r="R2931" t="s">
        <v>829</v>
      </c>
      <c r="S2931">
        <v>1394389</v>
      </c>
      <c r="T2931">
        <v>0</v>
      </c>
      <c r="U2931">
        <v>1394389</v>
      </c>
      <c r="V2931">
        <v>83</v>
      </c>
    </row>
    <row r="2932" spans="1:22" x14ac:dyDescent="0.3">
      <c r="A2932">
        <v>202223</v>
      </c>
      <c r="B2932" t="s">
        <v>820</v>
      </c>
      <c r="C2932" t="s">
        <v>821</v>
      </c>
      <c r="D2932" t="s">
        <v>822</v>
      </c>
      <c r="E2932" t="s">
        <v>823</v>
      </c>
      <c r="F2932" t="s">
        <v>912</v>
      </c>
      <c r="G2932" t="s">
        <v>913</v>
      </c>
      <c r="H2932" t="s">
        <v>924</v>
      </c>
      <c r="I2932">
        <v>841</v>
      </c>
      <c r="J2932" t="s">
        <v>925</v>
      </c>
      <c r="K2932" t="s">
        <v>842</v>
      </c>
      <c r="L2932" t="s">
        <v>249</v>
      </c>
      <c r="M2932">
        <v>0</v>
      </c>
      <c r="N2932">
        <v>165874</v>
      </c>
      <c r="O2932">
        <v>171629</v>
      </c>
      <c r="P2932">
        <v>1299181</v>
      </c>
      <c r="Q2932">
        <v>0</v>
      </c>
      <c r="R2932" t="s">
        <v>829</v>
      </c>
      <c r="S2932">
        <v>1636684</v>
      </c>
      <c r="T2932">
        <v>0</v>
      </c>
      <c r="U2932">
        <v>1636684</v>
      </c>
      <c r="V2932">
        <v>97</v>
      </c>
    </row>
    <row r="2933" spans="1:22" x14ac:dyDescent="0.3">
      <c r="A2933">
        <v>202324</v>
      </c>
      <c r="B2933" t="s">
        <v>820</v>
      </c>
      <c r="C2933" t="s">
        <v>821</v>
      </c>
      <c r="D2933" t="s">
        <v>822</v>
      </c>
      <c r="E2933" t="s">
        <v>823</v>
      </c>
      <c r="F2933" t="s">
        <v>912</v>
      </c>
      <c r="G2933" t="s">
        <v>913</v>
      </c>
      <c r="H2933" t="s">
        <v>924</v>
      </c>
      <c r="I2933">
        <v>841</v>
      </c>
      <c r="J2933" t="s">
        <v>925</v>
      </c>
      <c r="K2933" t="s">
        <v>842</v>
      </c>
      <c r="L2933" t="s">
        <v>249</v>
      </c>
      <c r="M2933">
        <v>0</v>
      </c>
      <c r="N2933">
        <v>133880</v>
      </c>
      <c r="O2933">
        <v>266067</v>
      </c>
      <c r="P2933">
        <v>1147734</v>
      </c>
      <c r="Q2933">
        <v>0</v>
      </c>
      <c r="R2933" t="s">
        <v>829</v>
      </c>
      <c r="S2933">
        <v>1547681</v>
      </c>
      <c r="T2933">
        <v>0</v>
      </c>
      <c r="U2933">
        <v>1547681</v>
      </c>
      <c r="V2933">
        <v>92</v>
      </c>
    </row>
    <row r="2934" spans="1:22" x14ac:dyDescent="0.3">
      <c r="A2934">
        <v>202122</v>
      </c>
      <c r="B2934" t="s">
        <v>820</v>
      </c>
      <c r="C2934" t="s">
        <v>821</v>
      </c>
      <c r="D2934" t="s">
        <v>822</v>
      </c>
      <c r="E2934" t="s">
        <v>823</v>
      </c>
      <c r="F2934" t="s">
        <v>912</v>
      </c>
      <c r="G2934" t="s">
        <v>913</v>
      </c>
      <c r="H2934" t="s">
        <v>924</v>
      </c>
      <c r="I2934">
        <v>841</v>
      </c>
      <c r="J2934" t="s">
        <v>925</v>
      </c>
      <c r="K2934" t="s">
        <v>842</v>
      </c>
      <c r="L2934" t="s">
        <v>844</v>
      </c>
      <c r="M2934">
        <v>0</v>
      </c>
      <c r="N2934">
        <v>144183</v>
      </c>
      <c r="O2934">
        <v>351612</v>
      </c>
      <c r="P2934">
        <v>0</v>
      </c>
      <c r="Q2934">
        <v>0</v>
      </c>
      <c r="R2934" t="s">
        <v>829</v>
      </c>
      <c r="S2934">
        <v>495795</v>
      </c>
      <c r="T2934">
        <v>0</v>
      </c>
      <c r="U2934">
        <v>495795</v>
      </c>
      <c r="V2934">
        <v>29</v>
      </c>
    </row>
    <row r="2935" spans="1:22" x14ac:dyDescent="0.3">
      <c r="A2935">
        <v>202223</v>
      </c>
      <c r="B2935" t="s">
        <v>820</v>
      </c>
      <c r="C2935" t="s">
        <v>821</v>
      </c>
      <c r="D2935" t="s">
        <v>822</v>
      </c>
      <c r="E2935" t="s">
        <v>823</v>
      </c>
      <c r="F2935" t="s">
        <v>912</v>
      </c>
      <c r="G2935" t="s">
        <v>913</v>
      </c>
      <c r="H2935" t="s">
        <v>924</v>
      </c>
      <c r="I2935">
        <v>841</v>
      </c>
      <c r="J2935" t="s">
        <v>925</v>
      </c>
      <c r="K2935" t="s">
        <v>842</v>
      </c>
      <c r="L2935" t="s">
        <v>844</v>
      </c>
      <c r="M2935">
        <v>0</v>
      </c>
      <c r="N2935">
        <v>121154</v>
      </c>
      <c r="O2935">
        <v>391422</v>
      </c>
      <c r="P2935">
        <v>0</v>
      </c>
      <c r="Q2935">
        <v>0</v>
      </c>
      <c r="R2935" t="s">
        <v>829</v>
      </c>
      <c r="S2935">
        <v>512576</v>
      </c>
      <c r="T2935">
        <v>0</v>
      </c>
      <c r="U2935">
        <v>512576</v>
      </c>
      <c r="V2935">
        <v>30</v>
      </c>
    </row>
    <row r="2936" spans="1:22" x14ac:dyDescent="0.3">
      <c r="A2936">
        <v>202324</v>
      </c>
      <c r="B2936" t="s">
        <v>820</v>
      </c>
      <c r="C2936" t="s">
        <v>821</v>
      </c>
      <c r="D2936" t="s">
        <v>822</v>
      </c>
      <c r="E2936" t="s">
        <v>823</v>
      </c>
      <c r="F2936" t="s">
        <v>912</v>
      </c>
      <c r="G2936" t="s">
        <v>913</v>
      </c>
      <c r="H2936" t="s">
        <v>924</v>
      </c>
      <c r="I2936">
        <v>841</v>
      </c>
      <c r="J2936" t="s">
        <v>925</v>
      </c>
      <c r="K2936" t="s">
        <v>842</v>
      </c>
      <c r="L2936" t="s">
        <v>844</v>
      </c>
      <c r="M2936">
        <v>0</v>
      </c>
      <c r="N2936">
        <v>42073</v>
      </c>
      <c r="O2936">
        <v>493174</v>
      </c>
      <c r="P2936">
        <v>0</v>
      </c>
      <c r="Q2936">
        <v>0</v>
      </c>
      <c r="R2936" t="s">
        <v>829</v>
      </c>
      <c r="S2936">
        <v>535247</v>
      </c>
      <c r="T2936">
        <v>0</v>
      </c>
      <c r="U2936">
        <v>535247</v>
      </c>
      <c r="V2936">
        <v>32</v>
      </c>
    </row>
    <row r="2937" spans="1:22" x14ac:dyDescent="0.3">
      <c r="A2937">
        <v>202122</v>
      </c>
      <c r="B2937" t="s">
        <v>820</v>
      </c>
      <c r="C2937" t="s">
        <v>821</v>
      </c>
      <c r="D2937" t="s">
        <v>822</v>
      </c>
      <c r="E2937" t="s">
        <v>823</v>
      </c>
      <c r="F2937" t="s">
        <v>912</v>
      </c>
      <c r="G2937" t="s">
        <v>913</v>
      </c>
      <c r="H2937" t="s">
        <v>924</v>
      </c>
      <c r="I2937">
        <v>841</v>
      </c>
      <c r="J2937" t="s">
        <v>925</v>
      </c>
      <c r="K2937" t="s">
        <v>842</v>
      </c>
      <c r="L2937" t="s">
        <v>251</v>
      </c>
      <c r="M2937" t="s">
        <v>829</v>
      </c>
      <c r="N2937" t="s">
        <v>829</v>
      </c>
      <c r="O2937">
        <v>0</v>
      </c>
      <c r="P2937">
        <v>0</v>
      </c>
      <c r="Q2937">
        <v>0</v>
      </c>
      <c r="R2937">
        <v>138069</v>
      </c>
      <c r="S2937">
        <v>138069</v>
      </c>
      <c r="T2937">
        <v>0</v>
      </c>
      <c r="U2937">
        <v>138069</v>
      </c>
      <c r="V2937">
        <v>8</v>
      </c>
    </row>
    <row r="2938" spans="1:22" x14ac:dyDescent="0.3">
      <c r="A2938">
        <v>202223</v>
      </c>
      <c r="B2938" t="s">
        <v>820</v>
      </c>
      <c r="C2938" t="s">
        <v>821</v>
      </c>
      <c r="D2938" t="s">
        <v>822</v>
      </c>
      <c r="E2938" t="s">
        <v>823</v>
      </c>
      <c r="F2938" t="s">
        <v>912</v>
      </c>
      <c r="G2938" t="s">
        <v>913</v>
      </c>
      <c r="H2938" t="s">
        <v>924</v>
      </c>
      <c r="I2938">
        <v>841</v>
      </c>
      <c r="J2938" t="s">
        <v>925</v>
      </c>
      <c r="K2938" t="s">
        <v>842</v>
      </c>
      <c r="L2938" t="s">
        <v>251</v>
      </c>
      <c r="M2938" t="s">
        <v>829</v>
      </c>
      <c r="N2938" t="s">
        <v>829</v>
      </c>
      <c r="O2938">
        <v>0</v>
      </c>
      <c r="P2938">
        <v>0</v>
      </c>
      <c r="Q2938">
        <v>0</v>
      </c>
      <c r="R2938">
        <v>154090</v>
      </c>
      <c r="S2938">
        <v>154090</v>
      </c>
      <c r="T2938">
        <v>0</v>
      </c>
      <c r="U2938">
        <v>154090</v>
      </c>
      <c r="V2938">
        <v>9</v>
      </c>
    </row>
    <row r="2939" spans="1:22" x14ac:dyDescent="0.3">
      <c r="A2939">
        <v>202324</v>
      </c>
      <c r="B2939" t="s">
        <v>820</v>
      </c>
      <c r="C2939" t="s">
        <v>821</v>
      </c>
      <c r="D2939" t="s">
        <v>822</v>
      </c>
      <c r="E2939" t="s">
        <v>823</v>
      </c>
      <c r="F2939" t="s">
        <v>912</v>
      </c>
      <c r="G2939" t="s">
        <v>913</v>
      </c>
      <c r="H2939" t="s">
        <v>924</v>
      </c>
      <c r="I2939">
        <v>841</v>
      </c>
      <c r="J2939" t="s">
        <v>925</v>
      </c>
      <c r="K2939" t="s">
        <v>842</v>
      </c>
      <c r="L2939" t="s">
        <v>251</v>
      </c>
      <c r="M2939" t="s">
        <v>829</v>
      </c>
      <c r="N2939" t="s">
        <v>829</v>
      </c>
      <c r="O2939">
        <v>0</v>
      </c>
      <c r="P2939">
        <v>0</v>
      </c>
      <c r="Q2939">
        <v>0</v>
      </c>
      <c r="R2939">
        <v>215974</v>
      </c>
      <c r="S2939">
        <v>215974</v>
      </c>
      <c r="T2939">
        <v>0</v>
      </c>
      <c r="U2939">
        <v>215974</v>
      </c>
      <c r="V2939">
        <v>13</v>
      </c>
    </row>
    <row r="2940" spans="1:22" x14ac:dyDescent="0.3">
      <c r="A2940">
        <v>202122</v>
      </c>
      <c r="B2940" t="s">
        <v>820</v>
      </c>
      <c r="C2940" t="s">
        <v>821</v>
      </c>
      <c r="D2940" t="s">
        <v>822</v>
      </c>
      <c r="E2940" t="s">
        <v>823</v>
      </c>
      <c r="F2940" t="s">
        <v>912</v>
      </c>
      <c r="G2940" t="s">
        <v>913</v>
      </c>
      <c r="H2940" t="s">
        <v>924</v>
      </c>
      <c r="I2940">
        <v>841</v>
      </c>
      <c r="J2940" t="s">
        <v>925</v>
      </c>
      <c r="K2940" t="s">
        <v>842</v>
      </c>
      <c r="L2940" t="s">
        <v>253</v>
      </c>
      <c r="M2940" t="s">
        <v>829</v>
      </c>
      <c r="N2940" t="s">
        <v>829</v>
      </c>
      <c r="O2940">
        <v>0</v>
      </c>
      <c r="P2940">
        <v>0</v>
      </c>
      <c r="Q2940">
        <v>0</v>
      </c>
      <c r="R2940">
        <v>23235</v>
      </c>
      <c r="S2940">
        <v>23235</v>
      </c>
      <c r="T2940">
        <v>0</v>
      </c>
      <c r="U2940">
        <v>23235</v>
      </c>
      <c r="V2940">
        <v>1</v>
      </c>
    </row>
    <row r="2941" spans="1:22" x14ac:dyDescent="0.3">
      <c r="A2941">
        <v>202223</v>
      </c>
      <c r="B2941" t="s">
        <v>820</v>
      </c>
      <c r="C2941" t="s">
        <v>821</v>
      </c>
      <c r="D2941" t="s">
        <v>822</v>
      </c>
      <c r="E2941" t="s">
        <v>823</v>
      </c>
      <c r="F2941" t="s">
        <v>912</v>
      </c>
      <c r="G2941" t="s">
        <v>913</v>
      </c>
      <c r="H2941" t="s">
        <v>924</v>
      </c>
      <c r="I2941">
        <v>841</v>
      </c>
      <c r="J2941" t="s">
        <v>925</v>
      </c>
      <c r="K2941" t="s">
        <v>842</v>
      </c>
      <c r="L2941" t="s">
        <v>253</v>
      </c>
      <c r="M2941" t="s">
        <v>829</v>
      </c>
      <c r="N2941" t="s">
        <v>829</v>
      </c>
      <c r="O2941">
        <v>0</v>
      </c>
      <c r="P2941">
        <v>0</v>
      </c>
      <c r="Q2941">
        <v>0</v>
      </c>
      <c r="R2941">
        <v>38522</v>
      </c>
      <c r="S2941">
        <v>38522</v>
      </c>
      <c r="T2941">
        <v>0</v>
      </c>
      <c r="U2941">
        <v>38522</v>
      </c>
      <c r="V2941">
        <v>2</v>
      </c>
    </row>
    <row r="2942" spans="1:22" x14ac:dyDescent="0.3">
      <c r="A2942">
        <v>202324</v>
      </c>
      <c r="B2942" t="s">
        <v>820</v>
      </c>
      <c r="C2942" t="s">
        <v>821</v>
      </c>
      <c r="D2942" t="s">
        <v>822</v>
      </c>
      <c r="E2942" t="s">
        <v>823</v>
      </c>
      <c r="F2942" t="s">
        <v>912</v>
      </c>
      <c r="G2942" t="s">
        <v>913</v>
      </c>
      <c r="H2942" t="s">
        <v>924</v>
      </c>
      <c r="I2942">
        <v>841</v>
      </c>
      <c r="J2942" t="s">
        <v>925</v>
      </c>
      <c r="K2942" t="s">
        <v>842</v>
      </c>
      <c r="L2942" t="s">
        <v>253</v>
      </c>
      <c r="M2942" t="s">
        <v>829</v>
      </c>
      <c r="N2942" t="s">
        <v>829</v>
      </c>
      <c r="O2942">
        <v>0</v>
      </c>
      <c r="P2942">
        <v>0</v>
      </c>
      <c r="Q2942">
        <v>0</v>
      </c>
      <c r="R2942">
        <v>53993</v>
      </c>
      <c r="S2942">
        <v>53993</v>
      </c>
      <c r="T2942">
        <v>0</v>
      </c>
      <c r="U2942">
        <v>53993</v>
      </c>
      <c r="V2942">
        <v>3</v>
      </c>
    </row>
    <row r="2943" spans="1:22" x14ac:dyDescent="0.3">
      <c r="A2943">
        <v>202122</v>
      </c>
      <c r="B2943" t="s">
        <v>820</v>
      </c>
      <c r="C2943" t="s">
        <v>821</v>
      </c>
      <c r="D2943" t="s">
        <v>822</v>
      </c>
      <c r="E2943" t="s">
        <v>823</v>
      </c>
      <c r="F2943" t="s">
        <v>912</v>
      </c>
      <c r="G2943" t="s">
        <v>913</v>
      </c>
      <c r="H2943" t="s">
        <v>924</v>
      </c>
      <c r="I2943">
        <v>841</v>
      </c>
      <c r="J2943" t="s">
        <v>925</v>
      </c>
      <c r="K2943" t="s">
        <v>842</v>
      </c>
      <c r="L2943" t="s">
        <v>845</v>
      </c>
      <c r="M2943" t="s">
        <v>829</v>
      </c>
      <c r="N2943" t="s">
        <v>829</v>
      </c>
      <c r="O2943">
        <v>0</v>
      </c>
      <c r="P2943">
        <v>0</v>
      </c>
      <c r="Q2943">
        <v>0</v>
      </c>
      <c r="R2943">
        <v>0</v>
      </c>
      <c r="S2943">
        <v>0</v>
      </c>
      <c r="T2943">
        <v>0</v>
      </c>
      <c r="U2943">
        <v>0</v>
      </c>
      <c r="V2943">
        <v>0</v>
      </c>
    </row>
    <row r="2944" spans="1:22" x14ac:dyDescent="0.3">
      <c r="A2944">
        <v>202223</v>
      </c>
      <c r="B2944" t="s">
        <v>820</v>
      </c>
      <c r="C2944" t="s">
        <v>821</v>
      </c>
      <c r="D2944" t="s">
        <v>822</v>
      </c>
      <c r="E2944" t="s">
        <v>823</v>
      </c>
      <c r="F2944" t="s">
        <v>912</v>
      </c>
      <c r="G2944" t="s">
        <v>913</v>
      </c>
      <c r="H2944" t="s">
        <v>924</v>
      </c>
      <c r="I2944">
        <v>841</v>
      </c>
      <c r="J2944" t="s">
        <v>925</v>
      </c>
      <c r="K2944" t="s">
        <v>842</v>
      </c>
      <c r="L2944" t="s">
        <v>845</v>
      </c>
      <c r="M2944" t="s">
        <v>829</v>
      </c>
      <c r="N2944" t="s">
        <v>829</v>
      </c>
      <c r="O2944">
        <v>0</v>
      </c>
      <c r="P2944">
        <v>0</v>
      </c>
      <c r="Q2944">
        <v>0</v>
      </c>
      <c r="R2944">
        <v>0</v>
      </c>
      <c r="S2944">
        <v>0</v>
      </c>
      <c r="T2944">
        <v>0</v>
      </c>
      <c r="U2944">
        <v>0</v>
      </c>
      <c r="V2944">
        <v>0</v>
      </c>
    </row>
    <row r="2945" spans="1:22" x14ac:dyDescent="0.3">
      <c r="A2945">
        <v>202324</v>
      </c>
      <c r="B2945" t="s">
        <v>820</v>
      </c>
      <c r="C2945" t="s">
        <v>821</v>
      </c>
      <c r="D2945" t="s">
        <v>822</v>
      </c>
      <c r="E2945" t="s">
        <v>823</v>
      </c>
      <c r="F2945" t="s">
        <v>912</v>
      </c>
      <c r="G2945" t="s">
        <v>913</v>
      </c>
      <c r="H2945" t="s">
        <v>924</v>
      </c>
      <c r="I2945">
        <v>841</v>
      </c>
      <c r="J2945" t="s">
        <v>925</v>
      </c>
      <c r="K2945" t="s">
        <v>842</v>
      </c>
      <c r="L2945" t="s">
        <v>845</v>
      </c>
      <c r="M2945" t="s">
        <v>829</v>
      </c>
      <c r="N2945" t="s">
        <v>829</v>
      </c>
      <c r="O2945">
        <v>0</v>
      </c>
      <c r="P2945">
        <v>0</v>
      </c>
      <c r="Q2945">
        <v>0</v>
      </c>
      <c r="R2945">
        <v>0</v>
      </c>
      <c r="S2945">
        <v>0</v>
      </c>
      <c r="T2945">
        <v>0</v>
      </c>
      <c r="U2945">
        <v>0</v>
      </c>
      <c r="V2945">
        <v>0</v>
      </c>
    </row>
    <row r="2946" spans="1:22" x14ac:dyDescent="0.3">
      <c r="A2946">
        <v>202122</v>
      </c>
      <c r="B2946" t="s">
        <v>820</v>
      </c>
      <c r="C2946" t="s">
        <v>821</v>
      </c>
      <c r="D2946" t="s">
        <v>822</v>
      </c>
      <c r="E2946" t="s">
        <v>823</v>
      </c>
      <c r="F2946" t="s">
        <v>926</v>
      </c>
      <c r="G2946" t="s">
        <v>927</v>
      </c>
      <c r="H2946" t="s">
        <v>928</v>
      </c>
      <c r="I2946">
        <v>831</v>
      </c>
      <c r="J2946" t="s">
        <v>929</v>
      </c>
      <c r="K2946" t="s">
        <v>828</v>
      </c>
      <c r="L2946" t="s">
        <v>336</v>
      </c>
      <c r="M2946">
        <v>0</v>
      </c>
      <c r="N2946">
        <v>24000</v>
      </c>
      <c r="O2946">
        <v>210000</v>
      </c>
      <c r="P2946">
        <v>900000</v>
      </c>
      <c r="Q2946">
        <v>1000000</v>
      </c>
      <c r="R2946" t="s">
        <v>829</v>
      </c>
      <c r="S2946">
        <v>2134000</v>
      </c>
      <c r="T2946" t="s">
        <v>829</v>
      </c>
      <c r="U2946">
        <v>2134000</v>
      </c>
      <c r="V2946">
        <v>165</v>
      </c>
    </row>
    <row r="2947" spans="1:22" x14ac:dyDescent="0.3">
      <c r="A2947">
        <v>202223</v>
      </c>
      <c r="B2947" t="s">
        <v>820</v>
      </c>
      <c r="C2947" t="s">
        <v>821</v>
      </c>
      <c r="D2947" t="s">
        <v>822</v>
      </c>
      <c r="E2947" t="s">
        <v>823</v>
      </c>
      <c r="F2947" t="s">
        <v>926</v>
      </c>
      <c r="G2947" t="s">
        <v>927</v>
      </c>
      <c r="H2947" t="s">
        <v>928</v>
      </c>
      <c r="I2947">
        <v>831</v>
      </c>
      <c r="J2947" t="s">
        <v>929</v>
      </c>
      <c r="K2947" t="s">
        <v>828</v>
      </c>
      <c r="L2947" t="s">
        <v>336</v>
      </c>
      <c r="M2947">
        <v>0</v>
      </c>
      <c r="N2947">
        <v>24000</v>
      </c>
      <c r="O2947">
        <v>240000</v>
      </c>
      <c r="P2947">
        <v>1667976</v>
      </c>
      <c r="Q2947">
        <v>1000000</v>
      </c>
      <c r="R2947" t="s">
        <v>829</v>
      </c>
      <c r="S2947">
        <v>2931976</v>
      </c>
      <c r="T2947" t="s">
        <v>829</v>
      </c>
      <c r="U2947">
        <v>2931976</v>
      </c>
      <c r="V2947">
        <v>244</v>
      </c>
    </row>
    <row r="2948" spans="1:22" x14ac:dyDescent="0.3">
      <c r="A2948">
        <v>202324</v>
      </c>
      <c r="B2948" t="s">
        <v>820</v>
      </c>
      <c r="C2948" t="s">
        <v>821</v>
      </c>
      <c r="D2948" t="s">
        <v>822</v>
      </c>
      <c r="E2948" t="s">
        <v>823</v>
      </c>
      <c r="F2948" t="s">
        <v>926</v>
      </c>
      <c r="G2948" t="s">
        <v>927</v>
      </c>
      <c r="H2948" t="s">
        <v>928</v>
      </c>
      <c r="I2948">
        <v>831</v>
      </c>
      <c r="J2948" t="s">
        <v>929</v>
      </c>
      <c r="K2948" t="s">
        <v>828</v>
      </c>
      <c r="L2948" t="s">
        <v>336</v>
      </c>
      <c r="M2948">
        <v>0</v>
      </c>
      <c r="N2948">
        <v>12000</v>
      </c>
      <c r="O2948">
        <v>256667</v>
      </c>
      <c r="P2948">
        <v>1782500</v>
      </c>
      <c r="Q2948">
        <v>1000000</v>
      </c>
      <c r="R2948" t="s">
        <v>829</v>
      </c>
      <c r="S2948">
        <v>3051167</v>
      </c>
      <c r="T2948" t="s">
        <v>829</v>
      </c>
      <c r="U2948">
        <v>3051167</v>
      </c>
      <c r="V2948">
        <v>252</v>
      </c>
    </row>
    <row r="2949" spans="1:22" x14ac:dyDescent="0.3">
      <c r="A2949">
        <v>202122</v>
      </c>
      <c r="B2949" t="s">
        <v>820</v>
      </c>
      <c r="C2949" t="s">
        <v>821</v>
      </c>
      <c r="D2949" t="s">
        <v>822</v>
      </c>
      <c r="E2949" t="s">
        <v>823</v>
      </c>
      <c r="F2949" t="s">
        <v>926</v>
      </c>
      <c r="G2949" t="s">
        <v>927</v>
      </c>
      <c r="H2949" t="s">
        <v>928</v>
      </c>
      <c r="I2949">
        <v>831</v>
      </c>
      <c r="J2949" t="s">
        <v>929</v>
      </c>
      <c r="K2949" t="s">
        <v>828</v>
      </c>
      <c r="L2949" t="s">
        <v>235</v>
      </c>
      <c r="M2949" t="s">
        <v>829</v>
      </c>
      <c r="N2949">
        <v>11869</v>
      </c>
      <c r="O2949">
        <v>0</v>
      </c>
      <c r="P2949" t="s">
        <v>829</v>
      </c>
      <c r="Q2949" t="s">
        <v>829</v>
      </c>
      <c r="R2949" t="s">
        <v>829</v>
      </c>
      <c r="S2949">
        <v>11869</v>
      </c>
      <c r="T2949">
        <v>28600</v>
      </c>
      <c r="U2949">
        <v>-16731</v>
      </c>
      <c r="V2949">
        <v>-1</v>
      </c>
    </row>
    <row r="2950" spans="1:22" x14ac:dyDescent="0.3">
      <c r="A2950">
        <v>202223</v>
      </c>
      <c r="B2950" t="s">
        <v>820</v>
      </c>
      <c r="C2950" t="s">
        <v>821</v>
      </c>
      <c r="D2950" t="s">
        <v>822</v>
      </c>
      <c r="E2950" t="s">
        <v>823</v>
      </c>
      <c r="F2950" t="s">
        <v>926</v>
      </c>
      <c r="G2950" t="s">
        <v>927</v>
      </c>
      <c r="H2950" t="s">
        <v>928</v>
      </c>
      <c r="I2950">
        <v>831</v>
      </c>
      <c r="J2950" t="s">
        <v>929</v>
      </c>
      <c r="K2950" t="s">
        <v>828</v>
      </c>
      <c r="L2950" t="s">
        <v>235</v>
      </c>
      <c r="M2950" t="s">
        <v>829</v>
      </c>
      <c r="N2950">
        <v>133656</v>
      </c>
      <c r="O2950">
        <v>0</v>
      </c>
      <c r="P2950" t="s">
        <v>829</v>
      </c>
      <c r="Q2950" t="s">
        <v>829</v>
      </c>
      <c r="R2950" t="s">
        <v>829</v>
      </c>
      <c r="S2950">
        <v>133656</v>
      </c>
      <c r="T2950">
        <v>6524</v>
      </c>
      <c r="U2950">
        <v>127132</v>
      </c>
      <c r="V2950">
        <v>11</v>
      </c>
    </row>
    <row r="2951" spans="1:22" x14ac:dyDescent="0.3">
      <c r="A2951">
        <v>202324</v>
      </c>
      <c r="B2951" t="s">
        <v>820</v>
      </c>
      <c r="C2951" t="s">
        <v>821</v>
      </c>
      <c r="D2951" t="s">
        <v>822</v>
      </c>
      <c r="E2951" t="s">
        <v>823</v>
      </c>
      <c r="F2951" t="s">
        <v>926</v>
      </c>
      <c r="G2951" t="s">
        <v>927</v>
      </c>
      <c r="H2951" t="s">
        <v>928</v>
      </c>
      <c r="I2951">
        <v>831</v>
      </c>
      <c r="J2951" t="s">
        <v>929</v>
      </c>
      <c r="K2951" t="s">
        <v>828</v>
      </c>
      <c r="L2951" t="s">
        <v>235</v>
      </c>
      <c r="M2951" t="s">
        <v>829</v>
      </c>
      <c r="N2951">
        <v>78942</v>
      </c>
      <c r="O2951">
        <v>0</v>
      </c>
      <c r="P2951" t="s">
        <v>829</v>
      </c>
      <c r="Q2951" t="s">
        <v>829</v>
      </c>
      <c r="R2951" t="s">
        <v>829</v>
      </c>
      <c r="S2951">
        <v>78942</v>
      </c>
      <c r="T2951">
        <v>0</v>
      </c>
      <c r="U2951">
        <v>78942</v>
      </c>
      <c r="V2951">
        <v>7</v>
      </c>
    </row>
    <row r="2952" spans="1:22" x14ac:dyDescent="0.3">
      <c r="A2952">
        <v>202122</v>
      </c>
      <c r="B2952" t="s">
        <v>820</v>
      </c>
      <c r="C2952" t="s">
        <v>821</v>
      </c>
      <c r="D2952" t="s">
        <v>822</v>
      </c>
      <c r="E2952" t="s">
        <v>823</v>
      </c>
      <c r="F2952" t="s">
        <v>926</v>
      </c>
      <c r="G2952" t="s">
        <v>927</v>
      </c>
      <c r="H2952" t="s">
        <v>928</v>
      </c>
      <c r="I2952">
        <v>831</v>
      </c>
      <c r="J2952" t="s">
        <v>929</v>
      </c>
      <c r="K2952" t="s">
        <v>828</v>
      </c>
      <c r="L2952" t="s">
        <v>534</v>
      </c>
      <c r="M2952">
        <v>230367</v>
      </c>
      <c r="N2952">
        <v>1493395</v>
      </c>
      <c r="O2952">
        <v>653930</v>
      </c>
      <c r="P2952">
        <v>4322109</v>
      </c>
      <c r="Q2952">
        <v>1395708</v>
      </c>
      <c r="R2952" t="s">
        <v>829</v>
      </c>
      <c r="S2952">
        <v>8095509</v>
      </c>
      <c r="T2952">
        <v>70088</v>
      </c>
      <c r="U2952">
        <v>8025421</v>
      </c>
      <c r="V2952">
        <v>120</v>
      </c>
    </row>
    <row r="2953" spans="1:22" x14ac:dyDescent="0.3">
      <c r="A2953">
        <v>202223</v>
      </c>
      <c r="B2953" t="s">
        <v>820</v>
      </c>
      <c r="C2953" t="s">
        <v>821</v>
      </c>
      <c r="D2953" t="s">
        <v>822</v>
      </c>
      <c r="E2953" t="s">
        <v>823</v>
      </c>
      <c r="F2953" t="s">
        <v>926</v>
      </c>
      <c r="G2953" t="s">
        <v>927</v>
      </c>
      <c r="H2953" t="s">
        <v>928</v>
      </c>
      <c r="I2953">
        <v>831</v>
      </c>
      <c r="J2953" t="s">
        <v>929</v>
      </c>
      <c r="K2953" t="s">
        <v>828</v>
      </c>
      <c r="L2953" t="s">
        <v>534</v>
      </c>
      <c r="M2953">
        <v>62181</v>
      </c>
      <c r="N2953">
        <v>1915490</v>
      </c>
      <c r="O2953">
        <v>508359</v>
      </c>
      <c r="P2953">
        <v>3822755</v>
      </c>
      <c r="Q2953">
        <v>1605154</v>
      </c>
      <c r="R2953" t="s">
        <v>829</v>
      </c>
      <c r="S2953">
        <v>7913939</v>
      </c>
      <c r="T2953">
        <v>83222</v>
      </c>
      <c r="U2953">
        <v>7830717</v>
      </c>
      <c r="V2953">
        <v>118</v>
      </c>
    </row>
    <row r="2954" spans="1:22" x14ac:dyDescent="0.3">
      <c r="A2954">
        <v>202324</v>
      </c>
      <c r="B2954" t="s">
        <v>820</v>
      </c>
      <c r="C2954" t="s">
        <v>821</v>
      </c>
      <c r="D2954" t="s">
        <v>822</v>
      </c>
      <c r="E2954" t="s">
        <v>823</v>
      </c>
      <c r="F2954" t="s">
        <v>926</v>
      </c>
      <c r="G2954" t="s">
        <v>927</v>
      </c>
      <c r="H2954" t="s">
        <v>928</v>
      </c>
      <c r="I2954">
        <v>831</v>
      </c>
      <c r="J2954" t="s">
        <v>929</v>
      </c>
      <c r="K2954" t="s">
        <v>828</v>
      </c>
      <c r="L2954" t="s">
        <v>534</v>
      </c>
      <c r="M2954">
        <v>230079</v>
      </c>
      <c r="N2954">
        <v>2973912</v>
      </c>
      <c r="O2954">
        <v>785440</v>
      </c>
      <c r="P2954">
        <v>5002226</v>
      </c>
      <c r="Q2954">
        <v>1972090</v>
      </c>
      <c r="R2954" t="s">
        <v>829</v>
      </c>
      <c r="S2954">
        <v>10963747</v>
      </c>
      <c r="T2954">
        <v>52352</v>
      </c>
      <c r="U2954">
        <v>10911395</v>
      </c>
      <c r="V2954">
        <v>167</v>
      </c>
    </row>
    <row r="2955" spans="1:22" x14ac:dyDescent="0.3">
      <c r="A2955">
        <v>202122</v>
      </c>
      <c r="B2955" t="s">
        <v>820</v>
      </c>
      <c r="C2955" t="s">
        <v>821</v>
      </c>
      <c r="D2955" t="s">
        <v>822</v>
      </c>
      <c r="E2955" t="s">
        <v>823</v>
      </c>
      <c r="F2955" t="s">
        <v>926</v>
      </c>
      <c r="G2955" t="s">
        <v>927</v>
      </c>
      <c r="H2955" t="s">
        <v>928</v>
      </c>
      <c r="I2955">
        <v>831</v>
      </c>
      <c r="J2955" t="s">
        <v>929</v>
      </c>
      <c r="K2955" t="s">
        <v>828</v>
      </c>
      <c r="L2955" t="s">
        <v>603</v>
      </c>
      <c r="M2955" t="s">
        <v>829</v>
      </c>
      <c r="N2955" t="s">
        <v>829</v>
      </c>
      <c r="O2955" t="s">
        <v>829</v>
      </c>
      <c r="P2955">
        <v>94219</v>
      </c>
      <c r="Q2955">
        <v>0</v>
      </c>
      <c r="R2955">
        <v>0</v>
      </c>
      <c r="S2955">
        <v>94219</v>
      </c>
      <c r="T2955">
        <v>0</v>
      </c>
      <c r="U2955">
        <v>94219</v>
      </c>
      <c r="V2955">
        <v>1</v>
      </c>
    </row>
    <row r="2956" spans="1:22" x14ac:dyDescent="0.3">
      <c r="A2956">
        <v>202223</v>
      </c>
      <c r="B2956" t="s">
        <v>820</v>
      </c>
      <c r="C2956" t="s">
        <v>821</v>
      </c>
      <c r="D2956" t="s">
        <v>822</v>
      </c>
      <c r="E2956" t="s">
        <v>823</v>
      </c>
      <c r="F2956" t="s">
        <v>926</v>
      </c>
      <c r="G2956" t="s">
        <v>927</v>
      </c>
      <c r="H2956" t="s">
        <v>928</v>
      </c>
      <c r="I2956">
        <v>831</v>
      </c>
      <c r="J2956" t="s">
        <v>929</v>
      </c>
      <c r="K2956" t="s">
        <v>828</v>
      </c>
      <c r="L2956" t="s">
        <v>603</v>
      </c>
      <c r="M2956" t="s">
        <v>829</v>
      </c>
      <c r="N2956" t="s">
        <v>829</v>
      </c>
      <c r="O2956" t="s">
        <v>829</v>
      </c>
      <c r="P2956">
        <v>94219</v>
      </c>
      <c r="Q2956">
        <v>0</v>
      </c>
      <c r="R2956">
        <v>0</v>
      </c>
      <c r="S2956">
        <v>94219</v>
      </c>
      <c r="T2956">
        <v>0</v>
      </c>
      <c r="U2956">
        <v>94219</v>
      </c>
      <c r="V2956">
        <v>1</v>
      </c>
    </row>
    <row r="2957" spans="1:22" x14ac:dyDescent="0.3">
      <c r="A2957">
        <v>202324</v>
      </c>
      <c r="B2957" t="s">
        <v>820</v>
      </c>
      <c r="C2957" t="s">
        <v>821</v>
      </c>
      <c r="D2957" t="s">
        <v>822</v>
      </c>
      <c r="E2957" t="s">
        <v>823</v>
      </c>
      <c r="F2957" t="s">
        <v>926</v>
      </c>
      <c r="G2957" t="s">
        <v>927</v>
      </c>
      <c r="H2957" t="s">
        <v>928</v>
      </c>
      <c r="I2957">
        <v>831</v>
      </c>
      <c r="J2957" t="s">
        <v>929</v>
      </c>
      <c r="K2957" t="s">
        <v>828</v>
      </c>
      <c r="L2957" t="s">
        <v>603</v>
      </c>
      <c r="M2957" t="s">
        <v>829</v>
      </c>
      <c r="N2957" t="s">
        <v>829</v>
      </c>
      <c r="O2957" t="s">
        <v>829</v>
      </c>
      <c r="P2957">
        <v>94219</v>
      </c>
      <c r="Q2957">
        <v>0</v>
      </c>
      <c r="R2957">
        <v>0</v>
      </c>
      <c r="S2957">
        <v>94219</v>
      </c>
      <c r="T2957">
        <v>0</v>
      </c>
      <c r="U2957">
        <v>94219</v>
      </c>
      <c r="V2957">
        <v>1</v>
      </c>
    </row>
    <row r="2958" spans="1:22" x14ac:dyDescent="0.3">
      <c r="A2958">
        <v>202122</v>
      </c>
      <c r="B2958" t="s">
        <v>820</v>
      </c>
      <c r="C2958" t="s">
        <v>821</v>
      </c>
      <c r="D2958" t="s">
        <v>822</v>
      </c>
      <c r="E2958" t="s">
        <v>823</v>
      </c>
      <c r="F2958" t="s">
        <v>926</v>
      </c>
      <c r="G2958" t="s">
        <v>927</v>
      </c>
      <c r="H2958" t="s">
        <v>928</v>
      </c>
      <c r="I2958">
        <v>831</v>
      </c>
      <c r="J2958" t="s">
        <v>929</v>
      </c>
      <c r="K2958" t="s">
        <v>828</v>
      </c>
      <c r="L2958" t="s">
        <v>606</v>
      </c>
      <c r="M2958">
        <v>0</v>
      </c>
      <c r="N2958">
        <v>0</v>
      </c>
      <c r="O2958">
        <v>0</v>
      </c>
      <c r="P2958">
        <v>0</v>
      </c>
      <c r="Q2958">
        <v>0</v>
      </c>
      <c r="R2958">
        <v>0</v>
      </c>
      <c r="S2958">
        <v>0</v>
      </c>
      <c r="T2958">
        <v>0</v>
      </c>
      <c r="U2958">
        <v>0</v>
      </c>
      <c r="V2958">
        <v>0</v>
      </c>
    </row>
    <row r="2959" spans="1:22" x14ac:dyDescent="0.3">
      <c r="A2959">
        <v>202223</v>
      </c>
      <c r="B2959" t="s">
        <v>820</v>
      </c>
      <c r="C2959" t="s">
        <v>821</v>
      </c>
      <c r="D2959" t="s">
        <v>822</v>
      </c>
      <c r="E2959" t="s">
        <v>823</v>
      </c>
      <c r="F2959" t="s">
        <v>926</v>
      </c>
      <c r="G2959" t="s">
        <v>927</v>
      </c>
      <c r="H2959" t="s">
        <v>928</v>
      </c>
      <c r="I2959">
        <v>831</v>
      </c>
      <c r="J2959" t="s">
        <v>929</v>
      </c>
      <c r="K2959" t="s">
        <v>828</v>
      </c>
      <c r="L2959" t="s">
        <v>606</v>
      </c>
      <c r="M2959">
        <v>0</v>
      </c>
      <c r="N2959">
        <v>0</v>
      </c>
      <c r="O2959">
        <v>0</v>
      </c>
      <c r="P2959">
        <v>0</v>
      </c>
      <c r="Q2959">
        <v>0</v>
      </c>
      <c r="R2959">
        <v>0</v>
      </c>
      <c r="S2959">
        <v>0</v>
      </c>
      <c r="T2959">
        <v>0</v>
      </c>
      <c r="U2959">
        <v>0</v>
      </c>
      <c r="V2959">
        <v>0</v>
      </c>
    </row>
    <row r="2960" spans="1:22" x14ac:dyDescent="0.3">
      <c r="A2960">
        <v>202324</v>
      </c>
      <c r="B2960" t="s">
        <v>820</v>
      </c>
      <c r="C2960" t="s">
        <v>821</v>
      </c>
      <c r="D2960" t="s">
        <v>822</v>
      </c>
      <c r="E2960" t="s">
        <v>823</v>
      </c>
      <c r="F2960" t="s">
        <v>926</v>
      </c>
      <c r="G2960" t="s">
        <v>927</v>
      </c>
      <c r="H2960" t="s">
        <v>928</v>
      </c>
      <c r="I2960">
        <v>831</v>
      </c>
      <c r="J2960" t="s">
        <v>929</v>
      </c>
      <c r="K2960" t="s">
        <v>828</v>
      </c>
      <c r="L2960" t="s">
        <v>606</v>
      </c>
      <c r="M2960">
        <v>0</v>
      </c>
      <c r="N2960">
        <v>215115</v>
      </c>
      <c r="O2960">
        <v>158716</v>
      </c>
      <c r="P2960">
        <v>7875</v>
      </c>
      <c r="Q2960">
        <v>924</v>
      </c>
      <c r="R2960">
        <v>0</v>
      </c>
      <c r="S2960">
        <v>382630</v>
      </c>
      <c r="T2960">
        <v>7953</v>
      </c>
      <c r="U2960">
        <v>374677</v>
      </c>
      <c r="V2960">
        <v>6</v>
      </c>
    </row>
    <row r="2961" spans="1:22" x14ac:dyDescent="0.3">
      <c r="A2961">
        <v>202122</v>
      </c>
      <c r="B2961" t="s">
        <v>820</v>
      </c>
      <c r="C2961" t="s">
        <v>821</v>
      </c>
      <c r="D2961" t="s">
        <v>822</v>
      </c>
      <c r="E2961" t="s">
        <v>823</v>
      </c>
      <c r="F2961" t="s">
        <v>926</v>
      </c>
      <c r="G2961" t="s">
        <v>927</v>
      </c>
      <c r="H2961" t="s">
        <v>928</v>
      </c>
      <c r="I2961">
        <v>831</v>
      </c>
      <c r="J2961" t="s">
        <v>929</v>
      </c>
      <c r="K2961" t="s">
        <v>828</v>
      </c>
      <c r="L2961" t="s">
        <v>609</v>
      </c>
      <c r="M2961" t="s">
        <v>829</v>
      </c>
      <c r="N2961" t="s">
        <v>829</v>
      </c>
      <c r="O2961" t="s">
        <v>829</v>
      </c>
      <c r="P2961" t="s">
        <v>829</v>
      </c>
      <c r="Q2961">
        <v>0</v>
      </c>
      <c r="R2961" t="s">
        <v>829</v>
      </c>
      <c r="S2961">
        <v>0</v>
      </c>
      <c r="T2961">
        <v>0</v>
      </c>
      <c r="U2961">
        <v>0</v>
      </c>
      <c r="V2961">
        <v>0</v>
      </c>
    </row>
    <row r="2962" spans="1:22" x14ac:dyDescent="0.3">
      <c r="A2962">
        <v>202223</v>
      </c>
      <c r="B2962" t="s">
        <v>820</v>
      </c>
      <c r="C2962" t="s">
        <v>821</v>
      </c>
      <c r="D2962" t="s">
        <v>822</v>
      </c>
      <c r="E2962" t="s">
        <v>823</v>
      </c>
      <c r="F2962" t="s">
        <v>926</v>
      </c>
      <c r="G2962" t="s">
        <v>927</v>
      </c>
      <c r="H2962" t="s">
        <v>928</v>
      </c>
      <c r="I2962">
        <v>831</v>
      </c>
      <c r="J2962" t="s">
        <v>929</v>
      </c>
      <c r="K2962" t="s">
        <v>828</v>
      </c>
      <c r="L2962" t="s">
        <v>609</v>
      </c>
      <c r="M2962" t="s">
        <v>829</v>
      </c>
      <c r="N2962" t="s">
        <v>829</v>
      </c>
      <c r="O2962" t="s">
        <v>829</v>
      </c>
      <c r="P2962" t="s">
        <v>829</v>
      </c>
      <c r="Q2962">
        <v>0</v>
      </c>
      <c r="R2962" t="s">
        <v>829</v>
      </c>
      <c r="S2962">
        <v>0</v>
      </c>
      <c r="T2962">
        <v>0</v>
      </c>
      <c r="U2962">
        <v>0</v>
      </c>
      <c r="V2962">
        <v>0</v>
      </c>
    </row>
    <row r="2963" spans="1:22" x14ac:dyDescent="0.3">
      <c r="A2963">
        <v>202122</v>
      </c>
      <c r="B2963" t="s">
        <v>820</v>
      </c>
      <c r="C2963" t="s">
        <v>821</v>
      </c>
      <c r="D2963" t="s">
        <v>822</v>
      </c>
      <c r="E2963" t="s">
        <v>823</v>
      </c>
      <c r="F2963" t="s">
        <v>926</v>
      </c>
      <c r="G2963" t="s">
        <v>927</v>
      </c>
      <c r="H2963" t="s">
        <v>928</v>
      </c>
      <c r="I2963">
        <v>831</v>
      </c>
      <c r="J2963" t="s">
        <v>929</v>
      </c>
      <c r="K2963" t="s">
        <v>828</v>
      </c>
      <c r="L2963" t="s">
        <v>830</v>
      </c>
      <c r="M2963">
        <v>0</v>
      </c>
      <c r="N2963">
        <v>0</v>
      </c>
      <c r="O2963">
        <v>0</v>
      </c>
      <c r="P2963">
        <v>0</v>
      </c>
      <c r="Q2963">
        <v>0</v>
      </c>
      <c r="R2963">
        <v>0</v>
      </c>
      <c r="S2963">
        <v>0</v>
      </c>
      <c r="T2963">
        <v>0</v>
      </c>
      <c r="U2963">
        <v>0</v>
      </c>
      <c r="V2963">
        <v>0</v>
      </c>
    </row>
    <row r="2964" spans="1:22" x14ac:dyDescent="0.3">
      <c r="A2964">
        <v>202223</v>
      </c>
      <c r="B2964" t="s">
        <v>820</v>
      </c>
      <c r="C2964" t="s">
        <v>821</v>
      </c>
      <c r="D2964" t="s">
        <v>822</v>
      </c>
      <c r="E2964" t="s">
        <v>823</v>
      </c>
      <c r="F2964" t="s">
        <v>926</v>
      </c>
      <c r="G2964" t="s">
        <v>927</v>
      </c>
      <c r="H2964" t="s">
        <v>928</v>
      </c>
      <c r="I2964">
        <v>831</v>
      </c>
      <c r="J2964" t="s">
        <v>929</v>
      </c>
      <c r="K2964" t="s">
        <v>828</v>
      </c>
      <c r="L2964" t="s">
        <v>830</v>
      </c>
      <c r="M2964">
        <v>0</v>
      </c>
      <c r="N2964">
        <v>0</v>
      </c>
      <c r="O2964">
        <v>0</v>
      </c>
      <c r="P2964">
        <v>0</v>
      </c>
      <c r="Q2964">
        <v>0</v>
      </c>
      <c r="R2964">
        <v>0</v>
      </c>
      <c r="S2964">
        <v>0</v>
      </c>
      <c r="T2964">
        <v>0</v>
      </c>
      <c r="U2964">
        <v>0</v>
      </c>
      <c r="V2964">
        <v>0</v>
      </c>
    </row>
    <row r="2965" spans="1:22" x14ac:dyDescent="0.3">
      <c r="A2965">
        <v>202324</v>
      </c>
      <c r="B2965" t="s">
        <v>820</v>
      </c>
      <c r="C2965" t="s">
        <v>821</v>
      </c>
      <c r="D2965" t="s">
        <v>822</v>
      </c>
      <c r="E2965" t="s">
        <v>823</v>
      </c>
      <c r="F2965" t="s">
        <v>926</v>
      </c>
      <c r="G2965" t="s">
        <v>927</v>
      </c>
      <c r="H2965" t="s">
        <v>928</v>
      </c>
      <c r="I2965">
        <v>831</v>
      </c>
      <c r="J2965" t="s">
        <v>929</v>
      </c>
      <c r="K2965" t="s">
        <v>828</v>
      </c>
      <c r="L2965" t="s">
        <v>830</v>
      </c>
      <c r="M2965">
        <v>0</v>
      </c>
      <c r="N2965">
        <v>64104</v>
      </c>
      <c r="O2965">
        <v>0</v>
      </c>
      <c r="P2965">
        <v>0</v>
      </c>
      <c r="Q2965">
        <v>0</v>
      </c>
      <c r="R2965">
        <v>0</v>
      </c>
      <c r="S2965">
        <v>64104</v>
      </c>
      <c r="T2965">
        <v>0</v>
      </c>
      <c r="U2965">
        <v>64104</v>
      </c>
      <c r="V2965">
        <v>1</v>
      </c>
    </row>
    <row r="2966" spans="1:22" x14ac:dyDescent="0.3">
      <c r="A2966">
        <v>202122</v>
      </c>
      <c r="B2966" t="s">
        <v>820</v>
      </c>
      <c r="C2966" t="s">
        <v>821</v>
      </c>
      <c r="D2966" t="s">
        <v>822</v>
      </c>
      <c r="E2966" t="s">
        <v>823</v>
      </c>
      <c r="F2966" t="s">
        <v>926</v>
      </c>
      <c r="G2966" t="s">
        <v>927</v>
      </c>
      <c r="H2966" t="s">
        <v>928</v>
      </c>
      <c r="I2966">
        <v>831</v>
      </c>
      <c r="J2966" t="s">
        <v>929</v>
      </c>
      <c r="K2966" t="s">
        <v>828</v>
      </c>
      <c r="L2966" t="s">
        <v>537</v>
      </c>
      <c r="M2966">
        <v>0</v>
      </c>
      <c r="N2966">
        <v>3144744</v>
      </c>
      <c r="O2966">
        <v>1490200</v>
      </c>
      <c r="P2966">
        <v>10368499</v>
      </c>
      <c r="Q2966">
        <v>0</v>
      </c>
      <c r="R2966">
        <v>1485446</v>
      </c>
      <c r="S2966">
        <v>16488889</v>
      </c>
      <c r="T2966">
        <v>0</v>
      </c>
      <c r="U2966">
        <v>16488889</v>
      </c>
      <c r="V2966">
        <v>246</v>
      </c>
    </row>
    <row r="2967" spans="1:22" x14ac:dyDescent="0.3">
      <c r="A2967">
        <v>202223</v>
      </c>
      <c r="B2967" t="s">
        <v>820</v>
      </c>
      <c r="C2967" t="s">
        <v>821</v>
      </c>
      <c r="D2967" t="s">
        <v>822</v>
      </c>
      <c r="E2967" t="s">
        <v>823</v>
      </c>
      <c r="F2967" t="s">
        <v>926</v>
      </c>
      <c r="G2967" t="s">
        <v>927</v>
      </c>
      <c r="H2967" t="s">
        <v>928</v>
      </c>
      <c r="I2967">
        <v>831</v>
      </c>
      <c r="J2967" t="s">
        <v>929</v>
      </c>
      <c r="K2967" t="s">
        <v>828</v>
      </c>
      <c r="L2967" t="s">
        <v>537</v>
      </c>
      <c r="M2967">
        <v>17113</v>
      </c>
      <c r="N2967">
        <v>3547314</v>
      </c>
      <c r="O2967">
        <v>1282038</v>
      </c>
      <c r="P2967">
        <v>10478459</v>
      </c>
      <c r="Q2967">
        <v>0</v>
      </c>
      <c r="R2967">
        <v>1400090</v>
      </c>
      <c r="S2967">
        <v>16725014</v>
      </c>
      <c r="T2967">
        <v>491742</v>
      </c>
      <c r="U2967">
        <v>16233272</v>
      </c>
      <c r="V2967">
        <v>244</v>
      </c>
    </row>
    <row r="2968" spans="1:22" x14ac:dyDescent="0.3">
      <c r="A2968">
        <v>202324</v>
      </c>
      <c r="B2968" t="s">
        <v>820</v>
      </c>
      <c r="C2968" t="s">
        <v>821</v>
      </c>
      <c r="D2968" t="s">
        <v>822</v>
      </c>
      <c r="E2968" t="s">
        <v>823</v>
      </c>
      <c r="F2968" t="s">
        <v>926</v>
      </c>
      <c r="G2968" t="s">
        <v>927</v>
      </c>
      <c r="H2968" t="s">
        <v>928</v>
      </c>
      <c r="I2968">
        <v>831</v>
      </c>
      <c r="J2968" t="s">
        <v>929</v>
      </c>
      <c r="K2968" t="s">
        <v>828</v>
      </c>
      <c r="L2968" t="s">
        <v>537</v>
      </c>
      <c r="M2968">
        <v>267229</v>
      </c>
      <c r="N2968">
        <v>6043295</v>
      </c>
      <c r="O2968">
        <v>2332818</v>
      </c>
      <c r="P2968">
        <v>10956638</v>
      </c>
      <c r="Q2968">
        <v>73807</v>
      </c>
      <c r="R2968">
        <v>2273352</v>
      </c>
      <c r="S2968">
        <v>21947139</v>
      </c>
      <c r="T2968">
        <v>25489</v>
      </c>
      <c r="U2968">
        <v>21921650</v>
      </c>
      <c r="V2968">
        <v>336</v>
      </c>
    </row>
    <row r="2969" spans="1:22" x14ac:dyDescent="0.3">
      <c r="A2969">
        <v>202122</v>
      </c>
      <c r="B2969" t="s">
        <v>820</v>
      </c>
      <c r="C2969" t="s">
        <v>821</v>
      </c>
      <c r="D2969" t="s">
        <v>822</v>
      </c>
      <c r="E2969" t="s">
        <v>823</v>
      </c>
      <c r="F2969" t="s">
        <v>926</v>
      </c>
      <c r="G2969" t="s">
        <v>927</v>
      </c>
      <c r="H2969" t="s">
        <v>928</v>
      </c>
      <c r="I2969">
        <v>831</v>
      </c>
      <c r="J2969" t="s">
        <v>929</v>
      </c>
      <c r="K2969" t="s">
        <v>828</v>
      </c>
      <c r="L2969" t="s">
        <v>572</v>
      </c>
      <c r="M2969">
        <v>0</v>
      </c>
      <c r="N2969">
        <v>0</v>
      </c>
      <c r="O2969">
        <v>0</v>
      </c>
      <c r="P2969">
        <v>12153270</v>
      </c>
      <c r="Q2969">
        <v>0</v>
      </c>
      <c r="R2969">
        <v>654975</v>
      </c>
      <c r="S2969">
        <v>12808245</v>
      </c>
      <c r="T2969">
        <v>220591</v>
      </c>
      <c r="U2969">
        <v>12587654</v>
      </c>
      <c r="V2969">
        <v>188</v>
      </c>
    </row>
    <row r="2970" spans="1:22" x14ac:dyDescent="0.3">
      <c r="A2970">
        <v>202223</v>
      </c>
      <c r="B2970" t="s">
        <v>820</v>
      </c>
      <c r="C2970" t="s">
        <v>821</v>
      </c>
      <c r="D2970" t="s">
        <v>822</v>
      </c>
      <c r="E2970" t="s">
        <v>823</v>
      </c>
      <c r="F2970" t="s">
        <v>926</v>
      </c>
      <c r="G2970" t="s">
        <v>927</v>
      </c>
      <c r="H2970" t="s">
        <v>928</v>
      </c>
      <c r="I2970">
        <v>831</v>
      </c>
      <c r="J2970" t="s">
        <v>929</v>
      </c>
      <c r="K2970" t="s">
        <v>828</v>
      </c>
      <c r="L2970" t="s">
        <v>572</v>
      </c>
      <c r="M2970">
        <v>11875</v>
      </c>
      <c r="N2970">
        <v>22670</v>
      </c>
      <c r="O2970">
        <v>0</v>
      </c>
      <c r="P2970">
        <v>15522796</v>
      </c>
      <c r="Q2970">
        <v>0</v>
      </c>
      <c r="R2970">
        <v>1066388</v>
      </c>
      <c r="S2970">
        <v>16623729</v>
      </c>
      <c r="T2970">
        <v>243112</v>
      </c>
      <c r="U2970">
        <v>16380617</v>
      </c>
      <c r="V2970">
        <v>247</v>
      </c>
    </row>
    <row r="2971" spans="1:22" x14ac:dyDescent="0.3">
      <c r="A2971">
        <v>202324</v>
      </c>
      <c r="B2971" t="s">
        <v>820</v>
      </c>
      <c r="C2971" t="s">
        <v>821</v>
      </c>
      <c r="D2971" t="s">
        <v>822</v>
      </c>
      <c r="E2971" t="s">
        <v>823</v>
      </c>
      <c r="F2971" t="s">
        <v>926</v>
      </c>
      <c r="G2971" t="s">
        <v>927</v>
      </c>
      <c r="H2971" t="s">
        <v>928</v>
      </c>
      <c r="I2971">
        <v>831</v>
      </c>
      <c r="J2971" t="s">
        <v>929</v>
      </c>
      <c r="K2971" t="s">
        <v>828</v>
      </c>
      <c r="L2971" t="s">
        <v>572</v>
      </c>
      <c r="M2971">
        <v>0</v>
      </c>
      <c r="N2971">
        <v>0</v>
      </c>
      <c r="O2971">
        <v>0</v>
      </c>
      <c r="P2971">
        <v>15218823</v>
      </c>
      <c r="Q2971">
        <v>0</v>
      </c>
      <c r="R2971">
        <v>894783</v>
      </c>
      <c r="S2971">
        <v>16113606</v>
      </c>
      <c r="T2971">
        <v>134431</v>
      </c>
      <c r="U2971">
        <v>15979175</v>
      </c>
      <c r="V2971">
        <v>245</v>
      </c>
    </row>
    <row r="2972" spans="1:22" x14ac:dyDescent="0.3">
      <c r="A2972">
        <v>202122</v>
      </c>
      <c r="B2972" t="s">
        <v>820</v>
      </c>
      <c r="C2972" t="s">
        <v>821</v>
      </c>
      <c r="D2972" t="s">
        <v>822</v>
      </c>
      <c r="E2972" t="s">
        <v>823</v>
      </c>
      <c r="F2972" t="s">
        <v>926</v>
      </c>
      <c r="G2972" t="s">
        <v>927</v>
      </c>
      <c r="H2972" t="s">
        <v>928</v>
      </c>
      <c r="I2972">
        <v>831</v>
      </c>
      <c r="J2972" t="s">
        <v>929</v>
      </c>
      <c r="K2972" t="s">
        <v>828</v>
      </c>
      <c r="L2972" t="s">
        <v>539</v>
      </c>
      <c r="M2972">
        <v>0</v>
      </c>
      <c r="N2972">
        <v>0</v>
      </c>
      <c r="O2972">
        <v>0</v>
      </c>
      <c r="P2972" t="s">
        <v>829</v>
      </c>
      <c r="Q2972" t="s">
        <v>829</v>
      </c>
      <c r="R2972" t="s">
        <v>829</v>
      </c>
      <c r="S2972">
        <v>0</v>
      </c>
      <c r="T2972">
        <v>0</v>
      </c>
      <c r="U2972">
        <v>0</v>
      </c>
      <c r="V2972">
        <v>0</v>
      </c>
    </row>
    <row r="2973" spans="1:22" x14ac:dyDescent="0.3">
      <c r="A2973">
        <v>202223</v>
      </c>
      <c r="B2973" t="s">
        <v>820</v>
      </c>
      <c r="C2973" t="s">
        <v>821</v>
      </c>
      <c r="D2973" t="s">
        <v>822</v>
      </c>
      <c r="E2973" t="s">
        <v>823</v>
      </c>
      <c r="F2973" t="s">
        <v>926</v>
      </c>
      <c r="G2973" t="s">
        <v>927</v>
      </c>
      <c r="H2973" t="s">
        <v>928</v>
      </c>
      <c r="I2973">
        <v>831</v>
      </c>
      <c r="J2973" t="s">
        <v>929</v>
      </c>
      <c r="K2973" t="s">
        <v>828</v>
      </c>
      <c r="L2973" t="s">
        <v>539</v>
      </c>
      <c r="M2973">
        <v>0</v>
      </c>
      <c r="N2973">
        <v>0</v>
      </c>
      <c r="O2973">
        <v>0</v>
      </c>
      <c r="P2973" t="s">
        <v>829</v>
      </c>
      <c r="Q2973" t="s">
        <v>829</v>
      </c>
      <c r="R2973" t="s">
        <v>829</v>
      </c>
      <c r="S2973">
        <v>0</v>
      </c>
      <c r="T2973">
        <v>0</v>
      </c>
      <c r="U2973">
        <v>0</v>
      </c>
      <c r="V2973">
        <v>0</v>
      </c>
    </row>
    <row r="2974" spans="1:22" x14ac:dyDescent="0.3">
      <c r="A2974">
        <v>202324</v>
      </c>
      <c r="B2974" t="s">
        <v>820</v>
      </c>
      <c r="C2974" t="s">
        <v>821</v>
      </c>
      <c r="D2974" t="s">
        <v>822</v>
      </c>
      <c r="E2974" t="s">
        <v>823</v>
      </c>
      <c r="F2974" t="s">
        <v>926</v>
      </c>
      <c r="G2974" t="s">
        <v>927</v>
      </c>
      <c r="H2974" t="s">
        <v>928</v>
      </c>
      <c r="I2974">
        <v>831</v>
      </c>
      <c r="J2974" t="s">
        <v>929</v>
      </c>
      <c r="K2974" t="s">
        <v>828</v>
      </c>
      <c r="L2974" t="s">
        <v>539</v>
      </c>
      <c r="M2974">
        <v>0</v>
      </c>
      <c r="N2974">
        <v>0</v>
      </c>
      <c r="O2974">
        <v>0</v>
      </c>
      <c r="P2974" t="s">
        <v>829</v>
      </c>
      <c r="Q2974" t="s">
        <v>829</v>
      </c>
      <c r="R2974" t="s">
        <v>829</v>
      </c>
      <c r="S2974">
        <v>0</v>
      </c>
      <c r="T2974">
        <v>0</v>
      </c>
      <c r="U2974">
        <v>0</v>
      </c>
      <c r="V2974">
        <v>0</v>
      </c>
    </row>
    <row r="2975" spans="1:22" x14ac:dyDescent="0.3">
      <c r="A2975">
        <v>202122</v>
      </c>
      <c r="B2975" t="s">
        <v>820</v>
      </c>
      <c r="C2975" t="s">
        <v>821</v>
      </c>
      <c r="D2975" t="s">
        <v>822</v>
      </c>
      <c r="E2975" t="s">
        <v>823</v>
      </c>
      <c r="F2975" t="s">
        <v>926</v>
      </c>
      <c r="G2975" t="s">
        <v>927</v>
      </c>
      <c r="H2975" t="s">
        <v>928</v>
      </c>
      <c r="I2975">
        <v>831</v>
      </c>
      <c r="J2975" t="s">
        <v>929</v>
      </c>
      <c r="K2975" t="s">
        <v>828</v>
      </c>
      <c r="L2975" t="s">
        <v>541</v>
      </c>
      <c r="M2975">
        <v>59020</v>
      </c>
      <c r="N2975">
        <v>503017</v>
      </c>
      <c r="O2975">
        <v>344039</v>
      </c>
      <c r="P2975">
        <v>17272</v>
      </c>
      <c r="Q2975">
        <v>2138</v>
      </c>
      <c r="R2975">
        <v>0</v>
      </c>
      <c r="S2975">
        <v>925486</v>
      </c>
      <c r="T2975">
        <v>5500</v>
      </c>
      <c r="U2975">
        <v>919986</v>
      </c>
      <c r="V2975">
        <v>14</v>
      </c>
    </row>
    <row r="2976" spans="1:22" x14ac:dyDescent="0.3">
      <c r="A2976">
        <v>202223</v>
      </c>
      <c r="B2976" t="s">
        <v>820</v>
      </c>
      <c r="C2976" t="s">
        <v>821</v>
      </c>
      <c r="D2976" t="s">
        <v>822</v>
      </c>
      <c r="E2976" t="s">
        <v>823</v>
      </c>
      <c r="F2976" t="s">
        <v>926</v>
      </c>
      <c r="G2976" t="s">
        <v>927</v>
      </c>
      <c r="H2976" t="s">
        <v>928</v>
      </c>
      <c r="I2976">
        <v>831</v>
      </c>
      <c r="J2976" t="s">
        <v>929</v>
      </c>
      <c r="K2976" t="s">
        <v>828</v>
      </c>
      <c r="L2976" t="s">
        <v>541</v>
      </c>
      <c r="M2976">
        <v>78214</v>
      </c>
      <c r="N2976">
        <v>678254</v>
      </c>
      <c r="O2976">
        <v>483569</v>
      </c>
      <c r="P2976">
        <v>23618</v>
      </c>
      <c r="Q2976">
        <v>2909</v>
      </c>
      <c r="R2976">
        <v>0</v>
      </c>
      <c r="S2976">
        <v>1266564</v>
      </c>
      <c r="T2976">
        <v>0</v>
      </c>
      <c r="U2976">
        <v>1266564</v>
      </c>
      <c r="V2976">
        <v>19</v>
      </c>
    </row>
    <row r="2977" spans="1:22" x14ac:dyDescent="0.3">
      <c r="A2977">
        <v>202324</v>
      </c>
      <c r="B2977" t="s">
        <v>820</v>
      </c>
      <c r="C2977" t="s">
        <v>821</v>
      </c>
      <c r="D2977" t="s">
        <v>822</v>
      </c>
      <c r="E2977" t="s">
        <v>823</v>
      </c>
      <c r="F2977" t="s">
        <v>926</v>
      </c>
      <c r="G2977" t="s">
        <v>927</v>
      </c>
      <c r="H2977" t="s">
        <v>928</v>
      </c>
      <c r="I2977">
        <v>831</v>
      </c>
      <c r="J2977" t="s">
        <v>929</v>
      </c>
      <c r="K2977" t="s">
        <v>828</v>
      </c>
      <c r="L2977" t="s">
        <v>541</v>
      </c>
      <c r="M2977">
        <v>90783</v>
      </c>
      <c r="N2977">
        <v>584367</v>
      </c>
      <c r="O2977">
        <v>394266</v>
      </c>
      <c r="P2977">
        <v>19562</v>
      </c>
      <c r="Q2977">
        <v>2296</v>
      </c>
      <c r="R2977">
        <v>0</v>
      </c>
      <c r="S2977">
        <v>1091274</v>
      </c>
      <c r="T2977">
        <v>0</v>
      </c>
      <c r="U2977">
        <v>1091274</v>
      </c>
      <c r="V2977">
        <v>17</v>
      </c>
    </row>
    <row r="2978" spans="1:22" x14ac:dyDescent="0.3">
      <c r="A2978">
        <v>202122</v>
      </c>
      <c r="B2978" t="s">
        <v>820</v>
      </c>
      <c r="C2978" t="s">
        <v>821</v>
      </c>
      <c r="D2978" t="s">
        <v>822</v>
      </c>
      <c r="E2978" t="s">
        <v>823</v>
      </c>
      <c r="F2978" t="s">
        <v>926</v>
      </c>
      <c r="G2978" t="s">
        <v>927</v>
      </c>
      <c r="H2978" t="s">
        <v>928</v>
      </c>
      <c r="I2978">
        <v>831</v>
      </c>
      <c r="J2978" t="s">
        <v>929</v>
      </c>
      <c r="K2978" t="s">
        <v>828</v>
      </c>
      <c r="L2978" t="s">
        <v>831</v>
      </c>
      <c r="M2978" t="s">
        <v>829</v>
      </c>
      <c r="N2978" t="s">
        <v>829</v>
      </c>
      <c r="O2978" t="s">
        <v>829</v>
      </c>
      <c r="P2978">
        <v>0</v>
      </c>
      <c r="Q2978">
        <v>384890</v>
      </c>
      <c r="R2978" t="s">
        <v>829</v>
      </c>
      <c r="S2978">
        <v>384890</v>
      </c>
      <c r="T2978">
        <v>0</v>
      </c>
      <c r="U2978">
        <v>384890</v>
      </c>
      <c r="V2978">
        <v>6</v>
      </c>
    </row>
    <row r="2979" spans="1:22" x14ac:dyDescent="0.3">
      <c r="A2979">
        <v>202223</v>
      </c>
      <c r="B2979" t="s">
        <v>820</v>
      </c>
      <c r="C2979" t="s">
        <v>821</v>
      </c>
      <c r="D2979" t="s">
        <v>822</v>
      </c>
      <c r="E2979" t="s">
        <v>823</v>
      </c>
      <c r="F2979" t="s">
        <v>926</v>
      </c>
      <c r="G2979" t="s">
        <v>927</v>
      </c>
      <c r="H2979" t="s">
        <v>928</v>
      </c>
      <c r="I2979">
        <v>831</v>
      </c>
      <c r="J2979" t="s">
        <v>929</v>
      </c>
      <c r="K2979" t="s">
        <v>828</v>
      </c>
      <c r="L2979" t="s">
        <v>831</v>
      </c>
      <c r="M2979" t="s">
        <v>829</v>
      </c>
      <c r="N2979" t="s">
        <v>829</v>
      </c>
      <c r="O2979" t="s">
        <v>829</v>
      </c>
      <c r="P2979">
        <v>0</v>
      </c>
      <c r="Q2979">
        <v>522734</v>
      </c>
      <c r="R2979" t="s">
        <v>829</v>
      </c>
      <c r="S2979">
        <v>522734</v>
      </c>
      <c r="T2979">
        <v>195296</v>
      </c>
      <c r="U2979">
        <v>327438</v>
      </c>
      <c r="V2979">
        <v>5</v>
      </c>
    </row>
    <row r="2980" spans="1:22" x14ac:dyDescent="0.3">
      <c r="A2980">
        <v>202324</v>
      </c>
      <c r="B2980" t="s">
        <v>820</v>
      </c>
      <c r="C2980" t="s">
        <v>821</v>
      </c>
      <c r="D2980" t="s">
        <v>822</v>
      </c>
      <c r="E2980" t="s">
        <v>823</v>
      </c>
      <c r="F2980" t="s">
        <v>926</v>
      </c>
      <c r="G2980" t="s">
        <v>927</v>
      </c>
      <c r="H2980" t="s">
        <v>928</v>
      </c>
      <c r="I2980">
        <v>831</v>
      </c>
      <c r="J2980" t="s">
        <v>929</v>
      </c>
      <c r="K2980" t="s">
        <v>828</v>
      </c>
      <c r="L2980" t="s">
        <v>831</v>
      </c>
      <c r="M2980" t="s">
        <v>829</v>
      </c>
      <c r="N2980" t="s">
        <v>829</v>
      </c>
      <c r="O2980" t="s">
        <v>829</v>
      </c>
      <c r="P2980">
        <v>0</v>
      </c>
      <c r="Q2980">
        <v>384053</v>
      </c>
      <c r="R2980" t="s">
        <v>829</v>
      </c>
      <c r="S2980">
        <v>384053</v>
      </c>
      <c r="T2980">
        <v>0</v>
      </c>
      <c r="U2980">
        <v>384053</v>
      </c>
      <c r="V2980">
        <v>6</v>
      </c>
    </row>
    <row r="2981" spans="1:22" x14ac:dyDescent="0.3">
      <c r="A2981">
        <v>202122</v>
      </c>
      <c r="B2981" t="s">
        <v>820</v>
      </c>
      <c r="C2981" t="s">
        <v>821</v>
      </c>
      <c r="D2981" t="s">
        <v>822</v>
      </c>
      <c r="E2981" t="s">
        <v>823</v>
      </c>
      <c r="F2981" t="s">
        <v>926</v>
      </c>
      <c r="G2981" t="s">
        <v>927</v>
      </c>
      <c r="H2981" t="s">
        <v>928</v>
      </c>
      <c r="I2981">
        <v>831</v>
      </c>
      <c r="J2981" t="s">
        <v>929</v>
      </c>
      <c r="K2981" t="s">
        <v>828</v>
      </c>
      <c r="L2981" t="s">
        <v>832</v>
      </c>
      <c r="M2981">
        <v>0</v>
      </c>
      <c r="N2981">
        <v>0</v>
      </c>
      <c r="O2981">
        <v>0</v>
      </c>
      <c r="P2981">
        <v>0</v>
      </c>
      <c r="Q2981">
        <v>0</v>
      </c>
      <c r="R2981">
        <v>0</v>
      </c>
      <c r="S2981">
        <v>0</v>
      </c>
      <c r="T2981">
        <v>0</v>
      </c>
      <c r="U2981">
        <v>0</v>
      </c>
      <c r="V2981">
        <v>0</v>
      </c>
    </row>
    <row r="2982" spans="1:22" x14ac:dyDescent="0.3">
      <c r="A2982">
        <v>202223</v>
      </c>
      <c r="B2982" t="s">
        <v>820</v>
      </c>
      <c r="C2982" t="s">
        <v>821</v>
      </c>
      <c r="D2982" t="s">
        <v>822</v>
      </c>
      <c r="E2982" t="s">
        <v>823</v>
      </c>
      <c r="F2982" t="s">
        <v>926</v>
      </c>
      <c r="G2982" t="s">
        <v>927</v>
      </c>
      <c r="H2982" t="s">
        <v>928</v>
      </c>
      <c r="I2982">
        <v>831</v>
      </c>
      <c r="J2982" t="s">
        <v>929</v>
      </c>
      <c r="K2982" t="s">
        <v>828</v>
      </c>
      <c r="L2982" t="s">
        <v>832</v>
      </c>
      <c r="M2982">
        <v>0</v>
      </c>
      <c r="N2982">
        <v>0</v>
      </c>
      <c r="O2982">
        <v>0</v>
      </c>
      <c r="P2982">
        <v>0</v>
      </c>
      <c r="Q2982">
        <v>0</v>
      </c>
      <c r="R2982">
        <v>0</v>
      </c>
      <c r="S2982">
        <v>0</v>
      </c>
      <c r="T2982">
        <v>0</v>
      </c>
      <c r="U2982">
        <v>0</v>
      </c>
      <c r="V2982">
        <v>0</v>
      </c>
    </row>
    <row r="2983" spans="1:22" x14ac:dyDescent="0.3">
      <c r="A2983">
        <v>202324</v>
      </c>
      <c r="B2983" t="s">
        <v>820</v>
      </c>
      <c r="C2983" t="s">
        <v>821</v>
      </c>
      <c r="D2983" t="s">
        <v>822</v>
      </c>
      <c r="E2983" t="s">
        <v>823</v>
      </c>
      <c r="F2983" t="s">
        <v>926</v>
      </c>
      <c r="G2983" t="s">
        <v>927</v>
      </c>
      <c r="H2983" t="s">
        <v>928</v>
      </c>
      <c r="I2983">
        <v>831</v>
      </c>
      <c r="J2983" t="s">
        <v>929</v>
      </c>
      <c r="K2983" t="s">
        <v>828</v>
      </c>
      <c r="L2983" t="s">
        <v>832</v>
      </c>
      <c r="M2983">
        <v>0</v>
      </c>
      <c r="N2983">
        <v>0</v>
      </c>
      <c r="O2983">
        <v>0</v>
      </c>
      <c r="P2983">
        <v>0</v>
      </c>
      <c r="Q2983">
        <v>0</v>
      </c>
      <c r="R2983">
        <v>0</v>
      </c>
      <c r="S2983">
        <v>0</v>
      </c>
      <c r="T2983">
        <v>0</v>
      </c>
      <c r="U2983">
        <v>0</v>
      </c>
      <c r="V2983">
        <v>0</v>
      </c>
    </row>
    <row r="2984" spans="1:22" x14ac:dyDescent="0.3">
      <c r="A2984">
        <v>202122</v>
      </c>
      <c r="B2984" t="s">
        <v>820</v>
      </c>
      <c r="C2984" t="s">
        <v>821</v>
      </c>
      <c r="D2984" t="s">
        <v>822</v>
      </c>
      <c r="E2984" t="s">
        <v>823</v>
      </c>
      <c r="F2984" t="s">
        <v>926</v>
      </c>
      <c r="G2984" t="s">
        <v>927</v>
      </c>
      <c r="H2984" t="s">
        <v>928</v>
      </c>
      <c r="I2984">
        <v>831</v>
      </c>
      <c r="J2984" t="s">
        <v>929</v>
      </c>
      <c r="K2984" t="s">
        <v>828</v>
      </c>
      <c r="L2984" t="s">
        <v>544</v>
      </c>
      <c r="M2984">
        <v>16602</v>
      </c>
      <c r="N2984">
        <v>141497</v>
      </c>
      <c r="O2984">
        <v>96777</v>
      </c>
      <c r="P2984">
        <v>4859</v>
      </c>
      <c r="Q2984">
        <v>601</v>
      </c>
      <c r="R2984">
        <v>0</v>
      </c>
      <c r="S2984">
        <v>260336</v>
      </c>
      <c r="T2984">
        <v>37654</v>
      </c>
      <c r="U2984">
        <v>222682</v>
      </c>
      <c r="V2984">
        <v>3</v>
      </c>
    </row>
    <row r="2985" spans="1:22" x14ac:dyDescent="0.3">
      <c r="A2985">
        <v>202223</v>
      </c>
      <c r="B2985" t="s">
        <v>820</v>
      </c>
      <c r="C2985" t="s">
        <v>821</v>
      </c>
      <c r="D2985" t="s">
        <v>822</v>
      </c>
      <c r="E2985" t="s">
        <v>823</v>
      </c>
      <c r="F2985" t="s">
        <v>926</v>
      </c>
      <c r="G2985" t="s">
        <v>927</v>
      </c>
      <c r="H2985" t="s">
        <v>928</v>
      </c>
      <c r="I2985">
        <v>831</v>
      </c>
      <c r="J2985" t="s">
        <v>929</v>
      </c>
      <c r="K2985" t="s">
        <v>828</v>
      </c>
      <c r="L2985" t="s">
        <v>544</v>
      </c>
      <c r="M2985">
        <v>47268</v>
      </c>
      <c r="N2985">
        <v>409896</v>
      </c>
      <c r="O2985">
        <v>395619</v>
      </c>
      <c r="P2985">
        <v>14273</v>
      </c>
      <c r="Q2985">
        <v>1758</v>
      </c>
      <c r="R2985">
        <v>0</v>
      </c>
      <c r="S2985">
        <v>868814</v>
      </c>
      <c r="T2985">
        <v>200308</v>
      </c>
      <c r="U2985">
        <v>668506</v>
      </c>
      <c r="V2985">
        <v>10</v>
      </c>
    </row>
    <row r="2986" spans="1:22" x14ac:dyDescent="0.3">
      <c r="A2986">
        <v>202324</v>
      </c>
      <c r="B2986" t="s">
        <v>820</v>
      </c>
      <c r="C2986" t="s">
        <v>821</v>
      </c>
      <c r="D2986" t="s">
        <v>822</v>
      </c>
      <c r="E2986" t="s">
        <v>823</v>
      </c>
      <c r="F2986" t="s">
        <v>926</v>
      </c>
      <c r="G2986" t="s">
        <v>927</v>
      </c>
      <c r="H2986" t="s">
        <v>928</v>
      </c>
      <c r="I2986">
        <v>831</v>
      </c>
      <c r="J2986" t="s">
        <v>929</v>
      </c>
      <c r="K2986" t="s">
        <v>828</v>
      </c>
      <c r="L2986" t="s">
        <v>544</v>
      </c>
      <c r="M2986">
        <v>60317</v>
      </c>
      <c r="N2986">
        <v>365766</v>
      </c>
      <c r="O2986">
        <v>802442</v>
      </c>
      <c r="P2986">
        <v>12997</v>
      </c>
      <c r="Q2986">
        <v>1525</v>
      </c>
      <c r="R2986">
        <v>0</v>
      </c>
      <c r="S2986">
        <v>1243047</v>
      </c>
      <c r="T2986">
        <v>627681</v>
      </c>
      <c r="U2986">
        <v>615366</v>
      </c>
      <c r="V2986">
        <v>9</v>
      </c>
    </row>
    <row r="2987" spans="1:22" x14ac:dyDescent="0.3">
      <c r="A2987">
        <v>202122</v>
      </c>
      <c r="B2987" t="s">
        <v>820</v>
      </c>
      <c r="C2987" t="s">
        <v>821</v>
      </c>
      <c r="D2987" t="s">
        <v>822</v>
      </c>
      <c r="E2987" t="s">
        <v>823</v>
      </c>
      <c r="F2987" t="s">
        <v>926</v>
      </c>
      <c r="G2987" t="s">
        <v>927</v>
      </c>
      <c r="H2987" t="s">
        <v>928</v>
      </c>
      <c r="I2987">
        <v>831</v>
      </c>
      <c r="J2987" t="s">
        <v>929</v>
      </c>
      <c r="K2987" t="s">
        <v>828</v>
      </c>
      <c r="L2987" t="s">
        <v>600</v>
      </c>
      <c r="M2987" t="s">
        <v>829</v>
      </c>
      <c r="N2987" t="s">
        <v>829</v>
      </c>
      <c r="O2987" t="s">
        <v>829</v>
      </c>
      <c r="P2987">
        <v>0</v>
      </c>
      <c r="Q2987">
        <v>0</v>
      </c>
      <c r="R2987" t="s">
        <v>829</v>
      </c>
      <c r="S2987">
        <v>0</v>
      </c>
      <c r="T2987">
        <v>0</v>
      </c>
      <c r="U2987">
        <v>0</v>
      </c>
      <c r="V2987">
        <v>0</v>
      </c>
    </row>
    <row r="2988" spans="1:22" x14ac:dyDescent="0.3">
      <c r="A2988">
        <v>202223</v>
      </c>
      <c r="B2988" t="s">
        <v>820</v>
      </c>
      <c r="C2988" t="s">
        <v>821</v>
      </c>
      <c r="D2988" t="s">
        <v>822</v>
      </c>
      <c r="E2988" t="s">
        <v>823</v>
      </c>
      <c r="F2988" t="s">
        <v>926</v>
      </c>
      <c r="G2988" t="s">
        <v>927</v>
      </c>
      <c r="H2988" t="s">
        <v>928</v>
      </c>
      <c r="I2988">
        <v>831</v>
      </c>
      <c r="J2988" t="s">
        <v>929</v>
      </c>
      <c r="K2988" t="s">
        <v>828</v>
      </c>
      <c r="L2988" t="s">
        <v>600</v>
      </c>
      <c r="M2988" t="s">
        <v>829</v>
      </c>
      <c r="N2988" t="s">
        <v>829</v>
      </c>
      <c r="O2988" t="s">
        <v>829</v>
      </c>
      <c r="P2988">
        <v>0</v>
      </c>
      <c r="Q2988">
        <v>0</v>
      </c>
      <c r="R2988" t="s">
        <v>829</v>
      </c>
      <c r="S2988">
        <v>0</v>
      </c>
      <c r="T2988">
        <v>0</v>
      </c>
      <c r="U2988">
        <v>0</v>
      </c>
      <c r="V2988">
        <v>0</v>
      </c>
    </row>
    <row r="2989" spans="1:22" x14ac:dyDescent="0.3">
      <c r="A2989">
        <v>202324</v>
      </c>
      <c r="B2989" t="s">
        <v>820</v>
      </c>
      <c r="C2989" t="s">
        <v>821</v>
      </c>
      <c r="D2989" t="s">
        <v>822</v>
      </c>
      <c r="E2989" t="s">
        <v>823</v>
      </c>
      <c r="F2989" t="s">
        <v>926</v>
      </c>
      <c r="G2989" t="s">
        <v>927</v>
      </c>
      <c r="H2989" t="s">
        <v>928</v>
      </c>
      <c r="I2989">
        <v>831</v>
      </c>
      <c r="J2989" t="s">
        <v>929</v>
      </c>
      <c r="K2989" t="s">
        <v>828</v>
      </c>
      <c r="L2989" t="s">
        <v>600</v>
      </c>
      <c r="M2989" t="s">
        <v>829</v>
      </c>
      <c r="N2989" t="s">
        <v>829</v>
      </c>
      <c r="O2989" t="s">
        <v>829</v>
      </c>
      <c r="P2989">
        <v>0</v>
      </c>
      <c r="Q2989">
        <v>0</v>
      </c>
      <c r="R2989" t="s">
        <v>829</v>
      </c>
      <c r="S2989">
        <v>0</v>
      </c>
      <c r="T2989">
        <v>0</v>
      </c>
      <c r="U2989">
        <v>0</v>
      </c>
      <c r="V2989">
        <v>0</v>
      </c>
    </row>
    <row r="2990" spans="1:22" x14ac:dyDescent="0.3">
      <c r="A2990">
        <v>202122</v>
      </c>
      <c r="B2990" t="s">
        <v>820</v>
      </c>
      <c r="C2990" t="s">
        <v>821</v>
      </c>
      <c r="D2990" t="s">
        <v>822</v>
      </c>
      <c r="E2990" t="s">
        <v>823</v>
      </c>
      <c r="F2990" t="s">
        <v>926</v>
      </c>
      <c r="G2990" t="s">
        <v>927</v>
      </c>
      <c r="H2990" t="s">
        <v>928</v>
      </c>
      <c r="I2990">
        <v>831</v>
      </c>
      <c r="J2990" t="s">
        <v>929</v>
      </c>
      <c r="K2990" t="s">
        <v>828</v>
      </c>
      <c r="L2990" t="s">
        <v>247</v>
      </c>
      <c r="M2990">
        <v>0</v>
      </c>
      <c r="N2990">
        <v>0</v>
      </c>
      <c r="O2990">
        <v>0</v>
      </c>
      <c r="P2990">
        <v>0</v>
      </c>
      <c r="Q2990">
        <v>0</v>
      </c>
      <c r="R2990">
        <v>0</v>
      </c>
      <c r="S2990">
        <v>0</v>
      </c>
      <c r="T2990">
        <v>0</v>
      </c>
      <c r="U2990">
        <v>0</v>
      </c>
      <c r="V2990">
        <v>0</v>
      </c>
    </row>
    <row r="2991" spans="1:22" x14ac:dyDescent="0.3">
      <c r="A2991">
        <v>202223</v>
      </c>
      <c r="B2991" t="s">
        <v>820</v>
      </c>
      <c r="C2991" t="s">
        <v>821</v>
      </c>
      <c r="D2991" t="s">
        <v>822</v>
      </c>
      <c r="E2991" t="s">
        <v>823</v>
      </c>
      <c r="F2991" t="s">
        <v>926</v>
      </c>
      <c r="G2991" t="s">
        <v>927</v>
      </c>
      <c r="H2991" t="s">
        <v>928</v>
      </c>
      <c r="I2991">
        <v>831</v>
      </c>
      <c r="J2991" t="s">
        <v>929</v>
      </c>
      <c r="K2991" t="s">
        <v>828</v>
      </c>
      <c r="L2991" t="s">
        <v>247</v>
      </c>
      <c r="M2991">
        <v>0</v>
      </c>
      <c r="N2991">
        <v>0</v>
      </c>
      <c r="O2991">
        <v>0</v>
      </c>
      <c r="P2991">
        <v>0</v>
      </c>
      <c r="Q2991">
        <v>0</v>
      </c>
      <c r="R2991">
        <v>0</v>
      </c>
      <c r="S2991">
        <v>0</v>
      </c>
      <c r="T2991">
        <v>0</v>
      </c>
      <c r="U2991">
        <v>0</v>
      </c>
      <c r="V2991">
        <v>0</v>
      </c>
    </row>
    <row r="2992" spans="1:22" x14ac:dyDescent="0.3">
      <c r="A2992">
        <v>202324</v>
      </c>
      <c r="B2992" t="s">
        <v>820</v>
      </c>
      <c r="C2992" t="s">
        <v>821</v>
      </c>
      <c r="D2992" t="s">
        <v>822</v>
      </c>
      <c r="E2992" t="s">
        <v>823</v>
      </c>
      <c r="F2992" t="s">
        <v>926</v>
      </c>
      <c r="G2992" t="s">
        <v>927</v>
      </c>
      <c r="H2992" t="s">
        <v>928</v>
      </c>
      <c r="I2992">
        <v>831</v>
      </c>
      <c r="J2992" t="s">
        <v>929</v>
      </c>
      <c r="K2992" t="s">
        <v>828</v>
      </c>
      <c r="L2992" t="s">
        <v>247</v>
      </c>
      <c r="M2992">
        <v>0</v>
      </c>
      <c r="N2992">
        <v>0</v>
      </c>
      <c r="O2992">
        <v>0</v>
      </c>
      <c r="P2992">
        <v>0</v>
      </c>
      <c r="Q2992">
        <v>0</v>
      </c>
      <c r="R2992">
        <v>0</v>
      </c>
      <c r="S2992">
        <v>0</v>
      </c>
      <c r="T2992">
        <v>0</v>
      </c>
      <c r="U2992">
        <v>0</v>
      </c>
      <c r="V2992">
        <v>0</v>
      </c>
    </row>
    <row r="2993" spans="1:22" x14ac:dyDescent="0.3">
      <c r="A2993">
        <v>202122</v>
      </c>
      <c r="B2993" t="s">
        <v>820</v>
      </c>
      <c r="C2993" t="s">
        <v>821</v>
      </c>
      <c r="D2993" t="s">
        <v>822</v>
      </c>
      <c r="E2993" t="s">
        <v>823</v>
      </c>
      <c r="F2993" t="s">
        <v>926</v>
      </c>
      <c r="G2993" t="s">
        <v>927</v>
      </c>
      <c r="H2993" t="s">
        <v>928</v>
      </c>
      <c r="I2993">
        <v>831</v>
      </c>
      <c r="J2993" t="s">
        <v>929</v>
      </c>
      <c r="K2993" t="s">
        <v>828</v>
      </c>
      <c r="L2993" t="s">
        <v>833</v>
      </c>
      <c r="M2993">
        <v>19220332</v>
      </c>
      <c r="N2993">
        <v>40300205</v>
      </c>
      <c r="O2993">
        <v>25553096</v>
      </c>
      <c r="P2993">
        <v>27978326</v>
      </c>
      <c r="Q2993">
        <v>2788671</v>
      </c>
      <c r="R2993">
        <v>2140421</v>
      </c>
      <c r="S2993">
        <v>118435870</v>
      </c>
      <c r="T2993">
        <v>737556</v>
      </c>
      <c r="U2993">
        <v>117698314</v>
      </c>
      <c r="V2993" t="s">
        <v>834</v>
      </c>
    </row>
    <row r="2994" spans="1:22" x14ac:dyDescent="0.3">
      <c r="A2994">
        <v>202223</v>
      </c>
      <c r="B2994" t="s">
        <v>820</v>
      </c>
      <c r="C2994" t="s">
        <v>821</v>
      </c>
      <c r="D2994" t="s">
        <v>822</v>
      </c>
      <c r="E2994" t="s">
        <v>823</v>
      </c>
      <c r="F2994" t="s">
        <v>926</v>
      </c>
      <c r="G2994" t="s">
        <v>927</v>
      </c>
      <c r="H2994" t="s">
        <v>928</v>
      </c>
      <c r="I2994">
        <v>831</v>
      </c>
      <c r="J2994" t="s">
        <v>929</v>
      </c>
      <c r="K2994" t="s">
        <v>828</v>
      </c>
      <c r="L2994" t="s">
        <v>833</v>
      </c>
      <c r="M2994">
        <v>19298335</v>
      </c>
      <c r="N2994">
        <v>42094361</v>
      </c>
      <c r="O2994">
        <v>27270308</v>
      </c>
      <c r="P2994">
        <v>31744124</v>
      </c>
      <c r="Q2994">
        <v>3138100</v>
      </c>
      <c r="R2994">
        <v>2466478</v>
      </c>
      <c r="S2994">
        <v>126411706</v>
      </c>
      <c r="T2994">
        <v>1778752</v>
      </c>
      <c r="U2994">
        <v>124632954</v>
      </c>
      <c r="V2994" t="s">
        <v>834</v>
      </c>
    </row>
    <row r="2995" spans="1:22" x14ac:dyDescent="0.3">
      <c r="A2995">
        <v>202324</v>
      </c>
      <c r="B2995" t="s">
        <v>820</v>
      </c>
      <c r="C2995" t="s">
        <v>821</v>
      </c>
      <c r="D2995" t="s">
        <v>822</v>
      </c>
      <c r="E2995" t="s">
        <v>823</v>
      </c>
      <c r="F2995" t="s">
        <v>926</v>
      </c>
      <c r="G2995" t="s">
        <v>927</v>
      </c>
      <c r="H2995" t="s">
        <v>928</v>
      </c>
      <c r="I2995">
        <v>831</v>
      </c>
      <c r="J2995" t="s">
        <v>929</v>
      </c>
      <c r="K2995" t="s">
        <v>828</v>
      </c>
      <c r="L2995" t="s">
        <v>833</v>
      </c>
      <c r="M2995">
        <v>20453107</v>
      </c>
      <c r="N2995">
        <v>46729180</v>
      </c>
      <c r="O2995">
        <v>30920877</v>
      </c>
      <c r="P2995">
        <v>33205029</v>
      </c>
      <c r="Q2995">
        <v>3438825</v>
      </c>
      <c r="R2995">
        <v>3168135</v>
      </c>
      <c r="S2995">
        <v>138315153</v>
      </c>
      <c r="T2995">
        <v>1110921</v>
      </c>
      <c r="U2995">
        <v>137204232</v>
      </c>
      <c r="V2995" t="s">
        <v>834</v>
      </c>
    </row>
    <row r="2996" spans="1:22" x14ac:dyDescent="0.3">
      <c r="A2996">
        <v>202122</v>
      </c>
      <c r="B2996" t="s">
        <v>820</v>
      </c>
      <c r="C2996" t="s">
        <v>821</v>
      </c>
      <c r="D2996" t="s">
        <v>822</v>
      </c>
      <c r="E2996" t="s">
        <v>823</v>
      </c>
      <c r="F2996" t="s">
        <v>926</v>
      </c>
      <c r="G2996" t="s">
        <v>927</v>
      </c>
      <c r="H2996" t="s">
        <v>928</v>
      </c>
      <c r="I2996">
        <v>831</v>
      </c>
      <c r="J2996" t="s">
        <v>929</v>
      </c>
      <c r="K2996" t="s">
        <v>835</v>
      </c>
      <c r="L2996" t="s">
        <v>836</v>
      </c>
      <c r="M2996" t="s">
        <v>829</v>
      </c>
      <c r="N2996" t="s">
        <v>829</v>
      </c>
      <c r="O2996" t="s">
        <v>829</v>
      </c>
      <c r="P2996" t="s">
        <v>829</v>
      </c>
      <c r="Q2996" t="s">
        <v>829</v>
      </c>
      <c r="R2996" t="s">
        <v>829</v>
      </c>
      <c r="S2996">
        <v>110648922</v>
      </c>
      <c r="T2996" t="s">
        <v>829</v>
      </c>
      <c r="U2996" t="s">
        <v>829</v>
      </c>
      <c r="V2996" t="s">
        <v>834</v>
      </c>
    </row>
    <row r="2997" spans="1:22" x14ac:dyDescent="0.3">
      <c r="A2997">
        <v>202223</v>
      </c>
      <c r="B2997" t="s">
        <v>820</v>
      </c>
      <c r="C2997" t="s">
        <v>821</v>
      </c>
      <c r="D2997" t="s">
        <v>822</v>
      </c>
      <c r="E2997" t="s">
        <v>823</v>
      </c>
      <c r="F2997" t="s">
        <v>926</v>
      </c>
      <c r="G2997" t="s">
        <v>927</v>
      </c>
      <c r="H2997" t="s">
        <v>928</v>
      </c>
      <c r="I2997">
        <v>831</v>
      </c>
      <c r="J2997" t="s">
        <v>929</v>
      </c>
      <c r="K2997" t="s">
        <v>835</v>
      </c>
      <c r="L2997" t="s">
        <v>836</v>
      </c>
      <c r="M2997" t="s">
        <v>829</v>
      </c>
      <c r="N2997" t="s">
        <v>829</v>
      </c>
      <c r="O2997" t="s">
        <v>829</v>
      </c>
      <c r="P2997" t="s">
        <v>829</v>
      </c>
      <c r="Q2997" t="s">
        <v>829</v>
      </c>
      <c r="R2997" t="s">
        <v>829</v>
      </c>
      <c r="S2997">
        <v>118425686</v>
      </c>
      <c r="T2997" t="s">
        <v>829</v>
      </c>
      <c r="U2997" t="s">
        <v>829</v>
      </c>
      <c r="V2997" t="s">
        <v>834</v>
      </c>
    </row>
    <row r="2998" spans="1:22" x14ac:dyDescent="0.3">
      <c r="A2998">
        <v>202324</v>
      </c>
      <c r="B2998" t="s">
        <v>820</v>
      </c>
      <c r="C2998" t="s">
        <v>821</v>
      </c>
      <c r="D2998" t="s">
        <v>822</v>
      </c>
      <c r="E2998" t="s">
        <v>823</v>
      </c>
      <c r="F2998" t="s">
        <v>926</v>
      </c>
      <c r="G2998" t="s">
        <v>927</v>
      </c>
      <c r="H2998" t="s">
        <v>928</v>
      </c>
      <c r="I2998">
        <v>831</v>
      </c>
      <c r="J2998" t="s">
        <v>929</v>
      </c>
      <c r="K2998" t="s">
        <v>835</v>
      </c>
      <c r="L2998" t="s">
        <v>836</v>
      </c>
      <c r="M2998" t="s">
        <v>829</v>
      </c>
      <c r="N2998" t="s">
        <v>829</v>
      </c>
      <c r="O2998" t="s">
        <v>829</v>
      </c>
      <c r="P2998" t="s">
        <v>829</v>
      </c>
      <c r="Q2998" t="s">
        <v>829</v>
      </c>
      <c r="R2998" t="s">
        <v>829</v>
      </c>
      <c r="S2998">
        <v>126885328</v>
      </c>
      <c r="T2998" t="s">
        <v>829</v>
      </c>
      <c r="U2998" t="s">
        <v>829</v>
      </c>
      <c r="V2998" t="s">
        <v>834</v>
      </c>
    </row>
    <row r="2999" spans="1:22" x14ac:dyDescent="0.3">
      <c r="A2999">
        <v>202122</v>
      </c>
      <c r="B2999" t="s">
        <v>820</v>
      </c>
      <c r="C2999" t="s">
        <v>821</v>
      </c>
      <c r="D2999" t="s">
        <v>822</v>
      </c>
      <c r="E2999" t="s">
        <v>823</v>
      </c>
      <c r="F2999" t="s">
        <v>926</v>
      </c>
      <c r="G2999" t="s">
        <v>927</v>
      </c>
      <c r="H2999" t="s">
        <v>928</v>
      </c>
      <c r="I2999">
        <v>831</v>
      </c>
      <c r="J2999" t="s">
        <v>929</v>
      </c>
      <c r="K2999" t="s">
        <v>835</v>
      </c>
      <c r="L2999" t="s">
        <v>837</v>
      </c>
      <c r="M2999" t="s">
        <v>829</v>
      </c>
      <c r="N2999" t="s">
        <v>829</v>
      </c>
      <c r="O2999" t="s">
        <v>829</v>
      </c>
      <c r="P2999" t="s">
        <v>829</v>
      </c>
      <c r="Q2999" t="s">
        <v>829</v>
      </c>
      <c r="R2999" t="s">
        <v>829</v>
      </c>
      <c r="S2999">
        <v>0</v>
      </c>
      <c r="T2999" t="s">
        <v>829</v>
      </c>
      <c r="U2999" t="s">
        <v>829</v>
      </c>
      <c r="V2999" t="s">
        <v>834</v>
      </c>
    </row>
    <row r="3000" spans="1:22" x14ac:dyDescent="0.3">
      <c r="A3000">
        <v>202223</v>
      </c>
      <c r="B3000" t="s">
        <v>820</v>
      </c>
      <c r="C3000" t="s">
        <v>821</v>
      </c>
      <c r="D3000" t="s">
        <v>822</v>
      </c>
      <c r="E3000" t="s">
        <v>823</v>
      </c>
      <c r="F3000" t="s">
        <v>926</v>
      </c>
      <c r="G3000" t="s">
        <v>927</v>
      </c>
      <c r="H3000" t="s">
        <v>928</v>
      </c>
      <c r="I3000">
        <v>831</v>
      </c>
      <c r="J3000" t="s">
        <v>929</v>
      </c>
      <c r="K3000" t="s">
        <v>835</v>
      </c>
      <c r="L3000" t="s">
        <v>837</v>
      </c>
      <c r="M3000" t="s">
        <v>829</v>
      </c>
      <c r="N3000" t="s">
        <v>829</v>
      </c>
      <c r="O3000" t="s">
        <v>829</v>
      </c>
      <c r="P3000" t="s">
        <v>829</v>
      </c>
      <c r="Q3000" t="s">
        <v>829</v>
      </c>
      <c r="R3000" t="s">
        <v>829</v>
      </c>
      <c r="S3000">
        <v>184190</v>
      </c>
      <c r="T3000" t="s">
        <v>829</v>
      </c>
      <c r="U3000" t="s">
        <v>829</v>
      </c>
      <c r="V3000">
        <v>0</v>
      </c>
    </row>
    <row r="3001" spans="1:22" x14ac:dyDescent="0.3">
      <c r="A3001">
        <v>202324</v>
      </c>
      <c r="B3001" t="s">
        <v>820</v>
      </c>
      <c r="C3001" t="s">
        <v>821</v>
      </c>
      <c r="D3001" t="s">
        <v>822</v>
      </c>
      <c r="E3001" t="s">
        <v>823</v>
      </c>
      <c r="F3001" t="s">
        <v>926</v>
      </c>
      <c r="G3001" t="s">
        <v>927</v>
      </c>
      <c r="H3001" t="s">
        <v>928</v>
      </c>
      <c r="I3001">
        <v>831</v>
      </c>
      <c r="J3001" t="s">
        <v>929</v>
      </c>
      <c r="K3001" t="s">
        <v>835</v>
      </c>
      <c r="L3001" t="s">
        <v>837</v>
      </c>
      <c r="M3001" t="s">
        <v>829</v>
      </c>
      <c r="N3001" t="s">
        <v>829</v>
      </c>
      <c r="O3001" t="s">
        <v>829</v>
      </c>
      <c r="P3001" t="s">
        <v>829</v>
      </c>
      <c r="Q3001" t="s">
        <v>829</v>
      </c>
      <c r="R3001" t="s">
        <v>829</v>
      </c>
      <c r="S3001">
        <v>-199347</v>
      </c>
      <c r="T3001" t="s">
        <v>829</v>
      </c>
      <c r="U3001" t="s">
        <v>829</v>
      </c>
      <c r="V3001">
        <v>0</v>
      </c>
    </row>
    <row r="3002" spans="1:22" x14ac:dyDescent="0.3">
      <c r="A3002">
        <v>202122</v>
      </c>
      <c r="B3002" t="s">
        <v>820</v>
      </c>
      <c r="C3002" t="s">
        <v>821</v>
      </c>
      <c r="D3002" t="s">
        <v>822</v>
      </c>
      <c r="E3002" t="s">
        <v>823</v>
      </c>
      <c r="F3002" t="s">
        <v>926</v>
      </c>
      <c r="G3002" t="s">
        <v>927</v>
      </c>
      <c r="H3002" t="s">
        <v>928</v>
      </c>
      <c r="I3002">
        <v>831</v>
      </c>
      <c r="J3002" t="s">
        <v>929</v>
      </c>
      <c r="K3002" t="s">
        <v>835</v>
      </c>
      <c r="L3002" t="s">
        <v>838</v>
      </c>
      <c r="M3002" t="s">
        <v>829</v>
      </c>
      <c r="N3002" t="s">
        <v>829</v>
      </c>
      <c r="O3002" t="s">
        <v>829</v>
      </c>
      <c r="P3002" t="s">
        <v>829</v>
      </c>
      <c r="Q3002" t="s">
        <v>829</v>
      </c>
      <c r="R3002" t="s">
        <v>829</v>
      </c>
      <c r="S3002">
        <v>4211189</v>
      </c>
      <c r="T3002" t="s">
        <v>829</v>
      </c>
      <c r="U3002" t="s">
        <v>829</v>
      </c>
      <c r="V3002" t="s">
        <v>834</v>
      </c>
    </row>
    <row r="3003" spans="1:22" x14ac:dyDescent="0.3">
      <c r="A3003">
        <v>202223</v>
      </c>
      <c r="B3003" t="s">
        <v>820</v>
      </c>
      <c r="C3003" t="s">
        <v>821</v>
      </c>
      <c r="D3003" t="s">
        <v>822</v>
      </c>
      <c r="E3003" t="s">
        <v>823</v>
      </c>
      <c r="F3003" t="s">
        <v>926</v>
      </c>
      <c r="G3003" t="s">
        <v>927</v>
      </c>
      <c r="H3003" t="s">
        <v>928</v>
      </c>
      <c r="I3003">
        <v>831</v>
      </c>
      <c r="J3003" t="s">
        <v>929</v>
      </c>
      <c r="K3003" t="s">
        <v>835</v>
      </c>
      <c r="L3003" t="s">
        <v>838</v>
      </c>
      <c r="M3003" t="s">
        <v>829</v>
      </c>
      <c r="N3003" t="s">
        <v>829</v>
      </c>
      <c r="O3003" t="s">
        <v>829</v>
      </c>
      <c r="P3003" t="s">
        <v>829</v>
      </c>
      <c r="Q3003" t="s">
        <v>829</v>
      </c>
      <c r="R3003" t="s">
        <v>829</v>
      </c>
      <c r="S3003">
        <v>-768634</v>
      </c>
      <c r="T3003" t="s">
        <v>829</v>
      </c>
      <c r="U3003" t="s">
        <v>829</v>
      </c>
      <c r="V3003" t="s">
        <v>834</v>
      </c>
    </row>
    <row r="3004" spans="1:22" x14ac:dyDescent="0.3">
      <c r="A3004">
        <v>202324</v>
      </c>
      <c r="B3004" t="s">
        <v>820</v>
      </c>
      <c r="C3004" t="s">
        <v>821</v>
      </c>
      <c r="D3004" t="s">
        <v>822</v>
      </c>
      <c r="E3004" t="s">
        <v>823</v>
      </c>
      <c r="F3004" t="s">
        <v>926</v>
      </c>
      <c r="G3004" t="s">
        <v>927</v>
      </c>
      <c r="H3004" t="s">
        <v>928</v>
      </c>
      <c r="I3004">
        <v>831</v>
      </c>
      <c r="J3004" t="s">
        <v>929</v>
      </c>
      <c r="K3004" t="s">
        <v>835</v>
      </c>
      <c r="L3004" t="s">
        <v>838</v>
      </c>
      <c r="M3004" t="s">
        <v>829</v>
      </c>
      <c r="N3004" t="s">
        <v>829</v>
      </c>
      <c r="O3004" t="s">
        <v>829</v>
      </c>
      <c r="P3004" t="s">
        <v>829</v>
      </c>
      <c r="Q3004" t="s">
        <v>829</v>
      </c>
      <c r="R3004" t="s">
        <v>829</v>
      </c>
      <c r="S3004">
        <v>-4442592</v>
      </c>
      <c r="T3004" t="s">
        <v>829</v>
      </c>
      <c r="U3004" t="s">
        <v>829</v>
      </c>
      <c r="V3004" t="s">
        <v>834</v>
      </c>
    </row>
    <row r="3005" spans="1:22" x14ac:dyDescent="0.3">
      <c r="A3005">
        <v>202122</v>
      </c>
      <c r="B3005" t="s">
        <v>820</v>
      </c>
      <c r="C3005" t="s">
        <v>821</v>
      </c>
      <c r="D3005" t="s">
        <v>822</v>
      </c>
      <c r="E3005" t="s">
        <v>823</v>
      </c>
      <c r="F3005" t="s">
        <v>926</v>
      </c>
      <c r="G3005" t="s">
        <v>927</v>
      </c>
      <c r="H3005" t="s">
        <v>928</v>
      </c>
      <c r="I3005">
        <v>831</v>
      </c>
      <c r="J3005" t="s">
        <v>929</v>
      </c>
      <c r="K3005" t="s">
        <v>835</v>
      </c>
      <c r="L3005" t="s">
        <v>839</v>
      </c>
      <c r="M3005" t="s">
        <v>829</v>
      </c>
      <c r="N3005" t="s">
        <v>829</v>
      </c>
      <c r="O3005" t="s">
        <v>829</v>
      </c>
      <c r="P3005" t="s">
        <v>829</v>
      </c>
      <c r="Q3005" t="s">
        <v>829</v>
      </c>
      <c r="R3005" t="s">
        <v>829</v>
      </c>
      <c r="S3005">
        <v>768634</v>
      </c>
      <c r="T3005" t="s">
        <v>829</v>
      </c>
      <c r="U3005" t="s">
        <v>829</v>
      </c>
      <c r="V3005" t="s">
        <v>834</v>
      </c>
    </row>
    <row r="3006" spans="1:22" x14ac:dyDescent="0.3">
      <c r="A3006">
        <v>202223</v>
      </c>
      <c r="B3006" t="s">
        <v>820</v>
      </c>
      <c r="C3006" t="s">
        <v>821</v>
      </c>
      <c r="D3006" t="s">
        <v>822</v>
      </c>
      <c r="E3006" t="s">
        <v>823</v>
      </c>
      <c r="F3006" t="s">
        <v>926</v>
      </c>
      <c r="G3006" t="s">
        <v>927</v>
      </c>
      <c r="H3006" t="s">
        <v>928</v>
      </c>
      <c r="I3006">
        <v>831</v>
      </c>
      <c r="J3006" t="s">
        <v>929</v>
      </c>
      <c r="K3006" t="s">
        <v>835</v>
      </c>
      <c r="L3006" t="s">
        <v>839</v>
      </c>
      <c r="M3006" t="s">
        <v>829</v>
      </c>
      <c r="N3006" t="s">
        <v>829</v>
      </c>
      <c r="O3006" t="s">
        <v>829</v>
      </c>
      <c r="P3006" t="s">
        <v>829</v>
      </c>
      <c r="Q3006" t="s">
        <v>829</v>
      </c>
      <c r="R3006" t="s">
        <v>829</v>
      </c>
      <c r="S3006">
        <v>4442592</v>
      </c>
      <c r="T3006" t="s">
        <v>829</v>
      </c>
      <c r="U3006" t="s">
        <v>829</v>
      </c>
      <c r="V3006" t="s">
        <v>834</v>
      </c>
    </row>
    <row r="3007" spans="1:22" x14ac:dyDescent="0.3">
      <c r="A3007">
        <v>202324</v>
      </c>
      <c r="B3007" t="s">
        <v>820</v>
      </c>
      <c r="C3007" t="s">
        <v>821</v>
      </c>
      <c r="D3007" t="s">
        <v>822</v>
      </c>
      <c r="E3007" t="s">
        <v>823</v>
      </c>
      <c r="F3007" t="s">
        <v>926</v>
      </c>
      <c r="G3007" t="s">
        <v>927</v>
      </c>
      <c r="H3007" t="s">
        <v>928</v>
      </c>
      <c r="I3007">
        <v>831</v>
      </c>
      <c r="J3007" t="s">
        <v>929</v>
      </c>
      <c r="K3007" t="s">
        <v>835</v>
      </c>
      <c r="L3007" t="s">
        <v>839</v>
      </c>
      <c r="M3007" t="s">
        <v>829</v>
      </c>
      <c r="N3007" t="s">
        <v>829</v>
      </c>
      <c r="O3007" t="s">
        <v>829</v>
      </c>
      <c r="P3007" t="s">
        <v>829</v>
      </c>
      <c r="Q3007" t="s">
        <v>829</v>
      </c>
      <c r="R3007" t="s">
        <v>829</v>
      </c>
      <c r="S3007">
        <v>12688812</v>
      </c>
      <c r="T3007" t="s">
        <v>829</v>
      </c>
      <c r="U3007" t="s">
        <v>829</v>
      </c>
      <c r="V3007" t="s">
        <v>834</v>
      </c>
    </row>
    <row r="3008" spans="1:22" x14ac:dyDescent="0.3">
      <c r="A3008">
        <v>202122</v>
      </c>
      <c r="B3008" t="s">
        <v>820</v>
      </c>
      <c r="C3008" t="s">
        <v>821</v>
      </c>
      <c r="D3008" t="s">
        <v>822</v>
      </c>
      <c r="E3008" t="s">
        <v>823</v>
      </c>
      <c r="F3008" t="s">
        <v>926</v>
      </c>
      <c r="G3008" t="s">
        <v>927</v>
      </c>
      <c r="H3008" t="s">
        <v>928</v>
      </c>
      <c r="I3008">
        <v>831</v>
      </c>
      <c r="J3008" t="s">
        <v>929</v>
      </c>
      <c r="K3008" t="s">
        <v>835</v>
      </c>
      <c r="L3008" t="s">
        <v>840</v>
      </c>
      <c r="M3008" t="s">
        <v>829</v>
      </c>
      <c r="N3008" t="s">
        <v>829</v>
      </c>
      <c r="O3008" t="s">
        <v>829</v>
      </c>
      <c r="P3008" t="s">
        <v>829</v>
      </c>
      <c r="Q3008" t="s">
        <v>829</v>
      </c>
      <c r="R3008" t="s">
        <v>829</v>
      </c>
      <c r="S3008">
        <v>0</v>
      </c>
      <c r="T3008" t="s">
        <v>829</v>
      </c>
      <c r="U3008" t="s">
        <v>829</v>
      </c>
      <c r="V3008" t="s">
        <v>834</v>
      </c>
    </row>
    <row r="3009" spans="1:22" x14ac:dyDescent="0.3">
      <c r="A3009">
        <v>202223</v>
      </c>
      <c r="B3009" t="s">
        <v>820</v>
      </c>
      <c r="C3009" t="s">
        <v>821</v>
      </c>
      <c r="D3009" t="s">
        <v>822</v>
      </c>
      <c r="E3009" t="s">
        <v>823</v>
      </c>
      <c r="F3009" t="s">
        <v>926</v>
      </c>
      <c r="G3009" t="s">
        <v>927</v>
      </c>
      <c r="H3009" t="s">
        <v>928</v>
      </c>
      <c r="I3009">
        <v>831</v>
      </c>
      <c r="J3009" t="s">
        <v>929</v>
      </c>
      <c r="K3009" t="s">
        <v>835</v>
      </c>
      <c r="L3009" t="s">
        <v>840</v>
      </c>
      <c r="M3009" t="s">
        <v>829</v>
      </c>
      <c r="N3009" t="s">
        <v>829</v>
      </c>
      <c r="O3009" t="s">
        <v>829</v>
      </c>
      <c r="P3009" t="s">
        <v>829</v>
      </c>
      <c r="Q3009" t="s">
        <v>829</v>
      </c>
      <c r="R3009" t="s">
        <v>829</v>
      </c>
      <c r="S3009">
        <v>0</v>
      </c>
      <c r="T3009" t="s">
        <v>829</v>
      </c>
      <c r="U3009" t="s">
        <v>829</v>
      </c>
      <c r="V3009" t="s">
        <v>834</v>
      </c>
    </row>
    <row r="3010" spans="1:22" x14ac:dyDescent="0.3">
      <c r="A3010">
        <v>202324</v>
      </c>
      <c r="B3010" t="s">
        <v>820</v>
      </c>
      <c r="C3010" t="s">
        <v>821</v>
      </c>
      <c r="D3010" t="s">
        <v>822</v>
      </c>
      <c r="E3010" t="s">
        <v>823</v>
      </c>
      <c r="F3010" t="s">
        <v>926</v>
      </c>
      <c r="G3010" t="s">
        <v>927</v>
      </c>
      <c r="H3010" t="s">
        <v>928</v>
      </c>
      <c r="I3010">
        <v>831</v>
      </c>
      <c r="J3010" t="s">
        <v>929</v>
      </c>
      <c r="K3010" t="s">
        <v>835</v>
      </c>
      <c r="L3010" t="s">
        <v>840</v>
      </c>
      <c r="M3010" t="s">
        <v>829</v>
      </c>
      <c r="N3010" t="s">
        <v>829</v>
      </c>
      <c r="O3010" t="s">
        <v>829</v>
      </c>
      <c r="P3010" t="s">
        <v>829</v>
      </c>
      <c r="Q3010" t="s">
        <v>829</v>
      </c>
      <c r="R3010" t="s">
        <v>829</v>
      </c>
      <c r="S3010">
        <v>0</v>
      </c>
      <c r="T3010" t="s">
        <v>829</v>
      </c>
      <c r="U3010" t="s">
        <v>829</v>
      </c>
      <c r="V3010" t="s">
        <v>834</v>
      </c>
    </row>
    <row r="3011" spans="1:22" x14ac:dyDescent="0.3">
      <c r="A3011">
        <v>202122</v>
      </c>
      <c r="B3011" t="s">
        <v>820</v>
      </c>
      <c r="C3011" t="s">
        <v>821</v>
      </c>
      <c r="D3011" t="s">
        <v>822</v>
      </c>
      <c r="E3011" t="s">
        <v>823</v>
      </c>
      <c r="F3011" t="s">
        <v>926</v>
      </c>
      <c r="G3011" t="s">
        <v>927</v>
      </c>
      <c r="H3011" t="s">
        <v>928</v>
      </c>
      <c r="I3011">
        <v>831</v>
      </c>
      <c r="J3011" t="s">
        <v>929</v>
      </c>
      <c r="K3011" t="s">
        <v>835</v>
      </c>
      <c r="L3011" t="s">
        <v>841</v>
      </c>
      <c r="M3011" t="s">
        <v>829</v>
      </c>
      <c r="N3011" t="s">
        <v>829</v>
      </c>
      <c r="O3011" t="s">
        <v>829</v>
      </c>
      <c r="P3011" t="s">
        <v>829</v>
      </c>
      <c r="Q3011" t="s">
        <v>829</v>
      </c>
      <c r="R3011" t="s">
        <v>829</v>
      </c>
      <c r="S3011">
        <v>117698314</v>
      </c>
      <c r="T3011" t="s">
        <v>829</v>
      </c>
      <c r="U3011" t="s">
        <v>829</v>
      </c>
      <c r="V3011" t="s">
        <v>834</v>
      </c>
    </row>
    <row r="3012" spans="1:22" x14ac:dyDescent="0.3">
      <c r="A3012">
        <v>202223</v>
      </c>
      <c r="B3012" t="s">
        <v>820</v>
      </c>
      <c r="C3012" t="s">
        <v>821</v>
      </c>
      <c r="D3012" t="s">
        <v>822</v>
      </c>
      <c r="E3012" t="s">
        <v>823</v>
      </c>
      <c r="F3012" t="s">
        <v>926</v>
      </c>
      <c r="G3012" t="s">
        <v>927</v>
      </c>
      <c r="H3012" t="s">
        <v>928</v>
      </c>
      <c r="I3012">
        <v>831</v>
      </c>
      <c r="J3012" t="s">
        <v>929</v>
      </c>
      <c r="K3012" t="s">
        <v>835</v>
      </c>
      <c r="L3012" t="s">
        <v>841</v>
      </c>
      <c r="M3012" t="s">
        <v>829</v>
      </c>
      <c r="N3012" t="s">
        <v>829</v>
      </c>
      <c r="O3012" t="s">
        <v>829</v>
      </c>
      <c r="P3012" t="s">
        <v>829</v>
      </c>
      <c r="Q3012" t="s">
        <v>829</v>
      </c>
      <c r="R3012" t="s">
        <v>829</v>
      </c>
      <c r="S3012">
        <v>124632954</v>
      </c>
      <c r="T3012" t="s">
        <v>829</v>
      </c>
      <c r="U3012" t="s">
        <v>829</v>
      </c>
      <c r="V3012" t="s">
        <v>834</v>
      </c>
    </row>
    <row r="3013" spans="1:22" x14ac:dyDescent="0.3">
      <c r="A3013">
        <v>202324</v>
      </c>
      <c r="B3013" t="s">
        <v>820</v>
      </c>
      <c r="C3013" t="s">
        <v>821</v>
      </c>
      <c r="D3013" t="s">
        <v>822</v>
      </c>
      <c r="E3013" t="s">
        <v>823</v>
      </c>
      <c r="F3013" t="s">
        <v>926</v>
      </c>
      <c r="G3013" t="s">
        <v>927</v>
      </c>
      <c r="H3013" t="s">
        <v>928</v>
      </c>
      <c r="I3013">
        <v>831</v>
      </c>
      <c r="J3013" t="s">
        <v>929</v>
      </c>
      <c r="K3013" t="s">
        <v>835</v>
      </c>
      <c r="L3013" t="s">
        <v>841</v>
      </c>
      <c r="M3013" t="s">
        <v>829</v>
      </c>
      <c r="N3013" t="s">
        <v>829</v>
      </c>
      <c r="O3013" t="s">
        <v>829</v>
      </c>
      <c r="P3013" t="s">
        <v>829</v>
      </c>
      <c r="Q3013" t="s">
        <v>829</v>
      </c>
      <c r="R3013" t="s">
        <v>829</v>
      </c>
      <c r="S3013">
        <v>137204232</v>
      </c>
      <c r="T3013" t="s">
        <v>829</v>
      </c>
      <c r="U3013" t="s">
        <v>829</v>
      </c>
      <c r="V3013" t="s">
        <v>834</v>
      </c>
    </row>
    <row r="3014" spans="1:22" x14ac:dyDescent="0.3">
      <c r="A3014">
        <v>202122</v>
      </c>
      <c r="B3014" t="s">
        <v>820</v>
      </c>
      <c r="C3014" t="s">
        <v>821</v>
      </c>
      <c r="D3014" t="s">
        <v>822</v>
      </c>
      <c r="E3014" t="s">
        <v>823</v>
      </c>
      <c r="F3014" t="s">
        <v>926</v>
      </c>
      <c r="G3014" t="s">
        <v>927</v>
      </c>
      <c r="H3014" t="s">
        <v>928</v>
      </c>
      <c r="I3014">
        <v>831</v>
      </c>
      <c r="J3014" t="s">
        <v>929</v>
      </c>
      <c r="K3014" t="s">
        <v>842</v>
      </c>
      <c r="L3014" t="s">
        <v>238</v>
      </c>
      <c r="M3014" t="s">
        <v>829</v>
      </c>
      <c r="N3014" t="s">
        <v>829</v>
      </c>
      <c r="O3014" t="s">
        <v>829</v>
      </c>
      <c r="P3014" t="s">
        <v>829</v>
      </c>
      <c r="Q3014" t="s">
        <v>829</v>
      </c>
      <c r="R3014" t="s">
        <v>829</v>
      </c>
      <c r="S3014">
        <v>692627</v>
      </c>
      <c r="T3014">
        <v>69159</v>
      </c>
      <c r="U3014">
        <v>623468</v>
      </c>
      <c r="V3014">
        <v>14</v>
      </c>
    </row>
    <row r="3015" spans="1:22" x14ac:dyDescent="0.3">
      <c r="A3015">
        <v>202223</v>
      </c>
      <c r="B3015" t="s">
        <v>820</v>
      </c>
      <c r="C3015" t="s">
        <v>821</v>
      </c>
      <c r="D3015" t="s">
        <v>822</v>
      </c>
      <c r="E3015" t="s">
        <v>823</v>
      </c>
      <c r="F3015" t="s">
        <v>926</v>
      </c>
      <c r="G3015" t="s">
        <v>927</v>
      </c>
      <c r="H3015" t="s">
        <v>928</v>
      </c>
      <c r="I3015">
        <v>831</v>
      </c>
      <c r="J3015" t="s">
        <v>929</v>
      </c>
      <c r="K3015" t="s">
        <v>842</v>
      </c>
      <c r="L3015" t="s">
        <v>238</v>
      </c>
      <c r="M3015" t="s">
        <v>829</v>
      </c>
      <c r="N3015" t="s">
        <v>829</v>
      </c>
      <c r="O3015" t="s">
        <v>829</v>
      </c>
      <c r="P3015" t="s">
        <v>829</v>
      </c>
      <c r="Q3015" t="s">
        <v>829</v>
      </c>
      <c r="R3015" t="s">
        <v>829</v>
      </c>
      <c r="S3015">
        <v>690062</v>
      </c>
      <c r="T3015">
        <v>13650</v>
      </c>
      <c r="U3015">
        <v>676412</v>
      </c>
      <c r="V3015">
        <v>15</v>
      </c>
    </row>
    <row r="3016" spans="1:22" x14ac:dyDescent="0.3">
      <c r="A3016">
        <v>202324</v>
      </c>
      <c r="B3016" t="s">
        <v>820</v>
      </c>
      <c r="C3016" t="s">
        <v>821</v>
      </c>
      <c r="D3016" t="s">
        <v>822</v>
      </c>
      <c r="E3016" t="s">
        <v>823</v>
      </c>
      <c r="F3016" t="s">
        <v>926</v>
      </c>
      <c r="G3016" t="s">
        <v>927</v>
      </c>
      <c r="H3016" t="s">
        <v>928</v>
      </c>
      <c r="I3016">
        <v>831</v>
      </c>
      <c r="J3016" t="s">
        <v>929</v>
      </c>
      <c r="K3016" t="s">
        <v>842</v>
      </c>
      <c r="L3016" t="s">
        <v>238</v>
      </c>
      <c r="M3016" t="s">
        <v>829</v>
      </c>
      <c r="N3016" t="s">
        <v>829</v>
      </c>
      <c r="O3016" t="s">
        <v>829</v>
      </c>
      <c r="P3016" t="s">
        <v>829</v>
      </c>
      <c r="Q3016" t="s">
        <v>829</v>
      </c>
      <c r="R3016" t="s">
        <v>829</v>
      </c>
      <c r="S3016">
        <v>725066</v>
      </c>
      <c r="T3016">
        <v>1500</v>
      </c>
      <c r="U3016">
        <v>723566</v>
      </c>
      <c r="V3016">
        <v>15</v>
      </c>
    </row>
    <row r="3017" spans="1:22" x14ac:dyDescent="0.3">
      <c r="A3017">
        <v>202122</v>
      </c>
      <c r="B3017" t="s">
        <v>820</v>
      </c>
      <c r="C3017" t="s">
        <v>821</v>
      </c>
      <c r="D3017" t="s">
        <v>822</v>
      </c>
      <c r="E3017" t="s">
        <v>823</v>
      </c>
      <c r="F3017" t="s">
        <v>926</v>
      </c>
      <c r="G3017" t="s">
        <v>927</v>
      </c>
      <c r="H3017" t="s">
        <v>928</v>
      </c>
      <c r="I3017">
        <v>831</v>
      </c>
      <c r="J3017" t="s">
        <v>929</v>
      </c>
      <c r="K3017" t="s">
        <v>842</v>
      </c>
      <c r="L3017" t="s">
        <v>240</v>
      </c>
      <c r="M3017" t="s">
        <v>829</v>
      </c>
      <c r="N3017" t="s">
        <v>829</v>
      </c>
      <c r="O3017" t="s">
        <v>829</v>
      </c>
      <c r="P3017" t="s">
        <v>829</v>
      </c>
      <c r="Q3017" t="s">
        <v>829</v>
      </c>
      <c r="R3017" t="s">
        <v>829</v>
      </c>
      <c r="S3017">
        <v>949573</v>
      </c>
      <c r="T3017">
        <v>0</v>
      </c>
      <c r="U3017">
        <v>949573</v>
      </c>
      <c r="V3017">
        <v>21</v>
      </c>
    </row>
    <row r="3018" spans="1:22" x14ac:dyDescent="0.3">
      <c r="A3018">
        <v>202223</v>
      </c>
      <c r="B3018" t="s">
        <v>820</v>
      </c>
      <c r="C3018" t="s">
        <v>821</v>
      </c>
      <c r="D3018" t="s">
        <v>822</v>
      </c>
      <c r="E3018" t="s">
        <v>823</v>
      </c>
      <c r="F3018" t="s">
        <v>926</v>
      </c>
      <c r="G3018" t="s">
        <v>927</v>
      </c>
      <c r="H3018" t="s">
        <v>928</v>
      </c>
      <c r="I3018">
        <v>831</v>
      </c>
      <c r="J3018" t="s">
        <v>929</v>
      </c>
      <c r="K3018" t="s">
        <v>842</v>
      </c>
      <c r="L3018" t="s">
        <v>240</v>
      </c>
      <c r="M3018" t="s">
        <v>829</v>
      </c>
      <c r="N3018" t="s">
        <v>829</v>
      </c>
      <c r="O3018" t="s">
        <v>829</v>
      </c>
      <c r="P3018" t="s">
        <v>829</v>
      </c>
      <c r="Q3018" t="s">
        <v>829</v>
      </c>
      <c r="R3018" t="s">
        <v>829</v>
      </c>
      <c r="S3018">
        <v>1072956</v>
      </c>
      <c r="T3018">
        <v>0</v>
      </c>
      <c r="U3018">
        <v>1072956</v>
      </c>
      <c r="V3018">
        <v>23</v>
      </c>
    </row>
    <row r="3019" spans="1:22" x14ac:dyDescent="0.3">
      <c r="A3019">
        <v>202324</v>
      </c>
      <c r="B3019" t="s">
        <v>820</v>
      </c>
      <c r="C3019" t="s">
        <v>821</v>
      </c>
      <c r="D3019" t="s">
        <v>822</v>
      </c>
      <c r="E3019" t="s">
        <v>823</v>
      </c>
      <c r="F3019" t="s">
        <v>926</v>
      </c>
      <c r="G3019" t="s">
        <v>927</v>
      </c>
      <c r="H3019" t="s">
        <v>928</v>
      </c>
      <c r="I3019">
        <v>831</v>
      </c>
      <c r="J3019" t="s">
        <v>929</v>
      </c>
      <c r="K3019" t="s">
        <v>842</v>
      </c>
      <c r="L3019" t="s">
        <v>240</v>
      </c>
      <c r="M3019" t="s">
        <v>829</v>
      </c>
      <c r="N3019" t="s">
        <v>829</v>
      </c>
      <c r="O3019" t="s">
        <v>829</v>
      </c>
      <c r="P3019" t="s">
        <v>829</v>
      </c>
      <c r="Q3019" t="s">
        <v>829</v>
      </c>
      <c r="R3019" t="s">
        <v>829</v>
      </c>
      <c r="S3019">
        <v>1195600</v>
      </c>
      <c r="T3019">
        <v>0</v>
      </c>
      <c r="U3019">
        <v>1195600</v>
      </c>
      <c r="V3019">
        <v>26</v>
      </c>
    </row>
    <row r="3020" spans="1:22" x14ac:dyDescent="0.3">
      <c r="A3020">
        <v>202122</v>
      </c>
      <c r="B3020" t="s">
        <v>820</v>
      </c>
      <c r="C3020" t="s">
        <v>821</v>
      </c>
      <c r="D3020" t="s">
        <v>822</v>
      </c>
      <c r="E3020" t="s">
        <v>823</v>
      </c>
      <c r="F3020" t="s">
        <v>926</v>
      </c>
      <c r="G3020" t="s">
        <v>927</v>
      </c>
      <c r="H3020" t="s">
        <v>928</v>
      </c>
      <c r="I3020">
        <v>831</v>
      </c>
      <c r="J3020" t="s">
        <v>929</v>
      </c>
      <c r="K3020" t="s">
        <v>842</v>
      </c>
      <c r="L3020" t="s">
        <v>843</v>
      </c>
      <c r="M3020" t="s">
        <v>829</v>
      </c>
      <c r="N3020" t="s">
        <v>829</v>
      </c>
      <c r="O3020" t="s">
        <v>829</v>
      </c>
      <c r="P3020" t="s">
        <v>829</v>
      </c>
      <c r="Q3020" t="s">
        <v>829</v>
      </c>
      <c r="R3020" t="s">
        <v>829</v>
      </c>
      <c r="S3020">
        <v>167225</v>
      </c>
      <c r="T3020">
        <v>46826</v>
      </c>
      <c r="U3020">
        <v>120399</v>
      </c>
      <c r="V3020">
        <v>3</v>
      </c>
    </row>
    <row r="3021" spans="1:22" x14ac:dyDescent="0.3">
      <c r="A3021">
        <v>202223</v>
      </c>
      <c r="B3021" t="s">
        <v>820</v>
      </c>
      <c r="C3021" t="s">
        <v>821</v>
      </c>
      <c r="D3021" t="s">
        <v>822</v>
      </c>
      <c r="E3021" t="s">
        <v>823</v>
      </c>
      <c r="F3021" t="s">
        <v>926</v>
      </c>
      <c r="G3021" t="s">
        <v>927</v>
      </c>
      <c r="H3021" t="s">
        <v>928</v>
      </c>
      <c r="I3021">
        <v>831</v>
      </c>
      <c r="J3021" t="s">
        <v>929</v>
      </c>
      <c r="K3021" t="s">
        <v>842</v>
      </c>
      <c r="L3021" t="s">
        <v>843</v>
      </c>
      <c r="M3021" t="s">
        <v>829</v>
      </c>
      <c r="N3021" t="s">
        <v>829</v>
      </c>
      <c r="O3021" t="s">
        <v>829</v>
      </c>
      <c r="P3021" t="s">
        <v>829</v>
      </c>
      <c r="Q3021" t="s">
        <v>829</v>
      </c>
      <c r="R3021" t="s">
        <v>829</v>
      </c>
      <c r="S3021">
        <v>114077</v>
      </c>
      <c r="T3021">
        <v>0</v>
      </c>
      <c r="U3021">
        <v>114077</v>
      </c>
      <c r="V3021">
        <v>2</v>
      </c>
    </row>
    <row r="3022" spans="1:22" x14ac:dyDescent="0.3">
      <c r="A3022">
        <v>202324</v>
      </c>
      <c r="B3022" t="s">
        <v>820</v>
      </c>
      <c r="C3022" t="s">
        <v>821</v>
      </c>
      <c r="D3022" t="s">
        <v>822</v>
      </c>
      <c r="E3022" t="s">
        <v>823</v>
      </c>
      <c r="F3022" t="s">
        <v>926</v>
      </c>
      <c r="G3022" t="s">
        <v>927</v>
      </c>
      <c r="H3022" t="s">
        <v>928</v>
      </c>
      <c r="I3022">
        <v>831</v>
      </c>
      <c r="J3022" t="s">
        <v>929</v>
      </c>
      <c r="K3022" t="s">
        <v>842</v>
      </c>
      <c r="L3022" t="s">
        <v>843</v>
      </c>
      <c r="M3022" t="s">
        <v>829</v>
      </c>
      <c r="N3022" t="s">
        <v>829</v>
      </c>
      <c r="O3022" t="s">
        <v>829</v>
      </c>
      <c r="P3022" t="s">
        <v>829</v>
      </c>
      <c r="Q3022" t="s">
        <v>829</v>
      </c>
      <c r="R3022" t="s">
        <v>829</v>
      </c>
      <c r="S3022">
        <v>194067</v>
      </c>
      <c r="T3022">
        <v>6744</v>
      </c>
      <c r="U3022">
        <v>187323</v>
      </c>
      <c r="V3022">
        <v>4</v>
      </c>
    </row>
    <row r="3023" spans="1:22" x14ac:dyDescent="0.3">
      <c r="A3023">
        <v>202122</v>
      </c>
      <c r="B3023" t="s">
        <v>820</v>
      </c>
      <c r="C3023" t="s">
        <v>821</v>
      </c>
      <c r="D3023" t="s">
        <v>822</v>
      </c>
      <c r="E3023" t="s">
        <v>823</v>
      </c>
      <c r="F3023" t="s">
        <v>926</v>
      </c>
      <c r="G3023" t="s">
        <v>927</v>
      </c>
      <c r="H3023" t="s">
        <v>928</v>
      </c>
      <c r="I3023">
        <v>831</v>
      </c>
      <c r="J3023" t="s">
        <v>929</v>
      </c>
      <c r="K3023" t="s">
        <v>842</v>
      </c>
      <c r="L3023" t="s">
        <v>249</v>
      </c>
      <c r="M3023">
        <v>18138</v>
      </c>
      <c r="N3023">
        <v>300124</v>
      </c>
      <c r="O3023">
        <v>444395</v>
      </c>
      <c r="P3023">
        <v>3007744</v>
      </c>
      <c r="Q3023">
        <v>162066</v>
      </c>
      <c r="R3023" t="s">
        <v>829</v>
      </c>
      <c r="S3023">
        <v>3932467</v>
      </c>
      <c r="T3023">
        <v>0</v>
      </c>
      <c r="U3023">
        <v>3932467</v>
      </c>
      <c r="V3023">
        <v>86</v>
      </c>
    </row>
    <row r="3024" spans="1:22" x14ac:dyDescent="0.3">
      <c r="A3024">
        <v>202223</v>
      </c>
      <c r="B3024" t="s">
        <v>820</v>
      </c>
      <c r="C3024" t="s">
        <v>821</v>
      </c>
      <c r="D3024" t="s">
        <v>822</v>
      </c>
      <c r="E3024" t="s">
        <v>823</v>
      </c>
      <c r="F3024" t="s">
        <v>926</v>
      </c>
      <c r="G3024" t="s">
        <v>927</v>
      </c>
      <c r="H3024" t="s">
        <v>928</v>
      </c>
      <c r="I3024">
        <v>831</v>
      </c>
      <c r="J3024" t="s">
        <v>929</v>
      </c>
      <c r="K3024" t="s">
        <v>842</v>
      </c>
      <c r="L3024" t="s">
        <v>249</v>
      </c>
      <c r="M3024">
        <v>1023</v>
      </c>
      <c r="N3024">
        <v>451469</v>
      </c>
      <c r="O3024">
        <v>617868</v>
      </c>
      <c r="P3024">
        <v>5423549</v>
      </c>
      <c r="Q3024">
        <v>170545</v>
      </c>
      <c r="R3024" t="s">
        <v>829</v>
      </c>
      <c r="S3024">
        <v>6664454</v>
      </c>
      <c r="T3024">
        <v>0</v>
      </c>
      <c r="U3024">
        <v>6664454</v>
      </c>
      <c r="V3024">
        <v>144</v>
      </c>
    </row>
    <row r="3025" spans="1:22" x14ac:dyDescent="0.3">
      <c r="A3025">
        <v>202324</v>
      </c>
      <c r="B3025" t="s">
        <v>820</v>
      </c>
      <c r="C3025" t="s">
        <v>821</v>
      </c>
      <c r="D3025" t="s">
        <v>822</v>
      </c>
      <c r="E3025" t="s">
        <v>823</v>
      </c>
      <c r="F3025" t="s">
        <v>926</v>
      </c>
      <c r="G3025" t="s">
        <v>927</v>
      </c>
      <c r="H3025" t="s">
        <v>928</v>
      </c>
      <c r="I3025">
        <v>831</v>
      </c>
      <c r="J3025" t="s">
        <v>929</v>
      </c>
      <c r="K3025" t="s">
        <v>842</v>
      </c>
      <c r="L3025" t="s">
        <v>249</v>
      </c>
      <c r="M3025">
        <v>27255</v>
      </c>
      <c r="N3025">
        <v>450967</v>
      </c>
      <c r="O3025">
        <v>667749</v>
      </c>
      <c r="P3025">
        <v>4519444</v>
      </c>
      <c r="Q3025">
        <v>243521</v>
      </c>
      <c r="R3025" t="s">
        <v>829</v>
      </c>
      <c r="S3025">
        <v>5908936</v>
      </c>
      <c r="T3025">
        <v>0</v>
      </c>
      <c r="U3025">
        <v>5908936</v>
      </c>
      <c r="V3025">
        <v>126</v>
      </c>
    </row>
    <row r="3026" spans="1:22" x14ac:dyDescent="0.3">
      <c r="A3026">
        <v>202122</v>
      </c>
      <c r="B3026" t="s">
        <v>820</v>
      </c>
      <c r="C3026" t="s">
        <v>821</v>
      </c>
      <c r="D3026" t="s">
        <v>822</v>
      </c>
      <c r="E3026" t="s">
        <v>823</v>
      </c>
      <c r="F3026" t="s">
        <v>926</v>
      </c>
      <c r="G3026" t="s">
        <v>927</v>
      </c>
      <c r="H3026" t="s">
        <v>928</v>
      </c>
      <c r="I3026">
        <v>831</v>
      </c>
      <c r="J3026" t="s">
        <v>929</v>
      </c>
      <c r="K3026" t="s">
        <v>842</v>
      </c>
      <c r="L3026" t="s">
        <v>844</v>
      </c>
      <c r="M3026">
        <v>0</v>
      </c>
      <c r="N3026">
        <v>1280</v>
      </c>
      <c r="O3026">
        <v>82750</v>
      </c>
      <c r="P3026">
        <v>0</v>
      </c>
      <c r="Q3026">
        <v>868</v>
      </c>
      <c r="R3026" t="s">
        <v>829</v>
      </c>
      <c r="S3026">
        <v>84898</v>
      </c>
      <c r="T3026">
        <v>0</v>
      </c>
      <c r="U3026">
        <v>84898</v>
      </c>
      <c r="V3026">
        <v>2</v>
      </c>
    </row>
    <row r="3027" spans="1:22" x14ac:dyDescent="0.3">
      <c r="A3027">
        <v>202223</v>
      </c>
      <c r="B3027" t="s">
        <v>820</v>
      </c>
      <c r="C3027" t="s">
        <v>821</v>
      </c>
      <c r="D3027" t="s">
        <v>822</v>
      </c>
      <c r="E3027" t="s">
        <v>823</v>
      </c>
      <c r="F3027" t="s">
        <v>926</v>
      </c>
      <c r="G3027" t="s">
        <v>927</v>
      </c>
      <c r="H3027" t="s">
        <v>928</v>
      </c>
      <c r="I3027">
        <v>831</v>
      </c>
      <c r="J3027" t="s">
        <v>929</v>
      </c>
      <c r="K3027" t="s">
        <v>842</v>
      </c>
      <c r="L3027" t="s">
        <v>844</v>
      </c>
      <c r="M3027">
        <v>0</v>
      </c>
      <c r="N3027">
        <v>2263</v>
      </c>
      <c r="O3027">
        <v>103142</v>
      </c>
      <c r="P3027">
        <v>0</v>
      </c>
      <c r="Q3027">
        <v>1978</v>
      </c>
      <c r="R3027" t="s">
        <v>829</v>
      </c>
      <c r="S3027">
        <v>107383</v>
      </c>
      <c r="T3027">
        <v>0</v>
      </c>
      <c r="U3027">
        <v>107383</v>
      </c>
      <c r="V3027">
        <v>2</v>
      </c>
    </row>
    <row r="3028" spans="1:22" x14ac:dyDescent="0.3">
      <c r="A3028">
        <v>202324</v>
      </c>
      <c r="B3028" t="s">
        <v>820</v>
      </c>
      <c r="C3028" t="s">
        <v>821</v>
      </c>
      <c r="D3028" t="s">
        <v>822</v>
      </c>
      <c r="E3028" t="s">
        <v>823</v>
      </c>
      <c r="F3028" t="s">
        <v>926</v>
      </c>
      <c r="G3028" t="s">
        <v>927</v>
      </c>
      <c r="H3028" t="s">
        <v>928</v>
      </c>
      <c r="I3028">
        <v>831</v>
      </c>
      <c r="J3028" t="s">
        <v>929</v>
      </c>
      <c r="K3028" t="s">
        <v>842</v>
      </c>
      <c r="L3028" t="s">
        <v>844</v>
      </c>
      <c r="M3028">
        <v>0</v>
      </c>
      <c r="N3028">
        <v>1923</v>
      </c>
      <c r="O3028">
        <v>124340</v>
      </c>
      <c r="P3028">
        <v>0</v>
      </c>
      <c r="Q3028">
        <v>1304</v>
      </c>
      <c r="R3028" t="s">
        <v>829</v>
      </c>
      <c r="S3028">
        <v>127567</v>
      </c>
      <c r="T3028">
        <v>0</v>
      </c>
      <c r="U3028">
        <v>127567</v>
      </c>
      <c r="V3028">
        <v>3</v>
      </c>
    </row>
    <row r="3029" spans="1:22" x14ac:dyDescent="0.3">
      <c r="A3029">
        <v>202122</v>
      </c>
      <c r="B3029" t="s">
        <v>820</v>
      </c>
      <c r="C3029" t="s">
        <v>821</v>
      </c>
      <c r="D3029" t="s">
        <v>822</v>
      </c>
      <c r="E3029" t="s">
        <v>823</v>
      </c>
      <c r="F3029" t="s">
        <v>926</v>
      </c>
      <c r="G3029" t="s">
        <v>927</v>
      </c>
      <c r="H3029" t="s">
        <v>928</v>
      </c>
      <c r="I3029">
        <v>831</v>
      </c>
      <c r="J3029" t="s">
        <v>929</v>
      </c>
      <c r="K3029" t="s">
        <v>842</v>
      </c>
      <c r="L3029" t="s">
        <v>251</v>
      </c>
      <c r="M3029" t="s">
        <v>829</v>
      </c>
      <c r="N3029" t="s">
        <v>829</v>
      </c>
      <c r="O3029">
        <v>0</v>
      </c>
      <c r="P3029">
        <v>436964</v>
      </c>
      <c r="Q3029">
        <v>0</v>
      </c>
      <c r="R3029">
        <v>264376</v>
      </c>
      <c r="S3029">
        <v>701340</v>
      </c>
      <c r="T3029">
        <v>0</v>
      </c>
      <c r="U3029">
        <v>701340</v>
      </c>
      <c r="V3029">
        <v>15</v>
      </c>
    </row>
    <row r="3030" spans="1:22" x14ac:dyDescent="0.3">
      <c r="A3030">
        <v>202223</v>
      </c>
      <c r="B3030" t="s">
        <v>820</v>
      </c>
      <c r="C3030" t="s">
        <v>821</v>
      </c>
      <c r="D3030" t="s">
        <v>822</v>
      </c>
      <c r="E3030" t="s">
        <v>823</v>
      </c>
      <c r="F3030" t="s">
        <v>926</v>
      </c>
      <c r="G3030" t="s">
        <v>927</v>
      </c>
      <c r="H3030" t="s">
        <v>928</v>
      </c>
      <c r="I3030">
        <v>831</v>
      </c>
      <c r="J3030" t="s">
        <v>929</v>
      </c>
      <c r="K3030" t="s">
        <v>842</v>
      </c>
      <c r="L3030" t="s">
        <v>251</v>
      </c>
      <c r="M3030" t="s">
        <v>829</v>
      </c>
      <c r="N3030" t="s">
        <v>829</v>
      </c>
      <c r="O3030">
        <v>0</v>
      </c>
      <c r="P3030">
        <v>644086</v>
      </c>
      <c r="Q3030">
        <v>0</v>
      </c>
      <c r="R3030">
        <v>470259</v>
      </c>
      <c r="S3030">
        <v>1114345</v>
      </c>
      <c r="T3030">
        <v>0</v>
      </c>
      <c r="U3030">
        <v>1114345</v>
      </c>
      <c r="V3030">
        <v>24</v>
      </c>
    </row>
    <row r="3031" spans="1:22" x14ac:dyDescent="0.3">
      <c r="A3031">
        <v>202324</v>
      </c>
      <c r="B3031" t="s">
        <v>820</v>
      </c>
      <c r="C3031" t="s">
        <v>821</v>
      </c>
      <c r="D3031" t="s">
        <v>822</v>
      </c>
      <c r="E3031" t="s">
        <v>823</v>
      </c>
      <c r="F3031" t="s">
        <v>926</v>
      </c>
      <c r="G3031" t="s">
        <v>927</v>
      </c>
      <c r="H3031" t="s">
        <v>928</v>
      </c>
      <c r="I3031">
        <v>831</v>
      </c>
      <c r="J3031" t="s">
        <v>929</v>
      </c>
      <c r="K3031" t="s">
        <v>842</v>
      </c>
      <c r="L3031" t="s">
        <v>251</v>
      </c>
      <c r="M3031" t="s">
        <v>829</v>
      </c>
      <c r="N3031" t="s">
        <v>829</v>
      </c>
      <c r="O3031">
        <v>0</v>
      </c>
      <c r="P3031">
        <v>656583</v>
      </c>
      <c r="Q3031">
        <v>0</v>
      </c>
      <c r="R3031">
        <v>397252</v>
      </c>
      <c r="S3031">
        <v>1053835</v>
      </c>
      <c r="T3031">
        <v>0</v>
      </c>
      <c r="U3031">
        <v>1053835</v>
      </c>
      <c r="V3031">
        <v>23</v>
      </c>
    </row>
    <row r="3032" spans="1:22" x14ac:dyDescent="0.3">
      <c r="A3032">
        <v>202122</v>
      </c>
      <c r="B3032" t="s">
        <v>820</v>
      </c>
      <c r="C3032" t="s">
        <v>821</v>
      </c>
      <c r="D3032" t="s">
        <v>822</v>
      </c>
      <c r="E3032" t="s">
        <v>823</v>
      </c>
      <c r="F3032" t="s">
        <v>926</v>
      </c>
      <c r="G3032" t="s">
        <v>927</v>
      </c>
      <c r="H3032" t="s">
        <v>928</v>
      </c>
      <c r="I3032">
        <v>831</v>
      </c>
      <c r="J3032" t="s">
        <v>929</v>
      </c>
      <c r="K3032" t="s">
        <v>842</v>
      </c>
      <c r="L3032" t="s">
        <v>253</v>
      </c>
      <c r="M3032" t="s">
        <v>829</v>
      </c>
      <c r="N3032" t="s">
        <v>829</v>
      </c>
      <c r="O3032">
        <v>0</v>
      </c>
      <c r="P3032">
        <v>0</v>
      </c>
      <c r="Q3032">
        <v>0</v>
      </c>
      <c r="R3032">
        <v>270823</v>
      </c>
      <c r="S3032">
        <v>270823</v>
      </c>
      <c r="T3032">
        <v>0</v>
      </c>
      <c r="U3032">
        <v>270823</v>
      </c>
      <c r="V3032">
        <v>6</v>
      </c>
    </row>
    <row r="3033" spans="1:22" x14ac:dyDescent="0.3">
      <c r="A3033">
        <v>202223</v>
      </c>
      <c r="B3033" t="s">
        <v>820</v>
      </c>
      <c r="C3033" t="s">
        <v>821</v>
      </c>
      <c r="D3033" t="s">
        <v>822</v>
      </c>
      <c r="E3033" t="s">
        <v>823</v>
      </c>
      <c r="F3033" t="s">
        <v>926</v>
      </c>
      <c r="G3033" t="s">
        <v>927</v>
      </c>
      <c r="H3033" t="s">
        <v>928</v>
      </c>
      <c r="I3033">
        <v>831</v>
      </c>
      <c r="J3033" t="s">
        <v>929</v>
      </c>
      <c r="K3033" t="s">
        <v>842</v>
      </c>
      <c r="L3033" t="s">
        <v>253</v>
      </c>
      <c r="M3033" t="s">
        <v>829</v>
      </c>
      <c r="N3033" t="s">
        <v>829</v>
      </c>
      <c r="O3033">
        <v>0</v>
      </c>
      <c r="P3033">
        <v>0</v>
      </c>
      <c r="Q3033">
        <v>0</v>
      </c>
      <c r="R3033">
        <v>662233</v>
      </c>
      <c r="S3033">
        <v>662233</v>
      </c>
      <c r="T3033">
        <v>0</v>
      </c>
      <c r="U3033">
        <v>662233</v>
      </c>
      <c r="V3033">
        <v>14</v>
      </c>
    </row>
    <row r="3034" spans="1:22" x14ac:dyDescent="0.3">
      <c r="A3034">
        <v>202324</v>
      </c>
      <c r="B3034" t="s">
        <v>820</v>
      </c>
      <c r="C3034" t="s">
        <v>821</v>
      </c>
      <c r="D3034" t="s">
        <v>822</v>
      </c>
      <c r="E3034" t="s">
        <v>823</v>
      </c>
      <c r="F3034" t="s">
        <v>926</v>
      </c>
      <c r="G3034" t="s">
        <v>927</v>
      </c>
      <c r="H3034" t="s">
        <v>928</v>
      </c>
      <c r="I3034">
        <v>831</v>
      </c>
      <c r="J3034" t="s">
        <v>929</v>
      </c>
      <c r="K3034" t="s">
        <v>842</v>
      </c>
      <c r="L3034" t="s">
        <v>253</v>
      </c>
      <c r="M3034" t="s">
        <v>829</v>
      </c>
      <c r="N3034" t="s">
        <v>829</v>
      </c>
      <c r="O3034">
        <v>0</v>
      </c>
      <c r="P3034">
        <v>0</v>
      </c>
      <c r="Q3034">
        <v>0</v>
      </c>
      <c r="R3034">
        <v>406939</v>
      </c>
      <c r="S3034">
        <v>406939</v>
      </c>
      <c r="T3034">
        <v>0</v>
      </c>
      <c r="U3034">
        <v>406939</v>
      </c>
      <c r="V3034">
        <v>9</v>
      </c>
    </row>
    <row r="3035" spans="1:22" x14ac:dyDescent="0.3">
      <c r="A3035">
        <v>202122</v>
      </c>
      <c r="B3035" t="s">
        <v>820</v>
      </c>
      <c r="C3035" t="s">
        <v>821</v>
      </c>
      <c r="D3035" t="s">
        <v>822</v>
      </c>
      <c r="E3035" t="s">
        <v>823</v>
      </c>
      <c r="F3035" t="s">
        <v>926</v>
      </c>
      <c r="G3035" t="s">
        <v>927</v>
      </c>
      <c r="H3035" t="s">
        <v>928</v>
      </c>
      <c r="I3035">
        <v>831</v>
      </c>
      <c r="J3035" t="s">
        <v>929</v>
      </c>
      <c r="K3035" t="s">
        <v>842</v>
      </c>
      <c r="L3035" t="s">
        <v>845</v>
      </c>
      <c r="M3035" t="s">
        <v>829</v>
      </c>
      <c r="N3035" t="s">
        <v>829</v>
      </c>
      <c r="O3035">
        <v>0</v>
      </c>
      <c r="P3035">
        <v>0</v>
      </c>
      <c r="Q3035">
        <v>0</v>
      </c>
      <c r="R3035">
        <v>8121</v>
      </c>
      <c r="S3035">
        <v>8121</v>
      </c>
      <c r="T3035">
        <v>0</v>
      </c>
      <c r="U3035">
        <v>8121</v>
      </c>
      <c r="V3035">
        <v>0</v>
      </c>
    </row>
    <row r="3036" spans="1:22" x14ac:dyDescent="0.3">
      <c r="A3036">
        <v>202223</v>
      </c>
      <c r="B3036" t="s">
        <v>820</v>
      </c>
      <c r="C3036" t="s">
        <v>821</v>
      </c>
      <c r="D3036" t="s">
        <v>822</v>
      </c>
      <c r="E3036" t="s">
        <v>823</v>
      </c>
      <c r="F3036" t="s">
        <v>926</v>
      </c>
      <c r="G3036" t="s">
        <v>927</v>
      </c>
      <c r="H3036" t="s">
        <v>928</v>
      </c>
      <c r="I3036">
        <v>831</v>
      </c>
      <c r="J3036" t="s">
        <v>929</v>
      </c>
      <c r="K3036" t="s">
        <v>842</v>
      </c>
      <c r="L3036" t="s">
        <v>845</v>
      </c>
      <c r="M3036" t="s">
        <v>829</v>
      </c>
      <c r="N3036" t="s">
        <v>829</v>
      </c>
      <c r="O3036">
        <v>0</v>
      </c>
      <c r="P3036">
        <v>0</v>
      </c>
      <c r="Q3036">
        <v>0</v>
      </c>
      <c r="R3036">
        <v>2890</v>
      </c>
      <c r="S3036">
        <v>2890</v>
      </c>
      <c r="T3036">
        <v>0</v>
      </c>
      <c r="U3036">
        <v>2890</v>
      </c>
      <c r="V3036">
        <v>0</v>
      </c>
    </row>
    <row r="3037" spans="1:22" x14ac:dyDescent="0.3">
      <c r="A3037">
        <v>202324</v>
      </c>
      <c r="B3037" t="s">
        <v>820</v>
      </c>
      <c r="C3037" t="s">
        <v>821</v>
      </c>
      <c r="D3037" t="s">
        <v>822</v>
      </c>
      <c r="E3037" t="s">
        <v>823</v>
      </c>
      <c r="F3037" t="s">
        <v>926</v>
      </c>
      <c r="G3037" t="s">
        <v>927</v>
      </c>
      <c r="H3037" t="s">
        <v>928</v>
      </c>
      <c r="I3037">
        <v>831</v>
      </c>
      <c r="J3037" t="s">
        <v>929</v>
      </c>
      <c r="K3037" t="s">
        <v>842</v>
      </c>
      <c r="L3037" t="s">
        <v>845</v>
      </c>
      <c r="M3037" t="s">
        <v>829</v>
      </c>
      <c r="N3037" t="s">
        <v>829</v>
      </c>
      <c r="O3037">
        <v>0</v>
      </c>
      <c r="P3037">
        <v>0</v>
      </c>
      <c r="Q3037">
        <v>0</v>
      </c>
      <c r="R3037">
        <v>12203</v>
      </c>
      <c r="S3037">
        <v>12203</v>
      </c>
      <c r="T3037">
        <v>0</v>
      </c>
      <c r="U3037">
        <v>12203</v>
      </c>
      <c r="V3037">
        <v>0</v>
      </c>
    </row>
    <row r="3038" spans="1:22" x14ac:dyDescent="0.3">
      <c r="A3038">
        <v>202122</v>
      </c>
      <c r="B3038" t="s">
        <v>820</v>
      </c>
      <c r="C3038" t="s">
        <v>821</v>
      </c>
      <c r="D3038" t="s">
        <v>822</v>
      </c>
      <c r="E3038" t="s">
        <v>823</v>
      </c>
      <c r="F3038" t="s">
        <v>926</v>
      </c>
      <c r="G3038" t="s">
        <v>927</v>
      </c>
      <c r="H3038" t="s">
        <v>930</v>
      </c>
      <c r="I3038">
        <v>830</v>
      </c>
      <c r="J3038" t="s">
        <v>931</v>
      </c>
      <c r="K3038" t="s">
        <v>828</v>
      </c>
      <c r="L3038" t="s">
        <v>336</v>
      </c>
      <c r="M3038">
        <v>136807</v>
      </c>
      <c r="N3038">
        <v>546585</v>
      </c>
      <c r="O3038">
        <v>469500</v>
      </c>
      <c r="P3038">
        <v>3200958</v>
      </c>
      <c r="Q3038">
        <v>0</v>
      </c>
      <c r="R3038" t="s">
        <v>829</v>
      </c>
      <c r="S3038">
        <v>4353850</v>
      </c>
      <c r="T3038" t="s">
        <v>829</v>
      </c>
      <c r="U3038">
        <v>4353850</v>
      </c>
      <c r="V3038">
        <v>77</v>
      </c>
    </row>
    <row r="3039" spans="1:22" x14ac:dyDescent="0.3">
      <c r="A3039">
        <v>202223</v>
      </c>
      <c r="B3039" t="s">
        <v>820</v>
      </c>
      <c r="C3039" t="s">
        <v>821</v>
      </c>
      <c r="D3039" t="s">
        <v>822</v>
      </c>
      <c r="E3039" t="s">
        <v>823</v>
      </c>
      <c r="F3039" t="s">
        <v>926</v>
      </c>
      <c r="G3039" t="s">
        <v>927</v>
      </c>
      <c r="H3039" t="s">
        <v>930</v>
      </c>
      <c r="I3039">
        <v>830</v>
      </c>
      <c r="J3039" t="s">
        <v>931</v>
      </c>
      <c r="K3039" t="s">
        <v>828</v>
      </c>
      <c r="L3039" t="s">
        <v>336</v>
      </c>
      <c r="M3039">
        <v>133200</v>
      </c>
      <c r="N3039">
        <v>547008</v>
      </c>
      <c r="O3039">
        <v>481000</v>
      </c>
      <c r="P3039">
        <v>3589955</v>
      </c>
      <c r="Q3039">
        <v>0</v>
      </c>
      <c r="R3039" t="s">
        <v>829</v>
      </c>
      <c r="S3039">
        <v>4751163</v>
      </c>
      <c r="T3039" t="s">
        <v>829</v>
      </c>
      <c r="U3039">
        <v>4751163</v>
      </c>
      <c r="V3039">
        <v>88</v>
      </c>
    </row>
    <row r="3040" spans="1:22" x14ac:dyDescent="0.3">
      <c r="A3040">
        <v>202324</v>
      </c>
      <c r="B3040" t="s">
        <v>820</v>
      </c>
      <c r="C3040" t="s">
        <v>821</v>
      </c>
      <c r="D3040" t="s">
        <v>822</v>
      </c>
      <c r="E3040" t="s">
        <v>823</v>
      </c>
      <c r="F3040" t="s">
        <v>926</v>
      </c>
      <c r="G3040" t="s">
        <v>927</v>
      </c>
      <c r="H3040" t="s">
        <v>930</v>
      </c>
      <c r="I3040">
        <v>830</v>
      </c>
      <c r="J3040" t="s">
        <v>931</v>
      </c>
      <c r="K3040" t="s">
        <v>828</v>
      </c>
      <c r="L3040" t="s">
        <v>336</v>
      </c>
      <c r="M3040">
        <v>126312</v>
      </c>
      <c r="N3040">
        <v>544508</v>
      </c>
      <c r="O3040">
        <v>310500</v>
      </c>
      <c r="P3040">
        <v>4312932</v>
      </c>
      <c r="Q3040">
        <v>0</v>
      </c>
      <c r="R3040" t="s">
        <v>829</v>
      </c>
      <c r="S3040">
        <v>5294252</v>
      </c>
      <c r="T3040" t="s">
        <v>829</v>
      </c>
      <c r="U3040">
        <v>5294252</v>
      </c>
      <c r="V3040">
        <v>102</v>
      </c>
    </row>
    <row r="3041" spans="1:22" x14ac:dyDescent="0.3">
      <c r="A3041">
        <v>202122</v>
      </c>
      <c r="B3041" t="s">
        <v>820</v>
      </c>
      <c r="C3041" t="s">
        <v>821</v>
      </c>
      <c r="D3041" t="s">
        <v>822</v>
      </c>
      <c r="E3041" t="s">
        <v>823</v>
      </c>
      <c r="F3041" t="s">
        <v>926</v>
      </c>
      <c r="G3041" t="s">
        <v>927</v>
      </c>
      <c r="H3041" t="s">
        <v>930</v>
      </c>
      <c r="I3041">
        <v>830</v>
      </c>
      <c r="J3041" t="s">
        <v>931</v>
      </c>
      <c r="K3041" t="s">
        <v>828</v>
      </c>
      <c r="L3041" t="s">
        <v>235</v>
      </c>
      <c r="M3041" t="s">
        <v>829</v>
      </c>
      <c r="N3041">
        <v>0</v>
      </c>
      <c r="O3041">
        <v>0</v>
      </c>
      <c r="P3041" t="s">
        <v>829</v>
      </c>
      <c r="Q3041" t="s">
        <v>829</v>
      </c>
      <c r="R3041" t="s">
        <v>829</v>
      </c>
      <c r="S3041">
        <v>0</v>
      </c>
      <c r="T3041">
        <v>0</v>
      </c>
      <c r="U3041">
        <v>0</v>
      </c>
      <c r="V3041">
        <v>0</v>
      </c>
    </row>
    <row r="3042" spans="1:22" x14ac:dyDescent="0.3">
      <c r="A3042">
        <v>202223</v>
      </c>
      <c r="B3042" t="s">
        <v>820</v>
      </c>
      <c r="C3042" t="s">
        <v>821</v>
      </c>
      <c r="D3042" t="s">
        <v>822</v>
      </c>
      <c r="E3042" t="s">
        <v>823</v>
      </c>
      <c r="F3042" t="s">
        <v>926</v>
      </c>
      <c r="G3042" t="s">
        <v>927</v>
      </c>
      <c r="H3042" t="s">
        <v>930</v>
      </c>
      <c r="I3042">
        <v>830</v>
      </c>
      <c r="J3042" t="s">
        <v>931</v>
      </c>
      <c r="K3042" t="s">
        <v>828</v>
      </c>
      <c r="L3042" t="s">
        <v>235</v>
      </c>
      <c r="M3042" t="s">
        <v>829</v>
      </c>
      <c r="N3042">
        <v>0</v>
      </c>
      <c r="O3042">
        <v>0</v>
      </c>
      <c r="P3042" t="s">
        <v>829</v>
      </c>
      <c r="Q3042" t="s">
        <v>829</v>
      </c>
      <c r="R3042" t="s">
        <v>829</v>
      </c>
      <c r="S3042">
        <v>0</v>
      </c>
      <c r="T3042">
        <v>0</v>
      </c>
      <c r="U3042">
        <v>0</v>
      </c>
      <c r="V3042">
        <v>0</v>
      </c>
    </row>
    <row r="3043" spans="1:22" x14ac:dyDescent="0.3">
      <c r="A3043">
        <v>202324</v>
      </c>
      <c r="B3043" t="s">
        <v>820</v>
      </c>
      <c r="C3043" t="s">
        <v>821</v>
      </c>
      <c r="D3043" t="s">
        <v>822</v>
      </c>
      <c r="E3043" t="s">
        <v>823</v>
      </c>
      <c r="F3043" t="s">
        <v>926</v>
      </c>
      <c r="G3043" t="s">
        <v>927</v>
      </c>
      <c r="H3043" t="s">
        <v>930</v>
      </c>
      <c r="I3043">
        <v>830</v>
      </c>
      <c r="J3043" t="s">
        <v>931</v>
      </c>
      <c r="K3043" t="s">
        <v>828</v>
      </c>
      <c r="L3043" t="s">
        <v>235</v>
      </c>
      <c r="M3043" t="s">
        <v>829</v>
      </c>
      <c r="N3043">
        <v>0</v>
      </c>
      <c r="O3043">
        <v>0</v>
      </c>
      <c r="P3043" t="s">
        <v>829</v>
      </c>
      <c r="Q3043" t="s">
        <v>829</v>
      </c>
      <c r="R3043" t="s">
        <v>829</v>
      </c>
      <c r="S3043">
        <v>0</v>
      </c>
      <c r="T3043">
        <v>0</v>
      </c>
      <c r="U3043">
        <v>0</v>
      </c>
      <c r="V3043">
        <v>0</v>
      </c>
    </row>
    <row r="3044" spans="1:22" x14ac:dyDescent="0.3">
      <c r="A3044">
        <v>202122</v>
      </c>
      <c r="B3044" t="s">
        <v>820</v>
      </c>
      <c r="C3044" t="s">
        <v>821</v>
      </c>
      <c r="D3044" t="s">
        <v>822</v>
      </c>
      <c r="E3044" t="s">
        <v>823</v>
      </c>
      <c r="F3044" t="s">
        <v>926</v>
      </c>
      <c r="G3044" t="s">
        <v>927</v>
      </c>
      <c r="H3044" t="s">
        <v>930</v>
      </c>
      <c r="I3044">
        <v>830</v>
      </c>
      <c r="J3044" t="s">
        <v>931</v>
      </c>
      <c r="K3044" t="s">
        <v>828</v>
      </c>
      <c r="L3044" t="s">
        <v>534</v>
      </c>
      <c r="M3044">
        <v>527816</v>
      </c>
      <c r="N3044">
        <v>7353730</v>
      </c>
      <c r="O3044">
        <v>6319625</v>
      </c>
      <c r="P3044">
        <v>5917133</v>
      </c>
      <c r="Q3044">
        <v>0</v>
      </c>
      <c r="R3044" t="s">
        <v>829</v>
      </c>
      <c r="S3044">
        <v>20118304</v>
      </c>
      <c r="T3044">
        <v>0</v>
      </c>
      <c r="U3044">
        <v>20118304</v>
      </c>
      <c r="V3044">
        <v>119</v>
      </c>
    </row>
    <row r="3045" spans="1:22" x14ac:dyDescent="0.3">
      <c r="A3045">
        <v>202223</v>
      </c>
      <c r="B3045" t="s">
        <v>820</v>
      </c>
      <c r="C3045" t="s">
        <v>821</v>
      </c>
      <c r="D3045" t="s">
        <v>822</v>
      </c>
      <c r="E3045" t="s">
        <v>823</v>
      </c>
      <c r="F3045" t="s">
        <v>926</v>
      </c>
      <c r="G3045" t="s">
        <v>927</v>
      </c>
      <c r="H3045" t="s">
        <v>930</v>
      </c>
      <c r="I3045">
        <v>830</v>
      </c>
      <c r="J3045" t="s">
        <v>931</v>
      </c>
      <c r="K3045" t="s">
        <v>828</v>
      </c>
      <c r="L3045" t="s">
        <v>534</v>
      </c>
      <c r="M3045">
        <v>544098</v>
      </c>
      <c r="N3045">
        <v>8443331</v>
      </c>
      <c r="O3045">
        <v>6897592</v>
      </c>
      <c r="P3045">
        <v>6351503</v>
      </c>
      <c r="Q3045">
        <v>0</v>
      </c>
      <c r="R3045" t="s">
        <v>829</v>
      </c>
      <c r="S3045">
        <v>22236524</v>
      </c>
      <c r="T3045">
        <v>0</v>
      </c>
      <c r="U3045">
        <v>22236524</v>
      </c>
      <c r="V3045">
        <v>132</v>
      </c>
    </row>
    <row r="3046" spans="1:22" x14ac:dyDescent="0.3">
      <c r="A3046">
        <v>202324</v>
      </c>
      <c r="B3046" t="s">
        <v>820</v>
      </c>
      <c r="C3046" t="s">
        <v>821</v>
      </c>
      <c r="D3046" t="s">
        <v>822</v>
      </c>
      <c r="E3046" t="s">
        <v>823</v>
      </c>
      <c r="F3046" t="s">
        <v>926</v>
      </c>
      <c r="G3046" t="s">
        <v>927</v>
      </c>
      <c r="H3046" t="s">
        <v>930</v>
      </c>
      <c r="I3046">
        <v>830</v>
      </c>
      <c r="J3046" t="s">
        <v>931</v>
      </c>
      <c r="K3046" t="s">
        <v>828</v>
      </c>
      <c r="L3046" t="s">
        <v>534</v>
      </c>
      <c r="M3046">
        <v>610913</v>
      </c>
      <c r="N3046">
        <v>10810070</v>
      </c>
      <c r="O3046">
        <v>8687133</v>
      </c>
      <c r="P3046">
        <v>6610355</v>
      </c>
      <c r="Q3046">
        <v>0</v>
      </c>
      <c r="R3046" t="s">
        <v>829</v>
      </c>
      <c r="S3046">
        <v>26718471</v>
      </c>
      <c r="T3046">
        <v>0</v>
      </c>
      <c r="U3046">
        <v>26718471</v>
      </c>
      <c r="V3046">
        <v>161</v>
      </c>
    </row>
    <row r="3047" spans="1:22" x14ac:dyDescent="0.3">
      <c r="A3047">
        <v>202122</v>
      </c>
      <c r="B3047" t="s">
        <v>820</v>
      </c>
      <c r="C3047" t="s">
        <v>821</v>
      </c>
      <c r="D3047" t="s">
        <v>822</v>
      </c>
      <c r="E3047" t="s">
        <v>823</v>
      </c>
      <c r="F3047" t="s">
        <v>926</v>
      </c>
      <c r="G3047" t="s">
        <v>927</v>
      </c>
      <c r="H3047" t="s">
        <v>930</v>
      </c>
      <c r="I3047">
        <v>830</v>
      </c>
      <c r="J3047" t="s">
        <v>931</v>
      </c>
      <c r="K3047" t="s">
        <v>828</v>
      </c>
      <c r="L3047" t="s">
        <v>603</v>
      </c>
      <c r="M3047" t="s">
        <v>829</v>
      </c>
      <c r="N3047" t="s">
        <v>829</v>
      </c>
      <c r="O3047" t="s">
        <v>829</v>
      </c>
      <c r="P3047">
        <v>0</v>
      </c>
      <c r="Q3047">
        <v>0</v>
      </c>
      <c r="R3047">
        <v>0</v>
      </c>
      <c r="S3047">
        <v>0</v>
      </c>
      <c r="T3047">
        <v>0</v>
      </c>
      <c r="U3047">
        <v>0</v>
      </c>
      <c r="V3047">
        <v>0</v>
      </c>
    </row>
    <row r="3048" spans="1:22" x14ac:dyDescent="0.3">
      <c r="A3048">
        <v>202223</v>
      </c>
      <c r="B3048" t="s">
        <v>820</v>
      </c>
      <c r="C3048" t="s">
        <v>821</v>
      </c>
      <c r="D3048" t="s">
        <v>822</v>
      </c>
      <c r="E3048" t="s">
        <v>823</v>
      </c>
      <c r="F3048" t="s">
        <v>926</v>
      </c>
      <c r="G3048" t="s">
        <v>927</v>
      </c>
      <c r="H3048" t="s">
        <v>930</v>
      </c>
      <c r="I3048">
        <v>830</v>
      </c>
      <c r="J3048" t="s">
        <v>931</v>
      </c>
      <c r="K3048" t="s">
        <v>828</v>
      </c>
      <c r="L3048" t="s">
        <v>603</v>
      </c>
      <c r="M3048" t="s">
        <v>829</v>
      </c>
      <c r="N3048" t="s">
        <v>829</v>
      </c>
      <c r="O3048" t="s">
        <v>829</v>
      </c>
      <c r="P3048">
        <v>0</v>
      </c>
      <c r="Q3048">
        <v>0</v>
      </c>
      <c r="R3048">
        <v>0</v>
      </c>
      <c r="S3048">
        <v>0</v>
      </c>
      <c r="T3048">
        <v>0</v>
      </c>
      <c r="U3048">
        <v>0</v>
      </c>
      <c r="V3048">
        <v>0</v>
      </c>
    </row>
    <row r="3049" spans="1:22" x14ac:dyDescent="0.3">
      <c r="A3049">
        <v>202324</v>
      </c>
      <c r="B3049" t="s">
        <v>820</v>
      </c>
      <c r="C3049" t="s">
        <v>821</v>
      </c>
      <c r="D3049" t="s">
        <v>822</v>
      </c>
      <c r="E3049" t="s">
        <v>823</v>
      </c>
      <c r="F3049" t="s">
        <v>926</v>
      </c>
      <c r="G3049" t="s">
        <v>927</v>
      </c>
      <c r="H3049" t="s">
        <v>930</v>
      </c>
      <c r="I3049">
        <v>830</v>
      </c>
      <c r="J3049" t="s">
        <v>931</v>
      </c>
      <c r="K3049" t="s">
        <v>828</v>
      </c>
      <c r="L3049" t="s">
        <v>603</v>
      </c>
      <c r="M3049" t="s">
        <v>829</v>
      </c>
      <c r="N3049" t="s">
        <v>829</v>
      </c>
      <c r="O3049" t="s">
        <v>829</v>
      </c>
      <c r="P3049">
        <v>0</v>
      </c>
      <c r="Q3049">
        <v>0</v>
      </c>
      <c r="R3049">
        <v>0</v>
      </c>
      <c r="S3049">
        <v>0</v>
      </c>
      <c r="T3049">
        <v>0</v>
      </c>
      <c r="U3049">
        <v>0</v>
      </c>
      <c r="V3049">
        <v>0</v>
      </c>
    </row>
    <row r="3050" spans="1:22" x14ac:dyDescent="0.3">
      <c r="A3050">
        <v>202122</v>
      </c>
      <c r="B3050" t="s">
        <v>820</v>
      </c>
      <c r="C3050" t="s">
        <v>821</v>
      </c>
      <c r="D3050" t="s">
        <v>822</v>
      </c>
      <c r="E3050" t="s">
        <v>823</v>
      </c>
      <c r="F3050" t="s">
        <v>926</v>
      </c>
      <c r="G3050" t="s">
        <v>927</v>
      </c>
      <c r="H3050" t="s">
        <v>930</v>
      </c>
      <c r="I3050">
        <v>830</v>
      </c>
      <c r="J3050" t="s">
        <v>931</v>
      </c>
      <c r="K3050" t="s">
        <v>828</v>
      </c>
      <c r="L3050" t="s">
        <v>606</v>
      </c>
      <c r="M3050">
        <v>0</v>
      </c>
      <c r="N3050">
        <v>0</v>
      </c>
      <c r="O3050">
        <v>0</v>
      </c>
      <c r="P3050">
        <v>0</v>
      </c>
      <c r="Q3050">
        <v>282258</v>
      </c>
      <c r="R3050">
        <v>0</v>
      </c>
      <c r="S3050">
        <v>282258</v>
      </c>
      <c r="T3050">
        <v>0</v>
      </c>
      <c r="U3050">
        <v>282258</v>
      </c>
      <c r="V3050">
        <v>2</v>
      </c>
    </row>
    <row r="3051" spans="1:22" x14ac:dyDescent="0.3">
      <c r="A3051">
        <v>202223</v>
      </c>
      <c r="B3051" t="s">
        <v>820</v>
      </c>
      <c r="C3051" t="s">
        <v>821</v>
      </c>
      <c r="D3051" t="s">
        <v>822</v>
      </c>
      <c r="E3051" t="s">
        <v>823</v>
      </c>
      <c r="F3051" t="s">
        <v>926</v>
      </c>
      <c r="G3051" t="s">
        <v>927</v>
      </c>
      <c r="H3051" t="s">
        <v>930</v>
      </c>
      <c r="I3051">
        <v>830</v>
      </c>
      <c r="J3051" t="s">
        <v>931</v>
      </c>
      <c r="K3051" t="s">
        <v>828</v>
      </c>
      <c r="L3051" t="s">
        <v>606</v>
      </c>
      <c r="M3051">
        <v>0</v>
      </c>
      <c r="N3051">
        <v>0</v>
      </c>
      <c r="O3051">
        <v>0</v>
      </c>
      <c r="P3051">
        <v>0</v>
      </c>
      <c r="Q3051">
        <v>516476</v>
      </c>
      <c r="R3051">
        <v>0</v>
      </c>
      <c r="S3051">
        <v>516476</v>
      </c>
      <c r="T3051">
        <v>0</v>
      </c>
      <c r="U3051">
        <v>516476</v>
      </c>
      <c r="V3051">
        <v>3</v>
      </c>
    </row>
    <row r="3052" spans="1:22" x14ac:dyDescent="0.3">
      <c r="A3052">
        <v>202324</v>
      </c>
      <c r="B3052" t="s">
        <v>820</v>
      </c>
      <c r="C3052" t="s">
        <v>821</v>
      </c>
      <c r="D3052" t="s">
        <v>822</v>
      </c>
      <c r="E3052" t="s">
        <v>823</v>
      </c>
      <c r="F3052" t="s">
        <v>926</v>
      </c>
      <c r="G3052" t="s">
        <v>927</v>
      </c>
      <c r="H3052" t="s">
        <v>930</v>
      </c>
      <c r="I3052">
        <v>830</v>
      </c>
      <c r="J3052" t="s">
        <v>931</v>
      </c>
      <c r="K3052" t="s">
        <v>828</v>
      </c>
      <c r="L3052" t="s">
        <v>606</v>
      </c>
      <c r="M3052">
        <v>0</v>
      </c>
      <c r="N3052">
        <v>0</v>
      </c>
      <c r="O3052">
        <v>0</v>
      </c>
      <c r="P3052">
        <v>0</v>
      </c>
      <c r="Q3052">
        <v>455389</v>
      </c>
      <c r="R3052">
        <v>0</v>
      </c>
      <c r="S3052">
        <v>455389</v>
      </c>
      <c r="T3052">
        <v>0</v>
      </c>
      <c r="U3052">
        <v>455389</v>
      </c>
      <c r="V3052">
        <v>3</v>
      </c>
    </row>
    <row r="3053" spans="1:22" x14ac:dyDescent="0.3">
      <c r="A3053">
        <v>202122</v>
      </c>
      <c r="B3053" t="s">
        <v>820</v>
      </c>
      <c r="C3053" t="s">
        <v>821</v>
      </c>
      <c r="D3053" t="s">
        <v>822</v>
      </c>
      <c r="E3053" t="s">
        <v>823</v>
      </c>
      <c r="F3053" t="s">
        <v>926</v>
      </c>
      <c r="G3053" t="s">
        <v>927</v>
      </c>
      <c r="H3053" t="s">
        <v>930</v>
      </c>
      <c r="I3053">
        <v>830</v>
      </c>
      <c r="J3053" t="s">
        <v>931</v>
      </c>
      <c r="K3053" t="s">
        <v>828</v>
      </c>
      <c r="L3053" t="s">
        <v>609</v>
      </c>
      <c r="M3053" t="s">
        <v>829</v>
      </c>
      <c r="N3053" t="s">
        <v>829</v>
      </c>
      <c r="O3053" t="s">
        <v>829</v>
      </c>
      <c r="P3053" t="s">
        <v>829</v>
      </c>
      <c r="Q3053">
        <v>0</v>
      </c>
      <c r="R3053" t="s">
        <v>829</v>
      </c>
      <c r="S3053">
        <v>0</v>
      </c>
      <c r="T3053">
        <v>0</v>
      </c>
      <c r="U3053">
        <v>0</v>
      </c>
      <c r="V3053">
        <v>0</v>
      </c>
    </row>
    <row r="3054" spans="1:22" x14ac:dyDescent="0.3">
      <c r="A3054">
        <v>202223</v>
      </c>
      <c r="B3054" t="s">
        <v>820</v>
      </c>
      <c r="C3054" t="s">
        <v>821</v>
      </c>
      <c r="D3054" t="s">
        <v>822</v>
      </c>
      <c r="E3054" t="s">
        <v>823</v>
      </c>
      <c r="F3054" t="s">
        <v>926</v>
      </c>
      <c r="G3054" t="s">
        <v>927</v>
      </c>
      <c r="H3054" t="s">
        <v>930</v>
      </c>
      <c r="I3054">
        <v>830</v>
      </c>
      <c r="J3054" t="s">
        <v>931</v>
      </c>
      <c r="K3054" t="s">
        <v>828</v>
      </c>
      <c r="L3054" t="s">
        <v>609</v>
      </c>
      <c r="M3054" t="s">
        <v>829</v>
      </c>
      <c r="N3054" t="s">
        <v>829</v>
      </c>
      <c r="O3054" t="s">
        <v>829</v>
      </c>
      <c r="P3054" t="s">
        <v>829</v>
      </c>
      <c r="Q3054">
        <v>0</v>
      </c>
      <c r="R3054" t="s">
        <v>829</v>
      </c>
      <c r="S3054">
        <v>0</v>
      </c>
      <c r="T3054">
        <v>0</v>
      </c>
      <c r="U3054">
        <v>0</v>
      </c>
      <c r="V3054">
        <v>0</v>
      </c>
    </row>
    <row r="3055" spans="1:22" x14ac:dyDescent="0.3">
      <c r="A3055">
        <v>202122</v>
      </c>
      <c r="B3055" t="s">
        <v>820</v>
      </c>
      <c r="C3055" t="s">
        <v>821</v>
      </c>
      <c r="D3055" t="s">
        <v>822</v>
      </c>
      <c r="E3055" t="s">
        <v>823</v>
      </c>
      <c r="F3055" t="s">
        <v>926</v>
      </c>
      <c r="G3055" t="s">
        <v>927</v>
      </c>
      <c r="H3055" t="s">
        <v>930</v>
      </c>
      <c r="I3055">
        <v>830</v>
      </c>
      <c r="J3055" t="s">
        <v>931</v>
      </c>
      <c r="K3055" t="s">
        <v>828</v>
      </c>
      <c r="L3055" t="s">
        <v>830</v>
      </c>
      <c r="M3055">
        <v>0</v>
      </c>
      <c r="N3055">
        <v>0</v>
      </c>
      <c r="O3055">
        <v>0</v>
      </c>
      <c r="P3055">
        <v>0</v>
      </c>
      <c r="Q3055">
        <v>0</v>
      </c>
      <c r="R3055">
        <v>0</v>
      </c>
      <c r="S3055">
        <v>0</v>
      </c>
      <c r="T3055">
        <v>0</v>
      </c>
      <c r="U3055">
        <v>0</v>
      </c>
      <c r="V3055">
        <v>0</v>
      </c>
    </row>
    <row r="3056" spans="1:22" x14ac:dyDescent="0.3">
      <c r="A3056">
        <v>202223</v>
      </c>
      <c r="B3056" t="s">
        <v>820</v>
      </c>
      <c r="C3056" t="s">
        <v>821</v>
      </c>
      <c r="D3056" t="s">
        <v>822</v>
      </c>
      <c r="E3056" t="s">
        <v>823</v>
      </c>
      <c r="F3056" t="s">
        <v>926</v>
      </c>
      <c r="G3056" t="s">
        <v>927</v>
      </c>
      <c r="H3056" t="s">
        <v>930</v>
      </c>
      <c r="I3056">
        <v>830</v>
      </c>
      <c r="J3056" t="s">
        <v>931</v>
      </c>
      <c r="K3056" t="s">
        <v>828</v>
      </c>
      <c r="L3056" t="s">
        <v>830</v>
      </c>
      <c r="M3056">
        <v>0</v>
      </c>
      <c r="N3056">
        <v>0</v>
      </c>
      <c r="O3056">
        <v>0</v>
      </c>
      <c r="P3056">
        <v>0</v>
      </c>
      <c r="Q3056">
        <v>0</v>
      </c>
      <c r="R3056">
        <v>0</v>
      </c>
      <c r="S3056">
        <v>0</v>
      </c>
      <c r="T3056">
        <v>0</v>
      </c>
      <c r="U3056">
        <v>0</v>
      </c>
      <c r="V3056">
        <v>0</v>
      </c>
    </row>
    <row r="3057" spans="1:22" x14ac:dyDescent="0.3">
      <c r="A3057">
        <v>202324</v>
      </c>
      <c r="B3057" t="s">
        <v>820</v>
      </c>
      <c r="C3057" t="s">
        <v>821</v>
      </c>
      <c r="D3057" t="s">
        <v>822</v>
      </c>
      <c r="E3057" t="s">
        <v>823</v>
      </c>
      <c r="F3057" t="s">
        <v>926</v>
      </c>
      <c r="G3057" t="s">
        <v>927</v>
      </c>
      <c r="H3057" t="s">
        <v>930</v>
      </c>
      <c r="I3057">
        <v>830</v>
      </c>
      <c r="J3057" t="s">
        <v>931</v>
      </c>
      <c r="K3057" t="s">
        <v>828</v>
      </c>
      <c r="L3057" t="s">
        <v>830</v>
      </c>
      <c r="M3057">
        <v>0</v>
      </c>
      <c r="N3057">
        <v>0</v>
      </c>
      <c r="O3057">
        <v>0</v>
      </c>
      <c r="P3057">
        <v>0</v>
      </c>
      <c r="Q3057">
        <v>0</v>
      </c>
      <c r="R3057">
        <v>0</v>
      </c>
      <c r="S3057">
        <v>0</v>
      </c>
      <c r="T3057">
        <v>0</v>
      </c>
      <c r="U3057">
        <v>0</v>
      </c>
      <c r="V3057">
        <v>0</v>
      </c>
    </row>
    <row r="3058" spans="1:22" x14ac:dyDescent="0.3">
      <c r="A3058">
        <v>202122</v>
      </c>
      <c r="B3058" t="s">
        <v>820</v>
      </c>
      <c r="C3058" t="s">
        <v>821</v>
      </c>
      <c r="D3058" t="s">
        <v>822</v>
      </c>
      <c r="E3058" t="s">
        <v>823</v>
      </c>
      <c r="F3058" t="s">
        <v>926</v>
      </c>
      <c r="G3058" t="s">
        <v>927</v>
      </c>
      <c r="H3058" t="s">
        <v>930</v>
      </c>
      <c r="I3058">
        <v>830</v>
      </c>
      <c r="J3058" t="s">
        <v>931</v>
      </c>
      <c r="K3058" t="s">
        <v>828</v>
      </c>
      <c r="L3058" t="s">
        <v>537</v>
      </c>
      <c r="M3058">
        <v>219844</v>
      </c>
      <c r="N3058">
        <v>6052486</v>
      </c>
      <c r="O3058">
        <v>1936465</v>
      </c>
      <c r="P3058">
        <v>12886619</v>
      </c>
      <c r="Q3058">
        <v>1757869</v>
      </c>
      <c r="R3058">
        <v>2391725</v>
      </c>
      <c r="S3058">
        <v>25245008</v>
      </c>
      <c r="T3058">
        <v>0</v>
      </c>
      <c r="U3058">
        <v>25245008</v>
      </c>
      <c r="V3058">
        <v>149</v>
      </c>
    </row>
    <row r="3059" spans="1:22" x14ac:dyDescent="0.3">
      <c r="A3059">
        <v>202223</v>
      </c>
      <c r="B3059" t="s">
        <v>820</v>
      </c>
      <c r="C3059" t="s">
        <v>821</v>
      </c>
      <c r="D3059" t="s">
        <v>822</v>
      </c>
      <c r="E3059" t="s">
        <v>823</v>
      </c>
      <c r="F3059" t="s">
        <v>926</v>
      </c>
      <c r="G3059" t="s">
        <v>927</v>
      </c>
      <c r="H3059" t="s">
        <v>930</v>
      </c>
      <c r="I3059">
        <v>830</v>
      </c>
      <c r="J3059" t="s">
        <v>931</v>
      </c>
      <c r="K3059" t="s">
        <v>828</v>
      </c>
      <c r="L3059" t="s">
        <v>537</v>
      </c>
      <c r="M3059">
        <v>388802</v>
      </c>
      <c r="N3059">
        <v>7503137</v>
      </c>
      <c r="O3059">
        <v>2379566</v>
      </c>
      <c r="P3059">
        <v>14123375</v>
      </c>
      <c r="Q3059">
        <v>2285362</v>
      </c>
      <c r="R3059">
        <v>2525118</v>
      </c>
      <c r="S3059">
        <v>29205360</v>
      </c>
      <c r="T3059">
        <v>0</v>
      </c>
      <c r="U3059">
        <v>29205360</v>
      </c>
      <c r="V3059">
        <v>173</v>
      </c>
    </row>
    <row r="3060" spans="1:22" x14ac:dyDescent="0.3">
      <c r="A3060">
        <v>202324</v>
      </c>
      <c r="B3060" t="s">
        <v>820</v>
      </c>
      <c r="C3060" t="s">
        <v>821</v>
      </c>
      <c r="D3060" t="s">
        <v>822</v>
      </c>
      <c r="E3060" t="s">
        <v>823</v>
      </c>
      <c r="F3060" t="s">
        <v>926</v>
      </c>
      <c r="G3060" t="s">
        <v>927</v>
      </c>
      <c r="H3060" t="s">
        <v>930</v>
      </c>
      <c r="I3060">
        <v>830</v>
      </c>
      <c r="J3060" t="s">
        <v>931</v>
      </c>
      <c r="K3060" t="s">
        <v>828</v>
      </c>
      <c r="L3060" t="s">
        <v>537</v>
      </c>
      <c r="M3060">
        <v>555741</v>
      </c>
      <c r="N3060">
        <v>6825106</v>
      </c>
      <c r="O3060">
        <v>2420694</v>
      </c>
      <c r="P3060">
        <v>16487674</v>
      </c>
      <c r="Q3060">
        <v>4294439</v>
      </c>
      <c r="R3060">
        <v>2982807</v>
      </c>
      <c r="S3060">
        <v>33566461</v>
      </c>
      <c r="T3060">
        <v>0</v>
      </c>
      <c r="U3060">
        <v>33566461</v>
      </c>
      <c r="V3060">
        <v>202</v>
      </c>
    </row>
    <row r="3061" spans="1:22" x14ac:dyDescent="0.3">
      <c r="A3061">
        <v>202122</v>
      </c>
      <c r="B3061" t="s">
        <v>820</v>
      </c>
      <c r="C3061" t="s">
        <v>821</v>
      </c>
      <c r="D3061" t="s">
        <v>822</v>
      </c>
      <c r="E3061" t="s">
        <v>823</v>
      </c>
      <c r="F3061" t="s">
        <v>926</v>
      </c>
      <c r="G3061" t="s">
        <v>927</v>
      </c>
      <c r="H3061" t="s">
        <v>930</v>
      </c>
      <c r="I3061">
        <v>830</v>
      </c>
      <c r="J3061" t="s">
        <v>931</v>
      </c>
      <c r="K3061" t="s">
        <v>828</v>
      </c>
      <c r="L3061" t="s">
        <v>572</v>
      </c>
      <c r="M3061">
        <v>0</v>
      </c>
      <c r="N3061">
        <v>0</v>
      </c>
      <c r="O3061">
        <v>0</v>
      </c>
      <c r="P3061">
        <v>15305796</v>
      </c>
      <c r="Q3061">
        <v>0</v>
      </c>
      <c r="R3061">
        <v>1359422</v>
      </c>
      <c r="S3061">
        <v>16665218</v>
      </c>
      <c r="T3061">
        <v>0</v>
      </c>
      <c r="U3061">
        <v>16665218</v>
      </c>
      <c r="V3061">
        <v>98</v>
      </c>
    </row>
    <row r="3062" spans="1:22" x14ac:dyDescent="0.3">
      <c r="A3062">
        <v>202223</v>
      </c>
      <c r="B3062" t="s">
        <v>820</v>
      </c>
      <c r="C3062" t="s">
        <v>821</v>
      </c>
      <c r="D3062" t="s">
        <v>822</v>
      </c>
      <c r="E3062" t="s">
        <v>823</v>
      </c>
      <c r="F3062" t="s">
        <v>926</v>
      </c>
      <c r="G3062" t="s">
        <v>927</v>
      </c>
      <c r="H3062" t="s">
        <v>930</v>
      </c>
      <c r="I3062">
        <v>830</v>
      </c>
      <c r="J3062" t="s">
        <v>931</v>
      </c>
      <c r="K3062" t="s">
        <v>828</v>
      </c>
      <c r="L3062" t="s">
        <v>572</v>
      </c>
      <c r="M3062">
        <v>0</v>
      </c>
      <c r="N3062">
        <v>0</v>
      </c>
      <c r="O3062">
        <v>0</v>
      </c>
      <c r="P3062">
        <v>18736815</v>
      </c>
      <c r="Q3062">
        <v>0</v>
      </c>
      <c r="R3062">
        <v>1519471</v>
      </c>
      <c r="S3062">
        <v>20256286</v>
      </c>
      <c r="T3062">
        <v>0</v>
      </c>
      <c r="U3062">
        <v>20256286</v>
      </c>
      <c r="V3062">
        <v>120</v>
      </c>
    </row>
    <row r="3063" spans="1:22" x14ac:dyDescent="0.3">
      <c r="A3063">
        <v>202324</v>
      </c>
      <c r="B3063" t="s">
        <v>820</v>
      </c>
      <c r="C3063" t="s">
        <v>821</v>
      </c>
      <c r="D3063" t="s">
        <v>822</v>
      </c>
      <c r="E3063" t="s">
        <v>823</v>
      </c>
      <c r="F3063" t="s">
        <v>926</v>
      </c>
      <c r="G3063" t="s">
        <v>927</v>
      </c>
      <c r="H3063" t="s">
        <v>930</v>
      </c>
      <c r="I3063">
        <v>830</v>
      </c>
      <c r="J3063" t="s">
        <v>931</v>
      </c>
      <c r="K3063" t="s">
        <v>828</v>
      </c>
      <c r="L3063" t="s">
        <v>572</v>
      </c>
      <c r="M3063">
        <v>0</v>
      </c>
      <c r="N3063">
        <v>0</v>
      </c>
      <c r="O3063">
        <v>0</v>
      </c>
      <c r="P3063">
        <v>27277239</v>
      </c>
      <c r="Q3063">
        <v>0</v>
      </c>
      <c r="R3063">
        <v>2578282</v>
      </c>
      <c r="S3063">
        <v>29855521</v>
      </c>
      <c r="T3063">
        <v>0</v>
      </c>
      <c r="U3063">
        <v>29855521</v>
      </c>
      <c r="V3063">
        <v>180</v>
      </c>
    </row>
    <row r="3064" spans="1:22" x14ac:dyDescent="0.3">
      <c r="A3064">
        <v>202122</v>
      </c>
      <c r="B3064" t="s">
        <v>820</v>
      </c>
      <c r="C3064" t="s">
        <v>821</v>
      </c>
      <c r="D3064" t="s">
        <v>822</v>
      </c>
      <c r="E3064" t="s">
        <v>823</v>
      </c>
      <c r="F3064" t="s">
        <v>926</v>
      </c>
      <c r="G3064" t="s">
        <v>927</v>
      </c>
      <c r="H3064" t="s">
        <v>930</v>
      </c>
      <c r="I3064">
        <v>830</v>
      </c>
      <c r="J3064" t="s">
        <v>931</v>
      </c>
      <c r="K3064" t="s">
        <v>828</v>
      </c>
      <c r="L3064" t="s">
        <v>539</v>
      </c>
      <c r="M3064">
        <v>10227</v>
      </c>
      <c r="N3064">
        <v>218127</v>
      </c>
      <c r="O3064">
        <v>170740</v>
      </c>
      <c r="P3064" t="s">
        <v>829</v>
      </c>
      <c r="Q3064" t="s">
        <v>829</v>
      </c>
      <c r="R3064" t="s">
        <v>829</v>
      </c>
      <c r="S3064">
        <v>399094</v>
      </c>
      <c r="T3064">
        <v>0</v>
      </c>
      <c r="U3064">
        <v>399094</v>
      </c>
      <c r="V3064">
        <v>2</v>
      </c>
    </row>
    <row r="3065" spans="1:22" x14ac:dyDescent="0.3">
      <c r="A3065">
        <v>202223</v>
      </c>
      <c r="B3065" t="s">
        <v>820</v>
      </c>
      <c r="C3065" t="s">
        <v>821</v>
      </c>
      <c r="D3065" t="s">
        <v>822</v>
      </c>
      <c r="E3065" t="s">
        <v>823</v>
      </c>
      <c r="F3065" t="s">
        <v>926</v>
      </c>
      <c r="G3065" t="s">
        <v>927</v>
      </c>
      <c r="H3065" t="s">
        <v>930</v>
      </c>
      <c r="I3065">
        <v>830</v>
      </c>
      <c r="J3065" t="s">
        <v>931</v>
      </c>
      <c r="K3065" t="s">
        <v>828</v>
      </c>
      <c r="L3065" t="s">
        <v>539</v>
      </c>
      <c r="M3065">
        <v>10843</v>
      </c>
      <c r="N3065">
        <v>231256</v>
      </c>
      <c r="O3065">
        <v>181016</v>
      </c>
      <c r="P3065" t="s">
        <v>829</v>
      </c>
      <c r="Q3065" t="s">
        <v>829</v>
      </c>
      <c r="R3065" t="s">
        <v>829</v>
      </c>
      <c r="S3065">
        <v>423115</v>
      </c>
      <c r="T3065">
        <v>0</v>
      </c>
      <c r="U3065">
        <v>423115</v>
      </c>
      <c r="V3065">
        <v>3</v>
      </c>
    </row>
    <row r="3066" spans="1:22" x14ac:dyDescent="0.3">
      <c r="A3066">
        <v>202324</v>
      </c>
      <c r="B3066" t="s">
        <v>820</v>
      </c>
      <c r="C3066" t="s">
        <v>821</v>
      </c>
      <c r="D3066" t="s">
        <v>822</v>
      </c>
      <c r="E3066" t="s">
        <v>823</v>
      </c>
      <c r="F3066" t="s">
        <v>926</v>
      </c>
      <c r="G3066" t="s">
        <v>927</v>
      </c>
      <c r="H3066" t="s">
        <v>930</v>
      </c>
      <c r="I3066">
        <v>830</v>
      </c>
      <c r="J3066" t="s">
        <v>931</v>
      </c>
      <c r="K3066" t="s">
        <v>828</v>
      </c>
      <c r="L3066" t="s">
        <v>539</v>
      </c>
      <c r="M3066">
        <v>10553</v>
      </c>
      <c r="N3066">
        <v>223564</v>
      </c>
      <c r="O3066">
        <v>178640</v>
      </c>
      <c r="P3066" t="s">
        <v>829</v>
      </c>
      <c r="Q3066" t="s">
        <v>829</v>
      </c>
      <c r="R3066" t="s">
        <v>829</v>
      </c>
      <c r="S3066">
        <v>412758</v>
      </c>
      <c r="T3066">
        <v>0</v>
      </c>
      <c r="U3066">
        <v>412758</v>
      </c>
      <c r="V3066">
        <v>2</v>
      </c>
    </row>
    <row r="3067" spans="1:22" x14ac:dyDescent="0.3">
      <c r="A3067">
        <v>202122</v>
      </c>
      <c r="B3067" t="s">
        <v>820</v>
      </c>
      <c r="C3067" t="s">
        <v>821</v>
      </c>
      <c r="D3067" t="s">
        <v>822</v>
      </c>
      <c r="E3067" t="s">
        <v>823</v>
      </c>
      <c r="F3067" t="s">
        <v>926</v>
      </c>
      <c r="G3067" t="s">
        <v>927</v>
      </c>
      <c r="H3067" t="s">
        <v>930</v>
      </c>
      <c r="I3067">
        <v>830</v>
      </c>
      <c r="J3067" t="s">
        <v>931</v>
      </c>
      <c r="K3067" t="s">
        <v>828</v>
      </c>
      <c r="L3067" t="s">
        <v>541</v>
      </c>
      <c r="M3067">
        <v>706720</v>
      </c>
      <c r="N3067">
        <v>9467497</v>
      </c>
      <c r="O3067">
        <v>1464307</v>
      </c>
      <c r="P3067">
        <v>27680</v>
      </c>
      <c r="Q3067">
        <v>7484</v>
      </c>
      <c r="R3067">
        <v>0</v>
      </c>
      <c r="S3067">
        <v>11673688</v>
      </c>
      <c r="T3067">
        <v>357557</v>
      </c>
      <c r="U3067">
        <v>11316131</v>
      </c>
      <c r="V3067">
        <v>67</v>
      </c>
    </row>
    <row r="3068" spans="1:22" x14ac:dyDescent="0.3">
      <c r="A3068">
        <v>202223</v>
      </c>
      <c r="B3068" t="s">
        <v>820</v>
      </c>
      <c r="C3068" t="s">
        <v>821</v>
      </c>
      <c r="D3068" t="s">
        <v>822</v>
      </c>
      <c r="E3068" t="s">
        <v>823</v>
      </c>
      <c r="F3068" t="s">
        <v>926</v>
      </c>
      <c r="G3068" t="s">
        <v>927</v>
      </c>
      <c r="H3068" t="s">
        <v>930</v>
      </c>
      <c r="I3068">
        <v>830</v>
      </c>
      <c r="J3068" t="s">
        <v>931</v>
      </c>
      <c r="K3068" t="s">
        <v>828</v>
      </c>
      <c r="L3068" t="s">
        <v>541</v>
      </c>
      <c r="M3068">
        <v>846812</v>
      </c>
      <c r="N3068">
        <v>9378461</v>
      </c>
      <c r="O3068">
        <v>1738983</v>
      </c>
      <c r="P3068">
        <v>34588</v>
      </c>
      <c r="Q3068">
        <v>10475</v>
      </c>
      <c r="R3068">
        <v>0</v>
      </c>
      <c r="S3068">
        <v>12009319</v>
      </c>
      <c r="T3068">
        <v>408972</v>
      </c>
      <c r="U3068">
        <v>11600347</v>
      </c>
      <c r="V3068">
        <v>69</v>
      </c>
    </row>
    <row r="3069" spans="1:22" x14ac:dyDescent="0.3">
      <c r="A3069">
        <v>202324</v>
      </c>
      <c r="B3069" t="s">
        <v>820</v>
      </c>
      <c r="C3069" t="s">
        <v>821</v>
      </c>
      <c r="D3069" t="s">
        <v>822</v>
      </c>
      <c r="E3069" t="s">
        <v>823</v>
      </c>
      <c r="F3069" t="s">
        <v>926</v>
      </c>
      <c r="G3069" t="s">
        <v>927</v>
      </c>
      <c r="H3069" t="s">
        <v>930</v>
      </c>
      <c r="I3069">
        <v>830</v>
      </c>
      <c r="J3069" t="s">
        <v>931</v>
      </c>
      <c r="K3069" t="s">
        <v>828</v>
      </c>
      <c r="L3069" t="s">
        <v>541</v>
      </c>
      <c r="M3069">
        <v>835361</v>
      </c>
      <c r="N3069">
        <v>9718732</v>
      </c>
      <c r="O3069">
        <v>1568172</v>
      </c>
      <c r="P3069">
        <v>36001</v>
      </c>
      <c r="Q3069">
        <v>8848</v>
      </c>
      <c r="R3069">
        <v>0</v>
      </c>
      <c r="S3069">
        <v>12167114</v>
      </c>
      <c r="T3069">
        <v>613682</v>
      </c>
      <c r="U3069">
        <v>11553432</v>
      </c>
      <c r="V3069">
        <v>70</v>
      </c>
    </row>
    <row r="3070" spans="1:22" x14ac:dyDescent="0.3">
      <c r="A3070">
        <v>202122</v>
      </c>
      <c r="B3070" t="s">
        <v>820</v>
      </c>
      <c r="C3070" t="s">
        <v>821</v>
      </c>
      <c r="D3070" t="s">
        <v>822</v>
      </c>
      <c r="E3070" t="s">
        <v>823</v>
      </c>
      <c r="F3070" t="s">
        <v>926</v>
      </c>
      <c r="G3070" t="s">
        <v>927</v>
      </c>
      <c r="H3070" t="s">
        <v>930</v>
      </c>
      <c r="I3070">
        <v>830</v>
      </c>
      <c r="J3070" t="s">
        <v>931</v>
      </c>
      <c r="K3070" t="s">
        <v>828</v>
      </c>
      <c r="L3070" t="s">
        <v>831</v>
      </c>
      <c r="M3070" t="s">
        <v>829</v>
      </c>
      <c r="N3070" t="s">
        <v>829</v>
      </c>
      <c r="O3070" t="s">
        <v>829</v>
      </c>
      <c r="P3070">
        <v>0</v>
      </c>
      <c r="Q3070">
        <v>171301</v>
      </c>
      <c r="R3070" t="s">
        <v>829</v>
      </c>
      <c r="S3070">
        <v>171301</v>
      </c>
      <c r="T3070">
        <v>0</v>
      </c>
      <c r="U3070">
        <v>171301</v>
      </c>
      <c r="V3070">
        <v>1</v>
      </c>
    </row>
    <row r="3071" spans="1:22" x14ac:dyDescent="0.3">
      <c r="A3071">
        <v>202223</v>
      </c>
      <c r="B3071" t="s">
        <v>820</v>
      </c>
      <c r="C3071" t="s">
        <v>821</v>
      </c>
      <c r="D3071" t="s">
        <v>822</v>
      </c>
      <c r="E3071" t="s">
        <v>823</v>
      </c>
      <c r="F3071" t="s">
        <v>926</v>
      </c>
      <c r="G3071" t="s">
        <v>927</v>
      </c>
      <c r="H3071" t="s">
        <v>930</v>
      </c>
      <c r="I3071">
        <v>830</v>
      </c>
      <c r="J3071" t="s">
        <v>931</v>
      </c>
      <c r="K3071" t="s">
        <v>828</v>
      </c>
      <c r="L3071" t="s">
        <v>831</v>
      </c>
      <c r="M3071" t="s">
        <v>829</v>
      </c>
      <c r="N3071" t="s">
        <v>829</v>
      </c>
      <c r="O3071" t="s">
        <v>829</v>
      </c>
      <c r="P3071">
        <v>29848</v>
      </c>
      <c r="Q3071">
        <v>0</v>
      </c>
      <c r="R3071" t="s">
        <v>829</v>
      </c>
      <c r="S3071">
        <v>29848</v>
      </c>
      <c r="T3071">
        <v>0</v>
      </c>
      <c r="U3071">
        <v>29848</v>
      </c>
      <c r="V3071">
        <v>0</v>
      </c>
    </row>
    <row r="3072" spans="1:22" x14ac:dyDescent="0.3">
      <c r="A3072">
        <v>202324</v>
      </c>
      <c r="B3072" t="s">
        <v>820</v>
      </c>
      <c r="C3072" t="s">
        <v>821</v>
      </c>
      <c r="D3072" t="s">
        <v>822</v>
      </c>
      <c r="E3072" t="s">
        <v>823</v>
      </c>
      <c r="F3072" t="s">
        <v>926</v>
      </c>
      <c r="G3072" t="s">
        <v>927</v>
      </c>
      <c r="H3072" t="s">
        <v>930</v>
      </c>
      <c r="I3072">
        <v>830</v>
      </c>
      <c r="J3072" t="s">
        <v>931</v>
      </c>
      <c r="K3072" t="s">
        <v>828</v>
      </c>
      <c r="L3072" t="s">
        <v>831</v>
      </c>
      <c r="M3072" t="s">
        <v>829</v>
      </c>
      <c r="N3072" t="s">
        <v>829</v>
      </c>
      <c r="O3072" t="s">
        <v>829</v>
      </c>
      <c r="P3072">
        <v>0</v>
      </c>
      <c r="Q3072">
        <v>22802</v>
      </c>
      <c r="R3072" t="s">
        <v>829</v>
      </c>
      <c r="S3072">
        <v>22802</v>
      </c>
      <c r="T3072">
        <v>0</v>
      </c>
      <c r="U3072">
        <v>22802</v>
      </c>
      <c r="V3072">
        <v>0</v>
      </c>
    </row>
    <row r="3073" spans="1:22" x14ac:dyDescent="0.3">
      <c r="A3073">
        <v>202122</v>
      </c>
      <c r="B3073" t="s">
        <v>820</v>
      </c>
      <c r="C3073" t="s">
        <v>821</v>
      </c>
      <c r="D3073" t="s">
        <v>822</v>
      </c>
      <c r="E3073" t="s">
        <v>823</v>
      </c>
      <c r="F3073" t="s">
        <v>926</v>
      </c>
      <c r="G3073" t="s">
        <v>927</v>
      </c>
      <c r="H3073" t="s">
        <v>930</v>
      </c>
      <c r="I3073">
        <v>830</v>
      </c>
      <c r="J3073" t="s">
        <v>931</v>
      </c>
      <c r="K3073" t="s">
        <v>828</v>
      </c>
      <c r="L3073" t="s">
        <v>832</v>
      </c>
      <c r="M3073">
        <v>0</v>
      </c>
      <c r="N3073">
        <v>0</v>
      </c>
      <c r="O3073">
        <v>0</v>
      </c>
      <c r="P3073">
        <v>0</v>
      </c>
      <c r="Q3073">
        <v>4076205</v>
      </c>
      <c r="R3073">
        <v>0</v>
      </c>
      <c r="S3073">
        <v>4076205</v>
      </c>
      <c r="T3073">
        <v>280640</v>
      </c>
      <c r="U3073">
        <v>3795565</v>
      </c>
      <c r="V3073">
        <v>22</v>
      </c>
    </row>
    <row r="3074" spans="1:22" x14ac:dyDescent="0.3">
      <c r="A3074">
        <v>202223</v>
      </c>
      <c r="B3074" t="s">
        <v>820</v>
      </c>
      <c r="C3074" t="s">
        <v>821</v>
      </c>
      <c r="D3074" t="s">
        <v>822</v>
      </c>
      <c r="E3074" t="s">
        <v>823</v>
      </c>
      <c r="F3074" t="s">
        <v>926</v>
      </c>
      <c r="G3074" t="s">
        <v>927</v>
      </c>
      <c r="H3074" t="s">
        <v>930</v>
      </c>
      <c r="I3074">
        <v>830</v>
      </c>
      <c r="J3074" t="s">
        <v>931</v>
      </c>
      <c r="K3074" t="s">
        <v>828</v>
      </c>
      <c r="L3074" t="s">
        <v>832</v>
      </c>
      <c r="M3074">
        <v>0</v>
      </c>
      <c r="N3074">
        <v>0</v>
      </c>
      <c r="O3074">
        <v>0</v>
      </c>
      <c r="P3074">
        <v>80000</v>
      </c>
      <c r="Q3074">
        <v>4673164</v>
      </c>
      <c r="R3074">
        <v>0</v>
      </c>
      <c r="S3074">
        <v>4753164</v>
      </c>
      <c r="T3074">
        <v>490358</v>
      </c>
      <c r="U3074">
        <v>4262806</v>
      </c>
      <c r="V3074">
        <v>25</v>
      </c>
    </row>
    <row r="3075" spans="1:22" x14ac:dyDescent="0.3">
      <c r="A3075">
        <v>202324</v>
      </c>
      <c r="B3075" t="s">
        <v>820</v>
      </c>
      <c r="C3075" t="s">
        <v>821</v>
      </c>
      <c r="D3075" t="s">
        <v>822</v>
      </c>
      <c r="E3075" t="s">
        <v>823</v>
      </c>
      <c r="F3075" t="s">
        <v>926</v>
      </c>
      <c r="G3075" t="s">
        <v>927</v>
      </c>
      <c r="H3075" t="s">
        <v>930</v>
      </c>
      <c r="I3075">
        <v>830</v>
      </c>
      <c r="J3075" t="s">
        <v>931</v>
      </c>
      <c r="K3075" t="s">
        <v>828</v>
      </c>
      <c r="L3075" t="s">
        <v>832</v>
      </c>
      <c r="M3075">
        <v>0</v>
      </c>
      <c r="N3075">
        <v>0</v>
      </c>
      <c r="O3075">
        <v>0</v>
      </c>
      <c r="P3075">
        <v>0</v>
      </c>
      <c r="Q3075">
        <v>4896781</v>
      </c>
      <c r="R3075">
        <v>0</v>
      </c>
      <c r="S3075">
        <v>4896781</v>
      </c>
      <c r="T3075">
        <v>788607</v>
      </c>
      <c r="U3075">
        <v>4108174</v>
      </c>
      <c r="V3075">
        <v>25</v>
      </c>
    </row>
    <row r="3076" spans="1:22" x14ac:dyDescent="0.3">
      <c r="A3076">
        <v>202122</v>
      </c>
      <c r="B3076" t="s">
        <v>820</v>
      </c>
      <c r="C3076" t="s">
        <v>821</v>
      </c>
      <c r="D3076" t="s">
        <v>822</v>
      </c>
      <c r="E3076" t="s">
        <v>823</v>
      </c>
      <c r="F3076" t="s">
        <v>926</v>
      </c>
      <c r="G3076" t="s">
        <v>927</v>
      </c>
      <c r="H3076" t="s">
        <v>930</v>
      </c>
      <c r="I3076">
        <v>830</v>
      </c>
      <c r="J3076" t="s">
        <v>931</v>
      </c>
      <c r="K3076" t="s">
        <v>828</v>
      </c>
      <c r="L3076" t="s">
        <v>544</v>
      </c>
      <c r="M3076">
        <v>1503</v>
      </c>
      <c r="N3076">
        <v>32054</v>
      </c>
      <c r="O3076">
        <v>25090</v>
      </c>
      <c r="P3076">
        <v>594542</v>
      </c>
      <c r="Q3076">
        <v>142</v>
      </c>
      <c r="R3076">
        <v>0</v>
      </c>
      <c r="S3076">
        <v>653331</v>
      </c>
      <c r="T3076">
        <v>0</v>
      </c>
      <c r="U3076">
        <v>653331</v>
      </c>
      <c r="V3076">
        <v>4</v>
      </c>
    </row>
    <row r="3077" spans="1:22" x14ac:dyDescent="0.3">
      <c r="A3077">
        <v>202223</v>
      </c>
      <c r="B3077" t="s">
        <v>820</v>
      </c>
      <c r="C3077" t="s">
        <v>821</v>
      </c>
      <c r="D3077" t="s">
        <v>822</v>
      </c>
      <c r="E3077" t="s">
        <v>823</v>
      </c>
      <c r="F3077" t="s">
        <v>926</v>
      </c>
      <c r="G3077" t="s">
        <v>927</v>
      </c>
      <c r="H3077" t="s">
        <v>930</v>
      </c>
      <c r="I3077">
        <v>830</v>
      </c>
      <c r="J3077" t="s">
        <v>931</v>
      </c>
      <c r="K3077" t="s">
        <v>828</v>
      </c>
      <c r="L3077" t="s">
        <v>544</v>
      </c>
      <c r="M3077">
        <v>583</v>
      </c>
      <c r="N3077">
        <v>12436</v>
      </c>
      <c r="O3077">
        <v>9734</v>
      </c>
      <c r="P3077">
        <v>594210</v>
      </c>
      <c r="Q3077">
        <v>55</v>
      </c>
      <c r="R3077">
        <v>0</v>
      </c>
      <c r="S3077">
        <v>617018</v>
      </c>
      <c r="T3077">
        <v>0</v>
      </c>
      <c r="U3077">
        <v>617018</v>
      </c>
      <c r="V3077">
        <v>4</v>
      </c>
    </row>
    <row r="3078" spans="1:22" x14ac:dyDescent="0.3">
      <c r="A3078">
        <v>202324</v>
      </c>
      <c r="B3078" t="s">
        <v>820</v>
      </c>
      <c r="C3078" t="s">
        <v>821</v>
      </c>
      <c r="D3078" t="s">
        <v>822</v>
      </c>
      <c r="E3078" t="s">
        <v>823</v>
      </c>
      <c r="F3078" t="s">
        <v>926</v>
      </c>
      <c r="G3078" t="s">
        <v>927</v>
      </c>
      <c r="H3078" t="s">
        <v>930</v>
      </c>
      <c r="I3078">
        <v>830</v>
      </c>
      <c r="J3078" t="s">
        <v>931</v>
      </c>
      <c r="K3078" t="s">
        <v>828</v>
      </c>
      <c r="L3078" t="s">
        <v>544</v>
      </c>
      <c r="M3078">
        <v>1887</v>
      </c>
      <c r="N3078">
        <v>39969</v>
      </c>
      <c r="O3078">
        <v>31938</v>
      </c>
      <c r="P3078">
        <v>476772</v>
      </c>
      <c r="Q3078">
        <v>178</v>
      </c>
      <c r="R3078">
        <v>0</v>
      </c>
      <c r="S3078">
        <v>550744</v>
      </c>
      <c r="T3078">
        <v>0</v>
      </c>
      <c r="U3078">
        <v>550744</v>
      </c>
      <c r="V3078">
        <v>3</v>
      </c>
    </row>
    <row r="3079" spans="1:22" x14ac:dyDescent="0.3">
      <c r="A3079">
        <v>202122</v>
      </c>
      <c r="B3079" t="s">
        <v>820</v>
      </c>
      <c r="C3079" t="s">
        <v>821</v>
      </c>
      <c r="D3079" t="s">
        <v>822</v>
      </c>
      <c r="E3079" t="s">
        <v>823</v>
      </c>
      <c r="F3079" t="s">
        <v>926</v>
      </c>
      <c r="G3079" t="s">
        <v>927</v>
      </c>
      <c r="H3079" t="s">
        <v>930</v>
      </c>
      <c r="I3079">
        <v>830</v>
      </c>
      <c r="J3079" t="s">
        <v>931</v>
      </c>
      <c r="K3079" t="s">
        <v>828</v>
      </c>
      <c r="L3079" t="s">
        <v>600</v>
      </c>
      <c r="M3079" t="s">
        <v>829</v>
      </c>
      <c r="N3079" t="s">
        <v>829</v>
      </c>
      <c r="O3079" t="s">
        <v>829</v>
      </c>
      <c r="P3079">
        <v>0</v>
      </c>
      <c r="Q3079">
        <v>0</v>
      </c>
      <c r="R3079" t="s">
        <v>829</v>
      </c>
      <c r="S3079">
        <v>0</v>
      </c>
      <c r="T3079">
        <v>0</v>
      </c>
      <c r="U3079">
        <v>0</v>
      </c>
      <c r="V3079">
        <v>0</v>
      </c>
    </row>
    <row r="3080" spans="1:22" x14ac:dyDescent="0.3">
      <c r="A3080">
        <v>202223</v>
      </c>
      <c r="B3080" t="s">
        <v>820</v>
      </c>
      <c r="C3080" t="s">
        <v>821</v>
      </c>
      <c r="D3080" t="s">
        <v>822</v>
      </c>
      <c r="E3080" t="s">
        <v>823</v>
      </c>
      <c r="F3080" t="s">
        <v>926</v>
      </c>
      <c r="G3080" t="s">
        <v>927</v>
      </c>
      <c r="H3080" t="s">
        <v>930</v>
      </c>
      <c r="I3080">
        <v>830</v>
      </c>
      <c r="J3080" t="s">
        <v>931</v>
      </c>
      <c r="K3080" t="s">
        <v>828</v>
      </c>
      <c r="L3080" t="s">
        <v>600</v>
      </c>
      <c r="M3080" t="s">
        <v>829</v>
      </c>
      <c r="N3080" t="s">
        <v>829</v>
      </c>
      <c r="O3080" t="s">
        <v>829</v>
      </c>
      <c r="P3080">
        <v>0</v>
      </c>
      <c r="Q3080">
        <v>0</v>
      </c>
      <c r="R3080" t="s">
        <v>829</v>
      </c>
      <c r="S3080">
        <v>0</v>
      </c>
      <c r="T3080">
        <v>0</v>
      </c>
      <c r="U3080">
        <v>0</v>
      </c>
      <c r="V3080">
        <v>0</v>
      </c>
    </row>
    <row r="3081" spans="1:22" x14ac:dyDescent="0.3">
      <c r="A3081">
        <v>202324</v>
      </c>
      <c r="B3081" t="s">
        <v>820</v>
      </c>
      <c r="C3081" t="s">
        <v>821</v>
      </c>
      <c r="D3081" t="s">
        <v>822</v>
      </c>
      <c r="E3081" t="s">
        <v>823</v>
      </c>
      <c r="F3081" t="s">
        <v>926</v>
      </c>
      <c r="G3081" t="s">
        <v>927</v>
      </c>
      <c r="H3081" t="s">
        <v>930</v>
      </c>
      <c r="I3081">
        <v>830</v>
      </c>
      <c r="J3081" t="s">
        <v>931</v>
      </c>
      <c r="K3081" t="s">
        <v>828</v>
      </c>
      <c r="L3081" t="s">
        <v>600</v>
      </c>
      <c r="M3081" t="s">
        <v>829</v>
      </c>
      <c r="N3081" t="s">
        <v>829</v>
      </c>
      <c r="O3081" t="s">
        <v>829</v>
      </c>
      <c r="P3081">
        <v>0</v>
      </c>
      <c r="Q3081">
        <v>0</v>
      </c>
      <c r="R3081" t="s">
        <v>829</v>
      </c>
      <c r="S3081">
        <v>0</v>
      </c>
      <c r="T3081">
        <v>0</v>
      </c>
      <c r="U3081">
        <v>0</v>
      </c>
      <c r="V3081">
        <v>0</v>
      </c>
    </row>
    <row r="3082" spans="1:22" x14ac:dyDescent="0.3">
      <c r="A3082">
        <v>202122</v>
      </c>
      <c r="B3082" t="s">
        <v>820</v>
      </c>
      <c r="C3082" t="s">
        <v>821</v>
      </c>
      <c r="D3082" t="s">
        <v>822</v>
      </c>
      <c r="E3082" t="s">
        <v>823</v>
      </c>
      <c r="F3082" t="s">
        <v>926</v>
      </c>
      <c r="G3082" t="s">
        <v>927</v>
      </c>
      <c r="H3082" t="s">
        <v>930</v>
      </c>
      <c r="I3082">
        <v>830</v>
      </c>
      <c r="J3082" t="s">
        <v>931</v>
      </c>
      <c r="K3082" t="s">
        <v>828</v>
      </c>
      <c r="L3082" t="s">
        <v>247</v>
      </c>
      <c r="M3082">
        <v>0</v>
      </c>
      <c r="N3082">
        <v>0</v>
      </c>
      <c r="O3082">
        <v>0</v>
      </c>
      <c r="P3082">
        <v>80000</v>
      </c>
      <c r="Q3082">
        <v>128275</v>
      </c>
      <c r="R3082">
        <v>0</v>
      </c>
      <c r="S3082">
        <v>208275</v>
      </c>
      <c r="T3082">
        <v>0</v>
      </c>
      <c r="U3082">
        <v>208275</v>
      </c>
      <c r="V3082">
        <v>2</v>
      </c>
    </row>
    <row r="3083" spans="1:22" x14ac:dyDescent="0.3">
      <c r="A3083">
        <v>202223</v>
      </c>
      <c r="B3083" t="s">
        <v>820</v>
      </c>
      <c r="C3083" t="s">
        <v>821</v>
      </c>
      <c r="D3083" t="s">
        <v>822</v>
      </c>
      <c r="E3083" t="s">
        <v>823</v>
      </c>
      <c r="F3083" t="s">
        <v>926</v>
      </c>
      <c r="G3083" t="s">
        <v>927</v>
      </c>
      <c r="H3083" t="s">
        <v>930</v>
      </c>
      <c r="I3083">
        <v>830</v>
      </c>
      <c r="J3083" t="s">
        <v>931</v>
      </c>
      <c r="K3083" t="s">
        <v>828</v>
      </c>
      <c r="L3083" t="s">
        <v>247</v>
      </c>
      <c r="M3083">
        <v>0</v>
      </c>
      <c r="N3083">
        <v>0</v>
      </c>
      <c r="O3083">
        <v>0</v>
      </c>
      <c r="P3083">
        <v>0</v>
      </c>
      <c r="Q3083">
        <v>0</v>
      </c>
      <c r="R3083">
        <v>0</v>
      </c>
      <c r="S3083">
        <v>0</v>
      </c>
      <c r="T3083">
        <v>0</v>
      </c>
      <c r="U3083">
        <v>0</v>
      </c>
      <c r="V3083">
        <v>0</v>
      </c>
    </row>
    <row r="3084" spans="1:22" x14ac:dyDescent="0.3">
      <c r="A3084">
        <v>202324</v>
      </c>
      <c r="B3084" t="s">
        <v>820</v>
      </c>
      <c r="C3084" t="s">
        <v>821</v>
      </c>
      <c r="D3084" t="s">
        <v>822</v>
      </c>
      <c r="E3084" t="s">
        <v>823</v>
      </c>
      <c r="F3084" t="s">
        <v>926</v>
      </c>
      <c r="G3084" t="s">
        <v>927</v>
      </c>
      <c r="H3084" t="s">
        <v>930</v>
      </c>
      <c r="I3084">
        <v>830</v>
      </c>
      <c r="J3084" t="s">
        <v>931</v>
      </c>
      <c r="K3084" t="s">
        <v>828</v>
      </c>
      <c r="L3084" t="s">
        <v>247</v>
      </c>
      <c r="M3084">
        <v>0</v>
      </c>
      <c r="N3084">
        <v>0</v>
      </c>
      <c r="O3084">
        <v>0</v>
      </c>
      <c r="P3084">
        <v>0</v>
      </c>
      <c r="Q3084">
        <v>0</v>
      </c>
      <c r="R3084">
        <v>0</v>
      </c>
      <c r="S3084">
        <v>0</v>
      </c>
      <c r="T3084">
        <v>0</v>
      </c>
      <c r="U3084">
        <v>0</v>
      </c>
      <c r="V3084">
        <v>0</v>
      </c>
    </row>
    <row r="3085" spans="1:22" x14ac:dyDescent="0.3">
      <c r="A3085">
        <v>202122</v>
      </c>
      <c r="B3085" t="s">
        <v>820</v>
      </c>
      <c r="C3085" t="s">
        <v>821</v>
      </c>
      <c r="D3085" t="s">
        <v>822</v>
      </c>
      <c r="E3085" t="s">
        <v>823</v>
      </c>
      <c r="F3085" t="s">
        <v>926</v>
      </c>
      <c r="G3085" t="s">
        <v>927</v>
      </c>
      <c r="H3085" t="s">
        <v>930</v>
      </c>
      <c r="I3085">
        <v>830</v>
      </c>
      <c r="J3085" t="s">
        <v>931</v>
      </c>
      <c r="K3085" t="s">
        <v>828</v>
      </c>
      <c r="L3085" t="s">
        <v>833</v>
      </c>
      <c r="M3085">
        <v>42611141</v>
      </c>
      <c r="N3085">
        <v>214033810</v>
      </c>
      <c r="O3085">
        <v>76114499</v>
      </c>
      <c r="P3085">
        <v>38028867</v>
      </c>
      <c r="Q3085">
        <v>6427756</v>
      </c>
      <c r="R3085">
        <v>3882137</v>
      </c>
      <c r="S3085">
        <v>384082299</v>
      </c>
      <c r="T3085">
        <v>842182</v>
      </c>
      <c r="U3085">
        <v>383240117</v>
      </c>
      <c r="V3085" t="s">
        <v>834</v>
      </c>
    </row>
    <row r="3086" spans="1:22" x14ac:dyDescent="0.3">
      <c r="A3086">
        <v>202223</v>
      </c>
      <c r="B3086" t="s">
        <v>820</v>
      </c>
      <c r="C3086" t="s">
        <v>821</v>
      </c>
      <c r="D3086" t="s">
        <v>822</v>
      </c>
      <c r="E3086" t="s">
        <v>823</v>
      </c>
      <c r="F3086" t="s">
        <v>926</v>
      </c>
      <c r="G3086" t="s">
        <v>927</v>
      </c>
      <c r="H3086" t="s">
        <v>930</v>
      </c>
      <c r="I3086">
        <v>830</v>
      </c>
      <c r="J3086" t="s">
        <v>931</v>
      </c>
      <c r="K3086" t="s">
        <v>828</v>
      </c>
      <c r="L3086" t="s">
        <v>833</v>
      </c>
      <c r="M3086">
        <v>43178830</v>
      </c>
      <c r="N3086">
        <v>216609215</v>
      </c>
      <c r="O3086">
        <v>72511566</v>
      </c>
      <c r="P3086">
        <v>43554819</v>
      </c>
      <c r="Q3086">
        <v>7489332</v>
      </c>
      <c r="R3086">
        <v>4180707</v>
      </c>
      <c r="S3086">
        <v>391878803</v>
      </c>
      <c r="T3086">
        <v>1085245</v>
      </c>
      <c r="U3086">
        <v>390793558</v>
      </c>
      <c r="V3086" t="s">
        <v>834</v>
      </c>
    </row>
    <row r="3087" spans="1:22" x14ac:dyDescent="0.3">
      <c r="A3087">
        <v>202324</v>
      </c>
      <c r="B3087" t="s">
        <v>820</v>
      </c>
      <c r="C3087" t="s">
        <v>821</v>
      </c>
      <c r="D3087" t="s">
        <v>822</v>
      </c>
      <c r="E3087" t="s">
        <v>823</v>
      </c>
      <c r="F3087" t="s">
        <v>926</v>
      </c>
      <c r="G3087" t="s">
        <v>927</v>
      </c>
      <c r="H3087" t="s">
        <v>930</v>
      </c>
      <c r="I3087">
        <v>830</v>
      </c>
      <c r="J3087" t="s">
        <v>931</v>
      </c>
      <c r="K3087" t="s">
        <v>828</v>
      </c>
      <c r="L3087" t="s">
        <v>833</v>
      </c>
      <c r="M3087">
        <v>46443858</v>
      </c>
      <c r="N3087">
        <v>226689849</v>
      </c>
      <c r="O3087">
        <v>61441343</v>
      </c>
      <c r="P3087">
        <v>55216465</v>
      </c>
      <c r="Q3087">
        <v>9682007</v>
      </c>
      <c r="R3087">
        <v>5711233</v>
      </c>
      <c r="S3087">
        <v>409750937</v>
      </c>
      <c r="T3087">
        <v>1657622</v>
      </c>
      <c r="U3087">
        <v>408093316</v>
      </c>
      <c r="V3087" t="s">
        <v>834</v>
      </c>
    </row>
    <row r="3088" spans="1:22" x14ac:dyDescent="0.3">
      <c r="A3088">
        <v>202122</v>
      </c>
      <c r="B3088" t="s">
        <v>820</v>
      </c>
      <c r="C3088" t="s">
        <v>821</v>
      </c>
      <c r="D3088" t="s">
        <v>822</v>
      </c>
      <c r="E3088" t="s">
        <v>823</v>
      </c>
      <c r="F3088" t="s">
        <v>926</v>
      </c>
      <c r="G3088" t="s">
        <v>927</v>
      </c>
      <c r="H3088" t="s">
        <v>930</v>
      </c>
      <c r="I3088">
        <v>830</v>
      </c>
      <c r="J3088" t="s">
        <v>931</v>
      </c>
      <c r="K3088" t="s">
        <v>835</v>
      </c>
      <c r="L3088" t="s">
        <v>836</v>
      </c>
      <c r="M3088" t="s">
        <v>829</v>
      </c>
      <c r="N3088" t="s">
        <v>829</v>
      </c>
      <c r="O3088" t="s">
        <v>829</v>
      </c>
      <c r="P3088" t="s">
        <v>829</v>
      </c>
      <c r="Q3088" t="s">
        <v>829</v>
      </c>
      <c r="R3088" t="s">
        <v>829</v>
      </c>
      <c r="S3088">
        <v>373432391</v>
      </c>
      <c r="T3088" t="s">
        <v>829</v>
      </c>
      <c r="U3088" t="s">
        <v>829</v>
      </c>
      <c r="V3088" t="s">
        <v>834</v>
      </c>
    </row>
    <row r="3089" spans="1:22" x14ac:dyDescent="0.3">
      <c r="A3089">
        <v>202223</v>
      </c>
      <c r="B3089" t="s">
        <v>820</v>
      </c>
      <c r="C3089" t="s">
        <v>821</v>
      </c>
      <c r="D3089" t="s">
        <v>822</v>
      </c>
      <c r="E3089" t="s">
        <v>823</v>
      </c>
      <c r="F3089" t="s">
        <v>926</v>
      </c>
      <c r="G3089" t="s">
        <v>927</v>
      </c>
      <c r="H3089" t="s">
        <v>930</v>
      </c>
      <c r="I3089">
        <v>830</v>
      </c>
      <c r="J3089" t="s">
        <v>931</v>
      </c>
      <c r="K3089" t="s">
        <v>835</v>
      </c>
      <c r="L3089" t="s">
        <v>836</v>
      </c>
      <c r="M3089" t="s">
        <v>829</v>
      </c>
      <c r="N3089" t="s">
        <v>829</v>
      </c>
      <c r="O3089" t="s">
        <v>829</v>
      </c>
      <c r="P3089" t="s">
        <v>829</v>
      </c>
      <c r="Q3089" t="s">
        <v>829</v>
      </c>
      <c r="R3089" t="s">
        <v>829</v>
      </c>
      <c r="S3089">
        <v>385388926</v>
      </c>
      <c r="T3089" t="s">
        <v>829</v>
      </c>
      <c r="U3089" t="s">
        <v>829</v>
      </c>
      <c r="V3089" t="s">
        <v>834</v>
      </c>
    </row>
    <row r="3090" spans="1:22" x14ac:dyDescent="0.3">
      <c r="A3090">
        <v>202324</v>
      </c>
      <c r="B3090" t="s">
        <v>820</v>
      </c>
      <c r="C3090" t="s">
        <v>821</v>
      </c>
      <c r="D3090" t="s">
        <v>822</v>
      </c>
      <c r="E3090" t="s">
        <v>823</v>
      </c>
      <c r="F3090" t="s">
        <v>926</v>
      </c>
      <c r="G3090" t="s">
        <v>927</v>
      </c>
      <c r="H3090" t="s">
        <v>930</v>
      </c>
      <c r="I3090">
        <v>830</v>
      </c>
      <c r="J3090" t="s">
        <v>931</v>
      </c>
      <c r="K3090" t="s">
        <v>835</v>
      </c>
      <c r="L3090" t="s">
        <v>836</v>
      </c>
      <c r="M3090" t="s">
        <v>829</v>
      </c>
      <c r="N3090" t="s">
        <v>829</v>
      </c>
      <c r="O3090" t="s">
        <v>829</v>
      </c>
      <c r="P3090" t="s">
        <v>829</v>
      </c>
      <c r="Q3090" t="s">
        <v>829</v>
      </c>
      <c r="R3090" t="s">
        <v>829</v>
      </c>
      <c r="S3090">
        <v>391979487</v>
      </c>
      <c r="T3090" t="s">
        <v>829</v>
      </c>
      <c r="U3090" t="s">
        <v>829</v>
      </c>
      <c r="V3090" t="s">
        <v>834</v>
      </c>
    </row>
    <row r="3091" spans="1:22" x14ac:dyDescent="0.3">
      <c r="A3091">
        <v>202122</v>
      </c>
      <c r="B3091" t="s">
        <v>820</v>
      </c>
      <c r="C3091" t="s">
        <v>821</v>
      </c>
      <c r="D3091" t="s">
        <v>822</v>
      </c>
      <c r="E3091" t="s">
        <v>823</v>
      </c>
      <c r="F3091" t="s">
        <v>926</v>
      </c>
      <c r="G3091" t="s">
        <v>927</v>
      </c>
      <c r="H3091" t="s">
        <v>930</v>
      </c>
      <c r="I3091">
        <v>830</v>
      </c>
      <c r="J3091" t="s">
        <v>931</v>
      </c>
      <c r="K3091" t="s">
        <v>835</v>
      </c>
      <c r="L3091" t="s">
        <v>837</v>
      </c>
      <c r="M3091" t="s">
        <v>829</v>
      </c>
      <c r="N3091" t="s">
        <v>829</v>
      </c>
      <c r="O3091" t="s">
        <v>829</v>
      </c>
      <c r="P3091" t="s">
        <v>829</v>
      </c>
      <c r="Q3091" t="s">
        <v>829</v>
      </c>
      <c r="R3091" t="s">
        <v>829</v>
      </c>
      <c r="S3091">
        <v>204256</v>
      </c>
      <c r="T3091" t="s">
        <v>829</v>
      </c>
      <c r="U3091" t="s">
        <v>829</v>
      </c>
      <c r="V3091" t="s">
        <v>834</v>
      </c>
    </row>
    <row r="3092" spans="1:22" x14ac:dyDescent="0.3">
      <c r="A3092">
        <v>202223</v>
      </c>
      <c r="B3092" t="s">
        <v>820</v>
      </c>
      <c r="C3092" t="s">
        <v>821</v>
      </c>
      <c r="D3092" t="s">
        <v>822</v>
      </c>
      <c r="E3092" t="s">
        <v>823</v>
      </c>
      <c r="F3092" t="s">
        <v>926</v>
      </c>
      <c r="G3092" t="s">
        <v>927</v>
      </c>
      <c r="H3092" t="s">
        <v>930</v>
      </c>
      <c r="I3092">
        <v>830</v>
      </c>
      <c r="J3092" t="s">
        <v>931</v>
      </c>
      <c r="K3092" t="s">
        <v>835</v>
      </c>
      <c r="L3092" t="s">
        <v>837</v>
      </c>
      <c r="M3092" t="s">
        <v>829</v>
      </c>
      <c r="N3092" t="s">
        <v>829</v>
      </c>
      <c r="O3092" t="s">
        <v>829</v>
      </c>
      <c r="P3092" t="s">
        <v>829</v>
      </c>
      <c r="Q3092" t="s">
        <v>829</v>
      </c>
      <c r="R3092" t="s">
        <v>829</v>
      </c>
      <c r="S3092">
        <v>296538</v>
      </c>
      <c r="T3092" t="s">
        <v>829</v>
      </c>
      <c r="U3092" t="s">
        <v>829</v>
      </c>
      <c r="V3092">
        <v>0</v>
      </c>
    </row>
    <row r="3093" spans="1:22" x14ac:dyDescent="0.3">
      <c r="A3093">
        <v>202324</v>
      </c>
      <c r="B3093" t="s">
        <v>820</v>
      </c>
      <c r="C3093" t="s">
        <v>821</v>
      </c>
      <c r="D3093" t="s">
        <v>822</v>
      </c>
      <c r="E3093" t="s">
        <v>823</v>
      </c>
      <c r="F3093" t="s">
        <v>926</v>
      </c>
      <c r="G3093" t="s">
        <v>927</v>
      </c>
      <c r="H3093" t="s">
        <v>930</v>
      </c>
      <c r="I3093">
        <v>830</v>
      </c>
      <c r="J3093" t="s">
        <v>931</v>
      </c>
      <c r="K3093" t="s">
        <v>835</v>
      </c>
      <c r="L3093" t="s">
        <v>837</v>
      </c>
      <c r="M3093" t="s">
        <v>829</v>
      </c>
      <c r="N3093" t="s">
        <v>829</v>
      </c>
      <c r="O3093" t="s">
        <v>829</v>
      </c>
      <c r="P3093" t="s">
        <v>829</v>
      </c>
      <c r="Q3093" t="s">
        <v>829</v>
      </c>
      <c r="R3093" t="s">
        <v>829</v>
      </c>
      <c r="S3093">
        <v>-301971</v>
      </c>
      <c r="T3093" t="s">
        <v>829</v>
      </c>
      <c r="U3093" t="s">
        <v>829</v>
      </c>
      <c r="V3093">
        <v>0</v>
      </c>
    </row>
    <row r="3094" spans="1:22" x14ac:dyDescent="0.3">
      <c r="A3094">
        <v>202122</v>
      </c>
      <c r="B3094" t="s">
        <v>820</v>
      </c>
      <c r="C3094" t="s">
        <v>821</v>
      </c>
      <c r="D3094" t="s">
        <v>822</v>
      </c>
      <c r="E3094" t="s">
        <v>823</v>
      </c>
      <c r="F3094" t="s">
        <v>926</v>
      </c>
      <c r="G3094" t="s">
        <v>927</v>
      </c>
      <c r="H3094" t="s">
        <v>930</v>
      </c>
      <c r="I3094">
        <v>830</v>
      </c>
      <c r="J3094" t="s">
        <v>931</v>
      </c>
      <c r="K3094" t="s">
        <v>835</v>
      </c>
      <c r="L3094" t="s">
        <v>838</v>
      </c>
      <c r="M3094" t="s">
        <v>829</v>
      </c>
      <c r="N3094" t="s">
        <v>829</v>
      </c>
      <c r="O3094" t="s">
        <v>829</v>
      </c>
      <c r="P3094" t="s">
        <v>829</v>
      </c>
      <c r="Q3094" t="s">
        <v>829</v>
      </c>
      <c r="R3094" t="s">
        <v>829</v>
      </c>
      <c r="S3094">
        <v>-1157079</v>
      </c>
      <c r="T3094" t="s">
        <v>829</v>
      </c>
      <c r="U3094" t="s">
        <v>829</v>
      </c>
      <c r="V3094" t="s">
        <v>834</v>
      </c>
    </row>
    <row r="3095" spans="1:22" x14ac:dyDescent="0.3">
      <c r="A3095">
        <v>202223</v>
      </c>
      <c r="B3095" t="s">
        <v>820</v>
      </c>
      <c r="C3095" t="s">
        <v>821</v>
      </c>
      <c r="D3095" t="s">
        <v>822</v>
      </c>
      <c r="E3095" t="s">
        <v>823</v>
      </c>
      <c r="F3095" t="s">
        <v>926</v>
      </c>
      <c r="G3095" t="s">
        <v>927</v>
      </c>
      <c r="H3095" t="s">
        <v>930</v>
      </c>
      <c r="I3095">
        <v>830</v>
      </c>
      <c r="J3095" t="s">
        <v>931</v>
      </c>
      <c r="K3095" t="s">
        <v>835</v>
      </c>
      <c r="L3095" t="s">
        <v>838</v>
      </c>
      <c r="M3095" t="s">
        <v>829</v>
      </c>
      <c r="N3095" t="s">
        <v>829</v>
      </c>
      <c r="O3095" t="s">
        <v>829</v>
      </c>
      <c r="P3095" t="s">
        <v>829</v>
      </c>
      <c r="Q3095" t="s">
        <v>829</v>
      </c>
      <c r="R3095" t="s">
        <v>829</v>
      </c>
      <c r="S3095">
        <v>-5050447</v>
      </c>
      <c r="T3095" t="s">
        <v>829</v>
      </c>
      <c r="U3095" t="s">
        <v>829</v>
      </c>
      <c r="V3095" t="s">
        <v>834</v>
      </c>
    </row>
    <row r="3096" spans="1:22" x14ac:dyDescent="0.3">
      <c r="A3096">
        <v>202324</v>
      </c>
      <c r="B3096" t="s">
        <v>820</v>
      </c>
      <c r="C3096" t="s">
        <v>821</v>
      </c>
      <c r="D3096" t="s">
        <v>822</v>
      </c>
      <c r="E3096" t="s">
        <v>823</v>
      </c>
      <c r="F3096" t="s">
        <v>926</v>
      </c>
      <c r="G3096" t="s">
        <v>927</v>
      </c>
      <c r="H3096" t="s">
        <v>930</v>
      </c>
      <c r="I3096">
        <v>830</v>
      </c>
      <c r="J3096" t="s">
        <v>931</v>
      </c>
      <c r="K3096" t="s">
        <v>835</v>
      </c>
      <c r="L3096" t="s">
        <v>838</v>
      </c>
      <c r="M3096" t="s">
        <v>829</v>
      </c>
      <c r="N3096" t="s">
        <v>829</v>
      </c>
      <c r="O3096" t="s">
        <v>829</v>
      </c>
      <c r="P3096" t="s">
        <v>829</v>
      </c>
      <c r="Q3096" t="s">
        <v>829</v>
      </c>
      <c r="R3096" t="s">
        <v>829</v>
      </c>
      <c r="S3096">
        <v>-4775288</v>
      </c>
      <c r="T3096" t="s">
        <v>829</v>
      </c>
      <c r="U3096" t="s">
        <v>829</v>
      </c>
      <c r="V3096" t="s">
        <v>834</v>
      </c>
    </row>
    <row r="3097" spans="1:22" x14ac:dyDescent="0.3">
      <c r="A3097">
        <v>202122</v>
      </c>
      <c r="B3097" t="s">
        <v>820</v>
      </c>
      <c r="C3097" t="s">
        <v>821</v>
      </c>
      <c r="D3097" t="s">
        <v>822</v>
      </c>
      <c r="E3097" t="s">
        <v>823</v>
      </c>
      <c r="F3097" t="s">
        <v>926</v>
      </c>
      <c r="G3097" t="s">
        <v>927</v>
      </c>
      <c r="H3097" t="s">
        <v>930</v>
      </c>
      <c r="I3097">
        <v>830</v>
      </c>
      <c r="J3097" t="s">
        <v>931</v>
      </c>
      <c r="K3097" t="s">
        <v>835</v>
      </c>
      <c r="L3097" t="s">
        <v>839</v>
      </c>
      <c r="M3097" t="s">
        <v>829</v>
      </c>
      <c r="N3097" t="s">
        <v>829</v>
      </c>
      <c r="O3097" t="s">
        <v>829</v>
      </c>
      <c r="P3097" t="s">
        <v>829</v>
      </c>
      <c r="Q3097" t="s">
        <v>829</v>
      </c>
      <c r="R3097" t="s">
        <v>829</v>
      </c>
      <c r="S3097">
        <v>5050447</v>
      </c>
      <c r="T3097" t="s">
        <v>829</v>
      </c>
      <c r="U3097" t="s">
        <v>829</v>
      </c>
      <c r="V3097" t="s">
        <v>834</v>
      </c>
    </row>
    <row r="3098" spans="1:22" x14ac:dyDescent="0.3">
      <c r="A3098">
        <v>202223</v>
      </c>
      <c r="B3098" t="s">
        <v>820</v>
      </c>
      <c r="C3098" t="s">
        <v>821</v>
      </c>
      <c r="D3098" t="s">
        <v>822</v>
      </c>
      <c r="E3098" t="s">
        <v>823</v>
      </c>
      <c r="F3098" t="s">
        <v>926</v>
      </c>
      <c r="G3098" t="s">
        <v>927</v>
      </c>
      <c r="H3098" t="s">
        <v>930</v>
      </c>
      <c r="I3098">
        <v>830</v>
      </c>
      <c r="J3098" t="s">
        <v>931</v>
      </c>
      <c r="K3098" t="s">
        <v>835</v>
      </c>
      <c r="L3098" t="s">
        <v>839</v>
      </c>
      <c r="M3098" t="s">
        <v>829</v>
      </c>
      <c r="N3098" t="s">
        <v>829</v>
      </c>
      <c r="O3098" t="s">
        <v>829</v>
      </c>
      <c r="P3098" t="s">
        <v>829</v>
      </c>
      <c r="Q3098" t="s">
        <v>829</v>
      </c>
      <c r="R3098" t="s">
        <v>829</v>
      </c>
      <c r="S3098">
        <v>4775289</v>
      </c>
      <c r="T3098" t="s">
        <v>829</v>
      </c>
      <c r="U3098" t="s">
        <v>829</v>
      </c>
      <c r="V3098" t="s">
        <v>834</v>
      </c>
    </row>
    <row r="3099" spans="1:22" x14ac:dyDescent="0.3">
      <c r="A3099">
        <v>202324</v>
      </c>
      <c r="B3099" t="s">
        <v>820</v>
      </c>
      <c r="C3099" t="s">
        <v>821</v>
      </c>
      <c r="D3099" t="s">
        <v>822</v>
      </c>
      <c r="E3099" t="s">
        <v>823</v>
      </c>
      <c r="F3099" t="s">
        <v>926</v>
      </c>
      <c r="G3099" t="s">
        <v>927</v>
      </c>
      <c r="H3099" t="s">
        <v>930</v>
      </c>
      <c r="I3099">
        <v>830</v>
      </c>
      <c r="J3099" t="s">
        <v>931</v>
      </c>
      <c r="K3099" t="s">
        <v>835</v>
      </c>
      <c r="L3099" t="s">
        <v>839</v>
      </c>
      <c r="M3099" t="s">
        <v>829</v>
      </c>
      <c r="N3099" t="s">
        <v>829</v>
      </c>
      <c r="O3099" t="s">
        <v>829</v>
      </c>
      <c r="P3099" t="s">
        <v>829</v>
      </c>
      <c r="Q3099" t="s">
        <v>829</v>
      </c>
      <c r="R3099" t="s">
        <v>829</v>
      </c>
      <c r="S3099">
        <v>16945419</v>
      </c>
      <c r="T3099" t="s">
        <v>829</v>
      </c>
      <c r="U3099" t="s">
        <v>829</v>
      </c>
      <c r="V3099" t="s">
        <v>834</v>
      </c>
    </row>
    <row r="3100" spans="1:22" x14ac:dyDescent="0.3">
      <c r="A3100">
        <v>202122</v>
      </c>
      <c r="B3100" t="s">
        <v>820</v>
      </c>
      <c r="C3100" t="s">
        <v>821</v>
      </c>
      <c r="D3100" t="s">
        <v>822</v>
      </c>
      <c r="E3100" t="s">
        <v>823</v>
      </c>
      <c r="F3100" t="s">
        <v>926</v>
      </c>
      <c r="G3100" t="s">
        <v>927</v>
      </c>
      <c r="H3100" t="s">
        <v>930</v>
      </c>
      <c r="I3100">
        <v>830</v>
      </c>
      <c r="J3100" t="s">
        <v>931</v>
      </c>
      <c r="K3100" t="s">
        <v>835</v>
      </c>
      <c r="L3100" t="s">
        <v>840</v>
      </c>
      <c r="M3100" t="s">
        <v>829</v>
      </c>
      <c r="N3100" t="s">
        <v>829</v>
      </c>
      <c r="O3100" t="s">
        <v>829</v>
      </c>
      <c r="P3100" t="s">
        <v>829</v>
      </c>
      <c r="Q3100" t="s">
        <v>829</v>
      </c>
      <c r="R3100" t="s">
        <v>829</v>
      </c>
      <c r="S3100">
        <v>0</v>
      </c>
      <c r="T3100" t="s">
        <v>829</v>
      </c>
      <c r="U3100" t="s">
        <v>829</v>
      </c>
      <c r="V3100" t="s">
        <v>834</v>
      </c>
    </row>
    <row r="3101" spans="1:22" x14ac:dyDescent="0.3">
      <c r="A3101">
        <v>202223</v>
      </c>
      <c r="B3101" t="s">
        <v>820</v>
      </c>
      <c r="C3101" t="s">
        <v>821</v>
      </c>
      <c r="D3101" t="s">
        <v>822</v>
      </c>
      <c r="E3101" t="s">
        <v>823</v>
      </c>
      <c r="F3101" t="s">
        <v>926</v>
      </c>
      <c r="G3101" t="s">
        <v>927</v>
      </c>
      <c r="H3101" t="s">
        <v>930</v>
      </c>
      <c r="I3101">
        <v>830</v>
      </c>
      <c r="J3101" t="s">
        <v>931</v>
      </c>
      <c r="K3101" t="s">
        <v>835</v>
      </c>
      <c r="L3101" t="s">
        <v>840</v>
      </c>
      <c r="M3101" t="s">
        <v>829</v>
      </c>
      <c r="N3101" t="s">
        <v>829</v>
      </c>
      <c r="O3101" t="s">
        <v>829</v>
      </c>
      <c r="P3101" t="s">
        <v>829</v>
      </c>
      <c r="Q3101" t="s">
        <v>829</v>
      </c>
      <c r="R3101" t="s">
        <v>829</v>
      </c>
      <c r="S3101">
        <v>0</v>
      </c>
      <c r="T3101" t="s">
        <v>829</v>
      </c>
      <c r="U3101" t="s">
        <v>829</v>
      </c>
      <c r="V3101" t="s">
        <v>834</v>
      </c>
    </row>
    <row r="3102" spans="1:22" x14ac:dyDescent="0.3">
      <c r="A3102">
        <v>202324</v>
      </c>
      <c r="B3102" t="s">
        <v>820</v>
      </c>
      <c r="C3102" t="s">
        <v>821</v>
      </c>
      <c r="D3102" t="s">
        <v>822</v>
      </c>
      <c r="E3102" t="s">
        <v>823</v>
      </c>
      <c r="F3102" t="s">
        <v>926</v>
      </c>
      <c r="G3102" t="s">
        <v>927</v>
      </c>
      <c r="H3102" t="s">
        <v>930</v>
      </c>
      <c r="I3102">
        <v>830</v>
      </c>
      <c r="J3102" t="s">
        <v>931</v>
      </c>
      <c r="K3102" t="s">
        <v>835</v>
      </c>
      <c r="L3102" t="s">
        <v>840</v>
      </c>
      <c r="M3102" t="s">
        <v>829</v>
      </c>
      <c r="N3102" t="s">
        <v>829</v>
      </c>
      <c r="O3102" t="s">
        <v>829</v>
      </c>
      <c r="P3102" t="s">
        <v>829</v>
      </c>
      <c r="Q3102" t="s">
        <v>829</v>
      </c>
      <c r="R3102" t="s">
        <v>829</v>
      </c>
      <c r="S3102">
        <v>0</v>
      </c>
      <c r="T3102" t="s">
        <v>829</v>
      </c>
      <c r="U3102" t="s">
        <v>829</v>
      </c>
      <c r="V3102" t="s">
        <v>834</v>
      </c>
    </row>
    <row r="3103" spans="1:22" x14ac:dyDescent="0.3">
      <c r="A3103">
        <v>202122</v>
      </c>
      <c r="B3103" t="s">
        <v>820</v>
      </c>
      <c r="C3103" t="s">
        <v>821</v>
      </c>
      <c r="D3103" t="s">
        <v>822</v>
      </c>
      <c r="E3103" t="s">
        <v>823</v>
      </c>
      <c r="F3103" t="s">
        <v>926</v>
      </c>
      <c r="G3103" t="s">
        <v>927</v>
      </c>
      <c r="H3103" t="s">
        <v>930</v>
      </c>
      <c r="I3103">
        <v>830</v>
      </c>
      <c r="J3103" t="s">
        <v>931</v>
      </c>
      <c r="K3103" t="s">
        <v>835</v>
      </c>
      <c r="L3103" t="s">
        <v>841</v>
      </c>
      <c r="M3103" t="s">
        <v>829</v>
      </c>
      <c r="N3103" t="s">
        <v>829</v>
      </c>
      <c r="O3103" t="s">
        <v>829</v>
      </c>
      <c r="P3103" t="s">
        <v>829</v>
      </c>
      <c r="Q3103" t="s">
        <v>829</v>
      </c>
      <c r="R3103" t="s">
        <v>829</v>
      </c>
      <c r="S3103">
        <v>383239009</v>
      </c>
      <c r="T3103" t="s">
        <v>829</v>
      </c>
      <c r="U3103" t="s">
        <v>829</v>
      </c>
      <c r="V3103" t="s">
        <v>834</v>
      </c>
    </row>
    <row r="3104" spans="1:22" x14ac:dyDescent="0.3">
      <c r="A3104">
        <v>202223</v>
      </c>
      <c r="B3104" t="s">
        <v>820</v>
      </c>
      <c r="C3104" t="s">
        <v>821</v>
      </c>
      <c r="D3104" t="s">
        <v>822</v>
      </c>
      <c r="E3104" t="s">
        <v>823</v>
      </c>
      <c r="F3104" t="s">
        <v>926</v>
      </c>
      <c r="G3104" t="s">
        <v>927</v>
      </c>
      <c r="H3104" t="s">
        <v>930</v>
      </c>
      <c r="I3104">
        <v>830</v>
      </c>
      <c r="J3104" t="s">
        <v>931</v>
      </c>
      <c r="K3104" t="s">
        <v>835</v>
      </c>
      <c r="L3104" t="s">
        <v>841</v>
      </c>
      <c r="M3104" t="s">
        <v>829</v>
      </c>
      <c r="N3104" t="s">
        <v>829</v>
      </c>
      <c r="O3104" t="s">
        <v>829</v>
      </c>
      <c r="P3104" t="s">
        <v>829</v>
      </c>
      <c r="Q3104" t="s">
        <v>829</v>
      </c>
      <c r="R3104" t="s">
        <v>829</v>
      </c>
      <c r="S3104">
        <v>390793558</v>
      </c>
      <c r="T3104" t="s">
        <v>829</v>
      </c>
      <c r="U3104" t="s">
        <v>829</v>
      </c>
      <c r="V3104" t="s">
        <v>834</v>
      </c>
    </row>
    <row r="3105" spans="1:22" x14ac:dyDescent="0.3">
      <c r="A3105">
        <v>202324</v>
      </c>
      <c r="B3105" t="s">
        <v>820</v>
      </c>
      <c r="C3105" t="s">
        <v>821</v>
      </c>
      <c r="D3105" t="s">
        <v>822</v>
      </c>
      <c r="E3105" t="s">
        <v>823</v>
      </c>
      <c r="F3105" t="s">
        <v>926</v>
      </c>
      <c r="G3105" t="s">
        <v>927</v>
      </c>
      <c r="H3105" t="s">
        <v>930</v>
      </c>
      <c r="I3105">
        <v>830</v>
      </c>
      <c r="J3105" t="s">
        <v>931</v>
      </c>
      <c r="K3105" t="s">
        <v>835</v>
      </c>
      <c r="L3105" t="s">
        <v>841</v>
      </c>
      <c r="M3105" t="s">
        <v>829</v>
      </c>
      <c r="N3105" t="s">
        <v>829</v>
      </c>
      <c r="O3105" t="s">
        <v>829</v>
      </c>
      <c r="P3105" t="s">
        <v>829</v>
      </c>
      <c r="Q3105" t="s">
        <v>829</v>
      </c>
      <c r="R3105" t="s">
        <v>829</v>
      </c>
      <c r="S3105">
        <v>408093316</v>
      </c>
      <c r="T3105" t="s">
        <v>829</v>
      </c>
      <c r="U3105" t="s">
        <v>829</v>
      </c>
      <c r="V3105" t="s">
        <v>834</v>
      </c>
    </row>
    <row r="3106" spans="1:22" x14ac:dyDescent="0.3">
      <c r="A3106">
        <v>202122</v>
      </c>
      <c r="B3106" t="s">
        <v>820</v>
      </c>
      <c r="C3106" t="s">
        <v>821</v>
      </c>
      <c r="D3106" t="s">
        <v>822</v>
      </c>
      <c r="E3106" t="s">
        <v>823</v>
      </c>
      <c r="F3106" t="s">
        <v>926</v>
      </c>
      <c r="G3106" t="s">
        <v>927</v>
      </c>
      <c r="H3106" t="s">
        <v>930</v>
      </c>
      <c r="I3106">
        <v>830</v>
      </c>
      <c r="J3106" t="s">
        <v>931</v>
      </c>
      <c r="K3106" t="s">
        <v>842</v>
      </c>
      <c r="L3106" t="s">
        <v>238</v>
      </c>
      <c r="M3106" t="s">
        <v>829</v>
      </c>
      <c r="N3106" t="s">
        <v>829</v>
      </c>
      <c r="O3106" t="s">
        <v>829</v>
      </c>
      <c r="P3106" t="s">
        <v>829</v>
      </c>
      <c r="Q3106" t="s">
        <v>829</v>
      </c>
      <c r="R3106" t="s">
        <v>829</v>
      </c>
      <c r="S3106">
        <v>1922706</v>
      </c>
      <c r="T3106">
        <v>367873</v>
      </c>
      <c r="U3106">
        <v>1554833</v>
      </c>
      <c r="V3106">
        <v>14</v>
      </c>
    </row>
    <row r="3107" spans="1:22" x14ac:dyDescent="0.3">
      <c r="A3107">
        <v>202223</v>
      </c>
      <c r="B3107" t="s">
        <v>820</v>
      </c>
      <c r="C3107" t="s">
        <v>821</v>
      </c>
      <c r="D3107" t="s">
        <v>822</v>
      </c>
      <c r="E3107" t="s">
        <v>823</v>
      </c>
      <c r="F3107" t="s">
        <v>926</v>
      </c>
      <c r="G3107" t="s">
        <v>927</v>
      </c>
      <c r="H3107" t="s">
        <v>930</v>
      </c>
      <c r="I3107">
        <v>830</v>
      </c>
      <c r="J3107" t="s">
        <v>931</v>
      </c>
      <c r="K3107" t="s">
        <v>842</v>
      </c>
      <c r="L3107" t="s">
        <v>238</v>
      </c>
      <c r="M3107" t="s">
        <v>829</v>
      </c>
      <c r="N3107" t="s">
        <v>829</v>
      </c>
      <c r="O3107" t="s">
        <v>829</v>
      </c>
      <c r="P3107" t="s">
        <v>829</v>
      </c>
      <c r="Q3107" t="s">
        <v>829</v>
      </c>
      <c r="R3107" t="s">
        <v>829</v>
      </c>
      <c r="S3107">
        <v>1239512</v>
      </c>
      <c r="T3107">
        <v>169243</v>
      </c>
      <c r="U3107">
        <v>1070269</v>
      </c>
      <c r="V3107">
        <v>9</v>
      </c>
    </row>
    <row r="3108" spans="1:22" x14ac:dyDescent="0.3">
      <c r="A3108">
        <v>202324</v>
      </c>
      <c r="B3108" t="s">
        <v>820</v>
      </c>
      <c r="C3108" t="s">
        <v>821</v>
      </c>
      <c r="D3108" t="s">
        <v>822</v>
      </c>
      <c r="E3108" t="s">
        <v>823</v>
      </c>
      <c r="F3108" t="s">
        <v>926</v>
      </c>
      <c r="G3108" t="s">
        <v>927</v>
      </c>
      <c r="H3108" t="s">
        <v>930</v>
      </c>
      <c r="I3108">
        <v>830</v>
      </c>
      <c r="J3108" t="s">
        <v>931</v>
      </c>
      <c r="K3108" t="s">
        <v>842</v>
      </c>
      <c r="L3108" t="s">
        <v>238</v>
      </c>
      <c r="M3108" t="s">
        <v>829</v>
      </c>
      <c r="N3108" t="s">
        <v>829</v>
      </c>
      <c r="O3108" t="s">
        <v>829</v>
      </c>
      <c r="P3108" t="s">
        <v>829</v>
      </c>
      <c r="Q3108" t="s">
        <v>829</v>
      </c>
      <c r="R3108" t="s">
        <v>829</v>
      </c>
      <c r="S3108">
        <v>3051315</v>
      </c>
      <c r="T3108">
        <v>139710</v>
      </c>
      <c r="U3108">
        <v>2911605</v>
      </c>
      <c r="V3108">
        <v>25</v>
      </c>
    </row>
    <row r="3109" spans="1:22" x14ac:dyDescent="0.3">
      <c r="A3109">
        <v>202122</v>
      </c>
      <c r="B3109" t="s">
        <v>820</v>
      </c>
      <c r="C3109" t="s">
        <v>821</v>
      </c>
      <c r="D3109" t="s">
        <v>822</v>
      </c>
      <c r="E3109" t="s">
        <v>823</v>
      </c>
      <c r="F3109" t="s">
        <v>926</v>
      </c>
      <c r="G3109" t="s">
        <v>927</v>
      </c>
      <c r="H3109" t="s">
        <v>930</v>
      </c>
      <c r="I3109">
        <v>830</v>
      </c>
      <c r="J3109" t="s">
        <v>931</v>
      </c>
      <c r="K3109" t="s">
        <v>842</v>
      </c>
      <c r="L3109" t="s">
        <v>240</v>
      </c>
      <c r="M3109" t="s">
        <v>829</v>
      </c>
      <c r="N3109" t="s">
        <v>829</v>
      </c>
      <c r="O3109" t="s">
        <v>829</v>
      </c>
      <c r="P3109" t="s">
        <v>829</v>
      </c>
      <c r="Q3109" t="s">
        <v>829</v>
      </c>
      <c r="R3109" t="s">
        <v>829</v>
      </c>
      <c r="S3109">
        <v>2406826</v>
      </c>
      <c r="T3109">
        <v>18790</v>
      </c>
      <c r="U3109">
        <v>2388036</v>
      </c>
      <c r="V3109">
        <v>21</v>
      </c>
    </row>
    <row r="3110" spans="1:22" x14ac:dyDescent="0.3">
      <c r="A3110">
        <v>202223</v>
      </c>
      <c r="B3110" t="s">
        <v>820</v>
      </c>
      <c r="C3110" t="s">
        <v>821</v>
      </c>
      <c r="D3110" t="s">
        <v>822</v>
      </c>
      <c r="E3110" t="s">
        <v>823</v>
      </c>
      <c r="F3110" t="s">
        <v>926</v>
      </c>
      <c r="G3110" t="s">
        <v>927</v>
      </c>
      <c r="H3110" t="s">
        <v>930</v>
      </c>
      <c r="I3110">
        <v>830</v>
      </c>
      <c r="J3110" t="s">
        <v>931</v>
      </c>
      <c r="K3110" t="s">
        <v>842</v>
      </c>
      <c r="L3110" t="s">
        <v>240</v>
      </c>
      <c r="M3110" t="s">
        <v>829</v>
      </c>
      <c r="N3110" t="s">
        <v>829</v>
      </c>
      <c r="O3110" t="s">
        <v>829</v>
      </c>
      <c r="P3110" t="s">
        <v>829</v>
      </c>
      <c r="Q3110" t="s">
        <v>829</v>
      </c>
      <c r="R3110" t="s">
        <v>829</v>
      </c>
      <c r="S3110">
        <v>2274390</v>
      </c>
      <c r="T3110">
        <v>4295</v>
      </c>
      <c r="U3110">
        <v>2270095</v>
      </c>
      <c r="V3110">
        <v>20</v>
      </c>
    </row>
    <row r="3111" spans="1:22" x14ac:dyDescent="0.3">
      <c r="A3111">
        <v>202324</v>
      </c>
      <c r="B3111" t="s">
        <v>820</v>
      </c>
      <c r="C3111" t="s">
        <v>821</v>
      </c>
      <c r="D3111" t="s">
        <v>822</v>
      </c>
      <c r="E3111" t="s">
        <v>823</v>
      </c>
      <c r="F3111" t="s">
        <v>926</v>
      </c>
      <c r="G3111" t="s">
        <v>927</v>
      </c>
      <c r="H3111" t="s">
        <v>930</v>
      </c>
      <c r="I3111">
        <v>830</v>
      </c>
      <c r="J3111" t="s">
        <v>931</v>
      </c>
      <c r="K3111" t="s">
        <v>842</v>
      </c>
      <c r="L3111" t="s">
        <v>240</v>
      </c>
      <c r="M3111" t="s">
        <v>829</v>
      </c>
      <c r="N3111" t="s">
        <v>829</v>
      </c>
      <c r="O3111" t="s">
        <v>829</v>
      </c>
      <c r="P3111" t="s">
        <v>829</v>
      </c>
      <c r="Q3111" t="s">
        <v>829</v>
      </c>
      <c r="R3111" t="s">
        <v>829</v>
      </c>
      <c r="S3111">
        <v>3878589</v>
      </c>
      <c r="T3111">
        <v>0</v>
      </c>
      <c r="U3111">
        <v>3878589</v>
      </c>
      <c r="V3111">
        <v>34</v>
      </c>
    </row>
    <row r="3112" spans="1:22" x14ac:dyDescent="0.3">
      <c r="A3112">
        <v>202122</v>
      </c>
      <c r="B3112" t="s">
        <v>820</v>
      </c>
      <c r="C3112" t="s">
        <v>821</v>
      </c>
      <c r="D3112" t="s">
        <v>822</v>
      </c>
      <c r="E3112" t="s">
        <v>823</v>
      </c>
      <c r="F3112" t="s">
        <v>926</v>
      </c>
      <c r="G3112" t="s">
        <v>927</v>
      </c>
      <c r="H3112" t="s">
        <v>930</v>
      </c>
      <c r="I3112">
        <v>830</v>
      </c>
      <c r="J3112" t="s">
        <v>931</v>
      </c>
      <c r="K3112" t="s">
        <v>842</v>
      </c>
      <c r="L3112" t="s">
        <v>843</v>
      </c>
      <c r="M3112" t="s">
        <v>829</v>
      </c>
      <c r="N3112" t="s">
        <v>829</v>
      </c>
      <c r="O3112" t="s">
        <v>829</v>
      </c>
      <c r="P3112" t="s">
        <v>829</v>
      </c>
      <c r="Q3112" t="s">
        <v>829</v>
      </c>
      <c r="R3112" t="s">
        <v>829</v>
      </c>
      <c r="S3112">
        <v>290277</v>
      </c>
      <c r="T3112">
        <v>10000</v>
      </c>
      <c r="U3112">
        <v>280277</v>
      </c>
      <c r="V3112">
        <v>2</v>
      </c>
    </row>
    <row r="3113" spans="1:22" x14ac:dyDescent="0.3">
      <c r="A3113">
        <v>202223</v>
      </c>
      <c r="B3113" t="s">
        <v>820</v>
      </c>
      <c r="C3113" t="s">
        <v>821</v>
      </c>
      <c r="D3113" t="s">
        <v>822</v>
      </c>
      <c r="E3113" t="s">
        <v>823</v>
      </c>
      <c r="F3113" t="s">
        <v>926</v>
      </c>
      <c r="G3113" t="s">
        <v>927</v>
      </c>
      <c r="H3113" t="s">
        <v>930</v>
      </c>
      <c r="I3113">
        <v>830</v>
      </c>
      <c r="J3113" t="s">
        <v>931</v>
      </c>
      <c r="K3113" t="s">
        <v>842</v>
      </c>
      <c r="L3113" t="s">
        <v>843</v>
      </c>
      <c r="M3113" t="s">
        <v>829</v>
      </c>
      <c r="N3113" t="s">
        <v>829</v>
      </c>
      <c r="O3113" t="s">
        <v>829</v>
      </c>
      <c r="P3113" t="s">
        <v>829</v>
      </c>
      <c r="Q3113" t="s">
        <v>829</v>
      </c>
      <c r="R3113" t="s">
        <v>829</v>
      </c>
      <c r="S3113">
        <v>251678</v>
      </c>
      <c r="T3113">
        <v>2500</v>
      </c>
      <c r="U3113">
        <v>249178</v>
      </c>
      <c r="V3113">
        <v>2</v>
      </c>
    </row>
    <row r="3114" spans="1:22" x14ac:dyDescent="0.3">
      <c r="A3114">
        <v>202324</v>
      </c>
      <c r="B3114" t="s">
        <v>820</v>
      </c>
      <c r="C3114" t="s">
        <v>821</v>
      </c>
      <c r="D3114" t="s">
        <v>822</v>
      </c>
      <c r="E3114" t="s">
        <v>823</v>
      </c>
      <c r="F3114" t="s">
        <v>926</v>
      </c>
      <c r="G3114" t="s">
        <v>927</v>
      </c>
      <c r="H3114" t="s">
        <v>930</v>
      </c>
      <c r="I3114">
        <v>830</v>
      </c>
      <c r="J3114" t="s">
        <v>931</v>
      </c>
      <c r="K3114" t="s">
        <v>842</v>
      </c>
      <c r="L3114" t="s">
        <v>843</v>
      </c>
      <c r="M3114" t="s">
        <v>829</v>
      </c>
      <c r="N3114" t="s">
        <v>829</v>
      </c>
      <c r="O3114" t="s">
        <v>829</v>
      </c>
      <c r="P3114" t="s">
        <v>829</v>
      </c>
      <c r="Q3114" t="s">
        <v>829</v>
      </c>
      <c r="R3114" t="s">
        <v>829</v>
      </c>
      <c r="S3114">
        <v>242340</v>
      </c>
      <c r="T3114">
        <v>2500</v>
      </c>
      <c r="U3114">
        <v>239840</v>
      </c>
      <c r="V3114">
        <v>2</v>
      </c>
    </row>
    <row r="3115" spans="1:22" x14ac:dyDescent="0.3">
      <c r="A3115">
        <v>202122</v>
      </c>
      <c r="B3115" t="s">
        <v>820</v>
      </c>
      <c r="C3115" t="s">
        <v>821</v>
      </c>
      <c r="D3115" t="s">
        <v>822</v>
      </c>
      <c r="E3115" t="s">
        <v>823</v>
      </c>
      <c r="F3115" t="s">
        <v>926</v>
      </c>
      <c r="G3115" t="s">
        <v>927</v>
      </c>
      <c r="H3115" t="s">
        <v>930</v>
      </c>
      <c r="I3115">
        <v>830</v>
      </c>
      <c r="J3115" t="s">
        <v>931</v>
      </c>
      <c r="K3115" t="s">
        <v>842</v>
      </c>
      <c r="L3115" t="s">
        <v>249</v>
      </c>
      <c r="M3115">
        <v>0</v>
      </c>
      <c r="N3115">
        <v>414472</v>
      </c>
      <c r="O3115">
        <v>679106</v>
      </c>
      <c r="P3115">
        <v>9628015</v>
      </c>
      <c r="Q3115">
        <v>1132835</v>
      </c>
      <c r="R3115" t="s">
        <v>829</v>
      </c>
      <c r="S3115">
        <v>11854428</v>
      </c>
      <c r="T3115">
        <v>16</v>
      </c>
      <c r="U3115">
        <v>11854412</v>
      </c>
      <c r="V3115">
        <v>104</v>
      </c>
    </row>
    <row r="3116" spans="1:22" x14ac:dyDescent="0.3">
      <c r="A3116">
        <v>202223</v>
      </c>
      <c r="B3116" t="s">
        <v>820</v>
      </c>
      <c r="C3116" t="s">
        <v>821</v>
      </c>
      <c r="D3116" t="s">
        <v>822</v>
      </c>
      <c r="E3116" t="s">
        <v>823</v>
      </c>
      <c r="F3116" t="s">
        <v>926</v>
      </c>
      <c r="G3116" t="s">
        <v>927</v>
      </c>
      <c r="H3116" t="s">
        <v>930</v>
      </c>
      <c r="I3116">
        <v>830</v>
      </c>
      <c r="J3116" t="s">
        <v>931</v>
      </c>
      <c r="K3116" t="s">
        <v>842</v>
      </c>
      <c r="L3116" t="s">
        <v>249</v>
      </c>
      <c r="M3116">
        <v>0</v>
      </c>
      <c r="N3116">
        <v>651429</v>
      </c>
      <c r="O3116">
        <v>1113648</v>
      </c>
      <c r="P3116">
        <v>9312967</v>
      </c>
      <c r="Q3116">
        <v>1385299</v>
      </c>
      <c r="R3116" t="s">
        <v>829</v>
      </c>
      <c r="S3116">
        <v>12463343</v>
      </c>
      <c r="T3116">
        <v>35549</v>
      </c>
      <c r="U3116">
        <v>12427794</v>
      </c>
      <c r="V3116">
        <v>108</v>
      </c>
    </row>
    <row r="3117" spans="1:22" x14ac:dyDescent="0.3">
      <c r="A3117">
        <v>202324</v>
      </c>
      <c r="B3117" t="s">
        <v>820</v>
      </c>
      <c r="C3117" t="s">
        <v>821</v>
      </c>
      <c r="D3117" t="s">
        <v>822</v>
      </c>
      <c r="E3117" t="s">
        <v>823</v>
      </c>
      <c r="F3117" t="s">
        <v>926</v>
      </c>
      <c r="G3117" t="s">
        <v>927</v>
      </c>
      <c r="H3117" t="s">
        <v>930</v>
      </c>
      <c r="I3117">
        <v>830</v>
      </c>
      <c r="J3117" t="s">
        <v>931</v>
      </c>
      <c r="K3117" t="s">
        <v>842</v>
      </c>
      <c r="L3117" t="s">
        <v>249</v>
      </c>
      <c r="M3117">
        <v>0</v>
      </c>
      <c r="N3117">
        <v>510445</v>
      </c>
      <c r="O3117">
        <v>1189134</v>
      </c>
      <c r="P3117">
        <v>11383085</v>
      </c>
      <c r="Q3117">
        <v>1717134</v>
      </c>
      <c r="R3117" t="s">
        <v>829</v>
      </c>
      <c r="S3117">
        <v>14799798</v>
      </c>
      <c r="T3117">
        <v>19364</v>
      </c>
      <c r="U3117">
        <v>14780434</v>
      </c>
      <c r="V3117">
        <v>128</v>
      </c>
    </row>
    <row r="3118" spans="1:22" x14ac:dyDescent="0.3">
      <c r="A3118">
        <v>202122</v>
      </c>
      <c r="B3118" t="s">
        <v>820</v>
      </c>
      <c r="C3118" t="s">
        <v>821</v>
      </c>
      <c r="D3118" t="s">
        <v>822</v>
      </c>
      <c r="E3118" t="s">
        <v>823</v>
      </c>
      <c r="F3118" t="s">
        <v>926</v>
      </c>
      <c r="G3118" t="s">
        <v>927</v>
      </c>
      <c r="H3118" t="s">
        <v>930</v>
      </c>
      <c r="I3118">
        <v>830</v>
      </c>
      <c r="J3118" t="s">
        <v>931</v>
      </c>
      <c r="K3118" t="s">
        <v>842</v>
      </c>
      <c r="L3118" t="s">
        <v>844</v>
      </c>
      <c r="M3118">
        <v>0</v>
      </c>
      <c r="N3118">
        <v>331180</v>
      </c>
      <c r="O3118">
        <v>6395822</v>
      </c>
      <c r="P3118">
        <v>0</v>
      </c>
      <c r="Q3118">
        <v>0</v>
      </c>
      <c r="R3118" t="s">
        <v>829</v>
      </c>
      <c r="S3118">
        <v>6727002</v>
      </c>
      <c r="T3118">
        <v>219474</v>
      </c>
      <c r="U3118">
        <v>6507528</v>
      </c>
      <c r="V3118">
        <v>57</v>
      </c>
    </row>
    <row r="3119" spans="1:22" x14ac:dyDescent="0.3">
      <c r="A3119">
        <v>202223</v>
      </c>
      <c r="B3119" t="s">
        <v>820</v>
      </c>
      <c r="C3119" t="s">
        <v>821</v>
      </c>
      <c r="D3119" t="s">
        <v>822</v>
      </c>
      <c r="E3119" t="s">
        <v>823</v>
      </c>
      <c r="F3119" t="s">
        <v>926</v>
      </c>
      <c r="G3119" t="s">
        <v>927</v>
      </c>
      <c r="H3119" t="s">
        <v>930</v>
      </c>
      <c r="I3119">
        <v>830</v>
      </c>
      <c r="J3119" t="s">
        <v>931</v>
      </c>
      <c r="K3119" t="s">
        <v>842</v>
      </c>
      <c r="L3119" t="s">
        <v>844</v>
      </c>
      <c r="M3119">
        <v>0</v>
      </c>
      <c r="N3119">
        <v>436764</v>
      </c>
      <c r="O3119">
        <v>5661876</v>
      </c>
      <c r="P3119">
        <v>0</v>
      </c>
      <c r="Q3119">
        <v>0</v>
      </c>
      <c r="R3119" t="s">
        <v>829</v>
      </c>
      <c r="S3119">
        <v>6098640</v>
      </c>
      <c r="T3119">
        <v>205353</v>
      </c>
      <c r="U3119">
        <v>5893287</v>
      </c>
      <c r="V3119">
        <v>51</v>
      </c>
    </row>
    <row r="3120" spans="1:22" x14ac:dyDescent="0.3">
      <c r="A3120">
        <v>202324</v>
      </c>
      <c r="B3120" t="s">
        <v>820</v>
      </c>
      <c r="C3120" t="s">
        <v>821</v>
      </c>
      <c r="D3120" t="s">
        <v>822</v>
      </c>
      <c r="E3120" t="s">
        <v>823</v>
      </c>
      <c r="F3120" t="s">
        <v>926</v>
      </c>
      <c r="G3120" t="s">
        <v>927</v>
      </c>
      <c r="H3120" t="s">
        <v>930</v>
      </c>
      <c r="I3120">
        <v>830</v>
      </c>
      <c r="J3120" t="s">
        <v>931</v>
      </c>
      <c r="K3120" t="s">
        <v>842</v>
      </c>
      <c r="L3120" t="s">
        <v>844</v>
      </c>
      <c r="M3120">
        <v>0</v>
      </c>
      <c r="N3120">
        <v>405934</v>
      </c>
      <c r="O3120">
        <v>6296042</v>
      </c>
      <c r="P3120">
        <v>0</v>
      </c>
      <c r="Q3120">
        <v>0</v>
      </c>
      <c r="R3120" t="s">
        <v>829</v>
      </c>
      <c r="S3120">
        <v>6701976</v>
      </c>
      <c r="T3120">
        <v>235348</v>
      </c>
      <c r="U3120">
        <v>6466628</v>
      </c>
      <c r="V3120">
        <v>56</v>
      </c>
    </row>
    <row r="3121" spans="1:22" x14ac:dyDescent="0.3">
      <c r="A3121">
        <v>202122</v>
      </c>
      <c r="B3121" t="s">
        <v>820</v>
      </c>
      <c r="C3121" t="s">
        <v>821</v>
      </c>
      <c r="D3121" t="s">
        <v>822</v>
      </c>
      <c r="E3121" t="s">
        <v>823</v>
      </c>
      <c r="F3121" t="s">
        <v>926</v>
      </c>
      <c r="G3121" t="s">
        <v>927</v>
      </c>
      <c r="H3121" t="s">
        <v>930</v>
      </c>
      <c r="I3121">
        <v>830</v>
      </c>
      <c r="J3121" t="s">
        <v>931</v>
      </c>
      <c r="K3121" t="s">
        <v>842</v>
      </c>
      <c r="L3121" t="s">
        <v>251</v>
      </c>
      <c r="M3121" t="s">
        <v>829</v>
      </c>
      <c r="N3121" t="s">
        <v>829</v>
      </c>
      <c r="O3121">
        <v>0</v>
      </c>
      <c r="P3121">
        <v>2324346</v>
      </c>
      <c r="Q3121">
        <v>0</v>
      </c>
      <c r="R3121">
        <v>1316364</v>
      </c>
      <c r="S3121">
        <v>3640710</v>
      </c>
      <c r="T3121">
        <v>4</v>
      </c>
      <c r="U3121">
        <v>3640706</v>
      </c>
      <c r="V3121">
        <v>32</v>
      </c>
    </row>
    <row r="3122" spans="1:22" x14ac:dyDescent="0.3">
      <c r="A3122">
        <v>202223</v>
      </c>
      <c r="B3122" t="s">
        <v>820</v>
      </c>
      <c r="C3122" t="s">
        <v>821</v>
      </c>
      <c r="D3122" t="s">
        <v>822</v>
      </c>
      <c r="E3122" t="s">
        <v>823</v>
      </c>
      <c r="F3122" t="s">
        <v>926</v>
      </c>
      <c r="G3122" t="s">
        <v>927</v>
      </c>
      <c r="H3122" t="s">
        <v>930</v>
      </c>
      <c r="I3122">
        <v>830</v>
      </c>
      <c r="J3122" t="s">
        <v>931</v>
      </c>
      <c r="K3122" t="s">
        <v>842</v>
      </c>
      <c r="L3122" t="s">
        <v>251</v>
      </c>
      <c r="M3122" t="s">
        <v>829</v>
      </c>
      <c r="N3122" t="s">
        <v>829</v>
      </c>
      <c r="O3122">
        <v>115117</v>
      </c>
      <c r="P3122">
        <v>2914195</v>
      </c>
      <c r="Q3122">
        <v>0</v>
      </c>
      <c r="R3122">
        <v>1491805</v>
      </c>
      <c r="S3122">
        <v>4521117</v>
      </c>
      <c r="T3122">
        <v>6592</v>
      </c>
      <c r="U3122">
        <v>4514525</v>
      </c>
      <c r="V3122">
        <v>39</v>
      </c>
    </row>
    <row r="3123" spans="1:22" x14ac:dyDescent="0.3">
      <c r="A3123">
        <v>202324</v>
      </c>
      <c r="B3123" t="s">
        <v>820</v>
      </c>
      <c r="C3123" t="s">
        <v>821</v>
      </c>
      <c r="D3123" t="s">
        <v>822</v>
      </c>
      <c r="E3123" t="s">
        <v>823</v>
      </c>
      <c r="F3123" t="s">
        <v>926</v>
      </c>
      <c r="G3123" t="s">
        <v>927</v>
      </c>
      <c r="H3123" t="s">
        <v>930</v>
      </c>
      <c r="I3123">
        <v>830</v>
      </c>
      <c r="J3123" t="s">
        <v>931</v>
      </c>
      <c r="K3123" t="s">
        <v>842</v>
      </c>
      <c r="L3123" t="s">
        <v>251</v>
      </c>
      <c r="M3123" t="s">
        <v>829</v>
      </c>
      <c r="N3123" t="s">
        <v>829</v>
      </c>
      <c r="O3123">
        <v>98328</v>
      </c>
      <c r="P3123">
        <v>3546045</v>
      </c>
      <c r="Q3123">
        <v>0</v>
      </c>
      <c r="R3123">
        <v>1743630</v>
      </c>
      <c r="S3123">
        <v>5388003</v>
      </c>
      <c r="T3123">
        <v>345</v>
      </c>
      <c r="U3123">
        <v>5387658</v>
      </c>
      <c r="V3123">
        <v>47</v>
      </c>
    </row>
    <row r="3124" spans="1:22" x14ac:dyDescent="0.3">
      <c r="A3124">
        <v>202122</v>
      </c>
      <c r="B3124" t="s">
        <v>820</v>
      </c>
      <c r="C3124" t="s">
        <v>821</v>
      </c>
      <c r="D3124" t="s">
        <v>822</v>
      </c>
      <c r="E3124" t="s">
        <v>823</v>
      </c>
      <c r="F3124" t="s">
        <v>926</v>
      </c>
      <c r="G3124" t="s">
        <v>927</v>
      </c>
      <c r="H3124" t="s">
        <v>930</v>
      </c>
      <c r="I3124">
        <v>830</v>
      </c>
      <c r="J3124" t="s">
        <v>931</v>
      </c>
      <c r="K3124" t="s">
        <v>842</v>
      </c>
      <c r="L3124" t="s">
        <v>253</v>
      </c>
      <c r="M3124" t="s">
        <v>829</v>
      </c>
      <c r="N3124" t="s">
        <v>829</v>
      </c>
      <c r="O3124">
        <v>0</v>
      </c>
      <c r="P3124">
        <v>0</v>
      </c>
      <c r="Q3124">
        <v>0</v>
      </c>
      <c r="R3124">
        <v>0</v>
      </c>
      <c r="S3124">
        <v>0</v>
      </c>
      <c r="T3124">
        <v>0</v>
      </c>
      <c r="U3124">
        <v>0</v>
      </c>
      <c r="V3124">
        <v>0</v>
      </c>
    </row>
    <row r="3125" spans="1:22" x14ac:dyDescent="0.3">
      <c r="A3125">
        <v>202223</v>
      </c>
      <c r="B3125" t="s">
        <v>820</v>
      </c>
      <c r="C3125" t="s">
        <v>821</v>
      </c>
      <c r="D3125" t="s">
        <v>822</v>
      </c>
      <c r="E3125" t="s">
        <v>823</v>
      </c>
      <c r="F3125" t="s">
        <v>926</v>
      </c>
      <c r="G3125" t="s">
        <v>927</v>
      </c>
      <c r="H3125" t="s">
        <v>930</v>
      </c>
      <c r="I3125">
        <v>830</v>
      </c>
      <c r="J3125" t="s">
        <v>931</v>
      </c>
      <c r="K3125" t="s">
        <v>842</v>
      </c>
      <c r="L3125" t="s">
        <v>253</v>
      </c>
      <c r="M3125" t="s">
        <v>829</v>
      </c>
      <c r="N3125" t="s">
        <v>829</v>
      </c>
      <c r="O3125">
        <v>0</v>
      </c>
      <c r="P3125">
        <v>0</v>
      </c>
      <c r="Q3125">
        <v>0</v>
      </c>
      <c r="R3125">
        <v>0</v>
      </c>
      <c r="S3125">
        <v>0</v>
      </c>
      <c r="T3125">
        <v>0</v>
      </c>
      <c r="U3125">
        <v>0</v>
      </c>
      <c r="V3125">
        <v>0</v>
      </c>
    </row>
    <row r="3126" spans="1:22" x14ac:dyDescent="0.3">
      <c r="A3126">
        <v>202324</v>
      </c>
      <c r="B3126" t="s">
        <v>820</v>
      </c>
      <c r="C3126" t="s">
        <v>821</v>
      </c>
      <c r="D3126" t="s">
        <v>822</v>
      </c>
      <c r="E3126" t="s">
        <v>823</v>
      </c>
      <c r="F3126" t="s">
        <v>926</v>
      </c>
      <c r="G3126" t="s">
        <v>927</v>
      </c>
      <c r="H3126" t="s">
        <v>930</v>
      </c>
      <c r="I3126">
        <v>830</v>
      </c>
      <c r="J3126" t="s">
        <v>931</v>
      </c>
      <c r="K3126" t="s">
        <v>842</v>
      </c>
      <c r="L3126" t="s">
        <v>253</v>
      </c>
      <c r="M3126" t="s">
        <v>829</v>
      </c>
      <c r="N3126" t="s">
        <v>829</v>
      </c>
      <c r="O3126">
        <v>0</v>
      </c>
      <c r="P3126">
        <v>0</v>
      </c>
      <c r="Q3126">
        <v>0</v>
      </c>
      <c r="R3126">
        <v>0</v>
      </c>
      <c r="S3126">
        <v>0</v>
      </c>
      <c r="T3126">
        <v>0</v>
      </c>
      <c r="U3126">
        <v>0</v>
      </c>
      <c r="V3126">
        <v>0</v>
      </c>
    </row>
    <row r="3127" spans="1:22" x14ac:dyDescent="0.3">
      <c r="A3127">
        <v>202122</v>
      </c>
      <c r="B3127" t="s">
        <v>820</v>
      </c>
      <c r="C3127" t="s">
        <v>821</v>
      </c>
      <c r="D3127" t="s">
        <v>822</v>
      </c>
      <c r="E3127" t="s">
        <v>823</v>
      </c>
      <c r="F3127" t="s">
        <v>926</v>
      </c>
      <c r="G3127" t="s">
        <v>927</v>
      </c>
      <c r="H3127" t="s">
        <v>930</v>
      </c>
      <c r="I3127">
        <v>830</v>
      </c>
      <c r="J3127" t="s">
        <v>931</v>
      </c>
      <c r="K3127" t="s">
        <v>842</v>
      </c>
      <c r="L3127" t="s">
        <v>845</v>
      </c>
      <c r="M3127" t="s">
        <v>829</v>
      </c>
      <c r="N3127" t="s">
        <v>829</v>
      </c>
      <c r="O3127">
        <v>0</v>
      </c>
      <c r="P3127">
        <v>0</v>
      </c>
      <c r="Q3127">
        <v>0</v>
      </c>
      <c r="R3127">
        <v>0</v>
      </c>
      <c r="S3127">
        <v>0</v>
      </c>
      <c r="T3127">
        <v>0</v>
      </c>
      <c r="U3127">
        <v>0</v>
      </c>
      <c r="V3127">
        <v>0</v>
      </c>
    </row>
    <row r="3128" spans="1:22" x14ac:dyDescent="0.3">
      <c r="A3128">
        <v>202223</v>
      </c>
      <c r="B3128" t="s">
        <v>820</v>
      </c>
      <c r="C3128" t="s">
        <v>821</v>
      </c>
      <c r="D3128" t="s">
        <v>822</v>
      </c>
      <c r="E3128" t="s">
        <v>823</v>
      </c>
      <c r="F3128" t="s">
        <v>926</v>
      </c>
      <c r="G3128" t="s">
        <v>927</v>
      </c>
      <c r="H3128" t="s">
        <v>930</v>
      </c>
      <c r="I3128">
        <v>830</v>
      </c>
      <c r="J3128" t="s">
        <v>931</v>
      </c>
      <c r="K3128" t="s">
        <v>842</v>
      </c>
      <c r="L3128" t="s">
        <v>845</v>
      </c>
      <c r="M3128" t="s">
        <v>829</v>
      </c>
      <c r="N3128" t="s">
        <v>829</v>
      </c>
      <c r="O3128">
        <v>0</v>
      </c>
      <c r="P3128">
        <v>0</v>
      </c>
      <c r="Q3128">
        <v>0</v>
      </c>
      <c r="R3128">
        <v>0</v>
      </c>
      <c r="S3128">
        <v>0</v>
      </c>
      <c r="T3128">
        <v>0</v>
      </c>
      <c r="U3128">
        <v>0</v>
      </c>
      <c r="V3128">
        <v>0</v>
      </c>
    </row>
    <row r="3129" spans="1:22" x14ac:dyDescent="0.3">
      <c r="A3129">
        <v>202324</v>
      </c>
      <c r="B3129" t="s">
        <v>820</v>
      </c>
      <c r="C3129" t="s">
        <v>821</v>
      </c>
      <c r="D3129" t="s">
        <v>822</v>
      </c>
      <c r="E3129" t="s">
        <v>823</v>
      </c>
      <c r="F3129" t="s">
        <v>926</v>
      </c>
      <c r="G3129" t="s">
        <v>927</v>
      </c>
      <c r="H3129" t="s">
        <v>930</v>
      </c>
      <c r="I3129">
        <v>830</v>
      </c>
      <c r="J3129" t="s">
        <v>931</v>
      </c>
      <c r="K3129" t="s">
        <v>842</v>
      </c>
      <c r="L3129" t="s">
        <v>845</v>
      </c>
      <c r="M3129" t="s">
        <v>829</v>
      </c>
      <c r="N3129" t="s">
        <v>829</v>
      </c>
      <c r="O3129">
        <v>0</v>
      </c>
      <c r="P3129">
        <v>0</v>
      </c>
      <c r="Q3129">
        <v>0</v>
      </c>
      <c r="R3129">
        <v>0</v>
      </c>
      <c r="S3129">
        <v>0</v>
      </c>
      <c r="T3129">
        <v>0</v>
      </c>
      <c r="U3129">
        <v>0</v>
      </c>
      <c r="V3129">
        <v>0</v>
      </c>
    </row>
    <row r="3130" spans="1:22" x14ac:dyDescent="0.3">
      <c r="A3130">
        <v>202122</v>
      </c>
      <c r="B3130" t="s">
        <v>820</v>
      </c>
      <c r="C3130" t="s">
        <v>821</v>
      </c>
      <c r="D3130" t="s">
        <v>822</v>
      </c>
      <c r="E3130" t="s">
        <v>823</v>
      </c>
      <c r="F3130" t="s">
        <v>852</v>
      </c>
      <c r="G3130" t="s">
        <v>853</v>
      </c>
      <c r="H3130" t="s">
        <v>932</v>
      </c>
      <c r="I3130">
        <v>878</v>
      </c>
      <c r="J3130" t="s">
        <v>933</v>
      </c>
      <c r="K3130" t="s">
        <v>828</v>
      </c>
      <c r="L3130" t="s">
        <v>336</v>
      </c>
      <c r="M3130">
        <v>0</v>
      </c>
      <c r="N3130">
        <v>353123</v>
      </c>
      <c r="O3130">
        <v>20154</v>
      </c>
      <c r="P3130">
        <v>12543663</v>
      </c>
      <c r="Q3130">
        <v>0</v>
      </c>
      <c r="R3130" t="s">
        <v>829</v>
      </c>
      <c r="S3130">
        <v>12916940</v>
      </c>
      <c r="T3130" t="s">
        <v>829</v>
      </c>
      <c r="U3130">
        <v>12916940</v>
      </c>
      <c r="V3130">
        <v>326</v>
      </c>
    </row>
    <row r="3131" spans="1:22" x14ac:dyDescent="0.3">
      <c r="A3131">
        <v>202223</v>
      </c>
      <c r="B3131" t="s">
        <v>820</v>
      </c>
      <c r="C3131" t="s">
        <v>821</v>
      </c>
      <c r="D3131" t="s">
        <v>822</v>
      </c>
      <c r="E3131" t="s">
        <v>823</v>
      </c>
      <c r="F3131" t="s">
        <v>852</v>
      </c>
      <c r="G3131" t="s">
        <v>853</v>
      </c>
      <c r="H3131" t="s">
        <v>932</v>
      </c>
      <c r="I3131">
        <v>878</v>
      </c>
      <c r="J3131" t="s">
        <v>933</v>
      </c>
      <c r="K3131" t="s">
        <v>828</v>
      </c>
      <c r="L3131" t="s">
        <v>336</v>
      </c>
      <c r="M3131">
        <v>0</v>
      </c>
      <c r="N3131">
        <v>334667</v>
      </c>
      <c r="O3131">
        <v>52889</v>
      </c>
      <c r="P3131">
        <v>11960000</v>
      </c>
      <c r="Q3131">
        <v>0</v>
      </c>
      <c r="R3131" t="s">
        <v>829</v>
      </c>
      <c r="S3131">
        <v>12347556</v>
      </c>
      <c r="T3131" t="s">
        <v>829</v>
      </c>
      <c r="U3131">
        <v>12347556</v>
      </c>
      <c r="V3131">
        <v>318</v>
      </c>
    </row>
    <row r="3132" spans="1:22" x14ac:dyDescent="0.3">
      <c r="A3132">
        <v>202324</v>
      </c>
      <c r="B3132" t="s">
        <v>820</v>
      </c>
      <c r="C3132" t="s">
        <v>821</v>
      </c>
      <c r="D3132" t="s">
        <v>822</v>
      </c>
      <c r="E3132" t="s">
        <v>823</v>
      </c>
      <c r="F3132" t="s">
        <v>852</v>
      </c>
      <c r="G3132" t="s">
        <v>853</v>
      </c>
      <c r="H3132" t="s">
        <v>932</v>
      </c>
      <c r="I3132">
        <v>878</v>
      </c>
      <c r="J3132" t="s">
        <v>933</v>
      </c>
      <c r="K3132" t="s">
        <v>828</v>
      </c>
      <c r="L3132" t="s">
        <v>336</v>
      </c>
      <c r="M3132">
        <v>0</v>
      </c>
      <c r="N3132">
        <v>270844</v>
      </c>
      <c r="O3132">
        <v>48000</v>
      </c>
      <c r="P3132">
        <v>12460243</v>
      </c>
      <c r="Q3132">
        <v>0</v>
      </c>
      <c r="R3132" t="s">
        <v>829</v>
      </c>
      <c r="S3132">
        <v>12779087</v>
      </c>
      <c r="T3132" t="s">
        <v>829</v>
      </c>
      <c r="U3132">
        <v>12779087</v>
      </c>
      <c r="V3132">
        <v>348</v>
      </c>
    </row>
    <row r="3133" spans="1:22" x14ac:dyDescent="0.3">
      <c r="A3133">
        <v>202122</v>
      </c>
      <c r="B3133" t="s">
        <v>820</v>
      </c>
      <c r="C3133" t="s">
        <v>821</v>
      </c>
      <c r="D3133" t="s">
        <v>822</v>
      </c>
      <c r="E3133" t="s">
        <v>823</v>
      </c>
      <c r="F3133" t="s">
        <v>852</v>
      </c>
      <c r="G3133" t="s">
        <v>853</v>
      </c>
      <c r="H3133" t="s">
        <v>932</v>
      </c>
      <c r="I3133">
        <v>878</v>
      </c>
      <c r="J3133" t="s">
        <v>933</v>
      </c>
      <c r="K3133" t="s">
        <v>828</v>
      </c>
      <c r="L3133" t="s">
        <v>235</v>
      </c>
      <c r="M3133" t="s">
        <v>829</v>
      </c>
      <c r="N3133">
        <v>584910</v>
      </c>
      <c r="O3133">
        <v>18090</v>
      </c>
      <c r="P3133" t="s">
        <v>829</v>
      </c>
      <c r="Q3133" t="s">
        <v>829</v>
      </c>
      <c r="R3133" t="s">
        <v>829</v>
      </c>
      <c r="S3133">
        <v>603000</v>
      </c>
      <c r="T3133">
        <v>0</v>
      </c>
      <c r="U3133">
        <v>603000</v>
      </c>
      <c r="V3133">
        <v>15</v>
      </c>
    </row>
    <row r="3134" spans="1:22" x14ac:dyDescent="0.3">
      <c r="A3134">
        <v>202223</v>
      </c>
      <c r="B3134" t="s">
        <v>820</v>
      </c>
      <c r="C3134" t="s">
        <v>821</v>
      </c>
      <c r="D3134" t="s">
        <v>822</v>
      </c>
      <c r="E3134" t="s">
        <v>823</v>
      </c>
      <c r="F3134" t="s">
        <v>852</v>
      </c>
      <c r="G3134" t="s">
        <v>853</v>
      </c>
      <c r="H3134" t="s">
        <v>932</v>
      </c>
      <c r="I3134">
        <v>878</v>
      </c>
      <c r="J3134" t="s">
        <v>933</v>
      </c>
      <c r="K3134" t="s">
        <v>828</v>
      </c>
      <c r="L3134" t="s">
        <v>235</v>
      </c>
      <c r="M3134" t="s">
        <v>829</v>
      </c>
      <c r="N3134">
        <v>489459</v>
      </c>
      <c r="O3134">
        <v>15138</v>
      </c>
      <c r="P3134" t="s">
        <v>829</v>
      </c>
      <c r="Q3134" t="s">
        <v>829</v>
      </c>
      <c r="R3134" t="s">
        <v>829</v>
      </c>
      <c r="S3134">
        <v>504597</v>
      </c>
      <c r="T3134">
        <v>0</v>
      </c>
      <c r="U3134">
        <v>504597</v>
      </c>
      <c r="V3134">
        <v>13</v>
      </c>
    </row>
    <row r="3135" spans="1:22" x14ac:dyDescent="0.3">
      <c r="A3135">
        <v>202324</v>
      </c>
      <c r="B3135" t="s">
        <v>820</v>
      </c>
      <c r="C3135" t="s">
        <v>821</v>
      </c>
      <c r="D3135" t="s">
        <v>822</v>
      </c>
      <c r="E3135" t="s">
        <v>823</v>
      </c>
      <c r="F3135" t="s">
        <v>852</v>
      </c>
      <c r="G3135" t="s">
        <v>853</v>
      </c>
      <c r="H3135" t="s">
        <v>932</v>
      </c>
      <c r="I3135">
        <v>878</v>
      </c>
      <c r="J3135" t="s">
        <v>933</v>
      </c>
      <c r="K3135" t="s">
        <v>828</v>
      </c>
      <c r="L3135" t="s">
        <v>235</v>
      </c>
      <c r="M3135" t="s">
        <v>829</v>
      </c>
      <c r="N3135">
        <v>576167</v>
      </c>
      <c r="O3135">
        <v>17820</v>
      </c>
      <c r="P3135" t="s">
        <v>829</v>
      </c>
      <c r="Q3135" t="s">
        <v>829</v>
      </c>
      <c r="R3135" t="s">
        <v>829</v>
      </c>
      <c r="S3135">
        <v>593987</v>
      </c>
      <c r="T3135">
        <v>0</v>
      </c>
      <c r="U3135">
        <v>593987</v>
      </c>
      <c r="V3135">
        <v>16</v>
      </c>
    </row>
    <row r="3136" spans="1:22" x14ac:dyDescent="0.3">
      <c r="A3136">
        <v>202122</v>
      </c>
      <c r="B3136" t="s">
        <v>820</v>
      </c>
      <c r="C3136" t="s">
        <v>821</v>
      </c>
      <c r="D3136" t="s">
        <v>822</v>
      </c>
      <c r="E3136" t="s">
        <v>823</v>
      </c>
      <c r="F3136" t="s">
        <v>852</v>
      </c>
      <c r="G3136" t="s">
        <v>853</v>
      </c>
      <c r="H3136" t="s">
        <v>932</v>
      </c>
      <c r="I3136">
        <v>878</v>
      </c>
      <c r="J3136" t="s">
        <v>933</v>
      </c>
      <c r="K3136" t="s">
        <v>828</v>
      </c>
      <c r="L3136" t="s">
        <v>534</v>
      </c>
      <c r="M3136">
        <v>0</v>
      </c>
      <c r="N3136">
        <v>6564330</v>
      </c>
      <c r="O3136">
        <v>989515</v>
      </c>
      <c r="P3136">
        <v>17042450</v>
      </c>
      <c r="Q3136">
        <v>0</v>
      </c>
      <c r="R3136" t="s">
        <v>829</v>
      </c>
      <c r="S3136">
        <v>24596295</v>
      </c>
      <c r="T3136">
        <v>638937</v>
      </c>
      <c r="U3136">
        <v>23957358</v>
      </c>
      <c r="V3136">
        <v>143</v>
      </c>
    </row>
    <row r="3137" spans="1:22" x14ac:dyDescent="0.3">
      <c r="A3137">
        <v>202223</v>
      </c>
      <c r="B3137" t="s">
        <v>820</v>
      </c>
      <c r="C3137" t="s">
        <v>821</v>
      </c>
      <c r="D3137" t="s">
        <v>822</v>
      </c>
      <c r="E3137" t="s">
        <v>823</v>
      </c>
      <c r="F3137" t="s">
        <v>852</v>
      </c>
      <c r="G3137" t="s">
        <v>853</v>
      </c>
      <c r="H3137" t="s">
        <v>932</v>
      </c>
      <c r="I3137">
        <v>878</v>
      </c>
      <c r="J3137" t="s">
        <v>933</v>
      </c>
      <c r="K3137" t="s">
        <v>828</v>
      </c>
      <c r="L3137" t="s">
        <v>534</v>
      </c>
      <c r="M3137">
        <v>0</v>
      </c>
      <c r="N3137">
        <v>7372893</v>
      </c>
      <c r="O3137">
        <v>1200136</v>
      </c>
      <c r="P3137">
        <v>18902062</v>
      </c>
      <c r="Q3137">
        <v>0</v>
      </c>
      <c r="R3137" t="s">
        <v>829</v>
      </c>
      <c r="S3137">
        <v>27475091</v>
      </c>
      <c r="T3137">
        <v>521097</v>
      </c>
      <c r="U3137">
        <v>26953994</v>
      </c>
      <c r="V3137">
        <v>163</v>
      </c>
    </row>
    <row r="3138" spans="1:22" x14ac:dyDescent="0.3">
      <c r="A3138">
        <v>202324</v>
      </c>
      <c r="B3138" t="s">
        <v>820</v>
      </c>
      <c r="C3138" t="s">
        <v>821</v>
      </c>
      <c r="D3138" t="s">
        <v>822</v>
      </c>
      <c r="E3138" t="s">
        <v>823</v>
      </c>
      <c r="F3138" t="s">
        <v>852</v>
      </c>
      <c r="G3138" t="s">
        <v>853</v>
      </c>
      <c r="H3138" t="s">
        <v>932</v>
      </c>
      <c r="I3138">
        <v>878</v>
      </c>
      <c r="J3138" t="s">
        <v>933</v>
      </c>
      <c r="K3138" t="s">
        <v>828</v>
      </c>
      <c r="L3138" t="s">
        <v>534</v>
      </c>
      <c r="M3138">
        <v>0</v>
      </c>
      <c r="N3138">
        <v>7191408</v>
      </c>
      <c r="O3138">
        <v>1154777</v>
      </c>
      <c r="P3138">
        <v>21552573</v>
      </c>
      <c r="Q3138">
        <v>0</v>
      </c>
      <c r="R3138" t="s">
        <v>829</v>
      </c>
      <c r="S3138">
        <v>29898758</v>
      </c>
      <c r="T3138">
        <v>473873</v>
      </c>
      <c r="U3138">
        <v>29424885</v>
      </c>
      <c r="V3138">
        <v>179</v>
      </c>
    </row>
    <row r="3139" spans="1:22" x14ac:dyDescent="0.3">
      <c r="A3139">
        <v>202122</v>
      </c>
      <c r="B3139" t="s">
        <v>820</v>
      </c>
      <c r="C3139" t="s">
        <v>821</v>
      </c>
      <c r="D3139" t="s">
        <v>822</v>
      </c>
      <c r="E3139" t="s">
        <v>823</v>
      </c>
      <c r="F3139" t="s">
        <v>852</v>
      </c>
      <c r="G3139" t="s">
        <v>853</v>
      </c>
      <c r="H3139" t="s">
        <v>932</v>
      </c>
      <c r="I3139">
        <v>878</v>
      </c>
      <c r="J3139" t="s">
        <v>933</v>
      </c>
      <c r="K3139" t="s">
        <v>828</v>
      </c>
      <c r="L3139" t="s">
        <v>603</v>
      </c>
      <c r="M3139" t="s">
        <v>829</v>
      </c>
      <c r="N3139" t="s">
        <v>829</v>
      </c>
      <c r="O3139" t="s">
        <v>829</v>
      </c>
      <c r="P3139">
        <v>0</v>
      </c>
      <c r="Q3139">
        <v>0</v>
      </c>
      <c r="R3139">
        <v>0</v>
      </c>
      <c r="S3139">
        <v>0</v>
      </c>
      <c r="T3139">
        <v>0</v>
      </c>
      <c r="U3139">
        <v>0</v>
      </c>
      <c r="V3139">
        <v>0</v>
      </c>
    </row>
    <row r="3140" spans="1:22" x14ac:dyDescent="0.3">
      <c r="A3140">
        <v>202223</v>
      </c>
      <c r="B3140" t="s">
        <v>820</v>
      </c>
      <c r="C3140" t="s">
        <v>821</v>
      </c>
      <c r="D3140" t="s">
        <v>822</v>
      </c>
      <c r="E3140" t="s">
        <v>823</v>
      </c>
      <c r="F3140" t="s">
        <v>852</v>
      </c>
      <c r="G3140" t="s">
        <v>853</v>
      </c>
      <c r="H3140" t="s">
        <v>932</v>
      </c>
      <c r="I3140">
        <v>878</v>
      </c>
      <c r="J3140" t="s">
        <v>933</v>
      </c>
      <c r="K3140" t="s">
        <v>828</v>
      </c>
      <c r="L3140" t="s">
        <v>603</v>
      </c>
      <c r="M3140" t="s">
        <v>829</v>
      </c>
      <c r="N3140" t="s">
        <v>829</v>
      </c>
      <c r="O3140" t="s">
        <v>829</v>
      </c>
      <c r="P3140">
        <v>0</v>
      </c>
      <c r="Q3140">
        <v>0</v>
      </c>
      <c r="R3140">
        <v>0</v>
      </c>
      <c r="S3140">
        <v>0</v>
      </c>
      <c r="T3140">
        <v>0</v>
      </c>
      <c r="U3140">
        <v>0</v>
      </c>
      <c r="V3140">
        <v>0</v>
      </c>
    </row>
    <row r="3141" spans="1:22" x14ac:dyDescent="0.3">
      <c r="A3141">
        <v>202324</v>
      </c>
      <c r="B3141" t="s">
        <v>820</v>
      </c>
      <c r="C3141" t="s">
        <v>821</v>
      </c>
      <c r="D3141" t="s">
        <v>822</v>
      </c>
      <c r="E3141" t="s">
        <v>823</v>
      </c>
      <c r="F3141" t="s">
        <v>852</v>
      </c>
      <c r="G3141" t="s">
        <v>853</v>
      </c>
      <c r="H3141" t="s">
        <v>932</v>
      </c>
      <c r="I3141">
        <v>878</v>
      </c>
      <c r="J3141" t="s">
        <v>933</v>
      </c>
      <c r="K3141" t="s">
        <v>828</v>
      </c>
      <c r="L3141" t="s">
        <v>603</v>
      </c>
      <c r="M3141" t="s">
        <v>829</v>
      </c>
      <c r="N3141" t="s">
        <v>829</v>
      </c>
      <c r="O3141" t="s">
        <v>829</v>
      </c>
      <c r="P3141">
        <v>0</v>
      </c>
      <c r="Q3141">
        <v>0</v>
      </c>
      <c r="R3141">
        <v>0</v>
      </c>
      <c r="S3141">
        <v>0</v>
      </c>
      <c r="T3141">
        <v>0</v>
      </c>
      <c r="U3141">
        <v>0</v>
      </c>
      <c r="V3141">
        <v>0</v>
      </c>
    </row>
    <row r="3142" spans="1:22" x14ac:dyDescent="0.3">
      <c r="A3142">
        <v>202122</v>
      </c>
      <c r="B3142" t="s">
        <v>820</v>
      </c>
      <c r="C3142" t="s">
        <v>821</v>
      </c>
      <c r="D3142" t="s">
        <v>822</v>
      </c>
      <c r="E3142" t="s">
        <v>823</v>
      </c>
      <c r="F3142" t="s">
        <v>852</v>
      </c>
      <c r="G3142" t="s">
        <v>853</v>
      </c>
      <c r="H3142" t="s">
        <v>932</v>
      </c>
      <c r="I3142">
        <v>878</v>
      </c>
      <c r="J3142" t="s">
        <v>933</v>
      </c>
      <c r="K3142" t="s">
        <v>828</v>
      </c>
      <c r="L3142" t="s">
        <v>606</v>
      </c>
      <c r="M3142">
        <v>0</v>
      </c>
      <c r="N3142">
        <v>699632</v>
      </c>
      <c r="O3142">
        <v>447306</v>
      </c>
      <c r="P3142">
        <v>0</v>
      </c>
      <c r="Q3142">
        <v>0</v>
      </c>
      <c r="R3142">
        <v>0</v>
      </c>
      <c r="S3142">
        <v>1146938</v>
      </c>
      <c r="T3142">
        <v>0</v>
      </c>
      <c r="U3142">
        <v>1146938</v>
      </c>
      <c r="V3142">
        <v>7</v>
      </c>
    </row>
    <row r="3143" spans="1:22" x14ac:dyDescent="0.3">
      <c r="A3143">
        <v>202223</v>
      </c>
      <c r="B3143" t="s">
        <v>820</v>
      </c>
      <c r="C3143" t="s">
        <v>821</v>
      </c>
      <c r="D3143" t="s">
        <v>822</v>
      </c>
      <c r="E3143" t="s">
        <v>823</v>
      </c>
      <c r="F3143" t="s">
        <v>852</v>
      </c>
      <c r="G3143" t="s">
        <v>853</v>
      </c>
      <c r="H3143" t="s">
        <v>932</v>
      </c>
      <c r="I3143">
        <v>878</v>
      </c>
      <c r="J3143" t="s">
        <v>933</v>
      </c>
      <c r="K3143" t="s">
        <v>828</v>
      </c>
      <c r="L3143" t="s">
        <v>606</v>
      </c>
      <c r="M3143">
        <v>0</v>
      </c>
      <c r="N3143">
        <v>755299</v>
      </c>
      <c r="O3143">
        <v>503533</v>
      </c>
      <c r="P3143">
        <v>0</v>
      </c>
      <c r="Q3143">
        <v>0</v>
      </c>
      <c r="R3143">
        <v>0</v>
      </c>
      <c r="S3143">
        <v>1258832</v>
      </c>
      <c r="T3143">
        <v>0</v>
      </c>
      <c r="U3143">
        <v>1258832</v>
      </c>
      <c r="V3143">
        <v>8</v>
      </c>
    </row>
    <row r="3144" spans="1:22" x14ac:dyDescent="0.3">
      <c r="A3144">
        <v>202324</v>
      </c>
      <c r="B3144" t="s">
        <v>820</v>
      </c>
      <c r="C3144" t="s">
        <v>821</v>
      </c>
      <c r="D3144" t="s">
        <v>822</v>
      </c>
      <c r="E3144" t="s">
        <v>823</v>
      </c>
      <c r="F3144" t="s">
        <v>852</v>
      </c>
      <c r="G3144" t="s">
        <v>853</v>
      </c>
      <c r="H3144" t="s">
        <v>932</v>
      </c>
      <c r="I3144">
        <v>878</v>
      </c>
      <c r="J3144" t="s">
        <v>933</v>
      </c>
      <c r="K3144" t="s">
        <v>828</v>
      </c>
      <c r="L3144" t="s">
        <v>606</v>
      </c>
      <c r="M3144">
        <v>0</v>
      </c>
      <c r="N3144">
        <v>819048</v>
      </c>
      <c r="O3144">
        <v>546032</v>
      </c>
      <c r="P3144">
        <v>0</v>
      </c>
      <c r="Q3144">
        <v>0</v>
      </c>
      <c r="R3144">
        <v>0</v>
      </c>
      <c r="S3144">
        <v>1365080</v>
      </c>
      <c r="T3144">
        <v>0</v>
      </c>
      <c r="U3144">
        <v>1365080</v>
      </c>
      <c r="V3144">
        <v>8</v>
      </c>
    </row>
    <row r="3145" spans="1:22" x14ac:dyDescent="0.3">
      <c r="A3145">
        <v>202122</v>
      </c>
      <c r="B3145" t="s">
        <v>820</v>
      </c>
      <c r="C3145" t="s">
        <v>821</v>
      </c>
      <c r="D3145" t="s">
        <v>822</v>
      </c>
      <c r="E3145" t="s">
        <v>823</v>
      </c>
      <c r="F3145" t="s">
        <v>852</v>
      </c>
      <c r="G3145" t="s">
        <v>853</v>
      </c>
      <c r="H3145" t="s">
        <v>932</v>
      </c>
      <c r="I3145">
        <v>878</v>
      </c>
      <c r="J3145" t="s">
        <v>933</v>
      </c>
      <c r="K3145" t="s">
        <v>828</v>
      </c>
      <c r="L3145" t="s">
        <v>609</v>
      </c>
      <c r="M3145" t="s">
        <v>829</v>
      </c>
      <c r="N3145" t="s">
        <v>829</v>
      </c>
      <c r="O3145" t="s">
        <v>829</v>
      </c>
      <c r="P3145" t="s">
        <v>829</v>
      </c>
      <c r="Q3145">
        <v>0</v>
      </c>
      <c r="R3145" t="s">
        <v>829</v>
      </c>
      <c r="S3145">
        <v>0</v>
      </c>
      <c r="T3145">
        <v>0</v>
      </c>
      <c r="U3145">
        <v>0</v>
      </c>
      <c r="V3145">
        <v>0</v>
      </c>
    </row>
    <row r="3146" spans="1:22" x14ac:dyDescent="0.3">
      <c r="A3146">
        <v>202223</v>
      </c>
      <c r="B3146" t="s">
        <v>820</v>
      </c>
      <c r="C3146" t="s">
        <v>821</v>
      </c>
      <c r="D3146" t="s">
        <v>822</v>
      </c>
      <c r="E3146" t="s">
        <v>823</v>
      </c>
      <c r="F3146" t="s">
        <v>852</v>
      </c>
      <c r="G3146" t="s">
        <v>853</v>
      </c>
      <c r="H3146" t="s">
        <v>932</v>
      </c>
      <c r="I3146">
        <v>878</v>
      </c>
      <c r="J3146" t="s">
        <v>933</v>
      </c>
      <c r="K3146" t="s">
        <v>828</v>
      </c>
      <c r="L3146" t="s">
        <v>609</v>
      </c>
      <c r="M3146" t="s">
        <v>829</v>
      </c>
      <c r="N3146" t="s">
        <v>829</v>
      </c>
      <c r="O3146" t="s">
        <v>829</v>
      </c>
      <c r="P3146" t="s">
        <v>829</v>
      </c>
      <c r="Q3146">
        <v>0</v>
      </c>
      <c r="R3146" t="s">
        <v>829</v>
      </c>
      <c r="S3146">
        <v>0</v>
      </c>
      <c r="T3146">
        <v>0</v>
      </c>
      <c r="U3146">
        <v>0</v>
      </c>
      <c r="V3146">
        <v>0</v>
      </c>
    </row>
    <row r="3147" spans="1:22" x14ac:dyDescent="0.3">
      <c r="A3147">
        <v>202122</v>
      </c>
      <c r="B3147" t="s">
        <v>820</v>
      </c>
      <c r="C3147" t="s">
        <v>821</v>
      </c>
      <c r="D3147" t="s">
        <v>822</v>
      </c>
      <c r="E3147" t="s">
        <v>823</v>
      </c>
      <c r="F3147" t="s">
        <v>852</v>
      </c>
      <c r="G3147" t="s">
        <v>853</v>
      </c>
      <c r="H3147" t="s">
        <v>932</v>
      </c>
      <c r="I3147">
        <v>878</v>
      </c>
      <c r="J3147" t="s">
        <v>933</v>
      </c>
      <c r="K3147" t="s">
        <v>828</v>
      </c>
      <c r="L3147" t="s">
        <v>830</v>
      </c>
      <c r="M3147">
        <v>0</v>
      </c>
      <c r="N3147">
        <v>189587</v>
      </c>
      <c r="O3147">
        <v>108032</v>
      </c>
      <c r="P3147">
        <v>0</v>
      </c>
      <c r="Q3147">
        <v>0</v>
      </c>
      <c r="R3147">
        <v>0</v>
      </c>
      <c r="S3147">
        <v>297619</v>
      </c>
      <c r="T3147">
        <v>0</v>
      </c>
      <c r="U3147">
        <v>297619</v>
      </c>
      <c r="V3147">
        <v>2</v>
      </c>
    </row>
    <row r="3148" spans="1:22" x14ac:dyDescent="0.3">
      <c r="A3148">
        <v>202223</v>
      </c>
      <c r="B3148" t="s">
        <v>820</v>
      </c>
      <c r="C3148" t="s">
        <v>821</v>
      </c>
      <c r="D3148" t="s">
        <v>822</v>
      </c>
      <c r="E3148" t="s">
        <v>823</v>
      </c>
      <c r="F3148" t="s">
        <v>852</v>
      </c>
      <c r="G3148" t="s">
        <v>853</v>
      </c>
      <c r="H3148" t="s">
        <v>932</v>
      </c>
      <c r="I3148">
        <v>878</v>
      </c>
      <c r="J3148" t="s">
        <v>933</v>
      </c>
      <c r="K3148" t="s">
        <v>828</v>
      </c>
      <c r="L3148" t="s">
        <v>830</v>
      </c>
      <c r="M3148">
        <v>0</v>
      </c>
      <c r="N3148">
        <v>238196</v>
      </c>
      <c r="O3148">
        <v>98798</v>
      </c>
      <c r="P3148">
        <v>0</v>
      </c>
      <c r="Q3148">
        <v>0</v>
      </c>
      <c r="R3148">
        <v>0</v>
      </c>
      <c r="S3148">
        <v>336994</v>
      </c>
      <c r="T3148">
        <v>0</v>
      </c>
      <c r="U3148">
        <v>336994</v>
      </c>
      <c r="V3148">
        <v>2</v>
      </c>
    </row>
    <row r="3149" spans="1:22" x14ac:dyDescent="0.3">
      <c r="A3149">
        <v>202324</v>
      </c>
      <c r="B3149" t="s">
        <v>820</v>
      </c>
      <c r="C3149" t="s">
        <v>821</v>
      </c>
      <c r="D3149" t="s">
        <v>822</v>
      </c>
      <c r="E3149" t="s">
        <v>823</v>
      </c>
      <c r="F3149" t="s">
        <v>852</v>
      </c>
      <c r="G3149" t="s">
        <v>853</v>
      </c>
      <c r="H3149" t="s">
        <v>932</v>
      </c>
      <c r="I3149">
        <v>878</v>
      </c>
      <c r="J3149" t="s">
        <v>933</v>
      </c>
      <c r="K3149" t="s">
        <v>828</v>
      </c>
      <c r="L3149" t="s">
        <v>830</v>
      </c>
      <c r="M3149">
        <v>0</v>
      </c>
      <c r="N3149">
        <v>459796</v>
      </c>
      <c r="O3149">
        <v>306328</v>
      </c>
      <c r="P3149">
        <v>0</v>
      </c>
      <c r="Q3149">
        <v>0</v>
      </c>
      <c r="R3149">
        <v>0</v>
      </c>
      <c r="S3149">
        <v>766124</v>
      </c>
      <c r="T3149">
        <v>0</v>
      </c>
      <c r="U3149">
        <v>766124</v>
      </c>
      <c r="V3149">
        <v>5</v>
      </c>
    </row>
    <row r="3150" spans="1:22" x14ac:dyDescent="0.3">
      <c r="A3150">
        <v>202122</v>
      </c>
      <c r="B3150" t="s">
        <v>820</v>
      </c>
      <c r="C3150" t="s">
        <v>821</v>
      </c>
      <c r="D3150" t="s">
        <v>822</v>
      </c>
      <c r="E3150" t="s">
        <v>823</v>
      </c>
      <c r="F3150" t="s">
        <v>852</v>
      </c>
      <c r="G3150" t="s">
        <v>853</v>
      </c>
      <c r="H3150" t="s">
        <v>932</v>
      </c>
      <c r="I3150">
        <v>878</v>
      </c>
      <c r="J3150" t="s">
        <v>933</v>
      </c>
      <c r="K3150" t="s">
        <v>828</v>
      </c>
      <c r="L3150" t="s">
        <v>537</v>
      </c>
      <c r="M3150">
        <v>0</v>
      </c>
      <c r="N3150">
        <v>4642409</v>
      </c>
      <c r="O3150">
        <v>5001434</v>
      </c>
      <c r="P3150">
        <v>6020860</v>
      </c>
      <c r="Q3150">
        <v>2471769</v>
      </c>
      <c r="R3150">
        <v>3278083</v>
      </c>
      <c r="S3150">
        <v>21414555</v>
      </c>
      <c r="T3150">
        <v>335618</v>
      </c>
      <c r="U3150">
        <v>21078937</v>
      </c>
      <c r="V3150">
        <v>126</v>
      </c>
    </row>
    <row r="3151" spans="1:22" x14ac:dyDescent="0.3">
      <c r="A3151">
        <v>202223</v>
      </c>
      <c r="B3151" t="s">
        <v>820</v>
      </c>
      <c r="C3151" t="s">
        <v>821</v>
      </c>
      <c r="D3151" t="s">
        <v>822</v>
      </c>
      <c r="E3151" t="s">
        <v>823</v>
      </c>
      <c r="F3151" t="s">
        <v>852</v>
      </c>
      <c r="G3151" t="s">
        <v>853</v>
      </c>
      <c r="H3151" t="s">
        <v>932</v>
      </c>
      <c r="I3151">
        <v>878</v>
      </c>
      <c r="J3151" t="s">
        <v>933</v>
      </c>
      <c r="K3151" t="s">
        <v>828</v>
      </c>
      <c r="L3151" t="s">
        <v>537</v>
      </c>
      <c r="M3151">
        <v>0</v>
      </c>
      <c r="N3151">
        <v>6249503</v>
      </c>
      <c r="O3151">
        <v>6030843</v>
      </c>
      <c r="P3151">
        <v>7615347</v>
      </c>
      <c r="Q3151">
        <v>1857832</v>
      </c>
      <c r="R3151">
        <v>3427585</v>
      </c>
      <c r="S3151">
        <v>25181110</v>
      </c>
      <c r="T3151">
        <v>910216</v>
      </c>
      <c r="U3151">
        <v>24270894</v>
      </c>
      <c r="V3151">
        <v>146</v>
      </c>
    </row>
    <row r="3152" spans="1:22" x14ac:dyDescent="0.3">
      <c r="A3152">
        <v>202324</v>
      </c>
      <c r="B3152" t="s">
        <v>820</v>
      </c>
      <c r="C3152" t="s">
        <v>821</v>
      </c>
      <c r="D3152" t="s">
        <v>822</v>
      </c>
      <c r="E3152" t="s">
        <v>823</v>
      </c>
      <c r="F3152" t="s">
        <v>852</v>
      </c>
      <c r="G3152" t="s">
        <v>853</v>
      </c>
      <c r="H3152" t="s">
        <v>932</v>
      </c>
      <c r="I3152">
        <v>878</v>
      </c>
      <c r="J3152" t="s">
        <v>933</v>
      </c>
      <c r="K3152" t="s">
        <v>828</v>
      </c>
      <c r="L3152" t="s">
        <v>537</v>
      </c>
      <c r="M3152">
        <v>0</v>
      </c>
      <c r="N3152">
        <v>7150458</v>
      </c>
      <c r="O3152">
        <v>6867728</v>
      </c>
      <c r="P3152">
        <v>8791379</v>
      </c>
      <c r="Q3152">
        <v>2050550</v>
      </c>
      <c r="R3152">
        <v>4492263</v>
      </c>
      <c r="S3152">
        <v>29352378</v>
      </c>
      <c r="T3152">
        <v>712852</v>
      </c>
      <c r="U3152">
        <v>28639526</v>
      </c>
      <c r="V3152">
        <v>174</v>
      </c>
    </row>
    <row r="3153" spans="1:22" x14ac:dyDescent="0.3">
      <c r="A3153">
        <v>202122</v>
      </c>
      <c r="B3153" t="s">
        <v>820</v>
      </c>
      <c r="C3153" t="s">
        <v>821</v>
      </c>
      <c r="D3153" t="s">
        <v>822</v>
      </c>
      <c r="E3153" t="s">
        <v>823</v>
      </c>
      <c r="F3153" t="s">
        <v>852</v>
      </c>
      <c r="G3153" t="s">
        <v>853</v>
      </c>
      <c r="H3153" t="s">
        <v>932</v>
      </c>
      <c r="I3153">
        <v>878</v>
      </c>
      <c r="J3153" t="s">
        <v>933</v>
      </c>
      <c r="K3153" t="s">
        <v>828</v>
      </c>
      <c r="L3153" t="s">
        <v>572</v>
      </c>
      <c r="M3153">
        <v>0</v>
      </c>
      <c r="N3153">
        <v>0</v>
      </c>
      <c r="O3153">
        <v>0</v>
      </c>
      <c r="P3153">
        <v>35810233</v>
      </c>
      <c r="Q3153">
        <v>0</v>
      </c>
      <c r="R3153">
        <v>12070827</v>
      </c>
      <c r="S3153">
        <v>47881060</v>
      </c>
      <c r="T3153">
        <v>1005287</v>
      </c>
      <c r="U3153">
        <v>46875773</v>
      </c>
      <c r="V3153">
        <v>279</v>
      </c>
    </row>
    <row r="3154" spans="1:22" x14ac:dyDescent="0.3">
      <c r="A3154">
        <v>202223</v>
      </c>
      <c r="B3154" t="s">
        <v>820</v>
      </c>
      <c r="C3154" t="s">
        <v>821</v>
      </c>
      <c r="D3154" t="s">
        <v>822</v>
      </c>
      <c r="E3154" t="s">
        <v>823</v>
      </c>
      <c r="F3154" t="s">
        <v>852</v>
      </c>
      <c r="G3154" t="s">
        <v>853</v>
      </c>
      <c r="H3154" t="s">
        <v>932</v>
      </c>
      <c r="I3154">
        <v>878</v>
      </c>
      <c r="J3154" t="s">
        <v>933</v>
      </c>
      <c r="K3154" t="s">
        <v>828</v>
      </c>
      <c r="L3154" t="s">
        <v>572</v>
      </c>
      <c r="M3154">
        <v>0</v>
      </c>
      <c r="N3154">
        <v>0</v>
      </c>
      <c r="O3154">
        <v>0</v>
      </c>
      <c r="P3154">
        <v>38091688</v>
      </c>
      <c r="Q3154">
        <v>0</v>
      </c>
      <c r="R3154">
        <v>15346337</v>
      </c>
      <c r="S3154">
        <v>53438025</v>
      </c>
      <c r="T3154">
        <v>900759</v>
      </c>
      <c r="U3154">
        <v>52537266</v>
      </c>
      <c r="V3154">
        <v>317</v>
      </c>
    </row>
    <row r="3155" spans="1:22" x14ac:dyDescent="0.3">
      <c r="A3155">
        <v>202324</v>
      </c>
      <c r="B3155" t="s">
        <v>820</v>
      </c>
      <c r="C3155" t="s">
        <v>821</v>
      </c>
      <c r="D3155" t="s">
        <v>822</v>
      </c>
      <c r="E3155" t="s">
        <v>823</v>
      </c>
      <c r="F3155" t="s">
        <v>852</v>
      </c>
      <c r="G3155" t="s">
        <v>853</v>
      </c>
      <c r="H3155" t="s">
        <v>932</v>
      </c>
      <c r="I3155">
        <v>878</v>
      </c>
      <c r="J3155" t="s">
        <v>933</v>
      </c>
      <c r="K3155" t="s">
        <v>828</v>
      </c>
      <c r="L3155" t="s">
        <v>572</v>
      </c>
      <c r="M3155">
        <v>0</v>
      </c>
      <c r="N3155">
        <v>0</v>
      </c>
      <c r="O3155">
        <v>0</v>
      </c>
      <c r="P3155">
        <v>39397089</v>
      </c>
      <c r="Q3155">
        <v>0</v>
      </c>
      <c r="R3155">
        <v>16354101</v>
      </c>
      <c r="S3155">
        <v>55751190</v>
      </c>
      <c r="T3155">
        <v>693785</v>
      </c>
      <c r="U3155">
        <v>55057405</v>
      </c>
      <c r="V3155">
        <v>335</v>
      </c>
    </row>
    <row r="3156" spans="1:22" x14ac:dyDescent="0.3">
      <c r="A3156">
        <v>202122</v>
      </c>
      <c r="B3156" t="s">
        <v>820</v>
      </c>
      <c r="C3156" t="s">
        <v>821</v>
      </c>
      <c r="D3156" t="s">
        <v>822</v>
      </c>
      <c r="E3156" t="s">
        <v>823</v>
      </c>
      <c r="F3156" t="s">
        <v>852</v>
      </c>
      <c r="G3156" t="s">
        <v>853</v>
      </c>
      <c r="H3156" t="s">
        <v>932</v>
      </c>
      <c r="I3156">
        <v>878</v>
      </c>
      <c r="J3156" t="s">
        <v>933</v>
      </c>
      <c r="K3156" t="s">
        <v>828</v>
      </c>
      <c r="L3156" t="s">
        <v>539</v>
      </c>
      <c r="M3156">
        <v>0</v>
      </c>
      <c r="N3156">
        <v>1261462</v>
      </c>
      <c r="O3156">
        <v>950645</v>
      </c>
      <c r="P3156" t="s">
        <v>829</v>
      </c>
      <c r="Q3156" t="s">
        <v>829</v>
      </c>
      <c r="R3156" t="s">
        <v>829</v>
      </c>
      <c r="S3156">
        <v>2212107</v>
      </c>
      <c r="T3156">
        <v>0</v>
      </c>
      <c r="U3156">
        <v>2212107</v>
      </c>
      <c r="V3156">
        <v>13</v>
      </c>
    </row>
    <row r="3157" spans="1:22" x14ac:dyDescent="0.3">
      <c r="A3157">
        <v>202223</v>
      </c>
      <c r="B3157" t="s">
        <v>820</v>
      </c>
      <c r="C3157" t="s">
        <v>821</v>
      </c>
      <c r="D3157" t="s">
        <v>822</v>
      </c>
      <c r="E3157" t="s">
        <v>823</v>
      </c>
      <c r="F3157" t="s">
        <v>852</v>
      </c>
      <c r="G3157" t="s">
        <v>853</v>
      </c>
      <c r="H3157" t="s">
        <v>932</v>
      </c>
      <c r="I3157">
        <v>878</v>
      </c>
      <c r="J3157" t="s">
        <v>933</v>
      </c>
      <c r="K3157" t="s">
        <v>828</v>
      </c>
      <c r="L3157" t="s">
        <v>539</v>
      </c>
      <c r="M3157">
        <v>0</v>
      </c>
      <c r="N3157">
        <v>1010582</v>
      </c>
      <c r="O3157">
        <v>673721</v>
      </c>
      <c r="P3157" t="s">
        <v>829</v>
      </c>
      <c r="Q3157" t="s">
        <v>829</v>
      </c>
      <c r="R3157" t="s">
        <v>829</v>
      </c>
      <c r="S3157">
        <v>1684303</v>
      </c>
      <c r="T3157">
        <v>0</v>
      </c>
      <c r="U3157">
        <v>1684303</v>
      </c>
      <c r="V3157">
        <v>10</v>
      </c>
    </row>
    <row r="3158" spans="1:22" x14ac:dyDescent="0.3">
      <c r="A3158">
        <v>202324</v>
      </c>
      <c r="B3158" t="s">
        <v>820</v>
      </c>
      <c r="C3158" t="s">
        <v>821</v>
      </c>
      <c r="D3158" t="s">
        <v>822</v>
      </c>
      <c r="E3158" t="s">
        <v>823</v>
      </c>
      <c r="F3158" t="s">
        <v>852</v>
      </c>
      <c r="G3158" t="s">
        <v>853</v>
      </c>
      <c r="H3158" t="s">
        <v>932</v>
      </c>
      <c r="I3158">
        <v>878</v>
      </c>
      <c r="J3158" t="s">
        <v>933</v>
      </c>
      <c r="K3158" t="s">
        <v>828</v>
      </c>
      <c r="L3158" t="s">
        <v>539</v>
      </c>
      <c r="M3158">
        <v>0</v>
      </c>
      <c r="N3158">
        <v>870405</v>
      </c>
      <c r="O3158">
        <v>580270</v>
      </c>
      <c r="P3158" t="s">
        <v>829</v>
      </c>
      <c r="Q3158" t="s">
        <v>829</v>
      </c>
      <c r="R3158" t="s">
        <v>829</v>
      </c>
      <c r="S3158">
        <v>1450675</v>
      </c>
      <c r="T3158">
        <v>0</v>
      </c>
      <c r="U3158">
        <v>1450675</v>
      </c>
      <c r="V3158">
        <v>9</v>
      </c>
    </row>
    <row r="3159" spans="1:22" x14ac:dyDescent="0.3">
      <c r="A3159">
        <v>202122</v>
      </c>
      <c r="B3159" t="s">
        <v>820</v>
      </c>
      <c r="C3159" t="s">
        <v>821</v>
      </c>
      <c r="D3159" t="s">
        <v>822</v>
      </c>
      <c r="E3159" t="s">
        <v>823</v>
      </c>
      <c r="F3159" t="s">
        <v>852</v>
      </c>
      <c r="G3159" t="s">
        <v>853</v>
      </c>
      <c r="H3159" t="s">
        <v>932</v>
      </c>
      <c r="I3159">
        <v>878</v>
      </c>
      <c r="J3159" t="s">
        <v>933</v>
      </c>
      <c r="K3159" t="s">
        <v>828</v>
      </c>
      <c r="L3159" t="s">
        <v>541</v>
      </c>
      <c r="M3159">
        <v>1993813</v>
      </c>
      <c r="N3159">
        <v>1632979</v>
      </c>
      <c r="O3159">
        <v>1311341</v>
      </c>
      <c r="P3159">
        <v>792181</v>
      </c>
      <c r="Q3159">
        <v>0</v>
      </c>
      <c r="R3159">
        <v>0</v>
      </c>
      <c r="S3159">
        <v>5730314</v>
      </c>
      <c r="T3159">
        <v>1433</v>
      </c>
      <c r="U3159">
        <v>5728881</v>
      </c>
      <c r="V3159">
        <v>34</v>
      </c>
    </row>
    <row r="3160" spans="1:22" x14ac:dyDescent="0.3">
      <c r="A3160">
        <v>202223</v>
      </c>
      <c r="B3160" t="s">
        <v>820</v>
      </c>
      <c r="C3160" t="s">
        <v>821</v>
      </c>
      <c r="D3160" t="s">
        <v>822</v>
      </c>
      <c r="E3160" t="s">
        <v>823</v>
      </c>
      <c r="F3160" t="s">
        <v>852</v>
      </c>
      <c r="G3160" t="s">
        <v>853</v>
      </c>
      <c r="H3160" t="s">
        <v>932</v>
      </c>
      <c r="I3160">
        <v>878</v>
      </c>
      <c r="J3160" t="s">
        <v>933</v>
      </c>
      <c r="K3160" t="s">
        <v>828</v>
      </c>
      <c r="L3160" t="s">
        <v>541</v>
      </c>
      <c r="M3160">
        <v>2010802</v>
      </c>
      <c r="N3160">
        <v>1203438</v>
      </c>
      <c r="O3160">
        <v>1146768</v>
      </c>
      <c r="P3160">
        <v>453763</v>
      </c>
      <c r="Q3160">
        <v>0</v>
      </c>
      <c r="R3160">
        <v>0</v>
      </c>
      <c r="S3160">
        <v>4814771</v>
      </c>
      <c r="T3160">
        <v>20261</v>
      </c>
      <c r="U3160">
        <v>4794510</v>
      </c>
      <c r="V3160">
        <v>29</v>
      </c>
    </row>
    <row r="3161" spans="1:22" x14ac:dyDescent="0.3">
      <c r="A3161">
        <v>202324</v>
      </c>
      <c r="B3161" t="s">
        <v>820</v>
      </c>
      <c r="C3161" t="s">
        <v>821</v>
      </c>
      <c r="D3161" t="s">
        <v>822</v>
      </c>
      <c r="E3161" t="s">
        <v>823</v>
      </c>
      <c r="F3161" t="s">
        <v>852</v>
      </c>
      <c r="G3161" t="s">
        <v>853</v>
      </c>
      <c r="H3161" t="s">
        <v>932</v>
      </c>
      <c r="I3161">
        <v>878</v>
      </c>
      <c r="J3161" t="s">
        <v>933</v>
      </c>
      <c r="K3161" t="s">
        <v>828</v>
      </c>
      <c r="L3161" t="s">
        <v>541</v>
      </c>
      <c r="M3161">
        <v>2104641</v>
      </c>
      <c r="N3161">
        <v>918522</v>
      </c>
      <c r="O3161">
        <v>963026</v>
      </c>
      <c r="P3161">
        <v>716417</v>
      </c>
      <c r="Q3161">
        <v>0</v>
      </c>
      <c r="R3161">
        <v>0</v>
      </c>
      <c r="S3161">
        <v>4702606</v>
      </c>
      <c r="T3161">
        <v>100</v>
      </c>
      <c r="U3161">
        <v>4702506</v>
      </c>
      <c r="V3161">
        <v>29</v>
      </c>
    </row>
    <row r="3162" spans="1:22" x14ac:dyDescent="0.3">
      <c r="A3162">
        <v>202122</v>
      </c>
      <c r="B3162" t="s">
        <v>820</v>
      </c>
      <c r="C3162" t="s">
        <v>821</v>
      </c>
      <c r="D3162" t="s">
        <v>822</v>
      </c>
      <c r="E3162" t="s">
        <v>823</v>
      </c>
      <c r="F3162" t="s">
        <v>852</v>
      </c>
      <c r="G3162" t="s">
        <v>853</v>
      </c>
      <c r="H3162" t="s">
        <v>932</v>
      </c>
      <c r="I3162">
        <v>878</v>
      </c>
      <c r="J3162" t="s">
        <v>933</v>
      </c>
      <c r="K3162" t="s">
        <v>828</v>
      </c>
      <c r="L3162" t="s">
        <v>831</v>
      </c>
      <c r="M3162" t="s">
        <v>829</v>
      </c>
      <c r="N3162" t="s">
        <v>829</v>
      </c>
      <c r="O3162" t="s">
        <v>829</v>
      </c>
      <c r="P3162">
        <v>0</v>
      </c>
      <c r="Q3162">
        <v>327008</v>
      </c>
      <c r="R3162" t="s">
        <v>829</v>
      </c>
      <c r="S3162">
        <v>327008</v>
      </c>
      <c r="T3162">
        <v>0</v>
      </c>
      <c r="U3162">
        <v>327008</v>
      </c>
      <c r="V3162">
        <v>2</v>
      </c>
    </row>
    <row r="3163" spans="1:22" x14ac:dyDescent="0.3">
      <c r="A3163">
        <v>202223</v>
      </c>
      <c r="B3163" t="s">
        <v>820</v>
      </c>
      <c r="C3163" t="s">
        <v>821</v>
      </c>
      <c r="D3163" t="s">
        <v>822</v>
      </c>
      <c r="E3163" t="s">
        <v>823</v>
      </c>
      <c r="F3163" t="s">
        <v>852</v>
      </c>
      <c r="G3163" t="s">
        <v>853</v>
      </c>
      <c r="H3163" t="s">
        <v>932</v>
      </c>
      <c r="I3163">
        <v>878</v>
      </c>
      <c r="J3163" t="s">
        <v>933</v>
      </c>
      <c r="K3163" t="s">
        <v>828</v>
      </c>
      <c r="L3163" t="s">
        <v>831</v>
      </c>
      <c r="M3163" t="s">
        <v>829</v>
      </c>
      <c r="N3163" t="s">
        <v>829</v>
      </c>
      <c r="O3163" t="s">
        <v>829</v>
      </c>
      <c r="P3163">
        <v>0</v>
      </c>
      <c r="Q3163">
        <v>592893</v>
      </c>
      <c r="R3163" t="s">
        <v>829</v>
      </c>
      <c r="S3163">
        <v>592893</v>
      </c>
      <c r="T3163">
        <v>0</v>
      </c>
      <c r="U3163">
        <v>592893</v>
      </c>
      <c r="V3163">
        <v>4</v>
      </c>
    </row>
    <row r="3164" spans="1:22" x14ac:dyDescent="0.3">
      <c r="A3164">
        <v>202324</v>
      </c>
      <c r="B3164" t="s">
        <v>820</v>
      </c>
      <c r="C3164" t="s">
        <v>821</v>
      </c>
      <c r="D3164" t="s">
        <v>822</v>
      </c>
      <c r="E3164" t="s">
        <v>823</v>
      </c>
      <c r="F3164" t="s">
        <v>852</v>
      </c>
      <c r="G3164" t="s">
        <v>853</v>
      </c>
      <c r="H3164" t="s">
        <v>932</v>
      </c>
      <c r="I3164">
        <v>878</v>
      </c>
      <c r="J3164" t="s">
        <v>933</v>
      </c>
      <c r="K3164" t="s">
        <v>828</v>
      </c>
      <c r="L3164" t="s">
        <v>831</v>
      </c>
      <c r="M3164" t="s">
        <v>829</v>
      </c>
      <c r="N3164" t="s">
        <v>829</v>
      </c>
      <c r="O3164" t="s">
        <v>829</v>
      </c>
      <c r="P3164">
        <v>0</v>
      </c>
      <c r="Q3164">
        <v>669423</v>
      </c>
      <c r="R3164" t="s">
        <v>829</v>
      </c>
      <c r="S3164">
        <v>669423</v>
      </c>
      <c r="T3164">
        <v>0</v>
      </c>
      <c r="U3164">
        <v>669423</v>
      </c>
      <c r="V3164">
        <v>4</v>
      </c>
    </row>
    <row r="3165" spans="1:22" x14ac:dyDescent="0.3">
      <c r="A3165">
        <v>202122</v>
      </c>
      <c r="B3165" t="s">
        <v>820</v>
      </c>
      <c r="C3165" t="s">
        <v>821</v>
      </c>
      <c r="D3165" t="s">
        <v>822</v>
      </c>
      <c r="E3165" t="s">
        <v>823</v>
      </c>
      <c r="F3165" t="s">
        <v>852</v>
      </c>
      <c r="G3165" t="s">
        <v>853</v>
      </c>
      <c r="H3165" t="s">
        <v>932</v>
      </c>
      <c r="I3165">
        <v>878</v>
      </c>
      <c r="J3165" t="s">
        <v>933</v>
      </c>
      <c r="K3165" t="s">
        <v>828</v>
      </c>
      <c r="L3165" t="s">
        <v>832</v>
      </c>
      <c r="M3165">
        <v>0</v>
      </c>
      <c r="N3165">
        <v>692572</v>
      </c>
      <c r="O3165">
        <v>387458</v>
      </c>
      <c r="P3165">
        <v>5760</v>
      </c>
      <c r="Q3165">
        <v>460716</v>
      </c>
      <c r="R3165">
        <v>46050</v>
      </c>
      <c r="S3165">
        <v>1592556</v>
      </c>
      <c r="T3165">
        <v>3464</v>
      </c>
      <c r="U3165">
        <v>1589092</v>
      </c>
      <c r="V3165">
        <v>9</v>
      </c>
    </row>
    <row r="3166" spans="1:22" x14ac:dyDescent="0.3">
      <c r="A3166">
        <v>202223</v>
      </c>
      <c r="B3166" t="s">
        <v>820</v>
      </c>
      <c r="C3166" t="s">
        <v>821</v>
      </c>
      <c r="D3166" t="s">
        <v>822</v>
      </c>
      <c r="E3166" t="s">
        <v>823</v>
      </c>
      <c r="F3166" t="s">
        <v>852</v>
      </c>
      <c r="G3166" t="s">
        <v>853</v>
      </c>
      <c r="H3166" t="s">
        <v>932</v>
      </c>
      <c r="I3166">
        <v>878</v>
      </c>
      <c r="J3166" t="s">
        <v>933</v>
      </c>
      <c r="K3166" t="s">
        <v>828</v>
      </c>
      <c r="L3166" t="s">
        <v>832</v>
      </c>
      <c r="M3166">
        <v>0</v>
      </c>
      <c r="N3166">
        <v>1040982</v>
      </c>
      <c r="O3166">
        <v>693988</v>
      </c>
      <c r="P3166">
        <v>0</v>
      </c>
      <c r="Q3166">
        <v>2217285</v>
      </c>
      <c r="R3166">
        <v>20474</v>
      </c>
      <c r="S3166">
        <v>3972729</v>
      </c>
      <c r="T3166">
        <v>0</v>
      </c>
      <c r="U3166">
        <v>3972729</v>
      </c>
      <c r="V3166">
        <v>24</v>
      </c>
    </row>
    <row r="3167" spans="1:22" x14ac:dyDescent="0.3">
      <c r="A3167">
        <v>202324</v>
      </c>
      <c r="B3167" t="s">
        <v>820</v>
      </c>
      <c r="C3167" t="s">
        <v>821</v>
      </c>
      <c r="D3167" t="s">
        <v>822</v>
      </c>
      <c r="E3167" t="s">
        <v>823</v>
      </c>
      <c r="F3167" t="s">
        <v>852</v>
      </c>
      <c r="G3167" t="s">
        <v>853</v>
      </c>
      <c r="H3167" t="s">
        <v>932</v>
      </c>
      <c r="I3167">
        <v>878</v>
      </c>
      <c r="J3167" t="s">
        <v>933</v>
      </c>
      <c r="K3167" t="s">
        <v>828</v>
      </c>
      <c r="L3167" t="s">
        <v>832</v>
      </c>
      <c r="M3167">
        <v>0</v>
      </c>
      <c r="N3167">
        <v>1748748</v>
      </c>
      <c r="O3167">
        <v>1165832</v>
      </c>
      <c r="P3167">
        <v>0</v>
      </c>
      <c r="Q3167">
        <v>4551279</v>
      </c>
      <c r="R3167">
        <v>9576</v>
      </c>
      <c r="S3167">
        <v>7475435</v>
      </c>
      <c r="T3167">
        <v>0</v>
      </c>
      <c r="U3167">
        <v>7475435</v>
      </c>
      <c r="V3167">
        <v>46</v>
      </c>
    </row>
    <row r="3168" spans="1:22" x14ac:dyDescent="0.3">
      <c r="A3168">
        <v>202122</v>
      </c>
      <c r="B3168" t="s">
        <v>820</v>
      </c>
      <c r="C3168" t="s">
        <v>821</v>
      </c>
      <c r="D3168" t="s">
        <v>822</v>
      </c>
      <c r="E3168" t="s">
        <v>823</v>
      </c>
      <c r="F3168" t="s">
        <v>852</v>
      </c>
      <c r="G3168" t="s">
        <v>853</v>
      </c>
      <c r="H3168" t="s">
        <v>932</v>
      </c>
      <c r="I3168">
        <v>878</v>
      </c>
      <c r="J3168" t="s">
        <v>933</v>
      </c>
      <c r="K3168" t="s">
        <v>828</v>
      </c>
      <c r="L3168" t="s">
        <v>544</v>
      </c>
      <c r="M3168">
        <v>1029379</v>
      </c>
      <c r="N3168">
        <v>69903</v>
      </c>
      <c r="O3168">
        <v>236945</v>
      </c>
      <c r="P3168">
        <v>81161</v>
      </c>
      <c r="Q3168">
        <v>9375</v>
      </c>
      <c r="R3168">
        <v>87500</v>
      </c>
      <c r="S3168">
        <v>1514263</v>
      </c>
      <c r="T3168">
        <v>146270</v>
      </c>
      <c r="U3168">
        <v>1367993</v>
      </c>
      <c r="V3168">
        <v>8</v>
      </c>
    </row>
    <row r="3169" spans="1:22" x14ac:dyDescent="0.3">
      <c r="A3169">
        <v>202223</v>
      </c>
      <c r="B3169" t="s">
        <v>820</v>
      </c>
      <c r="C3169" t="s">
        <v>821</v>
      </c>
      <c r="D3169" t="s">
        <v>822</v>
      </c>
      <c r="E3169" t="s">
        <v>823</v>
      </c>
      <c r="F3169" t="s">
        <v>852</v>
      </c>
      <c r="G3169" t="s">
        <v>853</v>
      </c>
      <c r="H3169" t="s">
        <v>932</v>
      </c>
      <c r="I3169">
        <v>878</v>
      </c>
      <c r="J3169" t="s">
        <v>933</v>
      </c>
      <c r="K3169" t="s">
        <v>828</v>
      </c>
      <c r="L3169" t="s">
        <v>544</v>
      </c>
      <c r="M3169">
        <v>1281790</v>
      </c>
      <c r="N3169">
        <v>194622</v>
      </c>
      <c r="O3169">
        <v>140277</v>
      </c>
      <c r="P3169">
        <v>188542</v>
      </c>
      <c r="Q3169">
        <v>12651</v>
      </c>
      <c r="R3169">
        <v>117470</v>
      </c>
      <c r="S3169">
        <v>1935352</v>
      </c>
      <c r="T3169">
        <v>863522</v>
      </c>
      <c r="U3169">
        <v>1071830</v>
      </c>
      <c r="V3169">
        <v>6</v>
      </c>
    </row>
    <row r="3170" spans="1:22" x14ac:dyDescent="0.3">
      <c r="A3170">
        <v>202324</v>
      </c>
      <c r="B3170" t="s">
        <v>820</v>
      </c>
      <c r="C3170" t="s">
        <v>821</v>
      </c>
      <c r="D3170" t="s">
        <v>822</v>
      </c>
      <c r="E3170" t="s">
        <v>823</v>
      </c>
      <c r="F3170" t="s">
        <v>852</v>
      </c>
      <c r="G3170" t="s">
        <v>853</v>
      </c>
      <c r="H3170" t="s">
        <v>932</v>
      </c>
      <c r="I3170">
        <v>878</v>
      </c>
      <c r="J3170" t="s">
        <v>933</v>
      </c>
      <c r="K3170" t="s">
        <v>828</v>
      </c>
      <c r="L3170" t="s">
        <v>544</v>
      </c>
      <c r="M3170">
        <v>1501225</v>
      </c>
      <c r="N3170">
        <v>85641</v>
      </c>
      <c r="O3170">
        <v>167042</v>
      </c>
      <c r="P3170">
        <v>269603</v>
      </c>
      <c r="Q3170">
        <v>378838</v>
      </c>
      <c r="R3170">
        <v>115909</v>
      </c>
      <c r="S3170">
        <v>2518258</v>
      </c>
      <c r="T3170">
        <v>1226178</v>
      </c>
      <c r="U3170">
        <v>1292080</v>
      </c>
      <c r="V3170">
        <v>8</v>
      </c>
    </row>
    <row r="3171" spans="1:22" x14ac:dyDescent="0.3">
      <c r="A3171">
        <v>202122</v>
      </c>
      <c r="B3171" t="s">
        <v>820</v>
      </c>
      <c r="C3171" t="s">
        <v>821</v>
      </c>
      <c r="D3171" t="s">
        <v>822</v>
      </c>
      <c r="E3171" t="s">
        <v>823</v>
      </c>
      <c r="F3171" t="s">
        <v>852</v>
      </c>
      <c r="G3171" t="s">
        <v>853</v>
      </c>
      <c r="H3171" t="s">
        <v>932</v>
      </c>
      <c r="I3171">
        <v>878</v>
      </c>
      <c r="J3171" t="s">
        <v>933</v>
      </c>
      <c r="K3171" t="s">
        <v>828</v>
      </c>
      <c r="L3171" t="s">
        <v>600</v>
      </c>
      <c r="M3171" t="s">
        <v>829</v>
      </c>
      <c r="N3171" t="s">
        <v>829</v>
      </c>
      <c r="O3171" t="s">
        <v>829</v>
      </c>
      <c r="P3171">
        <v>28567</v>
      </c>
      <c r="Q3171">
        <v>0</v>
      </c>
      <c r="R3171" t="s">
        <v>829</v>
      </c>
      <c r="S3171">
        <v>28567</v>
      </c>
      <c r="T3171">
        <v>0</v>
      </c>
      <c r="U3171">
        <v>28567</v>
      </c>
      <c r="V3171">
        <v>0</v>
      </c>
    </row>
    <row r="3172" spans="1:22" x14ac:dyDescent="0.3">
      <c r="A3172">
        <v>202223</v>
      </c>
      <c r="B3172" t="s">
        <v>820</v>
      </c>
      <c r="C3172" t="s">
        <v>821</v>
      </c>
      <c r="D3172" t="s">
        <v>822</v>
      </c>
      <c r="E3172" t="s">
        <v>823</v>
      </c>
      <c r="F3172" t="s">
        <v>852</v>
      </c>
      <c r="G3172" t="s">
        <v>853</v>
      </c>
      <c r="H3172" t="s">
        <v>932</v>
      </c>
      <c r="I3172">
        <v>878</v>
      </c>
      <c r="J3172" t="s">
        <v>933</v>
      </c>
      <c r="K3172" t="s">
        <v>828</v>
      </c>
      <c r="L3172" t="s">
        <v>600</v>
      </c>
      <c r="M3172" t="s">
        <v>829</v>
      </c>
      <c r="N3172" t="s">
        <v>829</v>
      </c>
      <c r="O3172" t="s">
        <v>829</v>
      </c>
      <c r="P3172">
        <v>0</v>
      </c>
      <c r="Q3172">
        <v>0</v>
      </c>
      <c r="R3172" t="s">
        <v>829</v>
      </c>
      <c r="S3172">
        <v>0</v>
      </c>
      <c r="T3172">
        <v>0</v>
      </c>
      <c r="U3172">
        <v>0</v>
      </c>
      <c r="V3172">
        <v>0</v>
      </c>
    </row>
    <row r="3173" spans="1:22" x14ac:dyDescent="0.3">
      <c r="A3173">
        <v>202324</v>
      </c>
      <c r="B3173" t="s">
        <v>820</v>
      </c>
      <c r="C3173" t="s">
        <v>821</v>
      </c>
      <c r="D3173" t="s">
        <v>822</v>
      </c>
      <c r="E3173" t="s">
        <v>823</v>
      </c>
      <c r="F3173" t="s">
        <v>852</v>
      </c>
      <c r="G3173" t="s">
        <v>853</v>
      </c>
      <c r="H3173" t="s">
        <v>932</v>
      </c>
      <c r="I3173">
        <v>878</v>
      </c>
      <c r="J3173" t="s">
        <v>933</v>
      </c>
      <c r="K3173" t="s">
        <v>828</v>
      </c>
      <c r="L3173" t="s">
        <v>600</v>
      </c>
      <c r="M3173" t="s">
        <v>829</v>
      </c>
      <c r="N3173" t="s">
        <v>829</v>
      </c>
      <c r="O3173" t="s">
        <v>829</v>
      </c>
      <c r="P3173">
        <v>0</v>
      </c>
      <c r="Q3173">
        <v>0</v>
      </c>
      <c r="R3173" t="s">
        <v>829</v>
      </c>
      <c r="S3173">
        <v>0</v>
      </c>
      <c r="T3173">
        <v>0</v>
      </c>
      <c r="U3173">
        <v>0</v>
      </c>
      <c r="V3173">
        <v>0</v>
      </c>
    </row>
    <row r="3174" spans="1:22" x14ac:dyDescent="0.3">
      <c r="A3174">
        <v>202122</v>
      </c>
      <c r="B3174" t="s">
        <v>820</v>
      </c>
      <c r="C3174" t="s">
        <v>821</v>
      </c>
      <c r="D3174" t="s">
        <v>822</v>
      </c>
      <c r="E3174" t="s">
        <v>823</v>
      </c>
      <c r="F3174" t="s">
        <v>852</v>
      </c>
      <c r="G3174" t="s">
        <v>853</v>
      </c>
      <c r="H3174" t="s">
        <v>932</v>
      </c>
      <c r="I3174">
        <v>878</v>
      </c>
      <c r="J3174" t="s">
        <v>933</v>
      </c>
      <c r="K3174" t="s">
        <v>828</v>
      </c>
      <c r="L3174" t="s">
        <v>247</v>
      </c>
      <c r="M3174">
        <v>0</v>
      </c>
      <c r="N3174">
        <v>0</v>
      </c>
      <c r="O3174">
        <v>0</v>
      </c>
      <c r="P3174">
        <v>0</v>
      </c>
      <c r="Q3174">
        <v>0</v>
      </c>
      <c r="R3174">
        <v>0</v>
      </c>
      <c r="S3174">
        <v>0</v>
      </c>
      <c r="T3174">
        <v>0</v>
      </c>
      <c r="U3174">
        <v>0</v>
      </c>
      <c r="V3174">
        <v>0</v>
      </c>
    </row>
    <row r="3175" spans="1:22" x14ac:dyDescent="0.3">
      <c r="A3175">
        <v>202223</v>
      </c>
      <c r="B3175" t="s">
        <v>820</v>
      </c>
      <c r="C3175" t="s">
        <v>821</v>
      </c>
      <c r="D3175" t="s">
        <v>822</v>
      </c>
      <c r="E3175" t="s">
        <v>823</v>
      </c>
      <c r="F3175" t="s">
        <v>852</v>
      </c>
      <c r="G3175" t="s">
        <v>853</v>
      </c>
      <c r="H3175" t="s">
        <v>932</v>
      </c>
      <c r="I3175">
        <v>878</v>
      </c>
      <c r="J3175" t="s">
        <v>933</v>
      </c>
      <c r="K3175" t="s">
        <v>828</v>
      </c>
      <c r="L3175" t="s">
        <v>247</v>
      </c>
      <c r="M3175">
        <v>0</v>
      </c>
      <c r="N3175">
        <v>0</v>
      </c>
      <c r="O3175">
        <v>0</v>
      </c>
      <c r="P3175">
        <v>0</v>
      </c>
      <c r="Q3175">
        <v>0</v>
      </c>
      <c r="R3175">
        <v>0</v>
      </c>
      <c r="S3175">
        <v>0</v>
      </c>
      <c r="T3175">
        <v>0</v>
      </c>
      <c r="U3175">
        <v>0</v>
      </c>
      <c r="V3175">
        <v>0</v>
      </c>
    </row>
    <row r="3176" spans="1:22" x14ac:dyDescent="0.3">
      <c r="A3176">
        <v>202324</v>
      </c>
      <c r="B3176" t="s">
        <v>820</v>
      </c>
      <c r="C3176" t="s">
        <v>821</v>
      </c>
      <c r="D3176" t="s">
        <v>822</v>
      </c>
      <c r="E3176" t="s">
        <v>823</v>
      </c>
      <c r="F3176" t="s">
        <v>852</v>
      </c>
      <c r="G3176" t="s">
        <v>853</v>
      </c>
      <c r="H3176" t="s">
        <v>932</v>
      </c>
      <c r="I3176">
        <v>878</v>
      </c>
      <c r="J3176" t="s">
        <v>933</v>
      </c>
      <c r="K3176" t="s">
        <v>828</v>
      </c>
      <c r="L3176" t="s">
        <v>247</v>
      </c>
      <c r="M3176">
        <v>0</v>
      </c>
      <c r="N3176">
        <v>0</v>
      </c>
      <c r="O3176">
        <v>0</v>
      </c>
      <c r="P3176">
        <v>0</v>
      </c>
      <c r="Q3176">
        <v>0</v>
      </c>
      <c r="R3176">
        <v>0</v>
      </c>
      <c r="S3176">
        <v>0</v>
      </c>
      <c r="T3176">
        <v>0</v>
      </c>
      <c r="U3176">
        <v>0</v>
      </c>
      <c r="V3176">
        <v>0</v>
      </c>
    </row>
    <row r="3177" spans="1:22" x14ac:dyDescent="0.3">
      <c r="A3177">
        <v>202122</v>
      </c>
      <c r="B3177" t="s">
        <v>820</v>
      </c>
      <c r="C3177" t="s">
        <v>821</v>
      </c>
      <c r="D3177" t="s">
        <v>822</v>
      </c>
      <c r="E3177" t="s">
        <v>823</v>
      </c>
      <c r="F3177" t="s">
        <v>852</v>
      </c>
      <c r="G3177" t="s">
        <v>853</v>
      </c>
      <c r="H3177" t="s">
        <v>932</v>
      </c>
      <c r="I3177">
        <v>878</v>
      </c>
      <c r="J3177" t="s">
        <v>933</v>
      </c>
      <c r="K3177" t="s">
        <v>828</v>
      </c>
      <c r="L3177" t="s">
        <v>833</v>
      </c>
      <c r="M3177">
        <v>40650300</v>
      </c>
      <c r="N3177">
        <v>156085736</v>
      </c>
      <c r="O3177">
        <v>42723197</v>
      </c>
      <c r="P3177">
        <v>72437165</v>
      </c>
      <c r="Q3177">
        <v>3268868</v>
      </c>
      <c r="R3177">
        <v>15482460</v>
      </c>
      <c r="S3177">
        <v>332137726</v>
      </c>
      <c r="T3177">
        <v>2317237</v>
      </c>
      <c r="U3177">
        <v>329820489</v>
      </c>
      <c r="V3177" t="s">
        <v>834</v>
      </c>
    </row>
    <row r="3178" spans="1:22" x14ac:dyDescent="0.3">
      <c r="A3178">
        <v>202223</v>
      </c>
      <c r="B3178" t="s">
        <v>820</v>
      </c>
      <c r="C3178" t="s">
        <v>821</v>
      </c>
      <c r="D3178" t="s">
        <v>822</v>
      </c>
      <c r="E3178" t="s">
        <v>823</v>
      </c>
      <c r="F3178" t="s">
        <v>852</v>
      </c>
      <c r="G3178" t="s">
        <v>853</v>
      </c>
      <c r="H3178" t="s">
        <v>932</v>
      </c>
      <c r="I3178">
        <v>878</v>
      </c>
      <c r="J3178" t="s">
        <v>933</v>
      </c>
      <c r="K3178" t="s">
        <v>828</v>
      </c>
      <c r="L3178" t="s">
        <v>833</v>
      </c>
      <c r="M3178">
        <v>42344176</v>
      </c>
      <c r="N3178">
        <v>158182371</v>
      </c>
      <c r="O3178">
        <v>41085452</v>
      </c>
      <c r="P3178">
        <v>77300193</v>
      </c>
      <c r="Q3178">
        <v>4680661</v>
      </c>
      <c r="R3178">
        <v>18911866</v>
      </c>
      <c r="S3178">
        <v>343994719</v>
      </c>
      <c r="T3178">
        <v>3251899</v>
      </c>
      <c r="U3178">
        <v>340742820</v>
      </c>
      <c r="V3178" t="s">
        <v>834</v>
      </c>
    </row>
    <row r="3179" spans="1:22" x14ac:dyDescent="0.3">
      <c r="A3179">
        <v>202324</v>
      </c>
      <c r="B3179" t="s">
        <v>820</v>
      </c>
      <c r="C3179" t="s">
        <v>821</v>
      </c>
      <c r="D3179" t="s">
        <v>822</v>
      </c>
      <c r="E3179" t="s">
        <v>823</v>
      </c>
      <c r="F3179" t="s">
        <v>852</v>
      </c>
      <c r="G3179" t="s">
        <v>853</v>
      </c>
      <c r="H3179" t="s">
        <v>932</v>
      </c>
      <c r="I3179">
        <v>878</v>
      </c>
      <c r="J3179" t="s">
        <v>933</v>
      </c>
      <c r="K3179" t="s">
        <v>828</v>
      </c>
      <c r="L3179" t="s">
        <v>833</v>
      </c>
      <c r="M3179">
        <v>43454867</v>
      </c>
      <c r="N3179">
        <v>158130615</v>
      </c>
      <c r="O3179">
        <v>36766101</v>
      </c>
      <c r="P3179">
        <v>83257029</v>
      </c>
      <c r="Q3179">
        <v>7650090</v>
      </c>
      <c r="R3179">
        <v>20971849</v>
      </c>
      <c r="S3179">
        <v>351720551</v>
      </c>
      <c r="T3179">
        <v>3110931</v>
      </c>
      <c r="U3179">
        <v>348609620</v>
      </c>
      <c r="V3179" t="s">
        <v>834</v>
      </c>
    </row>
    <row r="3180" spans="1:22" x14ac:dyDescent="0.3">
      <c r="A3180">
        <v>202122</v>
      </c>
      <c r="B3180" t="s">
        <v>820</v>
      </c>
      <c r="C3180" t="s">
        <v>821</v>
      </c>
      <c r="D3180" t="s">
        <v>822</v>
      </c>
      <c r="E3180" t="s">
        <v>823</v>
      </c>
      <c r="F3180" t="s">
        <v>852</v>
      </c>
      <c r="G3180" t="s">
        <v>853</v>
      </c>
      <c r="H3180" t="s">
        <v>932</v>
      </c>
      <c r="I3180">
        <v>878</v>
      </c>
      <c r="J3180" t="s">
        <v>933</v>
      </c>
      <c r="K3180" t="s">
        <v>835</v>
      </c>
      <c r="L3180" t="s">
        <v>836</v>
      </c>
      <c r="M3180" t="s">
        <v>829</v>
      </c>
      <c r="N3180" t="s">
        <v>829</v>
      </c>
      <c r="O3180" t="s">
        <v>829</v>
      </c>
      <c r="P3180" t="s">
        <v>829</v>
      </c>
      <c r="Q3180" t="s">
        <v>829</v>
      </c>
      <c r="R3180" t="s">
        <v>829</v>
      </c>
      <c r="S3180">
        <v>290342734</v>
      </c>
      <c r="T3180" t="s">
        <v>829</v>
      </c>
      <c r="U3180" t="s">
        <v>829</v>
      </c>
      <c r="V3180" t="s">
        <v>834</v>
      </c>
    </row>
    <row r="3181" spans="1:22" x14ac:dyDescent="0.3">
      <c r="A3181">
        <v>202223</v>
      </c>
      <c r="B3181" t="s">
        <v>820</v>
      </c>
      <c r="C3181" t="s">
        <v>821</v>
      </c>
      <c r="D3181" t="s">
        <v>822</v>
      </c>
      <c r="E3181" t="s">
        <v>823</v>
      </c>
      <c r="F3181" t="s">
        <v>852</v>
      </c>
      <c r="G3181" t="s">
        <v>853</v>
      </c>
      <c r="H3181" t="s">
        <v>932</v>
      </c>
      <c r="I3181">
        <v>878</v>
      </c>
      <c r="J3181" t="s">
        <v>933</v>
      </c>
      <c r="K3181" t="s">
        <v>835</v>
      </c>
      <c r="L3181" t="s">
        <v>836</v>
      </c>
      <c r="M3181" t="s">
        <v>829</v>
      </c>
      <c r="N3181" t="s">
        <v>829</v>
      </c>
      <c r="O3181" t="s">
        <v>829</v>
      </c>
      <c r="P3181" t="s">
        <v>829</v>
      </c>
      <c r="Q3181" t="s">
        <v>829</v>
      </c>
      <c r="R3181" t="s">
        <v>829</v>
      </c>
      <c r="S3181">
        <v>302865734</v>
      </c>
      <c r="T3181" t="s">
        <v>829</v>
      </c>
      <c r="U3181" t="s">
        <v>829</v>
      </c>
      <c r="V3181" t="s">
        <v>834</v>
      </c>
    </row>
    <row r="3182" spans="1:22" x14ac:dyDescent="0.3">
      <c r="A3182">
        <v>202324</v>
      </c>
      <c r="B3182" t="s">
        <v>820</v>
      </c>
      <c r="C3182" t="s">
        <v>821</v>
      </c>
      <c r="D3182" t="s">
        <v>822</v>
      </c>
      <c r="E3182" t="s">
        <v>823</v>
      </c>
      <c r="F3182" t="s">
        <v>852</v>
      </c>
      <c r="G3182" t="s">
        <v>853</v>
      </c>
      <c r="H3182" t="s">
        <v>932</v>
      </c>
      <c r="I3182">
        <v>878</v>
      </c>
      <c r="J3182" t="s">
        <v>933</v>
      </c>
      <c r="K3182" t="s">
        <v>835</v>
      </c>
      <c r="L3182" t="s">
        <v>836</v>
      </c>
      <c r="M3182" t="s">
        <v>829</v>
      </c>
      <c r="N3182" t="s">
        <v>829</v>
      </c>
      <c r="O3182" t="s">
        <v>829</v>
      </c>
      <c r="P3182" t="s">
        <v>829</v>
      </c>
      <c r="Q3182" t="s">
        <v>829</v>
      </c>
      <c r="R3182" t="s">
        <v>829</v>
      </c>
      <c r="S3182">
        <v>307302350</v>
      </c>
      <c r="T3182" t="s">
        <v>829</v>
      </c>
      <c r="U3182" t="s">
        <v>829</v>
      </c>
      <c r="V3182" t="s">
        <v>834</v>
      </c>
    </row>
    <row r="3183" spans="1:22" x14ac:dyDescent="0.3">
      <c r="A3183">
        <v>202122</v>
      </c>
      <c r="B3183" t="s">
        <v>820</v>
      </c>
      <c r="C3183" t="s">
        <v>821</v>
      </c>
      <c r="D3183" t="s">
        <v>822</v>
      </c>
      <c r="E3183" t="s">
        <v>823</v>
      </c>
      <c r="F3183" t="s">
        <v>852</v>
      </c>
      <c r="G3183" t="s">
        <v>853</v>
      </c>
      <c r="H3183" t="s">
        <v>932</v>
      </c>
      <c r="I3183">
        <v>878</v>
      </c>
      <c r="J3183" t="s">
        <v>933</v>
      </c>
      <c r="K3183" t="s">
        <v>835</v>
      </c>
      <c r="L3183" t="s">
        <v>837</v>
      </c>
      <c r="M3183" t="s">
        <v>829</v>
      </c>
      <c r="N3183" t="s">
        <v>829</v>
      </c>
      <c r="O3183" t="s">
        <v>829</v>
      </c>
      <c r="P3183" t="s">
        <v>829</v>
      </c>
      <c r="Q3183" t="s">
        <v>829</v>
      </c>
      <c r="R3183" t="s">
        <v>829</v>
      </c>
      <c r="S3183">
        <v>335623</v>
      </c>
      <c r="T3183" t="s">
        <v>829</v>
      </c>
      <c r="U3183" t="s">
        <v>829</v>
      </c>
      <c r="V3183" t="s">
        <v>834</v>
      </c>
    </row>
    <row r="3184" spans="1:22" x14ac:dyDescent="0.3">
      <c r="A3184">
        <v>202223</v>
      </c>
      <c r="B3184" t="s">
        <v>820</v>
      </c>
      <c r="C3184" t="s">
        <v>821</v>
      </c>
      <c r="D3184" t="s">
        <v>822</v>
      </c>
      <c r="E3184" t="s">
        <v>823</v>
      </c>
      <c r="F3184" t="s">
        <v>852</v>
      </c>
      <c r="G3184" t="s">
        <v>853</v>
      </c>
      <c r="H3184" t="s">
        <v>932</v>
      </c>
      <c r="I3184">
        <v>878</v>
      </c>
      <c r="J3184" t="s">
        <v>933</v>
      </c>
      <c r="K3184" t="s">
        <v>835</v>
      </c>
      <c r="L3184" t="s">
        <v>837</v>
      </c>
      <c r="M3184" t="s">
        <v>829</v>
      </c>
      <c r="N3184" t="s">
        <v>829</v>
      </c>
      <c r="O3184" t="s">
        <v>829</v>
      </c>
      <c r="P3184" t="s">
        <v>829</v>
      </c>
      <c r="Q3184" t="s">
        <v>829</v>
      </c>
      <c r="R3184" t="s">
        <v>829</v>
      </c>
      <c r="S3184">
        <v>-458062</v>
      </c>
      <c r="T3184" t="s">
        <v>829</v>
      </c>
      <c r="U3184" t="s">
        <v>829</v>
      </c>
      <c r="V3184">
        <v>0</v>
      </c>
    </row>
    <row r="3185" spans="1:22" x14ac:dyDescent="0.3">
      <c r="A3185">
        <v>202324</v>
      </c>
      <c r="B3185" t="s">
        <v>820</v>
      </c>
      <c r="C3185" t="s">
        <v>821</v>
      </c>
      <c r="D3185" t="s">
        <v>822</v>
      </c>
      <c r="E3185" t="s">
        <v>823</v>
      </c>
      <c r="F3185" t="s">
        <v>852</v>
      </c>
      <c r="G3185" t="s">
        <v>853</v>
      </c>
      <c r="H3185" t="s">
        <v>932</v>
      </c>
      <c r="I3185">
        <v>878</v>
      </c>
      <c r="J3185" t="s">
        <v>933</v>
      </c>
      <c r="K3185" t="s">
        <v>835</v>
      </c>
      <c r="L3185" t="s">
        <v>837</v>
      </c>
      <c r="M3185" t="s">
        <v>829</v>
      </c>
      <c r="N3185" t="s">
        <v>829</v>
      </c>
      <c r="O3185" t="s">
        <v>829</v>
      </c>
      <c r="P3185" t="s">
        <v>829</v>
      </c>
      <c r="Q3185" t="s">
        <v>829</v>
      </c>
      <c r="R3185" t="s">
        <v>829</v>
      </c>
      <c r="S3185">
        <v>37340145</v>
      </c>
      <c r="T3185" t="s">
        <v>829</v>
      </c>
      <c r="U3185" t="s">
        <v>829</v>
      </c>
      <c r="V3185">
        <v>0</v>
      </c>
    </row>
    <row r="3186" spans="1:22" x14ac:dyDescent="0.3">
      <c r="A3186">
        <v>202122</v>
      </c>
      <c r="B3186" t="s">
        <v>820</v>
      </c>
      <c r="C3186" t="s">
        <v>821</v>
      </c>
      <c r="D3186" t="s">
        <v>822</v>
      </c>
      <c r="E3186" t="s">
        <v>823</v>
      </c>
      <c r="F3186" t="s">
        <v>852</v>
      </c>
      <c r="G3186" t="s">
        <v>853</v>
      </c>
      <c r="H3186" t="s">
        <v>932</v>
      </c>
      <c r="I3186">
        <v>878</v>
      </c>
      <c r="J3186" t="s">
        <v>933</v>
      </c>
      <c r="K3186" t="s">
        <v>835</v>
      </c>
      <c r="L3186" t="s">
        <v>838</v>
      </c>
      <c r="M3186" t="s">
        <v>829</v>
      </c>
      <c r="N3186" t="s">
        <v>829</v>
      </c>
      <c r="O3186" t="s">
        <v>829</v>
      </c>
      <c r="P3186" t="s">
        <v>829</v>
      </c>
      <c r="Q3186" t="s">
        <v>829</v>
      </c>
      <c r="R3186" t="s">
        <v>829</v>
      </c>
      <c r="S3186">
        <v>-43556000</v>
      </c>
      <c r="T3186" t="s">
        <v>829</v>
      </c>
      <c r="U3186" t="s">
        <v>829</v>
      </c>
      <c r="V3186" t="s">
        <v>834</v>
      </c>
    </row>
    <row r="3187" spans="1:22" x14ac:dyDescent="0.3">
      <c r="A3187">
        <v>202223</v>
      </c>
      <c r="B3187" t="s">
        <v>820</v>
      </c>
      <c r="C3187" t="s">
        <v>821</v>
      </c>
      <c r="D3187" t="s">
        <v>822</v>
      </c>
      <c r="E3187" t="s">
        <v>823</v>
      </c>
      <c r="F3187" t="s">
        <v>852</v>
      </c>
      <c r="G3187" t="s">
        <v>853</v>
      </c>
      <c r="H3187" t="s">
        <v>932</v>
      </c>
      <c r="I3187">
        <v>878</v>
      </c>
      <c r="J3187" t="s">
        <v>933</v>
      </c>
      <c r="K3187" t="s">
        <v>835</v>
      </c>
      <c r="L3187" t="s">
        <v>838</v>
      </c>
      <c r="M3187" t="s">
        <v>829</v>
      </c>
      <c r="N3187" t="s">
        <v>829</v>
      </c>
      <c r="O3187" t="s">
        <v>829</v>
      </c>
      <c r="P3187" t="s">
        <v>829</v>
      </c>
      <c r="Q3187" t="s">
        <v>829</v>
      </c>
      <c r="R3187" t="s">
        <v>829</v>
      </c>
      <c r="S3187">
        <v>-81414000</v>
      </c>
      <c r="T3187" t="s">
        <v>829</v>
      </c>
      <c r="U3187" t="s">
        <v>829</v>
      </c>
      <c r="V3187" t="s">
        <v>834</v>
      </c>
    </row>
    <row r="3188" spans="1:22" x14ac:dyDescent="0.3">
      <c r="A3188">
        <v>202324</v>
      </c>
      <c r="B3188" t="s">
        <v>820</v>
      </c>
      <c r="C3188" t="s">
        <v>821</v>
      </c>
      <c r="D3188" t="s">
        <v>822</v>
      </c>
      <c r="E3188" t="s">
        <v>823</v>
      </c>
      <c r="F3188" t="s">
        <v>852</v>
      </c>
      <c r="G3188" t="s">
        <v>853</v>
      </c>
      <c r="H3188" t="s">
        <v>932</v>
      </c>
      <c r="I3188">
        <v>878</v>
      </c>
      <c r="J3188" t="s">
        <v>933</v>
      </c>
      <c r="K3188" t="s">
        <v>835</v>
      </c>
      <c r="L3188" t="s">
        <v>838</v>
      </c>
      <c r="M3188" t="s">
        <v>829</v>
      </c>
      <c r="N3188" t="s">
        <v>829</v>
      </c>
      <c r="O3188" t="s">
        <v>829</v>
      </c>
      <c r="P3188" t="s">
        <v>829</v>
      </c>
      <c r="Q3188" t="s">
        <v>829</v>
      </c>
      <c r="R3188" t="s">
        <v>829</v>
      </c>
      <c r="S3188">
        <v>-118762000</v>
      </c>
      <c r="T3188" t="s">
        <v>829</v>
      </c>
      <c r="U3188" t="s">
        <v>829</v>
      </c>
      <c r="V3188" t="s">
        <v>834</v>
      </c>
    </row>
    <row r="3189" spans="1:22" x14ac:dyDescent="0.3">
      <c r="A3189">
        <v>202122</v>
      </c>
      <c r="B3189" t="s">
        <v>820</v>
      </c>
      <c r="C3189" t="s">
        <v>821</v>
      </c>
      <c r="D3189" t="s">
        <v>822</v>
      </c>
      <c r="E3189" t="s">
        <v>823</v>
      </c>
      <c r="F3189" t="s">
        <v>852</v>
      </c>
      <c r="G3189" t="s">
        <v>853</v>
      </c>
      <c r="H3189" t="s">
        <v>932</v>
      </c>
      <c r="I3189">
        <v>878</v>
      </c>
      <c r="J3189" t="s">
        <v>933</v>
      </c>
      <c r="K3189" t="s">
        <v>835</v>
      </c>
      <c r="L3189" t="s">
        <v>839</v>
      </c>
      <c r="M3189" t="s">
        <v>829</v>
      </c>
      <c r="N3189" t="s">
        <v>829</v>
      </c>
      <c r="O3189" t="s">
        <v>829</v>
      </c>
      <c r="P3189" t="s">
        <v>829</v>
      </c>
      <c r="Q3189" t="s">
        <v>829</v>
      </c>
      <c r="R3189" t="s">
        <v>829</v>
      </c>
      <c r="S3189">
        <v>81411980</v>
      </c>
      <c r="T3189" t="s">
        <v>829</v>
      </c>
      <c r="U3189" t="s">
        <v>829</v>
      </c>
      <c r="V3189" t="s">
        <v>834</v>
      </c>
    </row>
    <row r="3190" spans="1:22" x14ac:dyDescent="0.3">
      <c r="A3190">
        <v>202223</v>
      </c>
      <c r="B3190" t="s">
        <v>820</v>
      </c>
      <c r="C3190" t="s">
        <v>821</v>
      </c>
      <c r="D3190" t="s">
        <v>822</v>
      </c>
      <c r="E3190" t="s">
        <v>823</v>
      </c>
      <c r="F3190" t="s">
        <v>852</v>
      </c>
      <c r="G3190" t="s">
        <v>853</v>
      </c>
      <c r="H3190" t="s">
        <v>932</v>
      </c>
      <c r="I3190">
        <v>878</v>
      </c>
      <c r="J3190" t="s">
        <v>933</v>
      </c>
      <c r="K3190" t="s">
        <v>835</v>
      </c>
      <c r="L3190" t="s">
        <v>839</v>
      </c>
      <c r="M3190" t="s">
        <v>829</v>
      </c>
      <c r="N3190" t="s">
        <v>829</v>
      </c>
      <c r="O3190" t="s">
        <v>829</v>
      </c>
      <c r="P3190" t="s">
        <v>829</v>
      </c>
      <c r="Q3190" t="s">
        <v>829</v>
      </c>
      <c r="R3190" t="s">
        <v>829</v>
      </c>
      <c r="S3190">
        <v>118762000</v>
      </c>
      <c r="T3190" t="s">
        <v>829</v>
      </c>
      <c r="U3190" t="s">
        <v>829</v>
      </c>
      <c r="V3190" t="s">
        <v>834</v>
      </c>
    </row>
    <row r="3191" spans="1:22" x14ac:dyDescent="0.3">
      <c r="A3191">
        <v>202324</v>
      </c>
      <c r="B3191" t="s">
        <v>820</v>
      </c>
      <c r="C3191" t="s">
        <v>821</v>
      </c>
      <c r="D3191" t="s">
        <v>822</v>
      </c>
      <c r="E3191" t="s">
        <v>823</v>
      </c>
      <c r="F3191" t="s">
        <v>852</v>
      </c>
      <c r="G3191" t="s">
        <v>853</v>
      </c>
      <c r="H3191" t="s">
        <v>932</v>
      </c>
      <c r="I3191">
        <v>878</v>
      </c>
      <c r="J3191" t="s">
        <v>933</v>
      </c>
      <c r="K3191" t="s">
        <v>835</v>
      </c>
      <c r="L3191" t="s">
        <v>839</v>
      </c>
      <c r="M3191" t="s">
        <v>829</v>
      </c>
      <c r="N3191" t="s">
        <v>829</v>
      </c>
      <c r="O3191" t="s">
        <v>829</v>
      </c>
      <c r="P3191" t="s">
        <v>829</v>
      </c>
      <c r="Q3191" t="s">
        <v>829</v>
      </c>
      <c r="R3191" t="s">
        <v>829</v>
      </c>
      <c r="S3191">
        <v>111548000</v>
      </c>
      <c r="T3191" t="s">
        <v>829</v>
      </c>
      <c r="U3191" t="s">
        <v>829</v>
      </c>
      <c r="V3191" t="s">
        <v>834</v>
      </c>
    </row>
    <row r="3192" spans="1:22" x14ac:dyDescent="0.3">
      <c r="A3192">
        <v>202122</v>
      </c>
      <c r="B3192" t="s">
        <v>820</v>
      </c>
      <c r="C3192" t="s">
        <v>821</v>
      </c>
      <c r="D3192" t="s">
        <v>822</v>
      </c>
      <c r="E3192" t="s">
        <v>823</v>
      </c>
      <c r="F3192" t="s">
        <v>852</v>
      </c>
      <c r="G3192" t="s">
        <v>853</v>
      </c>
      <c r="H3192" t="s">
        <v>932</v>
      </c>
      <c r="I3192">
        <v>878</v>
      </c>
      <c r="J3192" t="s">
        <v>933</v>
      </c>
      <c r="K3192" t="s">
        <v>835</v>
      </c>
      <c r="L3192" t="s">
        <v>840</v>
      </c>
      <c r="M3192" t="s">
        <v>829</v>
      </c>
      <c r="N3192" t="s">
        <v>829</v>
      </c>
      <c r="O3192" t="s">
        <v>829</v>
      </c>
      <c r="P3192" t="s">
        <v>829</v>
      </c>
      <c r="Q3192" t="s">
        <v>829</v>
      </c>
      <c r="R3192" t="s">
        <v>829</v>
      </c>
      <c r="S3192">
        <v>0</v>
      </c>
      <c r="T3192" t="s">
        <v>829</v>
      </c>
      <c r="U3192" t="s">
        <v>829</v>
      </c>
      <c r="V3192" t="s">
        <v>834</v>
      </c>
    </row>
    <row r="3193" spans="1:22" x14ac:dyDescent="0.3">
      <c r="A3193">
        <v>202223</v>
      </c>
      <c r="B3193" t="s">
        <v>820</v>
      </c>
      <c r="C3193" t="s">
        <v>821</v>
      </c>
      <c r="D3193" t="s">
        <v>822</v>
      </c>
      <c r="E3193" t="s">
        <v>823</v>
      </c>
      <c r="F3193" t="s">
        <v>852</v>
      </c>
      <c r="G3193" t="s">
        <v>853</v>
      </c>
      <c r="H3193" t="s">
        <v>932</v>
      </c>
      <c r="I3193">
        <v>878</v>
      </c>
      <c r="J3193" t="s">
        <v>933</v>
      </c>
      <c r="K3193" t="s">
        <v>835</v>
      </c>
      <c r="L3193" t="s">
        <v>840</v>
      </c>
      <c r="M3193" t="s">
        <v>829</v>
      </c>
      <c r="N3193" t="s">
        <v>829</v>
      </c>
      <c r="O3193" t="s">
        <v>829</v>
      </c>
      <c r="P3193" t="s">
        <v>829</v>
      </c>
      <c r="Q3193" t="s">
        <v>829</v>
      </c>
      <c r="R3193" t="s">
        <v>829</v>
      </c>
      <c r="S3193">
        <v>0</v>
      </c>
      <c r="T3193" t="s">
        <v>829</v>
      </c>
      <c r="U3193" t="s">
        <v>829</v>
      </c>
      <c r="V3193" t="s">
        <v>834</v>
      </c>
    </row>
    <row r="3194" spans="1:22" x14ac:dyDescent="0.3">
      <c r="A3194">
        <v>202324</v>
      </c>
      <c r="B3194" t="s">
        <v>820</v>
      </c>
      <c r="C3194" t="s">
        <v>821</v>
      </c>
      <c r="D3194" t="s">
        <v>822</v>
      </c>
      <c r="E3194" t="s">
        <v>823</v>
      </c>
      <c r="F3194" t="s">
        <v>852</v>
      </c>
      <c r="G3194" t="s">
        <v>853</v>
      </c>
      <c r="H3194" t="s">
        <v>932</v>
      </c>
      <c r="I3194">
        <v>878</v>
      </c>
      <c r="J3194" t="s">
        <v>933</v>
      </c>
      <c r="K3194" t="s">
        <v>835</v>
      </c>
      <c r="L3194" t="s">
        <v>840</v>
      </c>
      <c r="M3194" t="s">
        <v>829</v>
      </c>
      <c r="N3194" t="s">
        <v>829</v>
      </c>
      <c r="O3194" t="s">
        <v>829</v>
      </c>
      <c r="P3194" t="s">
        <v>829</v>
      </c>
      <c r="Q3194" t="s">
        <v>829</v>
      </c>
      <c r="R3194" t="s">
        <v>829</v>
      </c>
      <c r="S3194">
        <v>11161000</v>
      </c>
      <c r="T3194" t="s">
        <v>829</v>
      </c>
      <c r="U3194" t="s">
        <v>829</v>
      </c>
      <c r="V3194" t="s">
        <v>834</v>
      </c>
    </row>
    <row r="3195" spans="1:22" x14ac:dyDescent="0.3">
      <c r="A3195">
        <v>202122</v>
      </c>
      <c r="B3195" t="s">
        <v>820</v>
      </c>
      <c r="C3195" t="s">
        <v>821</v>
      </c>
      <c r="D3195" t="s">
        <v>822</v>
      </c>
      <c r="E3195" t="s">
        <v>823</v>
      </c>
      <c r="F3195" t="s">
        <v>852</v>
      </c>
      <c r="G3195" t="s">
        <v>853</v>
      </c>
      <c r="H3195" t="s">
        <v>932</v>
      </c>
      <c r="I3195">
        <v>878</v>
      </c>
      <c r="J3195" t="s">
        <v>933</v>
      </c>
      <c r="K3195" t="s">
        <v>835</v>
      </c>
      <c r="L3195" t="s">
        <v>841</v>
      </c>
      <c r="M3195" t="s">
        <v>829</v>
      </c>
      <c r="N3195" t="s">
        <v>829</v>
      </c>
      <c r="O3195" t="s">
        <v>829</v>
      </c>
      <c r="P3195" t="s">
        <v>829</v>
      </c>
      <c r="Q3195" t="s">
        <v>829</v>
      </c>
      <c r="R3195" t="s">
        <v>829</v>
      </c>
      <c r="S3195">
        <v>329820490</v>
      </c>
      <c r="T3195" t="s">
        <v>829</v>
      </c>
      <c r="U3195" t="s">
        <v>829</v>
      </c>
      <c r="V3195" t="s">
        <v>834</v>
      </c>
    </row>
    <row r="3196" spans="1:22" x14ac:dyDescent="0.3">
      <c r="A3196">
        <v>202223</v>
      </c>
      <c r="B3196" t="s">
        <v>820</v>
      </c>
      <c r="C3196" t="s">
        <v>821</v>
      </c>
      <c r="D3196" t="s">
        <v>822</v>
      </c>
      <c r="E3196" t="s">
        <v>823</v>
      </c>
      <c r="F3196" t="s">
        <v>852</v>
      </c>
      <c r="G3196" t="s">
        <v>853</v>
      </c>
      <c r="H3196" t="s">
        <v>932</v>
      </c>
      <c r="I3196">
        <v>878</v>
      </c>
      <c r="J3196" t="s">
        <v>933</v>
      </c>
      <c r="K3196" t="s">
        <v>835</v>
      </c>
      <c r="L3196" t="s">
        <v>841</v>
      </c>
      <c r="M3196" t="s">
        <v>829</v>
      </c>
      <c r="N3196" t="s">
        <v>829</v>
      </c>
      <c r="O3196" t="s">
        <v>829</v>
      </c>
      <c r="P3196" t="s">
        <v>829</v>
      </c>
      <c r="Q3196" t="s">
        <v>829</v>
      </c>
      <c r="R3196" t="s">
        <v>829</v>
      </c>
      <c r="S3196">
        <v>340742820</v>
      </c>
      <c r="T3196" t="s">
        <v>829</v>
      </c>
      <c r="U3196" t="s">
        <v>829</v>
      </c>
      <c r="V3196" t="s">
        <v>834</v>
      </c>
    </row>
    <row r="3197" spans="1:22" x14ac:dyDescent="0.3">
      <c r="A3197">
        <v>202324</v>
      </c>
      <c r="B3197" t="s">
        <v>820</v>
      </c>
      <c r="C3197" t="s">
        <v>821</v>
      </c>
      <c r="D3197" t="s">
        <v>822</v>
      </c>
      <c r="E3197" t="s">
        <v>823</v>
      </c>
      <c r="F3197" t="s">
        <v>852</v>
      </c>
      <c r="G3197" t="s">
        <v>853</v>
      </c>
      <c r="H3197" t="s">
        <v>932</v>
      </c>
      <c r="I3197">
        <v>878</v>
      </c>
      <c r="J3197" t="s">
        <v>933</v>
      </c>
      <c r="K3197" t="s">
        <v>835</v>
      </c>
      <c r="L3197" t="s">
        <v>841</v>
      </c>
      <c r="M3197" t="s">
        <v>829</v>
      </c>
      <c r="N3197" t="s">
        <v>829</v>
      </c>
      <c r="O3197" t="s">
        <v>829</v>
      </c>
      <c r="P3197" t="s">
        <v>829</v>
      </c>
      <c r="Q3197" t="s">
        <v>829</v>
      </c>
      <c r="R3197" t="s">
        <v>829</v>
      </c>
      <c r="S3197">
        <v>348609619</v>
      </c>
      <c r="T3197" t="s">
        <v>829</v>
      </c>
      <c r="U3197" t="s">
        <v>829</v>
      </c>
      <c r="V3197" t="s">
        <v>834</v>
      </c>
    </row>
    <row r="3198" spans="1:22" x14ac:dyDescent="0.3">
      <c r="A3198">
        <v>202122</v>
      </c>
      <c r="B3198" t="s">
        <v>820</v>
      </c>
      <c r="C3198" t="s">
        <v>821</v>
      </c>
      <c r="D3198" t="s">
        <v>822</v>
      </c>
      <c r="E3198" t="s">
        <v>823</v>
      </c>
      <c r="F3198" t="s">
        <v>852</v>
      </c>
      <c r="G3198" t="s">
        <v>853</v>
      </c>
      <c r="H3198" t="s">
        <v>932</v>
      </c>
      <c r="I3198">
        <v>878</v>
      </c>
      <c r="J3198" t="s">
        <v>933</v>
      </c>
      <c r="K3198" t="s">
        <v>842</v>
      </c>
      <c r="L3198" t="s">
        <v>238</v>
      </c>
      <c r="M3198" t="s">
        <v>829</v>
      </c>
      <c r="N3198" t="s">
        <v>829</v>
      </c>
      <c r="O3198" t="s">
        <v>829</v>
      </c>
      <c r="P3198" t="s">
        <v>829</v>
      </c>
      <c r="Q3198" t="s">
        <v>829</v>
      </c>
      <c r="R3198" t="s">
        <v>829</v>
      </c>
      <c r="S3198">
        <v>2518239</v>
      </c>
      <c r="T3198">
        <v>0</v>
      </c>
      <c r="U3198">
        <v>2518239</v>
      </c>
      <c r="V3198">
        <v>24</v>
      </c>
    </row>
    <row r="3199" spans="1:22" x14ac:dyDescent="0.3">
      <c r="A3199">
        <v>202223</v>
      </c>
      <c r="B3199" t="s">
        <v>820</v>
      </c>
      <c r="C3199" t="s">
        <v>821</v>
      </c>
      <c r="D3199" t="s">
        <v>822</v>
      </c>
      <c r="E3199" t="s">
        <v>823</v>
      </c>
      <c r="F3199" t="s">
        <v>852</v>
      </c>
      <c r="G3199" t="s">
        <v>853</v>
      </c>
      <c r="H3199" t="s">
        <v>932</v>
      </c>
      <c r="I3199">
        <v>878</v>
      </c>
      <c r="J3199" t="s">
        <v>933</v>
      </c>
      <c r="K3199" t="s">
        <v>842</v>
      </c>
      <c r="L3199" t="s">
        <v>238</v>
      </c>
      <c r="M3199" t="s">
        <v>829</v>
      </c>
      <c r="N3199" t="s">
        <v>829</v>
      </c>
      <c r="O3199" t="s">
        <v>829</v>
      </c>
      <c r="P3199" t="s">
        <v>829</v>
      </c>
      <c r="Q3199" t="s">
        <v>829</v>
      </c>
      <c r="R3199" t="s">
        <v>829</v>
      </c>
      <c r="S3199">
        <v>2769708</v>
      </c>
      <c r="T3199">
        <v>0</v>
      </c>
      <c r="U3199">
        <v>2769708</v>
      </c>
      <c r="V3199">
        <v>26</v>
      </c>
    </row>
    <row r="3200" spans="1:22" x14ac:dyDescent="0.3">
      <c r="A3200">
        <v>202324</v>
      </c>
      <c r="B3200" t="s">
        <v>820</v>
      </c>
      <c r="C3200" t="s">
        <v>821</v>
      </c>
      <c r="D3200" t="s">
        <v>822</v>
      </c>
      <c r="E3200" t="s">
        <v>823</v>
      </c>
      <c r="F3200" t="s">
        <v>852</v>
      </c>
      <c r="G3200" t="s">
        <v>853</v>
      </c>
      <c r="H3200" t="s">
        <v>932</v>
      </c>
      <c r="I3200">
        <v>878</v>
      </c>
      <c r="J3200" t="s">
        <v>933</v>
      </c>
      <c r="K3200" t="s">
        <v>842</v>
      </c>
      <c r="L3200" t="s">
        <v>238</v>
      </c>
      <c r="M3200" t="s">
        <v>829</v>
      </c>
      <c r="N3200" t="s">
        <v>829</v>
      </c>
      <c r="O3200" t="s">
        <v>829</v>
      </c>
      <c r="P3200" t="s">
        <v>829</v>
      </c>
      <c r="Q3200" t="s">
        <v>829</v>
      </c>
      <c r="R3200" t="s">
        <v>829</v>
      </c>
      <c r="S3200">
        <v>3756468</v>
      </c>
      <c r="T3200">
        <v>0</v>
      </c>
      <c r="U3200">
        <v>3756468</v>
      </c>
      <c r="V3200">
        <v>35</v>
      </c>
    </row>
    <row r="3201" spans="1:22" x14ac:dyDescent="0.3">
      <c r="A3201">
        <v>202122</v>
      </c>
      <c r="B3201" t="s">
        <v>820</v>
      </c>
      <c r="C3201" t="s">
        <v>821</v>
      </c>
      <c r="D3201" t="s">
        <v>822</v>
      </c>
      <c r="E3201" t="s">
        <v>823</v>
      </c>
      <c r="F3201" t="s">
        <v>852</v>
      </c>
      <c r="G3201" t="s">
        <v>853</v>
      </c>
      <c r="H3201" t="s">
        <v>932</v>
      </c>
      <c r="I3201">
        <v>878</v>
      </c>
      <c r="J3201" t="s">
        <v>933</v>
      </c>
      <c r="K3201" t="s">
        <v>842</v>
      </c>
      <c r="L3201" t="s">
        <v>240</v>
      </c>
      <c r="M3201" t="s">
        <v>829</v>
      </c>
      <c r="N3201" t="s">
        <v>829</v>
      </c>
      <c r="O3201" t="s">
        <v>829</v>
      </c>
      <c r="P3201" t="s">
        <v>829</v>
      </c>
      <c r="Q3201" t="s">
        <v>829</v>
      </c>
      <c r="R3201" t="s">
        <v>829</v>
      </c>
      <c r="S3201">
        <v>3102582</v>
      </c>
      <c r="T3201">
        <v>28802</v>
      </c>
      <c r="U3201">
        <v>3073780</v>
      </c>
      <c r="V3201">
        <v>29</v>
      </c>
    </row>
    <row r="3202" spans="1:22" x14ac:dyDescent="0.3">
      <c r="A3202">
        <v>202223</v>
      </c>
      <c r="B3202" t="s">
        <v>820</v>
      </c>
      <c r="C3202" t="s">
        <v>821</v>
      </c>
      <c r="D3202" t="s">
        <v>822</v>
      </c>
      <c r="E3202" t="s">
        <v>823</v>
      </c>
      <c r="F3202" t="s">
        <v>852</v>
      </c>
      <c r="G3202" t="s">
        <v>853</v>
      </c>
      <c r="H3202" t="s">
        <v>932</v>
      </c>
      <c r="I3202">
        <v>878</v>
      </c>
      <c r="J3202" t="s">
        <v>933</v>
      </c>
      <c r="K3202" t="s">
        <v>842</v>
      </c>
      <c r="L3202" t="s">
        <v>240</v>
      </c>
      <c r="M3202" t="s">
        <v>829</v>
      </c>
      <c r="N3202" t="s">
        <v>829</v>
      </c>
      <c r="O3202" t="s">
        <v>829</v>
      </c>
      <c r="P3202" t="s">
        <v>829</v>
      </c>
      <c r="Q3202" t="s">
        <v>829</v>
      </c>
      <c r="R3202" t="s">
        <v>829</v>
      </c>
      <c r="S3202">
        <v>4467852</v>
      </c>
      <c r="T3202">
        <v>0</v>
      </c>
      <c r="U3202">
        <v>4467852</v>
      </c>
      <c r="V3202">
        <v>42</v>
      </c>
    </row>
    <row r="3203" spans="1:22" x14ac:dyDescent="0.3">
      <c r="A3203">
        <v>202324</v>
      </c>
      <c r="B3203" t="s">
        <v>820</v>
      </c>
      <c r="C3203" t="s">
        <v>821</v>
      </c>
      <c r="D3203" t="s">
        <v>822</v>
      </c>
      <c r="E3203" t="s">
        <v>823</v>
      </c>
      <c r="F3203" t="s">
        <v>852</v>
      </c>
      <c r="G3203" t="s">
        <v>853</v>
      </c>
      <c r="H3203" t="s">
        <v>932</v>
      </c>
      <c r="I3203">
        <v>878</v>
      </c>
      <c r="J3203" t="s">
        <v>933</v>
      </c>
      <c r="K3203" t="s">
        <v>842</v>
      </c>
      <c r="L3203" t="s">
        <v>240</v>
      </c>
      <c r="M3203" t="s">
        <v>829</v>
      </c>
      <c r="N3203" t="s">
        <v>829</v>
      </c>
      <c r="O3203" t="s">
        <v>829</v>
      </c>
      <c r="P3203" t="s">
        <v>829</v>
      </c>
      <c r="Q3203" t="s">
        <v>829</v>
      </c>
      <c r="R3203" t="s">
        <v>829</v>
      </c>
      <c r="S3203">
        <v>4134589</v>
      </c>
      <c r="T3203">
        <v>0</v>
      </c>
      <c r="U3203">
        <v>4134589</v>
      </c>
      <c r="V3203">
        <v>39</v>
      </c>
    </row>
    <row r="3204" spans="1:22" x14ac:dyDescent="0.3">
      <c r="A3204">
        <v>202122</v>
      </c>
      <c r="B3204" t="s">
        <v>820</v>
      </c>
      <c r="C3204" t="s">
        <v>821</v>
      </c>
      <c r="D3204" t="s">
        <v>822</v>
      </c>
      <c r="E3204" t="s">
        <v>823</v>
      </c>
      <c r="F3204" t="s">
        <v>852</v>
      </c>
      <c r="G3204" t="s">
        <v>853</v>
      </c>
      <c r="H3204" t="s">
        <v>932</v>
      </c>
      <c r="I3204">
        <v>878</v>
      </c>
      <c r="J3204" t="s">
        <v>933</v>
      </c>
      <c r="K3204" t="s">
        <v>842</v>
      </c>
      <c r="L3204" t="s">
        <v>843</v>
      </c>
      <c r="M3204" t="s">
        <v>829</v>
      </c>
      <c r="N3204" t="s">
        <v>829</v>
      </c>
      <c r="O3204" t="s">
        <v>829</v>
      </c>
      <c r="P3204" t="s">
        <v>829</v>
      </c>
      <c r="Q3204" t="s">
        <v>829</v>
      </c>
      <c r="R3204" t="s">
        <v>829</v>
      </c>
      <c r="S3204">
        <v>354732</v>
      </c>
      <c r="T3204">
        <v>34268</v>
      </c>
      <c r="U3204">
        <v>320464</v>
      </c>
      <c r="V3204">
        <v>3</v>
      </c>
    </row>
    <row r="3205" spans="1:22" x14ac:dyDescent="0.3">
      <c r="A3205">
        <v>202223</v>
      </c>
      <c r="B3205" t="s">
        <v>820</v>
      </c>
      <c r="C3205" t="s">
        <v>821</v>
      </c>
      <c r="D3205" t="s">
        <v>822</v>
      </c>
      <c r="E3205" t="s">
        <v>823</v>
      </c>
      <c r="F3205" t="s">
        <v>852</v>
      </c>
      <c r="G3205" t="s">
        <v>853</v>
      </c>
      <c r="H3205" t="s">
        <v>932</v>
      </c>
      <c r="I3205">
        <v>878</v>
      </c>
      <c r="J3205" t="s">
        <v>933</v>
      </c>
      <c r="K3205" t="s">
        <v>842</v>
      </c>
      <c r="L3205" t="s">
        <v>843</v>
      </c>
      <c r="M3205" t="s">
        <v>829</v>
      </c>
      <c r="N3205" t="s">
        <v>829</v>
      </c>
      <c r="O3205" t="s">
        <v>829</v>
      </c>
      <c r="P3205" t="s">
        <v>829</v>
      </c>
      <c r="Q3205" t="s">
        <v>829</v>
      </c>
      <c r="R3205" t="s">
        <v>829</v>
      </c>
      <c r="S3205">
        <v>371795</v>
      </c>
      <c r="T3205">
        <v>19557</v>
      </c>
      <c r="U3205">
        <v>352238</v>
      </c>
      <c r="V3205">
        <v>3</v>
      </c>
    </row>
    <row r="3206" spans="1:22" x14ac:dyDescent="0.3">
      <c r="A3206">
        <v>202324</v>
      </c>
      <c r="B3206" t="s">
        <v>820</v>
      </c>
      <c r="C3206" t="s">
        <v>821</v>
      </c>
      <c r="D3206" t="s">
        <v>822</v>
      </c>
      <c r="E3206" t="s">
        <v>823</v>
      </c>
      <c r="F3206" t="s">
        <v>852</v>
      </c>
      <c r="G3206" t="s">
        <v>853</v>
      </c>
      <c r="H3206" t="s">
        <v>932</v>
      </c>
      <c r="I3206">
        <v>878</v>
      </c>
      <c r="J3206" t="s">
        <v>933</v>
      </c>
      <c r="K3206" t="s">
        <v>842</v>
      </c>
      <c r="L3206" t="s">
        <v>843</v>
      </c>
      <c r="M3206" t="s">
        <v>829</v>
      </c>
      <c r="N3206" t="s">
        <v>829</v>
      </c>
      <c r="O3206" t="s">
        <v>829</v>
      </c>
      <c r="P3206" t="s">
        <v>829</v>
      </c>
      <c r="Q3206" t="s">
        <v>829</v>
      </c>
      <c r="R3206" t="s">
        <v>829</v>
      </c>
      <c r="S3206">
        <v>422795</v>
      </c>
      <c r="T3206">
        <v>14069</v>
      </c>
      <c r="U3206">
        <v>408726</v>
      </c>
      <c r="V3206">
        <v>4</v>
      </c>
    </row>
    <row r="3207" spans="1:22" x14ac:dyDescent="0.3">
      <c r="A3207">
        <v>202122</v>
      </c>
      <c r="B3207" t="s">
        <v>820</v>
      </c>
      <c r="C3207" t="s">
        <v>821</v>
      </c>
      <c r="D3207" t="s">
        <v>822</v>
      </c>
      <c r="E3207" t="s">
        <v>823</v>
      </c>
      <c r="F3207" t="s">
        <v>852</v>
      </c>
      <c r="G3207" t="s">
        <v>853</v>
      </c>
      <c r="H3207" t="s">
        <v>932</v>
      </c>
      <c r="I3207">
        <v>878</v>
      </c>
      <c r="J3207" t="s">
        <v>933</v>
      </c>
      <c r="K3207" t="s">
        <v>842</v>
      </c>
      <c r="L3207" t="s">
        <v>249</v>
      </c>
      <c r="M3207">
        <v>0</v>
      </c>
      <c r="N3207">
        <v>478769</v>
      </c>
      <c r="O3207">
        <v>747848</v>
      </c>
      <c r="P3207">
        <v>17992688</v>
      </c>
      <c r="Q3207">
        <v>488088</v>
      </c>
      <c r="R3207" t="s">
        <v>829</v>
      </c>
      <c r="S3207">
        <v>19707393</v>
      </c>
      <c r="T3207">
        <v>44726</v>
      </c>
      <c r="U3207">
        <v>19662667</v>
      </c>
      <c r="V3207">
        <v>185</v>
      </c>
    </row>
    <row r="3208" spans="1:22" x14ac:dyDescent="0.3">
      <c r="A3208">
        <v>202223</v>
      </c>
      <c r="B3208" t="s">
        <v>820</v>
      </c>
      <c r="C3208" t="s">
        <v>821</v>
      </c>
      <c r="D3208" t="s">
        <v>822</v>
      </c>
      <c r="E3208" t="s">
        <v>823</v>
      </c>
      <c r="F3208" t="s">
        <v>852</v>
      </c>
      <c r="G3208" t="s">
        <v>853</v>
      </c>
      <c r="H3208" t="s">
        <v>932</v>
      </c>
      <c r="I3208">
        <v>878</v>
      </c>
      <c r="J3208" t="s">
        <v>933</v>
      </c>
      <c r="K3208" t="s">
        <v>842</v>
      </c>
      <c r="L3208" t="s">
        <v>249</v>
      </c>
      <c r="M3208">
        <v>0</v>
      </c>
      <c r="N3208">
        <v>283506</v>
      </c>
      <c r="O3208">
        <v>706364</v>
      </c>
      <c r="P3208">
        <v>21326746</v>
      </c>
      <c r="Q3208">
        <v>785026</v>
      </c>
      <c r="R3208" t="s">
        <v>829</v>
      </c>
      <c r="S3208">
        <v>23101642</v>
      </c>
      <c r="T3208">
        <v>32212</v>
      </c>
      <c r="U3208">
        <v>23069430</v>
      </c>
      <c r="V3208">
        <v>216</v>
      </c>
    </row>
    <row r="3209" spans="1:22" x14ac:dyDescent="0.3">
      <c r="A3209">
        <v>202324</v>
      </c>
      <c r="B3209" t="s">
        <v>820</v>
      </c>
      <c r="C3209" t="s">
        <v>821</v>
      </c>
      <c r="D3209" t="s">
        <v>822</v>
      </c>
      <c r="E3209" t="s">
        <v>823</v>
      </c>
      <c r="F3209" t="s">
        <v>852</v>
      </c>
      <c r="G3209" t="s">
        <v>853</v>
      </c>
      <c r="H3209" t="s">
        <v>932</v>
      </c>
      <c r="I3209">
        <v>878</v>
      </c>
      <c r="J3209" t="s">
        <v>933</v>
      </c>
      <c r="K3209" t="s">
        <v>842</v>
      </c>
      <c r="L3209" t="s">
        <v>249</v>
      </c>
      <c r="M3209">
        <v>0</v>
      </c>
      <c r="N3209">
        <v>488287</v>
      </c>
      <c r="O3209">
        <v>902879</v>
      </c>
      <c r="P3209">
        <v>23538282</v>
      </c>
      <c r="Q3209">
        <v>1416265</v>
      </c>
      <c r="R3209" t="s">
        <v>829</v>
      </c>
      <c r="S3209">
        <v>26345713</v>
      </c>
      <c r="T3209">
        <v>77262</v>
      </c>
      <c r="U3209">
        <v>26268451</v>
      </c>
      <c r="V3209">
        <v>245</v>
      </c>
    </row>
    <row r="3210" spans="1:22" x14ac:dyDescent="0.3">
      <c r="A3210">
        <v>202122</v>
      </c>
      <c r="B3210" t="s">
        <v>820</v>
      </c>
      <c r="C3210" t="s">
        <v>821</v>
      </c>
      <c r="D3210" t="s">
        <v>822</v>
      </c>
      <c r="E3210" t="s">
        <v>823</v>
      </c>
      <c r="F3210" t="s">
        <v>852</v>
      </c>
      <c r="G3210" t="s">
        <v>853</v>
      </c>
      <c r="H3210" t="s">
        <v>932</v>
      </c>
      <c r="I3210">
        <v>878</v>
      </c>
      <c r="J3210" t="s">
        <v>933</v>
      </c>
      <c r="K3210" t="s">
        <v>842</v>
      </c>
      <c r="L3210" t="s">
        <v>844</v>
      </c>
      <c r="M3210">
        <v>0</v>
      </c>
      <c r="N3210">
        <v>3928567</v>
      </c>
      <c r="O3210">
        <v>12709983</v>
      </c>
      <c r="P3210">
        <v>0</v>
      </c>
      <c r="Q3210">
        <v>1201003</v>
      </c>
      <c r="R3210" t="s">
        <v>829</v>
      </c>
      <c r="S3210">
        <v>17839553</v>
      </c>
      <c r="T3210">
        <v>300814</v>
      </c>
      <c r="U3210">
        <v>17538739</v>
      </c>
      <c r="V3210">
        <v>165</v>
      </c>
    </row>
    <row r="3211" spans="1:22" x14ac:dyDescent="0.3">
      <c r="A3211">
        <v>202223</v>
      </c>
      <c r="B3211" t="s">
        <v>820</v>
      </c>
      <c r="C3211" t="s">
        <v>821</v>
      </c>
      <c r="D3211" t="s">
        <v>822</v>
      </c>
      <c r="E3211" t="s">
        <v>823</v>
      </c>
      <c r="F3211" t="s">
        <v>852</v>
      </c>
      <c r="G3211" t="s">
        <v>853</v>
      </c>
      <c r="H3211" t="s">
        <v>932</v>
      </c>
      <c r="I3211">
        <v>878</v>
      </c>
      <c r="J3211" t="s">
        <v>933</v>
      </c>
      <c r="K3211" t="s">
        <v>842</v>
      </c>
      <c r="L3211" t="s">
        <v>844</v>
      </c>
      <c r="M3211">
        <v>0</v>
      </c>
      <c r="N3211">
        <v>4995044</v>
      </c>
      <c r="O3211">
        <v>14102100</v>
      </c>
      <c r="P3211">
        <v>0</v>
      </c>
      <c r="Q3211">
        <v>1351875</v>
      </c>
      <c r="R3211" t="s">
        <v>829</v>
      </c>
      <c r="S3211">
        <v>20449019</v>
      </c>
      <c r="T3211">
        <v>226142</v>
      </c>
      <c r="U3211">
        <v>20222877</v>
      </c>
      <c r="V3211">
        <v>189</v>
      </c>
    </row>
    <row r="3212" spans="1:22" x14ac:dyDescent="0.3">
      <c r="A3212">
        <v>202324</v>
      </c>
      <c r="B3212" t="s">
        <v>820</v>
      </c>
      <c r="C3212" t="s">
        <v>821</v>
      </c>
      <c r="D3212" t="s">
        <v>822</v>
      </c>
      <c r="E3212" t="s">
        <v>823</v>
      </c>
      <c r="F3212" t="s">
        <v>852</v>
      </c>
      <c r="G3212" t="s">
        <v>853</v>
      </c>
      <c r="H3212" t="s">
        <v>932</v>
      </c>
      <c r="I3212">
        <v>878</v>
      </c>
      <c r="J3212" t="s">
        <v>933</v>
      </c>
      <c r="K3212" t="s">
        <v>842</v>
      </c>
      <c r="L3212" t="s">
        <v>844</v>
      </c>
      <c r="M3212">
        <v>0</v>
      </c>
      <c r="N3212">
        <v>5393975</v>
      </c>
      <c r="O3212">
        <v>15835834</v>
      </c>
      <c r="P3212">
        <v>0</v>
      </c>
      <c r="Q3212">
        <v>215523</v>
      </c>
      <c r="R3212" t="s">
        <v>829</v>
      </c>
      <c r="S3212">
        <v>21445332</v>
      </c>
      <c r="T3212">
        <v>571089</v>
      </c>
      <c r="U3212">
        <v>20874243</v>
      </c>
      <c r="V3212">
        <v>195</v>
      </c>
    </row>
    <row r="3213" spans="1:22" x14ac:dyDescent="0.3">
      <c r="A3213">
        <v>202122</v>
      </c>
      <c r="B3213" t="s">
        <v>820</v>
      </c>
      <c r="C3213" t="s">
        <v>821</v>
      </c>
      <c r="D3213" t="s">
        <v>822</v>
      </c>
      <c r="E3213" t="s">
        <v>823</v>
      </c>
      <c r="F3213" t="s">
        <v>852</v>
      </c>
      <c r="G3213" t="s">
        <v>853</v>
      </c>
      <c r="H3213" t="s">
        <v>932</v>
      </c>
      <c r="I3213">
        <v>878</v>
      </c>
      <c r="J3213" t="s">
        <v>933</v>
      </c>
      <c r="K3213" t="s">
        <v>842</v>
      </c>
      <c r="L3213" t="s">
        <v>251</v>
      </c>
      <c r="M3213" t="s">
        <v>829</v>
      </c>
      <c r="N3213" t="s">
        <v>829</v>
      </c>
      <c r="O3213">
        <v>27778</v>
      </c>
      <c r="P3213">
        <v>1150318</v>
      </c>
      <c r="Q3213">
        <v>158150</v>
      </c>
      <c r="R3213">
        <v>947272</v>
      </c>
      <c r="S3213">
        <v>2283517</v>
      </c>
      <c r="T3213">
        <v>0</v>
      </c>
      <c r="U3213">
        <v>2283517</v>
      </c>
      <c r="V3213">
        <v>21</v>
      </c>
    </row>
    <row r="3214" spans="1:22" x14ac:dyDescent="0.3">
      <c r="A3214">
        <v>202223</v>
      </c>
      <c r="B3214" t="s">
        <v>820</v>
      </c>
      <c r="C3214" t="s">
        <v>821</v>
      </c>
      <c r="D3214" t="s">
        <v>822</v>
      </c>
      <c r="E3214" t="s">
        <v>823</v>
      </c>
      <c r="F3214" t="s">
        <v>852</v>
      </c>
      <c r="G3214" t="s">
        <v>853</v>
      </c>
      <c r="H3214" t="s">
        <v>932</v>
      </c>
      <c r="I3214">
        <v>878</v>
      </c>
      <c r="J3214" t="s">
        <v>933</v>
      </c>
      <c r="K3214" t="s">
        <v>842</v>
      </c>
      <c r="L3214" t="s">
        <v>251</v>
      </c>
      <c r="M3214" t="s">
        <v>829</v>
      </c>
      <c r="N3214" t="s">
        <v>829</v>
      </c>
      <c r="O3214">
        <v>31111</v>
      </c>
      <c r="P3214">
        <v>1139411</v>
      </c>
      <c r="Q3214">
        <v>179596</v>
      </c>
      <c r="R3214">
        <v>1657333</v>
      </c>
      <c r="S3214">
        <v>3007450</v>
      </c>
      <c r="T3214">
        <v>4517</v>
      </c>
      <c r="U3214">
        <v>3002933</v>
      </c>
      <c r="V3214">
        <v>28</v>
      </c>
    </row>
    <row r="3215" spans="1:22" x14ac:dyDescent="0.3">
      <c r="A3215">
        <v>202324</v>
      </c>
      <c r="B3215" t="s">
        <v>820</v>
      </c>
      <c r="C3215" t="s">
        <v>821</v>
      </c>
      <c r="D3215" t="s">
        <v>822</v>
      </c>
      <c r="E3215" t="s">
        <v>823</v>
      </c>
      <c r="F3215" t="s">
        <v>852</v>
      </c>
      <c r="G3215" t="s">
        <v>853</v>
      </c>
      <c r="H3215" t="s">
        <v>932</v>
      </c>
      <c r="I3215">
        <v>878</v>
      </c>
      <c r="J3215" t="s">
        <v>933</v>
      </c>
      <c r="K3215" t="s">
        <v>842</v>
      </c>
      <c r="L3215" t="s">
        <v>251</v>
      </c>
      <c r="M3215" t="s">
        <v>829</v>
      </c>
      <c r="N3215" t="s">
        <v>829</v>
      </c>
      <c r="O3215">
        <v>4942</v>
      </c>
      <c r="P3215">
        <v>1266079</v>
      </c>
      <c r="Q3215">
        <v>178984</v>
      </c>
      <c r="R3215">
        <v>1290454</v>
      </c>
      <c r="S3215">
        <v>2740459</v>
      </c>
      <c r="T3215">
        <v>8156</v>
      </c>
      <c r="U3215">
        <v>2732303</v>
      </c>
      <c r="V3215">
        <v>26</v>
      </c>
    </row>
    <row r="3216" spans="1:22" x14ac:dyDescent="0.3">
      <c r="A3216">
        <v>202122</v>
      </c>
      <c r="B3216" t="s">
        <v>820</v>
      </c>
      <c r="C3216" t="s">
        <v>821</v>
      </c>
      <c r="D3216" t="s">
        <v>822</v>
      </c>
      <c r="E3216" t="s">
        <v>823</v>
      </c>
      <c r="F3216" t="s">
        <v>852</v>
      </c>
      <c r="G3216" t="s">
        <v>853</v>
      </c>
      <c r="H3216" t="s">
        <v>932</v>
      </c>
      <c r="I3216">
        <v>878</v>
      </c>
      <c r="J3216" t="s">
        <v>933</v>
      </c>
      <c r="K3216" t="s">
        <v>842</v>
      </c>
      <c r="L3216" t="s">
        <v>253</v>
      </c>
      <c r="M3216" t="s">
        <v>829</v>
      </c>
      <c r="N3216" t="s">
        <v>829</v>
      </c>
      <c r="O3216">
        <v>0</v>
      </c>
      <c r="P3216">
        <v>0</v>
      </c>
      <c r="Q3216">
        <v>0</v>
      </c>
      <c r="R3216">
        <v>85723</v>
      </c>
      <c r="S3216">
        <v>85723</v>
      </c>
      <c r="T3216">
        <v>0</v>
      </c>
      <c r="U3216">
        <v>85723</v>
      </c>
      <c r="V3216">
        <v>1</v>
      </c>
    </row>
    <row r="3217" spans="1:22" x14ac:dyDescent="0.3">
      <c r="A3217">
        <v>202223</v>
      </c>
      <c r="B3217" t="s">
        <v>820</v>
      </c>
      <c r="C3217" t="s">
        <v>821</v>
      </c>
      <c r="D3217" t="s">
        <v>822</v>
      </c>
      <c r="E3217" t="s">
        <v>823</v>
      </c>
      <c r="F3217" t="s">
        <v>852</v>
      </c>
      <c r="G3217" t="s">
        <v>853</v>
      </c>
      <c r="H3217" t="s">
        <v>932</v>
      </c>
      <c r="I3217">
        <v>878</v>
      </c>
      <c r="J3217" t="s">
        <v>933</v>
      </c>
      <c r="K3217" t="s">
        <v>842</v>
      </c>
      <c r="L3217" t="s">
        <v>253</v>
      </c>
      <c r="M3217" t="s">
        <v>829</v>
      </c>
      <c r="N3217" t="s">
        <v>829</v>
      </c>
      <c r="O3217">
        <v>0</v>
      </c>
      <c r="P3217">
        <v>203206</v>
      </c>
      <c r="Q3217">
        <v>0</v>
      </c>
      <c r="R3217">
        <v>54936</v>
      </c>
      <c r="S3217">
        <v>258142</v>
      </c>
      <c r="T3217">
        <v>360</v>
      </c>
      <c r="U3217">
        <v>257782</v>
      </c>
      <c r="V3217">
        <v>2</v>
      </c>
    </row>
    <row r="3218" spans="1:22" x14ac:dyDescent="0.3">
      <c r="A3218">
        <v>202324</v>
      </c>
      <c r="B3218" t="s">
        <v>820</v>
      </c>
      <c r="C3218" t="s">
        <v>821</v>
      </c>
      <c r="D3218" t="s">
        <v>822</v>
      </c>
      <c r="E3218" t="s">
        <v>823</v>
      </c>
      <c r="F3218" t="s">
        <v>852</v>
      </c>
      <c r="G3218" t="s">
        <v>853</v>
      </c>
      <c r="H3218" t="s">
        <v>932</v>
      </c>
      <c r="I3218">
        <v>878</v>
      </c>
      <c r="J3218" t="s">
        <v>933</v>
      </c>
      <c r="K3218" t="s">
        <v>842</v>
      </c>
      <c r="L3218" t="s">
        <v>253</v>
      </c>
      <c r="M3218" t="s">
        <v>829</v>
      </c>
      <c r="N3218" t="s">
        <v>829</v>
      </c>
      <c r="O3218">
        <v>0</v>
      </c>
      <c r="P3218">
        <v>282739</v>
      </c>
      <c r="Q3218">
        <v>2478</v>
      </c>
      <c r="R3218">
        <v>263936</v>
      </c>
      <c r="S3218">
        <v>549153</v>
      </c>
      <c r="T3218">
        <v>1611</v>
      </c>
      <c r="U3218">
        <v>547542</v>
      </c>
      <c r="V3218">
        <v>5</v>
      </c>
    </row>
    <row r="3219" spans="1:22" x14ac:dyDescent="0.3">
      <c r="A3219">
        <v>202122</v>
      </c>
      <c r="B3219" t="s">
        <v>820</v>
      </c>
      <c r="C3219" t="s">
        <v>821</v>
      </c>
      <c r="D3219" t="s">
        <v>822</v>
      </c>
      <c r="E3219" t="s">
        <v>823</v>
      </c>
      <c r="F3219" t="s">
        <v>852</v>
      </c>
      <c r="G3219" t="s">
        <v>853</v>
      </c>
      <c r="H3219" t="s">
        <v>932</v>
      </c>
      <c r="I3219">
        <v>878</v>
      </c>
      <c r="J3219" t="s">
        <v>933</v>
      </c>
      <c r="K3219" t="s">
        <v>842</v>
      </c>
      <c r="L3219" t="s">
        <v>845</v>
      </c>
      <c r="M3219" t="s">
        <v>829</v>
      </c>
      <c r="N3219" t="s">
        <v>829</v>
      </c>
      <c r="O3219">
        <v>323673</v>
      </c>
      <c r="P3219">
        <v>0</v>
      </c>
      <c r="Q3219">
        <v>31319</v>
      </c>
      <c r="R3219">
        <v>302731</v>
      </c>
      <c r="S3219">
        <v>657723</v>
      </c>
      <c r="T3219">
        <v>94720</v>
      </c>
      <c r="U3219">
        <v>563003</v>
      </c>
      <c r="V3219">
        <v>5</v>
      </c>
    </row>
    <row r="3220" spans="1:22" x14ac:dyDescent="0.3">
      <c r="A3220">
        <v>202223</v>
      </c>
      <c r="B3220" t="s">
        <v>820</v>
      </c>
      <c r="C3220" t="s">
        <v>821</v>
      </c>
      <c r="D3220" t="s">
        <v>822</v>
      </c>
      <c r="E3220" t="s">
        <v>823</v>
      </c>
      <c r="F3220" t="s">
        <v>852</v>
      </c>
      <c r="G3220" t="s">
        <v>853</v>
      </c>
      <c r="H3220" t="s">
        <v>932</v>
      </c>
      <c r="I3220">
        <v>878</v>
      </c>
      <c r="J3220" t="s">
        <v>933</v>
      </c>
      <c r="K3220" t="s">
        <v>842</v>
      </c>
      <c r="L3220" t="s">
        <v>845</v>
      </c>
      <c r="M3220" t="s">
        <v>829</v>
      </c>
      <c r="N3220" t="s">
        <v>829</v>
      </c>
      <c r="O3220">
        <v>361144</v>
      </c>
      <c r="P3220">
        <v>0</v>
      </c>
      <c r="Q3220">
        <v>0</v>
      </c>
      <c r="R3220">
        <v>167458</v>
      </c>
      <c r="S3220">
        <v>528602</v>
      </c>
      <c r="T3220">
        <v>65880</v>
      </c>
      <c r="U3220">
        <v>462722</v>
      </c>
      <c r="V3220">
        <v>4</v>
      </c>
    </row>
    <row r="3221" spans="1:22" x14ac:dyDescent="0.3">
      <c r="A3221">
        <v>202324</v>
      </c>
      <c r="B3221" t="s">
        <v>820</v>
      </c>
      <c r="C3221" t="s">
        <v>821</v>
      </c>
      <c r="D3221" t="s">
        <v>822</v>
      </c>
      <c r="E3221" t="s">
        <v>823</v>
      </c>
      <c r="F3221" t="s">
        <v>852</v>
      </c>
      <c r="G3221" t="s">
        <v>853</v>
      </c>
      <c r="H3221" t="s">
        <v>932</v>
      </c>
      <c r="I3221">
        <v>878</v>
      </c>
      <c r="J3221" t="s">
        <v>933</v>
      </c>
      <c r="K3221" t="s">
        <v>842</v>
      </c>
      <c r="L3221" t="s">
        <v>845</v>
      </c>
      <c r="M3221" t="s">
        <v>829</v>
      </c>
      <c r="N3221" t="s">
        <v>829</v>
      </c>
      <c r="O3221">
        <v>322267</v>
      </c>
      <c r="P3221">
        <v>0</v>
      </c>
      <c r="Q3221">
        <v>0</v>
      </c>
      <c r="R3221">
        <v>35934</v>
      </c>
      <c r="S3221">
        <v>358201</v>
      </c>
      <c r="T3221">
        <v>99567</v>
      </c>
      <c r="U3221">
        <v>258634</v>
      </c>
      <c r="V3221">
        <v>2</v>
      </c>
    </row>
    <row r="3222" spans="1:22" x14ac:dyDescent="0.3">
      <c r="A3222">
        <v>202122</v>
      </c>
      <c r="B3222" t="s">
        <v>820</v>
      </c>
      <c r="C3222" t="s">
        <v>821</v>
      </c>
      <c r="D3222" t="s">
        <v>822</v>
      </c>
      <c r="E3222" t="s">
        <v>823</v>
      </c>
      <c r="F3222" t="s">
        <v>848</v>
      </c>
      <c r="G3222" t="s">
        <v>849</v>
      </c>
      <c r="H3222" t="s">
        <v>934</v>
      </c>
      <c r="I3222">
        <v>371</v>
      </c>
      <c r="J3222" t="s">
        <v>935</v>
      </c>
      <c r="K3222" t="s">
        <v>828</v>
      </c>
      <c r="L3222" t="s">
        <v>336</v>
      </c>
      <c r="M3222">
        <v>0</v>
      </c>
      <c r="N3222">
        <v>0</v>
      </c>
      <c r="O3222">
        <v>0</v>
      </c>
      <c r="P3222">
        <v>1250000</v>
      </c>
      <c r="Q3222">
        <v>1480000</v>
      </c>
      <c r="R3222" t="s">
        <v>829</v>
      </c>
      <c r="S3222">
        <v>2730000</v>
      </c>
      <c r="T3222" t="s">
        <v>829</v>
      </c>
      <c r="U3222">
        <v>2730000</v>
      </c>
      <c r="V3222">
        <v>263</v>
      </c>
    </row>
    <row r="3223" spans="1:22" x14ac:dyDescent="0.3">
      <c r="A3223">
        <v>202223</v>
      </c>
      <c r="B3223" t="s">
        <v>820</v>
      </c>
      <c r="C3223" t="s">
        <v>821</v>
      </c>
      <c r="D3223" t="s">
        <v>822</v>
      </c>
      <c r="E3223" t="s">
        <v>823</v>
      </c>
      <c r="F3223" t="s">
        <v>848</v>
      </c>
      <c r="G3223" t="s">
        <v>849</v>
      </c>
      <c r="H3223" t="s">
        <v>934</v>
      </c>
      <c r="I3223">
        <v>371</v>
      </c>
      <c r="J3223" t="s">
        <v>935</v>
      </c>
      <c r="K3223" t="s">
        <v>828</v>
      </c>
      <c r="L3223" t="s">
        <v>336</v>
      </c>
      <c r="M3223">
        <v>0</v>
      </c>
      <c r="N3223">
        <v>0</v>
      </c>
      <c r="O3223">
        <v>0</v>
      </c>
      <c r="P3223">
        <v>1308333</v>
      </c>
      <c r="Q3223">
        <v>1570000</v>
      </c>
      <c r="R3223" t="s">
        <v>829</v>
      </c>
      <c r="S3223">
        <v>2878333</v>
      </c>
      <c r="T3223" t="s">
        <v>829</v>
      </c>
      <c r="U3223">
        <v>2878333</v>
      </c>
      <c r="V3223">
        <v>307</v>
      </c>
    </row>
    <row r="3224" spans="1:22" x14ac:dyDescent="0.3">
      <c r="A3224">
        <v>202324</v>
      </c>
      <c r="B3224" t="s">
        <v>820</v>
      </c>
      <c r="C3224" t="s">
        <v>821</v>
      </c>
      <c r="D3224" t="s">
        <v>822</v>
      </c>
      <c r="E3224" t="s">
        <v>823</v>
      </c>
      <c r="F3224" t="s">
        <v>848</v>
      </c>
      <c r="G3224" t="s">
        <v>849</v>
      </c>
      <c r="H3224" t="s">
        <v>934</v>
      </c>
      <c r="I3224">
        <v>371</v>
      </c>
      <c r="J3224" t="s">
        <v>935</v>
      </c>
      <c r="K3224" t="s">
        <v>828</v>
      </c>
      <c r="L3224" t="s">
        <v>336</v>
      </c>
      <c r="M3224">
        <v>0</v>
      </c>
      <c r="N3224">
        <v>0</v>
      </c>
      <c r="O3224">
        <v>0</v>
      </c>
      <c r="P3224">
        <v>1408330</v>
      </c>
      <c r="Q3224">
        <v>1570000</v>
      </c>
      <c r="R3224" t="s">
        <v>829</v>
      </c>
      <c r="S3224">
        <v>2978330</v>
      </c>
      <c r="T3224" t="s">
        <v>829</v>
      </c>
      <c r="U3224">
        <v>2978330</v>
      </c>
      <c r="V3224">
        <v>333</v>
      </c>
    </row>
    <row r="3225" spans="1:22" x14ac:dyDescent="0.3">
      <c r="A3225">
        <v>202122</v>
      </c>
      <c r="B3225" t="s">
        <v>820</v>
      </c>
      <c r="C3225" t="s">
        <v>821</v>
      </c>
      <c r="D3225" t="s">
        <v>822</v>
      </c>
      <c r="E3225" t="s">
        <v>823</v>
      </c>
      <c r="F3225" t="s">
        <v>848</v>
      </c>
      <c r="G3225" t="s">
        <v>849</v>
      </c>
      <c r="H3225" t="s">
        <v>934</v>
      </c>
      <c r="I3225">
        <v>371</v>
      </c>
      <c r="J3225" t="s">
        <v>935</v>
      </c>
      <c r="K3225" t="s">
        <v>828</v>
      </c>
      <c r="L3225" t="s">
        <v>235</v>
      </c>
      <c r="M3225" t="s">
        <v>829</v>
      </c>
      <c r="N3225">
        <v>0</v>
      </c>
      <c r="O3225">
        <v>0</v>
      </c>
      <c r="P3225" t="s">
        <v>829</v>
      </c>
      <c r="Q3225" t="s">
        <v>829</v>
      </c>
      <c r="R3225" t="s">
        <v>829</v>
      </c>
      <c r="S3225">
        <v>0</v>
      </c>
      <c r="T3225">
        <v>0</v>
      </c>
      <c r="U3225">
        <v>0</v>
      </c>
      <c r="V3225">
        <v>0</v>
      </c>
    </row>
    <row r="3226" spans="1:22" x14ac:dyDescent="0.3">
      <c r="A3226">
        <v>202223</v>
      </c>
      <c r="B3226" t="s">
        <v>820</v>
      </c>
      <c r="C3226" t="s">
        <v>821</v>
      </c>
      <c r="D3226" t="s">
        <v>822</v>
      </c>
      <c r="E3226" t="s">
        <v>823</v>
      </c>
      <c r="F3226" t="s">
        <v>848</v>
      </c>
      <c r="G3226" t="s">
        <v>849</v>
      </c>
      <c r="H3226" t="s">
        <v>934</v>
      </c>
      <c r="I3226">
        <v>371</v>
      </c>
      <c r="J3226" t="s">
        <v>935</v>
      </c>
      <c r="K3226" t="s">
        <v>828</v>
      </c>
      <c r="L3226" t="s">
        <v>235</v>
      </c>
      <c r="M3226" t="s">
        <v>829</v>
      </c>
      <c r="N3226">
        <v>0</v>
      </c>
      <c r="O3226">
        <v>0</v>
      </c>
      <c r="P3226" t="s">
        <v>829</v>
      </c>
      <c r="Q3226" t="s">
        <v>829</v>
      </c>
      <c r="R3226" t="s">
        <v>829</v>
      </c>
      <c r="S3226">
        <v>0</v>
      </c>
      <c r="T3226">
        <v>0</v>
      </c>
      <c r="U3226">
        <v>0</v>
      </c>
      <c r="V3226">
        <v>0</v>
      </c>
    </row>
    <row r="3227" spans="1:22" x14ac:dyDescent="0.3">
      <c r="A3227">
        <v>202324</v>
      </c>
      <c r="B3227" t="s">
        <v>820</v>
      </c>
      <c r="C3227" t="s">
        <v>821</v>
      </c>
      <c r="D3227" t="s">
        <v>822</v>
      </c>
      <c r="E3227" t="s">
        <v>823</v>
      </c>
      <c r="F3227" t="s">
        <v>848</v>
      </c>
      <c r="G3227" t="s">
        <v>849</v>
      </c>
      <c r="H3227" t="s">
        <v>934</v>
      </c>
      <c r="I3227">
        <v>371</v>
      </c>
      <c r="J3227" t="s">
        <v>935</v>
      </c>
      <c r="K3227" t="s">
        <v>828</v>
      </c>
      <c r="L3227" t="s">
        <v>235</v>
      </c>
      <c r="M3227" t="s">
        <v>829</v>
      </c>
      <c r="N3227">
        <v>0</v>
      </c>
      <c r="O3227">
        <v>0</v>
      </c>
      <c r="P3227" t="s">
        <v>829</v>
      </c>
      <c r="Q3227" t="s">
        <v>829</v>
      </c>
      <c r="R3227" t="s">
        <v>829</v>
      </c>
      <c r="S3227">
        <v>0</v>
      </c>
      <c r="T3227">
        <v>0</v>
      </c>
      <c r="U3227">
        <v>0</v>
      </c>
      <c r="V3227">
        <v>0</v>
      </c>
    </row>
    <row r="3228" spans="1:22" x14ac:dyDescent="0.3">
      <c r="A3228">
        <v>202122</v>
      </c>
      <c r="B3228" t="s">
        <v>820</v>
      </c>
      <c r="C3228" t="s">
        <v>821</v>
      </c>
      <c r="D3228" t="s">
        <v>822</v>
      </c>
      <c r="E3228" t="s">
        <v>823</v>
      </c>
      <c r="F3228" t="s">
        <v>848</v>
      </c>
      <c r="G3228" t="s">
        <v>849</v>
      </c>
      <c r="H3228" t="s">
        <v>934</v>
      </c>
      <c r="I3228">
        <v>371</v>
      </c>
      <c r="J3228" t="s">
        <v>935</v>
      </c>
      <c r="K3228" t="s">
        <v>828</v>
      </c>
      <c r="L3228" t="s">
        <v>534</v>
      </c>
      <c r="M3228">
        <v>0</v>
      </c>
      <c r="N3228">
        <v>2444220</v>
      </c>
      <c r="O3228">
        <v>0</v>
      </c>
      <c r="P3228">
        <v>877632</v>
      </c>
      <c r="Q3228">
        <v>2542829</v>
      </c>
      <c r="R3228" t="s">
        <v>829</v>
      </c>
      <c r="S3228">
        <v>5864681</v>
      </c>
      <c r="T3228">
        <v>0</v>
      </c>
      <c r="U3228">
        <v>5864681</v>
      </c>
      <c r="V3228">
        <v>80</v>
      </c>
    </row>
    <row r="3229" spans="1:22" x14ac:dyDescent="0.3">
      <c r="A3229">
        <v>202223</v>
      </c>
      <c r="B3229" t="s">
        <v>820</v>
      </c>
      <c r="C3229" t="s">
        <v>821</v>
      </c>
      <c r="D3229" t="s">
        <v>822</v>
      </c>
      <c r="E3229" t="s">
        <v>823</v>
      </c>
      <c r="F3229" t="s">
        <v>848</v>
      </c>
      <c r="G3229" t="s">
        <v>849</v>
      </c>
      <c r="H3229" t="s">
        <v>934</v>
      </c>
      <c r="I3229">
        <v>371</v>
      </c>
      <c r="J3229" t="s">
        <v>935</v>
      </c>
      <c r="K3229" t="s">
        <v>828</v>
      </c>
      <c r="L3229" t="s">
        <v>534</v>
      </c>
      <c r="M3229">
        <v>0</v>
      </c>
      <c r="N3229">
        <v>2493313</v>
      </c>
      <c r="O3229">
        <v>0</v>
      </c>
      <c r="P3229">
        <v>1507340</v>
      </c>
      <c r="Q3229">
        <v>2597264</v>
      </c>
      <c r="R3229" t="s">
        <v>829</v>
      </c>
      <c r="S3229">
        <v>6597916</v>
      </c>
      <c r="T3229">
        <v>0</v>
      </c>
      <c r="U3229">
        <v>6597916</v>
      </c>
      <c r="V3229">
        <v>90</v>
      </c>
    </row>
    <row r="3230" spans="1:22" x14ac:dyDescent="0.3">
      <c r="A3230">
        <v>202324</v>
      </c>
      <c r="B3230" t="s">
        <v>820</v>
      </c>
      <c r="C3230" t="s">
        <v>821</v>
      </c>
      <c r="D3230" t="s">
        <v>822</v>
      </c>
      <c r="E3230" t="s">
        <v>823</v>
      </c>
      <c r="F3230" t="s">
        <v>848</v>
      </c>
      <c r="G3230" t="s">
        <v>849</v>
      </c>
      <c r="H3230" t="s">
        <v>934</v>
      </c>
      <c r="I3230">
        <v>371</v>
      </c>
      <c r="J3230" t="s">
        <v>935</v>
      </c>
      <c r="K3230" t="s">
        <v>828</v>
      </c>
      <c r="L3230" t="s">
        <v>534</v>
      </c>
      <c r="M3230">
        <v>0</v>
      </c>
      <c r="N3230">
        <v>2715144</v>
      </c>
      <c r="O3230">
        <v>0</v>
      </c>
      <c r="P3230">
        <v>1253475</v>
      </c>
      <c r="Q3230">
        <v>2480009</v>
      </c>
      <c r="R3230" t="s">
        <v>829</v>
      </c>
      <c r="S3230">
        <v>6448629</v>
      </c>
      <c r="T3230">
        <v>0</v>
      </c>
      <c r="U3230">
        <v>6448629</v>
      </c>
      <c r="V3230">
        <v>92</v>
      </c>
    </row>
    <row r="3231" spans="1:22" x14ac:dyDescent="0.3">
      <c r="A3231">
        <v>202122</v>
      </c>
      <c r="B3231" t="s">
        <v>820</v>
      </c>
      <c r="C3231" t="s">
        <v>821</v>
      </c>
      <c r="D3231" t="s">
        <v>822</v>
      </c>
      <c r="E3231" t="s">
        <v>823</v>
      </c>
      <c r="F3231" t="s">
        <v>848</v>
      </c>
      <c r="G3231" t="s">
        <v>849</v>
      </c>
      <c r="H3231" t="s">
        <v>934</v>
      </c>
      <c r="I3231">
        <v>371</v>
      </c>
      <c r="J3231" t="s">
        <v>935</v>
      </c>
      <c r="K3231" t="s">
        <v>828</v>
      </c>
      <c r="L3231" t="s">
        <v>603</v>
      </c>
      <c r="M3231" t="s">
        <v>829</v>
      </c>
      <c r="N3231" t="s">
        <v>829</v>
      </c>
      <c r="O3231" t="s">
        <v>829</v>
      </c>
      <c r="P3231">
        <v>0</v>
      </c>
      <c r="Q3231">
        <v>0</v>
      </c>
      <c r="R3231">
        <v>0</v>
      </c>
      <c r="S3231">
        <v>0</v>
      </c>
      <c r="T3231">
        <v>0</v>
      </c>
      <c r="U3231">
        <v>0</v>
      </c>
      <c r="V3231">
        <v>0</v>
      </c>
    </row>
    <row r="3232" spans="1:22" x14ac:dyDescent="0.3">
      <c r="A3232">
        <v>202223</v>
      </c>
      <c r="B3232" t="s">
        <v>820</v>
      </c>
      <c r="C3232" t="s">
        <v>821</v>
      </c>
      <c r="D3232" t="s">
        <v>822</v>
      </c>
      <c r="E3232" t="s">
        <v>823</v>
      </c>
      <c r="F3232" t="s">
        <v>848</v>
      </c>
      <c r="G3232" t="s">
        <v>849</v>
      </c>
      <c r="H3232" t="s">
        <v>934</v>
      </c>
      <c r="I3232">
        <v>371</v>
      </c>
      <c r="J3232" t="s">
        <v>935</v>
      </c>
      <c r="K3232" t="s">
        <v>828</v>
      </c>
      <c r="L3232" t="s">
        <v>603</v>
      </c>
      <c r="M3232" t="s">
        <v>829</v>
      </c>
      <c r="N3232" t="s">
        <v>829</v>
      </c>
      <c r="O3232" t="s">
        <v>829</v>
      </c>
      <c r="P3232">
        <v>0</v>
      </c>
      <c r="Q3232">
        <v>0</v>
      </c>
      <c r="R3232">
        <v>0</v>
      </c>
      <c r="S3232">
        <v>0</v>
      </c>
      <c r="T3232">
        <v>0</v>
      </c>
      <c r="U3232">
        <v>0</v>
      </c>
      <c r="V3232">
        <v>0</v>
      </c>
    </row>
    <row r="3233" spans="1:22" x14ac:dyDescent="0.3">
      <c r="A3233">
        <v>202324</v>
      </c>
      <c r="B3233" t="s">
        <v>820</v>
      </c>
      <c r="C3233" t="s">
        <v>821</v>
      </c>
      <c r="D3233" t="s">
        <v>822</v>
      </c>
      <c r="E3233" t="s">
        <v>823</v>
      </c>
      <c r="F3233" t="s">
        <v>848</v>
      </c>
      <c r="G3233" t="s">
        <v>849</v>
      </c>
      <c r="H3233" t="s">
        <v>934</v>
      </c>
      <c r="I3233">
        <v>371</v>
      </c>
      <c r="J3233" t="s">
        <v>935</v>
      </c>
      <c r="K3233" t="s">
        <v>828</v>
      </c>
      <c r="L3233" t="s">
        <v>603</v>
      </c>
      <c r="M3233" t="s">
        <v>829</v>
      </c>
      <c r="N3233" t="s">
        <v>829</v>
      </c>
      <c r="O3233" t="s">
        <v>829</v>
      </c>
      <c r="P3233">
        <v>0</v>
      </c>
      <c r="Q3233">
        <v>0</v>
      </c>
      <c r="R3233">
        <v>0</v>
      </c>
      <c r="S3233">
        <v>0</v>
      </c>
      <c r="T3233">
        <v>0</v>
      </c>
      <c r="U3233">
        <v>0</v>
      </c>
      <c r="V3233">
        <v>0</v>
      </c>
    </row>
    <row r="3234" spans="1:22" x14ac:dyDescent="0.3">
      <c r="A3234">
        <v>202122</v>
      </c>
      <c r="B3234" t="s">
        <v>820</v>
      </c>
      <c r="C3234" t="s">
        <v>821</v>
      </c>
      <c r="D3234" t="s">
        <v>822</v>
      </c>
      <c r="E3234" t="s">
        <v>823</v>
      </c>
      <c r="F3234" t="s">
        <v>848</v>
      </c>
      <c r="G3234" t="s">
        <v>849</v>
      </c>
      <c r="H3234" t="s">
        <v>934</v>
      </c>
      <c r="I3234">
        <v>371</v>
      </c>
      <c r="J3234" t="s">
        <v>935</v>
      </c>
      <c r="K3234" t="s">
        <v>828</v>
      </c>
      <c r="L3234" t="s">
        <v>606</v>
      </c>
      <c r="M3234">
        <v>0</v>
      </c>
      <c r="N3234">
        <v>0</v>
      </c>
      <c r="O3234">
        <v>0</v>
      </c>
      <c r="P3234">
        <v>0</v>
      </c>
      <c r="Q3234">
        <v>0</v>
      </c>
      <c r="R3234">
        <v>0</v>
      </c>
      <c r="S3234">
        <v>0</v>
      </c>
      <c r="T3234">
        <v>0</v>
      </c>
      <c r="U3234">
        <v>0</v>
      </c>
      <c r="V3234">
        <v>0</v>
      </c>
    </row>
    <row r="3235" spans="1:22" x14ac:dyDescent="0.3">
      <c r="A3235">
        <v>202223</v>
      </c>
      <c r="B3235" t="s">
        <v>820</v>
      </c>
      <c r="C3235" t="s">
        <v>821</v>
      </c>
      <c r="D3235" t="s">
        <v>822</v>
      </c>
      <c r="E3235" t="s">
        <v>823</v>
      </c>
      <c r="F3235" t="s">
        <v>848</v>
      </c>
      <c r="G3235" t="s">
        <v>849</v>
      </c>
      <c r="H3235" t="s">
        <v>934</v>
      </c>
      <c r="I3235">
        <v>371</v>
      </c>
      <c r="J3235" t="s">
        <v>935</v>
      </c>
      <c r="K3235" t="s">
        <v>828</v>
      </c>
      <c r="L3235" t="s">
        <v>606</v>
      </c>
      <c r="M3235">
        <v>0</v>
      </c>
      <c r="N3235">
        <v>0</v>
      </c>
      <c r="O3235">
        <v>0</v>
      </c>
      <c r="P3235">
        <v>0</v>
      </c>
      <c r="Q3235">
        <v>0</v>
      </c>
      <c r="R3235">
        <v>0</v>
      </c>
      <c r="S3235">
        <v>0</v>
      </c>
      <c r="T3235">
        <v>0</v>
      </c>
      <c r="U3235">
        <v>0</v>
      </c>
      <c r="V3235">
        <v>0</v>
      </c>
    </row>
    <row r="3236" spans="1:22" x14ac:dyDescent="0.3">
      <c r="A3236">
        <v>202324</v>
      </c>
      <c r="B3236" t="s">
        <v>820</v>
      </c>
      <c r="C3236" t="s">
        <v>821</v>
      </c>
      <c r="D3236" t="s">
        <v>822</v>
      </c>
      <c r="E3236" t="s">
        <v>823</v>
      </c>
      <c r="F3236" t="s">
        <v>848</v>
      </c>
      <c r="G3236" t="s">
        <v>849</v>
      </c>
      <c r="H3236" t="s">
        <v>934</v>
      </c>
      <c r="I3236">
        <v>371</v>
      </c>
      <c r="J3236" t="s">
        <v>935</v>
      </c>
      <c r="K3236" t="s">
        <v>828</v>
      </c>
      <c r="L3236" t="s">
        <v>606</v>
      </c>
      <c r="M3236">
        <v>0</v>
      </c>
      <c r="N3236">
        <v>0</v>
      </c>
      <c r="O3236">
        <v>0</v>
      </c>
      <c r="P3236">
        <v>0</v>
      </c>
      <c r="Q3236">
        <v>0</v>
      </c>
      <c r="R3236">
        <v>0</v>
      </c>
      <c r="S3236">
        <v>0</v>
      </c>
      <c r="T3236">
        <v>0</v>
      </c>
      <c r="U3236">
        <v>0</v>
      </c>
      <c r="V3236">
        <v>0</v>
      </c>
    </row>
    <row r="3237" spans="1:22" x14ac:dyDescent="0.3">
      <c r="A3237">
        <v>202122</v>
      </c>
      <c r="B3237" t="s">
        <v>820</v>
      </c>
      <c r="C3237" t="s">
        <v>821</v>
      </c>
      <c r="D3237" t="s">
        <v>822</v>
      </c>
      <c r="E3237" t="s">
        <v>823</v>
      </c>
      <c r="F3237" t="s">
        <v>848</v>
      </c>
      <c r="G3237" t="s">
        <v>849</v>
      </c>
      <c r="H3237" t="s">
        <v>934</v>
      </c>
      <c r="I3237">
        <v>371</v>
      </c>
      <c r="J3237" t="s">
        <v>935</v>
      </c>
      <c r="K3237" t="s">
        <v>828</v>
      </c>
      <c r="L3237" t="s">
        <v>609</v>
      </c>
      <c r="M3237" t="s">
        <v>829</v>
      </c>
      <c r="N3237" t="s">
        <v>829</v>
      </c>
      <c r="O3237" t="s">
        <v>829</v>
      </c>
      <c r="P3237" t="s">
        <v>829</v>
      </c>
      <c r="Q3237">
        <v>0</v>
      </c>
      <c r="R3237" t="s">
        <v>829</v>
      </c>
      <c r="S3237">
        <v>0</v>
      </c>
      <c r="T3237">
        <v>0</v>
      </c>
      <c r="U3237">
        <v>0</v>
      </c>
      <c r="V3237">
        <v>0</v>
      </c>
    </row>
    <row r="3238" spans="1:22" x14ac:dyDescent="0.3">
      <c r="A3238">
        <v>202223</v>
      </c>
      <c r="B3238" t="s">
        <v>820</v>
      </c>
      <c r="C3238" t="s">
        <v>821</v>
      </c>
      <c r="D3238" t="s">
        <v>822</v>
      </c>
      <c r="E3238" t="s">
        <v>823</v>
      </c>
      <c r="F3238" t="s">
        <v>848</v>
      </c>
      <c r="G3238" t="s">
        <v>849</v>
      </c>
      <c r="H3238" t="s">
        <v>934</v>
      </c>
      <c r="I3238">
        <v>371</v>
      </c>
      <c r="J3238" t="s">
        <v>935</v>
      </c>
      <c r="K3238" t="s">
        <v>828</v>
      </c>
      <c r="L3238" t="s">
        <v>609</v>
      </c>
      <c r="M3238" t="s">
        <v>829</v>
      </c>
      <c r="N3238" t="s">
        <v>829</v>
      </c>
      <c r="O3238" t="s">
        <v>829</v>
      </c>
      <c r="P3238" t="s">
        <v>829</v>
      </c>
      <c r="Q3238">
        <v>0</v>
      </c>
      <c r="R3238" t="s">
        <v>829</v>
      </c>
      <c r="S3238">
        <v>0</v>
      </c>
      <c r="T3238">
        <v>0</v>
      </c>
      <c r="U3238">
        <v>0</v>
      </c>
      <c r="V3238">
        <v>0</v>
      </c>
    </row>
    <row r="3239" spans="1:22" x14ac:dyDescent="0.3">
      <c r="A3239">
        <v>202122</v>
      </c>
      <c r="B3239" t="s">
        <v>820</v>
      </c>
      <c r="C3239" t="s">
        <v>821</v>
      </c>
      <c r="D3239" t="s">
        <v>822</v>
      </c>
      <c r="E3239" t="s">
        <v>823</v>
      </c>
      <c r="F3239" t="s">
        <v>848</v>
      </c>
      <c r="G3239" t="s">
        <v>849</v>
      </c>
      <c r="H3239" t="s">
        <v>934</v>
      </c>
      <c r="I3239">
        <v>371</v>
      </c>
      <c r="J3239" t="s">
        <v>935</v>
      </c>
      <c r="K3239" t="s">
        <v>828</v>
      </c>
      <c r="L3239" t="s">
        <v>830</v>
      </c>
      <c r="M3239">
        <v>0</v>
      </c>
      <c r="N3239">
        <v>0</v>
      </c>
      <c r="O3239">
        <v>0</v>
      </c>
      <c r="P3239">
        <v>0</v>
      </c>
      <c r="Q3239">
        <v>0</v>
      </c>
      <c r="R3239">
        <v>0</v>
      </c>
      <c r="S3239">
        <v>0</v>
      </c>
      <c r="T3239">
        <v>0</v>
      </c>
      <c r="U3239">
        <v>0</v>
      </c>
      <c r="V3239">
        <v>0</v>
      </c>
    </row>
    <row r="3240" spans="1:22" x14ac:dyDescent="0.3">
      <c r="A3240">
        <v>202223</v>
      </c>
      <c r="B3240" t="s">
        <v>820</v>
      </c>
      <c r="C3240" t="s">
        <v>821</v>
      </c>
      <c r="D3240" t="s">
        <v>822</v>
      </c>
      <c r="E3240" t="s">
        <v>823</v>
      </c>
      <c r="F3240" t="s">
        <v>848</v>
      </c>
      <c r="G3240" t="s">
        <v>849</v>
      </c>
      <c r="H3240" t="s">
        <v>934</v>
      </c>
      <c r="I3240">
        <v>371</v>
      </c>
      <c r="J3240" t="s">
        <v>935</v>
      </c>
      <c r="K3240" t="s">
        <v>828</v>
      </c>
      <c r="L3240" t="s">
        <v>830</v>
      </c>
      <c r="M3240">
        <v>0</v>
      </c>
      <c r="N3240">
        <v>0</v>
      </c>
      <c r="O3240">
        <v>0</v>
      </c>
      <c r="P3240">
        <v>117923</v>
      </c>
      <c r="Q3240">
        <v>0</v>
      </c>
      <c r="R3240">
        <v>0</v>
      </c>
      <c r="S3240">
        <v>117923</v>
      </c>
      <c r="T3240">
        <v>0</v>
      </c>
      <c r="U3240">
        <v>117923</v>
      </c>
      <c r="V3240">
        <v>2</v>
      </c>
    </row>
    <row r="3241" spans="1:22" x14ac:dyDescent="0.3">
      <c r="A3241">
        <v>202324</v>
      </c>
      <c r="B3241" t="s">
        <v>820</v>
      </c>
      <c r="C3241" t="s">
        <v>821</v>
      </c>
      <c r="D3241" t="s">
        <v>822</v>
      </c>
      <c r="E3241" t="s">
        <v>823</v>
      </c>
      <c r="F3241" t="s">
        <v>848</v>
      </c>
      <c r="G3241" t="s">
        <v>849</v>
      </c>
      <c r="H3241" t="s">
        <v>934</v>
      </c>
      <c r="I3241">
        <v>371</v>
      </c>
      <c r="J3241" t="s">
        <v>935</v>
      </c>
      <c r="K3241" t="s">
        <v>828</v>
      </c>
      <c r="L3241" t="s">
        <v>830</v>
      </c>
      <c r="M3241">
        <v>0</v>
      </c>
      <c r="N3241">
        <v>0</v>
      </c>
      <c r="O3241">
        <v>172187</v>
      </c>
      <c r="P3241">
        <v>0</v>
      </c>
      <c r="Q3241">
        <v>0</v>
      </c>
      <c r="R3241">
        <v>0</v>
      </c>
      <c r="S3241">
        <v>172187</v>
      </c>
      <c r="T3241">
        <v>0</v>
      </c>
      <c r="U3241">
        <v>172187</v>
      </c>
      <c r="V3241">
        <v>2</v>
      </c>
    </row>
    <row r="3242" spans="1:22" x14ac:dyDescent="0.3">
      <c r="A3242">
        <v>202122</v>
      </c>
      <c r="B3242" t="s">
        <v>820</v>
      </c>
      <c r="C3242" t="s">
        <v>821</v>
      </c>
      <c r="D3242" t="s">
        <v>822</v>
      </c>
      <c r="E3242" t="s">
        <v>823</v>
      </c>
      <c r="F3242" t="s">
        <v>848</v>
      </c>
      <c r="G3242" t="s">
        <v>849</v>
      </c>
      <c r="H3242" t="s">
        <v>934</v>
      </c>
      <c r="I3242">
        <v>371</v>
      </c>
      <c r="J3242" t="s">
        <v>935</v>
      </c>
      <c r="K3242" t="s">
        <v>828</v>
      </c>
      <c r="L3242" t="s">
        <v>537</v>
      </c>
      <c r="M3242">
        <v>0</v>
      </c>
      <c r="N3242">
        <v>2879765</v>
      </c>
      <c r="O3242">
        <v>2903589</v>
      </c>
      <c r="P3242">
        <v>4741794</v>
      </c>
      <c r="Q3242">
        <v>0</v>
      </c>
      <c r="R3242">
        <v>0</v>
      </c>
      <c r="S3242">
        <v>10525147</v>
      </c>
      <c r="T3242">
        <v>0</v>
      </c>
      <c r="U3242">
        <v>10525147</v>
      </c>
      <c r="V3242">
        <v>144</v>
      </c>
    </row>
    <row r="3243" spans="1:22" x14ac:dyDescent="0.3">
      <c r="A3243">
        <v>202223</v>
      </c>
      <c r="B3243" t="s">
        <v>820</v>
      </c>
      <c r="C3243" t="s">
        <v>821</v>
      </c>
      <c r="D3243" t="s">
        <v>822</v>
      </c>
      <c r="E3243" t="s">
        <v>823</v>
      </c>
      <c r="F3243" t="s">
        <v>848</v>
      </c>
      <c r="G3243" t="s">
        <v>849</v>
      </c>
      <c r="H3243" t="s">
        <v>934</v>
      </c>
      <c r="I3243">
        <v>371</v>
      </c>
      <c r="J3243" t="s">
        <v>935</v>
      </c>
      <c r="K3243" t="s">
        <v>828</v>
      </c>
      <c r="L3243" t="s">
        <v>537</v>
      </c>
      <c r="M3243">
        <v>0</v>
      </c>
      <c r="N3243">
        <v>3287387</v>
      </c>
      <c r="O3243">
        <v>3383199</v>
      </c>
      <c r="P3243">
        <v>4741794</v>
      </c>
      <c r="Q3243">
        <v>0</v>
      </c>
      <c r="R3243">
        <v>0</v>
      </c>
      <c r="S3243">
        <v>11412380</v>
      </c>
      <c r="T3243">
        <v>0</v>
      </c>
      <c r="U3243">
        <v>11412380</v>
      </c>
      <c r="V3243">
        <v>156</v>
      </c>
    </row>
    <row r="3244" spans="1:22" x14ac:dyDescent="0.3">
      <c r="A3244">
        <v>202324</v>
      </c>
      <c r="B3244" t="s">
        <v>820</v>
      </c>
      <c r="C3244" t="s">
        <v>821</v>
      </c>
      <c r="D3244" t="s">
        <v>822</v>
      </c>
      <c r="E3244" t="s">
        <v>823</v>
      </c>
      <c r="F3244" t="s">
        <v>848</v>
      </c>
      <c r="G3244" t="s">
        <v>849</v>
      </c>
      <c r="H3244" t="s">
        <v>934</v>
      </c>
      <c r="I3244">
        <v>371</v>
      </c>
      <c r="J3244" t="s">
        <v>935</v>
      </c>
      <c r="K3244" t="s">
        <v>828</v>
      </c>
      <c r="L3244" t="s">
        <v>537</v>
      </c>
      <c r="M3244">
        <v>0</v>
      </c>
      <c r="N3244">
        <v>4434202</v>
      </c>
      <c r="O3244">
        <v>3888625</v>
      </c>
      <c r="P3244">
        <v>7272215</v>
      </c>
      <c r="Q3244">
        <v>0</v>
      </c>
      <c r="R3244">
        <v>0</v>
      </c>
      <c r="S3244">
        <v>15595043</v>
      </c>
      <c r="T3244">
        <v>0</v>
      </c>
      <c r="U3244">
        <v>15595043</v>
      </c>
      <c r="V3244">
        <v>223</v>
      </c>
    </row>
    <row r="3245" spans="1:22" x14ac:dyDescent="0.3">
      <c r="A3245">
        <v>202122</v>
      </c>
      <c r="B3245" t="s">
        <v>820</v>
      </c>
      <c r="C3245" t="s">
        <v>821</v>
      </c>
      <c r="D3245" t="s">
        <v>822</v>
      </c>
      <c r="E3245" t="s">
        <v>823</v>
      </c>
      <c r="F3245" t="s">
        <v>848</v>
      </c>
      <c r="G3245" t="s">
        <v>849</v>
      </c>
      <c r="H3245" t="s">
        <v>934</v>
      </c>
      <c r="I3245">
        <v>371</v>
      </c>
      <c r="J3245" t="s">
        <v>935</v>
      </c>
      <c r="K3245" t="s">
        <v>828</v>
      </c>
      <c r="L3245" t="s">
        <v>572</v>
      </c>
      <c r="M3245">
        <v>0</v>
      </c>
      <c r="N3245">
        <v>0</v>
      </c>
      <c r="O3245">
        <v>4210672</v>
      </c>
      <c r="P3245">
        <v>8923928</v>
      </c>
      <c r="Q3245">
        <v>0</v>
      </c>
      <c r="R3245">
        <v>3651144</v>
      </c>
      <c r="S3245">
        <v>16785744</v>
      </c>
      <c r="T3245">
        <v>0</v>
      </c>
      <c r="U3245">
        <v>16785744</v>
      </c>
      <c r="V3245">
        <v>229</v>
      </c>
    </row>
    <row r="3246" spans="1:22" x14ac:dyDescent="0.3">
      <c r="A3246">
        <v>202223</v>
      </c>
      <c r="B3246" t="s">
        <v>820</v>
      </c>
      <c r="C3246" t="s">
        <v>821</v>
      </c>
      <c r="D3246" t="s">
        <v>822</v>
      </c>
      <c r="E3246" t="s">
        <v>823</v>
      </c>
      <c r="F3246" t="s">
        <v>848</v>
      </c>
      <c r="G3246" t="s">
        <v>849</v>
      </c>
      <c r="H3246" t="s">
        <v>934</v>
      </c>
      <c r="I3246">
        <v>371</v>
      </c>
      <c r="J3246" t="s">
        <v>935</v>
      </c>
      <c r="K3246" t="s">
        <v>828</v>
      </c>
      <c r="L3246" t="s">
        <v>572</v>
      </c>
      <c r="M3246">
        <v>0</v>
      </c>
      <c r="N3246">
        <v>0</v>
      </c>
      <c r="O3246">
        <v>1930830</v>
      </c>
      <c r="P3246">
        <v>14364619</v>
      </c>
      <c r="Q3246">
        <v>0</v>
      </c>
      <c r="R3246">
        <v>5453971</v>
      </c>
      <c r="S3246">
        <v>21749420</v>
      </c>
      <c r="T3246">
        <v>0</v>
      </c>
      <c r="U3246">
        <v>21749420</v>
      </c>
      <c r="V3246">
        <v>297</v>
      </c>
    </row>
    <row r="3247" spans="1:22" x14ac:dyDescent="0.3">
      <c r="A3247">
        <v>202324</v>
      </c>
      <c r="B3247" t="s">
        <v>820</v>
      </c>
      <c r="C3247" t="s">
        <v>821</v>
      </c>
      <c r="D3247" t="s">
        <v>822</v>
      </c>
      <c r="E3247" t="s">
        <v>823</v>
      </c>
      <c r="F3247" t="s">
        <v>848</v>
      </c>
      <c r="G3247" t="s">
        <v>849</v>
      </c>
      <c r="H3247" t="s">
        <v>934</v>
      </c>
      <c r="I3247">
        <v>371</v>
      </c>
      <c r="J3247" t="s">
        <v>935</v>
      </c>
      <c r="K3247" t="s">
        <v>828</v>
      </c>
      <c r="L3247" t="s">
        <v>572</v>
      </c>
      <c r="M3247">
        <v>0</v>
      </c>
      <c r="N3247">
        <v>0</v>
      </c>
      <c r="O3247">
        <v>1239762</v>
      </c>
      <c r="P3247">
        <v>14624940</v>
      </c>
      <c r="Q3247">
        <v>0</v>
      </c>
      <c r="R3247">
        <v>5900865</v>
      </c>
      <c r="S3247">
        <v>21765566</v>
      </c>
      <c r="T3247">
        <v>0</v>
      </c>
      <c r="U3247">
        <v>21765566</v>
      </c>
      <c r="V3247">
        <v>311</v>
      </c>
    </row>
    <row r="3248" spans="1:22" x14ac:dyDescent="0.3">
      <c r="A3248">
        <v>202122</v>
      </c>
      <c r="B3248" t="s">
        <v>820</v>
      </c>
      <c r="C3248" t="s">
        <v>821</v>
      </c>
      <c r="D3248" t="s">
        <v>822</v>
      </c>
      <c r="E3248" t="s">
        <v>823</v>
      </c>
      <c r="F3248" t="s">
        <v>848</v>
      </c>
      <c r="G3248" t="s">
        <v>849</v>
      </c>
      <c r="H3248" t="s">
        <v>934</v>
      </c>
      <c r="I3248">
        <v>371</v>
      </c>
      <c r="J3248" t="s">
        <v>935</v>
      </c>
      <c r="K3248" t="s">
        <v>828</v>
      </c>
      <c r="L3248" t="s">
        <v>539</v>
      </c>
      <c r="M3248">
        <v>0</v>
      </c>
      <c r="N3248">
        <v>0</v>
      </c>
      <c r="O3248">
        <v>0</v>
      </c>
      <c r="P3248" t="s">
        <v>829</v>
      </c>
      <c r="Q3248" t="s">
        <v>829</v>
      </c>
      <c r="R3248" t="s">
        <v>829</v>
      </c>
      <c r="S3248">
        <v>0</v>
      </c>
      <c r="T3248">
        <v>0</v>
      </c>
      <c r="U3248">
        <v>0</v>
      </c>
      <c r="V3248">
        <v>0</v>
      </c>
    </row>
    <row r="3249" spans="1:22" x14ac:dyDescent="0.3">
      <c r="A3249">
        <v>202223</v>
      </c>
      <c r="B3249" t="s">
        <v>820</v>
      </c>
      <c r="C3249" t="s">
        <v>821</v>
      </c>
      <c r="D3249" t="s">
        <v>822</v>
      </c>
      <c r="E3249" t="s">
        <v>823</v>
      </c>
      <c r="F3249" t="s">
        <v>848</v>
      </c>
      <c r="G3249" t="s">
        <v>849</v>
      </c>
      <c r="H3249" t="s">
        <v>934</v>
      </c>
      <c r="I3249">
        <v>371</v>
      </c>
      <c r="J3249" t="s">
        <v>935</v>
      </c>
      <c r="K3249" t="s">
        <v>828</v>
      </c>
      <c r="L3249" t="s">
        <v>539</v>
      </c>
      <c r="M3249">
        <v>0</v>
      </c>
      <c r="N3249">
        <v>0</v>
      </c>
      <c r="O3249">
        <v>0</v>
      </c>
      <c r="P3249" t="s">
        <v>829</v>
      </c>
      <c r="Q3249" t="s">
        <v>829</v>
      </c>
      <c r="R3249" t="s">
        <v>829</v>
      </c>
      <c r="S3249">
        <v>0</v>
      </c>
      <c r="T3249">
        <v>0</v>
      </c>
      <c r="U3249">
        <v>0</v>
      </c>
      <c r="V3249">
        <v>0</v>
      </c>
    </row>
    <row r="3250" spans="1:22" x14ac:dyDescent="0.3">
      <c r="A3250">
        <v>202324</v>
      </c>
      <c r="B3250" t="s">
        <v>820</v>
      </c>
      <c r="C3250" t="s">
        <v>821</v>
      </c>
      <c r="D3250" t="s">
        <v>822</v>
      </c>
      <c r="E3250" t="s">
        <v>823</v>
      </c>
      <c r="F3250" t="s">
        <v>848</v>
      </c>
      <c r="G3250" t="s">
        <v>849</v>
      </c>
      <c r="H3250" t="s">
        <v>934</v>
      </c>
      <c r="I3250">
        <v>371</v>
      </c>
      <c r="J3250" t="s">
        <v>935</v>
      </c>
      <c r="K3250" t="s">
        <v>828</v>
      </c>
      <c r="L3250" t="s">
        <v>539</v>
      </c>
      <c r="M3250">
        <v>0</v>
      </c>
      <c r="N3250">
        <v>0</v>
      </c>
      <c r="O3250">
        <v>0</v>
      </c>
      <c r="P3250" t="s">
        <v>829</v>
      </c>
      <c r="Q3250" t="s">
        <v>829</v>
      </c>
      <c r="R3250" t="s">
        <v>829</v>
      </c>
      <c r="S3250">
        <v>0</v>
      </c>
      <c r="T3250">
        <v>0</v>
      </c>
      <c r="U3250">
        <v>0</v>
      </c>
      <c r="V3250">
        <v>0</v>
      </c>
    </row>
    <row r="3251" spans="1:22" x14ac:dyDescent="0.3">
      <c r="A3251">
        <v>202122</v>
      </c>
      <c r="B3251" t="s">
        <v>820</v>
      </c>
      <c r="C3251" t="s">
        <v>821</v>
      </c>
      <c r="D3251" t="s">
        <v>822</v>
      </c>
      <c r="E3251" t="s">
        <v>823</v>
      </c>
      <c r="F3251" t="s">
        <v>848</v>
      </c>
      <c r="G3251" t="s">
        <v>849</v>
      </c>
      <c r="H3251" t="s">
        <v>934</v>
      </c>
      <c r="I3251">
        <v>371</v>
      </c>
      <c r="J3251" t="s">
        <v>935</v>
      </c>
      <c r="K3251" t="s">
        <v>828</v>
      </c>
      <c r="L3251" t="s">
        <v>541</v>
      </c>
      <c r="M3251">
        <v>18013</v>
      </c>
      <c r="N3251">
        <v>0</v>
      </c>
      <c r="O3251">
        <v>0</v>
      </c>
      <c r="P3251">
        <v>2313228</v>
      </c>
      <c r="Q3251">
        <v>0</v>
      </c>
      <c r="R3251">
        <v>0</v>
      </c>
      <c r="S3251">
        <v>2331242</v>
      </c>
      <c r="T3251">
        <v>0</v>
      </c>
      <c r="U3251">
        <v>2331242</v>
      </c>
      <c r="V3251">
        <v>32</v>
      </c>
    </row>
    <row r="3252" spans="1:22" x14ac:dyDescent="0.3">
      <c r="A3252">
        <v>202223</v>
      </c>
      <c r="B3252" t="s">
        <v>820</v>
      </c>
      <c r="C3252" t="s">
        <v>821</v>
      </c>
      <c r="D3252" t="s">
        <v>822</v>
      </c>
      <c r="E3252" t="s">
        <v>823</v>
      </c>
      <c r="F3252" t="s">
        <v>848</v>
      </c>
      <c r="G3252" t="s">
        <v>849</v>
      </c>
      <c r="H3252" t="s">
        <v>934</v>
      </c>
      <c r="I3252">
        <v>371</v>
      </c>
      <c r="J3252" t="s">
        <v>935</v>
      </c>
      <c r="K3252" t="s">
        <v>828</v>
      </c>
      <c r="L3252" t="s">
        <v>541</v>
      </c>
      <c r="M3252">
        <v>458282</v>
      </c>
      <c r="N3252">
        <v>0</v>
      </c>
      <c r="O3252">
        <v>0</v>
      </c>
      <c r="P3252">
        <v>2296738</v>
      </c>
      <c r="Q3252">
        <v>0</v>
      </c>
      <c r="R3252">
        <v>0</v>
      </c>
      <c r="S3252">
        <v>2755020</v>
      </c>
      <c r="T3252">
        <v>0</v>
      </c>
      <c r="U3252">
        <v>2755020</v>
      </c>
      <c r="V3252">
        <v>38</v>
      </c>
    </row>
    <row r="3253" spans="1:22" x14ac:dyDescent="0.3">
      <c r="A3253">
        <v>202324</v>
      </c>
      <c r="B3253" t="s">
        <v>820</v>
      </c>
      <c r="C3253" t="s">
        <v>821</v>
      </c>
      <c r="D3253" t="s">
        <v>822</v>
      </c>
      <c r="E3253" t="s">
        <v>823</v>
      </c>
      <c r="F3253" t="s">
        <v>848</v>
      </c>
      <c r="G3253" t="s">
        <v>849</v>
      </c>
      <c r="H3253" t="s">
        <v>934</v>
      </c>
      <c r="I3253">
        <v>371</v>
      </c>
      <c r="J3253" t="s">
        <v>935</v>
      </c>
      <c r="K3253" t="s">
        <v>828</v>
      </c>
      <c r="L3253" t="s">
        <v>541</v>
      </c>
      <c r="M3253">
        <v>456694</v>
      </c>
      <c r="N3253">
        <v>0</v>
      </c>
      <c r="O3253">
        <v>0</v>
      </c>
      <c r="P3253">
        <v>2268197</v>
      </c>
      <c r="Q3253">
        <v>0</v>
      </c>
      <c r="R3253">
        <v>0</v>
      </c>
      <c r="S3253">
        <v>2724891</v>
      </c>
      <c r="T3253">
        <v>0</v>
      </c>
      <c r="U3253">
        <v>2724891</v>
      </c>
      <c r="V3253">
        <v>39</v>
      </c>
    </row>
    <row r="3254" spans="1:22" x14ac:dyDescent="0.3">
      <c r="A3254">
        <v>202122</v>
      </c>
      <c r="B3254" t="s">
        <v>820</v>
      </c>
      <c r="C3254" t="s">
        <v>821</v>
      </c>
      <c r="D3254" t="s">
        <v>822</v>
      </c>
      <c r="E3254" t="s">
        <v>823</v>
      </c>
      <c r="F3254" t="s">
        <v>848</v>
      </c>
      <c r="G3254" t="s">
        <v>849</v>
      </c>
      <c r="H3254" t="s">
        <v>934</v>
      </c>
      <c r="I3254">
        <v>371</v>
      </c>
      <c r="J3254" t="s">
        <v>935</v>
      </c>
      <c r="K3254" t="s">
        <v>828</v>
      </c>
      <c r="L3254" t="s">
        <v>831</v>
      </c>
      <c r="M3254" t="s">
        <v>829</v>
      </c>
      <c r="N3254" t="s">
        <v>829</v>
      </c>
      <c r="O3254" t="s">
        <v>829</v>
      </c>
      <c r="P3254">
        <v>0</v>
      </c>
      <c r="Q3254">
        <v>256000</v>
      </c>
      <c r="R3254" t="s">
        <v>829</v>
      </c>
      <c r="S3254">
        <v>256000</v>
      </c>
      <c r="T3254">
        <v>0</v>
      </c>
      <c r="U3254">
        <v>256000</v>
      </c>
      <c r="V3254">
        <v>3</v>
      </c>
    </row>
    <row r="3255" spans="1:22" x14ac:dyDescent="0.3">
      <c r="A3255">
        <v>202223</v>
      </c>
      <c r="B3255" t="s">
        <v>820</v>
      </c>
      <c r="C3255" t="s">
        <v>821</v>
      </c>
      <c r="D3255" t="s">
        <v>822</v>
      </c>
      <c r="E3255" t="s">
        <v>823</v>
      </c>
      <c r="F3255" t="s">
        <v>848</v>
      </c>
      <c r="G3255" t="s">
        <v>849</v>
      </c>
      <c r="H3255" t="s">
        <v>934</v>
      </c>
      <c r="I3255">
        <v>371</v>
      </c>
      <c r="J3255" t="s">
        <v>935</v>
      </c>
      <c r="K3255" t="s">
        <v>828</v>
      </c>
      <c r="L3255" t="s">
        <v>831</v>
      </c>
      <c r="M3255" t="s">
        <v>829</v>
      </c>
      <c r="N3255" t="s">
        <v>829</v>
      </c>
      <c r="O3255" t="s">
        <v>829</v>
      </c>
      <c r="P3255">
        <v>0</v>
      </c>
      <c r="Q3255">
        <v>256000</v>
      </c>
      <c r="R3255" t="s">
        <v>829</v>
      </c>
      <c r="S3255">
        <v>256000</v>
      </c>
      <c r="T3255">
        <v>0</v>
      </c>
      <c r="U3255">
        <v>256000</v>
      </c>
      <c r="V3255">
        <v>3</v>
      </c>
    </row>
    <row r="3256" spans="1:22" x14ac:dyDescent="0.3">
      <c r="A3256">
        <v>202324</v>
      </c>
      <c r="B3256" t="s">
        <v>820</v>
      </c>
      <c r="C3256" t="s">
        <v>821</v>
      </c>
      <c r="D3256" t="s">
        <v>822</v>
      </c>
      <c r="E3256" t="s">
        <v>823</v>
      </c>
      <c r="F3256" t="s">
        <v>848</v>
      </c>
      <c r="G3256" t="s">
        <v>849</v>
      </c>
      <c r="H3256" t="s">
        <v>934</v>
      </c>
      <c r="I3256">
        <v>371</v>
      </c>
      <c r="J3256" t="s">
        <v>935</v>
      </c>
      <c r="K3256" t="s">
        <v>828</v>
      </c>
      <c r="L3256" t="s">
        <v>831</v>
      </c>
      <c r="M3256" t="s">
        <v>829</v>
      </c>
      <c r="N3256" t="s">
        <v>829</v>
      </c>
      <c r="O3256" t="s">
        <v>829</v>
      </c>
      <c r="P3256">
        <v>0</v>
      </c>
      <c r="Q3256">
        <v>256000</v>
      </c>
      <c r="R3256" t="s">
        <v>829</v>
      </c>
      <c r="S3256">
        <v>256000</v>
      </c>
      <c r="T3256">
        <v>0</v>
      </c>
      <c r="U3256">
        <v>256000</v>
      </c>
      <c r="V3256">
        <v>4</v>
      </c>
    </row>
    <row r="3257" spans="1:22" x14ac:dyDescent="0.3">
      <c r="A3257">
        <v>202122</v>
      </c>
      <c r="B3257" t="s">
        <v>820</v>
      </c>
      <c r="C3257" t="s">
        <v>821</v>
      </c>
      <c r="D3257" t="s">
        <v>822</v>
      </c>
      <c r="E3257" t="s">
        <v>823</v>
      </c>
      <c r="F3257" t="s">
        <v>848</v>
      </c>
      <c r="G3257" t="s">
        <v>849</v>
      </c>
      <c r="H3257" t="s">
        <v>934</v>
      </c>
      <c r="I3257">
        <v>371</v>
      </c>
      <c r="J3257" t="s">
        <v>935</v>
      </c>
      <c r="K3257" t="s">
        <v>828</v>
      </c>
      <c r="L3257" t="s">
        <v>832</v>
      </c>
      <c r="M3257">
        <v>807575</v>
      </c>
      <c r="N3257">
        <v>0</v>
      </c>
      <c r="O3257">
        <v>117934</v>
      </c>
      <c r="P3257">
        <v>0</v>
      </c>
      <c r="Q3257">
        <v>1383853</v>
      </c>
      <c r="R3257">
        <v>0</v>
      </c>
      <c r="S3257">
        <v>2309363</v>
      </c>
      <c r="T3257">
        <v>0</v>
      </c>
      <c r="U3257">
        <v>2309363</v>
      </c>
      <c r="V3257">
        <v>32</v>
      </c>
    </row>
    <row r="3258" spans="1:22" x14ac:dyDescent="0.3">
      <c r="A3258">
        <v>202223</v>
      </c>
      <c r="B3258" t="s">
        <v>820</v>
      </c>
      <c r="C3258" t="s">
        <v>821</v>
      </c>
      <c r="D3258" t="s">
        <v>822</v>
      </c>
      <c r="E3258" t="s">
        <v>823</v>
      </c>
      <c r="F3258" t="s">
        <v>848</v>
      </c>
      <c r="G3258" t="s">
        <v>849</v>
      </c>
      <c r="H3258" t="s">
        <v>934</v>
      </c>
      <c r="I3258">
        <v>371</v>
      </c>
      <c r="J3258" t="s">
        <v>935</v>
      </c>
      <c r="K3258" t="s">
        <v>828</v>
      </c>
      <c r="L3258" t="s">
        <v>832</v>
      </c>
      <c r="M3258">
        <v>807645</v>
      </c>
      <c r="N3258">
        <v>0</v>
      </c>
      <c r="O3258">
        <v>120253</v>
      </c>
      <c r="P3258">
        <v>144966</v>
      </c>
      <c r="Q3258">
        <v>1564052</v>
      </c>
      <c r="R3258">
        <v>0</v>
      </c>
      <c r="S3258">
        <v>2636915</v>
      </c>
      <c r="T3258">
        <v>0</v>
      </c>
      <c r="U3258">
        <v>2636915</v>
      </c>
      <c r="V3258">
        <v>36</v>
      </c>
    </row>
    <row r="3259" spans="1:22" x14ac:dyDescent="0.3">
      <c r="A3259">
        <v>202324</v>
      </c>
      <c r="B3259" t="s">
        <v>820</v>
      </c>
      <c r="C3259" t="s">
        <v>821</v>
      </c>
      <c r="D3259" t="s">
        <v>822</v>
      </c>
      <c r="E3259" t="s">
        <v>823</v>
      </c>
      <c r="F3259" t="s">
        <v>848</v>
      </c>
      <c r="G3259" t="s">
        <v>849</v>
      </c>
      <c r="H3259" t="s">
        <v>934</v>
      </c>
      <c r="I3259">
        <v>371</v>
      </c>
      <c r="J3259" t="s">
        <v>935</v>
      </c>
      <c r="K3259" t="s">
        <v>828</v>
      </c>
      <c r="L3259" t="s">
        <v>832</v>
      </c>
      <c r="M3259">
        <v>654062</v>
      </c>
      <c r="N3259">
        <v>0</v>
      </c>
      <c r="O3259">
        <v>137885</v>
      </c>
      <c r="P3259">
        <v>106911</v>
      </c>
      <c r="Q3259">
        <v>2817387</v>
      </c>
      <c r="R3259">
        <v>0</v>
      </c>
      <c r="S3259">
        <v>3716244</v>
      </c>
      <c r="T3259">
        <v>0</v>
      </c>
      <c r="U3259">
        <v>3716244</v>
      </c>
      <c r="V3259">
        <v>53</v>
      </c>
    </row>
    <row r="3260" spans="1:22" x14ac:dyDescent="0.3">
      <c r="A3260">
        <v>202122</v>
      </c>
      <c r="B3260" t="s">
        <v>820</v>
      </c>
      <c r="C3260" t="s">
        <v>821</v>
      </c>
      <c r="D3260" t="s">
        <v>822</v>
      </c>
      <c r="E3260" t="s">
        <v>823</v>
      </c>
      <c r="F3260" t="s">
        <v>848</v>
      </c>
      <c r="G3260" t="s">
        <v>849</v>
      </c>
      <c r="H3260" t="s">
        <v>934</v>
      </c>
      <c r="I3260">
        <v>371</v>
      </c>
      <c r="J3260" t="s">
        <v>935</v>
      </c>
      <c r="K3260" t="s">
        <v>828</v>
      </c>
      <c r="L3260" t="s">
        <v>544</v>
      </c>
      <c r="M3260">
        <v>0</v>
      </c>
      <c r="N3260">
        <v>0</v>
      </c>
      <c r="O3260">
        <v>0</v>
      </c>
      <c r="P3260">
        <v>319353</v>
      </c>
      <c r="Q3260">
        <v>0</v>
      </c>
      <c r="R3260">
        <v>0</v>
      </c>
      <c r="S3260">
        <v>319353</v>
      </c>
      <c r="T3260">
        <v>0</v>
      </c>
      <c r="U3260">
        <v>319353</v>
      </c>
      <c r="V3260">
        <v>4</v>
      </c>
    </row>
    <row r="3261" spans="1:22" x14ac:dyDescent="0.3">
      <c r="A3261">
        <v>202223</v>
      </c>
      <c r="B3261" t="s">
        <v>820</v>
      </c>
      <c r="C3261" t="s">
        <v>821</v>
      </c>
      <c r="D3261" t="s">
        <v>822</v>
      </c>
      <c r="E3261" t="s">
        <v>823</v>
      </c>
      <c r="F3261" t="s">
        <v>848</v>
      </c>
      <c r="G3261" t="s">
        <v>849</v>
      </c>
      <c r="H3261" t="s">
        <v>934</v>
      </c>
      <c r="I3261">
        <v>371</v>
      </c>
      <c r="J3261" t="s">
        <v>935</v>
      </c>
      <c r="K3261" t="s">
        <v>828</v>
      </c>
      <c r="L3261" t="s">
        <v>544</v>
      </c>
      <c r="M3261">
        <v>0</v>
      </c>
      <c r="N3261">
        <v>0</v>
      </c>
      <c r="O3261">
        <v>0</v>
      </c>
      <c r="P3261">
        <v>343693</v>
      </c>
      <c r="Q3261">
        <v>0</v>
      </c>
      <c r="R3261">
        <v>0</v>
      </c>
      <c r="S3261">
        <v>343693</v>
      </c>
      <c r="T3261">
        <v>0</v>
      </c>
      <c r="U3261">
        <v>343693</v>
      </c>
      <c r="V3261">
        <v>5</v>
      </c>
    </row>
    <row r="3262" spans="1:22" x14ac:dyDescent="0.3">
      <c r="A3262">
        <v>202324</v>
      </c>
      <c r="B3262" t="s">
        <v>820</v>
      </c>
      <c r="C3262" t="s">
        <v>821</v>
      </c>
      <c r="D3262" t="s">
        <v>822</v>
      </c>
      <c r="E3262" t="s">
        <v>823</v>
      </c>
      <c r="F3262" t="s">
        <v>848</v>
      </c>
      <c r="G3262" t="s">
        <v>849</v>
      </c>
      <c r="H3262" t="s">
        <v>934</v>
      </c>
      <c r="I3262">
        <v>371</v>
      </c>
      <c r="J3262" t="s">
        <v>935</v>
      </c>
      <c r="K3262" t="s">
        <v>828</v>
      </c>
      <c r="L3262" t="s">
        <v>544</v>
      </c>
      <c r="M3262">
        <v>0</v>
      </c>
      <c r="N3262">
        <v>0</v>
      </c>
      <c r="O3262">
        <v>0</v>
      </c>
      <c r="P3262">
        <v>370550</v>
      </c>
      <c r="Q3262">
        <v>0</v>
      </c>
      <c r="R3262">
        <v>0</v>
      </c>
      <c r="S3262">
        <v>370550</v>
      </c>
      <c r="T3262">
        <v>0</v>
      </c>
      <c r="U3262">
        <v>370550</v>
      </c>
      <c r="V3262">
        <v>5</v>
      </c>
    </row>
    <row r="3263" spans="1:22" x14ac:dyDescent="0.3">
      <c r="A3263">
        <v>202122</v>
      </c>
      <c r="B3263" t="s">
        <v>820</v>
      </c>
      <c r="C3263" t="s">
        <v>821</v>
      </c>
      <c r="D3263" t="s">
        <v>822</v>
      </c>
      <c r="E3263" t="s">
        <v>823</v>
      </c>
      <c r="F3263" t="s">
        <v>848</v>
      </c>
      <c r="G3263" t="s">
        <v>849</v>
      </c>
      <c r="H3263" t="s">
        <v>934</v>
      </c>
      <c r="I3263">
        <v>371</v>
      </c>
      <c r="J3263" t="s">
        <v>935</v>
      </c>
      <c r="K3263" t="s">
        <v>828</v>
      </c>
      <c r="L3263" t="s">
        <v>600</v>
      </c>
      <c r="M3263" t="s">
        <v>829</v>
      </c>
      <c r="N3263" t="s">
        <v>829</v>
      </c>
      <c r="O3263" t="s">
        <v>829</v>
      </c>
      <c r="P3263">
        <v>0</v>
      </c>
      <c r="Q3263">
        <v>0</v>
      </c>
      <c r="R3263" t="s">
        <v>829</v>
      </c>
      <c r="S3263">
        <v>0</v>
      </c>
      <c r="T3263">
        <v>0</v>
      </c>
      <c r="U3263">
        <v>0</v>
      </c>
      <c r="V3263">
        <v>0</v>
      </c>
    </row>
    <row r="3264" spans="1:22" x14ac:dyDescent="0.3">
      <c r="A3264">
        <v>202223</v>
      </c>
      <c r="B3264" t="s">
        <v>820</v>
      </c>
      <c r="C3264" t="s">
        <v>821</v>
      </c>
      <c r="D3264" t="s">
        <v>822</v>
      </c>
      <c r="E3264" t="s">
        <v>823</v>
      </c>
      <c r="F3264" t="s">
        <v>848</v>
      </c>
      <c r="G3264" t="s">
        <v>849</v>
      </c>
      <c r="H3264" t="s">
        <v>934</v>
      </c>
      <c r="I3264">
        <v>371</v>
      </c>
      <c r="J3264" t="s">
        <v>935</v>
      </c>
      <c r="K3264" t="s">
        <v>828</v>
      </c>
      <c r="L3264" t="s">
        <v>600</v>
      </c>
      <c r="M3264" t="s">
        <v>829</v>
      </c>
      <c r="N3264" t="s">
        <v>829</v>
      </c>
      <c r="O3264" t="s">
        <v>829</v>
      </c>
      <c r="P3264">
        <v>0</v>
      </c>
      <c r="Q3264">
        <v>0</v>
      </c>
      <c r="R3264" t="s">
        <v>829</v>
      </c>
      <c r="S3264">
        <v>0</v>
      </c>
      <c r="T3264">
        <v>0</v>
      </c>
      <c r="U3264">
        <v>0</v>
      </c>
      <c r="V3264">
        <v>0</v>
      </c>
    </row>
    <row r="3265" spans="1:22" x14ac:dyDescent="0.3">
      <c r="A3265">
        <v>202324</v>
      </c>
      <c r="B3265" t="s">
        <v>820</v>
      </c>
      <c r="C3265" t="s">
        <v>821</v>
      </c>
      <c r="D3265" t="s">
        <v>822</v>
      </c>
      <c r="E3265" t="s">
        <v>823</v>
      </c>
      <c r="F3265" t="s">
        <v>848</v>
      </c>
      <c r="G3265" t="s">
        <v>849</v>
      </c>
      <c r="H3265" t="s">
        <v>934</v>
      </c>
      <c r="I3265">
        <v>371</v>
      </c>
      <c r="J3265" t="s">
        <v>935</v>
      </c>
      <c r="K3265" t="s">
        <v>828</v>
      </c>
      <c r="L3265" t="s">
        <v>600</v>
      </c>
      <c r="M3265" t="s">
        <v>829</v>
      </c>
      <c r="N3265" t="s">
        <v>829</v>
      </c>
      <c r="O3265" t="s">
        <v>829</v>
      </c>
      <c r="P3265">
        <v>0</v>
      </c>
      <c r="Q3265">
        <v>0</v>
      </c>
      <c r="R3265" t="s">
        <v>829</v>
      </c>
      <c r="S3265">
        <v>0</v>
      </c>
      <c r="T3265">
        <v>0</v>
      </c>
      <c r="U3265">
        <v>0</v>
      </c>
      <c r="V3265">
        <v>0</v>
      </c>
    </row>
    <row r="3266" spans="1:22" x14ac:dyDescent="0.3">
      <c r="A3266">
        <v>202122</v>
      </c>
      <c r="B3266" t="s">
        <v>820</v>
      </c>
      <c r="C3266" t="s">
        <v>821</v>
      </c>
      <c r="D3266" t="s">
        <v>822</v>
      </c>
      <c r="E3266" t="s">
        <v>823</v>
      </c>
      <c r="F3266" t="s">
        <v>848</v>
      </c>
      <c r="G3266" t="s">
        <v>849</v>
      </c>
      <c r="H3266" t="s">
        <v>934</v>
      </c>
      <c r="I3266">
        <v>371</v>
      </c>
      <c r="J3266" t="s">
        <v>935</v>
      </c>
      <c r="K3266" t="s">
        <v>828</v>
      </c>
      <c r="L3266" t="s">
        <v>247</v>
      </c>
      <c r="M3266">
        <v>0</v>
      </c>
      <c r="N3266">
        <v>0</v>
      </c>
      <c r="O3266">
        <v>0</v>
      </c>
      <c r="P3266">
        <v>0</v>
      </c>
      <c r="Q3266">
        <v>0</v>
      </c>
      <c r="R3266">
        <v>0</v>
      </c>
      <c r="S3266">
        <v>0</v>
      </c>
      <c r="T3266">
        <v>0</v>
      </c>
      <c r="U3266">
        <v>0</v>
      </c>
      <c r="V3266">
        <v>0</v>
      </c>
    </row>
    <row r="3267" spans="1:22" x14ac:dyDescent="0.3">
      <c r="A3267">
        <v>202223</v>
      </c>
      <c r="B3267" t="s">
        <v>820</v>
      </c>
      <c r="C3267" t="s">
        <v>821</v>
      </c>
      <c r="D3267" t="s">
        <v>822</v>
      </c>
      <c r="E3267" t="s">
        <v>823</v>
      </c>
      <c r="F3267" t="s">
        <v>848</v>
      </c>
      <c r="G3267" t="s">
        <v>849</v>
      </c>
      <c r="H3267" t="s">
        <v>934</v>
      </c>
      <c r="I3267">
        <v>371</v>
      </c>
      <c r="J3267" t="s">
        <v>935</v>
      </c>
      <c r="K3267" t="s">
        <v>828</v>
      </c>
      <c r="L3267" t="s">
        <v>247</v>
      </c>
      <c r="M3267">
        <v>0</v>
      </c>
      <c r="N3267">
        <v>0</v>
      </c>
      <c r="O3267">
        <v>0</v>
      </c>
      <c r="P3267">
        <v>0</v>
      </c>
      <c r="Q3267">
        <v>0</v>
      </c>
      <c r="R3267">
        <v>0</v>
      </c>
      <c r="S3267">
        <v>0</v>
      </c>
      <c r="T3267">
        <v>0</v>
      </c>
      <c r="U3267">
        <v>0</v>
      </c>
      <c r="V3267">
        <v>0</v>
      </c>
    </row>
    <row r="3268" spans="1:22" x14ac:dyDescent="0.3">
      <c r="A3268">
        <v>202324</v>
      </c>
      <c r="B3268" t="s">
        <v>820</v>
      </c>
      <c r="C3268" t="s">
        <v>821</v>
      </c>
      <c r="D3268" t="s">
        <v>822</v>
      </c>
      <c r="E3268" t="s">
        <v>823</v>
      </c>
      <c r="F3268" t="s">
        <v>848</v>
      </c>
      <c r="G3268" t="s">
        <v>849</v>
      </c>
      <c r="H3268" t="s">
        <v>934</v>
      </c>
      <c r="I3268">
        <v>371</v>
      </c>
      <c r="J3268" t="s">
        <v>935</v>
      </c>
      <c r="K3268" t="s">
        <v>828</v>
      </c>
      <c r="L3268" t="s">
        <v>247</v>
      </c>
      <c r="M3268">
        <v>0</v>
      </c>
      <c r="N3268">
        <v>0</v>
      </c>
      <c r="O3268">
        <v>0</v>
      </c>
      <c r="P3268">
        <v>0</v>
      </c>
      <c r="Q3268">
        <v>0</v>
      </c>
      <c r="R3268">
        <v>0</v>
      </c>
      <c r="S3268">
        <v>0</v>
      </c>
      <c r="T3268">
        <v>0</v>
      </c>
      <c r="U3268">
        <v>0</v>
      </c>
      <c r="V3268">
        <v>0</v>
      </c>
    </row>
    <row r="3269" spans="1:22" x14ac:dyDescent="0.3">
      <c r="A3269">
        <v>202122</v>
      </c>
      <c r="B3269" t="s">
        <v>820</v>
      </c>
      <c r="C3269" t="s">
        <v>821</v>
      </c>
      <c r="D3269" t="s">
        <v>822</v>
      </c>
      <c r="E3269" t="s">
        <v>823</v>
      </c>
      <c r="F3269" t="s">
        <v>848</v>
      </c>
      <c r="G3269" t="s">
        <v>849</v>
      </c>
      <c r="H3269" t="s">
        <v>934</v>
      </c>
      <c r="I3269">
        <v>371</v>
      </c>
      <c r="J3269" t="s">
        <v>935</v>
      </c>
      <c r="K3269" t="s">
        <v>828</v>
      </c>
      <c r="L3269" t="s">
        <v>833</v>
      </c>
      <c r="M3269">
        <v>20947772</v>
      </c>
      <c r="N3269">
        <v>45269724</v>
      </c>
      <c r="O3269">
        <v>7685495</v>
      </c>
      <c r="P3269">
        <v>18434225</v>
      </c>
      <c r="Q3269">
        <v>5664613</v>
      </c>
      <c r="R3269">
        <v>3651144</v>
      </c>
      <c r="S3269">
        <v>102672934</v>
      </c>
      <c r="T3269">
        <v>0</v>
      </c>
      <c r="U3269">
        <v>102672934</v>
      </c>
      <c r="V3269" t="s">
        <v>834</v>
      </c>
    </row>
    <row r="3270" spans="1:22" x14ac:dyDescent="0.3">
      <c r="A3270">
        <v>202223</v>
      </c>
      <c r="B3270" t="s">
        <v>820</v>
      </c>
      <c r="C3270" t="s">
        <v>821</v>
      </c>
      <c r="D3270" t="s">
        <v>822</v>
      </c>
      <c r="E3270" t="s">
        <v>823</v>
      </c>
      <c r="F3270" t="s">
        <v>848</v>
      </c>
      <c r="G3270" t="s">
        <v>849</v>
      </c>
      <c r="H3270" t="s">
        <v>934</v>
      </c>
      <c r="I3270">
        <v>371</v>
      </c>
      <c r="J3270" t="s">
        <v>935</v>
      </c>
      <c r="K3270" t="s">
        <v>828</v>
      </c>
      <c r="L3270" t="s">
        <v>833</v>
      </c>
      <c r="M3270">
        <v>22242110</v>
      </c>
      <c r="N3270">
        <v>43777509</v>
      </c>
      <c r="O3270">
        <v>5979968</v>
      </c>
      <c r="P3270">
        <v>24833719</v>
      </c>
      <c r="Q3270">
        <v>6011551</v>
      </c>
      <c r="R3270">
        <v>5453971</v>
      </c>
      <c r="S3270">
        <v>109432011</v>
      </c>
      <c r="T3270">
        <v>0</v>
      </c>
      <c r="U3270">
        <v>109432011</v>
      </c>
      <c r="V3270" t="s">
        <v>834</v>
      </c>
    </row>
    <row r="3271" spans="1:22" x14ac:dyDescent="0.3">
      <c r="A3271">
        <v>202324</v>
      </c>
      <c r="B3271" t="s">
        <v>820</v>
      </c>
      <c r="C3271" t="s">
        <v>821</v>
      </c>
      <c r="D3271" t="s">
        <v>822</v>
      </c>
      <c r="E3271" t="s">
        <v>823</v>
      </c>
      <c r="F3271" t="s">
        <v>848</v>
      </c>
      <c r="G3271" t="s">
        <v>849</v>
      </c>
      <c r="H3271" t="s">
        <v>934</v>
      </c>
      <c r="I3271">
        <v>371</v>
      </c>
      <c r="J3271" t="s">
        <v>935</v>
      </c>
      <c r="K3271" t="s">
        <v>828</v>
      </c>
      <c r="L3271" t="s">
        <v>833</v>
      </c>
      <c r="M3271">
        <v>21725642</v>
      </c>
      <c r="N3271">
        <v>39942310</v>
      </c>
      <c r="O3271">
        <v>6085059</v>
      </c>
      <c r="P3271">
        <v>27313732</v>
      </c>
      <c r="Q3271">
        <v>7150760</v>
      </c>
      <c r="R3271">
        <v>5900865</v>
      </c>
      <c r="S3271">
        <v>109203942</v>
      </c>
      <c r="T3271">
        <v>0</v>
      </c>
      <c r="U3271">
        <v>109203942</v>
      </c>
      <c r="V3271" t="s">
        <v>834</v>
      </c>
    </row>
    <row r="3272" spans="1:22" x14ac:dyDescent="0.3">
      <c r="A3272">
        <v>202122</v>
      </c>
      <c r="B3272" t="s">
        <v>820</v>
      </c>
      <c r="C3272" t="s">
        <v>821</v>
      </c>
      <c r="D3272" t="s">
        <v>822</v>
      </c>
      <c r="E3272" t="s">
        <v>823</v>
      </c>
      <c r="F3272" t="s">
        <v>848</v>
      </c>
      <c r="G3272" t="s">
        <v>849</v>
      </c>
      <c r="H3272" t="s">
        <v>934</v>
      </c>
      <c r="I3272">
        <v>371</v>
      </c>
      <c r="J3272" t="s">
        <v>935</v>
      </c>
      <c r="K3272" t="s">
        <v>835</v>
      </c>
      <c r="L3272" t="s">
        <v>836</v>
      </c>
      <c r="M3272" t="s">
        <v>829</v>
      </c>
      <c r="N3272" t="s">
        <v>829</v>
      </c>
      <c r="O3272" t="s">
        <v>829</v>
      </c>
      <c r="P3272" t="s">
        <v>829</v>
      </c>
      <c r="Q3272" t="s">
        <v>829</v>
      </c>
      <c r="R3272" t="s">
        <v>829</v>
      </c>
      <c r="S3272">
        <v>98031399</v>
      </c>
      <c r="T3272" t="s">
        <v>829</v>
      </c>
      <c r="U3272" t="s">
        <v>829</v>
      </c>
      <c r="V3272" t="s">
        <v>834</v>
      </c>
    </row>
    <row r="3273" spans="1:22" x14ac:dyDescent="0.3">
      <c r="A3273">
        <v>202223</v>
      </c>
      <c r="B3273" t="s">
        <v>820</v>
      </c>
      <c r="C3273" t="s">
        <v>821</v>
      </c>
      <c r="D3273" t="s">
        <v>822</v>
      </c>
      <c r="E3273" t="s">
        <v>823</v>
      </c>
      <c r="F3273" t="s">
        <v>848</v>
      </c>
      <c r="G3273" t="s">
        <v>849</v>
      </c>
      <c r="H3273" t="s">
        <v>934</v>
      </c>
      <c r="I3273">
        <v>371</v>
      </c>
      <c r="J3273" t="s">
        <v>935</v>
      </c>
      <c r="K3273" t="s">
        <v>835</v>
      </c>
      <c r="L3273" t="s">
        <v>836</v>
      </c>
      <c r="M3273" t="s">
        <v>829</v>
      </c>
      <c r="N3273" t="s">
        <v>829</v>
      </c>
      <c r="O3273" t="s">
        <v>829</v>
      </c>
      <c r="P3273" t="s">
        <v>829</v>
      </c>
      <c r="Q3273" t="s">
        <v>829</v>
      </c>
      <c r="R3273" t="s">
        <v>829</v>
      </c>
      <c r="S3273">
        <v>102923045</v>
      </c>
      <c r="T3273" t="s">
        <v>829</v>
      </c>
      <c r="U3273" t="s">
        <v>829</v>
      </c>
      <c r="V3273" t="s">
        <v>834</v>
      </c>
    </row>
    <row r="3274" spans="1:22" x14ac:dyDescent="0.3">
      <c r="A3274">
        <v>202324</v>
      </c>
      <c r="B3274" t="s">
        <v>820</v>
      </c>
      <c r="C3274" t="s">
        <v>821</v>
      </c>
      <c r="D3274" t="s">
        <v>822</v>
      </c>
      <c r="E3274" t="s">
        <v>823</v>
      </c>
      <c r="F3274" t="s">
        <v>848</v>
      </c>
      <c r="G3274" t="s">
        <v>849</v>
      </c>
      <c r="H3274" t="s">
        <v>934</v>
      </c>
      <c r="I3274">
        <v>371</v>
      </c>
      <c r="J3274" t="s">
        <v>935</v>
      </c>
      <c r="K3274" t="s">
        <v>835</v>
      </c>
      <c r="L3274" t="s">
        <v>836</v>
      </c>
      <c r="M3274" t="s">
        <v>829</v>
      </c>
      <c r="N3274" t="s">
        <v>829</v>
      </c>
      <c r="O3274" t="s">
        <v>829</v>
      </c>
      <c r="P3274" t="s">
        <v>829</v>
      </c>
      <c r="Q3274" t="s">
        <v>829</v>
      </c>
      <c r="R3274" t="s">
        <v>829</v>
      </c>
      <c r="S3274">
        <v>104534505</v>
      </c>
      <c r="T3274" t="s">
        <v>829</v>
      </c>
      <c r="U3274" t="s">
        <v>829</v>
      </c>
      <c r="V3274" t="s">
        <v>834</v>
      </c>
    </row>
    <row r="3275" spans="1:22" x14ac:dyDescent="0.3">
      <c r="A3275">
        <v>202122</v>
      </c>
      <c r="B3275" t="s">
        <v>820</v>
      </c>
      <c r="C3275" t="s">
        <v>821</v>
      </c>
      <c r="D3275" t="s">
        <v>822</v>
      </c>
      <c r="E3275" t="s">
        <v>823</v>
      </c>
      <c r="F3275" t="s">
        <v>848</v>
      </c>
      <c r="G3275" t="s">
        <v>849</v>
      </c>
      <c r="H3275" t="s">
        <v>934</v>
      </c>
      <c r="I3275">
        <v>371</v>
      </c>
      <c r="J3275" t="s">
        <v>935</v>
      </c>
      <c r="K3275" t="s">
        <v>835</v>
      </c>
      <c r="L3275" t="s">
        <v>837</v>
      </c>
      <c r="M3275" t="s">
        <v>829</v>
      </c>
      <c r="N3275" t="s">
        <v>829</v>
      </c>
      <c r="O3275" t="s">
        <v>829</v>
      </c>
      <c r="P3275" t="s">
        <v>829</v>
      </c>
      <c r="Q3275" t="s">
        <v>829</v>
      </c>
      <c r="R3275" t="s">
        <v>829</v>
      </c>
      <c r="S3275">
        <v>65381</v>
      </c>
      <c r="T3275" t="s">
        <v>829</v>
      </c>
      <c r="U3275" t="s">
        <v>829</v>
      </c>
      <c r="V3275" t="s">
        <v>834</v>
      </c>
    </row>
    <row r="3276" spans="1:22" x14ac:dyDescent="0.3">
      <c r="A3276">
        <v>202223</v>
      </c>
      <c r="B3276" t="s">
        <v>820</v>
      </c>
      <c r="C3276" t="s">
        <v>821</v>
      </c>
      <c r="D3276" t="s">
        <v>822</v>
      </c>
      <c r="E3276" t="s">
        <v>823</v>
      </c>
      <c r="F3276" t="s">
        <v>848</v>
      </c>
      <c r="G3276" t="s">
        <v>849</v>
      </c>
      <c r="H3276" t="s">
        <v>934</v>
      </c>
      <c r="I3276">
        <v>371</v>
      </c>
      <c r="J3276" t="s">
        <v>935</v>
      </c>
      <c r="K3276" t="s">
        <v>835</v>
      </c>
      <c r="L3276" t="s">
        <v>837</v>
      </c>
      <c r="M3276" t="s">
        <v>829</v>
      </c>
      <c r="N3276" t="s">
        <v>829</v>
      </c>
      <c r="O3276" t="s">
        <v>829</v>
      </c>
      <c r="P3276" t="s">
        <v>829</v>
      </c>
      <c r="Q3276" t="s">
        <v>829</v>
      </c>
      <c r="R3276" t="s">
        <v>829</v>
      </c>
      <c r="S3276">
        <v>322832</v>
      </c>
      <c r="T3276" t="s">
        <v>829</v>
      </c>
      <c r="U3276" t="s">
        <v>829</v>
      </c>
      <c r="V3276">
        <v>0</v>
      </c>
    </row>
    <row r="3277" spans="1:22" x14ac:dyDescent="0.3">
      <c r="A3277">
        <v>202324</v>
      </c>
      <c r="B3277" t="s">
        <v>820</v>
      </c>
      <c r="C3277" t="s">
        <v>821</v>
      </c>
      <c r="D3277" t="s">
        <v>822</v>
      </c>
      <c r="E3277" t="s">
        <v>823</v>
      </c>
      <c r="F3277" t="s">
        <v>848</v>
      </c>
      <c r="G3277" t="s">
        <v>849</v>
      </c>
      <c r="H3277" t="s">
        <v>934</v>
      </c>
      <c r="I3277">
        <v>371</v>
      </c>
      <c r="J3277" t="s">
        <v>935</v>
      </c>
      <c r="K3277" t="s">
        <v>835</v>
      </c>
      <c r="L3277" t="s">
        <v>837</v>
      </c>
      <c r="M3277" t="s">
        <v>829</v>
      </c>
      <c r="N3277" t="s">
        <v>829</v>
      </c>
      <c r="O3277" t="s">
        <v>829</v>
      </c>
      <c r="P3277" t="s">
        <v>829</v>
      </c>
      <c r="Q3277" t="s">
        <v>829</v>
      </c>
      <c r="R3277" t="s">
        <v>829</v>
      </c>
      <c r="S3277">
        <v>-839933</v>
      </c>
      <c r="T3277" t="s">
        <v>829</v>
      </c>
      <c r="U3277" t="s">
        <v>829</v>
      </c>
      <c r="V3277">
        <v>0</v>
      </c>
    </row>
    <row r="3278" spans="1:22" x14ac:dyDescent="0.3">
      <c r="A3278">
        <v>202122</v>
      </c>
      <c r="B3278" t="s">
        <v>820</v>
      </c>
      <c r="C3278" t="s">
        <v>821</v>
      </c>
      <c r="D3278" t="s">
        <v>822</v>
      </c>
      <c r="E3278" t="s">
        <v>823</v>
      </c>
      <c r="F3278" t="s">
        <v>848</v>
      </c>
      <c r="G3278" t="s">
        <v>849</v>
      </c>
      <c r="H3278" t="s">
        <v>934</v>
      </c>
      <c r="I3278">
        <v>371</v>
      </c>
      <c r="J3278" t="s">
        <v>935</v>
      </c>
      <c r="K3278" t="s">
        <v>835</v>
      </c>
      <c r="L3278" t="s">
        <v>838</v>
      </c>
      <c r="M3278" t="s">
        <v>829</v>
      </c>
      <c r="N3278" t="s">
        <v>829</v>
      </c>
      <c r="O3278" t="s">
        <v>829</v>
      </c>
      <c r="P3278" t="s">
        <v>829</v>
      </c>
      <c r="Q3278" t="s">
        <v>829</v>
      </c>
      <c r="R3278" t="s">
        <v>829</v>
      </c>
      <c r="S3278">
        <v>-9049918</v>
      </c>
      <c r="T3278" t="s">
        <v>829</v>
      </c>
      <c r="U3278" t="s">
        <v>829</v>
      </c>
      <c r="V3278" t="s">
        <v>834</v>
      </c>
    </row>
    <row r="3279" spans="1:22" x14ac:dyDescent="0.3">
      <c r="A3279">
        <v>202223</v>
      </c>
      <c r="B3279" t="s">
        <v>820</v>
      </c>
      <c r="C3279" t="s">
        <v>821</v>
      </c>
      <c r="D3279" t="s">
        <v>822</v>
      </c>
      <c r="E3279" t="s">
        <v>823</v>
      </c>
      <c r="F3279" t="s">
        <v>848</v>
      </c>
      <c r="G3279" t="s">
        <v>849</v>
      </c>
      <c r="H3279" t="s">
        <v>934</v>
      </c>
      <c r="I3279">
        <v>371</v>
      </c>
      <c r="J3279" t="s">
        <v>935</v>
      </c>
      <c r="K3279" t="s">
        <v>835</v>
      </c>
      <c r="L3279" t="s">
        <v>838</v>
      </c>
      <c r="M3279" t="s">
        <v>829</v>
      </c>
      <c r="N3279" t="s">
        <v>829</v>
      </c>
      <c r="O3279" t="s">
        <v>829</v>
      </c>
      <c r="P3279" t="s">
        <v>829</v>
      </c>
      <c r="Q3279" t="s">
        <v>829</v>
      </c>
      <c r="R3279" t="s">
        <v>829</v>
      </c>
      <c r="S3279">
        <v>-13626067</v>
      </c>
      <c r="T3279" t="s">
        <v>829</v>
      </c>
      <c r="U3279" t="s">
        <v>829</v>
      </c>
      <c r="V3279" t="s">
        <v>834</v>
      </c>
    </row>
    <row r="3280" spans="1:22" x14ac:dyDescent="0.3">
      <c r="A3280">
        <v>202324</v>
      </c>
      <c r="B3280" t="s">
        <v>820</v>
      </c>
      <c r="C3280" t="s">
        <v>821</v>
      </c>
      <c r="D3280" t="s">
        <v>822</v>
      </c>
      <c r="E3280" t="s">
        <v>823</v>
      </c>
      <c r="F3280" t="s">
        <v>848</v>
      </c>
      <c r="G3280" t="s">
        <v>849</v>
      </c>
      <c r="H3280" t="s">
        <v>934</v>
      </c>
      <c r="I3280">
        <v>371</v>
      </c>
      <c r="J3280" t="s">
        <v>935</v>
      </c>
      <c r="K3280" t="s">
        <v>835</v>
      </c>
      <c r="L3280" t="s">
        <v>838</v>
      </c>
      <c r="M3280" t="s">
        <v>829</v>
      </c>
      <c r="N3280" t="s">
        <v>829</v>
      </c>
      <c r="O3280" t="s">
        <v>829</v>
      </c>
      <c r="P3280" t="s">
        <v>829</v>
      </c>
      <c r="Q3280" t="s">
        <v>829</v>
      </c>
      <c r="R3280" t="s">
        <v>829</v>
      </c>
      <c r="S3280">
        <v>-19812201</v>
      </c>
      <c r="T3280" t="s">
        <v>829</v>
      </c>
      <c r="U3280" t="s">
        <v>829</v>
      </c>
      <c r="V3280" t="s">
        <v>834</v>
      </c>
    </row>
    <row r="3281" spans="1:22" x14ac:dyDescent="0.3">
      <c r="A3281">
        <v>202122</v>
      </c>
      <c r="B3281" t="s">
        <v>820</v>
      </c>
      <c r="C3281" t="s">
        <v>821</v>
      </c>
      <c r="D3281" t="s">
        <v>822</v>
      </c>
      <c r="E3281" t="s">
        <v>823</v>
      </c>
      <c r="F3281" t="s">
        <v>848</v>
      </c>
      <c r="G3281" t="s">
        <v>849</v>
      </c>
      <c r="H3281" t="s">
        <v>934</v>
      </c>
      <c r="I3281">
        <v>371</v>
      </c>
      <c r="J3281" t="s">
        <v>935</v>
      </c>
      <c r="K3281" t="s">
        <v>835</v>
      </c>
      <c r="L3281" t="s">
        <v>839</v>
      </c>
      <c r="M3281" t="s">
        <v>829</v>
      </c>
      <c r="N3281" t="s">
        <v>829</v>
      </c>
      <c r="O3281" t="s">
        <v>829</v>
      </c>
      <c r="P3281" t="s">
        <v>829</v>
      </c>
      <c r="Q3281" t="s">
        <v>829</v>
      </c>
      <c r="R3281" t="s">
        <v>829</v>
      </c>
      <c r="S3281">
        <v>13626073</v>
      </c>
      <c r="T3281" t="s">
        <v>829</v>
      </c>
      <c r="U3281" t="s">
        <v>829</v>
      </c>
      <c r="V3281" t="s">
        <v>834</v>
      </c>
    </row>
    <row r="3282" spans="1:22" x14ac:dyDescent="0.3">
      <c r="A3282">
        <v>202223</v>
      </c>
      <c r="B3282" t="s">
        <v>820</v>
      </c>
      <c r="C3282" t="s">
        <v>821</v>
      </c>
      <c r="D3282" t="s">
        <v>822</v>
      </c>
      <c r="E3282" t="s">
        <v>823</v>
      </c>
      <c r="F3282" t="s">
        <v>848</v>
      </c>
      <c r="G3282" t="s">
        <v>849</v>
      </c>
      <c r="H3282" t="s">
        <v>934</v>
      </c>
      <c r="I3282">
        <v>371</v>
      </c>
      <c r="J3282" t="s">
        <v>935</v>
      </c>
      <c r="K3282" t="s">
        <v>835</v>
      </c>
      <c r="L3282" t="s">
        <v>839</v>
      </c>
      <c r="M3282" t="s">
        <v>829</v>
      </c>
      <c r="N3282" t="s">
        <v>829</v>
      </c>
      <c r="O3282" t="s">
        <v>829</v>
      </c>
      <c r="P3282" t="s">
        <v>829</v>
      </c>
      <c r="Q3282" t="s">
        <v>829</v>
      </c>
      <c r="R3282" t="s">
        <v>829</v>
      </c>
      <c r="S3282">
        <v>19812201</v>
      </c>
      <c r="T3282" t="s">
        <v>829</v>
      </c>
      <c r="U3282" t="s">
        <v>829</v>
      </c>
      <c r="V3282" t="s">
        <v>834</v>
      </c>
    </row>
    <row r="3283" spans="1:22" x14ac:dyDescent="0.3">
      <c r="A3283">
        <v>202324</v>
      </c>
      <c r="B3283" t="s">
        <v>820</v>
      </c>
      <c r="C3283" t="s">
        <v>821</v>
      </c>
      <c r="D3283" t="s">
        <v>822</v>
      </c>
      <c r="E3283" t="s">
        <v>823</v>
      </c>
      <c r="F3283" t="s">
        <v>848</v>
      </c>
      <c r="G3283" t="s">
        <v>849</v>
      </c>
      <c r="H3283" t="s">
        <v>934</v>
      </c>
      <c r="I3283">
        <v>371</v>
      </c>
      <c r="J3283" t="s">
        <v>935</v>
      </c>
      <c r="K3283" t="s">
        <v>835</v>
      </c>
      <c r="L3283" t="s">
        <v>839</v>
      </c>
      <c r="M3283" t="s">
        <v>829</v>
      </c>
      <c r="N3283" t="s">
        <v>829</v>
      </c>
      <c r="O3283" t="s">
        <v>829</v>
      </c>
      <c r="P3283" t="s">
        <v>829</v>
      </c>
      <c r="Q3283" t="s">
        <v>829</v>
      </c>
      <c r="R3283" t="s">
        <v>829</v>
      </c>
      <c r="S3283">
        <v>25321571</v>
      </c>
      <c r="T3283" t="s">
        <v>829</v>
      </c>
      <c r="U3283" t="s">
        <v>829</v>
      </c>
      <c r="V3283" t="s">
        <v>834</v>
      </c>
    </row>
    <row r="3284" spans="1:22" x14ac:dyDescent="0.3">
      <c r="A3284">
        <v>202122</v>
      </c>
      <c r="B3284" t="s">
        <v>820</v>
      </c>
      <c r="C3284" t="s">
        <v>821</v>
      </c>
      <c r="D3284" t="s">
        <v>822</v>
      </c>
      <c r="E3284" t="s">
        <v>823</v>
      </c>
      <c r="F3284" t="s">
        <v>848</v>
      </c>
      <c r="G3284" t="s">
        <v>849</v>
      </c>
      <c r="H3284" t="s">
        <v>934</v>
      </c>
      <c r="I3284">
        <v>371</v>
      </c>
      <c r="J3284" t="s">
        <v>935</v>
      </c>
      <c r="K3284" t="s">
        <v>835</v>
      </c>
      <c r="L3284" t="s">
        <v>840</v>
      </c>
      <c r="M3284" t="s">
        <v>829</v>
      </c>
      <c r="N3284" t="s">
        <v>829</v>
      </c>
      <c r="O3284" t="s">
        <v>829</v>
      </c>
      <c r="P3284" t="s">
        <v>829</v>
      </c>
      <c r="Q3284" t="s">
        <v>829</v>
      </c>
      <c r="R3284" t="s">
        <v>829</v>
      </c>
      <c r="S3284">
        <v>0</v>
      </c>
      <c r="T3284" t="s">
        <v>829</v>
      </c>
      <c r="U3284" t="s">
        <v>829</v>
      </c>
      <c r="V3284" t="s">
        <v>834</v>
      </c>
    </row>
    <row r="3285" spans="1:22" x14ac:dyDescent="0.3">
      <c r="A3285">
        <v>202223</v>
      </c>
      <c r="B3285" t="s">
        <v>820</v>
      </c>
      <c r="C3285" t="s">
        <v>821</v>
      </c>
      <c r="D3285" t="s">
        <v>822</v>
      </c>
      <c r="E3285" t="s">
        <v>823</v>
      </c>
      <c r="F3285" t="s">
        <v>848</v>
      </c>
      <c r="G3285" t="s">
        <v>849</v>
      </c>
      <c r="H3285" t="s">
        <v>934</v>
      </c>
      <c r="I3285">
        <v>371</v>
      </c>
      <c r="J3285" t="s">
        <v>935</v>
      </c>
      <c r="K3285" t="s">
        <v>835</v>
      </c>
      <c r="L3285" t="s">
        <v>840</v>
      </c>
      <c r="M3285" t="s">
        <v>829</v>
      </c>
      <c r="N3285" t="s">
        <v>829</v>
      </c>
      <c r="O3285" t="s">
        <v>829</v>
      </c>
      <c r="P3285" t="s">
        <v>829</v>
      </c>
      <c r="Q3285" t="s">
        <v>829</v>
      </c>
      <c r="R3285" t="s">
        <v>829</v>
      </c>
      <c r="S3285">
        <v>0</v>
      </c>
      <c r="T3285" t="s">
        <v>829</v>
      </c>
      <c r="U3285" t="s">
        <v>829</v>
      </c>
      <c r="V3285" t="s">
        <v>834</v>
      </c>
    </row>
    <row r="3286" spans="1:22" x14ac:dyDescent="0.3">
      <c r="A3286">
        <v>202324</v>
      </c>
      <c r="B3286" t="s">
        <v>820</v>
      </c>
      <c r="C3286" t="s">
        <v>821</v>
      </c>
      <c r="D3286" t="s">
        <v>822</v>
      </c>
      <c r="E3286" t="s">
        <v>823</v>
      </c>
      <c r="F3286" t="s">
        <v>848</v>
      </c>
      <c r="G3286" t="s">
        <v>849</v>
      </c>
      <c r="H3286" t="s">
        <v>934</v>
      </c>
      <c r="I3286">
        <v>371</v>
      </c>
      <c r="J3286" t="s">
        <v>935</v>
      </c>
      <c r="K3286" t="s">
        <v>835</v>
      </c>
      <c r="L3286" t="s">
        <v>840</v>
      </c>
      <c r="M3286" t="s">
        <v>829</v>
      </c>
      <c r="N3286" t="s">
        <v>829</v>
      </c>
      <c r="O3286" t="s">
        <v>829</v>
      </c>
      <c r="P3286" t="s">
        <v>829</v>
      </c>
      <c r="Q3286" t="s">
        <v>829</v>
      </c>
      <c r="R3286" t="s">
        <v>829</v>
      </c>
      <c r="S3286">
        <v>0</v>
      </c>
      <c r="T3286" t="s">
        <v>829</v>
      </c>
      <c r="U3286" t="s">
        <v>829</v>
      </c>
      <c r="V3286" t="s">
        <v>834</v>
      </c>
    </row>
    <row r="3287" spans="1:22" x14ac:dyDescent="0.3">
      <c r="A3287">
        <v>202122</v>
      </c>
      <c r="B3287" t="s">
        <v>820</v>
      </c>
      <c r="C3287" t="s">
        <v>821</v>
      </c>
      <c r="D3287" t="s">
        <v>822</v>
      </c>
      <c r="E3287" t="s">
        <v>823</v>
      </c>
      <c r="F3287" t="s">
        <v>848</v>
      </c>
      <c r="G3287" t="s">
        <v>849</v>
      </c>
      <c r="H3287" t="s">
        <v>934</v>
      </c>
      <c r="I3287">
        <v>371</v>
      </c>
      <c r="J3287" t="s">
        <v>935</v>
      </c>
      <c r="K3287" t="s">
        <v>835</v>
      </c>
      <c r="L3287" t="s">
        <v>841</v>
      </c>
      <c r="M3287" t="s">
        <v>829</v>
      </c>
      <c r="N3287" t="s">
        <v>829</v>
      </c>
      <c r="O3287" t="s">
        <v>829</v>
      </c>
      <c r="P3287" t="s">
        <v>829</v>
      </c>
      <c r="Q3287" t="s">
        <v>829</v>
      </c>
      <c r="R3287" t="s">
        <v>829</v>
      </c>
      <c r="S3287">
        <v>102672934</v>
      </c>
      <c r="T3287" t="s">
        <v>829</v>
      </c>
      <c r="U3287" t="s">
        <v>829</v>
      </c>
      <c r="V3287" t="s">
        <v>834</v>
      </c>
    </row>
    <row r="3288" spans="1:22" x14ac:dyDescent="0.3">
      <c r="A3288">
        <v>202223</v>
      </c>
      <c r="B3288" t="s">
        <v>820</v>
      </c>
      <c r="C3288" t="s">
        <v>821</v>
      </c>
      <c r="D3288" t="s">
        <v>822</v>
      </c>
      <c r="E3288" t="s">
        <v>823</v>
      </c>
      <c r="F3288" t="s">
        <v>848</v>
      </c>
      <c r="G3288" t="s">
        <v>849</v>
      </c>
      <c r="H3288" t="s">
        <v>934</v>
      </c>
      <c r="I3288">
        <v>371</v>
      </c>
      <c r="J3288" t="s">
        <v>935</v>
      </c>
      <c r="K3288" t="s">
        <v>835</v>
      </c>
      <c r="L3288" t="s">
        <v>841</v>
      </c>
      <c r="M3288" t="s">
        <v>829</v>
      </c>
      <c r="N3288" t="s">
        <v>829</v>
      </c>
      <c r="O3288" t="s">
        <v>829</v>
      </c>
      <c r="P3288" t="s">
        <v>829</v>
      </c>
      <c r="Q3288" t="s">
        <v>829</v>
      </c>
      <c r="R3288" t="s">
        <v>829</v>
      </c>
      <c r="S3288">
        <v>109432011</v>
      </c>
      <c r="T3288" t="s">
        <v>829</v>
      </c>
      <c r="U3288" t="s">
        <v>829</v>
      </c>
      <c r="V3288" t="s">
        <v>834</v>
      </c>
    </row>
    <row r="3289" spans="1:22" x14ac:dyDescent="0.3">
      <c r="A3289">
        <v>202324</v>
      </c>
      <c r="B3289" t="s">
        <v>820</v>
      </c>
      <c r="C3289" t="s">
        <v>821</v>
      </c>
      <c r="D3289" t="s">
        <v>822</v>
      </c>
      <c r="E3289" t="s">
        <v>823</v>
      </c>
      <c r="F3289" t="s">
        <v>848</v>
      </c>
      <c r="G3289" t="s">
        <v>849</v>
      </c>
      <c r="H3289" t="s">
        <v>934</v>
      </c>
      <c r="I3289">
        <v>371</v>
      </c>
      <c r="J3289" t="s">
        <v>935</v>
      </c>
      <c r="K3289" t="s">
        <v>835</v>
      </c>
      <c r="L3289" t="s">
        <v>841</v>
      </c>
      <c r="M3289" t="s">
        <v>829</v>
      </c>
      <c r="N3289" t="s">
        <v>829</v>
      </c>
      <c r="O3289" t="s">
        <v>829</v>
      </c>
      <c r="P3289" t="s">
        <v>829</v>
      </c>
      <c r="Q3289" t="s">
        <v>829</v>
      </c>
      <c r="R3289" t="s">
        <v>829</v>
      </c>
      <c r="S3289">
        <v>109203942</v>
      </c>
      <c r="T3289" t="s">
        <v>829</v>
      </c>
      <c r="U3289" t="s">
        <v>829</v>
      </c>
      <c r="V3289" t="s">
        <v>834</v>
      </c>
    </row>
    <row r="3290" spans="1:22" x14ac:dyDescent="0.3">
      <c r="A3290">
        <v>202122</v>
      </c>
      <c r="B3290" t="s">
        <v>820</v>
      </c>
      <c r="C3290" t="s">
        <v>821</v>
      </c>
      <c r="D3290" t="s">
        <v>822</v>
      </c>
      <c r="E3290" t="s">
        <v>823</v>
      </c>
      <c r="F3290" t="s">
        <v>848</v>
      </c>
      <c r="G3290" t="s">
        <v>849</v>
      </c>
      <c r="H3290" t="s">
        <v>934</v>
      </c>
      <c r="I3290">
        <v>371</v>
      </c>
      <c r="J3290" t="s">
        <v>935</v>
      </c>
      <c r="K3290" t="s">
        <v>842</v>
      </c>
      <c r="L3290" t="s">
        <v>238</v>
      </c>
      <c r="M3290" t="s">
        <v>829</v>
      </c>
      <c r="N3290" t="s">
        <v>829</v>
      </c>
      <c r="O3290" t="s">
        <v>829</v>
      </c>
      <c r="P3290" t="s">
        <v>829</v>
      </c>
      <c r="Q3290" t="s">
        <v>829</v>
      </c>
      <c r="R3290" t="s">
        <v>829</v>
      </c>
      <c r="S3290">
        <v>462084</v>
      </c>
      <c r="T3290">
        <v>31020</v>
      </c>
      <c r="U3290">
        <v>431064</v>
      </c>
      <c r="V3290">
        <v>9</v>
      </c>
    </row>
    <row r="3291" spans="1:22" x14ac:dyDescent="0.3">
      <c r="A3291">
        <v>202223</v>
      </c>
      <c r="B3291" t="s">
        <v>820</v>
      </c>
      <c r="C3291" t="s">
        <v>821</v>
      </c>
      <c r="D3291" t="s">
        <v>822</v>
      </c>
      <c r="E3291" t="s">
        <v>823</v>
      </c>
      <c r="F3291" t="s">
        <v>848</v>
      </c>
      <c r="G3291" t="s">
        <v>849</v>
      </c>
      <c r="H3291" t="s">
        <v>934</v>
      </c>
      <c r="I3291">
        <v>371</v>
      </c>
      <c r="J3291" t="s">
        <v>935</v>
      </c>
      <c r="K3291" t="s">
        <v>842</v>
      </c>
      <c r="L3291" t="s">
        <v>238</v>
      </c>
      <c r="M3291" t="s">
        <v>829</v>
      </c>
      <c r="N3291" t="s">
        <v>829</v>
      </c>
      <c r="O3291" t="s">
        <v>829</v>
      </c>
      <c r="P3291" t="s">
        <v>829</v>
      </c>
      <c r="Q3291" t="s">
        <v>829</v>
      </c>
      <c r="R3291" t="s">
        <v>829</v>
      </c>
      <c r="S3291">
        <v>547534</v>
      </c>
      <c r="T3291">
        <v>81862</v>
      </c>
      <c r="U3291">
        <v>465672</v>
      </c>
      <c r="V3291">
        <v>9</v>
      </c>
    </row>
    <row r="3292" spans="1:22" x14ac:dyDescent="0.3">
      <c r="A3292">
        <v>202324</v>
      </c>
      <c r="B3292" t="s">
        <v>820</v>
      </c>
      <c r="C3292" t="s">
        <v>821</v>
      </c>
      <c r="D3292" t="s">
        <v>822</v>
      </c>
      <c r="E3292" t="s">
        <v>823</v>
      </c>
      <c r="F3292" t="s">
        <v>848</v>
      </c>
      <c r="G3292" t="s">
        <v>849</v>
      </c>
      <c r="H3292" t="s">
        <v>934</v>
      </c>
      <c r="I3292">
        <v>371</v>
      </c>
      <c r="J3292" t="s">
        <v>935</v>
      </c>
      <c r="K3292" t="s">
        <v>842</v>
      </c>
      <c r="L3292" t="s">
        <v>238</v>
      </c>
      <c r="M3292" t="s">
        <v>829</v>
      </c>
      <c r="N3292" t="s">
        <v>829</v>
      </c>
      <c r="O3292" t="s">
        <v>829</v>
      </c>
      <c r="P3292" t="s">
        <v>829</v>
      </c>
      <c r="Q3292" t="s">
        <v>829</v>
      </c>
      <c r="R3292" t="s">
        <v>829</v>
      </c>
      <c r="S3292">
        <v>986708</v>
      </c>
      <c r="T3292">
        <v>322665</v>
      </c>
      <c r="U3292">
        <v>664043</v>
      </c>
      <c r="V3292">
        <v>13</v>
      </c>
    </row>
    <row r="3293" spans="1:22" x14ac:dyDescent="0.3">
      <c r="A3293">
        <v>202122</v>
      </c>
      <c r="B3293" t="s">
        <v>820</v>
      </c>
      <c r="C3293" t="s">
        <v>821</v>
      </c>
      <c r="D3293" t="s">
        <v>822</v>
      </c>
      <c r="E3293" t="s">
        <v>823</v>
      </c>
      <c r="F3293" t="s">
        <v>848</v>
      </c>
      <c r="G3293" t="s">
        <v>849</v>
      </c>
      <c r="H3293" t="s">
        <v>934</v>
      </c>
      <c r="I3293">
        <v>371</v>
      </c>
      <c r="J3293" t="s">
        <v>935</v>
      </c>
      <c r="K3293" t="s">
        <v>842</v>
      </c>
      <c r="L3293" t="s">
        <v>240</v>
      </c>
      <c r="M3293" t="s">
        <v>829</v>
      </c>
      <c r="N3293" t="s">
        <v>829</v>
      </c>
      <c r="O3293" t="s">
        <v>829</v>
      </c>
      <c r="P3293" t="s">
        <v>829</v>
      </c>
      <c r="Q3293" t="s">
        <v>829</v>
      </c>
      <c r="R3293" t="s">
        <v>829</v>
      </c>
      <c r="S3293">
        <v>822582</v>
      </c>
      <c r="T3293">
        <v>60000</v>
      </c>
      <c r="U3293">
        <v>762582</v>
      </c>
      <c r="V3293">
        <v>16</v>
      </c>
    </row>
    <row r="3294" spans="1:22" x14ac:dyDescent="0.3">
      <c r="A3294">
        <v>202223</v>
      </c>
      <c r="B3294" t="s">
        <v>820</v>
      </c>
      <c r="C3294" t="s">
        <v>821</v>
      </c>
      <c r="D3294" t="s">
        <v>822</v>
      </c>
      <c r="E3294" t="s">
        <v>823</v>
      </c>
      <c r="F3294" t="s">
        <v>848</v>
      </c>
      <c r="G3294" t="s">
        <v>849</v>
      </c>
      <c r="H3294" t="s">
        <v>934</v>
      </c>
      <c r="I3294">
        <v>371</v>
      </c>
      <c r="J3294" t="s">
        <v>935</v>
      </c>
      <c r="K3294" t="s">
        <v>842</v>
      </c>
      <c r="L3294" t="s">
        <v>240</v>
      </c>
      <c r="M3294" t="s">
        <v>829</v>
      </c>
      <c r="N3294" t="s">
        <v>829</v>
      </c>
      <c r="O3294" t="s">
        <v>829</v>
      </c>
      <c r="P3294" t="s">
        <v>829</v>
      </c>
      <c r="Q3294" t="s">
        <v>829</v>
      </c>
      <c r="R3294" t="s">
        <v>829</v>
      </c>
      <c r="S3294">
        <v>822692</v>
      </c>
      <c r="T3294">
        <v>0</v>
      </c>
      <c r="U3294">
        <v>822692</v>
      </c>
      <c r="V3294">
        <v>17</v>
      </c>
    </row>
    <row r="3295" spans="1:22" x14ac:dyDescent="0.3">
      <c r="A3295">
        <v>202324</v>
      </c>
      <c r="B3295" t="s">
        <v>820</v>
      </c>
      <c r="C3295" t="s">
        <v>821</v>
      </c>
      <c r="D3295" t="s">
        <v>822</v>
      </c>
      <c r="E3295" t="s">
        <v>823</v>
      </c>
      <c r="F3295" t="s">
        <v>848</v>
      </c>
      <c r="G3295" t="s">
        <v>849</v>
      </c>
      <c r="H3295" t="s">
        <v>934</v>
      </c>
      <c r="I3295">
        <v>371</v>
      </c>
      <c r="J3295" t="s">
        <v>935</v>
      </c>
      <c r="K3295" t="s">
        <v>842</v>
      </c>
      <c r="L3295" t="s">
        <v>240</v>
      </c>
      <c r="M3295" t="s">
        <v>829</v>
      </c>
      <c r="N3295" t="s">
        <v>829</v>
      </c>
      <c r="O3295" t="s">
        <v>829</v>
      </c>
      <c r="P3295" t="s">
        <v>829</v>
      </c>
      <c r="Q3295" t="s">
        <v>829</v>
      </c>
      <c r="R3295" t="s">
        <v>829</v>
      </c>
      <c r="S3295">
        <v>1140069</v>
      </c>
      <c r="T3295">
        <v>20070</v>
      </c>
      <c r="U3295">
        <v>1119999</v>
      </c>
      <c r="V3295">
        <v>22</v>
      </c>
    </row>
    <row r="3296" spans="1:22" x14ac:dyDescent="0.3">
      <c r="A3296">
        <v>202122</v>
      </c>
      <c r="B3296" t="s">
        <v>820</v>
      </c>
      <c r="C3296" t="s">
        <v>821</v>
      </c>
      <c r="D3296" t="s">
        <v>822</v>
      </c>
      <c r="E3296" t="s">
        <v>823</v>
      </c>
      <c r="F3296" t="s">
        <v>848</v>
      </c>
      <c r="G3296" t="s">
        <v>849</v>
      </c>
      <c r="H3296" t="s">
        <v>934</v>
      </c>
      <c r="I3296">
        <v>371</v>
      </c>
      <c r="J3296" t="s">
        <v>935</v>
      </c>
      <c r="K3296" t="s">
        <v>842</v>
      </c>
      <c r="L3296" t="s">
        <v>843</v>
      </c>
      <c r="M3296" t="s">
        <v>829</v>
      </c>
      <c r="N3296" t="s">
        <v>829</v>
      </c>
      <c r="O3296" t="s">
        <v>829</v>
      </c>
      <c r="P3296" t="s">
        <v>829</v>
      </c>
      <c r="Q3296" t="s">
        <v>829</v>
      </c>
      <c r="R3296" t="s">
        <v>829</v>
      </c>
      <c r="S3296">
        <v>0</v>
      </c>
      <c r="T3296">
        <v>0</v>
      </c>
      <c r="U3296">
        <v>0</v>
      </c>
      <c r="V3296">
        <v>0</v>
      </c>
    </row>
    <row r="3297" spans="1:22" x14ac:dyDescent="0.3">
      <c r="A3297">
        <v>202223</v>
      </c>
      <c r="B3297" t="s">
        <v>820</v>
      </c>
      <c r="C3297" t="s">
        <v>821</v>
      </c>
      <c r="D3297" t="s">
        <v>822</v>
      </c>
      <c r="E3297" t="s">
        <v>823</v>
      </c>
      <c r="F3297" t="s">
        <v>848</v>
      </c>
      <c r="G3297" t="s">
        <v>849</v>
      </c>
      <c r="H3297" t="s">
        <v>934</v>
      </c>
      <c r="I3297">
        <v>371</v>
      </c>
      <c r="J3297" t="s">
        <v>935</v>
      </c>
      <c r="K3297" t="s">
        <v>842</v>
      </c>
      <c r="L3297" t="s">
        <v>843</v>
      </c>
      <c r="M3297" t="s">
        <v>829</v>
      </c>
      <c r="N3297" t="s">
        <v>829</v>
      </c>
      <c r="O3297" t="s">
        <v>829</v>
      </c>
      <c r="P3297" t="s">
        <v>829</v>
      </c>
      <c r="Q3297" t="s">
        <v>829</v>
      </c>
      <c r="R3297" t="s">
        <v>829</v>
      </c>
      <c r="S3297">
        <v>58056</v>
      </c>
      <c r="T3297">
        <v>0</v>
      </c>
      <c r="U3297">
        <v>58056</v>
      </c>
      <c r="V3297">
        <v>1</v>
      </c>
    </row>
    <row r="3298" spans="1:22" x14ac:dyDescent="0.3">
      <c r="A3298">
        <v>202324</v>
      </c>
      <c r="B3298" t="s">
        <v>820</v>
      </c>
      <c r="C3298" t="s">
        <v>821</v>
      </c>
      <c r="D3298" t="s">
        <v>822</v>
      </c>
      <c r="E3298" t="s">
        <v>823</v>
      </c>
      <c r="F3298" t="s">
        <v>848</v>
      </c>
      <c r="G3298" t="s">
        <v>849</v>
      </c>
      <c r="H3298" t="s">
        <v>934</v>
      </c>
      <c r="I3298">
        <v>371</v>
      </c>
      <c r="J3298" t="s">
        <v>935</v>
      </c>
      <c r="K3298" t="s">
        <v>842</v>
      </c>
      <c r="L3298" t="s">
        <v>843</v>
      </c>
      <c r="M3298" t="s">
        <v>829</v>
      </c>
      <c r="N3298" t="s">
        <v>829</v>
      </c>
      <c r="O3298" t="s">
        <v>829</v>
      </c>
      <c r="P3298" t="s">
        <v>829</v>
      </c>
      <c r="Q3298" t="s">
        <v>829</v>
      </c>
      <c r="R3298" t="s">
        <v>829</v>
      </c>
      <c r="S3298">
        <v>61994</v>
      </c>
      <c r="T3298">
        <v>0</v>
      </c>
      <c r="U3298">
        <v>61994</v>
      </c>
      <c r="V3298">
        <v>1</v>
      </c>
    </row>
    <row r="3299" spans="1:22" x14ac:dyDescent="0.3">
      <c r="A3299">
        <v>202122</v>
      </c>
      <c r="B3299" t="s">
        <v>820</v>
      </c>
      <c r="C3299" t="s">
        <v>821</v>
      </c>
      <c r="D3299" t="s">
        <v>822</v>
      </c>
      <c r="E3299" t="s">
        <v>823</v>
      </c>
      <c r="F3299" t="s">
        <v>848</v>
      </c>
      <c r="G3299" t="s">
        <v>849</v>
      </c>
      <c r="H3299" t="s">
        <v>934</v>
      </c>
      <c r="I3299">
        <v>371</v>
      </c>
      <c r="J3299" t="s">
        <v>935</v>
      </c>
      <c r="K3299" t="s">
        <v>842</v>
      </c>
      <c r="L3299" t="s">
        <v>249</v>
      </c>
      <c r="M3299">
        <v>0</v>
      </c>
      <c r="N3299">
        <v>69812</v>
      </c>
      <c r="O3299">
        <v>231845</v>
      </c>
      <c r="P3299">
        <v>4769314</v>
      </c>
      <c r="Q3299">
        <v>138567</v>
      </c>
      <c r="R3299" t="s">
        <v>829</v>
      </c>
      <c r="S3299">
        <v>5209538</v>
      </c>
      <c r="T3299">
        <v>12934</v>
      </c>
      <c r="U3299">
        <v>5196604</v>
      </c>
      <c r="V3299">
        <v>106</v>
      </c>
    </row>
    <row r="3300" spans="1:22" x14ac:dyDescent="0.3">
      <c r="A3300">
        <v>202223</v>
      </c>
      <c r="B3300" t="s">
        <v>820</v>
      </c>
      <c r="C3300" t="s">
        <v>821</v>
      </c>
      <c r="D3300" t="s">
        <v>822</v>
      </c>
      <c r="E3300" t="s">
        <v>823</v>
      </c>
      <c r="F3300" t="s">
        <v>848</v>
      </c>
      <c r="G3300" t="s">
        <v>849</v>
      </c>
      <c r="H3300" t="s">
        <v>934</v>
      </c>
      <c r="I3300">
        <v>371</v>
      </c>
      <c r="J3300" t="s">
        <v>935</v>
      </c>
      <c r="K3300" t="s">
        <v>842</v>
      </c>
      <c r="L3300" t="s">
        <v>249</v>
      </c>
      <c r="M3300">
        <v>0</v>
      </c>
      <c r="N3300">
        <v>76591</v>
      </c>
      <c r="O3300">
        <v>269468</v>
      </c>
      <c r="P3300">
        <v>5710012</v>
      </c>
      <c r="Q3300">
        <v>158360</v>
      </c>
      <c r="R3300" t="s">
        <v>829</v>
      </c>
      <c r="S3300">
        <v>6214430</v>
      </c>
      <c r="T3300">
        <v>0</v>
      </c>
      <c r="U3300">
        <v>6214430</v>
      </c>
      <c r="V3300">
        <v>125</v>
      </c>
    </row>
    <row r="3301" spans="1:22" x14ac:dyDescent="0.3">
      <c r="A3301">
        <v>202324</v>
      </c>
      <c r="B3301" t="s">
        <v>820</v>
      </c>
      <c r="C3301" t="s">
        <v>821</v>
      </c>
      <c r="D3301" t="s">
        <v>822</v>
      </c>
      <c r="E3301" t="s">
        <v>823</v>
      </c>
      <c r="F3301" t="s">
        <v>848</v>
      </c>
      <c r="G3301" t="s">
        <v>849</v>
      </c>
      <c r="H3301" t="s">
        <v>934</v>
      </c>
      <c r="I3301">
        <v>371</v>
      </c>
      <c r="J3301" t="s">
        <v>935</v>
      </c>
      <c r="K3301" t="s">
        <v>842</v>
      </c>
      <c r="L3301" t="s">
        <v>249</v>
      </c>
      <c r="M3301">
        <v>124844</v>
      </c>
      <c r="N3301">
        <v>314310</v>
      </c>
      <c r="O3301">
        <v>6993329</v>
      </c>
      <c r="P3301">
        <v>153643</v>
      </c>
      <c r="Q3301">
        <v>0</v>
      </c>
      <c r="R3301" t="s">
        <v>829</v>
      </c>
      <c r="S3301">
        <v>7586126</v>
      </c>
      <c r="T3301">
        <v>0</v>
      </c>
      <c r="U3301">
        <v>7586126</v>
      </c>
      <c r="V3301">
        <v>151</v>
      </c>
    </row>
    <row r="3302" spans="1:22" x14ac:dyDescent="0.3">
      <c r="A3302">
        <v>202122</v>
      </c>
      <c r="B3302" t="s">
        <v>820</v>
      </c>
      <c r="C3302" t="s">
        <v>821</v>
      </c>
      <c r="D3302" t="s">
        <v>822</v>
      </c>
      <c r="E3302" t="s">
        <v>823</v>
      </c>
      <c r="F3302" t="s">
        <v>848</v>
      </c>
      <c r="G3302" t="s">
        <v>849</v>
      </c>
      <c r="H3302" t="s">
        <v>934</v>
      </c>
      <c r="I3302">
        <v>371</v>
      </c>
      <c r="J3302" t="s">
        <v>935</v>
      </c>
      <c r="K3302" t="s">
        <v>842</v>
      </c>
      <c r="L3302" t="s">
        <v>844</v>
      </c>
      <c r="M3302">
        <v>0</v>
      </c>
      <c r="N3302">
        <v>0</v>
      </c>
      <c r="O3302">
        <v>221864</v>
      </c>
      <c r="P3302">
        <v>0</v>
      </c>
      <c r="Q3302">
        <v>174721</v>
      </c>
      <c r="R3302" t="s">
        <v>829</v>
      </c>
      <c r="S3302">
        <v>396584</v>
      </c>
      <c r="T3302">
        <v>0</v>
      </c>
      <c r="U3302">
        <v>396584</v>
      </c>
      <c r="V3302">
        <v>8</v>
      </c>
    </row>
    <row r="3303" spans="1:22" x14ac:dyDescent="0.3">
      <c r="A3303">
        <v>202223</v>
      </c>
      <c r="B3303" t="s">
        <v>820</v>
      </c>
      <c r="C3303" t="s">
        <v>821</v>
      </c>
      <c r="D3303" t="s">
        <v>822</v>
      </c>
      <c r="E3303" t="s">
        <v>823</v>
      </c>
      <c r="F3303" t="s">
        <v>848</v>
      </c>
      <c r="G3303" t="s">
        <v>849</v>
      </c>
      <c r="H3303" t="s">
        <v>934</v>
      </c>
      <c r="I3303">
        <v>371</v>
      </c>
      <c r="J3303" t="s">
        <v>935</v>
      </c>
      <c r="K3303" t="s">
        <v>842</v>
      </c>
      <c r="L3303" t="s">
        <v>844</v>
      </c>
      <c r="M3303">
        <v>0</v>
      </c>
      <c r="N3303">
        <v>0</v>
      </c>
      <c r="O3303">
        <v>279388</v>
      </c>
      <c r="P3303">
        <v>0</v>
      </c>
      <c r="Q3303">
        <v>228306</v>
      </c>
      <c r="R3303" t="s">
        <v>829</v>
      </c>
      <c r="S3303">
        <v>507694</v>
      </c>
      <c r="T3303">
        <v>0</v>
      </c>
      <c r="U3303">
        <v>507694</v>
      </c>
      <c r="V3303">
        <v>10</v>
      </c>
    </row>
    <row r="3304" spans="1:22" x14ac:dyDescent="0.3">
      <c r="A3304">
        <v>202324</v>
      </c>
      <c r="B3304" t="s">
        <v>820</v>
      </c>
      <c r="C3304" t="s">
        <v>821</v>
      </c>
      <c r="D3304" t="s">
        <v>822</v>
      </c>
      <c r="E3304" t="s">
        <v>823</v>
      </c>
      <c r="F3304" t="s">
        <v>848</v>
      </c>
      <c r="G3304" t="s">
        <v>849</v>
      </c>
      <c r="H3304" t="s">
        <v>934</v>
      </c>
      <c r="I3304">
        <v>371</v>
      </c>
      <c r="J3304" t="s">
        <v>935</v>
      </c>
      <c r="K3304" t="s">
        <v>842</v>
      </c>
      <c r="L3304" t="s">
        <v>844</v>
      </c>
      <c r="M3304">
        <v>0</v>
      </c>
      <c r="N3304">
        <v>272751</v>
      </c>
      <c r="O3304">
        <v>0</v>
      </c>
      <c r="P3304">
        <v>226524</v>
      </c>
      <c r="Q3304">
        <v>0</v>
      </c>
      <c r="R3304" t="s">
        <v>829</v>
      </c>
      <c r="S3304">
        <v>499274</v>
      </c>
      <c r="T3304">
        <v>0</v>
      </c>
      <c r="U3304">
        <v>499274</v>
      </c>
      <c r="V3304">
        <v>10</v>
      </c>
    </row>
    <row r="3305" spans="1:22" x14ac:dyDescent="0.3">
      <c r="A3305">
        <v>202122</v>
      </c>
      <c r="B3305" t="s">
        <v>820</v>
      </c>
      <c r="C3305" t="s">
        <v>821</v>
      </c>
      <c r="D3305" t="s">
        <v>822</v>
      </c>
      <c r="E3305" t="s">
        <v>823</v>
      </c>
      <c r="F3305" t="s">
        <v>848</v>
      </c>
      <c r="G3305" t="s">
        <v>849</v>
      </c>
      <c r="H3305" t="s">
        <v>934</v>
      </c>
      <c r="I3305">
        <v>371</v>
      </c>
      <c r="J3305" t="s">
        <v>935</v>
      </c>
      <c r="K3305" t="s">
        <v>842</v>
      </c>
      <c r="L3305" t="s">
        <v>251</v>
      </c>
      <c r="M3305" t="s">
        <v>829</v>
      </c>
      <c r="N3305" t="s">
        <v>829</v>
      </c>
      <c r="O3305">
        <v>0</v>
      </c>
      <c r="P3305">
        <v>0</v>
      </c>
      <c r="Q3305">
        <v>0</v>
      </c>
      <c r="R3305">
        <v>176564</v>
      </c>
      <c r="S3305">
        <v>176564</v>
      </c>
      <c r="T3305">
        <v>0</v>
      </c>
      <c r="U3305">
        <v>176564</v>
      </c>
      <c r="V3305">
        <v>4</v>
      </c>
    </row>
    <row r="3306" spans="1:22" x14ac:dyDescent="0.3">
      <c r="A3306">
        <v>202223</v>
      </c>
      <c r="B3306" t="s">
        <v>820</v>
      </c>
      <c r="C3306" t="s">
        <v>821</v>
      </c>
      <c r="D3306" t="s">
        <v>822</v>
      </c>
      <c r="E3306" t="s">
        <v>823</v>
      </c>
      <c r="F3306" t="s">
        <v>848</v>
      </c>
      <c r="G3306" t="s">
        <v>849</v>
      </c>
      <c r="H3306" t="s">
        <v>934</v>
      </c>
      <c r="I3306">
        <v>371</v>
      </c>
      <c r="J3306" t="s">
        <v>935</v>
      </c>
      <c r="K3306" t="s">
        <v>842</v>
      </c>
      <c r="L3306" t="s">
        <v>251</v>
      </c>
      <c r="M3306" t="s">
        <v>829</v>
      </c>
      <c r="N3306" t="s">
        <v>829</v>
      </c>
      <c r="O3306">
        <v>0</v>
      </c>
      <c r="P3306">
        <v>0</v>
      </c>
      <c r="Q3306">
        <v>0</v>
      </c>
      <c r="R3306">
        <v>345135</v>
      </c>
      <c r="S3306">
        <v>345135</v>
      </c>
      <c r="T3306">
        <v>0</v>
      </c>
      <c r="U3306">
        <v>345135</v>
      </c>
      <c r="V3306">
        <v>7</v>
      </c>
    </row>
    <row r="3307" spans="1:22" x14ac:dyDescent="0.3">
      <c r="A3307">
        <v>202324</v>
      </c>
      <c r="B3307" t="s">
        <v>820</v>
      </c>
      <c r="C3307" t="s">
        <v>821</v>
      </c>
      <c r="D3307" t="s">
        <v>822</v>
      </c>
      <c r="E3307" t="s">
        <v>823</v>
      </c>
      <c r="F3307" t="s">
        <v>848</v>
      </c>
      <c r="G3307" t="s">
        <v>849</v>
      </c>
      <c r="H3307" t="s">
        <v>934</v>
      </c>
      <c r="I3307">
        <v>371</v>
      </c>
      <c r="J3307" t="s">
        <v>935</v>
      </c>
      <c r="K3307" t="s">
        <v>842</v>
      </c>
      <c r="L3307" t="s">
        <v>251</v>
      </c>
      <c r="M3307" t="s">
        <v>829</v>
      </c>
      <c r="N3307" t="s">
        <v>829</v>
      </c>
      <c r="O3307">
        <v>0</v>
      </c>
      <c r="P3307">
        <v>0</v>
      </c>
      <c r="Q3307">
        <v>0</v>
      </c>
      <c r="R3307">
        <v>311972</v>
      </c>
      <c r="S3307">
        <v>311972</v>
      </c>
      <c r="T3307">
        <v>0</v>
      </c>
      <c r="U3307">
        <v>311972</v>
      </c>
      <c r="V3307">
        <v>6</v>
      </c>
    </row>
    <row r="3308" spans="1:22" x14ac:dyDescent="0.3">
      <c r="A3308">
        <v>202122</v>
      </c>
      <c r="B3308" t="s">
        <v>820</v>
      </c>
      <c r="C3308" t="s">
        <v>821</v>
      </c>
      <c r="D3308" t="s">
        <v>822</v>
      </c>
      <c r="E3308" t="s">
        <v>823</v>
      </c>
      <c r="F3308" t="s">
        <v>848</v>
      </c>
      <c r="G3308" t="s">
        <v>849</v>
      </c>
      <c r="H3308" t="s">
        <v>934</v>
      </c>
      <c r="I3308">
        <v>371</v>
      </c>
      <c r="J3308" t="s">
        <v>935</v>
      </c>
      <c r="K3308" t="s">
        <v>842</v>
      </c>
      <c r="L3308" t="s">
        <v>253</v>
      </c>
      <c r="M3308" t="s">
        <v>829</v>
      </c>
      <c r="N3308" t="s">
        <v>829</v>
      </c>
      <c r="O3308">
        <v>0</v>
      </c>
      <c r="P3308">
        <v>0</v>
      </c>
      <c r="Q3308">
        <v>0</v>
      </c>
      <c r="R3308">
        <v>139777</v>
      </c>
      <c r="S3308">
        <v>139777</v>
      </c>
      <c r="T3308">
        <v>0</v>
      </c>
      <c r="U3308">
        <v>139777</v>
      </c>
      <c r="V3308">
        <v>3</v>
      </c>
    </row>
    <row r="3309" spans="1:22" x14ac:dyDescent="0.3">
      <c r="A3309">
        <v>202223</v>
      </c>
      <c r="B3309" t="s">
        <v>820</v>
      </c>
      <c r="C3309" t="s">
        <v>821</v>
      </c>
      <c r="D3309" t="s">
        <v>822</v>
      </c>
      <c r="E3309" t="s">
        <v>823</v>
      </c>
      <c r="F3309" t="s">
        <v>848</v>
      </c>
      <c r="G3309" t="s">
        <v>849</v>
      </c>
      <c r="H3309" t="s">
        <v>934</v>
      </c>
      <c r="I3309">
        <v>371</v>
      </c>
      <c r="J3309" t="s">
        <v>935</v>
      </c>
      <c r="K3309" t="s">
        <v>842</v>
      </c>
      <c r="L3309" t="s">
        <v>253</v>
      </c>
      <c r="M3309" t="s">
        <v>829</v>
      </c>
      <c r="N3309" t="s">
        <v>829</v>
      </c>
      <c r="O3309">
        <v>0</v>
      </c>
      <c r="P3309">
        <v>0</v>
      </c>
      <c r="Q3309">
        <v>0</v>
      </c>
      <c r="R3309">
        <v>328795</v>
      </c>
      <c r="S3309">
        <v>328795</v>
      </c>
      <c r="T3309">
        <v>0</v>
      </c>
      <c r="U3309">
        <v>328795</v>
      </c>
      <c r="V3309">
        <v>7</v>
      </c>
    </row>
    <row r="3310" spans="1:22" x14ac:dyDescent="0.3">
      <c r="A3310">
        <v>202324</v>
      </c>
      <c r="B3310" t="s">
        <v>820</v>
      </c>
      <c r="C3310" t="s">
        <v>821</v>
      </c>
      <c r="D3310" t="s">
        <v>822</v>
      </c>
      <c r="E3310" t="s">
        <v>823</v>
      </c>
      <c r="F3310" t="s">
        <v>848</v>
      </c>
      <c r="G3310" t="s">
        <v>849</v>
      </c>
      <c r="H3310" t="s">
        <v>934</v>
      </c>
      <c r="I3310">
        <v>371</v>
      </c>
      <c r="J3310" t="s">
        <v>935</v>
      </c>
      <c r="K3310" t="s">
        <v>842</v>
      </c>
      <c r="L3310" t="s">
        <v>253</v>
      </c>
      <c r="M3310" t="s">
        <v>829</v>
      </c>
      <c r="N3310" t="s">
        <v>829</v>
      </c>
      <c r="O3310">
        <v>0</v>
      </c>
      <c r="P3310">
        <v>0</v>
      </c>
      <c r="Q3310">
        <v>0</v>
      </c>
      <c r="R3310">
        <v>311321</v>
      </c>
      <c r="S3310">
        <v>311321</v>
      </c>
      <c r="T3310">
        <v>0</v>
      </c>
      <c r="U3310">
        <v>311321</v>
      </c>
      <c r="V3310">
        <v>6</v>
      </c>
    </row>
    <row r="3311" spans="1:22" x14ac:dyDescent="0.3">
      <c r="A3311">
        <v>202122</v>
      </c>
      <c r="B3311" t="s">
        <v>820</v>
      </c>
      <c r="C3311" t="s">
        <v>821</v>
      </c>
      <c r="D3311" t="s">
        <v>822</v>
      </c>
      <c r="E3311" t="s">
        <v>823</v>
      </c>
      <c r="F3311" t="s">
        <v>848</v>
      </c>
      <c r="G3311" t="s">
        <v>849</v>
      </c>
      <c r="H3311" t="s">
        <v>934</v>
      </c>
      <c r="I3311">
        <v>371</v>
      </c>
      <c r="J3311" t="s">
        <v>935</v>
      </c>
      <c r="K3311" t="s">
        <v>842</v>
      </c>
      <c r="L3311" t="s">
        <v>845</v>
      </c>
      <c r="M3311" t="s">
        <v>829</v>
      </c>
      <c r="N3311" t="s">
        <v>829</v>
      </c>
      <c r="O3311">
        <v>0</v>
      </c>
      <c r="P3311">
        <v>0</v>
      </c>
      <c r="Q3311">
        <v>0</v>
      </c>
      <c r="R3311">
        <v>41307</v>
      </c>
      <c r="S3311">
        <v>41307</v>
      </c>
      <c r="T3311">
        <v>0</v>
      </c>
      <c r="U3311">
        <v>41307</v>
      </c>
      <c r="V3311">
        <v>1</v>
      </c>
    </row>
    <row r="3312" spans="1:22" x14ac:dyDescent="0.3">
      <c r="A3312">
        <v>202223</v>
      </c>
      <c r="B3312" t="s">
        <v>820</v>
      </c>
      <c r="C3312" t="s">
        <v>821</v>
      </c>
      <c r="D3312" t="s">
        <v>822</v>
      </c>
      <c r="E3312" t="s">
        <v>823</v>
      </c>
      <c r="F3312" t="s">
        <v>848</v>
      </c>
      <c r="G3312" t="s">
        <v>849</v>
      </c>
      <c r="H3312" t="s">
        <v>934</v>
      </c>
      <c r="I3312">
        <v>371</v>
      </c>
      <c r="J3312" t="s">
        <v>935</v>
      </c>
      <c r="K3312" t="s">
        <v>842</v>
      </c>
      <c r="L3312" t="s">
        <v>845</v>
      </c>
      <c r="M3312" t="s">
        <v>829</v>
      </c>
      <c r="N3312" t="s">
        <v>829</v>
      </c>
      <c r="O3312">
        <v>0</v>
      </c>
      <c r="P3312">
        <v>0</v>
      </c>
      <c r="Q3312">
        <v>0</v>
      </c>
      <c r="R3312">
        <v>102587</v>
      </c>
      <c r="S3312">
        <v>102587</v>
      </c>
      <c r="T3312">
        <v>0</v>
      </c>
      <c r="U3312">
        <v>102587</v>
      </c>
      <c r="V3312">
        <v>2</v>
      </c>
    </row>
    <row r="3313" spans="1:22" x14ac:dyDescent="0.3">
      <c r="A3313">
        <v>202324</v>
      </c>
      <c r="B3313" t="s">
        <v>820</v>
      </c>
      <c r="C3313" t="s">
        <v>821</v>
      </c>
      <c r="D3313" t="s">
        <v>822</v>
      </c>
      <c r="E3313" t="s">
        <v>823</v>
      </c>
      <c r="F3313" t="s">
        <v>848</v>
      </c>
      <c r="G3313" t="s">
        <v>849</v>
      </c>
      <c r="H3313" t="s">
        <v>934</v>
      </c>
      <c r="I3313">
        <v>371</v>
      </c>
      <c r="J3313" t="s">
        <v>935</v>
      </c>
      <c r="K3313" t="s">
        <v>842</v>
      </c>
      <c r="L3313" t="s">
        <v>845</v>
      </c>
      <c r="M3313" t="s">
        <v>829</v>
      </c>
      <c r="N3313" t="s">
        <v>829</v>
      </c>
      <c r="O3313">
        <v>0</v>
      </c>
      <c r="P3313">
        <v>0</v>
      </c>
      <c r="Q3313">
        <v>0</v>
      </c>
      <c r="R3313">
        <v>134038</v>
      </c>
      <c r="S3313">
        <v>134038</v>
      </c>
      <c r="T3313">
        <v>0</v>
      </c>
      <c r="U3313">
        <v>134038</v>
      </c>
      <c r="V3313">
        <v>3</v>
      </c>
    </row>
    <row r="3314" spans="1:22" x14ac:dyDescent="0.3">
      <c r="A3314">
        <v>202122</v>
      </c>
      <c r="B3314" t="s">
        <v>820</v>
      </c>
      <c r="C3314" t="s">
        <v>821</v>
      </c>
      <c r="D3314" t="s">
        <v>822</v>
      </c>
      <c r="E3314" t="s">
        <v>823</v>
      </c>
      <c r="F3314" t="s">
        <v>852</v>
      </c>
      <c r="G3314" t="s">
        <v>853</v>
      </c>
      <c r="H3314" t="s">
        <v>936</v>
      </c>
      <c r="I3314">
        <v>838</v>
      </c>
      <c r="J3314" t="s">
        <v>937</v>
      </c>
      <c r="K3314" t="s">
        <v>828</v>
      </c>
      <c r="L3314" t="s">
        <v>336</v>
      </c>
      <c r="M3314">
        <v>0</v>
      </c>
      <c r="N3314">
        <v>172300</v>
      </c>
      <c r="O3314">
        <v>242000</v>
      </c>
      <c r="P3314">
        <v>6390572</v>
      </c>
      <c r="Q3314">
        <v>1920000</v>
      </c>
      <c r="R3314" t="s">
        <v>829</v>
      </c>
      <c r="S3314">
        <v>8724872</v>
      </c>
      <c r="T3314" t="s">
        <v>829</v>
      </c>
      <c r="U3314">
        <v>8724872</v>
      </c>
      <c r="V3314">
        <v>437</v>
      </c>
    </row>
    <row r="3315" spans="1:22" x14ac:dyDescent="0.3">
      <c r="A3315">
        <v>202223</v>
      </c>
      <c r="B3315" t="s">
        <v>820</v>
      </c>
      <c r="C3315" t="s">
        <v>821</v>
      </c>
      <c r="D3315" t="s">
        <v>822</v>
      </c>
      <c r="E3315" t="s">
        <v>823</v>
      </c>
      <c r="F3315" t="s">
        <v>852</v>
      </c>
      <c r="G3315" t="s">
        <v>853</v>
      </c>
      <c r="H3315" t="s">
        <v>936</v>
      </c>
      <c r="I3315">
        <v>838</v>
      </c>
      <c r="J3315" t="s">
        <v>937</v>
      </c>
      <c r="K3315" t="s">
        <v>828</v>
      </c>
      <c r="L3315" t="s">
        <v>336</v>
      </c>
      <c r="M3315">
        <v>0</v>
      </c>
      <c r="N3315">
        <v>238000</v>
      </c>
      <c r="O3315">
        <v>109000</v>
      </c>
      <c r="P3315">
        <v>6799675</v>
      </c>
      <c r="Q3315">
        <v>1972500</v>
      </c>
      <c r="R3315" t="s">
        <v>829</v>
      </c>
      <c r="S3315">
        <v>9119175</v>
      </c>
      <c r="T3315" t="s">
        <v>829</v>
      </c>
      <c r="U3315">
        <v>9119175</v>
      </c>
      <c r="V3315">
        <v>465</v>
      </c>
    </row>
    <row r="3316" spans="1:22" x14ac:dyDescent="0.3">
      <c r="A3316">
        <v>202324</v>
      </c>
      <c r="B3316" t="s">
        <v>820</v>
      </c>
      <c r="C3316" t="s">
        <v>821</v>
      </c>
      <c r="D3316" t="s">
        <v>822</v>
      </c>
      <c r="E3316" t="s">
        <v>823</v>
      </c>
      <c r="F3316" t="s">
        <v>852</v>
      </c>
      <c r="G3316" t="s">
        <v>853</v>
      </c>
      <c r="H3316" t="s">
        <v>936</v>
      </c>
      <c r="I3316">
        <v>838</v>
      </c>
      <c r="J3316" t="s">
        <v>937</v>
      </c>
      <c r="K3316" t="s">
        <v>828</v>
      </c>
      <c r="L3316" t="s">
        <v>336</v>
      </c>
      <c r="M3316">
        <v>0</v>
      </c>
      <c r="N3316">
        <v>202041</v>
      </c>
      <c r="O3316">
        <v>242333</v>
      </c>
      <c r="P3316">
        <v>7120190</v>
      </c>
      <c r="Q3316">
        <v>2010000</v>
      </c>
      <c r="R3316" t="s">
        <v>829</v>
      </c>
      <c r="S3316">
        <v>9574564</v>
      </c>
      <c r="T3316" t="s">
        <v>829</v>
      </c>
      <c r="U3316">
        <v>9574564</v>
      </c>
      <c r="V3316">
        <v>538</v>
      </c>
    </row>
    <row r="3317" spans="1:22" x14ac:dyDescent="0.3">
      <c r="A3317">
        <v>202122</v>
      </c>
      <c r="B3317" t="s">
        <v>820</v>
      </c>
      <c r="C3317" t="s">
        <v>821</v>
      </c>
      <c r="D3317" t="s">
        <v>822</v>
      </c>
      <c r="E3317" t="s">
        <v>823</v>
      </c>
      <c r="F3317" t="s">
        <v>852</v>
      </c>
      <c r="G3317" t="s">
        <v>853</v>
      </c>
      <c r="H3317" t="s">
        <v>936</v>
      </c>
      <c r="I3317">
        <v>838</v>
      </c>
      <c r="J3317" t="s">
        <v>937</v>
      </c>
      <c r="K3317" t="s">
        <v>828</v>
      </c>
      <c r="L3317" t="s">
        <v>235</v>
      </c>
      <c r="M3317" t="s">
        <v>829</v>
      </c>
      <c r="N3317">
        <v>0</v>
      </c>
      <c r="O3317">
        <v>0</v>
      </c>
      <c r="P3317" t="s">
        <v>829</v>
      </c>
      <c r="Q3317" t="s">
        <v>829</v>
      </c>
      <c r="R3317" t="s">
        <v>829</v>
      </c>
      <c r="S3317">
        <v>0</v>
      </c>
      <c r="T3317">
        <v>0</v>
      </c>
      <c r="U3317">
        <v>0</v>
      </c>
      <c r="V3317">
        <v>0</v>
      </c>
    </row>
    <row r="3318" spans="1:22" x14ac:dyDescent="0.3">
      <c r="A3318">
        <v>202223</v>
      </c>
      <c r="B3318" t="s">
        <v>820</v>
      </c>
      <c r="C3318" t="s">
        <v>821</v>
      </c>
      <c r="D3318" t="s">
        <v>822</v>
      </c>
      <c r="E3318" t="s">
        <v>823</v>
      </c>
      <c r="F3318" t="s">
        <v>852</v>
      </c>
      <c r="G3318" t="s">
        <v>853</v>
      </c>
      <c r="H3318" t="s">
        <v>936</v>
      </c>
      <c r="I3318">
        <v>838</v>
      </c>
      <c r="J3318" t="s">
        <v>937</v>
      </c>
      <c r="K3318" t="s">
        <v>828</v>
      </c>
      <c r="L3318" t="s">
        <v>235</v>
      </c>
      <c r="M3318" t="s">
        <v>829</v>
      </c>
      <c r="N3318">
        <v>0</v>
      </c>
      <c r="O3318">
        <v>0</v>
      </c>
      <c r="P3318" t="s">
        <v>829</v>
      </c>
      <c r="Q3318" t="s">
        <v>829</v>
      </c>
      <c r="R3318" t="s">
        <v>829</v>
      </c>
      <c r="S3318">
        <v>0</v>
      </c>
      <c r="T3318">
        <v>0</v>
      </c>
      <c r="U3318">
        <v>0</v>
      </c>
      <c r="V3318">
        <v>0</v>
      </c>
    </row>
    <row r="3319" spans="1:22" x14ac:dyDescent="0.3">
      <c r="A3319">
        <v>202324</v>
      </c>
      <c r="B3319" t="s">
        <v>820</v>
      </c>
      <c r="C3319" t="s">
        <v>821</v>
      </c>
      <c r="D3319" t="s">
        <v>822</v>
      </c>
      <c r="E3319" t="s">
        <v>823</v>
      </c>
      <c r="F3319" t="s">
        <v>852</v>
      </c>
      <c r="G3319" t="s">
        <v>853</v>
      </c>
      <c r="H3319" t="s">
        <v>936</v>
      </c>
      <c r="I3319">
        <v>838</v>
      </c>
      <c r="J3319" t="s">
        <v>937</v>
      </c>
      <c r="K3319" t="s">
        <v>828</v>
      </c>
      <c r="L3319" t="s">
        <v>235</v>
      </c>
      <c r="M3319" t="s">
        <v>829</v>
      </c>
      <c r="N3319">
        <v>0</v>
      </c>
      <c r="O3319">
        <v>0</v>
      </c>
      <c r="P3319" t="s">
        <v>829</v>
      </c>
      <c r="Q3319" t="s">
        <v>829</v>
      </c>
      <c r="R3319" t="s">
        <v>829</v>
      </c>
      <c r="S3319">
        <v>0</v>
      </c>
      <c r="T3319">
        <v>0</v>
      </c>
      <c r="U3319">
        <v>0</v>
      </c>
      <c r="V3319">
        <v>0</v>
      </c>
    </row>
    <row r="3320" spans="1:22" x14ac:dyDescent="0.3">
      <c r="A3320">
        <v>202122</v>
      </c>
      <c r="B3320" t="s">
        <v>820</v>
      </c>
      <c r="C3320" t="s">
        <v>821</v>
      </c>
      <c r="D3320" t="s">
        <v>822</v>
      </c>
      <c r="E3320" t="s">
        <v>823</v>
      </c>
      <c r="F3320" t="s">
        <v>852</v>
      </c>
      <c r="G3320" t="s">
        <v>853</v>
      </c>
      <c r="H3320" t="s">
        <v>936</v>
      </c>
      <c r="I3320">
        <v>838</v>
      </c>
      <c r="J3320" t="s">
        <v>937</v>
      </c>
      <c r="K3320" t="s">
        <v>828</v>
      </c>
      <c r="L3320" t="s">
        <v>534</v>
      </c>
      <c r="M3320">
        <v>0</v>
      </c>
      <c r="N3320">
        <v>1187077</v>
      </c>
      <c r="O3320">
        <v>1116505</v>
      </c>
      <c r="P3320">
        <v>7198972</v>
      </c>
      <c r="Q3320">
        <v>1491054</v>
      </c>
      <c r="R3320" t="s">
        <v>829</v>
      </c>
      <c r="S3320">
        <v>10993607</v>
      </c>
      <c r="T3320">
        <v>34353</v>
      </c>
      <c r="U3320">
        <v>10959254</v>
      </c>
      <c r="V3320">
        <v>147</v>
      </c>
    </row>
    <row r="3321" spans="1:22" x14ac:dyDescent="0.3">
      <c r="A3321">
        <v>202223</v>
      </c>
      <c r="B3321" t="s">
        <v>820</v>
      </c>
      <c r="C3321" t="s">
        <v>821</v>
      </c>
      <c r="D3321" t="s">
        <v>822</v>
      </c>
      <c r="E3321" t="s">
        <v>823</v>
      </c>
      <c r="F3321" t="s">
        <v>852</v>
      </c>
      <c r="G3321" t="s">
        <v>853</v>
      </c>
      <c r="H3321" t="s">
        <v>936</v>
      </c>
      <c r="I3321">
        <v>838</v>
      </c>
      <c r="J3321" t="s">
        <v>937</v>
      </c>
      <c r="K3321" t="s">
        <v>828</v>
      </c>
      <c r="L3321" t="s">
        <v>534</v>
      </c>
      <c r="M3321">
        <v>0</v>
      </c>
      <c r="N3321">
        <v>1219444</v>
      </c>
      <c r="O3321">
        <v>1167918</v>
      </c>
      <c r="P3321">
        <v>7417200</v>
      </c>
      <c r="Q3321">
        <v>2094257</v>
      </c>
      <c r="R3321" t="s">
        <v>829</v>
      </c>
      <c r="S3321">
        <v>11898820</v>
      </c>
      <c r="T3321">
        <v>163834</v>
      </c>
      <c r="U3321">
        <v>11734986</v>
      </c>
      <c r="V3321">
        <v>158</v>
      </c>
    </row>
    <row r="3322" spans="1:22" x14ac:dyDescent="0.3">
      <c r="A3322">
        <v>202324</v>
      </c>
      <c r="B3322" t="s">
        <v>820</v>
      </c>
      <c r="C3322" t="s">
        <v>821</v>
      </c>
      <c r="D3322" t="s">
        <v>822</v>
      </c>
      <c r="E3322" t="s">
        <v>823</v>
      </c>
      <c r="F3322" t="s">
        <v>852</v>
      </c>
      <c r="G3322" t="s">
        <v>853</v>
      </c>
      <c r="H3322" t="s">
        <v>936</v>
      </c>
      <c r="I3322">
        <v>838</v>
      </c>
      <c r="J3322" t="s">
        <v>937</v>
      </c>
      <c r="K3322" t="s">
        <v>828</v>
      </c>
      <c r="L3322" t="s">
        <v>534</v>
      </c>
      <c r="M3322">
        <v>0</v>
      </c>
      <c r="N3322">
        <v>1272872</v>
      </c>
      <c r="O3322">
        <v>1231963</v>
      </c>
      <c r="P3322">
        <v>9166817</v>
      </c>
      <c r="Q3322">
        <v>2535907</v>
      </c>
      <c r="R3322" t="s">
        <v>829</v>
      </c>
      <c r="S3322">
        <v>14207559</v>
      </c>
      <c r="T3322">
        <v>2004</v>
      </c>
      <c r="U3322">
        <v>14205555</v>
      </c>
      <c r="V3322">
        <v>194</v>
      </c>
    </row>
    <row r="3323" spans="1:22" x14ac:dyDescent="0.3">
      <c r="A3323">
        <v>202122</v>
      </c>
      <c r="B3323" t="s">
        <v>820</v>
      </c>
      <c r="C3323" t="s">
        <v>821</v>
      </c>
      <c r="D3323" t="s">
        <v>822</v>
      </c>
      <c r="E3323" t="s">
        <v>823</v>
      </c>
      <c r="F3323" t="s">
        <v>852</v>
      </c>
      <c r="G3323" t="s">
        <v>853</v>
      </c>
      <c r="H3323" t="s">
        <v>936</v>
      </c>
      <c r="I3323">
        <v>838</v>
      </c>
      <c r="J3323" t="s">
        <v>937</v>
      </c>
      <c r="K3323" t="s">
        <v>828</v>
      </c>
      <c r="L3323" t="s">
        <v>603</v>
      </c>
      <c r="M3323" t="s">
        <v>829</v>
      </c>
      <c r="N3323" t="s">
        <v>829</v>
      </c>
      <c r="O3323" t="s">
        <v>829</v>
      </c>
      <c r="P3323">
        <v>0</v>
      </c>
      <c r="Q3323">
        <v>0</v>
      </c>
      <c r="R3323">
        <v>0</v>
      </c>
      <c r="S3323">
        <v>0</v>
      </c>
      <c r="T3323">
        <v>0</v>
      </c>
      <c r="U3323">
        <v>0</v>
      </c>
      <c r="V3323">
        <v>0</v>
      </c>
    </row>
    <row r="3324" spans="1:22" x14ac:dyDescent="0.3">
      <c r="A3324">
        <v>202223</v>
      </c>
      <c r="B3324" t="s">
        <v>820</v>
      </c>
      <c r="C3324" t="s">
        <v>821</v>
      </c>
      <c r="D3324" t="s">
        <v>822</v>
      </c>
      <c r="E3324" t="s">
        <v>823</v>
      </c>
      <c r="F3324" t="s">
        <v>852</v>
      </c>
      <c r="G3324" t="s">
        <v>853</v>
      </c>
      <c r="H3324" t="s">
        <v>936</v>
      </c>
      <c r="I3324">
        <v>838</v>
      </c>
      <c r="J3324" t="s">
        <v>937</v>
      </c>
      <c r="K3324" t="s">
        <v>828</v>
      </c>
      <c r="L3324" t="s">
        <v>603</v>
      </c>
      <c r="M3324" t="s">
        <v>829</v>
      </c>
      <c r="N3324" t="s">
        <v>829</v>
      </c>
      <c r="O3324" t="s">
        <v>829</v>
      </c>
      <c r="P3324">
        <v>0</v>
      </c>
      <c r="Q3324">
        <v>0</v>
      </c>
      <c r="R3324">
        <v>0</v>
      </c>
      <c r="S3324">
        <v>0</v>
      </c>
      <c r="T3324">
        <v>0</v>
      </c>
      <c r="U3324">
        <v>0</v>
      </c>
      <c r="V3324">
        <v>0</v>
      </c>
    </row>
    <row r="3325" spans="1:22" x14ac:dyDescent="0.3">
      <c r="A3325">
        <v>202324</v>
      </c>
      <c r="B3325" t="s">
        <v>820</v>
      </c>
      <c r="C3325" t="s">
        <v>821</v>
      </c>
      <c r="D3325" t="s">
        <v>822</v>
      </c>
      <c r="E3325" t="s">
        <v>823</v>
      </c>
      <c r="F3325" t="s">
        <v>852</v>
      </c>
      <c r="G3325" t="s">
        <v>853</v>
      </c>
      <c r="H3325" t="s">
        <v>936</v>
      </c>
      <c r="I3325">
        <v>838</v>
      </c>
      <c r="J3325" t="s">
        <v>937</v>
      </c>
      <c r="K3325" t="s">
        <v>828</v>
      </c>
      <c r="L3325" t="s">
        <v>603</v>
      </c>
      <c r="M3325" t="s">
        <v>829</v>
      </c>
      <c r="N3325" t="s">
        <v>829</v>
      </c>
      <c r="O3325" t="s">
        <v>829</v>
      </c>
      <c r="P3325">
        <v>0</v>
      </c>
      <c r="Q3325">
        <v>0</v>
      </c>
      <c r="R3325">
        <v>0</v>
      </c>
      <c r="S3325">
        <v>0</v>
      </c>
      <c r="T3325">
        <v>0</v>
      </c>
      <c r="U3325">
        <v>0</v>
      </c>
      <c r="V3325">
        <v>0</v>
      </c>
    </row>
    <row r="3326" spans="1:22" x14ac:dyDescent="0.3">
      <c r="A3326">
        <v>202122</v>
      </c>
      <c r="B3326" t="s">
        <v>820</v>
      </c>
      <c r="C3326" t="s">
        <v>821</v>
      </c>
      <c r="D3326" t="s">
        <v>822</v>
      </c>
      <c r="E3326" t="s">
        <v>823</v>
      </c>
      <c r="F3326" t="s">
        <v>852</v>
      </c>
      <c r="G3326" t="s">
        <v>853</v>
      </c>
      <c r="H3326" t="s">
        <v>936</v>
      </c>
      <c r="I3326">
        <v>838</v>
      </c>
      <c r="J3326" t="s">
        <v>937</v>
      </c>
      <c r="K3326" t="s">
        <v>828</v>
      </c>
      <c r="L3326" t="s">
        <v>606</v>
      </c>
      <c r="M3326">
        <v>0</v>
      </c>
      <c r="N3326">
        <v>151538</v>
      </c>
      <c r="O3326">
        <v>142529</v>
      </c>
      <c r="P3326">
        <v>0</v>
      </c>
      <c r="Q3326">
        <v>0</v>
      </c>
      <c r="R3326">
        <v>0</v>
      </c>
      <c r="S3326">
        <v>294068</v>
      </c>
      <c r="T3326">
        <v>130</v>
      </c>
      <c r="U3326">
        <v>293938</v>
      </c>
      <c r="V3326">
        <v>4</v>
      </c>
    </row>
    <row r="3327" spans="1:22" x14ac:dyDescent="0.3">
      <c r="A3327">
        <v>202223</v>
      </c>
      <c r="B3327" t="s">
        <v>820</v>
      </c>
      <c r="C3327" t="s">
        <v>821</v>
      </c>
      <c r="D3327" t="s">
        <v>822</v>
      </c>
      <c r="E3327" t="s">
        <v>823</v>
      </c>
      <c r="F3327" t="s">
        <v>852</v>
      </c>
      <c r="G3327" t="s">
        <v>853</v>
      </c>
      <c r="H3327" t="s">
        <v>936</v>
      </c>
      <c r="I3327">
        <v>838</v>
      </c>
      <c r="J3327" t="s">
        <v>937</v>
      </c>
      <c r="K3327" t="s">
        <v>828</v>
      </c>
      <c r="L3327" t="s">
        <v>606</v>
      </c>
      <c r="M3327">
        <v>0</v>
      </c>
      <c r="N3327">
        <v>250110</v>
      </c>
      <c r="O3327">
        <v>239542</v>
      </c>
      <c r="P3327">
        <v>0</v>
      </c>
      <c r="Q3327">
        <v>0</v>
      </c>
      <c r="R3327">
        <v>0</v>
      </c>
      <c r="S3327">
        <v>489653</v>
      </c>
      <c r="T3327">
        <v>0</v>
      </c>
      <c r="U3327">
        <v>489653</v>
      </c>
      <c r="V3327">
        <v>7</v>
      </c>
    </row>
    <row r="3328" spans="1:22" x14ac:dyDescent="0.3">
      <c r="A3328">
        <v>202324</v>
      </c>
      <c r="B3328" t="s">
        <v>820</v>
      </c>
      <c r="C3328" t="s">
        <v>821</v>
      </c>
      <c r="D3328" t="s">
        <v>822</v>
      </c>
      <c r="E3328" t="s">
        <v>823</v>
      </c>
      <c r="F3328" t="s">
        <v>852</v>
      </c>
      <c r="G3328" t="s">
        <v>853</v>
      </c>
      <c r="H3328" t="s">
        <v>936</v>
      </c>
      <c r="I3328">
        <v>838</v>
      </c>
      <c r="J3328" t="s">
        <v>937</v>
      </c>
      <c r="K3328" t="s">
        <v>828</v>
      </c>
      <c r="L3328" t="s">
        <v>606</v>
      </c>
      <c r="M3328">
        <v>0</v>
      </c>
      <c r="N3328">
        <v>323983</v>
      </c>
      <c r="O3328">
        <v>313570</v>
      </c>
      <c r="P3328">
        <v>0</v>
      </c>
      <c r="Q3328">
        <v>0</v>
      </c>
      <c r="R3328">
        <v>0</v>
      </c>
      <c r="S3328">
        <v>637553</v>
      </c>
      <c r="T3328">
        <v>10176</v>
      </c>
      <c r="U3328">
        <v>627377</v>
      </c>
      <c r="V3328">
        <v>9</v>
      </c>
    </row>
    <row r="3329" spans="1:22" x14ac:dyDescent="0.3">
      <c r="A3329">
        <v>202122</v>
      </c>
      <c r="B3329" t="s">
        <v>820</v>
      </c>
      <c r="C3329" t="s">
        <v>821</v>
      </c>
      <c r="D3329" t="s">
        <v>822</v>
      </c>
      <c r="E3329" t="s">
        <v>823</v>
      </c>
      <c r="F3329" t="s">
        <v>852</v>
      </c>
      <c r="G3329" t="s">
        <v>853</v>
      </c>
      <c r="H3329" t="s">
        <v>936</v>
      </c>
      <c r="I3329">
        <v>838</v>
      </c>
      <c r="J3329" t="s">
        <v>937</v>
      </c>
      <c r="K3329" t="s">
        <v>828</v>
      </c>
      <c r="L3329" t="s">
        <v>609</v>
      </c>
      <c r="M3329" t="s">
        <v>829</v>
      </c>
      <c r="N3329" t="s">
        <v>829</v>
      </c>
      <c r="O3329" t="s">
        <v>829</v>
      </c>
      <c r="P3329" t="s">
        <v>829</v>
      </c>
      <c r="Q3329">
        <v>0</v>
      </c>
      <c r="R3329" t="s">
        <v>829</v>
      </c>
      <c r="S3329">
        <v>0</v>
      </c>
      <c r="T3329">
        <v>0</v>
      </c>
      <c r="U3329">
        <v>0</v>
      </c>
      <c r="V3329">
        <v>0</v>
      </c>
    </row>
    <row r="3330" spans="1:22" x14ac:dyDescent="0.3">
      <c r="A3330">
        <v>202223</v>
      </c>
      <c r="B3330" t="s">
        <v>820</v>
      </c>
      <c r="C3330" t="s">
        <v>821</v>
      </c>
      <c r="D3330" t="s">
        <v>822</v>
      </c>
      <c r="E3330" t="s">
        <v>823</v>
      </c>
      <c r="F3330" t="s">
        <v>852</v>
      </c>
      <c r="G3330" t="s">
        <v>853</v>
      </c>
      <c r="H3330" t="s">
        <v>936</v>
      </c>
      <c r="I3330">
        <v>838</v>
      </c>
      <c r="J3330" t="s">
        <v>937</v>
      </c>
      <c r="K3330" t="s">
        <v>828</v>
      </c>
      <c r="L3330" t="s">
        <v>609</v>
      </c>
      <c r="M3330" t="s">
        <v>829</v>
      </c>
      <c r="N3330" t="s">
        <v>829</v>
      </c>
      <c r="O3330" t="s">
        <v>829</v>
      </c>
      <c r="P3330" t="s">
        <v>829</v>
      </c>
      <c r="Q3330">
        <v>0</v>
      </c>
      <c r="R3330" t="s">
        <v>829</v>
      </c>
      <c r="S3330">
        <v>0</v>
      </c>
      <c r="T3330">
        <v>0</v>
      </c>
      <c r="U3330">
        <v>0</v>
      </c>
      <c r="V3330">
        <v>0</v>
      </c>
    </row>
    <row r="3331" spans="1:22" x14ac:dyDescent="0.3">
      <c r="A3331">
        <v>202122</v>
      </c>
      <c r="B3331" t="s">
        <v>820</v>
      </c>
      <c r="C3331" t="s">
        <v>821</v>
      </c>
      <c r="D3331" t="s">
        <v>822</v>
      </c>
      <c r="E3331" t="s">
        <v>823</v>
      </c>
      <c r="F3331" t="s">
        <v>852</v>
      </c>
      <c r="G3331" t="s">
        <v>853</v>
      </c>
      <c r="H3331" t="s">
        <v>936</v>
      </c>
      <c r="I3331">
        <v>838</v>
      </c>
      <c r="J3331" t="s">
        <v>937</v>
      </c>
      <c r="K3331" t="s">
        <v>828</v>
      </c>
      <c r="L3331" t="s">
        <v>830</v>
      </c>
      <c r="M3331">
        <v>0</v>
      </c>
      <c r="N3331">
        <v>60646</v>
      </c>
      <c r="O3331">
        <v>57041</v>
      </c>
      <c r="P3331">
        <v>1913</v>
      </c>
      <c r="Q3331">
        <v>323</v>
      </c>
      <c r="R3331">
        <v>0</v>
      </c>
      <c r="S3331">
        <v>119923</v>
      </c>
      <c r="T3331">
        <v>0</v>
      </c>
      <c r="U3331">
        <v>119923</v>
      </c>
      <c r="V3331">
        <v>2</v>
      </c>
    </row>
    <row r="3332" spans="1:22" x14ac:dyDescent="0.3">
      <c r="A3332">
        <v>202223</v>
      </c>
      <c r="B3332" t="s">
        <v>820</v>
      </c>
      <c r="C3332" t="s">
        <v>821</v>
      </c>
      <c r="D3332" t="s">
        <v>822</v>
      </c>
      <c r="E3332" t="s">
        <v>823</v>
      </c>
      <c r="F3332" t="s">
        <v>852</v>
      </c>
      <c r="G3332" t="s">
        <v>853</v>
      </c>
      <c r="H3332" t="s">
        <v>936</v>
      </c>
      <c r="I3332">
        <v>838</v>
      </c>
      <c r="J3332" t="s">
        <v>937</v>
      </c>
      <c r="K3332" t="s">
        <v>828</v>
      </c>
      <c r="L3332" t="s">
        <v>830</v>
      </c>
      <c r="M3332">
        <v>0</v>
      </c>
      <c r="N3332">
        <v>67757</v>
      </c>
      <c r="O3332">
        <v>64894</v>
      </c>
      <c r="P3332">
        <v>2363</v>
      </c>
      <c r="Q3332">
        <v>344</v>
      </c>
      <c r="R3332">
        <v>0</v>
      </c>
      <c r="S3332">
        <v>135357</v>
      </c>
      <c r="T3332">
        <v>7017</v>
      </c>
      <c r="U3332">
        <v>128340</v>
      </c>
      <c r="V3332">
        <v>2</v>
      </c>
    </row>
    <row r="3333" spans="1:22" x14ac:dyDescent="0.3">
      <c r="A3333">
        <v>202324</v>
      </c>
      <c r="B3333" t="s">
        <v>820</v>
      </c>
      <c r="C3333" t="s">
        <v>821</v>
      </c>
      <c r="D3333" t="s">
        <v>822</v>
      </c>
      <c r="E3333" t="s">
        <v>823</v>
      </c>
      <c r="F3333" t="s">
        <v>852</v>
      </c>
      <c r="G3333" t="s">
        <v>853</v>
      </c>
      <c r="H3333" t="s">
        <v>936</v>
      </c>
      <c r="I3333">
        <v>838</v>
      </c>
      <c r="J3333" t="s">
        <v>937</v>
      </c>
      <c r="K3333" t="s">
        <v>828</v>
      </c>
      <c r="L3333" t="s">
        <v>830</v>
      </c>
      <c r="M3333">
        <v>0</v>
      </c>
      <c r="N3333">
        <v>100292</v>
      </c>
      <c r="O3333">
        <v>97069</v>
      </c>
      <c r="P3333">
        <v>3906</v>
      </c>
      <c r="Q3333">
        <v>515</v>
      </c>
      <c r="R3333">
        <v>0</v>
      </c>
      <c r="S3333">
        <v>201782</v>
      </c>
      <c r="T3333">
        <v>553</v>
      </c>
      <c r="U3333">
        <v>201229</v>
      </c>
      <c r="V3333">
        <v>3</v>
      </c>
    </row>
    <row r="3334" spans="1:22" x14ac:dyDescent="0.3">
      <c r="A3334">
        <v>202122</v>
      </c>
      <c r="B3334" t="s">
        <v>820</v>
      </c>
      <c r="C3334" t="s">
        <v>821</v>
      </c>
      <c r="D3334" t="s">
        <v>822</v>
      </c>
      <c r="E3334" t="s">
        <v>823</v>
      </c>
      <c r="F3334" t="s">
        <v>852</v>
      </c>
      <c r="G3334" t="s">
        <v>853</v>
      </c>
      <c r="H3334" t="s">
        <v>936</v>
      </c>
      <c r="I3334">
        <v>838</v>
      </c>
      <c r="J3334" t="s">
        <v>937</v>
      </c>
      <c r="K3334" t="s">
        <v>828</v>
      </c>
      <c r="L3334" t="s">
        <v>537</v>
      </c>
      <c r="M3334">
        <v>0</v>
      </c>
      <c r="N3334">
        <v>2061492</v>
      </c>
      <c r="O3334">
        <v>1938936</v>
      </c>
      <c r="P3334">
        <v>3877159</v>
      </c>
      <c r="Q3334">
        <v>132761</v>
      </c>
      <c r="R3334">
        <v>1443014</v>
      </c>
      <c r="S3334">
        <v>9453361</v>
      </c>
      <c r="T3334">
        <v>78581</v>
      </c>
      <c r="U3334">
        <v>9374780</v>
      </c>
      <c r="V3334">
        <v>126</v>
      </c>
    </row>
    <row r="3335" spans="1:22" x14ac:dyDescent="0.3">
      <c r="A3335">
        <v>202223</v>
      </c>
      <c r="B3335" t="s">
        <v>820</v>
      </c>
      <c r="C3335" t="s">
        <v>821</v>
      </c>
      <c r="D3335" t="s">
        <v>822</v>
      </c>
      <c r="E3335" t="s">
        <v>823</v>
      </c>
      <c r="F3335" t="s">
        <v>852</v>
      </c>
      <c r="G3335" t="s">
        <v>853</v>
      </c>
      <c r="H3335" t="s">
        <v>936</v>
      </c>
      <c r="I3335">
        <v>838</v>
      </c>
      <c r="J3335" t="s">
        <v>937</v>
      </c>
      <c r="K3335" t="s">
        <v>828</v>
      </c>
      <c r="L3335" t="s">
        <v>537</v>
      </c>
      <c r="M3335">
        <v>0</v>
      </c>
      <c r="N3335">
        <v>2148560</v>
      </c>
      <c r="O3335">
        <v>2057776</v>
      </c>
      <c r="P3335">
        <v>5023155</v>
      </c>
      <c r="Q3335">
        <v>364893</v>
      </c>
      <c r="R3335">
        <v>1641901</v>
      </c>
      <c r="S3335">
        <v>11236285</v>
      </c>
      <c r="T3335">
        <v>0</v>
      </c>
      <c r="U3335">
        <v>11236285</v>
      </c>
      <c r="V3335">
        <v>151</v>
      </c>
    </row>
    <row r="3336" spans="1:22" x14ac:dyDescent="0.3">
      <c r="A3336">
        <v>202324</v>
      </c>
      <c r="B3336" t="s">
        <v>820</v>
      </c>
      <c r="C3336" t="s">
        <v>821</v>
      </c>
      <c r="D3336" t="s">
        <v>822</v>
      </c>
      <c r="E3336" t="s">
        <v>823</v>
      </c>
      <c r="F3336" t="s">
        <v>852</v>
      </c>
      <c r="G3336" t="s">
        <v>853</v>
      </c>
      <c r="H3336" t="s">
        <v>936</v>
      </c>
      <c r="I3336">
        <v>838</v>
      </c>
      <c r="J3336" t="s">
        <v>937</v>
      </c>
      <c r="K3336" t="s">
        <v>828</v>
      </c>
      <c r="L3336" t="s">
        <v>537</v>
      </c>
      <c r="M3336">
        <v>56341</v>
      </c>
      <c r="N3336">
        <v>2662290</v>
      </c>
      <c r="O3336">
        <v>2576907</v>
      </c>
      <c r="P3336">
        <v>9733211</v>
      </c>
      <c r="Q3336">
        <v>496487</v>
      </c>
      <c r="R3336">
        <v>2275637</v>
      </c>
      <c r="S3336">
        <v>17800873</v>
      </c>
      <c r="T3336">
        <v>78120</v>
      </c>
      <c r="U3336">
        <v>17722753</v>
      </c>
      <c r="V3336">
        <v>243</v>
      </c>
    </row>
    <row r="3337" spans="1:22" x14ac:dyDescent="0.3">
      <c r="A3337">
        <v>202122</v>
      </c>
      <c r="B3337" t="s">
        <v>820</v>
      </c>
      <c r="C3337" t="s">
        <v>821</v>
      </c>
      <c r="D3337" t="s">
        <v>822</v>
      </c>
      <c r="E3337" t="s">
        <v>823</v>
      </c>
      <c r="F3337" t="s">
        <v>852</v>
      </c>
      <c r="G3337" t="s">
        <v>853</v>
      </c>
      <c r="H3337" t="s">
        <v>936</v>
      </c>
      <c r="I3337">
        <v>838</v>
      </c>
      <c r="J3337" t="s">
        <v>937</v>
      </c>
      <c r="K3337" t="s">
        <v>828</v>
      </c>
      <c r="L3337" t="s">
        <v>572</v>
      </c>
      <c r="M3337">
        <v>395288</v>
      </c>
      <c r="N3337">
        <v>53298</v>
      </c>
      <c r="O3337">
        <v>53298</v>
      </c>
      <c r="P3337">
        <v>13836540</v>
      </c>
      <c r="Q3337">
        <v>0</v>
      </c>
      <c r="R3337">
        <v>4415971</v>
      </c>
      <c r="S3337">
        <v>18754395</v>
      </c>
      <c r="T3337">
        <v>209725</v>
      </c>
      <c r="U3337">
        <v>18544671</v>
      </c>
      <c r="V3337">
        <v>249</v>
      </c>
    </row>
    <row r="3338" spans="1:22" x14ac:dyDescent="0.3">
      <c r="A3338">
        <v>202223</v>
      </c>
      <c r="B3338" t="s">
        <v>820</v>
      </c>
      <c r="C3338" t="s">
        <v>821</v>
      </c>
      <c r="D3338" t="s">
        <v>822</v>
      </c>
      <c r="E3338" t="s">
        <v>823</v>
      </c>
      <c r="F3338" t="s">
        <v>852</v>
      </c>
      <c r="G3338" t="s">
        <v>853</v>
      </c>
      <c r="H3338" t="s">
        <v>936</v>
      </c>
      <c r="I3338">
        <v>838</v>
      </c>
      <c r="J3338" t="s">
        <v>937</v>
      </c>
      <c r="K3338" t="s">
        <v>828</v>
      </c>
      <c r="L3338" t="s">
        <v>572</v>
      </c>
      <c r="M3338">
        <v>583982</v>
      </c>
      <c r="N3338">
        <v>165579</v>
      </c>
      <c r="O3338">
        <v>158583</v>
      </c>
      <c r="P3338">
        <v>16938437</v>
      </c>
      <c r="Q3338">
        <v>0</v>
      </c>
      <c r="R3338">
        <v>5308485</v>
      </c>
      <c r="S3338">
        <v>23155067</v>
      </c>
      <c r="T3338">
        <v>394467</v>
      </c>
      <c r="U3338">
        <v>22760600</v>
      </c>
      <c r="V3338">
        <v>306</v>
      </c>
    </row>
    <row r="3339" spans="1:22" x14ac:dyDescent="0.3">
      <c r="A3339">
        <v>202324</v>
      </c>
      <c r="B3339" t="s">
        <v>820</v>
      </c>
      <c r="C3339" t="s">
        <v>821</v>
      </c>
      <c r="D3339" t="s">
        <v>822</v>
      </c>
      <c r="E3339" t="s">
        <v>823</v>
      </c>
      <c r="F3339" t="s">
        <v>852</v>
      </c>
      <c r="G3339" t="s">
        <v>853</v>
      </c>
      <c r="H3339" t="s">
        <v>936</v>
      </c>
      <c r="I3339">
        <v>838</v>
      </c>
      <c r="J3339" t="s">
        <v>937</v>
      </c>
      <c r="K3339" t="s">
        <v>828</v>
      </c>
      <c r="L3339" t="s">
        <v>572</v>
      </c>
      <c r="M3339">
        <v>560094</v>
      </c>
      <c r="N3339">
        <v>163816</v>
      </c>
      <c r="O3339">
        <v>158551</v>
      </c>
      <c r="P3339">
        <v>17270457</v>
      </c>
      <c r="Q3339">
        <v>0</v>
      </c>
      <c r="R3339">
        <v>5308644</v>
      </c>
      <c r="S3339">
        <v>23461562</v>
      </c>
      <c r="T3339">
        <v>802021</v>
      </c>
      <c r="U3339">
        <v>22659541</v>
      </c>
      <c r="V3339">
        <v>310</v>
      </c>
    </row>
    <row r="3340" spans="1:22" x14ac:dyDescent="0.3">
      <c r="A3340">
        <v>202122</v>
      </c>
      <c r="B3340" t="s">
        <v>820</v>
      </c>
      <c r="C3340" t="s">
        <v>821</v>
      </c>
      <c r="D3340" t="s">
        <v>822</v>
      </c>
      <c r="E3340" t="s">
        <v>823</v>
      </c>
      <c r="F3340" t="s">
        <v>852</v>
      </c>
      <c r="G3340" t="s">
        <v>853</v>
      </c>
      <c r="H3340" t="s">
        <v>936</v>
      </c>
      <c r="I3340">
        <v>838</v>
      </c>
      <c r="J3340" t="s">
        <v>937</v>
      </c>
      <c r="K3340" t="s">
        <v>828</v>
      </c>
      <c r="L3340" t="s">
        <v>539</v>
      </c>
      <c r="M3340">
        <v>0</v>
      </c>
      <c r="N3340">
        <v>0</v>
      </c>
      <c r="O3340">
        <v>0</v>
      </c>
      <c r="P3340" t="s">
        <v>829</v>
      </c>
      <c r="Q3340" t="s">
        <v>829</v>
      </c>
      <c r="R3340" t="s">
        <v>829</v>
      </c>
      <c r="S3340">
        <v>0</v>
      </c>
      <c r="T3340">
        <v>0</v>
      </c>
      <c r="U3340">
        <v>0</v>
      </c>
      <c r="V3340">
        <v>0</v>
      </c>
    </row>
    <row r="3341" spans="1:22" x14ac:dyDescent="0.3">
      <c r="A3341">
        <v>202223</v>
      </c>
      <c r="B3341" t="s">
        <v>820</v>
      </c>
      <c r="C3341" t="s">
        <v>821</v>
      </c>
      <c r="D3341" t="s">
        <v>822</v>
      </c>
      <c r="E3341" t="s">
        <v>823</v>
      </c>
      <c r="F3341" t="s">
        <v>852</v>
      </c>
      <c r="G3341" t="s">
        <v>853</v>
      </c>
      <c r="H3341" t="s">
        <v>936</v>
      </c>
      <c r="I3341">
        <v>838</v>
      </c>
      <c r="J3341" t="s">
        <v>937</v>
      </c>
      <c r="K3341" t="s">
        <v>828</v>
      </c>
      <c r="L3341" t="s">
        <v>539</v>
      </c>
      <c r="M3341">
        <v>0</v>
      </c>
      <c r="N3341">
        <v>43234</v>
      </c>
      <c r="O3341">
        <v>0</v>
      </c>
      <c r="P3341" t="s">
        <v>829</v>
      </c>
      <c r="Q3341" t="s">
        <v>829</v>
      </c>
      <c r="R3341" t="s">
        <v>829</v>
      </c>
      <c r="S3341">
        <v>43234</v>
      </c>
      <c r="T3341">
        <v>0</v>
      </c>
      <c r="U3341">
        <v>43234</v>
      </c>
      <c r="V3341">
        <v>1</v>
      </c>
    </row>
    <row r="3342" spans="1:22" x14ac:dyDescent="0.3">
      <c r="A3342">
        <v>202324</v>
      </c>
      <c r="B3342" t="s">
        <v>820</v>
      </c>
      <c r="C3342" t="s">
        <v>821</v>
      </c>
      <c r="D3342" t="s">
        <v>822</v>
      </c>
      <c r="E3342" t="s">
        <v>823</v>
      </c>
      <c r="F3342" t="s">
        <v>852</v>
      </c>
      <c r="G3342" t="s">
        <v>853</v>
      </c>
      <c r="H3342" t="s">
        <v>936</v>
      </c>
      <c r="I3342">
        <v>838</v>
      </c>
      <c r="J3342" t="s">
        <v>937</v>
      </c>
      <c r="K3342" t="s">
        <v>828</v>
      </c>
      <c r="L3342" t="s">
        <v>539</v>
      </c>
      <c r="M3342">
        <v>0</v>
      </c>
      <c r="N3342">
        <v>0</v>
      </c>
      <c r="O3342">
        <v>0</v>
      </c>
      <c r="P3342" t="s">
        <v>829</v>
      </c>
      <c r="Q3342" t="s">
        <v>829</v>
      </c>
      <c r="R3342" t="s">
        <v>829</v>
      </c>
      <c r="S3342">
        <v>0</v>
      </c>
      <c r="T3342">
        <v>0</v>
      </c>
      <c r="U3342">
        <v>0</v>
      </c>
      <c r="V3342">
        <v>0</v>
      </c>
    </row>
    <row r="3343" spans="1:22" x14ac:dyDescent="0.3">
      <c r="A3343">
        <v>202122</v>
      </c>
      <c r="B3343" t="s">
        <v>820</v>
      </c>
      <c r="C3343" t="s">
        <v>821</v>
      </c>
      <c r="D3343" t="s">
        <v>822</v>
      </c>
      <c r="E3343" t="s">
        <v>823</v>
      </c>
      <c r="F3343" t="s">
        <v>852</v>
      </c>
      <c r="G3343" t="s">
        <v>853</v>
      </c>
      <c r="H3343" t="s">
        <v>936</v>
      </c>
      <c r="I3343">
        <v>838</v>
      </c>
      <c r="J3343" t="s">
        <v>937</v>
      </c>
      <c r="K3343" t="s">
        <v>828</v>
      </c>
      <c r="L3343" t="s">
        <v>541</v>
      </c>
      <c r="M3343">
        <v>0</v>
      </c>
      <c r="N3343">
        <v>1500228</v>
      </c>
      <c r="O3343">
        <v>1411040</v>
      </c>
      <c r="P3343">
        <v>47320</v>
      </c>
      <c r="Q3343">
        <v>7990</v>
      </c>
      <c r="R3343">
        <v>0</v>
      </c>
      <c r="S3343">
        <v>2966577</v>
      </c>
      <c r="T3343">
        <v>762296</v>
      </c>
      <c r="U3343">
        <v>2204282</v>
      </c>
      <c r="V3343">
        <v>30</v>
      </c>
    </row>
    <row r="3344" spans="1:22" x14ac:dyDescent="0.3">
      <c r="A3344">
        <v>202223</v>
      </c>
      <c r="B3344" t="s">
        <v>820</v>
      </c>
      <c r="C3344" t="s">
        <v>821</v>
      </c>
      <c r="D3344" t="s">
        <v>822</v>
      </c>
      <c r="E3344" t="s">
        <v>823</v>
      </c>
      <c r="F3344" t="s">
        <v>852</v>
      </c>
      <c r="G3344" t="s">
        <v>853</v>
      </c>
      <c r="H3344" t="s">
        <v>936</v>
      </c>
      <c r="I3344">
        <v>838</v>
      </c>
      <c r="J3344" t="s">
        <v>937</v>
      </c>
      <c r="K3344" t="s">
        <v>828</v>
      </c>
      <c r="L3344" t="s">
        <v>541</v>
      </c>
      <c r="M3344">
        <v>0</v>
      </c>
      <c r="N3344">
        <v>1673366</v>
      </c>
      <c r="O3344">
        <v>1602660</v>
      </c>
      <c r="P3344">
        <v>58360</v>
      </c>
      <c r="Q3344">
        <v>8487</v>
      </c>
      <c r="R3344">
        <v>0</v>
      </c>
      <c r="S3344">
        <v>3342874</v>
      </c>
      <c r="T3344">
        <v>816303</v>
      </c>
      <c r="U3344">
        <v>2526571</v>
      </c>
      <c r="V3344">
        <v>34</v>
      </c>
    </row>
    <row r="3345" spans="1:22" x14ac:dyDescent="0.3">
      <c r="A3345">
        <v>202324</v>
      </c>
      <c r="B3345" t="s">
        <v>820</v>
      </c>
      <c r="C3345" t="s">
        <v>821</v>
      </c>
      <c r="D3345" t="s">
        <v>822</v>
      </c>
      <c r="E3345" t="s">
        <v>823</v>
      </c>
      <c r="F3345" t="s">
        <v>852</v>
      </c>
      <c r="G3345" t="s">
        <v>853</v>
      </c>
      <c r="H3345" t="s">
        <v>936</v>
      </c>
      <c r="I3345">
        <v>838</v>
      </c>
      <c r="J3345" t="s">
        <v>937</v>
      </c>
      <c r="K3345" t="s">
        <v>828</v>
      </c>
      <c r="L3345" t="s">
        <v>541</v>
      </c>
      <c r="M3345">
        <v>0</v>
      </c>
      <c r="N3345">
        <v>1757416</v>
      </c>
      <c r="O3345">
        <v>1700934</v>
      </c>
      <c r="P3345">
        <v>68440</v>
      </c>
      <c r="Q3345">
        <v>9025</v>
      </c>
      <c r="R3345">
        <v>0</v>
      </c>
      <c r="S3345">
        <v>3535815</v>
      </c>
      <c r="T3345">
        <v>988033</v>
      </c>
      <c r="U3345">
        <v>2547782</v>
      </c>
      <c r="V3345">
        <v>35</v>
      </c>
    </row>
    <row r="3346" spans="1:22" x14ac:dyDescent="0.3">
      <c r="A3346">
        <v>202122</v>
      </c>
      <c r="B3346" t="s">
        <v>820</v>
      </c>
      <c r="C3346" t="s">
        <v>821</v>
      </c>
      <c r="D3346" t="s">
        <v>822</v>
      </c>
      <c r="E3346" t="s">
        <v>823</v>
      </c>
      <c r="F3346" t="s">
        <v>852</v>
      </c>
      <c r="G3346" t="s">
        <v>853</v>
      </c>
      <c r="H3346" t="s">
        <v>936</v>
      </c>
      <c r="I3346">
        <v>838</v>
      </c>
      <c r="J3346" t="s">
        <v>937</v>
      </c>
      <c r="K3346" t="s">
        <v>828</v>
      </c>
      <c r="L3346" t="s">
        <v>831</v>
      </c>
      <c r="M3346" t="s">
        <v>829</v>
      </c>
      <c r="N3346" t="s">
        <v>829</v>
      </c>
      <c r="O3346" t="s">
        <v>829</v>
      </c>
      <c r="P3346">
        <v>0</v>
      </c>
      <c r="Q3346">
        <v>235597</v>
      </c>
      <c r="R3346" t="s">
        <v>829</v>
      </c>
      <c r="S3346">
        <v>235597</v>
      </c>
      <c r="T3346">
        <v>0</v>
      </c>
      <c r="U3346">
        <v>235597</v>
      </c>
      <c r="V3346">
        <v>3</v>
      </c>
    </row>
    <row r="3347" spans="1:22" x14ac:dyDescent="0.3">
      <c r="A3347">
        <v>202223</v>
      </c>
      <c r="B3347" t="s">
        <v>820</v>
      </c>
      <c r="C3347" t="s">
        <v>821</v>
      </c>
      <c r="D3347" t="s">
        <v>822</v>
      </c>
      <c r="E3347" t="s">
        <v>823</v>
      </c>
      <c r="F3347" t="s">
        <v>852</v>
      </c>
      <c r="G3347" t="s">
        <v>853</v>
      </c>
      <c r="H3347" t="s">
        <v>936</v>
      </c>
      <c r="I3347">
        <v>838</v>
      </c>
      <c r="J3347" t="s">
        <v>937</v>
      </c>
      <c r="K3347" t="s">
        <v>828</v>
      </c>
      <c r="L3347" t="s">
        <v>831</v>
      </c>
      <c r="M3347" t="s">
        <v>829</v>
      </c>
      <c r="N3347" t="s">
        <v>829</v>
      </c>
      <c r="O3347" t="s">
        <v>829</v>
      </c>
      <c r="P3347">
        <v>0</v>
      </c>
      <c r="Q3347">
        <v>173495</v>
      </c>
      <c r="R3347" t="s">
        <v>829</v>
      </c>
      <c r="S3347">
        <v>173495</v>
      </c>
      <c r="T3347">
        <v>0</v>
      </c>
      <c r="U3347">
        <v>173495</v>
      </c>
      <c r="V3347">
        <v>2</v>
      </c>
    </row>
    <row r="3348" spans="1:22" x14ac:dyDescent="0.3">
      <c r="A3348">
        <v>202324</v>
      </c>
      <c r="B3348" t="s">
        <v>820</v>
      </c>
      <c r="C3348" t="s">
        <v>821</v>
      </c>
      <c r="D3348" t="s">
        <v>822</v>
      </c>
      <c r="E3348" t="s">
        <v>823</v>
      </c>
      <c r="F3348" t="s">
        <v>852</v>
      </c>
      <c r="G3348" t="s">
        <v>853</v>
      </c>
      <c r="H3348" t="s">
        <v>936</v>
      </c>
      <c r="I3348">
        <v>838</v>
      </c>
      <c r="J3348" t="s">
        <v>937</v>
      </c>
      <c r="K3348" t="s">
        <v>828</v>
      </c>
      <c r="L3348" t="s">
        <v>831</v>
      </c>
      <c r="M3348" t="s">
        <v>829</v>
      </c>
      <c r="N3348" t="s">
        <v>829</v>
      </c>
      <c r="O3348" t="s">
        <v>829</v>
      </c>
      <c r="P3348">
        <v>0</v>
      </c>
      <c r="Q3348">
        <v>182282</v>
      </c>
      <c r="R3348" t="s">
        <v>829</v>
      </c>
      <c r="S3348">
        <v>182282</v>
      </c>
      <c r="T3348">
        <v>0</v>
      </c>
      <c r="U3348">
        <v>182282</v>
      </c>
      <c r="V3348">
        <v>2</v>
      </c>
    </row>
    <row r="3349" spans="1:22" x14ac:dyDescent="0.3">
      <c r="A3349">
        <v>202122</v>
      </c>
      <c r="B3349" t="s">
        <v>820</v>
      </c>
      <c r="C3349" t="s">
        <v>821</v>
      </c>
      <c r="D3349" t="s">
        <v>822</v>
      </c>
      <c r="E3349" t="s">
        <v>823</v>
      </c>
      <c r="F3349" t="s">
        <v>852</v>
      </c>
      <c r="G3349" t="s">
        <v>853</v>
      </c>
      <c r="H3349" t="s">
        <v>936</v>
      </c>
      <c r="I3349">
        <v>838</v>
      </c>
      <c r="J3349" t="s">
        <v>937</v>
      </c>
      <c r="K3349" t="s">
        <v>828</v>
      </c>
      <c r="L3349" t="s">
        <v>832</v>
      </c>
      <c r="M3349">
        <v>0</v>
      </c>
      <c r="N3349">
        <v>1703079</v>
      </c>
      <c r="O3349">
        <v>1601831</v>
      </c>
      <c r="P3349">
        <v>53718</v>
      </c>
      <c r="Q3349">
        <v>9070</v>
      </c>
      <c r="R3349">
        <v>0</v>
      </c>
      <c r="S3349">
        <v>3367698</v>
      </c>
      <c r="T3349">
        <v>0</v>
      </c>
      <c r="U3349">
        <v>3367698</v>
      </c>
      <c r="V3349">
        <v>45</v>
      </c>
    </row>
    <row r="3350" spans="1:22" x14ac:dyDescent="0.3">
      <c r="A3350">
        <v>202223</v>
      </c>
      <c r="B3350" t="s">
        <v>820</v>
      </c>
      <c r="C3350" t="s">
        <v>821</v>
      </c>
      <c r="D3350" t="s">
        <v>822</v>
      </c>
      <c r="E3350" t="s">
        <v>823</v>
      </c>
      <c r="F3350" t="s">
        <v>852</v>
      </c>
      <c r="G3350" t="s">
        <v>853</v>
      </c>
      <c r="H3350" t="s">
        <v>936</v>
      </c>
      <c r="I3350">
        <v>838</v>
      </c>
      <c r="J3350" t="s">
        <v>937</v>
      </c>
      <c r="K3350" t="s">
        <v>828</v>
      </c>
      <c r="L3350" t="s">
        <v>832</v>
      </c>
      <c r="M3350">
        <v>0</v>
      </c>
      <c r="N3350">
        <v>1756244</v>
      </c>
      <c r="O3350">
        <v>1682037</v>
      </c>
      <c r="P3350">
        <v>61251</v>
      </c>
      <c r="Q3350">
        <v>252182</v>
      </c>
      <c r="R3350">
        <v>0</v>
      </c>
      <c r="S3350">
        <v>3751714</v>
      </c>
      <c r="T3350">
        <v>89240</v>
      </c>
      <c r="U3350">
        <v>3662474</v>
      </c>
      <c r="V3350">
        <v>49</v>
      </c>
    </row>
    <row r="3351" spans="1:22" x14ac:dyDescent="0.3">
      <c r="A3351">
        <v>202324</v>
      </c>
      <c r="B3351" t="s">
        <v>820</v>
      </c>
      <c r="C3351" t="s">
        <v>821</v>
      </c>
      <c r="D3351" t="s">
        <v>822</v>
      </c>
      <c r="E3351" t="s">
        <v>823</v>
      </c>
      <c r="F3351" t="s">
        <v>852</v>
      </c>
      <c r="G3351" t="s">
        <v>853</v>
      </c>
      <c r="H3351" t="s">
        <v>936</v>
      </c>
      <c r="I3351">
        <v>838</v>
      </c>
      <c r="J3351" t="s">
        <v>937</v>
      </c>
      <c r="K3351" t="s">
        <v>828</v>
      </c>
      <c r="L3351" t="s">
        <v>832</v>
      </c>
      <c r="M3351">
        <v>0</v>
      </c>
      <c r="N3351">
        <v>2092563</v>
      </c>
      <c r="O3351">
        <v>2025309</v>
      </c>
      <c r="P3351">
        <v>81492</v>
      </c>
      <c r="Q3351">
        <v>18817</v>
      </c>
      <c r="R3351">
        <v>0</v>
      </c>
      <c r="S3351">
        <v>4218181</v>
      </c>
      <c r="T3351">
        <v>2937</v>
      </c>
      <c r="U3351">
        <v>4215244</v>
      </c>
      <c r="V3351">
        <v>58</v>
      </c>
    </row>
    <row r="3352" spans="1:22" x14ac:dyDescent="0.3">
      <c r="A3352">
        <v>202122</v>
      </c>
      <c r="B3352" t="s">
        <v>820</v>
      </c>
      <c r="C3352" t="s">
        <v>821</v>
      </c>
      <c r="D3352" t="s">
        <v>822</v>
      </c>
      <c r="E3352" t="s">
        <v>823</v>
      </c>
      <c r="F3352" t="s">
        <v>852</v>
      </c>
      <c r="G3352" t="s">
        <v>853</v>
      </c>
      <c r="H3352" t="s">
        <v>936</v>
      </c>
      <c r="I3352">
        <v>838</v>
      </c>
      <c r="J3352" t="s">
        <v>937</v>
      </c>
      <c r="K3352" t="s">
        <v>828</v>
      </c>
      <c r="L3352" t="s">
        <v>544</v>
      </c>
      <c r="M3352">
        <v>0</v>
      </c>
      <c r="N3352">
        <v>79051</v>
      </c>
      <c r="O3352">
        <v>74352</v>
      </c>
      <c r="P3352">
        <v>2493</v>
      </c>
      <c r="Q3352">
        <v>421</v>
      </c>
      <c r="R3352">
        <v>0</v>
      </c>
      <c r="S3352">
        <v>156317</v>
      </c>
      <c r="T3352">
        <v>0</v>
      </c>
      <c r="U3352">
        <v>156317</v>
      </c>
      <c r="V3352">
        <v>2</v>
      </c>
    </row>
    <row r="3353" spans="1:22" x14ac:dyDescent="0.3">
      <c r="A3353">
        <v>202223</v>
      </c>
      <c r="B3353" t="s">
        <v>820</v>
      </c>
      <c r="C3353" t="s">
        <v>821</v>
      </c>
      <c r="D3353" t="s">
        <v>822</v>
      </c>
      <c r="E3353" t="s">
        <v>823</v>
      </c>
      <c r="F3353" t="s">
        <v>852</v>
      </c>
      <c r="G3353" t="s">
        <v>853</v>
      </c>
      <c r="H3353" t="s">
        <v>936</v>
      </c>
      <c r="I3353">
        <v>838</v>
      </c>
      <c r="J3353" t="s">
        <v>937</v>
      </c>
      <c r="K3353" t="s">
        <v>828</v>
      </c>
      <c r="L3353" t="s">
        <v>544</v>
      </c>
      <c r="M3353">
        <v>0</v>
      </c>
      <c r="N3353">
        <v>91677</v>
      </c>
      <c r="O3353">
        <v>87803</v>
      </c>
      <c r="P3353">
        <v>3197</v>
      </c>
      <c r="Q3353">
        <v>465</v>
      </c>
      <c r="R3353">
        <v>0</v>
      </c>
      <c r="S3353">
        <v>183143</v>
      </c>
      <c r="T3353">
        <v>0</v>
      </c>
      <c r="U3353">
        <v>183143</v>
      </c>
      <c r="V3353">
        <v>2</v>
      </c>
    </row>
    <row r="3354" spans="1:22" x14ac:dyDescent="0.3">
      <c r="A3354">
        <v>202324</v>
      </c>
      <c r="B3354" t="s">
        <v>820</v>
      </c>
      <c r="C3354" t="s">
        <v>821</v>
      </c>
      <c r="D3354" t="s">
        <v>822</v>
      </c>
      <c r="E3354" t="s">
        <v>823</v>
      </c>
      <c r="F3354" t="s">
        <v>852</v>
      </c>
      <c r="G3354" t="s">
        <v>853</v>
      </c>
      <c r="H3354" t="s">
        <v>936</v>
      </c>
      <c r="I3354">
        <v>838</v>
      </c>
      <c r="J3354" t="s">
        <v>937</v>
      </c>
      <c r="K3354" t="s">
        <v>828</v>
      </c>
      <c r="L3354" t="s">
        <v>544</v>
      </c>
      <c r="M3354">
        <v>0</v>
      </c>
      <c r="N3354">
        <v>89126</v>
      </c>
      <c r="O3354">
        <v>86262</v>
      </c>
      <c r="P3354">
        <v>3471</v>
      </c>
      <c r="Q3354">
        <v>458</v>
      </c>
      <c r="R3354">
        <v>0</v>
      </c>
      <c r="S3354">
        <v>179317</v>
      </c>
      <c r="T3354">
        <v>0</v>
      </c>
      <c r="U3354">
        <v>179317</v>
      </c>
      <c r="V3354">
        <v>2</v>
      </c>
    </row>
    <row r="3355" spans="1:22" x14ac:dyDescent="0.3">
      <c r="A3355">
        <v>202122</v>
      </c>
      <c r="B3355" t="s">
        <v>820</v>
      </c>
      <c r="C3355" t="s">
        <v>821</v>
      </c>
      <c r="D3355" t="s">
        <v>822</v>
      </c>
      <c r="E3355" t="s">
        <v>823</v>
      </c>
      <c r="F3355" t="s">
        <v>852</v>
      </c>
      <c r="G3355" t="s">
        <v>853</v>
      </c>
      <c r="H3355" t="s">
        <v>936</v>
      </c>
      <c r="I3355">
        <v>838</v>
      </c>
      <c r="J3355" t="s">
        <v>937</v>
      </c>
      <c r="K3355" t="s">
        <v>828</v>
      </c>
      <c r="L3355" t="s">
        <v>600</v>
      </c>
      <c r="M3355" t="s">
        <v>829</v>
      </c>
      <c r="N3355" t="s">
        <v>829</v>
      </c>
      <c r="O3355" t="s">
        <v>829</v>
      </c>
      <c r="P3355">
        <v>0</v>
      </c>
      <c r="Q3355">
        <v>0</v>
      </c>
      <c r="R3355" t="s">
        <v>829</v>
      </c>
      <c r="S3355">
        <v>0</v>
      </c>
      <c r="T3355">
        <v>0</v>
      </c>
      <c r="U3355">
        <v>0</v>
      </c>
      <c r="V3355">
        <v>0</v>
      </c>
    </row>
    <row r="3356" spans="1:22" x14ac:dyDescent="0.3">
      <c r="A3356">
        <v>202223</v>
      </c>
      <c r="B3356" t="s">
        <v>820</v>
      </c>
      <c r="C3356" t="s">
        <v>821</v>
      </c>
      <c r="D3356" t="s">
        <v>822</v>
      </c>
      <c r="E3356" t="s">
        <v>823</v>
      </c>
      <c r="F3356" t="s">
        <v>852</v>
      </c>
      <c r="G3356" t="s">
        <v>853</v>
      </c>
      <c r="H3356" t="s">
        <v>936</v>
      </c>
      <c r="I3356">
        <v>838</v>
      </c>
      <c r="J3356" t="s">
        <v>937</v>
      </c>
      <c r="K3356" t="s">
        <v>828</v>
      </c>
      <c r="L3356" t="s">
        <v>600</v>
      </c>
      <c r="M3356" t="s">
        <v>829</v>
      </c>
      <c r="N3356" t="s">
        <v>829</v>
      </c>
      <c r="O3356" t="s">
        <v>829</v>
      </c>
      <c r="P3356">
        <v>100000</v>
      </c>
      <c r="Q3356">
        <v>0</v>
      </c>
      <c r="R3356" t="s">
        <v>829</v>
      </c>
      <c r="S3356">
        <v>100000</v>
      </c>
      <c r="T3356">
        <v>0</v>
      </c>
      <c r="U3356">
        <v>100000</v>
      </c>
      <c r="V3356">
        <v>1</v>
      </c>
    </row>
    <row r="3357" spans="1:22" x14ac:dyDescent="0.3">
      <c r="A3357">
        <v>202324</v>
      </c>
      <c r="B3357" t="s">
        <v>820</v>
      </c>
      <c r="C3357" t="s">
        <v>821</v>
      </c>
      <c r="D3357" t="s">
        <v>822</v>
      </c>
      <c r="E3357" t="s">
        <v>823</v>
      </c>
      <c r="F3357" t="s">
        <v>852</v>
      </c>
      <c r="G3357" t="s">
        <v>853</v>
      </c>
      <c r="H3357" t="s">
        <v>936</v>
      </c>
      <c r="I3357">
        <v>838</v>
      </c>
      <c r="J3357" t="s">
        <v>937</v>
      </c>
      <c r="K3357" t="s">
        <v>828</v>
      </c>
      <c r="L3357" t="s">
        <v>600</v>
      </c>
      <c r="M3357" t="s">
        <v>829</v>
      </c>
      <c r="N3357" t="s">
        <v>829</v>
      </c>
      <c r="O3357" t="s">
        <v>829</v>
      </c>
      <c r="P3357">
        <v>0</v>
      </c>
      <c r="Q3357">
        <v>0</v>
      </c>
      <c r="R3357" t="s">
        <v>829</v>
      </c>
      <c r="S3357">
        <v>0</v>
      </c>
      <c r="T3357">
        <v>0</v>
      </c>
      <c r="U3357">
        <v>0</v>
      </c>
      <c r="V3357">
        <v>0</v>
      </c>
    </row>
    <row r="3358" spans="1:22" x14ac:dyDescent="0.3">
      <c r="A3358">
        <v>202122</v>
      </c>
      <c r="B3358" t="s">
        <v>820</v>
      </c>
      <c r="C3358" t="s">
        <v>821</v>
      </c>
      <c r="D3358" t="s">
        <v>822</v>
      </c>
      <c r="E3358" t="s">
        <v>823</v>
      </c>
      <c r="F3358" t="s">
        <v>852</v>
      </c>
      <c r="G3358" t="s">
        <v>853</v>
      </c>
      <c r="H3358" t="s">
        <v>936</v>
      </c>
      <c r="I3358">
        <v>838</v>
      </c>
      <c r="J3358" t="s">
        <v>937</v>
      </c>
      <c r="K3358" t="s">
        <v>828</v>
      </c>
      <c r="L3358" t="s">
        <v>247</v>
      </c>
      <c r="M3358">
        <v>0</v>
      </c>
      <c r="N3358">
        <v>383480</v>
      </c>
      <c r="O3358">
        <v>360682</v>
      </c>
      <c r="P3358">
        <v>12096</v>
      </c>
      <c r="Q3358">
        <v>2042</v>
      </c>
      <c r="R3358">
        <v>0</v>
      </c>
      <c r="S3358">
        <v>758300</v>
      </c>
      <c r="T3358">
        <v>0</v>
      </c>
      <c r="U3358">
        <v>758300</v>
      </c>
      <c r="V3358">
        <v>15</v>
      </c>
    </row>
    <row r="3359" spans="1:22" x14ac:dyDescent="0.3">
      <c r="A3359">
        <v>202223</v>
      </c>
      <c r="B3359" t="s">
        <v>820</v>
      </c>
      <c r="C3359" t="s">
        <v>821</v>
      </c>
      <c r="D3359" t="s">
        <v>822</v>
      </c>
      <c r="E3359" t="s">
        <v>823</v>
      </c>
      <c r="F3359" t="s">
        <v>852</v>
      </c>
      <c r="G3359" t="s">
        <v>853</v>
      </c>
      <c r="H3359" t="s">
        <v>936</v>
      </c>
      <c r="I3359">
        <v>838</v>
      </c>
      <c r="J3359" t="s">
        <v>937</v>
      </c>
      <c r="K3359" t="s">
        <v>828</v>
      </c>
      <c r="L3359" t="s">
        <v>247</v>
      </c>
      <c r="M3359">
        <v>0</v>
      </c>
      <c r="N3359">
        <v>379588</v>
      </c>
      <c r="O3359">
        <v>363549</v>
      </c>
      <c r="P3359">
        <v>13238</v>
      </c>
      <c r="Q3359">
        <v>1925</v>
      </c>
      <c r="R3359">
        <v>0</v>
      </c>
      <c r="S3359">
        <v>758300</v>
      </c>
      <c r="T3359">
        <v>0</v>
      </c>
      <c r="U3359">
        <v>758300</v>
      </c>
      <c r="V3359">
        <v>15</v>
      </c>
    </row>
    <row r="3360" spans="1:22" x14ac:dyDescent="0.3">
      <c r="A3360">
        <v>202324</v>
      </c>
      <c r="B3360" t="s">
        <v>820</v>
      </c>
      <c r="C3360" t="s">
        <v>821</v>
      </c>
      <c r="D3360" t="s">
        <v>822</v>
      </c>
      <c r="E3360" t="s">
        <v>823</v>
      </c>
      <c r="F3360" t="s">
        <v>852</v>
      </c>
      <c r="G3360" t="s">
        <v>853</v>
      </c>
      <c r="H3360" t="s">
        <v>936</v>
      </c>
      <c r="I3360">
        <v>838</v>
      </c>
      <c r="J3360" t="s">
        <v>937</v>
      </c>
      <c r="K3360" t="s">
        <v>828</v>
      </c>
      <c r="L3360" t="s">
        <v>247</v>
      </c>
      <c r="M3360">
        <v>0</v>
      </c>
      <c r="N3360">
        <v>213123</v>
      </c>
      <c r="O3360">
        <v>206274</v>
      </c>
      <c r="P3360">
        <v>8300</v>
      </c>
      <c r="Q3360">
        <v>1094</v>
      </c>
      <c r="R3360">
        <v>0</v>
      </c>
      <c r="S3360">
        <v>428791</v>
      </c>
      <c r="T3360">
        <v>0</v>
      </c>
      <c r="U3360">
        <v>428791</v>
      </c>
      <c r="V3360">
        <v>8</v>
      </c>
    </row>
    <row r="3361" spans="1:22" x14ac:dyDescent="0.3">
      <c r="A3361">
        <v>202122</v>
      </c>
      <c r="B3361" t="s">
        <v>820</v>
      </c>
      <c r="C3361" t="s">
        <v>821</v>
      </c>
      <c r="D3361" t="s">
        <v>822</v>
      </c>
      <c r="E3361" t="s">
        <v>823</v>
      </c>
      <c r="F3361" t="s">
        <v>852</v>
      </c>
      <c r="G3361" t="s">
        <v>853</v>
      </c>
      <c r="H3361" t="s">
        <v>936</v>
      </c>
      <c r="I3361">
        <v>838</v>
      </c>
      <c r="J3361" t="s">
        <v>937</v>
      </c>
      <c r="K3361" t="s">
        <v>828</v>
      </c>
      <c r="L3361" t="s">
        <v>833</v>
      </c>
      <c r="M3361">
        <v>16256921</v>
      </c>
      <c r="N3361">
        <v>50146429</v>
      </c>
      <c r="O3361">
        <v>59183342</v>
      </c>
      <c r="P3361">
        <v>31428587</v>
      </c>
      <c r="Q3361">
        <v>3800575</v>
      </c>
      <c r="R3361">
        <v>5858985</v>
      </c>
      <c r="S3361">
        <v>167494456</v>
      </c>
      <c r="T3361">
        <v>1262040</v>
      </c>
      <c r="U3361">
        <v>166232417</v>
      </c>
      <c r="V3361" t="s">
        <v>834</v>
      </c>
    </row>
    <row r="3362" spans="1:22" x14ac:dyDescent="0.3">
      <c r="A3362">
        <v>202223</v>
      </c>
      <c r="B3362" t="s">
        <v>820</v>
      </c>
      <c r="C3362" t="s">
        <v>821</v>
      </c>
      <c r="D3362" t="s">
        <v>822</v>
      </c>
      <c r="E3362" t="s">
        <v>823</v>
      </c>
      <c r="F3362" t="s">
        <v>852</v>
      </c>
      <c r="G3362" t="s">
        <v>853</v>
      </c>
      <c r="H3362" t="s">
        <v>936</v>
      </c>
      <c r="I3362">
        <v>838</v>
      </c>
      <c r="J3362" t="s">
        <v>937</v>
      </c>
      <c r="K3362" t="s">
        <v>828</v>
      </c>
      <c r="L3362" t="s">
        <v>833</v>
      </c>
      <c r="M3362">
        <v>17063929</v>
      </c>
      <c r="N3362">
        <v>48985520</v>
      </c>
      <c r="O3362">
        <v>56247047</v>
      </c>
      <c r="P3362">
        <v>36425557</v>
      </c>
      <c r="Q3362">
        <v>4869811</v>
      </c>
      <c r="R3362">
        <v>6950386</v>
      </c>
      <c r="S3362">
        <v>171283582</v>
      </c>
      <c r="T3362">
        <v>1670220</v>
      </c>
      <c r="U3362">
        <v>169613362</v>
      </c>
      <c r="V3362" t="s">
        <v>834</v>
      </c>
    </row>
    <row r="3363" spans="1:22" x14ac:dyDescent="0.3">
      <c r="A3363">
        <v>202324</v>
      </c>
      <c r="B3363" t="s">
        <v>820</v>
      </c>
      <c r="C3363" t="s">
        <v>821</v>
      </c>
      <c r="D3363" t="s">
        <v>822</v>
      </c>
      <c r="E3363" t="s">
        <v>823</v>
      </c>
      <c r="F3363" t="s">
        <v>852</v>
      </c>
      <c r="G3363" t="s">
        <v>853</v>
      </c>
      <c r="H3363" t="s">
        <v>936</v>
      </c>
      <c r="I3363">
        <v>838</v>
      </c>
      <c r="J3363" t="s">
        <v>937</v>
      </c>
      <c r="K3363" t="s">
        <v>828</v>
      </c>
      <c r="L3363" t="s">
        <v>833</v>
      </c>
      <c r="M3363">
        <v>17378615</v>
      </c>
      <c r="N3363">
        <v>47229732</v>
      </c>
      <c r="O3363">
        <v>56179809</v>
      </c>
      <c r="P3363">
        <v>43466622</v>
      </c>
      <c r="Q3363">
        <v>5255948</v>
      </c>
      <c r="R3363">
        <v>7584281</v>
      </c>
      <c r="S3363">
        <v>177974184</v>
      </c>
      <c r="T3363">
        <v>2107910</v>
      </c>
      <c r="U3363">
        <v>175866274</v>
      </c>
      <c r="V3363" t="s">
        <v>834</v>
      </c>
    </row>
    <row r="3364" spans="1:22" x14ac:dyDescent="0.3">
      <c r="A3364">
        <v>202122</v>
      </c>
      <c r="B3364" t="s">
        <v>820</v>
      </c>
      <c r="C3364" t="s">
        <v>821</v>
      </c>
      <c r="D3364" t="s">
        <v>822</v>
      </c>
      <c r="E3364" t="s">
        <v>823</v>
      </c>
      <c r="F3364" t="s">
        <v>852</v>
      </c>
      <c r="G3364" t="s">
        <v>853</v>
      </c>
      <c r="H3364" t="s">
        <v>936</v>
      </c>
      <c r="I3364">
        <v>838</v>
      </c>
      <c r="J3364" t="s">
        <v>937</v>
      </c>
      <c r="K3364" t="s">
        <v>835</v>
      </c>
      <c r="L3364" t="s">
        <v>836</v>
      </c>
      <c r="M3364" t="s">
        <v>829</v>
      </c>
      <c r="N3364" t="s">
        <v>829</v>
      </c>
      <c r="O3364" t="s">
        <v>829</v>
      </c>
      <c r="P3364" t="s">
        <v>829</v>
      </c>
      <c r="Q3364" t="s">
        <v>829</v>
      </c>
      <c r="R3364" t="s">
        <v>829</v>
      </c>
      <c r="S3364">
        <v>143117443</v>
      </c>
      <c r="T3364" t="s">
        <v>829</v>
      </c>
      <c r="U3364" t="s">
        <v>829</v>
      </c>
      <c r="V3364" t="s">
        <v>834</v>
      </c>
    </row>
    <row r="3365" spans="1:22" x14ac:dyDescent="0.3">
      <c r="A3365">
        <v>202223</v>
      </c>
      <c r="B3365" t="s">
        <v>820</v>
      </c>
      <c r="C3365" t="s">
        <v>821</v>
      </c>
      <c r="D3365" t="s">
        <v>822</v>
      </c>
      <c r="E3365" t="s">
        <v>823</v>
      </c>
      <c r="F3365" t="s">
        <v>852</v>
      </c>
      <c r="G3365" t="s">
        <v>853</v>
      </c>
      <c r="H3365" t="s">
        <v>936</v>
      </c>
      <c r="I3365">
        <v>838</v>
      </c>
      <c r="J3365" t="s">
        <v>937</v>
      </c>
      <c r="K3365" t="s">
        <v>835</v>
      </c>
      <c r="L3365" t="s">
        <v>836</v>
      </c>
      <c r="M3365" t="s">
        <v>829</v>
      </c>
      <c r="N3365" t="s">
        <v>829</v>
      </c>
      <c r="O3365" t="s">
        <v>829</v>
      </c>
      <c r="P3365" t="s">
        <v>829</v>
      </c>
      <c r="Q3365" t="s">
        <v>829</v>
      </c>
      <c r="R3365" t="s">
        <v>829</v>
      </c>
      <c r="S3365">
        <v>143008031</v>
      </c>
      <c r="T3365" t="s">
        <v>829</v>
      </c>
      <c r="U3365" t="s">
        <v>829</v>
      </c>
      <c r="V3365" t="s">
        <v>834</v>
      </c>
    </row>
    <row r="3366" spans="1:22" x14ac:dyDescent="0.3">
      <c r="A3366">
        <v>202324</v>
      </c>
      <c r="B3366" t="s">
        <v>820</v>
      </c>
      <c r="C3366" t="s">
        <v>821</v>
      </c>
      <c r="D3366" t="s">
        <v>822</v>
      </c>
      <c r="E3366" t="s">
        <v>823</v>
      </c>
      <c r="F3366" t="s">
        <v>852</v>
      </c>
      <c r="G3366" t="s">
        <v>853</v>
      </c>
      <c r="H3366" t="s">
        <v>936</v>
      </c>
      <c r="I3366">
        <v>838</v>
      </c>
      <c r="J3366" t="s">
        <v>937</v>
      </c>
      <c r="K3366" t="s">
        <v>835</v>
      </c>
      <c r="L3366" t="s">
        <v>836</v>
      </c>
      <c r="M3366" t="s">
        <v>829</v>
      </c>
      <c r="N3366" t="s">
        <v>829</v>
      </c>
      <c r="O3366" t="s">
        <v>829</v>
      </c>
      <c r="P3366" t="s">
        <v>829</v>
      </c>
      <c r="Q3366" t="s">
        <v>829</v>
      </c>
      <c r="R3366" t="s">
        <v>829</v>
      </c>
      <c r="S3366">
        <v>145154030</v>
      </c>
      <c r="T3366" t="s">
        <v>829</v>
      </c>
      <c r="U3366" t="s">
        <v>829</v>
      </c>
      <c r="V3366" t="s">
        <v>834</v>
      </c>
    </row>
    <row r="3367" spans="1:22" x14ac:dyDescent="0.3">
      <c r="A3367">
        <v>202122</v>
      </c>
      <c r="B3367" t="s">
        <v>820</v>
      </c>
      <c r="C3367" t="s">
        <v>821</v>
      </c>
      <c r="D3367" t="s">
        <v>822</v>
      </c>
      <c r="E3367" t="s">
        <v>823</v>
      </c>
      <c r="F3367" t="s">
        <v>852</v>
      </c>
      <c r="G3367" t="s">
        <v>853</v>
      </c>
      <c r="H3367" t="s">
        <v>936</v>
      </c>
      <c r="I3367">
        <v>838</v>
      </c>
      <c r="J3367" t="s">
        <v>937</v>
      </c>
      <c r="K3367" t="s">
        <v>835</v>
      </c>
      <c r="L3367" t="s">
        <v>837</v>
      </c>
      <c r="M3367" t="s">
        <v>829</v>
      </c>
      <c r="N3367" t="s">
        <v>829</v>
      </c>
      <c r="O3367" t="s">
        <v>829</v>
      </c>
      <c r="P3367" t="s">
        <v>829</v>
      </c>
      <c r="Q3367" t="s">
        <v>829</v>
      </c>
      <c r="R3367" t="s">
        <v>829</v>
      </c>
      <c r="S3367">
        <v>17410214</v>
      </c>
      <c r="T3367" t="s">
        <v>829</v>
      </c>
      <c r="U3367" t="s">
        <v>829</v>
      </c>
      <c r="V3367" t="s">
        <v>834</v>
      </c>
    </row>
    <row r="3368" spans="1:22" x14ac:dyDescent="0.3">
      <c r="A3368">
        <v>202223</v>
      </c>
      <c r="B3368" t="s">
        <v>820</v>
      </c>
      <c r="C3368" t="s">
        <v>821</v>
      </c>
      <c r="D3368" t="s">
        <v>822</v>
      </c>
      <c r="E3368" t="s">
        <v>823</v>
      </c>
      <c r="F3368" t="s">
        <v>852</v>
      </c>
      <c r="G3368" t="s">
        <v>853</v>
      </c>
      <c r="H3368" t="s">
        <v>936</v>
      </c>
      <c r="I3368">
        <v>838</v>
      </c>
      <c r="J3368" t="s">
        <v>937</v>
      </c>
      <c r="K3368" t="s">
        <v>835</v>
      </c>
      <c r="L3368" t="s">
        <v>837</v>
      </c>
      <c r="M3368" t="s">
        <v>829</v>
      </c>
      <c r="N3368" t="s">
        <v>829</v>
      </c>
      <c r="O3368" t="s">
        <v>829</v>
      </c>
      <c r="P3368" t="s">
        <v>829</v>
      </c>
      <c r="Q3368" t="s">
        <v>829</v>
      </c>
      <c r="R3368" t="s">
        <v>829</v>
      </c>
      <c r="S3368">
        <v>6142680</v>
      </c>
      <c r="T3368" t="s">
        <v>829</v>
      </c>
      <c r="U3368" t="s">
        <v>829</v>
      </c>
      <c r="V3368">
        <v>0</v>
      </c>
    </row>
    <row r="3369" spans="1:22" x14ac:dyDescent="0.3">
      <c r="A3369">
        <v>202324</v>
      </c>
      <c r="B3369" t="s">
        <v>820</v>
      </c>
      <c r="C3369" t="s">
        <v>821</v>
      </c>
      <c r="D3369" t="s">
        <v>822</v>
      </c>
      <c r="E3369" t="s">
        <v>823</v>
      </c>
      <c r="F3369" t="s">
        <v>852</v>
      </c>
      <c r="G3369" t="s">
        <v>853</v>
      </c>
      <c r="H3369" t="s">
        <v>936</v>
      </c>
      <c r="I3369">
        <v>838</v>
      </c>
      <c r="J3369" t="s">
        <v>937</v>
      </c>
      <c r="K3369" t="s">
        <v>835</v>
      </c>
      <c r="L3369" t="s">
        <v>837</v>
      </c>
      <c r="M3369" t="s">
        <v>829</v>
      </c>
      <c r="N3369" t="s">
        <v>829</v>
      </c>
      <c r="O3369" t="s">
        <v>829</v>
      </c>
      <c r="P3369" t="s">
        <v>829</v>
      </c>
      <c r="Q3369" t="s">
        <v>829</v>
      </c>
      <c r="R3369" t="s">
        <v>829</v>
      </c>
      <c r="S3369">
        <v>-28875</v>
      </c>
      <c r="T3369" t="s">
        <v>829</v>
      </c>
      <c r="U3369" t="s">
        <v>829</v>
      </c>
      <c r="V3369">
        <v>0</v>
      </c>
    </row>
    <row r="3370" spans="1:22" x14ac:dyDescent="0.3">
      <c r="A3370">
        <v>202122</v>
      </c>
      <c r="B3370" t="s">
        <v>820</v>
      </c>
      <c r="C3370" t="s">
        <v>821</v>
      </c>
      <c r="D3370" t="s">
        <v>822</v>
      </c>
      <c r="E3370" t="s">
        <v>823</v>
      </c>
      <c r="F3370" t="s">
        <v>852</v>
      </c>
      <c r="G3370" t="s">
        <v>853</v>
      </c>
      <c r="H3370" t="s">
        <v>936</v>
      </c>
      <c r="I3370">
        <v>838</v>
      </c>
      <c r="J3370" t="s">
        <v>937</v>
      </c>
      <c r="K3370" t="s">
        <v>835</v>
      </c>
      <c r="L3370" t="s">
        <v>838</v>
      </c>
      <c r="M3370" t="s">
        <v>829</v>
      </c>
      <c r="N3370" t="s">
        <v>829</v>
      </c>
      <c r="O3370" t="s">
        <v>829</v>
      </c>
      <c r="P3370" t="s">
        <v>829</v>
      </c>
      <c r="Q3370" t="s">
        <v>829</v>
      </c>
      <c r="R3370" t="s">
        <v>829</v>
      </c>
      <c r="S3370">
        <v>-39095000</v>
      </c>
      <c r="T3370" t="s">
        <v>829</v>
      </c>
      <c r="U3370" t="s">
        <v>829</v>
      </c>
      <c r="V3370" t="s">
        <v>834</v>
      </c>
    </row>
    <row r="3371" spans="1:22" x14ac:dyDescent="0.3">
      <c r="A3371">
        <v>202223</v>
      </c>
      <c r="B3371" t="s">
        <v>820</v>
      </c>
      <c r="C3371" t="s">
        <v>821</v>
      </c>
      <c r="D3371" t="s">
        <v>822</v>
      </c>
      <c r="E3371" t="s">
        <v>823</v>
      </c>
      <c r="F3371" t="s">
        <v>852</v>
      </c>
      <c r="G3371" t="s">
        <v>853</v>
      </c>
      <c r="H3371" t="s">
        <v>936</v>
      </c>
      <c r="I3371">
        <v>838</v>
      </c>
      <c r="J3371" t="s">
        <v>937</v>
      </c>
      <c r="K3371" t="s">
        <v>835</v>
      </c>
      <c r="L3371" t="s">
        <v>838</v>
      </c>
      <c r="M3371" t="s">
        <v>829</v>
      </c>
      <c r="N3371" t="s">
        <v>829</v>
      </c>
      <c r="O3371" t="s">
        <v>829</v>
      </c>
      <c r="P3371" t="s">
        <v>829</v>
      </c>
      <c r="Q3371" t="s">
        <v>829</v>
      </c>
      <c r="R3371" t="s">
        <v>829</v>
      </c>
      <c r="S3371">
        <v>-27683612</v>
      </c>
      <c r="T3371" t="s">
        <v>829</v>
      </c>
      <c r="U3371" t="s">
        <v>829</v>
      </c>
      <c r="V3371" t="s">
        <v>834</v>
      </c>
    </row>
    <row r="3372" spans="1:22" x14ac:dyDescent="0.3">
      <c r="A3372">
        <v>202324</v>
      </c>
      <c r="B3372" t="s">
        <v>820</v>
      </c>
      <c r="C3372" t="s">
        <v>821</v>
      </c>
      <c r="D3372" t="s">
        <v>822</v>
      </c>
      <c r="E3372" t="s">
        <v>823</v>
      </c>
      <c r="F3372" t="s">
        <v>852</v>
      </c>
      <c r="G3372" t="s">
        <v>853</v>
      </c>
      <c r="H3372" t="s">
        <v>936</v>
      </c>
      <c r="I3372">
        <v>838</v>
      </c>
      <c r="J3372" t="s">
        <v>937</v>
      </c>
      <c r="K3372" t="s">
        <v>835</v>
      </c>
      <c r="L3372" t="s">
        <v>838</v>
      </c>
      <c r="M3372" t="s">
        <v>829</v>
      </c>
      <c r="N3372" t="s">
        <v>829</v>
      </c>
      <c r="O3372" t="s">
        <v>829</v>
      </c>
      <c r="P3372" t="s">
        <v>829</v>
      </c>
      <c r="Q3372" t="s">
        <v>829</v>
      </c>
      <c r="R3372" t="s">
        <v>829</v>
      </c>
      <c r="S3372">
        <v>-35918172</v>
      </c>
      <c r="T3372" t="s">
        <v>829</v>
      </c>
      <c r="U3372" t="s">
        <v>829</v>
      </c>
      <c r="V3372" t="s">
        <v>834</v>
      </c>
    </row>
    <row r="3373" spans="1:22" x14ac:dyDescent="0.3">
      <c r="A3373">
        <v>202122</v>
      </c>
      <c r="B3373" t="s">
        <v>820</v>
      </c>
      <c r="C3373" t="s">
        <v>821</v>
      </c>
      <c r="D3373" t="s">
        <v>822</v>
      </c>
      <c r="E3373" t="s">
        <v>823</v>
      </c>
      <c r="F3373" t="s">
        <v>852</v>
      </c>
      <c r="G3373" t="s">
        <v>853</v>
      </c>
      <c r="H3373" t="s">
        <v>936</v>
      </c>
      <c r="I3373">
        <v>838</v>
      </c>
      <c r="J3373" t="s">
        <v>937</v>
      </c>
      <c r="K3373" t="s">
        <v>835</v>
      </c>
      <c r="L3373" t="s">
        <v>839</v>
      </c>
      <c r="M3373" t="s">
        <v>829</v>
      </c>
      <c r="N3373" t="s">
        <v>829</v>
      </c>
      <c r="O3373" t="s">
        <v>829</v>
      </c>
      <c r="P3373" t="s">
        <v>829</v>
      </c>
      <c r="Q3373" t="s">
        <v>829</v>
      </c>
      <c r="R3373" t="s">
        <v>829</v>
      </c>
      <c r="S3373">
        <v>27683000</v>
      </c>
      <c r="T3373" t="s">
        <v>829</v>
      </c>
      <c r="U3373" t="s">
        <v>829</v>
      </c>
      <c r="V3373" t="s">
        <v>834</v>
      </c>
    </row>
    <row r="3374" spans="1:22" x14ac:dyDescent="0.3">
      <c r="A3374">
        <v>202223</v>
      </c>
      <c r="B3374" t="s">
        <v>820</v>
      </c>
      <c r="C3374" t="s">
        <v>821</v>
      </c>
      <c r="D3374" t="s">
        <v>822</v>
      </c>
      <c r="E3374" t="s">
        <v>823</v>
      </c>
      <c r="F3374" t="s">
        <v>852</v>
      </c>
      <c r="G3374" t="s">
        <v>853</v>
      </c>
      <c r="H3374" t="s">
        <v>936</v>
      </c>
      <c r="I3374">
        <v>838</v>
      </c>
      <c r="J3374" t="s">
        <v>937</v>
      </c>
      <c r="K3374" t="s">
        <v>835</v>
      </c>
      <c r="L3374" t="s">
        <v>839</v>
      </c>
      <c r="M3374" t="s">
        <v>829</v>
      </c>
      <c r="N3374" t="s">
        <v>829</v>
      </c>
      <c r="O3374" t="s">
        <v>829</v>
      </c>
      <c r="P3374" t="s">
        <v>829</v>
      </c>
      <c r="Q3374" t="s">
        <v>829</v>
      </c>
      <c r="R3374" t="s">
        <v>829</v>
      </c>
      <c r="S3374">
        <v>35918172</v>
      </c>
      <c r="T3374" t="s">
        <v>829</v>
      </c>
      <c r="U3374" t="s">
        <v>829</v>
      </c>
      <c r="V3374" t="s">
        <v>834</v>
      </c>
    </row>
    <row r="3375" spans="1:22" x14ac:dyDescent="0.3">
      <c r="A3375">
        <v>202324</v>
      </c>
      <c r="B3375" t="s">
        <v>820</v>
      </c>
      <c r="C3375" t="s">
        <v>821</v>
      </c>
      <c r="D3375" t="s">
        <v>822</v>
      </c>
      <c r="E3375" t="s">
        <v>823</v>
      </c>
      <c r="F3375" t="s">
        <v>852</v>
      </c>
      <c r="G3375" t="s">
        <v>853</v>
      </c>
      <c r="H3375" t="s">
        <v>936</v>
      </c>
      <c r="I3375">
        <v>838</v>
      </c>
      <c r="J3375" t="s">
        <v>937</v>
      </c>
      <c r="K3375" t="s">
        <v>835</v>
      </c>
      <c r="L3375" t="s">
        <v>839</v>
      </c>
      <c r="M3375" t="s">
        <v>829</v>
      </c>
      <c r="N3375" t="s">
        <v>829</v>
      </c>
      <c r="O3375" t="s">
        <v>829</v>
      </c>
      <c r="P3375" t="s">
        <v>829</v>
      </c>
      <c r="Q3375" t="s">
        <v>829</v>
      </c>
      <c r="R3375" t="s">
        <v>829</v>
      </c>
      <c r="S3375">
        <v>59573486</v>
      </c>
      <c r="T3375" t="s">
        <v>829</v>
      </c>
      <c r="U3375" t="s">
        <v>829</v>
      </c>
      <c r="V3375" t="s">
        <v>834</v>
      </c>
    </row>
    <row r="3376" spans="1:22" x14ac:dyDescent="0.3">
      <c r="A3376">
        <v>202122</v>
      </c>
      <c r="B3376" t="s">
        <v>820</v>
      </c>
      <c r="C3376" t="s">
        <v>821</v>
      </c>
      <c r="D3376" t="s">
        <v>822</v>
      </c>
      <c r="E3376" t="s">
        <v>823</v>
      </c>
      <c r="F3376" t="s">
        <v>852</v>
      </c>
      <c r="G3376" t="s">
        <v>853</v>
      </c>
      <c r="H3376" t="s">
        <v>936</v>
      </c>
      <c r="I3376">
        <v>838</v>
      </c>
      <c r="J3376" t="s">
        <v>937</v>
      </c>
      <c r="K3376" t="s">
        <v>835</v>
      </c>
      <c r="L3376" t="s">
        <v>840</v>
      </c>
      <c r="M3376" t="s">
        <v>829</v>
      </c>
      <c r="N3376" t="s">
        <v>829</v>
      </c>
      <c r="O3376" t="s">
        <v>829</v>
      </c>
      <c r="P3376" t="s">
        <v>829</v>
      </c>
      <c r="Q3376" t="s">
        <v>829</v>
      </c>
      <c r="R3376" t="s">
        <v>829</v>
      </c>
      <c r="S3376">
        <v>10000000</v>
      </c>
      <c r="T3376" t="s">
        <v>829</v>
      </c>
      <c r="U3376" t="s">
        <v>829</v>
      </c>
      <c r="V3376" t="s">
        <v>834</v>
      </c>
    </row>
    <row r="3377" spans="1:22" x14ac:dyDescent="0.3">
      <c r="A3377">
        <v>202223</v>
      </c>
      <c r="B3377" t="s">
        <v>820</v>
      </c>
      <c r="C3377" t="s">
        <v>821</v>
      </c>
      <c r="D3377" t="s">
        <v>822</v>
      </c>
      <c r="E3377" t="s">
        <v>823</v>
      </c>
      <c r="F3377" t="s">
        <v>852</v>
      </c>
      <c r="G3377" t="s">
        <v>853</v>
      </c>
      <c r="H3377" t="s">
        <v>936</v>
      </c>
      <c r="I3377">
        <v>838</v>
      </c>
      <c r="J3377" t="s">
        <v>937</v>
      </c>
      <c r="K3377" t="s">
        <v>835</v>
      </c>
      <c r="L3377" t="s">
        <v>840</v>
      </c>
      <c r="M3377" t="s">
        <v>829</v>
      </c>
      <c r="N3377" t="s">
        <v>829</v>
      </c>
      <c r="O3377" t="s">
        <v>829</v>
      </c>
      <c r="P3377" t="s">
        <v>829</v>
      </c>
      <c r="Q3377" t="s">
        <v>829</v>
      </c>
      <c r="R3377" t="s">
        <v>829</v>
      </c>
      <c r="S3377">
        <v>5000000</v>
      </c>
      <c r="T3377" t="s">
        <v>829</v>
      </c>
      <c r="U3377" t="s">
        <v>829</v>
      </c>
      <c r="V3377" t="s">
        <v>834</v>
      </c>
    </row>
    <row r="3378" spans="1:22" x14ac:dyDescent="0.3">
      <c r="A3378">
        <v>202324</v>
      </c>
      <c r="B3378" t="s">
        <v>820</v>
      </c>
      <c r="C3378" t="s">
        <v>821</v>
      </c>
      <c r="D3378" t="s">
        <v>822</v>
      </c>
      <c r="E3378" t="s">
        <v>823</v>
      </c>
      <c r="F3378" t="s">
        <v>852</v>
      </c>
      <c r="G3378" t="s">
        <v>853</v>
      </c>
      <c r="H3378" t="s">
        <v>936</v>
      </c>
      <c r="I3378">
        <v>838</v>
      </c>
      <c r="J3378" t="s">
        <v>937</v>
      </c>
      <c r="K3378" t="s">
        <v>835</v>
      </c>
      <c r="L3378" t="s">
        <v>840</v>
      </c>
      <c r="M3378" t="s">
        <v>829</v>
      </c>
      <c r="N3378" t="s">
        <v>829</v>
      </c>
      <c r="O3378" t="s">
        <v>829</v>
      </c>
      <c r="P3378" t="s">
        <v>829</v>
      </c>
      <c r="Q3378" t="s">
        <v>829</v>
      </c>
      <c r="R3378" t="s">
        <v>829</v>
      </c>
      <c r="S3378">
        <v>0</v>
      </c>
      <c r="T3378" t="s">
        <v>829</v>
      </c>
      <c r="U3378" t="s">
        <v>829</v>
      </c>
      <c r="V3378" t="s">
        <v>834</v>
      </c>
    </row>
    <row r="3379" spans="1:22" x14ac:dyDescent="0.3">
      <c r="A3379">
        <v>202122</v>
      </c>
      <c r="B3379" t="s">
        <v>820</v>
      </c>
      <c r="C3379" t="s">
        <v>821</v>
      </c>
      <c r="D3379" t="s">
        <v>822</v>
      </c>
      <c r="E3379" t="s">
        <v>823</v>
      </c>
      <c r="F3379" t="s">
        <v>852</v>
      </c>
      <c r="G3379" t="s">
        <v>853</v>
      </c>
      <c r="H3379" t="s">
        <v>936</v>
      </c>
      <c r="I3379">
        <v>838</v>
      </c>
      <c r="J3379" t="s">
        <v>937</v>
      </c>
      <c r="K3379" t="s">
        <v>835</v>
      </c>
      <c r="L3379" t="s">
        <v>841</v>
      </c>
      <c r="M3379" t="s">
        <v>829</v>
      </c>
      <c r="N3379" t="s">
        <v>829</v>
      </c>
      <c r="O3379" t="s">
        <v>829</v>
      </c>
      <c r="P3379" t="s">
        <v>829</v>
      </c>
      <c r="Q3379" t="s">
        <v>829</v>
      </c>
      <c r="R3379" t="s">
        <v>829</v>
      </c>
      <c r="S3379">
        <v>166232664</v>
      </c>
      <c r="T3379" t="s">
        <v>829</v>
      </c>
      <c r="U3379" t="s">
        <v>829</v>
      </c>
      <c r="V3379" t="s">
        <v>834</v>
      </c>
    </row>
    <row r="3380" spans="1:22" x14ac:dyDescent="0.3">
      <c r="A3380">
        <v>202223</v>
      </c>
      <c r="B3380" t="s">
        <v>820</v>
      </c>
      <c r="C3380" t="s">
        <v>821</v>
      </c>
      <c r="D3380" t="s">
        <v>822</v>
      </c>
      <c r="E3380" t="s">
        <v>823</v>
      </c>
      <c r="F3380" t="s">
        <v>852</v>
      </c>
      <c r="G3380" t="s">
        <v>853</v>
      </c>
      <c r="H3380" t="s">
        <v>936</v>
      </c>
      <c r="I3380">
        <v>838</v>
      </c>
      <c r="J3380" t="s">
        <v>937</v>
      </c>
      <c r="K3380" t="s">
        <v>835</v>
      </c>
      <c r="L3380" t="s">
        <v>841</v>
      </c>
      <c r="M3380" t="s">
        <v>829</v>
      </c>
      <c r="N3380" t="s">
        <v>829</v>
      </c>
      <c r="O3380" t="s">
        <v>829</v>
      </c>
      <c r="P3380" t="s">
        <v>829</v>
      </c>
      <c r="Q3380" t="s">
        <v>829</v>
      </c>
      <c r="R3380" t="s">
        <v>829</v>
      </c>
      <c r="S3380">
        <v>169613363</v>
      </c>
      <c r="T3380" t="s">
        <v>829</v>
      </c>
      <c r="U3380" t="s">
        <v>829</v>
      </c>
      <c r="V3380" t="s">
        <v>834</v>
      </c>
    </row>
    <row r="3381" spans="1:22" x14ac:dyDescent="0.3">
      <c r="A3381">
        <v>202324</v>
      </c>
      <c r="B3381" t="s">
        <v>820</v>
      </c>
      <c r="C3381" t="s">
        <v>821</v>
      </c>
      <c r="D3381" t="s">
        <v>822</v>
      </c>
      <c r="E3381" t="s">
        <v>823</v>
      </c>
      <c r="F3381" t="s">
        <v>852</v>
      </c>
      <c r="G3381" t="s">
        <v>853</v>
      </c>
      <c r="H3381" t="s">
        <v>936</v>
      </c>
      <c r="I3381">
        <v>838</v>
      </c>
      <c r="J3381" t="s">
        <v>937</v>
      </c>
      <c r="K3381" t="s">
        <v>835</v>
      </c>
      <c r="L3381" t="s">
        <v>841</v>
      </c>
      <c r="M3381" t="s">
        <v>829</v>
      </c>
      <c r="N3381" t="s">
        <v>829</v>
      </c>
      <c r="O3381" t="s">
        <v>829</v>
      </c>
      <c r="P3381" t="s">
        <v>829</v>
      </c>
      <c r="Q3381" t="s">
        <v>829</v>
      </c>
      <c r="R3381" t="s">
        <v>829</v>
      </c>
      <c r="S3381">
        <v>175866271</v>
      </c>
      <c r="T3381" t="s">
        <v>829</v>
      </c>
      <c r="U3381" t="s">
        <v>829</v>
      </c>
      <c r="V3381" t="s">
        <v>834</v>
      </c>
    </row>
    <row r="3382" spans="1:22" x14ac:dyDescent="0.3">
      <c r="A3382">
        <v>202122</v>
      </c>
      <c r="B3382" t="s">
        <v>820</v>
      </c>
      <c r="C3382" t="s">
        <v>821</v>
      </c>
      <c r="D3382" t="s">
        <v>822</v>
      </c>
      <c r="E3382" t="s">
        <v>823</v>
      </c>
      <c r="F3382" t="s">
        <v>852</v>
      </c>
      <c r="G3382" t="s">
        <v>853</v>
      </c>
      <c r="H3382" t="s">
        <v>936</v>
      </c>
      <c r="I3382">
        <v>838</v>
      </c>
      <c r="J3382" t="s">
        <v>937</v>
      </c>
      <c r="K3382" t="s">
        <v>842</v>
      </c>
      <c r="L3382" t="s">
        <v>238</v>
      </c>
      <c r="M3382" t="s">
        <v>829</v>
      </c>
      <c r="N3382" t="s">
        <v>829</v>
      </c>
      <c r="O3382" t="s">
        <v>829</v>
      </c>
      <c r="P3382" t="s">
        <v>829</v>
      </c>
      <c r="Q3382" t="s">
        <v>829</v>
      </c>
      <c r="R3382" t="s">
        <v>829</v>
      </c>
      <c r="S3382">
        <v>2425042</v>
      </c>
      <c r="T3382">
        <v>175526</v>
      </c>
      <c r="U3382">
        <v>2249516</v>
      </c>
      <c r="V3382">
        <v>43</v>
      </c>
    </row>
    <row r="3383" spans="1:22" x14ac:dyDescent="0.3">
      <c r="A3383">
        <v>202223</v>
      </c>
      <c r="B3383" t="s">
        <v>820</v>
      </c>
      <c r="C3383" t="s">
        <v>821</v>
      </c>
      <c r="D3383" t="s">
        <v>822</v>
      </c>
      <c r="E3383" t="s">
        <v>823</v>
      </c>
      <c r="F3383" t="s">
        <v>852</v>
      </c>
      <c r="G3383" t="s">
        <v>853</v>
      </c>
      <c r="H3383" t="s">
        <v>936</v>
      </c>
      <c r="I3383">
        <v>838</v>
      </c>
      <c r="J3383" t="s">
        <v>937</v>
      </c>
      <c r="K3383" t="s">
        <v>842</v>
      </c>
      <c r="L3383" t="s">
        <v>238</v>
      </c>
      <c r="M3383" t="s">
        <v>829</v>
      </c>
      <c r="N3383" t="s">
        <v>829</v>
      </c>
      <c r="O3383" t="s">
        <v>829</v>
      </c>
      <c r="P3383" t="s">
        <v>829</v>
      </c>
      <c r="Q3383" t="s">
        <v>829</v>
      </c>
      <c r="R3383" t="s">
        <v>829</v>
      </c>
      <c r="S3383">
        <v>2439551</v>
      </c>
      <c r="T3383">
        <v>91519</v>
      </c>
      <c r="U3383">
        <v>2348032</v>
      </c>
      <c r="V3383">
        <v>46</v>
      </c>
    </row>
    <row r="3384" spans="1:22" x14ac:dyDescent="0.3">
      <c r="A3384">
        <v>202324</v>
      </c>
      <c r="B3384" t="s">
        <v>820</v>
      </c>
      <c r="C3384" t="s">
        <v>821</v>
      </c>
      <c r="D3384" t="s">
        <v>822</v>
      </c>
      <c r="E3384" t="s">
        <v>823</v>
      </c>
      <c r="F3384" t="s">
        <v>852</v>
      </c>
      <c r="G3384" t="s">
        <v>853</v>
      </c>
      <c r="H3384" t="s">
        <v>936</v>
      </c>
      <c r="I3384">
        <v>838</v>
      </c>
      <c r="J3384" t="s">
        <v>937</v>
      </c>
      <c r="K3384" t="s">
        <v>842</v>
      </c>
      <c r="L3384" t="s">
        <v>238</v>
      </c>
      <c r="M3384" t="s">
        <v>829</v>
      </c>
      <c r="N3384" t="s">
        <v>829</v>
      </c>
      <c r="O3384" t="s">
        <v>829</v>
      </c>
      <c r="P3384" t="s">
        <v>829</v>
      </c>
      <c r="Q3384" t="s">
        <v>829</v>
      </c>
      <c r="R3384" t="s">
        <v>829</v>
      </c>
      <c r="S3384">
        <v>2060027</v>
      </c>
      <c r="T3384">
        <v>101776</v>
      </c>
      <c r="U3384">
        <v>1958251</v>
      </c>
      <c r="V3384">
        <v>38</v>
      </c>
    </row>
    <row r="3385" spans="1:22" x14ac:dyDescent="0.3">
      <c r="A3385">
        <v>202122</v>
      </c>
      <c r="B3385" t="s">
        <v>820</v>
      </c>
      <c r="C3385" t="s">
        <v>821</v>
      </c>
      <c r="D3385" t="s">
        <v>822</v>
      </c>
      <c r="E3385" t="s">
        <v>823</v>
      </c>
      <c r="F3385" t="s">
        <v>852</v>
      </c>
      <c r="G3385" t="s">
        <v>853</v>
      </c>
      <c r="H3385" t="s">
        <v>936</v>
      </c>
      <c r="I3385">
        <v>838</v>
      </c>
      <c r="J3385" t="s">
        <v>937</v>
      </c>
      <c r="K3385" t="s">
        <v>842</v>
      </c>
      <c r="L3385" t="s">
        <v>240</v>
      </c>
      <c r="M3385" t="s">
        <v>829</v>
      </c>
      <c r="N3385" t="s">
        <v>829</v>
      </c>
      <c r="O3385" t="s">
        <v>829</v>
      </c>
      <c r="P3385" t="s">
        <v>829</v>
      </c>
      <c r="Q3385" t="s">
        <v>829</v>
      </c>
      <c r="R3385" t="s">
        <v>829</v>
      </c>
      <c r="S3385">
        <v>2000184</v>
      </c>
      <c r="T3385">
        <v>0</v>
      </c>
      <c r="U3385">
        <v>2000184</v>
      </c>
      <c r="V3385">
        <v>39</v>
      </c>
    </row>
    <row r="3386" spans="1:22" x14ac:dyDescent="0.3">
      <c r="A3386">
        <v>202223</v>
      </c>
      <c r="B3386" t="s">
        <v>820</v>
      </c>
      <c r="C3386" t="s">
        <v>821</v>
      </c>
      <c r="D3386" t="s">
        <v>822</v>
      </c>
      <c r="E3386" t="s">
        <v>823</v>
      </c>
      <c r="F3386" t="s">
        <v>852</v>
      </c>
      <c r="G3386" t="s">
        <v>853</v>
      </c>
      <c r="H3386" t="s">
        <v>936</v>
      </c>
      <c r="I3386">
        <v>838</v>
      </c>
      <c r="J3386" t="s">
        <v>937</v>
      </c>
      <c r="K3386" t="s">
        <v>842</v>
      </c>
      <c r="L3386" t="s">
        <v>240</v>
      </c>
      <c r="M3386" t="s">
        <v>829</v>
      </c>
      <c r="N3386" t="s">
        <v>829</v>
      </c>
      <c r="O3386" t="s">
        <v>829</v>
      </c>
      <c r="P3386" t="s">
        <v>829</v>
      </c>
      <c r="Q3386" t="s">
        <v>829</v>
      </c>
      <c r="R3386" t="s">
        <v>829</v>
      </c>
      <c r="S3386">
        <v>2004819</v>
      </c>
      <c r="T3386">
        <v>0</v>
      </c>
      <c r="U3386">
        <v>2004819</v>
      </c>
      <c r="V3386">
        <v>39</v>
      </c>
    </row>
    <row r="3387" spans="1:22" x14ac:dyDescent="0.3">
      <c r="A3387">
        <v>202324</v>
      </c>
      <c r="B3387" t="s">
        <v>820</v>
      </c>
      <c r="C3387" t="s">
        <v>821</v>
      </c>
      <c r="D3387" t="s">
        <v>822</v>
      </c>
      <c r="E3387" t="s">
        <v>823</v>
      </c>
      <c r="F3387" t="s">
        <v>852</v>
      </c>
      <c r="G3387" t="s">
        <v>853</v>
      </c>
      <c r="H3387" t="s">
        <v>936</v>
      </c>
      <c r="I3387">
        <v>838</v>
      </c>
      <c r="J3387" t="s">
        <v>937</v>
      </c>
      <c r="K3387" t="s">
        <v>842</v>
      </c>
      <c r="L3387" t="s">
        <v>240</v>
      </c>
      <c r="M3387" t="s">
        <v>829</v>
      </c>
      <c r="N3387" t="s">
        <v>829</v>
      </c>
      <c r="O3387" t="s">
        <v>829</v>
      </c>
      <c r="P3387" t="s">
        <v>829</v>
      </c>
      <c r="Q3387" t="s">
        <v>829</v>
      </c>
      <c r="R3387" t="s">
        <v>829</v>
      </c>
      <c r="S3387">
        <v>2100771</v>
      </c>
      <c r="T3387">
        <v>0</v>
      </c>
      <c r="U3387">
        <v>2100771</v>
      </c>
      <c r="V3387">
        <v>41</v>
      </c>
    </row>
    <row r="3388" spans="1:22" x14ac:dyDescent="0.3">
      <c r="A3388">
        <v>202122</v>
      </c>
      <c r="B3388" t="s">
        <v>820</v>
      </c>
      <c r="C3388" t="s">
        <v>821</v>
      </c>
      <c r="D3388" t="s">
        <v>822</v>
      </c>
      <c r="E3388" t="s">
        <v>823</v>
      </c>
      <c r="F3388" t="s">
        <v>852</v>
      </c>
      <c r="G3388" t="s">
        <v>853</v>
      </c>
      <c r="H3388" t="s">
        <v>936</v>
      </c>
      <c r="I3388">
        <v>838</v>
      </c>
      <c r="J3388" t="s">
        <v>937</v>
      </c>
      <c r="K3388" t="s">
        <v>842</v>
      </c>
      <c r="L3388" t="s">
        <v>843</v>
      </c>
      <c r="M3388" t="s">
        <v>829</v>
      </c>
      <c r="N3388" t="s">
        <v>829</v>
      </c>
      <c r="O3388" t="s">
        <v>829</v>
      </c>
      <c r="P3388" t="s">
        <v>829</v>
      </c>
      <c r="Q3388" t="s">
        <v>829</v>
      </c>
      <c r="R3388" t="s">
        <v>829</v>
      </c>
      <c r="S3388">
        <v>149532</v>
      </c>
      <c r="T3388">
        <v>59967</v>
      </c>
      <c r="U3388">
        <v>89565</v>
      </c>
      <c r="V3388">
        <v>2</v>
      </c>
    </row>
    <row r="3389" spans="1:22" x14ac:dyDescent="0.3">
      <c r="A3389">
        <v>202223</v>
      </c>
      <c r="B3389" t="s">
        <v>820</v>
      </c>
      <c r="C3389" t="s">
        <v>821</v>
      </c>
      <c r="D3389" t="s">
        <v>822</v>
      </c>
      <c r="E3389" t="s">
        <v>823</v>
      </c>
      <c r="F3389" t="s">
        <v>852</v>
      </c>
      <c r="G3389" t="s">
        <v>853</v>
      </c>
      <c r="H3389" t="s">
        <v>936</v>
      </c>
      <c r="I3389">
        <v>838</v>
      </c>
      <c r="J3389" t="s">
        <v>937</v>
      </c>
      <c r="K3389" t="s">
        <v>842</v>
      </c>
      <c r="L3389" t="s">
        <v>843</v>
      </c>
      <c r="M3389" t="s">
        <v>829</v>
      </c>
      <c r="N3389" t="s">
        <v>829</v>
      </c>
      <c r="O3389" t="s">
        <v>829</v>
      </c>
      <c r="P3389" t="s">
        <v>829</v>
      </c>
      <c r="Q3389" t="s">
        <v>829</v>
      </c>
      <c r="R3389" t="s">
        <v>829</v>
      </c>
      <c r="S3389">
        <v>222139</v>
      </c>
      <c r="T3389">
        <v>56967</v>
      </c>
      <c r="U3389">
        <v>165172</v>
      </c>
      <c r="V3389">
        <v>3</v>
      </c>
    </row>
    <row r="3390" spans="1:22" x14ac:dyDescent="0.3">
      <c r="A3390">
        <v>202324</v>
      </c>
      <c r="B3390" t="s">
        <v>820</v>
      </c>
      <c r="C3390" t="s">
        <v>821</v>
      </c>
      <c r="D3390" t="s">
        <v>822</v>
      </c>
      <c r="E3390" t="s">
        <v>823</v>
      </c>
      <c r="F3390" t="s">
        <v>852</v>
      </c>
      <c r="G3390" t="s">
        <v>853</v>
      </c>
      <c r="H3390" t="s">
        <v>936</v>
      </c>
      <c r="I3390">
        <v>838</v>
      </c>
      <c r="J3390" t="s">
        <v>937</v>
      </c>
      <c r="K3390" t="s">
        <v>842</v>
      </c>
      <c r="L3390" t="s">
        <v>843</v>
      </c>
      <c r="M3390" t="s">
        <v>829</v>
      </c>
      <c r="N3390" t="s">
        <v>829</v>
      </c>
      <c r="O3390" t="s">
        <v>829</v>
      </c>
      <c r="P3390" t="s">
        <v>829</v>
      </c>
      <c r="Q3390" t="s">
        <v>829</v>
      </c>
      <c r="R3390" t="s">
        <v>829</v>
      </c>
      <c r="S3390">
        <v>195817</v>
      </c>
      <c r="T3390">
        <v>56967</v>
      </c>
      <c r="U3390">
        <v>138850</v>
      </c>
      <c r="V3390">
        <v>3</v>
      </c>
    </row>
    <row r="3391" spans="1:22" x14ac:dyDescent="0.3">
      <c r="A3391">
        <v>202122</v>
      </c>
      <c r="B3391" t="s">
        <v>820</v>
      </c>
      <c r="C3391" t="s">
        <v>821</v>
      </c>
      <c r="D3391" t="s">
        <v>822</v>
      </c>
      <c r="E3391" t="s">
        <v>823</v>
      </c>
      <c r="F3391" t="s">
        <v>852</v>
      </c>
      <c r="G3391" t="s">
        <v>853</v>
      </c>
      <c r="H3391" t="s">
        <v>936</v>
      </c>
      <c r="I3391">
        <v>838</v>
      </c>
      <c r="J3391" t="s">
        <v>937</v>
      </c>
      <c r="K3391" t="s">
        <v>842</v>
      </c>
      <c r="L3391" t="s">
        <v>249</v>
      </c>
      <c r="M3391">
        <v>150731</v>
      </c>
      <c r="N3391">
        <v>5804455</v>
      </c>
      <c r="O3391">
        <v>5459379</v>
      </c>
      <c r="P3391">
        <v>183082</v>
      </c>
      <c r="Q3391">
        <v>30913</v>
      </c>
      <c r="R3391" t="s">
        <v>829</v>
      </c>
      <c r="S3391">
        <v>11628559</v>
      </c>
      <c r="T3391">
        <v>848685</v>
      </c>
      <c r="U3391">
        <v>10779874</v>
      </c>
      <c r="V3391">
        <v>208</v>
      </c>
    </row>
    <row r="3392" spans="1:22" x14ac:dyDescent="0.3">
      <c r="A3392">
        <v>202223</v>
      </c>
      <c r="B3392" t="s">
        <v>820</v>
      </c>
      <c r="C3392" t="s">
        <v>821</v>
      </c>
      <c r="D3392" t="s">
        <v>822</v>
      </c>
      <c r="E3392" t="s">
        <v>823</v>
      </c>
      <c r="F3392" t="s">
        <v>852</v>
      </c>
      <c r="G3392" t="s">
        <v>853</v>
      </c>
      <c r="H3392" t="s">
        <v>936</v>
      </c>
      <c r="I3392">
        <v>838</v>
      </c>
      <c r="J3392" t="s">
        <v>937</v>
      </c>
      <c r="K3392" t="s">
        <v>842</v>
      </c>
      <c r="L3392" t="s">
        <v>249</v>
      </c>
      <c r="M3392">
        <v>209326</v>
      </c>
      <c r="N3392">
        <v>7659038</v>
      </c>
      <c r="O3392">
        <v>7335417</v>
      </c>
      <c r="P3392">
        <v>267116</v>
      </c>
      <c r="Q3392">
        <v>38847</v>
      </c>
      <c r="R3392" t="s">
        <v>829</v>
      </c>
      <c r="S3392">
        <v>15509745</v>
      </c>
      <c r="T3392">
        <v>0</v>
      </c>
      <c r="U3392">
        <v>15509745</v>
      </c>
      <c r="V3392">
        <v>301</v>
      </c>
    </row>
    <row r="3393" spans="1:22" x14ac:dyDescent="0.3">
      <c r="A3393">
        <v>202324</v>
      </c>
      <c r="B3393" t="s">
        <v>820</v>
      </c>
      <c r="C3393" t="s">
        <v>821</v>
      </c>
      <c r="D3393" t="s">
        <v>822</v>
      </c>
      <c r="E3393" t="s">
        <v>823</v>
      </c>
      <c r="F3393" t="s">
        <v>852</v>
      </c>
      <c r="G3393" t="s">
        <v>853</v>
      </c>
      <c r="H3393" t="s">
        <v>936</v>
      </c>
      <c r="I3393">
        <v>838</v>
      </c>
      <c r="J3393" t="s">
        <v>937</v>
      </c>
      <c r="K3393" t="s">
        <v>842</v>
      </c>
      <c r="L3393" t="s">
        <v>249</v>
      </c>
      <c r="M3393">
        <v>280834</v>
      </c>
      <c r="N3393">
        <v>10285671</v>
      </c>
      <c r="O3393">
        <v>9955096</v>
      </c>
      <c r="P3393">
        <v>400563</v>
      </c>
      <c r="Q3393">
        <v>52822</v>
      </c>
      <c r="R3393" t="s">
        <v>829</v>
      </c>
      <c r="S3393">
        <v>20974986</v>
      </c>
      <c r="T3393">
        <v>0</v>
      </c>
      <c r="U3393">
        <v>20974986</v>
      </c>
      <c r="V3393">
        <v>405</v>
      </c>
    </row>
    <row r="3394" spans="1:22" x14ac:dyDescent="0.3">
      <c r="A3394">
        <v>202122</v>
      </c>
      <c r="B3394" t="s">
        <v>820</v>
      </c>
      <c r="C3394" t="s">
        <v>821</v>
      </c>
      <c r="D3394" t="s">
        <v>822</v>
      </c>
      <c r="E3394" t="s">
        <v>823</v>
      </c>
      <c r="F3394" t="s">
        <v>852</v>
      </c>
      <c r="G3394" t="s">
        <v>853</v>
      </c>
      <c r="H3394" t="s">
        <v>936</v>
      </c>
      <c r="I3394">
        <v>838</v>
      </c>
      <c r="J3394" t="s">
        <v>937</v>
      </c>
      <c r="K3394" t="s">
        <v>842</v>
      </c>
      <c r="L3394" t="s">
        <v>844</v>
      </c>
      <c r="M3394">
        <v>113995</v>
      </c>
      <c r="N3394">
        <v>4389822</v>
      </c>
      <c r="O3394">
        <v>4128847</v>
      </c>
      <c r="P3394">
        <v>138462</v>
      </c>
      <c r="Q3394">
        <v>23379</v>
      </c>
      <c r="R3394" t="s">
        <v>829</v>
      </c>
      <c r="S3394">
        <v>8794506</v>
      </c>
      <c r="T3394">
        <v>0</v>
      </c>
      <c r="U3394">
        <v>8794506</v>
      </c>
      <c r="V3394">
        <v>170</v>
      </c>
    </row>
    <row r="3395" spans="1:22" x14ac:dyDescent="0.3">
      <c r="A3395">
        <v>202223</v>
      </c>
      <c r="B3395" t="s">
        <v>820</v>
      </c>
      <c r="C3395" t="s">
        <v>821</v>
      </c>
      <c r="D3395" t="s">
        <v>822</v>
      </c>
      <c r="E3395" t="s">
        <v>823</v>
      </c>
      <c r="F3395" t="s">
        <v>852</v>
      </c>
      <c r="G3395" t="s">
        <v>853</v>
      </c>
      <c r="H3395" t="s">
        <v>936</v>
      </c>
      <c r="I3395">
        <v>838</v>
      </c>
      <c r="J3395" t="s">
        <v>937</v>
      </c>
      <c r="K3395" t="s">
        <v>842</v>
      </c>
      <c r="L3395" t="s">
        <v>844</v>
      </c>
      <c r="M3395">
        <v>126347</v>
      </c>
      <c r="N3395">
        <v>4622887</v>
      </c>
      <c r="O3395">
        <v>4427554</v>
      </c>
      <c r="P3395">
        <v>161227</v>
      </c>
      <c r="Q3395">
        <v>23448</v>
      </c>
      <c r="R3395" t="s">
        <v>829</v>
      </c>
      <c r="S3395">
        <v>9361463</v>
      </c>
      <c r="T3395">
        <v>0</v>
      </c>
      <c r="U3395">
        <v>9361463</v>
      </c>
      <c r="V3395">
        <v>181</v>
      </c>
    </row>
    <row r="3396" spans="1:22" x14ac:dyDescent="0.3">
      <c r="A3396">
        <v>202324</v>
      </c>
      <c r="B3396" t="s">
        <v>820</v>
      </c>
      <c r="C3396" t="s">
        <v>821</v>
      </c>
      <c r="D3396" t="s">
        <v>822</v>
      </c>
      <c r="E3396" t="s">
        <v>823</v>
      </c>
      <c r="F3396" t="s">
        <v>852</v>
      </c>
      <c r="G3396" t="s">
        <v>853</v>
      </c>
      <c r="H3396" t="s">
        <v>936</v>
      </c>
      <c r="I3396">
        <v>838</v>
      </c>
      <c r="J3396" t="s">
        <v>937</v>
      </c>
      <c r="K3396" t="s">
        <v>842</v>
      </c>
      <c r="L3396" t="s">
        <v>844</v>
      </c>
      <c r="M3396">
        <v>159803</v>
      </c>
      <c r="N3396">
        <v>5852841</v>
      </c>
      <c r="O3396">
        <v>5664735</v>
      </c>
      <c r="P3396">
        <v>227932</v>
      </c>
      <c r="Q3396">
        <v>30057</v>
      </c>
      <c r="R3396" t="s">
        <v>829</v>
      </c>
      <c r="S3396">
        <v>11935368</v>
      </c>
      <c r="T3396">
        <v>0</v>
      </c>
      <c r="U3396">
        <v>11935368</v>
      </c>
      <c r="V3396">
        <v>230</v>
      </c>
    </row>
    <row r="3397" spans="1:22" x14ac:dyDescent="0.3">
      <c r="A3397">
        <v>202122</v>
      </c>
      <c r="B3397" t="s">
        <v>820</v>
      </c>
      <c r="C3397" t="s">
        <v>821</v>
      </c>
      <c r="D3397" t="s">
        <v>822</v>
      </c>
      <c r="E3397" t="s">
        <v>823</v>
      </c>
      <c r="F3397" t="s">
        <v>852</v>
      </c>
      <c r="G3397" t="s">
        <v>853</v>
      </c>
      <c r="H3397" t="s">
        <v>936</v>
      </c>
      <c r="I3397">
        <v>838</v>
      </c>
      <c r="J3397" t="s">
        <v>937</v>
      </c>
      <c r="K3397" t="s">
        <v>842</v>
      </c>
      <c r="L3397" t="s">
        <v>251</v>
      </c>
      <c r="M3397" t="s">
        <v>829</v>
      </c>
      <c r="N3397" t="s">
        <v>829</v>
      </c>
      <c r="O3397">
        <v>626760</v>
      </c>
      <c r="P3397">
        <v>21019</v>
      </c>
      <c r="Q3397">
        <v>3549</v>
      </c>
      <c r="R3397">
        <v>0</v>
      </c>
      <c r="S3397">
        <v>651328</v>
      </c>
      <c r="T3397">
        <v>57052</v>
      </c>
      <c r="U3397">
        <v>594276</v>
      </c>
      <c r="V3397">
        <v>11</v>
      </c>
    </row>
    <row r="3398" spans="1:22" x14ac:dyDescent="0.3">
      <c r="A3398">
        <v>202223</v>
      </c>
      <c r="B3398" t="s">
        <v>820</v>
      </c>
      <c r="C3398" t="s">
        <v>821</v>
      </c>
      <c r="D3398" t="s">
        <v>822</v>
      </c>
      <c r="E3398" t="s">
        <v>823</v>
      </c>
      <c r="F3398" t="s">
        <v>852</v>
      </c>
      <c r="G3398" t="s">
        <v>853</v>
      </c>
      <c r="H3398" t="s">
        <v>936</v>
      </c>
      <c r="I3398">
        <v>838</v>
      </c>
      <c r="J3398" t="s">
        <v>937</v>
      </c>
      <c r="K3398" t="s">
        <v>842</v>
      </c>
      <c r="L3398" t="s">
        <v>251</v>
      </c>
      <c r="M3398" t="s">
        <v>829</v>
      </c>
      <c r="N3398" t="s">
        <v>829</v>
      </c>
      <c r="O3398">
        <v>866818</v>
      </c>
      <c r="P3398">
        <v>31565</v>
      </c>
      <c r="Q3398">
        <v>4591</v>
      </c>
      <c r="R3398">
        <v>0</v>
      </c>
      <c r="S3398">
        <v>902973</v>
      </c>
      <c r="T3398">
        <v>0</v>
      </c>
      <c r="U3398">
        <v>902973</v>
      </c>
      <c r="V3398">
        <v>17</v>
      </c>
    </row>
    <row r="3399" spans="1:22" x14ac:dyDescent="0.3">
      <c r="A3399">
        <v>202324</v>
      </c>
      <c r="B3399" t="s">
        <v>820</v>
      </c>
      <c r="C3399" t="s">
        <v>821</v>
      </c>
      <c r="D3399" t="s">
        <v>822</v>
      </c>
      <c r="E3399" t="s">
        <v>823</v>
      </c>
      <c r="F3399" t="s">
        <v>852</v>
      </c>
      <c r="G3399" t="s">
        <v>853</v>
      </c>
      <c r="H3399" t="s">
        <v>936</v>
      </c>
      <c r="I3399">
        <v>838</v>
      </c>
      <c r="J3399" t="s">
        <v>937</v>
      </c>
      <c r="K3399" t="s">
        <v>842</v>
      </c>
      <c r="L3399" t="s">
        <v>251</v>
      </c>
      <c r="M3399" t="s">
        <v>829</v>
      </c>
      <c r="N3399" t="s">
        <v>829</v>
      </c>
      <c r="O3399">
        <v>1044875</v>
      </c>
      <c r="P3399">
        <v>42043</v>
      </c>
      <c r="Q3399">
        <v>5544</v>
      </c>
      <c r="R3399">
        <v>0</v>
      </c>
      <c r="S3399">
        <v>1092462</v>
      </c>
      <c r="T3399">
        <v>0</v>
      </c>
      <c r="U3399">
        <v>1092462</v>
      </c>
      <c r="V3399">
        <v>21</v>
      </c>
    </row>
    <row r="3400" spans="1:22" x14ac:dyDescent="0.3">
      <c r="A3400">
        <v>202122</v>
      </c>
      <c r="B3400" t="s">
        <v>820</v>
      </c>
      <c r="C3400" t="s">
        <v>821</v>
      </c>
      <c r="D3400" t="s">
        <v>822</v>
      </c>
      <c r="E3400" t="s">
        <v>823</v>
      </c>
      <c r="F3400" t="s">
        <v>852</v>
      </c>
      <c r="G3400" t="s">
        <v>853</v>
      </c>
      <c r="H3400" t="s">
        <v>936</v>
      </c>
      <c r="I3400">
        <v>838</v>
      </c>
      <c r="J3400" t="s">
        <v>937</v>
      </c>
      <c r="K3400" t="s">
        <v>842</v>
      </c>
      <c r="L3400" t="s">
        <v>253</v>
      </c>
      <c r="M3400" t="s">
        <v>829</v>
      </c>
      <c r="N3400" t="s">
        <v>829</v>
      </c>
      <c r="O3400">
        <v>0</v>
      </c>
      <c r="P3400">
        <v>0</v>
      </c>
      <c r="Q3400">
        <v>0</v>
      </c>
      <c r="R3400">
        <v>0</v>
      </c>
      <c r="S3400">
        <v>0</v>
      </c>
      <c r="T3400">
        <v>0</v>
      </c>
      <c r="U3400">
        <v>0</v>
      </c>
      <c r="V3400">
        <v>0</v>
      </c>
    </row>
    <row r="3401" spans="1:22" x14ac:dyDescent="0.3">
      <c r="A3401">
        <v>202223</v>
      </c>
      <c r="B3401" t="s">
        <v>820</v>
      </c>
      <c r="C3401" t="s">
        <v>821</v>
      </c>
      <c r="D3401" t="s">
        <v>822</v>
      </c>
      <c r="E3401" t="s">
        <v>823</v>
      </c>
      <c r="F3401" t="s">
        <v>852</v>
      </c>
      <c r="G3401" t="s">
        <v>853</v>
      </c>
      <c r="H3401" t="s">
        <v>936</v>
      </c>
      <c r="I3401">
        <v>838</v>
      </c>
      <c r="J3401" t="s">
        <v>937</v>
      </c>
      <c r="K3401" t="s">
        <v>842</v>
      </c>
      <c r="L3401" t="s">
        <v>253</v>
      </c>
      <c r="M3401" t="s">
        <v>829</v>
      </c>
      <c r="N3401" t="s">
        <v>829</v>
      </c>
      <c r="O3401">
        <v>0</v>
      </c>
      <c r="P3401">
        <v>0</v>
      </c>
      <c r="Q3401">
        <v>0</v>
      </c>
      <c r="R3401">
        <v>0</v>
      </c>
      <c r="S3401">
        <v>0</v>
      </c>
      <c r="T3401">
        <v>0</v>
      </c>
      <c r="U3401">
        <v>0</v>
      </c>
      <c r="V3401">
        <v>0</v>
      </c>
    </row>
    <row r="3402" spans="1:22" x14ac:dyDescent="0.3">
      <c r="A3402">
        <v>202324</v>
      </c>
      <c r="B3402" t="s">
        <v>820</v>
      </c>
      <c r="C3402" t="s">
        <v>821</v>
      </c>
      <c r="D3402" t="s">
        <v>822</v>
      </c>
      <c r="E3402" t="s">
        <v>823</v>
      </c>
      <c r="F3402" t="s">
        <v>852</v>
      </c>
      <c r="G3402" t="s">
        <v>853</v>
      </c>
      <c r="H3402" t="s">
        <v>936</v>
      </c>
      <c r="I3402">
        <v>838</v>
      </c>
      <c r="J3402" t="s">
        <v>937</v>
      </c>
      <c r="K3402" t="s">
        <v>842</v>
      </c>
      <c r="L3402" t="s">
        <v>253</v>
      </c>
      <c r="M3402" t="s">
        <v>829</v>
      </c>
      <c r="N3402" t="s">
        <v>829</v>
      </c>
      <c r="O3402">
        <v>0</v>
      </c>
      <c r="P3402">
        <v>0</v>
      </c>
      <c r="Q3402">
        <v>0</v>
      </c>
      <c r="R3402">
        <v>0</v>
      </c>
      <c r="S3402">
        <v>0</v>
      </c>
      <c r="T3402">
        <v>0</v>
      </c>
      <c r="U3402">
        <v>0</v>
      </c>
      <c r="V3402">
        <v>0</v>
      </c>
    </row>
    <row r="3403" spans="1:22" x14ac:dyDescent="0.3">
      <c r="A3403">
        <v>202122</v>
      </c>
      <c r="B3403" t="s">
        <v>820</v>
      </c>
      <c r="C3403" t="s">
        <v>821</v>
      </c>
      <c r="D3403" t="s">
        <v>822</v>
      </c>
      <c r="E3403" t="s">
        <v>823</v>
      </c>
      <c r="F3403" t="s">
        <v>852</v>
      </c>
      <c r="G3403" t="s">
        <v>853</v>
      </c>
      <c r="H3403" t="s">
        <v>936</v>
      </c>
      <c r="I3403">
        <v>838</v>
      </c>
      <c r="J3403" t="s">
        <v>937</v>
      </c>
      <c r="K3403" t="s">
        <v>842</v>
      </c>
      <c r="L3403" t="s">
        <v>845</v>
      </c>
      <c r="M3403" t="s">
        <v>829</v>
      </c>
      <c r="N3403" t="s">
        <v>829</v>
      </c>
      <c r="O3403">
        <v>0</v>
      </c>
      <c r="P3403">
        <v>0</v>
      </c>
      <c r="Q3403">
        <v>0</v>
      </c>
      <c r="R3403">
        <v>0</v>
      </c>
      <c r="S3403">
        <v>0</v>
      </c>
      <c r="T3403">
        <v>0</v>
      </c>
      <c r="U3403">
        <v>0</v>
      </c>
      <c r="V3403">
        <v>0</v>
      </c>
    </row>
    <row r="3404" spans="1:22" x14ac:dyDescent="0.3">
      <c r="A3404">
        <v>202223</v>
      </c>
      <c r="B3404" t="s">
        <v>820</v>
      </c>
      <c r="C3404" t="s">
        <v>821</v>
      </c>
      <c r="D3404" t="s">
        <v>822</v>
      </c>
      <c r="E3404" t="s">
        <v>823</v>
      </c>
      <c r="F3404" t="s">
        <v>852</v>
      </c>
      <c r="G3404" t="s">
        <v>853</v>
      </c>
      <c r="H3404" t="s">
        <v>936</v>
      </c>
      <c r="I3404">
        <v>838</v>
      </c>
      <c r="J3404" t="s">
        <v>937</v>
      </c>
      <c r="K3404" t="s">
        <v>842</v>
      </c>
      <c r="L3404" t="s">
        <v>845</v>
      </c>
      <c r="M3404" t="s">
        <v>829</v>
      </c>
      <c r="N3404" t="s">
        <v>829</v>
      </c>
      <c r="O3404">
        <v>0</v>
      </c>
      <c r="P3404">
        <v>0</v>
      </c>
      <c r="Q3404">
        <v>0</v>
      </c>
      <c r="R3404">
        <v>0</v>
      </c>
      <c r="S3404">
        <v>0</v>
      </c>
      <c r="T3404">
        <v>0</v>
      </c>
      <c r="U3404">
        <v>0</v>
      </c>
      <c r="V3404">
        <v>0</v>
      </c>
    </row>
    <row r="3405" spans="1:22" x14ac:dyDescent="0.3">
      <c r="A3405">
        <v>202324</v>
      </c>
      <c r="B3405" t="s">
        <v>820</v>
      </c>
      <c r="C3405" t="s">
        <v>821</v>
      </c>
      <c r="D3405" t="s">
        <v>822</v>
      </c>
      <c r="E3405" t="s">
        <v>823</v>
      </c>
      <c r="F3405" t="s">
        <v>852</v>
      </c>
      <c r="G3405" t="s">
        <v>853</v>
      </c>
      <c r="H3405" t="s">
        <v>936</v>
      </c>
      <c r="I3405">
        <v>838</v>
      </c>
      <c r="J3405" t="s">
        <v>937</v>
      </c>
      <c r="K3405" t="s">
        <v>842</v>
      </c>
      <c r="L3405" t="s">
        <v>845</v>
      </c>
      <c r="M3405" t="s">
        <v>829</v>
      </c>
      <c r="N3405" t="s">
        <v>829</v>
      </c>
      <c r="O3405">
        <v>0</v>
      </c>
      <c r="P3405">
        <v>0</v>
      </c>
      <c r="Q3405">
        <v>0</v>
      </c>
      <c r="R3405">
        <v>0</v>
      </c>
      <c r="S3405">
        <v>0</v>
      </c>
      <c r="T3405">
        <v>0</v>
      </c>
      <c r="U3405">
        <v>0</v>
      </c>
      <c r="V3405">
        <v>0</v>
      </c>
    </row>
    <row r="3406" spans="1:22" x14ac:dyDescent="0.3">
      <c r="A3406">
        <v>202122</v>
      </c>
      <c r="B3406" t="s">
        <v>820</v>
      </c>
      <c r="C3406" t="s">
        <v>821</v>
      </c>
      <c r="D3406" t="s">
        <v>822</v>
      </c>
      <c r="E3406" t="s">
        <v>823</v>
      </c>
      <c r="F3406" t="s">
        <v>862</v>
      </c>
      <c r="G3406" t="s">
        <v>863</v>
      </c>
      <c r="H3406" t="s">
        <v>938</v>
      </c>
      <c r="I3406">
        <v>332</v>
      </c>
      <c r="J3406" t="s">
        <v>939</v>
      </c>
      <c r="K3406" t="s">
        <v>828</v>
      </c>
      <c r="L3406" t="s">
        <v>336</v>
      </c>
      <c r="M3406">
        <v>0</v>
      </c>
      <c r="N3406">
        <v>306800</v>
      </c>
      <c r="O3406">
        <v>0</v>
      </c>
      <c r="P3406">
        <v>9206667</v>
      </c>
      <c r="Q3406">
        <v>320000</v>
      </c>
      <c r="R3406" t="s">
        <v>829</v>
      </c>
      <c r="S3406">
        <v>9833467</v>
      </c>
      <c r="T3406" t="s">
        <v>829</v>
      </c>
      <c r="U3406">
        <v>9833467</v>
      </c>
      <c r="V3406">
        <v>426</v>
      </c>
    </row>
    <row r="3407" spans="1:22" x14ac:dyDescent="0.3">
      <c r="A3407">
        <v>202223</v>
      </c>
      <c r="B3407" t="s">
        <v>820</v>
      </c>
      <c r="C3407" t="s">
        <v>821</v>
      </c>
      <c r="D3407" t="s">
        <v>822</v>
      </c>
      <c r="E3407" t="s">
        <v>823</v>
      </c>
      <c r="F3407" t="s">
        <v>862</v>
      </c>
      <c r="G3407" t="s">
        <v>863</v>
      </c>
      <c r="H3407" t="s">
        <v>938</v>
      </c>
      <c r="I3407">
        <v>332</v>
      </c>
      <c r="J3407" t="s">
        <v>939</v>
      </c>
      <c r="K3407" t="s">
        <v>828</v>
      </c>
      <c r="L3407" t="s">
        <v>336</v>
      </c>
      <c r="M3407">
        <v>0</v>
      </c>
      <c r="N3407">
        <v>425219</v>
      </c>
      <c r="O3407">
        <v>0</v>
      </c>
      <c r="P3407">
        <v>9375874</v>
      </c>
      <c r="Q3407">
        <v>320000</v>
      </c>
      <c r="R3407" t="s">
        <v>829</v>
      </c>
      <c r="S3407">
        <v>10121093</v>
      </c>
      <c r="T3407" t="s">
        <v>829</v>
      </c>
      <c r="U3407">
        <v>10121093</v>
      </c>
      <c r="V3407">
        <v>437</v>
      </c>
    </row>
    <row r="3408" spans="1:22" x14ac:dyDescent="0.3">
      <c r="A3408">
        <v>202324</v>
      </c>
      <c r="B3408" t="s">
        <v>820</v>
      </c>
      <c r="C3408" t="s">
        <v>821</v>
      </c>
      <c r="D3408" t="s">
        <v>822</v>
      </c>
      <c r="E3408" t="s">
        <v>823</v>
      </c>
      <c r="F3408" t="s">
        <v>862</v>
      </c>
      <c r="G3408" t="s">
        <v>863</v>
      </c>
      <c r="H3408" t="s">
        <v>938</v>
      </c>
      <c r="I3408">
        <v>332</v>
      </c>
      <c r="J3408" t="s">
        <v>939</v>
      </c>
      <c r="K3408" t="s">
        <v>828</v>
      </c>
      <c r="L3408" t="s">
        <v>336</v>
      </c>
      <c r="M3408">
        <v>20000</v>
      </c>
      <c r="N3408">
        <v>371778</v>
      </c>
      <c r="O3408">
        <v>0</v>
      </c>
      <c r="P3408">
        <v>9710833</v>
      </c>
      <c r="Q3408">
        <v>320000</v>
      </c>
      <c r="R3408" t="s">
        <v>829</v>
      </c>
      <c r="S3408">
        <v>10422611</v>
      </c>
      <c r="T3408" t="s">
        <v>829</v>
      </c>
      <c r="U3408">
        <v>10422611</v>
      </c>
      <c r="V3408">
        <v>455</v>
      </c>
    </row>
    <row r="3409" spans="1:22" x14ac:dyDescent="0.3">
      <c r="A3409">
        <v>202122</v>
      </c>
      <c r="B3409" t="s">
        <v>820</v>
      </c>
      <c r="C3409" t="s">
        <v>821</v>
      </c>
      <c r="D3409" t="s">
        <v>822</v>
      </c>
      <c r="E3409" t="s">
        <v>823</v>
      </c>
      <c r="F3409" t="s">
        <v>862</v>
      </c>
      <c r="G3409" t="s">
        <v>863</v>
      </c>
      <c r="H3409" t="s">
        <v>938</v>
      </c>
      <c r="I3409">
        <v>332</v>
      </c>
      <c r="J3409" t="s">
        <v>939</v>
      </c>
      <c r="K3409" t="s">
        <v>828</v>
      </c>
      <c r="L3409" t="s">
        <v>235</v>
      </c>
      <c r="M3409" t="s">
        <v>829</v>
      </c>
      <c r="N3409">
        <v>171713</v>
      </c>
      <c r="O3409">
        <v>0</v>
      </c>
      <c r="P3409" t="s">
        <v>829</v>
      </c>
      <c r="Q3409" t="s">
        <v>829</v>
      </c>
      <c r="R3409" t="s">
        <v>829</v>
      </c>
      <c r="S3409">
        <v>171713</v>
      </c>
      <c r="T3409">
        <v>0</v>
      </c>
      <c r="U3409">
        <v>171713</v>
      </c>
      <c r="V3409">
        <v>7</v>
      </c>
    </row>
    <row r="3410" spans="1:22" x14ac:dyDescent="0.3">
      <c r="A3410">
        <v>202223</v>
      </c>
      <c r="B3410" t="s">
        <v>820</v>
      </c>
      <c r="C3410" t="s">
        <v>821</v>
      </c>
      <c r="D3410" t="s">
        <v>822</v>
      </c>
      <c r="E3410" t="s">
        <v>823</v>
      </c>
      <c r="F3410" t="s">
        <v>862</v>
      </c>
      <c r="G3410" t="s">
        <v>863</v>
      </c>
      <c r="H3410" t="s">
        <v>938</v>
      </c>
      <c r="I3410">
        <v>332</v>
      </c>
      <c r="J3410" t="s">
        <v>939</v>
      </c>
      <c r="K3410" t="s">
        <v>828</v>
      </c>
      <c r="L3410" t="s">
        <v>235</v>
      </c>
      <c r="M3410" t="s">
        <v>829</v>
      </c>
      <c r="N3410">
        <v>170300</v>
      </c>
      <c r="O3410">
        <v>0</v>
      </c>
      <c r="P3410" t="s">
        <v>829</v>
      </c>
      <c r="Q3410" t="s">
        <v>829</v>
      </c>
      <c r="R3410" t="s">
        <v>829</v>
      </c>
      <c r="S3410">
        <v>170300</v>
      </c>
      <c r="T3410">
        <v>0</v>
      </c>
      <c r="U3410">
        <v>170300</v>
      </c>
      <c r="V3410">
        <v>7</v>
      </c>
    </row>
    <row r="3411" spans="1:22" x14ac:dyDescent="0.3">
      <c r="A3411">
        <v>202324</v>
      </c>
      <c r="B3411" t="s">
        <v>820</v>
      </c>
      <c r="C3411" t="s">
        <v>821</v>
      </c>
      <c r="D3411" t="s">
        <v>822</v>
      </c>
      <c r="E3411" t="s">
        <v>823</v>
      </c>
      <c r="F3411" t="s">
        <v>862</v>
      </c>
      <c r="G3411" t="s">
        <v>863</v>
      </c>
      <c r="H3411" t="s">
        <v>938</v>
      </c>
      <c r="I3411">
        <v>332</v>
      </c>
      <c r="J3411" t="s">
        <v>939</v>
      </c>
      <c r="K3411" t="s">
        <v>828</v>
      </c>
      <c r="L3411" t="s">
        <v>235</v>
      </c>
      <c r="M3411" t="s">
        <v>829</v>
      </c>
      <c r="N3411">
        <v>154689</v>
      </c>
      <c r="O3411">
        <v>0</v>
      </c>
      <c r="P3411" t="s">
        <v>829</v>
      </c>
      <c r="Q3411" t="s">
        <v>829</v>
      </c>
      <c r="R3411" t="s">
        <v>829</v>
      </c>
      <c r="S3411">
        <v>154689</v>
      </c>
      <c r="T3411">
        <v>0</v>
      </c>
      <c r="U3411">
        <v>154689</v>
      </c>
      <c r="V3411">
        <v>7</v>
      </c>
    </row>
    <row r="3412" spans="1:22" x14ac:dyDescent="0.3">
      <c r="A3412">
        <v>202122</v>
      </c>
      <c r="B3412" t="s">
        <v>820</v>
      </c>
      <c r="C3412" t="s">
        <v>821</v>
      </c>
      <c r="D3412" t="s">
        <v>822</v>
      </c>
      <c r="E3412" t="s">
        <v>823</v>
      </c>
      <c r="F3412" t="s">
        <v>862</v>
      </c>
      <c r="G3412" t="s">
        <v>863</v>
      </c>
      <c r="H3412" t="s">
        <v>938</v>
      </c>
      <c r="I3412">
        <v>332</v>
      </c>
      <c r="J3412" t="s">
        <v>939</v>
      </c>
      <c r="K3412" t="s">
        <v>828</v>
      </c>
      <c r="L3412" t="s">
        <v>534</v>
      </c>
      <c r="M3412">
        <v>530880</v>
      </c>
      <c r="N3412">
        <v>3078513</v>
      </c>
      <c r="O3412">
        <v>728207</v>
      </c>
      <c r="P3412">
        <v>11930196</v>
      </c>
      <c r="Q3412">
        <v>561572</v>
      </c>
      <c r="R3412" t="s">
        <v>829</v>
      </c>
      <c r="S3412">
        <v>16829368</v>
      </c>
      <c r="T3412">
        <v>59895</v>
      </c>
      <c r="U3412">
        <v>16769473</v>
      </c>
      <c r="V3412">
        <v>218</v>
      </c>
    </row>
    <row r="3413" spans="1:22" x14ac:dyDescent="0.3">
      <c r="A3413">
        <v>202223</v>
      </c>
      <c r="B3413" t="s">
        <v>820</v>
      </c>
      <c r="C3413" t="s">
        <v>821</v>
      </c>
      <c r="D3413" t="s">
        <v>822</v>
      </c>
      <c r="E3413" t="s">
        <v>823</v>
      </c>
      <c r="F3413" t="s">
        <v>862</v>
      </c>
      <c r="G3413" t="s">
        <v>863</v>
      </c>
      <c r="H3413" t="s">
        <v>938</v>
      </c>
      <c r="I3413">
        <v>332</v>
      </c>
      <c r="J3413" t="s">
        <v>939</v>
      </c>
      <c r="K3413" t="s">
        <v>828</v>
      </c>
      <c r="L3413" t="s">
        <v>534</v>
      </c>
      <c r="M3413">
        <v>768291</v>
      </c>
      <c r="N3413">
        <v>3826892</v>
      </c>
      <c r="O3413">
        <v>1067526</v>
      </c>
      <c r="P3413">
        <v>12600344</v>
      </c>
      <c r="Q3413">
        <v>456498</v>
      </c>
      <c r="R3413" t="s">
        <v>829</v>
      </c>
      <c r="S3413">
        <v>18719551</v>
      </c>
      <c r="T3413">
        <v>3500</v>
      </c>
      <c r="U3413">
        <v>18716051</v>
      </c>
      <c r="V3413">
        <v>245</v>
      </c>
    </row>
    <row r="3414" spans="1:22" x14ac:dyDescent="0.3">
      <c r="A3414">
        <v>202324</v>
      </c>
      <c r="B3414" t="s">
        <v>820</v>
      </c>
      <c r="C3414" t="s">
        <v>821</v>
      </c>
      <c r="D3414" t="s">
        <v>822</v>
      </c>
      <c r="E3414" t="s">
        <v>823</v>
      </c>
      <c r="F3414" t="s">
        <v>862</v>
      </c>
      <c r="G3414" t="s">
        <v>863</v>
      </c>
      <c r="H3414" t="s">
        <v>938</v>
      </c>
      <c r="I3414">
        <v>332</v>
      </c>
      <c r="J3414" t="s">
        <v>939</v>
      </c>
      <c r="K3414" t="s">
        <v>828</v>
      </c>
      <c r="L3414" t="s">
        <v>534</v>
      </c>
      <c r="M3414">
        <v>310353</v>
      </c>
      <c r="N3414">
        <v>4563243</v>
      </c>
      <c r="O3414">
        <v>1275487</v>
      </c>
      <c r="P3414">
        <v>14013575</v>
      </c>
      <c r="Q3414">
        <v>483142</v>
      </c>
      <c r="R3414" t="s">
        <v>829</v>
      </c>
      <c r="S3414">
        <v>20645800</v>
      </c>
      <c r="T3414">
        <v>7000</v>
      </c>
      <c r="U3414">
        <v>20638800</v>
      </c>
      <c r="V3414">
        <v>275</v>
      </c>
    </row>
    <row r="3415" spans="1:22" x14ac:dyDescent="0.3">
      <c r="A3415">
        <v>202122</v>
      </c>
      <c r="B3415" t="s">
        <v>820</v>
      </c>
      <c r="C3415" t="s">
        <v>821</v>
      </c>
      <c r="D3415" t="s">
        <v>822</v>
      </c>
      <c r="E3415" t="s">
        <v>823</v>
      </c>
      <c r="F3415" t="s">
        <v>862</v>
      </c>
      <c r="G3415" t="s">
        <v>863</v>
      </c>
      <c r="H3415" t="s">
        <v>938</v>
      </c>
      <c r="I3415">
        <v>332</v>
      </c>
      <c r="J3415" t="s">
        <v>939</v>
      </c>
      <c r="K3415" t="s">
        <v>828</v>
      </c>
      <c r="L3415" t="s">
        <v>603</v>
      </c>
      <c r="M3415" t="s">
        <v>829</v>
      </c>
      <c r="N3415" t="s">
        <v>829</v>
      </c>
      <c r="O3415" t="s">
        <v>829</v>
      </c>
      <c r="P3415">
        <v>0</v>
      </c>
      <c r="Q3415">
        <v>0</v>
      </c>
      <c r="R3415">
        <v>0</v>
      </c>
      <c r="S3415">
        <v>0</v>
      </c>
      <c r="T3415">
        <v>0</v>
      </c>
      <c r="U3415">
        <v>0</v>
      </c>
      <c r="V3415">
        <v>0</v>
      </c>
    </row>
    <row r="3416" spans="1:22" x14ac:dyDescent="0.3">
      <c r="A3416">
        <v>202223</v>
      </c>
      <c r="B3416" t="s">
        <v>820</v>
      </c>
      <c r="C3416" t="s">
        <v>821</v>
      </c>
      <c r="D3416" t="s">
        <v>822</v>
      </c>
      <c r="E3416" t="s">
        <v>823</v>
      </c>
      <c r="F3416" t="s">
        <v>862</v>
      </c>
      <c r="G3416" t="s">
        <v>863</v>
      </c>
      <c r="H3416" t="s">
        <v>938</v>
      </c>
      <c r="I3416">
        <v>332</v>
      </c>
      <c r="J3416" t="s">
        <v>939</v>
      </c>
      <c r="K3416" t="s">
        <v>828</v>
      </c>
      <c r="L3416" t="s">
        <v>603</v>
      </c>
      <c r="M3416" t="s">
        <v>829</v>
      </c>
      <c r="N3416" t="s">
        <v>829</v>
      </c>
      <c r="O3416" t="s">
        <v>829</v>
      </c>
      <c r="P3416">
        <v>0</v>
      </c>
      <c r="Q3416">
        <v>0</v>
      </c>
      <c r="R3416">
        <v>0</v>
      </c>
      <c r="S3416">
        <v>0</v>
      </c>
      <c r="T3416">
        <v>0</v>
      </c>
      <c r="U3416">
        <v>0</v>
      </c>
      <c r="V3416">
        <v>0</v>
      </c>
    </row>
    <row r="3417" spans="1:22" x14ac:dyDescent="0.3">
      <c r="A3417">
        <v>202324</v>
      </c>
      <c r="B3417" t="s">
        <v>820</v>
      </c>
      <c r="C3417" t="s">
        <v>821</v>
      </c>
      <c r="D3417" t="s">
        <v>822</v>
      </c>
      <c r="E3417" t="s">
        <v>823</v>
      </c>
      <c r="F3417" t="s">
        <v>862</v>
      </c>
      <c r="G3417" t="s">
        <v>863</v>
      </c>
      <c r="H3417" t="s">
        <v>938</v>
      </c>
      <c r="I3417">
        <v>332</v>
      </c>
      <c r="J3417" t="s">
        <v>939</v>
      </c>
      <c r="K3417" t="s">
        <v>828</v>
      </c>
      <c r="L3417" t="s">
        <v>603</v>
      </c>
      <c r="M3417" t="s">
        <v>829</v>
      </c>
      <c r="N3417" t="s">
        <v>829</v>
      </c>
      <c r="O3417" t="s">
        <v>829</v>
      </c>
      <c r="P3417">
        <v>0</v>
      </c>
      <c r="Q3417">
        <v>0</v>
      </c>
      <c r="R3417">
        <v>0</v>
      </c>
      <c r="S3417">
        <v>0</v>
      </c>
      <c r="T3417">
        <v>0</v>
      </c>
      <c r="U3417">
        <v>0</v>
      </c>
      <c r="V3417">
        <v>0</v>
      </c>
    </row>
    <row r="3418" spans="1:22" x14ac:dyDescent="0.3">
      <c r="A3418">
        <v>202122</v>
      </c>
      <c r="B3418" t="s">
        <v>820</v>
      </c>
      <c r="C3418" t="s">
        <v>821</v>
      </c>
      <c r="D3418" t="s">
        <v>822</v>
      </c>
      <c r="E3418" t="s">
        <v>823</v>
      </c>
      <c r="F3418" t="s">
        <v>862</v>
      </c>
      <c r="G3418" t="s">
        <v>863</v>
      </c>
      <c r="H3418" t="s">
        <v>938</v>
      </c>
      <c r="I3418">
        <v>332</v>
      </c>
      <c r="J3418" t="s">
        <v>939</v>
      </c>
      <c r="K3418" t="s">
        <v>828</v>
      </c>
      <c r="L3418" t="s">
        <v>606</v>
      </c>
      <c r="M3418">
        <v>0</v>
      </c>
      <c r="N3418">
        <v>0</v>
      </c>
      <c r="O3418">
        <v>0</v>
      </c>
      <c r="P3418">
        <v>0</v>
      </c>
      <c r="Q3418">
        <v>0</v>
      </c>
      <c r="R3418">
        <v>0</v>
      </c>
      <c r="S3418">
        <v>0</v>
      </c>
      <c r="T3418">
        <v>0</v>
      </c>
      <c r="U3418">
        <v>0</v>
      </c>
      <c r="V3418">
        <v>0</v>
      </c>
    </row>
    <row r="3419" spans="1:22" x14ac:dyDescent="0.3">
      <c r="A3419">
        <v>202223</v>
      </c>
      <c r="B3419" t="s">
        <v>820</v>
      </c>
      <c r="C3419" t="s">
        <v>821</v>
      </c>
      <c r="D3419" t="s">
        <v>822</v>
      </c>
      <c r="E3419" t="s">
        <v>823</v>
      </c>
      <c r="F3419" t="s">
        <v>862</v>
      </c>
      <c r="G3419" t="s">
        <v>863</v>
      </c>
      <c r="H3419" t="s">
        <v>938</v>
      </c>
      <c r="I3419">
        <v>332</v>
      </c>
      <c r="J3419" t="s">
        <v>939</v>
      </c>
      <c r="K3419" t="s">
        <v>828</v>
      </c>
      <c r="L3419" t="s">
        <v>606</v>
      </c>
      <c r="M3419">
        <v>0</v>
      </c>
      <c r="N3419">
        <v>0</v>
      </c>
      <c r="O3419">
        <v>0</v>
      </c>
      <c r="P3419">
        <v>0</v>
      </c>
      <c r="Q3419">
        <v>0</v>
      </c>
      <c r="R3419">
        <v>0</v>
      </c>
      <c r="S3419">
        <v>0</v>
      </c>
      <c r="T3419">
        <v>0</v>
      </c>
      <c r="U3419">
        <v>0</v>
      </c>
      <c r="V3419">
        <v>0</v>
      </c>
    </row>
    <row r="3420" spans="1:22" x14ac:dyDescent="0.3">
      <c r="A3420">
        <v>202324</v>
      </c>
      <c r="B3420" t="s">
        <v>820</v>
      </c>
      <c r="C3420" t="s">
        <v>821</v>
      </c>
      <c r="D3420" t="s">
        <v>822</v>
      </c>
      <c r="E3420" t="s">
        <v>823</v>
      </c>
      <c r="F3420" t="s">
        <v>862</v>
      </c>
      <c r="G3420" t="s">
        <v>863</v>
      </c>
      <c r="H3420" t="s">
        <v>938</v>
      </c>
      <c r="I3420">
        <v>332</v>
      </c>
      <c r="J3420" t="s">
        <v>939</v>
      </c>
      <c r="K3420" t="s">
        <v>828</v>
      </c>
      <c r="L3420" t="s">
        <v>606</v>
      </c>
      <c r="M3420">
        <v>0</v>
      </c>
      <c r="N3420">
        <v>0</v>
      </c>
      <c r="O3420">
        <v>0</v>
      </c>
      <c r="P3420">
        <v>0</v>
      </c>
      <c r="Q3420">
        <v>0</v>
      </c>
      <c r="R3420">
        <v>0</v>
      </c>
      <c r="S3420">
        <v>0</v>
      </c>
      <c r="T3420">
        <v>0</v>
      </c>
      <c r="U3420">
        <v>0</v>
      </c>
      <c r="V3420">
        <v>0</v>
      </c>
    </row>
    <row r="3421" spans="1:22" x14ac:dyDescent="0.3">
      <c r="A3421">
        <v>202122</v>
      </c>
      <c r="B3421" t="s">
        <v>820</v>
      </c>
      <c r="C3421" t="s">
        <v>821</v>
      </c>
      <c r="D3421" t="s">
        <v>822</v>
      </c>
      <c r="E3421" t="s">
        <v>823</v>
      </c>
      <c r="F3421" t="s">
        <v>862</v>
      </c>
      <c r="G3421" t="s">
        <v>863</v>
      </c>
      <c r="H3421" t="s">
        <v>938</v>
      </c>
      <c r="I3421">
        <v>332</v>
      </c>
      <c r="J3421" t="s">
        <v>939</v>
      </c>
      <c r="K3421" t="s">
        <v>828</v>
      </c>
      <c r="L3421" t="s">
        <v>609</v>
      </c>
      <c r="M3421" t="s">
        <v>829</v>
      </c>
      <c r="N3421" t="s">
        <v>829</v>
      </c>
      <c r="O3421" t="s">
        <v>829</v>
      </c>
      <c r="P3421" t="s">
        <v>829</v>
      </c>
      <c r="Q3421">
        <v>0</v>
      </c>
      <c r="R3421" t="s">
        <v>829</v>
      </c>
      <c r="S3421">
        <v>0</v>
      </c>
      <c r="T3421">
        <v>0</v>
      </c>
      <c r="U3421">
        <v>0</v>
      </c>
      <c r="V3421">
        <v>0</v>
      </c>
    </row>
    <row r="3422" spans="1:22" x14ac:dyDescent="0.3">
      <c r="A3422">
        <v>202223</v>
      </c>
      <c r="B3422" t="s">
        <v>820</v>
      </c>
      <c r="C3422" t="s">
        <v>821</v>
      </c>
      <c r="D3422" t="s">
        <v>822</v>
      </c>
      <c r="E3422" t="s">
        <v>823</v>
      </c>
      <c r="F3422" t="s">
        <v>862</v>
      </c>
      <c r="G3422" t="s">
        <v>863</v>
      </c>
      <c r="H3422" t="s">
        <v>938</v>
      </c>
      <c r="I3422">
        <v>332</v>
      </c>
      <c r="J3422" t="s">
        <v>939</v>
      </c>
      <c r="K3422" t="s">
        <v>828</v>
      </c>
      <c r="L3422" t="s">
        <v>609</v>
      </c>
      <c r="M3422" t="s">
        <v>829</v>
      </c>
      <c r="N3422" t="s">
        <v>829</v>
      </c>
      <c r="O3422" t="s">
        <v>829</v>
      </c>
      <c r="P3422" t="s">
        <v>829</v>
      </c>
      <c r="Q3422">
        <v>0</v>
      </c>
      <c r="R3422" t="s">
        <v>829</v>
      </c>
      <c r="S3422">
        <v>0</v>
      </c>
      <c r="T3422">
        <v>0</v>
      </c>
      <c r="U3422">
        <v>0</v>
      </c>
      <c r="V3422">
        <v>0</v>
      </c>
    </row>
    <row r="3423" spans="1:22" x14ac:dyDescent="0.3">
      <c r="A3423">
        <v>202122</v>
      </c>
      <c r="B3423" t="s">
        <v>820</v>
      </c>
      <c r="C3423" t="s">
        <v>821</v>
      </c>
      <c r="D3423" t="s">
        <v>822</v>
      </c>
      <c r="E3423" t="s">
        <v>823</v>
      </c>
      <c r="F3423" t="s">
        <v>862</v>
      </c>
      <c r="G3423" t="s">
        <v>863</v>
      </c>
      <c r="H3423" t="s">
        <v>938</v>
      </c>
      <c r="I3423">
        <v>332</v>
      </c>
      <c r="J3423" t="s">
        <v>939</v>
      </c>
      <c r="K3423" t="s">
        <v>828</v>
      </c>
      <c r="L3423" t="s">
        <v>830</v>
      </c>
      <c r="M3423">
        <v>0</v>
      </c>
      <c r="N3423">
        <v>0</v>
      </c>
      <c r="O3423">
        <v>0</v>
      </c>
      <c r="P3423">
        <v>20400</v>
      </c>
      <c r="Q3423">
        <v>0</v>
      </c>
      <c r="R3423">
        <v>0</v>
      </c>
      <c r="S3423">
        <v>20400</v>
      </c>
      <c r="T3423">
        <v>0</v>
      </c>
      <c r="U3423">
        <v>20400</v>
      </c>
      <c r="V3423">
        <v>0</v>
      </c>
    </row>
    <row r="3424" spans="1:22" x14ac:dyDescent="0.3">
      <c r="A3424">
        <v>202223</v>
      </c>
      <c r="B3424" t="s">
        <v>820</v>
      </c>
      <c r="C3424" t="s">
        <v>821</v>
      </c>
      <c r="D3424" t="s">
        <v>822</v>
      </c>
      <c r="E3424" t="s">
        <v>823</v>
      </c>
      <c r="F3424" t="s">
        <v>862</v>
      </c>
      <c r="G3424" t="s">
        <v>863</v>
      </c>
      <c r="H3424" t="s">
        <v>938</v>
      </c>
      <c r="I3424">
        <v>332</v>
      </c>
      <c r="J3424" t="s">
        <v>939</v>
      </c>
      <c r="K3424" t="s">
        <v>828</v>
      </c>
      <c r="L3424" t="s">
        <v>830</v>
      </c>
      <c r="M3424">
        <v>0</v>
      </c>
      <c r="N3424">
        <v>0</v>
      </c>
      <c r="O3424">
        <v>0</v>
      </c>
      <c r="P3424">
        <v>0</v>
      </c>
      <c r="Q3424">
        <v>0</v>
      </c>
      <c r="R3424">
        <v>0</v>
      </c>
      <c r="S3424">
        <v>0</v>
      </c>
      <c r="T3424">
        <v>0</v>
      </c>
      <c r="U3424">
        <v>0</v>
      </c>
      <c r="V3424">
        <v>0</v>
      </c>
    </row>
    <row r="3425" spans="1:22" x14ac:dyDescent="0.3">
      <c r="A3425">
        <v>202324</v>
      </c>
      <c r="B3425" t="s">
        <v>820</v>
      </c>
      <c r="C3425" t="s">
        <v>821</v>
      </c>
      <c r="D3425" t="s">
        <v>822</v>
      </c>
      <c r="E3425" t="s">
        <v>823</v>
      </c>
      <c r="F3425" t="s">
        <v>862</v>
      </c>
      <c r="G3425" t="s">
        <v>863</v>
      </c>
      <c r="H3425" t="s">
        <v>938</v>
      </c>
      <c r="I3425">
        <v>332</v>
      </c>
      <c r="J3425" t="s">
        <v>939</v>
      </c>
      <c r="K3425" t="s">
        <v>828</v>
      </c>
      <c r="L3425" t="s">
        <v>830</v>
      </c>
      <c r="M3425">
        <v>0</v>
      </c>
      <c r="N3425">
        <v>0</v>
      </c>
      <c r="O3425">
        <v>0</v>
      </c>
      <c r="P3425">
        <v>21057</v>
      </c>
      <c r="Q3425">
        <v>0</v>
      </c>
      <c r="R3425">
        <v>0</v>
      </c>
      <c r="S3425">
        <v>21057</v>
      </c>
      <c r="T3425">
        <v>0</v>
      </c>
      <c r="U3425">
        <v>21057</v>
      </c>
      <c r="V3425">
        <v>0</v>
      </c>
    </row>
    <row r="3426" spans="1:22" x14ac:dyDescent="0.3">
      <c r="A3426">
        <v>202122</v>
      </c>
      <c r="B3426" t="s">
        <v>820</v>
      </c>
      <c r="C3426" t="s">
        <v>821</v>
      </c>
      <c r="D3426" t="s">
        <v>822</v>
      </c>
      <c r="E3426" t="s">
        <v>823</v>
      </c>
      <c r="F3426" t="s">
        <v>862</v>
      </c>
      <c r="G3426" t="s">
        <v>863</v>
      </c>
      <c r="H3426" t="s">
        <v>938</v>
      </c>
      <c r="I3426">
        <v>332</v>
      </c>
      <c r="J3426" t="s">
        <v>939</v>
      </c>
      <c r="K3426" t="s">
        <v>828</v>
      </c>
      <c r="L3426" t="s">
        <v>537</v>
      </c>
      <c r="M3426">
        <v>0</v>
      </c>
      <c r="N3426">
        <v>1052351</v>
      </c>
      <c r="O3426">
        <v>929782</v>
      </c>
      <c r="P3426">
        <v>0</v>
      </c>
      <c r="Q3426">
        <v>0</v>
      </c>
      <c r="R3426">
        <v>940238</v>
      </c>
      <c r="S3426">
        <v>2922371</v>
      </c>
      <c r="T3426">
        <v>0</v>
      </c>
      <c r="U3426">
        <v>2922371</v>
      </c>
      <c r="V3426">
        <v>38</v>
      </c>
    </row>
    <row r="3427" spans="1:22" x14ac:dyDescent="0.3">
      <c r="A3427">
        <v>202223</v>
      </c>
      <c r="B3427" t="s">
        <v>820</v>
      </c>
      <c r="C3427" t="s">
        <v>821</v>
      </c>
      <c r="D3427" t="s">
        <v>822</v>
      </c>
      <c r="E3427" t="s">
        <v>823</v>
      </c>
      <c r="F3427" t="s">
        <v>862</v>
      </c>
      <c r="G3427" t="s">
        <v>863</v>
      </c>
      <c r="H3427" t="s">
        <v>938</v>
      </c>
      <c r="I3427">
        <v>332</v>
      </c>
      <c r="J3427" t="s">
        <v>939</v>
      </c>
      <c r="K3427" t="s">
        <v>828</v>
      </c>
      <c r="L3427" t="s">
        <v>537</v>
      </c>
      <c r="M3427">
        <v>0</v>
      </c>
      <c r="N3427">
        <v>1385072</v>
      </c>
      <c r="O3427">
        <v>1091146</v>
      </c>
      <c r="P3427">
        <v>78148</v>
      </c>
      <c r="Q3427">
        <v>0</v>
      </c>
      <c r="R3427">
        <v>1264166</v>
      </c>
      <c r="S3427">
        <v>3818532</v>
      </c>
      <c r="T3427">
        <v>26876</v>
      </c>
      <c r="U3427">
        <v>3791656</v>
      </c>
      <c r="V3427">
        <v>50</v>
      </c>
    </row>
    <row r="3428" spans="1:22" x14ac:dyDescent="0.3">
      <c r="A3428">
        <v>202324</v>
      </c>
      <c r="B3428" t="s">
        <v>820</v>
      </c>
      <c r="C3428" t="s">
        <v>821</v>
      </c>
      <c r="D3428" t="s">
        <v>822</v>
      </c>
      <c r="E3428" t="s">
        <v>823</v>
      </c>
      <c r="F3428" t="s">
        <v>862</v>
      </c>
      <c r="G3428" t="s">
        <v>863</v>
      </c>
      <c r="H3428" t="s">
        <v>938</v>
      </c>
      <c r="I3428">
        <v>332</v>
      </c>
      <c r="J3428" t="s">
        <v>939</v>
      </c>
      <c r="K3428" t="s">
        <v>828</v>
      </c>
      <c r="L3428" t="s">
        <v>537</v>
      </c>
      <c r="M3428">
        <v>0</v>
      </c>
      <c r="N3428">
        <v>2012862</v>
      </c>
      <c r="O3428">
        <v>1249375</v>
      </c>
      <c r="P3428">
        <v>170665</v>
      </c>
      <c r="Q3428">
        <v>0</v>
      </c>
      <c r="R3428">
        <v>1472809</v>
      </c>
      <c r="S3428">
        <v>4905710</v>
      </c>
      <c r="T3428">
        <v>52072</v>
      </c>
      <c r="U3428">
        <v>4853638</v>
      </c>
      <c r="V3428">
        <v>65</v>
      </c>
    </row>
    <row r="3429" spans="1:22" x14ac:dyDescent="0.3">
      <c r="A3429">
        <v>202122</v>
      </c>
      <c r="B3429" t="s">
        <v>820</v>
      </c>
      <c r="C3429" t="s">
        <v>821</v>
      </c>
      <c r="D3429" t="s">
        <v>822</v>
      </c>
      <c r="E3429" t="s">
        <v>823</v>
      </c>
      <c r="F3429" t="s">
        <v>862</v>
      </c>
      <c r="G3429" t="s">
        <v>863</v>
      </c>
      <c r="H3429" t="s">
        <v>938</v>
      </c>
      <c r="I3429">
        <v>332</v>
      </c>
      <c r="J3429" t="s">
        <v>939</v>
      </c>
      <c r="K3429" t="s">
        <v>828</v>
      </c>
      <c r="L3429" t="s">
        <v>572</v>
      </c>
      <c r="M3429">
        <v>0</v>
      </c>
      <c r="N3429">
        <v>0</v>
      </c>
      <c r="O3429">
        <v>0</v>
      </c>
      <c r="P3429">
        <v>9824320</v>
      </c>
      <c r="Q3429">
        <v>0</v>
      </c>
      <c r="R3429">
        <v>1585922</v>
      </c>
      <c r="S3429">
        <v>11410242</v>
      </c>
      <c r="T3429">
        <v>6932</v>
      </c>
      <c r="U3429">
        <v>11403310</v>
      </c>
      <c r="V3429">
        <v>148</v>
      </c>
    </row>
    <row r="3430" spans="1:22" x14ac:dyDescent="0.3">
      <c r="A3430">
        <v>202223</v>
      </c>
      <c r="B3430" t="s">
        <v>820</v>
      </c>
      <c r="C3430" t="s">
        <v>821</v>
      </c>
      <c r="D3430" t="s">
        <v>822</v>
      </c>
      <c r="E3430" t="s">
        <v>823</v>
      </c>
      <c r="F3430" t="s">
        <v>862</v>
      </c>
      <c r="G3430" t="s">
        <v>863</v>
      </c>
      <c r="H3430" t="s">
        <v>938</v>
      </c>
      <c r="I3430">
        <v>332</v>
      </c>
      <c r="J3430" t="s">
        <v>939</v>
      </c>
      <c r="K3430" t="s">
        <v>828</v>
      </c>
      <c r="L3430" t="s">
        <v>572</v>
      </c>
      <c r="M3430">
        <v>0</v>
      </c>
      <c r="N3430">
        <v>0</v>
      </c>
      <c r="O3430">
        <v>0</v>
      </c>
      <c r="P3430">
        <v>11806369</v>
      </c>
      <c r="Q3430">
        <v>0</v>
      </c>
      <c r="R3430">
        <v>2112875</v>
      </c>
      <c r="S3430">
        <v>13919244</v>
      </c>
      <c r="T3430">
        <v>82464</v>
      </c>
      <c r="U3430">
        <v>13836780</v>
      </c>
      <c r="V3430">
        <v>181</v>
      </c>
    </row>
    <row r="3431" spans="1:22" x14ac:dyDescent="0.3">
      <c r="A3431">
        <v>202324</v>
      </c>
      <c r="B3431" t="s">
        <v>820</v>
      </c>
      <c r="C3431" t="s">
        <v>821</v>
      </c>
      <c r="D3431" t="s">
        <v>822</v>
      </c>
      <c r="E3431" t="s">
        <v>823</v>
      </c>
      <c r="F3431" t="s">
        <v>862</v>
      </c>
      <c r="G3431" t="s">
        <v>863</v>
      </c>
      <c r="H3431" t="s">
        <v>938</v>
      </c>
      <c r="I3431">
        <v>332</v>
      </c>
      <c r="J3431" t="s">
        <v>939</v>
      </c>
      <c r="K3431" t="s">
        <v>828</v>
      </c>
      <c r="L3431" t="s">
        <v>572</v>
      </c>
      <c r="M3431">
        <v>649132</v>
      </c>
      <c r="N3431">
        <v>0</v>
      </c>
      <c r="O3431">
        <v>0</v>
      </c>
      <c r="P3431">
        <v>13502188</v>
      </c>
      <c r="Q3431">
        <v>0</v>
      </c>
      <c r="R3431">
        <v>2673063</v>
      </c>
      <c r="S3431">
        <v>16824384</v>
      </c>
      <c r="T3431">
        <v>28906</v>
      </c>
      <c r="U3431">
        <v>16795478</v>
      </c>
      <c r="V3431">
        <v>224</v>
      </c>
    </row>
    <row r="3432" spans="1:22" x14ac:dyDescent="0.3">
      <c r="A3432">
        <v>202122</v>
      </c>
      <c r="B3432" t="s">
        <v>820</v>
      </c>
      <c r="C3432" t="s">
        <v>821</v>
      </c>
      <c r="D3432" t="s">
        <v>822</v>
      </c>
      <c r="E3432" t="s">
        <v>823</v>
      </c>
      <c r="F3432" t="s">
        <v>862</v>
      </c>
      <c r="G3432" t="s">
        <v>863</v>
      </c>
      <c r="H3432" t="s">
        <v>938</v>
      </c>
      <c r="I3432">
        <v>332</v>
      </c>
      <c r="J3432" t="s">
        <v>939</v>
      </c>
      <c r="K3432" t="s">
        <v>828</v>
      </c>
      <c r="L3432" t="s">
        <v>539</v>
      </c>
      <c r="M3432">
        <v>0</v>
      </c>
      <c r="N3432">
        <v>0</v>
      </c>
      <c r="O3432">
        <v>0</v>
      </c>
      <c r="P3432" t="s">
        <v>829</v>
      </c>
      <c r="Q3432" t="s">
        <v>829</v>
      </c>
      <c r="R3432" t="s">
        <v>829</v>
      </c>
      <c r="S3432">
        <v>0</v>
      </c>
      <c r="T3432">
        <v>0</v>
      </c>
      <c r="U3432">
        <v>0</v>
      </c>
      <c r="V3432">
        <v>0</v>
      </c>
    </row>
    <row r="3433" spans="1:22" x14ac:dyDescent="0.3">
      <c r="A3433">
        <v>202223</v>
      </c>
      <c r="B3433" t="s">
        <v>820</v>
      </c>
      <c r="C3433" t="s">
        <v>821</v>
      </c>
      <c r="D3433" t="s">
        <v>822</v>
      </c>
      <c r="E3433" t="s">
        <v>823</v>
      </c>
      <c r="F3433" t="s">
        <v>862</v>
      </c>
      <c r="G3433" t="s">
        <v>863</v>
      </c>
      <c r="H3433" t="s">
        <v>938</v>
      </c>
      <c r="I3433">
        <v>332</v>
      </c>
      <c r="J3433" t="s">
        <v>939</v>
      </c>
      <c r="K3433" t="s">
        <v>828</v>
      </c>
      <c r="L3433" t="s">
        <v>539</v>
      </c>
      <c r="M3433">
        <v>0</v>
      </c>
      <c r="N3433">
        <v>0</v>
      </c>
      <c r="O3433">
        <v>0</v>
      </c>
      <c r="P3433" t="s">
        <v>829</v>
      </c>
      <c r="Q3433" t="s">
        <v>829</v>
      </c>
      <c r="R3433" t="s">
        <v>829</v>
      </c>
      <c r="S3433">
        <v>0</v>
      </c>
      <c r="T3433">
        <v>0</v>
      </c>
      <c r="U3433">
        <v>0</v>
      </c>
      <c r="V3433">
        <v>0</v>
      </c>
    </row>
    <row r="3434" spans="1:22" x14ac:dyDescent="0.3">
      <c r="A3434">
        <v>202324</v>
      </c>
      <c r="B3434" t="s">
        <v>820</v>
      </c>
      <c r="C3434" t="s">
        <v>821</v>
      </c>
      <c r="D3434" t="s">
        <v>822</v>
      </c>
      <c r="E3434" t="s">
        <v>823</v>
      </c>
      <c r="F3434" t="s">
        <v>862</v>
      </c>
      <c r="G3434" t="s">
        <v>863</v>
      </c>
      <c r="H3434" t="s">
        <v>938</v>
      </c>
      <c r="I3434">
        <v>332</v>
      </c>
      <c r="J3434" t="s">
        <v>939</v>
      </c>
      <c r="K3434" t="s">
        <v>828</v>
      </c>
      <c r="L3434" t="s">
        <v>539</v>
      </c>
      <c r="M3434">
        <v>0</v>
      </c>
      <c r="N3434">
        <v>0</v>
      </c>
      <c r="O3434">
        <v>0</v>
      </c>
      <c r="P3434" t="s">
        <v>829</v>
      </c>
      <c r="Q3434" t="s">
        <v>829</v>
      </c>
      <c r="R3434" t="s">
        <v>829</v>
      </c>
      <c r="S3434">
        <v>0</v>
      </c>
      <c r="T3434">
        <v>0</v>
      </c>
      <c r="U3434">
        <v>0</v>
      </c>
      <c r="V3434">
        <v>0</v>
      </c>
    </row>
    <row r="3435" spans="1:22" x14ac:dyDescent="0.3">
      <c r="A3435">
        <v>202122</v>
      </c>
      <c r="B3435" t="s">
        <v>820</v>
      </c>
      <c r="C3435" t="s">
        <v>821</v>
      </c>
      <c r="D3435" t="s">
        <v>822</v>
      </c>
      <c r="E3435" t="s">
        <v>823</v>
      </c>
      <c r="F3435" t="s">
        <v>862</v>
      </c>
      <c r="G3435" t="s">
        <v>863</v>
      </c>
      <c r="H3435" t="s">
        <v>938</v>
      </c>
      <c r="I3435">
        <v>332</v>
      </c>
      <c r="J3435" t="s">
        <v>939</v>
      </c>
      <c r="K3435" t="s">
        <v>828</v>
      </c>
      <c r="L3435" t="s">
        <v>541</v>
      </c>
      <c r="M3435">
        <v>347238</v>
      </c>
      <c r="N3435">
        <v>2877429</v>
      </c>
      <c r="O3435">
        <v>528895</v>
      </c>
      <c r="P3435">
        <v>132869</v>
      </c>
      <c r="Q3435">
        <v>0</v>
      </c>
      <c r="R3435">
        <v>0</v>
      </c>
      <c r="S3435">
        <v>3886431</v>
      </c>
      <c r="T3435">
        <v>22824</v>
      </c>
      <c r="U3435">
        <v>3863607</v>
      </c>
      <c r="V3435">
        <v>50</v>
      </c>
    </row>
    <row r="3436" spans="1:22" x14ac:dyDescent="0.3">
      <c r="A3436">
        <v>202223</v>
      </c>
      <c r="B3436" t="s">
        <v>820</v>
      </c>
      <c r="C3436" t="s">
        <v>821</v>
      </c>
      <c r="D3436" t="s">
        <v>822</v>
      </c>
      <c r="E3436" t="s">
        <v>823</v>
      </c>
      <c r="F3436" t="s">
        <v>862</v>
      </c>
      <c r="G3436" t="s">
        <v>863</v>
      </c>
      <c r="H3436" t="s">
        <v>938</v>
      </c>
      <c r="I3436">
        <v>332</v>
      </c>
      <c r="J3436" t="s">
        <v>939</v>
      </c>
      <c r="K3436" t="s">
        <v>828</v>
      </c>
      <c r="L3436" t="s">
        <v>541</v>
      </c>
      <c r="M3436">
        <v>296420</v>
      </c>
      <c r="N3436">
        <v>2403974</v>
      </c>
      <c r="O3436">
        <v>476461</v>
      </c>
      <c r="P3436">
        <v>115844</v>
      </c>
      <c r="Q3436">
        <v>0</v>
      </c>
      <c r="R3436">
        <v>0</v>
      </c>
      <c r="S3436">
        <v>3292698</v>
      </c>
      <c r="T3436">
        <v>81646</v>
      </c>
      <c r="U3436">
        <v>3211052</v>
      </c>
      <c r="V3436">
        <v>42</v>
      </c>
    </row>
    <row r="3437" spans="1:22" x14ac:dyDescent="0.3">
      <c r="A3437">
        <v>202324</v>
      </c>
      <c r="B3437" t="s">
        <v>820</v>
      </c>
      <c r="C3437" t="s">
        <v>821</v>
      </c>
      <c r="D3437" t="s">
        <v>822</v>
      </c>
      <c r="E3437" t="s">
        <v>823</v>
      </c>
      <c r="F3437" t="s">
        <v>862</v>
      </c>
      <c r="G3437" t="s">
        <v>863</v>
      </c>
      <c r="H3437" t="s">
        <v>938</v>
      </c>
      <c r="I3437">
        <v>332</v>
      </c>
      <c r="J3437" t="s">
        <v>939</v>
      </c>
      <c r="K3437" t="s">
        <v>828</v>
      </c>
      <c r="L3437" t="s">
        <v>541</v>
      </c>
      <c r="M3437">
        <v>280853</v>
      </c>
      <c r="N3437">
        <v>2257057</v>
      </c>
      <c r="O3437">
        <v>467191</v>
      </c>
      <c r="P3437">
        <v>113564</v>
      </c>
      <c r="Q3437">
        <v>0</v>
      </c>
      <c r="R3437">
        <v>0</v>
      </c>
      <c r="S3437">
        <v>3118666</v>
      </c>
      <c r="T3437">
        <v>29882</v>
      </c>
      <c r="U3437">
        <v>3088784</v>
      </c>
      <c r="V3437">
        <v>41</v>
      </c>
    </row>
    <row r="3438" spans="1:22" x14ac:dyDescent="0.3">
      <c r="A3438">
        <v>202122</v>
      </c>
      <c r="B3438" t="s">
        <v>820</v>
      </c>
      <c r="C3438" t="s">
        <v>821</v>
      </c>
      <c r="D3438" t="s">
        <v>822</v>
      </c>
      <c r="E3438" t="s">
        <v>823</v>
      </c>
      <c r="F3438" t="s">
        <v>862</v>
      </c>
      <c r="G3438" t="s">
        <v>863</v>
      </c>
      <c r="H3438" t="s">
        <v>938</v>
      </c>
      <c r="I3438">
        <v>332</v>
      </c>
      <c r="J3438" t="s">
        <v>939</v>
      </c>
      <c r="K3438" t="s">
        <v>828</v>
      </c>
      <c r="L3438" t="s">
        <v>831</v>
      </c>
      <c r="M3438" t="s">
        <v>829</v>
      </c>
      <c r="N3438" t="s">
        <v>829</v>
      </c>
      <c r="O3438" t="s">
        <v>829</v>
      </c>
      <c r="P3438">
        <v>0</v>
      </c>
      <c r="Q3438">
        <v>598371</v>
      </c>
      <c r="R3438" t="s">
        <v>829</v>
      </c>
      <c r="S3438">
        <v>598371</v>
      </c>
      <c r="T3438">
        <v>0</v>
      </c>
      <c r="U3438">
        <v>598371</v>
      </c>
      <c r="V3438">
        <v>8</v>
      </c>
    </row>
    <row r="3439" spans="1:22" x14ac:dyDescent="0.3">
      <c r="A3439">
        <v>202223</v>
      </c>
      <c r="B3439" t="s">
        <v>820</v>
      </c>
      <c r="C3439" t="s">
        <v>821</v>
      </c>
      <c r="D3439" t="s">
        <v>822</v>
      </c>
      <c r="E3439" t="s">
        <v>823</v>
      </c>
      <c r="F3439" t="s">
        <v>862</v>
      </c>
      <c r="G3439" t="s">
        <v>863</v>
      </c>
      <c r="H3439" t="s">
        <v>938</v>
      </c>
      <c r="I3439">
        <v>332</v>
      </c>
      <c r="J3439" t="s">
        <v>939</v>
      </c>
      <c r="K3439" t="s">
        <v>828</v>
      </c>
      <c r="L3439" t="s">
        <v>831</v>
      </c>
      <c r="M3439" t="s">
        <v>829</v>
      </c>
      <c r="N3439" t="s">
        <v>829</v>
      </c>
      <c r="O3439" t="s">
        <v>829</v>
      </c>
      <c r="P3439">
        <v>0</v>
      </c>
      <c r="Q3439">
        <v>555483</v>
      </c>
      <c r="R3439" t="s">
        <v>829</v>
      </c>
      <c r="S3439">
        <v>555483</v>
      </c>
      <c r="T3439">
        <v>0</v>
      </c>
      <c r="U3439">
        <v>555483</v>
      </c>
      <c r="V3439">
        <v>7</v>
      </c>
    </row>
    <row r="3440" spans="1:22" x14ac:dyDescent="0.3">
      <c r="A3440">
        <v>202324</v>
      </c>
      <c r="B3440" t="s">
        <v>820</v>
      </c>
      <c r="C3440" t="s">
        <v>821</v>
      </c>
      <c r="D3440" t="s">
        <v>822</v>
      </c>
      <c r="E3440" t="s">
        <v>823</v>
      </c>
      <c r="F3440" t="s">
        <v>862</v>
      </c>
      <c r="G3440" t="s">
        <v>863</v>
      </c>
      <c r="H3440" t="s">
        <v>938</v>
      </c>
      <c r="I3440">
        <v>332</v>
      </c>
      <c r="J3440" t="s">
        <v>939</v>
      </c>
      <c r="K3440" t="s">
        <v>828</v>
      </c>
      <c r="L3440" t="s">
        <v>831</v>
      </c>
      <c r="M3440" t="s">
        <v>829</v>
      </c>
      <c r="N3440" t="s">
        <v>829</v>
      </c>
      <c r="O3440" t="s">
        <v>829</v>
      </c>
      <c r="P3440">
        <v>0</v>
      </c>
      <c r="Q3440">
        <v>647251</v>
      </c>
      <c r="R3440" t="s">
        <v>829</v>
      </c>
      <c r="S3440">
        <v>647251</v>
      </c>
      <c r="T3440">
        <v>0</v>
      </c>
      <c r="U3440">
        <v>647251</v>
      </c>
      <c r="V3440">
        <v>9</v>
      </c>
    </row>
    <row r="3441" spans="1:22" x14ac:dyDescent="0.3">
      <c r="A3441">
        <v>202122</v>
      </c>
      <c r="B3441" t="s">
        <v>820</v>
      </c>
      <c r="C3441" t="s">
        <v>821</v>
      </c>
      <c r="D3441" t="s">
        <v>822</v>
      </c>
      <c r="E3441" t="s">
        <v>823</v>
      </c>
      <c r="F3441" t="s">
        <v>862</v>
      </c>
      <c r="G3441" t="s">
        <v>863</v>
      </c>
      <c r="H3441" t="s">
        <v>938</v>
      </c>
      <c r="I3441">
        <v>332</v>
      </c>
      <c r="J3441" t="s">
        <v>939</v>
      </c>
      <c r="K3441" t="s">
        <v>828</v>
      </c>
      <c r="L3441" t="s">
        <v>832</v>
      </c>
      <c r="M3441">
        <v>0</v>
      </c>
      <c r="N3441">
        <v>0</v>
      </c>
      <c r="O3441">
        <v>0</v>
      </c>
      <c r="P3441">
        <v>0</v>
      </c>
      <c r="Q3441">
        <v>1462820</v>
      </c>
      <c r="R3441">
        <v>0</v>
      </c>
      <c r="S3441">
        <v>1462820</v>
      </c>
      <c r="T3441">
        <v>110840</v>
      </c>
      <c r="U3441">
        <v>1351980</v>
      </c>
      <c r="V3441">
        <v>18</v>
      </c>
    </row>
    <row r="3442" spans="1:22" x14ac:dyDescent="0.3">
      <c r="A3442">
        <v>202223</v>
      </c>
      <c r="B3442" t="s">
        <v>820</v>
      </c>
      <c r="C3442" t="s">
        <v>821</v>
      </c>
      <c r="D3442" t="s">
        <v>822</v>
      </c>
      <c r="E3442" t="s">
        <v>823</v>
      </c>
      <c r="F3442" t="s">
        <v>862</v>
      </c>
      <c r="G3442" t="s">
        <v>863</v>
      </c>
      <c r="H3442" t="s">
        <v>938</v>
      </c>
      <c r="I3442">
        <v>332</v>
      </c>
      <c r="J3442" t="s">
        <v>939</v>
      </c>
      <c r="K3442" t="s">
        <v>828</v>
      </c>
      <c r="L3442" t="s">
        <v>832</v>
      </c>
      <c r="M3442">
        <v>0</v>
      </c>
      <c r="N3442">
        <v>0</v>
      </c>
      <c r="O3442">
        <v>0</v>
      </c>
      <c r="P3442">
        <v>0</v>
      </c>
      <c r="Q3442">
        <v>1365618</v>
      </c>
      <c r="R3442">
        <v>0</v>
      </c>
      <c r="S3442">
        <v>1365618</v>
      </c>
      <c r="T3442">
        <v>15609</v>
      </c>
      <c r="U3442">
        <v>1350009</v>
      </c>
      <c r="V3442">
        <v>18</v>
      </c>
    </row>
    <row r="3443" spans="1:22" x14ac:dyDescent="0.3">
      <c r="A3443">
        <v>202324</v>
      </c>
      <c r="B3443" t="s">
        <v>820</v>
      </c>
      <c r="C3443" t="s">
        <v>821</v>
      </c>
      <c r="D3443" t="s">
        <v>822</v>
      </c>
      <c r="E3443" t="s">
        <v>823</v>
      </c>
      <c r="F3443" t="s">
        <v>862</v>
      </c>
      <c r="G3443" t="s">
        <v>863</v>
      </c>
      <c r="H3443" t="s">
        <v>938</v>
      </c>
      <c r="I3443">
        <v>332</v>
      </c>
      <c r="J3443" t="s">
        <v>939</v>
      </c>
      <c r="K3443" t="s">
        <v>828</v>
      </c>
      <c r="L3443" t="s">
        <v>832</v>
      </c>
      <c r="M3443">
        <v>0</v>
      </c>
      <c r="N3443">
        <v>0</v>
      </c>
      <c r="O3443">
        <v>0</v>
      </c>
      <c r="P3443">
        <v>0</v>
      </c>
      <c r="Q3443">
        <v>1642410</v>
      </c>
      <c r="R3443">
        <v>0</v>
      </c>
      <c r="S3443">
        <v>1642410</v>
      </c>
      <c r="T3443">
        <v>38071</v>
      </c>
      <c r="U3443">
        <v>1604340</v>
      </c>
      <c r="V3443">
        <v>21</v>
      </c>
    </row>
    <row r="3444" spans="1:22" x14ac:dyDescent="0.3">
      <c r="A3444">
        <v>202122</v>
      </c>
      <c r="B3444" t="s">
        <v>820</v>
      </c>
      <c r="C3444" t="s">
        <v>821</v>
      </c>
      <c r="D3444" t="s">
        <v>822</v>
      </c>
      <c r="E3444" t="s">
        <v>823</v>
      </c>
      <c r="F3444" t="s">
        <v>862</v>
      </c>
      <c r="G3444" t="s">
        <v>863</v>
      </c>
      <c r="H3444" t="s">
        <v>938</v>
      </c>
      <c r="I3444">
        <v>332</v>
      </c>
      <c r="J3444" t="s">
        <v>939</v>
      </c>
      <c r="K3444" t="s">
        <v>828</v>
      </c>
      <c r="L3444" t="s">
        <v>544</v>
      </c>
      <c r="M3444">
        <v>0</v>
      </c>
      <c r="N3444">
        <v>0</v>
      </c>
      <c r="O3444">
        <v>0</v>
      </c>
      <c r="P3444">
        <v>192811</v>
      </c>
      <c r="Q3444">
        <v>0</v>
      </c>
      <c r="R3444">
        <v>0</v>
      </c>
      <c r="S3444">
        <v>192811</v>
      </c>
      <c r="T3444">
        <v>0</v>
      </c>
      <c r="U3444">
        <v>192811</v>
      </c>
      <c r="V3444">
        <v>3</v>
      </c>
    </row>
    <row r="3445" spans="1:22" x14ac:dyDescent="0.3">
      <c r="A3445">
        <v>202223</v>
      </c>
      <c r="B3445" t="s">
        <v>820</v>
      </c>
      <c r="C3445" t="s">
        <v>821</v>
      </c>
      <c r="D3445" t="s">
        <v>822</v>
      </c>
      <c r="E3445" t="s">
        <v>823</v>
      </c>
      <c r="F3445" t="s">
        <v>862</v>
      </c>
      <c r="G3445" t="s">
        <v>863</v>
      </c>
      <c r="H3445" t="s">
        <v>938</v>
      </c>
      <c r="I3445">
        <v>332</v>
      </c>
      <c r="J3445" t="s">
        <v>939</v>
      </c>
      <c r="K3445" t="s">
        <v>828</v>
      </c>
      <c r="L3445" t="s">
        <v>544</v>
      </c>
      <c r="M3445">
        <v>0</v>
      </c>
      <c r="N3445">
        <v>0</v>
      </c>
      <c r="O3445">
        <v>0</v>
      </c>
      <c r="P3445">
        <v>185945</v>
      </c>
      <c r="Q3445">
        <v>0</v>
      </c>
      <c r="R3445">
        <v>0</v>
      </c>
      <c r="S3445">
        <v>185945</v>
      </c>
      <c r="T3445">
        <v>501</v>
      </c>
      <c r="U3445">
        <v>185444</v>
      </c>
      <c r="V3445">
        <v>2</v>
      </c>
    </row>
    <row r="3446" spans="1:22" x14ac:dyDescent="0.3">
      <c r="A3446">
        <v>202324</v>
      </c>
      <c r="B3446" t="s">
        <v>820</v>
      </c>
      <c r="C3446" t="s">
        <v>821</v>
      </c>
      <c r="D3446" t="s">
        <v>822</v>
      </c>
      <c r="E3446" t="s">
        <v>823</v>
      </c>
      <c r="F3446" t="s">
        <v>862</v>
      </c>
      <c r="G3446" t="s">
        <v>863</v>
      </c>
      <c r="H3446" t="s">
        <v>938</v>
      </c>
      <c r="I3446">
        <v>332</v>
      </c>
      <c r="J3446" t="s">
        <v>939</v>
      </c>
      <c r="K3446" t="s">
        <v>828</v>
      </c>
      <c r="L3446" t="s">
        <v>544</v>
      </c>
      <c r="M3446">
        <v>0</v>
      </c>
      <c r="N3446">
        <v>0</v>
      </c>
      <c r="O3446">
        <v>0</v>
      </c>
      <c r="P3446">
        <v>74419</v>
      </c>
      <c r="Q3446">
        <v>0</v>
      </c>
      <c r="R3446">
        <v>0</v>
      </c>
      <c r="S3446">
        <v>74419</v>
      </c>
      <c r="T3446">
        <v>23764</v>
      </c>
      <c r="U3446">
        <v>50655</v>
      </c>
      <c r="V3446">
        <v>1</v>
      </c>
    </row>
    <row r="3447" spans="1:22" x14ac:dyDescent="0.3">
      <c r="A3447">
        <v>202122</v>
      </c>
      <c r="B3447" t="s">
        <v>820</v>
      </c>
      <c r="C3447" t="s">
        <v>821</v>
      </c>
      <c r="D3447" t="s">
        <v>822</v>
      </c>
      <c r="E3447" t="s">
        <v>823</v>
      </c>
      <c r="F3447" t="s">
        <v>862</v>
      </c>
      <c r="G3447" t="s">
        <v>863</v>
      </c>
      <c r="H3447" t="s">
        <v>938</v>
      </c>
      <c r="I3447">
        <v>332</v>
      </c>
      <c r="J3447" t="s">
        <v>939</v>
      </c>
      <c r="K3447" t="s">
        <v>828</v>
      </c>
      <c r="L3447" t="s">
        <v>600</v>
      </c>
      <c r="M3447" t="s">
        <v>829</v>
      </c>
      <c r="N3447" t="s">
        <v>829</v>
      </c>
      <c r="O3447" t="s">
        <v>829</v>
      </c>
      <c r="P3447">
        <v>0</v>
      </c>
      <c r="Q3447">
        <v>0</v>
      </c>
      <c r="R3447" t="s">
        <v>829</v>
      </c>
      <c r="S3447">
        <v>0</v>
      </c>
      <c r="T3447">
        <v>0</v>
      </c>
      <c r="U3447">
        <v>0</v>
      </c>
      <c r="V3447">
        <v>0</v>
      </c>
    </row>
    <row r="3448" spans="1:22" x14ac:dyDescent="0.3">
      <c r="A3448">
        <v>202223</v>
      </c>
      <c r="B3448" t="s">
        <v>820</v>
      </c>
      <c r="C3448" t="s">
        <v>821</v>
      </c>
      <c r="D3448" t="s">
        <v>822</v>
      </c>
      <c r="E3448" t="s">
        <v>823</v>
      </c>
      <c r="F3448" t="s">
        <v>862</v>
      </c>
      <c r="G3448" t="s">
        <v>863</v>
      </c>
      <c r="H3448" t="s">
        <v>938</v>
      </c>
      <c r="I3448">
        <v>332</v>
      </c>
      <c r="J3448" t="s">
        <v>939</v>
      </c>
      <c r="K3448" t="s">
        <v>828</v>
      </c>
      <c r="L3448" t="s">
        <v>600</v>
      </c>
      <c r="M3448" t="s">
        <v>829</v>
      </c>
      <c r="N3448" t="s">
        <v>829</v>
      </c>
      <c r="O3448" t="s">
        <v>829</v>
      </c>
      <c r="P3448">
        <v>0</v>
      </c>
      <c r="Q3448">
        <v>0</v>
      </c>
      <c r="R3448" t="s">
        <v>829</v>
      </c>
      <c r="S3448">
        <v>0</v>
      </c>
      <c r="T3448">
        <v>0</v>
      </c>
      <c r="U3448">
        <v>0</v>
      </c>
      <c r="V3448">
        <v>0</v>
      </c>
    </row>
    <row r="3449" spans="1:22" x14ac:dyDescent="0.3">
      <c r="A3449">
        <v>202324</v>
      </c>
      <c r="B3449" t="s">
        <v>820</v>
      </c>
      <c r="C3449" t="s">
        <v>821</v>
      </c>
      <c r="D3449" t="s">
        <v>822</v>
      </c>
      <c r="E3449" t="s">
        <v>823</v>
      </c>
      <c r="F3449" t="s">
        <v>862</v>
      </c>
      <c r="G3449" t="s">
        <v>863</v>
      </c>
      <c r="H3449" t="s">
        <v>938</v>
      </c>
      <c r="I3449">
        <v>332</v>
      </c>
      <c r="J3449" t="s">
        <v>939</v>
      </c>
      <c r="K3449" t="s">
        <v>828</v>
      </c>
      <c r="L3449" t="s">
        <v>600</v>
      </c>
      <c r="M3449" t="s">
        <v>829</v>
      </c>
      <c r="N3449" t="s">
        <v>829</v>
      </c>
      <c r="O3449" t="s">
        <v>829</v>
      </c>
      <c r="P3449">
        <v>0</v>
      </c>
      <c r="Q3449">
        <v>0</v>
      </c>
      <c r="R3449" t="s">
        <v>829</v>
      </c>
      <c r="S3449">
        <v>0</v>
      </c>
      <c r="T3449">
        <v>0</v>
      </c>
      <c r="U3449">
        <v>0</v>
      </c>
      <c r="V3449">
        <v>0</v>
      </c>
    </row>
    <row r="3450" spans="1:22" x14ac:dyDescent="0.3">
      <c r="A3450">
        <v>202122</v>
      </c>
      <c r="B3450" t="s">
        <v>820</v>
      </c>
      <c r="C3450" t="s">
        <v>821</v>
      </c>
      <c r="D3450" t="s">
        <v>822</v>
      </c>
      <c r="E3450" t="s">
        <v>823</v>
      </c>
      <c r="F3450" t="s">
        <v>862</v>
      </c>
      <c r="G3450" t="s">
        <v>863</v>
      </c>
      <c r="H3450" t="s">
        <v>938</v>
      </c>
      <c r="I3450">
        <v>332</v>
      </c>
      <c r="J3450" t="s">
        <v>939</v>
      </c>
      <c r="K3450" t="s">
        <v>828</v>
      </c>
      <c r="L3450" t="s">
        <v>247</v>
      </c>
      <c r="M3450">
        <v>0</v>
      </c>
      <c r="N3450">
        <v>0</v>
      </c>
      <c r="O3450">
        <v>0</v>
      </c>
      <c r="P3450">
        <v>0</v>
      </c>
      <c r="Q3450">
        <v>0</v>
      </c>
      <c r="R3450">
        <v>0</v>
      </c>
      <c r="S3450">
        <v>0</v>
      </c>
      <c r="T3450">
        <v>0</v>
      </c>
      <c r="U3450">
        <v>0</v>
      </c>
      <c r="V3450">
        <v>0</v>
      </c>
    </row>
    <row r="3451" spans="1:22" x14ac:dyDescent="0.3">
      <c r="A3451">
        <v>202223</v>
      </c>
      <c r="B3451" t="s">
        <v>820</v>
      </c>
      <c r="C3451" t="s">
        <v>821</v>
      </c>
      <c r="D3451" t="s">
        <v>822</v>
      </c>
      <c r="E3451" t="s">
        <v>823</v>
      </c>
      <c r="F3451" t="s">
        <v>862</v>
      </c>
      <c r="G3451" t="s">
        <v>863</v>
      </c>
      <c r="H3451" t="s">
        <v>938</v>
      </c>
      <c r="I3451">
        <v>332</v>
      </c>
      <c r="J3451" t="s">
        <v>939</v>
      </c>
      <c r="K3451" t="s">
        <v>828</v>
      </c>
      <c r="L3451" t="s">
        <v>247</v>
      </c>
      <c r="M3451">
        <v>0</v>
      </c>
      <c r="N3451">
        <v>0</v>
      </c>
      <c r="O3451">
        <v>0</v>
      </c>
      <c r="P3451">
        <v>0</v>
      </c>
      <c r="Q3451">
        <v>0</v>
      </c>
      <c r="R3451">
        <v>0</v>
      </c>
      <c r="S3451">
        <v>0</v>
      </c>
      <c r="T3451">
        <v>0</v>
      </c>
      <c r="U3451">
        <v>0</v>
      </c>
      <c r="V3451">
        <v>0</v>
      </c>
    </row>
    <row r="3452" spans="1:22" x14ac:dyDescent="0.3">
      <c r="A3452">
        <v>202324</v>
      </c>
      <c r="B3452" t="s">
        <v>820</v>
      </c>
      <c r="C3452" t="s">
        <v>821</v>
      </c>
      <c r="D3452" t="s">
        <v>822</v>
      </c>
      <c r="E3452" t="s">
        <v>823</v>
      </c>
      <c r="F3452" t="s">
        <v>862</v>
      </c>
      <c r="G3452" t="s">
        <v>863</v>
      </c>
      <c r="H3452" t="s">
        <v>938</v>
      </c>
      <c r="I3452">
        <v>332</v>
      </c>
      <c r="J3452" t="s">
        <v>939</v>
      </c>
      <c r="K3452" t="s">
        <v>828</v>
      </c>
      <c r="L3452" t="s">
        <v>247</v>
      </c>
      <c r="M3452">
        <v>0</v>
      </c>
      <c r="N3452">
        <v>0</v>
      </c>
      <c r="O3452">
        <v>0</v>
      </c>
      <c r="P3452">
        <v>0</v>
      </c>
      <c r="Q3452">
        <v>0</v>
      </c>
      <c r="R3452">
        <v>0</v>
      </c>
      <c r="S3452">
        <v>0</v>
      </c>
      <c r="T3452">
        <v>0</v>
      </c>
      <c r="U3452">
        <v>0</v>
      </c>
      <c r="V3452">
        <v>0</v>
      </c>
    </row>
    <row r="3453" spans="1:22" x14ac:dyDescent="0.3">
      <c r="A3453">
        <v>202122</v>
      </c>
      <c r="B3453" t="s">
        <v>820</v>
      </c>
      <c r="C3453" t="s">
        <v>821</v>
      </c>
      <c r="D3453" t="s">
        <v>822</v>
      </c>
      <c r="E3453" t="s">
        <v>823</v>
      </c>
      <c r="F3453" t="s">
        <v>862</v>
      </c>
      <c r="G3453" t="s">
        <v>863</v>
      </c>
      <c r="H3453" t="s">
        <v>938</v>
      </c>
      <c r="I3453">
        <v>332</v>
      </c>
      <c r="J3453" t="s">
        <v>939</v>
      </c>
      <c r="K3453" t="s">
        <v>828</v>
      </c>
      <c r="L3453" t="s">
        <v>833</v>
      </c>
      <c r="M3453">
        <v>19250870</v>
      </c>
      <c r="N3453">
        <v>86910016</v>
      </c>
      <c r="O3453">
        <v>24405852</v>
      </c>
      <c r="P3453">
        <v>31321996</v>
      </c>
      <c r="Q3453">
        <v>2943978</v>
      </c>
      <c r="R3453">
        <v>2530897</v>
      </c>
      <c r="S3453">
        <v>168228620</v>
      </c>
      <c r="T3453">
        <v>303796</v>
      </c>
      <c r="U3453">
        <v>167924824</v>
      </c>
      <c r="V3453" t="s">
        <v>834</v>
      </c>
    </row>
    <row r="3454" spans="1:22" x14ac:dyDescent="0.3">
      <c r="A3454">
        <v>202223</v>
      </c>
      <c r="B3454" t="s">
        <v>820</v>
      </c>
      <c r="C3454" t="s">
        <v>821</v>
      </c>
      <c r="D3454" t="s">
        <v>822</v>
      </c>
      <c r="E3454" t="s">
        <v>823</v>
      </c>
      <c r="F3454" t="s">
        <v>862</v>
      </c>
      <c r="G3454" t="s">
        <v>863</v>
      </c>
      <c r="H3454" t="s">
        <v>938</v>
      </c>
      <c r="I3454">
        <v>332</v>
      </c>
      <c r="J3454" t="s">
        <v>939</v>
      </c>
      <c r="K3454" t="s">
        <v>828</v>
      </c>
      <c r="L3454" t="s">
        <v>833</v>
      </c>
      <c r="M3454">
        <v>19281507</v>
      </c>
      <c r="N3454">
        <v>88052182</v>
      </c>
      <c r="O3454">
        <v>26210520</v>
      </c>
      <c r="P3454">
        <v>34177684</v>
      </c>
      <c r="Q3454">
        <v>2698990</v>
      </c>
      <c r="R3454">
        <v>3381964</v>
      </c>
      <c r="S3454">
        <v>174935316</v>
      </c>
      <c r="T3454">
        <v>532031</v>
      </c>
      <c r="U3454">
        <v>174403286</v>
      </c>
      <c r="V3454" t="s">
        <v>834</v>
      </c>
    </row>
    <row r="3455" spans="1:22" x14ac:dyDescent="0.3">
      <c r="A3455">
        <v>202324</v>
      </c>
      <c r="B3455" t="s">
        <v>820</v>
      </c>
      <c r="C3455" t="s">
        <v>821</v>
      </c>
      <c r="D3455" t="s">
        <v>822</v>
      </c>
      <c r="E3455" t="s">
        <v>823</v>
      </c>
      <c r="F3455" t="s">
        <v>862</v>
      </c>
      <c r="G3455" t="s">
        <v>863</v>
      </c>
      <c r="H3455" t="s">
        <v>938</v>
      </c>
      <c r="I3455">
        <v>332</v>
      </c>
      <c r="J3455" t="s">
        <v>939</v>
      </c>
      <c r="K3455" t="s">
        <v>828</v>
      </c>
      <c r="L3455" t="s">
        <v>833</v>
      </c>
      <c r="M3455">
        <v>20501141</v>
      </c>
      <c r="N3455">
        <v>85922125</v>
      </c>
      <c r="O3455">
        <v>28506850</v>
      </c>
      <c r="P3455">
        <v>37623268</v>
      </c>
      <c r="Q3455">
        <v>3094040</v>
      </c>
      <c r="R3455">
        <v>4150954</v>
      </c>
      <c r="S3455">
        <v>180873145</v>
      </c>
      <c r="T3455">
        <v>394106</v>
      </c>
      <c r="U3455">
        <v>180479040</v>
      </c>
      <c r="V3455" t="s">
        <v>834</v>
      </c>
    </row>
    <row r="3456" spans="1:22" x14ac:dyDescent="0.3">
      <c r="A3456">
        <v>202122</v>
      </c>
      <c r="B3456" t="s">
        <v>820</v>
      </c>
      <c r="C3456" t="s">
        <v>821</v>
      </c>
      <c r="D3456" t="s">
        <v>822</v>
      </c>
      <c r="E3456" t="s">
        <v>823</v>
      </c>
      <c r="F3456" t="s">
        <v>862</v>
      </c>
      <c r="G3456" t="s">
        <v>863</v>
      </c>
      <c r="H3456" t="s">
        <v>938</v>
      </c>
      <c r="I3456">
        <v>332</v>
      </c>
      <c r="J3456" t="s">
        <v>939</v>
      </c>
      <c r="K3456" t="s">
        <v>835</v>
      </c>
      <c r="L3456" t="s">
        <v>836</v>
      </c>
      <c r="M3456" t="s">
        <v>829</v>
      </c>
      <c r="N3456" t="s">
        <v>829</v>
      </c>
      <c r="O3456" t="s">
        <v>829</v>
      </c>
      <c r="P3456" t="s">
        <v>829</v>
      </c>
      <c r="Q3456" t="s">
        <v>829</v>
      </c>
      <c r="R3456" t="s">
        <v>829</v>
      </c>
      <c r="S3456">
        <v>160054762</v>
      </c>
      <c r="T3456" t="s">
        <v>829</v>
      </c>
      <c r="U3456" t="s">
        <v>829</v>
      </c>
      <c r="V3456" t="s">
        <v>834</v>
      </c>
    </row>
    <row r="3457" spans="1:22" x14ac:dyDescent="0.3">
      <c r="A3457">
        <v>202223</v>
      </c>
      <c r="B3457" t="s">
        <v>820</v>
      </c>
      <c r="C3457" t="s">
        <v>821</v>
      </c>
      <c r="D3457" t="s">
        <v>822</v>
      </c>
      <c r="E3457" t="s">
        <v>823</v>
      </c>
      <c r="F3457" t="s">
        <v>862</v>
      </c>
      <c r="G3457" t="s">
        <v>863</v>
      </c>
      <c r="H3457" t="s">
        <v>938</v>
      </c>
      <c r="I3457">
        <v>332</v>
      </c>
      <c r="J3457" t="s">
        <v>939</v>
      </c>
      <c r="K3457" t="s">
        <v>835</v>
      </c>
      <c r="L3457" t="s">
        <v>836</v>
      </c>
      <c r="M3457" t="s">
        <v>829</v>
      </c>
      <c r="N3457" t="s">
        <v>829</v>
      </c>
      <c r="O3457" t="s">
        <v>829</v>
      </c>
      <c r="P3457" t="s">
        <v>829</v>
      </c>
      <c r="Q3457" t="s">
        <v>829</v>
      </c>
      <c r="R3457" t="s">
        <v>829</v>
      </c>
      <c r="S3457">
        <v>168870149</v>
      </c>
      <c r="T3457" t="s">
        <v>829</v>
      </c>
      <c r="U3457" t="s">
        <v>829</v>
      </c>
      <c r="V3457" t="s">
        <v>834</v>
      </c>
    </row>
    <row r="3458" spans="1:22" x14ac:dyDescent="0.3">
      <c r="A3458">
        <v>202324</v>
      </c>
      <c r="B3458" t="s">
        <v>820</v>
      </c>
      <c r="C3458" t="s">
        <v>821</v>
      </c>
      <c r="D3458" t="s">
        <v>822</v>
      </c>
      <c r="E3458" t="s">
        <v>823</v>
      </c>
      <c r="F3458" t="s">
        <v>862</v>
      </c>
      <c r="G3458" t="s">
        <v>863</v>
      </c>
      <c r="H3458" t="s">
        <v>938</v>
      </c>
      <c r="I3458">
        <v>332</v>
      </c>
      <c r="J3458" t="s">
        <v>939</v>
      </c>
      <c r="K3458" t="s">
        <v>835</v>
      </c>
      <c r="L3458" t="s">
        <v>836</v>
      </c>
      <c r="M3458" t="s">
        <v>829</v>
      </c>
      <c r="N3458" t="s">
        <v>829</v>
      </c>
      <c r="O3458" t="s">
        <v>829</v>
      </c>
      <c r="P3458" t="s">
        <v>829</v>
      </c>
      <c r="Q3458" t="s">
        <v>829</v>
      </c>
      <c r="R3458" t="s">
        <v>829</v>
      </c>
      <c r="S3458">
        <v>172866522</v>
      </c>
      <c r="T3458" t="s">
        <v>829</v>
      </c>
      <c r="U3458" t="s">
        <v>829</v>
      </c>
      <c r="V3458" t="s">
        <v>834</v>
      </c>
    </row>
    <row r="3459" spans="1:22" x14ac:dyDescent="0.3">
      <c r="A3459">
        <v>202122</v>
      </c>
      <c r="B3459" t="s">
        <v>820</v>
      </c>
      <c r="C3459" t="s">
        <v>821</v>
      </c>
      <c r="D3459" t="s">
        <v>822</v>
      </c>
      <c r="E3459" t="s">
        <v>823</v>
      </c>
      <c r="F3459" t="s">
        <v>862</v>
      </c>
      <c r="G3459" t="s">
        <v>863</v>
      </c>
      <c r="H3459" t="s">
        <v>938</v>
      </c>
      <c r="I3459">
        <v>332</v>
      </c>
      <c r="J3459" t="s">
        <v>939</v>
      </c>
      <c r="K3459" t="s">
        <v>835</v>
      </c>
      <c r="L3459" t="s">
        <v>837</v>
      </c>
      <c r="M3459" t="s">
        <v>829</v>
      </c>
      <c r="N3459" t="s">
        <v>829</v>
      </c>
      <c r="O3459" t="s">
        <v>829</v>
      </c>
      <c r="P3459" t="s">
        <v>829</v>
      </c>
      <c r="Q3459" t="s">
        <v>829</v>
      </c>
      <c r="R3459" t="s">
        <v>829</v>
      </c>
      <c r="S3459">
        <v>149068</v>
      </c>
      <c r="T3459" t="s">
        <v>829</v>
      </c>
      <c r="U3459" t="s">
        <v>829</v>
      </c>
      <c r="V3459" t="s">
        <v>834</v>
      </c>
    </row>
    <row r="3460" spans="1:22" x14ac:dyDescent="0.3">
      <c r="A3460">
        <v>202223</v>
      </c>
      <c r="B3460" t="s">
        <v>820</v>
      </c>
      <c r="C3460" t="s">
        <v>821</v>
      </c>
      <c r="D3460" t="s">
        <v>822</v>
      </c>
      <c r="E3460" t="s">
        <v>823</v>
      </c>
      <c r="F3460" t="s">
        <v>862</v>
      </c>
      <c r="G3460" t="s">
        <v>863</v>
      </c>
      <c r="H3460" t="s">
        <v>938</v>
      </c>
      <c r="I3460">
        <v>332</v>
      </c>
      <c r="J3460" t="s">
        <v>939</v>
      </c>
      <c r="K3460" t="s">
        <v>835</v>
      </c>
      <c r="L3460" t="s">
        <v>837</v>
      </c>
      <c r="M3460" t="s">
        <v>829</v>
      </c>
      <c r="N3460" t="s">
        <v>829</v>
      </c>
      <c r="O3460" t="s">
        <v>829</v>
      </c>
      <c r="P3460" t="s">
        <v>829</v>
      </c>
      <c r="Q3460" t="s">
        <v>829</v>
      </c>
      <c r="R3460" t="s">
        <v>829</v>
      </c>
      <c r="S3460">
        <v>-391016</v>
      </c>
      <c r="T3460" t="s">
        <v>829</v>
      </c>
      <c r="U3460" t="s">
        <v>829</v>
      </c>
      <c r="V3460">
        <v>0</v>
      </c>
    </row>
    <row r="3461" spans="1:22" x14ac:dyDescent="0.3">
      <c r="A3461">
        <v>202324</v>
      </c>
      <c r="B3461" t="s">
        <v>820</v>
      </c>
      <c r="C3461" t="s">
        <v>821</v>
      </c>
      <c r="D3461" t="s">
        <v>822</v>
      </c>
      <c r="E3461" t="s">
        <v>823</v>
      </c>
      <c r="F3461" t="s">
        <v>862</v>
      </c>
      <c r="G3461" t="s">
        <v>863</v>
      </c>
      <c r="H3461" t="s">
        <v>938</v>
      </c>
      <c r="I3461">
        <v>332</v>
      </c>
      <c r="J3461" t="s">
        <v>939</v>
      </c>
      <c r="K3461" t="s">
        <v>835</v>
      </c>
      <c r="L3461" t="s">
        <v>837</v>
      </c>
      <c r="M3461" t="s">
        <v>829</v>
      </c>
      <c r="N3461" t="s">
        <v>829</v>
      </c>
      <c r="O3461" t="s">
        <v>829</v>
      </c>
      <c r="P3461" t="s">
        <v>829</v>
      </c>
      <c r="Q3461" t="s">
        <v>829</v>
      </c>
      <c r="R3461" t="s">
        <v>829</v>
      </c>
      <c r="S3461">
        <v>-86181</v>
      </c>
      <c r="T3461" t="s">
        <v>829</v>
      </c>
      <c r="U3461" t="s">
        <v>829</v>
      </c>
      <c r="V3461">
        <v>0</v>
      </c>
    </row>
    <row r="3462" spans="1:22" x14ac:dyDescent="0.3">
      <c r="A3462">
        <v>202122</v>
      </c>
      <c r="B3462" t="s">
        <v>820</v>
      </c>
      <c r="C3462" t="s">
        <v>821</v>
      </c>
      <c r="D3462" t="s">
        <v>822</v>
      </c>
      <c r="E3462" t="s">
        <v>823</v>
      </c>
      <c r="F3462" t="s">
        <v>862</v>
      </c>
      <c r="G3462" t="s">
        <v>863</v>
      </c>
      <c r="H3462" t="s">
        <v>938</v>
      </c>
      <c r="I3462">
        <v>332</v>
      </c>
      <c r="J3462" t="s">
        <v>939</v>
      </c>
      <c r="K3462" t="s">
        <v>835</v>
      </c>
      <c r="L3462" t="s">
        <v>838</v>
      </c>
      <c r="M3462" t="s">
        <v>829</v>
      </c>
      <c r="N3462" t="s">
        <v>829</v>
      </c>
      <c r="O3462" t="s">
        <v>829</v>
      </c>
      <c r="P3462" t="s">
        <v>829</v>
      </c>
      <c r="Q3462" t="s">
        <v>829</v>
      </c>
      <c r="R3462" t="s">
        <v>829</v>
      </c>
      <c r="S3462">
        <v>-10524677</v>
      </c>
      <c r="T3462" t="s">
        <v>829</v>
      </c>
      <c r="U3462" t="s">
        <v>829</v>
      </c>
      <c r="V3462" t="s">
        <v>834</v>
      </c>
    </row>
    <row r="3463" spans="1:22" x14ac:dyDescent="0.3">
      <c r="A3463">
        <v>202223</v>
      </c>
      <c r="B3463" t="s">
        <v>820</v>
      </c>
      <c r="C3463" t="s">
        <v>821</v>
      </c>
      <c r="D3463" t="s">
        <v>822</v>
      </c>
      <c r="E3463" t="s">
        <v>823</v>
      </c>
      <c r="F3463" t="s">
        <v>862</v>
      </c>
      <c r="G3463" t="s">
        <v>863</v>
      </c>
      <c r="H3463" t="s">
        <v>938</v>
      </c>
      <c r="I3463">
        <v>332</v>
      </c>
      <c r="J3463" t="s">
        <v>939</v>
      </c>
      <c r="K3463" t="s">
        <v>835</v>
      </c>
      <c r="L3463" t="s">
        <v>838</v>
      </c>
      <c r="M3463" t="s">
        <v>829</v>
      </c>
      <c r="N3463" t="s">
        <v>829</v>
      </c>
      <c r="O3463" t="s">
        <v>829</v>
      </c>
      <c r="P3463" t="s">
        <v>829</v>
      </c>
      <c r="Q3463" t="s">
        <v>829</v>
      </c>
      <c r="R3463" t="s">
        <v>829</v>
      </c>
      <c r="S3463">
        <v>-17219885</v>
      </c>
      <c r="T3463" t="s">
        <v>829</v>
      </c>
      <c r="U3463" t="s">
        <v>829</v>
      </c>
      <c r="V3463" t="s">
        <v>834</v>
      </c>
    </row>
    <row r="3464" spans="1:22" x14ac:dyDescent="0.3">
      <c r="A3464">
        <v>202324</v>
      </c>
      <c r="B3464" t="s">
        <v>820</v>
      </c>
      <c r="C3464" t="s">
        <v>821</v>
      </c>
      <c r="D3464" t="s">
        <v>822</v>
      </c>
      <c r="E3464" t="s">
        <v>823</v>
      </c>
      <c r="F3464" t="s">
        <v>862</v>
      </c>
      <c r="G3464" t="s">
        <v>863</v>
      </c>
      <c r="H3464" t="s">
        <v>938</v>
      </c>
      <c r="I3464">
        <v>332</v>
      </c>
      <c r="J3464" t="s">
        <v>939</v>
      </c>
      <c r="K3464" t="s">
        <v>835</v>
      </c>
      <c r="L3464" t="s">
        <v>838</v>
      </c>
      <c r="M3464" t="s">
        <v>829</v>
      </c>
      <c r="N3464" t="s">
        <v>829</v>
      </c>
      <c r="O3464" t="s">
        <v>829</v>
      </c>
      <c r="P3464" t="s">
        <v>829</v>
      </c>
      <c r="Q3464" t="s">
        <v>829</v>
      </c>
      <c r="R3464" t="s">
        <v>829</v>
      </c>
      <c r="S3464">
        <v>-22080405</v>
      </c>
      <c r="T3464" t="s">
        <v>829</v>
      </c>
      <c r="U3464" t="s">
        <v>829</v>
      </c>
      <c r="V3464" t="s">
        <v>834</v>
      </c>
    </row>
    <row r="3465" spans="1:22" x14ac:dyDescent="0.3">
      <c r="A3465">
        <v>202122</v>
      </c>
      <c r="B3465" t="s">
        <v>820</v>
      </c>
      <c r="C3465" t="s">
        <v>821</v>
      </c>
      <c r="D3465" t="s">
        <v>822</v>
      </c>
      <c r="E3465" t="s">
        <v>823</v>
      </c>
      <c r="F3465" t="s">
        <v>862</v>
      </c>
      <c r="G3465" t="s">
        <v>863</v>
      </c>
      <c r="H3465" t="s">
        <v>938</v>
      </c>
      <c r="I3465">
        <v>332</v>
      </c>
      <c r="J3465" t="s">
        <v>939</v>
      </c>
      <c r="K3465" t="s">
        <v>835</v>
      </c>
      <c r="L3465" t="s">
        <v>839</v>
      </c>
      <c r="M3465" t="s">
        <v>829</v>
      </c>
      <c r="N3465" t="s">
        <v>829</v>
      </c>
      <c r="O3465" t="s">
        <v>829</v>
      </c>
      <c r="P3465" t="s">
        <v>829</v>
      </c>
      <c r="Q3465" t="s">
        <v>829</v>
      </c>
      <c r="R3465" t="s">
        <v>829</v>
      </c>
      <c r="S3465">
        <v>17219885</v>
      </c>
      <c r="T3465" t="s">
        <v>829</v>
      </c>
      <c r="U3465" t="s">
        <v>829</v>
      </c>
      <c r="V3465" t="s">
        <v>834</v>
      </c>
    </row>
    <row r="3466" spans="1:22" x14ac:dyDescent="0.3">
      <c r="A3466">
        <v>202223</v>
      </c>
      <c r="B3466" t="s">
        <v>820</v>
      </c>
      <c r="C3466" t="s">
        <v>821</v>
      </c>
      <c r="D3466" t="s">
        <v>822</v>
      </c>
      <c r="E3466" t="s">
        <v>823</v>
      </c>
      <c r="F3466" t="s">
        <v>862</v>
      </c>
      <c r="G3466" t="s">
        <v>863</v>
      </c>
      <c r="H3466" t="s">
        <v>938</v>
      </c>
      <c r="I3466">
        <v>332</v>
      </c>
      <c r="J3466" t="s">
        <v>939</v>
      </c>
      <c r="K3466" t="s">
        <v>835</v>
      </c>
      <c r="L3466" t="s">
        <v>839</v>
      </c>
      <c r="M3466" t="s">
        <v>829</v>
      </c>
      <c r="N3466" t="s">
        <v>829</v>
      </c>
      <c r="O3466" t="s">
        <v>829</v>
      </c>
      <c r="P3466" t="s">
        <v>829</v>
      </c>
      <c r="Q3466" t="s">
        <v>829</v>
      </c>
      <c r="R3466" t="s">
        <v>829</v>
      </c>
      <c r="S3466">
        <v>22080405</v>
      </c>
      <c r="T3466" t="s">
        <v>829</v>
      </c>
      <c r="U3466" t="s">
        <v>829</v>
      </c>
      <c r="V3466" t="s">
        <v>834</v>
      </c>
    </row>
    <row r="3467" spans="1:22" x14ac:dyDescent="0.3">
      <c r="A3467">
        <v>202324</v>
      </c>
      <c r="B3467" t="s">
        <v>820</v>
      </c>
      <c r="C3467" t="s">
        <v>821</v>
      </c>
      <c r="D3467" t="s">
        <v>822</v>
      </c>
      <c r="E3467" t="s">
        <v>823</v>
      </c>
      <c r="F3467" t="s">
        <v>862</v>
      </c>
      <c r="G3467" t="s">
        <v>863</v>
      </c>
      <c r="H3467" t="s">
        <v>938</v>
      </c>
      <c r="I3467">
        <v>332</v>
      </c>
      <c r="J3467" t="s">
        <v>939</v>
      </c>
      <c r="K3467" t="s">
        <v>835</v>
      </c>
      <c r="L3467" t="s">
        <v>839</v>
      </c>
      <c r="M3467" t="s">
        <v>829</v>
      </c>
      <c r="N3467" t="s">
        <v>829</v>
      </c>
      <c r="O3467" t="s">
        <v>829</v>
      </c>
      <c r="P3467" t="s">
        <v>829</v>
      </c>
      <c r="Q3467" t="s">
        <v>829</v>
      </c>
      <c r="R3467" t="s">
        <v>829</v>
      </c>
      <c r="S3467">
        <v>28715484</v>
      </c>
      <c r="T3467" t="s">
        <v>829</v>
      </c>
      <c r="U3467" t="s">
        <v>829</v>
      </c>
      <c r="V3467" t="s">
        <v>834</v>
      </c>
    </row>
    <row r="3468" spans="1:22" x14ac:dyDescent="0.3">
      <c r="A3468">
        <v>202122</v>
      </c>
      <c r="B3468" t="s">
        <v>820</v>
      </c>
      <c r="C3468" t="s">
        <v>821</v>
      </c>
      <c r="D3468" t="s">
        <v>822</v>
      </c>
      <c r="E3468" t="s">
        <v>823</v>
      </c>
      <c r="F3468" t="s">
        <v>862</v>
      </c>
      <c r="G3468" t="s">
        <v>863</v>
      </c>
      <c r="H3468" t="s">
        <v>938</v>
      </c>
      <c r="I3468">
        <v>332</v>
      </c>
      <c r="J3468" t="s">
        <v>939</v>
      </c>
      <c r="K3468" t="s">
        <v>835</v>
      </c>
      <c r="L3468" t="s">
        <v>840</v>
      </c>
      <c r="M3468" t="s">
        <v>829</v>
      </c>
      <c r="N3468" t="s">
        <v>829</v>
      </c>
      <c r="O3468" t="s">
        <v>829</v>
      </c>
      <c r="P3468" t="s">
        <v>829</v>
      </c>
      <c r="Q3468" t="s">
        <v>829</v>
      </c>
      <c r="R3468" t="s">
        <v>829</v>
      </c>
      <c r="S3468">
        <v>0</v>
      </c>
      <c r="T3468" t="s">
        <v>829</v>
      </c>
      <c r="U3468" t="s">
        <v>829</v>
      </c>
      <c r="V3468" t="s">
        <v>834</v>
      </c>
    </row>
    <row r="3469" spans="1:22" x14ac:dyDescent="0.3">
      <c r="A3469">
        <v>202223</v>
      </c>
      <c r="B3469" t="s">
        <v>820</v>
      </c>
      <c r="C3469" t="s">
        <v>821</v>
      </c>
      <c r="D3469" t="s">
        <v>822</v>
      </c>
      <c r="E3469" t="s">
        <v>823</v>
      </c>
      <c r="F3469" t="s">
        <v>862</v>
      </c>
      <c r="G3469" t="s">
        <v>863</v>
      </c>
      <c r="H3469" t="s">
        <v>938</v>
      </c>
      <c r="I3469">
        <v>332</v>
      </c>
      <c r="J3469" t="s">
        <v>939</v>
      </c>
      <c r="K3469" t="s">
        <v>835</v>
      </c>
      <c r="L3469" t="s">
        <v>840</v>
      </c>
      <c r="M3469" t="s">
        <v>829</v>
      </c>
      <c r="N3469" t="s">
        <v>829</v>
      </c>
      <c r="O3469" t="s">
        <v>829</v>
      </c>
      <c r="P3469" t="s">
        <v>829</v>
      </c>
      <c r="Q3469" t="s">
        <v>829</v>
      </c>
      <c r="R3469" t="s">
        <v>829</v>
      </c>
      <c r="S3469">
        <v>0</v>
      </c>
      <c r="T3469" t="s">
        <v>829</v>
      </c>
      <c r="U3469" t="s">
        <v>829</v>
      </c>
      <c r="V3469" t="s">
        <v>834</v>
      </c>
    </row>
    <row r="3470" spans="1:22" x14ac:dyDescent="0.3">
      <c r="A3470">
        <v>202324</v>
      </c>
      <c r="B3470" t="s">
        <v>820</v>
      </c>
      <c r="C3470" t="s">
        <v>821</v>
      </c>
      <c r="D3470" t="s">
        <v>822</v>
      </c>
      <c r="E3470" t="s">
        <v>823</v>
      </c>
      <c r="F3470" t="s">
        <v>862</v>
      </c>
      <c r="G3470" t="s">
        <v>863</v>
      </c>
      <c r="H3470" t="s">
        <v>938</v>
      </c>
      <c r="I3470">
        <v>332</v>
      </c>
      <c r="J3470" t="s">
        <v>939</v>
      </c>
      <c r="K3470" t="s">
        <v>835</v>
      </c>
      <c r="L3470" t="s">
        <v>840</v>
      </c>
      <c r="M3470" t="s">
        <v>829</v>
      </c>
      <c r="N3470" t="s">
        <v>829</v>
      </c>
      <c r="O3470" t="s">
        <v>829</v>
      </c>
      <c r="P3470" t="s">
        <v>829</v>
      </c>
      <c r="Q3470" t="s">
        <v>829</v>
      </c>
      <c r="R3470" t="s">
        <v>829</v>
      </c>
      <c r="S3470">
        <v>0</v>
      </c>
      <c r="T3470" t="s">
        <v>829</v>
      </c>
      <c r="U3470" t="s">
        <v>829</v>
      </c>
      <c r="V3470" t="s">
        <v>834</v>
      </c>
    </row>
    <row r="3471" spans="1:22" x14ac:dyDescent="0.3">
      <c r="A3471">
        <v>202122</v>
      </c>
      <c r="B3471" t="s">
        <v>820</v>
      </c>
      <c r="C3471" t="s">
        <v>821</v>
      </c>
      <c r="D3471" t="s">
        <v>822</v>
      </c>
      <c r="E3471" t="s">
        <v>823</v>
      </c>
      <c r="F3471" t="s">
        <v>862</v>
      </c>
      <c r="G3471" t="s">
        <v>863</v>
      </c>
      <c r="H3471" t="s">
        <v>938</v>
      </c>
      <c r="I3471">
        <v>332</v>
      </c>
      <c r="J3471" t="s">
        <v>939</v>
      </c>
      <c r="K3471" t="s">
        <v>835</v>
      </c>
      <c r="L3471" t="s">
        <v>841</v>
      </c>
      <c r="M3471" t="s">
        <v>829</v>
      </c>
      <c r="N3471" t="s">
        <v>829</v>
      </c>
      <c r="O3471" t="s">
        <v>829</v>
      </c>
      <c r="P3471" t="s">
        <v>829</v>
      </c>
      <c r="Q3471" t="s">
        <v>829</v>
      </c>
      <c r="R3471" t="s">
        <v>829</v>
      </c>
      <c r="S3471">
        <v>167924824</v>
      </c>
      <c r="T3471" t="s">
        <v>829</v>
      </c>
      <c r="U3471" t="s">
        <v>829</v>
      </c>
      <c r="V3471" t="s">
        <v>834</v>
      </c>
    </row>
    <row r="3472" spans="1:22" x14ac:dyDescent="0.3">
      <c r="A3472">
        <v>202223</v>
      </c>
      <c r="B3472" t="s">
        <v>820</v>
      </c>
      <c r="C3472" t="s">
        <v>821</v>
      </c>
      <c r="D3472" t="s">
        <v>822</v>
      </c>
      <c r="E3472" t="s">
        <v>823</v>
      </c>
      <c r="F3472" t="s">
        <v>862</v>
      </c>
      <c r="G3472" t="s">
        <v>863</v>
      </c>
      <c r="H3472" t="s">
        <v>938</v>
      </c>
      <c r="I3472">
        <v>332</v>
      </c>
      <c r="J3472" t="s">
        <v>939</v>
      </c>
      <c r="K3472" t="s">
        <v>835</v>
      </c>
      <c r="L3472" t="s">
        <v>841</v>
      </c>
      <c r="M3472" t="s">
        <v>829</v>
      </c>
      <c r="N3472" t="s">
        <v>829</v>
      </c>
      <c r="O3472" t="s">
        <v>829</v>
      </c>
      <c r="P3472" t="s">
        <v>829</v>
      </c>
      <c r="Q3472" t="s">
        <v>829</v>
      </c>
      <c r="R3472" t="s">
        <v>829</v>
      </c>
      <c r="S3472">
        <v>174403286</v>
      </c>
      <c r="T3472" t="s">
        <v>829</v>
      </c>
      <c r="U3472" t="s">
        <v>829</v>
      </c>
      <c r="V3472" t="s">
        <v>834</v>
      </c>
    </row>
    <row r="3473" spans="1:22" x14ac:dyDescent="0.3">
      <c r="A3473">
        <v>202324</v>
      </c>
      <c r="B3473" t="s">
        <v>820</v>
      </c>
      <c r="C3473" t="s">
        <v>821</v>
      </c>
      <c r="D3473" t="s">
        <v>822</v>
      </c>
      <c r="E3473" t="s">
        <v>823</v>
      </c>
      <c r="F3473" t="s">
        <v>862</v>
      </c>
      <c r="G3473" t="s">
        <v>863</v>
      </c>
      <c r="H3473" t="s">
        <v>938</v>
      </c>
      <c r="I3473">
        <v>332</v>
      </c>
      <c r="J3473" t="s">
        <v>939</v>
      </c>
      <c r="K3473" t="s">
        <v>835</v>
      </c>
      <c r="L3473" t="s">
        <v>841</v>
      </c>
      <c r="M3473" t="s">
        <v>829</v>
      </c>
      <c r="N3473" t="s">
        <v>829</v>
      </c>
      <c r="O3473" t="s">
        <v>829</v>
      </c>
      <c r="P3473" t="s">
        <v>829</v>
      </c>
      <c r="Q3473" t="s">
        <v>829</v>
      </c>
      <c r="R3473" t="s">
        <v>829</v>
      </c>
      <c r="S3473">
        <v>180479037</v>
      </c>
      <c r="T3473" t="s">
        <v>829</v>
      </c>
      <c r="U3473" t="s">
        <v>829</v>
      </c>
      <c r="V3473" t="s">
        <v>834</v>
      </c>
    </row>
    <row r="3474" spans="1:22" x14ac:dyDescent="0.3">
      <c r="A3474">
        <v>202122</v>
      </c>
      <c r="B3474" t="s">
        <v>820</v>
      </c>
      <c r="C3474" t="s">
        <v>821</v>
      </c>
      <c r="D3474" t="s">
        <v>822</v>
      </c>
      <c r="E3474" t="s">
        <v>823</v>
      </c>
      <c r="F3474" t="s">
        <v>862</v>
      </c>
      <c r="G3474" t="s">
        <v>863</v>
      </c>
      <c r="H3474" t="s">
        <v>938</v>
      </c>
      <c r="I3474">
        <v>332</v>
      </c>
      <c r="J3474" t="s">
        <v>939</v>
      </c>
      <c r="K3474" t="s">
        <v>842</v>
      </c>
      <c r="L3474" t="s">
        <v>238</v>
      </c>
      <c r="M3474" t="s">
        <v>829</v>
      </c>
      <c r="N3474" t="s">
        <v>829</v>
      </c>
      <c r="O3474" t="s">
        <v>829</v>
      </c>
      <c r="P3474" t="s">
        <v>829</v>
      </c>
      <c r="Q3474" t="s">
        <v>829</v>
      </c>
      <c r="R3474" t="s">
        <v>829</v>
      </c>
      <c r="S3474">
        <v>1295196</v>
      </c>
      <c r="T3474">
        <v>376995</v>
      </c>
      <c r="U3474">
        <v>918201</v>
      </c>
      <c r="V3474">
        <v>18</v>
      </c>
    </row>
    <row r="3475" spans="1:22" x14ac:dyDescent="0.3">
      <c r="A3475">
        <v>202223</v>
      </c>
      <c r="B3475" t="s">
        <v>820</v>
      </c>
      <c r="C3475" t="s">
        <v>821</v>
      </c>
      <c r="D3475" t="s">
        <v>822</v>
      </c>
      <c r="E3475" t="s">
        <v>823</v>
      </c>
      <c r="F3475" t="s">
        <v>862</v>
      </c>
      <c r="G3475" t="s">
        <v>863</v>
      </c>
      <c r="H3475" t="s">
        <v>938</v>
      </c>
      <c r="I3475">
        <v>332</v>
      </c>
      <c r="J3475" t="s">
        <v>939</v>
      </c>
      <c r="K3475" t="s">
        <v>842</v>
      </c>
      <c r="L3475" t="s">
        <v>238</v>
      </c>
      <c r="M3475" t="s">
        <v>829</v>
      </c>
      <c r="N3475" t="s">
        <v>829</v>
      </c>
      <c r="O3475" t="s">
        <v>829</v>
      </c>
      <c r="P3475" t="s">
        <v>829</v>
      </c>
      <c r="Q3475" t="s">
        <v>829</v>
      </c>
      <c r="R3475" t="s">
        <v>829</v>
      </c>
      <c r="S3475">
        <v>1277940</v>
      </c>
      <c r="T3475">
        <v>435541</v>
      </c>
      <c r="U3475">
        <v>842399</v>
      </c>
      <c r="V3475">
        <v>17</v>
      </c>
    </row>
    <row r="3476" spans="1:22" x14ac:dyDescent="0.3">
      <c r="A3476">
        <v>202324</v>
      </c>
      <c r="B3476" t="s">
        <v>820</v>
      </c>
      <c r="C3476" t="s">
        <v>821</v>
      </c>
      <c r="D3476" t="s">
        <v>822</v>
      </c>
      <c r="E3476" t="s">
        <v>823</v>
      </c>
      <c r="F3476" t="s">
        <v>862</v>
      </c>
      <c r="G3476" t="s">
        <v>863</v>
      </c>
      <c r="H3476" t="s">
        <v>938</v>
      </c>
      <c r="I3476">
        <v>332</v>
      </c>
      <c r="J3476" t="s">
        <v>939</v>
      </c>
      <c r="K3476" t="s">
        <v>842</v>
      </c>
      <c r="L3476" t="s">
        <v>238</v>
      </c>
      <c r="M3476" t="s">
        <v>829</v>
      </c>
      <c r="N3476" t="s">
        <v>829</v>
      </c>
      <c r="O3476" t="s">
        <v>829</v>
      </c>
      <c r="P3476" t="s">
        <v>829</v>
      </c>
      <c r="Q3476" t="s">
        <v>829</v>
      </c>
      <c r="R3476" t="s">
        <v>829</v>
      </c>
      <c r="S3476">
        <v>1226877</v>
      </c>
      <c r="T3476">
        <v>391459</v>
      </c>
      <c r="U3476">
        <v>835418</v>
      </c>
      <c r="V3476">
        <v>17</v>
      </c>
    </row>
    <row r="3477" spans="1:22" x14ac:dyDescent="0.3">
      <c r="A3477">
        <v>202122</v>
      </c>
      <c r="B3477" t="s">
        <v>820</v>
      </c>
      <c r="C3477" t="s">
        <v>821</v>
      </c>
      <c r="D3477" t="s">
        <v>822</v>
      </c>
      <c r="E3477" t="s">
        <v>823</v>
      </c>
      <c r="F3477" t="s">
        <v>862</v>
      </c>
      <c r="G3477" t="s">
        <v>863</v>
      </c>
      <c r="H3477" t="s">
        <v>938</v>
      </c>
      <c r="I3477">
        <v>332</v>
      </c>
      <c r="J3477" t="s">
        <v>939</v>
      </c>
      <c r="K3477" t="s">
        <v>842</v>
      </c>
      <c r="L3477" t="s">
        <v>240</v>
      </c>
      <c r="M3477" t="s">
        <v>829</v>
      </c>
      <c r="N3477" t="s">
        <v>829</v>
      </c>
      <c r="O3477" t="s">
        <v>829</v>
      </c>
      <c r="P3477" t="s">
        <v>829</v>
      </c>
      <c r="Q3477" t="s">
        <v>829</v>
      </c>
      <c r="R3477" t="s">
        <v>829</v>
      </c>
      <c r="S3477">
        <v>1363228</v>
      </c>
      <c r="T3477">
        <v>0</v>
      </c>
      <c r="U3477">
        <v>1363228</v>
      </c>
      <c r="V3477">
        <v>27</v>
      </c>
    </row>
    <row r="3478" spans="1:22" x14ac:dyDescent="0.3">
      <c r="A3478">
        <v>202223</v>
      </c>
      <c r="B3478" t="s">
        <v>820</v>
      </c>
      <c r="C3478" t="s">
        <v>821</v>
      </c>
      <c r="D3478" t="s">
        <v>822</v>
      </c>
      <c r="E3478" t="s">
        <v>823</v>
      </c>
      <c r="F3478" t="s">
        <v>862</v>
      </c>
      <c r="G3478" t="s">
        <v>863</v>
      </c>
      <c r="H3478" t="s">
        <v>938</v>
      </c>
      <c r="I3478">
        <v>332</v>
      </c>
      <c r="J3478" t="s">
        <v>939</v>
      </c>
      <c r="K3478" t="s">
        <v>842</v>
      </c>
      <c r="L3478" t="s">
        <v>240</v>
      </c>
      <c r="M3478" t="s">
        <v>829</v>
      </c>
      <c r="N3478" t="s">
        <v>829</v>
      </c>
      <c r="O3478" t="s">
        <v>829</v>
      </c>
      <c r="P3478" t="s">
        <v>829</v>
      </c>
      <c r="Q3478" t="s">
        <v>829</v>
      </c>
      <c r="R3478" t="s">
        <v>829</v>
      </c>
      <c r="S3478">
        <v>1702715</v>
      </c>
      <c r="T3478">
        <v>15667</v>
      </c>
      <c r="U3478">
        <v>1687048</v>
      </c>
      <c r="V3478">
        <v>34</v>
      </c>
    </row>
    <row r="3479" spans="1:22" x14ac:dyDescent="0.3">
      <c r="A3479">
        <v>202324</v>
      </c>
      <c r="B3479" t="s">
        <v>820</v>
      </c>
      <c r="C3479" t="s">
        <v>821</v>
      </c>
      <c r="D3479" t="s">
        <v>822</v>
      </c>
      <c r="E3479" t="s">
        <v>823</v>
      </c>
      <c r="F3479" t="s">
        <v>862</v>
      </c>
      <c r="G3479" t="s">
        <v>863</v>
      </c>
      <c r="H3479" t="s">
        <v>938</v>
      </c>
      <c r="I3479">
        <v>332</v>
      </c>
      <c r="J3479" t="s">
        <v>939</v>
      </c>
      <c r="K3479" t="s">
        <v>842</v>
      </c>
      <c r="L3479" t="s">
        <v>240</v>
      </c>
      <c r="M3479" t="s">
        <v>829</v>
      </c>
      <c r="N3479" t="s">
        <v>829</v>
      </c>
      <c r="O3479" t="s">
        <v>829</v>
      </c>
      <c r="P3479" t="s">
        <v>829</v>
      </c>
      <c r="Q3479" t="s">
        <v>829</v>
      </c>
      <c r="R3479" t="s">
        <v>829</v>
      </c>
      <c r="S3479">
        <v>1997007</v>
      </c>
      <c r="T3479">
        <v>0</v>
      </c>
      <c r="U3479">
        <v>1997007</v>
      </c>
      <c r="V3479">
        <v>40</v>
      </c>
    </row>
    <row r="3480" spans="1:22" x14ac:dyDescent="0.3">
      <c r="A3480">
        <v>202122</v>
      </c>
      <c r="B3480" t="s">
        <v>820</v>
      </c>
      <c r="C3480" t="s">
        <v>821</v>
      </c>
      <c r="D3480" t="s">
        <v>822</v>
      </c>
      <c r="E3480" t="s">
        <v>823</v>
      </c>
      <c r="F3480" t="s">
        <v>862</v>
      </c>
      <c r="G3480" t="s">
        <v>863</v>
      </c>
      <c r="H3480" t="s">
        <v>938</v>
      </c>
      <c r="I3480">
        <v>332</v>
      </c>
      <c r="J3480" t="s">
        <v>939</v>
      </c>
      <c r="K3480" t="s">
        <v>842</v>
      </c>
      <c r="L3480" t="s">
        <v>843</v>
      </c>
      <c r="M3480" t="s">
        <v>829</v>
      </c>
      <c r="N3480" t="s">
        <v>829</v>
      </c>
      <c r="O3480" t="s">
        <v>829</v>
      </c>
      <c r="P3480" t="s">
        <v>829</v>
      </c>
      <c r="Q3480" t="s">
        <v>829</v>
      </c>
      <c r="R3480" t="s">
        <v>829</v>
      </c>
      <c r="S3480">
        <v>125669</v>
      </c>
      <c r="T3480">
        <v>910</v>
      </c>
      <c r="U3480">
        <v>124759</v>
      </c>
      <c r="V3480">
        <v>2</v>
      </c>
    </row>
    <row r="3481" spans="1:22" x14ac:dyDescent="0.3">
      <c r="A3481">
        <v>202223</v>
      </c>
      <c r="B3481" t="s">
        <v>820</v>
      </c>
      <c r="C3481" t="s">
        <v>821</v>
      </c>
      <c r="D3481" t="s">
        <v>822</v>
      </c>
      <c r="E3481" t="s">
        <v>823</v>
      </c>
      <c r="F3481" t="s">
        <v>862</v>
      </c>
      <c r="G3481" t="s">
        <v>863</v>
      </c>
      <c r="H3481" t="s">
        <v>938</v>
      </c>
      <c r="I3481">
        <v>332</v>
      </c>
      <c r="J3481" t="s">
        <v>939</v>
      </c>
      <c r="K3481" t="s">
        <v>842</v>
      </c>
      <c r="L3481" t="s">
        <v>843</v>
      </c>
      <c r="M3481" t="s">
        <v>829</v>
      </c>
      <c r="N3481" t="s">
        <v>829</v>
      </c>
      <c r="O3481" t="s">
        <v>829</v>
      </c>
      <c r="P3481" t="s">
        <v>829</v>
      </c>
      <c r="Q3481" t="s">
        <v>829</v>
      </c>
      <c r="R3481" t="s">
        <v>829</v>
      </c>
      <c r="S3481">
        <v>142890</v>
      </c>
      <c r="T3481">
        <v>10000</v>
      </c>
      <c r="U3481">
        <v>132890</v>
      </c>
      <c r="V3481">
        <v>3</v>
      </c>
    </row>
    <row r="3482" spans="1:22" x14ac:dyDescent="0.3">
      <c r="A3482">
        <v>202324</v>
      </c>
      <c r="B3482" t="s">
        <v>820</v>
      </c>
      <c r="C3482" t="s">
        <v>821</v>
      </c>
      <c r="D3482" t="s">
        <v>822</v>
      </c>
      <c r="E3482" t="s">
        <v>823</v>
      </c>
      <c r="F3482" t="s">
        <v>862</v>
      </c>
      <c r="G3482" t="s">
        <v>863</v>
      </c>
      <c r="H3482" t="s">
        <v>938</v>
      </c>
      <c r="I3482">
        <v>332</v>
      </c>
      <c r="J3482" t="s">
        <v>939</v>
      </c>
      <c r="K3482" t="s">
        <v>842</v>
      </c>
      <c r="L3482" t="s">
        <v>843</v>
      </c>
      <c r="M3482" t="s">
        <v>829</v>
      </c>
      <c r="N3482" t="s">
        <v>829</v>
      </c>
      <c r="O3482" t="s">
        <v>829</v>
      </c>
      <c r="P3482" t="s">
        <v>829</v>
      </c>
      <c r="Q3482" t="s">
        <v>829</v>
      </c>
      <c r="R3482" t="s">
        <v>829</v>
      </c>
      <c r="S3482">
        <v>141679</v>
      </c>
      <c r="T3482">
        <v>10000</v>
      </c>
      <c r="U3482">
        <v>131679</v>
      </c>
      <c r="V3482">
        <v>3</v>
      </c>
    </row>
    <row r="3483" spans="1:22" x14ac:dyDescent="0.3">
      <c r="A3483">
        <v>202122</v>
      </c>
      <c r="B3483" t="s">
        <v>820</v>
      </c>
      <c r="C3483" t="s">
        <v>821</v>
      </c>
      <c r="D3483" t="s">
        <v>822</v>
      </c>
      <c r="E3483" t="s">
        <v>823</v>
      </c>
      <c r="F3483" t="s">
        <v>862</v>
      </c>
      <c r="G3483" t="s">
        <v>863</v>
      </c>
      <c r="H3483" t="s">
        <v>938</v>
      </c>
      <c r="I3483">
        <v>332</v>
      </c>
      <c r="J3483" t="s">
        <v>939</v>
      </c>
      <c r="K3483" t="s">
        <v>842</v>
      </c>
      <c r="L3483" t="s">
        <v>249</v>
      </c>
      <c r="M3483">
        <v>0</v>
      </c>
      <c r="N3483">
        <v>0</v>
      </c>
      <c r="O3483">
        <v>0</v>
      </c>
      <c r="P3483">
        <v>4961980</v>
      </c>
      <c r="Q3483">
        <v>0</v>
      </c>
      <c r="R3483" t="s">
        <v>829</v>
      </c>
      <c r="S3483">
        <v>4961980</v>
      </c>
      <c r="T3483">
        <v>472258</v>
      </c>
      <c r="U3483">
        <v>4489722</v>
      </c>
      <c r="V3483">
        <v>90</v>
      </c>
    </row>
    <row r="3484" spans="1:22" x14ac:dyDescent="0.3">
      <c r="A3484">
        <v>202223</v>
      </c>
      <c r="B3484" t="s">
        <v>820</v>
      </c>
      <c r="C3484" t="s">
        <v>821</v>
      </c>
      <c r="D3484" t="s">
        <v>822</v>
      </c>
      <c r="E3484" t="s">
        <v>823</v>
      </c>
      <c r="F3484" t="s">
        <v>862</v>
      </c>
      <c r="G3484" t="s">
        <v>863</v>
      </c>
      <c r="H3484" t="s">
        <v>938</v>
      </c>
      <c r="I3484">
        <v>332</v>
      </c>
      <c r="J3484" t="s">
        <v>939</v>
      </c>
      <c r="K3484" t="s">
        <v>842</v>
      </c>
      <c r="L3484" t="s">
        <v>249</v>
      </c>
      <c r="M3484">
        <v>0</v>
      </c>
      <c r="N3484">
        <v>0</v>
      </c>
      <c r="O3484">
        <v>0</v>
      </c>
      <c r="P3484">
        <v>6248795</v>
      </c>
      <c r="Q3484">
        <v>0</v>
      </c>
      <c r="R3484" t="s">
        <v>829</v>
      </c>
      <c r="S3484">
        <v>6248795</v>
      </c>
      <c r="T3484">
        <v>318524</v>
      </c>
      <c r="U3484">
        <v>5930271</v>
      </c>
      <c r="V3484">
        <v>118</v>
      </c>
    </row>
    <row r="3485" spans="1:22" x14ac:dyDescent="0.3">
      <c r="A3485">
        <v>202324</v>
      </c>
      <c r="B3485" t="s">
        <v>820</v>
      </c>
      <c r="C3485" t="s">
        <v>821</v>
      </c>
      <c r="D3485" t="s">
        <v>822</v>
      </c>
      <c r="E3485" t="s">
        <v>823</v>
      </c>
      <c r="F3485" t="s">
        <v>862</v>
      </c>
      <c r="G3485" t="s">
        <v>863</v>
      </c>
      <c r="H3485" t="s">
        <v>938</v>
      </c>
      <c r="I3485">
        <v>332</v>
      </c>
      <c r="J3485" t="s">
        <v>939</v>
      </c>
      <c r="K3485" t="s">
        <v>842</v>
      </c>
      <c r="L3485" t="s">
        <v>249</v>
      </c>
      <c r="M3485">
        <v>0</v>
      </c>
      <c r="N3485">
        <v>0</v>
      </c>
      <c r="O3485">
        <v>0</v>
      </c>
      <c r="P3485">
        <v>7460593</v>
      </c>
      <c r="Q3485">
        <v>0</v>
      </c>
      <c r="R3485" t="s">
        <v>829</v>
      </c>
      <c r="S3485">
        <v>7460593</v>
      </c>
      <c r="T3485">
        <v>372631</v>
      </c>
      <c r="U3485">
        <v>7087961</v>
      </c>
      <c r="V3485">
        <v>141</v>
      </c>
    </row>
    <row r="3486" spans="1:22" x14ac:dyDescent="0.3">
      <c r="A3486">
        <v>202122</v>
      </c>
      <c r="B3486" t="s">
        <v>820</v>
      </c>
      <c r="C3486" t="s">
        <v>821</v>
      </c>
      <c r="D3486" t="s">
        <v>822</v>
      </c>
      <c r="E3486" t="s">
        <v>823</v>
      </c>
      <c r="F3486" t="s">
        <v>862</v>
      </c>
      <c r="G3486" t="s">
        <v>863</v>
      </c>
      <c r="H3486" t="s">
        <v>938</v>
      </c>
      <c r="I3486">
        <v>332</v>
      </c>
      <c r="J3486" t="s">
        <v>939</v>
      </c>
      <c r="K3486" t="s">
        <v>842</v>
      </c>
      <c r="L3486" t="s">
        <v>844</v>
      </c>
      <c r="M3486">
        <v>0</v>
      </c>
      <c r="N3486">
        <v>39157</v>
      </c>
      <c r="O3486">
        <v>7197</v>
      </c>
      <c r="P3486">
        <v>0</v>
      </c>
      <c r="Q3486">
        <v>0</v>
      </c>
      <c r="R3486" t="s">
        <v>829</v>
      </c>
      <c r="S3486">
        <v>46354</v>
      </c>
      <c r="T3486">
        <v>17800</v>
      </c>
      <c r="U3486">
        <v>28554</v>
      </c>
      <c r="V3486">
        <v>1</v>
      </c>
    </row>
    <row r="3487" spans="1:22" x14ac:dyDescent="0.3">
      <c r="A3487">
        <v>202223</v>
      </c>
      <c r="B3487" t="s">
        <v>820</v>
      </c>
      <c r="C3487" t="s">
        <v>821</v>
      </c>
      <c r="D3487" t="s">
        <v>822</v>
      </c>
      <c r="E3487" t="s">
        <v>823</v>
      </c>
      <c r="F3487" t="s">
        <v>862</v>
      </c>
      <c r="G3487" t="s">
        <v>863</v>
      </c>
      <c r="H3487" t="s">
        <v>938</v>
      </c>
      <c r="I3487">
        <v>332</v>
      </c>
      <c r="J3487" t="s">
        <v>939</v>
      </c>
      <c r="K3487" t="s">
        <v>842</v>
      </c>
      <c r="L3487" t="s">
        <v>844</v>
      </c>
      <c r="M3487">
        <v>0</v>
      </c>
      <c r="N3487">
        <v>224787</v>
      </c>
      <c r="O3487">
        <v>44552</v>
      </c>
      <c r="P3487">
        <v>0</v>
      </c>
      <c r="Q3487">
        <v>0</v>
      </c>
      <c r="R3487" t="s">
        <v>829</v>
      </c>
      <c r="S3487">
        <v>269339</v>
      </c>
      <c r="T3487">
        <v>19600</v>
      </c>
      <c r="U3487">
        <v>249739</v>
      </c>
      <c r="V3487">
        <v>5</v>
      </c>
    </row>
    <row r="3488" spans="1:22" x14ac:dyDescent="0.3">
      <c r="A3488">
        <v>202324</v>
      </c>
      <c r="B3488" t="s">
        <v>820</v>
      </c>
      <c r="C3488" t="s">
        <v>821</v>
      </c>
      <c r="D3488" t="s">
        <v>822</v>
      </c>
      <c r="E3488" t="s">
        <v>823</v>
      </c>
      <c r="F3488" t="s">
        <v>862</v>
      </c>
      <c r="G3488" t="s">
        <v>863</v>
      </c>
      <c r="H3488" t="s">
        <v>938</v>
      </c>
      <c r="I3488">
        <v>332</v>
      </c>
      <c r="J3488" t="s">
        <v>939</v>
      </c>
      <c r="K3488" t="s">
        <v>842</v>
      </c>
      <c r="L3488" t="s">
        <v>844</v>
      </c>
      <c r="M3488">
        <v>0</v>
      </c>
      <c r="N3488">
        <v>204872</v>
      </c>
      <c r="O3488">
        <v>42407</v>
      </c>
      <c r="P3488">
        <v>0</v>
      </c>
      <c r="Q3488">
        <v>0</v>
      </c>
      <c r="R3488" t="s">
        <v>829</v>
      </c>
      <c r="S3488">
        <v>247279</v>
      </c>
      <c r="T3488">
        <v>19500</v>
      </c>
      <c r="U3488">
        <v>227779</v>
      </c>
      <c r="V3488">
        <v>5</v>
      </c>
    </row>
    <row r="3489" spans="1:22" x14ac:dyDescent="0.3">
      <c r="A3489">
        <v>202122</v>
      </c>
      <c r="B3489" t="s">
        <v>820</v>
      </c>
      <c r="C3489" t="s">
        <v>821</v>
      </c>
      <c r="D3489" t="s">
        <v>822</v>
      </c>
      <c r="E3489" t="s">
        <v>823</v>
      </c>
      <c r="F3489" t="s">
        <v>862</v>
      </c>
      <c r="G3489" t="s">
        <v>863</v>
      </c>
      <c r="H3489" t="s">
        <v>938</v>
      </c>
      <c r="I3489">
        <v>332</v>
      </c>
      <c r="J3489" t="s">
        <v>939</v>
      </c>
      <c r="K3489" t="s">
        <v>842</v>
      </c>
      <c r="L3489" t="s">
        <v>251</v>
      </c>
      <c r="M3489" t="s">
        <v>829</v>
      </c>
      <c r="N3489" t="s">
        <v>829</v>
      </c>
      <c r="O3489">
        <v>0</v>
      </c>
      <c r="P3489">
        <v>0</v>
      </c>
      <c r="Q3489">
        <v>0</v>
      </c>
      <c r="R3489">
        <v>512129</v>
      </c>
      <c r="S3489">
        <v>512129</v>
      </c>
      <c r="T3489">
        <v>14525</v>
      </c>
      <c r="U3489">
        <v>497604</v>
      </c>
      <c r="V3489">
        <v>10</v>
      </c>
    </row>
    <row r="3490" spans="1:22" x14ac:dyDescent="0.3">
      <c r="A3490">
        <v>202223</v>
      </c>
      <c r="B3490" t="s">
        <v>820</v>
      </c>
      <c r="C3490" t="s">
        <v>821</v>
      </c>
      <c r="D3490" t="s">
        <v>822</v>
      </c>
      <c r="E3490" t="s">
        <v>823</v>
      </c>
      <c r="F3490" t="s">
        <v>862</v>
      </c>
      <c r="G3490" t="s">
        <v>863</v>
      </c>
      <c r="H3490" t="s">
        <v>938</v>
      </c>
      <c r="I3490">
        <v>332</v>
      </c>
      <c r="J3490" t="s">
        <v>939</v>
      </c>
      <c r="K3490" t="s">
        <v>842</v>
      </c>
      <c r="L3490" t="s">
        <v>251</v>
      </c>
      <c r="M3490" t="s">
        <v>829</v>
      </c>
      <c r="N3490" t="s">
        <v>829</v>
      </c>
      <c r="O3490">
        <v>0</v>
      </c>
      <c r="P3490">
        <v>0</v>
      </c>
      <c r="Q3490">
        <v>0</v>
      </c>
      <c r="R3490">
        <v>382418</v>
      </c>
      <c r="S3490">
        <v>382418</v>
      </c>
      <c r="T3490">
        <v>754</v>
      </c>
      <c r="U3490">
        <v>381664</v>
      </c>
      <c r="V3490">
        <v>8</v>
      </c>
    </row>
    <row r="3491" spans="1:22" x14ac:dyDescent="0.3">
      <c r="A3491">
        <v>202324</v>
      </c>
      <c r="B3491" t="s">
        <v>820</v>
      </c>
      <c r="C3491" t="s">
        <v>821</v>
      </c>
      <c r="D3491" t="s">
        <v>822</v>
      </c>
      <c r="E3491" t="s">
        <v>823</v>
      </c>
      <c r="F3491" t="s">
        <v>862</v>
      </c>
      <c r="G3491" t="s">
        <v>863</v>
      </c>
      <c r="H3491" t="s">
        <v>938</v>
      </c>
      <c r="I3491">
        <v>332</v>
      </c>
      <c r="J3491" t="s">
        <v>939</v>
      </c>
      <c r="K3491" t="s">
        <v>842</v>
      </c>
      <c r="L3491" t="s">
        <v>251</v>
      </c>
      <c r="M3491" t="s">
        <v>829</v>
      </c>
      <c r="N3491" t="s">
        <v>829</v>
      </c>
      <c r="O3491">
        <v>0</v>
      </c>
      <c r="P3491">
        <v>0</v>
      </c>
      <c r="Q3491">
        <v>0</v>
      </c>
      <c r="R3491">
        <v>460125</v>
      </c>
      <c r="S3491">
        <v>460125</v>
      </c>
      <c r="T3491">
        <v>10</v>
      </c>
      <c r="U3491">
        <v>460115</v>
      </c>
      <c r="V3491">
        <v>9</v>
      </c>
    </row>
    <row r="3492" spans="1:22" x14ac:dyDescent="0.3">
      <c r="A3492">
        <v>202122</v>
      </c>
      <c r="B3492" t="s">
        <v>820</v>
      </c>
      <c r="C3492" t="s">
        <v>821</v>
      </c>
      <c r="D3492" t="s">
        <v>822</v>
      </c>
      <c r="E3492" t="s">
        <v>823</v>
      </c>
      <c r="F3492" t="s">
        <v>862</v>
      </c>
      <c r="G3492" t="s">
        <v>863</v>
      </c>
      <c r="H3492" t="s">
        <v>938</v>
      </c>
      <c r="I3492">
        <v>332</v>
      </c>
      <c r="J3492" t="s">
        <v>939</v>
      </c>
      <c r="K3492" t="s">
        <v>842</v>
      </c>
      <c r="L3492" t="s">
        <v>253</v>
      </c>
      <c r="M3492" t="s">
        <v>829</v>
      </c>
      <c r="N3492" t="s">
        <v>829</v>
      </c>
      <c r="O3492">
        <v>0</v>
      </c>
      <c r="P3492">
        <v>0</v>
      </c>
      <c r="Q3492">
        <v>0</v>
      </c>
      <c r="R3492">
        <v>166065</v>
      </c>
      <c r="S3492">
        <v>166065</v>
      </c>
      <c r="T3492">
        <v>0</v>
      </c>
      <c r="U3492">
        <v>166065</v>
      </c>
      <c r="V3492">
        <v>3</v>
      </c>
    </row>
    <row r="3493" spans="1:22" x14ac:dyDescent="0.3">
      <c r="A3493">
        <v>202223</v>
      </c>
      <c r="B3493" t="s">
        <v>820</v>
      </c>
      <c r="C3493" t="s">
        <v>821</v>
      </c>
      <c r="D3493" t="s">
        <v>822</v>
      </c>
      <c r="E3493" t="s">
        <v>823</v>
      </c>
      <c r="F3493" t="s">
        <v>862</v>
      </c>
      <c r="G3493" t="s">
        <v>863</v>
      </c>
      <c r="H3493" t="s">
        <v>938</v>
      </c>
      <c r="I3493">
        <v>332</v>
      </c>
      <c r="J3493" t="s">
        <v>939</v>
      </c>
      <c r="K3493" t="s">
        <v>842</v>
      </c>
      <c r="L3493" t="s">
        <v>253</v>
      </c>
      <c r="M3493" t="s">
        <v>829</v>
      </c>
      <c r="N3493" t="s">
        <v>829</v>
      </c>
      <c r="O3493">
        <v>0</v>
      </c>
      <c r="P3493">
        <v>0</v>
      </c>
      <c r="Q3493">
        <v>0</v>
      </c>
      <c r="R3493">
        <v>128354</v>
      </c>
      <c r="S3493">
        <v>128354</v>
      </c>
      <c r="T3493">
        <v>0</v>
      </c>
      <c r="U3493">
        <v>128354</v>
      </c>
      <c r="V3493">
        <v>3</v>
      </c>
    </row>
    <row r="3494" spans="1:22" x14ac:dyDescent="0.3">
      <c r="A3494">
        <v>202324</v>
      </c>
      <c r="B3494" t="s">
        <v>820</v>
      </c>
      <c r="C3494" t="s">
        <v>821</v>
      </c>
      <c r="D3494" t="s">
        <v>822</v>
      </c>
      <c r="E3494" t="s">
        <v>823</v>
      </c>
      <c r="F3494" t="s">
        <v>862</v>
      </c>
      <c r="G3494" t="s">
        <v>863</v>
      </c>
      <c r="H3494" t="s">
        <v>938</v>
      </c>
      <c r="I3494">
        <v>332</v>
      </c>
      <c r="J3494" t="s">
        <v>939</v>
      </c>
      <c r="K3494" t="s">
        <v>842</v>
      </c>
      <c r="L3494" t="s">
        <v>253</v>
      </c>
      <c r="M3494" t="s">
        <v>829</v>
      </c>
      <c r="N3494" t="s">
        <v>829</v>
      </c>
      <c r="O3494">
        <v>0</v>
      </c>
      <c r="P3494">
        <v>0</v>
      </c>
      <c r="Q3494">
        <v>0</v>
      </c>
      <c r="R3494">
        <v>19444</v>
      </c>
      <c r="S3494">
        <v>19444</v>
      </c>
      <c r="T3494">
        <v>0</v>
      </c>
      <c r="U3494">
        <v>19444</v>
      </c>
      <c r="V3494">
        <v>0</v>
      </c>
    </row>
    <row r="3495" spans="1:22" x14ac:dyDescent="0.3">
      <c r="A3495">
        <v>202122</v>
      </c>
      <c r="B3495" t="s">
        <v>820</v>
      </c>
      <c r="C3495" t="s">
        <v>821</v>
      </c>
      <c r="D3495" t="s">
        <v>822</v>
      </c>
      <c r="E3495" t="s">
        <v>823</v>
      </c>
      <c r="F3495" t="s">
        <v>862</v>
      </c>
      <c r="G3495" t="s">
        <v>863</v>
      </c>
      <c r="H3495" t="s">
        <v>938</v>
      </c>
      <c r="I3495">
        <v>332</v>
      </c>
      <c r="J3495" t="s">
        <v>939</v>
      </c>
      <c r="K3495" t="s">
        <v>842</v>
      </c>
      <c r="L3495" t="s">
        <v>845</v>
      </c>
      <c r="M3495" t="s">
        <v>829</v>
      </c>
      <c r="N3495" t="s">
        <v>829</v>
      </c>
      <c r="O3495">
        <v>0</v>
      </c>
      <c r="P3495">
        <v>0</v>
      </c>
      <c r="Q3495">
        <v>0</v>
      </c>
      <c r="R3495">
        <v>0</v>
      </c>
      <c r="S3495">
        <v>0</v>
      </c>
      <c r="T3495">
        <v>0</v>
      </c>
      <c r="U3495">
        <v>0</v>
      </c>
      <c r="V3495">
        <v>0</v>
      </c>
    </row>
    <row r="3496" spans="1:22" x14ac:dyDescent="0.3">
      <c r="A3496">
        <v>202223</v>
      </c>
      <c r="B3496" t="s">
        <v>820</v>
      </c>
      <c r="C3496" t="s">
        <v>821</v>
      </c>
      <c r="D3496" t="s">
        <v>822</v>
      </c>
      <c r="E3496" t="s">
        <v>823</v>
      </c>
      <c r="F3496" t="s">
        <v>862</v>
      </c>
      <c r="G3496" t="s">
        <v>863</v>
      </c>
      <c r="H3496" t="s">
        <v>938</v>
      </c>
      <c r="I3496">
        <v>332</v>
      </c>
      <c r="J3496" t="s">
        <v>939</v>
      </c>
      <c r="K3496" t="s">
        <v>842</v>
      </c>
      <c r="L3496" t="s">
        <v>845</v>
      </c>
      <c r="M3496" t="s">
        <v>829</v>
      </c>
      <c r="N3496" t="s">
        <v>829</v>
      </c>
      <c r="O3496">
        <v>0</v>
      </c>
      <c r="P3496">
        <v>0</v>
      </c>
      <c r="Q3496">
        <v>0</v>
      </c>
      <c r="R3496">
        <v>0</v>
      </c>
      <c r="S3496">
        <v>0</v>
      </c>
      <c r="T3496">
        <v>0</v>
      </c>
      <c r="U3496">
        <v>0</v>
      </c>
      <c r="V3496">
        <v>0</v>
      </c>
    </row>
    <row r="3497" spans="1:22" x14ac:dyDescent="0.3">
      <c r="A3497">
        <v>202324</v>
      </c>
      <c r="B3497" t="s">
        <v>820</v>
      </c>
      <c r="C3497" t="s">
        <v>821</v>
      </c>
      <c r="D3497" t="s">
        <v>822</v>
      </c>
      <c r="E3497" t="s">
        <v>823</v>
      </c>
      <c r="F3497" t="s">
        <v>862</v>
      </c>
      <c r="G3497" t="s">
        <v>863</v>
      </c>
      <c r="H3497" t="s">
        <v>938</v>
      </c>
      <c r="I3497">
        <v>332</v>
      </c>
      <c r="J3497" t="s">
        <v>939</v>
      </c>
      <c r="K3497" t="s">
        <v>842</v>
      </c>
      <c r="L3497" t="s">
        <v>845</v>
      </c>
      <c r="M3497" t="s">
        <v>829</v>
      </c>
      <c r="N3497" t="s">
        <v>829</v>
      </c>
      <c r="O3497">
        <v>0</v>
      </c>
      <c r="P3497">
        <v>0</v>
      </c>
      <c r="Q3497">
        <v>0</v>
      </c>
      <c r="R3497">
        <v>0</v>
      </c>
      <c r="S3497">
        <v>0</v>
      </c>
      <c r="T3497">
        <v>0</v>
      </c>
      <c r="U3497">
        <v>0</v>
      </c>
      <c r="V3497">
        <v>0</v>
      </c>
    </row>
    <row r="3498" spans="1:22" x14ac:dyDescent="0.3">
      <c r="A3498">
        <v>202122</v>
      </c>
      <c r="B3498" t="s">
        <v>820</v>
      </c>
      <c r="C3498" t="s">
        <v>821</v>
      </c>
      <c r="D3498" t="s">
        <v>822</v>
      </c>
      <c r="E3498" t="s">
        <v>823</v>
      </c>
      <c r="F3498" t="s">
        <v>824</v>
      </c>
      <c r="G3498" t="s">
        <v>825</v>
      </c>
      <c r="H3498" t="s">
        <v>940</v>
      </c>
      <c r="I3498">
        <v>307</v>
      </c>
      <c r="J3498" t="s">
        <v>941</v>
      </c>
      <c r="K3498" t="s">
        <v>828</v>
      </c>
      <c r="L3498" t="s">
        <v>336</v>
      </c>
      <c r="M3498">
        <v>0</v>
      </c>
      <c r="N3498">
        <v>545307</v>
      </c>
      <c r="O3498">
        <v>545307</v>
      </c>
      <c r="P3498">
        <v>9229500</v>
      </c>
      <c r="Q3498">
        <v>3798650</v>
      </c>
      <c r="R3498" t="s">
        <v>829</v>
      </c>
      <c r="S3498">
        <v>14118763</v>
      </c>
      <c r="T3498" t="s">
        <v>829</v>
      </c>
      <c r="U3498">
        <v>14118763</v>
      </c>
      <c r="V3498">
        <v>353</v>
      </c>
    </row>
    <row r="3499" spans="1:22" x14ac:dyDescent="0.3">
      <c r="A3499">
        <v>202223</v>
      </c>
      <c r="B3499" t="s">
        <v>820</v>
      </c>
      <c r="C3499" t="s">
        <v>821</v>
      </c>
      <c r="D3499" t="s">
        <v>822</v>
      </c>
      <c r="E3499" t="s">
        <v>823</v>
      </c>
      <c r="F3499" t="s">
        <v>824</v>
      </c>
      <c r="G3499" t="s">
        <v>825</v>
      </c>
      <c r="H3499" t="s">
        <v>940</v>
      </c>
      <c r="I3499">
        <v>307</v>
      </c>
      <c r="J3499" t="s">
        <v>941</v>
      </c>
      <c r="K3499" t="s">
        <v>828</v>
      </c>
      <c r="L3499" t="s">
        <v>336</v>
      </c>
      <c r="M3499">
        <v>0</v>
      </c>
      <c r="N3499">
        <v>1298500</v>
      </c>
      <c r="O3499">
        <v>299500</v>
      </c>
      <c r="P3499">
        <v>10003134</v>
      </c>
      <c r="Q3499">
        <v>1109540</v>
      </c>
      <c r="R3499" t="s">
        <v>829</v>
      </c>
      <c r="S3499">
        <v>12710674</v>
      </c>
      <c r="T3499" t="s">
        <v>829</v>
      </c>
      <c r="U3499">
        <v>12710674</v>
      </c>
      <c r="V3499">
        <v>323</v>
      </c>
    </row>
    <row r="3500" spans="1:22" x14ac:dyDescent="0.3">
      <c r="A3500">
        <v>202324</v>
      </c>
      <c r="B3500" t="s">
        <v>820</v>
      </c>
      <c r="C3500" t="s">
        <v>821</v>
      </c>
      <c r="D3500" t="s">
        <v>822</v>
      </c>
      <c r="E3500" t="s">
        <v>823</v>
      </c>
      <c r="F3500" t="s">
        <v>824</v>
      </c>
      <c r="G3500" t="s">
        <v>825</v>
      </c>
      <c r="H3500" t="s">
        <v>940</v>
      </c>
      <c r="I3500">
        <v>307</v>
      </c>
      <c r="J3500" t="s">
        <v>941</v>
      </c>
      <c r="K3500" t="s">
        <v>828</v>
      </c>
      <c r="L3500" t="s">
        <v>336</v>
      </c>
      <c r="M3500">
        <v>759060</v>
      </c>
      <c r="N3500">
        <v>1486000</v>
      </c>
      <c r="O3500">
        <v>315500</v>
      </c>
      <c r="P3500">
        <v>9719166</v>
      </c>
      <c r="Q3500">
        <v>1472000</v>
      </c>
      <c r="R3500" t="s">
        <v>829</v>
      </c>
      <c r="S3500">
        <v>13751726</v>
      </c>
      <c r="T3500" t="s">
        <v>829</v>
      </c>
      <c r="U3500">
        <v>13751726</v>
      </c>
      <c r="V3500">
        <v>348</v>
      </c>
    </row>
    <row r="3501" spans="1:22" x14ac:dyDescent="0.3">
      <c r="A3501">
        <v>202122</v>
      </c>
      <c r="B3501" t="s">
        <v>820</v>
      </c>
      <c r="C3501" t="s">
        <v>821</v>
      </c>
      <c r="D3501" t="s">
        <v>822</v>
      </c>
      <c r="E3501" t="s">
        <v>823</v>
      </c>
      <c r="F3501" t="s">
        <v>824</v>
      </c>
      <c r="G3501" t="s">
        <v>825</v>
      </c>
      <c r="H3501" t="s">
        <v>940</v>
      </c>
      <c r="I3501">
        <v>307</v>
      </c>
      <c r="J3501" t="s">
        <v>941</v>
      </c>
      <c r="K3501" t="s">
        <v>828</v>
      </c>
      <c r="L3501" t="s">
        <v>235</v>
      </c>
      <c r="M3501" t="s">
        <v>829</v>
      </c>
      <c r="N3501">
        <v>192220</v>
      </c>
      <c r="O3501">
        <v>0</v>
      </c>
      <c r="P3501" t="s">
        <v>829</v>
      </c>
      <c r="Q3501" t="s">
        <v>829</v>
      </c>
      <c r="R3501" t="s">
        <v>829</v>
      </c>
      <c r="S3501">
        <v>192220</v>
      </c>
      <c r="T3501">
        <v>0</v>
      </c>
      <c r="U3501">
        <v>192220</v>
      </c>
      <c r="V3501">
        <v>5</v>
      </c>
    </row>
    <row r="3502" spans="1:22" x14ac:dyDescent="0.3">
      <c r="A3502">
        <v>202223</v>
      </c>
      <c r="B3502" t="s">
        <v>820</v>
      </c>
      <c r="C3502" t="s">
        <v>821</v>
      </c>
      <c r="D3502" t="s">
        <v>822</v>
      </c>
      <c r="E3502" t="s">
        <v>823</v>
      </c>
      <c r="F3502" t="s">
        <v>824</v>
      </c>
      <c r="G3502" t="s">
        <v>825</v>
      </c>
      <c r="H3502" t="s">
        <v>940</v>
      </c>
      <c r="I3502">
        <v>307</v>
      </c>
      <c r="J3502" t="s">
        <v>941</v>
      </c>
      <c r="K3502" t="s">
        <v>828</v>
      </c>
      <c r="L3502" t="s">
        <v>235</v>
      </c>
      <c r="M3502" t="s">
        <v>829</v>
      </c>
      <c r="N3502">
        <v>189633</v>
      </c>
      <c r="O3502">
        <v>0</v>
      </c>
      <c r="P3502" t="s">
        <v>829</v>
      </c>
      <c r="Q3502" t="s">
        <v>829</v>
      </c>
      <c r="R3502" t="s">
        <v>829</v>
      </c>
      <c r="S3502">
        <v>189633</v>
      </c>
      <c r="T3502">
        <v>0</v>
      </c>
      <c r="U3502">
        <v>189633</v>
      </c>
      <c r="V3502">
        <v>5</v>
      </c>
    </row>
    <row r="3503" spans="1:22" x14ac:dyDescent="0.3">
      <c r="A3503">
        <v>202324</v>
      </c>
      <c r="B3503" t="s">
        <v>820</v>
      </c>
      <c r="C3503" t="s">
        <v>821</v>
      </c>
      <c r="D3503" t="s">
        <v>822</v>
      </c>
      <c r="E3503" t="s">
        <v>823</v>
      </c>
      <c r="F3503" t="s">
        <v>824</v>
      </c>
      <c r="G3503" t="s">
        <v>825</v>
      </c>
      <c r="H3503" t="s">
        <v>940</v>
      </c>
      <c r="I3503">
        <v>307</v>
      </c>
      <c r="J3503" t="s">
        <v>941</v>
      </c>
      <c r="K3503" t="s">
        <v>828</v>
      </c>
      <c r="L3503" t="s">
        <v>235</v>
      </c>
      <c r="M3503" t="s">
        <v>829</v>
      </c>
      <c r="N3503">
        <v>212106</v>
      </c>
      <c r="O3503">
        <v>0</v>
      </c>
      <c r="P3503" t="s">
        <v>829</v>
      </c>
      <c r="Q3503" t="s">
        <v>829</v>
      </c>
      <c r="R3503" t="s">
        <v>829</v>
      </c>
      <c r="S3503">
        <v>212106</v>
      </c>
      <c r="T3503">
        <v>0</v>
      </c>
      <c r="U3503">
        <v>212106</v>
      </c>
      <c r="V3503">
        <v>5</v>
      </c>
    </row>
    <row r="3504" spans="1:22" x14ac:dyDescent="0.3">
      <c r="A3504">
        <v>202122</v>
      </c>
      <c r="B3504" t="s">
        <v>820</v>
      </c>
      <c r="C3504" t="s">
        <v>821</v>
      </c>
      <c r="D3504" t="s">
        <v>822</v>
      </c>
      <c r="E3504" t="s">
        <v>823</v>
      </c>
      <c r="F3504" t="s">
        <v>824</v>
      </c>
      <c r="G3504" t="s">
        <v>825</v>
      </c>
      <c r="H3504" t="s">
        <v>940</v>
      </c>
      <c r="I3504">
        <v>307</v>
      </c>
      <c r="J3504" t="s">
        <v>941</v>
      </c>
      <c r="K3504" t="s">
        <v>828</v>
      </c>
      <c r="L3504" t="s">
        <v>534</v>
      </c>
      <c r="M3504">
        <v>396054</v>
      </c>
      <c r="N3504">
        <v>7289424</v>
      </c>
      <c r="O3504">
        <v>6006672</v>
      </c>
      <c r="P3504">
        <v>18532335</v>
      </c>
      <c r="Q3504">
        <v>0</v>
      </c>
      <c r="R3504" t="s">
        <v>829</v>
      </c>
      <c r="S3504">
        <v>32224484</v>
      </c>
      <c r="T3504">
        <v>0</v>
      </c>
      <c r="U3504">
        <v>32224484</v>
      </c>
      <c r="V3504">
        <v>368</v>
      </c>
    </row>
    <row r="3505" spans="1:22" x14ac:dyDescent="0.3">
      <c r="A3505">
        <v>202223</v>
      </c>
      <c r="B3505" t="s">
        <v>820</v>
      </c>
      <c r="C3505" t="s">
        <v>821</v>
      </c>
      <c r="D3505" t="s">
        <v>822</v>
      </c>
      <c r="E3505" t="s">
        <v>823</v>
      </c>
      <c r="F3505" t="s">
        <v>824</v>
      </c>
      <c r="G3505" t="s">
        <v>825</v>
      </c>
      <c r="H3505" t="s">
        <v>940</v>
      </c>
      <c r="I3505">
        <v>307</v>
      </c>
      <c r="J3505" t="s">
        <v>941</v>
      </c>
      <c r="K3505" t="s">
        <v>828</v>
      </c>
      <c r="L3505" t="s">
        <v>534</v>
      </c>
      <c r="M3505">
        <v>41857</v>
      </c>
      <c r="N3505">
        <v>9351009</v>
      </c>
      <c r="O3505">
        <v>2121785</v>
      </c>
      <c r="P3505">
        <v>17326260</v>
      </c>
      <c r="Q3505">
        <v>931445</v>
      </c>
      <c r="R3505" t="s">
        <v>829</v>
      </c>
      <c r="S3505">
        <v>29772356</v>
      </c>
      <c r="T3505">
        <v>0</v>
      </c>
      <c r="U3505">
        <v>29772356</v>
      </c>
      <c r="V3505">
        <v>334</v>
      </c>
    </row>
    <row r="3506" spans="1:22" x14ac:dyDescent="0.3">
      <c r="A3506">
        <v>202324</v>
      </c>
      <c r="B3506" t="s">
        <v>820</v>
      </c>
      <c r="C3506" t="s">
        <v>821</v>
      </c>
      <c r="D3506" t="s">
        <v>822</v>
      </c>
      <c r="E3506" t="s">
        <v>823</v>
      </c>
      <c r="F3506" t="s">
        <v>824</v>
      </c>
      <c r="G3506" t="s">
        <v>825</v>
      </c>
      <c r="H3506" t="s">
        <v>940</v>
      </c>
      <c r="I3506">
        <v>307</v>
      </c>
      <c r="J3506" t="s">
        <v>941</v>
      </c>
      <c r="K3506" t="s">
        <v>828</v>
      </c>
      <c r="L3506" t="s">
        <v>534</v>
      </c>
      <c r="M3506">
        <v>81851</v>
      </c>
      <c r="N3506">
        <v>11379661</v>
      </c>
      <c r="O3506">
        <v>4500450</v>
      </c>
      <c r="P3506">
        <v>20867834</v>
      </c>
      <c r="Q3506">
        <v>1750695</v>
      </c>
      <c r="R3506" t="s">
        <v>829</v>
      </c>
      <c r="S3506">
        <v>38580491</v>
      </c>
      <c r="T3506">
        <v>0</v>
      </c>
      <c r="U3506">
        <v>38580491</v>
      </c>
      <c r="V3506">
        <v>434</v>
      </c>
    </row>
    <row r="3507" spans="1:22" x14ac:dyDescent="0.3">
      <c r="A3507">
        <v>202122</v>
      </c>
      <c r="B3507" t="s">
        <v>820</v>
      </c>
      <c r="C3507" t="s">
        <v>821</v>
      </c>
      <c r="D3507" t="s">
        <v>822</v>
      </c>
      <c r="E3507" t="s">
        <v>823</v>
      </c>
      <c r="F3507" t="s">
        <v>824</v>
      </c>
      <c r="G3507" t="s">
        <v>825</v>
      </c>
      <c r="H3507" t="s">
        <v>940</v>
      </c>
      <c r="I3507">
        <v>307</v>
      </c>
      <c r="J3507" t="s">
        <v>941</v>
      </c>
      <c r="K3507" t="s">
        <v>828</v>
      </c>
      <c r="L3507" t="s">
        <v>603</v>
      </c>
      <c r="M3507" t="s">
        <v>829</v>
      </c>
      <c r="N3507" t="s">
        <v>829</v>
      </c>
      <c r="O3507" t="s">
        <v>829</v>
      </c>
      <c r="P3507">
        <v>0</v>
      </c>
      <c r="Q3507">
        <v>0</v>
      </c>
      <c r="R3507">
        <v>0</v>
      </c>
      <c r="S3507">
        <v>0</v>
      </c>
      <c r="T3507">
        <v>0</v>
      </c>
      <c r="U3507">
        <v>0</v>
      </c>
      <c r="V3507">
        <v>0</v>
      </c>
    </row>
    <row r="3508" spans="1:22" x14ac:dyDescent="0.3">
      <c r="A3508">
        <v>202223</v>
      </c>
      <c r="B3508" t="s">
        <v>820</v>
      </c>
      <c r="C3508" t="s">
        <v>821</v>
      </c>
      <c r="D3508" t="s">
        <v>822</v>
      </c>
      <c r="E3508" t="s">
        <v>823</v>
      </c>
      <c r="F3508" t="s">
        <v>824</v>
      </c>
      <c r="G3508" t="s">
        <v>825</v>
      </c>
      <c r="H3508" t="s">
        <v>940</v>
      </c>
      <c r="I3508">
        <v>307</v>
      </c>
      <c r="J3508" t="s">
        <v>941</v>
      </c>
      <c r="K3508" t="s">
        <v>828</v>
      </c>
      <c r="L3508" t="s">
        <v>603</v>
      </c>
      <c r="M3508" t="s">
        <v>829</v>
      </c>
      <c r="N3508" t="s">
        <v>829</v>
      </c>
      <c r="O3508" t="s">
        <v>829</v>
      </c>
      <c r="P3508">
        <v>0</v>
      </c>
      <c r="Q3508">
        <v>0</v>
      </c>
      <c r="R3508">
        <v>0</v>
      </c>
      <c r="S3508">
        <v>0</v>
      </c>
      <c r="T3508">
        <v>0</v>
      </c>
      <c r="U3508">
        <v>0</v>
      </c>
      <c r="V3508">
        <v>0</v>
      </c>
    </row>
    <row r="3509" spans="1:22" x14ac:dyDescent="0.3">
      <c r="A3509">
        <v>202324</v>
      </c>
      <c r="B3509" t="s">
        <v>820</v>
      </c>
      <c r="C3509" t="s">
        <v>821</v>
      </c>
      <c r="D3509" t="s">
        <v>822</v>
      </c>
      <c r="E3509" t="s">
        <v>823</v>
      </c>
      <c r="F3509" t="s">
        <v>824</v>
      </c>
      <c r="G3509" t="s">
        <v>825</v>
      </c>
      <c r="H3509" t="s">
        <v>940</v>
      </c>
      <c r="I3509">
        <v>307</v>
      </c>
      <c r="J3509" t="s">
        <v>941</v>
      </c>
      <c r="K3509" t="s">
        <v>828</v>
      </c>
      <c r="L3509" t="s">
        <v>603</v>
      </c>
      <c r="M3509" t="s">
        <v>829</v>
      </c>
      <c r="N3509" t="s">
        <v>829</v>
      </c>
      <c r="O3509" t="s">
        <v>829</v>
      </c>
      <c r="P3509">
        <v>0</v>
      </c>
      <c r="Q3509">
        <v>0</v>
      </c>
      <c r="R3509">
        <v>0</v>
      </c>
      <c r="S3509">
        <v>0</v>
      </c>
      <c r="T3509">
        <v>0</v>
      </c>
      <c r="U3509">
        <v>0</v>
      </c>
      <c r="V3509">
        <v>0</v>
      </c>
    </row>
    <row r="3510" spans="1:22" x14ac:dyDescent="0.3">
      <c r="A3510">
        <v>202122</v>
      </c>
      <c r="B3510" t="s">
        <v>820</v>
      </c>
      <c r="C3510" t="s">
        <v>821</v>
      </c>
      <c r="D3510" t="s">
        <v>822</v>
      </c>
      <c r="E3510" t="s">
        <v>823</v>
      </c>
      <c r="F3510" t="s">
        <v>824</v>
      </c>
      <c r="G3510" t="s">
        <v>825</v>
      </c>
      <c r="H3510" t="s">
        <v>940</v>
      </c>
      <c r="I3510">
        <v>307</v>
      </c>
      <c r="J3510" t="s">
        <v>941</v>
      </c>
      <c r="K3510" t="s">
        <v>828</v>
      </c>
      <c r="L3510" t="s">
        <v>606</v>
      </c>
      <c r="M3510">
        <v>0</v>
      </c>
      <c r="N3510">
        <v>203792</v>
      </c>
      <c r="O3510">
        <v>203792</v>
      </c>
      <c r="P3510">
        <v>400000</v>
      </c>
      <c r="Q3510">
        <v>0</v>
      </c>
      <c r="R3510">
        <v>0</v>
      </c>
      <c r="S3510">
        <v>807584</v>
      </c>
      <c r="T3510">
        <v>0</v>
      </c>
      <c r="U3510">
        <v>807584</v>
      </c>
      <c r="V3510">
        <v>9</v>
      </c>
    </row>
    <row r="3511" spans="1:22" x14ac:dyDescent="0.3">
      <c r="A3511">
        <v>202223</v>
      </c>
      <c r="B3511" t="s">
        <v>820</v>
      </c>
      <c r="C3511" t="s">
        <v>821</v>
      </c>
      <c r="D3511" t="s">
        <v>822</v>
      </c>
      <c r="E3511" t="s">
        <v>823</v>
      </c>
      <c r="F3511" t="s">
        <v>824</v>
      </c>
      <c r="G3511" t="s">
        <v>825</v>
      </c>
      <c r="H3511" t="s">
        <v>940</v>
      </c>
      <c r="I3511">
        <v>307</v>
      </c>
      <c r="J3511" t="s">
        <v>941</v>
      </c>
      <c r="K3511" t="s">
        <v>828</v>
      </c>
      <c r="L3511" t="s">
        <v>606</v>
      </c>
      <c r="M3511">
        <v>0</v>
      </c>
      <c r="N3511">
        <v>354963</v>
      </c>
      <c r="O3511">
        <v>1062996</v>
      </c>
      <c r="P3511">
        <v>400000</v>
      </c>
      <c r="Q3511">
        <v>98305</v>
      </c>
      <c r="R3511">
        <v>0</v>
      </c>
      <c r="S3511">
        <v>1916264</v>
      </c>
      <c r="T3511">
        <v>0</v>
      </c>
      <c r="U3511">
        <v>1916264</v>
      </c>
      <c r="V3511">
        <v>21</v>
      </c>
    </row>
    <row r="3512" spans="1:22" x14ac:dyDescent="0.3">
      <c r="A3512">
        <v>202324</v>
      </c>
      <c r="B3512" t="s">
        <v>820</v>
      </c>
      <c r="C3512" t="s">
        <v>821</v>
      </c>
      <c r="D3512" t="s">
        <v>822</v>
      </c>
      <c r="E3512" t="s">
        <v>823</v>
      </c>
      <c r="F3512" t="s">
        <v>824</v>
      </c>
      <c r="G3512" t="s">
        <v>825</v>
      </c>
      <c r="H3512" t="s">
        <v>940</v>
      </c>
      <c r="I3512">
        <v>307</v>
      </c>
      <c r="J3512" t="s">
        <v>941</v>
      </c>
      <c r="K3512" t="s">
        <v>828</v>
      </c>
      <c r="L3512" t="s">
        <v>606</v>
      </c>
      <c r="M3512">
        <v>0</v>
      </c>
      <c r="N3512">
        <v>565872</v>
      </c>
      <c r="O3512">
        <v>565872</v>
      </c>
      <c r="P3512">
        <v>400000</v>
      </c>
      <c r="Q3512">
        <v>400000</v>
      </c>
      <c r="R3512">
        <v>0</v>
      </c>
      <c r="S3512">
        <v>1931744</v>
      </c>
      <c r="T3512">
        <v>0</v>
      </c>
      <c r="U3512">
        <v>1931744</v>
      </c>
      <c r="V3512">
        <v>22</v>
      </c>
    </row>
    <row r="3513" spans="1:22" x14ac:dyDescent="0.3">
      <c r="A3513">
        <v>202122</v>
      </c>
      <c r="B3513" t="s">
        <v>820</v>
      </c>
      <c r="C3513" t="s">
        <v>821</v>
      </c>
      <c r="D3513" t="s">
        <v>822</v>
      </c>
      <c r="E3513" t="s">
        <v>823</v>
      </c>
      <c r="F3513" t="s">
        <v>824</v>
      </c>
      <c r="G3513" t="s">
        <v>825</v>
      </c>
      <c r="H3513" t="s">
        <v>940</v>
      </c>
      <c r="I3513">
        <v>307</v>
      </c>
      <c r="J3513" t="s">
        <v>941</v>
      </c>
      <c r="K3513" t="s">
        <v>828</v>
      </c>
      <c r="L3513" t="s">
        <v>609</v>
      </c>
      <c r="M3513" t="s">
        <v>829</v>
      </c>
      <c r="N3513" t="s">
        <v>829</v>
      </c>
      <c r="O3513" t="s">
        <v>829</v>
      </c>
      <c r="P3513" t="s">
        <v>829</v>
      </c>
      <c r="Q3513">
        <v>0</v>
      </c>
      <c r="R3513" t="s">
        <v>829</v>
      </c>
      <c r="S3513">
        <v>0</v>
      </c>
      <c r="T3513">
        <v>0</v>
      </c>
      <c r="U3513">
        <v>0</v>
      </c>
      <c r="V3513">
        <v>0</v>
      </c>
    </row>
    <row r="3514" spans="1:22" x14ac:dyDescent="0.3">
      <c r="A3514">
        <v>202223</v>
      </c>
      <c r="B3514" t="s">
        <v>820</v>
      </c>
      <c r="C3514" t="s">
        <v>821</v>
      </c>
      <c r="D3514" t="s">
        <v>822</v>
      </c>
      <c r="E3514" t="s">
        <v>823</v>
      </c>
      <c r="F3514" t="s">
        <v>824</v>
      </c>
      <c r="G3514" t="s">
        <v>825</v>
      </c>
      <c r="H3514" t="s">
        <v>940</v>
      </c>
      <c r="I3514">
        <v>307</v>
      </c>
      <c r="J3514" t="s">
        <v>941</v>
      </c>
      <c r="K3514" t="s">
        <v>828</v>
      </c>
      <c r="L3514" t="s">
        <v>609</v>
      </c>
      <c r="M3514" t="s">
        <v>829</v>
      </c>
      <c r="N3514" t="s">
        <v>829</v>
      </c>
      <c r="O3514" t="s">
        <v>829</v>
      </c>
      <c r="P3514" t="s">
        <v>829</v>
      </c>
      <c r="Q3514">
        <v>0</v>
      </c>
      <c r="R3514" t="s">
        <v>829</v>
      </c>
      <c r="S3514">
        <v>0</v>
      </c>
      <c r="T3514">
        <v>0</v>
      </c>
      <c r="U3514">
        <v>0</v>
      </c>
      <c r="V3514">
        <v>0</v>
      </c>
    </row>
    <row r="3515" spans="1:22" x14ac:dyDescent="0.3">
      <c r="A3515">
        <v>202122</v>
      </c>
      <c r="B3515" t="s">
        <v>820</v>
      </c>
      <c r="C3515" t="s">
        <v>821</v>
      </c>
      <c r="D3515" t="s">
        <v>822</v>
      </c>
      <c r="E3515" t="s">
        <v>823</v>
      </c>
      <c r="F3515" t="s">
        <v>824</v>
      </c>
      <c r="G3515" t="s">
        <v>825</v>
      </c>
      <c r="H3515" t="s">
        <v>940</v>
      </c>
      <c r="I3515">
        <v>307</v>
      </c>
      <c r="J3515" t="s">
        <v>941</v>
      </c>
      <c r="K3515" t="s">
        <v>828</v>
      </c>
      <c r="L3515" t="s">
        <v>830</v>
      </c>
      <c r="M3515">
        <v>386116</v>
      </c>
      <c r="N3515">
        <v>386116</v>
      </c>
      <c r="O3515">
        <v>386116</v>
      </c>
      <c r="P3515">
        <v>386116</v>
      </c>
      <c r="Q3515">
        <v>0</v>
      </c>
      <c r="R3515">
        <v>0</v>
      </c>
      <c r="S3515">
        <v>1544463</v>
      </c>
      <c r="T3515">
        <v>0</v>
      </c>
      <c r="U3515">
        <v>1544463</v>
      </c>
      <c r="V3515">
        <v>18</v>
      </c>
    </row>
    <row r="3516" spans="1:22" x14ac:dyDescent="0.3">
      <c r="A3516">
        <v>202223</v>
      </c>
      <c r="B3516" t="s">
        <v>820</v>
      </c>
      <c r="C3516" t="s">
        <v>821</v>
      </c>
      <c r="D3516" t="s">
        <v>822</v>
      </c>
      <c r="E3516" t="s">
        <v>823</v>
      </c>
      <c r="F3516" t="s">
        <v>824</v>
      </c>
      <c r="G3516" t="s">
        <v>825</v>
      </c>
      <c r="H3516" t="s">
        <v>940</v>
      </c>
      <c r="I3516">
        <v>307</v>
      </c>
      <c r="J3516" t="s">
        <v>941</v>
      </c>
      <c r="K3516" t="s">
        <v>828</v>
      </c>
      <c r="L3516" t="s">
        <v>830</v>
      </c>
      <c r="M3516">
        <v>0</v>
      </c>
      <c r="N3516">
        <v>726259</v>
      </c>
      <c r="O3516">
        <v>441358</v>
      </c>
      <c r="P3516">
        <v>163235</v>
      </c>
      <c r="Q3516">
        <v>0</v>
      </c>
      <c r="R3516">
        <v>65500</v>
      </c>
      <c r="S3516">
        <v>1396352</v>
      </c>
      <c r="T3516">
        <v>0</v>
      </c>
      <c r="U3516">
        <v>1396352</v>
      </c>
      <c r="V3516">
        <v>16</v>
      </c>
    </row>
    <row r="3517" spans="1:22" x14ac:dyDescent="0.3">
      <c r="A3517">
        <v>202324</v>
      </c>
      <c r="B3517" t="s">
        <v>820</v>
      </c>
      <c r="C3517" t="s">
        <v>821</v>
      </c>
      <c r="D3517" t="s">
        <v>822</v>
      </c>
      <c r="E3517" t="s">
        <v>823</v>
      </c>
      <c r="F3517" t="s">
        <v>824</v>
      </c>
      <c r="G3517" t="s">
        <v>825</v>
      </c>
      <c r="H3517" t="s">
        <v>940</v>
      </c>
      <c r="I3517">
        <v>307</v>
      </c>
      <c r="J3517" t="s">
        <v>941</v>
      </c>
      <c r="K3517" t="s">
        <v>828</v>
      </c>
      <c r="L3517" t="s">
        <v>830</v>
      </c>
      <c r="M3517">
        <v>0</v>
      </c>
      <c r="N3517">
        <v>392429</v>
      </c>
      <c r="O3517">
        <v>392429</v>
      </c>
      <c r="P3517">
        <v>392429</v>
      </c>
      <c r="Q3517">
        <v>392429</v>
      </c>
      <c r="R3517">
        <v>0</v>
      </c>
      <c r="S3517">
        <v>1569716</v>
      </c>
      <c r="T3517">
        <v>0</v>
      </c>
      <c r="U3517">
        <v>1569716</v>
      </c>
      <c r="V3517">
        <v>18</v>
      </c>
    </row>
    <row r="3518" spans="1:22" x14ac:dyDescent="0.3">
      <c r="A3518">
        <v>202122</v>
      </c>
      <c r="B3518" t="s">
        <v>820</v>
      </c>
      <c r="C3518" t="s">
        <v>821</v>
      </c>
      <c r="D3518" t="s">
        <v>822</v>
      </c>
      <c r="E3518" t="s">
        <v>823</v>
      </c>
      <c r="F3518" t="s">
        <v>824</v>
      </c>
      <c r="G3518" t="s">
        <v>825</v>
      </c>
      <c r="H3518" t="s">
        <v>940</v>
      </c>
      <c r="I3518">
        <v>307</v>
      </c>
      <c r="J3518" t="s">
        <v>941</v>
      </c>
      <c r="K3518" t="s">
        <v>828</v>
      </c>
      <c r="L3518" t="s">
        <v>537</v>
      </c>
      <c r="M3518">
        <v>92717</v>
      </c>
      <c r="N3518">
        <v>583944</v>
      </c>
      <c r="O3518">
        <v>631778</v>
      </c>
      <c r="P3518">
        <v>0</v>
      </c>
      <c r="Q3518">
        <v>0</v>
      </c>
      <c r="R3518">
        <v>3828434</v>
      </c>
      <c r="S3518">
        <v>5136874</v>
      </c>
      <c r="T3518">
        <v>0</v>
      </c>
      <c r="U3518">
        <v>5136874</v>
      </c>
      <c r="V3518">
        <v>59</v>
      </c>
    </row>
    <row r="3519" spans="1:22" x14ac:dyDescent="0.3">
      <c r="A3519">
        <v>202223</v>
      </c>
      <c r="B3519" t="s">
        <v>820</v>
      </c>
      <c r="C3519" t="s">
        <v>821</v>
      </c>
      <c r="D3519" t="s">
        <v>822</v>
      </c>
      <c r="E3519" t="s">
        <v>823</v>
      </c>
      <c r="F3519" t="s">
        <v>824</v>
      </c>
      <c r="G3519" t="s">
        <v>825</v>
      </c>
      <c r="H3519" t="s">
        <v>940</v>
      </c>
      <c r="I3519">
        <v>307</v>
      </c>
      <c r="J3519" t="s">
        <v>941</v>
      </c>
      <c r="K3519" t="s">
        <v>828</v>
      </c>
      <c r="L3519" t="s">
        <v>537</v>
      </c>
      <c r="M3519">
        <v>0</v>
      </c>
      <c r="N3519">
        <v>1136199</v>
      </c>
      <c r="O3519">
        <v>2665925</v>
      </c>
      <c r="P3519">
        <v>1432761</v>
      </c>
      <c r="Q3519">
        <v>285906</v>
      </c>
      <c r="R3519">
        <v>1561264</v>
      </c>
      <c r="S3519">
        <v>7082055</v>
      </c>
      <c r="T3519">
        <v>0</v>
      </c>
      <c r="U3519">
        <v>7082055</v>
      </c>
      <c r="V3519">
        <v>79</v>
      </c>
    </row>
    <row r="3520" spans="1:22" x14ac:dyDescent="0.3">
      <c r="A3520">
        <v>202324</v>
      </c>
      <c r="B3520" t="s">
        <v>820</v>
      </c>
      <c r="C3520" t="s">
        <v>821</v>
      </c>
      <c r="D3520" t="s">
        <v>822</v>
      </c>
      <c r="E3520" t="s">
        <v>823</v>
      </c>
      <c r="F3520" t="s">
        <v>824</v>
      </c>
      <c r="G3520" t="s">
        <v>825</v>
      </c>
      <c r="H3520" t="s">
        <v>940</v>
      </c>
      <c r="I3520">
        <v>307</v>
      </c>
      <c r="J3520" t="s">
        <v>941</v>
      </c>
      <c r="K3520" t="s">
        <v>828</v>
      </c>
      <c r="L3520" t="s">
        <v>537</v>
      </c>
      <c r="M3520">
        <v>0</v>
      </c>
      <c r="N3520">
        <v>1043310</v>
      </c>
      <c r="O3520">
        <v>2135691</v>
      </c>
      <c r="P3520">
        <v>1304137</v>
      </c>
      <c r="Q3520">
        <v>260827</v>
      </c>
      <c r="R3520">
        <v>1776720</v>
      </c>
      <c r="S3520">
        <v>6520685</v>
      </c>
      <c r="T3520">
        <v>0</v>
      </c>
      <c r="U3520">
        <v>6520685</v>
      </c>
      <c r="V3520">
        <v>73</v>
      </c>
    </row>
    <row r="3521" spans="1:22" x14ac:dyDescent="0.3">
      <c r="A3521">
        <v>202122</v>
      </c>
      <c r="B3521" t="s">
        <v>820</v>
      </c>
      <c r="C3521" t="s">
        <v>821</v>
      </c>
      <c r="D3521" t="s">
        <v>822</v>
      </c>
      <c r="E3521" t="s">
        <v>823</v>
      </c>
      <c r="F3521" t="s">
        <v>824</v>
      </c>
      <c r="G3521" t="s">
        <v>825</v>
      </c>
      <c r="H3521" t="s">
        <v>940</v>
      </c>
      <c r="I3521">
        <v>307</v>
      </c>
      <c r="J3521" t="s">
        <v>941</v>
      </c>
      <c r="K3521" t="s">
        <v>828</v>
      </c>
      <c r="L3521" t="s">
        <v>572</v>
      </c>
      <c r="M3521">
        <v>0</v>
      </c>
      <c r="N3521">
        <v>0</v>
      </c>
      <c r="O3521">
        <v>0</v>
      </c>
      <c r="P3521">
        <v>9043387</v>
      </c>
      <c r="Q3521">
        <v>0</v>
      </c>
      <c r="R3521">
        <v>0</v>
      </c>
      <c r="S3521">
        <v>9043387</v>
      </c>
      <c r="T3521">
        <v>0</v>
      </c>
      <c r="U3521">
        <v>9043387</v>
      </c>
      <c r="V3521">
        <v>103</v>
      </c>
    </row>
    <row r="3522" spans="1:22" x14ac:dyDescent="0.3">
      <c r="A3522">
        <v>202223</v>
      </c>
      <c r="B3522" t="s">
        <v>820</v>
      </c>
      <c r="C3522" t="s">
        <v>821</v>
      </c>
      <c r="D3522" t="s">
        <v>822</v>
      </c>
      <c r="E3522" t="s">
        <v>823</v>
      </c>
      <c r="F3522" t="s">
        <v>824</v>
      </c>
      <c r="G3522" t="s">
        <v>825</v>
      </c>
      <c r="H3522" t="s">
        <v>940</v>
      </c>
      <c r="I3522">
        <v>307</v>
      </c>
      <c r="J3522" t="s">
        <v>941</v>
      </c>
      <c r="K3522" t="s">
        <v>828</v>
      </c>
      <c r="L3522" t="s">
        <v>572</v>
      </c>
      <c r="M3522">
        <v>0</v>
      </c>
      <c r="N3522">
        <v>215933</v>
      </c>
      <c r="O3522">
        <v>893696</v>
      </c>
      <c r="P3522">
        <v>10679782</v>
      </c>
      <c r="Q3522">
        <v>0</v>
      </c>
      <c r="R3522">
        <v>2004504</v>
      </c>
      <c r="S3522">
        <v>13793915</v>
      </c>
      <c r="T3522">
        <v>0</v>
      </c>
      <c r="U3522">
        <v>13793915</v>
      </c>
      <c r="V3522">
        <v>155</v>
      </c>
    </row>
    <row r="3523" spans="1:22" x14ac:dyDescent="0.3">
      <c r="A3523">
        <v>202324</v>
      </c>
      <c r="B3523" t="s">
        <v>820</v>
      </c>
      <c r="C3523" t="s">
        <v>821</v>
      </c>
      <c r="D3523" t="s">
        <v>822</v>
      </c>
      <c r="E3523" t="s">
        <v>823</v>
      </c>
      <c r="F3523" t="s">
        <v>824</v>
      </c>
      <c r="G3523" t="s">
        <v>825</v>
      </c>
      <c r="H3523" t="s">
        <v>940</v>
      </c>
      <c r="I3523">
        <v>307</v>
      </c>
      <c r="J3523" t="s">
        <v>941</v>
      </c>
      <c r="K3523" t="s">
        <v>828</v>
      </c>
      <c r="L3523" t="s">
        <v>572</v>
      </c>
      <c r="M3523">
        <v>0</v>
      </c>
      <c r="N3523">
        <v>1430345</v>
      </c>
      <c r="O3523">
        <v>821241</v>
      </c>
      <c r="P3523">
        <v>11435782</v>
      </c>
      <c r="Q3523">
        <v>0</v>
      </c>
      <c r="R3523">
        <v>2891486</v>
      </c>
      <c r="S3523">
        <v>16578854</v>
      </c>
      <c r="T3523">
        <v>0</v>
      </c>
      <c r="U3523">
        <v>16578854</v>
      </c>
      <c r="V3523">
        <v>187</v>
      </c>
    </row>
    <row r="3524" spans="1:22" x14ac:dyDescent="0.3">
      <c r="A3524">
        <v>202122</v>
      </c>
      <c r="B3524" t="s">
        <v>820</v>
      </c>
      <c r="C3524" t="s">
        <v>821</v>
      </c>
      <c r="D3524" t="s">
        <v>822</v>
      </c>
      <c r="E3524" t="s">
        <v>823</v>
      </c>
      <c r="F3524" t="s">
        <v>824</v>
      </c>
      <c r="G3524" t="s">
        <v>825</v>
      </c>
      <c r="H3524" t="s">
        <v>940</v>
      </c>
      <c r="I3524">
        <v>307</v>
      </c>
      <c r="J3524" t="s">
        <v>941</v>
      </c>
      <c r="K3524" t="s">
        <v>828</v>
      </c>
      <c r="L3524" t="s">
        <v>539</v>
      </c>
      <c r="M3524">
        <v>214809</v>
      </c>
      <c r="N3524">
        <v>0</v>
      </c>
      <c r="O3524">
        <v>0</v>
      </c>
      <c r="P3524" t="s">
        <v>829</v>
      </c>
      <c r="Q3524" t="s">
        <v>829</v>
      </c>
      <c r="R3524" t="s">
        <v>829</v>
      </c>
      <c r="S3524">
        <v>214809</v>
      </c>
      <c r="T3524">
        <v>0</v>
      </c>
      <c r="U3524">
        <v>214809</v>
      </c>
      <c r="V3524">
        <v>2</v>
      </c>
    </row>
    <row r="3525" spans="1:22" x14ac:dyDescent="0.3">
      <c r="A3525">
        <v>202223</v>
      </c>
      <c r="B3525" t="s">
        <v>820</v>
      </c>
      <c r="C3525" t="s">
        <v>821</v>
      </c>
      <c r="D3525" t="s">
        <v>822</v>
      </c>
      <c r="E3525" t="s">
        <v>823</v>
      </c>
      <c r="F3525" t="s">
        <v>824</v>
      </c>
      <c r="G3525" t="s">
        <v>825</v>
      </c>
      <c r="H3525" t="s">
        <v>940</v>
      </c>
      <c r="I3525">
        <v>307</v>
      </c>
      <c r="J3525" t="s">
        <v>941</v>
      </c>
      <c r="K3525" t="s">
        <v>828</v>
      </c>
      <c r="L3525" t="s">
        <v>539</v>
      </c>
      <c r="M3525">
        <v>0</v>
      </c>
      <c r="N3525">
        <v>0</v>
      </c>
      <c r="O3525">
        <v>0</v>
      </c>
      <c r="P3525" t="s">
        <v>829</v>
      </c>
      <c r="Q3525" t="s">
        <v>829</v>
      </c>
      <c r="R3525" t="s">
        <v>829</v>
      </c>
      <c r="S3525">
        <v>0</v>
      </c>
      <c r="T3525">
        <v>0</v>
      </c>
      <c r="U3525">
        <v>0</v>
      </c>
      <c r="V3525">
        <v>0</v>
      </c>
    </row>
    <row r="3526" spans="1:22" x14ac:dyDescent="0.3">
      <c r="A3526">
        <v>202324</v>
      </c>
      <c r="B3526" t="s">
        <v>820</v>
      </c>
      <c r="C3526" t="s">
        <v>821</v>
      </c>
      <c r="D3526" t="s">
        <v>822</v>
      </c>
      <c r="E3526" t="s">
        <v>823</v>
      </c>
      <c r="F3526" t="s">
        <v>824</v>
      </c>
      <c r="G3526" t="s">
        <v>825</v>
      </c>
      <c r="H3526" t="s">
        <v>940</v>
      </c>
      <c r="I3526">
        <v>307</v>
      </c>
      <c r="J3526" t="s">
        <v>941</v>
      </c>
      <c r="K3526" t="s">
        <v>828</v>
      </c>
      <c r="L3526" t="s">
        <v>539</v>
      </c>
      <c r="M3526">
        <v>0</v>
      </c>
      <c r="N3526">
        <v>0</v>
      </c>
      <c r="O3526">
        <v>0</v>
      </c>
      <c r="P3526" t="s">
        <v>829</v>
      </c>
      <c r="Q3526" t="s">
        <v>829</v>
      </c>
      <c r="R3526" t="s">
        <v>829</v>
      </c>
      <c r="S3526">
        <v>0</v>
      </c>
      <c r="T3526">
        <v>0</v>
      </c>
      <c r="U3526">
        <v>0</v>
      </c>
      <c r="V3526">
        <v>0</v>
      </c>
    </row>
    <row r="3527" spans="1:22" x14ac:dyDescent="0.3">
      <c r="A3527">
        <v>202122</v>
      </c>
      <c r="B3527" t="s">
        <v>820</v>
      </c>
      <c r="C3527" t="s">
        <v>821</v>
      </c>
      <c r="D3527" t="s">
        <v>822</v>
      </c>
      <c r="E3527" t="s">
        <v>823</v>
      </c>
      <c r="F3527" t="s">
        <v>824</v>
      </c>
      <c r="G3527" t="s">
        <v>825</v>
      </c>
      <c r="H3527" t="s">
        <v>940</v>
      </c>
      <c r="I3527">
        <v>307</v>
      </c>
      <c r="J3527" t="s">
        <v>941</v>
      </c>
      <c r="K3527" t="s">
        <v>828</v>
      </c>
      <c r="L3527" t="s">
        <v>541</v>
      </c>
      <c r="M3527">
        <v>668673</v>
      </c>
      <c r="N3527">
        <v>124424</v>
      </c>
      <c r="O3527">
        <v>124424</v>
      </c>
      <c r="P3527">
        <v>124424</v>
      </c>
      <c r="Q3527">
        <v>0</v>
      </c>
      <c r="R3527">
        <v>421902</v>
      </c>
      <c r="S3527">
        <v>1463845</v>
      </c>
      <c r="T3527">
        <v>0</v>
      </c>
      <c r="U3527">
        <v>1463845</v>
      </c>
      <c r="V3527">
        <v>17</v>
      </c>
    </row>
    <row r="3528" spans="1:22" x14ac:dyDescent="0.3">
      <c r="A3528">
        <v>202223</v>
      </c>
      <c r="B3528" t="s">
        <v>820</v>
      </c>
      <c r="C3528" t="s">
        <v>821</v>
      </c>
      <c r="D3528" t="s">
        <v>822</v>
      </c>
      <c r="E3528" t="s">
        <v>823</v>
      </c>
      <c r="F3528" t="s">
        <v>824</v>
      </c>
      <c r="G3528" t="s">
        <v>825</v>
      </c>
      <c r="H3528" t="s">
        <v>940</v>
      </c>
      <c r="I3528">
        <v>307</v>
      </c>
      <c r="J3528" t="s">
        <v>941</v>
      </c>
      <c r="K3528" t="s">
        <v>828</v>
      </c>
      <c r="L3528" t="s">
        <v>541</v>
      </c>
      <c r="M3528">
        <v>860860</v>
      </c>
      <c r="N3528">
        <v>145781</v>
      </c>
      <c r="O3528">
        <v>145781</v>
      </c>
      <c r="P3528">
        <v>0</v>
      </c>
      <c r="Q3528">
        <v>421900</v>
      </c>
      <c r="R3528">
        <v>0</v>
      </c>
      <c r="S3528">
        <v>1574322</v>
      </c>
      <c r="T3528">
        <v>0</v>
      </c>
      <c r="U3528">
        <v>1574322</v>
      </c>
      <c r="V3528">
        <v>18</v>
      </c>
    </row>
    <row r="3529" spans="1:22" x14ac:dyDescent="0.3">
      <c r="A3529">
        <v>202324</v>
      </c>
      <c r="B3529" t="s">
        <v>820</v>
      </c>
      <c r="C3529" t="s">
        <v>821</v>
      </c>
      <c r="D3529" t="s">
        <v>822</v>
      </c>
      <c r="E3529" t="s">
        <v>823</v>
      </c>
      <c r="F3529" t="s">
        <v>824</v>
      </c>
      <c r="G3529" t="s">
        <v>825</v>
      </c>
      <c r="H3529" t="s">
        <v>940</v>
      </c>
      <c r="I3529">
        <v>307</v>
      </c>
      <c r="J3529" t="s">
        <v>941</v>
      </c>
      <c r="K3529" t="s">
        <v>828</v>
      </c>
      <c r="L3529" t="s">
        <v>541</v>
      </c>
      <c r="M3529">
        <v>0</v>
      </c>
      <c r="N3529">
        <v>190797</v>
      </c>
      <c r="O3529">
        <v>190797</v>
      </c>
      <c r="P3529">
        <v>0</v>
      </c>
      <c r="Q3529">
        <v>0</v>
      </c>
      <c r="R3529">
        <v>0</v>
      </c>
      <c r="S3529">
        <v>381594</v>
      </c>
      <c r="T3529">
        <v>0</v>
      </c>
      <c r="U3529">
        <v>381594</v>
      </c>
      <c r="V3529">
        <v>4</v>
      </c>
    </row>
    <row r="3530" spans="1:22" x14ac:dyDescent="0.3">
      <c r="A3530">
        <v>202122</v>
      </c>
      <c r="B3530" t="s">
        <v>820</v>
      </c>
      <c r="C3530" t="s">
        <v>821</v>
      </c>
      <c r="D3530" t="s">
        <v>822</v>
      </c>
      <c r="E3530" t="s">
        <v>823</v>
      </c>
      <c r="F3530" t="s">
        <v>824</v>
      </c>
      <c r="G3530" t="s">
        <v>825</v>
      </c>
      <c r="H3530" t="s">
        <v>940</v>
      </c>
      <c r="I3530">
        <v>307</v>
      </c>
      <c r="J3530" t="s">
        <v>941</v>
      </c>
      <c r="K3530" t="s">
        <v>828</v>
      </c>
      <c r="L3530" t="s">
        <v>831</v>
      </c>
      <c r="M3530" t="s">
        <v>829</v>
      </c>
      <c r="N3530" t="s">
        <v>829</v>
      </c>
      <c r="O3530" t="s">
        <v>829</v>
      </c>
      <c r="P3530">
        <v>118011</v>
      </c>
      <c r="Q3530">
        <v>0</v>
      </c>
      <c r="R3530" t="s">
        <v>829</v>
      </c>
      <c r="S3530">
        <v>118011</v>
      </c>
      <c r="T3530">
        <v>0</v>
      </c>
      <c r="U3530">
        <v>118011</v>
      </c>
      <c r="V3530">
        <v>1</v>
      </c>
    </row>
    <row r="3531" spans="1:22" x14ac:dyDescent="0.3">
      <c r="A3531">
        <v>202223</v>
      </c>
      <c r="B3531" t="s">
        <v>820</v>
      </c>
      <c r="C3531" t="s">
        <v>821</v>
      </c>
      <c r="D3531" t="s">
        <v>822</v>
      </c>
      <c r="E3531" t="s">
        <v>823</v>
      </c>
      <c r="F3531" t="s">
        <v>824</v>
      </c>
      <c r="G3531" t="s">
        <v>825</v>
      </c>
      <c r="H3531" t="s">
        <v>940</v>
      </c>
      <c r="I3531">
        <v>307</v>
      </c>
      <c r="J3531" t="s">
        <v>941</v>
      </c>
      <c r="K3531" t="s">
        <v>828</v>
      </c>
      <c r="L3531" t="s">
        <v>831</v>
      </c>
      <c r="M3531" t="s">
        <v>829</v>
      </c>
      <c r="N3531" t="s">
        <v>829</v>
      </c>
      <c r="O3531" t="s">
        <v>829</v>
      </c>
      <c r="P3531">
        <v>104383</v>
      </c>
      <c r="Q3531">
        <v>0</v>
      </c>
      <c r="R3531" t="s">
        <v>829</v>
      </c>
      <c r="S3531">
        <v>104383</v>
      </c>
      <c r="T3531">
        <v>0</v>
      </c>
      <c r="U3531">
        <v>104383</v>
      </c>
      <c r="V3531">
        <v>1</v>
      </c>
    </row>
    <row r="3532" spans="1:22" x14ac:dyDescent="0.3">
      <c r="A3532">
        <v>202324</v>
      </c>
      <c r="B3532" t="s">
        <v>820</v>
      </c>
      <c r="C3532" t="s">
        <v>821</v>
      </c>
      <c r="D3532" t="s">
        <v>822</v>
      </c>
      <c r="E3532" t="s">
        <v>823</v>
      </c>
      <c r="F3532" t="s">
        <v>824</v>
      </c>
      <c r="G3532" t="s">
        <v>825</v>
      </c>
      <c r="H3532" t="s">
        <v>940</v>
      </c>
      <c r="I3532">
        <v>307</v>
      </c>
      <c r="J3532" t="s">
        <v>941</v>
      </c>
      <c r="K3532" t="s">
        <v>828</v>
      </c>
      <c r="L3532" t="s">
        <v>831</v>
      </c>
      <c r="M3532" t="s">
        <v>829</v>
      </c>
      <c r="N3532" t="s">
        <v>829</v>
      </c>
      <c r="O3532" t="s">
        <v>829</v>
      </c>
      <c r="P3532">
        <v>143036</v>
      </c>
      <c r="Q3532">
        <v>0</v>
      </c>
      <c r="R3532" t="s">
        <v>829</v>
      </c>
      <c r="S3532">
        <v>143036</v>
      </c>
      <c r="T3532">
        <v>0</v>
      </c>
      <c r="U3532">
        <v>143036</v>
      </c>
      <c r="V3532">
        <v>2</v>
      </c>
    </row>
    <row r="3533" spans="1:22" x14ac:dyDescent="0.3">
      <c r="A3533">
        <v>202122</v>
      </c>
      <c r="B3533" t="s">
        <v>820</v>
      </c>
      <c r="C3533" t="s">
        <v>821</v>
      </c>
      <c r="D3533" t="s">
        <v>822</v>
      </c>
      <c r="E3533" t="s">
        <v>823</v>
      </c>
      <c r="F3533" t="s">
        <v>824</v>
      </c>
      <c r="G3533" t="s">
        <v>825</v>
      </c>
      <c r="H3533" t="s">
        <v>940</v>
      </c>
      <c r="I3533">
        <v>307</v>
      </c>
      <c r="J3533" t="s">
        <v>941</v>
      </c>
      <c r="K3533" t="s">
        <v>828</v>
      </c>
      <c r="L3533" t="s">
        <v>832</v>
      </c>
      <c r="M3533">
        <v>0</v>
      </c>
      <c r="N3533">
        <v>6301</v>
      </c>
      <c r="O3533">
        <v>6301</v>
      </c>
      <c r="P3533">
        <v>6301</v>
      </c>
      <c r="Q3533">
        <v>533038</v>
      </c>
      <c r="R3533">
        <v>0</v>
      </c>
      <c r="S3533">
        <v>551940</v>
      </c>
      <c r="T3533">
        <v>0</v>
      </c>
      <c r="U3533">
        <v>551940</v>
      </c>
      <c r="V3533">
        <v>6</v>
      </c>
    </row>
    <row r="3534" spans="1:22" x14ac:dyDescent="0.3">
      <c r="A3534">
        <v>202223</v>
      </c>
      <c r="B3534" t="s">
        <v>820</v>
      </c>
      <c r="C3534" t="s">
        <v>821</v>
      </c>
      <c r="D3534" t="s">
        <v>822</v>
      </c>
      <c r="E3534" t="s">
        <v>823</v>
      </c>
      <c r="F3534" t="s">
        <v>824</v>
      </c>
      <c r="G3534" t="s">
        <v>825</v>
      </c>
      <c r="H3534" t="s">
        <v>940</v>
      </c>
      <c r="I3534">
        <v>307</v>
      </c>
      <c r="J3534" t="s">
        <v>941</v>
      </c>
      <c r="K3534" t="s">
        <v>828</v>
      </c>
      <c r="L3534" t="s">
        <v>832</v>
      </c>
      <c r="M3534">
        <v>30725</v>
      </c>
      <c r="N3534">
        <v>281479</v>
      </c>
      <c r="O3534">
        <v>335225</v>
      </c>
      <c r="P3534">
        <v>3565</v>
      </c>
      <c r="Q3534">
        <v>2103253</v>
      </c>
      <c r="R3534">
        <v>47138</v>
      </c>
      <c r="S3534">
        <v>2801385</v>
      </c>
      <c r="T3534">
        <v>0</v>
      </c>
      <c r="U3534">
        <v>2801385</v>
      </c>
      <c r="V3534">
        <v>31</v>
      </c>
    </row>
    <row r="3535" spans="1:22" x14ac:dyDescent="0.3">
      <c r="A3535">
        <v>202324</v>
      </c>
      <c r="B3535" t="s">
        <v>820</v>
      </c>
      <c r="C3535" t="s">
        <v>821</v>
      </c>
      <c r="D3535" t="s">
        <v>822</v>
      </c>
      <c r="E3535" t="s">
        <v>823</v>
      </c>
      <c r="F3535" t="s">
        <v>824</v>
      </c>
      <c r="G3535" t="s">
        <v>825</v>
      </c>
      <c r="H3535" t="s">
        <v>940</v>
      </c>
      <c r="I3535">
        <v>307</v>
      </c>
      <c r="J3535" t="s">
        <v>941</v>
      </c>
      <c r="K3535" t="s">
        <v>828</v>
      </c>
      <c r="L3535" t="s">
        <v>832</v>
      </c>
      <c r="M3535">
        <v>0</v>
      </c>
      <c r="N3535">
        <v>155000</v>
      </c>
      <c r="O3535">
        <v>1070100</v>
      </c>
      <c r="P3535">
        <v>483199</v>
      </c>
      <c r="Q3535">
        <v>0</v>
      </c>
      <c r="R3535">
        <v>0</v>
      </c>
      <c r="S3535">
        <v>1708299</v>
      </c>
      <c r="T3535">
        <v>0</v>
      </c>
      <c r="U3535">
        <v>1708299</v>
      </c>
      <c r="V3535">
        <v>19</v>
      </c>
    </row>
    <row r="3536" spans="1:22" x14ac:dyDescent="0.3">
      <c r="A3536">
        <v>202122</v>
      </c>
      <c r="B3536" t="s">
        <v>820</v>
      </c>
      <c r="C3536" t="s">
        <v>821</v>
      </c>
      <c r="D3536" t="s">
        <v>822</v>
      </c>
      <c r="E3536" t="s">
        <v>823</v>
      </c>
      <c r="F3536" t="s">
        <v>824</v>
      </c>
      <c r="G3536" t="s">
        <v>825</v>
      </c>
      <c r="H3536" t="s">
        <v>940</v>
      </c>
      <c r="I3536">
        <v>307</v>
      </c>
      <c r="J3536" t="s">
        <v>941</v>
      </c>
      <c r="K3536" t="s">
        <v>828</v>
      </c>
      <c r="L3536" t="s">
        <v>544</v>
      </c>
      <c r="M3536">
        <v>0</v>
      </c>
      <c r="N3536">
        <v>0</v>
      </c>
      <c r="O3536">
        <v>0</v>
      </c>
      <c r="P3536">
        <v>0</v>
      </c>
      <c r="Q3536">
        <v>0</v>
      </c>
      <c r="R3536">
        <v>0</v>
      </c>
      <c r="S3536">
        <v>0</v>
      </c>
      <c r="T3536">
        <v>0</v>
      </c>
      <c r="U3536">
        <v>0</v>
      </c>
      <c r="V3536">
        <v>0</v>
      </c>
    </row>
    <row r="3537" spans="1:22" x14ac:dyDescent="0.3">
      <c r="A3537">
        <v>202223</v>
      </c>
      <c r="B3537" t="s">
        <v>820</v>
      </c>
      <c r="C3537" t="s">
        <v>821</v>
      </c>
      <c r="D3537" t="s">
        <v>822</v>
      </c>
      <c r="E3537" t="s">
        <v>823</v>
      </c>
      <c r="F3537" t="s">
        <v>824</v>
      </c>
      <c r="G3537" t="s">
        <v>825</v>
      </c>
      <c r="H3537" t="s">
        <v>940</v>
      </c>
      <c r="I3537">
        <v>307</v>
      </c>
      <c r="J3537" t="s">
        <v>941</v>
      </c>
      <c r="K3537" t="s">
        <v>828</v>
      </c>
      <c r="L3537" t="s">
        <v>544</v>
      </c>
      <c r="M3537">
        <v>0</v>
      </c>
      <c r="N3537">
        <v>0</v>
      </c>
      <c r="O3537">
        <v>0</v>
      </c>
      <c r="P3537">
        <v>0</v>
      </c>
      <c r="Q3537">
        <v>0</v>
      </c>
      <c r="R3537">
        <v>0</v>
      </c>
      <c r="S3537">
        <v>0</v>
      </c>
      <c r="T3537">
        <v>0</v>
      </c>
      <c r="U3537">
        <v>0</v>
      </c>
      <c r="V3537">
        <v>0</v>
      </c>
    </row>
    <row r="3538" spans="1:22" x14ac:dyDescent="0.3">
      <c r="A3538">
        <v>202324</v>
      </c>
      <c r="B3538" t="s">
        <v>820</v>
      </c>
      <c r="C3538" t="s">
        <v>821</v>
      </c>
      <c r="D3538" t="s">
        <v>822</v>
      </c>
      <c r="E3538" t="s">
        <v>823</v>
      </c>
      <c r="F3538" t="s">
        <v>824</v>
      </c>
      <c r="G3538" t="s">
        <v>825</v>
      </c>
      <c r="H3538" t="s">
        <v>940</v>
      </c>
      <c r="I3538">
        <v>307</v>
      </c>
      <c r="J3538" t="s">
        <v>941</v>
      </c>
      <c r="K3538" t="s">
        <v>828</v>
      </c>
      <c r="L3538" t="s">
        <v>544</v>
      </c>
      <c r="M3538">
        <v>0</v>
      </c>
      <c r="N3538">
        <v>430798</v>
      </c>
      <c r="O3538">
        <v>143599</v>
      </c>
      <c r="P3538">
        <v>0</v>
      </c>
      <c r="Q3538">
        <v>0</v>
      </c>
      <c r="R3538">
        <v>0</v>
      </c>
      <c r="S3538">
        <v>574397</v>
      </c>
      <c r="T3538">
        <v>0</v>
      </c>
      <c r="U3538">
        <v>574397</v>
      </c>
      <c r="V3538">
        <v>6</v>
      </c>
    </row>
    <row r="3539" spans="1:22" x14ac:dyDescent="0.3">
      <c r="A3539">
        <v>202122</v>
      </c>
      <c r="B3539" t="s">
        <v>820</v>
      </c>
      <c r="C3539" t="s">
        <v>821</v>
      </c>
      <c r="D3539" t="s">
        <v>822</v>
      </c>
      <c r="E3539" t="s">
        <v>823</v>
      </c>
      <c r="F3539" t="s">
        <v>824</v>
      </c>
      <c r="G3539" t="s">
        <v>825</v>
      </c>
      <c r="H3539" t="s">
        <v>940</v>
      </c>
      <c r="I3539">
        <v>307</v>
      </c>
      <c r="J3539" t="s">
        <v>941</v>
      </c>
      <c r="K3539" t="s">
        <v>828</v>
      </c>
      <c r="L3539" t="s">
        <v>600</v>
      </c>
      <c r="M3539" t="s">
        <v>829</v>
      </c>
      <c r="N3539" t="s">
        <v>829</v>
      </c>
      <c r="O3539" t="s">
        <v>829</v>
      </c>
      <c r="P3539">
        <v>0</v>
      </c>
      <c r="Q3539">
        <v>0</v>
      </c>
      <c r="R3539" t="s">
        <v>829</v>
      </c>
      <c r="S3539">
        <v>0</v>
      </c>
      <c r="T3539">
        <v>0</v>
      </c>
      <c r="U3539">
        <v>0</v>
      </c>
      <c r="V3539">
        <v>0</v>
      </c>
    </row>
    <row r="3540" spans="1:22" x14ac:dyDescent="0.3">
      <c r="A3540">
        <v>202223</v>
      </c>
      <c r="B3540" t="s">
        <v>820</v>
      </c>
      <c r="C3540" t="s">
        <v>821</v>
      </c>
      <c r="D3540" t="s">
        <v>822</v>
      </c>
      <c r="E3540" t="s">
        <v>823</v>
      </c>
      <c r="F3540" t="s">
        <v>824</v>
      </c>
      <c r="G3540" t="s">
        <v>825</v>
      </c>
      <c r="H3540" t="s">
        <v>940</v>
      </c>
      <c r="I3540">
        <v>307</v>
      </c>
      <c r="J3540" t="s">
        <v>941</v>
      </c>
      <c r="K3540" t="s">
        <v>828</v>
      </c>
      <c r="L3540" t="s">
        <v>600</v>
      </c>
      <c r="M3540" t="s">
        <v>829</v>
      </c>
      <c r="N3540" t="s">
        <v>829</v>
      </c>
      <c r="O3540" t="s">
        <v>829</v>
      </c>
      <c r="P3540">
        <v>0</v>
      </c>
      <c r="Q3540">
        <v>0</v>
      </c>
      <c r="R3540" t="s">
        <v>829</v>
      </c>
      <c r="S3540">
        <v>0</v>
      </c>
      <c r="T3540">
        <v>0</v>
      </c>
      <c r="U3540">
        <v>0</v>
      </c>
      <c r="V3540">
        <v>0</v>
      </c>
    </row>
    <row r="3541" spans="1:22" x14ac:dyDescent="0.3">
      <c r="A3541">
        <v>202324</v>
      </c>
      <c r="B3541" t="s">
        <v>820</v>
      </c>
      <c r="C3541" t="s">
        <v>821</v>
      </c>
      <c r="D3541" t="s">
        <v>822</v>
      </c>
      <c r="E3541" t="s">
        <v>823</v>
      </c>
      <c r="F3541" t="s">
        <v>824</v>
      </c>
      <c r="G3541" t="s">
        <v>825</v>
      </c>
      <c r="H3541" t="s">
        <v>940</v>
      </c>
      <c r="I3541">
        <v>307</v>
      </c>
      <c r="J3541" t="s">
        <v>941</v>
      </c>
      <c r="K3541" t="s">
        <v>828</v>
      </c>
      <c r="L3541" t="s">
        <v>600</v>
      </c>
      <c r="M3541" t="s">
        <v>829</v>
      </c>
      <c r="N3541" t="s">
        <v>829</v>
      </c>
      <c r="O3541" t="s">
        <v>829</v>
      </c>
      <c r="P3541">
        <v>0</v>
      </c>
      <c r="Q3541">
        <v>0</v>
      </c>
      <c r="R3541" t="s">
        <v>829</v>
      </c>
      <c r="S3541">
        <v>0</v>
      </c>
      <c r="T3541">
        <v>0</v>
      </c>
      <c r="U3541">
        <v>0</v>
      </c>
      <c r="V3541">
        <v>0</v>
      </c>
    </row>
    <row r="3542" spans="1:22" x14ac:dyDescent="0.3">
      <c r="A3542">
        <v>202122</v>
      </c>
      <c r="B3542" t="s">
        <v>820</v>
      </c>
      <c r="C3542" t="s">
        <v>821</v>
      </c>
      <c r="D3542" t="s">
        <v>822</v>
      </c>
      <c r="E3542" t="s">
        <v>823</v>
      </c>
      <c r="F3542" t="s">
        <v>824</v>
      </c>
      <c r="G3542" t="s">
        <v>825</v>
      </c>
      <c r="H3542" t="s">
        <v>940</v>
      </c>
      <c r="I3542">
        <v>307</v>
      </c>
      <c r="J3542" t="s">
        <v>941</v>
      </c>
      <c r="K3542" t="s">
        <v>828</v>
      </c>
      <c r="L3542" t="s">
        <v>247</v>
      </c>
      <c r="M3542">
        <v>0</v>
      </c>
      <c r="N3542">
        <v>0</v>
      </c>
      <c r="O3542">
        <v>0</v>
      </c>
      <c r="P3542">
        <v>338000</v>
      </c>
      <c r="Q3542">
        <v>0</v>
      </c>
      <c r="R3542">
        <v>0</v>
      </c>
      <c r="S3542">
        <v>338000</v>
      </c>
      <c r="T3542">
        <v>0</v>
      </c>
      <c r="U3542">
        <v>338000</v>
      </c>
      <c r="V3542">
        <v>6</v>
      </c>
    </row>
    <row r="3543" spans="1:22" x14ac:dyDescent="0.3">
      <c r="A3543">
        <v>202223</v>
      </c>
      <c r="B3543" t="s">
        <v>820</v>
      </c>
      <c r="C3543" t="s">
        <v>821</v>
      </c>
      <c r="D3543" t="s">
        <v>822</v>
      </c>
      <c r="E3543" t="s">
        <v>823</v>
      </c>
      <c r="F3543" t="s">
        <v>824</v>
      </c>
      <c r="G3543" t="s">
        <v>825</v>
      </c>
      <c r="H3543" t="s">
        <v>940</v>
      </c>
      <c r="I3543">
        <v>307</v>
      </c>
      <c r="J3543" t="s">
        <v>941</v>
      </c>
      <c r="K3543" t="s">
        <v>828</v>
      </c>
      <c r="L3543" t="s">
        <v>247</v>
      </c>
      <c r="M3543">
        <v>0</v>
      </c>
      <c r="N3543">
        <v>0</v>
      </c>
      <c r="O3543">
        <v>338000</v>
      </c>
      <c r="P3543">
        <v>0</v>
      </c>
      <c r="Q3543">
        <v>0</v>
      </c>
      <c r="R3543">
        <v>0</v>
      </c>
      <c r="S3543">
        <v>338000</v>
      </c>
      <c r="T3543">
        <v>0</v>
      </c>
      <c r="U3543">
        <v>338000</v>
      </c>
      <c r="V3543">
        <v>6</v>
      </c>
    </row>
    <row r="3544" spans="1:22" x14ac:dyDescent="0.3">
      <c r="A3544">
        <v>202324</v>
      </c>
      <c r="B3544" t="s">
        <v>820</v>
      </c>
      <c r="C3544" t="s">
        <v>821</v>
      </c>
      <c r="D3544" t="s">
        <v>822</v>
      </c>
      <c r="E3544" t="s">
        <v>823</v>
      </c>
      <c r="F3544" t="s">
        <v>824</v>
      </c>
      <c r="G3544" t="s">
        <v>825</v>
      </c>
      <c r="H3544" t="s">
        <v>940</v>
      </c>
      <c r="I3544">
        <v>307</v>
      </c>
      <c r="J3544" t="s">
        <v>941</v>
      </c>
      <c r="K3544" t="s">
        <v>828</v>
      </c>
      <c r="L3544" t="s">
        <v>247</v>
      </c>
      <c r="M3544">
        <v>0</v>
      </c>
      <c r="N3544">
        <v>0</v>
      </c>
      <c r="O3544">
        <v>0</v>
      </c>
      <c r="P3544">
        <v>338000</v>
      </c>
      <c r="Q3544">
        <v>0</v>
      </c>
      <c r="R3544">
        <v>0</v>
      </c>
      <c r="S3544">
        <v>338000</v>
      </c>
      <c r="T3544">
        <v>0</v>
      </c>
      <c r="U3544">
        <v>338000</v>
      </c>
      <c r="V3544">
        <v>6</v>
      </c>
    </row>
    <row r="3545" spans="1:22" x14ac:dyDescent="0.3">
      <c r="A3545">
        <v>202122</v>
      </c>
      <c r="B3545" t="s">
        <v>820</v>
      </c>
      <c r="C3545" t="s">
        <v>821</v>
      </c>
      <c r="D3545" t="s">
        <v>822</v>
      </c>
      <c r="E3545" t="s">
        <v>823</v>
      </c>
      <c r="F3545" t="s">
        <v>824</v>
      </c>
      <c r="G3545" t="s">
        <v>825</v>
      </c>
      <c r="H3545" t="s">
        <v>940</v>
      </c>
      <c r="I3545">
        <v>307</v>
      </c>
      <c r="J3545" t="s">
        <v>941</v>
      </c>
      <c r="K3545" t="s">
        <v>828</v>
      </c>
      <c r="L3545" t="s">
        <v>833</v>
      </c>
      <c r="M3545">
        <v>27761889</v>
      </c>
      <c r="N3545">
        <v>141668583</v>
      </c>
      <c r="O3545">
        <v>76630090</v>
      </c>
      <c r="P3545">
        <v>38805919</v>
      </c>
      <c r="Q3545">
        <v>4331688</v>
      </c>
      <c r="R3545">
        <v>4250336</v>
      </c>
      <c r="S3545">
        <v>295158285</v>
      </c>
      <c r="T3545">
        <v>0</v>
      </c>
      <c r="U3545">
        <v>295158285</v>
      </c>
      <c r="V3545" t="s">
        <v>834</v>
      </c>
    </row>
    <row r="3546" spans="1:22" x14ac:dyDescent="0.3">
      <c r="A3546">
        <v>202223</v>
      </c>
      <c r="B3546" t="s">
        <v>820</v>
      </c>
      <c r="C3546" t="s">
        <v>821</v>
      </c>
      <c r="D3546" t="s">
        <v>822</v>
      </c>
      <c r="E3546" t="s">
        <v>823</v>
      </c>
      <c r="F3546" t="s">
        <v>824</v>
      </c>
      <c r="G3546" t="s">
        <v>825</v>
      </c>
      <c r="H3546" t="s">
        <v>940</v>
      </c>
      <c r="I3546">
        <v>307</v>
      </c>
      <c r="J3546" t="s">
        <v>941</v>
      </c>
      <c r="K3546" t="s">
        <v>828</v>
      </c>
      <c r="L3546" t="s">
        <v>833</v>
      </c>
      <c r="M3546">
        <v>27382947</v>
      </c>
      <c r="N3546">
        <v>146744157</v>
      </c>
      <c r="O3546">
        <v>81383545</v>
      </c>
      <c r="P3546">
        <v>40497450</v>
      </c>
      <c r="Q3546">
        <v>4950349</v>
      </c>
      <c r="R3546">
        <v>3678406</v>
      </c>
      <c r="S3546">
        <v>306393684</v>
      </c>
      <c r="T3546">
        <v>0</v>
      </c>
      <c r="U3546">
        <v>306393684</v>
      </c>
      <c r="V3546" t="s">
        <v>834</v>
      </c>
    </row>
    <row r="3547" spans="1:22" x14ac:dyDescent="0.3">
      <c r="A3547">
        <v>202324</v>
      </c>
      <c r="B3547" t="s">
        <v>820</v>
      </c>
      <c r="C3547" t="s">
        <v>821</v>
      </c>
      <c r="D3547" t="s">
        <v>822</v>
      </c>
      <c r="E3547" t="s">
        <v>823</v>
      </c>
      <c r="F3547" t="s">
        <v>824</v>
      </c>
      <c r="G3547" t="s">
        <v>825</v>
      </c>
      <c r="H3547" t="s">
        <v>940</v>
      </c>
      <c r="I3547">
        <v>307</v>
      </c>
      <c r="J3547" t="s">
        <v>941</v>
      </c>
      <c r="K3547" t="s">
        <v>828</v>
      </c>
      <c r="L3547" t="s">
        <v>833</v>
      </c>
      <c r="M3547">
        <v>29335457</v>
      </c>
      <c r="N3547">
        <v>156404573</v>
      </c>
      <c r="O3547">
        <v>88791058</v>
      </c>
      <c r="P3547">
        <v>45243250</v>
      </c>
      <c r="Q3547">
        <v>4275951</v>
      </c>
      <c r="R3547">
        <v>4668206</v>
      </c>
      <c r="S3547">
        <v>330988278</v>
      </c>
      <c r="T3547">
        <v>0</v>
      </c>
      <c r="U3547">
        <v>330988278</v>
      </c>
      <c r="V3547" t="s">
        <v>834</v>
      </c>
    </row>
    <row r="3548" spans="1:22" x14ac:dyDescent="0.3">
      <c r="A3548">
        <v>202122</v>
      </c>
      <c r="B3548" t="s">
        <v>820</v>
      </c>
      <c r="C3548" t="s">
        <v>821</v>
      </c>
      <c r="D3548" t="s">
        <v>822</v>
      </c>
      <c r="E3548" t="s">
        <v>823</v>
      </c>
      <c r="F3548" t="s">
        <v>824</v>
      </c>
      <c r="G3548" t="s">
        <v>825</v>
      </c>
      <c r="H3548" t="s">
        <v>940</v>
      </c>
      <c r="I3548">
        <v>307</v>
      </c>
      <c r="J3548" t="s">
        <v>941</v>
      </c>
      <c r="K3548" t="s">
        <v>835</v>
      </c>
      <c r="L3548" t="s">
        <v>836</v>
      </c>
      <c r="M3548" t="s">
        <v>829</v>
      </c>
      <c r="N3548" t="s">
        <v>829</v>
      </c>
      <c r="O3548" t="s">
        <v>829</v>
      </c>
      <c r="P3548" t="s">
        <v>829</v>
      </c>
      <c r="Q3548" t="s">
        <v>829</v>
      </c>
      <c r="R3548" t="s">
        <v>829</v>
      </c>
      <c r="S3548">
        <v>284895650</v>
      </c>
      <c r="T3548" t="s">
        <v>829</v>
      </c>
      <c r="U3548" t="s">
        <v>829</v>
      </c>
      <c r="V3548" t="s">
        <v>834</v>
      </c>
    </row>
    <row r="3549" spans="1:22" x14ac:dyDescent="0.3">
      <c r="A3549">
        <v>202223</v>
      </c>
      <c r="B3549" t="s">
        <v>820</v>
      </c>
      <c r="C3549" t="s">
        <v>821</v>
      </c>
      <c r="D3549" t="s">
        <v>822</v>
      </c>
      <c r="E3549" t="s">
        <v>823</v>
      </c>
      <c r="F3549" t="s">
        <v>824</v>
      </c>
      <c r="G3549" t="s">
        <v>825</v>
      </c>
      <c r="H3549" t="s">
        <v>940</v>
      </c>
      <c r="I3549">
        <v>307</v>
      </c>
      <c r="J3549" t="s">
        <v>941</v>
      </c>
      <c r="K3549" t="s">
        <v>835</v>
      </c>
      <c r="L3549" t="s">
        <v>836</v>
      </c>
      <c r="M3549" t="s">
        <v>829</v>
      </c>
      <c r="N3549" t="s">
        <v>829</v>
      </c>
      <c r="O3549" t="s">
        <v>829</v>
      </c>
      <c r="P3549" t="s">
        <v>829</v>
      </c>
      <c r="Q3549" t="s">
        <v>829</v>
      </c>
      <c r="R3549" t="s">
        <v>829</v>
      </c>
      <c r="S3549">
        <v>294501426</v>
      </c>
      <c r="T3549" t="s">
        <v>829</v>
      </c>
      <c r="U3549" t="s">
        <v>829</v>
      </c>
      <c r="V3549" t="s">
        <v>834</v>
      </c>
    </row>
    <row r="3550" spans="1:22" x14ac:dyDescent="0.3">
      <c r="A3550">
        <v>202324</v>
      </c>
      <c r="B3550" t="s">
        <v>820</v>
      </c>
      <c r="C3550" t="s">
        <v>821</v>
      </c>
      <c r="D3550" t="s">
        <v>822</v>
      </c>
      <c r="E3550" t="s">
        <v>823</v>
      </c>
      <c r="F3550" t="s">
        <v>824</v>
      </c>
      <c r="G3550" t="s">
        <v>825</v>
      </c>
      <c r="H3550" t="s">
        <v>940</v>
      </c>
      <c r="I3550">
        <v>307</v>
      </c>
      <c r="J3550" t="s">
        <v>941</v>
      </c>
      <c r="K3550" t="s">
        <v>835</v>
      </c>
      <c r="L3550" t="s">
        <v>836</v>
      </c>
      <c r="M3550" t="s">
        <v>829</v>
      </c>
      <c r="N3550" t="s">
        <v>829</v>
      </c>
      <c r="O3550" t="s">
        <v>829</v>
      </c>
      <c r="P3550" t="s">
        <v>829</v>
      </c>
      <c r="Q3550" t="s">
        <v>829</v>
      </c>
      <c r="R3550" t="s">
        <v>829</v>
      </c>
      <c r="S3550">
        <v>314296606</v>
      </c>
      <c r="T3550" t="s">
        <v>829</v>
      </c>
      <c r="U3550" t="s">
        <v>829</v>
      </c>
      <c r="V3550" t="s">
        <v>834</v>
      </c>
    </row>
    <row r="3551" spans="1:22" x14ac:dyDescent="0.3">
      <c r="A3551">
        <v>202122</v>
      </c>
      <c r="B3551" t="s">
        <v>820</v>
      </c>
      <c r="C3551" t="s">
        <v>821</v>
      </c>
      <c r="D3551" t="s">
        <v>822</v>
      </c>
      <c r="E3551" t="s">
        <v>823</v>
      </c>
      <c r="F3551" t="s">
        <v>824</v>
      </c>
      <c r="G3551" t="s">
        <v>825</v>
      </c>
      <c r="H3551" t="s">
        <v>940</v>
      </c>
      <c r="I3551">
        <v>307</v>
      </c>
      <c r="J3551" t="s">
        <v>941</v>
      </c>
      <c r="K3551" t="s">
        <v>835</v>
      </c>
      <c r="L3551" t="s">
        <v>837</v>
      </c>
      <c r="M3551" t="s">
        <v>829</v>
      </c>
      <c r="N3551" t="s">
        <v>829</v>
      </c>
      <c r="O3551" t="s">
        <v>829</v>
      </c>
      <c r="P3551" t="s">
        <v>829</v>
      </c>
      <c r="Q3551" t="s">
        <v>829</v>
      </c>
      <c r="R3551" t="s">
        <v>829</v>
      </c>
      <c r="S3551">
        <v>-136452</v>
      </c>
      <c r="T3551" t="s">
        <v>829</v>
      </c>
      <c r="U3551" t="s">
        <v>829</v>
      </c>
      <c r="V3551" t="s">
        <v>834</v>
      </c>
    </row>
    <row r="3552" spans="1:22" x14ac:dyDescent="0.3">
      <c r="A3552">
        <v>202223</v>
      </c>
      <c r="B3552" t="s">
        <v>820</v>
      </c>
      <c r="C3552" t="s">
        <v>821</v>
      </c>
      <c r="D3552" t="s">
        <v>822</v>
      </c>
      <c r="E3552" t="s">
        <v>823</v>
      </c>
      <c r="F3552" t="s">
        <v>824</v>
      </c>
      <c r="G3552" t="s">
        <v>825</v>
      </c>
      <c r="H3552" t="s">
        <v>940</v>
      </c>
      <c r="I3552">
        <v>307</v>
      </c>
      <c r="J3552" t="s">
        <v>941</v>
      </c>
      <c r="K3552" t="s">
        <v>835</v>
      </c>
      <c r="L3552" t="s">
        <v>837</v>
      </c>
      <c r="M3552" t="s">
        <v>829</v>
      </c>
      <c r="N3552" t="s">
        <v>829</v>
      </c>
      <c r="O3552" t="s">
        <v>829</v>
      </c>
      <c r="P3552" t="s">
        <v>829</v>
      </c>
      <c r="Q3552" t="s">
        <v>829</v>
      </c>
      <c r="R3552" t="s">
        <v>829</v>
      </c>
      <c r="S3552">
        <v>224017</v>
      </c>
      <c r="T3552" t="s">
        <v>829</v>
      </c>
      <c r="U3552" t="s">
        <v>829</v>
      </c>
      <c r="V3552">
        <v>0</v>
      </c>
    </row>
    <row r="3553" spans="1:22" x14ac:dyDescent="0.3">
      <c r="A3553">
        <v>202324</v>
      </c>
      <c r="B3553" t="s">
        <v>820</v>
      </c>
      <c r="C3553" t="s">
        <v>821</v>
      </c>
      <c r="D3553" t="s">
        <v>822</v>
      </c>
      <c r="E3553" t="s">
        <v>823</v>
      </c>
      <c r="F3553" t="s">
        <v>824</v>
      </c>
      <c r="G3553" t="s">
        <v>825</v>
      </c>
      <c r="H3553" t="s">
        <v>940</v>
      </c>
      <c r="I3553">
        <v>307</v>
      </c>
      <c r="J3553" t="s">
        <v>941</v>
      </c>
      <c r="K3553" t="s">
        <v>835</v>
      </c>
      <c r="L3553" t="s">
        <v>837</v>
      </c>
      <c r="M3553" t="s">
        <v>829</v>
      </c>
      <c r="N3553" t="s">
        <v>829</v>
      </c>
      <c r="O3553" t="s">
        <v>829</v>
      </c>
      <c r="P3553" t="s">
        <v>829</v>
      </c>
      <c r="Q3553" t="s">
        <v>829</v>
      </c>
      <c r="R3553" t="s">
        <v>829</v>
      </c>
      <c r="S3553">
        <v>166711</v>
      </c>
      <c r="T3553" t="s">
        <v>829</v>
      </c>
      <c r="U3553" t="s">
        <v>829</v>
      </c>
      <c r="V3553">
        <v>0</v>
      </c>
    </row>
    <row r="3554" spans="1:22" x14ac:dyDescent="0.3">
      <c r="A3554">
        <v>202122</v>
      </c>
      <c r="B3554" t="s">
        <v>820</v>
      </c>
      <c r="C3554" t="s">
        <v>821</v>
      </c>
      <c r="D3554" t="s">
        <v>822</v>
      </c>
      <c r="E3554" t="s">
        <v>823</v>
      </c>
      <c r="F3554" t="s">
        <v>824</v>
      </c>
      <c r="G3554" t="s">
        <v>825</v>
      </c>
      <c r="H3554" t="s">
        <v>940</v>
      </c>
      <c r="I3554">
        <v>307</v>
      </c>
      <c r="J3554" t="s">
        <v>941</v>
      </c>
      <c r="K3554" t="s">
        <v>835</v>
      </c>
      <c r="L3554" t="s">
        <v>838</v>
      </c>
      <c r="M3554" t="s">
        <v>829</v>
      </c>
      <c r="N3554" t="s">
        <v>829</v>
      </c>
      <c r="O3554" t="s">
        <v>829</v>
      </c>
      <c r="P3554" t="s">
        <v>829</v>
      </c>
      <c r="Q3554" t="s">
        <v>829</v>
      </c>
      <c r="R3554" t="s">
        <v>829</v>
      </c>
      <c r="S3554">
        <v>369763</v>
      </c>
      <c r="T3554" t="s">
        <v>829</v>
      </c>
      <c r="U3554" t="s">
        <v>829</v>
      </c>
      <c r="V3554" t="s">
        <v>834</v>
      </c>
    </row>
    <row r="3555" spans="1:22" x14ac:dyDescent="0.3">
      <c r="A3555">
        <v>202223</v>
      </c>
      <c r="B3555" t="s">
        <v>820</v>
      </c>
      <c r="C3555" t="s">
        <v>821</v>
      </c>
      <c r="D3555" t="s">
        <v>822</v>
      </c>
      <c r="E3555" t="s">
        <v>823</v>
      </c>
      <c r="F3555" t="s">
        <v>824</v>
      </c>
      <c r="G3555" t="s">
        <v>825</v>
      </c>
      <c r="H3555" t="s">
        <v>940</v>
      </c>
      <c r="I3555">
        <v>307</v>
      </c>
      <c r="J3555" t="s">
        <v>941</v>
      </c>
      <c r="K3555" t="s">
        <v>835</v>
      </c>
      <c r="L3555" t="s">
        <v>838</v>
      </c>
      <c r="M3555" t="s">
        <v>829</v>
      </c>
      <c r="N3555" t="s">
        <v>829</v>
      </c>
      <c r="O3555" t="s">
        <v>829</v>
      </c>
      <c r="P3555" t="s">
        <v>829</v>
      </c>
      <c r="Q3555" t="s">
        <v>829</v>
      </c>
      <c r="R3555" t="s">
        <v>829</v>
      </c>
      <c r="S3555">
        <v>781933</v>
      </c>
      <c r="T3555" t="s">
        <v>829</v>
      </c>
      <c r="U3555" t="s">
        <v>829</v>
      </c>
      <c r="V3555" t="s">
        <v>834</v>
      </c>
    </row>
    <row r="3556" spans="1:22" x14ac:dyDescent="0.3">
      <c r="A3556">
        <v>202324</v>
      </c>
      <c r="B3556" t="s">
        <v>820</v>
      </c>
      <c r="C3556" t="s">
        <v>821</v>
      </c>
      <c r="D3556" t="s">
        <v>822</v>
      </c>
      <c r="E3556" t="s">
        <v>823</v>
      </c>
      <c r="F3556" t="s">
        <v>824</v>
      </c>
      <c r="G3556" t="s">
        <v>825</v>
      </c>
      <c r="H3556" t="s">
        <v>940</v>
      </c>
      <c r="I3556">
        <v>307</v>
      </c>
      <c r="J3556" t="s">
        <v>941</v>
      </c>
      <c r="K3556" t="s">
        <v>835</v>
      </c>
      <c r="L3556" t="s">
        <v>838</v>
      </c>
      <c r="M3556" t="s">
        <v>829</v>
      </c>
      <c r="N3556" t="s">
        <v>829</v>
      </c>
      <c r="O3556" t="s">
        <v>829</v>
      </c>
      <c r="P3556" t="s">
        <v>829</v>
      </c>
      <c r="Q3556" t="s">
        <v>829</v>
      </c>
      <c r="R3556" t="s">
        <v>829</v>
      </c>
      <c r="S3556">
        <v>1344827</v>
      </c>
      <c r="T3556" t="s">
        <v>829</v>
      </c>
      <c r="U3556" t="s">
        <v>829</v>
      </c>
      <c r="V3556" t="s">
        <v>834</v>
      </c>
    </row>
    <row r="3557" spans="1:22" x14ac:dyDescent="0.3">
      <c r="A3557">
        <v>202122</v>
      </c>
      <c r="B3557" t="s">
        <v>820</v>
      </c>
      <c r="C3557" t="s">
        <v>821</v>
      </c>
      <c r="D3557" t="s">
        <v>822</v>
      </c>
      <c r="E3557" t="s">
        <v>823</v>
      </c>
      <c r="F3557" t="s">
        <v>824</v>
      </c>
      <c r="G3557" t="s">
        <v>825</v>
      </c>
      <c r="H3557" t="s">
        <v>940</v>
      </c>
      <c r="I3557">
        <v>307</v>
      </c>
      <c r="J3557" t="s">
        <v>941</v>
      </c>
      <c r="K3557" t="s">
        <v>835</v>
      </c>
      <c r="L3557" t="s">
        <v>839</v>
      </c>
      <c r="M3557" t="s">
        <v>829</v>
      </c>
      <c r="N3557" t="s">
        <v>829</v>
      </c>
      <c r="O3557" t="s">
        <v>829</v>
      </c>
      <c r="P3557" t="s">
        <v>829</v>
      </c>
      <c r="Q3557" t="s">
        <v>829</v>
      </c>
      <c r="R3557" t="s">
        <v>829</v>
      </c>
      <c r="S3557">
        <v>-781932</v>
      </c>
      <c r="T3557" t="s">
        <v>829</v>
      </c>
      <c r="U3557" t="s">
        <v>829</v>
      </c>
      <c r="V3557" t="s">
        <v>834</v>
      </c>
    </row>
    <row r="3558" spans="1:22" x14ac:dyDescent="0.3">
      <c r="A3558">
        <v>202223</v>
      </c>
      <c r="B3558" t="s">
        <v>820</v>
      </c>
      <c r="C3558" t="s">
        <v>821</v>
      </c>
      <c r="D3558" t="s">
        <v>822</v>
      </c>
      <c r="E3558" t="s">
        <v>823</v>
      </c>
      <c r="F3558" t="s">
        <v>824</v>
      </c>
      <c r="G3558" t="s">
        <v>825</v>
      </c>
      <c r="H3558" t="s">
        <v>940</v>
      </c>
      <c r="I3558">
        <v>307</v>
      </c>
      <c r="J3558" t="s">
        <v>941</v>
      </c>
      <c r="K3558" t="s">
        <v>835</v>
      </c>
      <c r="L3558" t="s">
        <v>839</v>
      </c>
      <c r="M3558" t="s">
        <v>829</v>
      </c>
      <c r="N3558" t="s">
        <v>829</v>
      </c>
      <c r="O3558" t="s">
        <v>829</v>
      </c>
      <c r="P3558" t="s">
        <v>829</v>
      </c>
      <c r="Q3558" t="s">
        <v>829</v>
      </c>
      <c r="R3558" t="s">
        <v>829</v>
      </c>
      <c r="S3558">
        <v>-1344827</v>
      </c>
      <c r="T3558" t="s">
        <v>829</v>
      </c>
      <c r="U3558" t="s">
        <v>829</v>
      </c>
      <c r="V3558" t="s">
        <v>834</v>
      </c>
    </row>
    <row r="3559" spans="1:22" x14ac:dyDescent="0.3">
      <c r="A3559">
        <v>202324</v>
      </c>
      <c r="B3559" t="s">
        <v>820</v>
      </c>
      <c r="C3559" t="s">
        <v>821</v>
      </c>
      <c r="D3559" t="s">
        <v>822</v>
      </c>
      <c r="E3559" t="s">
        <v>823</v>
      </c>
      <c r="F3559" t="s">
        <v>824</v>
      </c>
      <c r="G3559" t="s">
        <v>825</v>
      </c>
      <c r="H3559" t="s">
        <v>940</v>
      </c>
      <c r="I3559">
        <v>307</v>
      </c>
      <c r="J3559" t="s">
        <v>941</v>
      </c>
      <c r="K3559" t="s">
        <v>835</v>
      </c>
      <c r="L3559" t="s">
        <v>839</v>
      </c>
      <c r="M3559" t="s">
        <v>829</v>
      </c>
      <c r="N3559" t="s">
        <v>829</v>
      </c>
      <c r="O3559" t="s">
        <v>829</v>
      </c>
      <c r="P3559" t="s">
        <v>829</v>
      </c>
      <c r="Q3559" t="s">
        <v>829</v>
      </c>
      <c r="R3559" t="s">
        <v>829</v>
      </c>
      <c r="S3559">
        <v>1854171</v>
      </c>
      <c r="T3559" t="s">
        <v>829</v>
      </c>
      <c r="U3559" t="s">
        <v>829</v>
      </c>
      <c r="V3559" t="s">
        <v>834</v>
      </c>
    </row>
    <row r="3560" spans="1:22" x14ac:dyDescent="0.3">
      <c r="A3560">
        <v>202122</v>
      </c>
      <c r="B3560" t="s">
        <v>820</v>
      </c>
      <c r="C3560" t="s">
        <v>821</v>
      </c>
      <c r="D3560" t="s">
        <v>822</v>
      </c>
      <c r="E3560" t="s">
        <v>823</v>
      </c>
      <c r="F3560" t="s">
        <v>824</v>
      </c>
      <c r="G3560" t="s">
        <v>825</v>
      </c>
      <c r="H3560" t="s">
        <v>940</v>
      </c>
      <c r="I3560">
        <v>307</v>
      </c>
      <c r="J3560" t="s">
        <v>941</v>
      </c>
      <c r="K3560" t="s">
        <v>835</v>
      </c>
      <c r="L3560" t="s">
        <v>840</v>
      </c>
      <c r="M3560" t="s">
        <v>829</v>
      </c>
      <c r="N3560" t="s">
        <v>829</v>
      </c>
      <c r="O3560" t="s">
        <v>829</v>
      </c>
      <c r="P3560" t="s">
        <v>829</v>
      </c>
      <c r="Q3560" t="s">
        <v>829</v>
      </c>
      <c r="R3560" t="s">
        <v>829</v>
      </c>
      <c r="S3560">
        <v>0</v>
      </c>
      <c r="T3560" t="s">
        <v>829</v>
      </c>
      <c r="U3560" t="s">
        <v>829</v>
      </c>
      <c r="V3560" t="s">
        <v>834</v>
      </c>
    </row>
    <row r="3561" spans="1:22" x14ac:dyDescent="0.3">
      <c r="A3561">
        <v>202223</v>
      </c>
      <c r="B3561" t="s">
        <v>820</v>
      </c>
      <c r="C3561" t="s">
        <v>821</v>
      </c>
      <c r="D3561" t="s">
        <v>822</v>
      </c>
      <c r="E3561" t="s">
        <v>823</v>
      </c>
      <c r="F3561" t="s">
        <v>824</v>
      </c>
      <c r="G3561" t="s">
        <v>825</v>
      </c>
      <c r="H3561" t="s">
        <v>940</v>
      </c>
      <c r="I3561">
        <v>307</v>
      </c>
      <c r="J3561" t="s">
        <v>941</v>
      </c>
      <c r="K3561" t="s">
        <v>835</v>
      </c>
      <c r="L3561" t="s">
        <v>840</v>
      </c>
      <c r="M3561" t="s">
        <v>829</v>
      </c>
      <c r="N3561" t="s">
        <v>829</v>
      </c>
      <c r="O3561" t="s">
        <v>829</v>
      </c>
      <c r="P3561" t="s">
        <v>829</v>
      </c>
      <c r="Q3561" t="s">
        <v>829</v>
      </c>
      <c r="R3561" t="s">
        <v>829</v>
      </c>
      <c r="S3561">
        <v>0</v>
      </c>
      <c r="T3561" t="s">
        <v>829</v>
      </c>
      <c r="U3561" t="s">
        <v>829</v>
      </c>
      <c r="V3561" t="s">
        <v>834</v>
      </c>
    </row>
    <row r="3562" spans="1:22" x14ac:dyDescent="0.3">
      <c r="A3562">
        <v>202324</v>
      </c>
      <c r="B3562" t="s">
        <v>820</v>
      </c>
      <c r="C3562" t="s">
        <v>821</v>
      </c>
      <c r="D3562" t="s">
        <v>822</v>
      </c>
      <c r="E3562" t="s">
        <v>823</v>
      </c>
      <c r="F3562" t="s">
        <v>824</v>
      </c>
      <c r="G3562" t="s">
        <v>825</v>
      </c>
      <c r="H3562" t="s">
        <v>940</v>
      </c>
      <c r="I3562">
        <v>307</v>
      </c>
      <c r="J3562" t="s">
        <v>941</v>
      </c>
      <c r="K3562" t="s">
        <v>835</v>
      </c>
      <c r="L3562" t="s">
        <v>840</v>
      </c>
      <c r="M3562" t="s">
        <v>829</v>
      </c>
      <c r="N3562" t="s">
        <v>829</v>
      </c>
      <c r="O3562" t="s">
        <v>829</v>
      </c>
      <c r="P3562" t="s">
        <v>829</v>
      </c>
      <c r="Q3562" t="s">
        <v>829</v>
      </c>
      <c r="R3562" t="s">
        <v>829</v>
      </c>
      <c r="S3562">
        <v>0</v>
      </c>
      <c r="T3562" t="s">
        <v>829</v>
      </c>
      <c r="U3562" t="s">
        <v>829</v>
      </c>
      <c r="V3562" t="s">
        <v>834</v>
      </c>
    </row>
    <row r="3563" spans="1:22" x14ac:dyDescent="0.3">
      <c r="A3563">
        <v>202122</v>
      </c>
      <c r="B3563" t="s">
        <v>820</v>
      </c>
      <c r="C3563" t="s">
        <v>821</v>
      </c>
      <c r="D3563" t="s">
        <v>822</v>
      </c>
      <c r="E3563" t="s">
        <v>823</v>
      </c>
      <c r="F3563" t="s">
        <v>824</v>
      </c>
      <c r="G3563" t="s">
        <v>825</v>
      </c>
      <c r="H3563" t="s">
        <v>940</v>
      </c>
      <c r="I3563">
        <v>307</v>
      </c>
      <c r="J3563" t="s">
        <v>941</v>
      </c>
      <c r="K3563" t="s">
        <v>835</v>
      </c>
      <c r="L3563" t="s">
        <v>841</v>
      </c>
      <c r="M3563" t="s">
        <v>829</v>
      </c>
      <c r="N3563" t="s">
        <v>829</v>
      </c>
      <c r="O3563" t="s">
        <v>829</v>
      </c>
      <c r="P3563" t="s">
        <v>829</v>
      </c>
      <c r="Q3563" t="s">
        <v>829</v>
      </c>
      <c r="R3563" t="s">
        <v>829</v>
      </c>
      <c r="S3563">
        <v>295158285</v>
      </c>
      <c r="T3563" t="s">
        <v>829</v>
      </c>
      <c r="U3563" t="s">
        <v>829</v>
      </c>
      <c r="V3563" t="s">
        <v>834</v>
      </c>
    </row>
    <row r="3564" spans="1:22" x14ac:dyDescent="0.3">
      <c r="A3564">
        <v>202223</v>
      </c>
      <c r="B3564" t="s">
        <v>820</v>
      </c>
      <c r="C3564" t="s">
        <v>821</v>
      </c>
      <c r="D3564" t="s">
        <v>822</v>
      </c>
      <c r="E3564" t="s">
        <v>823</v>
      </c>
      <c r="F3564" t="s">
        <v>824</v>
      </c>
      <c r="G3564" t="s">
        <v>825</v>
      </c>
      <c r="H3564" t="s">
        <v>940</v>
      </c>
      <c r="I3564">
        <v>307</v>
      </c>
      <c r="J3564" t="s">
        <v>941</v>
      </c>
      <c r="K3564" t="s">
        <v>835</v>
      </c>
      <c r="L3564" t="s">
        <v>841</v>
      </c>
      <c r="M3564" t="s">
        <v>829</v>
      </c>
      <c r="N3564" t="s">
        <v>829</v>
      </c>
      <c r="O3564" t="s">
        <v>829</v>
      </c>
      <c r="P3564" t="s">
        <v>829</v>
      </c>
      <c r="Q3564" t="s">
        <v>829</v>
      </c>
      <c r="R3564" t="s">
        <v>829</v>
      </c>
      <c r="S3564">
        <v>306393684</v>
      </c>
      <c r="T3564" t="s">
        <v>829</v>
      </c>
      <c r="U3564" t="s">
        <v>829</v>
      </c>
      <c r="V3564" t="s">
        <v>834</v>
      </c>
    </row>
    <row r="3565" spans="1:22" x14ac:dyDescent="0.3">
      <c r="A3565">
        <v>202324</v>
      </c>
      <c r="B3565" t="s">
        <v>820</v>
      </c>
      <c r="C3565" t="s">
        <v>821</v>
      </c>
      <c r="D3565" t="s">
        <v>822</v>
      </c>
      <c r="E3565" t="s">
        <v>823</v>
      </c>
      <c r="F3565" t="s">
        <v>824</v>
      </c>
      <c r="G3565" t="s">
        <v>825</v>
      </c>
      <c r="H3565" t="s">
        <v>940</v>
      </c>
      <c r="I3565">
        <v>307</v>
      </c>
      <c r="J3565" t="s">
        <v>941</v>
      </c>
      <c r="K3565" t="s">
        <v>835</v>
      </c>
      <c r="L3565" t="s">
        <v>841</v>
      </c>
      <c r="M3565" t="s">
        <v>829</v>
      </c>
      <c r="N3565" t="s">
        <v>829</v>
      </c>
      <c r="O3565" t="s">
        <v>829</v>
      </c>
      <c r="P3565" t="s">
        <v>829</v>
      </c>
      <c r="Q3565" t="s">
        <v>829</v>
      </c>
      <c r="R3565" t="s">
        <v>829</v>
      </c>
      <c r="S3565">
        <v>330990278</v>
      </c>
      <c r="T3565" t="s">
        <v>829</v>
      </c>
      <c r="U3565" t="s">
        <v>829</v>
      </c>
      <c r="V3565" t="s">
        <v>834</v>
      </c>
    </row>
    <row r="3566" spans="1:22" x14ac:dyDescent="0.3">
      <c r="A3566">
        <v>202122</v>
      </c>
      <c r="B3566" t="s">
        <v>820</v>
      </c>
      <c r="C3566" t="s">
        <v>821</v>
      </c>
      <c r="D3566" t="s">
        <v>822</v>
      </c>
      <c r="E3566" t="s">
        <v>823</v>
      </c>
      <c r="F3566" t="s">
        <v>824</v>
      </c>
      <c r="G3566" t="s">
        <v>825</v>
      </c>
      <c r="H3566" t="s">
        <v>940</v>
      </c>
      <c r="I3566">
        <v>307</v>
      </c>
      <c r="J3566" t="s">
        <v>941</v>
      </c>
      <c r="K3566" t="s">
        <v>842</v>
      </c>
      <c r="L3566" t="s">
        <v>238</v>
      </c>
      <c r="M3566" t="s">
        <v>829</v>
      </c>
      <c r="N3566" t="s">
        <v>829</v>
      </c>
      <c r="O3566" t="s">
        <v>829</v>
      </c>
      <c r="P3566" t="s">
        <v>829</v>
      </c>
      <c r="Q3566" t="s">
        <v>829</v>
      </c>
      <c r="R3566" t="s">
        <v>829</v>
      </c>
      <c r="S3566">
        <v>1567956</v>
      </c>
      <c r="T3566">
        <v>855320</v>
      </c>
      <c r="U3566">
        <v>712636</v>
      </c>
      <c r="V3566">
        <v>13</v>
      </c>
    </row>
    <row r="3567" spans="1:22" x14ac:dyDescent="0.3">
      <c r="A3567">
        <v>202223</v>
      </c>
      <c r="B3567" t="s">
        <v>820</v>
      </c>
      <c r="C3567" t="s">
        <v>821</v>
      </c>
      <c r="D3567" t="s">
        <v>822</v>
      </c>
      <c r="E3567" t="s">
        <v>823</v>
      </c>
      <c r="F3567" t="s">
        <v>824</v>
      </c>
      <c r="G3567" t="s">
        <v>825</v>
      </c>
      <c r="H3567" t="s">
        <v>940</v>
      </c>
      <c r="I3567">
        <v>307</v>
      </c>
      <c r="J3567" t="s">
        <v>941</v>
      </c>
      <c r="K3567" t="s">
        <v>842</v>
      </c>
      <c r="L3567" t="s">
        <v>238</v>
      </c>
      <c r="M3567" t="s">
        <v>829</v>
      </c>
      <c r="N3567" t="s">
        <v>829</v>
      </c>
      <c r="O3567" t="s">
        <v>829</v>
      </c>
      <c r="P3567" t="s">
        <v>829</v>
      </c>
      <c r="Q3567" t="s">
        <v>829</v>
      </c>
      <c r="R3567" t="s">
        <v>829</v>
      </c>
      <c r="S3567">
        <v>2186284</v>
      </c>
      <c r="T3567">
        <v>1177200</v>
      </c>
      <c r="U3567">
        <v>1009084</v>
      </c>
      <c r="V3567">
        <v>18</v>
      </c>
    </row>
    <row r="3568" spans="1:22" x14ac:dyDescent="0.3">
      <c r="A3568">
        <v>202324</v>
      </c>
      <c r="B3568" t="s">
        <v>820</v>
      </c>
      <c r="C3568" t="s">
        <v>821</v>
      </c>
      <c r="D3568" t="s">
        <v>822</v>
      </c>
      <c r="E3568" t="s">
        <v>823</v>
      </c>
      <c r="F3568" t="s">
        <v>824</v>
      </c>
      <c r="G3568" t="s">
        <v>825</v>
      </c>
      <c r="H3568" t="s">
        <v>940</v>
      </c>
      <c r="I3568">
        <v>307</v>
      </c>
      <c r="J3568" t="s">
        <v>941</v>
      </c>
      <c r="K3568" t="s">
        <v>842</v>
      </c>
      <c r="L3568" t="s">
        <v>238</v>
      </c>
      <c r="M3568" t="s">
        <v>829</v>
      </c>
      <c r="N3568" t="s">
        <v>829</v>
      </c>
      <c r="O3568" t="s">
        <v>829</v>
      </c>
      <c r="P3568" t="s">
        <v>829</v>
      </c>
      <c r="Q3568" t="s">
        <v>829</v>
      </c>
      <c r="R3568" t="s">
        <v>829</v>
      </c>
      <c r="S3568">
        <v>2258529</v>
      </c>
      <c r="T3568">
        <v>628540</v>
      </c>
      <c r="U3568">
        <v>1629989</v>
      </c>
      <c r="V3568">
        <v>29</v>
      </c>
    </row>
    <row r="3569" spans="1:22" x14ac:dyDescent="0.3">
      <c r="A3569">
        <v>202122</v>
      </c>
      <c r="B3569" t="s">
        <v>820</v>
      </c>
      <c r="C3569" t="s">
        <v>821</v>
      </c>
      <c r="D3569" t="s">
        <v>822</v>
      </c>
      <c r="E3569" t="s">
        <v>823</v>
      </c>
      <c r="F3569" t="s">
        <v>824</v>
      </c>
      <c r="G3569" t="s">
        <v>825</v>
      </c>
      <c r="H3569" t="s">
        <v>940</v>
      </c>
      <c r="I3569">
        <v>307</v>
      </c>
      <c r="J3569" t="s">
        <v>941</v>
      </c>
      <c r="K3569" t="s">
        <v>842</v>
      </c>
      <c r="L3569" t="s">
        <v>240</v>
      </c>
      <c r="M3569" t="s">
        <v>829</v>
      </c>
      <c r="N3569" t="s">
        <v>829</v>
      </c>
      <c r="O3569" t="s">
        <v>829</v>
      </c>
      <c r="P3569" t="s">
        <v>829</v>
      </c>
      <c r="Q3569" t="s">
        <v>829</v>
      </c>
      <c r="R3569" t="s">
        <v>829</v>
      </c>
      <c r="S3569">
        <v>2474063</v>
      </c>
      <c r="T3569">
        <v>111788</v>
      </c>
      <c r="U3569">
        <v>2362275</v>
      </c>
      <c r="V3569">
        <v>42</v>
      </c>
    </row>
    <row r="3570" spans="1:22" x14ac:dyDescent="0.3">
      <c r="A3570">
        <v>202223</v>
      </c>
      <c r="B3570" t="s">
        <v>820</v>
      </c>
      <c r="C3570" t="s">
        <v>821</v>
      </c>
      <c r="D3570" t="s">
        <v>822</v>
      </c>
      <c r="E3570" t="s">
        <v>823</v>
      </c>
      <c r="F3570" t="s">
        <v>824</v>
      </c>
      <c r="G3570" t="s">
        <v>825</v>
      </c>
      <c r="H3570" t="s">
        <v>940</v>
      </c>
      <c r="I3570">
        <v>307</v>
      </c>
      <c r="J3570" t="s">
        <v>941</v>
      </c>
      <c r="K3570" t="s">
        <v>842</v>
      </c>
      <c r="L3570" t="s">
        <v>240</v>
      </c>
      <c r="M3570" t="s">
        <v>829</v>
      </c>
      <c r="N3570" t="s">
        <v>829</v>
      </c>
      <c r="O3570" t="s">
        <v>829</v>
      </c>
      <c r="P3570" t="s">
        <v>829</v>
      </c>
      <c r="Q3570" t="s">
        <v>829</v>
      </c>
      <c r="R3570" t="s">
        <v>829</v>
      </c>
      <c r="S3570">
        <v>2604435</v>
      </c>
      <c r="T3570">
        <v>0</v>
      </c>
      <c r="U3570">
        <v>2604435</v>
      </c>
      <c r="V3570">
        <v>46</v>
      </c>
    </row>
    <row r="3571" spans="1:22" x14ac:dyDescent="0.3">
      <c r="A3571">
        <v>202324</v>
      </c>
      <c r="B3571" t="s">
        <v>820</v>
      </c>
      <c r="C3571" t="s">
        <v>821</v>
      </c>
      <c r="D3571" t="s">
        <v>822</v>
      </c>
      <c r="E3571" t="s">
        <v>823</v>
      </c>
      <c r="F3571" t="s">
        <v>824</v>
      </c>
      <c r="G3571" t="s">
        <v>825</v>
      </c>
      <c r="H3571" t="s">
        <v>940</v>
      </c>
      <c r="I3571">
        <v>307</v>
      </c>
      <c r="J3571" t="s">
        <v>941</v>
      </c>
      <c r="K3571" t="s">
        <v>842</v>
      </c>
      <c r="L3571" t="s">
        <v>240</v>
      </c>
      <c r="M3571" t="s">
        <v>829</v>
      </c>
      <c r="N3571" t="s">
        <v>829</v>
      </c>
      <c r="O3571" t="s">
        <v>829</v>
      </c>
      <c r="P3571" t="s">
        <v>829</v>
      </c>
      <c r="Q3571" t="s">
        <v>829</v>
      </c>
      <c r="R3571" t="s">
        <v>829</v>
      </c>
      <c r="S3571">
        <v>3190652</v>
      </c>
      <c r="T3571">
        <v>0</v>
      </c>
      <c r="U3571">
        <v>3190652</v>
      </c>
      <c r="V3571">
        <v>56</v>
      </c>
    </row>
    <row r="3572" spans="1:22" x14ac:dyDescent="0.3">
      <c r="A3572">
        <v>202122</v>
      </c>
      <c r="B3572" t="s">
        <v>820</v>
      </c>
      <c r="C3572" t="s">
        <v>821</v>
      </c>
      <c r="D3572" t="s">
        <v>822</v>
      </c>
      <c r="E3572" t="s">
        <v>823</v>
      </c>
      <c r="F3572" t="s">
        <v>824</v>
      </c>
      <c r="G3572" t="s">
        <v>825</v>
      </c>
      <c r="H3572" t="s">
        <v>940</v>
      </c>
      <c r="I3572">
        <v>307</v>
      </c>
      <c r="J3572" t="s">
        <v>941</v>
      </c>
      <c r="K3572" t="s">
        <v>842</v>
      </c>
      <c r="L3572" t="s">
        <v>843</v>
      </c>
      <c r="M3572" t="s">
        <v>829</v>
      </c>
      <c r="N3572" t="s">
        <v>829</v>
      </c>
      <c r="O3572" t="s">
        <v>829</v>
      </c>
      <c r="P3572" t="s">
        <v>829</v>
      </c>
      <c r="Q3572" t="s">
        <v>829</v>
      </c>
      <c r="R3572" t="s">
        <v>829</v>
      </c>
      <c r="S3572">
        <v>108126</v>
      </c>
      <c r="T3572">
        <v>0</v>
      </c>
      <c r="U3572">
        <v>108126</v>
      </c>
      <c r="V3572">
        <v>2</v>
      </c>
    </row>
    <row r="3573" spans="1:22" x14ac:dyDescent="0.3">
      <c r="A3573">
        <v>202223</v>
      </c>
      <c r="B3573" t="s">
        <v>820</v>
      </c>
      <c r="C3573" t="s">
        <v>821</v>
      </c>
      <c r="D3573" t="s">
        <v>822</v>
      </c>
      <c r="E3573" t="s">
        <v>823</v>
      </c>
      <c r="F3573" t="s">
        <v>824</v>
      </c>
      <c r="G3573" t="s">
        <v>825</v>
      </c>
      <c r="H3573" t="s">
        <v>940</v>
      </c>
      <c r="I3573">
        <v>307</v>
      </c>
      <c r="J3573" t="s">
        <v>941</v>
      </c>
      <c r="K3573" t="s">
        <v>842</v>
      </c>
      <c r="L3573" t="s">
        <v>843</v>
      </c>
      <c r="M3573" t="s">
        <v>829</v>
      </c>
      <c r="N3573" t="s">
        <v>829</v>
      </c>
      <c r="O3573" t="s">
        <v>829</v>
      </c>
      <c r="P3573" t="s">
        <v>829</v>
      </c>
      <c r="Q3573" t="s">
        <v>829</v>
      </c>
      <c r="R3573" t="s">
        <v>829</v>
      </c>
      <c r="S3573">
        <v>110634</v>
      </c>
      <c r="T3573">
        <v>0</v>
      </c>
      <c r="U3573">
        <v>110634</v>
      </c>
      <c r="V3573">
        <v>2</v>
      </c>
    </row>
    <row r="3574" spans="1:22" x14ac:dyDescent="0.3">
      <c r="A3574">
        <v>202324</v>
      </c>
      <c r="B3574" t="s">
        <v>820</v>
      </c>
      <c r="C3574" t="s">
        <v>821</v>
      </c>
      <c r="D3574" t="s">
        <v>822</v>
      </c>
      <c r="E3574" t="s">
        <v>823</v>
      </c>
      <c r="F3574" t="s">
        <v>824</v>
      </c>
      <c r="G3574" t="s">
        <v>825</v>
      </c>
      <c r="H3574" t="s">
        <v>940</v>
      </c>
      <c r="I3574">
        <v>307</v>
      </c>
      <c r="J3574" t="s">
        <v>941</v>
      </c>
      <c r="K3574" t="s">
        <v>842</v>
      </c>
      <c r="L3574" t="s">
        <v>843</v>
      </c>
      <c r="M3574" t="s">
        <v>829</v>
      </c>
      <c r="N3574" t="s">
        <v>829</v>
      </c>
      <c r="O3574" t="s">
        <v>829</v>
      </c>
      <c r="P3574" t="s">
        <v>829</v>
      </c>
      <c r="Q3574" t="s">
        <v>829</v>
      </c>
      <c r="R3574" t="s">
        <v>829</v>
      </c>
      <c r="S3574">
        <v>108670</v>
      </c>
      <c r="T3574">
        <v>0</v>
      </c>
      <c r="U3574">
        <v>108670</v>
      </c>
      <c r="V3574">
        <v>2</v>
      </c>
    </row>
    <row r="3575" spans="1:22" x14ac:dyDescent="0.3">
      <c r="A3575">
        <v>202122</v>
      </c>
      <c r="B3575" t="s">
        <v>820</v>
      </c>
      <c r="C3575" t="s">
        <v>821</v>
      </c>
      <c r="D3575" t="s">
        <v>822</v>
      </c>
      <c r="E3575" t="s">
        <v>823</v>
      </c>
      <c r="F3575" t="s">
        <v>824</v>
      </c>
      <c r="G3575" t="s">
        <v>825</v>
      </c>
      <c r="H3575" t="s">
        <v>940</v>
      </c>
      <c r="I3575">
        <v>307</v>
      </c>
      <c r="J3575" t="s">
        <v>941</v>
      </c>
      <c r="K3575" t="s">
        <v>842</v>
      </c>
      <c r="L3575" t="s">
        <v>249</v>
      </c>
      <c r="M3575">
        <v>0</v>
      </c>
      <c r="N3575">
        <v>967021</v>
      </c>
      <c r="O3575">
        <v>483510</v>
      </c>
      <c r="P3575">
        <v>7155955</v>
      </c>
      <c r="Q3575">
        <v>1063723</v>
      </c>
      <c r="R3575" t="s">
        <v>829</v>
      </c>
      <c r="S3575">
        <v>9670209</v>
      </c>
      <c r="T3575">
        <v>194587</v>
      </c>
      <c r="U3575">
        <v>9475622</v>
      </c>
      <c r="V3575">
        <v>169</v>
      </c>
    </row>
    <row r="3576" spans="1:22" x14ac:dyDescent="0.3">
      <c r="A3576">
        <v>202223</v>
      </c>
      <c r="B3576" t="s">
        <v>820</v>
      </c>
      <c r="C3576" t="s">
        <v>821</v>
      </c>
      <c r="D3576" t="s">
        <v>822</v>
      </c>
      <c r="E3576" t="s">
        <v>823</v>
      </c>
      <c r="F3576" t="s">
        <v>824</v>
      </c>
      <c r="G3576" t="s">
        <v>825</v>
      </c>
      <c r="H3576" t="s">
        <v>940</v>
      </c>
      <c r="I3576">
        <v>307</v>
      </c>
      <c r="J3576" t="s">
        <v>941</v>
      </c>
      <c r="K3576" t="s">
        <v>842</v>
      </c>
      <c r="L3576" t="s">
        <v>249</v>
      </c>
      <c r="M3576">
        <v>0</v>
      </c>
      <c r="N3576">
        <v>1254749</v>
      </c>
      <c r="O3576">
        <v>627375</v>
      </c>
      <c r="P3576">
        <v>9285144</v>
      </c>
      <c r="Q3576">
        <v>1380224</v>
      </c>
      <c r="R3576" t="s">
        <v>829</v>
      </c>
      <c r="S3576">
        <v>12547492</v>
      </c>
      <c r="T3576">
        <v>582290</v>
      </c>
      <c r="U3576">
        <v>11965202</v>
      </c>
      <c r="V3576">
        <v>213</v>
      </c>
    </row>
    <row r="3577" spans="1:22" x14ac:dyDescent="0.3">
      <c r="A3577">
        <v>202324</v>
      </c>
      <c r="B3577" t="s">
        <v>820</v>
      </c>
      <c r="C3577" t="s">
        <v>821</v>
      </c>
      <c r="D3577" t="s">
        <v>822</v>
      </c>
      <c r="E3577" t="s">
        <v>823</v>
      </c>
      <c r="F3577" t="s">
        <v>824</v>
      </c>
      <c r="G3577" t="s">
        <v>825</v>
      </c>
      <c r="H3577" t="s">
        <v>940</v>
      </c>
      <c r="I3577">
        <v>307</v>
      </c>
      <c r="J3577" t="s">
        <v>941</v>
      </c>
      <c r="K3577" t="s">
        <v>842</v>
      </c>
      <c r="L3577" t="s">
        <v>249</v>
      </c>
      <c r="M3577">
        <v>0</v>
      </c>
      <c r="N3577">
        <v>1415344</v>
      </c>
      <c r="O3577">
        <v>707672</v>
      </c>
      <c r="P3577">
        <v>10473543</v>
      </c>
      <c r="Q3577">
        <v>1556878</v>
      </c>
      <c r="R3577" t="s">
        <v>829</v>
      </c>
      <c r="S3577">
        <v>14153437</v>
      </c>
      <c r="T3577">
        <v>233449</v>
      </c>
      <c r="U3577">
        <v>13919988</v>
      </c>
      <c r="V3577">
        <v>245</v>
      </c>
    </row>
    <row r="3578" spans="1:22" x14ac:dyDescent="0.3">
      <c r="A3578">
        <v>202122</v>
      </c>
      <c r="B3578" t="s">
        <v>820</v>
      </c>
      <c r="C3578" t="s">
        <v>821</v>
      </c>
      <c r="D3578" t="s">
        <v>822</v>
      </c>
      <c r="E3578" t="s">
        <v>823</v>
      </c>
      <c r="F3578" t="s">
        <v>824</v>
      </c>
      <c r="G3578" t="s">
        <v>825</v>
      </c>
      <c r="H3578" t="s">
        <v>940</v>
      </c>
      <c r="I3578">
        <v>307</v>
      </c>
      <c r="J3578" t="s">
        <v>941</v>
      </c>
      <c r="K3578" t="s">
        <v>842</v>
      </c>
      <c r="L3578" t="s">
        <v>844</v>
      </c>
      <c r="M3578">
        <v>0</v>
      </c>
      <c r="N3578">
        <v>0</v>
      </c>
      <c r="O3578">
        <v>0</v>
      </c>
      <c r="P3578">
        <v>0</v>
      </c>
      <c r="Q3578">
        <v>0</v>
      </c>
      <c r="R3578" t="s">
        <v>829</v>
      </c>
      <c r="S3578">
        <v>0</v>
      </c>
      <c r="T3578">
        <v>0</v>
      </c>
      <c r="U3578">
        <v>0</v>
      </c>
      <c r="V3578">
        <v>0</v>
      </c>
    </row>
    <row r="3579" spans="1:22" x14ac:dyDescent="0.3">
      <c r="A3579">
        <v>202223</v>
      </c>
      <c r="B3579" t="s">
        <v>820</v>
      </c>
      <c r="C3579" t="s">
        <v>821</v>
      </c>
      <c r="D3579" t="s">
        <v>822</v>
      </c>
      <c r="E3579" t="s">
        <v>823</v>
      </c>
      <c r="F3579" t="s">
        <v>824</v>
      </c>
      <c r="G3579" t="s">
        <v>825</v>
      </c>
      <c r="H3579" t="s">
        <v>940</v>
      </c>
      <c r="I3579">
        <v>307</v>
      </c>
      <c r="J3579" t="s">
        <v>941</v>
      </c>
      <c r="K3579" t="s">
        <v>842</v>
      </c>
      <c r="L3579" t="s">
        <v>844</v>
      </c>
      <c r="M3579">
        <v>0</v>
      </c>
      <c r="N3579">
        <v>0</v>
      </c>
      <c r="O3579">
        <v>0</v>
      </c>
      <c r="P3579">
        <v>0</v>
      </c>
      <c r="Q3579">
        <v>0</v>
      </c>
      <c r="R3579" t="s">
        <v>829</v>
      </c>
      <c r="S3579">
        <v>0</v>
      </c>
      <c r="T3579">
        <v>0</v>
      </c>
      <c r="U3579">
        <v>0</v>
      </c>
      <c r="V3579">
        <v>0</v>
      </c>
    </row>
    <row r="3580" spans="1:22" x14ac:dyDescent="0.3">
      <c r="A3580">
        <v>202324</v>
      </c>
      <c r="B3580" t="s">
        <v>820</v>
      </c>
      <c r="C3580" t="s">
        <v>821</v>
      </c>
      <c r="D3580" t="s">
        <v>822</v>
      </c>
      <c r="E3580" t="s">
        <v>823</v>
      </c>
      <c r="F3580" t="s">
        <v>824</v>
      </c>
      <c r="G3580" t="s">
        <v>825</v>
      </c>
      <c r="H3580" t="s">
        <v>940</v>
      </c>
      <c r="I3580">
        <v>307</v>
      </c>
      <c r="J3580" t="s">
        <v>941</v>
      </c>
      <c r="K3580" t="s">
        <v>842</v>
      </c>
      <c r="L3580" t="s">
        <v>844</v>
      </c>
      <c r="M3580">
        <v>0</v>
      </c>
      <c r="N3580">
        <v>0</v>
      </c>
      <c r="O3580">
        <v>0</v>
      </c>
      <c r="P3580">
        <v>0</v>
      </c>
      <c r="Q3580">
        <v>0</v>
      </c>
      <c r="R3580" t="s">
        <v>829</v>
      </c>
      <c r="S3580">
        <v>0</v>
      </c>
      <c r="T3580">
        <v>0</v>
      </c>
      <c r="U3580">
        <v>0</v>
      </c>
      <c r="V3580">
        <v>0</v>
      </c>
    </row>
    <row r="3581" spans="1:22" x14ac:dyDescent="0.3">
      <c r="A3581">
        <v>202122</v>
      </c>
      <c r="B3581" t="s">
        <v>820</v>
      </c>
      <c r="C3581" t="s">
        <v>821</v>
      </c>
      <c r="D3581" t="s">
        <v>822</v>
      </c>
      <c r="E3581" t="s">
        <v>823</v>
      </c>
      <c r="F3581" t="s">
        <v>824</v>
      </c>
      <c r="G3581" t="s">
        <v>825</v>
      </c>
      <c r="H3581" t="s">
        <v>940</v>
      </c>
      <c r="I3581">
        <v>307</v>
      </c>
      <c r="J3581" t="s">
        <v>941</v>
      </c>
      <c r="K3581" t="s">
        <v>842</v>
      </c>
      <c r="L3581" t="s">
        <v>251</v>
      </c>
      <c r="M3581" t="s">
        <v>829</v>
      </c>
      <c r="N3581" t="s">
        <v>829</v>
      </c>
      <c r="O3581">
        <v>0</v>
      </c>
      <c r="P3581">
        <v>0</v>
      </c>
      <c r="Q3581">
        <v>0</v>
      </c>
      <c r="R3581">
        <v>0</v>
      </c>
      <c r="S3581">
        <v>0</v>
      </c>
      <c r="T3581">
        <v>0</v>
      </c>
      <c r="U3581">
        <v>0</v>
      </c>
      <c r="V3581">
        <v>0</v>
      </c>
    </row>
    <row r="3582" spans="1:22" x14ac:dyDescent="0.3">
      <c r="A3582">
        <v>202223</v>
      </c>
      <c r="B3582" t="s">
        <v>820</v>
      </c>
      <c r="C3582" t="s">
        <v>821</v>
      </c>
      <c r="D3582" t="s">
        <v>822</v>
      </c>
      <c r="E3582" t="s">
        <v>823</v>
      </c>
      <c r="F3582" t="s">
        <v>824</v>
      </c>
      <c r="G3582" t="s">
        <v>825</v>
      </c>
      <c r="H3582" t="s">
        <v>940</v>
      </c>
      <c r="I3582">
        <v>307</v>
      </c>
      <c r="J3582" t="s">
        <v>941</v>
      </c>
      <c r="K3582" t="s">
        <v>842</v>
      </c>
      <c r="L3582" t="s">
        <v>251</v>
      </c>
      <c r="M3582" t="s">
        <v>829</v>
      </c>
      <c r="N3582" t="s">
        <v>829</v>
      </c>
      <c r="O3582">
        <v>0</v>
      </c>
      <c r="P3582">
        <v>0</v>
      </c>
      <c r="Q3582">
        <v>0</v>
      </c>
      <c r="R3582">
        <v>0</v>
      </c>
      <c r="S3582">
        <v>0</v>
      </c>
      <c r="T3582">
        <v>0</v>
      </c>
      <c r="U3582">
        <v>0</v>
      </c>
      <c r="V3582">
        <v>0</v>
      </c>
    </row>
    <row r="3583" spans="1:22" x14ac:dyDescent="0.3">
      <c r="A3583">
        <v>202324</v>
      </c>
      <c r="B3583" t="s">
        <v>820</v>
      </c>
      <c r="C3583" t="s">
        <v>821</v>
      </c>
      <c r="D3583" t="s">
        <v>822</v>
      </c>
      <c r="E3583" t="s">
        <v>823</v>
      </c>
      <c r="F3583" t="s">
        <v>824</v>
      </c>
      <c r="G3583" t="s">
        <v>825</v>
      </c>
      <c r="H3583" t="s">
        <v>940</v>
      </c>
      <c r="I3583">
        <v>307</v>
      </c>
      <c r="J3583" t="s">
        <v>941</v>
      </c>
      <c r="K3583" t="s">
        <v>842</v>
      </c>
      <c r="L3583" t="s">
        <v>251</v>
      </c>
      <c r="M3583" t="s">
        <v>829</v>
      </c>
      <c r="N3583" t="s">
        <v>829</v>
      </c>
      <c r="O3583">
        <v>0</v>
      </c>
      <c r="P3583">
        <v>0</v>
      </c>
      <c r="Q3583">
        <v>0</v>
      </c>
      <c r="R3583">
        <v>0</v>
      </c>
      <c r="S3583">
        <v>0</v>
      </c>
      <c r="T3583">
        <v>0</v>
      </c>
      <c r="U3583">
        <v>0</v>
      </c>
      <c r="V3583">
        <v>0</v>
      </c>
    </row>
    <row r="3584" spans="1:22" x14ac:dyDescent="0.3">
      <c r="A3584">
        <v>202122</v>
      </c>
      <c r="B3584" t="s">
        <v>820</v>
      </c>
      <c r="C3584" t="s">
        <v>821</v>
      </c>
      <c r="D3584" t="s">
        <v>822</v>
      </c>
      <c r="E3584" t="s">
        <v>823</v>
      </c>
      <c r="F3584" t="s">
        <v>824</v>
      </c>
      <c r="G3584" t="s">
        <v>825</v>
      </c>
      <c r="H3584" t="s">
        <v>940</v>
      </c>
      <c r="I3584">
        <v>307</v>
      </c>
      <c r="J3584" t="s">
        <v>941</v>
      </c>
      <c r="K3584" t="s">
        <v>842</v>
      </c>
      <c r="L3584" t="s">
        <v>253</v>
      </c>
      <c r="M3584" t="s">
        <v>829</v>
      </c>
      <c r="N3584" t="s">
        <v>829</v>
      </c>
      <c r="O3584">
        <v>0</v>
      </c>
      <c r="P3584">
        <v>0</v>
      </c>
      <c r="Q3584">
        <v>0</v>
      </c>
      <c r="R3584">
        <v>0</v>
      </c>
      <c r="S3584">
        <v>0</v>
      </c>
      <c r="T3584">
        <v>0</v>
      </c>
      <c r="U3584">
        <v>0</v>
      </c>
      <c r="V3584">
        <v>0</v>
      </c>
    </row>
    <row r="3585" spans="1:22" x14ac:dyDescent="0.3">
      <c r="A3585">
        <v>202223</v>
      </c>
      <c r="B3585" t="s">
        <v>820</v>
      </c>
      <c r="C3585" t="s">
        <v>821</v>
      </c>
      <c r="D3585" t="s">
        <v>822</v>
      </c>
      <c r="E3585" t="s">
        <v>823</v>
      </c>
      <c r="F3585" t="s">
        <v>824</v>
      </c>
      <c r="G3585" t="s">
        <v>825</v>
      </c>
      <c r="H3585" t="s">
        <v>940</v>
      </c>
      <c r="I3585">
        <v>307</v>
      </c>
      <c r="J3585" t="s">
        <v>941</v>
      </c>
      <c r="K3585" t="s">
        <v>842</v>
      </c>
      <c r="L3585" t="s">
        <v>253</v>
      </c>
      <c r="M3585" t="s">
        <v>829</v>
      </c>
      <c r="N3585" t="s">
        <v>829</v>
      </c>
      <c r="O3585">
        <v>0</v>
      </c>
      <c r="P3585">
        <v>0</v>
      </c>
      <c r="Q3585">
        <v>0</v>
      </c>
      <c r="R3585">
        <v>0</v>
      </c>
      <c r="S3585">
        <v>0</v>
      </c>
      <c r="T3585">
        <v>0</v>
      </c>
      <c r="U3585">
        <v>0</v>
      </c>
      <c r="V3585">
        <v>0</v>
      </c>
    </row>
    <row r="3586" spans="1:22" x14ac:dyDescent="0.3">
      <c r="A3586">
        <v>202324</v>
      </c>
      <c r="B3586" t="s">
        <v>820</v>
      </c>
      <c r="C3586" t="s">
        <v>821</v>
      </c>
      <c r="D3586" t="s">
        <v>822</v>
      </c>
      <c r="E3586" t="s">
        <v>823</v>
      </c>
      <c r="F3586" t="s">
        <v>824</v>
      </c>
      <c r="G3586" t="s">
        <v>825</v>
      </c>
      <c r="H3586" t="s">
        <v>940</v>
      </c>
      <c r="I3586">
        <v>307</v>
      </c>
      <c r="J3586" t="s">
        <v>941</v>
      </c>
      <c r="K3586" t="s">
        <v>842</v>
      </c>
      <c r="L3586" t="s">
        <v>253</v>
      </c>
      <c r="M3586" t="s">
        <v>829</v>
      </c>
      <c r="N3586" t="s">
        <v>829</v>
      </c>
      <c r="O3586">
        <v>0</v>
      </c>
      <c r="P3586">
        <v>0</v>
      </c>
      <c r="Q3586">
        <v>0</v>
      </c>
      <c r="R3586">
        <v>0</v>
      </c>
      <c r="S3586">
        <v>0</v>
      </c>
      <c r="T3586">
        <v>0</v>
      </c>
      <c r="U3586">
        <v>0</v>
      </c>
      <c r="V3586">
        <v>0</v>
      </c>
    </row>
    <row r="3587" spans="1:22" x14ac:dyDescent="0.3">
      <c r="A3587">
        <v>202122</v>
      </c>
      <c r="B3587" t="s">
        <v>820</v>
      </c>
      <c r="C3587" t="s">
        <v>821</v>
      </c>
      <c r="D3587" t="s">
        <v>822</v>
      </c>
      <c r="E3587" t="s">
        <v>823</v>
      </c>
      <c r="F3587" t="s">
        <v>824</v>
      </c>
      <c r="G3587" t="s">
        <v>825</v>
      </c>
      <c r="H3587" t="s">
        <v>940</v>
      </c>
      <c r="I3587">
        <v>307</v>
      </c>
      <c r="J3587" t="s">
        <v>941</v>
      </c>
      <c r="K3587" t="s">
        <v>842</v>
      </c>
      <c r="L3587" t="s">
        <v>845</v>
      </c>
      <c r="M3587" t="s">
        <v>829</v>
      </c>
      <c r="N3587" t="s">
        <v>829</v>
      </c>
      <c r="O3587">
        <v>0</v>
      </c>
      <c r="P3587">
        <v>0</v>
      </c>
      <c r="Q3587">
        <v>0</v>
      </c>
      <c r="R3587">
        <v>0</v>
      </c>
      <c r="S3587">
        <v>0</v>
      </c>
      <c r="T3587">
        <v>0</v>
      </c>
      <c r="U3587">
        <v>0</v>
      </c>
      <c r="V3587">
        <v>0</v>
      </c>
    </row>
    <row r="3588" spans="1:22" x14ac:dyDescent="0.3">
      <c r="A3588">
        <v>202223</v>
      </c>
      <c r="B3588" t="s">
        <v>820</v>
      </c>
      <c r="C3588" t="s">
        <v>821</v>
      </c>
      <c r="D3588" t="s">
        <v>822</v>
      </c>
      <c r="E3588" t="s">
        <v>823</v>
      </c>
      <c r="F3588" t="s">
        <v>824</v>
      </c>
      <c r="G3588" t="s">
        <v>825</v>
      </c>
      <c r="H3588" t="s">
        <v>940</v>
      </c>
      <c r="I3588">
        <v>307</v>
      </c>
      <c r="J3588" t="s">
        <v>941</v>
      </c>
      <c r="K3588" t="s">
        <v>842</v>
      </c>
      <c r="L3588" t="s">
        <v>845</v>
      </c>
      <c r="M3588" t="s">
        <v>829</v>
      </c>
      <c r="N3588" t="s">
        <v>829</v>
      </c>
      <c r="O3588">
        <v>0</v>
      </c>
      <c r="P3588">
        <v>0</v>
      </c>
      <c r="Q3588">
        <v>0</v>
      </c>
      <c r="R3588">
        <v>0</v>
      </c>
      <c r="S3588">
        <v>0</v>
      </c>
      <c r="T3588">
        <v>0</v>
      </c>
      <c r="U3588">
        <v>0</v>
      </c>
      <c r="V3588">
        <v>0</v>
      </c>
    </row>
    <row r="3589" spans="1:22" x14ac:dyDescent="0.3">
      <c r="A3589">
        <v>202324</v>
      </c>
      <c r="B3589" t="s">
        <v>820</v>
      </c>
      <c r="C3589" t="s">
        <v>821</v>
      </c>
      <c r="D3589" t="s">
        <v>822</v>
      </c>
      <c r="E3589" t="s">
        <v>823</v>
      </c>
      <c r="F3589" t="s">
        <v>824</v>
      </c>
      <c r="G3589" t="s">
        <v>825</v>
      </c>
      <c r="H3589" t="s">
        <v>940</v>
      </c>
      <c r="I3589">
        <v>307</v>
      </c>
      <c r="J3589" t="s">
        <v>941</v>
      </c>
      <c r="K3589" t="s">
        <v>842</v>
      </c>
      <c r="L3589" t="s">
        <v>845</v>
      </c>
      <c r="M3589" t="s">
        <v>829</v>
      </c>
      <c r="N3589" t="s">
        <v>829</v>
      </c>
      <c r="O3589">
        <v>0</v>
      </c>
      <c r="P3589">
        <v>0</v>
      </c>
      <c r="Q3589">
        <v>0</v>
      </c>
      <c r="R3589">
        <v>0</v>
      </c>
      <c r="S3589">
        <v>0</v>
      </c>
      <c r="T3589">
        <v>0</v>
      </c>
      <c r="U3589">
        <v>0</v>
      </c>
      <c r="V3589">
        <v>0</v>
      </c>
    </row>
    <row r="3590" spans="1:22" x14ac:dyDescent="0.3">
      <c r="A3590">
        <v>202122</v>
      </c>
      <c r="B3590" t="s">
        <v>820</v>
      </c>
      <c r="C3590" t="s">
        <v>821</v>
      </c>
      <c r="D3590" t="s">
        <v>822</v>
      </c>
      <c r="E3590" t="s">
        <v>823</v>
      </c>
      <c r="F3590" t="s">
        <v>848</v>
      </c>
      <c r="G3590" t="s">
        <v>849</v>
      </c>
      <c r="H3590" t="s">
        <v>942</v>
      </c>
      <c r="I3590">
        <v>811</v>
      </c>
      <c r="J3590" t="s">
        <v>943</v>
      </c>
      <c r="K3590" t="s">
        <v>828</v>
      </c>
      <c r="L3590" t="s">
        <v>336</v>
      </c>
      <c r="M3590">
        <v>0</v>
      </c>
      <c r="N3590">
        <v>55000</v>
      </c>
      <c r="O3590">
        <v>1270330</v>
      </c>
      <c r="P3590">
        <v>4572872</v>
      </c>
      <c r="Q3590">
        <v>1545000</v>
      </c>
      <c r="R3590" t="s">
        <v>829</v>
      </c>
      <c r="S3590">
        <v>7443202</v>
      </c>
      <c r="T3590" t="s">
        <v>829</v>
      </c>
      <c r="U3590">
        <v>7443202</v>
      </c>
      <c r="V3590">
        <v>279</v>
      </c>
    </row>
    <row r="3591" spans="1:22" x14ac:dyDescent="0.3">
      <c r="A3591">
        <v>202223</v>
      </c>
      <c r="B3591" t="s">
        <v>820</v>
      </c>
      <c r="C3591" t="s">
        <v>821</v>
      </c>
      <c r="D3591" t="s">
        <v>822</v>
      </c>
      <c r="E3591" t="s">
        <v>823</v>
      </c>
      <c r="F3591" t="s">
        <v>848</v>
      </c>
      <c r="G3591" t="s">
        <v>849</v>
      </c>
      <c r="H3591" t="s">
        <v>942</v>
      </c>
      <c r="I3591">
        <v>811</v>
      </c>
      <c r="J3591" t="s">
        <v>943</v>
      </c>
      <c r="K3591" t="s">
        <v>828</v>
      </c>
      <c r="L3591" t="s">
        <v>336</v>
      </c>
      <c r="M3591">
        <v>0</v>
      </c>
      <c r="N3591">
        <v>55000</v>
      </c>
      <c r="O3591">
        <v>1061000</v>
      </c>
      <c r="P3591">
        <v>4740583</v>
      </c>
      <c r="Q3591">
        <v>1721180</v>
      </c>
      <c r="R3591" t="s">
        <v>829</v>
      </c>
      <c r="S3591">
        <v>7577763</v>
      </c>
      <c r="T3591" t="s">
        <v>829</v>
      </c>
      <c r="U3591">
        <v>7577763</v>
      </c>
      <c r="V3591">
        <v>285</v>
      </c>
    </row>
    <row r="3592" spans="1:22" x14ac:dyDescent="0.3">
      <c r="A3592">
        <v>202324</v>
      </c>
      <c r="B3592" t="s">
        <v>820</v>
      </c>
      <c r="C3592" t="s">
        <v>821</v>
      </c>
      <c r="D3592" t="s">
        <v>822</v>
      </c>
      <c r="E3592" t="s">
        <v>823</v>
      </c>
      <c r="F3592" t="s">
        <v>848</v>
      </c>
      <c r="G3592" t="s">
        <v>849</v>
      </c>
      <c r="H3592" t="s">
        <v>942</v>
      </c>
      <c r="I3592">
        <v>811</v>
      </c>
      <c r="J3592" t="s">
        <v>943</v>
      </c>
      <c r="K3592" t="s">
        <v>828</v>
      </c>
      <c r="L3592" t="s">
        <v>336</v>
      </c>
      <c r="M3592">
        <v>0</v>
      </c>
      <c r="N3592">
        <v>160000</v>
      </c>
      <c r="O3592">
        <v>1402000</v>
      </c>
      <c r="P3592">
        <v>4815786</v>
      </c>
      <c r="Q3592">
        <v>1245549</v>
      </c>
      <c r="R3592" t="s">
        <v>829</v>
      </c>
      <c r="S3592">
        <v>7623335</v>
      </c>
      <c r="T3592" t="s">
        <v>829</v>
      </c>
      <c r="U3592">
        <v>7623335</v>
      </c>
      <c r="V3592">
        <v>292</v>
      </c>
    </row>
    <row r="3593" spans="1:22" x14ac:dyDescent="0.3">
      <c r="A3593">
        <v>202122</v>
      </c>
      <c r="B3593" t="s">
        <v>820</v>
      </c>
      <c r="C3593" t="s">
        <v>821</v>
      </c>
      <c r="D3593" t="s">
        <v>822</v>
      </c>
      <c r="E3593" t="s">
        <v>823</v>
      </c>
      <c r="F3593" t="s">
        <v>848</v>
      </c>
      <c r="G3593" t="s">
        <v>849</v>
      </c>
      <c r="H3593" t="s">
        <v>942</v>
      </c>
      <c r="I3593">
        <v>811</v>
      </c>
      <c r="J3593" t="s">
        <v>943</v>
      </c>
      <c r="K3593" t="s">
        <v>828</v>
      </c>
      <c r="L3593" t="s">
        <v>235</v>
      </c>
      <c r="M3593" t="s">
        <v>829</v>
      </c>
      <c r="N3593">
        <v>351118</v>
      </c>
      <c r="O3593">
        <v>0</v>
      </c>
      <c r="P3593" t="s">
        <v>829</v>
      </c>
      <c r="Q3593" t="s">
        <v>829</v>
      </c>
      <c r="R3593" t="s">
        <v>829</v>
      </c>
      <c r="S3593">
        <v>351118</v>
      </c>
      <c r="T3593">
        <v>26360</v>
      </c>
      <c r="U3593">
        <v>324758</v>
      </c>
      <c r="V3593">
        <v>12</v>
      </c>
    </row>
    <row r="3594" spans="1:22" x14ac:dyDescent="0.3">
      <c r="A3594">
        <v>202223</v>
      </c>
      <c r="B3594" t="s">
        <v>820</v>
      </c>
      <c r="C3594" t="s">
        <v>821</v>
      </c>
      <c r="D3594" t="s">
        <v>822</v>
      </c>
      <c r="E3594" t="s">
        <v>823</v>
      </c>
      <c r="F3594" t="s">
        <v>848</v>
      </c>
      <c r="G3594" t="s">
        <v>849</v>
      </c>
      <c r="H3594" t="s">
        <v>942</v>
      </c>
      <c r="I3594">
        <v>811</v>
      </c>
      <c r="J3594" t="s">
        <v>943</v>
      </c>
      <c r="K3594" t="s">
        <v>828</v>
      </c>
      <c r="L3594" t="s">
        <v>235</v>
      </c>
      <c r="M3594" t="s">
        <v>829</v>
      </c>
      <c r="N3594">
        <v>425394</v>
      </c>
      <c r="O3594">
        <v>0</v>
      </c>
      <c r="P3594" t="s">
        <v>829</v>
      </c>
      <c r="Q3594" t="s">
        <v>829</v>
      </c>
      <c r="R3594" t="s">
        <v>829</v>
      </c>
      <c r="S3594">
        <v>425394</v>
      </c>
      <c r="T3594">
        <v>36554</v>
      </c>
      <c r="U3594">
        <v>388840</v>
      </c>
      <c r="V3594">
        <v>15</v>
      </c>
    </row>
    <row r="3595" spans="1:22" x14ac:dyDescent="0.3">
      <c r="A3595">
        <v>202324</v>
      </c>
      <c r="B3595" t="s">
        <v>820</v>
      </c>
      <c r="C3595" t="s">
        <v>821</v>
      </c>
      <c r="D3595" t="s">
        <v>822</v>
      </c>
      <c r="E3595" t="s">
        <v>823</v>
      </c>
      <c r="F3595" t="s">
        <v>848</v>
      </c>
      <c r="G3595" t="s">
        <v>849</v>
      </c>
      <c r="H3595" t="s">
        <v>942</v>
      </c>
      <c r="I3595">
        <v>811</v>
      </c>
      <c r="J3595" t="s">
        <v>943</v>
      </c>
      <c r="K3595" t="s">
        <v>828</v>
      </c>
      <c r="L3595" t="s">
        <v>235</v>
      </c>
      <c r="M3595" t="s">
        <v>829</v>
      </c>
      <c r="N3595">
        <v>382715</v>
      </c>
      <c r="O3595">
        <v>0</v>
      </c>
      <c r="P3595" t="s">
        <v>829</v>
      </c>
      <c r="Q3595" t="s">
        <v>829</v>
      </c>
      <c r="R3595" t="s">
        <v>829</v>
      </c>
      <c r="S3595">
        <v>382715</v>
      </c>
      <c r="T3595">
        <v>53937</v>
      </c>
      <c r="U3595">
        <v>328778</v>
      </c>
      <c r="V3595">
        <v>13</v>
      </c>
    </row>
    <row r="3596" spans="1:22" x14ac:dyDescent="0.3">
      <c r="A3596">
        <v>202122</v>
      </c>
      <c r="B3596" t="s">
        <v>820</v>
      </c>
      <c r="C3596" t="s">
        <v>821</v>
      </c>
      <c r="D3596" t="s">
        <v>822</v>
      </c>
      <c r="E3596" t="s">
        <v>823</v>
      </c>
      <c r="F3596" t="s">
        <v>848</v>
      </c>
      <c r="G3596" t="s">
        <v>849</v>
      </c>
      <c r="H3596" t="s">
        <v>942</v>
      </c>
      <c r="I3596">
        <v>811</v>
      </c>
      <c r="J3596" t="s">
        <v>943</v>
      </c>
      <c r="K3596" t="s">
        <v>828</v>
      </c>
      <c r="L3596" t="s">
        <v>534</v>
      </c>
      <c r="M3596">
        <v>17915</v>
      </c>
      <c r="N3596">
        <v>3256392</v>
      </c>
      <c r="O3596">
        <v>1821791</v>
      </c>
      <c r="P3596">
        <v>6070288</v>
      </c>
      <c r="Q3596">
        <v>1483898</v>
      </c>
      <c r="R3596" t="s">
        <v>829</v>
      </c>
      <c r="S3596">
        <v>12650284</v>
      </c>
      <c r="T3596">
        <v>10295</v>
      </c>
      <c r="U3596">
        <v>12639989</v>
      </c>
      <c r="V3596">
        <v>181</v>
      </c>
    </row>
    <row r="3597" spans="1:22" x14ac:dyDescent="0.3">
      <c r="A3597">
        <v>202223</v>
      </c>
      <c r="B3597" t="s">
        <v>820</v>
      </c>
      <c r="C3597" t="s">
        <v>821</v>
      </c>
      <c r="D3597" t="s">
        <v>822</v>
      </c>
      <c r="E3597" t="s">
        <v>823</v>
      </c>
      <c r="F3597" t="s">
        <v>848</v>
      </c>
      <c r="G3597" t="s">
        <v>849</v>
      </c>
      <c r="H3597" t="s">
        <v>942</v>
      </c>
      <c r="I3597">
        <v>811</v>
      </c>
      <c r="J3597" t="s">
        <v>943</v>
      </c>
      <c r="K3597" t="s">
        <v>828</v>
      </c>
      <c r="L3597" t="s">
        <v>534</v>
      </c>
      <c r="M3597">
        <v>31763</v>
      </c>
      <c r="N3597">
        <v>4197892</v>
      </c>
      <c r="O3597">
        <v>2504929</v>
      </c>
      <c r="P3597">
        <v>6693936</v>
      </c>
      <c r="Q3597">
        <v>1675111</v>
      </c>
      <c r="R3597" t="s">
        <v>829</v>
      </c>
      <c r="S3597">
        <v>15103631</v>
      </c>
      <c r="T3597">
        <v>189020</v>
      </c>
      <c r="U3597">
        <v>14914611</v>
      </c>
      <c r="V3597">
        <v>215</v>
      </c>
    </row>
    <row r="3598" spans="1:22" x14ac:dyDescent="0.3">
      <c r="A3598">
        <v>202324</v>
      </c>
      <c r="B3598" t="s">
        <v>820</v>
      </c>
      <c r="C3598" t="s">
        <v>821</v>
      </c>
      <c r="D3598" t="s">
        <v>822</v>
      </c>
      <c r="E3598" t="s">
        <v>823</v>
      </c>
      <c r="F3598" t="s">
        <v>848</v>
      </c>
      <c r="G3598" t="s">
        <v>849</v>
      </c>
      <c r="H3598" t="s">
        <v>942</v>
      </c>
      <c r="I3598">
        <v>811</v>
      </c>
      <c r="J3598" t="s">
        <v>943</v>
      </c>
      <c r="K3598" t="s">
        <v>828</v>
      </c>
      <c r="L3598" t="s">
        <v>534</v>
      </c>
      <c r="M3598">
        <v>50230</v>
      </c>
      <c r="N3598">
        <v>4921196</v>
      </c>
      <c r="O3598">
        <v>3684432</v>
      </c>
      <c r="P3598">
        <v>7974140</v>
      </c>
      <c r="Q3598">
        <v>1934335</v>
      </c>
      <c r="R3598" t="s">
        <v>829</v>
      </c>
      <c r="S3598">
        <v>18564333</v>
      </c>
      <c r="T3598">
        <v>28775</v>
      </c>
      <c r="U3598">
        <v>18535558</v>
      </c>
      <c r="V3598">
        <v>274</v>
      </c>
    </row>
    <row r="3599" spans="1:22" x14ac:dyDescent="0.3">
      <c r="A3599">
        <v>202122</v>
      </c>
      <c r="B3599" t="s">
        <v>820</v>
      </c>
      <c r="C3599" t="s">
        <v>821</v>
      </c>
      <c r="D3599" t="s">
        <v>822</v>
      </c>
      <c r="E3599" t="s">
        <v>823</v>
      </c>
      <c r="F3599" t="s">
        <v>848</v>
      </c>
      <c r="G3599" t="s">
        <v>849</v>
      </c>
      <c r="H3599" t="s">
        <v>942</v>
      </c>
      <c r="I3599">
        <v>811</v>
      </c>
      <c r="J3599" t="s">
        <v>943</v>
      </c>
      <c r="K3599" t="s">
        <v>828</v>
      </c>
      <c r="L3599" t="s">
        <v>603</v>
      </c>
      <c r="M3599" t="s">
        <v>829</v>
      </c>
      <c r="N3599" t="s">
        <v>829</v>
      </c>
      <c r="O3599" t="s">
        <v>829</v>
      </c>
      <c r="P3599">
        <v>0</v>
      </c>
      <c r="Q3599">
        <v>0</v>
      </c>
      <c r="R3599">
        <v>0</v>
      </c>
      <c r="S3599">
        <v>0</v>
      </c>
      <c r="T3599">
        <v>0</v>
      </c>
      <c r="U3599">
        <v>0</v>
      </c>
      <c r="V3599">
        <v>0</v>
      </c>
    </row>
    <row r="3600" spans="1:22" x14ac:dyDescent="0.3">
      <c r="A3600">
        <v>202223</v>
      </c>
      <c r="B3600" t="s">
        <v>820</v>
      </c>
      <c r="C3600" t="s">
        <v>821</v>
      </c>
      <c r="D3600" t="s">
        <v>822</v>
      </c>
      <c r="E3600" t="s">
        <v>823</v>
      </c>
      <c r="F3600" t="s">
        <v>848</v>
      </c>
      <c r="G3600" t="s">
        <v>849</v>
      </c>
      <c r="H3600" t="s">
        <v>942</v>
      </c>
      <c r="I3600">
        <v>811</v>
      </c>
      <c r="J3600" t="s">
        <v>943</v>
      </c>
      <c r="K3600" t="s">
        <v>828</v>
      </c>
      <c r="L3600" t="s">
        <v>603</v>
      </c>
      <c r="M3600" t="s">
        <v>829</v>
      </c>
      <c r="N3600" t="s">
        <v>829</v>
      </c>
      <c r="O3600" t="s">
        <v>829</v>
      </c>
      <c r="P3600">
        <v>0</v>
      </c>
      <c r="Q3600">
        <v>0</v>
      </c>
      <c r="R3600">
        <v>0</v>
      </c>
      <c r="S3600">
        <v>0</v>
      </c>
      <c r="T3600">
        <v>0</v>
      </c>
      <c r="U3600">
        <v>0</v>
      </c>
      <c r="V3600">
        <v>0</v>
      </c>
    </row>
    <row r="3601" spans="1:22" x14ac:dyDescent="0.3">
      <c r="A3601">
        <v>202324</v>
      </c>
      <c r="B3601" t="s">
        <v>820</v>
      </c>
      <c r="C3601" t="s">
        <v>821</v>
      </c>
      <c r="D3601" t="s">
        <v>822</v>
      </c>
      <c r="E3601" t="s">
        <v>823</v>
      </c>
      <c r="F3601" t="s">
        <v>848</v>
      </c>
      <c r="G3601" t="s">
        <v>849</v>
      </c>
      <c r="H3601" t="s">
        <v>942</v>
      </c>
      <c r="I3601">
        <v>811</v>
      </c>
      <c r="J3601" t="s">
        <v>943</v>
      </c>
      <c r="K3601" t="s">
        <v>828</v>
      </c>
      <c r="L3601" t="s">
        <v>603</v>
      </c>
      <c r="M3601" t="s">
        <v>829</v>
      </c>
      <c r="N3601" t="s">
        <v>829</v>
      </c>
      <c r="O3601" t="s">
        <v>829</v>
      </c>
      <c r="P3601">
        <v>0</v>
      </c>
      <c r="Q3601">
        <v>0</v>
      </c>
      <c r="R3601">
        <v>0</v>
      </c>
      <c r="S3601">
        <v>0</v>
      </c>
      <c r="T3601">
        <v>0</v>
      </c>
      <c r="U3601">
        <v>0</v>
      </c>
      <c r="V3601">
        <v>0</v>
      </c>
    </row>
    <row r="3602" spans="1:22" x14ac:dyDescent="0.3">
      <c r="A3602">
        <v>202122</v>
      </c>
      <c r="B3602" t="s">
        <v>820</v>
      </c>
      <c r="C3602" t="s">
        <v>821</v>
      </c>
      <c r="D3602" t="s">
        <v>822</v>
      </c>
      <c r="E3602" t="s">
        <v>823</v>
      </c>
      <c r="F3602" t="s">
        <v>848</v>
      </c>
      <c r="G3602" t="s">
        <v>849</v>
      </c>
      <c r="H3602" t="s">
        <v>942</v>
      </c>
      <c r="I3602">
        <v>811</v>
      </c>
      <c r="J3602" t="s">
        <v>943</v>
      </c>
      <c r="K3602" t="s">
        <v>828</v>
      </c>
      <c r="L3602" t="s">
        <v>606</v>
      </c>
      <c r="M3602">
        <v>0</v>
      </c>
      <c r="N3602">
        <v>0</v>
      </c>
      <c r="O3602">
        <v>0</v>
      </c>
      <c r="P3602">
        <v>618797</v>
      </c>
      <c r="Q3602">
        <v>0</v>
      </c>
      <c r="R3602">
        <v>0</v>
      </c>
      <c r="S3602">
        <v>618797</v>
      </c>
      <c r="T3602">
        <v>0</v>
      </c>
      <c r="U3602">
        <v>618797</v>
      </c>
      <c r="V3602">
        <v>9</v>
      </c>
    </row>
    <row r="3603" spans="1:22" x14ac:dyDescent="0.3">
      <c r="A3603">
        <v>202223</v>
      </c>
      <c r="B3603" t="s">
        <v>820</v>
      </c>
      <c r="C3603" t="s">
        <v>821</v>
      </c>
      <c r="D3603" t="s">
        <v>822</v>
      </c>
      <c r="E3603" t="s">
        <v>823</v>
      </c>
      <c r="F3603" t="s">
        <v>848</v>
      </c>
      <c r="G3603" t="s">
        <v>849</v>
      </c>
      <c r="H3603" t="s">
        <v>942</v>
      </c>
      <c r="I3603">
        <v>811</v>
      </c>
      <c r="J3603" t="s">
        <v>943</v>
      </c>
      <c r="K3603" t="s">
        <v>828</v>
      </c>
      <c r="L3603" t="s">
        <v>606</v>
      </c>
      <c r="M3603">
        <v>0</v>
      </c>
      <c r="N3603">
        <v>0</v>
      </c>
      <c r="O3603">
        <v>0</v>
      </c>
      <c r="P3603">
        <v>446877</v>
      </c>
      <c r="Q3603">
        <v>0</v>
      </c>
      <c r="R3603">
        <v>0</v>
      </c>
      <c r="S3603">
        <v>446877</v>
      </c>
      <c r="T3603">
        <v>0</v>
      </c>
      <c r="U3603">
        <v>446877</v>
      </c>
      <c r="V3603">
        <v>6</v>
      </c>
    </row>
    <row r="3604" spans="1:22" x14ac:dyDescent="0.3">
      <c r="A3604">
        <v>202324</v>
      </c>
      <c r="B3604" t="s">
        <v>820</v>
      </c>
      <c r="C3604" t="s">
        <v>821</v>
      </c>
      <c r="D3604" t="s">
        <v>822</v>
      </c>
      <c r="E3604" t="s">
        <v>823</v>
      </c>
      <c r="F3604" t="s">
        <v>848</v>
      </c>
      <c r="G3604" t="s">
        <v>849</v>
      </c>
      <c r="H3604" t="s">
        <v>942</v>
      </c>
      <c r="I3604">
        <v>811</v>
      </c>
      <c r="J3604" t="s">
        <v>943</v>
      </c>
      <c r="K3604" t="s">
        <v>828</v>
      </c>
      <c r="L3604" t="s">
        <v>606</v>
      </c>
      <c r="M3604">
        <v>0</v>
      </c>
      <c r="N3604">
        <v>0</v>
      </c>
      <c r="O3604">
        <v>0</v>
      </c>
      <c r="P3604">
        <v>446877</v>
      </c>
      <c r="Q3604">
        <v>0</v>
      </c>
      <c r="R3604">
        <v>0</v>
      </c>
      <c r="S3604">
        <v>446877</v>
      </c>
      <c r="T3604">
        <v>10</v>
      </c>
      <c r="U3604">
        <v>446867</v>
      </c>
      <c r="V3604">
        <v>7</v>
      </c>
    </row>
    <row r="3605" spans="1:22" x14ac:dyDescent="0.3">
      <c r="A3605">
        <v>202122</v>
      </c>
      <c r="B3605" t="s">
        <v>820</v>
      </c>
      <c r="C3605" t="s">
        <v>821</v>
      </c>
      <c r="D3605" t="s">
        <v>822</v>
      </c>
      <c r="E3605" t="s">
        <v>823</v>
      </c>
      <c r="F3605" t="s">
        <v>848</v>
      </c>
      <c r="G3605" t="s">
        <v>849</v>
      </c>
      <c r="H3605" t="s">
        <v>942</v>
      </c>
      <c r="I3605">
        <v>811</v>
      </c>
      <c r="J3605" t="s">
        <v>943</v>
      </c>
      <c r="K3605" t="s">
        <v>828</v>
      </c>
      <c r="L3605" t="s">
        <v>609</v>
      </c>
      <c r="M3605" t="s">
        <v>829</v>
      </c>
      <c r="N3605" t="s">
        <v>829</v>
      </c>
      <c r="O3605" t="s">
        <v>829</v>
      </c>
      <c r="P3605" t="s">
        <v>829</v>
      </c>
      <c r="Q3605">
        <v>0</v>
      </c>
      <c r="R3605" t="s">
        <v>829</v>
      </c>
      <c r="S3605">
        <v>0</v>
      </c>
      <c r="T3605">
        <v>0</v>
      </c>
      <c r="U3605">
        <v>0</v>
      </c>
      <c r="V3605">
        <v>0</v>
      </c>
    </row>
    <row r="3606" spans="1:22" x14ac:dyDescent="0.3">
      <c r="A3606">
        <v>202223</v>
      </c>
      <c r="B3606" t="s">
        <v>820</v>
      </c>
      <c r="C3606" t="s">
        <v>821</v>
      </c>
      <c r="D3606" t="s">
        <v>822</v>
      </c>
      <c r="E3606" t="s">
        <v>823</v>
      </c>
      <c r="F3606" t="s">
        <v>848</v>
      </c>
      <c r="G3606" t="s">
        <v>849</v>
      </c>
      <c r="H3606" t="s">
        <v>942</v>
      </c>
      <c r="I3606">
        <v>811</v>
      </c>
      <c r="J3606" t="s">
        <v>943</v>
      </c>
      <c r="K3606" t="s">
        <v>828</v>
      </c>
      <c r="L3606" t="s">
        <v>609</v>
      </c>
      <c r="M3606" t="s">
        <v>829</v>
      </c>
      <c r="N3606" t="s">
        <v>829</v>
      </c>
      <c r="O3606" t="s">
        <v>829</v>
      </c>
      <c r="P3606" t="s">
        <v>829</v>
      </c>
      <c r="Q3606">
        <v>0</v>
      </c>
      <c r="R3606" t="s">
        <v>829</v>
      </c>
      <c r="S3606">
        <v>0</v>
      </c>
      <c r="T3606">
        <v>0</v>
      </c>
      <c r="U3606">
        <v>0</v>
      </c>
      <c r="V3606">
        <v>0</v>
      </c>
    </row>
    <row r="3607" spans="1:22" x14ac:dyDescent="0.3">
      <c r="A3607">
        <v>202122</v>
      </c>
      <c r="B3607" t="s">
        <v>820</v>
      </c>
      <c r="C3607" t="s">
        <v>821</v>
      </c>
      <c r="D3607" t="s">
        <v>822</v>
      </c>
      <c r="E3607" t="s">
        <v>823</v>
      </c>
      <c r="F3607" t="s">
        <v>848</v>
      </c>
      <c r="G3607" t="s">
        <v>849</v>
      </c>
      <c r="H3607" t="s">
        <v>942</v>
      </c>
      <c r="I3607">
        <v>811</v>
      </c>
      <c r="J3607" t="s">
        <v>943</v>
      </c>
      <c r="K3607" t="s">
        <v>828</v>
      </c>
      <c r="L3607" t="s">
        <v>830</v>
      </c>
      <c r="M3607">
        <v>0</v>
      </c>
      <c r="N3607">
        <v>0</v>
      </c>
      <c r="O3607">
        <v>0</v>
      </c>
      <c r="P3607">
        <v>0</v>
      </c>
      <c r="Q3607">
        <v>0</v>
      </c>
      <c r="R3607">
        <v>0</v>
      </c>
      <c r="S3607">
        <v>0</v>
      </c>
      <c r="T3607">
        <v>0</v>
      </c>
      <c r="U3607">
        <v>0</v>
      </c>
      <c r="V3607">
        <v>0</v>
      </c>
    </row>
    <row r="3608" spans="1:22" x14ac:dyDescent="0.3">
      <c r="A3608">
        <v>202223</v>
      </c>
      <c r="B3608" t="s">
        <v>820</v>
      </c>
      <c r="C3608" t="s">
        <v>821</v>
      </c>
      <c r="D3608" t="s">
        <v>822</v>
      </c>
      <c r="E3608" t="s">
        <v>823</v>
      </c>
      <c r="F3608" t="s">
        <v>848</v>
      </c>
      <c r="G3608" t="s">
        <v>849</v>
      </c>
      <c r="H3608" t="s">
        <v>942</v>
      </c>
      <c r="I3608">
        <v>811</v>
      </c>
      <c r="J3608" t="s">
        <v>943</v>
      </c>
      <c r="K3608" t="s">
        <v>828</v>
      </c>
      <c r="L3608" t="s">
        <v>830</v>
      </c>
      <c r="M3608">
        <v>0</v>
      </c>
      <c r="N3608">
        <v>0</v>
      </c>
      <c r="O3608">
        <v>0</v>
      </c>
      <c r="P3608">
        <v>0</v>
      </c>
      <c r="Q3608">
        <v>0</v>
      </c>
      <c r="R3608">
        <v>0</v>
      </c>
      <c r="S3608">
        <v>0</v>
      </c>
      <c r="T3608">
        <v>0</v>
      </c>
      <c r="U3608">
        <v>0</v>
      </c>
      <c r="V3608">
        <v>0</v>
      </c>
    </row>
    <row r="3609" spans="1:22" x14ac:dyDescent="0.3">
      <c r="A3609">
        <v>202324</v>
      </c>
      <c r="B3609" t="s">
        <v>820</v>
      </c>
      <c r="C3609" t="s">
        <v>821</v>
      </c>
      <c r="D3609" t="s">
        <v>822</v>
      </c>
      <c r="E3609" t="s">
        <v>823</v>
      </c>
      <c r="F3609" t="s">
        <v>848</v>
      </c>
      <c r="G3609" t="s">
        <v>849</v>
      </c>
      <c r="H3609" t="s">
        <v>942</v>
      </c>
      <c r="I3609">
        <v>811</v>
      </c>
      <c r="J3609" t="s">
        <v>943</v>
      </c>
      <c r="K3609" t="s">
        <v>828</v>
      </c>
      <c r="L3609" t="s">
        <v>830</v>
      </c>
      <c r="M3609">
        <v>0</v>
      </c>
      <c r="N3609">
        <v>0</v>
      </c>
      <c r="O3609">
        <v>0</v>
      </c>
      <c r="P3609">
        <v>0</v>
      </c>
      <c r="Q3609">
        <v>0</v>
      </c>
      <c r="R3609">
        <v>0</v>
      </c>
      <c r="S3609">
        <v>0</v>
      </c>
      <c r="T3609">
        <v>0</v>
      </c>
      <c r="U3609">
        <v>0</v>
      </c>
      <c r="V3609">
        <v>0</v>
      </c>
    </row>
    <row r="3610" spans="1:22" x14ac:dyDescent="0.3">
      <c r="A3610">
        <v>202122</v>
      </c>
      <c r="B3610" t="s">
        <v>820</v>
      </c>
      <c r="C3610" t="s">
        <v>821</v>
      </c>
      <c r="D3610" t="s">
        <v>822</v>
      </c>
      <c r="E3610" t="s">
        <v>823</v>
      </c>
      <c r="F3610" t="s">
        <v>848</v>
      </c>
      <c r="G3610" t="s">
        <v>849</v>
      </c>
      <c r="H3610" t="s">
        <v>942</v>
      </c>
      <c r="I3610">
        <v>811</v>
      </c>
      <c r="J3610" t="s">
        <v>943</v>
      </c>
      <c r="K3610" t="s">
        <v>828</v>
      </c>
      <c r="L3610" t="s">
        <v>537</v>
      </c>
      <c r="M3610">
        <v>0</v>
      </c>
      <c r="N3610">
        <v>896448</v>
      </c>
      <c r="O3610">
        <v>1252565</v>
      </c>
      <c r="P3610">
        <v>0</v>
      </c>
      <c r="Q3610">
        <v>0</v>
      </c>
      <c r="R3610">
        <v>1917691</v>
      </c>
      <c r="S3610">
        <v>4066704</v>
      </c>
      <c r="T3610">
        <v>0</v>
      </c>
      <c r="U3610">
        <v>4066704</v>
      </c>
      <c r="V3610">
        <v>58</v>
      </c>
    </row>
    <row r="3611" spans="1:22" x14ac:dyDescent="0.3">
      <c r="A3611">
        <v>202223</v>
      </c>
      <c r="B3611" t="s">
        <v>820</v>
      </c>
      <c r="C3611" t="s">
        <v>821</v>
      </c>
      <c r="D3611" t="s">
        <v>822</v>
      </c>
      <c r="E3611" t="s">
        <v>823</v>
      </c>
      <c r="F3611" t="s">
        <v>848</v>
      </c>
      <c r="G3611" t="s">
        <v>849</v>
      </c>
      <c r="H3611" t="s">
        <v>942</v>
      </c>
      <c r="I3611">
        <v>811</v>
      </c>
      <c r="J3611" t="s">
        <v>943</v>
      </c>
      <c r="K3611" t="s">
        <v>828</v>
      </c>
      <c r="L3611" t="s">
        <v>537</v>
      </c>
      <c r="M3611">
        <v>0</v>
      </c>
      <c r="N3611">
        <v>1014850</v>
      </c>
      <c r="O3611">
        <v>1680844</v>
      </c>
      <c r="P3611">
        <v>0</v>
      </c>
      <c r="Q3611">
        <v>0</v>
      </c>
      <c r="R3611">
        <v>2665534</v>
      </c>
      <c r="S3611">
        <v>5361228</v>
      </c>
      <c r="T3611">
        <v>0</v>
      </c>
      <c r="U3611">
        <v>5361228</v>
      </c>
      <c r="V3611">
        <v>77</v>
      </c>
    </row>
    <row r="3612" spans="1:22" x14ac:dyDescent="0.3">
      <c r="A3612">
        <v>202324</v>
      </c>
      <c r="B3612" t="s">
        <v>820</v>
      </c>
      <c r="C3612" t="s">
        <v>821</v>
      </c>
      <c r="D3612" t="s">
        <v>822</v>
      </c>
      <c r="E3612" t="s">
        <v>823</v>
      </c>
      <c r="F3612" t="s">
        <v>848</v>
      </c>
      <c r="G3612" t="s">
        <v>849</v>
      </c>
      <c r="H3612" t="s">
        <v>942</v>
      </c>
      <c r="I3612">
        <v>811</v>
      </c>
      <c r="J3612" t="s">
        <v>943</v>
      </c>
      <c r="K3612" t="s">
        <v>828</v>
      </c>
      <c r="L3612" t="s">
        <v>537</v>
      </c>
      <c r="M3612">
        <v>0</v>
      </c>
      <c r="N3612">
        <v>1175041</v>
      </c>
      <c r="O3612">
        <v>2450297</v>
      </c>
      <c r="P3612">
        <v>0</v>
      </c>
      <c r="Q3612">
        <v>0</v>
      </c>
      <c r="R3612">
        <v>2971798</v>
      </c>
      <c r="S3612">
        <v>6597136</v>
      </c>
      <c r="T3612">
        <v>0</v>
      </c>
      <c r="U3612">
        <v>6597136</v>
      </c>
      <c r="V3612">
        <v>98</v>
      </c>
    </row>
    <row r="3613" spans="1:22" x14ac:dyDescent="0.3">
      <c r="A3613">
        <v>202122</v>
      </c>
      <c r="B3613" t="s">
        <v>820</v>
      </c>
      <c r="C3613" t="s">
        <v>821</v>
      </c>
      <c r="D3613" t="s">
        <v>822</v>
      </c>
      <c r="E3613" t="s">
        <v>823</v>
      </c>
      <c r="F3613" t="s">
        <v>848</v>
      </c>
      <c r="G3613" t="s">
        <v>849</v>
      </c>
      <c r="H3613" t="s">
        <v>942</v>
      </c>
      <c r="I3613">
        <v>811</v>
      </c>
      <c r="J3613" t="s">
        <v>943</v>
      </c>
      <c r="K3613" t="s">
        <v>828</v>
      </c>
      <c r="L3613" t="s">
        <v>572</v>
      </c>
      <c r="M3613">
        <v>0</v>
      </c>
      <c r="N3613">
        <v>0</v>
      </c>
      <c r="O3613">
        <v>0</v>
      </c>
      <c r="P3613">
        <v>4334297</v>
      </c>
      <c r="Q3613">
        <v>0</v>
      </c>
      <c r="R3613">
        <v>0</v>
      </c>
      <c r="S3613">
        <v>4334297</v>
      </c>
      <c r="T3613">
        <v>0</v>
      </c>
      <c r="U3613">
        <v>4334297</v>
      </c>
      <c r="V3613">
        <v>62</v>
      </c>
    </row>
    <row r="3614" spans="1:22" x14ac:dyDescent="0.3">
      <c r="A3614">
        <v>202223</v>
      </c>
      <c r="B3614" t="s">
        <v>820</v>
      </c>
      <c r="C3614" t="s">
        <v>821</v>
      </c>
      <c r="D3614" t="s">
        <v>822</v>
      </c>
      <c r="E3614" t="s">
        <v>823</v>
      </c>
      <c r="F3614" t="s">
        <v>848</v>
      </c>
      <c r="G3614" t="s">
        <v>849</v>
      </c>
      <c r="H3614" t="s">
        <v>942</v>
      </c>
      <c r="I3614">
        <v>811</v>
      </c>
      <c r="J3614" t="s">
        <v>943</v>
      </c>
      <c r="K3614" t="s">
        <v>828</v>
      </c>
      <c r="L3614" t="s">
        <v>572</v>
      </c>
      <c r="M3614">
        <v>0</v>
      </c>
      <c r="N3614">
        <v>0</v>
      </c>
      <c r="O3614">
        <v>0</v>
      </c>
      <c r="P3614">
        <v>3988150</v>
      </c>
      <c r="Q3614">
        <v>0</v>
      </c>
      <c r="R3614">
        <v>0</v>
      </c>
      <c r="S3614">
        <v>3988150</v>
      </c>
      <c r="T3614">
        <v>0</v>
      </c>
      <c r="U3614">
        <v>3988150</v>
      </c>
      <c r="V3614">
        <v>57</v>
      </c>
    </row>
    <row r="3615" spans="1:22" x14ac:dyDescent="0.3">
      <c r="A3615">
        <v>202324</v>
      </c>
      <c r="B3615" t="s">
        <v>820</v>
      </c>
      <c r="C3615" t="s">
        <v>821</v>
      </c>
      <c r="D3615" t="s">
        <v>822</v>
      </c>
      <c r="E3615" t="s">
        <v>823</v>
      </c>
      <c r="F3615" t="s">
        <v>848</v>
      </c>
      <c r="G3615" t="s">
        <v>849</v>
      </c>
      <c r="H3615" t="s">
        <v>942</v>
      </c>
      <c r="I3615">
        <v>811</v>
      </c>
      <c r="J3615" t="s">
        <v>943</v>
      </c>
      <c r="K3615" t="s">
        <v>828</v>
      </c>
      <c r="L3615" t="s">
        <v>572</v>
      </c>
      <c r="M3615">
        <v>0</v>
      </c>
      <c r="N3615">
        <v>0</v>
      </c>
      <c r="O3615">
        <v>0</v>
      </c>
      <c r="P3615">
        <v>4979569</v>
      </c>
      <c r="Q3615">
        <v>0</v>
      </c>
      <c r="R3615">
        <v>0</v>
      </c>
      <c r="S3615">
        <v>4979569</v>
      </c>
      <c r="T3615">
        <v>0</v>
      </c>
      <c r="U3615">
        <v>4979569</v>
      </c>
      <c r="V3615">
        <v>74</v>
      </c>
    </row>
    <row r="3616" spans="1:22" x14ac:dyDescent="0.3">
      <c r="A3616">
        <v>202122</v>
      </c>
      <c r="B3616" t="s">
        <v>820</v>
      </c>
      <c r="C3616" t="s">
        <v>821</v>
      </c>
      <c r="D3616" t="s">
        <v>822</v>
      </c>
      <c r="E3616" t="s">
        <v>823</v>
      </c>
      <c r="F3616" t="s">
        <v>848</v>
      </c>
      <c r="G3616" t="s">
        <v>849</v>
      </c>
      <c r="H3616" t="s">
        <v>942</v>
      </c>
      <c r="I3616">
        <v>811</v>
      </c>
      <c r="J3616" t="s">
        <v>943</v>
      </c>
      <c r="K3616" t="s">
        <v>828</v>
      </c>
      <c r="L3616" t="s">
        <v>539</v>
      </c>
      <c r="M3616">
        <v>0</v>
      </c>
      <c r="N3616">
        <v>383947</v>
      </c>
      <c r="O3616">
        <v>272143</v>
      </c>
      <c r="P3616" t="s">
        <v>829</v>
      </c>
      <c r="Q3616" t="s">
        <v>829</v>
      </c>
      <c r="R3616" t="s">
        <v>829</v>
      </c>
      <c r="S3616">
        <v>656090</v>
      </c>
      <c r="T3616">
        <v>0</v>
      </c>
      <c r="U3616">
        <v>656090</v>
      </c>
      <c r="V3616">
        <v>9</v>
      </c>
    </row>
    <row r="3617" spans="1:22" x14ac:dyDescent="0.3">
      <c r="A3617">
        <v>202223</v>
      </c>
      <c r="B3617" t="s">
        <v>820</v>
      </c>
      <c r="C3617" t="s">
        <v>821</v>
      </c>
      <c r="D3617" t="s">
        <v>822</v>
      </c>
      <c r="E3617" t="s">
        <v>823</v>
      </c>
      <c r="F3617" t="s">
        <v>848</v>
      </c>
      <c r="G3617" t="s">
        <v>849</v>
      </c>
      <c r="H3617" t="s">
        <v>942</v>
      </c>
      <c r="I3617">
        <v>811</v>
      </c>
      <c r="J3617" t="s">
        <v>943</v>
      </c>
      <c r="K3617" t="s">
        <v>828</v>
      </c>
      <c r="L3617" t="s">
        <v>539</v>
      </c>
      <c r="M3617">
        <v>0</v>
      </c>
      <c r="N3617">
        <v>1018292</v>
      </c>
      <c r="O3617">
        <v>627372</v>
      </c>
      <c r="P3617" t="s">
        <v>829</v>
      </c>
      <c r="Q3617" t="s">
        <v>829</v>
      </c>
      <c r="R3617" t="s">
        <v>829</v>
      </c>
      <c r="S3617">
        <v>1645664</v>
      </c>
      <c r="T3617">
        <v>0</v>
      </c>
      <c r="U3617">
        <v>1645664</v>
      </c>
      <c r="V3617">
        <v>24</v>
      </c>
    </row>
    <row r="3618" spans="1:22" x14ac:dyDescent="0.3">
      <c r="A3618">
        <v>202324</v>
      </c>
      <c r="B3618" t="s">
        <v>820</v>
      </c>
      <c r="C3618" t="s">
        <v>821</v>
      </c>
      <c r="D3618" t="s">
        <v>822</v>
      </c>
      <c r="E3618" t="s">
        <v>823</v>
      </c>
      <c r="F3618" t="s">
        <v>848</v>
      </c>
      <c r="G3618" t="s">
        <v>849</v>
      </c>
      <c r="H3618" t="s">
        <v>942</v>
      </c>
      <c r="I3618">
        <v>811</v>
      </c>
      <c r="J3618" t="s">
        <v>943</v>
      </c>
      <c r="K3618" t="s">
        <v>828</v>
      </c>
      <c r="L3618" t="s">
        <v>539</v>
      </c>
      <c r="M3618">
        <v>0</v>
      </c>
      <c r="N3618">
        <v>1729048</v>
      </c>
      <c r="O3618">
        <v>682754</v>
      </c>
      <c r="P3618" t="s">
        <v>829</v>
      </c>
      <c r="Q3618" t="s">
        <v>829</v>
      </c>
      <c r="R3618" t="s">
        <v>829</v>
      </c>
      <c r="S3618">
        <v>2411802</v>
      </c>
      <c r="T3618">
        <v>0</v>
      </c>
      <c r="U3618">
        <v>2411802</v>
      </c>
      <c r="V3618">
        <v>36</v>
      </c>
    </row>
    <row r="3619" spans="1:22" x14ac:dyDescent="0.3">
      <c r="A3619">
        <v>202122</v>
      </c>
      <c r="B3619" t="s">
        <v>820</v>
      </c>
      <c r="C3619" t="s">
        <v>821</v>
      </c>
      <c r="D3619" t="s">
        <v>822</v>
      </c>
      <c r="E3619" t="s">
        <v>823</v>
      </c>
      <c r="F3619" t="s">
        <v>848</v>
      </c>
      <c r="G3619" t="s">
        <v>849</v>
      </c>
      <c r="H3619" t="s">
        <v>942</v>
      </c>
      <c r="I3619">
        <v>811</v>
      </c>
      <c r="J3619" t="s">
        <v>943</v>
      </c>
      <c r="K3619" t="s">
        <v>828</v>
      </c>
      <c r="L3619" t="s">
        <v>541</v>
      </c>
      <c r="M3619">
        <v>0</v>
      </c>
      <c r="N3619">
        <v>0</v>
      </c>
      <c r="O3619">
        <v>0</v>
      </c>
      <c r="P3619">
        <v>3459360</v>
      </c>
      <c r="Q3619">
        <v>0</v>
      </c>
      <c r="R3619">
        <v>0</v>
      </c>
      <c r="S3619">
        <v>3459360</v>
      </c>
      <c r="T3619">
        <v>0</v>
      </c>
      <c r="U3619">
        <v>3459360</v>
      </c>
      <c r="V3619">
        <v>50</v>
      </c>
    </row>
    <row r="3620" spans="1:22" x14ac:dyDescent="0.3">
      <c r="A3620">
        <v>202223</v>
      </c>
      <c r="B3620" t="s">
        <v>820</v>
      </c>
      <c r="C3620" t="s">
        <v>821</v>
      </c>
      <c r="D3620" t="s">
        <v>822</v>
      </c>
      <c r="E3620" t="s">
        <v>823</v>
      </c>
      <c r="F3620" t="s">
        <v>848</v>
      </c>
      <c r="G3620" t="s">
        <v>849</v>
      </c>
      <c r="H3620" t="s">
        <v>942</v>
      </c>
      <c r="I3620">
        <v>811</v>
      </c>
      <c r="J3620" t="s">
        <v>943</v>
      </c>
      <c r="K3620" t="s">
        <v>828</v>
      </c>
      <c r="L3620" t="s">
        <v>541</v>
      </c>
      <c r="M3620">
        <v>0</v>
      </c>
      <c r="N3620">
        <v>0</v>
      </c>
      <c r="O3620">
        <v>0</v>
      </c>
      <c r="P3620">
        <v>4054613</v>
      </c>
      <c r="Q3620">
        <v>0</v>
      </c>
      <c r="R3620">
        <v>0</v>
      </c>
      <c r="S3620">
        <v>4054613</v>
      </c>
      <c r="T3620">
        <v>0</v>
      </c>
      <c r="U3620">
        <v>4054613</v>
      </c>
      <c r="V3620">
        <v>58</v>
      </c>
    </row>
    <row r="3621" spans="1:22" x14ac:dyDescent="0.3">
      <c r="A3621">
        <v>202324</v>
      </c>
      <c r="B3621" t="s">
        <v>820</v>
      </c>
      <c r="C3621" t="s">
        <v>821</v>
      </c>
      <c r="D3621" t="s">
        <v>822</v>
      </c>
      <c r="E3621" t="s">
        <v>823</v>
      </c>
      <c r="F3621" t="s">
        <v>848</v>
      </c>
      <c r="G3621" t="s">
        <v>849</v>
      </c>
      <c r="H3621" t="s">
        <v>942</v>
      </c>
      <c r="I3621">
        <v>811</v>
      </c>
      <c r="J3621" t="s">
        <v>943</v>
      </c>
      <c r="K3621" t="s">
        <v>828</v>
      </c>
      <c r="L3621" t="s">
        <v>541</v>
      </c>
      <c r="M3621">
        <v>0</v>
      </c>
      <c r="N3621">
        <v>0</v>
      </c>
      <c r="O3621">
        <v>0</v>
      </c>
      <c r="P3621">
        <v>4191518</v>
      </c>
      <c r="Q3621">
        <v>0</v>
      </c>
      <c r="R3621">
        <v>0</v>
      </c>
      <c r="S3621">
        <v>4191518</v>
      </c>
      <c r="T3621">
        <v>11705</v>
      </c>
      <c r="U3621">
        <v>4179813</v>
      </c>
      <c r="V3621">
        <v>62</v>
      </c>
    </row>
    <row r="3622" spans="1:22" x14ac:dyDescent="0.3">
      <c r="A3622">
        <v>202122</v>
      </c>
      <c r="B3622" t="s">
        <v>820</v>
      </c>
      <c r="C3622" t="s">
        <v>821</v>
      </c>
      <c r="D3622" t="s">
        <v>822</v>
      </c>
      <c r="E3622" t="s">
        <v>823</v>
      </c>
      <c r="F3622" t="s">
        <v>848</v>
      </c>
      <c r="G3622" t="s">
        <v>849</v>
      </c>
      <c r="H3622" t="s">
        <v>942</v>
      </c>
      <c r="I3622">
        <v>811</v>
      </c>
      <c r="J3622" t="s">
        <v>943</v>
      </c>
      <c r="K3622" t="s">
        <v>828</v>
      </c>
      <c r="L3622" t="s">
        <v>831</v>
      </c>
      <c r="M3622" t="s">
        <v>829</v>
      </c>
      <c r="N3622" t="s">
        <v>829</v>
      </c>
      <c r="O3622" t="s">
        <v>829</v>
      </c>
      <c r="P3622">
        <v>22535</v>
      </c>
      <c r="Q3622">
        <v>0</v>
      </c>
      <c r="R3622" t="s">
        <v>829</v>
      </c>
      <c r="S3622">
        <v>22535</v>
      </c>
      <c r="T3622">
        <v>0</v>
      </c>
      <c r="U3622">
        <v>22535</v>
      </c>
      <c r="V3622">
        <v>0</v>
      </c>
    </row>
    <row r="3623" spans="1:22" x14ac:dyDescent="0.3">
      <c r="A3623">
        <v>202223</v>
      </c>
      <c r="B3623" t="s">
        <v>820</v>
      </c>
      <c r="C3623" t="s">
        <v>821</v>
      </c>
      <c r="D3623" t="s">
        <v>822</v>
      </c>
      <c r="E3623" t="s">
        <v>823</v>
      </c>
      <c r="F3623" t="s">
        <v>848</v>
      </c>
      <c r="G3623" t="s">
        <v>849</v>
      </c>
      <c r="H3623" t="s">
        <v>942</v>
      </c>
      <c r="I3623">
        <v>811</v>
      </c>
      <c r="J3623" t="s">
        <v>943</v>
      </c>
      <c r="K3623" t="s">
        <v>828</v>
      </c>
      <c r="L3623" t="s">
        <v>831</v>
      </c>
      <c r="M3623" t="s">
        <v>829</v>
      </c>
      <c r="N3623" t="s">
        <v>829</v>
      </c>
      <c r="O3623" t="s">
        <v>829</v>
      </c>
      <c r="P3623">
        <v>3087</v>
      </c>
      <c r="Q3623">
        <v>0</v>
      </c>
      <c r="R3623" t="s">
        <v>829</v>
      </c>
      <c r="S3623">
        <v>3087</v>
      </c>
      <c r="T3623">
        <v>0</v>
      </c>
      <c r="U3623">
        <v>3087</v>
      </c>
      <c r="V3623">
        <v>0</v>
      </c>
    </row>
    <row r="3624" spans="1:22" x14ac:dyDescent="0.3">
      <c r="A3624">
        <v>202324</v>
      </c>
      <c r="B3624" t="s">
        <v>820</v>
      </c>
      <c r="C3624" t="s">
        <v>821</v>
      </c>
      <c r="D3624" t="s">
        <v>822</v>
      </c>
      <c r="E3624" t="s">
        <v>823</v>
      </c>
      <c r="F3624" t="s">
        <v>848</v>
      </c>
      <c r="G3624" t="s">
        <v>849</v>
      </c>
      <c r="H3624" t="s">
        <v>942</v>
      </c>
      <c r="I3624">
        <v>811</v>
      </c>
      <c r="J3624" t="s">
        <v>943</v>
      </c>
      <c r="K3624" t="s">
        <v>828</v>
      </c>
      <c r="L3624" t="s">
        <v>831</v>
      </c>
      <c r="M3624" t="s">
        <v>829</v>
      </c>
      <c r="N3624" t="s">
        <v>829</v>
      </c>
      <c r="O3624" t="s">
        <v>829</v>
      </c>
      <c r="P3624">
        <v>3087</v>
      </c>
      <c r="Q3624">
        <v>0</v>
      </c>
      <c r="R3624" t="s">
        <v>829</v>
      </c>
      <c r="S3624">
        <v>3087</v>
      </c>
      <c r="T3624">
        <v>0</v>
      </c>
      <c r="U3624">
        <v>3087</v>
      </c>
      <c r="V3624">
        <v>0</v>
      </c>
    </row>
    <row r="3625" spans="1:22" x14ac:dyDescent="0.3">
      <c r="A3625">
        <v>202122</v>
      </c>
      <c r="B3625" t="s">
        <v>820</v>
      </c>
      <c r="C3625" t="s">
        <v>821</v>
      </c>
      <c r="D3625" t="s">
        <v>822</v>
      </c>
      <c r="E3625" t="s">
        <v>823</v>
      </c>
      <c r="F3625" t="s">
        <v>848</v>
      </c>
      <c r="G3625" t="s">
        <v>849</v>
      </c>
      <c r="H3625" t="s">
        <v>942</v>
      </c>
      <c r="I3625">
        <v>811</v>
      </c>
      <c r="J3625" t="s">
        <v>943</v>
      </c>
      <c r="K3625" t="s">
        <v>828</v>
      </c>
      <c r="L3625" t="s">
        <v>832</v>
      </c>
      <c r="M3625">
        <v>9658</v>
      </c>
      <c r="N3625">
        <v>73461</v>
      </c>
      <c r="O3625">
        <v>374960</v>
      </c>
      <c r="P3625">
        <v>42335</v>
      </c>
      <c r="Q3625">
        <v>0</v>
      </c>
      <c r="R3625">
        <v>0</v>
      </c>
      <c r="S3625">
        <v>500414</v>
      </c>
      <c r="T3625">
        <v>0</v>
      </c>
      <c r="U3625">
        <v>500414</v>
      </c>
      <c r="V3625">
        <v>7</v>
      </c>
    </row>
    <row r="3626" spans="1:22" x14ac:dyDescent="0.3">
      <c r="A3626">
        <v>202223</v>
      </c>
      <c r="B3626" t="s">
        <v>820</v>
      </c>
      <c r="C3626" t="s">
        <v>821</v>
      </c>
      <c r="D3626" t="s">
        <v>822</v>
      </c>
      <c r="E3626" t="s">
        <v>823</v>
      </c>
      <c r="F3626" t="s">
        <v>848</v>
      </c>
      <c r="G3626" t="s">
        <v>849</v>
      </c>
      <c r="H3626" t="s">
        <v>942</v>
      </c>
      <c r="I3626">
        <v>811</v>
      </c>
      <c r="J3626" t="s">
        <v>943</v>
      </c>
      <c r="K3626" t="s">
        <v>828</v>
      </c>
      <c r="L3626" t="s">
        <v>832</v>
      </c>
      <c r="M3626">
        <v>15055</v>
      </c>
      <c r="N3626">
        <v>114511</v>
      </c>
      <c r="O3626">
        <v>584489</v>
      </c>
      <c r="P3626">
        <v>65992</v>
      </c>
      <c r="Q3626">
        <v>0</v>
      </c>
      <c r="R3626">
        <v>0</v>
      </c>
      <c r="S3626">
        <v>780047</v>
      </c>
      <c r="T3626">
        <v>0</v>
      </c>
      <c r="U3626">
        <v>780047</v>
      </c>
      <c r="V3626">
        <v>11</v>
      </c>
    </row>
    <row r="3627" spans="1:22" x14ac:dyDescent="0.3">
      <c r="A3627">
        <v>202324</v>
      </c>
      <c r="B3627" t="s">
        <v>820</v>
      </c>
      <c r="C3627" t="s">
        <v>821</v>
      </c>
      <c r="D3627" t="s">
        <v>822</v>
      </c>
      <c r="E3627" t="s">
        <v>823</v>
      </c>
      <c r="F3627" t="s">
        <v>848</v>
      </c>
      <c r="G3627" t="s">
        <v>849</v>
      </c>
      <c r="H3627" t="s">
        <v>942</v>
      </c>
      <c r="I3627">
        <v>811</v>
      </c>
      <c r="J3627" t="s">
        <v>943</v>
      </c>
      <c r="K3627" t="s">
        <v>828</v>
      </c>
      <c r="L3627" t="s">
        <v>832</v>
      </c>
      <c r="M3627">
        <v>18180</v>
      </c>
      <c r="N3627">
        <v>138282</v>
      </c>
      <c r="O3627">
        <v>705824</v>
      </c>
      <c r="P3627">
        <v>79691</v>
      </c>
      <c r="Q3627">
        <v>0</v>
      </c>
      <c r="R3627">
        <v>0</v>
      </c>
      <c r="S3627">
        <v>941977</v>
      </c>
      <c r="T3627">
        <v>0</v>
      </c>
      <c r="U3627">
        <v>941977</v>
      </c>
      <c r="V3627">
        <v>14</v>
      </c>
    </row>
    <row r="3628" spans="1:22" x14ac:dyDescent="0.3">
      <c r="A3628">
        <v>202122</v>
      </c>
      <c r="B3628" t="s">
        <v>820</v>
      </c>
      <c r="C3628" t="s">
        <v>821</v>
      </c>
      <c r="D3628" t="s">
        <v>822</v>
      </c>
      <c r="E3628" t="s">
        <v>823</v>
      </c>
      <c r="F3628" t="s">
        <v>848</v>
      </c>
      <c r="G3628" t="s">
        <v>849</v>
      </c>
      <c r="H3628" t="s">
        <v>942</v>
      </c>
      <c r="I3628">
        <v>811</v>
      </c>
      <c r="J3628" t="s">
        <v>943</v>
      </c>
      <c r="K3628" t="s">
        <v>828</v>
      </c>
      <c r="L3628" t="s">
        <v>544</v>
      </c>
      <c r="M3628">
        <v>40</v>
      </c>
      <c r="N3628">
        <v>25000</v>
      </c>
      <c r="O3628">
        <v>0</v>
      </c>
      <c r="P3628">
        <v>0</v>
      </c>
      <c r="Q3628">
        <v>0</v>
      </c>
      <c r="R3628">
        <v>0</v>
      </c>
      <c r="S3628">
        <v>25040</v>
      </c>
      <c r="T3628">
        <v>0</v>
      </c>
      <c r="U3628">
        <v>25040</v>
      </c>
      <c r="V3628">
        <v>0</v>
      </c>
    </row>
    <row r="3629" spans="1:22" x14ac:dyDescent="0.3">
      <c r="A3629">
        <v>202223</v>
      </c>
      <c r="B3629" t="s">
        <v>820</v>
      </c>
      <c r="C3629" t="s">
        <v>821</v>
      </c>
      <c r="D3629" t="s">
        <v>822</v>
      </c>
      <c r="E3629" t="s">
        <v>823</v>
      </c>
      <c r="F3629" t="s">
        <v>848</v>
      </c>
      <c r="G3629" t="s">
        <v>849</v>
      </c>
      <c r="H3629" t="s">
        <v>942</v>
      </c>
      <c r="I3629">
        <v>811</v>
      </c>
      <c r="J3629" t="s">
        <v>943</v>
      </c>
      <c r="K3629" t="s">
        <v>828</v>
      </c>
      <c r="L3629" t="s">
        <v>544</v>
      </c>
      <c r="M3629">
        <v>43</v>
      </c>
      <c r="N3629">
        <v>321</v>
      </c>
      <c r="O3629">
        <v>0</v>
      </c>
      <c r="P3629">
        <v>0</v>
      </c>
      <c r="Q3629">
        <v>0</v>
      </c>
      <c r="R3629">
        <v>0</v>
      </c>
      <c r="S3629">
        <v>364</v>
      </c>
      <c r="T3629">
        <v>0</v>
      </c>
      <c r="U3629">
        <v>364</v>
      </c>
      <c r="V3629">
        <v>0</v>
      </c>
    </row>
    <row r="3630" spans="1:22" x14ac:dyDescent="0.3">
      <c r="A3630">
        <v>202324</v>
      </c>
      <c r="B3630" t="s">
        <v>820</v>
      </c>
      <c r="C3630" t="s">
        <v>821</v>
      </c>
      <c r="D3630" t="s">
        <v>822</v>
      </c>
      <c r="E3630" t="s">
        <v>823</v>
      </c>
      <c r="F3630" t="s">
        <v>848</v>
      </c>
      <c r="G3630" t="s">
        <v>849</v>
      </c>
      <c r="H3630" t="s">
        <v>942</v>
      </c>
      <c r="I3630">
        <v>811</v>
      </c>
      <c r="J3630" t="s">
        <v>943</v>
      </c>
      <c r="K3630" t="s">
        <v>828</v>
      </c>
      <c r="L3630" t="s">
        <v>544</v>
      </c>
      <c r="M3630">
        <v>768</v>
      </c>
      <c r="N3630">
        <v>0</v>
      </c>
      <c r="O3630">
        <v>0</v>
      </c>
      <c r="P3630">
        <v>0</v>
      </c>
      <c r="Q3630">
        <v>0</v>
      </c>
      <c r="R3630">
        <v>0</v>
      </c>
      <c r="S3630">
        <v>768</v>
      </c>
      <c r="T3630">
        <v>0</v>
      </c>
      <c r="U3630">
        <v>768</v>
      </c>
      <c r="V3630">
        <v>0</v>
      </c>
    </row>
    <row r="3631" spans="1:22" x14ac:dyDescent="0.3">
      <c r="A3631">
        <v>202122</v>
      </c>
      <c r="B3631" t="s">
        <v>820</v>
      </c>
      <c r="C3631" t="s">
        <v>821</v>
      </c>
      <c r="D3631" t="s">
        <v>822</v>
      </c>
      <c r="E3631" t="s">
        <v>823</v>
      </c>
      <c r="F3631" t="s">
        <v>848</v>
      </c>
      <c r="G3631" t="s">
        <v>849</v>
      </c>
      <c r="H3631" t="s">
        <v>942</v>
      </c>
      <c r="I3631">
        <v>811</v>
      </c>
      <c r="J3631" t="s">
        <v>943</v>
      </c>
      <c r="K3631" t="s">
        <v>828</v>
      </c>
      <c r="L3631" t="s">
        <v>600</v>
      </c>
      <c r="M3631" t="s">
        <v>829</v>
      </c>
      <c r="N3631" t="s">
        <v>829</v>
      </c>
      <c r="O3631" t="s">
        <v>829</v>
      </c>
      <c r="P3631">
        <v>0</v>
      </c>
      <c r="Q3631">
        <v>0</v>
      </c>
      <c r="R3631" t="s">
        <v>829</v>
      </c>
      <c r="S3631">
        <v>0</v>
      </c>
      <c r="T3631">
        <v>0</v>
      </c>
      <c r="U3631">
        <v>0</v>
      </c>
      <c r="V3631">
        <v>0</v>
      </c>
    </row>
    <row r="3632" spans="1:22" x14ac:dyDescent="0.3">
      <c r="A3632">
        <v>202223</v>
      </c>
      <c r="B3632" t="s">
        <v>820</v>
      </c>
      <c r="C3632" t="s">
        <v>821</v>
      </c>
      <c r="D3632" t="s">
        <v>822</v>
      </c>
      <c r="E3632" t="s">
        <v>823</v>
      </c>
      <c r="F3632" t="s">
        <v>848</v>
      </c>
      <c r="G3632" t="s">
        <v>849</v>
      </c>
      <c r="H3632" t="s">
        <v>942</v>
      </c>
      <c r="I3632">
        <v>811</v>
      </c>
      <c r="J3632" t="s">
        <v>943</v>
      </c>
      <c r="K3632" t="s">
        <v>828</v>
      </c>
      <c r="L3632" t="s">
        <v>600</v>
      </c>
      <c r="M3632" t="s">
        <v>829</v>
      </c>
      <c r="N3632" t="s">
        <v>829</v>
      </c>
      <c r="O3632" t="s">
        <v>829</v>
      </c>
      <c r="P3632">
        <v>0</v>
      </c>
      <c r="Q3632">
        <v>0</v>
      </c>
      <c r="R3632" t="s">
        <v>829</v>
      </c>
      <c r="S3632">
        <v>0</v>
      </c>
      <c r="T3632">
        <v>0</v>
      </c>
      <c r="U3632">
        <v>0</v>
      </c>
      <c r="V3632">
        <v>0</v>
      </c>
    </row>
    <row r="3633" spans="1:22" x14ac:dyDescent="0.3">
      <c r="A3633">
        <v>202324</v>
      </c>
      <c r="B3633" t="s">
        <v>820</v>
      </c>
      <c r="C3633" t="s">
        <v>821</v>
      </c>
      <c r="D3633" t="s">
        <v>822</v>
      </c>
      <c r="E3633" t="s">
        <v>823</v>
      </c>
      <c r="F3633" t="s">
        <v>848</v>
      </c>
      <c r="G3633" t="s">
        <v>849</v>
      </c>
      <c r="H3633" t="s">
        <v>942</v>
      </c>
      <c r="I3633">
        <v>811</v>
      </c>
      <c r="J3633" t="s">
        <v>943</v>
      </c>
      <c r="K3633" t="s">
        <v>828</v>
      </c>
      <c r="L3633" t="s">
        <v>600</v>
      </c>
      <c r="M3633" t="s">
        <v>829</v>
      </c>
      <c r="N3633" t="s">
        <v>829</v>
      </c>
      <c r="O3633" t="s">
        <v>829</v>
      </c>
      <c r="P3633">
        <v>0</v>
      </c>
      <c r="Q3633">
        <v>0</v>
      </c>
      <c r="R3633" t="s">
        <v>829</v>
      </c>
      <c r="S3633">
        <v>0</v>
      </c>
      <c r="T3633">
        <v>0</v>
      </c>
      <c r="U3633">
        <v>0</v>
      </c>
      <c r="V3633">
        <v>0</v>
      </c>
    </row>
    <row r="3634" spans="1:22" x14ac:dyDescent="0.3">
      <c r="A3634">
        <v>202122</v>
      </c>
      <c r="B3634" t="s">
        <v>820</v>
      </c>
      <c r="C3634" t="s">
        <v>821</v>
      </c>
      <c r="D3634" t="s">
        <v>822</v>
      </c>
      <c r="E3634" t="s">
        <v>823</v>
      </c>
      <c r="F3634" t="s">
        <v>848</v>
      </c>
      <c r="G3634" t="s">
        <v>849</v>
      </c>
      <c r="H3634" t="s">
        <v>942</v>
      </c>
      <c r="I3634">
        <v>811</v>
      </c>
      <c r="J3634" t="s">
        <v>943</v>
      </c>
      <c r="K3634" t="s">
        <v>828</v>
      </c>
      <c r="L3634" t="s">
        <v>247</v>
      </c>
      <c r="M3634">
        <v>0</v>
      </c>
      <c r="N3634">
        <v>0</v>
      </c>
      <c r="O3634">
        <v>0</v>
      </c>
      <c r="P3634">
        <v>0</v>
      </c>
      <c r="Q3634">
        <v>0</v>
      </c>
      <c r="R3634">
        <v>0</v>
      </c>
      <c r="S3634">
        <v>0</v>
      </c>
      <c r="T3634">
        <v>0</v>
      </c>
      <c r="U3634">
        <v>0</v>
      </c>
      <c r="V3634">
        <v>0</v>
      </c>
    </row>
    <row r="3635" spans="1:22" x14ac:dyDescent="0.3">
      <c r="A3635">
        <v>202223</v>
      </c>
      <c r="B3635" t="s">
        <v>820</v>
      </c>
      <c r="C3635" t="s">
        <v>821</v>
      </c>
      <c r="D3635" t="s">
        <v>822</v>
      </c>
      <c r="E3635" t="s">
        <v>823</v>
      </c>
      <c r="F3635" t="s">
        <v>848</v>
      </c>
      <c r="G3635" t="s">
        <v>849</v>
      </c>
      <c r="H3635" t="s">
        <v>942</v>
      </c>
      <c r="I3635">
        <v>811</v>
      </c>
      <c r="J3635" t="s">
        <v>943</v>
      </c>
      <c r="K3635" t="s">
        <v>828</v>
      </c>
      <c r="L3635" t="s">
        <v>247</v>
      </c>
      <c r="M3635">
        <v>0</v>
      </c>
      <c r="N3635">
        <v>0</v>
      </c>
      <c r="O3635">
        <v>0</v>
      </c>
      <c r="P3635">
        <v>0</v>
      </c>
      <c r="Q3635">
        <v>0</v>
      </c>
      <c r="R3635">
        <v>0</v>
      </c>
      <c r="S3635">
        <v>0</v>
      </c>
      <c r="T3635">
        <v>0</v>
      </c>
      <c r="U3635">
        <v>0</v>
      </c>
      <c r="V3635">
        <v>0</v>
      </c>
    </row>
    <row r="3636" spans="1:22" x14ac:dyDescent="0.3">
      <c r="A3636">
        <v>202324</v>
      </c>
      <c r="B3636" t="s">
        <v>820</v>
      </c>
      <c r="C3636" t="s">
        <v>821</v>
      </c>
      <c r="D3636" t="s">
        <v>822</v>
      </c>
      <c r="E3636" t="s">
        <v>823</v>
      </c>
      <c r="F3636" t="s">
        <v>848</v>
      </c>
      <c r="G3636" t="s">
        <v>849</v>
      </c>
      <c r="H3636" t="s">
        <v>942</v>
      </c>
      <c r="I3636">
        <v>811</v>
      </c>
      <c r="J3636" t="s">
        <v>943</v>
      </c>
      <c r="K3636" t="s">
        <v>828</v>
      </c>
      <c r="L3636" t="s">
        <v>247</v>
      </c>
      <c r="M3636">
        <v>0</v>
      </c>
      <c r="N3636">
        <v>0</v>
      </c>
      <c r="O3636">
        <v>0</v>
      </c>
      <c r="P3636">
        <v>0</v>
      </c>
      <c r="Q3636">
        <v>0</v>
      </c>
      <c r="R3636">
        <v>0</v>
      </c>
      <c r="S3636">
        <v>0</v>
      </c>
      <c r="T3636">
        <v>0</v>
      </c>
      <c r="U3636">
        <v>0</v>
      </c>
      <c r="V3636">
        <v>0</v>
      </c>
    </row>
    <row r="3637" spans="1:22" x14ac:dyDescent="0.3">
      <c r="A3637">
        <v>202122</v>
      </c>
      <c r="B3637" t="s">
        <v>820</v>
      </c>
      <c r="C3637" t="s">
        <v>821</v>
      </c>
      <c r="D3637" t="s">
        <v>822</v>
      </c>
      <c r="E3637" t="s">
        <v>823</v>
      </c>
      <c r="F3637" t="s">
        <v>848</v>
      </c>
      <c r="G3637" t="s">
        <v>849</v>
      </c>
      <c r="H3637" t="s">
        <v>942</v>
      </c>
      <c r="I3637">
        <v>811</v>
      </c>
      <c r="J3637" t="s">
        <v>943</v>
      </c>
      <c r="K3637" t="s">
        <v>828</v>
      </c>
      <c r="L3637" t="s">
        <v>833</v>
      </c>
      <c r="M3637">
        <v>16962560</v>
      </c>
      <c r="N3637">
        <v>93480481</v>
      </c>
      <c r="O3637">
        <v>41932551</v>
      </c>
      <c r="P3637">
        <v>19120484</v>
      </c>
      <c r="Q3637">
        <v>3028898</v>
      </c>
      <c r="R3637">
        <v>1917691</v>
      </c>
      <c r="S3637">
        <v>177059203</v>
      </c>
      <c r="T3637">
        <v>92959</v>
      </c>
      <c r="U3637">
        <v>176966244</v>
      </c>
      <c r="V3637" t="s">
        <v>834</v>
      </c>
    </row>
    <row r="3638" spans="1:22" x14ac:dyDescent="0.3">
      <c r="A3638">
        <v>202223</v>
      </c>
      <c r="B3638" t="s">
        <v>820</v>
      </c>
      <c r="C3638" t="s">
        <v>821</v>
      </c>
      <c r="D3638" t="s">
        <v>822</v>
      </c>
      <c r="E3638" t="s">
        <v>823</v>
      </c>
      <c r="F3638" t="s">
        <v>848</v>
      </c>
      <c r="G3638" t="s">
        <v>849</v>
      </c>
      <c r="H3638" t="s">
        <v>942</v>
      </c>
      <c r="I3638">
        <v>811</v>
      </c>
      <c r="J3638" t="s">
        <v>943</v>
      </c>
      <c r="K3638" t="s">
        <v>828</v>
      </c>
      <c r="L3638" t="s">
        <v>833</v>
      </c>
      <c r="M3638">
        <v>20568396</v>
      </c>
      <c r="N3638">
        <v>95438754</v>
      </c>
      <c r="O3638">
        <v>45006366</v>
      </c>
      <c r="P3638">
        <v>19993238</v>
      </c>
      <c r="Q3638">
        <v>3396291</v>
      </c>
      <c r="R3638">
        <v>2665534</v>
      </c>
      <c r="S3638">
        <v>187685117</v>
      </c>
      <c r="T3638">
        <v>309961</v>
      </c>
      <c r="U3638">
        <v>187375156</v>
      </c>
      <c r="V3638" t="s">
        <v>834</v>
      </c>
    </row>
    <row r="3639" spans="1:22" x14ac:dyDescent="0.3">
      <c r="A3639">
        <v>202324</v>
      </c>
      <c r="B3639" t="s">
        <v>820</v>
      </c>
      <c r="C3639" t="s">
        <v>821</v>
      </c>
      <c r="D3639" t="s">
        <v>822</v>
      </c>
      <c r="E3639" t="s">
        <v>823</v>
      </c>
      <c r="F3639" t="s">
        <v>848</v>
      </c>
      <c r="G3639" t="s">
        <v>849</v>
      </c>
      <c r="H3639" t="s">
        <v>942</v>
      </c>
      <c r="I3639">
        <v>811</v>
      </c>
      <c r="J3639" t="s">
        <v>943</v>
      </c>
      <c r="K3639" t="s">
        <v>828</v>
      </c>
      <c r="L3639" t="s">
        <v>833</v>
      </c>
      <c r="M3639">
        <v>20191725</v>
      </c>
      <c r="N3639">
        <v>97640915</v>
      </c>
      <c r="O3639">
        <v>49739985</v>
      </c>
      <c r="P3639">
        <v>22490668</v>
      </c>
      <c r="Q3639">
        <v>3179884</v>
      </c>
      <c r="R3639">
        <v>2971798</v>
      </c>
      <c r="S3639">
        <v>196831513</v>
      </c>
      <c r="T3639">
        <v>192554</v>
      </c>
      <c r="U3639">
        <v>196638959</v>
      </c>
      <c r="V3639" t="s">
        <v>834</v>
      </c>
    </row>
    <row r="3640" spans="1:22" x14ac:dyDescent="0.3">
      <c r="A3640">
        <v>202122</v>
      </c>
      <c r="B3640" t="s">
        <v>820</v>
      </c>
      <c r="C3640" t="s">
        <v>821</v>
      </c>
      <c r="D3640" t="s">
        <v>822</v>
      </c>
      <c r="E3640" t="s">
        <v>823</v>
      </c>
      <c r="F3640" t="s">
        <v>848</v>
      </c>
      <c r="G3640" t="s">
        <v>849</v>
      </c>
      <c r="H3640" t="s">
        <v>942</v>
      </c>
      <c r="I3640">
        <v>811</v>
      </c>
      <c r="J3640" t="s">
        <v>943</v>
      </c>
      <c r="K3640" t="s">
        <v>835</v>
      </c>
      <c r="L3640" t="s">
        <v>836</v>
      </c>
      <c r="M3640" t="s">
        <v>829</v>
      </c>
      <c r="N3640" t="s">
        <v>829</v>
      </c>
      <c r="O3640" t="s">
        <v>829</v>
      </c>
      <c r="P3640" t="s">
        <v>829</v>
      </c>
      <c r="Q3640" t="s">
        <v>829</v>
      </c>
      <c r="R3640" t="s">
        <v>829</v>
      </c>
      <c r="S3640">
        <v>170607924</v>
      </c>
      <c r="T3640" t="s">
        <v>829</v>
      </c>
      <c r="U3640" t="s">
        <v>829</v>
      </c>
      <c r="V3640" t="s">
        <v>834</v>
      </c>
    </row>
    <row r="3641" spans="1:22" x14ac:dyDescent="0.3">
      <c r="A3641">
        <v>202223</v>
      </c>
      <c r="B3641" t="s">
        <v>820</v>
      </c>
      <c r="C3641" t="s">
        <v>821</v>
      </c>
      <c r="D3641" t="s">
        <v>822</v>
      </c>
      <c r="E3641" t="s">
        <v>823</v>
      </c>
      <c r="F3641" t="s">
        <v>848</v>
      </c>
      <c r="G3641" t="s">
        <v>849</v>
      </c>
      <c r="H3641" t="s">
        <v>942</v>
      </c>
      <c r="I3641">
        <v>811</v>
      </c>
      <c r="J3641" t="s">
        <v>943</v>
      </c>
      <c r="K3641" t="s">
        <v>835</v>
      </c>
      <c r="L3641" t="s">
        <v>836</v>
      </c>
      <c r="M3641" t="s">
        <v>829</v>
      </c>
      <c r="N3641" t="s">
        <v>829</v>
      </c>
      <c r="O3641" t="s">
        <v>829</v>
      </c>
      <c r="P3641" t="s">
        <v>829</v>
      </c>
      <c r="Q3641" t="s">
        <v>829</v>
      </c>
      <c r="R3641" t="s">
        <v>829</v>
      </c>
      <c r="S3641">
        <v>179313047</v>
      </c>
      <c r="T3641" t="s">
        <v>829</v>
      </c>
      <c r="U3641" t="s">
        <v>829</v>
      </c>
      <c r="V3641" t="s">
        <v>834</v>
      </c>
    </row>
    <row r="3642" spans="1:22" x14ac:dyDescent="0.3">
      <c r="A3642">
        <v>202324</v>
      </c>
      <c r="B3642" t="s">
        <v>820</v>
      </c>
      <c r="C3642" t="s">
        <v>821</v>
      </c>
      <c r="D3642" t="s">
        <v>822</v>
      </c>
      <c r="E3642" t="s">
        <v>823</v>
      </c>
      <c r="F3642" t="s">
        <v>848</v>
      </c>
      <c r="G3642" t="s">
        <v>849</v>
      </c>
      <c r="H3642" t="s">
        <v>942</v>
      </c>
      <c r="I3642">
        <v>811</v>
      </c>
      <c r="J3642" t="s">
        <v>943</v>
      </c>
      <c r="K3642" t="s">
        <v>835</v>
      </c>
      <c r="L3642" t="s">
        <v>836</v>
      </c>
      <c r="M3642" t="s">
        <v>829</v>
      </c>
      <c r="N3642" t="s">
        <v>829</v>
      </c>
      <c r="O3642" t="s">
        <v>829</v>
      </c>
      <c r="P3642" t="s">
        <v>829</v>
      </c>
      <c r="Q3642" t="s">
        <v>829</v>
      </c>
      <c r="R3642" t="s">
        <v>829</v>
      </c>
      <c r="S3642">
        <v>185547990</v>
      </c>
      <c r="T3642" t="s">
        <v>829</v>
      </c>
      <c r="U3642" t="s">
        <v>829</v>
      </c>
      <c r="V3642" t="s">
        <v>834</v>
      </c>
    </row>
    <row r="3643" spans="1:22" x14ac:dyDescent="0.3">
      <c r="A3643">
        <v>202122</v>
      </c>
      <c r="B3643" t="s">
        <v>820</v>
      </c>
      <c r="C3643" t="s">
        <v>821</v>
      </c>
      <c r="D3643" t="s">
        <v>822</v>
      </c>
      <c r="E3643" t="s">
        <v>823</v>
      </c>
      <c r="F3643" t="s">
        <v>848</v>
      </c>
      <c r="G3643" t="s">
        <v>849</v>
      </c>
      <c r="H3643" t="s">
        <v>942</v>
      </c>
      <c r="I3643">
        <v>811</v>
      </c>
      <c r="J3643" t="s">
        <v>943</v>
      </c>
      <c r="K3643" t="s">
        <v>835</v>
      </c>
      <c r="L3643" t="s">
        <v>837</v>
      </c>
      <c r="M3643" t="s">
        <v>829</v>
      </c>
      <c r="N3643" t="s">
        <v>829</v>
      </c>
      <c r="O3643" t="s">
        <v>829</v>
      </c>
      <c r="P3643" t="s">
        <v>829</v>
      </c>
      <c r="Q3643" t="s">
        <v>829</v>
      </c>
      <c r="R3643" t="s">
        <v>829</v>
      </c>
      <c r="S3643">
        <v>479410</v>
      </c>
      <c r="T3643" t="s">
        <v>829</v>
      </c>
      <c r="U3643" t="s">
        <v>829</v>
      </c>
      <c r="V3643" t="s">
        <v>834</v>
      </c>
    </row>
    <row r="3644" spans="1:22" x14ac:dyDescent="0.3">
      <c r="A3644">
        <v>202223</v>
      </c>
      <c r="B3644" t="s">
        <v>820</v>
      </c>
      <c r="C3644" t="s">
        <v>821</v>
      </c>
      <c r="D3644" t="s">
        <v>822</v>
      </c>
      <c r="E3644" t="s">
        <v>823</v>
      </c>
      <c r="F3644" t="s">
        <v>848</v>
      </c>
      <c r="G3644" t="s">
        <v>849</v>
      </c>
      <c r="H3644" t="s">
        <v>942</v>
      </c>
      <c r="I3644">
        <v>811</v>
      </c>
      <c r="J3644" t="s">
        <v>943</v>
      </c>
      <c r="K3644" t="s">
        <v>835</v>
      </c>
      <c r="L3644" t="s">
        <v>837</v>
      </c>
      <c r="M3644" t="s">
        <v>829</v>
      </c>
      <c r="N3644" t="s">
        <v>829</v>
      </c>
      <c r="O3644" t="s">
        <v>829</v>
      </c>
      <c r="P3644" t="s">
        <v>829</v>
      </c>
      <c r="Q3644" t="s">
        <v>829</v>
      </c>
      <c r="R3644" t="s">
        <v>829</v>
      </c>
      <c r="S3644">
        <v>831096</v>
      </c>
      <c r="T3644" t="s">
        <v>829</v>
      </c>
      <c r="U3644" t="s">
        <v>829</v>
      </c>
      <c r="V3644">
        <v>0</v>
      </c>
    </row>
    <row r="3645" spans="1:22" x14ac:dyDescent="0.3">
      <c r="A3645">
        <v>202324</v>
      </c>
      <c r="B3645" t="s">
        <v>820</v>
      </c>
      <c r="C3645" t="s">
        <v>821</v>
      </c>
      <c r="D3645" t="s">
        <v>822</v>
      </c>
      <c r="E3645" t="s">
        <v>823</v>
      </c>
      <c r="F3645" t="s">
        <v>848</v>
      </c>
      <c r="G3645" t="s">
        <v>849</v>
      </c>
      <c r="H3645" t="s">
        <v>942</v>
      </c>
      <c r="I3645">
        <v>811</v>
      </c>
      <c r="J3645" t="s">
        <v>943</v>
      </c>
      <c r="K3645" t="s">
        <v>835</v>
      </c>
      <c r="L3645" t="s">
        <v>837</v>
      </c>
      <c r="M3645" t="s">
        <v>829</v>
      </c>
      <c r="N3645" t="s">
        <v>829</v>
      </c>
      <c r="O3645" t="s">
        <v>829</v>
      </c>
      <c r="P3645" t="s">
        <v>829</v>
      </c>
      <c r="Q3645" t="s">
        <v>829</v>
      </c>
      <c r="R3645" t="s">
        <v>829</v>
      </c>
      <c r="S3645">
        <v>-143458</v>
      </c>
      <c r="T3645" t="s">
        <v>829</v>
      </c>
      <c r="U3645" t="s">
        <v>829</v>
      </c>
      <c r="V3645">
        <v>0</v>
      </c>
    </row>
    <row r="3646" spans="1:22" x14ac:dyDescent="0.3">
      <c r="A3646">
        <v>202122</v>
      </c>
      <c r="B3646" t="s">
        <v>820</v>
      </c>
      <c r="C3646" t="s">
        <v>821</v>
      </c>
      <c r="D3646" t="s">
        <v>822</v>
      </c>
      <c r="E3646" t="s">
        <v>823</v>
      </c>
      <c r="F3646" t="s">
        <v>848</v>
      </c>
      <c r="G3646" t="s">
        <v>849</v>
      </c>
      <c r="H3646" t="s">
        <v>942</v>
      </c>
      <c r="I3646">
        <v>811</v>
      </c>
      <c r="J3646" t="s">
        <v>943</v>
      </c>
      <c r="K3646" t="s">
        <v>835</v>
      </c>
      <c r="L3646" t="s">
        <v>838</v>
      </c>
      <c r="M3646" t="s">
        <v>829</v>
      </c>
      <c r="N3646" t="s">
        <v>829</v>
      </c>
      <c r="O3646" t="s">
        <v>829</v>
      </c>
      <c r="P3646" t="s">
        <v>829</v>
      </c>
      <c r="Q3646" t="s">
        <v>829</v>
      </c>
      <c r="R3646" t="s">
        <v>829</v>
      </c>
      <c r="S3646">
        <v>-7298679</v>
      </c>
      <c r="T3646" t="s">
        <v>829</v>
      </c>
      <c r="U3646" t="s">
        <v>829</v>
      </c>
      <c r="V3646" t="s">
        <v>834</v>
      </c>
    </row>
    <row r="3647" spans="1:22" x14ac:dyDescent="0.3">
      <c r="A3647">
        <v>202223</v>
      </c>
      <c r="B3647" t="s">
        <v>820</v>
      </c>
      <c r="C3647" t="s">
        <v>821</v>
      </c>
      <c r="D3647" t="s">
        <v>822</v>
      </c>
      <c r="E3647" t="s">
        <v>823</v>
      </c>
      <c r="F3647" t="s">
        <v>848</v>
      </c>
      <c r="G3647" t="s">
        <v>849</v>
      </c>
      <c r="H3647" t="s">
        <v>942</v>
      </c>
      <c r="I3647">
        <v>811</v>
      </c>
      <c r="J3647" t="s">
        <v>943</v>
      </c>
      <c r="K3647" t="s">
        <v>835</v>
      </c>
      <c r="L3647" t="s">
        <v>838</v>
      </c>
      <c r="M3647" t="s">
        <v>829</v>
      </c>
      <c r="N3647" t="s">
        <v>829</v>
      </c>
      <c r="O3647" t="s">
        <v>829</v>
      </c>
      <c r="P3647" t="s">
        <v>829</v>
      </c>
      <c r="Q3647" t="s">
        <v>829</v>
      </c>
      <c r="R3647" t="s">
        <v>829</v>
      </c>
      <c r="S3647">
        <v>-10467877</v>
      </c>
      <c r="T3647" t="s">
        <v>829</v>
      </c>
      <c r="U3647" t="s">
        <v>829</v>
      </c>
      <c r="V3647" t="s">
        <v>834</v>
      </c>
    </row>
    <row r="3648" spans="1:22" x14ac:dyDescent="0.3">
      <c r="A3648">
        <v>202324</v>
      </c>
      <c r="B3648" t="s">
        <v>820</v>
      </c>
      <c r="C3648" t="s">
        <v>821</v>
      </c>
      <c r="D3648" t="s">
        <v>822</v>
      </c>
      <c r="E3648" t="s">
        <v>823</v>
      </c>
      <c r="F3648" t="s">
        <v>848</v>
      </c>
      <c r="G3648" t="s">
        <v>849</v>
      </c>
      <c r="H3648" t="s">
        <v>942</v>
      </c>
      <c r="I3648">
        <v>811</v>
      </c>
      <c r="J3648" t="s">
        <v>943</v>
      </c>
      <c r="K3648" t="s">
        <v>835</v>
      </c>
      <c r="L3648" t="s">
        <v>838</v>
      </c>
      <c r="M3648" t="s">
        <v>829</v>
      </c>
      <c r="N3648" t="s">
        <v>829</v>
      </c>
      <c r="O3648" t="s">
        <v>829</v>
      </c>
      <c r="P3648" t="s">
        <v>829</v>
      </c>
      <c r="Q3648" t="s">
        <v>829</v>
      </c>
      <c r="R3648" t="s">
        <v>829</v>
      </c>
      <c r="S3648">
        <v>-14941601</v>
      </c>
      <c r="T3648" t="s">
        <v>829</v>
      </c>
      <c r="U3648" t="s">
        <v>829</v>
      </c>
      <c r="V3648" t="s">
        <v>834</v>
      </c>
    </row>
    <row r="3649" spans="1:22" x14ac:dyDescent="0.3">
      <c r="A3649">
        <v>202122</v>
      </c>
      <c r="B3649" t="s">
        <v>820</v>
      </c>
      <c r="C3649" t="s">
        <v>821</v>
      </c>
      <c r="D3649" t="s">
        <v>822</v>
      </c>
      <c r="E3649" t="s">
        <v>823</v>
      </c>
      <c r="F3649" t="s">
        <v>848</v>
      </c>
      <c r="G3649" t="s">
        <v>849</v>
      </c>
      <c r="H3649" t="s">
        <v>942</v>
      </c>
      <c r="I3649">
        <v>811</v>
      </c>
      <c r="J3649" t="s">
        <v>943</v>
      </c>
      <c r="K3649" t="s">
        <v>835</v>
      </c>
      <c r="L3649" t="s">
        <v>839</v>
      </c>
      <c r="M3649" t="s">
        <v>829</v>
      </c>
      <c r="N3649" t="s">
        <v>829</v>
      </c>
      <c r="O3649" t="s">
        <v>829</v>
      </c>
      <c r="P3649" t="s">
        <v>829</v>
      </c>
      <c r="Q3649" t="s">
        <v>829</v>
      </c>
      <c r="R3649" t="s">
        <v>829</v>
      </c>
      <c r="S3649">
        <v>10467877</v>
      </c>
      <c r="T3649" t="s">
        <v>829</v>
      </c>
      <c r="U3649" t="s">
        <v>829</v>
      </c>
      <c r="V3649" t="s">
        <v>834</v>
      </c>
    </row>
    <row r="3650" spans="1:22" x14ac:dyDescent="0.3">
      <c r="A3650">
        <v>202223</v>
      </c>
      <c r="B3650" t="s">
        <v>820</v>
      </c>
      <c r="C3650" t="s">
        <v>821</v>
      </c>
      <c r="D3650" t="s">
        <v>822</v>
      </c>
      <c r="E3650" t="s">
        <v>823</v>
      </c>
      <c r="F3650" t="s">
        <v>848</v>
      </c>
      <c r="G3650" t="s">
        <v>849</v>
      </c>
      <c r="H3650" t="s">
        <v>942</v>
      </c>
      <c r="I3650">
        <v>811</v>
      </c>
      <c r="J3650" t="s">
        <v>943</v>
      </c>
      <c r="K3650" t="s">
        <v>835</v>
      </c>
      <c r="L3650" t="s">
        <v>839</v>
      </c>
      <c r="M3650" t="s">
        <v>829</v>
      </c>
      <c r="N3650" t="s">
        <v>829</v>
      </c>
      <c r="O3650" t="s">
        <v>829</v>
      </c>
      <c r="P3650" t="s">
        <v>829</v>
      </c>
      <c r="Q3650" t="s">
        <v>829</v>
      </c>
      <c r="R3650" t="s">
        <v>829</v>
      </c>
      <c r="S3650">
        <v>14941601</v>
      </c>
      <c r="T3650" t="s">
        <v>829</v>
      </c>
      <c r="U3650" t="s">
        <v>829</v>
      </c>
      <c r="V3650" t="s">
        <v>834</v>
      </c>
    </row>
    <row r="3651" spans="1:22" x14ac:dyDescent="0.3">
      <c r="A3651">
        <v>202324</v>
      </c>
      <c r="B3651" t="s">
        <v>820</v>
      </c>
      <c r="C3651" t="s">
        <v>821</v>
      </c>
      <c r="D3651" t="s">
        <v>822</v>
      </c>
      <c r="E3651" t="s">
        <v>823</v>
      </c>
      <c r="F3651" t="s">
        <v>848</v>
      </c>
      <c r="G3651" t="s">
        <v>849</v>
      </c>
      <c r="H3651" t="s">
        <v>942</v>
      </c>
      <c r="I3651">
        <v>811</v>
      </c>
      <c r="J3651" t="s">
        <v>943</v>
      </c>
      <c r="K3651" t="s">
        <v>835</v>
      </c>
      <c r="L3651" t="s">
        <v>839</v>
      </c>
      <c r="M3651" t="s">
        <v>829</v>
      </c>
      <c r="N3651" t="s">
        <v>829</v>
      </c>
      <c r="O3651" t="s">
        <v>829</v>
      </c>
      <c r="P3651" t="s">
        <v>829</v>
      </c>
      <c r="Q3651" t="s">
        <v>829</v>
      </c>
      <c r="R3651" t="s">
        <v>829</v>
      </c>
      <c r="S3651">
        <v>23435399</v>
      </c>
      <c r="T3651" t="s">
        <v>829</v>
      </c>
      <c r="U3651" t="s">
        <v>829</v>
      </c>
      <c r="V3651" t="s">
        <v>834</v>
      </c>
    </row>
    <row r="3652" spans="1:22" x14ac:dyDescent="0.3">
      <c r="A3652">
        <v>202122</v>
      </c>
      <c r="B3652" t="s">
        <v>820</v>
      </c>
      <c r="C3652" t="s">
        <v>821</v>
      </c>
      <c r="D3652" t="s">
        <v>822</v>
      </c>
      <c r="E3652" t="s">
        <v>823</v>
      </c>
      <c r="F3652" t="s">
        <v>848</v>
      </c>
      <c r="G3652" t="s">
        <v>849</v>
      </c>
      <c r="H3652" t="s">
        <v>942</v>
      </c>
      <c r="I3652">
        <v>811</v>
      </c>
      <c r="J3652" t="s">
        <v>943</v>
      </c>
      <c r="K3652" t="s">
        <v>835</v>
      </c>
      <c r="L3652" t="s">
        <v>840</v>
      </c>
      <c r="M3652" t="s">
        <v>829</v>
      </c>
      <c r="N3652" t="s">
        <v>829</v>
      </c>
      <c r="O3652" t="s">
        <v>829</v>
      </c>
      <c r="P3652" t="s">
        <v>829</v>
      </c>
      <c r="Q3652" t="s">
        <v>829</v>
      </c>
      <c r="R3652" t="s">
        <v>829</v>
      </c>
      <c r="S3652">
        <v>184000</v>
      </c>
      <c r="T3652" t="s">
        <v>829</v>
      </c>
      <c r="U3652" t="s">
        <v>829</v>
      </c>
      <c r="V3652" t="s">
        <v>834</v>
      </c>
    </row>
    <row r="3653" spans="1:22" x14ac:dyDescent="0.3">
      <c r="A3653">
        <v>202223</v>
      </c>
      <c r="B3653" t="s">
        <v>820</v>
      </c>
      <c r="C3653" t="s">
        <v>821</v>
      </c>
      <c r="D3653" t="s">
        <v>822</v>
      </c>
      <c r="E3653" t="s">
        <v>823</v>
      </c>
      <c r="F3653" t="s">
        <v>848</v>
      </c>
      <c r="G3653" t="s">
        <v>849</v>
      </c>
      <c r="H3653" t="s">
        <v>942</v>
      </c>
      <c r="I3653">
        <v>811</v>
      </c>
      <c r="J3653" t="s">
        <v>943</v>
      </c>
      <c r="K3653" t="s">
        <v>835</v>
      </c>
      <c r="L3653" t="s">
        <v>840</v>
      </c>
      <c r="M3653" t="s">
        <v>829</v>
      </c>
      <c r="N3653" t="s">
        <v>829</v>
      </c>
      <c r="O3653" t="s">
        <v>829</v>
      </c>
      <c r="P3653" t="s">
        <v>829</v>
      </c>
      <c r="Q3653" t="s">
        <v>829</v>
      </c>
      <c r="R3653" t="s">
        <v>829</v>
      </c>
      <c r="S3653">
        <v>0</v>
      </c>
      <c r="T3653" t="s">
        <v>829</v>
      </c>
      <c r="U3653" t="s">
        <v>829</v>
      </c>
      <c r="V3653" t="s">
        <v>834</v>
      </c>
    </row>
    <row r="3654" spans="1:22" x14ac:dyDescent="0.3">
      <c r="A3654">
        <v>202324</v>
      </c>
      <c r="B3654" t="s">
        <v>820</v>
      </c>
      <c r="C3654" t="s">
        <v>821</v>
      </c>
      <c r="D3654" t="s">
        <v>822</v>
      </c>
      <c r="E3654" t="s">
        <v>823</v>
      </c>
      <c r="F3654" t="s">
        <v>848</v>
      </c>
      <c r="G3654" t="s">
        <v>849</v>
      </c>
      <c r="H3654" t="s">
        <v>942</v>
      </c>
      <c r="I3654">
        <v>811</v>
      </c>
      <c r="J3654" t="s">
        <v>943</v>
      </c>
      <c r="K3654" t="s">
        <v>835</v>
      </c>
      <c r="L3654" t="s">
        <v>840</v>
      </c>
      <c r="M3654" t="s">
        <v>829</v>
      </c>
      <c r="N3654" t="s">
        <v>829</v>
      </c>
      <c r="O3654" t="s">
        <v>829</v>
      </c>
      <c r="P3654" t="s">
        <v>829</v>
      </c>
      <c r="Q3654" t="s">
        <v>829</v>
      </c>
      <c r="R3654" t="s">
        <v>829</v>
      </c>
      <c r="S3654">
        <v>0</v>
      </c>
      <c r="T3654" t="s">
        <v>829</v>
      </c>
      <c r="U3654" t="s">
        <v>829</v>
      </c>
      <c r="V3654" t="s">
        <v>834</v>
      </c>
    </row>
    <row r="3655" spans="1:22" x14ac:dyDescent="0.3">
      <c r="A3655">
        <v>202122</v>
      </c>
      <c r="B3655" t="s">
        <v>820</v>
      </c>
      <c r="C3655" t="s">
        <v>821</v>
      </c>
      <c r="D3655" t="s">
        <v>822</v>
      </c>
      <c r="E3655" t="s">
        <v>823</v>
      </c>
      <c r="F3655" t="s">
        <v>848</v>
      </c>
      <c r="G3655" t="s">
        <v>849</v>
      </c>
      <c r="H3655" t="s">
        <v>942</v>
      </c>
      <c r="I3655">
        <v>811</v>
      </c>
      <c r="J3655" t="s">
        <v>943</v>
      </c>
      <c r="K3655" t="s">
        <v>835</v>
      </c>
      <c r="L3655" t="s">
        <v>841</v>
      </c>
      <c r="M3655" t="s">
        <v>829</v>
      </c>
      <c r="N3655" t="s">
        <v>829</v>
      </c>
      <c r="O3655" t="s">
        <v>829</v>
      </c>
      <c r="P3655" t="s">
        <v>829</v>
      </c>
      <c r="Q3655" t="s">
        <v>829</v>
      </c>
      <c r="R3655" t="s">
        <v>829</v>
      </c>
      <c r="S3655">
        <v>176969838</v>
      </c>
      <c r="T3655" t="s">
        <v>829</v>
      </c>
      <c r="U3655" t="s">
        <v>829</v>
      </c>
      <c r="V3655" t="s">
        <v>834</v>
      </c>
    </row>
    <row r="3656" spans="1:22" x14ac:dyDescent="0.3">
      <c r="A3656">
        <v>202223</v>
      </c>
      <c r="B3656" t="s">
        <v>820</v>
      </c>
      <c r="C3656" t="s">
        <v>821</v>
      </c>
      <c r="D3656" t="s">
        <v>822</v>
      </c>
      <c r="E3656" t="s">
        <v>823</v>
      </c>
      <c r="F3656" t="s">
        <v>848</v>
      </c>
      <c r="G3656" t="s">
        <v>849</v>
      </c>
      <c r="H3656" t="s">
        <v>942</v>
      </c>
      <c r="I3656">
        <v>811</v>
      </c>
      <c r="J3656" t="s">
        <v>943</v>
      </c>
      <c r="K3656" t="s">
        <v>835</v>
      </c>
      <c r="L3656" t="s">
        <v>841</v>
      </c>
      <c r="M3656" t="s">
        <v>829</v>
      </c>
      <c r="N3656" t="s">
        <v>829</v>
      </c>
      <c r="O3656" t="s">
        <v>829</v>
      </c>
      <c r="P3656" t="s">
        <v>829</v>
      </c>
      <c r="Q3656" t="s">
        <v>829</v>
      </c>
      <c r="R3656" t="s">
        <v>829</v>
      </c>
      <c r="S3656">
        <v>187375153</v>
      </c>
      <c r="T3656" t="s">
        <v>829</v>
      </c>
      <c r="U3656" t="s">
        <v>829</v>
      </c>
      <c r="V3656" t="s">
        <v>834</v>
      </c>
    </row>
    <row r="3657" spans="1:22" x14ac:dyDescent="0.3">
      <c r="A3657">
        <v>202324</v>
      </c>
      <c r="B3657" t="s">
        <v>820</v>
      </c>
      <c r="C3657" t="s">
        <v>821</v>
      </c>
      <c r="D3657" t="s">
        <v>822</v>
      </c>
      <c r="E3657" t="s">
        <v>823</v>
      </c>
      <c r="F3657" t="s">
        <v>848</v>
      </c>
      <c r="G3657" t="s">
        <v>849</v>
      </c>
      <c r="H3657" t="s">
        <v>942</v>
      </c>
      <c r="I3657">
        <v>811</v>
      </c>
      <c r="J3657" t="s">
        <v>943</v>
      </c>
      <c r="K3657" t="s">
        <v>835</v>
      </c>
      <c r="L3657" t="s">
        <v>841</v>
      </c>
      <c r="M3657" t="s">
        <v>829</v>
      </c>
      <c r="N3657" t="s">
        <v>829</v>
      </c>
      <c r="O3657" t="s">
        <v>829</v>
      </c>
      <c r="P3657" t="s">
        <v>829</v>
      </c>
      <c r="Q3657" t="s">
        <v>829</v>
      </c>
      <c r="R3657" t="s">
        <v>829</v>
      </c>
      <c r="S3657">
        <v>196638972</v>
      </c>
      <c r="T3657" t="s">
        <v>829</v>
      </c>
      <c r="U3657" t="s">
        <v>829</v>
      </c>
      <c r="V3657" t="s">
        <v>834</v>
      </c>
    </row>
    <row r="3658" spans="1:22" x14ac:dyDescent="0.3">
      <c r="A3658">
        <v>202122</v>
      </c>
      <c r="B3658" t="s">
        <v>820</v>
      </c>
      <c r="C3658" t="s">
        <v>821</v>
      </c>
      <c r="D3658" t="s">
        <v>822</v>
      </c>
      <c r="E3658" t="s">
        <v>823</v>
      </c>
      <c r="F3658" t="s">
        <v>848</v>
      </c>
      <c r="G3658" t="s">
        <v>849</v>
      </c>
      <c r="H3658" t="s">
        <v>942</v>
      </c>
      <c r="I3658">
        <v>811</v>
      </c>
      <c r="J3658" t="s">
        <v>943</v>
      </c>
      <c r="K3658" t="s">
        <v>842</v>
      </c>
      <c r="L3658" t="s">
        <v>238</v>
      </c>
      <c r="M3658" t="s">
        <v>829</v>
      </c>
      <c r="N3658" t="s">
        <v>829</v>
      </c>
      <c r="O3658" t="s">
        <v>829</v>
      </c>
      <c r="P3658" t="s">
        <v>829</v>
      </c>
      <c r="Q3658" t="s">
        <v>829</v>
      </c>
      <c r="R3658" t="s">
        <v>829</v>
      </c>
      <c r="S3658">
        <v>1723192</v>
      </c>
      <c r="T3658">
        <v>0</v>
      </c>
      <c r="U3658">
        <v>1723192</v>
      </c>
      <c r="V3658">
        <v>36</v>
      </c>
    </row>
    <row r="3659" spans="1:22" x14ac:dyDescent="0.3">
      <c r="A3659">
        <v>202223</v>
      </c>
      <c r="B3659" t="s">
        <v>820</v>
      </c>
      <c r="C3659" t="s">
        <v>821</v>
      </c>
      <c r="D3659" t="s">
        <v>822</v>
      </c>
      <c r="E3659" t="s">
        <v>823</v>
      </c>
      <c r="F3659" t="s">
        <v>848</v>
      </c>
      <c r="G3659" t="s">
        <v>849</v>
      </c>
      <c r="H3659" t="s">
        <v>942</v>
      </c>
      <c r="I3659">
        <v>811</v>
      </c>
      <c r="J3659" t="s">
        <v>943</v>
      </c>
      <c r="K3659" t="s">
        <v>842</v>
      </c>
      <c r="L3659" t="s">
        <v>238</v>
      </c>
      <c r="M3659" t="s">
        <v>829</v>
      </c>
      <c r="N3659" t="s">
        <v>829</v>
      </c>
      <c r="O3659" t="s">
        <v>829</v>
      </c>
      <c r="P3659" t="s">
        <v>829</v>
      </c>
      <c r="Q3659" t="s">
        <v>829</v>
      </c>
      <c r="R3659" t="s">
        <v>829</v>
      </c>
      <c r="S3659">
        <v>2095904</v>
      </c>
      <c r="T3659">
        <v>1500</v>
      </c>
      <c r="U3659">
        <v>2094404</v>
      </c>
      <c r="V3659">
        <v>43</v>
      </c>
    </row>
    <row r="3660" spans="1:22" x14ac:dyDescent="0.3">
      <c r="A3660">
        <v>202324</v>
      </c>
      <c r="B3660" t="s">
        <v>820</v>
      </c>
      <c r="C3660" t="s">
        <v>821</v>
      </c>
      <c r="D3660" t="s">
        <v>822</v>
      </c>
      <c r="E3660" t="s">
        <v>823</v>
      </c>
      <c r="F3660" t="s">
        <v>848</v>
      </c>
      <c r="G3660" t="s">
        <v>849</v>
      </c>
      <c r="H3660" t="s">
        <v>942</v>
      </c>
      <c r="I3660">
        <v>811</v>
      </c>
      <c r="J3660" t="s">
        <v>943</v>
      </c>
      <c r="K3660" t="s">
        <v>842</v>
      </c>
      <c r="L3660" t="s">
        <v>238</v>
      </c>
      <c r="M3660" t="s">
        <v>829</v>
      </c>
      <c r="N3660" t="s">
        <v>829</v>
      </c>
      <c r="O3660" t="s">
        <v>829</v>
      </c>
      <c r="P3660" t="s">
        <v>829</v>
      </c>
      <c r="Q3660" t="s">
        <v>829</v>
      </c>
      <c r="R3660" t="s">
        <v>829</v>
      </c>
      <c r="S3660">
        <v>1749983</v>
      </c>
      <c r="T3660">
        <v>21437</v>
      </c>
      <c r="U3660">
        <v>1728546</v>
      </c>
      <c r="V3660">
        <v>35</v>
      </c>
    </row>
    <row r="3661" spans="1:22" x14ac:dyDescent="0.3">
      <c r="A3661">
        <v>202122</v>
      </c>
      <c r="B3661" t="s">
        <v>820</v>
      </c>
      <c r="C3661" t="s">
        <v>821</v>
      </c>
      <c r="D3661" t="s">
        <v>822</v>
      </c>
      <c r="E3661" t="s">
        <v>823</v>
      </c>
      <c r="F3661" t="s">
        <v>848</v>
      </c>
      <c r="G3661" t="s">
        <v>849</v>
      </c>
      <c r="H3661" t="s">
        <v>942</v>
      </c>
      <c r="I3661">
        <v>811</v>
      </c>
      <c r="J3661" t="s">
        <v>943</v>
      </c>
      <c r="K3661" t="s">
        <v>842</v>
      </c>
      <c r="L3661" t="s">
        <v>240</v>
      </c>
      <c r="M3661" t="s">
        <v>829</v>
      </c>
      <c r="N3661" t="s">
        <v>829</v>
      </c>
      <c r="O3661" t="s">
        <v>829</v>
      </c>
      <c r="P3661" t="s">
        <v>829</v>
      </c>
      <c r="Q3661" t="s">
        <v>829</v>
      </c>
      <c r="R3661" t="s">
        <v>829</v>
      </c>
      <c r="S3661">
        <v>1094065</v>
      </c>
      <c r="T3661">
        <v>25356</v>
      </c>
      <c r="U3661">
        <v>1068709</v>
      </c>
      <c r="V3661">
        <v>22</v>
      </c>
    </row>
    <row r="3662" spans="1:22" x14ac:dyDescent="0.3">
      <c r="A3662">
        <v>202223</v>
      </c>
      <c r="B3662" t="s">
        <v>820</v>
      </c>
      <c r="C3662" t="s">
        <v>821</v>
      </c>
      <c r="D3662" t="s">
        <v>822</v>
      </c>
      <c r="E3662" t="s">
        <v>823</v>
      </c>
      <c r="F3662" t="s">
        <v>848</v>
      </c>
      <c r="G3662" t="s">
        <v>849</v>
      </c>
      <c r="H3662" t="s">
        <v>942</v>
      </c>
      <c r="I3662">
        <v>811</v>
      </c>
      <c r="J3662" t="s">
        <v>943</v>
      </c>
      <c r="K3662" t="s">
        <v>842</v>
      </c>
      <c r="L3662" t="s">
        <v>240</v>
      </c>
      <c r="M3662" t="s">
        <v>829</v>
      </c>
      <c r="N3662" t="s">
        <v>829</v>
      </c>
      <c r="O3662" t="s">
        <v>829</v>
      </c>
      <c r="P3662" t="s">
        <v>829</v>
      </c>
      <c r="Q3662" t="s">
        <v>829</v>
      </c>
      <c r="R3662" t="s">
        <v>829</v>
      </c>
      <c r="S3662">
        <v>1230175</v>
      </c>
      <c r="T3662">
        <v>19438</v>
      </c>
      <c r="U3662">
        <v>1210737</v>
      </c>
      <c r="V3662">
        <v>25</v>
      </c>
    </row>
    <row r="3663" spans="1:22" x14ac:dyDescent="0.3">
      <c r="A3663">
        <v>202324</v>
      </c>
      <c r="B3663" t="s">
        <v>820</v>
      </c>
      <c r="C3663" t="s">
        <v>821</v>
      </c>
      <c r="D3663" t="s">
        <v>822</v>
      </c>
      <c r="E3663" t="s">
        <v>823</v>
      </c>
      <c r="F3663" t="s">
        <v>848</v>
      </c>
      <c r="G3663" t="s">
        <v>849</v>
      </c>
      <c r="H3663" t="s">
        <v>942</v>
      </c>
      <c r="I3663">
        <v>811</v>
      </c>
      <c r="J3663" t="s">
        <v>943</v>
      </c>
      <c r="K3663" t="s">
        <v>842</v>
      </c>
      <c r="L3663" t="s">
        <v>240</v>
      </c>
      <c r="M3663" t="s">
        <v>829</v>
      </c>
      <c r="N3663" t="s">
        <v>829</v>
      </c>
      <c r="O3663" t="s">
        <v>829</v>
      </c>
      <c r="P3663" t="s">
        <v>829</v>
      </c>
      <c r="Q3663" t="s">
        <v>829</v>
      </c>
      <c r="R3663" t="s">
        <v>829</v>
      </c>
      <c r="S3663">
        <v>2909573</v>
      </c>
      <c r="T3663">
        <v>0</v>
      </c>
      <c r="U3663">
        <v>2909573</v>
      </c>
      <c r="V3663">
        <v>60</v>
      </c>
    </row>
    <row r="3664" spans="1:22" x14ac:dyDescent="0.3">
      <c r="A3664">
        <v>202122</v>
      </c>
      <c r="B3664" t="s">
        <v>820</v>
      </c>
      <c r="C3664" t="s">
        <v>821</v>
      </c>
      <c r="D3664" t="s">
        <v>822</v>
      </c>
      <c r="E3664" t="s">
        <v>823</v>
      </c>
      <c r="F3664" t="s">
        <v>848</v>
      </c>
      <c r="G3664" t="s">
        <v>849</v>
      </c>
      <c r="H3664" t="s">
        <v>942</v>
      </c>
      <c r="I3664">
        <v>811</v>
      </c>
      <c r="J3664" t="s">
        <v>943</v>
      </c>
      <c r="K3664" t="s">
        <v>842</v>
      </c>
      <c r="L3664" t="s">
        <v>843</v>
      </c>
      <c r="M3664" t="s">
        <v>829</v>
      </c>
      <c r="N3664" t="s">
        <v>829</v>
      </c>
      <c r="O3664" t="s">
        <v>829</v>
      </c>
      <c r="P3664" t="s">
        <v>829</v>
      </c>
      <c r="Q3664" t="s">
        <v>829</v>
      </c>
      <c r="R3664" t="s">
        <v>829</v>
      </c>
      <c r="S3664">
        <v>91963</v>
      </c>
      <c r="T3664">
        <v>53574</v>
      </c>
      <c r="U3664">
        <v>38389</v>
      </c>
      <c r="V3664">
        <v>1</v>
      </c>
    </row>
    <row r="3665" spans="1:22" x14ac:dyDescent="0.3">
      <c r="A3665">
        <v>202223</v>
      </c>
      <c r="B3665" t="s">
        <v>820</v>
      </c>
      <c r="C3665" t="s">
        <v>821</v>
      </c>
      <c r="D3665" t="s">
        <v>822</v>
      </c>
      <c r="E3665" t="s">
        <v>823</v>
      </c>
      <c r="F3665" t="s">
        <v>848</v>
      </c>
      <c r="G3665" t="s">
        <v>849</v>
      </c>
      <c r="H3665" t="s">
        <v>942</v>
      </c>
      <c r="I3665">
        <v>811</v>
      </c>
      <c r="J3665" t="s">
        <v>943</v>
      </c>
      <c r="K3665" t="s">
        <v>842</v>
      </c>
      <c r="L3665" t="s">
        <v>843</v>
      </c>
      <c r="M3665" t="s">
        <v>829</v>
      </c>
      <c r="N3665" t="s">
        <v>829</v>
      </c>
      <c r="O3665" t="s">
        <v>829</v>
      </c>
      <c r="P3665" t="s">
        <v>829</v>
      </c>
      <c r="Q3665" t="s">
        <v>829</v>
      </c>
      <c r="R3665" t="s">
        <v>829</v>
      </c>
      <c r="S3665">
        <v>178448</v>
      </c>
      <c r="T3665">
        <v>54399</v>
      </c>
      <c r="U3665">
        <v>124049</v>
      </c>
      <c r="V3665">
        <v>3</v>
      </c>
    </row>
    <row r="3666" spans="1:22" x14ac:dyDescent="0.3">
      <c r="A3666">
        <v>202324</v>
      </c>
      <c r="B3666" t="s">
        <v>820</v>
      </c>
      <c r="C3666" t="s">
        <v>821</v>
      </c>
      <c r="D3666" t="s">
        <v>822</v>
      </c>
      <c r="E3666" t="s">
        <v>823</v>
      </c>
      <c r="F3666" t="s">
        <v>848</v>
      </c>
      <c r="G3666" t="s">
        <v>849</v>
      </c>
      <c r="H3666" t="s">
        <v>942</v>
      </c>
      <c r="I3666">
        <v>811</v>
      </c>
      <c r="J3666" t="s">
        <v>943</v>
      </c>
      <c r="K3666" t="s">
        <v>842</v>
      </c>
      <c r="L3666" t="s">
        <v>843</v>
      </c>
      <c r="M3666" t="s">
        <v>829</v>
      </c>
      <c r="N3666" t="s">
        <v>829</v>
      </c>
      <c r="O3666" t="s">
        <v>829</v>
      </c>
      <c r="P3666" t="s">
        <v>829</v>
      </c>
      <c r="Q3666" t="s">
        <v>829</v>
      </c>
      <c r="R3666" t="s">
        <v>829</v>
      </c>
      <c r="S3666">
        <v>123360</v>
      </c>
      <c r="T3666">
        <v>48035</v>
      </c>
      <c r="U3666">
        <v>75325</v>
      </c>
      <c r="V3666">
        <v>2</v>
      </c>
    </row>
    <row r="3667" spans="1:22" x14ac:dyDescent="0.3">
      <c r="A3667">
        <v>202122</v>
      </c>
      <c r="B3667" t="s">
        <v>820</v>
      </c>
      <c r="C3667" t="s">
        <v>821</v>
      </c>
      <c r="D3667" t="s">
        <v>822</v>
      </c>
      <c r="E3667" t="s">
        <v>823</v>
      </c>
      <c r="F3667" t="s">
        <v>848</v>
      </c>
      <c r="G3667" t="s">
        <v>849</v>
      </c>
      <c r="H3667" t="s">
        <v>942</v>
      </c>
      <c r="I3667">
        <v>811</v>
      </c>
      <c r="J3667" t="s">
        <v>943</v>
      </c>
      <c r="K3667" t="s">
        <v>842</v>
      </c>
      <c r="L3667" t="s">
        <v>249</v>
      </c>
      <c r="M3667">
        <v>0</v>
      </c>
      <c r="N3667">
        <v>0</v>
      </c>
      <c r="O3667">
        <v>250222</v>
      </c>
      <c r="P3667">
        <v>4754215</v>
      </c>
      <c r="Q3667">
        <v>520286</v>
      </c>
      <c r="R3667" t="s">
        <v>829</v>
      </c>
      <c r="S3667">
        <v>5524723</v>
      </c>
      <c r="T3667">
        <v>138793</v>
      </c>
      <c r="U3667">
        <v>5385930</v>
      </c>
      <c r="V3667">
        <v>112</v>
      </c>
    </row>
    <row r="3668" spans="1:22" x14ac:dyDescent="0.3">
      <c r="A3668">
        <v>202223</v>
      </c>
      <c r="B3668" t="s">
        <v>820</v>
      </c>
      <c r="C3668" t="s">
        <v>821</v>
      </c>
      <c r="D3668" t="s">
        <v>822</v>
      </c>
      <c r="E3668" t="s">
        <v>823</v>
      </c>
      <c r="F3668" t="s">
        <v>848</v>
      </c>
      <c r="G3668" t="s">
        <v>849</v>
      </c>
      <c r="H3668" t="s">
        <v>942</v>
      </c>
      <c r="I3668">
        <v>811</v>
      </c>
      <c r="J3668" t="s">
        <v>943</v>
      </c>
      <c r="K3668" t="s">
        <v>842</v>
      </c>
      <c r="L3668" t="s">
        <v>249</v>
      </c>
      <c r="M3668">
        <v>0</v>
      </c>
      <c r="N3668">
        <v>0</v>
      </c>
      <c r="O3668">
        <v>288649</v>
      </c>
      <c r="P3668">
        <v>5484325</v>
      </c>
      <c r="Q3668">
        <v>1015372</v>
      </c>
      <c r="R3668" t="s">
        <v>829</v>
      </c>
      <c r="S3668">
        <v>6788346</v>
      </c>
      <c r="T3668">
        <v>103050</v>
      </c>
      <c r="U3668">
        <v>6685296</v>
      </c>
      <c r="V3668">
        <v>137</v>
      </c>
    </row>
    <row r="3669" spans="1:22" x14ac:dyDescent="0.3">
      <c r="A3669">
        <v>202324</v>
      </c>
      <c r="B3669" t="s">
        <v>820</v>
      </c>
      <c r="C3669" t="s">
        <v>821</v>
      </c>
      <c r="D3669" t="s">
        <v>822</v>
      </c>
      <c r="E3669" t="s">
        <v>823</v>
      </c>
      <c r="F3669" t="s">
        <v>848</v>
      </c>
      <c r="G3669" t="s">
        <v>849</v>
      </c>
      <c r="H3669" t="s">
        <v>942</v>
      </c>
      <c r="I3669">
        <v>811</v>
      </c>
      <c r="J3669" t="s">
        <v>943</v>
      </c>
      <c r="K3669" t="s">
        <v>842</v>
      </c>
      <c r="L3669" t="s">
        <v>249</v>
      </c>
      <c r="M3669">
        <v>0</v>
      </c>
      <c r="N3669">
        <v>0</v>
      </c>
      <c r="O3669">
        <v>303874</v>
      </c>
      <c r="P3669">
        <v>5773615</v>
      </c>
      <c r="Q3669">
        <v>1051815</v>
      </c>
      <c r="R3669" t="s">
        <v>829</v>
      </c>
      <c r="S3669">
        <v>7129304</v>
      </c>
      <c r="T3669">
        <v>232491</v>
      </c>
      <c r="U3669">
        <v>6896813</v>
      </c>
      <c r="V3669">
        <v>141</v>
      </c>
    </row>
    <row r="3670" spans="1:22" x14ac:dyDescent="0.3">
      <c r="A3670">
        <v>202122</v>
      </c>
      <c r="B3670" t="s">
        <v>820</v>
      </c>
      <c r="C3670" t="s">
        <v>821</v>
      </c>
      <c r="D3670" t="s">
        <v>822</v>
      </c>
      <c r="E3670" t="s">
        <v>823</v>
      </c>
      <c r="F3670" t="s">
        <v>848</v>
      </c>
      <c r="G3670" t="s">
        <v>849</v>
      </c>
      <c r="H3670" t="s">
        <v>942</v>
      </c>
      <c r="I3670">
        <v>811</v>
      </c>
      <c r="J3670" t="s">
        <v>943</v>
      </c>
      <c r="K3670" t="s">
        <v>842</v>
      </c>
      <c r="L3670" t="s">
        <v>844</v>
      </c>
      <c r="M3670">
        <v>0</v>
      </c>
      <c r="N3670">
        <v>1392890</v>
      </c>
      <c r="O3670">
        <v>4465214</v>
      </c>
      <c r="P3670">
        <v>427918</v>
      </c>
      <c r="Q3670">
        <v>212432</v>
      </c>
      <c r="R3670" t="s">
        <v>829</v>
      </c>
      <c r="S3670">
        <v>6498454</v>
      </c>
      <c r="T3670">
        <v>102258</v>
      </c>
      <c r="U3670">
        <v>6396196</v>
      </c>
      <c r="V3670">
        <v>133</v>
      </c>
    </row>
    <row r="3671" spans="1:22" x14ac:dyDescent="0.3">
      <c r="A3671">
        <v>202223</v>
      </c>
      <c r="B3671" t="s">
        <v>820</v>
      </c>
      <c r="C3671" t="s">
        <v>821</v>
      </c>
      <c r="D3671" t="s">
        <v>822</v>
      </c>
      <c r="E3671" t="s">
        <v>823</v>
      </c>
      <c r="F3671" t="s">
        <v>848</v>
      </c>
      <c r="G3671" t="s">
        <v>849</v>
      </c>
      <c r="H3671" t="s">
        <v>942</v>
      </c>
      <c r="I3671">
        <v>811</v>
      </c>
      <c r="J3671" t="s">
        <v>943</v>
      </c>
      <c r="K3671" t="s">
        <v>842</v>
      </c>
      <c r="L3671" t="s">
        <v>844</v>
      </c>
      <c r="M3671">
        <v>0</v>
      </c>
      <c r="N3671">
        <v>1450177</v>
      </c>
      <c r="O3671">
        <v>4990050</v>
      </c>
      <c r="P3671">
        <v>122535</v>
      </c>
      <c r="Q3671">
        <v>22686</v>
      </c>
      <c r="R3671" t="s">
        <v>829</v>
      </c>
      <c r="S3671">
        <v>6585448</v>
      </c>
      <c r="T3671">
        <v>150619</v>
      </c>
      <c r="U3671">
        <v>6434829</v>
      </c>
      <c r="V3671">
        <v>132</v>
      </c>
    </row>
    <row r="3672" spans="1:22" x14ac:dyDescent="0.3">
      <c r="A3672">
        <v>202324</v>
      </c>
      <c r="B3672" t="s">
        <v>820</v>
      </c>
      <c r="C3672" t="s">
        <v>821</v>
      </c>
      <c r="D3672" t="s">
        <v>822</v>
      </c>
      <c r="E3672" t="s">
        <v>823</v>
      </c>
      <c r="F3672" t="s">
        <v>848</v>
      </c>
      <c r="G3672" t="s">
        <v>849</v>
      </c>
      <c r="H3672" t="s">
        <v>942</v>
      </c>
      <c r="I3672">
        <v>811</v>
      </c>
      <c r="J3672" t="s">
        <v>943</v>
      </c>
      <c r="K3672" t="s">
        <v>842</v>
      </c>
      <c r="L3672" t="s">
        <v>844</v>
      </c>
      <c r="M3672">
        <v>0</v>
      </c>
      <c r="N3672">
        <v>2092608</v>
      </c>
      <c r="O3672">
        <v>4844760</v>
      </c>
      <c r="P3672">
        <v>226874</v>
      </c>
      <c r="Q3672">
        <v>41331</v>
      </c>
      <c r="R3672" t="s">
        <v>829</v>
      </c>
      <c r="S3672">
        <v>7205573</v>
      </c>
      <c r="T3672">
        <v>1082</v>
      </c>
      <c r="U3672">
        <v>7204491</v>
      </c>
      <c r="V3672">
        <v>148</v>
      </c>
    </row>
    <row r="3673" spans="1:22" x14ac:dyDescent="0.3">
      <c r="A3673">
        <v>202122</v>
      </c>
      <c r="B3673" t="s">
        <v>820</v>
      </c>
      <c r="C3673" t="s">
        <v>821</v>
      </c>
      <c r="D3673" t="s">
        <v>822</v>
      </c>
      <c r="E3673" t="s">
        <v>823</v>
      </c>
      <c r="F3673" t="s">
        <v>848</v>
      </c>
      <c r="G3673" t="s">
        <v>849</v>
      </c>
      <c r="H3673" t="s">
        <v>942</v>
      </c>
      <c r="I3673">
        <v>811</v>
      </c>
      <c r="J3673" t="s">
        <v>943</v>
      </c>
      <c r="K3673" t="s">
        <v>842</v>
      </c>
      <c r="L3673" t="s">
        <v>251</v>
      </c>
      <c r="M3673" t="s">
        <v>829</v>
      </c>
      <c r="N3673" t="s">
        <v>829</v>
      </c>
      <c r="O3673">
        <v>0</v>
      </c>
      <c r="P3673">
        <v>0</v>
      </c>
      <c r="Q3673">
        <v>0</v>
      </c>
      <c r="R3673">
        <v>826587</v>
      </c>
      <c r="S3673">
        <v>826587</v>
      </c>
      <c r="T3673">
        <v>62751</v>
      </c>
      <c r="U3673">
        <v>763836</v>
      </c>
      <c r="V3673">
        <v>16</v>
      </c>
    </row>
    <row r="3674" spans="1:22" x14ac:dyDescent="0.3">
      <c r="A3674">
        <v>202223</v>
      </c>
      <c r="B3674" t="s">
        <v>820</v>
      </c>
      <c r="C3674" t="s">
        <v>821</v>
      </c>
      <c r="D3674" t="s">
        <v>822</v>
      </c>
      <c r="E3674" t="s">
        <v>823</v>
      </c>
      <c r="F3674" t="s">
        <v>848</v>
      </c>
      <c r="G3674" t="s">
        <v>849</v>
      </c>
      <c r="H3674" t="s">
        <v>942</v>
      </c>
      <c r="I3674">
        <v>811</v>
      </c>
      <c r="J3674" t="s">
        <v>943</v>
      </c>
      <c r="K3674" t="s">
        <v>842</v>
      </c>
      <c r="L3674" t="s">
        <v>251</v>
      </c>
      <c r="M3674" t="s">
        <v>829</v>
      </c>
      <c r="N3674" t="s">
        <v>829</v>
      </c>
      <c r="O3674">
        <v>0</v>
      </c>
      <c r="P3674">
        <v>0</v>
      </c>
      <c r="Q3674">
        <v>0</v>
      </c>
      <c r="R3674">
        <v>1266783</v>
      </c>
      <c r="S3674">
        <v>1266783</v>
      </c>
      <c r="T3674">
        <v>68178</v>
      </c>
      <c r="U3674">
        <v>1198605</v>
      </c>
      <c r="V3674">
        <v>25</v>
      </c>
    </row>
    <row r="3675" spans="1:22" x14ac:dyDescent="0.3">
      <c r="A3675">
        <v>202324</v>
      </c>
      <c r="B3675" t="s">
        <v>820</v>
      </c>
      <c r="C3675" t="s">
        <v>821</v>
      </c>
      <c r="D3675" t="s">
        <v>822</v>
      </c>
      <c r="E3675" t="s">
        <v>823</v>
      </c>
      <c r="F3675" t="s">
        <v>848</v>
      </c>
      <c r="G3675" t="s">
        <v>849</v>
      </c>
      <c r="H3675" t="s">
        <v>942</v>
      </c>
      <c r="I3675">
        <v>811</v>
      </c>
      <c r="J3675" t="s">
        <v>943</v>
      </c>
      <c r="K3675" t="s">
        <v>842</v>
      </c>
      <c r="L3675" t="s">
        <v>251</v>
      </c>
      <c r="M3675" t="s">
        <v>829</v>
      </c>
      <c r="N3675" t="s">
        <v>829</v>
      </c>
      <c r="O3675">
        <v>0</v>
      </c>
      <c r="P3675">
        <v>0</v>
      </c>
      <c r="Q3675">
        <v>0</v>
      </c>
      <c r="R3675">
        <v>1189927</v>
      </c>
      <c r="S3675">
        <v>1189927</v>
      </c>
      <c r="T3675">
        <v>93047</v>
      </c>
      <c r="U3675">
        <v>1096880</v>
      </c>
      <c r="V3675">
        <v>22</v>
      </c>
    </row>
    <row r="3676" spans="1:22" x14ac:dyDescent="0.3">
      <c r="A3676">
        <v>202122</v>
      </c>
      <c r="B3676" t="s">
        <v>820</v>
      </c>
      <c r="C3676" t="s">
        <v>821</v>
      </c>
      <c r="D3676" t="s">
        <v>822</v>
      </c>
      <c r="E3676" t="s">
        <v>823</v>
      </c>
      <c r="F3676" t="s">
        <v>848</v>
      </c>
      <c r="G3676" t="s">
        <v>849</v>
      </c>
      <c r="H3676" t="s">
        <v>942</v>
      </c>
      <c r="I3676">
        <v>811</v>
      </c>
      <c r="J3676" t="s">
        <v>943</v>
      </c>
      <c r="K3676" t="s">
        <v>842</v>
      </c>
      <c r="L3676" t="s">
        <v>253</v>
      </c>
      <c r="M3676" t="s">
        <v>829</v>
      </c>
      <c r="N3676" t="s">
        <v>829</v>
      </c>
      <c r="O3676">
        <v>0</v>
      </c>
      <c r="P3676">
        <v>0</v>
      </c>
      <c r="Q3676">
        <v>0</v>
      </c>
      <c r="R3676">
        <v>234126</v>
      </c>
      <c r="S3676">
        <v>234126</v>
      </c>
      <c r="T3676">
        <v>6405</v>
      </c>
      <c r="U3676">
        <v>227721</v>
      </c>
      <c r="V3676">
        <v>5</v>
      </c>
    </row>
    <row r="3677" spans="1:22" x14ac:dyDescent="0.3">
      <c r="A3677">
        <v>202223</v>
      </c>
      <c r="B3677" t="s">
        <v>820</v>
      </c>
      <c r="C3677" t="s">
        <v>821</v>
      </c>
      <c r="D3677" t="s">
        <v>822</v>
      </c>
      <c r="E3677" t="s">
        <v>823</v>
      </c>
      <c r="F3677" t="s">
        <v>848</v>
      </c>
      <c r="G3677" t="s">
        <v>849</v>
      </c>
      <c r="H3677" t="s">
        <v>942</v>
      </c>
      <c r="I3677">
        <v>811</v>
      </c>
      <c r="J3677" t="s">
        <v>943</v>
      </c>
      <c r="K3677" t="s">
        <v>842</v>
      </c>
      <c r="L3677" t="s">
        <v>253</v>
      </c>
      <c r="M3677" t="s">
        <v>829</v>
      </c>
      <c r="N3677" t="s">
        <v>829</v>
      </c>
      <c r="O3677">
        <v>0</v>
      </c>
      <c r="P3677">
        <v>0</v>
      </c>
      <c r="Q3677">
        <v>0</v>
      </c>
      <c r="R3677">
        <v>267741</v>
      </c>
      <c r="S3677">
        <v>267741</v>
      </c>
      <c r="T3677">
        <v>4821</v>
      </c>
      <c r="U3677">
        <v>262920</v>
      </c>
      <c r="V3677">
        <v>5</v>
      </c>
    </row>
    <row r="3678" spans="1:22" x14ac:dyDescent="0.3">
      <c r="A3678">
        <v>202324</v>
      </c>
      <c r="B3678" t="s">
        <v>820</v>
      </c>
      <c r="C3678" t="s">
        <v>821</v>
      </c>
      <c r="D3678" t="s">
        <v>822</v>
      </c>
      <c r="E3678" t="s">
        <v>823</v>
      </c>
      <c r="F3678" t="s">
        <v>848</v>
      </c>
      <c r="G3678" t="s">
        <v>849</v>
      </c>
      <c r="H3678" t="s">
        <v>942</v>
      </c>
      <c r="I3678">
        <v>811</v>
      </c>
      <c r="J3678" t="s">
        <v>943</v>
      </c>
      <c r="K3678" t="s">
        <v>842</v>
      </c>
      <c r="L3678" t="s">
        <v>253</v>
      </c>
      <c r="M3678" t="s">
        <v>829</v>
      </c>
      <c r="N3678" t="s">
        <v>829</v>
      </c>
      <c r="O3678">
        <v>0</v>
      </c>
      <c r="P3678">
        <v>0</v>
      </c>
      <c r="Q3678">
        <v>0</v>
      </c>
      <c r="R3678">
        <v>279649</v>
      </c>
      <c r="S3678">
        <v>279649</v>
      </c>
      <c r="T3678">
        <v>10977</v>
      </c>
      <c r="U3678">
        <v>268672</v>
      </c>
      <c r="V3678">
        <v>6</v>
      </c>
    </row>
    <row r="3679" spans="1:22" x14ac:dyDescent="0.3">
      <c r="A3679">
        <v>202122</v>
      </c>
      <c r="B3679" t="s">
        <v>820</v>
      </c>
      <c r="C3679" t="s">
        <v>821</v>
      </c>
      <c r="D3679" t="s">
        <v>822</v>
      </c>
      <c r="E3679" t="s">
        <v>823</v>
      </c>
      <c r="F3679" t="s">
        <v>848</v>
      </c>
      <c r="G3679" t="s">
        <v>849</v>
      </c>
      <c r="H3679" t="s">
        <v>942</v>
      </c>
      <c r="I3679">
        <v>811</v>
      </c>
      <c r="J3679" t="s">
        <v>943</v>
      </c>
      <c r="K3679" t="s">
        <v>842</v>
      </c>
      <c r="L3679" t="s">
        <v>845</v>
      </c>
      <c r="M3679" t="s">
        <v>829</v>
      </c>
      <c r="N3679" t="s">
        <v>829</v>
      </c>
      <c r="O3679">
        <v>0</v>
      </c>
      <c r="P3679">
        <v>0</v>
      </c>
      <c r="Q3679">
        <v>0</v>
      </c>
      <c r="R3679">
        <v>312717</v>
      </c>
      <c r="S3679">
        <v>312717</v>
      </c>
      <c r="T3679">
        <v>7302</v>
      </c>
      <c r="U3679">
        <v>305415</v>
      </c>
      <c r="V3679">
        <v>6</v>
      </c>
    </row>
    <row r="3680" spans="1:22" x14ac:dyDescent="0.3">
      <c r="A3680">
        <v>202223</v>
      </c>
      <c r="B3680" t="s">
        <v>820</v>
      </c>
      <c r="C3680" t="s">
        <v>821</v>
      </c>
      <c r="D3680" t="s">
        <v>822</v>
      </c>
      <c r="E3680" t="s">
        <v>823</v>
      </c>
      <c r="F3680" t="s">
        <v>848</v>
      </c>
      <c r="G3680" t="s">
        <v>849</v>
      </c>
      <c r="H3680" t="s">
        <v>942</v>
      </c>
      <c r="I3680">
        <v>811</v>
      </c>
      <c r="J3680" t="s">
        <v>943</v>
      </c>
      <c r="K3680" t="s">
        <v>842</v>
      </c>
      <c r="L3680" t="s">
        <v>845</v>
      </c>
      <c r="M3680" t="s">
        <v>829</v>
      </c>
      <c r="N3680" t="s">
        <v>829</v>
      </c>
      <c r="O3680">
        <v>0</v>
      </c>
      <c r="P3680">
        <v>0</v>
      </c>
      <c r="Q3680">
        <v>0</v>
      </c>
      <c r="R3680">
        <v>377143</v>
      </c>
      <c r="S3680">
        <v>377143</v>
      </c>
      <c r="T3680">
        <v>12359</v>
      </c>
      <c r="U3680">
        <v>364784</v>
      </c>
      <c r="V3680">
        <v>7</v>
      </c>
    </row>
    <row r="3681" spans="1:22" x14ac:dyDescent="0.3">
      <c r="A3681">
        <v>202324</v>
      </c>
      <c r="B3681" t="s">
        <v>820</v>
      </c>
      <c r="C3681" t="s">
        <v>821</v>
      </c>
      <c r="D3681" t="s">
        <v>822</v>
      </c>
      <c r="E3681" t="s">
        <v>823</v>
      </c>
      <c r="F3681" t="s">
        <v>848</v>
      </c>
      <c r="G3681" t="s">
        <v>849</v>
      </c>
      <c r="H3681" t="s">
        <v>942</v>
      </c>
      <c r="I3681">
        <v>811</v>
      </c>
      <c r="J3681" t="s">
        <v>943</v>
      </c>
      <c r="K3681" t="s">
        <v>842</v>
      </c>
      <c r="L3681" t="s">
        <v>845</v>
      </c>
      <c r="M3681" t="s">
        <v>829</v>
      </c>
      <c r="N3681" t="s">
        <v>829</v>
      </c>
      <c r="O3681">
        <v>0</v>
      </c>
      <c r="P3681">
        <v>0</v>
      </c>
      <c r="Q3681">
        <v>0</v>
      </c>
      <c r="R3681">
        <v>383985</v>
      </c>
      <c r="S3681">
        <v>383985</v>
      </c>
      <c r="T3681">
        <v>0</v>
      </c>
      <c r="U3681">
        <v>383985</v>
      </c>
      <c r="V3681">
        <v>8</v>
      </c>
    </row>
    <row r="3682" spans="1:22" x14ac:dyDescent="0.3">
      <c r="A3682">
        <v>202122</v>
      </c>
      <c r="B3682" t="s">
        <v>820</v>
      </c>
      <c r="C3682" t="s">
        <v>821</v>
      </c>
      <c r="D3682" t="s">
        <v>822</v>
      </c>
      <c r="E3682" t="s">
        <v>823</v>
      </c>
      <c r="F3682" t="s">
        <v>876</v>
      </c>
      <c r="G3682" t="s">
        <v>877</v>
      </c>
      <c r="H3682" t="s">
        <v>944</v>
      </c>
      <c r="I3682">
        <v>845</v>
      </c>
      <c r="J3682" t="s">
        <v>945</v>
      </c>
      <c r="K3682" t="s">
        <v>828</v>
      </c>
      <c r="L3682" t="s">
        <v>336</v>
      </c>
      <c r="M3682">
        <v>0</v>
      </c>
      <c r="N3682">
        <v>214000</v>
      </c>
      <c r="O3682">
        <v>232000</v>
      </c>
      <c r="P3682">
        <v>1223883</v>
      </c>
      <c r="Q3682">
        <v>0</v>
      </c>
      <c r="R3682" t="s">
        <v>829</v>
      </c>
      <c r="S3682">
        <v>1669883</v>
      </c>
      <c r="T3682" t="s">
        <v>829</v>
      </c>
      <c r="U3682">
        <v>1669883</v>
      </c>
      <c r="V3682">
        <v>47</v>
      </c>
    </row>
    <row r="3683" spans="1:22" x14ac:dyDescent="0.3">
      <c r="A3683">
        <v>202223</v>
      </c>
      <c r="B3683" t="s">
        <v>820</v>
      </c>
      <c r="C3683" t="s">
        <v>821</v>
      </c>
      <c r="D3683" t="s">
        <v>822</v>
      </c>
      <c r="E3683" t="s">
        <v>823</v>
      </c>
      <c r="F3683" t="s">
        <v>876</v>
      </c>
      <c r="G3683" t="s">
        <v>877</v>
      </c>
      <c r="H3683" t="s">
        <v>944</v>
      </c>
      <c r="I3683">
        <v>845</v>
      </c>
      <c r="J3683" t="s">
        <v>945</v>
      </c>
      <c r="K3683" t="s">
        <v>828</v>
      </c>
      <c r="L3683" t="s">
        <v>336</v>
      </c>
      <c r="M3683">
        <v>0</v>
      </c>
      <c r="N3683">
        <v>232000</v>
      </c>
      <c r="O3683">
        <v>214000</v>
      </c>
      <c r="P3683">
        <v>1287674</v>
      </c>
      <c r="Q3683">
        <v>0</v>
      </c>
      <c r="R3683" t="s">
        <v>829</v>
      </c>
      <c r="S3683">
        <v>1733674</v>
      </c>
      <c r="T3683" t="s">
        <v>829</v>
      </c>
      <c r="U3683">
        <v>1733674</v>
      </c>
      <c r="V3683">
        <v>51</v>
      </c>
    </row>
    <row r="3684" spans="1:22" x14ac:dyDescent="0.3">
      <c r="A3684">
        <v>202324</v>
      </c>
      <c r="B3684" t="s">
        <v>820</v>
      </c>
      <c r="C3684" t="s">
        <v>821</v>
      </c>
      <c r="D3684" t="s">
        <v>822</v>
      </c>
      <c r="E3684" t="s">
        <v>823</v>
      </c>
      <c r="F3684" t="s">
        <v>876</v>
      </c>
      <c r="G3684" t="s">
        <v>877</v>
      </c>
      <c r="H3684" t="s">
        <v>944</v>
      </c>
      <c r="I3684">
        <v>845</v>
      </c>
      <c r="J3684" t="s">
        <v>945</v>
      </c>
      <c r="K3684" t="s">
        <v>828</v>
      </c>
      <c r="L3684" t="s">
        <v>336</v>
      </c>
      <c r="M3684">
        <v>0</v>
      </c>
      <c r="N3684">
        <v>276000</v>
      </c>
      <c r="O3684">
        <v>254000</v>
      </c>
      <c r="P3684">
        <v>1129037</v>
      </c>
      <c r="Q3684">
        <v>0</v>
      </c>
      <c r="R3684" t="s">
        <v>829</v>
      </c>
      <c r="S3684">
        <v>1659037</v>
      </c>
      <c r="T3684" t="s">
        <v>829</v>
      </c>
      <c r="U3684">
        <v>1659037</v>
      </c>
      <c r="V3684">
        <v>52</v>
      </c>
    </row>
    <row r="3685" spans="1:22" x14ac:dyDescent="0.3">
      <c r="A3685">
        <v>202122</v>
      </c>
      <c r="B3685" t="s">
        <v>820</v>
      </c>
      <c r="C3685" t="s">
        <v>821</v>
      </c>
      <c r="D3685" t="s">
        <v>822</v>
      </c>
      <c r="E3685" t="s">
        <v>823</v>
      </c>
      <c r="F3685" t="s">
        <v>876</v>
      </c>
      <c r="G3685" t="s">
        <v>877</v>
      </c>
      <c r="H3685" t="s">
        <v>944</v>
      </c>
      <c r="I3685">
        <v>845</v>
      </c>
      <c r="J3685" t="s">
        <v>945</v>
      </c>
      <c r="K3685" t="s">
        <v>828</v>
      </c>
      <c r="L3685" t="s">
        <v>235</v>
      </c>
      <c r="M3685" t="s">
        <v>829</v>
      </c>
      <c r="N3685">
        <v>285883</v>
      </c>
      <c r="O3685">
        <v>0</v>
      </c>
      <c r="P3685" t="s">
        <v>829</v>
      </c>
      <c r="Q3685" t="s">
        <v>829</v>
      </c>
      <c r="R3685" t="s">
        <v>829</v>
      </c>
      <c r="S3685">
        <v>285883</v>
      </c>
      <c r="T3685">
        <v>0</v>
      </c>
      <c r="U3685">
        <v>285883</v>
      </c>
      <c r="V3685">
        <v>8</v>
      </c>
    </row>
    <row r="3686" spans="1:22" x14ac:dyDescent="0.3">
      <c r="A3686">
        <v>202223</v>
      </c>
      <c r="B3686" t="s">
        <v>820</v>
      </c>
      <c r="C3686" t="s">
        <v>821</v>
      </c>
      <c r="D3686" t="s">
        <v>822</v>
      </c>
      <c r="E3686" t="s">
        <v>823</v>
      </c>
      <c r="F3686" t="s">
        <v>876</v>
      </c>
      <c r="G3686" t="s">
        <v>877</v>
      </c>
      <c r="H3686" t="s">
        <v>944</v>
      </c>
      <c r="I3686">
        <v>845</v>
      </c>
      <c r="J3686" t="s">
        <v>945</v>
      </c>
      <c r="K3686" t="s">
        <v>828</v>
      </c>
      <c r="L3686" t="s">
        <v>235</v>
      </c>
      <c r="M3686" t="s">
        <v>829</v>
      </c>
      <c r="N3686">
        <v>277200</v>
      </c>
      <c r="O3686">
        <v>0</v>
      </c>
      <c r="P3686" t="s">
        <v>829</v>
      </c>
      <c r="Q3686" t="s">
        <v>829</v>
      </c>
      <c r="R3686" t="s">
        <v>829</v>
      </c>
      <c r="S3686">
        <v>277200</v>
      </c>
      <c r="T3686">
        <v>0</v>
      </c>
      <c r="U3686">
        <v>277200</v>
      </c>
      <c r="V3686">
        <v>8</v>
      </c>
    </row>
    <row r="3687" spans="1:22" x14ac:dyDescent="0.3">
      <c r="A3687">
        <v>202324</v>
      </c>
      <c r="B3687" t="s">
        <v>820</v>
      </c>
      <c r="C3687" t="s">
        <v>821</v>
      </c>
      <c r="D3687" t="s">
        <v>822</v>
      </c>
      <c r="E3687" t="s">
        <v>823</v>
      </c>
      <c r="F3687" t="s">
        <v>876</v>
      </c>
      <c r="G3687" t="s">
        <v>877</v>
      </c>
      <c r="H3687" t="s">
        <v>944</v>
      </c>
      <c r="I3687">
        <v>845</v>
      </c>
      <c r="J3687" t="s">
        <v>945</v>
      </c>
      <c r="K3687" t="s">
        <v>828</v>
      </c>
      <c r="L3687" t="s">
        <v>235</v>
      </c>
      <c r="M3687" t="s">
        <v>829</v>
      </c>
      <c r="N3687">
        <v>266267</v>
      </c>
      <c r="O3687">
        <v>0</v>
      </c>
      <c r="P3687" t="s">
        <v>829</v>
      </c>
      <c r="Q3687" t="s">
        <v>829</v>
      </c>
      <c r="R3687" t="s">
        <v>829</v>
      </c>
      <c r="S3687">
        <v>266267</v>
      </c>
      <c r="T3687">
        <v>0</v>
      </c>
      <c r="U3687">
        <v>266267</v>
      </c>
      <c r="V3687">
        <v>8</v>
      </c>
    </row>
    <row r="3688" spans="1:22" x14ac:dyDescent="0.3">
      <c r="A3688">
        <v>202122</v>
      </c>
      <c r="B3688" t="s">
        <v>820</v>
      </c>
      <c r="C3688" t="s">
        <v>821</v>
      </c>
      <c r="D3688" t="s">
        <v>822</v>
      </c>
      <c r="E3688" t="s">
        <v>823</v>
      </c>
      <c r="F3688" t="s">
        <v>876</v>
      </c>
      <c r="G3688" t="s">
        <v>877</v>
      </c>
      <c r="H3688" t="s">
        <v>944</v>
      </c>
      <c r="I3688">
        <v>845</v>
      </c>
      <c r="J3688" t="s">
        <v>945</v>
      </c>
      <c r="K3688" t="s">
        <v>828</v>
      </c>
      <c r="L3688" t="s">
        <v>534</v>
      </c>
      <c r="M3688">
        <v>0</v>
      </c>
      <c r="N3688">
        <v>2367073</v>
      </c>
      <c r="O3688">
        <v>1718468</v>
      </c>
      <c r="P3688">
        <v>1945815</v>
      </c>
      <c r="Q3688">
        <v>0</v>
      </c>
      <c r="R3688" t="s">
        <v>829</v>
      </c>
      <c r="S3688">
        <v>6031356</v>
      </c>
      <c r="T3688">
        <v>648509</v>
      </c>
      <c r="U3688">
        <v>5382847</v>
      </c>
      <c r="V3688">
        <v>46</v>
      </c>
    </row>
    <row r="3689" spans="1:22" x14ac:dyDescent="0.3">
      <c r="A3689">
        <v>202223</v>
      </c>
      <c r="B3689" t="s">
        <v>820</v>
      </c>
      <c r="C3689" t="s">
        <v>821</v>
      </c>
      <c r="D3689" t="s">
        <v>822</v>
      </c>
      <c r="E3689" t="s">
        <v>823</v>
      </c>
      <c r="F3689" t="s">
        <v>876</v>
      </c>
      <c r="G3689" t="s">
        <v>877</v>
      </c>
      <c r="H3689" t="s">
        <v>944</v>
      </c>
      <c r="I3689">
        <v>845</v>
      </c>
      <c r="J3689" t="s">
        <v>945</v>
      </c>
      <c r="K3689" t="s">
        <v>828</v>
      </c>
      <c r="L3689" t="s">
        <v>534</v>
      </c>
      <c r="M3689">
        <v>0</v>
      </c>
      <c r="N3689">
        <v>2582436</v>
      </c>
      <c r="O3689">
        <v>1842153</v>
      </c>
      <c r="P3689">
        <v>2220847</v>
      </c>
      <c r="Q3689">
        <v>0</v>
      </c>
      <c r="R3689" t="s">
        <v>829</v>
      </c>
      <c r="S3689">
        <v>6645436</v>
      </c>
      <c r="T3689">
        <v>861100</v>
      </c>
      <c r="U3689">
        <v>5784336</v>
      </c>
      <c r="V3689">
        <v>49</v>
      </c>
    </row>
    <row r="3690" spans="1:22" x14ac:dyDescent="0.3">
      <c r="A3690">
        <v>202324</v>
      </c>
      <c r="B3690" t="s">
        <v>820</v>
      </c>
      <c r="C3690" t="s">
        <v>821</v>
      </c>
      <c r="D3690" t="s">
        <v>822</v>
      </c>
      <c r="E3690" t="s">
        <v>823</v>
      </c>
      <c r="F3690" t="s">
        <v>876</v>
      </c>
      <c r="G3690" t="s">
        <v>877</v>
      </c>
      <c r="H3690" t="s">
        <v>944</v>
      </c>
      <c r="I3690">
        <v>845</v>
      </c>
      <c r="J3690" t="s">
        <v>945</v>
      </c>
      <c r="K3690" t="s">
        <v>828</v>
      </c>
      <c r="L3690" t="s">
        <v>534</v>
      </c>
      <c r="M3690">
        <v>0</v>
      </c>
      <c r="N3690">
        <v>3018987</v>
      </c>
      <c r="O3690">
        <v>1766352</v>
      </c>
      <c r="P3690">
        <v>2055091</v>
      </c>
      <c r="Q3690">
        <v>0</v>
      </c>
      <c r="R3690" t="s">
        <v>829</v>
      </c>
      <c r="S3690">
        <v>6840430</v>
      </c>
      <c r="T3690">
        <v>89225</v>
      </c>
      <c r="U3690">
        <v>6751205</v>
      </c>
      <c r="V3690">
        <v>60</v>
      </c>
    </row>
    <row r="3691" spans="1:22" x14ac:dyDescent="0.3">
      <c r="A3691">
        <v>202122</v>
      </c>
      <c r="B3691" t="s">
        <v>820</v>
      </c>
      <c r="C3691" t="s">
        <v>821</v>
      </c>
      <c r="D3691" t="s">
        <v>822</v>
      </c>
      <c r="E3691" t="s">
        <v>823</v>
      </c>
      <c r="F3691" t="s">
        <v>876</v>
      </c>
      <c r="G3691" t="s">
        <v>877</v>
      </c>
      <c r="H3691" t="s">
        <v>944</v>
      </c>
      <c r="I3691">
        <v>845</v>
      </c>
      <c r="J3691" t="s">
        <v>945</v>
      </c>
      <c r="K3691" t="s">
        <v>828</v>
      </c>
      <c r="L3691" t="s">
        <v>603</v>
      </c>
      <c r="M3691" t="s">
        <v>829</v>
      </c>
      <c r="N3691" t="s">
        <v>829</v>
      </c>
      <c r="O3691" t="s">
        <v>829</v>
      </c>
      <c r="P3691">
        <v>0</v>
      </c>
      <c r="Q3691">
        <v>0</v>
      </c>
      <c r="R3691">
        <v>0</v>
      </c>
      <c r="S3691">
        <v>0</v>
      </c>
      <c r="T3691">
        <v>0</v>
      </c>
      <c r="U3691">
        <v>0</v>
      </c>
      <c r="V3691">
        <v>0</v>
      </c>
    </row>
    <row r="3692" spans="1:22" x14ac:dyDescent="0.3">
      <c r="A3692">
        <v>202223</v>
      </c>
      <c r="B3692" t="s">
        <v>820</v>
      </c>
      <c r="C3692" t="s">
        <v>821</v>
      </c>
      <c r="D3692" t="s">
        <v>822</v>
      </c>
      <c r="E3692" t="s">
        <v>823</v>
      </c>
      <c r="F3692" t="s">
        <v>876</v>
      </c>
      <c r="G3692" t="s">
        <v>877</v>
      </c>
      <c r="H3692" t="s">
        <v>944</v>
      </c>
      <c r="I3692">
        <v>845</v>
      </c>
      <c r="J3692" t="s">
        <v>945</v>
      </c>
      <c r="K3692" t="s">
        <v>828</v>
      </c>
      <c r="L3692" t="s">
        <v>603</v>
      </c>
      <c r="M3692" t="s">
        <v>829</v>
      </c>
      <c r="N3692" t="s">
        <v>829</v>
      </c>
      <c r="O3692" t="s">
        <v>829</v>
      </c>
      <c r="P3692">
        <v>0</v>
      </c>
      <c r="Q3692">
        <v>0</v>
      </c>
      <c r="R3692">
        <v>0</v>
      </c>
      <c r="S3692">
        <v>0</v>
      </c>
      <c r="T3692">
        <v>0</v>
      </c>
      <c r="U3692">
        <v>0</v>
      </c>
      <c r="V3692">
        <v>0</v>
      </c>
    </row>
    <row r="3693" spans="1:22" x14ac:dyDescent="0.3">
      <c r="A3693">
        <v>202324</v>
      </c>
      <c r="B3693" t="s">
        <v>820</v>
      </c>
      <c r="C3693" t="s">
        <v>821</v>
      </c>
      <c r="D3693" t="s">
        <v>822</v>
      </c>
      <c r="E3693" t="s">
        <v>823</v>
      </c>
      <c r="F3693" t="s">
        <v>876</v>
      </c>
      <c r="G3693" t="s">
        <v>877</v>
      </c>
      <c r="H3693" t="s">
        <v>944</v>
      </c>
      <c r="I3693">
        <v>845</v>
      </c>
      <c r="J3693" t="s">
        <v>945</v>
      </c>
      <c r="K3693" t="s">
        <v>828</v>
      </c>
      <c r="L3693" t="s">
        <v>603</v>
      </c>
      <c r="M3693" t="s">
        <v>829</v>
      </c>
      <c r="N3693" t="s">
        <v>829</v>
      </c>
      <c r="O3693" t="s">
        <v>829</v>
      </c>
      <c r="P3693">
        <v>0</v>
      </c>
      <c r="Q3693">
        <v>0</v>
      </c>
      <c r="R3693">
        <v>0</v>
      </c>
      <c r="S3693">
        <v>0</v>
      </c>
      <c r="T3693">
        <v>0</v>
      </c>
      <c r="U3693">
        <v>0</v>
      </c>
      <c r="V3693">
        <v>0</v>
      </c>
    </row>
    <row r="3694" spans="1:22" x14ac:dyDescent="0.3">
      <c r="A3694">
        <v>202122</v>
      </c>
      <c r="B3694" t="s">
        <v>820</v>
      </c>
      <c r="C3694" t="s">
        <v>821</v>
      </c>
      <c r="D3694" t="s">
        <v>822</v>
      </c>
      <c r="E3694" t="s">
        <v>823</v>
      </c>
      <c r="F3694" t="s">
        <v>876</v>
      </c>
      <c r="G3694" t="s">
        <v>877</v>
      </c>
      <c r="H3694" t="s">
        <v>944</v>
      </c>
      <c r="I3694">
        <v>845</v>
      </c>
      <c r="J3694" t="s">
        <v>945</v>
      </c>
      <c r="K3694" t="s">
        <v>828</v>
      </c>
      <c r="L3694" t="s">
        <v>606</v>
      </c>
      <c r="M3694">
        <v>0</v>
      </c>
      <c r="N3694">
        <v>0</v>
      </c>
      <c r="O3694">
        <v>0</v>
      </c>
      <c r="P3694">
        <v>642857</v>
      </c>
      <c r="Q3694">
        <v>0</v>
      </c>
      <c r="R3694">
        <v>0</v>
      </c>
      <c r="S3694">
        <v>642857</v>
      </c>
      <c r="T3694">
        <v>2780</v>
      </c>
      <c r="U3694">
        <v>640077</v>
      </c>
      <c r="V3694">
        <v>5</v>
      </c>
    </row>
    <row r="3695" spans="1:22" x14ac:dyDescent="0.3">
      <c r="A3695">
        <v>202223</v>
      </c>
      <c r="B3695" t="s">
        <v>820</v>
      </c>
      <c r="C3695" t="s">
        <v>821</v>
      </c>
      <c r="D3695" t="s">
        <v>822</v>
      </c>
      <c r="E3695" t="s">
        <v>823</v>
      </c>
      <c r="F3695" t="s">
        <v>876</v>
      </c>
      <c r="G3695" t="s">
        <v>877</v>
      </c>
      <c r="H3695" t="s">
        <v>944</v>
      </c>
      <c r="I3695">
        <v>845</v>
      </c>
      <c r="J3695" t="s">
        <v>945</v>
      </c>
      <c r="K3695" t="s">
        <v>828</v>
      </c>
      <c r="L3695" t="s">
        <v>606</v>
      </c>
      <c r="M3695">
        <v>0</v>
      </c>
      <c r="N3695">
        <v>0</v>
      </c>
      <c r="O3695">
        <v>0</v>
      </c>
      <c r="P3695">
        <v>584868</v>
      </c>
      <c r="Q3695">
        <v>0</v>
      </c>
      <c r="R3695">
        <v>0</v>
      </c>
      <c r="S3695">
        <v>584868</v>
      </c>
      <c r="T3695">
        <v>0</v>
      </c>
      <c r="U3695">
        <v>584868</v>
      </c>
      <c r="V3695">
        <v>5</v>
      </c>
    </row>
    <row r="3696" spans="1:22" x14ac:dyDescent="0.3">
      <c r="A3696">
        <v>202324</v>
      </c>
      <c r="B3696" t="s">
        <v>820</v>
      </c>
      <c r="C3696" t="s">
        <v>821</v>
      </c>
      <c r="D3696" t="s">
        <v>822</v>
      </c>
      <c r="E3696" t="s">
        <v>823</v>
      </c>
      <c r="F3696" t="s">
        <v>876</v>
      </c>
      <c r="G3696" t="s">
        <v>877</v>
      </c>
      <c r="H3696" t="s">
        <v>944</v>
      </c>
      <c r="I3696">
        <v>845</v>
      </c>
      <c r="J3696" t="s">
        <v>945</v>
      </c>
      <c r="K3696" t="s">
        <v>828</v>
      </c>
      <c r="L3696" t="s">
        <v>606</v>
      </c>
      <c r="M3696">
        <v>0</v>
      </c>
      <c r="N3696">
        <v>0</v>
      </c>
      <c r="O3696">
        <v>0</v>
      </c>
      <c r="P3696">
        <v>585000</v>
      </c>
      <c r="Q3696">
        <v>0</v>
      </c>
      <c r="R3696">
        <v>0</v>
      </c>
      <c r="S3696">
        <v>585000</v>
      </c>
      <c r="T3696">
        <v>0</v>
      </c>
      <c r="U3696">
        <v>585000</v>
      </c>
      <c r="V3696">
        <v>5</v>
      </c>
    </row>
    <row r="3697" spans="1:22" x14ac:dyDescent="0.3">
      <c r="A3697">
        <v>202122</v>
      </c>
      <c r="B3697" t="s">
        <v>820</v>
      </c>
      <c r="C3697" t="s">
        <v>821</v>
      </c>
      <c r="D3697" t="s">
        <v>822</v>
      </c>
      <c r="E3697" t="s">
        <v>823</v>
      </c>
      <c r="F3697" t="s">
        <v>876</v>
      </c>
      <c r="G3697" t="s">
        <v>877</v>
      </c>
      <c r="H3697" t="s">
        <v>944</v>
      </c>
      <c r="I3697">
        <v>845</v>
      </c>
      <c r="J3697" t="s">
        <v>945</v>
      </c>
      <c r="K3697" t="s">
        <v>828</v>
      </c>
      <c r="L3697" t="s">
        <v>609</v>
      </c>
      <c r="M3697" t="s">
        <v>829</v>
      </c>
      <c r="N3697" t="s">
        <v>829</v>
      </c>
      <c r="O3697" t="s">
        <v>829</v>
      </c>
      <c r="P3697" t="s">
        <v>829</v>
      </c>
      <c r="Q3697">
        <v>0</v>
      </c>
      <c r="R3697" t="s">
        <v>829</v>
      </c>
      <c r="S3697">
        <v>0</v>
      </c>
      <c r="T3697">
        <v>0</v>
      </c>
      <c r="U3697">
        <v>0</v>
      </c>
      <c r="V3697">
        <v>0</v>
      </c>
    </row>
    <row r="3698" spans="1:22" x14ac:dyDescent="0.3">
      <c r="A3698">
        <v>202223</v>
      </c>
      <c r="B3698" t="s">
        <v>820</v>
      </c>
      <c r="C3698" t="s">
        <v>821</v>
      </c>
      <c r="D3698" t="s">
        <v>822</v>
      </c>
      <c r="E3698" t="s">
        <v>823</v>
      </c>
      <c r="F3698" t="s">
        <v>876</v>
      </c>
      <c r="G3698" t="s">
        <v>877</v>
      </c>
      <c r="H3698" t="s">
        <v>944</v>
      </c>
      <c r="I3698">
        <v>845</v>
      </c>
      <c r="J3698" t="s">
        <v>945</v>
      </c>
      <c r="K3698" t="s">
        <v>828</v>
      </c>
      <c r="L3698" t="s">
        <v>609</v>
      </c>
      <c r="M3698" t="s">
        <v>829</v>
      </c>
      <c r="N3698" t="s">
        <v>829</v>
      </c>
      <c r="O3698" t="s">
        <v>829</v>
      </c>
      <c r="P3698" t="s">
        <v>829</v>
      </c>
      <c r="Q3698">
        <v>0</v>
      </c>
      <c r="R3698" t="s">
        <v>829</v>
      </c>
      <c r="S3698">
        <v>0</v>
      </c>
      <c r="T3698">
        <v>0</v>
      </c>
      <c r="U3698">
        <v>0</v>
      </c>
      <c r="V3698">
        <v>0</v>
      </c>
    </row>
    <row r="3699" spans="1:22" x14ac:dyDescent="0.3">
      <c r="A3699">
        <v>202122</v>
      </c>
      <c r="B3699" t="s">
        <v>820</v>
      </c>
      <c r="C3699" t="s">
        <v>821</v>
      </c>
      <c r="D3699" t="s">
        <v>822</v>
      </c>
      <c r="E3699" t="s">
        <v>823</v>
      </c>
      <c r="F3699" t="s">
        <v>876</v>
      </c>
      <c r="G3699" t="s">
        <v>877</v>
      </c>
      <c r="H3699" t="s">
        <v>944</v>
      </c>
      <c r="I3699">
        <v>845</v>
      </c>
      <c r="J3699" t="s">
        <v>945</v>
      </c>
      <c r="K3699" t="s">
        <v>828</v>
      </c>
      <c r="L3699" t="s">
        <v>830</v>
      </c>
      <c r="M3699">
        <v>0</v>
      </c>
      <c r="N3699">
        <v>0</v>
      </c>
      <c r="O3699">
        <v>0</v>
      </c>
      <c r="P3699">
        <v>0</v>
      </c>
      <c r="Q3699">
        <v>0</v>
      </c>
      <c r="R3699">
        <v>0</v>
      </c>
      <c r="S3699">
        <v>0</v>
      </c>
      <c r="T3699">
        <v>0</v>
      </c>
      <c r="U3699">
        <v>0</v>
      </c>
      <c r="V3699">
        <v>0</v>
      </c>
    </row>
    <row r="3700" spans="1:22" x14ac:dyDescent="0.3">
      <c r="A3700">
        <v>202223</v>
      </c>
      <c r="B3700" t="s">
        <v>820</v>
      </c>
      <c r="C3700" t="s">
        <v>821</v>
      </c>
      <c r="D3700" t="s">
        <v>822</v>
      </c>
      <c r="E3700" t="s">
        <v>823</v>
      </c>
      <c r="F3700" t="s">
        <v>876</v>
      </c>
      <c r="G3700" t="s">
        <v>877</v>
      </c>
      <c r="H3700" t="s">
        <v>944</v>
      </c>
      <c r="I3700">
        <v>845</v>
      </c>
      <c r="J3700" t="s">
        <v>945</v>
      </c>
      <c r="K3700" t="s">
        <v>828</v>
      </c>
      <c r="L3700" t="s">
        <v>830</v>
      </c>
      <c r="M3700">
        <v>0</v>
      </c>
      <c r="N3700">
        <v>0</v>
      </c>
      <c r="O3700">
        <v>0</v>
      </c>
      <c r="P3700">
        <v>0</v>
      </c>
      <c r="Q3700">
        <v>0</v>
      </c>
      <c r="R3700">
        <v>0</v>
      </c>
      <c r="S3700">
        <v>0</v>
      </c>
      <c r="T3700">
        <v>0</v>
      </c>
      <c r="U3700">
        <v>0</v>
      </c>
      <c r="V3700">
        <v>0</v>
      </c>
    </row>
    <row r="3701" spans="1:22" x14ac:dyDescent="0.3">
      <c r="A3701">
        <v>202324</v>
      </c>
      <c r="B3701" t="s">
        <v>820</v>
      </c>
      <c r="C3701" t="s">
        <v>821</v>
      </c>
      <c r="D3701" t="s">
        <v>822</v>
      </c>
      <c r="E3701" t="s">
        <v>823</v>
      </c>
      <c r="F3701" t="s">
        <v>876</v>
      </c>
      <c r="G3701" t="s">
        <v>877</v>
      </c>
      <c r="H3701" t="s">
        <v>944</v>
      </c>
      <c r="I3701">
        <v>845</v>
      </c>
      <c r="J3701" t="s">
        <v>945</v>
      </c>
      <c r="K3701" t="s">
        <v>828</v>
      </c>
      <c r="L3701" t="s">
        <v>830</v>
      </c>
      <c r="M3701">
        <v>0</v>
      </c>
      <c r="N3701">
        <v>0</v>
      </c>
      <c r="O3701">
        <v>0</v>
      </c>
      <c r="P3701">
        <v>0</v>
      </c>
      <c r="Q3701">
        <v>0</v>
      </c>
      <c r="R3701">
        <v>0</v>
      </c>
      <c r="S3701">
        <v>0</v>
      </c>
      <c r="T3701">
        <v>0</v>
      </c>
      <c r="U3701">
        <v>0</v>
      </c>
      <c r="V3701">
        <v>0</v>
      </c>
    </row>
    <row r="3702" spans="1:22" x14ac:dyDescent="0.3">
      <c r="A3702">
        <v>202122</v>
      </c>
      <c r="B3702" t="s">
        <v>820</v>
      </c>
      <c r="C3702" t="s">
        <v>821</v>
      </c>
      <c r="D3702" t="s">
        <v>822</v>
      </c>
      <c r="E3702" t="s">
        <v>823</v>
      </c>
      <c r="F3702" t="s">
        <v>876</v>
      </c>
      <c r="G3702" t="s">
        <v>877</v>
      </c>
      <c r="H3702" t="s">
        <v>944</v>
      </c>
      <c r="I3702">
        <v>845</v>
      </c>
      <c r="J3702" t="s">
        <v>945</v>
      </c>
      <c r="K3702" t="s">
        <v>828</v>
      </c>
      <c r="L3702" t="s">
        <v>537</v>
      </c>
      <c r="M3702">
        <v>0</v>
      </c>
      <c r="N3702">
        <v>1468533</v>
      </c>
      <c r="O3702">
        <v>2541680</v>
      </c>
      <c r="P3702">
        <v>12724453</v>
      </c>
      <c r="Q3702">
        <v>0</v>
      </c>
      <c r="R3702">
        <v>0</v>
      </c>
      <c r="S3702">
        <v>16734666</v>
      </c>
      <c r="T3702">
        <v>0</v>
      </c>
      <c r="U3702">
        <v>16734666</v>
      </c>
      <c r="V3702">
        <v>142</v>
      </c>
    </row>
    <row r="3703" spans="1:22" x14ac:dyDescent="0.3">
      <c r="A3703">
        <v>202223</v>
      </c>
      <c r="B3703" t="s">
        <v>820</v>
      </c>
      <c r="C3703" t="s">
        <v>821</v>
      </c>
      <c r="D3703" t="s">
        <v>822</v>
      </c>
      <c r="E3703" t="s">
        <v>823</v>
      </c>
      <c r="F3703" t="s">
        <v>876</v>
      </c>
      <c r="G3703" t="s">
        <v>877</v>
      </c>
      <c r="H3703" t="s">
        <v>944</v>
      </c>
      <c r="I3703">
        <v>845</v>
      </c>
      <c r="J3703" t="s">
        <v>945</v>
      </c>
      <c r="K3703" t="s">
        <v>828</v>
      </c>
      <c r="L3703" t="s">
        <v>537</v>
      </c>
      <c r="M3703">
        <v>0</v>
      </c>
      <c r="N3703">
        <v>1342879</v>
      </c>
      <c r="O3703">
        <v>2567710</v>
      </c>
      <c r="P3703">
        <v>14522995</v>
      </c>
      <c r="Q3703">
        <v>0</v>
      </c>
      <c r="R3703">
        <v>1627489</v>
      </c>
      <c r="S3703">
        <v>20061073</v>
      </c>
      <c r="T3703">
        <v>10391</v>
      </c>
      <c r="U3703">
        <v>20050682</v>
      </c>
      <c r="V3703">
        <v>171</v>
      </c>
    </row>
    <row r="3704" spans="1:22" x14ac:dyDescent="0.3">
      <c r="A3704">
        <v>202324</v>
      </c>
      <c r="B3704" t="s">
        <v>820</v>
      </c>
      <c r="C3704" t="s">
        <v>821</v>
      </c>
      <c r="D3704" t="s">
        <v>822</v>
      </c>
      <c r="E3704" t="s">
        <v>823</v>
      </c>
      <c r="F3704" t="s">
        <v>876</v>
      </c>
      <c r="G3704" t="s">
        <v>877</v>
      </c>
      <c r="H3704" t="s">
        <v>944</v>
      </c>
      <c r="I3704">
        <v>845</v>
      </c>
      <c r="J3704" t="s">
        <v>945</v>
      </c>
      <c r="K3704" t="s">
        <v>828</v>
      </c>
      <c r="L3704" t="s">
        <v>537</v>
      </c>
      <c r="M3704">
        <v>0</v>
      </c>
      <c r="N3704">
        <v>1960303</v>
      </c>
      <c r="O3704">
        <v>2614767</v>
      </c>
      <c r="P3704">
        <v>16711942</v>
      </c>
      <c r="Q3704">
        <v>753481</v>
      </c>
      <c r="R3704">
        <v>1779011</v>
      </c>
      <c r="S3704">
        <v>23819504</v>
      </c>
      <c r="T3704">
        <v>331342</v>
      </c>
      <c r="U3704">
        <v>23488162</v>
      </c>
      <c r="V3704">
        <v>209</v>
      </c>
    </row>
    <row r="3705" spans="1:22" x14ac:dyDescent="0.3">
      <c r="A3705">
        <v>202122</v>
      </c>
      <c r="B3705" t="s">
        <v>820</v>
      </c>
      <c r="C3705" t="s">
        <v>821</v>
      </c>
      <c r="D3705" t="s">
        <v>822</v>
      </c>
      <c r="E3705" t="s">
        <v>823</v>
      </c>
      <c r="F3705" t="s">
        <v>876</v>
      </c>
      <c r="G3705" t="s">
        <v>877</v>
      </c>
      <c r="H3705" t="s">
        <v>944</v>
      </c>
      <c r="I3705">
        <v>845</v>
      </c>
      <c r="J3705" t="s">
        <v>945</v>
      </c>
      <c r="K3705" t="s">
        <v>828</v>
      </c>
      <c r="L3705" t="s">
        <v>572</v>
      </c>
      <c r="M3705">
        <v>0</v>
      </c>
      <c r="N3705">
        <v>0</v>
      </c>
      <c r="O3705">
        <v>0</v>
      </c>
      <c r="P3705">
        <v>16088667</v>
      </c>
      <c r="Q3705">
        <v>0</v>
      </c>
      <c r="R3705">
        <v>1506467</v>
      </c>
      <c r="S3705">
        <v>17595134</v>
      </c>
      <c r="T3705">
        <v>0</v>
      </c>
      <c r="U3705">
        <v>17595134</v>
      </c>
      <c r="V3705">
        <v>150</v>
      </c>
    </row>
    <row r="3706" spans="1:22" x14ac:dyDescent="0.3">
      <c r="A3706">
        <v>202223</v>
      </c>
      <c r="B3706" t="s">
        <v>820</v>
      </c>
      <c r="C3706" t="s">
        <v>821</v>
      </c>
      <c r="D3706" t="s">
        <v>822</v>
      </c>
      <c r="E3706" t="s">
        <v>823</v>
      </c>
      <c r="F3706" t="s">
        <v>876</v>
      </c>
      <c r="G3706" t="s">
        <v>877</v>
      </c>
      <c r="H3706" t="s">
        <v>944</v>
      </c>
      <c r="I3706">
        <v>845</v>
      </c>
      <c r="J3706" t="s">
        <v>945</v>
      </c>
      <c r="K3706" t="s">
        <v>828</v>
      </c>
      <c r="L3706" t="s">
        <v>572</v>
      </c>
      <c r="M3706">
        <v>0</v>
      </c>
      <c r="N3706">
        <v>0</v>
      </c>
      <c r="O3706">
        <v>0</v>
      </c>
      <c r="P3706">
        <v>18338901</v>
      </c>
      <c r="Q3706">
        <v>0</v>
      </c>
      <c r="R3706">
        <v>0</v>
      </c>
      <c r="S3706">
        <v>18338901</v>
      </c>
      <c r="T3706">
        <v>1851</v>
      </c>
      <c r="U3706">
        <v>18337050</v>
      </c>
      <c r="V3706">
        <v>157</v>
      </c>
    </row>
    <row r="3707" spans="1:22" x14ac:dyDescent="0.3">
      <c r="A3707">
        <v>202324</v>
      </c>
      <c r="B3707" t="s">
        <v>820</v>
      </c>
      <c r="C3707" t="s">
        <v>821</v>
      </c>
      <c r="D3707" t="s">
        <v>822</v>
      </c>
      <c r="E3707" t="s">
        <v>823</v>
      </c>
      <c r="F3707" t="s">
        <v>876</v>
      </c>
      <c r="G3707" t="s">
        <v>877</v>
      </c>
      <c r="H3707" t="s">
        <v>944</v>
      </c>
      <c r="I3707">
        <v>845</v>
      </c>
      <c r="J3707" t="s">
        <v>945</v>
      </c>
      <c r="K3707" t="s">
        <v>828</v>
      </c>
      <c r="L3707" t="s">
        <v>572</v>
      </c>
      <c r="M3707">
        <v>0</v>
      </c>
      <c r="N3707">
        <v>0</v>
      </c>
      <c r="O3707">
        <v>0</v>
      </c>
      <c r="P3707">
        <v>21938289</v>
      </c>
      <c r="Q3707">
        <v>0</v>
      </c>
      <c r="R3707">
        <v>0</v>
      </c>
      <c r="S3707">
        <v>21938289</v>
      </c>
      <c r="T3707">
        <v>0</v>
      </c>
      <c r="U3707">
        <v>21938289</v>
      </c>
      <c r="V3707">
        <v>195</v>
      </c>
    </row>
    <row r="3708" spans="1:22" x14ac:dyDescent="0.3">
      <c r="A3708">
        <v>202122</v>
      </c>
      <c r="B3708" t="s">
        <v>820</v>
      </c>
      <c r="C3708" t="s">
        <v>821</v>
      </c>
      <c r="D3708" t="s">
        <v>822</v>
      </c>
      <c r="E3708" t="s">
        <v>823</v>
      </c>
      <c r="F3708" t="s">
        <v>876</v>
      </c>
      <c r="G3708" t="s">
        <v>877</v>
      </c>
      <c r="H3708" t="s">
        <v>944</v>
      </c>
      <c r="I3708">
        <v>845</v>
      </c>
      <c r="J3708" t="s">
        <v>945</v>
      </c>
      <c r="K3708" t="s">
        <v>828</v>
      </c>
      <c r="L3708" t="s">
        <v>539</v>
      </c>
      <c r="M3708">
        <v>0</v>
      </c>
      <c r="N3708">
        <v>0</v>
      </c>
      <c r="O3708">
        <v>0</v>
      </c>
      <c r="P3708" t="s">
        <v>829</v>
      </c>
      <c r="Q3708" t="s">
        <v>829</v>
      </c>
      <c r="R3708" t="s">
        <v>829</v>
      </c>
      <c r="S3708">
        <v>0</v>
      </c>
      <c r="T3708">
        <v>0</v>
      </c>
      <c r="U3708">
        <v>0</v>
      </c>
      <c r="V3708">
        <v>0</v>
      </c>
    </row>
    <row r="3709" spans="1:22" x14ac:dyDescent="0.3">
      <c r="A3709">
        <v>202223</v>
      </c>
      <c r="B3709" t="s">
        <v>820</v>
      </c>
      <c r="C3709" t="s">
        <v>821</v>
      </c>
      <c r="D3709" t="s">
        <v>822</v>
      </c>
      <c r="E3709" t="s">
        <v>823</v>
      </c>
      <c r="F3709" t="s">
        <v>876</v>
      </c>
      <c r="G3709" t="s">
        <v>877</v>
      </c>
      <c r="H3709" t="s">
        <v>944</v>
      </c>
      <c r="I3709">
        <v>845</v>
      </c>
      <c r="J3709" t="s">
        <v>945</v>
      </c>
      <c r="K3709" t="s">
        <v>828</v>
      </c>
      <c r="L3709" t="s">
        <v>539</v>
      </c>
      <c r="M3709">
        <v>0</v>
      </c>
      <c r="N3709">
        <v>0</v>
      </c>
      <c r="O3709">
        <v>0</v>
      </c>
      <c r="P3709" t="s">
        <v>829</v>
      </c>
      <c r="Q3709" t="s">
        <v>829</v>
      </c>
      <c r="R3709" t="s">
        <v>829</v>
      </c>
      <c r="S3709">
        <v>0</v>
      </c>
      <c r="T3709">
        <v>0</v>
      </c>
      <c r="U3709">
        <v>0</v>
      </c>
      <c r="V3709">
        <v>0</v>
      </c>
    </row>
    <row r="3710" spans="1:22" x14ac:dyDescent="0.3">
      <c r="A3710">
        <v>202324</v>
      </c>
      <c r="B3710" t="s">
        <v>820</v>
      </c>
      <c r="C3710" t="s">
        <v>821</v>
      </c>
      <c r="D3710" t="s">
        <v>822</v>
      </c>
      <c r="E3710" t="s">
        <v>823</v>
      </c>
      <c r="F3710" t="s">
        <v>876</v>
      </c>
      <c r="G3710" t="s">
        <v>877</v>
      </c>
      <c r="H3710" t="s">
        <v>944</v>
      </c>
      <c r="I3710">
        <v>845</v>
      </c>
      <c r="J3710" t="s">
        <v>945</v>
      </c>
      <c r="K3710" t="s">
        <v>828</v>
      </c>
      <c r="L3710" t="s">
        <v>539</v>
      </c>
      <c r="M3710">
        <v>0</v>
      </c>
      <c r="N3710">
        <v>0</v>
      </c>
      <c r="O3710">
        <v>0</v>
      </c>
      <c r="P3710" t="s">
        <v>829</v>
      </c>
      <c r="Q3710" t="s">
        <v>829</v>
      </c>
      <c r="R3710" t="s">
        <v>829</v>
      </c>
      <c r="S3710">
        <v>0</v>
      </c>
      <c r="T3710">
        <v>0</v>
      </c>
      <c r="U3710">
        <v>0</v>
      </c>
      <c r="V3710">
        <v>0</v>
      </c>
    </row>
    <row r="3711" spans="1:22" x14ac:dyDescent="0.3">
      <c r="A3711">
        <v>202122</v>
      </c>
      <c r="B3711" t="s">
        <v>820</v>
      </c>
      <c r="C3711" t="s">
        <v>821</v>
      </c>
      <c r="D3711" t="s">
        <v>822</v>
      </c>
      <c r="E3711" t="s">
        <v>823</v>
      </c>
      <c r="F3711" t="s">
        <v>876</v>
      </c>
      <c r="G3711" t="s">
        <v>877</v>
      </c>
      <c r="H3711" t="s">
        <v>944</v>
      </c>
      <c r="I3711">
        <v>845</v>
      </c>
      <c r="J3711" t="s">
        <v>945</v>
      </c>
      <c r="K3711" t="s">
        <v>828</v>
      </c>
      <c r="L3711" t="s">
        <v>541</v>
      </c>
      <c r="M3711">
        <v>3198880</v>
      </c>
      <c r="N3711">
        <v>1775634</v>
      </c>
      <c r="O3711">
        <v>1827115</v>
      </c>
      <c r="P3711">
        <v>1456171</v>
      </c>
      <c r="Q3711">
        <v>0</v>
      </c>
      <c r="R3711">
        <v>0</v>
      </c>
      <c r="S3711">
        <v>8257800</v>
      </c>
      <c r="T3711">
        <v>89025</v>
      </c>
      <c r="U3711">
        <v>8168775</v>
      </c>
      <c r="V3711">
        <v>70</v>
      </c>
    </row>
    <row r="3712" spans="1:22" x14ac:dyDescent="0.3">
      <c r="A3712">
        <v>202223</v>
      </c>
      <c r="B3712" t="s">
        <v>820</v>
      </c>
      <c r="C3712" t="s">
        <v>821</v>
      </c>
      <c r="D3712" t="s">
        <v>822</v>
      </c>
      <c r="E3712" t="s">
        <v>823</v>
      </c>
      <c r="F3712" t="s">
        <v>876</v>
      </c>
      <c r="G3712" t="s">
        <v>877</v>
      </c>
      <c r="H3712" t="s">
        <v>944</v>
      </c>
      <c r="I3712">
        <v>845</v>
      </c>
      <c r="J3712" t="s">
        <v>945</v>
      </c>
      <c r="K3712" t="s">
        <v>828</v>
      </c>
      <c r="L3712" t="s">
        <v>541</v>
      </c>
      <c r="M3712">
        <v>3531629</v>
      </c>
      <c r="N3712">
        <v>2057448</v>
      </c>
      <c r="O3712">
        <v>2143023</v>
      </c>
      <c r="P3712">
        <v>1634803</v>
      </c>
      <c r="Q3712">
        <v>0</v>
      </c>
      <c r="R3712">
        <v>0</v>
      </c>
      <c r="S3712">
        <v>9366903</v>
      </c>
      <c r="T3712">
        <v>17894</v>
      </c>
      <c r="U3712">
        <v>9349009</v>
      </c>
      <c r="V3712">
        <v>80</v>
      </c>
    </row>
    <row r="3713" spans="1:22" x14ac:dyDescent="0.3">
      <c r="A3713">
        <v>202324</v>
      </c>
      <c r="B3713" t="s">
        <v>820</v>
      </c>
      <c r="C3713" t="s">
        <v>821</v>
      </c>
      <c r="D3713" t="s">
        <v>822</v>
      </c>
      <c r="E3713" t="s">
        <v>823</v>
      </c>
      <c r="F3713" t="s">
        <v>876</v>
      </c>
      <c r="G3713" t="s">
        <v>877</v>
      </c>
      <c r="H3713" t="s">
        <v>944</v>
      </c>
      <c r="I3713">
        <v>845</v>
      </c>
      <c r="J3713" t="s">
        <v>945</v>
      </c>
      <c r="K3713" t="s">
        <v>828</v>
      </c>
      <c r="L3713" t="s">
        <v>541</v>
      </c>
      <c r="M3713">
        <v>4057580</v>
      </c>
      <c r="N3713">
        <v>3086707</v>
      </c>
      <c r="O3713">
        <v>3130467</v>
      </c>
      <c r="P3713">
        <v>864509</v>
      </c>
      <c r="Q3713">
        <v>0</v>
      </c>
      <c r="R3713">
        <v>0</v>
      </c>
      <c r="S3713">
        <v>11139263</v>
      </c>
      <c r="T3713">
        <v>61535</v>
      </c>
      <c r="U3713">
        <v>11077728</v>
      </c>
      <c r="V3713">
        <v>99</v>
      </c>
    </row>
    <row r="3714" spans="1:22" x14ac:dyDescent="0.3">
      <c r="A3714">
        <v>202122</v>
      </c>
      <c r="B3714" t="s">
        <v>820</v>
      </c>
      <c r="C3714" t="s">
        <v>821</v>
      </c>
      <c r="D3714" t="s">
        <v>822</v>
      </c>
      <c r="E3714" t="s">
        <v>823</v>
      </c>
      <c r="F3714" t="s">
        <v>876</v>
      </c>
      <c r="G3714" t="s">
        <v>877</v>
      </c>
      <c r="H3714" t="s">
        <v>944</v>
      </c>
      <c r="I3714">
        <v>845</v>
      </c>
      <c r="J3714" t="s">
        <v>945</v>
      </c>
      <c r="K3714" t="s">
        <v>828</v>
      </c>
      <c r="L3714" t="s">
        <v>831</v>
      </c>
      <c r="M3714" t="s">
        <v>829</v>
      </c>
      <c r="N3714" t="s">
        <v>829</v>
      </c>
      <c r="O3714" t="s">
        <v>829</v>
      </c>
      <c r="P3714">
        <v>0</v>
      </c>
      <c r="Q3714">
        <v>0</v>
      </c>
      <c r="R3714" t="s">
        <v>829</v>
      </c>
      <c r="S3714">
        <v>0</v>
      </c>
      <c r="T3714">
        <v>0</v>
      </c>
      <c r="U3714">
        <v>0</v>
      </c>
      <c r="V3714">
        <v>0</v>
      </c>
    </row>
    <row r="3715" spans="1:22" x14ac:dyDescent="0.3">
      <c r="A3715">
        <v>202223</v>
      </c>
      <c r="B3715" t="s">
        <v>820</v>
      </c>
      <c r="C3715" t="s">
        <v>821</v>
      </c>
      <c r="D3715" t="s">
        <v>822</v>
      </c>
      <c r="E3715" t="s">
        <v>823</v>
      </c>
      <c r="F3715" t="s">
        <v>876</v>
      </c>
      <c r="G3715" t="s">
        <v>877</v>
      </c>
      <c r="H3715" t="s">
        <v>944</v>
      </c>
      <c r="I3715">
        <v>845</v>
      </c>
      <c r="J3715" t="s">
        <v>945</v>
      </c>
      <c r="K3715" t="s">
        <v>828</v>
      </c>
      <c r="L3715" t="s">
        <v>831</v>
      </c>
      <c r="M3715" t="s">
        <v>829</v>
      </c>
      <c r="N3715" t="s">
        <v>829</v>
      </c>
      <c r="O3715" t="s">
        <v>829</v>
      </c>
      <c r="P3715">
        <v>0</v>
      </c>
      <c r="Q3715">
        <v>0</v>
      </c>
      <c r="R3715" t="s">
        <v>829</v>
      </c>
      <c r="S3715">
        <v>0</v>
      </c>
      <c r="T3715">
        <v>0</v>
      </c>
      <c r="U3715">
        <v>0</v>
      </c>
      <c r="V3715">
        <v>0</v>
      </c>
    </row>
    <row r="3716" spans="1:22" x14ac:dyDescent="0.3">
      <c r="A3716">
        <v>202324</v>
      </c>
      <c r="B3716" t="s">
        <v>820</v>
      </c>
      <c r="C3716" t="s">
        <v>821</v>
      </c>
      <c r="D3716" t="s">
        <v>822</v>
      </c>
      <c r="E3716" t="s">
        <v>823</v>
      </c>
      <c r="F3716" t="s">
        <v>876</v>
      </c>
      <c r="G3716" t="s">
        <v>877</v>
      </c>
      <c r="H3716" t="s">
        <v>944</v>
      </c>
      <c r="I3716">
        <v>845</v>
      </c>
      <c r="J3716" t="s">
        <v>945</v>
      </c>
      <c r="K3716" t="s">
        <v>828</v>
      </c>
      <c r="L3716" t="s">
        <v>831</v>
      </c>
      <c r="M3716" t="s">
        <v>829</v>
      </c>
      <c r="N3716" t="s">
        <v>829</v>
      </c>
      <c r="O3716" t="s">
        <v>829</v>
      </c>
      <c r="P3716">
        <v>0</v>
      </c>
      <c r="Q3716">
        <v>0</v>
      </c>
      <c r="R3716" t="s">
        <v>829</v>
      </c>
      <c r="S3716">
        <v>0</v>
      </c>
      <c r="T3716">
        <v>0</v>
      </c>
      <c r="U3716">
        <v>0</v>
      </c>
      <c r="V3716">
        <v>0</v>
      </c>
    </row>
    <row r="3717" spans="1:22" x14ac:dyDescent="0.3">
      <c r="A3717">
        <v>202122</v>
      </c>
      <c r="B3717" t="s">
        <v>820</v>
      </c>
      <c r="C3717" t="s">
        <v>821</v>
      </c>
      <c r="D3717" t="s">
        <v>822</v>
      </c>
      <c r="E3717" t="s">
        <v>823</v>
      </c>
      <c r="F3717" t="s">
        <v>876</v>
      </c>
      <c r="G3717" t="s">
        <v>877</v>
      </c>
      <c r="H3717" t="s">
        <v>944</v>
      </c>
      <c r="I3717">
        <v>845</v>
      </c>
      <c r="J3717" t="s">
        <v>945</v>
      </c>
      <c r="K3717" t="s">
        <v>828</v>
      </c>
      <c r="L3717" t="s">
        <v>832</v>
      </c>
      <c r="M3717">
        <v>0</v>
      </c>
      <c r="N3717">
        <v>0</v>
      </c>
      <c r="O3717">
        <v>0</v>
      </c>
      <c r="P3717">
        <v>0</v>
      </c>
      <c r="Q3717">
        <v>0</v>
      </c>
      <c r="R3717">
        <v>0</v>
      </c>
      <c r="S3717">
        <v>0</v>
      </c>
      <c r="T3717">
        <v>0</v>
      </c>
      <c r="U3717">
        <v>0</v>
      </c>
      <c r="V3717">
        <v>0</v>
      </c>
    </row>
    <row r="3718" spans="1:22" x14ac:dyDescent="0.3">
      <c r="A3718">
        <v>202223</v>
      </c>
      <c r="B3718" t="s">
        <v>820</v>
      </c>
      <c r="C3718" t="s">
        <v>821</v>
      </c>
      <c r="D3718" t="s">
        <v>822</v>
      </c>
      <c r="E3718" t="s">
        <v>823</v>
      </c>
      <c r="F3718" t="s">
        <v>876</v>
      </c>
      <c r="G3718" t="s">
        <v>877</v>
      </c>
      <c r="H3718" t="s">
        <v>944</v>
      </c>
      <c r="I3718">
        <v>845</v>
      </c>
      <c r="J3718" t="s">
        <v>945</v>
      </c>
      <c r="K3718" t="s">
        <v>828</v>
      </c>
      <c r="L3718" t="s">
        <v>832</v>
      </c>
      <c r="M3718">
        <v>0</v>
      </c>
      <c r="N3718">
        <v>0</v>
      </c>
      <c r="O3718">
        <v>0</v>
      </c>
      <c r="P3718">
        <v>0</v>
      </c>
      <c r="Q3718">
        <v>0</v>
      </c>
      <c r="R3718">
        <v>0</v>
      </c>
      <c r="S3718">
        <v>0</v>
      </c>
      <c r="T3718">
        <v>0</v>
      </c>
      <c r="U3718">
        <v>0</v>
      </c>
      <c r="V3718">
        <v>0</v>
      </c>
    </row>
    <row r="3719" spans="1:22" x14ac:dyDescent="0.3">
      <c r="A3719">
        <v>202324</v>
      </c>
      <c r="B3719" t="s">
        <v>820</v>
      </c>
      <c r="C3719" t="s">
        <v>821</v>
      </c>
      <c r="D3719" t="s">
        <v>822</v>
      </c>
      <c r="E3719" t="s">
        <v>823</v>
      </c>
      <c r="F3719" t="s">
        <v>876</v>
      </c>
      <c r="G3719" t="s">
        <v>877</v>
      </c>
      <c r="H3719" t="s">
        <v>944</v>
      </c>
      <c r="I3719">
        <v>845</v>
      </c>
      <c r="J3719" t="s">
        <v>945</v>
      </c>
      <c r="K3719" t="s">
        <v>828</v>
      </c>
      <c r="L3719" t="s">
        <v>832</v>
      </c>
      <c r="M3719">
        <v>0</v>
      </c>
      <c r="N3719">
        <v>0</v>
      </c>
      <c r="O3719">
        <v>0</v>
      </c>
      <c r="P3719">
        <v>0</v>
      </c>
      <c r="Q3719">
        <v>420157</v>
      </c>
      <c r="R3719">
        <v>0</v>
      </c>
      <c r="S3719">
        <v>420157</v>
      </c>
      <c r="T3719">
        <v>0</v>
      </c>
      <c r="U3719">
        <v>420157</v>
      </c>
      <c r="V3719">
        <v>4</v>
      </c>
    </row>
    <row r="3720" spans="1:22" x14ac:dyDescent="0.3">
      <c r="A3720">
        <v>202122</v>
      </c>
      <c r="B3720" t="s">
        <v>820</v>
      </c>
      <c r="C3720" t="s">
        <v>821</v>
      </c>
      <c r="D3720" t="s">
        <v>822</v>
      </c>
      <c r="E3720" t="s">
        <v>823</v>
      </c>
      <c r="F3720" t="s">
        <v>876</v>
      </c>
      <c r="G3720" t="s">
        <v>877</v>
      </c>
      <c r="H3720" t="s">
        <v>944</v>
      </c>
      <c r="I3720">
        <v>845</v>
      </c>
      <c r="J3720" t="s">
        <v>945</v>
      </c>
      <c r="K3720" t="s">
        <v>828</v>
      </c>
      <c r="L3720" t="s">
        <v>544</v>
      </c>
      <c r="M3720">
        <v>399432</v>
      </c>
      <c r="N3720">
        <v>909437</v>
      </c>
      <c r="O3720">
        <v>639896</v>
      </c>
      <c r="P3720">
        <v>22836</v>
      </c>
      <c r="Q3720">
        <v>0</v>
      </c>
      <c r="R3720">
        <v>0</v>
      </c>
      <c r="S3720">
        <v>1971601</v>
      </c>
      <c r="T3720">
        <v>711103</v>
      </c>
      <c r="U3720">
        <v>1260498</v>
      </c>
      <c r="V3720">
        <v>11</v>
      </c>
    </row>
    <row r="3721" spans="1:22" x14ac:dyDescent="0.3">
      <c r="A3721">
        <v>202223</v>
      </c>
      <c r="B3721" t="s">
        <v>820</v>
      </c>
      <c r="C3721" t="s">
        <v>821</v>
      </c>
      <c r="D3721" t="s">
        <v>822</v>
      </c>
      <c r="E3721" t="s">
        <v>823</v>
      </c>
      <c r="F3721" t="s">
        <v>876</v>
      </c>
      <c r="G3721" t="s">
        <v>877</v>
      </c>
      <c r="H3721" t="s">
        <v>944</v>
      </c>
      <c r="I3721">
        <v>845</v>
      </c>
      <c r="J3721" t="s">
        <v>945</v>
      </c>
      <c r="K3721" t="s">
        <v>828</v>
      </c>
      <c r="L3721" t="s">
        <v>544</v>
      </c>
      <c r="M3721">
        <v>420750</v>
      </c>
      <c r="N3721">
        <v>1200362</v>
      </c>
      <c r="O3721">
        <v>782580</v>
      </c>
      <c r="P3721">
        <v>34908</v>
      </c>
      <c r="Q3721">
        <v>0</v>
      </c>
      <c r="R3721">
        <v>0</v>
      </c>
      <c r="S3721">
        <v>2438600</v>
      </c>
      <c r="T3721">
        <v>129220</v>
      </c>
      <c r="U3721">
        <v>2309380</v>
      </c>
      <c r="V3721">
        <v>20</v>
      </c>
    </row>
    <row r="3722" spans="1:22" x14ac:dyDescent="0.3">
      <c r="A3722">
        <v>202324</v>
      </c>
      <c r="B3722" t="s">
        <v>820</v>
      </c>
      <c r="C3722" t="s">
        <v>821</v>
      </c>
      <c r="D3722" t="s">
        <v>822</v>
      </c>
      <c r="E3722" t="s">
        <v>823</v>
      </c>
      <c r="F3722" t="s">
        <v>876</v>
      </c>
      <c r="G3722" t="s">
        <v>877</v>
      </c>
      <c r="H3722" t="s">
        <v>944</v>
      </c>
      <c r="I3722">
        <v>845</v>
      </c>
      <c r="J3722" t="s">
        <v>945</v>
      </c>
      <c r="K3722" t="s">
        <v>828</v>
      </c>
      <c r="L3722" t="s">
        <v>544</v>
      </c>
      <c r="M3722">
        <v>760940</v>
      </c>
      <c r="N3722">
        <v>2152828</v>
      </c>
      <c r="O3722">
        <v>1745355</v>
      </c>
      <c r="P3722">
        <v>34908</v>
      </c>
      <c r="Q3722">
        <v>0</v>
      </c>
      <c r="R3722">
        <v>0</v>
      </c>
      <c r="S3722">
        <v>4694031</v>
      </c>
      <c r="T3722">
        <v>0</v>
      </c>
      <c r="U3722">
        <v>4694031</v>
      </c>
      <c r="V3722">
        <v>42</v>
      </c>
    </row>
    <row r="3723" spans="1:22" x14ac:dyDescent="0.3">
      <c r="A3723">
        <v>202122</v>
      </c>
      <c r="B3723" t="s">
        <v>820</v>
      </c>
      <c r="C3723" t="s">
        <v>821</v>
      </c>
      <c r="D3723" t="s">
        <v>822</v>
      </c>
      <c r="E3723" t="s">
        <v>823</v>
      </c>
      <c r="F3723" t="s">
        <v>876</v>
      </c>
      <c r="G3723" t="s">
        <v>877</v>
      </c>
      <c r="H3723" t="s">
        <v>944</v>
      </c>
      <c r="I3723">
        <v>845</v>
      </c>
      <c r="J3723" t="s">
        <v>945</v>
      </c>
      <c r="K3723" t="s">
        <v>828</v>
      </c>
      <c r="L3723" t="s">
        <v>600</v>
      </c>
      <c r="M3723" t="s">
        <v>829</v>
      </c>
      <c r="N3723" t="s">
        <v>829</v>
      </c>
      <c r="O3723" t="s">
        <v>829</v>
      </c>
      <c r="P3723">
        <v>0</v>
      </c>
      <c r="Q3723">
        <v>0</v>
      </c>
      <c r="R3723" t="s">
        <v>829</v>
      </c>
      <c r="S3723">
        <v>0</v>
      </c>
      <c r="T3723">
        <v>0</v>
      </c>
      <c r="U3723">
        <v>0</v>
      </c>
      <c r="V3723">
        <v>0</v>
      </c>
    </row>
    <row r="3724" spans="1:22" x14ac:dyDescent="0.3">
      <c r="A3724">
        <v>202223</v>
      </c>
      <c r="B3724" t="s">
        <v>820</v>
      </c>
      <c r="C3724" t="s">
        <v>821</v>
      </c>
      <c r="D3724" t="s">
        <v>822</v>
      </c>
      <c r="E3724" t="s">
        <v>823</v>
      </c>
      <c r="F3724" t="s">
        <v>876</v>
      </c>
      <c r="G3724" t="s">
        <v>877</v>
      </c>
      <c r="H3724" t="s">
        <v>944</v>
      </c>
      <c r="I3724">
        <v>845</v>
      </c>
      <c r="J3724" t="s">
        <v>945</v>
      </c>
      <c r="K3724" t="s">
        <v>828</v>
      </c>
      <c r="L3724" t="s">
        <v>600</v>
      </c>
      <c r="M3724" t="s">
        <v>829</v>
      </c>
      <c r="N3724" t="s">
        <v>829</v>
      </c>
      <c r="O3724" t="s">
        <v>829</v>
      </c>
      <c r="P3724">
        <v>0</v>
      </c>
      <c r="Q3724">
        <v>0</v>
      </c>
      <c r="R3724" t="s">
        <v>829</v>
      </c>
      <c r="S3724">
        <v>0</v>
      </c>
      <c r="T3724">
        <v>0</v>
      </c>
      <c r="U3724">
        <v>0</v>
      </c>
      <c r="V3724">
        <v>0</v>
      </c>
    </row>
    <row r="3725" spans="1:22" x14ac:dyDescent="0.3">
      <c r="A3725">
        <v>202324</v>
      </c>
      <c r="B3725" t="s">
        <v>820</v>
      </c>
      <c r="C3725" t="s">
        <v>821</v>
      </c>
      <c r="D3725" t="s">
        <v>822</v>
      </c>
      <c r="E3725" t="s">
        <v>823</v>
      </c>
      <c r="F3725" t="s">
        <v>876</v>
      </c>
      <c r="G3725" t="s">
        <v>877</v>
      </c>
      <c r="H3725" t="s">
        <v>944</v>
      </c>
      <c r="I3725">
        <v>845</v>
      </c>
      <c r="J3725" t="s">
        <v>945</v>
      </c>
      <c r="K3725" t="s">
        <v>828</v>
      </c>
      <c r="L3725" t="s">
        <v>600</v>
      </c>
      <c r="M3725" t="s">
        <v>829</v>
      </c>
      <c r="N3725" t="s">
        <v>829</v>
      </c>
      <c r="O3725" t="s">
        <v>829</v>
      </c>
      <c r="P3725">
        <v>0</v>
      </c>
      <c r="Q3725">
        <v>0</v>
      </c>
      <c r="R3725" t="s">
        <v>829</v>
      </c>
      <c r="S3725">
        <v>0</v>
      </c>
      <c r="T3725">
        <v>0</v>
      </c>
      <c r="U3725">
        <v>0</v>
      </c>
      <c r="V3725">
        <v>0</v>
      </c>
    </row>
    <row r="3726" spans="1:22" x14ac:dyDescent="0.3">
      <c r="A3726">
        <v>202122</v>
      </c>
      <c r="B3726" t="s">
        <v>820</v>
      </c>
      <c r="C3726" t="s">
        <v>821</v>
      </c>
      <c r="D3726" t="s">
        <v>822</v>
      </c>
      <c r="E3726" t="s">
        <v>823</v>
      </c>
      <c r="F3726" t="s">
        <v>876</v>
      </c>
      <c r="G3726" t="s">
        <v>877</v>
      </c>
      <c r="H3726" t="s">
        <v>944</v>
      </c>
      <c r="I3726">
        <v>845</v>
      </c>
      <c r="J3726" t="s">
        <v>945</v>
      </c>
      <c r="K3726" t="s">
        <v>828</v>
      </c>
      <c r="L3726" t="s">
        <v>247</v>
      </c>
      <c r="M3726">
        <v>0</v>
      </c>
      <c r="N3726">
        <v>0</v>
      </c>
      <c r="O3726">
        <v>0</v>
      </c>
      <c r="P3726">
        <v>0</v>
      </c>
      <c r="Q3726">
        <v>0</v>
      </c>
      <c r="R3726">
        <v>0</v>
      </c>
      <c r="S3726">
        <v>0</v>
      </c>
      <c r="T3726">
        <v>0</v>
      </c>
      <c r="U3726">
        <v>0</v>
      </c>
      <c r="V3726">
        <v>0</v>
      </c>
    </row>
    <row r="3727" spans="1:22" x14ac:dyDescent="0.3">
      <c r="A3727">
        <v>202223</v>
      </c>
      <c r="B3727" t="s">
        <v>820</v>
      </c>
      <c r="C3727" t="s">
        <v>821</v>
      </c>
      <c r="D3727" t="s">
        <v>822</v>
      </c>
      <c r="E3727" t="s">
        <v>823</v>
      </c>
      <c r="F3727" t="s">
        <v>876</v>
      </c>
      <c r="G3727" t="s">
        <v>877</v>
      </c>
      <c r="H3727" t="s">
        <v>944</v>
      </c>
      <c r="I3727">
        <v>845</v>
      </c>
      <c r="J3727" t="s">
        <v>945</v>
      </c>
      <c r="K3727" t="s">
        <v>828</v>
      </c>
      <c r="L3727" t="s">
        <v>247</v>
      </c>
      <c r="M3727">
        <v>0</v>
      </c>
      <c r="N3727">
        <v>0</v>
      </c>
      <c r="O3727">
        <v>0</v>
      </c>
      <c r="P3727">
        <v>0</v>
      </c>
      <c r="Q3727">
        <v>0</v>
      </c>
      <c r="R3727">
        <v>0</v>
      </c>
      <c r="S3727">
        <v>0</v>
      </c>
      <c r="T3727">
        <v>0</v>
      </c>
      <c r="U3727">
        <v>0</v>
      </c>
      <c r="V3727">
        <v>0</v>
      </c>
    </row>
    <row r="3728" spans="1:22" x14ac:dyDescent="0.3">
      <c r="A3728">
        <v>202324</v>
      </c>
      <c r="B3728" t="s">
        <v>820</v>
      </c>
      <c r="C3728" t="s">
        <v>821</v>
      </c>
      <c r="D3728" t="s">
        <v>822</v>
      </c>
      <c r="E3728" t="s">
        <v>823</v>
      </c>
      <c r="F3728" t="s">
        <v>876</v>
      </c>
      <c r="G3728" t="s">
        <v>877</v>
      </c>
      <c r="H3728" t="s">
        <v>944</v>
      </c>
      <c r="I3728">
        <v>845</v>
      </c>
      <c r="J3728" t="s">
        <v>945</v>
      </c>
      <c r="K3728" t="s">
        <v>828</v>
      </c>
      <c r="L3728" t="s">
        <v>247</v>
      </c>
      <c r="M3728">
        <v>0</v>
      </c>
      <c r="N3728">
        <v>0</v>
      </c>
      <c r="O3728">
        <v>0</v>
      </c>
      <c r="P3728">
        <v>0</v>
      </c>
      <c r="Q3728">
        <v>0</v>
      </c>
      <c r="R3728">
        <v>0</v>
      </c>
      <c r="S3728">
        <v>0</v>
      </c>
      <c r="T3728">
        <v>0</v>
      </c>
      <c r="U3728">
        <v>0</v>
      </c>
      <c r="V3728">
        <v>0</v>
      </c>
    </row>
    <row r="3729" spans="1:22" x14ac:dyDescent="0.3">
      <c r="A3729">
        <v>202122</v>
      </c>
      <c r="B3729" t="s">
        <v>820</v>
      </c>
      <c r="C3729" t="s">
        <v>821</v>
      </c>
      <c r="D3729" t="s">
        <v>822</v>
      </c>
      <c r="E3729" t="s">
        <v>823</v>
      </c>
      <c r="F3729" t="s">
        <v>876</v>
      </c>
      <c r="G3729" t="s">
        <v>877</v>
      </c>
      <c r="H3729" t="s">
        <v>944</v>
      </c>
      <c r="I3729">
        <v>845</v>
      </c>
      <c r="J3729" t="s">
        <v>945</v>
      </c>
      <c r="K3729" t="s">
        <v>828</v>
      </c>
      <c r="L3729" t="s">
        <v>833</v>
      </c>
      <c r="M3729">
        <v>30025103</v>
      </c>
      <c r="N3729">
        <v>122234770</v>
      </c>
      <c r="O3729">
        <v>60906408</v>
      </c>
      <c r="P3729">
        <v>34104682</v>
      </c>
      <c r="Q3729">
        <v>0</v>
      </c>
      <c r="R3729">
        <v>1506467</v>
      </c>
      <c r="S3729">
        <v>250218316</v>
      </c>
      <c r="T3729">
        <v>1663156</v>
      </c>
      <c r="U3729">
        <v>248555160</v>
      </c>
      <c r="V3729" t="s">
        <v>834</v>
      </c>
    </row>
    <row r="3730" spans="1:22" x14ac:dyDescent="0.3">
      <c r="A3730">
        <v>202223</v>
      </c>
      <c r="B3730" t="s">
        <v>820</v>
      </c>
      <c r="C3730" t="s">
        <v>821</v>
      </c>
      <c r="D3730" t="s">
        <v>822</v>
      </c>
      <c r="E3730" t="s">
        <v>823</v>
      </c>
      <c r="F3730" t="s">
        <v>876</v>
      </c>
      <c r="G3730" t="s">
        <v>877</v>
      </c>
      <c r="H3730" t="s">
        <v>944</v>
      </c>
      <c r="I3730">
        <v>845</v>
      </c>
      <c r="J3730" t="s">
        <v>945</v>
      </c>
      <c r="K3730" t="s">
        <v>828</v>
      </c>
      <c r="L3730" t="s">
        <v>833</v>
      </c>
      <c r="M3730">
        <v>31071261</v>
      </c>
      <c r="N3730">
        <v>118273686</v>
      </c>
      <c r="O3730">
        <v>58777938</v>
      </c>
      <c r="P3730">
        <v>38624996</v>
      </c>
      <c r="Q3730">
        <v>0</v>
      </c>
      <c r="R3730">
        <v>1627489</v>
      </c>
      <c r="S3730">
        <v>249583498</v>
      </c>
      <c r="T3730">
        <v>1307353</v>
      </c>
      <c r="U3730">
        <v>248276145</v>
      </c>
      <c r="V3730" t="s">
        <v>834</v>
      </c>
    </row>
    <row r="3731" spans="1:22" x14ac:dyDescent="0.3">
      <c r="A3731">
        <v>202324</v>
      </c>
      <c r="B3731" t="s">
        <v>820</v>
      </c>
      <c r="C3731" t="s">
        <v>821</v>
      </c>
      <c r="D3731" t="s">
        <v>822</v>
      </c>
      <c r="E3731" t="s">
        <v>823</v>
      </c>
      <c r="F3731" t="s">
        <v>876</v>
      </c>
      <c r="G3731" t="s">
        <v>877</v>
      </c>
      <c r="H3731" t="s">
        <v>944</v>
      </c>
      <c r="I3731">
        <v>845</v>
      </c>
      <c r="J3731" t="s">
        <v>945</v>
      </c>
      <c r="K3731" t="s">
        <v>828</v>
      </c>
      <c r="L3731" t="s">
        <v>833</v>
      </c>
      <c r="M3731">
        <v>33926415</v>
      </c>
      <c r="N3731">
        <v>118700111</v>
      </c>
      <c r="O3731">
        <v>62324007</v>
      </c>
      <c r="P3731">
        <v>43318776</v>
      </c>
      <c r="Q3731">
        <v>1173638</v>
      </c>
      <c r="R3731">
        <v>1779011</v>
      </c>
      <c r="S3731">
        <v>262422175</v>
      </c>
      <c r="T3731">
        <v>647870</v>
      </c>
      <c r="U3731">
        <v>261774305</v>
      </c>
      <c r="V3731" t="s">
        <v>834</v>
      </c>
    </row>
    <row r="3732" spans="1:22" x14ac:dyDescent="0.3">
      <c r="A3732">
        <v>202122</v>
      </c>
      <c r="B3732" t="s">
        <v>820</v>
      </c>
      <c r="C3732" t="s">
        <v>821</v>
      </c>
      <c r="D3732" t="s">
        <v>822</v>
      </c>
      <c r="E3732" t="s">
        <v>823</v>
      </c>
      <c r="F3732" t="s">
        <v>876</v>
      </c>
      <c r="G3732" t="s">
        <v>877</v>
      </c>
      <c r="H3732" t="s">
        <v>944</v>
      </c>
      <c r="I3732">
        <v>845</v>
      </c>
      <c r="J3732" t="s">
        <v>945</v>
      </c>
      <c r="K3732" t="s">
        <v>835</v>
      </c>
      <c r="L3732" t="s">
        <v>836</v>
      </c>
      <c r="M3732" t="s">
        <v>829</v>
      </c>
      <c r="N3732" t="s">
        <v>829</v>
      </c>
      <c r="O3732" t="s">
        <v>829</v>
      </c>
      <c r="P3732" t="s">
        <v>829</v>
      </c>
      <c r="Q3732" t="s">
        <v>829</v>
      </c>
      <c r="R3732" t="s">
        <v>829</v>
      </c>
      <c r="S3732">
        <v>246887661</v>
      </c>
      <c r="T3732" t="s">
        <v>829</v>
      </c>
      <c r="U3732" t="s">
        <v>829</v>
      </c>
      <c r="V3732" t="s">
        <v>834</v>
      </c>
    </row>
    <row r="3733" spans="1:22" x14ac:dyDescent="0.3">
      <c r="A3733">
        <v>202223</v>
      </c>
      <c r="B3733" t="s">
        <v>820</v>
      </c>
      <c r="C3733" t="s">
        <v>821</v>
      </c>
      <c r="D3733" t="s">
        <v>822</v>
      </c>
      <c r="E3733" t="s">
        <v>823</v>
      </c>
      <c r="F3733" t="s">
        <v>876</v>
      </c>
      <c r="G3733" t="s">
        <v>877</v>
      </c>
      <c r="H3733" t="s">
        <v>944</v>
      </c>
      <c r="I3733">
        <v>845</v>
      </c>
      <c r="J3733" t="s">
        <v>945</v>
      </c>
      <c r="K3733" t="s">
        <v>835</v>
      </c>
      <c r="L3733" t="s">
        <v>836</v>
      </c>
      <c r="M3733" t="s">
        <v>829</v>
      </c>
      <c r="N3733" t="s">
        <v>829</v>
      </c>
      <c r="O3733" t="s">
        <v>829</v>
      </c>
      <c r="P3733" t="s">
        <v>829</v>
      </c>
      <c r="Q3733" t="s">
        <v>829</v>
      </c>
      <c r="R3733" t="s">
        <v>829</v>
      </c>
      <c r="S3733">
        <v>248260578</v>
      </c>
      <c r="T3733" t="s">
        <v>829</v>
      </c>
      <c r="U3733" t="s">
        <v>829</v>
      </c>
      <c r="V3733" t="s">
        <v>834</v>
      </c>
    </row>
    <row r="3734" spans="1:22" x14ac:dyDescent="0.3">
      <c r="A3734">
        <v>202324</v>
      </c>
      <c r="B3734" t="s">
        <v>820</v>
      </c>
      <c r="C3734" t="s">
        <v>821</v>
      </c>
      <c r="D3734" t="s">
        <v>822</v>
      </c>
      <c r="E3734" t="s">
        <v>823</v>
      </c>
      <c r="F3734" t="s">
        <v>876</v>
      </c>
      <c r="G3734" t="s">
        <v>877</v>
      </c>
      <c r="H3734" t="s">
        <v>944</v>
      </c>
      <c r="I3734">
        <v>845</v>
      </c>
      <c r="J3734" t="s">
        <v>945</v>
      </c>
      <c r="K3734" t="s">
        <v>835</v>
      </c>
      <c r="L3734" t="s">
        <v>836</v>
      </c>
      <c r="M3734" t="s">
        <v>829</v>
      </c>
      <c r="N3734" t="s">
        <v>829</v>
      </c>
      <c r="O3734" t="s">
        <v>829</v>
      </c>
      <c r="P3734" t="s">
        <v>829</v>
      </c>
      <c r="Q3734" t="s">
        <v>829</v>
      </c>
      <c r="R3734" t="s">
        <v>829</v>
      </c>
      <c r="S3734">
        <v>255259008</v>
      </c>
      <c r="T3734" t="s">
        <v>829</v>
      </c>
      <c r="U3734" t="s">
        <v>829</v>
      </c>
      <c r="V3734" t="s">
        <v>834</v>
      </c>
    </row>
    <row r="3735" spans="1:22" x14ac:dyDescent="0.3">
      <c r="A3735">
        <v>202122</v>
      </c>
      <c r="B3735" t="s">
        <v>820</v>
      </c>
      <c r="C3735" t="s">
        <v>821</v>
      </c>
      <c r="D3735" t="s">
        <v>822</v>
      </c>
      <c r="E3735" t="s">
        <v>823</v>
      </c>
      <c r="F3735" t="s">
        <v>876</v>
      </c>
      <c r="G3735" t="s">
        <v>877</v>
      </c>
      <c r="H3735" t="s">
        <v>944</v>
      </c>
      <c r="I3735">
        <v>845</v>
      </c>
      <c r="J3735" t="s">
        <v>945</v>
      </c>
      <c r="K3735" t="s">
        <v>835</v>
      </c>
      <c r="L3735" t="s">
        <v>837</v>
      </c>
      <c r="M3735" t="s">
        <v>829</v>
      </c>
      <c r="N3735" t="s">
        <v>829</v>
      </c>
      <c r="O3735" t="s">
        <v>829</v>
      </c>
      <c r="P3735" t="s">
        <v>829</v>
      </c>
      <c r="Q3735" t="s">
        <v>829</v>
      </c>
      <c r="R3735" t="s">
        <v>829</v>
      </c>
      <c r="S3735">
        <v>0</v>
      </c>
      <c r="T3735" t="s">
        <v>829</v>
      </c>
      <c r="U3735" t="s">
        <v>829</v>
      </c>
      <c r="V3735" t="s">
        <v>834</v>
      </c>
    </row>
    <row r="3736" spans="1:22" x14ac:dyDescent="0.3">
      <c r="A3736">
        <v>202223</v>
      </c>
      <c r="B3736" t="s">
        <v>820</v>
      </c>
      <c r="C3736" t="s">
        <v>821</v>
      </c>
      <c r="D3736" t="s">
        <v>822</v>
      </c>
      <c r="E3736" t="s">
        <v>823</v>
      </c>
      <c r="F3736" t="s">
        <v>876</v>
      </c>
      <c r="G3736" t="s">
        <v>877</v>
      </c>
      <c r="H3736" t="s">
        <v>944</v>
      </c>
      <c r="I3736">
        <v>845</v>
      </c>
      <c r="J3736" t="s">
        <v>945</v>
      </c>
      <c r="K3736" t="s">
        <v>835</v>
      </c>
      <c r="L3736" t="s">
        <v>837</v>
      </c>
      <c r="M3736" t="s">
        <v>829</v>
      </c>
      <c r="N3736" t="s">
        <v>829</v>
      </c>
      <c r="O3736" t="s">
        <v>829</v>
      </c>
      <c r="P3736" t="s">
        <v>829</v>
      </c>
      <c r="Q3736" t="s">
        <v>829</v>
      </c>
      <c r="R3736" t="s">
        <v>829</v>
      </c>
      <c r="S3736">
        <v>615000</v>
      </c>
      <c r="T3736" t="s">
        <v>829</v>
      </c>
      <c r="U3736" t="s">
        <v>829</v>
      </c>
      <c r="V3736">
        <v>0</v>
      </c>
    </row>
    <row r="3737" spans="1:22" x14ac:dyDescent="0.3">
      <c r="A3737">
        <v>202324</v>
      </c>
      <c r="B3737" t="s">
        <v>820</v>
      </c>
      <c r="C3737" t="s">
        <v>821</v>
      </c>
      <c r="D3737" t="s">
        <v>822</v>
      </c>
      <c r="E3737" t="s">
        <v>823</v>
      </c>
      <c r="F3737" t="s">
        <v>876</v>
      </c>
      <c r="G3737" t="s">
        <v>877</v>
      </c>
      <c r="H3737" t="s">
        <v>944</v>
      </c>
      <c r="I3737">
        <v>845</v>
      </c>
      <c r="J3737" t="s">
        <v>945</v>
      </c>
      <c r="K3737" t="s">
        <v>835</v>
      </c>
      <c r="L3737" t="s">
        <v>837</v>
      </c>
      <c r="M3737" t="s">
        <v>829</v>
      </c>
      <c r="N3737" t="s">
        <v>829</v>
      </c>
      <c r="O3737" t="s">
        <v>829</v>
      </c>
      <c r="P3737" t="s">
        <v>829</v>
      </c>
      <c r="Q3737" t="s">
        <v>829</v>
      </c>
      <c r="R3737" t="s">
        <v>829</v>
      </c>
      <c r="S3737">
        <v>285000</v>
      </c>
      <c r="T3737" t="s">
        <v>829</v>
      </c>
      <c r="U3737" t="s">
        <v>829</v>
      </c>
      <c r="V3737">
        <v>0</v>
      </c>
    </row>
    <row r="3738" spans="1:22" x14ac:dyDescent="0.3">
      <c r="A3738">
        <v>202122</v>
      </c>
      <c r="B3738" t="s">
        <v>820</v>
      </c>
      <c r="C3738" t="s">
        <v>821</v>
      </c>
      <c r="D3738" t="s">
        <v>822</v>
      </c>
      <c r="E3738" t="s">
        <v>823</v>
      </c>
      <c r="F3738" t="s">
        <v>876</v>
      </c>
      <c r="G3738" t="s">
        <v>877</v>
      </c>
      <c r="H3738" t="s">
        <v>944</v>
      </c>
      <c r="I3738">
        <v>845</v>
      </c>
      <c r="J3738" t="s">
        <v>945</v>
      </c>
      <c r="K3738" t="s">
        <v>835</v>
      </c>
      <c r="L3738" t="s">
        <v>838</v>
      </c>
      <c r="M3738" t="s">
        <v>829</v>
      </c>
      <c r="N3738" t="s">
        <v>829</v>
      </c>
      <c r="O3738" t="s">
        <v>829</v>
      </c>
      <c r="P3738" t="s">
        <v>829</v>
      </c>
      <c r="Q3738" t="s">
        <v>829</v>
      </c>
      <c r="R3738" t="s">
        <v>829</v>
      </c>
      <c r="S3738">
        <v>12136000</v>
      </c>
      <c r="T3738" t="s">
        <v>829</v>
      </c>
      <c r="U3738" t="s">
        <v>829</v>
      </c>
      <c r="V3738" t="s">
        <v>834</v>
      </c>
    </row>
    <row r="3739" spans="1:22" x14ac:dyDescent="0.3">
      <c r="A3739">
        <v>202223</v>
      </c>
      <c r="B3739" t="s">
        <v>820</v>
      </c>
      <c r="C3739" t="s">
        <v>821</v>
      </c>
      <c r="D3739" t="s">
        <v>822</v>
      </c>
      <c r="E3739" t="s">
        <v>823</v>
      </c>
      <c r="F3739" t="s">
        <v>876</v>
      </c>
      <c r="G3739" t="s">
        <v>877</v>
      </c>
      <c r="H3739" t="s">
        <v>944</v>
      </c>
      <c r="I3739">
        <v>845</v>
      </c>
      <c r="J3739" t="s">
        <v>945</v>
      </c>
      <c r="K3739" t="s">
        <v>835</v>
      </c>
      <c r="L3739" t="s">
        <v>838</v>
      </c>
      <c r="M3739" t="s">
        <v>829</v>
      </c>
      <c r="N3739" t="s">
        <v>829</v>
      </c>
      <c r="O3739" t="s">
        <v>829</v>
      </c>
      <c r="P3739" t="s">
        <v>829</v>
      </c>
      <c r="Q3739" t="s">
        <v>829</v>
      </c>
      <c r="R3739" t="s">
        <v>829</v>
      </c>
      <c r="S3739">
        <v>14424000</v>
      </c>
      <c r="T3739" t="s">
        <v>829</v>
      </c>
      <c r="U3739" t="s">
        <v>829</v>
      </c>
      <c r="V3739" t="s">
        <v>834</v>
      </c>
    </row>
    <row r="3740" spans="1:22" x14ac:dyDescent="0.3">
      <c r="A3740">
        <v>202324</v>
      </c>
      <c r="B3740" t="s">
        <v>820</v>
      </c>
      <c r="C3740" t="s">
        <v>821</v>
      </c>
      <c r="D3740" t="s">
        <v>822</v>
      </c>
      <c r="E3740" t="s">
        <v>823</v>
      </c>
      <c r="F3740" t="s">
        <v>876</v>
      </c>
      <c r="G3740" t="s">
        <v>877</v>
      </c>
      <c r="H3740" t="s">
        <v>944</v>
      </c>
      <c r="I3740">
        <v>845</v>
      </c>
      <c r="J3740" t="s">
        <v>945</v>
      </c>
      <c r="K3740" t="s">
        <v>835</v>
      </c>
      <c r="L3740" t="s">
        <v>838</v>
      </c>
      <c r="M3740" t="s">
        <v>829</v>
      </c>
      <c r="N3740" t="s">
        <v>829</v>
      </c>
      <c r="O3740" t="s">
        <v>829</v>
      </c>
      <c r="P3740" t="s">
        <v>829</v>
      </c>
      <c r="Q3740" t="s">
        <v>829</v>
      </c>
      <c r="R3740" t="s">
        <v>829</v>
      </c>
      <c r="S3740">
        <v>18583000</v>
      </c>
      <c r="T3740" t="s">
        <v>829</v>
      </c>
      <c r="U3740" t="s">
        <v>829</v>
      </c>
      <c r="V3740" t="s">
        <v>834</v>
      </c>
    </row>
    <row r="3741" spans="1:22" x14ac:dyDescent="0.3">
      <c r="A3741">
        <v>202122</v>
      </c>
      <c r="B3741" t="s">
        <v>820</v>
      </c>
      <c r="C3741" t="s">
        <v>821</v>
      </c>
      <c r="D3741" t="s">
        <v>822</v>
      </c>
      <c r="E3741" t="s">
        <v>823</v>
      </c>
      <c r="F3741" t="s">
        <v>876</v>
      </c>
      <c r="G3741" t="s">
        <v>877</v>
      </c>
      <c r="H3741" t="s">
        <v>944</v>
      </c>
      <c r="I3741">
        <v>845</v>
      </c>
      <c r="J3741" t="s">
        <v>945</v>
      </c>
      <c r="K3741" t="s">
        <v>835</v>
      </c>
      <c r="L3741" t="s">
        <v>839</v>
      </c>
      <c r="M3741" t="s">
        <v>829</v>
      </c>
      <c r="N3741" t="s">
        <v>829</v>
      </c>
      <c r="O3741" t="s">
        <v>829</v>
      </c>
      <c r="P3741" t="s">
        <v>829</v>
      </c>
      <c r="Q3741" t="s">
        <v>829</v>
      </c>
      <c r="R3741" t="s">
        <v>829</v>
      </c>
      <c r="S3741">
        <v>-14424000</v>
      </c>
      <c r="T3741" t="s">
        <v>829</v>
      </c>
      <c r="U3741" t="s">
        <v>829</v>
      </c>
      <c r="V3741" t="s">
        <v>834</v>
      </c>
    </row>
    <row r="3742" spans="1:22" x14ac:dyDescent="0.3">
      <c r="A3742">
        <v>202223</v>
      </c>
      <c r="B3742" t="s">
        <v>820</v>
      </c>
      <c r="C3742" t="s">
        <v>821</v>
      </c>
      <c r="D3742" t="s">
        <v>822</v>
      </c>
      <c r="E3742" t="s">
        <v>823</v>
      </c>
      <c r="F3742" t="s">
        <v>876</v>
      </c>
      <c r="G3742" t="s">
        <v>877</v>
      </c>
      <c r="H3742" t="s">
        <v>944</v>
      </c>
      <c r="I3742">
        <v>845</v>
      </c>
      <c r="J3742" t="s">
        <v>945</v>
      </c>
      <c r="K3742" t="s">
        <v>835</v>
      </c>
      <c r="L3742" t="s">
        <v>839</v>
      </c>
      <c r="M3742" t="s">
        <v>829</v>
      </c>
      <c r="N3742" t="s">
        <v>829</v>
      </c>
      <c r="O3742" t="s">
        <v>829</v>
      </c>
      <c r="P3742" t="s">
        <v>829</v>
      </c>
      <c r="Q3742" t="s">
        <v>829</v>
      </c>
      <c r="R3742" t="s">
        <v>829</v>
      </c>
      <c r="S3742">
        <v>-18583000</v>
      </c>
      <c r="T3742" t="s">
        <v>829</v>
      </c>
      <c r="U3742" t="s">
        <v>829</v>
      </c>
      <c r="V3742" t="s">
        <v>834</v>
      </c>
    </row>
    <row r="3743" spans="1:22" x14ac:dyDescent="0.3">
      <c r="A3743">
        <v>202324</v>
      </c>
      <c r="B3743" t="s">
        <v>820</v>
      </c>
      <c r="C3743" t="s">
        <v>821</v>
      </c>
      <c r="D3743" t="s">
        <v>822</v>
      </c>
      <c r="E3743" t="s">
        <v>823</v>
      </c>
      <c r="F3743" t="s">
        <v>876</v>
      </c>
      <c r="G3743" t="s">
        <v>877</v>
      </c>
      <c r="H3743" t="s">
        <v>944</v>
      </c>
      <c r="I3743">
        <v>845</v>
      </c>
      <c r="J3743" t="s">
        <v>945</v>
      </c>
      <c r="K3743" t="s">
        <v>835</v>
      </c>
      <c r="L3743" t="s">
        <v>839</v>
      </c>
      <c r="M3743" t="s">
        <v>829</v>
      </c>
      <c r="N3743" t="s">
        <v>829</v>
      </c>
      <c r="O3743" t="s">
        <v>829</v>
      </c>
      <c r="P3743" t="s">
        <v>829</v>
      </c>
      <c r="Q3743" t="s">
        <v>829</v>
      </c>
      <c r="R3743" t="s">
        <v>829</v>
      </c>
      <c r="S3743">
        <v>-15814000</v>
      </c>
      <c r="T3743" t="s">
        <v>829</v>
      </c>
      <c r="U3743" t="s">
        <v>829</v>
      </c>
      <c r="V3743" t="s">
        <v>834</v>
      </c>
    </row>
    <row r="3744" spans="1:22" x14ac:dyDescent="0.3">
      <c r="A3744">
        <v>202122</v>
      </c>
      <c r="B3744" t="s">
        <v>820</v>
      </c>
      <c r="C3744" t="s">
        <v>821</v>
      </c>
      <c r="D3744" t="s">
        <v>822</v>
      </c>
      <c r="E3744" t="s">
        <v>823</v>
      </c>
      <c r="F3744" t="s">
        <v>876</v>
      </c>
      <c r="G3744" t="s">
        <v>877</v>
      </c>
      <c r="H3744" t="s">
        <v>944</v>
      </c>
      <c r="I3744">
        <v>845</v>
      </c>
      <c r="J3744" t="s">
        <v>945</v>
      </c>
      <c r="K3744" t="s">
        <v>835</v>
      </c>
      <c r="L3744" t="s">
        <v>840</v>
      </c>
      <c r="M3744" t="s">
        <v>829</v>
      </c>
      <c r="N3744" t="s">
        <v>829</v>
      </c>
      <c r="O3744" t="s">
        <v>829</v>
      </c>
      <c r="P3744" t="s">
        <v>829</v>
      </c>
      <c r="Q3744" t="s">
        <v>829</v>
      </c>
      <c r="R3744" t="s">
        <v>829</v>
      </c>
      <c r="S3744">
        <v>640077</v>
      </c>
      <c r="T3744" t="s">
        <v>829</v>
      </c>
      <c r="U3744" t="s">
        <v>829</v>
      </c>
      <c r="V3744" t="s">
        <v>834</v>
      </c>
    </row>
    <row r="3745" spans="1:22" x14ac:dyDescent="0.3">
      <c r="A3745">
        <v>202223</v>
      </c>
      <c r="B3745" t="s">
        <v>820</v>
      </c>
      <c r="C3745" t="s">
        <v>821</v>
      </c>
      <c r="D3745" t="s">
        <v>822</v>
      </c>
      <c r="E3745" t="s">
        <v>823</v>
      </c>
      <c r="F3745" t="s">
        <v>876</v>
      </c>
      <c r="G3745" t="s">
        <v>877</v>
      </c>
      <c r="H3745" t="s">
        <v>944</v>
      </c>
      <c r="I3745">
        <v>845</v>
      </c>
      <c r="J3745" t="s">
        <v>945</v>
      </c>
      <c r="K3745" t="s">
        <v>835</v>
      </c>
      <c r="L3745" t="s">
        <v>840</v>
      </c>
      <c r="M3745" t="s">
        <v>829</v>
      </c>
      <c r="N3745" t="s">
        <v>829</v>
      </c>
      <c r="O3745" t="s">
        <v>829</v>
      </c>
      <c r="P3745" t="s">
        <v>829</v>
      </c>
      <c r="Q3745" t="s">
        <v>829</v>
      </c>
      <c r="R3745" t="s">
        <v>829</v>
      </c>
      <c r="S3745">
        <v>584868</v>
      </c>
      <c r="T3745" t="s">
        <v>829</v>
      </c>
      <c r="U3745" t="s">
        <v>829</v>
      </c>
      <c r="V3745" t="s">
        <v>834</v>
      </c>
    </row>
    <row r="3746" spans="1:22" x14ac:dyDescent="0.3">
      <c r="A3746">
        <v>202324</v>
      </c>
      <c r="B3746" t="s">
        <v>820</v>
      </c>
      <c r="C3746" t="s">
        <v>821</v>
      </c>
      <c r="D3746" t="s">
        <v>822</v>
      </c>
      <c r="E3746" t="s">
        <v>823</v>
      </c>
      <c r="F3746" t="s">
        <v>876</v>
      </c>
      <c r="G3746" t="s">
        <v>877</v>
      </c>
      <c r="H3746" t="s">
        <v>944</v>
      </c>
      <c r="I3746">
        <v>845</v>
      </c>
      <c r="J3746" t="s">
        <v>945</v>
      </c>
      <c r="K3746" t="s">
        <v>835</v>
      </c>
      <c r="L3746" t="s">
        <v>840</v>
      </c>
      <c r="M3746" t="s">
        <v>829</v>
      </c>
      <c r="N3746" t="s">
        <v>829</v>
      </c>
      <c r="O3746" t="s">
        <v>829</v>
      </c>
      <c r="P3746" t="s">
        <v>829</v>
      </c>
      <c r="Q3746" t="s">
        <v>829</v>
      </c>
      <c r="R3746" t="s">
        <v>829</v>
      </c>
      <c r="S3746">
        <v>585000</v>
      </c>
      <c r="T3746" t="s">
        <v>829</v>
      </c>
      <c r="U3746" t="s">
        <v>829</v>
      </c>
      <c r="V3746" t="s">
        <v>834</v>
      </c>
    </row>
    <row r="3747" spans="1:22" x14ac:dyDescent="0.3">
      <c r="A3747">
        <v>202122</v>
      </c>
      <c r="B3747" t="s">
        <v>820</v>
      </c>
      <c r="C3747" t="s">
        <v>821</v>
      </c>
      <c r="D3747" t="s">
        <v>822</v>
      </c>
      <c r="E3747" t="s">
        <v>823</v>
      </c>
      <c r="F3747" t="s">
        <v>876</v>
      </c>
      <c r="G3747" t="s">
        <v>877</v>
      </c>
      <c r="H3747" t="s">
        <v>944</v>
      </c>
      <c r="I3747">
        <v>845</v>
      </c>
      <c r="J3747" t="s">
        <v>945</v>
      </c>
      <c r="K3747" t="s">
        <v>835</v>
      </c>
      <c r="L3747" t="s">
        <v>841</v>
      </c>
      <c r="M3747" t="s">
        <v>829</v>
      </c>
      <c r="N3747" t="s">
        <v>829</v>
      </c>
      <c r="O3747" t="s">
        <v>829</v>
      </c>
      <c r="P3747" t="s">
        <v>829</v>
      </c>
      <c r="Q3747" t="s">
        <v>829</v>
      </c>
      <c r="R3747" t="s">
        <v>829</v>
      </c>
      <c r="S3747">
        <v>248555160</v>
      </c>
      <c r="T3747" t="s">
        <v>829</v>
      </c>
      <c r="U3747" t="s">
        <v>829</v>
      </c>
      <c r="V3747" t="s">
        <v>834</v>
      </c>
    </row>
    <row r="3748" spans="1:22" x14ac:dyDescent="0.3">
      <c r="A3748">
        <v>202223</v>
      </c>
      <c r="B3748" t="s">
        <v>820</v>
      </c>
      <c r="C3748" t="s">
        <v>821</v>
      </c>
      <c r="D3748" t="s">
        <v>822</v>
      </c>
      <c r="E3748" t="s">
        <v>823</v>
      </c>
      <c r="F3748" t="s">
        <v>876</v>
      </c>
      <c r="G3748" t="s">
        <v>877</v>
      </c>
      <c r="H3748" t="s">
        <v>944</v>
      </c>
      <c r="I3748">
        <v>845</v>
      </c>
      <c r="J3748" t="s">
        <v>945</v>
      </c>
      <c r="K3748" t="s">
        <v>835</v>
      </c>
      <c r="L3748" t="s">
        <v>841</v>
      </c>
      <c r="M3748" t="s">
        <v>829</v>
      </c>
      <c r="N3748" t="s">
        <v>829</v>
      </c>
      <c r="O3748" t="s">
        <v>829</v>
      </c>
      <c r="P3748" t="s">
        <v>829</v>
      </c>
      <c r="Q3748" t="s">
        <v>829</v>
      </c>
      <c r="R3748" t="s">
        <v>829</v>
      </c>
      <c r="S3748">
        <v>248275805</v>
      </c>
      <c r="T3748" t="s">
        <v>829</v>
      </c>
      <c r="U3748" t="s">
        <v>829</v>
      </c>
      <c r="V3748" t="s">
        <v>834</v>
      </c>
    </row>
    <row r="3749" spans="1:22" x14ac:dyDescent="0.3">
      <c r="A3749">
        <v>202324</v>
      </c>
      <c r="B3749" t="s">
        <v>820</v>
      </c>
      <c r="C3749" t="s">
        <v>821</v>
      </c>
      <c r="D3749" t="s">
        <v>822</v>
      </c>
      <c r="E3749" t="s">
        <v>823</v>
      </c>
      <c r="F3749" t="s">
        <v>876</v>
      </c>
      <c r="G3749" t="s">
        <v>877</v>
      </c>
      <c r="H3749" t="s">
        <v>944</v>
      </c>
      <c r="I3749">
        <v>845</v>
      </c>
      <c r="J3749" t="s">
        <v>945</v>
      </c>
      <c r="K3749" t="s">
        <v>835</v>
      </c>
      <c r="L3749" t="s">
        <v>841</v>
      </c>
      <c r="M3749" t="s">
        <v>829</v>
      </c>
      <c r="N3749" t="s">
        <v>829</v>
      </c>
      <c r="O3749" t="s">
        <v>829</v>
      </c>
      <c r="P3749" t="s">
        <v>829</v>
      </c>
      <c r="Q3749" t="s">
        <v>829</v>
      </c>
      <c r="R3749" t="s">
        <v>829</v>
      </c>
      <c r="S3749">
        <v>261774307</v>
      </c>
      <c r="T3749" t="s">
        <v>829</v>
      </c>
      <c r="U3749" t="s">
        <v>829</v>
      </c>
      <c r="V3749" t="s">
        <v>834</v>
      </c>
    </row>
    <row r="3750" spans="1:22" x14ac:dyDescent="0.3">
      <c r="A3750">
        <v>202122</v>
      </c>
      <c r="B3750" t="s">
        <v>820</v>
      </c>
      <c r="C3750" t="s">
        <v>821</v>
      </c>
      <c r="D3750" t="s">
        <v>822</v>
      </c>
      <c r="E3750" t="s">
        <v>823</v>
      </c>
      <c r="F3750" t="s">
        <v>876</v>
      </c>
      <c r="G3750" t="s">
        <v>877</v>
      </c>
      <c r="H3750" t="s">
        <v>944</v>
      </c>
      <c r="I3750">
        <v>845</v>
      </c>
      <c r="J3750" t="s">
        <v>945</v>
      </c>
      <c r="K3750" t="s">
        <v>842</v>
      </c>
      <c r="L3750" t="s">
        <v>238</v>
      </c>
      <c r="M3750" t="s">
        <v>829</v>
      </c>
      <c r="N3750" t="s">
        <v>829</v>
      </c>
      <c r="O3750" t="s">
        <v>829</v>
      </c>
      <c r="P3750" t="s">
        <v>829</v>
      </c>
      <c r="Q3750" t="s">
        <v>829</v>
      </c>
      <c r="R3750" t="s">
        <v>829</v>
      </c>
      <c r="S3750">
        <v>1234107</v>
      </c>
      <c r="T3750">
        <v>419711</v>
      </c>
      <c r="U3750">
        <v>814396</v>
      </c>
      <c r="V3750">
        <v>11</v>
      </c>
    </row>
    <row r="3751" spans="1:22" x14ac:dyDescent="0.3">
      <c r="A3751">
        <v>202223</v>
      </c>
      <c r="B3751" t="s">
        <v>820</v>
      </c>
      <c r="C3751" t="s">
        <v>821</v>
      </c>
      <c r="D3751" t="s">
        <v>822</v>
      </c>
      <c r="E3751" t="s">
        <v>823</v>
      </c>
      <c r="F3751" t="s">
        <v>876</v>
      </c>
      <c r="G3751" t="s">
        <v>877</v>
      </c>
      <c r="H3751" t="s">
        <v>944</v>
      </c>
      <c r="I3751">
        <v>845</v>
      </c>
      <c r="J3751" t="s">
        <v>945</v>
      </c>
      <c r="K3751" t="s">
        <v>842</v>
      </c>
      <c r="L3751" t="s">
        <v>238</v>
      </c>
      <c r="M3751" t="s">
        <v>829</v>
      </c>
      <c r="N3751" t="s">
        <v>829</v>
      </c>
      <c r="O3751" t="s">
        <v>829</v>
      </c>
      <c r="P3751" t="s">
        <v>829</v>
      </c>
      <c r="Q3751" t="s">
        <v>829</v>
      </c>
      <c r="R3751" t="s">
        <v>829</v>
      </c>
      <c r="S3751">
        <v>1521631</v>
      </c>
      <c r="T3751">
        <v>367421</v>
      </c>
      <c r="U3751">
        <v>1154210</v>
      </c>
      <c r="V3751">
        <v>16</v>
      </c>
    </row>
    <row r="3752" spans="1:22" x14ac:dyDescent="0.3">
      <c r="A3752">
        <v>202324</v>
      </c>
      <c r="B3752" t="s">
        <v>820</v>
      </c>
      <c r="C3752" t="s">
        <v>821</v>
      </c>
      <c r="D3752" t="s">
        <v>822</v>
      </c>
      <c r="E3752" t="s">
        <v>823</v>
      </c>
      <c r="F3752" t="s">
        <v>876</v>
      </c>
      <c r="G3752" t="s">
        <v>877</v>
      </c>
      <c r="H3752" t="s">
        <v>944</v>
      </c>
      <c r="I3752">
        <v>845</v>
      </c>
      <c r="J3752" t="s">
        <v>945</v>
      </c>
      <c r="K3752" t="s">
        <v>842</v>
      </c>
      <c r="L3752" t="s">
        <v>238</v>
      </c>
      <c r="M3752" t="s">
        <v>829</v>
      </c>
      <c r="N3752" t="s">
        <v>829</v>
      </c>
      <c r="O3752" t="s">
        <v>829</v>
      </c>
      <c r="P3752" t="s">
        <v>829</v>
      </c>
      <c r="Q3752" t="s">
        <v>829</v>
      </c>
      <c r="R3752" t="s">
        <v>829</v>
      </c>
      <c r="S3752">
        <v>1409729</v>
      </c>
      <c r="T3752">
        <v>215094</v>
      </c>
      <c r="U3752">
        <v>1194635</v>
      </c>
      <c r="V3752">
        <v>16</v>
      </c>
    </row>
    <row r="3753" spans="1:22" x14ac:dyDescent="0.3">
      <c r="A3753">
        <v>202122</v>
      </c>
      <c r="B3753" t="s">
        <v>820</v>
      </c>
      <c r="C3753" t="s">
        <v>821</v>
      </c>
      <c r="D3753" t="s">
        <v>822</v>
      </c>
      <c r="E3753" t="s">
        <v>823</v>
      </c>
      <c r="F3753" t="s">
        <v>876</v>
      </c>
      <c r="G3753" t="s">
        <v>877</v>
      </c>
      <c r="H3753" t="s">
        <v>944</v>
      </c>
      <c r="I3753">
        <v>845</v>
      </c>
      <c r="J3753" t="s">
        <v>945</v>
      </c>
      <c r="K3753" t="s">
        <v>842</v>
      </c>
      <c r="L3753" t="s">
        <v>240</v>
      </c>
      <c r="M3753" t="s">
        <v>829</v>
      </c>
      <c r="N3753" t="s">
        <v>829</v>
      </c>
      <c r="O3753" t="s">
        <v>829</v>
      </c>
      <c r="P3753" t="s">
        <v>829</v>
      </c>
      <c r="Q3753" t="s">
        <v>829</v>
      </c>
      <c r="R3753" t="s">
        <v>829</v>
      </c>
      <c r="S3753">
        <v>4605942</v>
      </c>
      <c r="T3753">
        <v>0</v>
      </c>
      <c r="U3753">
        <v>4605942</v>
      </c>
      <c r="V3753">
        <v>64</v>
      </c>
    </row>
    <row r="3754" spans="1:22" x14ac:dyDescent="0.3">
      <c r="A3754">
        <v>202223</v>
      </c>
      <c r="B3754" t="s">
        <v>820</v>
      </c>
      <c r="C3754" t="s">
        <v>821</v>
      </c>
      <c r="D3754" t="s">
        <v>822</v>
      </c>
      <c r="E3754" t="s">
        <v>823</v>
      </c>
      <c r="F3754" t="s">
        <v>876</v>
      </c>
      <c r="G3754" t="s">
        <v>877</v>
      </c>
      <c r="H3754" t="s">
        <v>944</v>
      </c>
      <c r="I3754">
        <v>845</v>
      </c>
      <c r="J3754" t="s">
        <v>945</v>
      </c>
      <c r="K3754" t="s">
        <v>842</v>
      </c>
      <c r="L3754" t="s">
        <v>240</v>
      </c>
      <c r="M3754" t="s">
        <v>829</v>
      </c>
      <c r="N3754" t="s">
        <v>829</v>
      </c>
      <c r="O3754" t="s">
        <v>829</v>
      </c>
      <c r="P3754" t="s">
        <v>829</v>
      </c>
      <c r="Q3754" t="s">
        <v>829</v>
      </c>
      <c r="R3754" t="s">
        <v>829</v>
      </c>
      <c r="S3754">
        <v>4462455</v>
      </c>
      <c r="T3754">
        <v>215384</v>
      </c>
      <c r="U3754">
        <v>4247071</v>
      </c>
      <c r="V3754">
        <v>59</v>
      </c>
    </row>
    <row r="3755" spans="1:22" x14ac:dyDescent="0.3">
      <c r="A3755">
        <v>202324</v>
      </c>
      <c r="B3755" t="s">
        <v>820</v>
      </c>
      <c r="C3755" t="s">
        <v>821</v>
      </c>
      <c r="D3755" t="s">
        <v>822</v>
      </c>
      <c r="E3755" t="s">
        <v>823</v>
      </c>
      <c r="F3755" t="s">
        <v>876</v>
      </c>
      <c r="G3755" t="s">
        <v>877</v>
      </c>
      <c r="H3755" t="s">
        <v>944</v>
      </c>
      <c r="I3755">
        <v>845</v>
      </c>
      <c r="J3755" t="s">
        <v>945</v>
      </c>
      <c r="K3755" t="s">
        <v>842</v>
      </c>
      <c r="L3755" t="s">
        <v>240</v>
      </c>
      <c r="M3755" t="s">
        <v>829</v>
      </c>
      <c r="N3755" t="s">
        <v>829</v>
      </c>
      <c r="O3755" t="s">
        <v>829</v>
      </c>
      <c r="P3755" t="s">
        <v>829</v>
      </c>
      <c r="Q3755" t="s">
        <v>829</v>
      </c>
      <c r="R3755" t="s">
        <v>829</v>
      </c>
      <c r="S3755">
        <v>5927719</v>
      </c>
      <c r="T3755">
        <v>274617</v>
      </c>
      <c r="U3755">
        <v>5653102</v>
      </c>
      <c r="V3755">
        <v>78</v>
      </c>
    </row>
    <row r="3756" spans="1:22" x14ac:dyDescent="0.3">
      <c r="A3756">
        <v>202122</v>
      </c>
      <c r="B3756" t="s">
        <v>820</v>
      </c>
      <c r="C3756" t="s">
        <v>821</v>
      </c>
      <c r="D3756" t="s">
        <v>822</v>
      </c>
      <c r="E3756" t="s">
        <v>823</v>
      </c>
      <c r="F3756" t="s">
        <v>876</v>
      </c>
      <c r="G3756" t="s">
        <v>877</v>
      </c>
      <c r="H3756" t="s">
        <v>944</v>
      </c>
      <c r="I3756">
        <v>845</v>
      </c>
      <c r="J3756" t="s">
        <v>945</v>
      </c>
      <c r="K3756" t="s">
        <v>842</v>
      </c>
      <c r="L3756" t="s">
        <v>843</v>
      </c>
      <c r="M3756" t="s">
        <v>829</v>
      </c>
      <c r="N3756" t="s">
        <v>829</v>
      </c>
      <c r="O3756" t="s">
        <v>829</v>
      </c>
      <c r="P3756" t="s">
        <v>829</v>
      </c>
      <c r="Q3756" t="s">
        <v>829</v>
      </c>
      <c r="R3756" t="s">
        <v>829</v>
      </c>
      <c r="S3756">
        <v>301554</v>
      </c>
      <c r="T3756">
        <v>0</v>
      </c>
      <c r="U3756">
        <v>301554</v>
      </c>
      <c r="V3756">
        <v>4</v>
      </c>
    </row>
    <row r="3757" spans="1:22" x14ac:dyDescent="0.3">
      <c r="A3757">
        <v>202223</v>
      </c>
      <c r="B3757" t="s">
        <v>820</v>
      </c>
      <c r="C3757" t="s">
        <v>821</v>
      </c>
      <c r="D3757" t="s">
        <v>822</v>
      </c>
      <c r="E3757" t="s">
        <v>823</v>
      </c>
      <c r="F3757" t="s">
        <v>876</v>
      </c>
      <c r="G3757" t="s">
        <v>877</v>
      </c>
      <c r="H3757" t="s">
        <v>944</v>
      </c>
      <c r="I3757">
        <v>845</v>
      </c>
      <c r="J3757" t="s">
        <v>945</v>
      </c>
      <c r="K3757" t="s">
        <v>842</v>
      </c>
      <c r="L3757" t="s">
        <v>843</v>
      </c>
      <c r="M3757" t="s">
        <v>829</v>
      </c>
      <c r="N3757" t="s">
        <v>829</v>
      </c>
      <c r="O3757" t="s">
        <v>829</v>
      </c>
      <c r="P3757" t="s">
        <v>829</v>
      </c>
      <c r="Q3757" t="s">
        <v>829</v>
      </c>
      <c r="R3757" t="s">
        <v>829</v>
      </c>
      <c r="S3757">
        <v>329810</v>
      </c>
      <c r="T3757">
        <v>24876</v>
      </c>
      <c r="U3757">
        <v>304934</v>
      </c>
      <c r="V3757">
        <v>4</v>
      </c>
    </row>
    <row r="3758" spans="1:22" x14ac:dyDescent="0.3">
      <c r="A3758">
        <v>202324</v>
      </c>
      <c r="B3758" t="s">
        <v>820</v>
      </c>
      <c r="C3758" t="s">
        <v>821</v>
      </c>
      <c r="D3758" t="s">
        <v>822</v>
      </c>
      <c r="E3758" t="s">
        <v>823</v>
      </c>
      <c r="F3758" t="s">
        <v>876</v>
      </c>
      <c r="G3758" t="s">
        <v>877</v>
      </c>
      <c r="H3758" t="s">
        <v>944</v>
      </c>
      <c r="I3758">
        <v>845</v>
      </c>
      <c r="J3758" t="s">
        <v>945</v>
      </c>
      <c r="K3758" t="s">
        <v>842</v>
      </c>
      <c r="L3758" t="s">
        <v>843</v>
      </c>
      <c r="M3758" t="s">
        <v>829</v>
      </c>
      <c r="N3758" t="s">
        <v>829</v>
      </c>
      <c r="O3758" t="s">
        <v>829</v>
      </c>
      <c r="P3758" t="s">
        <v>829</v>
      </c>
      <c r="Q3758" t="s">
        <v>829</v>
      </c>
      <c r="R3758" t="s">
        <v>829</v>
      </c>
      <c r="S3758">
        <v>390093</v>
      </c>
      <c r="T3758">
        <v>8243</v>
      </c>
      <c r="U3758">
        <v>381850</v>
      </c>
      <c r="V3758">
        <v>5</v>
      </c>
    </row>
    <row r="3759" spans="1:22" x14ac:dyDescent="0.3">
      <c r="A3759">
        <v>202122</v>
      </c>
      <c r="B3759" t="s">
        <v>820</v>
      </c>
      <c r="C3759" t="s">
        <v>821</v>
      </c>
      <c r="D3759" t="s">
        <v>822</v>
      </c>
      <c r="E3759" t="s">
        <v>823</v>
      </c>
      <c r="F3759" t="s">
        <v>876</v>
      </c>
      <c r="G3759" t="s">
        <v>877</v>
      </c>
      <c r="H3759" t="s">
        <v>944</v>
      </c>
      <c r="I3759">
        <v>845</v>
      </c>
      <c r="J3759" t="s">
        <v>945</v>
      </c>
      <c r="K3759" t="s">
        <v>842</v>
      </c>
      <c r="L3759" t="s">
        <v>249</v>
      </c>
      <c r="M3759">
        <v>0</v>
      </c>
      <c r="N3759">
        <v>5113566</v>
      </c>
      <c r="O3759">
        <v>7810251</v>
      </c>
      <c r="P3759">
        <v>0</v>
      </c>
      <c r="Q3759">
        <v>0</v>
      </c>
      <c r="R3759" t="s">
        <v>829</v>
      </c>
      <c r="S3759">
        <v>12923817</v>
      </c>
      <c r="T3759">
        <v>0</v>
      </c>
      <c r="U3759">
        <v>12923817</v>
      </c>
      <c r="V3759">
        <v>180</v>
      </c>
    </row>
    <row r="3760" spans="1:22" x14ac:dyDescent="0.3">
      <c r="A3760">
        <v>202223</v>
      </c>
      <c r="B3760" t="s">
        <v>820</v>
      </c>
      <c r="C3760" t="s">
        <v>821</v>
      </c>
      <c r="D3760" t="s">
        <v>822</v>
      </c>
      <c r="E3760" t="s">
        <v>823</v>
      </c>
      <c r="F3760" t="s">
        <v>876</v>
      </c>
      <c r="G3760" t="s">
        <v>877</v>
      </c>
      <c r="H3760" t="s">
        <v>944</v>
      </c>
      <c r="I3760">
        <v>845</v>
      </c>
      <c r="J3760" t="s">
        <v>945</v>
      </c>
      <c r="K3760" t="s">
        <v>842</v>
      </c>
      <c r="L3760" t="s">
        <v>249</v>
      </c>
      <c r="M3760">
        <v>0</v>
      </c>
      <c r="N3760">
        <v>5909260</v>
      </c>
      <c r="O3760">
        <v>8891174</v>
      </c>
      <c r="P3760">
        <v>0</v>
      </c>
      <c r="Q3760">
        <v>626788</v>
      </c>
      <c r="R3760" t="s">
        <v>829</v>
      </c>
      <c r="S3760">
        <v>15427222</v>
      </c>
      <c r="T3760">
        <v>0</v>
      </c>
      <c r="U3760">
        <v>15427222</v>
      </c>
      <c r="V3760">
        <v>214</v>
      </c>
    </row>
    <row r="3761" spans="1:22" x14ac:dyDescent="0.3">
      <c r="A3761">
        <v>202324</v>
      </c>
      <c r="B3761" t="s">
        <v>820</v>
      </c>
      <c r="C3761" t="s">
        <v>821</v>
      </c>
      <c r="D3761" t="s">
        <v>822</v>
      </c>
      <c r="E3761" t="s">
        <v>823</v>
      </c>
      <c r="F3761" t="s">
        <v>876</v>
      </c>
      <c r="G3761" t="s">
        <v>877</v>
      </c>
      <c r="H3761" t="s">
        <v>944</v>
      </c>
      <c r="I3761">
        <v>845</v>
      </c>
      <c r="J3761" t="s">
        <v>945</v>
      </c>
      <c r="K3761" t="s">
        <v>842</v>
      </c>
      <c r="L3761" t="s">
        <v>249</v>
      </c>
      <c r="M3761">
        <v>0</v>
      </c>
      <c r="N3761">
        <v>7173648</v>
      </c>
      <c r="O3761">
        <v>10760472</v>
      </c>
      <c r="P3761">
        <v>0</v>
      </c>
      <c r="Q3761">
        <v>929993</v>
      </c>
      <c r="R3761" t="s">
        <v>829</v>
      </c>
      <c r="S3761">
        <v>18864113</v>
      </c>
      <c r="T3761">
        <v>0</v>
      </c>
      <c r="U3761">
        <v>18864113</v>
      </c>
      <c r="V3761">
        <v>260</v>
      </c>
    </row>
    <row r="3762" spans="1:22" x14ac:dyDescent="0.3">
      <c r="A3762">
        <v>202122</v>
      </c>
      <c r="B3762" t="s">
        <v>820</v>
      </c>
      <c r="C3762" t="s">
        <v>821</v>
      </c>
      <c r="D3762" t="s">
        <v>822</v>
      </c>
      <c r="E3762" t="s">
        <v>823</v>
      </c>
      <c r="F3762" t="s">
        <v>876</v>
      </c>
      <c r="G3762" t="s">
        <v>877</v>
      </c>
      <c r="H3762" t="s">
        <v>944</v>
      </c>
      <c r="I3762">
        <v>845</v>
      </c>
      <c r="J3762" t="s">
        <v>945</v>
      </c>
      <c r="K3762" t="s">
        <v>842</v>
      </c>
      <c r="L3762" t="s">
        <v>844</v>
      </c>
      <c r="M3762">
        <v>0</v>
      </c>
      <c r="N3762">
        <v>702773</v>
      </c>
      <c r="O3762">
        <v>3254440</v>
      </c>
      <c r="P3762">
        <v>0</v>
      </c>
      <c r="Q3762">
        <v>459242</v>
      </c>
      <c r="R3762" t="s">
        <v>829</v>
      </c>
      <c r="S3762">
        <v>4416455</v>
      </c>
      <c r="T3762">
        <v>1018699</v>
      </c>
      <c r="U3762">
        <v>3397756</v>
      </c>
      <c r="V3762">
        <v>47</v>
      </c>
    </row>
    <row r="3763" spans="1:22" x14ac:dyDescent="0.3">
      <c r="A3763">
        <v>202223</v>
      </c>
      <c r="B3763" t="s">
        <v>820</v>
      </c>
      <c r="C3763" t="s">
        <v>821</v>
      </c>
      <c r="D3763" t="s">
        <v>822</v>
      </c>
      <c r="E3763" t="s">
        <v>823</v>
      </c>
      <c r="F3763" t="s">
        <v>876</v>
      </c>
      <c r="G3763" t="s">
        <v>877</v>
      </c>
      <c r="H3763" t="s">
        <v>944</v>
      </c>
      <c r="I3763">
        <v>845</v>
      </c>
      <c r="J3763" t="s">
        <v>945</v>
      </c>
      <c r="K3763" t="s">
        <v>842</v>
      </c>
      <c r="L3763" t="s">
        <v>844</v>
      </c>
      <c r="M3763">
        <v>0</v>
      </c>
      <c r="N3763">
        <v>716717</v>
      </c>
      <c r="O3763">
        <v>3486105</v>
      </c>
      <c r="P3763">
        <v>0</v>
      </c>
      <c r="Q3763">
        <v>0</v>
      </c>
      <c r="R3763" t="s">
        <v>829</v>
      </c>
      <c r="S3763">
        <v>4202822</v>
      </c>
      <c r="T3763">
        <v>664628</v>
      </c>
      <c r="U3763">
        <v>3538194</v>
      </c>
      <c r="V3763">
        <v>49</v>
      </c>
    </row>
    <row r="3764" spans="1:22" x14ac:dyDescent="0.3">
      <c r="A3764">
        <v>202324</v>
      </c>
      <c r="B3764" t="s">
        <v>820</v>
      </c>
      <c r="C3764" t="s">
        <v>821</v>
      </c>
      <c r="D3764" t="s">
        <v>822</v>
      </c>
      <c r="E3764" t="s">
        <v>823</v>
      </c>
      <c r="F3764" t="s">
        <v>876</v>
      </c>
      <c r="G3764" t="s">
        <v>877</v>
      </c>
      <c r="H3764" t="s">
        <v>944</v>
      </c>
      <c r="I3764">
        <v>845</v>
      </c>
      <c r="J3764" t="s">
        <v>945</v>
      </c>
      <c r="K3764" t="s">
        <v>842</v>
      </c>
      <c r="L3764" t="s">
        <v>844</v>
      </c>
      <c r="M3764">
        <v>0</v>
      </c>
      <c r="N3764">
        <v>786302</v>
      </c>
      <c r="O3764">
        <v>3933812</v>
      </c>
      <c r="P3764">
        <v>0</v>
      </c>
      <c r="Q3764">
        <v>0</v>
      </c>
      <c r="R3764" t="s">
        <v>829</v>
      </c>
      <c r="S3764">
        <v>4720114</v>
      </c>
      <c r="T3764">
        <v>674321</v>
      </c>
      <c r="U3764">
        <v>4045793</v>
      </c>
      <c r="V3764">
        <v>56</v>
      </c>
    </row>
    <row r="3765" spans="1:22" x14ac:dyDescent="0.3">
      <c r="A3765">
        <v>202122</v>
      </c>
      <c r="B3765" t="s">
        <v>820</v>
      </c>
      <c r="C3765" t="s">
        <v>821</v>
      </c>
      <c r="D3765" t="s">
        <v>822</v>
      </c>
      <c r="E3765" t="s">
        <v>823</v>
      </c>
      <c r="F3765" t="s">
        <v>876</v>
      </c>
      <c r="G3765" t="s">
        <v>877</v>
      </c>
      <c r="H3765" t="s">
        <v>944</v>
      </c>
      <c r="I3765">
        <v>845</v>
      </c>
      <c r="J3765" t="s">
        <v>945</v>
      </c>
      <c r="K3765" t="s">
        <v>842</v>
      </c>
      <c r="L3765" t="s">
        <v>251</v>
      </c>
      <c r="M3765" t="s">
        <v>829</v>
      </c>
      <c r="N3765" t="s">
        <v>829</v>
      </c>
      <c r="O3765">
        <v>0</v>
      </c>
      <c r="P3765">
        <v>0</v>
      </c>
      <c r="Q3765">
        <v>0</v>
      </c>
      <c r="R3765">
        <v>556848</v>
      </c>
      <c r="S3765">
        <v>556848</v>
      </c>
      <c r="T3765">
        <v>226862</v>
      </c>
      <c r="U3765">
        <v>329986</v>
      </c>
      <c r="V3765">
        <v>5</v>
      </c>
    </row>
    <row r="3766" spans="1:22" x14ac:dyDescent="0.3">
      <c r="A3766">
        <v>202223</v>
      </c>
      <c r="B3766" t="s">
        <v>820</v>
      </c>
      <c r="C3766" t="s">
        <v>821</v>
      </c>
      <c r="D3766" t="s">
        <v>822</v>
      </c>
      <c r="E3766" t="s">
        <v>823</v>
      </c>
      <c r="F3766" t="s">
        <v>876</v>
      </c>
      <c r="G3766" t="s">
        <v>877</v>
      </c>
      <c r="H3766" t="s">
        <v>944</v>
      </c>
      <c r="I3766">
        <v>845</v>
      </c>
      <c r="J3766" t="s">
        <v>945</v>
      </c>
      <c r="K3766" t="s">
        <v>842</v>
      </c>
      <c r="L3766" t="s">
        <v>251</v>
      </c>
      <c r="M3766" t="s">
        <v>829</v>
      </c>
      <c r="N3766" t="s">
        <v>829</v>
      </c>
      <c r="O3766">
        <v>0</v>
      </c>
      <c r="P3766">
        <v>0</v>
      </c>
      <c r="Q3766">
        <v>0</v>
      </c>
      <c r="R3766">
        <v>474243</v>
      </c>
      <c r="S3766">
        <v>474243</v>
      </c>
      <c r="T3766">
        <v>148011</v>
      </c>
      <c r="U3766">
        <v>326232</v>
      </c>
      <c r="V3766">
        <v>5</v>
      </c>
    </row>
    <row r="3767" spans="1:22" x14ac:dyDescent="0.3">
      <c r="A3767">
        <v>202324</v>
      </c>
      <c r="B3767" t="s">
        <v>820</v>
      </c>
      <c r="C3767" t="s">
        <v>821</v>
      </c>
      <c r="D3767" t="s">
        <v>822</v>
      </c>
      <c r="E3767" t="s">
        <v>823</v>
      </c>
      <c r="F3767" t="s">
        <v>876</v>
      </c>
      <c r="G3767" t="s">
        <v>877</v>
      </c>
      <c r="H3767" t="s">
        <v>944</v>
      </c>
      <c r="I3767">
        <v>845</v>
      </c>
      <c r="J3767" t="s">
        <v>945</v>
      </c>
      <c r="K3767" t="s">
        <v>842</v>
      </c>
      <c r="L3767" t="s">
        <v>251</v>
      </c>
      <c r="M3767" t="s">
        <v>829</v>
      </c>
      <c r="N3767" t="s">
        <v>829</v>
      </c>
      <c r="O3767">
        <v>0</v>
      </c>
      <c r="P3767">
        <v>0</v>
      </c>
      <c r="Q3767">
        <v>0</v>
      </c>
      <c r="R3767">
        <v>384289</v>
      </c>
      <c r="S3767">
        <v>384289</v>
      </c>
      <c r="T3767">
        <v>150170</v>
      </c>
      <c r="U3767">
        <v>234119</v>
      </c>
      <c r="V3767">
        <v>3</v>
      </c>
    </row>
    <row r="3768" spans="1:22" x14ac:dyDescent="0.3">
      <c r="A3768">
        <v>202122</v>
      </c>
      <c r="B3768" t="s">
        <v>820</v>
      </c>
      <c r="C3768" t="s">
        <v>821</v>
      </c>
      <c r="D3768" t="s">
        <v>822</v>
      </c>
      <c r="E3768" t="s">
        <v>823</v>
      </c>
      <c r="F3768" t="s">
        <v>876</v>
      </c>
      <c r="G3768" t="s">
        <v>877</v>
      </c>
      <c r="H3768" t="s">
        <v>944</v>
      </c>
      <c r="I3768">
        <v>845</v>
      </c>
      <c r="J3768" t="s">
        <v>945</v>
      </c>
      <c r="K3768" t="s">
        <v>842</v>
      </c>
      <c r="L3768" t="s">
        <v>253</v>
      </c>
      <c r="M3768" t="s">
        <v>829</v>
      </c>
      <c r="N3768" t="s">
        <v>829</v>
      </c>
      <c r="O3768">
        <v>0</v>
      </c>
      <c r="P3768">
        <v>0</v>
      </c>
      <c r="Q3768">
        <v>0</v>
      </c>
      <c r="R3768">
        <v>313685</v>
      </c>
      <c r="S3768">
        <v>313685</v>
      </c>
      <c r="T3768">
        <v>146465</v>
      </c>
      <c r="U3768">
        <v>167220</v>
      </c>
      <c r="V3768">
        <v>2</v>
      </c>
    </row>
    <row r="3769" spans="1:22" x14ac:dyDescent="0.3">
      <c r="A3769">
        <v>202223</v>
      </c>
      <c r="B3769" t="s">
        <v>820</v>
      </c>
      <c r="C3769" t="s">
        <v>821</v>
      </c>
      <c r="D3769" t="s">
        <v>822</v>
      </c>
      <c r="E3769" t="s">
        <v>823</v>
      </c>
      <c r="F3769" t="s">
        <v>876</v>
      </c>
      <c r="G3769" t="s">
        <v>877</v>
      </c>
      <c r="H3769" t="s">
        <v>944</v>
      </c>
      <c r="I3769">
        <v>845</v>
      </c>
      <c r="J3769" t="s">
        <v>945</v>
      </c>
      <c r="K3769" t="s">
        <v>842</v>
      </c>
      <c r="L3769" t="s">
        <v>253</v>
      </c>
      <c r="M3769" t="s">
        <v>829</v>
      </c>
      <c r="N3769" t="s">
        <v>829</v>
      </c>
      <c r="O3769">
        <v>0</v>
      </c>
      <c r="P3769">
        <v>0</v>
      </c>
      <c r="Q3769">
        <v>0</v>
      </c>
      <c r="R3769">
        <v>437851</v>
      </c>
      <c r="S3769">
        <v>437851</v>
      </c>
      <c r="T3769">
        <v>95558</v>
      </c>
      <c r="U3769">
        <v>342293</v>
      </c>
      <c r="V3769">
        <v>5</v>
      </c>
    </row>
    <row r="3770" spans="1:22" x14ac:dyDescent="0.3">
      <c r="A3770">
        <v>202324</v>
      </c>
      <c r="B3770" t="s">
        <v>820</v>
      </c>
      <c r="C3770" t="s">
        <v>821</v>
      </c>
      <c r="D3770" t="s">
        <v>822</v>
      </c>
      <c r="E3770" t="s">
        <v>823</v>
      </c>
      <c r="F3770" t="s">
        <v>876</v>
      </c>
      <c r="G3770" t="s">
        <v>877</v>
      </c>
      <c r="H3770" t="s">
        <v>944</v>
      </c>
      <c r="I3770">
        <v>845</v>
      </c>
      <c r="J3770" t="s">
        <v>945</v>
      </c>
      <c r="K3770" t="s">
        <v>842</v>
      </c>
      <c r="L3770" t="s">
        <v>253</v>
      </c>
      <c r="M3770" t="s">
        <v>829</v>
      </c>
      <c r="N3770" t="s">
        <v>829</v>
      </c>
      <c r="O3770">
        <v>0</v>
      </c>
      <c r="P3770">
        <v>0</v>
      </c>
      <c r="Q3770">
        <v>0</v>
      </c>
      <c r="R3770">
        <v>667832</v>
      </c>
      <c r="S3770">
        <v>667832</v>
      </c>
      <c r="T3770">
        <v>96952</v>
      </c>
      <c r="U3770">
        <v>570880</v>
      </c>
      <c r="V3770">
        <v>8</v>
      </c>
    </row>
    <row r="3771" spans="1:22" x14ac:dyDescent="0.3">
      <c r="A3771">
        <v>202122</v>
      </c>
      <c r="B3771" t="s">
        <v>820</v>
      </c>
      <c r="C3771" t="s">
        <v>821</v>
      </c>
      <c r="D3771" t="s">
        <v>822</v>
      </c>
      <c r="E3771" t="s">
        <v>823</v>
      </c>
      <c r="F3771" t="s">
        <v>876</v>
      </c>
      <c r="G3771" t="s">
        <v>877</v>
      </c>
      <c r="H3771" t="s">
        <v>944</v>
      </c>
      <c r="I3771">
        <v>845</v>
      </c>
      <c r="J3771" t="s">
        <v>945</v>
      </c>
      <c r="K3771" t="s">
        <v>842</v>
      </c>
      <c r="L3771" t="s">
        <v>845</v>
      </c>
      <c r="M3771" t="s">
        <v>829</v>
      </c>
      <c r="N3771" t="s">
        <v>829</v>
      </c>
      <c r="O3771">
        <v>0</v>
      </c>
      <c r="P3771">
        <v>0</v>
      </c>
      <c r="Q3771">
        <v>0</v>
      </c>
      <c r="R3771">
        <v>17025</v>
      </c>
      <c r="S3771">
        <v>17025</v>
      </c>
      <c r="T3771">
        <v>16250</v>
      </c>
      <c r="U3771">
        <v>775</v>
      </c>
      <c r="V3771">
        <v>0</v>
      </c>
    </row>
    <row r="3772" spans="1:22" x14ac:dyDescent="0.3">
      <c r="A3772">
        <v>202223</v>
      </c>
      <c r="B3772" t="s">
        <v>820</v>
      </c>
      <c r="C3772" t="s">
        <v>821</v>
      </c>
      <c r="D3772" t="s">
        <v>822</v>
      </c>
      <c r="E3772" t="s">
        <v>823</v>
      </c>
      <c r="F3772" t="s">
        <v>876</v>
      </c>
      <c r="G3772" t="s">
        <v>877</v>
      </c>
      <c r="H3772" t="s">
        <v>944</v>
      </c>
      <c r="I3772">
        <v>845</v>
      </c>
      <c r="J3772" t="s">
        <v>945</v>
      </c>
      <c r="K3772" t="s">
        <v>842</v>
      </c>
      <c r="L3772" t="s">
        <v>845</v>
      </c>
      <c r="M3772" t="s">
        <v>829</v>
      </c>
      <c r="N3772" t="s">
        <v>829</v>
      </c>
      <c r="O3772">
        <v>0</v>
      </c>
      <c r="P3772">
        <v>0</v>
      </c>
      <c r="Q3772">
        <v>0</v>
      </c>
      <c r="R3772">
        <v>120911</v>
      </c>
      <c r="S3772">
        <v>120911</v>
      </c>
      <c r="T3772">
        <v>10602</v>
      </c>
      <c r="U3772">
        <v>110309</v>
      </c>
      <c r="V3772">
        <v>2</v>
      </c>
    </row>
    <row r="3773" spans="1:22" x14ac:dyDescent="0.3">
      <c r="A3773">
        <v>202324</v>
      </c>
      <c r="B3773" t="s">
        <v>820</v>
      </c>
      <c r="C3773" t="s">
        <v>821</v>
      </c>
      <c r="D3773" t="s">
        <v>822</v>
      </c>
      <c r="E3773" t="s">
        <v>823</v>
      </c>
      <c r="F3773" t="s">
        <v>876</v>
      </c>
      <c r="G3773" t="s">
        <v>877</v>
      </c>
      <c r="H3773" t="s">
        <v>944</v>
      </c>
      <c r="I3773">
        <v>845</v>
      </c>
      <c r="J3773" t="s">
        <v>945</v>
      </c>
      <c r="K3773" t="s">
        <v>842</v>
      </c>
      <c r="L3773" t="s">
        <v>845</v>
      </c>
      <c r="M3773" t="s">
        <v>829</v>
      </c>
      <c r="N3773" t="s">
        <v>829</v>
      </c>
      <c r="O3773">
        <v>0</v>
      </c>
      <c r="P3773">
        <v>0</v>
      </c>
      <c r="Q3773">
        <v>0</v>
      </c>
      <c r="R3773">
        <v>147287</v>
      </c>
      <c r="S3773">
        <v>147287</v>
      </c>
      <c r="T3773">
        <v>10757</v>
      </c>
      <c r="U3773">
        <v>136530</v>
      </c>
      <c r="V3773">
        <v>2</v>
      </c>
    </row>
    <row r="3774" spans="1:22" x14ac:dyDescent="0.3">
      <c r="A3774">
        <v>202122</v>
      </c>
      <c r="B3774" t="s">
        <v>820</v>
      </c>
      <c r="C3774" t="s">
        <v>821</v>
      </c>
      <c r="D3774" t="s">
        <v>822</v>
      </c>
      <c r="E3774" t="s">
        <v>823</v>
      </c>
      <c r="F3774" t="s">
        <v>824</v>
      </c>
      <c r="G3774" t="s">
        <v>825</v>
      </c>
      <c r="H3774" t="s">
        <v>946</v>
      </c>
      <c r="I3774">
        <v>308</v>
      </c>
      <c r="J3774" t="s">
        <v>947</v>
      </c>
      <c r="K3774" t="s">
        <v>828</v>
      </c>
      <c r="L3774" t="s">
        <v>336</v>
      </c>
      <c r="M3774">
        <v>0</v>
      </c>
      <c r="N3774">
        <v>525666</v>
      </c>
      <c r="O3774">
        <v>72000</v>
      </c>
      <c r="P3774">
        <v>9790000</v>
      </c>
      <c r="Q3774">
        <v>1000000</v>
      </c>
      <c r="R3774" t="s">
        <v>829</v>
      </c>
      <c r="S3774">
        <v>11387666</v>
      </c>
      <c r="T3774" t="s">
        <v>829</v>
      </c>
      <c r="U3774">
        <v>11387666</v>
      </c>
      <c r="V3774">
        <v>395</v>
      </c>
    </row>
    <row r="3775" spans="1:22" x14ac:dyDescent="0.3">
      <c r="A3775">
        <v>202223</v>
      </c>
      <c r="B3775" t="s">
        <v>820</v>
      </c>
      <c r="C3775" t="s">
        <v>821</v>
      </c>
      <c r="D3775" t="s">
        <v>822</v>
      </c>
      <c r="E3775" t="s">
        <v>823</v>
      </c>
      <c r="F3775" t="s">
        <v>824</v>
      </c>
      <c r="G3775" t="s">
        <v>825</v>
      </c>
      <c r="H3775" t="s">
        <v>946</v>
      </c>
      <c r="I3775">
        <v>308</v>
      </c>
      <c r="J3775" t="s">
        <v>947</v>
      </c>
      <c r="K3775" t="s">
        <v>828</v>
      </c>
      <c r="L3775" t="s">
        <v>336</v>
      </c>
      <c r="M3775">
        <v>0</v>
      </c>
      <c r="N3775">
        <v>1051280</v>
      </c>
      <c r="O3775">
        <v>492677</v>
      </c>
      <c r="P3775">
        <v>10150701</v>
      </c>
      <c r="Q3775">
        <v>959171</v>
      </c>
      <c r="R3775" t="s">
        <v>829</v>
      </c>
      <c r="S3775">
        <v>12653829</v>
      </c>
      <c r="T3775" t="s">
        <v>829</v>
      </c>
      <c r="U3775">
        <v>12653829</v>
      </c>
      <c r="V3775">
        <v>444</v>
      </c>
    </row>
    <row r="3776" spans="1:22" x14ac:dyDescent="0.3">
      <c r="A3776">
        <v>202324</v>
      </c>
      <c r="B3776" t="s">
        <v>820</v>
      </c>
      <c r="C3776" t="s">
        <v>821</v>
      </c>
      <c r="D3776" t="s">
        <v>822</v>
      </c>
      <c r="E3776" t="s">
        <v>823</v>
      </c>
      <c r="F3776" t="s">
        <v>824</v>
      </c>
      <c r="G3776" t="s">
        <v>825</v>
      </c>
      <c r="H3776" t="s">
        <v>946</v>
      </c>
      <c r="I3776">
        <v>308</v>
      </c>
      <c r="J3776" t="s">
        <v>947</v>
      </c>
      <c r="K3776" t="s">
        <v>828</v>
      </c>
      <c r="L3776" t="s">
        <v>336</v>
      </c>
      <c r="M3776">
        <v>0</v>
      </c>
      <c r="N3776">
        <v>809858</v>
      </c>
      <c r="O3776">
        <v>284000</v>
      </c>
      <c r="P3776">
        <v>9968154</v>
      </c>
      <c r="Q3776">
        <v>915945</v>
      </c>
      <c r="R3776" t="s">
        <v>829</v>
      </c>
      <c r="S3776">
        <v>11977957</v>
      </c>
      <c r="T3776" t="s">
        <v>829</v>
      </c>
      <c r="U3776">
        <v>11977957</v>
      </c>
      <c r="V3776">
        <v>423</v>
      </c>
    </row>
    <row r="3777" spans="1:22" x14ac:dyDescent="0.3">
      <c r="A3777">
        <v>202122</v>
      </c>
      <c r="B3777" t="s">
        <v>820</v>
      </c>
      <c r="C3777" t="s">
        <v>821</v>
      </c>
      <c r="D3777" t="s">
        <v>822</v>
      </c>
      <c r="E3777" t="s">
        <v>823</v>
      </c>
      <c r="F3777" t="s">
        <v>824</v>
      </c>
      <c r="G3777" t="s">
        <v>825</v>
      </c>
      <c r="H3777" t="s">
        <v>946</v>
      </c>
      <c r="I3777">
        <v>308</v>
      </c>
      <c r="J3777" t="s">
        <v>947</v>
      </c>
      <c r="K3777" t="s">
        <v>828</v>
      </c>
      <c r="L3777" t="s">
        <v>235</v>
      </c>
      <c r="M3777" t="s">
        <v>829</v>
      </c>
      <c r="N3777">
        <v>0</v>
      </c>
      <c r="O3777">
        <v>0</v>
      </c>
      <c r="P3777" t="s">
        <v>829</v>
      </c>
      <c r="Q3777" t="s">
        <v>829</v>
      </c>
      <c r="R3777" t="s">
        <v>829</v>
      </c>
      <c r="S3777">
        <v>0</v>
      </c>
      <c r="T3777">
        <v>0</v>
      </c>
      <c r="U3777">
        <v>0</v>
      </c>
      <c r="V3777">
        <v>0</v>
      </c>
    </row>
    <row r="3778" spans="1:22" x14ac:dyDescent="0.3">
      <c r="A3778">
        <v>202223</v>
      </c>
      <c r="B3778" t="s">
        <v>820</v>
      </c>
      <c r="C3778" t="s">
        <v>821</v>
      </c>
      <c r="D3778" t="s">
        <v>822</v>
      </c>
      <c r="E3778" t="s">
        <v>823</v>
      </c>
      <c r="F3778" t="s">
        <v>824</v>
      </c>
      <c r="G3778" t="s">
        <v>825</v>
      </c>
      <c r="H3778" t="s">
        <v>946</v>
      </c>
      <c r="I3778">
        <v>308</v>
      </c>
      <c r="J3778" t="s">
        <v>947</v>
      </c>
      <c r="K3778" t="s">
        <v>828</v>
      </c>
      <c r="L3778" t="s">
        <v>235</v>
      </c>
      <c r="M3778" t="s">
        <v>829</v>
      </c>
      <c r="N3778">
        <v>0</v>
      </c>
      <c r="O3778">
        <v>0</v>
      </c>
      <c r="P3778" t="s">
        <v>829</v>
      </c>
      <c r="Q3778" t="s">
        <v>829</v>
      </c>
      <c r="R3778" t="s">
        <v>829</v>
      </c>
      <c r="S3778">
        <v>0</v>
      </c>
      <c r="T3778">
        <v>0</v>
      </c>
      <c r="U3778">
        <v>0</v>
      </c>
      <c r="V3778">
        <v>0</v>
      </c>
    </row>
    <row r="3779" spans="1:22" x14ac:dyDescent="0.3">
      <c r="A3779">
        <v>202324</v>
      </c>
      <c r="B3779" t="s">
        <v>820</v>
      </c>
      <c r="C3779" t="s">
        <v>821</v>
      </c>
      <c r="D3779" t="s">
        <v>822</v>
      </c>
      <c r="E3779" t="s">
        <v>823</v>
      </c>
      <c r="F3779" t="s">
        <v>824</v>
      </c>
      <c r="G3779" t="s">
        <v>825</v>
      </c>
      <c r="H3779" t="s">
        <v>946</v>
      </c>
      <c r="I3779">
        <v>308</v>
      </c>
      <c r="J3779" t="s">
        <v>947</v>
      </c>
      <c r="K3779" t="s">
        <v>828</v>
      </c>
      <c r="L3779" t="s">
        <v>235</v>
      </c>
      <c r="M3779" t="s">
        <v>829</v>
      </c>
      <c r="N3779">
        <v>0</v>
      </c>
      <c r="O3779">
        <v>0</v>
      </c>
      <c r="P3779" t="s">
        <v>829</v>
      </c>
      <c r="Q3779" t="s">
        <v>829</v>
      </c>
      <c r="R3779" t="s">
        <v>829</v>
      </c>
      <c r="S3779">
        <v>0</v>
      </c>
      <c r="T3779">
        <v>0</v>
      </c>
      <c r="U3779">
        <v>0</v>
      </c>
      <c r="V3779">
        <v>0</v>
      </c>
    </row>
    <row r="3780" spans="1:22" x14ac:dyDescent="0.3">
      <c r="A3780">
        <v>202122</v>
      </c>
      <c r="B3780" t="s">
        <v>820</v>
      </c>
      <c r="C3780" t="s">
        <v>821</v>
      </c>
      <c r="D3780" t="s">
        <v>822</v>
      </c>
      <c r="E3780" t="s">
        <v>823</v>
      </c>
      <c r="F3780" t="s">
        <v>824</v>
      </c>
      <c r="G3780" t="s">
        <v>825</v>
      </c>
      <c r="H3780" t="s">
        <v>946</v>
      </c>
      <c r="I3780">
        <v>308</v>
      </c>
      <c r="J3780" t="s">
        <v>947</v>
      </c>
      <c r="K3780" t="s">
        <v>828</v>
      </c>
      <c r="L3780" t="s">
        <v>534</v>
      </c>
      <c r="M3780">
        <v>61510</v>
      </c>
      <c r="N3780">
        <v>4386695</v>
      </c>
      <c r="O3780">
        <v>1621051</v>
      </c>
      <c r="P3780">
        <v>13281862</v>
      </c>
      <c r="Q3780">
        <v>1362060</v>
      </c>
      <c r="R3780" t="s">
        <v>829</v>
      </c>
      <c r="S3780">
        <v>20713178</v>
      </c>
      <c r="T3780">
        <v>0</v>
      </c>
      <c r="U3780">
        <v>20713178</v>
      </c>
      <c r="V3780">
        <v>226</v>
      </c>
    </row>
    <row r="3781" spans="1:22" x14ac:dyDescent="0.3">
      <c r="A3781">
        <v>202223</v>
      </c>
      <c r="B3781" t="s">
        <v>820</v>
      </c>
      <c r="C3781" t="s">
        <v>821</v>
      </c>
      <c r="D3781" t="s">
        <v>822</v>
      </c>
      <c r="E3781" t="s">
        <v>823</v>
      </c>
      <c r="F3781" t="s">
        <v>824</v>
      </c>
      <c r="G3781" t="s">
        <v>825</v>
      </c>
      <c r="H3781" t="s">
        <v>946</v>
      </c>
      <c r="I3781">
        <v>308</v>
      </c>
      <c r="J3781" t="s">
        <v>947</v>
      </c>
      <c r="K3781" t="s">
        <v>828</v>
      </c>
      <c r="L3781" t="s">
        <v>534</v>
      </c>
      <c r="M3781">
        <v>0</v>
      </c>
      <c r="N3781">
        <v>5128873</v>
      </c>
      <c r="O3781">
        <v>3406136</v>
      </c>
      <c r="P3781">
        <v>13521302</v>
      </c>
      <c r="Q3781">
        <v>1877524</v>
      </c>
      <c r="R3781" t="s">
        <v>829</v>
      </c>
      <c r="S3781">
        <v>23933835</v>
      </c>
      <c r="T3781">
        <v>0</v>
      </c>
      <c r="U3781">
        <v>23933835</v>
      </c>
      <c r="V3781">
        <v>262</v>
      </c>
    </row>
    <row r="3782" spans="1:22" x14ac:dyDescent="0.3">
      <c r="A3782">
        <v>202324</v>
      </c>
      <c r="B3782" t="s">
        <v>820</v>
      </c>
      <c r="C3782" t="s">
        <v>821</v>
      </c>
      <c r="D3782" t="s">
        <v>822</v>
      </c>
      <c r="E3782" t="s">
        <v>823</v>
      </c>
      <c r="F3782" t="s">
        <v>824</v>
      </c>
      <c r="G3782" t="s">
        <v>825</v>
      </c>
      <c r="H3782" t="s">
        <v>946</v>
      </c>
      <c r="I3782">
        <v>308</v>
      </c>
      <c r="J3782" t="s">
        <v>947</v>
      </c>
      <c r="K3782" t="s">
        <v>828</v>
      </c>
      <c r="L3782" t="s">
        <v>534</v>
      </c>
      <c r="M3782">
        <v>0</v>
      </c>
      <c r="N3782">
        <v>6362427</v>
      </c>
      <c r="O3782">
        <v>3705464</v>
      </c>
      <c r="P3782">
        <v>17684241</v>
      </c>
      <c r="Q3782">
        <v>1478554</v>
      </c>
      <c r="R3782" t="s">
        <v>829</v>
      </c>
      <c r="S3782">
        <v>29230686</v>
      </c>
      <c r="T3782">
        <v>0</v>
      </c>
      <c r="U3782">
        <v>29230686</v>
      </c>
      <c r="V3782">
        <v>327</v>
      </c>
    </row>
    <row r="3783" spans="1:22" x14ac:dyDescent="0.3">
      <c r="A3783">
        <v>202122</v>
      </c>
      <c r="B3783" t="s">
        <v>820</v>
      </c>
      <c r="C3783" t="s">
        <v>821</v>
      </c>
      <c r="D3783" t="s">
        <v>822</v>
      </c>
      <c r="E3783" t="s">
        <v>823</v>
      </c>
      <c r="F3783" t="s">
        <v>824</v>
      </c>
      <c r="G3783" t="s">
        <v>825</v>
      </c>
      <c r="H3783" t="s">
        <v>946</v>
      </c>
      <c r="I3783">
        <v>308</v>
      </c>
      <c r="J3783" t="s">
        <v>947</v>
      </c>
      <c r="K3783" t="s">
        <v>828</v>
      </c>
      <c r="L3783" t="s">
        <v>603</v>
      </c>
      <c r="M3783" t="s">
        <v>829</v>
      </c>
      <c r="N3783" t="s">
        <v>829</v>
      </c>
      <c r="O3783" t="s">
        <v>829</v>
      </c>
      <c r="P3783">
        <v>0</v>
      </c>
      <c r="Q3783">
        <v>0</v>
      </c>
      <c r="R3783">
        <v>0</v>
      </c>
      <c r="S3783">
        <v>0</v>
      </c>
      <c r="T3783">
        <v>0</v>
      </c>
      <c r="U3783">
        <v>0</v>
      </c>
      <c r="V3783">
        <v>0</v>
      </c>
    </row>
    <row r="3784" spans="1:22" x14ac:dyDescent="0.3">
      <c r="A3784">
        <v>202223</v>
      </c>
      <c r="B3784" t="s">
        <v>820</v>
      </c>
      <c r="C3784" t="s">
        <v>821</v>
      </c>
      <c r="D3784" t="s">
        <v>822</v>
      </c>
      <c r="E3784" t="s">
        <v>823</v>
      </c>
      <c r="F3784" t="s">
        <v>824</v>
      </c>
      <c r="G3784" t="s">
        <v>825</v>
      </c>
      <c r="H3784" t="s">
        <v>946</v>
      </c>
      <c r="I3784">
        <v>308</v>
      </c>
      <c r="J3784" t="s">
        <v>947</v>
      </c>
      <c r="K3784" t="s">
        <v>828</v>
      </c>
      <c r="L3784" t="s">
        <v>603</v>
      </c>
      <c r="M3784" t="s">
        <v>829</v>
      </c>
      <c r="N3784" t="s">
        <v>829</v>
      </c>
      <c r="O3784" t="s">
        <v>829</v>
      </c>
      <c r="P3784">
        <v>0</v>
      </c>
      <c r="Q3784">
        <v>0</v>
      </c>
      <c r="R3784">
        <v>0</v>
      </c>
      <c r="S3784">
        <v>0</v>
      </c>
      <c r="T3784">
        <v>0</v>
      </c>
      <c r="U3784">
        <v>0</v>
      </c>
      <c r="V3784">
        <v>0</v>
      </c>
    </row>
    <row r="3785" spans="1:22" x14ac:dyDescent="0.3">
      <c r="A3785">
        <v>202324</v>
      </c>
      <c r="B3785" t="s">
        <v>820</v>
      </c>
      <c r="C3785" t="s">
        <v>821</v>
      </c>
      <c r="D3785" t="s">
        <v>822</v>
      </c>
      <c r="E3785" t="s">
        <v>823</v>
      </c>
      <c r="F3785" t="s">
        <v>824</v>
      </c>
      <c r="G3785" t="s">
        <v>825</v>
      </c>
      <c r="H3785" t="s">
        <v>946</v>
      </c>
      <c r="I3785">
        <v>308</v>
      </c>
      <c r="J3785" t="s">
        <v>947</v>
      </c>
      <c r="K3785" t="s">
        <v>828</v>
      </c>
      <c r="L3785" t="s">
        <v>603</v>
      </c>
      <c r="M3785" t="s">
        <v>829</v>
      </c>
      <c r="N3785" t="s">
        <v>829</v>
      </c>
      <c r="O3785" t="s">
        <v>829</v>
      </c>
      <c r="P3785">
        <v>0</v>
      </c>
      <c r="Q3785">
        <v>0</v>
      </c>
      <c r="R3785">
        <v>0</v>
      </c>
      <c r="S3785">
        <v>0</v>
      </c>
      <c r="T3785">
        <v>0</v>
      </c>
      <c r="U3785">
        <v>0</v>
      </c>
      <c r="V3785">
        <v>0</v>
      </c>
    </row>
    <row r="3786" spans="1:22" x14ac:dyDescent="0.3">
      <c r="A3786">
        <v>202122</v>
      </c>
      <c r="B3786" t="s">
        <v>820</v>
      </c>
      <c r="C3786" t="s">
        <v>821</v>
      </c>
      <c r="D3786" t="s">
        <v>822</v>
      </c>
      <c r="E3786" t="s">
        <v>823</v>
      </c>
      <c r="F3786" t="s">
        <v>824</v>
      </c>
      <c r="G3786" t="s">
        <v>825</v>
      </c>
      <c r="H3786" t="s">
        <v>946</v>
      </c>
      <c r="I3786">
        <v>308</v>
      </c>
      <c r="J3786" t="s">
        <v>947</v>
      </c>
      <c r="K3786" t="s">
        <v>828</v>
      </c>
      <c r="L3786" t="s">
        <v>606</v>
      </c>
      <c r="M3786">
        <v>0</v>
      </c>
      <c r="N3786">
        <v>8533</v>
      </c>
      <c r="O3786">
        <v>34133</v>
      </c>
      <c r="P3786">
        <v>0</v>
      </c>
      <c r="Q3786">
        <v>0</v>
      </c>
      <c r="R3786">
        <v>0</v>
      </c>
      <c r="S3786">
        <v>42666</v>
      </c>
      <c r="T3786">
        <v>0</v>
      </c>
      <c r="U3786">
        <v>42666</v>
      </c>
      <c r="V3786">
        <v>0</v>
      </c>
    </row>
    <row r="3787" spans="1:22" x14ac:dyDescent="0.3">
      <c r="A3787">
        <v>202223</v>
      </c>
      <c r="B3787" t="s">
        <v>820</v>
      </c>
      <c r="C3787" t="s">
        <v>821</v>
      </c>
      <c r="D3787" t="s">
        <v>822</v>
      </c>
      <c r="E3787" t="s">
        <v>823</v>
      </c>
      <c r="F3787" t="s">
        <v>824</v>
      </c>
      <c r="G3787" t="s">
        <v>825</v>
      </c>
      <c r="H3787" t="s">
        <v>946</v>
      </c>
      <c r="I3787">
        <v>308</v>
      </c>
      <c r="J3787" t="s">
        <v>947</v>
      </c>
      <c r="K3787" t="s">
        <v>828</v>
      </c>
      <c r="L3787" t="s">
        <v>606</v>
      </c>
      <c r="M3787">
        <v>0</v>
      </c>
      <c r="N3787">
        <v>37266</v>
      </c>
      <c r="O3787">
        <v>111798</v>
      </c>
      <c r="P3787">
        <v>0</v>
      </c>
      <c r="Q3787">
        <v>0</v>
      </c>
      <c r="R3787">
        <v>0</v>
      </c>
      <c r="S3787">
        <v>149064</v>
      </c>
      <c r="T3787">
        <v>0</v>
      </c>
      <c r="U3787">
        <v>149064</v>
      </c>
      <c r="V3787">
        <v>2</v>
      </c>
    </row>
    <row r="3788" spans="1:22" x14ac:dyDescent="0.3">
      <c r="A3788">
        <v>202324</v>
      </c>
      <c r="B3788" t="s">
        <v>820</v>
      </c>
      <c r="C3788" t="s">
        <v>821</v>
      </c>
      <c r="D3788" t="s">
        <v>822</v>
      </c>
      <c r="E3788" t="s">
        <v>823</v>
      </c>
      <c r="F3788" t="s">
        <v>824</v>
      </c>
      <c r="G3788" t="s">
        <v>825</v>
      </c>
      <c r="H3788" t="s">
        <v>946</v>
      </c>
      <c r="I3788">
        <v>308</v>
      </c>
      <c r="J3788" t="s">
        <v>947</v>
      </c>
      <c r="K3788" t="s">
        <v>828</v>
      </c>
      <c r="L3788" t="s">
        <v>606</v>
      </c>
      <c r="M3788">
        <v>0</v>
      </c>
      <c r="N3788">
        <v>0</v>
      </c>
      <c r="O3788">
        <v>0</v>
      </c>
      <c r="P3788">
        <v>0</v>
      </c>
      <c r="Q3788">
        <v>0</v>
      </c>
      <c r="R3788">
        <v>0</v>
      </c>
      <c r="S3788">
        <v>0</v>
      </c>
      <c r="T3788">
        <v>0</v>
      </c>
      <c r="U3788">
        <v>0</v>
      </c>
      <c r="V3788">
        <v>0</v>
      </c>
    </row>
    <row r="3789" spans="1:22" x14ac:dyDescent="0.3">
      <c r="A3789">
        <v>202122</v>
      </c>
      <c r="B3789" t="s">
        <v>820</v>
      </c>
      <c r="C3789" t="s">
        <v>821</v>
      </c>
      <c r="D3789" t="s">
        <v>822</v>
      </c>
      <c r="E3789" t="s">
        <v>823</v>
      </c>
      <c r="F3789" t="s">
        <v>824</v>
      </c>
      <c r="G3789" t="s">
        <v>825</v>
      </c>
      <c r="H3789" t="s">
        <v>946</v>
      </c>
      <c r="I3789">
        <v>308</v>
      </c>
      <c r="J3789" t="s">
        <v>947</v>
      </c>
      <c r="K3789" t="s">
        <v>828</v>
      </c>
      <c r="L3789" t="s">
        <v>609</v>
      </c>
      <c r="M3789" t="s">
        <v>829</v>
      </c>
      <c r="N3789" t="s">
        <v>829</v>
      </c>
      <c r="O3789" t="s">
        <v>829</v>
      </c>
      <c r="P3789" t="s">
        <v>829</v>
      </c>
      <c r="Q3789">
        <v>0</v>
      </c>
      <c r="R3789" t="s">
        <v>829</v>
      </c>
      <c r="S3789">
        <v>0</v>
      </c>
      <c r="T3789">
        <v>0</v>
      </c>
      <c r="U3789">
        <v>0</v>
      </c>
      <c r="V3789">
        <v>0</v>
      </c>
    </row>
    <row r="3790" spans="1:22" x14ac:dyDescent="0.3">
      <c r="A3790">
        <v>202223</v>
      </c>
      <c r="B3790" t="s">
        <v>820</v>
      </c>
      <c r="C3790" t="s">
        <v>821</v>
      </c>
      <c r="D3790" t="s">
        <v>822</v>
      </c>
      <c r="E3790" t="s">
        <v>823</v>
      </c>
      <c r="F3790" t="s">
        <v>824</v>
      </c>
      <c r="G3790" t="s">
        <v>825</v>
      </c>
      <c r="H3790" t="s">
        <v>946</v>
      </c>
      <c r="I3790">
        <v>308</v>
      </c>
      <c r="J3790" t="s">
        <v>947</v>
      </c>
      <c r="K3790" t="s">
        <v>828</v>
      </c>
      <c r="L3790" t="s">
        <v>609</v>
      </c>
      <c r="M3790" t="s">
        <v>829</v>
      </c>
      <c r="N3790" t="s">
        <v>829</v>
      </c>
      <c r="O3790" t="s">
        <v>829</v>
      </c>
      <c r="P3790" t="s">
        <v>829</v>
      </c>
      <c r="Q3790">
        <v>0</v>
      </c>
      <c r="R3790" t="s">
        <v>829</v>
      </c>
      <c r="S3790">
        <v>0</v>
      </c>
      <c r="T3790">
        <v>0</v>
      </c>
      <c r="U3790">
        <v>0</v>
      </c>
      <c r="V3790">
        <v>0</v>
      </c>
    </row>
    <row r="3791" spans="1:22" x14ac:dyDescent="0.3">
      <c r="A3791">
        <v>202122</v>
      </c>
      <c r="B3791" t="s">
        <v>820</v>
      </c>
      <c r="C3791" t="s">
        <v>821</v>
      </c>
      <c r="D3791" t="s">
        <v>822</v>
      </c>
      <c r="E3791" t="s">
        <v>823</v>
      </c>
      <c r="F3791" t="s">
        <v>824</v>
      </c>
      <c r="G3791" t="s">
        <v>825</v>
      </c>
      <c r="H3791" t="s">
        <v>946</v>
      </c>
      <c r="I3791">
        <v>308</v>
      </c>
      <c r="J3791" t="s">
        <v>947</v>
      </c>
      <c r="K3791" t="s">
        <v>828</v>
      </c>
      <c r="L3791" t="s">
        <v>830</v>
      </c>
      <c r="M3791">
        <v>83341</v>
      </c>
      <c r="N3791">
        <v>738495</v>
      </c>
      <c r="O3791">
        <v>482684</v>
      </c>
      <c r="P3791">
        <v>757015</v>
      </c>
      <c r="Q3791">
        <v>10996</v>
      </c>
      <c r="R3791">
        <v>64387</v>
      </c>
      <c r="S3791">
        <v>2136918</v>
      </c>
      <c r="T3791">
        <v>0</v>
      </c>
      <c r="U3791">
        <v>2136918</v>
      </c>
      <c r="V3791">
        <v>23</v>
      </c>
    </row>
    <row r="3792" spans="1:22" x14ac:dyDescent="0.3">
      <c r="A3792">
        <v>202223</v>
      </c>
      <c r="B3792" t="s">
        <v>820</v>
      </c>
      <c r="C3792" t="s">
        <v>821</v>
      </c>
      <c r="D3792" t="s">
        <v>822</v>
      </c>
      <c r="E3792" t="s">
        <v>823</v>
      </c>
      <c r="F3792" t="s">
        <v>824</v>
      </c>
      <c r="G3792" t="s">
        <v>825</v>
      </c>
      <c r="H3792" t="s">
        <v>946</v>
      </c>
      <c r="I3792">
        <v>308</v>
      </c>
      <c r="J3792" t="s">
        <v>947</v>
      </c>
      <c r="K3792" t="s">
        <v>828</v>
      </c>
      <c r="L3792" t="s">
        <v>830</v>
      </c>
      <c r="M3792">
        <v>0</v>
      </c>
      <c r="N3792">
        <v>694522</v>
      </c>
      <c r="O3792">
        <v>347261</v>
      </c>
      <c r="P3792">
        <v>1080966</v>
      </c>
      <c r="Q3792">
        <v>0</v>
      </c>
      <c r="R3792">
        <v>0</v>
      </c>
      <c r="S3792">
        <v>2122749</v>
      </c>
      <c r="T3792">
        <v>0</v>
      </c>
      <c r="U3792">
        <v>2122749</v>
      </c>
      <c r="V3792">
        <v>23</v>
      </c>
    </row>
    <row r="3793" spans="1:22" x14ac:dyDescent="0.3">
      <c r="A3793">
        <v>202324</v>
      </c>
      <c r="B3793" t="s">
        <v>820</v>
      </c>
      <c r="C3793" t="s">
        <v>821</v>
      </c>
      <c r="D3793" t="s">
        <v>822</v>
      </c>
      <c r="E3793" t="s">
        <v>823</v>
      </c>
      <c r="F3793" t="s">
        <v>824</v>
      </c>
      <c r="G3793" t="s">
        <v>825</v>
      </c>
      <c r="H3793" t="s">
        <v>946</v>
      </c>
      <c r="I3793">
        <v>308</v>
      </c>
      <c r="J3793" t="s">
        <v>947</v>
      </c>
      <c r="K3793" t="s">
        <v>828</v>
      </c>
      <c r="L3793" t="s">
        <v>830</v>
      </c>
      <c r="M3793">
        <v>0</v>
      </c>
      <c r="N3793">
        <v>207287</v>
      </c>
      <c r="O3793">
        <v>175633</v>
      </c>
      <c r="P3793">
        <v>861390</v>
      </c>
      <c r="Q3793">
        <v>58244</v>
      </c>
      <c r="R3793">
        <v>195772</v>
      </c>
      <c r="S3793">
        <v>1498326</v>
      </c>
      <c r="T3793">
        <v>0</v>
      </c>
      <c r="U3793">
        <v>1498326</v>
      </c>
      <c r="V3793">
        <v>17</v>
      </c>
    </row>
    <row r="3794" spans="1:22" x14ac:dyDescent="0.3">
      <c r="A3794">
        <v>202122</v>
      </c>
      <c r="B3794" t="s">
        <v>820</v>
      </c>
      <c r="C3794" t="s">
        <v>821</v>
      </c>
      <c r="D3794" t="s">
        <v>822</v>
      </c>
      <c r="E3794" t="s">
        <v>823</v>
      </c>
      <c r="F3794" t="s">
        <v>824</v>
      </c>
      <c r="G3794" t="s">
        <v>825</v>
      </c>
      <c r="H3794" t="s">
        <v>946</v>
      </c>
      <c r="I3794">
        <v>308</v>
      </c>
      <c r="J3794" t="s">
        <v>947</v>
      </c>
      <c r="K3794" t="s">
        <v>828</v>
      </c>
      <c r="L3794" t="s">
        <v>537</v>
      </c>
      <c r="M3794">
        <v>54557</v>
      </c>
      <c r="N3794">
        <v>3108467</v>
      </c>
      <c r="O3794">
        <v>1738390</v>
      </c>
      <c r="P3794">
        <v>1875528</v>
      </c>
      <c r="Q3794">
        <v>0</v>
      </c>
      <c r="R3794">
        <v>2340452</v>
      </c>
      <c r="S3794">
        <v>9117394</v>
      </c>
      <c r="T3794">
        <v>0</v>
      </c>
      <c r="U3794">
        <v>9117394</v>
      </c>
      <c r="V3794">
        <v>100</v>
      </c>
    </row>
    <row r="3795" spans="1:22" x14ac:dyDescent="0.3">
      <c r="A3795">
        <v>202223</v>
      </c>
      <c r="B3795" t="s">
        <v>820</v>
      </c>
      <c r="C3795" t="s">
        <v>821</v>
      </c>
      <c r="D3795" t="s">
        <v>822</v>
      </c>
      <c r="E3795" t="s">
        <v>823</v>
      </c>
      <c r="F3795" t="s">
        <v>824</v>
      </c>
      <c r="G3795" t="s">
        <v>825</v>
      </c>
      <c r="H3795" t="s">
        <v>946</v>
      </c>
      <c r="I3795">
        <v>308</v>
      </c>
      <c r="J3795" t="s">
        <v>947</v>
      </c>
      <c r="K3795" t="s">
        <v>828</v>
      </c>
      <c r="L3795" t="s">
        <v>537</v>
      </c>
      <c r="M3795">
        <v>0</v>
      </c>
      <c r="N3795">
        <v>1328563</v>
      </c>
      <c r="O3795">
        <v>1929368</v>
      </c>
      <c r="P3795">
        <v>0</v>
      </c>
      <c r="Q3795">
        <v>0</v>
      </c>
      <c r="R3795">
        <v>5276915</v>
      </c>
      <c r="S3795">
        <v>8534846</v>
      </c>
      <c r="T3795">
        <v>0</v>
      </c>
      <c r="U3795">
        <v>8534846</v>
      </c>
      <c r="V3795">
        <v>93</v>
      </c>
    </row>
    <row r="3796" spans="1:22" x14ac:dyDescent="0.3">
      <c r="A3796">
        <v>202324</v>
      </c>
      <c r="B3796" t="s">
        <v>820</v>
      </c>
      <c r="C3796" t="s">
        <v>821</v>
      </c>
      <c r="D3796" t="s">
        <v>822</v>
      </c>
      <c r="E3796" t="s">
        <v>823</v>
      </c>
      <c r="F3796" t="s">
        <v>824</v>
      </c>
      <c r="G3796" t="s">
        <v>825</v>
      </c>
      <c r="H3796" t="s">
        <v>946</v>
      </c>
      <c r="I3796">
        <v>308</v>
      </c>
      <c r="J3796" t="s">
        <v>947</v>
      </c>
      <c r="K3796" t="s">
        <v>828</v>
      </c>
      <c r="L3796" t="s">
        <v>537</v>
      </c>
      <c r="M3796">
        <v>0</v>
      </c>
      <c r="N3796">
        <v>806622</v>
      </c>
      <c r="O3796">
        <v>0</v>
      </c>
      <c r="P3796">
        <v>2759920</v>
      </c>
      <c r="Q3796">
        <v>0</v>
      </c>
      <c r="R3796">
        <v>4623513</v>
      </c>
      <c r="S3796">
        <v>8190055</v>
      </c>
      <c r="T3796">
        <v>0</v>
      </c>
      <c r="U3796">
        <v>8190055</v>
      </c>
      <c r="V3796">
        <v>92</v>
      </c>
    </row>
    <row r="3797" spans="1:22" x14ac:dyDescent="0.3">
      <c r="A3797">
        <v>202122</v>
      </c>
      <c r="B3797" t="s">
        <v>820</v>
      </c>
      <c r="C3797" t="s">
        <v>821</v>
      </c>
      <c r="D3797" t="s">
        <v>822</v>
      </c>
      <c r="E3797" t="s">
        <v>823</v>
      </c>
      <c r="F3797" t="s">
        <v>824</v>
      </c>
      <c r="G3797" t="s">
        <v>825</v>
      </c>
      <c r="H3797" t="s">
        <v>946</v>
      </c>
      <c r="I3797">
        <v>308</v>
      </c>
      <c r="J3797" t="s">
        <v>947</v>
      </c>
      <c r="K3797" t="s">
        <v>828</v>
      </c>
      <c r="L3797" t="s">
        <v>572</v>
      </c>
      <c r="M3797">
        <v>0</v>
      </c>
      <c r="N3797">
        <v>0</v>
      </c>
      <c r="O3797">
        <v>0</v>
      </c>
      <c r="P3797">
        <v>11969977</v>
      </c>
      <c r="Q3797">
        <v>0</v>
      </c>
      <c r="R3797">
        <v>865647</v>
      </c>
      <c r="S3797">
        <v>12835624</v>
      </c>
      <c r="T3797">
        <v>0</v>
      </c>
      <c r="U3797">
        <v>12835624</v>
      </c>
      <c r="V3797">
        <v>140</v>
      </c>
    </row>
    <row r="3798" spans="1:22" x14ac:dyDescent="0.3">
      <c r="A3798">
        <v>202223</v>
      </c>
      <c r="B3798" t="s">
        <v>820</v>
      </c>
      <c r="C3798" t="s">
        <v>821</v>
      </c>
      <c r="D3798" t="s">
        <v>822</v>
      </c>
      <c r="E3798" t="s">
        <v>823</v>
      </c>
      <c r="F3798" t="s">
        <v>824</v>
      </c>
      <c r="G3798" t="s">
        <v>825</v>
      </c>
      <c r="H3798" t="s">
        <v>946</v>
      </c>
      <c r="I3798">
        <v>308</v>
      </c>
      <c r="J3798" t="s">
        <v>947</v>
      </c>
      <c r="K3798" t="s">
        <v>828</v>
      </c>
      <c r="L3798" t="s">
        <v>572</v>
      </c>
      <c r="M3798">
        <v>0</v>
      </c>
      <c r="N3798">
        <v>0</v>
      </c>
      <c r="O3798">
        <v>0</v>
      </c>
      <c r="P3798">
        <v>12327023</v>
      </c>
      <c r="Q3798">
        <v>0</v>
      </c>
      <c r="R3798">
        <v>780300</v>
      </c>
      <c r="S3798">
        <v>13107323</v>
      </c>
      <c r="T3798">
        <v>0</v>
      </c>
      <c r="U3798">
        <v>13107323</v>
      </c>
      <c r="V3798">
        <v>143</v>
      </c>
    </row>
    <row r="3799" spans="1:22" x14ac:dyDescent="0.3">
      <c r="A3799">
        <v>202324</v>
      </c>
      <c r="B3799" t="s">
        <v>820</v>
      </c>
      <c r="C3799" t="s">
        <v>821</v>
      </c>
      <c r="D3799" t="s">
        <v>822</v>
      </c>
      <c r="E3799" t="s">
        <v>823</v>
      </c>
      <c r="F3799" t="s">
        <v>824</v>
      </c>
      <c r="G3799" t="s">
        <v>825</v>
      </c>
      <c r="H3799" t="s">
        <v>946</v>
      </c>
      <c r="I3799">
        <v>308</v>
      </c>
      <c r="J3799" t="s">
        <v>947</v>
      </c>
      <c r="K3799" t="s">
        <v>828</v>
      </c>
      <c r="L3799" t="s">
        <v>572</v>
      </c>
      <c r="M3799">
        <v>0</v>
      </c>
      <c r="N3799">
        <v>0</v>
      </c>
      <c r="O3799">
        <v>0</v>
      </c>
      <c r="P3799">
        <v>14733297</v>
      </c>
      <c r="Q3799">
        <v>0</v>
      </c>
      <c r="R3799">
        <v>0</v>
      </c>
      <c r="S3799">
        <v>14733297</v>
      </c>
      <c r="T3799">
        <v>0</v>
      </c>
      <c r="U3799">
        <v>14733297</v>
      </c>
      <c r="V3799">
        <v>165</v>
      </c>
    </row>
    <row r="3800" spans="1:22" x14ac:dyDescent="0.3">
      <c r="A3800">
        <v>202122</v>
      </c>
      <c r="B3800" t="s">
        <v>820</v>
      </c>
      <c r="C3800" t="s">
        <v>821</v>
      </c>
      <c r="D3800" t="s">
        <v>822</v>
      </c>
      <c r="E3800" t="s">
        <v>823</v>
      </c>
      <c r="F3800" t="s">
        <v>824</v>
      </c>
      <c r="G3800" t="s">
        <v>825</v>
      </c>
      <c r="H3800" t="s">
        <v>946</v>
      </c>
      <c r="I3800">
        <v>308</v>
      </c>
      <c r="J3800" t="s">
        <v>947</v>
      </c>
      <c r="K3800" t="s">
        <v>828</v>
      </c>
      <c r="L3800" t="s">
        <v>539</v>
      </c>
      <c r="M3800">
        <v>0</v>
      </c>
      <c r="N3800">
        <v>0</v>
      </c>
      <c r="O3800">
        <v>0</v>
      </c>
      <c r="P3800" t="s">
        <v>829</v>
      </c>
      <c r="Q3800" t="s">
        <v>829</v>
      </c>
      <c r="R3800" t="s">
        <v>829</v>
      </c>
      <c r="S3800">
        <v>0</v>
      </c>
      <c r="T3800">
        <v>0</v>
      </c>
      <c r="U3800">
        <v>0</v>
      </c>
      <c r="V3800">
        <v>0</v>
      </c>
    </row>
    <row r="3801" spans="1:22" x14ac:dyDescent="0.3">
      <c r="A3801">
        <v>202223</v>
      </c>
      <c r="B3801" t="s">
        <v>820</v>
      </c>
      <c r="C3801" t="s">
        <v>821</v>
      </c>
      <c r="D3801" t="s">
        <v>822</v>
      </c>
      <c r="E3801" t="s">
        <v>823</v>
      </c>
      <c r="F3801" t="s">
        <v>824</v>
      </c>
      <c r="G3801" t="s">
        <v>825</v>
      </c>
      <c r="H3801" t="s">
        <v>946</v>
      </c>
      <c r="I3801">
        <v>308</v>
      </c>
      <c r="J3801" t="s">
        <v>947</v>
      </c>
      <c r="K3801" t="s">
        <v>828</v>
      </c>
      <c r="L3801" t="s">
        <v>539</v>
      </c>
      <c r="M3801">
        <v>0</v>
      </c>
      <c r="N3801">
        <v>0</v>
      </c>
      <c r="O3801">
        <v>0</v>
      </c>
      <c r="P3801" t="s">
        <v>829</v>
      </c>
      <c r="Q3801" t="s">
        <v>829</v>
      </c>
      <c r="R3801" t="s">
        <v>829</v>
      </c>
      <c r="S3801">
        <v>0</v>
      </c>
      <c r="T3801">
        <v>0</v>
      </c>
      <c r="U3801">
        <v>0</v>
      </c>
      <c r="V3801">
        <v>0</v>
      </c>
    </row>
    <row r="3802" spans="1:22" x14ac:dyDescent="0.3">
      <c r="A3802">
        <v>202324</v>
      </c>
      <c r="B3802" t="s">
        <v>820</v>
      </c>
      <c r="C3802" t="s">
        <v>821</v>
      </c>
      <c r="D3802" t="s">
        <v>822</v>
      </c>
      <c r="E3802" t="s">
        <v>823</v>
      </c>
      <c r="F3802" t="s">
        <v>824</v>
      </c>
      <c r="G3802" t="s">
        <v>825</v>
      </c>
      <c r="H3802" t="s">
        <v>946</v>
      </c>
      <c r="I3802">
        <v>308</v>
      </c>
      <c r="J3802" t="s">
        <v>947</v>
      </c>
      <c r="K3802" t="s">
        <v>828</v>
      </c>
      <c r="L3802" t="s">
        <v>539</v>
      </c>
      <c r="M3802">
        <v>0</v>
      </c>
      <c r="N3802">
        <v>978000</v>
      </c>
      <c r="O3802">
        <v>516000</v>
      </c>
      <c r="P3802" t="s">
        <v>829</v>
      </c>
      <c r="Q3802" t="s">
        <v>829</v>
      </c>
      <c r="R3802" t="s">
        <v>829</v>
      </c>
      <c r="S3802">
        <v>1494000</v>
      </c>
      <c r="T3802">
        <v>0</v>
      </c>
      <c r="U3802">
        <v>1494000</v>
      </c>
      <c r="V3802">
        <v>17</v>
      </c>
    </row>
    <row r="3803" spans="1:22" x14ac:dyDescent="0.3">
      <c r="A3803">
        <v>202122</v>
      </c>
      <c r="B3803" t="s">
        <v>820</v>
      </c>
      <c r="C3803" t="s">
        <v>821</v>
      </c>
      <c r="D3803" t="s">
        <v>822</v>
      </c>
      <c r="E3803" t="s">
        <v>823</v>
      </c>
      <c r="F3803" t="s">
        <v>824</v>
      </c>
      <c r="G3803" t="s">
        <v>825</v>
      </c>
      <c r="H3803" t="s">
        <v>946</v>
      </c>
      <c r="I3803">
        <v>308</v>
      </c>
      <c r="J3803" t="s">
        <v>947</v>
      </c>
      <c r="K3803" t="s">
        <v>828</v>
      </c>
      <c r="L3803" t="s">
        <v>541</v>
      </c>
      <c r="M3803">
        <v>62925</v>
      </c>
      <c r="N3803">
        <v>557583</v>
      </c>
      <c r="O3803">
        <v>364439</v>
      </c>
      <c r="P3803">
        <v>571566</v>
      </c>
      <c r="Q3803">
        <v>8303</v>
      </c>
      <c r="R3803">
        <v>194455</v>
      </c>
      <c r="S3803">
        <v>1759271</v>
      </c>
      <c r="T3803">
        <v>0</v>
      </c>
      <c r="U3803">
        <v>1759271</v>
      </c>
      <c r="V3803">
        <v>19</v>
      </c>
    </row>
    <row r="3804" spans="1:22" x14ac:dyDescent="0.3">
      <c r="A3804">
        <v>202223</v>
      </c>
      <c r="B3804" t="s">
        <v>820</v>
      </c>
      <c r="C3804" t="s">
        <v>821</v>
      </c>
      <c r="D3804" t="s">
        <v>822</v>
      </c>
      <c r="E3804" t="s">
        <v>823</v>
      </c>
      <c r="F3804" t="s">
        <v>824</v>
      </c>
      <c r="G3804" t="s">
        <v>825</v>
      </c>
      <c r="H3804" t="s">
        <v>946</v>
      </c>
      <c r="I3804">
        <v>308</v>
      </c>
      <c r="J3804" t="s">
        <v>947</v>
      </c>
      <c r="K3804" t="s">
        <v>828</v>
      </c>
      <c r="L3804" t="s">
        <v>541</v>
      </c>
      <c r="M3804">
        <v>128830</v>
      </c>
      <c r="N3804">
        <v>1861848</v>
      </c>
      <c r="O3804">
        <v>792189</v>
      </c>
      <c r="P3804">
        <v>598239</v>
      </c>
      <c r="Q3804">
        <v>0</v>
      </c>
      <c r="R3804">
        <v>0</v>
      </c>
      <c r="S3804">
        <v>3381106</v>
      </c>
      <c r="T3804">
        <v>0</v>
      </c>
      <c r="U3804">
        <v>3381106</v>
      </c>
      <c r="V3804">
        <v>37</v>
      </c>
    </row>
    <row r="3805" spans="1:22" x14ac:dyDescent="0.3">
      <c r="A3805">
        <v>202324</v>
      </c>
      <c r="B3805" t="s">
        <v>820</v>
      </c>
      <c r="C3805" t="s">
        <v>821</v>
      </c>
      <c r="D3805" t="s">
        <v>822</v>
      </c>
      <c r="E3805" t="s">
        <v>823</v>
      </c>
      <c r="F3805" t="s">
        <v>824</v>
      </c>
      <c r="G3805" t="s">
        <v>825</v>
      </c>
      <c r="H3805" t="s">
        <v>946</v>
      </c>
      <c r="I3805">
        <v>308</v>
      </c>
      <c r="J3805" t="s">
        <v>947</v>
      </c>
      <c r="K3805" t="s">
        <v>828</v>
      </c>
      <c r="L3805" t="s">
        <v>541</v>
      </c>
      <c r="M3805">
        <v>0</v>
      </c>
      <c r="N3805">
        <v>307468</v>
      </c>
      <c r="O3805">
        <v>260516</v>
      </c>
      <c r="P3805">
        <v>1277698</v>
      </c>
      <c r="Q3805">
        <v>86393</v>
      </c>
      <c r="R3805">
        <v>290389</v>
      </c>
      <c r="S3805">
        <v>2222464</v>
      </c>
      <c r="T3805">
        <v>0</v>
      </c>
      <c r="U3805">
        <v>2222464</v>
      </c>
      <c r="V3805">
        <v>25</v>
      </c>
    </row>
    <row r="3806" spans="1:22" x14ac:dyDescent="0.3">
      <c r="A3806">
        <v>202122</v>
      </c>
      <c r="B3806" t="s">
        <v>820</v>
      </c>
      <c r="C3806" t="s">
        <v>821</v>
      </c>
      <c r="D3806" t="s">
        <v>822</v>
      </c>
      <c r="E3806" t="s">
        <v>823</v>
      </c>
      <c r="F3806" t="s">
        <v>824</v>
      </c>
      <c r="G3806" t="s">
        <v>825</v>
      </c>
      <c r="H3806" t="s">
        <v>946</v>
      </c>
      <c r="I3806">
        <v>308</v>
      </c>
      <c r="J3806" t="s">
        <v>947</v>
      </c>
      <c r="K3806" t="s">
        <v>828</v>
      </c>
      <c r="L3806" t="s">
        <v>831</v>
      </c>
      <c r="M3806" t="s">
        <v>829</v>
      </c>
      <c r="N3806" t="s">
        <v>829</v>
      </c>
      <c r="O3806" t="s">
        <v>829</v>
      </c>
      <c r="P3806">
        <v>309000</v>
      </c>
      <c r="Q3806">
        <v>0</v>
      </c>
      <c r="R3806" t="s">
        <v>829</v>
      </c>
      <c r="S3806">
        <v>309000</v>
      </c>
      <c r="T3806">
        <v>0</v>
      </c>
      <c r="U3806">
        <v>309000</v>
      </c>
      <c r="V3806">
        <v>3</v>
      </c>
    </row>
    <row r="3807" spans="1:22" x14ac:dyDescent="0.3">
      <c r="A3807">
        <v>202223</v>
      </c>
      <c r="B3807" t="s">
        <v>820</v>
      </c>
      <c r="C3807" t="s">
        <v>821</v>
      </c>
      <c r="D3807" t="s">
        <v>822</v>
      </c>
      <c r="E3807" t="s">
        <v>823</v>
      </c>
      <c r="F3807" t="s">
        <v>824</v>
      </c>
      <c r="G3807" t="s">
        <v>825</v>
      </c>
      <c r="H3807" t="s">
        <v>946</v>
      </c>
      <c r="I3807">
        <v>308</v>
      </c>
      <c r="J3807" t="s">
        <v>947</v>
      </c>
      <c r="K3807" t="s">
        <v>828</v>
      </c>
      <c r="L3807" t="s">
        <v>831</v>
      </c>
      <c r="M3807" t="s">
        <v>829</v>
      </c>
      <c r="N3807" t="s">
        <v>829</v>
      </c>
      <c r="O3807" t="s">
        <v>829</v>
      </c>
      <c r="P3807">
        <v>325664</v>
      </c>
      <c r="Q3807">
        <v>0</v>
      </c>
      <c r="R3807" t="s">
        <v>829</v>
      </c>
      <c r="S3807">
        <v>325664</v>
      </c>
      <c r="T3807">
        <v>0</v>
      </c>
      <c r="U3807">
        <v>325664</v>
      </c>
      <c r="V3807">
        <v>4</v>
      </c>
    </row>
    <row r="3808" spans="1:22" x14ac:dyDescent="0.3">
      <c r="A3808">
        <v>202324</v>
      </c>
      <c r="B3808" t="s">
        <v>820</v>
      </c>
      <c r="C3808" t="s">
        <v>821</v>
      </c>
      <c r="D3808" t="s">
        <v>822</v>
      </c>
      <c r="E3808" t="s">
        <v>823</v>
      </c>
      <c r="F3808" t="s">
        <v>824</v>
      </c>
      <c r="G3808" t="s">
        <v>825</v>
      </c>
      <c r="H3808" t="s">
        <v>946</v>
      </c>
      <c r="I3808">
        <v>308</v>
      </c>
      <c r="J3808" t="s">
        <v>947</v>
      </c>
      <c r="K3808" t="s">
        <v>828</v>
      </c>
      <c r="L3808" t="s">
        <v>831</v>
      </c>
      <c r="M3808" t="s">
        <v>829</v>
      </c>
      <c r="N3808" t="s">
        <v>829</v>
      </c>
      <c r="O3808" t="s">
        <v>829</v>
      </c>
      <c r="P3808">
        <v>526991</v>
      </c>
      <c r="Q3808">
        <v>0</v>
      </c>
      <c r="R3808" t="s">
        <v>829</v>
      </c>
      <c r="S3808">
        <v>526991</v>
      </c>
      <c r="T3808">
        <v>0</v>
      </c>
      <c r="U3808">
        <v>526991</v>
      </c>
      <c r="V3808">
        <v>6</v>
      </c>
    </row>
    <row r="3809" spans="1:22" x14ac:dyDescent="0.3">
      <c r="A3809">
        <v>202122</v>
      </c>
      <c r="B3809" t="s">
        <v>820</v>
      </c>
      <c r="C3809" t="s">
        <v>821</v>
      </c>
      <c r="D3809" t="s">
        <v>822</v>
      </c>
      <c r="E3809" t="s">
        <v>823</v>
      </c>
      <c r="F3809" t="s">
        <v>824</v>
      </c>
      <c r="G3809" t="s">
        <v>825</v>
      </c>
      <c r="H3809" t="s">
        <v>946</v>
      </c>
      <c r="I3809">
        <v>308</v>
      </c>
      <c r="J3809" t="s">
        <v>947</v>
      </c>
      <c r="K3809" t="s">
        <v>828</v>
      </c>
      <c r="L3809" t="s">
        <v>832</v>
      </c>
      <c r="M3809">
        <v>73009</v>
      </c>
      <c r="N3809">
        <v>646937</v>
      </c>
      <c r="O3809">
        <v>422843</v>
      </c>
      <c r="P3809">
        <v>663161</v>
      </c>
      <c r="Q3809">
        <v>9633</v>
      </c>
      <c r="R3809">
        <v>225617</v>
      </c>
      <c r="S3809">
        <v>2041200</v>
      </c>
      <c r="T3809">
        <v>0</v>
      </c>
      <c r="U3809">
        <v>2041200</v>
      </c>
      <c r="V3809">
        <v>22</v>
      </c>
    </row>
    <row r="3810" spans="1:22" x14ac:dyDescent="0.3">
      <c r="A3810">
        <v>202223</v>
      </c>
      <c r="B3810" t="s">
        <v>820</v>
      </c>
      <c r="C3810" t="s">
        <v>821</v>
      </c>
      <c r="D3810" t="s">
        <v>822</v>
      </c>
      <c r="E3810" t="s">
        <v>823</v>
      </c>
      <c r="F3810" t="s">
        <v>824</v>
      </c>
      <c r="G3810" t="s">
        <v>825</v>
      </c>
      <c r="H3810" t="s">
        <v>946</v>
      </c>
      <c r="I3810">
        <v>308</v>
      </c>
      <c r="J3810" t="s">
        <v>947</v>
      </c>
      <c r="K3810" t="s">
        <v>828</v>
      </c>
      <c r="L3810" t="s">
        <v>832</v>
      </c>
      <c r="M3810">
        <v>2872</v>
      </c>
      <c r="N3810">
        <v>1064934</v>
      </c>
      <c r="O3810">
        <v>1152968</v>
      </c>
      <c r="P3810">
        <v>13320</v>
      </c>
      <c r="Q3810">
        <v>0</v>
      </c>
      <c r="R3810">
        <v>0</v>
      </c>
      <c r="S3810">
        <v>2234095</v>
      </c>
      <c r="T3810">
        <v>0</v>
      </c>
      <c r="U3810">
        <v>2234095</v>
      </c>
      <c r="V3810">
        <v>24</v>
      </c>
    </row>
    <row r="3811" spans="1:22" x14ac:dyDescent="0.3">
      <c r="A3811">
        <v>202324</v>
      </c>
      <c r="B3811" t="s">
        <v>820</v>
      </c>
      <c r="C3811" t="s">
        <v>821</v>
      </c>
      <c r="D3811" t="s">
        <v>822</v>
      </c>
      <c r="E3811" t="s">
        <v>823</v>
      </c>
      <c r="F3811" t="s">
        <v>824</v>
      </c>
      <c r="G3811" t="s">
        <v>825</v>
      </c>
      <c r="H3811" t="s">
        <v>946</v>
      </c>
      <c r="I3811">
        <v>308</v>
      </c>
      <c r="J3811" t="s">
        <v>947</v>
      </c>
      <c r="K3811" t="s">
        <v>828</v>
      </c>
      <c r="L3811" t="s">
        <v>832</v>
      </c>
      <c r="M3811">
        <v>0</v>
      </c>
      <c r="N3811">
        <v>0</v>
      </c>
      <c r="O3811">
        <v>0</v>
      </c>
      <c r="P3811">
        <v>0</v>
      </c>
      <c r="Q3811">
        <v>0</v>
      </c>
      <c r="R3811">
        <v>0</v>
      </c>
      <c r="S3811">
        <v>0</v>
      </c>
      <c r="T3811">
        <v>0</v>
      </c>
      <c r="U3811">
        <v>0</v>
      </c>
      <c r="V3811">
        <v>0</v>
      </c>
    </row>
    <row r="3812" spans="1:22" x14ac:dyDescent="0.3">
      <c r="A3812">
        <v>202122</v>
      </c>
      <c r="B3812" t="s">
        <v>820</v>
      </c>
      <c r="C3812" t="s">
        <v>821</v>
      </c>
      <c r="D3812" t="s">
        <v>822</v>
      </c>
      <c r="E3812" t="s">
        <v>823</v>
      </c>
      <c r="F3812" t="s">
        <v>824</v>
      </c>
      <c r="G3812" t="s">
        <v>825</v>
      </c>
      <c r="H3812" t="s">
        <v>946</v>
      </c>
      <c r="I3812">
        <v>308</v>
      </c>
      <c r="J3812" t="s">
        <v>947</v>
      </c>
      <c r="K3812" t="s">
        <v>828</v>
      </c>
      <c r="L3812" t="s">
        <v>544</v>
      </c>
      <c r="M3812">
        <v>135857</v>
      </c>
      <c r="N3812">
        <v>1203842</v>
      </c>
      <c r="O3812">
        <v>786837</v>
      </c>
      <c r="P3812">
        <v>1234028</v>
      </c>
      <c r="Q3812">
        <v>17926</v>
      </c>
      <c r="R3812">
        <v>419835</v>
      </c>
      <c r="S3812">
        <v>3798325</v>
      </c>
      <c r="T3812">
        <v>0</v>
      </c>
      <c r="U3812">
        <v>3798325</v>
      </c>
      <c r="V3812">
        <v>42</v>
      </c>
    </row>
    <row r="3813" spans="1:22" x14ac:dyDescent="0.3">
      <c r="A3813">
        <v>202223</v>
      </c>
      <c r="B3813" t="s">
        <v>820</v>
      </c>
      <c r="C3813" t="s">
        <v>821</v>
      </c>
      <c r="D3813" t="s">
        <v>822</v>
      </c>
      <c r="E3813" t="s">
        <v>823</v>
      </c>
      <c r="F3813" t="s">
        <v>824</v>
      </c>
      <c r="G3813" t="s">
        <v>825</v>
      </c>
      <c r="H3813" t="s">
        <v>946</v>
      </c>
      <c r="I3813">
        <v>308</v>
      </c>
      <c r="J3813" t="s">
        <v>947</v>
      </c>
      <c r="K3813" t="s">
        <v>828</v>
      </c>
      <c r="L3813" t="s">
        <v>544</v>
      </c>
      <c r="M3813">
        <v>1283129</v>
      </c>
      <c r="N3813">
        <v>918378</v>
      </c>
      <c r="O3813">
        <v>235985</v>
      </c>
      <c r="P3813">
        <v>1080972</v>
      </c>
      <c r="Q3813">
        <v>0</v>
      </c>
      <c r="R3813">
        <v>145080</v>
      </c>
      <c r="S3813">
        <v>3663545</v>
      </c>
      <c r="T3813">
        <v>0</v>
      </c>
      <c r="U3813">
        <v>3663545</v>
      </c>
      <c r="V3813">
        <v>40</v>
      </c>
    </row>
    <row r="3814" spans="1:22" x14ac:dyDescent="0.3">
      <c r="A3814">
        <v>202324</v>
      </c>
      <c r="B3814" t="s">
        <v>820</v>
      </c>
      <c r="C3814" t="s">
        <v>821</v>
      </c>
      <c r="D3814" t="s">
        <v>822</v>
      </c>
      <c r="E3814" t="s">
        <v>823</v>
      </c>
      <c r="F3814" t="s">
        <v>824</v>
      </c>
      <c r="G3814" t="s">
        <v>825</v>
      </c>
      <c r="H3814" t="s">
        <v>946</v>
      </c>
      <c r="I3814">
        <v>308</v>
      </c>
      <c r="J3814" t="s">
        <v>947</v>
      </c>
      <c r="K3814" t="s">
        <v>828</v>
      </c>
      <c r="L3814" t="s">
        <v>544</v>
      </c>
      <c r="M3814">
        <v>0</v>
      </c>
      <c r="N3814">
        <v>700981</v>
      </c>
      <c r="O3814">
        <v>593939</v>
      </c>
      <c r="P3814">
        <v>2912967</v>
      </c>
      <c r="Q3814">
        <v>196963</v>
      </c>
      <c r="R3814">
        <v>662044</v>
      </c>
      <c r="S3814">
        <v>5066894</v>
      </c>
      <c r="T3814">
        <v>0</v>
      </c>
      <c r="U3814">
        <v>5066894</v>
      </c>
      <c r="V3814">
        <v>57</v>
      </c>
    </row>
    <row r="3815" spans="1:22" x14ac:dyDescent="0.3">
      <c r="A3815">
        <v>202122</v>
      </c>
      <c r="B3815" t="s">
        <v>820</v>
      </c>
      <c r="C3815" t="s">
        <v>821</v>
      </c>
      <c r="D3815" t="s">
        <v>822</v>
      </c>
      <c r="E3815" t="s">
        <v>823</v>
      </c>
      <c r="F3815" t="s">
        <v>824</v>
      </c>
      <c r="G3815" t="s">
        <v>825</v>
      </c>
      <c r="H3815" t="s">
        <v>946</v>
      </c>
      <c r="I3815">
        <v>308</v>
      </c>
      <c r="J3815" t="s">
        <v>947</v>
      </c>
      <c r="K3815" t="s">
        <v>828</v>
      </c>
      <c r="L3815" t="s">
        <v>600</v>
      </c>
      <c r="M3815" t="s">
        <v>829</v>
      </c>
      <c r="N3815" t="s">
        <v>829</v>
      </c>
      <c r="O3815" t="s">
        <v>829</v>
      </c>
      <c r="P3815">
        <v>0</v>
      </c>
      <c r="Q3815">
        <v>0</v>
      </c>
      <c r="R3815" t="s">
        <v>829</v>
      </c>
      <c r="S3815">
        <v>0</v>
      </c>
      <c r="T3815">
        <v>0</v>
      </c>
      <c r="U3815">
        <v>0</v>
      </c>
      <c r="V3815">
        <v>0</v>
      </c>
    </row>
    <row r="3816" spans="1:22" x14ac:dyDescent="0.3">
      <c r="A3816">
        <v>202223</v>
      </c>
      <c r="B3816" t="s">
        <v>820</v>
      </c>
      <c r="C3816" t="s">
        <v>821</v>
      </c>
      <c r="D3816" t="s">
        <v>822</v>
      </c>
      <c r="E3816" t="s">
        <v>823</v>
      </c>
      <c r="F3816" t="s">
        <v>824</v>
      </c>
      <c r="G3816" t="s">
        <v>825</v>
      </c>
      <c r="H3816" t="s">
        <v>946</v>
      </c>
      <c r="I3816">
        <v>308</v>
      </c>
      <c r="J3816" t="s">
        <v>947</v>
      </c>
      <c r="K3816" t="s">
        <v>828</v>
      </c>
      <c r="L3816" t="s">
        <v>600</v>
      </c>
      <c r="M3816" t="s">
        <v>829</v>
      </c>
      <c r="N3816" t="s">
        <v>829</v>
      </c>
      <c r="O3816" t="s">
        <v>829</v>
      </c>
      <c r="P3816">
        <v>0</v>
      </c>
      <c r="Q3816">
        <v>0</v>
      </c>
      <c r="R3816" t="s">
        <v>829</v>
      </c>
      <c r="S3816">
        <v>0</v>
      </c>
      <c r="T3816">
        <v>0</v>
      </c>
      <c r="U3816">
        <v>0</v>
      </c>
      <c r="V3816">
        <v>0</v>
      </c>
    </row>
    <row r="3817" spans="1:22" x14ac:dyDescent="0.3">
      <c r="A3817">
        <v>202324</v>
      </c>
      <c r="B3817" t="s">
        <v>820</v>
      </c>
      <c r="C3817" t="s">
        <v>821</v>
      </c>
      <c r="D3817" t="s">
        <v>822</v>
      </c>
      <c r="E3817" t="s">
        <v>823</v>
      </c>
      <c r="F3817" t="s">
        <v>824</v>
      </c>
      <c r="G3817" t="s">
        <v>825</v>
      </c>
      <c r="H3817" t="s">
        <v>946</v>
      </c>
      <c r="I3817">
        <v>308</v>
      </c>
      <c r="J3817" t="s">
        <v>947</v>
      </c>
      <c r="K3817" t="s">
        <v>828</v>
      </c>
      <c r="L3817" t="s">
        <v>600</v>
      </c>
      <c r="M3817" t="s">
        <v>829</v>
      </c>
      <c r="N3817" t="s">
        <v>829</v>
      </c>
      <c r="O3817" t="s">
        <v>829</v>
      </c>
      <c r="P3817">
        <v>0</v>
      </c>
      <c r="Q3817">
        <v>0</v>
      </c>
      <c r="R3817" t="s">
        <v>829</v>
      </c>
      <c r="S3817">
        <v>0</v>
      </c>
      <c r="T3817">
        <v>0</v>
      </c>
      <c r="U3817">
        <v>0</v>
      </c>
      <c r="V3817">
        <v>0</v>
      </c>
    </row>
    <row r="3818" spans="1:22" x14ac:dyDescent="0.3">
      <c r="A3818">
        <v>202122</v>
      </c>
      <c r="B3818" t="s">
        <v>820</v>
      </c>
      <c r="C3818" t="s">
        <v>821</v>
      </c>
      <c r="D3818" t="s">
        <v>822</v>
      </c>
      <c r="E3818" t="s">
        <v>823</v>
      </c>
      <c r="F3818" t="s">
        <v>824</v>
      </c>
      <c r="G3818" t="s">
        <v>825</v>
      </c>
      <c r="H3818" t="s">
        <v>946</v>
      </c>
      <c r="I3818">
        <v>308</v>
      </c>
      <c r="J3818" t="s">
        <v>947</v>
      </c>
      <c r="K3818" t="s">
        <v>828</v>
      </c>
      <c r="L3818" t="s">
        <v>247</v>
      </c>
      <c r="M3818">
        <v>0</v>
      </c>
      <c r="N3818">
        <v>0</v>
      </c>
      <c r="O3818">
        <v>0</v>
      </c>
      <c r="P3818">
        <v>0</v>
      </c>
      <c r="Q3818">
        <v>0</v>
      </c>
      <c r="R3818">
        <v>0</v>
      </c>
      <c r="S3818">
        <v>0</v>
      </c>
      <c r="T3818">
        <v>0</v>
      </c>
      <c r="U3818">
        <v>0</v>
      </c>
      <c r="V3818">
        <v>0</v>
      </c>
    </row>
    <row r="3819" spans="1:22" x14ac:dyDescent="0.3">
      <c r="A3819">
        <v>202223</v>
      </c>
      <c r="B3819" t="s">
        <v>820</v>
      </c>
      <c r="C3819" t="s">
        <v>821</v>
      </c>
      <c r="D3819" t="s">
        <v>822</v>
      </c>
      <c r="E3819" t="s">
        <v>823</v>
      </c>
      <c r="F3819" t="s">
        <v>824</v>
      </c>
      <c r="G3819" t="s">
        <v>825</v>
      </c>
      <c r="H3819" t="s">
        <v>946</v>
      </c>
      <c r="I3819">
        <v>308</v>
      </c>
      <c r="J3819" t="s">
        <v>947</v>
      </c>
      <c r="K3819" t="s">
        <v>828</v>
      </c>
      <c r="L3819" t="s">
        <v>247</v>
      </c>
      <c r="M3819">
        <v>0</v>
      </c>
      <c r="N3819">
        <v>0</v>
      </c>
      <c r="O3819">
        <v>0</v>
      </c>
      <c r="P3819">
        <v>0</v>
      </c>
      <c r="Q3819">
        <v>0</v>
      </c>
      <c r="R3819">
        <v>0</v>
      </c>
      <c r="S3819">
        <v>0</v>
      </c>
      <c r="T3819">
        <v>0</v>
      </c>
      <c r="U3819">
        <v>0</v>
      </c>
      <c r="V3819">
        <v>0</v>
      </c>
    </row>
    <row r="3820" spans="1:22" x14ac:dyDescent="0.3">
      <c r="A3820">
        <v>202324</v>
      </c>
      <c r="B3820" t="s">
        <v>820</v>
      </c>
      <c r="C3820" t="s">
        <v>821</v>
      </c>
      <c r="D3820" t="s">
        <v>822</v>
      </c>
      <c r="E3820" t="s">
        <v>823</v>
      </c>
      <c r="F3820" t="s">
        <v>824</v>
      </c>
      <c r="G3820" t="s">
        <v>825</v>
      </c>
      <c r="H3820" t="s">
        <v>946</v>
      </c>
      <c r="I3820">
        <v>308</v>
      </c>
      <c r="J3820" t="s">
        <v>947</v>
      </c>
      <c r="K3820" t="s">
        <v>828</v>
      </c>
      <c r="L3820" t="s">
        <v>247</v>
      </c>
      <c r="M3820">
        <v>0</v>
      </c>
      <c r="N3820">
        <v>0</v>
      </c>
      <c r="O3820">
        <v>0</v>
      </c>
      <c r="P3820">
        <v>0</v>
      </c>
      <c r="Q3820">
        <v>0</v>
      </c>
      <c r="R3820">
        <v>0</v>
      </c>
      <c r="S3820">
        <v>0</v>
      </c>
      <c r="T3820">
        <v>0</v>
      </c>
      <c r="U3820">
        <v>0</v>
      </c>
      <c r="V3820">
        <v>0</v>
      </c>
    </row>
    <row r="3821" spans="1:22" x14ac:dyDescent="0.3">
      <c r="A3821">
        <v>202122</v>
      </c>
      <c r="B3821" t="s">
        <v>820</v>
      </c>
      <c r="C3821" t="s">
        <v>821</v>
      </c>
      <c r="D3821" t="s">
        <v>822</v>
      </c>
      <c r="E3821" t="s">
        <v>823</v>
      </c>
      <c r="F3821" t="s">
        <v>824</v>
      </c>
      <c r="G3821" t="s">
        <v>825</v>
      </c>
      <c r="H3821" t="s">
        <v>946</v>
      </c>
      <c r="I3821">
        <v>308</v>
      </c>
      <c r="J3821" t="s">
        <v>947</v>
      </c>
      <c r="K3821" t="s">
        <v>828</v>
      </c>
      <c r="L3821" t="s">
        <v>833</v>
      </c>
      <c r="M3821">
        <v>25269051</v>
      </c>
      <c r="N3821">
        <v>93399419</v>
      </c>
      <c r="O3821">
        <v>71079835</v>
      </c>
      <c r="P3821">
        <v>40712755</v>
      </c>
      <c r="Q3821">
        <v>2410200</v>
      </c>
      <c r="R3821">
        <v>4110393</v>
      </c>
      <c r="S3821">
        <v>237902324</v>
      </c>
      <c r="T3821">
        <v>0</v>
      </c>
      <c r="U3821">
        <v>237902324</v>
      </c>
      <c r="V3821" t="s">
        <v>834</v>
      </c>
    </row>
    <row r="3822" spans="1:22" x14ac:dyDescent="0.3">
      <c r="A3822">
        <v>202223</v>
      </c>
      <c r="B3822" t="s">
        <v>820</v>
      </c>
      <c r="C3822" t="s">
        <v>821</v>
      </c>
      <c r="D3822" t="s">
        <v>822</v>
      </c>
      <c r="E3822" t="s">
        <v>823</v>
      </c>
      <c r="F3822" t="s">
        <v>824</v>
      </c>
      <c r="G3822" t="s">
        <v>825</v>
      </c>
      <c r="H3822" t="s">
        <v>946</v>
      </c>
      <c r="I3822">
        <v>308</v>
      </c>
      <c r="J3822" t="s">
        <v>947</v>
      </c>
      <c r="K3822" t="s">
        <v>828</v>
      </c>
      <c r="L3822" t="s">
        <v>833</v>
      </c>
      <c r="M3822">
        <v>26605406</v>
      </c>
      <c r="N3822">
        <v>93688906</v>
      </c>
      <c r="O3822">
        <v>75738964</v>
      </c>
      <c r="P3822">
        <v>39325776</v>
      </c>
      <c r="Q3822">
        <v>2836695</v>
      </c>
      <c r="R3822">
        <v>6202295</v>
      </c>
      <c r="S3822">
        <v>245582543</v>
      </c>
      <c r="T3822">
        <v>0</v>
      </c>
      <c r="U3822">
        <v>245582543</v>
      </c>
      <c r="V3822" t="s">
        <v>834</v>
      </c>
    </row>
    <row r="3823" spans="1:22" x14ac:dyDescent="0.3">
      <c r="A3823">
        <v>202324</v>
      </c>
      <c r="B3823" t="s">
        <v>820</v>
      </c>
      <c r="C3823" t="s">
        <v>821</v>
      </c>
      <c r="D3823" t="s">
        <v>822</v>
      </c>
      <c r="E3823" t="s">
        <v>823</v>
      </c>
      <c r="F3823" t="s">
        <v>824</v>
      </c>
      <c r="G3823" t="s">
        <v>825</v>
      </c>
      <c r="H3823" t="s">
        <v>946</v>
      </c>
      <c r="I3823">
        <v>308</v>
      </c>
      <c r="J3823" t="s">
        <v>947</v>
      </c>
      <c r="K3823" t="s">
        <v>828</v>
      </c>
      <c r="L3823" t="s">
        <v>833</v>
      </c>
      <c r="M3823">
        <v>24693541</v>
      </c>
      <c r="N3823">
        <v>93787939</v>
      </c>
      <c r="O3823">
        <v>77452713</v>
      </c>
      <c r="P3823">
        <v>50724658</v>
      </c>
      <c r="Q3823">
        <v>2952334</v>
      </c>
      <c r="R3823">
        <v>5771718</v>
      </c>
      <c r="S3823">
        <v>256533364</v>
      </c>
      <c r="T3823">
        <v>0</v>
      </c>
      <c r="U3823">
        <v>256533364</v>
      </c>
      <c r="V3823" t="s">
        <v>834</v>
      </c>
    </row>
    <row r="3824" spans="1:22" x14ac:dyDescent="0.3">
      <c r="A3824">
        <v>202122</v>
      </c>
      <c r="B3824" t="s">
        <v>820</v>
      </c>
      <c r="C3824" t="s">
        <v>821</v>
      </c>
      <c r="D3824" t="s">
        <v>822</v>
      </c>
      <c r="E3824" t="s">
        <v>823</v>
      </c>
      <c r="F3824" t="s">
        <v>824</v>
      </c>
      <c r="G3824" t="s">
        <v>825</v>
      </c>
      <c r="H3824" t="s">
        <v>946</v>
      </c>
      <c r="I3824">
        <v>308</v>
      </c>
      <c r="J3824" t="s">
        <v>947</v>
      </c>
      <c r="K3824" t="s">
        <v>835</v>
      </c>
      <c r="L3824" t="s">
        <v>836</v>
      </c>
      <c r="M3824" t="s">
        <v>829</v>
      </c>
      <c r="N3824" t="s">
        <v>829</v>
      </c>
      <c r="O3824" t="s">
        <v>829</v>
      </c>
      <c r="P3824" t="s">
        <v>829</v>
      </c>
      <c r="Q3824" t="s">
        <v>829</v>
      </c>
      <c r="R3824" t="s">
        <v>829</v>
      </c>
      <c r="S3824">
        <v>222877782</v>
      </c>
      <c r="T3824" t="s">
        <v>829</v>
      </c>
      <c r="U3824" t="s">
        <v>829</v>
      </c>
      <c r="V3824" t="s">
        <v>834</v>
      </c>
    </row>
    <row r="3825" spans="1:22" x14ac:dyDescent="0.3">
      <c r="A3825">
        <v>202223</v>
      </c>
      <c r="B3825" t="s">
        <v>820</v>
      </c>
      <c r="C3825" t="s">
        <v>821</v>
      </c>
      <c r="D3825" t="s">
        <v>822</v>
      </c>
      <c r="E3825" t="s">
        <v>823</v>
      </c>
      <c r="F3825" t="s">
        <v>824</v>
      </c>
      <c r="G3825" t="s">
        <v>825</v>
      </c>
      <c r="H3825" t="s">
        <v>946</v>
      </c>
      <c r="I3825">
        <v>308</v>
      </c>
      <c r="J3825" t="s">
        <v>947</v>
      </c>
      <c r="K3825" t="s">
        <v>835</v>
      </c>
      <c r="L3825" t="s">
        <v>836</v>
      </c>
      <c r="M3825" t="s">
        <v>829</v>
      </c>
      <c r="N3825" t="s">
        <v>829</v>
      </c>
      <c r="O3825" t="s">
        <v>829</v>
      </c>
      <c r="P3825" t="s">
        <v>829</v>
      </c>
      <c r="Q3825" t="s">
        <v>829</v>
      </c>
      <c r="R3825" t="s">
        <v>829</v>
      </c>
      <c r="S3825">
        <v>230783350</v>
      </c>
      <c r="T3825" t="s">
        <v>829</v>
      </c>
      <c r="U3825" t="s">
        <v>829</v>
      </c>
      <c r="V3825" t="s">
        <v>834</v>
      </c>
    </row>
    <row r="3826" spans="1:22" x14ac:dyDescent="0.3">
      <c r="A3826">
        <v>202324</v>
      </c>
      <c r="B3826" t="s">
        <v>820</v>
      </c>
      <c r="C3826" t="s">
        <v>821</v>
      </c>
      <c r="D3826" t="s">
        <v>822</v>
      </c>
      <c r="E3826" t="s">
        <v>823</v>
      </c>
      <c r="F3826" t="s">
        <v>824</v>
      </c>
      <c r="G3826" t="s">
        <v>825</v>
      </c>
      <c r="H3826" t="s">
        <v>946</v>
      </c>
      <c r="I3826">
        <v>308</v>
      </c>
      <c r="J3826" t="s">
        <v>947</v>
      </c>
      <c r="K3826" t="s">
        <v>835</v>
      </c>
      <c r="L3826" t="s">
        <v>836</v>
      </c>
      <c r="M3826" t="s">
        <v>829</v>
      </c>
      <c r="N3826" t="s">
        <v>829</v>
      </c>
      <c r="O3826" t="s">
        <v>829</v>
      </c>
      <c r="P3826" t="s">
        <v>829</v>
      </c>
      <c r="Q3826" t="s">
        <v>829</v>
      </c>
      <c r="R3826" t="s">
        <v>829</v>
      </c>
      <c r="S3826">
        <v>243330891</v>
      </c>
      <c r="T3826" t="s">
        <v>829</v>
      </c>
      <c r="U3826" t="s">
        <v>829</v>
      </c>
      <c r="V3826" t="s">
        <v>834</v>
      </c>
    </row>
    <row r="3827" spans="1:22" x14ac:dyDescent="0.3">
      <c r="A3827">
        <v>202122</v>
      </c>
      <c r="B3827" t="s">
        <v>820</v>
      </c>
      <c r="C3827" t="s">
        <v>821</v>
      </c>
      <c r="D3827" t="s">
        <v>822</v>
      </c>
      <c r="E3827" t="s">
        <v>823</v>
      </c>
      <c r="F3827" t="s">
        <v>824</v>
      </c>
      <c r="G3827" t="s">
        <v>825</v>
      </c>
      <c r="H3827" t="s">
        <v>946</v>
      </c>
      <c r="I3827">
        <v>308</v>
      </c>
      <c r="J3827" t="s">
        <v>947</v>
      </c>
      <c r="K3827" t="s">
        <v>835</v>
      </c>
      <c r="L3827" t="s">
        <v>837</v>
      </c>
      <c r="M3827" t="s">
        <v>829</v>
      </c>
      <c r="N3827" t="s">
        <v>829</v>
      </c>
      <c r="O3827" t="s">
        <v>829</v>
      </c>
      <c r="P3827" t="s">
        <v>829</v>
      </c>
      <c r="Q3827" t="s">
        <v>829</v>
      </c>
      <c r="R3827" t="s">
        <v>829</v>
      </c>
      <c r="S3827">
        <v>-584663</v>
      </c>
      <c r="T3827" t="s">
        <v>829</v>
      </c>
      <c r="U3827" t="s">
        <v>829</v>
      </c>
      <c r="V3827" t="s">
        <v>834</v>
      </c>
    </row>
    <row r="3828" spans="1:22" x14ac:dyDescent="0.3">
      <c r="A3828">
        <v>202223</v>
      </c>
      <c r="B3828" t="s">
        <v>820</v>
      </c>
      <c r="C3828" t="s">
        <v>821</v>
      </c>
      <c r="D3828" t="s">
        <v>822</v>
      </c>
      <c r="E3828" t="s">
        <v>823</v>
      </c>
      <c r="F3828" t="s">
        <v>824</v>
      </c>
      <c r="G3828" t="s">
        <v>825</v>
      </c>
      <c r="H3828" t="s">
        <v>946</v>
      </c>
      <c r="I3828">
        <v>308</v>
      </c>
      <c r="J3828" t="s">
        <v>947</v>
      </c>
      <c r="K3828" t="s">
        <v>835</v>
      </c>
      <c r="L3828" t="s">
        <v>837</v>
      </c>
      <c r="M3828" t="s">
        <v>829</v>
      </c>
      <c r="N3828" t="s">
        <v>829</v>
      </c>
      <c r="O3828" t="s">
        <v>829</v>
      </c>
      <c r="P3828" t="s">
        <v>829</v>
      </c>
      <c r="Q3828" t="s">
        <v>829</v>
      </c>
      <c r="R3828" t="s">
        <v>829</v>
      </c>
      <c r="S3828">
        <v>105000</v>
      </c>
      <c r="T3828" t="s">
        <v>829</v>
      </c>
      <c r="U3828" t="s">
        <v>829</v>
      </c>
      <c r="V3828">
        <v>0</v>
      </c>
    </row>
    <row r="3829" spans="1:22" x14ac:dyDescent="0.3">
      <c r="A3829">
        <v>202324</v>
      </c>
      <c r="B3829" t="s">
        <v>820</v>
      </c>
      <c r="C3829" t="s">
        <v>821</v>
      </c>
      <c r="D3829" t="s">
        <v>822</v>
      </c>
      <c r="E3829" t="s">
        <v>823</v>
      </c>
      <c r="F3829" t="s">
        <v>824</v>
      </c>
      <c r="G3829" t="s">
        <v>825</v>
      </c>
      <c r="H3829" t="s">
        <v>946</v>
      </c>
      <c r="I3829">
        <v>308</v>
      </c>
      <c r="J3829" t="s">
        <v>947</v>
      </c>
      <c r="K3829" t="s">
        <v>835</v>
      </c>
      <c r="L3829" t="s">
        <v>837</v>
      </c>
      <c r="M3829" t="s">
        <v>829</v>
      </c>
      <c r="N3829" t="s">
        <v>829</v>
      </c>
      <c r="O3829" t="s">
        <v>829</v>
      </c>
      <c r="P3829" t="s">
        <v>829</v>
      </c>
      <c r="Q3829" t="s">
        <v>829</v>
      </c>
      <c r="R3829" t="s">
        <v>829</v>
      </c>
      <c r="S3829">
        <v>-184382</v>
      </c>
      <c r="T3829" t="s">
        <v>829</v>
      </c>
      <c r="U3829" t="s">
        <v>829</v>
      </c>
      <c r="V3829">
        <v>0</v>
      </c>
    </row>
    <row r="3830" spans="1:22" x14ac:dyDescent="0.3">
      <c r="A3830">
        <v>202122</v>
      </c>
      <c r="B3830" t="s">
        <v>820</v>
      </c>
      <c r="C3830" t="s">
        <v>821</v>
      </c>
      <c r="D3830" t="s">
        <v>822</v>
      </c>
      <c r="E3830" t="s">
        <v>823</v>
      </c>
      <c r="F3830" t="s">
        <v>824</v>
      </c>
      <c r="G3830" t="s">
        <v>825</v>
      </c>
      <c r="H3830" t="s">
        <v>946</v>
      </c>
      <c r="I3830">
        <v>308</v>
      </c>
      <c r="J3830" t="s">
        <v>947</v>
      </c>
      <c r="K3830" t="s">
        <v>835</v>
      </c>
      <c r="L3830" t="s">
        <v>838</v>
      </c>
      <c r="M3830" t="s">
        <v>829</v>
      </c>
      <c r="N3830" t="s">
        <v>829</v>
      </c>
      <c r="O3830" t="s">
        <v>829</v>
      </c>
      <c r="P3830" t="s">
        <v>829</v>
      </c>
      <c r="Q3830" t="s">
        <v>829</v>
      </c>
      <c r="R3830" t="s">
        <v>829</v>
      </c>
      <c r="S3830">
        <v>-8047550</v>
      </c>
      <c r="T3830" t="s">
        <v>829</v>
      </c>
      <c r="U3830" t="s">
        <v>829</v>
      </c>
      <c r="V3830" t="s">
        <v>834</v>
      </c>
    </row>
    <row r="3831" spans="1:22" x14ac:dyDescent="0.3">
      <c r="A3831">
        <v>202223</v>
      </c>
      <c r="B3831" t="s">
        <v>820</v>
      </c>
      <c r="C3831" t="s">
        <v>821</v>
      </c>
      <c r="D3831" t="s">
        <v>822</v>
      </c>
      <c r="E3831" t="s">
        <v>823</v>
      </c>
      <c r="F3831" t="s">
        <v>824</v>
      </c>
      <c r="G3831" t="s">
        <v>825</v>
      </c>
      <c r="H3831" t="s">
        <v>946</v>
      </c>
      <c r="I3831">
        <v>308</v>
      </c>
      <c r="J3831" t="s">
        <v>947</v>
      </c>
      <c r="K3831" t="s">
        <v>835</v>
      </c>
      <c r="L3831" t="s">
        <v>838</v>
      </c>
      <c r="M3831" t="s">
        <v>829</v>
      </c>
      <c r="N3831" t="s">
        <v>829</v>
      </c>
      <c r="O3831" t="s">
        <v>829</v>
      </c>
      <c r="P3831" t="s">
        <v>829</v>
      </c>
      <c r="Q3831" t="s">
        <v>829</v>
      </c>
      <c r="R3831" t="s">
        <v>829</v>
      </c>
      <c r="S3831">
        <v>-12618000</v>
      </c>
      <c r="T3831" t="s">
        <v>829</v>
      </c>
      <c r="U3831" t="s">
        <v>829</v>
      </c>
      <c r="V3831" t="s">
        <v>834</v>
      </c>
    </row>
    <row r="3832" spans="1:22" x14ac:dyDescent="0.3">
      <c r="A3832">
        <v>202324</v>
      </c>
      <c r="B3832" t="s">
        <v>820</v>
      </c>
      <c r="C3832" t="s">
        <v>821</v>
      </c>
      <c r="D3832" t="s">
        <v>822</v>
      </c>
      <c r="E3832" t="s">
        <v>823</v>
      </c>
      <c r="F3832" t="s">
        <v>824</v>
      </c>
      <c r="G3832" t="s">
        <v>825</v>
      </c>
      <c r="H3832" t="s">
        <v>946</v>
      </c>
      <c r="I3832">
        <v>308</v>
      </c>
      <c r="J3832" t="s">
        <v>947</v>
      </c>
      <c r="K3832" t="s">
        <v>835</v>
      </c>
      <c r="L3832" t="s">
        <v>838</v>
      </c>
      <c r="M3832" t="s">
        <v>829</v>
      </c>
      <c r="N3832" t="s">
        <v>829</v>
      </c>
      <c r="O3832" t="s">
        <v>829</v>
      </c>
      <c r="P3832" t="s">
        <v>829</v>
      </c>
      <c r="Q3832" t="s">
        <v>829</v>
      </c>
      <c r="R3832" t="s">
        <v>829</v>
      </c>
      <c r="S3832">
        <v>-15236000</v>
      </c>
      <c r="T3832" t="s">
        <v>829</v>
      </c>
      <c r="U3832" t="s">
        <v>829</v>
      </c>
      <c r="V3832" t="s">
        <v>834</v>
      </c>
    </row>
    <row r="3833" spans="1:22" x14ac:dyDescent="0.3">
      <c r="A3833">
        <v>202122</v>
      </c>
      <c r="B3833" t="s">
        <v>820</v>
      </c>
      <c r="C3833" t="s">
        <v>821</v>
      </c>
      <c r="D3833" t="s">
        <v>822</v>
      </c>
      <c r="E3833" t="s">
        <v>823</v>
      </c>
      <c r="F3833" t="s">
        <v>824</v>
      </c>
      <c r="G3833" t="s">
        <v>825</v>
      </c>
      <c r="H3833" t="s">
        <v>946</v>
      </c>
      <c r="I3833">
        <v>308</v>
      </c>
      <c r="J3833" t="s">
        <v>947</v>
      </c>
      <c r="K3833" t="s">
        <v>835</v>
      </c>
      <c r="L3833" t="s">
        <v>839</v>
      </c>
      <c r="M3833" t="s">
        <v>829</v>
      </c>
      <c r="N3833" t="s">
        <v>829</v>
      </c>
      <c r="O3833" t="s">
        <v>829</v>
      </c>
      <c r="P3833" t="s">
        <v>829</v>
      </c>
      <c r="Q3833" t="s">
        <v>829</v>
      </c>
      <c r="R3833" t="s">
        <v>829</v>
      </c>
      <c r="S3833">
        <v>12617786</v>
      </c>
      <c r="T3833" t="s">
        <v>829</v>
      </c>
      <c r="U3833" t="s">
        <v>829</v>
      </c>
      <c r="V3833" t="s">
        <v>834</v>
      </c>
    </row>
    <row r="3834" spans="1:22" x14ac:dyDescent="0.3">
      <c r="A3834">
        <v>202223</v>
      </c>
      <c r="B3834" t="s">
        <v>820</v>
      </c>
      <c r="C3834" t="s">
        <v>821</v>
      </c>
      <c r="D3834" t="s">
        <v>822</v>
      </c>
      <c r="E3834" t="s">
        <v>823</v>
      </c>
      <c r="F3834" t="s">
        <v>824</v>
      </c>
      <c r="G3834" t="s">
        <v>825</v>
      </c>
      <c r="H3834" t="s">
        <v>946</v>
      </c>
      <c r="I3834">
        <v>308</v>
      </c>
      <c r="J3834" t="s">
        <v>947</v>
      </c>
      <c r="K3834" t="s">
        <v>835</v>
      </c>
      <c r="L3834" t="s">
        <v>839</v>
      </c>
      <c r="M3834" t="s">
        <v>829</v>
      </c>
      <c r="N3834" t="s">
        <v>829</v>
      </c>
      <c r="O3834" t="s">
        <v>829</v>
      </c>
      <c r="P3834" t="s">
        <v>829</v>
      </c>
      <c r="Q3834" t="s">
        <v>829</v>
      </c>
      <c r="R3834" t="s">
        <v>829</v>
      </c>
      <c r="S3834">
        <v>15236691</v>
      </c>
      <c r="T3834" t="s">
        <v>829</v>
      </c>
      <c r="U3834" t="s">
        <v>829</v>
      </c>
      <c r="V3834" t="s">
        <v>834</v>
      </c>
    </row>
    <row r="3835" spans="1:22" x14ac:dyDescent="0.3">
      <c r="A3835">
        <v>202324</v>
      </c>
      <c r="B3835" t="s">
        <v>820</v>
      </c>
      <c r="C3835" t="s">
        <v>821</v>
      </c>
      <c r="D3835" t="s">
        <v>822</v>
      </c>
      <c r="E3835" t="s">
        <v>823</v>
      </c>
      <c r="F3835" t="s">
        <v>824</v>
      </c>
      <c r="G3835" t="s">
        <v>825</v>
      </c>
      <c r="H3835" t="s">
        <v>946</v>
      </c>
      <c r="I3835">
        <v>308</v>
      </c>
      <c r="J3835" t="s">
        <v>947</v>
      </c>
      <c r="K3835" t="s">
        <v>835</v>
      </c>
      <c r="L3835" t="s">
        <v>839</v>
      </c>
      <c r="M3835" t="s">
        <v>829</v>
      </c>
      <c r="N3835" t="s">
        <v>829</v>
      </c>
      <c r="O3835" t="s">
        <v>829</v>
      </c>
      <c r="P3835" t="s">
        <v>829</v>
      </c>
      <c r="Q3835" t="s">
        <v>829</v>
      </c>
      <c r="R3835" t="s">
        <v>829</v>
      </c>
      <c r="S3835">
        <v>14752000</v>
      </c>
      <c r="T3835" t="s">
        <v>829</v>
      </c>
      <c r="U3835" t="s">
        <v>829</v>
      </c>
      <c r="V3835" t="s">
        <v>834</v>
      </c>
    </row>
    <row r="3836" spans="1:22" x14ac:dyDescent="0.3">
      <c r="A3836">
        <v>202122</v>
      </c>
      <c r="B3836" t="s">
        <v>820</v>
      </c>
      <c r="C3836" t="s">
        <v>821</v>
      </c>
      <c r="D3836" t="s">
        <v>822</v>
      </c>
      <c r="E3836" t="s">
        <v>823</v>
      </c>
      <c r="F3836" t="s">
        <v>824</v>
      </c>
      <c r="G3836" t="s">
        <v>825</v>
      </c>
      <c r="H3836" t="s">
        <v>946</v>
      </c>
      <c r="I3836">
        <v>308</v>
      </c>
      <c r="J3836" t="s">
        <v>947</v>
      </c>
      <c r="K3836" t="s">
        <v>835</v>
      </c>
      <c r="L3836" t="s">
        <v>840</v>
      </c>
      <c r="M3836" t="s">
        <v>829</v>
      </c>
      <c r="N3836" t="s">
        <v>829</v>
      </c>
      <c r="O3836" t="s">
        <v>829</v>
      </c>
      <c r="P3836" t="s">
        <v>829</v>
      </c>
      <c r="Q3836" t="s">
        <v>829</v>
      </c>
      <c r="R3836" t="s">
        <v>829</v>
      </c>
      <c r="S3836">
        <v>0</v>
      </c>
      <c r="T3836" t="s">
        <v>829</v>
      </c>
      <c r="U3836" t="s">
        <v>829</v>
      </c>
      <c r="V3836" t="s">
        <v>834</v>
      </c>
    </row>
    <row r="3837" spans="1:22" x14ac:dyDescent="0.3">
      <c r="A3837">
        <v>202223</v>
      </c>
      <c r="B3837" t="s">
        <v>820</v>
      </c>
      <c r="C3837" t="s">
        <v>821</v>
      </c>
      <c r="D3837" t="s">
        <v>822</v>
      </c>
      <c r="E3837" t="s">
        <v>823</v>
      </c>
      <c r="F3837" t="s">
        <v>824</v>
      </c>
      <c r="G3837" t="s">
        <v>825</v>
      </c>
      <c r="H3837" t="s">
        <v>946</v>
      </c>
      <c r="I3837">
        <v>308</v>
      </c>
      <c r="J3837" t="s">
        <v>947</v>
      </c>
      <c r="K3837" t="s">
        <v>835</v>
      </c>
      <c r="L3837" t="s">
        <v>840</v>
      </c>
      <c r="M3837" t="s">
        <v>829</v>
      </c>
      <c r="N3837" t="s">
        <v>829</v>
      </c>
      <c r="O3837" t="s">
        <v>829</v>
      </c>
      <c r="P3837" t="s">
        <v>829</v>
      </c>
      <c r="Q3837" t="s">
        <v>829</v>
      </c>
      <c r="R3837" t="s">
        <v>829</v>
      </c>
      <c r="S3837">
        <v>0</v>
      </c>
      <c r="T3837" t="s">
        <v>829</v>
      </c>
      <c r="U3837" t="s">
        <v>829</v>
      </c>
      <c r="V3837" t="s">
        <v>834</v>
      </c>
    </row>
    <row r="3838" spans="1:22" x14ac:dyDescent="0.3">
      <c r="A3838">
        <v>202324</v>
      </c>
      <c r="B3838" t="s">
        <v>820</v>
      </c>
      <c r="C3838" t="s">
        <v>821</v>
      </c>
      <c r="D3838" t="s">
        <v>822</v>
      </c>
      <c r="E3838" t="s">
        <v>823</v>
      </c>
      <c r="F3838" t="s">
        <v>824</v>
      </c>
      <c r="G3838" t="s">
        <v>825</v>
      </c>
      <c r="H3838" t="s">
        <v>946</v>
      </c>
      <c r="I3838">
        <v>308</v>
      </c>
      <c r="J3838" t="s">
        <v>947</v>
      </c>
      <c r="K3838" t="s">
        <v>835</v>
      </c>
      <c r="L3838" t="s">
        <v>840</v>
      </c>
      <c r="M3838" t="s">
        <v>829</v>
      </c>
      <c r="N3838" t="s">
        <v>829</v>
      </c>
      <c r="O3838" t="s">
        <v>829</v>
      </c>
      <c r="P3838" t="s">
        <v>829</v>
      </c>
      <c r="Q3838" t="s">
        <v>829</v>
      </c>
      <c r="R3838" t="s">
        <v>829</v>
      </c>
      <c r="S3838">
        <v>0</v>
      </c>
      <c r="T3838" t="s">
        <v>829</v>
      </c>
      <c r="U3838" t="s">
        <v>829</v>
      </c>
      <c r="V3838" t="s">
        <v>834</v>
      </c>
    </row>
    <row r="3839" spans="1:22" x14ac:dyDescent="0.3">
      <c r="A3839">
        <v>202122</v>
      </c>
      <c r="B3839" t="s">
        <v>820</v>
      </c>
      <c r="C3839" t="s">
        <v>821</v>
      </c>
      <c r="D3839" t="s">
        <v>822</v>
      </c>
      <c r="E3839" t="s">
        <v>823</v>
      </c>
      <c r="F3839" t="s">
        <v>824</v>
      </c>
      <c r="G3839" t="s">
        <v>825</v>
      </c>
      <c r="H3839" t="s">
        <v>946</v>
      </c>
      <c r="I3839">
        <v>308</v>
      </c>
      <c r="J3839" t="s">
        <v>947</v>
      </c>
      <c r="K3839" t="s">
        <v>835</v>
      </c>
      <c r="L3839" t="s">
        <v>841</v>
      </c>
      <c r="M3839" t="s">
        <v>829</v>
      </c>
      <c r="N3839" t="s">
        <v>829</v>
      </c>
      <c r="O3839" t="s">
        <v>829</v>
      </c>
      <c r="P3839" t="s">
        <v>829</v>
      </c>
      <c r="Q3839" t="s">
        <v>829</v>
      </c>
      <c r="R3839" t="s">
        <v>829</v>
      </c>
      <c r="S3839">
        <v>237902324</v>
      </c>
      <c r="T3839" t="s">
        <v>829</v>
      </c>
      <c r="U3839" t="s">
        <v>829</v>
      </c>
      <c r="V3839" t="s">
        <v>834</v>
      </c>
    </row>
    <row r="3840" spans="1:22" x14ac:dyDescent="0.3">
      <c r="A3840">
        <v>202223</v>
      </c>
      <c r="B3840" t="s">
        <v>820</v>
      </c>
      <c r="C3840" t="s">
        <v>821</v>
      </c>
      <c r="D3840" t="s">
        <v>822</v>
      </c>
      <c r="E3840" t="s">
        <v>823</v>
      </c>
      <c r="F3840" t="s">
        <v>824</v>
      </c>
      <c r="G3840" t="s">
        <v>825</v>
      </c>
      <c r="H3840" t="s">
        <v>946</v>
      </c>
      <c r="I3840">
        <v>308</v>
      </c>
      <c r="J3840" t="s">
        <v>947</v>
      </c>
      <c r="K3840" t="s">
        <v>835</v>
      </c>
      <c r="L3840" t="s">
        <v>841</v>
      </c>
      <c r="M3840" t="s">
        <v>829</v>
      </c>
      <c r="N3840" t="s">
        <v>829</v>
      </c>
      <c r="O3840" t="s">
        <v>829</v>
      </c>
      <c r="P3840" t="s">
        <v>829</v>
      </c>
      <c r="Q3840" t="s">
        <v>829</v>
      </c>
      <c r="R3840" t="s">
        <v>829</v>
      </c>
      <c r="S3840">
        <v>245582543</v>
      </c>
      <c r="T3840" t="s">
        <v>829</v>
      </c>
      <c r="U3840" t="s">
        <v>829</v>
      </c>
      <c r="V3840" t="s">
        <v>834</v>
      </c>
    </row>
    <row r="3841" spans="1:22" x14ac:dyDescent="0.3">
      <c r="A3841">
        <v>202324</v>
      </c>
      <c r="B3841" t="s">
        <v>820</v>
      </c>
      <c r="C3841" t="s">
        <v>821</v>
      </c>
      <c r="D3841" t="s">
        <v>822</v>
      </c>
      <c r="E3841" t="s">
        <v>823</v>
      </c>
      <c r="F3841" t="s">
        <v>824</v>
      </c>
      <c r="G3841" t="s">
        <v>825</v>
      </c>
      <c r="H3841" t="s">
        <v>946</v>
      </c>
      <c r="I3841">
        <v>308</v>
      </c>
      <c r="J3841" t="s">
        <v>947</v>
      </c>
      <c r="K3841" t="s">
        <v>835</v>
      </c>
      <c r="L3841" t="s">
        <v>841</v>
      </c>
      <c r="M3841" t="s">
        <v>829</v>
      </c>
      <c r="N3841" t="s">
        <v>829</v>
      </c>
      <c r="O3841" t="s">
        <v>829</v>
      </c>
      <c r="P3841" t="s">
        <v>829</v>
      </c>
      <c r="Q3841" t="s">
        <v>829</v>
      </c>
      <c r="R3841" t="s">
        <v>829</v>
      </c>
      <c r="S3841">
        <v>256533112</v>
      </c>
      <c r="T3841" t="s">
        <v>829</v>
      </c>
      <c r="U3841" t="s">
        <v>829</v>
      </c>
      <c r="V3841" t="s">
        <v>834</v>
      </c>
    </row>
    <row r="3842" spans="1:22" x14ac:dyDescent="0.3">
      <c r="A3842">
        <v>202122</v>
      </c>
      <c r="B3842" t="s">
        <v>820</v>
      </c>
      <c r="C3842" t="s">
        <v>821</v>
      </c>
      <c r="D3842" t="s">
        <v>822</v>
      </c>
      <c r="E3842" t="s">
        <v>823</v>
      </c>
      <c r="F3842" t="s">
        <v>824</v>
      </c>
      <c r="G3842" t="s">
        <v>825</v>
      </c>
      <c r="H3842" t="s">
        <v>946</v>
      </c>
      <c r="I3842">
        <v>308</v>
      </c>
      <c r="J3842" t="s">
        <v>947</v>
      </c>
      <c r="K3842" t="s">
        <v>842</v>
      </c>
      <c r="L3842" t="s">
        <v>238</v>
      </c>
      <c r="M3842" t="s">
        <v>829</v>
      </c>
      <c r="N3842" t="s">
        <v>829</v>
      </c>
      <c r="O3842" t="s">
        <v>829</v>
      </c>
      <c r="P3842" t="s">
        <v>829</v>
      </c>
      <c r="Q3842" t="s">
        <v>829</v>
      </c>
      <c r="R3842" t="s">
        <v>829</v>
      </c>
      <c r="S3842">
        <v>2134614</v>
      </c>
      <c r="T3842">
        <v>1091370</v>
      </c>
      <c r="U3842">
        <v>1043244</v>
      </c>
      <c r="V3842">
        <v>18</v>
      </c>
    </row>
    <row r="3843" spans="1:22" x14ac:dyDescent="0.3">
      <c r="A3843">
        <v>202223</v>
      </c>
      <c r="B3843" t="s">
        <v>820</v>
      </c>
      <c r="C3843" t="s">
        <v>821</v>
      </c>
      <c r="D3843" t="s">
        <v>822</v>
      </c>
      <c r="E3843" t="s">
        <v>823</v>
      </c>
      <c r="F3843" t="s">
        <v>824</v>
      </c>
      <c r="G3843" t="s">
        <v>825</v>
      </c>
      <c r="H3843" t="s">
        <v>946</v>
      </c>
      <c r="I3843">
        <v>308</v>
      </c>
      <c r="J3843" t="s">
        <v>947</v>
      </c>
      <c r="K3843" t="s">
        <v>842</v>
      </c>
      <c r="L3843" t="s">
        <v>238</v>
      </c>
      <c r="M3843" t="s">
        <v>829</v>
      </c>
      <c r="N3843" t="s">
        <v>829</v>
      </c>
      <c r="O3843" t="s">
        <v>829</v>
      </c>
      <c r="P3843" t="s">
        <v>829</v>
      </c>
      <c r="Q3843" t="s">
        <v>829</v>
      </c>
      <c r="R3843" t="s">
        <v>829</v>
      </c>
      <c r="S3843">
        <v>2193654</v>
      </c>
      <c r="T3843">
        <v>861062</v>
      </c>
      <c r="U3843">
        <v>1332593</v>
      </c>
      <c r="V3843">
        <v>23</v>
      </c>
    </row>
    <row r="3844" spans="1:22" x14ac:dyDescent="0.3">
      <c r="A3844">
        <v>202324</v>
      </c>
      <c r="B3844" t="s">
        <v>820</v>
      </c>
      <c r="C3844" t="s">
        <v>821</v>
      </c>
      <c r="D3844" t="s">
        <v>822</v>
      </c>
      <c r="E3844" t="s">
        <v>823</v>
      </c>
      <c r="F3844" t="s">
        <v>824</v>
      </c>
      <c r="G3844" t="s">
        <v>825</v>
      </c>
      <c r="H3844" t="s">
        <v>946</v>
      </c>
      <c r="I3844">
        <v>308</v>
      </c>
      <c r="J3844" t="s">
        <v>947</v>
      </c>
      <c r="K3844" t="s">
        <v>842</v>
      </c>
      <c r="L3844" t="s">
        <v>238</v>
      </c>
      <c r="M3844" t="s">
        <v>829</v>
      </c>
      <c r="N3844" t="s">
        <v>829</v>
      </c>
      <c r="O3844" t="s">
        <v>829</v>
      </c>
      <c r="P3844" t="s">
        <v>829</v>
      </c>
      <c r="Q3844" t="s">
        <v>829</v>
      </c>
      <c r="R3844" t="s">
        <v>829</v>
      </c>
      <c r="S3844">
        <v>2957726</v>
      </c>
      <c r="T3844">
        <v>993075</v>
      </c>
      <c r="U3844">
        <v>1964651</v>
      </c>
      <c r="V3844">
        <v>34</v>
      </c>
    </row>
    <row r="3845" spans="1:22" x14ac:dyDescent="0.3">
      <c r="A3845">
        <v>202122</v>
      </c>
      <c r="B3845" t="s">
        <v>820</v>
      </c>
      <c r="C3845" t="s">
        <v>821</v>
      </c>
      <c r="D3845" t="s">
        <v>822</v>
      </c>
      <c r="E3845" t="s">
        <v>823</v>
      </c>
      <c r="F3845" t="s">
        <v>824</v>
      </c>
      <c r="G3845" t="s">
        <v>825</v>
      </c>
      <c r="H3845" t="s">
        <v>946</v>
      </c>
      <c r="I3845">
        <v>308</v>
      </c>
      <c r="J3845" t="s">
        <v>947</v>
      </c>
      <c r="K3845" t="s">
        <v>842</v>
      </c>
      <c r="L3845" t="s">
        <v>240</v>
      </c>
      <c r="M3845" t="s">
        <v>829</v>
      </c>
      <c r="N3845" t="s">
        <v>829</v>
      </c>
      <c r="O3845" t="s">
        <v>829</v>
      </c>
      <c r="P3845" t="s">
        <v>829</v>
      </c>
      <c r="Q3845" t="s">
        <v>829</v>
      </c>
      <c r="R3845" t="s">
        <v>829</v>
      </c>
      <c r="S3845">
        <v>1210391</v>
      </c>
      <c r="T3845">
        <v>158</v>
      </c>
      <c r="U3845">
        <v>1210234</v>
      </c>
      <c r="V3845">
        <v>20</v>
      </c>
    </row>
    <row r="3846" spans="1:22" x14ac:dyDescent="0.3">
      <c r="A3846">
        <v>202223</v>
      </c>
      <c r="B3846" t="s">
        <v>820</v>
      </c>
      <c r="C3846" t="s">
        <v>821</v>
      </c>
      <c r="D3846" t="s">
        <v>822</v>
      </c>
      <c r="E3846" t="s">
        <v>823</v>
      </c>
      <c r="F3846" t="s">
        <v>824</v>
      </c>
      <c r="G3846" t="s">
        <v>825</v>
      </c>
      <c r="H3846" t="s">
        <v>946</v>
      </c>
      <c r="I3846">
        <v>308</v>
      </c>
      <c r="J3846" t="s">
        <v>947</v>
      </c>
      <c r="K3846" t="s">
        <v>842</v>
      </c>
      <c r="L3846" t="s">
        <v>240</v>
      </c>
      <c r="M3846" t="s">
        <v>829</v>
      </c>
      <c r="N3846" t="s">
        <v>829</v>
      </c>
      <c r="O3846" t="s">
        <v>829</v>
      </c>
      <c r="P3846" t="s">
        <v>829</v>
      </c>
      <c r="Q3846" t="s">
        <v>829</v>
      </c>
      <c r="R3846" t="s">
        <v>829</v>
      </c>
      <c r="S3846">
        <v>1586965</v>
      </c>
      <c r="T3846">
        <v>0</v>
      </c>
      <c r="U3846">
        <v>1586965</v>
      </c>
      <c r="V3846">
        <v>27</v>
      </c>
    </row>
    <row r="3847" spans="1:22" x14ac:dyDescent="0.3">
      <c r="A3847">
        <v>202324</v>
      </c>
      <c r="B3847" t="s">
        <v>820</v>
      </c>
      <c r="C3847" t="s">
        <v>821</v>
      </c>
      <c r="D3847" t="s">
        <v>822</v>
      </c>
      <c r="E3847" t="s">
        <v>823</v>
      </c>
      <c r="F3847" t="s">
        <v>824</v>
      </c>
      <c r="G3847" t="s">
        <v>825</v>
      </c>
      <c r="H3847" t="s">
        <v>946</v>
      </c>
      <c r="I3847">
        <v>308</v>
      </c>
      <c r="J3847" t="s">
        <v>947</v>
      </c>
      <c r="K3847" t="s">
        <v>842</v>
      </c>
      <c r="L3847" t="s">
        <v>240</v>
      </c>
      <c r="M3847" t="s">
        <v>829</v>
      </c>
      <c r="N3847" t="s">
        <v>829</v>
      </c>
      <c r="O3847" t="s">
        <v>829</v>
      </c>
      <c r="P3847" t="s">
        <v>829</v>
      </c>
      <c r="Q3847" t="s">
        <v>829</v>
      </c>
      <c r="R3847" t="s">
        <v>829</v>
      </c>
      <c r="S3847">
        <v>2522240</v>
      </c>
      <c r="T3847">
        <v>0</v>
      </c>
      <c r="U3847">
        <v>2522240</v>
      </c>
      <c r="V3847">
        <v>43</v>
      </c>
    </row>
    <row r="3848" spans="1:22" x14ac:dyDescent="0.3">
      <c r="A3848">
        <v>202122</v>
      </c>
      <c r="B3848" t="s">
        <v>820</v>
      </c>
      <c r="C3848" t="s">
        <v>821</v>
      </c>
      <c r="D3848" t="s">
        <v>822</v>
      </c>
      <c r="E3848" t="s">
        <v>823</v>
      </c>
      <c r="F3848" t="s">
        <v>824</v>
      </c>
      <c r="G3848" t="s">
        <v>825</v>
      </c>
      <c r="H3848" t="s">
        <v>946</v>
      </c>
      <c r="I3848">
        <v>308</v>
      </c>
      <c r="J3848" t="s">
        <v>947</v>
      </c>
      <c r="K3848" t="s">
        <v>842</v>
      </c>
      <c r="L3848" t="s">
        <v>843</v>
      </c>
      <c r="M3848" t="s">
        <v>829</v>
      </c>
      <c r="N3848" t="s">
        <v>829</v>
      </c>
      <c r="O3848" t="s">
        <v>829</v>
      </c>
      <c r="P3848" t="s">
        <v>829</v>
      </c>
      <c r="Q3848" t="s">
        <v>829</v>
      </c>
      <c r="R3848" t="s">
        <v>829</v>
      </c>
      <c r="S3848">
        <v>159045</v>
      </c>
      <c r="T3848">
        <v>0</v>
      </c>
      <c r="U3848">
        <v>159045</v>
      </c>
      <c r="V3848">
        <v>3</v>
      </c>
    </row>
    <row r="3849" spans="1:22" x14ac:dyDescent="0.3">
      <c r="A3849">
        <v>202223</v>
      </c>
      <c r="B3849" t="s">
        <v>820</v>
      </c>
      <c r="C3849" t="s">
        <v>821</v>
      </c>
      <c r="D3849" t="s">
        <v>822</v>
      </c>
      <c r="E3849" t="s">
        <v>823</v>
      </c>
      <c r="F3849" t="s">
        <v>824</v>
      </c>
      <c r="G3849" t="s">
        <v>825</v>
      </c>
      <c r="H3849" t="s">
        <v>946</v>
      </c>
      <c r="I3849">
        <v>308</v>
      </c>
      <c r="J3849" t="s">
        <v>947</v>
      </c>
      <c r="K3849" t="s">
        <v>842</v>
      </c>
      <c r="L3849" t="s">
        <v>843</v>
      </c>
      <c r="M3849" t="s">
        <v>829</v>
      </c>
      <c r="N3849" t="s">
        <v>829</v>
      </c>
      <c r="O3849" t="s">
        <v>829</v>
      </c>
      <c r="P3849" t="s">
        <v>829</v>
      </c>
      <c r="Q3849" t="s">
        <v>829</v>
      </c>
      <c r="R3849" t="s">
        <v>829</v>
      </c>
      <c r="S3849">
        <v>133377</v>
      </c>
      <c r="T3849">
        <v>0</v>
      </c>
      <c r="U3849">
        <v>133377</v>
      </c>
      <c r="V3849">
        <v>2</v>
      </c>
    </row>
    <row r="3850" spans="1:22" x14ac:dyDescent="0.3">
      <c r="A3850">
        <v>202324</v>
      </c>
      <c r="B3850" t="s">
        <v>820</v>
      </c>
      <c r="C3850" t="s">
        <v>821</v>
      </c>
      <c r="D3850" t="s">
        <v>822</v>
      </c>
      <c r="E3850" t="s">
        <v>823</v>
      </c>
      <c r="F3850" t="s">
        <v>824</v>
      </c>
      <c r="G3850" t="s">
        <v>825</v>
      </c>
      <c r="H3850" t="s">
        <v>946</v>
      </c>
      <c r="I3850">
        <v>308</v>
      </c>
      <c r="J3850" t="s">
        <v>947</v>
      </c>
      <c r="K3850" t="s">
        <v>842</v>
      </c>
      <c r="L3850" t="s">
        <v>843</v>
      </c>
      <c r="M3850" t="s">
        <v>829</v>
      </c>
      <c r="N3850" t="s">
        <v>829</v>
      </c>
      <c r="O3850" t="s">
        <v>829</v>
      </c>
      <c r="P3850" t="s">
        <v>829</v>
      </c>
      <c r="Q3850" t="s">
        <v>829</v>
      </c>
      <c r="R3850" t="s">
        <v>829</v>
      </c>
      <c r="S3850">
        <v>362135</v>
      </c>
      <c r="T3850">
        <v>0</v>
      </c>
      <c r="U3850">
        <v>362135</v>
      </c>
      <c r="V3850">
        <v>6</v>
      </c>
    </row>
    <row r="3851" spans="1:22" x14ac:dyDescent="0.3">
      <c r="A3851">
        <v>202122</v>
      </c>
      <c r="B3851" t="s">
        <v>820</v>
      </c>
      <c r="C3851" t="s">
        <v>821</v>
      </c>
      <c r="D3851" t="s">
        <v>822</v>
      </c>
      <c r="E3851" t="s">
        <v>823</v>
      </c>
      <c r="F3851" t="s">
        <v>824</v>
      </c>
      <c r="G3851" t="s">
        <v>825</v>
      </c>
      <c r="H3851" t="s">
        <v>946</v>
      </c>
      <c r="I3851">
        <v>308</v>
      </c>
      <c r="J3851" t="s">
        <v>947</v>
      </c>
      <c r="K3851" t="s">
        <v>842</v>
      </c>
      <c r="L3851" t="s">
        <v>249</v>
      </c>
      <c r="M3851">
        <v>0</v>
      </c>
      <c r="N3851">
        <v>728958</v>
      </c>
      <c r="O3851">
        <v>208274</v>
      </c>
      <c r="P3851">
        <v>6873036</v>
      </c>
      <c r="Q3851">
        <v>0</v>
      </c>
      <c r="R3851" t="s">
        <v>829</v>
      </c>
      <c r="S3851">
        <v>7810268</v>
      </c>
      <c r="T3851">
        <v>0</v>
      </c>
      <c r="U3851">
        <v>7810268</v>
      </c>
      <c r="V3851">
        <v>132</v>
      </c>
    </row>
    <row r="3852" spans="1:22" x14ac:dyDescent="0.3">
      <c r="A3852">
        <v>202223</v>
      </c>
      <c r="B3852" t="s">
        <v>820</v>
      </c>
      <c r="C3852" t="s">
        <v>821</v>
      </c>
      <c r="D3852" t="s">
        <v>822</v>
      </c>
      <c r="E3852" t="s">
        <v>823</v>
      </c>
      <c r="F3852" t="s">
        <v>824</v>
      </c>
      <c r="G3852" t="s">
        <v>825</v>
      </c>
      <c r="H3852" t="s">
        <v>946</v>
      </c>
      <c r="I3852">
        <v>308</v>
      </c>
      <c r="J3852" t="s">
        <v>947</v>
      </c>
      <c r="K3852" t="s">
        <v>842</v>
      </c>
      <c r="L3852" t="s">
        <v>249</v>
      </c>
      <c r="M3852">
        <v>0</v>
      </c>
      <c r="N3852">
        <v>872396</v>
      </c>
      <c r="O3852">
        <v>249256</v>
      </c>
      <c r="P3852">
        <v>8225449</v>
      </c>
      <c r="Q3852">
        <v>0</v>
      </c>
      <c r="R3852" t="s">
        <v>829</v>
      </c>
      <c r="S3852">
        <v>9347101</v>
      </c>
      <c r="T3852">
        <v>0</v>
      </c>
      <c r="U3852">
        <v>9347101</v>
      </c>
      <c r="V3852">
        <v>159</v>
      </c>
    </row>
    <row r="3853" spans="1:22" x14ac:dyDescent="0.3">
      <c r="A3853">
        <v>202324</v>
      </c>
      <c r="B3853" t="s">
        <v>820</v>
      </c>
      <c r="C3853" t="s">
        <v>821</v>
      </c>
      <c r="D3853" t="s">
        <v>822</v>
      </c>
      <c r="E3853" t="s">
        <v>823</v>
      </c>
      <c r="F3853" t="s">
        <v>824</v>
      </c>
      <c r="G3853" t="s">
        <v>825</v>
      </c>
      <c r="H3853" t="s">
        <v>946</v>
      </c>
      <c r="I3853">
        <v>308</v>
      </c>
      <c r="J3853" t="s">
        <v>947</v>
      </c>
      <c r="K3853" t="s">
        <v>842</v>
      </c>
      <c r="L3853" t="s">
        <v>249</v>
      </c>
      <c r="M3853">
        <v>0</v>
      </c>
      <c r="N3853">
        <v>723340</v>
      </c>
      <c r="O3853">
        <v>206669</v>
      </c>
      <c r="P3853">
        <v>9403426</v>
      </c>
      <c r="Q3853">
        <v>0</v>
      </c>
      <c r="R3853" t="s">
        <v>829</v>
      </c>
      <c r="S3853">
        <v>10333435</v>
      </c>
      <c r="T3853">
        <v>0</v>
      </c>
      <c r="U3853">
        <v>10333435</v>
      </c>
      <c r="V3853">
        <v>177</v>
      </c>
    </row>
    <row r="3854" spans="1:22" x14ac:dyDescent="0.3">
      <c r="A3854">
        <v>202122</v>
      </c>
      <c r="B3854" t="s">
        <v>820</v>
      </c>
      <c r="C3854" t="s">
        <v>821</v>
      </c>
      <c r="D3854" t="s">
        <v>822</v>
      </c>
      <c r="E3854" t="s">
        <v>823</v>
      </c>
      <c r="F3854" t="s">
        <v>824</v>
      </c>
      <c r="G3854" t="s">
        <v>825</v>
      </c>
      <c r="H3854" t="s">
        <v>946</v>
      </c>
      <c r="I3854">
        <v>308</v>
      </c>
      <c r="J3854" t="s">
        <v>947</v>
      </c>
      <c r="K3854" t="s">
        <v>842</v>
      </c>
      <c r="L3854" t="s">
        <v>844</v>
      </c>
      <c r="M3854">
        <v>0</v>
      </c>
      <c r="N3854">
        <v>0</v>
      </c>
      <c r="O3854">
        <v>0</v>
      </c>
      <c r="P3854">
        <v>0</v>
      </c>
      <c r="Q3854">
        <v>85890</v>
      </c>
      <c r="R3854" t="s">
        <v>829</v>
      </c>
      <c r="S3854">
        <v>85890</v>
      </c>
      <c r="T3854">
        <v>0</v>
      </c>
      <c r="U3854">
        <v>85890</v>
      </c>
      <c r="V3854">
        <v>1</v>
      </c>
    </row>
    <row r="3855" spans="1:22" x14ac:dyDescent="0.3">
      <c r="A3855">
        <v>202223</v>
      </c>
      <c r="B3855" t="s">
        <v>820</v>
      </c>
      <c r="C3855" t="s">
        <v>821</v>
      </c>
      <c r="D3855" t="s">
        <v>822</v>
      </c>
      <c r="E3855" t="s">
        <v>823</v>
      </c>
      <c r="F3855" t="s">
        <v>824</v>
      </c>
      <c r="G3855" t="s">
        <v>825</v>
      </c>
      <c r="H3855" t="s">
        <v>946</v>
      </c>
      <c r="I3855">
        <v>308</v>
      </c>
      <c r="J3855" t="s">
        <v>947</v>
      </c>
      <c r="K3855" t="s">
        <v>842</v>
      </c>
      <c r="L3855" t="s">
        <v>844</v>
      </c>
      <c r="M3855">
        <v>0</v>
      </c>
      <c r="N3855">
        <v>0</v>
      </c>
      <c r="O3855">
        <v>0</v>
      </c>
      <c r="P3855">
        <v>0</v>
      </c>
      <c r="Q3855">
        <v>81800</v>
      </c>
      <c r="R3855" t="s">
        <v>829</v>
      </c>
      <c r="S3855">
        <v>81800</v>
      </c>
      <c r="T3855">
        <v>0</v>
      </c>
      <c r="U3855">
        <v>81800</v>
      </c>
      <c r="V3855">
        <v>1</v>
      </c>
    </row>
    <row r="3856" spans="1:22" x14ac:dyDescent="0.3">
      <c r="A3856">
        <v>202324</v>
      </c>
      <c r="B3856" t="s">
        <v>820</v>
      </c>
      <c r="C3856" t="s">
        <v>821</v>
      </c>
      <c r="D3856" t="s">
        <v>822</v>
      </c>
      <c r="E3856" t="s">
        <v>823</v>
      </c>
      <c r="F3856" t="s">
        <v>824</v>
      </c>
      <c r="G3856" t="s">
        <v>825</v>
      </c>
      <c r="H3856" t="s">
        <v>946</v>
      </c>
      <c r="I3856">
        <v>308</v>
      </c>
      <c r="J3856" t="s">
        <v>947</v>
      </c>
      <c r="K3856" t="s">
        <v>842</v>
      </c>
      <c r="L3856" t="s">
        <v>844</v>
      </c>
      <c r="M3856">
        <v>0</v>
      </c>
      <c r="N3856">
        <v>0</v>
      </c>
      <c r="O3856">
        <v>0</v>
      </c>
      <c r="P3856">
        <v>0</v>
      </c>
      <c r="Q3856">
        <v>81800</v>
      </c>
      <c r="R3856" t="s">
        <v>829</v>
      </c>
      <c r="S3856">
        <v>81800</v>
      </c>
      <c r="T3856">
        <v>0</v>
      </c>
      <c r="U3856">
        <v>81800</v>
      </c>
      <c r="V3856">
        <v>1</v>
      </c>
    </row>
    <row r="3857" spans="1:22" x14ac:dyDescent="0.3">
      <c r="A3857">
        <v>202122</v>
      </c>
      <c r="B3857" t="s">
        <v>820</v>
      </c>
      <c r="C3857" t="s">
        <v>821</v>
      </c>
      <c r="D3857" t="s">
        <v>822</v>
      </c>
      <c r="E3857" t="s">
        <v>823</v>
      </c>
      <c r="F3857" t="s">
        <v>824</v>
      </c>
      <c r="G3857" t="s">
        <v>825</v>
      </c>
      <c r="H3857" t="s">
        <v>946</v>
      </c>
      <c r="I3857">
        <v>308</v>
      </c>
      <c r="J3857" t="s">
        <v>947</v>
      </c>
      <c r="K3857" t="s">
        <v>842</v>
      </c>
      <c r="L3857" t="s">
        <v>251</v>
      </c>
      <c r="M3857" t="s">
        <v>829</v>
      </c>
      <c r="N3857" t="s">
        <v>829</v>
      </c>
      <c r="O3857">
        <v>0</v>
      </c>
      <c r="P3857">
        <v>1770327</v>
      </c>
      <c r="Q3857">
        <v>0</v>
      </c>
      <c r="R3857">
        <v>0</v>
      </c>
      <c r="S3857">
        <v>1770327</v>
      </c>
      <c r="T3857">
        <v>0</v>
      </c>
      <c r="U3857">
        <v>1770327</v>
      </c>
      <c r="V3857">
        <v>30</v>
      </c>
    </row>
    <row r="3858" spans="1:22" x14ac:dyDescent="0.3">
      <c r="A3858">
        <v>202223</v>
      </c>
      <c r="B3858" t="s">
        <v>820</v>
      </c>
      <c r="C3858" t="s">
        <v>821</v>
      </c>
      <c r="D3858" t="s">
        <v>822</v>
      </c>
      <c r="E3858" t="s">
        <v>823</v>
      </c>
      <c r="F3858" t="s">
        <v>824</v>
      </c>
      <c r="G3858" t="s">
        <v>825</v>
      </c>
      <c r="H3858" t="s">
        <v>946</v>
      </c>
      <c r="I3858">
        <v>308</v>
      </c>
      <c r="J3858" t="s">
        <v>947</v>
      </c>
      <c r="K3858" t="s">
        <v>842</v>
      </c>
      <c r="L3858" t="s">
        <v>251</v>
      </c>
      <c r="M3858" t="s">
        <v>829</v>
      </c>
      <c r="N3858" t="s">
        <v>829</v>
      </c>
      <c r="O3858">
        <v>0</v>
      </c>
      <c r="P3858">
        <v>2118676</v>
      </c>
      <c r="Q3858">
        <v>0</v>
      </c>
      <c r="R3858">
        <v>0</v>
      </c>
      <c r="S3858">
        <v>2118676</v>
      </c>
      <c r="T3858">
        <v>0</v>
      </c>
      <c r="U3858">
        <v>2118676</v>
      </c>
      <c r="V3858">
        <v>36</v>
      </c>
    </row>
    <row r="3859" spans="1:22" x14ac:dyDescent="0.3">
      <c r="A3859">
        <v>202324</v>
      </c>
      <c r="B3859" t="s">
        <v>820</v>
      </c>
      <c r="C3859" t="s">
        <v>821</v>
      </c>
      <c r="D3859" t="s">
        <v>822</v>
      </c>
      <c r="E3859" t="s">
        <v>823</v>
      </c>
      <c r="F3859" t="s">
        <v>824</v>
      </c>
      <c r="G3859" t="s">
        <v>825</v>
      </c>
      <c r="H3859" t="s">
        <v>946</v>
      </c>
      <c r="I3859">
        <v>308</v>
      </c>
      <c r="J3859" t="s">
        <v>947</v>
      </c>
      <c r="K3859" t="s">
        <v>842</v>
      </c>
      <c r="L3859" t="s">
        <v>251</v>
      </c>
      <c r="M3859" t="s">
        <v>829</v>
      </c>
      <c r="N3859" t="s">
        <v>829</v>
      </c>
      <c r="O3859">
        <v>0</v>
      </c>
      <c r="P3859">
        <v>2342245</v>
      </c>
      <c r="Q3859">
        <v>0</v>
      </c>
      <c r="R3859">
        <v>0</v>
      </c>
      <c r="S3859">
        <v>2342245</v>
      </c>
      <c r="T3859">
        <v>0</v>
      </c>
      <c r="U3859">
        <v>2342245</v>
      </c>
      <c r="V3859">
        <v>40</v>
      </c>
    </row>
    <row r="3860" spans="1:22" x14ac:dyDescent="0.3">
      <c r="A3860">
        <v>202122</v>
      </c>
      <c r="B3860" t="s">
        <v>820</v>
      </c>
      <c r="C3860" t="s">
        <v>821</v>
      </c>
      <c r="D3860" t="s">
        <v>822</v>
      </c>
      <c r="E3860" t="s">
        <v>823</v>
      </c>
      <c r="F3860" t="s">
        <v>824</v>
      </c>
      <c r="G3860" t="s">
        <v>825</v>
      </c>
      <c r="H3860" t="s">
        <v>946</v>
      </c>
      <c r="I3860">
        <v>308</v>
      </c>
      <c r="J3860" t="s">
        <v>947</v>
      </c>
      <c r="K3860" t="s">
        <v>842</v>
      </c>
      <c r="L3860" t="s">
        <v>253</v>
      </c>
      <c r="M3860" t="s">
        <v>829</v>
      </c>
      <c r="N3860" t="s">
        <v>829</v>
      </c>
      <c r="O3860">
        <v>0</v>
      </c>
      <c r="P3860">
        <v>0</v>
      </c>
      <c r="Q3860">
        <v>0</v>
      </c>
      <c r="R3860">
        <v>833095</v>
      </c>
      <c r="S3860">
        <v>833095</v>
      </c>
      <c r="T3860">
        <v>0</v>
      </c>
      <c r="U3860">
        <v>833095</v>
      </c>
      <c r="V3860">
        <v>14</v>
      </c>
    </row>
    <row r="3861" spans="1:22" x14ac:dyDescent="0.3">
      <c r="A3861">
        <v>202223</v>
      </c>
      <c r="B3861" t="s">
        <v>820</v>
      </c>
      <c r="C3861" t="s">
        <v>821</v>
      </c>
      <c r="D3861" t="s">
        <v>822</v>
      </c>
      <c r="E3861" t="s">
        <v>823</v>
      </c>
      <c r="F3861" t="s">
        <v>824</v>
      </c>
      <c r="G3861" t="s">
        <v>825</v>
      </c>
      <c r="H3861" t="s">
        <v>946</v>
      </c>
      <c r="I3861">
        <v>308</v>
      </c>
      <c r="J3861" t="s">
        <v>947</v>
      </c>
      <c r="K3861" t="s">
        <v>842</v>
      </c>
      <c r="L3861" t="s">
        <v>253</v>
      </c>
      <c r="M3861" t="s">
        <v>829</v>
      </c>
      <c r="N3861" t="s">
        <v>829</v>
      </c>
      <c r="O3861">
        <v>0</v>
      </c>
      <c r="P3861">
        <v>0</v>
      </c>
      <c r="Q3861">
        <v>0</v>
      </c>
      <c r="R3861">
        <v>997024</v>
      </c>
      <c r="S3861">
        <v>997024</v>
      </c>
      <c r="T3861">
        <v>0</v>
      </c>
      <c r="U3861">
        <v>997024</v>
      </c>
      <c r="V3861">
        <v>17</v>
      </c>
    </row>
    <row r="3862" spans="1:22" x14ac:dyDescent="0.3">
      <c r="A3862">
        <v>202324</v>
      </c>
      <c r="B3862" t="s">
        <v>820</v>
      </c>
      <c r="C3862" t="s">
        <v>821</v>
      </c>
      <c r="D3862" t="s">
        <v>822</v>
      </c>
      <c r="E3862" t="s">
        <v>823</v>
      </c>
      <c r="F3862" t="s">
        <v>824</v>
      </c>
      <c r="G3862" t="s">
        <v>825</v>
      </c>
      <c r="H3862" t="s">
        <v>946</v>
      </c>
      <c r="I3862">
        <v>308</v>
      </c>
      <c r="J3862" t="s">
        <v>947</v>
      </c>
      <c r="K3862" t="s">
        <v>842</v>
      </c>
      <c r="L3862" t="s">
        <v>253</v>
      </c>
      <c r="M3862" t="s">
        <v>829</v>
      </c>
      <c r="N3862" t="s">
        <v>829</v>
      </c>
      <c r="O3862">
        <v>0</v>
      </c>
      <c r="P3862">
        <v>0</v>
      </c>
      <c r="Q3862">
        <v>0</v>
      </c>
      <c r="R3862">
        <v>1102233</v>
      </c>
      <c r="S3862">
        <v>1102233</v>
      </c>
      <c r="T3862">
        <v>0</v>
      </c>
      <c r="U3862">
        <v>1102233</v>
      </c>
      <c r="V3862">
        <v>19</v>
      </c>
    </row>
    <row r="3863" spans="1:22" x14ac:dyDescent="0.3">
      <c r="A3863">
        <v>202122</v>
      </c>
      <c r="B3863" t="s">
        <v>820</v>
      </c>
      <c r="C3863" t="s">
        <v>821</v>
      </c>
      <c r="D3863" t="s">
        <v>822</v>
      </c>
      <c r="E3863" t="s">
        <v>823</v>
      </c>
      <c r="F3863" t="s">
        <v>824</v>
      </c>
      <c r="G3863" t="s">
        <v>825</v>
      </c>
      <c r="H3863" t="s">
        <v>946</v>
      </c>
      <c r="I3863">
        <v>308</v>
      </c>
      <c r="J3863" t="s">
        <v>947</v>
      </c>
      <c r="K3863" t="s">
        <v>842</v>
      </c>
      <c r="L3863" t="s">
        <v>845</v>
      </c>
      <c r="M3863" t="s">
        <v>829</v>
      </c>
      <c r="N3863" t="s">
        <v>829</v>
      </c>
      <c r="O3863">
        <v>0</v>
      </c>
      <c r="P3863">
        <v>0</v>
      </c>
      <c r="Q3863">
        <v>0</v>
      </c>
      <c r="R3863">
        <v>0</v>
      </c>
      <c r="S3863">
        <v>0</v>
      </c>
      <c r="T3863">
        <v>0</v>
      </c>
      <c r="U3863">
        <v>0</v>
      </c>
      <c r="V3863">
        <v>0</v>
      </c>
    </row>
    <row r="3864" spans="1:22" x14ac:dyDescent="0.3">
      <c r="A3864">
        <v>202223</v>
      </c>
      <c r="B3864" t="s">
        <v>820</v>
      </c>
      <c r="C3864" t="s">
        <v>821</v>
      </c>
      <c r="D3864" t="s">
        <v>822</v>
      </c>
      <c r="E3864" t="s">
        <v>823</v>
      </c>
      <c r="F3864" t="s">
        <v>824</v>
      </c>
      <c r="G3864" t="s">
        <v>825</v>
      </c>
      <c r="H3864" t="s">
        <v>946</v>
      </c>
      <c r="I3864">
        <v>308</v>
      </c>
      <c r="J3864" t="s">
        <v>947</v>
      </c>
      <c r="K3864" t="s">
        <v>842</v>
      </c>
      <c r="L3864" t="s">
        <v>845</v>
      </c>
      <c r="M3864" t="s">
        <v>829</v>
      </c>
      <c r="N3864" t="s">
        <v>829</v>
      </c>
      <c r="O3864">
        <v>0</v>
      </c>
      <c r="P3864">
        <v>0</v>
      </c>
      <c r="Q3864">
        <v>0</v>
      </c>
      <c r="R3864">
        <v>0</v>
      </c>
      <c r="S3864">
        <v>0</v>
      </c>
      <c r="T3864">
        <v>0</v>
      </c>
      <c r="U3864">
        <v>0</v>
      </c>
      <c r="V3864">
        <v>0</v>
      </c>
    </row>
    <row r="3865" spans="1:22" x14ac:dyDescent="0.3">
      <c r="A3865">
        <v>202324</v>
      </c>
      <c r="B3865" t="s">
        <v>820</v>
      </c>
      <c r="C3865" t="s">
        <v>821</v>
      </c>
      <c r="D3865" t="s">
        <v>822</v>
      </c>
      <c r="E3865" t="s">
        <v>823</v>
      </c>
      <c r="F3865" t="s">
        <v>824</v>
      </c>
      <c r="G3865" t="s">
        <v>825</v>
      </c>
      <c r="H3865" t="s">
        <v>946</v>
      </c>
      <c r="I3865">
        <v>308</v>
      </c>
      <c r="J3865" t="s">
        <v>947</v>
      </c>
      <c r="K3865" t="s">
        <v>842</v>
      </c>
      <c r="L3865" t="s">
        <v>845</v>
      </c>
      <c r="M3865" t="s">
        <v>829</v>
      </c>
      <c r="N3865" t="s">
        <v>829</v>
      </c>
      <c r="O3865">
        <v>0</v>
      </c>
      <c r="P3865">
        <v>0</v>
      </c>
      <c r="Q3865">
        <v>0</v>
      </c>
      <c r="R3865">
        <v>0</v>
      </c>
      <c r="S3865">
        <v>0</v>
      </c>
      <c r="T3865">
        <v>0</v>
      </c>
      <c r="U3865">
        <v>0</v>
      </c>
      <c r="V3865">
        <v>0</v>
      </c>
    </row>
    <row r="3866" spans="1:22" x14ac:dyDescent="0.3">
      <c r="A3866">
        <v>202122</v>
      </c>
      <c r="B3866" t="s">
        <v>820</v>
      </c>
      <c r="C3866" t="s">
        <v>821</v>
      </c>
      <c r="D3866" t="s">
        <v>822</v>
      </c>
      <c r="E3866" t="s">
        <v>823</v>
      </c>
      <c r="F3866" t="s">
        <v>856</v>
      </c>
      <c r="G3866" t="s">
        <v>857</v>
      </c>
      <c r="H3866" t="s">
        <v>948</v>
      </c>
      <c r="I3866">
        <v>881</v>
      </c>
      <c r="J3866" t="s">
        <v>949</v>
      </c>
      <c r="K3866" t="s">
        <v>828</v>
      </c>
      <c r="L3866" t="s">
        <v>336</v>
      </c>
      <c r="M3866">
        <v>0</v>
      </c>
      <c r="N3866">
        <v>635999</v>
      </c>
      <c r="O3866">
        <v>0</v>
      </c>
      <c r="P3866">
        <v>12015033</v>
      </c>
      <c r="Q3866">
        <v>2484166</v>
      </c>
      <c r="R3866" t="s">
        <v>829</v>
      </c>
      <c r="S3866">
        <v>15135198</v>
      </c>
      <c r="T3866" t="s">
        <v>829</v>
      </c>
      <c r="U3866">
        <v>15135198</v>
      </c>
      <c r="V3866">
        <v>245</v>
      </c>
    </row>
    <row r="3867" spans="1:22" x14ac:dyDescent="0.3">
      <c r="A3867">
        <v>202223</v>
      </c>
      <c r="B3867" t="s">
        <v>820</v>
      </c>
      <c r="C3867" t="s">
        <v>821</v>
      </c>
      <c r="D3867" t="s">
        <v>822</v>
      </c>
      <c r="E3867" t="s">
        <v>823</v>
      </c>
      <c r="F3867" t="s">
        <v>856</v>
      </c>
      <c r="G3867" t="s">
        <v>857</v>
      </c>
      <c r="H3867" t="s">
        <v>948</v>
      </c>
      <c r="I3867">
        <v>881</v>
      </c>
      <c r="J3867" t="s">
        <v>949</v>
      </c>
      <c r="K3867" t="s">
        <v>828</v>
      </c>
      <c r="L3867" t="s">
        <v>336</v>
      </c>
      <c r="M3867">
        <v>0</v>
      </c>
      <c r="N3867">
        <v>640000</v>
      </c>
      <c r="O3867">
        <v>0</v>
      </c>
      <c r="P3867">
        <v>12023333</v>
      </c>
      <c r="Q3867">
        <v>2790000</v>
      </c>
      <c r="R3867" t="s">
        <v>829</v>
      </c>
      <c r="S3867">
        <v>15453333</v>
      </c>
      <c r="T3867" t="s">
        <v>829</v>
      </c>
      <c r="U3867">
        <v>15453333</v>
      </c>
      <c r="V3867">
        <v>249</v>
      </c>
    </row>
    <row r="3868" spans="1:22" x14ac:dyDescent="0.3">
      <c r="A3868">
        <v>202324</v>
      </c>
      <c r="B3868" t="s">
        <v>820</v>
      </c>
      <c r="C3868" t="s">
        <v>821</v>
      </c>
      <c r="D3868" t="s">
        <v>822</v>
      </c>
      <c r="E3868" t="s">
        <v>823</v>
      </c>
      <c r="F3868" t="s">
        <v>856</v>
      </c>
      <c r="G3868" t="s">
        <v>857</v>
      </c>
      <c r="H3868" t="s">
        <v>948</v>
      </c>
      <c r="I3868">
        <v>881</v>
      </c>
      <c r="J3868" t="s">
        <v>949</v>
      </c>
      <c r="K3868" t="s">
        <v>828</v>
      </c>
      <c r="L3868" t="s">
        <v>336</v>
      </c>
      <c r="M3868">
        <v>0</v>
      </c>
      <c r="N3868">
        <v>846999</v>
      </c>
      <c r="O3868">
        <v>0</v>
      </c>
      <c r="P3868">
        <v>12101066</v>
      </c>
      <c r="Q3868">
        <v>3370000</v>
      </c>
      <c r="R3868" t="s">
        <v>829</v>
      </c>
      <c r="S3868">
        <v>16318065</v>
      </c>
      <c r="T3868" t="s">
        <v>829</v>
      </c>
      <c r="U3868">
        <v>16318065</v>
      </c>
      <c r="V3868">
        <v>264</v>
      </c>
    </row>
    <row r="3869" spans="1:22" x14ac:dyDescent="0.3">
      <c r="A3869">
        <v>202122</v>
      </c>
      <c r="B3869" t="s">
        <v>820</v>
      </c>
      <c r="C3869" t="s">
        <v>821</v>
      </c>
      <c r="D3869" t="s">
        <v>822</v>
      </c>
      <c r="E3869" t="s">
        <v>823</v>
      </c>
      <c r="F3869" t="s">
        <v>856</v>
      </c>
      <c r="G3869" t="s">
        <v>857</v>
      </c>
      <c r="H3869" t="s">
        <v>948</v>
      </c>
      <c r="I3869">
        <v>881</v>
      </c>
      <c r="J3869" t="s">
        <v>949</v>
      </c>
      <c r="K3869" t="s">
        <v>828</v>
      </c>
      <c r="L3869" t="s">
        <v>235</v>
      </c>
      <c r="M3869" t="s">
        <v>829</v>
      </c>
      <c r="N3869">
        <v>0</v>
      </c>
      <c r="O3869">
        <v>0</v>
      </c>
      <c r="P3869" t="s">
        <v>829</v>
      </c>
      <c r="Q3869" t="s">
        <v>829</v>
      </c>
      <c r="R3869" t="s">
        <v>829</v>
      </c>
      <c r="S3869">
        <v>0</v>
      </c>
      <c r="T3869">
        <v>0</v>
      </c>
      <c r="U3869">
        <v>0</v>
      </c>
      <c r="V3869">
        <v>0</v>
      </c>
    </row>
    <row r="3870" spans="1:22" x14ac:dyDescent="0.3">
      <c r="A3870">
        <v>202223</v>
      </c>
      <c r="B3870" t="s">
        <v>820</v>
      </c>
      <c r="C3870" t="s">
        <v>821</v>
      </c>
      <c r="D3870" t="s">
        <v>822</v>
      </c>
      <c r="E3870" t="s">
        <v>823</v>
      </c>
      <c r="F3870" t="s">
        <v>856</v>
      </c>
      <c r="G3870" t="s">
        <v>857</v>
      </c>
      <c r="H3870" t="s">
        <v>948</v>
      </c>
      <c r="I3870">
        <v>881</v>
      </c>
      <c r="J3870" t="s">
        <v>949</v>
      </c>
      <c r="K3870" t="s">
        <v>828</v>
      </c>
      <c r="L3870" t="s">
        <v>235</v>
      </c>
      <c r="M3870" t="s">
        <v>829</v>
      </c>
      <c r="N3870">
        <v>0</v>
      </c>
      <c r="O3870">
        <v>0</v>
      </c>
      <c r="P3870" t="s">
        <v>829</v>
      </c>
      <c r="Q3870" t="s">
        <v>829</v>
      </c>
      <c r="R3870" t="s">
        <v>829</v>
      </c>
      <c r="S3870">
        <v>0</v>
      </c>
      <c r="T3870">
        <v>0</v>
      </c>
      <c r="U3870">
        <v>0</v>
      </c>
      <c r="V3870">
        <v>0</v>
      </c>
    </row>
    <row r="3871" spans="1:22" x14ac:dyDescent="0.3">
      <c r="A3871">
        <v>202324</v>
      </c>
      <c r="B3871" t="s">
        <v>820</v>
      </c>
      <c r="C3871" t="s">
        <v>821</v>
      </c>
      <c r="D3871" t="s">
        <v>822</v>
      </c>
      <c r="E3871" t="s">
        <v>823</v>
      </c>
      <c r="F3871" t="s">
        <v>856</v>
      </c>
      <c r="G3871" t="s">
        <v>857</v>
      </c>
      <c r="H3871" t="s">
        <v>948</v>
      </c>
      <c r="I3871">
        <v>881</v>
      </c>
      <c r="J3871" t="s">
        <v>949</v>
      </c>
      <c r="K3871" t="s">
        <v>828</v>
      </c>
      <c r="L3871" t="s">
        <v>235</v>
      </c>
      <c r="M3871" t="s">
        <v>829</v>
      </c>
      <c r="N3871">
        <v>0</v>
      </c>
      <c r="O3871">
        <v>0</v>
      </c>
      <c r="P3871" t="s">
        <v>829</v>
      </c>
      <c r="Q3871" t="s">
        <v>829</v>
      </c>
      <c r="R3871" t="s">
        <v>829</v>
      </c>
      <c r="S3871">
        <v>0</v>
      </c>
      <c r="T3871">
        <v>0</v>
      </c>
      <c r="U3871">
        <v>0</v>
      </c>
      <c r="V3871">
        <v>0</v>
      </c>
    </row>
    <row r="3872" spans="1:22" x14ac:dyDescent="0.3">
      <c r="A3872">
        <v>202122</v>
      </c>
      <c r="B3872" t="s">
        <v>820</v>
      </c>
      <c r="C3872" t="s">
        <v>821</v>
      </c>
      <c r="D3872" t="s">
        <v>822</v>
      </c>
      <c r="E3872" t="s">
        <v>823</v>
      </c>
      <c r="F3872" t="s">
        <v>856</v>
      </c>
      <c r="G3872" t="s">
        <v>857</v>
      </c>
      <c r="H3872" t="s">
        <v>948</v>
      </c>
      <c r="I3872">
        <v>881</v>
      </c>
      <c r="J3872" t="s">
        <v>949</v>
      </c>
      <c r="K3872" t="s">
        <v>828</v>
      </c>
      <c r="L3872" t="s">
        <v>534</v>
      </c>
      <c r="M3872">
        <v>0</v>
      </c>
      <c r="N3872">
        <v>10315366</v>
      </c>
      <c r="O3872">
        <v>803309</v>
      </c>
      <c r="P3872">
        <v>15821803</v>
      </c>
      <c r="Q3872">
        <v>1969497</v>
      </c>
      <c r="R3872" t="s">
        <v>829</v>
      </c>
      <c r="S3872">
        <v>28909975</v>
      </c>
      <c r="T3872">
        <v>0</v>
      </c>
      <c r="U3872">
        <v>28909975</v>
      </c>
      <c r="V3872">
        <v>83</v>
      </c>
    </row>
    <row r="3873" spans="1:22" x14ac:dyDescent="0.3">
      <c r="A3873">
        <v>202223</v>
      </c>
      <c r="B3873" t="s">
        <v>820</v>
      </c>
      <c r="C3873" t="s">
        <v>821</v>
      </c>
      <c r="D3873" t="s">
        <v>822</v>
      </c>
      <c r="E3873" t="s">
        <v>823</v>
      </c>
      <c r="F3873" t="s">
        <v>856</v>
      </c>
      <c r="G3873" t="s">
        <v>857</v>
      </c>
      <c r="H3873" t="s">
        <v>948</v>
      </c>
      <c r="I3873">
        <v>881</v>
      </c>
      <c r="J3873" t="s">
        <v>949</v>
      </c>
      <c r="K3873" t="s">
        <v>828</v>
      </c>
      <c r="L3873" t="s">
        <v>534</v>
      </c>
      <c r="M3873">
        <v>0</v>
      </c>
      <c r="N3873">
        <v>6625919</v>
      </c>
      <c r="O3873">
        <v>709724</v>
      </c>
      <c r="P3873">
        <v>16908908</v>
      </c>
      <c r="Q3873">
        <v>2761715</v>
      </c>
      <c r="R3873" t="s">
        <v>829</v>
      </c>
      <c r="S3873">
        <v>27006266</v>
      </c>
      <c r="T3873">
        <v>0</v>
      </c>
      <c r="U3873">
        <v>27006266</v>
      </c>
      <c r="V3873">
        <v>78</v>
      </c>
    </row>
    <row r="3874" spans="1:22" x14ac:dyDescent="0.3">
      <c r="A3874">
        <v>202324</v>
      </c>
      <c r="B3874" t="s">
        <v>820</v>
      </c>
      <c r="C3874" t="s">
        <v>821</v>
      </c>
      <c r="D3874" t="s">
        <v>822</v>
      </c>
      <c r="E3874" t="s">
        <v>823</v>
      </c>
      <c r="F3874" t="s">
        <v>856</v>
      </c>
      <c r="G3874" t="s">
        <v>857</v>
      </c>
      <c r="H3874" t="s">
        <v>948</v>
      </c>
      <c r="I3874">
        <v>881</v>
      </c>
      <c r="J3874" t="s">
        <v>949</v>
      </c>
      <c r="K3874" t="s">
        <v>828</v>
      </c>
      <c r="L3874" t="s">
        <v>534</v>
      </c>
      <c r="M3874">
        <v>0</v>
      </c>
      <c r="N3874">
        <v>10578713</v>
      </c>
      <c r="O3874">
        <v>703173</v>
      </c>
      <c r="P3874">
        <v>17152206</v>
      </c>
      <c r="Q3874">
        <v>3859486</v>
      </c>
      <c r="R3874" t="s">
        <v>829</v>
      </c>
      <c r="S3874">
        <v>32293578</v>
      </c>
      <c r="T3874">
        <v>0</v>
      </c>
      <c r="U3874">
        <v>32293578</v>
      </c>
      <c r="V3874">
        <v>94</v>
      </c>
    </row>
    <row r="3875" spans="1:22" x14ac:dyDescent="0.3">
      <c r="A3875">
        <v>202122</v>
      </c>
      <c r="B3875" t="s">
        <v>820</v>
      </c>
      <c r="C3875" t="s">
        <v>821</v>
      </c>
      <c r="D3875" t="s">
        <v>822</v>
      </c>
      <c r="E3875" t="s">
        <v>823</v>
      </c>
      <c r="F3875" t="s">
        <v>856</v>
      </c>
      <c r="G3875" t="s">
        <v>857</v>
      </c>
      <c r="H3875" t="s">
        <v>948</v>
      </c>
      <c r="I3875">
        <v>881</v>
      </c>
      <c r="J3875" t="s">
        <v>949</v>
      </c>
      <c r="K3875" t="s">
        <v>828</v>
      </c>
      <c r="L3875" t="s">
        <v>603</v>
      </c>
      <c r="M3875" t="s">
        <v>829</v>
      </c>
      <c r="N3875" t="s">
        <v>829</v>
      </c>
      <c r="O3875" t="s">
        <v>829</v>
      </c>
      <c r="P3875">
        <v>62377</v>
      </c>
      <c r="Q3875">
        <v>0</v>
      </c>
      <c r="R3875">
        <v>0</v>
      </c>
      <c r="S3875">
        <v>62377</v>
      </c>
      <c r="T3875">
        <v>0</v>
      </c>
      <c r="U3875">
        <v>62377</v>
      </c>
      <c r="V3875">
        <v>0</v>
      </c>
    </row>
    <row r="3876" spans="1:22" x14ac:dyDescent="0.3">
      <c r="A3876">
        <v>202223</v>
      </c>
      <c r="B3876" t="s">
        <v>820</v>
      </c>
      <c r="C3876" t="s">
        <v>821</v>
      </c>
      <c r="D3876" t="s">
        <v>822</v>
      </c>
      <c r="E3876" t="s">
        <v>823</v>
      </c>
      <c r="F3876" t="s">
        <v>856</v>
      </c>
      <c r="G3876" t="s">
        <v>857</v>
      </c>
      <c r="H3876" t="s">
        <v>948</v>
      </c>
      <c r="I3876">
        <v>881</v>
      </c>
      <c r="J3876" t="s">
        <v>949</v>
      </c>
      <c r="K3876" t="s">
        <v>828</v>
      </c>
      <c r="L3876" t="s">
        <v>603</v>
      </c>
      <c r="M3876" t="s">
        <v>829</v>
      </c>
      <c r="N3876" t="s">
        <v>829</v>
      </c>
      <c r="O3876" t="s">
        <v>829</v>
      </c>
      <c r="P3876">
        <v>64782</v>
      </c>
      <c r="Q3876">
        <v>0</v>
      </c>
      <c r="R3876">
        <v>0</v>
      </c>
      <c r="S3876">
        <v>64782</v>
      </c>
      <c r="T3876">
        <v>0</v>
      </c>
      <c r="U3876">
        <v>64782</v>
      </c>
      <c r="V3876">
        <v>0</v>
      </c>
    </row>
    <row r="3877" spans="1:22" x14ac:dyDescent="0.3">
      <c r="A3877">
        <v>202324</v>
      </c>
      <c r="B3877" t="s">
        <v>820</v>
      </c>
      <c r="C3877" t="s">
        <v>821</v>
      </c>
      <c r="D3877" t="s">
        <v>822</v>
      </c>
      <c r="E3877" t="s">
        <v>823</v>
      </c>
      <c r="F3877" t="s">
        <v>856</v>
      </c>
      <c r="G3877" t="s">
        <v>857</v>
      </c>
      <c r="H3877" t="s">
        <v>948</v>
      </c>
      <c r="I3877">
        <v>881</v>
      </c>
      <c r="J3877" t="s">
        <v>949</v>
      </c>
      <c r="K3877" t="s">
        <v>828</v>
      </c>
      <c r="L3877" t="s">
        <v>603</v>
      </c>
      <c r="M3877" t="s">
        <v>829</v>
      </c>
      <c r="N3877" t="s">
        <v>829</v>
      </c>
      <c r="O3877" t="s">
        <v>829</v>
      </c>
      <c r="P3877">
        <v>82894</v>
      </c>
      <c r="Q3877">
        <v>0</v>
      </c>
      <c r="R3877">
        <v>0</v>
      </c>
      <c r="S3877">
        <v>82894</v>
      </c>
      <c r="T3877">
        <v>0</v>
      </c>
      <c r="U3877">
        <v>82894</v>
      </c>
      <c r="V3877">
        <v>0</v>
      </c>
    </row>
    <row r="3878" spans="1:22" x14ac:dyDescent="0.3">
      <c r="A3878">
        <v>202122</v>
      </c>
      <c r="B3878" t="s">
        <v>820</v>
      </c>
      <c r="C3878" t="s">
        <v>821</v>
      </c>
      <c r="D3878" t="s">
        <v>822</v>
      </c>
      <c r="E3878" t="s">
        <v>823</v>
      </c>
      <c r="F3878" t="s">
        <v>856</v>
      </c>
      <c r="G3878" t="s">
        <v>857</v>
      </c>
      <c r="H3878" t="s">
        <v>948</v>
      </c>
      <c r="I3878">
        <v>881</v>
      </c>
      <c r="J3878" t="s">
        <v>949</v>
      </c>
      <c r="K3878" t="s">
        <v>828</v>
      </c>
      <c r="L3878" t="s">
        <v>606</v>
      </c>
      <c r="M3878">
        <v>0</v>
      </c>
      <c r="N3878">
        <v>0</v>
      </c>
      <c r="O3878">
        <v>0</v>
      </c>
      <c r="P3878">
        <v>0</v>
      </c>
      <c r="Q3878">
        <v>0</v>
      </c>
      <c r="R3878">
        <v>0</v>
      </c>
      <c r="S3878">
        <v>0</v>
      </c>
      <c r="T3878">
        <v>0</v>
      </c>
      <c r="U3878">
        <v>0</v>
      </c>
      <c r="V3878">
        <v>0</v>
      </c>
    </row>
    <row r="3879" spans="1:22" x14ac:dyDescent="0.3">
      <c r="A3879">
        <v>202223</v>
      </c>
      <c r="B3879" t="s">
        <v>820</v>
      </c>
      <c r="C3879" t="s">
        <v>821</v>
      </c>
      <c r="D3879" t="s">
        <v>822</v>
      </c>
      <c r="E3879" t="s">
        <v>823</v>
      </c>
      <c r="F3879" t="s">
        <v>856</v>
      </c>
      <c r="G3879" t="s">
        <v>857</v>
      </c>
      <c r="H3879" t="s">
        <v>948</v>
      </c>
      <c r="I3879">
        <v>881</v>
      </c>
      <c r="J3879" t="s">
        <v>949</v>
      </c>
      <c r="K3879" t="s">
        <v>828</v>
      </c>
      <c r="L3879" t="s">
        <v>606</v>
      </c>
      <c r="M3879">
        <v>0</v>
      </c>
      <c r="N3879">
        <v>0</v>
      </c>
      <c r="O3879">
        <v>0</v>
      </c>
      <c r="P3879">
        <v>0</v>
      </c>
      <c r="Q3879">
        <v>0</v>
      </c>
      <c r="R3879">
        <v>0</v>
      </c>
      <c r="S3879">
        <v>0</v>
      </c>
      <c r="T3879">
        <v>0</v>
      </c>
      <c r="U3879">
        <v>0</v>
      </c>
      <c r="V3879">
        <v>0</v>
      </c>
    </row>
    <row r="3880" spans="1:22" x14ac:dyDescent="0.3">
      <c r="A3880">
        <v>202324</v>
      </c>
      <c r="B3880" t="s">
        <v>820</v>
      </c>
      <c r="C3880" t="s">
        <v>821</v>
      </c>
      <c r="D3880" t="s">
        <v>822</v>
      </c>
      <c r="E3880" t="s">
        <v>823</v>
      </c>
      <c r="F3880" t="s">
        <v>856</v>
      </c>
      <c r="G3880" t="s">
        <v>857</v>
      </c>
      <c r="H3880" t="s">
        <v>948</v>
      </c>
      <c r="I3880">
        <v>881</v>
      </c>
      <c r="J3880" t="s">
        <v>949</v>
      </c>
      <c r="K3880" t="s">
        <v>828</v>
      </c>
      <c r="L3880" t="s">
        <v>606</v>
      </c>
      <c r="M3880">
        <v>0</v>
      </c>
      <c r="N3880">
        <v>398244</v>
      </c>
      <c r="O3880">
        <v>277906</v>
      </c>
      <c r="P3880">
        <v>11605</v>
      </c>
      <c r="Q3880">
        <v>2246</v>
      </c>
      <c r="R3880">
        <v>0</v>
      </c>
      <c r="S3880">
        <v>690001</v>
      </c>
      <c r="T3880">
        <v>0</v>
      </c>
      <c r="U3880">
        <v>690001</v>
      </c>
      <c r="V3880">
        <v>2</v>
      </c>
    </row>
    <row r="3881" spans="1:22" x14ac:dyDescent="0.3">
      <c r="A3881">
        <v>202122</v>
      </c>
      <c r="B3881" t="s">
        <v>820</v>
      </c>
      <c r="C3881" t="s">
        <v>821</v>
      </c>
      <c r="D3881" t="s">
        <v>822</v>
      </c>
      <c r="E3881" t="s">
        <v>823</v>
      </c>
      <c r="F3881" t="s">
        <v>856</v>
      </c>
      <c r="G3881" t="s">
        <v>857</v>
      </c>
      <c r="H3881" t="s">
        <v>948</v>
      </c>
      <c r="I3881">
        <v>881</v>
      </c>
      <c r="J3881" t="s">
        <v>949</v>
      </c>
      <c r="K3881" t="s">
        <v>828</v>
      </c>
      <c r="L3881" t="s">
        <v>609</v>
      </c>
      <c r="M3881" t="s">
        <v>829</v>
      </c>
      <c r="N3881" t="s">
        <v>829</v>
      </c>
      <c r="O3881" t="s">
        <v>829</v>
      </c>
      <c r="P3881" t="s">
        <v>829</v>
      </c>
      <c r="Q3881">
        <v>0</v>
      </c>
      <c r="R3881" t="s">
        <v>829</v>
      </c>
      <c r="S3881">
        <v>0</v>
      </c>
      <c r="T3881">
        <v>0</v>
      </c>
      <c r="U3881">
        <v>0</v>
      </c>
      <c r="V3881">
        <v>0</v>
      </c>
    </row>
    <row r="3882" spans="1:22" x14ac:dyDescent="0.3">
      <c r="A3882">
        <v>202223</v>
      </c>
      <c r="B3882" t="s">
        <v>820</v>
      </c>
      <c r="C3882" t="s">
        <v>821</v>
      </c>
      <c r="D3882" t="s">
        <v>822</v>
      </c>
      <c r="E3882" t="s">
        <v>823</v>
      </c>
      <c r="F3882" t="s">
        <v>856</v>
      </c>
      <c r="G3882" t="s">
        <v>857</v>
      </c>
      <c r="H3882" t="s">
        <v>948</v>
      </c>
      <c r="I3882">
        <v>881</v>
      </c>
      <c r="J3882" t="s">
        <v>949</v>
      </c>
      <c r="K3882" t="s">
        <v>828</v>
      </c>
      <c r="L3882" t="s">
        <v>609</v>
      </c>
      <c r="M3882" t="s">
        <v>829</v>
      </c>
      <c r="N3882" t="s">
        <v>829</v>
      </c>
      <c r="O3882" t="s">
        <v>829</v>
      </c>
      <c r="P3882" t="s">
        <v>829</v>
      </c>
      <c r="Q3882">
        <v>0</v>
      </c>
      <c r="R3882" t="s">
        <v>829</v>
      </c>
      <c r="S3882">
        <v>0</v>
      </c>
      <c r="T3882">
        <v>0</v>
      </c>
      <c r="U3882">
        <v>0</v>
      </c>
      <c r="V3882">
        <v>0</v>
      </c>
    </row>
    <row r="3883" spans="1:22" x14ac:dyDescent="0.3">
      <c r="A3883">
        <v>202122</v>
      </c>
      <c r="B3883" t="s">
        <v>820</v>
      </c>
      <c r="C3883" t="s">
        <v>821</v>
      </c>
      <c r="D3883" t="s">
        <v>822</v>
      </c>
      <c r="E3883" t="s">
        <v>823</v>
      </c>
      <c r="F3883" t="s">
        <v>856</v>
      </c>
      <c r="G3883" t="s">
        <v>857</v>
      </c>
      <c r="H3883" t="s">
        <v>948</v>
      </c>
      <c r="I3883">
        <v>881</v>
      </c>
      <c r="J3883" t="s">
        <v>949</v>
      </c>
      <c r="K3883" t="s">
        <v>828</v>
      </c>
      <c r="L3883" t="s">
        <v>830</v>
      </c>
      <c r="M3883">
        <v>0</v>
      </c>
      <c r="N3883">
        <v>967995</v>
      </c>
      <c r="O3883">
        <v>654880</v>
      </c>
      <c r="P3883">
        <v>25961</v>
      </c>
      <c r="Q3883">
        <v>4313</v>
      </c>
      <c r="R3883">
        <v>0</v>
      </c>
      <c r="S3883">
        <v>1653149</v>
      </c>
      <c r="T3883">
        <v>0</v>
      </c>
      <c r="U3883">
        <v>1653149</v>
      </c>
      <c r="V3883">
        <v>5</v>
      </c>
    </row>
    <row r="3884" spans="1:22" x14ac:dyDescent="0.3">
      <c r="A3884">
        <v>202223</v>
      </c>
      <c r="B3884" t="s">
        <v>820</v>
      </c>
      <c r="C3884" t="s">
        <v>821</v>
      </c>
      <c r="D3884" t="s">
        <v>822</v>
      </c>
      <c r="E3884" t="s">
        <v>823</v>
      </c>
      <c r="F3884" t="s">
        <v>856</v>
      </c>
      <c r="G3884" t="s">
        <v>857</v>
      </c>
      <c r="H3884" t="s">
        <v>948</v>
      </c>
      <c r="I3884">
        <v>881</v>
      </c>
      <c r="J3884" t="s">
        <v>949</v>
      </c>
      <c r="K3884" t="s">
        <v>828</v>
      </c>
      <c r="L3884" t="s">
        <v>830</v>
      </c>
      <c r="M3884">
        <v>0</v>
      </c>
      <c r="N3884">
        <v>1584549</v>
      </c>
      <c r="O3884">
        <v>1092249</v>
      </c>
      <c r="P3884">
        <v>44569</v>
      </c>
      <c r="Q3884">
        <v>8432</v>
      </c>
      <c r="R3884">
        <v>0</v>
      </c>
      <c r="S3884">
        <v>2729799</v>
      </c>
      <c r="T3884">
        <v>0</v>
      </c>
      <c r="U3884">
        <v>2729799</v>
      </c>
      <c r="V3884">
        <v>8</v>
      </c>
    </row>
    <row r="3885" spans="1:22" x14ac:dyDescent="0.3">
      <c r="A3885">
        <v>202324</v>
      </c>
      <c r="B3885" t="s">
        <v>820</v>
      </c>
      <c r="C3885" t="s">
        <v>821</v>
      </c>
      <c r="D3885" t="s">
        <v>822</v>
      </c>
      <c r="E3885" t="s">
        <v>823</v>
      </c>
      <c r="F3885" t="s">
        <v>856</v>
      </c>
      <c r="G3885" t="s">
        <v>857</v>
      </c>
      <c r="H3885" t="s">
        <v>948</v>
      </c>
      <c r="I3885">
        <v>881</v>
      </c>
      <c r="J3885" t="s">
        <v>949</v>
      </c>
      <c r="K3885" t="s">
        <v>828</v>
      </c>
      <c r="L3885" t="s">
        <v>830</v>
      </c>
      <c r="M3885">
        <v>0</v>
      </c>
      <c r="N3885">
        <v>1757979</v>
      </c>
      <c r="O3885">
        <v>1226770</v>
      </c>
      <c r="P3885">
        <v>51226</v>
      </c>
      <c r="Q3885">
        <v>9912</v>
      </c>
      <c r="R3885">
        <v>0</v>
      </c>
      <c r="S3885">
        <v>3045887</v>
      </c>
      <c r="T3885">
        <v>0</v>
      </c>
      <c r="U3885">
        <v>3045887</v>
      </c>
      <c r="V3885">
        <v>9</v>
      </c>
    </row>
    <row r="3886" spans="1:22" x14ac:dyDescent="0.3">
      <c r="A3886">
        <v>202122</v>
      </c>
      <c r="B3886" t="s">
        <v>820</v>
      </c>
      <c r="C3886" t="s">
        <v>821</v>
      </c>
      <c r="D3886" t="s">
        <v>822</v>
      </c>
      <c r="E3886" t="s">
        <v>823</v>
      </c>
      <c r="F3886" t="s">
        <v>856</v>
      </c>
      <c r="G3886" t="s">
        <v>857</v>
      </c>
      <c r="H3886" t="s">
        <v>948</v>
      </c>
      <c r="I3886">
        <v>881</v>
      </c>
      <c r="J3886" t="s">
        <v>949</v>
      </c>
      <c r="K3886" t="s">
        <v>828</v>
      </c>
      <c r="L3886" t="s">
        <v>537</v>
      </c>
      <c r="M3886">
        <v>0</v>
      </c>
      <c r="N3886">
        <v>6613096</v>
      </c>
      <c r="O3886">
        <v>8249780</v>
      </c>
      <c r="P3886">
        <v>20727594</v>
      </c>
      <c r="Q3886">
        <v>2254418</v>
      </c>
      <c r="R3886">
        <v>6217658</v>
      </c>
      <c r="S3886">
        <v>44062546</v>
      </c>
      <c r="T3886">
        <v>0</v>
      </c>
      <c r="U3886">
        <v>44062546</v>
      </c>
      <c r="V3886">
        <v>126</v>
      </c>
    </row>
    <row r="3887" spans="1:22" x14ac:dyDescent="0.3">
      <c r="A3887">
        <v>202223</v>
      </c>
      <c r="B3887" t="s">
        <v>820</v>
      </c>
      <c r="C3887" t="s">
        <v>821</v>
      </c>
      <c r="D3887" t="s">
        <v>822</v>
      </c>
      <c r="E3887" t="s">
        <v>823</v>
      </c>
      <c r="F3887" t="s">
        <v>856</v>
      </c>
      <c r="G3887" t="s">
        <v>857</v>
      </c>
      <c r="H3887" t="s">
        <v>948</v>
      </c>
      <c r="I3887">
        <v>881</v>
      </c>
      <c r="J3887" t="s">
        <v>949</v>
      </c>
      <c r="K3887" t="s">
        <v>828</v>
      </c>
      <c r="L3887" t="s">
        <v>537</v>
      </c>
      <c r="M3887">
        <v>0</v>
      </c>
      <c r="N3887">
        <v>9300515</v>
      </c>
      <c r="O3887">
        <v>11347644</v>
      </c>
      <c r="P3887">
        <v>27410202</v>
      </c>
      <c r="Q3887">
        <v>2728856</v>
      </c>
      <c r="R3887">
        <v>6791011</v>
      </c>
      <c r="S3887">
        <v>57578228</v>
      </c>
      <c r="T3887">
        <v>0</v>
      </c>
      <c r="U3887">
        <v>57578228</v>
      </c>
      <c r="V3887">
        <v>166</v>
      </c>
    </row>
    <row r="3888" spans="1:22" x14ac:dyDescent="0.3">
      <c r="A3888">
        <v>202324</v>
      </c>
      <c r="B3888" t="s">
        <v>820</v>
      </c>
      <c r="C3888" t="s">
        <v>821</v>
      </c>
      <c r="D3888" t="s">
        <v>822</v>
      </c>
      <c r="E3888" t="s">
        <v>823</v>
      </c>
      <c r="F3888" t="s">
        <v>856</v>
      </c>
      <c r="G3888" t="s">
        <v>857</v>
      </c>
      <c r="H3888" t="s">
        <v>948</v>
      </c>
      <c r="I3888">
        <v>881</v>
      </c>
      <c r="J3888" t="s">
        <v>949</v>
      </c>
      <c r="K3888" t="s">
        <v>828</v>
      </c>
      <c r="L3888" t="s">
        <v>537</v>
      </c>
      <c r="M3888">
        <v>0</v>
      </c>
      <c r="N3888">
        <v>10728353</v>
      </c>
      <c r="O3888">
        <v>13180445</v>
      </c>
      <c r="P3888">
        <v>32310246</v>
      </c>
      <c r="Q3888">
        <v>5040906</v>
      </c>
      <c r="R3888">
        <v>8185303</v>
      </c>
      <c r="S3888">
        <v>69445253</v>
      </c>
      <c r="T3888">
        <v>0</v>
      </c>
      <c r="U3888">
        <v>69445253</v>
      </c>
      <c r="V3888">
        <v>202</v>
      </c>
    </row>
    <row r="3889" spans="1:22" x14ac:dyDescent="0.3">
      <c r="A3889">
        <v>202122</v>
      </c>
      <c r="B3889" t="s">
        <v>820</v>
      </c>
      <c r="C3889" t="s">
        <v>821</v>
      </c>
      <c r="D3889" t="s">
        <v>822</v>
      </c>
      <c r="E3889" t="s">
        <v>823</v>
      </c>
      <c r="F3889" t="s">
        <v>856</v>
      </c>
      <c r="G3889" t="s">
        <v>857</v>
      </c>
      <c r="H3889" t="s">
        <v>948</v>
      </c>
      <c r="I3889">
        <v>881</v>
      </c>
      <c r="J3889" t="s">
        <v>949</v>
      </c>
      <c r="K3889" t="s">
        <v>828</v>
      </c>
      <c r="L3889" t="s">
        <v>572</v>
      </c>
      <c r="M3889">
        <v>0</v>
      </c>
      <c r="N3889">
        <v>0</v>
      </c>
      <c r="O3889">
        <v>0</v>
      </c>
      <c r="P3889">
        <v>26656213</v>
      </c>
      <c r="Q3889">
        <v>0</v>
      </c>
      <c r="R3889">
        <v>0</v>
      </c>
      <c r="S3889">
        <v>26656213</v>
      </c>
      <c r="T3889">
        <v>0</v>
      </c>
      <c r="U3889">
        <v>26656213</v>
      </c>
      <c r="V3889">
        <v>77</v>
      </c>
    </row>
    <row r="3890" spans="1:22" x14ac:dyDescent="0.3">
      <c r="A3890">
        <v>202223</v>
      </c>
      <c r="B3890" t="s">
        <v>820</v>
      </c>
      <c r="C3890" t="s">
        <v>821</v>
      </c>
      <c r="D3890" t="s">
        <v>822</v>
      </c>
      <c r="E3890" t="s">
        <v>823</v>
      </c>
      <c r="F3890" t="s">
        <v>856</v>
      </c>
      <c r="G3890" t="s">
        <v>857</v>
      </c>
      <c r="H3890" t="s">
        <v>948</v>
      </c>
      <c r="I3890">
        <v>881</v>
      </c>
      <c r="J3890" t="s">
        <v>949</v>
      </c>
      <c r="K3890" t="s">
        <v>828</v>
      </c>
      <c r="L3890" t="s">
        <v>572</v>
      </c>
      <c r="M3890">
        <v>0</v>
      </c>
      <c r="N3890">
        <v>0</v>
      </c>
      <c r="O3890">
        <v>0</v>
      </c>
      <c r="P3890">
        <v>29846122</v>
      </c>
      <c r="Q3890">
        <v>0</v>
      </c>
      <c r="R3890">
        <v>0</v>
      </c>
      <c r="S3890">
        <v>29846122</v>
      </c>
      <c r="T3890">
        <v>0</v>
      </c>
      <c r="U3890">
        <v>29846122</v>
      </c>
      <c r="V3890">
        <v>86</v>
      </c>
    </row>
    <row r="3891" spans="1:22" x14ac:dyDescent="0.3">
      <c r="A3891">
        <v>202324</v>
      </c>
      <c r="B3891" t="s">
        <v>820</v>
      </c>
      <c r="C3891" t="s">
        <v>821</v>
      </c>
      <c r="D3891" t="s">
        <v>822</v>
      </c>
      <c r="E3891" t="s">
        <v>823</v>
      </c>
      <c r="F3891" t="s">
        <v>856</v>
      </c>
      <c r="G3891" t="s">
        <v>857</v>
      </c>
      <c r="H3891" t="s">
        <v>948</v>
      </c>
      <c r="I3891">
        <v>881</v>
      </c>
      <c r="J3891" t="s">
        <v>949</v>
      </c>
      <c r="K3891" t="s">
        <v>828</v>
      </c>
      <c r="L3891" t="s">
        <v>572</v>
      </c>
      <c r="M3891">
        <v>0</v>
      </c>
      <c r="N3891">
        <v>0</v>
      </c>
      <c r="O3891">
        <v>0</v>
      </c>
      <c r="P3891">
        <v>36389982</v>
      </c>
      <c r="Q3891">
        <v>0</v>
      </c>
      <c r="R3891">
        <v>0</v>
      </c>
      <c r="S3891">
        <v>36389982</v>
      </c>
      <c r="T3891">
        <v>0</v>
      </c>
      <c r="U3891">
        <v>36389982</v>
      </c>
      <c r="V3891">
        <v>106</v>
      </c>
    </row>
    <row r="3892" spans="1:22" x14ac:dyDescent="0.3">
      <c r="A3892">
        <v>202122</v>
      </c>
      <c r="B3892" t="s">
        <v>820</v>
      </c>
      <c r="C3892" t="s">
        <v>821</v>
      </c>
      <c r="D3892" t="s">
        <v>822</v>
      </c>
      <c r="E3892" t="s">
        <v>823</v>
      </c>
      <c r="F3892" t="s">
        <v>856</v>
      </c>
      <c r="G3892" t="s">
        <v>857</v>
      </c>
      <c r="H3892" t="s">
        <v>948</v>
      </c>
      <c r="I3892">
        <v>881</v>
      </c>
      <c r="J3892" t="s">
        <v>949</v>
      </c>
      <c r="K3892" t="s">
        <v>828</v>
      </c>
      <c r="L3892" t="s">
        <v>539</v>
      </c>
      <c r="M3892">
        <v>0</v>
      </c>
      <c r="N3892">
        <v>0</v>
      </c>
      <c r="O3892">
        <v>0</v>
      </c>
      <c r="P3892" t="s">
        <v>829</v>
      </c>
      <c r="Q3892" t="s">
        <v>829</v>
      </c>
      <c r="R3892" t="s">
        <v>829</v>
      </c>
      <c r="S3892">
        <v>0</v>
      </c>
      <c r="T3892">
        <v>0</v>
      </c>
      <c r="U3892">
        <v>0</v>
      </c>
      <c r="V3892">
        <v>0</v>
      </c>
    </row>
    <row r="3893" spans="1:22" x14ac:dyDescent="0.3">
      <c r="A3893">
        <v>202223</v>
      </c>
      <c r="B3893" t="s">
        <v>820</v>
      </c>
      <c r="C3893" t="s">
        <v>821</v>
      </c>
      <c r="D3893" t="s">
        <v>822</v>
      </c>
      <c r="E3893" t="s">
        <v>823</v>
      </c>
      <c r="F3893" t="s">
        <v>856</v>
      </c>
      <c r="G3893" t="s">
        <v>857</v>
      </c>
      <c r="H3893" t="s">
        <v>948</v>
      </c>
      <c r="I3893">
        <v>881</v>
      </c>
      <c r="J3893" t="s">
        <v>949</v>
      </c>
      <c r="K3893" t="s">
        <v>828</v>
      </c>
      <c r="L3893" t="s">
        <v>539</v>
      </c>
      <c r="M3893">
        <v>0</v>
      </c>
      <c r="N3893">
        <v>0</v>
      </c>
      <c r="O3893">
        <v>0</v>
      </c>
      <c r="P3893" t="s">
        <v>829</v>
      </c>
      <c r="Q3893" t="s">
        <v>829</v>
      </c>
      <c r="R3893" t="s">
        <v>829</v>
      </c>
      <c r="S3893">
        <v>0</v>
      </c>
      <c r="T3893">
        <v>0</v>
      </c>
      <c r="U3893">
        <v>0</v>
      </c>
      <c r="V3893">
        <v>0</v>
      </c>
    </row>
    <row r="3894" spans="1:22" x14ac:dyDescent="0.3">
      <c r="A3894">
        <v>202324</v>
      </c>
      <c r="B3894" t="s">
        <v>820</v>
      </c>
      <c r="C3894" t="s">
        <v>821</v>
      </c>
      <c r="D3894" t="s">
        <v>822</v>
      </c>
      <c r="E3894" t="s">
        <v>823</v>
      </c>
      <c r="F3894" t="s">
        <v>856</v>
      </c>
      <c r="G3894" t="s">
        <v>857</v>
      </c>
      <c r="H3894" t="s">
        <v>948</v>
      </c>
      <c r="I3894">
        <v>881</v>
      </c>
      <c r="J3894" t="s">
        <v>949</v>
      </c>
      <c r="K3894" t="s">
        <v>828</v>
      </c>
      <c r="L3894" t="s">
        <v>539</v>
      </c>
      <c r="M3894">
        <v>0</v>
      </c>
      <c r="N3894">
        <v>0</v>
      </c>
      <c r="O3894">
        <v>0</v>
      </c>
      <c r="P3894" t="s">
        <v>829</v>
      </c>
      <c r="Q3894" t="s">
        <v>829</v>
      </c>
      <c r="R3894" t="s">
        <v>829</v>
      </c>
      <c r="S3894">
        <v>0</v>
      </c>
      <c r="T3894">
        <v>0</v>
      </c>
      <c r="U3894">
        <v>0</v>
      </c>
      <c r="V3894">
        <v>0</v>
      </c>
    </row>
    <row r="3895" spans="1:22" x14ac:dyDescent="0.3">
      <c r="A3895">
        <v>202122</v>
      </c>
      <c r="B3895" t="s">
        <v>820</v>
      </c>
      <c r="C3895" t="s">
        <v>821</v>
      </c>
      <c r="D3895" t="s">
        <v>822</v>
      </c>
      <c r="E3895" t="s">
        <v>823</v>
      </c>
      <c r="F3895" t="s">
        <v>856</v>
      </c>
      <c r="G3895" t="s">
        <v>857</v>
      </c>
      <c r="H3895" t="s">
        <v>948</v>
      </c>
      <c r="I3895">
        <v>881</v>
      </c>
      <c r="J3895" t="s">
        <v>949</v>
      </c>
      <c r="K3895" t="s">
        <v>828</v>
      </c>
      <c r="L3895" t="s">
        <v>541</v>
      </c>
      <c r="M3895">
        <v>1359976</v>
      </c>
      <c r="N3895">
        <v>8195595</v>
      </c>
      <c r="O3895">
        <v>5525559</v>
      </c>
      <c r="P3895">
        <v>219044</v>
      </c>
      <c r="Q3895">
        <v>36393</v>
      </c>
      <c r="R3895">
        <v>0</v>
      </c>
      <c r="S3895">
        <v>15336567</v>
      </c>
      <c r="T3895">
        <v>0</v>
      </c>
      <c r="U3895">
        <v>15336567</v>
      </c>
      <c r="V3895">
        <v>44</v>
      </c>
    </row>
    <row r="3896" spans="1:22" x14ac:dyDescent="0.3">
      <c r="A3896">
        <v>202223</v>
      </c>
      <c r="B3896" t="s">
        <v>820</v>
      </c>
      <c r="C3896" t="s">
        <v>821</v>
      </c>
      <c r="D3896" t="s">
        <v>822</v>
      </c>
      <c r="E3896" t="s">
        <v>823</v>
      </c>
      <c r="F3896" t="s">
        <v>856</v>
      </c>
      <c r="G3896" t="s">
        <v>857</v>
      </c>
      <c r="H3896" t="s">
        <v>948</v>
      </c>
      <c r="I3896">
        <v>881</v>
      </c>
      <c r="J3896" t="s">
        <v>949</v>
      </c>
      <c r="K3896" t="s">
        <v>828</v>
      </c>
      <c r="L3896" t="s">
        <v>541</v>
      </c>
      <c r="M3896">
        <v>1626964</v>
      </c>
      <c r="N3896">
        <v>8447254</v>
      </c>
      <c r="O3896">
        <v>5850309</v>
      </c>
      <c r="P3896">
        <v>238719</v>
      </c>
      <c r="Q3896">
        <v>45162</v>
      </c>
      <c r="R3896">
        <v>0</v>
      </c>
      <c r="S3896">
        <v>16208408</v>
      </c>
      <c r="T3896">
        <v>0</v>
      </c>
      <c r="U3896">
        <v>16208408</v>
      </c>
      <c r="V3896">
        <v>47</v>
      </c>
    </row>
    <row r="3897" spans="1:22" x14ac:dyDescent="0.3">
      <c r="A3897">
        <v>202324</v>
      </c>
      <c r="B3897" t="s">
        <v>820</v>
      </c>
      <c r="C3897" t="s">
        <v>821</v>
      </c>
      <c r="D3897" t="s">
        <v>822</v>
      </c>
      <c r="E3897" t="s">
        <v>823</v>
      </c>
      <c r="F3897" t="s">
        <v>856</v>
      </c>
      <c r="G3897" t="s">
        <v>857</v>
      </c>
      <c r="H3897" t="s">
        <v>948</v>
      </c>
      <c r="I3897">
        <v>881</v>
      </c>
      <c r="J3897" t="s">
        <v>949</v>
      </c>
      <c r="K3897" t="s">
        <v>828</v>
      </c>
      <c r="L3897" t="s">
        <v>541</v>
      </c>
      <c r="M3897">
        <v>2314351</v>
      </c>
      <c r="N3897">
        <v>9483965</v>
      </c>
      <c r="O3897">
        <v>6618195</v>
      </c>
      <c r="P3897">
        <v>217804</v>
      </c>
      <c r="Q3897">
        <v>42145</v>
      </c>
      <c r="R3897">
        <v>0</v>
      </c>
      <c r="S3897">
        <v>18676460</v>
      </c>
      <c r="T3897">
        <v>0</v>
      </c>
      <c r="U3897">
        <v>18676460</v>
      </c>
      <c r="V3897">
        <v>54</v>
      </c>
    </row>
    <row r="3898" spans="1:22" x14ac:dyDescent="0.3">
      <c r="A3898">
        <v>202122</v>
      </c>
      <c r="B3898" t="s">
        <v>820</v>
      </c>
      <c r="C3898" t="s">
        <v>821</v>
      </c>
      <c r="D3898" t="s">
        <v>822</v>
      </c>
      <c r="E3898" t="s">
        <v>823</v>
      </c>
      <c r="F3898" t="s">
        <v>856</v>
      </c>
      <c r="G3898" t="s">
        <v>857</v>
      </c>
      <c r="H3898" t="s">
        <v>948</v>
      </c>
      <c r="I3898">
        <v>881</v>
      </c>
      <c r="J3898" t="s">
        <v>949</v>
      </c>
      <c r="K3898" t="s">
        <v>828</v>
      </c>
      <c r="L3898" t="s">
        <v>831</v>
      </c>
      <c r="M3898" t="s">
        <v>829</v>
      </c>
      <c r="N3898" t="s">
        <v>829</v>
      </c>
      <c r="O3898" t="s">
        <v>829</v>
      </c>
      <c r="P3898">
        <v>0</v>
      </c>
      <c r="Q3898">
        <v>0</v>
      </c>
      <c r="R3898" t="s">
        <v>829</v>
      </c>
      <c r="S3898">
        <v>0</v>
      </c>
      <c r="T3898">
        <v>0</v>
      </c>
      <c r="U3898">
        <v>0</v>
      </c>
      <c r="V3898">
        <v>0</v>
      </c>
    </row>
    <row r="3899" spans="1:22" x14ac:dyDescent="0.3">
      <c r="A3899">
        <v>202223</v>
      </c>
      <c r="B3899" t="s">
        <v>820</v>
      </c>
      <c r="C3899" t="s">
        <v>821</v>
      </c>
      <c r="D3899" t="s">
        <v>822</v>
      </c>
      <c r="E3899" t="s">
        <v>823</v>
      </c>
      <c r="F3899" t="s">
        <v>856</v>
      </c>
      <c r="G3899" t="s">
        <v>857</v>
      </c>
      <c r="H3899" t="s">
        <v>948</v>
      </c>
      <c r="I3899">
        <v>881</v>
      </c>
      <c r="J3899" t="s">
        <v>949</v>
      </c>
      <c r="K3899" t="s">
        <v>828</v>
      </c>
      <c r="L3899" t="s">
        <v>831</v>
      </c>
      <c r="M3899" t="s">
        <v>829</v>
      </c>
      <c r="N3899" t="s">
        <v>829</v>
      </c>
      <c r="O3899" t="s">
        <v>829</v>
      </c>
      <c r="P3899">
        <v>0</v>
      </c>
      <c r="Q3899">
        <v>0</v>
      </c>
      <c r="R3899" t="s">
        <v>829</v>
      </c>
      <c r="S3899">
        <v>0</v>
      </c>
      <c r="T3899">
        <v>0</v>
      </c>
      <c r="U3899">
        <v>0</v>
      </c>
      <c r="V3899">
        <v>0</v>
      </c>
    </row>
    <row r="3900" spans="1:22" x14ac:dyDescent="0.3">
      <c r="A3900">
        <v>202324</v>
      </c>
      <c r="B3900" t="s">
        <v>820</v>
      </c>
      <c r="C3900" t="s">
        <v>821</v>
      </c>
      <c r="D3900" t="s">
        <v>822</v>
      </c>
      <c r="E3900" t="s">
        <v>823</v>
      </c>
      <c r="F3900" t="s">
        <v>856</v>
      </c>
      <c r="G3900" t="s">
        <v>857</v>
      </c>
      <c r="H3900" t="s">
        <v>948</v>
      </c>
      <c r="I3900">
        <v>881</v>
      </c>
      <c r="J3900" t="s">
        <v>949</v>
      </c>
      <c r="K3900" t="s">
        <v>828</v>
      </c>
      <c r="L3900" t="s">
        <v>831</v>
      </c>
      <c r="M3900" t="s">
        <v>829</v>
      </c>
      <c r="N3900" t="s">
        <v>829</v>
      </c>
      <c r="O3900" t="s">
        <v>829</v>
      </c>
      <c r="P3900">
        <v>0</v>
      </c>
      <c r="Q3900">
        <v>0</v>
      </c>
      <c r="R3900" t="s">
        <v>829</v>
      </c>
      <c r="S3900">
        <v>0</v>
      </c>
      <c r="T3900">
        <v>0</v>
      </c>
      <c r="U3900">
        <v>0</v>
      </c>
      <c r="V3900">
        <v>0</v>
      </c>
    </row>
    <row r="3901" spans="1:22" x14ac:dyDescent="0.3">
      <c r="A3901">
        <v>202122</v>
      </c>
      <c r="B3901" t="s">
        <v>820</v>
      </c>
      <c r="C3901" t="s">
        <v>821</v>
      </c>
      <c r="D3901" t="s">
        <v>822</v>
      </c>
      <c r="E3901" t="s">
        <v>823</v>
      </c>
      <c r="F3901" t="s">
        <v>856</v>
      </c>
      <c r="G3901" t="s">
        <v>857</v>
      </c>
      <c r="H3901" t="s">
        <v>948</v>
      </c>
      <c r="I3901">
        <v>881</v>
      </c>
      <c r="J3901" t="s">
        <v>949</v>
      </c>
      <c r="K3901" t="s">
        <v>828</v>
      </c>
      <c r="L3901" t="s">
        <v>832</v>
      </c>
      <c r="M3901">
        <v>0</v>
      </c>
      <c r="N3901">
        <v>4738420</v>
      </c>
      <c r="O3901">
        <v>3205694</v>
      </c>
      <c r="P3901">
        <v>127080</v>
      </c>
      <c r="Q3901">
        <v>21113</v>
      </c>
      <c r="R3901">
        <v>0</v>
      </c>
      <c r="S3901">
        <v>8092307</v>
      </c>
      <c r="T3901">
        <v>0</v>
      </c>
      <c r="U3901">
        <v>8092307</v>
      </c>
      <c r="V3901">
        <v>23</v>
      </c>
    </row>
    <row r="3902" spans="1:22" x14ac:dyDescent="0.3">
      <c r="A3902">
        <v>202223</v>
      </c>
      <c r="B3902" t="s">
        <v>820</v>
      </c>
      <c r="C3902" t="s">
        <v>821</v>
      </c>
      <c r="D3902" t="s">
        <v>822</v>
      </c>
      <c r="E3902" t="s">
        <v>823</v>
      </c>
      <c r="F3902" t="s">
        <v>856</v>
      </c>
      <c r="G3902" t="s">
        <v>857</v>
      </c>
      <c r="H3902" t="s">
        <v>948</v>
      </c>
      <c r="I3902">
        <v>881</v>
      </c>
      <c r="J3902" t="s">
        <v>949</v>
      </c>
      <c r="K3902" t="s">
        <v>828</v>
      </c>
      <c r="L3902" t="s">
        <v>832</v>
      </c>
      <c r="M3902">
        <v>0</v>
      </c>
      <c r="N3902">
        <v>4108441</v>
      </c>
      <c r="O3902">
        <v>2831999</v>
      </c>
      <c r="P3902">
        <v>115558</v>
      </c>
      <c r="Q3902">
        <v>3006223</v>
      </c>
      <c r="R3902">
        <v>0</v>
      </c>
      <c r="S3902">
        <v>10062221</v>
      </c>
      <c r="T3902">
        <v>0</v>
      </c>
      <c r="U3902">
        <v>10062221</v>
      </c>
      <c r="V3902">
        <v>29</v>
      </c>
    </row>
    <row r="3903" spans="1:22" x14ac:dyDescent="0.3">
      <c r="A3903">
        <v>202324</v>
      </c>
      <c r="B3903" t="s">
        <v>820</v>
      </c>
      <c r="C3903" t="s">
        <v>821</v>
      </c>
      <c r="D3903" t="s">
        <v>822</v>
      </c>
      <c r="E3903" t="s">
        <v>823</v>
      </c>
      <c r="F3903" t="s">
        <v>856</v>
      </c>
      <c r="G3903" t="s">
        <v>857</v>
      </c>
      <c r="H3903" t="s">
        <v>948</v>
      </c>
      <c r="I3903">
        <v>881</v>
      </c>
      <c r="J3903" t="s">
        <v>949</v>
      </c>
      <c r="K3903" t="s">
        <v>828</v>
      </c>
      <c r="L3903" t="s">
        <v>832</v>
      </c>
      <c r="M3903">
        <v>0</v>
      </c>
      <c r="N3903">
        <v>241946</v>
      </c>
      <c r="O3903">
        <v>168837</v>
      </c>
      <c r="P3903">
        <v>7050</v>
      </c>
      <c r="Q3903">
        <v>12496049</v>
      </c>
      <c r="R3903">
        <v>0</v>
      </c>
      <c r="S3903">
        <v>12913882</v>
      </c>
      <c r="T3903">
        <v>0</v>
      </c>
      <c r="U3903">
        <v>12913882</v>
      </c>
      <c r="V3903">
        <v>38</v>
      </c>
    </row>
    <row r="3904" spans="1:22" x14ac:dyDescent="0.3">
      <c r="A3904">
        <v>202122</v>
      </c>
      <c r="B3904" t="s">
        <v>820</v>
      </c>
      <c r="C3904" t="s">
        <v>821</v>
      </c>
      <c r="D3904" t="s">
        <v>822</v>
      </c>
      <c r="E3904" t="s">
        <v>823</v>
      </c>
      <c r="F3904" t="s">
        <v>856</v>
      </c>
      <c r="G3904" t="s">
        <v>857</v>
      </c>
      <c r="H3904" t="s">
        <v>948</v>
      </c>
      <c r="I3904">
        <v>881</v>
      </c>
      <c r="J3904" t="s">
        <v>949</v>
      </c>
      <c r="K3904" t="s">
        <v>828</v>
      </c>
      <c r="L3904" t="s">
        <v>544</v>
      </c>
      <c r="M3904">
        <v>0</v>
      </c>
      <c r="N3904">
        <v>2135879</v>
      </c>
      <c r="O3904">
        <v>1444990</v>
      </c>
      <c r="P3904">
        <v>57282</v>
      </c>
      <c r="Q3904">
        <v>9516</v>
      </c>
      <c r="R3904">
        <v>0</v>
      </c>
      <c r="S3904">
        <v>3647667</v>
      </c>
      <c r="T3904">
        <v>0</v>
      </c>
      <c r="U3904">
        <v>3647667</v>
      </c>
      <c r="V3904">
        <v>10</v>
      </c>
    </row>
    <row r="3905" spans="1:22" x14ac:dyDescent="0.3">
      <c r="A3905">
        <v>202223</v>
      </c>
      <c r="B3905" t="s">
        <v>820</v>
      </c>
      <c r="C3905" t="s">
        <v>821</v>
      </c>
      <c r="D3905" t="s">
        <v>822</v>
      </c>
      <c r="E3905" t="s">
        <v>823</v>
      </c>
      <c r="F3905" t="s">
        <v>856</v>
      </c>
      <c r="G3905" t="s">
        <v>857</v>
      </c>
      <c r="H3905" t="s">
        <v>948</v>
      </c>
      <c r="I3905">
        <v>881</v>
      </c>
      <c r="J3905" t="s">
        <v>949</v>
      </c>
      <c r="K3905" t="s">
        <v>828</v>
      </c>
      <c r="L3905" t="s">
        <v>544</v>
      </c>
      <c r="M3905">
        <v>0</v>
      </c>
      <c r="N3905">
        <v>2186394</v>
      </c>
      <c r="O3905">
        <v>1506323</v>
      </c>
      <c r="P3905">
        <v>61465</v>
      </c>
      <c r="Q3905">
        <v>11628</v>
      </c>
      <c r="R3905">
        <v>0</v>
      </c>
      <c r="S3905">
        <v>3765810</v>
      </c>
      <c r="T3905">
        <v>0</v>
      </c>
      <c r="U3905">
        <v>3765810</v>
      </c>
      <c r="V3905">
        <v>11</v>
      </c>
    </row>
    <row r="3906" spans="1:22" x14ac:dyDescent="0.3">
      <c r="A3906">
        <v>202324</v>
      </c>
      <c r="B3906" t="s">
        <v>820</v>
      </c>
      <c r="C3906" t="s">
        <v>821</v>
      </c>
      <c r="D3906" t="s">
        <v>822</v>
      </c>
      <c r="E3906" t="s">
        <v>823</v>
      </c>
      <c r="F3906" t="s">
        <v>856</v>
      </c>
      <c r="G3906" t="s">
        <v>857</v>
      </c>
      <c r="H3906" t="s">
        <v>948</v>
      </c>
      <c r="I3906">
        <v>881</v>
      </c>
      <c r="J3906" t="s">
        <v>949</v>
      </c>
      <c r="K3906" t="s">
        <v>828</v>
      </c>
      <c r="L3906" t="s">
        <v>544</v>
      </c>
      <c r="M3906">
        <v>0</v>
      </c>
      <c r="N3906">
        <v>3251268</v>
      </c>
      <c r="O3906">
        <v>2268832</v>
      </c>
      <c r="P3906">
        <v>68890</v>
      </c>
      <c r="Q3906">
        <v>13330</v>
      </c>
      <c r="R3906">
        <v>0</v>
      </c>
      <c r="S3906">
        <v>5602320</v>
      </c>
      <c r="T3906">
        <v>0</v>
      </c>
      <c r="U3906">
        <v>5602320</v>
      </c>
      <c r="V3906">
        <v>16</v>
      </c>
    </row>
    <row r="3907" spans="1:22" x14ac:dyDescent="0.3">
      <c r="A3907">
        <v>202122</v>
      </c>
      <c r="B3907" t="s">
        <v>820</v>
      </c>
      <c r="C3907" t="s">
        <v>821</v>
      </c>
      <c r="D3907" t="s">
        <v>822</v>
      </c>
      <c r="E3907" t="s">
        <v>823</v>
      </c>
      <c r="F3907" t="s">
        <v>856</v>
      </c>
      <c r="G3907" t="s">
        <v>857</v>
      </c>
      <c r="H3907" t="s">
        <v>948</v>
      </c>
      <c r="I3907">
        <v>881</v>
      </c>
      <c r="J3907" t="s">
        <v>949</v>
      </c>
      <c r="K3907" t="s">
        <v>828</v>
      </c>
      <c r="L3907" t="s">
        <v>600</v>
      </c>
      <c r="M3907" t="s">
        <v>829</v>
      </c>
      <c r="N3907" t="s">
        <v>829</v>
      </c>
      <c r="O3907" t="s">
        <v>829</v>
      </c>
      <c r="P3907">
        <v>384071</v>
      </c>
      <c r="Q3907">
        <v>0</v>
      </c>
      <c r="R3907" t="s">
        <v>829</v>
      </c>
      <c r="S3907">
        <v>384071</v>
      </c>
      <c r="T3907">
        <v>0</v>
      </c>
      <c r="U3907">
        <v>384071</v>
      </c>
      <c r="V3907">
        <v>1</v>
      </c>
    </row>
    <row r="3908" spans="1:22" x14ac:dyDescent="0.3">
      <c r="A3908">
        <v>202223</v>
      </c>
      <c r="B3908" t="s">
        <v>820</v>
      </c>
      <c r="C3908" t="s">
        <v>821</v>
      </c>
      <c r="D3908" t="s">
        <v>822</v>
      </c>
      <c r="E3908" t="s">
        <v>823</v>
      </c>
      <c r="F3908" t="s">
        <v>856</v>
      </c>
      <c r="G3908" t="s">
        <v>857</v>
      </c>
      <c r="H3908" t="s">
        <v>948</v>
      </c>
      <c r="I3908">
        <v>881</v>
      </c>
      <c r="J3908" t="s">
        <v>949</v>
      </c>
      <c r="K3908" t="s">
        <v>828</v>
      </c>
      <c r="L3908" t="s">
        <v>600</v>
      </c>
      <c r="M3908" t="s">
        <v>829</v>
      </c>
      <c r="N3908" t="s">
        <v>829</v>
      </c>
      <c r="O3908" t="s">
        <v>829</v>
      </c>
      <c r="P3908">
        <v>0</v>
      </c>
      <c r="Q3908">
        <v>0</v>
      </c>
      <c r="R3908" t="s">
        <v>829</v>
      </c>
      <c r="S3908">
        <v>0</v>
      </c>
      <c r="T3908">
        <v>0</v>
      </c>
      <c r="U3908">
        <v>0</v>
      </c>
      <c r="V3908">
        <v>0</v>
      </c>
    </row>
    <row r="3909" spans="1:22" x14ac:dyDescent="0.3">
      <c r="A3909">
        <v>202324</v>
      </c>
      <c r="B3909" t="s">
        <v>820</v>
      </c>
      <c r="C3909" t="s">
        <v>821</v>
      </c>
      <c r="D3909" t="s">
        <v>822</v>
      </c>
      <c r="E3909" t="s">
        <v>823</v>
      </c>
      <c r="F3909" t="s">
        <v>856</v>
      </c>
      <c r="G3909" t="s">
        <v>857</v>
      </c>
      <c r="H3909" t="s">
        <v>948</v>
      </c>
      <c r="I3909">
        <v>881</v>
      </c>
      <c r="J3909" t="s">
        <v>949</v>
      </c>
      <c r="K3909" t="s">
        <v>828</v>
      </c>
      <c r="L3909" t="s">
        <v>600</v>
      </c>
      <c r="M3909" t="s">
        <v>829</v>
      </c>
      <c r="N3909" t="s">
        <v>829</v>
      </c>
      <c r="O3909" t="s">
        <v>829</v>
      </c>
      <c r="P3909">
        <v>0</v>
      </c>
      <c r="Q3909">
        <v>0</v>
      </c>
      <c r="R3909" t="s">
        <v>829</v>
      </c>
      <c r="S3909">
        <v>0</v>
      </c>
      <c r="T3909">
        <v>0</v>
      </c>
      <c r="U3909">
        <v>0</v>
      </c>
      <c r="V3909">
        <v>0</v>
      </c>
    </row>
    <row r="3910" spans="1:22" x14ac:dyDescent="0.3">
      <c r="A3910">
        <v>202122</v>
      </c>
      <c r="B3910" t="s">
        <v>820</v>
      </c>
      <c r="C3910" t="s">
        <v>821</v>
      </c>
      <c r="D3910" t="s">
        <v>822</v>
      </c>
      <c r="E3910" t="s">
        <v>823</v>
      </c>
      <c r="F3910" t="s">
        <v>856</v>
      </c>
      <c r="G3910" t="s">
        <v>857</v>
      </c>
      <c r="H3910" t="s">
        <v>948</v>
      </c>
      <c r="I3910">
        <v>881</v>
      </c>
      <c r="J3910" t="s">
        <v>949</v>
      </c>
      <c r="K3910" t="s">
        <v>828</v>
      </c>
      <c r="L3910" t="s">
        <v>247</v>
      </c>
      <c r="M3910">
        <v>0</v>
      </c>
      <c r="N3910">
        <v>0</v>
      </c>
      <c r="O3910">
        <v>0</v>
      </c>
      <c r="P3910">
        <v>0</v>
      </c>
      <c r="Q3910">
        <v>0</v>
      </c>
      <c r="R3910">
        <v>0</v>
      </c>
      <c r="S3910">
        <v>0</v>
      </c>
      <c r="T3910">
        <v>0</v>
      </c>
      <c r="U3910">
        <v>0</v>
      </c>
      <c r="V3910">
        <v>0</v>
      </c>
    </row>
    <row r="3911" spans="1:22" x14ac:dyDescent="0.3">
      <c r="A3911">
        <v>202223</v>
      </c>
      <c r="B3911" t="s">
        <v>820</v>
      </c>
      <c r="C3911" t="s">
        <v>821</v>
      </c>
      <c r="D3911" t="s">
        <v>822</v>
      </c>
      <c r="E3911" t="s">
        <v>823</v>
      </c>
      <c r="F3911" t="s">
        <v>856</v>
      </c>
      <c r="G3911" t="s">
        <v>857</v>
      </c>
      <c r="H3911" t="s">
        <v>948</v>
      </c>
      <c r="I3911">
        <v>881</v>
      </c>
      <c r="J3911" t="s">
        <v>949</v>
      </c>
      <c r="K3911" t="s">
        <v>828</v>
      </c>
      <c r="L3911" t="s">
        <v>247</v>
      </c>
      <c r="M3911">
        <v>0</v>
      </c>
      <c r="N3911">
        <v>0</v>
      </c>
      <c r="O3911">
        <v>0</v>
      </c>
      <c r="P3911">
        <v>0</v>
      </c>
      <c r="Q3911">
        <v>0</v>
      </c>
      <c r="R3911">
        <v>0</v>
      </c>
      <c r="S3911">
        <v>0</v>
      </c>
      <c r="T3911">
        <v>0</v>
      </c>
      <c r="U3911">
        <v>0</v>
      </c>
      <c r="V3911">
        <v>0</v>
      </c>
    </row>
    <row r="3912" spans="1:22" x14ac:dyDescent="0.3">
      <c r="A3912">
        <v>202324</v>
      </c>
      <c r="B3912" t="s">
        <v>820</v>
      </c>
      <c r="C3912" t="s">
        <v>821</v>
      </c>
      <c r="D3912" t="s">
        <v>822</v>
      </c>
      <c r="E3912" t="s">
        <v>823</v>
      </c>
      <c r="F3912" t="s">
        <v>856</v>
      </c>
      <c r="G3912" t="s">
        <v>857</v>
      </c>
      <c r="H3912" t="s">
        <v>948</v>
      </c>
      <c r="I3912">
        <v>881</v>
      </c>
      <c r="J3912" t="s">
        <v>949</v>
      </c>
      <c r="K3912" t="s">
        <v>828</v>
      </c>
      <c r="L3912" t="s">
        <v>247</v>
      </c>
      <c r="M3912">
        <v>0</v>
      </c>
      <c r="N3912">
        <v>865747</v>
      </c>
      <c r="O3912">
        <v>604144</v>
      </c>
      <c r="P3912">
        <v>25227</v>
      </c>
      <c r="Q3912">
        <v>4882</v>
      </c>
      <c r="R3912">
        <v>0</v>
      </c>
      <c r="S3912">
        <v>1500000</v>
      </c>
      <c r="T3912">
        <v>0</v>
      </c>
      <c r="U3912">
        <v>1500000</v>
      </c>
      <c r="V3912">
        <v>6</v>
      </c>
    </row>
    <row r="3913" spans="1:22" x14ac:dyDescent="0.3">
      <c r="A3913">
        <v>202122</v>
      </c>
      <c r="B3913" t="s">
        <v>820</v>
      </c>
      <c r="C3913" t="s">
        <v>821</v>
      </c>
      <c r="D3913" t="s">
        <v>822</v>
      </c>
      <c r="E3913" t="s">
        <v>823</v>
      </c>
      <c r="F3913" t="s">
        <v>856</v>
      </c>
      <c r="G3913" t="s">
        <v>857</v>
      </c>
      <c r="H3913" t="s">
        <v>948</v>
      </c>
      <c r="I3913">
        <v>881</v>
      </c>
      <c r="J3913" t="s">
        <v>949</v>
      </c>
      <c r="K3913" t="s">
        <v>828</v>
      </c>
      <c r="L3913" t="s">
        <v>833</v>
      </c>
      <c r="M3913">
        <v>87024225</v>
      </c>
      <c r="N3913">
        <v>287566092</v>
      </c>
      <c r="O3913">
        <v>48975232</v>
      </c>
      <c r="P3913">
        <v>76252856</v>
      </c>
      <c r="Q3913">
        <v>6805399</v>
      </c>
      <c r="R3913">
        <v>6217658</v>
      </c>
      <c r="S3913">
        <v>518132306</v>
      </c>
      <c r="T3913">
        <v>0</v>
      </c>
      <c r="U3913">
        <v>518132306</v>
      </c>
      <c r="V3913" t="s">
        <v>834</v>
      </c>
    </row>
    <row r="3914" spans="1:22" x14ac:dyDescent="0.3">
      <c r="A3914">
        <v>202223</v>
      </c>
      <c r="B3914" t="s">
        <v>820</v>
      </c>
      <c r="C3914" t="s">
        <v>821</v>
      </c>
      <c r="D3914" t="s">
        <v>822</v>
      </c>
      <c r="E3914" t="s">
        <v>823</v>
      </c>
      <c r="F3914" t="s">
        <v>856</v>
      </c>
      <c r="G3914" t="s">
        <v>857</v>
      </c>
      <c r="H3914" t="s">
        <v>948</v>
      </c>
      <c r="I3914">
        <v>881</v>
      </c>
      <c r="J3914" t="s">
        <v>949</v>
      </c>
      <c r="K3914" t="s">
        <v>828</v>
      </c>
      <c r="L3914" t="s">
        <v>833</v>
      </c>
      <c r="M3914">
        <v>91764162</v>
      </c>
      <c r="N3914">
        <v>287706912</v>
      </c>
      <c r="O3914">
        <v>53043128</v>
      </c>
      <c r="P3914">
        <v>86954135</v>
      </c>
      <c r="Q3914">
        <v>11397511</v>
      </c>
      <c r="R3914">
        <v>6791011</v>
      </c>
      <c r="S3914">
        <v>544391142</v>
      </c>
      <c r="T3914">
        <v>0</v>
      </c>
      <c r="U3914">
        <v>544391142</v>
      </c>
      <c r="V3914" t="s">
        <v>834</v>
      </c>
    </row>
    <row r="3915" spans="1:22" x14ac:dyDescent="0.3">
      <c r="A3915">
        <v>202324</v>
      </c>
      <c r="B3915" t="s">
        <v>820</v>
      </c>
      <c r="C3915" t="s">
        <v>821</v>
      </c>
      <c r="D3915" t="s">
        <v>822</v>
      </c>
      <c r="E3915" t="s">
        <v>823</v>
      </c>
      <c r="F3915" t="s">
        <v>856</v>
      </c>
      <c r="G3915" t="s">
        <v>857</v>
      </c>
      <c r="H3915" t="s">
        <v>948</v>
      </c>
      <c r="I3915">
        <v>881</v>
      </c>
      <c r="J3915" t="s">
        <v>949</v>
      </c>
      <c r="K3915" t="s">
        <v>828</v>
      </c>
      <c r="L3915" t="s">
        <v>833</v>
      </c>
      <c r="M3915">
        <v>95295583</v>
      </c>
      <c r="N3915">
        <v>300075108</v>
      </c>
      <c r="O3915">
        <v>56466371</v>
      </c>
      <c r="P3915">
        <v>98529061</v>
      </c>
      <c r="Q3915">
        <v>24860409</v>
      </c>
      <c r="R3915">
        <v>8185303</v>
      </c>
      <c r="S3915">
        <v>590995432</v>
      </c>
      <c r="T3915">
        <v>76066</v>
      </c>
      <c r="U3915">
        <v>590919366</v>
      </c>
      <c r="V3915" t="s">
        <v>834</v>
      </c>
    </row>
    <row r="3916" spans="1:22" x14ac:dyDescent="0.3">
      <c r="A3916">
        <v>202122</v>
      </c>
      <c r="B3916" t="s">
        <v>820</v>
      </c>
      <c r="C3916" t="s">
        <v>821</v>
      </c>
      <c r="D3916" t="s">
        <v>822</v>
      </c>
      <c r="E3916" t="s">
        <v>823</v>
      </c>
      <c r="F3916" t="s">
        <v>856</v>
      </c>
      <c r="G3916" t="s">
        <v>857</v>
      </c>
      <c r="H3916" t="s">
        <v>948</v>
      </c>
      <c r="I3916">
        <v>881</v>
      </c>
      <c r="J3916" t="s">
        <v>949</v>
      </c>
      <c r="K3916" t="s">
        <v>835</v>
      </c>
      <c r="L3916" t="s">
        <v>836</v>
      </c>
      <c r="M3916" t="s">
        <v>829</v>
      </c>
      <c r="N3916" t="s">
        <v>829</v>
      </c>
      <c r="O3916" t="s">
        <v>829</v>
      </c>
      <c r="P3916" t="s">
        <v>829</v>
      </c>
      <c r="Q3916" t="s">
        <v>829</v>
      </c>
      <c r="R3916" t="s">
        <v>829</v>
      </c>
      <c r="S3916">
        <v>523034082</v>
      </c>
      <c r="T3916" t="s">
        <v>829</v>
      </c>
      <c r="U3916" t="s">
        <v>829</v>
      </c>
      <c r="V3916" t="s">
        <v>834</v>
      </c>
    </row>
    <row r="3917" spans="1:22" x14ac:dyDescent="0.3">
      <c r="A3917">
        <v>202223</v>
      </c>
      <c r="B3917" t="s">
        <v>820</v>
      </c>
      <c r="C3917" t="s">
        <v>821</v>
      </c>
      <c r="D3917" t="s">
        <v>822</v>
      </c>
      <c r="E3917" t="s">
        <v>823</v>
      </c>
      <c r="F3917" t="s">
        <v>856</v>
      </c>
      <c r="G3917" t="s">
        <v>857</v>
      </c>
      <c r="H3917" t="s">
        <v>948</v>
      </c>
      <c r="I3917">
        <v>881</v>
      </c>
      <c r="J3917" t="s">
        <v>949</v>
      </c>
      <c r="K3917" t="s">
        <v>835</v>
      </c>
      <c r="L3917" t="s">
        <v>836</v>
      </c>
      <c r="M3917" t="s">
        <v>829</v>
      </c>
      <c r="N3917" t="s">
        <v>829</v>
      </c>
      <c r="O3917" t="s">
        <v>829</v>
      </c>
      <c r="P3917" t="s">
        <v>829</v>
      </c>
      <c r="Q3917" t="s">
        <v>829</v>
      </c>
      <c r="R3917" t="s">
        <v>829</v>
      </c>
      <c r="S3917">
        <v>557103889</v>
      </c>
      <c r="T3917" t="s">
        <v>829</v>
      </c>
      <c r="U3917" t="s">
        <v>829</v>
      </c>
      <c r="V3917" t="s">
        <v>834</v>
      </c>
    </row>
    <row r="3918" spans="1:22" x14ac:dyDescent="0.3">
      <c r="A3918">
        <v>202324</v>
      </c>
      <c r="B3918" t="s">
        <v>820</v>
      </c>
      <c r="C3918" t="s">
        <v>821</v>
      </c>
      <c r="D3918" t="s">
        <v>822</v>
      </c>
      <c r="E3918" t="s">
        <v>823</v>
      </c>
      <c r="F3918" t="s">
        <v>856</v>
      </c>
      <c r="G3918" t="s">
        <v>857</v>
      </c>
      <c r="H3918" t="s">
        <v>948</v>
      </c>
      <c r="I3918">
        <v>881</v>
      </c>
      <c r="J3918" t="s">
        <v>949</v>
      </c>
      <c r="K3918" t="s">
        <v>835</v>
      </c>
      <c r="L3918" t="s">
        <v>836</v>
      </c>
      <c r="M3918" t="s">
        <v>829</v>
      </c>
      <c r="N3918" t="s">
        <v>829</v>
      </c>
      <c r="O3918" t="s">
        <v>829</v>
      </c>
      <c r="P3918" t="s">
        <v>829</v>
      </c>
      <c r="Q3918" t="s">
        <v>829</v>
      </c>
      <c r="R3918" t="s">
        <v>829</v>
      </c>
      <c r="S3918">
        <v>598424835</v>
      </c>
      <c r="T3918" t="s">
        <v>829</v>
      </c>
      <c r="U3918" t="s">
        <v>829</v>
      </c>
      <c r="V3918" t="s">
        <v>834</v>
      </c>
    </row>
    <row r="3919" spans="1:22" x14ac:dyDescent="0.3">
      <c r="A3919">
        <v>202122</v>
      </c>
      <c r="B3919" t="s">
        <v>820</v>
      </c>
      <c r="C3919" t="s">
        <v>821</v>
      </c>
      <c r="D3919" t="s">
        <v>822</v>
      </c>
      <c r="E3919" t="s">
        <v>823</v>
      </c>
      <c r="F3919" t="s">
        <v>856</v>
      </c>
      <c r="G3919" t="s">
        <v>857</v>
      </c>
      <c r="H3919" t="s">
        <v>948</v>
      </c>
      <c r="I3919">
        <v>881</v>
      </c>
      <c r="J3919" t="s">
        <v>949</v>
      </c>
      <c r="K3919" t="s">
        <v>835</v>
      </c>
      <c r="L3919" t="s">
        <v>837</v>
      </c>
      <c r="M3919" t="s">
        <v>829</v>
      </c>
      <c r="N3919" t="s">
        <v>829</v>
      </c>
      <c r="O3919" t="s">
        <v>829</v>
      </c>
      <c r="P3919" t="s">
        <v>829</v>
      </c>
      <c r="Q3919" t="s">
        <v>829</v>
      </c>
      <c r="R3919" t="s">
        <v>829</v>
      </c>
      <c r="S3919">
        <v>-1865000</v>
      </c>
      <c r="T3919" t="s">
        <v>829</v>
      </c>
      <c r="U3919" t="s">
        <v>829</v>
      </c>
      <c r="V3919" t="s">
        <v>834</v>
      </c>
    </row>
    <row r="3920" spans="1:22" x14ac:dyDescent="0.3">
      <c r="A3920">
        <v>202223</v>
      </c>
      <c r="B3920" t="s">
        <v>820</v>
      </c>
      <c r="C3920" t="s">
        <v>821</v>
      </c>
      <c r="D3920" t="s">
        <v>822</v>
      </c>
      <c r="E3920" t="s">
        <v>823</v>
      </c>
      <c r="F3920" t="s">
        <v>856</v>
      </c>
      <c r="G3920" t="s">
        <v>857</v>
      </c>
      <c r="H3920" t="s">
        <v>948</v>
      </c>
      <c r="I3920">
        <v>881</v>
      </c>
      <c r="J3920" t="s">
        <v>949</v>
      </c>
      <c r="K3920" t="s">
        <v>835</v>
      </c>
      <c r="L3920" t="s">
        <v>837</v>
      </c>
      <c r="M3920" t="s">
        <v>829</v>
      </c>
      <c r="N3920" t="s">
        <v>829</v>
      </c>
      <c r="O3920" t="s">
        <v>829</v>
      </c>
      <c r="P3920" t="s">
        <v>829</v>
      </c>
      <c r="Q3920" t="s">
        <v>829</v>
      </c>
      <c r="R3920" t="s">
        <v>829</v>
      </c>
      <c r="S3920">
        <v>2652993</v>
      </c>
      <c r="T3920" t="s">
        <v>829</v>
      </c>
      <c r="U3920" t="s">
        <v>829</v>
      </c>
      <c r="V3920">
        <v>0</v>
      </c>
    </row>
    <row r="3921" spans="1:22" x14ac:dyDescent="0.3">
      <c r="A3921">
        <v>202324</v>
      </c>
      <c r="B3921" t="s">
        <v>820</v>
      </c>
      <c r="C3921" t="s">
        <v>821</v>
      </c>
      <c r="D3921" t="s">
        <v>822</v>
      </c>
      <c r="E3921" t="s">
        <v>823</v>
      </c>
      <c r="F3921" t="s">
        <v>856</v>
      </c>
      <c r="G3921" t="s">
        <v>857</v>
      </c>
      <c r="H3921" t="s">
        <v>948</v>
      </c>
      <c r="I3921">
        <v>881</v>
      </c>
      <c r="J3921" t="s">
        <v>949</v>
      </c>
      <c r="K3921" t="s">
        <v>835</v>
      </c>
      <c r="L3921" t="s">
        <v>837</v>
      </c>
      <c r="M3921" t="s">
        <v>829</v>
      </c>
      <c r="N3921" t="s">
        <v>829</v>
      </c>
      <c r="O3921" t="s">
        <v>829</v>
      </c>
      <c r="P3921" t="s">
        <v>829</v>
      </c>
      <c r="Q3921" t="s">
        <v>829</v>
      </c>
      <c r="R3921" t="s">
        <v>829</v>
      </c>
      <c r="S3921">
        <v>2311849</v>
      </c>
      <c r="T3921" t="s">
        <v>829</v>
      </c>
      <c r="U3921" t="s">
        <v>829</v>
      </c>
      <c r="V3921">
        <v>0</v>
      </c>
    </row>
    <row r="3922" spans="1:22" x14ac:dyDescent="0.3">
      <c r="A3922">
        <v>202122</v>
      </c>
      <c r="B3922" t="s">
        <v>820</v>
      </c>
      <c r="C3922" t="s">
        <v>821</v>
      </c>
      <c r="D3922" t="s">
        <v>822</v>
      </c>
      <c r="E3922" t="s">
        <v>823</v>
      </c>
      <c r="F3922" t="s">
        <v>856</v>
      </c>
      <c r="G3922" t="s">
        <v>857</v>
      </c>
      <c r="H3922" t="s">
        <v>948</v>
      </c>
      <c r="I3922">
        <v>881</v>
      </c>
      <c r="J3922" t="s">
        <v>949</v>
      </c>
      <c r="K3922" t="s">
        <v>835</v>
      </c>
      <c r="L3922" t="s">
        <v>838</v>
      </c>
      <c r="M3922" t="s">
        <v>829</v>
      </c>
      <c r="N3922" t="s">
        <v>829</v>
      </c>
      <c r="O3922" t="s">
        <v>829</v>
      </c>
      <c r="P3922" t="s">
        <v>829</v>
      </c>
      <c r="Q3922" t="s">
        <v>829</v>
      </c>
      <c r="R3922" t="s">
        <v>829</v>
      </c>
      <c r="S3922">
        <v>1708271</v>
      </c>
      <c r="T3922" t="s">
        <v>829</v>
      </c>
      <c r="U3922" t="s">
        <v>829</v>
      </c>
      <c r="V3922" t="s">
        <v>834</v>
      </c>
    </row>
    <row r="3923" spans="1:22" x14ac:dyDescent="0.3">
      <c r="A3923">
        <v>202223</v>
      </c>
      <c r="B3923" t="s">
        <v>820</v>
      </c>
      <c r="C3923" t="s">
        <v>821</v>
      </c>
      <c r="D3923" t="s">
        <v>822</v>
      </c>
      <c r="E3923" t="s">
        <v>823</v>
      </c>
      <c r="F3923" t="s">
        <v>856</v>
      </c>
      <c r="G3923" t="s">
        <v>857</v>
      </c>
      <c r="H3923" t="s">
        <v>948</v>
      </c>
      <c r="I3923">
        <v>881</v>
      </c>
      <c r="J3923" t="s">
        <v>949</v>
      </c>
      <c r="K3923" t="s">
        <v>835</v>
      </c>
      <c r="L3923" t="s">
        <v>838</v>
      </c>
      <c r="M3923" t="s">
        <v>829</v>
      </c>
      <c r="N3923" t="s">
        <v>829</v>
      </c>
      <c r="O3923" t="s">
        <v>829</v>
      </c>
      <c r="P3923" t="s">
        <v>829</v>
      </c>
      <c r="Q3923" t="s">
        <v>829</v>
      </c>
      <c r="R3923" t="s">
        <v>829</v>
      </c>
      <c r="S3923">
        <v>6747387</v>
      </c>
      <c r="T3923" t="s">
        <v>829</v>
      </c>
      <c r="U3923" t="s">
        <v>829</v>
      </c>
      <c r="V3923" t="s">
        <v>834</v>
      </c>
    </row>
    <row r="3924" spans="1:22" x14ac:dyDescent="0.3">
      <c r="A3924">
        <v>202324</v>
      </c>
      <c r="B3924" t="s">
        <v>820</v>
      </c>
      <c r="C3924" t="s">
        <v>821</v>
      </c>
      <c r="D3924" t="s">
        <v>822</v>
      </c>
      <c r="E3924" t="s">
        <v>823</v>
      </c>
      <c r="F3924" t="s">
        <v>856</v>
      </c>
      <c r="G3924" t="s">
        <v>857</v>
      </c>
      <c r="H3924" t="s">
        <v>948</v>
      </c>
      <c r="I3924">
        <v>881</v>
      </c>
      <c r="J3924" t="s">
        <v>949</v>
      </c>
      <c r="K3924" t="s">
        <v>835</v>
      </c>
      <c r="L3924" t="s">
        <v>838</v>
      </c>
      <c r="M3924" t="s">
        <v>829</v>
      </c>
      <c r="N3924" t="s">
        <v>829</v>
      </c>
      <c r="O3924" t="s">
        <v>829</v>
      </c>
      <c r="P3924" t="s">
        <v>829</v>
      </c>
      <c r="Q3924" t="s">
        <v>829</v>
      </c>
      <c r="R3924" t="s">
        <v>829</v>
      </c>
      <c r="S3924">
        <v>24330581</v>
      </c>
      <c r="T3924" t="s">
        <v>829</v>
      </c>
      <c r="U3924" t="s">
        <v>829</v>
      </c>
      <c r="V3924" t="s">
        <v>834</v>
      </c>
    </row>
    <row r="3925" spans="1:22" x14ac:dyDescent="0.3">
      <c r="A3925">
        <v>202122</v>
      </c>
      <c r="B3925" t="s">
        <v>820</v>
      </c>
      <c r="C3925" t="s">
        <v>821</v>
      </c>
      <c r="D3925" t="s">
        <v>822</v>
      </c>
      <c r="E3925" t="s">
        <v>823</v>
      </c>
      <c r="F3925" t="s">
        <v>856</v>
      </c>
      <c r="G3925" t="s">
        <v>857</v>
      </c>
      <c r="H3925" t="s">
        <v>948</v>
      </c>
      <c r="I3925">
        <v>881</v>
      </c>
      <c r="J3925" t="s">
        <v>949</v>
      </c>
      <c r="K3925" t="s">
        <v>835</v>
      </c>
      <c r="L3925" t="s">
        <v>839</v>
      </c>
      <c r="M3925" t="s">
        <v>829</v>
      </c>
      <c r="N3925" t="s">
        <v>829</v>
      </c>
      <c r="O3925" t="s">
        <v>829</v>
      </c>
      <c r="P3925" t="s">
        <v>829</v>
      </c>
      <c r="Q3925" t="s">
        <v>829</v>
      </c>
      <c r="R3925" t="s">
        <v>829</v>
      </c>
      <c r="S3925">
        <v>-6747387</v>
      </c>
      <c r="T3925" t="s">
        <v>829</v>
      </c>
      <c r="U3925" t="s">
        <v>829</v>
      </c>
      <c r="V3925" t="s">
        <v>834</v>
      </c>
    </row>
    <row r="3926" spans="1:22" x14ac:dyDescent="0.3">
      <c r="A3926">
        <v>202223</v>
      </c>
      <c r="B3926" t="s">
        <v>820</v>
      </c>
      <c r="C3926" t="s">
        <v>821</v>
      </c>
      <c r="D3926" t="s">
        <v>822</v>
      </c>
      <c r="E3926" t="s">
        <v>823</v>
      </c>
      <c r="F3926" t="s">
        <v>856</v>
      </c>
      <c r="G3926" t="s">
        <v>857</v>
      </c>
      <c r="H3926" t="s">
        <v>948</v>
      </c>
      <c r="I3926">
        <v>881</v>
      </c>
      <c r="J3926" t="s">
        <v>949</v>
      </c>
      <c r="K3926" t="s">
        <v>835</v>
      </c>
      <c r="L3926" t="s">
        <v>839</v>
      </c>
      <c r="M3926" t="s">
        <v>829</v>
      </c>
      <c r="N3926" t="s">
        <v>829</v>
      </c>
      <c r="O3926" t="s">
        <v>829</v>
      </c>
      <c r="P3926" t="s">
        <v>829</v>
      </c>
      <c r="Q3926" t="s">
        <v>829</v>
      </c>
      <c r="R3926" t="s">
        <v>829</v>
      </c>
      <c r="S3926">
        <v>-24330581</v>
      </c>
      <c r="T3926" t="s">
        <v>829</v>
      </c>
      <c r="U3926" t="s">
        <v>829</v>
      </c>
      <c r="V3926" t="s">
        <v>834</v>
      </c>
    </row>
    <row r="3927" spans="1:22" x14ac:dyDescent="0.3">
      <c r="A3927">
        <v>202324</v>
      </c>
      <c r="B3927" t="s">
        <v>820</v>
      </c>
      <c r="C3927" t="s">
        <v>821</v>
      </c>
      <c r="D3927" t="s">
        <v>822</v>
      </c>
      <c r="E3927" t="s">
        <v>823</v>
      </c>
      <c r="F3927" t="s">
        <v>856</v>
      </c>
      <c r="G3927" t="s">
        <v>857</v>
      </c>
      <c r="H3927" t="s">
        <v>948</v>
      </c>
      <c r="I3927">
        <v>881</v>
      </c>
      <c r="J3927" t="s">
        <v>949</v>
      </c>
      <c r="K3927" t="s">
        <v>835</v>
      </c>
      <c r="L3927" t="s">
        <v>839</v>
      </c>
      <c r="M3927" t="s">
        <v>829</v>
      </c>
      <c r="N3927" t="s">
        <v>829</v>
      </c>
      <c r="O3927" t="s">
        <v>829</v>
      </c>
      <c r="P3927" t="s">
        <v>829</v>
      </c>
      <c r="Q3927" t="s">
        <v>829</v>
      </c>
      <c r="R3927" t="s">
        <v>829</v>
      </c>
      <c r="S3927">
        <v>-36472048</v>
      </c>
      <c r="T3927" t="s">
        <v>829</v>
      </c>
      <c r="U3927" t="s">
        <v>829</v>
      </c>
      <c r="V3927" t="s">
        <v>834</v>
      </c>
    </row>
    <row r="3928" spans="1:22" x14ac:dyDescent="0.3">
      <c r="A3928">
        <v>202122</v>
      </c>
      <c r="B3928" t="s">
        <v>820</v>
      </c>
      <c r="C3928" t="s">
        <v>821</v>
      </c>
      <c r="D3928" t="s">
        <v>822</v>
      </c>
      <c r="E3928" t="s">
        <v>823</v>
      </c>
      <c r="F3928" t="s">
        <v>856</v>
      </c>
      <c r="G3928" t="s">
        <v>857</v>
      </c>
      <c r="H3928" t="s">
        <v>948</v>
      </c>
      <c r="I3928">
        <v>881</v>
      </c>
      <c r="J3928" t="s">
        <v>949</v>
      </c>
      <c r="K3928" t="s">
        <v>835</v>
      </c>
      <c r="L3928" t="s">
        <v>840</v>
      </c>
      <c r="M3928" t="s">
        <v>829</v>
      </c>
      <c r="N3928" t="s">
        <v>829</v>
      </c>
      <c r="O3928" t="s">
        <v>829</v>
      </c>
      <c r="P3928" t="s">
        <v>829</v>
      </c>
      <c r="Q3928" t="s">
        <v>829</v>
      </c>
      <c r="R3928" t="s">
        <v>829</v>
      </c>
      <c r="S3928">
        <v>0</v>
      </c>
      <c r="T3928" t="s">
        <v>829</v>
      </c>
      <c r="U3928" t="s">
        <v>829</v>
      </c>
      <c r="V3928" t="s">
        <v>834</v>
      </c>
    </row>
    <row r="3929" spans="1:22" x14ac:dyDescent="0.3">
      <c r="A3929">
        <v>202223</v>
      </c>
      <c r="B3929" t="s">
        <v>820</v>
      </c>
      <c r="C3929" t="s">
        <v>821</v>
      </c>
      <c r="D3929" t="s">
        <v>822</v>
      </c>
      <c r="E3929" t="s">
        <v>823</v>
      </c>
      <c r="F3929" t="s">
        <v>856</v>
      </c>
      <c r="G3929" t="s">
        <v>857</v>
      </c>
      <c r="H3929" t="s">
        <v>948</v>
      </c>
      <c r="I3929">
        <v>881</v>
      </c>
      <c r="J3929" t="s">
        <v>949</v>
      </c>
      <c r="K3929" t="s">
        <v>835</v>
      </c>
      <c r="L3929" t="s">
        <v>840</v>
      </c>
      <c r="M3929" t="s">
        <v>829</v>
      </c>
      <c r="N3929" t="s">
        <v>829</v>
      </c>
      <c r="O3929" t="s">
        <v>829</v>
      </c>
      <c r="P3929" t="s">
        <v>829</v>
      </c>
      <c r="Q3929" t="s">
        <v>829</v>
      </c>
      <c r="R3929" t="s">
        <v>829</v>
      </c>
      <c r="S3929">
        <v>0</v>
      </c>
      <c r="T3929" t="s">
        <v>829</v>
      </c>
      <c r="U3929" t="s">
        <v>829</v>
      </c>
      <c r="V3929" t="s">
        <v>834</v>
      </c>
    </row>
    <row r="3930" spans="1:22" x14ac:dyDescent="0.3">
      <c r="A3930">
        <v>202324</v>
      </c>
      <c r="B3930" t="s">
        <v>820</v>
      </c>
      <c r="C3930" t="s">
        <v>821</v>
      </c>
      <c r="D3930" t="s">
        <v>822</v>
      </c>
      <c r="E3930" t="s">
        <v>823</v>
      </c>
      <c r="F3930" t="s">
        <v>856</v>
      </c>
      <c r="G3930" t="s">
        <v>857</v>
      </c>
      <c r="H3930" t="s">
        <v>948</v>
      </c>
      <c r="I3930">
        <v>881</v>
      </c>
      <c r="J3930" t="s">
        <v>949</v>
      </c>
      <c r="K3930" t="s">
        <v>835</v>
      </c>
      <c r="L3930" t="s">
        <v>840</v>
      </c>
      <c r="M3930" t="s">
        <v>829</v>
      </c>
      <c r="N3930" t="s">
        <v>829</v>
      </c>
      <c r="O3930" t="s">
        <v>829</v>
      </c>
      <c r="P3930" t="s">
        <v>829</v>
      </c>
      <c r="Q3930" t="s">
        <v>829</v>
      </c>
      <c r="R3930" t="s">
        <v>829</v>
      </c>
      <c r="S3930">
        <v>0</v>
      </c>
      <c r="T3930" t="s">
        <v>829</v>
      </c>
      <c r="U3930" t="s">
        <v>829</v>
      </c>
      <c r="V3930" t="s">
        <v>834</v>
      </c>
    </row>
    <row r="3931" spans="1:22" x14ac:dyDescent="0.3">
      <c r="A3931">
        <v>202122</v>
      </c>
      <c r="B3931" t="s">
        <v>820</v>
      </c>
      <c r="C3931" t="s">
        <v>821</v>
      </c>
      <c r="D3931" t="s">
        <v>822</v>
      </c>
      <c r="E3931" t="s">
        <v>823</v>
      </c>
      <c r="F3931" t="s">
        <v>856</v>
      </c>
      <c r="G3931" t="s">
        <v>857</v>
      </c>
      <c r="H3931" t="s">
        <v>948</v>
      </c>
      <c r="I3931">
        <v>881</v>
      </c>
      <c r="J3931" t="s">
        <v>949</v>
      </c>
      <c r="K3931" t="s">
        <v>835</v>
      </c>
      <c r="L3931" t="s">
        <v>841</v>
      </c>
      <c r="M3931" t="s">
        <v>829</v>
      </c>
      <c r="N3931" t="s">
        <v>829</v>
      </c>
      <c r="O3931" t="s">
        <v>829</v>
      </c>
      <c r="P3931" t="s">
        <v>829</v>
      </c>
      <c r="Q3931" t="s">
        <v>829</v>
      </c>
      <c r="R3931" t="s">
        <v>829</v>
      </c>
      <c r="S3931">
        <v>518132304</v>
      </c>
      <c r="T3931" t="s">
        <v>829</v>
      </c>
      <c r="U3931" t="s">
        <v>829</v>
      </c>
      <c r="V3931" t="s">
        <v>834</v>
      </c>
    </row>
    <row r="3932" spans="1:22" x14ac:dyDescent="0.3">
      <c r="A3932">
        <v>202223</v>
      </c>
      <c r="B3932" t="s">
        <v>820</v>
      </c>
      <c r="C3932" t="s">
        <v>821</v>
      </c>
      <c r="D3932" t="s">
        <v>822</v>
      </c>
      <c r="E3932" t="s">
        <v>823</v>
      </c>
      <c r="F3932" t="s">
        <v>856</v>
      </c>
      <c r="G3932" t="s">
        <v>857</v>
      </c>
      <c r="H3932" t="s">
        <v>948</v>
      </c>
      <c r="I3932">
        <v>881</v>
      </c>
      <c r="J3932" t="s">
        <v>949</v>
      </c>
      <c r="K3932" t="s">
        <v>835</v>
      </c>
      <c r="L3932" t="s">
        <v>841</v>
      </c>
      <c r="M3932" t="s">
        <v>829</v>
      </c>
      <c r="N3932" t="s">
        <v>829</v>
      </c>
      <c r="O3932" t="s">
        <v>829</v>
      </c>
      <c r="P3932" t="s">
        <v>829</v>
      </c>
      <c r="Q3932" t="s">
        <v>829</v>
      </c>
      <c r="R3932" t="s">
        <v>829</v>
      </c>
      <c r="S3932">
        <v>544391144</v>
      </c>
      <c r="T3932" t="s">
        <v>829</v>
      </c>
      <c r="U3932" t="s">
        <v>829</v>
      </c>
      <c r="V3932" t="s">
        <v>834</v>
      </c>
    </row>
    <row r="3933" spans="1:22" x14ac:dyDescent="0.3">
      <c r="A3933">
        <v>202324</v>
      </c>
      <c r="B3933" t="s">
        <v>820</v>
      </c>
      <c r="C3933" t="s">
        <v>821</v>
      </c>
      <c r="D3933" t="s">
        <v>822</v>
      </c>
      <c r="E3933" t="s">
        <v>823</v>
      </c>
      <c r="F3933" t="s">
        <v>856</v>
      </c>
      <c r="G3933" t="s">
        <v>857</v>
      </c>
      <c r="H3933" t="s">
        <v>948</v>
      </c>
      <c r="I3933">
        <v>881</v>
      </c>
      <c r="J3933" t="s">
        <v>949</v>
      </c>
      <c r="K3933" t="s">
        <v>835</v>
      </c>
      <c r="L3933" t="s">
        <v>841</v>
      </c>
      <c r="M3933" t="s">
        <v>829</v>
      </c>
      <c r="N3933" t="s">
        <v>829</v>
      </c>
      <c r="O3933" t="s">
        <v>829</v>
      </c>
      <c r="P3933" t="s">
        <v>829</v>
      </c>
      <c r="Q3933" t="s">
        <v>829</v>
      </c>
      <c r="R3933" t="s">
        <v>829</v>
      </c>
      <c r="S3933">
        <v>590924033</v>
      </c>
      <c r="T3933" t="s">
        <v>829</v>
      </c>
      <c r="U3933" t="s">
        <v>829</v>
      </c>
      <c r="V3933" t="s">
        <v>834</v>
      </c>
    </row>
    <row r="3934" spans="1:22" x14ac:dyDescent="0.3">
      <c r="A3934">
        <v>202122</v>
      </c>
      <c r="B3934" t="s">
        <v>820</v>
      </c>
      <c r="C3934" t="s">
        <v>821</v>
      </c>
      <c r="D3934" t="s">
        <v>822</v>
      </c>
      <c r="E3934" t="s">
        <v>823</v>
      </c>
      <c r="F3934" t="s">
        <v>856</v>
      </c>
      <c r="G3934" t="s">
        <v>857</v>
      </c>
      <c r="H3934" t="s">
        <v>948</v>
      </c>
      <c r="I3934">
        <v>881</v>
      </c>
      <c r="J3934" t="s">
        <v>949</v>
      </c>
      <c r="K3934" t="s">
        <v>842</v>
      </c>
      <c r="L3934" t="s">
        <v>238</v>
      </c>
      <c r="M3934" t="s">
        <v>829</v>
      </c>
      <c r="N3934" t="s">
        <v>829</v>
      </c>
      <c r="O3934" t="s">
        <v>829</v>
      </c>
      <c r="P3934" t="s">
        <v>829</v>
      </c>
      <c r="Q3934" t="s">
        <v>829</v>
      </c>
      <c r="R3934" t="s">
        <v>829</v>
      </c>
      <c r="S3934">
        <v>4907200</v>
      </c>
      <c r="T3934">
        <v>23713</v>
      </c>
      <c r="U3934">
        <v>4883487</v>
      </c>
      <c r="V3934">
        <v>21</v>
      </c>
    </row>
    <row r="3935" spans="1:22" x14ac:dyDescent="0.3">
      <c r="A3935">
        <v>202223</v>
      </c>
      <c r="B3935" t="s">
        <v>820</v>
      </c>
      <c r="C3935" t="s">
        <v>821</v>
      </c>
      <c r="D3935" t="s">
        <v>822</v>
      </c>
      <c r="E3935" t="s">
        <v>823</v>
      </c>
      <c r="F3935" t="s">
        <v>856</v>
      </c>
      <c r="G3935" t="s">
        <v>857</v>
      </c>
      <c r="H3935" t="s">
        <v>948</v>
      </c>
      <c r="I3935">
        <v>881</v>
      </c>
      <c r="J3935" t="s">
        <v>949</v>
      </c>
      <c r="K3935" t="s">
        <v>842</v>
      </c>
      <c r="L3935" t="s">
        <v>238</v>
      </c>
      <c r="M3935" t="s">
        <v>829</v>
      </c>
      <c r="N3935" t="s">
        <v>829</v>
      </c>
      <c r="O3935" t="s">
        <v>829</v>
      </c>
      <c r="P3935" t="s">
        <v>829</v>
      </c>
      <c r="Q3935" t="s">
        <v>829</v>
      </c>
      <c r="R3935" t="s">
        <v>829</v>
      </c>
      <c r="S3935">
        <v>4994058</v>
      </c>
      <c r="T3935">
        <v>78012</v>
      </c>
      <c r="U3935">
        <v>4916046</v>
      </c>
      <c r="V3935">
        <v>21</v>
      </c>
    </row>
    <row r="3936" spans="1:22" x14ac:dyDescent="0.3">
      <c r="A3936">
        <v>202324</v>
      </c>
      <c r="B3936" t="s">
        <v>820</v>
      </c>
      <c r="C3936" t="s">
        <v>821</v>
      </c>
      <c r="D3936" t="s">
        <v>822</v>
      </c>
      <c r="E3936" t="s">
        <v>823</v>
      </c>
      <c r="F3936" t="s">
        <v>856</v>
      </c>
      <c r="G3936" t="s">
        <v>857</v>
      </c>
      <c r="H3936" t="s">
        <v>948</v>
      </c>
      <c r="I3936">
        <v>881</v>
      </c>
      <c r="J3936" t="s">
        <v>949</v>
      </c>
      <c r="K3936" t="s">
        <v>842</v>
      </c>
      <c r="L3936" t="s">
        <v>238</v>
      </c>
      <c r="M3936" t="s">
        <v>829</v>
      </c>
      <c r="N3936" t="s">
        <v>829</v>
      </c>
      <c r="O3936" t="s">
        <v>829</v>
      </c>
      <c r="P3936" t="s">
        <v>829</v>
      </c>
      <c r="Q3936" t="s">
        <v>829</v>
      </c>
      <c r="R3936" t="s">
        <v>829</v>
      </c>
      <c r="S3936">
        <v>5109631</v>
      </c>
      <c r="T3936">
        <v>60066</v>
      </c>
      <c r="U3936">
        <v>5049565</v>
      </c>
      <c r="V3936">
        <v>21</v>
      </c>
    </row>
    <row r="3937" spans="1:22" x14ac:dyDescent="0.3">
      <c r="A3937">
        <v>202122</v>
      </c>
      <c r="B3937" t="s">
        <v>820</v>
      </c>
      <c r="C3937" t="s">
        <v>821</v>
      </c>
      <c r="D3937" t="s">
        <v>822</v>
      </c>
      <c r="E3937" t="s">
        <v>823</v>
      </c>
      <c r="F3937" t="s">
        <v>856</v>
      </c>
      <c r="G3937" t="s">
        <v>857</v>
      </c>
      <c r="H3937" t="s">
        <v>948</v>
      </c>
      <c r="I3937">
        <v>881</v>
      </c>
      <c r="J3937" t="s">
        <v>949</v>
      </c>
      <c r="K3937" t="s">
        <v>842</v>
      </c>
      <c r="L3937" t="s">
        <v>240</v>
      </c>
      <c r="M3937" t="s">
        <v>829</v>
      </c>
      <c r="N3937" t="s">
        <v>829</v>
      </c>
      <c r="O3937" t="s">
        <v>829</v>
      </c>
      <c r="P3937" t="s">
        <v>829</v>
      </c>
      <c r="Q3937" t="s">
        <v>829</v>
      </c>
      <c r="R3937" t="s">
        <v>829</v>
      </c>
      <c r="S3937">
        <v>5502981</v>
      </c>
      <c r="T3937">
        <v>46641</v>
      </c>
      <c r="U3937">
        <v>5456340</v>
      </c>
      <c r="V3937">
        <v>24</v>
      </c>
    </row>
    <row r="3938" spans="1:22" x14ac:dyDescent="0.3">
      <c r="A3938">
        <v>202223</v>
      </c>
      <c r="B3938" t="s">
        <v>820</v>
      </c>
      <c r="C3938" t="s">
        <v>821</v>
      </c>
      <c r="D3938" t="s">
        <v>822</v>
      </c>
      <c r="E3938" t="s">
        <v>823</v>
      </c>
      <c r="F3938" t="s">
        <v>856</v>
      </c>
      <c r="G3938" t="s">
        <v>857</v>
      </c>
      <c r="H3938" t="s">
        <v>948</v>
      </c>
      <c r="I3938">
        <v>881</v>
      </c>
      <c r="J3938" t="s">
        <v>949</v>
      </c>
      <c r="K3938" t="s">
        <v>842</v>
      </c>
      <c r="L3938" t="s">
        <v>240</v>
      </c>
      <c r="M3938" t="s">
        <v>829</v>
      </c>
      <c r="N3938" t="s">
        <v>829</v>
      </c>
      <c r="O3938" t="s">
        <v>829</v>
      </c>
      <c r="P3938" t="s">
        <v>829</v>
      </c>
      <c r="Q3938" t="s">
        <v>829</v>
      </c>
      <c r="R3938" t="s">
        <v>829</v>
      </c>
      <c r="S3938">
        <v>3876398</v>
      </c>
      <c r="T3938">
        <v>0</v>
      </c>
      <c r="U3938">
        <v>3876398</v>
      </c>
      <c r="V3938">
        <v>16</v>
      </c>
    </row>
    <row r="3939" spans="1:22" x14ac:dyDescent="0.3">
      <c r="A3939">
        <v>202324</v>
      </c>
      <c r="B3939" t="s">
        <v>820</v>
      </c>
      <c r="C3939" t="s">
        <v>821</v>
      </c>
      <c r="D3939" t="s">
        <v>822</v>
      </c>
      <c r="E3939" t="s">
        <v>823</v>
      </c>
      <c r="F3939" t="s">
        <v>856</v>
      </c>
      <c r="G3939" t="s">
        <v>857</v>
      </c>
      <c r="H3939" t="s">
        <v>948</v>
      </c>
      <c r="I3939">
        <v>881</v>
      </c>
      <c r="J3939" t="s">
        <v>949</v>
      </c>
      <c r="K3939" t="s">
        <v>842</v>
      </c>
      <c r="L3939" t="s">
        <v>240</v>
      </c>
      <c r="M3939" t="s">
        <v>829</v>
      </c>
      <c r="N3939" t="s">
        <v>829</v>
      </c>
      <c r="O3939" t="s">
        <v>829</v>
      </c>
      <c r="P3939" t="s">
        <v>829</v>
      </c>
      <c r="Q3939" t="s">
        <v>829</v>
      </c>
      <c r="R3939" t="s">
        <v>829</v>
      </c>
      <c r="S3939">
        <v>5146206</v>
      </c>
      <c r="T3939">
        <v>0</v>
      </c>
      <c r="U3939">
        <v>5146206</v>
      </c>
      <c r="V3939">
        <v>22</v>
      </c>
    </row>
    <row r="3940" spans="1:22" x14ac:dyDescent="0.3">
      <c r="A3940">
        <v>202122</v>
      </c>
      <c r="B3940" t="s">
        <v>820</v>
      </c>
      <c r="C3940" t="s">
        <v>821</v>
      </c>
      <c r="D3940" t="s">
        <v>822</v>
      </c>
      <c r="E3940" t="s">
        <v>823</v>
      </c>
      <c r="F3940" t="s">
        <v>856</v>
      </c>
      <c r="G3940" t="s">
        <v>857</v>
      </c>
      <c r="H3940" t="s">
        <v>948</v>
      </c>
      <c r="I3940">
        <v>881</v>
      </c>
      <c r="J3940" t="s">
        <v>949</v>
      </c>
      <c r="K3940" t="s">
        <v>842</v>
      </c>
      <c r="L3940" t="s">
        <v>843</v>
      </c>
      <c r="M3940" t="s">
        <v>829</v>
      </c>
      <c r="N3940" t="s">
        <v>829</v>
      </c>
      <c r="O3940" t="s">
        <v>829</v>
      </c>
      <c r="P3940" t="s">
        <v>829</v>
      </c>
      <c r="Q3940" t="s">
        <v>829</v>
      </c>
      <c r="R3940" t="s">
        <v>829</v>
      </c>
      <c r="S3940">
        <v>556695</v>
      </c>
      <c r="T3940">
        <v>106359</v>
      </c>
      <c r="U3940">
        <v>450336</v>
      </c>
      <c r="V3940">
        <v>2</v>
      </c>
    </row>
    <row r="3941" spans="1:22" x14ac:dyDescent="0.3">
      <c r="A3941">
        <v>202223</v>
      </c>
      <c r="B3941" t="s">
        <v>820</v>
      </c>
      <c r="C3941" t="s">
        <v>821</v>
      </c>
      <c r="D3941" t="s">
        <v>822</v>
      </c>
      <c r="E3941" t="s">
        <v>823</v>
      </c>
      <c r="F3941" t="s">
        <v>856</v>
      </c>
      <c r="G3941" t="s">
        <v>857</v>
      </c>
      <c r="H3941" t="s">
        <v>948</v>
      </c>
      <c r="I3941">
        <v>881</v>
      </c>
      <c r="J3941" t="s">
        <v>949</v>
      </c>
      <c r="K3941" t="s">
        <v>842</v>
      </c>
      <c r="L3941" t="s">
        <v>843</v>
      </c>
      <c r="M3941" t="s">
        <v>829</v>
      </c>
      <c r="N3941" t="s">
        <v>829</v>
      </c>
      <c r="O3941" t="s">
        <v>829</v>
      </c>
      <c r="P3941" t="s">
        <v>829</v>
      </c>
      <c r="Q3941" t="s">
        <v>829</v>
      </c>
      <c r="R3941" t="s">
        <v>829</v>
      </c>
      <c r="S3941">
        <v>464468</v>
      </c>
      <c r="T3941">
        <v>0</v>
      </c>
      <c r="U3941">
        <v>464468</v>
      </c>
      <c r="V3941">
        <v>2</v>
      </c>
    </row>
    <row r="3942" spans="1:22" x14ac:dyDescent="0.3">
      <c r="A3942">
        <v>202324</v>
      </c>
      <c r="B3942" t="s">
        <v>820</v>
      </c>
      <c r="C3942" t="s">
        <v>821</v>
      </c>
      <c r="D3942" t="s">
        <v>822</v>
      </c>
      <c r="E3942" t="s">
        <v>823</v>
      </c>
      <c r="F3942" t="s">
        <v>856</v>
      </c>
      <c r="G3942" t="s">
        <v>857</v>
      </c>
      <c r="H3942" t="s">
        <v>948</v>
      </c>
      <c r="I3942">
        <v>881</v>
      </c>
      <c r="J3942" t="s">
        <v>949</v>
      </c>
      <c r="K3942" t="s">
        <v>842</v>
      </c>
      <c r="L3942" t="s">
        <v>843</v>
      </c>
      <c r="M3942" t="s">
        <v>829</v>
      </c>
      <c r="N3942" t="s">
        <v>829</v>
      </c>
      <c r="O3942" t="s">
        <v>829</v>
      </c>
      <c r="P3942" t="s">
        <v>829</v>
      </c>
      <c r="Q3942" t="s">
        <v>829</v>
      </c>
      <c r="R3942" t="s">
        <v>829</v>
      </c>
      <c r="S3942">
        <v>760017</v>
      </c>
      <c r="T3942">
        <v>0</v>
      </c>
      <c r="U3942">
        <v>760017</v>
      </c>
      <c r="V3942">
        <v>3</v>
      </c>
    </row>
    <row r="3943" spans="1:22" x14ac:dyDescent="0.3">
      <c r="A3943">
        <v>202122</v>
      </c>
      <c r="B3943" t="s">
        <v>820</v>
      </c>
      <c r="C3943" t="s">
        <v>821</v>
      </c>
      <c r="D3943" t="s">
        <v>822</v>
      </c>
      <c r="E3943" t="s">
        <v>823</v>
      </c>
      <c r="F3943" t="s">
        <v>856</v>
      </c>
      <c r="G3943" t="s">
        <v>857</v>
      </c>
      <c r="H3943" t="s">
        <v>948</v>
      </c>
      <c r="I3943">
        <v>881</v>
      </c>
      <c r="J3943" t="s">
        <v>949</v>
      </c>
      <c r="K3943" t="s">
        <v>842</v>
      </c>
      <c r="L3943" t="s">
        <v>249</v>
      </c>
      <c r="M3943">
        <v>1090771</v>
      </c>
      <c r="N3943">
        <v>9886893</v>
      </c>
      <c r="O3943">
        <v>6688780</v>
      </c>
      <c r="P3943">
        <v>268237</v>
      </c>
      <c r="Q3943">
        <v>44054</v>
      </c>
      <c r="R3943" t="s">
        <v>829</v>
      </c>
      <c r="S3943">
        <v>17978735</v>
      </c>
      <c r="T3943">
        <v>570143</v>
      </c>
      <c r="U3943">
        <v>17408592</v>
      </c>
      <c r="V3943">
        <v>75</v>
      </c>
    </row>
    <row r="3944" spans="1:22" x14ac:dyDescent="0.3">
      <c r="A3944">
        <v>202223</v>
      </c>
      <c r="B3944" t="s">
        <v>820</v>
      </c>
      <c r="C3944" t="s">
        <v>821</v>
      </c>
      <c r="D3944" t="s">
        <v>822</v>
      </c>
      <c r="E3944" t="s">
        <v>823</v>
      </c>
      <c r="F3944" t="s">
        <v>856</v>
      </c>
      <c r="G3944" t="s">
        <v>857</v>
      </c>
      <c r="H3944" t="s">
        <v>948</v>
      </c>
      <c r="I3944">
        <v>881</v>
      </c>
      <c r="J3944" t="s">
        <v>949</v>
      </c>
      <c r="K3944" t="s">
        <v>842</v>
      </c>
      <c r="L3944" t="s">
        <v>249</v>
      </c>
      <c r="M3944">
        <v>1289609</v>
      </c>
      <c r="N3944">
        <v>11689100</v>
      </c>
      <c r="O3944">
        <v>7908088</v>
      </c>
      <c r="P3944">
        <v>317135</v>
      </c>
      <c r="Q3944">
        <v>52175</v>
      </c>
      <c r="R3944" t="s">
        <v>829</v>
      </c>
      <c r="S3944">
        <v>21256107</v>
      </c>
      <c r="T3944">
        <v>493048</v>
      </c>
      <c r="U3944">
        <v>20763059</v>
      </c>
      <c r="V3944">
        <v>88</v>
      </c>
    </row>
    <row r="3945" spans="1:22" x14ac:dyDescent="0.3">
      <c r="A3945">
        <v>202324</v>
      </c>
      <c r="B3945" t="s">
        <v>820</v>
      </c>
      <c r="C3945" t="s">
        <v>821</v>
      </c>
      <c r="D3945" t="s">
        <v>822</v>
      </c>
      <c r="E3945" t="s">
        <v>823</v>
      </c>
      <c r="F3945" t="s">
        <v>856</v>
      </c>
      <c r="G3945" t="s">
        <v>857</v>
      </c>
      <c r="H3945" t="s">
        <v>948</v>
      </c>
      <c r="I3945">
        <v>881</v>
      </c>
      <c r="J3945" t="s">
        <v>949</v>
      </c>
      <c r="K3945" t="s">
        <v>842</v>
      </c>
      <c r="L3945" t="s">
        <v>249</v>
      </c>
      <c r="M3945">
        <v>2844981</v>
      </c>
      <c r="N3945">
        <v>14113575</v>
      </c>
      <c r="O3945">
        <v>9804176</v>
      </c>
      <c r="P3945">
        <v>397029</v>
      </c>
      <c r="Q3945">
        <v>84211</v>
      </c>
      <c r="R3945" t="s">
        <v>829</v>
      </c>
      <c r="S3945">
        <v>27243972</v>
      </c>
      <c r="T3945">
        <v>651364</v>
      </c>
      <c r="U3945">
        <v>26592608</v>
      </c>
      <c r="V3945">
        <v>111</v>
      </c>
    </row>
    <row r="3946" spans="1:22" x14ac:dyDescent="0.3">
      <c r="A3946">
        <v>202122</v>
      </c>
      <c r="B3946" t="s">
        <v>820</v>
      </c>
      <c r="C3946" t="s">
        <v>821</v>
      </c>
      <c r="D3946" t="s">
        <v>822</v>
      </c>
      <c r="E3946" t="s">
        <v>823</v>
      </c>
      <c r="F3946" t="s">
        <v>856</v>
      </c>
      <c r="G3946" t="s">
        <v>857</v>
      </c>
      <c r="H3946" t="s">
        <v>948</v>
      </c>
      <c r="I3946">
        <v>881</v>
      </c>
      <c r="J3946" t="s">
        <v>949</v>
      </c>
      <c r="K3946" t="s">
        <v>842</v>
      </c>
      <c r="L3946" t="s">
        <v>844</v>
      </c>
      <c r="M3946">
        <v>727495</v>
      </c>
      <c r="N3946">
        <v>6594108</v>
      </c>
      <c r="O3946">
        <v>4461112</v>
      </c>
      <c r="P3946">
        <v>178902</v>
      </c>
      <c r="Q3946">
        <v>29382</v>
      </c>
      <c r="R3946" t="s">
        <v>829</v>
      </c>
      <c r="S3946">
        <v>11990999</v>
      </c>
      <c r="T3946">
        <v>0</v>
      </c>
      <c r="U3946">
        <v>11990999</v>
      </c>
      <c r="V3946">
        <v>52</v>
      </c>
    </row>
    <row r="3947" spans="1:22" x14ac:dyDescent="0.3">
      <c r="A3947">
        <v>202223</v>
      </c>
      <c r="B3947" t="s">
        <v>820</v>
      </c>
      <c r="C3947" t="s">
        <v>821</v>
      </c>
      <c r="D3947" t="s">
        <v>822</v>
      </c>
      <c r="E3947" t="s">
        <v>823</v>
      </c>
      <c r="F3947" t="s">
        <v>856</v>
      </c>
      <c r="G3947" t="s">
        <v>857</v>
      </c>
      <c r="H3947" t="s">
        <v>948</v>
      </c>
      <c r="I3947">
        <v>881</v>
      </c>
      <c r="J3947" t="s">
        <v>949</v>
      </c>
      <c r="K3947" t="s">
        <v>842</v>
      </c>
      <c r="L3947" t="s">
        <v>844</v>
      </c>
      <c r="M3947">
        <v>871267</v>
      </c>
      <c r="N3947">
        <v>7897281</v>
      </c>
      <c r="O3947">
        <v>5342745</v>
      </c>
      <c r="P3947">
        <v>214258</v>
      </c>
      <c r="Q3947">
        <v>35192</v>
      </c>
      <c r="R3947" t="s">
        <v>829</v>
      </c>
      <c r="S3947">
        <v>14360743</v>
      </c>
      <c r="T3947">
        <v>99950</v>
      </c>
      <c r="U3947">
        <v>14260793</v>
      </c>
      <c r="V3947">
        <v>61</v>
      </c>
    </row>
    <row r="3948" spans="1:22" x14ac:dyDescent="0.3">
      <c r="A3948">
        <v>202324</v>
      </c>
      <c r="B3948" t="s">
        <v>820</v>
      </c>
      <c r="C3948" t="s">
        <v>821</v>
      </c>
      <c r="D3948" t="s">
        <v>822</v>
      </c>
      <c r="E3948" t="s">
        <v>823</v>
      </c>
      <c r="F3948" t="s">
        <v>856</v>
      </c>
      <c r="G3948" t="s">
        <v>857</v>
      </c>
      <c r="H3948" t="s">
        <v>948</v>
      </c>
      <c r="I3948">
        <v>881</v>
      </c>
      <c r="J3948" t="s">
        <v>949</v>
      </c>
      <c r="K3948" t="s">
        <v>842</v>
      </c>
      <c r="L3948" t="s">
        <v>844</v>
      </c>
      <c r="M3948">
        <v>1464040</v>
      </c>
      <c r="N3948">
        <v>7262909</v>
      </c>
      <c r="O3948">
        <v>5045273</v>
      </c>
      <c r="P3948">
        <v>204313</v>
      </c>
      <c r="Q3948">
        <v>43335</v>
      </c>
      <c r="R3948" t="s">
        <v>829</v>
      </c>
      <c r="S3948">
        <v>14019870</v>
      </c>
      <c r="T3948">
        <v>0</v>
      </c>
      <c r="U3948">
        <v>14019870</v>
      </c>
      <c r="V3948">
        <v>59</v>
      </c>
    </row>
    <row r="3949" spans="1:22" x14ac:dyDescent="0.3">
      <c r="A3949">
        <v>202122</v>
      </c>
      <c r="B3949" t="s">
        <v>820</v>
      </c>
      <c r="C3949" t="s">
        <v>821</v>
      </c>
      <c r="D3949" t="s">
        <v>822</v>
      </c>
      <c r="E3949" t="s">
        <v>823</v>
      </c>
      <c r="F3949" t="s">
        <v>856</v>
      </c>
      <c r="G3949" t="s">
        <v>857</v>
      </c>
      <c r="H3949" t="s">
        <v>948</v>
      </c>
      <c r="I3949">
        <v>881</v>
      </c>
      <c r="J3949" t="s">
        <v>949</v>
      </c>
      <c r="K3949" t="s">
        <v>842</v>
      </c>
      <c r="L3949" t="s">
        <v>251</v>
      </c>
      <c r="M3949" t="s">
        <v>829</v>
      </c>
      <c r="N3949" t="s">
        <v>829</v>
      </c>
      <c r="O3949">
        <v>1688497</v>
      </c>
      <c r="P3949">
        <v>67713</v>
      </c>
      <c r="Q3949">
        <v>11121</v>
      </c>
      <c r="R3949">
        <v>12676</v>
      </c>
      <c r="S3949">
        <v>1780007</v>
      </c>
      <c r="T3949">
        <v>179602</v>
      </c>
      <c r="U3949">
        <v>1600405</v>
      </c>
      <c r="V3949">
        <v>7</v>
      </c>
    </row>
    <row r="3950" spans="1:22" x14ac:dyDescent="0.3">
      <c r="A3950">
        <v>202223</v>
      </c>
      <c r="B3950" t="s">
        <v>820</v>
      </c>
      <c r="C3950" t="s">
        <v>821</v>
      </c>
      <c r="D3950" t="s">
        <v>822</v>
      </c>
      <c r="E3950" t="s">
        <v>823</v>
      </c>
      <c r="F3950" t="s">
        <v>856</v>
      </c>
      <c r="G3950" t="s">
        <v>857</v>
      </c>
      <c r="H3950" t="s">
        <v>948</v>
      </c>
      <c r="I3950">
        <v>881</v>
      </c>
      <c r="J3950" t="s">
        <v>949</v>
      </c>
      <c r="K3950" t="s">
        <v>842</v>
      </c>
      <c r="L3950" t="s">
        <v>251</v>
      </c>
      <c r="M3950" t="s">
        <v>829</v>
      </c>
      <c r="N3950" t="s">
        <v>829</v>
      </c>
      <c r="O3950">
        <v>1901202</v>
      </c>
      <c r="P3950">
        <v>215840</v>
      </c>
      <c r="Q3950">
        <v>35448</v>
      </c>
      <c r="R3950">
        <v>43021</v>
      </c>
      <c r="S3950">
        <v>2195511</v>
      </c>
      <c r="T3950">
        <v>1083955</v>
      </c>
      <c r="U3950">
        <v>1111556</v>
      </c>
      <c r="V3950">
        <v>5</v>
      </c>
    </row>
    <row r="3951" spans="1:22" x14ac:dyDescent="0.3">
      <c r="A3951">
        <v>202324</v>
      </c>
      <c r="B3951" t="s">
        <v>820</v>
      </c>
      <c r="C3951" t="s">
        <v>821</v>
      </c>
      <c r="D3951" t="s">
        <v>822</v>
      </c>
      <c r="E3951" t="s">
        <v>823</v>
      </c>
      <c r="F3951" t="s">
        <v>856</v>
      </c>
      <c r="G3951" t="s">
        <v>857</v>
      </c>
      <c r="H3951" t="s">
        <v>948</v>
      </c>
      <c r="I3951">
        <v>881</v>
      </c>
      <c r="J3951" t="s">
        <v>949</v>
      </c>
      <c r="K3951" t="s">
        <v>842</v>
      </c>
      <c r="L3951" t="s">
        <v>251</v>
      </c>
      <c r="M3951" t="s">
        <v>829</v>
      </c>
      <c r="N3951" t="s">
        <v>829</v>
      </c>
      <c r="O3951">
        <v>2741476</v>
      </c>
      <c r="P3951">
        <v>111019</v>
      </c>
      <c r="Q3951">
        <v>23547</v>
      </c>
      <c r="R3951">
        <v>21718</v>
      </c>
      <c r="S3951">
        <v>2897760</v>
      </c>
      <c r="T3951">
        <v>200000</v>
      </c>
      <c r="U3951">
        <v>2697760</v>
      </c>
      <c r="V3951">
        <v>11</v>
      </c>
    </row>
    <row r="3952" spans="1:22" x14ac:dyDescent="0.3">
      <c r="A3952">
        <v>202122</v>
      </c>
      <c r="B3952" t="s">
        <v>820</v>
      </c>
      <c r="C3952" t="s">
        <v>821</v>
      </c>
      <c r="D3952" t="s">
        <v>822</v>
      </c>
      <c r="E3952" t="s">
        <v>823</v>
      </c>
      <c r="F3952" t="s">
        <v>856</v>
      </c>
      <c r="G3952" t="s">
        <v>857</v>
      </c>
      <c r="H3952" t="s">
        <v>948</v>
      </c>
      <c r="I3952">
        <v>881</v>
      </c>
      <c r="J3952" t="s">
        <v>949</v>
      </c>
      <c r="K3952" t="s">
        <v>842</v>
      </c>
      <c r="L3952" t="s">
        <v>253</v>
      </c>
      <c r="M3952" t="s">
        <v>829</v>
      </c>
      <c r="N3952" t="s">
        <v>829</v>
      </c>
      <c r="O3952">
        <v>0</v>
      </c>
      <c r="P3952">
        <v>0</v>
      </c>
      <c r="Q3952">
        <v>0</v>
      </c>
      <c r="R3952">
        <v>0</v>
      </c>
      <c r="S3952">
        <v>0</v>
      </c>
      <c r="T3952">
        <v>0</v>
      </c>
      <c r="U3952">
        <v>0</v>
      </c>
      <c r="V3952">
        <v>0</v>
      </c>
    </row>
    <row r="3953" spans="1:22" x14ac:dyDescent="0.3">
      <c r="A3953">
        <v>202223</v>
      </c>
      <c r="B3953" t="s">
        <v>820</v>
      </c>
      <c r="C3953" t="s">
        <v>821</v>
      </c>
      <c r="D3953" t="s">
        <v>822</v>
      </c>
      <c r="E3953" t="s">
        <v>823</v>
      </c>
      <c r="F3953" t="s">
        <v>856</v>
      </c>
      <c r="G3953" t="s">
        <v>857</v>
      </c>
      <c r="H3953" t="s">
        <v>948</v>
      </c>
      <c r="I3953">
        <v>881</v>
      </c>
      <c r="J3953" t="s">
        <v>949</v>
      </c>
      <c r="K3953" t="s">
        <v>842</v>
      </c>
      <c r="L3953" t="s">
        <v>253</v>
      </c>
      <c r="M3953" t="s">
        <v>829</v>
      </c>
      <c r="N3953" t="s">
        <v>829</v>
      </c>
      <c r="O3953">
        <v>0</v>
      </c>
      <c r="P3953">
        <v>0</v>
      </c>
      <c r="Q3953">
        <v>0</v>
      </c>
      <c r="R3953">
        <v>0</v>
      </c>
      <c r="S3953">
        <v>0</v>
      </c>
      <c r="T3953">
        <v>0</v>
      </c>
      <c r="U3953">
        <v>0</v>
      </c>
      <c r="V3953">
        <v>0</v>
      </c>
    </row>
    <row r="3954" spans="1:22" x14ac:dyDescent="0.3">
      <c r="A3954">
        <v>202324</v>
      </c>
      <c r="B3954" t="s">
        <v>820</v>
      </c>
      <c r="C3954" t="s">
        <v>821</v>
      </c>
      <c r="D3954" t="s">
        <v>822</v>
      </c>
      <c r="E3954" t="s">
        <v>823</v>
      </c>
      <c r="F3954" t="s">
        <v>856</v>
      </c>
      <c r="G3954" t="s">
        <v>857</v>
      </c>
      <c r="H3954" t="s">
        <v>948</v>
      </c>
      <c r="I3954">
        <v>881</v>
      </c>
      <c r="J3954" t="s">
        <v>949</v>
      </c>
      <c r="K3954" t="s">
        <v>842</v>
      </c>
      <c r="L3954" t="s">
        <v>253</v>
      </c>
      <c r="M3954" t="s">
        <v>829</v>
      </c>
      <c r="N3954" t="s">
        <v>829</v>
      </c>
      <c r="O3954">
        <v>0</v>
      </c>
      <c r="P3954">
        <v>3477660</v>
      </c>
      <c r="Q3954">
        <v>0</v>
      </c>
      <c r="R3954">
        <v>680321</v>
      </c>
      <c r="S3954">
        <v>4157981</v>
      </c>
      <c r="T3954">
        <v>0</v>
      </c>
      <c r="U3954">
        <v>4157981</v>
      </c>
      <c r="V3954">
        <v>17</v>
      </c>
    </row>
    <row r="3955" spans="1:22" x14ac:dyDescent="0.3">
      <c r="A3955">
        <v>202122</v>
      </c>
      <c r="B3955" t="s">
        <v>820</v>
      </c>
      <c r="C3955" t="s">
        <v>821</v>
      </c>
      <c r="D3955" t="s">
        <v>822</v>
      </c>
      <c r="E3955" t="s">
        <v>823</v>
      </c>
      <c r="F3955" t="s">
        <v>856</v>
      </c>
      <c r="G3955" t="s">
        <v>857</v>
      </c>
      <c r="H3955" t="s">
        <v>948</v>
      </c>
      <c r="I3955">
        <v>881</v>
      </c>
      <c r="J3955" t="s">
        <v>949</v>
      </c>
      <c r="K3955" t="s">
        <v>842</v>
      </c>
      <c r="L3955" t="s">
        <v>845</v>
      </c>
      <c r="M3955" t="s">
        <v>829</v>
      </c>
      <c r="N3955" t="s">
        <v>829</v>
      </c>
      <c r="O3955">
        <v>113264</v>
      </c>
      <c r="P3955">
        <v>4542</v>
      </c>
      <c r="Q3955">
        <v>746</v>
      </c>
      <c r="R3955">
        <v>850</v>
      </c>
      <c r="S3955">
        <v>119402</v>
      </c>
      <c r="T3955">
        <v>119402</v>
      </c>
      <c r="U3955">
        <v>0</v>
      </c>
      <c r="V3955">
        <v>0</v>
      </c>
    </row>
    <row r="3956" spans="1:22" x14ac:dyDescent="0.3">
      <c r="A3956">
        <v>202223</v>
      </c>
      <c r="B3956" t="s">
        <v>820</v>
      </c>
      <c r="C3956" t="s">
        <v>821</v>
      </c>
      <c r="D3956" t="s">
        <v>822</v>
      </c>
      <c r="E3956" t="s">
        <v>823</v>
      </c>
      <c r="F3956" t="s">
        <v>856</v>
      </c>
      <c r="G3956" t="s">
        <v>857</v>
      </c>
      <c r="H3956" t="s">
        <v>948</v>
      </c>
      <c r="I3956">
        <v>881</v>
      </c>
      <c r="J3956" t="s">
        <v>949</v>
      </c>
      <c r="K3956" t="s">
        <v>842</v>
      </c>
      <c r="L3956" t="s">
        <v>845</v>
      </c>
      <c r="M3956" t="s">
        <v>829</v>
      </c>
      <c r="N3956" t="s">
        <v>829</v>
      </c>
      <c r="O3956">
        <v>147558</v>
      </c>
      <c r="P3956">
        <v>5917</v>
      </c>
      <c r="Q3956">
        <v>972</v>
      </c>
      <c r="R3956">
        <v>1179</v>
      </c>
      <c r="S3956">
        <v>155626</v>
      </c>
      <c r="T3956">
        <v>0</v>
      </c>
      <c r="U3956">
        <v>155626</v>
      </c>
      <c r="V3956">
        <v>1</v>
      </c>
    </row>
    <row r="3957" spans="1:22" x14ac:dyDescent="0.3">
      <c r="A3957">
        <v>202324</v>
      </c>
      <c r="B3957" t="s">
        <v>820</v>
      </c>
      <c r="C3957" t="s">
        <v>821</v>
      </c>
      <c r="D3957" t="s">
        <v>822</v>
      </c>
      <c r="E3957" t="s">
        <v>823</v>
      </c>
      <c r="F3957" t="s">
        <v>856</v>
      </c>
      <c r="G3957" t="s">
        <v>857</v>
      </c>
      <c r="H3957" t="s">
        <v>948</v>
      </c>
      <c r="I3957">
        <v>881</v>
      </c>
      <c r="J3957" t="s">
        <v>949</v>
      </c>
      <c r="K3957" t="s">
        <v>842</v>
      </c>
      <c r="L3957" t="s">
        <v>845</v>
      </c>
      <c r="M3957" t="s">
        <v>829</v>
      </c>
      <c r="N3957" t="s">
        <v>829</v>
      </c>
      <c r="O3957">
        <v>0</v>
      </c>
      <c r="P3957">
        <v>131951</v>
      </c>
      <c r="Q3957">
        <v>0</v>
      </c>
      <c r="R3957">
        <v>25813</v>
      </c>
      <c r="S3957">
        <v>157764</v>
      </c>
      <c r="T3957">
        <v>141792</v>
      </c>
      <c r="U3957">
        <v>15972</v>
      </c>
      <c r="V3957">
        <v>0</v>
      </c>
    </row>
    <row r="3958" spans="1:22" x14ac:dyDescent="0.3">
      <c r="A3958">
        <v>202122</v>
      </c>
      <c r="B3958" t="s">
        <v>820</v>
      </c>
      <c r="C3958" t="s">
        <v>821</v>
      </c>
      <c r="D3958" t="s">
        <v>822</v>
      </c>
      <c r="E3958" t="s">
        <v>823</v>
      </c>
      <c r="F3958" t="s">
        <v>912</v>
      </c>
      <c r="G3958" t="s">
        <v>913</v>
      </c>
      <c r="H3958" t="s">
        <v>950</v>
      </c>
      <c r="I3958">
        <v>390</v>
      </c>
      <c r="J3958" t="s">
        <v>951</v>
      </c>
      <c r="K3958" t="s">
        <v>828</v>
      </c>
      <c r="L3958" t="s">
        <v>336</v>
      </c>
      <c r="M3958">
        <v>0</v>
      </c>
      <c r="N3958">
        <v>339313</v>
      </c>
      <c r="O3958">
        <v>0</v>
      </c>
      <c r="P3958">
        <v>5114140</v>
      </c>
      <c r="Q3958">
        <v>0</v>
      </c>
      <c r="R3958" t="s">
        <v>829</v>
      </c>
      <c r="S3958">
        <v>5453453</v>
      </c>
      <c r="T3958" t="s">
        <v>829</v>
      </c>
      <c r="U3958">
        <v>5453453</v>
      </c>
      <c r="V3958">
        <v>331</v>
      </c>
    </row>
    <row r="3959" spans="1:22" x14ac:dyDescent="0.3">
      <c r="A3959">
        <v>202223</v>
      </c>
      <c r="B3959" t="s">
        <v>820</v>
      </c>
      <c r="C3959" t="s">
        <v>821</v>
      </c>
      <c r="D3959" t="s">
        <v>822</v>
      </c>
      <c r="E3959" t="s">
        <v>823</v>
      </c>
      <c r="F3959" t="s">
        <v>912</v>
      </c>
      <c r="G3959" t="s">
        <v>913</v>
      </c>
      <c r="H3959" t="s">
        <v>950</v>
      </c>
      <c r="I3959">
        <v>390</v>
      </c>
      <c r="J3959" t="s">
        <v>951</v>
      </c>
      <c r="K3959" t="s">
        <v>828</v>
      </c>
      <c r="L3959" t="s">
        <v>336</v>
      </c>
      <c r="M3959">
        <v>0</v>
      </c>
      <c r="N3959">
        <v>632962</v>
      </c>
      <c r="O3959">
        <v>0</v>
      </c>
      <c r="P3959">
        <v>4600000</v>
      </c>
      <c r="Q3959">
        <v>0</v>
      </c>
      <c r="R3959" t="s">
        <v>829</v>
      </c>
      <c r="S3959">
        <v>5232962</v>
      </c>
      <c r="T3959" t="s">
        <v>829</v>
      </c>
      <c r="U3959">
        <v>5232962</v>
      </c>
      <c r="V3959">
        <v>345</v>
      </c>
    </row>
    <row r="3960" spans="1:22" x14ac:dyDescent="0.3">
      <c r="A3960">
        <v>202324</v>
      </c>
      <c r="B3960" t="s">
        <v>820</v>
      </c>
      <c r="C3960" t="s">
        <v>821</v>
      </c>
      <c r="D3960" t="s">
        <v>822</v>
      </c>
      <c r="E3960" t="s">
        <v>823</v>
      </c>
      <c r="F3960" t="s">
        <v>912</v>
      </c>
      <c r="G3960" t="s">
        <v>913</v>
      </c>
      <c r="H3960" t="s">
        <v>950</v>
      </c>
      <c r="I3960">
        <v>390</v>
      </c>
      <c r="J3960" t="s">
        <v>951</v>
      </c>
      <c r="K3960" t="s">
        <v>828</v>
      </c>
      <c r="L3960" t="s">
        <v>336</v>
      </c>
      <c r="M3960">
        <v>0</v>
      </c>
      <c r="N3960">
        <v>901918</v>
      </c>
      <c r="O3960">
        <v>0</v>
      </c>
      <c r="P3960">
        <v>4620000</v>
      </c>
      <c r="Q3960">
        <v>0</v>
      </c>
      <c r="R3960" t="s">
        <v>829</v>
      </c>
      <c r="S3960">
        <v>5521918</v>
      </c>
      <c r="T3960" t="s">
        <v>829</v>
      </c>
      <c r="U3960">
        <v>5521918</v>
      </c>
      <c r="V3960">
        <v>402</v>
      </c>
    </row>
    <row r="3961" spans="1:22" x14ac:dyDescent="0.3">
      <c r="A3961">
        <v>202122</v>
      </c>
      <c r="B3961" t="s">
        <v>820</v>
      </c>
      <c r="C3961" t="s">
        <v>821</v>
      </c>
      <c r="D3961" t="s">
        <v>822</v>
      </c>
      <c r="E3961" t="s">
        <v>823</v>
      </c>
      <c r="F3961" t="s">
        <v>912</v>
      </c>
      <c r="G3961" t="s">
        <v>913</v>
      </c>
      <c r="H3961" t="s">
        <v>950</v>
      </c>
      <c r="I3961">
        <v>390</v>
      </c>
      <c r="J3961" t="s">
        <v>951</v>
      </c>
      <c r="K3961" t="s">
        <v>828</v>
      </c>
      <c r="L3961" t="s">
        <v>235</v>
      </c>
      <c r="M3961" t="s">
        <v>829</v>
      </c>
      <c r="N3961">
        <v>117102</v>
      </c>
      <c r="O3961">
        <v>0</v>
      </c>
      <c r="P3961" t="s">
        <v>829</v>
      </c>
      <c r="Q3961" t="s">
        <v>829</v>
      </c>
      <c r="R3961" t="s">
        <v>829</v>
      </c>
      <c r="S3961">
        <v>117102</v>
      </c>
      <c r="T3961">
        <v>0</v>
      </c>
      <c r="U3961">
        <v>117102</v>
      </c>
      <c r="V3961">
        <v>7</v>
      </c>
    </row>
    <row r="3962" spans="1:22" x14ac:dyDescent="0.3">
      <c r="A3962">
        <v>202223</v>
      </c>
      <c r="B3962" t="s">
        <v>820</v>
      </c>
      <c r="C3962" t="s">
        <v>821</v>
      </c>
      <c r="D3962" t="s">
        <v>822</v>
      </c>
      <c r="E3962" t="s">
        <v>823</v>
      </c>
      <c r="F3962" t="s">
        <v>912</v>
      </c>
      <c r="G3962" t="s">
        <v>913</v>
      </c>
      <c r="H3962" t="s">
        <v>950</v>
      </c>
      <c r="I3962">
        <v>390</v>
      </c>
      <c r="J3962" t="s">
        <v>951</v>
      </c>
      <c r="K3962" t="s">
        <v>828</v>
      </c>
      <c r="L3962" t="s">
        <v>235</v>
      </c>
      <c r="M3962" t="s">
        <v>829</v>
      </c>
      <c r="N3962">
        <v>233728</v>
      </c>
      <c r="O3962">
        <v>1909</v>
      </c>
      <c r="P3962" t="s">
        <v>829</v>
      </c>
      <c r="Q3962" t="s">
        <v>829</v>
      </c>
      <c r="R3962" t="s">
        <v>829</v>
      </c>
      <c r="S3962">
        <v>235637</v>
      </c>
      <c r="T3962">
        <v>0</v>
      </c>
      <c r="U3962">
        <v>235637</v>
      </c>
      <c r="V3962">
        <v>16</v>
      </c>
    </row>
    <row r="3963" spans="1:22" x14ac:dyDescent="0.3">
      <c r="A3963">
        <v>202324</v>
      </c>
      <c r="B3963" t="s">
        <v>820</v>
      </c>
      <c r="C3963" t="s">
        <v>821</v>
      </c>
      <c r="D3963" t="s">
        <v>822</v>
      </c>
      <c r="E3963" t="s">
        <v>823</v>
      </c>
      <c r="F3963" t="s">
        <v>912</v>
      </c>
      <c r="G3963" t="s">
        <v>913</v>
      </c>
      <c r="H3963" t="s">
        <v>950</v>
      </c>
      <c r="I3963">
        <v>390</v>
      </c>
      <c r="J3963" t="s">
        <v>951</v>
      </c>
      <c r="K3963" t="s">
        <v>828</v>
      </c>
      <c r="L3963" t="s">
        <v>235</v>
      </c>
      <c r="M3963" t="s">
        <v>829</v>
      </c>
      <c r="N3963">
        <v>251741</v>
      </c>
      <c r="O3963">
        <v>0</v>
      </c>
      <c r="P3963" t="s">
        <v>829</v>
      </c>
      <c r="Q3963" t="s">
        <v>829</v>
      </c>
      <c r="R3963" t="s">
        <v>829</v>
      </c>
      <c r="S3963">
        <v>251741</v>
      </c>
      <c r="T3963">
        <v>0</v>
      </c>
      <c r="U3963">
        <v>251741</v>
      </c>
      <c r="V3963">
        <v>18</v>
      </c>
    </row>
    <row r="3964" spans="1:22" x14ac:dyDescent="0.3">
      <c r="A3964">
        <v>202122</v>
      </c>
      <c r="B3964" t="s">
        <v>820</v>
      </c>
      <c r="C3964" t="s">
        <v>821</v>
      </c>
      <c r="D3964" t="s">
        <v>822</v>
      </c>
      <c r="E3964" t="s">
        <v>823</v>
      </c>
      <c r="F3964" t="s">
        <v>912</v>
      </c>
      <c r="G3964" t="s">
        <v>913</v>
      </c>
      <c r="H3964" t="s">
        <v>950</v>
      </c>
      <c r="I3964">
        <v>390</v>
      </c>
      <c r="J3964" t="s">
        <v>951</v>
      </c>
      <c r="K3964" t="s">
        <v>828</v>
      </c>
      <c r="L3964" t="s">
        <v>534</v>
      </c>
      <c r="M3964">
        <v>0</v>
      </c>
      <c r="N3964">
        <v>1314295</v>
      </c>
      <c r="O3964">
        <v>627507</v>
      </c>
      <c r="P3964">
        <v>5667403</v>
      </c>
      <c r="Q3964">
        <v>0</v>
      </c>
      <c r="R3964" t="s">
        <v>829</v>
      </c>
      <c r="S3964">
        <v>7609205</v>
      </c>
      <c r="T3964">
        <v>0</v>
      </c>
      <c r="U3964">
        <v>7609205</v>
      </c>
      <c r="V3964">
        <v>174</v>
      </c>
    </row>
    <row r="3965" spans="1:22" x14ac:dyDescent="0.3">
      <c r="A3965">
        <v>202223</v>
      </c>
      <c r="B3965" t="s">
        <v>820</v>
      </c>
      <c r="C3965" t="s">
        <v>821</v>
      </c>
      <c r="D3965" t="s">
        <v>822</v>
      </c>
      <c r="E3965" t="s">
        <v>823</v>
      </c>
      <c r="F3965" t="s">
        <v>912</v>
      </c>
      <c r="G3965" t="s">
        <v>913</v>
      </c>
      <c r="H3965" t="s">
        <v>950</v>
      </c>
      <c r="I3965">
        <v>390</v>
      </c>
      <c r="J3965" t="s">
        <v>951</v>
      </c>
      <c r="K3965" t="s">
        <v>828</v>
      </c>
      <c r="L3965" t="s">
        <v>534</v>
      </c>
      <c r="M3965">
        <v>0</v>
      </c>
      <c r="N3965">
        <v>1442336</v>
      </c>
      <c r="O3965">
        <v>113209</v>
      </c>
      <c r="P3965">
        <v>6739708</v>
      </c>
      <c r="Q3965">
        <v>0</v>
      </c>
      <c r="R3965" t="s">
        <v>829</v>
      </c>
      <c r="S3965">
        <v>8295253</v>
      </c>
      <c r="T3965">
        <v>0</v>
      </c>
      <c r="U3965">
        <v>8295253</v>
      </c>
      <c r="V3965">
        <v>189</v>
      </c>
    </row>
    <row r="3966" spans="1:22" x14ac:dyDescent="0.3">
      <c r="A3966">
        <v>202324</v>
      </c>
      <c r="B3966" t="s">
        <v>820</v>
      </c>
      <c r="C3966" t="s">
        <v>821</v>
      </c>
      <c r="D3966" t="s">
        <v>822</v>
      </c>
      <c r="E3966" t="s">
        <v>823</v>
      </c>
      <c r="F3966" t="s">
        <v>912</v>
      </c>
      <c r="G3966" t="s">
        <v>913</v>
      </c>
      <c r="H3966" t="s">
        <v>950</v>
      </c>
      <c r="I3966">
        <v>390</v>
      </c>
      <c r="J3966" t="s">
        <v>951</v>
      </c>
      <c r="K3966" t="s">
        <v>828</v>
      </c>
      <c r="L3966" t="s">
        <v>534</v>
      </c>
      <c r="M3966">
        <v>0</v>
      </c>
      <c r="N3966">
        <v>2047493</v>
      </c>
      <c r="O3966">
        <v>191486</v>
      </c>
      <c r="P3966">
        <v>8040250</v>
      </c>
      <c r="Q3966">
        <v>0</v>
      </c>
      <c r="R3966" t="s">
        <v>829</v>
      </c>
      <c r="S3966">
        <v>10279228</v>
      </c>
      <c r="T3966">
        <v>0</v>
      </c>
      <c r="U3966">
        <v>10279228</v>
      </c>
      <c r="V3966">
        <v>242</v>
      </c>
    </row>
    <row r="3967" spans="1:22" x14ac:dyDescent="0.3">
      <c r="A3967">
        <v>202122</v>
      </c>
      <c r="B3967" t="s">
        <v>820</v>
      </c>
      <c r="C3967" t="s">
        <v>821</v>
      </c>
      <c r="D3967" t="s">
        <v>822</v>
      </c>
      <c r="E3967" t="s">
        <v>823</v>
      </c>
      <c r="F3967" t="s">
        <v>912</v>
      </c>
      <c r="G3967" t="s">
        <v>913</v>
      </c>
      <c r="H3967" t="s">
        <v>950</v>
      </c>
      <c r="I3967">
        <v>390</v>
      </c>
      <c r="J3967" t="s">
        <v>951</v>
      </c>
      <c r="K3967" t="s">
        <v>828</v>
      </c>
      <c r="L3967" t="s">
        <v>603</v>
      </c>
      <c r="M3967" t="s">
        <v>829</v>
      </c>
      <c r="N3967" t="s">
        <v>829</v>
      </c>
      <c r="O3967" t="s">
        <v>829</v>
      </c>
      <c r="P3967">
        <v>0</v>
      </c>
      <c r="Q3967">
        <v>0</v>
      </c>
      <c r="R3967">
        <v>0</v>
      </c>
      <c r="S3967">
        <v>0</v>
      </c>
      <c r="T3967">
        <v>0</v>
      </c>
      <c r="U3967">
        <v>0</v>
      </c>
      <c r="V3967">
        <v>0</v>
      </c>
    </row>
    <row r="3968" spans="1:22" x14ac:dyDescent="0.3">
      <c r="A3968">
        <v>202223</v>
      </c>
      <c r="B3968" t="s">
        <v>820</v>
      </c>
      <c r="C3968" t="s">
        <v>821</v>
      </c>
      <c r="D3968" t="s">
        <v>822</v>
      </c>
      <c r="E3968" t="s">
        <v>823</v>
      </c>
      <c r="F3968" t="s">
        <v>912</v>
      </c>
      <c r="G3968" t="s">
        <v>913</v>
      </c>
      <c r="H3968" t="s">
        <v>950</v>
      </c>
      <c r="I3968">
        <v>390</v>
      </c>
      <c r="J3968" t="s">
        <v>951</v>
      </c>
      <c r="K3968" t="s">
        <v>828</v>
      </c>
      <c r="L3968" t="s">
        <v>603</v>
      </c>
      <c r="M3968" t="s">
        <v>829</v>
      </c>
      <c r="N3968" t="s">
        <v>829</v>
      </c>
      <c r="O3968" t="s">
        <v>829</v>
      </c>
      <c r="P3968">
        <v>0</v>
      </c>
      <c r="Q3968">
        <v>0</v>
      </c>
      <c r="R3968">
        <v>0</v>
      </c>
      <c r="S3968">
        <v>0</v>
      </c>
      <c r="T3968">
        <v>0</v>
      </c>
      <c r="U3968">
        <v>0</v>
      </c>
      <c r="V3968">
        <v>0</v>
      </c>
    </row>
    <row r="3969" spans="1:22" x14ac:dyDescent="0.3">
      <c r="A3969">
        <v>202324</v>
      </c>
      <c r="B3969" t="s">
        <v>820</v>
      </c>
      <c r="C3969" t="s">
        <v>821</v>
      </c>
      <c r="D3969" t="s">
        <v>822</v>
      </c>
      <c r="E3969" t="s">
        <v>823</v>
      </c>
      <c r="F3969" t="s">
        <v>912</v>
      </c>
      <c r="G3969" t="s">
        <v>913</v>
      </c>
      <c r="H3969" t="s">
        <v>950</v>
      </c>
      <c r="I3969">
        <v>390</v>
      </c>
      <c r="J3969" t="s">
        <v>951</v>
      </c>
      <c r="K3969" t="s">
        <v>828</v>
      </c>
      <c r="L3969" t="s">
        <v>603</v>
      </c>
      <c r="M3969" t="s">
        <v>829</v>
      </c>
      <c r="N3969" t="s">
        <v>829</v>
      </c>
      <c r="O3969" t="s">
        <v>829</v>
      </c>
      <c r="P3969">
        <v>0</v>
      </c>
      <c r="Q3969">
        <v>0</v>
      </c>
      <c r="R3969">
        <v>0</v>
      </c>
      <c r="S3969">
        <v>0</v>
      </c>
      <c r="T3969">
        <v>0</v>
      </c>
      <c r="U3969">
        <v>0</v>
      </c>
      <c r="V3969">
        <v>0</v>
      </c>
    </row>
    <row r="3970" spans="1:22" x14ac:dyDescent="0.3">
      <c r="A3970">
        <v>202122</v>
      </c>
      <c r="B3970" t="s">
        <v>820</v>
      </c>
      <c r="C3970" t="s">
        <v>821</v>
      </c>
      <c r="D3970" t="s">
        <v>822</v>
      </c>
      <c r="E3970" t="s">
        <v>823</v>
      </c>
      <c r="F3970" t="s">
        <v>912</v>
      </c>
      <c r="G3970" t="s">
        <v>913</v>
      </c>
      <c r="H3970" t="s">
        <v>950</v>
      </c>
      <c r="I3970">
        <v>390</v>
      </c>
      <c r="J3970" t="s">
        <v>951</v>
      </c>
      <c r="K3970" t="s">
        <v>828</v>
      </c>
      <c r="L3970" t="s">
        <v>606</v>
      </c>
      <c r="M3970">
        <v>0</v>
      </c>
      <c r="N3970">
        <v>0</v>
      </c>
      <c r="O3970">
        <v>0</v>
      </c>
      <c r="P3970">
        <v>0</v>
      </c>
      <c r="Q3970">
        <v>0</v>
      </c>
      <c r="R3970">
        <v>0</v>
      </c>
      <c r="S3970">
        <v>0</v>
      </c>
      <c r="T3970">
        <v>0</v>
      </c>
      <c r="U3970">
        <v>0</v>
      </c>
      <c r="V3970">
        <v>0</v>
      </c>
    </row>
    <row r="3971" spans="1:22" x14ac:dyDescent="0.3">
      <c r="A3971">
        <v>202223</v>
      </c>
      <c r="B3971" t="s">
        <v>820</v>
      </c>
      <c r="C3971" t="s">
        <v>821</v>
      </c>
      <c r="D3971" t="s">
        <v>822</v>
      </c>
      <c r="E3971" t="s">
        <v>823</v>
      </c>
      <c r="F3971" t="s">
        <v>912</v>
      </c>
      <c r="G3971" t="s">
        <v>913</v>
      </c>
      <c r="H3971" t="s">
        <v>950</v>
      </c>
      <c r="I3971">
        <v>390</v>
      </c>
      <c r="J3971" t="s">
        <v>951</v>
      </c>
      <c r="K3971" t="s">
        <v>828</v>
      </c>
      <c r="L3971" t="s">
        <v>606</v>
      </c>
      <c r="M3971">
        <v>0</v>
      </c>
      <c r="N3971">
        <v>0</v>
      </c>
      <c r="O3971">
        <v>0</v>
      </c>
      <c r="P3971">
        <v>0</v>
      </c>
      <c r="Q3971">
        <v>0</v>
      </c>
      <c r="R3971">
        <v>0</v>
      </c>
      <c r="S3971">
        <v>0</v>
      </c>
      <c r="T3971">
        <v>0</v>
      </c>
      <c r="U3971">
        <v>0</v>
      </c>
      <c r="V3971">
        <v>0</v>
      </c>
    </row>
    <row r="3972" spans="1:22" x14ac:dyDescent="0.3">
      <c r="A3972">
        <v>202324</v>
      </c>
      <c r="B3972" t="s">
        <v>820</v>
      </c>
      <c r="C3972" t="s">
        <v>821</v>
      </c>
      <c r="D3972" t="s">
        <v>822</v>
      </c>
      <c r="E3972" t="s">
        <v>823</v>
      </c>
      <c r="F3972" t="s">
        <v>912</v>
      </c>
      <c r="G3972" t="s">
        <v>913</v>
      </c>
      <c r="H3972" t="s">
        <v>950</v>
      </c>
      <c r="I3972">
        <v>390</v>
      </c>
      <c r="J3972" t="s">
        <v>951</v>
      </c>
      <c r="K3972" t="s">
        <v>828</v>
      </c>
      <c r="L3972" t="s">
        <v>606</v>
      </c>
      <c r="M3972">
        <v>0</v>
      </c>
      <c r="N3972">
        <v>0</v>
      </c>
      <c r="O3972">
        <v>0</v>
      </c>
      <c r="P3972">
        <v>0</v>
      </c>
      <c r="Q3972">
        <v>0</v>
      </c>
      <c r="R3972">
        <v>0</v>
      </c>
      <c r="S3972">
        <v>0</v>
      </c>
      <c r="T3972">
        <v>0</v>
      </c>
      <c r="U3972">
        <v>0</v>
      </c>
      <c r="V3972">
        <v>0</v>
      </c>
    </row>
    <row r="3973" spans="1:22" x14ac:dyDescent="0.3">
      <c r="A3973">
        <v>202122</v>
      </c>
      <c r="B3973" t="s">
        <v>820</v>
      </c>
      <c r="C3973" t="s">
        <v>821</v>
      </c>
      <c r="D3973" t="s">
        <v>822</v>
      </c>
      <c r="E3973" t="s">
        <v>823</v>
      </c>
      <c r="F3973" t="s">
        <v>912</v>
      </c>
      <c r="G3973" t="s">
        <v>913</v>
      </c>
      <c r="H3973" t="s">
        <v>950</v>
      </c>
      <c r="I3973">
        <v>390</v>
      </c>
      <c r="J3973" t="s">
        <v>951</v>
      </c>
      <c r="K3973" t="s">
        <v>828</v>
      </c>
      <c r="L3973" t="s">
        <v>609</v>
      </c>
      <c r="M3973" t="s">
        <v>829</v>
      </c>
      <c r="N3973" t="s">
        <v>829</v>
      </c>
      <c r="O3973" t="s">
        <v>829</v>
      </c>
      <c r="P3973" t="s">
        <v>829</v>
      </c>
      <c r="Q3973">
        <v>0</v>
      </c>
      <c r="R3973" t="s">
        <v>829</v>
      </c>
      <c r="S3973">
        <v>0</v>
      </c>
      <c r="T3973">
        <v>0</v>
      </c>
      <c r="U3973">
        <v>0</v>
      </c>
      <c r="V3973">
        <v>0</v>
      </c>
    </row>
    <row r="3974" spans="1:22" x14ac:dyDescent="0.3">
      <c r="A3974">
        <v>202223</v>
      </c>
      <c r="B3974" t="s">
        <v>820</v>
      </c>
      <c r="C3974" t="s">
        <v>821</v>
      </c>
      <c r="D3974" t="s">
        <v>822</v>
      </c>
      <c r="E3974" t="s">
        <v>823</v>
      </c>
      <c r="F3974" t="s">
        <v>912</v>
      </c>
      <c r="G3974" t="s">
        <v>913</v>
      </c>
      <c r="H3974" t="s">
        <v>950</v>
      </c>
      <c r="I3974">
        <v>390</v>
      </c>
      <c r="J3974" t="s">
        <v>951</v>
      </c>
      <c r="K3974" t="s">
        <v>828</v>
      </c>
      <c r="L3974" t="s">
        <v>609</v>
      </c>
      <c r="M3974" t="s">
        <v>829</v>
      </c>
      <c r="N3974" t="s">
        <v>829</v>
      </c>
      <c r="O3974" t="s">
        <v>829</v>
      </c>
      <c r="P3974" t="s">
        <v>829</v>
      </c>
      <c r="Q3974">
        <v>0</v>
      </c>
      <c r="R3974" t="s">
        <v>829</v>
      </c>
      <c r="S3974">
        <v>0</v>
      </c>
      <c r="T3974">
        <v>0</v>
      </c>
      <c r="U3974">
        <v>0</v>
      </c>
      <c r="V3974">
        <v>0</v>
      </c>
    </row>
    <row r="3975" spans="1:22" x14ac:dyDescent="0.3">
      <c r="A3975">
        <v>202122</v>
      </c>
      <c r="B3975" t="s">
        <v>820</v>
      </c>
      <c r="C3975" t="s">
        <v>821</v>
      </c>
      <c r="D3975" t="s">
        <v>822</v>
      </c>
      <c r="E3975" t="s">
        <v>823</v>
      </c>
      <c r="F3975" t="s">
        <v>912</v>
      </c>
      <c r="G3975" t="s">
        <v>913</v>
      </c>
      <c r="H3975" t="s">
        <v>950</v>
      </c>
      <c r="I3975">
        <v>390</v>
      </c>
      <c r="J3975" t="s">
        <v>951</v>
      </c>
      <c r="K3975" t="s">
        <v>828</v>
      </c>
      <c r="L3975" t="s">
        <v>830</v>
      </c>
      <c r="M3975">
        <v>0</v>
      </c>
      <c r="N3975">
        <v>0</v>
      </c>
      <c r="O3975">
        <v>0</v>
      </c>
      <c r="P3975">
        <v>0</v>
      </c>
      <c r="Q3975">
        <v>0</v>
      </c>
      <c r="R3975">
        <v>0</v>
      </c>
      <c r="S3975">
        <v>0</v>
      </c>
      <c r="T3975">
        <v>0</v>
      </c>
      <c r="U3975">
        <v>0</v>
      </c>
      <c r="V3975">
        <v>0</v>
      </c>
    </row>
    <row r="3976" spans="1:22" x14ac:dyDescent="0.3">
      <c r="A3976">
        <v>202223</v>
      </c>
      <c r="B3976" t="s">
        <v>820</v>
      </c>
      <c r="C3976" t="s">
        <v>821</v>
      </c>
      <c r="D3976" t="s">
        <v>822</v>
      </c>
      <c r="E3976" t="s">
        <v>823</v>
      </c>
      <c r="F3976" t="s">
        <v>912</v>
      </c>
      <c r="G3976" t="s">
        <v>913</v>
      </c>
      <c r="H3976" t="s">
        <v>950</v>
      </c>
      <c r="I3976">
        <v>390</v>
      </c>
      <c r="J3976" t="s">
        <v>951</v>
      </c>
      <c r="K3976" t="s">
        <v>828</v>
      </c>
      <c r="L3976" t="s">
        <v>830</v>
      </c>
      <c r="M3976">
        <v>0</v>
      </c>
      <c r="N3976">
        <v>0</v>
      </c>
      <c r="O3976">
        <v>0</v>
      </c>
      <c r="P3976">
        <v>0</v>
      </c>
      <c r="Q3976">
        <v>0</v>
      </c>
      <c r="R3976">
        <v>0</v>
      </c>
      <c r="S3976">
        <v>0</v>
      </c>
      <c r="T3976">
        <v>0</v>
      </c>
      <c r="U3976">
        <v>0</v>
      </c>
      <c r="V3976">
        <v>0</v>
      </c>
    </row>
    <row r="3977" spans="1:22" x14ac:dyDescent="0.3">
      <c r="A3977">
        <v>202324</v>
      </c>
      <c r="B3977" t="s">
        <v>820</v>
      </c>
      <c r="C3977" t="s">
        <v>821</v>
      </c>
      <c r="D3977" t="s">
        <v>822</v>
      </c>
      <c r="E3977" t="s">
        <v>823</v>
      </c>
      <c r="F3977" t="s">
        <v>912</v>
      </c>
      <c r="G3977" t="s">
        <v>913</v>
      </c>
      <c r="H3977" t="s">
        <v>950</v>
      </c>
      <c r="I3977">
        <v>390</v>
      </c>
      <c r="J3977" t="s">
        <v>951</v>
      </c>
      <c r="K3977" t="s">
        <v>828</v>
      </c>
      <c r="L3977" t="s">
        <v>830</v>
      </c>
      <c r="M3977">
        <v>0</v>
      </c>
      <c r="N3977">
        <v>0</v>
      </c>
      <c r="O3977">
        <v>0</v>
      </c>
      <c r="P3977">
        <v>0</v>
      </c>
      <c r="Q3977">
        <v>109102</v>
      </c>
      <c r="R3977">
        <v>0</v>
      </c>
      <c r="S3977">
        <v>109102</v>
      </c>
      <c r="T3977">
        <v>0</v>
      </c>
      <c r="U3977">
        <v>109102</v>
      </c>
      <c r="V3977">
        <v>3</v>
      </c>
    </row>
    <row r="3978" spans="1:22" x14ac:dyDescent="0.3">
      <c r="A3978">
        <v>202122</v>
      </c>
      <c r="B3978" t="s">
        <v>820</v>
      </c>
      <c r="C3978" t="s">
        <v>821</v>
      </c>
      <c r="D3978" t="s">
        <v>822</v>
      </c>
      <c r="E3978" t="s">
        <v>823</v>
      </c>
      <c r="F3978" t="s">
        <v>912</v>
      </c>
      <c r="G3978" t="s">
        <v>913</v>
      </c>
      <c r="H3978" t="s">
        <v>950</v>
      </c>
      <c r="I3978">
        <v>390</v>
      </c>
      <c r="J3978" t="s">
        <v>951</v>
      </c>
      <c r="K3978" t="s">
        <v>828</v>
      </c>
      <c r="L3978" t="s">
        <v>537</v>
      </c>
      <c r="M3978">
        <v>0</v>
      </c>
      <c r="N3978">
        <v>413675</v>
      </c>
      <c r="O3978">
        <v>1896922</v>
      </c>
      <c r="P3978">
        <v>43010</v>
      </c>
      <c r="Q3978">
        <v>590836</v>
      </c>
      <c r="R3978">
        <v>0</v>
      </c>
      <c r="S3978">
        <v>2944443</v>
      </c>
      <c r="T3978">
        <v>0</v>
      </c>
      <c r="U3978">
        <v>2944443</v>
      </c>
      <c r="V3978">
        <v>68</v>
      </c>
    </row>
    <row r="3979" spans="1:22" x14ac:dyDescent="0.3">
      <c r="A3979">
        <v>202223</v>
      </c>
      <c r="B3979" t="s">
        <v>820</v>
      </c>
      <c r="C3979" t="s">
        <v>821</v>
      </c>
      <c r="D3979" t="s">
        <v>822</v>
      </c>
      <c r="E3979" t="s">
        <v>823</v>
      </c>
      <c r="F3979" t="s">
        <v>912</v>
      </c>
      <c r="G3979" t="s">
        <v>913</v>
      </c>
      <c r="H3979" t="s">
        <v>950</v>
      </c>
      <c r="I3979">
        <v>390</v>
      </c>
      <c r="J3979" t="s">
        <v>951</v>
      </c>
      <c r="K3979" t="s">
        <v>828</v>
      </c>
      <c r="L3979" t="s">
        <v>537</v>
      </c>
      <c r="M3979">
        <v>0</v>
      </c>
      <c r="N3979">
        <v>767649</v>
      </c>
      <c r="O3979">
        <v>2191848</v>
      </c>
      <c r="P3979">
        <v>485767</v>
      </c>
      <c r="Q3979">
        <v>696337</v>
      </c>
      <c r="R3979">
        <v>604712</v>
      </c>
      <c r="S3979">
        <v>4746314</v>
      </c>
      <c r="T3979">
        <v>0</v>
      </c>
      <c r="U3979">
        <v>4746314</v>
      </c>
      <c r="V3979">
        <v>108</v>
      </c>
    </row>
    <row r="3980" spans="1:22" x14ac:dyDescent="0.3">
      <c r="A3980">
        <v>202324</v>
      </c>
      <c r="B3980" t="s">
        <v>820</v>
      </c>
      <c r="C3980" t="s">
        <v>821</v>
      </c>
      <c r="D3980" t="s">
        <v>822</v>
      </c>
      <c r="E3980" t="s">
        <v>823</v>
      </c>
      <c r="F3980" t="s">
        <v>912</v>
      </c>
      <c r="G3980" t="s">
        <v>913</v>
      </c>
      <c r="H3980" t="s">
        <v>950</v>
      </c>
      <c r="I3980">
        <v>390</v>
      </c>
      <c r="J3980" t="s">
        <v>951</v>
      </c>
      <c r="K3980" t="s">
        <v>828</v>
      </c>
      <c r="L3980" t="s">
        <v>537</v>
      </c>
      <c r="M3980">
        <v>0</v>
      </c>
      <c r="N3980">
        <v>978203</v>
      </c>
      <c r="O3980">
        <v>2756959</v>
      </c>
      <c r="P3980">
        <v>456248</v>
      </c>
      <c r="Q3980">
        <v>1233914</v>
      </c>
      <c r="R3980">
        <v>681447</v>
      </c>
      <c r="S3980">
        <v>6106770</v>
      </c>
      <c r="T3980">
        <v>0</v>
      </c>
      <c r="U3980">
        <v>6106770</v>
      </c>
      <c r="V3980">
        <v>144</v>
      </c>
    </row>
    <row r="3981" spans="1:22" x14ac:dyDescent="0.3">
      <c r="A3981">
        <v>202122</v>
      </c>
      <c r="B3981" t="s">
        <v>820</v>
      </c>
      <c r="C3981" t="s">
        <v>821</v>
      </c>
      <c r="D3981" t="s">
        <v>822</v>
      </c>
      <c r="E3981" t="s">
        <v>823</v>
      </c>
      <c r="F3981" t="s">
        <v>912</v>
      </c>
      <c r="G3981" t="s">
        <v>913</v>
      </c>
      <c r="H3981" t="s">
        <v>950</v>
      </c>
      <c r="I3981">
        <v>390</v>
      </c>
      <c r="J3981" t="s">
        <v>951</v>
      </c>
      <c r="K3981" t="s">
        <v>828</v>
      </c>
      <c r="L3981" t="s">
        <v>572</v>
      </c>
      <c r="M3981">
        <v>0</v>
      </c>
      <c r="N3981">
        <v>0</v>
      </c>
      <c r="O3981">
        <v>0</v>
      </c>
      <c r="P3981">
        <v>2719162</v>
      </c>
      <c r="Q3981">
        <v>0</v>
      </c>
      <c r="R3981">
        <v>803522</v>
      </c>
      <c r="S3981">
        <v>3522684</v>
      </c>
      <c r="T3981">
        <v>0</v>
      </c>
      <c r="U3981">
        <v>3522684</v>
      </c>
      <c r="V3981">
        <v>81</v>
      </c>
    </row>
    <row r="3982" spans="1:22" x14ac:dyDescent="0.3">
      <c r="A3982">
        <v>202223</v>
      </c>
      <c r="B3982" t="s">
        <v>820</v>
      </c>
      <c r="C3982" t="s">
        <v>821</v>
      </c>
      <c r="D3982" t="s">
        <v>822</v>
      </c>
      <c r="E3982" t="s">
        <v>823</v>
      </c>
      <c r="F3982" t="s">
        <v>912</v>
      </c>
      <c r="G3982" t="s">
        <v>913</v>
      </c>
      <c r="H3982" t="s">
        <v>950</v>
      </c>
      <c r="I3982">
        <v>390</v>
      </c>
      <c r="J3982" t="s">
        <v>951</v>
      </c>
      <c r="K3982" t="s">
        <v>828</v>
      </c>
      <c r="L3982" t="s">
        <v>572</v>
      </c>
      <c r="M3982">
        <v>0</v>
      </c>
      <c r="N3982">
        <v>0</v>
      </c>
      <c r="O3982">
        <v>0</v>
      </c>
      <c r="P3982">
        <v>0</v>
      </c>
      <c r="Q3982">
        <v>3214513</v>
      </c>
      <c r="R3982">
        <v>0</v>
      </c>
      <c r="S3982">
        <v>3214513</v>
      </c>
      <c r="T3982">
        <v>0</v>
      </c>
      <c r="U3982">
        <v>3214513</v>
      </c>
      <c r="V3982">
        <v>73</v>
      </c>
    </row>
    <row r="3983" spans="1:22" x14ac:dyDescent="0.3">
      <c r="A3983">
        <v>202324</v>
      </c>
      <c r="B3983" t="s">
        <v>820</v>
      </c>
      <c r="C3983" t="s">
        <v>821</v>
      </c>
      <c r="D3983" t="s">
        <v>822</v>
      </c>
      <c r="E3983" t="s">
        <v>823</v>
      </c>
      <c r="F3983" t="s">
        <v>912</v>
      </c>
      <c r="G3983" t="s">
        <v>913</v>
      </c>
      <c r="H3983" t="s">
        <v>950</v>
      </c>
      <c r="I3983">
        <v>390</v>
      </c>
      <c r="J3983" t="s">
        <v>951</v>
      </c>
      <c r="K3983" t="s">
        <v>828</v>
      </c>
      <c r="L3983" t="s">
        <v>572</v>
      </c>
      <c r="M3983">
        <v>0</v>
      </c>
      <c r="N3983">
        <v>0</v>
      </c>
      <c r="O3983">
        <v>0</v>
      </c>
      <c r="P3983">
        <v>0</v>
      </c>
      <c r="Q3983">
        <v>3574833</v>
      </c>
      <c r="R3983">
        <v>0</v>
      </c>
      <c r="S3983">
        <v>3574833</v>
      </c>
      <c r="T3983">
        <v>0</v>
      </c>
      <c r="U3983">
        <v>3574833</v>
      </c>
      <c r="V3983">
        <v>84</v>
      </c>
    </row>
    <row r="3984" spans="1:22" x14ac:dyDescent="0.3">
      <c r="A3984">
        <v>202122</v>
      </c>
      <c r="B3984" t="s">
        <v>820</v>
      </c>
      <c r="C3984" t="s">
        <v>821</v>
      </c>
      <c r="D3984" t="s">
        <v>822</v>
      </c>
      <c r="E3984" t="s">
        <v>823</v>
      </c>
      <c r="F3984" t="s">
        <v>912</v>
      </c>
      <c r="G3984" t="s">
        <v>913</v>
      </c>
      <c r="H3984" t="s">
        <v>950</v>
      </c>
      <c r="I3984">
        <v>390</v>
      </c>
      <c r="J3984" t="s">
        <v>951</v>
      </c>
      <c r="K3984" t="s">
        <v>828</v>
      </c>
      <c r="L3984" t="s">
        <v>539</v>
      </c>
      <c r="M3984">
        <v>0</v>
      </c>
      <c r="N3984">
        <v>0</v>
      </c>
      <c r="O3984">
        <v>0</v>
      </c>
      <c r="P3984" t="s">
        <v>829</v>
      </c>
      <c r="Q3984" t="s">
        <v>829</v>
      </c>
      <c r="R3984" t="s">
        <v>829</v>
      </c>
      <c r="S3984">
        <v>0</v>
      </c>
      <c r="T3984">
        <v>0</v>
      </c>
      <c r="U3984">
        <v>0</v>
      </c>
      <c r="V3984">
        <v>0</v>
      </c>
    </row>
    <row r="3985" spans="1:22" x14ac:dyDescent="0.3">
      <c r="A3985">
        <v>202223</v>
      </c>
      <c r="B3985" t="s">
        <v>820</v>
      </c>
      <c r="C3985" t="s">
        <v>821</v>
      </c>
      <c r="D3985" t="s">
        <v>822</v>
      </c>
      <c r="E3985" t="s">
        <v>823</v>
      </c>
      <c r="F3985" t="s">
        <v>912</v>
      </c>
      <c r="G3985" t="s">
        <v>913</v>
      </c>
      <c r="H3985" t="s">
        <v>950</v>
      </c>
      <c r="I3985">
        <v>390</v>
      </c>
      <c r="J3985" t="s">
        <v>951</v>
      </c>
      <c r="K3985" t="s">
        <v>828</v>
      </c>
      <c r="L3985" t="s">
        <v>539</v>
      </c>
      <c r="M3985">
        <v>0</v>
      </c>
      <c r="N3985">
        <v>0</v>
      </c>
      <c r="O3985">
        <v>0</v>
      </c>
      <c r="P3985" t="s">
        <v>829</v>
      </c>
      <c r="Q3985" t="s">
        <v>829</v>
      </c>
      <c r="R3985" t="s">
        <v>829</v>
      </c>
      <c r="S3985">
        <v>0</v>
      </c>
      <c r="T3985">
        <v>0</v>
      </c>
      <c r="U3985">
        <v>0</v>
      </c>
      <c r="V3985">
        <v>0</v>
      </c>
    </row>
    <row r="3986" spans="1:22" x14ac:dyDescent="0.3">
      <c r="A3986">
        <v>202324</v>
      </c>
      <c r="B3986" t="s">
        <v>820</v>
      </c>
      <c r="C3986" t="s">
        <v>821</v>
      </c>
      <c r="D3986" t="s">
        <v>822</v>
      </c>
      <c r="E3986" t="s">
        <v>823</v>
      </c>
      <c r="F3986" t="s">
        <v>912</v>
      </c>
      <c r="G3986" t="s">
        <v>913</v>
      </c>
      <c r="H3986" t="s">
        <v>950</v>
      </c>
      <c r="I3986">
        <v>390</v>
      </c>
      <c r="J3986" t="s">
        <v>951</v>
      </c>
      <c r="K3986" t="s">
        <v>828</v>
      </c>
      <c r="L3986" t="s">
        <v>539</v>
      </c>
      <c r="M3986">
        <v>0</v>
      </c>
      <c r="N3986">
        <v>0</v>
      </c>
      <c r="O3986">
        <v>0</v>
      </c>
      <c r="P3986" t="s">
        <v>829</v>
      </c>
      <c r="Q3986" t="s">
        <v>829</v>
      </c>
      <c r="R3986" t="s">
        <v>829</v>
      </c>
      <c r="S3986">
        <v>0</v>
      </c>
      <c r="T3986">
        <v>0</v>
      </c>
      <c r="U3986">
        <v>0</v>
      </c>
      <c r="V3986">
        <v>0</v>
      </c>
    </row>
    <row r="3987" spans="1:22" x14ac:dyDescent="0.3">
      <c r="A3987">
        <v>202122</v>
      </c>
      <c r="B3987" t="s">
        <v>820</v>
      </c>
      <c r="C3987" t="s">
        <v>821</v>
      </c>
      <c r="D3987" t="s">
        <v>822</v>
      </c>
      <c r="E3987" t="s">
        <v>823</v>
      </c>
      <c r="F3987" t="s">
        <v>912</v>
      </c>
      <c r="G3987" t="s">
        <v>913</v>
      </c>
      <c r="H3987" t="s">
        <v>950</v>
      </c>
      <c r="I3987">
        <v>390</v>
      </c>
      <c r="J3987" t="s">
        <v>951</v>
      </c>
      <c r="K3987" t="s">
        <v>828</v>
      </c>
      <c r="L3987" t="s">
        <v>541</v>
      </c>
      <c r="M3987">
        <v>562766</v>
      </c>
      <c r="N3987">
        <v>1934551</v>
      </c>
      <c r="O3987">
        <v>1266307</v>
      </c>
      <c r="P3987">
        <v>14292</v>
      </c>
      <c r="Q3987">
        <v>1375</v>
      </c>
      <c r="R3987">
        <v>0</v>
      </c>
      <c r="S3987">
        <v>3779290</v>
      </c>
      <c r="T3987">
        <v>0</v>
      </c>
      <c r="U3987">
        <v>3779290</v>
      </c>
      <c r="V3987">
        <v>87</v>
      </c>
    </row>
    <row r="3988" spans="1:22" x14ac:dyDescent="0.3">
      <c r="A3988">
        <v>202223</v>
      </c>
      <c r="B3988" t="s">
        <v>820</v>
      </c>
      <c r="C3988" t="s">
        <v>821</v>
      </c>
      <c r="D3988" t="s">
        <v>822</v>
      </c>
      <c r="E3988" t="s">
        <v>823</v>
      </c>
      <c r="F3988" t="s">
        <v>912</v>
      </c>
      <c r="G3988" t="s">
        <v>913</v>
      </c>
      <c r="H3988" t="s">
        <v>950</v>
      </c>
      <c r="I3988">
        <v>390</v>
      </c>
      <c r="J3988" t="s">
        <v>951</v>
      </c>
      <c r="K3988" t="s">
        <v>828</v>
      </c>
      <c r="L3988" t="s">
        <v>541</v>
      </c>
      <c r="M3988">
        <v>628776</v>
      </c>
      <c r="N3988">
        <v>1888617</v>
      </c>
      <c r="O3988">
        <v>1248566</v>
      </c>
      <c r="P3988">
        <v>21638</v>
      </c>
      <c r="Q3988">
        <v>2064</v>
      </c>
      <c r="R3988">
        <v>0</v>
      </c>
      <c r="S3988">
        <v>3789661</v>
      </c>
      <c r="T3988">
        <v>0</v>
      </c>
      <c r="U3988">
        <v>3789661</v>
      </c>
      <c r="V3988">
        <v>87</v>
      </c>
    </row>
    <row r="3989" spans="1:22" x14ac:dyDescent="0.3">
      <c r="A3989">
        <v>202324</v>
      </c>
      <c r="B3989" t="s">
        <v>820</v>
      </c>
      <c r="C3989" t="s">
        <v>821</v>
      </c>
      <c r="D3989" t="s">
        <v>822</v>
      </c>
      <c r="E3989" t="s">
        <v>823</v>
      </c>
      <c r="F3989" t="s">
        <v>912</v>
      </c>
      <c r="G3989" t="s">
        <v>913</v>
      </c>
      <c r="H3989" t="s">
        <v>950</v>
      </c>
      <c r="I3989">
        <v>390</v>
      </c>
      <c r="J3989" t="s">
        <v>951</v>
      </c>
      <c r="K3989" t="s">
        <v>828</v>
      </c>
      <c r="L3989" t="s">
        <v>541</v>
      </c>
      <c r="M3989">
        <v>730577</v>
      </c>
      <c r="N3989">
        <v>2106840</v>
      </c>
      <c r="O3989">
        <v>1304278</v>
      </c>
      <c r="P3989">
        <v>20556</v>
      </c>
      <c r="Q3989">
        <v>1746</v>
      </c>
      <c r="R3989">
        <v>0</v>
      </c>
      <c r="S3989">
        <v>4163997</v>
      </c>
      <c r="T3989">
        <v>0</v>
      </c>
      <c r="U3989">
        <v>4163997</v>
      </c>
      <c r="V3989">
        <v>98</v>
      </c>
    </row>
    <row r="3990" spans="1:22" x14ac:dyDescent="0.3">
      <c r="A3990">
        <v>202122</v>
      </c>
      <c r="B3990" t="s">
        <v>820</v>
      </c>
      <c r="C3990" t="s">
        <v>821</v>
      </c>
      <c r="D3990" t="s">
        <v>822</v>
      </c>
      <c r="E3990" t="s">
        <v>823</v>
      </c>
      <c r="F3990" t="s">
        <v>912</v>
      </c>
      <c r="G3990" t="s">
        <v>913</v>
      </c>
      <c r="H3990" t="s">
        <v>950</v>
      </c>
      <c r="I3990">
        <v>390</v>
      </c>
      <c r="J3990" t="s">
        <v>951</v>
      </c>
      <c r="K3990" t="s">
        <v>828</v>
      </c>
      <c r="L3990" t="s">
        <v>831</v>
      </c>
      <c r="M3990" t="s">
        <v>829</v>
      </c>
      <c r="N3990" t="s">
        <v>829</v>
      </c>
      <c r="O3990" t="s">
        <v>829</v>
      </c>
      <c r="P3990">
        <v>0</v>
      </c>
      <c r="Q3990">
        <v>0</v>
      </c>
      <c r="R3990" t="s">
        <v>829</v>
      </c>
      <c r="S3990">
        <v>0</v>
      </c>
      <c r="T3990">
        <v>0</v>
      </c>
      <c r="U3990">
        <v>0</v>
      </c>
      <c r="V3990">
        <v>0</v>
      </c>
    </row>
    <row r="3991" spans="1:22" x14ac:dyDescent="0.3">
      <c r="A3991">
        <v>202223</v>
      </c>
      <c r="B3991" t="s">
        <v>820</v>
      </c>
      <c r="C3991" t="s">
        <v>821</v>
      </c>
      <c r="D3991" t="s">
        <v>822</v>
      </c>
      <c r="E3991" t="s">
        <v>823</v>
      </c>
      <c r="F3991" t="s">
        <v>912</v>
      </c>
      <c r="G3991" t="s">
        <v>913</v>
      </c>
      <c r="H3991" t="s">
        <v>950</v>
      </c>
      <c r="I3991">
        <v>390</v>
      </c>
      <c r="J3991" t="s">
        <v>951</v>
      </c>
      <c r="K3991" t="s">
        <v>828</v>
      </c>
      <c r="L3991" t="s">
        <v>831</v>
      </c>
      <c r="M3991" t="s">
        <v>829</v>
      </c>
      <c r="N3991" t="s">
        <v>829</v>
      </c>
      <c r="O3991" t="s">
        <v>829</v>
      </c>
      <c r="P3991">
        <v>0</v>
      </c>
      <c r="Q3991">
        <v>0</v>
      </c>
      <c r="R3991" t="s">
        <v>829</v>
      </c>
      <c r="S3991">
        <v>0</v>
      </c>
      <c r="T3991">
        <v>0</v>
      </c>
      <c r="U3991">
        <v>0</v>
      </c>
      <c r="V3991">
        <v>0</v>
      </c>
    </row>
    <row r="3992" spans="1:22" x14ac:dyDescent="0.3">
      <c r="A3992">
        <v>202324</v>
      </c>
      <c r="B3992" t="s">
        <v>820</v>
      </c>
      <c r="C3992" t="s">
        <v>821</v>
      </c>
      <c r="D3992" t="s">
        <v>822</v>
      </c>
      <c r="E3992" t="s">
        <v>823</v>
      </c>
      <c r="F3992" t="s">
        <v>912</v>
      </c>
      <c r="G3992" t="s">
        <v>913</v>
      </c>
      <c r="H3992" t="s">
        <v>950</v>
      </c>
      <c r="I3992">
        <v>390</v>
      </c>
      <c r="J3992" t="s">
        <v>951</v>
      </c>
      <c r="K3992" t="s">
        <v>828</v>
      </c>
      <c r="L3992" t="s">
        <v>831</v>
      </c>
      <c r="M3992" t="s">
        <v>829</v>
      </c>
      <c r="N3992" t="s">
        <v>829</v>
      </c>
      <c r="O3992" t="s">
        <v>829</v>
      </c>
      <c r="P3992">
        <v>0</v>
      </c>
      <c r="Q3992">
        <v>0</v>
      </c>
      <c r="R3992" t="s">
        <v>829</v>
      </c>
      <c r="S3992">
        <v>0</v>
      </c>
      <c r="T3992">
        <v>0</v>
      </c>
      <c r="U3992">
        <v>0</v>
      </c>
      <c r="V3992">
        <v>0</v>
      </c>
    </row>
    <row r="3993" spans="1:22" x14ac:dyDescent="0.3">
      <c r="A3993">
        <v>202122</v>
      </c>
      <c r="B3993" t="s">
        <v>820</v>
      </c>
      <c r="C3993" t="s">
        <v>821</v>
      </c>
      <c r="D3993" t="s">
        <v>822</v>
      </c>
      <c r="E3993" t="s">
        <v>823</v>
      </c>
      <c r="F3993" t="s">
        <v>912</v>
      </c>
      <c r="G3993" t="s">
        <v>913</v>
      </c>
      <c r="H3993" t="s">
        <v>950</v>
      </c>
      <c r="I3993">
        <v>390</v>
      </c>
      <c r="J3993" t="s">
        <v>951</v>
      </c>
      <c r="K3993" t="s">
        <v>828</v>
      </c>
      <c r="L3993" t="s">
        <v>832</v>
      </c>
      <c r="M3993">
        <v>0</v>
      </c>
      <c r="N3993">
        <v>0</v>
      </c>
      <c r="O3993">
        <v>65826</v>
      </c>
      <c r="P3993">
        <v>301809</v>
      </c>
      <c r="Q3993">
        <v>0</v>
      </c>
      <c r="R3993">
        <v>0</v>
      </c>
      <c r="S3993">
        <v>367635</v>
      </c>
      <c r="T3993">
        <v>0</v>
      </c>
      <c r="U3993">
        <v>367635</v>
      </c>
      <c r="V3993">
        <v>8</v>
      </c>
    </row>
    <row r="3994" spans="1:22" x14ac:dyDescent="0.3">
      <c r="A3994">
        <v>202223</v>
      </c>
      <c r="B3994" t="s">
        <v>820</v>
      </c>
      <c r="C3994" t="s">
        <v>821</v>
      </c>
      <c r="D3994" t="s">
        <v>822</v>
      </c>
      <c r="E3994" t="s">
        <v>823</v>
      </c>
      <c r="F3994" t="s">
        <v>912</v>
      </c>
      <c r="G3994" t="s">
        <v>913</v>
      </c>
      <c r="H3994" t="s">
        <v>950</v>
      </c>
      <c r="I3994">
        <v>390</v>
      </c>
      <c r="J3994" t="s">
        <v>951</v>
      </c>
      <c r="K3994" t="s">
        <v>828</v>
      </c>
      <c r="L3994" t="s">
        <v>832</v>
      </c>
      <c r="M3994">
        <v>0</v>
      </c>
      <c r="N3994">
        <v>0</v>
      </c>
      <c r="O3994">
        <v>59318</v>
      </c>
      <c r="P3994">
        <v>0</v>
      </c>
      <c r="Q3994">
        <v>584903</v>
      </c>
      <c r="R3994">
        <v>0</v>
      </c>
      <c r="S3994">
        <v>644222</v>
      </c>
      <c r="T3994">
        <v>0</v>
      </c>
      <c r="U3994">
        <v>644222</v>
      </c>
      <c r="V3994">
        <v>15</v>
      </c>
    </row>
    <row r="3995" spans="1:22" x14ac:dyDescent="0.3">
      <c r="A3995">
        <v>202324</v>
      </c>
      <c r="B3995" t="s">
        <v>820</v>
      </c>
      <c r="C3995" t="s">
        <v>821</v>
      </c>
      <c r="D3995" t="s">
        <v>822</v>
      </c>
      <c r="E3995" t="s">
        <v>823</v>
      </c>
      <c r="F3995" t="s">
        <v>912</v>
      </c>
      <c r="G3995" t="s">
        <v>913</v>
      </c>
      <c r="H3995" t="s">
        <v>950</v>
      </c>
      <c r="I3995">
        <v>390</v>
      </c>
      <c r="J3995" t="s">
        <v>951</v>
      </c>
      <c r="K3995" t="s">
        <v>828</v>
      </c>
      <c r="L3995" t="s">
        <v>832</v>
      </c>
      <c r="M3995">
        <v>0</v>
      </c>
      <c r="N3995">
        <v>89433</v>
      </c>
      <c r="O3995">
        <v>123597</v>
      </c>
      <c r="P3995">
        <v>0</v>
      </c>
      <c r="Q3995">
        <v>1198394</v>
      </c>
      <c r="R3995">
        <v>0</v>
      </c>
      <c r="S3995">
        <v>1411425</v>
      </c>
      <c r="T3995">
        <v>0</v>
      </c>
      <c r="U3995">
        <v>1411425</v>
      </c>
      <c r="V3995">
        <v>33</v>
      </c>
    </row>
    <row r="3996" spans="1:22" x14ac:dyDescent="0.3">
      <c r="A3996">
        <v>202122</v>
      </c>
      <c r="B3996" t="s">
        <v>820</v>
      </c>
      <c r="C3996" t="s">
        <v>821</v>
      </c>
      <c r="D3996" t="s">
        <v>822</v>
      </c>
      <c r="E3996" t="s">
        <v>823</v>
      </c>
      <c r="F3996" t="s">
        <v>912</v>
      </c>
      <c r="G3996" t="s">
        <v>913</v>
      </c>
      <c r="H3996" t="s">
        <v>950</v>
      </c>
      <c r="I3996">
        <v>390</v>
      </c>
      <c r="J3996" t="s">
        <v>951</v>
      </c>
      <c r="K3996" t="s">
        <v>828</v>
      </c>
      <c r="L3996" t="s">
        <v>544</v>
      </c>
      <c r="M3996">
        <v>365</v>
      </c>
      <c r="N3996">
        <v>710492</v>
      </c>
      <c r="O3996">
        <v>377366</v>
      </c>
      <c r="P3996">
        <v>5158</v>
      </c>
      <c r="Q3996">
        <v>653</v>
      </c>
      <c r="R3996">
        <v>0</v>
      </c>
      <c r="S3996">
        <v>1094033</v>
      </c>
      <c r="T3996">
        <v>0</v>
      </c>
      <c r="U3996">
        <v>1094033</v>
      </c>
      <c r="V3996">
        <v>25</v>
      </c>
    </row>
    <row r="3997" spans="1:22" x14ac:dyDescent="0.3">
      <c r="A3997">
        <v>202223</v>
      </c>
      <c r="B3997" t="s">
        <v>820</v>
      </c>
      <c r="C3997" t="s">
        <v>821</v>
      </c>
      <c r="D3997" t="s">
        <v>822</v>
      </c>
      <c r="E3997" t="s">
        <v>823</v>
      </c>
      <c r="F3997" t="s">
        <v>912</v>
      </c>
      <c r="G3997" t="s">
        <v>913</v>
      </c>
      <c r="H3997" t="s">
        <v>950</v>
      </c>
      <c r="I3997">
        <v>390</v>
      </c>
      <c r="J3997" t="s">
        <v>951</v>
      </c>
      <c r="K3997" t="s">
        <v>828</v>
      </c>
      <c r="L3997" t="s">
        <v>544</v>
      </c>
      <c r="M3997">
        <v>287</v>
      </c>
      <c r="N3997">
        <v>381962</v>
      </c>
      <c r="O3997">
        <v>176039</v>
      </c>
      <c r="P3997">
        <v>5806</v>
      </c>
      <c r="Q3997">
        <v>583</v>
      </c>
      <c r="R3997">
        <v>0</v>
      </c>
      <c r="S3997">
        <v>564677</v>
      </c>
      <c r="T3997">
        <v>0</v>
      </c>
      <c r="U3997">
        <v>564677</v>
      </c>
      <c r="V3997">
        <v>13</v>
      </c>
    </row>
    <row r="3998" spans="1:22" x14ac:dyDescent="0.3">
      <c r="A3998">
        <v>202324</v>
      </c>
      <c r="B3998" t="s">
        <v>820</v>
      </c>
      <c r="C3998" t="s">
        <v>821</v>
      </c>
      <c r="D3998" t="s">
        <v>822</v>
      </c>
      <c r="E3998" t="s">
        <v>823</v>
      </c>
      <c r="F3998" t="s">
        <v>912</v>
      </c>
      <c r="G3998" t="s">
        <v>913</v>
      </c>
      <c r="H3998" t="s">
        <v>950</v>
      </c>
      <c r="I3998">
        <v>390</v>
      </c>
      <c r="J3998" t="s">
        <v>951</v>
      </c>
      <c r="K3998" t="s">
        <v>828</v>
      </c>
      <c r="L3998" t="s">
        <v>544</v>
      </c>
      <c r="M3998">
        <v>28212</v>
      </c>
      <c r="N3998">
        <v>744064</v>
      </c>
      <c r="O3998">
        <v>472077</v>
      </c>
      <c r="P3998">
        <v>55919</v>
      </c>
      <c r="Q3998">
        <v>10518</v>
      </c>
      <c r="R3998">
        <v>0</v>
      </c>
      <c r="S3998">
        <v>1310791</v>
      </c>
      <c r="T3998">
        <v>0</v>
      </c>
      <c r="U3998">
        <v>1310791</v>
      </c>
      <c r="V3998">
        <v>31</v>
      </c>
    </row>
    <row r="3999" spans="1:22" x14ac:dyDescent="0.3">
      <c r="A3999">
        <v>202122</v>
      </c>
      <c r="B3999" t="s">
        <v>820</v>
      </c>
      <c r="C3999" t="s">
        <v>821</v>
      </c>
      <c r="D3999" t="s">
        <v>822</v>
      </c>
      <c r="E3999" t="s">
        <v>823</v>
      </c>
      <c r="F3999" t="s">
        <v>912</v>
      </c>
      <c r="G3999" t="s">
        <v>913</v>
      </c>
      <c r="H3999" t="s">
        <v>950</v>
      </c>
      <c r="I3999">
        <v>390</v>
      </c>
      <c r="J3999" t="s">
        <v>951</v>
      </c>
      <c r="K3999" t="s">
        <v>828</v>
      </c>
      <c r="L3999" t="s">
        <v>600</v>
      </c>
      <c r="M3999" t="s">
        <v>829</v>
      </c>
      <c r="N3999" t="s">
        <v>829</v>
      </c>
      <c r="O3999" t="s">
        <v>829</v>
      </c>
      <c r="P3999">
        <v>0</v>
      </c>
      <c r="Q3999">
        <v>0</v>
      </c>
      <c r="R3999" t="s">
        <v>829</v>
      </c>
      <c r="S3999">
        <v>0</v>
      </c>
      <c r="T3999">
        <v>0</v>
      </c>
      <c r="U3999">
        <v>0</v>
      </c>
      <c r="V3999">
        <v>0</v>
      </c>
    </row>
    <row r="4000" spans="1:22" x14ac:dyDescent="0.3">
      <c r="A4000">
        <v>202223</v>
      </c>
      <c r="B4000" t="s">
        <v>820</v>
      </c>
      <c r="C4000" t="s">
        <v>821</v>
      </c>
      <c r="D4000" t="s">
        <v>822</v>
      </c>
      <c r="E4000" t="s">
        <v>823</v>
      </c>
      <c r="F4000" t="s">
        <v>912</v>
      </c>
      <c r="G4000" t="s">
        <v>913</v>
      </c>
      <c r="H4000" t="s">
        <v>950</v>
      </c>
      <c r="I4000">
        <v>390</v>
      </c>
      <c r="J4000" t="s">
        <v>951</v>
      </c>
      <c r="K4000" t="s">
        <v>828</v>
      </c>
      <c r="L4000" t="s">
        <v>600</v>
      </c>
      <c r="M4000" t="s">
        <v>829</v>
      </c>
      <c r="N4000" t="s">
        <v>829</v>
      </c>
      <c r="O4000" t="s">
        <v>829</v>
      </c>
      <c r="P4000">
        <v>0</v>
      </c>
      <c r="Q4000">
        <v>0</v>
      </c>
      <c r="R4000" t="s">
        <v>829</v>
      </c>
      <c r="S4000">
        <v>0</v>
      </c>
      <c r="T4000">
        <v>0</v>
      </c>
      <c r="U4000">
        <v>0</v>
      </c>
      <c r="V4000">
        <v>0</v>
      </c>
    </row>
    <row r="4001" spans="1:22" x14ac:dyDescent="0.3">
      <c r="A4001">
        <v>202324</v>
      </c>
      <c r="B4001" t="s">
        <v>820</v>
      </c>
      <c r="C4001" t="s">
        <v>821</v>
      </c>
      <c r="D4001" t="s">
        <v>822</v>
      </c>
      <c r="E4001" t="s">
        <v>823</v>
      </c>
      <c r="F4001" t="s">
        <v>912</v>
      </c>
      <c r="G4001" t="s">
        <v>913</v>
      </c>
      <c r="H4001" t="s">
        <v>950</v>
      </c>
      <c r="I4001">
        <v>390</v>
      </c>
      <c r="J4001" t="s">
        <v>951</v>
      </c>
      <c r="K4001" t="s">
        <v>828</v>
      </c>
      <c r="L4001" t="s">
        <v>600</v>
      </c>
      <c r="M4001" t="s">
        <v>829</v>
      </c>
      <c r="N4001" t="s">
        <v>829</v>
      </c>
      <c r="O4001" t="s">
        <v>829</v>
      </c>
      <c r="P4001">
        <v>222947</v>
      </c>
      <c r="Q4001">
        <v>0</v>
      </c>
      <c r="R4001" t="s">
        <v>829</v>
      </c>
      <c r="S4001">
        <v>222947</v>
      </c>
      <c r="T4001">
        <v>0</v>
      </c>
      <c r="U4001">
        <v>222947</v>
      </c>
      <c r="V4001">
        <v>5</v>
      </c>
    </row>
    <row r="4002" spans="1:22" x14ac:dyDescent="0.3">
      <c r="A4002">
        <v>202122</v>
      </c>
      <c r="B4002" t="s">
        <v>820</v>
      </c>
      <c r="C4002" t="s">
        <v>821</v>
      </c>
      <c r="D4002" t="s">
        <v>822</v>
      </c>
      <c r="E4002" t="s">
        <v>823</v>
      </c>
      <c r="F4002" t="s">
        <v>912</v>
      </c>
      <c r="G4002" t="s">
        <v>913</v>
      </c>
      <c r="H4002" t="s">
        <v>950</v>
      </c>
      <c r="I4002">
        <v>390</v>
      </c>
      <c r="J4002" t="s">
        <v>951</v>
      </c>
      <c r="K4002" t="s">
        <v>828</v>
      </c>
      <c r="L4002" t="s">
        <v>247</v>
      </c>
      <c r="M4002">
        <v>0</v>
      </c>
      <c r="N4002">
        <v>0</v>
      </c>
      <c r="O4002">
        <v>0</v>
      </c>
      <c r="P4002">
        <v>0</v>
      </c>
      <c r="Q4002">
        <v>0</v>
      </c>
      <c r="R4002">
        <v>0</v>
      </c>
      <c r="S4002">
        <v>0</v>
      </c>
      <c r="T4002">
        <v>0</v>
      </c>
      <c r="U4002">
        <v>0</v>
      </c>
      <c r="V4002">
        <v>0</v>
      </c>
    </row>
    <row r="4003" spans="1:22" x14ac:dyDescent="0.3">
      <c r="A4003">
        <v>202223</v>
      </c>
      <c r="B4003" t="s">
        <v>820</v>
      </c>
      <c r="C4003" t="s">
        <v>821</v>
      </c>
      <c r="D4003" t="s">
        <v>822</v>
      </c>
      <c r="E4003" t="s">
        <v>823</v>
      </c>
      <c r="F4003" t="s">
        <v>912</v>
      </c>
      <c r="G4003" t="s">
        <v>913</v>
      </c>
      <c r="H4003" t="s">
        <v>950</v>
      </c>
      <c r="I4003">
        <v>390</v>
      </c>
      <c r="J4003" t="s">
        <v>951</v>
      </c>
      <c r="K4003" t="s">
        <v>828</v>
      </c>
      <c r="L4003" t="s">
        <v>247</v>
      </c>
      <c r="M4003">
        <v>0</v>
      </c>
      <c r="N4003">
        <v>0</v>
      </c>
      <c r="O4003">
        <v>0</v>
      </c>
      <c r="P4003">
        <v>0</v>
      </c>
      <c r="Q4003">
        <v>0</v>
      </c>
      <c r="R4003">
        <v>0</v>
      </c>
      <c r="S4003">
        <v>0</v>
      </c>
      <c r="T4003">
        <v>0</v>
      </c>
      <c r="U4003">
        <v>0</v>
      </c>
      <c r="V4003">
        <v>0</v>
      </c>
    </row>
    <row r="4004" spans="1:22" x14ac:dyDescent="0.3">
      <c r="A4004">
        <v>202324</v>
      </c>
      <c r="B4004" t="s">
        <v>820</v>
      </c>
      <c r="C4004" t="s">
        <v>821</v>
      </c>
      <c r="D4004" t="s">
        <v>822</v>
      </c>
      <c r="E4004" t="s">
        <v>823</v>
      </c>
      <c r="F4004" t="s">
        <v>912</v>
      </c>
      <c r="G4004" t="s">
        <v>913</v>
      </c>
      <c r="H4004" t="s">
        <v>950</v>
      </c>
      <c r="I4004">
        <v>390</v>
      </c>
      <c r="J4004" t="s">
        <v>951</v>
      </c>
      <c r="K4004" t="s">
        <v>828</v>
      </c>
      <c r="L4004" t="s">
        <v>247</v>
      </c>
      <c r="M4004">
        <v>0</v>
      </c>
      <c r="N4004">
        <v>0</v>
      </c>
      <c r="O4004">
        <v>0</v>
      </c>
      <c r="P4004">
        <v>0</v>
      </c>
      <c r="Q4004">
        <v>0</v>
      </c>
      <c r="R4004">
        <v>0</v>
      </c>
      <c r="S4004">
        <v>0</v>
      </c>
      <c r="T4004">
        <v>0</v>
      </c>
      <c r="U4004">
        <v>0</v>
      </c>
      <c r="V4004">
        <v>0</v>
      </c>
    </row>
    <row r="4005" spans="1:22" x14ac:dyDescent="0.3">
      <c r="A4005">
        <v>202122</v>
      </c>
      <c r="B4005" t="s">
        <v>820</v>
      </c>
      <c r="C4005" t="s">
        <v>821</v>
      </c>
      <c r="D4005" t="s">
        <v>822</v>
      </c>
      <c r="E4005" t="s">
        <v>823</v>
      </c>
      <c r="F4005" t="s">
        <v>912</v>
      </c>
      <c r="G4005" t="s">
        <v>913</v>
      </c>
      <c r="H4005" t="s">
        <v>950</v>
      </c>
      <c r="I4005">
        <v>390</v>
      </c>
      <c r="J4005" t="s">
        <v>951</v>
      </c>
      <c r="K4005" t="s">
        <v>828</v>
      </c>
      <c r="L4005" t="s">
        <v>833</v>
      </c>
      <c r="M4005">
        <v>13696361</v>
      </c>
      <c r="N4005">
        <v>66059417</v>
      </c>
      <c r="O4005">
        <v>11138423</v>
      </c>
      <c r="P4005">
        <v>13887535</v>
      </c>
      <c r="Q4005">
        <v>593544</v>
      </c>
      <c r="R4005">
        <v>803522</v>
      </c>
      <c r="S4005">
        <v>106537145</v>
      </c>
      <c r="T4005">
        <v>0</v>
      </c>
      <c r="U4005">
        <v>106537145</v>
      </c>
      <c r="V4005" t="s">
        <v>834</v>
      </c>
    </row>
    <row r="4006" spans="1:22" x14ac:dyDescent="0.3">
      <c r="A4006">
        <v>202223</v>
      </c>
      <c r="B4006" t="s">
        <v>820</v>
      </c>
      <c r="C4006" t="s">
        <v>821</v>
      </c>
      <c r="D4006" t="s">
        <v>822</v>
      </c>
      <c r="E4006" t="s">
        <v>823</v>
      </c>
      <c r="F4006" t="s">
        <v>912</v>
      </c>
      <c r="G4006" t="s">
        <v>913</v>
      </c>
      <c r="H4006" t="s">
        <v>950</v>
      </c>
      <c r="I4006">
        <v>390</v>
      </c>
      <c r="J4006" t="s">
        <v>951</v>
      </c>
      <c r="K4006" t="s">
        <v>828</v>
      </c>
      <c r="L4006" t="s">
        <v>833</v>
      </c>
      <c r="M4006">
        <v>13951235</v>
      </c>
      <c r="N4006">
        <v>61161794</v>
      </c>
      <c r="O4006">
        <v>11001661</v>
      </c>
      <c r="P4006">
        <v>11921885</v>
      </c>
      <c r="Q4006">
        <v>4499202</v>
      </c>
      <c r="R4006">
        <v>604712</v>
      </c>
      <c r="S4006">
        <v>103498885</v>
      </c>
      <c r="T4006">
        <v>0</v>
      </c>
      <c r="U4006">
        <v>103498885</v>
      </c>
      <c r="V4006" t="s">
        <v>834</v>
      </c>
    </row>
    <row r="4007" spans="1:22" x14ac:dyDescent="0.3">
      <c r="A4007">
        <v>202324</v>
      </c>
      <c r="B4007" t="s">
        <v>820</v>
      </c>
      <c r="C4007" t="s">
        <v>821</v>
      </c>
      <c r="D4007" t="s">
        <v>822</v>
      </c>
      <c r="E4007" t="s">
        <v>823</v>
      </c>
      <c r="F4007" t="s">
        <v>912</v>
      </c>
      <c r="G4007" t="s">
        <v>913</v>
      </c>
      <c r="H4007" t="s">
        <v>950</v>
      </c>
      <c r="I4007">
        <v>390</v>
      </c>
      <c r="J4007" t="s">
        <v>951</v>
      </c>
      <c r="K4007" t="s">
        <v>828</v>
      </c>
      <c r="L4007" t="s">
        <v>833</v>
      </c>
      <c r="M4007">
        <v>14016210</v>
      </c>
      <c r="N4007">
        <v>64489101</v>
      </c>
      <c r="O4007">
        <v>12584942</v>
      </c>
      <c r="P4007">
        <v>13445536</v>
      </c>
      <c r="Q4007">
        <v>6130507</v>
      </c>
      <c r="R4007">
        <v>681447</v>
      </c>
      <c r="S4007">
        <v>111898034</v>
      </c>
      <c r="T4007">
        <v>0</v>
      </c>
      <c r="U4007">
        <v>111898034</v>
      </c>
      <c r="V4007" t="s">
        <v>834</v>
      </c>
    </row>
    <row r="4008" spans="1:22" x14ac:dyDescent="0.3">
      <c r="A4008">
        <v>202122</v>
      </c>
      <c r="B4008" t="s">
        <v>820</v>
      </c>
      <c r="C4008" t="s">
        <v>821</v>
      </c>
      <c r="D4008" t="s">
        <v>822</v>
      </c>
      <c r="E4008" t="s">
        <v>823</v>
      </c>
      <c r="F4008" t="s">
        <v>912</v>
      </c>
      <c r="G4008" t="s">
        <v>913</v>
      </c>
      <c r="H4008" t="s">
        <v>950</v>
      </c>
      <c r="I4008">
        <v>390</v>
      </c>
      <c r="J4008" t="s">
        <v>951</v>
      </c>
      <c r="K4008" t="s">
        <v>835</v>
      </c>
      <c r="L4008" t="s">
        <v>836</v>
      </c>
      <c r="M4008" t="s">
        <v>829</v>
      </c>
      <c r="N4008" t="s">
        <v>829</v>
      </c>
      <c r="O4008" t="s">
        <v>829</v>
      </c>
      <c r="P4008" t="s">
        <v>829</v>
      </c>
      <c r="Q4008" t="s">
        <v>829</v>
      </c>
      <c r="R4008" t="s">
        <v>829</v>
      </c>
      <c r="S4008">
        <v>106641438</v>
      </c>
      <c r="T4008" t="s">
        <v>829</v>
      </c>
      <c r="U4008" t="s">
        <v>829</v>
      </c>
      <c r="V4008" t="s">
        <v>834</v>
      </c>
    </row>
    <row r="4009" spans="1:22" x14ac:dyDescent="0.3">
      <c r="A4009">
        <v>202223</v>
      </c>
      <c r="B4009" t="s">
        <v>820</v>
      </c>
      <c r="C4009" t="s">
        <v>821</v>
      </c>
      <c r="D4009" t="s">
        <v>822</v>
      </c>
      <c r="E4009" t="s">
        <v>823</v>
      </c>
      <c r="F4009" t="s">
        <v>912</v>
      </c>
      <c r="G4009" t="s">
        <v>913</v>
      </c>
      <c r="H4009" t="s">
        <v>950</v>
      </c>
      <c r="I4009">
        <v>390</v>
      </c>
      <c r="J4009" t="s">
        <v>951</v>
      </c>
      <c r="K4009" t="s">
        <v>835</v>
      </c>
      <c r="L4009" t="s">
        <v>836</v>
      </c>
      <c r="M4009" t="s">
        <v>829</v>
      </c>
      <c r="N4009" t="s">
        <v>829</v>
      </c>
      <c r="O4009" t="s">
        <v>829</v>
      </c>
      <c r="P4009" t="s">
        <v>829</v>
      </c>
      <c r="Q4009" t="s">
        <v>829</v>
      </c>
      <c r="R4009" t="s">
        <v>829</v>
      </c>
      <c r="S4009">
        <v>105000825</v>
      </c>
      <c r="T4009" t="s">
        <v>829</v>
      </c>
      <c r="U4009" t="s">
        <v>829</v>
      </c>
      <c r="V4009" t="s">
        <v>834</v>
      </c>
    </row>
    <row r="4010" spans="1:22" x14ac:dyDescent="0.3">
      <c r="A4010">
        <v>202324</v>
      </c>
      <c r="B4010" t="s">
        <v>820</v>
      </c>
      <c r="C4010" t="s">
        <v>821</v>
      </c>
      <c r="D4010" t="s">
        <v>822</v>
      </c>
      <c r="E4010" t="s">
        <v>823</v>
      </c>
      <c r="F4010" t="s">
        <v>912</v>
      </c>
      <c r="G4010" t="s">
        <v>913</v>
      </c>
      <c r="H4010" t="s">
        <v>950</v>
      </c>
      <c r="I4010">
        <v>390</v>
      </c>
      <c r="J4010" t="s">
        <v>951</v>
      </c>
      <c r="K4010" t="s">
        <v>835</v>
      </c>
      <c r="L4010" t="s">
        <v>836</v>
      </c>
      <c r="M4010" t="s">
        <v>829</v>
      </c>
      <c r="N4010" t="s">
        <v>829</v>
      </c>
      <c r="O4010" t="s">
        <v>829</v>
      </c>
      <c r="P4010" t="s">
        <v>829</v>
      </c>
      <c r="Q4010" t="s">
        <v>829</v>
      </c>
      <c r="R4010" t="s">
        <v>829</v>
      </c>
      <c r="S4010">
        <v>110549660</v>
      </c>
      <c r="T4010" t="s">
        <v>829</v>
      </c>
      <c r="U4010" t="s">
        <v>829</v>
      </c>
      <c r="V4010" t="s">
        <v>834</v>
      </c>
    </row>
    <row r="4011" spans="1:22" x14ac:dyDescent="0.3">
      <c r="A4011">
        <v>202122</v>
      </c>
      <c r="B4011" t="s">
        <v>820</v>
      </c>
      <c r="C4011" t="s">
        <v>821</v>
      </c>
      <c r="D4011" t="s">
        <v>822</v>
      </c>
      <c r="E4011" t="s">
        <v>823</v>
      </c>
      <c r="F4011" t="s">
        <v>912</v>
      </c>
      <c r="G4011" t="s">
        <v>913</v>
      </c>
      <c r="H4011" t="s">
        <v>950</v>
      </c>
      <c r="I4011">
        <v>390</v>
      </c>
      <c r="J4011" t="s">
        <v>951</v>
      </c>
      <c r="K4011" t="s">
        <v>835</v>
      </c>
      <c r="L4011" t="s">
        <v>837</v>
      </c>
      <c r="M4011" t="s">
        <v>829</v>
      </c>
      <c r="N4011" t="s">
        <v>829</v>
      </c>
      <c r="O4011" t="s">
        <v>829</v>
      </c>
      <c r="P4011" t="s">
        <v>829</v>
      </c>
      <c r="Q4011" t="s">
        <v>829</v>
      </c>
      <c r="R4011" t="s">
        <v>829</v>
      </c>
      <c r="S4011">
        <v>-230447</v>
      </c>
      <c r="T4011" t="s">
        <v>829</v>
      </c>
      <c r="U4011" t="s">
        <v>829</v>
      </c>
      <c r="V4011" t="s">
        <v>834</v>
      </c>
    </row>
    <row r="4012" spans="1:22" x14ac:dyDescent="0.3">
      <c r="A4012">
        <v>202223</v>
      </c>
      <c r="B4012" t="s">
        <v>820</v>
      </c>
      <c r="C4012" t="s">
        <v>821</v>
      </c>
      <c r="D4012" t="s">
        <v>822</v>
      </c>
      <c r="E4012" t="s">
        <v>823</v>
      </c>
      <c r="F4012" t="s">
        <v>912</v>
      </c>
      <c r="G4012" t="s">
        <v>913</v>
      </c>
      <c r="H4012" t="s">
        <v>950</v>
      </c>
      <c r="I4012">
        <v>390</v>
      </c>
      <c r="J4012" t="s">
        <v>951</v>
      </c>
      <c r="K4012" t="s">
        <v>835</v>
      </c>
      <c r="L4012" t="s">
        <v>837</v>
      </c>
      <c r="M4012" t="s">
        <v>829</v>
      </c>
      <c r="N4012" t="s">
        <v>829</v>
      </c>
      <c r="O4012" t="s">
        <v>829</v>
      </c>
      <c r="P4012" t="s">
        <v>829</v>
      </c>
      <c r="Q4012" t="s">
        <v>829</v>
      </c>
      <c r="R4012" t="s">
        <v>829</v>
      </c>
      <c r="S4012">
        <v>-42600</v>
      </c>
      <c r="T4012" t="s">
        <v>829</v>
      </c>
      <c r="U4012" t="s">
        <v>829</v>
      </c>
      <c r="V4012">
        <v>0</v>
      </c>
    </row>
    <row r="4013" spans="1:22" x14ac:dyDescent="0.3">
      <c r="A4013">
        <v>202324</v>
      </c>
      <c r="B4013" t="s">
        <v>820</v>
      </c>
      <c r="C4013" t="s">
        <v>821</v>
      </c>
      <c r="D4013" t="s">
        <v>822</v>
      </c>
      <c r="E4013" t="s">
        <v>823</v>
      </c>
      <c r="F4013" t="s">
        <v>912</v>
      </c>
      <c r="G4013" t="s">
        <v>913</v>
      </c>
      <c r="H4013" t="s">
        <v>950</v>
      </c>
      <c r="I4013">
        <v>390</v>
      </c>
      <c r="J4013" t="s">
        <v>951</v>
      </c>
      <c r="K4013" t="s">
        <v>835</v>
      </c>
      <c r="L4013" t="s">
        <v>837</v>
      </c>
      <c r="M4013" t="s">
        <v>829</v>
      </c>
      <c r="N4013" t="s">
        <v>829</v>
      </c>
      <c r="O4013" t="s">
        <v>829</v>
      </c>
      <c r="P4013" t="s">
        <v>829</v>
      </c>
      <c r="Q4013" t="s">
        <v>829</v>
      </c>
      <c r="R4013" t="s">
        <v>829</v>
      </c>
      <c r="S4013">
        <v>-181876</v>
      </c>
      <c r="T4013" t="s">
        <v>829</v>
      </c>
      <c r="U4013" t="s">
        <v>829</v>
      </c>
      <c r="V4013">
        <v>0</v>
      </c>
    </row>
    <row r="4014" spans="1:22" x14ac:dyDescent="0.3">
      <c r="A4014">
        <v>202122</v>
      </c>
      <c r="B4014" t="s">
        <v>820</v>
      </c>
      <c r="C4014" t="s">
        <v>821</v>
      </c>
      <c r="D4014" t="s">
        <v>822</v>
      </c>
      <c r="E4014" t="s">
        <v>823</v>
      </c>
      <c r="F4014" t="s">
        <v>912</v>
      </c>
      <c r="G4014" t="s">
        <v>913</v>
      </c>
      <c r="H4014" t="s">
        <v>950</v>
      </c>
      <c r="I4014">
        <v>390</v>
      </c>
      <c r="J4014" t="s">
        <v>951</v>
      </c>
      <c r="K4014" t="s">
        <v>835</v>
      </c>
      <c r="L4014" t="s">
        <v>838</v>
      </c>
      <c r="M4014" t="s">
        <v>829</v>
      </c>
      <c r="N4014" t="s">
        <v>829</v>
      </c>
      <c r="O4014" t="s">
        <v>829</v>
      </c>
      <c r="P4014" t="s">
        <v>829</v>
      </c>
      <c r="Q4014" t="s">
        <v>829</v>
      </c>
      <c r="R4014" t="s">
        <v>829</v>
      </c>
      <c r="S4014">
        <v>2240226</v>
      </c>
      <c r="T4014" t="s">
        <v>829</v>
      </c>
      <c r="U4014" t="s">
        <v>829</v>
      </c>
      <c r="V4014" t="s">
        <v>834</v>
      </c>
    </row>
    <row r="4015" spans="1:22" x14ac:dyDescent="0.3">
      <c r="A4015">
        <v>202223</v>
      </c>
      <c r="B4015" t="s">
        <v>820</v>
      </c>
      <c r="C4015" t="s">
        <v>821</v>
      </c>
      <c r="D4015" t="s">
        <v>822</v>
      </c>
      <c r="E4015" t="s">
        <v>823</v>
      </c>
      <c r="F4015" t="s">
        <v>912</v>
      </c>
      <c r="G4015" t="s">
        <v>913</v>
      </c>
      <c r="H4015" t="s">
        <v>950</v>
      </c>
      <c r="I4015">
        <v>390</v>
      </c>
      <c r="J4015" t="s">
        <v>951</v>
      </c>
      <c r="K4015" t="s">
        <v>835</v>
      </c>
      <c r="L4015" t="s">
        <v>838</v>
      </c>
      <c r="M4015" t="s">
        <v>829</v>
      </c>
      <c r="N4015" t="s">
        <v>829</v>
      </c>
      <c r="O4015" t="s">
        <v>829</v>
      </c>
      <c r="P4015" t="s">
        <v>829</v>
      </c>
      <c r="Q4015" t="s">
        <v>829</v>
      </c>
      <c r="R4015" t="s">
        <v>829</v>
      </c>
      <c r="S4015">
        <v>2254663</v>
      </c>
      <c r="T4015" t="s">
        <v>829</v>
      </c>
      <c r="U4015" t="s">
        <v>829</v>
      </c>
      <c r="V4015" t="s">
        <v>834</v>
      </c>
    </row>
    <row r="4016" spans="1:22" x14ac:dyDescent="0.3">
      <c r="A4016">
        <v>202324</v>
      </c>
      <c r="B4016" t="s">
        <v>820</v>
      </c>
      <c r="C4016" t="s">
        <v>821</v>
      </c>
      <c r="D4016" t="s">
        <v>822</v>
      </c>
      <c r="E4016" t="s">
        <v>823</v>
      </c>
      <c r="F4016" t="s">
        <v>912</v>
      </c>
      <c r="G4016" t="s">
        <v>913</v>
      </c>
      <c r="H4016" t="s">
        <v>950</v>
      </c>
      <c r="I4016">
        <v>390</v>
      </c>
      <c r="J4016" t="s">
        <v>951</v>
      </c>
      <c r="K4016" t="s">
        <v>835</v>
      </c>
      <c r="L4016" t="s">
        <v>838</v>
      </c>
      <c r="M4016" t="s">
        <v>829</v>
      </c>
      <c r="N4016" t="s">
        <v>829</v>
      </c>
      <c r="O4016" t="s">
        <v>829</v>
      </c>
      <c r="P4016" t="s">
        <v>829</v>
      </c>
      <c r="Q4016" t="s">
        <v>829</v>
      </c>
      <c r="R4016" t="s">
        <v>829</v>
      </c>
      <c r="S4016">
        <v>3964765</v>
      </c>
      <c r="T4016" t="s">
        <v>829</v>
      </c>
      <c r="U4016" t="s">
        <v>829</v>
      </c>
      <c r="V4016" t="s">
        <v>834</v>
      </c>
    </row>
    <row r="4017" spans="1:22" x14ac:dyDescent="0.3">
      <c r="A4017">
        <v>202122</v>
      </c>
      <c r="B4017" t="s">
        <v>820</v>
      </c>
      <c r="C4017" t="s">
        <v>821</v>
      </c>
      <c r="D4017" t="s">
        <v>822</v>
      </c>
      <c r="E4017" t="s">
        <v>823</v>
      </c>
      <c r="F4017" t="s">
        <v>912</v>
      </c>
      <c r="G4017" t="s">
        <v>913</v>
      </c>
      <c r="H4017" t="s">
        <v>950</v>
      </c>
      <c r="I4017">
        <v>390</v>
      </c>
      <c r="J4017" t="s">
        <v>951</v>
      </c>
      <c r="K4017" t="s">
        <v>835</v>
      </c>
      <c r="L4017" t="s">
        <v>839</v>
      </c>
      <c r="M4017" t="s">
        <v>829</v>
      </c>
      <c r="N4017" t="s">
        <v>829</v>
      </c>
      <c r="O4017" t="s">
        <v>829</v>
      </c>
      <c r="P4017" t="s">
        <v>829</v>
      </c>
      <c r="Q4017" t="s">
        <v>829</v>
      </c>
      <c r="R4017" t="s">
        <v>829</v>
      </c>
      <c r="S4017">
        <v>-2254663</v>
      </c>
      <c r="T4017" t="s">
        <v>829</v>
      </c>
      <c r="U4017" t="s">
        <v>829</v>
      </c>
      <c r="V4017" t="s">
        <v>834</v>
      </c>
    </row>
    <row r="4018" spans="1:22" x14ac:dyDescent="0.3">
      <c r="A4018">
        <v>202223</v>
      </c>
      <c r="B4018" t="s">
        <v>820</v>
      </c>
      <c r="C4018" t="s">
        <v>821</v>
      </c>
      <c r="D4018" t="s">
        <v>822</v>
      </c>
      <c r="E4018" t="s">
        <v>823</v>
      </c>
      <c r="F4018" t="s">
        <v>912</v>
      </c>
      <c r="G4018" t="s">
        <v>913</v>
      </c>
      <c r="H4018" t="s">
        <v>950</v>
      </c>
      <c r="I4018">
        <v>390</v>
      </c>
      <c r="J4018" t="s">
        <v>951</v>
      </c>
      <c r="K4018" t="s">
        <v>835</v>
      </c>
      <c r="L4018" t="s">
        <v>839</v>
      </c>
      <c r="M4018" t="s">
        <v>829</v>
      </c>
      <c r="N4018" t="s">
        <v>829</v>
      </c>
      <c r="O4018" t="s">
        <v>829</v>
      </c>
      <c r="P4018" t="s">
        <v>829</v>
      </c>
      <c r="Q4018" t="s">
        <v>829</v>
      </c>
      <c r="R4018" t="s">
        <v>829</v>
      </c>
      <c r="S4018">
        <v>-3964765</v>
      </c>
      <c r="T4018" t="s">
        <v>829</v>
      </c>
      <c r="U4018" t="s">
        <v>829</v>
      </c>
      <c r="V4018" t="s">
        <v>834</v>
      </c>
    </row>
    <row r="4019" spans="1:22" x14ac:dyDescent="0.3">
      <c r="A4019">
        <v>202324</v>
      </c>
      <c r="B4019" t="s">
        <v>820</v>
      </c>
      <c r="C4019" t="s">
        <v>821</v>
      </c>
      <c r="D4019" t="s">
        <v>822</v>
      </c>
      <c r="E4019" t="s">
        <v>823</v>
      </c>
      <c r="F4019" t="s">
        <v>912</v>
      </c>
      <c r="G4019" t="s">
        <v>913</v>
      </c>
      <c r="H4019" t="s">
        <v>950</v>
      </c>
      <c r="I4019">
        <v>390</v>
      </c>
      <c r="J4019" t="s">
        <v>951</v>
      </c>
      <c r="K4019" t="s">
        <v>835</v>
      </c>
      <c r="L4019" t="s">
        <v>839</v>
      </c>
      <c r="M4019" t="s">
        <v>829</v>
      </c>
      <c r="N4019" t="s">
        <v>829</v>
      </c>
      <c r="O4019" t="s">
        <v>829</v>
      </c>
      <c r="P4019" t="s">
        <v>829</v>
      </c>
      <c r="Q4019" t="s">
        <v>829</v>
      </c>
      <c r="R4019" t="s">
        <v>829</v>
      </c>
      <c r="S4019">
        <v>-2719106</v>
      </c>
      <c r="T4019" t="s">
        <v>829</v>
      </c>
      <c r="U4019" t="s">
        <v>829</v>
      </c>
      <c r="V4019" t="s">
        <v>834</v>
      </c>
    </row>
    <row r="4020" spans="1:22" x14ac:dyDescent="0.3">
      <c r="A4020">
        <v>202122</v>
      </c>
      <c r="B4020" t="s">
        <v>820</v>
      </c>
      <c r="C4020" t="s">
        <v>821</v>
      </c>
      <c r="D4020" t="s">
        <v>822</v>
      </c>
      <c r="E4020" t="s">
        <v>823</v>
      </c>
      <c r="F4020" t="s">
        <v>912</v>
      </c>
      <c r="G4020" t="s">
        <v>913</v>
      </c>
      <c r="H4020" t="s">
        <v>950</v>
      </c>
      <c r="I4020">
        <v>390</v>
      </c>
      <c r="J4020" t="s">
        <v>951</v>
      </c>
      <c r="K4020" t="s">
        <v>835</v>
      </c>
      <c r="L4020" t="s">
        <v>840</v>
      </c>
      <c r="M4020" t="s">
        <v>829</v>
      </c>
      <c r="N4020" t="s">
        <v>829</v>
      </c>
      <c r="O4020" t="s">
        <v>829</v>
      </c>
      <c r="P4020" t="s">
        <v>829</v>
      </c>
      <c r="Q4020" t="s">
        <v>829</v>
      </c>
      <c r="R4020" t="s">
        <v>829</v>
      </c>
      <c r="S4020">
        <v>0</v>
      </c>
      <c r="T4020" t="s">
        <v>829</v>
      </c>
      <c r="U4020" t="s">
        <v>829</v>
      </c>
      <c r="V4020" t="s">
        <v>834</v>
      </c>
    </row>
    <row r="4021" spans="1:22" x14ac:dyDescent="0.3">
      <c r="A4021">
        <v>202223</v>
      </c>
      <c r="B4021" t="s">
        <v>820</v>
      </c>
      <c r="C4021" t="s">
        <v>821</v>
      </c>
      <c r="D4021" t="s">
        <v>822</v>
      </c>
      <c r="E4021" t="s">
        <v>823</v>
      </c>
      <c r="F4021" t="s">
        <v>912</v>
      </c>
      <c r="G4021" t="s">
        <v>913</v>
      </c>
      <c r="H4021" t="s">
        <v>950</v>
      </c>
      <c r="I4021">
        <v>390</v>
      </c>
      <c r="J4021" t="s">
        <v>951</v>
      </c>
      <c r="K4021" t="s">
        <v>835</v>
      </c>
      <c r="L4021" t="s">
        <v>840</v>
      </c>
      <c r="M4021" t="s">
        <v>829</v>
      </c>
      <c r="N4021" t="s">
        <v>829</v>
      </c>
      <c r="O4021" t="s">
        <v>829</v>
      </c>
      <c r="P4021" t="s">
        <v>829</v>
      </c>
      <c r="Q4021" t="s">
        <v>829</v>
      </c>
      <c r="R4021" t="s">
        <v>829</v>
      </c>
      <c r="S4021">
        <v>0</v>
      </c>
      <c r="T4021" t="s">
        <v>829</v>
      </c>
      <c r="U4021" t="s">
        <v>829</v>
      </c>
      <c r="V4021" t="s">
        <v>834</v>
      </c>
    </row>
    <row r="4022" spans="1:22" x14ac:dyDescent="0.3">
      <c r="A4022">
        <v>202324</v>
      </c>
      <c r="B4022" t="s">
        <v>820</v>
      </c>
      <c r="C4022" t="s">
        <v>821</v>
      </c>
      <c r="D4022" t="s">
        <v>822</v>
      </c>
      <c r="E4022" t="s">
        <v>823</v>
      </c>
      <c r="F4022" t="s">
        <v>912</v>
      </c>
      <c r="G4022" t="s">
        <v>913</v>
      </c>
      <c r="H4022" t="s">
        <v>950</v>
      </c>
      <c r="I4022">
        <v>390</v>
      </c>
      <c r="J4022" t="s">
        <v>951</v>
      </c>
      <c r="K4022" t="s">
        <v>835</v>
      </c>
      <c r="L4022" t="s">
        <v>840</v>
      </c>
      <c r="M4022" t="s">
        <v>829</v>
      </c>
      <c r="N4022" t="s">
        <v>829</v>
      </c>
      <c r="O4022" t="s">
        <v>829</v>
      </c>
      <c r="P4022" t="s">
        <v>829</v>
      </c>
      <c r="Q4022" t="s">
        <v>829</v>
      </c>
      <c r="R4022" t="s">
        <v>829</v>
      </c>
      <c r="S4022">
        <v>0</v>
      </c>
      <c r="T4022" t="s">
        <v>829</v>
      </c>
      <c r="U4022" t="s">
        <v>829</v>
      </c>
      <c r="V4022" t="s">
        <v>834</v>
      </c>
    </row>
    <row r="4023" spans="1:22" x14ac:dyDescent="0.3">
      <c r="A4023">
        <v>202122</v>
      </c>
      <c r="B4023" t="s">
        <v>820</v>
      </c>
      <c r="C4023" t="s">
        <v>821</v>
      </c>
      <c r="D4023" t="s">
        <v>822</v>
      </c>
      <c r="E4023" t="s">
        <v>823</v>
      </c>
      <c r="F4023" t="s">
        <v>912</v>
      </c>
      <c r="G4023" t="s">
        <v>913</v>
      </c>
      <c r="H4023" t="s">
        <v>950</v>
      </c>
      <c r="I4023">
        <v>390</v>
      </c>
      <c r="J4023" t="s">
        <v>951</v>
      </c>
      <c r="K4023" t="s">
        <v>835</v>
      </c>
      <c r="L4023" t="s">
        <v>841</v>
      </c>
      <c r="M4023" t="s">
        <v>829</v>
      </c>
      <c r="N4023" t="s">
        <v>829</v>
      </c>
      <c r="O4023" t="s">
        <v>829</v>
      </c>
      <c r="P4023" t="s">
        <v>829</v>
      </c>
      <c r="Q4023" t="s">
        <v>829</v>
      </c>
      <c r="R4023" t="s">
        <v>829</v>
      </c>
      <c r="S4023">
        <v>106537145</v>
      </c>
      <c r="T4023" t="s">
        <v>829</v>
      </c>
      <c r="U4023" t="s">
        <v>829</v>
      </c>
      <c r="V4023" t="s">
        <v>834</v>
      </c>
    </row>
    <row r="4024" spans="1:22" x14ac:dyDescent="0.3">
      <c r="A4024">
        <v>202223</v>
      </c>
      <c r="B4024" t="s">
        <v>820</v>
      </c>
      <c r="C4024" t="s">
        <v>821</v>
      </c>
      <c r="D4024" t="s">
        <v>822</v>
      </c>
      <c r="E4024" t="s">
        <v>823</v>
      </c>
      <c r="F4024" t="s">
        <v>912</v>
      </c>
      <c r="G4024" t="s">
        <v>913</v>
      </c>
      <c r="H4024" t="s">
        <v>950</v>
      </c>
      <c r="I4024">
        <v>390</v>
      </c>
      <c r="J4024" t="s">
        <v>951</v>
      </c>
      <c r="K4024" t="s">
        <v>835</v>
      </c>
      <c r="L4024" t="s">
        <v>841</v>
      </c>
      <c r="M4024" t="s">
        <v>829</v>
      </c>
      <c r="N4024" t="s">
        <v>829</v>
      </c>
      <c r="O4024" t="s">
        <v>829</v>
      </c>
      <c r="P4024" t="s">
        <v>829</v>
      </c>
      <c r="Q4024" t="s">
        <v>829</v>
      </c>
      <c r="R4024" t="s">
        <v>829</v>
      </c>
      <c r="S4024">
        <v>103456339</v>
      </c>
      <c r="T4024" t="s">
        <v>829</v>
      </c>
      <c r="U4024" t="s">
        <v>829</v>
      </c>
      <c r="V4024" t="s">
        <v>834</v>
      </c>
    </row>
    <row r="4025" spans="1:22" x14ac:dyDescent="0.3">
      <c r="A4025">
        <v>202324</v>
      </c>
      <c r="B4025" t="s">
        <v>820</v>
      </c>
      <c r="C4025" t="s">
        <v>821</v>
      </c>
      <c r="D4025" t="s">
        <v>822</v>
      </c>
      <c r="E4025" t="s">
        <v>823</v>
      </c>
      <c r="F4025" t="s">
        <v>912</v>
      </c>
      <c r="G4025" t="s">
        <v>913</v>
      </c>
      <c r="H4025" t="s">
        <v>950</v>
      </c>
      <c r="I4025">
        <v>390</v>
      </c>
      <c r="J4025" t="s">
        <v>951</v>
      </c>
      <c r="K4025" t="s">
        <v>835</v>
      </c>
      <c r="L4025" t="s">
        <v>841</v>
      </c>
      <c r="M4025" t="s">
        <v>829</v>
      </c>
      <c r="N4025" t="s">
        <v>829</v>
      </c>
      <c r="O4025" t="s">
        <v>829</v>
      </c>
      <c r="P4025" t="s">
        <v>829</v>
      </c>
      <c r="Q4025" t="s">
        <v>829</v>
      </c>
      <c r="R4025" t="s">
        <v>829</v>
      </c>
      <c r="S4025">
        <v>111898030</v>
      </c>
      <c r="T4025" t="s">
        <v>829</v>
      </c>
      <c r="U4025" t="s">
        <v>829</v>
      </c>
      <c r="V4025" t="s">
        <v>834</v>
      </c>
    </row>
    <row r="4026" spans="1:22" x14ac:dyDescent="0.3">
      <c r="A4026">
        <v>202122</v>
      </c>
      <c r="B4026" t="s">
        <v>820</v>
      </c>
      <c r="C4026" t="s">
        <v>821</v>
      </c>
      <c r="D4026" t="s">
        <v>822</v>
      </c>
      <c r="E4026" t="s">
        <v>823</v>
      </c>
      <c r="F4026" t="s">
        <v>912</v>
      </c>
      <c r="G4026" t="s">
        <v>913</v>
      </c>
      <c r="H4026" t="s">
        <v>950</v>
      </c>
      <c r="I4026">
        <v>390</v>
      </c>
      <c r="J4026" t="s">
        <v>951</v>
      </c>
      <c r="K4026" t="s">
        <v>842</v>
      </c>
      <c r="L4026" t="s">
        <v>238</v>
      </c>
      <c r="M4026" t="s">
        <v>829</v>
      </c>
      <c r="N4026" t="s">
        <v>829</v>
      </c>
      <c r="O4026" t="s">
        <v>829</v>
      </c>
      <c r="P4026" t="s">
        <v>829</v>
      </c>
      <c r="Q4026" t="s">
        <v>829</v>
      </c>
      <c r="R4026" t="s">
        <v>829</v>
      </c>
      <c r="S4026">
        <v>83428</v>
      </c>
      <c r="T4026">
        <v>4454</v>
      </c>
      <c r="U4026">
        <v>78974</v>
      </c>
      <c r="V4026">
        <v>3</v>
      </c>
    </row>
    <row r="4027" spans="1:22" x14ac:dyDescent="0.3">
      <c r="A4027">
        <v>202223</v>
      </c>
      <c r="B4027" t="s">
        <v>820</v>
      </c>
      <c r="C4027" t="s">
        <v>821</v>
      </c>
      <c r="D4027" t="s">
        <v>822</v>
      </c>
      <c r="E4027" t="s">
        <v>823</v>
      </c>
      <c r="F4027" t="s">
        <v>912</v>
      </c>
      <c r="G4027" t="s">
        <v>913</v>
      </c>
      <c r="H4027" t="s">
        <v>950</v>
      </c>
      <c r="I4027">
        <v>390</v>
      </c>
      <c r="J4027" t="s">
        <v>951</v>
      </c>
      <c r="K4027" t="s">
        <v>842</v>
      </c>
      <c r="L4027" t="s">
        <v>238</v>
      </c>
      <c r="M4027" t="s">
        <v>829</v>
      </c>
      <c r="N4027" t="s">
        <v>829</v>
      </c>
      <c r="O4027" t="s">
        <v>829</v>
      </c>
      <c r="P4027" t="s">
        <v>829</v>
      </c>
      <c r="Q4027" t="s">
        <v>829</v>
      </c>
      <c r="R4027" t="s">
        <v>829</v>
      </c>
      <c r="S4027">
        <v>613389</v>
      </c>
      <c r="T4027">
        <v>7088</v>
      </c>
      <c r="U4027">
        <v>606301</v>
      </c>
      <c r="V4027">
        <v>20</v>
      </c>
    </row>
    <row r="4028" spans="1:22" x14ac:dyDescent="0.3">
      <c r="A4028">
        <v>202324</v>
      </c>
      <c r="B4028" t="s">
        <v>820</v>
      </c>
      <c r="C4028" t="s">
        <v>821</v>
      </c>
      <c r="D4028" t="s">
        <v>822</v>
      </c>
      <c r="E4028" t="s">
        <v>823</v>
      </c>
      <c r="F4028" t="s">
        <v>912</v>
      </c>
      <c r="G4028" t="s">
        <v>913</v>
      </c>
      <c r="H4028" t="s">
        <v>950</v>
      </c>
      <c r="I4028">
        <v>390</v>
      </c>
      <c r="J4028" t="s">
        <v>951</v>
      </c>
      <c r="K4028" t="s">
        <v>842</v>
      </c>
      <c r="L4028" t="s">
        <v>238</v>
      </c>
      <c r="M4028" t="s">
        <v>829</v>
      </c>
      <c r="N4028" t="s">
        <v>829</v>
      </c>
      <c r="O4028" t="s">
        <v>829</v>
      </c>
      <c r="P4028" t="s">
        <v>829</v>
      </c>
      <c r="Q4028" t="s">
        <v>829</v>
      </c>
      <c r="R4028" t="s">
        <v>829</v>
      </c>
      <c r="S4028">
        <v>754755</v>
      </c>
      <c r="T4028">
        <v>9640</v>
      </c>
      <c r="U4028">
        <v>745115</v>
      </c>
      <c r="V4028">
        <v>24</v>
      </c>
    </row>
    <row r="4029" spans="1:22" x14ac:dyDescent="0.3">
      <c r="A4029">
        <v>202122</v>
      </c>
      <c r="B4029" t="s">
        <v>820</v>
      </c>
      <c r="C4029" t="s">
        <v>821</v>
      </c>
      <c r="D4029" t="s">
        <v>822</v>
      </c>
      <c r="E4029" t="s">
        <v>823</v>
      </c>
      <c r="F4029" t="s">
        <v>912</v>
      </c>
      <c r="G4029" t="s">
        <v>913</v>
      </c>
      <c r="H4029" t="s">
        <v>950</v>
      </c>
      <c r="I4029">
        <v>390</v>
      </c>
      <c r="J4029" t="s">
        <v>951</v>
      </c>
      <c r="K4029" t="s">
        <v>842</v>
      </c>
      <c r="L4029" t="s">
        <v>240</v>
      </c>
      <c r="M4029" t="s">
        <v>829</v>
      </c>
      <c r="N4029" t="s">
        <v>829</v>
      </c>
      <c r="O4029" t="s">
        <v>829</v>
      </c>
      <c r="P4029" t="s">
        <v>829</v>
      </c>
      <c r="Q4029" t="s">
        <v>829</v>
      </c>
      <c r="R4029" t="s">
        <v>829</v>
      </c>
      <c r="S4029">
        <v>35835</v>
      </c>
      <c r="T4029">
        <v>4813</v>
      </c>
      <c r="U4029">
        <v>31023</v>
      </c>
      <c r="V4029">
        <v>1</v>
      </c>
    </row>
    <row r="4030" spans="1:22" x14ac:dyDescent="0.3">
      <c r="A4030">
        <v>202223</v>
      </c>
      <c r="B4030" t="s">
        <v>820</v>
      </c>
      <c r="C4030" t="s">
        <v>821</v>
      </c>
      <c r="D4030" t="s">
        <v>822</v>
      </c>
      <c r="E4030" t="s">
        <v>823</v>
      </c>
      <c r="F4030" t="s">
        <v>912</v>
      </c>
      <c r="G4030" t="s">
        <v>913</v>
      </c>
      <c r="H4030" t="s">
        <v>950</v>
      </c>
      <c r="I4030">
        <v>390</v>
      </c>
      <c r="J4030" t="s">
        <v>951</v>
      </c>
      <c r="K4030" t="s">
        <v>842</v>
      </c>
      <c r="L4030" t="s">
        <v>240</v>
      </c>
      <c r="M4030" t="s">
        <v>829</v>
      </c>
      <c r="N4030" t="s">
        <v>829</v>
      </c>
      <c r="O4030" t="s">
        <v>829</v>
      </c>
      <c r="P4030" t="s">
        <v>829</v>
      </c>
      <c r="Q4030" t="s">
        <v>829</v>
      </c>
      <c r="R4030" t="s">
        <v>829</v>
      </c>
      <c r="S4030">
        <v>590614</v>
      </c>
      <c r="T4030">
        <v>4331</v>
      </c>
      <c r="U4030">
        <v>586284</v>
      </c>
      <c r="V4030">
        <v>19</v>
      </c>
    </row>
    <row r="4031" spans="1:22" x14ac:dyDescent="0.3">
      <c r="A4031">
        <v>202324</v>
      </c>
      <c r="B4031" t="s">
        <v>820</v>
      </c>
      <c r="C4031" t="s">
        <v>821</v>
      </c>
      <c r="D4031" t="s">
        <v>822</v>
      </c>
      <c r="E4031" t="s">
        <v>823</v>
      </c>
      <c r="F4031" t="s">
        <v>912</v>
      </c>
      <c r="G4031" t="s">
        <v>913</v>
      </c>
      <c r="H4031" t="s">
        <v>950</v>
      </c>
      <c r="I4031">
        <v>390</v>
      </c>
      <c r="J4031" t="s">
        <v>951</v>
      </c>
      <c r="K4031" t="s">
        <v>842</v>
      </c>
      <c r="L4031" t="s">
        <v>240</v>
      </c>
      <c r="M4031" t="s">
        <v>829</v>
      </c>
      <c r="N4031" t="s">
        <v>829</v>
      </c>
      <c r="O4031" t="s">
        <v>829</v>
      </c>
      <c r="P4031" t="s">
        <v>829</v>
      </c>
      <c r="Q4031" t="s">
        <v>829</v>
      </c>
      <c r="R4031" t="s">
        <v>829</v>
      </c>
      <c r="S4031">
        <v>602752</v>
      </c>
      <c r="T4031">
        <v>23635</v>
      </c>
      <c r="U4031">
        <v>579117</v>
      </c>
      <c r="V4031">
        <v>19</v>
      </c>
    </row>
    <row r="4032" spans="1:22" x14ac:dyDescent="0.3">
      <c r="A4032">
        <v>202122</v>
      </c>
      <c r="B4032" t="s">
        <v>820</v>
      </c>
      <c r="C4032" t="s">
        <v>821</v>
      </c>
      <c r="D4032" t="s">
        <v>822</v>
      </c>
      <c r="E4032" t="s">
        <v>823</v>
      </c>
      <c r="F4032" t="s">
        <v>912</v>
      </c>
      <c r="G4032" t="s">
        <v>913</v>
      </c>
      <c r="H4032" t="s">
        <v>950</v>
      </c>
      <c r="I4032">
        <v>390</v>
      </c>
      <c r="J4032" t="s">
        <v>951</v>
      </c>
      <c r="K4032" t="s">
        <v>842</v>
      </c>
      <c r="L4032" t="s">
        <v>843</v>
      </c>
      <c r="M4032" t="s">
        <v>829</v>
      </c>
      <c r="N4032" t="s">
        <v>829</v>
      </c>
      <c r="O4032" t="s">
        <v>829</v>
      </c>
      <c r="P4032" t="s">
        <v>829</v>
      </c>
      <c r="Q4032" t="s">
        <v>829</v>
      </c>
      <c r="R4032" t="s">
        <v>829</v>
      </c>
      <c r="S4032">
        <v>0</v>
      </c>
      <c r="T4032">
        <v>0</v>
      </c>
      <c r="U4032">
        <v>0</v>
      </c>
      <c r="V4032">
        <v>0</v>
      </c>
    </row>
    <row r="4033" spans="1:22" x14ac:dyDescent="0.3">
      <c r="A4033">
        <v>202223</v>
      </c>
      <c r="B4033" t="s">
        <v>820</v>
      </c>
      <c r="C4033" t="s">
        <v>821</v>
      </c>
      <c r="D4033" t="s">
        <v>822</v>
      </c>
      <c r="E4033" t="s">
        <v>823</v>
      </c>
      <c r="F4033" t="s">
        <v>912</v>
      </c>
      <c r="G4033" t="s">
        <v>913</v>
      </c>
      <c r="H4033" t="s">
        <v>950</v>
      </c>
      <c r="I4033">
        <v>390</v>
      </c>
      <c r="J4033" t="s">
        <v>951</v>
      </c>
      <c r="K4033" t="s">
        <v>842</v>
      </c>
      <c r="L4033" t="s">
        <v>843</v>
      </c>
      <c r="M4033" t="s">
        <v>829</v>
      </c>
      <c r="N4033" t="s">
        <v>829</v>
      </c>
      <c r="O4033" t="s">
        <v>829</v>
      </c>
      <c r="P4033" t="s">
        <v>829</v>
      </c>
      <c r="Q4033" t="s">
        <v>829</v>
      </c>
      <c r="R4033" t="s">
        <v>829</v>
      </c>
      <c r="S4033">
        <v>91240</v>
      </c>
      <c r="T4033">
        <v>53000</v>
      </c>
      <c r="U4033">
        <v>38240</v>
      </c>
      <c r="V4033">
        <v>1</v>
      </c>
    </row>
    <row r="4034" spans="1:22" x14ac:dyDescent="0.3">
      <c r="A4034">
        <v>202324</v>
      </c>
      <c r="B4034" t="s">
        <v>820</v>
      </c>
      <c r="C4034" t="s">
        <v>821</v>
      </c>
      <c r="D4034" t="s">
        <v>822</v>
      </c>
      <c r="E4034" t="s">
        <v>823</v>
      </c>
      <c r="F4034" t="s">
        <v>912</v>
      </c>
      <c r="G4034" t="s">
        <v>913</v>
      </c>
      <c r="H4034" t="s">
        <v>950</v>
      </c>
      <c r="I4034">
        <v>390</v>
      </c>
      <c r="J4034" t="s">
        <v>951</v>
      </c>
      <c r="K4034" t="s">
        <v>842</v>
      </c>
      <c r="L4034" t="s">
        <v>843</v>
      </c>
      <c r="M4034" t="s">
        <v>829</v>
      </c>
      <c r="N4034" t="s">
        <v>829</v>
      </c>
      <c r="O4034" t="s">
        <v>829</v>
      </c>
      <c r="P4034" t="s">
        <v>829</v>
      </c>
      <c r="Q4034" t="s">
        <v>829</v>
      </c>
      <c r="R4034" t="s">
        <v>829</v>
      </c>
      <c r="S4034">
        <v>106319</v>
      </c>
      <c r="T4034">
        <v>53000</v>
      </c>
      <c r="U4034">
        <v>53319</v>
      </c>
      <c r="V4034">
        <v>2</v>
      </c>
    </row>
    <row r="4035" spans="1:22" x14ac:dyDescent="0.3">
      <c r="A4035">
        <v>202122</v>
      </c>
      <c r="B4035" t="s">
        <v>820</v>
      </c>
      <c r="C4035" t="s">
        <v>821</v>
      </c>
      <c r="D4035" t="s">
        <v>822</v>
      </c>
      <c r="E4035" t="s">
        <v>823</v>
      </c>
      <c r="F4035" t="s">
        <v>912</v>
      </c>
      <c r="G4035" t="s">
        <v>913</v>
      </c>
      <c r="H4035" t="s">
        <v>950</v>
      </c>
      <c r="I4035">
        <v>390</v>
      </c>
      <c r="J4035" t="s">
        <v>951</v>
      </c>
      <c r="K4035" t="s">
        <v>842</v>
      </c>
      <c r="L4035" t="s">
        <v>249</v>
      </c>
      <c r="M4035">
        <v>0</v>
      </c>
      <c r="N4035">
        <v>227916</v>
      </c>
      <c r="O4035">
        <v>317069</v>
      </c>
      <c r="P4035">
        <v>2286873</v>
      </c>
      <c r="Q4035">
        <v>0</v>
      </c>
      <c r="R4035" t="s">
        <v>829</v>
      </c>
      <c r="S4035">
        <v>2831859</v>
      </c>
      <c r="T4035">
        <v>47248</v>
      </c>
      <c r="U4035">
        <v>2784610</v>
      </c>
      <c r="V4035">
        <v>91</v>
      </c>
    </row>
    <row r="4036" spans="1:22" x14ac:dyDescent="0.3">
      <c r="A4036">
        <v>202223</v>
      </c>
      <c r="B4036" t="s">
        <v>820</v>
      </c>
      <c r="C4036" t="s">
        <v>821</v>
      </c>
      <c r="D4036" t="s">
        <v>822</v>
      </c>
      <c r="E4036" t="s">
        <v>823</v>
      </c>
      <c r="F4036" t="s">
        <v>912</v>
      </c>
      <c r="G4036" t="s">
        <v>913</v>
      </c>
      <c r="H4036" t="s">
        <v>950</v>
      </c>
      <c r="I4036">
        <v>390</v>
      </c>
      <c r="J4036" t="s">
        <v>951</v>
      </c>
      <c r="K4036" t="s">
        <v>842</v>
      </c>
      <c r="L4036" t="s">
        <v>249</v>
      </c>
      <c r="M4036">
        <v>0</v>
      </c>
      <c r="N4036">
        <v>346095</v>
      </c>
      <c r="O4036">
        <v>410929</v>
      </c>
      <c r="P4036">
        <v>2722375</v>
      </c>
      <c r="Q4036">
        <v>0</v>
      </c>
      <c r="R4036" t="s">
        <v>829</v>
      </c>
      <c r="S4036">
        <v>3479398</v>
      </c>
      <c r="T4036">
        <v>0</v>
      </c>
      <c r="U4036">
        <v>3479398</v>
      </c>
      <c r="V4036">
        <v>114</v>
      </c>
    </row>
    <row r="4037" spans="1:22" x14ac:dyDescent="0.3">
      <c r="A4037">
        <v>202324</v>
      </c>
      <c r="B4037" t="s">
        <v>820</v>
      </c>
      <c r="C4037" t="s">
        <v>821</v>
      </c>
      <c r="D4037" t="s">
        <v>822</v>
      </c>
      <c r="E4037" t="s">
        <v>823</v>
      </c>
      <c r="F4037" t="s">
        <v>912</v>
      </c>
      <c r="G4037" t="s">
        <v>913</v>
      </c>
      <c r="H4037" t="s">
        <v>950</v>
      </c>
      <c r="I4037">
        <v>390</v>
      </c>
      <c r="J4037" t="s">
        <v>951</v>
      </c>
      <c r="K4037" t="s">
        <v>842</v>
      </c>
      <c r="L4037" t="s">
        <v>249</v>
      </c>
      <c r="M4037">
        <v>0</v>
      </c>
      <c r="N4037">
        <v>446811</v>
      </c>
      <c r="O4037">
        <v>409124</v>
      </c>
      <c r="P4037">
        <v>3082955</v>
      </c>
      <c r="Q4037">
        <v>0</v>
      </c>
      <c r="R4037" t="s">
        <v>829</v>
      </c>
      <c r="S4037">
        <v>3938891</v>
      </c>
      <c r="T4037">
        <v>0</v>
      </c>
      <c r="U4037">
        <v>3938891</v>
      </c>
      <c r="V4037">
        <v>129</v>
      </c>
    </row>
    <row r="4038" spans="1:22" x14ac:dyDescent="0.3">
      <c r="A4038">
        <v>202122</v>
      </c>
      <c r="B4038" t="s">
        <v>820</v>
      </c>
      <c r="C4038" t="s">
        <v>821</v>
      </c>
      <c r="D4038" t="s">
        <v>822</v>
      </c>
      <c r="E4038" t="s">
        <v>823</v>
      </c>
      <c r="F4038" t="s">
        <v>912</v>
      </c>
      <c r="G4038" t="s">
        <v>913</v>
      </c>
      <c r="H4038" t="s">
        <v>950</v>
      </c>
      <c r="I4038">
        <v>390</v>
      </c>
      <c r="J4038" t="s">
        <v>951</v>
      </c>
      <c r="K4038" t="s">
        <v>842</v>
      </c>
      <c r="L4038" t="s">
        <v>844</v>
      </c>
      <c r="M4038">
        <v>228</v>
      </c>
      <c r="N4038">
        <v>94036</v>
      </c>
      <c r="O4038">
        <v>63779</v>
      </c>
      <c r="P4038">
        <v>4235</v>
      </c>
      <c r="Q4038">
        <v>407</v>
      </c>
      <c r="R4038" t="s">
        <v>829</v>
      </c>
      <c r="S4038">
        <v>162685</v>
      </c>
      <c r="T4038">
        <v>74910</v>
      </c>
      <c r="U4038">
        <v>87776</v>
      </c>
      <c r="V4038">
        <v>3</v>
      </c>
    </row>
    <row r="4039" spans="1:22" x14ac:dyDescent="0.3">
      <c r="A4039">
        <v>202223</v>
      </c>
      <c r="B4039" t="s">
        <v>820</v>
      </c>
      <c r="C4039" t="s">
        <v>821</v>
      </c>
      <c r="D4039" t="s">
        <v>822</v>
      </c>
      <c r="E4039" t="s">
        <v>823</v>
      </c>
      <c r="F4039" t="s">
        <v>912</v>
      </c>
      <c r="G4039" t="s">
        <v>913</v>
      </c>
      <c r="H4039" t="s">
        <v>950</v>
      </c>
      <c r="I4039">
        <v>390</v>
      </c>
      <c r="J4039" t="s">
        <v>951</v>
      </c>
      <c r="K4039" t="s">
        <v>842</v>
      </c>
      <c r="L4039" t="s">
        <v>844</v>
      </c>
      <c r="M4039">
        <v>256</v>
      </c>
      <c r="N4039">
        <v>110317</v>
      </c>
      <c r="O4039">
        <v>76580</v>
      </c>
      <c r="P4039">
        <v>5218</v>
      </c>
      <c r="Q4039">
        <v>498</v>
      </c>
      <c r="R4039" t="s">
        <v>829</v>
      </c>
      <c r="S4039">
        <v>192868</v>
      </c>
      <c r="T4039">
        <v>99535</v>
      </c>
      <c r="U4039">
        <v>93333</v>
      </c>
      <c r="V4039">
        <v>3</v>
      </c>
    </row>
    <row r="4040" spans="1:22" x14ac:dyDescent="0.3">
      <c r="A4040">
        <v>202324</v>
      </c>
      <c r="B4040" t="s">
        <v>820</v>
      </c>
      <c r="C4040" t="s">
        <v>821</v>
      </c>
      <c r="D4040" t="s">
        <v>822</v>
      </c>
      <c r="E4040" t="s">
        <v>823</v>
      </c>
      <c r="F4040" t="s">
        <v>912</v>
      </c>
      <c r="G4040" t="s">
        <v>913</v>
      </c>
      <c r="H4040" t="s">
        <v>950</v>
      </c>
      <c r="I4040">
        <v>390</v>
      </c>
      <c r="J4040" t="s">
        <v>951</v>
      </c>
      <c r="K4040" t="s">
        <v>842</v>
      </c>
      <c r="L4040" t="s">
        <v>844</v>
      </c>
      <c r="M4040">
        <v>189</v>
      </c>
      <c r="N4040">
        <v>53322</v>
      </c>
      <c r="O4040">
        <v>37339</v>
      </c>
      <c r="P4040">
        <v>2592</v>
      </c>
      <c r="Q4040">
        <v>354</v>
      </c>
      <c r="R4040" t="s">
        <v>829</v>
      </c>
      <c r="S4040">
        <v>93796</v>
      </c>
      <c r="T4040">
        <v>0</v>
      </c>
      <c r="U4040">
        <v>93796</v>
      </c>
      <c r="V4040">
        <v>3</v>
      </c>
    </row>
    <row r="4041" spans="1:22" x14ac:dyDescent="0.3">
      <c r="A4041">
        <v>202122</v>
      </c>
      <c r="B4041" t="s">
        <v>820</v>
      </c>
      <c r="C4041" t="s">
        <v>821</v>
      </c>
      <c r="D4041" t="s">
        <v>822</v>
      </c>
      <c r="E4041" t="s">
        <v>823</v>
      </c>
      <c r="F4041" t="s">
        <v>912</v>
      </c>
      <c r="G4041" t="s">
        <v>913</v>
      </c>
      <c r="H4041" t="s">
        <v>950</v>
      </c>
      <c r="I4041">
        <v>390</v>
      </c>
      <c r="J4041" t="s">
        <v>951</v>
      </c>
      <c r="K4041" t="s">
        <v>842</v>
      </c>
      <c r="L4041" t="s">
        <v>251</v>
      </c>
      <c r="M4041" t="s">
        <v>829</v>
      </c>
      <c r="N4041" t="s">
        <v>829</v>
      </c>
      <c r="O4041">
        <v>0</v>
      </c>
      <c r="P4041">
        <v>0</v>
      </c>
      <c r="Q4041">
        <v>0</v>
      </c>
      <c r="R4041">
        <v>188985</v>
      </c>
      <c r="S4041">
        <v>188985</v>
      </c>
      <c r="T4041">
        <v>0</v>
      </c>
      <c r="U4041">
        <v>188985</v>
      </c>
      <c r="V4041">
        <v>6</v>
      </c>
    </row>
    <row r="4042" spans="1:22" x14ac:dyDescent="0.3">
      <c r="A4042">
        <v>202223</v>
      </c>
      <c r="B4042" t="s">
        <v>820</v>
      </c>
      <c r="C4042" t="s">
        <v>821</v>
      </c>
      <c r="D4042" t="s">
        <v>822</v>
      </c>
      <c r="E4042" t="s">
        <v>823</v>
      </c>
      <c r="F4042" t="s">
        <v>912</v>
      </c>
      <c r="G4042" t="s">
        <v>913</v>
      </c>
      <c r="H4042" t="s">
        <v>950</v>
      </c>
      <c r="I4042">
        <v>390</v>
      </c>
      <c r="J4042" t="s">
        <v>951</v>
      </c>
      <c r="K4042" t="s">
        <v>842</v>
      </c>
      <c r="L4042" t="s">
        <v>251</v>
      </c>
      <c r="M4042" t="s">
        <v>829</v>
      </c>
      <c r="N4042" t="s">
        <v>829</v>
      </c>
      <c r="O4042">
        <v>0</v>
      </c>
      <c r="P4042">
        <v>0</v>
      </c>
      <c r="Q4042">
        <v>0</v>
      </c>
      <c r="R4042">
        <v>323641</v>
      </c>
      <c r="S4042">
        <v>323641</v>
      </c>
      <c r="T4042">
        <v>9689</v>
      </c>
      <c r="U4042">
        <v>313952</v>
      </c>
      <c r="V4042">
        <v>10</v>
      </c>
    </row>
    <row r="4043" spans="1:22" x14ac:dyDescent="0.3">
      <c r="A4043">
        <v>202324</v>
      </c>
      <c r="B4043" t="s">
        <v>820</v>
      </c>
      <c r="C4043" t="s">
        <v>821</v>
      </c>
      <c r="D4043" t="s">
        <v>822</v>
      </c>
      <c r="E4043" t="s">
        <v>823</v>
      </c>
      <c r="F4043" t="s">
        <v>912</v>
      </c>
      <c r="G4043" t="s">
        <v>913</v>
      </c>
      <c r="H4043" t="s">
        <v>950</v>
      </c>
      <c r="I4043">
        <v>390</v>
      </c>
      <c r="J4043" t="s">
        <v>951</v>
      </c>
      <c r="K4043" t="s">
        <v>842</v>
      </c>
      <c r="L4043" t="s">
        <v>251</v>
      </c>
      <c r="M4043" t="s">
        <v>829</v>
      </c>
      <c r="N4043" t="s">
        <v>829</v>
      </c>
      <c r="O4043">
        <v>0</v>
      </c>
      <c r="P4043">
        <v>0</v>
      </c>
      <c r="Q4043">
        <v>0</v>
      </c>
      <c r="R4043">
        <v>330391</v>
      </c>
      <c r="S4043">
        <v>330391</v>
      </c>
      <c r="T4043">
        <v>2305</v>
      </c>
      <c r="U4043">
        <v>328087</v>
      </c>
      <c r="V4043">
        <v>11</v>
      </c>
    </row>
    <row r="4044" spans="1:22" x14ac:dyDescent="0.3">
      <c r="A4044">
        <v>202122</v>
      </c>
      <c r="B4044" t="s">
        <v>820</v>
      </c>
      <c r="C4044" t="s">
        <v>821</v>
      </c>
      <c r="D4044" t="s">
        <v>822</v>
      </c>
      <c r="E4044" t="s">
        <v>823</v>
      </c>
      <c r="F4044" t="s">
        <v>912</v>
      </c>
      <c r="G4044" t="s">
        <v>913</v>
      </c>
      <c r="H4044" t="s">
        <v>950</v>
      </c>
      <c r="I4044">
        <v>390</v>
      </c>
      <c r="J4044" t="s">
        <v>951</v>
      </c>
      <c r="K4044" t="s">
        <v>842</v>
      </c>
      <c r="L4044" t="s">
        <v>253</v>
      </c>
      <c r="M4044" t="s">
        <v>829</v>
      </c>
      <c r="N4044" t="s">
        <v>829</v>
      </c>
      <c r="O4044">
        <v>0</v>
      </c>
      <c r="P4044">
        <v>0</v>
      </c>
      <c r="Q4044">
        <v>0</v>
      </c>
      <c r="R4044">
        <v>37797</v>
      </c>
      <c r="S4044">
        <v>37797</v>
      </c>
      <c r="T4044">
        <v>0</v>
      </c>
      <c r="U4044">
        <v>37797</v>
      </c>
      <c r="V4044">
        <v>1</v>
      </c>
    </row>
    <row r="4045" spans="1:22" x14ac:dyDescent="0.3">
      <c r="A4045">
        <v>202223</v>
      </c>
      <c r="B4045" t="s">
        <v>820</v>
      </c>
      <c r="C4045" t="s">
        <v>821</v>
      </c>
      <c r="D4045" t="s">
        <v>822</v>
      </c>
      <c r="E4045" t="s">
        <v>823</v>
      </c>
      <c r="F4045" t="s">
        <v>912</v>
      </c>
      <c r="G4045" t="s">
        <v>913</v>
      </c>
      <c r="H4045" t="s">
        <v>950</v>
      </c>
      <c r="I4045">
        <v>390</v>
      </c>
      <c r="J4045" t="s">
        <v>951</v>
      </c>
      <c r="K4045" t="s">
        <v>842</v>
      </c>
      <c r="L4045" t="s">
        <v>253</v>
      </c>
      <c r="M4045" t="s">
        <v>829</v>
      </c>
      <c r="N4045" t="s">
        <v>829</v>
      </c>
      <c r="O4045">
        <v>0</v>
      </c>
      <c r="P4045">
        <v>0</v>
      </c>
      <c r="Q4045">
        <v>0</v>
      </c>
      <c r="R4045">
        <v>67171</v>
      </c>
      <c r="S4045">
        <v>67171</v>
      </c>
      <c r="T4045">
        <v>2011</v>
      </c>
      <c r="U4045">
        <v>65160</v>
      </c>
      <c r="V4045">
        <v>2</v>
      </c>
    </row>
    <row r="4046" spans="1:22" x14ac:dyDescent="0.3">
      <c r="A4046">
        <v>202324</v>
      </c>
      <c r="B4046" t="s">
        <v>820</v>
      </c>
      <c r="C4046" t="s">
        <v>821</v>
      </c>
      <c r="D4046" t="s">
        <v>822</v>
      </c>
      <c r="E4046" t="s">
        <v>823</v>
      </c>
      <c r="F4046" t="s">
        <v>912</v>
      </c>
      <c r="G4046" t="s">
        <v>913</v>
      </c>
      <c r="H4046" t="s">
        <v>950</v>
      </c>
      <c r="I4046">
        <v>390</v>
      </c>
      <c r="J4046" t="s">
        <v>951</v>
      </c>
      <c r="K4046" t="s">
        <v>842</v>
      </c>
      <c r="L4046" t="s">
        <v>253</v>
      </c>
      <c r="M4046" t="s">
        <v>829</v>
      </c>
      <c r="N4046" t="s">
        <v>829</v>
      </c>
      <c r="O4046">
        <v>0</v>
      </c>
      <c r="P4046">
        <v>0</v>
      </c>
      <c r="Q4046">
        <v>0</v>
      </c>
      <c r="R4046">
        <v>135545</v>
      </c>
      <c r="S4046">
        <v>135545</v>
      </c>
      <c r="T4046">
        <v>945</v>
      </c>
      <c r="U4046">
        <v>134600</v>
      </c>
      <c r="V4046">
        <v>4</v>
      </c>
    </row>
    <row r="4047" spans="1:22" x14ac:dyDescent="0.3">
      <c r="A4047">
        <v>202122</v>
      </c>
      <c r="B4047" t="s">
        <v>820</v>
      </c>
      <c r="C4047" t="s">
        <v>821</v>
      </c>
      <c r="D4047" t="s">
        <v>822</v>
      </c>
      <c r="E4047" t="s">
        <v>823</v>
      </c>
      <c r="F4047" t="s">
        <v>912</v>
      </c>
      <c r="G4047" t="s">
        <v>913</v>
      </c>
      <c r="H4047" t="s">
        <v>950</v>
      </c>
      <c r="I4047">
        <v>390</v>
      </c>
      <c r="J4047" t="s">
        <v>951</v>
      </c>
      <c r="K4047" t="s">
        <v>842</v>
      </c>
      <c r="L4047" t="s">
        <v>845</v>
      </c>
      <c r="M4047" t="s">
        <v>829</v>
      </c>
      <c r="N4047" t="s">
        <v>829</v>
      </c>
      <c r="O4047">
        <v>0</v>
      </c>
      <c r="P4047">
        <v>0</v>
      </c>
      <c r="Q4047">
        <v>0</v>
      </c>
      <c r="R4047">
        <v>0</v>
      </c>
      <c r="S4047">
        <v>0</v>
      </c>
      <c r="T4047">
        <v>0</v>
      </c>
      <c r="U4047">
        <v>0</v>
      </c>
      <c r="V4047">
        <v>0</v>
      </c>
    </row>
    <row r="4048" spans="1:22" x14ac:dyDescent="0.3">
      <c r="A4048">
        <v>202223</v>
      </c>
      <c r="B4048" t="s">
        <v>820</v>
      </c>
      <c r="C4048" t="s">
        <v>821</v>
      </c>
      <c r="D4048" t="s">
        <v>822</v>
      </c>
      <c r="E4048" t="s">
        <v>823</v>
      </c>
      <c r="F4048" t="s">
        <v>912</v>
      </c>
      <c r="G4048" t="s">
        <v>913</v>
      </c>
      <c r="H4048" t="s">
        <v>950</v>
      </c>
      <c r="I4048">
        <v>390</v>
      </c>
      <c r="J4048" t="s">
        <v>951</v>
      </c>
      <c r="K4048" t="s">
        <v>842</v>
      </c>
      <c r="L4048" t="s">
        <v>845</v>
      </c>
      <c r="M4048" t="s">
        <v>829</v>
      </c>
      <c r="N4048" t="s">
        <v>829</v>
      </c>
      <c r="O4048">
        <v>0</v>
      </c>
      <c r="P4048">
        <v>0</v>
      </c>
      <c r="Q4048">
        <v>0</v>
      </c>
      <c r="R4048">
        <v>0</v>
      </c>
      <c r="S4048">
        <v>0</v>
      </c>
      <c r="T4048">
        <v>0</v>
      </c>
      <c r="U4048">
        <v>0</v>
      </c>
      <c r="V4048">
        <v>0</v>
      </c>
    </row>
    <row r="4049" spans="1:22" x14ac:dyDescent="0.3">
      <c r="A4049">
        <v>202324</v>
      </c>
      <c r="B4049" t="s">
        <v>820</v>
      </c>
      <c r="C4049" t="s">
        <v>821</v>
      </c>
      <c r="D4049" t="s">
        <v>822</v>
      </c>
      <c r="E4049" t="s">
        <v>823</v>
      </c>
      <c r="F4049" t="s">
        <v>912</v>
      </c>
      <c r="G4049" t="s">
        <v>913</v>
      </c>
      <c r="H4049" t="s">
        <v>950</v>
      </c>
      <c r="I4049">
        <v>390</v>
      </c>
      <c r="J4049" t="s">
        <v>951</v>
      </c>
      <c r="K4049" t="s">
        <v>842</v>
      </c>
      <c r="L4049" t="s">
        <v>845</v>
      </c>
      <c r="M4049" t="s">
        <v>829</v>
      </c>
      <c r="N4049" t="s">
        <v>829</v>
      </c>
      <c r="O4049">
        <v>0</v>
      </c>
      <c r="P4049">
        <v>0</v>
      </c>
      <c r="Q4049">
        <v>0</v>
      </c>
      <c r="R4049">
        <v>0</v>
      </c>
      <c r="S4049">
        <v>0</v>
      </c>
      <c r="T4049">
        <v>0</v>
      </c>
      <c r="U4049">
        <v>0</v>
      </c>
      <c r="V4049">
        <v>0</v>
      </c>
    </row>
    <row r="4050" spans="1:22" x14ac:dyDescent="0.3">
      <c r="A4050">
        <v>202122</v>
      </c>
      <c r="B4050" t="s">
        <v>820</v>
      </c>
      <c r="C4050" t="s">
        <v>821</v>
      </c>
      <c r="D4050" t="s">
        <v>822</v>
      </c>
      <c r="E4050" t="s">
        <v>823</v>
      </c>
      <c r="F4050" t="s">
        <v>852</v>
      </c>
      <c r="G4050" t="s">
        <v>853</v>
      </c>
      <c r="H4050" t="s">
        <v>952</v>
      </c>
      <c r="I4050">
        <v>916</v>
      </c>
      <c r="J4050" t="s">
        <v>953</v>
      </c>
      <c r="K4050" t="s">
        <v>828</v>
      </c>
      <c r="L4050" t="s">
        <v>336</v>
      </c>
      <c r="M4050">
        <v>0</v>
      </c>
      <c r="N4050">
        <v>148000</v>
      </c>
      <c r="O4050">
        <v>0</v>
      </c>
      <c r="P4050">
        <v>6945722</v>
      </c>
      <c r="Q4050">
        <v>2669002</v>
      </c>
      <c r="R4050" t="s">
        <v>829</v>
      </c>
      <c r="S4050">
        <v>9762724</v>
      </c>
      <c r="T4050" t="s">
        <v>829</v>
      </c>
      <c r="U4050">
        <v>9762724</v>
      </c>
      <c r="V4050">
        <v>243</v>
      </c>
    </row>
    <row r="4051" spans="1:22" x14ac:dyDescent="0.3">
      <c r="A4051">
        <v>202223</v>
      </c>
      <c r="B4051" t="s">
        <v>820</v>
      </c>
      <c r="C4051" t="s">
        <v>821</v>
      </c>
      <c r="D4051" t="s">
        <v>822</v>
      </c>
      <c r="E4051" t="s">
        <v>823</v>
      </c>
      <c r="F4051" t="s">
        <v>852</v>
      </c>
      <c r="G4051" t="s">
        <v>853</v>
      </c>
      <c r="H4051" t="s">
        <v>952</v>
      </c>
      <c r="I4051">
        <v>916</v>
      </c>
      <c r="J4051" t="s">
        <v>953</v>
      </c>
      <c r="K4051" t="s">
        <v>828</v>
      </c>
      <c r="L4051" t="s">
        <v>336</v>
      </c>
      <c r="M4051">
        <v>0</v>
      </c>
      <c r="N4051">
        <v>160000</v>
      </c>
      <c r="O4051">
        <v>0</v>
      </c>
      <c r="P4051">
        <v>7076666</v>
      </c>
      <c r="Q4051">
        <v>2160000</v>
      </c>
      <c r="R4051" t="s">
        <v>829</v>
      </c>
      <c r="S4051">
        <v>9396666</v>
      </c>
      <c r="T4051" t="s">
        <v>829</v>
      </c>
      <c r="U4051">
        <v>9396666</v>
      </c>
      <c r="V4051">
        <v>235</v>
      </c>
    </row>
    <row r="4052" spans="1:22" x14ac:dyDescent="0.3">
      <c r="A4052">
        <v>202324</v>
      </c>
      <c r="B4052" t="s">
        <v>820</v>
      </c>
      <c r="C4052" t="s">
        <v>821</v>
      </c>
      <c r="D4052" t="s">
        <v>822</v>
      </c>
      <c r="E4052" t="s">
        <v>823</v>
      </c>
      <c r="F4052" t="s">
        <v>852</v>
      </c>
      <c r="G4052" t="s">
        <v>853</v>
      </c>
      <c r="H4052" t="s">
        <v>952</v>
      </c>
      <c r="I4052">
        <v>916</v>
      </c>
      <c r="J4052" t="s">
        <v>953</v>
      </c>
      <c r="K4052" t="s">
        <v>828</v>
      </c>
      <c r="L4052" t="s">
        <v>336</v>
      </c>
      <c r="M4052">
        <v>0</v>
      </c>
      <c r="N4052">
        <v>153137</v>
      </c>
      <c r="O4052">
        <v>0</v>
      </c>
      <c r="P4052">
        <v>7667080</v>
      </c>
      <c r="Q4052">
        <v>2559023</v>
      </c>
      <c r="R4052" t="s">
        <v>829</v>
      </c>
      <c r="S4052">
        <v>10379240</v>
      </c>
      <c r="T4052" t="s">
        <v>829</v>
      </c>
      <c r="U4052">
        <v>10379240</v>
      </c>
      <c r="V4052">
        <v>262</v>
      </c>
    </row>
    <row r="4053" spans="1:22" x14ac:dyDescent="0.3">
      <c r="A4053">
        <v>202122</v>
      </c>
      <c r="B4053" t="s">
        <v>820</v>
      </c>
      <c r="C4053" t="s">
        <v>821</v>
      </c>
      <c r="D4053" t="s">
        <v>822</v>
      </c>
      <c r="E4053" t="s">
        <v>823</v>
      </c>
      <c r="F4053" t="s">
        <v>852</v>
      </c>
      <c r="G4053" t="s">
        <v>853</v>
      </c>
      <c r="H4053" t="s">
        <v>952</v>
      </c>
      <c r="I4053">
        <v>916</v>
      </c>
      <c r="J4053" t="s">
        <v>953</v>
      </c>
      <c r="K4053" t="s">
        <v>828</v>
      </c>
      <c r="L4053" t="s">
        <v>235</v>
      </c>
      <c r="M4053" t="s">
        <v>829</v>
      </c>
      <c r="N4053">
        <v>0</v>
      </c>
      <c r="O4053">
        <v>0</v>
      </c>
      <c r="P4053" t="s">
        <v>829</v>
      </c>
      <c r="Q4053" t="s">
        <v>829</v>
      </c>
      <c r="R4053" t="s">
        <v>829</v>
      </c>
      <c r="S4053">
        <v>0</v>
      </c>
      <c r="T4053">
        <v>0</v>
      </c>
      <c r="U4053">
        <v>0</v>
      </c>
      <c r="V4053">
        <v>0</v>
      </c>
    </row>
    <row r="4054" spans="1:22" x14ac:dyDescent="0.3">
      <c r="A4054">
        <v>202223</v>
      </c>
      <c r="B4054" t="s">
        <v>820</v>
      </c>
      <c r="C4054" t="s">
        <v>821</v>
      </c>
      <c r="D4054" t="s">
        <v>822</v>
      </c>
      <c r="E4054" t="s">
        <v>823</v>
      </c>
      <c r="F4054" t="s">
        <v>852</v>
      </c>
      <c r="G4054" t="s">
        <v>853</v>
      </c>
      <c r="H4054" t="s">
        <v>952</v>
      </c>
      <c r="I4054">
        <v>916</v>
      </c>
      <c r="J4054" t="s">
        <v>953</v>
      </c>
      <c r="K4054" t="s">
        <v>828</v>
      </c>
      <c r="L4054" t="s">
        <v>235</v>
      </c>
      <c r="M4054" t="s">
        <v>829</v>
      </c>
      <c r="N4054">
        <v>0</v>
      </c>
      <c r="O4054">
        <v>0</v>
      </c>
      <c r="P4054" t="s">
        <v>829</v>
      </c>
      <c r="Q4054" t="s">
        <v>829</v>
      </c>
      <c r="R4054" t="s">
        <v>829</v>
      </c>
      <c r="S4054">
        <v>0</v>
      </c>
      <c r="T4054">
        <v>0</v>
      </c>
      <c r="U4054">
        <v>0</v>
      </c>
      <c r="V4054">
        <v>0</v>
      </c>
    </row>
    <row r="4055" spans="1:22" x14ac:dyDescent="0.3">
      <c r="A4055">
        <v>202324</v>
      </c>
      <c r="B4055" t="s">
        <v>820</v>
      </c>
      <c r="C4055" t="s">
        <v>821</v>
      </c>
      <c r="D4055" t="s">
        <v>822</v>
      </c>
      <c r="E4055" t="s">
        <v>823</v>
      </c>
      <c r="F4055" t="s">
        <v>852</v>
      </c>
      <c r="G4055" t="s">
        <v>853</v>
      </c>
      <c r="H4055" t="s">
        <v>952</v>
      </c>
      <c r="I4055">
        <v>916</v>
      </c>
      <c r="J4055" t="s">
        <v>953</v>
      </c>
      <c r="K4055" t="s">
        <v>828</v>
      </c>
      <c r="L4055" t="s">
        <v>235</v>
      </c>
      <c r="M4055" t="s">
        <v>829</v>
      </c>
      <c r="N4055">
        <v>0</v>
      </c>
      <c r="O4055">
        <v>0</v>
      </c>
      <c r="P4055" t="s">
        <v>829</v>
      </c>
      <c r="Q4055" t="s">
        <v>829</v>
      </c>
      <c r="R4055" t="s">
        <v>829</v>
      </c>
      <c r="S4055">
        <v>0</v>
      </c>
      <c r="T4055">
        <v>0</v>
      </c>
      <c r="U4055">
        <v>0</v>
      </c>
      <c r="V4055">
        <v>0</v>
      </c>
    </row>
    <row r="4056" spans="1:22" x14ac:dyDescent="0.3">
      <c r="A4056">
        <v>202122</v>
      </c>
      <c r="B4056" t="s">
        <v>820</v>
      </c>
      <c r="C4056" t="s">
        <v>821</v>
      </c>
      <c r="D4056" t="s">
        <v>822</v>
      </c>
      <c r="E4056" t="s">
        <v>823</v>
      </c>
      <c r="F4056" t="s">
        <v>852</v>
      </c>
      <c r="G4056" t="s">
        <v>853</v>
      </c>
      <c r="H4056" t="s">
        <v>952</v>
      </c>
      <c r="I4056">
        <v>916</v>
      </c>
      <c r="J4056" t="s">
        <v>953</v>
      </c>
      <c r="K4056" t="s">
        <v>828</v>
      </c>
      <c r="L4056" t="s">
        <v>534</v>
      </c>
      <c r="M4056">
        <v>0</v>
      </c>
      <c r="N4056">
        <v>5543247</v>
      </c>
      <c r="O4056">
        <v>962390</v>
      </c>
      <c r="P4056">
        <v>5779224</v>
      </c>
      <c r="Q4056">
        <v>2165681</v>
      </c>
      <c r="R4056" t="s">
        <v>829</v>
      </c>
      <c r="S4056">
        <v>14450542</v>
      </c>
      <c r="T4056">
        <v>694401</v>
      </c>
      <c r="U4056">
        <v>13756141</v>
      </c>
      <c r="V4056">
        <v>95</v>
      </c>
    </row>
    <row r="4057" spans="1:22" x14ac:dyDescent="0.3">
      <c r="A4057">
        <v>202223</v>
      </c>
      <c r="B4057" t="s">
        <v>820</v>
      </c>
      <c r="C4057" t="s">
        <v>821</v>
      </c>
      <c r="D4057" t="s">
        <v>822</v>
      </c>
      <c r="E4057" t="s">
        <v>823</v>
      </c>
      <c r="F4057" t="s">
        <v>852</v>
      </c>
      <c r="G4057" t="s">
        <v>853</v>
      </c>
      <c r="H4057" t="s">
        <v>952</v>
      </c>
      <c r="I4057">
        <v>916</v>
      </c>
      <c r="J4057" t="s">
        <v>953</v>
      </c>
      <c r="K4057" t="s">
        <v>828</v>
      </c>
      <c r="L4057" t="s">
        <v>534</v>
      </c>
      <c r="M4057">
        <v>0</v>
      </c>
      <c r="N4057">
        <v>6511051</v>
      </c>
      <c r="O4057">
        <v>1057356</v>
      </c>
      <c r="P4057">
        <v>7350884</v>
      </c>
      <c r="Q4057">
        <v>3142264</v>
      </c>
      <c r="R4057" t="s">
        <v>829</v>
      </c>
      <c r="S4057">
        <v>18061555</v>
      </c>
      <c r="T4057">
        <v>542892</v>
      </c>
      <c r="U4057">
        <v>17518663</v>
      </c>
      <c r="V4057">
        <v>123</v>
      </c>
    </row>
    <row r="4058" spans="1:22" x14ac:dyDescent="0.3">
      <c r="A4058">
        <v>202324</v>
      </c>
      <c r="B4058" t="s">
        <v>820</v>
      </c>
      <c r="C4058" t="s">
        <v>821</v>
      </c>
      <c r="D4058" t="s">
        <v>822</v>
      </c>
      <c r="E4058" t="s">
        <v>823</v>
      </c>
      <c r="F4058" t="s">
        <v>852</v>
      </c>
      <c r="G4058" t="s">
        <v>853</v>
      </c>
      <c r="H4058" t="s">
        <v>952</v>
      </c>
      <c r="I4058">
        <v>916</v>
      </c>
      <c r="J4058" t="s">
        <v>953</v>
      </c>
      <c r="K4058" t="s">
        <v>828</v>
      </c>
      <c r="L4058" t="s">
        <v>534</v>
      </c>
      <c r="M4058">
        <v>0</v>
      </c>
      <c r="N4058">
        <v>7935649</v>
      </c>
      <c r="O4058">
        <v>1404052</v>
      </c>
      <c r="P4058">
        <v>8129742</v>
      </c>
      <c r="Q4058">
        <v>4188815</v>
      </c>
      <c r="R4058" t="s">
        <v>829</v>
      </c>
      <c r="S4058">
        <v>21658259</v>
      </c>
      <c r="T4058">
        <v>370396</v>
      </c>
      <c r="U4058">
        <v>21287863</v>
      </c>
      <c r="V4058">
        <v>151</v>
      </c>
    </row>
    <row r="4059" spans="1:22" x14ac:dyDescent="0.3">
      <c r="A4059">
        <v>202122</v>
      </c>
      <c r="B4059" t="s">
        <v>820</v>
      </c>
      <c r="C4059" t="s">
        <v>821</v>
      </c>
      <c r="D4059" t="s">
        <v>822</v>
      </c>
      <c r="E4059" t="s">
        <v>823</v>
      </c>
      <c r="F4059" t="s">
        <v>852</v>
      </c>
      <c r="G4059" t="s">
        <v>853</v>
      </c>
      <c r="H4059" t="s">
        <v>952</v>
      </c>
      <c r="I4059">
        <v>916</v>
      </c>
      <c r="J4059" t="s">
        <v>953</v>
      </c>
      <c r="K4059" t="s">
        <v>828</v>
      </c>
      <c r="L4059" t="s">
        <v>603</v>
      </c>
      <c r="M4059" t="s">
        <v>829</v>
      </c>
      <c r="N4059" t="s">
        <v>829</v>
      </c>
      <c r="O4059" t="s">
        <v>829</v>
      </c>
      <c r="P4059">
        <v>0</v>
      </c>
      <c r="Q4059">
        <v>0</v>
      </c>
      <c r="R4059">
        <v>0</v>
      </c>
      <c r="S4059">
        <v>0</v>
      </c>
      <c r="T4059">
        <v>0</v>
      </c>
      <c r="U4059">
        <v>0</v>
      </c>
      <c r="V4059">
        <v>0</v>
      </c>
    </row>
    <row r="4060" spans="1:22" x14ac:dyDescent="0.3">
      <c r="A4060">
        <v>202223</v>
      </c>
      <c r="B4060" t="s">
        <v>820</v>
      </c>
      <c r="C4060" t="s">
        <v>821</v>
      </c>
      <c r="D4060" t="s">
        <v>822</v>
      </c>
      <c r="E4060" t="s">
        <v>823</v>
      </c>
      <c r="F4060" t="s">
        <v>852</v>
      </c>
      <c r="G4060" t="s">
        <v>853</v>
      </c>
      <c r="H4060" t="s">
        <v>952</v>
      </c>
      <c r="I4060">
        <v>916</v>
      </c>
      <c r="J4060" t="s">
        <v>953</v>
      </c>
      <c r="K4060" t="s">
        <v>828</v>
      </c>
      <c r="L4060" t="s">
        <v>603</v>
      </c>
      <c r="M4060" t="s">
        <v>829</v>
      </c>
      <c r="N4060" t="s">
        <v>829</v>
      </c>
      <c r="O4060" t="s">
        <v>829</v>
      </c>
      <c r="P4060">
        <v>0</v>
      </c>
      <c r="Q4060">
        <v>0</v>
      </c>
      <c r="R4060">
        <v>0</v>
      </c>
      <c r="S4060">
        <v>0</v>
      </c>
      <c r="T4060">
        <v>0</v>
      </c>
      <c r="U4060">
        <v>0</v>
      </c>
      <c r="V4060">
        <v>0</v>
      </c>
    </row>
    <row r="4061" spans="1:22" x14ac:dyDescent="0.3">
      <c r="A4061">
        <v>202324</v>
      </c>
      <c r="B4061" t="s">
        <v>820</v>
      </c>
      <c r="C4061" t="s">
        <v>821</v>
      </c>
      <c r="D4061" t="s">
        <v>822</v>
      </c>
      <c r="E4061" t="s">
        <v>823</v>
      </c>
      <c r="F4061" t="s">
        <v>852</v>
      </c>
      <c r="G4061" t="s">
        <v>853</v>
      </c>
      <c r="H4061" t="s">
        <v>952</v>
      </c>
      <c r="I4061">
        <v>916</v>
      </c>
      <c r="J4061" t="s">
        <v>953</v>
      </c>
      <c r="K4061" t="s">
        <v>828</v>
      </c>
      <c r="L4061" t="s">
        <v>603</v>
      </c>
      <c r="M4061" t="s">
        <v>829</v>
      </c>
      <c r="N4061" t="s">
        <v>829</v>
      </c>
      <c r="O4061" t="s">
        <v>829</v>
      </c>
      <c r="P4061">
        <v>0</v>
      </c>
      <c r="Q4061">
        <v>0</v>
      </c>
      <c r="R4061">
        <v>0</v>
      </c>
      <c r="S4061">
        <v>0</v>
      </c>
      <c r="T4061">
        <v>0</v>
      </c>
      <c r="U4061">
        <v>0</v>
      </c>
      <c r="V4061">
        <v>0</v>
      </c>
    </row>
    <row r="4062" spans="1:22" x14ac:dyDescent="0.3">
      <c r="A4062">
        <v>202122</v>
      </c>
      <c r="B4062" t="s">
        <v>820</v>
      </c>
      <c r="C4062" t="s">
        <v>821</v>
      </c>
      <c r="D4062" t="s">
        <v>822</v>
      </c>
      <c r="E4062" t="s">
        <v>823</v>
      </c>
      <c r="F4062" t="s">
        <v>852</v>
      </c>
      <c r="G4062" t="s">
        <v>853</v>
      </c>
      <c r="H4062" t="s">
        <v>952</v>
      </c>
      <c r="I4062">
        <v>916</v>
      </c>
      <c r="J4062" t="s">
        <v>953</v>
      </c>
      <c r="K4062" t="s">
        <v>828</v>
      </c>
      <c r="L4062" t="s">
        <v>606</v>
      </c>
      <c r="M4062">
        <v>0</v>
      </c>
      <c r="N4062">
        <v>0</v>
      </c>
      <c r="O4062">
        <v>0</v>
      </c>
      <c r="P4062">
        <v>0</v>
      </c>
      <c r="Q4062">
        <v>0</v>
      </c>
      <c r="R4062">
        <v>0</v>
      </c>
      <c r="S4062">
        <v>0</v>
      </c>
      <c r="T4062">
        <v>0</v>
      </c>
      <c r="U4062">
        <v>0</v>
      </c>
      <c r="V4062">
        <v>0</v>
      </c>
    </row>
    <row r="4063" spans="1:22" x14ac:dyDescent="0.3">
      <c r="A4063">
        <v>202223</v>
      </c>
      <c r="B4063" t="s">
        <v>820</v>
      </c>
      <c r="C4063" t="s">
        <v>821</v>
      </c>
      <c r="D4063" t="s">
        <v>822</v>
      </c>
      <c r="E4063" t="s">
        <v>823</v>
      </c>
      <c r="F4063" t="s">
        <v>852</v>
      </c>
      <c r="G4063" t="s">
        <v>853</v>
      </c>
      <c r="H4063" t="s">
        <v>952</v>
      </c>
      <c r="I4063">
        <v>916</v>
      </c>
      <c r="J4063" t="s">
        <v>953</v>
      </c>
      <c r="K4063" t="s">
        <v>828</v>
      </c>
      <c r="L4063" t="s">
        <v>606</v>
      </c>
      <c r="M4063">
        <v>0</v>
      </c>
      <c r="N4063">
        <v>0</v>
      </c>
      <c r="O4063">
        <v>0</v>
      </c>
      <c r="P4063">
        <v>0</v>
      </c>
      <c r="Q4063">
        <v>0</v>
      </c>
      <c r="R4063">
        <v>0</v>
      </c>
      <c r="S4063">
        <v>0</v>
      </c>
      <c r="T4063">
        <v>0</v>
      </c>
      <c r="U4063">
        <v>0</v>
      </c>
      <c r="V4063">
        <v>0</v>
      </c>
    </row>
    <row r="4064" spans="1:22" x14ac:dyDescent="0.3">
      <c r="A4064">
        <v>202324</v>
      </c>
      <c r="B4064" t="s">
        <v>820</v>
      </c>
      <c r="C4064" t="s">
        <v>821</v>
      </c>
      <c r="D4064" t="s">
        <v>822</v>
      </c>
      <c r="E4064" t="s">
        <v>823</v>
      </c>
      <c r="F4064" t="s">
        <v>852</v>
      </c>
      <c r="G4064" t="s">
        <v>853</v>
      </c>
      <c r="H4064" t="s">
        <v>952</v>
      </c>
      <c r="I4064">
        <v>916</v>
      </c>
      <c r="J4064" t="s">
        <v>953</v>
      </c>
      <c r="K4064" t="s">
        <v>828</v>
      </c>
      <c r="L4064" t="s">
        <v>606</v>
      </c>
      <c r="M4064">
        <v>0</v>
      </c>
      <c r="N4064">
        <v>0</v>
      </c>
      <c r="O4064">
        <v>0</v>
      </c>
      <c r="P4064">
        <v>0</v>
      </c>
      <c r="Q4064">
        <v>0</v>
      </c>
      <c r="R4064">
        <v>0</v>
      </c>
      <c r="S4064">
        <v>0</v>
      </c>
      <c r="T4064">
        <v>0</v>
      </c>
      <c r="U4064">
        <v>0</v>
      </c>
      <c r="V4064">
        <v>0</v>
      </c>
    </row>
    <row r="4065" spans="1:22" x14ac:dyDescent="0.3">
      <c r="A4065">
        <v>202122</v>
      </c>
      <c r="B4065" t="s">
        <v>820</v>
      </c>
      <c r="C4065" t="s">
        <v>821</v>
      </c>
      <c r="D4065" t="s">
        <v>822</v>
      </c>
      <c r="E4065" t="s">
        <v>823</v>
      </c>
      <c r="F4065" t="s">
        <v>852</v>
      </c>
      <c r="G4065" t="s">
        <v>853</v>
      </c>
      <c r="H4065" t="s">
        <v>952</v>
      </c>
      <c r="I4065">
        <v>916</v>
      </c>
      <c r="J4065" t="s">
        <v>953</v>
      </c>
      <c r="K4065" t="s">
        <v>828</v>
      </c>
      <c r="L4065" t="s">
        <v>609</v>
      </c>
      <c r="M4065" t="s">
        <v>829</v>
      </c>
      <c r="N4065" t="s">
        <v>829</v>
      </c>
      <c r="O4065" t="s">
        <v>829</v>
      </c>
      <c r="P4065" t="s">
        <v>829</v>
      </c>
      <c r="Q4065">
        <v>0</v>
      </c>
      <c r="R4065" t="s">
        <v>829</v>
      </c>
      <c r="S4065">
        <v>0</v>
      </c>
      <c r="T4065">
        <v>0</v>
      </c>
      <c r="U4065">
        <v>0</v>
      </c>
      <c r="V4065">
        <v>0</v>
      </c>
    </row>
    <row r="4066" spans="1:22" x14ac:dyDescent="0.3">
      <c r="A4066">
        <v>202223</v>
      </c>
      <c r="B4066" t="s">
        <v>820</v>
      </c>
      <c r="C4066" t="s">
        <v>821</v>
      </c>
      <c r="D4066" t="s">
        <v>822</v>
      </c>
      <c r="E4066" t="s">
        <v>823</v>
      </c>
      <c r="F4066" t="s">
        <v>852</v>
      </c>
      <c r="G4066" t="s">
        <v>853</v>
      </c>
      <c r="H4066" t="s">
        <v>952</v>
      </c>
      <c r="I4066">
        <v>916</v>
      </c>
      <c r="J4066" t="s">
        <v>953</v>
      </c>
      <c r="K4066" t="s">
        <v>828</v>
      </c>
      <c r="L4066" t="s">
        <v>609</v>
      </c>
      <c r="M4066" t="s">
        <v>829</v>
      </c>
      <c r="N4066" t="s">
        <v>829</v>
      </c>
      <c r="O4066" t="s">
        <v>829</v>
      </c>
      <c r="P4066" t="s">
        <v>829</v>
      </c>
      <c r="Q4066">
        <v>0</v>
      </c>
      <c r="R4066" t="s">
        <v>829</v>
      </c>
      <c r="S4066">
        <v>0</v>
      </c>
      <c r="T4066">
        <v>0</v>
      </c>
      <c r="U4066">
        <v>0</v>
      </c>
      <c r="V4066">
        <v>0</v>
      </c>
    </row>
    <row r="4067" spans="1:22" x14ac:dyDescent="0.3">
      <c r="A4067">
        <v>202122</v>
      </c>
      <c r="B4067" t="s">
        <v>820</v>
      </c>
      <c r="C4067" t="s">
        <v>821</v>
      </c>
      <c r="D4067" t="s">
        <v>822</v>
      </c>
      <c r="E4067" t="s">
        <v>823</v>
      </c>
      <c r="F4067" t="s">
        <v>852</v>
      </c>
      <c r="G4067" t="s">
        <v>853</v>
      </c>
      <c r="H4067" t="s">
        <v>952</v>
      </c>
      <c r="I4067">
        <v>916</v>
      </c>
      <c r="J4067" t="s">
        <v>953</v>
      </c>
      <c r="K4067" t="s">
        <v>828</v>
      </c>
      <c r="L4067" t="s">
        <v>830</v>
      </c>
      <c r="M4067">
        <v>0</v>
      </c>
      <c r="N4067">
        <v>11986</v>
      </c>
      <c r="O4067">
        <v>4770</v>
      </c>
      <c r="P4067">
        <v>0</v>
      </c>
      <c r="Q4067">
        <v>0</v>
      </c>
      <c r="R4067">
        <v>0</v>
      </c>
      <c r="S4067">
        <v>16756</v>
      </c>
      <c r="T4067">
        <v>0</v>
      </c>
      <c r="U4067">
        <v>16756</v>
      </c>
      <c r="V4067">
        <v>0</v>
      </c>
    </row>
    <row r="4068" spans="1:22" x14ac:dyDescent="0.3">
      <c r="A4068">
        <v>202223</v>
      </c>
      <c r="B4068" t="s">
        <v>820</v>
      </c>
      <c r="C4068" t="s">
        <v>821</v>
      </c>
      <c r="D4068" t="s">
        <v>822</v>
      </c>
      <c r="E4068" t="s">
        <v>823</v>
      </c>
      <c r="F4068" t="s">
        <v>852</v>
      </c>
      <c r="G4068" t="s">
        <v>853</v>
      </c>
      <c r="H4068" t="s">
        <v>952</v>
      </c>
      <c r="I4068">
        <v>916</v>
      </c>
      <c r="J4068" t="s">
        <v>953</v>
      </c>
      <c r="K4068" t="s">
        <v>828</v>
      </c>
      <c r="L4068" t="s">
        <v>830</v>
      </c>
      <c r="M4068">
        <v>0</v>
      </c>
      <c r="N4068">
        <v>25019</v>
      </c>
      <c r="O4068">
        <v>16340</v>
      </c>
      <c r="P4068">
        <v>179</v>
      </c>
      <c r="Q4068">
        <v>0</v>
      </c>
      <c r="R4068">
        <v>0</v>
      </c>
      <c r="S4068">
        <v>41538</v>
      </c>
      <c r="T4068">
        <v>0</v>
      </c>
      <c r="U4068">
        <v>41538</v>
      </c>
      <c r="V4068">
        <v>0</v>
      </c>
    </row>
    <row r="4069" spans="1:22" x14ac:dyDescent="0.3">
      <c r="A4069">
        <v>202324</v>
      </c>
      <c r="B4069" t="s">
        <v>820</v>
      </c>
      <c r="C4069" t="s">
        <v>821</v>
      </c>
      <c r="D4069" t="s">
        <v>822</v>
      </c>
      <c r="E4069" t="s">
        <v>823</v>
      </c>
      <c r="F4069" t="s">
        <v>852</v>
      </c>
      <c r="G4069" t="s">
        <v>853</v>
      </c>
      <c r="H4069" t="s">
        <v>952</v>
      </c>
      <c r="I4069">
        <v>916</v>
      </c>
      <c r="J4069" t="s">
        <v>953</v>
      </c>
      <c r="K4069" t="s">
        <v>828</v>
      </c>
      <c r="L4069" t="s">
        <v>830</v>
      </c>
      <c r="M4069">
        <v>0</v>
      </c>
      <c r="N4069">
        <v>7216</v>
      </c>
      <c r="O4069">
        <v>19453</v>
      </c>
      <c r="P4069">
        <v>4135</v>
      </c>
      <c r="Q4069">
        <v>0</v>
      </c>
      <c r="R4069">
        <v>0</v>
      </c>
      <c r="S4069">
        <v>30804</v>
      </c>
      <c r="T4069">
        <v>0</v>
      </c>
      <c r="U4069">
        <v>30804</v>
      </c>
      <c r="V4069">
        <v>0</v>
      </c>
    </row>
    <row r="4070" spans="1:22" x14ac:dyDescent="0.3">
      <c r="A4070">
        <v>202122</v>
      </c>
      <c r="B4070" t="s">
        <v>820</v>
      </c>
      <c r="C4070" t="s">
        <v>821</v>
      </c>
      <c r="D4070" t="s">
        <v>822</v>
      </c>
      <c r="E4070" t="s">
        <v>823</v>
      </c>
      <c r="F4070" t="s">
        <v>852</v>
      </c>
      <c r="G4070" t="s">
        <v>853</v>
      </c>
      <c r="H4070" t="s">
        <v>952</v>
      </c>
      <c r="I4070">
        <v>916</v>
      </c>
      <c r="J4070" t="s">
        <v>953</v>
      </c>
      <c r="K4070" t="s">
        <v>828</v>
      </c>
      <c r="L4070" t="s">
        <v>537</v>
      </c>
      <c r="M4070">
        <v>0</v>
      </c>
      <c r="N4070">
        <v>2249719</v>
      </c>
      <c r="O4070">
        <v>3428960</v>
      </c>
      <c r="P4070">
        <v>9883530</v>
      </c>
      <c r="Q4070">
        <v>0</v>
      </c>
      <c r="R4070">
        <v>6520880</v>
      </c>
      <c r="S4070">
        <v>22083089</v>
      </c>
      <c r="T4070">
        <v>168280</v>
      </c>
      <c r="U4070">
        <v>21914809</v>
      </c>
      <c r="V4070">
        <v>151</v>
      </c>
    </row>
    <row r="4071" spans="1:22" x14ac:dyDescent="0.3">
      <c r="A4071">
        <v>202223</v>
      </c>
      <c r="B4071" t="s">
        <v>820</v>
      </c>
      <c r="C4071" t="s">
        <v>821</v>
      </c>
      <c r="D4071" t="s">
        <v>822</v>
      </c>
      <c r="E4071" t="s">
        <v>823</v>
      </c>
      <c r="F4071" t="s">
        <v>852</v>
      </c>
      <c r="G4071" t="s">
        <v>853</v>
      </c>
      <c r="H4071" t="s">
        <v>952</v>
      </c>
      <c r="I4071">
        <v>916</v>
      </c>
      <c r="J4071" t="s">
        <v>953</v>
      </c>
      <c r="K4071" t="s">
        <v>828</v>
      </c>
      <c r="L4071" t="s">
        <v>537</v>
      </c>
      <c r="M4071">
        <v>0</v>
      </c>
      <c r="N4071">
        <v>2681141</v>
      </c>
      <c r="O4071">
        <v>4100523</v>
      </c>
      <c r="P4071">
        <v>9985029</v>
      </c>
      <c r="Q4071">
        <v>0</v>
      </c>
      <c r="R4071">
        <v>8130404</v>
      </c>
      <c r="S4071">
        <v>24897097</v>
      </c>
      <c r="T4071">
        <v>239843</v>
      </c>
      <c r="U4071">
        <v>24657254</v>
      </c>
      <c r="V4071">
        <v>173</v>
      </c>
    </row>
    <row r="4072" spans="1:22" x14ac:dyDescent="0.3">
      <c r="A4072">
        <v>202324</v>
      </c>
      <c r="B4072" t="s">
        <v>820</v>
      </c>
      <c r="C4072" t="s">
        <v>821</v>
      </c>
      <c r="D4072" t="s">
        <v>822</v>
      </c>
      <c r="E4072" t="s">
        <v>823</v>
      </c>
      <c r="F4072" t="s">
        <v>852</v>
      </c>
      <c r="G4072" t="s">
        <v>853</v>
      </c>
      <c r="H4072" t="s">
        <v>952</v>
      </c>
      <c r="I4072">
        <v>916</v>
      </c>
      <c r="J4072" t="s">
        <v>953</v>
      </c>
      <c r="K4072" t="s">
        <v>828</v>
      </c>
      <c r="L4072" t="s">
        <v>537</v>
      </c>
      <c r="M4072">
        <v>0</v>
      </c>
      <c r="N4072">
        <v>3944515</v>
      </c>
      <c r="O4072">
        <v>5214808</v>
      </c>
      <c r="P4072">
        <v>12482179</v>
      </c>
      <c r="Q4072">
        <v>0</v>
      </c>
      <c r="R4072">
        <v>9915335</v>
      </c>
      <c r="S4072">
        <v>31556836</v>
      </c>
      <c r="T4072">
        <v>159884</v>
      </c>
      <c r="U4072">
        <v>31396952</v>
      </c>
      <c r="V4072">
        <v>223</v>
      </c>
    </row>
    <row r="4073" spans="1:22" x14ac:dyDescent="0.3">
      <c r="A4073">
        <v>202122</v>
      </c>
      <c r="B4073" t="s">
        <v>820</v>
      </c>
      <c r="C4073" t="s">
        <v>821</v>
      </c>
      <c r="D4073" t="s">
        <v>822</v>
      </c>
      <c r="E4073" t="s">
        <v>823</v>
      </c>
      <c r="F4073" t="s">
        <v>852</v>
      </c>
      <c r="G4073" t="s">
        <v>853</v>
      </c>
      <c r="H4073" t="s">
        <v>952</v>
      </c>
      <c r="I4073">
        <v>916</v>
      </c>
      <c r="J4073" t="s">
        <v>953</v>
      </c>
      <c r="K4073" t="s">
        <v>828</v>
      </c>
      <c r="L4073" t="s">
        <v>572</v>
      </c>
      <c r="M4073">
        <v>308105</v>
      </c>
      <c r="N4073">
        <v>0</v>
      </c>
      <c r="O4073">
        <v>0</v>
      </c>
      <c r="P4073">
        <v>16704761</v>
      </c>
      <c r="Q4073">
        <v>0</v>
      </c>
      <c r="R4073">
        <v>0</v>
      </c>
      <c r="S4073">
        <v>17012866</v>
      </c>
      <c r="T4073">
        <v>10312</v>
      </c>
      <c r="U4073">
        <v>17002554</v>
      </c>
      <c r="V4073">
        <v>117</v>
      </c>
    </row>
    <row r="4074" spans="1:22" x14ac:dyDescent="0.3">
      <c r="A4074">
        <v>202223</v>
      </c>
      <c r="B4074" t="s">
        <v>820</v>
      </c>
      <c r="C4074" t="s">
        <v>821</v>
      </c>
      <c r="D4074" t="s">
        <v>822</v>
      </c>
      <c r="E4074" t="s">
        <v>823</v>
      </c>
      <c r="F4074" t="s">
        <v>852</v>
      </c>
      <c r="G4074" t="s">
        <v>853</v>
      </c>
      <c r="H4074" t="s">
        <v>952</v>
      </c>
      <c r="I4074">
        <v>916</v>
      </c>
      <c r="J4074" t="s">
        <v>953</v>
      </c>
      <c r="K4074" t="s">
        <v>828</v>
      </c>
      <c r="L4074" t="s">
        <v>572</v>
      </c>
      <c r="M4074">
        <v>534304</v>
      </c>
      <c r="N4074">
        <v>0</v>
      </c>
      <c r="O4074">
        <v>0</v>
      </c>
      <c r="P4074">
        <v>19980739</v>
      </c>
      <c r="Q4074">
        <v>0</v>
      </c>
      <c r="R4074">
        <v>0</v>
      </c>
      <c r="S4074">
        <v>20515043</v>
      </c>
      <c r="T4074">
        <v>14142</v>
      </c>
      <c r="U4074">
        <v>20500901</v>
      </c>
      <c r="V4074">
        <v>143</v>
      </c>
    </row>
    <row r="4075" spans="1:22" x14ac:dyDescent="0.3">
      <c r="A4075">
        <v>202324</v>
      </c>
      <c r="B4075" t="s">
        <v>820</v>
      </c>
      <c r="C4075" t="s">
        <v>821</v>
      </c>
      <c r="D4075" t="s">
        <v>822</v>
      </c>
      <c r="E4075" t="s">
        <v>823</v>
      </c>
      <c r="F4075" t="s">
        <v>852</v>
      </c>
      <c r="G4075" t="s">
        <v>853</v>
      </c>
      <c r="H4075" t="s">
        <v>952</v>
      </c>
      <c r="I4075">
        <v>916</v>
      </c>
      <c r="J4075" t="s">
        <v>953</v>
      </c>
      <c r="K4075" t="s">
        <v>828</v>
      </c>
      <c r="L4075" t="s">
        <v>572</v>
      </c>
      <c r="M4075">
        <v>665400</v>
      </c>
      <c r="N4075">
        <v>0</v>
      </c>
      <c r="O4075">
        <v>0</v>
      </c>
      <c r="P4075">
        <v>23242583</v>
      </c>
      <c r="Q4075">
        <v>0</v>
      </c>
      <c r="R4075">
        <v>0</v>
      </c>
      <c r="S4075">
        <v>23907983</v>
      </c>
      <c r="T4075">
        <v>77425</v>
      </c>
      <c r="U4075">
        <v>23830558</v>
      </c>
      <c r="V4075">
        <v>169</v>
      </c>
    </row>
    <row r="4076" spans="1:22" x14ac:dyDescent="0.3">
      <c r="A4076">
        <v>202122</v>
      </c>
      <c r="B4076" t="s">
        <v>820</v>
      </c>
      <c r="C4076" t="s">
        <v>821</v>
      </c>
      <c r="D4076" t="s">
        <v>822</v>
      </c>
      <c r="E4076" t="s">
        <v>823</v>
      </c>
      <c r="F4076" t="s">
        <v>852</v>
      </c>
      <c r="G4076" t="s">
        <v>853</v>
      </c>
      <c r="H4076" t="s">
        <v>952</v>
      </c>
      <c r="I4076">
        <v>916</v>
      </c>
      <c r="J4076" t="s">
        <v>953</v>
      </c>
      <c r="K4076" t="s">
        <v>828</v>
      </c>
      <c r="L4076" t="s">
        <v>539</v>
      </c>
      <c r="M4076">
        <v>0</v>
      </c>
      <c r="N4076">
        <v>1280952</v>
      </c>
      <c r="O4076">
        <v>846072</v>
      </c>
      <c r="P4076" t="s">
        <v>829</v>
      </c>
      <c r="Q4076" t="s">
        <v>829</v>
      </c>
      <c r="R4076" t="s">
        <v>829</v>
      </c>
      <c r="S4076">
        <v>2127024</v>
      </c>
      <c r="T4076">
        <v>0</v>
      </c>
      <c r="U4076">
        <v>2127024</v>
      </c>
      <c r="V4076">
        <v>15</v>
      </c>
    </row>
    <row r="4077" spans="1:22" x14ac:dyDescent="0.3">
      <c r="A4077">
        <v>202223</v>
      </c>
      <c r="B4077" t="s">
        <v>820</v>
      </c>
      <c r="C4077" t="s">
        <v>821</v>
      </c>
      <c r="D4077" t="s">
        <v>822</v>
      </c>
      <c r="E4077" t="s">
        <v>823</v>
      </c>
      <c r="F4077" t="s">
        <v>852</v>
      </c>
      <c r="G4077" t="s">
        <v>853</v>
      </c>
      <c r="H4077" t="s">
        <v>952</v>
      </c>
      <c r="I4077">
        <v>916</v>
      </c>
      <c r="J4077" t="s">
        <v>953</v>
      </c>
      <c r="K4077" t="s">
        <v>828</v>
      </c>
      <c r="L4077" t="s">
        <v>539</v>
      </c>
      <c r="M4077">
        <v>0</v>
      </c>
      <c r="N4077">
        <v>2068701</v>
      </c>
      <c r="O4077">
        <v>1349328</v>
      </c>
      <c r="P4077" t="s">
        <v>829</v>
      </c>
      <c r="Q4077" t="s">
        <v>829</v>
      </c>
      <c r="R4077" t="s">
        <v>829</v>
      </c>
      <c r="S4077">
        <v>3418029</v>
      </c>
      <c r="T4077">
        <v>0</v>
      </c>
      <c r="U4077">
        <v>3418029</v>
      </c>
      <c r="V4077">
        <v>24</v>
      </c>
    </row>
    <row r="4078" spans="1:22" x14ac:dyDescent="0.3">
      <c r="A4078">
        <v>202324</v>
      </c>
      <c r="B4078" t="s">
        <v>820</v>
      </c>
      <c r="C4078" t="s">
        <v>821</v>
      </c>
      <c r="D4078" t="s">
        <v>822</v>
      </c>
      <c r="E4078" t="s">
        <v>823</v>
      </c>
      <c r="F4078" t="s">
        <v>852</v>
      </c>
      <c r="G4078" t="s">
        <v>853</v>
      </c>
      <c r="H4078" t="s">
        <v>952</v>
      </c>
      <c r="I4078">
        <v>916</v>
      </c>
      <c r="J4078" t="s">
        <v>953</v>
      </c>
      <c r="K4078" t="s">
        <v>828</v>
      </c>
      <c r="L4078" t="s">
        <v>539</v>
      </c>
      <c r="M4078">
        <v>0</v>
      </c>
      <c r="N4078">
        <v>2070224</v>
      </c>
      <c r="O4078">
        <v>1235143</v>
      </c>
      <c r="P4078" t="s">
        <v>829</v>
      </c>
      <c r="Q4078" t="s">
        <v>829</v>
      </c>
      <c r="R4078" t="s">
        <v>829</v>
      </c>
      <c r="S4078">
        <v>3305367</v>
      </c>
      <c r="T4078">
        <v>0</v>
      </c>
      <c r="U4078">
        <v>3305367</v>
      </c>
      <c r="V4078">
        <v>23</v>
      </c>
    </row>
    <row r="4079" spans="1:22" x14ac:dyDescent="0.3">
      <c r="A4079">
        <v>202122</v>
      </c>
      <c r="B4079" t="s">
        <v>820</v>
      </c>
      <c r="C4079" t="s">
        <v>821</v>
      </c>
      <c r="D4079" t="s">
        <v>822</v>
      </c>
      <c r="E4079" t="s">
        <v>823</v>
      </c>
      <c r="F4079" t="s">
        <v>852</v>
      </c>
      <c r="G4079" t="s">
        <v>853</v>
      </c>
      <c r="H4079" t="s">
        <v>952</v>
      </c>
      <c r="I4079">
        <v>916</v>
      </c>
      <c r="J4079" t="s">
        <v>953</v>
      </c>
      <c r="K4079" t="s">
        <v>828</v>
      </c>
      <c r="L4079" t="s">
        <v>541</v>
      </c>
      <c r="M4079">
        <v>566935</v>
      </c>
      <c r="N4079">
        <v>1574006</v>
      </c>
      <c r="O4079">
        <v>1176251</v>
      </c>
      <c r="P4079">
        <v>2675889</v>
      </c>
      <c r="Q4079">
        <v>0</v>
      </c>
      <c r="R4079">
        <v>0</v>
      </c>
      <c r="S4079">
        <v>5993081</v>
      </c>
      <c r="T4079">
        <v>310090</v>
      </c>
      <c r="U4079">
        <v>5682991</v>
      </c>
      <c r="V4079">
        <v>39</v>
      </c>
    </row>
    <row r="4080" spans="1:22" x14ac:dyDescent="0.3">
      <c r="A4080">
        <v>202223</v>
      </c>
      <c r="B4080" t="s">
        <v>820</v>
      </c>
      <c r="C4080" t="s">
        <v>821</v>
      </c>
      <c r="D4080" t="s">
        <v>822</v>
      </c>
      <c r="E4080" t="s">
        <v>823</v>
      </c>
      <c r="F4080" t="s">
        <v>852</v>
      </c>
      <c r="G4080" t="s">
        <v>853</v>
      </c>
      <c r="H4080" t="s">
        <v>952</v>
      </c>
      <c r="I4080">
        <v>916</v>
      </c>
      <c r="J4080" t="s">
        <v>953</v>
      </c>
      <c r="K4080" t="s">
        <v>828</v>
      </c>
      <c r="L4080" t="s">
        <v>541</v>
      </c>
      <c r="M4080">
        <v>0</v>
      </c>
      <c r="N4080">
        <v>618934</v>
      </c>
      <c r="O4080">
        <v>1698116</v>
      </c>
      <c r="P4080">
        <v>1286735</v>
      </c>
      <c r="Q4080">
        <v>2920802</v>
      </c>
      <c r="R4080">
        <v>0</v>
      </c>
      <c r="S4080">
        <v>6524587</v>
      </c>
      <c r="T4080">
        <v>287254</v>
      </c>
      <c r="U4080">
        <v>6237333</v>
      </c>
      <c r="V4080">
        <v>44</v>
      </c>
    </row>
    <row r="4081" spans="1:22" x14ac:dyDescent="0.3">
      <c r="A4081">
        <v>202324</v>
      </c>
      <c r="B4081" t="s">
        <v>820</v>
      </c>
      <c r="C4081" t="s">
        <v>821</v>
      </c>
      <c r="D4081" t="s">
        <v>822</v>
      </c>
      <c r="E4081" t="s">
        <v>823</v>
      </c>
      <c r="F4081" t="s">
        <v>852</v>
      </c>
      <c r="G4081" t="s">
        <v>853</v>
      </c>
      <c r="H4081" t="s">
        <v>952</v>
      </c>
      <c r="I4081">
        <v>916</v>
      </c>
      <c r="J4081" t="s">
        <v>953</v>
      </c>
      <c r="K4081" t="s">
        <v>828</v>
      </c>
      <c r="L4081" t="s">
        <v>541</v>
      </c>
      <c r="M4081">
        <v>0</v>
      </c>
      <c r="N4081">
        <v>451635</v>
      </c>
      <c r="O4081">
        <v>1866738</v>
      </c>
      <c r="P4081">
        <v>3051238</v>
      </c>
      <c r="Q4081">
        <v>2287380</v>
      </c>
      <c r="R4081">
        <v>0</v>
      </c>
      <c r="S4081">
        <v>7656991</v>
      </c>
      <c r="T4081">
        <v>552106</v>
      </c>
      <c r="U4081">
        <v>7104885</v>
      </c>
      <c r="V4081">
        <v>51</v>
      </c>
    </row>
    <row r="4082" spans="1:22" x14ac:dyDescent="0.3">
      <c r="A4082">
        <v>202122</v>
      </c>
      <c r="B4082" t="s">
        <v>820</v>
      </c>
      <c r="C4082" t="s">
        <v>821</v>
      </c>
      <c r="D4082" t="s">
        <v>822</v>
      </c>
      <c r="E4082" t="s">
        <v>823</v>
      </c>
      <c r="F4082" t="s">
        <v>852</v>
      </c>
      <c r="G4082" t="s">
        <v>853</v>
      </c>
      <c r="H4082" t="s">
        <v>952</v>
      </c>
      <c r="I4082">
        <v>916</v>
      </c>
      <c r="J4082" t="s">
        <v>953</v>
      </c>
      <c r="K4082" t="s">
        <v>828</v>
      </c>
      <c r="L4082" t="s">
        <v>831</v>
      </c>
      <c r="M4082" t="s">
        <v>829</v>
      </c>
      <c r="N4082" t="s">
        <v>829</v>
      </c>
      <c r="O4082" t="s">
        <v>829</v>
      </c>
      <c r="P4082">
        <v>0</v>
      </c>
      <c r="Q4082">
        <v>1797426</v>
      </c>
      <c r="R4082" t="s">
        <v>829</v>
      </c>
      <c r="S4082">
        <v>1797426</v>
      </c>
      <c r="T4082">
        <v>56730</v>
      </c>
      <c r="U4082">
        <v>1740696</v>
      </c>
      <c r="V4082">
        <v>12</v>
      </c>
    </row>
    <row r="4083" spans="1:22" x14ac:dyDescent="0.3">
      <c r="A4083">
        <v>202223</v>
      </c>
      <c r="B4083" t="s">
        <v>820</v>
      </c>
      <c r="C4083" t="s">
        <v>821</v>
      </c>
      <c r="D4083" t="s">
        <v>822</v>
      </c>
      <c r="E4083" t="s">
        <v>823</v>
      </c>
      <c r="F4083" t="s">
        <v>852</v>
      </c>
      <c r="G4083" t="s">
        <v>853</v>
      </c>
      <c r="H4083" t="s">
        <v>952</v>
      </c>
      <c r="I4083">
        <v>916</v>
      </c>
      <c r="J4083" t="s">
        <v>953</v>
      </c>
      <c r="K4083" t="s">
        <v>828</v>
      </c>
      <c r="L4083" t="s">
        <v>831</v>
      </c>
      <c r="M4083" t="s">
        <v>829</v>
      </c>
      <c r="N4083" t="s">
        <v>829</v>
      </c>
      <c r="O4083" t="s">
        <v>829</v>
      </c>
      <c r="P4083">
        <v>0</v>
      </c>
      <c r="Q4083">
        <v>2358169</v>
      </c>
      <c r="R4083" t="s">
        <v>829</v>
      </c>
      <c r="S4083">
        <v>2358169</v>
      </c>
      <c r="T4083">
        <v>79705</v>
      </c>
      <c r="U4083">
        <v>2278464</v>
      </c>
      <c r="V4083">
        <v>16</v>
      </c>
    </row>
    <row r="4084" spans="1:22" x14ac:dyDescent="0.3">
      <c r="A4084">
        <v>202324</v>
      </c>
      <c r="B4084" t="s">
        <v>820</v>
      </c>
      <c r="C4084" t="s">
        <v>821</v>
      </c>
      <c r="D4084" t="s">
        <v>822</v>
      </c>
      <c r="E4084" t="s">
        <v>823</v>
      </c>
      <c r="F4084" t="s">
        <v>852</v>
      </c>
      <c r="G4084" t="s">
        <v>853</v>
      </c>
      <c r="H4084" t="s">
        <v>952</v>
      </c>
      <c r="I4084">
        <v>916</v>
      </c>
      <c r="J4084" t="s">
        <v>953</v>
      </c>
      <c r="K4084" t="s">
        <v>828</v>
      </c>
      <c r="L4084" t="s">
        <v>831</v>
      </c>
      <c r="M4084" t="s">
        <v>829</v>
      </c>
      <c r="N4084" t="s">
        <v>829</v>
      </c>
      <c r="O4084" t="s">
        <v>829</v>
      </c>
      <c r="P4084">
        <v>0</v>
      </c>
      <c r="Q4084">
        <v>2739414</v>
      </c>
      <c r="R4084" t="s">
        <v>829</v>
      </c>
      <c r="S4084">
        <v>2739414</v>
      </c>
      <c r="T4084">
        <v>121933</v>
      </c>
      <c r="U4084">
        <v>2617481</v>
      </c>
      <c r="V4084">
        <v>19</v>
      </c>
    </row>
    <row r="4085" spans="1:22" x14ac:dyDescent="0.3">
      <c r="A4085">
        <v>202122</v>
      </c>
      <c r="B4085" t="s">
        <v>820</v>
      </c>
      <c r="C4085" t="s">
        <v>821</v>
      </c>
      <c r="D4085" t="s">
        <v>822</v>
      </c>
      <c r="E4085" t="s">
        <v>823</v>
      </c>
      <c r="F4085" t="s">
        <v>852</v>
      </c>
      <c r="G4085" t="s">
        <v>853</v>
      </c>
      <c r="H4085" t="s">
        <v>952</v>
      </c>
      <c r="I4085">
        <v>916</v>
      </c>
      <c r="J4085" t="s">
        <v>953</v>
      </c>
      <c r="K4085" t="s">
        <v>828</v>
      </c>
      <c r="L4085" t="s">
        <v>832</v>
      </c>
      <c r="M4085">
        <v>0</v>
      </c>
      <c r="N4085">
        <v>0</v>
      </c>
      <c r="O4085">
        <v>0</v>
      </c>
      <c r="P4085">
        <v>0</v>
      </c>
      <c r="Q4085">
        <v>0</v>
      </c>
      <c r="R4085">
        <v>0</v>
      </c>
      <c r="S4085">
        <v>0</v>
      </c>
      <c r="T4085">
        <v>0</v>
      </c>
      <c r="U4085">
        <v>0</v>
      </c>
      <c r="V4085">
        <v>0</v>
      </c>
    </row>
    <row r="4086" spans="1:22" x14ac:dyDescent="0.3">
      <c r="A4086">
        <v>202223</v>
      </c>
      <c r="B4086" t="s">
        <v>820</v>
      </c>
      <c r="C4086" t="s">
        <v>821</v>
      </c>
      <c r="D4086" t="s">
        <v>822</v>
      </c>
      <c r="E4086" t="s">
        <v>823</v>
      </c>
      <c r="F4086" t="s">
        <v>852</v>
      </c>
      <c r="G4086" t="s">
        <v>853</v>
      </c>
      <c r="H4086" t="s">
        <v>952</v>
      </c>
      <c r="I4086">
        <v>916</v>
      </c>
      <c r="J4086" t="s">
        <v>953</v>
      </c>
      <c r="K4086" t="s">
        <v>828</v>
      </c>
      <c r="L4086" t="s">
        <v>832</v>
      </c>
      <c r="M4086">
        <v>0</v>
      </c>
      <c r="N4086">
        <v>0</v>
      </c>
      <c r="O4086">
        <v>0</v>
      </c>
      <c r="P4086">
        <v>0</v>
      </c>
      <c r="Q4086">
        <v>0</v>
      </c>
      <c r="R4086">
        <v>0</v>
      </c>
      <c r="S4086">
        <v>0</v>
      </c>
      <c r="T4086">
        <v>0</v>
      </c>
      <c r="U4086">
        <v>0</v>
      </c>
      <c r="V4086">
        <v>0</v>
      </c>
    </row>
    <row r="4087" spans="1:22" x14ac:dyDescent="0.3">
      <c r="A4087">
        <v>202324</v>
      </c>
      <c r="B4087" t="s">
        <v>820</v>
      </c>
      <c r="C4087" t="s">
        <v>821</v>
      </c>
      <c r="D4087" t="s">
        <v>822</v>
      </c>
      <c r="E4087" t="s">
        <v>823</v>
      </c>
      <c r="F4087" t="s">
        <v>852</v>
      </c>
      <c r="G4087" t="s">
        <v>853</v>
      </c>
      <c r="H4087" t="s">
        <v>952</v>
      </c>
      <c r="I4087">
        <v>916</v>
      </c>
      <c r="J4087" t="s">
        <v>953</v>
      </c>
      <c r="K4087" t="s">
        <v>828</v>
      </c>
      <c r="L4087" t="s">
        <v>832</v>
      </c>
      <c r="M4087">
        <v>0</v>
      </c>
      <c r="N4087">
        <v>0</v>
      </c>
      <c r="O4087">
        <v>0</v>
      </c>
      <c r="P4087">
        <v>0</v>
      </c>
      <c r="Q4087">
        <v>0</v>
      </c>
      <c r="R4087">
        <v>0</v>
      </c>
      <c r="S4087">
        <v>0</v>
      </c>
      <c r="T4087">
        <v>0</v>
      </c>
      <c r="U4087">
        <v>0</v>
      </c>
      <c r="V4087">
        <v>0</v>
      </c>
    </row>
    <row r="4088" spans="1:22" x14ac:dyDescent="0.3">
      <c r="A4088">
        <v>202122</v>
      </c>
      <c r="B4088" t="s">
        <v>820</v>
      </c>
      <c r="C4088" t="s">
        <v>821</v>
      </c>
      <c r="D4088" t="s">
        <v>822</v>
      </c>
      <c r="E4088" t="s">
        <v>823</v>
      </c>
      <c r="F4088" t="s">
        <v>852</v>
      </c>
      <c r="G4088" t="s">
        <v>853</v>
      </c>
      <c r="H4088" t="s">
        <v>952</v>
      </c>
      <c r="I4088">
        <v>916</v>
      </c>
      <c r="J4088" t="s">
        <v>953</v>
      </c>
      <c r="K4088" t="s">
        <v>828</v>
      </c>
      <c r="L4088" t="s">
        <v>544</v>
      </c>
      <c r="M4088">
        <v>57262</v>
      </c>
      <c r="N4088">
        <v>159619</v>
      </c>
      <c r="O4088">
        <v>121090</v>
      </c>
      <c r="P4088">
        <v>269700</v>
      </c>
      <c r="Q4088">
        <v>0</v>
      </c>
      <c r="R4088">
        <v>0</v>
      </c>
      <c r="S4088">
        <v>607671</v>
      </c>
      <c r="T4088">
        <v>0</v>
      </c>
      <c r="U4088">
        <v>607671</v>
      </c>
      <c r="V4088">
        <v>4</v>
      </c>
    </row>
    <row r="4089" spans="1:22" x14ac:dyDescent="0.3">
      <c r="A4089">
        <v>202223</v>
      </c>
      <c r="B4089" t="s">
        <v>820</v>
      </c>
      <c r="C4089" t="s">
        <v>821</v>
      </c>
      <c r="D4089" t="s">
        <v>822</v>
      </c>
      <c r="E4089" t="s">
        <v>823</v>
      </c>
      <c r="F4089" t="s">
        <v>852</v>
      </c>
      <c r="G4089" t="s">
        <v>853</v>
      </c>
      <c r="H4089" t="s">
        <v>952</v>
      </c>
      <c r="I4089">
        <v>916</v>
      </c>
      <c r="J4089" t="s">
        <v>953</v>
      </c>
      <c r="K4089" t="s">
        <v>828</v>
      </c>
      <c r="L4089" t="s">
        <v>544</v>
      </c>
      <c r="M4089">
        <v>59880</v>
      </c>
      <c r="N4089">
        <v>166916</v>
      </c>
      <c r="O4089">
        <v>126626</v>
      </c>
      <c r="P4089">
        <v>282029</v>
      </c>
      <c r="Q4089">
        <v>0</v>
      </c>
      <c r="R4089">
        <v>0</v>
      </c>
      <c r="S4089">
        <v>635451</v>
      </c>
      <c r="T4089">
        <v>45282</v>
      </c>
      <c r="U4089">
        <v>590169</v>
      </c>
      <c r="V4089">
        <v>4</v>
      </c>
    </row>
    <row r="4090" spans="1:22" x14ac:dyDescent="0.3">
      <c r="A4090">
        <v>202324</v>
      </c>
      <c r="B4090" t="s">
        <v>820</v>
      </c>
      <c r="C4090" t="s">
        <v>821</v>
      </c>
      <c r="D4090" t="s">
        <v>822</v>
      </c>
      <c r="E4090" t="s">
        <v>823</v>
      </c>
      <c r="F4090" t="s">
        <v>852</v>
      </c>
      <c r="G4090" t="s">
        <v>853</v>
      </c>
      <c r="H4090" t="s">
        <v>952</v>
      </c>
      <c r="I4090">
        <v>916</v>
      </c>
      <c r="J4090" t="s">
        <v>953</v>
      </c>
      <c r="K4090" t="s">
        <v>828</v>
      </c>
      <c r="L4090" t="s">
        <v>544</v>
      </c>
      <c r="M4090">
        <v>97416</v>
      </c>
      <c r="N4090">
        <v>271549</v>
      </c>
      <c r="O4090">
        <v>206003</v>
      </c>
      <c r="P4090">
        <v>458822</v>
      </c>
      <c r="Q4090">
        <v>0</v>
      </c>
      <c r="R4090">
        <v>0</v>
      </c>
      <c r="S4090">
        <v>1033790</v>
      </c>
      <c r="T4090">
        <v>0</v>
      </c>
      <c r="U4090">
        <v>1033790</v>
      </c>
      <c r="V4090">
        <v>7</v>
      </c>
    </row>
    <row r="4091" spans="1:22" x14ac:dyDescent="0.3">
      <c r="A4091">
        <v>202122</v>
      </c>
      <c r="B4091" t="s">
        <v>820</v>
      </c>
      <c r="C4091" t="s">
        <v>821</v>
      </c>
      <c r="D4091" t="s">
        <v>822</v>
      </c>
      <c r="E4091" t="s">
        <v>823</v>
      </c>
      <c r="F4091" t="s">
        <v>852</v>
      </c>
      <c r="G4091" t="s">
        <v>853</v>
      </c>
      <c r="H4091" t="s">
        <v>952</v>
      </c>
      <c r="I4091">
        <v>916</v>
      </c>
      <c r="J4091" t="s">
        <v>953</v>
      </c>
      <c r="K4091" t="s">
        <v>828</v>
      </c>
      <c r="L4091" t="s">
        <v>600</v>
      </c>
      <c r="M4091" t="s">
        <v>829</v>
      </c>
      <c r="N4091" t="s">
        <v>829</v>
      </c>
      <c r="O4091" t="s">
        <v>829</v>
      </c>
      <c r="P4091">
        <v>0</v>
      </c>
      <c r="Q4091">
        <v>0</v>
      </c>
      <c r="R4091" t="s">
        <v>829</v>
      </c>
      <c r="S4091">
        <v>0</v>
      </c>
      <c r="T4091">
        <v>0</v>
      </c>
      <c r="U4091">
        <v>0</v>
      </c>
      <c r="V4091">
        <v>0</v>
      </c>
    </row>
    <row r="4092" spans="1:22" x14ac:dyDescent="0.3">
      <c r="A4092">
        <v>202223</v>
      </c>
      <c r="B4092" t="s">
        <v>820</v>
      </c>
      <c r="C4092" t="s">
        <v>821</v>
      </c>
      <c r="D4092" t="s">
        <v>822</v>
      </c>
      <c r="E4092" t="s">
        <v>823</v>
      </c>
      <c r="F4092" t="s">
        <v>852</v>
      </c>
      <c r="G4092" t="s">
        <v>853</v>
      </c>
      <c r="H4092" t="s">
        <v>952</v>
      </c>
      <c r="I4092">
        <v>916</v>
      </c>
      <c r="J4092" t="s">
        <v>953</v>
      </c>
      <c r="K4092" t="s">
        <v>828</v>
      </c>
      <c r="L4092" t="s">
        <v>600</v>
      </c>
      <c r="M4092" t="s">
        <v>829</v>
      </c>
      <c r="N4092" t="s">
        <v>829</v>
      </c>
      <c r="O4092" t="s">
        <v>829</v>
      </c>
      <c r="P4092">
        <v>0</v>
      </c>
      <c r="Q4092">
        <v>0</v>
      </c>
      <c r="R4092" t="s">
        <v>829</v>
      </c>
      <c r="S4092">
        <v>0</v>
      </c>
      <c r="T4092">
        <v>0</v>
      </c>
      <c r="U4092">
        <v>0</v>
      </c>
      <c r="V4092">
        <v>0</v>
      </c>
    </row>
    <row r="4093" spans="1:22" x14ac:dyDescent="0.3">
      <c r="A4093">
        <v>202324</v>
      </c>
      <c r="B4093" t="s">
        <v>820</v>
      </c>
      <c r="C4093" t="s">
        <v>821</v>
      </c>
      <c r="D4093" t="s">
        <v>822</v>
      </c>
      <c r="E4093" t="s">
        <v>823</v>
      </c>
      <c r="F4093" t="s">
        <v>852</v>
      </c>
      <c r="G4093" t="s">
        <v>853</v>
      </c>
      <c r="H4093" t="s">
        <v>952</v>
      </c>
      <c r="I4093">
        <v>916</v>
      </c>
      <c r="J4093" t="s">
        <v>953</v>
      </c>
      <c r="K4093" t="s">
        <v>828</v>
      </c>
      <c r="L4093" t="s">
        <v>600</v>
      </c>
      <c r="M4093" t="s">
        <v>829</v>
      </c>
      <c r="N4093" t="s">
        <v>829</v>
      </c>
      <c r="O4093" t="s">
        <v>829</v>
      </c>
      <c r="P4093">
        <v>0</v>
      </c>
      <c r="Q4093">
        <v>0</v>
      </c>
      <c r="R4093" t="s">
        <v>829</v>
      </c>
      <c r="S4093">
        <v>0</v>
      </c>
      <c r="T4093">
        <v>0</v>
      </c>
      <c r="U4093">
        <v>0</v>
      </c>
      <c r="V4093">
        <v>0</v>
      </c>
    </row>
    <row r="4094" spans="1:22" x14ac:dyDescent="0.3">
      <c r="A4094">
        <v>202122</v>
      </c>
      <c r="B4094" t="s">
        <v>820</v>
      </c>
      <c r="C4094" t="s">
        <v>821</v>
      </c>
      <c r="D4094" t="s">
        <v>822</v>
      </c>
      <c r="E4094" t="s">
        <v>823</v>
      </c>
      <c r="F4094" t="s">
        <v>852</v>
      </c>
      <c r="G4094" t="s">
        <v>853</v>
      </c>
      <c r="H4094" t="s">
        <v>952</v>
      </c>
      <c r="I4094">
        <v>916</v>
      </c>
      <c r="J4094" t="s">
        <v>953</v>
      </c>
      <c r="K4094" t="s">
        <v>828</v>
      </c>
      <c r="L4094" t="s">
        <v>247</v>
      </c>
      <c r="M4094">
        <v>0</v>
      </c>
      <c r="N4094">
        <v>0</v>
      </c>
      <c r="O4094">
        <v>0</v>
      </c>
      <c r="P4094">
        <v>0</v>
      </c>
      <c r="Q4094">
        <v>0</v>
      </c>
      <c r="R4094">
        <v>0</v>
      </c>
      <c r="S4094">
        <v>0</v>
      </c>
      <c r="T4094">
        <v>0</v>
      </c>
      <c r="U4094">
        <v>0</v>
      </c>
      <c r="V4094">
        <v>0</v>
      </c>
    </row>
    <row r="4095" spans="1:22" x14ac:dyDescent="0.3">
      <c r="A4095">
        <v>202223</v>
      </c>
      <c r="B4095" t="s">
        <v>820</v>
      </c>
      <c r="C4095" t="s">
        <v>821</v>
      </c>
      <c r="D4095" t="s">
        <v>822</v>
      </c>
      <c r="E4095" t="s">
        <v>823</v>
      </c>
      <c r="F4095" t="s">
        <v>852</v>
      </c>
      <c r="G4095" t="s">
        <v>853</v>
      </c>
      <c r="H4095" t="s">
        <v>952</v>
      </c>
      <c r="I4095">
        <v>916</v>
      </c>
      <c r="J4095" t="s">
        <v>953</v>
      </c>
      <c r="K4095" t="s">
        <v>828</v>
      </c>
      <c r="L4095" t="s">
        <v>247</v>
      </c>
      <c r="M4095">
        <v>0</v>
      </c>
      <c r="N4095">
        <v>0</v>
      </c>
      <c r="O4095">
        <v>0</v>
      </c>
      <c r="P4095">
        <v>0</v>
      </c>
      <c r="Q4095">
        <v>0</v>
      </c>
      <c r="R4095">
        <v>0</v>
      </c>
      <c r="S4095">
        <v>0</v>
      </c>
      <c r="T4095">
        <v>0</v>
      </c>
      <c r="U4095">
        <v>0</v>
      </c>
      <c r="V4095">
        <v>0</v>
      </c>
    </row>
    <row r="4096" spans="1:22" x14ac:dyDescent="0.3">
      <c r="A4096">
        <v>202324</v>
      </c>
      <c r="B4096" t="s">
        <v>820</v>
      </c>
      <c r="C4096" t="s">
        <v>821</v>
      </c>
      <c r="D4096" t="s">
        <v>822</v>
      </c>
      <c r="E4096" t="s">
        <v>823</v>
      </c>
      <c r="F4096" t="s">
        <v>852</v>
      </c>
      <c r="G4096" t="s">
        <v>853</v>
      </c>
      <c r="H4096" t="s">
        <v>952</v>
      </c>
      <c r="I4096">
        <v>916</v>
      </c>
      <c r="J4096" t="s">
        <v>953</v>
      </c>
      <c r="K4096" t="s">
        <v>828</v>
      </c>
      <c r="L4096" t="s">
        <v>247</v>
      </c>
      <c r="M4096">
        <v>0</v>
      </c>
      <c r="N4096">
        <v>0</v>
      </c>
      <c r="O4096">
        <v>0</v>
      </c>
      <c r="P4096">
        <v>0</v>
      </c>
      <c r="Q4096">
        <v>0</v>
      </c>
      <c r="R4096">
        <v>0</v>
      </c>
      <c r="S4096">
        <v>0</v>
      </c>
      <c r="T4096">
        <v>0</v>
      </c>
      <c r="U4096">
        <v>0</v>
      </c>
      <c r="V4096">
        <v>0</v>
      </c>
    </row>
    <row r="4097" spans="1:22" x14ac:dyDescent="0.3">
      <c r="A4097">
        <v>202122</v>
      </c>
      <c r="B4097" t="s">
        <v>820</v>
      </c>
      <c r="C4097" t="s">
        <v>821</v>
      </c>
      <c r="D4097" t="s">
        <v>822</v>
      </c>
      <c r="E4097" t="s">
        <v>823</v>
      </c>
      <c r="F4097" t="s">
        <v>852</v>
      </c>
      <c r="G4097" t="s">
        <v>853</v>
      </c>
      <c r="H4097" t="s">
        <v>952</v>
      </c>
      <c r="I4097">
        <v>916</v>
      </c>
      <c r="J4097" t="s">
        <v>953</v>
      </c>
      <c r="K4097" t="s">
        <v>828</v>
      </c>
      <c r="L4097" t="s">
        <v>833</v>
      </c>
      <c r="M4097">
        <v>34037114</v>
      </c>
      <c r="N4097">
        <v>170667255</v>
      </c>
      <c r="O4097">
        <v>32942651</v>
      </c>
      <c r="P4097">
        <v>42276301</v>
      </c>
      <c r="Q4097">
        <v>6632935</v>
      </c>
      <c r="R4097">
        <v>6520880</v>
      </c>
      <c r="S4097">
        <v>294778298</v>
      </c>
      <c r="T4097">
        <v>1239813</v>
      </c>
      <c r="U4097">
        <v>293538485</v>
      </c>
      <c r="V4097" t="s">
        <v>834</v>
      </c>
    </row>
    <row r="4098" spans="1:22" x14ac:dyDescent="0.3">
      <c r="A4098">
        <v>202223</v>
      </c>
      <c r="B4098" t="s">
        <v>820</v>
      </c>
      <c r="C4098" t="s">
        <v>821</v>
      </c>
      <c r="D4098" t="s">
        <v>822</v>
      </c>
      <c r="E4098" t="s">
        <v>823</v>
      </c>
      <c r="F4098" t="s">
        <v>852</v>
      </c>
      <c r="G4098" t="s">
        <v>853</v>
      </c>
      <c r="H4098" t="s">
        <v>952</v>
      </c>
      <c r="I4098">
        <v>916</v>
      </c>
      <c r="J4098" t="s">
        <v>953</v>
      </c>
      <c r="K4098" t="s">
        <v>828</v>
      </c>
      <c r="L4098" t="s">
        <v>833</v>
      </c>
      <c r="M4098">
        <v>38010250</v>
      </c>
      <c r="N4098">
        <v>174447145</v>
      </c>
      <c r="O4098">
        <v>36643193</v>
      </c>
      <c r="P4098">
        <v>45980859</v>
      </c>
      <c r="Q4098">
        <v>10582072</v>
      </c>
      <c r="R4098">
        <v>8130404</v>
      </c>
      <c r="S4098">
        <v>315846724</v>
      </c>
      <c r="T4098">
        <v>1217481</v>
      </c>
      <c r="U4098">
        <v>314629243</v>
      </c>
      <c r="V4098" t="s">
        <v>834</v>
      </c>
    </row>
    <row r="4099" spans="1:22" x14ac:dyDescent="0.3">
      <c r="A4099">
        <v>202324</v>
      </c>
      <c r="B4099" t="s">
        <v>820</v>
      </c>
      <c r="C4099" t="s">
        <v>821</v>
      </c>
      <c r="D4099" t="s">
        <v>822</v>
      </c>
      <c r="E4099" t="s">
        <v>823</v>
      </c>
      <c r="F4099" t="s">
        <v>852</v>
      </c>
      <c r="G4099" t="s">
        <v>853</v>
      </c>
      <c r="H4099" t="s">
        <v>952</v>
      </c>
      <c r="I4099">
        <v>916</v>
      </c>
      <c r="J4099" t="s">
        <v>953</v>
      </c>
      <c r="K4099" t="s">
        <v>828</v>
      </c>
      <c r="L4099" t="s">
        <v>833</v>
      </c>
      <c r="M4099">
        <v>35876786</v>
      </c>
      <c r="N4099">
        <v>177225064</v>
      </c>
      <c r="O4099">
        <v>40706184</v>
      </c>
      <c r="P4099">
        <v>55057089</v>
      </c>
      <c r="Q4099">
        <v>11775569</v>
      </c>
      <c r="R4099">
        <v>9915335</v>
      </c>
      <c r="S4099">
        <v>332497618</v>
      </c>
      <c r="T4099">
        <v>1292379</v>
      </c>
      <c r="U4099">
        <v>331205239</v>
      </c>
      <c r="V4099" t="s">
        <v>834</v>
      </c>
    </row>
    <row r="4100" spans="1:22" x14ac:dyDescent="0.3">
      <c r="A4100">
        <v>202122</v>
      </c>
      <c r="B4100" t="s">
        <v>820</v>
      </c>
      <c r="C4100" t="s">
        <v>821</v>
      </c>
      <c r="D4100" t="s">
        <v>822</v>
      </c>
      <c r="E4100" t="s">
        <v>823</v>
      </c>
      <c r="F4100" t="s">
        <v>852</v>
      </c>
      <c r="G4100" t="s">
        <v>853</v>
      </c>
      <c r="H4100" t="s">
        <v>952</v>
      </c>
      <c r="I4100">
        <v>916</v>
      </c>
      <c r="J4100" t="s">
        <v>953</v>
      </c>
      <c r="K4100" t="s">
        <v>835</v>
      </c>
      <c r="L4100" t="s">
        <v>836</v>
      </c>
      <c r="M4100" t="s">
        <v>829</v>
      </c>
      <c r="N4100" t="s">
        <v>829</v>
      </c>
      <c r="O4100" t="s">
        <v>829</v>
      </c>
      <c r="P4100" t="s">
        <v>829</v>
      </c>
      <c r="Q4100" t="s">
        <v>829</v>
      </c>
      <c r="R4100" t="s">
        <v>829</v>
      </c>
      <c r="S4100">
        <v>287054213</v>
      </c>
      <c r="T4100" t="s">
        <v>829</v>
      </c>
      <c r="U4100" t="s">
        <v>829</v>
      </c>
      <c r="V4100" t="s">
        <v>834</v>
      </c>
    </row>
    <row r="4101" spans="1:22" x14ac:dyDescent="0.3">
      <c r="A4101">
        <v>202223</v>
      </c>
      <c r="B4101" t="s">
        <v>820</v>
      </c>
      <c r="C4101" t="s">
        <v>821</v>
      </c>
      <c r="D4101" t="s">
        <v>822</v>
      </c>
      <c r="E4101" t="s">
        <v>823</v>
      </c>
      <c r="F4101" t="s">
        <v>852</v>
      </c>
      <c r="G4101" t="s">
        <v>853</v>
      </c>
      <c r="H4101" t="s">
        <v>952</v>
      </c>
      <c r="I4101">
        <v>916</v>
      </c>
      <c r="J4101" t="s">
        <v>953</v>
      </c>
      <c r="K4101" t="s">
        <v>835</v>
      </c>
      <c r="L4101" t="s">
        <v>836</v>
      </c>
      <c r="M4101" t="s">
        <v>829</v>
      </c>
      <c r="N4101" t="s">
        <v>829</v>
      </c>
      <c r="O4101" t="s">
        <v>829</v>
      </c>
      <c r="P4101" t="s">
        <v>829</v>
      </c>
      <c r="Q4101" t="s">
        <v>829</v>
      </c>
      <c r="R4101" t="s">
        <v>829</v>
      </c>
      <c r="S4101">
        <v>301755273</v>
      </c>
      <c r="T4101" t="s">
        <v>829</v>
      </c>
      <c r="U4101" t="s">
        <v>829</v>
      </c>
      <c r="V4101" t="s">
        <v>834</v>
      </c>
    </row>
    <row r="4102" spans="1:22" x14ac:dyDescent="0.3">
      <c r="A4102">
        <v>202324</v>
      </c>
      <c r="B4102" t="s">
        <v>820</v>
      </c>
      <c r="C4102" t="s">
        <v>821</v>
      </c>
      <c r="D4102" t="s">
        <v>822</v>
      </c>
      <c r="E4102" t="s">
        <v>823</v>
      </c>
      <c r="F4102" t="s">
        <v>852</v>
      </c>
      <c r="G4102" t="s">
        <v>853</v>
      </c>
      <c r="H4102" t="s">
        <v>952</v>
      </c>
      <c r="I4102">
        <v>916</v>
      </c>
      <c r="J4102" t="s">
        <v>953</v>
      </c>
      <c r="K4102" t="s">
        <v>835</v>
      </c>
      <c r="L4102" t="s">
        <v>836</v>
      </c>
      <c r="M4102" t="s">
        <v>829</v>
      </c>
      <c r="N4102" t="s">
        <v>829</v>
      </c>
      <c r="O4102" t="s">
        <v>829</v>
      </c>
      <c r="P4102" t="s">
        <v>829</v>
      </c>
      <c r="Q4102" t="s">
        <v>829</v>
      </c>
      <c r="R4102" t="s">
        <v>829</v>
      </c>
      <c r="S4102">
        <v>313760672</v>
      </c>
      <c r="T4102" t="s">
        <v>829</v>
      </c>
      <c r="U4102" t="s">
        <v>829</v>
      </c>
      <c r="V4102" t="s">
        <v>834</v>
      </c>
    </row>
    <row r="4103" spans="1:22" x14ac:dyDescent="0.3">
      <c r="A4103">
        <v>202122</v>
      </c>
      <c r="B4103" t="s">
        <v>820</v>
      </c>
      <c r="C4103" t="s">
        <v>821</v>
      </c>
      <c r="D4103" t="s">
        <v>822</v>
      </c>
      <c r="E4103" t="s">
        <v>823</v>
      </c>
      <c r="F4103" t="s">
        <v>852</v>
      </c>
      <c r="G4103" t="s">
        <v>853</v>
      </c>
      <c r="H4103" t="s">
        <v>952</v>
      </c>
      <c r="I4103">
        <v>916</v>
      </c>
      <c r="J4103" t="s">
        <v>953</v>
      </c>
      <c r="K4103" t="s">
        <v>835</v>
      </c>
      <c r="L4103" t="s">
        <v>837</v>
      </c>
      <c r="M4103" t="s">
        <v>829</v>
      </c>
      <c r="N4103" t="s">
        <v>829</v>
      </c>
      <c r="O4103" t="s">
        <v>829</v>
      </c>
      <c r="P4103" t="s">
        <v>829</v>
      </c>
      <c r="Q4103" t="s">
        <v>829</v>
      </c>
      <c r="R4103" t="s">
        <v>829</v>
      </c>
      <c r="S4103">
        <v>-112036</v>
      </c>
      <c r="T4103" t="s">
        <v>829</v>
      </c>
      <c r="U4103" t="s">
        <v>829</v>
      </c>
      <c r="V4103" t="s">
        <v>834</v>
      </c>
    </row>
    <row r="4104" spans="1:22" x14ac:dyDescent="0.3">
      <c r="A4104">
        <v>202223</v>
      </c>
      <c r="B4104" t="s">
        <v>820</v>
      </c>
      <c r="C4104" t="s">
        <v>821</v>
      </c>
      <c r="D4104" t="s">
        <v>822</v>
      </c>
      <c r="E4104" t="s">
        <v>823</v>
      </c>
      <c r="F4104" t="s">
        <v>852</v>
      </c>
      <c r="G4104" t="s">
        <v>853</v>
      </c>
      <c r="H4104" t="s">
        <v>952</v>
      </c>
      <c r="I4104">
        <v>916</v>
      </c>
      <c r="J4104" t="s">
        <v>953</v>
      </c>
      <c r="K4104" t="s">
        <v>835</v>
      </c>
      <c r="L4104" t="s">
        <v>837</v>
      </c>
      <c r="M4104" t="s">
        <v>829</v>
      </c>
      <c r="N4104" t="s">
        <v>829</v>
      </c>
      <c r="O4104" t="s">
        <v>829</v>
      </c>
      <c r="P4104" t="s">
        <v>829</v>
      </c>
      <c r="Q4104" t="s">
        <v>829</v>
      </c>
      <c r="R4104" t="s">
        <v>829</v>
      </c>
      <c r="S4104">
        <v>-94498</v>
      </c>
      <c r="T4104" t="s">
        <v>829</v>
      </c>
      <c r="U4104" t="s">
        <v>829</v>
      </c>
      <c r="V4104">
        <v>0</v>
      </c>
    </row>
    <row r="4105" spans="1:22" x14ac:dyDescent="0.3">
      <c r="A4105">
        <v>202324</v>
      </c>
      <c r="B4105" t="s">
        <v>820</v>
      </c>
      <c r="C4105" t="s">
        <v>821</v>
      </c>
      <c r="D4105" t="s">
        <v>822</v>
      </c>
      <c r="E4105" t="s">
        <v>823</v>
      </c>
      <c r="F4105" t="s">
        <v>852</v>
      </c>
      <c r="G4105" t="s">
        <v>853</v>
      </c>
      <c r="H4105" t="s">
        <v>952</v>
      </c>
      <c r="I4105">
        <v>916</v>
      </c>
      <c r="J4105" t="s">
        <v>953</v>
      </c>
      <c r="K4105" t="s">
        <v>835</v>
      </c>
      <c r="L4105" t="s">
        <v>837</v>
      </c>
      <c r="M4105" t="s">
        <v>829</v>
      </c>
      <c r="N4105" t="s">
        <v>829</v>
      </c>
      <c r="O4105" t="s">
        <v>829</v>
      </c>
      <c r="P4105" t="s">
        <v>829</v>
      </c>
      <c r="Q4105" t="s">
        <v>829</v>
      </c>
      <c r="R4105" t="s">
        <v>829</v>
      </c>
      <c r="S4105">
        <v>-992597</v>
      </c>
      <c r="T4105" t="s">
        <v>829</v>
      </c>
      <c r="U4105" t="s">
        <v>829</v>
      </c>
      <c r="V4105">
        <v>0</v>
      </c>
    </row>
    <row r="4106" spans="1:22" x14ac:dyDescent="0.3">
      <c r="A4106">
        <v>202122</v>
      </c>
      <c r="B4106" t="s">
        <v>820</v>
      </c>
      <c r="C4106" t="s">
        <v>821</v>
      </c>
      <c r="D4106" t="s">
        <v>822</v>
      </c>
      <c r="E4106" t="s">
        <v>823</v>
      </c>
      <c r="F4106" t="s">
        <v>852</v>
      </c>
      <c r="G4106" t="s">
        <v>853</v>
      </c>
      <c r="H4106" t="s">
        <v>952</v>
      </c>
      <c r="I4106">
        <v>916</v>
      </c>
      <c r="J4106" t="s">
        <v>953</v>
      </c>
      <c r="K4106" t="s">
        <v>835</v>
      </c>
      <c r="L4106" t="s">
        <v>838</v>
      </c>
      <c r="M4106" t="s">
        <v>829</v>
      </c>
      <c r="N4106" t="s">
        <v>829</v>
      </c>
      <c r="O4106" t="s">
        <v>829</v>
      </c>
      <c r="P4106" t="s">
        <v>829</v>
      </c>
      <c r="Q4106" t="s">
        <v>829</v>
      </c>
      <c r="R4106" t="s">
        <v>829</v>
      </c>
      <c r="S4106">
        <v>-11891914</v>
      </c>
      <c r="T4106" t="s">
        <v>829</v>
      </c>
      <c r="U4106" t="s">
        <v>829</v>
      </c>
      <c r="V4106" t="s">
        <v>834</v>
      </c>
    </row>
    <row r="4107" spans="1:22" x14ac:dyDescent="0.3">
      <c r="A4107">
        <v>202223</v>
      </c>
      <c r="B4107" t="s">
        <v>820</v>
      </c>
      <c r="C4107" t="s">
        <v>821</v>
      </c>
      <c r="D4107" t="s">
        <v>822</v>
      </c>
      <c r="E4107" t="s">
        <v>823</v>
      </c>
      <c r="F4107" t="s">
        <v>852</v>
      </c>
      <c r="G4107" t="s">
        <v>853</v>
      </c>
      <c r="H4107" t="s">
        <v>952</v>
      </c>
      <c r="I4107">
        <v>916</v>
      </c>
      <c r="J4107" t="s">
        <v>953</v>
      </c>
      <c r="K4107" t="s">
        <v>835</v>
      </c>
      <c r="L4107" t="s">
        <v>838</v>
      </c>
      <c r="M4107" t="s">
        <v>829</v>
      </c>
      <c r="N4107" t="s">
        <v>829</v>
      </c>
      <c r="O4107" t="s">
        <v>829</v>
      </c>
      <c r="P4107" t="s">
        <v>829</v>
      </c>
      <c r="Q4107" t="s">
        <v>829</v>
      </c>
      <c r="R4107" t="s">
        <v>829</v>
      </c>
      <c r="S4107">
        <v>-17042556</v>
      </c>
      <c r="T4107" t="s">
        <v>829</v>
      </c>
      <c r="U4107" t="s">
        <v>829</v>
      </c>
      <c r="V4107" t="s">
        <v>834</v>
      </c>
    </row>
    <row r="4108" spans="1:22" x14ac:dyDescent="0.3">
      <c r="A4108">
        <v>202324</v>
      </c>
      <c r="B4108" t="s">
        <v>820</v>
      </c>
      <c r="C4108" t="s">
        <v>821</v>
      </c>
      <c r="D4108" t="s">
        <v>822</v>
      </c>
      <c r="E4108" t="s">
        <v>823</v>
      </c>
      <c r="F4108" t="s">
        <v>852</v>
      </c>
      <c r="G4108" t="s">
        <v>853</v>
      </c>
      <c r="H4108" t="s">
        <v>952</v>
      </c>
      <c r="I4108">
        <v>916</v>
      </c>
      <c r="J4108" t="s">
        <v>953</v>
      </c>
      <c r="K4108" t="s">
        <v>835</v>
      </c>
      <c r="L4108" t="s">
        <v>838</v>
      </c>
      <c r="M4108" t="s">
        <v>829</v>
      </c>
      <c r="N4108" t="s">
        <v>829</v>
      </c>
      <c r="O4108" t="s">
        <v>829</v>
      </c>
      <c r="P4108" t="s">
        <v>829</v>
      </c>
      <c r="Q4108" t="s">
        <v>829</v>
      </c>
      <c r="R4108" t="s">
        <v>829</v>
      </c>
      <c r="S4108">
        <v>-28583689</v>
      </c>
      <c r="T4108" t="s">
        <v>829</v>
      </c>
      <c r="U4108" t="s">
        <v>829</v>
      </c>
      <c r="V4108" t="s">
        <v>834</v>
      </c>
    </row>
    <row r="4109" spans="1:22" x14ac:dyDescent="0.3">
      <c r="A4109">
        <v>202122</v>
      </c>
      <c r="B4109" t="s">
        <v>820</v>
      </c>
      <c r="C4109" t="s">
        <v>821</v>
      </c>
      <c r="D4109" t="s">
        <v>822</v>
      </c>
      <c r="E4109" t="s">
        <v>823</v>
      </c>
      <c r="F4109" t="s">
        <v>852</v>
      </c>
      <c r="G4109" t="s">
        <v>853</v>
      </c>
      <c r="H4109" t="s">
        <v>952</v>
      </c>
      <c r="I4109">
        <v>916</v>
      </c>
      <c r="J4109" t="s">
        <v>953</v>
      </c>
      <c r="K4109" t="s">
        <v>835</v>
      </c>
      <c r="L4109" t="s">
        <v>839</v>
      </c>
      <c r="M4109" t="s">
        <v>829</v>
      </c>
      <c r="N4109" t="s">
        <v>829</v>
      </c>
      <c r="O4109" t="s">
        <v>829</v>
      </c>
      <c r="P4109" t="s">
        <v>829</v>
      </c>
      <c r="Q4109" t="s">
        <v>829</v>
      </c>
      <c r="R4109" t="s">
        <v>829</v>
      </c>
      <c r="S4109">
        <v>17042556</v>
      </c>
      <c r="T4109" t="s">
        <v>829</v>
      </c>
      <c r="U4109" t="s">
        <v>829</v>
      </c>
      <c r="V4109" t="s">
        <v>834</v>
      </c>
    </row>
    <row r="4110" spans="1:22" x14ac:dyDescent="0.3">
      <c r="A4110">
        <v>202223</v>
      </c>
      <c r="B4110" t="s">
        <v>820</v>
      </c>
      <c r="C4110" t="s">
        <v>821</v>
      </c>
      <c r="D4110" t="s">
        <v>822</v>
      </c>
      <c r="E4110" t="s">
        <v>823</v>
      </c>
      <c r="F4110" t="s">
        <v>852</v>
      </c>
      <c r="G4110" t="s">
        <v>853</v>
      </c>
      <c r="H4110" t="s">
        <v>952</v>
      </c>
      <c r="I4110">
        <v>916</v>
      </c>
      <c r="J4110" t="s">
        <v>953</v>
      </c>
      <c r="K4110" t="s">
        <v>835</v>
      </c>
      <c r="L4110" t="s">
        <v>839</v>
      </c>
      <c r="M4110" t="s">
        <v>829</v>
      </c>
      <c r="N4110" t="s">
        <v>829</v>
      </c>
      <c r="O4110" t="s">
        <v>829</v>
      </c>
      <c r="P4110" t="s">
        <v>829</v>
      </c>
      <c r="Q4110" t="s">
        <v>829</v>
      </c>
      <c r="R4110" t="s">
        <v>829</v>
      </c>
      <c r="S4110">
        <v>28583689</v>
      </c>
      <c r="T4110" t="s">
        <v>829</v>
      </c>
      <c r="U4110" t="s">
        <v>829</v>
      </c>
      <c r="V4110" t="s">
        <v>834</v>
      </c>
    </row>
    <row r="4111" spans="1:22" x14ac:dyDescent="0.3">
      <c r="A4111">
        <v>202324</v>
      </c>
      <c r="B4111" t="s">
        <v>820</v>
      </c>
      <c r="C4111" t="s">
        <v>821</v>
      </c>
      <c r="D4111" t="s">
        <v>822</v>
      </c>
      <c r="E4111" t="s">
        <v>823</v>
      </c>
      <c r="F4111" t="s">
        <v>852</v>
      </c>
      <c r="G4111" t="s">
        <v>853</v>
      </c>
      <c r="H4111" t="s">
        <v>952</v>
      </c>
      <c r="I4111">
        <v>916</v>
      </c>
      <c r="J4111" t="s">
        <v>953</v>
      </c>
      <c r="K4111" t="s">
        <v>835</v>
      </c>
      <c r="L4111" t="s">
        <v>839</v>
      </c>
      <c r="M4111" t="s">
        <v>829</v>
      </c>
      <c r="N4111" t="s">
        <v>829</v>
      </c>
      <c r="O4111" t="s">
        <v>829</v>
      </c>
      <c r="P4111" t="s">
        <v>829</v>
      </c>
      <c r="Q4111" t="s">
        <v>829</v>
      </c>
      <c r="R4111" t="s">
        <v>829</v>
      </c>
      <c r="S4111">
        <v>45750848</v>
      </c>
      <c r="T4111" t="s">
        <v>829</v>
      </c>
      <c r="U4111" t="s">
        <v>829</v>
      </c>
      <c r="V4111" t="s">
        <v>834</v>
      </c>
    </row>
    <row r="4112" spans="1:22" x14ac:dyDescent="0.3">
      <c r="A4112">
        <v>202122</v>
      </c>
      <c r="B4112" t="s">
        <v>820</v>
      </c>
      <c r="C4112" t="s">
        <v>821</v>
      </c>
      <c r="D4112" t="s">
        <v>822</v>
      </c>
      <c r="E4112" t="s">
        <v>823</v>
      </c>
      <c r="F4112" t="s">
        <v>852</v>
      </c>
      <c r="G4112" t="s">
        <v>853</v>
      </c>
      <c r="H4112" t="s">
        <v>952</v>
      </c>
      <c r="I4112">
        <v>916</v>
      </c>
      <c r="J4112" t="s">
        <v>953</v>
      </c>
      <c r="K4112" t="s">
        <v>835</v>
      </c>
      <c r="L4112" t="s">
        <v>840</v>
      </c>
      <c r="M4112" t="s">
        <v>829</v>
      </c>
      <c r="N4112" t="s">
        <v>829</v>
      </c>
      <c r="O4112" t="s">
        <v>829</v>
      </c>
      <c r="P4112" t="s">
        <v>829</v>
      </c>
      <c r="Q4112" t="s">
        <v>829</v>
      </c>
      <c r="R4112" t="s">
        <v>829</v>
      </c>
      <c r="S4112">
        <v>0</v>
      </c>
      <c r="T4112" t="s">
        <v>829</v>
      </c>
      <c r="U4112" t="s">
        <v>829</v>
      </c>
      <c r="V4112" t="s">
        <v>834</v>
      </c>
    </row>
    <row r="4113" spans="1:22" x14ac:dyDescent="0.3">
      <c r="A4113">
        <v>202223</v>
      </c>
      <c r="B4113" t="s">
        <v>820</v>
      </c>
      <c r="C4113" t="s">
        <v>821</v>
      </c>
      <c r="D4113" t="s">
        <v>822</v>
      </c>
      <c r="E4113" t="s">
        <v>823</v>
      </c>
      <c r="F4113" t="s">
        <v>852</v>
      </c>
      <c r="G4113" t="s">
        <v>853</v>
      </c>
      <c r="H4113" t="s">
        <v>952</v>
      </c>
      <c r="I4113">
        <v>916</v>
      </c>
      <c r="J4113" t="s">
        <v>953</v>
      </c>
      <c r="K4113" t="s">
        <v>835</v>
      </c>
      <c r="L4113" t="s">
        <v>840</v>
      </c>
      <c r="M4113" t="s">
        <v>829</v>
      </c>
      <c r="N4113" t="s">
        <v>829</v>
      </c>
      <c r="O4113" t="s">
        <v>829</v>
      </c>
      <c r="P4113" t="s">
        <v>829</v>
      </c>
      <c r="Q4113" t="s">
        <v>829</v>
      </c>
      <c r="R4113" t="s">
        <v>829</v>
      </c>
      <c r="S4113">
        <v>0</v>
      </c>
      <c r="T4113" t="s">
        <v>829</v>
      </c>
      <c r="U4113" t="s">
        <v>829</v>
      </c>
      <c r="V4113" t="s">
        <v>834</v>
      </c>
    </row>
    <row r="4114" spans="1:22" x14ac:dyDescent="0.3">
      <c r="A4114">
        <v>202324</v>
      </c>
      <c r="B4114" t="s">
        <v>820</v>
      </c>
      <c r="C4114" t="s">
        <v>821</v>
      </c>
      <c r="D4114" t="s">
        <v>822</v>
      </c>
      <c r="E4114" t="s">
        <v>823</v>
      </c>
      <c r="F4114" t="s">
        <v>852</v>
      </c>
      <c r="G4114" t="s">
        <v>853</v>
      </c>
      <c r="H4114" t="s">
        <v>952</v>
      </c>
      <c r="I4114">
        <v>916</v>
      </c>
      <c r="J4114" t="s">
        <v>953</v>
      </c>
      <c r="K4114" t="s">
        <v>835</v>
      </c>
      <c r="L4114" t="s">
        <v>840</v>
      </c>
      <c r="M4114" t="s">
        <v>829</v>
      </c>
      <c r="N4114" t="s">
        <v>829</v>
      </c>
      <c r="O4114" t="s">
        <v>829</v>
      </c>
      <c r="P4114" t="s">
        <v>829</v>
      </c>
      <c r="Q4114" t="s">
        <v>829</v>
      </c>
      <c r="R4114" t="s">
        <v>829</v>
      </c>
      <c r="S4114">
        <v>0</v>
      </c>
      <c r="T4114" t="s">
        <v>829</v>
      </c>
      <c r="U4114" t="s">
        <v>829</v>
      </c>
      <c r="V4114" t="s">
        <v>834</v>
      </c>
    </row>
    <row r="4115" spans="1:22" x14ac:dyDescent="0.3">
      <c r="A4115">
        <v>202122</v>
      </c>
      <c r="B4115" t="s">
        <v>820</v>
      </c>
      <c r="C4115" t="s">
        <v>821</v>
      </c>
      <c r="D4115" t="s">
        <v>822</v>
      </c>
      <c r="E4115" t="s">
        <v>823</v>
      </c>
      <c r="F4115" t="s">
        <v>852</v>
      </c>
      <c r="G4115" t="s">
        <v>853</v>
      </c>
      <c r="H4115" t="s">
        <v>952</v>
      </c>
      <c r="I4115">
        <v>916</v>
      </c>
      <c r="J4115" t="s">
        <v>953</v>
      </c>
      <c r="K4115" t="s">
        <v>835</v>
      </c>
      <c r="L4115" t="s">
        <v>841</v>
      </c>
      <c r="M4115" t="s">
        <v>829</v>
      </c>
      <c r="N4115" t="s">
        <v>829</v>
      </c>
      <c r="O4115" t="s">
        <v>829</v>
      </c>
      <c r="P4115" t="s">
        <v>829</v>
      </c>
      <c r="Q4115" t="s">
        <v>829</v>
      </c>
      <c r="R4115" t="s">
        <v>829</v>
      </c>
      <c r="S4115">
        <v>293538485</v>
      </c>
      <c r="T4115" t="s">
        <v>829</v>
      </c>
      <c r="U4115" t="s">
        <v>829</v>
      </c>
      <c r="V4115" t="s">
        <v>834</v>
      </c>
    </row>
    <row r="4116" spans="1:22" x14ac:dyDescent="0.3">
      <c r="A4116">
        <v>202223</v>
      </c>
      <c r="B4116" t="s">
        <v>820</v>
      </c>
      <c r="C4116" t="s">
        <v>821</v>
      </c>
      <c r="D4116" t="s">
        <v>822</v>
      </c>
      <c r="E4116" t="s">
        <v>823</v>
      </c>
      <c r="F4116" t="s">
        <v>852</v>
      </c>
      <c r="G4116" t="s">
        <v>853</v>
      </c>
      <c r="H4116" t="s">
        <v>952</v>
      </c>
      <c r="I4116">
        <v>916</v>
      </c>
      <c r="J4116" t="s">
        <v>953</v>
      </c>
      <c r="K4116" t="s">
        <v>835</v>
      </c>
      <c r="L4116" t="s">
        <v>841</v>
      </c>
      <c r="M4116" t="s">
        <v>829</v>
      </c>
      <c r="N4116" t="s">
        <v>829</v>
      </c>
      <c r="O4116" t="s">
        <v>829</v>
      </c>
      <c r="P4116" t="s">
        <v>829</v>
      </c>
      <c r="Q4116" t="s">
        <v>829</v>
      </c>
      <c r="R4116" t="s">
        <v>829</v>
      </c>
      <c r="S4116">
        <v>314629243</v>
      </c>
      <c r="T4116" t="s">
        <v>829</v>
      </c>
      <c r="U4116" t="s">
        <v>829</v>
      </c>
      <c r="V4116" t="s">
        <v>834</v>
      </c>
    </row>
    <row r="4117" spans="1:22" x14ac:dyDescent="0.3">
      <c r="A4117">
        <v>202324</v>
      </c>
      <c r="B4117" t="s">
        <v>820</v>
      </c>
      <c r="C4117" t="s">
        <v>821</v>
      </c>
      <c r="D4117" t="s">
        <v>822</v>
      </c>
      <c r="E4117" t="s">
        <v>823</v>
      </c>
      <c r="F4117" t="s">
        <v>852</v>
      </c>
      <c r="G4117" t="s">
        <v>853</v>
      </c>
      <c r="H4117" t="s">
        <v>952</v>
      </c>
      <c r="I4117">
        <v>916</v>
      </c>
      <c r="J4117" t="s">
        <v>953</v>
      </c>
      <c r="K4117" t="s">
        <v>835</v>
      </c>
      <c r="L4117" t="s">
        <v>841</v>
      </c>
      <c r="M4117" t="s">
        <v>829</v>
      </c>
      <c r="N4117" t="s">
        <v>829</v>
      </c>
      <c r="O4117" t="s">
        <v>829</v>
      </c>
      <c r="P4117" t="s">
        <v>829</v>
      </c>
      <c r="Q4117" t="s">
        <v>829</v>
      </c>
      <c r="R4117" t="s">
        <v>829</v>
      </c>
      <c r="S4117">
        <v>331205239</v>
      </c>
      <c r="T4117" t="s">
        <v>829</v>
      </c>
      <c r="U4117" t="s">
        <v>829</v>
      </c>
      <c r="V4117" t="s">
        <v>834</v>
      </c>
    </row>
    <row r="4118" spans="1:22" x14ac:dyDescent="0.3">
      <c r="A4118">
        <v>202122</v>
      </c>
      <c r="B4118" t="s">
        <v>820</v>
      </c>
      <c r="C4118" t="s">
        <v>821</v>
      </c>
      <c r="D4118" t="s">
        <v>822</v>
      </c>
      <c r="E4118" t="s">
        <v>823</v>
      </c>
      <c r="F4118" t="s">
        <v>852</v>
      </c>
      <c r="G4118" t="s">
        <v>853</v>
      </c>
      <c r="H4118" t="s">
        <v>952</v>
      </c>
      <c r="I4118">
        <v>916</v>
      </c>
      <c r="J4118" t="s">
        <v>953</v>
      </c>
      <c r="K4118" t="s">
        <v>842</v>
      </c>
      <c r="L4118" t="s">
        <v>238</v>
      </c>
      <c r="M4118" t="s">
        <v>829</v>
      </c>
      <c r="N4118" t="s">
        <v>829</v>
      </c>
      <c r="O4118" t="s">
        <v>829</v>
      </c>
      <c r="P4118" t="s">
        <v>829</v>
      </c>
      <c r="Q4118" t="s">
        <v>829</v>
      </c>
      <c r="R4118" t="s">
        <v>829</v>
      </c>
      <c r="S4118">
        <v>1836797</v>
      </c>
      <c r="T4118">
        <v>295622</v>
      </c>
      <c r="U4118">
        <v>1541175</v>
      </c>
      <c r="V4118">
        <v>16</v>
      </c>
    </row>
    <row r="4119" spans="1:22" x14ac:dyDescent="0.3">
      <c r="A4119">
        <v>202223</v>
      </c>
      <c r="B4119" t="s">
        <v>820</v>
      </c>
      <c r="C4119" t="s">
        <v>821</v>
      </c>
      <c r="D4119" t="s">
        <v>822</v>
      </c>
      <c r="E4119" t="s">
        <v>823</v>
      </c>
      <c r="F4119" t="s">
        <v>852</v>
      </c>
      <c r="G4119" t="s">
        <v>853</v>
      </c>
      <c r="H4119" t="s">
        <v>952</v>
      </c>
      <c r="I4119">
        <v>916</v>
      </c>
      <c r="J4119" t="s">
        <v>953</v>
      </c>
      <c r="K4119" t="s">
        <v>842</v>
      </c>
      <c r="L4119" t="s">
        <v>238</v>
      </c>
      <c r="M4119" t="s">
        <v>829</v>
      </c>
      <c r="N4119" t="s">
        <v>829</v>
      </c>
      <c r="O4119" t="s">
        <v>829</v>
      </c>
      <c r="P4119" t="s">
        <v>829</v>
      </c>
      <c r="Q4119" t="s">
        <v>829</v>
      </c>
      <c r="R4119" t="s">
        <v>829</v>
      </c>
      <c r="S4119">
        <v>1864242</v>
      </c>
      <c r="T4119">
        <v>212271</v>
      </c>
      <c r="U4119">
        <v>1651971</v>
      </c>
      <c r="V4119">
        <v>17</v>
      </c>
    </row>
    <row r="4120" spans="1:22" x14ac:dyDescent="0.3">
      <c r="A4120">
        <v>202324</v>
      </c>
      <c r="B4120" t="s">
        <v>820</v>
      </c>
      <c r="C4120" t="s">
        <v>821</v>
      </c>
      <c r="D4120" t="s">
        <v>822</v>
      </c>
      <c r="E4120" t="s">
        <v>823</v>
      </c>
      <c r="F4120" t="s">
        <v>852</v>
      </c>
      <c r="G4120" t="s">
        <v>853</v>
      </c>
      <c r="H4120" t="s">
        <v>952</v>
      </c>
      <c r="I4120">
        <v>916</v>
      </c>
      <c r="J4120" t="s">
        <v>953</v>
      </c>
      <c r="K4120" t="s">
        <v>842</v>
      </c>
      <c r="L4120" t="s">
        <v>238</v>
      </c>
      <c r="M4120" t="s">
        <v>829</v>
      </c>
      <c r="N4120" t="s">
        <v>829</v>
      </c>
      <c r="O4120" t="s">
        <v>829</v>
      </c>
      <c r="P4120" t="s">
        <v>829</v>
      </c>
      <c r="Q4120" t="s">
        <v>829</v>
      </c>
      <c r="R4120" t="s">
        <v>829</v>
      </c>
      <c r="S4120">
        <v>2470466</v>
      </c>
      <c r="T4120">
        <v>80102</v>
      </c>
      <c r="U4120">
        <v>2390364</v>
      </c>
      <c r="V4120">
        <v>24</v>
      </c>
    </row>
    <row r="4121" spans="1:22" x14ac:dyDescent="0.3">
      <c r="A4121">
        <v>202122</v>
      </c>
      <c r="B4121" t="s">
        <v>820</v>
      </c>
      <c r="C4121" t="s">
        <v>821</v>
      </c>
      <c r="D4121" t="s">
        <v>822</v>
      </c>
      <c r="E4121" t="s">
        <v>823</v>
      </c>
      <c r="F4121" t="s">
        <v>852</v>
      </c>
      <c r="G4121" t="s">
        <v>853</v>
      </c>
      <c r="H4121" t="s">
        <v>952</v>
      </c>
      <c r="I4121">
        <v>916</v>
      </c>
      <c r="J4121" t="s">
        <v>953</v>
      </c>
      <c r="K4121" t="s">
        <v>842</v>
      </c>
      <c r="L4121" t="s">
        <v>240</v>
      </c>
      <c r="M4121" t="s">
        <v>829</v>
      </c>
      <c r="N4121" t="s">
        <v>829</v>
      </c>
      <c r="O4121" t="s">
        <v>829</v>
      </c>
      <c r="P4121" t="s">
        <v>829</v>
      </c>
      <c r="Q4121" t="s">
        <v>829</v>
      </c>
      <c r="R4121" t="s">
        <v>829</v>
      </c>
      <c r="S4121">
        <v>2478833</v>
      </c>
      <c r="T4121">
        <v>925825</v>
      </c>
      <c r="U4121">
        <v>1553008</v>
      </c>
      <c r="V4121">
        <v>16</v>
      </c>
    </row>
    <row r="4122" spans="1:22" x14ac:dyDescent="0.3">
      <c r="A4122">
        <v>202223</v>
      </c>
      <c r="B4122" t="s">
        <v>820</v>
      </c>
      <c r="C4122" t="s">
        <v>821</v>
      </c>
      <c r="D4122" t="s">
        <v>822</v>
      </c>
      <c r="E4122" t="s">
        <v>823</v>
      </c>
      <c r="F4122" t="s">
        <v>852</v>
      </c>
      <c r="G4122" t="s">
        <v>853</v>
      </c>
      <c r="H4122" t="s">
        <v>952</v>
      </c>
      <c r="I4122">
        <v>916</v>
      </c>
      <c r="J4122" t="s">
        <v>953</v>
      </c>
      <c r="K4122" t="s">
        <v>842</v>
      </c>
      <c r="L4122" t="s">
        <v>240</v>
      </c>
      <c r="M4122" t="s">
        <v>829</v>
      </c>
      <c r="N4122" t="s">
        <v>829</v>
      </c>
      <c r="O4122" t="s">
        <v>829</v>
      </c>
      <c r="P4122" t="s">
        <v>829</v>
      </c>
      <c r="Q4122" t="s">
        <v>829</v>
      </c>
      <c r="R4122" t="s">
        <v>829</v>
      </c>
      <c r="S4122">
        <v>2258701</v>
      </c>
      <c r="T4122">
        <v>532086</v>
      </c>
      <c r="U4122">
        <v>1726615</v>
      </c>
      <c r="V4122">
        <v>18</v>
      </c>
    </row>
    <row r="4123" spans="1:22" x14ac:dyDescent="0.3">
      <c r="A4123">
        <v>202324</v>
      </c>
      <c r="B4123" t="s">
        <v>820</v>
      </c>
      <c r="C4123" t="s">
        <v>821</v>
      </c>
      <c r="D4123" t="s">
        <v>822</v>
      </c>
      <c r="E4123" t="s">
        <v>823</v>
      </c>
      <c r="F4123" t="s">
        <v>852</v>
      </c>
      <c r="G4123" t="s">
        <v>853</v>
      </c>
      <c r="H4123" t="s">
        <v>952</v>
      </c>
      <c r="I4123">
        <v>916</v>
      </c>
      <c r="J4123" t="s">
        <v>953</v>
      </c>
      <c r="K4123" t="s">
        <v>842</v>
      </c>
      <c r="L4123" t="s">
        <v>240</v>
      </c>
      <c r="M4123" t="s">
        <v>829</v>
      </c>
      <c r="N4123" t="s">
        <v>829</v>
      </c>
      <c r="O4123" t="s">
        <v>829</v>
      </c>
      <c r="P4123" t="s">
        <v>829</v>
      </c>
      <c r="Q4123" t="s">
        <v>829</v>
      </c>
      <c r="R4123" t="s">
        <v>829</v>
      </c>
      <c r="S4123">
        <v>6939824</v>
      </c>
      <c r="T4123">
        <v>381998</v>
      </c>
      <c r="U4123">
        <v>6557826</v>
      </c>
      <c r="V4123">
        <v>66</v>
      </c>
    </row>
    <row r="4124" spans="1:22" x14ac:dyDescent="0.3">
      <c r="A4124">
        <v>202122</v>
      </c>
      <c r="B4124" t="s">
        <v>820</v>
      </c>
      <c r="C4124" t="s">
        <v>821</v>
      </c>
      <c r="D4124" t="s">
        <v>822</v>
      </c>
      <c r="E4124" t="s">
        <v>823</v>
      </c>
      <c r="F4124" t="s">
        <v>852</v>
      </c>
      <c r="G4124" t="s">
        <v>853</v>
      </c>
      <c r="H4124" t="s">
        <v>952</v>
      </c>
      <c r="I4124">
        <v>916</v>
      </c>
      <c r="J4124" t="s">
        <v>953</v>
      </c>
      <c r="K4124" t="s">
        <v>842</v>
      </c>
      <c r="L4124" t="s">
        <v>843</v>
      </c>
      <c r="M4124" t="s">
        <v>829</v>
      </c>
      <c r="N4124" t="s">
        <v>829</v>
      </c>
      <c r="O4124" t="s">
        <v>829</v>
      </c>
      <c r="P4124" t="s">
        <v>829</v>
      </c>
      <c r="Q4124" t="s">
        <v>829</v>
      </c>
      <c r="R4124" t="s">
        <v>829</v>
      </c>
      <c r="S4124">
        <v>623744</v>
      </c>
      <c r="T4124">
        <v>10000</v>
      </c>
      <c r="U4124">
        <v>613744</v>
      </c>
      <c r="V4124">
        <v>6</v>
      </c>
    </row>
    <row r="4125" spans="1:22" x14ac:dyDescent="0.3">
      <c r="A4125">
        <v>202223</v>
      </c>
      <c r="B4125" t="s">
        <v>820</v>
      </c>
      <c r="C4125" t="s">
        <v>821</v>
      </c>
      <c r="D4125" t="s">
        <v>822</v>
      </c>
      <c r="E4125" t="s">
        <v>823</v>
      </c>
      <c r="F4125" t="s">
        <v>852</v>
      </c>
      <c r="G4125" t="s">
        <v>853</v>
      </c>
      <c r="H4125" t="s">
        <v>952</v>
      </c>
      <c r="I4125">
        <v>916</v>
      </c>
      <c r="J4125" t="s">
        <v>953</v>
      </c>
      <c r="K4125" t="s">
        <v>842</v>
      </c>
      <c r="L4125" t="s">
        <v>843</v>
      </c>
      <c r="M4125" t="s">
        <v>829</v>
      </c>
      <c r="N4125" t="s">
        <v>829</v>
      </c>
      <c r="O4125" t="s">
        <v>829</v>
      </c>
      <c r="P4125" t="s">
        <v>829</v>
      </c>
      <c r="Q4125" t="s">
        <v>829</v>
      </c>
      <c r="R4125" t="s">
        <v>829</v>
      </c>
      <c r="S4125">
        <v>763063</v>
      </c>
      <c r="T4125">
        <v>0</v>
      </c>
      <c r="U4125">
        <v>763063</v>
      </c>
      <c r="V4125">
        <v>8</v>
      </c>
    </row>
    <row r="4126" spans="1:22" x14ac:dyDescent="0.3">
      <c r="A4126">
        <v>202324</v>
      </c>
      <c r="B4126" t="s">
        <v>820</v>
      </c>
      <c r="C4126" t="s">
        <v>821</v>
      </c>
      <c r="D4126" t="s">
        <v>822</v>
      </c>
      <c r="E4126" t="s">
        <v>823</v>
      </c>
      <c r="F4126" t="s">
        <v>852</v>
      </c>
      <c r="G4126" t="s">
        <v>853</v>
      </c>
      <c r="H4126" t="s">
        <v>952</v>
      </c>
      <c r="I4126">
        <v>916</v>
      </c>
      <c r="J4126" t="s">
        <v>953</v>
      </c>
      <c r="K4126" t="s">
        <v>842</v>
      </c>
      <c r="L4126" t="s">
        <v>843</v>
      </c>
      <c r="M4126" t="s">
        <v>829</v>
      </c>
      <c r="N4126" t="s">
        <v>829</v>
      </c>
      <c r="O4126" t="s">
        <v>829</v>
      </c>
      <c r="P4126" t="s">
        <v>829</v>
      </c>
      <c r="Q4126" t="s">
        <v>829</v>
      </c>
      <c r="R4126" t="s">
        <v>829</v>
      </c>
      <c r="S4126">
        <v>873814</v>
      </c>
      <c r="T4126">
        <v>20000</v>
      </c>
      <c r="U4126">
        <v>853814</v>
      </c>
      <c r="V4126">
        <v>9</v>
      </c>
    </row>
    <row r="4127" spans="1:22" x14ac:dyDescent="0.3">
      <c r="A4127">
        <v>202122</v>
      </c>
      <c r="B4127" t="s">
        <v>820</v>
      </c>
      <c r="C4127" t="s">
        <v>821</v>
      </c>
      <c r="D4127" t="s">
        <v>822</v>
      </c>
      <c r="E4127" t="s">
        <v>823</v>
      </c>
      <c r="F4127" t="s">
        <v>852</v>
      </c>
      <c r="G4127" t="s">
        <v>853</v>
      </c>
      <c r="H4127" t="s">
        <v>952</v>
      </c>
      <c r="I4127">
        <v>916</v>
      </c>
      <c r="J4127" t="s">
        <v>953</v>
      </c>
      <c r="K4127" t="s">
        <v>842</v>
      </c>
      <c r="L4127" t="s">
        <v>249</v>
      </c>
      <c r="M4127">
        <v>38438</v>
      </c>
      <c r="N4127">
        <v>532086</v>
      </c>
      <c r="O4127">
        <v>854779</v>
      </c>
      <c r="P4127">
        <v>9055116</v>
      </c>
      <c r="Q4127">
        <v>148972</v>
      </c>
      <c r="R4127" t="s">
        <v>829</v>
      </c>
      <c r="S4127">
        <v>10629391</v>
      </c>
      <c r="T4127">
        <v>36409</v>
      </c>
      <c r="U4127">
        <v>10592982</v>
      </c>
      <c r="V4127">
        <v>109</v>
      </c>
    </row>
    <row r="4128" spans="1:22" x14ac:dyDescent="0.3">
      <c r="A4128">
        <v>202223</v>
      </c>
      <c r="B4128" t="s">
        <v>820</v>
      </c>
      <c r="C4128" t="s">
        <v>821</v>
      </c>
      <c r="D4128" t="s">
        <v>822</v>
      </c>
      <c r="E4128" t="s">
        <v>823</v>
      </c>
      <c r="F4128" t="s">
        <v>852</v>
      </c>
      <c r="G4128" t="s">
        <v>853</v>
      </c>
      <c r="H4128" t="s">
        <v>952</v>
      </c>
      <c r="I4128">
        <v>916</v>
      </c>
      <c r="J4128" t="s">
        <v>953</v>
      </c>
      <c r="K4128" t="s">
        <v>842</v>
      </c>
      <c r="L4128" t="s">
        <v>249</v>
      </c>
      <c r="M4128">
        <v>47837</v>
      </c>
      <c r="N4128">
        <v>662188</v>
      </c>
      <c r="O4128">
        <v>1063784</v>
      </c>
      <c r="P4128">
        <v>11269213</v>
      </c>
      <c r="Q4128">
        <v>185398</v>
      </c>
      <c r="R4128" t="s">
        <v>829</v>
      </c>
      <c r="S4128">
        <v>13228420</v>
      </c>
      <c r="T4128">
        <v>42671</v>
      </c>
      <c r="U4128">
        <v>13185749</v>
      </c>
      <c r="V4128">
        <v>134</v>
      </c>
    </row>
    <row r="4129" spans="1:22" x14ac:dyDescent="0.3">
      <c r="A4129">
        <v>202324</v>
      </c>
      <c r="B4129" t="s">
        <v>820</v>
      </c>
      <c r="C4129" t="s">
        <v>821</v>
      </c>
      <c r="D4129" t="s">
        <v>822</v>
      </c>
      <c r="E4129" t="s">
        <v>823</v>
      </c>
      <c r="F4129" t="s">
        <v>852</v>
      </c>
      <c r="G4129" t="s">
        <v>853</v>
      </c>
      <c r="H4129" t="s">
        <v>952</v>
      </c>
      <c r="I4129">
        <v>916</v>
      </c>
      <c r="J4129" t="s">
        <v>953</v>
      </c>
      <c r="K4129" t="s">
        <v>842</v>
      </c>
      <c r="L4129" t="s">
        <v>249</v>
      </c>
      <c r="M4129">
        <v>53751</v>
      </c>
      <c r="N4129">
        <v>744059</v>
      </c>
      <c r="O4129">
        <v>1195306</v>
      </c>
      <c r="P4129">
        <v>12736681</v>
      </c>
      <c r="Q4129">
        <v>208320</v>
      </c>
      <c r="R4129" t="s">
        <v>829</v>
      </c>
      <c r="S4129">
        <v>14938117</v>
      </c>
      <c r="T4129">
        <v>300390</v>
      </c>
      <c r="U4129">
        <v>14637727</v>
      </c>
      <c r="V4129">
        <v>147</v>
      </c>
    </row>
    <row r="4130" spans="1:22" x14ac:dyDescent="0.3">
      <c r="A4130">
        <v>202122</v>
      </c>
      <c r="B4130" t="s">
        <v>820</v>
      </c>
      <c r="C4130" t="s">
        <v>821</v>
      </c>
      <c r="D4130" t="s">
        <v>822</v>
      </c>
      <c r="E4130" t="s">
        <v>823</v>
      </c>
      <c r="F4130" t="s">
        <v>852</v>
      </c>
      <c r="G4130" t="s">
        <v>853</v>
      </c>
      <c r="H4130" t="s">
        <v>952</v>
      </c>
      <c r="I4130">
        <v>916</v>
      </c>
      <c r="J4130" t="s">
        <v>953</v>
      </c>
      <c r="K4130" t="s">
        <v>842</v>
      </c>
      <c r="L4130" t="s">
        <v>844</v>
      </c>
      <c r="M4130">
        <v>0</v>
      </c>
      <c r="N4130">
        <v>964116</v>
      </c>
      <c r="O4130">
        <v>4422584</v>
      </c>
      <c r="P4130">
        <v>0</v>
      </c>
      <c r="Q4130">
        <v>21739</v>
      </c>
      <c r="R4130" t="s">
        <v>829</v>
      </c>
      <c r="S4130">
        <v>5408439</v>
      </c>
      <c r="T4130">
        <v>1101948</v>
      </c>
      <c r="U4130">
        <v>4306491</v>
      </c>
      <c r="V4130">
        <v>44</v>
      </c>
    </row>
    <row r="4131" spans="1:22" x14ac:dyDescent="0.3">
      <c r="A4131">
        <v>202223</v>
      </c>
      <c r="B4131" t="s">
        <v>820</v>
      </c>
      <c r="C4131" t="s">
        <v>821</v>
      </c>
      <c r="D4131" t="s">
        <v>822</v>
      </c>
      <c r="E4131" t="s">
        <v>823</v>
      </c>
      <c r="F4131" t="s">
        <v>852</v>
      </c>
      <c r="G4131" t="s">
        <v>853</v>
      </c>
      <c r="H4131" t="s">
        <v>952</v>
      </c>
      <c r="I4131">
        <v>916</v>
      </c>
      <c r="J4131" t="s">
        <v>953</v>
      </c>
      <c r="K4131" t="s">
        <v>842</v>
      </c>
      <c r="L4131" t="s">
        <v>844</v>
      </c>
      <c r="M4131">
        <v>0</v>
      </c>
      <c r="N4131">
        <v>1077484</v>
      </c>
      <c r="O4131">
        <v>4942626</v>
      </c>
      <c r="P4131">
        <v>0</v>
      </c>
      <c r="Q4131">
        <v>24295</v>
      </c>
      <c r="R4131" t="s">
        <v>829</v>
      </c>
      <c r="S4131">
        <v>6044405</v>
      </c>
      <c r="T4131">
        <v>1276292</v>
      </c>
      <c r="U4131">
        <v>4768113</v>
      </c>
      <c r="V4131">
        <v>48</v>
      </c>
    </row>
    <row r="4132" spans="1:22" x14ac:dyDescent="0.3">
      <c r="A4132">
        <v>202324</v>
      </c>
      <c r="B4132" t="s">
        <v>820</v>
      </c>
      <c r="C4132" t="s">
        <v>821</v>
      </c>
      <c r="D4132" t="s">
        <v>822</v>
      </c>
      <c r="E4132" t="s">
        <v>823</v>
      </c>
      <c r="F4132" t="s">
        <v>852</v>
      </c>
      <c r="G4132" t="s">
        <v>853</v>
      </c>
      <c r="H4132" t="s">
        <v>952</v>
      </c>
      <c r="I4132">
        <v>916</v>
      </c>
      <c r="J4132" t="s">
        <v>953</v>
      </c>
      <c r="K4132" t="s">
        <v>842</v>
      </c>
      <c r="L4132" t="s">
        <v>844</v>
      </c>
      <c r="M4132">
        <v>0</v>
      </c>
      <c r="N4132">
        <v>1226525</v>
      </c>
      <c r="O4132">
        <v>5660640</v>
      </c>
      <c r="P4132">
        <v>0</v>
      </c>
      <c r="Q4132">
        <v>27656</v>
      </c>
      <c r="R4132" t="s">
        <v>829</v>
      </c>
      <c r="S4132">
        <v>6914821</v>
      </c>
      <c r="T4132">
        <v>30986</v>
      </c>
      <c r="U4132">
        <v>6883835</v>
      </c>
      <c r="V4132">
        <v>69</v>
      </c>
    </row>
    <row r="4133" spans="1:22" x14ac:dyDescent="0.3">
      <c r="A4133">
        <v>202122</v>
      </c>
      <c r="B4133" t="s">
        <v>820</v>
      </c>
      <c r="C4133" t="s">
        <v>821</v>
      </c>
      <c r="D4133" t="s">
        <v>822</v>
      </c>
      <c r="E4133" t="s">
        <v>823</v>
      </c>
      <c r="F4133" t="s">
        <v>852</v>
      </c>
      <c r="G4133" t="s">
        <v>853</v>
      </c>
      <c r="H4133" t="s">
        <v>952</v>
      </c>
      <c r="I4133">
        <v>916</v>
      </c>
      <c r="J4133" t="s">
        <v>953</v>
      </c>
      <c r="K4133" t="s">
        <v>842</v>
      </c>
      <c r="L4133" t="s">
        <v>251</v>
      </c>
      <c r="M4133" t="s">
        <v>829</v>
      </c>
      <c r="N4133" t="s">
        <v>829</v>
      </c>
      <c r="O4133">
        <v>0</v>
      </c>
      <c r="P4133">
        <v>0</v>
      </c>
      <c r="Q4133">
        <v>0</v>
      </c>
      <c r="R4133">
        <v>631747</v>
      </c>
      <c r="S4133">
        <v>631747</v>
      </c>
      <c r="T4133">
        <v>2164</v>
      </c>
      <c r="U4133">
        <v>629583</v>
      </c>
      <c r="V4133">
        <v>6</v>
      </c>
    </row>
    <row r="4134" spans="1:22" x14ac:dyDescent="0.3">
      <c r="A4134">
        <v>202223</v>
      </c>
      <c r="B4134" t="s">
        <v>820</v>
      </c>
      <c r="C4134" t="s">
        <v>821</v>
      </c>
      <c r="D4134" t="s">
        <v>822</v>
      </c>
      <c r="E4134" t="s">
        <v>823</v>
      </c>
      <c r="F4134" t="s">
        <v>852</v>
      </c>
      <c r="G4134" t="s">
        <v>853</v>
      </c>
      <c r="H4134" t="s">
        <v>952</v>
      </c>
      <c r="I4134">
        <v>916</v>
      </c>
      <c r="J4134" t="s">
        <v>953</v>
      </c>
      <c r="K4134" t="s">
        <v>842</v>
      </c>
      <c r="L4134" t="s">
        <v>251</v>
      </c>
      <c r="M4134" t="s">
        <v>829</v>
      </c>
      <c r="N4134" t="s">
        <v>829</v>
      </c>
      <c r="O4134">
        <v>0</v>
      </c>
      <c r="P4134">
        <v>0</v>
      </c>
      <c r="Q4134">
        <v>0</v>
      </c>
      <c r="R4134">
        <v>613468</v>
      </c>
      <c r="S4134">
        <v>613468</v>
      </c>
      <c r="T4134">
        <v>1979</v>
      </c>
      <c r="U4134">
        <v>611489</v>
      </c>
      <c r="V4134">
        <v>6</v>
      </c>
    </row>
    <row r="4135" spans="1:22" x14ac:dyDescent="0.3">
      <c r="A4135">
        <v>202324</v>
      </c>
      <c r="B4135" t="s">
        <v>820</v>
      </c>
      <c r="C4135" t="s">
        <v>821</v>
      </c>
      <c r="D4135" t="s">
        <v>822</v>
      </c>
      <c r="E4135" t="s">
        <v>823</v>
      </c>
      <c r="F4135" t="s">
        <v>852</v>
      </c>
      <c r="G4135" t="s">
        <v>853</v>
      </c>
      <c r="H4135" t="s">
        <v>952</v>
      </c>
      <c r="I4135">
        <v>916</v>
      </c>
      <c r="J4135" t="s">
        <v>953</v>
      </c>
      <c r="K4135" t="s">
        <v>842</v>
      </c>
      <c r="L4135" t="s">
        <v>251</v>
      </c>
      <c r="M4135" t="s">
        <v>829</v>
      </c>
      <c r="N4135" t="s">
        <v>829</v>
      </c>
      <c r="O4135">
        <v>0</v>
      </c>
      <c r="P4135">
        <v>0</v>
      </c>
      <c r="Q4135">
        <v>692717</v>
      </c>
      <c r="R4135">
        <v>0</v>
      </c>
      <c r="S4135">
        <v>692717</v>
      </c>
      <c r="T4135">
        <v>42370</v>
      </c>
      <c r="U4135">
        <v>650347</v>
      </c>
      <c r="V4135">
        <v>7</v>
      </c>
    </row>
    <row r="4136" spans="1:22" x14ac:dyDescent="0.3">
      <c r="A4136">
        <v>202122</v>
      </c>
      <c r="B4136" t="s">
        <v>820</v>
      </c>
      <c r="C4136" t="s">
        <v>821</v>
      </c>
      <c r="D4136" t="s">
        <v>822</v>
      </c>
      <c r="E4136" t="s">
        <v>823</v>
      </c>
      <c r="F4136" t="s">
        <v>852</v>
      </c>
      <c r="G4136" t="s">
        <v>853</v>
      </c>
      <c r="H4136" t="s">
        <v>952</v>
      </c>
      <c r="I4136">
        <v>916</v>
      </c>
      <c r="J4136" t="s">
        <v>953</v>
      </c>
      <c r="K4136" t="s">
        <v>842</v>
      </c>
      <c r="L4136" t="s">
        <v>253</v>
      </c>
      <c r="M4136" t="s">
        <v>829</v>
      </c>
      <c r="N4136" t="s">
        <v>829</v>
      </c>
      <c r="O4136">
        <v>0</v>
      </c>
      <c r="P4136">
        <v>0</v>
      </c>
      <c r="Q4136">
        <v>0</v>
      </c>
      <c r="R4136">
        <v>330915</v>
      </c>
      <c r="S4136">
        <v>330915</v>
      </c>
      <c r="T4136">
        <v>1133</v>
      </c>
      <c r="U4136">
        <v>329782</v>
      </c>
      <c r="V4136">
        <v>3</v>
      </c>
    </row>
    <row r="4137" spans="1:22" x14ac:dyDescent="0.3">
      <c r="A4137">
        <v>202223</v>
      </c>
      <c r="B4137" t="s">
        <v>820</v>
      </c>
      <c r="C4137" t="s">
        <v>821</v>
      </c>
      <c r="D4137" t="s">
        <v>822</v>
      </c>
      <c r="E4137" t="s">
        <v>823</v>
      </c>
      <c r="F4137" t="s">
        <v>852</v>
      </c>
      <c r="G4137" t="s">
        <v>853</v>
      </c>
      <c r="H4137" t="s">
        <v>952</v>
      </c>
      <c r="I4137">
        <v>916</v>
      </c>
      <c r="J4137" t="s">
        <v>953</v>
      </c>
      <c r="K4137" t="s">
        <v>842</v>
      </c>
      <c r="L4137" t="s">
        <v>253</v>
      </c>
      <c r="M4137" t="s">
        <v>829</v>
      </c>
      <c r="N4137" t="s">
        <v>829</v>
      </c>
      <c r="O4137">
        <v>0</v>
      </c>
      <c r="P4137">
        <v>0</v>
      </c>
      <c r="Q4137">
        <v>0</v>
      </c>
      <c r="R4137">
        <v>296845</v>
      </c>
      <c r="S4137">
        <v>296845</v>
      </c>
      <c r="T4137">
        <v>957</v>
      </c>
      <c r="U4137">
        <v>295888</v>
      </c>
      <c r="V4137">
        <v>3</v>
      </c>
    </row>
    <row r="4138" spans="1:22" x14ac:dyDescent="0.3">
      <c r="A4138">
        <v>202324</v>
      </c>
      <c r="B4138" t="s">
        <v>820</v>
      </c>
      <c r="C4138" t="s">
        <v>821</v>
      </c>
      <c r="D4138" t="s">
        <v>822</v>
      </c>
      <c r="E4138" t="s">
        <v>823</v>
      </c>
      <c r="F4138" t="s">
        <v>852</v>
      </c>
      <c r="G4138" t="s">
        <v>853</v>
      </c>
      <c r="H4138" t="s">
        <v>952</v>
      </c>
      <c r="I4138">
        <v>916</v>
      </c>
      <c r="J4138" t="s">
        <v>953</v>
      </c>
      <c r="K4138" t="s">
        <v>842</v>
      </c>
      <c r="L4138" t="s">
        <v>253</v>
      </c>
      <c r="M4138" t="s">
        <v>829</v>
      </c>
      <c r="N4138" t="s">
        <v>829</v>
      </c>
      <c r="O4138">
        <v>0</v>
      </c>
      <c r="P4138">
        <v>0</v>
      </c>
      <c r="Q4138">
        <v>335186</v>
      </c>
      <c r="R4138">
        <v>0</v>
      </c>
      <c r="S4138">
        <v>335186</v>
      </c>
      <c r="T4138">
        <v>20502</v>
      </c>
      <c r="U4138">
        <v>314684</v>
      </c>
      <c r="V4138">
        <v>3</v>
      </c>
    </row>
    <row r="4139" spans="1:22" x14ac:dyDescent="0.3">
      <c r="A4139">
        <v>202122</v>
      </c>
      <c r="B4139" t="s">
        <v>820</v>
      </c>
      <c r="C4139" t="s">
        <v>821</v>
      </c>
      <c r="D4139" t="s">
        <v>822</v>
      </c>
      <c r="E4139" t="s">
        <v>823</v>
      </c>
      <c r="F4139" t="s">
        <v>852</v>
      </c>
      <c r="G4139" t="s">
        <v>853</v>
      </c>
      <c r="H4139" t="s">
        <v>952</v>
      </c>
      <c r="I4139">
        <v>916</v>
      </c>
      <c r="J4139" t="s">
        <v>953</v>
      </c>
      <c r="K4139" t="s">
        <v>842</v>
      </c>
      <c r="L4139" t="s">
        <v>845</v>
      </c>
      <c r="M4139" t="s">
        <v>829</v>
      </c>
      <c r="N4139" t="s">
        <v>829</v>
      </c>
      <c r="O4139">
        <v>0</v>
      </c>
      <c r="P4139">
        <v>0</v>
      </c>
      <c r="Q4139">
        <v>0</v>
      </c>
      <c r="R4139">
        <v>414746</v>
      </c>
      <c r="S4139">
        <v>414746</v>
      </c>
      <c r="T4139">
        <v>84503</v>
      </c>
      <c r="U4139">
        <v>330243</v>
      </c>
      <c r="V4139">
        <v>3</v>
      </c>
    </row>
    <row r="4140" spans="1:22" x14ac:dyDescent="0.3">
      <c r="A4140">
        <v>202223</v>
      </c>
      <c r="B4140" t="s">
        <v>820</v>
      </c>
      <c r="C4140" t="s">
        <v>821</v>
      </c>
      <c r="D4140" t="s">
        <v>822</v>
      </c>
      <c r="E4140" t="s">
        <v>823</v>
      </c>
      <c r="F4140" t="s">
        <v>852</v>
      </c>
      <c r="G4140" t="s">
        <v>853</v>
      </c>
      <c r="H4140" t="s">
        <v>952</v>
      </c>
      <c r="I4140">
        <v>916</v>
      </c>
      <c r="J4140" t="s">
        <v>953</v>
      </c>
      <c r="K4140" t="s">
        <v>842</v>
      </c>
      <c r="L4140" t="s">
        <v>845</v>
      </c>
      <c r="M4140" t="s">
        <v>829</v>
      </c>
      <c r="N4140" t="s">
        <v>829</v>
      </c>
      <c r="O4140">
        <v>0</v>
      </c>
      <c r="P4140">
        <v>0</v>
      </c>
      <c r="Q4140">
        <v>0</v>
      </c>
      <c r="R4140">
        <v>478839</v>
      </c>
      <c r="S4140">
        <v>478839</v>
      </c>
      <c r="T4140">
        <v>101163</v>
      </c>
      <c r="U4140">
        <v>377676</v>
      </c>
      <c r="V4140">
        <v>4</v>
      </c>
    </row>
    <row r="4141" spans="1:22" x14ac:dyDescent="0.3">
      <c r="A4141">
        <v>202324</v>
      </c>
      <c r="B4141" t="s">
        <v>820</v>
      </c>
      <c r="C4141" t="s">
        <v>821</v>
      </c>
      <c r="D4141" t="s">
        <v>822</v>
      </c>
      <c r="E4141" t="s">
        <v>823</v>
      </c>
      <c r="F4141" t="s">
        <v>852</v>
      </c>
      <c r="G4141" t="s">
        <v>853</v>
      </c>
      <c r="H4141" t="s">
        <v>952</v>
      </c>
      <c r="I4141">
        <v>916</v>
      </c>
      <c r="J4141" t="s">
        <v>953</v>
      </c>
      <c r="K4141" t="s">
        <v>842</v>
      </c>
      <c r="L4141" t="s">
        <v>845</v>
      </c>
      <c r="M4141" t="s">
        <v>829</v>
      </c>
      <c r="N4141" t="s">
        <v>829</v>
      </c>
      <c r="O4141">
        <v>0</v>
      </c>
      <c r="P4141">
        <v>0</v>
      </c>
      <c r="Q4141">
        <v>548091</v>
      </c>
      <c r="R4141">
        <v>0</v>
      </c>
      <c r="S4141">
        <v>548091</v>
      </c>
      <c r="T4141">
        <v>23810</v>
      </c>
      <c r="U4141">
        <v>524281</v>
      </c>
      <c r="V4141">
        <v>5</v>
      </c>
    </row>
    <row r="4142" spans="1:22" x14ac:dyDescent="0.3">
      <c r="A4142">
        <v>202122</v>
      </c>
      <c r="B4142" t="s">
        <v>820</v>
      </c>
      <c r="C4142" t="s">
        <v>821</v>
      </c>
      <c r="D4142" t="s">
        <v>822</v>
      </c>
      <c r="E4142" t="s">
        <v>823</v>
      </c>
      <c r="F4142" t="s">
        <v>824</v>
      </c>
      <c r="G4142" t="s">
        <v>825</v>
      </c>
      <c r="H4142" t="s">
        <v>954</v>
      </c>
      <c r="I4142">
        <v>203</v>
      </c>
      <c r="J4142" t="s">
        <v>955</v>
      </c>
      <c r="K4142" t="s">
        <v>828</v>
      </c>
      <c r="L4142" t="s">
        <v>336</v>
      </c>
      <c r="M4142">
        <v>0</v>
      </c>
      <c r="N4142">
        <v>374000</v>
      </c>
      <c r="O4142">
        <v>512000</v>
      </c>
      <c r="P4142">
        <v>1081012</v>
      </c>
      <c r="Q4142">
        <v>1226911</v>
      </c>
      <c r="R4142" t="s">
        <v>829</v>
      </c>
      <c r="S4142">
        <v>3193923</v>
      </c>
      <c r="T4142" t="s">
        <v>829</v>
      </c>
      <c r="U4142">
        <v>3193923</v>
      </c>
      <c r="V4142">
        <v>120</v>
      </c>
    </row>
    <row r="4143" spans="1:22" x14ac:dyDescent="0.3">
      <c r="A4143">
        <v>202223</v>
      </c>
      <c r="B4143" t="s">
        <v>820</v>
      </c>
      <c r="C4143" t="s">
        <v>821</v>
      </c>
      <c r="D4143" t="s">
        <v>822</v>
      </c>
      <c r="E4143" t="s">
        <v>823</v>
      </c>
      <c r="F4143" t="s">
        <v>824</v>
      </c>
      <c r="G4143" t="s">
        <v>825</v>
      </c>
      <c r="H4143" t="s">
        <v>954</v>
      </c>
      <c r="I4143">
        <v>203</v>
      </c>
      <c r="J4143" t="s">
        <v>955</v>
      </c>
      <c r="K4143" t="s">
        <v>828</v>
      </c>
      <c r="L4143" t="s">
        <v>336</v>
      </c>
      <c r="M4143">
        <v>0</v>
      </c>
      <c r="N4143">
        <v>368000</v>
      </c>
      <c r="O4143">
        <v>430000</v>
      </c>
      <c r="P4143">
        <v>1045093</v>
      </c>
      <c r="Q4143">
        <v>1226823</v>
      </c>
      <c r="R4143" t="s">
        <v>829</v>
      </c>
      <c r="S4143">
        <v>3069916</v>
      </c>
      <c r="T4143" t="s">
        <v>829</v>
      </c>
      <c r="U4143">
        <v>3069916</v>
      </c>
      <c r="V4143">
        <v>120</v>
      </c>
    </row>
    <row r="4144" spans="1:22" x14ac:dyDescent="0.3">
      <c r="A4144">
        <v>202324</v>
      </c>
      <c r="B4144" t="s">
        <v>820</v>
      </c>
      <c r="C4144" t="s">
        <v>821</v>
      </c>
      <c r="D4144" t="s">
        <v>822</v>
      </c>
      <c r="E4144" t="s">
        <v>823</v>
      </c>
      <c r="F4144" t="s">
        <v>824</v>
      </c>
      <c r="G4144" t="s">
        <v>825</v>
      </c>
      <c r="H4144" t="s">
        <v>954</v>
      </c>
      <c r="I4144">
        <v>203</v>
      </c>
      <c r="J4144" t="s">
        <v>955</v>
      </c>
      <c r="K4144" t="s">
        <v>828</v>
      </c>
      <c r="L4144" t="s">
        <v>336</v>
      </c>
      <c r="M4144">
        <v>0</v>
      </c>
      <c r="N4144">
        <v>324000</v>
      </c>
      <c r="O4144">
        <v>426000</v>
      </c>
      <c r="P4144">
        <v>1138773</v>
      </c>
      <c r="Q4144">
        <v>1220000</v>
      </c>
      <c r="R4144" t="s">
        <v>829</v>
      </c>
      <c r="S4144">
        <v>3108773</v>
      </c>
      <c r="T4144" t="s">
        <v>829</v>
      </c>
      <c r="U4144">
        <v>3108773</v>
      </c>
      <c r="V4144">
        <v>121</v>
      </c>
    </row>
    <row r="4145" spans="1:22" x14ac:dyDescent="0.3">
      <c r="A4145">
        <v>202122</v>
      </c>
      <c r="B4145" t="s">
        <v>820</v>
      </c>
      <c r="C4145" t="s">
        <v>821</v>
      </c>
      <c r="D4145" t="s">
        <v>822</v>
      </c>
      <c r="E4145" t="s">
        <v>823</v>
      </c>
      <c r="F4145" t="s">
        <v>824</v>
      </c>
      <c r="G4145" t="s">
        <v>825</v>
      </c>
      <c r="H4145" t="s">
        <v>954</v>
      </c>
      <c r="I4145">
        <v>203</v>
      </c>
      <c r="J4145" t="s">
        <v>955</v>
      </c>
      <c r="K4145" t="s">
        <v>828</v>
      </c>
      <c r="L4145" t="s">
        <v>235</v>
      </c>
      <c r="M4145" t="s">
        <v>829</v>
      </c>
      <c r="N4145">
        <v>375933</v>
      </c>
      <c r="O4145">
        <v>0</v>
      </c>
      <c r="P4145" t="s">
        <v>829</v>
      </c>
      <c r="Q4145" t="s">
        <v>829</v>
      </c>
      <c r="R4145" t="s">
        <v>829</v>
      </c>
      <c r="S4145">
        <v>375933</v>
      </c>
      <c r="T4145">
        <v>0</v>
      </c>
      <c r="U4145">
        <v>375933</v>
      </c>
      <c r="V4145">
        <v>14</v>
      </c>
    </row>
    <row r="4146" spans="1:22" x14ac:dyDescent="0.3">
      <c r="A4146">
        <v>202223</v>
      </c>
      <c r="B4146" t="s">
        <v>820</v>
      </c>
      <c r="C4146" t="s">
        <v>821</v>
      </c>
      <c r="D4146" t="s">
        <v>822</v>
      </c>
      <c r="E4146" t="s">
        <v>823</v>
      </c>
      <c r="F4146" t="s">
        <v>824</v>
      </c>
      <c r="G4146" t="s">
        <v>825</v>
      </c>
      <c r="H4146" t="s">
        <v>954</v>
      </c>
      <c r="I4146">
        <v>203</v>
      </c>
      <c r="J4146" t="s">
        <v>955</v>
      </c>
      <c r="K4146" t="s">
        <v>828</v>
      </c>
      <c r="L4146" t="s">
        <v>235</v>
      </c>
      <c r="M4146" t="s">
        <v>829</v>
      </c>
      <c r="N4146">
        <v>400158</v>
      </c>
      <c r="O4146">
        <v>0</v>
      </c>
      <c r="P4146" t="s">
        <v>829</v>
      </c>
      <c r="Q4146" t="s">
        <v>829</v>
      </c>
      <c r="R4146" t="s">
        <v>829</v>
      </c>
      <c r="S4146">
        <v>400158</v>
      </c>
      <c r="T4146">
        <v>0</v>
      </c>
      <c r="U4146">
        <v>400158</v>
      </c>
      <c r="V4146">
        <v>16</v>
      </c>
    </row>
    <row r="4147" spans="1:22" x14ac:dyDescent="0.3">
      <c r="A4147">
        <v>202324</v>
      </c>
      <c r="B4147" t="s">
        <v>820</v>
      </c>
      <c r="C4147" t="s">
        <v>821</v>
      </c>
      <c r="D4147" t="s">
        <v>822</v>
      </c>
      <c r="E4147" t="s">
        <v>823</v>
      </c>
      <c r="F4147" t="s">
        <v>824</v>
      </c>
      <c r="G4147" t="s">
        <v>825</v>
      </c>
      <c r="H4147" t="s">
        <v>954</v>
      </c>
      <c r="I4147">
        <v>203</v>
      </c>
      <c r="J4147" t="s">
        <v>955</v>
      </c>
      <c r="K4147" t="s">
        <v>828</v>
      </c>
      <c r="L4147" t="s">
        <v>235</v>
      </c>
      <c r="M4147" t="s">
        <v>829</v>
      </c>
      <c r="N4147">
        <v>467970</v>
      </c>
      <c r="O4147">
        <v>0</v>
      </c>
      <c r="P4147" t="s">
        <v>829</v>
      </c>
      <c r="Q4147" t="s">
        <v>829</v>
      </c>
      <c r="R4147" t="s">
        <v>829</v>
      </c>
      <c r="S4147">
        <v>467970</v>
      </c>
      <c r="T4147">
        <v>0</v>
      </c>
      <c r="U4147">
        <v>467970</v>
      </c>
      <c r="V4147">
        <v>18</v>
      </c>
    </row>
    <row r="4148" spans="1:22" x14ac:dyDescent="0.3">
      <c r="A4148">
        <v>202122</v>
      </c>
      <c r="B4148" t="s">
        <v>820</v>
      </c>
      <c r="C4148" t="s">
        <v>821</v>
      </c>
      <c r="D4148" t="s">
        <v>822</v>
      </c>
      <c r="E4148" t="s">
        <v>823</v>
      </c>
      <c r="F4148" t="s">
        <v>824</v>
      </c>
      <c r="G4148" t="s">
        <v>825</v>
      </c>
      <c r="H4148" t="s">
        <v>954</v>
      </c>
      <c r="I4148">
        <v>203</v>
      </c>
      <c r="J4148" t="s">
        <v>955</v>
      </c>
      <c r="K4148" t="s">
        <v>828</v>
      </c>
      <c r="L4148" t="s">
        <v>534</v>
      </c>
      <c r="M4148">
        <v>22456</v>
      </c>
      <c r="N4148">
        <v>2591741</v>
      </c>
      <c r="O4148">
        <v>1464594</v>
      </c>
      <c r="P4148">
        <v>1929120</v>
      </c>
      <c r="Q4148">
        <v>1157147</v>
      </c>
      <c r="R4148" t="s">
        <v>829</v>
      </c>
      <c r="S4148">
        <v>7165058</v>
      </c>
      <c r="T4148">
        <v>0</v>
      </c>
      <c r="U4148">
        <v>7165058</v>
      </c>
      <c r="V4148">
        <v>93</v>
      </c>
    </row>
    <row r="4149" spans="1:22" x14ac:dyDescent="0.3">
      <c r="A4149">
        <v>202223</v>
      </c>
      <c r="B4149" t="s">
        <v>820</v>
      </c>
      <c r="C4149" t="s">
        <v>821</v>
      </c>
      <c r="D4149" t="s">
        <v>822</v>
      </c>
      <c r="E4149" t="s">
        <v>823</v>
      </c>
      <c r="F4149" t="s">
        <v>824</v>
      </c>
      <c r="G4149" t="s">
        <v>825</v>
      </c>
      <c r="H4149" t="s">
        <v>954</v>
      </c>
      <c r="I4149">
        <v>203</v>
      </c>
      <c r="J4149" t="s">
        <v>955</v>
      </c>
      <c r="K4149" t="s">
        <v>828</v>
      </c>
      <c r="L4149" t="s">
        <v>534</v>
      </c>
      <c r="M4149">
        <v>16804</v>
      </c>
      <c r="N4149">
        <v>2806955</v>
      </c>
      <c r="O4149">
        <v>1605509</v>
      </c>
      <c r="P4149">
        <v>2963398</v>
      </c>
      <c r="Q4149">
        <v>1462223</v>
      </c>
      <c r="R4149" t="s">
        <v>829</v>
      </c>
      <c r="S4149">
        <v>8854890</v>
      </c>
      <c r="T4149">
        <v>0</v>
      </c>
      <c r="U4149">
        <v>8854890</v>
      </c>
      <c r="V4149">
        <v>118</v>
      </c>
    </row>
    <row r="4150" spans="1:22" x14ac:dyDescent="0.3">
      <c r="A4150">
        <v>202324</v>
      </c>
      <c r="B4150" t="s">
        <v>820</v>
      </c>
      <c r="C4150" t="s">
        <v>821</v>
      </c>
      <c r="D4150" t="s">
        <v>822</v>
      </c>
      <c r="E4150" t="s">
        <v>823</v>
      </c>
      <c r="F4150" t="s">
        <v>824</v>
      </c>
      <c r="G4150" t="s">
        <v>825</v>
      </c>
      <c r="H4150" t="s">
        <v>954</v>
      </c>
      <c r="I4150">
        <v>203</v>
      </c>
      <c r="J4150" t="s">
        <v>955</v>
      </c>
      <c r="K4150" t="s">
        <v>828</v>
      </c>
      <c r="L4150" t="s">
        <v>534</v>
      </c>
      <c r="M4150">
        <v>50628</v>
      </c>
      <c r="N4150">
        <v>3362994</v>
      </c>
      <c r="O4150">
        <v>2590626</v>
      </c>
      <c r="P4150">
        <v>2465836</v>
      </c>
      <c r="Q4150">
        <v>1275368</v>
      </c>
      <c r="R4150" t="s">
        <v>829</v>
      </c>
      <c r="S4150">
        <v>9745452</v>
      </c>
      <c r="T4150">
        <v>0</v>
      </c>
      <c r="U4150">
        <v>9745452</v>
      </c>
      <c r="V4150">
        <v>136</v>
      </c>
    </row>
    <row r="4151" spans="1:22" x14ac:dyDescent="0.3">
      <c r="A4151">
        <v>202122</v>
      </c>
      <c r="B4151" t="s">
        <v>820</v>
      </c>
      <c r="C4151" t="s">
        <v>821</v>
      </c>
      <c r="D4151" t="s">
        <v>822</v>
      </c>
      <c r="E4151" t="s">
        <v>823</v>
      </c>
      <c r="F4151" t="s">
        <v>824</v>
      </c>
      <c r="G4151" t="s">
        <v>825</v>
      </c>
      <c r="H4151" t="s">
        <v>954</v>
      </c>
      <c r="I4151">
        <v>203</v>
      </c>
      <c r="J4151" t="s">
        <v>955</v>
      </c>
      <c r="K4151" t="s">
        <v>828</v>
      </c>
      <c r="L4151" t="s">
        <v>603</v>
      </c>
      <c r="M4151" t="s">
        <v>829</v>
      </c>
      <c r="N4151" t="s">
        <v>829</v>
      </c>
      <c r="O4151" t="s">
        <v>829</v>
      </c>
      <c r="P4151">
        <v>0</v>
      </c>
      <c r="Q4151">
        <v>0</v>
      </c>
      <c r="R4151">
        <v>0</v>
      </c>
      <c r="S4151">
        <v>0</v>
      </c>
      <c r="T4151">
        <v>0</v>
      </c>
      <c r="U4151">
        <v>0</v>
      </c>
      <c r="V4151">
        <v>0</v>
      </c>
    </row>
    <row r="4152" spans="1:22" x14ac:dyDescent="0.3">
      <c r="A4152">
        <v>202223</v>
      </c>
      <c r="B4152" t="s">
        <v>820</v>
      </c>
      <c r="C4152" t="s">
        <v>821</v>
      </c>
      <c r="D4152" t="s">
        <v>822</v>
      </c>
      <c r="E4152" t="s">
        <v>823</v>
      </c>
      <c r="F4152" t="s">
        <v>824</v>
      </c>
      <c r="G4152" t="s">
        <v>825</v>
      </c>
      <c r="H4152" t="s">
        <v>954</v>
      </c>
      <c r="I4152">
        <v>203</v>
      </c>
      <c r="J4152" t="s">
        <v>955</v>
      </c>
      <c r="K4152" t="s">
        <v>828</v>
      </c>
      <c r="L4152" t="s">
        <v>603</v>
      </c>
      <c r="M4152" t="s">
        <v>829</v>
      </c>
      <c r="N4152" t="s">
        <v>829</v>
      </c>
      <c r="O4152" t="s">
        <v>829</v>
      </c>
      <c r="P4152">
        <v>0</v>
      </c>
      <c r="Q4152">
        <v>0</v>
      </c>
      <c r="R4152">
        <v>0</v>
      </c>
      <c r="S4152">
        <v>0</v>
      </c>
      <c r="T4152">
        <v>0</v>
      </c>
      <c r="U4152">
        <v>0</v>
      </c>
      <c r="V4152">
        <v>0</v>
      </c>
    </row>
    <row r="4153" spans="1:22" x14ac:dyDescent="0.3">
      <c r="A4153">
        <v>202324</v>
      </c>
      <c r="B4153" t="s">
        <v>820</v>
      </c>
      <c r="C4153" t="s">
        <v>821</v>
      </c>
      <c r="D4153" t="s">
        <v>822</v>
      </c>
      <c r="E4153" t="s">
        <v>823</v>
      </c>
      <c r="F4153" t="s">
        <v>824</v>
      </c>
      <c r="G4153" t="s">
        <v>825</v>
      </c>
      <c r="H4153" t="s">
        <v>954</v>
      </c>
      <c r="I4153">
        <v>203</v>
      </c>
      <c r="J4153" t="s">
        <v>955</v>
      </c>
      <c r="K4153" t="s">
        <v>828</v>
      </c>
      <c r="L4153" t="s">
        <v>603</v>
      </c>
      <c r="M4153" t="s">
        <v>829</v>
      </c>
      <c r="N4153" t="s">
        <v>829</v>
      </c>
      <c r="O4153" t="s">
        <v>829</v>
      </c>
      <c r="P4153">
        <v>0</v>
      </c>
      <c r="Q4153">
        <v>0</v>
      </c>
      <c r="R4153">
        <v>0</v>
      </c>
      <c r="S4153">
        <v>0</v>
      </c>
      <c r="T4153">
        <v>0</v>
      </c>
      <c r="U4153">
        <v>0</v>
      </c>
      <c r="V4153">
        <v>0</v>
      </c>
    </row>
    <row r="4154" spans="1:22" x14ac:dyDescent="0.3">
      <c r="A4154">
        <v>202122</v>
      </c>
      <c r="B4154" t="s">
        <v>820</v>
      </c>
      <c r="C4154" t="s">
        <v>821</v>
      </c>
      <c r="D4154" t="s">
        <v>822</v>
      </c>
      <c r="E4154" t="s">
        <v>823</v>
      </c>
      <c r="F4154" t="s">
        <v>824</v>
      </c>
      <c r="G4154" t="s">
        <v>825</v>
      </c>
      <c r="H4154" t="s">
        <v>954</v>
      </c>
      <c r="I4154">
        <v>203</v>
      </c>
      <c r="J4154" t="s">
        <v>955</v>
      </c>
      <c r="K4154" t="s">
        <v>828</v>
      </c>
      <c r="L4154" t="s">
        <v>606</v>
      </c>
      <c r="M4154">
        <v>0</v>
      </c>
      <c r="N4154">
        <v>0</v>
      </c>
      <c r="O4154">
        <v>0</v>
      </c>
      <c r="P4154">
        <v>0</v>
      </c>
      <c r="Q4154">
        <v>0</v>
      </c>
      <c r="R4154">
        <v>0</v>
      </c>
      <c r="S4154">
        <v>0</v>
      </c>
      <c r="T4154">
        <v>0</v>
      </c>
      <c r="U4154">
        <v>0</v>
      </c>
      <c r="V4154">
        <v>0</v>
      </c>
    </row>
    <row r="4155" spans="1:22" x14ac:dyDescent="0.3">
      <c r="A4155">
        <v>202223</v>
      </c>
      <c r="B4155" t="s">
        <v>820</v>
      </c>
      <c r="C4155" t="s">
        <v>821</v>
      </c>
      <c r="D4155" t="s">
        <v>822</v>
      </c>
      <c r="E4155" t="s">
        <v>823</v>
      </c>
      <c r="F4155" t="s">
        <v>824</v>
      </c>
      <c r="G4155" t="s">
        <v>825</v>
      </c>
      <c r="H4155" t="s">
        <v>954</v>
      </c>
      <c r="I4155">
        <v>203</v>
      </c>
      <c r="J4155" t="s">
        <v>955</v>
      </c>
      <c r="K4155" t="s">
        <v>828</v>
      </c>
      <c r="L4155" t="s">
        <v>606</v>
      </c>
      <c r="M4155">
        <v>0</v>
      </c>
      <c r="N4155">
        <v>0</v>
      </c>
      <c r="O4155">
        <v>0</v>
      </c>
      <c r="P4155">
        <v>0</v>
      </c>
      <c r="Q4155">
        <v>0</v>
      </c>
      <c r="R4155">
        <v>0</v>
      </c>
      <c r="S4155">
        <v>0</v>
      </c>
      <c r="T4155">
        <v>0</v>
      </c>
      <c r="U4155">
        <v>0</v>
      </c>
      <c r="V4155">
        <v>0</v>
      </c>
    </row>
    <row r="4156" spans="1:22" x14ac:dyDescent="0.3">
      <c r="A4156">
        <v>202324</v>
      </c>
      <c r="B4156" t="s">
        <v>820</v>
      </c>
      <c r="C4156" t="s">
        <v>821</v>
      </c>
      <c r="D4156" t="s">
        <v>822</v>
      </c>
      <c r="E4156" t="s">
        <v>823</v>
      </c>
      <c r="F4156" t="s">
        <v>824</v>
      </c>
      <c r="G4156" t="s">
        <v>825</v>
      </c>
      <c r="H4156" t="s">
        <v>954</v>
      </c>
      <c r="I4156">
        <v>203</v>
      </c>
      <c r="J4156" t="s">
        <v>955</v>
      </c>
      <c r="K4156" t="s">
        <v>828</v>
      </c>
      <c r="L4156" t="s">
        <v>606</v>
      </c>
      <c r="M4156">
        <v>0</v>
      </c>
      <c r="N4156">
        <v>0</v>
      </c>
      <c r="O4156">
        <v>0</v>
      </c>
      <c r="P4156">
        <v>0</v>
      </c>
      <c r="Q4156">
        <v>0</v>
      </c>
      <c r="R4156">
        <v>0</v>
      </c>
      <c r="S4156">
        <v>0</v>
      </c>
      <c r="T4156">
        <v>0</v>
      </c>
      <c r="U4156">
        <v>0</v>
      </c>
      <c r="V4156">
        <v>0</v>
      </c>
    </row>
    <row r="4157" spans="1:22" x14ac:dyDescent="0.3">
      <c r="A4157">
        <v>202122</v>
      </c>
      <c r="B4157" t="s">
        <v>820</v>
      </c>
      <c r="C4157" t="s">
        <v>821</v>
      </c>
      <c r="D4157" t="s">
        <v>822</v>
      </c>
      <c r="E4157" t="s">
        <v>823</v>
      </c>
      <c r="F4157" t="s">
        <v>824</v>
      </c>
      <c r="G4157" t="s">
        <v>825</v>
      </c>
      <c r="H4157" t="s">
        <v>954</v>
      </c>
      <c r="I4157">
        <v>203</v>
      </c>
      <c r="J4157" t="s">
        <v>955</v>
      </c>
      <c r="K4157" t="s">
        <v>828</v>
      </c>
      <c r="L4157" t="s">
        <v>609</v>
      </c>
      <c r="M4157" t="s">
        <v>829</v>
      </c>
      <c r="N4157" t="s">
        <v>829</v>
      </c>
      <c r="O4157" t="s">
        <v>829</v>
      </c>
      <c r="P4157" t="s">
        <v>829</v>
      </c>
      <c r="Q4157">
        <v>0</v>
      </c>
      <c r="R4157" t="s">
        <v>829</v>
      </c>
      <c r="S4157">
        <v>0</v>
      </c>
      <c r="T4157">
        <v>0</v>
      </c>
      <c r="U4157">
        <v>0</v>
      </c>
      <c r="V4157">
        <v>0</v>
      </c>
    </row>
    <row r="4158" spans="1:22" x14ac:dyDescent="0.3">
      <c r="A4158">
        <v>202223</v>
      </c>
      <c r="B4158" t="s">
        <v>820</v>
      </c>
      <c r="C4158" t="s">
        <v>821</v>
      </c>
      <c r="D4158" t="s">
        <v>822</v>
      </c>
      <c r="E4158" t="s">
        <v>823</v>
      </c>
      <c r="F4158" t="s">
        <v>824</v>
      </c>
      <c r="G4158" t="s">
        <v>825</v>
      </c>
      <c r="H4158" t="s">
        <v>954</v>
      </c>
      <c r="I4158">
        <v>203</v>
      </c>
      <c r="J4158" t="s">
        <v>955</v>
      </c>
      <c r="K4158" t="s">
        <v>828</v>
      </c>
      <c r="L4158" t="s">
        <v>609</v>
      </c>
      <c r="M4158" t="s">
        <v>829</v>
      </c>
      <c r="N4158" t="s">
        <v>829</v>
      </c>
      <c r="O4158" t="s">
        <v>829</v>
      </c>
      <c r="P4158" t="s">
        <v>829</v>
      </c>
      <c r="Q4158">
        <v>0</v>
      </c>
      <c r="R4158" t="s">
        <v>829</v>
      </c>
      <c r="S4158">
        <v>0</v>
      </c>
      <c r="T4158">
        <v>0</v>
      </c>
      <c r="U4158">
        <v>0</v>
      </c>
      <c r="V4158">
        <v>0</v>
      </c>
    </row>
    <row r="4159" spans="1:22" x14ac:dyDescent="0.3">
      <c r="A4159">
        <v>202122</v>
      </c>
      <c r="B4159" t="s">
        <v>820</v>
      </c>
      <c r="C4159" t="s">
        <v>821</v>
      </c>
      <c r="D4159" t="s">
        <v>822</v>
      </c>
      <c r="E4159" t="s">
        <v>823</v>
      </c>
      <c r="F4159" t="s">
        <v>824</v>
      </c>
      <c r="G4159" t="s">
        <v>825</v>
      </c>
      <c r="H4159" t="s">
        <v>954</v>
      </c>
      <c r="I4159">
        <v>203</v>
      </c>
      <c r="J4159" t="s">
        <v>955</v>
      </c>
      <c r="K4159" t="s">
        <v>828</v>
      </c>
      <c r="L4159" t="s">
        <v>830</v>
      </c>
      <c r="M4159">
        <v>0</v>
      </c>
      <c r="N4159">
        <v>1147049</v>
      </c>
      <c r="O4159">
        <v>651241</v>
      </c>
      <c r="P4159">
        <v>604389</v>
      </c>
      <c r="Q4159">
        <v>530257</v>
      </c>
      <c r="R4159">
        <v>0</v>
      </c>
      <c r="S4159">
        <v>2932936</v>
      </c>
      <c r="T4159">
        <v>1972500</v>
      </c>
      <c r="U4159">
        <v>960436</v>
      </c>
      <c r="V4159">
        <v>13</v>
      </c>
    </row>
    <row r="4160" spans="1:22" x14ac:dyDescent="0.3">
      <c r="A4160">
        <v>202223</v>
      </c>
      <c r="B4160" t="s">
        <v>820</v>
      </c>
      <c r="C4160" t="s">
        <v>821</v>
      </c>
      <c r="D4160" t="s">
        <v>822</v>
      </c>
      <c r="E4160" t="s">
        <v>823</v>
      </c>
      <c r="F4160" t="s">
        <v>824</v>
      </c>
      <c r="G4160" t="s">
        <v>825</v>
      </c>
      <c r="H4160" t="s">
        <v>954</v>
      </c>
      <c r="I4160">
        <v>203</v>
      </c>
      <c r="J4160" t="s">
        <v>955</v>
      </c>
      <c r="K4160" t="s">
        <v>828</v>
      </c>
      <c r="L4160" t="s">
        <v>830</v>
      </c>
      <c r="M4160">
        <v>0</v>
      </c>
      <c r="N4160">
        <v>1054441</v>
      </c>
      <c r="O4160">
        <v>585800</v>
      </c>
      <c r="P4160">
        <v>907991</v>
      </c>
      <c r="Q4160">
        <v>380770</v>
      </c>
      <c r="R4160">
        <v>0</v>
      </c>
      <c r="S4160">
        <v>2929002</v>
      </c>
      <c r="T4160">
        <v>2053010</v>
      </c>
      <c r="U4160">
        <v>875993</v>
      </c>
      <c r="V4160">
        <v>12</v>
      </c>
    </row>
    <row r="4161" spans="1:22" x14ac:dyDescent="0.3">
      <c r="A4161">
        <v>202324</v>
      </c>
      <c r="B4161" t="s">
        <v>820</v>
      </c>
      <c r="C4161" t="s">
        <v>821</v>
      </c>
      <c r="D4161" t="s">
        <v>822</v>
      </c>
      <c r="E4161" t="s">
        <v>823</v>
      </c>
      <c r="F4161" t="s">
        <v>824</v>
      </c>
      <c r="G4161" t="s">
        <v>825</v>
      </c>
      <c r="H4161" t="s">
        <v>954</v>
      </c>
      <c r="I4161">
        <v>203</v>
      </c>
      <c r="J4161" t="s">
        <v>955</v>
      </c>
      <c r="K4161" t="s">
        <v>828</v>
      </c>
      <c r="L4161" t="s">
        <v>830</v>
      </c>
      <c r="M4161">
        <v>30742</v>
      </c>
      <c r="N4161">
        <v>1075966</v>
      </c>
      <c r="O4161">
        <v>830031</v>
      </c>
      <c r="P4161">
        <v>768547</v>
      </c>
      <c r="Q4161">
        <v>368903</v>
      </c>
      <c r="R4161">
        <v>0</v>
      </c>
      <c r="S4161">
        <v>3074190</v>
      </c>
      <c r="T4161">
        <v>2001009</v>
      </c>
      <c r="U4161">
        <v>1073181</v>
      </c>
      <c r="V4161">
        <v>15</v>
      </c>
    </row>
    <row r="4162" spans="1:22" x14ac:dyDescent="0.3">
      <c r="A4162">
        <v>202122</v>
      </c>
      <c r="B4162" t="s">
        <v>820</v>
      </c>
      <c r="C4162" t="s">
        <v>821</v>
      </c>
      <c r="D4162" t="s">
        <v>822</v>
      </c>
      <c r="E4162" t="s">
        <v>823</v>
      </c>
      <c r="F4162" t="s">
        <v>824</v>
      </c>
      <c r="G4162" t="s">
        <v>825</v>
      </c>
      <c r="H4162" t="s">
        <v>954</v>
      </c>
      <c r="I4162">
        <v>203</v>
      </c>
      <c r="J4162" t="s">
        <v>955</v>
      </c>
      <c r="K4162" t="s">
        <v>828</v>
      </c>
      <c r="L4162" t="s">
        <v>537</v>
      </c>
      <c r="M4162">
        <v>0</v>
      </c>
      <c r="N4162">
        <v>1575373</v>
      </c>
      <c r="O4162">
        <v>3513748</v>
      </c>
      <c r="P4162">
        <v>12047168</v>
      </c>
      <c r="Q4162">
        <v>97958</v>
      </c>
      <c r="R4162">
        <v>783416</v>
      </c>
      <c r="S4162">
        <v>18017663</v>
      </c>
      <c r="T4162">
        <v>0</v>
      </c>
      <c r="U4162">
        <v>18017663</v>
      </c>
      <c r="V4162">
        <v>235</v>
      </c>
    </row>
    <row r="4163" spans="1:22" x14ac:dyDescent="0.3">
      <c r="A4163">
        <v>202223</v>
      </c>
      <c r="B4163" t="s">
        <v>820</v>
      </c>
      <c r="C4163" t="s">
        <v>821</v>
      </c>
      <c r="D4163" t="s">
        <v>822</v>
      </c>
      <c r="E4163" t="s">
        <v>823</v>
      </c>
      <c r="F4163" t="s">
        <v>824</v>
      </c>
      <c r="G4163" t="s">
        <v>825</v>
      </c>
      <c r="H4163" t="s">
        <v>954</v>
      </c>
      <c r="I4163">
        <v>203</v>
      </c>
      <c r="J4163" t="s">
        <v>955</v>
      </c>
      <c r="K4163" t="s">
        <v>828</v>
      </c>
      <c r="L4163" t="s">
        <v>537</v>
      </c>
      <c r="M4163">
        <v>20559</v>
      </c>
      <c r="N4163">
        <v>1645751</v>
      </c>
      <c r="O4163">
        <v>3443379</v>
      </c>
      <c r="P4163">
        <v>13460834</v>
      </c>
      <c r="Q4163">
        <v>0</v>
      </c>
      <c r="R4163">
        <v>395667</v>
      </c>
      <c r="S4163">
        <v>18966191</v>
      </c>
      <c r="T4163">
        <v>0</v>
      </c>
      <c r="U4163">
        <v>18966191</v>
      </c>
      <c r="V4163">
        <v>252</v>
      </c>
    </row>
    <row r="4164" spans="1:22" x14ac:dyDescent="0.3">
      <c r="A4164">
        <v>202324</v>
      </c>
      <c r="B4164" t="s">
        <v>820</v>
      </c>
      <c r="C4164" t="s">
        <v>821</v>
      </c>
      <c r="D4164" t="s">
        <v>822</v>
      </c>
      <c r="E4164" t="s">
        <v>823</v>
      </c>
      <c r="F4164" t="s">
        <v>824</v>
      </c>
      <c r="G4164" t="s">
        <v>825</v>
      </c>
      <c r="H4164" t="s">
        <v>954</v>
      </c>
      <c r="I4164">
        <v>203</v>
      </c>
      <c r="J4164" t="s">
        <v>955</v>
      </c>
      <c r="K4164" t="s">
        <v>828</v>
      </c>
      <c r="L4164" t="s">
        <v>537</v>
      </c>
      <c r="M4164">
        <v>20136</v>
      </c>
      <c r="N4164">
        <v>2054009</v>
      </c>
      <c r="O4164">
        <v>3317729</v>
      </c>
      <c r="P4164">
        <v>14261006</v>
      </c>
      <c r="Q4164">
        <v>58599</v>
      </c>
      <c r="R4164">
        <v>1894089</v>
      </c>
      <c r="S4164">
        <v>21605567</v>
      </c>
      <c r="T4164">
        <v>0</v>
      </c>
      <c r="U4164">
        <v>21605567</v>
      </c>
      <c r="V4164">
        <v>301</v>
      </c>
    </row>
    <row r="4165" spans="1:22" x14ac:dyDescent="0.3">
      <c r="A4165">
        <v>202122</v>
      </c>
      <c r="B4165" t="s">
        <v>820</v>
      </c>
      <c r="C4165" t="s">
        <v>821</v>
      </c>
      <c r="D4165" t="s">
        <v>822</v>
      </c>
      <c r="E4165" t="s">
        <v>823</v>
      </c>
      <c r="F4165" t="s">
        <v>824</v>
      </c>
      <c r="G4165" t="s">
        <v>825</v>
      </c>
      <c r="H4165" t="s">
        <v>954</v>
      </c>
      <c r="I4165">
        <v>203</v>
      </c>
      <c r="J4165" t="s">
        <v>955</v>
      </c>
      <c r="K4165" t="s">
        <v>828</v>
      </c>
      <c r="L4165" t="s">
        <v>572</v>
      </c>
      <c r="M4165">
        <v>0</v>
      </c>
      <c r="N4165">
        <v>0</v>
      </c>
      <c r="O4165">
        <v>0</v>
      </c>
      <c r="P4165">
        <v>7760448</v>
      </c>
      <c r="Q4165">
        <v>0</v>
      </c>
      <c r="R4165">
        <v>0</v>
      </c>
      <c r="S4165">
        <v>7760448</v>
      </c>
      <c r="T4165">
        <v>0</v>
      </c>
      <c r="U4165">
        <v>7760448</v>
      </c>
      <c r="V4165">
        <v>101</v>
      </c>
    </row>
    <row r="4166" spans="1:22" x14ac:dyDescent="0.3">
      <c r="A4166">
        <v>202223</v>
      </c>
      <c r="B4166" t="s">
        <v>820</v>
      </c>
      <c r="C4166" t="s">
        <v>821</v>
      </c>
      <c r="D4166" t="s">
        <v>822</v>
      </c>
      <c r="E4166" t="s">
        <v>823</v>
      </c>
      <c r="F4166" t="s">
        <v>824</v>
      </c>
      <c r="G4166" t="s">
        <v>825</v>
      </c>
      <c r="H4166" t="s">
        <v>954</v>
      </c>
      <c r="I4166">
        <v>203</v>
      </c>
      <c r="J4166" t="s">
        <v>955</v>
      </c>
      <c r="K4166" t="s">
        <v>828</v>
      </c>
      <c r="L4166" t="s">
        <v>572</v>
      </c>
      <c r="M4166">
        <v>0</v>
      </c>
      <c r="N4166">
        <v>0</v>
      </c>
      <c r="O4166">
        <v>0</v>
      </c>
      <c r="P4166">
        <v>7832275</v>
      </c>
      <c r="Q4166">
        <v>0</v>
      </c>
      <c r="R4166">
        <v>0</v>
      </c>
      <c r="S4166">
        <v>7832275</v>
      </c>
      <c r="T4166">
        <v>0</v>
      </c>
      <c r="U4166">
        <v>7832275</v>
      </c>
      <c r="V4166">
        <v>104</v>
      </c>
    </row>
    <row r="4167" spans="1:22" x14ac:dyDescent="0.3">
      <c r="A4167">
        <v>202324</v>
      </c>
      <c r="B4167" t="s">
        <v>820</v>
      </c>
      <c r="C4167" t="s">
        <v>821</v>
      </c>
      <c r="D4167" t="s">
        <v>822</v>
      </c>
      <c r="E4167" t="s">
        <v>823</v>
      </c>
      <c r="F4167" t="s">
        <v>824</v>
      </c>
      <c r="G4167" t="s">
        <v>825</v>
      </c>
      <c r="H4167" t="s">
        <v>954</v>
      </c>
      <c r="I4167">
        <v>203</v>
      </c>
      <c r="J4167" t="s">
        <v>955</v>
      </c>
      <c r="K4167" t="s">
        <v>828</v>
      </c>
      <c r="L4167" t="s">
        <v>572</v>
      </c>
      <c r="M4167">
        <v>0</v>
      </c>
      <c r="N4167">
        <v>0</v>
      </c>
      <c r="O4167">
        <v>0</v>
      </c>
      <c r="P4167">
        <v>14727221</v>
      </c>
      <c r="Q4167">
        <v>0</v>
      </c>
      <c r="R4167">
        <v>0</v>
      </c>
      <c r="S4167">
        <v>14727221</v>
      </c>
      <c r="T4167">
        <v>0</v>
      </c>
      <c r="U4167">
        <v>14727221</v>
      </c>
      <c r="V4167">
        <v>205</v>
      </c>
    </row>
    <row r="4168" spans="1:22" x14ac:dyDescent="0.3">
      <c r="A4168">
        <v>202122</v>
      </c>
      <c r="B4168" t="s">
        <v>820</v>
      </c>
      <c r="C4168" t="s">
        <v>821</v>
      </c>
      <c r="D4168" t="s">
        <v>822</v>
      </c>
      <c r="E4168" t="s">
        <v>823</v>
      </c>
      <c r="F4168" t="s">
        <v>824</v>
      </c>
      <c r="G4168" t="s">
        <v>825</v>
      </c>
      <c r="H4168" t="s">
        <v>954</v>
      </c>
      <c r="I4168">
        <v>203</v>
      </c>
      <c r="J4168" t="s">
        <v>955</v>
      </c>
      <c r="K4168" t="s">
        <v>828</v>
      </c>
      <c r="L4168" t="s">
        <v>539</v>
      </c>
      <c r="M4168">
        <v>0</v>
      </c>
      <c r="N4168">
        <v>557350</v>
      </c>
      <c r="O4168">
        <v>397966</v>
      </c>
      <c r="P4168" t="s">
        <v>829</v>
      </c>
      <c r="Q4168" t="s">
        <v>829</v>
      </c>
      <c r="R4168" t="s">
        <v>829</v>
      </c>
      <c r="S4168">
        <v>955316</v>
      </c>
      <c r="T4168">
        <v>0</v>
      </c>
      <c r="U4168">
        <v>955316</v>
      </c>
      <c r="V4168">
        <v>12</v>
      </c>
    </row>
    <row r="4169" spans="1:22" x14ac:dyDescent="0.3">
      <c r="A4169">
        <v>202223</v>
      </c>
      <c r="B4169" t="s">
        <v>820</v>
      </c>
      <c r="C4169" t="s">
        <v>821</v>
      </c>
      <c r="D4169" t="s">
        <v>822</v>
      </c>
      <c r="E4169" t="s">
        <v>823</v>
      </c>
      <c r="F4169" t="s">
        <v>824</v>
      </c>
      <c r="G4169" t="s">
        <v>825</v>
      </c>
      <c r="H4169" t="s">
        <v>954</v>
      </c>
      <c r="I4169">
        <v>203</v>
      </c>
      <c r="J4169" t="s">
        <v>955</v>
      </c>
      <c r="K4169" t="s">
        <v>828</v>
      </c>
      <c r="L4169" t="s">
        <v>539</v>
      </c>
      <c r="M4169">
        <v>0</v>
      </c>
      <c r="N4169">
        <v>569173</v>
      </c>
      <c r="O4169">
        <v>397606</v>
      </c>
      <c r="P4169" t="s">
        <v>829</v>
      </c>
      <c r="Q4169" t="s">
        <v>829</v>
      </c>
      <c r="R4169" t="s">
        <v>829</v>
      </c>
      <c r="S4169">
        <v>966779</v>
      </c>
      <c r="T4169">
        <v>0</v>
      </c>
      <c r="U4169">
        <v>966779</v>
      </c>
      <c r="V4169">
        <v>13</v>
      </c>
    </row>
    <row r="4170" spans="1:22" x14ac:dyDescent="0.3">
      <c r="A4170">
        <v>202324</v>
      </c>
      <c r="B4170" t="s">
        <v>820</v>
      </c>
      <c r="C4170" t="s">
        <v>821</v>
      </c>
      <c r="D4170" t="s">
        <v>822</v>
      </c>
      <c r="E4170" t="s">
        <v>823</v>
      </c>
      <c r="F4170" t="s">
        <v>824</v>
      </c>
      <c r="G4170" t="s">
        <v>825</v>
      </c>
      <c r="H4170" t="s">
        <v>954</v>
      </c>
      <c r="I4170">
        <v>203</v>
      </c>
      <c r="J4170" t="s">
        <v>955</v>
      </c>
      <c r="K4170" t="s">
        <v>828</v>
      </c>
      <c r="L4170" t="s">
        <v>539</v>
      </c>
      <c r="M4170">
        <v>0</v>
      </c>
      <c r="N4170">
        <v>570283</v>
      </c>
      <c r="O4170">
        <v>403108</v>
      </c>
      <c r="P4170" t="s">
        <v>829</v>
      </c>
      <c r="Q4170" t="s">
        <v>829</v>
      </c>
      <c r="R4170" t="s">
        <v>829</v>
      </c>
      <c r="S4170">
        <v>973391</v>
      </c>
      <c r="T4170">
        <v>0</v>
      </c>
      <c r="U4170">
        <v>973391</v>
      </c>
      <c r="V4170">
        <v>14</v>
      </c>
    </row>
    <row r="4171" spans="1:22" x14ac:dyDescent="0.3">
      <c r="A4171">
        <v>202122</v>
      </c>
      <c r="B4171" t="s">
        <v>820</v>
      </c>
      <c r="C4171" t="s">
        <v>821</v>
      </c>
      <c r="D4171" t="s">
        <v>822</v>
      </c>
      <c r="E4171" t="s">
        <v>823</v>
      </c>
      <c r="F4171" t="s">
        <v>824</v>
      </c>
      <c r="G4171" t="s">
        <v>825</v>
      </c>
      <c r="H4171" t="s">
        <v>954</v>
      </c>
      <c r="I4171">
        <v>203</v>
      </c>
      <c r="J4171" t="s">
        <v>955</v>
      </c>
      <c r="K4171" t="s">
        <v>828</v>
      </c>
      <c r="L4171" t="s">
        <v>541</v>
      </c>
      <c r="M4171">
        <v>0</v>
      </c>
      <c r="N4171">
        <v>1816274</v>
      </c>
      <c r="O4171">
        <v>1031196</v>
      </c>
      <c r="P4171">
        <v>1557010</v>
      </c>
      <c r="Q4171">
        <v>839626</v>
      </c>
      <c r="R4171">
        <v>0</v>
      </c>
      <c r="S4171">
        <v>5244107</v>
      </c>
      <c r="T4171">
        <v>229161</v>
      </c>
      <c r="U4171">
        <v>5014946</v>
      </c>
      <c r="V4171">
        <v>65</v>
      </c>
    </row>
    <row r="4172" spans="1:22" x14ac:dyDescent="0.3">
      <c r="A4172">
        <v>202223</v>
      </c>
      <c r="B4172" t="s">
        <v>820</v>
      </c>
      <c r="C4172" t="s">
        <v>821</v>
      </c>
      <c r="D4172" t="s">
        <v>822</v>
      </c>
      <c r="E4172" t="s">
        <v>823</v>
      </c>
      <c r="F4172" t="s">
        <v>824</v>
      </c>
      <c r="G4172" t="s">
        <v>825</v>
      </c>
      <c r="H4172" t="s">
        <v>954</v>
      </c>
      <c r="I4172">
        <v>203</v>
      </c>
      <c r="J4172" t="s">
        <v>955</v>
      </c>
      <c r="K4172" t="s">
        <v>828</v>
      </c>
      <c r="L4172" t="s">
        <v>541</v>
      </c>
      <c r="M4172">
        <v>0</v>
      </c>
      <c r="N4172">
        <v>1617897</v>
      </c>
      <c r="O4172">
        <v>898831</v>
      </c>
      <c r="P4172">
        <v>2295578</v>
      </c>
      <c r="Q4172">
        <v>622241</v>
      </c>
      <c r="R4172">
        <v>0</v>
      </c>
      <c r="S4172">
        <v>5434547</v>
      </c>
      <c r="T4172">
        <v>129433</v>
      </c>
      <c r="U4172">
        <v>5305114</v>
      </c>
      <c r="V4172">
        <v>70</v>
      </c>
    </row>
    <row r="4173" spans="1:22" x14ac:dyDescent="0.3">
      <c r="A4173">
        <v>202324</v>
      </c>
      <c r="B4173" t="s">
        <v>820</v>
      </c>
      <c r="C4173" t="s">
        <v>821</v>
      </c>
      <c r="D4173" t="s">
        <v>822</v>
      </c>
      <c r="E4173" t="s">
        <v>823</v>
      </c>
      <c r="F4173" t="s">
        <v>824</v>
      </c>
      <c r="G4173" t="s">
        <v>825</v>
      </c>
      <c r="H4173" t="s">
        <v>954</v>
      </c>
      <c r="I4173">
        <v>203</v>
      </c>
      <c r="J4173" t="s">
        <v>955</v>
      </c>
      <c r="K4173" t="s">
        <v>828</v>
      </c>
      <c r="L4173" t="s">
        <v>541</v>
      </c>
      <c r="M4173">
        <v>43725</v>
      </c>
      <c r="N4173">
        <v>1530382</v>
      </c>
      <c r="O4173">
        <v>1180580</v>
      </c>
      <c r="P4173">
        <v>1093130</v>
      </c>
      <c r="Q4173">
        <v>524702</v>
      </c>
      <c r="R4173">
        <v>0</v>
      </c>
      <c r="S4173">
        <v>4372520</v>
      </c>
      <c r="T4173">
        <v>30420</v>
      </c>
      <c r="U4173">
        <v>4342100</v>
      </c>
      <c r="V4173">
        <v>60</v>
      </c>
    </row>
    <row r="4174" spans="1:22" x14ac:dyDescent="0.3">
      <c r="A4174">
        <v>202122</v>
      </c>
      <c r="B4174" t="s">
        <v>820</v>
      </c>
      <c r="C4174" t="s">
        <v>821</v>
      </c>
      <c r="D4174" t="s">
        <v>822</v>
      </c>
      <c r="E4174" t="s">
        <v>823</v>
      </c>
      <c r="F4174" t="s">
        <v>824</v>
      </c>
      <c r="G4174" t="s">
        <v>825</v>
      </c>
      <c r="H4174" t="s">
        <v>954</v>
      </c>
      <c r="I4174">
        <v>203</v>
      </c>
      <c r="J4174" t="s">
        <v>955</v>
      </c>
      <c r="K4174" t="s">
        <v>828</v>
      </c>
      <c r="L4174" t="s">
        <v>831</v>
      </c>
      <c r="M4174" t="s">
        <v>829</v>
      </c>
      <c r="N4174" t="s">
        <v>829</v>
      </c>
      <c r="O4174" t="s">
        <v>829</v>
      </c>
      <c r="P4174">
        <v>0</v>
      </c>
      <c r="Q4174">
        <v>463431</v>
      </c>
      <c r="R4174" t="s">
        <v>829</v>
      </c>
      <c r="S4174">
        <v>463431</v>
      </c>
      <c r="T4174">
        <v>0</v>
      </c>
      <c r="U4174">
        <v>463431</v>
      </c>
      <c r="V4174">
        <v>6</v>
      </c>
    </row>
    <row r="4175" spans="1:22" x14ac:dyDescent="0.3">
      <c r="A4175">
        <v>202223</v>
      </c>
      <c r="B4175" t="s">
        <v>820</v>
      </c>
      <c r="C4175" t="s">
        <v>821</v>
      </c>
      <c r="D4175" t="s">
        <v>822</v>
      </c>
      <c r="E4175" t="s">
        <v>823</v>
      </c>
      <c r="F4175" t="s">
        <v>824</v>
      </c>
      <c r="G4175" t="s">
        <v>825</v>
      </c>
      <c r="H4175" t="s">
        <v>954</v>
      </c>
      <c r="I4175">
        <v>203</v>
      </c>
      <c r="J4175" t="s">
        <v>955</v>
      </c>
      <c r="K4175" t="s">
        <v>828</v>
      </c>
      <c r="L4175" t="s">
        <v>831</v>
      </c>
      <c r="M4175" t="s">
        <v>829</v>
      </c>
      <c r="N4175" t="s">
        <v>829</v>
      </c>
      <c r="O4175" t="s">
        <v>829</v>
      </c>
      <c r="P4175">
        <v>0</v>
      </c>
      <c r="Q4175">
        <v>463431</v>
      </c>
      <c r="R4175" t="s">
        <v>829</v>
      </c>
      <c r="S4175">
        <v>463431</v>
      </c>
      <c r="T4175">
        <v>0</v>
      </c>
      <c r="U4175">
        <v>463431</v>
      </c>
      <c r="V4175">
        <v>6</v>
      </c>
    </row>
    <row r="4176" spans="1:22" x14ac:dyDescent="0.3">
      <c r="A4176">
        <v>202324</v>
      </c>
      <c r="B4176" t="s">
        <v>820</v>
      </c>
      <c r="C4176" t="s">
        <v>821</v>
      </c>
      <c r="D4176" t="s">
        <v>822</v>
      </c>
      <c r="E4176" t="s">
        <v>823</v>
      </c>
      <c r="F4176" t="s">
        <v>824</v>
      </c>
      <c r="G4176" t="s">
        <v>825</v>
      </c>
      <c r="H4176" t="s">
        <v>954</v>
      </c>
      <c r="I4176">
        <v>203</v>
      </c>
      <c r="J4176" t="s">
        <v>955</v>
      </c>
      <c r="K4176" t="s">
        <v>828</v>
      </c>
      <c r="L4176" t="s">
        <v>831</v>
      </c>
      <c r="M4176" t="s">
        <v>829</v>
      </c>
      <c r="N4176" t="s">
        <v>829</v>
      </c>
      <c r="O4176" t="s">
        <v>829</v>
      </c>
      <c r="P4176">
        <v>0</v>
      </c>
      <c r="Q4176">
        <v>619109</v>
      </c>
      <c r="R4176" t="s">
        <v>829</v>
      </c>
      <c r="S4176">
        <v>619109</v>
      </c>
      <c r="T4176">
        <v>0</v>
      </c>
      <c r="U4176">
        <v>619109</v>
      </c>
      <c r="V4176">
        <v>9</v>
      </c>
    </row>
    <row r="4177" spans="1:22" x14ac:dyDescent="0.3">
      <c r="A4177">
        <v>202122</v>
      </c>
      <c r="B4177" t="s">
        <v>820</v>
      </c>
      <c r="C4177" t="s">
        <v>821</v>
      </c>
      <c r="D4177" t="s">
        <v>822</v>
      </c>
      <c r="E4177" t="s">
        <v>823</v>
      </c>
      <c r="F4177" t="s">
        <v>824</v>
      </c>
      <c r="G4177" t="s">
        <v>825</v>
      </c>
      <c r="H4177" t="s">
        <v>954</v>
      </c>
      <c r="I4177">
        <v>203</v>
      </c>
      <c r="J4177" t="s">
        <v>955</v>
      </c>
      <c r="K4177" t="s">
        <v>828</v>
      </c>
      <c r="L4177" t="s">
        <v>832</v>
      </c>
      <c r="M4177">
        <v>0</v>
      </c>
      <c r="N4177">
        <v>0</v>
      </c>
      <c r="O4177">
        <v>0</v>
      </c>
      <c r="P4177">
        <v>0</v>
      </c>
      <c r="Q4177">
        <v>2798323</v>
      </c>
      <c r="R4177">
        <v>0</v>
      </c>
      <c r="S4177">
        <v>2798323</v>
      </c>
      <c r="T4177">
        <v>0</v>
      </c>
      <c r="U4177">
        <v>2798323</v>
      </c>
      <c r="V4177">
        <v>36</v>
      </c>
    </row>
    <row r="4178" spans="1:22" x14ac:dyDescent="0.3">
      <c r="A4178">
        <v>202223</v>
      </c>
      <c r="B4178" t="s">
        <v>820</v>
      </c>
      <c r="C4178" t="s">
        <v>821</v>
      </c>
      <c r="D4178" t="s">
        <v>822</v>
      </c>
      <c r="E4178" t="s">
        <v>823</v>
      </c>
      <c r="F4178" t="s">
        <v>824</v>
      </c>
      <c r="G4178" t="s">
        <v>825</v>
      </c>
      <c r="H4178" t="s">
        <v>954</v>
      </c>
      <c r="I4178">
        <v>203</v>
      </c>
      <c r="J4178" t="s">
        <v>955</v>
      </c>
      <c r="K4178" t="s">
        <v>828</v>
      </c>
      <c r="L4178" t="s">
        <v>832</v>
      </c>
      <c r="M4178">
        <v>0</v>
      </c>
      <c r="N4178">
        <v>0</v>
      </c>
      <c r="O4178">
        <v>0</v>
      </c>
      <c r="P4178">
        <v>0</v>
      </c>
      <c r="Q4178">
        <v>6269513</v>
      </c>
      <c r="R4178">
        <v>0</v>
      </c>
      <c r="S4178">
        <v>6269513</v>
      </c>
      <c r="T4178">
        <v>0</v>
      </c>
      <c r="U4178">
        <v>6269513</v>
      </c>
      <c r="V4178">
        <v>83</v>
      </c>
    </row>
    <row r="4179" spans="1:22" x14ac:dyDescent="0.3">
      <c r="A4179">
        <v>202324</v>
      </c>
      <c r="B4179" t="s">
        <v>820</v>
      </c>
      <c r="C4179" t="s">
        <v>821</v>
      </c>
      <c r="D4179" t="s">
        <v>822</v>
      </c>
      <c r="E4179" t="s">
        <v>823</v>
      </c>
      <c r="F4179" t="s">
        <v>824</v>
      </c>
      <c r="G4179" t="s">
        <v>825</v>
      </c>
      <c r="H4179" t="s">
        <v>954</v>
      </c>
      <c r="I4179">
        <v>203</v>
      </c>
      <c r="J4179" t="s">
        <v>955</v>
      </c>
      <c r="K4179" t="s">
        <v>828</v>
      </c>
      <c r="L4179" t="s">
        <v>832</v>
      </c>
      <c r="M4179">
        <v>0</v>
      </c>
      <c r="N4179">
        <v>0</v>
      </c>
      <c r="O4179">
        <v>16205</v>
      </c>
      <c r="P4179">
        <v>332201</v>
      </c>
      <c r="Q4179">
        <v>3821547</v>
      </c>
      <c r="R4179">
        <v>40512</v>
      </c>
      <c r="S4179">
        <v>4210465</v>
      </c>
      <c r="T4179">
        <v>0</v>
      </c>
      <c r="U4179">
        <v>4210465</v>
      </c>
      <c r="V4179">
        <v>59</v>
      </c>
    </row>
    <row r="4180" spans="1:22" x14ac:dyDescent="0.3">
      <c r="A4180">
        <v>202122</v>
      </c>
      <c r="B4180" t="s">
        <v>820</v>
      </c>
      <c r="C4180" t="s">
        <v>821</v>
      </c>
      <c r="D4180" t="s">
        <v>822</v>
      </c>
      <c r="E4180" t="s">
        <v>823</v>
      </c>
      <c r="F4180" t="s">
        <v>824</v>
      </c>
      <c r="G4180" t="s">
        <v>825</v>
      </c>
      <c r="H4180" t="s">
        <v>954</v>
      </c>
      <c r="I4180">
        <v>203</v>
      </c>
      <c r="J4180" t="s">
        <v>955</v>
      </c>
      <c r="K4180" t="s">
        <v>828</v>
      </c>
      <c r="L4180" t="s">
        <v>544</v>
      </c>
      <c r="M4180">
        <v>416845</v>
      </c>
      <c r="N4180">
        <v>1007317</v>
      </c>
      <c r="O4180">
        <v>216880</v>
      </c>
      <c r="P4180">
        <v>1324459</v>
      </c>
      <c r="Q4180">
        <v>1926149</v>
      </c>
      <c r="R4180">
        <v>0</v>
      </c>
      <c r="S4180">
        <v>4891650</v>
      </c>
      <c r="T4180">
        <v>5325</v>
      </c>
      <c r="U4180">
        <v>4886325</v>
      </c>
      <c r="V4180">
        <v>64</v>
      </c>
    </row>
    <row r="4181" spans="1:22" x14ac:dyDescent="0.3">
      <c r="A4181">
        <v>202223</v>
      </c>
      <c r="B4181" t="s">
        <v>820</v>
      </c>
      <c r="C4181" t="s">
        <v>821</v>
      </c>
      <c r="D4181" t="s">
        <v>822</v>
      </c>
      <c r="E4181" t="s">
        <v>823</v>
      </c>
      <c r="F4181" t="s">
        <v>824</v>
      </c>
      <c r="G4181" t="s">
        <v>825</v>
      </c>
      <c r="H4181" t="s">
        <v>954</v>
      </c>
      <c r="I4181">
        <v>203</v>
      </c>
      <c r="J4181" t="s">
        <v>955</v>
      </c>
      <c r="K4181" t="s">
        <v>828</v>
      </c>
      <c r="L4181" t="s">
        <v>544</v>
      </c>
      <c r="M4181">
        <v>428066</v>
      </c>
      <c r="N4181">
        <v>1219456</v>
      </c>
      <c r="O4181">
        <v>469430</v>
      </c>
      <c r="P4181">
        <v>2090468</v>
      </c>
      <c r="Q4181">
        <v>2018946</v>
      </c>
      <c r="R4181">
        <v>0</v>
      </c>
      <c r="S4181">
        <v>6226366</v>
      </c>
      <c r="T4181">
        <v>67001</v>
      </c>
      <c r="U4181">
        <v>6159365</v>
      </c>
      <c r="V4181">
        <v>82</v>
      </c>
    </row>
    <row r="4182" spans="1:22" x14ac:dyDescent="0.3">
      <c r="A4182">
        <v>202324</v>
      </c>
      <c r="B4182" t="s">
        <v>820</v>
      </c>
      <c r="C4182" t="s">
        <v>821</v>
      </c>
      <c r="D4182" t="s">
        <v>822</v>
      </c>
      <c r="E4182" t="s">
        <v>823</v>
      </c>
      <c r="F4182" t="s">
        <v>824</v>
      </c>
      <c r="G4182" t="s">
        <v>825</v>
      </c>
      <c r="H4182" t="s">
        <v>954</v>
      </c>
      <c r="I4182">
        <v>203</v>
      </c>
      <c r="J4182" t="s">
        <v>955</v>
      </c>
      <c r="K4182" t="s">
        <v>828</v>
      </c>
      <c r="L4182" t="s">
        <v>544</v>
      </c>
      <c r="M4182">
        <v>826347</v>
      </c>
      <c r="N4182">
        <v>810814</v>
      </c>
      <c r="O4182">
        <v>529139</v>
      </c>
      <c r="P4182">
        <v>1582238</v>
      </c>
      <c r="Q4182">
        <v>2340296</v>
      </c>
      <c r="R4182">
        <v>0</v>
      </c>
      <c r="S4182">
        <v>6088834</v>
      </c>
      <c r="T4182">
        <v>6881</v>
      </c>
      <c r="U4182">
        <v>6081952</v>
      </c>
      <c r="V4182">
        <v>85</v>
      </c>
    </row>
    <row r="4183" spans="1:22" x14ac:dyDescent="0.3">
      <c r="A4183">
        <v>202122</v>
      </c>
      <c r="B4183" t="s">
        <v>820</v>
      </c>
      <c r="C4183" t="s">
        <v>821</v>
      </c>
      <c r="D4183" t="s">
        <v>822</v>
      </c>
      <c r="E4183" t="s">
        <v>823</v>
      </c>
      <c r="F4183" t="s">
        <v>824</v>
      </c>
      <c r="G4183" t="s">
        <v>825</v>
      </c>
      <c r="H4183" t="s">
        <v>954</v>
      </c>
      <c r="I4183">
        <v>203</v>
      </c>
      <c r="J4183" t="s">
        <v>955</v>
      </c>
      <c r="K4183" t="s">
        <v>828</v>
      </c>
      <c r="L4183" t="s">
        <v>600</v>
      </c>
      <c r="M4183" t="s">
        <v>829</v>
      </c>
      <c r="N4183" t="s">
        <v>829</v>
      </c>
      <c r="O4183" t="s">
        <v>829</v>
      </c>
      <c r="P4183">
        <v>0</v>
      </c>
      <c r="Q4183">
        <v>0</v>
      </c>
      <c r="R4183" t="s">
        <v>829</v>
      </c>
      <c r="S4183">
        <v>0</v>
      </c>
      <c r="T4183">
        <v>0</v>
      </c>
      <c r="U4183">
        <v>0</v>
      </c>
      <c r="V4183">
        <v>0</v>
      </c>
    </row>
    <row r="4184" spans="1:22" x14ac:dyDescent="0.3">
      <c r="A4184">
        <v>202223</v>
      </c>
      <c r="B4184" t="s">
        <v>820</v>
      </c>
      <c r="C4184" t="s">
        <v>821</v>
      </c>
      <c r="D4184" t="s">
        <v>822</v>
      </c>
      <c r="E4184" t="s">
        <v>823</v>
      </c>
      <c r="F4184" t="s">
        <v>824</v>
      </c>
      <c r="G4184" t="s">
        <v>825</v>
      </c>
      <c r="H4184" t="s">
        <v>954</v>
      </c>
      <c r="I4184">
        <v>203</v>
      </c>
      <c r="J4184" t="s">
        <v>955</v>
      </c>
      <c r="K4184" t="s">
        <v>828</v>
      </c>
      <c r="L4184" t="s">
        <v>600</v>
      </c>
      <c r="M4184" t="s">
        <v>829</v>
      </c>
      <c r="N4184" t="s">
        <v>829</v>
      </c>
      <c r="O4184" t="s">
        <v>829</v>
      </c>
      <c r="P4184">
        <v>0</v>
      </c>
      <c r="Q4184">
        <v>0</v>
      </c>
      <c r="R4184" t="s">
        <v>829</v>
      </c>
      <c r="S4184">
        <v>0</v>
      </c>
      <c r="T4184">
        <v>0</v>
      </c>
      <c r="U4184">
        <v>0</v>
      </c>
      <c r="V4184">
        <v>0</v>
      </c>
    </row>
    <row r="4185" spans="1:22" x14ac:dyDescent="0.3">
      <c r="A4185">
        <v>202324</v>
      </c>
      <c r="B4185" t="s">
        <v>820</v>
      </c>
      <c r="C4185" t="s">
        <v>821</v>
      </c>
      <c r="D4185" t="s">
        <v>822</v>
      </c>
      <c r="E4185" t="s">
        <v>823</v>
      </c>
      <c r="F4185" t="s">
        <v>824</v>
      </c>
      <c r="G4185" t="s">
        <v>825</v>
      </c>
      <c r="H4185" t="s">
        <v>954</v>
      </c>
      <c r="I4185">
        <v>203</v>
      </c>
      <c r="J4185" t="s">
        <v>955</v>
      </c>
      <c r="K4185" t="s">
        <v>828</v>
      </c>
      <c r="L4185" t="s">
        <v>600</v>
      </c>
      <c r="M4185" t="s">
        <v>829</v>
      </c>
      <c r="N4185" t="s">
        <v>829</v>
      </c>
      <c r="O4185" t="s">
        <v>829</v>
      </c>
      <c r="P4185">
        <v>0</v>
      </c>
      <c r="Q4185">
        <v>0</v>
      </c>
      <c r="R4185" t="s">
        <v>829</v>
      </c>
      <c r="S4185">
        <v>0</v>
      </c>
      <c r="T4185">
        <v>0</v>
      </c>
      <c r="U4185">
        <v>0</v>
      </c>
      <c r="V4185">
        <v>0</v>
      </c>
    </row>
    <row r="4186" spans="1:22" x14ac:dyDescent="0.3">
      <c r="A4186">
        <v>202122</v>
      </c>
      <c r="B4186" t="s">
        <v>820</v>
      </c>
      <c r="C4186" t="s">
        <v>821</v>
      </c>
      <c r="D4186" t="s">
        <v>822</v>
      </c>
      <c r="E4186" t="s">
        <v>823</v>
      </c>
      <c r="F4186" t="s">
        <v>824</v>
      </c>
      <c r="G4186" t="s">
        <v>825</v>
      </c>
      <c r="H4186" t="s">
        <v>954</v>
      </c>
      <c r="I4186">
        <v>203</v>
      </c>
      <c r="J4186" t="s">
        <v>955</v>
      </c>
      <c r="K4186" t="s">
        <v>828</v>
      </c>
      <c r="L4186" t="s">
        <v>247</v>
      </c>
      <c r="M4186">
        <v>0</v>
      </c>
      <c r="N4186">
        <v>0</v>
      </c>
      <c r="O4186">
        <v>0</v>
      </c>
      <c r="P4186">
        <v>344150</v>
      </c>
      <c r="Q4186">
        <v>0</v>
      </c>
      <c r="R4186">
        <v>0</v>
      </c>
      <c r="S4186">
        <v>344150</v>
      </c>
      <c r="T4186">
        <v>0</v>
      </c>
      <c r="U4186">
        <v>344150</v>
      </c>
      <c r="V4186">
        <v>7</v>
      </c>
    </row>
    <row r="4187" spans="1:22" x14ac:dyDescent="0.3">
      <c r="A4187">
        <v>202223</v>
      </c>
      <c r="B4187" t="s">
        <v>820</v>
      </c>
      <c r="C4187" t="s">
        <v>821</v>
      </c>
      <c r="D4187" t="s">
        <v>822</v>
      </c>
      <c r="E4187" t="s">
        <v>823</v>
      </c>
      <c r="F4187" t="s">
        <v>824</v>
      </c>
      <c r="G4187" t="s">
        <v>825</v>
      </c>
      <c r="H4187" t="s">
        <v>954</v>
      </c>
      <c r="I4187">
        <v>203</v>
      </c>
      <c r="J4187" t="s">
        <v>955</v>
      </c>
      <c r="K4187" t="s">
        <v>828</v>
      </c>
      <c r="L4187" t="s">
        <v>247</v>
      </c>
      <c r="M4187">
        <v>0</v>
      </c>
      <c r="N4187">
        <v>0</v>
      </c>
      <c r="O4187">
        <v>0</v>
      </c>
      <c r="P4187">
        <v>344150</v>
      </c>
      <c r="Q4187">
        <v>0</v>
      </c>
      <c r="R4187">
        <v>0</v>
      </c>
      <c r="S4187">
        <v>344150</v>
      </c>
      <c r="T4187">
        <v>0</v>
      </c>
      <c r="U4187">
        <v>344150</v>
      </c>
      <c r="V4187">
        <v>7</v>
      </c>
    </row>
    <row r="4188" spans="1:22" x14ac:dyDescent="0.3">
      <c r="A4188">
        <v>202324</v>
      </c>
      <c r="B4188" t="s">
        <v>820</v>
      </c>
      <c r="C4188" t="s">
        <v>821</v>
      </c>
      <c r="D4188" t="s">
        <v>822</v>
      </c>
      <c r="E4188" t="s">
        <v>823</v>
      </c>
      <c r="F4188" t="s">
        <v>824</v>
      </c>
      <c r="G4188" t="s">
        <v>825</v>
      </c>
      <c r="H4188" t="s">
        <v>954</v>
      </c>
      <c r="I4188">
        <v>203</v>
      </c>
      <c r="J4188" t="s">
        <v>955</v>
      </c>
      <c r="K4188" t="s">
        <v>828</v>
      </c>
      <c r="L4188" t="s">
        <v>247</v>
      </c>
      <c r="M4188">
        <v>3442</v>
      </c>
      <c r="N4188">
        <v>120453</v>
      </c>
      <c r="O4188">
        <v>92921</v>
      </c>
      <c r="P4188">
        <v>86038</v>
      </c>
      <c r="Q4188">
        <v>41298</v>
      </c>
      <c r="R4188">
        <v>0</v>
      </c>
      <c r="S4188">
        <v>344150</v>
      </c>
      <c r="T4188">
        <v>0</v>
      </c>
      <c r="U4188">
        <v>344150</v>
      </c>
      <c r="V4188">
        <v>7</v>
      </c>
    </row>
    <row r="4189" spans="1:22" x14ac:dyDescent="0.3">
      <c r="A4189">
        <v>202122</v>
      </c>
      <c r="B4189" t="s">
        <v>820</v>
      </c>
      <c r="C4189" t="s">
        <v>821</v>
      </c>
      <c r="D4189" t="s">
        <v>822</v>
      </c>
      <c r="E4189" t="s">
        <v>823</v>
      </c>
      <c r="F4189" t="s">
        <v>824</v>
      </c>
      <c r="G4189" t="s">
        <v>825</v>
      </c>
      <c r="H4189" t="s">
        <v>954</v>
      </c>
      <c r="I4189">
        <v>203</v>
      </c>
      <c r="J4189" t="s">
        <v>955</v>
      </c>
      <c r="K4189" t="s">
        <v>828</v>
      </c>
      <c r="L4189" t="s">
        <v>833</v>
      </c>
      <c r="M4189">
        <v>28052652</v>
      </c>
      <c r="N4189">
        <v>110706422</v>
      </c>
      <c r="O4189">
        <v>56437812</v>
      </c>
      <c r="P4189">
        <v>26671791</v>
      </c>
      <c r="Q4189">
        <v>9146210</v>
      </c>
      <c r="R4189">
        <v>783416</v>
      </c>
      <c r="S4189">
        <v>232498304</v>
      </c>
      <c r="T4189">
        <v>2249780</v>
      </c>
      <c r="U4189">
        <v>230248524</v>
      </c>
      <c r="V4189" t="s">
        <v>834</v>
      </c>
    </row>
    <row r="4190" spans="1:22" x14ac:dyDescent="0.3">
      <c r="A4190">
        <v>202223</v>
      </c>
      <c r="B4190" t="s">
        <v>820</v>
      </c>
      <c r="C4190" t="s">
        <v>821</v>
      </c>
      <c r="D4190" t="s">
        <v>822</v>
      </c>
      <c r="E4190" t="s">
        <v>823</v>
      </c>
      <c r="F4190" t="s">
        <v>824</v>
      </c>
      <c r="G4190" t="s">
        <v>825</v>
      </c>
      <c r="H4190" t="s">
        <v>954</v>
      </c>
      <c r="I4190">
        <v>203</v>
      </c>
      <c r="J4190" t="s">
        <v>955</v>
      </c>
      <c r="K4190" t="s">
        <v>828</v>
      </c>
      <c r="L4190" t="s">
        <v>833</v>
      </c>
      <c r="M4190">
        <v>25930342</v>
      </c>
      <c r="N4190">
        <v>111368915</v>
      </c>
      <c r="O4190">
        <v>58219974</v>
      </c>
      <c r="P4190">
        <v>30958684</v>
      </c>
      <c r="Q4190">
        <v>12475965</v>
      </c>
      <c r="R4190">
        <v>395667</v>
      </c>
      <c r="S4190">
        <v>240049547</v>
      </c>
      <c r="T4190">
        <v>2261910</v>
      </c>
      <c r="U4190">
        <v>237787637</v>
      </c>
      <c r="V4190" t="s">
        <v>834</v>
      </c>
    </row>
    <row r="4191" spans="1:22" x14ac:dyDescent="0.3">
      <c r="A4191">
        <v>202324</v>
      </c>
      <c r="B4191" t="s">
        <v>820</v>
      </c>
      <c r="C4191" t="s">
        <v>821</v>
      </c>
      <c r="D4191" t="s">
        <v>822</v>
      </c>
      <c r="E4191" t="s">
        <v>823</v>
      </c>
      <c r="F4191" t="s">
        <v>824</v>
      </c>
      <c r="G4191" t="s">
        <v>825</v>
      </c>
      <c r="H4191" t="s">
        <v>954</v>
      </c>
      <c r="I4191">
        <v>203</v>
      </c>
      <c r="J4191" t="s">
        <v>955</v>
      </c>
      <c r="K4191" t="s">
        <v>828</v>
      </c>
      <c r="L4191" t="s">
        <v>833</v>
      </c>
      <c r="M4191">
        <v>29834746</v>
      </c>
      <c r="N4191">
        <v>111766143</v>
      </c>
      <c r="O4191">
        <v>62604596</v>
      </c>
      <c r="P4191">
        <v>36479967</v>
      </c>
      <c r="Q4191">
        <v>10290752</v>
      </c>
      <c r="R4191">
        <v>1934601</v>
      </c>
      <c r="S4191">
        <v>253632098</v>
      </c>
      <c r="T4191">
        <v>2038310</v>
      </c>
      <c r="U4191">
        <v>251593788</v>
      </c>
      <c r="V4191" t="s">
        <v>834</v>
      </c>
    </row>
    <row r="4192" spans="1:22" x14ac:dyDescent="0.3">
      <c r="A4192">
        <v>202122</v>
      </c>
      <c r="B4192" t="s">
        <v>820</v>
      </c>
      <c r="C4192" t="s">
        <v>821</v>
      </c>
      <c r="D4192" t="s">
        <v>822</v>
      </c>
      <c r="E4192" t="s">
        <v>823</v>
      </c>
      <c r="F4192" t="s">
        <v>824</v>
      </c>
      <c r="G4192" t="s">
        <v>825</v>
      </c>
      <c r="H4192" t="s">
        <v>954</v>
      </c>
      <c r="I4192">
        <v>203</v>
      </c>
      <c r="J4192" t="s">
        <v>955</v>
      </c>
      <c r="K4192" t="s">
        <v>835</v>
      </c>
      <c r="L4192" t="s">
        <v>836</v>
      </c>
      <c r="M4192" t="s">
        <v>829</v>
      </c>
      <c r="N4192" t="s">
        <v>829</v>
      </c>
      <c r="O4192" t="s">
        <v>829</v>
      </c>
      <c r="P4192" t="s">
        <v>829</v>
      </c>
      <c r="Q4192" t="s">
        <v>829</v>
      </c>
      <c r="R4192" t="s">
        <v>829</v>
      </c>
      <c r="S4192">
        <v>220117731</v>
      </c>
      <c r="T4192" t="s">
        <v>829</v>
      </c>
      <c r="U4192" t="s">
        <v>829</v>
      </c>
      <c r="V4192" t="s">
        <v>834</v>
      </c>
    </row>
    <row r="4193" spans="1:22" x14ac:dyDescent="0.3">
      <c r="A4193">
        <v>202223</v>
      </c>
      <c r="B4193" t="s">
        <v>820</v>
      </c>
      <c r="C4193" t="s">
        <v>821</v>
      </c>
      <c r="D4193" t="s">
        <v>822</v>
      </c>
      <c r="E4193" t="s">
        <v>823</v>
      </c>
      <c r="F4193" t="s">
        <v>824</v>
      </c>
      <c r="G4193" t="s">
        <v>825</v>
      </c>
      <c r="H4193" t="s">
        <v>954</v>
      </c>
      <c r="I4193">
        <v>203</v>
      </c>
      <c r="J4193" t="s">
        <v>955</v>
      </c>
      <c r="K4193" t="s">
        <v>835</v>
      </c>
      <c r="L4193" t="s">
        <v>836</v>
      </c>
      <c r="M4193" t="s">
        <v>829</v>
      </c>
      <c r="N4193" t="s">
        <v>829</v>
      </c>
      <c r="O4193" t="s">
        <v>829</v>
      </c>
      <c r="P4193" t="s">
        <v>829</v>
      </c>
      <c r="Q4193" t="s">
        <v>829</v>
      </c>
      <c r="R4193" t="s">
        <v>829</v>
      </c>
      <c r="S4193">
        <v>229361477</v>
      </c>
      <c r="T4193" t="s">
        <v>829</v>
      </c>
      <c r="U4193" t="s">
        <v>829</v>
      </c>
      <c r="V4193" t="s">
        <v>834</v>
      </c>
    </row>
    <row r="4194" spans="1:22" x14ac:dyDescent="0.3">
      <c r="A4194">
        <v>202324</v>
      </c>
      <c r="B4194" t="s">
        <v>820</v>
      </c>
      <c r="C4194" t="s">
        <v>821</v>
      </c>
      <c r="D4194" t="s">
        <v>822</v>
      </c>
      <c r="E4194" t="s">
        <v>823</v>
      </c>
      <c r="F4194" t="s">
        <v>824</v>
      </c>
      <c r="G4194" t="s">
        <v>825</v>
      </c>
      <c r="H4194" t="s">
        <v>954</v>
      </c>
      <c r="I4194">
        <v>203</v>
      </c>
      <c r="J4194" t="s">
        <v>955</v>
      </c>
      <c r="K4194" t="s">
        <v>835</v>
      </c>
      <c r="L4194" t="s">
        <v>836</v>
      </c>
      <c r="M4194" t="s">
        <v>829</v>
      </c>
      <c r="N4194" t="s">
        <v>829</v>
      </c>
      <c r="O4194" t="s">
        <v>829</v>
      </c>
      <c r="P4194" t="s">
        <v>829</v>
      </c>
      <c r="Q4194" t="s">
        <v>829</v>
      </c>
      <c r="R4194" t="s">
        <v>829</v>
      </c>
      <c r="S4194">
        <v>239103174</v>
      </c>
      <c r="T4194" t="s">
        <v>829</v>
      </c>
      <c r="U4194" t="s">
        <v>829</v>
      </c>
      <c r="V4194" t="s">
        <v>834</v>
      </c>
    </row>
    <row r="4195" spans="1:22" x14ac:dyDescent="0.3">
      <c r="A4195">
        <v>202122</v>
      </c>
      <c r="B4195" t="s">
        <v>820</v>
      </c>
      <c r="C4195" t="s">
        <v>821</v>
      </c>
      <c r="D4195" t="s">
        <v>822</v>
      </c>
      <c r="E4195" t="s">
        <v>823</v>
      </c>
      <c r="F4195" t="s">
        <v>824</v>
      </c>
      <c r="G4195" t="s">
        <v>825</v>
      </c>
      <c r="H4195" t="s">
        <v>954</v>
      </c>
      <c r="I4195">
        <v>203</v>
      </c>
      <c r="J4195" t="s">
        <v>955</v>
      </c>
      <c r="K4195" t="s">
        <v>835</v>
      </c>
      <c r="L4195" t="s">
        <v>837</v>
      </c>
      <c r="M4195" t="s">
        <v>829</v>
      </c>
      <c r="N4195" t="s">
        <v>829</v>
      </c>
      <c r="O4195" t="s">
        <v>829</v>
      </c>
      <c r="P4195" t="s">
        <v>829</v>
      </c>
      <c r="Q4195" t="s">
        <v>829</v>
      </c>
      <c r="R4195" t="s">
        <v>829</v>
      </c>
      <c r="S4195">
        <v>0</v>
      </c>
      <c r="T4195" t="s">
        <v>829</v>
      </c>
      <c r="U4195" t="s">
        <v>829</v>
      </c>
      <c r="V4195" t="s">
        <v>834</v>
      </c>
    </row>
    <row r="4196" spans="1:22" x14ac:dyDescent="0.3">
      <c r="A4196">
        <v>202223</v>
      </c>
      <c r="B4196" t="s">
        <v>820</v>
      </c>
      <c r="C4196" t="s">
        <v>821</v>
      </c>
      <c r="D4196" t="s">
        <v>822</v>
      </c>
      <c r="E4196" t="s">
        <v>823</v>
      </c>
      <c r="F4196" t="s">
        <v>824</v>
      </c>
      <c r="G4196" t="s">
        <v>825</v>
      </c>
      <c r="H4196" t="s">
        <v>954</v>
      </c>
      <c r="I4196">
        <v>203</v>
      </c>
      <c r="J4196" t="s">
        <v>955</v>
      </c>
      <c r="K4196" t="s">
        <v>835</v>
      </c>
      <c r="L4196" t="s">
        <v>837</v>
      </c>
      <c r="M4196" t="s">
        <v>829</v>
      </c>
      <c r="N4196" t="s">
        <v>829</v>
      </c>
      <c r="O4196" t="s">
        <v>829</v>
      </c>
      <c r="P4196" t="s">
        <v>829</v>
      </c>
      <c r="Q4196" t="s">
        <v>829</v>
      </c>
      <c r="R4196" t="s">
        <v>829</v>
      </c>
      <c r="S4196">
        <v>12104</v>
      </c>
      <c r="T4196" t="s">
        <v>829</v>
      </c>
      <c r="U4196" t="s">
        <v>829</v>
      </c>
      <c r="V4196">
        <v>0</v>
      </c>
    </row>
    <row r="4197" spans="1:22" x14ac:dyDescent="0.3">
      <c r="A4197">
        <v>202324</v>
      </c>
      <c r="B4197" t="s">
        <v>820</v>
      </c>
      <c r="C4197" t="s">
        <v>821</v>
      </c>
      <c r="D4197" t="s">
        <v>822</v>
      </c>
      <c r="E4197" t="s">
        <v>823</v>
      </c>
      <c r="F4197" t="s">
        <v>824</v>
      </c>
      <c r="G4197" t="s">
        <v>825</v>
      </c>
      <c r="H4197" t="s">
        <v>954</v>
      </c>
      <c r="I4197">
        <v>203</v>
      </c>
      <c r="J4197" t="s">
        <v>955</v>
      </c>
      <c r="K4197" t="s">
        <v>835</v>
      </c>
      <c r="L4197" t="s">
        <v>837</v>
      </c>
      <c r="M4197" t="s">
        <v>829</v>
      </c>
      <c r="N4197" t="s">
        <v>829</v>
      </c>
      <c r="O4197" t="s">
        <v>829</v>
      </c>
      <c r="P4197" t="s">
        <v>829</v>
      </c>
      <c r="Q4197" t="s">
        <v>829</v>
      </c>
      <c r="R4197" t="s">
        <v>829</v>
      </c>
      <c r="S4197">
        <v>380876</v>
      </c>
      <c r="T4197" t="s">
        <v>829</v>
      </c>
      <c r="U4197" t="s">
        <v>829</v>
      </c>
      <c r="V4197">
        <v>0</v>
      </c>
    </row>
    <row r="4198" spans="1:22" x14ac:dyDescent="0.3">
      <c r="A4198">
        <v>202122</v>
      </c>
      <c r="B4198" t="s">
        <v>820</v>
      </c>
      <c r="C4198" t="s">
        <v>821</v>
      </c>
      <c r="D4198" t="s">
        <v>822</v>
      </c>
      <c r="E4198" t="s">
        <v>823</v>
      </c>
      <c r="F4198" t="s">
        <v>824</v>
      </c>
      <c r="G4198" t="s">
        <v>825</v>
      </c>
      <c r="H4198" t="s">
        <v>954</v>
      </c>
      <c r="I4198">
        <v>203</v>
      </c>
      <c r="J4198" t="s">
        <v>955</v>
      </c>
      <c r="K4198" t="s">
        <v>835</v>
      </c>
      <c r="L4198" t="s">
        <v>838</v>
      </c>
      <c r="M4198" t="s">
        <v>829</v>
      </c>
      <c r="N4198" t="s">
        <v>829</v>
      </c>
      <c r="O4198" t="s">
        <v>829</v>
      </c>
      <c r="P4198" t="s">
        <v>829</v>
      </c>
      <c r="Q4198" t="s">
        <v>829</v>
      </c>
      <c r="R4198" t="s">
        <v>829</v>
      </c>
      <c r="S4198">
        <v>7094054</v>
      </c>
      <c r="T4198" t="s">
        <v>829</v>
      </c>
      <c r="U4198" t="s">
        <v>829</v>
      </c>
      <c r="V4198" t="s">
        <v>834</v>
      </c>
    </row>
    <row r="4199" spans="1:22" x14ac:dyDescent="0.3">
      <c r="A4199">
        <v>202223</v>
      </c>
      <c r="B4199" t="s">
        <v>820</v>
      </c>
      <c r="C4199" t="s">
        <v>821</v>
      </c>
      <c r="D4199" t="s">
        <v>822</v>
      </c>
      <c r="E4199" t="s">
        <v>823</v>
      </c>
      <c r="F4199" t="s">
        <v>824</v>
      </c>
      <c r="G4199" t="s">
        <v>825</v>
      </c>
      <c r="H4199" t="s">
        <v>954</v>
      </c>
      <c r="I4199">
        <v>203</v>
      </c>
      <c r="J4199" t="s">
        <v>955</v>
      </c>
      <c r="K4199" t="s">
        <v>835</v>
      </c>
      <c r="L4199" t="s">
        <v>838</v>
      </c>
      <c r="M4199" t="s">
        <v>829</v>
      </c>
      <c r="N4199" t="s">
        <v>829</v>
      </c>
      <c r="O4199" t="s">
        <v>829</v>
      </c>
      <c r="P4199" t="s">
        <v>829</v>
      </c>
      <c r="Q4199" t="s">
        <v>829</v>
      </c>
      <c r="R4199" t="s">
        <v>829</v>
      </c>
      <c r="S4199">
        <v>4048211</v>
      </c>
      <c r="T4199" t="s">
        <v>829</v>
      </c>
      <c r="U4199" t="s">
        <v>829</v>
      </c>
      <c r="V4199" t="s">
        <v>834</v>
      </c>
    </row>
    <row r="4200" spans="1:22" x14ac:dyDescent="0.3">
      <c r="A4200">
        <v>202324</v>
      </c>
      <c r="B4200" t="s">
        <v>820</v>
      </c>
      <c r="C4200" t="s">
        <v>821</v>
      </c>
      <c r="D4200" t="s">
        <v>822</v>
      </c>
      <c r="E4200" t="s">
        <v>823</v>
      </c>
      <c r="F4200" t="s">
        <v>824</v>
      </c>
      <c r="G4200" t="s">
        <v>825</v>
      </c>
      <c r="H4200" t="s">
        <v>954</v>
      </c>
      <c r="I4200">
        <v>203</v>
      </c>
      <c r="J4200" t="s">
        <v>955</v>
      </c>
      <c r="K4200" t="s">
        <v>835</v>
      </c>
      <c r="L4200" t="s">
        <v>838</v>
      </c>
      <c r="M4200" t="s">
        <v>829</v>
      </c>
      <c r="N4200" t="s">
        <v>829</v>
      </c>
      <c r="O4200" t="s">
        <v>829</v>
      </c>
      <c r="P4200" t="s">
        <v>829</v>
      </c>
      <c r="Q4200" t="s">
        <v>829</v>
      </c>
      <c r="R4200" t="s">
        <v>829</v>
      </c>
      <c r="S4200">
        <v>3739117</v>
      </c>
      <c r="T4200" t="s">
        <v>829</v>
      </c>
      <c r="U4200" t="s">
        <v>829</v>
      </c>
      <c r="V4200" t="s">
        <v>834</v>
      </c>
    </row>
    <row r="4201" spans="1:22" x14ac:dyDescent="0.3">
      <c r="A4201">
        <v>202122</v>
      </c>
      <c r="B4201" t="s">
        <v>820</v>
      </c>
      <c r="C4201" t="s">
        <v>821</v>
      </c>
      <c r="D4201" t="s">
        <v>822</v>
      </c>
      <c r="E4201" t="s">
        <v>823</v>
      </c>
      <c r="F4201" t="s">
        <v>824</v>
      </c>
      <c r="G4201" t="s">
        <v>825</v>
      </c>
      <c r="H4201" t="s">
        <v>954</v>
      </c>
      <c r="I4201">
        <v>203</v>
      </c>
      <c r="J4201" t="s">
        <v>955</v>
      </c>
      <c r="K4201" t="s">
        <v>835</v>
      </c>
      <c r="L4201" t="s">
        <v>839</v>
      </c>
      <c r="M4201" t="s">
        <v>829</v>
      </c>
      <c r="N4201" t="s">
        <v>829</v>
      </c>
      <c r="O4201" t="s">
        <v>829</v>
      </c>
      <c r="P4201" t="s">
        <v>829</v>
      </c>
      <c r="Q4201" t="s">
        <v>829</v>
      </c>
      <c r="R4201" t="s">
        <v>829</v>
      </c>
      <c r="S4201">
        <v>-4048211</v>
      </c>
      <c r="T4201" t="s">
        <v>829</v>
      </c>
      <c r="U4201" t="s">
        <v>829</v>
      </c>
      <c r="V4201" t="s">
        <v>834</v>
      </c>
    </row>
    <row r="4202" spans="1:22" x14ac:dyDescent="0.3">
      <c r="A4202">
        <v>202223</v>
      </c>
      <c r="B4202" t="s">
        <v>820</v>
      </c>
      <c r="C4202" t="s">
        <v>821</v>
      </c>
      <c r="D4202" t="s">
        <v>822</v>
      </c>
      <c r="E4202" t="s">
        <v>823</v>
      </c>
      <c r="F4202" t="s">
        <v>824</v>
      </c>
      <c r="G4202" t="s">
        <v>825</v>
      </c>
      <c r="H4202" t="s">
        <v>954</v>
      </c>
      <c r="I4202">
        <v>203</v>
      </c>
      <c r="J4202" t="s">
        <v>955</v>
      </c>
      <c r="K4202" t="s">
        <v>835</v>
      </c>
      <c r="L4202" t="s">
        <v>839</v>
      </c>
      <c r="M4202" t="s">
        <v>829</v>
      </c>
      <c r="N4202" t="s">
        <v>829</v>
      </c>
      <c r="O4202" t="s">
        <v>829</v>
      </c>
      <c r="P4202" t="s">
        <v>829</v>
      </c>
      <c r="Q4202" t="s">
        <v>829</v>
      </c>
      <c r="R4202" t="s">
        <v>829</v>
      </c>
      <c r="S4202">
        <v>-3739117</v>
      </c>
      <c r="T4202" t="s">
        <v>829</v>
      </c>
      <c r="U4202" t="s">
        <v>829</v>
      </c>
      <c r="V4202" t="s">
        <v>834</v>
      </c>
    </row>
    <row r="4203" spans="1:22" x14ac:dyDescent="0.3">
      <c r="A4203">
        <v>202324</v>
      </c>
      <c r="B4203" t="s">
        <v>820</v>
      </c>
      <c r="C4203" t="s">
        <v>821</v>
      </c>
      <c r="D4203" t="s">
        <v>822</v>
      </c>
      <c r="E4203" t="s">
        <v>823</v>
      </c>
      <c r="F4203" t="s">
        <v>824</v>
      </c>
      <c r="G4203" t="s">
        <v>825</v>
      </c>
      <c r="H4203" t="s">
        <v>954</v>
      </c>
      <c r="I4203">
        <v>203</v>
      </c>
      <c r="J4203" t="s">
        <v>955</v>
      </c>
      <c r="K4203" t="s">
        <v>835</v>
      </c>
      <c r="L4203" t="s">
        <v>839</v>
      </c>
      <c r="M4203" t="s">
        <v>829</v>
      </c>
      <c r="N4203" t="s">
        <v>829</v>
      </c>
      <c r="O4203" t="s">
        <v>829</v>
      </c>
      <c r="P4203" t="s">
        <v>829</v>
      </c>
      <c r="Q4203" t="s">
        <v>829</v>
      </c>
      <c r="R4203" t="s">
        <v>829</v>
      </c>
      <c r="S4203">
        <v>-831857</v>
      </c>
      <c r="T4203" t="s">
        <v>829</v>
      </c>
      <c r="U4203" t="s">
        <v>829</v>
      </c>
      <c r="V4203" t="s">
        <v>834</v>
      </c>
    </row>
    <row r="4204" spans="1:22" x14ac:dyDescent="0.3">
      <c r="A4204">
        <v>202122</v>
      </c>
      <c r="B4204" t="s">
        <v>820</v>
      </c>
      <c r="C4204" t="s">
        <v>821</v>
      </c>
      <c r="D4204" t="s">
        <v>822</v>
      </c>
      <c r="E4204" t="s">
        <v>823</v>
      </c>
      <c r="F4204" t="s">
        <v>824</v>
      </c>
      <c r="G4204" t="s">
        <v>825</v>
      </c>
      <c r="H4204" t="s">
        <v>954</v>
      </c>
      <c r="I4204">
        <v>203</v>
      </c>
      <c r="J4204" t="s">
        <v>955</v>
      </c>
      <c r="K4204" t="s">
        <v>835</v>
      </c>
      <c r="L4204" t="s">
        <v>840</v>
      </c>
      <c r="M4204" t="s">
        <v>829</v>
      </c>
      <c r="N4204" t="s">
        <v>829</v>
      </c>
      <c r="O4204" t="s">
        <v>829</v>
      </c>
      <c r="P4204" t="s">
        <v>829</v>
      </c>
      <c r="Q4204" t="s">
        <v>829</v>
      </c>
      <c r="R4204" t="s">
        <v>829</v>
      </c>
      <c r="S4204">
        <v>0</v>
      </c>
      <c r="T4204" t="s">
        <v>829</v>
      </c>
      <c r="U4204" t="s">
        <v>829</v>
      </c>
      <c r="V4204" t="s">
        <v>834</v>
      </c>
    </row>
    <row r="4205" spans="1:22" x14ac:dyDescent="0.3">
      <c r="A4205">
        <v>202223</v>
      </c>
      <c r="B4205" t="s">
        <v>820</v>
      </c>
      <c r="C4205" t="s">
        <v>821</v>
      </c>
      <c r="D4205" t="s">
        <v>822</v>
      </c>
      <c r="E4205" t="s">
        <v>823</v>
      </c>
      <c r="F4205" t="s">
        <v>824</v>
      </c>
      <c r="G4205" t="s">
        <v>825</v>
      </c>
      <c r="H4205" t="s">
        <v>954</v>
      </c>
      <c r="I4205">
        <v>203</v>
      </c>
      <c r="J4205" t="s">
        <v>955</v>
      </c>
      <c r="K4205" t="s">
        <v>835</v>
      </c>
      <c r="L4205" t="s">
        <v>840</v>
      </c>
      <c r="M4205" t="s">
        <v>829</v>
      </c>
      <c r="N4205" t="s">
        <v>829</v>
      </c>
      <c r="O4205" t="s">
        <v>829</v>
      </c>
      <c r="P4205" t="s">
        <v>829</v>
      </c>
      <c r="Q4205" t="s">
        <v>829</v>
      </c>
      <c r="R4205" t="s">
        <v>829</v>
      </c>
      <c r="S4205">
        <v>0</v>
      </c>
      <c r="T4205" t="s">
        <v>829</v>
      </c>
      <c r="U4205" t="s">
        <v>829</v>
      </c>
      <c r="V4205" t="s">
        <v>834</v>
      </c>
    </row>
    <row r="4206" spans="1:22" x14ac:dyDescent="0.3">
      <c r="A4206">
        <v>202324</v>
      </c>
      <c r="B4206" t="s">
        <v>820</v>
      </c>
      <c r="C4206" t="s">
        <v>821</v>
      </c>
      <c r="D4206" t="s">
        <v>822</v>
      </c>
      <c r="E4206" t="s">
        <v>823</v>
      </c>
      <c r="F4206" t="s">
        <v>824</v>
      </c>
      <c r="G4206" t="s">
        <v>825</v>
      </c>
      <c r="H4206" t="s">
        <v>954</v>
      </c>
      <c r="I4206">
        <v>203</v>
      </c>
      <c r="J4206" t="s">
        <v>955</v>
      </c>
      <c r="K4206" t="s">
        <v>835</v>
      </c>
      <c r="L4206" t="s">
        <v>840</v>
      </c>
      <c r="M4206" t="s">
        <v>829</v>
      </c>
      <c r="N4206" t="s">
        <v>829</v>
      </c>
      <c r="O4206" t="s">
        <v>829</v>
      </c>
      <c r="P4206" t="s">
        <v>829</v>
      </c>
      <c r="Q4206" t="s">
        <v>829</v>
      </c>
      <c r="R4206" t="s">
        <v>829</v>
      </c>
      <c r="S4206">
        <v>0</v>
      </c>
      <c r="T4206" t="s">
        <v>829</v>
      </c>
      <c r="U4206" t="s">
        <v>829</v>
      </c>
      <c r="V4206" t="s">
        <v>834</v>
      </c>
    </row>
    <row r="4207" spans="1:22" x14ac:dyDescent="0.3">
      <c r="A4207">
        <v>202122</v>
      </c>
      <c r="B4207" t="s">
        <v>820</v>
      </c>
      <c r="C4207" t="s">
        <v>821</v>
      </c>
      <c r="D4207" t="s">
        <v>822</v>
      </c>
      <c r="E4207" t="s">
        <v>823</v>
      </c>
      <c r="F4207" t="s">
        <v>824</v>
      </c>
      <c r="G4207" t="s">
        <v>825</v>
      </c>
      <c r="H4207" t="s">
        <v>954</v>
      </c>
      <c r="I4207">
        <v>203</v>
      </c>
      <c r="J4207" t="s">
        <v>955</v>
      </c>
      <c r="K4207" t="s">
        <v>835</v>
      </c>
      <c r="L4207" t="s">
        <v>841</v>
      </c>
      <c r="M4207" t="s">
        <v>829</v>
      </c>
      <c r="N4207" t="s">
        <v>829</v>
      </c>
      <c r="O4207" t="s">
        <v>829</v>
      </c>
      <c r="P4207" t="s">
        <v>829</v>
      </c>
      <c r="Q4207" t="s">
        <v>829</v>
      </c>
      <c r="R4207" t="s">
        <v>829</v>
      </c>
      <c r="S4207">
        <v>230241324</v>
      </c>
      <c r="T4207" t="s">
        <v>829</v>
      </c>
      <c r="U4207" t="s">
        <v>829</v>
      </c>
      <c r="V4207" t="s">
        <v>834</v>
      </c>
    </row>
    <row r="4208" spans="1:22" x14ac:dyDescent="0.3">
      <c r="A4208">
        <v>202223</v>
      </c>
      <c r="B4208" t="s">
        <v>820</v>
      </c>
      <c r="C4208" t="s">
        <v>821</v>
      </c>
      <c r="D4208" t="s">
        <v>822</v>
      </c>
      <c r="E4208" t="s">
        <v>823</v>
      </c>
      <c r="F4208" t="s">
        <v>824</v>
      </c>
      <c r="G4208" t="s">
        <v>825</v>
      </c>
      <c r="H4208" t="s">
        <v>954</v>
      </c>
      <c r="I4208">
        <v>203</v>
      </c>
      <c r="J4208" t="s">
        <v>955</v>
      </c>
      <c r="K4208" t="s">
        <v>835</v>
      </c>
      <c r="L4208" t="s">
        <v>841</v>
      </c>
      <c r="M4208" t="s">
        <v>829</v>
      </c>
      <c r="N4208" t="s">
        <v>829</v>
      </c>
      <c r="O4208" t="s">
        <v>829</v>
      </c>
      <c r="P4208" t="s">
        <v>829</v>
      </c>
      <c r="Q4208" t="s">
        <v>829</v>
      </c>
      <c r="R4208" t="s">
        <v>829</v>
      </c>
      <c r="S4208">
        <v>237787637</v>
      </c>
      <c r="T4208" t="s">
        <v>829</v>
      </c>
      <c r="U4208" t="s">
        <v>829</v>
      </c>
      <c r="V4208" t="s">
        <v>834</v>
      </c>
    </row>
    <row r="4209" spans="1:22" x14ac:dyDescent="0.3">
      <c r="A4209">
        <v>202324</v>
      </c>
      <c r="B4209" t="s">
        <v>820</v>
      </c>
      <c r="C4209" t="s">
        <v>821</v>
      </c>
      <c r="D4209" t="s">
        <v>822</v>
      </c>
      <c r="E4209" t="s">
        <v>823</v>
      </c>
      <c r="F4209" t="s">
        <v>824</v>
      </c>
      <c r="G4209" t="s">
        <v>825</v>
      </c>
      <c r="H4209" t="s">
        <v>954</v>
      </c>
      <c r="I4209">
        <v>203</v>
      </c>
      <c r="J4209" t="s">
        <v>955</v>
      </c>
      <c r="K4209" t="s">
        <v>835</v>
      </c>
      <c r="L4209" t="s">
        <v>841</v>
      </c>
      <c r="M4209" t="s">
        <v>829</v>
      </c>
      <c r="N4209" t="s">
        <v>829</v>
      </c>
      <c r="O4209" t="s">
        <v>829</v>
      </c>
      <c r="P4209" t="s">
        <v>829</v>
      </c>
      <c r="Q4209" t="s">
        <v>829</v>
      </c>
      <c r="R4209" t="s">
        <v>829</v>
      </c>
      <c r="S4209">
        <v>251543329</v>
      </c>
      <c r="T4209" t="s">
        <v>829</v>
      </c>
      <c r="U4209" t="s">
        <v>829</v>
      </c>
      <c r="V4209" t="s">
        <v>834</v>
      </c>
    </row>
    <row r="4210" spans="1:22" x14ac:dyDescent="0.3">
      <c r="A4210">
        <v>202122</v>
      </c>
      <c r="B4210" t="s">
        <v>820</v>
      </c>
      <c r="C4210" t="s">
        <v>821</v>
      </c>
      <c r="D4210" t="s">
        <v>822</v>
      </c>
      <c r="E4210" t="s">
        <v>823</v>
      </c>
      <c r="F4210" t="s">
        <v>824</v>
      </c>
      <c r="G4210" t="s">
        <v>825</v>
      </c>
      <c r="H4210" t="s">
        <v>954</v>
      </c>
      <c r="I4210">
        <v>203</v>
      </c>
      <c r="J4210" t="s">
        <v>955</v>
      </c>
      <c r="K4210" t="s">
        <v>842</v>
      </c>
      <c r="L4210" t="s">
        <v>238</v>
      </c>
      <c r="M4210" t="s">
        <v>829</v>
      </c>
      <c r="N4210" t="s">
        <v>829</v>
      </c>
      <c r="O4210" t="s">
        <v>829</v>
      </c>
      <c r="P4210" t="s">
        <v>829</v>
      </c>
      <c r="Q4210" t="s">
        <v>829</v>
      </c>
      <c r="R4210" t="s">
        <v>829</v>
      </c>
      <c r="S4210">
        <v>673415</v>
      </c>
      <c r="T4210">
        <v>0</v>
      </c>
      <c r="U4210">
        <v>673415</v>
      </c>
      <c r="V4210">
        <v>15</v>
      </c>
    </row>
    <row r="4211" spans="1:22" x14ac:dyDescent="0.3">
      <c r="A4211">
        <v>202223</v>
      </c>
      <c r="B4211" t="s">
        <v>820</v>
      </c>
      <c r="C4211" t="s">
        <v>821</v>
      </c>
      <c r="D4211" t="s">
        <v>822</v>
      </c>
      <c r="E4211" t="s">
        <v>823</v>
      </c>
      <c r="F4211" t="s">
        <v>824</v>
      </c>
      <c r="G4211" t="s">
        <v>825</v>
      </c>
      <c r="H4211" t="s">
        <v>954</v>
      </c>
      <c r="I4211">
        <v>203</v>
      </c>
      <c r="J4211" t="s">
        <v>955</v>
      </c>
      <c r="K4211" t="s">
        <v>842</v>
      </c>
      <c r="L4211" t="s">
        <v>238</v>
      </c>
      <c r="M4211" t="s">
        <v>829</v>
      </c>
      <c r="N4211" t="s">
        <v>829</v>
      </c>
      <c r="O4211" t="s">
        <v>829</v>
      </c>
      <c r="P4211" t="s">
        <v>829</v>
      </c>
      <c r="Q4211" t="s">
        <v>829</v>
      </c>
      <c r="R4211" t="s">
        <v>829</v>
      </c>
      <c r="S4211">
        <v>847516</v>
      </c>
      <c r="T4211">
        <v>0</v>
      </c>
      <c r="U4211">
        <v>847516</v>
      </c>
      <c r="V4211">
        <v>18</v>
      </c>
    </row>
    <row r="4212" spans="1:22" x14ac:dyDescent="0.3">
      <c r="A4212">
        <v>202324</v>
      </c>
      <c r="B4212" t="s">
        <v>820</v>
      </c>
      <c r="C4212" t="s">
        <v>821</v>
      </c>
      <c r="D4212" t="s">
        <v>822</v>
      </c>
      <c r="E4212" t="s">
        <v>823</v>
      </c>
      <c r="F4212" t="s">
        <v>824</v>
      </c>
      <c r="G4212" t="s">
        <v>825</v>
      </c>
      <c r="H4212" t="s">
        <v>954</v>
      </c>
      <c r="I4212">
        <v>203</v>
      </c>
      <c r="J4212" t="s">
        <v>955</v>
      </c>
      <c r="K4212" t="s">
        <v>842</v>
      </c>
      <c r="L4212" t="s">
        <v>238</v>
      </c>
      <c r="M4212" t="s">
        <v>829</v>
      </c>
      <c r="N4212" t="s">
        <v>829</v>
      </c>
      <c r="O4212" t="s">
        <v>829</v>
      </c>
      <c r="P4212" t="s">
        <v>829</v>
      </c>
      <c r="Q4212" t="s">
        <v>829</v>
      </c>
      <c r="R4212" t="s">
        <v>829</v>
      </c>
      <c r="S4212">
        <v>1138230</v>
      </c>
      <c r="T4212">
        <v>0</v>
      </c>
      <c r="U4212">
        <v>1138230</v>
      </c>
      <c r="V4212">
        <v>24</v>
      </c>
    </row>
    <row r="4213" spans="1:22" x14ac:dyDescent="0.3">
      <c r="A4213">
        <v>202122</v>
      </c>
      <c r="B4213" t="s">
        <v>820</v>
      </c>
      <c r="C4213" t="s">
        <v>821</v>
      </c>
      <c r="D4213" t="s">
        <v>822</v>
      </c>
      <c r="E4213" t="s">
        <v>823</v>
      </c>
      <c r="F4213" t="s">
        <v>824</v>
      </c>
      <c r="G4213" t="s">
        <v>825</v>
      </c>
      <c r="H4213" t="s">
        <v>954</v>
      </c>
      <c r="I4213">
        <v>203</v>
      </c>
      <c r="J4213" t="s">
        <v>955</v>
      </c>
      <c r="K4213" t="s">
        <v>842</v>
      </c>
      <c r="L4213" t="s">
        <v>240</v>
      </c>
      <c r="M4213" t="s">
        <v>829</v>
      </c>
      <c r="N4213" t="s">
        <v>829</v>
      </c>
      <c r="O4213" t="s">
        <v>829</v>
      </c>
      <c r="P4213" t="s">
        <v>829</v>
      </c>
      <c r="Q4213" t="s">
        <v>829</v>
      </c>
      <c r="R4213" t="s">
        <v>829</v>
      </c>
      <c r="S4213">
        <v>2381586</v>
      </c>
      <c r="T4213">
        <v>48455</v>
      </c>
      <c r="U4213">
        <v>2333131</v>
      </c>
      <c r="V4213">
        <v>51</v>
      </c>
    </row>
    <row r="4214" spans="1:22" x14ac:dyDescent="0.3">
      <c r="A4214">
        <v>202223</v>
      </c>
      <c r="B4214" t="s">
        <v>820</v>
      </c>
      <c r="C4214" t="s">
        <v>821</v>
      </c>
      <c r="D4214" t="s">
        <v>822</v>
      </c>
      <c r="E4214" t="s">
        <v>823</v>
      </c>
      <c r="F4214" t="s">
        <v>824</v>
      </c>
      <c r="G4214" t="s">
        <v>825</v>
      </c>
      <c r="H4214" t="s">
        <v>954</v>
      </c>
      <c r="I4214">
        <v>203</v>
      </c>
      <c r="J4214" t="s">
        <v>955</v>
      </c>
      <c r="K4214" t="s">
        <v>842</v>
      </c>
      <c r="L4214" t="s">
        <v>240</v>
      </c>
      <c r="M4214" t="s">
        <v>829</v>
      </c>
      <c r="N4214" t="s">
        <v>829</v>
      </c>
      <c r="O4214" t="s">
        <v>829</v>
      </c>
      <c r="P4214" t="s">
        <v>829</v>
      </c>
      <c r="Q4214" t="s">
        <v>829</v>
      </c>
      <c r="R4214" t="s">
        <v>829</v>
      </c>
      <c r="S4214">
        <v>2125902</v>
      </c>
      <c r="T4214">
        <v>0</v>
      </c>
      <c r="U4214">
        <v>2125902</v>
      </c>
      <c r="V4214">
        <v>46</v>
      </c>
    </row>
    <row r="4215" spans="1:22" x14ac:dyDescent="0.3">
      <c r="A4215">
        <v>202324</v>
      </c>
      <c r="B4215" t="s">
        <v>820</v>
      </c>
      <c r="C4215" t="s">
        <v>821</v>
      </c>
      <c r="D4215" t="s">
        <v>822</v>
      </c>
      <c r="E4215" t="s">
        <v>823</v>
      </c>
      <c r="F4215" t="s">
        <v>824</v>
      </c>
      <c r="G4215" t="s">
        <v>825</v>
      </c>
      <c r="H4215" t="s">
        <v>954</v>
      </c>
      <c r="I4215">
        <v>203</v>
      </c>
      <c r="J4215" t="s">
        <v>955</v>
      </c>
      <c r="K4215" t="s">
        <v>842</v>
      </c>
      <c r="L4215" t="s">
        <v>240</v>
      </c>
      <c r="M4215" t="s">
        <v>829</v>
      </c>
      <c r="N4215" t="s">
        <v>829</v>
      </c>
      <c r="O4215" t="s">
        <v>829</v>
      </c>
      <c r="P4215" t="s">
        <v>829</v>
      </c>
      <c r="Q4215" t="s">
        <v>829</v>
      </c>
      <c r="R4215" t="s">
        <v>829</v>
      </c>
      <c r="S4215">
        <v>3598562</v>
      </c>
      <c r="T4215">
        <v>0</v>
      </c>
      <c r="U4215">
        <v>3598562</v>
      </c>
      <c r="V4215">
        <v>77</v>
      </c>
    </row>
    <row r="4216" spans="1:22" x14ac:dyDescent="0.3">
      <c r="A4216">
        <v>202122</v>
      </c>
      <c r="B4216" t="s">
        <v>820</v>
      </c>
      <c r="C4216" t="s">
        <v>821</v>
      </c>
      <c r="D4216" t="s">
        <v>822</v>
      </c>
      <c r="E4216" t="s">
        <v>823</v>
      </c>
      <c r="F4216" t="s">
        <v>824</v>
      </c>
      <c r="G4216" t="s">
        <v>825</v>
      </c>
      <c r="H4216" t="s">
        <v>954</v>
      </c>
      <c r="I4216">
        <v>203</v>
      </c>
      <c r="J4216" t="s">
        <v>955</v>
      </c>
      <c r="K4216" t="s">
        <v>842</v>
      </c>
      <c r="L4216" t="s">
        <v>843</v>
      </c>
      <c r="M4216" t="s">
        <v>829</v>
      </c>
      <c r="N4216" t="s">
        <v>829</v>
      </c>
      <c r="O4216" t="s">
        <v>829</v>
      </c>
      <c r="P4216" t="s">
        <v>829</v>
      </c>
      <c r="Q4216" t="s">
        <v>829</v>
      </c>
      <c r="R4216" t="s">
        <v>829</v>
      </c>
      <c r="S4216">
        <v>141401</v>
      </c>
      <c r="T4216">
        <v>0</v>
      </c>
      <c r="U4216">
        <v>141401</v>
      </c>
      <c r="V4216">
        <v>3</v>
      </c>
    </row>
    <row r="4217" spans="1:22" x14ac:dyDescent="0.3">
      <c r="A4217">
        <v>202223</v>
      </c>
      <c r="B4217" t="s">
        <v>820</v>
      </c>
      <c r="C4217" t="s">
        <v>821</v>
      </c>
      <c r="D4217" t="s">
        <v>822</v>
      </c>
      <c r="E4217" t="s">
        <v>823</v>
      </c>
      <c r="F4217" t="s">
        <v>824</v>
      </c>
      <c r="G4217" t="s">
        <v>825</v>
      </c>
      <c r="H4217" t="s">
        <v>954</v>
      </c>
      <c r="I4217">
        <v>203</v>
      </c>
      <c r="J4217" t="s">
        <v>955</v>
      </c>
      <c r="K4217" t="s">
        <v>842</v>
      </c>
      <c r="L4217" t="s">
        <v>843</v>
      </c>
      <c r="M4217" t="s">
        <v>829</v>
      </c>
      <c r="N4217" t="s">
        <v>829</v>
      </c>
      <c r="O4217" t="s">
        <v>829</v>
      </c>
      <c r="P4217" t="s">
        <v>829</v>
      </c>
      <c r="Q4217" t="s">
        <v>829</v>
      </c>
      <c r="R4217" t="s">
        <v>829</v>
      </c>
      <c r="S4217">
        <v>188699</v>
      </c>
      <c r="T4217">
        <v>0</v>
      </c>
      <c r="U4217">
        <v>188699</v>
      </c>
      <c r="V4217">
        <v>4</v>
      </c>
    </row>
    <row r="4218" spans="1:22" x14ac:dyDescent="0.3">
      <c r="A4218">
        <v>202324</v>
      </c>
      <c r="B4218" t="s">
        <v>820</v>
      </c>
      <c r="C4218" t="s">
        <v>821</v>
      </c>
      <c r="D4218" t="s">
        <v>822</v>
      </c>
      <c r="E4218" t="s">
        <v>823</v>
      </c>
      <c r="F4218" t="s">
        <v>824</v>
      </c>
      <c r="G4218" t="s">
        <v>825</v>
      </c>
      <c r="H4218" t="s">
        <v>954</v>
      </c>
      <c r="I4218">
        <v>203</v>
      </c>
      <c r="J4218" t="s">
        <v>955</v>
      </c>
      <c r="K4218" t="s">
        <v>842</v>
      </c>
      <c r="L4218" t="s">
        <v>843</v>
      </c>
      <c r="M4218" t="s">
        <v>829</v>
      </c>
      <c r="N4218" t="s">
        <v>829</v>
      </c>
      <c r="O4218" t="s">
        <v>829</v>
      </c>
      <c r="P4218" t="s">
        <v>829</v>
      </c>
      <c r="Q4218" t="s">
        <v>829</v>
      </c>
      <c r="R4218" t="s">
        <v>829</v>
      </c>
      <c r="S4218">
        <v>368767</v>
      </c>
      <c r="T4218">
        <v>0</v>
      </c>
      <c r="U4218">
        <v>368767</v>
      </c>
      <c r="V4218">
        <v>8</v>
      </c>
    </row>
    <row r="4219" spans="1:22" x14ac:dyDescent="0.3">
      <c r="A4219">
        <v>202122</v>
      </c>
      <c r="B4219" t="s">
        <v>820</v>
      </c>
      <c r="C4219" t="s">
        <v>821</v>
      </c>
      <c r="D4219" t="s">
        <v>822</v>
      </c>
      <c r="E4219" t="s">
        <v>823</v>
      </c>
      <c r="F4219" t="s">
        <v>824</v>
      </c>
      <c r="G4219" t="s">
        <v>825</v>
      </c>
      <c r="H4219" t="s">
        <v>954</v>
      </c>
      <c r="I4219">
        <v>203</v>
      </c>
      <c r="J4219" t="s">
        <v>955</v>
      </c>
      <c r="K4219" t="s">
        <v>842</v>
      </c>
      <c r="L4219" t="s">
        <v>249</v>
      </c>
      <c r="M4219">
        <v>0</v>
      </c>
      <c r="N4219">
        <v>3998403</v>
      </c>
      <c r="O4219">
        <v>1080115</v>
      </c>
      <c r="P4219">
        <v>45917</v>
      </c>
      <c r="Q4219">
        <v>77804</v>
      </c>
      <c r="R4219" t="s">
        <v>829</v>
      </c>
      <c r="S4219">
        <v>5202239</v>
      </c>
      <c r="T4219">
        <v>15700</v>
      </c>
      <c r="U4219">
        <v>5186539</v>
      </c>
      <c r="V4219">
        <v>113</v>
      </c>
    </row>
    <row r="4220" spans="1:22" x14ac:dyDescent="0.3">
      <c r="A4220">
        <v>202223</v>
      </c>
      <c r="B4220" t="s">
        <v>820</v>
      </c>
      <c r="C4220" t="s">
        <v>821</v>
      </c>
      <c r="D4220" t="s">
        <v>822</v>
      </c>
      <c r="E4220" t="s">
        <v>823</v>
      </c>
      <c r="F4220" t="s">
        <v>824</v>
      </c>
      <c r="G4220" t="s">
        <v>825</v>
      </c>
      <c r="H4220" t="s">
        <v>954</v>
      </c>
      <c r="I4220">
        <v>203</v>
      </c>
      <c r="J4220" t="s">
        <v>955</v>
      </c>
      <c r="K4220" t="s">
        <v>842</v>
      </c>
      <c r="L4220" t="s">
        <v>249</v>
      </c>
      <c r="M4220">
        <v>0</v>
      </c>
      <c r="N4220">
        <v>3206494</v>
      </c>
      <c r="O4220">
        <v>2601575</v>
      </c>
      <c r="P4220">
        <v>38072</v>
      </c>
      <c r="Q4220">
        <v>64511</v>
      </c>
      <c r="R4220" t="s">
        <v>829</v>
      </c>
      <c r="S4220">
        <v>5910651</v>
      </c>
      <c r="T4220">
        <v>78487</v>
      </c>
      <c r="U4220">
        <v>5832164</v>
      </c>
      <c r="V4220">
        <v>126</v>
      </c>
    </row>
    <row r="4221" spans="1:22" x14ac:dyDescent="0.3">
      <c r="A4221">
        <v>202324</v>
      </c>
      <c r="B4221" t="s">
        <v>820</v>
      </c>
      <c r="C4221" t="s">
        <v>821</v>
      </c>
      <c r="D4221" t="s">
        <v>822</v>
      </c>
      <c r="E4221" t="s">
        <v>823</v>
      </c>
      <c r="F4221" t="s">
        <v>824</v>
      </c>
      <c r="G4221" t="s">
        <v>825</v>
      </c>
      <c r="H4221" t="s">
        <v>954</v>
      </c>
      <c r="I4221">
        <v>203</v>
      </c>
      <c r="J4221" t="s">
        <v>955</v>
      </c>
      <c r="K4221" t="s">
        <v>842</v>
      </c>
      <c r="L4221" t="s">
        <v>249</v>
      </c>
      <c r="M4221">
        <v>0</v>
      </c>
      <c r="N4221">
        <v>5874348</v>
      </c>
      <c r="O4221">
        <v>1623175</v>
      </c>
      <c r="P4221">
        <v>77294</v>
      </c>
      <c r="Q4221">
        <v>154588</v>
      </c>
      <c r="R4221" t="s">
        <v>829</v>
      </c>
      <c r="S4221">
        <v>7729405</v>
      </c>
      <c r="T4221">
        <v>59321</v>
      </c>
      <c r="U4221">
        <v>7670084</v>
      </c>
      <c r="V4221">
        <v>164</v>
      </c>
    </row>
    <row r="4222" spans="1:22" x14ac:dyDescent="0.3">
      <c r="A4222">
        <v>202122</v>
      </c>
      <c r="B4222" t="s">
        <v>820</v>
      </c>
      <c r="C4222" t="s">
        <v>821</v>
      </c>
      <c r="D4222" t="s">
        <v>822</v>
      </c>
      <c r="E4222" t="s">
        <v>823</v>
      </c>
      <c r="F4222" t="s">
        <v>824</v>
      </c>
      <c r="G4222" t="s">
        <v>825</v>
      </c>
      <c r="H4222" t="s">
        <v>954</v>
      </c>
      <c r="I4222">
        <v>203</v>
      </c>
      <c r="J4222" t="s">
        <v>955</v>
      </c>
      <c r="K4222" t="s">
        <v>842</v>
      </c>
      <c r="L4222" t="s">
        <v>844</v>
      </c>
      <c r="M4222">
        <v>0</v>
      </c>
      <c r="N4222">
        <v>0</v>
      </c>
      <c r="O4222">
        <v>0</v>
      </c>
      <c r="P4222">
        <v>0</v>
      </c>
      <c r="Q4222">
        <v>0</v>
      </c>
      <c r="R4222" t="s">
        <v>829</v>
      </c>
      <c r="S4222">
        <v>0</v>
      </c>
      <c r="T4222">
        <v>0</v>
      </c>
      <c r="U4222">
        <v>0</v>
      </c>
      <c r="V4222">
        <v>0</v>
      </c>
    </row>
    <row r="4223" spans="1:22" x14ac:dyDescent="0.3">
      <c r="A4223">
        <v>202223</v>
      </c>
      <c r="B4223" t="s">
        <v>820</v>
      </c>
      <c r="C4223" t="s">
        <v>821</v>
      </c>
      <c r="D4223" t="s">
        <v>822</v>
      </c>
      <c r="E4223" t="s">
        <v>823</v>
      </c>
      <c r="F4223" t="s">
        <v>824</v>
      </c>
      <c r="G4223" t="s">
        <v>825</v>
      </c>
      <c r="H4223" t="s">
        <v>954</v>
      </c>
      <c r="I4223">
        <v>203</v>
      </c>
      <c r="J4223" t="s">
        <v>955</v>
      </c>
      <c r="K4223" t="s">
        <v>842</v>
      </c>
      <c r="L4223" t="s">
        <v>844</v>
      </c>
      <c r="M4223">
        <v>0</v>
      </c>
      <c r="N4223">
        <v>0</v>
      </c>
      <c r="O4223">
        <v>0</v>
      </c>
      <c r="P4223">
        <v>0</v>
      </c>
      <c r="Q4223">
        <v>0</v>
      </c>
      <c r="R4223" t="s">
        <v>829</v>
      </c>
      <c r="S4223">
        <v>0</v>
      </c>
      <c r="T4223">
        <v>0</v>
      </c>
      <c r="U4223">
        <v>0</v>
      </c>
      <c r="V4223">
        <v>0</v>
      </c>
    </row>
    <row r="4224" spans="1:22" x14ac:dyDescent="0.3">
      <c r="A4224">
        <v>202324</v>
      </c>
      <c r="B4224" t="s">
        <v>820</v>
      </c>
      <c r="C4224" t="s">
        <v>821</v>
      </c>
      <c r="D4224" t="s">
        <v>822</v>
      </c>
      <c r="E4224" t="s">
        <v>823</v>
      </c>
      <c r="F4224" t="s">
        <v>824</v>
      </c>
      <c r="G4224" t="s">
        <v>825</v>
      </c>
      <c r="H4224" t="s">
        <v>954</v>
      </c>
      <c r="I4224">
        <v>203</v>
      </c>
      <c r="J4224" t="s">
        <v>955</v>
      </c>
      <c r="K4224" t="s">
        <v>842</v>
      </c>
      <c r="L4224" t="s">
        <v>844</v>
      </c>
      <c r="M4224">
        <v>2831</v>
      </c>
      <c r="N4224">
        <v>11322</v>
      </c>
      <c r="O4224">
        <v>3184</v>
      </c>
      <c r="P4224">
        <v>177</v>
      </c>
      <c r="Q4224">
        <v>177</v>
      </c>
      <c r="R4224" t="s">
        <v>829</v>
      </c>
      <c r="S4224">
        <v>17691</v>
      </c>
      <c r="T4224">
        <v>0</v>
      </c>
      <c r="U4224">
        <v>17691</v>
      </c>
      <c r="V4224">
        <v>0</v>
      </c>
    </row>
    <row r="4225" spans="1:22" x14ac:dyDescent="0.3">
      <c r="A4225">
        <v>202122</v>
      </c>
      <c r="B4225" t="s">
        <v>820</v>
      </c>
      <c r="C4225" t="s">
        <v>821</v>
      </c>
      <c r="D4225" t="s">
        <v>822</v>
      </c>
      <c r="E4225" t="s">
        <v>823</v>
      </c>
      <c r="F4225" t="s">
        <v>824</v>
      </c>
      <c r="G4225" t="s">
        <v>825</v>
      </c>
      <c r="H4225" t="s">
        <v>954</v>
      </c>
      <c r="I4225">
        <v>203</v>
      </c>
      <c r="J4225" t="s">
        <v>955</v>
      </c>
      <c r="K4225" t="s">
        <v>842</v>
      </c>
      <c r="L4225" t="s">
        <v>251</v>
      </c>
      <c r="M4225" t="s">
        <v>829</v>
      </c>
      <c r="N4225" t="s">
        <v>829</v>
      </c>
      <c r="O4225">
        <v>0</v>
      </c>
      <c r="P4225">
        <v>0</v>
      </c>
      <c r="Q4225">
        <v>0</v>
      </c>
      <c r="R4225">
        <v>717550</v>
      </c>
      <c r="S4225">
        <v>717550</v>
      </c>
      <c r="T4225">
        <v>0</v>
      </c>
      <c r="U4225">
        <v>717550</v>
      </c>
      <c r="V4225">
        <v>16</v>
      </c>
    </row>
    <row r="4226" spans="1:22" x14ac:dyDescent="0.3">
      <c r="A4226">
        <v>202223</v>
      </c>
      <c r="B4226" t="s">
        <v>820</v>
      </c>
      <c r="C4226" t="s">
        <v>821</v>
      </c>
      <c r="D4226" t="s">
        <v>822</v>
      </c>
      <c r="E4226" t="s">
        <v>823</v>
      </c>
      <c r="F4226" t="s">
        <v>824</v>
      </c>
      <c r="G4226" t="s">
        <v>825</v>
      </c>
      <c r="H4226" t="s">
        <v>954</v>
      </c>
      <c r="I4226">
        <v>203</v>
      </c>
      <c r="J4226" t="s">
        <v>955</v>
      </c>
      <c r="K4226" t="s">
        <v>842</v>
      </c>
      <c r="L4226" t="s">
        <v>251</v>
      </c>
      <c r="M4226" t="s">
        <v>829</v>
      </c>
      <c r="N4226" t="s">
        <v>829</v>
      </c>
      <c r="O4226">
        <v>0</v>
      </c>
      <c r="P4226">
        <v>0</v>
      </c>
      <c r="Q4226">
        <v>0</v>
      </c>
      <c r="R4226">
        <v>815262</v>
      </c>
      <c r="S4226">
        <v>815262</v>
      </c>
      <c r="T4226">
        <v>0</v>
      </c>
      <c r="U4226">
        <v>815262</v>
      </c>
      <c r="V4226">
        <v>18</v>
      </c>
    </row>
    <row r="4227" spans="1:22" x14ac:dyDescent="0.3">
      <c r="A4227">
        <v>202324</v>
      </c>
      <c r="B4227" t="s">
        <v>820</v>
      </c>
      <c r="C4227" t="s">
        <v>821</v>
      </c>
      <c r="D4227" t="s">
        <v>822</v>
      </c>
      <c r="E4227" t="s">
        <v>823</v>
      </c>
      <c r="F4227" t="s">
        <v>824</v>
      </c>
      <c r="G4227" t="s">
        <v>825</v>
      </c>
      <c r="H4227" t="s">
        <v>954</v>
      </c>
      <c r="I4227">
        <v>203</v>
      </c>
      <c r="J4227" t="s">
        <v>955</v>
      </c>
      <c r="K4227" t="s">
        <v>842</v>
      </c>
      <c r="L4227" t="s">
        <v>251</v>
      </c>
      <c r="M4227" t="s">
        <v>829</v>
      </c>
      <c r="N4227" t="s">
        <v>829</v>
      </c>
      <c r="O4227">
        <v>0</v>
      </c>
      <c r="P4227">
        <v>0</v>
      </c>
      <c r="Q4227">
        <v>0</v>
      </c>
      <c r="R4227">
        <v>1066125</v>
      </c>
      <c r="S4227">
        <v>1066125</v>
      </c>
      <c r="T4227">
        <v>0</v>
      </c>
      <c r="U4227">
        <v>1066125</v>
      </c>
      <c r="V4227">
        <v>23</v>
      </c>
    </row>
    <row r="4228" spans="1:22" x14ac:dyDescent="0.3">
      <c r="A4228">
        <v>202122</v>
      </c>
      <c r="B4228" t="s">
        <v>820</v>
      </c>
      <c r="C4228" t="s">
        <v>821</v>
      </c>
      <c r="D4228" t="s">
        <v>822</v>
      </c>
      <c r="E4228" t="s">
        <v>823</v>
      </c>
      <c r="F4228" t="s">
        <v>824</v>
      </c>
      <c r="G4228" t="s">
        <v>825</v>
      </c>
      <c r="H4228" t="s">
        <v>954</v>
      </c>
      <c r="I4228">
        <v>203</v>
      </c>
      <c r="J4228" t="s">
        <v>955</v>
      </c>
      <c r="K4228" t="s">
        <v>842</v>
      </c>
      <c r="L4228" t="s">
        <v>253</v>
      </c>
      <c r="M4228" t="s">
        <v>829</v>
      </c>
      <c r="N4228" t="s">
        <v>829</v>
      </c>
      <c r="O4228">
        <v>0</v>
      </c>
      <c r="P4228">
        <v>0</v>
      </c>
      <c r="Q4228">
        <v>0</v>
      </c>
      <c r="R4228">
        <v>59796</v>
      </c>
      <c r="S4228">
        <v>59796</v>
      </c>
      <c r="T4228">
        <v>0</v>
      </c>
      <c r="U4228">
        <v>59796</v>
      </c>
      <c r="V4228">
        <v>1</v>
      </c>
    </row>
    <row r="4229" spans="1:22" x14ac:dyDescent="0.3">
      <c r="A4229">
        <v>202223</v>
      </c>
      <c r="B4229" t="s">
        <v>820</v>
      </c>
      <c r="C4229" t="s">
        <v>821</v>
      </c>
      <c r="D4229" t="s">
        <v>822</v>
      </c>
      <c r="E4229" t="s">
        <v>823</v>
      </c>
      <c r="F4229" t="s">
        <v>824</v>
      </c>
      <c r="G4229" t="s">
        <v>825</v>
      </c>
      <c r="H4229" t="s">
        <v>954</v>
      </c>
      <c r="I4229">
        <v>203</v>
      </c>
      <c r="J4229" t="s">
        <v>955</v>
      </c>
      <c r="K4229" t="s">
        <v>842</v>
      </c>
      <c r="L4229" t="s">
        <v>253</v>
      </c>
      <c r="M4229" t="s">
        <v>829</v>
      </c>
      <c r="N4229" t="s">
        <v>829</v>
      </c>
      <c r="O4229">
        <v>0</v>
      </c>
      <c r="P4229">
        <v>0</v>
      </c>
      <c r="Q4229">
        <v>0</v>
      </c>
      <c r="R4229">
        <v>67939</v>
      </c>
      <c r="S4229">
        <v>67939</v>
      </c>
      <c r="T4229">
        <v>0</v>
      </c>
      <c r="U4229">
        <v>67939</v>
      </c>
      <c r="V4229">
        <v>1</v>
      </c>
    </row>
    <row r="4230" spans="1:22" x14ac:dyDescent="0.3">
      <c r="A4230">
        <v>202324</v>
      </c>
      <c r="B4230" t="s">
        <v>820</v>
      </c>
      <c r="C4230" t="s">
        <v>821</v>
      </c>
      <c r="D4230" t="s">
        <v>822</v>
      </c>
      <c r="E4230" t="s">
        <v>823</v>
      </c>
      <c r="F4230" t="s">
        <v>824</v>
      </c>
      <c r="G4230" t="s">
        <v>825</v>
      </c>
      <c r="H4230" t="s">
        <v>954</v>
      </c>
      <c r="I4230">
        <v>203</v>
      </c>
      <c r="J4230" t="s">
        <v>955</v>
      </c>
      <c r="K4230" t="s">
        <v>842</v>
      </c>
      <c r="L4230" t="s">
        <v>253</v>
      </c>
      <c r="M4230" t="s">
        <v>829</v>
      </c>
      <c r="N4230" t="s">
        <v>829</v>
      </c>
      <c r="O4230">
        <v>0</v>
      </c>
      <c r="P4230">
        <v>0</v>
      </c>
      <c r="Q4230">
        <v>0</v>
      </c>
      <c r="R4230">
        <v>88844</v>
      </c>
      <c r="S4230">
        <v>88844</v>
      </c>
      <c r="T4230">
        <v>0</v>
      </c>
      <c r="U4230">
        <v>88844</v>
      </c>
      <c r="V4230">
        <v>2</v>
      </c>
    </row>
    <row r="4231" spans="1:22" x14ac:dyDescent="0.3">
      <c r="A4231">
        <v>202122</v>
      </c>
      <c r="B4231" t="s">
        <v>820</v>
      </c>
      <c r="C4231" t="s">
        <v>821</v>
      </c>
      <c r="D4231" t="s">
        <v>822</v>
      </c>
      <c r="E4231" t="s">
        <v>823</v>
      </c>
      <c r="F4231" t="s">
        <v>824</v>
      </c>
      <c r="G4231" t="s">
        <v>825</v>
      </c>
      <c r="H4231" t="s">
        <v>954</v>
      </c>
      <c r="I4231">
        <v>203</v>
      </c>
      <c r="J4231" t="s">
        <v>955</v>
      </c>
      <c r="K4231" t="s">
        <v>842</v>
      </c>
      <c r="L4231" t="s">
        <v>845</v>
      </c>
      <c r="M4231" t="s">
        <v>829</v>
      </c>
      <c r="N4231" t="s">
        <v>829</v>
      </c>
      <c r="O4231">
        <v>0</v>
      </c>
      <c r="P4231">
        <v>0</v>
      </c>
      <c r="Q4231">
        <v>0</v>
      </c>
      <c r="R4231">
        <v>0</v>
      </c>
      <c r="S4231">
        <v>0</v>
      </c>
      <c r="T4231">
        <v>0</v>
      </c>
      <c r="U4231">
        <v>0</v>
      </c>
      <c r="V4231">
        <v>0</v>
      </c>
    </row>
    <row r="4232" spans="1:22" x14ac:dyDescent="0.3">
      <c r="A4232">
        <v>202223</v>
      </c>
      <c r="B4232" t="s">
        <v>820</v>
      </c>
      <c r="C4232" t="s">
        <v>821</v>
      </c>
      <c r="D4232" t="s">
        <v>822</v>
      </c>
      <c r="E4232" t="s">
        <v>823</v>
      </c>
      <c r="F4232" t="s">
        <v>824</v>
      </c>
      <c r="G4232" t="s">
        <v>825</v>
      </c>
      <c r="H4232" t="s">
        <v>954</v>
      </c>
      <c r="I4232">
        <v>203</v>
      </c>
      <c r="J4232" t="s">
        <v>955</v>
      </c>
      <c r="K4232" t="s">
        <v>842</v>
      </c>
      <c r="L4232" t="s">
        <v>845</v>
      </c>
      <c r="M4232" t="s">
        <v>829</v>
      </c>
      <c r="N4232" t="s">
        <v>829</v>
      </c>
      <c r="O4232">
        <v>0</v>
      </c>
      <c r="P4232">
        <v>0</v>
      </c>
      <c r="Q4232">
        <v>0</v>
      </c>
      <c r="R4232">
        <v>0</v>
      </c>
      <c r="S4232">
        <v>0</v>
      </c>
      <c r="T4232">
        <v>0</v>
      </c>
      <c r="U4232">
        <v>0</v>
      </c>
      <c r="V4232">
        <v>0</v>
      </c>
    </row>
    <row r="4233" spans="1:22" x14ac:dyDescent="0.3">
      <c r="A4233">
        <v>202324</v>
      </c>
      <c r="B4233" t="s">
        <v>820</v>
      </c>
      <c r="C4233" t="s">
        <v>821</v>
      </c>
      <c r="D4233" t="s">
        <v>822</v>
      </c>
      <c r="E4233" t="s">
        <v>823</v>
      </c>
      <c r="F4233" t="s">
        <v>824</v>
      </c>
      <c r="G4233" t="s">
        <v>825</v>
      </c>
      <c r="H4233" t="s">
        <v>954</v>
      </c>
      <c r="I4233">
        <v>203</v>
      </c>
      <c r="J4233" t="s">
        <v>955</v>
      </c>
      <c r="K4233" t="s">
        <v>842</v>
      </c>
      <c r="L4233" t="s">
        <v>845</v>
      </c>
      <c r="M4233" t="s">
        <v>829</v>
      </c>
      <c r="N4233" t="s">
        <v>829</v>
      </c>
      <c r="O4233">
        <v>0</v>
      </c>
      <c r="P4233">
        <v>0</v>
      </c>
      <c r="Q4233">
        <v>0</v>
      </c>
      <c r="R4233">
        <v>0</v>
      </c>
      <c r="S4233">
        <v>0</v>
      </c>
      <c r="T4233">
        <v>0</v>
      </c>
      <c r="U4233">
        <v>0</v>
      </c>
      <c r="V4233">
        <v>0</v>
      </c>
    </row>
    <row r="4234" spans="1:22" x14ac:dyDescent="0.3">
      <c r="A4234">
        <v>202122</v>
      </c>
      <c r="B4234" t="s">
        <v>820</v>
      </c>
      <c r="C4234" t="s">
        <v>821</v>
      </c>
      <c r="D4234" t="s">
        <v>822</v>
      </c>
      <c r="E4234" t="s">
        <v>823</v>
      </c>
      <c r="F4234" t="s">
        <v>898</v>
      </c>
      <c r="G4234" t="s">
        <v>899</v>
      </c>
      <c r="H4234" t="s">
        <v>956</v>
      </c>
      <c r="I4234">
        <v>204</v>
      </c>
      <c r="J4234" t="s">
        <v>957</v>
      </c>
      <c r="K4234" t="s">
        <v>828</v>
      </c>
      <c r="L4234" t="s">
        <v>336</v>
      </c>
      <c r="M4234">
        <v>130000</v>
      </c>
      <c r="N4234">
        <v>526590</v>
      </c>
      <c r="O4234">
        <v>0</v>
      </c>
      <c r="P4234">
        <v>4475833</v>
      </c>
      <c r="Q4234">
        <v>2400000</v>
      </c>
      <c r="R4234" t="s">
        <v>829</v>
      </c>
      <c r="S4234">
        <v>7532423</v>
      </c>
      <c r="T4234" t="s">
        <v>829</v>
      </c>
      <c r="U4234">
        <v>7532423</v>
      </c>
      <c r="V4234">
        <v>326</v>
      </c>
    </row>
    <row r="4235" spans="1:22" x14ac:dyDescent="0.3">
      <c r="A4235">
        <v>202223</v>
      </c>
      <c r="B4235" t="s">
        <v>820</v>
      </c>
      <c r="C4235" t="s">
        <v>821</v>
      </c>
      <c r="D4235" t="s">
        <v>822</v>
      </c>
      <c r="E4235" t="s">
        <v>823</v>
      </c>
      <c r="F4235" t="s">
        <v>898</v>
      </c>
      <c r="G4235" t="s">
        <v>899</v>
      </c>
      <c r="H4235" t="s">
        <v>956</v>
      </c>
      <c r="I4235">
        <v>204</v>
      </c>
      <c r="J4235" t="s">
        <v>957</v>
      </c>
      <c r="K4235" t="s">
        <v>828</v>
      </c>
      <c r="L4235" t="s">
        <v>336</v>
      </c>
      <c r="M4235">
        <v>150000</v>
      </c>
      <c r="N4235">
        <v>480000</v>
      </c>
      <c r="O4235">
        <v>0</v>
      </c>
      <c r="P4235">
        <v>4796667</v>
      </c>
      <c r="Q4235">
        <v>1700000</v>
      </c>
      <c r="R4235" t="s">
        <v>829</v>
      </c>
      <c r="S4235">
        <v>7126667</v>
      </c>
      <c r="T4235" t="s">
        <v>829</v>
      </c>
      <c r="U4235">
        <v>7126667</v>
      </c>
      <c r="V4235">
        <v>317</v>
      </c>
    </row>
    <row r="4236" spans="1:22" x14ac:dyDescent="0.3">
      <c r="A4236">
        <v>202324</v>
      </c>
      <c r="B4236" t="s">
        <v>820</v>
      </c>
      <c r="C4236" t="s">
        <v>821</v>
      </c>
      <c r="D4236" t="s">
        <v>822</v>
      </c>
      <c r="E4236" t="s">
        <v>823</v>
      </c>
      <c r="F4236" t="s">
        <v>898</v>
      </c>
      <c r="G4236" t="s">
        <v>899</v>
      </c>
      <c r="H4236" t="s">
        <v>956</v>
      </c>
      <c r="I4236">
        <v>204</v>
      </c>
      <c r="J4236" t="s">
        <v>957</v>
      </c>
      <c r="K4236" t="s">
        <v>828</v>
      </c>
      <c r="L4236" t="s">
        <v>336</v>
      </c>
      <c r="M4236">
        <v>0</v>
      </c>
      <c r="N4236">
        <v>681585</v>
      </c>
      <c r="O4236">
        <v>186000</v>
      </c>
      <c r="P4236">
        <v>5010000</v>
      </c>
      <c r="Q4236">
        <v>1200000</v>
      </c>
      <c r="R4236" t="s">
        <v>829</v>
      </c>
      <c r="S4236">
        <v>7077585</v>
      </c>
      <c r="T4236" t="s">
        <v>829</v>
      </c>
      <c r="U4236">
        <v>7077585</v>
      </c>
      <c r="V4236">
        <v>321</v>
      </c>
    </row>
    <row r="4237" spans="1:22" x14ac:dyDescent="0.3">
      <c r="A4237">
        <v>202122</v>
      </c>
      <c r="B4237" t="s">
        <v>820</v>
      </c>
      <c r="C4237" t="s">
        <v>821</v>
      </c>
      <c r="D4237" t="s">
        <v>822</v>
      </c>
      <c r="E4237" t="s">
        <v>823</v>
      </c>
      <c r="F4237" t="s">
        <v>898</v>
      </c>
      <c r="G4237" t="s">
        <v>899</v>
      </c>
      <c r="H4237" t="s">
        <v>956</v>
      </c>
      <c r="I4237">
        <v>204</v>
      </c>
      <c r="J4237" t="s">
        <v>957</v>
      </c>
      <c r="K4237" t="s">
        <v>828</v>
      </c>
      <c r="L4237" t="s">
        <v>235</v>
      </c>
      <c r="M4237" t="s">
        <v>829</v>
      </c>
      <c r="N4237">
        <v>0</v>
      </c>
      <c r="O4237">
        <v>0</v>
      </c>
      <c r="P4237" t="s">
        <v>829</v>
      </c>
      <c r="Q4237" t="s">
        <v>829</v>
      </c>
      <c r="R4237" t="s">
        <v>829</v>
      </c>
      <c r="S4237">
        <v>0</v>
      </c>
      <c r="T4237">
        <v>0</v>
      </c>
      <c r="U4237">
        <v>0</v>
      </c>
      <c r="V4237">
        <v>0</v>
      </c>
    </row>
    <row r="4238" spans="1:22" x14ac:dyDescent="0.3">
      <c r="A4238">
        <v>202223</v>
      </c>
      <c r="B4238" t="s">
        <v>820</v>
      </c>
      <c r="C4238" t="s">
        <v>821</v>
      </c>
      <c r="D4238" t="s">
        <v>822</v>
      </c>
      <c r="E4238" t="s">
        <v>823</v>
      </c>
      <c r="F4238" t="s">
        <v>898</v>
      </c>
      <c r="G4238" t="s">
        <v>899</v>
      </c>
      <c r="H4238" t="s">
        <v>956</v>
      </c>
      <c r="I4238">
        <v>204</v>
      </c>
      <c r="J4238" t="s">
        <v>957</v>
      </c>
      <c r="K4238" t="s">
        <v>828</v>
      </c>
      <c r="L4238" t="s">
        <v>235</v>
      </c>
      <c r="M4238" t="s">
        <v>829</v>
      </c>
      <c r="N4238">
        <v>0</v>
      </c>
      <c r="O4238">
        <v>0</v>
      </c>
      <c r="P4238" t="s">
        <v>829</v>
      </c>
      <c r="Q4238" t="s">
        <v>829</v>
      </c>
      <c r="R4238" t="s">
        <v>829</v>
      </c>
      <c r="S4238">
        <v>0</v>
      </c>
      <c r="T4238">
        <v>0</v>
      </c>
      <c r="U4238">
        <v>0</v>
      </c>
      <c r="V4238">
        <v>0</v>
      </c>
    </row>
    <row r="4239" spans="1:22" x14ac:dyDescent="0.3">
      <c r="A4239">
        <v>202324</v>
      </c>
      <c r="B4239" t="s">
        <v>820</v>
      </c>
      <c r="C4239" t="s">
        <v>821</v>
      </c>
      <c r="D4239" t="s">
        <v>822</v>
      </c>
      <c r="E4239" t="s">
        <v>823</v>
      </c>
      <c r="F4239" t="s">
        <v>898</v>
      </c>
      <c r="G4239" t="s">
        <v>899</v>
      </c>
      <c r="H4239" t="s">
        <v>956</v>
      </c>
      <c r="I4239">
        <v>204</v>
      </c>
      <c r="J4239" t="s">
        <v>957</v>
      </c>
      <c r="K4239" t="s">
        <v>828</v>
      </c>
      <c r="L4239" t="s">
        <v>235</v>
      </c>
      <c r="M4239" t="s">
        <v>829</v>
      </c>
      <c r="N4239">
        <v>0</v>
      </c>
      <c r="O4239">
        <v>0</v>
      </c>
      <c r="P4239" t="s">
        <v>829</v>
      </c>
      <c r="Q4239" t="s">
        <v>829</v>
      </c>
      <c r="R4239" t="s">
        <v>829</v>
      </c>
      <c r="S4239">
        <v>0</v>
      </c>
      <c r="T4239">
        <v>0</v>
      </c>
      <c r="U4239">
        <v>0</v>
      </c>
      <c r="V4239">
        <v>0</v>
      </c>
    </row>
    <row r="4240" spans="1:22" x14ac:dyDescent="0.3">
      <c r="A4240">
        <v>202122</v>
      </c>
      <c r="B4240" t="s">
        <v>820</v>
      </c>
      <c r="C4240" t="s">
        <v>821</v>
      </c>
      <c r="D4240" t="s">
        <v>822</v>
      </c>
      <c r="E4240" t="s">
        <v>823</v>
      </c>
      <c r="F4240" t="s">
        <v>898</v>
      </c>
      <c r="G4240" t="s">
        <v>899</v>
      </c>
      <c r="H4240" t="s">
        <v>956</v>
      </c>
      <c r="I4240">
        <v>204</v>
      </c>
      <c r="J4240" t="s">
        <v>957</v>
      </c>
      <c r="K4240" t="s">
        <v>828</v>
      </c>
      <c r="L4240" t="s">
        <v>534</v>
      </c>
      <c r="M4240">
        <v>0</v>
      </c>
      <c r="N4240">
        <v>7208286</v>
      </c>
      <c r="O4240">
        <v>5897689</v>
      </c>
      <c r="P4240">
        <v>8941402</v>
      </c>
      <c r="Q4240">
        <v>442911</v>
      </c>
      <c r="R4240" t="s">
        <v>829</v>
      </c>
      <c r="S4240">
        <v>22490288</v>
      </c>
      <c r="T4240">
        <v>0</v>
      </c>
      <c r="U4240">
        <v>22490288</v>
      </c>
      <c r="V4240">
        <v>321</v>
      </c>
    </row>
    <row r="4241" spans="1:22" x14ac:dyDescent="0.3">
      <c r="A4241">
        <v>202223</v>
      </c>
      <c r="B4241" t="s">
        <v>820</v>
      </c>
      <c r="C4241" t="s">
        <v>821</v>
      </c>
      <c r="D4241" t="s">
        <v>822</v>
      </c>
      <c r="E4241" t="s">
        <v>823</v>
      </c>
      <c r="F4241" t="s">
        <v>898</v>
      </c>
      <c r="G4241" t="s">
        <v>899</v>
      </c>
      <c r="H4241" t="s">
        <v>956</v>
      </c>
      <c r="I4241">
        <v>204</v>
      </c>
      <c r="J4241" t="s">
        <v>957</v>
      </c>
      <c r="K4241" t="s">
        <v>828</v>
      </c>
      <c r="L4241" t="s">
        <v>534</v>
      </c>
      <c r="M4241">
        <v>0</v>
      </c>
      <c r="N4241">
        <v>8157141</v>
      </c>
      <c r="O4241">
        <v>5769629</v>
      </c>
      <c r="P4241">
        <v>9610916</v>
      </c>
      <c r="Q4241">
        <v>682177</v>
      </c>
      <c r="R4241" t="s">
        <v>829</v>
      </c>
      <c r="S4241">
        <v>24219863</v>
      </c>
      <c r="T4241">
        <v>0</v>
      </c>
      <c r="U4241">
        <v>24219863</v>
      </c>
      <c r="V4241">
        <v>350</v>
      </c>
    </row>
    <row r="4242" spans="1:22" x14ac:dyDescent="0.3">
      <c r="A4242">
        <v>202324</v>
      </c>
      <c r="B4242" t="s">
        <v>820</v>
      </c>
      <c r="C4242" t="s">
        <v>821</v>
      </c>
      <c r="D4242" t="s">
        <v>822</v>
      </c>
      <c r="E4242" t="s">
        <v>823</v>
      </c>
      <c r="F4242" t="s">
        <v>898</v>
      </c>
      <c r="G4242" t="s">
        <v>899</v>
      </c>
      <c r="H4242" t="s">
        <v>956</v>
      </c>
      <c r="I4242">
        <v>204</v>
      </c>
      <c r="J4242" t="s">
        <v>957</v>
      </c>
      <c r="K4242" t="s">
        <v>828</v>
      </c>
      <c r="L4242" t="s">
        <v>534</v>
      </c>
      <c r="M4242">
        <v>0</v>
      </c>
      <c r="N4242">
        <v>7508058</v>
      </c>
      <c r="O4242">
        <v>2453936</v>
      </c>
      <c r="P4242">
        <v>12805357</v>
      </c>
      <c r="Q4242">
        <v>834923</v>
      </c>
      <c r="R4242" t="s">
        <v>829</v>
      </c>
      <c r="S4242">
        <v>23602274</v>
      </c>
      <c r="T4242">
        <v>0</v>
      </c>
      <c r="U4242">
        <v>23602274</v>
      </c>
      <c r="V4242">
        <v>387</v>
      </c>
    </row>
    <row r="4243" spans="1:22" x14ac:dyDescent="0.3">
      <c r="A4243">
        <v>202122</v>
      </c>
      <c r="B4243" t="s">
        <v>820</v>
      </c>
      <c r="C4243" t="s">
        <v>821</v>
      </c>
      <c r="D4243" t="s">
        <v>822</v>
      </c>
      <c r="E4243" t="s">
        <v>823</v>
      </c>
      <c r="F4243" t="s">
        <v>898</v>
      </c>
      <c r="G4243" t="s">
        <v>899</v>
      </c>
      <c r="H4243" t="s">
        <v>956</v>
      </c>
      <c r="I4243">
        <v>204</v>
      </c>
      <c r="J4243" t="s">
        <v>957</v>
      </c>
      <c r="K4243" t="s">
        <v>828</v>
      </c>
      <c r="L4243" t="s">
        <v>603</v>
      </c>
      <c r="M4243" t="s">
        <v>829</v>
      </c>
      <c r="N4243" t="s">
        <v>829</v>
      </c>
      <c r="O4243" t="s">
        <v>829</v>
      </c>
      <c r="P4243">
        <v>0</v>
      </c>
      <c r="Q4243">
        <v>0</v>
      </c>
      <c r="R4243">
        <v>0</v>
      </c>
      <c r="S4243">
        <v>0</v>
      </c>
      <c r="T4243">
        <v>0</v>
      </c>
      <c r="U4243">
        <v>0</v>
      </c>
      <c r="V4243">
        <v>0</v>
      </c>
    </row>
    <row r="4244" spans="1:22" x14ac:dyDescent="0.3">
      <c r="A4244">
        <v>202223</v>
      </c>
      <c r="B4244" t="s">
        <v>820</v>
      </c>
      <c r="C4244" t="s">
        <v>821</v>
      </c>
      <c r="D4244" t="s">
        <v>822</v>
      </c>
      <c r="E4244" t="s">
        <v>823</v>
      </c>
      <c r="F4244" t="s">
        <v>898</v>
      </c>
      <c r="G4244" t="s">
        <v>899</v>
      </c>
      <c r="H4244" t="s">
        <v>956</v>
      </c>
      <c r="I4244">
        <v>204</v>
      </c>
      <c r="J4244" t="s">
        <v>957</v>
      </c>
      <c r="K4244" t="s">
        <v>828</v>
      </c>
      <c r="L4244" t="s">
        <v>603</v>
      </c>
      <c r="M4244" t="s">
        <v>829</v>
      </c>
      <c r="N4244" t="s">
        <v>829</v>
      </c>
      <c r="O4244" t="s">
        <v>829</v>
      </c>
      <c r="P4244">
        <v>0</v>
      </c>
      <c r="Q4244">
        <v>0</v>
      </c>
      <c r="R4244">
        <v>0</v>
      </c>
      <c r="S4244">
        <v>0</v>
      </c>
      <c r="T4244">
        <v>0</v>
      </c>
      <c r="U4244">
        <v>0</v>
      </c>
      <c r="V4244">
        <v>0</v>
      </c>
    </row>
    <row r="4245" spans="1:22" x14ac:dyDescent="0.3">
      <c r="A4245">
        <v>202324</v>
      </c>
      <c r="B4245" t="s">
        <v>820</v>
      </c>
      <c r="C4245" t="s">
        <v>821</v>
      </c>
      <c r="D4245" t="s">
        <v>822</v>
      </c>
      <c r="E4245" t="s">
        <v>823</v>
      </c>
      <c r="F4245" t="s">
        <v>898</v>
      </c>
      <c r="G4245" t="s">
        <v>899</v>
      </c>
      <c r="H4245" t="s">
        <v>956</v>
      </c>
      <c r="I4245">
        <v>204</v>
      </c>
      <c r="J4245" t="s">
        <v>957</v>
      </c>
      <c r="K4245" t="s">
        <v>828</v>
      </c>
      <c r="L4245" t="s">
        <v>603</v>
      </c>
      <c r="M4245" t="s">
        <v>829</v>
      </c>
      <c r="N4245" t="s">
        <v>829</v>
      </c>
      <c r="O4245" t="s">
        <v>829</v>
      </c>
      <c r="P4245">
        <v>0</v>
      </c>
      <c r="Q4245">
        <v>0</v>
      </c>
      <c r="R4245">
        <v>0</v>
      </c>
      <c r="S4245">
        <v>0</v>
      </c>
      <c r="T4245">
        <v>0</v>
      </c>
      <c r="U4245">
        <v>0</v>
      </c>
      <c r="V4245">
        <v>0</v>
      </c>
    </row>
    <row r="4246" spans="1:22" x14ac:dyDescent="0.3">
      <c r="A4246">
        <v>202122</v>
      </c>
      <c r="B4246" t="s">
        <v>820</v>
      </c>
      <c r="C4246" t="s">
        <v>821</v>
      </c>
      <c r="D4246" t="s">
        <v>822</v>
      </c>
      <c r="E4246" t="s">
        <v>823</v>
      </c>
      <c r="F4246" t="s">
        <v>898</v>
      </c>
      <c r="G4246" t="s">
        <v>899</v>
      </c>
      <c r="H4246" t="s">
        <v>956</v>
      </c>
      <c r="I4246">
        <v>204</v>
      </c>
      <c r="J4246" t="s">
        <v>957</v>
      </c>
      <c r="K4246" t="s">
        <v>828</v>
      </c>
      <c r="L4246" t="s">
        <v>606</v>
      </c>
      <c r="M4246">
        <v>0</v>
      </c>
      <c r="N4246">
        <v>0</v>
      </c>
      <c r="O4246">
        <v>0</v>
      </c>
      <c r="P4246">
        <v>384563</v>
      </c>
      <c r="Q4246">
        <v>0</v>
      </c>
      <c r="R4246">
        <v>0</v>
      </c>
      <c r="S4246">
        <v>384563</v>
      </c>
      <c r="T4246">
        <v>0</v>
      </c>
      <c r="U4246">
        <v>384563</v>
      </c>
      <c r="V4246">
        <v>5</v>
      </c>
    </row>
    <row r="4247" spans="1:22" x14ac:dyDescent="0.3">
      <c r="A4247">
        <v>202223</v>
      </c>
      <c r="B4247" t="s">
        <v>820</v>
      </c>
      <c r="C4247" t="s">
        <v>821</v>
      </c>
      <c r="D4247" t="s">
        <v>822</v>
      </c>
      <c r="E4247" t="s">
        <v>823</v>
      </c>
      <c r="F4247" t="s">
        <v>898</v>
      </c>
      <c r="G4247" t="s">
        <v>899</v>
      </c>
      <c r="H4247" t="s">
        <v>956</v>
      </c>
      <c r="I4247">
        <v>204</v>
      </c>
      <c r="J4247" t="s">
        <v>957</v>
      </c>
      <c r="K4247" t="s">
        <v>828</v>
      </c>
      <c r="L4247" t="s">
        <v>606</v>
      </c>
      <c r="M4247">
        <v>0</v>
      </c>
      <c r="N4247">
        <v>0</v>
      </c>
      <c r="O4247">
        <v>0</v>
      </c>
      <c r="P4247">
        <v>394563</v>
      </c>
      <c r="Q4247">
        <v>0</v>
      </c>
      <c r="R4247">
        <v>0</v>
      </c>
      <c r="S4247">
        <v>394563</v>
      </c>
      <c r="T4247">
        <v>0</v>
      </c>
      <c r="U4247">
        <v>394563</v>
      </c>
      <c r="V4247">
        <v>6</v>
      </c>
    </row>
    <row r="4248" spans="1:22" x14ac:dyDescent="0.3">
      <c r="A4248">
        <v>202324</v>
      </c>
      <c r="B4248" t="s">
        <v>820</v>
      </c>
      <c r="C4248" t="s">
        <v>821</v>
      </c>
      <c r="D4248" t="s">
        <v>822</v>
      </c>
      <c r="E4248" t="s">
        <v>823</v>
      </c>
      <c r="F4248" t="s">
        <v>898</v>
      </c>
      <c r="G4248" t="s">
        <v>899</v>
      </c>
      <c r="H4248" t="s">
        <v>956</v>
      </c>
      <c r="I4248">
        <v>204</v>
      </c>
      <c r="J4248" t="s">
        <v>957</v>
      </c>
      <c r="K4248" t="s">
        <v>828</v>
      </c>
      <c r="L4248" t="s">
        <v>606</v>
      </c>
      <c r="M4248">
        <v>0</v>
      </c>
      <c r="N4248">
        <v>49401</v>
      </c>
      <c r="O4248">
        <v>148203</v>
      </c>
      <c r="P4248">
        <v>0</v>
      </c>
      <c r="Q4248">
        <v>0</v>
      </c>
      <c r="R4248">
        <v>0</v>
      </c>
      <c r="S4248">
        <v>197604</v>
      </c>
      <c r="T4248">
        <v>0</v>
      </c>
      <c r="U4248">
        <v>197604</v>
      </c>
      <c r="V4248">
        <v>3</v>
      </c>
    </row>
    <row r="4249" spans="1:22" x14ac:dyDescent="0.3">
      <c r="A4249">
        <v>202122</v>
      </c>
      <c r="B4249" t="s">
        <v>820</v>
      </c>
      <c r="C4249" t="s">
        <v>821</v>
      </c>
      <c r="D4249" t="s">
        <v>822</v>
      </c>
      <c r="E4249" t="s">
        <v>823</v>
      </c>
      <c r="F4249" t="s">
        <v>898</v>
      </c>
      <c r="G4249" t="s">
        <v>899</v>
      </c>
      <c r="H4249" t="s">
        <v>956</v>
      </c>
      <c r="I4249">
        <v>204</v>
      </c>
      <c r="J4249" t="s">
        <v>957</v>
      </c>
      <c r="K4249" t="s">
        <v>828</v>
      </c>
      <c r="L4249" t="s">
        <v>609</v>
      </c>
      <c r="M4249" t="s">
        <v>829</v>
      </c>
      <c r="N4249" t="s">
        <v>829</v>
      </c>
      <c r="O4249" t="s">
        <v>829</v>
      </c>
      <c r="P4249" t="s">
        <v>829</v>
      </c>
      <c r="Q4249">
        <v>0</v>
      </c>
      <c r="R4249" t="s">
        <v>829</v>
      </c>
      <c r="S4249">
        <v>0</v>
      </c>
      <c r="T4249">
        <v>0</v>
      </c>
      <c r="U4249">
        <v>0</v>
      </c>
      <c r="V4249">
        <v>0</v>
      </c>
    </row>
    <row r="4250" spans="1:22" x14ac:dyDescent="0.3">
      <c r="A4250">
        <v>202223</v>
      </c>
      <c r="B4250" t="s">
        <v>820</v>
      </c>
      <c r="C4250" t="s">
        <v>821</v>
      </c>
      <c r="D4250" t="s">
        <v>822</v>
      </c>
      <c r="E4250" t="s">
        <v>823</v>
      </c>
      <c r="F4250" t="s">
        <v>898</v>
      </c>
      <c r="G4250" t="s">
        <v>899</v>
      </c>
      <c r="H4250" t="s">
        <v>956</v>
      </c>
      <c r="I4250">
        <v>204</v>
      </c>
      <c r="J4250" t="s">
        <v>957</v>
      </c>
      <c r="K4250" t="s">
        <v>828</v>
      </c>
      <c r="L4250" t="s">
        <v>609</v>
      </c>
      <c r="M4250" t="s">
        <v>829</v>
      </c>
      <c r="N4250" t="s">
        <v>829</v>
      </c>
      <c r="O4250" t="s">
        <v>829</v>
      </c>
      <c r="P4250" t="s">
        <v>829</v>
      </c>
      <c r="Q4250">
        <v>0</v>
      </c>
      <c r="R4250" t="s">
        <v>829</v>
      </c>
      <c r="S4250">
        <v>0</v>
      </c>
      <c r="T4250">
        <v>0</v>
      </c>
      <c r="U4250">
        <v>0</v>
      </c>
      <c r="V4250">
        <v>0</v>
      </c>
    </row>
    <row r="4251" spans="1:22" x14ac:dyDescent="0.3">
      <c r="A4251">
        <v>202122</v>
      </c>
      <c r="B4251" t="s">
        <v>820</v>
      </c>
      <c r="C4251" t="s">
        <v>821</v>
      </c>
      <c r="D4251" t="s">
        <v>822</v>
      </c>
      <c r="E4251" t="s">
        <v>823</v>
      </c>
      <c r="F4251" t="s">
        <v>898</v>
      </c>
      <c r="G4251" t="s">
        <v>899</v>
      </c>
      <c r="H4251" t="s">
        <v>956</v>
      </c>
      <c r="I4251">
        <v>204</v>
      </c>
      <c r="J4251" t="s">
        <v>957</v>
      </c>
      <c r="K4251" t="s">
        <v>828</v>
      </c>
      <c r="L4251" t="s">
        <v>830</v>
      </c>
      <c r="M4251">
        <v>0</v>
      </c>
      <c r="N4251">
        <v>669501</v>
      </c>
      <c r="O4251">
        <v>8526</v>
      </c>
      <c r="P4251">
        <v>0</v>
      </c>
      <c r="Q4251">
        <v>0</v>
      </c>
      <c r="R4251">
        <v>0</v>
      </c>
      <c r="S4251">
        <v>678027</v>
      </c>
      <c r="T4251">
        <v>0</v>
      </c>
      <c r="U4251">
        <v>678027</v>
      </c>
      <c r="V4251">
        <v>10</v>
      </c>
    </row>
    <row r="4252" spans="1:22" x14ac:dyDescent="0.3">
      <c r="A4252">
        <v>202223</v>
      </c>
      <c r="B4252" t="s">
        <v>820</v>
      </c>
      <c r="C4252" t="s">
        <v>821</v>
      </c>
      <c r="D4252" t="s">
        <v>822</v>
      </c>
      <c r="E4252" t="s">
        <v>823</v>
      </c>
      <c r="F4252" t="s">
        <v>898</v>
      </c>
      <c r="G4252" t="s">
        <v>899</v>
      </c>
      <c r="H4252" t="s">
        <v>956</v>
      </c>
      <c r="I4252">
        <v>204</v>
      </c>
      <c r="J4252" t="s">
        <v>957</v>
      </c>
      <c r="K4252" t="s">
        <v>828</v>
      </c>
      <c r="L4252" t="s">
        <v>830</v>
      </c>
      <c r="M4252">
        <v>0</v>
      </c>
      <c r="N4252">
        <v>450063</v>
      </c>
      <c r="O4252">
        <v>178068</v>
      </c>
      <c r="P4252">
        <v>15712</v>
      </c>
      <c r="Q4252">
        <v>0</v>
      </c>
      <c r="R4252">
        <v>68085</v>
      </c>
      <c r="S4252">
        <v>711928</v>
      </c>
      <c r="T4252">
        <v>0</v>
      </c>
      <c r="U4252">
        <v>711928</v>
      </c>
      <c r="V4252">
        <v>10</v>
      </c>
    </row>
    <row r="4253" spans="1:22" x14ac:dyDescent="0.3">
      <c r="A4253">
        <v>202324</v>
      </c>
      <c r="B4253" t="s">
        <v>820</v>
      </c>
      <c r="C4253" t="s">
        <v>821</v>
      </c>
      <c r="D4253" t="s">
        <v>822</v>
      </c>
      <c r="E4253" t="s">
        <v>823</v>
      </c>
      <c r="F4253" t="s">
        <v>898</v>
      </c>
      <c r="G4253" t="s">
        <v>899</v>
      </c>
      <c r="H4253" t="s">
        <v>956</v>
      </c>
      <c r="I4253">
        <v>204</v>
      </c>
      <c r="J4253" t="s">
        <v>957</v>
      </c>
      <c r="K4253" t="s">
        <v>828</v>
      </c>
      <c r="L4253" t="s">
        <v>830</v>
      </c>
      <c r="M4253">
        <v>0</v>
      </c>
      <c r="N4253">
        <v>463245</v>
      </c>
      <c r="O4253">
        <v>132356</v>
      </c>
      <c r="P4253">
        <v>66178</v>
      </c>
      <c r="Q4253">
        <v>0</v>
      </c>
      <c r="R4253">
        <v>0</v>
      </c>
      <c r="S4253">
        <v>661779</v>
      </c>
      <c r="T4253">
        <v>0</v>
      </c>
      <c r="U4253">
        <v>661779</v>
      </c>
      <c r="V4253">
        <v>11</v>
      </c>
    </row>
    <row r="4254" spans="1:22" x14ac:dyDescent="0.3">
      <c r="A4254">
        <v>202122</v>
      </c>
      <c r="B4254" t="s">
        <v>820</v>
      </c>
      <c r="C4254" t="s">
        <v>821</v>
      </c>
      <c r="D4254" t="s">
        <v>822</v>
      </c>
      <c r="E4254" t="s">
        <v>823</v>
      </c>
      <c r="F4254" t="s">
        <v>898</v>
      </c>
      <c r="G4254" t="s">
        <v>899</v>
      </c>
      <c r="H4254" t="s">
        <v>956</v>
      </c>
      <c r="I4254">
        <v>204</v>
      </c>
      <c r="J4254" t="s">
        <v>957</v>
      </c>
      <c r="K4254" t="s">
        <v>828</v>
      </c>
      <c r="L4254" t="s">
        <v>537</v>
      </c>
      <c r="M4254">
        <v>0</v>
      </c>
      <c r="N4254">
        <v>1177192</v>
      </c>
      <c r="O4254">
        <v>1654186</v>
      </c>
      <c r="P4254">
        <v>0</v>
      </c>
      <c r="Q4254">
        <v>0</v>
      </c>
      <c r="R4254">
        <v>0</v>
      </c>
      <c r="S4254">
        <v>2831378</v>
      </c>
      <c r="T4254">
        <v>0</v>
      </c>
      <c r="U4254">
        <v>2831378</v>
      </c>
      <c r="V4254">
        <v>40</v>
      </c>
    </row>
    <row r="4255" spans="1:22" x14ac:dyDescent="0.3">
      <c r="A4255">
        <v>202223</v>
      </c>
      <c r="B4255" t="s">
        <v>820</v>
      </c>
      <c r="C4255" t="s">
        <v>821</v>
      </c>
      <c r="D4255" t="s">
        <v>822</v>
      </c>
      <c r="E4255" t="s">
        <v>823</v>
      </c>
      <c r="F4255" t="s">
        <v>898</v>
      </c>
      <c r="G4255" t="s">
        <v>899</v>
      </c>
      <c r="H4255" t="s">
        <v>956</v>
      </c>
      <c r="I4255">
        <v>204</v>
      </c>
      <c r="J4255" t="s">
        <v>957</v>
      </c>
      <c r="K4255" t="s">
        <v>828</v>
      </c>
      <c r="L4255" t="s">
        <v>537</v>
      </c>
      <c r="M4255">
        <v>0</v>
      </c>
      <c r="N4255">
        <v>1308936</v>
      </c>
      <c r="O4255">
        <v>2201999</v>
      </c>
      <c r="P4255">
        <v>0</v>
      </c>
      <c r="Q4255">
        <v>0</v>
      </c>
      <c r="R4255">
        <v>5907415</v>
      </c>
      <c r="S4255">
        <v>9418350</v>
      </c>
      <c r="T4255">
        <v>0</v>
      </c>
      <c r="U4255">
        <v>9418350</v>
      </c>
      <c r="V4255">
        <v>136</v>
      </c>
    </row>
    <row r="4256" spans="1:22" x14ac:dyDescent="0.3">
      <c r="A4256">
        <v>202324</v>
      </c>
      <c r="B4256" t="s">
        <v>820</v>
      </c>
      <c r="C4256" t="s">
        <v>821</v>
      </c>
      <c r="D4256" t="s">
        <v>822</v>
      </c>
      <c r="E4256" t="s">
        <v>823</v>
      </c>
      <c r="F4256" t="s">
        <v>898</v>
      </c>
      <c r="G4256" t="s">
        <v>899</v>
      </c>
      <c r="H4256" t="s">
        <v>956</v>
      </c>
      <c r="I4256">
        <v>204</v>
      </c>
      <c r="J4256" t="s">
        <v>957</v>
      </c>
      <c r="K4256" t="s">
        <v>828</v>
      </c>
      <c r="L4256" t="s">
        <v>537</v>
      </c>
      <c r="M4256">
        <v>0</v>
      </c>
      <c r="N4256">
        <v>966918</v>
      </c>
      <c r="O4256">
        <v>4755707</v>
      </c>
      <c r="P4256">
        <v>608636</v>
      </c>
      <c r="Q4256">
        <v>8821</v>
      </c>
      <c r="R4256">
        <v>4734268</v>
      </c>
      <c r="S4256">
        <v>11074350</v>
      </c>
      <c r="T4256">
        <v>0</v>
      </c>
      <c r="U4256">
        <v>11074350</v>
      </c>
      <c r="V4256">
        <v>181</v>
      </c>
    </row>
    <row r="4257" spans="1:22" x14ac:dyDescent="0.3">
      <c r="A4257">
        <v>202122</v>
      </c>
      <c r="B4257" t="s">
        <v>820</v>
      </c>
      <c r="C4257" t="s">
        <v>821</v>
      </c>
      <c r="D4257" t="s">
        <v>822</v>
      </c>
      <c r="E4257" t="s">
        <v>823</v>
      </c>
      <c r="F4257" t="s">
        <v>898</v>
      </c>
      <c r="G4257" t="s">
        <v>899</v>
      </c>
      <c r="H4257" t="s">
        <v>956</v>
      </c>
      <c r="I4257">
        <v>204</v>
      </c>
      <c r="J4257" t="s">
        <v>957</v>
      </c>
      <c r="K4257" t="s">
        <v>828</v>
      </c>
      <c r="L4257" t="s">
        <v>572</v>
      </c>
      <c r="M4257">
        <v>331118</v>
      </c>
      <c r="N4257">
        <v>176904</v>
      </c>
      <c r="O4257">
        <v>180910</v>
      </c>
      <c r="P4257">
        <v>15209775</v>
      </c>
      <c r="Q4257">
        <v>0</v>
      </c>
      <c r="R4257">
        <v>3291494</v>
      </c>
      <c r="S4257">
        <v>19190201</v>
      </c>
      <c r="T4257">
        <v>0</v>
      </c>
      <c r="U4257">
        <v>19190201</v>
      </c>
      <c r="V4257">
        <v>274</v>
      </c>
    </row>
    <row r="4258" spans="1:22" x14ac:dyDescent="0.3">
      <c r="A4258">
        <v>202223</v>
      </c>
      <c r="B4258" t="s">
        <v>820</v>
      </c>
      <c r="C4258" t="s">
        <v>821</v>
      </c>
      <c r="D4258" t="s">
        <v>822</v>
      </c>
      <c r="E4258" t="s">
        <v>823</v>
      </c>
      <c r="F4258" t="s">
        <v>898</v>
      </c>
      <c r="G4258" t="s">
        <v>899</v>
      </c>
      <c r="H4258" t="s">
        <v>956</v>
      </c>
      <c r="I4258">
        <v>204</v>
      </c>
      <c r="J4258" t="s">
        <v>957</v>
      </c>
      <c r="K4258" t="s">
        <v>828</v>
      </c>
      <c r="L4258" t="s">
        <v>572</v>
      </c>
      <c r="M4258">
        <v>0</v>
      </c>
      <c r="N4258">
        <v>0</v>
      </c>
      <c r="O4258">
        <v>0</v>
      </c>
      <c r="P4258">
        <v>15700540</v>
      </c>
      <c r="Q4258">
        <v>0</v>
      </c>
      <c r="R4258">
        <v>0</v>
      </c>
      <c r="S4258">
        <v>15700540</v>
      </c>
      <c r="T4258">
        <v>0</v>
      </c>
      <c r="U4258">
        <v>15700540</v>
      </c>
      <c r="V4258">
        <v>227</v>
      </c>
    </row>
    <row r="4259" spans="1:22" x14ac:dyDescent="0.3">
      <c r="A4259">
        <v>202324</v>
      </c>
      <c r="B4259" t="s">
        <v>820</v>
      </c>
      <c r="C4259" t="s">
        <v>821</v>
      </c>
      <c r="D4259" t="s">
        <v>822</v>
      </c>
      <c r="E4259" t="s">
        <v>823</v>
      </c>
      <c r="F4259" t="s">
        <v>898</v>
      </c>
      <c r="G4259" t="s">
        <v>899</v>
      </c>
      <c r="H4259" t="s">
        <v>956</v>
      </c>
      <c r="I4259">
        <v>204</v>
      </c>
      <c r="J4259" t="s">
        <v>957</v>
      </c>
      <c r="K4259" t="s">
        <v>828</v>
      </c>
      <c r="L4259" t="s">
        <v>572</v>
      </c>
      <c r="M4259">
        <v>440895</v>
      </c>
      <c r="N4259">
        <v>399969</v>
      </c>
      <c r="O4259">
        <v>1354895</v>
      </c>
      <c r="P4259">
        <v>16477954</v>
      </c>
      <c r="Q4259">
        <v>0</v>
      </c>
      <c r="R4259">
        <v>0</v>
      </c>
      <c r="S4259">
        <v>18673713</v>
      </c>
      <c r="T4259">
        <v>0</v>
      </c>
      <c r="U4259">
        <v>18673713</v>
      </c>
      <c r="V4259">
        <v>306</v>
      </c>
    </row>
    <row r="4260" spans="1:22" x14ac:dyDescent="0.3">
      <c r="A4260">
        <v>202122</v>
      </c>
      <c r="B4260" t="s">
        <v>820</v>
      </c>
      <c r="C4260" t="s">
        <v>821</v>
      </c>
      <c r="D4260" t="s">
        <v>822</v>
      </c>
      <c r="E4260" t="s">
        <v>823</v>
      </c>
      <c r="F4260" t="s">
        <v>898</v>
      </c>
      <c r="G4260" t="s">
        <v>899</v>
      </c>
      <c r="H4260" t="s">
        <v>956</v>
      </c>
      <c r="I4260">
        <v>204</v>
      </c>
      <c r="J4260" t="s">
        <v>957</v>
      </c>
      <c r="K4260" t="s">
        <v>828</v>
      </c>
      <c r="L4260" t="s">
        <v>539</v>
      </c>
      <c r="M4260">
        <v>0</v>
      </c>
      <c r="N4260">
        <v>0</v>
      </c>
      <c r="O4260">
        <v>0</v>
      </c>
      <c r="P4260" t="s">
        <v>829</v>
      </c>
      <c r="Q4260" t="s">
        <v>829</v>
      </c>
      <c r="R4260" t="s">
        <v>829</v>
      </c>
      <c r="S4260">
        <v>0</v>
      </c>
      <c r="T4260">
        <v>0</v>
      </c>
      <c r="U4260">
        <v>0</v>
      </c>
      <c r="V4260">
        <v>0</v>
      </c>
    </row>
    <row r="4261" spans="1:22" x14ac:dyDescent="0.3">
      <c r="A4261">
        <v>202223</v>
      </c>
      <c r="B4261" t="s">
        <v>820</v>
      </c>
      <c r="C4261" t="s">
        <v>821</v>
      </c>
      <c r="D4261" t="s">
        <v>822</v>
      </c>
      <c r="E4261" t="s">
        <v>823</v>
      </c>
      <c r="F4261" t="s">
        <v>898</v>
      </c>
      <c r="G4261" t="s">
        <v>899</v>
      </c>
      <c r="H4261" t="s">
        <v>956</v>
      </c>
      <c r="I4261">
        <v>204</v>
      </c>
      <c r="J4261" t="s">
        <v>957</v>
      </c>
      <c r="K4261" t="s">
        <v>828</v>
      </c>
      <c r="L4261" t="s">
        <v>539</v>
      </c>
      <c r="M4261">
        <v>0</v>
      </c>
      <c r="N4261">
        <v>0</v>
      </c>
      <c r="O4261">
        <v>0</v>
      </c>
      <c r="P4261" t="s">
        <v>829</v>
      </c>
      <c r="Q4261" t="s">
        <v>829</v>
      </c>
      <c r="R4261" t="s">
        <v>829</v>
      </c>
      <c r="S4261">
        <v>0</v>
      </c>
      <c r="T4261">
        <v>0</v>
      </c>
      <c r="U4261">
        <v>0</v>
      </c>
      <c r="V4261">
        <v>0</v>
      </c>
    </row>
    <row r="4262" spans="1:22" x14ac:dyDescent="0.3">
      <c r="A4262">
        <v>202324</v>
      </c>
      <c r="B4262" t="s">
        <v>820</v>
      </c>
      <c r="C4262" t="s">
        <v>821</v>
      </c>
      <c r="D4262" t="s">
        <v>822</v>
      </c>
      <c r="E4262" t="s">
        <v>823</v>
      </c>
      <c r="F4262" t="s">
        <v>898</v>
      </c>
      <c r="G4262" t="s">
        <v>899</v>
      </c>
      <c r="H4262" t="s">
        <v>956</v>
      </c>
      <c r="I4262">
        <v>204</v>
      </c>
      <c r="J4262" t="s">
        <v>957</v>
      </c>
      <c r="K4262" t="s">
        <v>828</v>
      </c>
      <c r="L4262" t="s">
        <v>539</v>
      </c>
      <c r="M4262">
        <v>0</v>
      </c>
      <c r="N4262">
        <v>0</v>
      </c>
      <c r="O4262">
        <v>0</v>
      </c>
      <c r="P4262" t="s">
        <v>829</v>
      </c>
      <c r="Q4262" t="s">
        <v>829</v>
      </c>
      <c r="R4262" t="s">
        <v>829</v>
      </c>
      <c r="S4262">
        <v>0</v>
      </c>
      <c r="T4262">
        <v>0</v>
      </c>
      <c r="U4262">
        <v>0</v>
      </c>
      <c r="V4262">
        <v>0</v>
      </c>
    </row>
    <row r="4263" spans="1:22" x14ac:dyDescent="0.3">
      <c r="A4263">
        <v>202122</v>
      </c>
      <c r="B4263" t="s">
        <v>820</v>
      </c>
      <c r="C4263" t="s">
        <v>821</v>
      </c>
      <c r="D4263" t="s">
        <v>822</v>
      </c>
      <c r="E4263" t="s">
        <v>823</v>
      </c>
      <c r="F4263" t="s">
        <v>898</v>
      </c>
      <c r="G4263" t="s">
        <v>899</v>
      </c>
      <c r="H4263" t="s">
        <v>956</v>
      </c>
      <c r="I4263">
        <v>204</v>
      </c>
      <c r="J4263" t="s">
        <v>957</v>
      </c>
      <c r="K4263" t="s">
        <v>828</v>
      </c>
      <c r="L4263" t="s">
        <v>541</v>
      </c>
      <c r="M4263">
        <v>260426</v>
      </c>
      <c r="N4263">
        <v>3164172</v>
      </c>
      <c r="O4263">
        <v>327331</v>
      </c>
      <c r="P4263">
        <v>471039</v>
      </c>
      <c r="Q4263">
        <v>0</v>
      </c>
      <c r="R4263">
        <v>0</v>
      </c>
      <c r="S4263">
        <v>4222968</v>
      </c>
      <c r="T4263">
        <v>179972</v>
      </c>
      <c r="U4263">
        <v>4042996</v>
      </c>
      <c r="V4263">
        <v>58</v>
      </c>
    </row>
    <row r="4264" spans="1:22" x14ac:dyDescent="0.3">
      <c r="A4264">
        <v>202223</v>
      </c>
      <c r="B4264" t="s">
        <v>820</v>
      </c>
      <c r="C4264" t="s">
        <v>821</v>
      </c>
      <c r="D4264" t="s">
        <v>822</v>
      </c>
      <c r="E4264" t="s">
        <v>823</v>
      </c>
      <c r="F4264" t="s">
        <v>898</v>
      </c>
      <c r="G4264" t="s">
        <v>899</v>
      </c>
      <c r="H4264" t="s">
        <v>956</v>
      </c>
      <c r="I4264">
        <v>204</v>
      </c>
      <c r="J4264" t="s">
        <v>957</v>
      </c>
      <c r="K4264" t="s">
        <v>828</v>
      </c>
      <c r="L4264" t="s">
        <v>541</v>
      </c>
      <c r="M4264">
        <v>279678</v>
      </c>
      <c r="N4264">
        <v>3243031</v>
      </c>
      <c r="O4264">
        <v>1134952</v>
      </c>
      <c r="P4264">
        <v>100874</v>
      </c>
      <c r="Q4264">
        <v>0</v>
      </c>
      <c r="R4264">
        <v>437119</v>
      </c>
      <c r="S4264">
        <v>5195654</v>
      </c>
      <c r="T4264">
        <v>848287</v>
      </c>
      <c r="U4264">
        <v>4347367</v>
      </c>
      <c r="V4264">
        <v>63</v>
      </c>
    </row>
    <row r="4265" spans="1:22" x14ac:dyDescent="0.3">
      <c r="A4265">
        <v>202324</v>
      </c>
      <c r="B4265" t="s">
        <v>820</v>
      </c>
      <c r="C4265" t="s">
        <v>821</v>
      </c>
      <c r="D4265" t="s">
        <v>822</v>
      </c>
      <c r="E4265" t="s">
        <v>823</v>
      </c>
      <c r="F4265" t="s">
        <v>898</v>
      </c>
      <c r="G4265" t="s">
        <v>899</v>
      </c>
      <c r="H4265" t="s">
        <v>956</v>
      </c>
      <c r="I4265">
        <v>204</v>
      </c>
      <c r="J4265" t="s">
        <v>957</v>
      </c>
      <c r="K4265" t="s">
        <v>828</v>
      </c>
      <c r="L4265" t="s">
        <v>541</v>
      </c>
      <c r="M4265">
        <v>231511</v>
      </c>
      <c r="N4265">
        <v>2264586</v>
      </c>
      <c r="O4265">
        <v>1783152</v>
      </c>
      <c r="P4265">
        <v>257441</v>
      </c>
      <c r="Q4265">
        <v>0</v>
      </c>
      <c r="R4265">
        <v>0</v>
      </c>
      <c r="S4265">
        <v>4536690</v>
      </c>
      <c r="T4265">
        <v>0</v>
      </c>
      <c r="U4265">
        <v>4536690</v>
      </c>
      <c r="V4265">
        <v>74</v>
      </c>
    </row>
    <row r="4266" spans="1:22" x14ac:dyDescent="0.3">
      <c r="A4266">
        <v>202122</v>
      </c>
      <c r="B4266" t="s">
        <v>820</v>
      </c>
      <c r="C4266" t="s">
        <v>821</v>
      </c>
      <c r="D4266" t="s">
        <v>822</v>
      </c>
      <c r="E4266" t="s">
        <v>823</v>
      </c>
      <c r="F4266" t="s">
        <v>898</v>
      </c>
      <c r="G4266" t="s">
        <v>899</v>
      </c>
      <c r="H4266" t="s">
        <v>956</v>
      </c>
      <c r="I4266">
        <v>204</v>
      </c>
      <c r="J4266" t="s">
        <v>957</v>
      </c>
      <c r="K4266" t="s">
        <v>828</v>
      </c>
      <c r="L4266" t="s">
        <v>831</v>
      </c>
      <c r="M4266" t="s">
        <v>829</v>
      </c>
      <c r="N4266" t="s">
        <v>829</v>
      </c>
      <c r="O4266" t="s">
        <v>829</v>
      </c>
      <c r="P4266">
        <v>0</v>
      </c>
      <c r="Q4266">
        <v>0</v>
      </c>
      <c r="R4266" t="s">
        <v>829</v>
      </c>
      <c r="S4266">
        <v>0</v>
      </c>
      <c r="T4266">
        <v>0</v>
      </c>
      <c r="U4266">
        <v>0</v>
      </c>
      <c r="V4266">
        <v>0</v>
      </c>
    </row>
    <row r="4267" spans="1:22" x14ac:dyDescent="0.3">
      <c r="A4267">
        <v>202223</v>
      </c>
      <c r="B4267" t="s">
        <v>820</v>
      </c>
      <c r="C4267" t="s">
        <v>821</v>
      </c>
      <c r="D4267" t="s">
        <v>822</v>
      </c>
      <c r="E4267" t="s">
        <v>823</v>
      </c>
      <c r="F4267" t="s">
        <v>898</v>
      </c>
      <c r="G4267" t="s">
        <v>899</v>
      </c>
      <c r="H4267" t="s">
        <v>956</v>
      </c>
      <c r="I4267">
        <v>204</v>
      </c>
      <c r="J4267" t="s">
        <v>957</v>
      </c>
      <c r="K4267" t="s">
        <v>828</v>
      </c>
      <c r="L4267" t="s">
        <v>831</v>
      </c>
      <c r="M4267" t="s">
        <v>829</v>
      </c>
      <c r="N4267" t="s">
        <v>829</v>
      </c>
      <c r="O4267" t="s">
        <v>829</v>
      </c>
      <c r="P4267">
        <v>0</v>
      </c>
      <c r="Q4267">
        <v>0</v>
      </c>
      <c r="R4267" t="s">
        <v>829</v>
      </c>
      <c r="S4267">
        <v>0</v>
      </c>
      <c r="T4267">
        <v>0</v>
      </c>
      <c r="U4267">
        <v>0</v>
      </c>
      <c r="V4267">
        <v>0</v>
      </c>
    </row>
    <row r="4268" spans="1:22" x14ac:dyDescent="0.3">
      <c r="A4268">
        <v>202324</v>
      </c>
      <c r="B4268" t="s">
        <v>820</v>
      </c>
      <c r="C4268" t="s">
        <v>821</v>
      </c>
      <c r="D4268" t="s">
        <v>822</v>
      </c>
      <c r="E4268" t="s">
        <v>823</v>
      </c>
      <c r="F4268" t="s">
        <v>898</v>
      </c>
      <c r="G4268" t="s">
        <v>899</v>
      </c>
      <c r="H4268" t="s">
        <v>956</v>
      </c>
      <c r="I4268">
        <v>204</v>
      </c>
      <c r="J4268" t="s">
        <v>957</v>
      </c>
      <c r="K4268" t="s">
        <v>828</v>
      </c>
      <c r="L4268" t="s">
        <v>831</v>
      </c>
      <c r="M4268" t="s">
        <v>829</v>
      </c>
      <c r="N4268" t="s">
        <v>829</v>
      </c>
      <c r="O4268" t="s">
        <v>829</v>
      </c>
      <c r="P4268">
        <v>0</v>
      </c>
      <c r="Q4268">
        <v>0</v>
      </c>
      <c r="R4268" t="s">
        <v>829</v>
      </c>
      <c r="S4268">
        <v>0</v>
      </c>
      <c r="T4268">
        <v>0</v>
      </c>
      <c r="U4268">
        <v>0</v>
      </c>
      <c r="V4268">
        <v>0</v>
      </c>
    </row>
    <row r="4269" spans="1:22" x14ac:dyDescent="0.3">
      <c r="A4269">
        <v>202122</v>
      </c>
      <c r="B4269" t="s">
        <v>820</v>
      </c>
      <c r="C4269" t="s">
        <v>821</v>
      </c>
      <c r="D4269" t="s">
        <v>822</v>
      </c>
      <c r="E4269" t="s">
        <v>823</v>
      </c>
      <c r="F4269" t="s">
        <v>898</v>
      </c>
      <c r="G4269" t="s">
        <v>899</v>
      </c>
      <c r="H4269" t="s">
        <v>956</v>
      </c>
      <c r="I4269">
        <v>204</v>
      </c>
      <c r="J4269" t="s">
        <v>957</v>
      </c>
      <c r="K4269" t="s">
        <v>828</v>
      </c>
      <c r="L4269" t="s">
        <v>832</v>
      </c>
      <c r="M4269">
        <v>0</v>
      </c>
      <c r="N4269">
        <v>305597</v>
      </c>
      <c r="O4269">
        <v>157560</v>
      </c>
      <c r="P4269">
        <v>0</v>
      </c>
      <c r="Q4269">
        <v>0</v>
      </c>
      <c r="R4269">
        <v>0</v>
      </c>
      <c r="S4269">
        <v>463157</v>
      </c>
      <c r="T4269">
        <v>0</v>
      </c>
      <c r="U4269">
        <v>463157</v>
      </c>
      <c r="V4269">
        <v>7</v>
      </c>
    </row>
    <row r="4270" spans="1:22" x14ac:dyDescent="0.3">
      <c r="A4270">
        <v>202223</v>
      </c>
      <c r="B4270" t="s">
        <v>820</v>
      </c>
      <c r="C4270" t="s">
        <v>821</v>
      </c>
      <c r="D4270" t="s">
        <v>822</v>
      </c>
      <c r="E4270" t="s">
        <v>823</v>
      </c>
      <c r="F4270" t="s">
        <v>898</v>
      </c>
      <c r="G4270" t="s">
        <v>899</v>
      </c>
      <c r="H4270" t="s">
        <v>956</v>
      </c>
      <c r="I4270">
        <v>204</v>
      </c>
      <c r="J4270" t="s">
        <v>957</v>
      </c>
      <c r="K4270" t="s">
        <v>828</v>
      </c>
      <c r="L4270" t="s">
        <v>832</v>
      </c>
      <c r="M4270">
        <v>0</v>
      </c>
      <c r="N4270">
        <v>409157</v>
      </c>
      <c r="O4270">
        <v>199578</v>
      </c>
      <c r="P4270">
        <v>0</v>
      </c>
      <c r="Q4270">
        <v>0</v>
      </c>
      <c r="R4270">
        <v>0</v>
      </c>
      <c r="S4270">
        <v>608735</v>
      </c>
      <c r="T4270">
        <v>0</v>
      </c>
      <c r="U4270">
        <v>608735</v>
      </c>
      <c r="V4270">
        <v>9</v>
      </c>
    </row>
    <row r="4271" spans="1:22" x14ac:dyDescent="0.3">
      <c r="A4271">
        <v>202324</v>
      </c>
      <c r="B4271" t="s">
        <v>820</v>
      </c>
      <c r="C4271" t="s">
        <v>821</v>
      </c>
      <c r="D4271" t="s">
        <v>822</v>
      </c>
      <c r="E4271" t="s">
        <v>823</v>
      </c>
      <c r="F4271" t="s">
        <v>898</v>
      </c>
      <c r="G4271" t="s">
        <v>899</v>
      </c>
      <c r="H4271" t="s">
        <v>956</v>
      </c>
      <c r="I4271">
        <v>204</v>
      </c>
      <c r="J4271" t="s">
        <v>957</v>
      </c>
      <c r="K4271" t="s">
        <v>828</v>
      </c>
      <c r="L4271" t="s">
        <v>832</v>
      </c>
      <c r="M4271">
        <v>0</v>
      </c>
      <c r="N4271">
        <v>0</v>
      </c>
      <c r="O4271">
        <v>0</v>
      </c>
      <c r="P4271">
        <v>0</v>
      </c>
      <c r="Q4271">
        <v>844248</v>
      </c>
      <c r="R4271">
        <v>0</v>
      </c>
      <c r="S4271">
        <v>844248</v>
      </c>
      <c r="T4271">
        <v>0</v>
      </c>
      <c r="U4271">
        <v>844248</v>
      </c>
      <c r="V4271">
        <v>14</v>
      </c>
    </row>
    <row r="4272" spans="1:22" x14ac:dyDescent="0.3">
      <c r="A4272">
        <v>202122</v>
      </c>
      <c r="B4272" t="s">
        <v>820</v>
      </c>
      <c r="C4272" t="s">
        <v>821</v>
      </c>
      <c r="D4272" t="s">
        <v>822</v>
      </c>
      <c r="E4272" t="s">
        <v>823</v>
      </c>
      <c r="F4272" t="s">
        <v>898</v>
      </c>
      <c r="G4272" t="s">
        <v>899</v>
      </c>
      <c r="H4272" t="s">
        <v>956</v>
      </c>
      <c r="I4272">
        <v>204</v>
      </c>
      <c r="J4272" t="s">
        <v>957</v>
      </c>
      <c r="K4272" t="s">
        <v>828</v>
      </c>
      <c r="L4272" t="s">
        <v>544</v>
      </c>
      <c r="M4272">
        <v>0</v>
      </c>
      <c r="N4272">
        <v>130288</v>
      </c>
      <c r="O4272">
        <v>14583</v>
      </c>
      <c r="P4272">
        <v>648008</v>
      </c>
      <c r="Q4272">
        <v>0</v>
      </c>
      <c r="R4272">
        <v>0</v>
      </c>
      <c r="S4272">
        <v>792879</v>
      </c>
      <c r="T4272">
        <v>0</v>
      </c>
      <c r="U4272">
        <v>792879</v>
      </c>
      <c r="V4272">
        <v>11</v>
      </c>
    </row>
    <row r="4273" spans="1:22" x14ac:dyDescent="0.3">
      <c r="A4273">
        <v>202223</v>
      </c>
      <c r="B4273" t="s">
        <v>820</v>
      </c>
      <c r="C4273" t="s">
        <v>821</v>
      </c>
      <c r="D4273" t="s">
        <v>822</v>
      </c>
      <c r="E4273" t="s">
        <v>823</v>
      </c>
      <c r="F4273" t="s">
        <v>898</v>
      </c>
      <c r="G4273" t="s">
        <v>899</v>
      </c>
      <c r="H4273" t="s">
        <v>956</v>
      </c>
      <c r="I4273">
        <v>204</v>
      </c>
      <c r="J4273" t="s">
        <v>957</v>
      </c>
      <c r="K4273" t="s">
        <v>828</v>
      </c>
      <c r="L4273" t="s">
        <v>544</v>
      </c>
      <c r="M4273">
        <v>345355</v>
      </c>
      <c r="N4273">
        <v>328323</v>
      </c>
      <c r="O4273">
        <v>223260</v>
      </c>
      <c r="P4273">
        <v>19699</v>
      </c>
      <c r="Q4273">
        <v>0</v>
      </c>
      <c r="R4273">
        <v>85364</v>
      </c>
      <c r="S4273">
        <v>1002001</v>
      </c>
      <c r="T4273">
        <v>77659</v>
      </c>
      <c r="U4273">
        <v>924342</v>
      </c>
      <c r="V4273">
        <v>13</v>
      </c>
    </row>
    <row r="4274" spans="1:22" x14ac:dyDescent="0.3">
      <c r="A4274">
        <v>202324</v>
      </c>
      <c r="B4274" t="s">
        <v>820</v>
      </c>
      <c r="C4274" t="s">
        <v>821</v>
      </c>
      <c r="D4274" t="s">
        <v>822</v>
      </c>
      <c r="E4274" t="s">
        <v>823</v>
      </c>
      <c r="F4274" t="s">
        <v>898</v>
      </c>
      <c r="G4274" t="s">
        <v>899</v>
      </c>
      <c r="H4274" t="s">
        <v>956</v>
      </c>
      <c r="I4274">
        <v>204</v>
      </c>
      <c r="J4274" t="s">
        <v>957</v>
      </c>
      <c r="K4274" t="s">
        <v>828</v>
      </c>
      <c r="L4274" t="s">
        <v>544</v>
      </c>
      <c r="M4274">
        <v>395830</v>
      </c>
      <c r="N4274">
        <v>461007</v>
      </c>
      <c r="O4274">
        <v>131716</v>
      </c>
      <c r="P4274">
        <v>65858</v>
      </c>
      <c r="Q4274">
        <v>0</v>
      </c>
      <c r="R4274">
        <v>0</v>
      </c>
      <c r="S4274">
        <v>1054411</v>
      </c>
      <c r="T4274">
        <v>0</v>
      </c>
      <c r="U4274">
        <v>1054411</v>
      </c>
      <c r="V4274">
        <v>17</v>
      </c>
    </row>
    <row r="4275" spans="1:22" x14ac:dyDescent="0.3">
      <c r="A4275">
        <v>202122</v>
      </c>
      <c r="B4275" t="s">
        <v>820</v>
      </c>
      <c r="C4275" t="s">
        <v>821</v>
      </c>
      <c r="D4275" t="s">
        <v>822</v>
      </c>
      <c r="E4275" t="s">
        <v>823</v>
      </c>
      <c r="F4275" t="s">
        <v>898</v>
      </c>
      <c r="G4275" t="s">
        <v>899</v>
      </c>
      <c r="H4275" t="s">
        <v>956</v>
      </c>
      <c r="I4275">
        <v>204</v>
      </c>
      <c r="J4275" t="s">
        <v>957</v>
      </c>
      <c r="K4275" t="s">
        <v>828</v>
      </c>
      <c r="L4275" t="s">
        <v>600</v>
      </c>
      <c r="M4275" t="s">
        <v>829</v>
      </c>
      <c r="N4275" t="s">
        <v>829</v>
      </c>
      <c r="O4275" t="s">
        <v>829</v>
      </c>
      <c r="P4275">
        <v>0</v>
      </c>
      <c r="Q4275">
        <v>0</v>
      </c>
      <c r="R4275" t="s">
        <v>829</v>
      </c>
      <c r="S4275">
        <v>0</v>
      </c>
      <c r="T4275">
        <v>0</v>
      </c>
      <c r="U4275">
        <v>0</v>
      </c>
      <c r="V4275">
        <v>0</v>
      </c>
    </row>
    <row r="4276" spans="1:22" x14ac:dyDescent="0.3">
      <c r="A4276">
        <v>202223</v>
      </c>
      <c r="B4276" t="s">
        <v>820</v>
      </c>
      <c r="C4276" t="s">
        <v>821</v>
      </c>
      <c r="D4276" t="s">
        <v>822</v>
      </c>
      <c r="E4276" t="s">
        <v>823</v>
      </c>
      <c r="F4276" t="s">
        <v>898</v>
      </c>
      <c r="G4276" t="s">
        <v>899</v>
      </c>
      <c r="H4276" t="s">
        <v>956</v>
      </c>
      <c r="I4276">
        <v>204</v>
      </c>
      <c r="J4276" t="s">
        <v>957</v>
      </c>
      <c r="K4276" t="s">
        <v>828</v>
      </c>
      <c r="L4276" t="s">
        <v>600</v>
      </c>
      <c r="M4276" t="s">
        <v>829</v>
      </c>
      <c r="N4276" t="s">
        <v>829</v>
      </c>
      <c r="O4276" t="s">
        <v>829</v>
      </c>
      <c r="P4276">
        <v>0</v>
      </c>
      <c r="Q4276">
        <v>0</v>
      </c>
      <c r="R4276" t="s">
        <v>829</v>
      </c>
      <c r="S4276">
        <v>0</v>
      </c>
      <c r="T4276">
        <v>0</v>
      </c>
      <c r="U4276">
        <v>0</v>
      </c>
      <c r="V4276">
        <v>0</v>
      </c>
    </row>
    <row r="4277" spans="1:22" x14ac:dyDescent="0.3">
      <c r="A4277">
        <v>202324</v>
      </c>
      <c r="B4277" t="s">
        <v>820</v>
      </c>
      <c r="C4277" t="s">
        <v>821</v>
      </c>
      <c r="D4277" t="s">
        <v>822</v>
      </c>
      <c r="E4277" t="s">
        <v>823</v>
      </c>
      <c r="F4277" t="s">
        <v>898</v>
      </c>
      <c r="G4277" t="s">
        <v>899</v>
      </c>
      <c r="H4277" t="s">
        <v>956</v>
      </c>
      <c r="I4277">
        <v>204</v>
      </c>
      <c r="J4277" t="s">
        <v>957</v>
      </c>
      <c r="K4277" t="s">
        <v>828</v>
      </c>
      <c r="L4277" t="s">
        <v>600</v>
      </c>
      <c r="M4277" t="s">
        <v>829</v>
      </c>
      <c r="N4277" t="s">
        <v>829</v>
      </c>
      <c r="O4277" t="s">
        <v>829</v>
      </c>
      <c r="P4277">
        <v>0</v>
      </c>
      <c r="Q4277">
        <v>0</v>
      </c>
      <c r="R4277" t="s">
        <v>829</v>
      </c>
      <c r="S4277">
        <v>0</v>
      </c>
      <c r="T4277">
        <v>0</v>
      </c>
      <c r="U4277">
        <v>0</v>
      </c>
      <c r="V4277">
        <v>0</v>
      </c>
    </row>
    <row r="4278" spans="1:22" x14ac:dyDescent="0.3">
      <c r="A4278">
        <v>202122</v>
      </c>
      <c r="B4278" t="s">
        <v>820</v>
      </c>
      <c r="C4278" t="s">
        <v>821</v>
      </c>
      <c r="D4278" t="s">
        <v>822</v>
      </c>
      <c r="E4278" t="s">
        <v>823</v>
      </c>
      <c r="F4278" t="s">
        <v>898</v>
      </c>
      <c r="G4278" t="s">
        <v>899</v>
      </c>
      <c r="H4278" t="s">
        <v>956</v>
      </c>
      <c r="I4278">
        <v>204</v>
      </c>
      <c r="J4278" t="s">
        <v>957</v>
      </c>
      <c r="K4278" t="s">
        <v>828</v>
      </c>
      <c r="L4278" t="s">
        <v>247</v>
      </c>
      <c r="M4278">
        <v>0</v>
      </c>
      <c r="N4278">
        <v>0</v>
      </c>
      <c r="O4278">
        <v>0</v>
      </c>
      <c r="P4278">
        <v>0</v>
      </c>
      <c r="Q4278">
        <v>0</v>
      </c>
      <c r="R4278">
        <v>0</v>
      </c>
      <c r="S4278">
        <v>0</v>
      </c>
      <c r="T4278">
        <v>0</v>
      </c>
      <c r="U4278">
        <v>0</v>
      </c>
      <c r="V4278">
        <v>0</v>
      </c>
    </row>
    <row r="4279" spans="1:22" x14ac:dyDescent="0.3">
      <c r="A4279">
        <v>202223</v>
      </c>
      <c r="B4279" t="s">
        <v>820</v>
      </c>
      <c r="C4279" t="s">
        <v>821</v>
      </c>
      <c r="D4279" t="s">
        <v>822</v>
      </c>
      <c r="E4279" t="s">
        <v>823</v>
      </c>
      <c r="F4279" t="s">
        <v>898</v>
      </c>
      <c r="G4279" t="s">
        <v>899</v>
      </c>
      <c r="H4279" t="s">
        <v>956</v>
      </c>
      <c r="I4279">
        <v>204</v>
      </c>
      <c r="J4279" t="s">
        <v>957</v>
      </c>
      <c r="K4279" t="s">
        <v>828</v>
      </c>
      <c r="L4279" t="s">
        <v>247</v>
      </c>
      <c r="M4279">
        <v>0</v>
      </c>
      <c r="N4279">
        <v>0</v>
      </c>
      <c r="O4279">
        <v>0</v>
      </c>
      <c r="P4279">
        <v>0</v>
      </c>
      <c r="Q4279">
        <v>0</v>
      </c>
      <c r="R4279">
        <v>0</v>
      </c>
      <c r="S4279">
        <v>0</v>
      </c>
      <c r="T4279">
        <v>0</v>
      </c>
      <c r="U4279">
        <v>0</v>
      </c>
      <c r="V4279">
        <v>0</v>
      </c>
    </row>
    <row r="4280" spans="1:22" x14ac:dyDescent="0.3">
      <c r="A4280">
        <v>202324</v>
      </c>
      <c r="B4280" t="s">
        <v>820</v>
      </c>
      <c r="C4280" t="s">
        <v>821</v>
      </c>
      <c r="D4280" t="s">
        <v>822</v>
      </c>
      <c r="E4280" t="s">
        <v>823</v>
      </c>
      <c r="F4280" t="s">
        <v>898</v>
      </c>
      <c r="G4280" t="s">
        <v>899</v>
      </c>
      <c r="H4280" t="s">
        <v>956</v>
      </c>
      <c r="I4280">
        <v>204</v>
      </c>
      <c r="J4280" t="s">
        <v>957</v>
      </c>
      <c r="K4280" t="s">
        <v>828</v>
      </c>
      <c r="L4280" t="s">
        <v>247</v>
      </c>
      <c r="M4280">
        <v>0</v>
      </c>
      <c r="N4280">
        <v>0</v>
      </c>
      <c r="O4280">
        <v>0</v>
      </c>
      <c r="P4280">
        <v>0</v>
      </c>
      <c r="Q4280">
        <v>0</v>
      </c>
      <c r="R4280">
        <v>0</v>
      </c>
      <c r="S4280">
        <v>0</v>
      </c>
      <c r="T4280">
        <v>0</v>
      </c>
      <c r="U4280">
        <v>0</v>
      </c>
      <c r="V4280">
        <v>0</v>
      </c>
    </row>
    <row r="4281" spans="1:22" x14ac:dyDescent="0.3">
      <c r="A4281">
        <v>202122</v>
      </c>
      <c r="B4281" t="s">
        <v>820</v>
      </c>
      <c r="C4281" t="s">
        <v>821</v>
      </c>
      <c r="D4281" t="s">
        <v>822</v>
      </c>
      <c r="E4281" t="s">
        <v>823</v>
      </c>
      <c r="F4281" t="s">
        <v>898</v>
      </c>
      <c r="G4281" t="s">
        <v>899</v>
      </c>
      <c r="H4281" t="s">
        <v>956</v>
      </c>
      <c r="I4281">
        <v>204</v>
      </c>
      <c r="J4281" t="s">
        <v>957</v>
      </c>
      <c r="K4281" t="s">
        <v>828</v>
      </c>
      <c r="L4281" t="s">
        <v>833</v>
      </c>
      <c r="M4281">
        <v>28854249</v>
      </c>
      <c r="N4281">
        <v>114018180</v>
      </c>
      <c r="O4281">
        <v>54764935</v>
      </c>
      <c r="P4281">
        <v>30130620</v>
      </c>
      <c r="Q4281">
        <v>2842911</v>
      </c>
      <c r="R4281">
        <v>3291494</v>
      </c>
      <c r="S4281">
        <v>234335639</v>
      </c>
      <c r="T4281">
        <v>476129</v>
      </c>
      <c r="U4281">
        <v>233859510</v>
      </c>
      <c r="V4281" t="s">
        <v>834</v>
      </c>
    </row>
    <row r="4282" spans="1:22" x14ac:dyDescent="0.3">
      <c r="A4282">
        <v>202223</v>
      </c>
      <c r="B4282" t="s">
        <v>820</v>
      </c>
      <c r="C4282" t="s">
        <v>821</v>
      </c>
      <c r="D4282" t="s">
        <v>822</v>
      </c>
      <c r="E4282" t="s">
        <v>823</v>
      </c>
      <c r="F4282" t="s">
        <v>898</v>
      </c>
      <c r="G4282" t="s">
        <v>899</v>
      </c>
      <c r="H4282" t="s">
        <v>956</v>
      </c>
      <c r="I4282">
        <v>204</v>
      </c>
      <c r="J4282" t="s">
        <v>957</v>
      </c>
      <c r="K4282" t="s">
        <v>828</v>
      </c>
      <c r="L4282" t="s">
        <v>833</v>
      </c>
      <c r="M4282">
        <v>30475848</v>
      </c>
      <c r="N4282">
        <v>113352861</v>
      </c>
      <c r="O4282">
        <v>57670278</v>
      </c>
      <c r="P4282">
        <v>30638971</v>
      </c>
      <c r="Q4282">
        <v>2382177</v>
      </c>
      <c r="R4282">
        <v>6497983</v>
      </c>
      <c r="S4282">
        <v>242334578</v>
      </c>
      <c r="T4282">
        <v>2053832</v>
      </c>
      <c r="U4282">
        <v>240280746</v>
      </c>
      <c r="V4282" t="s">
        <v>834</v>
      </c>
    </row>
    <row r="4283" spans="1:22" x14ac:dyDescent="0.3">
      <c r="A4283">
        <v>202324</v>
      </c>
      <c r="B4283" t="s">
        <v>820</v>
      </c>
      <c r="C4283" t="s">
        <v>821</v>
      </c>
      <c r="D4283" t="s">
        <v>822</v>
      </c>
      <c r="E4283" t="s">
        <v>823</v>
      </c>
      <c r="F4283" t="s">
        <v>898</v>
      </c>
      <c r="G4283" t="s">
        <v>899</v>
      </c>
      <c r="H4283" t="s">
        <v>956</v>
      </c>
      <c r="I4283">
        <v>204</v>
      </c>
      <c r="J4283" t="s">
        <v>957</v>
      </c>
      <c r="K4283" t="s">
        <v>828</v>
      </c>
      <c r="L4283" t="s">
        <v>833</v>
      </c>
      <c r="M4283">
        <v>31838555</v>
      </c>
      <c r="N4283">
        <v>110683402</v>
      </c>
      <c r="O4283">
        <v>54563967</v>
      </c>
      <c r="P4283">
        <v>35319509</v>
      </c>
      <c r="Q4283">
        <v>2890165</v>
      </c>
      <c r="R4283">
        <v>4734268</v>
      </c>
      <c r="S4283">
        <v>240957204</v>
      </c>
      <c r="T4283">
        <v>0</v>
      </c>
      <c r="U4283">
        <v>240957204</v>
      </c>
      <c r="V4283" t="s">
        <v>834</v>
      </c>
    </row>
    <row r="4284" spans="1:22" x14ac:dyDescent="0.3">
      <c r="A4284">
        <v>202122</v>
      </c>
      <c r="B4284" t="s">
        <v>820</v>
      </c>
      <c r="C4284" t="s">
        <v>821</v>
      </c>
      <c r="D4284" t="s">
        <v>822</v>
      </c>
      <c r="E4284" t="s">
        <v>823</v>
      </c>
      <c r="F4284" t="s">
        <v>898</v>
      </c>
      <c r="G4284" t="s">
        <v>899</v>
      </c>
      <c r="H4284" t="s">
        <v>956</v>
      </c>
      <c r="I4284">
        <v>204</v>
      </c>
      <c r="J4284" t="s">
        <v>957</v>
      </c>
      <c r="K4284" t="s">
        <v>835</v>
      </c>
      <c r="L4284" t="s">
        <v>836</v>
      </c>
      <c r="M4284" t="s">
        <v>829</v>
      </c>
      <c r="N4284" t="s">
        <v>829</v>
      </c>
      <c r="O4284" t="s">
        <v>829</v>
      </c>
      <c r="P4284" t="s">
        <v>829</v>
      </c>
      <c r="Q4284" t="s">
        <v>829</v>
      </c>
      <c r="R4284" t="s">
        <v>829</v>
      </c>
      <c r="S4284">
        <v>223411685</v>
      </c>
      <c r="T4284" t="s">
        <v>829</v>
      </c>
      <c r="U4284" t="s">
        <v>829</v>
      </c>
      <c r="V4284" t="s">
        <v>834</v>
      </c>
    </row>
    <row r="4285" spans="1:22" x14ac:dyDescent="0.3">
      <c r="A4285">
        <v>202223</v>
      </c>
      <c r="B4285" t="s">
        <v>820</v>
      </c>
      <c r="C4285" t="s">
        <v>821</v>
      </c>
      <c r="D4285" t="s">
        <v>822</v>
      </c>
      <c r="E4285" t="s">
        <v>823</v>
      </c>
      <c r="F4285" t="s">
        <v>898</v>
      </c>
      <c r="G4285" t="s">
        <v>899</v>
      </c>
      <c r="H4285" t="s">
        <v>956</v>
      </c>
      <c r="I4285">
        <v>204</v>
      </c>
      <c r="J4285" t="s">
        <v>957</v>
      </c>
      <c r="K4285" t="s">
        <v>835</v>
      </c>
      <c r="L4285" t="s">
        <v>836</v>
      </c>
      <c r="M4285" t="s">
        <v>829</v>
      </c>
      <c r="N4285" t="s">
        <v>829</v>
      </c>
      <c r="O4285" t="s">
        <v>829</v>
      </c>
      <c r="P4285" t="s">
        <v>829</v>
      </c>
      <c r="Q4285" t="s">
        <v>829</v>
      </c>
      <c r="R4285" t="s">
        <v>829</v>
      </c>
      <c r="S4285">
        <v>230748249</v>
      </c>
      <c r="T4285" t="s">
        <v>829</v>
      </c>
      <c r="U4285" t="s">
        <v>829</v>
      </c>
      <c r="V4285" t="s">
        <v>834</v>
      </c>
    </row>
    <row r="4286" spans="1:22" x14ac:dyDescent="0.3">
      <c r="A4286">
        <v>202324</v>
      </c>
      <c r="B4286" t="s">
        <v>820</v>
      </c>
      <c r="C4286" t="s">
        <v>821</v>
      </c>
      <c r="D4286" t="s">
        <v>822</v>
      </c>
      <c r="E4286" t="s">
        <v>823</v>
      </c>
      <c r="F4286" t="s">
        <v>898</v>
      </c>
      <c r="G4286" t="s">
        <v>899</v>
      </c>
      <c r="H4286" t="s">
        <v>956</v>
      </c>
      <c r="I4286">
        <v>204</v>
      </c>
      <c r="J4286" t="s">
        <v>957</v>
      </c>
      <c r="K4286" t="s">
        <v>835</v>
      </c>
      <c r="L4286" t="s">
        <v>836</v>
      </c>
      <c r="M4286" t="s">
        <v>829</v>
      </c>
      <c r="N4286" t="s">
        <v>829</v>
      </c>
      <c r="O4286" t="s">
        <v>829</v>
      </c>
      <c r="P4286" t="s">
        <v>829</v>
      </c>
      <c r="Q4286" t="s">
        <v>829</v>
      </c>
      <c r="R4286" t="s">
        <v>829</v>
      </c>
      <c r="S4286">
        <v>233438551</v>
      </c>
      <c r="T4286" t="s">
        <v>829</v>
      </c>
      <c r="U4286" t="s">
        <v>829</v>
      </c>
      <c r="V4286" t="s">
        <v>834</v>
      </c>
    </row>
    <row r="4287" spans="1:22" x14ac:dyDescent="0.3">
      <c r="A4287">
        <v>202122</v>
      </c>
      <c r="B4287" t="s">
        <v>820</v>
      </c>
      <c r="C4287" t="s">
        <v>821</v>
      </c>
      <c r="D4287" t="s">
        <v>822</v>
      </c>
      <c r="E4287" t="s">
        <v>823</v>
      </c>
      <c r="F4287" t="s">
        <v>898</v>
      </c>
      <c r="G4287" t="s">
        <v>899</v>
      </c>
      <c r="H4287" t="s">
        <v>956</v>
      </c>
      <c r="I4287">
        <v>204</v>
      </c>
      <c r="J4287" t="s">
        <v>957</v>
      </c>
      <c r="K4287" t="s">
        <v>835</v>
      </c>
      <c r="L4287" t="s">
        <v>837</v>
      </c>
      <c r="M4287" t="s">
        <v>829</v>
      </c>
      <c r="N4287" t="s">
        <v>829</v>
      </c>
      <c r="O4287" t="s">
        <v>829</v>
      </c>
      <c r="P4287" t="s">
        <v>829</v>
      </c>
      <c r="Q4287" t="s">
        <v>829</v>
      </c>
      <c r="R4287" t="s">
        <v>829</v>
      </c>
      <c r="S4287">
        <v>0</v>
      </c>
      <c r="T4287" t="s">
        <v>829</v>
      </c>
      <c r="U4287" t="s">
        <v>829</v>
      </c>
      <c r="V4287" t="s">
        <v>834</v>
      </c>
    </row>
    <row r="4288" spans="1:22" x14ac:dyDescent="0.3">
      <c r="A4288">
        <v>202223</v>
      </c>
      <c r="B4288" t="s">
        <v>820</v>
      </c>
      <c r="C4288" t="s">
        <v>821</v>
      </c>
      <c r="D4288" t="s">
        <v>822</v>
      </c>
      <c r="E4288" t="s">
        <v>823</v>
      </c>
      <c r="F4288" t="s">
        <v>898</v>
      </c>
      <c r="G4288" t="s">
        <v>899</v>
      </c>
      <c r="H4288" t="s">
        <v>956</v>
      </c>
      <c r="I4288">
        <v>204</v>
      </c>
      <c r="J4288" t="s">
        <v>957</v>
      </c>
      <c r="K4288" t="s">
        <v>835</v>
      </c>
      <c r="L4288" t="s">
        <v>837</v>
      </c>
      <c r="M4288" t="s">
        <v>829</v>
      </c>
      <c r="N4288" t="s">
        <v>829</v>
      </c>
      <c r="O4288" t="s">
        <v>829</v>
      </c>
      <c r="P4288" t="s">
        <v>829</v>
      </c>
      <c r="Q4288" t="s">
        <v>829</v>
      </c>
      <c r="R4288" t="s">
        <v>829</v>
      </c>
      <c r="S4288">
        <v>179263</v>
      </c>
      <c r="T4288" t="s">
        <v>829</v>
      </c>
      <c r="U4288" t="s">
        <v>829</v>
      </c>
      <c r="V4288">
        <v>0</v>
      </c>
    </row>
    <row r="4289" spans="1:22" x14ac:dyDescent="0.3">
      <c r="A4289">
        <v>202324</v>
      </c>
      <c r="B4289" t="s">
        <v>820</v>
      </c>
      <c r="C4289" t="s">
        <v>821</v>
      </c>
      <c r="D4289" t="s">
        <v>822</v>
      </c>
      <c r="E4289" t="s">
        <v>823</v>
      </c>
      <c r="F4289" t="s">
        <v>898</v>
      </c>
      <c r="G4289" t="s">
        <v>899</v>
      </c>
      <c r="H4289" t="s">
        <v>956</v>
      </c>
      <c r="I4289">
        <v>204</v>
      </c>
      <c r="J4289" t="s">
        <v>957</v>
      </c>
      <c r="K4289" t="s">
        <v>835</v>
      </c>
      <c r="L4289" t="s">
        <v>837</v>
      </c>
      <c r="M4289" t="s">
        <v>829</v>
      </c>
      <c r="N4289" t="s">
        <v>829</v>
      </c>
      <c r="O4289" t="s">
        <v>829</v>
      </c>
      <c r="P4289" t="s">
        <v>829</v>
      </c>
      <c r="Q4289" t="s">
        <v>829</v>
      </c>
      <c r="R4289" t="s">
        <v>829</v>
      </c>
      <c r="S4289">
        <v>-759301</v>
      </c>
      <c r="T4289" t="s">
        <v>829</v>
      </c>
      <c r="U4289" t="s">
        <v>829</v>
      </c>
      <c r="V4289">
        <v>0</v>
      </c>
    </row>
    <row r="4290" spans="1:22" x14ac:dyDescent="0.3">
      <c r="A4290">
        <v>202122</v>
      </c>
      <c r="B4290" t="s">
        <v>820</v>
      </c>
      <c r="C4290" t="s">
        <v>821</v>
      </c>
      <c r="D4290" t="s">
        <v>822</v>
      </c>
      <c r="E4290" t="s">
        <v>823</v>
      </c>
      <c r="F4290" t="s">
        <v>898</v>
      </c>
      <c r="G4290" t="s">
        <v>899</v>
      </c>
      <c r="H4290" t="s">
        <v>956</v>
      </c>
      <c r="I4290">
        <v>204</v>
      </c>
      <c r="J4290" t="s">
        <v>957</v>
      </c>
      <c r="K4290" t="s">
        <v>835</v>
      </c>
      <c r="L4290" t="s">
        <v>838</v>
      </c>
      <c r="M4290" t="s">
        <v>829</v>
      </c>
      <c r="N4290" t="s">
        <v>829</v>
      </c>
      <c r="O4290" t="s">
        <v>829</v>
      </c>
      <c r="P4290" t="s">
        <v>829</v>
      </c>
      <c r="Q4290" t="s">
        <v>829</v>
      </c>
      <c r="R4290" t="s">
        <v>829</v>
      </c>
      <c r="S4290">
        <v>-9144806</v>
      </c>
      <c r="T4290" t="s">
        <v>829</v>
      </c>
      <c r="U4290" t="s">
        <v>829</v>
      </c>
      <c r="V4290" t="s">
        <v>834</v>
      </c>
    </row>
    <row r="4291" spans="1:22" x14ac:dyDescent="0.3">
      <c r="A4291">
        <v>202223</v>
      </c>
      <c r="B4291" t="s">
        <v>820</v>
      </c>
      <c r="C4291" t="s">
        <v>821</v>
      </c>
      <c r="D4291" t="s">
        <v>822</v>
      </c>
      <c r="E4291" t="s">
        <v>823</v>
      </c>
      <c r="F4291" t="s">
        <v>898</v>
      </c>
      <c r="G4291" t="s">
        <v>899</v>
      </c>
      <c r="H4291" t="s">
        <v>956</v>
      </c>
      <c r="I4291">
        <v>204</v>
      </c>
      <c r="J4291" t="s">
        <v>957</v>
      </c>
      <c r="K4291" t="s">
        <v>835</v>
      </c>
      <c r="L4291" t="s">
        <v>838</v>
      </c>
      <c r="M4291" t="s">
        <v>829</v>
      </c>
      <c r="N4291" t="s">
        <v>829</v>
      </c>
      <c r="O4291" t="s">
        <v>829</v>
      </c>
      <c r="P4291" t="s">
        <v>829</v>
      </c>
      <c r="Q4291" t="s">
        <v>829</v>
      </c>
      <c r="R4291" t="s">
        <v>829</v>
      </c>
      <c r="S4291">
        <v>-13915384</v>
      </c>
      <c r="T4291" t="s">
        <v>829</v>
      </c>
      <c r="U4291" t="s">
        <v>829</v>
      </c>
      <c r="V4291" t="s">
        <v>834</v>
      </c>
    </row>
    <row r="4292" spans="1:22" x14ac:dyDescent="0.3">
      <c r="A4292">
        <v>202324</v>
      </c>
      <c r="B4292" t="s">
        <v>820</v>
      </c>
      <c r="C4292" t="s">
        <v>821</v>
      </c>
      <c r="D4292" t="s">
        <v>822</v>
      </c>
      <c r="E4292" t="s">
        <v>823</v>
      </c>
      <c r="F4292" t="s">
        <v>898</v>
      </c>
      <c r="G4292" t="s">
        <v>899</v>
      </c>
      <c r="H4292" t="s">
        <v>956</v>
      </c>
      <c r="I4292">
        <v>204</v>
      </c>
      <c r="J4292" t="s">
        <v>957</v>
      </c>
      <c r="K4292" t="s">
        <v>835</v>
      </c>
      <c r="L4292" t="s">
        <v>838</v>
      </c>
      <c r="M4292" t="s">
        <v>829</v>
      </c>
      <c r="N4292" t="s">
        <v>829</v>
      </c>
      <c r="O4292" t="s">
        <v>829</v>
      </c>
      <c r="P4292" t="s">
        <v>829</v>
      </c>
      <c r="Q4292" t="s">
        <v>829</v>
      </c>
      <c r="R4292" t="s">
        <v>829</v>
      </c>
      <c r="S4292">
        <v>-17062018</v>
      </c>
      <c r="T4292" t="s">
        <v>829</v>
      </c>
      <c r="U4292" t="s">
        <v>829</v>
      </c>
      <c r="V4292" t="s">
        <v>834</v>
      </c>
    </row>
    <row r="4293" spans="1:22" x14ac:dyDescent="0.3">
      <c r="A4293">
        <v>202122</v>
      </c>
      <c r="B4293" t="s">
        <v>820</v>
      </c>
      <c r="C4293" t="s">
        <v>821</v>
      </c>
      <c r="D4293" t="s">
        <v>822</v>
      </c>
      <c r="E4293" t="s">
        <v>823</v>
      </c>
      <c r="F4293" t="s">
        <v>898</v>
      </c>
      <c r="G4293" t="s">
        <v>899</v>
      </c>
      <c r="H4293" t="s">
        <v>956</v>
      </c>
      <c r="I4293">
        <v>204</v>
      </c>
      <c r="J4293" t="s">
        <v>957</v>
      </c>
      <c r="K4293" t="s">
        <v>835</v>
      </c>
      <c r="L4293" t="s">
        <v>839</v>
      </c>
      <c r="M4293" t="s">
        <v>829</v>
      </c>
      <c r="N4293" t="s">
        <v>829</v>
      </c>
      <c r="O4293" t="s">
        <v>829</v>
      </c>
      <c r="P4293" t="s">
        <v>829</v>
      </c>
      <c r="Q4293" t="s">
        <v>829</v>
      </c>
      <c r="R4293" t="s">
        <v>829</v>
      </c>
      <c r="S4293">
        <v>13915387</v>
      </c>
      <c r="T4293" t="s">
        <v>829</v>
      </c>
      <c r="U4293" t="s">
        <v>829</v>
      </c>
      <c r="V4293" t="s">
        <v>834</v>
      </c>
    </row>
    <row r="4294" spans="1:22" x14ac:dyDescent="0.3">
      <c r="A4294">
        <v>202223</v>
      </c>
      <c r="B4294" t="s">
        <v>820</v>
      </c>
      <c r="C4294" t="s">
        <v>821</v>
      </c>
      <c r="D4294" t="s">
        <v>822</v>
      </c>
      <c r="E4294" t="s">
        <v>823</v>
      </c>
      <c r="F4294" t="s">
        <v>898</v>
      </c>
      <c r="G4294" t="s">
        <v>899</v>
      </c>
      <c r="H4294" t="s">
        <v>956</v>
      </c>
      <c r="I4294">
        <v>204</v>
      </c>
      <c r="J4294" t="s">
        <v>957</v>
      </c>
      <c r="K4294" t="s">
        <v>835</v>
      </c>
      <c r="L4294" t="s">
        <v>839</v>
      </c>
      <c r="M4294" t="s">
        <v>829</v>
      </c>
      <c r="N4294" t="s">
        <v>829</v>
      </c>
      <c r="O4294" t="s">
        <v>829</v>
      </c>
      <c r="P4294" t="s">
        <v>829</v>
      </c>
      <c r="Q4294" t="s">
        <v>829</v>
      </c>
      <c r="R4294" t="s">
        <v>829</v>
      </c>
      <c r="S4294">
        <v>17062018</v>
      </c>
      <c r="T4294" t="s">
        <v>829</v>
      </c>
      <c r="U4294" t="s">
        <v>829</v>
      </c>
      <c r="V4294" t="s">
        <v>834</v>
      </c>
    </row>
    <row r="4295" spans="1:22" x14ac:dyDescent="0.3">
      <c r="A4295">
        <v>202324</v>
      </c>
      <c r="B4295" t="s">
        <v>820</v>
      </c>
      <c r="C4295" t="s">
        <v>821</v>
      </c>
      <c r="D4295" t="s">
        <v>822</v>
      </c>
      <c r="E4295" t="s">
        <v>823</v>
      </c>
      <c r="F4295" t="s">
        <v>898</v>
      </c>
      <c r="G4295" t="s">
        <v>899</v>
      </c>
      <c r="H4295" t="s">
        <v>956</v>
      </c>
      <c r="I4295">
        <v>204</v>
      </c>
      <c r="J4295" t="s">
        <v>957</v>
      </c>
      <c r="K4295" t="s">
        <v>835</v>
      </c>
      <c r="L4295" t="s">
        <v>839</v>
      </c>
      <c r="M4295" t="s">
        <v>829</v>
      </c>
      <c r="N4295" t="s">
        <v>829</v>
      </c>
      <c r="O4295" t="s">
        <v>829</v>
      </c>
      <c r="P4295" t="s">
        <v>829</v>
      </c>
      <c r="Q4295" t="s">
        <v>829</v>
      </c>
      <c r="R4295" t="s">
        <v>829</v>
      </c>
      <c r="S4295">
        <v>19080140</v>
      </c>
      <c r="T4295" t="s">
        <v>829</v>
      </c>
      <c r="U4295" t="s">
        <v>829</v>
      </c>
      <c r="V4295" t="s">
        <v>834</v>
      </c>
    </row>
    <row r="4296" spans="1:22" x14ac:dyDescent="0.3">
      <c r="A4296">
        <v>202122</v>
      </c>
      <c r="B4296" t="s">
        <v>820</v>
      </c>
      <c r="C4296" t="s">
        <v>821</v>
      </c>
      <c r="D4296" t="s">
        <v>822</v>
      </c>
      <c r="E4296" t="s">
        <v>823</v>
      </c>
      <c r="F4296" t="s">
        <v>898</v>
      </c>
      <c r="G4296" t="s">
        <v>899</v>
      </c>
      <c r="H4296" t="s">
        <v>956</v>
      </c>
      <c r="I4296">
        <v>204</v>
      </c>
      <c r="J4296" t="s">
        <v>957</v>
      </c>
      <c r="K4296" t="s">
        <v>835</v>
      </c>
      <c r="L4296" t="s">
        <v>840</v>
      </c>
      <c r="M4296" t="s">
        <v>829</v>
      </c>
      <c r="N4296" t="s">
        <v>829</v>
      </c>
      <c r="O4296" t="s">
        <v>829</v>
      </c>
      <c r="P4296" t="s">
        <v>829</v>
      </c>
      <c r="Q4296" t="s">
        <v>829</v>
      </c>
      <c r="R4296" t="s">
        <v>829</v>
      </c>
      <c r="S4296">
        <v>0</v>
      </c>
      <c r="T4296" t="s">
        <v>829</v>
      </c>
      <c r="U4296" t="s">
        <v>829</v>
      </c>
      <c r="V4296" t="s">
        <v>834</v>
      </c>
    </row>
    <row r="4297" spans="1:22" x14ac:dyDescent="0.3">
      <c r="A4297">
        <v>202223</v>
      </c>
      <c r="B4297" t="s">
        <v>820</v>
      </c>
      <c r="C4297" t="s">
        <v>821</v>
      </c>
      <c r="D4297" t="s">
        <v>822</v>
      </c>
      <c r="E4297" t="s">
        <v>823</v>
      </c>
      <c r="F4297" t="s">
        <v>898</v>
      </c>
      <c r="G4297" t="s">
        <v>899</v>
      </c>
      <c r="H4297" t="s">
        <v>956</v>
      </c>
      <c r="I4297">
        <v>204</v>
      </c>
      <c r="J4297" t="s">
        <v>957</v>
      </c>
      <c r="K4297" t="s">
        <v>835</v>
      </c>
      <c r="L4297" t="s">
        <v>840</v>
      </c>
      <c r="M4297" t="s">
        <v>829</v>
      </c>
      <c r="N4297" t="s">
        <v>829</v>
      </c>
      <c r="O4297" t="s">
        <v>829</v>
      </c>
      <c r="P4297" t="s">
        <v>829</v>
      </c>
      <c r="Q4297" t="s">
        <v>829</v>
      </c>
      <c r="R4297" t="s">
        <v>829</v>
      </c>
      <c r="S4297">
        <v>0</v>
      </c>
      <c r="T4297" t="s">
        <v>829</v>
      </c>
      <c r="U4297" t="s">
        <v>829</v>
      </c>
      <c r="V4297" t="s">
        <v>834</v>
      </c>
    </row>
    <row r="4298" spans="1:22" x14ac:dyDescent="0.3">
      <c r="A4298">
        <v>202324</v>
      </c>
      <c r="B4298" t="s">
        <v>820</v>
      </c>
      <c r="C4298" t="s">
        <v>821</v>
      </c>
      <c r="D4298" t="s">
        <v>822</v>
      </c>
      <c r="E4298" t="s">
        <v>823</v>
      </c>
      <c r="F4298" t="s">
        <v>898</v>
      </c>
      <c r="G4298" t="s">
        <v>899</v>
      </c>
      <c r="H4298" t="s">
        <v>956</v>
      </c>
      <c r="I4298">
        <v>204</v>
      </c>
      <c r="J4298" t="s">
        <v>957</v>
      </c>
      <c r="K4298" t="s">
        <v>835</v>
      </c>
      <c r="L4298" t="s">
        <v>840</v>
      </c>
      <c r="M4298" t="s">
        <v>829</v>
      </c>
      <c r="N4298" t="s">
        <v>829</v>
      </c>
      <c r="O4298" t="s">
        <v>829</v>
      </c>
      <c r="P4298" t="s">
        <v>829</v>
      </c>
      <c r="Q4298" t="s">
        <v>829</v>
      </c>
      <c r="R4298" t="s">
        <v>829</v>
      </c>
      <c r="S4298">
        <v>0</v>
      </c>
      <c r="T4298" t="s">
        <v>829</v>
      </c>
      <c r="U4298" t="s">
        <v>829</v>
      </c>
      <c r="V4298" t="s">
        <v>834</v>
      </c>
    </row>
    <row r="4299" spans="1:22" x14ac:dyDescent="0.3">
      <c r="A4299">
        <v>202122</v>
      </c>
      <c r="B4299" t="s">
        <v>820</v>
      </c>
      <c r="C4299" t="s">
        <v>821</v>
      </c>
      <c r="D4299" t="s">
        <v>822</v>
      </c>
      <c r="E4299" t="s">
        <v>823</v>
      </c>
      <c r="F4299" t="s">
        <v>898</v>
      </c>
      <c r="G4299" t="s">
        <v>899</v>
      </c>
      <c r="H4299" t="s">
        <v>956</v>
      </c>
      <c r="I4299">
        <v>204</v>
      </c>
      <c r="J4299" t="s">
        <v>957</v>
      </c>
      <c r="K4299" t="s">
        <v>835</v>
      </c>
      <c r="L4299" t="s">
        <v>841</v>
      </c>
      <c r="M4299" t="s">
        <v>829</v>
      </c>
      <c r="N4299" t="s">
        <v>829</v>
      </c>
      <c r="O4299" t="s">
        <v>829</v>
      </c>
      <c r="P4299" t="s">
        <v>829</v>
      </c>
      <c r="Q4299" t="s">
        <v>829</v>
      </c>
      <c r="R4299" t="s">
        <v>829</v>
      </c>
      <c r="S4299">
        <v>233859510</v>
      </c>
      <c r="T4299" t="s">
        <v>829</v>
      </c>
      <c r="U4299" t="s">
        <v>829</v>
      </c>
      <c r="V4299" t="s">
        <v>834</v>
      </c>
    </row>
    <row r="4300" spans="1:22" x14ac:dyDescent="0.3">
      <c r="A4300">
        <v>202223</v>
      </c>
      <c r="B4300" t="s">
        <v>820</v>
      </c>
      <c r="C4300" t="s">
        <v>821</v>
      </c>
      <c r="D4300" t="s">
        <v>822</v>
      </c>
      <c r="E4300" t="s">
        <v>823</v>
      </c>
      <c r="F4300" t="s">
        <v>898</v>
      </c>
      <c r="G4300" t="s">
        <v>899</v>
      </c>
      <c r="H4300" t="s">
        <v>956</v>
      </c>
      <c r="I4300">
        <v>204</v>
      </c>
      <c r="J4300" t="s">
        <v>957</v>
      </c>
      <c r="K4300" t="s">
        <v>835</v>
      </c>
      <c r="L4300" t="s">
        <v>841</v>
      </c>
      <c r="M4300" t="s">
        <v>829</v>
      </c>
      <c r="N4300" t="s">
        <v>829</v>
      </c>
      <c r="O4300" t="s">
        <v>829</v>
      </c>
      <c r="P4300" t="s">
        <v>829</v>
      </c>
      <c r="Q4300" t="s">
        <v>829</v>
      </c>
      <c r="R4300" t="s">
        <v>829</v>
      </c>
      <c r="S4300">
        <v>240280746</v>
      </c>
      <c r="T4300" t="s">
        <v>829</v>
      </c>
      <c r="U4300" t="s">
        <v>829</v>
      </c>
      <c r="V4300" t="s">
        <v>834</v>
      </c>
    </row>
    <row r="4301" spans="1:22" x14ac:dyDescent="0.3">
      <c r="A4301">
        <v>202324</v>
      </c>
      <c r="B4301" t="s">
        <v>820</v>
      </c>
      <c r="C4301" t="s">
        <v>821</v>
      </c>
      <c r="D4301" t="s">
        <v>822</v>
      </c>
      <c r="E4301" t="s">
        <v>823</v>
      </c>
      <c r="F4301" t="s">
        <v>898</v>
      </c>
      <c r="G4301" t="s">
        <v>899</v>
      </c>
      <c r="H4301" t="s">
        <v>956</v>
      </c>
      <c r="I4301">
        <v>204</v>
      </c>
      <c r="J4301" t="s">
        <v>957</v>
      </c>
      <c r="K4301" t="s">
        <v>835</v>
      </c>
      <c r="L4301" t="s">
        <v>841</v>
      </c>
      <c r="M4301" t="s">
        <v>829</v>
      </c>
      <c r="N4301" t="s">
        <v>829</v>
      </c>
      <c r="O4301" t="s">
        <v>829</v>
      </c>
      <c r="P4301" t="s">
        <v>829</v>
      </c>
      <c r="Q4301" t="s">
        <v>829</v>
      </c>
      <c r="R4301" t="s">
        <v>829</v>
      </c>
      <c r="S4301">
        <v>240957204</v>
      </c>
      <c r="T4301" t="s">
        <v>829</v>
      </c>
      <c r="U4301" t="s">
        <v>829</v>
      </c>
      <c r="V4301" t="s">
        <v>834</v>
      </c>
    </row>
    <row r="4302" spans="1:22" x14ac:dyDescent="0.3">
      <c r="A4302">
        <v>202122</v>
      </c>
      <c r="B4302" t="s">
        <v>820</v>
      </c>
      <c r="C4302" t="s">
        <v>821</v>
      </c>
      <c r="D4302" t="s">
        <v>822</v>
      </c>
      <c r="E4302" t="s">
        <v>823</v>
      </c>
      <c r="F4302" t="s">
        <v>898</v>
      </c>
      <c r="G4302" t="s">
        <v>899</v>
      </c>
      <c r="H4302" t="s">
        <v>956</v>
      </c>
      <c r="I4302">
        <v>204</v>
      </c>
      <c r="J4302" t="s">
        <v>957</v>
      </c>
      <c r="K4302" t="s">
        <v>842</v>
      </c>
      <c r="L4302" t="s">
        <v>238</v>
      </c>
      <c r="M4302" t="s">
        <v>829</v>
      </c>
      <c r="N4302" t="s">
        <v>829</v>
      </c>
      <c r="O4302" t="s">
        <v>829</v>
      </c>
      <c r="P4302" t="s">
        <v>829</v>
      </c>
      <c r="Q4302" t="s">
        <v>829</v>
      </c>
      <c r="R4302" t="s">
        <v>829</v>
      </c>
      <c r="S4302">
        <v>344327</v>
      </c>
      <c r="T4302">
        <v>0</v>
      </c>
      <c r="U4302">
        <v>344327</v>
      </c>
      <c r="V4302">
        <v>9</v>
      </c>
    </row>
    <row r="4303" spans="1:22" x14ac:dyDescent="0.3">
      <c r="A4303">
        <v>202223</v>
      </c>
      <c r="B4303" t="s">
        <v>820</v>
      </c>
      <c r="C4303" t="s">
        <v>821</v>
      </c>
      <c r="D4303" t="s">
        <v>822</v>
      </c>
      <c r="E4303" t="s">
        <v>823</v>
      </c>
      <c r="F4303" t="s">
        <v>898</v>
      </c>
      <c r="G4303" t="s">
        <v>899</v>
      </c>
      <c r="H4303" t="s">
        <v>956</v>
      </c>
      <c r="I4303">
        <v>204</v>
      </c>
      <c r="J4303" t="s">
        <v>957</v>
      </c>
      <c r="K4303" t="s">
        <v>842</v>
      </c>
      <c r="L4303" t="s">
        <v>238</v>
      </c>
      <c r="M4303" t="s">
        <v>829</v>
      </c>
      <c r="N4303" t="s">
        <v>829</v>
      </c>
      <c r="O4303" t="s">
        <v>829</v>
      </c>
      <c r="P4303" t="s">
        <v>829</v>
      </c>
      <c r="Q4303" t="s">
        <v>829</v>
      </c>
      <c r="R4303" t="s">
        <v>829</v>
      </c>
      <c r="S4303">
        <v>1012585</v>
      </c>
      <c r="T4303">
        <v>652557</v>
      </c>
      <c r="U4303">
        <v>360028</v>
      </c>
      <c r="V4303">
        <v>10</v>
      </c>
    </row>
    <row r="4304" spans="1:22" x14ac:dyDescent="0.3">
      <c r="A4304">
        <v>202324</v>
      </c>
      <c r="B4304" t="s">
        <v>820</v>
      </c>
      <c r="C4304" t="s">
        <v>821</v>
      </c>
      <c r="D4304" t="s">
        <v>822</v>
      </c>
      <c r="E4304" t="s">
        <v>823</v>
      </c>
      <c r="F4304" t="s">
        <v>898</v>
      </c>
      <c r="G4304" t="s">
        <v>899</v>
      </c>
      <c r="H4304" t="s">
        <v>956</v>
      </c>
      <c r="I4304">
        <v>204</v>
      </c>
      <c r="J4304" t="s">
        <v>957</v>
      </c>
      <c r="K4304" t="s">
        <v>842</v>
      </c>
      <c r="L4304" t="s">
        <v>238</v>
      </c>
      <c r="M4304" t="s">
        <v>829</v>
      </c>
      <c r="N4304" t="s">
        <v>829</v>
      </c>
      <c r="O4304" t="s">
        <v>829</v>
      </c>
      <c r="P4304" t="s">
        <v>829</v>
      </c>
      <c r="Q4304" t="s">
        <v>829</v>
      </c>
      <c r="R4304" t="s">
        <v>829</v>
      </c>
      <c r="S4304">
        <v>1845939</v>
      </c>
      <c r="T4304">
        <v>617716</v>
      </c>
      <c r="U4304">
        <v>1228223</v>
      </c>
      <c r="V4304">
        <v>33</v>
      </c>
    </row>
    <row r="4305" spans="1:22" x14ac:dyDescent="0.3">
      <c r="A4305">
        <v>202122</v>
      </c>
      <c r="B4305" t="s">
        <v>820</v>
      </c>
      <c r="C4305" t="s">
        <v>821</v>
      </c>
      <c r="D4305" t="s">
        <v>822</v>
      </c>
      <c r="E4305" t="s">
        <v>823</v>
      </c>
      <c r="F4305" t="s">
        <v>898</v>
      </c>
      <c r="G4305" t="s">
        <v>899</v>
      </c>
      <c r="H4305" t="s">
        <v>956</v>
      </c>
      <c r="I4305">
        <v>204</v>
      </c>
      <c r="J4305" t="s">
        <v>957</v>
      </c>
      <c r="K4305" t="s">
        <v>842</v>
      </c>
      <c r="L4305" t="s">
        <v>240</v>
      </c>
      <c r="M4305" t="s">
        <v>829</v>
      </c>
      <c r="N4305" t="s">
        <v>829</v>
      </c>
      <c r="O4305" t="s">
        <v>829</v>
      </c>
      <c r="P4305" t="s">
        <v>829</v>
      </c>
      <c r="Q4305" t="s">
        <v>829</v>
      </c>
      <c r="R4305" t="s">
        <v>829</v>
      </c>
      <c r="S4305">
        <v>654755</v>
      </c>
      <c r="T4305">
        <v>0</v>
      </c>
      <c r="U4305">
        <v>654755</v>
      </c>
      <c r="V4305">
        <v>17</v>
      </c>
    </row>
    <row r="4306" spans="1:22" x14ac:dyDescent="0.3">
      <c r="A4306">
        <v>202223</v>
      </c>
      <c r="B4306" t="s">
        <v>820</v>
      </c>
      <c r="C4306" t="s">
        <v>821</v>
      </c>
      <c r="D4306" t="s">
        <v>822</v>
      </c>
      <c r="E4306" t="s">
        <v>823</v>
      </c>
      <c r="F4306" t="s">
        <v>898</v>
      </c>
      <c r="G4306" t="s">
        <v>899</v>
      </c>
      <c r="H4306" t="s">
        <v>956</v>
      </c>
      <c r="I4306">
        <v>204</v>
      </c>
      <c r="J4306" t="s">
        <v>957</v>
      </c>
      <c r="K4306" t="s">
        <v>842</v>
      </c>
      <c r="L4306" t="s">
        <v>240</v>
      </c>
      <c r="M4306" t="s">
        <v>829</v>
      </c>
      <c r="N4306" t="s">
        <v>829</v>
      </c>
      <c r="O4306" t="s">
        <v>829</v>
      </c>
      <c r="P4306" t="s">
        <v>829</v>
      </c>
      <c r="Q4306" t="s">
        <v>829</v>
      </c>
      <c r="R4306" t="s">
        <v>829</v>
      </c>
      <c r="S4306">
        <v>677148</v>
      </c>
      <c r="T4306">
        <v>0</v>
      </c>
      <c r="U4306">
        <v>677148</v>
      </c>
      <c r="V4306">
        <v>18</v>
      </c>
    </row>
    <row r="4307" spans="1:22" x14ac:dyDescent="0.3">
      <c r="A4307">
        <v>202324</v>
      </c>
      <c r="B4307" t="s">
        <v>820</v>
      </c>
      <c r="C4307" t="s">
        <v>821</v>
      </c>
      <c r="D4307" t="s">
        <v>822</v>
      </c>
      <c r="E4307" t="s">
        <v>823</v>
      </c>
      <c r="F4307" t="s">
        <v>898</v>
      </c>
      <c r="G4307" t="s">
        <v>899</v>
      </c>
      <c r="H4307" t="s">
        <v>956</v>
      </c>
      <c r="I4307">
        <v>204</v>
      </c>
      <c r="J4307" t="s">
        <v>957</v>
      </c>
      <c r="K4307" t="s">
        <v>842</v>
      </c>
      <c r="L4307" t="s">
        <v>240</v>
      </c>
      <c r="M4307" t="s">
        <v>829</v>
      </c>
      <c r="N4307" t="s">
        <v>829</v>
      </c>
      <c r="O4307" t="s">
        <v>829</v>
      </c>
      <c r="P4307" t="s">
        <v>829</v>
      </c>
      <c r="Q4307" t="s">
        <v>829</v>
      </c>
      <c r="R4307" t="s">
        <v>829</v>
      </c>
      <c r="S4307">
        <v>917493</v>
      </c>
      <c r="T4307">
        <v>0</v>
      </c>
      <c r="U4307">
        <v>917493</v>
      </c>
      <c r="V4307">
        <v>25</v>
      </c>
    </row>
    <row r="4308" spans="1:22" x14ac:dyDescent="0.3">
      <c r="A4308">
        <v>202122</v>
      </c>
      <c r="B4308" t="s">
        <v>820</v>
      </c>
      <c r="C4308" t="s">
        <v>821</v>
      </c>
      <c r="D4308" t="s">
        <v>822</v>
      </c>
      <c r="E4308" t="s">
        <v>823</v>
      </c>
      <c r="F4308" t="s">
        <v>898</v>
      </c>
      <c r="G4308" t="s">
        <v>899</v>
      </c>
      <c r="H4308" t="s">
        <v>956</v>
      </c>
      <c r="I4308">
        <v>204</v>
      </c>
      <c r="J4308" t="s">
        <v>957</v>
      </c>
      <c r="K4308" t="s">
        <v>842</v>
      </c>
      <c r="L4308" t="s">
        <v>843</v>
      </c>
      <c r="M4308" t="s">
        <v>829</v>
      </c>
      <c r="N4308" t="s">
        <v>829</v>
      </c>
      <c r="O4308" t="s">
        <v>829</v>
      </c>
      <c r="P4308" t="s">
        <v>829</v>
      </c>
      <c r="Q4308" t="s">
        <v>829</v>
      </c>
      <c r="R4308" t="s">
        <v>829</v>
      </c>
      <c r="S4308">
        <v>297212</v>
      </c>
      <c r="T4308">
        <v>0</v>
      </c>
      <c r="U4308">
        <v>297212</v>
      </c>
      <c r="V4308">
        <v>8</v>
      </c>
    </row>
    <row r="4309" spans="1:22" x14ac:dyDescent="0.3">
      <c r="A4309">
        <v>202223</v>
      </c>
      <c r="B4309" t="s">
        <v>820</v>
      </c>
      <c r="C4309" t="s">
        <v>821</v>
      </c>
      <c r="D4309" t="s">
        <v>822</v>
      </c>
      <c r="E4309" t="s">
        <v>823</v>
      </c>
      <c r="F4309" t="s">
        <v>898</v>
      </c>
      <c r="G4309" t="s">
        <v>899</v>
      </c>
      <c r="H4309" t="s">
        <v>956</v>
      </c>
      <c r="I4309">
        <v>204</v>
      </c>
      <c r="J4309" t="s">
        <v>957</v>
      </c>
      <c r="K4309" t="s">
        <v>842</v>
      </c>
      <c r="L4309" t="s">
        <v>843</v>
      </c>
      <c r="M4309" t="s">
        <v>829</v>
      </c>
      <c r="N4309" t="s">
        <v>829</v>
      </c>
      <c r="O4309" t="s">
        <v>829</v>
      </c>
      <c r="P4309" t="s">
        <v>829</v>
      </c>
      <c r="Q4309" t="s">
        <v>829</v>
      </c>
      <c r="R4309" t="s">
        <v>829</v>
      </c>
      <c r="S4309">
        <v>300779</v>
      </c>
      <c r="T4309">
        <v>0</v>
      </c>
      <c r="U4309">
        <v>300779</v>
      </c>
      <c r="V4309">
        <v>8</v>
      </c>
    </row>
    <row r="4310" spans="1:22" x14ac:dyDescent="0.3">
      <c r="A4310">
        <v>202324</v>
      </c>
      <c r="B4310" t="s">
        <v>820</v>
      </c>
      <c r="C4310" t="s">
        <v>821</v>
      </c>
      <c r="D4310" t="s">
        <v>822</v>
      </c>
      <c r="E4310" t="s">
        <v>823</v>
      </c>
      <c r="F4310" t="s">
        <v>898</v>
      </c>
      <c r="G4310" t="s">
        <v>899</v>
      </c>
      <c r="H4310" t="s">
        <v>956</v>
      </c>
      <c r="I4310">
        <v>204</v>
      </c>
      <c r="J4310" t="s">
        <v>957</v>
      </c>
      <c r="K4310" t="s">
        <v>842</v>
      </c>
      <c r="L4310" t="s">
        <v>843</v>
      </c>
      <c r="M4310" t="s">
        <v>829</v>
      </c>
      <c r="N4310" t="s">
        <v>829</v>
      </c>
      <c r="O4310" t="s">
        <v>829</v>
      </c>
      <c r="P4310" t="s">
        <v>829</v>
      </c>
      <c r="Q4310" t="s">
        <v>829</v>
      </c>
      <c r="R4310" t="s">
        <v>829</v>
      </c>
      <c r="S4310">
        <v>193404</v>
      </c>
      <c r="T4310">
        <v>0</v>
      </c>
      <c r="U4310">
        <v>193404</v>
      </c>
      <c r="V4310">
        <v>5</v>
      </c>
    </row>
    <row r="4311" spans="1:22" x14ac:dyDescent="0.3">
      <c r="A4311">
        <v>202122</v>
      </c>
      <c r="B4311" t="s">
        <v>820</v>
      </c>
      <c r="C4311" t="s">
        <v>821</v>
      </c>
      <c r="D4311" t="s">
        <v>822</v>
      </c>
      <c r="E4311" t="s">
        <v>823</v>
      </c>
      <c r="F4311" t="s">
        <v>898</v>
      </c>
      <c r="G4311" t="s">
        <v>899</v>
      </c>
      <c r="H4311" t="s">
        <v>956</v>
      </c>
      <c r="I4311">
        <v>204</v>
      </c>
      <c r="J4311" t="s">
        <v>957</v>
      </c>
      <c r="K4311" t="s">
        <v>842</v>
      </c>
      <c r="L4311" t="s">
        <v>249</v>
      </c>
      <c r="M4311">
        <v>54219</v>
      </c>
      <c r="N4311">
        <v>592688</v>
      </c>
      <c r="O4311">
        <v>306843</v>
      </c>
      <c r="P4311">
        <v>4518310</v>
      </c>
      <c r="Q4311">
        <v>4881</v>
      </c>
      <c r="R4311" t="s">
        <v>829</v>
      </c>
      <c r="S4311">
        <v>5476941</v>
      </c>
      <c r="T4311">
        <v>20672</v>
      </c>
      <c r="U4311">
        <v>5456269</v>
      </c>
      <c r="V4311">
        <v>144</v>
      </c>
    </row>
    <row r="4312" spans="1:22" x14ac:dyDescent="0.3">
      <c r="A4312">
        <v>202223</v>
      </c>
      <c r="B4312" t="s">
        <v>820</v>
      </c>
      <c r="C4312" t="s">
        <v>821</v>
      </c>
      <c r="D4312" t="s">
        <v>822</v>
      </c>
      <c r="E4312" t="s">
        <v>823</v>
      </c>
      <c r="F4312" t="s">
        <v>898</v>
      </c>
      <c r="G4312" t="s">
        <v>899</v>
      </c>
      <c r="H4312" t="s">
        <v>956</v>
      </c>
      <c r="I4312">
        <v>204</v>
      </c>
      <c r="J4312" t="s">
        <v>957</v>
      </c>
      <c r="K4312" t="s">
        <v>842</v>
      </c>
      <c r="L4312" t="s">
        <v>249</v>
      </c>
      <c r="M4312">
        <v>0</v>
      </c>
      <c r="N4312">
        <v>709070</v>
      </c>
      <c r="O4312">
        <v>418996</v>
      </c>
      <c r="P4312">
        <v>4601524</v>
      </c>
      <c r="Q4312">
        <v>32230</v>
      </c>
      <c r="R4312" t="s">
        <v>829</v>
      </c>
      <c r="S4312">
        <v>5761820</v>
      </c>
      <c r="T4312">
        <v>0</v>
      </c>
      <c r="U4312">
        <v>5761820</v>
      </c>
      <c r="V4312">
        <v>153</v>
      </c>
    </row>
    <row r="4313" spans="1:22" x14ac:dyDescent="0.3">
      <c r="A4313">
        <v>202324</v>
      </c>
      <c r="B4313" t="s">
        <v>820</v>
      </c>
      <c r="C4313" t="s">
        <v>821</v>
      </c>
      <c r="D4313" t="s">
        <v>822</v>
      </c>
      <c r="E4313" t="s">
        <v>823</v>
      </c>
      <c r="F4313" t="s">
        <v>898</v>
      </c>
      <c r="G4313" t="s">
        <v>899</v>
      </c>
      <c r="H4313" t="s">
        <v>956</v>
      </c>
      <c r="I4313">
        <v>204</v>
      </c>
      <c r="J4313" t="s">
        <v>957</v>
      </c>
      <c r="K4313" t="s">
        <v>842</v>
      </c>
      <c r="L4313" t="s">
        <v>249</v>
      </c>
      <c r="M4313">
        <v>0</v>
      </c>
      <c r="N4313">
        <v>0</v>
      </c>
      <c r="O4313">
        <v>0</v>
      </c>
      <c r="P4313">
        <v>5169810</v>
      </c>
      <c r="Q4313">
        <v>28882</v>
      </c>
      <c r="R4313" t="s">
        <v>829</v>
      </c>
      <c r="S4313">
        <v>5198692</v>
      </c>
      <c r="T4313">
        <v>59626</v>
      </c>
      <c r="U4313">
        <v>5139066</v>
      </c>
      <c r="V4313">
        <v>138</v>
      </c>
    </row>
    <row r="4314" spans="1:22" x14ac:dyDescent="0.3">
      <c r="A4314">
        <v>202122</v>
      </c>
      <c r="B4314" t="s">
        <v>820</v>
      </c>
      <c r="C4314" t="s">
        <v>821</v>
      </c>
      <c r="D4314" t="s">
        <v>822</v>
      </c>
      <c r="E4314" t="s">
        <v>823</v>
      </c>
      <c r="F4314" t="s">
        <v>898</v>
      </c>
      <c r="G4314" t="s">
        <v>899</v>
      </c>
      <c r="H4314" t="s">
        <v>956</v>
      </c>
      <c r="I4314">
        <v>204</v>
      </c>
      <c r="J4314" t="s">
        <v>957</v>
      </c>
      <c r="K4314" t="s">
        <v>842</v>
      </c>
      <c r="L4314" t="s">
        <v>844</v>
      </c>
      <c r="M4314">
        <v>0</v>
      </c>
      <c r="N4314">
        <v>0</v>
      </c>
      <c r="O4314">
        <v>0</v>
      </c>
      <c r="P4314">
        <v>60244</v>
      </c>
      <c r="Q4314">
        <v>0</v>
      </c>
      <c r="R4314" t="s">
        <v>829</v>
      </c>
      <c r="S4314">
        <v>60244</v>
      </c>
      <c r="T4314">
        <v>0</v>
      </c>
      <c r="U4314">
        <v>60244</v>
      </c>
      <c r="V4314">
        <v>2</v>
      </c>
    </row>
    <row r="4315" spans="1:22" x14ac:dyDescent="0.3">
      <c r="A4315">
        <v>202223</v>
      </c>
      <c r="B4315" t="s">
        <v>820</v>
      </c>
      <c r="C4315" t="s">
        <v>821</v>
      </c>
      <c r="D4315" t="s">
        <v>822</v>
      </c>
      <c r="E4315" t="s">
        <v>823</v>
      </c>
      <c r="F4315" t="s">
        <v>898</v>
      </c>
      <c r="G4315" t="s">
        <v>899</v>
      </c>
      <c r="H4315" t="s">
        <v>956</v>
      </c>
      <c r="I4315">
        <v>204</v>
      </c>
      <c r="J4315" t="s">
        <v>957</v>
      </c>
      <c r="K4315" t="s">
        <v>842</v>
      </c>
      <c r="L4315" t="s">
        <v>844</v>
      </c>
      <c r="M4315">
        <v>0</v>
      </c>
      <c r="N4315">
        <v>38040</v>
      </c>
      <c r="O4315">
        <v>25360</v>
      </c>
      <c r="P4315">
        <v>0</v>
      </c>
      <c r="Q4315">
        <v>0</v>
      </c>
      <c r="R4315" t="s">
        <v>829</v>
      </c>
      <c r="S4315">
        <v>63400</v>
      </c>
      <c r="T4315">
        <v>0</v>
      </c>
      <c r="U4315">
        <v>63400</v>
      </c>
      <c r="V4315">
        <v>2</v>
      </c>
    </row>
    <row r="4316" spans="1:22" x14ac:dyDescent="0.3">
      <c r="A4316">
        <v>202324</v>
      </c>
      <c r="B4316" t="s">
        <v>820</v>
      </c>
      <c r="C4316" t="s">
        <v>821</v>
      </c>
      <c r="D4316" t="s">
        <v>822</v>
      </c>
      <c r="E4316" t="s">
        <v>823</v>
      </c>
      <c r="F4316" t="s">
        <v>898</v>
      </c>
      <c r="G4316" t="s">
        <v>899</v>
      </c>
      <c r="H4316" t="s">
        <v>956</v>
      </c>
      <c r="I4316">
        <v>204</v>
      </c>
      <c r="J4316" t="s">
        <v>957</v>
      </c>
      <c r="K4316" t="s">
        <v>842</v>
      </c>
      <c r="L4316" t="s">
        <v>844</v>
      </c>
      <c r="M4316">
        <v>0</v>
      </c>
      <c r="N4316">
        <v>635396</v>
      </c>
      <c r="O4316">
        <v>375461</v>
      </c>
      <c r="P4316">
        <v>0</v>
      </c>
      <c r="Q4316">
        <v>0</v>
      </c>
      <c r="R4316" t="s">
        <v>829</v>
      </c>
      <c r="S4316">
        <v>1010857</v>
      </c>
      <c r="T4316">
        <v>0</v>
      </c>
      <c r="U4316">
        <v>1010857</v>
      </c>
      <c r="V4316">
        <v>27</v>
      </c>
    </row>
    <row r="4317" spans="1:22" x14ac:dyDescent="0.3">
      <c r="A4317">
        <v>202122</v>
      </c>
      <c r="B4317" t="s">
        <v>820</v>
      </c>
      <c r="C4317" t="s">
        <v>821</v>
      </c>
      <c r="D4317" t="s">
        <v>822</v>
      </c>
      <c r="E4317" t="s">
        <v>823</v>
      </c>
      <c r="F4317" t="s">
        <v>898</v>
      </c>
      <c r="G4317" t="s">
        <v>899</v>
      </c>
      <c r="H4317" t="s">
        <v>956</v>
      </c>
      <c r="I4317">
        <v>204</v>
      </c>
      <c r="J4317" t="s">
        <v>957</v>
      </c>
      <c r="K4317" t="s">
        <v>842</v>
      </c>
      <c r="L4317" t="s">
        <v>251</v>
      </c>
      <c r="M4317" t="s">
        <v>829</v>
      </c>
      <c r="N4317" t="s">
        <v>829</v>
      </c>
      <c r="O4317">
        <v>0</v>
      </c>
      <c r="P4317">
        <v>0</v>
      </c>
      <c r="Q4317">
        <v>0</v>
      </c>
      <c r="R4317">
        <v>122774</v>
      </c>
      <c r="S4317">
        <v>122774</v>
      </c>
      <c r="T4317">
        <v>0</v>
      </c>
      <c r="U4317">
        <v>122774</v>
      </c>
      <c r="V4317">
        <v>3</v>
      </c>
    </row>
    <row r="4318" spans="1:22" x14ac:dyDescent="0.3">
      <c r="A4318">
        <v>202223</v>
      </c>
      <c r="B4318" t="s">
        <v>820</v>
      </c>
      <c r="C4318" t="s">
        <v>821</v>
      </c>
      <c r="D4318" t="s">
        <v>822</v>
      </c>
      <c r="E4318" t="s">
        <v>823</v>
      </c>
      <c r="F4318" t="s">
        <v>898</v>
      </c>
      <c r="G4318" t="s">
        <v>899</v>
      </c>
      <c r="H4318" t="s">
        <v>956</v>
      </c>
      <c r="I4318">
        <v>204</v>
      </c>
      <c r="J4318" t="s">
        <v>957</v>
      </c>
      <c r="K4318" t="s">
        <v>842</v>
      </c>
      <c r="L4318" t="s">
        <v>251</v>
      </c>
      <c r="M4318" t="s">
        <v>829</v>
      </c>
      <c r="N4318" t="s">
        <v>829</v>
      </c>
      <c r="O4318">
        <v>0</v>
      </c>
      <c r="P4318">
        <v>0</v>
      </c>
      <c r="Q4318">
        <v>0</v>
      </c>
      <c r="R4318">
        <v>131123</v>
      </c>
      <c r="S4318">
        <v>131123</v>
      </c>
      <c r="T4318">
        <v>0</v>
      </c>
      <c r="U4318">
        <v>131123</v>
      </c>
      <c r="V4318">
        <v>3</v>
      </c>
    </row>
    <row r="4319" spans="1:22" x14ac:dyDescent="0.3">
      <c r="A4319">
        <v>202324</v>
      </c>
      <c r="B4319" t="s">
        <v>820</v>
      </c>
      <c r="C4319" t="s">
        <v>821</v>
      </c>
      <c r="D4319" t="s">
        <v>822</v>
      </c>
      <c r="E4319" t="s">
        <v>823</v>
      </c>
      <c r="F4319" t="s">
        <v>898</v>
      </c>
      <c r="G4319" t="s">
        <v>899</v>
      </c>
      <c r="H4319" t="s">
        <v>956</v>
      </c>
      <c r="I4319">
        <v>204</v>
      </c>
      <c r="J4319" t="s">
        <v>957</v>
      </c>
      <c r="K4319" t="s">
        <v>842</v>
      </c>
      <c r="L4319" t="s">
        <v>251</v>
      </c>
      <c r="M4319" t="s">
        <v>829</v>
      </c>
      <c r="N4319" t="s">
        <v>829</v>
      </c>
      <c r="O4319">
        <v>0</v>
      </c>
      <c r="P4319">
        <v>0</v>
      </c>
      <c r="Q4319">
        <v>0</v>
      </c>
      <c r="R4319">
        <v>1256351</v>
      </c>
      <c r="S4319">
        <v>1256351</v>
      </c>
      <c r="T4319">
        <v>0</v>
      </c>
      <c r="U4319">
        <v>1256351</v>
      </c>
      <c r="V4319">
        <v>34</v>
      </c>
    </row>
    <row r="4320" spans="1:22" x14ac:dyDescent="0.3">
      <c r="A4320">
        <v>202122</v>
      </c>
      <c r="B4320" t="s">
        <v>820</v>
      </c>
      <c r="C4320" t="s">
        <v>821</v>
      </c>
      <c r="D4320" t="s">
        <v>822</v>
      </c>
      <c r="E4320" t="s">
        <v>823</v>
      </c>
      <c r="F4320" t="s">
        <v>898</v>
      </c>
      <c r="G4320" t="s">
        <v>899</v>
      </c>
      <c r="H4320" t="s">
        <v>956</v>
      </c>
      <c r="I4320">
        <v>204</v>
      </c>
      <c r="J4320" t="s">
        <v>957</v>
      </c>
      <c r="K4320" t="s">
        <v>842</v>
      </c>
      <c r="L4320" t="s">
        <v>253</v>
      </c>
      <c r="M4320" t="s">
        <v>829</v>
      </c>
      <c r="N4320" t="s">
        <v>829</v>
      </c>
      <c r="O4320">
        <v>0</v>
      </c>
      <c r="P4320">
        <v>0</v>
      </c>
      <c r="Q4320">
        <v>0</v>
      </c>
      <c r="R4320">
        <v>0</v>
      </c>
      <c r="S4320">
        <v>0</v>
      </c>
      <c r="T4320">
        <v>0</v>
      </c>
      <c r="U4320">
        <v>0</v>
      </c>
      <c r="V4320">
        <v>0</v>
      </c>
    </row>
    <row r="4321" spans="1:22" x14ac:dyDescent="0.3">
      <c r="A4321">
        <v>202223</v>
      </c>
      <c r="B4321" t="s">
        <v>820</v>
      </c>
      <c r="C4321" t="s">
        <v>821</v>
      </c>
      <c r="D4321" t="s">
        <v>822</v>
      </c>
      <c r="E4321" t="s">
        <v>823</v>
      </c>
      <c r="F4321" t="s">
        <v>898</v>
      </c>
      <c r="G4321" t="s">
        <v>899</v>
      </c>
      <c r="H4321" t="s">
        <v>956</v>
      </c>
      <c r="I4321">
        <v>204</v>
      </c>
      <c r="J4321" t="s">
        <v>957</v>
      </c>
      <c r="K4321" t="s">
        <v>842</v>
      </c>
      <c r="L4321" t="s">
        <v>253</v>
      </c>
      <c r="M4321" t="s">
        <v>829</v>
      </c>
      <c r="N4321" t="s">
        <v>829</v>
      </c>
      <c r="O4321">
        <v>0</v>
      </c>
      <c r="P4321">
        <v>0</v>
      </c>
      <c r="Q4321">
        <v>0</v>
      </c>
      <c r="R4321">
        <v>0</v>
      </c>
      <c r="S4321">
        <v>0</v>
      </c>
      <c r="T4321">
        <v>0</v>
      </c>
      <c r="U4321">
        <v>0</v>
      </c>
      <c r="V4321">
        <v>0</v>
      </c>
    </row>
    <row r="4322" spans="1:22" x14ac:dyDescent="0.3">
      <c r="A4322">
        <v>202324</v>
      </c>
      <c r="B4322" t="s">
        <v>820</v>
      </c>
      <c r="C4322" t="s">
        <v>821</v>
      </c>
      <c r="D4322" t="s">
        <v>822</v>
      </c>
      <c r="E4322" t="s">
        <v>823</v>
      </c>
      <c r="F4322" t="s">
        <v>898</v>
      </c>
      <c r="G4322" t="s">
        <v>899</v>
      </c>
      <c r="H4322" t="s">
        <v>956</v>
      </c>
      <c r="I4322">
        <v>204</v>
      </c>
      <c r="J4322" t="s">
        <v>957</v>
      </c>
      <c r="K4322" t="s">
        <v>842</v>
      </c>
      <c r="L4322" t="s">
        <v>253</v>
      </c>
      <c r="M4322" t="s">
        <v>829</v>
      </c>
      <c r="N4322" t="s">
        <v>829</v>
      </c>
      <c r="O4322">
        <v>0</v>
      </c>
      <c r="P4322">
        <v>0</v>
      </c>
      <c r="Q4322">
        <v>0</v>
      </c>
      <c r="R4322">
        <v>0</v>
      </c>
      <c r="S4322">
        <v>0</v>
      </c>
      <c r="T4322">
        <v>0</v>
      </c>
      <c r="U4322">
        <v>0</v>
      </c>
      <c r="V4322">
        <v>0</v>
      </c>
    </row>
    <row r="4323" spans="1:22" x14ac:dyDescent="0.3">
      <c r="A4323">
        <v>202122</v>
      </c>
      <c r="B4323" t="s">
        <v>820</v>
      </c>
      <c r="C4323" t="s">
        <v>821</v>
      </c>
      <c r="D4323" t="s">
        <v>822</v>
      </c>
      <c r="E4323" t="s">
        <v>823</v>
      </c>
      <c r="F4323" t="s">
        <v>898</v>
      </c>
      <c r="G4323" t="s">
        <v>899</v>
      </c>
      <c r="H4323" t="s">
        <v>956</v>
      </c>
      <c r="I4323">
        <v>204</v>
      </c>
      <c r="J4323" t="s">
        <v>957</v>
      </c>
      <c r="K4323" t="s">
        <v>842</v>
      </c>
      <c r="L4323" t="s">
        <v>845</v>
      </c>
      <c r="M4323" t="s">
        <v>829</v>
      </c>
      <c r="N4323" t="s">
        <v>829</v>
      </c>
      <c r="O4323">
        <v>0</v>
      </c>
      <c r="P4323">
        <v>0</v>
      </c>
      <c r="Q4323">
        <v>0</v>
      </c>
      <c r="R4323">
        <v>0</v>
      </c>
      <c r="S4323">
        <v>0</v>
      </c>
      <c r="T4323">
        <v>0</v>
      </c>
      <c r="U4323">
        <v>0</v>
      </c>
      <c r="V4323">
        <v>0</v>
      </c>
    </row>
    <row r="4324" spans="1:22" x14ac:dyDescent="0.3">
      <c r="A4324">
        <v>202223</v>
      </c>
      <c r="B4324" t="s">
        <v>820</v>
      </c>
      <c r="C4324" t="s">
        <v>821</v>
      </c>
      <c r="D4324" t="s">
        <v>822</v>
      </c>
      <c r="E4324" t="s">
        <v>823</v>
      </c>
      <c r="F4324" t="s">
        <v>898</v>
      </c>
      <c r="G4324" t="s">
        <v>899</v>
      </c>
      <c r="H4324" t="s">
        <v>956</v>
      </c>
      <c r="I4324">
        <v>204</v>
      </c>
      <c r="J4324" t="s">
        <v>957</v>
      </c>
      <c r="K4324" t="s">
        <v>842</v>
      </c>
      <c r="L4324" t="s">
        <v>845</v>
      </c>
      <c r="M4324" t="s">
        <v>829</v>
      </c>
      <c r="N4324" t="s">
        <v>829</v>
      </c>
      <c r="O4324">
        <v>0</v>
      </c>
      <c r="P4324">
        <v>0</v>
      </c>
      <c r="Q4324">
        <v>0</v>
      </c>
      <c r="R4324">
        <v>0</v>
      </c>
      <c r="S4324">
        <v>0</v>
      </c>
      <c r="T4324">
        <v>0</v>
      </c>
      <c r="U4324">
        <v>0</v>
      </c>
      <c r="V4324">
        <v>0</v>
      </c>
    </row>
    <row r="4325" spans="1:22" x14ac:dyDescent="0.3">
      <c r="A4325">
        <v>202324</v>
      </c>
      <c r="B4325" t="s">
        <v>820</v>
      </c>
      <c r="C4325" t="s">
        <v>821</v>
      </c>
      <c r="D4325" t="s">
        <v>822</v>
      </c>
      <c r="E4325" t="s">
        <v>823</v>
      </c>
      <c r="F4325" t="s">
        <v>898</v>
      </c>
      <c r="G4325" t="s">
        <v>899</v>
      </c>
      <c r="H4325" t="s">
        <v>956</v>
      </c>
      <c r="I4325">
        <v>204</v>
      </c>
      <c r="J4325" t="s">
        <v>957</v>
      </c>
      <c r="K4325" t="s">
        <v>842</v>
      </c>
      <c r="L4325" t="s">
        <v>845</v>
      </c>
      <c r="M4325" t="s">
        <v>829</v>
      </c>
      <c r="N4325" t="s">
        <v>829</v>
      </c>
      <c r="O4325">
        <v>0</v>
      </c>
      <c r="P4325">
        <v>0</v>
      </c>
      <c r="Q4325">
        <v>0</v>
      </c>
      <c r="R4325">
        <v>0</v>
      </c>
      <c r="S4325">
        <v>0</v>
      </c>
      <c r="T4325">
        <v>0</v>
      </c>
      <c r="U4325">
        <v>0</v>
      </c>
      <c r="V4325">
        <v>0</v>
      </c>
    </row>
    <row r="4326" spans="1:22" x14ac:dyDescent="0.3">
      <c r="A4326">
        <v>202122</v>
      </c>
      <c r="B4326" t="s">
        <v>820</v>
      </c>
      <c r="C4326" t="s">
        <v>821</v>
      </c>
      <c r="D4326" t="s">
        <v>822</v>
      </c>
      <c r="E4326" t="s">
        <v>823</v>
      </c>
      <c r="F4326" t="s">
        <v>866</v>
      </c>
      <c r="G4326" t="s">
        <v>867</v>
      </c>
      <c r="H4326" t="s">
        <v>958</v>
      </c>
      <c r="I4326">
        <v>876</v>
      </c>
      <c r="J4326" t="s">
        <v>959</v>
      </c>
      <c r="K4326" t="s">
        <v>828</v>
      </c>
      <c r="L4326" t="s">
        <v>336</v>
      </c>
      <c r="M4326">
        <v>0</v>
      </c>
      <c r="N4326">
        <v>418000</v>
      </c>
      <c r="O4326">
        <v>48000</v>
      </c>
      <c r="P4326">
        <v>1810000</v>
      </c>
      <c r="Q4326">
        <v>600000</v>
      </c>
      <c r="R4326" t="s">
        <v>829</v>
      </c>
      <c r="S4326">
        <v>2876000</v>
      </c>
      <c r="T4326" t="s">
        <v>829</v>
      </c>
      <c r="U4326">
        <v>2876000</v>
      </c>
      <c r="V4326">
        <v>258</v>
      </c>
    </row>
    <row r="4327" spans="1:22" x14ac:dyDescent="0.3">
      <c r="A4327">
        <v>202223</v>
      </c>
      <c r="B4327" t="s">
        <v>820</v>
      </c>
      <c r="C4327" t="s">
        <v>821</v>
      </c>
      <c r="D4327" t="s">
        <v>822</v>
      </c>
      <c r="E4327" t="s">
        <v>823</v>
      </c>
      <c r="F4327" t="s">
        <v>866</v>
      </c>
      <c r="G4327" t="s">
        <v>867</v>
      </c>
      <c r="H4327" t="s">
        <v>958</v>
      </c>
      <c r="I4327">
        <v>876</v>
      </c>
      <c r="J4327" t="s">
        <v>959</v>
      </c>
      <c r="K4327" t="s">
        <v>828</v>
      </c>
      <c r="L4327" t="s">
        <v>336</v>
      </c>
      <c r="M4327">
        <v>0</v>
      </c>
      <c r="N4327">
        <v>650000</v>
      </c>
      <c r="O4327">
        <v>144400</v>
      </c>
      <c r="P4327">
        <v>1434999</v>
      </c>
      <c r="Q4327">
        <v>600000</v>
      </c>
      <c r="R4327" t="s">
        <v>829</v>
      </c>
      <c r="S4327">
        <v>2829399</v>
      </c>
      <c r="T4327" t="s">
        <v>829</v>
      </c>
      <c r="U4327">
        <v>2829399</v>
      </c>
      <c r="V4327">
        <v>257</v>
      </c>
    </row>
    <row r="4328" spans="1:22" x14ac:dyDescent="0.3">
      <c r="A4328">
        <v>202324</v>
      </c>
      <c r="B4328" t="s">
        <v>820</v>
      </c>
      <c r="C4328" t="s">
        <v>821</v>
      </c>
      <c r="D4328" t="s">
        <v>822</v>
      </c>
      <c r="E4328" t="s">
        <v>823</v>
      </c>
      <c r="F4328" t="s">
        <v>866</v>
      </c>
      <c r="G4328" t="s">
        <v>867</v>
      </c>
      <c r="H4328" t="s">
        <v>958</v>
      </c>
      <c r="I4328">
        <v>876</v>
      </c>
      <c r="J4328" t="s">
        <v>959</v>
      </c>
      <c r="K4328" t="s">
        <v>828</v>
      </c>
      <c r="L4328" t="s">
        <v>336</v>
      </c>
      <c r="M4328">
        <v>0</v>
      </c>
      <c r="N4328">
        <v>474000</v>
      </c>
      <c r="O4328">
        <v>48500</v>
      </c>
      <c r="P4328">
        <v>2050000</v>
      </c>
      <c r="Q4328">
        <v>760000</v>
      </c>
      <c r="R4328" t="s">
        <v>829</v>
      </c>
      <c r="S4328">
        <v>3332500</v>
      </c>
      <c r="T4328" t="s">
        <v>829</v>
      </c>
      <c r="U4328">
        <v>3332500</v>
      </c>
      <c r="V4328">
        <v>321</v>
      </c>
    </row>
    <row r="4329" spans="1:22" x14ac:dyDescent="0.3">
      <c r="A4329">
        <v>202122</v>
      </c>
      <c r="B4329" t="s">
        <v>820</v>
      </c>
      <c r="C4329" t="s">
        <v>821</v>
      </c>
      <c r="D4329" t="s">
        <v>822</v>
      </c>
      <c r="E4329" t="s">
        <v>823</v>
      </c>
      <c r="F4329" t="s">
        <v>866</v>
      </c>
      <c r="G4329" t="s">
        <v>867</v>
      </c>
      <c r="H4329" t="s">
        <v>958</v>
      </c>
      <c r="I4329">
        <v>876</v>
      </c>
      <c r="J4329" t="s">
        <v>959</v>
      </c>
      <c r="K4329" t="s">
        <v>828</v>
      </c>
      <c r="L4329" t="s">
        <v>235</v>
      </c>
      <c r="M4329" t="s">
        <v>829</v>
      </c>
      <c r="N4329">
        <v>0</v>
      </c>
      <c r="O4329">
        <v>0</v>
      </c>
      <c r="P4329" t="s">
        <v>829</v>
      </c>
      <c r="Q4329" t="s">
        <v>829</v>
      </c>
      <c r="R4329" t="s">
        <v>829</v>
      </c>
      <c r="S4329">
        <v>0</v>
      </c>
      <c r="T4329">
        <v>0</v>
      </c>
      <c r="U4329">
        <v>0</v>
      </c>
      <c r="V4329">
        <v>0</v>
      </c>
    </row>
    <row r="4330" spans="1:22" x14ac:dyDescent="0.3">
      <c r="A4330">
        <v>202223</v>
      </c>
      <c r="B4330" t="s">
        <v>820</v>
      </c>
      <c r="C4330" t="s">
        <v>821</v>
      </c>
      <c r="D4330" t="s">
        <v>822</v>
      </c>
      <c r="E4330" t="s">
        <v>823</v>
      </c>
      <c r="F4330" t="s">
        <v>866</v>
      </c>
      <c r="G4330" t="s">
        <v>867</v>
      </c>
      <c r="H4330" t="s">
        <v>958</v>
      </c>
      <c r="I4330">
        <v>876</v>
      </c>
      <c r="J4330" t="s">
        <v>959</v>
      </c>
      <c r="K4330" t="s">
        <v>828</v>
      </c>
      <c r="L4330" t="s">
        <v>235</v>
      </c>
      <c r="M4330" t="s">
        <v>829</v>
      </c>
      <c r="N4330">
        <v>0</v>
      </c>
      <c r="O4330">
        <v>0</v>
      </c>
      <c r="P4330" t="s">
        <v>829</v>
      </c>
      <c r="Q4330" t="s">
        <v>829</v>
      </c>
      <c r="R4330" t="s">
        <v>829</v>
      </c>
      <c r="S4330">
        <v>0</v>
      </c>
      <c r="T4330">
        <v>0</v>
      </c>
      <c r="U4330">
        <v>0</v>
      </c>
      <c r="V4330">
        <v>0</v>
      </c>
    </row>
    <row r="4331" spans="1:22" x14ac:dyDescent="0.3">
      <c r="A4331">
        <v>202324</v>
      </c>
      <c r="B4331" t="s">
        <v>820</v>
      </c>
      <c r="C4331" t="s">
        <v>821</v>
      </c>
      <c r="D4331" t="s">
        <v>822</v>
      </c>
      <c r="E4331" t="s">
        <v>823</v>
      </c>
      <c r="F4331" t="s">
        <v>866</v>
      </c>
      <c r="G4331" t="s">
        <v>867</v>
      </c>
      <c r="H4331" t="s">
        <v>958</v>
      </c>
      <c r="I4331">
        <v>876</v>
      </c>
      <c r="J4331" t="s">
        <v>959</v>
      </c>
      <c r="K4331" t="s">
        <v>828</v>
      </c>
      <c r="L4331" t="s">
        <v>235</v>
      </c>
      <c r="M4331" t="s">
        <v>829</v>
      </c>
      <c r="N4331">
        <v>0</v>
      </c>
      <c r="O4331">
        <v>0</v>
      </c>
      <c r="P4331" t="s">
        <v>829</v>
      </c>
      <c r="Q4331" t="s">
        <v>829</v>
      </c>
      <c r="R4331" t="s">
        <v>829</v>
      </c>
      <c r="S4331">
        <v>0</v>
      </c>
      <c r="T4331">
        <v>0</v>
      </c>
      <c r="U4331">
        <v>0</v>
      </c>
      <c r="V4331">
        <v>0</v>
      </c>
    </row>
    <row r="4332" spans="1:22" x14ac:dyDescent="0.3">
      <c r="A4332">
        <v>202122</v>
      </c>
      <c r="B4332" t="s">
        <v>820</v>
      </c>
      <c r="C4332" t="s">
        <v>821</v>
      </c>
      <c r="D4332" t="s">
        <v>822</v>
      </c>
      <c r="E4332" t="s">
        <v>823</v>
      </c>
      <c r="F4332" t="s">
        <v>866</v>
      </c>
      <c r="G4332" t="s">
        <v>867</v>
      </c>
      <c r="H4332" t="s">
        <v>958</v>
      </c>
      <c r="I4332">
        <v>876</v>
      </c>
      <c r="J4332" t="s">
        <v>959</v>
      </c>
      <c r="K4332" t="s">
        <v>828</v>
      </c>
      <c r="L4332" t="s">
        <v>534</v>
      </c>
      <c r="M4332">
        <v>25979</v>
      </c>
      <c r="N4332">
        <v>1089312</v>
      </c>
      <c r="O4332">
        <v>254597</v>
      </c>
      <c r="P4332">
        <v>2514370</v>
      </c>
      <c r="Q4332">
        <v>1178516</v>
      </c>
      <c r="R4332" t="s">
        <v>829</v>
      </c>
      <c r="S4332">
        <v>5062774</v>
      </c>
      <c r="T4332">
        <v>96027</v>
      </c>
      <c r="U4332">
        <v>4966747</v>
      </c>
      <c r="V4332">
        <v>158</v>
      </c>
    </row>
    <row r="4333" spans="1:22" x14ac:dyDescent="0.3">
      <c r="A4333">
        <v>202223</v>
      </c>
      <c r="B4333" t="s">
        <v>820</v>
      </c>
      <c r="C4333" t="s">
        <v>821</v>
      </c>
      <c r="D4333" t="s">
        <v>822</v>
      </c>
      <c r="E4333" t="s">
        <v>823</v>
      </c>
      <c r="F4333" t="s">
        <v>866</v>
      </c>
      <c r="G4333" t="s">
        <v>867</v>
      </c>
      <c r="H4333" t="s">
        <v>958</v>
      </c>
      <c r="I4333">
        <v>876</v>
      </c>
      <c r="J4333" t="s">
        <v>959</v>
      </c>
      <c r="K4333" t="s">
        <v>828</v>
      </c>
      <c r="L4333" t="s">
        <v>534</v>
      </c>
      <c r="M4333">
        <v>0</v>
      </c>
      <c r="N4333">
        <v>1897114</v>
      </c>
      <c r="O4333">
        <v>76186</v>
      </c>
      <c r="P4333">
        <v>2330744</v>
      </c>
      <c r="Q4333">
        <v>1495024</v>
      </c>
      <c r="R4333" t="s">
        <v>829</v>
      </c>
      <c r="S4333">
        <v>5799068</v>
      </c>
      <c r="T4333">
        <v>0</v>
      </c>
      <c r="U4333">
        <v>5799068</v>
      </c>
      <c r="V4333">
        <v>184</v>
      </c>
    </row>
    <row r="4334" spans="1:22" x14ac:dyDescent="0.3">
      <c r="A4334">
        <v>202324</v>
      </c>
      <c r="B4334" t="s">
        <v>820</v>
      </c>
      <c r="C4334" t="s">
        <v>821</v>
      </c>
      <c r="D4334" t="s">
        <v>822</v>
      </c>
      <c r="E4334" t="s">
        <v>823</v>
      </c>
      <c r="F4334" t="s">
        <v>866</v>
      </c>
      <c r="G4334" t="s">
        <v>867</v>
      </c>
      <c r="H4334" t="s">
        <v>958</v>
      </c>
      <c r="I4334">
        <v>876</v>
      </c>
      <c r="J4334" t="s">
        <v>959</v>
      </c>
      <c r="K4334" t="s">
        <v>828</v>
      </c>
      <c r="L4334" t="s">
        <v>534</v>
      </c>
      <c r="M4334">
        <v>0</v>
      </c>
      <c r="N4334">
        <v>2289586</v>
      </c>
      <c r="O4334">
        <v>176509</v>
      </c>
      <c r="P4334">
        <v>2655064</v>
      </c>
      <c r="Q4334">
        <v>1321951</v>
      </c>
      <c r="R4334" t="s">
        <v>829</v>
      </c>
      <c r="S4334">
        <v>6443110</v>
      </c>
      <c r="T4334">
        <v>0</v>
      </c>
      <c r="U4334">
        <v>6443110</v>
      </c>
      <c r="V4334">
        <v>214</v>
      </c>
    </row>
    <row r="4335" spans="1:22" x14ac:dyDescent="0.3">
      <c r="A4335">
        <v>202122</v>
      </c>
      <c r="B4335" t="s">
        <v>820</v>
      </c>
      <c r="C4335" t="s">
        <v>821</v>
      </c>
      <c r="D4335" t="s">
        <v>822</v>
      </c>
      <c r="E4335" t="s">
        <v>823</v>
      </c>
      <c r="F4335" t="s">
        <v>866</v>
      </c>
      <c r="G4335" t="s">
        <v>867</v>
      </c>
      <c r="H4335" t="s">
        <v>958</v>
      </c>
      <c r="I4335">
        <v>876</v>
      </c>
      <c r="J4335" t="s">
        <v>959</v>
      </c>
      <c r="K4335" t="s">
        <v>828</v>
      </c>
      <c r="L4335" t="s">
        <v>603</v>
      </c>
      <c r="M4335" t="s">
        <v>829</v>
      </c>
      <c r="N4335" t="s">
        <v>829</v>
      </c>
      <c r="O4335" t="s">
        <v>829</v>
      </c>
      <c r="P4335">
        <v>0</v>
      </c>
      <c r="Q4335">
        <v>0</v>
      </c>
      <c r="R4335">
        <v>0</v>
      </c>
      <c r="S4335">
        <v>0</v>
      </c>
      <c r="T4335">
        <v>0</v>
      </c>
      <c r="U4335">
        <v>0</v>
      </c>
      <c r="V4335">
        <v>0</v>
      </c>
    </row>
    <row r="4336" spans="1:22" x14ac:dyDescent="0.3">
      <c r="A4336">
        <v>202223</v>
      </c>
      <c r="B4336" t="s">
        <v>820</v>
      </c>
      <c r="C4336" t="s">
        <v>821</v>
      </c>
      <c r="D4336" t="s">
        <v>822</v>
      </c>
      <c r="E4336" t="s">
        <v>823</v>
      </c>
      <c r="F4336" t="s">
        <v>866</v>
      </c>
      <c r="G4336" t="s">
        <v>867</v>
      </c>
      <c r="H4336" t="s">
        <v>958</v>
      </c>
      <c r="I4336">
        <v>876</v>
      </c>
      <c r="J4336" t="s">
        <v>959</v>
      </c>
      <c r="K4336" t="s">
        <v>828</v>
      </c>
      <c r="L4336" t="s">
        <v>603</v>
      </c>
      <c r="M4336" t="s">
        <v>829</v>
      </c>
      <c r="N4336" t="s">
        <v>829</v>
      </c>
      <c r="O4336" t="s">
        <v>829</v>
      </c>
      <c r="P4336">
        <v>0</v>
      </c>
      <c r="Q4336">
        <v>0</v>
      </c>
      <c r="R4336">
        <v>0</v>
      </c>
      <c r="S4336">
        <v>0</v>
      </c>
      <c r="T4336">
        <v>0</v>
      </c>
      <c r="U4336">
        <v>0</v>
      </c>
      <c r="V4336">
        <v>0</v>
      </c>
    </row>
    <row r="4337" spans="1:22" x14ac:dyDescent="0.3">
      <c r="A4337">
        <v>202324</v>
      </c>
      <c r="B4337" t="s">
        <v>820</v>
      </c>
      <c r="C4337" t="s">
        <v>821</v>
      </c>
      <c r="D4337" t="s">
        <v>822</v>
      </c>
      <c r="E4337" t="s">
        <v>823</v>
      </c>
      <c r="F4337" t="s">
        <v>866</v>
      </c>
      <c r="G4337" t="s">
        <v>867</v>
      </c>
      <c r="H4337" t="s">
        <v>958</v>
      </c>
      <c r="I4337">
        <v>876</v>
      </c>
      <c r="J4337" t="s">
        <v>959</v>
      </c>
      <c r="K4337" t="s">
        <v>828</v>
      </c>
      <c r="L4337" t="s">
        <v>603</v>
      </c>
      <c r="M4337" t="s">
        <v>829</v>
      </c>
      <c r="N4337" t="s">
        <v>829</v>
      </c>
      <c r="O4337" t="s">
        <v>829</v>
      </c>
      <c r="P4337">
        <v>0</v>
      </c>
      <c r="Q4337">
        <v>0</v>
      </c>
      <c r="R4337">
        <v>0</v>
      </c>
      <c r="S4337">
        <v>0</v>
      </c>
      <c r="T4337">
        <v>0</v>
      </c>
      <c r="U4337">
        <v>0</v>
      </c>
      <c r="V4337">
        <v>0</v>
      </c>
    </row>
    <row r="4338" spans="1:22" x14ac:dyDescent="0.3">
      <c r="A4338">
        <v>202122</v>
      </c>
      <c r="B4338" t="s">
        <v>820</v>
      </c>
      <c r="C4338" t="s">
        <v>821</v>
      </c>
      <c r="D4338" t="s">
        <v>822</v>
      </c>
      <c r="E4338" t="s">
        <v>823</v>
      </c>
      <c r="F4338" t="s">
        <v>866</v>
      </c>
      <c r="G4338" t="s">
        <v>867</v>
      </c>
      <c r="H4338" t="s">
        <v>958</v>
      </c>
      <c r="I4338">
        <v>876</v>
      </c>
      <c r="J4338" t="s">
        <v>959</v>
      </c>
      <c r="K4338" t="s">
        <v>828</v>
      </c>
      <c r="L4338" t="s">
        <v>606</v>
      </c>
      <c r="M4338">
        <v>0</v>
      </c>
      <c r="N4338">
        <v>0</v>
      </c>
      <c r="O4338">
        <v>0</v>
      </c>
      <c r="P4338">
        <v>4436</v>
      </c>
      <c r="Q4338">
        <v>0</v>
      </c>
      <c r="R4338">
        <v>0</v>
      </c>
      <c r="S4338">
        <v>4436</v>
      </c>
      <c r="T4338">
        <v>0</v>
      </c>
      <c r="U4338">
        <v>4436</v>
      </c>
      <c r="V4338">
        <v>0</v>
      </c>
    </row>
    <row r="4339" spans="1:22" x14ac:dyDescent="0.3">
      <c r="A4339">
        <v>202223</v>
      </c>
      <c r="B4339" t="s">
        <v>820</v>
      </c>
      <c r="C4339" t="s">
        <v>821</v>
      </c>
      <c r="D4339" t="s">
        <v>822</v>
      </c>
      <c r="E4339" t="s">
        <v>823</v>
      </c>
      <c r="F4339" t="s">
        <v>866</v>
      </c>
      <c r="G4339" t="s">
        <v>867</v>
      </c>
      <c r="H4339" t="s">
        <v>958</v>
      </c>
      <c r="I4339">
        <v>876</v>
      </c>
      <c r="J4339" t="s">
        <v>959</v>
      </c>
      <c r="K4339" t="s">
        <v>828</v>
      </c>
      <c r="L4339" t="s">
        <v>606</v>
      </c>
      <c r="M4339">
        <v>0</v>
      </c>
      <c r="N4339">
        <v>0</v>
      </c>
      <c r="O4339">
        <v>0</v>
      </c>
      <c r="P4339">
        <v>8229</v>
      </c>
      <c r="Q4339">
        <v>0</v>
      </c>
      <c r="R4339">
        <v>0</v>
      </c>
      <c r="S4339">
        <v>8229</v>
      </c>
      <c r="T4339">
        <v>0</v>
      </c>
      <c r="U4339">
        <v>8229</v>
      </c>
      <c r="V4339">
        <v>0</v>
      </c>
    </row>
    <row r="4340" spans="1:22" x14ac:dyDescent="0.3">
      <c r="A4340">
        <v>202324</v>
      </c>
      <c r="B4340" t="s">
        <v>820</v>
      </c>
      <c r="C4340" t="s">
        <v>821</v>
      </c>
      <c r="D4340" t="s">
        <v>822</v>
      </c>
      <c r="E4340" t="s">
        <v>823</v>
      </c>
      <c r="F4340" t="s">
        <v>866</v>
      </c>
      <c r="G4340" t="s">
        <v>867</v>
      </c>
      <c r="H4340" t="s">
        <v>958</v>
      </c>
      <c r="I4340">
        <v>876</v>
      </c>
      <c r="J4340" t="s">
        <v>959</v>
      </c>
      <c r="K4340" t="s">
        <v>828</v>
      </c>
      <c r="L4340" t="s">
        <v>606</v>
      </c>
      <c r="M4340">
        <v>0</v>
      </c>
      <c r="N4340">
        <v>0</v>
      </c>
      <c r="O4340">
        <v>0</v>
      </c>
      <c r="P4340">
        <v>0</v>
      </c>
      <c r="Q4340">
        <v>0</v>
      </c>
      <c r="R4340">
        <v>0</v>
      </c>
      <c r="S4340">
        <v>0</v>
      </c>
      <c r="T4340">
        <v>0</v>
      </c>
      <c r="U4340">
        <v>0</v>
      </c>
      <c r="V4340">
        <v>0</v>
      </c>
    </row>
    <row r="4341" spans="1:22" x14ac:dyDescent="0.3">
      <c r="A4341">
        <v>202122</v>
      </c>
      <c r="B4341" t="s">
        <v>820</v>
      </c>
      <c r="C4341" t="s">
        <v>821</v>
      </c>
      <c r="D4341" t="s">
        <v>822</v>
      </c>
      <c r="E4341" t="s">
        <v>823</v>
      </c>
      <c r="F4341" t="s">
        <v>866</v>
      </c>
      <c r="G4341" t="s">
        <v>867</v>
      </c>
      <c r="H4341" t="s">
        <v>958</v>
      </c>
      <c r="I4341">
        <v>876</v>
      </c>
      <c r="J4341" t="s">
        <v>959</v>
      </c>
      <c r="K4341" t="s">
        <v>828</v>
      </c>
      <c r="L4341" t="s">
        <v>609</v>
      </c>
      <c r="M4341" t="s">
        <v>829</v>
      </c>
      <c r="N4341" t="s">
        <v>829</v>
      </c>
      <c r="O4341" t="s">
        <v>829</v>
      </c>
      <c r="P4341" t="s">
        <v>829</v>
      </c>
      <c r="Q4341">
        <v>0</v>
      </c>
      <c r="R4341" t="s">
        <v>829</v>
      </c>
      <c r="S4341">
        <v>0</v>
      </c>
      <c r="T4341">
        <v>0</v>
      </c>
      <c r="U4341">
        <v>0</v>
      </c>
      <c r="V4341">
        <v>0</v>
      </c>
    </row>
    <row r="4342" spans="1:22" x14ac:dyDescent="0.3">
      <c r="A4342">
        <v>202223</v>
      </c>
      <c r="B4342" t="s">
        <v>820</v>
      </c>
      <c r="C4342" t="s">
        <v>821</v>
      </c>
      <c r="D4342" t="s">
        <v>822</v>
      </c>
      <c r="E4342" t="s">
        <v>823</v>
      </c>
      <c r="F4342" t="s">
        <v>866</v>
      </c>
      <c r="G4342" t="s">
        <v>867</v>
      </c>
      <c r="H4342" t="s">
        <v>958</v>
      </c>
      <c r="I4342">
        <v>876</v>
      </c>
      <c r="J4342" t="s">
        <v>959</v>
      </c>
      <c r="K4342" t="s">
        <v>828</v>
      </c>
      <c r="L4342" t="s">
        <v>609</v>
      </c>
      <c r="M4342" t="s">
        <v>829</v>
      </c>
      <c r="N4342" t="s">
        <v>829</v>
      </c>
      <c r="O4342" t="s">
        <v>829</v>
      </c>
      <c r="P4342" t="s">
        <v>829</v>
      </c>
      <c r="Q4342">
        <v>0</v>
      </c>
      <c r="R4342" t="s">
        <v>829</v>
      </c>
      <c r="S4342">
        <v>0</v>
      </c>
      <c r="T4342">
        <v>0</v>
      </c>
      <c r="U4342">
        <v>0</v>
      </c>
      <c r="V4342">
        <v>0</v>
      </c>
    </row>
    <row r="4343" spans="1:22" x14ac:dyDescent="0.3">
      <c r="A4343">
        <v>202122</v>
      </c>
      <c r="B4343" t="s">
        <v>820</v>
      </c>
      <c r="C4343" t="s">
        <v>821</v>
      </c>
      <c r="D4343" t="s">
        <v>822</v>
      </c>
      <c r="E4343" t="s">
        <v>823</v>
      </c>
      <c r="F4343" t="s">
        <v>866</v>
      </c>
      <c r="G4343" t="s">
        <v>867</v>
      </c>
      <c r="H4343" t="s">
        <v>958</v>
      </c>
      <c r="I4343">
        <v>876</v>
      </c>
      <c r="J4343" t="s">
        <v>959</v>
      </c>
      <c r="K4343" t="s">
        <v>828</v>
      </c>
      <c r="L4343" t="s">
        <v>830</v>
      </c>
      <c r="M4343">
        <v>29</v>
      </c>
      <c r="N4343">
        <v>1486</v>
      </c>
      <c r="O4343">
        <v>514</v>
      </c>
      <c r="P4343">
        <v>6936</v>
      </c>
      <c r="Q4343">
        <v>821</v>
      </c>
      <c r="R4343">
        <v>638</v>
      </c>
      <c r="S4343">
        <v>10424</v>
      </c>
      <c r="T4343">
        <v>0</v>
      </c>
      <c r="U4343">
        <v>10424</v>
      </c>
      <c r="V4343">
        <v>0</v>
      </c>
    </row>
    <row r="4344" spans="1:22" x14ac:dyDescent="0.3">
      <c r="A4344">
        <v>202223</v>
      </c>
      <c r="B4344" t="s">
        <v>820</v>
      </c>
      <c r="C4344" t="s">
        <v>821</v>
      </c>
      <c r="D4344" t="s">
        <v>822</v>
      </c>
      <c r="E4344" t="s">
        <v>823</v>
      </c>
      <c r="F4344" t="s">
        <v>866</v>
      </c>
      <c r="G4344" t="s">
        <v>867</v>
      </c>
      <c r="H4344" t="s">
        <v>958</v>
      </c>
      <c r="I4344">
        <v>876</v>
      </c>
      <c r="J4344" t="s">
        <v>959</v>
      </c>
      <c r="K4344" t="s">
        <v>828</v>
      </c>
      <c r="L4344" t="s">
        <v>830</v>
      </c>
      <c r="M4344">
        <v>0</v>
      </c>
      <c r="N4344">
        <v>0</v>
      </c>
      <c r="O4344">
        <v>0</v>
      </c>
      <c r="P4344">
        <v>16802</v>
      </c>
      <c r="Q4344">
        <v>0</v>
      </c>
      <c r="R4344">
        <v>0</v>
      </c>
      <c r="S4344">
        <v>16802</v>
      </c>
      <c r="T4344">
        <v>0</v>
      </c>
      <c r="U4344">
        <v>16802</v>
      </c>
      <c r="V4344">
        <v>1</v>
      </c>
    </row>
    <row r="4345" spans="1:22" x14ac:dyDescent="0.3">
      <c r="A4345">
        <v>202324</v>
      </c>
      <c r="B4345" t="s">
        <v>820</v>
      </c>
      <c r="C4345" t="s">
        <v>821</v>
      </c>
      <c r="D4345" t="s">
        <v>822</v>
      </c>
      <c r="E4345" t="s">
        <v>823</v>
      </c>
      <c r="F4345" t="s">
        <v>866</v>
      </c>
      <c r="G4345" t="s">
        <v>867</v>
      </c>
      <c r="H4345" t="s">
        <v>958</v>
      </c>
      <c r="I4345">
        <v>876</v>
      </c>
      <c r="J4345" t="s">
        <v>959</v>
      </c>
      <c r="K4345" t="s">
        <v>828</v>
      </c>
      <c r="L4345" t="s">
        <v>830</v>
      </c>
      <c r="M4345">
        <v>26</v>
      </c>
      <c r="N4345">
        <v>6245</v>
      </c>
      <c r="O4345">
        <v>2810</v>
      </c>
      <c r="P4345">
        <v>12854</v>
      </c>
      <c r="Q4345">
        <v>4085</v>
      </c>
      <c r="R4345">
        <v>0</v>
      </c>
      <c r="S4345">
        <v>26021</v>
      </c>
      <c r="T4345">
        <v>0</v>
      </c>
      <c r="U4345">
        <v>26021</v>
      </c>
      <c r="V4345">
        <v>1</v>
      </c>
    </row>
    <row r="4346" spans="1:22" x14ac:dyDescent="0.3">
      <c r="A4346">
        <v>202122</v>
      </c>
      <c r="B4346" t="s">
        <v>820</v>
      </c>
      <c r="C4346" t="s">
        <v>821</v>
      </c>
      <c r="D4346" t="s">
        <v>822</v>
      </c>
      <c r="E4346" t="s">
        <v>823</v>
      </c>
      <c r="F4346" t="s">
        <v>866</v>
      </c>
      <c r="G4346" t="s">
        <v>867</v>
      </c>
      <c r="H4346" t="s">
        <v>958</v>
      </c>
      <c r="I4346">
        <v>876</v>
      </c>
      <c r="J4346" t="s">
        <v>959</v>
      </c>
      <c r="K4346" t="s">
        <v>828</v>
      </c>
      <c r="L4346" t="s">
        <v>537</v>
      </c>
      <c r="M4346">
        <v>0</v>
      </c>
      <c r="N4346">
        <v>389958</v>
      </c>
      <c r="O4346">
        <v>438298</v>
      </c>
      <c r="P4346">
        <v>1887649</v>
      </c>
      <c r="Q4346">
        <v>0</v>
      </c>
      <c r="R4346">
        <v>920038</v>
      </c>
      <c r="S4346">
        <v>3635943</v>
      </c>
      <c r="T4346">
        <v>0</v>
      </c>
      <c r="U4346">
        <v>3635943</v>
      </c>
      <c r="V4346">
        <v>116</v>
      </c>
    </row>
    <row r="4347" spans="1:22" x14ac:dyDescent="0.3">
      <c r="A4347">
        <v>202223</v>
      </c>
      <c r="B4347" t="s">
        <v>820</v>
      </c>
      <c r="C4347" t="s">
        <v>821</v>
      </c>
      <c r="D4347" t="s">
        <v>822</v>
      </c>
      <c r="E4347" t="s">
        <v>823</v>
      </c>
      <c r="F4347" t="s">
        <v>866</v>
      </c>
      <c r="G4347" t="s">
        <v>867</v>
      </c>
      <c r="H4347" t="s">
        <v>958</v>
      </c>
      <c r="I4347">
        <v>876</v>
      </c>
      <c r="J4347" t="s">
        <v>959</v>
      </c>
      <c r="K4347" t="s">
        <v>828</v>
      </c>
      <c r="L4347" t="s">
        <v>537</v>
      </c>
      <c r="M4347">
        <v>0</v>
      </c>
      <c r="N4347">
        <v>287067</v>
      </c>
      <c r="O4347">
        <v>955202</v>
      </c>
      <c r="P4347">
        <v>2324606</v>
      </c>
      <c r="Q4347">
        <v>0</v>
      </c>
      <c r="R4347">
        <v>0</v>
      </c>
      <c r="S4347">
        <v>3566875</v>
      </c>
      <c r="T4347">
        <v>0</v>
      </c>
      <c r="U4347">
        <v>3566875</v>
      </c>
      <c r="V4347">
        <v>113</v>
      </c>
    </row>
    <row r="4348" spans="1:22" x14ac:dyDescent="0.3">
      <c r="A4348">
        <v>202324</v>
      </c>
      <c r="B4348" t="s">
        <v>820</v>
      </c>
      <c r="C4348" t="s">
        <v>821</v>
      </c>
      <c r="D4348" t="s">
        <v>822</v>
      </c>
      <c r="E4348" t="s">
        <v>823</v>
      </c>
      <c r="F4348" t="s">
        <v>866</v>
      </c>
      <c r="G4348" t="s">
        <v>867</v>
      </c>
      <c r="H4348" t="s">
        <v>958</v>
      </c>
      <c r="I4348">
        <v>876</v>
      </c>
      <c r="J4348" t="s">
        <v>959</v>
      </c>
      <c r="K4348" t="s">
        <v>828</v>
      </c>
      <c r="L4348" t="s">
        <v>537</v>
      </c>
      <c r="M4348">
        <v>0</v>
      </c>
      <c r="N4348">
        <v>487260</v>
      </c>
      <c r="O4348">
        <v>1158856</v>
      </c>
      <c r="P4348">
        <v>3240258</v>
      </c>
      <c r="Q4348">
        <v>0</v>
      </c>
      <c r="R4348">
        <v>0</v>
      </c>
      <c r="S4348">
        <v>4886374</v>
      </c>
      <c r="T4348">
        <v>0</v>
      </c>
      <c r="U4348">
        <v>4886374</v>
      </c>
      <c r="V4348">
        <v>162</v>
      </c>
    </row>
    <row r="4349" spans="1:22" x14ac:dyDescent="0.3">
      <c r="A4349">
        <v>202122</v>
      </c>
      <c r="B4349" t="s">
        <v>820</v>
      </c>
      <c r="C4349" t="s">
        <v>821</v>
      </c>
      <c r="D4349" t="s">
        <v>822</v>
      </c>
      <c r="E4349" t="s">
        <v>823</v>
      </c>
      <c r="F4349" t="s">
        <v>866</v>
      </c>
      <c r="G4349" t="s">
        <v>867</v>
      </c>
      <c r="H4349" t="s">
        <v>958</v>
      </c>
      <c r="I4349">
        <v>876</v>
      </c>
      <c r="J4349" t="s">
        <v>959</v>
      </c>
      <c r="K4349" t="s">
        <v>828</v>
      </c>
      <c r="L4349" t="s">
        <v>572</v>
      </c>
      <c r="M4349">
        <v>14055</v>
      </c>
      <c r="N4349">
        <v>0</v>
      </c>
      <c r="O4349">
        <v>0</v>
      </c>
      <c r="P4349">
        <v>5263928</v>
      </c>
      <c r="Q4349">
        <v>0</v>
      </c>
      <c r="R4349">
        <v>0</v>
      </c>
      <c r="S4349">
        <v>5277983</v>
      </c>
      <c r="T4349">
        <v>0</v>
      </c>
      <c r="U4349">
        <v>5277983</v>
      </c>
      <c r="V4349">
        <v>168</v>
      </c>
    </row>
    <row r="4350" spans="1:22" x14ac:dyDescent="0.3">
      <c r="A4350">
        <v>202223</v>
      </c>
      <c r="B4350" t="s">
        <v>820</v>
      </c>
      <c r="C4350" t="s">
        <v>821</v>
      </c>
      <c r="D4350" t="s">
        <v>822</v>
      </c>
      <c r="E4350" t="s">
        <v>823</v>
      </c>
      <c r="F4350" t="s">
        <v>866</v>
      </c>
      <c r="G4350" t="s">
        <v>867</v>
      </c>
      <c r="H4350" t="s">
        <v>958</v>
      </c>
      <c r="I4350">
        <v>876</v>
      </c>
      <c r="J4350" t="s">
        <v>959</v>
      </c>
      <c r="K4350" t="s">
        <v>828</v>
      </c>
      <c r="L4350" t="s">
        <v>572</v>
      </c>
      <c r="M4350">
        <v>0</v>
      </c>
      <c r="N4350">
        <v>0</v>
      </c>
      <c r="O4350">
        <v>0</v>
      </c>
      <c r="P4350">
        <v>6604788</v>
      </c>
      <c r="Q4350">
        <v>0</v>
      </c>
      <c r="R4350">
        <v>1036277</v>
      </c>
      <c r="S4350">
        <v>7641065</v>
      </c>
      <c r="T4350">
        <v>0</v>
      </c>
      <c r="U4350">
        <v>7641065</v>
      </c>
      <c r="V4350">
        <v>243</v>
      </c>
    </row>
    <row r="4351" spans="1:22" x14ac:dyDescent="0.3">
      <c r="A4351">
        <v>202324</v>
      </c>
      <c r="B4351" t="s">
        <v>820</v>
      </c>
      <c r="C4351" t="s">
        <v>821</v>
      </c>
      <c r="D4351" t="s">
        <v>822</v>
      </c>
      <c r="E4351" t="s">
        <v>823</v>
      </c>
      <c r="F4351" t="s">
        <v>866</v>
      </c>
      <c r="G4351" t="s">
        <v>867</v>
      </c>
      <c r="H4351" t="s">
        <v>958</v>
      </c>
      <c r="I4351">
        <v>876</v>
      </c>
      <c r="J4351" t="s">
        <v>959</v>
      </c>
      <c r="K4351" t="s">
        <v>828</v>
      </c>
      <c r="L4351" t="s">
        <v>572</v>
      </c>
      <c r="M4351">
        <v>0</v>
      </c>
      <c r="N4351">
        <v>0</v>
      </c>
      <c r="O4351">
        <v>0</v>
      </c>
      <c r="P4351">
        <v>7059804</v>
      </c>
      <c r="Q4351">
        <v>0</v>
      </c>
      <c r="R4351">
        <v>1427597</v>
      </c>
      <c r="S4351">
        <v>8487401</v>
      </c>
      <c r="T4351">
        <v>0</v>
      </c>
      <c r="U4351">
        <v>8487401</v>
      </c>
      <c r="V4351">
        <v>282</v>
      </c>
    </row>
    <row r="4352" spans="1:22" x14ac:dyDescent="0.3">
      <c r="A4352">
        <v>202122</v>
      </c>
      <c r="B4352" t="s">
        <v>820</v>
      </c>
      <c r="C4352" t="s">
        <v>821</v>
      </c>
      <c r="D4352" t="s">
        <v>822</v>
      </c>
      <c r="E4352" t="s">
        <v>823</v>
      </c>
      <c r="F4352" t="s">
        <v>866</v>
      </c>
      <c r="G4352" t="s">
        <v>867</v>
      </c>
      <c r="H4352" t="s">
        <v>958</v>
      </c>
      <c r="I4352">
        <v>876</v>
      </c>
      <c r="J4352" t="s">
        <v>959</v>
      </c>
      <c r="K4352" t="s">
        <v>828</v>
      </c>
      <c r="L4352" t="s">
        <v>539</v>
      </c>
      <c r="M4352">
        <v>0</v>
      </c>
      <c r="N4352">
        <v>0</v>
      </c>
      <c r="O4352">
        <v>0</v>
      </c>
      <c r="P4352" t="s">
        <v>829</v>
      </c>
      <c r="Q4352" t="s">
        <v>829</v>
      </c>
      <c r="R4352" t="s">
        <v>829</v>
      </c>
      <c r="S4352">
        <v>0</v>
      </c>
      <c r="T4352">
        <v>0</v>
      </c>
      <c r="U4352">
        <v>0</v>
      </c>
      <c r="V4352">
        <v>0</v>
      </c>
    </row>
    <row r="4353" spans="1:22" x14ac:dyDescent="0.3">
      <c r="A4353">
        <v>202223</v>
      </c>
      <c r="B4353" t="s">
        <v>820</v>
      </c>
      <c r="C4353" t="s">
        <v>821</v>
      </c>
      <c r="D4353" t="s">
        <v>822</v>
      </c>
      <c r="E4353" t="s">
        <v>823</v>
      </c>
      <c r="F4353" t="s">
        <v>866</v>
      </c>
      <c r="G4353" t="s">
        <v>867</v>
      </c>
      <c r="H4353" t="s">
        <v>958</v>
      </c>
      <c r="I4353">
        <v>876</v>
      </c>
      <c r="J4353" t="s">
        <v>959</v>
      </c>
      <c r="K4353" t="s">
        <v>828</v>
      </c>
      <c r="L4353" t="s">
        <v>539</v>
      </c>
      <c r="M4353">
        <v>0</v>
      </c>
      <c r="N4353">
        <v>0</v>
      </c>
      <c r="O4353">
        <v>0</v>
      </c>
      <c r="P4353" t="s">
        <v>829</v>
      </c>
      <c r="Q4353" t="s">
        <v>829</v>
      </c>
      <c r="R4353" t="s">
        <v>829</v>
      </c>
      <c r="S4353">
        <v>0</v>
      </c>
      <c r="T4353">
        <v>0</v>
      </c>
      <c r="U4353">
        <v>0</v>
      </c>
      <c r="V4353">
        <v>0</v>
      </c>
    </row>
    <row r="4354" spans="1:22" x14ac:dyDescent="0.3">
      <c r="A4354">
        <v>202324</v>
      </c>
      <c r="B4354" t="s">
        <v>820</v>
      </c>
      <c r="C4354" t="s">
        <v>821</v>
      </c>
      <c r="D4354" t="s">
        <v>822</v>
      </c>
      <c r="E4354" t="s">
        <v>823</v>
      </c>
      <c r="F4354" t="s">
        <v>866</v>
      </c>
      <c r="G4354" t="s">
        <v>867</v>
      </c>
      <c r="H4354" t="s">
        <v>958</v>
      </c>
      <c r="I4354">
        <v>876</v>
      </c>
      <c r="J4354" t="s">
        <v>959</v>
      </c>
      <c r="K4354" t="s">
        <v>828</v>
      </c>
      <c r="L4354" t="s">
        <v>539</v>
      </c>
      <c r="M4354">
        <v>0</v>
      </c>
      <c r="N4354">
        <v>0</v>
      </c>
      <c r="O4354">
        <v>0</v>
      </c>
      <c r="P4354" t="s">
        <v>829</v>
      </c>
      <c r="Q4354" t="s">
        <v>829</v>
      </c>
      <c r="R4354" t="s">
        <v>829</v>
      </c>
      <c r="S4354">
        <v>0</v>
      </c>
      <c r="T4354">
        <v>0</v>
      </c>
      <c r="U4354">
        <v>0</v>
      </c>
      <c r="V4354">
        <v>0</v>
      </c>
    </row>
    <row r="4355" spans="1:22" x14ac:dyDescent="0.3">
      <c r="A4355">
        <v>202122</v>
      </c>
      <c r="B4355" t="s">
        <v>820</v>
      </c>
      <c r="C4355" t="s">
        <v>821</v>
      </c>
      <c r="D4355" t="s">
        <v>822</v>
      </c>
      <c r="E4355" t="s">
        <v>823</v>
      </c>
      <c r="F4355" t="s">
        <v>866</v>
      </c>
      <c r="G4355" t="s">
        <v>867</v>
      </c>
      <c r="H4355" t="s">
        <v>958</v>
      </c>
      <c r="I4355">
        <v>876</v>
      </c>
      <c r="J4355" t="s">
        <v>959</v>
      </c>
      <c r="K4355" t="s">
        <v>828</v>
      </c>
      <c r="L4355" t="s">
        <v>541</v>
      </c>
      <c r="M4355">
        <v>4833</v>
      </c>
      <c r="N4355">
        <v>250258</v>
      </c>
      <c r="O4355">
        <v>106548</v>
      </c>
      <c r="P4355">
        <v>924731</v>
      </c>
      <c r="Q4355">
        <v>138212</v>
      </c>
      <c r="R4355">
        <v>107450</v>
      </c>
      <c r="S4355">
        <v>1532032</v>
      </c>
      <c r="T4355">
        <v>0</v>
      </c>
      <c r="U4355">
        <v>1532032</v>
      </c>
      <c r="V4355">
        <v>49</v>
      </c>
    </row>
    <row r="4356" spans="1:22" x14ac:dyDescent="0.3">
      <c r="A4356">
        <v>202223</v>
      </c>
      <c r="B4356" t="s">
        <v>820</v>
      </c>
      <c r="C4356" t="s">
        <v>821</v>
      </c>
      <c r="D4356" t="s">
        <v>822</v>
      </c>
      <c r="E4356" t="s">
        <v>823</v>
      </c>
      <c r="F4356" t="s">
        <v>866</v>
      </c>
      <c r="G4356" t="s">
        <v>867</v>
      </c>
      <c r="H4356" t="s">
        <v>958</v>
      </c>
      <c r="I4356">
        <v>876</v>
      </c>
      <c r="J4356" t="s">
        <v>959</v>
      </c>
      <c r="K4356" t="s">
        <v>828</v>
      </c>
      <c r="L4356" t="s">
        <v>541</v>
      </c>
      <c r="M4356">
        <v>9520</v>
      </c>
      <c r="N4356">
        <v>492949</v>
      </c>
      <c r="O4356">
        <v>209874</v>
      </c>
      <c r="P4356">
        <v>1821500</v>
      </c>
      <c r="Q4356">
        <v>272245</v>
      </c>
      <c r="R4356">
        <v>211651</v>
      </c>
      <c r="S4356">
        <v>3017738</v>
      </c>
      <c r="T4356">
        <v>0</v>
      </c>
      <c r="U4356">
        <v>3017738</v>
      </c>
      <c r="V4356">
        <v>96</v>
      </c>
    </row>
    <row r="4357" spans="1:22" x14ac:dyDescent="0.3">
      <c r="A4357">
        <v>202324</v>
      </c>
      <c r="B4357" t="s">
        <v>820</v>
      </c>
      <c r="C4357" t="s">
        <v>821</v>
      </c>
      <c r="D4357" t="s">
        <v>822</v>
      </c>
      <c r="E4357" t="s">
        <v>823</v>
      </c>
      <c r="F4357" t="s">
        <v>866</v>
      </c>
      <c r="G4357" t="s">
        <v>867</v>
      </c>
      <c r="H4357" t="s">
        <v>958</v>
      </c>
      <c r="I4357">
        <v>876</v>
      </c>
      <c r="J4357" t="s">
        <v>959</v>
      </c>
      <c r="K4357" t="s">
        <v>828</v>
      </c>
      <c r="L4357" t="s">
        <v>541</v>
      </c>
      <c r="M4357">
        <v>0</v>
      </c>
      <c r="N4357">
        <v>406319</v>
      </c>
      <c r="O4357">
        <v>160239</v>
      </c>
      <c r="P4357">
        <v>1263886</v>
      </c>
      <c r="Q4357">
        <v>280962</v>
      </c>
      <c r="R4357">
        <v>156419</v>
      </c>
      <c r="S4357">
        <v>2267826</v>
      </c>
      <c r="T4357">
        <v>0</v>
      </c>
      <c r="U4357">
        <v>2267826</v>
      </c>
      <c r="V4357">
        <v>75</v>
      </c>
    </row>
    <row r="4358" spans="1:22" x14ac:dyDescent="0.3">
      <c r="A4358">
        <v>202122</v>
      </c>
      <c r="B4358" t="s">
        <v>820</v>
      </c>
      <c r="C4358" t="s">
        <v>821</v>
      </c>
      <c r="D4358" t="s">
        <v>822</v>
      </c>
      <c r="E4358" t="s">
        <v>823</v>
      </c>
      <c r="F4358" t="s">
        <v>866</v>
      </c>
      <c r="G4358" t="s">
        <v>867</v>
      </c>
      <c r="H4358" t="s">
        <v>958</v>
      </c>
      <c r="I4358">
        <v>876</v>
      </c>
      <c r="J4358" t="s">
        <v>959</v>
      </c>
      <c r="K4358" t="s">
        <v>828</v>
      </c>
      <c r="L4358" t="s">
        <v>831</v>
      </c>
      <c r="M4358" t="s">
        <v>829</v>
      </c>
      <c r="N4358" t="s">
        <v>829</v>
      </c>
      <c r="O4358" t="s">
        <v>829</v>
      </c>
      <c r="P4358">
        <v>0</v>
      </c>
      <c r="Q4358">
        <v>0</v>
      </c>
      <c r="R4358" t="s">
        <v>829</v>
      </c>
      <c r="S4358">
        <v>0</v>
      </c>
      <c r="T4358">
        <v>0</v>
      </c>
      <c r="U4358">
        <v>0</v>
      </c>
      <c r="V4358">
        <v>0</v>
      </c>
    </row>
    <row r="4359" spans="1:22" x14ac:dyDescent="0.3">
      <c r="A4359">
        <v>202223</v>
      </c>
      <c r="B4359" t="s">
        <v>820</v>
      </c>
      <c r="C4359" t="s">
        <v>821</v>
      </c>
      <c r="D4359" t="s">
        <v>822</v>
      </c>
      <c r="E4359" t="s">
        <v>823</v>
      </c>
      <c r="F4359" t="s">
        <v>866</v>
      </c>
      <c r="G4359" t="s">
        <v>867</v>
      </c>
      <c r="H4359" t="s">
        <v>958</v>
      </c>
      <c r="I4359">
        <v>876</v>
      </c>
      <c r="J4359" t="s">
        <v>959</v>
      </c>
      <c r="K4359" t="s">
        <v>828</v>
      </c>
      <c r="L4359" t="s">
        <v>831</v>
      </c>
      <c r="M4359" t="s">
        <v>829</v>
      </c>
      <c r="N4359" t="s">
        <v>829</v>
      </c>
      <c r="O4359" t="s">
        <v>829</v>
      </c>
      <c r="P4359">
        <v>0</v>
      </c>
      <c r="Q4359">
        <v>0</v>
      </c>
      <c r="R4359" t="s">
        <v>829</v>
      </c>
      <c r="S4359">
        <v>0</v>
      </c>
      <c r="T4359">
        <v>0</v>
      </c>
      <c r="U4359">
        <v>0</v>
      </c>
      <c r="V4359">
        <v>0</v>
      </c>
    </row>
    <row r="4360" spans="1:22" x14ac:dyDescent="0.3">
      <c r="A4360">
        <v>202324</v>
      </c>
      <c r="B4360" t="s">
        <v>820</v>
      </c>
      <c r="C4360" t="s">
        <v>821</v>
      </c>
      <c r="D4360" t="s">
        <v>822</v>
      </c>
      <c r="E4360" t="s">
        <v>823</v>
      </c>
      <c r="F4360" t="s">
        <v>866</v>
      </c>
      <c r="G4360" t="s">
        <v>867</v>
      </c>
      <c r="H4360" t="s">
        <v>958</v>
      </c>
      <c r="I4360">
        <v>876</v>
      </c>
      <c r="J4360" t="s">
        <v>959</v>
      </c>
      <c r="K4360" t="s">
        <v>828</v>
      </c>
      <c r="L4360" t="s">
        <v>831</v>
      </c>
      <c r="M4360" t="s">
        <v>829</v>
      </c>
      <c r="N4360" t="s">
        <v>829</v>
      </c>
      <c r="O4360" t="s">
        <v>829</v>
      </c>
      <c r="P4360">
        <v>0</v>
      </c>
      <c r="Q4360">
        <v>0</v>
      </c>
      <c r="R4360" t="s">
        <v>829</v>
      </c>
      <c r="S4360">
        <v>0</v>
      </c>
      <c r="T4360">
        <v>0</v>
      </c>
      <c r="U4360">
        <v>0</v>
      </c>
      <c r="V4360">
        <v>0</v>
      </c>
    </row>
    <row r="4361" spans="1:22" x14ac:dyDescent="0.3">
      <c r="A4361">
        <v>202122</v>
      </c>
      <c r="B4361" t="s">
        <v>820</v>
      </c>
      <c r="C4361" t="s">
        <v>821</v>
      </c>
      <c r="D4361" t="s">
        <v>822</v>
      </c>
      <c r="E4361" t="s">
        <v>823</v>
      </c>
      <c r="F4361" t="s">
        <v>866</v>
      </c>
      <c r="G4361" t="s">
        <v>867</v>
      </c>
      <c r="H4361" t="s">
        <v>958</v>
      </c>
      <c r="I4361">
        <v>876</v>
      </c>
      <c r="J4361" t="s">
        <v>959</v>
      </c>
      <c r="K4361" t="s">
        <v>828</v>
      </c>
      <c r="L4361" t="s">
        <v>832</v>
      </c>
      <c r="M4361">
        <v>0</v>
      </c>
      <c r="N4361">
        <v>0</v>
      </c>
      <c r="O4361">
        <v>0</v>
      </c>
      <c r="P4361">
        <v>0</v>
      </c>
      <c r="Q4361">
        <v>0</v>
      </c>
      <c r="R4361">
        <v>0</v>
      </c>
      <c r="S4361">
        <v>0</v>
      </c>
      <c r="T4361">
        <v>0</v>
      </c>
      <c r="U4361">
        <v>0</v>
      </c>
      <c r="V4361">
        <v>0</v>
      </c>
    </row>
    <row r="4362" spans="1:22" x14ac:dyDescent="0.3">
      <c r="A4362">
        <v>202223</v>
      </c>
      <c r="B4362" t="s">
        <v>820</v>
      </c>
      <c r="C4362" t="s">
        <v>821</v>
      </c>
      <c r="D4362" t="s">
        <v>822</v>
      </c>
      <c r="E4362" t="s">
        <v>823</v>
      </c>
      <c r="F4362" t="s">
        <v>866</v>
      </c>
      <c r="G4362" t="s">
        <v>867</v>
      </c>
      <c r="H4362" t="s">
        <v>958</v>
      </c>
      <c r="I4362">
        <v>876</v>
      </c>
      <c r="J4362" t="s">
        <v>959</v>
      </c>
      <c r="K4362" t="s">
        <v>828</v>
      </c>
      <c r="L4362" t="s">
        <v>832</v>
      </c>
      <c r="M4362">
        <v>0</v>
      </c>
      <c r="N4362">
        <v>0</v>
      </c>
      <c r="O4362">
        <v>0</v>
      </c>
      <c r="P4362">
        <v>0</v>
      </c>
      <c r="Q4362">
        <v>0</v>
      </c>
      <c r="R4362">
        <v>0</v>
      </c>
      <c r="S4362">
        <v>0</v>
      </c>
      <c r="T4362">
        <v>0</v>
      </c>
      <c r="U4362">
        <v>0</v>
      </c>
      <c r="V4362">
        <v>0</v>
      </c>
    </row>
    <row r="4363" spans="1:22" x14ac:dyDescent="0.3">
      <c r="A4363">
        <v>202324</v>
      </c>
      <c r="B4363" t="s">
        <v>820</v>
      </c>
      <c r="C4363" t="s">
        <v>821</v>
      </c>
      <c r="D4363" t="s">
        <v>822</v>
      </c>
      <c r="E4363" t="s">
        <v>823</v>
      </c>
      <c r="F4363" t="s">
        <v>866</v>
      </c>
      <c r="G4363" t="s">
        <v>867</v>
      </c>
      <c r="H4363" t="s">
        <v>958</v>
      </c>
      <c r="I4363">
        <v>876</v>
      </c>
      <c r="J4363" t="s">
        <v>959</v>
      </c>
      <c r="K4363" t="s">
        <v>828</v>
      </c>
      <c r="L4363" t="s">
        <v>832</v>
      </c>
      <c r="M4363">
        <v>0</v>
      </c>
      <c r="N4363">
        <v>0</v>
      </c>
      <c r="O4363">
        <v>0</v>
      </c>
      <c r="P4363">
        <v>0</v>
      </c>
      <c r="Q4363">
        <v>0</v>
      </c>
      <c r="R4363">
        <v>0</v>
      </c>
      <c r="S4363">
        <v>0</v>
      </c>
      <c r="T4363">
        <v>0</v>
      </c>
      <c r="U4363">
        <v>0</v>
      </c>
      <c r="V4363">
        <v>0</v>
      </c>
    </row>
    <row r="4364" spans="1:22" x14ac:dyDescent="0.3">
      <c r="A4364">
        <v>202122</v>
      </c>
      <c r="B4364" t="s">
        <v>820</v>
      </c>
      <c r="C4364" t="s">
        <v>821</v>
      </c>
      <c r="D4364" t="s">
        <v>822</v>
      </c>
      <c r="E4364" t="s">
        <v>823</v>
      </c>
      <c r="F4364" t="s">
        <v>866</v>
      </c>
      <c r="G4364" t="s">
        <v>867</v>
      </c>
      <c r="H4364" t="s">
        <v>958</v>
      </c>
      <c r="I4364">
        <v>876</v>
      </c>
      <c r="J4364" t="s">
        <v>959</v>
      </c>
      <c r="K4364" t="s">
        <v>828</v>
      </c>
      <c r="L4364" t="s">
        <v>544</v>
      </c>
      <c r="M4364">
        <v>497</v>
      </c>
      <c r="N4364">
        <v>24416</v>
      </c>
      <c r="O4364">
        <v>8893</v>
      </c>
      <c r="P4364">
        <v>42323</v>
      </c>
      <c r="Q4364">
        <v>13202</v>
      </c>
      <c r="R4364">
        <v>11041</v>
      </c>
      <c r="S4364">
        <v>100372</v>
      </c>
      <c r="T4364">
        <v>0</v>
      </c>
      <c r="U4364">
        <v>100372</v>
      </c>
      <c r="V4364">
        <v>3</v>
      </c>
    </row>
    <row r="4365" spans="1:22" x14ac:dyDescent="0.3">
      <c r="A4365">
        <v>202223</v>
      </c>
      <c r="B4365" t="s">
        <v>820</v>
      </c>
      <c r="C4365" t="s">
        <v>821</v>
      </c>
      <c r="D4365" t="s">
        <v>822</v>
      </c>
      <c r="E4365" t="s">
        <v>823</v>
      </c>
      <c r="F4365" t="s">
        <v>866</v>
      </c>
      <c r="G4365" t="s">
        <v>867</v>
      </c>
      <c r="H4365" t="s">
        <v>958</v>
      </c>
      <c r="I4365">
        <v>876</v>
      </c>
      <c r="J4365" t="s">
        <v>959</v>
      </c>
      <c r="K4365" t="s">
        <v>828</v>
      </c>
      <c r="L4365" t="s">
        <v>544</v>
      </c>
      <c r="M4365">
        <v>617</v>
      </c>
      <c r="N4365">
        <v>30292</v>
      </c>
      <c r="O4365">
        <v>11033</v>
      </c>
      <c r="P4365">
        <v>52509</v>
      </c>
      <c r="Q4365">
        <v>16379</v>
      </c>
      <c r="R4365">
        <v>13698</v>
      </c>
      <c r="S4365">
        <v>124528</v>
      </c>
      <c r="T4365">
        <v>0</v>
      </c>
      <c r="U4365">
        <v>124528</v>
      </c>
      <c r="V4365">
        <v>4</v>
      </c>
    </row>
    <row r="4366" spans="1:22" x14ac:dyDescent="0.3">
      <c r="A4366">
        <v>202324</v>
      </c>
      <c r="B4366" t="s">
        <v>820</v>
      </c>
      <c r="C4366" t="s">
        <v>821</v>
      </c>
      <c r="D4366" t="s">
        <v>822</v>
      </c>
      <c r="E4366" t="s">
        <v>823</v>
      </c>
      <c r="F4366" t="s">
        <v>866</v>
      </c>
      <c r="G4366" t="s">
        <v>867</v>
      </c>
      <c r="H4366" t="s">
        <v>958</v>
      </c>
      <c r="I4366">
        <v>876</v>
      </c>
      <c r="J4366" t="s">
        <v>959</v>
      </c>
      <c r="K4366" t="s">
        <v>828</v>
      </c>
      <c r="L4366" t="s">
        <v>544</v>
      </c>
      <c r="M4366">
        <v>23</v>
      </c>
      <c r="N4366">
        <v>4118</v>
      </c>
      <c r="O4366">
        <v>1680</v>
      </c>
      <c r="P4366">
        <v>10711</v>
      </c>
      <c r="Q4366">
        <v>3244</v>
      </c>
      <c r="R4366">
        <v>2393</v>
      </c>
      <c r="S4366">
        <v>22169</v>
      </c>
      <c r="T4366">
        <v>0</v>
      </c>
      <c r="U4366">
        <v>22169</v>
      </c>
      <c r="V4366">
        <v>1</v>
      </c>
    </row>
    <row r="4367" spans="1:22" x14ac:dyDescent="0.3">
      <c r="A4367">
        <v>202122</v>
      </c>
      <c r="B4367" t="s">
        <v>820</v>
      </c>
      <c r="C4367" t="s">
        <v>821</v>
      </c>
      <c r="D4367" t="s">
        <v>822</v>
      </c>
      <c r="E4367" t="s">
        <v>823</v>
      </c>
      <c r="F4367" t="s">
        <v>866</v>
      </c>
      <c r="G4367" t="s">
        <v>867</v>
      </c>
      <c r="H4367" t="s">
        <v>958</v>
      </c>
      <c r="I4367">
        <v>876</v>
      </c>
      <c r="J4367" t="s">
        <v>959</v>
      </c>
      <c r="K4367" t="s">
        <v>828</v>
      </c>
      <c r="L4367" t="s">
        <v>600</v>
      </c>
      <c r="M4367" t="s">
        <v>829</v>
      </c>
      <c r="N4367" t="s">
        <v>829</v>
      </c>
      <c r="O4367" t="s">
        <v>829</v>
      </c>
      <c r="P4367">
        <v>0</v>
      </c>
      <c r="Q4367">
        <v>0</v>
      </c>
      <c r="R4367" t="s">
        <v>829</v>
      </c>
      <c r="S4367">
        <v>0</v>
      </c>
      <c r="T4367">
        <v>0</v>
      </c>
      <c r="U4367">
        <v>0</v>
      </c>
      <c r="V4367">
        <v>0</v>
      </c>
    </row>
    <row r="4368" spans="1:22" x14ac:dyDescent="0.3">
      <c r="A4368">
        <v>202223</v>
      </c>
      <c r="B4368" t="s">
        <v>820</v>
      </c>
      <c r="C4368" t="s">
        <v>821</v>
      </c>
      <c r="D4368" t="s">
        <v>822</v>
      </c>
      <c r="E4368" t="s">
        <v>823</v>
      </c>
      <c r="F4368" t="s">
        <v>866</v>
      </c>
      <c r="G4368" t="s">
        <v>867</v>
      </c>
      <c r="H4368" t="s">
        <v>958</v>
      </c>
      <c r="I4368">
        <v>876</v>
      </c>
      <c r="J4368" t="s">
        <v>959</v>
      </c>
      <c r="K4368" t="s">
        <v>828</v>
      </c>
      <c r="L4368" t="s">
        <v>600</v>
      </c>
      <c r="M4368" t="s">
        <v>829</v>
      </c>
      <c r="N4368" t="s">
        <v>829</v>
      </c>
      <c r="O4368" t="s">
        <v>829</v>
      </c>
      <c r="P4368">
        <v>0</v>
      </c>
      <c r="Q4368">
        <v>0</v>
      </c>
      <c r="R4368" t="s">
        <v>829</v>
      </c>
      <c r="S4368">
        <v>0</v>
      </c>
      <c r="T4368">
        <v>0</v>
      </c>
      <c r="U4368">
        <v>0</v>
      </c>
      <c r="V4368">
        <v>0</v>
      </c>
    </row>
    <row r="4369" spans="1:22" x14ac:dyDescent="0.3">
      <c r="A4369">
        <v>202324</v>
      </c>
      <c r="B4369" t="s">
        <v>820</v>
      </c>
      <c r="C4369" t="s">
        <v>821</v>
      </c>
      <c r="D4369" t="s">
        <v>822</v>
      </c>
      <c r="E4369" t="s">
        <v>823</v>
      </c>
      <c r="F4369" t="s">
        <v>866</v>
      </c>
      <c r="G4369" t="s">
        <v>867</v>
      </c>
      <c r="H4369" t="s">
        <v>958</v>
      </c>
      <c r="I4369">
        <v>876</v>
      </c>
      <c r="J4369" t="s">
        <v>959</v>
      </c>
      <c r="K4369" t="s">
        <v>828</v>
      </c>
      <c r="L4369" t="s">
        <v>600</v>
      </c>
      <c r="M4369" t="s">
        <v>829</v>
      </c>
      <c r="N4369" t="s">
        <v>829</v>
      </c>
      <c r="O4369" t="s">
        <v>829</v>
      </c>
      <c r="P4369">
        <v>0</v>
      </c>
      <c r="Q4369">
        <v>0</v>
      </c>
      <c r="R4369" t="s">
        <v>829</v>
      </c>
      <c r="S4369">
        <v>0</v>
      </c>
      <c r="T4369">
        <v>0</v>
      </c>
      <c r="U4369">
        <v>0</v>
      </c>
      <c r="V4369">
        <v>0</v>
      </c>
    </row>
    <row r="4370" spans="1:22" x14ac:dyDescent="0.3">
      <c r="A4370">
        <v>202122</v>
      </c>
      <c r="B4370" t="s">
        <v>820</v>
      </c>
      <c r="C4370" t="s">
        <v>821</v>
      </c>
      <c r="D4370" t="s">
        <v>822</v>
      </c>
      <c r="E4370" t="s">
        <v>823</v>
      </c>
      <c r="F4370" t="s">
        <v>866</v>
      </c>
      <c r="G4370" t="s">
        <v>867</v>
      </c>
      <c r="H4370" t="s">
        <v>958</v>
      </c>
      <c r="I4370">
        <v>876</v>
      </c>
      <c r="J4370" t="s">
        <v>959</v>
      </c>
      <c r="K4370" t="s">
        <v>828</v>
      </c>
      <c r="L4370" t="s">
        <v>247</v>
      </c>
      <c r="M4370">
        <v>0</v>
      </c>
      <c r="N4370">
        <v>0</v>
      </c>
      <c r="O4370">
        <v>0</v>
      </c>
      <c r="P4370">
        <v>0</v>
      </c>
      <c r="Q4370">
        <v>0</v>
      </c>
      <c r="R4370">
        <v>0</v>
      </c>
      <c r="S4370">
        <v>0</v>
      </c>
      <c r="T4370">
        <v>0</v>
      </c>
      <c r="U4370">
        <v>0</v>
      </c>
      <c r="V4370">
        <v>0</v>
      </c>
    </row>
    <row r="4371" spans="1:22" x14ac:dyDescent="0.3">
      <c r="A4371">
        <v>202223</v>
      </c>
      <c r="B4371" t="s">
        <v>820</v>
      </c>
      <c r="C4371" t="s">
        <v>821</v>
      </c>
      <c r="D4371" t="s">
        <v>822</v>
      </c>
      <c r="E4371" t="s">
        <v>823</v>
      </c>
      <c r="F4371" t="s">
        <v>866</v>
      </c>
      <c r="G4371" t="s">
        <v>867</v>
      </c>
      <c r="H4371" t="s">
        <v>958</v>
      </c>
      <c r="I4371">
        <v>876</v>
      </c>
      <c r="J4371" t="s">
        <v>959</v>
      </c>
      <c r="K4371" t="s">
        <v>828</v>
      </c>
      <c r="L4371" t="s">
        <v>247</v>
      </c>
      <c r="M4371">
        <v>0</v>
      </c>
      <c r="N4371">
        <v>0</v>
      </c>
      <c r="O4371">
        <v>0</v>
      </c>
      <c r="P4371">
        <v>0</v>
      </c>
      <c r="Q4371">
        <v>0</v>
      </c>
      <c r="R4371">
        <v>0</v>
      </c>
      <c r="S4371">
        <v>0</v>
      </c>
      <c r="T4371">
        <v>0</v>
      </c>
      <c r="U4371">
        <v>0</v>
      </c>
      <c r="V4371">
        <v>0</v>
      </c>
    </row>
    <row r="4372" spans="1:22" x14ac:dyDescent="0.3">
      <c r="A4372">
        <v>202324</v>
      </c>
      <c r="B4372" t="s">
        <v>820</v>
      </c>
      <c r="C4372" t="s">
        <v>821</v>
      </c>
      <c r="D4372" t="s">
        <v>822</v>
      </c>
      <c r="E4372" t="s">
        <v>823</v>
      </c>
      <c r="F4372" t="s">
        <v>866</v>
      </c>
      <c r="G4372" t="s">
        <v>867</v>
      </c>
      <c r="H4372" t="s">
        <v>958</v>
      </c>
      <c r="I4372">
        <v>876</v>
      </c>
      <c r="J4372" t="s">
        <v>959</v>
      </c>
      <c r="K4372" t="s">
        <v>828</v>
      </c>
      <c r="L4372" t="s">
        <v>247</v>
      </c>
      <c r="M4372">
        <v>0</v>
      </c>
      <c r="N4372">
        <v>0</v>
      </c>
      <c r="O4372">
        <v>0</v>
      </c>
      <c r="P4372">
        <v>0</v>
      </c>
      <c r="Q4372">
        <v>0</v>
      </c>
      <c r="R4372">
        <v>0</v>
      </c>
      <c r="S4372">
        <v>0</v>
      </c>
      <c r="T4372">
        <v>0</v>
      </c>
      <c r="U4372">
        <v>0</v>
      </c>
      <c r="V4372">
        <v>0</v>
      </c>
    </row>
    <row r="4373" spans="1:22" x14ac:dyDescent="0.3">
      <c r="A4373">
        <v>202122</v>
      </c>
      <c r="B4373" t="s">
        <v>820</v>
      </c>
      <c r="C4373" t="s">
        <v>821</v>
      </c>
      <c r="D4373" t="s">
        <v>822</v>
      </c>
      <c r="E4373" t="s">
        <v>823</v>
      </c>
      <c r="F4373" t="s">
        <v>866</v>
      </c>
      <c r="G4373" t="s">
        <v>867</v>
      </c>
      <c r="H4373" t="s">
        <v>958</v>
      </c>
      <c r="I4373">
        <v>876</v>
      </c>
      <c r="J4373" t="s">
        <v>959</v>
      </c>
      <c r="K4373" t="s">
        <v>828</v>
      </c>
      <c r="L4373" t="s">
        <v>833</v>
      </c>
      <c r="M4373">
        <v>10105226</v>
      </c>
      <c r="N4373">
        <v>44919719</v>
      </c>
      <c r="O4373">
        <v>12283811</v>
      </c>
      <c r="P4373">
        <v>12464907</v>
      </c>
      <c r="Q4373">
        <v>1932917</v>
      </c>
      <c r="R4373">
        <v>1039167</v>
      </c>
      <c r="S4373">
        <v>83895776</v>
      </c>
      <c r="T4373">
        <v>112179</v>
      </c>
      <c r="U4373">
        <v>83783597</v>
      </c>
      <c r="V4373" t="s">
        <v>834</v>
      </c>
    </row>
    <row r="4374" spans="1:22" x14ac:dyDescent="0.3">
      <c r="A4374">
        <v>202223</v>
      </c>
      <c r="B4374" t="s">
        <v>820</v>
      </c>
      <c r="C4374" t="s">
        <v>821</v>
      </c>
      <c r="D4374" t="s">
        <v>822</v>
      </c>
      <c r="E4374" t="s">
        <v>823</v>
      </c>
      <c r="F4374" t="s">
        <v>866</v>
      </c>
      <c r="G4374" t="s">
        <v>867</v>
      </c>
      <c r="H4374" t="s">
        <v>958</v>
      </c>
      <c r="I4374">
        <v>876</v>
      </c>
      <c r="J4374" t="s">
        <v>959</v>
      </c>
      <c r="K4374" t="s">
        <v>828</v>
      </c>
      <c r="L4374" t="s">
        <v>833</v>
      </c>
      <c r="M4374">
        <v>9235635</v>
      </c>
      <c r="N4374">
        <v>48083539</v>
      </c>
      <c r="O4374">
        <v>7436964</v>
      </c>
      <c r="P4374">
        <v>14652771</v>
      </c>
      <c r="Q4374">
        <v>2402302</v>
      </c>
      <c r="R4374">
        <v>1261626</v>
      </c>
      <c r="S4374">
        <v>83862167</v>
      </c>
      <c r="T4374">
        <v>0</v>
      </c>
      <c r="U4374">
        <v>83862167</v>
      </c>
      <c r="V4374" t="s">
        <v>834</v>
      </c>
    </row>
    <row r="4375" spans="1:22" x14ac:dyDescent="0.3">
      <c r="A4375">
        <v>202324</v>
      </c>
      <c r="B4375" t="s">
        <v>820</v>
      </c>
      <c r="C4375" t="s">
        <v>821</v>
      </c>
      <c r="D4375" t="s">
        <v>822</v>
      </c>
      <c r="E4375" t="s">
        <v>823</v>
      </c>
      <c r="F4375" t="s">
        <v>866</v>
      </c>
      <c r="G4375" t="s">
        <v>867</v>
      </c>
      <c r="H4375" t="s">
        <v>958</v>
      </c>
      <c r="I4375">
        <v>876</v>
      </c>
      <c r="J4375" t="s">
        <v>959</v>
      </c>
      <c r="K4375" t="s">
        <v>828</v>
      </c>
      <c r="L4375" t="s">
        <v>833</v>
      </c>
      <c r="M4375">
        <v>9743799</v>
      </c>
      <c r="N4375">
        <v>48178837</v>
      </c>
      <c r="O4375">
        <v>10039923</v>
      </c>
      <c r="P4375">
        <v>16300126</v>
      </c>
      <c r="Q4375">
        <v>2372162</v>
      </c>
      <c r="R4375">
        <v>1586410</v>
      </c>
      <c r="S4375">
        <v>89021040</v>
      </c>
      <c r="T4375">
        <v>0</v>
      </c>
      <c r="U4375">
        <v>89021040</v>
      </c>
      <c r="V4375" t="s">
        <v>834</v>
      </c>
    </row>
    <row r="4376" spans="1:22" x14ac:dyDescent="0.3">
      <c r="A4376">
        <v>202122</v>
      </c>
      <c r="B4376" t="s">
        <v>820</v>
      </c>
      <c r="C4376" t="s">
        <v>821</v>
      </c>
      <c r="D4376" t="s">
        <v>822</v>
      </c>
      <c r="E4376" t="s">
        <v>823</v>
      </c>
      <c r="F4376" t="s">
        <v>866</v>
      </c>
      <c r="G4376" t="s">
        <v>867</v>
      </c>
      <c r="H4376" t="s">
        <v>958</v>
      </c>
      <c r="I4376">
        <v>876</v>
      </c>
      <c r="J4376" t="s">
        <v>959</v>
      </c>
      <c r="K4376" t="s">
        <v>835</v>
      </c>
      <c r="L4376" t="s">
        <v>836</v>
      </c>
      <c r="M4376" t="s">
        <v>829</v>
      </c>
      <c r="N4376" t="s">
        <v>829</v>
      </c>
      <c r="O4376" t="s">
        <v>829</v>
      </c>
      <c r="P4376" t="s">
        <v>829</v>
      </c>
      <c r="Q4376" t="s">
        <v>829</v>
      </c>
      <c r="R4376" t="s">
        <v>829</v>
      </c>
      <c r="S4376">
        <v>82923117</v>
      </c>
      <c r="T4376" t="s">
        <v>829</v>
      </c>
      <c r="U4376" t="s">
        <v>829</v>
      </c>
      <c r="V4376" t="s">
        <v>834</v>
      </c>
    </row>
    <row r="4377" spans="1:22" x14ac:dyDescent="0.3">
      <c r="A4377">
        <v>202223</v>
      </c>
      <c r="B4377" t="s">
        <v>820</v>
      </c>
      <c r="C4377" t="s">
        <v>821</v>
      </c>
      <c r="D4377" t="s">
        <v>822</v>
      </c>
      <c r="E4377" t="s">
        <v>823</v>
      </c>
      <c r="F4377" t="s">
        <v>866</v>
      </c>
      <c r="G4377" t="s">
        <v>867</v>
      </c>
      <c r="H4377" t="s">
        <v>958</v>
      </c>
      <c r="I4377">
        <v>876</v>
      </c>
      <c r="J4377" t="s">
        <v>959</v>
      </c>
      <c r="K4377" t="s">
        <v>835</v>
      </c>
      <c r="L4377" t="s">
        <v>836</v>
      </c>
      <c r="M4377" t="s">
        <v>829</v>
      </c>
      <c r="N4377" t="s">
        <v>829</v>
      </c>
      <c r="O4377" t="s">
        <v>829</v>
      </c>
      <c r="P4377" t="s">
        <v>829</v>
      </c>
      <c r="Q4377" t="s">
        <v>829</v>
      </c>
      <c r="R4377" t="s">
        <v>829</v>
      </c>
      <c r="S4377">
        <v>82676677</v>
      </c>
      <c r="T4377" t="s">
        <v>829</v>
      </c>
      <c r="U4377" t="s">
        <v>829</v>
      </c>
      <c r="V4377" t="s">
        <v>834</v>
      </c>
    </row>
    <row r="4378" spans="1:22" x14ac:dyDescent="0.3">
      <c r="A4378">
        <v>202324</v>
      </c>
      <c r="B4378" t="s">
        <v>820</v>
      </c>
      <c r="C4378" t="s">
        <v>821</v>
      </c>
      <c r="D4378" t="s">
        <v>822</v>
      </c>
      <c r="E4378" t="s">
        <v>823</v>
      </c>
      <c r="F4378" t="s">
        <v>866</v>
      </c>
      <c r="G4378" t="s">
        <v>867</v>
      </c>
      <c r="H4378" t="s">
        <v>958</v>
      </c>
      <c r="I4378">
        <v>876</v>
      </c>
      <c r="J4378" t="s">
        <v>959</v>
      </c>
      <c r="K4378" t="s">
        <v>835</v>
      </c>
      <c r="L4378" t="s">
        <v>836</v>
      </c>
      <c r="M4378" t="s">
        <v>829</v>
      </c>
      <c r="N4378" t="s">
        <v>829</v>
      </c>
      <c r="O4378" t="s">
        <v>829</v>
      </c>
      <c r="P4378" t="s">
        <v>829</v>
      </c>
      <c r="Q4378" t="s">
        <v>829</v>
      </c>
      <c r="R4378" t="s">
        <v>829</v>
      </c>
      <c r="S4378">
        <v>86612044</v>
      </c>
      <c r="T4378" t="s">
        <v>829</v>
      </c>
      <c r="U4378" t="s">
        <v>829</v>
      </c>
      <c r="V4378" t="s">
        <v>834</v>
      </c>
    </row>
    <row r="4379" spans="1:22" x14ac:dyDescent="0.3">
      <c r="A4379">
        <v>202122</v>
      </c>
      <c r="B4379" t="s">
        <v>820</v>
      </c>
      <c r="C4379" t="s">
        <v>821</v>
      </c>
      <c r="D4379" t="s">
        <v>822</v>
      </c>
      <c r="E4379" t="s">
        <v>823</v>
      </c>
      <c r="F4379" t="s">
        <v>866</v>
      </c>
      <c r="G4379" t="s">
        <v>867</v>
      </c>
      <c r="H4379" t="s">
        <v>958</v>
      </c>
      <c r="I4379">
        <v>876</v>
      </c>
      <c r="J4379" t="s">
        <v>959</v>
      </c>
      <c r="K4379" t="s">
        <v>835</v>
      </c>
      <c r="L4379" t="s">
        <v>837</v>
      </c>
      <c r="M4379" t="s">
        <v>829</v>
      </c>
      <c r="N4379" t="s">
        <v>829</v>
      </c>
      <c r="O4379" t="s">
        <v>829</v>
      </c>
      <c r="P4379" t="s">
        <v>829</v>
      </c>
      <c r="Q4379" t="s">
        <v>829</v>
      </c>
      <c r="R4379" t="s">
        <v>829</v>
      </c>
      <c r="S4379">
        <v>-340000</v>
      </c>
      <c r="T4379" t="s">
        <v>829</v>
      </c>
      <c r="U4379" t="s">
        <v>829</v>
      </c>
      <c r="V4379" t="s">
        <v>834</v>
      </c>
    </row>
    <row r="4380" spans="1:22" x14ac:dyDescent="0.3">
      <c r="A4380">
        <v>202223</v>
      </c>
      <c r="B4380" t="s">
        <v>820</v>
      </c>
      <c r="C4380" t="s">
        <v>821</v>
      </c>
      <c r="D4380" t="s">
        <v>822</v>
      </c>
      <c r="E4380" t="s">
        <v>823</v>
      </c>
      <c r="F4380" t="s">
        <v>866</v>
      </c>
      <c r="G4380" t="s">
        <v>867</v>
      </c>
      <c r="H4380" t="s">
        <v>958</v>
      </c>
      <c r="I4380">
        <v>876</v>
      </c>
      <c r="J4380" t="s">
        <v>959</v>
      </c>
      <c r="K4380" t="s">
        <v>835</v>
      </c>
      <c r="L4380" t="s">
        <v>837</v>
      </c>
      <c r="M4380" t="s">
        <v>829</v>
      </c>
      <c r="N4380" t="s">
        <v>829</v>
      </c>
      <c r="O4380" t="s">
        <v>829</v>
      </c>
      <c r="P4380" t="s">
        <v>829</v>
      </c>
      <c r="Q4380" t="s">
        <v>829</v>
      </c>
      <c r="R4380" t="s">
        <v>829</v>
      </c>
      <c r="S4380">
        <v>146000</v>
      </c>
      <c r="T4380" t="s">
        <v>829</v>
      </c>
      <c r="U4380" t="s">
        <v>829</v>
      </c>
      <c r="V4380">
        <v>0</v>
      </c>
    </row>
    <row r="4381" spans="1:22" x14ac:dyDescent="0.3">
      <c r="A4381">
        <v>202324</v>
      </c>
      <c r="B4381" t="s">
        <v>820</v>
      </c>
      <c r="C4381" t="s">
        <v>821</v>
      </c>
      <c r="D4381" t="s">
        <v>822</v>
      </c>
      <c r="E4381" t="s">
        <v>823</v>
      </c>
      <c r="F4381" t="s">
        <v>866</v>
      </c>
      <c r="G4381" t="s">
        <v>867</v>
      </c>
      <c r="H4381" t="s">
        <v>958</v>
      </c>
      <c r="I4381">
        <v>876</v>
      </c>
      <c r="J4381" t="s">
        <v>959</v>
      </c>
      <c r="K4381" t="s">
        <v>835</v>
      </c>
      <c r="L4381" t="s">
        <v>837</v>
      </c>
      <c r="M4381" t="s">
        <v>829</v>
      </c>
      <c r="N4381" t="s">
        <v>829</v>
      </c>
      <c r="O4381" t="s">
        <v>829</v>
      </c>
      <c r="P4381" t="s">
        <v>829</v>
      </c>
      <c r="Q4381" t="s">
        <v>829</v>
      </c>
      <c r="R4381" t="s">
        <v>829</v>
      </c>
      <c r="S4381">
        <v>-50408</v>
      </c>
      <c r="T4381" t="s">
        <v>829</v>
      </c>
      <c r="U4381" t="s">
        <v>829</v>
      </c>
      <c r="V4381">
        <v>0</v>
      </c>
    </row>
    <row r="4382" spans="1:22" x14ac:dyDescent="0.3">
      <c r="A4382">
        <v>202122</v>
      </c>
      <c r="B4382" t="s">
        <v>820</v>
      </c>
      <c r="C4382" t="s">
        <v>821</v>
      </c>
      <c r="D4382" t="s">
        <v>822</v>
      </c>
      <c r="E4382" t="s">
        <v>823</v>
      </c>
      <c r="F4382" t="s">
        <v>866</v>
      </c>
      <c r="G4382" t="s">
        <v>867</v>
      </c>
      <c r="H4382" t="s">
        <v>958</v>
      </c>
      <c r="I4382">
        <v>876</v>
      </c>
      <c r="J4382" t="s">
        <v>959</v>
      </c>
      <c r="K4382" t="s">
        <v>835</v>
      </c>
      <c r="L4382" t="s">
        <v>838</v>
      </c>
      <c r="M4382" t="s">
        <v>829</v>
      </c>
      <c r="N4382" t="s">
        <v>829</v>
      </c>
      <c r="O4382" t="s">
        <v>829</v>
      </c>
      <c r="P4382" t="s">
        <v>829</v>
      </c>
      <c r="Q4382" t="s">
        <v>829</v>
      </c>
      <c r="R4382" t="s">
        <v>829</v>
      </c>
      <c r="S4382">
        <v>-995742</v>
      </c>
      <c r="T4382" t="s">
        <v>829</v>
      </c>
      <c r="U4382" t="s">
        <v>829</v>
      </c>
      <c r="V4382" t="s">
        <v>834</v>
      </c>
    </row>
    <row r="4383" spans="1:22" x14ac:dyDescent="0.3">
      <c r="A4383">
        <v>202223</v>
      </c>
      <c r="B4383" t="s">
        <v>820</v>
      </c>
      <c r="C4383" t="s">
        <v>821</v>
      </c>
      <c r="D4383" t="s">
        <v>822</v>
      </c>
      <c r="E4383" t="s">
        <v>823</v>
      </c>
      <c r="F4383" t="s">
        <v>866</v>
      </c>
      <c r="G4383" t="s">
        <v>867</v>
      </c>
      <c r="H4383" t="s">
        <v>958</v>
      </c>
      <c r="I4383">
        <v>876</v>
      </c>
      <c r="J4383" t="s">
        <v>959</v>
      </c>
      <c r="K4383" t="s">
        <v>835</v>
      </c>
      <c r="L4383" t="s">
        <v>838</v>
      </c>
      <c r="M4383" t="s">
        <v>829</v>
      </c>
      <c r="N4383" t="s">
        <v>829</v>
      </c>
      <c r="O4383" t="s">
        <v>829</v>
      </c>
      <c r="P4383" t="s">
        <v>829</v>
      </c>
      <c r="Q4383" t="s">
        <v>829</v>
      </c>
      <c r="R4383" t="s">
        <v>829</v>
      </c>
      <c r="S4383">
        <v>-1856222</v>
      </c>
      <c r="T4383" t="s">
        <v>829</v>
      </c>
      <c r="U4383" t="s">
        <v>829</v>
      </c>
      <c r="V4383" t="s">
        <v>834</v>
      </c>
    </row>
    <row r="4384" spans="1:22" x14ac:dyDescent="0.3">
      <c r="A4384">
        <v>202324</v>
      </c>
      <c r="B4384" t="s">
        <v>820</v>
      </c>
      <c r="C4384" t="s">
        <v>821</v>
      </c>
      <c r="D4384" t="s">
        <v>822</v>
      </c>
      <c r="E4384" t="s">
        <v>823</v>
      </c>
      <c r="F4384" t="s">
        <v>866</v>
      </c>
      <c r="G4384" t="s">
        <v>867</v>
      </c>
      <c r="H4384" t="s">
        <v>958</v>
      </c>
      <c r="I4384">
        <v>876</v>
      </c>
      <c r="J4384" t="s">
        <v>959</v>
      </c>
      <c r="K4384" t="s">
        <v>835</v>
      </c>
      <c r="L4384" t="s">
        <v>838</v>
      </c>
      <c r="M4384" t="s">
        <v>829</v>
      </c>
      <c r="N4384" t="s">
        <v>829</v>
      </c>
      <c r="O4384" t="s">
        <v>829</v>
      </c>
      <c r="P4384" t="s">
        <v>829</v>
      </c>
      <c r="Q4384" t="s">
        <v>829</v>
      </c>
      <c r="R4384" t="s">
        <v>829</v>
      </c>
      <c r="S4384">
        <v>-2892585</v>
      </c>
      <c r="T4384" t="s">
        <v>829</v>
      </c>
      <c r="U4384" t="s">
        <v>829</v>
      </c>
      <c r="V4384" t="s">
        <v>834</v>
      </c>
    </row>
    <row r="4385" spans="1:22" x14ac:dyDescent="0.3">
      <c r="A4385">
        <v>202122</v>
      </c>
      <c r="B4385" t="s">
        <v>820</v>
      </c>
      <c r="C4385" t="s">
        <v>821</v>
      </c>
      <c r="D4385" t="s">
        <v>822</v>
      </c>
      <c r="E4385" t="s">
        <v>823</v>
      </c>
      <c r="F4385" t="s">
        <v>866</v>
      </c>
      <c r="G4385" t="s">
        <v>867</v>
      </c>
      <c r="H4385" t="s">
        <v>958</v>
      </c>
      <c r="I4385">
        <v>876</v>
      </c>
      <c r="J4385" t="s">
        <v>959</v>
      </c>
      <c r="K4385" t="s">
        <v>835</v>
      </c>
      <c r="L4385" t="s">
        <v>839</v>
      </c>
      <c r="M4385" t="s">
        <v>829</v>
      </c>
      <c r="N4385" t="s">
        <v>829</v>
      </c>
      <c r="O4385" t="s">
        <v>829</v>
      </c>
      <c r="P4385" t="s">
        <v>829</v>
      </c>
      <c r="Q4385" t="s">
        <v>829</v>
      </c>
      <c r="R4385" t="s">
        <v>829</v>
      </c>
      <c r="S4385">
        <v>1856222</v>
      </c>
      <c r="T4385" t="s">
        <v>829</v>
      </c>
      <c r="U4385" t="s">
        <v>829</v>
      </c>
      <c r="V4385" t="s">
        <v>834</v>
      </c>
    </row>
    <row r="4386" spans="1:22" x14ac:dyDescent="0.3">
      <c r="A4386">
        <v>202223</v>
      </c>
      <c r="B4386" t="s">
        <v>820</v>
      </c>
      <c r="C4386" t="s">
        <v>821</v>
      </c>
      <c r="D4386" t="s">
        <v>822</v>
      </c>
      <c r="E4386" t="s">
        <v>823</v>
      </c>
      <c r="F4386" t="s">
        <v>866</v>
      </c>
      <c r="G4386" t="s">
        <v>867</v>
      </c>
      <c r="H4386" t="s">
        <v>958</v>
      </c>
      <c r="I4386">
        <v>876</v>
      </c>
      <c r="J4386" t="s">
        <v>959</v>
      </c>
      <c r="K4386" t="s">
        <v>835</v>
      </c>
      <c r="L4386" t="s">
        <v>839</v>
      </c>
      <c r="M4386" t="s">
        <v>829</v>
      </c>
      <c r="N4386" t="s">
        <v>829</v>
      </c>
      <c r="O4386" t="s">
        <v>829</v>
      </c>
      <c r="P4386" t="s">
        <v>829</v>
      </c>
      <c r="Q4386" t="s">
        <v>829</v>
      </c>
      <c r="R4386" t="s">
        <v>829</v>
      </c>
      <c r="S4386">
        <v>2892583</v>
      </c>
      <c r="T4386" t="s">
        <v>829</v>
      </c>
      <c r="U4386" t="s">
        <v>829</v>
      </c>
      <c r="V4386" t="s">
        <v>834</v>
      </c>
    </row>
    <row r="4387" spans="1:22" x14ac:dyDescent="0.3">
      <c r="A4387">
        <v>202324</v>
      </c>
      <c r="B4387" t="s">
        <v>820</v>
      </c>
      <c r="C4387" t="s">
        <v>821</v>
      </c>
      <c r="D4387" t="s">
        <v>822</v>
      </c>
      <c r="E4387" t="s">
        <v>823</v>
      </c>
      <c r="F4387" t="s">
        <v>866</v>
      </c>
      <c r="G4387" t="s">
        <v>867</v>
      </c>
      <c r="H4387" t="s">
        <v>958</v>
      </c>
      <c r="I4387">
        <v>876</v>
      </c>
      <c r="J4387" t="s">
        <v>959</v>
      </c>
      <c r="K4387" t="s">
        <v>835</v>
      </c>
      <c r="L4387" t="s">
        <v>839</v>
      </c>
      <c r="M4387" t="s">
        <v>829</v>
      </c>
      <c r="N4387" t="s">
        <v>829</v>
      </c>
      <c r="O4387" t="s">
        <v>829</v>
      </c>
      <c r="P4387" t="s">
        <v>829</v>
      </c>
      <c r="Q4387" t="s">
        <v>829</v>
      </c>
      <c r="R4387" t="s">
        <v>829</v>
      </c>
      <c r="S4387">
        <v>5348546</v>
      </c>
      <c r="T4387" t="s">
        <v>829</v>
      </c>
      <c r="U4387" t="s">
        <v>829</v>
      </c>
      <c r="V4387" t="s">
        <v>834</v>
      </c>
    </row>
    <row r="4388" spans="1:22" x14ac:dyDescent="0.3">
      <c r="A4388">
        <v>202122</v>
      </c>
      <c r="B4388" t="s">
        <v>820</v>
      </c>
      <c r="C4388" t="s">
        <v>821</v>
      </c>
      <c r="D4388" t="s">
        <v>822</v>
      </c>
      <c r="E4388" t="s">
        <v>823</v>
      </c>
      <c r="F4388" t="s">
        <v>866</v>
      </c>
      <c r="G4388" t="s">
        <v>867</v>
      </c>
      <c r="H4388" t="s">
        <v>958</v>
      </c>
      <c r="I4388">
        <v>876</v>
      </c>
      <c r="J4388" t="s">
        <v>959</v>
      </c>
      <c r="K4388" t="s">
        <v>835</v>
      </c>
      <c r="L4388" t="s">
        <v>840</v>
      </c>
      <c r="M4388" t="s">
        <v>829</v>
      </c>
      <c r="N4388" t="s">
        <v>829</v>
      </c>
      <c r="O4388" t="s">
        <v>829</v>
      </c>
      <c r="P4388" t="s">
        <v>829</v>
      </c>
      <c r="Q4388" t="s">
        <v>829</v>
      </c>
      <c r="R4388" t="s">
        <v>829</v>
      </c>
      <c r="S4388">
        <v>0</v>
      </c>
      <c r="T4388" t="s">
        <v>829</v>
      </c>
      <c r="U4388" t="s">
        <v>829</v>
      </c>
      <c r="V4388" t="s">
        <v>834</v>
      </c>
    </row>
    <row r="4389" spans="1:22" x14ac:dyDescent="0.3">
      <c r="A4389">
        <v>202223</v>
      </c>
      <c r="B4389" t="s">
        <v>820</v>
      </c>
      <c r="C4389" t="s">
        <v>821</v>
      </c>
      <c r="D4389" t="s">
        <v>822</v>
      </c>
      <c r="E4389" t="s">
        <v>823</v>
      </c>
      <c r="F4389" t="s">
        <v>866</v>
      </c>
      <c r="G4389" t="s">
        <v>867</v>
      </c>
      <c r="H4389" t="s">
        <v>958</v>
      </c>
      <c r="I4389">
        <v>876</v>
      </c>
      <c r="J4389" t="s">
        <v>959</v>
      </c>
      <c r="K4389" t="s">
        <v>835</v>
      </c>
      <c r="L4389" t="s">
        <v>840</v>
      </c>
      <c r="M4389" t="s">
        <v>829</v>
      </c>
      <c r="N4389" t="s">
        <v>829</v>
      </c>
      <c r="O4389" t="s">
        <v>829</v>
      </c>
      <c r="P4389" t="s">
        <v>829</v>
      </c>
      <c r="Q4389" t="s">
        <v>829</v>
      </c>
      <c r="R4389" t="s">
        <v>829</v>
      </c>
      <c r="S4389">
        <v>0</v>
      </c>
      <c r="T4389" t="s">
        <v>829</v>
      </c>
      <c r="U4389" t="s">
        <v>829</v>
      </c>
      <c r="V4389" t="s">
        <v>834</v>
      </c>
    </row>
    <row r="4390" spans="1:22" x14ac:dyDescent="0.3">
      <c r="A4390">
        <v>202324</v>
      </c>
      <c r="B4390" t="s">
        <v>820</v>
      </c>
      <c r="C4390" t="s">
        <v>821</v>
      </c>
      <c r="D4390" t="s">
        <v>822</v>
      </c>
      <c r="E4390" t="s">
        <v>823</v>
      </c>
      <c r="F4390" t="s">
        <v>866</v>
      </c>
      <c r="G4390" t="s">
        <v>867</v>
      </c>
      <c r="H4390" t="s">
        <v>958</v>
      </c>
      <c r="I4390">
        <v>876</v>
      </c>
      <c r="J4390" t="s">
        <v>959</v>
      </c>
      <c r="K4390" t="s">
        <v>835</v>
      </c>
      <c r="L4390" t="s">
        <v>840</v>
      </c>
      <c r="M4390" t="s">
        <v>829</v>
      </c>
      <c r="N4390" t="s">
        <v>829</v>
      </c>
      <c r="O4390" t="s">
        <v>829</v>
      </c>
      <c r="P4390" t="s">
        <v>829</v>
      </c>
      <c r="Q4390" t="s">
        <v>829</v>
      </c>
      <c r="R4390" t="s">
        <v>829</v>
      </c>
      <c r="S4390">
        <v>0</v>
      </c>
      <c r="T4390" t="s">
        <v>829</v>
      </c>
      <c r="U4390" t="s">
        <v>829</v>
      </c>
      <c r="V4390" t="s">
        <v>834</v>
      </c>
    </row>
    <row r="4391" spans="1:22" x14ac:dyDescent="0.3">
      <c r="A4391">
        <v>202122</v>
      </c>
      <c r="B4391" t="s">
        <v>820</v>
      </c>
      <c r="C4391" t="s">
        <v>821</v>
      </c>
      <c r="D4391" t="s">
        <v>822</v>
      </c>
      <c r="E4391" t="s">
        <v>823</v>
      </c>
      <c r="F4391" t="s">
        <v>866</v>
      </c>
      <c r="G4391" t="s">
        <v>867</v>
      </c>
      <c r="H4391" t="s">
        <v>958</v>
      </c>
      <c r="I4391">
        <v>876</v>
      </c>
      <c r="J4391" t="s">
        <v>959</v>
      </c>
      <c r="K4391" t="s">
        <v>835</v>
      </c>
      <c r="L4391" t="s">
        <v>841</v>
      </c>
      <c r="M4391" t="s">
        <v>829</v>
      </c>
      <c r="N4391" t="s">
        <v>829</v>
      </c>
      <c r="O4391" t="s">
        <v>829</v>
      </c>
      <c r="P4391" t="s">
        <v>829</v>
      </c>
      <c r="Q4391" t="s">
        <v>829</v>
      </c>
      <c r="R4391" t="s">
        <v>829</v>
      </c>
      <c r="S4391">
        <v>83443847</v>
      </c>
      <c r="T4391" t="s">
        <v>829</v>
      </c>
      <c r="U4391" t="s">
        <v>829</v>
      </c>
      <c r="V4391" t="s">
        <v>834</v>
      </c>
    </row>
    <row r="4392" spans="1:22" x14ac:dyDescent="0.3">
      <c r="A4392">
        <v>202223</v>
      </c>
      <c r="B4392" t="s">
        <v>820</v>
      </c>
      <c r="C4392" t="s">
        <v>821</v>
      </c>
      <c r="D4392" t="s">
        <v>822</v>
      </c>
      <c r="E4392" t="s">
        <v>823</v>
      </c>
      <c r="F4392" t="s">
        <v>866</v>
      </c>
      <c r="G4392" t="s">
        <v>867</v>
      </c>
      <c r="H4392" t="s">
        <v>958</v>
      </c>
      <c r="I4392">
        <v>876</v>
      </c>
      <c r="J4392" t="s">
        <v>959</v>
      </c>
      <c r="K4392" t="s">
        <v>835</v>
      </c>
      <c r="L4392" t="s">
        <v>841</v>
      </c>
      <c r="M4392" t="s">
        <v>829</v>
      </c>
      <c r="N4392" t="s">
        <v>829</v>
      </c>
      <c r="O4392" t="s">
        <v>829</v>
      </c>
      <c r="P4392" t="s">
        <v>829</v>
      </c>
      <c r="Q4392" t="s">
        <v>829</v>
      </c>
      <c r="R4392" t="s">
        <v>829</v>
      </c>
      <c r="S4392">
        <v>83862167</v>
      </c>
      <c r="T4392" t="s">
        <v>829</v>
      </c>
      <c r="U4392" t="s">
        <v>829</v>
      </c>
      <c r="V4392" t="s">
        <v>834</v>
      </c>
    </row>
    <row r="4393" spans="1:22" x14ac:dyDescent="0.3">
      <c r="A4393">
        <v>202324</v>
      </c>
      <c r="B4393" t="s">
        <v>820</v>
      </c>
      <c r="C4393" t="s">
        <v>821</v>
      </c>
      <c r="D4393" t="s">
        <v>822</v>
      </c>
      <c r="E4393" t="s">
        <v>823</v>
      </c>
      <c r="F4393" t="s">
        <v>866</v>
      </c>
      <c r="G4393" t="s">
        <v>867</v>
      </c>
      <c r="H4393" t="s">
        <v>958</v>
      </c>
      <c r="I4393">
        <v>876</v>
      </c>
      <c r="J4393" t="s">
        <v>959</v>
      </c>
      <c r="K4393" t="s">
        <v>835</v>
      </c>
      <c r="L4393" t="s">
        <v>841</v>
      </c>
      <c r="M4393" t="s">
        <v>829</v>
      </c>
      <c r="N4393" t="s">
        <v>829</v>
      </c>
      <c r="O4393" t="s">
        <v>829</v>
      </c>
      <c r="P4393" t="s">
        <v>829</v>
      </c>
      <c r="Q4393" t="s">
        <v>829</v>
      </c>
      <c r="R4393" t="s">
        <v>829</v>
      </c>
      <c r="S4393">
        <v>89021631</v>
      </c>
      <c r="T4393" t="s">
        <v>829</v>
      </c>
      <c r="U4393" t="s">
        <v>829</v>
      </c>
      <c r="V4393" t="s">
        <v>834</v>
      </c>
    </row>
    <row r="4394" spans="1:22" x14ac:dyDescent="0.3">
      <c r="A4394">
        <v>202122</v>
      </c>
      <c r="B4394" t="s">
        <v>820</v>
      </c>
      <c r="C4394" t="s">
        <v>821</v>
      </c>
      <c r="D4394" t="s">
        <v>822</v>
      </c>
      <c r="E4394" t="s">
        <v>823</v>
      </c>
      <c r="F4394" t="s">
        <v>866</v>
      </c>
      <c r="G4394" t="s">
        <v>867</v>
      </c>
      <c r="H4394" t="s">
        <v>958</v>
      </c>
      <c r="I4394">
        <v>876</v>
      </c>
      <c r="J4394" t="s">
        <v>959</v>
      </c>
      <c r="K4394" t="s">
        <v>842</v>
      </c>
      <c r="L4394" t="s">
        <v>238</v>
      </c>
      <c r="M4394" t="s">
        <v>829</v>
      </c>
      <c r="N4394" t="s">
        <v>829</v>
      </c>
      <c r="O4394" t="s">
        <v>829</v>
      </c>
      <c r="P4394" t="s">
        <v>829</v>
      </c>
      <c r="Q4394" t="s">
        <v>829</v>
      </c>
      <c r="R4394" t="s">
        <v>829</v>
      </c>
      <c r="S4394">
        <v>305610</v>
      </c>
      <c r="T4394">
        <v>12638</v>
      </c>
      <c r="U4394">
        <v>292972</v>
      </c>
      <c r="V4394">
        <v>14</v>
      </c>
    </row>
    <row r="4395" spans="1:22" x14ac:dyDescent="0.3">
      <c r="A4395">
        <v>202223</v>
      </c>
      <c r="B4395" t="s">
        <v>820</v>
      </c>
      <c r="C4395" t="s">
        <v>821</v>
      </c>
      <c r="D4395" t="s">
        <v>822</v>
      </c>
      <c r="E4395" t="s">
        <v>823</v>
      </c>
      <c r="F4395" t="s">
        <v>866</v>
      </c>
      <c r="G4395" t="s">
        <v>867</v>
      </c>
      <c r="H4395" t="s">
        <v>958</v>
      </c>
      <c r="I4395">
        <v>876</v>
      </c>
      <c r="J4395" t="s">
        <v>959</v>
      </c>
      <c r="K4395" t="s">
        <v>842</v>
      </c>
      <c r="L4395" t="s">
        <v>238</v>
      </c>
      <c r="M4395" t="s">
        <v>829</v>
      </c>
      <c r="N4395" t="s">
        <v>829</v>
      </c>
      <c r="O4395" t="s">
        <v>829</v>
      </c>
      <c r="P4395" t="s">
        <v>829</v>
      </c>
      <c r="Q4395" t="s">
        <v>829</v>
      </c>
      <c r="R4395" t="s">
        <v>829</v>
      </c>
      <c r="S4395">
        <v>274130</v>
      </c>
      <c r="T4395">
        <v>48154</v>
      </c>
      <c r="U4395">
        <v>225976</v>
      </c>
      <c r="V4395">
        <v>11</v>
      </c>
    </row>
    <row r="4396" spans="1:22" x14ac:dyDescent="0.3">
      <c r="A4396">
        <v>202324</v>
      </c>
      <c r="B4396" t="s">
        <v>820</v>
      </c>
      <c r="C4396" t="s">
        <v>821</v>
      </c>
      <c r="D4396" t="s">
        <v>822</v>
      </c>
      <c r="E4396" t="s">
        <v>823</v>
      </c>
      <c r="F4396" t="s">
        <v>866</v>
      </c>
      <c r="G4396" t="s">
        <v>867</v>
      </c>
      <c r="H4396" t="s">
        <v>958</v>
      </c>
      <c r="I4396">
        <v>876</v>
      </c>
      <c r="J4396" t="s">
        <v>959</v>
      </c>
      <c r="K4396" t="s">
        <v>842</v>
      </c>
      <c r="L4396" t="s">
        <v>238</v>
      </c>
      <c r="M4396" t="s">
        <v>829</v>
      </c>
      <c r="N4396" t="s">
        <v>829</v>
      </c>
      <c r="O4396" t="s">
        <v>829</v>
      </c>
      <c r="P4396" t="s">
        <v>829</v>
      </c>
      <c r="Q4396" t="s">
        <v>829</v>
      </c>
      <c r="R4396" t="s">
        <v>829</v>
      </c>
      <c r="S4396">
        <v>613976</v>
      </c>
      <c r="T4396">
        <v>0</v>
      </c>
      <c r="U4396">
        <v>613976</v>
      </c>
      <c r="V4396">
        <v>30</v>
      </c>
    </row>
    <row r="4397" spans="1:22" x14ac:dyDescent="0.3">
      <c r="A4397">
        <v>202122</v>
      </c>
      <c r="B4397" t="s">
        <v>820</v>
      </c>
      <c r="C4397" t="s">
        <v>821</v>
      </c>
      <c r="D4397" t="s">
        <v>822</v>
      </c>
      <c r="E4397" t="s">
        <v>823</v>
      </c>
      <c r="F4397" t="s">
        <v>866</v>
      </c>
      <c r="G4397" t="s">
        <v>867</v>
      </c>
      <c r="H4397" t="s">
        <v>958</v>
      </c>
      <c r="I4397">
        <v>876</v>
      </c>
      <c r="J4397" t="s">
        <v>959</v>
      </c>
      <c r="K4397" t="s">
        <v>842</v>
      </c>
      <c r="L4397" t="s">
        <v>240</v>
      </c>
      <c r="M4397" t="s">
        <v>829</v>
      </c>
      <c r="N4397" t="s">
        <v>829</v>
      </c>
      <c r="O4397" t="s">
        <v>829</v>
      </c>
      <c r="P4397" t="s">
        <v>829</v>
      </c>
      <c r="Q4397" t="s">
        <v>829</v>
      </c>
      <c r="R4397" t="s">
        <v>829</v>
      </c>
      <c r="S4397">
        <v>535720</v>
      </c>
      <c r="T4397">
        <v>0</v>
      </c>
      <c r="U4397">
        <v>535720</v>
      </c>
      <c r="V4397">
        <v>26</v>
      </c>
    </row>
    <row r="4398" spans="1:22" x14ac:dyDescent="0.3">
      <c r="A4398">
        <v>202223</v>
      </c>
      <c r="B4398" t="s">
        <v>820</v>
      </c>
      <c r="C4398" t="s">
        <v>821</v>
      </c>
      <c r="D4398" t="s">
        <v>822</v>
      </c>
      <c r="E4398" t="s">
        <v>823</v>
      </c>
      <c r="F4398" t="s">
        <v>866</v>
      </c>
      <c r="G4398" t="s">
        <v>867</v>
      </c>
      <c r="H4398" t="s">
        <v>958</v>
      </c>
      <c r="I4398">
        <v>876</v>
      </c>
      <c r="J4398" t="s">
        <v>959</v>
      </c>
      <c r="K4398" t="s">
        <v>842</v>
      </c>
      <c r="L4398" t="s">
        <v>240</v>
      </c>
      <c r="M4398" t="s">
        <v>829</v>
      </c>
      <c r="N4398" t="s">
        <v>829</v>
      </c>
      <c r="O4398" t="s">
        <v>829</v>
      </c>
      <c r="P4398" t="s">
        <v>829</v>
      </c>
      <c r="Q4398" t="s">
        <v>829</v>
      </c>
      <c r="R4398" t="s">
        <v>829</v>
      </c>
      <c r="S4398">
        <v>557803</v>
      </c>
      <c r="T4398">
        <v>28000</v>
      </c>
      <c r="U4398">
        <v>529803</v>
      </c>
      <c r="V4398">
        <v>26</v>
      </c>
    </row>
    <row r="4399" spans="1:22" x14ac:dyDescent="0.3">
      <c r="A4399">
        <v>202324</v>
      </c>
      <c r="B4399" t="s">
        <v>820</v>
      </c>
      <c r="C4399" t="s">
        <v>821</v>
      </c>
      <c r="D4399" t="s">
        <v>822</v>
      </c>
      <c r="E4399" t="s">
        <v>823</v>
      </c>
      <c r="F4399" t="s">
        <v>866</v>
      </c>
      <c r="G4399" t="s">
        <v>867</v>
      </c>
      <c r="H4399" t="s">
        <v>958</v>
      </c>
      <c r="I4399">
        <v>876</v>
      </c>
      <c r="J4399" t="s">
        <v>959</v>
      </c>
      <c r="K4399" t="s">
        <v>842</v>
      </c>
      <c r="L4399" t="s">
        <v>240</v>
      </c>
      <c r="M4399" t="s">
        <v>829</v>
      </c>
      <c r="N4399" t="s">
        <v>829</v>
      </c>
      <c r="O4399" t="s">
        <v>829</v>
      </c>
      <c r="P4399" t="s">
        <v>829</v>
      </c>
      <c r="Q4399" t="s">
        <v>829</v>
      </c>
      <c r="R4399" t="s">
        <v>829</v>
      </c>
      <c r="S4399">
        <v>727203</v>
      </c>
      <c r="T4399">
        <v>0</v>
      </c>
      <c r="U4399">
        <v>727203</v>
      </c>
      <c r="V4399">
        <v>35</v>
      </c>
    </row>
    <row r="4400" spans="1:22" x14ac:dyDescent="0.3">
      <c r="A4400">
        <v>202122</v>
      </c>
      <c r="B4400" t="s">
        <v>820</v>
      </c>
      <c r="C4400" t="s">
        <v>821</v>
      </c>
      <c r="D4400" t="s">
        <v>822</v>
      </c>
      <c r="E4400" t="s">
        <v>823</v>
      </c>
      <c r="F4400" t="s">
        <v>866</v>
      </c>
      <c r="G4400" t="s">
        <v>867</v>
      </c>
      <c r="H4400" t="s">
        <v>958</v>
      </c>
      <c r="I4400">
        <v>876</v>
      </c>
      <c r="J4400" t="s">
        <v>959</v>
      </c>
      <c r="K4400" t="s">
        <v>842</v>
      </c>
      <c r="L4400" t="s">
        <v>843</v>
      </c>
      <c r="M4400" t="s">
        <v>829</v>
      </c>
      <c r="N4400" t="s">
        <v>829</v>
      </c>
      <c r="O4400" t="s">
        <v>829</v>
      </c>
      <c r="P4400" t="s">
        <v>829</v>
      </c>
      <c r="Q4400" t="s">
        <v>829</v>
      </c>
      <c r="R4400" t="s">
        <v>829</v>
      </c>
      <c r="S4400">
        <v>0</v>
      </c>
      <c r="T4400">
        <v>0</v>
      </c>
      <c r="U4400">
        <v>0</v>
      </c>
      <c r="V4400">
        <v>0</v>
      </c>
    </row>
    <row r="4401" spans="1:22" x14ac:dyDescent="0.3">
      <c r="A4401">
        <v>202223</v>
      </c>
      <c r="B4401" t="s">
        <v>820</v>
      </c>
      <c r="C4401" t="s">
        <v>821</v>
      </c>
      <c r="D4401" t="s">
        <v>822</v>
      </c>
      <c r="E4401" t="s">
        <v>823</v>
      </c>
      <c r="F4401" t="s">
        <v>866</v>
      </c>
      <c r="G4401" t="s">
        <v>867</v>
      </c>
      <c r="H4401" t="s">
        <v>958</v>
      </c>
      <c r="I4401">
        <v>876</v>
      </c>
      <c r="J4401" t="s">
        <v>959</v>
      </c>
      <c r="K4401" t="s">
        <v>842</v>
      </c>
      <c r="L4401" t="s">
        <v>843</v>
      </c>
      <c r="M4401" t="s">
        <v>829</v>
      </c>
      <c r="N4401" t="s">
        <v>829</v>
      </c>
      <c r="O4401" t="s">
        <v>829</v>
      </c>
      <c r="P4401" t="s">
        <v>829</v>
      </c>
      <c r="Q4401" t="s">
        <v>829</v>
      </c>
      <c r="R4401" t="s">
        <v>829</v>
      </c>
      <c r="S4401">
        <v>23000</v>
      </c>
      <c r="T4401">
        <v>0</v>
      </c>
      <c r="U4401">
        <v>23000</v>
      </c>
      <c r="V4401">
        <v>1</v>
      </c>
    </row>
    <row r="4402" spans="1:22" x14ac:dyDescent="0.3">
      <c r="A4402">
        <v>202324</v>
      </c>
      <c r="B4402" t="s">
        <v>820</v>
      </c>
      <c r="C4402" t="s">
        <v>821</v>
      </c>
      <c r="D4402" t="s">
        <v>822</v>
      </c>
      <c r="E4402" t="s">
        <v>823</v>
      </c>
      <c r="F4402" t="s">
        <v>866</v>
      </c>
      <c r="G4402" t="s">
        <v>867</v>
      </c>
      <c r="H4402" t="s">
        <v>958</v>
      </c>
      <c r="I4402">
        <v>876</v>
      </c>
      <c r="J4402" t="s">
        <v>959</v>
      </c>
      <c r="K4402" t="s">
        <v>842</v>
      </c>
      <c r="L4402" t="s">
        <v>843</v>
      </c>
      <c r="M4402" t="s">
        <v>829</v>
      </c>
      <c r="N4402" t="s">
        <v>829</v>
      </c>
      <c r="O4402" t="s">
        <v>829</v>
      </c>
      <c r="P4402" t="s">
        <v>829</v>
      </c>
      <c r="Q4402" t="s">
        <v>829</v>
      </c>
      <c r="R4402" t="s">
        <v>829</v>
      </c>
      <c r="S4402">
        <v>52050</v>
      </c>
      <c r="T4402">
        <v>0</v>
      </c>
      <c r="U4402">
        <v>52050</v>
      </c>
      <c r="V4402">
        <v>3</v>
      </c>
    </row>
    <row r="4403" spans="1:22" x14ac:dyDescent="0.3">
      <c r="A4403">
        <v>202122</v>
      </c>
      <c r="B4403" t="s">
        <v>820</v>
      </c>
      <c r="C4403" t="s">
        <v>821</v>
      </c>
      <c r="D4403" t="s">
        <v>822</v>
      </c>
      <c r="E4403" t="s">
        <v>823</v>
      </c>
      <c r="F4403" t="s">
        <v>866</v>
      </c>
      <c r="G4403" t="s">
        <v>867</v>
      </c>
      <c r="H4403" t="s">
        <v>958</v>
      </c>
      <c r="I4403">
        <v>876</v>
      </c>
      <c r="J4403" t="s">
        <v>959</v>
      </c>
      <c r="K4403" t="s">
        <v>842</v>
      </c>
      <c r="L4403" t="s">
        <v>249</v>
      </c>
      <c r="M4403">
        <v>0</v>
      </c>
      <c r="N4403">
        <v>0</v>
      </c>
      <c r="O4403">
        <v>0</v>
      </c>
      <c r="P4403">
        <v>2012984</v>
      </c>
      <c r="Q4403">
        <v>0</v>
      </c>
      <c r="R4403" t="s">
        <v>829</v>
      </c>
      <c r="S4403">
        <v>2012984</v>
      </c>
      <c r="T4403">
        <v>66990</v>
      </c>
      <c r="U4403">
        <v>1945994</v>
      </c>
      <c r="V4403">
        <v>94</v>
      </c>
    </row>
    <row r="4404" spans="1:22" x14ac:dyDescent="0.3">
      <c r="A4404">
        <v>202223</v>
      </c>
      <c r="B4404" t="s">
        <v>820</v>
      </c>
      <c r="C4404" t="s">
        <v>821</v>
      </c>
      <c r="D4404" t="s">
        <v>822</v>
      </c>
      <c r="E4404" t="s">
        <v>823</v>
      </c>
      <c r="F4404" t="s">
        <v>866</v>
      </c>
      <c r="G4404" t="s">
        <v>867</v>
      </c>
      <c r="H4404" t="s">
        <v>958</v>
      </c>
      <c r="I4404">
        <v>876</v>
      </c>
      <c r="J4404" t="s">
        <v>959</v>
      </c>
      <c r="K4404" t="s">
        <v>842</v>
      </c>
      <c r="L4404" t="s">
        <v>249</v>
      </c>
      <c r="M4404">
        <v>0</v>
      </c>
      <c r="N4404">
        <v>0</v>
      </c>
      <c r="O4404">
        <v>0</v>
      </c>
      <c r="P4404">
        <v>2284917</v>
      </c>
      <c r="Q4404">
        <v>0</v>
      </c>
      <c r="R4404" t="s">
        <v>829</v>
      </c>
      <c r="S4404">
        <v>2284917</v>
      </c>
      <c r="T4404">
        <v>126422</v>
      </c>
      <c r="U4404">
        <v>2158495</v>
      </c>
      <c r="V4404">
        <v>104</v>
      </c>
    </row>
    <row r="4405" spans="1:22" x14ac:dyDescent="0.3">
      <c r="A4405">
        <v>202324</v>
      </c>
      <c r="B4405" t="s">
        <v>820</v>
      </c>
      <c r="C4405" t="s">
        <v>821</v>
      </c>
      <c r="D4405" t="s">
        <v>822</v>
      </c>
      <c r="E4405" t="s">
        <v>823</v>
      </c>
      <c r="F4405" t="s">
        <v>866</v>
      </c>
      <c r="G4405" t="s">
        <v>867</v>
      </c>
      <c r="H4405" t="s">
        <v>958</v>
      </c>
      <c r="I4405">
        <v>876</v>
      </c>
      <c r="J4405" t="s">
        <v>959</v>
      </c>
      <c r="K4405" t="s">
        <v>842</v>
      </c>
      <c r="L4405" t="s">
        <v>249</v>
      </c>
      <c r="M4405">
        <v>0</v>
      </c>
      <c r="N4405">
        <v>629959</v>
      </c>
      <c r="O4405">
        <v>248436</v>
      </c>
      <c r="P4405">
        <v>1959535</v>
      </c>
      <c r="Q4405">
        <v>435605</v>
      </c>
      <c r="R4405" t="s">
        <v>829</v>
      </c>
      <c r="S4405">
        <v>3273535</v>
      </c>
      <c r="T4405">
        <v>77835</v>
      </c>
      <c r="U4405">
        <v>3195699</v>
      </c>
      <c r="V4405">
        <v>156</v>
      </c>
    </row>
    <row r="4406" spans="1:22" x14ac:dyDescent="0.3">
      <c r="A4406">
        <v>202122</v>
      </c>
      <c r="B4406" t="s">
        <v>820</v>
      </c>
      <c r="C4406" t="s">
        <v>821</v>
      </c>
      <c r="D4406" t="s">
        <v>822</v>
      </c>
      <c r="E4406" t="s">
        <v>823</v>
      </c>
      <c r="F4406" t="s">
        <v>866</v>
      </c>
      <c r="G4406" t="s">
        <v>867</v>
      </c>
      <c r="H4406" t="s">
        <v>958</v>
      </c>
      <c r="I4406">
        <v>876</v>
      </c>
      <c r="J4406" t="s">
        <v>959</v>
      </c>
      <c r="K4406" t="s">
        <v>842</v>
      </c>
      <c r="L4406" t="s">
        <v>844</v>
      </c>
      <c r="M4406">
        <v>0</v>
      </c>
      <c r="N4406">
        <v>0</v>
      </c>
      <c r="O4406">
        <v>0</v>
      </c>
      <c r="P4406">
        <v>604671</v>
      </c>
      <c r="Q4406">
        <v>0</v>
      </c>
      <c r="R4406" t="s">
        <v>829</v>
      </c>
      <c r="S4406">
        <v>604671</v>
      </c>
      <c r="T4406">
        <v>0</v>
      </c>
      <c r="U4406">
        <v>604671</v>
      </c>
      <c r="V4406">
        <v>29</v>
      </c>
    </row>
    <row r="4407" spans="1:22" x14ac:dyDescent="0.3">
      <c r="A4407">
        <v>202223</v>
      </c>
      <c r="B4407" t="s">
        <v>820</v>
      </c>
      <c r="C4407" t="s">
        <v>821</v>
      </c>
      <c r="D4407" t="s">
        <v>822</v>
      </c>
      <c r="E4407" t="s">
        <v>823</v>
      </c>
      <c r="F4407" t="s">
        <v>866</v>
      </c>
      <c r="G4407" t="s">
        <v>867</v>
      </c>
      <c r="H4407" t="s">
        <v>958</v>
      </c>
      <c r="I4407">
        <v>876</v>
      </c>
      <c r="J4407" t="s">
        <v>959</v>
      </c>
      <c r="K4407" t="s">
        <v>842</v>
      </c>
      <c r="L4407" t="s">
        <v>844</v>
      </c>
      <c r="M4407">
        <v>0</v>
      </c>
      <c r="N4407">
        <v>0</v>
      </c>
      <c r="O4407">
        <v>0</v>
      </c>
      <c r="P4407">
        <v>647452</v>
      </c>
      <c r="Q4407">
        <v>0</v>
      </c>
      <c r="R4407" t="s">
        <v>829</v>
      </c>
      <c r="S4407">
        <v>647452</v>
      </c>
      <c r="T4407">
        <v>0</v>
      </c>
      <c r="U4407">
        <v>647452</v>
      </c>
      <c r="V4407">
        <v>31</v>
      </c>
    </row>
    <row r="4408" spans="1:22" x14ac:dyDescent="0.3">
      <c r="A4408">
        <v>202324</v>
      </c>
      <c r="B4408" t="s">
        <v>820</v>
      </c>
      <c r="C4408" t="s">
        <v>821</v>
      </c>
      <c r="D4408" t="s">
        <v>822</v>
      </c>
      <c r="E4408" t="s">
        <v>823</v>
      </c>
      <c r="F4408" t="s">
        <v>866</v>
      </c>
      <c r="G4408" t="s">
        <v>867</v>
      </c>
      <c r="H4408" t="s">
        <v>958</v>
      </c>
      <c r="I4408">
        <v>876</v>
      </c>
      <c r="J4408" t="s">
        <v>959</v>
      </c>
      <c r="K4408" t="s">
        <v>842</v>
      </c>
      <c r="L4408" t="s">
        <v>844</v>
      </c>
      <c r="M4408">
        <v>0</v>
      </c>
      <c r="N4408">
        <v>28034</v>
      </c>
      <c r="O4408">
        <v>11056</v>
      </c>
      <c r="P4408">
        <v>87203</v>
      </c>
      <c r="Q4408">
        <v>19385</v>
      </c>
      <c r="R4408" t="s">
        <v>829</v>
      </c>
      <c r="S4408">
        <v>145678</v>
      </c>
      <c r="T4408">
        <v>0</v>
      </c>
      <c r="U4408">
        <v>145678</v>
      </c>
      <c r="V4408">
        <v>7</v>
      </c>
    </row>
    <row r="4409" spans="1:22" x14ac:dyDescent="0.3">
      <c r="A4409">
        <v>202122</v>
      </c>
      <c r="B4409" t="s">
        <v>820</v>
      </c>
      <c r="C4409" t="s">
        <v>821</v>
      </c>
      <c r="D4409" t="s">
        <v>822</v>
      </c>
      <c r="E4409" t="s">
        <v>823</v>
      </c>
      <c r="F4409" t="s">
        <v>866</v>
      </c>
      <c r="G4409" t="s">
        <v>867</v>
      </c>
      <c r="H4409" t="s">
        <v>958</v>
      </c>
      <c r="I4409">
        <v>876</v>
      </c>
      <c r="J4409" t="s">
        <v>959</v>
      </c>
      <c r="K4409" t="s">
        <v>842</v>
      </c>
      <c r="L4409" t="s">
        <v>251</v>
      </c>
      <c r="M4409" t="s">
        <v>829</v>
      </c>
      <c r="N4409" t="s">
        <v>829</v>
      </c>
      <c r="O4409">
        <v>0</v>
      </c>
      <c r="P4409">
        <v>0</v>
      </c>
      <c r="Q4409">
        <v>0</v>
      </c>
      <c r="R4409">
        <v>0</v>
      </c>
      <c r="S4409">
        <v>0</v>
      </c>
      <c r="T4409">
        <v>0</v>
      </c>
      <c r="U4409">
        <v>0</v>
      </c>
      <c r="V4409">
        <v>0</v>
      </c>
    </row>
    <row r="4410" spans="1:22" x14ac:dyDescent="0.3">
      <c r="A4410">
        <v>202223</v>
      </c>
      <c r="B4410" t="s">
        <v>820</v>
      </c>
      <c r="C4410" t="s">
        <v>821</v>
      </c>
      <c r="D4410" t="s">
        <v>822</v>
      </c>
      <c r="E4410" t="s">
        <v>823</v>
      </c>
      <c r="F4410" t="s">
        <v>866</v>
      </c>
      <c r="G4410" t="s">
        <v>867</v>
      </c>
      <c r="H4410" t="s">
        <v>958</v>
      </c>
      <c r="I4410">
        <v>876</v>
      </c>
      <c r="J4410" t="s">
        <v>959</v>
      </c>
      <c r="K4410" t="s">
        <v>842</v>
      </c>
      <c r="L4410" t="s">
        <v>251</v>
      </c>
      <c r="M4410" t="s">
        <v>829</v>
      </c>
      <c r="N4410" t="s">
        <v>829</v>
      </c>
      <c r="O4410">
        <v>0</v>
      </c>
      <c r="P4410">
        <v>0</v>
      </c>
      <c r="Q4410">
        <v>0</v>
      </c>
      <c r="R4410">
        <v>0</v>
      </c>
      <c r="S4410">
        <v>0</v>
      </c>
      <c r="T4410">
        <v>0</v>
      </c>
      <c r="U4410">
        <v>0</v>
      </c>
      <c r="V4410">
        <v>0</v>
      </c>
    </row>
    <row r="4411" spans="1:22" x14ac:dyDescent="0.3">
      <c r="A4411">
        <v>202324</v>
      </c>
      <c r="B4411" t="s">
        <v>820</v>
      </c>
      <c r="C4411" t="s">
        <v>821</v>
      </c>
      <c r="D4411" t="s">
        <v>822</v>
      </c>
      <c r="E4411" t="s">
        <v>823</v>
      </c>
      <c r="F4411" t="s">
        <v>866</v>
      </c>
      <c r="G4411" t="s">
        <v>867</v>
      </c>
      <c r="H4411" t="s">
        <v>958</v>
      </c>
      <c r="I4411">
        <v>876</v>
      </c>
      <c r="J4411" t="s">
        <v>959</v>
      </c>
      <c r="K4411" t="s">
        <v>842</v>
      </c>
      <c r="L4411" t="s">
        <v>251</v>
      </c>
      <c r="M4411" t="s">
        <v>829</v>
      </c>
      <c r="N4411" t="s">
        <v>829</v>
      </c>
      <c r="O4411">
        <v>0</v>
      </c>
      <c r="P4411">
        <v>0</v>
      </c>
      <c r="Q4411">
        <v>0</v>
      </c>
      <c r="R4411">
        <v>0</v>
      </c>
      <c r="S4411">
        <v>0</v>
      </c>
      <c r="T4411">
        <v>0</v>
      </c>
      <c r="U4411">
        <v>0</v>
      </c>
      <c r="V4411">
        <v>0</v>
      </c>
    </row>
    <row r="4412" spans="1:22" x14ac:dyDescent="0.3">
      <c r="A4412">
        <v>202122</v>
      </c>
      <c r="B4412" t="s">
        <v>820</v>
      </c>
      <c r="C4412" t="s">
        <v>821</v>
      </c>
      <c r="D4412" t="s">
        <v>822</v>
      </c>
      <c r="E4412" t="s">
        <v>823</v>
      </c>
      <c r="F4412" t="s">
        <v>866</v>
      </c>
      <c r="G4412" t="s">
        <v>867</v>
      </c>
      <c r="H4412" t="s">
        <v>958</v>
      </c>
      <c r="I4412">
        <v>876</v>
      </c>
      <c r="J4412" t="s">
        <v>959</v>
      </c>
      <c r="K4412" t="s">
        <v>842</v>
      </c>
      <c r="L4412" t="s">
        <v>253</v>
      </c>
      <c r="M4412" t="s">
        <v>829</v>
      </c>
      <c r="N4412" t="s">
        <v>829</v>
      </c>
      <c r="O4412">
        <v>0</v>
      </c>
      <c r="P4412">
        <v>0</v>
      </c>
      <c r="Q4412">
        <v>0</v>
      </c>
      <c r="R4412">
        <v>0</v>
      </c>
      <c r="S4412">
        <v>0</v>
      </c>
      <c r="T4412">
        <v>0</v>
      </c>
      <c r="U4412">
        <v>0</v>
      </c>
      <c r="V4412">
        <v>0</v>
      </c>
    </row>
    <row r="4413" spans="1:22" x14ac:dyDescent="0.3">
      <c r="A4413">
        <v>202223</v>
      </c>
      <c r="B4413" t="s">
        <v>820</v>
      </c>
      <c r="C4413" t="s">
        <v>821</v>
      </c>
      <c r="D4413" t="s">
        <v>822</v>
      </c>
      <c r="E4413" t="s">
        <v>823</v>
      </c>
      <c r="F4413" t="s">
        <v>866</v>
      </c>
      <c r="G4413" t="s">
        <v>867</v>
      </c>
      <c r="H4413" t="s">
        <v>958</v>
      </c>
      <c r="I4413">
        <v>876</v>
      </c>
      <c r="J4413" t="s">
        <v>959</v>
      </c>
      <c r="K4413" t="s">
        <v>842</v>
      </c>
      <c r="L4413" t="s">
        <v>253</v>
      </c>
      <c r="M4413" t="s">
        <v>829</v>
      </c>
      <c r="N4413" t="s">
        <v>829</v>
      </c>
      <c r="O4413">
        <v>0</v>
      </c>
      <c r="P4413">
        <v>0</v>
      </c>
      <c r="Q4413">
        <v>0</v>
      </c>
      <c r="R4413">
        <v>0</v>
      </c>
      <c r="S4413">
        <v>0</v>
      </c>
      <c r="T4413">
        <v>0</v>
      </c>
      <c r="U4413">
        <v>0</v>
      </c>
      <c r="V4413">
        <v>0</v>
      </c>
    </row>
    <row r="4414" spans="1:22" x14ac:dyDescent="0.3">
      <c r="A4414">
        <v>202324</v>
      </c>
      <c r="B4414" t="s">
        <v>820</v>
      </c>
      <c r="C4414" t="s">
        <v>821</v>
      </c>
      <c r="D4414" t="s">
        <v>822</v>
      </c>
      <c r="E4414" t="s">
        <v>823</v>
      </c>
      <c r="F4414" t="s">
        <v>866</v>
      </c>
      <c r="G4414" t="s">
        <v>867</v>
      </c>
      <c r="H4414" t="s">
        <v>958</v>
      </c>
      <c r="I4414">
        <v>876</v>
      </c>
      <c r="J4414" t="s">
        <v>959</v>
      </c>
      <c r="K4414" t="s">
        <v>842</v>
      </c>
      <c r="L4414" t="s">
        <v>253</v>
      </c>
      <c r="M4414" t="s">
        <v>829</v>
      </c>
      <c r="N4414" t="s">
        <v>829</v>
      </c>
      <c r="O4414">
        <v>0</v>
      </c>
      <c r="P4414">
        <v>0</v>
      </c>
      <c r="Q4414">
        <v>0</v>
      </c>
      <c r="R4414">
        <v>0</v>
      </c>
      <c r="S4414">
        <v>0</v>
      </c>
      <c r="T4414">
        <v>0</v>
      </c>
      <c r="U4414">
        <v>0</v>
      </c>
      <c r="V4414">
        <v>0</v>
      </c>
    </row>
    <row r="4415" spans="1:22" x14ac:dyDescent="0.3">
      <c r="A4415">
        <v>202122</v>
      </c>
      <c r="B4415" t="s">
        <v>820</v>
      </c>
      <c r="C4415" t="s">
        <v>821</v>
      </c>
      <c r="D4415" t="s">
        <v>822</v>
      </c>
      <c r="E4415" t="s">
        <v>823</v>
      </c>
      <c r="F4415" t="s">
        <v>866</v>
      </c>
      <c r="G4415" t="s">
        <v>867</v>
      </c>
      <c r="H4415" t="s">
        <v>958</v>
      </c>
      <c r="I4415">
        <v>876</v>
      </c>
      <c r="J4415" t="s">
        <v>959</v>
      </c>
      <c r="K4415" t="s">
        <v>842</v>
      </c>
      <c r="L4415" t="s">
        <v>845</v>
      </c>
      <c r="M4415" t="s">
        <v>829</v>
      </c>
      <c r="N4415" t="s">
        <v>829</v>
      </c>
      <c r="O4415">
        <v>0</v>
      </c>
      <c r="P4415">
        <v>0</v>
      </c>
      <c r="Q4415">
        <v>0</v>
      </c>
      <c r="R4415">
        <v>0</v>
      </c>
      <c r="S4415">
        <v>0</v>
      </c>
      <c r="T4415">
        <v>0</v>
      </c>
      <c r="U4415">
        <v>0</v>
      </c>
      <c r="V4415">
        <v>0</v>
      </c>
    </row>
    <row r="4416" spans="1:22" x14ac:dyDescent="0.3">
      <c r="A4416">
        <v>202223</v>
      </c>
      <c r="B4416" t="s">
        <v>820</v>
      </c>
      <c r="C4416" t="s">
        <v>821</v>
      </c>
      <c r="D4416" t="s">
        <v>822</v>
      </c>
      <c r="E4416" t="s">
        <v>823</v>
      </c>
      <c r="F4416" t="s">
        <v>866</v>
      </c>
      <c r="G4416" t="s">
        <v>867</v>
      </c>
      <c r="H4416" t="s">
        <v>958</v>
      </c>
      <c r="I4416">
        <v>876</v>
      </c>
      <c r="J4416" t="s">
        <v>959</v>
      </c>
      <c r="K4416" t="s">
        <v>842</v>
      </c>
      <c r="L4416" t="s">
        <v>845</v>
      </c>
      <c r="M4416" t="s">
        <v>829</v>
      </c>
      <c r="N4416" t="s">
        <v>829</v>
      </c>
      <c r="O4416">
        <v>0</v>
      </c>
      <c r="P4416">
        <v>0</v>
      </c>
      <c r="Q4416">
        <v>0</v>
      </c>
      <c r="R4416">
        <v>0</v>
      </c>
      <c r="S4416">
        <v>0</v>
      </c>
      <c r="T4416">
        <v>0</v>
      </c>
      <c r="U4416">
        <v>0</v>
      </c>
      <c r="V4416">
        <v>0</v>
      </c>
    </row>
    <row r="4417" spans="1:22" x14ac:dyDescent="0.3">
      <c r="A4417">
        <v>202324</v>
      </c>
      <c r="B4417" t="s">
        <v>820</v>
      </c>
      <c r="C4417" t="s">
        <v>821</v>
      </c>
      <c r="D4417" t="s">
        <v>822</v>
      </c>
      <c r="E4417" t="s">
        <v>823</v>
      </c>
      <c r="F4417" t="s">
        <v>866</v>
      </c>
      <c r="G4417" t="s">
        <v>867</v>
      </c>
      <c r="H4417" t="s">
        <v>958</v>
      </c>
      <c r="I4417">
        <v>876</v>
      </c>
      <c r="J4417" t="s">
        <v>959</v>
      </c>
      <c r="K4417" t="s">
        <v>842</v>
      </c>
      <c r="L4417" t="s">
        <v>845</v>
      </c>
      <c r="M4417" t="s">
        <v>829</v>
      </c>
      <c r="N4417" t="s">
        <v>829</v>
      </c>
      <c r="O4417">
        <v>0</v>
      </c>
      <c r="P4417">
        <v>0</v>
      </c>
      <c r="Q4417">
        <v>0</v>
      </c>
      <c r="R4417">
        <v>0</v>
      </c>
      <c r="S4417">
        <v>0</v>
      </c>
      <c r="T4417">
        <v>0</v>
      </c>
      <c r="U4417">
        <v>0</v>
      </c>
      <c r="V4417">
        <v>0</v>
      </c>
    </row>
    <row r="4418" spans="1:22" x14ac:dyDescent="0.3">
      <c r="A4418">
        <v>202122</v>
      </c>
      <c r="B4418" t="s">
        <v>820</v>
      </c>
      <c r="C4418" t="s">
        <v>821</v>
      </c>
      <c r="D4418" t="s">
        <v>822</v>
      </c>
      <c r="E4418" t="s">
        <v>823</v>
      </c>
      <c r="F4418" t="s">
        <v>898</v>
      </c>
      <c r="G4418" t="s">
        <v>899</v>
      </c>
      <c r="H4418" t="s">
        <v>960</v>
      </c>
      <c r="I4418">
        <v>205</v>
      </c>
      <c r="J4418" t="s">
        <v>961</v>
      </c>
      <c r="K4418" t="s">
        <v>828</v>
      </c>
      <c r="L4418" t="s">
        <v>336</v>
      </c>
      <c r="M4418">
        <v>0</v>
      </c>
      <c r="N4418">
        <v>120000</v>
      </c>
      <c r="O4418">
        <v>300000</v>
      </c>
      <c r="P4418">
        <v>3280855</v>
      </c>
      <c r="Q4418">
        <v>0</v>
      </c>
      <c r="R4418" t="s">
        <v>829</v>
      </c>
      <c r="S4418">
        <v>3700855</v>
      </c>
      <c r="T4418" t="s">
        <v>829</v>
      </c>
      <c r="U4418">
        <v>3700855</v>
      </c>
      <c r="V4418">
        <v>428</v>
      </c>
    </row>
    <row r="4419" spans="1:22" x14ac:dyDescent="0.3">
      <c r="A4419">
        <v>202223</v>
      </c>
      <c r="B4419" t="s">
        <v>820</v>
      </c>
      <c r="C4419" t="s">
        <v>821</v>
      </c>
      <c r="D4419" t="s">
        <v>822</v>
      </c>
      <c r="E4419" t="s">
        <v>823</v>
      </c>
      <c r="F4419" t="s">
        <v>898</v>
      </c>
      <c r="G4419" t="s">
        <v>899</v>
      </c>
      <c r="H4419" t="s">
        <v>960</v>
      </c>
      <c r="I4419">
        <v>205</v>
      </c>
      <c r="J4419" t="s">
        <v>961</v>
      </c>
      <c r="K4419" t="s">
        <v>828</v>
      </c>
      <c r="L4419" t="s">
        <v>336</v>
      </c>
      <c r="M4419">
        <v>0</v>
      </c>
      <c r="N4419">
        <v>144000</v>
      </c>
      <c r="O4419">
        <v>300000</v>
      </c>
      <c r="P4419">
        <v>2845725</v>
      </c>
      <c r="Q4419">
        <v>0</v>
      </c>
      <c r="R4419" t="s">
        <v>829</v>
      </c>
      <c r="S4419">
        <v>3289725</v>
      </c>
      <c r="T4419" t="s">
        <v>829</v>
      </c>
      <c r="U4419">
        <v>3289725</v>
      </c>
      <c r="V4419">
        <v>405</v>
      </c>
    </row>
    <row r="4420" spans="1:22" x14ac:dyDescent="0.3">
      <c r="A4420">
        <v>202324</v>
      </c>
      <c r="B4420" t="s">
        <v>820</v>
      </c>
      <c r="C4420" t="s">
        <v>821</v>
      </c>
      <c r="D4420" t="s">
        <v>822</v>
      </c>
      <c r="E4420" t="s">
        <v>823</v>
      </c>
      <c r="F4420" t="s">
        <v>898</v>
      </c>
      <c r="G4420" t="s">
        <v>899</v>
      </c>
      <c r="H4420" t="s">
        <v>960</v>
      </c>
      <c r="I4420">
        <v>205</v>
      </c>
      <c r="J4420" t="s">
        <v>961</v>
      </c>
      <c r="K4420" t="s">
        <v>828</v>
      </c>
      <c r="L4420" t="s">
        <v>336</v>
      </c>
      <c r="M4420">
        <v>0</v>
      </c>
      <c r="N4420">
        <v>120000</v>
      </c>
      <c r="O4420">
        <v>300000</v>
      </c>
      <c r="P4420">
        <v>3061462</v>
      </c>
      <c r="Q4420">
        <v>0</v>
      </c>
      <c r="R4420" t="s">
        <v>829</v>
      </c>
      <c r="S4420">
        <v>3481462</v>
      </c>
      <c r="T4420" t="s">
        <v>829</v>
      </c>
      <c r="U4420">
        <v>3481462</v>
      </c>
      <c r="V4420">
        <v>442</v>
      </c>
    </row>
    <row r="4421" spans="1:22" x14ac:dyDescent="0.3">
      <c r="A4421">
        <v>202122</v>
      </c>
      <c r="B4421" t="s">
        <v>820</v>
      </c>
      <c r="C4421" t="s">
        <v>821</v>
      </c>
      <c r="D4421" t="s">
        <v>822</v>
      </c>
      <c r="E4421" t="s">
        <v>823</v>
      </c>
      <c r="F4421" t="s">
        <v>898</v>
      </c>
      <c r="G4421" t="s">
        <v>899</v>
      </c>
      <c r="H4421" t="s">
        <v>960</v>
      </c>
      <c r="I4421">
        <v>205</v>
      </c>
      <c r="J4421" t="s">
        <v>961</v>
      </c>
      <c r="K4421" t="s">
        <v>828</v>
      </c>
      <c r="L4421" t="s">
        <v>235</v>
      </c>
      <c r="M4421" t="s">
        <v>829</v>
      </c>
      <c r="N4421">
        <v>52000</v>
      </c>
      <c r="O4421">
        <v>0</v>
      </c>
      <c r="P4421" t="s">
        <v>829</v>
      </c>
      <c r="Q4421" t="s">
        <v>829</v>
      </c>
      <c r="R4421" t="s">
        <v>829</v>
      </c>
      <c r="S4421">
        <v>52000</v>
      </c>
      <c r="T4421">
        <v>0</v>
      </c>
      <c r="U4421">
        <v>52000</v>
      </c>
      <c r="V4421">
        <v>6</v>
      </c>
    </row>
    <row r="4422" spans="1:22" x14ac:dyDescent="0.3">
      <c r="A4422">
        <v>202223</v>
      </c>
      <c r="B4422" t="s">
        <v>820</v>
      </c>
      <c r="C4422" t="s">
        <v>821</v>
      </c>
      <c r="D4422" t="s">
        <v>822</v>
      </c>
      <c r="E4422" t="s">
        <v>823</v>
      </c>
      <c r="F4422" t="s">
        <v>898</v>
      </c>
      <c r="G4422" t="s">
        <v>899</v>
      </c>
      <c r="H4422" t="s">
        <v>960</v>
      </c>
      <c r="I4422">
        <v>205</v>
      </c>
      <c r="J4422" t="s">
        <v>961</v>
      </c>
      <c r="K4422" t="s">
        <v>828</v>
      </c>
      <c r="L4422" t="s">
        <v>235</v>
      </c>
      <c r="M4422" t="s">
        <v>829</v>
      </c>
      <c r="N4422">
        <v>52000</v>
      </c>
      <c r="O4422">
        <v>0</v>
      </c>
      <c r="P4422" t="s">
        <v>829</v>
      </c>
      <c r="Q4422" t="s">
        <v>829</v>
      </c>
      <c r="R4422" t="s">
        <v>829</v>
      </c>
      <c r="S4422">
        <v>52000</v>
      </c>
      <c r="T4422">
        <v>0</v>
      </c>
      <c r="U4422">
        <v>52000</v>
      </c>
      <c r="V4422">
        <v>6</v>
      </c>
    </row>
    <row r="4423" spans="1:22" x14ac:dyDescent="0.3">
      <c r="A4423">
        <v>202324</v>
      </c>
      <c r="B4423" t="s">
        <v>820</v>
      </c>
      <c r="C4423" t="s">
        <v>821</v>
      </c>
      <c r="D4423" t="s">
        <v>822</v>
      </c>
      <c r="E4423" t="s">
        <v>823</v>
      </c>
      <c r="F4423" t="s">
        <v>898</v>
      </c>
      <c r="G4423" t="s">
        <v>899</v>
      </c>
      <c r="H4423" t="s">
        <v>960</v>
      </c>
      <c r="I4423">
        <v>205</v>
      </c>
      <c r="J4423" t="s">
        <v>961</v>
      </c>
      <c r="K4423" t="s">
        <v>828</v>
      </c>
      <c r="L4423" t="s">
        <v>235</v>
      </c>
      <c r="M4423" t="s">
        <v>829</v>
      </c>
      <c r="N4423">
        <v>50105</v>
      </c>
      <c r="O4423">
        <v>0</v>
      </c>
      <c r="P4423" t="s">
        <v>829</v>
      </c>
      <c r="Q4423" t="s">
        <v>829</v>
      </c>
      <c r="R4423" t="s">
        <v>829</v>
      </c>
      <c r="S4423">
        <v>50105</v>
      </c>
      <c r="T4423">
        <v>0</v>
      </c>
      <c r="U4423">
        <v>50105</v>
      </c>
      <c r="V4423">
        <v>6</v>
      </c>
    </row>
    <row r="4424" spans="1:22" x14ac:dyDescent="0.3">
      <c r="A4424">
        <v>202122</v>
      </c>
      <c r="B4424" t="s">
        <v>820</v>
      </c>
      <c r="C4424" t="s">
        <v>821</v>
      </c>
      <c r="D4424" t="s">
        <v>822</v>
      </c>
      <c r="E4424" t="s">
        <v>823</v>
      </c>
      <c r="F4424" t="s">
        <v>898</v>
      </c>
      <c r="G4424" t="s">
        <v>899</v>
      </c>
      <c r="H4424" t="s">
        <v>960</v>
      </c>
      <c r="I4424">
        <v>205</v>
      </c>
      <c r="J4424" t="s">
        <v>961</v>
      </c>
      <c r="K4424" t="s">
        <v>828</v>
      </c>
      <c r="L4424" t="s">
        <v>534</v>
      </c>
      <c r="M4424">
        <v>78806</v>
      </c>
      <c r="N4424">
        <v>3133838</v>
      </c>
      <c r="O4424">
        <v>298538</v>
      </c>
      <c r="P4424">
        <v>3546848</v>
      </c>
      <c r="Q4424">
        <v>0</v>
      </c>
      <c r="R4424" t="s">
        <v>829</v>
      </c>
      <c r="S4424">
        <v>7058030</v>
      </c>
      <c r="T4424">
        <v>0</v>
      </c>
      <c r="U4424">
        <v>7058030</v>
      </c>
      <c r="V4424">
        <v>169</v>
      </c>
    </row>
    <row r="4425" spans="1:22" x14ac:dyDescent="0.3">
      <c r="A4425">
        <v>202223</v>
      </c>
      <c r="B4425" t="s">
        <v>820</v>
      </c>
      <c r="C4425" t="s">
        <v>821</v>
      </c>
      <c r="D4425" t="s">
        <v>822</v>
      </c>
      <c r="E4425" t="s">
        <v>823</v>
      </c>
      <c r="F4425" t="s">
        <v>898</v>
      </c>
      <c r="G4425" t="s">
        <v>899</v>
      </c>
      <c r="H4425" t="s">
        <v>960</v>
      </c>
      <c r="I4425">
        <v>205</v>
      </c>
      <c r="J4425" t="s">
        <v>961</v>
      </c>
      <c r="K4425" t="s">
        <v>828</v>
      </c>
      <c r="L4425" t="s">
        <v>534</v>
      </c>
      <c r="M4425">
        <v>121781</v>
      </c>
      <c r="N4425">
        <v>2752566</v>
      </c>
      <c r="O4425">
        <v>584073</v>
      </c>
      <c r="P4425">
        <v>3552430</v>
      </c>
      <c r="Q4425">
        <v>0</v>
      </c>
      <c r="R4425" t="s">
        <v>829</v>
      </c>
      <c r="S4425">
        <v>7010850</v>
      </c>
      <c r="T4425">
        <v>0</v>
      </c>
      <c r="U4425">
        <v>7010850</v>
      </c>
      <c r="V4425">
        <v>174</v>
      </c>
    </row>
    <row r="4426" spans="1:22" x14ac:dyDescent="0.3">
      <c r="A4426">
        <v>202324</v>
      </c>
      <c r="B4426" t="s">
        <v>820</v>
      </c>
      <c r="C4426" t="s">
        <v>821</v>
      </c>
      <c r="D4426" t="s">
        <v>822</v>
      </c>
      <c r="E4426" t="s">
        <v>823</v>
      </c>
      <c r="F4426" t="s">
        <v>898</v>
      </c>
      <c r="G4426" t="s">
        <v>899</v>
      </c>
      <c r="H4426" t="s">
        <v>960</v>
      </c>
      <c r="I4426">
        <v>205</v>
      </c>
      <c r="J4426" t="s">
        <v>961</v>
      </c>
      <c r="K4426" t="s">
        <v>828</v>
      </c>
      <c r="L4426" t="s">
        <v>534</v>
      </c>
      <c r="M4426">
        <v>381358</v>
      </c>
      <c r="N4426">
        <v>3039735</v>
      </c>
      <c r="O4426">
        <v>485552</v>
      </c>
      <c r="P4426">
        <v>4408209</v>
      </c>
      <c r="Q4426">
        <v>0</v>
      </c>
      <c r="R4426" t="s">
        <v>829</v>
      </c>
      <c r="S4426">
        <v>8314854</v>
      </c>
      <c r="T4426">
        <v>0</v>
      </c>
      <c r="U4426">
        <v>8314854</v>
      </c>
      <c r="V4426">
        <v>238</v>
      </c>
    </row>
    <row r="4427" spans="1:22" x14ac:dyDescent="0.3">
      <c r="A4427">
        <v>202122</v>
      </c>
      <c r="B4427" t="s">
        <v>820</v>
      </c>
      <c r="C4427" t="s">
        <v>821</v>
      </c>
      <c r="D4427" t="s">
        <v>822</v>
      </c>
      <c r="E4427" t="s">
        <v>823</v>
      </c>
      <c r="F4427" t="s">
        <v>898</v>
      </c>
      <c r="G4427" t="s">
        <v>899</v>
      </c>
      <c r="H4427" t="s">
        <v>960</v>
      </c>
      <c r="I4427">
        <v>205</v>
      </c>
      <c r="J4427" t="s">
        <v>961</v>
      </c>
      <c r="K4427" t="s">
        <v>828</v>
      </c>
      <c r="L4427" t="s">
        <v>603</v>
      </c>
      <c r="M4427" t="s">
        <v>829</v>
      </c>
      <c r="N4427" t="s">
        <v>829</v>
      </c>
      <c r="O4427" t="s">
        <v>829</v>
      </c>
      <c r="P4427">
        <v>0</v>
      </c>
      <c r="Q4427">
        <v>0</v>
      </c>
      <c r="R4427">
        <v>0</v>
      </c>
      <c r="S4427">
        <v>0</v>
      </c>
      <c r="T4427">
        <v>0</v>
      </c>
      <c r="U4427">
        <v>0</v>
      </c>
      <c r="V4427">
        <v>0</v>
      </c>
    </row>
    <row r="4428" spans="1:22" x14ac:dyDescent="0.3">
      <c r="A4428">
        <v>202223</v>
      </c>
      <c r="B4428" t="s">
        <v>820</v>
      </c>
      <c r="C4428" t="s">
        <v>821</v>
      </c>
      <c r="D4428" t="s">
        <v>822</v>
      </c>
      <c r="E4428" t="s">
        <v>823</v>
      </c>
      <c r="F4428" t="s">
        <v>898</v>
      </c>
      <c r="G4428" t="s">
        <v>899</v>
      </c>
      <c r="H4428" t="s">
        <v>960</v>
      </c>
      <c r="I4428">
        <v>205</v>
      </c>
      <c r="J4428" t="s">
        <v>961</v>
      </c>
      <c r="K4428" t="s">
        <v>828</v>
      </c>
      <c r="L4428" t="s">
        <v>603</v>
      </c>
      <c r="M4428" t="s">
        <v>829</v>
      </c>
      <c r="N4428" t="s">
        <v>829</v>
      </c>
      <c r="O4428" t="s">
        <v>829</v>
      </c>
      <c r="P4428">
        <v>0</v>
      </c>
      <c r="Q4428">
        <v>0</v>
      </c>
      <c r="R4428">
        <v>0</v>
      </c>
      <c r="S4428">
        <v>0</v>
      </c>
      <c r="T4428">
        <v>0</v>
      </c>
      <c r="U4428">
        <v>0</v>
      </c>
      <c r="V4428">
        <v>0</v>
      </c>
    </row>
    <row r="4429" spans="1:22" x14ac:dyDescent="0.3">
      <c r="A4429">
        <v>202324</v>
      </c>
      <c r="B4429" t="s">
        <v>820</v>
      </c>
      <c r="C4429" t="s">
        <v>821</v>
      </c>
      <c r="D4429" t="s">
        <v>822</v>
      </c>
      <c r="E4429" t="s">
        <v>823</v>
      </c>
      <c r="F4429" t="s">
        <v>898</v>
      </c>
      <c r="G4429" t="s">
        <v>899</v>
      </c>
      <c r="H4429" t="s">
        <v>960</v>
      </c>
      <c r="I4429">
        <v>205</v>
      </c>
      <c r="J4429" t="s">
        <v>961</v>
      </c>
      <c r="K4429" t="s">
        <v>828</v>
      </c>
      <c r="L4429" t="s">
        <v>603</v>
      </c>
      <c r="M4429" t="s">
        <v>829</v>
      </c>
      <c r="N4429" t="s">
        <v>829</v>
      </c>
      <c r="O4429" t="s">
        <v>829</v>
      </c>
      <c r="P4429">
        <v>0</v>
      </c>
      <c r="Q4429">
        <v>0</v>
      </c>
      <c r="R4429">
        <v>0</v>
      </c>
      <c r="S4429">
        <v>0</v>
      </c>
      <c r="T4429">
        <v>0</v>
      </c>
      <c r="U4429">
        <v>0</v>
      </c>
      <c r="V4429">
        <v>0</v>
      </c>
    </row>
    <row r="4430" spans="1:22" x14ac:dyDescent="0.3">
      <c r="A4430">
        <v>202122</v>
      </c>
      <c r="B4430" t="s">
        <v>820</v>
      </c>
      <c r="C4430" t="s">
        <v>821</v>
      </c>
      <c r="D4430" t="s">
        <v>822</v>
      </c>
      <c r="E4430" t="s">
        <v>823</v>
      </c>
      <c r="F4430" t="s">
        <v>898</v>
      </c>
      <c r="G4430" t="s">
        <v>899</v>
      </c>
      <c r="H4430" t="s">
        <v>960</v>
      </c>
      <c r="I4430">
        <v>205</v>
      </c>
      <c r="J4430" t="s">
        <v>961</v>
      </c>
      <c r="K4430" t="s">
        <v>828</v>
      </c>
      <c r="L4430" t="s">
        <v>606</v>
      </c>
      <c r="M4430">
        <v>5679</v>
      </c>
      <c r="N4430">
        <v>30669</v>
      </c>
      <c r="O4430">
        <v>15902</v>
      </c>
      <c r="P4430">
        <v>59066</v>
      </c>
      <c r="Q4430">
        <v>0</v>
      </c>
      <c r="R4430">
        <v>2272</v>
      </c>
      <c r="S4430">
        <v>113588</v>
      </c>
      <c r="T4430">
        <v>0</v>
      </c>
      <c r="U4430">
        <v>113588</v>
      </c>
      <c r="V4430">
        <v>3</v>
      </c>
    </row>
    <row r="4431" spans="1:22" x14ac:dyDescent="0.3">
      <c r="A4431">
        <v>202223</v>
      </c>
      <c r="B4431" t="s">
        <v>820</v>
      </c>
      <c r="C4431" t="s">
        <v>821</v>
      </c>
      <c r="D4431" t="s">
        <v>822</v>
      </c>
      <c r="E4431" t="s">
        <v>823</v>
      </c>
      <c r="F4431" t="s">
        <v>898</v>
      </c>
      <c r="G4431" t="s">
        <v>899</v>
      </c>
      <c r="H4431" t="s">
        <v>960</v>
      </c>
      <c r="I4431">
        <v>205</v>
      </c>
      <c r="J4431" t="s">
        <v>961</v>
      </c>
      <c r="K4431" t="s">
        <v>828</v>
      </c>
      <c r="L4431" t="s">
        <v>606</v>
      </c>
      <c r="M4431">
        <v>7734</v>
      </c>
      <c r="N4431">
        <v>41763</v>
      </c>
      <c r="O4431">
        <v>21655</v>
      </c>
      <c r="P4431">
        <v>83527</v>
      </c>
      <c r="Q4431">
        <v>0</v>
      </c>
      <c r="R4431">
        <v>0</v>
      </c>
      <c r="S4431">
        <v>154679</v>
      </c>
      <c r="T4431">
        <v>0</v>
      </c>
      <c r="U4431">
        <v>154679</v>
      </c>
      <c r="V4431">
        <v>4</v>
      </c>
    </row>
    <row r="4432" spans="1:22" x14ac:dyDescent="0.3">
      <c r="A4432">
        <v>202324</v>
      </c>
      <c r="B4432" t="s">
        <v>820</v>
      </c>
      <c r="C4432" t="s">
        <v>821</v>
      </c>
      <c r="D4432" t="s">
        <v>822</v>
      </c>
      <c r="E4432" t="s">
        <v>823</v>
      </c>
      <c r="F4432" t="s">
        <v>898</v>
      </c>
      <c r="G4432" t="s">
        <v>899</v>
      </c>
      <c r="H4432" t="s">
        <v>960</v>
      </c>
      <c r="I4432">
        <v>205</v>
      </c>
      <c r="J4432" t="s">
        <v>961</v>
      </c>
      <c r="K4432" t="s">
        <v>828</v>
      </c>
      <c r="L4432" t="s">
        <v>606</v>
      </c>
      <c r="M4432">
        <v>8233</v>
      </c>
      <c r="N4432">
        <v>44405</v>
      </c>
      <c r="O4432">
        <v>23025</v>
      </c>
      <c r="P4432">
        <v>88809</v>
      </c>
      <c r="Q4432">
        <v>0</v>
      </c>
      <c r="R4432">
        <v>0</v>
      </c>
      <c r="S4432">
        <v>164472</v>
      </c>
      <c r="T4432">
        <v>0</v>
      </c>
      <c r="U4432">
        <v>164472</v>
      </c>
      <c r="V4432">
        <v>5</v>
      </c>
    </row>
    <row r="4433" spans="1:22" x14ac:dyDescent="0.3">
      <c r="A4433">
        <v>202122</v>
      </c>
      <c r="B4433" t="s">
        <v>820</v>
      </c>
      <c r="C4433" t="s">
        <v>821</v>
      </c>
      <c r="D4433" t="s">
        <v>822</v>
      </c>
      <c r="E4433" t="s">
        <v>823</v>
      </c>
      <c r="F4433" t="s">
        <v>898</v>
      </c>
      <c r="G4433" t="s">
        <v>899</v>
      </c>
      <c r="H4433" t="s">
        <v>960</v>
      </c>
      <c r="I4433">
        <v>205</v>
      </c>
      <c r="J4433" t="s">
        <v>961</v>
      </c>
      <c r="K4433" t="s">
        <v>828</v>
      </c>
      <c r="L4433" t="s">
        <v>609</v>
      </c>
      <c r="M4433" t="s">
        <v>829</v>
      </c>
      <c r="N4433" t="s">
        <v>829</v>
      </c>
      <c r="O4433" t="s">
        <v>829</v>
      </c>
      <c r="P4433" t="s">
        <v>829</v>
      </c>
      <c r="Q4433">
        <v>0</v>
      </c>
      <c r="R4433" t="s">
        <v>829</v>
      </c>
      <c r="S4433">
        <v>0</v>
      </c>
      <c r="T4433">
        <v>0</v>
      </c>
      <c r="U4433">
        <v>0</v>
      </c>
      <c r="V4433">
        <v>0</v>
      </c>
    </row>
    <row r="4434" spans="1:22" x14ac:dyDescent="0.3">
      <c r="A4434">
        <v>202223</v>
      </c>
      <c r="B4434" t="s">
        <v>820</v>
      </c>
      <c r="C4434" t="s">
        <v>821</v>
      </c>
      <c r="D4434" t="s">
        <v>822</v>
      </c>
      <c r="E4434" t="s">
        <v>823</v>
      </c>
      <c r="F4434" t="s">
        <v>898</v>
      </c>
      <c r="G4434" t="s">
        <v>899</v>
      </c>
      <c r="H4434" t="s">
        <v>960</v>
      </c>
      <c r="I4434">
        <v>205</v>
      </c>
      <c r="J4434" t="s">
        <v>961</v>
      </c>
      <c r="K4434" t="s">
        <v>828</v>
      </c>
      <c r="L4434" t="s">
        <v>609</v>
      </c>
      <c r="M4434" t="s">
        <v>829</v>
      </c>
      <c r="N4434" t="s">
        <v>829</v>
      </c>
      <c r="O4434" t="s">
        <v>829</v>
      </c>
      <c r="P4434" t="s">
        <v>829</v>
      </c>
      <c r="Q4434">
        <v>0</v>
      </c>
      <c r="R4434" t="s">
        <v>829</v>
      </c>
      <c r="S4434">
        <v>0</v>
      </c>
      <c r="T4434">
        <v>0</v>
      </c>
      <c r="U4434">
        <v>0</v>
      </c>
      <c r="V4434">
        <v>0</v>
      </c>
    </row>
    <row r="4435" spans="1:22" x14ac:dyDescent="0.3">
      <c r="A4435">
        <v>202122</v>
      </c>
      <c r="B4435" t="s">
        <v>820</v>
      </c>
      <c r="C4435" t="s">
        <v>821</v>
      </c>
      <c r="D4435" t="s">
        <v>822</v>
      </c>
      <c r="E4435" t="s">
        <v>823</v>
      </c>
      <c r="F4435" t="s">
        <v>898</v>
      </c>
      <c r="G4435" t="s">
        <v>899</v>
      </c>
      <c r="H4435" t="s">
        <v>960</v>
      </c>
      <c r="I4435">
        <v>205</v>
      </c>
      <c r="J4435" t="s">
        <v>961</v>
      </c>
      <c r="K4435" t="s">
        <v>828</v>
      </c>
      <c r="L4435" t="s">
        <v>830</v>
      </c>
      <c r="M4435">
        <v>7619</v>
      </c>
      <c r="N4435">
        <v>81756</v>
      </c>
      <c r="O4435">
        <v>15226</v>
      </c>
      <c r="P4435">
        <v>84864</v>
      </c>
      <c r="Q4435">
        <v>9882</v>
      </c>
      <c r="R4435">
        <v>29531</v>
      </c>
      <c r="S4435">
        <v>228878</v>
      </c>
      <c r="T4435">
        <v>187329</v>
      </c>
      <c r="U4435">
        <v>41549</v>
      </c>
      <c r="V4435">
        <v>1</v>
      </c>
    </row>
    <row r="4436" spans="1:22" x14ac:dyDescent="0.3">
      <c r="A4436">
        <v>202223</v>
      </c>
      <c r="B4436" t="s">
        <v>820</v>
      </c>
      <c r="C4436" t="s">
        <v>821</v>
      </c>
      <c r="D4436" t="s">
        <v>822</v>
      </c>
      <c r="E4436" t="s">
        <v>823</v>
      </c>
      <c r="F4436" t="s">
        <v>898</v>
      </c>
      <c r="G4436" t="s">
        <v>899</v>
      </c>
      <c r="H4436" t="s">
        <v>960</v>
      </c>
      <c r="I4436">
        <v>205</v>
      </c>
      <c r="J4436" t="s">
        <v>961</v>
      </c>
      <c r="K4436" t="s">
        <v>828</v>
      </c>
      <c r="L4436" t="s">
        <v>830</v>
      </c>
      <c r="M4436">
        <v>7367</v>
      </c>
      <c r="N4436">
        <v>91713</v>
      </c>
      <c r="O4436">
        <v>18529</v>
      </c>
      <c r="P4436">
        <v>101297</v>
      </c>
      <c r="Q4436">
        <v>0</v>
      </c>
      <c r="R4436">
        <v>60739</v>
      </c>
      <c r="S4436">
        <v>279645</v>
      </c>
      <c r="T4436">
        <v>0</v>
      </c>
      <c r="U4436">
        <v>279645</v>
      </c>
      <c r="V4436">
        <v>7</v>
      </c>
    </row>
    <row r="4437" spans="1:22" x14ac:dyDescent="0.3">
      <c r="A4437">
        <v>202324</v>
      </c>
      <c r="B4437" t="s">
        <v>820</v>
      </c>
      <c r="C4437" t="s">
        <v>821</v>
      </c>
      <c r="D4437" t="s">
        <v>822</v>
      </c>
      <c r="E4437" t="s">
        <v>823</v>
      </c>
      <c r="F4437" t="s">
        <v>898</v>
      </c>
      <c r="G4437" t="s">
        <v>899</v>
      </c>
      <c r="H4437" t="s">
        <v>960</v>
      </c>
      <c r="I4437">
        <v>205</v>
      </c>
      <c r="J4437" t="s">
        <v>961</v>
      </c>
      <c r="K4437" t="s">
        <v>828</v>
      </c>
      <c r="L4437" t="s">
        <v>830</v>
      </c>
      <c r="M4437">
        <v>15797</v>
      </c>
      <c r="N4437">
        <v>244226</v>
      </c>
      <c r="O4437">
        <v>40368</v>
      </c>
      <c r="P4437">
        <v>209868</v>
      </c>
      <c r="Q4437">
        <v>0</v>
      </c>
      <c r="R4437">
        <v>47556</v>
      </c>
      <c r="S4437">
        <v>557815</v>
      </c>
      <c r="T4437">
        <v>0</v>
      </c>
      <c r="U4437">
        <v>557815</v>
      </c>
      <c r="V4437">
        <v>16</v>
      </c>
    </row>
    <row r="4438" spans="1:22" x14ac:dyDescent="0.3">
      <c r="A4438">
        <v>202122</v>
      </c>
      <c r="B4438" t="s">
        <v>820</v>
      </c>
      <c r="C4438" t="s">
        <v>821</v>
      </c>
      <c r="D4438" t="s">
        <v>822</v>
      </c>
      <c r="E4438" t="s">
        <v>823</v>
      </c>
      <c r="F4438" t="s">
        <v>898</v>
      </c>
      <c r="G4438" t="s">
        <v>899</v>
      </c>
      <c r="H4438" t="s">
        <v>960</v>
      </c>
      <c r="I4438">
        <v>205</v>
      </c>
      <c r="J4438" t="s">
        <v>961</v>
      </c>
      <c r="K4438" t="s">
        <v>828</v>
      </c>
      <c r="L4438" t="s">
        <v>537</v>
      </c>
      <c r="M4438">
        <v>0</v>
      </c>
      <c r="N4438">
        <v>977531</v>
      </c>
      <c r="O4438">
        <v>2233697</v>
      </c>
      <c r="P4438">
        <v>1975785</v>
      </c>
      <c r="Q4438">
        <v>156155</v>
      </c>
      <c r="R4438">
        <v>1173080</v>
      </c>
      <c r="S4438">
        <v>6516248</v>
      </c>
      <c r="T4438">
        <v>0</v>
      </c>
      <c r="U4438">
        <v>6516248</v>
      </c>
      <c r="V4438">
        <v>156</v>
      </c>
    </row>
    <row r="4439" spans="1:22" x14ac:dyDescent="0.3">
      <c r="A4439">
        <v>202223</v>
      </c>
      <c r="B4439" t="s">
        <v>820</v>
      </c>
      <c r="C4439" t="s">
        <v>821</v>
      </c>
      <c r="D4439" t="s">
        <v>822</v>
      </c>
      <c r="E4439" t="s">
        <v>823</v>
      </c>
      <c r="F4439" t="s">
        <v>898</v>
      </c>
      <c r="G4439" t="s">
        <v>899</v>
      </c>
      <c r="H4439" t="s">
        <v>960</v>
      </c>
      <c r="I4439">
        <v>205</v>
      </c>
      <c r="J4439" t="s">
        <v>961</v>
      </c>
      <c r="K4439" t="s">
        <v>828</v>
      </c>
      <c r="L4439" t="s">
        <v>537</v>
      </c>
      <c r="M4439">
        <v>9347</v>
      </c>
      <c r="N4439">
        <v>1107314</v>
      </c>
      <c r="O4439">
        <v>1830443</v>
      </c>
      <c r="P4439">
        <v>3963389</v>
      </c>
      <c r="Q4439">
        <v>127216</v>
      </c>
      <c r="R4439">
        <v>2771578</v>
      </c>
      <c r="S4439">
        <v>9809287</v>
      </c>
      <c r="T4439">
        <v>0</v>
      </c>
      <c r="U4439">
        <v>9809287</v>
      </c>
      <c r="V4439">
        <v>243</v>
      </c>
    </row>
    <row r="4440" spans="1:22" x14ac:dyDescent="0.3">
      <c r="A4440">
        <v>202324</v>
      </c>
      <c r="B4440" t="s">
        <v>820</v>
      </c>
      <c r="C4440" t="s">
        <v>821</v>
      </c>
      <c r="D4440" t="s">
        <v>822</v>
      </c>
      <c r="E4440" t="s">
        <v>823</v>
      </c>
      <c r="F4440" t="s">
        <v>898</v>
      </c>
      <c r="G4440" t="s">
        <v>899</v>
      </c>
      <c r="H4440" t="s">
        <v>960</v>
      </c>
      <c r="I4440">
        <v>205</v>
      </c>
      <c r="J4440" t="s">
        <v>961</v>
      </c>
      <c r="K4440" t="s">
        <v>828</v>
      </c>
      <c r="L4440" t="s">
        <v>537</v>
      </c>
      <c r="M4440">
        <v>0</v>
      </c>
      <c r="N4440">
        <v>1634583</v>
      </c>
      <c r="O4440">
        <v>1869916</v>
      </c>
      <c r="P4440">
        <v>4582518</v>
      </c>
      <c r="Q4440">
        <v>232931</v>
      </c>
      <c r="R4440">
        <v>1960734</v>
      </c>
      <c r="S4440">
        <v>10280682</v>
      </c>
      <c r="T4440">
        <v>0</v>
      </c>
      <c r="U4440">
        <v>10280682</v>
      </c>
      <c r="V4440">
        <v>294</v>
      </c>
    </row>
    <row r="4441" spans="1:22" x14ac:dyDescent="0.3">
      <c r="A4441">
        <v>202122</v>
      </c>
      <c r="B4441" t="s">
        <v>820</v>
      </c>
      <c r="C4441" t="s">
        <v>821</v>
      </c>
      <c r="D4441" t="s">
        <v>822</v>
      </c>
      <c r="E4441" t="s">
        <v>823</v>
      </c>
      <c r="F4441" t="s">
        <v>898</v>
      </c>
      <c r="G4441" t="s">
        <v>899</v>
      </c>
      <c r="H4441" t="s">
        <v>960</v>
      </c>
      <c r="I4441">
        <v>205</v>
      </c>
      <c r="J4441" t="s">
        <v>961</v>
      </c>
      <c r="K4441" t="s">
        <v>828</v>
      </c>
      <c r="L4441" t="s">
        <v>572</v>
      </c>
      <c r="M4441">
        <v>125158</v>
      </c>
      <c r="N4441">
        <v>251249</v>
      </c>
      <c r="O4441">
        <v>79930</v>
      </c>
      <c r="P4441">
        <v>5261255</v>
      </c>
      <c r="Q4441">
        <v>0</v>
      </c>
      <c r="R4441">
        <v>764972</v>
      </c>
      <c r="S4441">
        <v>6482564</v>
      </c>
      <c r="T4441">
        <v>0</v>
      </c>
      <c r="U4441">
        <v>6482564</v>
      </c>
      <c r="V4441">
        <v>155</v>
      </c>
    </row>
    <row r="4442" spans="1:22" x14ac:dyDescent="0.3">
      <c r="A4442">
        <v>202223</v>
      </c>
      <c r="B4442" t="s">
        <v>820</v>
      </c>
      <c r="C4442" t="s">
        <v>821</v>
      </c>
      <c r="D4442" t="s">
        <v>822</v>
      </c>
      <c r="E4442" t="s">
        <v>823</v>
      </c>
      <c r="F4442" t="s">
        <v>898</v>
      </c>
      <c r="G4442" t="s">
        <v>899</v>
      </c>
      <c r="H4442" t="s">
        <v>960</v>
      </c>
      <c r="I4442">
        <v>205</v>
      </c>
      <c r="J4442" t="s">
        <v>961</v>
      </c>
      <c r="K4442" t="s">
        <v>828</v>
      </c>
      <c r="L4442" t="s">
        <v>572</v>
      </c>
      <c r="M4442">
        <v>215419</v>
      </c>
      <c r="N4442">
        <v>185033</v>
      </c>
      <c r="O4442">
        <v>172548</v>
      </c>
      <c r="P4442">
        <v>5520609</v>
      </c>
      <c r="Q4442">
        <v>0</v>
      </c>
      <c r="R4442">
        <v>434441</v>
      </c>
      <c r="S4442">
        <v>6528050</v>
      </c>
      <c r="T4442">
        <v>0</v>
      </c>
      <c r="U4442">
        <v>6528050</v>
      </c>
      <c r="V4442">
        <v>162</v>
      </c>
    </row>
    <row r="4443" spans="1:22" x14ac:dyDescent="0.3">
      <c r="A4443">
        <v>202324</v>
      </c>
      <c r="B4443" t="s">
        <v>820</v>
      </c>
      <c r="C4443" t="s">
        <v>821</v>
      </c>
      <c r="D4443" t="s">
        <v>822</v>
      </c>
      <c r="E4443" t="s">
        <v>823</v>
      </c>
      <c r="F4443" t="s">
        <v>898</v>
      </c>
      <c r="G4443" t="s">
        <v>899</v>
      </c>
      <c r="H4443" t="s">
        <v>960</v>
      </c>
      <c r="I4443">
        <v>205</v>
      </c>
      <c r="J4443" t="s">
        <v>961</v>
      </c>
      <c r="K4443" t="s">
        <v>828</v>
      </c>
      <c r="L4443" t="s">
        <v>572</v>
      </c>
      <c r="M4443">
        <v>291372</v>
      </c>
      <c r="N4443">
        <v>231225</v>
      </c>
      <c r="O4443">
        <v>625961</v>
      </c>
      <c r="P4443">
        <v>5176500</v>
      </c>
      <c r="Q4443">
        <v>0</v>
      </c>
      <c r="R4443">
        <v>676357</v>
      </c>
      <c r="S4443">
        <v>7001415</v>
      </c>
      <c r="T4443">
        <v>0</v>
      </c>
      <c r="U4443">
        <v>7001415</v>
      </c>
      <c r="V4443">
        <v>200</v>
      </c>
    </row>
    <row r="4444" spans="1:22" x14ac:dyDescent="0.3">
      <c r="A4444">
        <v>202122</v>
      </c>
      <c r="B4444" t="s">
        <v>820</v>
      </c>
      <c r="C4444" t="s">
        <v>821</v>
      </c>
      <c r="D4444" t="s">
        <v>822</v>
      </c>
      <c r="E4444" t="s">
        <v>823</v>
      </c>
      <c r="F4444" t="s">
        <v>898</v>
      </c>
      <c r="G4444" t="s">
        <v>899</v>
      </c>
      <c r="H4444" t="s">
        <v>960</v>
      </c>
      <c r="I4444">
        <v>205</v>
      </c>
      <c r="J4444" t="s">
        <v>961</v>
      </c>
      <c r="K4444" t="s">
        <v>828</v>
      </c>
      <c r="L4444" t="s">
        <v>539</v>
      </c>
      <c r="M4444">
        <v>28000</v>
      </c>
      <c r="N4444">
        <v>81374</v>
      </c>
      <c r="O4444">
        <v>8482</v>
      </c>
      <c r="P4444" t="s">
        <v>829</v>
      </c>
      <c r="Q4444" t="s">
        <v>829</v>
      </c>
      <c r="R4444" t="s">
        <v>829</v>
      </c>
      <c r="S4444">
        <v>117856</v>
      </c>
      <c r="T4444">
        <v>0</v>
      </c>
      <c r="U4444">
        <v>117856</v>
      </c>
      <c r="V4444">
        <v>3</v>
      </c>
    </row>
    <row r="4445" spans="1:22" x14ac:dyDescent="0.3">
      <c r="A4445">
        <v>202223</v>
      </c>
      <c r="B4445" t="s">
        <v>820</v>
      </c>
      <c r="C4445" t="s">
        <v>821</v>
      </c>
      <c r="D4445" t="s">
        <v>822</v>
      </c>
      <c r="E4445" t="s">
        <v>823</v>
      </c>
      <c r="F4445" t="s">
        <v>898</v>
      </c>
      <c r="G4445" t="s">
        <v>899</v>
      </c>
      <c r="H4445" t="s">
        <v>960</v>
      </c>
      <c r="I4445">
        <v>205</v>
      </c>
      <c r="J4445" t="s">
        <v>961</v>
      </c>
      <c r="K4445" t="s">
        <v>828</v>
      </c>
      <c r="L4445" t="s">
        <v>539</v>
      </c>
      <c r="M4445">
        <v>24000</v>
      </c>
      <c r="N4445">
        <v>111769</v>
      </c>
      <c r="O4445">
        <v>32000</v>
      </c>
      <c r="P4445" t="s">
        <v>829</v>
      </c>
      <c r="Q4445" t="s">
        <v>829</v>
      </c>
      <c r="R4445" t="s">
        <v>829</v>
      </c>
      <c r="S4445">
        <v>167769</v>
      </c>
      <c r="T4445">
        <v>0</v>
      </c>
      <c r="U4445">
        <v>167769</v>
      </c>
      <c r="V4445">
        <v>4</v>
      </c>
    </row>
    <row r="4446" spans="1:22" x14ac:dyDescent="0.3">
      <c r="A4446">
        <v>202324</v>
      </c>
      <c r="B4446" t="s">
        <v>820</v>
      </c>
      <c r="C4446" t="s">
        <v>821</v>
      </c>
      <c r="D4446" t="s">
        <v>822</v>
      </c>
      <c r="E4446" t="s">
        <v>823</v>
      </c>
      <c r="F4446" t="s">
        <v>898</v>
      </c>
      <c r="G4446" t="s">
        <v>899</v>
      </c>
      <c r="H4446" t="s">
        <v>960</v>
      </c>
      <c r="I4446">
        <v>205</v>
      </c>
      <c r="J4446" t="s">
        <v>961</v>
      </c>
      <c r="K4446" t="s">
        <v>828</v>
      </c>
      <c r="L4446" t="s">
        <v>539</v>
      </c>
      <c r="M4446">
        <v>0</v>
      </c>
      <c r="N4446">
        <v>0</v>
      </c>
      <c r="O4446">
        <v>0</v>
      </c>
      <c r="P4446" t="s">
        <v>829</v>
      </c>
      <c r="Q4446" t="s">
        <v>829</v>
      </c>
      <c r="R4446" t="s">
        <v>829</v>
      </c>
      <c r="S4446">
        <v>0</v>
      </c>
      <c r="T4446">
        <v>0</v>
      </c>
      <c r="U4446">
        <v>0</v>
      </c>
      <c r="V4446">
        <v>0</v>
      </c>
    </row>
    <row r="4447" spans="1:22" x14ac:dyDescent="0.3">
      <c r="A4447">
        <v>202122</v>
      </c>
      <c r="B4447" t="s">
        <v>820</v>
      </c>
      <c r="C4447" t="s">
        <v>821</v>
      </c>
      <c r="D4447" t="s">
        <v>822</v>
      </c>
      <c r="E4447" t="s">
        <v>823</v>
      </c>
      <c r="F4447" t="s">
        <v>898</v>
      </c>
      <c r="G4447" t="s">
        <v>899</v>
      </c>
      <c r="H4447" t="s">
        <v>960</v>
      </c>
      <c r="I4447">
        <v>205</v>
      </c>
      <c r="J4447" t="s">
        <v>961</v>
      </c>
      <c r="K4447" t="s">
        <v>828</v>
      </c>
      <c r="L4447" t="s">
        <v>541</v>
      </c>
      <c r="M4447">
        <v>67097</v>
      </c>
      <c r="N4447">
        <v>435764</v>
      </c>
      <c r="O4447">
        <v>49989</v>
      </c>
      <c r="P4447">
        <v>1083091</v>
      </c>
      <c r="Q4447">
        <v>0</v>
      </c>
      <c r="R4447">
        <v>33959</v>
      </c>
      <c r="S4447">
        <v>1669900</v>
      </c>
      <c r="T4447">
        <v>290078</v>
      </c>
      <c r="U4447">
        <v>1379822</v>
      </c>
      <c r="V4447">
        <v>33</v>
      </c>
    </row>
    <row r="4448" spans="1:22" x14ac:dyDescent="0.3">
      <c r="A4448">
        <v>202223</v>
      </c>
      <c r="B4448" t="s">
        <v>820</v>
      </c>
      <c r="C4448" t="s">
        <v>821</v>
      </c>
      <c r="D4448" t="s">
        <v>822</v>
      </c>
      <c r="E4448" t="s">
        <v>823</v>
      </c>
      <c r="F4448" t="s">
        <v>898</v>
      </c>
      <c r="G4448" t="s">
        <v>899</v>
      </c>
      <c r="H4448" t="s">
        <v>960</v>
      </c>
      <c r="I4448">
        <v>205</v>
      </c>
      <c r="J4448" t="s">
        <v>961</v>
      </c>
      <c r="K4448" t="s">
        <v>828</v>
      </c>
      <c r="L4448" t="s">
        <v>541</v>
      </c>
      <c r="M4448">
        <v>50014</v>
      </c>
      <c r="N4448">
        <v>200075</v>
      </c>
      <c r="O4448">
        <v>38646</v>
      </c>
      <c r="P4448">
        <v>812735</v>
      </c>
      <c r="Q4448">
        <v>0</v>
      </c>
      <c r="R4448">
        <v>25007</v>
      </c>
      <c r="S4448">
        <v>1126477</v>
      </c>
      <c r="T4448">
        <v>0</v>
      </c>
      <c r="U4448">
        <v>1126477</v>
      </c>
      <c r="V4448">
        <v>28</v>
      </c>
    </row>
    <row r="4449" spans="1:22" x14ac:dyDescent="0.3">
      <c r="A4449">
        <v>202324</v>
      </c>
      <c r="B4449" t="s">
        <v>820</v>
      </c>
      <c r="C4449" t="s">
        <v>821</v>
      </c>
      <c r="D4449" t="s">
        <v>822</v>
      </c>
      <c r="E4449" t="s">
        <v>823</v>
      </c>
      <c r="F4449" t="s">
        <v>898</v>
      </c>
      <c r="G4449" t="s">
        <v>899</v>
      </c>
      <c r="H4449" t="s">
        <v>960</v>
      </c>
      <c r="I4449">
        <v>205</v>
      </c>
      <c r="J4449" t="s">
        <v>961</v>
      </c>
      <c r="K4449" t="s">
        <v>828</v>
      </c>
      <c r="L4449" t="s">
        <v>541</v>
      </c>
      <c r="M4449">
        <v>56824</v>
      </c>
      <c r="N4449">
        <v>422523</v>
      </c>
      <c r="O4449">
        <v>42618</v>
      </c>
      <c r="P4449">
        <v>923387</v>
      </c>
      <c r="Q4449">
        <v>0</v>
      </c>
      <c r="R4449">
        <v>28412</v>
      </c>
      <c r="S4449">
        <v>1473764</v>
      </c>
      <c r="T4449">
        <v>0</v>
      </c>
      <c r="U4449">
        <v>1473764</v>
      </c>
      <c r="V4449">
        <v>42</v>
      </c>
    </row>
    <row r="4450" spans="1:22" x14ac:dyDescent="0.3">
      <c r="A4450">
        <v>202122</v>
      </c>
      <c r="B4450" t="s">
        <v>820</v>
      </c>
      <c r="C4450" t="s">
        <v>821</v>
      </c>
      <c r="D4450" t="s">
        <v>822</v>
      </c>
      <c r="E4450" t="s">
        <v>823</v>
      </c>
      <c r="F4450" t="s">
        <v>898</v>
      </c>
      <c r="G4450" t="s">
        <v>899</v>
      </c>
      <c r="H4450" t="s">
        <v>960</v>
      </c>
      <c r="I4450">
        <v>205</v>
      </c>
      <c r="J4450" t="s">
        <v>961</v>
      </c>
      <c r="K4450" t="s">
        <v>828</v>
      </c>
      <c r="L4450" t="s">
        <v>831</v>
      </c>
      <c r="M4450" t="s">
        <v>829</v>
      </c>
      <c r="N4450" t="s">
        <v>829</v>
      </c>
      <c r="O4450" t="s">
        <v>829</v>
      </c>
      <c r="P4450">
        <v>36114</v>
      </c>
      <c r="Q4450">
        <v>0</v>
      </c>
      <c r="R4450" t="s">
        <v>829</v>
      </c>
      <c r="S4450">
        <v>36114</v>
      </c>
      <c r="T4450">
        <v>0</v>
      </c>
      <c r="U4450">
        <v>36114</v>
      </c>
      <c r="V4450">
        <v>1</v>
      </c>
    </row>
    <row r="4451" spans="1:22" x14ac:dyDescent="0.3">
      <c r="A4451">
        <v>202223</v>
      </c>
      <c r="B4451" t="s">
        <v>820</v>
      </c>
      <c r="C4451" t="s">
        <v>821</v>
      </c>
      <c r="D4451" t="s">
        <v>822</v>
      </c>
      <c r="E4451" t="s">
        <v>823</v>
      </c>
      <c r="F4451" t="s">
        <v>898</v>
      </c>
      <c r="G4451" t="s">
        <v>899</v>
      </c>
      <c r="H4451" t="s">
        <v>960</v>
      </c>
      <c r="I4451">
        <v>205</v>
      </c>
      <c r="J4451" t="s">
        <v>961</v>
      </c>
      <c r="K4451" t="s">
        <v>828</v>
      </c>
      <c r="L4451" t="s">
        <v>831</v>
      </c>
      <c r="M4451" t="s">
        <v>829</v>
      </c>
      <c r="N4451" t="s">
        <v>829</v>
      </c>
      <c r="O4451" t="s">
        <v>829</v>
      </c>
      <c r="P4451">
        <v>39059</v>
      </c>
      <c r="Q4451">
        <v>0</v>
      </c>
      <c r="R4451" t="s">
        <v>829</v>
      </c>
      <c r="S4451">
        <v>39059</v>
      </c>
      <c r="T4451">
        <v>0</v>
      </c>
      <c r="U4451">
        <v>39059</v>
      </c>
      <c r="V4451">
        <v>1</v>
      </c>
    </row>
    <row r="4452" spans="1:22" x14ac:dyDescent="0.3">
      <c r="A4452">
        <v>202324</v>
      </c>
      <c r="B4452" t="s">
        <v>820</v>
      </c>
      <c r="C4452" t="s">
        <v>821</v>
      </c>
      <c r="D4452" t="s">
        <v>822</v>
      </c>
      <c r="E4452" t="s">
        <v>823</v>
      </c>
      <c r="F4452" t="s">
        <v>898</v>
      </c>
      <c r="G4452" t="s">
        <v>899</v>
      </c>
      <c r="H4452" t="s">
        <v>960</v>
      </c>
      <c r="I4452">
        <v>205</v>
      </c>
      <c r="J4452" t="s">
        <v>961</v>
      </c>
      <c r="K4452" t="s">
        <v>828</v>
      </c>
      <c r="L4452" t="s">
        <v>831</v>
      </c>
      <c r="M4452" t="s">
        <v>829</v>
      </c>
      <c r="N4452" t="s">
        <v>829</v>
      </c>
      <c r="O4452" t="s">
        <v>829</v>
      </c>
      <c r="P4452">
        <v>16138</v>
      </c>
      <c r="Q4452">
        <v>0</v>
      </c>
      <c r="R4452" t="s">
        <v>829</v>
      </c>
      <c r="S4452">
        <v>16138</v>
      </c>
      <c r="T4452">
        <v>0</v>
      </c>
      <c r="U4452">
        <v>16138</v>
      </c>
      <c r="V4452">
        <v>0</v>
      </c>
    </row>
    <row r="4453" spans="1:22" x14ac:dyDescent="0.3">
      <c r="A4453">
        <v>202122</v>
      </c>
      <c r="B4453" t="s">
        <v>820</v>
      </c>
      <c r="C4453" t="s">
        <v>821</v>
      </c>
      <c r="D4453" t="s">
        <v>822</v>
      </c>
      <c r="E4453" t="s">
        <v>823</v>
      </c>
      <c r="F4453" t="s">
        <v>898</v>
      </c>
      <c r="G4453" t="s">
        <v>899</v>
      </c>
      <c r="H4453" t="s">
        <v>960</v>
      </c>
      <c r="I4453">
        <v>205</v>
      </c>
      <c r="J4453" t="s">
        <v>961</v>
      </c>
      <c r="K4453" t="s">
        <v>828</v>
      </c>
      <c r="L4453" t="s">
        <v>832</v>
      </c>
      <c r="M4453">
        <v>9132</v>
      </c>
      <c r="N4453">
        <v>174519</v>
      </c>
      <c r="O4453">
        <v>49262</v>
      </c>
      <c r="P4453">
        <v>7015</v>
      </c>
      <c r="Q4453">
        <v>1012270</v>
      </c>
      <c r="R4453">
        <v>99620</v>
      </c>
      <c r="S4453">
        <v>1351818</v>
      </c>
      <c r="T4453">
        <v>52989</v>
      </c>
      <c r="U4453">
        <v>1298829</v>
      </c>
      <c r="V4453">
        <v>31</v>
      </c>
    </row>
    <row r="4454" spans="1:22" x14ac:dyDescent="0.3">
      <c r="A4454">
        <v>202223</v>
      </c>
      <c r="B4454" t="s">
        <v>820</v>
      </c>
      <c r="C4454" t="s">
        <v>821</v>
      </c>
      <c r="D4454" t="s">
        <v>822</v>
      </c>
      <c r="E4454" t="s">
        <v>823</v>
      </c>
      <c r="F4454" t="s">
        <v>898</v>
      </c>
      <c r="G4454" t="s">
        <v>899</v>
      </c>
      <c r="H4454" t="s">
        <v>960</v>
      </c>
      <c r="I4454">
        <v>205</v>
      </c>
      <c r="J4454" t="s">
        <v>961</v>
      </c>
      <c r="K4454" t="s">
        <v>828</v>
      </c>
      <c r="L4454" t="s">
        <v>832</v>
      </c>
      <c r="M4454">
        <v>8010</v>
      </c>
      <c r="N4454">
        <v>255398</v>
      </c>
      <c r="O4454">
        <v>0</v>
      </c>
      <c r="P4454">
        <v>1855</v>
      </c>
      <c r="Q4454">
        <v>1133529</v>
      </c>
      <c r="R4454">
        <v>14232</v>
      </c>
      <c r="S4454">
        <v>1413024</v>
      </c>
      <c r="T4454">
        <v>0</v>
      </c>
      <c r="U4454">
        <v>1413024</v>
      </c>
      <c r="V4454">
        <v>35</v>
      </c>
    </row>
    <row r="4455" spans="1:22" x14ac:dyDescent="0.3">
      <c r="A4455">
        <v>202324</v>
      </c>
      <c r="B4455" t="s">
        <v>820</v>
      </c>
      <c r="C4455" t="s">
        <v>821</v>
      </c>
      <c r="D4455" t="s">
        <v>822</v>
      </c>
      <c r="E4455" t="s">
        <v>823</v>
      </c>
      <c r="F4455" t="s">
        <v>898</v>
      </c>
      <c r="G4455" t="s">
        <v>899</v>
      </c>
      <c r="H4455" t="s">
        <v>960</v>
      </c>
      <c r="I4455">
        <v>205</v>
      </c>
      <c r="J4455" t="s">
        <v>961</v>
      </c>
      <c r="K4455" t="s">
        <v>828</v>
      </c>
      <c r="L4455" t="s">
        <v>832</v>
      </c>
      <c r="M4455">
        <v>0</v>
      </c>
      <c r="N4455">
        <v>268236</v>
      </c>
      <c r="O4455">
        <v>237102</v>
      </c>
      <c r="P4455">
        <v>1726</v>
      </c>
      <c r="Q4455">
        <v>1104884</v>
      </c>
      <c r="R4455">
        <v>60571</v>
      </c>
      <c r="S4455">
        <v>1672519</v>
      </c>
      <c r="T4455">
        <v>82608</v>
      </c>
      <c r="U4455">
        <v>1589911</v>
      </c>
      <c r="V4455">
        <v>45</v>
      </c>
    </row>
    <row r="4456" spans="1:22" x14ac:dyDescent="0.3">
      <c r="A4456">
        <v>202122</v>
      </c>
      <c r="B4456" t="s">
        <v>820</v>
      </c>
      <c r="C4456" t="s">
        <v>821</v>
      </c>
      <c r="D4456" t="s">
        <v>822</v>
      </c>
      <c r="E4456" t="s">
        <v>823</v>
      </c>
      <c r="F4456" t="s">
        <v>898</v>
      </c>
      <c r="G4456" t="s">
        <v>899</v>
      </c>
      <c r="H4456" t="s">
        <v>960</v>
      </c>
      <c r="I4456">
        <v>205</v>
      </c>
      <c r="J4456" t="s">
        <v>961</v>
      </c>
      <c r="K4456" t="s">
        <v>828</v>
      </c>
      <c r="L4456" t="s">
        <v>544</v>
      </c>
      <c r="M4456">
        <v>17707</v>
      </c>
      <c r="N4456">
        <v>242229</v>
      </c>
      <c r="O4456">
        <v>24883</v>
      </c>
      <c r="P4456">
        <v>151271</v>
      </c>
      <c r="Q4456">
        <v>7832</v>
      </c>
      <c r="R4456">
        <v>219145</v>
      </c>
      <c r="S4456">
        <v>663067</v>
      </c>
      <c r="T4456">
        <v>0</v>
      </c>
      <c r="U4456">
        <v>663067</v>
      </c>
      <c r="V4456">
        <v>16</v>
      </c>
    </row>
    <row r="4457" spans="1:22" x14ac:dyDescent="0.3">
      <c r="A4457">
        <v>202223</v>
      </c>
      <c r="B4457" t="s">
        <v>820</v>
      </c>
      <c r="C4457" t="s">
        <v>821</v>
      </c>
      <c r="D4457" t="s">
        <v>822</v>
      </c>
      <c r="E4457" t="s">
        <v>823</v>
      </c>
      <c r="F4457" t="s">
        <v>898</v>
      </c>
      <c r="G4457" t="s">
        <v>899</v>
      </c>
      <c r="H4457" t="s">
        <v>960</v>
      </c>
      <c r="I4457">
        <v>205</v>
      </c>
      <c r="J4457" t="s">
        <v>961</v>
      </c>
      <c r="K4457" t="s">
        <v>828</v>
      </c>
      <c r="L4457" t="s">
        <v>544</v>
      </c>
      <c r="M4457">
        <v>15142</v>
      </c>
      <c r="N4457">
        <v>188306</v>
      </c>
      <c r="O4457">
        <v>22713</v>
      </c>
      <c r="P4457">
        <v>52400</v>
      </c>
      <c r="Q4457">
        <v>0</v>
      </c>
      <c r="R4457">
        <v>312224</v>
      </c>
      <c r="S4457">
        <v>590785</v>
      </c>
      <c r="T4457">
        <v>0</v>
      </c>
      <c r="U4457">
        <v>590785</v>
      </c>
      <c r="V4457">
        <v>15</v>
      </c>
    </row>
    <row r="4458" spans="1:22" x14ac:dyDescent="0.3">
      <c r="A4458">
        <v>202324</v>
      </c>
      <c r="B4458" t="s">
        <v>820</v>
      </c>
      <c r="C4458" t="s">
        <v>821</v>
      </c>
      <c r="D4458" t="s">
        <v>822</v>
      </c>
      <c r="E4458" t="s">
        <v>823</v>
      </c>
      <c r="F4458" t="s">
        <v>898</v>
      </c>
      <c r="G4458" t="s">
        <v>899</v>
      </c>
      <c r="H4458" t="s">
        <v>960</v>
      </c>
      <c r="I4458">
        <v>205</v>
      </c>
      <c r="J4458" t="s">
        <v>961</v>
      </c>
      <c r="K4458" t="s">
        <v>828</v>
      </c>
      <c r="L4458" t="s">
        <v>544</v>
      </c>
      <c r="M4458">
        <v>11916</v>
      </c>
      <c r="N4458">
        <v>152255</v>
      </c>
      <c r="O4458">
        <v>39845</v>
      </c>
      <c r="P4458">
        <v>75334</v>
      </c>
      <c r="Q4458">
        <v>310000</v>
      </c>
      <c r="R4458">
        <v>2318</v>
      </c>
      <c r="S4458">
        <v>591668</v>
      </c>
      <c r="T4458">
        <v>0</v>
      </c>
      <c r="U4458">
        <v>591668</v>
      </c>
      <c r="V4458">
        <v>17</v>
      </c>
    </row>
    <row r="4459" spans="1:22" x14ac:dyDescent="0.3">
      <c r="A4459">
        <v>202122</v>
      </c>
      <c r="B4459" t="s">
        <v>820</v>
      </c>
      <c r="C4459" t="s">
        <v>821</v>
      </c>
      <c r="D4459" t="s">
        <v>822</v>
      </c>
      <c r="E4459" t="s">
        <v>823</v>
      </c>
      <c r="F4459" t="s">
        <v>898</v>
      </c>
      <c r="G4459" t="s">
        <v>899</v>
      </c>
      <c r="H4459" t="s">
        <v>960</v>
      </c>
      <c r="I4459">
        <v>205</v>
      </c>
      <c r="J4459" t="s">
        <v>961</v>
      </c>
      <c r="K4459" t="s">
        <v>828</v>
      </c>
      <c r="L4459" t="s">
        <v>600</v>
      </c>
      <c r="M4459" t="s">
        <v>829</v>
      </c>
      <c r="N4459" t="s">
        <v>829</v>
      </c>
      <c r="O4459" t="s">
        <v>829</v>
      </c>
      <c r="P4459">
        <v>0</v>
      </c>
      <c r="Q4459">
        <v>0</v>
      </c>
      <c r="R4459" t="s">
        <v>829</v>
      </c>
      <c r="S4459">
        <v>0</v>
      </c>
      <c r="T4459">
        <v>0</v>
      </c>
      <c r="U4459">
        <v>0</v>
      </c>
      <c r="V4459">
        <v>0</v>
      </c>
    </row>
    <row r="4460" spans="1:22" x14ac:dyDescent="0.3">
      <c r="A4460">
        <v>202223</v>
      </c>
      <c r="B4460" t="s">
        <v>820</v>
      </c>
      <c r="C4460" t="s">
        <v>821</v>
      </c>
      <c r="D4460" t="s">
        <v>822</v>
      </c>
      <c r="E4460" t="s">
        <v>823</v>
      </c>
      <c r="F4460" t="s">
        <v>898</v>
      </c>
      <c r="G4460" t="s">
        <v>899</v>
      </c>
      <c r="H4460" t="s">
        <v>960</v>
      </c>
      <c r="I4460">
        <v>205</v>
      </c>
      <c r="J4460" t="s">
        <v>961</v>
      </c>
      <c r="K4460" t="s">
        <v>828</v>
      </c>
      <c r="L4460" t="s">
        <v>600</v>
      </c>
      <c r="M4460" t="s">
        <v>829</v>
      </c>
      <c r="N4460" t="s">
        <v>829</v>
      </c>
      <c r="O4460" t="s">
        <v>829</v>
      </c>
      <c r="P4460">
        <v>0</v>
      </c>
      <c r="Q4460">
        <v>0</v>
      </c>
      <c r="R4460" t="s">
        <v>829</v>
      </c>
      <c r="S4460">
        <v>0</v>
      </c>
      <c r="T4460">
        <v>0</v>
      </c>
      <c r="U4460">
        <v>0</v>
      </c>
      <c r="V4460">
        <v>0</v>
      </c>
    </row>
    <row r="4461" spans="1:22" x14ac:dyDescent="0.3">
      <c r="A4461">
        <v>202324</v>
      </c>
      <c r="B4461" t="s">
        <v>820</v>
      </c>
      <c r="C4461" t="s">
        <v>821</v>
      </c>
      <c r="D4461" t="s">
        <v>822</v>
      </c>
      <c r="E4461" t="s">
        <v>823</v>
      </c>
      <c r="F4461" t="s">
        <v>898</v>
      </c>
      <c r="G4461" t="s">
        <v>899</v>
      </c>
      <c r="H4461" t="s">
        <v>960</v>
      </c>
      <c r="I4461">
        <v>205</v>
      </c>
      <c r="J4461" t="s">
        <v>961</v>
      </c>
      <c r="K4461" t="s">
        <v>828</v>
      </c>
      <c r="L4461" t="s">
        <v>600</v>
      </c>
      <c r="M4461" t="s">
        <v>829</v>
      </c>
      <c r="N4461" t="s">
        <v>829</v>
      </c>
      <c r="O4461" t="s">
        <v>829</v>
      </c>
      <c r="P4461">
        <v>0</v>
      </c>
      <c r="Q4461">
        <v>0</v>
      </c>
      <c r="R4461" t="s">
        <v>829</v>
      </c>
      <c r="S4461">
        <v>0</v>
      </c>
      <c r="T4461">
        <v>0</v>
      </c>
      <c r="U4461">
        <v>0</v>
      </c>
      <c r="V4461">
        <v>0</v>
      </c>
    </row>
    <row r="4462" spans="1:22" x14ac:dyDescent="0.3">
      <c r="A4462">
        <v>202122</v>
      </c>
      <c r="B4462" t="s">
        <v>820</v>
      </c>
      <c r="C4462" t="s">
        <v>821</v>
      </c>
      <c r="D4462" t="s">
        <v>822</v>
      </c>
      <c r="E4462" t="s">
        <v>823</v>
      </c>
      <c r="F4462" t="s">
        <v>898</v>
      </c>
      <c r="G4462" t="s">
        <v>899</v>
      </c>
      <c r="H4462" t="s">
        <v>960</v>
      </c>
      <c r="I4462">
        <v>205</v>
      </c>
      <c r="J4462" t="s">
        <v>961</v>
      </c>
      <c r="K4462" t="s">
        <v>828</v>
      </c>
      <c r="L4462" t="s">
        <v>247</v>
      </c>
      <c r="M4462">
        <v>0</v>
      </c>
      <c r="N4462">
        <v>0</v>
      </c>
      <c r="O4462">
        <v>0</v>
      </c>
      <c r="P4462">
        <v>0</v>
      </c>
      <c r="Q4462">
        <v>0</v>
      </c>
      <c r="R4462">
        <v>0</v>
      </c>
      <c r="S4462">
        <v>0</v>
      </c>
      <c r="T4462">
        <v>0</v>
      </c>
      <c r="U4462">
        <v>0</v>
      </c>
      <c r="V4462">
        <v>0</v>
      </c>
    </row>
    <row r="4463" spans="1:22" x14ac:dyDescent="0.3">
      <c r="A4463">
        <v>202223</v>
      </c>
      <c r="B4463" t="s">
        <v>820</v>
      </c>
      <c r="C4463" t="s">
        <v>821</v>
      </c>
      <c r="D4463" t="s">
        <v>822</v>
      </c>
      <c r="E4463" t="s">
        <v>823</v>
      </c>
      <c r="F4463" t="s">
        <v>898</v>
      </c>
      <c r="G4463" t="s">
        <v>899</v>
      </c>
      <c r="H4463" t="s">
        <v>960</v>
      </c>
      <c r="I4463">
        <v>205</v>
      </c>
      <c r="J4463" t="s">
        <v>961</v>
      </c>
      <c r="K4463" t="s">
        <v>828</v>
      </c>
      <c r="L4463" t="s">
        <v>247</v>
      </c>
      <c r="M4463">
        <v>0</v>
      </c>
      <c r="N4463">
        <v>0</v>
      </c>
      <c r="O4463">
        <v>0</v>
      </c>
      <c r="P4463">
        <v>0</v>
      </c>
      <c r="Q4463">
        <v>0</v>
      </c>
      <c r="R4463">
        <v>0</v>
      </c>
      <c r="S4463">
        <v>0</v>
      </c>
      <c r="T4463">
        <v>0</v>
      </c>
      <c r="U4463">
        <v>0</v>
      </c>
      <c r="V4463">
        <v>0</v>
      </c>
    </row>
    <row r="4464" spans="1:22" x14ac:dyDescent="0.3">
      <c r="A4464">
        <v>202324</v>
      </c>
      <c r="B4464" t="s">
        <v>820</v>
      </c>
      <c r="C4464" t="s">
        <v>821</v>
      </c>
      <c r="D4464" t="s">
        <v>822</v>
      </c>
      <c r="E4464" t="s">
        <v>823</v>
      </c>
      <c r="F4464" t="s">
        <v>898</v>
      </c>
      <c r="G4464" t="s">
        <v>899</v>
      </c>
      <c r="H4464" t="s">
        <v>960</v>
      </c>
      <c r="I4464">
        <v>205</v>
      </c>
      <c r="J4464" t="s">
        <v>961</v>
      </c>
      <c r="K4464" t="s">
        <v>828</v>
      </c>
      <c r="L4464" t="s">
        <v>247</v>
      </c>
      <c r="M4464">
        <v>0</v>
      </c>
      <c r="N4464">
        <v>0</v>
      </c>
      <c r="O4464">
        <v>0</v>
      </c>
      <c r="P4464">
        <v>0</v>
      </c>
      <c r="Q4464">
        <v>0</v>
      </c>
      <c r="R4464">
        <v>0</v>
      </c>
      <c r="S4464">
        <v>0</v>
      </c>
      <c r="T4464">
        <v>0</v>
      </c>
      <c r="U4464">
        <v>0</v>
      </c>
      <c r="V4464">
        <v>0</v>
      </c>
    </row>
    <row r="4465" spans="1:22" x14ac:dyDescent="0.3">
      <c r="A4465">
        <v>202122</v>
      </c>
      <c r="B4465" t="s">
        <v>820</v>
      </c>
      <c r="C4465" t="s">
        <v>821</v>
      </c>
      <c r="D4465" t="s">
        <v>822</v>
      </c>
      <c r="E4465" t="s">
        <v>823</v>
      </c>
      <c r="F4465" t="s">
        <v>898</v>
      </c>
      <c r="G4465" t="s">
        <v>899</v>
      </c>
      <c r="H4465" t="s">
        <v>960</v>
      </c>
      <c r="I4465">
        <v>205</v>
      </c>
      <c r="J4465" t="s">
        <v>961</v>
      </c>
      <c r="K4465" t="s">
        <v>828</v>
      </c>
      <c r="L4465" t="s">
        <v>833</v>
      </c>
      <c r="M4465">
        <v>14833624</v>
      </c>
      <c r="N4465">
        <v>45580509</v>
      </c>
      <c r="O4465">
        <v>7898210</v>
      </c>
      <c r="P4465">
        <v>15503122</v>
      </c>
      <c r="Q4465">
        <v>1186139</v>
      </c>
      <c r="R4465">
        <v>2322579</v>
      </c>
      <c r="S4465">
        <v>88975262</v>
      </c>
      <c r="T4465">
        <v>530396</v>
      </c>
      <c r="U4465">
        <v>88444866</v>
      </c>
      <c r="V4465" t="s">
        <v>834</v>
      </c>
    </row>
    <row r="4466" spans="1:22" x14ac:dyDescent="0.3">
      <c r="A4466">
        <v>202223</v>
      </c>
      <c r="B4466" t="s">
        <v>820</v>
      </c>
      <c r="C4466" t="s">
        <v>821</v>
      </c>
      <c r="D4466" t="s">
        <v>822</v>
      </c>
      <c r="E4466" t="s">
        <v>823</v>
      </c>
      <c r="F4466" t="s">
        <v>898</v>
      </c>
      <c r="G4466" t="s">
        <v>899</v>
      </c>
      <c r="H4466" t="s">
        <v>960</v>
      </c>
      <c r="I4466">
        <v>205</v>
      </c>
      <c r="J4466" t="s">
        <v>961</v>
      </c>
      <c r="K4466" t="s">
        <v>828</v>
      </c>
      <c r="L4466" t="s">
        <v>833</v>
      </c>
      <c r="M4466">
        <v>14861555</v>
      </c>
      <c r="N4466">
        <v>43256228</v>
      </c>
      <c r="O4466">
        <v>7922333</v>
      </c>
      <c r="P4466">
        <v>16987432</v>
      </c>
      <c r="Q4466">
        <v>1260745</v>
      </c>
      <c r="R4466">
        <v>3618221</v>
      </c>
      <c r="S4466">
        <v>89338185</v>
      </c>
      <c r="T4466">
        <v>0</v>
      </c>
      <c r="U4466">
        <v>89338185</v>
      </c>
      <c r="V4466" t="s">
        <v>834</v>
      </c>
    </row>
    <row r="4467" spans="1:22" x14ac:dyDescent="0.3">
      <c r="A4467">
        <v>202324</v>
      </c>
      <c r="B4467" t="s">
        <v>820</v>
      </c>
      <c r="C4467" t="s">
        <v>821</v>
      </c>
      <c r="D4467" t="s">
        <v>822</v>
      </c>
      <c r="E4467" t="s">
        <v>823</v>
      </c>
      <c r="F4467" t="s">
        <v>898</v>
      </c>
      <c r="G4467" t="s">
        <v>899</v>
      </c>
      <c r="H4467" t="s">
        <v>960</v>
      </c>
      <c r="I4467">
        <v>205</v>
      </c>
      <c r="J4467" t="s">
        <v>961</v>
      </c>
      <c r="K4467" t="s">
        <v>828</v>
      </c>
      <c r="L4467" t="s">
        <v>833</v>
      </c>
      <c r="M4467">
        <v>15051364</v>
      </c>
      <c r="N4467">
        <v>43535800</v>
      </c>
      <c r="O4467">
        <v>8874172</v>
      </c>
      <c r="P4467">
        <v>18559324</v>
      </c>
      <c r="Q4467">
        <v>1647815</v>
      </c>
      <c r="R4467">
        <v>2775948</v>
      </c>
      <c r="S4467">
        <v>91948641</v>
      </c>
      <c r="T4467">
        <v>91078</v>
      </c>
      <c r="U4467">
        <v>91857563</v>
      </c>
      <c r="V4467" t="s">
        <v>834</v>
      </c>
    </row>
    <row r="4468" spans="1:22" x14ac:dyDescent="0.3">
      <c r="A4468">
        <v>202122</v>
      </c>
      <c r="B4468" t="s">
        <v>820</v>
      </c>
      <c r="C4468" t="s">
        <v>821</v>
      </c>
      <c r="D4468" t="s">
        <v>822</v>
      </c>
      <c r="E4468" t="s">
        <v>823</v>
      </c>
      <c r="F4468" t="s">
        <v>898</v>
      </c>
      <c r="G4468" t="s">
        <v>899</v>
      </c>
      <c r="H4468" t="s">
        <v>960</v>
      </c>
      <c r="I4468">
        <v>205</v>
      </c>
      <c r="J4468" t="s">
        <v>961</v>
      </c>
      <c r="K4468" t="s">
        <v>835</v>
      </c>
      <c r="L4468" t="s">
        <v>836</v>
      </c>
      <c r="M4468" t="s">
        <v>829</v>
      </c>
      <c r="N4468" t="s">
        <v>829</v>
      </c>
      <c r="O4468" t="s">
        <v>829</v>
      </c>
      <c r="P4468" t="s">
        <v>829</v>
      </c>
      <c r="Q4468" t="s">
        <v>829</v>
      </c>
      <c r="R4468" t="s">
        <v>829</v>
      </c>
      <c r="S4468">
        <v>82182900</v>
      </c>
      <c r="T4468" t="s">
        <v>829</v>
      </c>
      <c r="U4468" t="s">
        <v>829</v>
      </c>
      <c r="V4468" t="s">
        <v>834</v>
      </c>
    </row>
    <row r="4469" spans="1:22" x14ac:dyDescent="0.3">
      <c r="A4469">
        <v>202223</v>
      </c>
      <c r="B4469" t="s">
        <v>820</v>
      </c>
      <c r="C4469" t="s">
        <v>821</v>
      </c>
      <c r="D4469" t="s">
        <v>822</v>
      </c>
      <c r="E4469" t="s">
        <v>823</v>
      </c>
      <c r="F4469" t="s">
        <v>898</v>
      </c>
      <c r="G4469" t="s">
        <v>899</v>
      </c>
      <c r="H4469" t="s">
        <v>960</v>
      </c>
      <c r="I4469">
        <v>205</v>
      </c>
      <c r="J4469" t="s">
        <v>961</v>
      </c>
      <c r="K4469" t="s">
        <v>835</v>
      </c>
      <c r="L4469" t="s">
        <v>836</v>
      </c>
      <c r="M4469" t="s">
        <v>829</v>
      </c>
      <c r="N4469" t="s">
        <v>829</v>
      </c>
      <c r="O4469" t="s">
        <v>829</v>
      </c>
      <c r="P4469" t="s">
        <v>829</v>
      </c>
      <c r="Q4469" t="s">
        <v>829</v>
      </c>
      <c r="R4469" t="s">
        <v>829</v>
      </c>
      <c r="S4469">
        <v>84647578</v>
      </c>
      <c r="T4469" t="s">
        <v>829</v>
      </c>
      <c r="U4469" t="s">
        <v>829</v>
      </c>
      <c r="V4469" t="s">
        <v>834</v>
      </c>
    </row>
    <row r="4470" spans="1:22" x14ac:dyDescent="0.3">
      <c r="A4470">
        <v>202324</v>
      </c>
      <c r="B4470" t="s">
        <v>820</v>
      </c>
      <c r="C4470" t="s">
        <v>821</v>
      </c>
      <c r="D4470" t="s">
        <v>822</v>
      </c>
      <c r="E4470" t="s">
        <v>823</v>
      </c>
      <c r="F4470" t="s">
        <v>898</v>
      </c>
      <c r="G4470" t="s">
        <v>899</v>
      </c>
      <c r="H4470" t="s">
        <v>960</v>
      </c>
      <c r="I4470">
        <v>205</v>
      </c>
      <c r="J4470" t="s">
        <v>961</v>
      </c>
      <c r="K4470" t="s">
        <v>835</v>
      </c>
      <c r="L4470" t="s">
        <v>836</v>
      </c>
      <c r="M4470" t="s">
        <v>829</v>
      </c>
      <c r="N4470" t="s">
        <v>829</v>
      </c>
      <c r="O4470" t="s">
        <v>829</v>
      </c>
      <c r="P4470" t="s">
        <v>829</v>
      </c>
      <c r="Q4470" t="s">
        <v>829</v>
      </c>
      <c r="R4470" t="s">
        <v>829</v>
      </c>
      <c r="S4470">
        <v>86342744</v>
      </c>
      <c r="T4470" t="s">
        <v>829</v>
      </c>
      <c r="U4470" t="s">
        <v>829</v>
      </c>
      <c r="V4470" t="s">
        <v>834</v>
      </c>
    </row>
    <row r="4471" spans="1:22" x14ac:dyDescent="0.3">
      <c r="A4471">
        <v>202122</v>
      </c>
      <c r="B4471" t="s">
        <v>820</v>
      </c>
      <c r="C4471" t="s">
        <v>821</v>
      </c>
      <c r="D4471" t="s">
        <v>822</v>
      </c>
      <c r="E4471" t="s">
        <v>823</v>
      </c>
      <c r="F4471" t="s">
        <v>898</v>
      </c>
      <c r="G4471" t="s">
        <v>899</v>
      </c>
      <c r="H4471" t="s">
        <v>960</v>
      </c>
      <c r="I4471">
        <v>205</v>
      </c>
      <c r="J4471" t="s">
        <v>961</v>
      </c>
      <c r="K4471" t="s">
        <v>835</v>
      </c>
      <c r="L4471" t="s">
        <v>837</v>
      </c>
      <c r="M4471" t="s">
        <v>829</v>
      </c>
      <c r="N4471" t="s">
        <v>829</v>
      </c>
      <c r="O4471" t="s">
        <v>829</v>
      </c>
      <c r="P4471" t="s">
        <v>829</v>
      </c>
      <c r="Q4471" t="s">
        <v>829</v>
      </c>
      <c r="R4471" t="s">
        <v>829</v>
      </c>
      <c r="S4471">
        <v>4054509</v>
      </c>
      <c r="T4471" t="s">
        <v>829</v>
      </c>
      <c r="U4471" t="s">
        <v>829</v>
      </c>
      <c r="V4471" t="s">
        <v>834</v>
      </c>
    </row>
    <row r="4472" spans="1:22" x14ac:dyDescent="0.3">
      <c r="A4472">
        <v>202223</v>
      </c>
      <c r="B4472" t="s">
        <v>820</v>
      </c>
      <c r="C4472" t="s">
        <v>821</v>
      </c>
      <c r="D4472" t="s">
        <v>822</v>
      </c>
      <c r="E4472" t="s">
        <v>823</v>
      </c>
      <c r="F4472" t="s">
        <v>898</v>
      </c>
      <c r="G4472" t="s">
        <v>899</v>
      </c>
      <c r="H4472" t="s">
        <v>960</v>
      </c>
      <c r="I4472">
        <v>205</v>
      </c>
      <c r="J4472" t="s">
        <v>961</v>
      </c>
      <c r="K4472" t="s">
        <v>835</v>
      </c>
      <c r="L4472" t="s">
        <v>837</v>
      </c>
      <c r="M4472" t="s">
        <v>829</v>
      </c>
      <c r="N4472" t="s">
        <v>829</v>
      </c>
      <c r="O4472" t="s">
        <v>829</v>
      </c>
      <c r="P4472" t="s">
        <v>829</v>
      </c>
      <c r="Q4472" t="s">
        <v>829</v>
      </c>
      <c r="R4472" t="s">
        <v>829</v>
      </c>
      <c r="S4472">
        <v>7025000</v>
      </c>
      <c r="T4472" t="s">
        <v>829</v>
      </c>
      <c r="U4472" t="s">
        <v>829</v>
      </c>
      <c r="V4472">
        <v>0</v>
      </c>
    </row>
    <row r="4473" spans="1:22" x14ac:dyDescent="0.3">
      <c r="A4473">
        <v>202324</v>
      </c>
      <c r="B4473" t="s">
        <v>820</v>
      </c>
      <c r="C4473" t="s">
        <v>821</v>
      </c>
      <c r="D4473" t="s">
        <v>822</v>
      </c>
      <c r="E4473" t="s">
        <v>823</v>
      </c>
      <c r="F4473" t="s">
        <v>898</v>
      </c>
      <c r="G4473" t="s">
        <v>899</v>
      </c>
      <c r="H4473" t="s">
        <v>960</v>
      </c>
      <c r="I4473">
        <v>205</v>
      </c>
      <c r="J4473" t="s">
        <v>961</v>
      </c>
      <c r="K4473" t="s">
        <v>835</v>
      </c>
      <c r="L4473" t="s">
        <v>837</v>
      </c>
      <c r="M4473" t="s">
        <v>829</v>
      </c>
      <c r="N4473" t="s">
        <v>829</v>
      </c>
      <c r="O4473" t="s">
        <v>829</v>
      </c>
      <c r="P4473" t="s">
        <v>829</v>
      </c>
      <c r="Q4473" t="s">
        <v>829</v>
      </c>
      <c r="R4473" t="s">
        <v>829</v>
      </c>
      <c r="S4473">
        <v>1479000</v>
      </c>
      <c r="T4473" t="s">
        <v>829</v>
      </c>
      <c r="U4473" t="s">
        <v>829</v>
      </c>
      <c r="V4473">
        <v>0</v>
      </c>
    </row>
    <row r="4474" spans="1:22" x14ac:dyDescent="0.3">
      <c r="A4474">
        <v>202122</v>
      </c>
      <c r="B4474" t="s">
        <v>820</v>
      </c>
      <c r="C4474" t="s">
        <v>821</v>
      </c>
      <c r="D4474" t="s">
        <v>822</v>
      </c>
      <c r="E4474" t="s">
        <v>823</v>
      </c>
      <c r="F4474" t="s">
        <v>898</v>
      </c>
      <c r="G4474" t="s">
        <v>899</v>
      </c>
      <c r="H4474" t="s">
        <v>960</v>
      </c>
      <c r="I4474">
        <v>205</v>
      </c>
      <c r="J4474" t="s">
        <v>961</v>
      </c>
      <c r="K4474" t="s">
        <v>835</v>
      </c>
      <c r="L4474" t="s">
        <v>838</v>
      </c>
      <c r="M4474" t="s">
        <v>829</v>
      </c>
      <c r="N4474" t="s">
        <v>829</v>
      </c>
      <c r="O4474" t="s">
        <v>829</v>
      </c>
      <c r="P4474" t="s">
        <v>829</v>
      </c>
      <c r="Q4474" t="s">
        <v>829</v>
      </c>
      <c r="R4474" t="s">
        <v>829</v>
      </c>
      <c r="S4474">
        <v>-14506408</v>
      </c>
      <c r="T4474" t="s">
        <v>829</v>
      </c>
      <c r="U4474" t="s">
        <v>829</v>
      </c>
      <c r="V4474" t="s">
        <v>834</v>
      </c>
    </row>
    <row r="4475" spans="1:22" x14ac:dyDescent="0.3">
      <c r="A4475">
        <v>202223</v>
      </c>
      <c r="B4475" t="s">
        <v>820</v>
      </c>
      <c r="C4475" t="s">
        <v>821</v>
      </c>
      <c r="D4475" t="s">
        <v>822</v>
      </c>
      <c r="E4475" t="s">
        <v>823</v>
      </c>
      <c r="F4475" t="s">
        <v>898</v>
      </c>
      <c r="G4475" t="s">
        <v>899</v>
      </c>
      <c r="H4475" t="s">
        <v>960</v>
      </c>
      <c r="I4475">
        <v>205</v>
      </c>
      <c r="J4475" t="s">
        <v>961</v>
      </c>
      <c r="K4475" t="s">
        <v>835</v>
      </c>
      <c r="L4475" t="s">
        <v>838</v>
      </c>
      <c r="M4475" t="s">
        <v>829</v>
      </c>
      <c r="N4475" t="s">
        <v>829</v>
      </c>
      <c r="O4475" t="s">
        <v>829</v>
      </c>
      <c r="P4475" t="s">
        <v>829</v>
      </c>
      <c r="Q4475" t="s">
        <v>829</v>
      </c>
      <c r="R4475" t="s">
        <v>829</v>
      </c>
      <c r="S4475">
        <v>-11520709</v>
      </c>
      <c r="T4475" t="s">
        <v>829</v>
      </c>
      <c r="U4475" t="s">
        <v>829</v>
      </c>
      <c r="V4475" t="s">
        <v>834</v>
      </c>
    </row>
    <row r="4476" spans="1:22" x14ac:dyDescent="0.3">
      <c r="A4476">
        <v>202324</v>
      </c>
      <c r="B4476" t="s">
        <v>820</v>
      </c>
      <c r="C4476" t="s">
        <v>821</v>
      </c>
      <c r="D4476" t="s">
        <v>822</v>
      </c>
      <c r="E4476" t="s">
        <v>823</v>
      </c>
      <c r="F4476" t="s">
        <v>898</v>
      </c>
      <c r="G4476" t="s">
        <v>899</v>
      </c>
      <c r="H4476" t="s">
        <v>960</v>
      </c>
      <c r="I4476">
        <v>205</v>
      </c>
      <c r="J4476" t="s">
        <v>961</v>
      </c>
      <c r="K4476" t="s">
        <v>835</v>
      </c>
      <c r="L4476" t="s">
        <v>838</v>
      </c>
      <c r="M4476" t="s">
        <v>829</v>
      </c>
      <c r="N4476" t="s">
        <v>829</v>
      </c>
      <c r="O4476" t="s">
        <v>829</v>
      </c>
      <c r="P4476" t="s">
        <v>829</v>
      </c>
      <c r="Q4476" t="s">
        <v>829</v>
      </c>
      <c r="R4476" t="s">
        <v>829</v>
      </c>
      <c r="S4476">
        <v>-3859109</v>
      </c>
      <c r="T4476" t="s">
        <v>829</v>
      </c>
      <c r="U4476" t="s">
        <v>829</v>
      </c>
      <c r="V4476" t="s">
        <v>834</v>
      </c>
    </row>
    <row r="4477" spans="1:22" x14ac:dyDescent="0.3">
      <c r="A4477">
        <v>202122</v>
      </c>
      <c r="B4477" t="s">
        <v>820</v>
      </c>
      <c r="C4477" t="s">
        <v>821</v>
      </c>
      <c r="D4477" t="s">
        <v>822</v>
      </c>
      <c r="E4477" t="s">
        <v>823</v>
      </c>
      <c r="F4477" t="s">
        <v>898</v>
      </c>
      <c r="G4477" t="s">
        <v>899</v>
      </c>
      <c r="H4477" t="s">
        <v>960</v>
      </c>
      <c r="I4477">
        <v>205</v>
      </c>
      <c r="J4477" t="s">
        <v>961</v>
      </c>
      <c r="K4477" t="s">
        <v>835</v>
      </c>
      <c r="L4477" t="s">
        <v>839</v>
      </c>
      <c r="M4477" t="s">
        <v>829</v>
      </c>
      <c r="N4477" t="s">
        <v>829</v>
      </c>
      <c r="O4477" t="s">
        <v>829</v>
      </c>
      <c r="P4477" t="s">
        <v>829</v>
      </c>
      <c r="Q4477" t="s">
        <v>829</v>
      </c>
      <c r="R4477" t="s">
        <v>829</v>
      </c>
      <c r="S4477">
        <v>11520709</v>
      </c>
      <c r="T4477" t="s">
        <v>829</v>
      </c>
      <c r="U4477" t="s">
        <v>829</v>
      </c>
      <c r="V4477" t="s">
        <v>834</v>
      </c>
    </row>
    <row r="4478" spans="1:22" x14ac:dyDescent="0.3">
      <c r="A4478">
        <v>202223</v>
      </c>
      <c r="B4478" t="s">
        <v>820</v>
      </c>
      <c r="C4478" t="s">
        <v>821</v>
      </c>
      <c r="D4478" t="s">
        <v>822</v>
      </c>
      <c r="E4478" t="s">
        <v>823</v>
      </c>
      <c r="F4478" t="s">
        <v>898</v>
      </c>
      <c r="G4478" t="s">
        <v>899</v>
      </c>
      <c r="H4478" t="s">
        <v>960</v>
      </c>
      <c r="I4478">
        <v>205</v>
      </c>
      <c r="J4478" t="s">
        <v>961</v>
      </c>
      <c r="K4478" t="s">
        <v>835</v>
      </c>
      <c r="L4478" t="s">
        <v>839</v>
      </c>
      <c r="M4478" t="s">
        <v>829</v>
      </c>
      <c r="N4478" t="s">
        <v>829</v>
      </c>
      <c r="O4478" t="s">
        <v>829</v>
      </c>
      <c r="P4478" t="s">
        <v>829</v>
      </c>
      <c r="Q4478" t="s">
        <v>829</v>
      </c>
      <c r="R4478" t="s">
        <v>829</v>
      </c>
      <c r="S4478">
        <v>3859109</v>
      </c>
      <c r="T4478" t="s">
        <v>829</v>
      </c>
      <c r="U4478" t="s">
        <v>829</v>
      </c>
      <c r="V4478" t="s">
        <v>834</v>
      </c>
    </row>
    <row r="4479" spans="1:22" x14ac:dyDescent="0.3">
      <c r="A4479">
        <v>202324</v>
      </c>
      <c r="B4479" t="s">
        <v>820</v>
      </c>
      <c r="C4479" t="s">
        <v>821</v>
      </c>
      <c r="D4479" t="s">
        <v>822</v>
      </c>
      <c r="E4479" t="s">
        <v>823</v>
      </c>
      <c r="F4479" t="s">
        <v>898</v>
      </c>
      <c r="G4479" t="s">
        <v>899</v>
      </c>
      <c r="H4479" t="s">
        <v>960</v>
      </c>
      <c r="I4479">
        <v>205</v>
      </c>
      <c r="J4479" t="s">
        <v>961</v>
      </c>
      <c r="K4479" t="s">
        <v>835</v>
      </c>
      <c r="L4479" t="s">
        <v>839</v>
      </c>
      <c r="M4479" t="s">
        <v>829</v>
      </c>
      <c r="N4479" t="s">
        <v>829</v>
      </c>
      <c r="O4479" t="s">
        <v>829</v>
      </c>
      <c r="P4479" t="s">
        <v>829</v>
      </c>
      <c r="Q4479" t="s">
        <v>829</v>
      </c>
      <c r="R4479" t="s">
        <v>829</v>
      </c>
      <c r="S4479">
        <v>2243733</v>
      </c>
      <c r="T4479" t="s">
        <v>829</v>
      </c>
      <c r="U4479" t="s">
        <v>829</v>
      </c>
      <c r="V4479" t="s">
        <v>834</v>
      </c>
    </row>
    <row r="4480" spans="1:22" x14ac:dyDescent="0.3">
      <c r="A4480">
        <v>202122</v>
      </c>
      <c r="B4480" t="s">
        <v>820</v>
      </c>
      <c r="C4480" t="s">
        <v>821</v>
      </c>
      <c r="D4480" t="s">
        <v>822</v>
      </c>
      <c r="E4480" t="s">
        <v>823</v>
      </c>
      <c r="F4480" t="s">
        <v>898</v>
      </c>
      <c r="G4480" t="s">
        <v>899</v>
      </c>
      <c r="H4480" t="s">
        <v>960</v>
      </c>
      <c r="I4480">
        <v>205</v>
      </c>
      <c r="J4480" t="s">
        <v>961</v>
      </c>
      <c r="K4480" t="s">
        <v>835</v>
      </c>
      <c r="L4480" t="s">
        <v>840</v>
      </c>
      <c r="M4480" t="s">
        <v>829</v>
      </c>
      <c r="N4480" t="s">
        <v>829</v>
      </c>
      <c r="O4480" t="s">
        <v>829</v>
      </c>
      <c r="P4480" t="s">
        <v>829</v>
      </c>
      <c r="Q4480" t="s">
        <v>829</v>
      </c>
      <c r="R4480" t="s">
        <v>829</v>
      </c>
      <c r="S4480">
        <v>370000</v>
      </c>
      <c r="T4480" t="s">
        <v>829</v>
      </c>
      <c r="U4480" t="s">
        <v>829</v>
      </c>
      <c r="V4480" t="s">
        <v>834</v>
      </c>
    </row>
    <row r="4481" spans="1:22" x14ac:dyDescent="0.3">
      <c r="A4481">
        <v>202223</v>
      </c>
      <c r="B4481" t="s">
        <v>820</v>
      </c>
      <c r="C4481" t="s">
        <v>821</v>
      </c>
      <c r="D4481" t="s">
        <v>822</v>
      </c>
      <c r="E4481" t="s">
        <v>823</v>
      </c>
      <c r="F4481" t="s">
        <v>898</v>
      </c>
      <c r="G4481" t="s">
        <v>899</v>
      </c>
      <c r="H4481" t="s">
        <v>960</v>
      </c>
      <c r="I4481">
        <v>205</v>
      </c>
      <c r="J4481" t="s">
        <v>961</v>
      </c>
      <c r="K4481" t="s">
        <v>835</v>
      </c>
      <c r="L4481" t="s">
        <v>840</v>
      </c>
      <c r="M4481" t="s">
        <v>829</v>
      </c>
      <c r="N4481" t="s">
        <v>829</v>
      </c>
      <c r="O4481" t="s">
        <v>829</v>
      </c>
      <c r="P4481" t="s">
        <v>829</v>
      </c>
      <c r="Q4481" t="s">
        <v>829</v>
      </c>
      <c r="R4481" t="s">
        <v>829</v>
      </c>
      <c r="S4481">
        <v>423800</v>
      </c>
      <c r="T4481" t="s">
        <v>829</v>
      </c>
      <c r="U4481" t="s">
        <v>829</v>
      </c>
      <c r="V4481" t="s">
        <v>834</v>
      </c>
    </row>
    <row r="4482" spans="1:22" x14ac:dyDescent="0.3">
      <c r="A4482">
        <v>202324</v>
      </c>
      <c r="B4482" t="s">
        <v>820</v>
      </c>
      <c r="C4482" t="s">
        <v>821</v>
      </c>
      <c r="D4482" t="s">
        <v>822</v>
      </c>
      <c r="E4482" t="s">
        <v>823</v>
      </c>
      <c r="F4482" t="s">
        <v>898</v>
      </c>
      <c r="G4482" t="s">
        <v>899</v>
      </c>
      <c r="H4482" t="s">
        <v>960</v>
      </c>
      <c r="I4482">
        <v>205</v>
      </c>
      <c r="J4482" t="s">
        <v>961</v>
      </c>
      <c r="K4482" t="s">
        <v>835</v>
      </c>
      <c r="L4482" t="s">
        <v>840</v>
      </c>
      <c r="M4482" t="s">
        <v>829</v>
      </c>
      <c r="N4482" t="s">
        <v>829</v>
      </c>
      <c r="O4482" t="s">
        <v>829</v>
      </c>
      <c r="P4482" t="s">
        <v>829</v>
      </c>
      <c r="Q4482" t="s">
        <v>829</v>
      </c>
      <c r="R4482" t="s">
        <v>829</v>
      </c>
      <c r="S4482">
        <v>440192</v>
      </c>
      <c r="T4482" t="s">
        <v>829</v>
      </c>
      <c r="U4482" t="s">
        <v>829</v>
      </c>
      <c r="V4482" t="s">
        <v>834</v>
      </c>
    </row>
    <row r="4483" spans="1:22" x14ac:dyDescent="0.3">
      <c r="A4483">
        <v>202122</v>
      </c>
      <c r="B4483" t="s">
        <v>820</v>
      </c>
      <c r="C4483" t="s">
        <v>821</v>
      </c>
      <c r="D4483" t="s">
        <v>822</v>
      </c>
      <c r="E4483" t="s">
        <v>823</v>
      </c>
      <c r="F4483" t="s">
        <v>898</v>
      </c>
      <c r="G4483" t="s">
        <v>899</v>
      </c>
      <c r="H4483" t="s">
        <v>960</v>
      </c>
      <c r="I4483">
        <v>205</v>
      </c>
      <c r="J4483" t="s">
        <v>961</v>
      </c>
      <c r="K4483" t="s">
        <v>835</v>
      </c>
      <c r="L4483" t="s">
        <v>841</v>
      </c>
      <c r="M4483" t="s">
        <v>829</v>
      </c>
      <c r="N4483" t="s">
        <v>829</v>
      </c>
      <c r="O4483" t="s">
        <v>829</v>
      </c>
      <c r="P4483" t="s">
        <v>829</v>
      </c>
      <c r="Q4483" t="s">
        <v>829</v>
      </c>
      <c r="R4483" t="s">
        <v>829</v>
      </c>
      <c r="S4483">
        <v>88444866</v>
      </c>
      <c r="T4483" t="s">
        <v>829</v>
      </c>
      <c r="U4483" t="s">
        <v>829</v>
      </c>
      <c r="V4483" t="s">
        <v>834</v>
      </c>
    </row>
    <row r="4484" spans="1:22" x14ac:dyDescent="0.3">
      <c r="A4484">
        <v>202223</v>
      </c>
      <c r="B4484" t="s">
        <v>820</v>
      </c>
      <c r="C4484" t="s">
        <v>821</v>
      </c>
      <c r="D4484" t="s">
        <v>822</v>
      </c>
      <c r="E4484" t="s">
        <v>823</v>
      </c>
      <c r="F4484" t="s">
        <v>898</v>
      </c>
      <c r="G4484" t="s">
        <v>899</v>
      </c>
      <c r="H4484" t="s">
        <v>960</v>
      </c>
      <c r="I4484">
        <v>205</v>
      </c>
      <c r="J4484" t="s">
        <v>961</v>
      </c>
      <c r="K4484" t="s">
        <v>835</v>
      </c>
      <c r="L4484" t="s">
        <v>841</v>
      </c>
      <c r="M4484" t="s">
        <v>829</v>
      </c>
      <c r="N4484" t="s">
        <v>829</v>
      </c>
      <c r="O4484" t="s">
        <v>829</v>
      </c>
      <c r="P4484" t="s">
        <v>829</v>
      </c>
      <c r="Q4484" t="s">
        <v>829</v>
      </c>
      <c r="R4484" t="s">
        <v>829</v>
      </c>
      <c r="S4484">
        <v>89337963</v>
      </c>
      <c r="T4484" t="s">
        <v>829</v>
      </c>
      <c r="U4484" t="s">
        <v>829</v>
      </c>
      <c r="V4484" t="s">
        <v>834</v>
      </c>
    </row>
    <row r="4485" spans="1:22" x14ac:dyDescent="0.3">
      <c r="A4485">
        <v>202324</v>
      </c>
      <c r="B4485" t="s">
        <v>820</v>
      </c>
      <c r="C4485" t="s">
        <v>821</v>
      </c>
      <c r="D4485" t="s">
        <v>822</v>
      </c>
      <c r="E4485" t="s">
        <v>823</v>
      </c>
      <c r="F4485" t="s">
        <v>898</v>
      </c>
      <c r="G4485" t="s">
        <v>899</v>
      </c>
      <c r="H4485" t="s">
        <v>960</v>
      </c>
      <c r="I4485">
        <v>205</v>
      </c>
      <c r="J4485" t="s">
        <v>961</v>
      </c>
      <c r="K4485" t="s">
        <v>835</v>
      </c>
      <c r="L4485" t="s">
        <v>841</v>
      </c>
      <c r="M4485" t="s">
        <v>829</v>
      </c>
      <c r="N4485" t="s">
        <v>829</v>
      </c>
      <c r="O4485" t="s">
        <v>829</v>
      </c>
      <c r="P4485" t="s">
        <v>829</v>
      </c>
      <c r="Q4485" t="s">
        <v>829</v>
      </c>
      <c r="R4485" t="s">
        <v>829</v>
      </c>
      <c r="S4485">
        <v>91857807</v>
      </c>
      <c r="T4485" t="s">
        <v>829</v>
      </c>
      <c r="U4485" t="s">
        <v>829</v>
      </c>
      <c r="V4485" t="s">
        <v>834</v>
      </c>
    </row>
    <row r="4486" spans="1:22" x14ac:dyDescent="0.3">
      <c r="A4486">
        <v>202122</v>
      </c>
      <c r="B4486" t="s">
        <v>820</v>
      </c>
      <c r="C4486" t="s">
        <v>821</v>
      </c>
      <c r="D4486" t="s">
        <v>822</v>
      </c>
      <c r="E4486" t="s">
        <v>823</v>
      </c>
      <c r="F4486" t="s">
        <v>898</v>
      </c>
      <c r="G4486" t="s">
        <v>899</v>
      </c>
      <c r="H4486" t="s">
        <v>960</v>
      </c>
      <c r="I4486">
        <v>205</v>
      </c>
      <c r="J4486" t="s">
        <v>961</v>
      </c>
      <c r="K4486" t="s">
        <v>842</v>
      </c>
      <c r="L4486" t="s">
        <v>238</v>
      </c>
      <c r="M4486" t="s">
        <v>829</v>
      </c>
      <c r="N4486" t="s">
        <v>829</v>
      </c>
      <c r="O4486" t="s">
        <v>829</v>
      </c>
      <c r="P4486" t="s">
        <v>829</v>
      </c>
      <c r="Q4486" t="s">
        <v>829</v>
      </c>
      <c r="R4486" t="s">
        <v>829</v>
      </c>
      <c r="S4486">
        <v>689904</v>
      </c>
      <c r="T4486">
        <v>324077</v>
      </c>
      <c r="U4486">
        <v>365827</v>
      </c>
      <c r="V4486">
        <v>17</v>
      </c>
    </row>
    <row r="4487" spans="1:22" x14ac:dyDescent="0.3">
      <c r="A4487">
        <v>202223</v>
      </c>
      <c r="B4487" t="s">
        <v>820</v>
      </c>
      <c r="C4487" t="s">
        <v>821</v>
      </c>
      <c r="D4487" t="s">
        <v>822</v>
      </c>
      <c r="E4487" t="s">
        <v>823</v>
      </c>
      <c r="F4487" t="s">
        <v>898</v>
      </c>
      <c r="G4487" t="s">
        <v>899</v>
      </c>
      <c r="H4487" t="s">
        <v>960</v>
      </c>
      <c r="I4487">
        <v>205</v>
      </c>
      <c r="J4487" t="s">
        <v>961</v>
      </c>
      <c r="K4487" t="s">
        <v>842</v>
      </c>
      <c r="L4487" t="s">
        <v>238</v>
      </c>
      <c r="M4487" t="s">
        <v>829</v>
      </c>
      <c r="N4487" t="s">
        <v>829</v>
      </c>
      <c r="O4487" t="s">
        <v>829</v>
      </c>
      <c r="P4487" t="s">
        <v>829</v>
      </c>
      <c r="Q4487" t="s">
        <v>829</v>
      </c>
      <c r="R4487" t="s">
        <v>829</v>
      </c>
      <c r="S4487">
        <v>789304</v>
      </c>
      <c r="T4487">
        <v>42060</v>
      </c>
      <c r="U4487">
        <v>747244</v>
      </c>
      <c r="V4487">
        <v>35</v>
      </c>
    </row>
    <row r="4488" spans="1:22" x14ac:dyDescent="0.3">
      <c r="A4488">
        <v>202324</v>
      </c>
      <c r="B4488" t="s">
        <v>820</v>
      </c>
      <c r="C4488" t="s">
        <v>821</v>
      </c>
      <c r="D4488" t="s">
        <v>822</v>
      </c>
      <c r="E4488" t="s">
        <v>823</v>
      </c>
      <c r="F4488" t="s">
        <v>898</v>
      </c>
      <c r="G4488" t="s">
        <v>899</v>
      </c>
      <c r="H4488" t="s">
        <v>960</v>
      </c>
      <c r="I4488">
        <v>205</v>
      </c>
      <c r="J4488" t="s">
        <v>961</v>
      </c>
      <c r="K4488" t="s">
        <v>842</v>
      </c>
      <c r="L4488" t="s">
        <v>238</v>
      </c>
      <c r="M4488" t="s">
        <v>829</v>
      </c>
      <c r="N4488" t="s">
        <v>829</v>
      </c>
      <c r="O4488" t="s">
        <v>829</v>
      </c>
      <c r="P4488" t="s">
        <v>829</v>
      </c>
      <c r="Q4488" t="s">
        <v>829</v>
      </c>
      <c r="R4488" t="s">
        <v>829</v>
      </c>
      <c r="S4488">
        <v>814469</v>
      </c>
      <c r="T4488">
        <v>17884</v>
      </c>
      <c r="U4488">
        <v>796585</v>
      </c>
      <c r="V4488">
        <v>38</v>
      </c>
    </row>
    <row r="4489" spans="1:22" x14ac:dyDescent="0.3">
      <c r="A4489">
        <v>202122</v>
      </c>
      <c r="B4489" t="s">
        <v>820</v>
      </c>
      <c r="C4489" t="s">
        <v>821</v>
      </c>
      <c r="D4489" t="s">
        <v>822</v>
      </c>
      <c r="E4489" t="s">
        <v>823</v>
      </c>
      <c r="F4489" t="s">
        <v>898</v>
      </c>
      <c r="G4489" t="s">
        <v>899</v>
      </c>
      <c r="H4489" t="s">
        <v>960</v>
      </c>
      <c r="I4489">
        <v>205</v>
      </c>
      <c r="J4489" t="s">
        <v>961</v>
      </c>
      <c r="K4489" t="s">
        <v>842</v>
      </c>
      <c r="L4489" t="s">
        <v>240</v>
      </c>
      <c r="M4489" t="s">
        <v>829</v>
      </c>
      <c r="N4489" t="s">
        <v>829</v>
      </c>
      <c r="O4489" t="s">
        <v>829</v>
      </c>
      <c r="P4489" t="s">
        <v>829</v>
      </c>
      <c r="Q4489" t="s">
        <v>829</v>
      </c>
      <c r="R4489" t="s">
        <v>829</v>
      </c>
      <c r="S4489">
        <v>2447055</v>
      </c>
      <c r="T4489">
        <v>942806</v>
      </c>
      <c r="U4489">
        <v>1504249</v>
      </c>
      <c r="V4489">
        <v>70</v>
      </c>
    </row>
    <row r="4490" spans="1:22" x14ac:dyDescent="0.3">
      <c r="A4490">
        <v>202223</v>
      </c>
      <c r="B4490" t="s">
        <v>820</v>
      </c>
      <c r="C4490" t="s">
        <v>821</v>
      </c>
      <c r="D4490" t="s">
        <v>822</v>
      </c>
      <c r="E4490" t="s">
        <v>823</v>
      </c>
      <c r="F4490" t="s">
        <v>898</v>
      </c>
      <c r="G4490" t="s">
        <v>899</v>
      </c>
      <c r="H4490" t="s">
        <v>960</v>
      </c>
      <c r="I4490">
        <v>205</v>
      </c>
      <c r="J4490" t="s">
        <v>961</v>
      </c>
      <c r="K4490" t="s">
        <v>842</v>
      </c>
      <c r="L4490" t="s">
        <v>240</v>
      </c>
      <c r="M4490" t="s">
        <v>829</v>
      </c>
      <c r="N4490" t="s">
        <v>829</v>
      </c>
      <c r="O4490" t="s">
        <v>829</v>
      </c>
      <c r="P4490" t="s">
        <v>829</v>
      </c>
      <c r="Q4490" t="s">
        <v>829</v>
      </c>
      <c r="R4490" t="s">
        <v>829</v>
      </c>
      <c r="S4490">
        <v>2452800</v>
      </c>
      <c r="T4490">
        <v>419239</v>
      </c>
      <c r="U4490">
        <v>2033561</v>
      </c>
      <c r="V4490">
        <v>95</v>
      </c>
    </row>
    <row r="4491" spans="1:22" x14ac:dyDescent="0.3">
      <c r="A4491">
        <v>202324</v>
      </c>
      <c r="B4491" t="s">
        <v>820</v>
      </c>
      <c r="C4491" t="s">
        <v>821</v>
      </c>
      <c r="D4491" t="s">
        <v>822</v>
      </c>
      <c r="E4491" t="s">
        <v>823</v>
      </c>
      <c r="F4491" t="s">
        <v>898</v>
      </c>
      <c r="G4491" t="s">
        <v>899</v>
      </c>
      <c r="H4491" t="s">
        <v>960</v>
      </c>
      <c r="I4491">
        <v>205</v>
      </c>
      <c r="J4491" t="s">
        <v>961</v>
      </c>
      <c r="K4491" t="s">
        <v>842</v>
      </c>
      <c r="L4491" t="s">
        <v>240</v>
      </c>
      <c r="M4491" t="s">
        <v>829</v>
      </c>
      <c r="N4491" t="s">
        <v>829</v>
      </c>
      <c r="O4491" t="s">
        <v>829</v>
      </c>
      <c r="P4491" t="s">
        <v>829</v>
      </c>
      <c r="Q4491" t="s">
        <v>829</v>
      </c>
      <c r="R4491" t="s">
        <v>829</v>
      </c>
      <c r="S4491">
        <v>2428808</v>
      </c>
      <c r="T4491">
        <v>0</v>
      </c>
      <c r="U4491">
        <v>2428808</v>
      </c>
      <c r="V4491">
        <v>116</v>
      </c>
    </row>
    <row r="4492" spans="1:22" x14ac:dyDescent="0.3">
      <c r="A4492">
        <v>202122</v>
      </c>
      <c r="B4492" t="s">
        <v>820</v>
      </c>
      <c r="C4492" t="s">
        <v>821</v>
      </c>
      <c r="D4492" t="s">
        <v>822</v>
      </c>
      <c r="E4492" t="s">
        <v>823</v>
      </c>
      <c r="F4492" t="s">
        <v>898</v>
      </c>
      <c r="G4492" t="s">
        <v>899</v>
      </c>
      <c r="H4492" t="s">
        <v>960</v>
      </c>
      <c r="I4492">
        <v>205</v>
      </c>
      <c r="J4492" t="s">
        <v>961</v>
      </c>
      <c r="K4492" t="s">
        <v>842</v>
      </c>
      <c r="L4492" t="s">
        <v>843</v>
      </c>
      <c r="M4492" t="s">
        <v>829</v>
      </c>
      <c r="N4492" t="s">
        <v>829</v>
      </c>
      <c r="O4492" t="s">
        <v>829</v>
      </c>
      <c r="P4492" t="s">
        <v>829</v>
      </c>
      <c r="Q4492" t="s">
        <v>829</v>
      </c>
      <c r="R4492" t="s">
        <v>829</v>
      </c>
      <c r="S4492">
        <v>28286</v>
      </c>
      <c r="T4492">
        <v>0</v>
      </c>
      <c r="U4492">
        <v>28286</v>
      </c>
      <c r="V4492">
        <v>1</v>
      </c>
    </row>
    <row r="4493" spans="1:22" x14ac:dyDescent="0.3">
      <c r="A4493">
        <v>202223</v>
      </c>
      <c r="B4493" t="s">
        <v>820</v>
      </c>
      <c r="C4493" t="s">
        <v>821</v>
      </c>
      <c r="D4493" t="s">
        <v>822</v>
      </c>
      <c r="E4493" t="s">
        <v>823</v>
      </c>
      <c r="F4493" t="s">
        <v>898</v>
      </c>
      <c r="G4493" t="s">
        <v>899</v>
      </c>
      <c r="H4493" t="s">
        <v>960</v>
      </c>
      <c r="I4493">
        <v>205</v>
      </c>
      <c r="J4493" t="s">
        <v>961</v>
      </c>
      <c r="K4493" t="s">
        <v>842</v>
      </c>
      <c r="L4493" t="s">
        <v>843</v>
      </c>
      <c r="M4493" t="s">
        <v>829</v>
      </c>
      <c r="N4493" t="s">
        <v>829</v>
      </c>
      <c r="O4493" t="s">
        <v>829</v>
      </c>
      <c r="P4493" t="s">
        <v>829</v>
      </c>
      <c r="Q4493" t="s">
        <v>829</v>
      </c>
      <c r="R4493" t="s">
        <v>829</v>
      </c>
      <c r="S4493">
        <v>25033</v>
      </c>
      <c r="T4493">
        <v>0</v>
      </c>
      <c r="U4493">
        <v>25033</v>
      </c>
      <c r="V4493">
        <v>1</v>
      </c>
    </row>
    <row r="4494" spans="1:22" x14ac:dyDescent="0.3">
      <c r="A4494">
        <v>202324</v>
      </c>
      <c r="B4494" t="s">
        <v>820</v>
      </c>
      <c r="C4494" t="s">
        <v>821</v>
      </c>
      <c r="D4494" t="s">
        <v>822</v>
      </c>
      <c r="E4494" t="s">
        <v>823</v>
      </c>
      <c r="F4494" t="s">
        <v>898</v>
      </c>
      <c r="G4494" t="s">
        <v>899</v>
      </c>
      <c r="H4494" t="s">
        <v>960</v>
      </c>
      <c r="I4494">
        <v>205</v>
      </c>
      <c r="J4494" t="s">
        <v>961</v>
      </c>
      <c r="K4494" t="s">
        <v>842</v>
      </c>
      <c r="L4494" t="s">
        <v>843</v>
      </c>
      <c r="M4494" t="s">
        <v>829</v>
      </c>
      <c r="N4494" t="s">
        <v>829</v>
      </c>
      <c r="O4494" t="s">
        <v>829</v>
      </c>
      <c r="P4494" t="s">
        <v>829</v>
      </c>
      <c r="Q4494" t="s">
        <v>829</v>
      </c>
      <c r="R4494" t="s">
        <v>829</v>
      </c>
      <c r="S4494">
        <v>22000</v>
      </c>
      <c r="T4494">
        <v>0</v>
      </c>
      <c r="U4494">
        <v>22000</v>
      </c>
      <c r="V4494">
        <v>1</v>
      </c>
    </row>
    <row r="4495" spans="1:22" x14ac:dyDescent="0.3">
      <c r="A4495">
        <v>202122</v>
      </c>
      <c r="B4495" t="s">
        <v>820</v>
      </c>
      <c r="C4495" t="s">
        <v>821</v>
      </c>
      <c r="D4495" t="s">
        <v>822</v>
      </c>
      <c r="E4495" t="s">
        <v>823</v>
      </c>
      <c r="F4495" t="s">
        <v>898</v>
      </c>
      <c r="G4495" t="s">
        <v>899</v>
      </c>
      <c r="H4495" t="s">
        <v>960</v>
      </c>
      <c r="I4495">
        <v>205</v>
      </c>
      <c r="J4495" t="s">
        <v>961</v>
      </c>
      <c r="K4495" t="s">
        <v>842</v>
      </c>
      <c r="L4495" t="s">
        <v>249</v>
      </c>
      <c r="M4495">
        <v>7627</v>
      </c>
      <c r="N4495">
        <v>206738</v>
      </c>
      <c r="O4495">
        <v>190890</v>
      </c>
      <c r="P4495">
        <v>2834400</v>
      </c>
      <c r="Q4495">
        <v>30445</v>
      </c>
      <c r="R4495" t="s">
        <v>829</v>
      </c>
      <c r="S4495">
        <v>3270100</v>
      </c>
      <c r="T4495">
        <v>3929</v>
      </c>
      <c r="U4495">
        <v>3266171</v>
      </c>
      <c r="V4495">
        <v>152</v>
      </c>
    </row>
    <row r="4496" spans="1:22" x14ac:dyDescent="0.3">
      <c r="A4496">
        <v>202223</v>
      </c>
      <c r="B4496" t="s">
        <v>820</v>
      </c>
      <c r="C4496" t="s">
        <v>821</v>
      </c>
      <c r="D4496" t="s">
        <v>822</v>
      </c>
      <c r="E4496" t="s">
        <v>823</v>
      </c>
      <c r="F4496" t="s">
        <v>898</v>
      </c>
      <c r="G4496" t="s">
        <v>899</v>
      </c>
      <c r="H4496" t="s">
        <v>960</v>
      </c>
      <c r="I4496">
        <v>205</v>
      </c>
      <c r="J4496" t="s">
        <v>961</v>
      </c>
      <c r="K4496" t="s">
        <v>842</v>
      </c>
      <c r="L4496" t="s">
        <v>249</v>
      </c>
      <c r="M4496">
        <v>2282</v>
      </c>
      <c r="N4496">
        <v>597651</v>
      </c>
      <c r="O4496">
        <v>320468</v>
      </c>
      <c r="P4496">
        <v>2976605</v>
      </c>
      <c r="Q4496">
        <v>42579</v>
      </c>
      <c r="R4496" t="s">
        <v>829</v>
      </c>
      <c r="S4496">
        <v>3939585</v>
      </c>
      <c r="T4496">
        <v>0</v>
      </c>
      <c r="U4496">
        <v>3939585</v>
      </c>
      <c r="V4496">
        <v>185</v>
      </c>
    </row>
    <row r="4497" spans="1:22" x14ac:dyDescent="0.3">
      <c r="A4497">
        <v>202324</v>
      </c>
      <c r="B4497" t="s">
        <v>820</v>
      </c>
      <c r="C4497" t="s">
        <v>821</v>
      </c>
      <c r="D4497" t="s">
        <v>822</v>
      </c>
      <c r="E4497" t="s">
        <v>823</v>
      </c>
      <c r="F4497" t="s">
        <v>898</v>
      </c>
      <c r="G4497" t="s">
        <v>899</v>
      </c>
      <c r="H4497" t="s">
        <v>960</v>
      </c>
      <c r="I4497">
        <v>205</v>
      </c>
      <c r="J4497" t="s">
        <v>961</v>
      </c>
      <c r="K4497" t="s">
        <v>842</v>
      </c>
      <c r="L4497" t="s">
        <v>249</v>
      </c>
      <c r="M4497">
        <v>39200</v>
      </c>
      <c r="N4497">
        <v>695531</v>
      </c>
      <c r="O4497">
        <v>511811</v>
      </c>
      <c r="P4497">
        <v>3178377</v>
      </c>
      <c r="Q4497">
        <v>86967</v>
      </c>
      <c r="R4497" t="s">
        <v>829</v>
      </c>
      <c r="S4497">
        <v>4511886</v>
      </c>
      <c r="T4497">
        <v>0</v>
      </c>
      <c r="U4497">
        <v>4511886</v>
      </c>
      <c r="V4497">
        <v>215</v>
      </c>
    </row>
    <row r="4498" spans="1:22" x14ac:dyDescent="0.3">
      <c r="A4498">
        <v>202122</v>
      </c>
      <c r="B4498" t="s">
        <v>820</v>
      </c>
      <c r="C4498" t="s">
        <v>821</v>
      </c>
      <c r="D4498" t="s">
        <v>822</v>
      </c>
      <c r="E4498" t="s">
        <v>823</v>
      </c>
      <c r="F4498" t="s">
        <v>898</v>
      </c>
      <c r="G4498" t="s">
        <v>899</v>
      </c>
      <c r="H4498" t="s">
        <v>960</v>
      </c>
      <c r="I4498">
        <v>205</v>
      </c>
      <c r="J4498" t="s">
        <v>961</v>
      </c>
      <c r="K4498" t="s">
        <v>842</v>
      </c>
      <c r="L4498" t="s">
        <v>844</v>
      </c>
      <c r="M4498">
        <v>0</v>
      </c>
      <c r="N4498">
        <v>0</v>
      </c>
      <c r="O4498">
        <v>0</v>
      </c>
      <c r="P4498">
        <v>0</v>
      </c>
      <c r="Q4498">
        <v>0</v>
      </c>
      <c r="R4498" t="s">
        <v>829</v>
      </c>
      <c r="S4498">
        <v>0</v>
      </c>
      <c r="T4498">
        <v>0</v>
      </c>
      <c r="U4498">
        <v>0</v>
      </c>
      <c r="V4498">
        <v>0</v>
      </c>
    </row>
    <row r="4499" spans="1:22" x14ac:dyDescent="0.3">
      <c r="A4499">
        <v>202223</v>
      </c>
      <c r="B4499" t="s">
        <v>820</v>
      </c>
      <c r="C4499" t="s">
        <v>821</v>
      </c>
      <c r="D4499" t="s">
        <v>822</v>
      </c>
      <c r="E4499" t="s">
        <v>823</v>
      </c>
      <c r="F4499" t="s">
        <v>898</v>
      </c>
      <c r="G4499" t="s">
        <v>899</v>
      </c>
      <c r="H4499" t="s">
        <v>960</v>
      </c>
      <c r="I4499">
        <v>205</v>
      </c>
      <c r="J4499" t="s">
        <v>961</v>
      </c>
      <c r="K4499" t="s">
        <v>842</v>
      </c>
      <c r="L4499" t="s">
        <v>844</v>
      </c>
      <c r="M4499">
        <v>0</v>
      </c>
      <c r="N4499">
        <v>0</v>
      </c>
      <c r="O4499">
        <v>0</v>
      </c>
      <c r="P4499">
        <v>0</v>
      </c>
      <c r="Q4499">
        <v>0</v>
      </c>
      <c r="R4499" t="s">
        <v>829</v>
      </c>
      <c r="S4499">
        <v>0</v>
      </c>
      <c r="T4499">
        <v>0</v>
      </c>
      <c r="U4499">
        <v>0</v>
      </c>
      <c r="V4499">
        <v>0</v>
      </c>
    </row>
    <row r="4500" spans="1:22" x14ac:dyDescent="0.3">
      <c r="A4500">
        <v>202324</v>
      </c>
      <c r="B4500" t="s">
        <v>820</v>
      </c>
      <c r="C4500" t="s">
        <v>821</v>
      </c>
      <c r="D4500" t="s">
        <v>822</v>
      </c>
      <c r="E4500" t="s">
        <v>823</v>
      </c>
      <c r="F4500" t="s">
        <v>898</v>
      </c>
      <c r="G4500" t="s">
        <v>899</v>
      </c>
      <c r="H4500" t="s">
        <v>960</v>
      </c>
      <c r="I4500">
        <v>205</v>
      </c>
      <c r="J4500" t="s">
        <v>961</v>
      </c>
      <c r="K4500" t="s">
        <v>842</v>
      </c>
      <c r="L4500" t="s">
        <v>844</v>
      </c>
      <c r="M4500">
        <v>0</v>
      </c>
      <c r="N4500">
        <v>0</v>
      </c>
      <c r="O4500">
        <v>0</v>
      </c>
      <c r="P4500">
        <v>70904</v>
      </c>
      <c r="Q4500">
        <v>0</v>
      </c>
      <c r="R4500" t="s">
        <v>829</v>
      </c>
      <c r="S4500">
        <v>70904</v>
      </c>
      <c r="T4500">
        <v>0</v>
      </c>
      <c r="U4500">
        <v>70904</v>
      </c>
      <c r="V4500">
        <v>3</v>
      </c>
    </row>
    <row r="4501" spans="1:22" x14ac:dyDescent="0.3">
      <c r="A4501">
        <v>202122</v>
      </c>
      <c r="B4501" t="s">
        <v>820</v>
      </c>
      <c r="C4501" t="s">
        <v>821</v>
      </c>
      <c r="D4501" t="s">
        <v>822</v>
      </c>
      <c r="E4501" t="s">
        <v>823</v>
      </c>
      <c r="F4501" t="s">
        <v>898</v>
      </c>
      <c r="G4501" t="s">
        <v>899</v>
      </c>
      <c r="H4501" t="s">
        <v>960</v>
      </c>
      <c r="I4501">
        <v>205</v>
      </c>
      <c r="J4501" t="s">
        <v>961</v>
      </c>
      <c r="K4501" t="s">
        <v>842</v>
      </c>
      <c r="L4501" t="s">
        <v>251</v>
      </c>
      <c r="M4501" t="s">
        <v>829</v>
      </c>
      <c r="N4501" t="s">
        <v>829</v>
      </c>
      <c r="O4501">
        <v>0</v>
      </c>
      <c r="P4501">
        <v>290413</v>
      </c>
      <c r="Q4501">
        <v>0</v>
      </c>
      <c r="R4501">
        <v>299105</v>
      </c>
      <c r="S4501">
        <v>589518</v>
      </c>
      <c r="T4501">
        <v>0</v>
      </c>
      <c r="U4501">
        <v>589518</v>
      </c>
      <c r="V4501">
        <v>27</v>
      </c>
    </row>
    <row r="4502" spans="1:22" x14ac:dyDescent="0.3">
      <c r="A4502">
        <v>202223</v>
      </c>
      <c r="B4502" t="s">
        <v>820</v>
      </c>
      <c r="C4502" t="s">
        <v>821</v>
      </c>
      <c r="D4502" t="s">
        <v>822</v>
      </c>
      <c r="E4502" t="s">
        <v>823</v>
      </c>
      <c r="F4502" t="s">
        <v>898</v>
      </c>
      <c r="G4502" t="s">
        <v>899</v>
      </c>
      <c r="H4502" t="s">
        <v>960</v>
      </c>
      <c r="I4502">
        <v>205</v>
      </c>
      <c r="J4502" t="s">
        <v>961</v>
      </c>
      <c r="K4502" t="s">
        <v>842</v>
      </c>
      <c r="L4502" t="s">
        <v>251</v>
      </c>
      <c r="M4502" t="s">
        <v>829</v>
      </c>
      <c r="N4502" t="s">
        <v>829</v>
      </c>
      <c r="O4502">
        <v>0</v>
      </c>
      <c r="P4502">
        <v>568206</v>
      </c>
      <c r="Q4502">
        <v>0</v>
      </c>
      <c r="R4502">
        <v>357442</v>
      </c>
      <c r="S4502">
        <v>925648</v>
      </c>
      <c r="T4502">
        <v>0</v>
      </c>
      <c r="U4502">
        <v>925648</v>
      </c>
      <c r="V4502">
        <v>43</v>
      </c>
    </row>
    <row r="4503" spans="1:22" x14ac:dyDescent="0.3">
      <c r="A4503">
        <v>202324</v>
      </c>
      <c r="B4503" t="s">
        <v>820</v>
      </c>
      <c r="C4503" t="s">
        <v>821</v>
      </c>
      <c r="D4503" t="s">
        <v>822</v>
      </c>
      <c r="E4503" t="s">
        <v>823</v>
      </c>
      <c r="F4503" t="s">
        <v>898</v>
      </c>
      <c r="G4503" t="s">
        <v>899</v>
      </c>
      <c r="H4503" t="s">
        <v>960</v>
      </c>
      <c r="I4503">
        <v>205</v>
      </c>
      <c r="J4503" t="s">
        <v>961</v>
      </c>
      <c r="K4503" t="s">
        <v>842</v>
      </c>
      <c r="L4503" t="s">
        <v>251</v>
      </c>
      <c r="M4503" t="s">
        <v>829</v>
      </c>
      <c r="N4503" t="s">
        <v>829</v>
      </c>
      <c r="O4503">
        <v>0</v>
      </c>
      <c r="P4503">
        <v>632816</v>
      </c>
      <c r="Q4503">
        <v>0</v>
      </c>
      <c r="R4503">
        <v>312317</v>
      </c>
      <c r="S4503">
        <v>945133</v>
      </c>
      <c r="T4503">
        <v>0</v>
      </c>
      <c r="U4503">
        <v>945133</v>
      </c>
      <c r="V4503">
        <v>45</v>
      </c>
    </row>
    <row r="4504" spans="1:22" x14ac:dyDescent="0.3">
      <c r="A4504">
        <v>202122</v>
      </c>
      <c r="B4504" t="s">
        <v>820</v>
      </c>
      <c r="C4504" t="s">
        <v>821</v>
      </c>
      <c r="D4504" t="s">
        <v>822</v>
      </c>
      <c r="E4504" t="s">
        <v>823</v>
      </c>
      <c r="F4504" t="s">
        <v>898</v>
      </c>
      <c r="G4504" t="s">
        <v>899</v>
      </c>
      <c r="H4504" t="s">
        <v>960</v>
      </c>
      <c r="I4504">
        <v>205</v>
      </c>
      <c r="J4504" t="s">
        <v>961</v>
      </c>
      <c r="K4504" t="s">
        <v>842</v>
      </c>
      <c r="L4504" t="s">
        <v>253</v>
      </c>
      <c r="M4504" t="s">
        <v>829</v>
      </c>
      <c r="N4504" t="s">
        <v>829</v>
      </c>
      <c r="O4504">
        <v>0</v>
      </c>
      <c r="P4504">
        <v>111198</v>
      </c>
      <c r="Q4504">
        <v>0</v>
      </c>
      <c r="R4504">
        <v>365665</v>
      </c>
      <c r="S4504">
        <v>476863</v>
      </c>
      <c r="T4504">
        <v>0</v>
      </c>
      <c r="U4504">
        <v>476863</v>
      </c>
      <c r="V4504">
        <v>22</v>
      </c>
    </row>
    <row r="4505" spans="1:22" x14ac:dyDescent="0.3">
      <c r="A4505">
        <v>202223</v>
      </c>
      <c r="B4505" t="s">
        <v>820</v>
      </c>
      <c r="C4505" t="s">
        <v>821</v>
      </c>
      <c r="D4505" t="s">
        <v>822</v>
      </c>
      <c r="E4505" t="s">
        <v>823</v>
      </c>
      <c r="F4505" t="s">
        <v>898</v>
      </c>
      <c r="G4505" t="s">
        <v>899</v>
      </c>
      <c r="H4505" t="s">
        <v>960</v>
      </c>
      <c r="I4505">
        <v>205</v>
      </c>
      <c r="J4505" t="s">
        <v>961</v>
      </c>
      <c r="K4505" t="s">
        <v>842</v>
      </c>
      <c r="L4505" t="s">
        <v>253</v>
      </c>
      <c r="M4505" t="s">
        <v>829</v>
      </c>
      <c r="N4505" t="s">
        <v>829</v>
      </c>
      <c r="O4505">
        <v>0</v>
      </c>
      <c r="P4505">
        <v>163560</v>
      </c>
      <c r="Q4505">
        <v>0</v>
      </c>
      <c r="R4505">
        <v>517255</v>
      </c>
      <c r="S4505">
        <v>680815</v>
      </c>
      <c r="T4505">
        <v>0</v>
      </c>
      <c r="U4505">
        <v>680815</v>
      </c>
      <c r="V4505">
        <v>32</v>
      </c>
    </row>
    <row r="4506" spans="1:22" x14ac:dyDescent="0.3">
      <c r="A4506">
        <v>202324</v>
      </c>
      <c r="B4506" t="s">
        <v>820</v>
      </c>
      <c r="C4506" t="s">
        <v>821</v>
      </c>
      <c r="D4506" t="s">
        <v>822</v>
      </c>
      <c r="E4506" t="s">
        <v>823</v>
      </c>
      <c r="F4506" t="s">
        <v>898</v>
      </c>
      <c r="G4506" t="s">
        <v>899</v>
      </c>
      <c r="H4506" t="s">
        <v>960</v>
      </c>
      <c r="I4506">
        <v>205</v>
      </c>
      <c r="J4506" t="s">
        <v>961</v>
      </c>
      <c r="K4506" t="s">
        <v>842</v>
      </c>
      <c r="L4506" t="s">
        <v>253</v>
      </c>
      <c r="M4506" t="s">
        <v>829</v>
      </c>
      <c r="N4506" t="s">
        <v>829</v>
      </c>
      <c r="O4506">
        <v>0</v>
      </c>
      <c r="P4506">
        <v>250357</v>
      </c>
      <c r="Q4506">
        <v>0</v>
      </c>
      <c r="R4506">
        <v>499555</v>
      </c>
      <c r="S4506">
        <v>749912</v>
      </c>
      <c r="T4506">
        <v>0</v>
      </c>
      <c r="U4506">
        <v>749912</v>
      </c>
      <c r="V4506">
        <v>36</v>
      </c>
    </row>
    <row r="4507" spans="1:22" x14ac:dyDescent="0.3">
      <c r="A4507">
        <v>202122</v>
      </c>
      <c r="B4507" t="s">
        <v>820</v>
      </c>
      <c r="C4507" t="s">
        <v>821</v>
      </c>
      <c r="D4507" t="s">
        <v>822</v>
      </c>
      <c r="E4507" t="s">
        <v>823</v>
      </c>
      <c r="F4507" t="s">
        <v>898</v>
      </c>
      <c r="G4507" t="s">
        <v>899</v>
      </c>
      <c r="H4507" t="s">
        <v>960</v>
      </c>
      <c r="I4507">
        <v>205</v>
      </c>
      <c r="J4507" t="s">
        <v>961</v>
      </c>
      <c r="K4507" t="s">
        <v>842</v>
      </c>
      <c r="L4507" t="s">
        <v>845</v>
      </c>
      <c r="M4507" t="s">
        <v>829</v>
      </c>
      <c r="N4507" t="s">
        <v>829</v>
      </c>
      <c r="O4507">
        <v>0</v>
      </c>
      <c r="P4507">
        <v>0</v>
      </c>
      <c r="Q4507">
        <v>0</v>
      </c>
      <c r="R4507">
        <v>0</v>
      </c>
      <c r="S4507">
        <v>0</v>
      </c>
      <c r="T4507">
        <v>0</v>
      </c>
      <c r="U4507">
        <v>0</v>
      </c>
      <c r="V4507">
        <v>0</v>
      </c>
    </row>
    <row r="4508" spans="1:22" x14ac:dyDescent="0.3">
      <c r="A4508">
        <v>202223</v>
      </c>
      <c r="B4508" t="s">
        <v>820</v>
      </c>
      <c r="C4508" t="s">
        <v>821</v>
      </c>
      <c r="D4508" t="s">
        <v>822</v>
      </c>
      <c r="E4508" t="s">
        <v>823</v>
      </c>
      <c r="F4508" t="s">
        <v>898</v>
      </c>
      <c r="G4508" t="s">
        <v>899</v>
      </c>
      <c r="H4508" t="s">
        <v>960</v>
      </c>
      <c r="I4508">
        <v>205</v>
      </c>
      <c r="J4508" t="s">
        <v>961</v>
      </c>
      <c r="K4508" t="s">
        <v>842</v>
      </c>
      <c r="L4508" t="s">
        <v>845</v>
      </c>
      <c r="M4508" t="s">
        <v>829</v>
      </c>
      <c r="N4508" t="s">
        <v>829</v>
      </c>
      <c r="O4508">
        <v>0</v>
      </c>
      <c r="P4508">
        <v>0</v>
      </c>
      <c r="Q4508">
        <v>0</v>
      </c>
      <c r="R4508">
        <v>0</v>
      </c>
      <c r="S4508">
        <v>0</v>
      </c>
      <c r="T4508">
        <v>0</v>
      </c>
      <c r="U4508">
        <v>0</v>
      </c>
      <c r="V4508">
        <v>0</v>
      </c>
    </row>
    <row r="4509" spans="1:22" x14ac:dyDescent="0.3">
      <c r="A4509">
        <v>202324</v>
      </c>
      <c r="B4509" t="s">
        <v>820</v>
      </c>
      <c r="C4509" t="s">
        <v>821</v>
      </c>
      <c r="D4509" t="s">
        <v>822</v>
      </c>
      <c r="E4509" t="s">
        <v>823</v>
      </c>
      <c r="F4509" t="s">
        <v>898</v>
      </c>
      <c r="G4509" t="s">
        <v>899</v>
      </c>
      <c r="H4509" t="s">
        <v>960</v>
      </c>
      <c r="I4509">
        <v>205</v>
      </c>
      <c r="J4509" t="s">
        <v>961</v>
      </c>
      <c r="K4509" t="s">
        <v>842</v>
      </c>
      <c r="L4509" t="s">
        <v>845</v>
      </c>
      <c r="M4509" t="s">
        <v>829</v>
      </c>
      <c r="N4509" t="s">
        <v>829</v>
      </c>
      <c r="O4509">
        <v>0</v>
      </c>
      <c r="P4509">
        <v>0</v>
      </c>
      <c r="Q4509">
        <v>0</v>
      </c>
      <c r="R4509">
        <v>0</v>
      </c>
      <c r="S4509">
        <v>0</v>
      </c>
      <c r="T4509">
        <v>0</v>
      </c>
      <c r="U4509">
        <v>0</v>
      </c>
      <c r="V4509">
        <v>0</v>
      </c>
    </row>
    <row r="4510" spans="1:22" x14ac:dyDescent="0.3">
      <c r="A4510">
        <v>202122</v>
      </c>
      <c r="B4510" t="s">
        <v>820</v>
      </c>
      <c r="C4510" t="s">
        <v>821</v>
      </c>
      <c r="D4510" t="s">
        <v>822</v>
      </c>
      <c r="E4510" t="s">
        <v>823</v>
      </c>
      <c r="F4510" t="s">
        <v>876</v>
      </c>
      <c r="G4510" t="s">
        <v>877</v>
      </c>
      <c r="H4510" t="s">
        <v>962</v>
      </c>
      <c r="I4510">
        <v>850</v>
      </c>
      <c r="J4510" t="s">
        <v>963</v>
      </c>
      <c r="K4510" t="s">
        <v>828</v>
      </c>
      <c r="L4510" t="s">
        <v>336</v>
      </c>
      <c r="M4510">
        <v>1426704</v>
      </c>
      <c r="N4510">
        <v>2008333</v>
      </c>
      <c r="O4510">
        <v>1190020</v>
      </c>
      <c r="P4510">
        <v>26311901</v>
      </c>
      <c r="Q4510">
        <v>4920325</v>
      </c>
      <c r="R4510" t="s">
        <v>829</v>
      </c>
      <c r="S4510">
        <v>35857283</v>
      </c>
      <c r="T4510" t="s">
        <v>829</v>
      </c>
      <c r="U4510">
        <v>35857283</v>
      </c>
      <c r="V4510">
        <v>258</v>
      </c>
    </row>
    <row r="4511" spans="1:22" x14ac:dyDescent="0.3">
      <c r="A4511">
        <v>202223</v>
      </c>
      <c r="B4511" t="s">
        <v>820</v>
      </c>
      <c r="C4511" t="s">
        <v>821</v>
      </c>
      <c r="D4511" t="s">
        <v>822</v>
      </c>
      <c r="E4511" t="s">
        <v>823</v>
      </c>
      <c r="F4511" t="s">
        <v>876</v>
      </c>
      <c r="G4511" t="s">
        <v>877</v>
      </c>
      <c r="H4511" t="s">
        <v>962</v>
      </c>
      <c r="I4511">
        <v>850</v>
      </c>
      <c r="J4511" t="s">
        <v>963</v>
      </c>
      <c r="K4511" t="s">
        <v>828</v>
      </c>
      <c r="L4511" t="s">
        <v>336</v>
      </c>
      <c r="M4511">
        <v>1470701</v>
      </c>
      <c r="N4511">
        <v>2192333</v>
      </c>
      <c r="O4511">
        <v>1154000</v>
      </c>
      <c r="P4511">
        <v>27125010</v>
      </c>
      <c r="Q4511">
        <v>4947524</v>
      </c>
      <c r="R4511" t="s">
        <v>829</v>
      </c>
      <c r="S4511">
        <v>36889568</v>
      </c>
      <c r="T4511" t="s">
        <v>829</v>
      </c>
      <c r="U4511">
        <v>36889568</v>
      </c>
      <c r="V4511">
        <v>266</v>
      </c>
    </row>
    <row r="4512" spans="1:22" x14ac:dyDescent="0.3">
      <c r="A4512">
        <v>202324</v>
      </c>
      <c r="B4512" t="s">
        <v>820</v>
      </c>
      <c r="C4512" t="s">
        <v>821</v>
      </c>
      <c r="D4512" t="s">
        <v>822</v>
      </c>
      <c r="E4512" t="s">
        <v>823</v>
      </c>
      <c r="F4512" t="s">
        <v>876</v>
      </c>
      <c r="G4512" t="s">
        <v>877</v>
      </c>
      <c r="H4512" t="s">
        <v>962</v>
      </c>
      <c r="I4512">
        <v>850</v>
      </c>
      <c r="J4512" t="s">
        <v>963</v>
      </c>
      <c r="K4512" t="s">
        <v>828</v>
      </c>
      <c r="L4512" t="s">
        <v>336</v>
      </c>
      <c r="M4512">
        <v>1602358</v>
      </c>
      <c r="N4512">
        <v>2548512</v>
      </c>
      <c r="O4512">
        <v>1180704</v>
      </c>
      <c r="P4512">
        <v>27832692</v>
      </c>
      <c r="Q4512">
        <v>5149692</v>
      </c>
      <c r="R4512" t="s">
        <v>829</v>
      </c>
      <c r="S4512">
        <v>38313958</v>
      </c>
      <c r="T4512" t="s">
        <v>829</v>
      </c>
      <c r="U4512">
        <v>38313958</v>
      </c>
      <c r="V4512">
        <v>275</v>
      </c>
    </row>
    <row r="4513" spans="1:22" x14ac:dyDescent="0.3">
      <c r="A4513">
        <v>202122</v>
      </c>
      <c r="B4513" t="s">
        <v>820</v>
      </c>
      <c r="C4513" t="s">
        <v>821</v>
      </c>
      <c r="D4513" t="s">
        <v>822</v>
      </c>
      <c r="E4513" t="s">
        <v>823</v>
      </c>
      <c r="F4513" t="s">
        <v>876</v>
      </c>
      <c r="G4513" t="s">
        <v>877</v>
      </c>
      <c r="H4513" t="s">
        <v>962</v>
      </c>
      <c r="I4513">
        <v>850</v>
      </c>
      <c r="J4513" t="s">
        <v>963</v>
      </c>
      <c r="K4513" t="s">
        <v>828</v>
      </c>
      <c r="L4513" t="s">
        <v>235</v>
      </c>
      <c r="M4513" t="s">
        <v>829</v>
      </c>
      <c r="N4513">
        <v>0</v>
      </c>
      <c r="O4513">
        <v>0</v>
      </c>
      <c r="P4513" t="s">
        <v>829</v>
      </c>
      <c r="Q4513" t="s">
        <v>829</v>
      </c>
      <c r="R4513" t="s">
        <v>829</v>
      </c>
      <c r="S4513">
        <v>0</v>
      </c>
      <c r="T4513">
        <v>0</v>
      </c>
      <c r="U4513">
        <v>0</v>
      </c>
      <c r="V4513">
        <v>0</v>
      </c>
    </row>
    <row r="4514" spans="1:22" x14ac:dyDescent="0.3">
      <c r="A4514">
        <v>202223</v>
      </c>
      <c r="B4514" t="s">
        <v>820</v>
      </c>
      <c r="C4514" t="s">
        <v>821</v>
      </c>
      <c r="D4514" t="s">
        <v>822</v>
      </c>
      <c r="E4514" t="s">
        <v>823</v>
      </c>
      <c r="F4514" t="s">
        <v>876</v>
      </c>
      <c r="G4514" t="s">
        <v>877</v>
      </c>
      <c r="H4514" t="s">
        <v>962</v>
      </c>
      <c r="I4514">
        <v>850</v>
      </c>
      <c r="J4514" t="s">
        <v>963</v>
      </c>
      <c r="K4514" t="s">
        <v>828</v>
      </c>
      <c r="L4514" t="s">
        <v>235</v>
      </c>
      <c r="M4514" t="s">
        <v>829</v>
      </c>
      <c r="N4514">
        <v>0</v>
      </c>
      <c r="O4514">
        <v>0</v>
      </c>
      <c r="P4514" t="s">
        <v>829</v>
      </c>
      <c r="Q4514" t="s">
        <v>829</v>
      </c>
      <c r="R4514" t="s">
        <v>829</v>
      </c>
      <c r="S4514">
        <v>0</v>
      </c>
      <c r="T4514">
        <v>0</v>
      </c>
      <c r="U4514">
        <v>0</v>
      </c>
      <c r="V4514">
        <v>0</v>
      </c>
    </row>
    <row r="4515" spans="1:22" x14ac:dyDescent="0.3">
      <c r="A4515">
        <v>202324</v>
      </c>
      <c r="B4515" t="s">
        <v>820</v>
      </c>
      <c r="C4515" t="s">
        <v>821</v>
      </c>
      <c r="D4515" t="s">
        <v>822</v>
      </c>
      <c r="E4515" t="s">
        <v>823</v>
      </c>
      <c r="F4515" t="s">
        <v>876</v>
      </c>
      <c r="G4515" t="s">
        <v>877</v>
      </c>
      <c r="H4515" t="s">
        <v>962</v>
      </c>
      <c r="I4515">
        <v>850</v>
      </c>
      <c r="J4515" t="s">
        <v>963</v>
      </c>
      <c r="K4515" t="s">
        <v>828</v>
      </c>
      <c r="L4515" t="s">
        <v>235</v>
      </c>
      <c r="M4515" t="s">
        <v>829</v>
      </c>
      <c r="N4515">
        <v>0</v>
      </c>
      <c r="O4515">
        <v>0</v>
      </c>
      <c r="P4515" t="s">
        <v>829</v>
      </c>
      <c r="Q4515" t="s">
        <v>829</v>
      </c>
      <c r="R4515" t="s">
        <v>829</v>
      </c>
      <c r="S4515">
        <v>0</v>
      </c>
      <c r="T4515">
        <v>0</v>
      </c>
      <c r="U4515">
        <v>0</v>
      </c>
      <c r="V4515">
        <v>0</v>
      </c>
    </row>
    <row r="4516" spans="1:22" x14ac:dyDescent="0.3">
      <c r="A4516">
        <v>202122</v>
      </c>
      <c r="B4516" t="s">
        <v>820</v>
      </c>
      <c r="C4516" t="s">
        <v>821</v>
      </c>
      <c r="D4516" t="s">
        <v>822</v>
      </c>
      <c r="E4516" t="s">
        <v>823</v>
      </c>
      <c r="F4516" t="s">
        <v>876</v>
      </c>
      <c r="G4516" t="s">
        <v>877</v>
      </c>
      <c r="H4516" t="s">
        <v>962</v>
      </c>
      <c r="I4516">
        <v>850</v>
      </c>
      <c r="J4516" t="s">
        <v>963</v>
      </c>
      <c r="K4516" t="s">
        <v>828</v>
      </c>
      <c r="L4516" t="s">
        <v>534</v>
      </c>
      <c r="M4516">
        <v>114000</v>
      </c>
      <c r="N4516">
        <v>15140365</v>
      </c>
      <c r="O4516">
        <v>4795194</v>
      </c>
      <c r="P4516">
        <v>25968894</v>
      </c>
      <c r="Q4516">
        <v>2051967</v>
      </c>
      <c r="R4516" t="s">
        <v>829</v>
      </c>
      <c r="S4516">
        <v>48070420</v>
      </c>
      <c r="T4516">
        <v>3009</v>
      </c>
      <c r="U4516">
        <v>48067411</v>
      </c>
      <c r="V4516">
        <v>153</v>
      </c>
    </row>
    <row r="4517" spans="1:22" x14ac:dyDescent="0.3">
      <c r="A4517">
        <v>202223</v>
      </c>
      <c r="B4517" t="s">
        <v>820</v>
      </c>
      <c r="C4517" t="s">
        <v>821</v>
      </c>
      <c r="D4517" t="s">
        <v>822</v>
      </c>
      <c r="E4517" t="s">
        <v>823</v>
      </c>
      <c r="F4517" t="s">
        <v>876</v>
      </c>
      <c r="G4517" t="s">
        <v>877</v>
      </c>
      <c r="H4517" t="s">
        <v>962</v>
      </c>
      <c r="I4517">
        <v>850</v>
      </c>
      <c r="J4517" t="s">
        <v>963</v>
      </c>
      <c r="K4517" t="s">
        <v>828</v>
      </c>
      <c r="L4517" t="s">
        <v>534</v>
      </c>
      <c r="M4517">
        <v>0</v>
      </c>
      <c r="N4517">
        <v>17546439</v>
      </c>
      <c r="O4517">
        <v>5704042</v>
      </c>
      <c r="P4517">
        <v>25583096</v>
      </c>
      <c r="Q4517">
        <v>1866818</v>
      </c>
      <c r="R4517" t="s">
        <v>829</v>
      </c>
      <c r="S4517">
        <v>50700395</v>
      </c>
      <c r="T4517">
        <v>0</v>
      </c>
      <c r="U4517">
        <v>50700395</v>
      </c>
      <c r="V4517">
        <v>162</v>
      </c>
    </row>
    <row r="4518" spans="1:22" x14ac:dyDescent="0.3">
      <c r="A4518">
        <v>202324</v>
      </c>
      <c r="B4518" t="s">
        <v>820</v>
      </c>
      <c r="C4518" t="s">
        <v>821</v>
      </c>
      <c r="D4518" t="s">
        <v>822</v>
      </c>
      <c r="E4518" t="s">
        <v>823</v>
      </c>
      <c r="F4518" t="s">
        <v>876</v>
      </c>
      <c r="G4518" t="s">
        <v>877</v>
      </c>
      <c r="H4518" t="s">
        <v>962</v>
      </c>
      <c r="I4518">
        <v>850</v>
      </c>
      <c r="J4518" t="s">
        <v>963</v>
      </c>
      <c r="K4518" t="s">
        <v>828</v>
      </c>
      <c r="L4518" t="s">
        <v>534</v>
      </c>
      <c r="M4518">
        <v>0</v>
      </c>
      <c r="N4518">
        <v>21112358</v>
      </c>
      <c r="O4518">
        <v>7068956</v>
      </c>
      <c r="P4518">
        <v>31139458</v>
      </c>
      <c r="Q4518">
        <v>2703708</v>
      </c>
      <c r="R4518" t="s">
        <v>829</v>
      </c>
      <c r="S4518">
        <v>62024481</v>
      </c>
      <c r="T4518">
        <v>0</v>
      </c>
      <c r="U4518">
        <v>62024481</v>
      </c>
      <c r="V4518">
        <v>201</v>
      </c>
    </row>
    <row r="4519" spans="1:22" x14ac:dyDescent="0.3">
      <c r="A4519">
        <v>202122</v>
      </c>
      <c r="B4519" t="s">
        <v>820</v>
      </c>
      <c r="C4519" t="s">
        <v>821</v>
      </c>
      <c r="D4519" t="s">
        <v>822</v>
      </c>
      <c r="E4519" t="s">
        <v>823</v>
      </c>
      <c r="F4519" t="s">
        <v>876</v>
      </c>
      <c r="G4519" t="s">
        <v>877</v>
      </c>
      <c r="H4519" t="s">
        <v>962</v>
      </c>
      <c r="I4519">
        <v>850</v>
      </c>
      <c r="J4519" t="s">
        <v>963</v>
      </c>
      <c r="K4519" t="s">
        <v>828</v>
      </c>
      <c r="L4519" t="s">
        <v>603</v>
      </c>
      <c r="M4519" t="s">
        <v>829</v>
      </c>
      <c r="N4519" t="s">
        <v>829</v>
      </c>
      <c r="O4519" t="s">
        <v>829</v>
      </c>
      <c r="P4519">
        <v>0</v>
      </c>
      <c r="Q4519">
        <v>0</v>
      </c>
      <c r="R4519">
        <v>0</v>
      </c>
      <c r="S4519">
        <v>0</v>
      </c>
      <c r="T4519">
        <v>0</v>
      </c>
      <c r="U4519">
        <v>0</v>
      </c>
      <c r="V4519">
        <v>0</v>
      </c>
    </row>
    <row r="4520" spans="1:22" x14ac:dyDescent="0.3">
      <c r="A4520">
        <v>202223</v>
      </c>
      <c r="B4520" t="s">
        <v>820</v>
      </c>
      <c r="C4520" t="s">
        <v>821</v>
      </c>
      <c r="D4520" t="s">
        <v>822</v>
      </c>
      <c r="E4520" t="s">
        <v>823</v>
      </c>
      <c r="F4520" t="s">
        <v>876</v>
      </c>
      <c r="G4520" t="s">
        <v>877</v>
      </c>
      <c r="H4520" t="s">
        <v>962</v>
      </c>
      <c r="I4520">
        <v>850</v>
      </c>
      <c r="J4520" t="s">
        <v>963</v>
      </c>
      <c r="K4520" t="s">
        <v>828</v>
      </c>
      <c r="L4520" t="s">
        <v>603</v>
      </c>
      <c r="M4520" t="s">
        <v>829</v>
      </c>
      <c r="N4520" t="s">
        <v>829</v>
      </c>
      <c r="O4520" t="s">
        <v>829</v>
      </c>
      <c r="P4520">
        <v>0</v>
      </c>
      <c r="Q4520">
        <v>0</v>
      </c>
      <c r="R4520">
        <v>0</v>
      </c>
      <c r="S4520">
        <v>0</v>
      </c>
      <c r="T4520">
        <v>0</v>
      </c>
      <c r="U4520">
        <v>0</v>
      </c>
      <c r="V4520">
        <v>0</v>
      </c>
    </row>
    <row r="4521" spans="1:22" x14ac:dyDescent="0.3">
      <c r="A4521">
        <v>202324</v>
      </c>
      <c r="B4521" t="s">
        <v>820</v>
      </c>
      <c r="C4521" t="s">
        <v>821</v>
      </c>
      <c r="D4521" t="s">
        <v>822</v>
      </c>
      <c r="E4521" t="s">
        <v>823</v>
      </c>
      <c r="F4521" t="s">
        <v>876</v>
      </c>
      <c r="G4521" t="s">
        <v>877</v>
      </c>
      <c r="H4521" t="s">
        <v>962</v>
      </c>
      <c r="I4521">
        <v>850</v>
      </c>
      <c r="J4521" t="s">
        <v>963</v>
      </c>
      <c r="K4521" t="s">
        <v>828</v>
      </c>
      <c r="L4521" t="s">
        <v>603</v>
      </c>
      <c r="M4521" t="s">
        <v>829</v>
      </c>
      <c r="N4521" t="s">
        <v>829</v>
      </c>
      <c r="O4521" t="s">
        <v>829</v>
      </c>
      <c r="P4521">
        <v>0</v>
      </c>
      <c r="Q4521">
        <v>0</v>
      </c>
      <c r="R4521">
        <v>0</v>
      </c>
      <c r="S4521">
        <v>0</v>
      </c>
      <c r="T4521">
        <v>0</v>
      </c>
      <c r="U4521">
        <v>0</v>
      </c>
      <c r="V4521">
        <v>0</v>
      </c>
    </row>
    <row r="4522" spans="1:22" x14ac:dyDescent="0.3">
      <c r="A4522">
        <v>202122</v>
      </c>
      <c r="B4522" t="s">
        <v>820</v>
      </c>
      <c r="C4522" t="s">
        <v>821</v>
      </c>
      <c r="D4522" t="s">
        <v>822</v>
      </c>
      <c r="E4522" t="s">
        <v>823</v>
      </c>
      <c r="F4522" t="s">
        <v>876</v>
      </c>
      <c r="G4522" t="s">
        <v>877</v>
      </c>
      <c r="H4522" t="s">
        <v>962</v>
      </c>
      <c r="I4522">
        <v>850</v>
      </c>
      <c r="J4522" t="s">
        <v>963</v>
      </c>
      <c r="K4522" t="s">
        <v>828</v>
      </c>
      <c r="L4522" t="s">
        <v>606</v>
      </c>
      <c r="M4522">
        <v>0</v>
      </c>
      <c r="N4522">
        <v>0</v>
      </c>
      <c r="O4522">
        <v>0</v>
      </c>
      <c r="P4522">
        <v>1474530</v>
      </c>
      <c r="Q4522">
        <v>0</v>
      </c>
      <c r="R4522">
        <v>0</v>
      </c>
      <c r="S4522">
        <v>1474530</v>
      </c>
      <c r="T4522">
        <v>15200</v>
      </c>
      <c r="U4522">
        <v>1459330</v>
      </c>
      <c r="V4522">
        <v>5</v>
      </c>
    </row>
    <row r="4523" spans="1:22" x14ac:dyDescent="0.3">
      <c r="A4523">
        <v>202223</v>
      </c>
      <c r="B4523" t="s">
        <v>820</v>
      </c>
      <c r="C4523" t="s">
        <v>821</v>
      </c>
      <c r="D4523" t="s">
        <v>822</v>
      </c>
      <c r="E4523" t="s">
        <v>823</v>
      </c>
      <c r="F4523" t="s">
        <v>876</v>
      </c>
      <c r="G4523" t="s">
        <v>877</v>
      </c>
      <c r="H4523" t="s">
        <v>962</v>
      </c>
      <c r="I4523">
        <v>850</v>
      </c>
      <c r="J4523" t="s">
        <v>963</v>
      </c>
      <c r="K4523" t="s">
        <v>828</v>
      </c>
      <c r="L4523" t="s">
        <v>606</v>
      </c>
      <c r="M4523">
        <v>0</v>
      </c>
      <c r="N4523">
        <v>0</v>
      </c>
      <c r="O4523">
        <v>0</v>
      </c>
      <c r="P4523">
        <v>2089285</v>
      </c>
      <c r="Q4523">
        <v>0</v>
      </c>
      <c r="R4523">
        <v>0</v>
      </c>
      <c r="S4523">
        <v>2089285</v>
      </c>
      <c r="T4523">
        <v>13840</v>
      </c>
      <c r="U4523">
        <v>2075445</v>
      </c>
      <c r="V4523">
        <v>7</v>
      </c>
    </row>
    <row r="4524" spans="1:22" x14ac:dyDescent="0.3">
      <c r="A4524">
        <v>202324</v>
      </c>
      <c r="B4524" t="s">
        <v>820</v>
      </c>
      <c r="C4524" t="s">
        <v>821</v>
      </c>
      <c r="D4524" t="s">
        <v>822</v>
      </c>
      <c r="E4524" t="s">
        <v>823</v>
      </c>
      <c r="F4524" t="s">
        <v>876</v>
      </c>
      <c r="G4524" t="s">
        <v>877</v>
      </c>
      <c r="H4524" t="s">
        <v>962</v>
      </c>
      <c r="I4524">
        <v>850</v>
      </c>
      <c r="J4524" t="s">
        <v>963</v>
      </c>
      <c r="K4524" t="s">
        <v>828</v>
      </c>
      <c r="L4524" t="s">
        <v>606</v>
      </c>
      <c r="M4524">
        <v>0</v>
      </c>
      <c r="N4524">
        <v>0</v>
      </c>
      <c r="O4524">
        <v>0</v>
      </c>
      <c r="P4524">
        <v>2299730</v>
      </c>
      <c r="Q4524">
        <v>0</v>
      </c>
      <c r="R4524">
        <v>0</v>
      </c>
      <c r="S4524">
        <v>2299730</v>
      </c>
      <c r="T4524">
        <v>0</v>
      </c>
      <c r="U4524">
        <v>2299730</v>
      </c>
      <c r="V4524">
        <v>7</v>
      </c>
    </row>
    <row r="4525" spans="1:22" x14ac:dyDescent="0.3">
      <c r="A4525">
        <v>202122</v>
      </c>
      <c r="B4525" t="s">
        <v>820</v>
      </c>
      <c r="C4525" t="s">
        <v>821</v>
      </c>
      <c r="D4525" t="s">
        <v>822</v>
      </c>
      <c r="E4525" t="s">
        <v>823</v>
      </c>
      <c r="F4525" t="s">
        <v>876</v>
      </c>
      <c r="G4525" t="s">
        <v>877</v>
      </c>
      <c r="H4525" t="s">
        <v>962</v>
      </c>
      <c r="I4525">
        <v>850</v>
      </c>
      <c r="J4525" t="s">
        <v>963</v>
      </c>
      <c r="K4525" t="s">
        <v>828</v>
      </c>
      <c r="L4525" t="s">
        <v>609</v>
      </c>
      <c r="M4525" t="s">
        <v>829</v>
      </c>
      <c r="N4525" t="s">
        <v>829</v>
      </c>
      <c r="O4525" t="s">
        <v>829</v>
      </c>
      <c r="P4525" t="s">
        <v>829</v>
      </c>
      <c r="Q4525">
        <v>0</v>
      </c>
      <c r="R4525" t="s">
        <v>829</v>
      </c>
      <c r="S4525">
        <v>0</v>
      </c>
      <c r="T4525">
        <v>0</v>
      </c>
      <c r="U4525">
        <v>0</v>
      </c>
      <c r="V4525">
        <v>0</v>
      </c>
    </row>
    <row r="4526" spans="1:22" x14ac:dyDescent="0.3">
      <c r="A4526">
        <v>202223</v>
      </c>
      <c r="B4526" t="s">
        <v>820</v>
      </c>
      <c r="C4526" t="s">
        <v>821</v>
      </c>
      <c r="D4526" t="s">
        <v>822</v>
      </c>
      <c r="E4526" t="s">
        <v>823</v>
      </c>
      <c r="F4526" t="s">
        <v>876</v>
      </c>
      <c r="G4526" t="s">
        <v>877</v>
      </c>
      <c r="H4526" t="s">
        <v>962</v>
      </c>
      <c r="I4526">
        <v>850</v>
      </c>
      <c r="J4526" t="s">
        <v>963</v>
      </c>
      <c r="K4526" t="s">
        <v>828</v>
      </c>
      <c r="L4526" t="s">
        <v>609</v>
      </c>
      <c r="M4526" t="s">
        <v>829</v>
      </c>
      <c r="N4526" t="s">
        <v>829</v>
      </c>
      <c r="O4526" t="s">
        <v>829</v>
      </c>
      <c r="P4526" t="s">
        <v>829</v>
      </c>
      <c r="Q4526">
        <v>0</v>
      </c>
      <c r="R4526" t="s">
        <v>829</v>
      </c>
      <c r="S4526">
        <v>0</v>
      </c>
      <c r="T4526">
        <v>0</v>
      </c>
      <c r="U4526">
        <v>0</v>
      </c>
      <c r="V4526">
        <v>0</v>
      </c>
    </row>
    <row r="4527" spans="1:22" x14ac:dyDescent="0.3">
      <c r="A4527">
        <v>202122</v>
      </c>
      <c r="B4527" t="s">
        <v>820</v>
      </c>
      <c r="C4527" t="s">
        <v>821</v>
      </c>
      <c r="D4527" t="s">
        <v>822</v>
      </c>
      <c r="E4527" t="s">
        <v>823</v>
      </c>
      <c r="F4527" t="s">
        <v>876</v>
      </c>
      <c r="G4527" t="s">
        <v>877</v>
      </c>
      <c r="H4527" t="s">
        <v>962</v>
      </c>
      <c r="I4527">
        <v>850</v>
      </c>
      <c r="J4527" t="s">
        <v>963</v>
      </c>
      <c r="K4527" t="s">
        <v>828</v>
      </c>
      <c r="L4527" t="s">
        <v>830</v>
      </c>
      <c r="M4527">
        <v>0</v>
      </c>
      <c r="N4527">
        <v>593993</v>
      </c>
      <c r="O4527">
        <v>329248</v>
      </c>
      <c r="P4527">
        <v>932014</v>
      </c>
      <c r="Q4527">
        <v>1959968</v>
      </c>
      <c r="R4527">
        <v>400333</v>
      </c>
      <c r="S4527">
        <v>4215556</v>
      </c>
      <c r="T4527">
        <v>0</v>
      </c>
      <c r="U4527">
        <v>4215556</v>
      </c>
      <c r="V4527">
        <v>13</v>
      </c>
    </row>
    <row r="4528" spans="1:22" x14ac:dyDescent="0.3">
      <c r="A4528">
        <v>202223</v>
      </c>
      <c r="B4528" t="s">
        <v>820</v>
      </c>
      <c r="C4528" t="s">
        <v>821</v>
      </c>
      <c r="D4528" t="s">
        <v>822</v>
      </c>
      <c r="E4528" t="s">
        <v>823</v>
      </c>
      <c r="F4528" t="s">
        <v>876</v>
      </c>
      <c r="G4528" t="s">
        <v>877</v>
      </c>
      <c r="H4528" t="s">
        <v>962</v>
      </c>
      <c r="I4528">
        <v>850</v>
      </c>
      <c r="J4528" t="s">
        <v>963</v>
      </c>
      <c r="K4528" t="s">
        <v>828</v>
      </c>
      <c r="L4528" t="s">
        <v>830</v>
      </c>
      <c r="M4528">
        <v>0</v>
      </c>
      <c r="N4528">
        <v>1100756</v>
      </c>
      <c r="O4528">
        <v>1205109</v>
      </c>
      <c r="P4528">
        <v>1369766</v>
      </c>
      <c r="Q4528">
        <v>0</v>
      </c>
      <c r="R4528">
        <v>1517520</v>
      </c>
      <c r="S4528">
        <v>5193151</v>
      </c>
      <c r="T4528">
        <v>0</v>
      </c>
      <c r="U4528">
        <v>5193151</v>
      </c>
      <c r="V4528">
        <v>17</v>
      </c>
    </row>
    <row r="4529" spans="1:22" x14ac:dyDescent="0.3">
      <c r="A4529">
        <v>202324</v>
      </c>
      <c r="B4529" t="s">
        <v>820</v>
      </c>
      <c r="C4529" t="s">
        <v>821</v>
      </c>
      <c r="D4529" t="s">
        <v>822</v>
      </c>
      <c r="E4529" t="s">
        <v>823</v>
      </c>
      <c r="F4529" t="s">
        <v>876</v>
      </c>
      <c r="G4529" t="s">
        <v>877</v>
      </c>
      <c r="H4529" t="s">
        <v>962</v>
      </c>
      <c r="I4529">
        <v>850</v>
      </c>
      <c r="J4529" t="s">
        <v>963</v>
      </c>
      <c r="K4529" t="s">
        <v>828</v>
      </c>
      <c r="L4529" t="s">
        <v>830</v>
      </c>
      <c r="M4529">
        <v>0</v>
      </c>
      <c r="N4529">
        <v>1561070</v>
      </c>
      <c r="O4529">
        <v>1386791</v>
      </c>
      <c r="P4529">
        <v>1073443</v>
      </c>
      <c r="Q4529">
        <v>0</v>
      </c>
      <c r="R4529">
        <v>1544129</v>
      </c>
      <c r="S4529">
        <v>5565434</v>
      </c>
      <c r="T4529">
        <v>8493</v>
      </c>
      <c r="U4529">
        <v>5556940</v>
      </c>
      <c r="V4529">
        <v>18</v>
      </c>
    </row>
    <row r="4530" spans="1:22" x14ac:dyDescent="0.3">
      <c r="A4530">
        <v>202122</v>
      </c>
      <c r="B4530" t="s">
        <v>820</v>
      </c>
      <c r="C4530" t="s">
        <v>821</v>
      </c>
      <c r="D4530" t="s">
        <v>822</v>
      </c>
      <c r="E4530" t="s">
        <v>823</v>
      </c>
      <c r="F4530" t="s">
        <v>876</v>
      </c>
      <c r="G4530" t="s">
        <v>877</v>
      </c>
      <c r="H4530" t="s">
        <v>962</v>
      </c>
      <c r="I4530">
        <v>850</v>
      </c>
      <c r="J4530" t="s">
        <v>963</v>
      </c>
      <c r="K4530" t="s">
        <v>828</v>
      </c>
      <c r="L4530" t="s">
        <v>537</v>
      </c>
      <c r="M4530">
        <v>0</v>
      </c>
      <c r="N4530">
        <v>1234008</v>
      </c>
      <c r="O4530">
        <v>4148387</v>
      </c>
      <c r="P4530">
        <v>3510025</v>
      </c>
      <c r="Q4530">
        <v>370318</v>
      </c>
      <c r="R4530">
        <v>8518240</v>
      </c>
      <c r="S4530">
        <v>17780978</v>
      </c>
      <c r="T4530">
        <v>3710</v>
      </c>
      <c r="U4530">
        <v>17777268</v>
      </c>
      <c r="V4530">
        <v>57</v>
      </c>
    </row>
    <row r="4531" spans="1:22" x14ac:dyDescent="0.3">
      <c r="A4531">
        <v>202223</v>
      </c>
      <c r="B4531" t="s">
        <v>820</v>
      </c>
      <c r="C4531" t="s">
        <v>821</v>
      </c>
      <c r="D4531" t="s">
        <v>822</v>
      </c>
      <c r="E4531" t="s">
        <v>823</v>
      </c>
      <c r="F4531" t="s">
        <v>876</v>
      </c>
      <c r="G4531" t="s">
        <v>877</v>
      </c>
      <c r="H4531" t="s">
        <v>962</v>
      </c>
      <c r="I4531">
        <v>850</v>
      </c>
      <c r="J4531" t="s">
        <v>963</v>
      </c>
      <c r="K4531" t="s">
        <v>828</v>
      </c>
      <c r="L4531" t="s">
        <v>537</v>
      </c>
      <c r="M4531">
        <v>0</v>
      </c>
      <c r="N4531">
        <v>1669722</v>
      </c>
      <c r="O4531">
        <v>6222872</v>
      </c>
      <c r="P4531">
        <v>6687505</v>
      </c>
      <c r="Q4531">
        <v>386458</v>
      </c>
      <c r="R4531">
        <v>7387938</v>
      </c>
      <c r="S4531">
        <v>22354495</v>
      </c>
      <c r="T4531">
        <v>0</v>
      </c>
      <c r="U4531">
        <v>22354495</v>
      </c>
      <c r="V4531">
        <v>71</v>
      </c>
    </row>
    <row r="4532" spans="1:22" x14ac:dyDescent="0.3">
      <c r="A4532">
        <v>202324</v>
      </c>
      <c r="B4532" t="s">
        <v>820</v>
      </c>
      <c r="C4532" t="s">
        <v>821</v>
      </c>
      <c r="D4532" t="s">
        <v>822</v>
      </c>
      <c r="E4532" t="s">
        <v>823</v>
      </c>
      <c r="F4532" t="s">
        <v>876</v>
      </c>
      <c r="G4532" t="s">
        <v>877</v>
      </c>
      <c r="H4532" t="s">
        <v>962</v>
      </c>
      <c r="I4532">
        <v>850</v>
      </c>
      <c r="J4532" t="s">
        <v>963</v>
      </c>
      <c r="K4532" t="s">
        <v>828</v>
      </c>
      <c r="L4532" t="s">
        <v>537</v>
      </c>
      <c r="M4532">
        <v>0</v>
      </c>
      <c r="N4532">
        <v>2263981</v>
      </c>
      <c r="O4532">
        <v>7674406</v>
      </c>
      <c r="P4532">
        <v>7325954</v>
      </c>
      <c r="Q4532">
        <v>201783</v>
      </c>
      <c r="R4532">
        <v>8177747</v>
      </c>
      <c r="S4532">
        <v>25643872</v>
      </c>
      <c r="T4532">
        <v>0</v>
      </c>
      <c r="U4532">
        <v>25643872</v>
      </c>
      <c r="V4532">
        <v>83</v>
      </c>
    </row>
    <row r="4533" spans="1:22" x14ac:dyDescent="0.3">
      <c r="A4533">
        <v>202122</v>
      </c>
      <c r="B4533" t="s">
        <v>820</v>
      </c>
      <c r="C4533" t="s">
        <v>821</v>
      </c>
      <c r="D4533" t="s">
        <v>822</v>
      </c>
      <c r="E4533" t="s">
        <v>823</v>
      </c>
      <c r="F4533" t="s">
        <v>876</v>
      </c>
      <c r="G4533" t="s">
        <v>877</v>
      </c>
      <c r="H4533" t="s">
        <v>962</v>
      </c>
      <c r="I4533">
        <v>850</v>
      </c>
      <c r="J4533" t="s">
        <v>963</v>
      </c>
      <c r="K4533" t="s">
        <v>828</v>
      </c>
      <c r="L4533" t="s">
        <v>572</v>
      </c>
      <c r="M4533">
        <v>0</v>
      </c>
      <c r="N4533">
        <v>0</v>
      </c>
      <c r="O4533">
        <v>0</v>
      </c>
      <c r="P4533">
        <v>42460776</v>
      </c>
      <c r="Q4533">
        <v>0</v>
      </c>
      <c r="R4533">
        <v>5807276</v>
      </c>
      <c r="S4533">
        <v>48268052</v>
      </c>
      <c r="T4533">
        <v>437469</v>
      </c>
      <c r="U4533">
        <v>47830583</v>
      </c>
      <c r="V4533">
        <v>152</v>
      </c>
    </row>
    <row r="4534" spans="1:22" x14ac:dyDescent="0.3">
      <c r="A4534">
        <v>202223</v>
      </c>
      <c r="B4534" t="s">
        <v>820</v>
      </c>
      <c r="C4534" t="s">
        <v>821</v>
      </c>
      <c r="D4534" t="s">
        <v>822</v>
      </c>
      <c r="E4534" t="s">
        <v>823</v>
      </c>
      <c r="F4534" t="s">
        <v>876</v>
      </c>
      <c r="G4534" t="s">
        <v>877</v>
      </c>
      <c r="H4534" t="s">
        <v>962</v>
      </c>
      <c r="I4534">
        <v>850</v>
      </c>
      <c r="J4534" t="s">
        <v>963</v>
      </c>
      <c r="K4534" t="s">
        <v>828</v>
      </c>
      <c r="L4534" t="s">
        <v>572</v>
      </c>
      <c r="M4534">
        <v>0</v>
      </c>
      <c r="N4534">
        <v>0</v>
      </c>
      <c r="O4534">
        <v>0</v>
      </c>
      <c r="P4534">
        <v>55434132</v>
      </c>
      <c r="Q4534">
        <v>0</v>
      </c>
      <c r="R4534">
        <v>6591551</v>
      </c>
      <c r="S4534">
        <v>62025683</v>
      </c>
      <c r="T4534">
        <v>1086242</v>
      </c>
      <c r="U4534">
        <v>60939441</v>
      </c>
      <c r="V4534">
        <v>195</v>
      </c>
    </row>
    <row r="4535" spans="1:22" x14ac:dyDescent="0.3">
      <c r="A4535">
        <v>202324</v>
      </c>
      <c r="B4535" t="s">
        <v>820</v>
      </c>
      <c r="C4535" t="s">
        <v>821</v>
      </c>
      <c r="D4535" t="s">
        <v>822</v>
      </c>
      <c r="E4535" t="s">
        <v>823</v>
      </c>
      <c r="F4535" t="s">
        <v>876</v>
      </c>
      <c r="G4535" t="s">
        <v>877</v>
      </c>
      <c r="H4535" t="s">
        <v>962</v>
      </c>
      <c r="I4535">
        <v>850</v>
      </c>
      <c r="J4535" t="s">
        <v>963</v>
      </c>
      <c r="K4535" t="s">
        <v>828</v>
      </c>
      <c r="L4535" t="s">
        <v>572</v>
      </c>
      <c r="M4535">
        <v>0</v>
      </c>
      <c r="N4535">
        <v>0</v>
      </c>
      <c r="O4535">
        <v>0</v>
      </c>
      <c r="P4535">
        <v>68314834</v>
      </c>
      <c r="Q4535">
        <v>0</v>
      </c>
      <c r="R4535">
        <v>5779707</v>
      </c>
      <c r="S4535">
        <v>74094541</v>
      </c>
      <c r="T4535">
        <v>407502</v>
      </c>
      <c r="U4535">
        <v>73687039</v>
      </c>
      <c r="V4535">
        <v>238</v>
      </c>
    </row>
    <row r="4536" spans="1:22" x14ac:dyDescent="0.3">
      <c r="A4536">
        <v>202122</v>
      </c>
      <c r="B4536" t="s">
        <v>820</v>
      </c>
      <c r="C4536" t="s">
        <v>821</v>
      </c>
      <c r="D4536" t="s">
        <v>822</v>
      </c>
      <c r="E4536" t="s">
        <v>823</v>
      </c>
      <c r="F4536" t="s">
        <v>876</v>
      </c>
      <c r="G4536" t="s">
        <v>877</v>
      </c>
      <c r="H4536" t="s">
        <v>962</v>
      </c>
      <c r="I4536">
        <v>850</v>
      </c>
      <c r="J4536" t="s">
        <v>963</v>
      </c>
      <c r="K4536" t="s">
        <v>828</v>
      </c>
      <c r="L4536" t="s">
        <v>539</v>
      </c>
      <c r="M4536">
        <v>0</v>
      </c>
      <c r="N4536">
        <v>425000</v>
      </c>
      <c r="O4536">
        <v>0</v>
      </c>
      <c r="P4536" t="s">
        <v>829</v>
      </c>
      <c r="Q4536" t="s">
        <v>829</v>
      </c>
      <c r="R4536" t="s">
        <v>829</v>
      </c>
      <c r="S4536">
        <v>425000</v>
      </c>
      <c r="T4536">
        <v>0</v>
      </c>
      <c r="U4536">
        <v>425000</v>
      </c>
      <c r="V4536">
        <v>1</v>
      </c>
    </row>
    <row r="4537" spans="1:22" x14ac:dyDescent="0.3">
      <c r="A4537">
        <v>202223</v>
      </c>
      <c r="B4537" t="s">
        <v>820</v>
      </c>
      <c r="C4537" t="s">
        <v>821</v>
      </c>
      <c r="D4537" t="s">
        <v>822</v>
      </c>
      <c r="E4537" t="s">
        <v>823</v>
      </c>
      <c r="F4537" t="s">
        <v>876</v>
      </c>
      <c r="G4537" t="s">
        <v>877</v>
      </c>
      <c r="H4537" t="s">
        <v>962</v>
      </c>
      <c r="I4537">
        <v>850</v>
      </c>
      <c r="J4537" t="s">
        <v>963</v>
      </c>
      <c r="K4537" t="s">
        <v>828</v>
      </c>
      <c r="L4537" t="s">
        <v>539</v>
      </c>
      <c r="M4537">
        <v>0</v>
      </c>
      <c r="N4537">
        <v>425000</v>
      </c>
      <c r="O4537">
        <v>0</v>
      </c>
      <c r="P4537" t="s">
        <v>829</v>
      </c>
      <c r="Q4537" t="s">
        <v>829</v>
      </c>
      <c r="R4537" t="s">
        <v>829</v>
      </c>
      <c r="S4537">
        <v>425000</v>
      </c>
      <c r="T4537">
        <v>0</v>
      </c>
      <c r="U4537">
        <v>425000</v>
      </c>
      <c r="V4537">
        <v>1</v>
      </c>
    </row>
    <row r="4538" spans="1:22" x14ac:dyDescent="0.3">
      <c r="A4538">
        <v>202324</v>
      </c>
      <c r="B4538" t="s">
        <v>820</v>
      </c>
      <c r="C4538" t="s">
        <v>821</v>
      </c>
      <c r="D4538" t="s">
        <v>822</v>
      </c>
      <c r="E4538" t="s">
        <v>823</v>
      </c>
      <c r="F4538" t="s">
        <v>876</v>
      </c>
      <c r="G4538" t="s">
        <v>877</v>
      </c>
      <c r="H4538" t="s">
        <v>962</v>
      </c>
      <c r="I4538">
        <v>850</v>
      </c>
      <c r="J4538" t="s">
        <v>963</v>
      </c>
      <c r="K4538" t="s">
        <v>828</v>
      </c>
      <c r="L4538" t="s">
        <v>539</v>
      </c>
      <c r="M4538">
        <v>0</v>
      </c>
      <c r="N4538">
        <v>481007</v>
      </c>
      <c r="O4538">
        <v>18992</v>
      </c>
      <c r="P4538" t="s">
        <v>829</v>
      </c>
      <c r="Q4538" t="s">
        <v>829</v>
      </c>
      <c r="R4538" t="s">
        <v>829</v>
      </c>
      <c r="S4538">
        <v>499999</v>
      </c>
      <c r="T4538">
        <v>0</v>
      </c>
      <c r="U4538">
        <v>499999</v>
      </c>
      <c r="V4538">
        <v>2</v>
      </c>
    </row>
    <row r="4539" spans="1:22" x14ac:dyDescent="0.3">
      <c r="A4539">
        <v>202122</v>
      </c>
      <c r="B4539" t="s">
        <v>820</v>
      </c>
      <c r="C4539" t="s">
        <v>821</v>
      </c>
      <c r="D4539" t="s">
        <v>822</v>
      </c>
      <c r="E4539" t="s">
        <v>823</v>
      </c>
      <c r="F4539" t="s">
        <v>876</v>
      </c>
      <c r="G4539" t="s">
        <v>877</v>
      </c>
      <c r="H4539" t="s">
        <v>962</v>
      </c>
      <c r="I4539">
        <v>850</v>
      </c>
      <c r="J4539" t="s">
        <v>963</v>
      </c>
      <c r="K4539" t="s">
        <v>828</v>
      </c>
      <c r="L4539" t="s">
        <v>541</v>
      </c>
      <c r="M4539">
        <v>131768</v>
      </c>
      <c r="N4539">
        <v>1934968</v>
      </c>
      <c r="O4539">
        <v>1045161</v>
      </c>
      <c r="P4539">
        <v>1825878</v>
      </c>
      <c r="Q4539">
        <v>1564</v>
      </c>
      <c r="R4539">
        <v>89567</v>
      </c>
      <c r="S4539">
        <v>5028906</v>
      </c>
      <c r="T4539">
        <v>108454</v>
      </c>
      <c r="U4539">
        <v>4920452</v>
      </c>
      <c r="V4539">
        <v>16</v>
      </c>
    </row>
    <row r="4540" spans="1:22" x14ac:dyDescent="0.3">
      <c r="A4540">
        <v>202223</v>
      </c>
      <c r="B4540" t="s">
        <v>820</v>
      </c>
      <c r="C4540" t="s">
        <v>821</v>
      </c>
      <c r="D4540" t="s">
        <v>822</v>
      </c>
      <c r="E4540" t="s">
        <v>823</v>
      </c>
      <c r="F4540" t="s">
        <v>876</v>
      </c>
      <c r="G4540" t="s">
        <v>877</v>
      </c>
      <c r="H4540" t="s">
        <v>962</v>
      </c>
      <c r="I4540">
        <v>850</v>
      </c>
      <c r="J4540" t="s">
        <v>963</v>
      </c>
      <c r="K4540" t="s">
        <v>828</v>
      </c>
      <c r="L4540" t="s">
        <v>541</v>
      </c>
      <c r="M4540">
        <v>285619</v>
      </c>
      <c r="N4540">
        <v>2234612</v>
      </c>
      <c r="O4540">
        <v>1301915</v>
      </c>
      <c r="P4540">
        <v>1889216</v>
      </c>
      <c r="Q4540">
        <v>1289</v>
      </c>
      <c r="R4540">
        <v>174082</v>
      </c>
      <c r="S4540">
        <v>5886733</v>
      </c>
      <c r="T4540">
        <v>16048</v>
      </c>
      <c r="U4540">
        <v>5870685</v>
      </c>
      <c r="V4540">
        <v>19</v>
      </c>
    </row>
    <row r="4541" spans="1:22" x14ac:dyDescent="0.3">
      <c r="A4541">
        <v>202324</v>
      </c>
      <c r="B4541" t="s">
        <v>820</v>
      </c>
      <c r="C4541" t="s">
        <v>821</v>
      </c>
      <c r="D4541" t="s">
        <v>822</v>
      </c>
      <c r="E4541" t="s">
        <v>823</v>
      </c>
      <c r="F4541" t="s">
        <v>876</v>
      </c>
      <c r="G4541" t="s">
        <v>877</v>
      </c>
      <c r="H4541" t="s">
        <v>962</v>
      </c>
      <c r="I4541">
        <v>850</v>
      </c>
      <c r="J4541" t="s">
        <v>963</v>
      </c>
      <c r="K4541" t="s">
        <v>828</v>
      </c>
      <c r="L4541" t="s">
        <v>541</v>
      </c>
      <c r="M4541">
        <v>272308</v>
      </c>
      <c r="N4541">
        <v>2559287</v>
      </c>
      <c r="O4541">
        <v>1320741</v>
      </c>
      <c r="P4541">
        <v>2234878</v>
      </c>
      <c r="Q4541">
        <v>2081</v>
      </c>
      <c r="R4541">
        <v>117406</v>
      </c>
      <c r="S4541">
        <v>6506701</v>
      </c>
      <c r="T4541">
        <v>218455</v>
      </c>
      <c r="U4541">
        <v>6288246</v>
      </c>
      <c r="V4541">
        <v>20</v>
      </c>
    </row>
    <row r="4542" spans="1:22" x14ac:dyDescent="0.3">
      <c r="A4542">
        <v>202122</v>
      </c>
      <c r="B4542" t="s">
        <v>820</v>
      </c>
      <c r="C4542" t="s">
        <v>821</v>
      </c>
      <c r="D4542" t="s">
        <v>822</v>
      </c>
      <c r="E4542" t="s">
        <v>823</v>
      </c>
      <c r="F4542" t="s">
        <v>876</v>
      </c>
      <c r="G4542" t="s">
        <v>877</v>
      </c>
      <c r="H4542" t="s">
        <v>962</v>
      </c>
      <c r="I4542">
        <v>850</v>
      </c>
      <c r="J4542" t="s">
        <v>963</v>
      </c>
      <c r="K4542" t="s">
        <v>828</v>
      </c>
      <c r="L4542" t="s">
        <v>831</v>
      </c>
      <c r="M4542" t="s">
        <v>829</v>
      </c>
      <c r="N4542" t="s">
        <v>829</v>
      </c>
      <c r="O4542" t="s">
        <v>829</v>
      </c>
      <c r="P4542">
        <v>0</v>
      </c>
      <c r="Q4542">
        <v>1441991</v>
      </c>
      <c r="R4542" t="s">
        <v>829</v>
      </c>
      <c r="S4542">
        <v>1441991</v>
      </c>
      <c r="T4542">
        <v>300</v>
      </c>
      <c r="U4542">
        <v>1441691</v>
      </c>
      <c r="V4542">
        <v>5</v>
      </c>
    </row>
    <row r="4543" spans="1:22" x14ac:dyDescent="0.3">
      <c r="A4543">
        <v>202223</v>
      </c>
      <c r="B4543" t="s">
        <v>820</v>
      </c>
      <c r="C4543" t="s">
        <v>821</v>
      </c>
      <c r="D4543" t="s">
        <v>822</v>
      </c>
      <c r="E4543" t="s">
        <v>823</v>
      </c>
      <c r="F4543" t="s">
        <v>876</v>
      </c>
      <c r="G4543" t="s">
        <v>877</v>
      </c>
      <c r="H4543" t="s">
        <v>962</v>
      </c>
      <c r="I4543">
        <v>850</v>
      </c>
      <c r="J4543" t="s">
        <v>963</v>
      </c>
      <c r="K4543" t="s">
        <v>828</v>
      </c>
      <c r="L4543" t="s">
        <v>831</v>
      </c>
      <c r="M4543" t="s">
        <v>829</v>
      </c>
      <c r="N4543" t="s">
        <v>829</v>
      </c>
      <c r="O4543" t="s">
        <v>829</v>
      </c>
      <c r="P4543">
        <v>0</v>
      </c>
      <c r="Q4543">
        <v>1408412</v>
      </c>
      <c r="R4543" t="s">
        <v>829</v>
      </c>
      <c r="S4543">
        <v>1408412</v>
      </c>
      <c r="T4543">
        <v>0</v>
      </c>
      <c r="U4543">
        <v>1408412</v>
      </c>
      <c r="V4543">
        <v>4</v>
      </c>
    </row>
    <row r="4544" spans="1:22" x14ac:dyDescent="0.3">
      <c r="A4544">
        <v>202324</v>
      </c>
      <c r="B4544" t="s">
        <v>820</v>
      </c>
      <c r="C4544" t="s">
        <v>821</v>
      </c>
      <c r="D4544" t="s">
        <v>822</v>
      </c>
      <c r="E4544" t="s">
        <v>823</v>
      </c>
      <c r="F4544" t="s">
        <v>876</v>
      </c>
      <c r="G4544" t="s">
        <v>877</v>
      </c>
      <c r="H4544" t="s">
        <v>962</v>
      </c>
      <c r="I4544">
        <v>850</v>
      </c>
      <c r="J4544" t="s">
        <v>963</v>
      </c>
      <c r="K4544" t="s">
        <v>828</v>
      </c>
      <c r="L4544" t="s">
        <v>831</v>
      </c>
      <c r="M4544" t="s">
        <v>829</v>
      </c>
      <c r="N4544" t="s">
        <v>829</v>
      </c>
      <c r="O4544" t="s">
        <v>829</v>
      </c>
      <c r="P4544">
        <v>0</v>
      </c>
      <c r="Q4544">
        <v>1450161</v>
      </c>
      <c r="R4544" t="s">
        <v>829</v>
      </c>
      <c r="S4544">
        <v>1450161</v>
      </c>
      <c r="T4544">
        <v>0</v>
      </c>
      <c r="U4544">
        <v>1450161</v>
      </c>
      <c r="V4544">
        <v>5</v>
      </c>
    </row>
    <row r="4545" spans="1:22" x14ac:dyDescent="0.3">
      <c r="A4545">
        <v>202122</v>
      </c>
      <c r="B4545" t="s">
        <v>820</v>
      </c>
      <c r="C4545" t="s">
        <v>821</v>
      </c>
      <c r="D4545" t="s">
        <v>822</v>
      </c>
      <c r="E4545" t="s">
        <v>823</v>
      </c>
      <c r="F4545" t="s">
        <v>876</v>
      </c>
      <c r="G4545" t="s">
        <v>877</v>
      </c>
      <c r="H4545" t="s">
        <v>962</v>
      </c>
      <c r="I4545">
        <v>850</v>
      </c>
      <c r="J4545" t="s">
        <v>963</v>
      </c>
      <c r="K4545" t="s">
        <v>828</v>
      </c>
      <c r="L4545" t="s">
        <v>832</v>
      </c>
      <c r="M4545">
        <v>0</v>
      </c>
      <c r="N4545">
        <v>0</v>
      </c>
      <c r="O4545">
        <v>0</v>
      </c>
      <c r="P4545">
        <v>0</v>
      </c>
      <c r="Q4545">
        <v>5243023</v>
      </c>
      <c r="R4545">
        <v>0</v>
      </c>
      <c r="S4545">
        <v>5243023</v>
      </c>
      <c r="T4545">
        <v>0</v>
      </c>
      <c r="U4545">
        <v>5243023</v>
      </c>
      <c r="V4545">
        <v>17</v>
      </c>
    </row>
    <row r="4546" spans="1:22" x14ac:dyDescent="0.3">
      <c r="A4546">
        <v>202223</v>
      </c>
      <c r="B4546" t="s">
        <v>820</v>
      </c>
      <c r="C4546" t="s">
        <v>821</v>
      </c>
      <c r="D4546" t="s">
        <v>822</v>
      </c>
      <c r="E4546" t="s">
        <v>823</v>
      </c>
      <c r="F4546" t="s">
        <v>876</v>
      </c>
      <c r="G4546" t="s">
        <v>877</v>
      </c>
      <c r="H4546" t="s">
        <v>962</v>
      </c>
      <c r="I4546">
        <v>850</v>
      </c>
      <c r="J4546" t="s">
        <v>963</v>
      </c>
      <c r="K4546" t="s">
        <v>828</v>
      </c>
      <c r="L4546" t="s">
        <v>832</v>
      </c>
      <c r="M4546">
        <v>0</v>
      </c>
      <c r="N4546">
        <v>0</v>
      </c>
      <c r="O4546">
        <v>0</v>
      </c>
      <c r="P4546">
        <v>0</v>
      </c>
      <c r="Q4546">
        <v>502269</v>
      </c>
      <c r="R4546">
        <v>0</v>
      </c>
      <c r="S4546">
        <v>502269</v>
      </c>
      <c r="T4546">
        <v>0</v>
      </c>
      <c r="U4546">
        <v>502269</v>
      </c>
      <c r="V4546">
        <v>2</v>
      </c>
    </row>
    <row r="4547" spans="1:22" x14ac:dyDescent="0.3">
      <c r="A4547">
        <v>202324</v>
      </c>
      <c r="B4547" t="s">
        <v>820</v>
      </c>
      <c r="C4547" t="s">
        <v>821</v>
      </c>
      <c r="D4547" t="s">
        <v>822</v>
      </c>
      <c r="E4547" t="s">
        <v>823</v>
      </c>
      <c r="F4547" t="s">
        <v>876</v>
      </c>
      <c r="G4547" t="s">
        <v>877</v>
      </c>
      <c r="H4547" t="s">
        <v>962</v>
      </c>
      <c r="I4547">
        <v>850</v>
      </c>
      <c r="J4547" t="s">
        <v>963</v>
      </c>
      <c r="K4547" t="s">
        <v>828</v>
      </c>
      <c r="L4547" t="s">
        <v>832</v>
      </c>
      <c r="M4547">
        <v>0</v>
      </c>
      <c r="N4547">
        <v>0</v>
      </c>
      <c r="O4547">
        <v>0</v>
      </c>
      <c r="P4547">
        <v>0</v>
      </c>
      <c r="Q4547">
        <v>507277</v>
      </c>
      <c r="R4547">
        <v>0</v>
      </c>
      <c r="S4547">
        <v>507277</v>
      </c>
      <c r="T4547">
        <v>0</v>
      </c>
      <c r="U4547">
        <v>507277</v>
      </c>
      <c r="V4547">
        <v>2</v>
      </c>
    </row>
    <row r="4548" spans="1:22" x14ac:dyDescent="0.3">
      <c r="A4548">
        <v>202122</v>
      </c>
      <c r="B4548" t="s">
        <v>820</v>
      </c>
      <c r="C4548" t="s">
        <v>821</v>
      </c>
      <c r="D4548" t="s">
        <v>822</v>
      </c>
      <c r="E4548" t="s">
        <v>823</v>
      </c>
      <c r="F4548" t="s">
        <v>876</v>
      </c>
      <c r="G4548" t="s">
        <v>877</v>
      </c>
      <c r="H4548" t="s">
        <v>962</v>
      </c>
      <c r="I4548">
        <v>850</v>
      </c>
      <c r="J4548" t="s">
        <v>963</v>
      </c>
      <c r="K4548" t="s">
        <v>828</v>
      </c>
      <c r="L4548" t="s">
        <v>544</v>
      </c>
      <c r="M4548">
        <v>450</v>
      </c>
      <c r="N4548">
        <v>2814194</v>
      </c>
      <c r="O4548">
        <v>437459</v>
      </c>
      <c r="P4548">
        <v>594370</v>
      </c>
      <c r="Q4548">
        <v>143</v>
      </c>
      <c r="R4548">
        <v>0</v>
      </c>
      <c r="S4548">
        <v>3846616</v>
      </c>
      <c r="T4548">
        <v>286129</v>
      </c>
      <c r="U4548">
        <v>3560487</v>
      </c>
      <c r="V4548">
        <v>11</v>
      </c>
    </row>
    <row r="4549" spans="1:22" x14ac:dyDescent="0.3">
      <c r="A4549">
        <v>202223</v>
      </c>
      <c r="B4549" t="s">
        <v>820</v>
      </c>
      <c r="C4549" t="s">
        <v>821</v>
      </c>
      <c r="D4549" t="s">
        <v>822</v>
      </c>
      <c r="E4549" t="s">
        <v>823</v>
      </c>
      <c r="F4549" t="s">
        <v>876</v>
      </c>
      <c r="G4549" t="s">
        <v>877</v>
      </c>
      <c r="H4549" t="s">
        <v>962</v>
      </c>
      <c r="I4549">
        <v>850</v>
      </c>
      <c r="J4549" t="s">
        <v>963</v>
      </c>
      <c r="K4549" t="s">
        <v>828</v>
      </c>
      <c r="L4549" t="s">
        <v>544</v>
      </c>
      <c r="M4549">
        <v>1221</v>
      </c>
      <c r="N4549">
        <v>3906554</v>
      </c>
      <c r="O4549">
        <v>2665136</v>
      </c>
      <c r="P4549">
        <v>1305624</v>
      </c>
      <c r="Q4549">
        <v>65</v>
      </c>
      <c r="R4549">
        <v>1292702</v>
      </c>
      <c r="S4549">
        <v>9171302</v>
      </c>
      <c r="T4549">
        <v>433809</v>
      </c>
      <c r="U4549">
        <v>8737493</v>
      </c>
      <c r="V4549">
        <v>28</v>
      </c>
    </row>
    <row r="4550" spans="1:22" x14ac:dyDescent="0.3">
      <c r="A4550">
        <v>202324</v>
      </c>
      <c r="B4550" t="s">
        <v>820</v>
      </c>
      <c r="C4550" t="s">
        <v>821</v>
      </c>
      <c r="D4550" t="s">
        <v>822</v>
      </c>
      <c r="E4550" t="s">
        <v>823</v>
      </c>
      <c r="F4550" t="s">
        <v>876</v>
      </c>
      <c r="G4550" t="s">
        <v>877</v>
      </c>
      <c r="H4550" t="s">
        <v>962</v>
      </c>
      <c r="I4550">
        <v>850</v>
      </c>
      <c r="J4550" t="s">
        <v>963</v>
      </c>
      <c r="K4550" t="s">
        <v>828</v>
      </c>
      <c r="L4550" t="s">
        <v>544</v>
      </c>
      <c r="M4550">
        <v>281</v>
      </c>
      <c r="N4550">
        <v>4835561</v>
      </c>
      <c r="O4550">
        <v>3508848</v>
      </c>
      <c r="P4550">
        <v>1054114</v>
      </c>
      <c r="Q4550">
        <v>93</v>
      </c>
      <c r="R4550">
        <v>1304916</v>
      </c>
      <c r="S4550">
        <v>10703813</v>
      </c>
      <c r="T4550">
        <v>1087264</v>
      </c>
      <c r="U4550">
        <v>9616549</v>
      </c>
      <c r="V4550">
        <v>31</v>
      </c>
    </row>
    <row r="4551" spans="1:22" x14ac:dyDescent="0.3">
      <c r="A4551">
        <v>202122</v>
      </c>
      <c r="B4551" t="s">
        <v>820</v>
      </c>
      <c r="C4551" t="s">
        <v>821</v>
      </c>
      <c r="D4551" t="s">
        <v>822</v>
      </c>
      <c r="E4551" t="s">
        <v>823</v>
      </c>
      <c r="F4551" t="s">
        <v>876</v>
      </c>
      <c r="G4551" t="s">
        <v>877</v>
      </c>
      <c r="H4551" t="s">
        <v>962</v>
      </c>
      <c r="I4551">
        <v>850</v>
      </c>
      <c r="J4551" t="s">
        <v>963</v>
      </c>
      <c r="K4551" t="s">
        <v>828</v>
      </c>
      <c r="L4551" t="s">
        <v>600</v>
      </c>
      <c r="M4551" t="s">
        <v>829</v>
      </c>
      <c r="N4551" t="s">
        <v>829</v>
      </c>
      <c r="O4551" t="s">
        <v>829</v>
      </c>
      <c r="P4551">
        <v>0</v>
      </c>
      <c r="Q4551">
        <v>0</v>
      </c>
      <c r="R4551" t="s">
        <v>829</v>
      </c>
      <c r="S4551">
        <v>0</v>
      </c>
      <c r="T4551">
        <v>0</v>
      </c>
      <c r="U4551">
        <v>0</v>
      </c>
      <c r="V4551">
        <v>0</v>
      </c>
    </row>
    <row r="4552" spans="1:22" x14ac:dyDescent="0.3">
      <c r="A4552">
        <v>202223</v>
      </c>
      <c r="B4552" t="s">
        <v>820</v>
      </c>
      <c r="C4552" t="s">
        <v>821</v>
      </c>
      <c r="D4552" t="s">
        <v>822</v>
      </c>
      <c r="E4552" t="s">
        <v>823</v>
      </c>
      <c r="F4552" t="s">
        <v>876</v>
      </c>
      <c r="G4552" t="s">
        <v>877</v>
      </c>
      <c r="H4552" t="s">
        <v>962</v>
      </c>
      <c r="I4552">
        <v>850</v>
      </c>
      <c r="J4552" t="s">
        <v>963</v>
      </c>
      <c r="K4552" t="s">
        <v>828</v>
      </c>
      <c r="L4552" t="s">
        <v>600</v>
      </c>
      <c r="M4552" t="s">
        <v>829</v>
      </c>
      <c r="N4552" t="s">
        <v>829</v>
      </c>
      <c r="O4552" t="s">
        <v>829</v>
      </c>
      <c r="P4552">
        <v>0</v>
      </c>
      <c r="Q4552">
        <v>0</v>
      </c>
      <c r="R4552" t="s">
        <v>829</v>
      </c>
      <c r="S4552">
        <v>0</v>
      </c>
      <c r="T4552">
        <v>0</v>
      </c>
      <c r="U4552">
        <v>0</v>
      </c>
      <c r="V4552">
        <v>0</v>
      </c>
    </row>
    <row r="4553" spans="1:22" x14ac:dyDescent="0.3">
      <c r="A4553">
        <v>202324</v>
      </c>
      <c r="B4553" t="s">
        <v>820</v>
      </c>
      <c r="C4553" t="s">
        <v>821</v>
      </c>
      <c r="D4553" t="s">
        <v>822</v>
      </c>
      <c r="E4553" t="s">
        <v>823</v>
      </c>
      <c r="F4553" t="s">
        <v>876</v>
      </c>
      <c r="G4553" t="s">
        <v>877</v>
      </c>
      <c r="H4553" t="s">
        <v>962</v>
      </c>
      <c r="I4553">
        <v>850</v>
      </c>
      <c r="J4553" t="s">
        <v>963</v>
      </c>
      <c r="K4553" t="s">
        <v>828</v>
      </c>
      <c r="L4553" t="s">
        <v>600</v>
      </c>
      <c r="M4553" t="s">
        <v>829</v>
      </c>
      <c r="N4553" t="s">
        <v>829</v>
      </c>
      <c r="O4553" t="s">
        <v>829</v>
      </c>
      <c r="P4553">
        <v>0</v>
      </c>
      <c r="Q4553">
        <v>0</v>
      </c>
      <c r="R4553" t="s">
        <v>829</v>
      </c>
      <c r="S4553">
        <v>0</v>
      </c>
      <c r="T4553">
        <v>0</v>
      </c>
      <c r="U4553">
        <v>0</v>
      </c>
      <c r="V4553">
        <v>0</v>
      </c>
    </row>
    <row r="4554" spans="1:22" x14ac:dyDescent="0.3">
      <c r="A4554">
        <v>202122</v>
      </c>
      <c r="B4554" t="s">
        <v>820</v>
      </c>
      <c r="C4554" t="s">
        <v>821</v>
      </c>
      <c r="D4554" t="s">
        <v>822</v>
      </c>
      <c r="E4554" t="s">
        <v>823</v>
      </c>
      <c r="F4554" t="s">
        <v>876</v>
      </c>
      <c r="G4554" t="s">
        <v>877</v>
      </c>
      <c r="H4554" t="s">
        <v>962</v>
      </c>
      <c r="I4554">
        <v>850</v>
      </c>
      <c r="J4554" t="s">
        <v>963</v>
      </c>
      <c r="K4554" t="s">
        <v>828</v>
      </c>
      <c r="L4554" t="s">
        <v>247</v>
      </c>
      <c r="M4554">
        <v>0</v>
      </c>
      <c r="N4554">
        <v>0</v>
      </c>
      <c r="O4554">
        <v>0</v>
      </c>
      <c r="P4554">
        <v>0</v>
      </c>
      <c r="Q4554">
        <v>0</v>
      </c>
      <c r="R4554">
        <v>0</v>
      </c>
      <c r="S4554">
        <v>0</v>
      </c>
      <c r="T4554">
        <v>0</v>
      </c>
      <c r="U4554">
        <v>0</v>
      </c>
      <c r="V4554">
        <v>0</v>
      </c>
    </row>
    <row r="4555" spans="1:22" x14ac:dyDescent="0.3">
      <c r="A4555">
        <v>202223</v>
      </c>
      <c r="B4555" t="s">
        <v>820</v>
      </c>
      <c r="C4555" t="s">
        <v>821</v>
      </c>
      <c r="D4555" t="s">
        <v>822</v>
      </c>
      <c r="E4555" t="s">
        <v>823</v>
      </c>
      <c r="F4555" t="s">
        <v>876</v>
      </c>
      <c r="G4555" t="s">
        <v>877</v>
      </c>
      <c r="H4555" t="s">
        <v>962</v>
      </c>
      <c r="I4555">
        <v>850</v>
      </c>
      <c r="J4555" t="s">
        <v>963</v>
      </c>
      <c r="K4555" t="s">
        <v>828</v>
      </c>
      <c r="L4555" t="s">
        <v>247</v>
      </c>
      <c r="M4555">
        <v>0</v>
      </c>
      <c r="N4555">
        <v>0</v>
      </c>
      <c r="O4555">
        <v>0</v>
      </c>
      <c r="P4555">
        <v>0</v>
      </c>
      <c r="Q4555">
        <v>0</v>
      </c>
      <c r="R4555">
        <v>0</v>
      </c>
      <c r="S4555">
        <v>0</v>
      </c>
      <c r="T4555">
        <v>0</v>
      </c>
      <c r="U4555">
        <v>0</v>
      </c>
      <c r="V4555">
        <v>0</v>
      </c>
    </row>
    <row r="4556" spans="1:22" x14ac:dyDescent="0.3">
      <c r="A4556">
        <v>202324</v>
      </c>
      <c r="B4556" t="s">
        <v>820</v>
      </c>
      <c r="C4556" t="s">
        <v>821</v>
      </c>
      <c r="D4556" t="s">
        <v>822</v>
      </c>
      <c r="E4556" t="s">
        <v>823</v>
      </c>
      <c r="F4556" t="s">
        <v>876</v>
      </c>
      <c r="G4556" t="s">
        <v>877</v>
      </c>
      <c r="H4556" t="s">
        <v>962</v>
      </c>
      <c r="I4556">
        <v>850</v>
      </c>
      <c r="J4556" t="s">
        <v>963</v>
      </c>
      <c r="K4556" t="s">
        <v>828</v>
      </c>
      <c r="L4556" t="s">
        <v>247</v>
      </c>
      <c r="M4556">
        <v>0</v>
      </c>
      <c r="N4556">
        <v>0</v>
      </c>
      <c r="O4556">
        <v>0</v>
      </c>
      <c r="P4556">
        <v>0</v>
      </c>
      <c r="Q4556">
        <v>0</v>
      </c>
      <c r="R4556">
        <v>0</v>
      </c>
      <c r="S4556">
        <v>0</v>
      </c>
      <c r="T4556">
        <v>0</v>
      </c>
      <c r="U4556">
        <v>0</v>
      </c>
      <c r="V4556">
        <v>0</v>
      </c>
    </row>
    <row r="4557" spans="1:22" x14ac:dyDescent="0.3">
      <c r="A4557">
        <v>202122</v>
      </c>
      <c r="B4557" t="s">
        <v>820</v>
      </c>
      <c r="C4557" t="s">
        <v>821</v>
      </c>
      <c r="D4557" t="s">
        <v>822</v>
      </c>
      <c r="E4557" t="s">
        <v>823</v>
      </c>
      <c r="F4557" t="s">
        <v>876</v>
      </c>
      <c r="G4557" t="s">
        <v>877</v>
      </c>
      <c r="H4557" t="s">
        <v>962</v>
      </c>
      <c r="I4557">
        <v>850</v>
      </c>
      <c r="J4557" t="s">
        <v>963</v>
      </c>
      <c r="K4557" t="s">
        <v>828</v>
      </c>
      <c r="L4557" t="s">
        <v>833</v>
      </c>
      <c r="M4557">
        <v>81944241</v>
      </c>
      <c r="N4557">
        <v>468394301</v>
      </c>
      <c r="O4557">
        <v>212855250</v>
      </c>
      <c r="P4557">
        <v>103243808</v>
      </c>
      <c r="Q4557">
        <v>15999288</v>
      </c>
      <c r="R4557">
        <v>14815416</v>
      </c>
      <c r="S4557">
        <v>902698508</v>
      </c>
      <c r="T4557">
        <v>2770555</v>
      </c>
      <c r="U4557">
        <v>899927953</v>
      </c>
      <c r="V4557" t="s">
        <v>834</v>
      </c>
    </row>
    <row r="4558" spans="1:22" x14ac:dyDescent="0.3">
      <c r="A4558">
        <v>202223</v>
      </c>
      <c r="B4558" t="s">
        <v>820</v>
      </c>
      <c r="C4558" t="s">
        <v>821</v>
      </c>
      <c r="D4558" t="s">
        <v>822</v>
      </c>
      <c r="E4558" t="s">
        <v>823</v>
      </c>
      <c r="F4558" t="s">
        <v>876</v>
      </c>
      <c r="G4558" t="s">
        <v>877</v>
      </c>
      <c r="H4558" t="s">
        <v>962</v>
      </c>
      <c r="I4558">
        <v>850</v>
      </c>
      <c r="J4558" t="s">
        <v>963</v>
      </c>
      <c r="K4558" t="s">
        <v>828</v>
      </c>
      <c r="L4558" t="s">
        <v>833</v>
      </c>
      <c r="M4558">
        <v>84998071</v>
      </c>
      <c r="N4558">
        <v>479697786</v>
      </c>
      <c r="O4558">
        <v>226895919</v>
      </c>
      <c r="P4558">
        <v>121566037</v>
      </c>
      <c r="Q4558">
        <v>9121266</v>
      </c>
      <c r="R4558">
        <v>16963793</v>
      </c>
      <c r="S4558">
        <v>946082033</v>
      </c>
      <c r="T4558">
        <v>3409551</v>
      </c>
      <c r="U4558">
        <v>942672482</v>
      </c>
      <c r="V4558" t="s">
        <v>834</v>
      </c>
    </row>
    <row r="4559" spans="1:22" x14ac:dyDescent="0.3">
      <c r="A4559">
        <v>202324</v>
      </c>
      <c r="B4559" t="s">
        <v>820</v>
      </c>
      <c r="C4559" t="s">
        <v>821</v>
      </c>
      <c r="D4559" t="s">
        <v>822</v>
      </c>
      <c r="E4559" t="s">
        <v>823</v>
      </c>
      <c r="F4559" t="s">
        <v>876</v>
      </c>
      <c r="G4559" t="s">
        <v>877</v>
      </c>
      <c r="H4559" t="s">
        <v>962</v>
      </c>
      <c r="I4559">
        <v>850</v>
      </c>
      <c r="J4559" t="s">
        <v>963</v>
      </c>
      <c r="K4559" t="s">
        <v>828</v>
      </c>
      <c r="L4559" t="s">
        <v>833</v>
      </c>
      <c r="M4559">
        <v>89047400</v>
      </c>
      <c r="N4559">
        <v>497158294</v>
      </c>
      <c r="O4559">
        <v>237080045</v>
      </c>
      <c r="P4559">
        <v>141363692</v>
      </c>
      <c r="Q4559">
        <v>10024874</v>
      </c>
      <c r="R4559">
        <v>16923906</v>
      </c>
      <c r="S4559">
        <v>1000276054</v>
      </c>
      <c r="T4559">
        <v>3596797</v>
      </c>
      <c r="U4559">
        <v>996679257</v>
      </c>
      <c r="V4559" t="s">
        <v>834</v>
      </c>
    </row>
    <row r="4560" spans="1:22" x14ac:dyDescent="0.3">
      <c r="A4560">
        <v>202122</v>
      </c>
      <c r="B4560" t="s">
        <v>820</v>
      </c>
      <c r="C4560" t="s">
        <v>821</v>
      </c>
      <c r="D4560" t="s">
        <v>822</v>
      </c>
      <c r="E4560" t="s">
        <v>823</v>
      </c>
      <c r="F4560" t="s">
        <v>876</v>
      </c>
      <c r="G4560" t="s">
        <v>877</v>
      </c>
      <c r="H4560" t="s">
        <v>962</v>
      </c>
      <c r="I4560">
        <v>850</v>
      </c>
      <c r="J4560" t="s">
        <v>963</v>
      </c>
      <c r="K4560" t="s">
        <v>835</v>
      </c>
      <c r="L4560" t="s">
        <v>836</v>
      </c>
      <c r="M4560" t="s">
        <v>829</v>
      </c>
      <c r="N4560" t="s">
        <v>829</v>
      </c>
      <c r="O4560" t="s">
        <v>829</v>
      </c>
      <c r="P4560" t="s">
        <v>829</v>
      </c>
      <c r="Q4560" t="s">
        <v>829</v>
      </c>
      <c r="R4560" t="s">
        <v>829</v>
      </c>
      <c r="S4560">
        <v>873153920</v>
      </c>
      <c r="T4560" t="s">
        <v>829</v>
      </c>
      <c r="U4560" t="s">
        <v>829</v>
      </c>
      <c r="V4560" t="s">
        <v>834</v>
      </c>
    </row>
    <row r="4561" spans="1:22" x14ac:dyDescent="0.3">
      <c r="A4561">
        <v>202223</v>
      </c>
      <c r="B4561" t="s">
        <v>820</v>
      </c>
      <c r="C4561" t="s">
        <v>821</v>
      </c>
      <c r="D4561" t="s">
        <v>822</v>
      </c>
      <c r="E4561" t="s">
        <v>823</v>
      </c>
      <c r="F4561" t="s">
        <v>876</v>
      </c>
      <c r="G4561" t="s">
        <v>877</v>
      </c>
      <c r="H4561" t="s">
        <v>962</v>
      </c>
      <c r="I4561">
        <v>850</v>
      </c>
      <c r="J4561" t="s">
        <v>963</v>
      </c>
      <c r="K4561" t="s">
        <v>835</v>
      </c>
      <c r="L4561" t="s">
        <v>836</v>
      </c>
      <c r="M4561" t="s">
        <v>829</v>
      </c>
      <c r="N4561" t="s">
        <v>829</v>
      </c>
      <c r="O4561" t="s">
        <v>829</v>
      </c>
      <c r="P4561" t="s">
        <v>829</v>
      </c>
      <c r="Q4561" t="s">
        <v>829</v>
      </c>
      <c r="R4561" t="s">
        <v>829</v>
      </c>
      <c r="S4561">
        <v>916387469</v>
      </c>
      <c r="T4561" t="s">
        <v>829</v>
      </c>
      <c r="U4561" t="s">
        <v>829</v>
      </c>
      <c r="V4561" t="s">
        <v>834</v>
      </c>
    </row>
    <row r="4562" spans="1:22" x14ac:dyDescent="0.3">
      <c r="A4562">
        <v>202324</v>
      </c>
      <c r="B4562" t="s">
        <v>820</v>
      </c>
      <c r="C4562" t="s">
        <v>821</v>
      </c>
      <c r="D4562" t="s">
        <v>822</v>
      </c>
      <c r="E4562" t="s">
        <v>823</v>
      </c>
      <c r="F4562" t="s">
        <v>876</v>
      </c>
      <c r="G4562" t="s">
        <v>877</v>
      </c>
      <c r="H4562" t="s">
        <v>962</v>
      </c>
      <c r="I4562">
        <v>850</v>
      </c>
      <c r="J4562" t="s">
        <v>963</v>
      </c>
      <c r="K4562" t="s">
        <v>835</v>
      </c>
      <c r="L4562" t="s">
        <v>836</v>
      </c>
      <c r="M4562" t="s">
        <v>829</v>
      </c>
      <c r="N4562" t="s">
        <v>829</v>
      </c>
      <c r="O4562" t="s">
        <v>829</v>
      </c>
      <c r="P4562" t="s">
        <v>829</v>
      </c>
      <c r="Q4562" t="s">
        <v>829</v>
      </c>
      <c r="R4562" t="s">
        <v>829</v>
      </c>
      <c r="S4562">
        <v>958874971</v>
      </c>
      <c r="T4562" t="s">
        <v>829</v>
      </c>
      <c r="U4562" t="s">
        <v>829</v>
      </c>
      <c r="V4562" t="s">
        <v>834</v>
      </c>
    </row>
    <row r="4563" spans="1:22" x14ac:dyDescent="0.3">
      <c r="A4563">
        <v>202122</v>
      </c>
      <c r="B4563" t="s">
        <v>820</v>
      </c>
      <c r="C4563" t="s">
        <v>821</v>
      </c>
      <c r="D4563" t="s">
        <v>822</v>
      </c>
      <c r="E4563" t="s">
        <v>823</v>
      </c>
      <c r="F4563" t="s">
        <v>876</v>
      </c>
      <c r="G4563" t="s">
        <v>877</v>
      </c>
      <c r="H4563" t="s">
        <v>962</v>
      </c>
      <c r="I4563">
        <v>850</v>
      </c>
      <c r="J4563" t="s">
        <v>963</v>
      </c>
      <c r="K4563" t="s">
        <v>835</v>
      </c>
      <c r="L4563" t="s">
        <v>837</v>
      </c>
      <c r="M4563" t="s">
        <v>829</v>
      </c>
      <c r="N4563" t="s">
        <v>829</v>
      </c>
      <c r="O4563" t="s">
        <v>829</v>
      </c>
      <c r="P4563" t="s">
        <v>829</v>
      </c>
      <c r="Q4563" t="s">
        <v>829</v>
      </c>
      <c r="R4563" t="s">
        <v>829</v>
      </c>
      <c r="S4563">
        <v>1032003</v>
      </c>
      <c r="T4563" t="s">
        <v>829</v>
      </c>
      <c r="U4563" t="s">
        <v>829</v>
      </c>
      <c r="V4563" t="s">
        <v>834</v>
      </c>
    </row>
    <row r="4564" spans="1:22" x14ac:dyDescent="0.3">
      <c r="A4564">
        <v>202223</v>
      </c>
      <c r="B4564" t="s">
        <v>820</v>
      </c>
      <c r="C4564" t="s">
        <v>821</v>
      </c>
      <c r="D4564" t="s">
        <v>822</v>
      </c>
      <c r="E4564" t="s">
        <v>823</v>
      </c>
      <c r="F4564" t="s">
        <v>876</v>
      </c>
      <c r="G4564" t="s">
        <v>877</v>
      </c>
      <c r="H4564" t="s">
        <v>962</v>
      </c>
      <c r="I4564">
        <v>850</v>
      </c>
      <c r="J4564" t="s">
        <v>963</v>
      </c>
      <c r="K4564" t="s">
        <v>835</v>
      </c>
      <c r="L4564" t="s">
        <v>837</v>
      </c>
      <c r="M4564" t="s">
        <v>829</v>
      </c>
      <c r="N4564" t="s">
        <v>829</v>
      </c>
      <c r="O4564" t="s">
        <v>829</v>
      </c>
      <c r="P4564" t="s">
        <v>829</v>
      </c>
      <c r="Q4564" t="s">
        <v>829</v>
      </c>
      <c r="R4564" t="s">
        <v>829</v>
      </c>
      <c r="S4564">
        <v>-1084169</v>
      </c>
      <c r="T4564" t="s">
        <v>829</v>
      </c>
      <c r="U4564" t="s">
        <v>829</v>
      </c>
      <c r="V4564">
        <v>0</v>
      </c>
    </row>
    <row r="4565" spans="1:22" x14ac:dyDescent="0.3">
      <c r="A4565">
        <v>202324</v>
      </c>
      <c r="B4565" t="s">
        <v>820</v>
      </c>
      <c r="C4565" t="s">
        <v>821</v>
      </c>
      <c r="D4565" t="s">
        <v>822</v>
      </c>
      <c r="E4565" t="s">
        <v>823</v>
      </c>
      <c r="F4565" t="s">
        <v>876</v>
      </c>
      <c r="G4565" t="s">
        <v>877</v>
      </c>
      <c r="H4565" t="s">
        <v>962</v>
      </c>
      <c r="I4565">
        <v>850</v>
      </c>
      <c r="J4565" t="s">
        <v>963</v>
      </c>
      <c r="K4565" t="s">
        <v>835</v>
      </c>
      <c r="L4565" t="s">
        <v>837</v>
      </c>
      <c r="M4565" t="s">
        <v>829</v>
      </c>
      <c r="N4565" t="s">
        <v>829</v>
      </c>
      <c r="O4565" t="s">
        <v>829</v>
      </c>
      <c r="P4565" t="s">
        <v>829</v>
      </c>
      <c r="Q4565" t="s">
        <v>829</v>
      </c>
      <c r="R4565" t="s">
        <v>829</v>
      </c>
      <c r="S4565">
        <v>-1229494</v>
      </c>
      <c r="T4565" t="s">
        <v>829</v>
      </c>
      <c r="U4565" t="s">
        <v>829</v>
      </c>
      <c r="V4565">
        <v>0</v>
      </c>
    </row>
    <row r="4566" spans="1:22" x14ac:dyDescent="0.3">
      <c r="A4566">
        <v>202122</v>
      </c>
      <c r="B4566" t="s">
        <v>820</v>
      </c>
      <c r="C4566" t="s">
        <v>821</v>
      </c>
      <c r="D4566" t="s">
        <v>822</v>
      </c>
      <c r="E4566" t="s">
        <v>823</v>
      </c>
      <c r="F4566" t="s">
        <v>876</v>
      </c>
      <c r="G4566" t="s">
        <v>877</v>
      </c>
      <c r="H4566" t="s">
        <v>962</v>
      </c>
      <c r="I4566">
        <v>850</v>
      </c>
      <c r="J4566" t="s">
        <v>963</v>
      </c>
      <c r="K4566" t="s">
        <v>835</v>
      </c>
      <c r="L4566" t="s">
        <v>838</v>
      </c>
      <c r="M4566" t="s">
        <v>829</v>
      </c>
      <c r="N4566" t="s">
        <v>829</v>
      </c>
      <c r="O4566" t="s">
        <v>829</v>
      </c>
      <c r="P4566" t="s">
        <v>829</v>
      </c>
      <c r="Q4566" t="s">
        <v>829</v>
      </c>
      <c r="R4566" t="s">
        <v>829</v>
      </c>
      <c r="S4566">
        <v>-35444853</v>
      </c>
      <c r="T4566" t="s">
        <v>829</v>
      </c>
      <c r="U4566" t="s">
        <v>829</v>
      </c>
      <c r="V4566" t="s">
        <v>834</v>
      </c>
    </row>
    <row r="4567" spans="1:22" x14ac:dyDescent="0.3">
      <c r="A4567">
        <v>202223</v>
      </c>
      <c r="B4567" t="s">
        <v>820</v>
      </c>
      <c r="C4567" t="s">
        <v>821</v>
      </c>
      <c r="D4567" t="s">
        <v>822</v>
      </c>
      <c r="E4567" t="s">
        <v>823</v>
      </c>
      <c r="F4567" t="s">
        <v>876</v>
      </c>
      <c r="G4567" t="s">
        <v>877</v>
      </c>
      <c r="H4567" t="s">
        <v>962</v>
      </c>
      <c r="I4567">
        <v>850</v>
      </c>
      <c r="J4567" t="s">
        <v>963</v>
      </c>
      <c r="K4567" t="s">
        <v>835</v>
      </c>
      <c r="L4567" t="s">
        <v>838</v>
      </c>
      <c r="M4567" t="s">
        <v>829</v>
      </c>
      <c r="N4567" t="s">
        <v>829</v>
      </c>
      <c r="O4567" t="s">
        <v>829</v>
      </c>
      <c r="P4567" t="s">
        <v>829</v>
      </c>
      <c r="Q4567" t="s">
        <v>829</v>
      </c>
      <c r="R4567" t="s">
        <v>829</v>
      </c>
      <c r="S4567">
        <v>-60021682</v>
      </c>
      <c r="T4567" t="s">
        <v>829</v>
      </c>
      <c r="U4567" t="s">
        <v>829</v>
      </c>
      <c r="V4567" t="s">
        <v>834</v>
      </c>
    </row>
    <row r="4568" spans="1:22" x14ac:dyDescent="0.3">
      <c r="A4568">
        <v>202324</v>
      </c>
      <c r="B4568" t="s">
        <v>820</v>
      </c>
      <c r="C4568" t="s">
        <v>821</v>
      </c>
      <c r="D4568" t="s">
        <v>822</v>
      </c>
      <c r="E4568" t="s">
        <v>823</v>
      </c>
      <c r="F4568" t="s">
        <v>876</v>
      </c>
      <c r="G4568" t="s">
        <v>877</v>
      </c>
      <c r="H4568" t="s">
        <v>962</v>
      </c>
      <c r="I4568">
        <v>850</v>
      </c>
      <c r="J4568" t="s">
        <v>963</v>
      </c>
      <c r="K4568" t="s">
        <v>835</v>
      </c>
      <c r="L4568" t="s">
        <v>838</v>
      </c>
      <c r="M4568" t="s">
        <v>829</v>
      </c>
      <c r="N4568" t="s">
        <v>829</v>
      </c>
      <c r="O4568" t="s">
        <v>829</v>
      </c>
      <c r="P4568" t="s">
        <v>829</v>
      </c>
      <c r="Q4568" t="s">
        <v>829</v>
      </c>
      <c r="R4568" t="s">
        <v>829</v>
      </c>
      <c r="S4568">
        <v>-86148982</v>
      </c>
      <c r="T4568" t="s">
        <v>829</v>
      </c>
      <c r="U4568" t="s">
        <v>829</v>
      </c>
      <c r="V4568" t="s">
        <v>834</v>
      </c>
    </row>
    <row r="4569" spans="1:22" x14ac:dyDescent="0.3">
      <c r="A4569">
        <v>202122</v>
      </c>
      <c r="B4569" t="s">
        <v>820</v>
      </c>
      <c r="C4569" t="s">
        <v>821</v>
      </c>
      <c r="D4569" t="s">
        <v>822</v>
      </c>
      <c r="E4569" t="s">
        <v>823</v>
      </c>
      <c r="F4569" t="s">
        <v>876</v>
      </c>
      <c r="G4569" t="s">
        <v>877</v>
      </c>
      <c r="H4569" t="s">
        <v>962</v>
      </c>
      <c r="I4569">
        <v>850</v>
      </c>
      <c r="J4569" t="s">
        <v>963</v>
      </c>
      <c r="K4569" t="s">
        <v>835</v>
      </c>
      <c r="L4569" t="s">
        <v>839</v>
      </c>
      <c r="M4569" t="s">
        <v>829</v>
      </c>
      <c r="N4569" t="s">
        <v>829</v>
      </c>
      <c r="O4569" t="s">
        <v>829</v>
      </c>
      <c r="P4569" t="s">
        <v>829</v>
      </c>
      <c r="Q4569" t="s">
        <v>829</v>
      </c>
      <c r="R4569" t="s">
        <v>829</v>
      </c>
      <c r="S4569">
        <v>60021682</v>
      </c>
      <c r="T4569" t="s">
        <v>829</v>
      </c>
      <c r="U4569" t="s">
        <v>829</v>
      </c>
      <c r="V4569" t="s">
        <v>834</v>
      </c>
    </row>
    <row r="4570" spans="1:22" x14ac:dyDescent="0.3">
      <c r="A4570">
        <v>202223</v>
      </c>
      <c r="B4570" t="s">
        <v>820</v>
      </c>
      <c r="C4570" t="s">
        <v>821</v>
      </c>
      <c r="D4570" t="s">
        <v>822</v>
      </c>
      <c r="E4570" t="s">
        <v>823</v>
      </c>
      <c r="F4570" t="s">
        <v>876</v>
      </c>
      <c r="G4570" t="s">
        <v>877</v>
      </c>
      <c r="H4570" t="s">
        <v>962</v>
      </c>
      <c r="I4570">
        <v>850</v>
      </c>
      <c r="J4570" t="s">
        <v>963</v>
      </c>
      <c r="K4570" t="s">
        <v>835</v>
      </c>
      <c r="L4570" t="s">
        <v>839</v>
      </c>
      <c r="M4570" t="s">
        <v>829</v>
      </c>
      <c r="N4570" t="s">
        <v>829</v>
      </c>
      <c r="O4570" t="s">
        <v>829</v>
      </c>
      <c r="P4570" t="s">
        <v>829</v>
      </c>
      <c r="Q4570" t="s">
        <v>829</v>
      </c>
      <c r="R4570" t="s">
        <v>829</v>
      </c>
      <c r="S4570">
        <v>86148982</v>
      </c>
      <c r="T4570" t="s">
        <v>829</v>
      </c>
      <c r="U4570" t="s">
        <v>829</v>
      </c>
      <c r="V4570" t="s">
        <v>834</v>
      </c>
    </row>
    <row r="4571" spans="1:22" x14ac:dyDescent="0.3">
      <c r="A4571">
        <v>202324</v>
      </c>
      <c r="B4571" t="s">
        <v>820</v>
      </c>
      <c r="C4571" t="s">
        <v>821</v>
      </c>
      <c r="D4571" t="s">
        <v>822</v>
      </c>
      <c r="E4571" t="s">
        <v>823</v>
      </c>
      <c r="F4571" t="s">
        <v>876</v>
      </c>
      <c r="G4571" t="s">
        <v>877</v>
      </c>
      <c r="H4571" t="s">
        <v>962</v>
      </c>
      <c r="I4571">
        <v>850</v>
      </c>
      <c r="J4571" t="s">
        <v>963</v>
      </c>
      <c r="K4571" t="s">
        <v>835</v>
      </c>
      <c r="L4571" t="s">
        <v>839</v>
      </c>
      <c r="M4571" t="s">
        <v>829</v>
      </c>
      <c r="N4571" t="s">
        <v>829</v>
      </c>
      <c r="O4571" t="s">
        <v>829</v>
      </c>
      <c r="P4571" t="s">
        <v>829</v>
      </c>
      <c r="Q4571" t="s">
        <v>829</v>
      </c>
      <c r="R4571" t="s">
        <v>829</v>
      </c>
      <c r="S4571">
        <v>123919328</v>
      </c>
      <c r="T4571" t="s">
        <v>829</v>
      </c>
      <c r="U4571" t="s">
        <v>829</v>
      </c>
      <c r="V4571" t="s">
        <v>834</v>
      </c>
    </row>
    <row r="4572" spans="1:22" x14ac:dyDescent="0.3">
      <c r="A4572">
        <v>202122</v>
      </c>
      <c r="B4572" t="s">
        <v>820</v>
      </c>
      <c r="C4572" t="s">
        <v>821</v>
      </c>
      <c r="D4572" t="s">
        <v>822</v>
      </c>
      <c r="E4572" t="s">
        <v>823</v>
      </c>
      <c r="F4572" t="s">
        <v>876</v>
      </c>
      <c r="G4572" t="s">
        <v>877</v>
      </c>
      <c r="H4572" t="s">
        <v>962</v>
      </c>
      <c r="I4572">
        <v>850</v>
      </c>
      <c r="J4572" t="s">
        <v>963</v>
      </c>
      <c r="K4572" t="s">
        <v>835</v>
      </c>
      <c r="L4572" t="s">
        <v>840</v>
      </c>
      <c r="M4572" t="s">
        <v>829</v>
      </c>
      <c r="N4572" t="s">
        <v>829</v>
      </c>
      <c r="O4572" t="s">
        <v>829</v>
      </c>
      <c r="P4572" t="s">
        <v>829</v>
      </c>
      <c r="Q4572" t="s">
        <v>829</v>
      </c>
      <c r="R4572" t="s">
        <v>829</v>
      </c>
      <c r="S4572">
        <v>0</v>
      </c>
      <c r="T4572" t="s">
        <v>829</v>
      </c>
      <c r="U4572" t="s">
        <v>829</v>
      </c>
      <c r="V4572" t="s">
        <v>834</v>
      </c>
    </row>
    <row r="4573" spans="1:22" x14ac:dyDescent="0.3">
      <c r="A4573">
        <v>202223</v>
      </c>
      <c r="B4573" t="s">
        <v>820</v>
      </c>
      <c r="C4573" t="s">
        <v>821</v>
      </c>
      <c r="D4573" t="s">
        <v>822</v>
      </c>
      <c r="E4573" t="s">
        <v>823</v>
      </c>
      <c r="F4573" t="s">
        <v>876</v>
      </c>
      <c r="G4573" t="s">
        <v>877</v>
      </c>
      <c r="H4573" t="s">
        <v>962</v>
      </c>
      <c r="I4573">
        <v>850</v>
      </c>
      <c r="J4573" t="s">
        <v>963</v>
      </c>
      <c r="K4573" t="s">
        <v>835</v>
      </c>
      <c r="L4573" t="s">
        <v>840</v>
      </c>
      <c r="M4573" t="s">
        <v>829</v>
      </c>
      <c r="N4573" t="s">
        <v>829</v>
      </c>
      <c r="O4573" t="s">
        <v>829</v>
      </c>
      <c r="P4573" t="s">
        <v>829</v>
      </c>
      <c r="Q4573" t="s">
        <v>829</v>
      </c>
      <c r="R4573" t="s">
        <v>829</v>
      </c>
      <c r="S4573">
        <v>0</v>
      </c>
      <c r="T4573" t="s">
        <v>829</v>
      </c>
      <c r="U4573" t="s">
        <v>829</v>
      </c>
      <c r="V4573" t="s">
        <v>834</v>
      </c>
    </row>
    <row r="4574" spans="1:22" x14ac:dyDescent="0.3">
      <c r="A4574">
        <v>202324</v>
      </c>
      <c r="B4574" t="s">
        <v>820</v>
      </c>
      <c r="C4574" t="s">
        <v>821</v>
      </c>
      <c r="D4574" t="s">
        <v>822</v>
      </c>
      <c r="E4574" t="s">
        <v>823</v>
      </c>
      <c r="F4574" t="s">
        <v>876</v>
      </c>
      <c r="G4574" t="s">
        <v>877</v>
      </c>
      <c r="H4574" t="s">
        <v>962</v>
      </c>
      <c r="I4574">
        <v>850</v>
      </c>
      <c r="J4574" t="s">
        <v>963</v>
      </c>
      <c r="K4574" t="s">
        <v>835</v>
      </c>
      <c r="L4574" t="s">
        <v>840</v>
      </c>
      <c r="M4574" t="s">
        <v>829</v>
      </c>
      <c r="N4574" t="s">
        <v>829</v>
      </c>
      <c r="O4574" t="s">
        <v>829</v>
      </c>
      <c r="P4574" t="s">
        <v>829</v>
      </c>
      <c r="Q4574" t="s">
        <v>829</v>
      </c>
      <c r="R4574" t="s">
        <v>829</v>
      </c>
      <c r="S4574">
        <v>0</v>
      </c>
      <c r="T4574" t="s">
        <v>829</v>
      </c>
      <c r="U4574" t="s">
        <v>829</v>
      </c>
      <c r="V4574" t="s">
        <v>834</v>
      </c>
    </row>
    <row r="4575" spans="1:22" x14ac:dyDescent="0.3">
      <c r="A4575">
        <v>202122</v>
      </c>
      <c r="B4575" t="s">
        <v>820</v>
      </c>
      <c r="C4575" t="s">
        <v>821</v>
      </c>
      <c r="D4575" t="s">
        <v>822</v>
      </c>
      <c r="E4575" t="s">
        <v>823</v>
      </c>
      <c r="F4575" t="s">
        <v>876</v>
      </c>
      <c r="G4575" t="s">
        <v>877</v>
      </c>
      <c r="H4575" t="s">
        <v>962</v>
      </c>
      <c r="I4575">
        <v>850</v>
      </c>
      <c r="J4575" t="s">
        <v>963</v>
      </c>
      <c r="K4575" t="s">
        <v>835</v>
      </c>
      <c r="L4575" t="s">
        <v>841</v>
      </c>
      <c r="M4575" t="s">
        <v>829</v>
      </c>
      <c r="N4575" t="s">
        <v>829</v>
      </c>
      <c r="O4575" t="s">
        <v>829</v>
      </c>
      <c r="P4575" t="s">
        <v>829</v>
      </c>
      <c r="Q4575" t="s">
        <v>829</v>
      </c>
      <c r="R4575" t="s">
        <v>829</v>
      </c>
      <c r="S4575">
        <v>899927956</v>
      </c>
      <c r="T4575" t="s">
        <v>829</v>
      </c>
      <c r="U4575" t="s">
        <v>829</v>
      </c>
      <c r="V4575" t="s">
        <v>834</v>
      </c>
    </row>
    <row r="4576" spans="1:22" x14ac:dyDescent="0.3">
      <c r="A4576">
        <v>202223</v>
      </c>
      <c r="B4576" t="s">
        <v>820</v>
      </c>
      <c r="C4576" t="s">
        <v>821</v>
      </c>
      <c r="D4576" t="s">
        <v>822</v>
      </c>
      <c r="E4576" t="s">
        <v>823</v>
      </c>
      <c r="F4576" t="s">
        <v>876</v>
      </c>
      <c r="G4576" t="s">
        <v>877</v>
      </c>
      <c r="H4576" t="s">
        <v>962</v>
      </c>
      <c r="I4576">
        <v>850</v>
      </c>
      <c r="J4576" t="s">
        <v>963</v>
      </c>
      <c r="K4576" t="s">
        <v>835</v>
      </c>
      <c r="L4576" t="s">
        <v>841</v>
      </c>
      <c r="M4576" t="s">
        <v>829</v>
      </c>
      <c r="N4576" t="s">
        <v>829</v>
      </c>
      <c r="O4576" t="s">
        <v>829</v>
      </c>
      <c r="P4576" t="s">
        <v>829</v>
      </c>
      <c r="Q4576" t="s">
        <v>829</v>
      </c>
      <c r="R4576" t="s">
        <v>829</v>
      </c>
      <c r="S4576">
        <v>942672483</v>
      </c>
      <c r="T4576" t="s">
        <v>829</v>
      </c>
      <c r="U4576" t="s">
        <v>829</v>
      </c>
      <c r="V4576" t="s">
        <v>834</v>
      </c>
    </row>
    <row r="4577" spans="1:22" x14ac:dyDescent="0.3">
      <c r="A4577">
        <v>202324</v>
      </c>
      <c r="B4577" t="s">
        <v>820</v>
      </c>
      <c r="C4577" t="s">
        <v>821</v>
      </c>
      <c r="D4577" t="s">
        <v>822</v>
      </c>
      <c r="E4577" t="s">
        <v>823</v>
      </c>
      <c r="F4577" t="s">
        <v>876</v>
      </c>
      <c r="G4577" t="s">
        <v>877</v>
      </c>
      <c r="H4577" t="s">
        <v>962</v>
      </c>
      <c r="I4577">
        <v>850</v>
      </c>
      <c r="J4577" t="s">
        <v>963</v>
      </c>
      <c r="K4577" t="s">
        <v>835</v>
      </c>
      <c r="L4577" t="s">
        <v>841</v>
      </c>
      <c r="M4577" t="s">
        <v>829</v>
      </c>
      <c r="N4577" t="s">
        <v>829</v>
      </c>
      <c r="O4577" t="s">
        <v>829</v>
      </c>
      <c r="P4577" t="s">
        <v>829</v>
      </c>
      <c r="Q4577" t="s">
        <v>829</v>
      </c>
      <c r="R4577" t="s">
        <v>829</v>
      </c>
      <c r="S4577">
        <v>996679257</v>
      </c>
      <c r="T4577" t="s">
        <v>829</v>
      </c>
      <c r="U4577" t="s">
        <v>829</v>
      </c>
      <c r="V4577" t="s">
        <v>834</v>
      </c>
    </row>
    <row r="4578" spans="1:22" x14ac:dyDescent="0.3">
      <c r="A4578">
        <v>202122</v>
      </c>
      <c r="B4578" t="s">
        <v>820</v>
      </c>
      <c r="C4578" t="s">
        <v>821</v>
      </c>
      <c r="D4578" t="s">
        <v>822</v>
      </c>
      <c r="E4578" t="s">
        <v>823</v>
      </c>
      <c r="F4578" t="s">
        <v>876</v>
      </c>
      <c r="G4578" t="s">
        <v>877</v>
      </c>
      <c r="H4578" t="s">
        <v>962</v>
      </c>
      <c r="I4578">
        <v>850</v>
      </c>
      <c r="J4578" t="s">
        <v>963</v>
      </c>
      <c r="K4578" t="s">
        <v>842</v>
      </c>
      <c r="L4578" t="s">
        <v>238</v>
      </c>
      <c r="M4578" t="s">
        <v>829</v>
      </c>
      <c r="N4578" t="s">
        <v>829</v>
      </c>
      <c r="O4578" t="s">
        <v>829</v>
      </c>
      <c r="P4578" t="s">
        <v>829</v>
      </c>
      <c r="Q4578" t="s">
        <v>829</v>
      </c>
      <c r="R4578" t="s">
        <v>829</v>
      </c>
      <c r="S4578">
        <v>4621992</v>
      </c>
      <c r="T4578">
        <v>580200</v>
      </c>
      <c r="U4578">
        <v>4041792</v>
      </c>
      <c r="V4578">
        <v>20</v>
      </c>
    </row>
    <row r="4579" spans="1:22" x14ac:dyDescent="0.3">
      <c r="A4579">
        <v>202223</v>
      </c>
      <c r="B4579" t="s">
        <v>820</v>
      </c>
      <c r="C4579" t="s">
        <v>821</v>
      </c>
      <c r="D4579" t="s">
        <v>822</v>
      </c>
      <c r="E4579" t="s">
        <v>823</v>
      </c>
      <c r="F4579" t="s">
        <v>876</v>
      </c>
      <c r="G4579" t="s">
        <v>877</v>
      </c>
      <c r="H4579" t="s">
        <v>962</v>
      </c>
      <c r="I4579">
        <v>850</v>
      </c>
      <c r="J4579" t="s">
        <v>963</v>
      </c>
      <c r="K4579" t="s">
        <v>842</v>
      </c>
      <c r="L4579" t="s">
        <v>238</v>
      </c>
      <c r="M4579" t="s">
        <v>829</v>
      </c>
      <c r="N4579" t="s">
        <v>829</v>
      </c>
      <c r="O4579" t="s">
        <v>829</v>
      </c>
      <c r="P4579" t="s">
        <v>829</v>
      </c>
      <c r="Q4579" t="s">
        <v>829</v>
      </c>
      <c r="R4579" t="s">
        <v>829</v>
      </c>
      <c r="S4579">
        <v>4939675</v>
      </c>
      <c r="T4579">
        <v>701267</v>
      </c>
      <c r="U4579">
        <v>4238408</v>
      </c>
      <c r="V4579">
        <v>21</v>
      </c>
    </row>
    <row r="4580" spans="1:22" x14ac:dyDescent="0.3">
      <c r="A4580">
        <v>202324</v>
      </c>
      <c r="B4580" t="s">
        <v>820</v>
      </c>
      <c r="C4580" t="s">
        <v>821</v>
      </c>
      <c r="D4580" t="s">
        <v>822</v>
      </c>
      <c r="E4580" t="s">
        <v>823</v>
      </c>
      <c r="F4580" t="s">
        <v>876</v>
      </c>
      <c r="G4580" t="s">
        <v>877</v>
      </c>
      <c r="H4580" t="s">
        <v>962</v>
      </c>
      <c r="I4580">
        <v>850</v>
      </c>
      <c r="J4580" t="s">
        <v>963</v>
      </c>
      <c r="K4580" t="s">
        <v>842</v>
      </c>
      <c r="L4580" t="s">
        <v>238</v>
      </c>
      <c r="M4580" t="s">
        <v>829</v>
      </c>
      <c r="N4580" t="s">
        <v>829</v>
      </c>
      <c r="O4580" t="s">
        <v>829</v>
      </c>
      <c r="P4580" t="s">
        <v>829</v>
      </c>
      <c r="Q4580" t="s">
        <v>829</v>
      </c>
      <c r="R4580" t="s">
        <v>829</v>
      </c>
      <c r="S4580">
        <v>5320702</v>
      </c>
      <c r="T4580">
        <v>757349</v>
      </c>
      <c r="U4580">
        <v>4563353</v>
      </c>
      <c r="V4580">
        <v>23</v>
      </c>
    </row>
    <row r="4581" spans="1:22" x14ac:dyDescent="0.3">
      <c r="A4581">
        <v>202122</v>
      </c>
      <c r="B4581" t="s">
        <v>820</v>
      </c>
      <c r="C4581" t="s">
        <v>821</v>
      </c>
      <c r="D4581" t="s">
        <v>822</v>
      </c>
      <c r="E4581" t="s">
        <v>823</v>
      </c>
      <c r="F4581" t="s">
        <v>876</v>
      </c>
      <c r="G4581" t="s">
        <v>877</v>
      </c>
      <c r="H4581" t="s">
        <v>962</v>
      </c>
      <c r="I4581">
        <v>850</v>
      </c>
      <c r="J4581" t="s">
        <v>963</v>
      </c>
      <c r="K4581" t="s">
        <v>842</v>
      </c>
      <c r="L4581" t="s">
        <v>240</v>
      </c>
      <c r="M4581" t="s">
        <v>829</v>
      </c>
      <c r="N4581" t="s">
        <v>829</v>
      </c>
      <c r="O4581" t="s">
        <v>829</v>
      </c>
      <c r="P4581" t="s">
        <v>829</v>
      </c>
      <c r="Q4581" t="s">
        <v>829</v>
      </c>
      <c r="R4581" t="s">
        <v>829</v>
      </c>
      <c r="S4581">
        <v>4436595</v>
      </c>
      <c r="T4581">
        <v>55549</v>
      </c>
      <c r="U4581">
        <v>4381046</v>
      </c>
      <c r="V4581">
        <v>22</v>
      </c>
    </row>
    <row r="4582" spans="1:22" x14ac:dyDescent="0.3">
      <c r="A4582">
        <v>202223</v>
      </c>
      <c r="B4582" t="s">
        <v>820</v>
      </c>
      <c r="C4582" t="s">
        <v>821</v>
      </c>
      <c r="D4582" t="s">
        <v>822</v>
      </c>
      <c r="E4582" t="s">
        <v>823</v>
      </c>
      <c r="F4582" t="s">
        <v>876</v>
      </c>
      <c r="G4582" t="s">
        <v>877</v>
      </c>
      <c r="H4582" t="s">
        <v>962</v>
      </c>
      <c r="I4582">
        <v>850</v>
      </c>
      <c r="J4582" t="s">
        <v>963</v>
      </c>
      <c r="K4582" t="s">
        <v>842</v>
      </c>
      <c r="L4582" t="s">
        <v>240</v>
      </c>
      <c r="M4582" t="s">
        <v>829</v>
      </c>
      <c r="N4582" t="s">
        <v>829</v>
      </c>
      <c r="O4582" t="s">
        <v>829</v>
      </c>
      <c r="P4582" t="s">
        <v>829</v>
      </c>
      <c r="Q4582" t="s">
        <v>829</v>
      </c>
      <c r="R4582" t="s">
        <v>829</v>
      </c>
      <c r="S4582">
        <v>7791409</v>
      </c>
      <c r="T4582">
        <v>25000</v>
      </c>
      <c r="U4582">
        <v>7766409</v>
      </c>
      <c r="V4582">
        <v>39</v>
      </c>
    </row>
    <row r="4583" spans="1:22" x14ac:dyDescent="0.3">
      <c r="A4583">
        <v>202324</v>
      </c>
      <c r="B4583" t="s">
        <v>820</v>
      </c>
      <c r="C4583" t="s">
        <v>821</v>
      </c>
      <c r="D4583" t="s">
        <v>822</v>
      </c>
      <c r="E4583" t="s">
        <v>823</v>
      </c>
      <c r="F4583" t="s">
        <v>876</v>
      </c>
      <c r="G4583" t="s">
        <v>877</v>
      </c>
      <c r="H4583" t="s">
        <v>962</v>
      </c>
      <c r="I4583">
        <v>850</v>
      </c>
      <c r="J4583" t="s">
        <v>963</v>
      </c>
      <c r="K4583" t="s">
        <v>842</v>
      </c>
      <c r="L4583" t="s">
        <v>240</v>
      </c>
      <c r="M4583" t="s">
        <v>829</v>
      </c>
      <c r="N4583" t="s">
        <v>829</v>
      </c>
      <c r="O4583" t="s">
        <v>829</v>
      </c>
      <c r="P4583" t="s">
        <v>829</v>
      </c>
      <c r="Q4583" t="s">
        <v>829</v>
      </c>
      <c r="R4583" t="s">
        <v>829</v>
      </c>
      <c r="S4583">
        <v>11998099</v>
      </c>
      <c r="T4583">
        <v>12500</v>
      </c>
      <c r="U4583">
        <v>11985599</v>
      </c>
      <c r="V4583">
        <v>60</v>
      </c>
    </row>
    <row r="4584" spans="1:22" x14ac:dyDescent="0.3">
      <c r="A4584">
        <v>202122</v>
      </c>
      <c r="B4584" t="s">
        <v>820</v>
      </c>
      <c r="C4584" t="s">
        <v>821</v>
      </c>
      <c r="D4584" t="s">
        <v>822</v>
      </c>
      <c r="E4584" t="s">
        <v>823</v>
      </c>
      <c r="F4584" t="s">
        <v>876</v>
      </c>
      <c r="G4584" t="s">
        <v>877</v>
      </c>
      <c r="H4584" t="s">
        <v>962</v>
      </c>
      <c r="I4584">
        <v>850</v>
      </c>
      <c r="J4584" t="s">
        <v>963</v>
      </c>
      <c r="K4584" t="s">
        <v>842</v>
      </c>
      <c r="L4584" t="s">
        <v>843</v>
      </c>
      <c r="M4584" t="s">
        <v>829</v>
      </c>
      <c r="N4584" t="s">
        <v>829</v>
      </c>
      <c r="O4584" t="s">
        <v>829</v>
      </c>
      <c r="P4584" t="s">
        <v>829</v>
      </c>
      <c r="Q4584" t="s">
        <v>829</v>
      </c>
      <c r="R4584" t="s">
        <v>829</v>
      </c>
      <c r="S4584">
        <v>266188</v>
      </c>
      <c r="T4584">
        <v>25524</v>
      </c>
      <c r="U4584">
        <v>240664</v>
      </c>
      <c r="V4584">
        <v>1</v>
      </c>
    </row>
    <row r="4585" spans="1:22" x14ac:dyDescent="0.3">
      <c r="A4585">
        <v>202223</v>
      </c>
      <c r="B4585" t="s">
        <v>820</v>
      </c>
      <c r="C4585" t="s">
        <v>821</v>
      </c>
      <c r="D4585" t="s">
        <v>822</v>
      </c>
      <c r="E4585" t="s">
        <v>823</v>
      </c>
      <c r="F4585" t="s">
        <v>876</v>
      </c>
      <c r="G4585" t="s">
        <v>877</v>
      </c>
      <c r="H4585" t="s">
        <v>962</v>
      </c>
      <c r="I4585">
        <v>850</v>
      </c>
      <c r="J4585" t="s">
        <v>963</v>
      </c>
      <c r="K4585" t="s">
        <v>842</v>
      </c>
      <c r="L4585" t="s">
        <v>843</v>
      </c>
      <c r="M4585" t="s">
        <v>829</v>
      </c>
      <c r="N4585" t="s">
        <v>829</v>
      </c>
      <c r="O4585" t="s">
        <v>829</v>
      </c>
      <c r="P4585" t="s">
        <v>829</v>
      </c>
      <c r="Q4585" t="s">
        <v>829</v>
      </c>
      <c r="R4585" t="s">
        <v>829</v>
      </c>
      <c r="S4585">
        <v>308494</v>
      </c>
      <c r="T4585">
        <v>40163</v>
      </c>
      <c r="U4585">
        <v>268331</v>
      </c>
      <c r="V4585">
        <v>1</v>
      </c>
    </row>
    <row r="4586" spans="1:22" x14ac:dyDescent="0.3">
      <c r="A4586">
        <v>202324</v>
      </c>
      <c r="B4586" t="s">
        <v>820</v>
      </c>
      <c r="C4586" t="s">
        <v>821</v>
      </c>
      <c r="D4586" t="s">
        <v>822</v>
      </c>
      <c r="E4586" t="s">
        <v>823</v>
      </c>
      <c r="F4586" t="s">
        <v>876</v>
      </c>
      <c r="G4586" t="s">
        <v>877</v>
      </c>
      <c r="H4586" t="s">
        <v>962</v>
      </c>
      <c r="I4586">
        <v>850</v>
      </c>
      <c r="J4586" t="s">
        <v>963</v>
      </c>
      <c r="K4586" t="s">
        <v>842</v>
      </c>
      <c r="L4586" t="s">
        <v>843</v>
      </c>
      <c r="M4586" t="s">
        <v>829</v>
      </c>
      <c r="N4586" t="s">
        <v>829</v>
      </c>
      <c r="O4586" t="s">
        <v>829</v>
      </c>
      <c r="P4586" t="s">
        <v>829</v>
      </c>
      <c r="Q4586" t="s">
        <v>829</v>
      </c>
      <c r="R4586" t="s">
        <v>829</v>
      </c>
      <c r="S4586">
        <v>305471</v>
      </c>
      <c r="T4586">
        <v>22950</v>
      </c>
      <c r="U4586">
        <v>282521</v>
      </c>
      <c r="V4586">
        <v>1</v>
      </c>
    </row>
    <row r="4587" spans="1:22" x14ac:dyDescent="0.3">
      <c r="A4587">
        <v>202122</v>
      </c>
      <c r="B4587" t="s">
        <v>820</v>
      </c>
      <c r="C4587" t="s">
        <v>821</v>
      </c>
      <c r="D4587" t="s">
        <v>822</v>
      </c>
      <c r="E4587" t="s">
        <v>823</v>
      </c>
      <c r="F4587" t="s">
        <v>876</v>
      </c>
      <c r="G4587" t="s">
        <v>877</v>
      </c>
      <c r="H4587" t="s">
        <v>962</v>
      </c>
      <c r="I4587">
        <v>850</v>
      </c>
      <c r="J4587" t="s">
        <v>963</v>
      </c>
      <c r="K4587" t="s">
        <v>842</v>
      </c>
      <c r="L4587" t="s">
        <v>249</v>
      </c>
      <c r="M4587">
        <v>0</v>
      </c>
      <c r="N4587">
        <v>0</v>
      </c>
      <c r="O4587">
        <v>0</v>
      </c>
      <c r="P4587">
        <v>23848234</v>
      </c>
      <c r="Q4587">
        <v>0</v>
      </c>
      <c r="R4587" t="s">
        <v>829</v>
      </c>
      <c r="S4587">
        <v>23848234</v>
      </c>
      <c r="T4587">
        <v>81024</v>
      </c>
      <c r="U4587">
        <v>23767210</v>
      </c>
      <c r="V4587">
        <v>120</v>
      </c>
    </row>
    <row r="4588" spans="1:22" x14ac:dyDescent="0.3">
      <c r="A4588">
        <v>202223</v>
      </c>
      <c r="B4588" t="s">
        <v>820</v>
      </c>
      <c r="C4588" t="s">
        <v>821</v>
      </c>
      <c r="D4588" t="s">
        <v>822</v>
      </c>
      <c r="E4588" t="s">
        <v>823</v>
      </c>
      <c r="F4588" t="s">
        <v>876</v>
      </c>
      <c r="G4588" t="s">
        <v>877</v>
      </c>
      <c r="H4588" t="s">
        <v>962</v>
      </c>
      <c r="I4588">
        <v>850</v>
      </c>
      <c r="J4588" t="s">
        <v>963</v>
      </c>
      <c r="K4588" t="s">
        <v>842</v>
      </c>
      <c r="L4588" t="s">
        <v>249</v>
      </c>
      <c r="M4588">
        <v>0</v>
      </c>
      <c r="N4588">
        <v>0</v>
      </c>
      <c r="O4588">
        <v>0</v>
      </c>
      <c r="P4588">
        <v>34403432</v>
      </c>
      <c r="Q4588">
        <v>0</v>
      </c>
      <c r="R4588" t="s">
        <v>829</v>
      </c>
      <c r="S4588">
        <v>34403432</v>
      </c>
      <c r="T4588">
        <v>173130</v>
      </c>
      <c r="U4588">
        <v>34230302</v>
      </c>
      <c r="V4588">
        <v>171</v>
      </c>
    </row>
    <row r="4589" spans="1:22" x14ac:dyDescent="0.3">
      <c r="A4589">
        <v>202324</v>
      </c>
      <c r="B4589" t="s">
        <v>820</v>
      </c>
      <c r="C4589" t="s">
        <v>821</v>
      </c>
      <c r="D4589" t="s">
        <v>822</v>
      </c>
      <c r="E4589" t="s">
        <v>823</v>
      </c>
      <c r="F4589" t="s">
        <v>876</v>
      </c>
      <c r="G4589" t="s">
        <v>877</v>
      </c>
      <c r="H4589" t="s">
        <v>962</v>
      </c>
      <c r="I4589">
        <v>850</v>
      </c>
      <c r="J4589" t="s">
        <v>963</v>
      </c>
      <c r="K4589" t="s">
        <v>842</v>
      </c>
      <c r="L4589" t="s">
        <v>249</v>
      </c>
      <c r="M4589">
        <v>0</v>
      </c>
      <c r="N4589">
        <v>0</v>
      </c>
      <c r="O4589">
        <v>0</v>
      </c>
      <c r="P4589">
        <v>45535745</v>
      </c>
      <c r="Q4589">
        <v>0</v>
      </c>
      <c r="R4589" t="s">
        <v>829</v>
      </c>
      <c r="S4589">
        <v>45535745</v>
      </c>
      <c r="T4589">
        <v>134957</v>
      </c>
      <c r="U4589">
        <v>45400788</v>
      </c>
      <c r="V4589">
        <v>226</v>
      </c>
    </row>
    <row r="4590" spans="1:22" x14ac:dyDescent="0.3">
      <c r="A4590">
        <v>202122</v>
      </c>
      <c r="B4590" t="s">
        <v>820</v>
      </c>
      <c r="C4590" t="s">
        <v>821</v>
      </c>
      <c r="D4590" t="s">
        <v>822</v>
      </c>
      <c r="E4590" t="s">
        <v>823</v>
      </c>
      <c r="F4590" t="s">
        <v>876</v>
      </c>
      <c r="G4590" t="s">
        <v>877</v>
      </c>
      <c r="H4590" t="s">
        <v>962</v>
      </c>
      <c r="I4590">
        <v>850</v>
      </c>
      <c r="J4590" t="s">
        <v>963</v>
      </c>
      <c r="K4590" t="s">
        <v>842</v>
      </c>
      <c r="L4590" t="s">
        <v>844</v>
      </c>
      <c r="M4590">
        <v>0</v>
      </c>
      <c r="N4590">
        <v>2278047</v>
      </c>
      <c r="O4590">
        <v>8525853</v>
      </c>
      <c r="P4590">
        <v>0</v>
      </c>
      <c r="Q4590">
        <v>431095</v>
      </c>
      <c r="R4590" t="s">
        <v>829</v>
      </c>
      <c r="S4590">
        <v>11234995</v>
      </c>
      <c r="T4590">
        <v>63007</v>
      </c>
      <c r="U4590">
        <v>11171988</v>
      </c>
      <c r="V4590">
        <v>56</v>
      </c>
    </row>
    <row r="4591" spans="1:22" x14ac:dyDescent="0.3">
      <c r="A4591">
        <v>202223</v>
      </c>
      <c r="B4591" t="s">
        <v>820</v>
      </c>
      <c r="C4591" t="s">
        <v>821</v>
      </c>
      <c r="D4591" t="s">
        <v>822</v>
      </c>
      <c r="E4591" t="s">
        <v>823</v>
      </c>
      <c r="F4591" t="s">
        <v>876</v>
      </c>
      <c r="G4591" t="s">
        <v>877</v>
      </c>
      <c r="H4591" t="s">
        <v>962</v>
      </c>
      <c r="I4591">
        <v>850</v>
      </c>
      <c r="J4591" t="s">
        <v>963</v>
      </c>
      <c r="K4591" t="s">
        <v>842</v>
      </c>
      <c r="L4591" t="s">
        <v>844</v>
      </c>
      <c r="M4591">
        <v>0</v>
      </c>
      <c r="N4591">
        <v>2624327</v>
      </c>
      <c r="O4591">
        <v>9258193</v>
      </c>
      <c r="P4591">
        <v>0</v>
      </c>
      <c r="Q4591">
        <v>896237</v>
      </c>
      <c r="R4591" t="s">
        <v>829</v>
      </c>
      <c r="S4591">
        <v>12778757</v>
      </c>
      <c r="T4591">
        <v>75701</v>
      </c>
      <c r="U4591">
        <v>12703056</v>
      </c>
      <c r="V4591">
        <v>64</v>
      </c>
    </row>
    <row r="4592" spans="1:22" x14ac:dyDescent="0.3">
      <c r="A4592">
        <v>202324</v>
      </c>
      <c r="B4592" t="s">
        <v>820</v>
      </c>
      <c r="C4592" t="s">
        <v>821</v>
      </c>
      <c r="D4592" t="s">
        <v>822</v>
      </c>
      <c r="E4592" t="s">
        <v>823</v>
      </c>
      <c r="F4592" t="s">
        <v>876</v>
      </c>
      <c r="G4592" t="s">
        <v>877</v>
      </c>
      <c r="H4592" t="s">
        <v>962</v>
      </c>
      <c r="I4592">
        <v>850</v>
      </c>
      <c r="J4592" t="s">
        <v>963</v>
      </c>
      <c r="K4592" t="s">
        <v>842</v>
      </c>
      <c r="L4592" t="s">
        <v>844</v>
      </c>
      <c r="M4592">
        <v>0</v>
      </c>
      <c r="N4592">
        <v>3913604</v>
      </c>
      <c r="O4592">
        <v>14429652</v>
      </c>
      <c r="P4592">
        <v>0</v>
      </c>
      <c r="Q4592">
        <v>1560024</v>
      </c>
      <c r="R4592" t="s">
        <v>829</v>
      </c>
      <c r="S4592">
        <v>19903279</v>
      </c>
      <c r="T4592">
        <v>79395</v>
      </c>
      <c r="U4592">
        <v>19823884</v>
      </c>
      <c r="V4592">
        <v>99</v>
      </c>
    </row>
    <row r="4593" spans="1:22" x14ac:dyDescent="0.3">
      <c r="A4593">
        <v>202122</v>
      </c>
      <c r="B4593" t="s">
        <v>820</v>
      </c>
      <c r="C4593" t="s">
        <v>821</v>
      </c>
      <c r="D4593" t="s">
        <v>822</v>
      </c>
      <c r="E4593" t="s">
        <v>823</v>
      </c>
      <c r="F4593" t="s">
        <v>876</v>
      </c>
      <c r="G4593" t="s">
        <v>877</v>
      </c>
      <c r="H4593" t="s">
        <v>962</v>
      </c>
      <c r="I4593">
        <v>850</v>
      </c>
      <c r="J4593" t="s">
        <v>963</v>
      </c>
      <c r="K4593" t="s">
        <v>842</v>
      </c>
      <c r="L4593" t="s">
        <v>251</v>
      </c>
      <c r="M4593" t="s">
        <v>829</v>
      </c>
      <c r="N4593" t="s">
        <v>829</v>
      </c>
      <c r="O4593">
        <v>0</v>
      </c>
      <c r="P4593">
        <v>1814540</v>
      </c>
      <c r="Q4593">
        <v>0</v>
      </c>
      <c r="R4593">
        <v>1610735</v>
      </c>
      <c r="S4593">
        <v>3425275</v>
      </c>
      <c r="T4593">
        <v>46793</v>
      </c>
      <c r="U4593">
        <v>3378482</v>
      </c>
      <c r="V4593">
        <v>17</v>
      </c>
    </row>
    <row r="4594" spans="1:22" x14ac:dyDescent="0.3">
      <c r="A4594">
        <v>202223</v>
      </c>
      <c r="B4594" t="s">
        <v>820</v>
      </c>
      <c r="C4594" t="s">
        <v>821</v>
      </c>
      <c r="D4594" t="s">
        <v>822</v>
      </c>
      <c r="E4594" t="s">
        <v>823</v>
      </c>
      <c r="F4594" t="s">
        <v>876</v>
      </c>
      <c r="G4594" t="s">
        <v>877</v>
      </c>
      <c r="H4594" t="s">
        <v>962</v>
      </c>
      <c r="I4594">
        <v>850</v>
      </c>
      <c r="J4594" t="s">
        <v>963</v>
      </c>
      <c r="K4594" t="s">
        <v>842</v>
      </c>
      <c r="L4594" t="s">
        <v>251</v>
      </c>
      <c r="M4594" t="s">
        <v>829</v>
      </c>
      <c r="N4594" t="s">
        <v>829</v>
      </c>
      <c r="O4594">
        <v>0</v>
      </c>
      <c r="P4594">
        <v>0</v>
      </c>
      <c r="Q4594">
        <v>0</v>
      </c>
      <c r="R4594">
        <v>2345772</v>
      </c>
      <c r="S4594">
        <v>2345772</v>
      </c>
      <c r="T4594">
        <v>46878</v>
      </c>
      <c r="U4594">
        <v>2298894</v>
      </c>
      <c r="V4594">
        <v>11</v>
      </c>
    </row>
    <row r="4595" spans="1:22" x14ac:dyDescent="0.3">
      <c r="A4595">
        <v>202324</v>
      </c>
      <c r="B4595" t="s">
        <v>820</v>
      </c>
      <c r="C4595" t="s">
        <v>821</v>
      </c>
      <c r="D4595" t="s">
        <v>822</v>
      </c>
      <c r="E4595" t="s">
        <v>823</v>
      </c>
      <c r="F4595" t="s">
        <v>876</v>
      </c>
      <c r="G4595" t="s">
        <v>877</v>
      </c>
      <c r="H4595" t="s">
        <v>962</v>
      </c>
      <c r="I4595">
        <v>850</v>
      </c>
      <c r="J4595" t="s">
        <v>963</v>
      </c>
      <c r="K4595" t="s">
        <v>842</v>
      </c>
      <c r="L4595" t="s">
        <v>251</v>
      </c>
      <c r="M4595" t="s">
        <v>829</v>
      </c>
      <c r="N4595" t="s">
        <v>829</v>
      </c>
      <c r="O4595">
        <v>0</v>
      </c>
      <c r="P4595">
        <v>0</v>
      </c>
      <c r="Q4595">
        <v>3777506</v>
      </c>
      <c r="R4595">
        <v>0</v>
      </c>
      <c r="S4595">
        <v>3777506</v>
      </c>
      <c r="T4595">
        <v>85194</v>
      </c>
      <c r="U4595">
        <v>3692312</v>
      </c>
      <c r="V4595">
        <v>18</v>
      </c>
    </row>
    <row r="4596" spans="1:22" x14ac:dyDescent="0.3">
      <c r="A4596">
        <v>202122</v>
      </c>
      <c r="B4596" t="s">
        <v>820</v>
      </c>
      <c r="C4596" t="s">
        <v>821</v>
      </c>
      <c r="D4596" t="s">
        <v>822</v>
      </c>
      <c r="E4596" t="s">
        <v>823</v>
      </c>
      <c r="F4596" t="s">
        <v>876</v>
      </c>
      <c r="G4596" t="s">
        <v>877</v>
      </c>
      <c r="H4596" t="s">
        <v>962</v>
      </c>
      <c r="I4596">
        <v>850</v>
      </c>
      <c r="J4596" t="s">
        <v>963</v>
      </c>
      <c r="K4596" t="s">
        <v>842</v>
      </c>
      <c r="L4596" t="s">
        <v>253</v>
      </c>
      <c r="M4596" t="s">
        <v>829</v>
      </c>
      <c r="N4596" t="s">
        <v>829</v>
      </c>
      <c r="O4596">
        <v>0</v>
      </c>
      <c r="P4596">
        <v>259220</v>
      </c>
      <c r="Q4596">
        <v>0</v>
      </c>
      <c r="R4596">
        <v>1610735</v>
      </c>
      <c r="S4596">
        <v>1869955</v>
      </c>
      <c r="T4596">
        <v>46793</v>
      </c>
      <c r="U4596">
        <v>1823162</v>
      </c>
      <c r="V4596">
        <v>9</v>
      </c>
    </row>
    <row r="4597" spans="1:22" x14ac:dyDescent="0.3">
      <c r="A4597">
        <v>202223</v>
      </c>
      <c r="B4597" t="s">
        <v>820</v>
      </c>
      <c r="C4597" t="s">
        <v>821</v>
      </c>
      <c r="D4597" t="s">
        <v>822</v>
      </c>
      <c r="E4597" t="s">
        <v>823</v>
      </c>
      <c r="F4597" t="s">
        <v>876</v>
      </c>
      <c r="G4597" t="s">
        <v>877</v>
      </c>
      <c r="H4597" t="s">
        <v>962</v>
      </c>
      <c r="I4597">
        <v>850</v>
      </c>
      <c r="J4597" t="s">
        <v>963</v>
      </c>
      <c r="K4597" t="s">
        <v>842</v>
      </c>
      <c r="L4597" t="s">
        <v>253</v>
      </c>
      <c r="M4597" t="s">
        <v>829</v>
      </c>
      <c r="N4597" t="s">
        <v>829</v>
      </c>
      <c r="O4597">
        <v>0</v>
      </c>
      <c r="P4597">
        <v>0</v>
      </c>
      <c r="Q4597">
        <v>0</v>
      </c>
      <c r="R4597">
        <v>2345772</v>
      </c>
      <c r="S4597">
        <v>2345772</v>
      </c>
      <c r="T4597">
        <v>46878</v>
      </c>
      <c r="U4597">
        <v>2298894</v>
      </c>
      <c r="V4597">
        <v>11</v>
      </c>
    </row>
    <row r="4598" spans="1:22" x14ac:dyDescent="0.3">
      <c r="A4598">
        <v>202324</v>
      </c>
      <c r="B4598" t="s">
        <v>820</v>
      </c>
      <c r="C4598" t="s">
        <v>821</v>
      </c>
      <c r="D4598" t="s">
        <v>822</v>
      </c>
      <c r="E4598" t="s">
        <v>823</v>
      </c>
      <c r="F4598" t="s">
        <v>876</v>
      </c>
      <c r="G4598" t="s">
        <v>877</v>
      </c>
      <c r="H4598" t="s">
        <v>962</v>
      </c>
      <c r="I4598">
        <v>850</v>
      </c>
      <c r="J4598" t="s">
        <v>963</v>
      </c>
      <c r="K4598" t="s">
        <v>842</v>
      </c>
      <c r="L4598" t="s">
        <v>253</v>
      </c>
      <c r="M4598" t="s">
        <v>829</v>
      </c>
      <c r="N4598" t="s">
        <v>829</v>
      </c>
      <c r="O4598">
        <v>0</v>
      </c>
      <c r="P4598">
        <v>0</v>
      </c>
      <c r="Q4598">
        <v>0</v>
      </c>
      <c r="R4598">
        <v>3777506</v>
      </c>
      <c r="S4598">
        <v>3777506</v>
      </c>
      <c r="T4598">
        <v>85194</v>
      </c>
      <c r="U4598">
        <v>3692312</v>
      </c>
      <c r="V4598">
        <v>18</v>
      </c>
    </row>
    <row r="4599" spans="1:22" x14ac:dyDescent="0.3">
      <c r="A4599">
        <v>202122</v>
      </c>
      <c r="B4599" t="s">
        <v>820</v>
      </c>
      <c r="C4599" t="s">
        <v>821</v>
      </c>
      <c r="D4599" t="s">
        <v>822</v>
      </c>
      <c r="E4599" t="s">
        <v>823</v>
      </c>
      <c r="F4599" t="s">
        <v>876</v>
      </c>
      <c r="G4599" t="s">
        <v>877</v>
      </c>
      <c r="H4599" t="s">
        <v>962</v>
      </c>
      <c r="I4599">
        <v>850</v>
      </c>
      <c r="J4599" t="s">
        <v>963</v>
      </c>
      <c r="K4599" t="s">
        <v>842</v>
      </c>
      <c r="L4599" t="s">
        <v>845</v>
      </c>
      <c r="M4599" t="s">
        <v>829</v>
      </c>
      <c r="N4599" t="s">
        <v>829</v>
      </c>
      <c r="O4599">
        <v>0</v>
      </c>
      <c r="P4599">
        <v>0</v>
      </c>
      <c r="Q4599">
        <v>0</v>
      </c>
      <c r="R4599">
        <v>0</v>
      </c>
      <c r="S4599">
        <v>0</v>
      </c>
      <c r="T4599">
        <v>0</v>
      </c>
      <c r="U4599">
        <v>0</v>
      </c>
      <c r="V4599">
        <v>0</v>
      </c>
    </row>
    <row r="4600" spans="1:22" x14ac:dyDescent="0.3">
      <c r="A4600">
        <v>202223</v>
      </c>
      <c r="B4600" t="s">
        <v>820</v>
      </c>
      <c r="C4600" t="s">
        <v>821</v>
      </c>
      <c r="D4600" t="s">
        <v>822</v>
      </c>
      <c r="E4600" t="s">
        <v>823</v>
      </c>
      <c r="F4600" t="s">
        <v>876</v>
      </c>
      <c r="G4600" t="s">
        <v>877</v>
      </c>
      <c r="H4600" t="s">
        <v>962</v>
      </c>
      <c r="I4600">
        <v>850</v>
      </c>
      <c r="J4600" t="s">
        <v>963</v>
      </c>
      <c r="K4600" t="s">
        <v>842</v>
      </c>
      <c r="L4600" t="s">
        <v>845</v>
      </c>
      <c r="M4600" t="s">
        <v>829</v>
      </c>
      <c r="N4600" t="s">
        <v>829</v>
      </c>
      <c r="O4600">
        <v>0</v>
      </c>
      <c r="P4600">
        <v>0</v>
      </c>
      <c r="Q4600">
        <v>0</v>
      </c>
      <c r="R4600">
        <v>0</v>
      </c>
      <c r="S4600">
        <v>0</v>
      </c>
      <c r="T4600">
        <v>0</v>
      </c>
      <c r="U4600">
        <v>0</v>
      </c>
      <c r="V4600">
        <v>0</v>
      </c>
    </row>
    <row r="4601" spans="1:22" x14ac:dyDescent="0.3">
      <c r="A4601">
        <v>202324</v>
      </c>
      <c r="B4601" t="s">
        <v>820</v>
      </c>
      <c r="C4601" t="s">
        <v>821</v>
      </c>
      <c r="D4601" t="s">
        <v>822</v>
      </c>
      <c r="E4601" t="s">
        <v>823</v>
      </c>
      <c r="F4601" t="s">
        <v>876</v>
      </c>
      <c r="G4601" t="s">
        <v>877</v>
      </c>
      <c r="H4601" t="s">
        <v>962</v>
      </c>
      <c r="I4601">
        <v>850</v>
      </c>
      <c r="J4601" t="s">
        <v>963</v>
      </c>
      <c r="K4601" t="s">
        <v>842</v>
      </c>
      <c r="L4601" t="s">
        <v>845</v>
      </c>
      <c r="M4601" t="s">
        <v>829</v>
      </c>
      <c r="N4601" t="s">
        <v>829</v>
      </c>
      <c r="O4601">
        <v>0</v>
      </c>
      <c r="P4601">
        <v>0</v>
      </c>
      <c r="Q4601">
        <v>0</v>
      </c>
      <c r="R4601">
        <v>0</v>
      </c>
      <c r="S4601">
        <v>0</v>
      </c>
      <c r="T4601">
        <v>0</v>
      </c>
      <c r="U4601">
        <v>0</v>
      </c>
      <c r="V4601">
        <v>0</v>
      </c>
    </row>
    <row r="4602" spans="1:22" x14ac:dyDescent="0.3">
      <c r="A4602">
        <v>202122</v>
      </c>
      <c r="B4602" t="s">
        <v>820</v>
      </c>
      <c r="C4602" t="s">
        <v>821</v>
      </c>
      <c r="D4602" t="s">
        <v>822</v>
      </c>
      <c r="E4602" t="s">
        <v>823</v>
      </c>
      <c r="F4602" t="s">
        <v>898</v>
      </c>
      <c r="G4602" t="s">
        <v>899</v>
      </c>
      <c r="H4602" t="s">
        <v>964</v>
      </c>
      <c r="I4602">
        <v>309</v>
      </c>
      <c r="J4602" t="s">
        <v>965</v>
      </c>
      <c r="K4602" t="s">
        <v>828</v>
      </c>
      <c r="L4602" t="s">
        <v>336</v>
      </c>
      <c r="M4602">
        <v>0</v>
      </c>
      <c r="N4602">
        <v>260000</v>
      </c>
      <c r="O4602">
        <v>420000</v>
      </c>
      <c r="P4602">
        <v>4410000</v>
      </c>
      <c r="Q4602">
        <v>1180000</v>
      </c>
      <c r="R4602" t="s">
        <v>829</v>
      </c>
      <c r="S4602">
        <v>6270000</v>
      </c>
      <c r="T4602" t="s">
        <v>829</v>
      </c>
      <c r="U4602">
        <v>6270000</v>
      </c>
      <c r="V4602">
        <v>246</v>
      </c>
    </row>
    <row r="4603" spans="1:22" x14ac:dyDescent="0.3">
      <c r="A4603">
        <v>202223</v>
      </c>
      <c r="B4603" t="s">
        <v>820</v>
      </c>
      <c r="C4603" t="s">
        <v>821</v>
      </c>
      <c r="D4603" t="s">
        <v>822</v>
      </c>
      <c r="E4603" t="s">
        <v>823</v>
      </c>
      <c r="F4603" t="s">
        <v>898</v>
      </c>
      <c r="G4603" t="s">
        <v>899</v>
      </c>
      <c r="H4603" t="s">
        <v>964</v>
      </c>
      <c r="I4603">
        <v>309</v>
      </c>
      <c r="J4603" t="s">
        <v>965</v>
      </c>
      <c r="K4603" t="s">
        <v>828</v>
      </c>
      <c r="L4603" t="s">
        <v>336</v>
      </c>
      <c r="M4603">
        <v>0</v>
      </c>
      <c r="N4603">
        <v>156000</v>
      </c>
      <c r="O4603">
        <v>0</v>
      </c>
      <c r="P4603">
        <v>5249168</v>
      </c>
      <c r="Q4603">
        <v>1180000</v>
      </c>
      <c r="R4603" t="s">
        <v>829</v>
      </c>
      <c r="S4603">
        <v>6585168</v>
      </c>
      <c r="T4603" t="s">
        <v>829</v>
      </c>
      <c r="U4603">
        <v>6585168</v>
      </c>
      <c r="V4603">
        <v>264</v>
      </c>
    </row>
    <row r="4604" spans="1:22" x14ac:dyDescent="0.3">
      <c r="A4604">
        <v>202324</v>
      </c>
      <c r="B4604" t="s">
        <v>820</v>
      </c>
      <c r="C4604" t="s">
        <v>821</v>
      </c>
      <c r="D4604" t="s">
        <v>822</v>
      </c>
      <c r="E4604" t="s">
        <v>823</v>
      </c>
      <c r="F4604" t="s">
        <v>898</v>
      </c>
      <c r="G4604" t="s">
        <v>899</v>
      </c>
      <c r="H4604" t="s">
        <v>964</v>
      </c>
      <c r="I4604">
        <v>309</v>
      </c>
      <c r="J4604" t="s">
        <v>965</v>
      </c>
      <c r="K4604" t="s">
        <v>828</v>
      </c>
      <c r="L4604" t="s">
        <v>336</v>
      </c>
      <c r="M4604">
        <v>0</v>
      </c>
      <c r="N4604">
        <v>260000</v>
      </c>
      <c r="O4604">
        <v>0</v>
      </c>
      <c r="P4604">
        <v>5330042</v>
      </c>
      <c r="Q4604">
        <v>1180000</v>
      </c>
      <c r="R4604" t="s">
        <v>829</v>
      </c>
      <c r="S4604">
        <v>6770042</v>
      </c>
      <c r="T4604" t="s">
        <v>829</v>
      </c>
      <c r="U4604">
        <v>6770042</v>
      </c>
      <c r="V4604">
        <v>274</v>
      </c>
    </row>
    <row r="4605" spans="1:22" x14ac:dyDescent="0.3">
      <c r="A4605">
        <v>202122</v>
      </c>
      <c r="B4605" t="s">
        <v>820</v>
      </c>
      <c r="C4605" t="s">
        <v>821</v>
      </c>
      <c r="D4605" t="s">
        <v>822</v>
      </c>
      <c r="E4605" t="s">
        <v>823</v>
      </c>
      <c r="F4605" t="s">
        <v>898</v>
      </c>
      <c r="G4605" t="s">
        <v>899</v>
      </c>
      <c r="H4605" t="s">
        <v>964</v>
      </c>
      <c r="I4605">
        <v>309</v>
      </c>
      <c r="J4605" t="s">
        <v>965</v>
      </c>
      <c r="K4605" t="s">
        <v>828</v>
      </c>
      <c r="L4605" t="s">
        <v>235</v>
      </c>
      <c r="M4605" t="s">
        <v>829</v>
      </c>
      <c r="N4605">
        <v>0</v>
      </c>
      <c r="O4605">
        <v>0</v>
      </c>
      <c r="P4605" t="s">
        <v>829</v>
      </c>
      <c r="Q4605" t="s">
        <v>829</v>
      </c>
      <c r="R4605" t="s">
        <v>829</v>
      </c>
      <c r="S4605">
        <v>0</v>
      </c>
      <c r="T4605">
        <v>0</v>
      </c>
      <c r="U4605">
        <v>0</v>
      </c>
      <c r="V4605">
        <v>0</v>
      </c>
    </row>
    <row r="4606" spans="1:22" x14ac:dyDescent="0.3">
      <c r="A4606">
        <v>202223</v>
      </c>
      <c r="B4606" t="s">
        <v>820</v>
      </c>
      <c r="C4606" t="s">
        <v>821</v>
      </c>
      <c r="D4606" t="s">
        <v>822</v>
      </c>
      <c r="E4606" t="s">
        <v>823</v>
      </c>
      <c r="F4606" t="s">
        <v>898</v>
      </c>
      <c r="G4606" t="s">
        <v>899</v>
      </c>
      <c r="H4606" t="s">
        <v>964</v>
      </c>
      <c r="I4606">
        <v>309</v>
      </c>
      <c r="J4606" t="s">
        <v>965</v>
      </c>
      <c r="K4606" t="s">
        <v>828</v>
      </c>
      <c r="L4606" t="s">
        <v>235</v>
      </c>
      <c r="M4606" t="s">
        <v>829</v>
      </c>
      <c r="N4606">
        <v>0</v>
      </c>
      <c r="O4606">
        <v>0</v>
      </c>
      <c r="P4606" t="s">
        <v>829</v>
      </c>
      <c r="Q4606" t="s">
        <v>829</v>
      </c>
      <c r="R4606" t="s">
        <v>829</v>
      </c>
      <c r="S4606">
        <v>0</v>
      </c>
      <c r="T4606">
        <v>0</v>
      </c>
      <c r="U4606">
        <v>0</v>
      </c>
      <c r="V4606">
        <v>0</v>
      </c>
    </row>
    <row r="4607" spans="1:22" x14ac:dyDescent="0.3">
      <c r="A4607">
        <v>202324</v>
      </c>
      <c r="B4607" t="s">
        <v>820</v>
      </c>
      <c r="C4607" t="s">
        <v>821</v>
      </c>
      <c r="D4607" t="s">
        <v>822</v>
      </c>
      <c r="E4607" t="s">
        <v>823</v>
      </c>
      <c r="F4607" t="s">
        <v>898</v>
      </c>
      <c r="G4607" t="s">
        <v>899</v>
      </c>
      <c r="H4607" t="s">
        <v>964</v>
      </c>
      <c r="I4607">
        <v>309</v>
      </c>
      <c r="J4607" t="s">
        <v>965</v>
      </c>
      <c r="K4607" t="s">
        <v>828</v>
      </c>
      <c r="L4607" t="s">
        <v>235</v>
      </c>
      <c r="M4607" t="s">
        <v>829</v>
      </c>
      <c r="N4607">
        <v>0</v>
      </c>
      <c r="O4607">
        <v>0</v>
      </c>
      <c r="P4607" t="s">
        <v>829</v>
      </c>
      <c r="Q4607" t="s">
        <v>829</v>
      </c>
      <c r="R4607" t="s">
        <v>829</v>
      </c>
      <c r="S4607">
        <v>0</v>
      </c>
      <c r="T4607">
        <v>0</v>
      </c>
      <c r="U4607">
        <v>0</v>
      </c>
      <c r="V4607">
        <v>0</v>
      </c>
    </row>
    <row r="4608" spans="1:22" x14ac:dyDescent="0.3">
      <c r="A4608">
        <v>202122</v>
      </c>
      <c r="B4608" t="s">
        <v>820</v>
      </c>
      <c r="C4608" t="s">
        <v>821</v>
      </c>
      <c r="D4608" t="s">
        <v>822</v>
      </c>
      <c r="E4608" t="s">
        <v>823</v>
      </c>
      <c r="F4608" t="s">
        <v>898</v>
      </c>
      <c r="G4608" t="s">
        <v>899</v>
      </c>
      <c r="H4608" t="s">
        <v>964</v>
      </c>
      <c r="I4608">
        <v>309</v>
      </c>
      <c r="J4608" t="s">
        <v>965</v>
      </c>
      <c r="K4608" t="s">
        <v>828</v>
      </c>
      <c r="L4608" t="s">
        <v>534</v>
      </c>
      <c r="M4608">
        <v>5377</v>
      </c>
      <c r="N4608">
        <v>4158749</v>
      </c>
      <c r="O4608">
        <v>729402</v>
      </c>
      <c r="P4608">
        <v>8994537</v>
      </c>
      <c r="Q4608">
        <v>1520938</v>
      </c>
      <c r="R4608" t="s">
        <v>829</v>
      </c>
      <c r="S4608">
        <v>15409004</v>
      </c>
      <c r="T4608">
        <v>0</v>
      </c>
      <c r="U4608">
        <v>15409004</v>
      </c>
      <c r="V4608">
        <v>236</v>
      </c>
    </row>
    <row r="4609" spans="1:22" x14ac:dyDescent="0.3">
      <c r="A4609">
        <v>202223</v>
      </c>
      <c r="B4609" t="s">
        <v>820</v>
      </c>
      <c r="C4609" t="s">
        <v>821</v>
      </c>
      <c r="D4609" t="s">
        <v>822</v>
      </c>
      <c r="E4609" t="s">
        <v>823</v>
      </c>
      <c r="F4609" t="s">
        <v>898</v>
      </c>
      <c r="G4609" t="s">
        <v>899</v>
      </c>
      <c r="H4609" t="s">
        <v>964</v>
      </c>
      <c r="I4609">
        <v>309</v>
      </c>
      <c r="J4609" t="s">
        <v>965</v>
      </c>
      <c r="K4609" t="s">
        <v>828</v>
      </c>
      <c r="L4609" t="s">
        <v>534</v>
      </c>
      <c r="M4609">
        <v>1289951</v>
      </c>
      <c r="N4609">
        <v>9453557</v>
      </c>
      <c r="O4609">
        <v>8617215</v>
      </c>
      <c r="P4609">
        <v>2248721</v>
      </c>
      <c r="Q4609">
        <v>1751131</v>
      </c>
      <c r="R4609" t="s">
        <v>829</v>
      </c>
      <c r="S4609">
        <v>23360574</v>
      </c>
      <c r="T4609">
        <v>0</v>
      </c>
      <c r="U4609">
        <v>23360574</v>
      </c>
      <c r="V4609">
        <v>360</v>
      </c>
    </row>
    <row r="4610" spans="1:22" x14ac:dyDescent="0.3">
      <c r="A4610">
        <v>202324</v>
      </c>
      <c r="B4610" t="s">
        <v>820</v>
      </c>
      <c r="C4610" t="s">
        <v>821</v>
      </c>
      <c r="D4610" t="s">
        <v>822</v>
      </c>
      <c r="E4610" t="s">
        <v>823</v>
      </c>
      <c r="F4610" t="s">
        <v>898</v>
      </c>
      <c r="G4610" t="s">
        <v>899</v>
      </c>
      <c r="H4610" t="s">
        <v>964</v>
      </c>
      <c r="I4610">
        <v>309</v>
      </c>
      <c r="J4610" t="s">
        <v>965</v>
      </c>
      <c r="K4610" t="s">
        <v>828</v>
      </c>
      <c r="L4610" t="s">
        <v>534</v>
      </c>
      <c r="M4610">
        <v>362067</v>
      </c>
      <c r="N4610">
        <v>3278060</v>
      </c>
      <c r="O4610">
        <v>2034675</v>
      </c>
      <c r="P4610">
        <v>12148248</v>
      </c>
      <c r="Q4610">
        <v>2090854</v>
      </c>
      <c r="R4610" t="s">
        <v>829</v>
      </c>
      <c r="S4610">
        <v>19913903</v>
      </c>
      <c r="T4610">
        <v>0</v>
      </c>
      <c r="U4610">
        <v>19913903</v>
      </c>
      <c r="V4610">
        <v>333</v>
      </c>
    </row>
    <row r="4611" spans="1:22" x14ac:dyDescent="0.3">
      <c r="A4611">
        <v>202122</v>
      </c>
      <c r="B4611" t="s">
        <v>820</v>
      </c>
      <c r="C4611" t="s">
        <v>821</v>
      </c>
      <c r="D4611" t="s">
        <v>822</v>
      </c>
      <c r="E4611" t="s">
        <v>823</v>
      </c>
      <c r="F4611" t="s">
        <v>898</v>
      </c>
      <c r="G4611" t="s">
        <v>899</v>
      </c>
      <c r="H4611" t="s">
        <v>964</v>
      </c>
      <c r="I4611">
        <v>309</v>
      </c>
      <c r="J4611" t="s">
        <v>965</v>
      </c>
      <c r="K4611" t="s">
        <v>828</v>
      </c>
      <c r="L4611" t="s">
        <v>603</v>
      </c>
      <c r="M4611" t="s">
        <v>829</v>
      </c>
      <c r="N4611" t="s">
        <v>829</v>
      </c>
      <c r="O4611" t="s">
        <v>829</v>
      </c>
      <c r="P4611">
        <v>0</v>
      </c>
      <c r="Q4611">
        <v>0</v>
      </c>
      <c r="R4611">
        <v>0</v>
      </c>
      <c r="S4611">
        <v>0</v>
      </c>
      <c r="T4611">
        <v>0</v>
      </c>
      <c r="U4611">
        <v>0</v>
      </c>
      <c r="V4611">
        <v>0</v>
      </c>
    </row>
    <row r="4612" spans="1:22" x14ac:dyDescent="0.3">
      <c r="A4612">
        <v>202223</v>
      </c>
      <c r="B4612" t="s">
        <v>820</v>
      </c>
      <c r="C4612" t="s">
        <v>821</v>
      </c>
      <c r="D4612" t="s">
        <v>822</v>
      </c>
      <c r="E4612" t="s">
        <v>823</v>
      </c>
      <c r="F4612" t="s">
        <v>898</v>
      </c>
      <c r="G4612" t="s">
        <v>899</v>
      </c>
      <c r="H4612" t="s">
        <v>964</v>
      </c>
      <c r="I4612">
        <v>309</v>
      </c>
      <c r="J4612" t="s">
        <v>965</v>
      </c>
      <c r="K4612" t="s">
        <v>828</v>
      </c>
      <c r="L4612" t="s">
        <v>603</v>
      </c>
      <c r="M4612" t="s">
        <v>829</v>
      </c>
      <c r="N4612" t="s">
        <v>829</v>
      </c>
      <c r="O4612" t="s">
        <v>829</v>
      </c>
      <c r="P4612">
        <v>0</v>
      </c>
      <c r="Q4612">
        <v>0</v>
      </c>
      <c r="R4612">
        <v>0</v>
      </c>
      <c r="S4612">
        <v>0</v>
      </c>
      <c r="T4612">
        <v>0</v>
      </c>
      <c r="U4612">
        <v>0</v>
      </c>
      <c r="V4612">
        <v>0</v>
      </c>
    </row>
    <row r="4613" spans="1:22" x14ac:dyDescent="0.3">
      <c r="A4613">
        <v>202324</v>
      </c>
      <c r="B4613" t="s">
        <v>820</v>
      </c>
      <c r="C4613" t="s">
        <v>821</v>
      </c>
      <c r="D4613" t="s">
        <v>822</v>
      </c>
      <c r="E4613" t="s">
        <v>823</v>
      </c>
      <c r="F4613" t="s">
        <v>898</v>
      </c>
      <c r="G4613" t="s">
        <v>899</v>
      </c>
      <c r="H4613" t="s">
        <v>964</v>
      </c>
      <c r="I4613">
        <v>309</v>
      </c>
      <c r="J4613" t="s">
        <v>965</v>
      </c>
      <c r="K4613" t="s">
        <v>828</v>
      </c>
      <c r="L4613" t="s">
        <v>603</v>
      </c>
      <c r="M4613" t="s">
        <v>829</v>
      </c>
      <c r="N4613" t="s">
        <v>829</v>
      </c>
      <c r="O4613" t="s">
        <v>829</v>
      </c>
      <c r="P4613">
        <v>0</v>
      </c>
      <c r="Q4613">
        <v>0</v>
      </c>
      <c r="R4613">
        <v>0</v>
      </c>
      <c r="S4613">
        <v>0</v>
      </c>
      <c r="T4613">
        <v>0</v>
      </c>
      <c r="U4613">
        <v>0</v>
      </c>
      <c r="V4613">
        <v>0</v>
      </c>
    </row>
    <row r="4614" spans="1:22" x14ac:dyDescent="0.3">
      <c r="A4614">
        <v>202122</v>
      </c>
      <c r="B4614" t="s">
        <v>820</v>
      </c>
      <c r="C4614" t="s">
        <v>821</v>
      </c>
      <c r="D4614" t="s">
        <v>822</v>
      </c>
      <c r="E4614" t="s">
        <v>823</v>
      </c>
      <c r="F4614" t="s">
        <v>898</v>
      </c>
      <c r="G4614" t="s">
        <v>899</v>
      </c>
      <c r="H4614" t="s">
        <v>964</v>
      </c>
      <c r="I4614">
        <v>309</v>
      </c>
      <c r="J4614" t="s">
        <v>965</v>
      </c>
      <c r="K4614" t="s">
        <v>828</v>
      </c>
      <c r="L4614" t="s">
        <v>606</v>
      </c>
      <c r="M4614">
        <v>0</v>
      </c>
      <c r="N4614">
        <v>0</v>
      </c>
      <c r="O4614">
        <v>0</v>
      </c>
      <c r="P4614">
        <v>0</v>
      </c>
      <c r="Q4614">
        <v>0</v>
      </c>
      <c r="R4614">
        <v>0</v>
      </c>
      <c r="S4614">
        <v>0</v>
      </c>
      <c r="T4614">
        <v>0</v>
      </c>
      <c r="U4614">
        <v>0</v>
      </c>
      <c r="V4614">
        <v>0</v>
      </c>
    </row>
    <row r="4615" spans="1:22" x14ac:dyDescent="0.3">
      <c r="A4615">
        <v>202223</v>
      </c>
      <c r="B4615" t="s">
        <v>820</v>
      </c>
      <c r="C4615" t="s">
        <v>821</v>
      </c>
      <c r="D4615" t="s">
        <v>822</v>
      </c>
      <c r="E4615" t="s">
        <v>823</v>
      </c>
      <c r="F4615" t="s">
        <v>898</v>
      </c>
      <c r="G4615" t="s">
        <v>899</v>
      </c>
      <c r="H4615" t="s">
        <v>964</v>
      </c>
      <c r="I4615">
        <v>309</v>
      </c>
      <c r="J4615" t="s">
        <v>965</v>
      </c>
      <c r="K4615" t="s">
        <v>828</v>
      </c>
      <c r="L4615" t="s">
        <v>606</v>
      </c>
      <c r="M4615">
        <v>0</v>
      </c>
      <c r="N4615">
        <v>0</v>
      </c>
      <c r="O4615">
        <v>0</v>
      </c>
      <c r="P4615">
        <v>0</v>
      </c>
      <c r="Q4615">
        <v>0</v>
      </c>
      <c r="R4615">
        <v>0</v>
      </c>
      <c r="S4615">
        <v>0</v>
      </c>
      <c r="T4615">
        <v>0</v>
      </c>
      <c r="U4615">
        <v>0</v>
      </c>
      <c r="V4615">
        <v>0</v>
      </c>
    </row>
    <row r="4616" spans="1:22" x14ac:dyDescent="0.3">
      <c r="A4616">
        <v>202324</v>
      </c>
      <c r="B4616" t="s">
        <v>820</v>
      </c>
      <c r="C4616" t="s">
        <v>821</v>
      </c>
      <c r="D4616" t="s">
        <v>822</v>
      </c>
      <c r="E4616" t="s">
        <v>823</v>
      </c>
      <c r="F4616" t="s">
        <v>898</v>
      </c>
      <c r="G4616" t="s">
        <v>899</v>
      </c>
      <c r="H4616" t="s">
        <v>964</v>
      </c>
      <c r="I4616">
        <v>309</v>
      </c>
      <c r="J4616" t="s">
        <v>965</v>
      </c>
      <c r="K4616" t="s">
        <v>828</v>
      </c>
      <c r="L4616" t="s">
        <v>606</v>
      </c>
      <c r="M4616">
        <v>0</v>
      </c>
      <c r="N4616">
        <v>0</v>
      </c>
      <c r="O4616">
        <v>0</v>
      </c>
      <c r="P4616">
        <v>0</v>
      </c>
      <c r="Q4616">
        <v>0</v>
      </c>
      <c r="R4616">
        <v>0</v>
      </c>
      <c r="S4616">
        <v>0</v>
      </c>
      <c r="T4616">
        <v>0</v>
      </c>
      <c r="U4616">
        <v>0</v>
      </c>
      <c r="V4616">
        <v>0</v>
      </c>
    </row>
    <row r="4617" spans="1:22" x14ac:dyDescent="0.3">
      <c r="A4617">
        <v>202122</v>
      </c>
      <c r="B4617" t="s">
        <v>820</v>
      </c>
      <c r="C4617" t="s">
        <v>821</v>
      </c>
      <c r="D4617" t="s">
        <v>822</v>
      </c>
      <c r="E4617" t="s">
        <v>823</v>
      </c>
      <c r="F4617" t="s">
        <v>898</v>
      </c>
      <c r="G4617" t="s">
        <v>899</v>
      </c>
      <c r="H4617" t="s">
        <v>964</v>
      </c>
      <c r="I4617">
        <v>309</v>
      </c>
      <c r="J4617" t="s">
        <v>965</v>
      </c>
      <c r="K4617" t="s">
        <v>828</v>
      </c>
      <c r="L4617" t="s">
        <v>609</v>
      </c>
      <c r="M4617" t="s">
        <v>829</v>
      </c>
      <c r="N4617" t="s">
        <v>829</v>
      </c>
      <c r="O4617" t="s">
        <v>829</v>
      </c>
      <c r="P4617" t="s">
        <v>829</v>
      </c>
      <c r="Q4617">
        <v>0</v>
      </c>
      <c r="R4617" t="s">
        <v>829</v>
      </c>
      <c r="S4617">
        <v>0</v>
      </c>
      <c r="T4617">
        <v>0</v>
      </c>
      <c r="U4617">
        <v>0</v>
      </c>
      <c r="V4617">
        <v>0</v>
      </c>
    </row>
    <row r="4618" spans="1:22" x14ac:dyDescent="0.3">
      <c r="A4618">
        <v>202223</v>
      </c>
      <c r="B4618" t="s">
        <v>820</v>
      </c>
      <c r="C4618" t="s">
        <v>821</v>
      </c>
      <c r="D4618" t="s">
        <v>822</v>
      </c>
      <c r="E4618" t="s">
        <v>823</v>
      </c>
      <c r="F4618" t="s">
        <v>898</v>
      </c>
      <c r="G4618" t="s">
        <v>899</v>
      </c>
      <c r="H4618" t="s">
        <v>964</v>
      </c>
      <c r="I4618">
        <v>309</v>
      </c>
      <c r="J4618" t="s">
        <v>965</v>
      </c>
      <c r="K4618" t="s">
        <v>828</v>
      </c>
      <c r="L4618" t="s">
        <v>609</v>
      </c>
      <c r="M4618" t="s">
        <v>829</v>
      </c>
      <c r="N4618" t="s">
        <v>829</v>
      </c>
      <c r="O4618" t="s">
        <v>829</v>
      </c>
      <c r="P4618" t="s">
        <v>829</v>
      </c>
      <c r="Q4618">
        <v>0</v>
      </c>
      <c r="R4618" t="s">
        <v>829</v>
      </c>
      <c r="S4618">
        <v>0</v>
      </c>
      <c r="T4618">
        <v>0</v>
      </c>
      <c r="U4618">
        <v>0</v>
      </c>
      <c r="V4618">
        <v>0</v>
      </c>
    </row>
    <row r="4619" spans="1:22" x14ac:dyDescent="0.3">
      <c r="A4619">
        <v>202122</v>
      </c>
      <c r="B4619" t="s">
        <v>820</v>
      </c>
      <c r="C4619" t="s">
        <v>821</v>
      </c>
      <c r="D4619" t="s">
        <v>822</v>
      </c>
      <c r="E4619" t="s">
        <v>823</v>
      </c>
      <c r="F4619" t="s">
        <v>898</v>
      </c>
      <c r="G4619" t="s">
        <v>899</v>
      </c>
      <c r="H4619" t="s">
        <v>964</v>
      </c>
      <c r="I4619">
        <v>309</v>
      </c>
      <c r="J4619" t="s">
        <v>965</v>
      </c>
      <c r="K4619" t="s">
        <v>828</v>
      </c>
      <c r="L4619" t="s">
        <v>830</v>
      </c>
      <c r="M4619">
        <v>54830</v>
      </c>
      <c r="N4619">
        <v>289071</v>
      </c>
      <c r="O4619">
        <v>157987</v>
      </c>
      <c r="P4619">
        <v>6459</v>
      </c>
      <c r="Q4619">
        <v>40010</v>
      </c>
      <c r="R4619">
        <v>3336</v>
      </c>
      <c r="S4619">
        <v>551692</v>
      </c>
      <c r="T4619">
        <v>0</v>
      </c>
      <c r="U4619">
        <v>551692</v>
      </c>
      <c r="V4619">
        <v>8</v>
      </c>
    </row>
    <row r="4620" spans="1:22" x14ac:dyDescent="0.3">
      <c r="A4620">
        <v>202223</v>
      </c>
      <c r="B4620" t="s">
        <v>820</v>
      </c>
      <c r="C4620" t="s">
        <v>821</v>
      </c>
      <c r="D4620" t="s">
        <v>822</v>
      </c>
      <c r="E4620" t="s">
        <v>823</v>
      </c>
      <c r="F4620" t="s">
        <v>898</v>
      </c>
      <c r="G4620" t="s">
        <v>899</v>
      </c>
      <c r="H4620" t="s">
        <v>964</v>
      </c>
      <c r="I4620">
        <v>309</v>
      </c>
      <c r="J4620" t="s">
        <v>965</v>
      </c>
      <c r="K4620" t="s">
        <v>828</v>
      </c>
      <c r="L4620" t="s">
        <v>830</v>
      </c>
      <c r="M4620">
        <v>0</v>
      </c>
      <c r="N4620">
        <v>42666</v>
      </c>
      <c r="O4620">
        <v>237710</v>
      </c>
      <c r="P4620">
        <v>176759</v>
      </c>
      <c r="Q4620">
        <v>93865</v>
      </c>
      <c r="R4620">
        <v>0</v>
      </c>
      <c r="S4620">
        <v>551000</v>
      </c>
      <c r="T4620">
        <v>0</v>
      </c>
      <c r="U4620">
        <v>551000</v>
      </c>
      <c r="V4620">
        <v>9</v>
      </c>
    </row>
    <row r="4621" spans="1:22" x14ac:dyDescent="0.3">
      <c r="A4621">
        <v>202324</v>
      </c>
      <c r="B4621" t="s">
        <v>820</v>
      </c>
      <c r="C4621" t="s">
        <v>821</v>
      </c>
      <c r="D4621" t="s">
        <v>822</v>
      </c>
      <c r="E4621" t="s">
        <v>823</v>
      </c>
      <c r="F4621" t="s">
        <v>898</v>
      </c>
      <c r="G4621" t="s">
        <v>899</v>
      </c>
      <c r="H4621" t="s">
        <v>964</v>
      </c>
      <c r="I4621">
        <v>309</v>
      </c>
      <c r="J4621" t="s">
        <v>965</v>
      </c>
      <c r="K4621" t="s">
        <v>828</v>
      </c>
      <c r="L4621" t="s">
        <v>830</v>
      </c>
      <c r="M4621">
        <v>17889</v>
      </c>
      <c r="N4621">
        <v>358825</v>
      </c>
      <c r="O4621">
        <v>278853</v>
      </c>
      <c r="P4621">
        <v>295689</v>
      </c>
      <c r="Q4621">
        <v>0</v>
      </c>
      <c r="R4621">
        <v>55771</v>
      </c>
      <c r="S4621">
        <v>1007026</v>
      </c>
      <c r="T4621">
        <v>0</v>
      </c>
      <c r="U4621">
        <v>1007026</v>
      </c>
      <c r="V4621">
        <v>17</v>
      </c>
    </row>
    <row r="4622" spans="1:22" x14ac:dyDescent="0.3">
      <c r="A4622">
        <v>202122</v>
      </c>
      <c r="B4622" t="s">
        <v>820</v>
      </c>
      <c r="C4622" t="s">
        <v>821</v>
      </c>
      <c r="D4622" t="s">
        <v>822</v>
      </c>
      <c r="E4622" t="s">
        <v>823</v>
      </c>
      <c r="F4622" t="s">
        <v>898</v>
      </c>
      <c r="G4622" t="s">
        <v>899</v>
      </c>
      <c r="H4622" t="s">
        <v>964</v>
      </c>
      <c r="I4622">
        <v>309</v>
      </c>
      <c r="J4622" t="s">
        <v>965</v>
      </c>
      <c r="K4622" t="s">
        <v>828</v>
      </c>
      <c r="L4622" t="s">
        <v>537</v>
      </c>
      <c r="M4622">
        <v>0</v>
      </c>
      <c r="N4622">
        <v>806959</v>
      </c>
      <c r="O4622">
        <v>2263441</v>
      </c>
      <c r="P4622">
        <v>3267675</v>
      </c>
      <c r="Q4622">
        <v>0</v>
      </c>
      <c r="R4622">
        <v>0</v>
      </c>
      <c r="S4622">
        <v>6338074</v>
      </c>
      <c r="T4622">
        <v>0</v>
      </c>
      <c r="U4622">
        <v>6338074</v>
      </c>
      <c r="V4622">
        <v>97</v>
      </c>
    </row>
    <row r="4623" spans="1:22" x14ac:dyDescent="0.3">
      <c r="A4623">
        <v>202223</v>
      </c>
      <c r="B4623" t="s">
        <v>820</v>
      </c>
      <c r="C4623" t="s">
        <v>821</v>
      </c>
      <c r="D4623" t="s">
        <v>822</v>
      </c>
      <c r="E4623" t="s">
        <v>823</v>
      </c>
      <c r="F4623" t="s">
        <v>898</v>
      </c>
      <c r="G4623" t="s">
        <v>899</v>
      </c>
      <c r="H4623" t="s">
        <v>964</v>
      </c>
      <c r="I4623">
        <v>309</v>
      </c>
      <c r="J4623" t="s">
        <v>965</v>
      </c>
      <c r="K4623" t="s">
        <v>828</v>
      </c>
      <c r="L4623" t="s">
        <v>537</v>
      </c>
      <c r="M4623">
        <v>0</v>
      </c>
      <c r="N4623">
        <v>102691</v>
      </c>
      <c r="O4623">
        <v>361236</v>
      </c>
      <c r="P4623">
        <v>0</v>
      </c>
      <c r="Q4623">
        <v>0</v>
      </c>
      <c r="R4623">
        <v>3856995</v>
      </c>
      <c r="S4623">
        <v>4320922</v>
      </c>
      <c r="T4623">
        <v>0</v>
      </c>
      <c r="U4623">
        <v>4320922</v>
      </c>
      <c r="V4623">
        <v>67</v>
      </c>
    </row>
    <row r="4624" spans="1:22" x14ac:dyDescent="0.3">
      <c r="A4624">
        <v>202324</v>
      </c>
      <c r="B4624" t="s">
        <v>820</v>
      </c>
      <c r="C4624" t="s">
        <v>821</v>
      </c>
      <c r="D4624" t="s">
        <v>822</v>
      </c>
      <c r="E4624" t="s">
        <v>823</v>
      </c>
      <c r="F4624" t="s">
        <v>898</v>
      </c>
      <c r="G4624" t="s">
        <v>899</v>
      </c>
      <c r="H4624" t="s">
        <v>964</v>
      </c>
      <c r="I4624">
        <v>309</v>
      </c>
      <c r="J4624" t="s">
        <v>965</v>
      </c>
      <c r="K4624" t="s">
        <v>828</v>
      </c>
      <c r="L4624" t="s">
        <v>537</v>
      </c>
      <c r="M4624">
        <v>92820</v>
      </c>
      <c r="N4624">
        <v>1036005</v>
      </c>
      <c r="O4624">
        <v>1665494</v>
      </c>
      <c r="P4624">
        <v>3820194</v>
      </c>
      <c r="Q4624">
        <v>34535</v>
      </c>
      <c r="R4624">
        <v>4904770</v>
      </c>
      <c r="S4624">
        <v>11553818</v>
      </c>
      <c r="T4624">
        <v>0</v>
      </c>
      <c r="U4624">
        <v>11553818</v>
      </c>
      <c r="V4624">
        <v>193</v>
      </c>
    </row>
    <row r="4625" spans="1:22" x14ac:dyDescent="0.3">
      <c r="A4625">
        <v>202122</v>
      </c>
      <c r="B4625" t="s">
        <v>820</v>
      </c>
      <c r="C4625" t="s">
        <v>821</v>
      </c>
      <c r="D4625" t="s">
        <v>822</v>
      </c>
      <c r="E4625" t="s">
        <v>823</v>
      </c>
      <c r="F4625" t="s">
        <v>898</v>
      </c>
      <c r="G4625" t="s">
        <v>899</v>
      </c>
      <c r="H4625" t="s">
        <v>964</v>
      </c>
      <c r="I4625">
        <v>309</v>
      </c>
      <c r="J4625" t="s">
        <v>965</v>
      </c>
      <c r="K4625" t="s">
        <v>828</v>
      </c>
      <c r="L4625" t="s">
        <v>572</v>
      </c>
      <c r="M4625">
        <v>1473464</v>
      </c>
      <c r="N4625">
        <v>7767640</v>
      </c>
      <c r="O4625">
        <v>4245225</v>
      </c>
      <c r="P4625">
        <v>173589</v>
      </c>
      <c r="Q4625">
        <v>1075088</v>
      </c>
      <c r="R4625">
        <v>89658</v>
      </c>
      <c r="S4625">
        <v>14824664</v>
      </c>
      <c r="T4625">
        <v>0</v>
      </c>
      <c r="U4625">
        <v>14824664</v>
      </c>
      <c r="V4625">
        <v>228</v>
      </c>
    </row>
    <row r="4626" spans="1:22" x14ac:dyDescent="0.3">
      <c r="A4626">
        <v>202223</v>
      </c>
      <c r="B4626" t="s">
        <v>820</v>
      </c>
      <c r="C4626" t="s">
        <v>821</v>
      </c>
      <c r="D4626" t="s">
        <v>822</v>
      </c>
      <c r="E4626" t="s">
        <v>823</v>
      </c>
      <c r="F4626" t="s">
        <v>898</v>
      </c>
      <c r="G4626" t="s">
        <v>899</v>
      </c>
      <c r="H4626" t="s">
        <v>964</v>
      </c>
      <c r="I4626">
        <v>309</v>
      </c>
      <c r="J4626" t="s">
        <v>965</v>
      </c>
      <c r="K4626" t="s">
        <v>828</v>
      </c>
      <c r="L4626" t="s">
        <v>572</v>
      </c>
      <c r="M4626">
        <v>14318</v>
      </c>
      <c r="N4626">
        <v>359632</v>
      </c>
      <c r="O4626">
        <v>1475143</v>
      </c>
      <c r="P4626">
        <v>5165418</v>
      </c>
      <c r="Q4626">
        <v>0</v>
      </c>
      <c r="R4626">
        <v>2482005</v>
      </c>
      <c r="S4626">
        <v>9496515</v>
      </c>
      <c r="T4626">
        <v>0</v>
      </c>
      <c r="U4626">
        <v>9496515</v>
      </c>
      <c r="V4626">
        <v>147</v>
      </c>
    </row>
    <row r="4627" spans="1:22" x14ac:dyDescent="0.3">
      <c r="A4627">
        <v>202324</v>
      </c>
      <c r="B4627" t="s">
        <v>820</v>
      </c>
      <c r="C4627" t="s">
        <v>821</v>
      </c>
      <c r="D4627" t="s">
        <v>822</v>
      </c>
      <c r="E4627" t="s">
        <v>823</v>
      </c>
      <c r="F4627" t="s">
        <v>898</v>
      </c>
      <c r="G4627" t="s">
        <v>899</v>
      </c>
      <c r="H4627" t="s">
        <v>964</v>
      </c>
      <c r="I4627">
        <v>309</v>
      </c>
      <c r="J4627" t="s">
        <v>965</v>
      </c>
      <c r="K4627" t="s">
        <v>828</v>
      </c>
      <c r="L4627" t="s">
        <v>572</v>
      </c>
      <c r="M4627">
        <v>132098</v>
      </c>
      <c r="N4627">
        <v>2716675</v>
      </c>
      <c r="O4627">
        <v>5358755</v>
      </c>
      <c r="P4627">
        <v>0</v>
      </c>
      <c r="Q4627">
        <v>0</v>
      </c>
      <c r="R4627">
        <v>3623627</v>
      </c>
      <c r="S4627">
        <v>11831155</v>
      </c>
      <c r="T4627">
        <v>0</v>
      </c>
      <c r="U4627">
        <v>11831155</v>
      </c>
      <c r="V4627">
        <v>198</v>
      </c>
    </row>
    <row r="4628" spans="1:22" x14ac:dyDescent="0.3">
      <c r="A4628">
        <v>202122</v>
      </c>
      <c r="B4628" t="s">
        <v>820</v>
      </c>
      <c r="C4628" t="s">
        <v>821</v>
      </c>
      <c r="D4628" t="s">
        <v>822</v>
      </c>
      <c r="E4628" t="s">
        <v>823</v>
      </c>
      <c r="F4628" t="s">
        <v>898</v>
      </c>
      <c r="G4628" t="s">
        <v>899</v>
      </c>
      <c r="H4628" t="s">
        <v>964</v>
      </c>
      <c r="I4628">
        <v>309</v>
      </c>
      <c r="J4628" t="s">
        <v>965</v>
      </c>
      <c r="K4628" t="s">
        <v>828</v>
      </c>
      <c r="L4628" t="s">
        <v>539</v>
      </c>
      <c r="M4628">
        <v>21333</v>
      </c>
      <c r="N4628">
        <v>299300</v>
      </c>
      <c r="O4628">
        <v>1003005</v>
      </c>
      <c r="P4628" t="s">
        <v>829</v>
      </c>
      <c r="Q4628" t="s">
        <v>829</v>
      </c>
      <c r="R4628" t="s">
        <v>829</v>
      </c>
      <c r="S4628">
        <v>1323638</v>
      </c>
      <c r="T4628">
        <v>0</v>
      </c>
      <c r="U4628">
        <v>1323638</v>
      </c>
      <c r="V4628">
        <v>20</v>
      </c>
    </row>
    <row r="4629" spans="1:22" x14ac:dyDescent="0.3">
      <c r="A4629">
        <v>202223</v>
      </c>
      <c r="B4629" t="s">
        <v>820</v>
      </c>
      <c r="C4629" t="s">
        <v>821</v>
      </c>
      <c r="D4629" t="s">
        <v>822</v>
      </c>
      <c r="E4629" t="s">
        <v>823</v>
      </c>
      <c r="F4629" t="s">
        <v>898</v>
      </c>
      <c r="G4629" t="s">
        <v>899</v>
      </c>
      <c r="H4629" t="s">
        <v>964</v>
      </c>
      <c r="I4629">
        <v>309</v>
      </c>
      <c r="J4629" t="s">
        <v>965</v>
      </c>
      <c r="K4629" t="s">
        <v>828</v>
      </c>
      <c r="L4629" t="s">
        <v>539</v>
      </c>
      <c r="M4629">
        <v>0</v>
      </c>
      <c r="N4629">
        <v>789100</v>
      </c>
      <c r="O4629">
        <v>1036300</v>
      </c>
      <c r="P4629" t="s">
        <v>829</v>
      </c>
      <c r="Q4629" t="s">
        <v>829</v>
      </c>
      <c r="R4629" t="s">
        <v>829</v>
      </c>
      <c r="S4629">
        <v>1825400</v>
      </c>
      <c r="T4629">
        <v>0</v>
      </c>
      <c r="U4629">
        <v>1825400</v>
      </c>
      <c r="V4629">
        <v>28</v>
      </c>
    </row>
    <row r="4630" spans="1:22" x14ac:dyDescent="0.3">
      <c r="A4630">
        <v>202324</v>
      </c>
      <c r="B4630" t="s">
        <v>820</v>
      </c>
      <c r="C4630" t="s">
        <v>821</v>
      </c>
      <c r="D4630" t="s">
        <v>822</v>
      </c>
      <c r="E4630" t="s">
        <v>823</v>
      </c>
      <c r="F4630" t="s">
        <v>898</v>
      </c>
      <c r="G4630" t="s">
        <v>899</v>
      </c>
      <c r="H4630" t="s">
        <v>964</v>
      </c>
      <c r="I4630">
        <v>309</v>
      </c>
      <c r="J4630" t="s">
        <v>965</v>
      </c>
      <c r="K4630" t="s">
        <v>828</v>
      </c>
      <c r="L4630" t="s">
        <v>539</v>
      </c>
      <c r="M4630">
        <v>0</v>
      </c>
      <c r="N4630">
        <v>400000</v>
      </c>
      <c r="O4630">
        <v>900000</v>
      </c>
      <c r="P4630" t="s">
        <v>829</v>
      </c>
      <c r="Q4630" t="s">
        <v>829</v>
      </c>
      <c r="R4630" t="s">
        <v>829</v>
      </c>
      <c r="S4630">
        <v>1300000</v>
      </c>
      <c r="T4630">
        <v>0</v>
      </c>
      <c r="U4630">
        <v>1300000</v>
      </c>
      <c r="V4630">
        <v>22</v>
      </c>
    </row>
    <row r="4631" spans="1:22" x14ac:dyDescent="0.3">
      <c r="A4631">
        <v>202122</v>
      </c>
      <c r="B4631" t="s">
        <v>820</v>
      </c>
      <c r="C4631" t="s">
        <v>821</v>
      </c>
      <c r="D4631" t="s">
        <v>822</v>
      </c>
      <c r="E4631" t="s">
        <v>823</v>
      </c>
      <c r="F4631" t="s">
        <v>898</v>
      </c>
      <c r="G4631" t="s">
        <v>899</v>
      </c>
      <c r="H4631" t="s">
        <v>964</v>
      </c>
      <c r="I4631">
        <v>309</v>
      </c>
      <c r="J4631" t="s">
        <v>965</v>
      </c>
      <c r="K4631" t="s">
        <v>828</v>
      </c>
      <c r="L4631" t="s">
        <v>541</v>
      </c>
      <c r="M4631">
        <v>180539</v>
      </c>
      <c r="N4631">
        <v>951828</v>
      </c>
      <c r="O4631">
        <v>520205</v>
      </c>
      <c r="P4631">
        <v>21269</v>
      </c>
      <c r="Q4631">
        <v>131740</v>
      </c>
      <c r="R4631">
        <v>10983</v>
      </c>
      <c r="S4631">
        <v>1816564</v>
      </c>
      <c r="T4631">
        <v>0</v>
      </c>
      <c r="U4631">
        <v>1816564</v>
      </c>
      <c r="V4631">
        <v>28</v>
      </c>
    </row>
    <row r="4632" spans="1:22" x14ac:dyDescent="0.3">
      <c r="A4632">
        <v>202223</v>
      </c>
      <c r="B4632" t="s">
        <v>820</v>
      </c>
      <c r="C4632" t="s">
        <v>821</v>
      </c>
      <c r="D4632" t="s">
        <v>822</v>
      </c>
      <c r="E4632" t="s">
        <v>823</v>
      </c>
      <c r="F4632" t="s">
        <v>898</v>
      </c>
      <c r="G4632" t="s">
        <v>899</v>
      </c>
      <c r="H4632" t="s">
        <v>964</v>
      </c>
      <c r="I4632">
        <v>309</v>
      </c>
      <c r="J4632" t="s">
        <v>965</v>
      </c>
      <c r="K4632" t="s">
        <v>828</v>
      </c>
      <c r="L4632" t="s">
        <v>541</v>
      </c>
      <c r="M4632">
        <v>64354</v>
      </c>
      <c r="N4632">
        <v>984001</v>
      </c>
      <c r="O4632">
        <v>856327</v>
      </c>
      <c r="P4632">
        <v>0</v>
      </c>
      <c r="Q4632">
        <v>0</v>
      </c>
      <c r="R4632">
        <v>759243</v>
      </c>
      <c r="S4632">
        <v>2663925</v>
      </c>
      <c r="T4632">
        <v>0</v>
      </c>
      <c r="U4632">
        <v>2663925</v>
      </c>
      <c r="V4632">
        <v>41</v>
      </c>
    </row>
    <row r="4633" spans="1:22" x14ac:dyDescent="0.3">
      <c r="A4633">
        <v>202324</v>
      </c>
      <c r="B4633" t="s">
        <v>820</v>
      </c>
      <c r="C4633" t="s">
        <v>821</v>
      </c>
      <c r="D4633" t="s">
        <v>822</v>
      </c>
      <c r="E4633" t="s">
        <v>823</v>
      </c>
      <c r="F4633" t="s">
        <v>898</v>
      </c>
      <c r="G4633" t="s">
        <v>899</v>
      </c>
      <c r="H4633" t="s">
        <v>964</v>
      </c>
      <c r="I4633">
        <v>309</v>
      </c>
      <c r="J4633" t="s">
        <v>965</v>
      </c>
      <c r="K4633" t="s">
        <v>828</v>
      </c>
      <c r="L4633" t="s">
        <v>541</v>
      </c>
      <c r="M4633">
        <v>375205</v>
      </c>
      <c r="N4633">
        <v>515020</v>
      </c>
      <c r="O4633">
        <v>474926</v>
      </c>
      <c r="P4633">
        <v>410555</v>
      </c>
      <c r="Q4633">
        <v>226852</v>
      </c>
      <c r="R4633">
        <v>289288</v>
      </c>
      <c r="S4633">
        <v>2291847</v>
      </c>
      <c r="T4633">
        <v>0</v>
      </c>
      <c r="U4633">
        <v>2291847</v>
      </c>
      <c r="V4633">
        <v>38</v>
      </c>
    </row>
    <row r="4634" spans="1:22" x14ac:dyDescent="0.3">
      <c r="A4634">
        <v>202122</v>
      </c>
      <c r="B4634" t="s">
        <v>820</v>
      </c>
      <c r="C4634" t="s">
        <v>821</v>
      </c>
      <c r="D4634" t="s">
        <v>822</v>
      </c>
      <c r="E4634" t="s">
        <v>823</v>
      </c>
      <c r="F4634" t="s">
        <v>898</v>
      </c>
      <c r="G4634" t="s">
        <v>899</v>
      </c>
      <c r="H4634" t="s">
        <v>964</v>
      </c>
      <c r="I4634">
        <v>309</v>
      </c>
      <c r="J4634" t="s">
        <v>965</v>
      </c>
      <c r="K4634" t="s">
        <v>828</v>
      </c>
      <c r="L4634" t="s">
        <v>831</v>
      </c>
      <c r="M4634" t="s">
        <v>829</v>
      </c>
      <c r="N4634" t="s">
        <v>829</v>
      </c>
      <c r="O4634" t="s">
        <v>829</v>
      </c>
      <c r="P4634">
        <v>0</v>
      </c>
      <c r="Q4634">
        <v>226238</v>
      </c>
      <c r="R4634" t="s">
        <v>829</v>
      </c>
      <c r="S4634">
        <v>226238</v>
      </c>
      <c r="T4634">
        <v>0</v>
      </c>
      <c r="U4634">
        <v>226238</v>
      </c>
      <c r="V4634">
        <v>3</v>
      </c>
    </row>
    <row r="4635" spans="1:22" x14ac:dyDescent="0.3">
      <c r="A4635">
        <v>202223</v>
      </c>
      <c r="B4635" t="s">
        <v>820</v>
      </c>
      <c r="C4635" t="s">
        <v>821</v>
      </c>
      <c r="D4635" t="s">
        <v>822</v>
      </c>
      <c r="E4635" t="s">
        <v>823</v>
      </c>
      <c r="F4635" t="s">
        <v>898</v>
      </c>
      <c r="G4635" t="s">
        <v>899</v>
      </c>
      <c r="H4635" t="s">
        <v>964</v>
      </c>
      <c r="I4635">
        <v>309</v>
      </c>
      <c r="J4635" t="s">
        <v>965</v>
      </c>
      <c r="K4635" t="s">
        <v>828</v>
      </c>
      <c r="L4635" t="s">
        <v>831</v>
      </c>
      <c r="M4635" t="s">
        <v>829</v>
      </c>
      <c r="N4635" t="s">
        <v>829</v>
      </c>
      <c r="O4635" t="s">
        <v>829</v>
      </c>
      <c r="P4635">
        <v>225000</v>
      </c>
      <c r="Q4635">
        <v>0</v>
      </c>
      <c r="R4635" t="s">
        <v>829</v>
      </c>
      <c r="S4635">
        <v>225000</v>
      </c>
      <c r="T4635">
        <v>0</v>
      </c>
      <c r="U4635">
        <v>225000</v>
      </c>
      <c r="V4635">
        <v>3</v>
      </c>
    </row>
    <row r="4636" spans="1:22" x14ac:dyDescent="0.3">
      <c r="A4636">
        <v>202324</v>
      </c>
      <c r="B4636" t="s">
        <v>820</v>
      </c>
      <c r="C4636" t="s">
        <v>821</v>
      </c>
      <c r="D4636" t="s">
        <v>822</v>
      </c>
      <c r="E4636" t="s">
        <v>823</v>
      </c>
      <c r="F4636" t="s">
        <v>898</v>
      </c>
      <c r="G4636" t="s">
        <v>899</v>
      </c>
      <c r="H4636" t="s">
        <v>964</v>
      </c>
      <c r="I4636">
        <v>309</v>
      </c>
      <c r="J4636" t="s">
        <v>965</v>
      </c>
      <c r="K4636" t="s">
        <v>828</v>
      </c>
      <c r="L4636" t="s">
        <v>831</v>
      </c>
      <c r="M4636" t="s">
        <v>829</v>
      </c>
      <c r="N4636" t="s">
        <v>829</v>
      </c>
      <c r="O4636" t="s">
        <v>829</v>
      </c>
      <c r="P4636">
        <v>0</v>
      </c>
      <c r="Q4636">
        <v>105000</v>
      </c>
      <c r="R4636" t="s">
        <v>829</v>
      </c>
      <c r="S4636">
        <v>105000</v>
      </c>
      <c r="T4636">
        <v>0</v>
      </c>
      <c r="U4636">
        <v>105000</v>
      </c>
      <c r="V4636">
        <v>2</v>
      </c>
    </row>
    <row r="4637" spans="1:22" x14ac:dyDescent="0.3">
      <c r="A4637">
        <v>202122</v>
      </c>
      <c r="B4637" t="s">
        <v>820</v>
      </c>
      <c r="C4637" t="s">
        <v>821</v>
      </c>
      <c r="D4637" t="s">
        <v>822</v>
      </c>
      <c r="E4637" t="s">
        <v>823</v>
      </c>
      <c r="F4637" t="s">
        <v>898</v>
      </c>
      <c r="G4637" t="s">
        <v>899</v>
      </c>
      <c r="H4637" t="s">
        <v>964</v>
      </c>
      <c r="I4637">
        <v>309</v>
      </c>
      <c r="J4637" t="s">
        <v>965</v>
      </c>
      <c r="K4637" t="s">
        <v>828</v>
      </c>
      <c r="L4637" t="s">
        <v>832</v>
      </c>
      <c r="M4637">
        <v>0</v>
      </c>
      <c r="N4637">
        <v>0</v>
      </c>
      <c r="O4637">
        <v>0</v>
      </c>
      <c r="P4637">
        <v>0</v>
      </c>
      <c r="Q4637">
        <v>526575</v>
      </c>
      <c r="R4637">
        <v>0</v>
      </c>
      <c r="S4637">
        <v>526575</v>
      </c>
      <c r="T4637">
        <v>0</v>
      </c>
      <c r="U4637">
        <v>526575</v>
      </c>
      <c r="V4637">
        <v>8</v>
      </c>
    </row>
    <row r="4638" spans="1:22" x14ac:dyDescent="0.3">
      <c r="A4638">
        <v>202223</v>
      </c>
      <c r="B4638" t="s">
        <v>820</v>
      </c>
      <c r="C4638" t="s">
        <v>821</v>
      </c>
      <c r="D4638" t="s">
        <v>822</v>
      </c>
      <c r="E4638" t="s">
        <v>823</v>
      </c>
      <c r="F4638" t="s">
        <v>898</v>
      </c>
      <c r="G4638" t="s">
        <v>899</v>
      </c>
      <c r="H4638" t="s">
        <v>964</v>
      </c>
      <c r="I4638">
        <v>309</v>
      </c>
      <c r="J4638" t="s">
        <v>965</v>
      </c>
      <c r="K4638" t="s">
        <v>828</v>
      </c>
      <c r="L4638" t="s">
        <v>832</v>
      </c>
      <c r="M4638">
        <v>49998</v>
      </c>
      <c r="N4638">
        <v>274886</v>
      </c>
      <c r="O4638">
        <v>789873</v>
      </c>
      <c r="P4638">
        <v>0</v>
      </c>
      <c r="Q4638">
        <v>628360</v>
      </c>
      <c r="R4638">
        <v>1126132</v>
      </c>
      <c r="S4638">
        <v>2869249</v>
      </c>
      <c r="T4638">
        <v>0</v>
      </c>
      <c r="U4638">
        <v>2869249</v>
      </c>
      <c r="V4638">
        <v>44</v>
      </c>
    </row>
    <row r="4639" spans="1:22" x14ac:dyDescent="0.3">
      <c r="A4639">
        <v>202324</v>
      </c>
      <c r="B4639" t="s">
        <v>820</v>
      </c>
      <c r="C4639" t="s">
        <v>821</v>
      </c>
      <c r="D4639" t="s">
        <v>822</v>
      </c>
      <c r="E4639" t="s">
        <v>823</v>
      </c>
      <c r="F4639" t="s">
        <v>898</v>
      </c>
      <c r="G4639" t="s">
        <v>899</v>
      </c>
      <c r="H4639" t="s">
        <v>964</v>
      </c>
      <c r="I4639">
        <v>309</v>
      </c>
      <c r="J4639" t="s">
        <v>965</v>
      </c>
      <c r="K4639" t="s">
        <v>828</v>
      </c>
      <c r="L4639" t="s">
        <v>832</v>
      </c>
      <c r="M4639">
        <v>0</v>
      </c>
      <c r="N4639">
        <v>0</v>
      </c>
      <c r="O4639">
        <v>0</v>
      </c>
      <c r="P4639">
        <v>0</v>
      </c>
      <c r="Q4639">
        <v>1656837</v>
      </c>
      <c r="R4639">
        <v>0</v>
      </c>
      <c r="S4639">
        <v>1656837</v>
      </c>
      <c r="T4639">
        <v>0</v>
      </c>
      <c r="U4639">
        <v>1656837</v>
      </c>
      <c r="V4639">
        <v>28</v>
      </c>
    </row>
    <row r="4640" spans="1:22" x14ac:dyDescent="0.3">
      <c r="A4640">
        <v>202122</v>
      </c>
      <c r="B4640" t="s">
        <v>820</v>
      </c>
      <c r="C4640" t="s">
        <v>821</v>
      </c>
      <c r="D4640" t="s">
        <v>822</v>
      </c>
      <c r="E4640" t="s">
        <v>823</v>
      </c>
      <c r="F4640" t="s">
        <v>898</v>
      </c>
      <c r="G4640" t="s">
        <v>899</v>
      </c>
      <c r="H4640" t="s">
        <v>964</v>
      </c>
      <c r="I4640">
        <v>309</v>
      </c>
      <c r="J4640" t="s">
        <v>965</v>
      </c>
      <c r="K4640" t="s">
        <v>828</v>
      </c>
      <c r="L4640" t="s">
        <v>544</v>
      </c>
      <c r="M4640">
        <v>70776</v>
      </c>
      <c r="N4640">
        <v>373142</v>
      </c>
      <c r="O4640">
        <v>203934</v>
      </c>
      <c r="P4640">
        <v>8338</v>
      </c>
      <c r="Q4640">
        <v>51646</v>
      </c>
      <c r="R4640">
        <v>4306</v>
      </c>
      <c r="S4640">
        <v>712142</v>
      </c>
      <c r="T4640">
        <v>0</v>
      </c>
      <c r="U4640">
        <v>712142</v>
      </c>
      <c r="V4640">
        <v>11</v>
      </c>
    </row>
    <row r="4641" spans="1:22" x14ac:dyDescent="0.3">
      <c r="A4641">
        <v>202223</v>
      </c>
      <c r="B4641" t="s">
        <v>820</v>
      </c>
      <c r="C4641" t="s">
        <v>821</v>
      </c>
      <c r="D4641" t="s">
        <v>822</v>
      </c>
      <c r="E4641" t="s">
        <v>823</v>
      </c>
      <c r="F4641" t="s">
        <v>898</v>
      </c>
      <c r="G4641" t="s">
        <v>899</v>
      </c>
      <c r="H4641" t="s">
        <v>964</v>
      </c>
      <c r="I4641">
        <v>309</v>
      </c>
      <c r="J4641" t="s">
        <v>965</v>
      </c>
      <c r="K4641" t="s">
        <v>828</v>
      </c>
      <c r="L4641" t="s">
        <v>544</v>
      </c>
      <c r="M4641">
        <v>517701</v>
      </c>
      <c r="N4641">
        <v>142775</v>
      </c>
      <c r="O4641">
        <v>121366</v>
      </c>
      <c r="P4641">
        <v>0</v>
      </c>
      <c r="Q4641">
        <v>0</v>
      </c>
      <c r="R4641">
        <v>105547</v>
      </c>
      <c r="S4641">
        <v>887389</v>
      </c>
      <c r="T4641">
        <v>0</v>
      </c>
      <c r="U4641">
        <v>887389</v>
      </c>
      <c r="V4641">
        <v>14</v>
      </c>
    </row>
    <row r="4642" spans="1:22" x14ac:dyDescent="0.3">
      <c r="A4642">
        <v>202324</v>
      </c>
      <c r="B4642" t="s">
        <v>820</v>
      </c>
      <c r="C4642" t="s">
        <v>821</v>
      </c>
      <c r="D4642" t="s">
        <v>822</v>
      </c>
      <c r="E4642" t="s">
        <v>823</v>
      </c>
      <c r="F4642" t="s">
        <v>898</v>
      </c>
      <c r="G4642" t="s">
        <v>899</v>
      </c>
      <c r="H4642" t="s">
        <v>964</v>
      </c>
      <c r="I4642">
        <v>309</v>
      </c>
      <c r="J4642" t="s">
        <v>965</v>
      </c>
      <c r="K4642" t="s">
        <v>828</v>
      </c>
      <c r="L4642" t="s">
        <v>544</v>
      </c>
      <c r="M4642">
        <v>876617</v>
      </c>
      <c r="N4642">
        <v>5166</v>
      </c>
      <c r="O4642">
        <v>0</v>
      </c>
      <c r="P4642">
        <v>0</v>
      </c>
      <c r="Q4642">
        <v>85000</v>
      </c>
      <c r="R4642">
        <v>1465</v>
      </c>
      <c r="S4642">
        <v>968248</v>
      </c>
      <c r="T4642">
        <v>0</v>
      </c>
      <c r="U4642">
        <v>968248</v>
      </c>
      <c r="V4642">
        <v>16</v>
      </c>
    </row>
    <row r="4643" spans="1:22" x14ac:dyDescent="0.3">
      <c r="A4643">
        <v>202122</v>
      </c>
      <c r="B4643" t="s">
        <v>820</v>
      </c>
      <c r="C4643" t="s">
        <v>821</v>
      </c>
      <c r="D4643" t="s">
        <v>822</v>
      </c>
      <c r="E4643" t="s">
        <v>823</v>
      </c>
      <c r="F4643" t="s">
        <v>898</v>
      </c>
      <c r="G4643" t="s">
        <v>899</v>
      </c>
      <c r="H4643" t="s">
        <v>964</v>
      </c>
      <c r="I4643">
        <v>309</v>
      </c>
      <c r="J4643" t="s">
        <v>965</v>
      </c>
      <c r="K4643" t="s">
        <v>828</v>
      </c>
      <c r="L4643" t="s">
        <v>600</v>
      </c>
      <c r="M4643" t="s">
        <v>829</v>
      </c>
      <c r="N4643" t="s">
        <v>829</v>
      </c>
      <c r="O4643" t="s">
        <v>829</v>
      </c>
      <c r="P4643">
        <v>0</v>
      </c>
      <c r="Q4643">
        <v>0</v>
      </c>
      <c r="R4643" t="s">
        <v>829</v>
      </c>
      <c r="S4643">
        <v>0</v>
      </c>
      <c r="T4643">
        <v>0</v>
      </c>
      <c r="U4643">
        <v>0</v>
      </c>
      <c r="V4643">
        <v>0</v>
      </c>
    </row>
    <row r="4644" spans="1:22" x14ac:dyDescent="0.3">
      <c r="A4644">
        <v>202223</v>
      </c>
      <c r="B4644" t="s">
        <v>820</v>
      </c>
      <c r="C4644" t="s">
        <v>821</v>
      </c>
      <c r="D4644" t="s">
        <v>822</v>
      </c>
      <c r="E4644" t="s">
        <v>823</v>
      </c>
      <c r="F4644" t="s">
        <v>898</v>
      </c>
      <c r="G4644" t="s">
        <v>899</v>
      </c>
      <c r="H4644" t="s">
        <v>964</v>
      </c>
      <c r="I4644">
        <v>309</v>
      </c>
      <c r="J4644" t="s">
        <v>965</v>
      </c>
      <c r="K4644" t="s">
        <v>828</v>
      </c>
      <c r="L4644" t="s">
        <v>600</v>
      </c>
      <c r="M4644" t="s">
        <v>829</v>
      </c>
      <c r="N4644" t="s">
        <v>829</v>
      </c>
      <c r="O4644" t="s">
        <v>829</v>
      </c>
      <c r="P4644">
        <v>0</v>
      </c>
      <c r="Q4644">
        <v>0</v>
      </c>
      <c r="R4644" t="s">
        <v>829</v>
      </c>
      <c r="S4644">
        <v>0</v>
      </c>
      <c r="T4644">
        <v>0</v>
      </c>
      <c r="U4644">
        <v>0</v>
      </c>
      <c r="V4644">
        <v>0</v>
      </c>
    </row>
    <row r="4645" spans="1:22" x14ac:dyDescent="0.3">
      <c r="A4645">
        <v>202324</v>
      </c>
      <c r="B4645" t="s">
        <v>820</v>
      </c>
      <c r="C4645" t="s">
        <v>821</v>
      </c>
      <c r="D4645" t="s">
        <v>822</v>
      </c>
      <c r="E4645" t="s">
        <v>823</v>
      </c>
      <c r="F4645" t="s">
        <v>898</v>
      </c>
      <c r="G4645" t="s">
        <v>899</v>
      </c>
      <c r="H4645" t="s">
        <v>964</v>
      </c>
      <c r="I4645">
        <v>309</v>
      </c>
      <c r="J4645" t="s">
        <v>965</v>
      </c>
      <c r="K4645" t="s">
        <v>828</v>
      </c>
      <c r="L4645" t="s">
        <v>600</v>
      </c>
      <c r="M4645" t="s">
        <v>829</v>
      </c>
      <c r="N4645" t="s">
        <v>829</v>
      </c>
      <c r="O4645" t="s">
        <v>829</v>
      </c>
      <c r="P4645">
        <v>0</v>
      </c>
      <c r="Q4645">
        <v>0</v>
      </c>
      <c r="R4645" t="s">
        <v>829</v>
      </c>
      <c r="S4645">
        <v>0</v>
      </c>
      <c r="T4645">
        <v>0</v>
      </c>
      <c r="U4645">
        <v>0</v>
      </c>
      <c r="V4645">
        <v>0</v>
      </c>
    </row>
    <row r="4646" spans="1:22" x14ac:dyDescent="0.3">
      <c r="A4646">
        <v>202122</v>
      </c>
      <c r="B4646" t="s">
        <v>820</v>
      </c>
      <c r="C4646" t="s">
        <v>821</v>
      </c>
      <c r="D4646" t="s">
        <v>822</v>
      </c>
      <c r="E4646" t="s">
        <v>823</v>
      </c>
      <c r="F4646" t="s">
        <v>898</v>
      </c>
      <c r="G4646" t="s">
        <v>899</v>
      </c>
      <c r="H4646" t="s">
        <v>964</v>
      </c>
      <c r="I4646">
        <v>309</v>
      </c>
      <c r="J4646" t="s">
        <v>965</v>
      </c>
      <c r="K4646" t="s">
        <v>828</v>
      </c>
      <c r="L4646" t="s">
        <v>247</v>
      </c>
      <c r="M4646">
        <v>0</v>
      </c>
      <c r="N4646">
        <v>0</v>
      </c>
      <c r="O4646">
        <v>0</v>
      </c>
      <c r="P4646">
        <v>0</v>
      </c>
      <c r="Q4646">
        <v>0</v>
      </c>
      <c r="R4646">
        <v>0</v>
      </c>
      <c r="S4646">
        <v>0</v>
      </c>
      <c r="T4646">
        <v>0</v>
      </c>
      <c r="U4646">
        <v>0</v>
      </c>
      <c r="V4646">
        <v>0</v>
      </c>
    </row>
    <row r="4647" spans="1:22" x14ac:dyDescent="0.3">
      <c r="A4647">
        <v>202223</v>
      </c>
      <c r="B4647" t="s">
        <v>820</v>
      </c>
      <c r="C4647" t="s">
        <v>821</v>
      </c>
      <c r="D4647" t="s">
        <v>822</v>
      </c>
      <c r="E4647" t="s">
        <v>823</v>
      </c>
      <c r="F4647" t="s">
        <v>898</v>
      </c>
      <c r="G4647" t="s">
        <v>899</v>
      </c>
      <c r="H4647" t="s">
        <v>964</v>
      </c>
      <c r="I4647">
        <v>309</v>
      </c>
      <c r="J4647" t="s">
        <v>965</v>
      </c>
      <c r="K4647" t="s">
        <v>828</v>
      </c>
      <c r="L4647" t="s">
        <v>247</v>
      </c>
      <c r="M4647">
        <v>0</v>
      </c>
      <c r="N4647">
        <v>0</v>
      </c>
      <c r="O4647">
        <v>0</v>
      </c>
      <c r="P4647">
        <v>0</v>
      </c>
      <c r="Q4647">
        <v>0</v>
      </c>
      <c r="R4647">
        <v>0</v>
      </c>
      <c r="S4647">
        <v>0</v>
      </c>
      <c r="T4647">
        <v>0</v>
      </c>
      <c r="U4647">
        <v>0</v>
      </c>
      <c r="V4647">
        <v>0</v>
      </c>
    </row>
    <row r="4648" spans="1:22" x14ac:dyDescent="0.3">
      <c r="A4648">
        <v>202324</v>
      </c>
      <c r="B4648" t="s">
        <v>820</v>
      </c>
      <c r="C4648" t="s">
        <v>821</v>
      </c>
      <c r="D4648" t="s">
        <v>822</v>
      </c>
      <c r="E4648" t="s">
        <v>823</v>
      </c>
      <c r="F4648" t="s">
        <v>898</v>
      </c>
      <c r="G4648" t="s">
        <v>899</v>
      </c>
      <c r="H4648" t="s">
        <v>964</v>
      </c>
      <c r="I4648">
        <v>309</v>
      </c>
      <c r="J4648" t="s">
        <v>965</v>
      </c>
      <c r="K4648" t="s">
        <v>828</v>
      </c>
      <c r="L4648" t="s">
        <v>247</v>
      </c>
      <c r="M4648">
        <v>0</v>
      </c>
      <c r="N4648">
        <v>0</v>
      </c>
      <c r="O4648">
        <v>0</v>
      </c>
      <c r="P4648">
        <v>0</v>
      </c>
      <c r="Q4648">
        <v>0</v>
      </c>
      <c r="R4648">
        <v>0</v>
      </c>
      <c r="S4648">
        <v>0</v>
      </c>
      <c r="T4648">
        <v>0</v>
      </c>
      <c r="U4648">
        <v>0</v>
      </c>
      <c r="V4648">
        <v>0</v>
      </c>
    </row>
    <row r="4649" spans="1:22" x14ac:dyDescent="0.3">
      <c r="A4649">
        <v>202122</v>
      </c>
      <c r="B4649" t="s">
        <v>820</v>
      </c>
      <c r="C4649" t="s">
        <v>821</v>
      </c>
      <c r="D4649" t="s">
        <v>822</v>
      </c>
      <c r="E4649" t="s">
        <v>823</v>
      </c>
      <c r="F4649" t="s">
        <v>898</v>
      </c>
      <c r="G4649" t="s">
        <v>899</v>
      </c>
      <c r="H4649" t="s">
        <v>964</v>
      </c>
      <c r="I4649">
        <v>309</v>
      </c>
      <c r="J4649" t="s">
        <v>965</v>
      </c>
      <c r="K4649" t="s">
        <v>828</v>
      </c>
      <c r="L4649" t="s">
        <v>833</v>
      </c>
      <c r="M4649">
        <v>20081392</v>
      </c>
      <c r="N4649">
        <v>109475148</v>
      </c>
      <c r="O4649">
        <v>56140184</v>
      </c>
      <c r="P4649">
        <v>16890109</v>
      </c>
      <c r="Q4649">
        <v>4753655</v>
      </c>
      <c r="R4649">
        <v>108282</v>
      </c>
      <c r="S4649">
        <v>209103621</v>
      </c>
      <c r="T4649">
        <v>0</v>
      </c>
      <c r="U4649">
        <v>209103621</v>
      </c>
      <c r="V4649" t="s">
        <v>834</v>
      </c>
    </row>
    <row r="4650" spans="1:22" x14ac:dyDescent="0.3">
      <c r="A4650">
        <v>202223</v>
      </c>
      <c r="B4650" t="s">
        <v>820</v>
      </c>
      <c r="C4650" t="s">
        <v>821</v>
      </c>
      <c r="D4650" t="s">
        <v>822</v>
      </c>
      <c r="E4650" t="s">
        <v>823</v>
      </c>
      <c r="F4650" t="s">
        <v>898</v>
      </c>
      <c r="G4650" t="s">
        <v>899</v>
      </c>
      <c r="H4650" t="s">
        <v>964</v>
      </c>
      <c r="I4650">
        <v>309</v>
      </c>
      <c r="J4650" t="s">
        <v>965</v>
      </c>
      <c r="K4650" t="s">
        <v>828</v>
      </c>
      <c r="L4650" t="s">
        <v>833</v>
      </c>
      <c r="M4650">
        <v>23184173</v>
      </c>
      <c r="N4650">
        <v>104228220</v>
      </c>
      <c r="O4650">
        <v>61824972</v>
      </c>
      <c r="P4650">
        <v>13071267</v>
      </c>
      <c r="Q4650">
        <v>3654425</v>
      </c>
      <c r="R4650">
        <v>8329922</v>
      </c>
      <c r="S4650">
        <v>216077809</v>
      </c>
      <c r="T4650">
        <v>0</v>
      </c>
      <c r="U4650">
        <v>216077809</v>
      </c>
      <c r="V4650" t="s">
        <v>834</v>
      </c>
    </row>
    <row r="4651" spans="1:22" x14ac:dyDescent="0.3">
      <c r="A4651">
        <v>202324</v>
      </c>
      <c r="B4651" t="s">
        <v>820</v>
      </c>
      <c r="C4651" t="s">
        <v>821</v>
      </c>
      <c r="D4651" t="s">
        <v>822</v>
      </c>
      <c r="E4651" t="s">
        <v>823</v>
      </c>
      <c r="F4651" t="s">
        <v>898</v>
      </c>
      <c r="G4651" t="s">
        <v>899</v>
      </c>
      <c r="H4651" t="s">
        <v>964</v>
      </c>
      <c r="I4651">
        <v>309</v>
      </c>
      <c r="J4651" t="s">
        <v>965</v>
      </c>
      <c r="K4651" t="s">
        <v>828</v>
      </c>
      <c r="L4651" t="s">
        <v>833</v>
      </c>
      <c r="M4651">
        <v>21938521</v>
      </c>
      <c r="N4651">
        <v>103105068</v>
      </c>
      <c r="O4651">
        <v>60714995</v>
      </c>
      <c r="P4651">
        <v>22008623</v>
      </c>
      <c r="Q4651">
        <v>5396869</v>
      </c>
      <c r="R4651">
        <v>8874921</v>
      </c>
      <c r="S4651">
        <v>223823848</v>
      </c>
      <c r="T4651">
        <v>0</v>
      </c>
      <c r="U4651">
        <v>223823848</v>
      </c>
      <c r="V4651" t="s">
        <v>834</v>
      </c>
    </row>
    <row r="4652" spans="1:22" x14ac:dyDescent="0.3">
      <c r="A4652">
        <v>202122</v>
      </c>
      <c r="B4652" t="s">
        <v>820</v>
      </c>
      <c r="C4652" t="s">
        <v>821</v>
      </c>
      <c r="D4652" t="s">
        <v>822</v>
      </c>
      <c r="E4652" t="s">
        <v>823</v>
      </c>
      <c r="F4652" t="s">
        <v>898</v>
      </c>
      <c r="G4652" t="s">
        <v>899</v>
      </c>
      <c r="H4652" t="s">
        <v>964</v>
      </c>
      <c r="I4652">
        <v>309</v>
      </c>
      <c r="J4652" t="s">
        <v>965</v>
      </c>
      <c r="K4652" t="s">
        <v>835</v>
      </c>
      <c r="L4652" t="s">
        <v>836</v>
      </c>
      <c r="M4652" t="s">
        <v>829</v>
      </c>
      <c r="N4652" t="s">
        <v>829</v>
      </c>
      <c r="O4652" t="s">
        <v>829</v>
      </c>
      <c r="P4652" t="s">
        <v>829</v>
      </c>
      <c r="Q4652" t="s">
        <v>829</v>
      </c>
      <c r="R4652" t="s">
        <v>829</v>
      </c>
      <c r="S4652">
        <v>201506069</v>
      </c>
      <c r="T4652" t="s">
        <v>829</v>
      </c>
      <c r="U4652" t="s">
        <v>829</v>
      </c>
      <c r="V4652" t="s">
        <v>834</v>
      </c>
    </row>
    <row r="4653" spans="1:22" x14ac:dyDescent="0.3">
      <c r="A4653">
        <v>202223</v>
      </c>
      <c r="B4653" t="s">
        <v>820</v>
      </c>
      <c r="C4653" t="s">
        <v>821</v>
      </c>
      <c r="D4653" t="s">
        <v>822</v>
      </c>
      <c r="E4653" t="s">
        <v>823</v>
      </c>
      <c r="F4653" t="s">
        <v>898</v>
      </c>
      <c r="G4653" t="s">
        <v>899</v>
      </c>
      <c r="H4653" t="s">
        <v>964</v>
      </c>
      <c r="I4653">
        <v>309</v>
      </c>
      <c r="J4653" t="s">
        <v>965</v>
      </c>
      <c r="K4653" t="s">
        <v>835</v>
      </c>
      <c r="L4653" t="s">
        <v>836</v>
      </c>
      <c r="M4653" t="s">
        <v>829</v>
      </c>
      <c r="N4653" t="s">
        <v>829</v>
      </c>
      <c r="O4653" t="s">
        <v>829</v>
      </c>
      <c r="P4653" t="s">
        <v>829</v>
      </c>
      <c r="Q4653" t="s">
        <v>829</v>
      </c>
      <c r="R4653" t="s">
        <v>829</v>
      </c>
      <c r="S4653">
        <v>208553236</v>
      </c>
      <c r="T4653" t="s">
        <v>829</v>
      </c>
      <c r="U4653" t="s">
        <v>829</v>
      </c>
      <c r="V4653" t="s">
        <v>834</v>
      </c>
    </row>
    <row r="4654" spans="1:22" x14ac:dyDescent="0.3">
      <c r="A4654">
        <v>202324</v>
      </c>
      <c r="B4654" t="s">
        <v>820</v>
      </c>
      <c r="C4654" t="s">
        <v>821</v>
      </c>
      <c r="D4654" t="s">
        <v>822</v>
      </c>
      <c r="E4654" t="s">
        <v>823</v>
      </c>
      <c r="F4654" t="s">
        <v>898</v>
      </c>
      <c r="G4654" t="s">
        <v>899</v>
      </c>
      <c r="H4654" t="s">
        <v>964</v>
      </c>
      <c r="I4654">
        <v>309</v>
      </c>
      <c r="J4654" t="s">
        <v>965</v>
      </c>
      <c r="K4654" t="s">
        <v>835</v>
      </c>
      <c r="L4654" t="s">
        <v>836</v>
      </c>
      <c r="M4654" t="s">
        <v>829</v>
      </c>
      <c r="N4654" t="s">
        <v>829</v>
      </c>
      <c r="O4654" t="s">
        <v>829</v>
      </c>
      <c r="P4654" t="s">
        <v>829</v>
      </c>
      <c r="Q4654" t="s">
        <v>829</v>
      </c>
      <c r="R4654" t="s">
        <v>829</v>
      </c>
      <c r="S4654">
        <v>217408371</v>
      </c>
      <c r="T4654" t="s">
        <v>829</v>
      </c>
      <c r="U4654" t="s">
        <v>829</v>
      </c>
      <c r="V4654" t="s">
        <v>834</v>
      </c>
    </row>
    <row r="4655" spans="1:22" x14ac:dyDescent="0.3">
      <c r="A4655">
        <v>202122</v>
      </c>
      <c r="B4655" t="s">
        <v>820</v>
      </c>
      <c r="C4655" t="s">
        <v>821</v>
      </c>
      <c r="D4655" t="s">
        <v>822</v>
      </c>
      <c r="E4655" t="s">
        <v>823</v>
      </c>
      <c r="F4655" t="s">
        <v>898</v>
      </c>
      <c r="G4655" t="s">
        <v>899</v>
      </c>
      <c r="H4655" t="s">
        <v>964</v>
      </c>
      <c r="I4655">
        <v>309</v>
      </c>
      <c r="J4655" t="s">
        <v>965</v>
      </c>
      <c r="K4655" t="s">
        <v>835</v>
      </c>
      <c r="L4655" t="s">
        <v>837</v>
      </c>
      <c r="M4655" t="s">
        <v>829</v>
      </c>
      <c r="N4655" t="s">
        <v>829</v>
      </c>
      <c r="O4655" t="s">
        <v>829</v>
      </c>
      <c r="P4655" t="s">
        <v>829</v>
      </c>
      <c r="Q4655" t="s">
        <v>829</v>
      </c>
      <c r="R4655" t="s">
        <v>829</v>
      </c>
      <c r="S4655">
        <v>224962</v>
      </c>
      <c r="T4655" t="s">
        <v>829</v>
      </c>
      <c r="U4655" t="s">
        <v>829</v>
      </c>
      <c r="V4655" t="s">
        <v>834</v>
      </c>
    </row>
    <row r="4656" spans="1:22" x14ac:dyDescent="0.3">
      <c r="A4656">
        <v>202223</v>
      </c>
      <c r="B4656" t="s">
        <v>820</v>
      </c>
      <c r="C4656" t="s">
        <v>821</v>
      </c>
      <c r="D4656" t="s">
        <v>822</v>
      </c>
      <c r="E4656" t="s">
        <v>823</v>
      </c>
      <c r="F4656" t="s">
        <v>898</v>
      </c>
      <c r="G4656" t="s">
        <v>899</v>
      </c>
      <c r="H4656" t="s">
        <v>964</v>
      </c>
      <c r="I4656">
        <v>309</v>
      </c>
      <c r="J4656" t="s">
        <v>965</v>
      </c>
      <c r="K4656" t="s">
        <v>835</v>
      </c>
      <c r="L4656" t="s">
        <v>837</v>
      </c>
      <c r="M4656" t="s">
        <v>829</v>
      </c>
      <c r="N4656" t="s">
        <v>829</v>
      </c>
      <c r="O4656" t="s">
        <v>829</v>
      </c>
      <c r="P4656" t="s">
        <v>829</v>
      </c>
      <c r="Q4656" t="s">
        <v>829</v>
      </c>
      <c r="R4656" t="s">
        <v>829</v>
      </c>
      <c r="S4656">
        <v>12082000</v>
      </c>
      <c r="T4656" t="s">
        <v>829</v>
      </c>
      <c r="U4656" t="s">
        <v>829</v>
      </c>
      <c r="V4656">
        <v>0</v>
      </c>
    </row>
    <row r="4657" spans="1:22" x14ac:dyDescent="0.3">
      <c r="A4657">
        <v>202324</v>
      </c>
      <c r="B4657" t="s">
        <v>820</v>
      </c>
      <c r="C4657" t="s">
        <v>821</v>
      </c>
      <c r="D4657" t="s">
        <v>822</v>
      </c>
      <c r="E4657" t="s">
        <v>823</v>
      </c>
      <c r="F4657" t="s">
        <v>898</v>
      </c>
      <c r="G4657" t="s">
        <v>899</v>
      </c>
      <c r="H4657" t="s">
        <v>964</v>
      </c>
      <c r="I4657">
        <v>309</v>
      </c>
      <c r="J4657" t="s">
        <v>965</v>
      </c>
      <c r="K4657" t="s">
        <v>835</v>
      </c>
      <c r="L4657" t="s">
        <v>837</v>
      </c>
      <c r="M4657" t="s">
        <v>829</v>
      </c>
      <c r="N4657" t="s">
        <v>829</v>
      </c>
      <c r="O4657" t="s">
        <v>829</v>
      </c>
      <c r="P4657" t="s">
        <v>829</v>
      </c>
      <c r="Q4657" t="s">
        <v>829</v>
      </c>
      <c r="R4657" t="s">
        <v>829</v>
      </c>
      <c r="S4657">
        <v>3646392</v>
      </c>
      <c r="T4657" t="s">
        <v>829</v>
      </c>
      <c r="U4657" t="s">
        <v>829</v>
      </c>
      <c r="V4657">
        <v>0</v>
      </c>
    </row>
    <row r="4658" spans="1:22" x14ac:dyDescent="0.3">
      <c r="A4658">
        <v>202122</v>
      </c>
      <c r="B4658" t="s">
        <v>820</v>
      </c>
      <c r="C4658" t="s">
        <v>821</v>
      </c>
      <c r="D4658" t="s">
        <v>822</v>
      </c>
      <c r="E4658" t="s">
        <v>823</v>
      </c>
      <c r="F4658" t="s">
        <v>898</v>
      </c>
      <c r="G4658" t="s">
        <v>899</v>
      </c>
      <c r="H4658" t="s">
        <v>964</v>
      </c>
      <c r="I4658">
        <v>309</v>
      </c>
      <c r="J4658" t="s">
        <v>965</v>
      </c>
      <c r="K4658" t="s">
        <v>835</v>
      </c>
      <c r="L4658" t="s">
        <v>838</v>
      </c>
      <c r="M4658" t="s">
        <v>829</v>
      </c>
      <c r="N4658" t="s">
        <v>829</v>
      </c>
      <c r="O4658" t="s">
        <v>829</v>
      </c>
      <c r="P4658" t="s">
        <v>829</v>
      </c>
      <c r="Q4658" t="s">
        <v>829</v>
      </c>
      <c r="R4658" t="s">
        <v>829</v>
      </c>
      <c r="S4658">
        <v>-17016482</v>
      </c>
      <c r="T4658" t="s">
        <v>829</v>
      </c>
      <c r="U4658" t="s">
        <v>829</v>
      </c>
      <c r="V4658" t="s">
        <v>834</v>
      </c>
    </row>
    <row r="4659" spans="1:22" x14ac:dyDescent="0.3">
      <c r="A4659">
        <v>202223</v>
      </c>
      <c r="B4659" t="s">
        <v>820</v>
      </c>
      <c r="C4659" t="s">
        <v>821</v>
      </c>
      <c r="D4659" t="s">
        <v>822</v>
      </c>
      <c r="E4659" t="s">
        <v>823</v>
      </c>
      <c r="F4659" t="s">
        <v>898</v>
      </c>
      <c r="G4659" t="s">
        <v>899</v>
      </c>
      <c r="H4659" t="s">
        <v>964</v>
      </c>
      <c r="I4659">
        <v>309</v>
      </c>
      <c r="J4659" t="s">
        <v>965</v>
      </c>
      <c r="K4659" t="s">
        <v>835</v>
      </c>
      <c r="L4659" t="s">
        <v>838</v>
      </c>
      <c r="M4659" t="s">
        <v>829</v>
      </c>
      <c r="N4659" t="s">
        <v>829</v>
      </c>
      <c r="O4659" t="s">
        <v>829</v>
      </c>
      <c r="P4659" t="s">
        <v>829</v>
      </c>
      <c r="Q4659" t="s">
        <v>829</v>
      </c>
      <c r="R4659" t="s">
        <v>829</v>
      </c>
      <c r="S4659">
        <v>-20504697</v>
      </c>
      <c r="T4659" t="s">
        <v>829</v>
      </c>
      <c r="U4659" t="s">
        <v>829</v>
      </c>
      <c r="V4659" t="s">
        <v>834</v>
      </c>
    </row>
    <row r="4660" spans="1:22" x14ac:dyDescent="0.3">
      <c r="A4660">
        <v>202324</v>
      </c>
      <c r="B4660" t="s">
        <v>820</v>
      </c>
      <c r="C4660" t="s">
        <v>821</v>
      </c>
      <c r="D4660" t="s">
        <v>822</v>
      </c>
      <c r="E4660" t="s">
        <v>823</v>
      </c>
      <c r="F4660" t="s">
        <v>898</v>
      </c>
      <c r="G4660" t="s">
        <v>899</v>
      </c>
      <c r="H4660" t="s">
        <v>964</v>
      </c>
      <c r="I4660">
        <v>309</v>
      </c>
      <c r="J4660" t="s">
        <v>965</v>
      </c>
      <c r="K4660" t="s">
        <v>835</v>
      </c>
      <c r="L4660" t="s">
        <v>838</v>
      </c>
      <c r="M4660" t="s">
        <v>829</v>
      </c>
      <c r="N4660" t="s">
        <v>829</v>
      </c>
      <c r="O4660" t="s">
        <v>829</v>
      </c>
      <c r="P4660" t="s">
        <v>829</v>
      </c>
      <c r="Q4660" t="s">
        <v>829</v>
      </c>
      <c r="R4660" t="s">
        <v>829</v>
      </c>
      <c r="S4660">
        <v>-11549543</v>
      </c>
      <c r="T4660" t="s">
        <v>829</v>
      </c>
      <c r="U4660" t="s">
        <v>829</v>
      </c>
      <c r="V4660" t="s">
        <v>834</v>
      </c>
    </row>
    <row r="4661" spans="1:22" x14ac:dyDescent="0.3">
      <c r="A4661">
        <v>202122</v>
      </c>
      <c r="B4661" t="s">
        <v>820</v>
      </c>
      <c r="C4661" t="s">
        <v>821</v>
      </c>
      <c r="D4661" t="s">
        <v>822</v>
      </c>
      <c r="E4661" t="s">
        <v>823</v>
      </c>
      <c r="F4661" t="s">
        <v>898</v>
      </c>
      <c r="G4661" t="s">
        <v>899</v>
      </c>
      <c r="H4661" t="s">
        <v>964</v>
      </c>
      <c r="I4661">
        <v>309</v>
      </c>
      <c r="J4661" t="s">
        <v>965</v>
      </c>
      <c r="K4661" t="s">
        <v>835</v>
      </c>
      <c r="L4661" t="s">
        <v>839</v>
      </c>
      <c r="M4661" t="s">
        <v>829</v>
      </c>
      <c r="N4661" t="s">
        <v>829</v>
      </c>
      <c r="O4661" t="s">
        <v>829</v>
      </c>
      <c r="P4661" t="s">
        <v>829</v>
      </c>
      <c r="Q4661" t="s">
        <v>829</v>
      </c>
      <c r="R4661" t="s">
        <v>829</v>
      </c>
      <c r="S4661">
        <v>20504830</v>
      </c>
      <c r="T4661" t="s">
        <v>829</v>
      </c>
      <c r="U4661" t="s">
        <v>829</v>
      </c>
      <c r="V4661" t="s">
        <v>834</v>
      </c>
    </row>
    <row r="4662" spans="1:22" x14ac:dyDescent="0.3">
      <c r="A4662">
        <v>202223</v>
      </c>
      <c r="B4662" t="s">
        <v>820</v>
      </c>
      <c r="C4662" t="s">
        <v>821</v>
      </c>
      <c r="D4662" t="s">
        <v>822</v>
      </c>
      <c r="E4662" t="s">
        <v>823</v>
      </c>
      <c r="F4662" t="s">
        <v>898</v>
      </c>
      <c r="G4662" t="s">
        <v>899</v>
      </c>
      <c r="H4662" t="s">
        <v>964</v>
      </c>
      <c r="I4662">
        <v>309</v>
      </c>
      <c r="J4662" t="s">
        <v>965</v>
      </c>
      <c r="K4662" t="s">
        <v>835</v>
      </c>
      <c r="L4662" t="s">
        <v>839</v>
      </c>
      <c r="M4662" t="s">
        <v>829</v>
      </c>
      <c r="N4662" t="s">
        <v>829</v>
      </c>
      <c r="O4662" t="s">
        <v>829</v>
      </c>
      <c r="P4662" t="s">
        <v>829</v>
      </c>
      <c r="Q4662" t="s">
        <v>829</v>
      </c>
      <c r="R4662" t="s">
        <v>829</v>
      </c>
      <c r="S4662">
        <v>11549515</v>
      </c>
      <c r="T4662" t="s">
        <v>829</v>
      </c>
      <c r="U4662" t="s">
        <v>829</v>
      </c>
      <c r="V4662" t="s">
        <v>834</v>
      </c>
    </row>
    <row r="4663" spans="1:22" x14ac:dyDescent="0.3">
      <c r="A4663">
        <v>202324</v>
      </c>
      <c r="B4663" t="s">
        <v>820</v>
      </c>
      <c r="C4663" t="s">
        <v>821</v>
      </c>
      <c r="D4663" t="s">
        <v>822</v>
      </c>
      <c r="E4663" t="s">
        <v>823</v>
      </c>
      <c r="F4663" t="s">
        <v>898</v>
      </c>
      <c r="G4663" t="s">
        <v>899</v>
      </c>
      <c r="H4663" t="s">
        <v>964</v>
      </c>
      <c r="I4663">
        <v>309</v>
      </c>
      <c r="J4663" t="s">
        <v>965</v>
      </c>
      <c r="K4663" t="s">
        <v>835</v>
      </c>
      <c r="L4663" t="s">
        <v>839</v>
      </c>
      <c r="M4663" t="s">
        <v>829</v>
      </c>
      <c r="N4663" t="s">
        <v>829</v>
      </c>
      <c r="O4663" t="s">
        <v>829</v>
      </c>
      <c r="P4663" t="s">
        <v>829</v>
      </c>
      <c r="Q4663" t="s">
        <v>829</v>
      </c>
      <c r="R4663" t="s">
        <v>829</v>
      </c>
      <c r="S4663">
        <v>9552715</v>
      </c>
      <c r="T4663" t="s">
        <v>829</v>
      </c>
      <c r="U4663" t="s">
        <v>829</v>
      </c>
      <c r="V4663" t="s">
        <v>834</v>
      </c>
    </row>
    <row r="4664" spans="1:22" x14ac:dyDescent="0.3">
      <c r="A4664">
        <v>202122</v>
      </c>
      <c r="B4664" t="s">
        <v>820</v>
      </c>
      <c r="C4664" t="s">
        <v>821</v>
      </c>
      <c r="D4664" t="s">
        <v>822</v>
      </c>
      <c r="E4664" t="s">
        <v>823</v>
      </c>
      <c r="F4664" t="s">
        <v>898</v>
      </c>
      <c r="G4664" t="s">
        <v>899</v>
      </c>
      <c r="H4664" t="s">
        <v>964</v>
      </c>
      <c r="I4664">
        <v>309</v>
      </c>
      <c r="J4664" t="s">
        <v>965</v>
      </c>
      <c r="K4664" t="s">
        <v>835</v>
      </c>
      <c r="L4664" t="s">
        <v>840</v>
      </c>
      <c r="M4664" t="s">
        <v>829</v>
      </c>
      <c r="N4664" t="s">
        <v>829</v>
      </c>
      <c r="O4664" t="s">
        <v>829</v>
      </c>
      <c r="P4664" t="s">
        <v>829</v>
      </c>
      <c r="Q4664" t="s">
        <v>829</v>
      </c>
      <c r="R4664" t="s">
        <v>829</v>
      </c>
      <c r="S4664">
        <v>0</v>
      </c>
      <c r="T4664" t="s">
        <v>829</v>
      </c>
      <c r="U4664" t="s">
        <v>829</v>
      </c>
      <c r="V4664" t="s">
        <v>834</v>
      </c>
    </row>
    <row r="4665" spans="1:22" x14ac:dyDescent="0.3">
      <c r="A4665">
        <v>202223</v>
      </c>
      <c r="B4665" t="s">
        <v>820</v>
      </c>
      <c r="C4665" t="s">
        <v>821</v>
      </c>
      <c r="D4665" t="s">
        <v>822</v>
      </c>
      <c r="E4665" t="s">
        <v>823</v>
      </c>
      <c r="F4665" t="s">
        <v>898</v>
      </c>
      <c r="G4665" t="s">
        <v>899</v>
      </c>
      <c r="H4665" t="s">
        <v>964</v>
      </c>
      <c r="I4665">
        <v>309</v>
      </c>
      <c r="J4665" t="s">
        <v>965</v>
      </c>
      <c r="K4665" t="s">
        <v>835</v>
      </c>
      <c r="L4665" t="s">
        <v>840</v>
      </c>
      <c r="M4665" t="s">
        <v>829</v>
      </c>
      <c r="N4665" t="s">
        <v>829</v>
      </c>
      <c r="O4665" t="s">
        <v>829</v>
      </c>
      <c r="P4665" t="s">
        <v>829</v>
      </c>
      <c r="Q4665" t="s">
        <v>829</v>
      </c>
      <c r="R4665" t="s">
        <v>829</v>
      </c>
      <c r="S4665">
        <v>0</v>
      </c>
      <c r="T4665" t="s">
        <v>829</v>
      </c>
      <c r="U4665" t="s">
        <v>829</v>
      </c>
      <c r="V4665" t="s">
        <v>834</v>
      </c>
    </row>
    <row r="4666" spans="1:22" x14ac:dyDescent="0.3">
      <c r="A4666">
        <v>202324</v>
      </c>
      <c r="B4666" t="s">
        <v>820</v>
      </c>
      <c r="C4666" t="s">
        <v>821</v>
      </c>
      <c r="D4666" t="s">
        <v>822</v>
      </c>
      <c r="E4666" t="s">
        <v>823</v>
      </c>
      <c r="F4666" t="s">
        <v>898</v>
      </c>
      <c r="G4666" t="s">
        <v>899</v>
      </c>
      <c r="H4666" t="s">
        <v>964</v>
      </c>
      <c r="I4666">
        <v>309</v>
      </c>
      <c r="J4666" t="s">
        <v>965</v>
      </c>
      <c r="K4666" t="s">
        <v>835</v>
      </c>
      <c r="L4666" t="s">
        <v>840</v>
      </c>
      <c r="M4666" t="s">
        <v>829</v>
      </c>
      <c r="N4666" t="s">
        <v>829</v>
      </c>
      <c r="O4666" t="s">
        <v>829</v>
      </c>
      <c r="P4666" t="s">
        <v>829</v>
      </c>
      <c r="Q4666" t="s">
        <v>829</v>
      </c>
      <c r="R4666" t="s">
        <v>829</v>
      </c>
      <c r="S4666">
        <v>0</v>
      </c>
      <c r="T4666" t="s">
        <v>829</v>
      </c>
      <c r="U4666" t="s">
        <v>829</v>
      </c>
      <c r="V4666" t="s">
        <v>834</v>
      </c>
    </row>
    <row r="4667" spans="1:22" x14ac:dyDescent="0.3">
      <c r="A4667">
        <v>202122</v>
      </c>
      <c r="B4667" t="s">
        <v>820</v>
      </c>
      <c r="C4667" t="s">
        <v>821</v>
      </c>
      <c r="D4667" t="s">
        <v>822</v>
      </c>
      <c r="E4667" t="s">
        <v>823</v>
      </c>
      <c r="F4667" t="s">
        <v>898</v>
      </c>
      <c r="G4667" t="s">
        <v>899</v>
      </c>
      <c r="H4667" t="s">
        <v>964</v>
      </c>
      <c r="I4667">
        <v>309</v>
      </c>
      <c r="J4667" t="s">
        <v>965</v>
      </c>
      <c r="K4667" t="s">
        <v>835</v>
      </c>
      <c r="L4667" t="s">
        <v>841</v>
      </c>
      <c r="M4667" t="s">
        <v>829</v>
      </c>
      <c r="N4667" t="s">
        <v>829</v>
      </c>
      <c r="O4667" t="s">
        <v>829</v>
      </c>
      <c r="P4667" t="s">
        <v>829</v>
      </c>
      <c r="Q4667" t="s">
        <v>829</v>
      </c>
      <c r="R4667" t="s">
        <v>829</v>
      </c>
      <c r="S4667">
        <v>209103621</v>
      </c>
      <c r="T4667" t="s">
        <v>829</v>
      </c>
      <c r="U4667" t="s">
        <v>829</v>
      </c>
      <c r="V4667" t="s">
        <v>834</v>
      </c>
    </row>
    <row r="4668" spans="1:22" x14ac:dyDescent="0.3">
      <c r="A4668">
        <v>202223</v>
      </c>
      <c r="B4668" t="s">
        <v>820</v>
      </c>
      <c r="C4668" t="s">
        <v>821</v>
      </c>
      <c r="D4668" t="s">
        <v>822</v>
      </c>
      <c r="E4668" t="s">
        <v>823</v>
      </c>
      <c r="F4668" t="s">
        <v>898</v>
      </c>
      <c r="G4668" t="s">
        <v>899</v>
      </c>
      <c r="H4668" t="s">
        <v>964</v>
      </c>
      <c r="I4668">
        <v>309</v>
      </c>
      <c r="J4668" t="s">
        <v>965</v>
      </c>
      <c r="K4668" t="s">
        <v>835</v>
      </c>
      <c r="L4668" t="s">
        <v>841</v>
      </c>
      <c r="M4668" t="s">
        <v>829</v>
      </c>
      <c r="N4668" t="s">
        <v>829</v>
      </c>
      <c r="O4668" t="s">
        <v>829</v>
      </c>
      <c r="P4668" t="s">
        <v>829</v>
      </c>
      <c r="Q4668" t="s">
        <v>829</v>
      </c>
      <c r="R4668" t="s">
        <v>829</v>
      </c>
      <c r="S4668">
        <v>216077809</v>
      </c>
      <c r="T4668" t="s">
        <v>829</v>
      </c>
      <c r="U4668" t="s">
        <v>829</v>
      </c>
      <c r="V4668" t="s">
        <v>834</v>
      </c>
    </row>
    <row r="4669" spans="1:22" x14ac:dyDescent="0.3">
      <c r="A4669">
        <v>202324</v>
      </c>
      <c r="B4669" t="s">
        <v>820</v>
      </c>
      <c r="C4669" t="s">
        <v>821</v>
      </c>
      <c r="D4669" t="s">
        <v>822</v>
      </c>
      <c r="E4669" t="s">
        <v>823</v>
      </c>
      <c r="F4669" t="s">
        <v>898</v>
      </c>
      <c r="G4669" t="s">
        <v>899</v>
      </c>
      <c r="H4669" t="s">
        <v>964</v>
      </c>
      <c r="I4669">
        <v>309</v>
      </c>
      <c r="J4669" t="s">
        <v>965</v>
      </c>
      <c r="K4669" t="s">
        <v>835</v>
      </c>
      <c r="L4669" t="s">
        <v>841</v>
      </c>
      <c r="M4669" t="s">
        <v>829</v>
      </c>
      <c r="N4669" t="s">
        <v>829</v>
      </c>
      <c r="O4669" t="s">
        <v>829</v>
      </c>
      <c r="P4669" t="s">
        <v>829</v>
      </c>
      <c r="Q4669" t="s">
        <v>829</v>
      </c>
      <c r="R4669" t="s">
        <v>829</v>
      </c>
      <c r="S4669">
        <v>223823847</v>
      </c>
      <c r="T4669" t="s">
        <v>829</v>
      </c>
      <c r="U4669" t="s">
        <v>829</v>
      </c>
      <c r="V4669" t="s">
        <v>834</v>
      </c>
    </row>
    <row r="4670" spans="1:22" x14ac:dyDescent="0.3">
      <c r="A4670">
        <v>202122</v>
      </c>
      <c r="B4670" t="s">
        <v>820</v>
      </c>
      <c r="C4670" t="s">
        <v>821</v>
      </c>
      <c r="D4670" t="s">
        <v>822</v>
      </c>
      <c r="E4670" t="s">
        <v>823</v>
      </c>
      <c r="F4670" t="s">
        <v>898</v>
      </c>
      <c r="G4670" t="s">
        <v>899</v>
      </c>
      <c r="H4670" t="s">
        <v>964</v>
      </c>
      <c r="I4670">
        <v>309</v>
      </c>
      <c r="J4670" t="s">
        <v>965</v>
      </c>
      <c r="K4670" t="s">
        <v>842</v>
      </c>
      <c r="L4670" t="s">
        <v>238</v>
      </c>
      <c r="M4670" t="s">
        <v>829</v>
      </c>
      <c r="N4670" t="s">
        <v>829</v>
      </c>
      <c r="O4670" t="s">
        <v>829</v>
      </c>
      <c r="P4670" t="s">
        <v>829</v>
      </c>
      <c r="Q4670" t="s">
        <v>829</v>
      </c>
      <c r="R4670" t="s">
        <v>829</v>
      </c>
      <c r="S4670">
        <v>1188447</v>
      </c>
      <c r="T4670">
        <v>746736</v>
      </c>
      <c r="U4670">
        <v>441711</v>
      </c>
      <c r="V4670">
        <v>11</v>
      </c>
    </row>
    <row r="4671" spans="1:22" x14ac:dyDescent="0.3">
      <c r="A4671">
        <v>202223</v>
      </c>
      <c r="B4671" t="s">
        <v>820</v>
      </c>
      <c r="C4671" t="s">
        <v>821</v>
      </c>
      <c r="D4671" t="s">
        <v>822</v>
      </c>
      <c r="E4671" t="s">
        <v>823</v>
      </c>
      <c r="F4671" t="s">
        <v>898</v>
      </c>
      <c r="G4671" t="s">
        <v>899</v>
      </c>
      <c r="H4671" t="s">
        <v>964</v>
      </c>
      <c r="I4671">
        <v>309</v>
      </c>
      <c r="J4671" t="s">
        <v>965</v>
      </c>
      <c r="K4671" t="s">
        <v>842</v>
      </c>
      <c r="L4671" t="s">
        <v>238</v>
      </c>
      <c r="M4671" t="s">
        <v>829</v>
      </c>
      <c r="N4671" t="s">
        <v>829</v>
      </c>
      <c r="O4671" t="s">
        <v>829</v>
      </c>
      <c r="P4671" t="s">
        <v>829</v>
      </c>
      <c r="Q4671" t="s">
        <v>829</v>
      </c>
      <c r="R4671" t="s">
        <v>829</v>
      </c>
      <c r="S4671">
        <v>1662756</v>
      </c>
      <c r="T4671">
        <v>1121600</v>
      </c>
      <c r="U4671">
        <v>541155</v>
      </c>
      <c r="V4671">
        <v>14</v>
      </c>
    </row>
    <row r="4672" spans="1:22" x14ac:dyDescent="0.3">
      <c r="A4672">
        <v>202324</v>
      </c>
      <c r="B4672" t="s">
        <v>820</v>
      </c>
      <c r="C4672" t="s">
        <v>821</v>
      </c>
      <c r="D4672" t="s">
        <v>822</v>
      </c>
      <c r="E4672" t="s">
        <v>823</v>
      </c>
      <c r="F4672" t="s">
        <v>898</v>
      </c>
      <c r="G4672" t="s">
        <v>899</v>
      </c>
      <c r="H4672" t="s">
        <v>964</v>
      </c>
      <c r="I4672">
        <v>309</v>
      </c>
      <c r="J4672" t="s">
        <v>965</v>
      </c>
      <c r="K4672" t="s">
        <v>842</v>
      </c>
      <c r="L4672" t="s">
        <v>238</v>
      </c>
      <c r="M4672" t="s">
        <v>829</v>
      </c>
      <c r="N4672" t="s">
        <v>829</v>
      </c>
      <c r="O4672" t="s">
        <v>829</v>
      </c>
      <c r="P4672" t="s">
        <v>829</v>
      </c>
      <c r="Q4672" t="s">
        <v>829</v>
      </c>
      <c r="R4672" t="s">
        <v>829</v>
      </c>
      <c r="S4672">
        <v>1917719</v>
      </c>
      <c r="T4672">
        <v>411625</v>
      </c>
      <c r="U4672">
        <v>1506094</v>
      </c>
      <c r="V4672">
        <v>38</v>
      </c>
    </row>
    <row r="4673" spans="1:22" x14ac:dyDescent="0.3">
      <c r="A4673">
        <v>202122</v>
      </c>
      <c r="B4673" t="s">
        <v>820</v>
      </c>
      <c r="C4673" t="s">
        <v>821</v>
      </c>
      <c r="D4673" t="s">
        <v>822</v>
      </c>
      <c r="E4673" t="s">
        <v>823</v>
      </c>
      <c r="F4673" t="s">
        <v>898</v>
      </c>
      <c r="G4673" t="s">
        <v>899</v>
      </c>
      <c r="H4673" t="s">
        <v>964</v>
      </c>
      <c r="I4673">
        <v>309</v>
      </c>
      <c r="J4673" t="s">
        <v>965</v>
      </c>
      <c r="K4673" t="s">
        <v>842</v>
      </c>
      <c r="L4673" t="s">
        <v>240</v>
      </c>
      <c r="M4673" t="s">
        <v>829</v>
      </c>
      <c r="N4673" t="s">
        <v>829</v>
      </c>
      <c r="O4673" t="s">
        <v>829</v>
      </c>
      <c r="P4673" t="s">
        <v>829</v>
      </c>
      <c r="Q4673" t="s">
        <v>829</v>
      </c>
      <c r="R4673" t="s">
        <v>829</v>
      </c>
      <c r="S4673">
        <v>3142250</v>
      </c>
      <c r="T4673">
        <v>1026860</v>
      </c>
      <c r="U4673">
        <v>2115390</v>
      </c>
      <c r="V4673">
        <v>53</v>
      </c>
    </row>
    <row r="4674" spans="1:22" x14ac:dyDescent="0.3">
      <c r="A4674">
        <v>202223</v>
      </c>
      <c r="B4674" t="s">
        <v>820</v>
      </c>
      <c r="C4674" t="s">
        <v>821</v>
      </c>
      <c r="D4674" t="s">
        <v>822</v>
      </c>
      <c r="E4674" t="s">
        <v>823</v>
      </c>
      <c r="F4674" t="s">
        <v>898</v>
      </c>
      <c r="G4674" t="s">
        <v>899</v>
      </c>
      <c r="H4674" t="s">
        <v>964</v>
      </c>
      <c r="I4674">
        <v>309</v>
      </c>
      <c r="J4674" t="s">
        <v>965</v>
      </c>
      <c r="K4674" t="s">
        <v>842</v>
      </c>
      <c r="L4674" t="s">
        <v>240</v>
      </c>
      <c r="M4674" t="s">
        <v>829</v>
      </c>
      <c r="N4674" t="s">
        <v>829</v>
      </c>
      <c r="O4674" t="s">
        <v>829</v>
      </c>
      <c r="P4674" t="s">
        <v>829</v>
      </c>
      <c r="Q4674" t="s">
        <v>829</v>
      </c>
      <c r="R4674" t="s">
        <v>829</v>
      </c>
      <c r="S4674">
        <v>2907574</v>
      </c>
      <c r="T4674">
        <v>1010617</v>
      </c>
      <c r="U4674">
        <v>1896957</v>
      </c>
      <c r="V4674">
        <v>48</v>
      </c>
    </row>
    <row r="4675" spans="1:22" x14ac:dyDescent="0.3">
      <c r="A4675">
        <v>202324</v>
      </c>
      <c r="B4675" t="s">
        <v>820</v>
      </c>
      <c r="C4675" t="s">
        <v>821</v>
      </c>
      <c r="D4675" t="s">
        <v>822</v>
      </c>
      <c r="E4675" t="s">
        <v>823</v>
      </c>
      <c r="F4675" t="s">
        <v>898</v>
      </c>
      <c r="G4675" t="s">
        <v>899</v>
      </c>
      <c r="H4675" t="s">
        <v>964</v>
      </c>
      <c r="I4675">
        <v>309</v>
      </c>
      <c r="J4675" t="s">
        <v>965</v>
      </c>
      <c r="K4675" t="s">
        <v>842</v>
      </c>
      <c r="L4675" t="s">
        <v>240</v>
      </c>
      <c r="M4675" t="s">
        <v>829</v>
      </c>
      <c r="N4675" t="s">
        <v>829</v>
      </c>
      <c r="O4675" t="s">
        <v>829</v>
      </c>
      <c r="P4675" t="s">
        <v>829</v>
      </c>
      <c r="Q4675" t="s">
        <v>829</v>
      </c>
      <c r="R4675" t="s">
        <v>829</v>
      </c>
      <c r="S4675">
        <v>3837882</v>
      </c>
      <c r="T4675">
        <v>1378335</v>
      </c>
      <c r="U4675">
        <v>2459547</v>
      </c>
      <c r="V4675">
        <v>62</v>
      </c>
    </row>
    <row r="4676" spans="1:22" x14ac:dyDescent="0.3">
      <c r="A4676">
        <v>202122</v>
      </c>
      <c r="B4676" t="s">
        <v>820</v>
      </c>
      <c r="C4676" t="s">
        <v>821</v>
      </c>
      <c r="D4676" t="s">
        <v>822</v>
      </c>
      <c r="E4676" t="s">
        <v>823</v>
      </c>
      <c r="F4676" t="s">
        <v>898</v>
      </c>
      <c r="G4676" t="s">
        <v>899</v>
      </c>
      <c r="H4676" t="s">
        <v>964</v>
      </c>
      <c r="I4676">
        <v>309</v>
      </c>
      <c r="J4676" t="s">
        <v>965</v>
      </c>
      <c r="K4676" t="s">
        <v>842</v>
      </c>
      <c r="L4676" t="s">
        <v>843</v>
      </c>
      <c r="M4676" t="s">
        <v>829</v>
      </c>
      <c r="N4676" t="s">
        <v>829</v>
      </c>
      <c r="O4676" t="s">
        <v>829</v>
      </c>
      <c r="P4676" t="s">
        <v>829</v>
      </c>
      <c r="Q4676" t="s">
        <v>829</v>
      </c>
      <c r="R4676" t="s">
        <v>829</v>
      </c>
      <c r="S4676">
        <v>0</v>
      </c>
      <c r="T4676">
        <v>0</v>
      </c>
      <c r="U4676">
        <v>0</v>
      </c>
      <c r="V4676">
        <v>0</v>
      </c>
    </row>
    <row r="4677" spans="1:22" x14ac:dyDescent="0.3">
      <c r="A4677">
        <v>202223</v>
      </c>
      <c r="B4677" t="s">
        <v>820</v>
      </c>
      <c r="C4677" t="s">
        <v>821</v>
      </c>
      <c r="D4677" t="s">
        <v>822</v>
      </c>
      <c r="E4677" t="s">
        <v>823</v>
      </c>
      <c r="F4677" t="s">
        <v>898</v>
      </c>
      <c r="G4677" t="s">
        <v>899</v>
      </c>
      <c r="H4677" t="s">
        <v>964</v>
      </c>
      <c r="I4677">
        <v>309</v>
      </c>
      <c r="J4677" t="s">
        <v>965</v>
      </c>
      <c r="K4677" t="s">
        <v>842</v>
      </c>
      <c r="L4677" t="s">
        <v>843</v>
      </c>
      <c r="M4677" t="s">
        <v>829</v>
      </c>
      <c r="N4677" t="s">
        <v>829</v>
      </c>
      <c r="O4677" t="s">
        <v>829</v>
      </c>
      <c r="P4677" t="s">
        <v>829</v>
      </c>
      <c r="Q4677" t="s">
        <v>829</v>
      </c>
      <c r="R4677" t="s">
        <v>829</v>
      </c>
      <c r="S4677">
        <v>174995</v>
      </c>
      <c r="T4677">
        <v>0</v>
      </c>
      <c r="U4677">
        <v>174995</v>
      </c>
      <c r="V4677">
        <v>4</v>
      </c>
    </row>
    <row r="4678" spans="1:22" x14ac:dyDescent="0.3">
      <c r="A4678">
        <v>202324</v>
      </c>
      <c r="B4678" t="s">
        <v>820</v>
      </c>
      <c r="C4678" t="s">
        <v>821</v>
      </c>
      <c r="D4678" t="s">
        <v>822</v>
      </c>
      <c r="E4678" t="s">
        <v>823</v>
      </c>
      <c r="F4678" t="s">
        <v>898</v>
      </c>
      <c r="G4678" t="s">
        <v>899</v>
      </c>
      <c r="H4678" t="s">
        <v>964</v>
      </c>
      <c r="I4678">
        <v>309</v>
      </c>
      <c r="J4678" t="s">
        <v>965</v>
      </c>
      <c r="K4678" t="s">
        <v>842</v>
      </c>
      <c r="L4678" t="s">
        <v>843</v>
      </c>
      <c r="M4678" t="s">
        <v>829</v>
      </c>
      <c r="N4678" t="s">
        <v>829</v>
      </c>
      <c r="O4678" t="s">
        <v>829</v>
      </c>
      <c r="P4678" t="s">
        <v>829</v>
      </c>
      <c r="Q4678" t="s">
        <v>829</v>
      </c>
      <c r="R4678" t="s">
        <v>829</v>
      </c>
      <c r="S4678">
        <v>106184</v>
      </c>
      <c r="T4678">
        <v>0</v>
      </c>
      <c r="U4678">
        <v>106184</v>
      </c>
      <c r="V4678">
        <v>3</v>
      </c>
    </row>
    <row r="4679" spans="1:22" x14ac:dyDescent="0.3">
      <c r="A4679">
        <v>202122</v>
      </c>
      <c r="B4679" t="s">
        <v>820</v>
      </c>
      <c r="C4679" t="s">
        <v>821</v>
      </c>
      <c r="D4679" t="s">
        <v>822</v>
      </c>
      <c r="E4679" t="s">
        <v>823</v>
      </c>
      <c r="F4679" t="s">
        <v>898</v>
      </c>
      <c r="G4679" t="s">
        <v>899</v>
      </c>
      <c r="H4679" t="s">
        <v>964</v>
      </c>
      <c r="I4679">
        <v>309</v>
      </c>
      <c r="J4679" t="s">
        <v>965</v>
      </c>
      <c r="K4679" t="s">
        <v>842</v>
      </c>
      <c r="L4679" t="s">
        <v>249</v>
      </c>
      <c r="M4679">
        <v>1741970</v>
      </c>
      <c r="N4679">
        <v>2746153</v>
      </c>
      <c r="O4679">
        <v>2048842</v>
      </c>
      <c r="P4679">
        <v>84798</v>
      </c>
      <c r="Q4679">
        <v>14620</v>
      </c>
      <c r="R4679" t="s">
        <v>829</v>
      </c>
      <c r="S4679">
        <v>6636383</v>
      </c>
      <c r="T4679">
        <v>0</v>
      </c>
      <c r="U4679">
        <v>6636383</v>
      </c>
      <c r="V4679">
        <v>167</v>
      </c>
    </row>
    <row r="4680" spans="1:22" x14ac:dyDescent="0.3">
      <c r="A4680">
        <v>202223</v>
      </c>
      <c r="B4680" t="s">
        <v>820</v>
      </c>
      <c r="C4680" t="s">
        <v>821</v>
      </c>
      <c r="D4680" t="s">
        <v>822</v>
      </c>
      <c r="E4680" t="s">
        <v>823</v>
      </c>
      <c r="F4680" t="s">
        <v>898</v>
      </c>
      <c r="G4680" t="s">
        <v>899</v>
      </c>
      <c r="H4680" t="s">
        <v>964</v>
      </c>
      <c r="I4680">
        <v>309</v>
      </c>
      <c r="J4680" t="s">
        <v>965</v>
      </c>
      <c r="K4680" t="s">
        <v>842</v>
      </c>
      <c r="L4680" t="s">
        <v>249</v>
      </c>
      <c r="M4680">
        <v>2015000</v>
      </c>
      <c r="N4680">
        <v>3176575</v>
      </c>
      <c r="O4680">
        <v>2369970</v>
      </c>
      <c r="P4680">
        <v>98089</v>
      </c>
      <c r="Q4680">
        <v>16912</v>
      </c>
      <c r="R4680" t="s">
        <v>829</v>
      </c>
      <c r="S4680">
        <v>7676546</v>
      </c>
      <c r="T4680">
        <v>1619394</v>
      </c>
      <c r="U4680">
        <v>6057152</v>
      </c>
      <c r="V4680">
        <v>154</v>
      </c>
    </row>
    <row r="4681" spans="1:22" x14ac:dyDescent="0.3">
      <c r="A4681">
        <v>202324</v>
      </c>
      <c r="B4681" t="s">
        <v>820</v>
      </c>
      <c r="C4681" t="s">
        <v>821</v>
      </c>
      <c r="D4681" t="s">
        <v>822</v>
      </c>
      <c r="E4681" t="s">
        <v>823</v>
      </c>
      <c r="F4681" t="s">
        <v>898</v>
      </c>
      <c r="G4681" t="s">
        <v>899</v>
      </c>
      <c r="H4681" t="s">
        <v>964</v>
      </c>
      <c r="I4681">
        <v>309</v>
      </c>
      <c r="J4681" t="s">
        <v>965</v>
      </c>
      <c r="K4681" t="s">
        <v>842</v>
      </c>
      <c r="L4681" t="s">
        <v>249</v>
      </c>
      <c r="M4681">
        <v>0</v>
      </c>
      <c r="N4681">
        <v>0</v>
      </c>
      <c r="O4681">
        <v>0</v>
      </c>
      <c r="P4681">
        <v>5380690</v>
      </c>
      <c r="Q4681">
        <v>0</v>
      </c>
      <c r="R4681" t="s">
        <v>829</v>
      </c>
      <c r="S4681">
        <v>5380690</v>
      </c>
      <c r="T4681">
        <v>433429</v>
      </c>
      <c r="U4681">
        <v>4947261</v>
      </c>
      <c r="V4681">
        <v>125</v>
      </c>
    </row>
    <row r="4682" spans="1:22" x14ac:dyDescent="0.3">
      <c r="A4682">
        <v>202122</v>
      </c>
      <c r="B4682" t="s">
        <v>820</v>
      </c>
      <c r="C4682" t="s">
        <v>821</v>
      </c>
      <c r="D4682" t="s">
        <v>822</v>
      </c>
      <c r="E4682" t="s">
        <v>823</v>
      </c>
      <c r="F4682" t="s">
        <v>898</v>
      </c>
      <c r="G4682" t="s">
        <v>899</v>
      </c>
      <c r="H4682" t="s">
        <v>964</v>
      </c>
      <c r="I4682">
        <v>309</v>
      </c>
      <c r="J4682" t="s">
        <v>965</v>
      </c>
      <c r="K4682" t="s">
        <v>842</v>
      </c>
      <c r="L4682" t="s">
        <v>844</v>
      </c>
      <c r="M4682">
        <v>0</v>
      </c>
      <c r="N4682">
        <v>0</v>
      </c>
      <c r="O4682">
        <v>0</v>
      </c>
      <c r="P4682">
        <v>0</v>
      </c>
      <c r="Q4682">
        <v>0</v>
      </c>
      <c r="R4682" t="s">
        <v>829</v>
      </c>
      <c r="S4682">
        <v>0</v>
      </c>
      <c r="T4682">
        <v>0</v>
      </c>
      <c r="U4682">
        <v>0</v>
      </c>
      <c r="V4682">
        <v>0</v>
      </c>
    </row>
    <row r="4683" spans="1:22" x14ac:dyDescent="0.3">
      <c r="A4683">
        <v>202223</v>
      </c>
      <c r="B4683" t="s">
        <v>820</v>
      </c>
      <c r="C4683" t="s">
        <v>821</v>
      </c>
      <c r="D4683" t="s">
        <v>822</v>
      </c>
      <c r="E4683" t="s">
        <v>823</v>
      </c>
      <c r="F4683" t="s">
        <v>898</v>
      </c>
      <c r="G4683" t="s">
        <v>899</v>
      </c>
      <c r="H4683" t="s">
        <v>964</v>
      </c>
      <c r="I4683">
        <v>309</v>
      </c>
      <c r="J4683" t="s">
        <v>965</v>
      </c>
      <c r="K4683" t="s">
        <v>842</v>
      </c>
      <c r="L4683" t="s">
        <v>844</v>
      </c>
      <c r="M4683">
        <v>0</v>
      </c>
      <c r="N4683">
        <v>0</v>
      </c>
      <c r="O4683">
        <v>0</v>
      </c>
      <c r="P4683">
        <v>0</v>
      </c>
      <c r="Q4683">
        <v>0</v>
      </c>
      <c r="R4683" t="s">
        <v>829</v>
      </c>
      <c r="S4683">
        <v>0</v>
      </c>
      <c r="T4683">
        <v>0</v>
      </c>
      <c r="U4683">
        <v>0</v>
      </c>
      <c r="V4683">
        <v>0</v>
      </c>
    </row>
    <row r="4684" spans="1:22" x14ac:dyDescent="0.3">
      <c r="A4684">
        <v>202324</v>
      </c>
      <c r="B4684" t="s">
        <v>820</v>
      </c>
      <c r="C4684" t="s">
        <v>821</v>
      </c>
      <c r="D4684" t="s">
        <v>822</v>
      </c>
      <c r="E4684" t="s">
        <v>823</v>
      </c>
      <c r="F4684" t="s">
        <v>898</v>
      </c>
      <c r="G4684" t="s">
        <v>899</v>
      </c>
      <c r="H4684" t="s">
        <v>964</v>
      </c>
      <c r="I4684">
        <v>309</v>
      </c>
      <c r="J4684" t="s">
        <v>965</v>
      </c>
      <c r="K4684" t="s">
        <v>842</v>
      </c>
      <c r="L4684" t="s">
        <v>844</v>
      </c>
      <c r="M4684">
        <v>0</v>
      </c>
      <c r="N4684">
        <v>0</v>
      </c>
      <c r="O4684">
        <v>0</v>
      </c>
      <c r="P4684">
        <v>84073</v>
      </c>
      <c r="Q4684">
        <v>0</v>
      </c>
      <c r="R4684" t="s">
        <v>829</v>
      </c>
      <c r="S4684">
        <v>84073</v>
      </c>
      <c r="T4684">
        <v>0</v>
      </c>
      <c r="U4684">
        <v>84073</v>
      </c>
      <c r="V4684">
        <v>2</v>
      </c>
    </row>
    <row r="4685" spans="1:22" x14ac:dyDescent="0.3">
      <c r="A4685">
        <v>202122</v>
      </c>
      <c r="B4685" t="s">
        <v>820</v>
      </c>
      <c r="C4685" t="s">
        <v>821</v>
      </c>
      <c r="D4685" t="s">
        <v>822</v>
      </c>
      <c r="E4685" t="s">
        <v>823</v>
      </c>
      <c r="F4685" t="s">
        <v>898</v>
      </c>
      <c r="G4685" t="s">
        <v>899</v>
      </c>
      <c r="H4685" t="s">
        <v>964</v>
      </c>
      <c r="I4685">
        <v>309</v>
      </c>
      <c r="J4685" t="s">
        <v>965</v>
      </c>
      <c r="K4685" t="s">
        <v>842</v>
      </c>
      <c r="L4685" t="s">
        <v>251</v>
      </c>
      <c r="M4685" t="s">
        <v>829</v>
      </c>
      <c r="N4685" t="s">
        <v>829</v>
      </c>
      <c r="O4685">
        <v>0</v>
      </c>
      <c r="P4685">
        <v>0</v>
      </c>
      <c r="Q4685">
        <v>0</v>
      </c>
      <c r="R4685">
        <v>0</v>
      </c>
      <c r="S4685">
        <v>0</v>
      </c>
      <c r="T4685">
        <v>0</v>
      </c>
      <c r="U4685">
        <v>0</v>
      </c>
      <c r="V4685">
        <v>0</v>
      </c>
    </row>
    <row r="4686" spans="1:22" x14ac:dyDescent="0.3">
      <c r="A4686">
        <v>202223</v>
      </c>
      <c r="B4686" t="s">
        <v>820</v>
      </c>
      <c r="C4686" t="s">
        <v>821</v>
      </c>
      <c r="D4686" t="s">
        <v>822</v>
      </c>
      <c r="E4686" t="s">
        <v>823</v>
      </c>
      <c r="F4686" t="s">
        <v>898</v>
      </c>
      <c r="G4686" t="s">
        <v>899</v>
      </c>
      <c r="H4686" t="s">
        <v>964</v>
      </c>
      <c r="I4686">
        <v>309</v>
      </c>
      <c r="J4686" t="s">
        <v>965</v>
      </c>
      <c r="K4686" t="s">
        <v>842</v>
      </c>
      <c r="L4686" t="s">
        <v>251</v>
      </c>
      <c r="M4686" t="s">
        <v>829</v>
      </c>
      <c r="N4686" t="s">
        <v>829</v>
      </c>
      <c r="O4686">
        <v>0</v>
      </c>
      <c r="P4686">
        <v>0</v>
      </c>
      <c r="Q4686">
        <v>0</v>
      </c>
      <c r="R4686">
        <v>0</v>
      </c>
      <c r="S4686">
        <v>0</v>
      </c>
      <c r="T4686">
        <v>0</v>
      </c>
      <c r="U4686">
        <v>0</v>
      </c>
      <c r="V4686">
        <v>0</v>
      </c>
    </row>
    <row r="4687" spans="1:22" x14ac:dyDescent="0.3">
      <c r="A4687">
        <v>202324</v>
      </c>
      <c r="B4687" t="s">
        <v>820</v>
      </c>
      <c r="C4687" t="s">
        <v>821</v>
      </c>
      <c r="D4687" t="s">
        <v>822</v>
      </c>
      <c r="E4687" t="s">
        <v>823</v>
      </c>
      <c r="F4687" t="s">
        <v>898</v>
      </c>
      <c r="G4687" t="s">
        <v>899</v>
      </c>
      <c r="H4687" t="s">
        <v>964</v>
      </c>
      <c r="I4687">
        <v>309</v>
      </c>
      <c r="J4687" t="s">
        <v>965</v>
      </c>
      <c r="K4687" t="s">
        <v>842</v>
      </c>
      <c r="L4687" t="s">
        <v>251</v>
      </c>
      <c r="M4687" t="s">
        <v>829</v>
      </c>
      <c r="N4687" t="s">
        <v>829</v>
      </c>
      <c r="O4687">
        <v>0</v>
      </c>
      <c r="P4687">
        <v>1429246</v>
      </c>
      <c r="Q4687">
        <v>0</v>
      </c>
      <c r="R4687">
        <v>0</v>
      </c>
      <c r="S4687">
        <v>1429246</v>
      </c>
      <c r="T4687">
        <v>0</v>
      </c>
      <c r="U4687">
        <v>1429246</v>
      </c>
      <c r="V4687">
        <v>36</v>
      </c>
    </row>
    <row r="4688" spans="1:22" x14ac:dyDescent="0.3">
      <c r="A4688">
        <v>202122</v>
      </c>
      <c r="B4688" t="s">
        <v>820</v>
      </c>
      <c r="C4688" t="s">
        <v>821</v>
      </c>
      <c r="D4688" t="s">
        <v>822</v>
      </c>
      <c r="E4688" t="s">
        <v>823</v>
      </c>
      <c r="F4688" t="s">
        <v>898</v>
      </c>
      <c r="G4688" t="s">
        <v>899</v>
      </c>
      <c r="H4688" t="s">
        <v>964</v>
      </c>
      <c r="I4688">
        <v>309</v>
      </c>
      <c r="J4688" t="s">
        <v>965</v>
      </c>
      <c r="K4688" t="s">
        <v>842</v>
      </c>
      <c r="L4688" t="s">
        <v>253</v>
      </c>
      <c r="M4688" t="s">
        <v>829</v>
      </c>
      <c r="N4688" t="s">
        <v>829</v>
      </c>
      <c r="O4688">
        <v>0</v>
      </c>
      <c r="P4688">
        <v>0</v>
      </c>
      <c r="Q4688">
        <v>0</v>
      </c>
      <c r="R4688">
        <v>0</v>
      </c>
      <c r="S4688">
        <v>0</v>
      </c>
      <c r="T4688">
        <v>0</v>
      </c>
      <c r="U4688">
        <v>0</v>
      </c>
      <c r="V4688">
        <v>0</v>
      </c>
    </row>
    <row r="4689" spans="1:22" x14ac:dyDescent="0.3">
      <c r="A4689">
        <v>202223</v>
      </c>
      <c r="B4689" t="s">
        <v>820</v>
      </c>
      <c r="C4689" t="s">
        <v>821</v>
      </c>
      <c r="D4689" t="s">
        <v>822</v>
      </c>
      <c r="E4689" t="s">
        <v>823</v>
      </c>
      <c r="F4689" t="s">
        <v>898</v>
      </c>
      <c r="G4689" t="s">
        <v>899</v>
      </c>
      <c r="H4689" t="s">
        <v>964</v>
      </c>
      <c r="I4689">
        <v>309</v>
      </c>
      <c r="J4689" t="s">
        <v>965</v>
      </c>
      <c r="K4689" t="s">
        <v>842</v>
      </c>
      <c r="L4689" t="s">
        <v>253</v>
      </c>
      <c r="M4689" t="s">
        <v>829</v>
      </c>
      <c r="N4689" t="s">
        <v>829</v>
      </c>
      <c r="O4689">
        <v>0</v>
      </c>
      <c r="P4689">
        <v>0</v>
      </c>
      <c r="Q4689">
        <v>0</v>
      </c>
      <c r="R4689">
        <v>0</v>
      </c>
      <c r="S4689">
        <v>0</v>
      </c>
      <c r="T4689">
        <v>0</v>
      </c>
      <c r="U4689">
        <v>0</v>
      </c>
      <c r="V4689">
        <v>0</v>
      </c>
    </row>
    <row r="4690" spans="1:22" x14ac:dyDescent="0.3">
      <c r="A4690">
        <v>202324</v>
      </c>
      <c r="B4690" t="s">
        <v>820</v>
      </c>
      <c r="C4690" t="s">
        <v>821</v>
      </c>
      <c r="D4690" t="s">
        <v>822</v>
      </c>
      <c r="E4690" t="s">
        <v>823</v>
      </c>
      <c r="F4690" t="s">
        <v>898</v>
      </c>
      <c r="G4690" t="s">
        <v>899</v>
      </c>
      <c r="H4690" t="s">
        <v>964</v>
      </c>
      <c r="I4690">
        <v>309</v>
      </c>
      <c r="J4690" t="s">
        <v>965</v>
      </c>
      <c r="K4690" t="s">
        <v>842</v>
      </c>
      <c r="L4690" t="s">
        <v>253</v>
      </c>
      <c r="M4690" t="s">
        <v>829</v>
      </c>
      <c r="N4690" t="s">
        <v>829</v>
      </c>
      <c r="O4690">
        <v>0</v>
      </c>
      <c r="P4690">
        <v>1513319</v>
      </c>
      <c r="Q4690">
        <v>0</v>
      </c>
      <c r="R4690">
        <v>0</v>
      </c>
      <c r="S4690">
        <v>1513319</v>
      </c>
      <c r="T4690">
        <v>0</v>
      </c>
      <c r="U4690">
        <v>1513319</v>
      </c>
      <c r="V4690">
        <v>38</v>
      </c>
    </row>
    <row r="4691" spans="1:22" x14ac:dyDescent="0.3">
      <c r="A4691">
        <v>202122</v>
      </c>
      <c r="B4691" t="s">
        <v>820</v>
      </c>
      <c r="C4691" t="s">
        <v>821</v>
      </c>
      <c r="D4691" t="s">
        <v>822</v>
      </c>
      <c r="E4691" t="s">
        <v>823</v>
      </c>
      <c r="F4691" t="s">
        <v>898</v>
      </c>
      <c r="G4691" t="s">
        <v>899</v>
      </c>
      <c r="H4691" t="s">
        <v>964</v>
      </c>
      <c r="I4691">
        <v>309</v>
      </c>
      <c r="J4691" t="s">
        <v>965</v>
      </c>
      <c r="K4691" t="s">
        <v>842</v>
      </c>
      <c r="L4691" t="s">
        <v>845</v>
      </c>
      <c r="M4691" t="s">
        <v>829</v>
      </c>
      <c r="N4691" t="s">
        <v>829</v>
      </c>
      <c r="O4691">
        <v>0</v>
      </c>
      <c r="P4691">
        <v>0</v>
      </c>
      <c r="Q4691">
        <v>0</v>
      </c>
      <c r="R4691">
        <v>0</v>
      </c>
      <c r="S4691">
        <v>0</v>
      </c>
      <c r="T4691">
        <v>0</v>
      </c>
      <c r="U4691">
        <v>0</v>
      </c>
      <c r="V4691">
        <v>0</v>
      </c>
    </row>
    <row r="4692" spans="1:22" x14ac:dyDescent="0.3">
      <c r="A4692">
        <v>202223</v>
      </c>
      <c r="B4692" t="s">
        <v>820</v>
      </c>
      <c r="C4692" t="s">
        <v>821</v>
      </c>
      <c r="D4692" t="s">
        <v>822</v>
      </c>
      <c r="E4692" t="s">
        <v>823</v>
      </c>
      <c r="F4692" t="s">
        <v>898</v>
      </c>
      <c r="G4692" t="s">
        <v>899</v>
      </c>
      <c r="H4692" t="s">
        <v>964</v>
      </c>
      <c r="I4692">
        <v>309</v>
      </c>
      <c r="J4692" t="s">
        <v>965</v>
      </c>
      <c r="K4692" t="s">
        <v>842</v>
      </c>
      <c r="L4692" t="s">
        <v>845</v>
      </c>
      <c r="M4692" t="s">
        <v>829</v>
      </c>
      <c r="N4692" t="s">
        <v>829</v>
      </c>
      <c r="O4692">
        <v>0</v>
      </c>
      <c r="P4692">
        <v>0</v>
      </c>
      <c r="Q4692">
        <v>0</v>
      </c>
      <c r="R4692">
        <v>0</v>
      </c>
      <c r="S4692">
        <v>0</v>
      </c>
      <c r="T4692">
        <v>0</v>
      </c>
      <c r="U4692">
        <v>0</v>
      </c>
      <c r="V4692">
        <v>0</v>
      </c>
    </row>
    <row r="4693" spans="1:22" x14ac:dyDescent="0.3">
      <c r="A4693">
        <v>202324</v>
      </c>
      <c r="B4693" t="s">
        <v>820</v>
      </c>
      <c r="C4693" t="s">
        <v>821</v>
      </c>
      <c r="D4693" t="s">
        <v>822</v>
      </c>
      <c r="E4693" t="s">
        <v>823</v>
      </c>
      <c r="F4693" t="s">
        <v>898</v>
      </c>
      <c r="G4693" t="s">
        <v>899</v>
      </c>
      <c r="H4693" t="s">
        <v>964</v>
      </c>
      <c r="I4693">
        <v>309</v>
      </c>
      <c r="J4693" t="s">
        <v>965</v>
      </c>
      <c r="K4693" t="s">
        <v>842</v>
      </c>
      <c r="L4693" t="s">
        <v>845</v>
      </c>
      <c r="M4693" t="s">
        <v>829</v>
      </c>
      <c r="N4693" t="s">
        <v>829</v>
      </c>
      <c r="O4693">
        <v>0</v>
      </c>
      <c r="P4693">
        <v>0</v>
      </c>
      <c r="Q4693">
        <v>0</v>
      </c>
      <c r="R4693">
        <v>0</v>
      </c>
      <c r="S4693">
        <v>0</v>
      </c>
      <c r="T4693">
        <v>0</v>
      </c>
      <c r="U4693">
        <v>0</v>
      </c>
      <c r="V4693">
        <v>0</v>
      </c>
    </row>
    <row r="4694" spans="1:22" x14ac:dyDescent="0.3">
      <c r="A4694">
        <v>202122</v>
      </c>
      <c r="B4694" t="s">
        <v>820</v>
      </c>
      <c r="C4694" t="s">
        <v>821</v>
      </c>
      <c r="D4694" t="s">
        <v>822</v>
      </c>
      <c r="E4694" t="s">
        <v>823</v>
      </c>
      <c r="F4694" t="s">
        <v>824</v>
      </c>
      <c r="G4694" t="s">
        <v>825</v>
      </c>
      <c r="H4694" t="s">
        <v>966</v>
      </c>
      <c r="I4694">
        <v>310</v>
      </c>
      <c r="J4694" t="s">
        <v>967</v>
      </c>
      <c r="K4694" t="s">
        <v>828</v>
      </c>
      <c r="L4694" t="s">
        <v>336</v>
      </c>
      <c r="M4694">
        <v>36000</v>
      </c>
      <c r="N4694">
        <v>266000</v>
      </c>
      <c r="O4694">
        <v>151667</v>
      </c>
      <c r="P4694">
        <v>4130000</v>
      </c>
      <c r="Q4694">
        <v>740000</v>
      </c>
      <c r="R4694" t="s">
        <v>829</v>
      </c>
      <c r="S4694">
        <v>5323667</v>
      </c>
      <c r="T4694" t="s">
        <v>829</v>
      </c>
      <c r="U4694">
        <v>5323667</v>
      </c>
      <c r="V4694">
        <v>295</v>
      </c>
    </row>
    <row r="4695" spans="1:22" x14ac:dyDescent="0.3">
      <c r="A4695">
        <v>202223</v>
      </c>
      <c r="B4695" t="s">
        <v>820</v>
      </c>
      <c r="C4695" t="s">
        <v>821</v>
      </c>
      <c r="D4695" t="s">
        <v>822</v>
      </c>
      <c r="E4695" t="s">
        <v>823</v>
      </c>
      <c r="F4695" t="s">
        <v>824</v>
      </c>
      <c r="G4695" t="s">
        <v>825</v>
      </c>
      <c r="H4695" t="s">
        <v>966</v>
      </c>
      <c r="I4695">
        <v>310</v>
      </c>
      <c r="J4695" t="s">
        <v>967</v>
      </c>
      <c r="K4695" t="s">
        <v>828</v>
      </c>
      <c r="L4695" t="s">
        <v>336</v>
      </c>
      <c r="M4695">
        <v>36000</v>
      </c>
      <c r="N4695">
        <v>302000</v>
      </c>
      <c r="O4695">
        <v>146000</v>
      </c>
      <c r="P4695">
        <v>4260000</v>
      </c>
      <c r="Q4695">
        <v>740000</v>
      </c>
      <c r="R4695" t="s">
        <v>829</v>
      </c>
      <c r="S4695">
        <v>5484000</v>
      </c>
      <c r="T4695" t="s">
        <v>829</v>
      </c>
      <c r="U4695">
        <v>5484000</v>
      </c>
      <c r="V4695">
        <v>308</v>
      </c>
    </row>
    <row r="4696" spans="1:22" x14ac:dyDescent="0.3">
      <c r="A4696">
        <v>202324</v>
      </c>
      <c r="B4696" t="s">
        <v>820</v>
      </c>
      <c r="C4696" t="s">
        <v>821</v>
      </c>
      <c r="D4696" t="s">
        <v>822</v>
      </c>
      <c r="E4696" t="s">
        <v>823</v>
      </c>
      <c r="F4696" t="s">
        <v>824</v>
      </c>
      <c r="G4696" t="s">
        <v>825</v>
      </c>
      <c r="H4696" t="s">
        <v>966</v>
      </c>
      <c r="I4696">
        <v>310</v>
      </c>
      <c r="J4696" t="s">
        <v>967</v>
      </c>
      <c r="K4696" t="s">
        <v>828</v>
      </c>
      <c r="L4696" t="s">
        <v>336</v>
      </c>
      <c r="M4696">
        <v>8527</v>
      </c>
      <c r="N4696">
        <v>478000</v>
      </c>
      <c r="O4696">
        <v>142000</v>
      </c>
      <c r="P4696">
        <v>5618000</v>
      </c>
      <c r="Q4696">
        <v>740000</v>
      </c>
      <c r="R4696" t="s">
        <v>829</v>
      </c>
      <c r="S4696">
        <v>6986527</v>
      </c>
      <c r="T4696" t="s">
        <v>829</v>
      </c>
      <c r="U4696">
        <v>6986527</v>
      </c>
      <c r="V4696">
        <v>389</v>
      </c>
    </row>
    <row r="4697" spans="1:22" x14ac:dyDescent="0.3">
      <c r="A4697">
        <v>202122</v>
      </c>
      <c r="B4697" t="s">
        <v>820</v>
      </c>
      <c r="C4697" t="s">
        <v>821</v>
      </c>
      <c r="D4697" t="s">
        <v>822</v>
      </c>
      <c r="E4697" t="s">
        <v>823</v>
      </c>
      <c r="F4697" t="s">
        <v>824</v>
      </c>
      <c r="G4697" t="s">
        <v>825</v>
      </c>
      <c r="H4697" t="s">
        <v>966</v>
      </c>
      <c r="I4697">
        <v>310</v>
      </c>
      <c r="J4697" t="s">
        <v>967</v>
      </c>
      <c r="K4697" t="s">
        <v>828</v>
      </c>
      <c r="L4697" t="s">
        <v>235</v>
      </c>
      <c r="M4697" t="s">
        <v>829</v>
      </c>
      <c r="N4697">
        <v>0</v>
      </c>
      <c r="O4697">
        <v>0</v>
      </c>
      <c r="P4697" t="s">
        <v>829</v>
      </c>
      <c r="Q4697" t="s">
        <v>829</v>
      </c>
      <c r="R4697" t="s">
        <v>829</v>
      </c>
      <c r="S4697">
        <v>0</v>
      </c>
      <c r="T4697">
        <v>0</v>
      </c>
      <c r="U4697">
        <v>0</v>
      </c>
      <c r="V4697">
        <v>0</v>
      </c>
    </row>
    <row r="4698" spans="1:22" x14ac:dyDescent="0.3">
      <c r="A4698">
        <v>202223</v>
      </c>
      <c r="B4698" t="s">
        <v>820</v>
      </c>
      <c r="C4698" t="s">
        <v>821</v>
      </c>
      <c r="D4698" t="s">
        <v>822</v>
      </c>
      <c r="E4698" t="s">
        <v>823</v>
      </c>
      <c r="F4698" t="s">
        <v>824</v>
      </c>
      <c r="G4698" t="s">
        <v>825</v>
      </c>
      <c r="H4698" t="s">
        <v>966</v>
      </c>
      <c r="I4698">
        <v>310</v>
      </c>
      <c r="J4698" t="s">
        <v>967</v>
      </c>
      <c r="K4698" t="s">
        <v>828</v>
      </c>
      <c r="L4698" t="s">
        <v>235</v>
      </c>
      <c r="M4698" t="s">
        <v>829</v>
      </c>
      <c r="N4698">
        <v>0</v>
      </c>
      <c r="O4698">
        <v>0</v>
      </c>
      <c r="P4698" t="s">
        <v>829</v>
      </c>
      <c r="Q4698" t="s">
        <v>829</v>
      </c>
      <c r="R4698" t="s">
        <v>829</v>
      </c>
      <c r="S4698">
        <v>0</v>
      </c>
      <c r="T4698">
        <v>0</v>
      </c>
      <c r="U4698">
        <v>0</v>
      </c>
      <c r="V4698">
        <v>0</v>
      </c>
    </row>
    <row r="4699" spans="1:22" x14ac:dyDescent="0.3">
      <c r="A4699">
        <v>202324</v>
      </c>
      <c r="B4699" t="s">
        <v>820</v>
      </c>
      <c r="C4699" t="s">
        <v>821</v>
      </c>
      <c r="D4699" t="s">
        <v>822</v>
      </c>
      <c r="E4699" t="s">
        <v>823</v>
      </c>
      <c r="F4699" t="s">
        <v>824</v>
      </c>
      <c r="G4699" t="s">
        <v>825</v>
      </c>
      <c r="H4699" t="s">
        <v>966</v>
      </c>
      <c r="I4699">
        <v>310</v>
      </c>
      <c r="J4699" t="s">
        <v>967</v>
      </c>
      <c r="K4699" t="s">
        <v>828</v>
      </c>
      <c r="L4699" t="s">
        <v>235</v>
      </c>
      <c r="M4699" t="s">
        <v>829</v>
      </c>
      <c r="N4699">
        <v>0</v>
      </c>
      <c r="O4699">
        <v>0</v>
      </c>
      <c r="P4699" t="s">
        <v>829</v>
      </c>
      <c r="Q4699" t="s">
        <v>829</v>
      </c>
      <c r="R4699" t="s">
        <v>829</v>
      </c>
      <c r="S4699">
        <v>0</v>
      </c>
      <c r="T4699">
        <v>0</v>
      </c>
      <c r="U4699">
        <v>0</v>
      </c>
      <c r="V4699">
        <v>0</v>
      </c>
    </row>
    <row r="4700" spans="1:22" x14ac:dyDescent="0.3">
      <c r="A4700">
        <v>202122</v>
      </c>
      <c r="B4700" t="s">
        <v>820</v>
      </c>
      <c r="C4700" t="s">
        <v>821</v>
      </c>
      <c r="D4700" t="s">
        <v>822</v>
      </c>
      <c r="E4700" t="s">
        <v>823</v>
      </c>
      <c r="F4700" t="s">
        <v>824</v>
      </c>
      <c r="G4700" t="s">
        <v>825</v>
      </c>
      <c r="H4700" t="s">
        <v>966</v>
      </c>
      <c r="I4700">
        <v>310</v>
      </c>
      <c r="J4700" t="s">
        <v>967</v>
      </c>
      <c r="K4700" t="s">
        <v>828</v>
      </c>
      <c r="L4700" t="s">
        <v>534</v>
      </c>
      <c r="M4700">
        <v>0</v>
      </c>
      <c r="N4700">
        <v>3237836</v>
      </c>
      <c r="O4700">
        <v>220891</v>
      </c>
      <c r="P4700">
        <v>9750658</v>
      </c>
      <c r="Q4700">
        <v>696564</v>
      </c>
      <c r="R4700" t="s">
        <v>829</v>
      </c>
      <c r="S4700">
        <v>13905949</v>
      </c>
      <c r="T4700">
        <v>0</v>
      </c>
      <c r="U4700">
        <v>13905949</v>
      </c>
      <c r="V4700">
        <v>220</v>
      </c>
    </row>
    <row r="4701" spans="1:22" x14ac:dyDescent="0.3">
      <c r="A4701">
        <v>202223</v>
      </c>
      <c r="B4701" t="s">
        <v>820</v>
      </c>
      <c r="C4701" t="s">
        <v>821</v>
      </c>
      <c r="D4701" t="s">
        <v>822</v>
      </c>
      <c r="E4701" t="s">
        <v>823</v>
      </c>
      <c r="F4701" t="s">
        <v>824</v>
      </c>
      <c r="G4701" t="s">
        <v>825</v>
      </c>
      <c r="H4701" t="s">
        <v>966</v>
      </c>
      <c r="I4701">
        <v>310</v>
      </c>
      <c r="J4701" t="s">
        <v>967</v>
      </c>
      <c r="K4701" t="s">
        <v>828</v>
      </c>
      <c r="L4701" t="s">
        <v>534</v>
      </c>
      <c r="M4701">
        <v>0</v>
      </c>
      <c r="N4701">
        <v>3777613</v>
      </c>
      <c r="O4701">
        <v>289496</v>
      </c>
      <c r="P4701">
        <v>10584801</v>
      </c>
      <c r="Q4701">
        <v>750311</v>
      </c>
      <c r="R4701" t="s">
        <v>829</v>
      </c>
      <c r="S4701">
        <v>15402220</v>
      </c>
      <c r="T4701">
        <v>0</v>
      </c>
      <c r="U4701">
        <v>15402220</v>
      </c>
      <c r="V4701">
        <v>238</v>
      </c>
    </row>
    <row r="4702" spans="1:22" x14ac:dyDescent="0.3">
      <c r="A4702">
        <v>202324</v>
      </c>
      <c r="B4702" t="s">
        <v>820</v>
      </c>
      <c r="C4702" t="s">
        <v>821</v>
      </c>
      <c r="D4702" t="s">
        <v>822</v>
      </c>
      <c r="E4702" t="s">
        <v>823</v>
      </c>
      <c r="F4702" t="s">
        <v>824</v>
      </c>
      <c r="G4702" t="s">
        <v>825</v>
      </c>
      <c r="H4702" t="s">
        <v>966</v>
      </c>
      <c r="I4702">
        <v>310</v>
      </c>
      <c r="J4702" t="s">
        <v>967</v>
      </c>
      <c r="K4702" t="s">
        <v>828</v>
      </c>
      <c r="L4702" t="s">
        <v>534</v>
      </c>
      <c r="M4702">
        <v>42699</v>
      </c>
      <c r="N4702">
        <v>567751</v>
      </c>
      <c r="O4702">
        <v>52915</v>
      </c>
      <c r="P4702">
        <v>17061376</v>
      </c>
      <c r="Q4702">
        <v>805737</v>
      </c>
      <c r="R4702" t="s">
        <v>829</v>
      </c>
      <c r="S4702">
        <v>18530477</v>
      </c>
      <c r="T4702">
        <v>0</v>
      </c>
      <c r="U4702">
        <v>18530477</v>
      </c>
      <c r="V4702">
        <v>292</v>
      </c>
    </row>
    <row r="4703" spans="1:22" x14ac:dyDescent="0.3">
      <c r="A4703">
        <v>202122</v>
      </c>
      <c r="B4703" t="s">
        <v>820</v>
      </c>
      <c r="C4703" t="s">
        <v>821</v>
      </c>
      <c r="D4703" t="s">
        <v>822</v>
      </c>
      <c r="E4703" t="s">
        <v>823</v>
      </c>
      <c r="F4703" t="s">
        <v>824</v>
      </c>
      <c r="G4703" t="s">
        <v>825</v>
      </c>
      <c r="H4703" t="s">
        <v>966</v>
      </c>
      <c r="I4703">
        <v>310</v>
      </c>
      <c r="J4703" t="s">
        <v>967</v>
      </c>
      <c r="K4703" t="s">
        <v>828</v>
      </c>
      <c r="L4703" t="s">
        <v>603</v>
      </c>
      <c r="M4703" t="s">
        <v>829</v>
      </c>
      <c r="N4703" t="s">
        <v>829</v>
      </c>
      <c r="O4703" t="s">
        <v>829</v>
      </c>
      <c r="P4703">
        <v>1992547</v>
      </c>
      <c r="Q4703">
        <v>0</v>
      </c>
      <c r="R4703">
        <v>0</v>
      </c>
      <c r="S4703">
        <v>1992547</v>
      </c>
      <c r="T4703">
        <v>1543316</v>
      </c>
      <c r="U4703">
        <v>449231</v>
      </c>
      <c r="V4703">
        <v>7</v>
      </c>
    </row>
    <row r="4704" spans="1:22" x14ac:dyDescent="0.3">
      <c r="A4704">
        <v>202223</v>
      </c>
      <c r="B4704" t="s">
        <v>820</v>
      </c>
      <c r="C4704" t="s">
        <v>821</v>
      </c>
      <c r="D4704" t="s">
        <v>822</v>
      </c>
      <c r="E4704" t="s">
        <v>823</v>
      </c>
      <c r="F4704" t="s">
        <v>824</v>
      </c>
      <c r="G4704" t="s">
        <v>825</v>
      </c>
      <c r="H4704" t="s">
        <v>966</v>
      </c>
      <c r="I4704">
        <v>310</v>
      </c>
      <c r="J4704" t="s">
        <v>967</v>
      </c>
      <c r="K4704" t="s">
        <v>828</v>
      </c>
      <c r="L4704" t="s">
        <v>603</v>
      </c>
      <c r="M4704" t="s">
        <v>829</v>
      </c>
      <c r="N4704" t="s">
        <v>829</v>
      </c>
      <c r="O4704" t="s">
        <v>829</v>
      </c>
      <c r="P4704">
        <v>2256803</v>
      </c>
      <c r="Q4704">
        <v>0</v>
      </c>
      <c r="R4704">
        <v>0</v>
      </c>
      <c r="S4704">
        <v>2256803</v>
      </c>
      <c r="T4704">
        <v>1807572</v>
      </c>
      <c r="U4704">
        <v>449231</v>
      </c>
      <c r="V4704">
        <v>7</v>
      </c>
    </row>
    <row r="4705" spans="1:22" x14ac:dyDescent="0.3">
      <c r="A4705">
        <v>202324</v>
      </c>
      <c r="B4705" t="s">
        <v>820</v>
      </c>
      <c r="C4705" t="s">
        <v>821</v>
      </c>
      <c r="D4705" t="s">
        <v>822</v>
      </c>
      <c r="E4705" t="s">
        <v>823</v>
      </c>
      <c r="F4705" t="s">
        <v>824</v>
      </c>
      <c r="G4705" t="s">
        <v>825</v>
      </c>
      <c r="H4705" t="s">
        <v>966</v>
      </c>
      <c r="I4705">
        <v>310</v>
      </c>
      <c r="J4705" t="s">
        <v>967</v>
      </c>
      <c r="K4705" t="s">
        <v>828</v>
      </c>
      <c r="L4705" t="s">
        <v>603</v>
      </c>
      <c r="M4705" t="s">
        <v>829</v>
      </c>
      <c r="N4705" t="s">
        <v>829</v>
      </c>
      <c r="O4705" t="s">
        <v>829</v>
      </c>
      <c r="P4705">
        <v>344430</v>
      </c>
      <c r="Q4705">
        <v>0</v>
      </c>
      <c r="R4705">
        <v>0</v>
      </c>
      <c r="S4705">
        <v>344430</v>
      </c>
      <c r="T4705">
        <v>0</v>
      </c>
      <c r="U4705">
        <v>344430</v>
      </c>
      <c r="V4705">
        <v>5</v>
      </c>
    </row>
    <row r="4706" spans="1:22" x14ac:dyDescent="0.3">
      <c r="A4706">
        <v>202122</v>
      </c>
      <c r="B4706" t="s">
        <v>820</v>
      </c>
      <c r="C4706" t="s">
        <v>821</v>
      </c>
      <c r="D4706" t="s">
        <v>822</v>
      </c>
      <c r="E4706" t="s">
        <v>823</v>
      </c>
      <c r="F4706" t="s">
        <v>824</v>
      </c>
      <c r="G4706" t="s">
        <v>825</v>
      </c>
      <c r="H4706" t="s">
        <v>966</v>
      </c>
      <c r="I4706">
        <v>310</v>
      </c>
      <c r="J4706" t="s">
        <v>967</v>
      </c>
      <c r="K4706" t="s">
        <v>828</v>
      </c>
      <c r="L4706" t="s">
        <v>606</v>
      </c>
      <c r="M4706">
        <v>0</v>
      </c>
      <c r="N4706">
        <v>0</v>
      </c>
      <c r="O4706">
        <v>0</v>
      </c>
      <c r="P4706">
        <v>0</v>
      </c>
      <c r="Q4706">
        <v>0</v>
      </c>
      <c r="R4706">
        <v>0</v>
      </c>
      <c r="S4706">
        <v>0</v>
      </c>
      <c r="T4706">
        <v>0</v>
      </c>
      <c r="U4706">
        <v>0</v>
      </c>
      <c r="V4706">
        <v>0</v>
      </c>
    </row>
    <row r="4707" spans="1:22" x14ac:dyDescent="0.3">
      <c r="A4707">
        <v>202223</v>
      </c>
      <c r="B4707" t="s">
        <v>820</v>
      </c>
      <c r="C4707" t="s">
        <v>821</v>
      </c>
      <c r="D4707" t="s">
        <v>822</v>
      </c>
      <c r="E4707" t="s">
        <v>823</v>
      </c>
      <c r="F4707" t="s">
        <v>824</v>
      </c>
      <c r="G4707" t="s">
        <v>825</v>
      </c>
      <c r="H4707" t="s">
        <v>966</v>
      </c>
      <c r="I4707">
        <v>310</v>
      </c>
      <c r="J4707" t="s">
        <v>967</v>
      </c>
      <c r="K4707" t="s">
        <v>828</v>
      </c>
      <c r="L4707" t="s">
        <v>606</v>
      </c>
      <c r="M4707">
        <v>0</v>
      </c>
      <c r="N4707">
        <v>0</v>
      </c>
      <c r="O4707">
        <v>0</v>
      </c>
      <c r="P4707">
        <v>0</v>
      </c>
      <c r="Q4707">
        <v>0</v>
      </c>
      <c r="R4707">
        <v>0</v>
      </c>
      <c r="S4707">
        <v>0</v>
      </c>
      <c r="T4707">
        <v>0</v>
      </c>
      <c r="U4707">
        <v>0</v>
      </c>
      <c r="V4707">
        <v>0</v>
      </c>
    </row>
    <row r="4708" spans="1:22" x14ac:dyDescent="0.3">
      <c r="A4708">
        <v>202324</v>
      </c>
      <c r="B4708" t="s">
        <v>820</v>
      </c>
      <c r="C4708" t="s">
        <v>821</v>
      </c>
      <c r="D4708" t="s">
        <v>822</v>
      </c>
      <c r="E4708" t="s">
        <v>823</v>
      </c>
      <c r="F4708" t="s">
        <v>824</v>
      </c>
      <c r="G4708" t="s">
        <v>825</v>
      </c>
      <c r="H4708" t="s">
        <v>966</v>
      </c>
      <c r="I4708">
        <v>310</v>
      </c>
      <c r="J4708" t="s">
        <v>967</v>
      </c>
      <c r="K4708" t="s">
        <v>828</v>
      </c>
      <c r="L4708" t="s">
        <v>606</v>
      </c>
      <c r="M4708">
        <v>0</v>
      </c>
      <c r="N4708">
        <v>0</v>
      </c>
      <c r="O4708">
        <v>0</v>
      </c>
      <c r="P4708">
        <v>0</v>
      </c>
      <c r="Q4708">
        <v>0</v>
      </c>
      <c r="R4708">
        <v>0</v>
      </c>
      <c r="S4708">
        <v>0</v>
      </c>
      <c r="T4708">
        <v>0</v>
      </c>
      <c r="U4708">
        <v>0</v>
      </c>
      <c r="V4708">
        <v>0</v>
      </c>
    </row>
    <row r="4709" spans="1:22" x14ac:dyDescent="0.3">
      <c r="A4709">
        <v>202122</v>
      </c>
      <c r="B4709" t="s">
        <v>820</v>
      </c>
      <c r="C4709" t="s">
        <v>821</v>
      </c>
      <c r="D4709" t="s">
        <v>822</v>
      </c>
      <c r="E4709" t="s">
        <v>823</v>
      </c>
      <c r="F4709" t="s">
        <v>824</v>
      </c>
      <c r="G4709" t="s">
        <v>825</v>
      </c>
      <c r="H4709" t="s">
        <v>966</v>
      </c>
      <c r="I4709">
        <v>310</v>
      </c>
      <c r="J4709" t="s">
        <v>967</v>
      </c>
      <c r="K4709" t="s">
        <v>828</v>
      </c>
      <c r="L4709" t="s">
        <v>609</v>
      </c>
      <c r="M4709" t="s">
        <v>829</v>
      </c>
      <c r="N4709" t="s">
        <v>829</v>
      </c>
      <c r="O4709" t="s">
        <v>829</v>
      </c>
      <c r="P4709" t="s">
        <v>829</v>
      </c>
      <c r="Q4709">
        <v>0</v>
      </c>
      <c r="R4709" t="s">
        <v>829</v>
      </c>
      <c r="S4709">
        <v>0</v>
      </c>
      <c r="T4709">
        <v>0</v>
      </c>
      <c r="U4709">
        <v>0</v>
      </c>
      <c r="V4709">
        <v>0</v>
      </c>
    </row>
    <row r="4710" spans="1:22" x14ac:dyDescent="0.3">
      <c r="A4710">
        <v>202223</v>
      </c>
      <c r="B4710" t="s">
        <v>820</v>
      </c>
      <c r="C4710" t="s">
        <v>821</v>
      </c>
      <c r="D4710" t="s">
        <v>822</v>
      </c>
      <c r="E4710" t="s">
        <v>823</v>
      </c>
      <c r="F4710" t="s">
        <v>824</v>
      </c>
      <c r="G4710" t="s">
        <v>825</v>
      </c>
      <c r="H4710" t="s">
        <v>966</v>
      </c>
      <c r="I4710">
        <v>310</v>
      </c>
      <c r="J4710" t="s">
        <v>967</v>
      </c>
      <c r="K4710" t="s">
        <v>828</v>
      </c>
      <c r="L4710" t="s">
        <v>609</v>
      </c>
      <c r="M4710" t="s">
        <v>829</v>
      </c>
      <c r="N4710" t="s">
        <v>829</v>
      </c>
      <c r="O4710" t="s">
        <v>829</v>
      </c>
      <c r="P4710" t="s">
        <v>829</v>
      </c>
      <c r="Q4710">
        <v>0</v>
      </c>
      <c r="R4710" t="s">
        <v>829</v>
      </c>
      <c r="S4710">
        <v>0</v>
      </c>
      <c r="T4710">
        <v>0</v>
      </c>
      <c r="U4710">
        <v>0</v>
      </c>
      <c r="V4710">
        <v>0</v>
      </c>
    </row>
    <row r="4711" spans="1:22" x14ac:dyDescent="0.3">
      <c r="A4711">
        <v>202122</v>
      </c>
      <c r="B4711" t="s">
        <v>820</v>
      </c>
      <c r="C4711" t="s">
        <v>821</v>
      </c>
      <c r="D4711" t="s">
        <v>822</v>
      </c>
      <c r="E4711" t="s">
        <v>823</v>
      </c>
      <c r="F4711" t="s">
        <v>824</v>
      </c>
      <c r="G4711" t="s">
        <v>825</v>
      </c>
      <c r="H4711" t="s">
        <v>966</v>
      </c>
      <c r="I4711">
        <v>310</v>
      </c>
      <c r="J4711" t="s">
        <v>967</v>
      </c>
      <c r="K4711" t="s">
        <v>828</v>
      </c>
      <c r="L4711" t="s">
        <v>830</v>
      </c>
      <c r="M4711">
        <v>0</v>
      </c>
      <c r="N4711">
        <v>0</v>
      </c>
      <c r="O4711">
        <v>0</v>
      </c>
      <c r="P4711">
        <v>912646</v>
      </c>
      <c r="Q4711">
        <v>0</v>
      </c>
      <c r="R4711">
        <v>0</v>
      </c>
      <c r="S4711">
        <v>912646</v>
      </c>
      <c r="T4711">
        <v>0</v>
      </c>
      <c r="U4711">
        <v>912646</v>
      </c>
      <c r="V4711">
        <v>14</v>
      </c>
    </row>
    <row r="4712" spans="1:22" x14ac:dyDescent="0.3">
      <c r="A4712">
        <v>202223</v>
      </c>
      <c r="B4712" t="s">
        <v>820</v>
      </c>
      <c r="C4712" t="s">
        <v>821</v>
      </c>
      <c r="D4712" t="s">
        <v>822</v>
      </c>
      <c r="E4712" t="s">
        <v>823</v>
      </c>
      <c r="F4712" t="s">
        <v>824</v>
      </c>
      <c r="G4712" t="s">
        <v>825</v>
      </c>
      <c r="H4712" t="s">
        <v>966</v>
      </c>
      <c r="I4712">
        <v>310</v>
      </c>
      <c r="J4712" t="s">
        <v>967</v>
      </c>
      <c r="K4712" t="s">
        <v>828</v>
      </c>
      <c r="L4712" t="s">
        <v>830</v>
      </c>
      <c r="M4712">
        <v>0</v>
      </c>
      <c r="N4712">
        <v>0</v>
      </c>
      <c r="O4712">
        <v>0</v>
      </c>
      <c r="P4712">
        <v>1094438</v>
      </c>
      <c r="Q4712">
        <v>0</v>
      </c>
      <c r="R4712">
        <v>0</v>
      </c>
      <c r="S4712">
        <v>1094438</v>
      </c>
      <c r="T4712">
        <v>0</v>
      </c>
      <c r="U4712">
        <v>1094438</v>
      </c>
      <c r="V4712">
        <v>17</v>
      </c>
    </row>
    <row r="4713" spans="1:22" x14ac:dyDescent="0.3">
      <c r="A4713">
        <v>202324</v>
      </c>
      <c r="B4713" t="s">
        <v>820</v>
      </c>
      <c r="C4713" t="s">
        <v>821</v>
      </c>
      <c r="D4713" t="s">
        <v>822</v>
      </c>
      <c r="E4713" t="s">
        <v>823</v>
      </c>
      <c r="F4713" t="s">
        <v>824</v>
      </c>
      <c r="G4713" t="s">
        <v>825</v>
      </c>
      <c r="H4713" t="s">
        <v>966</v>
      </c>
      <c r="I4713">
        <v>310</v>
      </c>
      <c r="J4713" t="s">
        <v>967</v>
      </c>
      <c r="K4713" t="s">
        <v>828</v>
      </c>
      <c r="L4713" t="s">
        <v>830</v>
      </c>
      <c r="M4713">
        <v>0</v>
      </c>
      <c r="N4713">
        <v>903279</v>
      </c>
      <c r="O4713">
        <v>0</v>
      </c>
      <c r="P4713">
        <v>0</v>
      </c>
      <c r="Q4713">
        <v>0</v>
      </c>
      <c r="R4713">
        <v>0</v>
      </c>
      <c r="S4713">
        <v>903279</v>
      </c>
      <c r="T4713">
        <v>0</v>
      </c>
      <c r="U4713">
        <v>903279</v>
      </c>
      <c r="V4713">
        <v>14</v>
      </c>
    </row>
    <row r="4714" spans="1:22" x14ac:dyDescent="0.3">
      <c r="A4714">
        <v>202122</v>
      </c>
      <c r="B4714" t="s">
        <v>820</v>
      </c>
      <c r="C4714" t="s">
        <v>821</v>
      </c>
      <c r="D4714" t="s">
        <v>822</v>
      </c>
      <c r="E4714" t="s">
        <v>823</v>
      </c>
      <c r="F4714" t="s">
        <v>824</v>
      </c>
      <c r="G4714" t="s">
        <v>825</v>
      </c>
      <c r="H4714" t="s">
        <v>966</v>
      </c>
      <c r="I4714">
        <v>310</v>
      </c>
      <c r="J4714" t="s">
        <v>967</v>
      </c>
      <c r="K4714" t="s">
        <v>828</v>
      </c>
      <c r="L4714" t="s">
        <v>537</v>
      </c>
      <c r="M4714">
        <v>0</v>
      </c>
      <c r="N4714">
        <v>1780009</v>
      </c>
      <c r="O4714">
        <v>1855106</v>
      </c>
      <c r="P4714">
        <v>3621036</v>
      </c>
      <c r="Q4714">
        <v>0</v>
      </c>
      <c r="R4714">
        <v>0</v>
      </c>
      <c r="S4714">
        <v>7256151</v>
      </c>
      <c r="T4714">
        <v>0</v>
      </c>
      <c r="U4714">
        <v>7256151</v>
      </c>
      <c r="V4714">
        <v>115</v>
      </c>
    </row>
    <row r="4715" spans="1:22" x14ac:dyDescent="0.3">
      <c r="A4715">
        <v>202223</v>
      </c>
      <c r="B4715" t="s">
        <v>820</v>
      </c>
      <c r="C4715" t="s">
        <v>821</v>
      </c>
      <c r="D4715" t="s">
        <v>822</v>
      </c>
      <c r="E4715" t="s">
        <v>823</v>
      </c>
      <c r="F4715" t="s">
        <v>824</v>
      </c>
      <c r="G4715" t="s">
        <v>825</v>
      </c>
      <c r="H4715" t="s">
        <v>966</v>
      </c>
      <c r="I4715">
        <v>310</v>
      </c>
      <c r="J4715" t="s">
        <v>967</v>
      </c>
      <c r="K4715" t="s">
        <v>828</v>
      </c>
      <c r="L4715" t="s">
        <v>537</v>
      </c>
      <c r="M4715">
        <v>0</v>
      </c>
      <c r="N4715">
        <v>1419001</v>
      </c>
      <c r="O4715">
        <v>2519947</v>
      </c>
      <c r="P4715">
        <v>4249469</v>
      </c>
      <c r="Q4715">
        <v>0</v>
      </c>
      <c r="R4715">
        <v>0</v>
      </c>
      <c r="S4715">
        <v>8188417</v>
      </c>
      <c r="T4715">
        <v>0</v>
      </c>
      <c r="U4715">
        <v>8188417</v>
      </c>
      <c r="V4715">
        <v>126</v>
      </c>
    </row>
    <row r="4716" spans="1:22" x14ac:dyDescent="0.3">
      <c r="A4716">
        <v>202324</v>
      </c>
      <c r="B4716" t="s">
        <v>820</v>
      </c>
      <c r="C4716" t="s">
        <v>821</v>
      </c>
      <c r="D4716" t="s">
        <v>822</v>
      </c>
      <c r="E4716" t="s">
        <v>823</v>
      </c>
      <c r="F4716" t="s">
        <v>824</v>
      </c>
      <c r="G4716" t="s">
        <v>825</v>
      </c>
      <c r="H4716" t="s">
        <v>966</v>
      </c>
      <c r="I4716">
        <v>310</v>
      </c>
      <c r="J4716" t="s">
        <v>967</v>
      </c>
      <c r="K4716" t="s">
        <v>828</v>
      </c>
      <c r="L4716" t="s">
        <v>537</v>
      </c>
      <c r="M4716">
        <v>0</v>
      </c>
      <c r="N4716">
        <v>529119</v>
      </c>
      <c r="O4716">
        <v>677644</v>
      </c>
      <c r="P4716">
        <v>4885272</v>
      </c>
      <c r="Q4716">
        <v>0</v>
      </c>
      <c r="R4716">
        <v>2054179</v>
      </c>
      <c r="S4716">
        <v>8146214</v>
      </c>
      <c r="T4716">
        <v>0</v>
      </c>
      <c r="U4716">
        <v>8146214</v>
      </c>
      <c r="V4716">
        <v>129</v>
      </c>
    </row>
    <row r="4717" spans="1:22" x14ac:dyDescent="0.3">
      <c r="A4717">
        <v>202122</v>
      </c>
      <c r="B4717" t="s">
        <v>820</v>
      </c>
      <c r="C4717" t="s">
        <v>821</v>
      </c>
      <c r="D4717" t="s">
        <v>822</v>
      </c>
      <c r="E4717" t="s">
        <v>823</v>
      </c>
      <c r="F4717" t="s">
        <v>824</v>
      </c>
      <c r="G4717" t="s">
        <v>825</v>
      </c>
      <c r="H4717" t="s">
        <v>966</v>
      </c>
      <c r="I4717">
        <v>310</v>
      </c>
      <c r="J4717" t="s">
        <v>967</v>
      </c>
      <c r="K4717" t="s">
        <v>828</v>
      </c>
      <c r="L4717" t="s">
        <v>572</v>
      </c>
      <c r="M4717">
        <v>179388</v>
      </c>
      <c r="N4717">
        <v>0</v>
      </c>
      <c r="O4717">
        <v>0</v>
      </c>
      <c r="P4717">
        <v>8450222</v>
      </c>
      <c r="Q4717">
        <v>0</v>
      </c>
      <c r="R4717">
        <v>0</v>
      </c>
      <c r="S4717">
        <v>8629610</v>
      </c>
      <c r="T4717">
        <v>0</v>
      </c>
      <c r="U4717">
        <v>8629610</v>
      </c>
      <c r="V4717">
        <v>137</v>
      </c>
    </row>
    <row r="4718" spans="1:22" x14ac:dyDescent="0.3">
      <c r="A4718">
        <v>202223</v>
      </c>
      <c r="B4718" t="s">
        <v>820</v>
      </c>
      <c r="C4718" t="s">
        <v>821</v>
      </c>
      <c r="D4718" t="s">
        <v>822</v>
      </c>
      <c r="E4718" t="s">
        <v>823</v>
      </c>
      <c r="F4718" t="s">
        <v>824</v>
      </c>
      <c r="G4718" t="s">
        <v>825</v>
      </c>
      <c r="H4718" t="s">
        <v>966</v>
      </c>
      <c r="I4718">
        <v>310</v>
      </c>
      <c r="J4718" t="s">
        <v>967</v>
      </c>
      <c r="K4718" t="s">
        <v>828</v>
      </c>
      <c r="L4718" t="s">
        <v>572</v>
      </c>
      <c r="M4718">
        <v>112288</v>
      </c>
      <c r="N4718">
        <v>0</v>
      </c>
      <c r="O4718">
        <v>0</v>
      </c>
      <c r="P4718">
        <v>9053028</v>
      </c>
      <c r="Q4718">
        <v>0</v>
      </c>
      <c r="R4718">
        <v>0</v>
      </c>
      <c r="S4718">
        <v>9165316</v>
      </c>
      <c r="T4718">
        <v>0</v>
      </c>
      <c r="U4718">
        <v>9165316</v>
      </c>
      <c r="V4718">
        <v>142</v>
      </c>
    </row>
    <row r="4719" spans="1:22" x14ac:dyDescent="0.3">
      <c r="A4719">
        <v>202324</v>
      </c>
      <c r="B4719" t="s">
        <v>820</v>
      </c>
      <c r="C4719" t="s">
        <v>821</v>
      </c>
      <c r="D4719" t="s">
        <v>822</v>
      </c>
      <c r="E4719" t="s">
        <v>823</v>
      </c>
      <c r="F4719" t="s">
        <v>824</v>
      </c>
      <c r="G4719" t="s">
        <v>825</v>
      </c>
      <c r="H4719" t="s">
        <v>966</v>
      </c>
      <c r="I4719">
        <v>310</v>
      </c>
      <c r="J4719" t="s">
        <v>967</v>
      </c>
      <c r="K4719" t="s">
        <v>828</v>
      </c>
      <c r="L4719" t="s">
        <v>572</v>
      </c>
      <c r="M4719">
        <v>75421</v>
      </c>
      <c r="N4719">
        <v>21396</v>
      </c>
      <c r="O4719">
        <v>79199</v>
      </c>
      <c r="P4719">
        <v>12432612</v>
      </c>
      <c r="Q4719">
        <v>218026</v>
      </c>
      <c r="R4719">
        <v>0</v>
      </c>
      <c r="S4719">
        <v>12826654</v>
      </c>
      <c r="T4719">
        <v>0</v>
      </c>
      <c r="U4719">
        <v>12826654</v>
      </c>
      <c r="V4719">
        <v>202</v>
      </c>
    </row>
    <row r="4720" spans="1:22" x14ac:dyDescent="0.3">
      <c r="A4720">
        <v>202122</v>
      </c>
      <c r="B4720" t="s">
        <v>820</v>
      </c>
      <c r="C4720" t="s">
        <v>821</v>
      </c>
      <c r="D4720" t="s">
        <v>822</v>
      </c>
      <c r="E4720" t="s">
        <v>823</v>
      </c>
      <c r="F4720" t="s">
        <v>824</v>
      </c>
      <c r="G4720" t="s">
        <v>825</v>
      </c>
      <c r="H4720" t="s">
        <v>966</v>
      </c>
      <c r="I4720">
        <v>310</v>
      </c>
      <c r="J4720" t="s">
        <v>967</v>
      </c>
      <c r="K4720" t="s">
        <v>828</v>
      </c>
      <c r="L4720" t="s">
        <v>539</v>
      </c>
      <c r="M4720">
        <v>0</v>
      </c>
      <c r="N4720">
        <v>0</v>
      </c>
      <c r="O4720">
        <v>0</v>
      </c>
      <c r="P4720" t="s">
        <v>829</v>
      </c>
      <c r="Q4720" t="s">
        <v>829</v>
      </c>
      <c r="R4720" t="s">
        <v>829</v>
      </c>
      <c r="S4720">
        <v>0</v>
      </c>
      <c r="T4720">
        <v>0</v>
      </c>
      <c r="U4720">
        <v>0</v>
      </c>
      <c r="V4720">
        <v>0</v>
      </c>
    </row>
    <row r="4721" spans="1:22" x14ac:dyDescent="0.3">
      <c r="A4721">
        <v>202223</v>
      </c>
      <c r="B4721" t="s">
        <v>820</v>
      </c>
      <c r="C4721" t="s">
        <v>821</v>
      </c>
      <c r="D4721" t="s">
        <v>822</v>
      </c>
      <c r="E4721" t="s">
        <v>823</v>
      </c>
      <c r="F4721" t="s">
        <v>824</v>
      </c>
      <c r="G4721" t="s">
        <v>825</v>
      </c>
      <c r="H4721" t="s">
        <v>966</v>
      </c>
      <c r="I4721">
        <v>310</v>
      </c>
      <c r="J4721" t="s">
        <v>967</v>
      </c>
      <c r="K4721" t="s">
        <v>828</v>
      </c>
      <c r="L4721" t="s">
        <v>539</v>
      </c>
      <c r="M4721">
        <v>0</v>
      </c>
      <c r="N4721">
        <v>0</v>
      </c>
      <c r="O4721">
        <v>0</v>
      </c>
      <c r="P4721" t="s">
        <v>829</v>
      </c>
      <c r="Q4721" t="s">
        <v>829</v>
      </c>
      <c r="R4721" t="s">
        <v>829</v>
      </c>
      <c r="S4721">
        <v>0</v>
      </c>
      <c r="T4721">
        <v>0</v>
      </c>
      <c r="U4721">
        <v>0</v>
      </c>
      <c r="V4721">
        <v>0</v>
      </c>
    </row>
    <row r="4722" spans="1:22" x14ac:dyDescent="0.3">
      <c r="A4722">
        <v>202324</v>
      </c>
      <c r="B4722" t="s">
        <v>820</v>
      </c>
      <c r="C4722" t="s">
        <v>821</v>
      </c>
      <c r="D4722" t="s">
        <v>822</v>
      </c>
      <c r="E4722" t="s">
        <v>823</v>
      </c>
      <c r="F4722" t="s">
        <v>824</v>
      </c>
      <c r="G4722" t="s">
        <v>825</v>
      </c>
      <c r="H4722" t="s">
        <v>966</v>
      </c>
      <c r="I4722">
        <v>310</v>
      </c>
      <c r="J4722" t="s">
        <v>967</v>
      </c>
      <c r="K4722" t="s">
        <v>828</v>
      </c>
      <c r="L4722" t="s">
        <v>539</v>
      </c>
      <c r="M4722">
        <v>0</v>
      </c>
      <c r="N4722">
        <v>0</v>
      </c>
      <c r="O4722">
        <v>0</v>
      </c>
      <c r="P4722" t="s">
        <v>829</v>
      </c>
      <c r="Q4722" t="s">
        <v>829</v>
      </c>
      <c r="R4722" t="s">
        <v>829</v>
      </c>
      <c r="S4722">
        <v>0</v>
      </c>
      <c r="T4722">
        <v>0</v>
      </c>
      <c r="U4722">
        <v>0</v>
      </c>
      <c r="V4722">
        <v>0</v>
      </c>
    </row>
    <row r="4723" spans="1:22" x14ac:dyDescent="0.3">
      <c r="A4723">
        <v>202122</v>
      </c>
      <c r="B4723" t="s">
        <v>820</v>
      </c>
      <c r="C4723" t="s">
        <v>821</v>
      </c>
      <c r="D4723" t="s">
        <v>822</v>
      </c>
      <c r="E4723" t="s">
        <v>823</v>
      </c>
      <c r="F4723" t="s">
        <v>824</v>
      </c>
      <c r="G4723" t="s">
        <v>825</v>
      </c>
      <c r="H4723" t="s">
        <v>966</v>
      </c>
      <c r="I4723">
        <v>310</v>
      </c>
      <c r="J4723" t="s">
        <v>967</v>
      </c>
      <c r="K4723" t="s">
        <v>828</v>
      </c>
      <c r="L4723" t="s">
        <v>541</v>
      </c>
      <c r="M4723">
        <v>0</v>
      </c>
      <c r="N4723">
        <v>0</v>
      </c>
      <c r="O4723">
        <v>0</v>
      </c>
      <c r="P4723">
        <v>133520</v>
      </c>
      <c r="Q4723">
        <v>0</v>
      </c>
      <c r="R4723">
        <v>0</v>
      </c>
      <c r="S4723">
        <v>133520</v>
      </c>
      <c r="T4723">
        <v>0</v>
      </c>
      <c r="U4723">
        <v>133520</v>
      </c>
      <c r="V4723">
        <v>2</v>
      </c>
    </row>
    <row r="4724" spans="1:22" x14ac:dyDescent="0.3">
      <c r="A4724">
        <v>202223</v>
      </c>
      <c r="B4724" t="s">
        <v>820</v>
      </c>
      <c r="C4724" t="s">
        <v>821</v>
      </c>
      <c r="D4724" t="s">
        <v>822</v>
      </c>
      <c r="E4724" t="s">
        <v>823</v>
      </c>
      <c r="F4724" t="s">
        <v>824</v>
      </c>
      <c r="G4724" t="s">
        <v>825</v>
      </c>
      <c r="H4724" t="s">
        <v>966</v>
      </c>
      <c r="I4724">
        <v>310</v>
      </c>
      <c r="J4724" t="s">
        <v>967</v>
      </c>
      <c r="K4724" t="s">
        <v>828</v>
      </c>
      <c r="L4724" t="s">
        <v>541</v>
      </c>
      <c r="M4724">
        <v>0</v>
      </c>
      <c r="N4724">
        <v>0</v>
      </c>
      <c r="O4724">
        <v>0</v>
      </c>
      <c r="P4724">
        <v>134481</v>
      </c>
      <c r="Q4724">
        <v>0</v>
      </c>
      <c r="R4724">
        <v>0</v>
      </c>
      <c r="S4724">
        <v>134481</v>
      </c>
      <c r="T4724">
        <v>0</v>
      </c>
      <c r="U4724">
        <v>134481</v>
      </c>
      <c r="V4724">
        <v>2</v>
      </c>
    </row>
    <row r="4725" spans="1:22" x14ac:dyDescent="0.3">
      <c r="A4725">
        <v>202324</v>
      </c>
      <c r="B4725" t="s">
        <v>820</v>
      </c>
      <c r="C4725" t="s">
        <v>821</v>
      </c>
      <c r="D4725" t="s">
        <v>822</v>
      </c>
      <c r="E4725" t="s">
        <v>823</v>
      </c>
      <c r="F4725" t="s">
        <v>824</v>
      </c>
      <c r="G4725" t="s">
        <v>825</v>
      </c>
      <c r="H4725" t="s">
        <v>966</v>
      </c>
      <c r="I4725">
        <v>310</v>
      </c>
      <c r="J4725" t="s">
        <v>967</v>
      </c>
      <c r="K4725" t="s">
        <v>828</v>
      </c>
      <c r="L4725" t="s">
        <v>541</v>
      </c>
      <c r="M4725">
        <v>0</v>
      </c>
      <c r="N4725">
        <v>0</v>
      </c>
      <c r="O4725">
        <v>0</v>
      </c>
      <c r="P4725">
        <v>148701</v>
      </c>
      <c r="Q4725">
        <v>0</v>
      </c>
      <c r="R4725">
        <v>0</v>
      </c>
      <c r="S4725">
        <v>148701</v>
      </c>
      <c r="T4725">
        <v>0</v>
      </c>
      <c r="U4725">
        <v>148701</v>
      </c>
      <c r="V4725">
        <v>2</v>
      </c>
    </row>
    <row r="4726" spans="1:22" x14ac:dyDescent="0.3">
      <c r="A4726">
        <v>202122</v>
      </c>
      <c r="B4726" t="s">
        <v>820</v>
      </c>
      <c r="C4726" t="s">
        <v>821</v>
      </c>
      <c r="D4726" t="s">
        <v>822</v>
      </c>
      <c r="E4726" t="s">
        <v>823</v>
      </c>
      <c r="F4726" t="s">
        <v>824</v>
      </c>
      <c r="G4726" t="s">
        <v>825</v>
      </c>
      <c r="H4726" t="s">
        <v>966</v>
      </c>
      <c r="I4726">
        <v>310</v>
      </c>
      <c r="J4726" t="s">
        <v>967</v>
      </c>
      <c r="K4726" t="s">
        <v>828</v>
      </c>
      <c r="L4726" t="s">
        <v>831</v>
      </c>
      <c r="M4726" t="s">
        <v>829</v>
      </c>
      <c r="N4726" t="s">
        <v>829</v>
      </c>
      <c r="O4726" t="s">
        <v>829</v>
      </c>
      <c r="P4726">
        <v>0</v>
      </c>
      <c r="Q4726">
        <v>293038</v>
      </c>
      <c r="R4726" t="s">
        <v>829</v>
      </c>
      <c r="S4726">
        <v>293038</v>
      </c>
      <c r="T4726">
        <v>0</v>
      </c>
      <c r="U4726">
        <v>293038</v>
      </c>
      <c r="V4726">
        <v>5</v>
      </c>
    </row>
    <row r="4727" spans="1:22" x14ac:dyDescent="0.3">
      <c r="A4727">
        <v>202223</v>
      </c>
      <c r="B4727" t="s">
        <v>820</v>
      </c>
      <c r="C4727" t="s">
        <v>821</v>
      </c>
      <c r="D4727" t="s">
        <v>822</v>
      </c>
      <c r="E4727" t="s">
        <v>823</v>
      </c>
      <c r="F4727" t="s">
        <v>824</v>
      </c>
      <c r="G4727" t="s">
        <v>825</v>
      </c>
      <c r="H4727" t="s">
        <v>966</v>
      </c>
      <c r="I4727">
        <v>310</v>
      </c>
      <c r="J4727" t="s">
        <v>967</v>
      </c>
      <c r="K4727" t="s">
        <v>828</v>
      </c>
      <c r="L4727" t="s">
        <v>831</v>
      </c>
      <c r="M4727" t="s">
        <v>829</v>
      </c>
      <c r="N4727" t="s">
        <v>829</v>
      </c>
      <c r="O4727" t="s">
        <v>829</v>
      </c>
      <c r="P4727">
        <v>0</v>
      </c>
      <c r="Q4727">
        <v>197902</v>
      </c>
      <c r="R4727" t="s">
        <v>829</v>
      </c>
      <c r="S4727">
        <v>197902</v>
      </c>
      <c r="T4727">
        <v>0</v>
      </c>
      <c r="U4727">
        <v>197902</v>
      </c>
      <c r="V4727">
        <v>3</v>
      </c>
    </row>
    <row r="4728" spans="1:22" x14ac:dyDescent="0.3">
      <c r="A4728">
        <v>202324</v>
      </c>
      <c r="B4728" t="s">
        <v>820</v>
      </c>
      <c r="C4728" t="s">
        <v>821</v>
      </c>
      <c r="D4728" t="s">
        <v>822</v>
      </c>
      <c r="E4728" t="s">
        <v>823</v>
      </c>
      <c r="F4728" t="s">
        <v>824</v>
      </c>
      <c r="G4728" t="s">
        <v>825</v>
      </c>
      <c r="H4728" t="s">
        <v>966</v>
      </c>
      <c r="I4728">
        <v>310</v>
      </c>
      <c r="J4728" t="s">
        <v>967</v>
      </c>
      <c r="K4728" t="s">
        <v>828</v>
      </c>
      <c r="L4728" t="s">
        <v>831</v>
      </c>
      <c r="M4728" t="s">
        <v>829</v>
      </c>
      <c r="N4728" t="s">
        <v>829</v>
      </c>
      <c r="O4728" t="s">
        <v>829</v>
      </c>
      <c r="P4728">
        <v>0</v>
      </c>
      <c r="Q4728">
        <v>197902</v>
      </c>
      <c r="R4728" t="s">
        <v>829</v>
      </c>
      <c r="S4728">
        <v>197902</v>
      </c>
      <c r="T4728">
        <v>0</v>
      </c>
      <c r="U4728">
        <v>197902</v>
      </c>
      <c r="V4728">
        <v>3</v>
      </c>
    </row>
    <row r="4729" spans="1:22" x14ac:dyDescent="0.3">
      <c r="A4729">
        <v>202122</v>
      </c>
      <c r="B4729" t="s">
        <v>820</v>
      </c>
      <c r="C4729" t="s">
        <v>821</v>
      </c>
      <c r="D4729" t="s">
        <v>822</v>
      </c>
      <c r="E4729" t="s">
        <v>823</v>
      </c>
      <c r="F4729" t="s">
        <v>824</v>
      </c>
      <c r="G4729" t="s">
        <v>825</v>
      </c>
      <c r="H4729" t="s">
        <v>966</v>
      </c>
      <c r="I4729">
        <v>310</v>
      </c>
      <c r="J4729" t="s">
        <v>967</v>
      </c>
      <c r="K4729" t="s">
        <v>828</v>
      </c>
      <c r="L4729" t="s">
        <v>832</v>
      </c>
      <c r="M4729">
        <v>0</v>
      </c>
      <c r="N4729">
        <v>0</v>
      </c>
      <c r="O4729">
        <v>0</v>
      </c>
      <c r="P4729">
        <v>0</v>
      </c>
      <c r="Q4729">
        <v>206002</v>
      </c>
      <c r="R4729">
        <v>0</v>
      </c>
      <c r="S4729">
        <v>206002</v>
      </c>
      <c r="T4729">
        <v>0</v>
      </c>
      <c r="U4729">
        <v>206002</v>
      </c>
      <c r="V4729">
        <v>3</v>
      </c>
    </row>
    <row r="4730" spans="1:22" x14ac:dyDescent="0.3">
      <c r="A4730">
        <v>202223</v>
      </c>
      <c r="B4730" t="s">
        <v>820</v>
      </c>
      <c r="C4730" t="s">
        <v>821</v>
      </c>
      <c r="D4730" t="s">
        <v>822</v>
      </c>
      <c r="E4730" t="s">
        <v>823</v>
      </c>
      <c r="F4730" t="s">
        <v>824</v>
      </c>
      <c r="G4730" t="s">
        <v>825</v>
      </c>
      <c r="H4730" t="s">
        <v>966</v>
      </c>
      <c r="I4730">
        <v>310</v>
      </c>
      <c r="J4730" t="s">
        <v>967</v>
      </c>
      <c r="K4730" t="s">
        <v>828</v>
      </c>
      <c r="L4730" t="s">
        <v>832</v>
      </c>
      <c r="M4730">
        <v>0</v>
      </c>
      <c r="N4730">
        <v>0</v>
      </c>
      <c r="O4730">
        <v>0</v>
      </c>
      <c r="P4730">
        <v>0</v>
      </c>
      <c r="Q4730">
        <v>145490</v>
      </c>
      <c r="R4730">
        <v>0</v>
      </c>
      <c r="S4730">
        <v>145490</v>
      </c>
      <c r="T4730">
        <v>0</v>
      </c>
      <c r="U4730">
        <v>145490</v>
      </c>
      <c r="V4730">
        <v>2</v>
      </c>
    </row>
    <row r="4731" spans="1:22" x14ac:dyDescent="0.3">
      <c r="A4731">
        <v>202324</v>
      </c>
      <c r="B4731" t="s">
        <v>820</v>
      </c>
      <c r="C4731" t="s">
        <v>821</v>
      </c>
      <c r="D4731" t="s">
        <v>822</v>
      </c>
      <c r="E4731" t="s">
        <v>823</v>
      </c>
      <c r="F4731" t="s">
        <v>824</v>
      </c>
      <c r="G4731" t="s">
        <v>825</v>
      </c>
      <c r="H4731" t="s">
        <v>966</v>
      </c>
      <c r="I4731">
        <v>310</v>
      </c>
      <c r="J4731" t="s">
        <v>967</v>
      </c>
      <c r="K4731" t="s">
        <v>828</v>
      </c>
      <c r="L4731" t="s">
        <v>832</v>
      </c>
      <c r="M4731">
        <v>0</v>
      </c>
      <c r="N4731">
        <v>0</v>
      </c>
      <c r="O4731">
        <v>0</v>
      </c>
      <c r="P4731">
        <v>0</v>
      </c>
      <c r="Q4731">
        <v>317902</v>
      </c>
      <c r="R4731">
        <v>0</v>
      </c>
      <c r="S4731">
        <v>317902</v>
      </c>
      <c r="T4731">
        <v>0</v>
      </c>
      <c r="U4731">
        <v>317902</v>
      </c>
      <c r="V4731">
        <v>5</v>
      </c>
    </row>
    <row r="4732" spans="1:22" x14ac:dyDescent="0.3">
      <c r="A4732">
        <v>202122</v>
      </c>
      <c r="B4732" t="s">
        <v>820</v>
      </c>
      <c r="C4732" t="s">
        <v>821</v>
      </c>
      <c r="D4732" t="s">
        <v>822</v>
      </c>
      <c r="E4732" t="s">
        <v>823</v>
      </c>
      <c r="F4732" t="s">
        <v>824</v>
      </c>
      <c r="G4732" t="s">
        <v>825</v>
      </c>
      <c r="H4732" t="s">
        <v>966</v>
      </c>
      <c r="I4732">
        <v>310</v>
      </c>
      <c r="J4732" t="s">
        <v>967</v>
      </c>
      <c r="K4732" t="s">
        <v>828</v>
      </c>
      <c r="L4732" t="s">
        <v>544</v>
      </c>
      <c r="M4732">
        <v>0</v>
      </c>
      <c r="N4732">
        <v>0</v>
      </c>
      <c r="O4732">
        <v>0</v>
      </c>
      <c r="P4732">
        <v>0</v>
      </c>
      <c r="Q4732">
        <v>0</v>
      </c>
      <c r="R4732">
        <v>0</v>
      </c>
      <c r="S4732">
        <v>0</v>
      </c>
      <c r="T4732">
        <v>0</v>
      </c>
      <c r="U4732">
        <v>0</v>
      </c>
      <c r="V4732">
        <v>0</v>
      </c>
    </row>
    <row r="4733" spans="1:22" x14ac:dyDescent="0.3">
      <c r="A4733">
        <v>202223</v>
      </c>
      <c r="B4733" t="s">
        <v>820</v>
      </c>
      <c r="C4733" t="s">
        <v>821</v>
      </c>
      <c r="D4733" t="s">
        <v>822</v>
      </c>
      <c r="E4733" t="s">
        <v>823</v>
      </c>
      <c r="F4733" t="s">
        <v>824</v>
      </c>
      <c r="G4733" t="s">
        <v>825</v>
      </c>
      <c r="H4733" t="s">
        <v>966</v>
      </c>
      <c r="I4733">
        <v>310</v>
      </c>
      <c r="J4733" t="s">
        <v>967</v>
      </c>
      <c r="K4733" t="s">
        <v>828</v>
      </c>
      <c r="L4733" t="s">
        <v>544</v>
      </c>
      <c r="M4733">
        <v>0</v>
      </c>
      <c r="N4733">
        <v>0</v>
      </c>
      <c r="O4733">
        <v>0</v>
      </c>
      <c r="P4733">
        <v>0</v>
      </c>
      <c r="Q4733">
        <v>0</v>
      </c>
      <c r="R4733">
        <v>0</v>
      </c>
      <c r="S4733">
        <v>0</v>
      </c>
      <c r="T4733">
        <v>0</v>
      </c>
      <c r="U4733">
        <v>0</v>
      </c>
      <c r="V4733">
        <v>0</v>
      </c>
    </row>
    <row r="4734" spans="1:22" x14ac:dyDescent="0.3">
      <c r="A4734">
        <v>202324</v>
      </c>
      <c r="B4734" t="s">
        <v>820</v>
      </c>
      <c r="C4734" t="s">
        <v>821</v>
      </c>
      <c r="D4734" t="s">
        <v>822</v>
      </c>
      <c r="E4734" t="s">
        <v>823</v>
      </c>
      <c r="F4734" t="s">
        <v>824</v>
      </c>
      <c r="G4734" t="s">
        <v>825</v>
      </c>
      <c r="H4734" t="s">
        <v>966</v>
      </c>
      <c r="I4734">
        <v>310</v>
      </c>
      <c r="J4734" t="s">
        <v>967</v>
      </c>
      <c r="K4734" t="s">
        <v>828</v>
      </c>
      <c r="L4734" t="s">
        <v>544</v>
      </c>
      <c r="M4734">
        <v>0</v>
      </c>
      <c r="N4734">
        <v>0</v>
      </c>
      <c r="O4734">
        <v>0</v>
      </c>
      <c r="P4734">
        <v>0</v>
      </c>
      <c r="Q4734">
        <v>0</v>
      </c>
      <c r="R4734">
        <v>0</v>
      </c>
      <c r="S4734">
        <v>0</v>
      </c>
      <c r="T4734">
        <v>0</v>
      </c>
      <c r="U4734">
        <v>0</v>
      </c>
      <c r="V4734">
        <v>0</v>
      </c>
    </row>
    <row r="4735" spans="1:22" x14ac:dyDescent="0.3">
      <c r="A4735">
        <v>202122</v>
      </c>
      <c r="B4735" t="s">
        <v>820</v>
      </c>
      <c r="C4735" t="s">
        <v>821</v>
      </c>
      <c r="D4735" t="s">
        <v>822</v>
      </c>
      <c r="E4735" t="s">
        <v>823</v>
      </c>
      <c r="F4735" t="s">
        <v>824</v>
      </c>
      <c r="G4735" t="s">
        <v>825</v>
      </c>
      <c r="H4735" t="s">
        <v>966</v>
      </c>
      <c r="I4735">
        <v>310</v>
      </c>
      <c r="J4735" t="s">
        <v>967</v>
      </c>
      <c r="K4735" t="s">
        <v>828</v>
      </c>
      <c r="L4735" t="s">
        <v>600</v>
      </c>
      <c r="M4735" t="s">
        <v>829</v>
      </c>
      <c r="N4735" t="s">
        <v>829</v>
      </c>
      <c r="O4735" t="s">
        <v>829</v>
      </c>
      <c r="P4735">
        <v>0</v>
      </c>
      <c r="Q4735">
        <v>0</v>
      </c>
      <c r="R4735" t="s">
        <v>829</v>
      </c>
      <c r="S4735">
        <v>0</v>
      </c>
      <c r="T4735">
        <v>0</v>
      </c>
      <c r="U4735">
        <v>0</v>
      </c>
      <c r="V4735">
        <v>0</v>
      </c>
    </row>
    <row r="4736" spans="1:22" x14ac:dyDescent="0.3">
      <c r="A4736">
        <v>202223</v>
      </c>
      <c r="B4736" t="s">
        <v>820</v>
      </c>
      <c r="C4736" t="s">
        <v>821</v>
      </c>
      <c r="D4736" t="s">
        <v>822</v>
      </c>
      <c r="E4736" t="s">
        <v>823</v>
      </c>
      <c r="F4736" t="s">
        <v>824</v>
      </c>
      <c r="G4736" t="s">
        <v>825</v>
      </c>
      <c r="H4736" t="s">
        <v>966</v>
      </c>
      <c r="I4736">
        <v>310</v>
      </c>
      <c r="J4736" t="s">
        <v>967</v>
      </c>
      <c r="K4736" t="s">
        <v>828</v>
      </c>
      <c r="L4736" t="s">
        <v>600</v>
      </c>
      <c r="M4736" t="s">
        <v>829</v>
      </c>
      <c r="N4736" t="s">
        <v>829</v>
      </c>
      <c r="O4736" t="s">
        <v>829</v>
      </c>
      <c r="P4736">
        <v>0</v>
      </c>
      <c r="Q4736">
        <v>0</v>
      </c>
      <c r="R4736" t="s">
        <v>829</v>
      </c>
      <c r="S4736">
        <v>0</v>
      </c>
      <c r="T4736">
        <v>0</v>
      </c>
      <c r="U4736">
        <v>0</v>
      </c>
      <c r="V4736">
        <v>0</v>
      </c>
    </row>
    <row r="4737" spans="1:22" x14ac:dyDescent="0.3">
      <c r="A4737">
        <v>202324</v>
      </c>
      <c r="B4737" t="s">
        <v>820</v>
      </c>
      <c r="C4737" t="s">
        <v>821</v>
      </c>
      <c r="D4737" t="s">
        <v>822</v>
      </c>
      <c r="E4737" t="s">
        <v>823</v>
      </c>
      <c r="F4737" t="s">
        <v>824</v>
      </c>
      <c r="G4737" t="s">
        <v>825</v>
      </c>
      <c r="H4737" t="s">
        <v>966</v>
      </c>
      <c r="I4737">
        <v>310</v>
      </c>
      <c r="J4737" t="s">
        <v>967</v>
      </c>
      <c r="K4737" t="s">
        <v>828</v>
      </c>
      <c r="L4737" t="s">
        <v>600</v>
      </c>
      <c r="M4737" t="s">
        <v>829</v>
      </c>
      <c r="N4737" t="s">
        <v>829</v>
      </c>
      <c r="O4737" t="s">
        <v>829</v>
      </c>
      <c r="P4737">
        <v>0</v>
      </c>
      <c r="Q4737">
        <v>0</v>
      </c>
      <c r="R4737" t="s">
        <v>829</v>
      </c>
      <c r="S4737">
        <v>0</v>
      </c>
      <c r="T4737">
        <v>0</v>
      </c>
      <c r="U4737">
        <v>0</v>
      </c>
      <c r="V4737">
        <v>0</v>
      </c>
    </row>
    <row r="4738" spans="1:22" x14ac:dyDescent="0.3">
      <c r="A4738">
        <v>202122</v>
      </c>
      <c r="B4738" t="s">
        <v>820</v>
      </c>
      <c r="C4738" t="s">
        <v>821</v>
      </c>
      <c r="D4738" t="s">
        <v>822</v>
      </c>
      <c r="E4738" t="s">
        <v>823</v>
      </c>
      <c r="F4738" t="s">
        <v>824</v>
      </c>
      <c r="G4738" t="s">
        <v>825</v>
      </c>
      <c r="H4738" t="s">
        <v>966</v>
      </c>
      <c r="I4738">
        <v>310</v>
      </c>
      <c r="J4738" t="s">
        <v>967</v>
      </c>
      <c r="K4738" t="s">
        <v>828</v>
      </c>
      <c r="L4738" t="s">
        <v>247</v>
      </c>
      <c r="M4738">
        <v>0</v>
      </c>
      <c r="N4738">
        <v>0</v>
      </c>
      <c r="O4738">
        <v>0</v>
      </c>
      <c r="P4738">
        <v>187330</v>
      </c>
      <c r="Q4738">
        <v>0</v>
      </c>
      <c r="R4738">
        <v>0</v>
      </c>
      <c r="S4738">
        <v>187330</v>
      </c>
      <c r="T4738">
        <v>0</v>
      </c>
      <c r="U4738">
        <v>187330</v>
      </c>
      <c r="V4738">
        <v>5</v>
      </c>
    </row>
    <row r="4739" spans="1:22" x14ac:dyDescent="0.3">
      <c r="A4739">
        <v>202223</v>
      </c>
      <c r="B4739" t="s">
        <v>820</v>
      </c>
      <c r="C4739" t="s">
        <v>821</v>
      </c>
      <c r="D4739" t="s">
        <v>822</v>
      </c>
      <c r="E4739" t="s">
        <v>823</v>
      </c>
      <c r="F4739" t="s">
        <v>824</v>
      </c>
      <c r="G4739" t="s">
        <v>825</v>
      </c>
      <c r="H4739" t="s">
        <v>966</v>
      </c>
      <c r="I4739">
        <v>310</v>
      </c>
      <c r="J4739" t="s">
        <v>967</v>
      </c>
      <c r="K4739" t="s">
        <v>828</v>
      </c>
      <c r="L4739" t="s">
        <v>247</v>
      </c>
      <c r="M4739">
        <v>0</v>
      </c>
      <c r="N4739">
        <v>0</v>
      </c>
      <c r="O4739">
        <v>0</v>
      </c>
      <c r="P4739">
        <v>187330</v>
      </c>
      <c r="Q4739">
        <v>0</v>
      </c>
      <c r="R4739">
        <v>0</v>
      </c>
      <c r="S4739">
        <v>187330</v>
      </c>
      <c r="T4739">
        <v>0</v>
      </c>
      <c r="U4739">
        <v>187330</v>
      </c>
      <c r="V4739">
        <v>5</v>
      </c>
    </row>
    <row r="4740" spans="1:22" x14ac:dyDescent="0.3">
      <c r="A4740">
        <v>202324</v>
      </c>
      <c r="B4740" t="s">
        <v>820</v>
      </c>
      <c r="C4740" t="s">
        <v>821</v>
      </c>
      <c r="D4740" t="s">
        <v>822</v>
      </c>
      <c r="E4740" t="s">
        <v>823</v>
      </c>
      <c r="F4740" t="s">
        <v>824</v>
      </c>
      <c r="G4740" t="s">
        <v>825</v>
      </c>
      <c r="H4740" t="s">
        <v>966</v>
      </c>
      <c r="I4740">
        <v>310</v>
      </c>
      <c r="J4740" t="s">
        <v>967</v>
      </c>
      <c r="K4740" t="s">
        <v>828</v>
      </c>
      <c r="L4740" t="s">
        <v>247</v>
      </c>
      <c r="M4740">
        <v>0</v>
      </c>
      <c r="N4740">
        <v>0</v>
      </c>
      <c r="O4740">
        <v>0</v>
      </c>
      <c r="P4740">
        <v>0</v>
      </c>
      <c r="Q4740">
        <v>0</v>
      </c>
      <c r="R4740">
        <v>0</v>
      </c>
      <c r="S4740">
        <v>0</v>
      </c>
      <c r="T4740">
        <v>0</v>
      </c>
      <c r="U4740">
        <v>0</v>
      </c>
      <c r="V4740">
        <v>0</v>
      </c>
    </row>
    <row r="4741" spans="1:22" x14ac:dyDescent="0.3">
      <c r="A4741">
        <v>202122</v>
      </c>
      <c r="B4741" t="s">
        <v>820</v>
      </c>
      <c r="C4741" t="s">
        <v>821</v>
      </c>
      <c r="D4741" t="s">
        <v>822</v>
      </c>
      <c r="E4741" t="s">
        <v>823</v>
      </c>
      <c r="F4741" t="s">
        <v>824</v>
      </c>
      <c r="G4741" t="s">
        <v>825</v>
      </c>
      <c r="H4741" t="s">
        <v>966</v>
      </c>
      <c r="I4741">
        <v>310</v>
      </c>
      <c r="J4741" t="s">
        <v>967</v>
      </c>
      <c r="K4741" t="s">
        <v>828</v>
      </c>
      <c r="L4741" t="s">
        <v>833</v>
      </c>
      <c r="M4741">
        <v>18656167</v>
      </c>
      <c r="N4741">
        <v>77580424</v>
      </c>
      <c r="O4741">
        <v>13287803</v>
      </c>
      <c r="P4741">
        <v>29177959</v>
      </c>
      <c r="Q4741">
        <v>2073403</v>
      </c>
      <c r="R4741">
        <v>0</v>
      </c>
      <c r="S4741">
        <v>141322362</v>
      </c>
      <c r="T4741">
        <v>1566159</v>
      </c>
      <c r="U4741">
        <v>139756203</v>
      </c>
      <c r="V4741" t="s">
        <v>834</v>
      </c>
    </row>
    <row r="4742" spans="1:22" x14ac:dyDescent="0.3">
      <c r="A4742">
        <v>202223</v>
      </c>
      <c r="B4742" t="s">
        <v>820</v>
      </c>
      <c r="C4742" t="s">
        <v>821</v>
      </c>
      <c r="D4742" t="s">
        <v>822</v>
      </c>
      <c r="E4742" t="s">
        <v>823</v>
      </c>
      <c r="F4742" t="s">
        <v>824</v>
      </c>
      <c r="G4742" t="s">
        <v>825</v>
      </c>
      <c r="H4742" t="s">
        <v>966</v>
      </c>
      <c r="I4742">
        <v>310</v>
      </c>
      <c r="J4742" t="s">
        <v>967</v>
      </c>
      <c r="K4742" t="s">
        <v>828</v>
      </c>
      <c r="L4742" t="s">
        <v>833</v>
      </c>
      <c r="M4742">
        <v>18914789</v>
      </c>
      <c r="N4742">
        <v>77629336</v>
      </c>
      <c r="O4742">
        <v>14259813</v>
      </c>
      <c r="P4742">
        <v>31925683</v>
      </c>
      <c r="Q4742">
        <v>1833703</v>
      </c>
      <c r="R4742">
        <v>0</v>
      </c>
      <c r="S4742">
        <v>145109140</v>
      </c>
      <c r="T4742">
        <v>1829626</v>
      </c>
      <c r="U4742">
        <v>143279514</v>
      </c>
      <c r="V4742" t="s">
        <v>834</v>
      </c>
    </row>
    <row r="4743" spans="1:22" x14ac:dyDescent="0.3">
      <c r="A4743">
        <v>202324</v>
      </c>
      <c r="B4743" t="s">
        <v>820</v>
      </c>
      <c r="C4743" t="s">
        <v>821</v>
      </c>
      <c r="D4743" t="s">
        <v>822</v>
      </c>
      <c r="E4743" t="s">
        <v>823</v>
      </c>
      <c r="F4743" t="s">
        <v>824</v>
      </c>
      <c r="G4743" t="s">
        <v>825</v>
      </c>
      <c r="H4743" t="s">
        <v>966</v>
      </c>
      <c r="I4743">
        <v>310</v>
      </c>
      <c r="J4743" t="s">
        <v>967</v>
      </c>
      <c r="K4743" t="s">
        <v>828</v>
      </c>
      <c r="L4743" t="s">
        <v>833</v>
      </c>
      <c r="M4743">
        <v>18978722</v>
      </c>
      <c r="N4743">
        <v>75238400</v>
      </c>
      <c r="O4743">
        <v>16236557</v>
      </c>
      <c r="P4743">
        <v>40605194</v>
      </c>
      <c r="Q4743">
        <v>2279567</v>
      </c>
      <c r="R4743">
        <v>2054179</v>
      </c>
      <c r="S4743">
        <v>156097569</v>
      </c>
      <c r="T4743">
        <v>38841</v>
      </c>
      <c r="U4743">
        <v>156058728</v>
      </c>
      <c r="V4743" t="s">
        <v>834</v>
      </c>
    </row>
    <row r="4744" spans="1:22" x14ac:dyDescent="0.3">
      <c r="A4744">
        <v>202122</v>
      </c>
      <c r="B4744" t="s">
        <v>820</v>
      </c>
      <c r="C4744" t="s">
        <v>821</v>
      </c>
      <c r="D4744" t="s">
        <v>822</v>
      </c>
      <c r="E4744" t="s">
        <v>823</v>
      </c>
      <c r="F4744" t="s">
        <v>824</v>
      </c>
      <c r="G4744" t="s">
        <v>825</v>
      </c>
      <c r="H4744" t="s">
        <v>966</v>
      </c>
      <c r="I4744">
        <v>310</v>
      </c>
      <c r="J4744" t="s">
        <v>967</v>
      </c>
      <c r="K4744" t="s">
        <v>835</v>
      </c>
      <c r="L4744" t="s">
        <v>836</v>
      </c>
      <c r="M4744" t="s">
        <v>829</v>
      </c>
      <c r="N4744" t="s">
        <v>829</v>
      </c>
      <c r="O4744" t="s">
        <v>829</v>
      </c>
      <c r="P4744" t="s">
        <v>829</v>
      </c>
      <c r="Q4744" t="s">
        <v>829</v>
      </c>
      <c r="R4744" t="s">
        <v>829</v>
      </c>
      <c r="S4744">
        <v>137401755</v>
      </c>
      <c r="T4744" t="s">
        <v>829</v>
      </c>
      <c r="U4744" t="s">
        <v>829</v>
      </c>
      <c r="V4744" t="s">
        <v>834</v>
      </c>
    </row>
    <row r="4745" spans="1:22" x14ac:dyDescent="0.3">
      <c r="A4745">
        <v>202223</v>
      </c>
      <c r="B4745" t="s">
        <v>820</v>
      </c>
      <c r="C4745" t="s">
        <v>821</v>
      </c>
      <c r="D4745" t="s">
        <v>822</v>
      </c>
      <c r="E4745" t="s">
        <v>823</v>
      </c>
      <c r="F4745" t="s">
        <v>824</v>
      </c>
      <c r="G4745" t="s">
        <v>825</v>
      </c>
      <c r="H4745" t="s">
        <v>966</v>
      </c>
      <c r="I4745">
        <v>310</v>
      </c>
      <c r="J4745" t="s">
        <v>967</v>
      </c>
      <c r="K4745" t="s">
        <v>835</v>
      </c>
      <c r="L4745" t="s">
        <v>836</v>
      </c>
      <c r="M4745" t="s">
        <v>829</v>
      </c>
      <c r="N4745" t="s">
        <v>829</v>
      </c>
      <c r="O4745" t="s">
        <v>829</v>
      </c>
      <c r="P4745" t="s">
        <v>829</v>
      </c>
      <c r="Q4745" t="s">
        <v>829</v>
      </c>
      <c r="R4745" t="s">
        <v>829</v>
      </c>
      <c r="S4745">
        <v>143233401</v>
      </c>
      <c r="T4745" t="s">
        <v>829</v>
      </c>
      <c r="U4745" t="s">
        <v>829</v>
      </c>
      <c r="V4745" t="s">
        <v>834</v>
      </c>
    </row>
    <row r="4746" spans="1:22" x14ac:dyDescent="0.3">
      <c r="A4746">
        <v>202324</v>
      </c>
      <c r="B4746" t="s">
        <v>820</v>
      </c>
      <c r="C4746" t="s">
        <v>821</v>
      </c>
      <c r="D4746" t="s">
        <v>822</v>
      </c>
      <c r="E4746" t="s">
        <v>823</v>
      </c>
      <c r="F4746" t="s">
        <v>824</v>
      </c>
      <c r="G4746" t="s">
        <v>825</v>
      </c>
      <c r="H4746" t="s">
        <v>966</v>
      </c>
      <c r="I4746">
        <v>310</v>
      </c>
      <c r="J4746" t="s">
        <v>967</v>
      </c>
      <c r="K4746" t="s">
        <v>835</v>
      </c>
      <c r="L4746" t="s">
        <v>836</v>
      </c>
      <c r="M4746" t="s">
        <v>829</v>
      </c>
      <c r="N4746" t="s">
        <v>829</v>
      </c>
      <c r="O4746" t="s">
        <v>829</v>
      </c>
      <c r="P4746" t="s">
        <v>829</v>
      </c>
      <c r="Q4746" t="s">
        <v>829</v>
      </c>
      <c r="R4746" t="s">
        <v>829</v>
      </c>
      <c r="S4746">
        <v>152275400</v>
      </c>
      <c r="T4746" t="s">
        <v>829</v>
      </c>
      <c r="U4746" t="s">
        <v>829</v>
      </c>
      <c r="V4746" t="s">
        <v>834</v>
      </c>
    </row>
    <row r="4747" spans="1:22" x14ac:dyDescent="0.3">
      <c r="A4747">
        <v>202122</v>
      </c>
      <c r="B4747" t="s">
        <v>820</v>
      </c>
      <c r="C4747" t="s">
        <v>821</v>
      </c>
      <c r="D4747" t="s">
        <v>822</v>
      </c>
      <c r="E4747" t="s">
        <v>823</v>
      </c>
      <c r="F4747" t="s">
        <v>824</v>
      </c>
      <c r="G4747" t="s">
        <v>825</v>
      </c>
      <c r="H4747" t="s">
        <v>966</v>
      </c>
      <c r="I4747">
        <v>310</v>
      </c>
      <c r="J4747" t="s">
        <v>967</v>
      </c>
      <c r="K4747" t="s">
        <v>835</v>
      </c>
      <c r="L4747" t="s">
        <v>837</v>
      </c>
      <c r="M4747" t="s">
        <v>829</v>
      </c>
      <c r="N4747" t="s">
        <v>829</v>
      </c>
      <c r="O4747" t="s">
        <v>829</v>
      </c>
      <c r="P4747" t="s">
        <v>829</v>
      </c>
      <c r="Q4747" t="s">
        <v>829</v>
      </c>
      <c r="R4747" t="s">
        <v>829</v>
      </c>
      <c r="S4747">
        <v>-342556</v>
      </c>
      <c r="T4747" t="s">
        <v>829</v>
      </c>
      <c r="U4747" t="s">
        <v>829</v>
      </c>
      <c r="V4747" t="s">
        <v>834</v>
      </c>
    </row>
    <row r="4748" spans="1:22" x14ac:dyDescent="0.3">
      <c r="A4748">
        <v>202223</v>
      </c>
      <c r="B4748" t="s">
        <v>820</v>
      </c>
      <c r="C4748" t="s">
        <v>821</v>
      </c>
      <c r="D4748" t="s">
        <v>822</v>
      </c>
      <c r="E4748" t="s">
        <v>823</v>
      </c>
      <c r="F4748" t="s">
        <v>824</v>
      </c>
      <c r="G4748" t="s">
        <v>825</v>
      </c>
      <c r="H4748" t="s">
        <v>966</v>
      </c>
      <c r="I4748">
        <v>310</v>
      </c>
      <c r="J4748" t="s">
        <v>967</v>
      </c>
      <c r="K4748" t="s">
        <v>835</v>
      </c>
      <c r="L4748" t="s">
        <v>837</v>
      </c>
      <c r="M4748" t="s">
        <v>829</v>
      </c>
      <c r="N4748" t="s">
        <v>829</v>
      </c>
      <c r="O4748" t="s">
        <v>829</v>
      </c>
      <c r="P4748" t="s">
        <v>829</v>
      </c>
      <c r="Q4748" t="s">
        <v>829</v>
      </c>
      <c r="R4748" t="s">
        <v>829</v>
      </c>
      <c r="S4748">
        <v>141414</v>
      </c>
      <c r="T4748" t="s">
        <v>829</v>
      </c>
      <c r="U4748" t="s">
        <v>829</v>
      </c>
      <c r="V4748">
        <v>0</v>
      </c>
    </row>
    <row r="4749" spans="1:22" x14ac:dyDescent="0.3">
      <c r="A4749">
        <v>202324</v>
      </c>
      <c r="B4749" t="s">
        <v>820</v>
      </c>
      <c r="C4749" t="s">
        <v>821</v>
      </c>
      <c r="D4749" t="s">
        <v>822</v>
      </c>
      <c r="E4749" t="s">
        <v>823</v>
      </c>
      <c r="F4749" t="s">
        <v>824</v>
      </c>
      <c r="G4749" t="s">
        <v>825</v>
      </c>
      <c r="H4749" t="s">
        <v>966</v>
      </c>
      <c r="I4749">
        <v>310</v>
      </c>
      <c r="J4749" t="s">
        <v>967</v>
      </c>
      <c r="K4749" t="s">
        <v>835</v>
      </c>
      <c r="L4749" t="s">
        <v>837</v>
      </c>
      <c r="M4749" t="s">
        <v>829</v>
      </c>
      <c r="N4749" t="s">
        <v>829</v>
      </c>
      <c r="O4749" t="s">
        <v>829</v>
      </c>
      <c r="P4749" t="s">
        <v>829</v>
      </c>
      <c r="Q4749" t="s">
        <v>829</v>
      </c>
      <c r="R4749" t="s">
        <v>829</v>
      </c>
      <c r="S4749">
        <v>1450444</v>
      </c>
      <c r="T4749" t="s">
        <v>829</v>
      </c>
      <c r="U4749" t="s">
        <v>829</v>
      </c>
      <c r="V4749">
        <v>0</v>
      </c>
    </row>
    <row r="4750" spans="1:22" x14ac:dyDescent="0.3">
      <c r="A4750">
        <v>202122</v>
      </c>
      <c r="B4750" t="s">
        <v>820</v>
      </c>
      <c r="C4750" t="s">
        <v>821</v>
      </c>
      <c r="D4750" t="s">
        <v>822</v>
      </c>
      <c r="E4750" t="s">
        <v>823</v>
      </c>
      <c r="F4750" t="s">
        <v>824</v>
      </c>
      <c r="G4750" t="s">
        <v>825</v>
      </c>
      <c r="H4750" t="s">
        <v>966</v>
      </c>
      <c r="I4750">
        <v>310</v>
      </c>
      <c r="J4750" t="s">
        <v>967</v>
      </c>
      <c r="K4750" t="s">
        <v>835</v>
      </c>
      <c r="L4750" t="s">
        <v>838</v>
      </c>
      <c r="M4750" t="s">
        <v>829</v>
      </c>
      <c r="N4750" t="s">
        <v>829</v>
      </c>
      <c r="O4750" t="s">
        <v>829</v>
      </c>
      <c r="P4750" t="s">
        <v>829</v>
      </c>
      <c r="Q4750" t="s">
        <v>829</v>
      </c>
      <c r="R4750" t="s">
        <v>829</v>
      </c>
      <c r="S4750">
        <v>-257551</v>
      </c>
      <c r="T4750" t="s">
        <v>829</v>
      </c>
      <c r="U4750" t="s">
        <v>829</v>
      </c>
      <c r="V4750" t="s">
        <v>834</v>
      </c>
    </row>
    <row r="4751" spans="1:22" x14ac:dyDescent="0.3">
      <c r="A4751">
        <v>202223</v>
      </c>
      <c r="B4751" t="s">
        <v>820</v>
      </c>
      <c r="C4751" t="s">
        <v>821</v>
      </c>
      <c r="D4751" t="s">
        <v>822</v>
      </c>
      <c r="E4751" t="s">
        <v>823</v>
      </c>
      <c r="F4751" t="s">
        <v>824</v>
      </c>
      <c r="G4751" t="s">
        <v>825</v>
      </c>
      <c r="H4751" t="s">
        <v>966</v>
      </c>
      <c r="I4751">
        <v>310</v>
      </c>
      <c r="J4751" t="s">
        <v>967</v>
      </c>
      <c r="K4751" t="s">
        <v>835</v>
      </c>
      <c r="L4751" t="s">
        <v>838</v>
      </c>
      <c r="M4751" t="s">
        <v>829</v>
      </c>
      <c r="N4751" t="s">
        <v>829</v>
      </c>
      <c r="O4751" t="s">
        <v>829</v>
      </c>
      <c r="P4751" t="s">
        <v>829</v>
      </c>
      <c r="Q4751" t="s">
        <v>829</v>
      </c>
      <c r="R4751" t="s">
        <v>829</v>
      </c>
      <c r="S4751">
        <v>-1086680</v>
      </c>
      <c r="T4751" t="s">
        <v>829</v>
      </c>
      <c r="U4751" t="s">
        <v>829</v>
      </c>
      <c r="V4751" t="s">
        <v>834</v>
      </c>
    </row>
    <row r="4752" spans="1:22" x14ac:dyDescent="0.3">
      <c r="A4752">
        <v>202324</v>
      </c>
      <c r="B4752" t="s">
        <v>820</v>
      </c>
      <c r="C4752" t="s">
        <v>821</v>
      </c>
      <c r="D4752" t="s">
        <v>822</v>
      </c>
      <c r="E4752" t="s">
        <v>823</v>
      </c>
      <c r="F4752" t="s">
        <v>824</v>
      </c>
      <c r="G4752" t="s">
        <v>825</v>
      </c>
      <c r="H4752" t="s">
        <v>966</v>
      </c>
      <c r="I4752">
        <v>310</v>
      </c>
      <c r="J4752" t="s">
        <v>967</v>
      </c>
      <c r="K4752" t="s">
        <v>835</v>
      </c>
      <c r="L4752" t="s">
        <v>838</v>
      </c>
      <c r="M4752" t="s">
        <v>829</v>
      </c>
      <c r="N4752" t="s">
        <v>829</v>
      </c>
      <c r="O4752" t="s">
        <v>829</v>
      </c>
      <c r="P4752" t="s">
        <v>829</v>
      </c>
      <c r="Q4752" t="s">
        <v>829</v>
      </c>
      <c r="R4752" t="s">
        <v>829</v>
      </c>
      <c r="S4752">
        <v>-879927</v>
      </c>
      <c r="T4752" t="s">
        <v>829</v>
      </c>
      <c r="U4752" t="s">
        <v>829</v>
      </c>
      <c r="V4752" t="s">
        <v>834</v>
      </c>
    </row>
    <row r="4753" spans="1:22" x14ac:dyDescent="0.3">
      <c r="A4753">
        <v>202122</v>
      </c>
      <c r="B4753" t="s">
        <v>820</v>
      </c>
      <c r="C4753" t="s">
        <v>821</v>
      </c>
      <c r="D4753" t="s">
        <v>822</v>
      </c>
      <c r="E4753" t="s">
        <v>823</v>
      </c>
      <c r="F4753" t="s">
        <v>824</v>
      </c>
      <c r="G4753" t="s">
        <v>825</v>
      </c>
      <c r="H4753" t="s">
        <v>966</v>
      </c>
      <c r="I4753">
        <v>310</v>
      </c>
      <c r="J4753" t="s">
        <v>967</v>
      </c>
      <c r="K4753" t="s">
        <v>835</v>
      </c>
      <c r="L4753" t="s">
        <v>839</v>
      </c>
      <c r="M4753" t="s">
        <v>829</v>
      </c>
      <c r="N4753" t="s">
        <v>829</v>
      </c>
      <c r="O4753" t="s">
        <v>829</v>
      </c>
      <c r="P4753" t="s">
        <v>829</v>
      </c>
      <c r="Q4753" t="s">
        <v>829</v>
      </c>
      <c r="R4753" t="s">
        <v>829</v>
      </c>
      <c r="S4753">
        <v>1086680</v>
      </c>
      <c r="T4753" t="s">
        <v>829</v>
      </c>
      <c r="U4753" t="s">
        <v>829</v>
      </c>
      <c r="V4753" t="s">
        <v>834</v>
      </c>
    </row>
    <row r="4754" spans="1:22" x14ac:dyDescent="0.3">
      <c r="A4754">
        <v>202223</v>
      </c>
      <c r="B4754" t="s">
        <v>820</v>
      </c>
      <c r="C4754" t="s">
        <v>821</v>
      </c>
      <c r="D4754" t="s">
        <v>822</v>
      </c>
      <c r="E4754" t="s">
        <v>823</v>
      </c>
      <c r="F4754" t="s">
        <v>824</v>
      </c>
      <c r="G4754" t="s">
        <v>825</v>
      </c>
      <c r="H4754" t="s">
        <v>966</v>
      </c>
      <c r="I4754">
        <v>310</v>
      </c>
      <c r="J4754" t="s">
        <v>967</v>
      </c>
      <c r="K4754" t="s">
        <v>835</v>
      </c>
      <c r="L4754" t="s">
        <v>839</v>
      </c>
      <c r="M4754" t="s">
        <v>829</v>
      </c>
      <c r="N4754" t="s">
        <v>829</v>
      </c>
      <c r="O4754" t="s">
        <v>829</v>
      </c>
      <c r="P4754" t="s">
        <v>829</v>
      </c>
      <c r="Q4754" t="s">
        <v>829</v>
      </c>
      <c r="R4754" t="s">
        <v>829</v>
      </c>
      <c r="S4754">
        <v>-879927</v>
      </c>
      <c r="T4754" t="s">
        <v>829</v>
      </c>
      <c r="U4754" t="s">
        <v>829</v>
      </c>
      <c r="V4754" t="s">
        <v>834</v>
      </c>
    </row>
    <row r="4755" spans="1:22" x14ac:dyDescent="0.3">
      <c r="A4755">
        <v>202324</v>
      </c>
      <c r="B4755" t="s">
        <v>820</v>
      </c>
      <c r="C4755" t="s">
        <v>821</v>
      </c>
      <c r="D4755" t="s">
        <v>822</v>
      </c>
      <c r="E4755" t="s">
        <v>823</v>
      </c>
      <c r="F4755" t="s">
        <v>824</v>
      </c>
      <c r="G4755" t="s">
        <v>825</v>
      </c>
      <c r="H4755" t="s">
        <v>966</v>
      </c>
      <c r="I4755">
        <v>310</v>
      </c>
      <c r="J4755" t="s">
        <v>967</v>
      </c>
      <c r="K4755" t="s">
        <v>835</v>
      </c>
      <c r="L4755" t="s">
        <v>839</v>
      </c>
      <c r="M4755" t="s">
        <v>829</v>
      </c>
      <c r="N4755" t="s">
        <v>829</v>
      </c>
      <c r="O4755" t="s">
        <v>829</v>
      </c>
      <c r="P4755" t="s">
        <v>829</v>
      </c>
      <c r="Q4755" t="s">
        <v>829</v>
      </c>
      <c r="R4755" t="s">
        <v>829</v>
      </c>
      <c r="S4755">
        <v>1158632</v>
      </c>
      <c r="T4755" t="s">
        <v>829</v>
      </c>
      <c r="U4755" t="s">
        <v>829</v>
      </c>
      <c r="V4755" t="s">
        <v>834</v>
      </c>
    </row>
    <row r="4756" spans="1:22" x14ac:dyDescent="0.3">
      <c r="A4756">
        <v>202122</v>
      </c>
      <c r="B4756" t="s">
        <v>820</v>
      </c>
      <c r="C4756" t="s">
        <v>821</v>
      </c>
      <c r="D4756" t="s">
        <v>822</v>
      </c>
      <c r="E4756" t="s">
        <v>823</v>
      </c>
      <c r="F4756" t="s">
        <v>824</v>
      </c>
      <c r="G4756" t="s">
        <v>825</v>
      </c>
      <c r="H4756" t="s">
        <v>966</v>
      </c>
      <c r="I4756">
        <v>310</v>
      </c>
      <c r="J4756" t="s">
        <v>967</v>
      </c>
      <c r="K4756" t="s">
        <v>835</v>
      </c>
      <c r="L4756" t="s">
        <v>840</v>
      </c>
      <c r="M4756" t="s">
        <v>829</v>
      </c>
      <c r="N4756" t="s">
        <v>829</v>
      </c>
      <c r="O4756" t="s">
        <v>829</v>
      </c>
      <c r="P4756" t="s">
        <v>829</v>
      </c>
      <c r="Q4756" t="s">
        <v>829</v>
      </c>
      <c r="R4756" t="s">
        <v>829</v>
      </c>
      <c r="S4756">
        <v>0</v>
      </c>
      <c r="T4756" t="s">
        <v>829</v>
      </c>
      <c r="U4756" t="s">
        <v>829</v>
      </c>
      <c r="V4756" t="s">
        <v>834</v>
      </c>
    </row>
    <row r="4757" spans="1:22" x14ac:dyDescent="0.3">
      <c r="A4757">
        <v>202223</v>
      </c>
      <c r="B4757" t="s">
        <v>820</v>
      </c>
      <c r="C4757" t="s">
        <v>821</v>
      </c>
      <c r="D4757" t="s">
        <v>822</v>
      </c>
      <c r="E4757" t="s">
        <v>823</v>
      </c>
      <c r="F4757" t="s">
        <v>824</v>
      </c>
      <c r="G4757" t="s">
        <v>825</v>
      </c>
      <c r="H4757" t="s">
        <v>966</v>
      </c>
      <c r="I4757">
        <v>310</v>
      </c>
      <c r="J4757" t="s">
        <v>967</v>
      </c>
      <c r="K4757" t="s">
        <v>835</v>
      </c>
      <c r="L4757" t="s">
        <v>840</v>
      </c>
      <c r="M4757" t="s">
        <v>829</v>
      </c>
      <c r="N4757" t="s">
        <v>829</v>
      </c>
      <c r="O4757" t="s">
        <v>829</v>
      </c>
      <c r="P4757" t="s">
        <v>829</v>
      </c>
      <c r="Q4757" t="s">
        <v>829</v>
      </c>
      <c r="R4757" t="s">
        <v>829</v>
      </c>
      <c r="S4757">
        <v>0</v>
      </c>
      <c r="T4757" t="s">
        <v>829</v>
      </c>
      <c r="U4757" t="s">
        <v>829</v>
      </c>
      <c r="V4757" t="s">
        <v>834</v>
      </c>
    </row>
    <row r="4758" spans="1:22" x14ac:dyDescent="0.3">
      <c r="A4758">
        <v>202324</v>
      </c>
      <c r="B4758" t="s">
        <v>820</v>
      </c>
      <c r="C4758" t="s">
        <v>821</v>
      </c>
      <c r="D4758" t="s">
        <v>822</v>
      </c>
      <c r="E4758" t="s">
        <v>823</v>
      </c>
      <c r="F4758" t="s">
        <v>824</v>
      </c>
      <c r="G4758" t="s">
        <v>825</v>
      </c>
      <c r="H4758" t="s">
        <v>966</v>
      </c>
      <c r="I4758">
        <v>310</v>
      </c>
      <c r="J4758" t="s">
        <v>967</v>
      </c>
      <c r="K4758" t="s">
        <v>835</v>
      </c>
      <c r="L4758" t="s">
        <v>840</v>
      </c>
      <c r="M4758" t="s">
        <v>829</v>
      </c>
      <c r="N4758" t="s">
        <v>829</v>
      </c>
      <c r="O4758" t="s">
        <v>829</v>
      </c>
      <c r="P4758" t="s">
        <v>829</v>
      </c>
      <c r="Q4758" t="s">
        <v>829</v>
      </c>
      <c r="R4758" t="s">
        <v>829</v>
      </c>
      <c r="S4758">
        <v>0</v>
      </c>
      <c r="T4758" t="s">
        <v>829</v>
      </c>
      <c r="U4758" t="s">
        <v>829</v>
      </c>
      <c r="V4758" t="s">
        <v>834</v>
      </c>
    </row>
    <row r="4759" spans="1:22" x14ac:dyDescent="0.3">
      <c r="A4759">
        <v>202122</v>
      </c>
      <c r="B4759" t="s">
        <v>820</v>
      </c>
      <c r="C4759" t="s">
        <v>821</v>
      </c>
      <c r="D4759" t="s">
        <v>822</v>
      </c>
      <c r="E4759" t="s">
        <v>823</v>
      </c>
      <c r="F4759" t="s">
        <v>824</v>
      </c>
      <c r="G4759" t="s">
        <v>825</v>
      </c>
      <c r="H4759" t="s">
        <v>966</v>
      </c>
      <c r="I4759">
        <v>310</v>
      </c>
      <c r="J4759" t="s">
        <v>967</v>
      </c>
      <c r="K4759" t="s">
        <v>835</v>
      </c>
      <c r="L4759" t="s">
        <v>841</v>
      </c>
      <c r="M4759" t="s">
        <v>829</v>
      </c>
      <c r="N4759" t="s">
        <v>829</v>
      </c>
      <c r="O4759" t="s">
        <v>829</v>
      </c>
      <c r="P4759" t="s">
        <v>829</v>
      </c>
      <c r="Q4759" t="s">
        <v>829</v>
      </c>
      <c r="R4759" t="s">
        <v>829</v>
      </c>
      <c r="S4759">
        <v>139756202</v>
      </c>
      <c r="T4759" t="s">
        <v>829</v>
      </c>
      <c r="U4759" t="s">
        <v>829</v>
      </c>
      <c r="V4759" t="s">
        <v>834</v>
      </c>
    </row>
    <row r="4760" spans="1:22" x14ac:dyDescent="0.3">
      <c r="A4760">
        <v>202223</v>
      </c>
      <c r="B4760" t="s">
        <v>820</v>
      </c>
      <c r="C4760" t="s">
        <v>821</v>
      </c>
      <c r="D4760" t="s">
        <v>822</v>
      </c>
      <c r="E4760" t="s">
        <v>823</v>
      </c>
      <c r="F4760" t="s">
        <v>824</v>
      </c>
      <c r="G4760" t="s">
        <v>825</v>
      </c>
      <c r="H4760" t="s">
        <v>966</v>
      </c>
      <c r="I4760">
        <v>310</v>
      </c>
      <c r="J4760" t="s">
        <v>967</v>
      </c>
      <c r="K4760" t="s">
        <v>835</v>
      </c>
      <c r="L4760" t="s">
        <v>841</v>
      </c>
      <c r="M4760" t="s">
        <v>829</v>
      </c>
      <c r="N4760" t="s">
        <v>829</v>
      </c>
      <c r="O4760" t="s">
        <v>829</v>
      </c>
      <c r="P4760" t="s">
        <v>829</v>
      </c>
      <c r="Q4760" t="s">
        <v>829</v>
      </c>
      <c r="R4760" t="s">
        <v>829</v>
      </c>
      <c r="S4760">
        <v>143280069</v>
      </c>
      <c r="T4760" t="s">
        <v>829</v>
      </c>
      <c r="U4760" t="s">
        <v>829</v>
      </c>
      <c r="V4760" t="s">
        <v>834</v>
      </c>
    </row>
    <row r="4761" spans="1:22" x14ac:dyDescent="0.3">
      <c r="A4761">
        <v>202324</v>
      </c>
      <c r="B4761" t="s">
        <v>820</v>
      </c>
      <c r="C4761" t="s">
        <v>821</v>
      </c>
      <c r="D4761" t="s">
        <v>822</v>
      </c>
      <c r="E4761" t="s">
        <v>823</v>
      </c>
      <c r="F4761" t="s">
        <v>824</v>
      </c>
      <c r="G4761" t="s">
        <v>825</v>
      </c>
      <c r="H4761" t="s">
        <v>966</v>
      </c>
      <c r="I4761">
        <v>310</v>
      </c>
      <c r="J4761" t="s">
        <v>967</v>
      </c>
      <c r="K4761" t="s">
        <v>835</v>
      </c>
      <c r="L4761" t="s">
        <v>841</v>
      </c>
      <c r="M4761" t="s">
        <v>829</v>
      </c>
      <c r="N4761" t="s">
        <v>829</v>
      </c>
      <c r="O4761" t="s">
        <v>829</v>
      </c>
      <c r="P4761" t="s">
        <v>829</v>
      </c>
      <c r="Q4761" t="s">
        <v>829</v>
      </c>
      <c r="R4761" t="s">
        <v>829</v>
      </c>
      <c r="S4761">
        <v>156058728</v>
      </c>
      <c r="T4761" t="s">
        <v>829</v>
      </c>
      <c r="U4761" t="s">
        <v>829</v>
      </c>
      <c r="V4761" t="s">
        <v>834</v>
      </c>
    </row>
    <row r="4762" spans="1:22" x14ac:dyDescent="0.3">
      <c r="A4762">
        <v>202122</v>
      </c>
      <c r="B4762" t="s">
        <v>820</v>
      </c>
      <c r="C4762" t="s">
        <v>821</v>
      </c>
      <c r="D4762" t="s">
        <v>822</v>
      </c>
      <c r="E4762" t="s">
        <v>823</v>
      </c>
      <c r="F4762" t="s">
        <v>824</v>
      </c>
      <c r="G4762" t="s">
        <v>825</v>
      </c>
      <c r="H4762" t="s">
        <v>966</v>
      </c>
      <c r="I4762">
        <v>310</v>
      </c>
      <c r="J4762" t="s">
        <v>967</v>
      </c>
      <c r="K4762" t="s">
        <v>842</v>
      </c>
      <c r="L4762" t="s">
        <v>238</v>
      </c>
      <c r="M4762" t="s">
        <v>829</v>
      </c>
      <c r="N4762" t="s">
        <v>829</v>
      </c>
      <c r="O4762" t="s">
        <v>829</v>
      </c>
      <c r="P4762" t="s">
        <v>829</v>
      </c>
      <c r="Q4762" t="s">
        <v>829</v>
      </c>
      <c r="R4762" t="s">
        <v>829</v>
      </c>
      <c r="S4762">
        <v>1223202</v>
      </c>
      <c r="T4762">
        <v>396423</v>
      </c>
      <c r="U4762">
        <v>826779</v>
      </c>
      <c r="V4762">
        <v>20</v>
      </c>
    </row>
    <row r="4763" spans="1:22" x14ac:dyDescent="0.3">
      <c r="A4763">
        <v>202223</v>
      </c>
      <c r="B4763" t="s">
        <v>820</v>
      </c>
      <c r="C4763" t="s">
        <v>821</v>
      </c>
      <c r="D4763" t="s">
        <v>822</v>
      </c>
      <c r="E4763" t="s">
        <v>823</v>
      </c>
      <c r="F4763" t="s">
        <v>824</v>
      </c>
      <c r="G4763" t="s">
        <v>825</v>
      </c>
      <c r="H4763" t="s">
        <v>966</v>
      </c>
      <c r="I4763">
        <v>310</v>
      </c>
      <c r="J4763" t="s">
        <v>967</v>
      </c>
      <c r="K4763" t="s">
        <v>842</v>
      </c>
      <c r="L4763" t="s">
        <v>238</v>
      </c>
      <c r="M4763" t="s">
        <v>829</v>
      </c>
      <c r="N4763" t="s">
        <v>829</v>
      </c>
      <c r="O4763" t="s">
        <v>829</v>
      </c>
      <c r="P4763" t="s">
        <v>829</v>
      </c>
      <c r="Q4763" t="s">
        <v>829</v>
      </c>
      <c r="R4763" t="s">
        <v>829</v>
      </c>
      <c r="S4763">
        <v>1202410</v>
      </c>
      <c r="T4763">
        <v>407663</v>
      </c>
      <c r="U4763">
        <v>794747</v>
      </c>
      <c r="V4763">
        <v>19</v>
      </c>
    </row>
    <row r="4764" spans="1:22" x14ac:dyDescent="0.3">
      <c r="A4764">
        <v>202324</v>
      </c>
      <c r="B4764" t="s">
        <v>820</v>
      </c>
      <c r="C4764" t="s">
        <v>821</v>
      </c>
      <c r="D4764" t="s">
        <v>822</v>
      </c>
      <c r="E4764" t="s">
        <v>823</v>
      </c>
      <c r="F4764" t="s">
        <v>824</v>
      </c>
      <c r="G4764" t="s">
        <v>825</v>
      </c>
      <c r="H4764" t="s">
        <v>966</v>
      </c>
      <c r="I4764">
        <v>310</v>
      </c>
      <c r="J4764" t="s">
        <v>967</v>
      </c>
      <c r="K4764" t="s">
        <v>842</v>
      </c>
      <c r="L4764" t="s">
        <v>238</v>
      </c>
      <c r="M4764" t="s">
        <v>829</v>
      </c>
      <c r="N4764" t="s">
        <v>829</v>
      </c>
      <c r="O4764" t="s">
        <v>829</v>
      </c>
      <c r="P4764" t="s">
        <v>829</v>
      </c>
      <c r="Q4764" t="s">
        <v>829</v>
      </c>
      <c r="R4764" t="s">
        <v>829</v>
      </c>
      <c r="S4764">
        <v>1397186</v>
      </c>
      <c r="T4764">
        <v>476216</v>
      </c>
      <c r="U4764">
        <v>920970</v>
      </c>
      <c r="V4764">
        <v>22</v>
      </c>
    </row>
    <row r="4765" spans="1:22" x14ac:dyDescent="0.3">
      <c r="A4765">
        <v>202122</v>
      </c>
      <c r="B4765" t="s">
        <v>820</v>
      </c>
      <c r="C4765" t="s">
        <v>821</v>
      </c>
      <c r="D4765" t="s">
        <v>822</v>
      </c>
      <c r="E4765" t="s">
        <v>823</v>
      </c>
      <c r="F4765" t="s">
        <v>824</v>
      </c>
      <c r="G4765" t="s">
        <v>825</v>
      </c>
      <c r="H4765" t="s">
        <v>966</v>
      </c>
      <c r="I4765">
        <v>310</v>
      </c>
      <c r="J4765" t="s">
        <v>967</v>
      </c>
      <c r="K4765" t="s">
        <v>842</v>
      </c>
      <c r="L4765" t="s">
        <v>240</v>
      </c>
      <c r="M4765" t="s">
        <v>829</v>
      </c>
      <c r="N4765" t="s">
        <v>829</v>
      </c>
      <c r="O4765" t="s">
        <v>829</v>
      </c>
      <c r="P4765" t="s">
        <v>829</v>
      </c>
      <c r="Q4765" t="s">
        <v>829</v>
      </c>
      <c r="R4765" t="s">
        <v>829</v>
      </c>
      <c r="S4765">
        <v>1114987</v>
      </c>
      <c r="T4765">
        <v>0</v>
      </c>
      <c r="U4765">
        <v>1114987</v>
      </c>
      <c r="V4765">
        <v>28</v>
      </c>
    </row>
    <row r="4766" spans="1:22" x14ac:dyDescent="0.3">
      <c r="A4766">
        <v>202223</v>
      </c>
      <c r="B4766" t="s">
        <v>820</v>
      </c>
      <c r="C4766" t="s">
        <v>821</v>
      </c>
      <c r="D4766" t="s">
        <v>822</v>
      </c>
      <c r="E4766" t="s">
        <v>823</v>
      </c>
      <c r="F4766" t="s">
        <v>824</v>
      </c>
      <c r="G4766" t="s">
        <v>825</v>
      </c>
      <c r="H4766" t="s">
        <v>966</v>
      </c>
      <c r="I4766">
        <v>310</v>
      </c>
      <c r="J4766" t="s">
        <v>967</v>
      </c>
      <c r="K4766" t="s">
        <v>842</v>
      </c>
      <c r="L4766" t="s">
        <v>240</v>
      </c>
      <c r="M4766" t="s">
        <v>829</v>
      </c>
      <c r="N4766" t="s">
        <v>829</v>
      </c>
      <c r="O4766" t="s">
        <v>829</v>
      </c>
      <c r="P4766" t="s">
        <v>829</v>
      </c>
      <c r="Q4766" t="s">
        <v>829</v>
      </c>
      <c r="R4766" t="s">
        <v>829</v>
      </c>
      <c r="S4766">
        <v>1189195</v>
      </c>
      <c r="T4766">
        <v>0</v>
      </c>
      <c r="U4766">
        <v>1189195</v>
      </c>
      <c r="V4766">
        <v>29</v>
      </c>
    </row>
    <row r="4767" spans="1:22" x14ac:dyDescent="0.3">
      <c r="A4767">
        <v>202324</v>
      </c>
      <c r="B4767" t="s">
        <v>820</v>
      </c>
      <c r="C4767" t="s">
        <v>821</v>
      </c>
      <c r="D4767" t="s">
        <v>822</v>
      </c>
      <c r="E4767" t="s">
        <v>823</v>
      </c>
      <c r="F4767" t="s">
        <v>824</v>
      </c>
      <c r="G4767" t="s">
        <v>825</v>
      </c>
      <c r="H4767" t="s">
        <v>966</v>
      </c>
      <c r="I4767">
        <v>310</v>
      </c>
      <c r="J4767" t="s">
        <v>967</v>
      </c>
      <c r="K4767" t="s">
        <v>842</v>
      </c>
      <c r="L4767" t="s">
        <v>240</v>
      </c>
      <c r="M4767" t="s">
        <v>829</v>
      </c>
      <c r="N4767" t="s">
        <v>829</v>
      </c>
      <c r="O4767" t="s">
        <v>829</v>
      </c>
      <c r="P4767" t="s">
        <v>829</v>
      </c>
      <c r="Q4767" t="s">
        <v>829</v>
      </c>
      <c r="R4767" t="s">
        <v>829</v>
      </c>
      <c r="S4767">
        <v>1333467</v>
      </c>
      <c r="T4767">
        <v>17517</v>
      </c>
      <c r="U4767">
        <v>1315950</v>
      </c>
      <c r="V4767">
        <v>32</v>
      </c>
    </row>
    <row r="4768" spans="1:22" x14ac:dyDescent="0.3">
      <c r="A4768">
        <v>202122</v>
      </c>
      <c r="B4768" t="s">
        <v>820</v>
      </c>
      <c r="C4768" t="s">
        <v>821</v>
      </c>
      <c r="D4768" t="s">
        <v>822</v>
      </c>
      <c r="E4768" t="s">
        <v>823</v>
      </c>
      <c r="F4768" t="s">
        <v>824</v>
      </c>
      <c r="G4768" t="s">
        <v>825</v>
      </c>
      <c r="H4768" t="s">
        <v>966</v>
      </c>
      <c r="I4768">
        <v>310</v>
      </c>
      <c r="J4768" t="s">
        <v>967</v>
      </c>
      <c r="K4768" t="s">
        <v>842</v>
      </c>
      <c r="L4768" t="s">
        <v>843</v>
      </c>
      <c r="M4768" t="s">
        <v>829</v>
      </c>
      <c r="N4768" t="s">
        <v>829</v>
      </c>
      <c r="O4768" t="s">
        <v>829</v>
      </c>
      <c r="P4768" t="s">
        <v>829</v>
      </c>
      <c r="Q4768" t="s">
        <v>829</v>
      </c>
      <c r="R4768" t="s">
        <v>829</v>
      </c>
      <c r="S4768">
        <v>88525</v>
      </c>
      <c r="T4768">
        <v>0</v>
      </c>
      <c r="U4768">
        <v>88525</v>
      </c>
      <c r="V4768">
        <v>2</v>
      </c>
    </row>
    <row r="4769" spans="1:22" x14ac:dyDescent="0.3">
      <c r="A4769">
        <v>202223</v>
      </c>
      <c r="B4769" t="s">
        <v>820</v>
      </c>
      <c r="C4769" t="s">
        <v>821</v>
      </c>
      <c r="D4769" t="s">
        <v>822</v>
      </c>
      <c r="E4769" t="s">
        <v>823</v>
      </c>
      <c r="F4769" t="s">
        <v>824</v>
      </c>
      <c r="G4769" t="s">
        <v>825</v>
      </c>
      <c r="H4769" t="s">
        <v>966</v>
      </c>
      <c r="I4769">
        <v>310</v>
      </c>
      <c r="J4769" t="s">
        <v>967</v>
      </c>
      <c r="K4769" t="s">
        <v>842</v>
      </c>
      <c r="L4769" t="s">
        <v>843</v>
      </c>
      <c r="M4769" t="s">
        <v>829</v>
      </c>
      <c r="N4769" t="s">
        <v>829</v>
      </c>
      <c r="O4769" t="s">
        <v>829</v>
      </c>
      <c r="P4769" t="s">
        <v>829</v>
      </c>
      <c r="Q4769" t="s">
        <v>829</v>
      </c>
      <c r="R4769" t="s">
        <v>829</v>
      </c>
      <c r="S4769">
        <v>92991</v>
      </c>
      <c r="T4769">
        <v>0</v>
      </c>
      <c r="U4769">
        <v>92991</v>
      </c>
      <c r="V4769">
        <v>2</v>
      </c>
    </row>
    <row r="4770" spans="1:22" x14ac:dyDescent="0.3">
      <c r="A4770">
        <v>202324</v>
      </c>
      <c r="B4770" t="s">
        <v>820</v>
      </c>
      <c r="C4770" t="s">
        <v>821</v>
      </c>
      <c r="D4770" t="s">
        <v>822</v>
      </c>
      <c r="E4770" t="s">
        <v>823</v>
      </c>
      <c r="F4770" t="s">
        <v>824</v>
      </c>
      <c r="G4770" t="s">
        <v>825</v>
      </c>
      <c r="H4770" t="s">
        <v>966</v>
      </c>
      <c r="I4770">
        <v>310</v>
      </c>
      <c r="J4770" t="s">
        <v>967</v>
      </c>
      <c r="K4770" t="s">
        <v>842</v>
      </c>
      <c r="L4770" t="s">
        <v>843</v>
      </c>
      <c r="M4770" t="s">
        <v>829</v>
      </c>
      <c r="N4770" t="s">
        <v>829</v>
      </c>
      <c r="O4770" t="s">
        <v>829</v>
      </c>
      <c r="P4770" t="s">
        <v>829</v>
      </c>
      <c r="Q4770" t="s">
        <v>829</v>
      </c>
      <c r="R4770" t="s">
        <v>829</v>
      </c>
      <c r="S4770">
        <v>88072</v>
      </c>
      <c r="T4770">
        <v>0</v>
      </c>
      <c r="U4770">
        <v>88072</v>
      </c>
      <c r="V4770">
        <v>2</v>
      </c>
    </row>
    <row r="4771" spans="1:22" x14ac:dyDescent="0.3">
      <c r="A4771">
        <v>202122</v>
      </c>
      <c r="B4771" t="s">
        <v>820</v>
      </c>
      <c r="C4771" t="s">
        <v>821</v>
      </c>
      <c r="D4771" t="s">
        <v>822</v>
      </c>
      <c r="E4771" t="s">
        <v>823</v>
      </c>
      <c r="F4771" t="s">
        <v>824</v>
      </c>
      <c r="G4771" t="s">
        <v>825</v>
      </c>
      <c r="H4771" t="s">
        <v>966</v>
      </c>
      <c r="I4771">
        <v>310</v>
      </c>
      <c r="J4771" t="s">
        <v>967</v>
      </c>
      <c r="K4771" t="s">
        <v>842</v>
      </c>
      <c r="L4771" t="s">
        <v>249</v>
      </c>
      <c r="M4771">
        <v>0</v>
      </c>
      <c r="N4771">
        <v>0</v>
      </c>
      <c r="O4771">
        <v>0</v>
      </c>
      <c r="P4771">
        <v>4145454</v>
      </c>
      <c r="Q4771">
        <v>0</v>
      </c>
      <c r="R4771" t="s">
        <v>829</v>
      </c>
      <c r="S4771">
        <v>4145454</v>
      </c>
      <c r="T4771">
        <v>0</v>
      </c>
      <c r="U4771">
        <v>4145454</v>
      </c>
      <c r="V4771">
        <v>102</v>
      </c>
    </row>
    <row r="4772" spans="1:22" x14ac:dyDescent="0.3">
      <c r="A4772">
        <v>202223</v>
      </c>
      <c r="B4772" t="s">
        <v>820</v>
      </c>
      <c r="C4772" t="s">
        <v>821</v>
      </c>
      <c r="D4772" t="s">
        <v>822</v>
      </c>
      <c r="E4772" t="s">
        <v>823</v>
      </c>
      <c r="F4772" t="s">
        <v>824</v>
      </c>
      <c r="G4772" t="s">
        <v>825</v>
      </c>
      <c r="H4772" t="s">
        <v>966</v>
      </c>
      <c r="I4772">
        <v>310</v>
      </c>
      <c r="J4772" t="s">
        <v>967</v>
      </c>
      <c r="K4772" t="s">
        <v>842</v>
      </c>
      <c r="L4772" t="s">
        <v>249</v>
      </c>
      <c r="M4772">
        <v>0</v>
      </c>
      <c r="N4772">
        <v>0</v>
      </c>
      <c r="O4772">
        <v>0</v>
      </c>
      <c r="P4772">
        <v>4219109</v>
      </c>
      <c r="Q4772">
        <v>0</v>
      </c>
      <c r="R4772" t="s">
        <v>829</v>
      </c>
      <c r="S4772">
        <v>4219109</v>
      </c>
      <c r="T4772">
        <v>0</v>
      </c>
      <c r="U4772">
        <v>4219109</v>
      </c>
      <c r="V4772">
        <v>103</v>
      </c>
    </row>
    <row r="4773" spans="1:22" x14ac:dyDescent="0.3">
      <c r="A4773">
        <v>202324</v>
      </c>
      <c r="B4773" t="s">
        <v>820</v>
      </c>
      <c r="C4773" t="s">
        <v>821</v>
      </c>
      <c r="D4773" t="s">
        <v>822</v>
      </c>
      <c r="E4773" t="s">
        <v>823</v>
      </c>
      <c r="F4773" t="s">
        <v>824</v>
      </c>
      <c r="G4773" t="s">
        <v>825</v>
      </c>
      <c r="H4773" t="s">
        <v>966</v>
      </c>
      <c r="I4773">
        <v>310</v>
      </c>
      <c r="J4773" t="s">
        <v>967</v>
      </c>
      <c r="K4773" t="s">
        <v>842</v>
      </c>
      <c r="L4773" t="s">
        <v>249</v>
      </c>
      <c r="M4773">
        <v>0</v>
      </c>
      <c r="N4773">
        <v>0</v>
      </c>
      <c r="O4773">
        <v>0</v>
      </c>
      <c r="P4773">
        <v>4315749</v>
      </c>
      <c r="Q4773">
        <v>0</v>
      </c>
      <c r="R4773" t="s">
        <v>829</v>
      </c>
      <c r="S4773">
        <v>4315749</v>
      </c>
      <c r="T4773">
        <v>0</v>
      </c>
      <c r="U4773">
        <v>4315749</v>
      </c>
      <c r="V4773">
        <v>104</v>
      </c>
    </row>
    <row r="4774" spans="1:22" x14ac:dyDescent="0.3">
      <c r="A4774">
        <v>202122</v>
      </c>
      <c r="B4774" t="s">
        <v>820</v>
      </c>
      <c r="C4774" t="s">
        <v>821</v>
      </c>
      <c r="D4774" t="s">
        <v>822</v>
      </c>
      <c r="E4774" t="s">
        <v>823</v>
      </c>
      <c r="F4774" t="s">
        <v>824</v>
      </c>
      <c r="G4774" t="s">
        <v>825</v>
      </c>
      <c r="H4774" t="s">
        <v>966</v>
      </c>
      <c r="I4774">
        <v>310</v>
      </c>
      <c r="J4774" t="s">
        <v>967</v>
      </c>
      <c r="K4774" t="s">
        <v>842</v>
      </c>
      <c r="L4774" t="s">
        <v>844</v>
      </c>
      <c r="M4774">
        <v>0</v>
      </c>
      <c r="N4774">
        <v>0</v>
      </c>
      <c r="O4774">
        <v>0</v>
      </c>
      <c r="P4774">
        <v>0</v>
      </c>
      <c r="Q4774">
        <v>0</v>
      </c>
      <c r="R4774" t="s">
        <v>829</v>
      </c>
      <c r="S4774">
        <v>0</v>
      </c>
      <c r="T4774">
        <v>0</v>
      </c>
      <c r="U4774">
        <v>0</v>
      </c>
      <c r="V4774">
        <v>0</v>
      </c>
    </row>
    <row r="4775" spans="1:22" x14ac:dyDescent="0.3">
      <c r="A4775">
        <v>202223</v>
      </c>
      <c r="B4775" t="s">
        <v>820</v>
      </c>
      <c r="C4775" t="s">
        <v>821</v>
      </c>
      <c r="D4775" t="s">
        <v>822</v>
      </c>
      <c r="E4775" t="s">
        <v>823</v>
      </c>
      <c r="F4775" t="s">
        <v>824</v>
      </c>
      <c r="G4775" t="s">
        <v>825</v>
      </c>
      <c r="H4775" t="s">
        <v>966</v>
      </c>
      <c r="I4775">
        <v>310</v>
      </c>
      <c r="J4775" t="s">
        <v>967</v>
      </c>
      <c r="K4775" t="s">
        <v>842</v>
      </c>
      <c r="L4775" t="s">
        <v>844</v>
      </c>
      <c r="M4775">
        <v>0</v>
      </c>
      <c r="N4775">
        <v>0</v>
      </c>
      <c r="O4775">
        <v>0</v>
      </c>
      <c r="P4775">
        <v>0</v>
      </c>
      <c r="Q4775">
        <v>0</v>
      </c>
      <c r="R4775" t="s">
        <v>829</v>
      </c>
      <c r="S4775">
        <v>0</v>
      </c>
      <c r="T4775">
        <v>0</v>
      </c>
      <c r="U4775">
        <v>0</v>
      </c>
      <c r="V4775">
        <v>0</v>
      </c>
    </row>
    <row r="4776" spans="1:22" x14ac:dyDescent="0.3">
      <c r="A4776">
        <v>202324</v>
      </c>
      <c r="B4776" t="s">
        <v>820</v>
      </c>
      <c r="C4776" t="s">
        <v>821</v>
      </c>
      <c r="D4776" t="s">
        <v>822</v>
      </c>
      <c r="E4776" t="s">
        <v>823</v>
      </c>
      <c r="F4776" t="s">
        <v>824</v>
      </c>
      <c r="G4776" t="s">
        <v>825</v>
      </c>
      <c r="H4776" t="s">
        <v>966</v>
      </c>
      <c r="I4776">
        <v>310</v>
      </c>
      <c r="J4776" t="s">
        <v>967</v>
      </c>
      <c r="K4776" t="s">
        <v>842</v>
      </c>
      <c r="L4776" t="s">
        <v>844</v>
      </c>
      <c r="M4776">
        <v>0</v>
      </c>
      <c r="N4776">
        <v>243737</v>
      </c>
      <c r="O4776">
        <v>315955</v>
      </c>
      <c r="P4776">
        <v>0</v>
      </c>
      <c r="Q4776">
        <v>0</v>
      </c>
      <c r="R4776" t="s">
        <v>829</v>
      </c>
      <c r="S4776">
        <v>559691</v>
      </c>
      <c r="T4776">
        <v>0</v>
      </c>
      <c r="U4776">
        <v>559691</v>
      </c>
      <c r="V4776">
        <v>13</v>
      </c>
    </row>
    <row r="4777" spans="1:22" x14ac:dyDescent="0.3">
      <c r="A4777">
        <v>202122</v>
      </c>
      <c r="B4777" t="s">
        <v>820</v>
      </c>
      <c r="C4777" t="s">
        <v>821</v>
      </c>
      <c r="D4777" t="s">
        <v>822</v>
      </c>
      <c r="E4777" t="s">
        <v>823</v>
      </c>
      <c r="F4777" t="s">
        <v>824</v>
      </c>
      <c r="G4777" t="s">
        <v>825</v>
      </c>
      <c r="H4777" t="s">
        <v>966</v>
      </c>
      <c r="I4777">
        <v>310</v>
      </c>
      <c r="J4777" t="s">
        <v>967</v>
      </c>
      <c r="K4777" t="s">
        <v>842</v>
      </c>
      <c r="L4777" t="s">
        <v>251</v>
      </c>
      <c r="M4777" t="s">
        <v>829</v>
      </c>
      <c r="N4777" t="s">
        <v>829</v>
      </c>
      <c r="O4777">
        <v>0</v>
      </c>
      <c r="P4777">
        <v>0</v>
      </c>
      <c r="Q4777">
        <v>0</v>
      </c>
      <c r="R4777">
        <v>872727</v>
      </c>
      <c r="S4777">
        <v>872727</v>
      </c>
      <c r="T4777">
        <v>0</v>
      </c>
      <c r="U4777">
        <v>872727</v>
      </c>
      <c r="V4777">
        <v>22</v>
      </c>
    </row>
    <row r="4778" spans="1:22" x14ac:dyDescent="0.3">
      <c r="A4778">
        <v>202223</v>
      </c>
      <c r="B4778" t="s">
        <v>820</v>
      </c>
      <c r="C4778" t="s">
        <v>821</v>
      </c>
      <c r="D4778" t="s">
        <v>822</v>
      </c>
      <c r="E4778" t="s">
        <v>823</v>
      </c>
      <c r="F4778" t="s">
        <v>824</v>
      </c>
      <c r="G4778" t="s">
        <v>825</v>
      </c>
      <c r="H4778" t="s">
        <v>966</v>
      </c>
      <c r="I4778">
        <v>310</v>
      </c>
      <c r="J4778" t="s">
        <v>967</v>
      </c>
      <c r="K4778" t="s">
        <v>842</v>
      </c>
      <c r="L4778" t="s">
        <v>251</v>
      </c>
      <c r="M4778" t="s">
        <v>829</v>
      </c>
      <c r="N4778" t="s">
        <v>829</v>
      </c>
      <c r="O4778">
        <v>0</v>
      </c>
      <c r="P4778">
        <v>0</v>
      </c>
      <c r="Q4778">
        <v>0</v>
      </c>
      <c r="R4778">
        <v>1091430</v>
      </c>
      <c r="S4778">
        <v>1091430</v>
      </c>
      <c r="T4778">
        <v>0</v>
      </c>
      <c r="U4778">
        <v>1091430</v>
      </c>
      <c r="V4778">
        <v>27</v>
      </c>
    </row>
    <row r="4779" spans="1:22" x14ac:dyDescent="0.3">
      <c r="A4779">
        <v>202324</v>
      </c>
      <c r="B4779" t="s">
        <v>820</v>
      </c>
      <c r="C4779" t="s">
        <v>821</v>
      </c>
      <c r="D4779" t="s">
        <v>822</v>
      </c>
      <c r="E4779" t="s">
        <v>823</v>
      </c>
      <c r="F4779" t="s">
        <v>824</v>
      </c>
      <c r="G4779" t="s">
        <v>825</v>
      </c>
      <c r="H4779" t="s">
        <v>966</v>
      </c>
      <c r="I4779">
        <v>310</v>
      </c>
      <c r="J4779" t="s">
        <v>967</v>
      </c>
      <c r="K4779" t="s">
        <v>842</v>
      </c>
      <c r="L4779" t="s">
        <v>251</v>
      </c>
      <c r="M4779" t="s">
        <v>829</v>
      </c>
      <c r="N4779" t="s">
        <v>829</v>
      </c>
      <c r="O4779">
        <v>0</v>
      </c>
      <c r="P4779">
        <v>1266670</v>
      </c>
      <c r="Q4779">
        <v>0</v>
      </c>
      <c r="R4779">
        <v>0</v>
      </c>
      <c r="S4779">
        <v>1266670</v>
      </c>
      <c r="T4779">
        <v>0</v>
      </c>
      <c r="U4779">
        <v>1266670</v>
      </c>
      <c r="V4779">
        <v>30</v>
      </c>
    </row>
    <row r="4780" spans="1:22" x14ac:dyDescent="0.3">
      <c r="A4780">
        <v>202122</v>
      </c>
      <c r="B4780" t="s">
        <v>820</v>
      </c>
      <c r="C4780" t="s">
        <v>821</v>
      </c>
      <c r="D4780" t="s">
        <v>822</v>
      </c>
      <c r="E4780" t="s">
        <v>823</v>
      </c>
      <c r="F4780" t="s">
        <v>824</v>
      </c>
      <c r="G4780" t="s">
        <v>825</v>
      </c>
      <c r="H4780" t="s">
        <v>966</v>
      </c>
      <c r="I4780">
        <v>310</v>
      </c>
      <c r="J4780" t="s">
        <v>967</v>
      </c>
      <c r="K4780" t="s">
        <v>842</v>
      </c>
      <c r="L4780" t="s">
        <v>253</v>
      </c>
      <c r="M4780" t="s">
        <v>829</v>
      </c>
      <c r="N4780" t="s">
        <v>829</v>
      </c>
      <c r="O4780">
        <v>0</v>
      </c>
      <c r="P4780">
        <v>0</v>
      </c>
      <c r="Q4780">
        <v>0</v>
      </c>
      <c r="R4780">
        <v>507864</v>
      </c>
      <c r="S4780">
        <v>507864</v>
      </c>
      <c r="T4780">
        <v>0</v>
      </c>
      <c r="U4780">
        <v>507864</v>
      </c>
      <c r="V4780">
        <v>13</v>
      </c>
    </row>
    <row r="4781" spans="1:22" x14ac:dyDescent="0.3">
      <c r="A4781">
        <v>202223</v>
      </c>
      <c r="B4781" t="s">
        <v>820</v>
      </c>
      <c r="C4781" t="s">
        <v>821</v>
      </c>
      <c r="D4781" t="s">
        <v>822</v>
      </c>
      <c r="E4781" t="s">
        <v>823</v>
      </c>
      <c r="F4781" t="s">
        <v>824</v>
      </c>
      <c r="G4781" t="s">
        <v>825</v>
      </c>
      <c r="H4781" t="s">
        <v>966</v>
      </c>
      <c r="I4781">
        <v>310</v>
      </c>
      <c r="J4781" t="s">
        <v>967</v>
      </c>
      <c r="K4781" t="s">
        <v>842</v>
      </c>
      <c r="L4781" t="s">
        <v>253</v>
      </c>
      <c r="M4781" t="s">
        <v>829</v>
      </c>
      <c r="N4781" t="s">
        <v>829</v>
      </c>
      <c r="O4781">
        <v>0</v>
      </c>
      <c r="P4781">
        <v>0</v>
      </c>
      <c r="Q4781">
        <v>0</v>
      </c>
      <c r="R4781">
        <v>961110</v>
      </c>
      <c r="S4781">
        <v>961110</v>
      </c>
      <c r="T4781">
        <v>0</v>
      </c>
      <c r="U4781">
        <v>961110</v>
      </c>
      <c r="V4781">
        <v>24</v>
      </c>
    </row>
    <row r="4782" spans="1:22" x14ac:dyDescent="0.3">
      <c r="A4782">
        <v>202324</v>
      </c>
      <c r="B4782" t="s">
        <v>820</v>
      </c>
      <c r="C4782" t="s">
        <v>821</v>
      </c>
      <c r="D4782" t="s">
        <v>822</v>
      </c>
      <c r="E4782" t="s">
        <v>823</v>
      </c>
      <c r="F4782" t="s">
        <v>824</v>
      </c>
      <c r="G4782" t="s">
        <v>825</v>
      </c>
      <c r="H4782" t="s">
        <v>966</v>
      </c>
      <c r="I4782">
        <v>310</v>
      </c>
      <c r="J4782" t="s">
        <v>967</v>
      </c>
      <c r="K4782" t="s">
        <v>842</v>
      </c>
      <c r="L4782" t="s">
        <v>253</v>
      </c>
      <c r="M4782" t="s">
        <v>829</v>
      </c>
      <c r="N4782" t="s">
        <v>829</v>
      </c>
      <c r="O4782">
        <v>0</v>
      </c>
      <c r="P4782">
        <v>1158659</v>
      </c>
      <c r="Q4782">
        <v>0</v>
      </c>
      <c r="R4782">
        <v>0</v>
      </c>
      <c r="S4782">
        <v>1158659</v>
      </c>
      <c r="T4782">
        <v>0</v>
      </c>
      <c r="U4782">
        <v>1158659</v>
      </c>
      <c r="V4782">
        <v>28</v>
      </c>
    </row>
    <row r="4783" spans="1:22" x14ac:dyDescent="0.3">
      <c r="A4783">
        <v>202122</v>
      </c>
      <c r="B4783" t="s">
        <v>820</v>
      </c>
      <c r="C4783" t="s">
        <v>821</v>
      </c>
      <c r="D4783" t="s">
        <v>822</v>
      </c>
      <c r="E4783" t="s">
        <v>823</v>
      </c>
      <c r="F4783" t="s">
        <v>824</v>
      </c>
      <c r="G4783" t="s">
        <v>825</v>
      </c>
      <c r="H4783" t="s">
        <v>966</v>
      </c>
      <c r="I4783">
        <v>310</v>
      </c>
      <c r="J4783" t="s">
        <v>967</v>
      </c>
      <c r="K4783" t="s">
        <v>842</v>
      </c>
      <c r="L4783" t="s">
        <v>845</v>
      </c>
      <c r="M4783" t="s">
        <v>829</v>
      </c>
      <c r="N4783" t="s">
        <v>829</v>
      </c>
      <c r="O4783">
        <v>0</v>
      </c>
      <c r="P4783">
        <v>0</v>
      </c>
      <c r="Q4783">
        <v>0</v>
      </c>
      <c r="R4783">
        <v>0</v>
      </c>
      <c r="S4783">
        <v>0</v>
      </c>
      <c r="T4783">
        <v>0</v>
      </c>
      <c r="U4783">
        <v>0</v>
      </c>
      <c r="V4783">
        <v>0</v>
      </c>
    </row>
    <row r="4784" spans="1:22" x14ac:dyDescent="0.3">
      <c r="A4784">
        <v>202223</v>
      </c>
      <c r="B4784" t="s">
        <v>820</v>
      </c>
      <c r="C4784" t="s">
        <v>821</v>
      </c>
      <c r="D4784" t="s">
        <v>822</v>
      </c>
      <c r="E4784" t="s">
        <v>823</v>
      </c>
      <c r="F4784" t="s">
        <v>824</v>
      </c>
      <c r="G4784" t="s">
        <v>825</v>
      </c>
      <c r="H4784" t="s">
        <v>966</v>
      </c>
      <c r="I4784">
        <v>310</v>
      </c>
      <c r="J4784" t="s">
        <v>967</v>
      </c>
      <c r="K4784" t="s">
        <v>842</v>
      </c>
      <c r="L4784" t="s">
        <v>845</v>
      </c>
      <c r="M4784" t="s">
        <v>829</v>
      </c>
      <c r="N4784" t="s">
        <v>829</v>
      </c>
      <c r="O4784">
        <v>0</v>
      </c>
      <c r="P4784">
        <v>0</v>
      </c>
      <c r="Q4784">
        <v>0</v>
      </c>
      <c r="R4784">
        <v>0</v>
      </c>
      <c r="S4784">
        <v>0</v>
      </c>
      <c r="T4784">
        <v>0</v>
      </c>
      <c r="U4784">
        <v>0</v>
      </c>
      <c r="V4784">
        <v>0</v>
      </c>
    </row>
    <row r="4785" spans="1:22" x14ac:dyDescent="0.3">
      <c r="A4785">
        <v>202324</v>
      </c>
      <c r="B4785" t="s">
        <v>820</v>
      </c>
      <c r="C4785" t="s">
        <v>821</v>
      </c>
      <c r="D4785" t="s">
        <v>822</v>
      </c>
      <c r="E4785" t="s">
        <v>823</v>
      </c>
      <c r="F4785" t="s">
        <v>824</v>
      </c>
      <c r="G4785" t="s">
        <v>825</v>
      </c>
      <c r="H4785" t="s">
        <v>966</v>
      </c>
      <c r="I4785">
        <v>310</v>
      </c>
      <c r="J4785" t="s">
        <v>967</v>
      </c>
      <c r="K4785" t="s">
        <v>842</v>
      </c>
      <c r="L4785" t="s">
        <v>845</v>
      </c>
      <c r="M4785" t="s">
        <v>829</v>
      </c>
      <c r="N4785" t="s">
        <v>829</v>
      </c>
      <c r="O4785">
        <v>49096</v>
      </c>
      <c r="P4785">
        <v>0</v>
      </c>
      <c r="Q4785">
        <v>0</v>
      </c>
      <c r="R4785">
        <v>0</v>
      </c>
      <c r="S4785">
        <v>49096</v>
      </c>
      <c r="T4785">
        <v>0</v>
      </c>
      <c r="U4785">
        <v>49096</v>
      </c>
      <c r="V4785">
        <v>1</v>
      </c>
    </row>
    <row r="4786" spans="1:22" x14ac:dyDescent="0.3">
      <c r="A4786">
        <v>202122</v>
      </c>
      <c r="B4786" t="s">
        <v>820</v>
      </c>
      <c r="C4786" t="s">
        <v>821</v>
      </c>
      <c r="D4786" t="s">
        <v>822</v>
      </c>
      <c r="E4786" t="s">
        <v>823</v>
      </c>
      <c r="F4786" t="s">
        <v>912</v>
      </c>
      <c r="G4786" t="s">
        <v>913</v>
      </c>
      <c r="H4786" t="s">
        <v>968</v>
      </c>
      <c r="I4786">
        <v>805</v>
      </c>
      <c r="J4786" t="s">
        <v>969</v>
      </c>
      <c r="K4786" t="s">
        <v>828</v>
      </c>
      <c r="L4786" t="s">
        <v>336</v>
      </c>
      <c r="M4786">
        <v>0</v>
      </c>
      <c r="N4786">
        <v>306000</v>
      </c>
      <c r="O4786">
        <v>180000</v>
      </c>
      <c r="P4786">
        <v>880000</v>
      </c>
      <c r="Q4786">
        <v>220001</v>
      </c>
      <c r="R4786" t="s">
        <v>829</v>
      </c>
      <c r="S4786">
        <v>1586001</v>
      </c>
      <c r="T4786" t="s">
        <v>829</v>
      </c>
      <c r="U4786">
        <v>1586001</v>
      </c>
      <c r="V4786">
        <v>238</v>
      </c>
    </row>
    <row r="4787" spans="1:22" x14ac:dyDescent="0.3">
      <c r="A4787">
        <v>202223</v>
      </c>
      <c r="B4787" t="s">
        <v>820</v>
      </c>
      <c r="C4787" t="s">
        <v>821</v>
      </c>
      <c r="D4787" t="s">
        <v>822</v>
      </c>
      <c r="E4787" t="s">
        <v>823</v>
      </c>
      <c r="F4787" t="s">
        <v>912</v>
      </c>
      <c r="G4787" t="s">
        <v>913</v>
      </c>
      <c r="H4787" t="s">
        <v>968</v>
      </c>
      <c r="I4787">
        <v>805</v>
      </c>
      <c r="J4787" t="s">
        <v>969</v>
      </c>
      <c r="K4787" t="s">
        <v>828</v>
      </c>
      <c r="L4787" t="s">
        <v>336</v>
      </c>
      <c r="M4787">
        <v>0</v>
      </c>
      <c r="N4787">
        <v>250932</v>
      </c>
      <c r="O4787">
        <v>348000</v>
      </c>
      <c r="P4787">
        <v>366667</v>
      </c>
      <c r="Q4787">
        <v>340000</v>
      </c>
      <c r="R4787" t="s">
        <v>829</v>
      </c>
      <c r="S4787">
        <v>1305599</v>
      </c>
      <c r="T4787" t="s">
        <v>829</v>
      </c>
      <c r="U4787">
        <v>1305599</v>
      </c>
      <c r="V4787">
        <v>261</v>
      </c>
    </row>
    <row r="4788" spans="1:22" x14ac:dyDescent="0.3">
      <c r="A4788">
        <v>202324</v>
      </c>
      <c r="B4788" t="s">
        <v>820</v>
      </c>
      <c r="C4788" t="s">
        <v>821</v>
      </c>
      <c r="D4788" t="s">
        <v>822</v>
      </c>
      <c r="E4788" t="s">
        <v>823</v>
      </c>
      <c r="F4788" t="s">
        <v>912</v>
      </c>
      <c r="G4788" t="s">
        <v>913</v>
      </c>
      <c r="H4788" t="s">
        <v>968</v>
      </c>
      <c r="I4788">
        <v>805</v>
      </c>
      <c r="J4788" t="s">
        <v>969</v>
      </c>
      <c r="K4788" t="s">
        <v>828</v>
      </c>
      <c r="L4788" t="s">
        <v>336</v>
      </c>
      <c r="M4788">
        <v>0</v>
      </c>
      <c r="N4788">
        <v>426000</v>
      </c>
      <c r="O4788">
        <v>297000</v>
      </c>
      <c r="P4788">
        <v>0</v>
      </c>
      <c r="Q4788">
        <v>400000</v>
      </c>
      <c r="R4788" t="s">
        <v>829</v>
      </c>
      <c r="S4788">
        <v>1123000</v>
      </c>
      <c r="T4788" t="s">
        <v>829</v>
      </c>
      <c r="U4788">
        <v>1123000</v>
      </c>
      <c r="V4788">
        <v>267</v>
      </c>
    </row>
    <row r="4789" spans="1:22" x14ac:dyDescent="0.3">
      <c r="A4789">
        <v>202122</v>
      </c>
      <c r="B4789" t="s">
        <v>820</v>
      </c>
      <c r="C4789" t="s">
        <v>821</v>
      </c>
      <c r="D4789" t="s">
        <v>822</v>
      </c>
      <c r="E4789" t="s">
        <v>823</v>
      </c>
      <c r="F4789" t="s">
        <v>912</v>
      </c>
      <c r="G4789" t="s">
        <v>913</v>
      </c>
      <c r="H4789" t="s">
        <v>968</v>
      </c>
      <c r="I4789">
        <v>805</v>
      </c>
      <c r="J4789" t="s">
        <v>969</v>
      </c>
      <c r="K4789" t="s">
        <v>828</v>
      </c>
      <c r="L4789" t="s">
        <v>235</v>
      </c>
      <c r="M4789" t="s">
        <v>829</v>
      </c>
      <c r="N4789">
        <v>72150</v>
      </c>
      <c r="O4789">
        <v>20671</v>
      </c>
      <c r="P4789" t="s">
        <v>829</v>
      </c>
      <c r="Q4789" t="s">
        <v>829</v>
      </c>
      <c r="R4789" t="s">
        <v>829</v>
      </c>
      <c r="S4789">
        <v>92822</v>
      </c>
      <c r="T4789">
        <v>0</v>
      </c>
      <c r="U4789">
        <v>92822</v>
      </c>
      <c r="V4789">
        <v>14</v>
      </c>
    </row>
    <row r="4790" spans="1:22" x14ac:dyDescent="0.3">
      <c r="A4790">
        <v>202223</v>
      </c>
      <c r="B4790" t="s">
        <v>820</v>
      </c>
      <c r="C4790" t="s">
        <v>821</v>
      </c>
      <c r="D4790" t="s">
        <v>822</v>
      </c>
      <c r="E4790" t="s">
        <v>823</v>
      </c>
      <c r="F4790" t="s">
        <v>912</v>
      </c>
      <c r="G4790" t="s">
        <v>913</v>
      </c>
      <c r="H4790" t="s">
        <v>968</v>
      </c>
      <c r="I4790">
        <v>805</v>
      </c>
      <c r="J4790" t="s">
        <v>969</v>
      </c>
      <c r="K4790" t="s">
        <v>828</v>
      </c>
      <c r="L4790" t="s">
        <v>235</v>
      </c>
      <c r="M4790" t="s">
        <v>829</v>
      </c>
      <c r="N4790">
        <v>0</v>
      </c>
      <c r="O4790">
        <v>0</v>
      </c>
      <c r="P4790" t="s">
        <v>829</v>
      </c>
      <c r="Q4790" t="s">
        <v>829</v>
      </c>
      <c r="R4790" t="s">
        <v>829</v>
      </c>
      <c r="S4790">
        <v>0</v>
      </c>
      <c r="T4790">
        <v>0</v>
      </c>
      <c r="U4790">
        <v>0</v>
      </c>
      <c r="V4790">
        <v>0</v>
      </c>
    </row>
    <row r="4791" spans="1:22" x14ac:dyDescent="0.3">
      <c r="A4791">
        <v>202324</v>
      </c>
      <c r="B4791" t="s">
        <v>820</v>
      </c>
      <c r="C4791" t="s">
        <v>821</v>
      </c>
      <c r="D4791" t="s">
        <v>822</v>
      </c>
      <c r="E4791" t="s">
        <v>823</v>
      </c>
      <c r="F4791" t="s">
        <v>912</v>
      </c>
      <c r="G4791" t="s">
        <v>913</v>
      </c>
      <c r="H4791" t="s">
        <v>968</v>
      </c>
      <c r="I4791">
        <v>805</v>
      </c>
      <c r="J4791" t="s">
        <v>969</v>
      </c>
      <c r="K4791" t="s">
        <v>828</v>
      </c>
      <c r="L4791" t="s">
        <v>235</v>
      </c>
      <c r="M4791" t="s">
        <v>829</v>
      </c>
      <c r="N4791">
        <v>0</v>
      </c>
      <c r="O4791">
        <v>0</v>
      </c>
      <c r="P4791" t="s">
        <v>829</v>
      </c>
      <c r="Q4791" t="s">
        <v>829</v>
      </c>
      <c r="R4791" t="s">
        <v>829</v>
      </c>
      <c r="S4791">
        <v>0</v>
      </c>
      <c r="T4791">
        <v>0</v>
      </c>
      <c r="U4791">
        <v>0</v>
      </c>
      <c r="V4791">
        <v>0</v>
      </c>
    </row>
    <row r="4792" spans="1:22" x14ac:dyDescent="0.3">
      <c r="A4792">
        <v>202122</v>
      </c>
      <c r="B4792" t="s">
        <v>820</v>
      </c>
      <c r="C4792" t="s">
        <v>821</v>
      </c>
      <c r="D4792" t="s">
        <v>822</v>
      </c>
      <c r="E4792" t="s">
        <v>823</v>
      </c>
      <c r="F4792" t="s">
        <v>912</v>
      </c>
      <c r="G4792" t="s">
        <v>913</v>
      </c>
      <c r="H4792" t="s">
        <v>968</v>
      </c>
      <c r="I4792">
        <v>805</v>
      </c>
      <c r="J4792" t="s">
        <v>969</v>
      </c>
      <c r="K4792" t="s">
        <v>828</v>
      </c>
      <c r="L4792" t="s">
        <v>534</v>
      </c>
      <c r="M4792">
        <v>0</v>
      </c>
      <c r="N4792">
        <v>896473</v>
      </c>
      <c r="O4792">
        <v>414838</v>
      </c>
      <c r="P4792">
        <v>1107035</v>
      </c>
      <c r="Q4792">
        <v>360286</v>
      </c>
      <c r="R4792" t="s">
        <v>829</v>
      </c>
      <c r="S4792">
        <v>2778632</v>
      </c>
      <c r="T4792">
        <v>0</v>
      </c>
      <c r="U4792">
        <v>2778632</v>
      </c>
      <c r="V4792">
        <v>127</v>
      </c>
    </row>
    <row r="4793" spans="1:22" x14ac:dyDescent="0.3">
      <c r="A4793">
        <v>202223</v>
      </c>
      <c r="B4793" t="s">
        <v>820</v>
      </c>
      <c r="C4793" t="s">
        <v>821</v>
      </c>
      <c r="D4793" t="s">
        <v>822</v>
      </c>
      <c r="E4793" t="s">
        <v>823</v>
      </c>
      <c r="F4793" t="s">
        <v>912</v>
      </c>
      <c r="G4793" t="s">
        <v>913</v>
      </c>
      <c r="H4793" t="s">
        <v>968</v>
      </c>
      <c r="I4793">
        <v>805</v>
      </c>
      <c r="J4793" t="s">
        <v>969</v>
      </c>
      <c r="K4793" t="s">
        <v>828</v>
      </c>
      <c r="L4793" t="s">
        <v>534</v>
      </c>
      <c r="M4793">
        <v>82862</v>
      </c>
      <c r="N4793">
        <v>865642</v>
      </c>
      <c r="O4793">
        <v>381683</v>
      </c>
      <c r="P4793">
        <v>583721</v>
      </c>
      <c r="Q4793">
        <v>276242</v>
      </c>
      <c r="R4793" t="s">
        <v>829</v>
      </c>
      <c r="S4793">
        <v>2190150</v>
      </c>
      <c r="T4793">
        <v>0</v>
      </c>
      <c r="U4793">
        <v>2190150</v>
      </c>
      <c r="V4793">
        <v>99</v>
      </c>
    </row>
    <row r="4794" spans="1:22" x14ac:dyDescent="0.3">
      <c r="A4794">
        <v>202324</v>
      </c>
      <c r="B4794" t="s">
        <v>820</v>
      </c>
      <c r="C4794" t="s">
        <v>821</v>
      </c>
      <c r="D4794" t="s">
        <v>822</v>
      </c>
      <c r="E4794" t="s">
        <v>823</v>
      </c>
      <c r="F4794" t="s">
        <v>912</v>
      </c>
      <c r="G4794" t="s">
        <v>913</v>
      </c>
      <c r="H4794" t="s">
        <v>968</v>
      </c>
      <c r="I4794">
        <v>805</v>
      </c>
      <c r="J4794" t="s">
        <v>969</v>
      </c>
      <c r="K4794" t="s">
        <v>828</v>
      </c>
      <c r="L4794" t="s">
        <v>534</v>
      </c>
      <c r="M4794">
        <v>254903</v>
      </c>
      <c r="N4794">
        <v>1482634</v>
      </c>
      <c r="O4794">
        <v>600102</v>
      </c>
      <c r="P4794">
        <v>0</v>
      </c>
      <c r="Q4794">
        <v>468546</v>
      </c>
      <c r="R4794" t="s">
        <v>829</v>
      </c>
      <c r="S4794">
        <v>2806185</v>
      </c>
      <c r="T4794">
        <v>0</v>
      </c>
      <c r="U4794">
        <v>2806185</v>
      </c>
      <c r="V4794">
        <v>129</v>
      </c>
    </row>
    <row r="4795" spans="1:22" x14ac:dyDescent="0.3">
      <c r="A4795">
        <v>202122</v>
      </c>
      <c r="B4795" t="s">
        <v>820</v>
      </c>
      <c r="C4795" t="s">
        <v>821</v>
      </c>
      <c r="D4795" t="s">
        <v>822</v>
      </c>
      <c r="E4795" t="s">
        <v>823</v>
      </c>
      <c r="F4795" t="s">
        <v>912</v>
      </c>
      <c r="G4795" t="s">
        <v>913</v>
      </c>
      <c r="H4795" t="s">
        <v>968</v>
      </c>
      <c r="I4795">
        <v>805</v>
      </c>
      <c r="J4795" t="s">
        <v>969</v>
      </c>
      <c r="K4795" t="s">
        <v>828</v>
      </c>
      <c r="L4795" t="s">
        <v>603</v>
      </c>
      <c r="M4795" t="s">
        <v>829</v>
      </c>
      <c r="N4795" t="s">
        <v>829</v>
      </c>
      <c r="O4795" t="s">
        <v>829</v>
      </c>
      <c r="P4795">
        <v>0</v>
      </c>
      <c r="Q4795">
        <v>0</v>
      </c>
      <c r="R4795">
        <v>0</v>
      </c>
      <c r="S4795">
        <v>0</v>
      </c>
      <c r="T4795">
        <v>0</v>
      </c>
      <c r="U4795">
        <v>0</v>
      </c>
      <c r="V4795">
        <v>0</v>
      </c>
    </row>
    <row r="4796" spans="1:22" x14ac:dyDescent="0.3">
      <c r="A4796">
        <v>202223</v>
      </c>
      <c r="B4796" t="s">
        <v>820</v>
      </c>
      <c r="C4796" t="s">
        <v>821</v>
      </c>
      <c r="D4796" t="s">
        <v>822</v>
      </c>
      <c r="E4796" t="s">
        <v>823</v>
      </c>
      <c r="F4796" t="s">
        <v>912</v>
      </c>
      <c r="G4796" t="s">
        <v>913</v>
      </c>
      <c r="H4796" t="s">
        <v>968</v>
      </c>
      <c r="I4796">
        <v>805</v>
      </c>
      <c r="J4796" t="s">
        <v>969</v>
      </c>
      <c r="K4796" t="s">
        <v>828</v>
      </c>
      <c r="L4796" t="s">
        <v>603</v>
      </c>
      <c r="M4796" t="s">
        <v>829</v>
      </c>
      <c r="N4796" t="s">
        <v>829</v>
      </c>
      <c r="O4796" t="s">
        <v>829</v>
      </c>
      <c r="P4796">
        <v>0</v>
      </c>
      <c r="Q4796">
        <v>0</v>
      </c>
      <c r="R4796">
        <v>0</v>
      </c>
      <c r="S4796">
        <v>0</v>
      </c>
      <c r="T4796">
        <v>0</v>
      </c>
      <c r="U4796">
        <v>0</v>
      </c>
      <c r="V4796">
        <v>0</v>
      </c>
    </row>
    <row r="4797" spans="1:22" x14ac:dyDescent="0.3">
      <c r="A4797">
        <v>202324</v>
      </c>
      <c r="B4797" t="s">
        <v>820</v>
      </c>
      <c r="C4797" t="s">
        <v>821</v>
      </c>
      <c r="D4797" t="s">
        <v>822</v>
      </c>
      <c r="E4797" t="s">
        <v>823</v>
      </c>
      <c r="F4797" t="s">
        <v>912</v>
      </c>
      <c r="G4797" t="s">
        <v>913</v>
      </c>
      <c r="H4797" t="s">
        <v>968</v>
      </c>
      <c r="I4797">
        <v>805</v>
      </c>
      <c r="J4797" t="s">
        <v>969</v>
      </c>
      <c r="K4797" t="s">
        <v>828</v>
      </c>
      <c r="L4797" t="s">
        <v>603</v>
      </c>
      <c r="M4797" t="s">
        <v>829</v>
      </c>
      <c r="N4797" t="s">
        <v>829</v>
      </c>
      <c r="O4797" t="s">
        <v>829</v>
      </c>
      <c r="P4797">
        <v>0</v>
      </c>
      <c r="Q4797">
        <v>0</v>
      </c>
      <c r="R4797">
        <v>0</v>
      </c>
      <c r="S4797">
        <v>0</v>
      </c>
      <c r="T4797">
        <v>0</v>
      </c>
      <c r="U4797">
        <v>0</v>
      </c>
      <c r="V4797">
        <v>0</v>
      </c>
    </row>
    <row r="4798" spans="1:22" x14ac:dyDescent="0.3">
      <c r="A4798">
        <v>202122</v>
      </c>
      <c r="B4798" t="s">
        <v>820</v>
      </c>
      <c r="C4798" t="s">
        <v>821</v>
      </c>
      <c r="D4798" t="s">
        <v>822</v>
      </c>
      <c r="E4798" t="s">
        <v>823</v>
      </c>
      <c r="F4798" t="s">
        <v>912</v>
      </c>
      <c r="G4798" t="s">
        <v>913</v>
      </c>
      <c r="H4798" t="s">
        <v>968</v>
      </c>
      <c r="I4798">
        <v>805</v>
      </c>
      <c r="J4798" t="s">
        <v>969</v>
      </c>
      <c r="K4798" t="s">
        <v>828</v>
      </c>
      <c r="L4798" t="s">
        <v>606</v>
      </c>
      <c r="M4798">
        <v>0</v>
      </c>
      <c r="N4798">
        <v>0</v>
      </c>
      <c r="O4798">
        <v>0</v>
      </c>
      <c r="P4798">
        <v>0</v>
      </c>
      <c r="Q4798">
        <v>0</v>
      </c>
      <c r="R4798">
        <v>0</v>
      </c>
      <c r="S4798">
        <v>0</v>
      </c>
      <c r="T4798">
        <v>0</v>
      </c>
      <c r="U4798">
        <v>0</v>
      </c>
      <c r="V4798">
        <v>0</v>
      </c>
    </row>
    <row r="4799" spans="1:22" x14ac:dyDescent="0.3">
      <c r="A4799">
        <v>202223</v>
      </c>
      <c r="B4799" t="s">
        <v>820</v>
      </c>
      <c r="C4799" t="s">
        <v>821</v>
      </c>
      <c r="D4799" t="s">
        <v>822</v>
      </c>
      <c r="E4799" t="s">
        <v>823</v>
      </c>
      <c r="F4799" t="s">
        <v>912</v>
      </c>
      <c r="G4799" t="s">
        <v>913</v>
      </c>
      <c r="H4799" t="s">
        <v>968</v>
      </c>
      <c r="I4799">
        <v>805</v>
      </c>
      <c r="J4799" t="s">
        <v>969</v>
      </c>
      <c r="K4799" t="s">
        <v>828</v>
      </c>
      <c r="L4799" t="s">
        <v>606</v>
      </c>
      <c r="M4799">
        <v>0</v>
      </c>
      <c r="N4799">
        <v>0</v>
      </c>
      <c r="O4799">
        <v>0</v>
      </c>
      <c r="P4799">
        <v>0</v>
      </c>
      <c r="Q4799">
        <v>0</v>
      </c>
      <c r="R4799">
        <v>0</v>
      </c>
      <c r="S4799">
        <v>0</v>
      </c>
      <c r="T4799">
        <v>0</v>
      </c>
      <c r="U4799">
        <v>0</v>
      </c>
      <c r="V4799">
        <v>0</v>
      </c>
    </row>
    <row r="4800" spans="1:22" x14ac:dyDescent="0.3">
      <c r="A4800">
        <v>202324</v>
      </c>
      <c r="B4800" t="s">
        <v>820</v>
      </c>
      <c r="C4800" t="s">
        <v>821</v>
      </c>
      <c r="D4800" t="s">
        <v>822</v>
      </c>
      <c r="E4800" t="s">
        <v>823</v>
      </c>
      <c r="F4800" t="s">
        <v>912</v>
      </c>
      <c r="G4800" t="s">
        <v>913</v>
      </c>
      <c r="H4800" t="s">
        <v>968</v>
      </c>
      <c r="I4800">
        <v>805</v>
      </c>
      <c r="J4800" t="s">
        <v>969</v>
      </c>
      <c r="K4800" t="s">
        <v>828</v>
      </c>
      <c r="L4800" t="s">
        <v>606</v>
      </c>
      <c r="M4800">
        <v>0</v>
      </c>
      <c r="N4800">
        <v>0</v>
      </c>
      <c r="O4800">
        <v>0</v>
      </c>
      <c r="P4800">
        <v>0</v>
      </c>
      <c r="Q4800">
        <v>0</v>
      </c>
      <c r="R4800">
        <v>0</v>
      </c>
      <c r="S4800">
        <v>0</v>
      </c>
      <c r="T4800">
        <v>0</v>
      </c>
      <c r="U4800">
        <v>0</v>
      </c>
      <c r="V4800">
        <v>0</v>
      </c>
    </row>
    <row r="4801" spans="1:22" x14ac:dyDescent="0.3">
      <c r="A4801">
        <v>202122</v>
      </c>
      <c r="B4801" t="s">
        <v>820</v>
      </c>
      <c r="C4801" t="s">
        <v>821</v>
      </c>
      <c r="D4801" t="s">
        <v>822</v>
      </c>
      <c r="E4801" t="s">
        <v>823</v>
      </c>
      <c r="F4801" t="s">
        <v>912</v>
      </c>
      <c r="G4801" t="s">
        <v>913</v>
      </c>
      <c r="H4801" t="s">
        <v>968</v>
      </c>
      <c r="I4801">
        <v>805</v>
      </c>
      <c r="J4801" t="s">
        <v>969</v>
      </c>
      <c r="K4801" t="s">
        <v>828</v>
      </c>
      <c r="L4801" t="s">
        <v>609</v>
      </c>
      <c r="M4801" t="s">
        <v>829</v>
      </c>
      <c r="N4801" t="s">
        <v>829</v>
      </c>
      <c r="O4801" t="s">
        <v>829</v>
      </c>
      <c r="P4801" t="s">
        <v>829</v>
      </c>
      <c r="Q4801">
        <v>0</v>
      </c>
      <c r="R4801" t="s">
        <v>829</v>
      </c>
      <c r="S4801">
        <v>0</v>
      </c>
      <c r="T4801">
        <v>0</v>
      </c>
      <c r="U4801">
        <v>0</v>
      </c>
      <c r="V4801">
        <v>0</v>
      </c>
    </row>
    <row r="4802" spans="1:22" x14ac:dyDescent="0.3">
      <c r="A4802">
        <v>202223</v>
      </c>
      <c r="B4802" t="s">
        <v>820</v>
      </c>
      <c r="C4802" t="s">
        <v>821</v>
      </c>
      <c r="D4802" t="s">
        <v>822</v>
      </c>
      <c r="E4802" t="s">
        <v>823</v>
      </c>
      <c r="F4802" t="s">
        <v>912</v>
      </c>
      <c r="G4802" t="s">
        <v>913</v>
      </c>
      <c r="H4802" t="s">
        <v>968</v>
      </c>
      <c r="I4802">
        <v>805</v>
      </c>
      <c r="J4802" t="s">
        <v>969</v>
      </c>
      <c r="K4802" t="s">
        <v>828</v>
      </c>
      <c r="L4802" t="s">
        <v>609</v>
      </c>
      <c r="M4802" t="s">
        <v>829</v>
      </c>
      <c r="N4802" t="s">
        <v>829</v>
      </c>
      <c r="O4802" t="s">
        <v>829</v>
      </c>
      <c r="P4802" t="s">
        <v>829</v>
      </c>
      <c r="Q4802">
        <v>0</v>
      </c>
      <c r="R4802" t="s">
        <v>829</v>
      </c>
      <c r="S4802">
        <v>0</v>
      </c>
      <c r="T4802">
        <v>0</v>
      </c>
      <c r="U4802">
        <v>0</v>
      </c>
      <c r="V4802">
        <v>0</v>
      </c>
    </row>
    <row r="4803" spans="1:22" x14ac:dyDescent="0.3">
      <c r="A4803">
        <v>202122</v>
      </c>
      <c r="B4803" t="s">
        <v>820</v>
      </c>
      <c r="C4803" t="s">
        <v>821</v>
      </c>
      <c r="D4803" t="s">
        <v>822</v>
      </c>
      <c r="E4803" t="s">
        <v>823</v>
      </c>
      <c r="F4803" t="s">
        <v>912</v>
      </c>
      <c r="G4803" t="s">
        <v>913</v>
      </c>
      <c r="H4803" t="s">
        <v>968</v>
      </c>
      <c r="I4803">
        <v>805</v>
      </c>
      <c r="J4803" t="s">
        <v>969</v>
      </c>
      <c r="K4803" t="s">
        <v>828</v>
      </c>
      <c r="L4803" t="s">
        <v>830</v>
      </c>
      <c r="M4803">
        <v>0</v>
      </c>
      <c r="N4803">
        <v>66445</v>
      </c>
      <c r="O4803">
        <v>0</v>
      </c>
      <c r="P4803">
        <v>0</v>
      </c>
      <c r="Q4803">
        <v>0</v>
      </c>
      <c r="R4803">
        <v>0</v>
      </c>
      <c r="S4803">
        <v>66445</v>
      </c>
      <c r="T4803">
        <v>0</v>
      </c>
      <c r="U4803">
        <v>66445</v>
      </c>
      <c r="V4803">
        <v>3</v>
      </c>
    </row>
    <row r="4804" spans="1:22" x14ac:dyDescent="0.3">
      <c r="A4804">
        <v>202223</v>
      </c>
      <c r="B4804" t="s">
        <v>820</v>
      </c>
      <c r="C4804" t="s">
        <v>821</v>
      </c>
      <c r="D4804" t="s">
        <v>822</v>
      </c>
      <c r="E4804" t="s">
        <v>823</v>
      </c>
      <c r="F4804" t="s">
        <v>912</v>
      </c>
      <c r="G4804" t="s">
        <v>913</v>
      </c>
      <c r="H4804" t="s">
        <v>968</v>
      </c>
      <c r="I4804">
        <v>805</v>
      </c>
      <c r="J4804" t="s">
        <v>969</v>
      </c>
      <c r="K4804" t="s">
        <v>828</v>
      </c>
      <c r="L4804" t="s">
        <v>830</v>
      </c>
      <c r="M4804">
        <v>0</v>
      </c>
      <c r="N4804">
        <v>22000</v>
      </c>
      <c r="O4804">
        <v>0</v>
      </c>
      <c r="P4804">
        <v>0</v>
      </c>
      <c r="Q4804">
        <v>0</v>
      </c>
      <c r="R4804">
        <v>0</v>
      </c>
      <c r="S4804">
        <v>22000</v>
      </c>
      <c r="T4804">
        <v>0</v>
      </c>
      <c r="U4804">
        <v>22000</v>
      </c>
      <c r="V4804">
        <v>1</v>
      </c>
    </row>
    <row r="4805" spans="1:22" x14ac:dyDescent="0.3">
      <c r="A4805">
        <v>202324</v>
      </c>
      <c r="B4805" t="s">
        <v>820</v>
      </c>
      <c r="C4805" t="s">
        <v>821</v>
      </c>
      <c r="D4805" t="s">
        <v>822</v>
      </c>
      <c r="E4805" t="s">
        <v>823</v>
      </c>
      <c r="F4805" t="s">
        <v>912</v>
      </c>
      <c r="G4805" t="s">
        <v>913</v>
      </c>
      <c r="H4805" t="s">
        <v>968</v>
      </c>
      <c r="I4805">
        <v>805</v>
      </c>
      <c r="J4805" t="s">
        <v>969</v>
      </c>
      <c r="K4805" t="s">
        <v>828</v>
      </c>
      <c r="L4805" t="s">
        <v>830</v>
      </c>
      <c r="M4805">
        <v>0</v>
      </c>
      <c r="N4805">
        <v>0</v>
      </c>
      <c r="O4805">
        <v>0</v>
      </c>
      <c r="P4805">
        <v>0</v>
      </c>
      <c r="Q4805">
        <v>0</v>
      </c>
      <c r="R4805">
        <v>0</v>
      </c>
      <c r="S4805">
        <v>0</v>
      </c>
      <c r="T4805">
        <v>0</v>
      </c>
      <c r="U4805">
        <v>0</v>
      </c>
      <c r="V4805">
        <v>0</v>
      </c>
    </row>
    <row r="4806" spans="1:22" x14ac:dyDescent="0.3">
      <c r="A4806">
        <v>202122</v>
      </c>
      <c r="B4806" t="s">
        <v>820</v>
      </c>
      <c r="C4806" t="s">
        <v>821</v>
      </c>
      <c r="D4806" t="s">
        <v>822</v>
      </c>
      <c r="E4806" t="s">
        <v>823</v>
      </c>
      <c r="F4806" t="s">
        <v>912</v>
      </c>
      <c r="G4806" t="s">
        <v>913</v>
      </c>
      <c r="H4806" t="s">
        <v>968</v>
      </c>
      <c r="I4806">
        <v>805</v>
      </c>
      <c r="J4806" t="s">
        <v>969</v>
      </c>
      <c r="K4806" t="s">
        <v>828</v>
      </c>
      <c r="L4806" t="s">
        <v>537</v>
      </c>
      <c r="M4806">
        <v>0</v>
      </c>
      <c r="N4806">
        <v>728443</v>
      </c>
      <c r="O4806">
        <v>527608</v>
      </c>
      <c r="P4806">
        <v>1950222</v>
      </c>
      <c r="Q4806">
        <v>12083</v>
      </c>
      <c r="R4806">
        <v>1106146</v>
      </c>
      <c r="S4806">
        <v>4324502</v>
      </c>
      <c r="T4806">
        <v>0</v>
      </c>
      <c r="U4806">
        <v>4324502</v>
      </c>
      <c r="V4806">
        <v>198</v>
      </c>
    </row>
    <row r="4807" spans="1:22" x14ac:dyDescent="0.3">
      <c r="A4807">
        <v>202223</v>
      </c>
      <c r="B4807" t="s">
        <v>820</v>
      </c>
      <c r="C4807" t="s">
        <v>821</v>
      </c>
      <c r="D4807" t="s">
        <v>822</v>
      </c>
      <c r="E4807" t="s">
        <v>823</v>
      </c>
      <c r="F4807" t="s">
        <v>912</v>
      </c>
      <c r="G4807" t="s">
        <v>913</v>
      </c>
      <c r="H4807" t="s">
        <v>968</v>
      </c>
      <c r="I4807">
        <v>805</v>
      </c>
      <c r="J4807" t="s">
        <v>969</v>
      </c>
      <c r="K4807" t="s">
        <v>828</v>
      </c>
      <c r="L4807" t="s">
        <v>537</v>
      </c>
      <c r="M4807">
        <v>20000</v>
      </c>
      <c r="N4807">
        <v>1135292</v>
      </c>
      <c r="O4807">
        <v>686948</v>
      </c>
      <c r="P4807">
        <v>3011914</v>
      </c>
      <c r="Q4807">
        <v>0</v>
      </c>
      <c r="R4807">
        <v>966939</v>
      </c>
      <c r="S4807">
        <v>5821093</v>
      </c>
      <c r="T4807">
        <v>0</v>
      </c>
      <c r="U4807">
        <v>5821093</v>
      </c>
      <c r="V4807">
        <v>264</v>
      </c>
    </row>
    <row r="4808" spans="1:22" x14ac:dyDescent="0.3">
      <c r="A4808">
        <v>202324</v>
      </c>
      <c r="B4808" t="s">
        <v>820</v>
      </c>
      <c r="C4808" t="s">
        <v>821</v>
      </c>
      <c r="D4808" t="s">
        <v>822</v>
      </c>
      <c r="E4808" t="s">
        <v>823</v>
      </c>
      <c r="F4808" t="s">
        <v>912</v>
      </c>
      <c r="G4808" t="s">
        <v>913</v>
      </c>
      <c r="H4808" t="s">
        <v>968</v>
      </c>
      <c r="I4808">
        <v>805</v>
      </c>
      <c r="J4808" t="s">
        <v>969</v>
      </c>
      <c r="K4808" t="s">
        <v>828</v>
      </c>
      <c r="L4808" t="s">
        <v>537</v>
      </c>
      <c r="M4808">
        <v>0</v>
      </c>
      <c r="N4808">
        <v>1089558</v>
      </c>
      <c r="O4808">
        <v>547572</v>
      </c>
      <c r="P4808">
        <v>4882405</v>
      </c>
      <c r="Q4808">
        <v>0</v>
      </c>
      <c r="R4808">
        <v>1177362</v>
      </c>
      <c r="S4808">
        <v>7696897</v>
      </c>
      <c r="T4808">
        <v>0</v>
      </c>
      <c r="U4808">
        <v>7696897</v>
      </c>
      <c r="V4808">
        <v>354</v>
      </c>
    </row>
    <row r="4809" spans="1:22" x14ac:dyDescent="0.3">
      <c r="A4809">
        <v>202122</v>
      </c>
      <c r="B4809" t="s">
        <v>820</v>
      </c>
      <c r="C4809" t="s">
        <v>821</v>
      </c>
      <c r="D4809" t="s">
        <v>822</v>
      </c>
      <c r="E4809" t="s">
        <v>823</v>
      </c>
      <c r="F4809" t="s">
        <v>912</v>
      </c>
      <c r="G4809" t="s">
        <v>913</v>
      </c>
      <c r="H4809" t="s">
        <v>968</v>
      </c>
      <c r="I4809">
        <v>805</v>
      </c>
      <c r="J4809" t="s">
        <v>969</v>
      </c>
      <c r="K4809" t="s">
        <v>828</v>
      </c>
      <c r="L4809" t="s">
        <v>572</v>
      </c>
      <c r="M4809">
        <v>27938</v>
      </c>
      <c r="N4809">
        <v>25326</v>
      </c>
      <c r="O4809">
        <v>0</v>
      </c>
      <c r="P4809">
        <v>3764535</v>
      </c>
      <c r="Q4809">
        <v>0</v>
      </c>
      <c r="R4809">
        <v>0</v>
      </c>
      <c r="S4809">
        <v>3817799</v>
      </c>
      <c r="T4809">
        <v>0</v>
      </c>
      <c r="U4809">
        <v>3817799</v>
      </c>
      <c r="V4809">
        <v>174</v>
      </c>
    </row>
    <row r="4810" spans="1:22" x14ac:dyDescent="0.3">
      <c r="A4810">
        <v>202223</v>
      </c>
      <c r="B4810" t="s">
        <v>820</v>
      </c>
      <c r="C4810" t="s">
        <v>821</v>
      </c>
      <c r="D4810" t="s">
        <v>822</v>
      </c>
      <c r="E4810" t="s">
        <v>823</v>
      </c>
      <c r="F4810" t="s">
        <v>912</v>
      </c>
      <c r="G4810" t="s">
        <v>913</v>
      </c>
      <c r="H4810" t="s">
        <v>968</v>
      </c>
      <c r="I4810">
        <v>805</v>
      </c>
      <c r="J4810" t="s">
        <v>969</v>
      </c>
      <c r="K4810" t="s">
        <v>828</v>
      </c>
      <c r="L4810" t="s">
        <v>572</v>
      </c>
      <c r="M4810">
        <v>50205</v>
      </c>
      <c r="N4810">
        <v>0</v>
      </c>
      <c r="O4810">
        <v>10333</v>
      </c>
      <c r="P4810">
        <v>4850404</v>
      </c>
      <c r="Q4810">
        <v>0</v>
      </c>
      <c r="R4810">
        <v>0</v>
      </c>
      <c r="S4810">
        <v>4910942</v>
      </c>
      <c r="T4810">
        <v>0</v>
      </c>
      <c r="U4810">
        <v>4910942</v>
      </c>
      <c r="V4810">
        <v>223</v>
      </c>
    </row>
    <row r="4811" spans="1:22" x14ac:dyDescent="0.3">
      <c r="A4811">
        <v>202324</v>
      </c>
      <c r="B4811" t="s">
        <v>820</v>
      </c>
      <c r="C4811" t="s">
        <v>821</v>
      </c>
      <c r="D4811" t="s">
        <v>822</v>
      </c>
      <c r="E4811" t="s">
        <v>823</v>
      </c>
      <c r="F4811" t="s">
        <v>912</v>
      </c>
      <c r="G4811" t="s">
        <v>913</v>
      </c>
      <c r="H4811" t="s">
        <v>968</v>
      </c>
      <c r="I4811">
        <v>805</v>
      </c>
      <c r="J4811" t="s">
        <v>969</v>
      </c>
      <c r="K4811" t="s">
        <v>828</v>
      </c>
      <c r="L4811" t="s">
        <v>572</v>
      </c>
      <c r="M4811">
        <v>176474</v>
      </c>
      <c r="N4811">
        <v>0</v>
      </c>
      <c r="O4811">
        <v>0</v>
      </c>
      <c r="P4811">
        <v>5489934</v>
      </c>
      <c r="Q4811">
        <v>0</v>
      </c>
      <c r="R4811">
        <v>0</v>
      </c>
      <c r="S4811">
        <v>5666408</v>
      </c>
      <c r="T4811">
        <v>0</v>
      </c>
      <c r="U4811">
        <v>5666408</v>
      </c>
      <c r="V4811">
        <v>261</v>
      </c>
    </row>
    <row r="4812" spans="1:22" x14ac:dyDescent="0.3">
      <c r="A4812">
        <v>202122</v>
      </c>
      <c r="B4812" t="s">
        <v>820</v>
      </c>
      <c r="C4812" t="s">
        <v>821</v>
      </c>
      <c r="D4812" t="s">
        <v>822</v>
      </c>
      <c r="E4812" t="s">
        <v>823</v>
      </c>
      <c r="F4812" t="s">
        <v>912</v>
      </c>
      <c r="G4812" t="s">
        <v>913</v>
      </c>
      <c r="H4812" t="s">
        <v>968</v>
      </c>
      <c r="I4812">
        <v>805</v>
      </c>
      <c r="J4812" t="s">
        <v>969</v>
      </c>
      <c r="K4812" t="s">
        <v>828</v>
      </c>
      <c r="L4812" t="s">
        <v>539</v>
      </c>
      <c r="M4812">
        <v>0</v>
      </c>
      <c r="N4812">
        <v>0</v>
      </c>
      <c r="O4812">
        <v>0</v>
      </c>
      <c r="P4812" t="s">
        <v>829</v>
      </c>
      <c r="Q4812" t="s">
        <v>829</v>
      </c>
      <c r="R4812" t="s">
        <v>829</v>
      </c>
      <c r="S4812">
        <v>0</v>
      </c>
      <c r="T4812">
        <v>0</v>
      </c>
      <c r="U4812">
        <v>0</v>
      </c>
      <c r="V4812">
        <v>0</v>
      </c>
    </row>
    <row r="4813" spans="1:22" x14ac:dyDescent="0.3">
      <c r="A4813">
        <v>202223</v>
      </c>
      <c r="B4813" t="s">
        <v>820</v>
      </c>
      <c r="C4813" t="s">
        <v>821</v>
      </c>
      <c r="D4813" t="s">
        <v>822</v>
      </c>
      <c r="E4813" t="s">
        <v>823</v>
      </c>
      <c r="F4813" t="s">
        <v>912</v>
      </c>
      <c r="G4813" t="s">
        <v>913</v>
      </c>
      <c r="H4813" t="s">
        <v>968</v>
      </c>
      <c r="I4813">
        <v>805</v>
      </c>
      <c r="J4813" t="s">
        <v>969</v>
      </c>
      <c r="K4813" t="s">
        <v>828</v>
      </c>
      <c r="L4813" t="s">
        <v>539</v>
      </c>
      <c r="M4813">
        <v>0</v>
      </c>
      <c r="N4813">
        <v>0</v>
      </c>
      <c r="O4813">
        <v>0</v>
      </c>
      <c r="P4813" t="s">
        <v>829</v>
      </c>
      <c r="Q4813" t="s">
        <v>829</v>
      </c>
      <c r="R4813" t="s">
        <v>829</v>
      </c>
      <c r="S4813">
        <v>0</v>
      </c>
      <c r="T4813">
        <v>0</v>
      </c>
      <c r="U4813">
        <v>0</v>
      </c>
      <c r="V4813">
        <v>0</v>
      </c>
    </row>
    <row r="4814" spans="1:22" x14ac:dyDescent="0.3">
      <c r="A4814">
        <v>202324</v>
      </c>
      <c r="B4814" t="s">
        <v>820</v>
      </c>
      <c r="C4814" t="s">
        <v>821</v>
      </c>
      <c r="D4814" t="s">
        <v>822</v>
      </c>
      <c r="E4814" t="s">
        <v>823</v>
      </c>
      <c r="F4814" t="s">
        <v>912</v>
      </c>
      <c r="G4814" t="s">
        <v>913</v>
      </c>
      <c r="H4814" t="s">
        <v>968</v>
      </c>
      <c r="I4814">
        <v>805</v>
      </c>
      <c r="J4814" t="s">
        <v>969</v>
      </c>
      <c r="K4814" t="s">
        <v>828</v>
      </c>
      <c r="L4814" t="s">
        <v>539</v>
      </c>
      <c r="M4814">
        <v>0</v>
      </c>
      <c r="N4814">
        <v>0</v>
      </c>
      <c r="O4814">
        <v>0</v>
      </c>
      <c r="P4814" t="s">
        <v>829</v>
      </c>
      <c r="Q4814" t="s">
        <v>829</v>
      </c>
      <c r="R4814" t="s">
        <v>829</v>
      </c>
      <c r="S4814">
        <v>0</v>
      </c>
      <c r="T4814">
        <v>0</v>
      </c>
      <c r="U4814">
        <v>0</v>
      </c>
      <c r="V4814">
        <v>0</v>
      </c>
    </row>
    <row r="4815" spans="1:22" x14ac:dyDescent="0.3">
      <c r="A4815">
        <v>202122</v>
      </c>
      <c r="B4815" t="s">
        <v>820</v>
      </c>
      <c r="C4815" t="s">
        <v>821</v>
      </c>
      <c r="D4815" t="s">
        <v>822</v>
      </c>
      <c r="E4815" t="s">
        <v>823</v>
      </c>
      <c r="F4815" t="s">
        <v>912</v>
      </c>
      <c r="G4815" t="s">
        <v>913</v>
      </c>
      <c r="H4815" t="s">
        <v>968</v>
      </c>
      <c r="I4815">
        <v>805</v>
      </c>
      <c r="J4815" t="s">
        <v>969</v>
      </c>
      <c r="K4815" t="s">
        <v>828</v>
      </c>
      <c r="L4815" t="s">
        <v>541</v>
      </c>
      <c r="M4815">
        <v>35799</v>
      </c>
      <c r="N4815">
        <v>54077</v>
      </c>
      <c r="O4815">
        <v>20091</v>
      </c>
      <c r="P4815">
        <v>0</v>
      </c>
      <c r="Q4815">
        <v>0</v>
      </c>
      <c r="R4815">
        <v>0</v>
      </c>
      <c r="S4815">
        <v>109967</v>
      </c>
      <c r="T4815">
        <v>0</v>
      </c>
      <c r="U4815">
        <v>109967</v>
      </c>
      <c r="V4815">
        <v>5</v>
      </c>
    </row>
    <row r="4816" spans="1:22" x14ac:dyDescent="0.3">
      <c r="A4816">
        <v>202223</v>
      </c>
      <c r="B4816" t="s">
        <v>820</v>
      </c>
      <c r="C4816" t="s">
        <v>821</v>
      </c>
      <c r="D4816" t="s">
        <v>822</v>
      </c>
      <c r="E4816" t="s">
        <v>823</v>
      </c>
      <c r="F4816" t="s">
        <v>912</v>
      </c>
      <c r="G4816" t="s">
        <v>913</v>
      </c>
      <c r="H4816" t="s">
        <v>968</v>
      </c>
      <c r="I4816">
        <v>805</v>
      </c>
      <c r="J4816" t="s">
        <v>969</v>
      </c>
      <c r="K4816" t="s">
        <v>828</v>
      </c>
      <c r="L4816" t="s">
        <v>541</v>
      </c>
      <c r="M4816">
        <v>0</v>
      </c>
      <c r="N4816">
        <v>87462</v>
      </c>
      <c r="O4816">
        <v>77324</v>
      </c>
      <c r="P4816">
        <v>0</v>
      </c>
      <c r="Q4816">
        <v>0</v>
      </c>
      <c r="R4816">
        <v>0</v>
      </c>
      <c r="S4816">
        <v>164786</v>
      </c>
      <c r="T4816">
        <v>0</v>
      </c>
      <c r="U4816">
        <v>164786</v>
      </c>
      <c r="V4816">
        <v>7</v>
      </c>
    </row>
    <row r="4817" spans="1:22" x14ac:dyDescent="0.3">
      <c r="A4817">
        <v>202324</v>
      </c>
      <c r="B4817" t="s">
        <v>820</v>
      </c>
      <c r="C4817" t="s">
        <v>821</v>
      </c>
      <c r="D4817" t="s">
        <v>822</v>
      </c>
      <c r="E4817" t="s">
        <v>823</v>
      </c>
      <c r="F4817" t="s">
        <v>912</v>
      </c>
      <c r="G4817" t="s">
        <v>913</v>
      </c>
      <c r="H4817" t="s">
        <v>968</v>
      </c>
      <c r="I4817">
        <v>805</v>
      </c>
      <c r="J4817" t="s">
        <v>969</v>
      </c>
      <c r="K4817" t="s">
        <v>828</v>
      </c>
      <c r="L4817" t="s">
        <v>541</v>
      </c>
      <c r="M4817">
        <v>0</v>
      </c>
      <c r="N4817">
        <v>128150</v>
      </c>
      <c r="O4817">
        <v>80094</v>
      </c>
      <c r="P4817">
        <v>0</v>
      </c>
      <c r="Q4817">
        <v>0</v>
      </c>
      <c r="R4817">
        <v>0</v>
      </c>
      <c r="S4817">
        <v>208244</v>
      </c>
      <c r="T4817">
        <v>0</v>
      </c>
      <c r="U4817">
        <v>208244</v>
      </c>
      <c r="V4817">
        <v>10</v>
      </c>
    </row>
    <row r="4818" spans="1:22" x14ac:dyDescent="0.3">
      <c r="A4818">
        <v>202122</v>
      </c>
      <c r="B4818" t="s">
        <v>820</v>
      </c>
      <c r="C4818" t="s">
        <v>821</v>
      </c>
      <c r="D4818" t="s">
        <v>822</v>
      </c>
      <c r="E4818" t="s">
        <v>823</v>
      </c>
      <c r="F4818" t="s">
        <v>912</v>
      </c>
      <c r="G4818" t="s">
        <v>913</v>
      </c>
      <c r="H4818" t="s">
        <v>968</v>
      </c>
      <c r="I4818">
        <v>805</v>
      </c>
      <c r="J4818" t="s">
        <v>969</v>
      </c>
      <c r="K4818" t="s">
        <v>828</v>
      </c>
      <c r="L4818" t="s">
        <v>831</v>
      </c>
      <c r="M4818" t="s">
        <v>829</v>
      </c>
      <c r="N4818" t="s">
        <v>829</v>
      </c>
      <c r="O4818" t="s">
        <v>829</v>
      </c>
      <c r="P4818">
        <v>0</v>
      </c>
      <c r="Q4818">
        <v>120000</v>
      </c>
      <c r="R4818" t="s">
        <v>829</v>
      </c>
      <c r="S4818">
        <v>120000</v>
      </c>
      <c r="T4818">
        <v>0</v>
      </c>
      <c r="U4818">
        <v>120000</v>
      </c>
      <c r="V4818">
        <v>5</v>
      </c>
    </row>
    <row r="4819" spans="1:22" x14ac:dyDescent="0.3">
      <c r="A4819">
        <v>202223</v>
      </c>
      <c r="B4819" t="s">
        <v>820</v>
      </c>
      <c r="C4819" t="s">
        <v>821</v>
      </c>
      <c r="D4819" t="s">
        <v>822</v>
      </c>
      <c r="E4819" t="s">
        <v>823</v>
      </c>
      <c r="F4819" t="s">
        <v>912</v>
      </c>
      <c r="G4819" t="s">
        <v>913</v>
      </c>
      <c r="H4819" t="s">
        <v>968</v>
      </c>
      <c r="I4819">
        <v>805</v>
      </c>
      <c r="J4819" t="s">
        <v>969</v>
      </c>
      <c r="K4819" t="s">
        <v>828</v>
      </c>
      <c r="L4819" t="s">
        <v>831</v>
      </c>
      <c r="M4819" t="s">
        <v>829</v>
      </c>
      <c r="N4819" t="s">
        <v>829</v>
      </c>
      <c r="O4819" t="s">
        <v>829</v>
      </c>
      <c r="P4819">
        <v>0</v>
      </c>
      <c r="Q4819">
        <v>120000</v>
      </c>
      <c r="R4819" t="s">
        <v>829</v>
      </c>
      <c r="S4819">
        <v>120000</v>
      </c>
      <c r="T4819">
        <v>0</v>
      </c>
      <c r="U4819">
        <v>120000</v>
      </c>
      <c r="V4819">
        <v>5</v>
      </c>
    </row>
    <row r="4820" spans="1:22" x14ac:dyDescent="0.3">
      <c r="A4820">
        <v>202324</v>
      </c>
      <c r="B4820" t="s">
        <v>820</v>
      </c>
      <c r="C4820" t="s">
        <v>821</v>
      </c>
      <c r="D4820" t="s">
        <v>822</v>
      </c>
      <c r="E4820" t="s">
        <v>823</v>
      </c>
      <c r="F4820" t="s">
        <v>912</v>
      </c>
      <c r="G4820" t="s">
        <v>913</v>
      </c>
      <c r="H4820" t="s">
        <v>968</v>
      </c>
      <c r="I4820">
        <v>805</v>
      </c>
      <c r="J4820" t="s">
        <v>969</v>
      </c>
      <c r="K4820" t="s">
        <v>828</v>
      </c>
      <c r="L4820" t="s">
        <v>831</v>
      </c>
      <c r="M4820" t="s">
        <v>829</v>
      </c>
      <c r="N4820" t="s">
        <v>829</v>
      </c>
      <c r="O4820" t="s">
        <v>829</v>
      </c>
      <c r="P4820">
        <v>0</v>
      </c>
      <c r="Q4820">
        <v>0</v>
      </c>
      <c r="R4820" t="s">
        <v>829</v>
      </c>
      <c r="S4820">
        <v>0</v>
      </c>
      <c r="T4820">
        <v>0</v>
      </c>
      <c r="U4820">
        <v>0</v>
      </c>
      <c r="V4820">
        <v>0</v>
      </c>
    </row>
    <row r="4821" spans="1:22" x14ac:dyDescent="0.3">
      <c r="A4821">
        <v>202122</v>
      </c>
      <c r="B4821" t="s">
        <v>820</v>
      </c>
      <c r="C4821" t="s">
        <v>821</v>
      </c>
      <c r="D4821" t="s">
        <v>822</v>
      </c>
      <c r="E4821" t="s">
        <v>823</v>
      </c>
      <c r="F4821" t="s">
        <v>912</v>
      </c>
      <c r="G4821" t="s">
        <v>913</v>
      </c>
      <c r="H4821" t="s">
        <v>968</v>
      </c>
      <c r="I4821">
        <v>805</v>
      </c>
      <c r="J4821" t="s">
        <v>969</v>
      </c>
      <c r="K4821" t="s">
        <v>828</v>
      </c>
      <c r="L4821" t="s">
        <v>832</v>
      </c>
      <c r="M4821">
        <v>0</v>
      </c>
      <c r="N4821">
        <v>0</v>
      </c>
      <c r="O4821">
        <v>0</v>
      </c>
      <c r="P4821">
        <v>0</v>
      </c>
      <c r="Q4821">
        <v>30013</v>
      </c>
      <c r="R4821">
        <v>0</v>
      </c>
      <c r="S4821">
        <v>30013</v>
      </c>
      <c r="T4821">
        <v>0</v>
      </c>
      <c r="U4821">
        <v>30013</v>
      </c>
      <c r="V4821">
        <v>1</v>
      </c>
    </row>
    <row r="4822" spans="1:22" x14ac:dyDescent="0.3">
      <c r="A4822">
        <v>202223</v>
      </c>
      <c r="B4822" t="s">
        <v>820</v>
      </c>
      <c r="C4822" t="s">
        <v>821</v>
      </c>
      <c r="D4822" t="s">
        <v>822</v>
      </c>
      <c r="E4822" t="s">
        <v>823</v>
      </c>
      <c r="F4822" t="s">
        <v>912</v>
      </c>
      <c r="G4822" t="s">
        <v>913</v>
      </c>
      <c r="H4822" t="s">
        <v>968</v>
      </c>
      <c r="I4822">
        <v>805</v>
      </c>
      <c r="J4822" t="s">
        <v>969</v>
      </c>
      <c r="K4822" t="s">
        <v>828</v>
      </c>
      <c r="L4822" t="s">
        <v>832</v>
      </c>
      <c r="M4822">
        <v>0</v>
      </c>
      <c r="N4822">
        <v>0</v>
      </c>
      <c r="O4822">
        <v>0</v>
      </c>
      <c r="P4822">
        <v>0</v>
      </c>
      <c r="Q4822">
        <v>42214</v>
      </c>
      <c r="R4822">
        <v>0</v>
      </c>
      <c r="S4822">
        <v>42214</v>
      </c>
      <c r="T4822">
        <v>0</v>
      </c>
      <c r="U4822">
        <v>42214</v>
      </c>
      <c r="V4822">
        <v>2</v>
      </c>
    </row>
    <row r="4823" spans="1:22" x14ac:dyDescent="0.3">
      <c r="A4823">
        <v>202324</v>
      </c>
      <c r="B4823" t="s">
        <v>820</v>
      </c>
      <c r="C4823" t="s">
        <v>821</v>
      </c>
      <c r="D4823" t="s">
        <v>822</v>
      </c>
      <c r="E4823" t="s">
        <v>823</v>
      </c>
      <c r="F4823" t="s">
        <v>912</v>
      </c>
      <c r="G4823" t="s">
        <v>913</v>
      </c>
      <c r="H4823" t="s">
        <v>968</v>
      </c>
      <c r="I4823">
        <v>805</v>
      </c>
      <c r="J4823" t="s">
        <v>969</v>
      </c>
      <c r="K4823" t="s">
        <v>828</v>
      </c>
      <c r="L4823" t="s">
        <v>832</v>
      </c>
      <c r="M4823">
        <v>0</v>
      </c>
      <c r="N4823">
        <v>0</v>
      </c>
      <c r="O4823">
        <v>0</v>
      </c>
      <c r="P4823">
        <v>0</v>
      </c>
      <c r="Q4823">
        <v>271354</v>
      </c>
      <c r="R4823">
        <v>0</v>
      </c>
      <c r="S4823">
        <v>271354</v>
      </c>
      <c r="T4823">
        <v>0</v>
      </c>
      <c r="U4823">
        <v>271354</v>
      </c>
      <c r="V4823">
        <v>12</v>
      </c>
    </row>
    <row r="4824" spans="1:22" x14ac:dyDescent="0.3">
      <c r="A4824">
        <v>202122</v>
      </c>
      <c r="B4824" t="s">
        <v>820</v>
      </c>
      <c r="C4824" t="s">
        <v>821</v>
      </c>
      <c r="D4824" t="s">
        <v>822</v>
      </c>
      <c r="E4824" t="s">
        <v>823</v>
      </c>
      <c r="F4824" t="s">
        <v>912</v>
      </c>
      <c r="G4824" t="s">
        <v>913</v>
      </c>
      <c r="H4824" t="s">
        <v>968</v>
      </c>
      <c r="I4824">
        <v>805</v>
      </c>
      <c r="J4824" t="s">
        <v>969</v>
      </c>
      <c r="K4824" t="s">
        <v>828</v>
      </c>
      <c r="L4824" t="s">
        <v>544</v>
      </c>
      <c r="M4824">
        <v>0</v>
      </c>
      <c r="N4824">
        <v>0</v>
      </c>
      <c r="O4824">
        <v>0</v>
      </c>
      <c r="P4824">
        <v>0</v>
      </c>
      <c r="Q4824">
        <v>0</v>
      </c>
      <c r="R4824">
        <v>0</v>
      </c>
      <c r="S4824">
        <v>0</v>
      </c>
      <c r="T4824">
        <v>0</v>
      </c>
      <c r="U4824">
        <v>0</v>
      </c>
      <c r="V4824">
        <v>0</v>
      </c>
    </row>
    <row r="4825" spans="1:22" x14ac:dyDescent="0.3">
      <c r="A4825">
        <v>202223</v>
      </c>
      <c r="B4825" t="s">
        <v>820</v>
      </c>
      <c r="C4825" t="s">
        <v>821</v>
      </c>
      <c r="D4825" t="s">
        <v>822</v>
      </c>
      <c r="E4825" t="s">
        <v>823</v>
      </c>
      <c r="F4825" t="s">
        <v>912</v>
      </c>
      <c r="G4825" t="s">
        <v>913</v>
      </c>
      <c r="H4825" t="s">
        <v>968</v>
      </c>
      <c r="I4825">
        <v>805</v>
      </c>
      <c r="J4825" t="s">
        <v>969</v>
      </c>
      <c r="K4825" t="s">
        <v>828</v>
      </c>
      <c r="L4825" t="s">
        <v>544</v>
      </c>
      <c r="M4825">
        <v>0</v>
      </c>
      <c r="N4825">
        <v>40000</v>
      </c>
      <c r="O4825">
        <v>42294</v>
      </c>
      <c r="P4825">
        <v>0</v>
      </c>
      <c r="Q4825">
        <v>0</v>
      </c>
      <c r="R4825">
        <v>0</v>
      </c>
      <c r="S4825">
        <v>82294</v>
      </c>
      <c r="T4825">
        <v>0</v>
      </c>
      <c r="U4825">
        <v>82294</v>
      </c>
      <c r="V4825">
        <v>4</v>
      </c>
    </row>
    <row r="4826" spans="1:22" x14ac:dyDescent="0.3">
      <c r="A4826">
        <v>202324</v>
      </c>
      <c r="B4826" t="s">
        <v>820</v>
      </c>
      <c r="C4826" t="s">
        <v>821</v>
      </c>
      <c r="D4826" t="s">
        <v>822</v>
      </c>
      <c r="E4826" t="s">
        <v>823</v>
      </c>
      <c r="F4826" t="s">
        <v>912</v>
      </c>
      <c r="G4826" t="s">
        <v>913</v>
      </c>
      <c r="H4826" t="s">
        <v>968</v>
      </c>
      <c r="I4826">
        <v>805</v>
      </c>
      <c r="J4826" t="s">
        <v>969</v>
      </c>
      <c r="K4826" t="s">
        <v>828</v>
      </c>
      <c r="L4826" t="s">
        <v>544</v>
      </c>
      <c r="M4826">
        <v>0</v>
      </c>
      <c r="N4826">
        <v>0</v>
      </c>
      <c r="O4826">
        <v>0</v>
      </c>
      <c r="P4826">
        <v>0</v>
      </c>
      <c r="Q4826">
        <v>0</v>
      </c>
      <c r="R4826">
        <v>0</v>
      </c>
      <c r="S4826">
        <v>0</v>
      </c>
      <c r="T4826">
        <v>0</v>
      </c>
      <c r="U4826">
        <v>0</v>
      </c>
      <c r="V4826">
        <v>0</v>
      </c>
    </row>
    <row r="4827" spans="1:22" x14ac:dyDescent="0.3">
      <c r="A4827">
        <v>202122</v>
      </c>
      <c r="B4827" t="s">
        <v>820</v>
      </c>
      <c r="C4827" t="s">
        <v>821</v>
      </c>
      <c r="D4827" t="s">
        <v>822</v>
      </c>
      <c r="E4827" t="s">
        <v>823</v>
      </c>
      <c r="F4827" t="s">
        <v>912</v>
      </c>
      <c r="G4827" t="s">
        <v>913</v>
      </c>
      <c r="H4827" t="s">
        <v>968</v>
      </c>
      <c r="I4827">
        <v>805</v>
      </c>
      <c r="J4827" t="s">
        <v>969</v>
      </c>
      <c r="K4827" t="s">
        <v>828</v>
      </c>
      <c r="L4827" t="s">
        <v>600</v>
      </c>
      <c r="M4827" t="s">
        <v>829</v>
      </c>
      <c r="N4827" t="s">
        <v>829</v>
      </c>
      <c r="O4827" t="s">
        <v>829</v>
      </c>
      <c r="P4827">
        <v>0</v>
      </c>
      <c r="Q4827">
        <v>0</v>
      </c>
      <c r="R4827" t="s">
        <v>829</v>
      </c>
      <c r="S4827">
        <v>0</v>
      </c>
      <c r="T4827">
        <v>0</v>
      </c>
      <c r="U4827">
        <v>0</v>
      </c>
      <c r="V4827">
        <v>0</v>
      </c>
    </row>
    <row r="4828" spans="1:22" x14ac:dyDescent="0.3">
      <c r="A4828">
        <v>202223</v>
      </c>
      <c r="B4828" t="s">
        <v>820</v>
      </c>
      <c r="C4828" t="s">
        <v>821</v>
      </c>
      <c r="D4828" t="s">
        <v>822</v>
      </c>
      <c r="E4828" t="s">
        <v>823</v>
      </c>
      <c r="F4828" t="s">
        <v>912</v>
      </c>
      <c r="G4828" t="s">
        <v>913</v>
      </c>
      <c r="H4828" t="s">
        <v>968</v>
      </c>
      <c r="I4828">
        <v>805</v>
      </c>
      <c r="J4828" t="s">
        <v>969</v>
      </c>
      <c r="K4828" t="s">
        <v>828</v>
      </c>
      <c r="L4828" t="s">
        <v>600</v>
      </c>
      <c r="M4828" t="s">
        <v>829</v>
      </c>
      <c r="N4828" t="s">
        <v>829</v>
      </c>
      <c r="O4828" t="s">
        <v>829</v>
      </c>
      <c r="P4828">
        <v>0</v>
      </c>
      <c r="Q4828">
        <v>0</v>
      </c>
      <c r="R4828" t="s">
        <v>829</v>
      </c>
      <c r="S4828">
        <v>0</v>
      </c>
      <c r="T4828">
        <v>0</v>
      </c>
      <c r="U4828">
        <v>0</v>
      </c>
      <c r="V4828">
        <v>0</v>
      </c>
    </row>
    <row r="4829" spans="1:22" x14ac:dyDescent="0.3">
      <c r="A4829">
        <v>202324</v>
      </c>
      <c r="B4829" t="s">
        <v>820</v>
      </c>
      <c r="C4829" t="s">
        <v>821</v>
      </c>
      <c r="D4829" t="s">
        <v>822</v>
      </c>
      <c r="E4829" t="s">
        <v>823</v>
      </c>
      <c r="F4829" t="s">
        <v>912</v>
      </c>
      <c r="G4829" t="s">
        <v>913</v>
      </c>
      <c r="H4829" t="s">
        <v>968</v>
      </c>
      <c r="I4829">
        <v>805</v>
      </c>
      <c r="J4829" t="s">
        <v>969</v>
      </c>
      <c r="K4829" t="s">
        <v>828</v>
      </c>
      <c r="L4829" t="s">
        <v>600</v>
      </c>
      <c r="M4829" t="s">
        <v>829</v>
      </c>
      <c r="N4829" t="s">
        <v>829</v>
      </c>
      <c r="O4829" t="s">
        <v>829</v>
      </c>
      <c r="P4829">
        <v>0</v>
      </c>
      <c r="Q4829">
        <v>0</v>
      </c>
      <c r="R4829" t="s">
        <v>829</v>
      </c>
      <c r="S4829">
        <v>0</v>
      </c>
      <c r="T4829">
        <v>0</v>
      </c>
      <c r="U4829">
        <v>0</v>
      </c>
      <c r="V4829">
        <v>0</v>
      </c>
    </row>
    <row r="4830" spans="1:22" x14ac:dyDescent="0.3">
      <c r="A4830">
        <v>202122</v>
      </c>
      <c r="B4830" t="s">
        <v>820</v>
      </c>
      <c r="C4830" t="s">
        <v>821</v>
      </c>
      <c r="D4830" t="s">
        <v>822</v>
      </c>
      <c r="E4830" t="s">
        <v>823</v>
      </c>
      <c r="F4830" t="s">
        <v>912</v>
      </c>
      <c r="G4830" t="s">
        <v>913</v>
      </c>
      <c r="H4830" t="s">
        <v>968</v>
      </c>
      <c r="I4830">
        <v>805</v>
      </c>
      <c r="J4830" t="s">
        <v>969</v>
      </c>
      <c r="K4830" t="s">
        <v>828</v>
      </c>
      <c r="L4830" t="s">
        <v>247</v>
      </c>
      <c r="M4830">
        <v>0</v>
      </c>
      <c r="N4830">
        <v>0</v>
      </c>
      <c r="O4830">
        <v>0</v>
      </c>
      <c r="P4830">
        <v>0</v>
      </c>
      <c r="Q4830">
        <v>0</v>
      </c>
      <c r="R4830">
        <v>0</v>
      </c>
      <c r="S4830">
        <v>0</v>
      </c>
      <c r="T4830">
        <v>0</v>
      </c>
      <c r="U4830">
        <v>0</v>
      </c>
      <c r="V4830">
        <v>0</v>
      </c>
    </row>
    <row r="4831" spans="1:22" x14ac:dyDescent="0.3">
      <c r="A4831">
        <v>202223</v>
      </c>
      <c r="B4831" t="s">
        <v>820</v>
      </c>
      <c r="C4831" t="s">
        <v>821</v>
      </c>
      <c r="D4831" t="s">
        <v>822</v>
      </c>
      <c r="E4831" t="s">
        <v>823</v>
      </c>
      <c r="F4831" t="s">
        <v>912</v>
      </c>
      <c r="G4831" t="s">
        <v>913</v>
      </c>
      <c r="H4831" t="s">
        <v>968</v>
      </c>
      <c r="I4831">
        <v>805</v>
      </c>
      <c r="J4831" t="s">
        <v>969</v>
      </c>
      <c r="K4831" t="s">
        <v>828</v>
      </c>
      <c r="L4831" t="s">
        <v>247</v>
      </c>
      <c r="M4831">
        <v>0</v>
      </c>
      <c r="N4831">
        <v>0</v>
      </c>
      <c r="O4831">
        <v>0</v>
      </c>
      <c r="P4831">
        <v>0</v>
      </c>
      <c r="Q4831">
        <v>0</v>
      </c>
      <c r="R4831">
        <v>0</v>
      </c>
      <c r="S4831">
        <v>0</v>
      </c>
      <c r="T4831">
        <v>0</v>
      </c>
      <c r="U4831">
        <v>0</v>
      </c>
      <c r="V4831">
        <v>0</v>
      </c>
    </row>
    <row r="4832" spans="1:22" x14ac:dyDescent="0.3">
      <c r="A4832">
        <v>202324</v>
      </c>
      <c r="B4832" t="s">
        <v>820</v>
      </c>
      <c r="C4832" t="s">
        <v>821</v>
      </c>
      <c r="D4832" t="s">
        <v>822</v>
      </c>
      <c r="E4832" t="s">
        <v>823</v>
      </c>
      <c r="F4832" t="s">
        <v>912</v>
      </c>
      <c r="G4832" t="s">
        <v>913</v>
      </c>
      <c r="H4832" t="s">
        <v>968</v>
      </c>
      <c r="I4832">
        <v>805</v>
      </c>
      <c r="J4832" t="s">
        <v>969</v>
      </c>
      <c r="K4832" t="s">
        <v>828</v>
      </c>
      <c r="L4832" t="s">
        <v>247</v>
      </c>
      <c r="M4832">
        <v>0</v>
      </c>
      <c r="N4832">
        <v>0</v>
      </c>
      <c r="O4832">
        <v>0</v>
      </c>
      <c r="P4832">
        <v>0</v>
      </c>
      <c r="Q4832">
        <v>0</v>
      </c>
      <c r="R4832">
        <v>0</v>
      </c>
      <c r="S4832">
        <v>0</v>
      </c>
      <c r="T4832">
        <v>0</v>
      </c>
      <c r="U4832">
        <v>0</v>
      </c>
      <c r="V4832">
        <v>0</v>
      </c>
    </row>
    <row r="4833" spans="1:22" x14ac:dyDescent="0.3">
      <c r="A4833">
        <v>202122</v>
      </c>
      <c r="B4833" t="s">
        <v>820</v>
      </c>
      <c r="C4833" t="s">
        <v>821</v>
      </c>
      <c r="D4833" t="s">
        <v>822</v>
      </c>
      <c r="E4833" t="s">
        <v>823</v>
      </c>
      <c r="F4833" t="s">
        <v>912</v>
      </c>
      <c r="G4833" t="s">
        <v>913</v>
      </c>
      <c r="H4833" t="s">
        <v>968</v>
      </c>
      <c r="I4833">
        <v>805</v>
      </c>
      <c r="J4833" t="s">
        <v>969</v>
      </c>
      <c r="K4833" t="s">
        <v>828</v>
      </c>
      <c r="L4833" t="s">
        <v>833</v>
      </c>
      <c r="M4833">
        <v>5839908</v>
      </c>
      <c r="N4833">
        <v>18658503</v>
      </c>
      <c r="O4833">
        <v>8468665</v>
      </c>
      <c r="P4833">
        <v>7713351</v>
      </c>
      <c r="Q4833">
        <v>748163</v>
      </c>
      <c r="R4833">
        <v>1106146</v>
      </c>
      <c r="S4833">
        <v>43195415</v>
      </c>
      <c r="T4833">
        <v>0</v>
      </c>
      <c r="U4833">
        <v>43195415</v>
      </c>
      <c r="V4833" t="s">
        <v>834</v>
      </c>
    </row>
    <row r="4834" spans="1:22" x14ac:dyDescent="0.3">
      <c r="A4834">
        <v>202223</v>
      </c>
      <c r="B4834" t="s">
        <v>820</v>
      </c>
      <c r="C4834" t="s">
        <v>821</v>
      </c>
      <c r="D4834" t="s">
        <v>822</v>
      </c>
      <c r="E4834" t="s">
        <v>823</v>
      </c>
      <c r="F4834" t="s">
        <v>912</v>
      </c>
      <c r="G4834" t="s">
        <v>913</v>
      </c>
      <c r="H4834" t="s">
        <v>968</v>
      </c>
      <c r="I4834">
        <v>805</v>
      </c>
      <c r="J4834" t="s">
        <v>969</v>
      </c>
      <c r="K4834" t="s">
        <v>828</v>
      </c>
      <c r="L4834" t="s">
        <v>833</v>
      </c>
      <c r="M4834">
        <v>6356518</v>
      </c>
      <c r="N4834">
        <v>15434671</v>
      </c>
      <c r="O4834">
        <v>9419964</v>
      </c>
      <c r="P4834">
        <v>8826149</v>
      </c>
      <c r="Q4834">
        <v>785177</v>
      </c>
      <c r="R4834">
        <v>966939</v>
      </c>
      <c r="S4834">
        <v>42296648</v>
      </c>
      <c r="T4834">
        <v>0</v>
      </c>
      <c r="U4834">
        <v>42296648</v>
      </c>
      <c r="V4834" t="s">
        <v>834</v>
      </c>
    </row>
    <row r="4835" spans="1:22" x14ac:dyDescent="0.3">
      <c r="A4835">
        <v>202324</v>
      </c>
      <c r="B4835" t="s">
        <v>820</v>
      </c>
      <c r="C4835" t="s">
        <v>821</v>
      </c>
      <c r="D4835" t="s">
        <v>822</v>
      </c>
      <c r="E4835" t="s">
        <v>823</v>
      </c>
      <c r="F4835" t="s">
        <v>912</v>
      </c>
      <c r="G4835" t="s">
        <v>913</v>
      </c>
      <c r="H4835" t="s">
        <v>968</v>
      </c>
      <c r="I4835">
        <v>805</v>
      </c>
      <c r="J4835" t="s">
        <v>969</v>
      </c>
      <c r="K4835" t="s">
        <v>828</v>
      </c>
      <c r="L4835" t="s">
        <v>833</v>
      </c>
      <c r="M4835">
        <v>6584174</v>
      </c>
      <c r="N4835">
        <v>15183183</v>
      </c>
      <c r="O4835">
        <v>10112896</v>
      </c>
      <c r="P4835">
        <v>10385022</v>
      </c>
      <c r="Q4835">
        <v>1146241</v>
      </c>
      <c r="R4835">
        <v>1177362</v>
      </c>
      <c r="S4835">
        <v>45030838</v>
      </c>
      <c r="T4835">
        <v>0</v>
      </c>
      <c r="U4835">
        <v>45030838</v>
      </c>
      <c r="V4835" t="s">
        <v>834</v>
      </c>
    </row>
    <row r="4836" spans="1:22" x14ac:dyDescent="0.3">
      <c r="A4836">
        <v>202122</v>
      </c>
      <c r="B4836" t="s">
        <v>820</v>
      </c>
      <c r="C4836" t="s">
        <v>821</v>
      </c>
      <c r="D4836" t="s">
        <v>822</v>
      </c>
      <c r="E4836" t="s">
        <v>823</v>
      </c>
      <c r="F4836" t="s">
        <v>912</v>
      </c>
      <c r="G4836" t="s">
        <v>913</v>
      </c>
      <c r="H4836" t="s">
        <v>968</v>
      </c>
      <c r="I4836">
        <v>805</v>
      </c>
      <c r="J4836" t="s">
        <v>969</v>
      </c>
      <c r="K4836" t="s">
        <v>835</v>
      </c>
      <c r="L4836" t="s">
        <v>836</v>
      </c>
      <c r="M4836" t="s">
        <v>829</v>
      </c>
      <c r="N4836" t="s">
        <v>829</v>
      </c>
      <c r="O4836" t="s">
        <v>829</v>
      </c>
      <c r="P4836" t="s">
        <v>829</v>
      </c>
      <c r="Q4836" t="s">
        <v>829</v>
      </c>
      <c r="R4836" t="s">
        <v>829</v>
      </c>
      <c r="S4836">
        <v>43127737</v>
      </c>
      <c r="T4836" t="s">
        <v>829</v>
      </c>
      <c r="U4836" t="s">
        <v>829</v>
      </c>
      <c r="V4836" t="s">
        <v>834</v>
      </c>
    </row>
    <row r="4837" spans="1:22" x14ac:dyDescent="0.3">
      <c r="A4837">
        <v>202223</v>
      </c>
      <c r="B4837" t="s">
        <v>820</v>
      </c>
      <c r="C4837" t="s">
        <v>821</v>
      </c>
      <c r="D4837" t="s">
        <v>822</v>
      </c>
      <c r="E4837" t="s">
        <v>823</v>
      </c>
      <c r="F4837" t="s">
        <v>912</v>
      </c>
      <c r="G4837" t="s">
        <v>913</v>
      </c>
      <c r="H4837" t="s">
        <v>968</v>
      </c>
      <c r="I4837">
        <v>805</v>
      </c>
      <c r="J4837" t="s">
        <v>969</v>
      </c>
      <c r="K4837" t="s">
        <v>835</v>
      </c>
      <c r="L4837" t="s">
        <v>836</v>
      </c>
      <c r="M4837" t="s">
        <v>829</v>
      </c>
      <c r="N4837" t="s">
        <v>829</v>
      </c>
      <c r="O4837" t="s">
        <v>829</v>
      </c>
      <c r="P4837" t="s">
        <v>829</v>
      </c>
      <c r="Q4837" t="s">
        <v>829</v>
      </c>
      <c r="R4837" t="s">
        <v>829</v>
      </c>
      <c r="S4837">
        <v>42054622</v>
      </c>
      <c r="T4837" t="s">
        <v>829</v>
      </c>
      <c r="U4837" t="s">
        <v>829</v>
      </c>
      <c r="V4837" t="s">
        <v>834</v>
      </c>
    </row>
    <row r="4838" spans="1:22" x14ac:dyDescent="0.3">
      <c r="A4838">
        <v>202324</v>
      </c>
      <c r="B4838" t="s">
        <v>820</v>
      </c>
      <c r="C4838" t="s">
        <v>821</v>
      </c>
      <c r="D4838" t="s">
        <v>822</v>
      </c>
      <c r="E4838" t="s">
        <v>823</v>
      </c>
      <c r="F4838" t="s">
        <v>912</v>
      </c>
      <c r="G4838" t="s">
        <v>913</v>
      </c>
      <c r="H4838" t="s">
        <v>968</v>
      </c>
      <c r="I4838">
        <v>805</v>
      </c>
      <c r="J4838" t="s">
        <v>969</v>
      </c>
      <c r="K4838" t="s">
        <v>835</v>
      </c>
      <c r="L4838" t="s">
        <v>836</v>
      </c>
      <c r="M4838" t="s">
        <v>829</v>
      </c>
      <c r="N4838" t="s">
        <v>829</v>
      </c>
      <c r="O4838" t="s">
        <v>829</v>
      </c>
      <c r="P4838" t="s">
        <v>829</v>
      </c>
      <c r="Q4838" t="s">
        <v>829</v>
      </c>
      <c r="R4838" t="s">
        <v>829</v>
      </c>
      <c r="S4838">
        <v>42818046</v>
      </c>
      <c r="T4838" t="s">
        <v>829</v>
      </c>
      <c r="U4838" t="s">
        <v>829</v>
      </c>
      <c r="V4838" t="s">
        <v>834</v>
      </c>
    </row>
    <row r="4839" spans="1:22" x14ac:dyDescent="0.3">
      <c r="A4839">
        <v>202122</v>
      </c>
      <c r="B4839" t="s">
        <v>820</v>
      </c>
      <c r="C4839" t="s">
        <v>821</v>
      </c>
      <c r="D4839" t="s">
        <v>822</v>
      </c>
      <c r="E4839" t="s">
        <v>823</v>
      </c>
      <c r="F4839" t="s">
        <v>912</v>
      </c>
      <c r="G4839" t="s">
        <v>913</v>
      </c>
      <c r="H4839" t="s">
        <v>968</v>
      </c>
      <c r="I4839">
        <v>805</v>
      </c>
      <c r="J4839" t="s">
        <v>969</v>
      </c>
      <c r="K4839" t="s">
        <v>835</v>
      </c>
      <c r="L4839" t="s">
        <v>837</v>
      </c>
      <c r="M4839" t="s">
        <v>829</v>
      </c>
      <c r="N4839" t="s">
        <v>829</v>
      </c>
      <c r="O4839" t="s">
        <v>829</v>
      </c>
      <c r="P4839" t="s">
        <v>829</v>
      </c>
      <c r="Q4839" t="s">
        <v>829</v>
      </c>
      <c r="R4839" t="s">
        <v>829</v>
      </c>
      <c r="S4839">
        <v>41452</v>
      </c>
      <c r="T4839" t="s">
        <v>829</v>
      </c>
      <c r="U4839" t="s">
        <v>829</v>
      </c>
      <c r="V4839" t="s">
        <v>834</v>
      </c>
    </row>
    <row r="4840" spans="1:22" x14ac:dyDescent="0.3">
      <c r="A4840">
        <v>202223</v>
      </c>
      <c r="B4840" t="s">
        <v>820</v>
      </c>
      <c r="C4840" t="s">
        <v>821</v>
      </c>
      <c r="D4840" t="s">
        <v>822</v>
      </c>
      <c r="E4840" t="s">
        <v>823</v>
      </c>
      <c r="F4840" t="s">
        <v>912</v>
      </c>
      <c r="G4840" t="s">
        <v>913</v>
      </c>
      <c r="H4840" t="s">
        <v>968</v>
      </c>
      <c r="I4840">
        <v>805</v>
      </c>
      <c r="J4840" t="s">
        <v>969</v>
      </c>
      <c r="K4840" t="s">
        <v>835</v>
      </c>
      <c r="L4840" t="s">
        <v>837</v>
      </c>
      <c r="M4840" t="s">
        <v>829</v>
      </c>
      <c r="N4840" t="s">
        <v>829</v>
      </c>
      <c r="O4840" t="s">
        <v>829</v>
      </c>
      <c r="P4840" t="s">
        <v>829</v>
      </c>
      <c r="Q4840" t="s">
        <v>829</v>
      </c>
      <c r="R4840" t="s">
        <v>829</v>
      </c>
      <c r="S4840">
        <v>-253957</v>
      </c>
      <c r="T4840" t="s">
        <v>829</v>
      </c>
      <c r="U4840" t="s">
        <v>829</v>
      </c>
      <c r="V4840">
        <v>0</v>
      </c>
    </row>
    <row r="4841" spans="1:22" x14ac:dyDescent="0.3">
      <c r="A4841">
        <v>202324</v>
      </c>
      <c r="B4841" t="s">
        <v>820</v>
      </c>
      <c r="C4841" t="s">
        <v>821</v>
      </c>
      <c r="D4841" t="s">
        <v>822</v>
      </c>
      <c r="E4841" t="s">
        <v>823</v>
      </c>
      <c r="F4841" t="s">
        <v>912</v>
      </c>
      <c r="G4841" t="s">
        <v>913</v>
      </c>
      <c r="H4841" t="s">
        <v>968</v>
      </c>
      <c r="I4841">
        <v>805</v>
      </c>
      <c r="J4841" t="s">
        <v>969</v>
      </c>
      <c r="K4841" t="s">
        <v>835</v>
      </c>
      <c r="L4841" t="s">
        <v>837</v>
      </c>
      <c r="M4841" t="s">
        <v>829</v>
      </c>
      <c r="N4841" t="s">
        <v>829</v>
      </c>
      <c r="O4841" t="s">
        <v>829</v>
      </c>
      <c r="P4841" t="s">
        <v>829</v>
      </c>
      <c r="Q4841" t="s">
        <v>829</v>
      </c>
      <c r="R4841" t="s">
        <v>829</v>
      </c>
      <c r="S4841">
        <v>-5165</v>
      </c>
      <c r="T4841" t="s">
        <v>829</v>
      </c>
      <c r="U4841" t="s">
        <v>829</v>
      </c>
      <c r="V4841">
        <v>0</v>
      </c>
    </row>
    <row r="4842" spans="1:22" x14ac:dyDescent="0.3">
      <c r="A4842">
        <v>202122</v>
      </c>
      <c r="B4842" t="s">
        <v>820</v>
      </c>
      <c r="C4842" t="s">
        <v>821</v>
      </c>
      <c r="D4842" t="s">
        <v>822</v>
      </c>
      <c r="E4842" t="s">
        <v>823</v>
      </c>
      <c r="F4842" t="s">
        <v>912</v>
      </c>
      <c r="G4842" t="s">
        <v>913</v>
      </c>
      <c r="H4842" t="s">
        <v>968</v>
      </c>
      <c r="I4842">
        <v>805</v>
      </c>
      <c r="J4842" t="s">
        <v>969</v>
      </c>
      <c r="K4842" t="s">
        <v>835</v>
      </c>
      <c r="L4842" t="s">
        <v>838</v>
      </c>
      <c r="M4842" t="s">
        <v>829</v>
      </c>
      <c r="N4842" t="s">
        <v>829</v>
      </c>
      <c r="O4842" t="s">
        <v>829</v>
      </c>
      <c r="P4842" t="s">
        <v>829</v>
      </c>
      <c r="Q4842" t="s">
        <v>829</v>
      </c>
      <c r="R4842" t="s">
        <v>829</v>
      </c>
      <c r="S4842">
        <v>1255901</v>
      </c>
      <c r="T4842" t="s">
        <v>829</v>
      </c>
      <c r="U4842" t="s">
        <v>829</v>
      </c>
      <c r="V4842" t="s">
        <v>834</v>
      </c>
    </row>
    <row r="4843" spans="1:22" x14ac:dyDescent="0.3">
      <c r="A4843">
        <v>202223</v>
      </c>
      <c r="B4843" t="s">
        <v>820</v>
      </c>
      <c r="C4843" t="s">
        <v>821</v>
      </c>
      <c r="D4843" t="s">
        <v>822</v>
      </c>
      <c r="E4843" t="s">
        <v>823</v>
      </c>
      <c r="F4843" t="s">
        <v>912</v>
      </c>
      <c r="G4843" t="s">
        <v>913</v>
      </c>
      <c r="H4843" t="s">
        <v>968</v>
      </c>
      <c r="I4843">
        <v>805</v>
      </c>
      <c r="J4843" t="s">
        <v>969</v>
      </c>
      <c r="K4843" t="s">
        <v>835</v>
      </c>
      <c r="L4843" t="s">
        <v>838</v>
      </c>
      <c r="M4843" t="s">
        <v>829</v>
      </c>
      <c r="N4843" t="s">
        <v>829</v>
      </c>
      <c r="O4843" t="s">
        <v>829</v>
      </c>
      <c r="P4843" t="s">
        <v>829</v>
      </c>
      <c r="Q4843" t="s">
        <v>829</v>
      </c>
      <c r="R4843" t="s">
        <v>829</v>
      </c>
      <c r="S4843">
        <v>1229676</v>
      </c>
      <c r="T4843" t="s">
        <v>829</v>
      </c>
      <c r="U4843" t="s">
        <v>829</v>
      </c>
      <c r="V4843" t="s">
        <v>834</v>
      </c>
    </row>
    <row r="4844" spans="1:22" x14ac:dyDescent="0.3">
      <c r="A4844">
        <v>202324</v>
      </c>
      <c r="B4844" t="s">
        <v>820</v>
      </c>
      <c r="C4844" t="s">
        <v>821</v>
      </c>
      <c r="D4844" t="s">
        <v>822</v>
      </c>
      <c r="E4844" t="s">
        <v>823</v>
      </c>
      <c r="F4844" t="s">
        <v>912</v>
      </c>
      <c r="G4844" t="s">
        <v>913</v>
      </c>
      <c r="H4844" t="s">
        <v>968</v>
      </c>
      <c r="I4844">
        <v>805</v>
      </c>
      <c r="J4844" t="s">
        <v>969</v>
      </c>
      <c r="K4844" t="s">
        <v>835</v>
      </c>
      <c r="L4844" t="s">
        <v>838</v>
      </c>
      <c r="M4844" t="s">
        <v>829</v>
      </c>
      <c r="N4844" t="s">
        <v>829</v>
      </c>
      <c r="O4844" t="s">
        <v>829</v>
      </c>
      <c r="P4844" t="s">
        <v>829</v>
      </c>
      <c r="Q4844" t="s">
        <v>829</v>
      </c>
      <c r="R4844" t="s">
        <v>829</v>
      </c>
      <c r="S4844">
        <v>629000</v>
      </c>
      <c r="T4844" t="s">
        <v>829</v>
      </c>
      <c r="U4844" t="s">
        <v>829</v>
      </c>
      <c r="V4844" t="s">
        <v>834</v>
      </c>
    </row>
    <row r="4845" spans="1:22" x14ac:dyDescent="0.3">
      <c r="A4845">
        <v>202122</v>
      </c>
      <c r="B4845" t="s">
        <v>820</v>
      </c>
      <c r="C4845" t="s">
        <v>821</v>
      </c>
      <c r="D4845" t="s">
        <v>822</v>
      </c>
      <c r="E4845" t="s">
        <v>823</v>
      </c>
      <c r="F4845" t="s">
        <v>912</v>
      </c>
      <c r="G4845" t="s">
        <v>913</v>
      </c>
      <c r="H4845" t="s">
        <v>968</v>
      </c>
      <c r="I4845">
        <v>805</v>
      </c>
      <c r="J4845" t="s">
        <v>969</v>
      </c>
      <c r="K4845" t="s">
        <v>835</v>
      </c>
      <c r="L4845" t="s">
        <v>839</v>
      </c>
      <c r="M4845" t="s">
        <v>829</v>
      </c>
      <c r="N4845" t="s">
        <v>829</v>
      </c>
      <c r="O4845" t="s">
        <v>829</v>
      </c>
      <c r="P4845" t="s">
        <v>829</v>
      </c>
      <c r="Q4845" t="s">
        <v>829</v>
      </c>
      <c r="R4845" t="s">
        <v>829</v>
      </c>
      <c r="S4845">
        <v>-1229675</v>
      </c>
      <c r="T4845" t="s">
        <v>829</v>
      </c>
      <c r="U4845" t="s">
        <v>829</v>
      </c>
      <c r="V4845" t="s">
        <v>834</v>
      </c>
    </row>
    <row r="4846" spans="1:22" x14ac:dyDescent="0.3">
      <c r="A4846">
        <v>202223</v>
      </c>
      <c r="B4846" t="s">
        <v>820</v>
      </c>
      <c r="C4846" t="s">
        <v>821</v>
      </c>
      <c r="D4846" t="s">
        <v>822</v>
      </c>
      <c r="E4846" t="s">
        <v>823</v>
      </c>
      <c r="F4846" t="s">
        <v>912</v>
      </c>
      <c r="G4846" t="s">
        <v>913</v>
      </c>
      <c r="H4846" t="s">
        <v>968</v>
      </c>
      <c r="I4846">
        <v>805</v>
      </c>
      <c r="J4846" t="s">
        <v>969</v>
      </c>
      <c r="K4846" t="s">
        <v>835</v>
      </c>
      <c r="L4846" t="s">
        <v>839</v>
      </c>
      <c r="M4846" t="s">
        <v>829</v>
      </c>
      <c r="N4846" t="s">
        <v>829</v>
      </c>
      <c r="O4846" t="s">
        <v>829</v>
      </c>
      <c r="P4846" t="s">
        <v>829</v>
      </c>
      <c r="Q4846" t="s">
        <v>829</v>
      </c>
      <c r="R4846" t="s">
        <v>829</v>
      </c>
      <c r="S4846">
        <v>-733694</v>
      </c>
      <c r="T4846" t="s">
        <v>829</v>
      </c>
      <c r="U4846" t="s">
        <v>829</v>
      </c>
      <c r="V4846" t="s">
        <v>834</v>
      </c>
    </row>
    <row r="4847" spans="1:22" x14ac:dyDescent="0.3">
      <c r="A4847">
        <v>202324</v>
      </c>
      <c r="B4847" t="s">
        <v>820</v>
      </c>
      <c r="C4847" t="s">
        <v>821</v>
      </c>
      <c r="D4847" t="s">
        <v>822</v>
      </c>
      <c r="E4847" t="s">
        <v>823</v>
      </c>
      <c r="F4847" t="s">
        <v>912</v>
      </c>
      <c r="G4847" t="s">
        <v>913</v>
      </c>
      <c r="H4847" t="s">
        <v>968</v>
      </c>
      <c r="I4847">
        <v>805</v>
      </c>
      <c r="J4847" t="s">
        <v>969</v>
      </c>
      <c r="K4847" t="s">
        <v>835</v>
      </c>
      <c r="L4847" t="s">
        <v>839</v>
      </c>
      <c r="M4847" t="s">
        <v>829</v>
      </c>
      <c r="N4847" t="s">
        <v>829</v>
      </c>
      <c r="O4847" t="s">
        <v>829</v>
      </c>
      <c r="P4847" t="s">
        <v>829</v>
      </c>
      <c r="Q4847" t="s">
        <v>829</v>
      </c>
      <c r="R4847" t="s">
        <v>829</v>
      </c>
      <c r="S4847">
        <v>1588947</v>
      </c>
      <c r="T4847" t="s">
        <v>829</v>
      </c>
      <c r="U4847" t="s">
        <v>829</v>
      </c>
      <c r="V4847" t="s">
        <v>834</v>
      </c>
    </row>
    <row r="4848" spans="1:22" x14ac:dyDescent="0.3">
      <c r="A4848">
        <v>202122</v>
      </c>
      <c r="B4848" t="s">
        <v>820</v>
      </c>
      <c r="C4848" t="s">
        <v>821</v>
      </c>
      <c r="D4848" t="s">
        <v>822</v>
      </c>
      <c r="E4848" t="s">
        <v>823</v>
      </c>
      <c r="F4848" t="s">
        <v>912</v>
      </c>
      <c r="G4848" t="s">
        <v>913</v>
      </c>
      <c r="H4848" t="s">
        <v>968</v>
      </c>
      <c r="I4848">
        <v>805</v>
      </c>
      <c r="J4848" t="s">
        <v>969</v>
      </c>
      <c r="K4848" t="s">
        <v>835</v>
      </c>
      <c r="L4848" t="s">
        <v>840</v>
      </c>
      <c r="M4848" t="s">
        <v>829</v>
      </c>
      <c r="N4848" t="s">
        <v>829</v>
      </c>
      <c r="O4848" t="s">
        <v>829</v>
      </c>
      <c r="P4848" t="s">
        <v>829</v>
      </c>
      <c r="Q4848" t="s">
        <v>829</v>
      </c>
      <c r="R4848" t="s">
        <v>829</v>
      </c>
      <c r="S4848">
        <v>0</v>
      </c>
      <c r="T4848" t="s">
        <v>829</v>
      </c>
      <c r="U4848" t="s">
        <v>829</v>
      </c>
      <c r="V4848" t="s">
        <v>834</v>
      </c>
    </row>
    <row r="4849" spans="1:22" x14ac:dyDescent="0.3">
      <c r="A4849">
        <v>202223</v>
      </c>
      <c r="B4849" t="s">
        <v>820</v>
      </c>
      <c r="C4849" t="s">
        <v>821</v>
      </c>
      <c r="D4849" t="s">
        <v>822</v>
      </c>
      <c r="E4849" t="s">
        <v>823</v>
      </c>
      <c r="F4849" t="s">
        <v>912</v>
      </c>
      <c r="G4849" t="s">
        <v>913</v>
      </c>
      <c r="H4849" t="s">
        <v>968</v>
      </c>
      <c r="I4849">
        <v>805</v>
      </c>
      <c r="J4849" t="s">
        <v>969</v>
      </c>
      <c r="K4849" t="s">
        <v>835</v>
      </c>
      <c r="L4849" t="s">
        <v>840</v>
      </c>
      <c r="M4849" t="s">
        <v>829</v>
      </c>
      <c r="N4849" t="s">
        <v>829</v>
      </c>
      <c r="O4849" t="s">
        <v>829</v>
      </c>
      <c r="P4849" t="s">
        <v>829</v>
      </c>
      <c r="Q4849" t="s">
        <v>829</v>
      </c>
      <c r="R4849" t="s">
        <v>829</v>
      </c>
      <c r="S4849">
        <v>0</v>
      </c>
      <c r="T4849" t="s">
        <v>829</v>
      </c>
      <c r="U4849" t="s">
        <v>829</v>
      </c>
      <c r="V4849" t="s">
        <v>834</v>
      </c>
    </row>
    <row r="4850" spans="1:22" x14ac:dyDescent="0.3">
      <c r="A4850">
        <v>202324</v>
      </c>
      <c r="B4850" t="s">
        <v>820</v>
      </c>
      <c r="C4850" t="s">
        <v>821</v>
      </c>
      <c r="D4850" t="s">
        <v>822</v>
      </c>
      <c r="E4850" t="s">
        <v>823</v>
      </c>
      <c r="F4850" t="s">
        <v>912</v>
      </c>
      <c r="G4850" t="s">
        <v>913</v>
      </c>
      <c r="H4850" t="s">
        <v>968</v>
      </c>
      <c r="I4850">
        <v>805</v>
      </c>
      <c r="J4850" t="s">
        <v>969</v>
      </c>
      <c r="K4850" t="s">
        <v>835</v>
      </c>
      <c r="L4850" t="s">
        <v>840</v>
      </c>
      <c r="M4850" t="s">
        <v>829</v>
      </c>
      <c r="N4850" t="s">
        <v>829</v>
      </c>
      <c r="O4850" t="s">
        <v>829</v>
      </c>
      <c r="P4850" t="s">
        <v>829</v>
      </c>
      <c r="Q4850" t="s">
        <v>829</v>
      </c>
      <c r="R4850" t="s">
        <v>829</v>
      </c>
      <c r="S4850">
        <v>0</v>
      </c>
      <c r="T4850" t="s">
        <v>829</v>
      </c>
      <c r="U4850" t="s">
        <v>829</v>
      </c>
      <c r="V4850" t="s">
        <v>834</v>
      </c>
    </row>
    <row r="4851" spans="1:22" x14ac:dyDescent="0.3">
      <c r="A4851">
        <v>202122</v>
      </c>
      <c r="B4851" t="s">
        <v>820</v>
      </c>
      <c r="C4851" t="s">
        <v>821</v>
      </c>
      <c r="D4851" t="s">
        <v>822</v>
      </c>
      <c r="E4851" t="s">
        <v>823</v>
      </c>
      <c r="F4851" t="s">
        <v>912</v>
      </c>
      <c r="G4851" t="s">
        <v>913</v>
      </c>
      <c r="H4851" t="s">
        <v>968</v>
      </c>
      <c r="I4851">
        <v>805</v>
      </c>
      <c r="J4851" t="s">
        <v>969</v>
      </c>
      <c r="K4851" t="s">
        <v>835</v>
      </c>
      <c r="L4851" t="s">
        <v>841</v>
      </c>
      <c r="M4851" t="s">
        <v>829</v>
      </c>
      <c r="N4851" t="s">
        <v>829</v>
      </c>
      <c r="O4851" t="s">
        <v>829</v>
      </c>
      <c r="P4851" t="s">
        <v>829</v>
      </c>
      <c r="Q4851" t="s">
        <v>829</v>
      </c>
      <c r="R4851" t="s">
        <v>829</v>
      </c>
      <c r="S4851">
        <v>43195415</v>
      </c>
      <c r="T4851" t="s">
        <v>829</v>
      </c>
      <c r="U4851" t="s">
        <v>829</v>
      </c>
      <c r="V4851" t="s">
        <v>834</v>
      </c>
    </row>
    <row r="4852" spans="1:22" x14ac:dyDescent="0.3">
      <c r="A4852">
        <v>202223</v>
      </c>
      <c r="B4852" t="s">
        <v>820</v>
      </c>
      <c r="C4852" t="s">
        <v>821</v>
      </c>
      <c r="D4852" t="s">
        <v>822</v>
      </c>
      <c r="E4852" t="s">
        <v>823</v>
      </c>
      <c r="F4852" t="s">
        <v>912</v>
      </c>
      <c r="G4852" t="s">
        <v>913</v>
      </c>
      <c r="H4852" t="s">
        <v>968</v>
      </c>
      <c r="I4852">
        <v>805</v>
      </c>
      <c r="J4852" t="s">
        <v>969</v>
      </c>
      <c r="K4852" t="s">
        <v>835</v>
      </c>
      <c r="L4852" t="s">
        <v>841</v>
      </c>
      <c r="M4852" t="s">
        <v>829</v>
      </c>
      <c r="N4852" t="s">
        <v>829</v>
      </c>
      <c r="O4852" t="s">
        <v>829</v>
      </c>
      <c r="P4852" t="s">
        <v>829</v>
      </c>
      <c r="Q4852" t="s">
        <v>829</v>
      </c>
      <c r="R4852" t="s">
        <v>829</v>
      </c>
      <c r="S4852">
        <v>42296647</v>
      </c>
      <c r="T4852" t="s">
        <v>829</v>
      </c>
      <c r="U4852" t="s">
        <v>829</v>
      </c>
      <c r="V4852" t="s">
        <v>834</v>
      </c>
    </row>
    <row r="4853" spans="1:22" x14ac:dyDescent="0.3">
      <c r="A4853">
        <v>202324</v>
      </c>
      <c r="B4853" t="s">
        <v>820</v>
      </c>
      <c r="C4853" t="s">
        <v>821</v>
      </c>
      <c r="D4853" t="s">
        <v>822</v>
      </c>
      <c r="E4853" t="s">
        <v>823</v>
      </c>
      <c r="F4853" t="s">
        <v>912</v>
      </c>
      <c r="G4853" t="s">
        <v>913</v>
      </c>
      <c r="H4853" t="s">
        <v>968</v>
      </c>
      <c r="I4853">
        <v>805</v>
      </c>
      <c r="J4853" t="s">
        <v>969</v>
      </c>
      <c r="K4853" t="s">
        <v>835</v>
      </c>
      <c r="L4853" t="s">
        <v>841</v>
      </c>
      <c r="M4853" t="s">
        <v>829</v>
      </c>
      <c r="N4853" t="s">
        <v>829</v>
      </c>
      <c r="O4853" t="s">
        <v>829</v>
      </c>
      <c r="P4853" t="s">
        <v>829</v>
      </c>
      <c r="Q4853" t="s">
        <v>829</v>
      </c>
      <c r="R4853" t="s">
        <v>829</v>
      </c>
      <c r="S4853">
        <v>45030828</v>
      </c>
      <c r="T4853" t="s">
        <v>829</v>
      </c>
      <c r="U4853" t="s">
        <v>829</v>
      </c>
      <c r="V4853" t="s">
        <v>834</v>
      </c>
    </row>
    <row r="4854" spans="1:22" x14ac:dyDescent="0.3">
      <c r="A4854">
        <v>202122</v>
      </c>
      <c r="B4854" t="s">
        <v>820</v>
      </c>
      <c r="C4854" t="s">
        <v>821</v>
      </c>
      <c r="D4854" t="s">
        <v>822</v>
      </c>
      <c r="E4854" t="s">
        <v>823</v>
      </c>
      <c r="F4854" t="s">
        <v>912</v>
      </c>
      <c r="G4854" t="s">
        <v>913</v>
      </c>
      <c r="H4854" t="s">
        <v>968</v>
      </c>
      <c r="I4854">
        <v>805</v>
      </c>
      <c r="J4854" t="s">
        <v>969</v>
      </c>
      <c r="K4854" t="s">
        <v>842</v>
      </c>
      <c r="L4854" t="s">
        <v>238</v>
      </c>
      <c r="M4854" t="s">
        <v>829</v>
      </c>
      <c r="N4854" t="s">
        <v>829</v>
      </c>
      <c r="O4854" t="s">
        <v>829</v>
      </c>
      <c r="P4854" t="s">
        <v>829</v>
      </c>
      <c r="Q4854" t="s">
        <v>829</v>
      </c>
      <c r="R4854" t="s">
        <v>829</v>
      </c>
      <c r="S4854">
        <v>112013</v>
      </c>
      <c r="T4854">
        <v>20000</v>
      </c>
      <c r="U4854">
        <v>92013</v>
      </c>
      <c r="V4854">
        <v>6</v>
      </c>
    </row>
    <row r="4855" spans="1:22" x14ac:dyDescent="0.3">
      <c r="A4855">
        <v>202223</v>
      </c>
      <c r="B4855" t="s">
        <v>820</v>
      </c>
      <c r="C4855" t="s">
        <v>821</v>
      </c>
      <c r="D4855" t="s">
        <v>822</v>
      </c>
      <c r="E4855" t="s">
        <v>823</v>
      </c>
      <c r="F4855" t="s">
        <v>912</v>
      </c>
      <c r="G4855" t="s">
        <v>913</v>
      </c>
      <c r="H4855" t="s">
        <v>968</v>
      </c>
      <c r="I4855">
        <v>805</v>
      </c>
      <c r="J4855" t="s">
        <v>969</v>
      </c>
      <c r="K4855" t="s">
        <v>842</v>
      </c>
      <c r="L4855" t="s">
        <v>238</v>
      </c>
      <c r="M4855" t="s">
        <v>829</v>
      </c>
      <c r="N4855" t="s">
        <v>829</v>
      </c>
      <c r="O4855" t="s">
        <v>829</v>
      </c>
      <c r="P4855" t="s">
        <v>829</v>
      </c>
      <c r="Q4855" t="s">
        <v>829</v>
      </c>
      <c r="R4855" t="s">
        <v>829</v>
      </c>
      <c r="S4855">
        <v>146226</v>
      </c>
      <c r="T4855">
        <v>39821</v>
      </c>
      <c r="U4855">
        <v>106405</v>
      </c>
      <c r="V4855">
        <v>7</v>
      </c>
    </row>
    <row r="4856" spans="1:22" x14ac:dyDescent="0.3">
      <c r="A4856">
        <v>202324</v>
      </c>
      <c r="B4856" t="s">
        <v>820</v>
      </c>
      <c r="C4856" t="s">
        <v>821</v>
      </c>
      <c r="D4856" t="s">
        <v>822</v>
      </c>
      <c r="E4856" t="s">
        <v>823</v>
      </c>
      <c r="F4856" t="s">
        <v>912</v>
      </c>
      <c r="G4856" t="s">
        <v>913</v>
      </c>
      <c r="H4856" t="s">
        <v>968</v>
      </c>
      <c r="I4856">
        <v>805</v>
      </c>
      <c r="J4856" t="s">
        <v>969</v>
      </c>
      <c r="K4856" t="s">
        <v>842</v>
      </c>
      <c r="L4856" t="s">
        <v>238</v>
      </c>
      <c r="M4856" t="s">
        <v>829</v>
      </c>
      <c r="N4856" t="s">
        <v>829</v>
      </c>
      <c r="O4856" t="s">
        <v>829</v>
      </c>
      <c r="P4856" t="s">
        <v>829</v>
      </c>
      <c r="Q4856" t="s">
        <v>829</v>
      </c>
      <c r="R4856" t="s">
        <v>829</v>
      </c>
      <c r="S4856">
        <v>632081</v>
      </c>
      <c r="T4856">
        <v>474976</v>
      </c>
      <c r="U4856">
        <v>157105</v>
      </c>
      <c r="V4856">
        <v>10</v>
      </c>
    </row>
    <row r="4857" spans="1:22" x14ac:dyDescent="0.3">
      <c r="A4857">
        <v>202122</v>
      </c>
      <c r="B4857" t="s">
        <v>820</v>
      </c>
      <c r="C4857" t="s">
        <v>821</v>
      </c>
      <c r="D4857" t="s">
        <v>822</v>
      </c>
      <c r="E4857" t="s">
        <v>823</v>
      </c>
      <c r="F4857" t="s">
        <v>912</v>
      </c>
      <c r="G4857" t="s">
        <v>913</v>
      </c>
      <c r="H4857" t="s">
        <v>968</v>
      </c>
      <c r="I4857">
        <v>805</v>
      </c>
      <c r="J4857" t="s">
        <v>969</v>
      </c>
      <c r="K4857" t="s">
        <v>842</v>
      </c>
      <c r="L4857" t="s">
        <v>240</v>
      </c>
      <c r="M4857" t="s">
        <v>829</v>
      </c>
      <c r="N4857" t="s">
        <v>829</v>
      </c>
      <c r="O4857" t="s">
        <v>829</v>
      </c>
      <c r="P4857" t="s">
        <v>829</v>
      </c>
      <c r="Q4857" t="s">
        <v>829</v>
      </c>
      <c r="R4857" t="s">
        <v>829</v>
      </c>
      <c r="S4857">
        <v>192621</v>
      </c>
      <c r="T4857">
        <v>0</v>
      </c>
      <c r="U4857">
        <v>192621</v>
      </c>
      <c r="V4857">
        <v>13</v>
      </c>
    </row>
    <row r="4858" spans="1:22" x14ac:dyDescent="0.3">
      <c r="A4858">
        <v>202223</v>
      </c>
      <c r="B4858" t="s">
        <v>820</v>
      </c>
      <c r="C4858" t="s">
        <v>821</v>
      </c>
      <c r="D4858" t="s">
        <v>822</v>
      </c>
      <c r="E4858" t="s">
        <v>823</v>
      </c>
      <c r="F4858" t="s">
        <v>912</v>
      </c>
      <c r="G4858" t="s">
        <v>913</v>
      </c>
      <c r="H4858" t="s">
        <v>968</v>
      </c>
      <c r="I4858">
        <v>805</v>
      </c>
      <c r="J4858" t="s">
        <v>969</v>
      </c>
      <c r="K4858" t="s">
        <v>842</v>
      </c>
      <c r="L4858" t="s">
        <v>240</v>
      </c>
      <c r="M4858" t="s">
        <v>829</v>
      </c>
      <c r="N4858" t="s">
        <v>829</v>
      </c>
      <c r="O4858" t="s">
        <v>829</v>
      </c>
      <c r="P4858" t="s">
        <v>829</v>
      </c>
      <c r="Q4858" t="s">
        <v>829</v>
      </c>
      <c r="R4858" t="s">
        <v>829</v>
      </c>
      <c r="S4858">
        <v>196608</v>
      </c>
      <c r="T4858">
        <v>0</v>
      </c>
      <c r="U4858">
        <v>196608</v>
      </c>
      <c r="V4858">
        <v>13</v>
      </c>
    </row>
    <row r="4859" spans="1:22" x14ac:dyDescent="0.3">
      <c r="A4859">
        <v>202324</v>
      </c>
      <c r="B4859" t="s">
        <v>820</v>
      </c>
      <c r="C4859" t="s">
        <v>821</v>
      </c>
      <c r="D4859" t="s">
        <v>822</v>
      </c>
      <c r="E4859" t="s">
        <v>823</v>
      </c>
      <c r="F4859" t="s">
        <v>912</v>
      </c>
      <c r="G4859" t="s">
        <v>913</v>
      </c>
      <c r="H4859" t="s">
        <v>968</v>
      </c>
      <c r="I4859">
        <v>805</v>
      </c>
      <c r="J4859" t="s">
        <v>969</v>
      </c>
      <c r="K4859" t="s">
        <v>842</v>
      </c>
      <c r="L4859" t="s">
        <v>240</v>
      </c>
      <c r="M4859" t="s">
        <v>829</v>
      </c>
      <c r="N4859" t="s">
        <v>829</v>
      </c>
      <c r="O4859" t="s">
        <v>829</v>
      </c>
      <c r="P4859" t="s">
        <v>829</v>
      </c>
      <c r="Q4859" t="s">
        <v>829</v>
      </c>
      <c r="R4859" t="s">
        <v>829</v>
      </c>
      <c r="S4859">
        <v>227852</v>
      </c>
      <c r="T4859">
        <v>0</v>
      </c>
      <c r="U4859">
        <v>227852</v>
      </c>
      <c r="V4859">
        <v>15</v>
      </c>
    </row>
    <row r="4860" spans="1:22" x14ac:dyDescent="0.3">
      <c r="A4860">
        <v>202122</v>
      </c>
      <c r="B4860" t="s">
        <v>820</v>
      </c>
      <c r="C4860" t="s">
        <v>821</v>
      </c>
      <c r="D4860" t="s">
        <v>822</v>
      </c>
      <c r="E4860" t="s">
        <v>823</v>
      </c>
      <c r="F4860" t="s">
        <v>912</v>
      </c>
      <c r="G4860" t="s">
        <v>913</v>
      </c>
      <c r="H4860" t="s">
        <v>968</v>
      </c>
      <c r="I4860">
        <v>805</v>
      </c>
      <c r="J4860" t="s">
        <v>969</v>
      </c>
      <c r="K4860" t="s">
        <v>842</v>
      </c>
      <c r="L4860" t="s">
        <v>843</v>
      </c>
      <c r="M4860" t="s">
        <v>829</v>
      </c>
      <c r="N4860" t="s">
        <v>829</v>
      </c>
      <c r="O4860" t="s">
        <v>829</v>
      </c>
      <c r="P4860" t="s">
        <v>829</v>
      </c>
      <c r="Q4860" t="s">
        <v>829</v>
      </c>
      <c r="R4860" t="s">
        <v>829</v>
      </c>
      <c r="S4860">
        <v>14134</v>
      </c>
      <c r="T4860">
        <v>0</v>
      </c>
      <c r="U4860">
        <v>14134</v>
      </c>
      <c r="V4860">
        <v>1</v>
      </c>
    </row>
    <row r="4861" spans="1:22" x14ac:dyDescent="0.3">
      <c r="A4861">
        <v>202223</v>
      </c>
      <c r="B4861" t="s">
        <v>820</v>
      </c>
      <c r="C4861" t="s">
        <v>821</v>
      </c>
      <c r="D4861" t="s">
        <v>822</v>
      </c>
      <c r="E4861" t="s">
        <v>823</v>
      </c>
      <c r="F4861" t="s">
        <v>912</v>
      </c>
      <c r="G4861" t="s">
        <v>913</v>
      </c>
      <c r="H4861" t="s">
        <v>968</v>
      </c>
      <c r="I4861">
        <v>805</v>
      </c>
      <c r="J4861" t="s">
        <v>969</v>
      </c>
      <c r="K4861" t="s">
        <v>842</v>
      </c>
      <c r="L4861" t="s">
        <v>843</v>
      </c>
      <c r="M4861" t="s">
        <v>829</v>
      </c>
      <c r="N4861" t="s">
        <v>829</v>
      </c>
      <c r="O4861" t="s">
        <v>829</v>
      </c>
      <c r="P4861" t="s">
        <v>829</v>
      </c>
      <c r="Q4861" t="s">
        <v>829</v>
      </c>
      <c r="R4861" t="s">
        <v>829</v>
      </c>
      <c r="S4861">
        <v>31432</v>
      </c>
      <c r="T4861">
        <v>0</v>
      </c>
      <c r="U4861">
        <v>31432</v>
      </c>
      <c r="V4861">
        <v>2</v>
      </c>
    </row>
    <row r="4862" spans="1:22" x14ac:dyDescent="0.3">
      <c r="A4862">
        <v>202324</v>
      </c>
      <c r="B4862" t="s">
        <v>820</v>
      </c>
      <c r="C4862" t="s">
        <v>821</v>
      </c>
      <c r="D4862" t="s">
        <v>822</v>
      </c>
      <c r="E4862" t="s">
        <v>823</v>
      </c>
      <c r="F4862" t="s">
        <v>912</v>
      </c>
      <c r="G4862" t="s">
        <v>913</v>
      </c>
      <c r="H4862" t="s">
        <v>968</v>
      </c>
      <c r="I4862">
        <v>805</v>
      </c>
      <c r="J4862" t="s">
        <v>969</v>
      </c>
      <c r="K4862" t="s">
        <v>842</v>
      </c>
      <c r="L4862" t="s">
        <v>843</v>
      </c>
      <c r="M4862" t="s">
        <v>829</v>
      </c>
      <c r="N4862" t="s">
        <v>829</v>
      </c>
      <c r="O4862" t="s">
        <v>829</v>
      </c>
      <c r="P4862" t="s">
        <v>829</v>
      </c>
      <c r="Q4862" t="s">
        <v>829</v>
      </c>
      <c r="R4862" t="s">
        <v>829</v>
      </c>
      <c r="S4862">
        <v>67000</v>
      </c>
      <c r="T4862">
        <v>0</v>
      </c>
      <c r="U4862">
        <v>67000</v>
      </c>
      <c r="V4862">
        <v>4</v>
      </c>
    </row>
    <row r="4863" spans="1:22" x14ac:dyDescent="0.3">
      <c r="A4863">
        <v>202122</v>
      </c>
      <c r="B4863" t="s">
        <v>820</v>
      </c>
      <c r="C4863" t="s">
        <v>821</v>
      </c>
      <c r="D4863" t="s">
        <v>822</v>
      </c>
      <c r="E4863" t="s">
        <v>823</v>
      </c>
      <c r="F4863" t="s">
        <v>912</v>
      </c>
      <c r="G4863" t="s">
        <v>913</v>
      </c>
      <c r="H4863" t="s">
        <v>968</v>
      </c>
      <c r="I4863">
        <v>805</v>
      </c>
      <c r="J4863" t="s">
        <v>969</v>
      </c>
      <c r="K4863" t="s">
        <v>842</v>
      </c>
      <c r="L4863" t="s">
        <v>249</v>
      </c>
      <c r="M4863">
        <v>0</v>
      </c>
      <c r="N4863">
        <v>46109</v>
      </c>
      <c r="O4863">
        <v>76651</v>
      </c>
      <c r="P4863">
        <v>1277979</v>
      </c>
      <c r="Q4863">
        <v>0</v>
      </c>
      <c r="R4863" t="s">
        <v>829</v>
      </c>
      <c r="S4863">
        <v>1400739</v>
      </c>
      <c r="T4863">
        <v>0</v>
      </c>
      <c r="U4863">
        <v>1400739</v>
      </c>
      <c r="V4863">
        <v>93</v>
      </c>
    </row>
    <row r="4864" spans="1:22" x14ac:dyDescent="0.3">
      <c r="A4864">
        <v>202223</v>
      </c>
      <c r="B4864" t="s">
        <v>820</v>
      </c>
      <c r="C4864" t="s">
        <v>821</v>
      </c>
      <c r="D4864" t="s">
        <v>822</v>
      </c>
      <c r="E4864" t="s">
        <v>823</v>
      </c>
      <c r="F4864" t="s">
        <v>912</v>
      </c>
      <c r="G4864" t="s">
        <v>913</v>
      </c>
      <c r="H4864" t="s">
        <v>968</v>
      </c>
      <c r="I4864">
        <v>805</v>
      </c>
      <c r="J4864" t="s">
        <v>969</v>
      </c>
      <c r="K4864" t="s">
        <v>842</v>
      </c>
      <c r="L4864" t="s">
        <v>249</v>
      </c>
      <c r="M4864">
        <v>0</v>
      </c>
      <c r="N4864">
        <v>66369</v>
      </c>
      <c r="O4864">
        <v>91277</v>
      </c>
      <c r="P4864">
        <v>1402469</v>
      </c>
      <c r="Q4864">
        <v>0</v>
      </c>
      <c r="R4864" t="s">
        <v>829</v>
      </c>
      <c r="S4864">
        <v>1560115</v>
      </c>
      <c r="T4864">
        <v>0</v>
      </c>
      <c r="U4864">
        <v>1560115</v>
      </c>
      <c r="V4864">
        <v>103</v>
      </c>
    </row>
    <row r="4865" spans="1:22" x14ac:dyDescent="0.3">
      <c r="A4865">
        <v>202324</v>
      </c>
      <c r="B4865" t="s">
        <v>820</v>
      </c>
      <c r="C4865" t="s">
        <v>821</v>
      </c>
      <c r="D4865" t="s">
        <v>822</v>
      </c>
      <c r="E4865" t="s">
        <v>823</v>
      </c>
      <c r="F4865" t="s">
        <v>912</v>
      </c>
      <c r="G4865" t="s">
        <v>913</v>
      </c>
      <c r="H4865" t="s">
        <v>968</v>
      </c>
      <c r="I4865">
        <v>805</v>
      </c>
      <c r="J4865" t="s">
        <v>969</v>
      </c>
      <c r="K4865" t="s">
        <v>842</v>
      </c>
      <c r="L4865" t="s">
        <v>249</v>
      </c>
      <c r="M4865">
        <v>0</v>
      </c>
      <c r="N4865">
        <v>73791</v>
      </c>
      <c r="O4865">
        <v>87349</v>
      </c>
      <c r="P4865">
        <v>1485914</v>
      </c>
      <c r="Q4865">
        <v>0</v>
      </c>
      <c r="R4865" t="s">
        <v>829</v>
      </c>
      <c r="S4865">
        <v>1647054</v>
      </c>
      <c r="T4865">
        <v>0</v>
      </c>
      <c r="U4865">
        <v>1647054</v>
      </c>
      <c r="V4865">
        <v>110</v>
      </c>
    </row>
    <row r="4866" spans="1:22" x14ac:dyDescent="0.3">
      <c r="A4866">
        <v>202122</v>
      </c>
      <c r="B4866" t="s">
        <v>820</v>
      </c>
      <c r="C4866" t="s">
        <v>821</v>
      </c>
      <c r="D4866" t="s">
        <v>822</v>
      </c>
      <c r="E4866" t="s">
        <v>823</v>
      </c>
      <c r="F4866" t="s">
        <v>912</v>
      </c>
      <c r="G4866" t="s">
        <v>913</v>
      </c>
      <c r="H4866" t="s">
        <v>968</v>
      </c>
      <c r="I4866">
        <v>805</v>
      </c>
      <c r="J4866" t="s">
        <v>969</v>
      </c>
      <c r="K4866" t="s">
        <v>842</v>
      </c>
      <c r="L4866" t="s">
        <v>844</v>
      </c>
      <c r="M4866">
        <v>0</v>
      </c>
      <c r="N4866">
        <v>3119</v>
      </c>
      <c r="O4866">
        <v>260984</v>
      </c>
      <c r="P4866">
        <v>0</v>
      </c>
      <c r="Q4866">
        <v>0</v>
      </c>
      <c r="R4866" t="s">
        <v>829</v>
      </c>
      <c r="S4866">
        <v>264103</v>
      </c>
      <c r="T4866">
        <v>0</v>
      </c>
      <c r="U4866">
        <v>264103</v>
      </c>
      <c r="V4866">
        <v>17</v>
      </c>
    </row>
    <row r="4867" spans="1:22" x14ac:dyDescent="0.3">
      <c r="A4867">
        <v>202223</v>
      </c>
      <c r="B4867" t="s">
        <v>820</v>
      </c>
      <c r="C4867" t="s">
        <v>821</v>
      </c>
      <c r="D4867" t="s">
        <v>822</v>
      </c>
      <c r="E4867" t="s">
        <v>823</v>
      </c>
      <c r="F4867" t="s">
        <v>912</v>
      </c>
      <c r="G4867" t="s">
        <v>913</v>
      </c>
      <c r="H4867" t="s">
        <v>968</v>
      </c>
      <c r="I4867">
        <v>805</v>
      </c>
      <c r="J4867" t="s">
        <v>969</v>
      </c>
      <c r="K4867" t="s">
        <v>842</v>
      </c>
      <c r="L4867" t="s">
        <v>844</v>
      </c>
      <c r="M4867">
        <v>0</v>
      </c>
      <c r="N4867">
        <v>17022</v>
      </c>
      <c r="O4867">
        <v>288295</v>
      </c>
      <c r="P4867">
        <v>0</v>
      </c>
      <c r="Q4867">
        <v>0</v>
      </c>
      <c r="R4867" t="s">
        <v>829</v>
      </c>
      <c r="S4867">
        <v>305317</v>
      </c>
      <c r="T4867">
        <v>0</v>
      </c>
      <c r="U4867">
        <v>305317</v>
      </c>
      <c r="V4867">
        <v>20</v>
      </c>
    </row>
    <row r="4868" spans="1:22" x14ac:dyDescent="0.3">
      <c r="A4868">
        <v>202324</v>
      </c>
      <c r="B4868" t="s">
        <v>820</v>
      </c>
      <c r="C4868" t="s">
        <v>821</v>
      </c>
      <c r="D4868" t="s">
        <v>822</v>
      </c>
      <c r="E4868" t="s">
        <v>823</v>
      </c>
      <c r="F4868" t="s">
        <v>912</v>
      </c>
      <c r="G4868" t="s">
        <v>913</v>
      </c>
      <c r="H4868" t="s">
        <v>968</v>
      </c>
      <c r="I4868">
        <v>805</v>
      </c>
      <c r="J4868" t="s">
        <v>969</v>
      </c>
      <c r="K4868" t="s">
        <v>842</v>
      </c>
      <c r="L4868" t="s">
        <v>844</v>
      </c>
      <c r="M4868">
        <v>0</v>
      </c>
      <c r="N4868">
        <v>35938</v>
      </c>
      <c r="O4868">
        <v>32896</v>
      </c>
      <c r="P4868">
        <v>0</v>
      </c>
      <c r="Q4868">
        <v>0</v>
      </c>
      <c r="R4868" t="s">
        <v>829</v>
      </c>
      <c r="S4868">
        <v>68834</v>
      </c>
      <c r="T4868">
        <v>0</v>
      </c>
      <c r="U4868">
        <v>68834</v>
      </c>
      <c r="V4868">
        <v>5</v>
      </c>
    </row>
    <row r="4869" spans="1:22" x14ac:dyDescent="0.3">
      <c r="A4869">
        <v>202122</v>
      </c>
      <c r="B4869" t="s">
        <v>820</v>
      </c>
      <c r="C4869" t="s">
        <v>821</v>
      </c>
      <c r="D4869" t="s">
        <v>822</v>
      </c>
      <c r="E4869" t="s">
        <v>823</v>
      </c>
      <c r="F4869" t="s">
        <v>912</v>
      </c>
      <c r="G4869" t="s">
        <v>913</v>
      </c>
      <c r="H4869" t="s">
        <v>968</v>
      </c>
      <c r="I4869">
        <v>805</v>
      </c>
      <c r="J4869" t="s">
        <v>969</v>
      </c>
      <c r="K4869" t="s">
        <v>842</v>
      </c>
      <c r="L4869" t="s">
        <v>251</v>
      </c>
      <c r="M4869" t="s">
        <v>829</v>
      </c>
      <c r="N4869" t="s">
        <v>829</v>
      </c>
      <c r="O4869">
        <v>0</v>
      </c>
      <c r="P4869">
        <v>0</v>
      </c>
      <c r="Q4869">
        <v>0</v>
      </c>
      <c r="R4869">
        <v>96033</v>
      </c>
      <c r="S4869">
        <v>96033</v>
      </c>
      <c r="T4869">
        <v>0</v>
      </c>
      <c r="U4869">
        <v>96033</v>
      </c>
      <c r="V4869">
        <v>6</v>
      </c>
    </row>
    <row r="4870" spans="1:22" x14ac:dyDescent="0.3">
      <c r="A4870">
        <v>202223</v>
      </c>
      <c r="B4870" t="s">
        <v>820</v>
      </c>
      <c r="C4870" t="s">
        <v>821</v>
      </c>
      <c r="D4870" t="s">
        <v>822</v>
      </c>
      <c r="E4870" t="s">
        <v>823</v>
      </c>
      <c r="F4870" t="s">
        <v>912</v>
      </c>
      <c r="G4870" t="s">
        <v>913</v>
      </c>
      <c r="H4870" t="s">
        <v>968</v>
      </c>
      <c r="I4870">
        <v>805</v>
      </c>
      <c r="J4870" t="s">
        <v>969</v>
      </c>
      <c r="K4870" t="s">
        <v>842</v>
      </c>
      <c r="L4870" t="s">
        <v>251</v>
      </c>
      <c r="M4870" t="s">
        <v>829</v>
      </c>
      <c r="N4870" t="s">
        <v>829</v>
      </c>
      <c r="O4870">
        <v>0</v>
      </c>
      <c r="P4870">
        <v>0</v>
      </c>
      <c r="Q4870">
        <v>0</v>
      </c>
      <c r="R4870">
        <v>105388</v>
      </c>
      <c r="S4870">
        <v>105388</v>
      </c>
      <c r="T4870">
        <v>0</v>
      </c>
      <c r="U4870">
        <v>105388</v>
      </c>
      <c r="V4870">
        <v>7</v>
      </c>
    </row>
    <row r="4871" spans="1:22" x14ac:dyDescent="0.3">
      <c r="A4871">
        <v>202324</v>
      </c>
      <c r="B4871" t="s">
        <v>820</v>
      </c>
      <c r="C4871" t="s">
        <v>821</v>
      </c>
      <c r="D4871" t="s">
        <v>822</v>
      </c>
      <c r="E4871" t="s">
        <v>823</v>
      </c>
      <c r="F4871" t="s">
        <v>912</v>
      </c>
      <c r="G4871" t="s">
        <v>913</v>
      </c>
      <c r="H4871" t="s">
        <v>968</v>
      </c>
      <c r="I4871">
        <v>805</v>
      </c>
      <c r="J4871" t="s">
        <v>969</v>
      </c>
      <c r="K4871" t="s">
        <v>842</v>
      </c>
      <c r="L4871" t="s">
        <v>251</v>
      </c>
      <c r="M4871" t="s">
        <v>829</v>
      </c>
      <c r="N4871" t="s">
        <v>829</v>
      </c>
      <c r="O4871">
        <v>0</v>
      </c>
      <c r="P4871">
        <v>0</v>
      </c>
      <c r="Q4871">
        <v>0</v>
      </c>
      <c r="R4871">
        <v>3530</v>
      </c>
      <c r="S4871">
        <v>3530</v>
      </c>
      <c r="T4871">
        <v>0</v>
      </c>
      <c r="U4871">
        <v>3530</v>
      </c>
      <c r="V4871">
        <v>0</v>
      </c>
    </row>
    <row r="4872" spans="1:22" x14ac:dyDescent="0.3">
      <c r="A4872">
        <v>202122</v>
      </c>
      <c r="B4872" t="s">
        <v>820</v>
      </c>
      <c r="C4872" t="s">
        <v>821</v>
      </c>
      <c r="D4872" t="s">
        <v>822</v>
      </c>
      <c r="E4872" t="s">
        <v>823</v>
      </c>
      <c r="F4872" t="s">
        <v>912</v>
      </c>
      <c r="G4872" t="s">
        <v>913</v>
      </c>
      <c r="H4872" t="s">
        <v>968</v>
      </c>
      <c r="I4872">
        <v>805</v>
      </c>
      <c r="J4872" t="s">
        <v>969</v>
      </c>
      <c r="K4872" t="s">
        <v>842</v>
      </c>
      <c r="L4872" t="s">
        <v>253</v>
      </c>
      <c r="M4872" t="s">
        <v>829</v>
      </c>
      <c r="N4872" t="s">
        <v>829</v>
      </c>
      <c r="O4872">
        <v>0</v>
      </c>
      <c r="P4872">
        <v>0</v>
      </c>
      <c r="Q4872">
        <v>0</v>
      </c>
      <c r="R4872">
        <v>141590</v>
      </c>
      <c r="S4872">
        <v>141590</v>
      </c>
      <c r="T4872">
        <v>0</v>
      </c>
      <c r="U4872">
        <v>141590</v>
      </c>
      <c r="V4872">
        <v>9</v>
      </c>
    </row>
    <row r="4873" spans="1:22" x14ac:dyDescent="0.3">
      <c r="A4873">
        <v>202223</v>
      </c>
      <c r="B4873" t="s">
        <v>820</v>
      </c>
      <c r="C4873" t="s">
        <v>821</v>
      </c>
      <c r="D4873" t="s">
        <v>822</v>
      </c>
      <c r="E4873" t="s">
        <v>823</v>
      </c>
      <c r="F4873" t="s">
        <v>912</v>
      </c>
      <c r="G4873" t="s">
        <v>913</v>
      </c>
      <c r="H4873" t="s">
        <v>968</v>
      </c>
      <c r="I4873">
        <v>805</v>
      </c>
      <c r="J4873" t="s">
        <v>969</v>
      </c>
      <c r="K4873" t="s">
        <v>842</v>
      </c>
      <c r="L4873" t="s">
        <v>253</v>
      </c>
      <c r="M4873" t="s">
        <v>829</v>
      </c>
      <c r="N4873" t="s">
        <v>829</v>
      </c>
      <c r="O4873">
        <v>0</v>
      </c>
      <c r="P4873">
        <v>0</v>
      </c>
      <c r="Q4873">
        <v>0</v>
      </c>
      <c r="R4873">
        <v>213534</v>
      </c>
      <c r="S4873">
        <v>213534</v>
      </c>
      <c r="T4873">
        <v>0</v>
      </c>
      <c r="U4873">
        <v>213534</v>
      </c>
      <c r="V4873">
        <v>14</v>
      </c>
    </row>
    <row r="4874" spans="1:22" x14ac:dyDescent="0.3">
      <c r="A4874">
        <v>202324</v>
      </c>
      <c r="B4874" t="s">
        <v>820</v>
      </c>
      <c r="C4874" t="s">
        <v>821</v>
      </c>
      <c r="D4874" t="s">
        <v>822</v>
      </c>
      <c r="E4874" t="s">
        <v>823</v>
      </c>
      <c r="F4874" t="s">
        <v>912</v>
      </c>
      <c r="G4874" t="s">
        <v>913</v>
      </c>
      <c r="H4874" t="s">
        <v>968</v>
      </c>
      <c r="I4874">
        <v>805</v>
      </c>
      <c r="J4874" t="s">
        <v>969</v>
      </c>
      <c r="K4874" t="s">
        <v>842</v>
      </c>
      <c r="L4874" t="s">
        <v>253</v>
      </c>
      <c r="M4874" t="s">
        <v>829</v>
      </c>
      <c r="N4874" t="s">
        <v>829</v>
      </c>
      <c r="O4874">
        <v>0</v>
      </c>
      <c r="P4874">
        <v>0</v>
      </c>
      <c r="Q4874">
        <v>0</v>
      </c>
      <c r="R4874">
        <v>208666</v>
      </c>
      <c r="S4874">
        <v>208666</v>
      </c>
      <c r="T4874">
        <v>0</v>
      </c>
      <c r="U4874">
        <v>208666</v>
      </c>
      <c r="V4874">
        <v>14</v>
      </c>
    </row>
    <row r="4875" spans="1:22" x14ac:dyDescent="0.3">
      <c r="A4875">
        <v>202122</v>
      </c>
      <c r="B4875" t="s">
        <v>820</v>
      </c>
      <c r="C4875" t="s">
        <v>821</v>
      </c>
      <c r="D4875" t="s">
        <v>822</v>
      </c>
      <c r="E4875" t="s">
        <v>823</v>
      </c>
      <c r="F4875" t="s">
        <v>912</v>
      </c>
      <c r="G4875" t="s">
        <v>913</v>
      </c>
      <c r="H4875" t="s">
        <v>968</v>
      </c>
      <c r="I4875">
        <v>805</v>
      </c>
      <c r="J4875" t="s">
        <v>969</v>
      </c>
      <c r="K4875" t="s">
        <v>842</v>
      </c>
      <c r="L4875" t="s">
        <v>845</v>
      </c>
      <c r="M4875" t="s">
        <v>829</v>
      </c>
      <c r="N4875" t="s">
        <v>829</v>
      </c>
      <c r="O4875">
        <v>0</v>
      </c>
      <c r="P4875">
        <v>0</v>
      </c>
      <c r="Q4875">
        <v>0</v>
      </c>
      <c r="R4875">
        <v>0</v>
      </c>
      <c r="S4875">
        <v>0</v>
      </c>
      <c r="T4875">
        <v>0</v>
      </c>
      <c r="U4875">
        <v>0</v>
      </c>
      <c r="V4875">
        <v>0</v>
      </c>
    </row>
    <row r="4876" spans="1:22" x14ac:dyDescent="0.3">
      <c r="A4876">
        <v>202223</v>
      </c>
      <c r="B4876" t="s">
        <v>820</v>
      </c>
      <c r="C4876" t="s">
        <v>821</v>
      </c>
      <c r="D4876" t="s">
        <v>822</v>
      </c>
      <c r="E4876" t="s">
        <v>823</v>
      </c>
      <c r="F4876" t="s">
        <v>912</v>
      </c>
      <c r="G4876" t="s">
        <v>913</v>
      </c>
      <c r="H4876" t="s">
        <v>968</v>
      </c>
      <c r="I4876">
        <v>805</v>
      </c>
      <c r="J4876" t="s">
        <v>969</v>
      </c>
      <c r="K4876" t="s">
        <v>842</v>
      </c>
      <c r="L4876" t="s">
        <v>845</v>
      </c>
      <c r="M4876" t="s">
        <v>829</v>
      </c>
      <c r="N4876" t="s">
        <v>829</v>
      </c>
      <c r="O4876">
        <v>0</v>
      </c>
      <c r="P4876">
        <v>0</v>
      </c>
      <c r="Q4876">
        <v>0</v>
      </c>
      <c r="R4876">
        <v>0</v>
      </c>
      <c r="S4876">
        <v>0</v>
      </c>
      <c r="T4876">
        <v>0</v>
      </c>
      <c r="U4876">
        <v>0</v>
      </c>
      <c r="V4876">
        <v>0</v>
      </c>
    </row>
    <row r="4877" spans="1:22" x14ac:dyDescent="0.3">
      <c r="A4877">
        <v>202324</v>
      </c>
      <c r="B4877" t="s">
        <v>820</v>
      </c>
      <c r="C4877" t="s">
        <v>821</v>
      </c>
      <c r="D4877" t="s">
        <v>822</v>
      </c>
      <c r="E4877" t="s">
        <v>823</v>
      </c>
      <c r="F4877" t="s">
        <v>912</v>
      </c>
      <c r="G4877" t="s">
        <v>913</v>
      </c>
      <c r="H4877" t="s">
        <v>968</v>
      </c>
      <c r="I4877">
        <v>805</v>
      </c>
      <c r="J4877" t="s">
        <v>969</v>
      </c>
      <c r="K4877" t="s">
        <v>842</v>
      </c>
      <c r="L4877" t="s">
        <v>845</v>
      </c>
      <c r="M4877" t="s">
        <v>829</v>
      </c>
      <c r="N4877" t="s">
        <v>829</v>
      </c>
      <c r="O4877">
        <v>0</v>
      </c>
      <c r="P4877">
        <v>0</v>
      </c>
      <c r="Q4877">
        <v>0</v>
      </c>
      <c r="R4877">
        <v>0</v>
      </c>
      <c r="S4877">
        <v>0</v>
      </c>
      <c r="T4877">
        <v>0</v>
      </c>
      <c r="U4877">
        <v>0</v>
      </c>
      <c r="V4877">
        <v>0</v>
      </c>
    </row>
    <row r="4878" spans="1:22" x14ac:dyDescent="0.3">
      <c r="A4878">
        <v>202122</v>
      </c>
      <c r="B4878" t="s">
        <v>820</v>
      </c>
      <c r="C4878" t="s">
        <v>821</v>
      </c>
      <c r="D4878" t="s">
        <v>822</v>
      </c>
      <c r="E4878" t="s">
        <v>823</v>
      </c>
      <c r="F4878" t="s">
        <v>824</v>
      </c>
      <c r="G4878" t="s">
        <v>825</v>
      </c>
      <c r="H4878" t="s">
        <v>970</v>
      </c>
      <c r="I4878">
        <v>311</v>
      </c>
      <c r="J4878" t="s">
        <v>971</v>
      </c>
      <c r="K4878" t="s">
        <v>828</v>
      </c>
      <c r="L4878" t="s">
        <v>336</v>
      </c>
      <c r="M4878">
        <v>0</v>
      </c>
      <c r="N4878">
        <v>426000</v>
      </c>
      <c r="O4878">
        <v>200000</v>
      </c>
      <c r="P4878">
        <v>1645479</v>
      </c>
      <c r="Q4878">
        <v>0</v>
      </c>
      <c r="R4878" t="s">
        <v>829</v>
      </c>
      <c r="S4878">
        <v>2271479</v>
      </c>
      <c r="T4878" t="s">
        <v>829</v>
      </c>
      <c r="U4878">
        <v>2271479</v>
      </c>
      <c r="V4878">
        <v>125</v>
      </c>
    </row>
    <row r="4879" spans="1:22" x14ac:dyDescent="0.3">
      <c r="A4879">
        <v>202223</v>
      </c>
      <c r="B4879" t="s">
        <v>820</v>
      </c>
      <c r="C4879" t="s">
        <v>821</v>
      </c>
      <c r="D4879" t="s">
        <v>822</v>
      </c>
      <c r="E4879" t="s">
        <v>823</v>
      </c>
      <c r="F4879" t="s">
        <v>824</v>
      </c>
      <c r="G4879" t="s">
        <v>825</v>
      </c>
      <c r="H4879" t="s">
        <v>970</v>
      </c>
      <c r="I4879">
        <v>311</v>
      </c>
      <c r="J4879" t="s">
        <v>971</v>
      </c>
      <c r="K4879" t="s">
        <v>828</v>
      </c>
      <c r="L4879" t="s">
        <v>336</v>
      </c>
      <c r="M4879">
        <v>0</v>
      </c>
      <c r="N4879">
        <v>394666</v>
      </c>
      <c r="O4879">
        <v>256333</v>
      </c>
      <c r="P4879">
        <v>1539566</v>
      </c>
      <c r="Q4879">
        <v>0</v>
      </c>
      <c r="R4879" t="s">
        <v>829</v>
      </c>
      <c r="S4879">
        <v>2190566</v>
      </c>
      <c r="T4879" t="s">
        <v>829</v>
      </c>
      <c r="U4879">
        <v>2190566</v>
      </c>
      <c r="V4879">
        <v>117</v>
      </c>
    </row>
    <row r="4880" spans="1:22" x14ac:dyDescent="0.3">
      <c r="A4880">
        <v>202324</v>
      </c>
      <c r="B4880" t="s">
        <v>820</v>
      </c>
      <c r="C4880" t="s">
        <v>821</v>
      </c>
      <c r="D4880" t="s">
        <v>822</v>
      </c>
      <c r="E4880" t="s">
        <v>823</v>
      </c>
      <c r="F4880" t="s">
        <v>824</v>
      </c>
      <c r="G4880" t="s">
        <v>825</v>
      </c>
      <c r="H4880" t="s">
        <v>970</v>
      </c>
      <c r="I4880">
        <v>311</v>
      </c>
      <c r="J4880" t="s">
        <v>971</v>
      </c>
      <c r="K4880" t="s">
        <v>828</v>
      </c>
      <c r="L4880" t="s">
        <v>336</v>
      </c>
      <c r="M4880">
        <v>0</v>
      </c>
      <c r="N4880">
        <v>536000</v>
      </c>
      <c r="O4880">
        <v>183167</v>
      </c>
      <c r="P4880">
        <v>1539375</v>
      </c>
      <c r="Q4880">
        <v>0</v>
      </c>
      <c r="R4880" t="s">
        <v>829</v>
      </c>
      <c r="S4880">
        <v>2258542</v>
      </c>
      <c r="T4880" t="s">
        <v>829</v>
      </c>
      <c r="U4880">
        <v>2258542</v>
      </c>
      <c r="V4880">
        <v>123</v>
      </c>
    </row>
    <row r="4881" spans="1:22" x14ac:dyDescent="0.3">
      <c r="A4881">
        <v>202122</v>
      </c>
      <c r="B4881" t="s">
        <v>820</v>
      </c>
      <c r="C4881" t="s">
        <v>821</v>
      </c>
      <c r="D4881" t="s">
        <v>822</v>
      </c>
      <c r="E4881" t="s">
        <v>823</v>
      </c>
      <c r="F4881" t="s">
        <v>824</v>
      </c>
      <c r="G4881" t="s">
        <v>825</v>
      </c>
      <c r="H4881" t="s">
        <v>970</v>
      </c>
      <c r="I4881">
        <v>311</v>
      </c>
      <c r="J4881" t="s">
        <v>971</v>
      </c>
      <c r="K4881" t="s">
        <v>828</v>
      </c>
      <c r="L4881" t="s">
        <v>235</v>
      </c>
      <c r="M4881" t="s">
        <v>829</v>
      </c>
      <c r="N4881">
        <v>185980</v>
      </c>
      <c r="O4881">
        <v>0</v>
      </c>
      <c r="P4881" t="s">
        <v>829</v>
      </c>
      <c r="Q4881" t="s">
        <v>829</v>
      </c>
      <c r="R4881" t="s">
        <v>829</v>
      </c>
      <c r="S4881">
        <v>185980</v>
      </c>
      <c r="T4881">
        <v>0</v>
      </c>
      <c r="U4881">
        <v>185980</v>
      </c>
      <c r="V4881">
        <v>10</v>
      </c>
    </row>
    <row r="4882" spans="1:22" x14ac:dyDescent="0.3">
      <c r="A4882">
        <v>202223</v>
      </c>
      <c r="B4882" t="s">
        <v>820</v>
      </c>
      <c r="C4882" t="s">
        <v>821</v>
      </c>
      <c r="D4882" t="s">
        <v>822</v>
      </c>
      <c r="E4882" t="s">
        <v>823</v>
      </c>
      <c r="F4882" t="s">
        <v>824</v>
      </c>
      <c r="G4882" t="s">
        <v>825</v>
      </c>
      <c r="H4882" t="s">
        <v>970</v>
      </c>
      <c r="I4882">
        <v>311</v>
      </c>
      <c r="J4882" t="s">
        <v>971</v>
      </c>
      <c r="K4882" t="s">
        <v>828</v>
      </c>
      <c r="L4882" t="s">
        <v>235</v>
      </c>
      <c r="M4882" t="s">
        <v>829</v>
      </c>
      <c r="N4882">
        <v>189663</v>
      </c>
      <c r="O4882">
        <v>0</v>
      </c>
      <c r="P4882" t="s">
        <v>829</v>
      </c>
      <c r="Q4882" t="s">
        <v>829</v>
      </c>
      <c r="R4882" t="s">
        <v>829</v>
      </c>
      <c r="S4882">
        <v>189663</v>
      </c>
      <c r="T4882">
        <v>0</v>
      </c>
      <c r="U4882">
        <v>189663</v>
      </c>
      <c r="V4882">
        <v>10</v>
      </c>
    </row>
    <row r="4883" spans="1:22" x14ac:dyDescent="0.3">
      <c r="A4883">
        <v>202324</v>
      </c>
      <c r="B4883" t="s">
        <v>820</v>
      </c>
      <c r="C4883" t="s">
        <v>821</v>
      </c>
      <c r="D4883" t="s">
        <v>822</v>
      </c>
      <c r="E4883" t="s">
        <v>823</v>
      </c>
      <c r="F4883" t="s">
        <v>824</v>
      </c>
      <c r="G4883" t="s">
        <v>825</v>
      </c>
      <c r="H4883" t="s">
        <v>970</v>
      </c>
      <c r="I4883">
        <v>311</v>
      </c>
      <c r="J4883" t="s">
        <v>971</v>
      </c>
      <c r="K4883" t="s">
        <v>828</v>
      </c>
      <c r="L4883" t="s">
        <v>235</v>
      </c>
      <c r="M4883" t="s">
        <v>829</v>
      </c>
      <c r="N4883">
        <v>144834</v>
      </c>
      <c r="O4883">
        <v>0</v>
      </c>
      <c r="P4883" t="s">
        <v>829</v>
      </c>
      <c r="Q4883" t="s">
        <v>829</v>
      </c>
      <c r="R4883" t="s">
        <v>829</v>
      </c>
      <c r="S4883">
        <v>144834</v>
      </c>
      <c r="T4883">
        <v>0</v>
      </c>
      <c r="U4883">
        <v>144834</v>
      </c>
      <c r="V4883">
        <v>8</v>
      </c>
    </row>
    <row r="4884" spans="1:22" x14ac:dyDescent="0.3">
      <c r="A4884">
        <v>202122</v>
      </c>
      <c r="B4884" t="s">
        <v>820</v>
      </c>
      <c r="C4884" t="s">
        <v>821</v>
      </c>
      <c r="D4884" t="s">
        <v>822</v>
      </c>
      <c r="E4884" t="s">
        <v>823</v>
      </c>
      <c r="F4884" t="s">
        <v>824</v>
      </c>
      <c r="G4884" t="s">
        <v>825</v>
      </c>
      <c r="H4884" t="s">
        <v>970</v>
      </c>
      <c r="I4884">
        <v>311</v>
      </c>
      <c r="J4884" t="s">
        <v>971</v>
      </c>
      <c r="K4884" t="s">
        <v>828</v>
      </c>
      <c r="L4884" t="s">
        <v>534</v>
      </c>
      <c r="M4884">
        <v>0</v>
      </c>
      <c r="N4884">
        <v>4725378</v>
      </c>
      <c r="O4884">
        <v>0</v>
      </c>
      <c r="P4884">
        <v>3261323</v>
      </c>
      <c r="Q4884">
        <v>0</v>
      </c>
      <c r="R4884" t="s">
        <v>829</v>
      </c>
      <c r="S4884">
        <v>7986702</v>
      </c>
      <c r="T4884">
        <v>0</v>
      </c>
      <c r="U4884">
        <v>7986702</v>
      </c>
      <c r="V4884">
        <v>123</v>
      </c>
    </row>
    <row r="4885" spans="1:22" x14ac:dyDescent="0.3">
      <c r="A4885">
        <v>202223</v>
      </c>
      <c r="B4885" t="s">
        <v>820</v>
      </c>
      <c r="C4885" t="s">
        <v>821</v>
      </c>
      <c r="D4885" t="s">
        <v>822</v>
      </c>
      <c r="E4885" t="s">
        <v>823</v>
      </c>
      <c r="F4885" t="s">
        <v>824</v>
      </c>
      <c r="G4885" t="s">
        <v>825</v>
      </c>
      <c r="H4885" t="s">
        <v>970</v>
      </c>
      <c r="I4885">
        <v>311</v>
      </c>
      <c r="J4885" t="s">
        <v>971</v>
      </c>
      <c r="K4885" t="s">
        <v>828</v>
      </c>
      <c r="L4885" t="s">
        <v>534</v>
      </c>
      <c r="M4885">
        <v>0</v>
      </c>
      <c r="N4885">
        <v>7042182</v>
      </c>
      <c r="O4885">
        <v>0</v>
      </c>
      <c r="P4885">
        <v>3513309</v>
      </c>
      <c r="Q4885">
        <v>0</v>
      </c>
      <c r="R4885" t="s">
        <v>829</v>
      </c>
      <c r="S4885">
        <v>10555491</v>
      </c>
      <c r="T4885">
        <v>0</v>
      </c>
      <c r="U4885">
        <v>10555491</v>
      </c>
      <c r="V4885">
        <v>164</v>
      </c>
    </row>
    <row r="4886" spans="1:22" x14ac:dyDescent="0.3">
      <c r="A4886">
        <v>202324</v>
      </c>
      <c r="B4886" t="s">
        <v>820</v>
      </c>
      <c r="C4886" t="s">
        <v>821</v>
      </c>
      <c r="D4886" t="s">
        <v>822</v>
      </c>
      <c r="E4886" t="s">
        <v>823</v>
      </c>
      <c r="F4886" t="s">
        <v>824</v>
      </c>
      <c r="G4886" t="s">
        <v>825</v>
      </c>
      <c r="H4886" t="s">
        <v>970</v>
      </c>
      <c r="I4886">
        <v>311</v>
      </c>
      <c r="J4886" t="s">
        <v>971</v>
      </c>
      <c r="K4886" t="s">
        <v>828</v>
      </c>
      <c r="L4886" t="s">
        <v>534</v>
      </c>
      <c r="M4886">
        <v>0</v>
      </c>
      <c r="N4886">
        <v>8943870</v>
      </c>
      <c r="O4886">
        <v>0</v>
      </c>
      <c r="P4886">
        <v>3972076</v>
      </c>
      <c r="Q4886">
        <v>0</v>
      </c>
      <c r="R4886" t="s">
        <v>829</v>
      </c>
      <c r="S4886">
        <v>12915946</v>
      </c>
      <c r="T4886">
        <v>0</v>
      </c>
      <c r="U4886">
        <v>12915946</v>
      </c>
      <c r="V4886">
        <v>202</v>
      </c>
    </row>
    <row r="4887" spans="1:22" x14ac:dyDescent="0.3">
      <c r="A4887">
        <v>202122</v>
      </c>
      <c r="B4887" t="s">
        <v>820</v>
      </c>
      <c r="C4887" t="s">
        <v>821</v>
      </c>
      <c r="D4887" t="s">
        <v>822</v>
      </c>
      <c r="E4887" t="s">
        <v>823</v>
      </c>
      <c r="F4887" t="s">
        <v>824</v>
      </c>
      <c r="G4887" t="s">
        <v>825</v>
      </c>
      <c r="H4887" t="s">
        <v>970</v>
      </c>
      <c r="I4887">
        <v>311</v>
      </c>
      <c r="J4887" t="s">
        <v>971</v>
      </c>
      <c r="K4887" t="s">
        <v>828</v>
      </c>
      <c r="L4887" t="s">
        <v>603</v>
      </c>
      <c r="M4887" t="s">
        <v>829</v>
      </c>
      <c r="N4887" t="s">
        <v>829</v>
      </c>
      <c r="O4887" t="s">
        <v>829</v>
      </c>
      <c r="P4887">
        <v>0</v>
      </c>
      <c r="Q4887">
        <v>0</v>
      </c>
      <c r="R4887">
        <v>0</v>
      </c>
      <c r="S4887">
        <v>0</v>
      </c>
      <c r="T4887">
        <v>0</v>
      </c>
      <c r="U4887">
        <v>0</v>
      </c>
      <c r="V4887">
        <v>0</v>
      </c>
    </row>
    <row r="4888" spans="1:22" x14ac:dyDescent="0.3">
      <c r="A4888">
        <v>202223</v>
      </c>
      <c r="B4888" t="s">
        <v>820</v>
      </c>
      <c r="C4888" t="s">
        <v>821</v>
      </c>
      <c r="D4888" t="s">
        <v>822</v>
      </c>
      <c r="E4888" t="s">
        <v>823</v>
      </c>
      <c r="F4888" t="s">
        <v>824</v>
      </c>
      <c r="G4888" t="s">
        <v>825</v>
      </c>
      <c r="H4888" t="s">
        <v>970</v>
      </c>
      <c r="I4888">
        <v>311</v>
      </c>
      <c r="J4888" t="s">
        <v>971</v>
      </c>
      <c r="K4888" t="s">
        <v>828</v>
      </c>
      <c r="L4888" t="s">
        <v>603</v>
      </c>
      <c r="M4888" t="s">
        <v>829</v>
      </c>
      <c r="N4888" t="s">
        <v>829</v>
      </c>
      <c r="O4888" t="s">
        <v>829</v>
      </c>
      <c r="P4888">
        <v>0</v>
      </c>
      <c r="Q4888">
        <v>0</v>
      </c>
      <c r="R4888">
        <v>0</v>
      </c>
      <c r="S4888">
        <v>0</v>
      </c>
      <c r="T4888">
        <v>0</v>
      </c>
      <c r="U4888">
        <v>0</v>
      </c>
      <c r="V4888">
        <v>0</v>
      </c>
    </row>
    <row r="4889" spans="1:22" x14ac:dyDescent="0.3">
      <c r="A4889">
        <v>202324</v>
      </c>
      <c r="B4889" t="s">
        <v>820</v>
      </c>
      <c r="C4889" t="s">
        <v>821</v>
      </c>
      <c r="D4889" t="s">
        <v>822</v>
      </c>
      <c r="E4889" t="s">
        <v>823</v>
      </c>
      <c r="F4889" t="s">
        <v>824</v>
      </c>
      <c r="G4889" t="s">
        <v>825</v>
      </c>
      <c r="H4889" t="s">
        <v>970</v>
      </c>
      <c r="I4889">
        <v>311</v>
      </c>
      <c r="J4889" t="s">
        <v>971</v>
      </c>
      <c r="K4889" t="s">
        <v>828</v>
      </c>
      <c r="L4889" t="s">
        <v>603</v>
      </c>
      <c r="M4889" t="s">
        <v>829</v>
      </c>
      <c r="N4889" t="s">
        <v>829</v>
      </c>
      <c r="O4889" t="s">
        <v>829</v>
      </c>
      <c r="P4889">
        <v>0</v>
      </c>
      <c r="Q4889">
        <v>0</v>
      </c>
      <c r="R4889">
        <v>0</v>
      </c>
      <c r="S4889">
        <v>0</v>
      </c>
      <c r="T4889">
        <v>0</v>
      </c>
      <c r="U4889">
        <v>0</v>
      </c>
      <c r="V4889">
        <v>0</v>
      </c>
    </row>
    <row r="4890" spans="1:22" x14ac:dyDescent="0.3">
      <c r="A4890">
        <v>202122</v>
      </c>
      <c r="B4890" t="s">
        <v>820</v>
      </c>
      <c r="C4890" t="s">
        <v>821</v>
      </c>
      <c r="D4890" t="s">
        <v>822</v>
      </c>
      <c r="E4890" t="s">
        <v>823</v>
      </c>
      <c r="F4890" t="s">
        <v>824</v>
      </c>
      <c r="G4890" t="s">
        <v>825</v>
      </c>
      <c r="H4890" t="s">
        <v>970</v>
      </c>
      <c r="I4890">
        <v>311</v>
      </c>
      <c r="J4890" t="s">
        <v>971</v>
      </c>
      <c r="K4890" t="s">
        <v>828</v>
      </c>
      <c r="L4890" t="s">
        <v>606</v>
      </c>
      <c r="M4890">
        <v>0</v>
      </c>
      <c r="N4890">
        <v>0</v>
      </c>
      <c r="O4890">
        <v>0</v>
      </c>
      <c r="P4890">
        <v>0</v>
      </c>
      <c r="Q4890">
        <v>0</v>
      </c>
      <c r="R4890">
        <v>0</v>
      </c>
      <c r="S4890">
        <v>0</v>
      </c>
      <c r="T4890">
        <v>0</v>
      </c>
      <c r="U4890">
        <v>0</v>
      </c>
      <c r="V4890">
        <v>0</v>
      </c>
    </row>
    <row r="4891" spans="1:22" x14ac:dyDescent="0.3">
      <c r="A4891">
        <v>202223</v>
      </c>
      <c r="B4891" t="s">
        <v>820</v>
      </c>
      <c r="C4891" t="s">
        <v>821</v>
      </c>
      <c r="D4891" t="s">
        <v>822</v>
      </c>
      <c r="E4891" t="s">
        <v>823</v>
      </c>
      <c r="F4891" t="s">
        <v>824</v>
      </c>
      <c r="G4891" t="s">
        <v>825</v>
      </c>
      <c r="H4891" t="s">
        <v>970</v>
      </c>
      <c r="I4891">
        <v>311</v>
      </c>
      <c r="J4891" t="s">
        <v>971</v>
      </c>
      <c r="K4891" t="s">
        <v>828</v>
      </c>
      <c r="L4891" t="s">
        <v>606</v>
      </c>
      <c r="M4891">
        <v>0</v>
      </c>
      <c r="N4891">
        <v>116815</v>
      </c>
      <c r="O4891">
        <v>40436</v>
      </c>
      <c r="P4891">
        <v>179715</v>
      </c>
      <c r="Q4891">
        <v>0</v>
      </c>
      <c r="R4891">
        <v>0</v>
      </c>
      <c r="S4891">
        <v>336965</v>
      </c>
      <c r="T4891">
        <v>0</v>
      </c>
      <c r="U4891">
        <v>336965</v>
      </c>
      <c r="V4891">
        <v>5</v>
      </c>
    </row>
    <row r="4892" spans="1:22" x14ac:dyDescent="0.3">
      <c r="A4892">
        <v>202324</v>
      </c>
      <c r="B4892" t="s">
        <v>820</v>
      </c>
      <c r="C4892" t="s">
        <v>821</v>
      </c>
      <c r="D4892" t="s">
        <v>822</v>
      </c>
      <c r="E4892" t="s">
        <v>823</v>
      </c>
      <c r="F4892" t="s">
        <v>824</v>
      </c>
      <c r="G4892" t="s">
        <v>825</v>
      </c>
      <c r="H4892" t="s">
        <v>970</v>
      </c>
      <c r="I4892">
        <v>311</v>
      </c>
      <c r="J4892" t="s">
        <v>971</v>
      </c>
      <c r="K4892" t="s">
        <v>828</v>
      </c>
      <c r="L4892" t="s">
        <v>606</v>
      </c>
      <c r="M4892">
        <v>0</v>
      </c>
      <c r="N4892">
        <v>115629</v>
      </c>
      <c r="O4892">
        <v>40026</v>
      </c>
      <c r="P4892">
        <v>177891</v>
      </c>
      <c r="Q4892">
        <v>0</v>
      </c>
      <c r="R4892">
        <v>0</v>
      </c>
      <c r="S4892">
        <v>333546</v>
      </c>
      <c r="T4892">
        <v>0</v>
      </c>
      <c r="U4892">
        <v>333546</v>
      </c>
      <c r="V4892">
        <v>5</v>
      </c>
    </row>
    <row r="4893" spans="1:22" x14ac:dyDescent="0.3">
      <c r="A4893">
        <v>202122</v>
      </c>
      <c r="B4893" t="s">
        <v>820</v>
      </c>
      <c r="C4893" t="s">
        <v>821</v>
      </c>
      <c r="D4893" t="s">
        <v>822</v>
      </c>
      <c r="E4893" t="s">
        <v>823</v>
      </c>
      <c r="F4893" t="s">
        <v>824</v>
      </c>
      <c r="G4893" t="s">
        <v>825</v>
      </c>
      <c r="H4893" t="s">
        <v>970</v>
      </c>
      <c r="I4893">
        <v>311</v>
      </c>
      <c r="J4893" t="s">
        <v>971</v>
      </c>
      <c r="K4893" t="s">
        <v>828</v>
      </c>
      <c r="L4893" t="s">
        <v>609</v>
      </c>
      <c r="M4893" t="s">
        <v>829</v>
      </c>
      <c r="N4893" t="s">
        <v>829</v>
      </c>
      <c r="O4893" t="s">
        <v>829</v>
      </c>
      <c r="P4893" t="s">
        <v>829</v>
      </c>
      <c r="Q4893">
        <v>0</v>
      </c>
      <c r="R4893" t="s">
        <v>829</v>
      </c>
      <c r="S4893">
        <v>0</v>
      </c>
      <c r="T4893">
        <v>0</v>
      </c>
      <c r="U4893">
        <v>0</v>
      </c>
      <c r="V4893">
        <v>0</v>
      </c>
    </row>
    <row r="4894" spans="1:22" x14ac:dyDescent="0.3">
      <c r="A4894">
        <v>202223</v>
      </c>
      <c r="B4894" t="s">
        <v>820</v>
      </c>
      <c r="C4894" t="s">
        <v>821</v>
      </c>
      <c r="D4894" t="s">
        <v>822</v>
      </c>
      <c r="E4894" t="s">
        <v>823</v>
      </c>
      <c r="F4894" t="s">
        <v>824</v>
      </c>
      <c r="G4894" t="s">
        <v>825</v>
      </c>
      <c r="H4894" t="s">
        <v>970</v>
      </c>
      <c r="I4894">
        <v>311</v>
      </c>
      <c r="J4894" t="s">
        <v>971</v>
      </c>
      <c r="K4894" t="s">
        <v>828</v>
      </c>
      <c r="L4894" t="s">
        <v>609</v>
      </c>
      <c r="M4894" t="s">
        <v>829</v>
      </c>
      <c r="N4894" t="s">
        <v>829</v>
      </c>
      <c r="O4894" t="s">
        <v>829</v>
      </c>
      <c r="P4894" t="s">
        <v>829</v>
      </c>
      <c r="Q4894">
        <v>0</v>
      </c>
      <c r="R4894" t="s">
        <v>829</v>
      </c>
      <c r="S4894">
        <v>0</v>
      </c>
      <c r="T4894">
        <v>0</v>
      </c>
      <c r="U4894">
        <v>0</v>
      </c>
      <c r="V4894">
        <v>0</v>
      </c>
    </row>
    <row r="4895" spans="1:22" x14ac:dyDescent="0.3">
      <c r="A4895">
        <v>202122</v>
      </c>
      <c r="B4895" t="s">
        <v>820</v>
      </c>
      <c r="C4895" t="s">
        <v>821</v>
      </c>
      <c r="D4895" t="s">
        <v>822</v>
      </c>
      <c r="E4895" t="s">
        <v>823</v>
      </c>
      <c r="F4895" t="s">
        <v>824</v>
      </c>
      <c r="G4895" t="s">
        <v>825</v>
      </c>
      <c r="H4895" t="s">
        <v>970</v>
      </c>
      <c r="I4895">
        <v>311</v>
      </c>
      <c r="J4895" t="s">
        <v>971</v>
      </c>
      <c r="K4895" t="s">
        <v>828</v>
      </c>
      <c r="L4895" t="s">
        <v>830</v>
      </c>
      <c r="M4895">
        <v>0</v>
      </c>
      <c r="N4895">
        <v>155775</v>
      </c>
      <c r="O4895">
        <v>53922</v>
      </c>
      <c r="P4895">
        <v>239654</v>
      </c>
      <c r="Q4895">
        <v>0</v>
      </c>
      <c r="R4895">
        <v>0</v>
      </c>
      <c r="S4895">
        <v>449350</v>
      </c>
      <c r="T4895">
        <v>0</v>
      </c>
      <c r="U4895">
        <v>449350</v>
      </c>
      <c r="V4895">
        <v>7</v>
      </c>
    </row>
    <row r="4896" spans="1:22" x14ac:dyDescent="0.3">
      <c r="A4896">
        <v>202223</v>
      </c>
      <c r="B4896" t="s">
        <v>820</v>
      </c>
      <c r="C4896" t="s">
        <v>821</v>
      </c>
      <c r="D4896" t="s">
        <v>822</v>
      </c>
      <c r="E4896" t="s">
        <v>823</v>
      </c>
      <c r="F4896" t="s">
        <v>824</v>
      </c>
      <c r="G4896" t="s">
        <v>825</v>
      </c>
      <c r="H4896" t="s">
        <v>970</v>
      </c>
      <c r="I4896">
        <v>311</v>
      </c>
      <c r="J4896" t="s">
        <v>971</v>
      </c>
      <c r="K4896" t="s">
        <v>828</v>
      </c>
      <c r="L4896" t="s">
        <v>830</v>
      </c>
      <c r="M4896">
        <v>0</v>
      </c>
      <c r="N4896">
        <v>0</v>
      </c>
      <c r="O4896">
        <v>0</v>
      </c>
      <c r="P4896">
        <v>422356</v>
      </c>
      <c r="Q4896">
        <v>0</v>
      </c>
      <c r="R4896">
        <v>0</v>
      </c>
      <c r="S4896">
        <v>422356</v>
      </c>
      <c r="T4896">
        <v>0</v>
      </c>
      <c r="U4896">
        <v>422356</v>
      </c>
      <c r="V4896">
        <v>7</v>
      </c>
    </row>
    <row r="4897" spans="1:22" x14ac:dyDescent="0.3">
      <c r="A4897">
        <v>202324</v>
      </c>
      <c r="B4897" t="s">
        <v>820</v>
      </c>
      <c r="C4897" t="s">
        <v>821</v>
      </c>
      <c r="D4897" t="s">
        <v>822</v>
      </c>
      <c r="E4897" t="s">
        <v>823</v>
      </c>
      <c r="F4897" t="s">
        <v>824</v>
      </c>
      <c r="G4897" t="s">
        <v>825</v>
      </c>
      <c r="H4897" t="s">
        <v>970</v>
      </c>
      <c r="I4897">
        <v>311</v>
      </c>
      <c r="J4897" t="s">
        <v>971</v>
      </c>
      <c r="K4897" t="s">
        <v>828</v>
      </c>
      <c r="L4897" t="s">
        <v>830</v>
      </c>
      <c r="M4897">
        <v>0</v>
      </c>
      <c r="N4897">
        <v>0</v>
      </c>
      <c r="O4897">
        <v>0</v>
      </c>
      <c r="P4897">
        <v>377227</v>
      </c>
      <c r="Q4897">
        <v>0</v>
      </c>
      <c r="R4897">
        <v>0</v>
      </c>
      <c r="S4897">
        <v>377227</v>
      </c>
      <c r="T4897">
        <v>0</v>
      </c>
      <c r="U4897">
        <v>377227</v>
      </c>
      <c r="V4897">
        <v>6</v>
      </c>
    </row>
    <row r="4898" spans="1:22" x14ac:dyDescent="0.3">
      <c r="A4898">
        <v>202122</v>
      </c>
      <c r="B4898" t="s">
        <v>820</v>
      </c>
      <c r="C4898" t="s">
        <v>821</v>
      </c>
      <c r="D4898" t="s">
        <v>822</v>
      </c>
      <c r="E4898" t="s">
        <v>823</v>
      </c>
      <c r="F4898" t="s">
        <v>824</v>
      </c>
      <c r="G4898" t="s">
        <v>825</v>
      </c>
      <c r="H4898" t="s">
        <v>970</v>
      </c>
      <c r="I4898">
        <v>311</v>
      </c>
      <c r="J4898" t="s">
        <v>971</v>
      </c>
      <c r="K4898" t="s">
        <v>828</v>
      </c>
      <c r="L4898" t="s">
        <v>537</v>
      </c>
      <c r="M4898">
        <v>0</v>
      </c>
      <c r="N4898">
        <v>1409370</v>
      </c>
      <c r="O4898">
        <v>4151502</v>
      </c>
      <c r="P4898">
        <v>5375361</v>
      </c>
      <c r="Q4898">
        <v>522467</v>
      </c>
      <c r="R4898">
        <v>2077378</v>
      </c>
      <c r="S4898">
        <v>13536078</v>
      </c>
      <c r="T4898">
        <v>0</v>
      </c>
      <c r="U4898">
        <v>13536078</v>
      </c>
      <c r="V4898">
        <v>209</v>
      </c>
    </row>
    <row r="4899" spans="1:22" x14ac:dyDescent="0.3">
      <c r="A4899">
        <v>202223</v>
      </c>
      <c r="B4899" t="s">
        <v>820</v>
      </c>
      <c r="C4899" t="s">
        <v>821</v>
      </c>
      <c r="D4899" t="s">
        <v>822</v>
      </c>
      <c r="E4899" t="s">
        <v>823</v>
      </c>
      <c r="F4899" t="s">
        <v>824</v>
      </c>
      <c r="G4899" t="s">
        <v>825</v>
      </c>
      <c r="H4899" t="s">
        <v>970</v>
      </c>
      <c r="I4899">
        <v>311</v>
      </c>
      <c r="J4899" t="s">
        <v>971</v>
      </c>
      <c r="K4899" t="s">
        <v>828</v>
      </c>
      <c r="L4899" t="s">
        <v>537</v>
      </c>
      <c r="M4899">
        <v>0</v>
      </c>
      <c r="N4899">
        <v>2467121</v>
      </c>
      <c r="O4899">
        <v>5538856</v>
      </c>
      <c r="P4899">
        <v>6266126</v>
      </c>
      <c r="Q4899">
        <v>555522</v>
      </c>
      <c r="R4899">
        <v>1921619</v>
      </c>
      <c r="S4899">
        <v>16749243</v>
      </c>
      <c r="T4899">
        <v>0</v>
      </c>
      <c r="U4899">
        <v>16749243</v>
      </c>
      <c r="V4899">
        <v>261</v>
      </c>
    </row>
    <row r="4900" spans="1:22" x14ac:dyDescent="0.3">
      <c r="A4900">
        <v>202324</v>
      </c>
      <c r="B4900" t="s">
        <v>820</v>
      </c>
      <c r="C4900" t="s">
        <v>821</v>
      </c>
      <c r="D4900" t="s">
        <v>822</v>
      </c>
      <c r="E4900" t="s">
        <v>823</v>
      </c>
      <c r="F4900" t="s">
        <v>824</v>
      </c>
      <c r="G4900" t="s">
        <v>825</v>
      </c>
      <c r="H4900" t="s">
        <v>970</v>
      </c>
      <c r="I4900">
        <v>311</v>
      </c>
      <c r="J4900" t="s">
        <v>971</v>
      </c>
      <c r="K4900" t="s">
        <v>828</v>
      </c>
      <c r="L4900" t="s">
        <v>537</v>
      </c>
      <c r="M4900">
        <v>0</v>
      </c>
      <c r="N4900">
        <v>3754696</v>
      </c>
      <c r="O4900">
        <v>6706107</v>
      </c>
      <c r="P4900">
        <v>7505248</v>
      </c>
      <c r="Q4900">
        <v>745755</v>
      </c>
      <c r="R4900">
        <v>2357857</v>
      </c>
      <c r="S4900">
        <v>21069662</v>
      </c>
      <c r="T4900">
        <v>0</v>
      </c>
      <c r="U4900">
        <v>21069662</v>
      </c>
      <c r="V4900">
        <v>330</v>
      </c>
    </row>
    <row r="4901" spans="1:22" x14ac:dyDescent="0.3">
      <c r="A4901">
        <v>202122</v>
      </c>
      <c r="B4901" t="s">
        <v>820</v>
      </c>
      <c r="C4901" t="s">
        <v>821</v>
      </c>
      <c r="D4901" t="s">
        <v>822</v>
      </c>
      <c r="E4901" t="s">
        <v>823</v>
      </c>
      <c r="F4901" t="s">
        <v>824</v>
      </c>
      <c r="G4901" t="s">
        <v>825</v>
      </c>
      <c r="H4901" t="s">
        <v>970</v>
      </c>
      <c r="I4901">
        <v>311</v>
      </c>
      <c r="J4901" t="s">
        <v>971</v>
      </c>
      <c r="K4901" t="s">
        <v>828</v>
      </c>
      <c r="L4901" t="s">
        <v>572</v>
      </c>
      <c r="M4901">
        <v>0</v>
      </c>
      <c r="N4901">
        <v>0</v>
      </c>
      <c r="O4901">
        <v>0</v>
      </c>
      <c r="P4901">
        <v>2479162</v>
      </c>
      <c r="Q4901">
        <v>0</v>
      </c>
      <c r="R4901">
        <v>1059725</v>
      </c>
      <c r="S4901">
        <v>3538888</v>
      </c>
      <c r="T4901">
        <v>0</v>
      </c>
      <c r="U4901">
        <v>3538888</v>
      </c>
      <c r="V4901">
        <v>55</v>
      </c>
    </row>
    <row r="4902" spans="1:22" x14ac:dyDescent="0.3">
      <c r="A4902">
        <v>202223</v>
      </c>
      <c r="B4902" t="s">
        <v>820</v>
      </c>
      <c r="C4902" t="s">
        <v>821</v>
      </c>
      <c r="D4902" t="s">
        <v>822</v>
      </c>
      <c r="E4902" t="s">
        <v>823</v>
      </c>
      <c r="F4902" t="s">
        <v>824</v>
      </c>
      <c r="G4902" t="s">
        <v>825</v>
      </c>
      <c r="H4902" t="s">
        <v>970</v>
      </c>
      <c r="I4902">
        <v>311</v>
      </c>
      <c r="J4902" t="s">
        <v>971</v>
      </c>
      <c r="K4902" t="s">
        <v>828</v>
      </c>
      <c r="L4902" t="s">
        <v>572</v>
      </c>
      <c r="M4902">
        <v>0</v>
      </c>
      <c r="N4902">
        <v>0</v>
      </c>
      <c r="O4902">
        <v>0</v>
      </c>
      <c r="P4902">
        <v>3012860</v>
      </c>
      <c r="Q4902">
        <v>0</v>
      </c>
      <c r="R4902">
        <v>781270</v>
      </c>
      <c r="S4902">
        <v>3794129</v>
      </c>
      <c r="T4902">
        <v>0</v>
      </c>
      <c r="U4902">
        <v>3794129</v>
      </c>
      <c r="V4902">
        <v>59</v>
      </c>
    </row>
    <row r="4903" spans="1:22" x14ac:dyDescent="0.3">
      <c r="A4903">
        <v>202324</v>
      </c>
      <c r="B4903" t="s">
        <v>820</v>
      </c>
      <c r="C4903" t="s">
        <v>821</v>
      </c>
      <c r="D4903" t="s">
        <v>822</v>
      </c>
      <c r="E4903" t="s">
        <v>823</v>
      </c>
      <c r="F4903" t="s">
        <v>824</v>
      </c>
      <c r="G4903" t="s">
        <v>825</v>
      </c>
      <c r="H4903" t="s">
        <v>970</v>
      </c>
      <c r="I4903">
        <v>311</v>
      </c>
      <c r="J4903" t="s">
        <v>971</v>
      </c>
      <c r="K4903" t="s">
        <v>828</v>
      </c>
      <c r="L4903" t="s">
        <v>572</v>
      </c>
      <c r="M4903">
        <v>0</v>
      </c>
      <c r="N4903">
        <v>0</v>
      </c>
      <c r="O4903">
        <v>0</v>
      </c>
      <c r="P4903">
        <v>3589439</v>
      </c>
      <c r="Q4903">
        <v>0</v>
      </c>
      <c r="R4903">
        <v>837496</v>
      </c>
      <c r="S4903">
        <v>4426936</v>
      </c>
      <c r="T4903">
        <v>0</v>
      </c>
      <c r="U4903">
        <v>4426936</v>
      </c>
      <c r="V4903">
        <v>69</v>
      </c>
    </row>
    <row r="4904" spans="1:22" x14ac:dyDescent="0.3">
      <c r="A4904">
        <v>202122</v>
      </c>
      <c r="B4904" t="s">
        <v>820</v>
      </c>
      <c r="C4904" t="s">
        <v>821</v>
      </c>
      <c r="D4904" t="s">
        <v>822</v>
      </c>
      <c r="E4904" t="s">
        <v>823</v>
      </c>
      <c r="F4904" t="s">
        <v>824</v>
      </c>
      <c r="G4904" t="s">
        <v>825</v>
      </c>
      <c r="H4904" t="s">
        <v>970</v>
      </c>
      <c r="I4904">
        <v>311</v>
      </c>
      <c r="J4904" t="s">
        <v>971</v>
      </c>
      <c r="K4904" t="s">
        <v>828</v>
      </c>
      <c r="L4904" t="s">
        <v>539</v>
      </c>
      <c r="M4904">
        <v>0</v>
      </c>
      <c r="N4904">
        <v>166315</v>
      </c>
      <c r="O4904">
        <v>243233</v>
      </c>
      <c r="P4904" t="s">
        <v>829</v>
      </c>
      <c r="Q4904" t="s">
        <v>829</v>
      </c>
      <c r="R4904" t="s">
        <v>829</v>
      </c>
      <c r="S4904">
        <v>409548</v>
      </c>
      <c r="T4904">
        <v>0</v>
      </c>
      <c r="U4904">
        <v>409548</v>
      </c>
      <c r="V4904">
        <v>6</v>
      </c>
    </row>
    <row r="4905" spans="1:22" x14ac:dyDescent="0.3">
      <c r="A4905">
        <v>202223</v>
      </c>
      <c r="B4905" t="s">
        <v>820</v>
      </c>
      <c r="C4905" t="s">
        <v>821</v>
      </c>
      <c r="D4905" t="s">
        <v>822</v>
      </c>
      <c r="E4905" t="s">
        <v>823</v>
      </c>
      <c r="F4905" t="s">
        <v>824</v>
      </c>
      <c r="G4905" t="s">
        <v>825</v>
      </c>
      <c r="H4905" t="s">
        <v>970</v>
      </c>
      <c r="I4905">
        <v>311</v>
      </c>
      <c r="J4905" t="s">
        <v>971</v>
      </c>
      <c r="K4905" t="s">
        <v>828</v>
      </c>
      <c r="L4905" t="s">
        <v>539</v>
      </c>
      <c r="M4905">
        <v>0</v>
      </c>
      <c r="N4905">
        <v>458286</v>
      </c>
      <c r="O4905">
        <v>216588</v>
      </c>
      <c r="P4905" t="s">
        <v>829</v>
      </c>
      <c r="Q4905" t="s">
        <v>829</v>
      </c>
      <c r="R4905" t="s">
        <v>829</v>
      </c>
      <c r="S4905">
        <v>674874</v>
      </c>
      <c r="T4905">
        <v>0</v>
      </c>
      <c r="U4905">
        <v>674874</v>
      </c>
      <c r="V4905">
        <v>11</v>
      </c>
    </row>
    <row r="4906" spans="1:22" x14ac:dyDescent="0.3">
      <c r="A4906">
        <v>202324</v>
      </c>
      <c r="B4906" t="s">
        <v>820</v>
      </c>
      <c r="C4906" t="s">
        <v>821</v>
      </c>
      <c r="D4906" t="s">
        <v>822</v>
      </c>
      <c r="E4906" t="s">
        <v>823</v>
      </c>
      <c r="F4906" t="s">
        <v>824</v>
      </c>
      <c r="G4906" t="s">
        <v>825</v>
      </c>
      <c r="H4906" t="s">
        <v>970</v>
      </c>
      <c r="I4906">
        <v>311</v>
      </c>
      <c r="J4906" t="s">
        <v>971</v>
      </c>
      <c r="K4906" t="s">
        <v>828</v>
      </c>
      <c r="L4906" t="s">
        <v>539</v>
      </c>
      <c r="M4906">
        <v>0</v>
      </c>
      <c r="N4906">
        <v>617429</v>
      </c>
      <c r="O4906">
        <v>219264</v>
      </c>
      <c r="P4906" t="s">
        <v>829</v>
      </c>
      <c r="Q4906" t="s">
        <v>829</v>
      </c>
      <c r="R4906" t="s">
        <v>829</v>
      </c>
      <c r="S4906">
        <v>836692</v>
      </c>
      <c r="T4906">
        <v>0</v>
      </c>
      <c r="U4906">
        <v>836692</v>
      </c>
      <c r="V4906">
        <v>13</v>
      </c>
    </row>
    <row r="4907" spans="1:22" x14ac:dyDescent="0.3">
      <c r="A4907">
        <v>202122</v>
      </c>
      <c r="B4907" t="s">
        <v>820</v>
      </c>
      <c r="C4907" t="s">
        <v>821</v>
      </c>
      <c r="D4907" t="s">
        <v>822</v>
      </c>
      <c r="E4907" t="s">
        <v>823</v>
      </c>
      <c r="F4907" t="s">
        <v>824</v>
      </c>
      <c r="G4907" t="s">
        <v>825</v>
      </c>
      <c r="H4907" t="s">
        <v>970</v>
      </c>
      <c r="I4907">
        <v>311</v>
      </c>
      <c r="J4907" t="s">
        <v>971</v>
      </c>
      <c r="K4907" t="s">
        <v>828</v>
      </c>
      <c r="L4907" t="s">
        <v>541</v>
      </c>
      <c r="M4907">
        <v>538201</v>
      </c>
      <c r="N4907">
        <v>744833</v>
      </c>
      <c r="O4907">
        <v>417700</v>
      </c>
      <c r="P4907">
        <v>10512</v>
      </c>
      <c r="Q4907">
        <v>0</v>
      </c>
      <c r="R4907">
        <v>0</v>
      </c>
      <c r="S4907">
        <v>1711246</v>
      </c>
      <c r="T4907">
        <v>0</v>
      </c>
      <c r="U4907">
        <v>1711246</v>
      </c>
      <c r="V4907">
        <v>26</v>
      </c>
    </row>
    <row r="4908" spans="1:22" x14ac:dyDescent="0.3">
      <c r="A4908">
        <v>202223</v>
      </c>
      <c r="B4908" t="s">
        <v>820</v>
      </c>
      <c r="C4908" t="s">
        <v>821</v>
      </c>
      <c r="D4908" t="s">
        <v>822</v>
      </c>
      <c r="E4908" t="s">
        <v>823</v>
      </c>
      <c r="F4908" t="s">
        <v>824</v>
      </c>
      <c r="G4908" t="s">
        <v>825</v>
      </c>
      <c r="H4908" t="s">
        <v>970</v>
      </c>
      <c r="I4908">
        <v>311</v>
      </c>
      <c r="J4908" t="s">
        <v>971</v>
      </c>
      <c r="K4908" t="s">
        <v>828</v>
      </c>
      <c r="L4908" t="s">
        <v>541</v>
      </c>
      <c r="M4908">
        <v>526818</v>
      </c>
      <c r="N4908">
        <v>731400</v>
      </c>
      <c r="O4908">
        <v>404965</v>
      </c>
      <c r="P4908">
        <v>8492</v>
      </c>
      <c r="Q4908">
        <v>0</v>
      </c>
      <c r="R4908">
        <v>0</v>
      </c>
      <c r="S4908">
        <v>1671675</v>
      </c>
      <c r="T4908">
        <v>0</v>
      </c>
      <c r="U4908">
        <v>1671675</v>
      </c>
      <c r="V4908">
        <v>26</v>
      </c>
    </row>
    <row r="4909" spans="1:22" x14ac:dyDescent="0.3">
      <c r="A4909">
        <v>202324</v>
      </c>
      <c r="B4909" t="s">
        <v>820</v>
      </c>
      <c r="C4909" t="s">
        <v>821</v>
      </c>
      <c r="D4909" t="s">
        <v>822</v>
      </c>
      <c r="E4909" t="s">
        <v>823</v>
      </c>
      <c r="F4909" t="s">
        <v>824</v>
      </c>
      <c r="G4909" t="s">
        <v>825</v>
      </c>
      <c r="H4909" t="s">
        <v>970</v>
      </c>
      <c r="I4909">
        <v>311</v>
      </c>
      <c r="J4909" t="s">
        <v>971</v>
      </c>
      <c r="K4909" t="s">
        <v>828</v>
      </c>
      <c r="L4909" t="s">
        <v>541</v>
      </c>
      <c r="M4909">
        <v>875727</v>
      </c>
      <c r="N4909">
        <v>673988</v>
      </c>
      <c r="O4909">
        <v>702574</v>
      </c>
      <c r="P4909">
        <v>13901</v>
      </c>
      <c r="Q4909">
        <v>0</v>
      </c>
      <c r="R4909">
        <v>0</v>
      </c>
      <c r="S4909">
        <v>2266190</v>
      </c>
      <c r="T4909">
        <v>0</v>
      </c>
      <c r="U4909">
        <v>2266190</v>
      </c>
      <c r="V4909">
        <v>35</v>
      </c>
    </row>
    <row r="4910" spans="1:22" x14ac:dyDescent="0.3">
      <c r="A4910">
        <v>202122</v>
      </c>
      <c r="B4910" t="s">
        <v>820</v>
      </c>
      <c r="C4910" t="s">
        <v>821</v>
      </c>
      <c r="D4910" t="s">
        <v>822</v>
      </c>
      <c r="E4910" t="s">
        <v>823</v>
      </c>
      <c r="F4910" t="s">
        <v>824</v>
      </c>
      <c r="G4910" t="s">
        <v>825</v>
      </c>
      <c r="H4910" t="s">
        <v>970</v>
      </c>
      <c r="I4910">
        <v>311</v>
      </c>
      <c r="J4910" t="s">
        <v>971</v>
      </c>
      <c r="K4910" t="s">
        <v>828</v>
      </c>
      <c r="L4910" t="s">
        <v>831</v>
      </c>
      <c r="M4910" t="s">
        <v>829</v>
      </c>
      <c r="N4910" t="s">
        <v>829</v>
      </c>
      <c r="O4910" t="s">
        <v>829</v>
      </c>
      <c r="P4910">
        <v>0</v>
      </c>
      <c r="Q4910">
        <v>127182</v>
      </c>
      <c r="R4910" t="s">
        <v>829</v>
      </c>
      <c r="S4910">
        <v>127182</v>
      </c>
      <c r="T4910">
        <v>0</v>
      </c>
      <c r="U4910">
        <v>127182</v>
      </c>
      <c r="V4910">
        <v>2</v>
      </c>
    </row>
    <row r="4911" spans="1:22" x14ac:dyDescent="0.3">
      <c r="A4911">
        <v>202223</v>
      </c>
      <c r="B4911" t="s">
        <v>820</v>
      </c>
      <c r="C4911" t="s">
        <v>821</v>
      </c>
      <c r="D4911" t="s">
        <v>822</v>
      </c>
      <c r="E4911" t="s">
        <v>823</v>
      </c>
      <c r="F4911" t="s">
        <v>824</v>
      </c>
      <c r="G4911" t="s">
        <v>825</v>
      </c>
      <c r="H4911" t="s">
        <v>970</v>
      </c>
      <c r="I4911">
        <v>311</v>
      </c>
      <c r="J4911" t="s">
        <v>971</v>
      </c>
      <c r="K4911" t="s">
        <v>828</v>
      </c>
      <c r="L4911" t="s">
        <v>831</v>
      </c>
      <c r="M4911" t="s">
        <v>829</v>
      </c>
      <c r="N4911" t="s">
        <v>829</v>
      </c>
      <c r="O4911" t="s">
        <v>829</v>
      </c>
      <c r="P4911">
        <v>0</v>
      </c>
      <c r="Q4911">
        <v>229288</v>
      </c>
      <c r="R4911" t="s">
        <v>829</v>
      </c>
      <c r="S4911">
        <v>229288</v>
      </c>
      <c r="T4911">
        <v>0</v>
      </c>
      <c r="U4911">
        <v>229288</v>
      </c>
      <c r="V4911">
        <v>4</v>
      </c>
    </row>
    <row r="4912" spans="1:22" x14ac:dyDescent="0.3">
      <c r="A4912">
        <v>202324</v>
      </c>
      <c r="B4912" t="s">
        <v>820</v>
      </c>
      <c r="C4912" t="s">
        <v>821</v>
      </c>
      <c r="D4912" t="s">
        <v>822</v>
      </c>
      <c r="E4912" t="s">
        <v>823</v>
      </c>
      <c r="F4912" t="s">
        <v>824</v>
      </c>
      <c r="G4912" t="s">
        <v>825</v>
      </c>
      <c r="H4912" t="s">
        <v>970</v>
      </c>
      <c r="I4912">
        <v>311</v>
      </c>
      <c r="J4912" t="s">
        <v>971</v>
      </c>
      <c r="K4912" t="s">
        <v>828</v>
      </c>
      <c r="L4912" t="s">
        <v>831</v>
      </c>
      <c r="M4912" t="s">
        <v>829</v>
      </c>
      <c r="N4912" t="s">
        <v>829</v>
      </c>
      <c r="O4912" t="s">
        <v>829</v>
      </c>
      <c r="P4912">
        <v>0</v>
      </c>
      <c r="Q4912">
        <v>550627</v>
      </c>
      <c r="R4912" t="s">
        <v>829</v>
      </c>
      <c r="S4912">
        <v>550627</v>
      </c>
      <c r="T4912">
        <v>0</v>
      </c>
      <c r="U4912">
        <v>550627</v>
      </c>
      <c r="V4912">
        <v>9</v>
      </c>
    </row>
    <row r="4913" spans="1:22" x14ac:dyDescent="0.3">
      <c r="A4913">
        <v>202122</v>
      </c>
      <c r="B4913" t="s">
        <v>820</v>
      </c>
      <c r="C4913" t="s">
        <v>821</v>
      </c>
      <c r="D4913" t="s">
        <v>822</v>
      </c>
      <c r="E4913" t="s">
        <v>823</v>
      </c>
      <c r="F4913" t="s">
        <v>824</v>
      </c>
      <c r="G4913" t="s">
        <v>825</v>
      </c>
      <c r="H4913" t="s">
        <v>970</v>
      </c>
      <c r="I4913">
        <v>311</v>
      </c>
      <c r="J4913" t="s">
        <v>971</v>
      </c>
      <c r="K4913" t="s">
        <v>828</v>
      </c>
      <c r="L4913" t="s">
        <v>832</v>
      </c>
      <c r="M4913">
        <v>0</v>
      </c>
      <c r="N4913">
        <v>300172</v>
      </c>
      <c r="O4913">
        <v>767986</v>
      </c>
      <c r="P4913">
        <v>1368</v>
      </c>
      <c r="Q4913">
        <v>5410</v>
      </c>
      <c r="R4913">
        <v>0</v>
      </c>
      <c r="S4913">
        <v>1074936</v>
      </c>
      <c r="T4913">
        <v>0</v>
      </c>
      <c r="U4913">
        <v>1074936</v>
      </c>
      <c r="V4913">
        <v>17</v>
      </c>
    </row>
    <row r="4914" spans="1:22" x14ac:dyDescent="0.3">
      <c r="A4914">
        <v>202223</v>
      </c>
      <c r="B4914" t="s">
        <v>820</v>
      </c>
      <c r="C4914" t="s">
        <v>821</v>
      </c>
      <c r="D4914" t="s">
        <v>822</v>
      </c>
      <c r="E4914" t="s">
        <v>823</v>
      </c>
      <c r="F4914" t="s">
        <v>824</v>
      </c>
      <c r="G4914" t="s">
        <v>825</v>
      </c>
      <c r="H4914" t="s">
        <v>970</v>
      </c>
      <c r="I4914">
        <v>311</v>
      </c>
      <c r="J4914" t="s">
        <v>971</v>
      </c>
      <c r="K4914" t="s">
        <v>828</v>
      </c>
      <c r="L4914" t="s">
        <v>832</v>
      </c>
      <c r="M4914">
        <v>0</v>
      </c>
      <c r="N4914">
        <v>559048</v>
      </c>
      <c r="O4914">
        <v>762678</v>
      </c>
      <c r="P4914">
        <v>4367</v>
      </c>
      <c r="Q4914">
        <v>10387</v>
      </c>
      <c r="R4914">
        <v>0</v>
      </c>
      <c r="S4914">
        <v>1336479</v>
      </c>
      <c r="T4914">
        <v>0</v>
      </c>
      <c r="U4914">
        <v>1336479</v>
      </c>
      <c r="V4914">
        <v>21</v>
      </c>
    </row>
    <row r="4915" spans="1:22" x14ac:dyDescent="0.3">
      <c r="A4915">
        <v>202324</v>
      </c>
      <c r="B4915" t="s">
        <v>820</v>
      </c>
      <c r="C4915" t="s">
        <v>821</v>
      </c>
      <c r="D4915" t="s">
        <v>822</v>
      </c>
      <c r="E4915" t="s">
        <v>823</v>
      </c>
      <c r="F4915" t="s">
        <v>824</v>
      </c>
      <c r="G4915" t="s">
        <v>825</v>
      </c>
      <c r="H4915" t="s">
        <v>970</v>
      </c>
      <c r="I4915">
        <v>311</v>
      </c>
      <c r="J4915" t="s">
        <v>971</v>
      </c>
      <c r="K4915" t="s">
        <v>828</v>
      </c>
      <c r="L4915" t="s">
        <v>832</v>
      </c>
      <c r="M4915">
        <v>0</v>
      </c>
      <c r="N4915">
        <v>296957</v>
      </c>
      <c r="O4915">
        <v>672051</v>
      </c>
      <c r="P4915">
        <v>3521</v>
      </c>
      <c r="Q4915">
        <v>0</v>
      </c>
      <c r="R4915">
        <v>0</v>
      </c>
      <c r="S4915">
        <v>972529</v>
      </c>
      <c r="T4915">
        <v>0</v>
      </c>
      <c r="U4915">
        <v>972529</v>
      </c>
      <c r="V4915">
        <v>15</v>
      </c>
    </row>
    <row r="4916" spans="1:22" x14ac:dyDescent="0.3">
      <c r="A4916">
        <v>202122</v>
      </c>
      <c r="B4916" t="s">
        <v>820</v>
      </c>
      <c r="C4916" t="s">
        <v>821</v>
      </c>
      <c r="D4916" t="s">
        <v>822</v>
      </c>
      <c r="E4916" t="s">
        <v>823</v>
      </c>
      <c r="F4916" t="s">
        <v>824</v>
      </c>
      <c r="G4916" t="s">
        <v>825</v>
      </c>
      <c r="H4916" t="s">
        <v>970</v>
      </c>
      <c r="I4916">
        <v>311</v>
      </c>
      <c r="J4916" t="s">
        <v>971</v>
      </c>
      <c r="K4916" t="s">
        <v>828</v>
      </c>
      <c r="L4916" t="s">
        <v>544</v>
      </c>
      <c r="M4916">
        <v>0</v>
      </c>
      <c r="N4916">
        <v>122635</v>
      </c>
      <c r="O4916">
        <v>143348</v>
      </c>
      <c r="P4916">
        <v>0</v>
      </c>
      <c r="Q4916">
        <v>0</v>
      </c>
      <c r="R4916">
        <v>0</v>
      </c>
      <c r="S4916">
        <v>265983</v>
      </c>
      <c r="T4916">
        <v>0</v>
      </c>
      <c r="U4916">
        <v>265983</v>
      </c>
      <c r="V4916">
        <v>4</v>
      </c>
    </row>
    <row r="4917" spans="1:22" x14ac:dyDescent="0.3">
      <c r="A4917">
        <v>202223</v>
      </c>
      <c r="B4917" t="s">
        <v>820</v>
      </c>
      <c r="C4917" t="s">
        <v>821</v>
      </c>
      <c r="D4917" t="s">
        <v>822</v>
      </c>
      <c r="E4917" t="s">
        <v>823</v>
      </c>
      <c r="F4917" t="s">
        <v>824</v>
      </c>
      <c r="G4917" t="s">
        <v>825</v>
      </c>
      <c r="H4917" t="s">
        <v>970</v>
      </c>
      <c r="I4917">
        <v>311</v>
      </c>
      <c r="J4917" t="s">
        <v>971</v>
      </c>
      <c r="K4917" t="s">
        <v>828</v>
      </c>
      <c r="L4917" t="s">
        <v>544</v>
      </c>
      <c r="M4917">
        <v>0</v>
      </c>
      <c r="N4917">
        <v>108058</v>
      </c>
      <c r="O4917">
        <v>120774</v>
      </c>
      <c r="P4917">
        <v>0</v>
      </c>
      <c r="Q4917">
        <v>0</v>
      </c>
      <c r="R4917">
        <v>0</v>
      </c>
      <c r="S4917">
        <v>228832</v>
      </c>
      <c r="T4917">
        <v>0</v>
      </c>
      <c r="U4917">
        <v>228832</v>
      </c>
      <c r="V4917">
        <v>4</v>
      </c>
    </row>
    <row r="4918" spans="1:22" x14ac:dyDescent="0.3">
      <c r="A4918">
        <v>202324</v>
      </c>
      <c r="B4918" t="s">
        <v>820</v>
      </c>
      <c r="C4918" t="s">
        <v>821</v>
      </c>
      <c r="D4918" t="s">
        <v>822</v>
      </c>
      <c r="E4918" t="s">
        <v>823</v>
      </c>
      <c r="F4918" t="s">
        <v>824</v>
      </c>
      <c r="G4918" t="s">
        <v>825</v>
      </c>
      <c r="H4918" t="s">
        <v>970</v>
      </c>
      <c r="I4918">
        <v>311</v>
      </c>
      <c r="J4918" t="s">
        <v>971</v>
      </c>
      <c r="K4918" t="s">
        <v>828</v>
      </c>
      <c r="L4918" t="s">
        <v>544</v>
      </c>
      <c r="M4918">
        <v>0</v>
      </c>
      <c r="N4918">
        <v>119549</v>
      </c>
      <c r="O4918">
        <v>278000</v>
      </c>
      <c r="P4918">
        <v>0</v>
      </c>
      <c r="Q4918">
        <v>0</v>
      </c>
      <c r="R4918">
        <v>0</v>
      </c>
      <c r="S4918">
        <v>397549</v>
      </c>
      <c r="T4918">
        <v>0</v>
      </c>
      <c r="U4918">
        <v>397549</v>
      </c>
      <c r="V4918">
        <v>6</v>
      </c>
    </row>
    <row r="4919" spans="1:22" x14ac:dyDescent="0.3">
      <c r="A4919">
        <v>202122</v>
      </c>
      <c r="B4919" t="s">
        <v>820</v>
      </c>
      <c r="C4919" t="s">
        <v>821</v>
      </c>
      <c r="D4919" t="s">
        <v>822</v>
      </c>
      <c r="E4919" t="s">
        <v>823</v>
      </c>
      <c r="F4919" t="s">
        <v>824</v>
      </c>
      <c r="G4919" t="s">
        <v>825</v>
      </c>
      <c r="H4919" t="s">
        <v>970</v>
      </c>
      <c r="I4919">
        <v>311</v>
      </c>
      <c r="J4919" t="s">
        <v>971</v>
      </c>
      <c r="K4919" t="s">
        <v>828</v>
      </c>
      <c r="L4919" t="s">
        <v>600</v>
      </c>
      <c r="M4919" t="s">
        <v>829</v>
      </c>
      <c r="N4919" t="s">
        <v>829</v>
      </c>
      <c r="O4919" t="s">
        <v>829</v>
      </c>
      <c r="P4919">
        <v>0</v>
      </c>
      <c r="Q4919">
        <v>0</v>
      </c>
      <c r="R4919" t="s">
        <v>829</v>
      </c>
      <c r="S4919">
        <v>0</v>
      </c>
      <c r="T4919">
        <v>0</v>
      </c>
      <c r="U4919">
        <v>0</v>
      </c>
      <c r="V4919">
        <v>0</v>
      </c>
    </row>
    <row r="4920" spans="1:22" x14ac:dyDescent="0.3">
      <c r="A4920">
        <v>202223</v>
      </c>
      <c r="B4920" t="s">
        <v>820</v>
      </c>
      <c r="C4920" t="s">
        <v>821</v>
      </c>
      <c r="D4920" t="s">
        <v>822</v>
      </c>
      <c r="E4920" t="s">
        <v>823</v>
      </c>
      <c r="F4920" t="s">
        <v>824</v>
      </c>
      <c r="G4920" t="s">
        <v>825</v>
      </c>
      <c r="H4920" t="s">
        <v>970</v>
      </c>
      <c r="I4920">
        <v>311</v>
      </c>
      <c r="J4920" t="s">
        <v>971</v>
      </c>
      <c r="K4920" t="s">
        <v>828</v>
      </c>
      <c r="L4920" t="s">
        <v>600</v>
      </c>
      <c r="M4920" t="s">
        <v>829</v>
      </c>
      <c r="N4920" t="s">
        <v>829</v>
      </c>
      <c r="O4920" t="s">
        <v>829</v>
      </c>
      <c r="P4920">
        <v>0</v>
      </c>
      <c r="Q4920">
        <v>0</v>
      </c>
      <c r="R4920" t="s">
        <v>829</v>
      </c>
      <c r="S4920">
        <v>0</v>
      </c>
      <c r="T4920">
        <v>0</v>
      </c>
      <c r="U4920">
        <v>0</v>
      </c>
      <c r="V4920">
        <v>0</v>
      </c>
    </row>
    <row r="4921" spans="1:22" x14ac:dyDescent="0.3">
      <c r="A4921">
        <v>202324</v>
      </c>
      <c r="B4921" t="s">
        <v>820</v>
      </c>
      <c r="C4921" t="s">
        <v>821</v>
      </c>
      <c r="D4921" t="s">
        <v>822</v>
      </c>
      <c r="E4921" t="s">
        <v>823</v>
      </c>
      <c r="F4921" t="s">
        <v>824</v>
      </c>
      <c r="G4921" t="s">
        <v>825</v>
      </c>
      <c r="H4921" t="s">
        <v>970</v>
      </c>
      <c r="I4921">
        <v>311</v>
      </c>
      <c r="J4921" t="s">
        <v>971</v>
      </c>
      <c r="K4921" t="s">
        <v>828</v>
      </c>
      <c r="L4921" t="s">
        <v>600</v>
      </c>
      <c r="M4921" t="s">
        <v>829</v>
      </c>
      <c r="N4921" t="s">
        <v>829</v>
      </c>
      <c r="O4921" t="s">
        <v>829</v>
      </c>
      <c r="P4921">
        <v>0</v>
      </c>
      <c r="Q4921">
        <v>0</v>
      </c>
      <c r="R4921" t="s">
        <v>829</v>
      </c>
      <c r="S4921">
        <v>0</v>
      </c>
      <c r="T4921">
        <v>0</v>
      </c>
      <c r="U4921">
        <v>0</v>
      </c>
      <c r="V4921">
        <v>0</v>
      </c>
    </row>
    <row r="4922" spans="1:22" x14ac:dyDescent="0.3">
      <c r="A4922">
        <v>202122</v>
      </c>
      <c r="B4922" t="s">
        <v>820</v>
      </c>
      <c r="C4922" t="s">
        <v>821</v>
      </c>
      <c r="D4922" t="s">
        <v>822</v>
      </c>
      <c r="E4922" t="s">
        <v>823</v>
      </c>
      <c r="F4922" t="s">
        <v>824</v>
      </c>
      <c r="G4922" t="s">
        <v>825</v>
      </c>
      <c r="H4922" t="s">
        <v>970</v>
      </c>
      <c r="I4922">
        <v>311</v>
      </c>
      <c r="J4922" t="s">
        <v>971</v>
      </c>
      <c r="K4922" t="s">
        <v>828</v>
      </c>
      <c r="L4922" t="s">
        <v>247</v>
      </c>
      <c r="M4922">
        <v>0</v>
      </c>
      <c r="N4922">
        <v>0</v>
      </c>
      <c r="O4922">
        <v>0</v>
      </c>
      <c r="P4922">
        <v>0</v>
      </c>
      <c r="Q4922">
        <v>0</v>
      </c>
      <c r="R4922">
        <v>0</v>
      </c>
      <c r="S4922">
        <v>0</v>
      </c>
      <c r="T4922">
        <v>0</v>
      </c>
      <c r="U4922">
        <v>0</v>
      </c>
      <c r="V4922">
        <v>0</v>
      </c>
    </row>
    <row r="4923" spans="1:22" x14ac:dyDescent="0.3">
      <c r="A4923">
        <v>202223</v>
      </c>
      <c r="B4923" t="s">
        <v>820</v>
      </c>
      <c r="C4923" t="s">
        <v>821</v>
      </c>
      <c r="D4923" t="s">
        <v>822</v>
      </c>
      <c r="E4923" t="s">
        <v>823</v>
      </c>
      <c r="F4923" t="s">
        <v>824</v>
      </c>
      <c r="G4923" t="s">
        <v>825</v>
      </c>
      <c r="H4923" t="s">
        <v>970</v>
      </c>
      <c r="I4923">
        <v>311</v>
      </c>
      <c r="J4923" t="s">
        <v>971</v>
      </c>
      <c r="K4923" t="s">
        <v>828</v>
      </c>
      <c r="L4923" t="s">
        <v>247</v>
      </c>
      <c r="M4923">
        <v>0</v>
      </c>
      <c r="N4923">
        <v>0</v>
      </c>
      <c r="O4923">
        <v>0</v>
      </c>
      <c r="P4923">
        <v>0</v>
      </c>
      <c r="Q4923">
        <v>0</v>
      </c>
      <c r="R4923">
        <v>0</v>
      </c>
      <c r="S4923">
        <v>0</v>
      </c>
      <c r="T4923">
        <v>0</v>
      </c>
      <c r="U4923">
        <v>0</v>
      </c>
      <c r="V4923">
        <v>0</v>
      </c>
    </row>
    <row r="4924" spans="1:22" x14ac:dyDescent="0.3">
      <c r="A4924">
        <v>202324</v>
      </c>
      <c r="B4924" t="s">
        <v>820</v>
      </c>
      <c r="C4924" t="s">
        <v>821</v>
      </c>
      <c r="D4924" t="s">
        <v>822</v>
      </c>
      <c r="E4924" t="s">
        <v>823</v>
      </c>
      <c r="F4924" t="s">
        <v>824</v>
      </c>
      <c r="G4924" t="s">
        <v>825</v>
      </c>
      <c r="H4924" t="s">
        <v>970</v>
      </c>
      <c r="I4924">
        <v>311</v>
      </c>
      <c r="J4924" t="s">
        <v>971</v>
      </c>
      <c r="K4924" t="s">
        <v>828</v>
      </c>
      <c r="L4924" t="s">
        <v>247</v>
      </c>
      <c r="M4924">
        <v>0</v>
      </c>
      <c r="N4924">
        <v>0</v>
      </c>
      <c r="O4924">
        <v>0</v>
      </c>
      <c r="P4924">
        <v>0</v>
      </c>
      <c r="Q4924">
        <v>0</v>
      </c>
      <c r="R4924">
        <v>0</v>
      </c>
      <c r="S4924">
        <v>0</v>
      </c>
      <c r="T4924">
        <v>0</v>
      </c>
      <c r="U4924">
        <v>0</v>
      </c>
      <c r="V4924">
        <v>0</v>
      </c>
    </row>
    <row r="4925" spans="1:22" x14ac:dyDescent="0.3">
      <c r="A4925">
        <v>202122</v>
      </c>
      <c r="B4925" t="s">
        <v>820</v>
      </c>
      <c r="C4925" t="s">
        <v>821</v>
      </c>
      <c r="D4925" t="s">
        <v>822</v>
      </c>
      <c r="E4925" t="s">
        <v>823</v>
      </c>
      <c r="F4925" t="s">
        <v>824</v>
      </c>
      <c r="G4925" t="s">
        <v>825</v>
      </c>
      <c r="H4925" t="s">
        <v>970</v>
      </c>
      <c r="I4925">
        <v>311</v>
      </c>
      <c r="J4925" t="s">
        <v>971</v>
      </c>
      <c r="K4925" t="s">
        <v>828</v>
      </c>
      <c r="L4925" t="s">
        <v>833</v>
      </c>
      <c r="M4925">
        <v>20132671</v>
      </c>
      <c r="N4925">
        <v>88798670</v>
      </c>
      <c r="O4925">
        <v>7138400</v>
      </c>
      <c r="P4925">
        <v>13020353</v>
      </c>
      <c r="Q4925">
        <v>655150</v>
      </c>
      <c r="R4925">
        <v>3137103</v>
      </c>
      <c r="S4925">
        <v>133789899</v>
      </c>
      <c r="T4925">
        <v>29916</v>
      </c>
      <c r="U4925">
        <v>133759984</v>
      </c>
      <c r="V4925" t="s">
        <v>834</v>
      </c>
    </row>
    <row r="4926" spans="1:22" x14ac:dyDescent="0.3">
      <c r="A4926">
        <v>202223</v>
      </c>
      <c r="B4926" t="s">
        <v>820</v>
      </c>
      <c r="C4926" t="s">
        <v>821</v>
      </c>
      <c r="D4926" t="s">
        <v>822</v>
      </c>
      <c r="E4926" t="s">
        <v>823</v>
      </c>
      <c r="F4926" t="s">
        <v>824</v>
      </c>
      <c r="G4926" t="s">
        <v>825</v>
      </c>
      <c r="H4926" t="s">
        <v>970</v>
      </c>
      <c r="I4926">
        <v>311</v>
      </c>
      <c r="J4926" t="s">
        <v>971</v>
      </c>
      <c r="K4926" t="s">
        <v>828</v>
      </c>
      <c r="L4926" t="s">
        <v>833</v>
      </c>
      <c r="M4926">
        <v>21844313</v>
      </c>
      <c r="N4926">
        <v>95053981</v>
      </c>
      <c r="O4926">
        <v>8435755</v>
      </c>
      <c r="P4926">
        <v>14953062</v>
      </c>
      <c r="Q4926">
        <v>795282</v>
      </c>
      <c r="R4926">
        <v>2702889</v>
      </c>
      <c r="S4926">
        <v>144883100</v>
      </c>
      <c r="T4926">
        <v>26120</v>
      </c>
      <c r="U4926">
        <v>144856980</v>
      </c>
      <c r="V4926" t="s">
        <v>834</v>
      </c>
    </row>
    <row r="4927" spans="1:22" x14ac:dyDescent="0.3">
      <c r="A4927">
        <v>202324</v>
      </c>
      <c r="B4927" t="s">
        <v>820</v>
      </c>
      <c r="C4927" t="s">
        <v>821</v>
      </c>
      <c r="D4927" t="s">
        <v>822</v>
      </c>
      <c r="E4927" t="s">
        <v>823</v>
      </c>
      <c r="F4927" t="s">
        <v>824</v>
      </c>
      <c r="G4927" t="s">
        <v>825</v>
      </c>
      <c r="H4927" t="s">
        <v>970</v>
      </c>
      <c r="I4927">
        <v>311</v>
      </c>
      <c r="J4927" t="s">
        <v>971</v>
      </c>
      <c r="K4927" t="s">
        <v>828</v>
      </c>
      <c r="L4927" t="s">
        <v>833</v>
      </c>
      <c r="M4927">
        <v>22345342</v>
      </c>
      <c r="N4927">
        <v>101749253</v>
      </c>
      <c r="O4927">
        <v>9846212</v>
      </c>
      <c r="P4927">
        <v>17190341</v>
      </c>
      <c r="Q4927">
        <v>1296417</v>
      </c>
      <c r="R4927">
        <v>3195353</v>
      </c>
      <c r="S4927">
        <v>156775875</v>
      </c>
      <c r="T4927">
        <v>58876</v>
      </c>
      <c r="U4927">
        <v>156716999</v>
      </c>
      <c r="V4927" t="s">
        <v>834</v>
      </c>
    </row>
    <row r="4928" spans="1:22" x14ac:dyDescent="0.3">
      <c r="A4928">
        <v>202122</v>
      </c>
      <c r="B4928" t="s">
        <v>820</v>
      </c>
      <c r="C4928" t="s">
        <v>821</v>
      </c>
      <c r="D4928" t="s">
        <v>822</v>
      </c>
      <c r="E4928" t="s">
        <v>823</v>
      </c>
      <c r="F4928" t="s">
        <v>824</v>
      </c>
      <c r="G4928" t="s">
        <v>825</v>
      </c>
      <c r="H4928" t="s">
        <v>970</v>
      </c>
      <c r="I4928">
        <v>311</v>
      </c>
      <c r="J4928" t="s">
        <v>971</v>
      </c>
      <c r="K4928" t="s">
        <v>835</v>
      </c>
      <c r="L4928" t="s">
        <v>836</v>
      </c>
      <c r="M4928" t="s">
        <v>829</v>
      </c>
      <c r="N4928" t="s">
        <v>829</v>
      </c>
      <c r="O4928" t="s">
        <v>829</v>
      </c>
      <c r="P4928" t="s">
        <v>829</v>
      </c>
      <c r="Q4928" t="s">
        <v>829</v>
      </c>
      <c r="R4928" t="s">
        <v>829</v>
      </c>
      <c r="S4928">
        <v>131499878</v>
      </c>
      <c r="T4928" t="s">
        <v>829</v>
      </c>
      <c r="U4928" t="s">
        <v>829</v>
      </c>
      <c r="V4928" t="s">
        <v>834</v>
      </c>
    </row>
    <row r="4929" spans="1:22" x14ac:dyDescent="0.3">
      <c r="A4929">
        <v>202223</v>
      </c>
      <c r="B4929" t="s">
        <v>820</v>
      </c>
      <c r="C4929" t="s">
        <v>821</v>
      </c>
      <c r="D4929" t="s">
        <v>822</v>
      </c>
      <c r="E4929" t="s">
        <v>823</v>
      </c>
      <c r="F4929" t="s">
        <v>824</v>
      </c>
      <c r="G4929" t="s">
        <v>825</v>
      </c>
      <c r="H4929" t="s">
        <v>970</v>
      </c>
      <c r="I4929">
        <v>311</v>
      </c>
      <c r="J4929" t="s">
        <v>971</v>
      </c>
      <c r="K4929" t="s">
        <v>835</v>
      </c>
      <c r="L4929" t="s">
        <v>836</v>
      </c>
      <c r="M4929" t="s">
        <v>829</v>
      </c>
      <c r="N4929" t="s">
        <v>829</v>
      </c>
      <c r="O4929" t="s">
        <v>829</v>
      </c>
      <c r="P4929" t="s">
        <v>829</v>
      </c>
      <c r="Q4929" t="s">
        <v>829</v>
      </c>
      <c r="R4929" t="s">
        <v>829</v>
      </c>
      <c r="S4929">
        <v>140761635</v>
      </c>
      <c r="T4929" t="s">
        <v>829</v>
      </c>
      <c r="U4929" t="s">
        <v>829</v>
      </c>
      <c r="V4929" t="s">
        <v>834</v>
      </c>
    </row>
    <row r="4930" spans="1:22" x14ac:dyDescent="0.3">
      <c r="A4930">
        <v>202324</v>
      </c>
      <c r="B4930" t="s">
        <v>820</v>
      </c>
      <c r="C4930" t="s">
        <v>821</v>
      </c>
      <c r="D4930" t="s">
        <v>822</v>
      </c>
      <c r="E4930" t="s">
        <v>823</v>
      </c>
      <c r="F4930" t="s">
        <v>824</v>
      </c>
      <c r="G4930" t="s">
        <v>825</v>
      </c>
      <c r="H4930" t="s">
        <v>970</v>
      </c>
      <c r="I4930">
        <v>311</v>
      </c>
      <c r="J4930" t="s">
        <v>971</v>
      </c>
      <c r="K4930" t="s">
        <v>835</v>
      </c>
      <c r="L4930" t="s">
        <v>836</v>
      </c>
      <c r="M4930" t="s">
        <v>829</v>
      </c>
      <c r="N4930" t="s">
        <v>829</v>
      </c>
      <c r="O4930" t="s">
        <v>829</v>
      </c>
      <c r="P4930" t="s">
        <v>829</v>
      </c>
      <c r="Q4930" t="s">
        <v>829</v>
      </c>
      <c r="R4930" t="s">
        <v>829</v>
      </c>
      <c r="S4930">
        <v>149873437</v>
      </c>
      <c r="T4930" t="s">
        <v>829</v>
      </c>
      <c r="U4930" t="s">
        <v>829</v>
      </c>
      <c r="V4930" t="s">
        <v>834</v>
      </c>
    </row>
    <row r="4931" spans="1:22" x14ac:dyDescent="0.3">
      <c r="A4931">
        <v>202122</v>
      </c>
      <c r="B4931" t="s">
        <v>820</v>
      </c>
      <c r="C4931" t="s">
        <v>821</v>
      </c>
      <c r="D4931" t="s">
        <v>822</v>
      </c>
      <c r="E4931" t="s">
        <v>823</v>
      </c>
      <c r="F4931" t="s">
        <v>824</v>
      </c>
      <c r="G4931" t="s">
        <v>825</v>
      </c>
      <c r="H4931" t="s">
        <v>970</v>
      </c>
      <c r="I4931">
        <v>311</v>
      </c>
      <c r="J4931" t="s">
        <v>971</v>
      </c>
      <c r="K4931" t="s">
        <v>835</v>
      </c>
      <c r="L4931" t="s">
        <v>837</v>
      </c>
      <c r="M4931" t="s">
        <v>829</v>
      </c>
      <c r="N4931" t="s">
        <v>829</v>
      </c>
      <c r="O4931" t="s">
        <v>829</v>
      </c>
      <c r="P4931" t="s">
        <v>829</v>
      </c>
      <c r="Q4931" t="s">
        <v>829</v>
      </c>
      <c r="R4931" t="s">
        <v>829</v>
      </c>
      <c r="S4931">
        <v>-398272</v>
      </c>
      <c r="T4931" t="s">
        <v>829</v>
      </c>
      <c r="U4931" t="s">
        <v>829</v>
      </c>
      <c r="V4931" t="s">
        <v>834</v>
      </c>
    </row>
    <row r="4932" spans="1:22" x14ac:dyDescent="0.3">
      <c r="A4932">
        <v>202223</v>
      </c>
      <c r="B4932" t="s">
        <v>820</v>
      </c>
      <c r="C4932" t="s">
        <v>821</v>
      </c>
      <c r="D4932" t="s">
        <v>822</v>
      </c>
      <c r="E4932" t="s">
        <v>823</v>
      </c>
      <c r="F4932" t="s">
        <v>824</v>
      </c>
      <c r="G4932" t="s">
        <v>825</v>
      </c>
      <c r="H4932" t="s">
        <v>970</v>
      </c>
      <c r="I4932">
        <v>311</v>
      </c>
      <c r="J4932" t="s">
        <v>971</v>
      </c>
      <c r="K4932" t="s">
        <v>835</v>
      </c>
      <c r="L4932" t="s">
        <v>837</v>
      </c>
      <c r="M4932" t="s">
        <v>829</v>
      </c>
      <c r="N4932" t="s">
        <v>829</v>
      </c>
      <c r="O4932" t="s">
        <v>829</v>
      </c>
      <c r="P4932" t="s">
        <v>829</v>
      </c>
      <c r="Q4932" t="s">
        <v>829</v>
      </c>
      <c r="R4932" t="s">
        <v>829</v>
      </c>
      <c r="S4932">
        <v>152507</v>
      </c>
      <c r="T4932" t="s">
        <v>829</v>
      </c>
      <c r="U4932" t="s">
        <v>829</v>
      </c>
      <c r="V4932">
        <v>0</v>
      </c>
    </row>
    <row r="4933" spans="1:22" x14ac:dyDescent="0.3">
      <c r="A4933">
        <v>202324</v>
      </c>
      <c r="B4933" t="s">
        <v>820</v>
      </c>
      <c r="C4933" t="s">
        <v>821</v>
      </c>
      <c r="D4933" t="s">
        <v>822</v>
      </c>
      <c r="E4933" t="s">
        <v>823</v>
      </c>
      <c r="F4933" t="s">
        <v>824</v>
      </c>
      <c r="G4933" t="s">
        <v>825</v>
      </c>
      <c r="H4933" t="s">
        <v>970</v>
      </c>
      <c r="I4933">
        <v>311</v>
      </c>
      <c r="J4933" t="s">
        <v>971</v>
      </c>
      <c r="K4933" t="s">
        <v>835</v>
      </c>
      <c r="L4933" t="s">
        <v>837</v>
      </c>
      <c r="M4933" t="s">
        <v>829</v>
      </c>
      <c r="N4933" t="s">
        <v>829</v>
      </c>
      <c r="O4933" t="s">
        <v>829</v>
      </c>
      <c r="P4933" t="s">
        <v>829</v>
      </c>
      <c r="Q4933" t="s">
        <v>829</v>
      </c>
      <c r="R4933" t="s">
        <v>829</v>
      </c>
      <c r="S4933">
        <v>-195305</v>
      </c>
      <c r="T4933" t="s">
        <v>829</v>
      </c>
      <c r="U4933" t="s">
        <v>829</v>
      </c>
      <c r="V4933">
        <v>0</v>
      </c>
    </row>
    <row r="4934" spans="1:22" x14ac:dyDescent="0.3">
      <c r="A4934">
        <v>202122</v>
      </c>
      <c r="B4934" t="s">
        <v>820</v>
      </c>
      <c r="C4934" t="s">
        <v>821</v>
      </c>
      <c r="D4934" t="s">
        <v>822</v>
      </c>
      <c r="E4934" t="s">
        <v>823</v>
      </c>
      <c r="F4934" t="s">
        <v>824</v>
      </c>
      <c r="G4934" t="s">
        <v>825</v>
      </c>
      <c r="H4934" t="s">
        <v>970</v>
      </c>
      <c r="I4934">
        <v>311</v>
      </c>
      <c r="J4934" t="s">
        <v>971</v>
      </c>
      <c r="K4934" t="s">
        <v>835</v>
      </c>
      <c r="L4934" t="s">
        <v>838</v>
      </c>
      <c r="M4934" t="s">
        <v>829</v>
      </c>
      <c r="N4934" t="s">
        <v>829</v>
      </c>
      <c r="O4934" t="s">
        <v>829</v>
      </c>
      <c r="P4934" t="s">
        <v>829</v>
      </c>
      <c r="Q4934" t="s">
        <v>829</v>
      </c>
      <c r="R4934" t="s">
        <v>829</v>
      </c>
      <c r="S4934">
        <v>-1664951</v>
      </c>
      <c r="T4934" t="s">
        <v>829</v>
      </c>
      <c r="U4934" t="s">
        <v>829</v>
      </c>
      <c r="V4934" t="s">
        <v>834</v>
      </c>
    </row>
    <row r="4935" spans="1:22" x14ac:dyDescent="0.3">
      <c r="A4935">
        <v>202223</v>
      </c>
      <c r="B4935" t="s">
        <v>820</v>
      </c>
      <c r="C4935" t="s">
        <v>821</v>
      </c>
      <c r="D4935" t="s">
        <v>822</v>
      </c>
      <c r="E4935" t="s">
        <v>823</v>
      </c>
      <c r="F4935" t="s">
        <v>824</v>
      </c>
      <c r="G4935" t="s">
        <v>825</v>
      </c>
      <c r="H4935" t="s">
        <v>970</v>
      </c>
      <c r="I4935">
        <v>311</v>
      </c>
      <c r="J4935" t="s">
        <v>971</v>
      </c>
      <c r="K4935" t="s">
        <v>835</v>
      </c>
      <c r="L4935" t="s">
        <v>838</v>
      </c>
      <c r="M4935" t="s">
        <v>829</v>
      </c>
      <c r="N4935" t="s">
        <v>829</v>
      </c>
      <c r="O4935" t="s">
        <v>829</v>
      </c>
      <c r="P4935" t="s">
        <v>829</v>
      </c>
      <c r="Q4935" t="s">
        <v>829</v>
      </c>
      <c r="R4935" t="s">
        <v>829</v>
      </c>
      <c r="S4935">
        <v>-4319887</v>
      </c>
      <c r="T4935" t="s">
        <v>829</v>
      </c>
      <c r="U4935" t="s">
        <v>829</v>
      </c>
      <c r="V4935" t="s">
        <v>834</v>
      </c>
    </row>
    <row r="4936" spans="1:22" x14ac:dyDescent="0.3">
      <c r="A4936">
        <v>202324</v>
      </c>
      <c r="B4936" t="s">
        <v>820</v>
      </c>
      <c r="C4936" t="s">
        <v>821</v>
      </c>
      <c r="D4936" t="s">
        <v>822</v>
      </c>
      <c r="E4936" t="s">
        <v>823</v>
      </c>
      <c r="F4936" t="s">
        <v>824</v>
      </c>
      <c r="G4936" t="s">
        <v>825</v>
      </c>
      <c r="H4936" t="s">
        <v>970</v>
      </c>
      <c r="I4936">
        <v>311</v>
      </c>
      <c r="J4936" t="s">
        <v>971</v>
      </c>
      <c r="K4936" t="s">
        <v>835</v>
      </c>
      <c r="L4936" t="s">
        <v>838</v>
      </c>
      <c r="M4936" t="s">
        <v>829</v>
      </c>
      <c r="N4936" t="s">
        <v>829</v>
      </c>
      <c r="O4936" t="s">
        <v>829</v>
      </c>
      <c r="P4936" t="s">
        <v>829</v>
      </c>
      <c r="Q4936" t="s">
        <v>829</v>
      </c>
      <c r="R4936" t="s">
        <v>829</v>
      </c>
      <c r="S4936">
        <v>-8257586</v>
      </c>
      <c r="T4936" t="s">
        <v>829</v>
      </c>
      <c r="U4936" t="s">
        <v>829</v>
      </c>
      <c r="V4936" t="s">
        <v>834</v>
      </c>
    </row>
    <row r="4937" spans="1:22" x14ac:dyDescent="0.3">
      <c r="A4937">
        <v>202122</v>
      </c>
      <c r="B4937" t="s">
        <v>820</v>
      </c>
      <c r="C4937" t="s">
        <v>821</v>
      </c>
      <c r="D4937" t="s">
        <v>822</v>
      </c>
      <c r="E4937" t="s">
        <v>823</v>
      </c>
      <c r="F4937" t="s">
        <v>824</v>
      </c>
      <c r="G4937" t="s">
        <v>825</v>
      </c>
      <c r="H4937" t="s">
        <v>970</v>
      </c>
      <c r="I4937">
        <v>311</v>
      </c>
      <c r="J4937" t="s">
        <v>971</v>
      </c>
      <c r="K4937" t="s">
        <v>835</v>
      </c>
      <c r="L4937" t="s">
        <v>839</v>
      </c>
      <c r="M4937" t="s">
        <v>829</v>
      </c>
      <c r="N4937" t="s">
        <v>829</v>
      </c>
      <c r="O4937" t="s">
        <v>829</v>
      </c>
      <c r="P4937" t="s">
        <v>829</v>
      </c>
      <c r="Q4937" t="s">
        <v>829</v>
      </c>
      <c r="R4937" t="s">
        <v>829</v>
      </c>
      <c r="S4937">
        <v>4321608</v>
      </c>
      <c r="T4937" t="s">
        <v>829</v>
      </c>
      <c r="U4937" t="s">
        <v>829</v>
      </c>
      <c r="V4937" t="s">
        <v>834</v>
      </c>
    </row>
    <row r="4938" spans="1:22" x14ac:dyDescent="0.3">
      <c r="A4938">
        <v>202223</v>
      </c>
      <c r="B4938" t="s">
        <v>820</v>
      </c>
      <c r="C4938" t="s">
        <v>821</v>
      </c>
      <c r="D4938" t="s">
        <v>822</v>
      </c>
      <c r="E4938" t="s">
        <v>823</v>
      </c>
      <c r="F4938" t="s">
        <v>824</v>
      </c>
      <c r="G4938" t="s">
        <v>825</v>
      </c>
      <c r="H4938" t="s">
        <v>970</v>
      </c>
      <c r="I4938">
        <v>311</v>
      </c>
      <c r="J4938" t="s">
        <v>971</v>
      </c>
      <c r="K4938" t="s">
        <v>835</v>
      </c>
      <c r="L4938" t="s">
        <v>839</v>
      </c>
      <c r="M4938" t="s">
        <v>829</v>
      </c>
      <c r="N4938" t="s">
        <v>829</v>
      </c>
      <c r="O4938" t="s">
        <v>829</v>
      </c>
      <c r="P4938" t="s">
        <v>829</v>
      </c>
      <c r="Q4938" t="s">
        <v>829</v>
      </c>
      <c r="R4938" t="s">
        <v>829</v>
      </c>
      <c r="S4938">
        <v>8255865</v>
      </c>
      <c r="T4938" t="s">
        <v>829</v>
      </c>
      <c r="U4938" t="s">
        <v>829</v>
      </c>
      <c r="V4938" t="s">
        <v>834</v>
      </c>
    </row>
    <row r="4939" spans="1:22" x14ac:dyDescent="0.3">
      <c r="A4939">
        <v>202324</v>
      </c>
      <c r="B4939" t="s">
        <v>820</v>
      </c>
      <c r="C4939" t="s">
        <v>821</v>
      </c>
      <c r="D4939" t="s">
        <v>822</v>
      </c>
      <c r="E4939" t="s">
        <v>823</v>
      </c>
      <c r="F4939" t="s">
        <v>824</v>
      </c>
      <c r="G4939" t="s">
        <v>825</v>
      </c>
      <c r="H4939" t="s">
        <v>970</v>
      </c>
      <c r="I4939">
        <v>311</v>
      </c>
      <c r="J4939" t="s">
        <v>971</v>
      </c>
      <c r="K4939" t="s">
        <v>835</v>
      </c>
      <c r="L4939" t="s">
        <v>839</v>
      </c>
      <c r="M4939" t="s">
        <v>829</v>
      </c>
      <c r="N4939" t="s">
        <v>829</v>
      </c>
      <c r="O4939" t="s">
        <v>829</v>
      </c>
      <c r="P4939" t="s">
        <v>829</v>
      </c>
      <c r="Q4939" t="s">
        <v>829</v>
      </c>
      <c r="R4939" t="s">
        <v>829</v>
      </c>
      <c r="S4939">
        <v>15296452</v>
      </c>
      <c r="T4939" t="s">
        <v>829</v>
      </c>
      <c r="U4939" t="s">
        <v>829</v>
      </c>
      <c r="V4939" t="s">
        <v>834</v>
      </c>
    </row>
    <row r="4940" spans="1:22" x14ac:dyDescent="0.3">
      <c r="A4940">
        <v>202122</v>
      </c>
      <c r="B4940" t="s">
        <v>820</v>
      </c>
      <c r="C4940" t="s">
        <v>821</v>
      </c>
      <c r="D4940" t="s">
        <v>822</v>
      </c>
      <c r="E4940" t="s">
        <v>823</v>
      </c>
      <c r="F4940" t="s">
        <v>824</v>
      </c>
      <c r="G4940" t="s">
        <v>825</v>
      </c>
      <c r="H4940" t="s">
        <v>970</v>
      </c>
      <c r="I4940">
        <v>311</v>
      </c>
      <c r="J4940" t="s">
        <v>971</v>
      </c>
      <c r="K4940" t="s">
        <v>835</v>
      </c>
      <c r="L4940" t="s">
        <v>840</v>
      </c>
      <c r="M4940" t="s">
        <v>829</v>
      </c>
      <c r="N4940" t="s">
        <v>829</v>
      </c>
      <c r="O4940" t="s">
        <v>829</v>
      </c>
      <c r="P4940" t="s">
        <v>829</v>
      </c>
      <c r="Q4940" t="s">
        <v>829</v>
      </c>
      <c r="R4940" t="s">
        <v>829</v>
      </c>
      <c r="S4940">
        <v>0</v>
      </c>
      <c r="T4940" t="s">
        <v>829</v>
      </c>
      <c r="U4940" t="s">
        <v>829</v>
      </c>
      <c r="V4940" t="s">
        <v>834</v>
      </c>
    </row>
    <row r="4941" spans="1:22" x14ac:dyDescent="0.3">
      <c r="A4941">
        <v>202223</v>
      </c>
      <c r="B4941" t="s">
        <v>820</v>
      </c>
      <c r="C4941" t="s">
        <v>821</v>
      </c>
      <c r="D4941" t="s">
        <v>822</v>
      </c>
      <c r="E4941" t="s">
        <v>823</v>
      </c>
      <c r="F4941" t="s">
        <v>824</v>
      </c>
      <c r="G4941" t="s">
        <v>825</v>
      </c>
      <c r="H4941" t="s">
        <v>970</v>
      </c>
      <c r="I4941">
        <v>311</v>
      </c>
      <c r="J4941" t="s">
        <v>971</v>
      </c>
      <c r="K4941" t="s">
        <v>835</v>
      </c>
      <c r="L4941" t="s">
        <v>840</v>
      </c>
      <c r="M4941" t="s">
        <v>829</v>
      </c>
      <c r="N4941" t="s">
        <v>829</v>
      </c>
      <c r="O4941" t="s">
        <v>829</v>
      </c>
      <c r="P4941" t="s">
        <v>829</v>
      </c>
      <c r="Q4941" t="s">
        <v>829</v>
      </c>
      <c r="R4941" t="s">
        <v>829</v>
      </c>
      <c r="S4941">
        <v>0</v>
      </c>
      <c r="T4941" t="s">
        <v>829</v>
      </c>
      <c r="U4941" t="s">
        <v>829</v>
      </c>
      <c r="V4941" t="s">
        <v>834</v>
      </c>
    </row>
    <row r="4942" spans="1:22" x14ac:dyDescent="0.3">
      <c r="A4942">
        <v>202324</v>
      </c>
      <c r="B4942" t="s">
        <v>820</v>
      </c>
      <c r="C4942" t="s">
        <v>821</v>
      </c>
      <c r="D4942" t="s">
        <v>822</v>
      </c>
      <c r="E4942" t="s">
        <v>823</v>
      </c>
      <c r="F4942" t="s">
        <v>824</v>
      </c>
      <c r="G4942" t="s">
        <v>825</v>
      </c>
      <c r="H4942" t="s">
        <v>970</v>
      </c>
      <c r="I4942">
        <v>311</v>
      </c>
      <c r="J4942" t="s">
        <v>971</v>
      </c>
      <c r="K4942" t="s">
        <v>835</v>
      </c>
      <c r="L4942" t="s">
        <v>840</v>
      </c>
      <c r="M4942" t="s">
        <v>829</v>
      </c>
      <c r="N4942" t="s">
        <v>829</v>
      </c>
      <c r="O4942" t="s">
        <v>829</v>
      </c>
      <c r="P4942" t="s">
        <v>829</v>
      </c>
      <c r="Q4942" t="s">
        <v>829</v>
      </c>
      <c r="R4942" t="s">
        <v>829</v>
      </c>
      <c r="S4942">
        <v>0</v>
      </c>
      <c r="T4942" t="s">
        <v>829</v>
      </c>
      <c r="U4942" t="s">
        <v>829</v>
      </c>
      <c r="V4942" t="s">
        <v>834</v>
      </c>
    </row>
    <row r="4943" spans="1:22" x14ac:dyDescent="0.3">
      <c r="A4943">
        <v>202122</v>
      </c>
      <c r="B4943" t="s">
        <v>820</v>
      </c>
      <c r="C4943" t="s">
        <v>821</v>
      </c>
      <c r="D4943" t="s">
        <v>822</v>
      </c>
      <c r="E4943" t="s">
        <v>823</v>
      </c>
      <c r="F4943" t="s">
        <v>824</v>
      </c>
      <c r="G4943" t="s">
        <v>825</v>
      </c>
      <c r="H4943" t="s">
        <v>970</v>
      </c>
      <c r="I4943">
        <v>311</v>
      </c>
      <c r="J4943" t="s">
        <v>971</v>
      </c>
      <c r="K4943" t="s">
        <v>835</v>
      </c>
      <c r="L4943" t="s">
        <v>841</v>
      </c>
      <c r="M4943" t="s">
        <v>829</v>
      </c>
      <c r="N4943" t="s">
        <v>829</v>
      </c>
      <c r="O4943" t="s">
        <v>829</v>
      </c>
      <c r="P4943" t="s">
        <v>829</v>
      </c>
      <c r="Q4943" t="s">
        <v>829</v>
      </c>
      <c r="R4943" t="s">
        <v>829</v>
      </c>
      <c r="S4943">
        <v>133759984</v>
      </c>
      <c r="T4943" t="s">
        <v>829</v>
      </c>
      <c r="U4943" t="s">
        <v>829</v>
      </c>
      <c r="V4943" t="s">
        <v>834</v>
      </c>
    </row>
    <row r="4944" spans="1:22" x14ac:dyDescent="0.3">
      <c r="A4944">
        <v>202223</v>
      </c>
      <c r="B4944" t="s">
        <v>820</v>
      </c>
      <c r="C4944" t="s">
        <v>821</v>
      </c>
      <c r="D4944" t="s">
        <v>822</v>
      </c>
      <c r="E4944" t="s">
        <v>823</v>
      </c>
      <c r="F4944" t="s">
        <v>824</v>
      </c>
      <c r="G4944" t="s">
        <v>825</v>
      </c>
      <c r="H4944" t="s">
        <v>970</v>
      </c>
      <c r="I4944">
        <v>311</v>
      </c>
      <c r="J4944" t="s">
        <v>971</v>
      </c>
      <c r="K4944" t="s">
        <v>835</v>
      </c>
      <c r="L4944" t="s">
        <v>841</v>
      </c>
      <c r="M4944" t="s">
        <v>829</v>
      </c>
      <c r="N4944" t="s">
        <v>829</v>
      </c>
      <c r="O4944" t="s">
        <v>829</v>
      </c>
      <c r="P4944" t="s">
        <v>829</v>
      </c>
      <c r="Q4944" t="s">
        <v>829</v>
      </c>
      <c r="R4944" t="s">
        <v>829</v>
      </c>
      <c r="S4944">
        <v>144856980</v>
      </c>
      <c r="T4944" t="s">
        <v>829</v>
      </c>
      <c r="U4944" t="s">
        <v>829</v>
      </c>
      <c r="V4944" t="s">
        <v>834</v>
      </c>
    </row>
    <row r="4945" spans="1:22" x14ac:dyDescent="0.3">
      <c r="A4945">
        <v>202324</v>
      </c>
      <c r="B4945" t="s">
        <v>820</v>
      </c>
      <c r="C4945" t="s">
        <v>821</v>
      </c>
      <c r="D4945" t="s">
        <v>822</v>
      </c>
      <c r="E4945" t="s">
        <v>823</v>
      </c>
      <c r="F4945" t="s">
        <v>824</v>
      </c>
      <c r="G4945" t="s">
        <v>825</v>
      </c>
      <c r="H4945" t="s">
        <v>970</v>
      </c>
      <c r="I4945">
        <v>311</v>
      </c>
      <c r="J4945" t="s">
        <v>971</v>
      </c>
      <c r="K4945" t="s">
        <v>835</v>
      </c>
      <c r="L4945" t="s">
        <v>841</v>
      </c>
      <c r="M4945" t="s">
        <v>829</v>
      </c>
      <c r="N4945" t="s">
        <v>829</v>
      </c>
      <c r="O4945" t="s">
        <v>829</v>
      </c>
      <c r="P4945" t="s">
        <v>829</v>
      </c>
      <c r="Q4945" t="s">
        <v>829</v>
      </c>
      <c r="R4945" t="s">
        <v>829</v>
      </c>
      <c r="S4945">
        <v>156716999</v>
      </c>
      <c r="T4945" t="s">
        <v>829</v>
      </c>
      <c r="U4945" t="s">
        <v>829</v>
      </c>
      <c r="V4945" t="s">
        <v>834</v>
      </c>
    </row>
    <row r="4946" spans="1:22" x14ac:dyDescent="0.3">
      <c r="A4946">
        <v>202122</v>
      </c>
      <c r="B4946" t="s">
        <v>820</v>
      </c>
      <c r="C4946" t="s">
        <v>821</v>
      </c>
      <c r="D4946" t="s">
        <v>822</v>
      </c>
      <c r="E4946" t="s">
        <v>823</v>
      </c>
      <c r="F4946" t="s">
        <v>824</v>
      </c>
      <c r="G4946" t="s">
        <v>825</v>
      </c>
      <c r="H4946" t="s">
        <v>970</v>
      </c>
      <c r="I4946">
        <v>311</v>
      </c>
      <c r="J4946" t="s">
        <v>971</v>
      </c>
      <c r="K4946" t="s">
        <v>842</v>
      </c>
      <c r="L4946" t="s">
        <v>238</v>
      </c>
      <c r="M4946" t="s">
        <v>829</v>
      </c>
      <c r="N4946" t="s">
        <v>829</v>
      </c>
      <c r="O4946" t="s">
        <v>829</v>
      </c>
      <c r="P4946" t="s">
        <v>829</v>
      </c>
      <c r="Q4946" t="s">
        <v>829</v>
      </c>
      <c r="R4946" t="s">
        <v>829</v>
      </c>
      <c r="S4946">
        <v>800479</v>
      </c>
      <c r="T4946">
        <v>61848</v>
      </c>
      <c r="U4946">
        <v>738631</v>
      </c>
      <c r="V4946">
        <v>17</v>
      </c>
    </row>
    <row r="4947" spans="1:22" x14ac:dyDescent="0.3">
      <c r="A4947">
        <v>202223</v>
      </c>
      <c r="B4947" t="s">
        <v>820</v>
      </c>
      <c r="C4947" t="s">
        <v>821</v>
      </c>
      <c r="D4947" t="s">
        <v>822</v>
      </c>
      <c r="E4947" t="s">
        <v>823</v>
      </c>
      <c r="F4947" t="s">
        <v>824</v>
      </c>
      <c r="G4947" t="s">
        <v>825</v>
      </c>
      <c r="H4947" t="s">
        <v>970</v>
      </c>
      <c r="I4947">
        <v>311</v>
      </c>
      <c r="J4947" t="s">
        <v>971</v>
      </c>
      <c r="K4947" t="s">
        <v>842</v>
      </c>
      <c r="L4947" t="s">
        <v>238</v>
      </c>
      <c r="M4947" t="s">
        <v>829</v>
      </c>
      <c r="N4947" t="s">
        <v>829</v>
      </c>
      <c r="O4947" t="s">
        <v>829</v>
      </c>
      <c r="P4947" t="s">
        <v>829</v>
      </c>
      <c r="Q4947" t="s">
        <v>829</v>
      </c>
      <c r="R4947" t="s">
        <v>829</v>
      </c>
      <c r="S4947">
        <v>993719</v>
      </c>
      <c r="T4947">
        <v>139987</v>
      </c>
      <c r="U4947">
        <v>853732</v>
      </c>
      <c r="V4947">
        <v>19</v>
      </c>
    </row>
    <row r="4948" spans="1:22" x14ac:dyDescent="0.3">
      <c r="A4948">
        <v>202324</v>
      </c>
      <c r="B4948" t="s">
        <v>820</v>
      </c>
      <c r="C4948" t="s">
        <v>821</v>
      </c>
      <c r="D4948" t="s">
        <v>822</v>
      </c>
      <c r="E4948" t="s">
        <v>823</v>
      </c>
      <c r="F4948" t="s">
        <v>824</v>
      </c>
      <c r="G4948" t="s">
        <v>825</v>
      </c>
      <c r="H4948" t="s">
        <v>970</v>
      </c>
      <c r="I4948">
        <v>311</v>
      </c>
      <c r="J4948" t="s">
        <v>971</v>
      </c>
      <c r="K4948" t="s">
        <v>842</v>
      </c>
      <c r="L4948" t="s">
        <v>238</v>
      </c>
      <c r="M4948" t="s">
        <v>829</v>
      </c>
      <c r="N4948" t="s">
        <v>829</v>
      </c>
      <c r="O4948" t="s">
        <v>829</v>
      </c>
      <c r="P4948" t="s">
        <v>829</v>
      </c>
      <c r="Q4948" t="s">
        <v>829</v>
      </c>
      <c r="R4948" t="s">
        <v>829</v>
      </c>
      <c r="S4948">
        <v>1270312</v>
      </c>
      <c r="T4948">
        <v>145456</v>
      </c>
      <c r="U4948">
        <v>1124856</v>
      </c>
      <c r="V4948">
        <v>25</v>
      </c>
    </row>
    <row r="4949" spans="1:22" x14ac:dyDescent="0.3">
      <c r="A4949">
        <v>202122</v>
      </c>
      <c r="B4949" t="s">
        <v>820</v>
      </c>
      <c r="C4949" t="s">
        <v>821</v>
      </c>
      <c r="D4949" t="s">
        <v>822</v>
      </c>
      <c r="E4949" t="s">
        <v>823</v>
      </c>
      <c r="F4949" t="s">
        <v>824</v>
      </c>
      <c r="G4949" t="s">
        <v>825</v>
      </c>
      <c r="H4949" t="s">
        <v>970</v>
      </c>
      <c r="I4949">
        <v>311</v>
      </c>
      <c r="J4949" t="s">
        <v>971</v>
      </c>
      <c r="K4949" t="s">
        <v>842</v>
      </c>
      <c r="L4949" t="s">
        <v>240</v>
      </c>
      <c r="M4949" t="s">
        <v>829</v>
      </c>
      <c r="N4949" t="s">
        <v>829</v>
      </c>
      <c r="O4949" t="s">
        <v>829</v>
      </c>
      <c r="P4949" t="s">
        <v>829</v>
      </c>
      <c r="Q4949" t="s">
        <v>829</v>
      </c>
      <c r="R4949" t="s">
        <v>829</v>
      </c>
      <c r="S4949">
        <v>911611</v>
      </c>
      <c r="T4949">
        <v>0</v>
      </c>
      <c r="U4949">
        <v>911611</v>
      </c>
      <c r="V4949">
        <v>21</v>
      </c>
    </row>
    <row r="4950" spans="1:22" x14ac:dyDescent="0.3">
      <c r="A4950">
        <v>202223</v>
      </c>
      <c r="B4950" t="s">
        <v>820</v>
      </c>
      <c r="C4950" t="s">
        <v>821</v>
      </c>
      <c r="D4950" t="s">
        <v>822</v>
      </c>
      <c r="E4950" t="s">
        <v>823</v>
      </c>
      <c r="F4950" t="s">
        <v>824</v>
      </c>
      <c r="G4950" t="s">
        <v>825</v>
      </c>
      <c r="H4950" t="s">
        <v>970</v>
      </c>
      <c r="I4950">
        <v>311</v>
      </c>
      <c r="J4950" t="s">
        <v>971</v>
      </c>
      <c r="K4950" t="s">
        <v>842</v>
      </c>
      <c r="L4950" t="s">
        <v>240</v>
      </c>
      <c r="M4950" t="s">
        <v>829</v>
      </c>
      <c r="N4950" t="s">
        <v>829</v>
      </c>
      <c r="O4950" t="s">
        <v>829</v>
      </c>
      <c r="P4950" t="s">
        <v>829</v>
      </c>
      <c r="Q4950" t="s">
        <v>829</v>
      </c>
      <c r="R4950" t="s">
        <v>829</v>
      </c>
      <c r="S4950">
        <v>1503784</v>
      </c>
      <c r="T4950">
        <v>0</v>
      </c>
      <c r="U4950">
        <v>1503784</v>
      </c>
      <c r="V4950">
        <v>34</v>
      </c>
    </row>
    <row r="4951" spans="1:22" x14ac:dyDescent="0.3">
      <c r="A4951">
        <v>202324</v>
      </c>
      <c r="B4951" t="s">
        <v>820</v>
      </c>
      <c r="C4951" t="s">
        <v>821</v>
      </c>
      <c r="D4951" t="s">
        <v>822</v>
      </c>
      <c r="E4951" t="s">
        <v>823</v>
      </c>
      <c r="F4951" t="s">
        <v>824</v>
      </c>
      <c r="G4951" t="s">
        <v>825</v>
      </c>
      <c r="H4951" t="s">
        <v>970</v>
      </c>
      <c r="I4951">
        <v>311</v>
      </c>
      <c r="J4951" t="s">
        <v>971</v>
      </c>
      <c r="K4951" t="s">
        <v>842</v>
      </c>
      <c r="L4951" t="s">
        <v>240</v>
      </c>
      <c r="M4951" t="s">
        <v>829</v>
      </c>
      <c r="N4951" t="s">
        <v>829</v>
      </c>
      <c r="O4951" t="s">
        <v>829</v>
      </c>
      <c r="P4951" t="s">
        <v>829</v>
      </c>
      <c r="Q4951" t="s">
        <v>829</v>
      </c>
      <c r="R4951" t="s">
        <v>829</v>
      </c>
      <c r="S4951">
        <v>1889937</v>
      </c>
      <c r="T4951">
        <v>0</v>
      </c>
      <c r="U4951">
        <v>1889937</v>
      </c>
      <c r="V4951">
        <v>42</v>
      </c>
    </row>
    <row r="4952" spans="1:22" x14ac:dyDescent="0.3">
      <c r="A4952">
        <v>202122</v>
      </c>
      <c r="B4952" t="s">
        <v>820</v>
      </c>
      <c r="C4952" t="s">
        <v>821</v>
      </c>
      <c r="D4952" t="s">
        <v>822</v>
      </c>
      <c r="E4952" t="s">
        <v>823</v>
      </c>
      <c r="F4952" t="s">
        <v>824</v>
      </c>
      <c r="G4952" t="s">
        <v>825</v>
      </c>
      <c r="H4952" t="s">
        <v>970</v>
      </c>
      <c r="I4952">
        <v>311</v>
      </c>
      <c r="J4952" t="s">
        <v>971</v>
      </c>
      <c r="K4952" t="s">
        <v>842</v>
      </c>
      <c r="L4952" t="s">
        <v>843</v>
      </c>
      <c r="M4952" t="s">
        <v>829</v>
      </c>
      <c r="N4952" t="s">
        <v>829</v>
      </c>
      <c r="O4952" t="s">
        <v>829</v>
      </c>
      <c r="P4952" t="s">
        <v>829</v>
      </c>
      <c r="Q4952" t="s">
        <v>829</v>
      </c>
      <c r="R4952" t="s">
        <v>829</v>
      </c>
      <c r="S4952">
        <v>123631</v>
      </c>
      <c r="T4952">
        <v>34267</v>
      </c>
      <c r="U4952">
        <v>89364</v>
      </c>
      <c r="V4952">
        <v>2</v>
      </c>
    </row>
    <row r="4953" spans="1:22" x14ac:dyDescent="0.3">
      <c r="A4953">
        <v>202223</v>
      </c>
      <c r="B4953" t="s">
        <v>820</v>
      </c>
      <c r="C4953" t="s">
        <v>821</v>
      </c>
      <c r="D4953" t="s">
        <v>822</v>
      </c>
      <c r="E4953" t="s">
        <v>823</v>
      </c>
      <c r="F4953" t="s">
        <v>824</v>
      </c>
      <c r="G4953" t="s">
        <v>825</v>
      </c>
      <c r="H4953" t="s">
        <v>970</v>
      </c>
      <c r="I4953">
        <v>311</v>
      </c>
      <c r="J4953" t="s">
        <v>971</v>
      </c>
      <c r="K4953" t="s">
        <v>842</v>
      </c>
      <c r="L4953" t="s">
        <v>843</v>
      </c>
      <c r="M4953" t="s">
        <v>829</v>
      </c>
      <c r="N4953" t="s">
        <v>829</v>
      </c>
      <c r="O4953" t="s">
        <v>829</v>
      </c>
      <c r="P4953" t="s">
        <v>829</v>
      </c>
      <c r="Q4953" t="s">
        <v>829</v>
      </c>
      <c r="R4953" t="s">
        <v>829</v>
      </c>
      <c r="S4953">
        <v>101766</v>
      </c>
      <c r="T4953">
        <v>8090</v>
      </c>
      <c r="U4953">
        <v>93677</v>
      </c>
      <c r="V4953">
        <v>2</v>
      </c>
    </row>
    <row r="4954" spans="1:22" x14ac:dyDescent="0.3">
      <c r="A4954">
        <v>202324</v>
      </c>
      <c r="B4954" t="s">
        <v>820</v>
      </c>
      <c r="C4954" t="s">
        <v>821</v>
      </c>
      <c r="D4954" t="s">
        <v>822</v>
      </c>
      <c r="E4954" t="s">
        <v>823</v>
      </c>
      <c r="F4954" t="s">
        <v>824</v>
      </c>
      <c r="G4954" t="s">
        <v>825</v>
      </c>
      <c r="H4954" t="s">
        <v>970</v>
      </c>
      <c r="I4954">
        <v>311</v>
      </c>
      <c r="J4954" t="s">
        <v>971</v>
      </c>
      <c r="K4954" t="s">
        <v>842</v>
      </c>
      <c r="L4954" t="s">
        <v>843</v>
      </c>
      <c r="M4954" t="s">
        <v>829</v>
      </c>
      <c r="N4954" t="s">
        <v>829</v>
      </c>
      <c r="O4954" t="s">
        <v>829</v>
      </c>
      <c r="P4954" t="s">
        <v>829</v>
      </c>
      <c r="Q4954" t="s">
        <v>829</v>
      </c>
      <c r="R4954" t="s">
        <v>829</v>
      </c>
      <c r="S4954">
        <v>132844</v>
      </c>
      <c r="T4954">
        <v>0</v>
      </c>
      <c r="U4954">
        <v>132844</v>
      </c>
      <c r="V4954">
        <v>3</v>
      </c>
    </row>
    <row r="4955" spans="1:22" x14ac:dyDescent="0.3">
      <c r="A4955">
        <v>202122</v>
      </c>
      <c r="B4955" t="s">
        <v>820</v>
      </c>
      <c r="C4955" t="s">
        <v>821</v>
      </c>
      <c r="D4955" t="s">
        <v>822</v>
      </c>
      <c r="E4955" t="s">
        <v>823</v>
      </c>
      <c r="F4955" t="s">
        <v>824</v>
      </c>
      <c r="G4955" t="s">
        <v>825</v>
      </c>
      <c r="H4955" t="s">
        <v>970</v>
      </c>
      <c r="I4955">
        <v>311</v>
      </c>
      <c r="J4955" t="s">
        <v>971</v>
      </c>
      <c r="K4955" t="s">
        <v>842</v>
      </c>
      <c r="L4955" t="s">
        <v>249</v>
      </c>
      <c r="M4955">
        <v>0</v>
      </c>
      <c r="N4955">
        <v>0</v>
      </c>
      <c r="O4955">
        <v>0</v>
      </c>
      <c r="P4955">
        <v>2534064</v>
      </c>
      <c r="Q4955">
        <v>0</v>
      </c>
      <c r="R4955" t="s">
        <v>829</v>
      </c>
      <c r="S4955">
        <v>2534064</v>
      </c>
      <c r="T4955">
        <v>0</v>
      </c>
      <c r="U4955">
        <v>2534064</v>
      </c>
      <c r="V4955">
        <v>59</v>
      </c>
    </row>
    <row r="4956" spans="1:22" x14ac:dyDescent="0.3">
      <c r="A4956">
        <v>202223</v>
      </c>
      <c r="B4956" t="s">
        <v>820</v>
      </c>
      <c r="C4956" t="s">
        <v>821</v>
      </c>
      <c r="D4956" t="s">
        <v>822</v>
      </c>
      <c r="E4956" t="s">
        <v>823</v>
      </c>
      <c r="F4956" t="s">
        <v>824</v>
      </c>
      <c r="G4956" t="s">
        <v>825</v>
      </c>
      <c r="H4956" t="s">
        <v>970</v>
      </c>
      <c r="I4956">
        <v>311</v>
      </c>
      <c r="J4956" t="s">
        <v>971</v>
      </c>
      <c r="K4956" t="s">
        <v>842</v>
      </c>
      <c r="L4956" t="s">
        <v>249</v>
      </c>
      <c r="M4956">
        <v>0</v>
      </c>
      <c r="N4956">
        <v>0</v>
      </c>
      <c r="O4956">
        <v>0</v>
      </c>
      <c r="P4956">
        <v>4729796</v>
      </c>
      <c r="Q4956">
        <v>0</v>
      </c>
      <c r="R4956" t="s">
        <v>829</v>
      </c>
      <c r="S4956">
        <v>4729796</v>
      </c>
      <c r="T4956">
        <v>128853</v>
      </c>
      <c r="U4956">
        <v>4600943</v>
      </c>
      <c r="V4956">
        <v>104</v>
      </c>
    </row>
    <row r="4957" spans="1:22" x14ac:dyDescent="0.3">
      <c r="A4957">
        <v>202324</v>
      </c>
      <c r="B4957" t="s">
        <v>820</v>
      </c>
      <c r="C4957" t="s">
        <v>821</v>
      </c>
      <c r="D4957" t="s">
        <v>822</v>
      </c>
      <c r="E4957" t="s">
        <v>823</v>
      </c>
      <c r="F4957" t="s">
        <v>824</v>
      </c>
      <c r="G4957" t="s">
        <v>825</v>
      </c>
      <c r="H4957" t="s">
        <v>970</v>
      </c>
      <c r="I4957">
        <v>311</v>
      </c>
      <c r="J4957" t="s">
        <v>971</v>
      </c>
      <c r="K4957" t="s">
        <v>842</v>
      </c>
      <c r="L4957" t="s">
        <v>249</v>
      </c>
      <c r="M4957">
        <v>0</v>
      </c>
      <c r="N4957">
        <v>0</v>
      </c>
      <c r="O4957">
        <v>0</v>
      </c>
      <c r="P4957">
        <v>5717296</v>
      </c>
      <c r="Q4957">
        <v>0</v>
      </c>
      <c r="R4957" t="s">
        <v>829</v>
      </c>
      <c r="S4957">
        <v>5717296</v>
      </c>
      <c r="T4957">
        <v>0</v>
      </c>
      <c r="U4957">
        <v>5717296</v>
      </c>
      <c r="V4957">
        <v>127</v>
      </c>
    </row>
    <row r="4958" spans="1:22" x14ac:dyDescent="0.3">
      <c r="A4958">
        <v>202122</v>
      </c>
      <c r="B4958" t="s">
        <v>820</v>
      </c>
      <c r="C4958" t="s">
        <v>821</v>
      </c>
      <c r="D4958" t="s">
        <v>822</v>
      </c>
      <c r="E4958" t="s">
        <v>823</v>
      </c>
      <c r="F4958" t="s">
        <v>824</v>
      </c>
      <c r="G4958" t="s">
        <v>825</v>
      </c>
      <c r="H4958" t="s">
        <v>970</v>
      </c>
      <c r="I4958">
        <v>311</v>
      </c>
      <c r="J4958" t="s">
        <v>971</v>
      </c>
      <c r="K4958" t="s">
        <v>842</v>
      </c>
      <c r="L4958" t="s">
        <v>844</v>
      </c>
      <c r="M4958">
        <v>0</v>
      </c>
      <c r="N4958">
        <v>182888</v>
      </c>
      <c r="O4958">
        <v>0</v>
      </c>
      <c r="P4958">
        <v>0</v>
      </c>
      <c r="Q4958">
        <v>0</v>
      </c>
      <c r="R4958" t="s">
        <v>829</v>
      </c>
      <c r="S4958">
        <v>182888</v>
      </c>
      <c r="T4958">
        <v>0</v>
      </c>
      <c r="U4958">
        <v>182888</v>
      </c>
      <c r="V4958">
        <v>4</v>
      </c>
    </row>
    <row r="4959" spans="1:22" x14ac:dyDescent="0.3">
      <c r="A4959">
        <v>202223</v>
      </c>
      <c r="B4959" t="s">
        <v>820</v>
      </c>
      <c r="C4959" t="s">
        <v>821</v>
      </c>
      <c r="D4959" t="s">
        <v>822</v>
      </c>
      <c r="E4959" t="s">
        <v>823</v>
      </c>
      <c r="F4959" t="s">
        <v>824</v>
      </c>
      <c r="G4959" t="s">
        <v>825</v>
      </c>
      <c r="H4959" t="s">
        <v>970</v>
      </c>
      <c r="I4959">
        <v>311</v>
      </c>
      <c r="J4959" t="s">
        <v>971</v>
      </c>
      <c r="K4959" t="s">
        <v>842</v>
      </c>
      <c r="L4959" t="s">
        <v>844</v>
      </c>
      <c r="M4959">
        <v>0</v>
      </c>
      <c r="N4959">
        <v>220581</v>
      </c>
      <c r="O4959">
        <v>0</v>
      </c>
      <c r="P4959">
        <v>0</v>
      </c>
      <c r="Q4959">
        <v>0</v>
      </c>
      <c r="R4959" t="s">
        <v>829</v>
      </c>
      <c r="S4959">
        <v>220581</v>
      </c>
      <c r="T4959">
        <v>0</v>
      </c>
      <c r="U4959">
        <v>220581</v>
      </c>
      <c r="V4959">
        <v>5</v>
      </c>
    </row>
    <row r="4960" spans="1:22" x14ac:dyDescent="0.3">
      <c r="A4960">
        <v>202324</v>
      </c>
      <c r="B4960" t="s">
        <v>820</v>
      </c>
      <c r="C4960" t="s">
        <v>821</v>
      </c>
      <c r="D4960" t="s">
        <v>822</v>
      </c>
      <c r="E4960" t="s">
        <v>823</v>
      </c>
      <c r="F4960" t="s">
        <v>824</v>
      </c>
      <c r="G4960" t="s">
        <v>825</v>
      </c>
      <c r="H4960" t="s">
        <v>970</v>
      </c>
      <c r="I4960">
        <v>311</v>
      </c>
      <c r="J4960" t="s">
        <v>971</v>
      </c>
      <c r="K4960" t="s">
        <v>842</v>
      </c>
      <c r="L4960" t="s">
        <v>844</v>
      </c>
      <c r="M4960">
        <v>0</v>
      </c>
      <c r="N4960">
        <v>264518</v>
      </c>
      <c r="O4960">
        <v>0</v>
      </c>
      <c r="P4960">
        <v>0</v>
      </c>
      <c r="Q4960">
        <v>0</v>
      </c>
      <c r="R4960" t="s">
        <v>829</v>
      </c>
      <c r="S4960">
        <v>264518</v>
      </c>
      <c r="T4960">
        <v>0</v>
      </c>
      <c r="U4960">
        <v>264518</v>
      </c>
      <c r="V4960">
        <v>6</v>
      </c>
    </row>
    <row r="4961" spans="1:22" x14ac:dyDescent="0.3">
      <c r="A4961">
        <v>202122</v>
      </c>
      <c r="B4961" t="s">
        <v>820</v>
      </c>
      <c r="C4961" t="s">
        <v>821</v>
      </c>
      <c r="D4961" t="s">
        <v>822</v>
      </c>
      <c r="E4961" t="s">
        <v>823</v>
      </c>
      <c r="F4961" t="s">
        <v>824</v>
      </c>
      <c r="G4961" t="s">
        <v>825</v>
      </c>
      <c r="H4961" t="s">
        <v>970</v>
      </c>
      <c r="I4961">
        <v>311</v>
      </c>
      <c r="J4961" t="s">
        <v>971</v>
      </c>
      <c r="K4961" t="s">
        <v>842</v>
      </c>
      <c r="L4961" t="s">
        <v>251</v>
      </c>
      <c r="M4961" t="s">
        <v>829</v>
      </c>
      <c r="N4961" t="s">
        <v>829</v>
      </c>
      <c r="O4961">
        <v>0</v>
      </c>
      <c r="P4961">
        <v>0</v>
      </c>
      <c r="Q4961">
        <v>0</v>
      </c>
      <c r="R4961">
        <v>388270</v>
      </c>
      <c r="S4961">
        <v>388270</v>
      </c>
      <c r="T4961">
        <v>0</v>
      </c>
      <c r="U4961">
        <v>388270</v>
      </c>
      <c r="V4961">
        <v>9</v>
      </c>
    </row>
    <row r="4962" spans="1:22" x14ac:dyDescent="0.3">
      <c r="A4962">
        <v>202223</v>
      </c>
      <c r="B4962" t="s">
        <v>820</v>
      </c>
      <c r="C4962" t="s">
        <v>821</v>
      </c>
      <c r="D4962" t="s">
        <v>822</v>
      </c>
      <c r="E4962" t="s">
        <v>823</v>
      </c>
      <c r="F4962" t="s">
        <v>824</v>
      </c>
      <c r="G4962" t="s">
        <v>825</v>
      </c>
      <c r="H4962" t="s">
        <v>970</v>
      </c>
      <c r="I4962">
        <v>311</v>
      </c>
      <c r="J4962" t="s">
        <v>971</v>
      </c>
      <c r="K4962" t="s">
        <v>842</v>
      </c>
      <c r="L4962" t="s">
        <v>251</v>
      </c>
      <c r="M4962" t="s">
        <v>829</v>
      </c>
      <c r="N4962" t="s">
        <v>829</v>
      </c>
      <c r="O4962">
        <v>0</v>
      </c>
      <c r="P4962">
        <v>149355</v>
      </c>
      <c r="Q4962">
        <v>0</v>
      </c>
      <c r="R4962">
        <v>289924</v>
      </c>
      <c r="S4962">
        <v>439279</v>
      </c>
      <c r="T4962">
        <v>0</v>
      </c>
      <c r="U4962">
        <v>439279</v>
      </c>
      <c r="V4962">
        <v>10</v>
      </c>
    </row>
    <row r="4963" spans="1:22" x14ac:dyDescent="0.3">
      <c r="A4963">
        <v>202324</v>
      </c>
      <c r="B4963" t="s">
        <v>820</v>
      </c>
      <c r="C4963" t="s">
        <v>821</v>
      </c>
      <c r="D4963" t="s">
        <v>822</v>
      </c>
      <c r="E4963" t="s">
        <v>823</v>
      </c>
      <c r="F4963" t="s">
        <v>824</v>
      </c>
      <c r="G4963" t="s">
        <v>825</v>
      </c>
      <c r="H4963" t="s">
        <v>970</v>
      </c>
      <c r="I4963">
        <v>311</v>
      </c>
      <c r="J4963" t="s">
        <v>971</v>
      </c>
      <c r="K4963" t="s">
        <v>842</v>
      </c>
      <c r="L4963" t="s">
        <v>251</v>
      </c>
      <c r="M4963" t="s">
        <v>829</v>
      </c>
      <c r="N4963" t="s">
        <v>829</v>
      </c>
      <c r="O4963">
        <v>0</v>
      </c>
      <c r="P4963">
        <v>212621</v>
      </c>
      <c r="Q4963">
        <v>0</v>
      </c>
      <c r="R4963">
        <v>421311</v>
      </c>
      <c r="S4963">
        <v>633932</v>
      </c>
      <c r="T4963">
        <v>0</v>
      </c>
      <c r="U4963">
        <v>633932</v>
      </c>
      <c r="V4963">
        <v>14</v>
      </c>
    </row>
    <row r="4964" spans="1:22" x14ac:dyDescent="0.3">
      <c r="A4964">
        <v>202122</v>
      </c>
      <c r="B4964" t="s">
        <v>820</v>
      </c>
      <c r="C4964" t="s">
        <v>821</v>
      </c>
      <c r="D4964" t="s">
        <v>822</v>
      </c>
      <c r="E4964" t="s">
        <v>823</v>
      </c>
      <c r="F4964" t="s">
        <v>824</v>
      </c>
      <c r="G4964" t="s">
        <v>825</v>
      </c>
      <c r="H4964" t="s">
        <v>970</v>
      </c>
      <c r="I4964">
        <v>311</v>
      </c>
      <c r="J4964" t="s">
        <v>971</v>
      </c>
      <c r="K4964" t="s">
        <v>842</v>
      </c>
      <c r="L4964" t="s">
        <v>253</v>
      </c>
      <c r="M4964" t="s">
        <v>829</v>
      </c>
      <c r="N4964" t="s">
        <v>829</v>
      </c>
      <c r="O4964">
        <v>0</v>
      </c>
      <c r="P4964">
        <v>0</v>
      </c>
      <c r="Q4964">
        <v>0</v>
      </c>
      <c r="R4964">
        <v>582404</v>
      </c>
      <c r="S4964">
        <v>582404</v>
      </c>
      <c r="T4964">
        <v>0</v>
      </c>
      <c r="U4964">
        <v>582404</v>
      </c>
      <c r="V4964">
        <v>13</v>
      </c>
    </row>
    <row r="4965" spans="1:22" x14ac:dyDescent="0.3">
      <c r="A4965">
        <v>202223</v>
      </c>
      <c r="B4965" t="s">
        <v>820</v>
      </c>
      <c r="C4965" t="s">
        <v>821</v>
      </c>
      <c r="D4965" t="s">
        <v>822</v>
      </c>
      <c r="E4965" t="s">
        <v>823</v>
      </c>
      <c r="F4965" t="s">
        <v>824</v>
      </c>
      <c r="G4965" t="s">
        <v>825</v>
      </c>
      <c r="H4965" t="s">
        <v>970</v>
      </c>
      <c r="I4965">
        <v>311</v>
      </c>
      <c r="J4965" t="s">
        <v>971</v>
      </c>
      <c r="K4965" t="s">
        <v>842</v>
      </c>
      <c r="L4965" t="s">
        <v>253</v>
      </c>
      <c r="M4965" t="s">
        <v>829</v>
      </c>
      <c r="N4965" t="s">
        <v>829</v>
      </c>
      <c r="O4965">
        <v>0</v>
      </c>
      <c r="P4965">
        <v>161801</v>
      </c>
      <c r="Q4965">
        <v>0</v>
      </c>
      <c r="R4965">
        <v>314085</v>
      </c>
      <c r="S4965">
        <v>475886</v>
      </c>
      <c r="T4965">
        <v>0</v>
      </c>
      <c r="U4965">
        <v>475886</v>
      </c>
      <c r="V4965">
        <v>11</v>
      </c>
    </row>
    <row r="4966" spans="1:22" x14ac:dyDescent="0.3">
      <c r="A4966">
        <v>202324</v>
      </c>
      <c r="B4966" t="s">
        <v>820</v>
      </c>
      <c r="C4966" t="s">
        <v>821</v>
      </c>
      <c r="D4966" t="s">
        <v>822</v>
      </c>
      <c r="E4966" t="s">
        <v>823</v>
      </c>
      <c r="F4966" t="s">
        <v>824</v>
      </c>
      <c r="G4966" t="s">
        <v>825</v>
      </c>
      <c r="H4966" t="s">
        <v>970</v>
      </c>
      <c r="I4966">
        <v>311</v>
      </c>
      <c r="J4966" t="s">
        <v>971</v>
      </c>
      <c r="K4966" t="s">
        <v>842</v>
      </c>
      <c r="L4966" t="s">
        <v>253</v>
      </c>
      <c r="M4966" t="s">
        <v>829</v>
      </c>
      <c r="N4966" t="s">
        <v>829</v>
      </c>
      <c r="O4966">
        <v>0</v>
      </c>
      <c r="P4966">
        <v>96601</v>
      </c>
      <c r="Q4966">
        <v>0</v>
      </c>
      <c r="R4966">
        <v>191416</v>
      </c>
      <c r="S4966">
        <v>288017</v>
      </c>
      <c r="T4966">
        <v>0</v>
      </c>
      <c r="U4966">
        <v>288017</v>
      </c>
      <c r="V4966">
        <v>6</v>
      </c>
    </row>
    <row r="4967" spans="1:22" x14ac:dyDescent="0.3">
      <c r="A4967">
        <v>202122</v>
      </c>
      <c r="B4967" t="s">
        <v>820</v>
      </c>
      <c r="C4967" t="s">
        <v>821</v>
      </c>
      <c r="D4967" t="s">
        <v>822</v>
      </c>
      <c r="E4967" t="s">
        <v>823</v>
      </c>
      <c r="F4967" t="s">
        <v>824</v>
      </c>
      <c r="G4967" t="s">
        <v>825</v>
      </c>
      <c r="H4967" t="s">
        <v>970</v>
      </c>
      <c r="I4967">
        <v>311</v>
      </c>
      <c r="J4967" t="s">
        <v>971</v>
      </c>
      <c r="K4967" t="s">
        <v>842</v>
      </c>
      <c r="L4967" t="s">
        <v>845</v>
      </c>
      <c r="M4967" t="s">
        <v>829</v>
      </c>
      <c r="N4967" t="s">
        <v>829</v>
      </c>
      <c r="O4967">
        <v>0</v>
      </c>
      <c r="P4967">
        <v>0</v>
      </c>
      <c r="Q4967">
        <v>0</v>
      </c>
      <c r="R4967">
        <v>0</v>
      </c>
      <c r="S4967">
        <v>0</v>
      </c>
      <c r="T4967">
        <v>0</v>
      </c>
      <c r="U4967">
        <v>0</v>
      </c>
      <c r="V4967">
        <v>0</v>
      </c>
    </row>
    <row r="4968" spans="1:22" x14ac:dyDescent="0.3">
      <c r="A4968">
        <v>202223</v>
      </c>
      <c r="B4968" t="s">
        <v>820</v>
      </c>
      <c r="C4968" t="s">
        <v>821</v>
      </c>
      <c r="D4968" t="s">
        <v>822</v>
      </c>
      <c r="E4968" t="s">
        <v>823</v>
      </c>
      <c r="F4968" t="s">
        <v>824</v>
      </c>
      <c r="G4968" t="s">
        <v>825</v>
      </c>
      <c r="H4968" t="s">
        <v>970</v>
      </c>
      <c r="I4968">
        <v>311</v>
      </c>
      <c r="J4968" t="s">
        <v>971</v>
      </c>
      <c r="K4968" t="s">
        <v>842</v>
      </c>
      <c r="L4968" t="s">
        <v>845</v>
      </c>
      <c r="M4968" t="s">
        <v>829</v>
      </c>
      <c r="N4968" t="s">
        <v>829</v>
      </c>
      <c r="O4968">
        <v>0</v>
      </c>
      <c r="P4968">
        <v>0</v>
      </c>
      <c r="Q4968">
        <v>0</v>
      </c>
      <c r="R4968">
        <v>0</v>
      </c>
      <c r="S4968">
        <v>0</v>
      </c>
      <c r="T4968">
        <v>0</v>
      </c>
      <c r="U4968">
        <v>0</v>
      </c>
      <c r="V4968">
        <v>0</v>
      </c>
    </row>
    <row r="4969" spans="1:22" x14ac:dyDescent="0.3">
      <c r="A4969">
        <v>202324</v>
      </c>
      <c r="B4969" t="s">
        <v>820</v>
      </c>
      <c r="C4969" t="s">
        <v>821</v>
      </c>
      <c r="D4969" t="s">
        <v>822</v>
      </c>
      <c r="E4969" t="s">
        <v>823</v>
      </c>
      <c r="F4969" t="s">
        <v>824</v>
      </c>
      <c r="G4969" t="s">
        <v>825</v>
      </c>
      <c r="H4969" t="s">
        <v>970</v>
      </c>
      <c r="I4969">
        <v>311</v>
      </c>
      <c r="J4969" t="s">
        <v>971</v>
      </c>
      <c r="K4969" t="s">
        <v>842</v>
      </c>
      <c r="L4969" t="s">
        <v>845</v>
      </c>
      <c r="M4969" t="s">
        <v>829</v>
      </c>
      <c r="N4969" t="s">
        <v>829</v>
      </c>
      <c r="O4969">
        <v>0</v>
      </c>
      <c r="P4969">
        <v>0</v>
      </c>
      <c r="Q4969">
        <v>0</v>
      </c>
      <c r="R4969">
        <v>0</v>
      </c>
      <c r="S4969">
        <v>0</v>
      </c>
      <c r="T4969">
        <v>0</v>
      </c>
      <c r="U4969">
        <v>0</v>
      </c>
      <c r="V4969">
        <v>0</v>
      </c>
    </row>
    <row r="4970" spans="1:22" x14ac:dyDescent="0.3">
      <c r="A4970">
        <v>202122</v>
      </c>
      <c r="B4970" t="s">
        <v>820</v>
      </c>
      <c r="C4970" t="s">
        <v>821</v>
      </c>
      <c r="D4970" t="s">
        <v>822</v>
      </c>
      <c r="E4970" t="s">
        <v>823</v>
      </c>
      <c r="F4970" t="s">
        <v>862</v>
      </c>
      <c r="G4970" t="s">
        <v>863</v>
      </c>
      <c r="H4970" t="s">
        <v>972</v>
      </c>
      <c r="I4970">
        <v>884</v>
      </c>
      <c r="J4970" t="s">
        <v>973</v>
      </c>
      <c r="K4970" t="s">
        <v>828</v>
      </c>
      <c r="L4970" t="s">
        <v>336</v>
      </c>
      <c r="M4970">
        <v>0</v>
      </c>
      <c r="N4970">
        <v>288375</v>
      </c>
      <c r="O4970">
        <v>80000</v>
      </c>
      <c r="P4970">
        <v>1642679</v>
      </c>
      <c r="Q4970">
        <v>562917</v>
      </c>
      <c r="R4970" t="s">
        <v>829</v>
      </c>
      <c r="S4970">
        <v>2573971</v>
      </c>
      <c r="T4970" t="s">
        <v>829</v>
      </c>
      <c r="U4970">
        <v>2573971</v>
      </c>
      <c r="V4970">
        <v>195</v>
      </c>
    </row>
    <row r="4971" spans="1:22" x14ac:dyDescent="0.3">
      <c r="A4971">
        <v>202223</v>
      </c>
      <c r="B4971" t="s">
        <v>820</v>
      </c>
      <c r="C4971" t="s">
        <v>821</v>
      </c>
      <c r="D4971" t="s">
        <v>822</v>
      </c>
      <c r="E4971" t="s">
        <v>823</v>
      </c>
      <c r="F4971" t="s">
        <v>862</v>
      </c>
      <c r="G4971" t="s">
        <v>863</v>
      </c>
      <c r="H4971" t="s">
        <v>972</v>
      </c>
      <c r="I4971">
        <v>884</v>
      </c>
      <c r="J4971" t="s">
        <v>973</v>
      </c>
      <c r="K4971" t="s">
        <v>828</v>
      </c>
      <c r="L4971" t="s">
        <v>336</v>
      </c>
      <c r="M4971">
        <v>0</v>
      </c>
      <c r="N4971">
        <v>301728</v>
      </c>
      <c r="O4971">
        <v>48000</v>
      </c>
      <c r="P4971">
        <v>1784988</v>
      </c>
      <c r="Q4971">
        <v>613728</v>
      </c>
      <c r="R4971" t="s">
        <v>829</v>
      </c>
      <c r="S4971">
        <v>2748444</v>
      </c>
      <c r="T4971" t="s">
        <v>829</v>
      </c>
      <c r="U4971">
        <v>2748444</v>
      </c>
      <c r="V4971">
        <v>210</v>
      </c>
    </row>
    <row r="4972" spans="1:22" x14ac:dyDescent="0.3">
      <c r="A4972">
        <v>202324</v>
      </c>
      <c r="B4972" t="s">
        <v>820</v>
      </c>
      <c r="C4972" t="s">
        <v>821</v>
      </c>
      <c r="D4972" t="s">
        <v>822</v>
      </c>
      <c r="E4972" t="s">
        <v>823</v>
      </c>
      <c r="F4972" t="s">
        <v>862</v>
      </c>
      <c r="G4972" t="s">
        <v>863</v>
      </c>
      <c r="H4972" t="s">
        <v>972</v>
      </c>
      <c r="I4972">
        <v>884</v>
      </c>
      <c r="J4972" t="s">
        <v>973</v>
      </c>
      <c r="K4972" t="s">
        <v>828</v>
      </c>
      <c r="L4972" t="s">
        <v>336</v>
      </c>
      <c r="M4972">
        <v>0</v>
      </c>
      <c r="N4972">
        <v>149553</v>
      </c>
      <c r="O4972">
        <v>45214</v>
      </c>
      <c r="P4972">
        <v>1779933</v>
      </c>
      <c r="Q4972">
        <v>260849</v>
      </c>
      <c r="R4972" t="s">
        <v>829</v>
      </c>
      <c r="S4972">
        <v>2235549</v>
      </c>
      <c r="T4972" t="s">
        <v>829</v>
      </c>
      <c r="U4972">
        <v>2235549</v>
      </c>
      <c r="V4972">
        <v>173</v>
      </c>
    </row>
    <row r="4973" spans="1:22" x14ac:dyDescent="0.3">
      <c r="A4973">
        <v>202122</v>
      </c>
      <c r="B4973" t="s">
        <v>820</v>
      </c>
      <c r="C4973" t="s">
        <v>821</v>
      </c>
      <c r="D4973" t="s">
        <v>822</v>
      </c>
      <c r="E4973" t="s">
        <v>823</v>
      </c>
      <c r="F4973" t="s">
        <v>862</v>
      </c>
      <c r="G4973" t="s">
        <v>863</v>
      </c>
      <c r="H4973" t="s">
        <v>972</v>
      </c>
      <c r="I4973">
        <v>884</v>
      </c>
      <c r="J4973" t="s">
        <v>973</v>
      </c>
      <c r="K4973" t="s">
        <v>828</v>
      </c>
      <c r="L4973" t="s">
        <v>235</v>
      </c>
      <c r="M4973" t="s">
        <v>829</v>
      </c>
      <c r="N4973">
        <v>0</v>
      </c>
      <c r="O4973">
        <v>0</v>
      </c>
      <c r="P4973" t="s">
        <v>829</v>
      </c>
      <c r="Q4973" t="s">
        <v>829</v>
      </c>
      <c r="R4973" t="s">
        <v>829</v>
      </c>
      <c r="S4973">
        <v>0</v>
      </c>
      <c r="T4973">
        <v>0</v>
      </c>
      <c r="U4973">
        <v>0</v>
      </c>
      <c r="V4973">
        <v>0</v>
      </c>
    </row>
    <row r="4974" spans="1:22" x14ac:dyDescent="0.3">
      <c r="A4974">
        <v>202223</v>
      </c>
      <c r="B4974" t="s">
        <v>820</v>
      </c>
      <c r="C4974" t="s">
        <v>821</v>
      </c>
      <c r="D4974" t="s">
        <v>822</v>
      </c>
      <c r="E4974" t="s">
        <v>823</v>
      </c>
      <c r="F4974" t="s">
        <v>862</v>
      </c>
      <c r="G4974" t="s">
        <v>863</v>
      </c>
      <c r="H4974" t="s">
        <v>972</v>
      </c>
      <c r="I4974">
        <v>884</v>
      </c>
      <c r="J4974" t="s">
        <v>973</v>
      </c>
      <c r="K4974" t="s">
        <v>828</v>
      </c>
      <c r="L4974" t="s">
        <v>235</v>
      </c>
      <c r="M4974" t="s">
        <v>829</v>
      </c>
      <c r="N4974">
        <v>36985</v>
      </c>
      <c r="O4974">
        <v>0</v>
      </c>
      <c r="P4974" t="s">
        <v>829</v>
      </c>
      <c r="Q4974" t="s">
        <v>829</v>
      </c>
      <c r="R4974" t="s">
        <v>829</v>
      </c>
      <c r="S4974">
        <v>36985</v>
      </c>
      <c r="T4974">
        <v>0</v>
      </c>
      <c r="U4974">
        <v>36985</v>
      </c>
      <c r="V4974">
        <v>3</v>
      </c>
    </row>
    <row r="4975" spans="1:22" x14ac:dyDescent="0.3">
      <c r="A4975">
        <v>202324</v>
      </c>
      <c r="B4975" t="s">
        <v>820</v>
      </c>
      <c r="C4975" t="s">
        <v>821</v>
      </c>
      <c r="D4975" t="s">
        <v>822</v>
      </c>
      <c r="E4975" t="s">
        <v>823</v>
      </c>
      <c r="F4975" t="s">
        <v>862</v>
      </c>
      <c r="G4975" t="s">
        <v>863</v>
      </c>
      <c r="H4975" t="s">
        <v>972</v>
      </c>
      <c r="I4975">
        <v>884</v>
      </c>
      <c r="J4975" t="s">
        <v>973</v>
      </c>
      <c r="K4975" t="s">
        <v>828</v>
      </c>
      <c r="L4975" t="s">
        <v>235</v>
      </c>
      <c r="M4975" t="s">
        <v>829</v>
      </c>
      <c r="N4975">
        <v>64739</v>
      </c>
      <c r="O4975">
        <v>0</v>
      </c>
      <c r="P4975" t="s">
        <v>829</v>
      </c>
      <c r="Q4975" t="s">
        <v>829</v>
      </c>
      <c r="R4975" t="s">
        <v>829</v>
      </c>
      <c r="S4975">
        <v>64739</v>
      </c>
      <c r="T4975">
        <v>0</v>
      </c>
      <c r="U4975">
        <v>64739</v>
      </c>
      <c r="V4975">
        <v>5</v>
      </c>
    </row>
    <row r="4976" spans="1:22" x14ac:dyDescent="0.3">
      <c r="A4976">
        <v>202122</v>
      </c>
      <c r="B4976" t="s">
        <v>820</v>
      </c>
      <c r="C4976" t="s">
        <v>821</v>
      </c>
      <c r="D4976" t="s">
        <v>822</v>
      </c>
      <c r="E4976" t="s">
        <v>823</v>
      </c>
      <c r="F4976" t="s">
        <v>862</v>
      </c>
      <c r="G4976" t="s">
        <v>863</v>
      </c>
      <c r="H4976" t="s">
        <v>972</v>
      </c>
      <c r="I4976">
        <v>884</v>
      </c>
      <c r="J4976" t="s">
        <v>973</v>
      </c>
      <c r="K4976" t="s">
        <v>828</v>
      </c>
      <c r="L4976" t="s">
        <v>534</v>
      </c>
      <c r="M4976">
        <v>0</v>
      </c>
      <c r="N4976">
        <v>1210878</v>
      </c>
      <c r="O4976">
        <v>802293</v>
      </c>
      <c r="P4976">
        <v>0</v>
      </c>
      <c r="Q4976">
        <v>348268</v>
      </c>
      <c r="R4976" t="s">
        <v>829</v>
      </c>
      <c r="S4976">
        <v>2361439</v>
      </c>
      <c r="T4976">
        <v>0</v>
      </c>
      <c r="U4976">
        <v>2361439</v>
      </c>
      <c r="V4976">
        <v>59</v>
      </c>
    </row>
    <row r="4977" spans="1:22" x14ac:dyDescent="0.3">
      <c r="A4977">
        <v>202223</v>
      </c>
      <c r="B4977" t="s">
        <v>820</v>
      </c>
      <c r="C4977" t="s">
        <v>821</v>
      </c>
      <c r="D4977" t="s">
        <v>822</v>
      </c>
      <c r="E4977" t="s">
        <v>823</v>
      </c>
      <c r="F4977" t="s">
        <v>862</v>
      </c>
      <c r="G4977" t="s">
        <v>863</v>
      </c>
      <c r="H4977" t="s">
        <v>972</v>
      </c>
      <c r="I4977">
        <v>884</v>
      </c>
      <c r="J4977" t="s">
        <v>973</v>
      </c>
      <c r="K4977" t="s">
        <v>828</v>
      </c>
      <c r="L4977" t="s">
        <v>534</v>
      </c>
      <c r="M4977">
        <v>0</v>
      </c>
      <c r="N4977">
        <v>1486907</v>
      </c>
      <c r="O4977">
        <v>713874</v>
      </c>
      <c r="P4977">
        <v>1654824</v>
      </c>
      <c r="Q4977">
        <v>296635</v>
      </c>
      <c r="R4977" t="s">
        <v>829</v>
      </c>
      <c r="S4977">
        <v>4152240</v>
      </c>
      <c r="T4977">
        <v>0</v>
      </c>
      <c r="U4977">
        <v>4152240</v>
      </c>
      <c r="V4977">
        <v>105</v>
      </c>
    </row>
    <row r="4978" spans="1:22" x14ac:dyDescent="0.3">
      <c r="A4978">
        <v>202324</v>
      </c>
      <c r="B4978" t="s">
        <v>820</v>
      </c>
      <c r="C4978" t="s">
        <v>821</v>
      </c>
      <c r="D4978" t="s">
        <v>822</v>
      </c>
      <c r="E4978" t="s">
        <v>823</v>
      </c>
      <c r="F4978" t="s">
        <v>862</v>
      </c>
      <c r="G4978" t="s">
        <v>863</v>
      </c>
      <c r="H4978" t="s">
        <v>972</v>
      </c>
      <c r="I4978">
        <v>884</v>
      </c>
      <c r="J4978" t="s">
        <v>973</v>
      </c>
      <c r="K4978" t="s">
        <v>828</v>
      </c>
      <c r="L4978" t="s">
        <v>534</v>
      </c>
      <c r="M4978">
        <v>5000</v>
      </c>
      <c r="N4978">
        <v>2020061</v>
      </c>
      <c r="O4978">
        <v>1559096</v>
      </c>
      <c r="P4978">
        <v>2005539</v>
      </c>
      <c r="Q4978">
        <v>373120</v>
      </c>
      <c r="R4978" t="s">
        <v>829</v>
      </c>
      <c r="S4978">
        <v>5962816</v>
      </c>
      <c r="T4978">
        <v>50000</v>
      </c>
      <c r="U4978">
        <v>5912816</v>
      </c>
      <c r="V4978">
        <v>159</v>
      </c>
    </row>
    <row r="4979" spans="1:22" x14ac:dyDescent="0.3">
      <c r="A4979">
        <v>202122</v>
      </c>
      <c r="B4979" t="s">
        <v>820</v>
      </c>
      <c r="C4979" t="s">
        <v>821</v>
      </c>
      <c r="D4979" t="s">
        <v>822</v>
      </c>
      <c r="E4979" t="s">
        <v>823</v>
      </c>
      <c r="F4979" t="s">
        <v>862</v>
      </c>
      <c r="G4979" t="s">
        <v>863</v>
      </c>
      <c r="H4979" t="s">
        <v>972</v>
      </c>
      <c r="I4979">
        <v>884</v>
      </c>
      <c r="J4979" t="s">
        <v>973</v>
      </c>
      <c r="K4979" t="s">
        <v>828</v>
      </c>
      <c r="L4979" t="s">
        <v>603</v>
      </c>
      <c r="M4979" t="s">
        <v>829</v>
      </c>
      <c r="N4979" t="s">
        <v>829</v>
      </c>
      <c r="O4979" t="s">
        <v>829</v>
      </c>
      <c r="P4979">
        <v>0</v>
      </c>
      <c r="Q4979">
        <v>0</v>
      </c>
      <c r="R4979">
        <v>0</v>
      </c>
      <c r="S4979">
        <v>0</v>
      </c>
      <c r="T4979">
        <v>0</v>
      </c>
      <c r="U4979">
        <v>0</v>
      </c>
      <c r="V4979">
        <v>0</v>
      </c>
    </row>
    <row r="4980" spans="1:22" x14ac:dyDescent="0.3">
      <c r="A4980">
        <v>202223</v>
      </c>
      <c r="B4980" t="s">
        <v>820</v>
      </c>
      <c r="C4980" t="s">
        <v>821</v>
      </c>
      <c r="D4980" t="s">
        <v>822</v>
      </c>
      <c r="E4980" t="s">
        <v>823</v>
      </c>
      <c r="F4980" t="s">
        <v>862</v>
      </c>
      <c r="G4980" t="s">
        <v>863</v>
      </c>
      <c r="H4980" t="s">
        <v>972</v>
      </c>
      <c r="I4980">
        <v>884</v>
      </c>
      <c r="J4980" t="s">
        <v>973</v>
      </c>
      <c r="K4980" t="s">
        <v>828</v>
      </c>
      <c r="L4980" t="s">
        <v>603</v>
      </c>
      <c r="M4980" t="s">
        <v>829</v>
      </c>
      <c r="N4980" t="s">
        <v>829</v>
      </c>
      <c r="O4980" t="s">
        <v>829</v>
      </c>
      <c r="P4980">
        <v>0</v>
      </c>
      <c r="Q4980">
        <v>0</v>
      </c>
      <c r="R4980">
        <v>0</v>
      </c>
      <c r="S4980">
        <v>0</v>
      </c>
      <c r="T4980">
        <v>0</v>
      </c>
      <c r="U4980">
        <v>0</v>
      </c>
      <c r="V4980">
        <v>0</v>
      </c>
    </row>
    <row r="4981" spans="1:22" x14ac:dyDescent="0.3">
      <c r="A4981">
        <v>202324</v>
      </c>
      <c r="B4981" t="s">
        <v>820</v>
      </c>
      <c r="C4981" t="s">
        <v>821</v>
      </c>
      <c r="D4981" t="s">
        <v>822</v>
      </c>
      <c r="E4981" t="s">
        <v>823</v>
      </c>
      <c r="F4981" t="s">
        <v>862</v>
      </c>
      <c r="G4981" t="s">
        <v>863</v>
      </c>
      <c r="H4981" t="s">
        <v>972</v>
      </c>
      <c r="I4981">
        <v>884</v>
      </c>
      <c r="J4981" t="s">
        <v>973</v>
      </c>
      <c r="K4981" t="s">
        <v>828</v>
      </c>
      <c r="L4981" t="s">
        <v>603</v>
      </c>
      <c r="M4981" t="s">
        <v>829</v>
      </c>
      <c r="N4981" t="s">
        <v>829</v>
      </c>
      <c r="O4981" t="s">
        <v>829</v>
      </c>
      <c r="P4981">
        <v>0</v>
      </c>
      <c r="Q4981">
        <v>0</v>
      </c>
      <c r="R4981">
        <v>0</v>
      </c>
      <c r="S4981">
        <v>0</v>
      </c>
      <c r="T4981">
        <v>0</v>
      </c>
      <c r="U4981">
        <v>0</v>
      </c>
      <c r="V4981">
        <v>0</v>
      </c>
    </row>
    <row r="4982" spans="1:22" x14ac:dyDescent="0.3">
      <c r="A4982">
        <v>202122</v>
      </c>
      <c r="B4982" t="s">
        <v>820</v>
      </c>
      <c r="C4982" t="s">
        <v>821</v>
      </c>
      <c r="D4982" t="s">
        <v>822</v>
      </c>
      <c r="E4982" t="s">
        <v>823</v>
      </c>
      <c r="F4982" t="s">
        <v>862</v>
      </c>
      <c r="G4982" t="s">
        <v>863</v>
      </c>
      <c r="H4982" t="s">
        <v>972</v>
      </c>
      <c r="I4982">
        <v>884</v>
      </c>
      <c r="J4982" t="s">
        <v>973</v>
      </c>
      <c r="K4982" t="s">
        <v>828</v>
      </c>
      <c r="L4982" t="s">
        <v>606</v>
      </c>
      <c r="M4982">
        <v>0</v>
      </c>
      <c r="N4982">
        <v>0</v>
      </c>
      <c r="O4982">
        <v>0</v>
      </c>
      <c r="P4982">
        <v>0</v>
      </c>
      <c r="Q4982">
        <v>0</v>
      </c>
      <c r="R4982">
        <v>0</v>
      </c>
      <c r="S4982">
        <v>0</v>
      </c>
      <c r="T4982">
        <v>0</v>
      </c>
      <c r="U4982">
        <v>0</v>
      </c>
      <c r="V4982">
        <v>0</v>
      </c>
    </row>
    <row r="4983" spans="1:22" x14ac:dyDescent="0.3">
      <c r="A4983">
        <v>202223</v>
      </c>
      <c r="B4983" t="s">
        <v>820</v>
      </c>
      <c r="C4983" t="s">
        <v>821</v>
      </c>
      <c r="D4983" t="s">
        <v>822</v>
      </c>
      <c r="E4983" t="s">
        <v>823</v>
      </c>
      <c r="F4983" t="s">
        <v>862</v>
      </c>
      <c r="G4983" t="s">
        <v>863</v>
      </c>
      <c r="H4983" t="s">
        <v>972</v>
      </c>
      <c r="I4983">
        <v>884</v>
      </c>
      <c r="J4983" t="s">
        <v>973</v>
      </c>
      <c r="K4983" t="s">
        <v>828</v>
      </c>
      <c r="L4983" t="s">
        <v>606</v>
      </c>
      <c r="M4983">
        <v>0</v>
      </c>
      <c r="N4983">
        <v>0</v>
      </c>
      <c r="O4983">
        <v>0</v>
      </c>
      <c r="P4983">
        <v>0</v>
      </c>
      <c r="Q4983">
        <v>0</v>
      </c>
      <c r="R4983">
        <v>0</v>
      </c>
      <c r="S4983">
        <v>0</v>
      </c>
      <c r="T4983">
        <v>0</v>
      </c>
      <c r="U4983">
        <v>0</v>
      </c>
      <c r="V4983">
        <v>0</v>
      </c>
    </row>
    <row r="4984" spans="1:22" x14ac:dyDescent="0.3">
      <c r="A4984">
        <v>202324</v>
      </c>
      <c r="B4984" t="s">
        <v>820</v>
      </c>
      <c r="C4984" t="s">
        <v>821</v>
      </c>
      <c r="D4984" t="s">
        <v>822</v>
      </c>
      <c r="E4984" t="s">
        <v>823</v>
      </c>
      <c r="F4984" t="s">
        <v>862</v>
      </c>
      <c r="G4984" t="s">
        <v>863</v>
      </c>
      <c r="H4984" t="s">
        <v>972</v>
      </c>
      <c r="I4984">
        <v>884</v>
      </c>
      <c r="J4984" t="s">
        <v>973</v>
      </c>
      <c r="K4984" t="s">
        <v>828</v>
      </c>
      <c r="L4984" t="s">
        <v>606</v>
      </c>
      <c r="M4984">
        <v>0</v>
      </c>
      <c r="N4984">
        <v>0</v>
      </c>
      <c r="O4984">
        <v>0</v>
      </c>
      <c r="P4984">
        <v>0</v>
      </c>
      <c r="Q4984">
        <v>0</v>
      </c>
      <c r="R4984">
        <v>0</v>
      </c>
      <c r="S4984">
        <v>0</v>
      </c>
      <c r="T4984">
        <v>0</v>
      </c>
      <c r="U4984">
        <v>0</v>
      </c>
      <c r="V4984">
        <v>0</v>
      </c>
    </row>
    <row r="4985" spans="1:22" x14ac:dyDescent="0.3">
      <c r="A4985">
        <v>202122</v>
      </c>
      <c r="B4985" t="s">
        <v>820</v>
      </c>
      <c r="C4985" t="s">
        <v>821</v>
      </c>
      <c r="D4985" t="s">
        <v>822</v>
      </c>
      <c r="E4985" t="s">
        <v>823</v>
      </c>
      <c r="F4985" t="s">
        <v>862</v>
      </c>
      <c r="G4985" t="s">
        <v>863</v>
      </c>
      <c r="H4985" t="s">
        <v>972</v>
      </c>
      <c r="I4985">
        <v>884</v>
      </c>
      <c r="J4985" t="s">
        <v>973</v>
      </c>
      <c r="K4985" t="s">
        <v>828</v>
      </c>
      <c r="L4985" t="s">
        <v>609</v>
      </c>
      <c r="M4985" t="s">
        <v>829</v>
      </c>
      <c r="N4985" t="s">
        <v>829</v>
      </c>
      <c r="O4985" t="s">
        <v>829</v>
      </c>
      <c r="P4985" t="s">
        <v>829</v>
      </c>
      <c r="Q4985">
        <v>0</v>
      </c>
      <c r="R4985" t="s">
        <v>829</v>
      </c>
      <c r="S4985">
        <v>0</v>
      </c>
      <c r="T4985">
        <v>0</v>
      </c>
      <c r="U4985">
        <v>0</v>
      </c>
      <c r="V4985">
        <v>0</v>
      </c>
    </row>
    <row r="4986" spans="1:22" x14ac:dyDescent="0.3">
      <c r="A4986">
        <v>202223</v>
      </c>
      <c r="B4986" t="s">
        <v>820</v>
      </c>
      <c r="C4986" t="s">
        <v>821</v>
      </c>
      <c r="D4986" t="s">
        <v>822</v>
      </c>
      <c r="E4986" t="s">
        <v>823</v>
      </c>
      <c r="F4986" t="s">
        <v>862</v>
      </c>
      <c r="G4986" t="s">
        <v>863</v>
      </c>
      <c r="H4986" t="s">
        <v>972</v>
      </c>
      <c r="I4986">
        <v>884</v>
      </c>
      <c r="J4986" t="s">
        <v>973</v>
      </c>
      <c r="K4986" t="s">
        <v>828</v>
      </c>
      <c r="L4986" t="s">
        <v>609</v>
      </c>
      <c r="M4986" t="s">
        <v>829</v>
      </c>
      <c r="N4986" t="s">
        <v>829</v>
      </c>
      <c r="O4986" t="s">
        <v>829</v>
      </c>
      <c r="P4986" t="s">
        <v>829</v>
      </c>
      <c r="Q4986">
        <v>0</v>
      </c>
      <c r="R4986" t="s">
        <v>829</v>
      </c>
      <c r="S4986">
        <v>0</v>
      </c>
      <c r="T4986">
        <v>0</v>
      </c>
      <c r="U4986">
        <v>0</v>
      </c>
      <c r="V4986">
        <v>0</v>
      </c>
    </row>
    <row r="4987" spans="1:22" x14ac:dyDescent="0.3">
      <c r="A4987">
        <v>202122</v>
      </c>
      <c r="B4987" t="s">
        <v>820</v>
      </c>
      <c r="C4987" t="s">
        <v>821</v>
      </c>
      <c r="D4987" t="s">
        <v>822</v>
      </c>
      <c r="E4987" t="s">
        <v>823</v>
      </c>
      <c r="F4987" t="s">
        <v>862</v>
      </c>
      <c r="G4987" t="s">
        <v>863</v>
      </c>
      <c r="H4987" t="s">
        <v>972</v>
      </c>
      <c r="I4987">
        <v>884</v>
      </c>
      <c r="J4987" t="s">
        <v>973</v>
      </c>
      <c r="K4987" t="s">
        <v>828</v>
      </c>
      <c r="L4987" t="s">
        <v>830</v>
      </c>
      <c r="M4987">
        <v>0</v>
      </c>
      <c r="N4987">
        <v>0</v>
      </c>
      <c r="O4987">
        <v>0</v>
      </c>
      <c r="P4987">
        <v>0</v>
      </c>
      <c r="Q4987">
        <v>0</v>
      </c>
      <c r="R4987">
        <v>0</v>
      </c>
      <c r="S4987">
        <v>0</v>
      </c>
      <c r="T4987">
        <v>0</v>
      </c>
      <c r="U4987">
        <v>0</v>
      </c>
      <c r="V4987">
        <v>0</v>
      </c>
    </row>
    <row r="4988" spans="1:22" x14ac:dyDescent="0.3">
      <c r="A4988">
        <v>202223</v>
      </c>
      <c r="B4988" t="s">
        <v>820</v>
      </c>
      <c r="C4988" t="s">
        <v>821</v>
      </c>
      <c r="D4988" t="s">
        <v>822</v>
      </c>
      <c r="E4988" t="s">
        <v>823</v>
      </c>
      <c r="F4988" t="s">
        <v>862</v>
      </c>
      <c r="G4988" t="s">
        <v>863</v>
      </c>
      <c r="H4988" t="s">
        <v>972</v>
      </c>
      <c r="I4988">
        <v>884</v>
      </c>
      <c r="J4988" t="s">
        <v>973</v>
      </c>
      <c r="K4988" t="s">
        <v>828</v>
      </c>
      <c r="L4988" t="s">
        <v>830</v>
      </c>
      <c r="M4988">
        <v>0</v>
      </c>
      <c r="N4988">
        <v>0</v>
      </c>
      <c r="O4988">
        <v>0</v>
      </c>
      <c r="P4988">
        <v>0</v>
      </c>
      <c r="Q4988">
        <v>0</v>
      </c>
      <c r="R4988">
        <v>0</v>
      </c>
      <c r="S4988">
        <v>0</v>
      </c>
      <c r="T4988">
        <v>0</v>
      </c>
      <c r="U4988">
        <v>0</v>
      </c>
      <c r="V4988">
        <v>0</v>
      </c>
    </row>
    <row r="4989" spans="1:22" x14ac:dyDescent="0.3">
      <c r="A4989">
        <v>202324</v>
      </c>
      <c r="B4989" t="s">
        <v>820</v>
      </c>
      <c r="C4989" t="s">
        <v>821</v>
      </c>
      <c r="D4989" t="s">
        <v>822</v>
      </c>
      <c r="E4989" t="s">
        <v>823</v>
      </c>
      <c r="F4989" t="s">
        <v>862</v>
      </c>
      <c r="G4989" t="s">
        <v>863</v>
      </c>
      <c r="H4989" t="s">
        <v>972</v>
      </c>
      <c r="I4989">
        <v>884</v>
      </c>
      <c r="J4989" t="s">
        <v>973</v>
      </c>
      <c r="K4989" t="s">
        <v>828</v>
      </c>
      <c r="L4989" t="s">
        <v>830</v>
      </c>
      <c r="M4989">
        <v>0</v>
      </c>
      <c r="N4989">
        <v>0</v>
      </c>
      <c r="O4989">
        <v>0</v>
      </c>
      <c r="P4989">
        <v>0</v>
      </c>
      <c r="Q4989">
        <v>0</v>
      </c>
      <c r="R4989">
        <v>0</v>
      </c>
      <c r="S4989">
        <v>0</v>
      </c>
      <c r="T4989">
        <v>0</v>
      </c>
      <c r="U4989">
        <v>0</v>
      </c>
      <c r="V4989">
        <v>0</v>
      </c>
    </row>
    <row r="4990" spans="1:22" x14ac:dyDescent="0.3">
      <c r="A4990">
        <v>202122</v>
      </c>
      <c r="B4990" t="s">
        <v>820</v>
      </c>
      <c r="C4990" t="s">
        <v>821</v>
      </c>
      <c r="D4990" t="s">
        <v>822</v>
      </c>
      <c r="E4990" t="s">
        <v>823</v>
      </c>
      <c r="F4990" t="s">
        <v>862</v>
      </c>
      <c r="G4990" t="s">
        <v>863</v>
      </c>
      <c r="H4990" t="s">
        <v>972</v>
      </c>
      <c r="I4990">
        <v>884</v>
      </c>
      <c r="J4990" t="s">
        <v>973</v>
      </c>
      <c r="K4990" t="s">
        <v>828</v>
      </c>
      <c r="L4990" t="s">
        <v>537</v>
      </c>
      <c r="M4990">
        <v>0</v>
      </c>
      <c r="N4990">
        <v>499069</v>
      </c>
      <c r="O4990">
        <v>681657</v>
      </c>
      <c r="P4990">
        <v>3655512</v>
      </c>
      <c r="Q4990">
        <v>0</v>
      </c>
      <c r="R4990">
        <v>1426682</v>
      </c>
      <c r="S4990">
        <v>6262920</v>
      </c>
      <c r="T4990">
        <v>0</v>
      </c>
      <c r="U4990">
        <v>6262920</v>
      </c>
      <c r="V4990">
        <v>156</v>
      </c>
    </row>
    <row r="4991" spans="1:22" x14ac:dyDescent="0.3">
      <c r="A4991">
        <v>202223</v>
      </c>
      <c r="B4991" t="s">
        <v>820</v>
      </c>
      <c r="C4991" t="s">
        <v>821</v>
      </c>
      <c r="D4991" t="s">
        <v>822</v>
      </c>
      <c r="E4991" t="s">
        <v>823</v>
      </c>
      <c r="F4991" t="s">
        <v>862</v>
      </c>
      <c r="G4991" t="s">
        <v>863</v>
      </c>
      <c r="H4991" t="s">
        <v>972</v>
      </c>
      <c r="I4991">
        <v>884</v>
      </c>
      <c r="J4991" t="s">
        <v>973</v>
      </c>
      <c r="K4991" t="s">
        <v>828</v>
      </c>
      <c r="L4991" t="s">
        <v>537</v>
      </c>
      <c r="M4991">
        <v>0</v>
      </c>
      <c r="N4991">
        <v>587250</v>
      </c>
      <c r="O4991">
        <v>872389</v>
      </c>
      <c r="P4991">
        <v>2412840</v>
      </c>
      <c r="Q4991">
        <v>0</v>
      </c>
      <c r="R4991">
        <v>0</v>
      </c>
      <c r="S4991">
        <v>3872479</v>
      </c>
      <c r="T4991">
        <v>0</v>
      </c>
      <c r="U4991">
        <v>3872479</v>
      </c>
      <c r="V4991">
        <v>98</v>
      </c>
    </row>
    <row r="4992" spans="1:22" x14ac:dyDescent="0.3">
      <c r="A4992">
        <v>202324</v>
      </c>
      <c r="B4992" t="s">
        <v>820</v>
      </c>
      <c r="C4992" t="s">
        <v>821</v>
      </c>
      <c r="D4992" t="s">
        <v>822</v>
      </c>
      <c r="E4992" t="s">
        <v>823</v>
      </c>
      <c r="F4992" t="s">
        <v>862</v>
      </c>
      <c r="G4992" t="s">
        <v>863</v>
      </c>
      <c r="H4992" t="s">
        <v>972</v>
      </c>
      <c r="I4992">
        <v>884</v>
      </c>
      <c r="J4992" t="s">
        <v>973</v>
      </c>
      <c r="K4992" t="s">
        <v>828</v>
      </c>
      <c r="L4992" t="s">
        <v>537</v>
      </c>
      <c r="M4992">
        <v>5000</v>
      </c>
      <c r="N4992">
        <v>1439045</v>
      </c>
      <c r="O4992">
        <v>995735</v>
      </c>
      <c r="P4992">
        <v>3184461</v>
      </c>
      <c r="Q4992">
        <v>0</v>
      </c>
      <c r="R4992">
        <v>2100000</v>
      </c>
      <c r="S4992">
        <v>7724241</v>
      </c>
      <c r="T4992">
        <v>50000</v>
      </c>
      <c r="U4992">
        <v>7674241</v>
      </c>
      <c r="V4992">
        <v>206</v>
      </c>
    </row>
    <row r="4993" spans="1:22" x14ac:dyDescent="0.3">
      <c r="A4993">
        <v>202122</v>
      </c>
      <c r="B4993" t="s">
        <v>820</v>
      </c>
      <c r="C4993" t="s">
        <v>821</v>
      </c>
      <c r="D4993" t="s">
        <v>822</v>
      </c>
      <c r="E4993" t="s">
        <v>823</v>
      </c>
      <c r="F4993" t="s">
        <v>862</v>
      </c>
      <c r="G4993" t="s">
        <v>863</v>
      </c>
      <c r="H4993" t="s">
        <v>972</v>
      </c>
      <c r="I4993">
        <v>884</v>
      </c>
      <c r="J4993" t="s">
        <v>973</v>
      </c>
      <c r="K4993" t="s">
        <v>828</v>
      </c>
      <c r="L4993" t="s">
        <v>572</v>
      </c>
      <c r="M4993">
        <v>129959</v>
      </c>
      <c r="N4993">
        <v>0</v>
      </c>
      <c r="O4993">
        <v>0</v>
      </c>
      <c r="P4993">
        <v>6073632</v>
      </c>
      <c r="Q4993">
        <v>0</v>
      </c>
      <c r="R4993">
        <v>0</v>
      </c>
      <c r="S4993">
        <v>6203591</v>
      </c>
      <c r="T4993">
        <v>764829</v>
      </c>
      <c r="U4993">
        <v>5438762</v>
      </c>
      <c r="V4993">
        <v>136</v>
      </c>
    </row>
    <row r="4994" spans="1:22" x14ac:dyDescent="0.3">
      <c r="A4994">
        <v>202223</v>
      </c>
      <c r="B4994" t="s">
        <v>820</v>
      </c>
      <c r="C4994" t="s">
        <v>821</v>
      </c>
      <c r="D4994" t="s">
        <v>822</v>
      </c>
      <c r="E4994" t="s">
        <v>823</v>
      </c>
      <c r="F4994" t="s">
        <v>862</v>
      </c>
      <c r="G4994" t="s">
        <v>863</v>
      </c>
      <c r="H4994" t="s">
        <v>972</v>
      </c>
      <c r="I4994">
        <v>884</v>
      </c>
      <c r="J4994" t="s">
        <v>973</v>
      </c>
      <c r="K4994" t="s">
        <v>828</v>
      </c>
      <c r="L4994" t="s">
        <v>572</v>
      </c>
      <c r="M4994">
        <v>234946</v>
      </c>
      <c r="N4994">
        <v>0</v>
      </c>
      <c r="O4994">
        <v>0</v>
      </c>
      <c r="P4994">
        <v>6295270</v>
      </c>
      <c r="Q4994">
        <v>0</v>
      </c>
      <c r="R4994">
        <v>1995618</v>
      </c>
      <c r="S4994">
        <v>8525834</v>
      </c>
      <c r="T4994">
        <v>790729</v>
      </c>
      <c r="U4994">
        <v>7735105</v>
      </c>
      <c r="V4994">
        <v>196</v>
      </c>
    </row>
    <row r="4995" spans="1:22" x14ac:dyDescent="0.3">
      <c r="A4995">
        <v>202324</v>
      </c>
      <c r="B4995" t="s">
        <v>820</v>
      </c>
      <c r="C4995" t="s">
        <v>821</v>
      </c>
      <c r="D4995" t="s">
        <v>822</v>
      </c>
      <c r="E4995" t="s">
        <v>823</v>
      </c>
      <c r="F4995" t="s">
        <v>862</v>
      </c>
      <c r="G4995" t="s">
        <v>863</v>
      </c>
      <c r="H4995" t="s">
        <v>972</v>
      </c>
      <c r="I4995">
        <v>884</v>
      </c>
      <c r="J4995" t="s">
        <v>973</v>
      </c>
      <c r="K4995" t="s">
        <v>828</v>
      </c>
      <c r="L4995" t="s">
        <v>572</v>
      </c>
      <c r="M4995">
        <v>140000</v>
      </c>
      <c r="N4995">
        <v>0</v>
      </c>
      <c r="O4995">
        <v>0</v>
      </c>
      <c r="P4995">
        <v>6061501</v>
      </c>
      <c r="Q4995">
        <v>0</v>
      </c>
      <c r="R4995">
        <v>3550000</v>
      </c>
      <c r="S4995">
        <v>9751501</v>
      </c>
      <c r="T4995">
        <v>761915</v>
      </c>
      <c r="U4995">
        <v>8989586</v>
      </c>
      <c r="V4995">
        <v>241</v>
      </c>
    </row>
    <row r="4996" spans="1:22" x14ac:dyDescent="0.3">
      <c r="A4996">
        <v>202122</v>
      </c>
      <c r="B4996" t="s">
        <v>820</v>
      </c>
      <c r="C4996" t="s">
        <v>821</v>
      </c>
      <c r="D4996" t="s">
        <v>822</v>
      </c>
      <c r="E4996" t="s">
        <v>823</v>
      </c>
      <c r="F4996" t="s">
        <v>862</v>
      </c>
      <c r="G4996" t="s">
        <v>863</v>
      </c>
      <c r="H4996" t="s">
        <v>972</v>
      </c>
      <c r="I4996">
        <v>884</v>
      </c>
      <c r="J4996" t="s">
        <v>973</v>
      </c>
      <c r="K4996" t="s">
        <v>828</v>
      </c>
      <c r="L4996" t="s">
        <v>539</v>
      </c>
      <c r="M4996">
        <v>0</v>
      </c>
      <c r="N4996">
        <v>316020</v>
      </c>
      <c r="O4996">
        <v>233730</v>
      </c>
      <c r="P4996" t="s">
        <v>829</v>
      </c>
      <c r="Q4996" t="s">
        <v>829</v>
      </c>
      <c r="R4996" t="s">
        <v>829</v>
      </c>
      <c r="S4996">
        <v>549750</v>
      </c>
      <c r="T4996">
        <v>0</v>
      </c>
      <c r="U4996">
        <v>549750</v>
      </c>
      <c r="V4996">
        <v>14</v>
      </c>
    </row>
    <row r="4997" spans="1:22" x14ac:dyDescent="0.3">
      <c r="A4997">
        <v>202223</v>
      </c>
      <c r="B4997" t="s">
        <v>820</v>
      </c>
      <c r="C4997" t="s">
        <v>821</v>
      </c>
      <c r="D4997" t="s">
        <v>822</v>
      </c>
      <c r="E4997" t="s">
        <v>823</v>
      </c>
      <c r="F4997" t="s">
        <v>862</v>
      </c>
      <c r="G4997" t="s">
        <v>863</v>
      </c>
      <c r="H4997" t="s">
        <v>972</v>
      </c>
      <c r="I4997">
        <v>884</v>
      </c>
      <c r="J4997" t="s">
        <v>973</v>
      </c>
      <c r="K4997" t="s">
        <v>828</v>
      </c>
      <c r="L4997" t="s">
        <v>539</v>
      </c>
      <c r="M4997">
        <v>0</v>
      </c>
      <c r="N4997">
        <v>223316</v>
      </c>
      <c r="O4997">
        <v>412737</v>
      </c>
      <c r="P4997" t="s">
        <v>829</v>
      </c>
      <c r="Q4997" t="s">
        <v>829</v>
      </c>
      <c r="R4997" t="s">
        <v>829</v>
      </c>
      <c r="S4997">
        <v>636053</v>
      </c>
      <c r="T4997">
        <v>0</v>
      </c>
      <c r="U4997">
        <v>636053</v>
      </c>
      <c r="V4997">
        <v>16</v>
      </c>
    </row>
    <row r="4998" spans="1:22" x14ac:dyDescent="0.3">
      <c r="A4998">
        <v>202324</v>
      </c>
      <c r="B4998" t="s">
        <v>820</v>
      </c>
      <c r="C4998" t="s">
        <v>821</v>
      </c>
      <c r="D4998" t="s">
        <v>822</v>
      </c>
      <c r="E4998" t="s">
        <v>823</v>
      </c>
      <c r="F4998" t="s">
        <v>862</v>
      </c>
      <c r="G4998" t="s">
        <v>863</v>
      </c>
      <c r="H4998" t="s">
        <v>972</v>
      </c>
      <c r="I4998">
        <v>884</v>
      </c>
      <c r="J4998" t="s">
        <v>973</v>
      </c>
      <c r="K4998" t="s">
        <v>828</v>
      </c>
      <c r="L4998" t="s">
        <v>539</v>
      </c>
      <c r="M4998">
        <v>0</v>
      </c>
      <c r="N4998">
        <v>410667</v>
      </c>
      <c r="O4998">
        <v>205333</v>
      </c>
      <c r="P4998" t="s">
        <v>829</v>
      </c>
      <c r="Q4998" t="s">
        <v>829</v>
      </c>
      <c r="R4998" t="s">
        <v>829</v>
      </c>
      <c r="S4998">
        <v>616000</v>
      </c>
      <c r="T4998">
        <v>0</v>
      </c>
      <c r="U4998">
        <v>616000</v>
      </c>
      <c r="V4998">
        <v>17</v>
      </c>
    </row>
    <row r="4999" spans="1:22" x14ac:dyDescent="0.3">
      <c r="A4999">
        <v>202122</v>
      </c>
      <c r="B4999" t="s">
        <v>820</v>
      </c>
      <c r="C4999" t="s">
        <v>821</v>
      </c>
      <c r="D4999" t="s">
        <v>822</v>
      </c>
      <c r="E4999" t="s">
        <v>823</v>
      </c>
      <c r="F4999" t="s">
        <v>862</v>
      </c>
      <c r="G4999" t="s">
        <v>863</v>
      </c>
      <c r="H4999" t="s">
        <v>972</v>
      </c>
      <c r="I4999">
        <v>884</v>
      </c>
      <c r="J4999" t="s">
        <v>973</v>
      </c>
      <c r="K4999" t="s">
        <v>828</v>
      </c>
      <c r="L4999" t="s">
        <v>541</v>
      </c>
      <c r="M4999">
        <v>0</v>
      </c>
      <c r="N4999">
        <v>506743</v>
      </c>
      <c r="O4999">
        <v>506743</v>
      </c>
      <c r="P4999">
        <v>0</v>
      </c>
      <c r="Q4999">
        <v>0</v>
      </c>
      <c r="R4999">
        <v>0</v>
      </c>
      <c r="S4999">
        <v>1013485</v>
      </c>
      <c r="T4999">
        <v>0</v>
      </c>
      <c r="U4999">
        <v>1013485</v>
      </c>
      <c r="V4999">
        <v>25</v>
      </c>
    </row>
    <row r="5000" spans="1:22" x14ac:dyDescent="0.3">
      <c r="A5000">
        <v>202223</v>
      </c>
      <c r="B5000" t="s">
        <v>820</v>
      </c>
      <c r="C5000" t="s">
        <v>821</v>
      </c>
      <c r="D5000" t="s">
        <v>822</v>
      </c>
      <c r="E5000" t="s">
        <v>823</v>
      </c>
      <c r="F5000" t="s">
        <v>862</v>
      </c>
      <c r="G5000" t="s">
        <v>863</v>
      </c>
      <c r="H5000" t="s">
        <v>972</v>
      </c>
      <c r="I5000">
        <v>884</v>
      </c>
      <c r="J5000" t="s">
        <v>973</v>
      </c>
      <c r="K5000" t="s">
        <v>828</v>
      </c>
      <c r="L5000" t="s">
        <v>541</v>
      </c>
      <c r="M5000">
        <v>0</v>
      </c>
      <c r="N5000">
        <v>572270</v>
      </c>
      <c r="O5000">
        <v>572275</v>
      </c>
      <c r="P5000">
        <v>0</v>
      </c>
      <c r="Q5000">
        <v>0</v>
      </c>
      <c r="R5000">
        <v>0</v>
      </c>
      <c r="S5000">
        <v>1144544</v>
      </c>
      <c r="T5000">
        <v>0</v>
      </c>
      <c r="U5000">
        <v>1144544</v>
      </c>
      <c r="V5000">
        <v>29</v>
      </c>
    </row>
    <row r="5001" spans="1:22" x14ac:dyDescent="0.3">
      <c r="A5001">
        <v>202324</v>
      </c>
      <c r="B5001" t="s">
        <v>820</v>
      </c>
      <c r="C5001" t="s">
        <v>821</v>
      </c>
      <c r="D5001" t="s">
        <v>822</v>
      </c>
      <c r="E5001" t="s">
        <v>823</v>
      </c>
      <c r="F5001" t="s">
        <v>862</v>
      </c>
      <c r="G5001" t="s">
        <v>863</v>
      </c>
      <c r="H5001" t="s">
        <v>972</v>
      </c>
      <c r="I5001">
        <v>884</v>
      </c>
      <c r="J5001" t="s">
        <v>973</v>
      </c>
      <c r="K5001" t="s">
        <v>828</v>
      </c>
      <c r="L5001" t="s">
        <v>541</v>
      </c>
      <c r="M5001">
        <v>0</v>
      </c>
      <c r="N5001">
        <v>629582</v>
      </c>
      <c r="O5001">
        <v>401789</v>
      </c>
      <c r="P5001">
        <v>0</v>
      </c>
      <c r="Q5001">
        <v>0</v>
      </c>
      <c r="R5001">
        <v>0</v>
      </c>
      <c r="S5001">
        <v>1031371</v>
      </c>
      <c r="T5001">
        <v>0</v>
      </c>
      <c r="U5001">
        <v>1031371</v>
      </c>
      <c r="V5001">
        <v>28</v>
      </c>
    </row>
    <row r="5002" spans="1:22" x14ac:dyDescent="0.3">
      <c r="A5002">
        <v>202122</v>
      </c>
      <c r="B5002" t="s">
        <v>820</v>
      </c>
      <c r="C5002" t="s">
        <v>821</v>
      </c>
      <c r="D5002" t="s">
        <v>822</v>
      </c>
      <c r="E5002" t="s">
        <v>823</v>
      </c>
      <c r="F5002" t="s">
        <v>862</v>
      </c>
      <c r="G5002" t="s">
        <v>863</v>
      </c>
      <c r="H5002" t="s">
        <v>972</v>
      </c>
      <c r="I5002">
        <v>884</v>
      </c>
      <c r="J5002" t="s">
        <v>973</v>
      </c>
      <c r="K5002" t="s">
        <v>828</v>
      </c>
      <c r="L5002" t="s">
        <v>831</v>
      </c>
      <c r="M5002" t="s">
        <v>829</v>
      </c>
      <c r="N5002" t="s">
        <v>829</v>
      </c>
      <c r="O5002" t="s">
        <v>829</v>
      </c>
      <c r="P5002">
        <v>0</v>
      </c>
      <c r="Q5002">
        <v>0</v>
      </c>
      <c r="R5002" t="s">
        <v>829</v>
      </c>
      <c r="S5002">
        <v>0</v>
      </c>
      <c r="T5002">
        <v>0</v>
      </c>
      <c r="U5002">
        <v>0</v>
      </c>
      <c r="V5002">
        <v>0</v>
      </c>
    </row>
    <row r="5003" spans="1:22" x14ac:dyDescent="0.3">
      <c r="A5003">
        <v>202223</v>
      </c>
      <c r="B5003" t="s">
        <v>820</v>
      </c>
      <c r="C5003" t="s">
        <v>821</v>
      </c>
      <c r="D5003" t="s">
        <v>822</v>
      </c>
      <c r="E5003" t="s">
        <v>823</v>
      </c>
      <c r="F5003" t="s">
        <v>862</v>
      </c>
      <c r="G5003" t="s">
        <v>863</v>
      </c>
      <c r="H5003" t="s">
        <v>972</v>
      </c>
      <c r="I5003">
        <v>884</v>
      </c>
      <c r="J5003" t="s">
        <v>973</v>
      </c>
      <c r="K5003" t="s">
        <v>828</v>
      </c>
      <c r="L5003" t="s">
        <v>831</v>
      </c>
      <c r="M5003" t="s">
        <v>829</v>
      </c>
      <c r="N5003" t="s">
        <v>829</v>
      </c>
      <c r="O5003" t="s">
        <v>829</v>
      </c>
      <c r="P5003">
        <v>0</v>
      </c>
      <c r="Q5003">
        <v>401491</v>
      </c>
      <c r="R5003" t="s">
        <v>829</v>
      </c>
      <c r="S5003">
        <v>401491</v>
      </c>
      <c r="T5003">
        <v>0</v>
      </c>
      <c r="U5003">
        <v>401491</v>
      </c>
      <c r="V5003">
        <v>10</v>
      </c>
    </row>
    <row r="5004" spans="1:22" x14ac:dyDescent="0.3">
      <c r="A5004">
        <v>202324</v>
      </c>
      <c r="B5004" t="s">
        <v>820</v>
      </c>
      <c r="C5004" t="s">
        <v>821</v>
      </c>
      <c r="D5004" t="s">
        <v>822</v>
      </c>
      <c r="E5004" t="s">
        <v>823</v>
      </c>
      <c r="F5004" t="s">
        <v>862</v>
      </c>
      <c r="G5004" t="s">
        <v>863</v>
      </c>
      <c r="H5004" t="s">
        <v>972</v>
      </c>
      <c r="I5004">
        <v>884</v>
      </c>
      <c r="J5004" t="s">
        <v>973</v>
      </c>
      <c r="K5004" t="s">
        <v>828</v>
      </c>
      <c r="L5004" t="s">
        <v>831</v>
      </c>
      <c r="M5004" t="s">
        <v>829</v>
      </c>
      <c r="N5004" t="s">
        <v>829</v>
      </c>
      <c r="O5004" t="s">
        <v>829</v>
      </c>
      <c r="P5004">
        <v>0</v>
      </c>
      <c r="Q5004">
        <v>434443</v>
      </c>
      <c r="R5004" t="s">
        <v>829</v>
      </c>
      <c r="S5004">
        <v>434443</v>
      </c>
      <c r="T5004">
        <v>0</v>
      </c>
      <c r="U5004">
        <v>434443</v>
      </c>
      <c r="V5004">
        <v>12</v>
      </c>
    </row>
    <row r="5005" spans="1:22" x14ac:dyDescent="0.3">
      <c r="A5005">
        <v>202122</v>
      </c>
      <c r="B5005" t="s">
        <v>820</v>
      </c>
      <c r="C5005" t="s">
        <v>821</v>
      </c>
      <c r="D5005" t="s">
        <v>822</v>
      </c>
      <c r="E5005" t="s">
        <v>823</v>
      </c>
      <c r="F5005" t="s">
        <v>862</v>
      </c>
      <c r="G5005" t="s">
        <v>863</v>
      </c>
      <c r="H5005" t="s">
        <v>972</v>
      </c>
      <c r="I5005">
        <v>884</v>
      </c>
      <c r="J5005" t="s">
        <v>973</v>
      </c>
      <c r="K5005" t="s">
        <v>828</v>
      </c>
      <c r="L5005" t="s">
        <v>832</v>
      </c>
      <c r="M5005">
        <v>0</v>
      </c>
      <c r="N5005">
        <v>0</v>
      </c>
      <c r="O5005">
        <v>0</v>
      </c>
      <c r="P5005">
        <v>0</v>
      </c>
      <c r="Q5005">
        <v>0</v>
      </c>
      <c r="R5005">
        <v>0</v>
      </c>
      <c r="S5005">
        <v>0</v>
      </c>
      <c r="T5005">
        <v>0</v>
      </c>
      <c r="U5005">
        <v>0</v>
      </c>
      <c r="V5005">
        <v>0</v>
      </c>
    </row>
    <row r="5006" spans="1:22" x14ac:dyDescent="0.3">
      <c r="A5006">
        <v>202223</v>
      </c>
      <c r="B5006" t="s">
        <v>820</v>
      </c>
      <c r="C5006" t="s">
        <v>821</v>
      </c>
      <c r="D5006" t="s">
        <v>822</v>
      </c>
      <c r="E5006" t="s">
        <v>823</v>
      </c>
      <c r="F5006" t="s">
        <v>862</v>
      </c>
      <c r="G5006" t="s">
        <v>863</v>
      </c>
      <c r="H5006" t="s">
        <v>972</v>
      </c>
      <c r="I5006">
        <v>884</v>
      </c>
      <c r="J5006" t="s">
        <v>973</v>
      </c>
      <c r="K5006" t="s">
        <v>828</v>
      </c>
      <c r="L5006" t="s">
        <v>832</v>
      </c>
      <c r="M5006">
        <v>0</v>
      </c>
      <c r="N5006">
        <v>0</v>
      </c>
      <c r="O5006">
        <v>0</v>
      </c>
      <c r="P5006">
        <v>0</v>
      </c>
      <c r="Q5006">
        <v>0</v>
      </c>
      <c r="R5006">
        <v>0</v>
      </c>
      <c r="S5006">
        <v>0</v>
      </c>
      <c r="T5006">
        <v>0</v>
      </c>
      <c r="U5006">
        <v>0</v>
      </c>
      <c r="V5006">
        <v>0</v>
      </c>
    </row>
    <row r="5007" spans="1:22" x14ac:dyDescent="0.3">
      <c r="A5007">
        <v>202324</v>
      </c>
      <c r="B5007" t="s">
        <v>820</v>
      </c>
      <c r="C5007" t="s">
        <v>821</v>
      </c>
      <c r="D5007" t="s">
        <v>822</v>
      </c>
      <c r="E5007" t="s">
        <v>823</v>
      </c>
      <c r="F5007" t="s">
        <v>862</v>
      </c>
      <c r="G5007" t="s">
        <v>863</v>
      </c>
      <c r="H5007" t="s">
        <v>972</v>
      </c>
      <c r="I5007">
        <v>884</v>
      </c>
      <c r="J5007" t="s">
        <v>973</v>
      </c>
      <c r="K5007" t="s">
        <v>828</v>
      </c>
      <c r="L5007" t="s">
        <v>832</v>
      </c>
      <c r="M5007">
        <v>0</v>
      </c>
      <c r="N5007">
        <v>0</v>
      </c>
      <c r="O5007">
        <v>0</v>
      </c>
      <c r="P5007">
        <v>0</v>
      </c>
      <c r="Q5007">
        <v>0</v>
      </c>
      <c r="R5007">
        <v>0</v>
      </c>
      <c r="S5007">
        <v>0</v>
      </c>
      <c r="T5007">
        <v>0</v>
      </c>
      <c r="U5007">
        <v>0</v>
      </c>
      <c r="V5007">
        <v>0</v>
      </c>
    </row>
    <row r="5008" spans="1:22" x14ac:dyDescent="0.3">
      <c r="A5008">
        <v>202122</v>
      </c>
      <c r="B5008" t="s">
        <v>820</v>
      </c>
      <c r="C5008" t="s">
        <v>821</v>
      </c>
      <c r="D5008" t="s">
        <v>822</v>
      </c>
      <c r="E5008" t="s">
        <v>823</v>
      </c>
      <c r="F5008" t="s">
        <v>862</v>
      </c>
      <c r="G5008" t="s">
        <v>863</v>
      </c>
      <c r="H5008" t="s">
        <v>972</v>
      </c>
      <c r="I5008">
        <v>884</v>
      </c>
      <c r="J5008" t="s">
        <v>973</v>
      </c>
      <c r="K5008" t="s">
        <v>828</v>
      </c>
      <c r="L5008" t="s">
        <v>544</v>
      </c>
      <c r="M5008">
        <v>0</v>
      </c>
      <c r="N5008">
        <v>65848</v>
      </c>
      <c r="O5008">
        <v>65848</v>
      </c>
      <c r="P5008">
        <v>0</v>
      </c>
      <c r="Q5008">
        <v>0</v>
      </c>
      <c r="R5008">
        <v>0</v>
      </c>
      <c r="S5008">
        <v>131696</v>
      </c>
      <c r="T5008">
        <v>0</v>
      </c>
      <c r="U5008">
        <v>131696</v>
      </c>
      <c r="V5008">
        <v>3</v>
      </c>
    </row>
    <row r="5009" spans="1:22" x14ac:dyDescent="0.3">
      <c r="A5009">
        <v>202223</v>
      </c>
      <c r="B5009" t="s">
        <v>820</v>
      </c>
      <c r="C5009" t="s">
        <v>821</v>
      </c>
      <c r="D5009" t="s">
        <v>822</v>
      </c>
      <c r="E5009" t="s">
        <v>823</v>
      </c>
      <c r="F5009" t="s">
        <v>862</v>
      </c>
      <c r="G5009" t="s">
        <v>863</v>
      </c>
      <c r="H5009" t="s">
        <v>972</v>
      </c>
      <c r="I5009">
        <v>884</v>
      </c>
      <c r="J5009" t="s">
        <v>973</v>
      </c>
      <c r="K5009" t="s">
        <v>828</v>
      </c>
      <c r="L5009" t="s">
        <v>544</v>
      </c>
      <c r="M5009">
        <v>0</v>
      </c>
      <c r="N5009">
        <v>67823</v>
      </c>
      <c r="O5009">
        <v>67823</v>
      </c>
      <c r="P5009">
        <v>0</v>
      </c>
      <c r="Q5009">
        <v>0</v>
      </c>
      <c r="R5009">
        <v>0</v>
      </c>
      <c r="S5009">
        <v>135647</v>
      </c>
      <c r="T5009">
        <v>0</v>
      </c>
      <c r="U5009">
        <v>135647</v>
      </c>
      <c r="V5009">
        <v>3</v>
      </c>
    </row>
    <row r="5010" spans="1:22" x14ac:dyDescent="0.3">
      <c r="A5010">
        <v>202324</v>
      </c>
      <c r="B5010" t="s">
        <v>820</v>
      </c>
      <c r="C5010" t="s">
        <v>821</v>
      </c>
      <c r="D5010" t="s">
        <v>822</v>
      </c>
      <c r="E5010" t="s">
        <v>823</v>
      </c>
      <c r="F5010" t="s">
        <v>862</v>
      </c>
      <c r="G5010" t="s">
        <v>863</v>
      </c>
      <c r="H5010" t="s">
        <v>972</v>
      </c>
      <c r="I5010">
        <v>884</v>
      </c>
      <c r="J5010" t="s">
        <v>973</v>
      </c>
      <c r="K5010" t="s">
        <v>828</v>
      </c>
      <c r="L5010" t="s">
        <v>544</v>
      </c>
      <c r="M5010">
        <v>0</v>
      </c>
      <c r="N5010">
        <v>127516</v>
      </c>
      <c r="O5010">
        <v>127516</v>
      </c>
      <c r="P5010">
        <v>0</v>
      </c>
      <c r="Q5010">
        <v>73000</v>
      </c>
      <c r="R5010">
        <v>0</v>
      </c>
      <c r="S5010">
        <v>328032</v>
      </c>
      <c r="T5010">
        <v>0</v>
      </c>
      <c r="U5010">
        <v>328032</v>
      </c>
      <c r="V5010">
        <v>9</v>
      </c>
    </row>
    <row r="5011" spans="1:22" x14ac:dyDescent="0.3">
      <c r="A5011">
        <v>202122</v>
      </c>
      <c r="B5011" t="s">
        <v>820</v>
      </c>
      <c r="C5011" t="s">
        <v>821</v>
      </c>
      <c r="D5011" t="s">
        <v>822</v>
      </c>
      <c r="E5011" t="s">
        <v>823</v>
      </c>
      <c r="F5011" t="s">
        <v>862</v>
      </c>
      <c r="G5011" t="s">
        <v>863</v>
      </c>
      <c r="H5011" t="s">
        <v>972</v>
      </c>
      <c r="I5011">
        <v>884</v>
      </c>
      <c r="J5011" t="s">
        <v>973</v>
      </c>
      <c r="K5011" t="s">
        <v>828</v>
      </c>
      <c r="L5011" t="s">
        <v>600</v>
      </c>
      <c r="M5011" t="s">
        <v>829</v>
      </c>
      <c r="N5011" t="s">
        <v>829</v>
      </c>
      <c r="O5011" t="s">
        <v>829</v>
      </c>
      <c r="P5011">
        <v>0</v>
      </c>
      <c r="Q5011">
        <v>0</v>
      </c>
      <c r="R5011" t="s">
        <v>829</v>
      </c>
      <c r="S5011">
        <v>0</v>
      </c>
      <c r="T5011">
        <v>0</v>
      </c>
      <c r="U5011">
        <v>0</v>
      </c>
      <c r="V5011">
        <v>0</v>
      </c>
    </row>
    <row r="5012" spans="1:22" x14ac:dyDescent="0.3">
      <c r="A5012">
        <v>202223</v>
      </c>
      <c r="B5012" t="s">
        <v>820</v>
      </c>
      <c r="C5012" t="s">
        <v>821</v>
      </c>
      <c r="D5012" t="s">
        <v>822</v>
      </c>
      <c r="E5012" t="s">
        <v>823</v>
      </c>
      <c r="F5012" t="s">
        <v>862</v>
      </c>
      <c r="G5012" t="s">
        <v>863</v>
      </c>
      <c r="H5012" t="s">
        <v>972</v>
      </c>
      <c r="I5012">
        <v>884</v>
      </c>
      <c r="J5012" t="s">
        <v>973</v>
      </c>
      <c r="K5012" t="s">
        <v>828</v>
      </c>
      <c r="L5012" t="s">
        <v>600</v>
      </c>
      <c r="M5012" t="s">
        <v>829</v>
      </c>
      <c r="N5012" t="s">
        <v>829</v>
      </c>
      <c r="O5012" t="s">
        <v>829</v>
      </c>
      <c r="P5012">
        <v>0</v>
      </c>
      <c r="Q5012">
        <v>0</v>
      </c>
      <c r="R5012" t="s">
        <v>829</v>
      </c>
      <c r="S5012">
        <v>0</v>
      </c>
      <c r="T5012">
        <v>0</v>
      </c>
      <c r="U5012">
        <v>0</v>
      </c>
      <c r="V5012">
        <v>0</v>
      </c>
    </row>
    <row r="5013" spans="1:22" x14ac:dyDescent="0.3">
      <c r="A5013">
        <v>202324</v>
      </c>
      <c r="B5013" t="s">
        <v>820</v>
      </c>
      <c r="C5013" t="s">
        <v>821</v>
      </c>
      <c r="D5013" t="s">
        <v>822</v>
      </c>
      <c r="E5013" t="s">
        <v>823</v>
      </c>
      <c r="F5013" t="s">
        <v>862</v>
      </c>
      <c r="G5013" t="s">
        <v>863</v>
      </c>
      <c r="H5013" t="s">
        <v>972</v>
      </c>
      <c r="I5013">
        <v>884</v>
      </c>
      <c r="J5013" t="s">
        <v>973</v>
      </c>
      <c r="K5013" t="s">
        <v>828</v>
      </c>
      <c r="L5013" t="s">
        <v>600</v>
      </c>
      <c r="M5013" t="s">
        <v>829</v>
      </c>
      <c r="N5013" t="s">
        <v>829</v>
      </c>
      <c r="O5013" t="s">
        <v>829</v>
      </c>
      <c r="P5013">
        <v>0</v>
      </c>
      <c r="Q5013">
        <v>0</v>
      </c>
      <c r="R5013" t="s">
        <v>829</v>
      </c>
      <c r="S5013">
        <v>0</v>
      </c>
      <c r="T5013">
        <v>0</v>
      </c>
      <c r="U5013">
        <v>0</v>
      </c>
      <c r="V5013">
        <v>0</v>
      </c>
    </row>
    <row r="5014" spans="1:22" x14ac:dyDescent="0.3">
      <c r="A5014">
        <v>202122</v>
      </c>
      <c r="B5014" t="s">
        <v>820</v>
      </c>
      <c r="C5014" t="s">
        <v>821</v>
      </c>
      <c r="D5014" t="s">
        <v>822</v>
      </c>
      <c r="E5014" t="s">
        <v>823</v>
      </c>
      <c r="F5014" t="s">
        <v>862</v>
      </c>
      <c r="G5014" t="s">
        <v>863</v>
      </c>
      <c r="H5014" t="s">
        <v>972</v>
      </c>
      <c r="I5014">
        <v>884</v>
      </c>
      <c r="J5014" t="s">
        <v>973</v>
      </c>
      <c r="K5014" t="s">
        <v>828</v>
      </c>
      <c r="L5014" t="s">
        <v>247</v>
      </c>
      <c r="M5014">
        <v>0</v>
      </c>
      <c r="N5014">
        <v>0</v>
      </c>
      <c r="O5014">
        <v>0</v>
      </c>
      <c r="P5014">
        <v>0</v>
      </c>
      <c r="Q5014">
        <v>0</v>
      </c>
      <c r="R5014">
        <v>0</v>
      </c>
      <c r="S5014">
        <v>0</v>
      </c>
      <c r="T5014">
        <v>0</v>
      </c>
      <c r="U5014">
        <v>0</v>
      </c>
      <c r="V5014">
        <v>0</v>
      </c>
    </row>
    <row r="5015" spans="1:22" x14ac:dyDescent="0.3">
      <c r="A5015">
        <v>202223</v>
      </c>
      <c r="B5015" t="s">
        <v>820</v>
      </c>
      <c r="C5015" t="s">
        <v>821</v>
      </c>
      <c r="D5015" t="s">
        <v>822</v>
      </c>
      <c r="E5015" t="s">
        <v>823</v>
      </c>
      <c r="F5015" t="s">
        <v>862</v>
      </c>
      <c r="G5015" t="s">
        <v>863</v>
      </c>
      <c r="H5015" t="s">
        <v>972</v>
      </c>
      <c r="I5015">
        <v>884</v>
      </c>
      <c r="J5015" t="s">
        <v>973</v>
      </c>
      <c r="K5015" t="s">
        <v>828</v>
      </c>
      <c r="L5015" t="s">
        <v>247</v>
      </c>
      <c r="M5015">
        <v>0</v>
      </c>
      <c r="N5015">
        <v>0</v>
      </c>
      <c r="O5015">
        <v>0</v>
      </c>
      <c r="P5015">
        <v>0</v>
      </c>
      <c r="Q5015">
        <v>0</v>
      </c>
      <c r="R5015">
        <v>0</v>
      </c>
      <c r="S5015">
        <v>0</v>
      </c>
      <c r="T5015">
        <v>0</v>
      </c>
      <c r="U5015">
        <v>0</v>
      </c>
      <c r="V5015">
        <v>0</v>
      </c>
    </row>
    <row r="5016" spans="1:22" x14ac:dyDescent="0.3">
      <c r="A5016">
        <v>202324</v>
      </c>
      <c r="B5016" t="s">
        <v>820</v>
      </c>
      <c r="C5016" t="s">
        <v>821</v>
      </c>
      <c r="D5016" t="s">
        <v>822</v>
      </c>
      <c r="E5016" t="s">
        <v>823</v>
      </c>
      <c r="F5016" t="s">
        <v>862</v>
      </c>
      <c r="G5016" t="s">
        <v>863</v>
      </c>
      <c r="H5016" t="s">
        <v>972</v>
      </c>
      <c r="I5016">
        <v>884</v>
      </c>
      <c r="J5016" t="s">
        <v>973</v>
      </c>
      <c r="K5016" t="s">
        <v>828</v>
      </c>
      <c r="L5016" t="s">
        <v>247</v>
      </c>
      <c r="M5016">
        <v>0</v>
      </c>
      <c r="N5016">
        <v>0</v>
      </c>
      <c r="O5016">
        <v>0</v>
      </c>
      <c r="P5016">
        <v>0</v>
      </c>
      <c r="Q5016">
        <v>0</v>
      </c>
      <c r="R5016">
        <v>0</v>
      </c>
      <c r="S5016">
        <v>0</v>
      </c>
      <c r="T5016">
        <v>0</v>
      </c>
      <c r="U5016">
        <v>0</v>
      </c>
      <c r="V5016">
        <v>0</v>
      </c>
    </row>
    <row r="5017" spans="1:22" x14ac:dyDescent="0.3">
      <c r="A5017">
        <v>202122</v>
      </c>
      <c r="B5017" t="s">
        <v>820</v>
      </c>
      <c r="C5017" t="s">
        <v>821</v>
      </c>
      <c r="D5017" t="s">
        <v>822</v>
      </c>
      <c r="E5017" t="s">
        <v>823</v>
      </c>
      <c r="F5017" t="s">
        <v>862</v>
      </c>
      <c r="G5017" t="s">
        <v>863</v>
      </c>
      <c r="H5017" t="s">
        <v>972</v>
      </c>
      <c r="I5017">
        <v>884</v>
      </c>
      <c r="J5017" t="s">
        <v>973</v>
      </c>
      <c r="K5017" t="s">
        <v>828</v>
      </c>
      <c r="L5017" t="s">
        <v>833</v>
      </c>
      <c r="M5017">
        <v>9932934</v>
      </c>
      <c r="N5017">
        <v>47676050</v>
      </c>
      <c r="O5017">
        <v>20947008</v>
      </c>
      <c r="P5017">
        <v>11395674</v>
      </c>
      <c r="Q5017">
        <v>1035903</v>
      </c>
      <c r="R5017">
        <v>1426682</v>
      </c>
      <c r="S5017">
        <v>92926650</v>
      </c>
      <c r="T5017">
        <v>1242293</v>
      </c>
      <c r="U5017">
        <v>91684357</v>
      </c>
      <c r="V5017" t="s">
        <v>834</v>
      </c>
    </row>
    <row r="5018" spans="1:22" x14ac:dyDescent="0.3">
      <c r="A5018">
        <v>202223</v>
      </c>
      <c r="B5018" t="s">
        <v>820</v>
      </c>
      <c r="C5018" t="s">
        <v>821</v>
      </c>
      <c r="D5018" t="s">
        <v>822</v>
      </c>
      <c r="E5018" t="s">
        <v>823</v>
      </c>
      <c r="F5018" t="s">
        <v>862</v>
      </c>
      <c r="G5018" t="s">
        <v>863</v>
      </c>
      <c r="H5018" t="s">
        <v>972</v>
      </c>
      <c r="I5018">
        <v>884</v>
      </c>
      <c r="J5018" t="s">
        <v>973</v>
      </c>
      <c r="K5018" t="s">
        <v>828</v>
      </c>
      <c r="L5018" t="s">
        <v>833</v>
      </c>
      <c r="M5018">
        <v>10090125</v>
      </c>
      <c r="N5018">
        <v>48538668</v>
      </c>
      <c r="O5018">
        <v>21547140</v>
      </c>
      <c r="P5018">
        <v>12173005</v>
      </c>
      <c r="Q5018">
        <v>1320215</v>
      </c>
      <c r="R5018">
        <v>1995618</v>
      </c>
      <c r="S5018">
        <v>96229211</v>
      </c>
      <c r="T5018">
        <v>856810</v>
      </c>
      <c r="U5018">
        <v>95372401</v>
      </c>
      <c r="V5018" t="s">
        <v>834</v>
      </c>
    </row>
    <row r="5019" spans="1:22" x14ac:dyDescent="0.3">
      <c r="A5019">
        <v>202324</v>
      </c>
      <c r="B5019" t="s">
        <v>820</v>
      </c>
      <c r="C5019" t="s">
        <v>821</v>
      </c>
      <c r="D5019" t="s">
        <v>822</v>
      </c>
      <c r="E5019" t="s">
        <v>823</v>
      </c>
      <c r="F5019" t="s">
        <v>862</v>
      </c>
      <c r="G5019" t="s">
        <v>863</v>
      </c>
      <c r="H5019" t="s">
        <v>972</v>
      </c>
      <c r="I5019">
        <v>884</v>
      </c>
      <c r="J5019" t="s">
        <v>973</v>
      </c>
      <c r="K5019" t="s">
        <v>828</v>
      </c>
      <c r="L5019" t="s">
        <v>833</v>
      </c>
      <c r="M5019">
        <v>10227093</v>
      </c>
      <c r="N5019">
        <v>41069698</v>
      </c>
      <c r="O5019">
        <v>34127881</v>
      </c>
      <c r="P5019">
        <v>13031739</v>
      </c>
      <c r="Q5019">
        <v>1141495</v>
      </c>
      <c r="R5019">
        <v>5650000</v>
      </c>
      <c r="S5019">
        <v>105634906</v>
      </c>
      <c r="T5019">
        <v>862781</v>
      </c>
      <c r="U5019">
        <v>104772125</v>
      </c>
      <c r="V5019" t="s">
        <v>834</v>
      </c>
    </row>
    <row r="5020" spans="1:22" x14ac:dyDescent="0.3">
      <c r="A5020">
        <v>202122</v>
      </c>
      <c r="B5020" t="s">
        <v>820</v>
      </c>
      <c r="C5020" t="s">
        <v>821</v>
      </c>
      <c r="D5020" t="s">
        <v>822</v>
      </c>
      <c r="E5020" t="s">
        <v>823</v>
      </c>
      <c r="F5020" t="s">
        <v>862</v>
      </c>
      <c r="G5020" t="s">
        <v>863</v>
      </c>
      <c r="H5020" t="s">
        <v>972</v>
      </c>
      <c r="I5020">
        <v>884</v>
      </c>
      <c r="J5020" t="s">
        <v>973</v>
      </c>
      <c r="K5020" t="s">
        <v>835</v>
      </c>
      <c r="L5020" t="s">
        <v>836</v>
      </c>
      <c r="M5020" t="s">
        <v>829</v>
      </c>
      <c r="N5020" t="s">
        <v>829</v>
      </c>
      <c r="O5020" t="s">
        <v>829</v>
      </c>
      <c r="P5020" t="s">
        <v>829</v>
      </c>
      <c r="Q5020" t="s">
        <v>829</v>
      </c>
      <c r="R5020" t="s">
        <v>829</v>
      </c>
      <c r="S5020">
        <v>90599099</v>
      </c>
      <c r="T5020" t="s">
        <v>829</v>
      </c>
      <c r="U5020" t="s">
        <v>829</v>
      </c>
      <c r="V5020" t="s">
        <v>834</v>
      </c>
    </row>
    <row r="5021" spans="1:22" x14ac:dyDescent="0.3">
      <c r="A5021">
        <v>202223</v>
      </c>
      <c r="B5021" t="s">
        <v>820</v>
      </c>
      <c r="C5021" t="s">
        <v>821</v>
      </c>
      <c r="D5021" t="s">
        <v>822</v>
      </c>
      <c r="E5021" t="s">
        <v>823</v>
      </c>
      <c r="F5021" t="s">
        <v>862</v>
      </c>
      <c r="G5021" t="s">
        <v>863</v>
      </c>
      <c r="H5021" t="s">
        <v>972</v>
      </c>
      <c r="I5021">
        <v>884</v>
      </c>
      <c r="J5021" t="s">
        <v>973</v>
      </c>
      <c r="K5021" t="s">
        <v>835</v>
      </c>
      <c r="L5021" t="s">
        <v>836</v>
      </c>
      <c r="M5021" t="s">
        <v>829</v>
      </c>
      <c r="N5021" t="s">
        <v>829</v>
      </c>
      <c r="O5021" t="s">
        <v>829</v>
      </c>
      <c r="P5021" t="s">
        <v>829</v>
      </c>
      <c r="Q5021" t="s">
        <v>829</v>
      </c>
      <c r="R5021" t="s">
        <v>829</v>
      </c>
      <c r="S5021">
        <v>94845395</v>
      </c>
      <c r="T5021" t="s">
        <v>829</v>
      </c>
      <c r="U5021" t="s">
        <v>829</v>
      </c>
      <c r="V5021" t="s">
        <v>834</v>
      </c>
    </row>
    <row r="5022" spans="1:22" x14ac:dyDescent="0.3">
      <c r="A5022">
        <v>202324</v>
      </c>
      <c r="B5022" t="s">
        <v>820</v>
      </c>
      <c r="C5022" t="s">
        <v>821</v>
      </c>
      <c r="D5022" t="s">
        <v>822</v>
      </c>
      <c r="E5022" t="s">
        <v>823</v>
      </c>
      <c r="F5022" t="s">
        <v>862</v>
      </c>
      <c r="G5022" t="s">
        <v>863</v>
      </c>
      <c r="H5022" t="s">
        <v>972</v>
      </c>
      <c r="I5022">
        <v>884</v>
      </c>
      <c r="J5022" t="s">
        <v>973</v>
      </c>
      <c r="K5022" t="s">
        <v>835</v>
      </c>
      <c r="L5022" t="s">
        <v>836</v>
      </c>
      <c r="M5022" t="s">
        <v>829</v>
      </c>
      <c r="N5022" t="s">
        <v>829</v>
      </c>
      <c r="O5022" t="s">
        <v>829</v>
      </c>
      <c r="P5022" t="s">
        <v>829</v>
      </c>
      <c r="Q5022" t="s">
        <v>829</v>
      </c>
      <c r="R5022" t="s">
        <v>829</v>
      </c>
      <c r="S5022">
        <v>99807739</v>
      </c>
      <c r="T5022" t="s">
        <v>829</v>
      </c>
      <c r="U5022" t="s">
        <v>829</v>
      </c>
      <c r="V5022" t="s">
        <v>834</v>
      </c>
    </row>
    <row r="5023" spans="1:22" x14ac:dyDescent="0.3">
      <c r="A5023">
        <v>202122</v>
      </c>
      <c r="B5023" t="s">
        <v>820</v>
      </c>
      <c r="C5023" t="s">
        <v>821</v>
      </c>
      <c r="D5023" t="s">
        <v>822</v>
      </c>
      <c r="E5023" t="s">
        <v>823</v>
      </c>
      <c r="F5023" t="s">
        <v>862</v>
      </c>
      <c r="G5023" t="s">
        <v>863</v>
      </c>
      <c r="H5023" t="s">
        <v>972</v>
      </c>
      <c r="I5023">
        <v>884</v>
      </c>
      <c r="J5023" t="s">
        <v>973</v>
      </c>
      <c r="K5023" t="s">
        <v>835</v>
      </c>
      <c r="L5023" t="s">
        <v>837</v>
      </c>
      <c r="M5023" t="s">
        <v>829</v>
      </c>
      <c r="N5023" t="s">
        <v>829</v>
      </c>
      <c r="O5023" t="s">
        <v>829</v>
      </c>
      <c r="P5023" t="s">
        <v>829</v>
      </c>
      <c r="Q5023" t="s">
        <v>829</v>
      </c>
      <c r="R5023" t="s">
        <v>829</v>
      </c>
      <c r="S5023">
        <v>0</v>
      </c>
      <c r="T5023" t="s">
        <v>829</v>
      </c>
      <c r="U5023" t="s">
        <v>829</v>
      </c>
      <c r="V5023" t="s">
        <v>834</v>
      </c>
    </row>
    <row r="5024" spans="1:22" x14ac:dyDescent="0.3">
      <c r="A5024">
        <v>202223</v>
      </c>
      <c r="B5024" t="s">
        <v>820</v>
      </c>
      <c r="C5024" t="s">
        <v>821</v>
      </c>
      <c r="D5024" t="s">
        <v>822</v>
      </c>
      <c r="E5024" t="s">
        <v>823</v>
      </c>
      <c r="F5024" t="s">
        <v>862</v>
      </c>
      <c r="G5024" t="s">
        <v>863</v>
      </c>
      <c r="H5024" t="s">
        <v>972</v>
      </c>
      <c r="I5024">
        <v>884</v>
      </c>
      <c r="J5024" t="s">
        <v>973</v>
      </c>
      <c r="K5024" t="s">
        <v>835</v>
      </c>
      <c r="L5024" t="s">
        <v>837</v>
      </c>
      <c r="M5024" t="s">
        <v>829</v>
      </c>
      <c r="N5024" t="s">
        <v>829</v>
      </c>
      <c r="O5024" t="s">
        <v>829</v>
      </c>
      <c r="P5024" t="s">
        <v>829</v>
      </c>
      <c r="Q5024" t="s">
        <v>829</v>
      </c>
      <c r="R5024" t="s">
        <v>829</v>
      </c>
      <c r="S5024">
        <v>-234400</v>
      </c>
      <c r="T5024" t="s">
        <v>829</v>
      </c>
      <c r="U5024" t="s">
        <v>829</v>
      </c>
      <c r="V5024">
        <v>0</v>
      </c>
    </row>
    <row r="5025" spans="1:22" x14ac:dyDescent="0.3">
      <c r="A5025">
        <v>202324</v>
      </c>
      <c r="B5025" t="s">
        <v>820</v>
      </c>
      <c r="C5025" t="s">
        <v>821</v>
      </c>
      <c r="D5025" t="s">
        <v>822</v>
      </c>
      <c r="E5025" t="s">
        <v>823</v>
      </c>
      <c r="F5025" t="s">
        <v>862</v>
      </c>
      <c r="G5025" t="s">
        <v>863</v>
      </c>
      <c r="H5025" t="s">
        <v>972</v>
      </c>
      <c r="I5025">
        <v>884</v>
      </c>
      <c r="J5025" t="s">
        <v>973</v>
      </c>
      <c r="K5025" t="s">
        <v>835</v>
      </c>
      <c r="L5025" t="s">
        <v>837</v>
      </c>
      <c r="M5025" t="s">
        <v>829</v>
      </c>
      <c r="N5025" t="s">
        <v>829</v>
      </c>
      <c r="O5025" t="s">
        <v>829</v>
      </c>
      <c r="P5025" t="s">
        <v>829</v>
      </c>
      <c r="Q5025" t="s">
        <v>829</v>
      </c>
      <c r="R5025" t="s">
        <v>829</v>
      </c>
      <c r="S5025">
        <v>-104116</v>
      </c>
      <c r="T5025" t="s">
        <v>829</v>
      </c>
      <c r="U5025" t="s">
        <v>829</v>
      </c>
      <c r="V5025">
        <v>0</v>
      </c>
    </row>
    <row r="5026" spans="1:22" x14ac:dyDescent="0.3">
      <c r="A5026">
        <v>202122</v>
      </c>
      <c r="B5026" t="s">
        <v>820</v>
      </c>
      <c r="C5026" t="s">
        <v>821</v>
      </c>
      <c r="D5026" t="s">
        <v>822</v>
      </c>
      <c r="E5026" t="s">
        <v>823</v>
      </c>
      <c r="F5026" t="s">
        <v>862</v>
      </c>
      <c r="G5026" t="s">
        <v>863</v>
      </c>
      <c r="H5026" t="s">
        <v>972</v>
      </c>
      <c r="I5026">
        <v>884</v>
      </c>
      <c r="J5026" t="s">
        <v>973</v>
      </c>
      <c r="K5026" t="s">
        <v>835</v>
      </c>
      <c r="L5026" t="s">
        <v>838</v>
      </c>
      <c r="M5026" t="s">
        <v>829</v>
      </c>
      <c r="N5026" t="s">
        <v>829</v>
      </c>
      <c r="O5026" t="s">
        <v>829</v>
      </c>
      <c r="P5026" t="s">
        <v>829</v>
      </c>
      <c r="Q5026" t="s">
        <v>829</v>
      </c>
      <c r="R5026" t="s">
        <v>829</v>
      </c>
      <c r="S5026">
        <v>719527</v>
      </c>
      <c r="T5026" t="s">
        <v>829</v>
      </c>
      <c r="U5026" t="s">
        <v>829</v>
      </c>
      <c r="V5026" t="s">
        <v>834</v>
      </c>
    </row>
    <row r="5027" spans="1:22" x14ac:dyDescent="0.3">
      <c r="A5027">
        <v>202223</v>
      </c>
      <c r="B5027" t="s">
        <v>820</v>
      </c>
      <c r="C5027" t="s">
        <v>821</v>
      </c>
      <c r="D5027" t="s">
        <v>822</v>
      </c>
      <c r="E5027" t="s">
        <v>823</v>
      </c>
      <c r="F5027" t="s">
        <v>862</v>
      </c>
      <c r="G5027" t="s">
        <v>863</v>
      </c>
      <c r="H5027" t="s">
        <v>972</v>
      </c>
      <c r="I5027">
        <v>884</v>
      </c>
      <c r="J5027" t="s">
        <v>973</v>
      </c>
      <c r="K5027" t="s">
        <v>835</v>
      </c>
      <c r="L5027" t="s">
        <v>838</v>
      </c>
      <c r="M5027" t="s">
        <v>829</v>
      </c>
      <c r="N5027" t="s">
        <v>829</v>
      </c>
      <c r="O5027" t="s">
        <v>829</v>
      </c>
      <c r="P5027" t="s">
        <v>829</v>
      </c>
      <c r="Q5027" t="s">
        <v>829</v>
      </c>
      <c r="R5027" t="s">
        <v>829</v>
      </c>
      <c r="S5027">
        <v>-275319</v>
      </c>
      <c r="T5027" t="s">
        <v>829</v>
      </c>
      <c r="U5027" t="s">
        <v>829</v>
      </c>
      <c r="V5027" t="s">
        <v>834</v>
      </c>
    </row>
    <row r="5028" spans="1:22" x14ac:dyDescent="0.3">
      <c r="A5028">
        <v>202324</v>
      </c>
      <c r="B5028" t="s">
        <v>820</v>
      </c>
      <c r="C5028" t="s">
        <v>821</v>
      </c>
      <c r="D5028" t="s">
        <v>822</v>
      </c>
      <c r="E5028" t="s">
        <v>823</v>
      </c>
      <c r="F5028" t="s">
        <v>862</v>
      </c>
      <c r="G5028" t="s">
        <v>863</v>
      </c>
      <c r="H5028" t="s">
        <v>972</v>
      </c>
      <c r="I5028">
        <v>884</v>
      </c>
      <c r="J5028" t="s">
        <v>973</v>
      </c>
      <c r="K5028" t="s">
        <v>835</v>
      </c>
      <c r="L5028" t="s">
        <v>838</v>
      </c>
      <c r="M5028" t="s">
        <v>829</v>
      </c>
      <c r="N5028" t="s">
        <v>829</v>
      </c>
      <c r="O5028" t="s">
        <v>829</v>
      </c>
      <c r="P5028" t="s">
        <v>829</v>
      </c>
      <c r="Q5028" t="s">
        <v>829</v>
      </c>
      <c r="R5028" t="s">
        <v>829</v>
      </c>
      <c r="S5028">
        <v>-1004503</v>
      </c>
      <c r="T5028" t="s">
        <v>829</v>
      </c>
      <c r="U5028" t="s">
        <v>829</v>
      </c>
      <c r="V5028" t="s">
        <v>834</v>
      </c>
    </row>
    <row r="5029" spans="1:22" x14ac:dyDescent="0.3">
      <c r="A5029">
        <v>202122</v>
      </c>
      <c r="B5029" t="s">
        <v>820</v>
      </c>
      <c r="C5029" t="s">
        <v>821</v>
      </c>
      <c r="D5029" t="s">
        <v>822</v>
      </c>
      <c r="E5029" t="s">
        <v>823</v>
      </c>
      <c r="F5029" t="s">
        <v>862</v>
      </c>
      <c r="G5029" t="s">
        <v>863</v>
      </c>
      <c r="H5029" t="s">
        <v>972</v>
      </c>
      <c r="I5029">
        <v>884</v>
      </c>
      <c r="J5029" t="s">
        <v>973</v>
      </c>
      <c r="K5029" t="s">
        <v>835</v>
      </c>
      <c r="L5029" t="s">
        <v>839</v>
      </c>
      <c r="M5029" t="s">
        <v>829</v>
      </c>
      <c r="N5029" t="s">
        <v>829</v>
      </c>
      <c r="O5029" t="s">
        <v>829</v>
      </c>
      <c r="P5029" t="s">
        <v>829</v>
      </c>
      <c r="Q5029" t="s">
        <v>829</v>
      </c>
      <c r="R5029" t="s">
        <v>829</v>
      </c>
      <c r="S5029">
        <v>275319</v>
      </c>
      <c r="T5029" t="s">
        <v>829</v>
      </c>
      <c r="U5029" t="s">
        <v>829</v>
      </c>
      <c r="V5029" t="s">
        <v>834</v>
      </c>
    </row>
    <row r="5030" spans="1:22" x14ac:dyDescent="0.3">
      <c r="A5030">
        <v>202223</v>
      </c>
      <c r="B5030" t="s">
        <v>820</v>
      </c>
      <c r="C5030" t="s">
        <v>821</v>
      </c>
      <c r="D5030" t="s">
        <v>822</v>
      </c>
      <c r="E5030" t="s">
        <v>823</v>
      </c>
      <c r="F5030" t="s">
        <v>862</v>
      </c>
      <c r="G5030" t="s">
        <v>863</v>
      </c>
      <c r="H5030" t="s">
        <v>972</v>
      </c>
      <c r="I5030">
        <v>884</v>
      </c>
      <c r="J5030" t="s">
        <v>973</v>
      </c>
      <c r="K5030" t="s">
        <v>835</v>
      </c>
      <c r="L5030" t="s">
        <v>839</v>
      </c>
      <c r="M5030" t="s">
        <v>829</v>
      </c>
      <c r="N5030" t="s">
        <v>829</v>
      </c>
      <c r="O5030" t="s">
        <v>829</v>
      </c>
      <c r="P5030" t="s">
        <v>829</v>
      </c>
      <c r="Q5030" t="s">
        <v>829</v>
      </c>
      <c r="R5030" t="s">
        <v>829</v>
      </c>
      <c r="S5030">
        <v>1004503</v>
      </c>
      <c r="T5030" t="s">
        <v>829</v>
      </c>
      <c r="U5030" t="s">
        <v>829</v>
      </c>
      <c r="V5030" t="s">
        <v>834</v>
      </c>
    </row>
    <row r="5031" spans="1:22" x14ac:dyDescent="0.3">
      <c r="A5031">
        <v>202324</v>
      </c>
      <c r="B5031" t="s">
        <v>820</v>
      </c>
      <c r="C5031" t="s">
        <v>821</v>
      </c>
      <c r="D5031" t="s">
        <v>822</v>
      </c>
      <c r="E5031" t="s">
        <v>823</v>
      </c>
      <c r="F5031" t="s">
        <v>862</v>
      </c>
      <c r="G5031" t="s">
        <v>863</v>
      </c>
      <c r="H5031" t="s">
        <v>972</v>
      </c>
      <c r="I5031">
        <v>884</v>
      </c>
      <c r="J5031" t="s">
        <v>973</v>
      </c>
      <c r="K5031" t="s">
        <v>835</v>
      </c>
      <c r="L5031" t="s">
        <v>839</v>
      </c>
      <c r="M5031" t="s">
        <v>829</v>
      </c>
      <c r="N5031" t="s">
        <v>829</v>
      </c>
      <c r="O5031" t="s">
        <v>829</v>
      </c>
      <c r="P5031" t="s">
        <v>829</v>
      </c>
      <c r="Q5031" t="s">
        <v>829</v>
      </c>
      <c r="R5031" t="s">
        <v>829</v>
      </c>
      <c r="S5031">
        <v>6073005</v>
      </c>
      <c r="T5031" t="s">
        <v>829</v>
      </c>
      <c r="U5031" t="s">
        <v>829</v>
      </c>
      <c r="V5031" t="s">
        <v>834</v>
      </c>
    </row>
    <row r="5032" spans="1:22" x14ac:dyDescent="0.3">
      <c r="A5032">
        <v>202122</v>
      </c>
      <c r="B5032" t="s">
        <v>820</v>
      </c>
      <c r="C5032" t="s">
        <v>821</v>
      </c>
      <c r="D5032" t="s">
        <v>822</v>
      </c>
      <c r="E5032" t="s">
        <v>823</v>
      </c>
      <c r="F5032" t="s">
        <v>862</v>
      </c>
      <c r="G5032" t="s">
        <v>863</v>
      </c>
      <c r="H5032" t="s">
        <v>972</v>
      </c>
      <c r="I5032">
        <v>884</v>
      </c>
      <c r="J5032" t="s">
        <v>973</v>
      </c>
      <c r="K5032" t="s">
        <v>835</v>
      </c>
      <c r="L5032" t="s">
        <v>840</v>
      </c>
      <c r="M5032" t="s">
        <v>829</v>
      </c>
      <c r="N5032" t="s">
        <v>829</v>
      </c>
      <c r="O5032" t="s">
        <v>829</v>
      </c>
      <c r="P5032" t="s">
        <v>829</v>
      </c>
      <c r="Q5032" t="s">
        <v>829</v>
      </c>
      <c r="R5032" t="s">
        <v>829</v>
      </c>
      <c r="S5032">
        <v>0</v>
      </c>
      <c r="T5032" t="s">
        <v>829</v>
      </c>
      <c r="U5032" t="s">
        <v>829</v>
      </c>
      <c r="V5032" t="s">
        <v>834</v>
      </c>
    </row>
    <row r="5033" spans="1:22" x14ac:dyDescent="0.3">
      <c r="A5033">
        <v>202223</v>
      </c>
      <c r="B5033" t="s">
        <v>820</v>
      </c>
      <c r="C5033" t="s">
        <v>821</v>
      </c>
      <c r="D5033" t="s">
        <v>822</v>
      </c>
      <c r="E5033" t="s">
        <v>823</v>
      </c>
      <c r="F5033" t="s">
        <v>862</v>
      </c>
      <c r="G5033" t="s">
        <v>863</v>
      </c>
      <c r="H5033" t="s">
        <v>972</v>
      </c>
      <c r="I5033">
        <v>884</v>
      </c>
      <c r="J5033" t="s">
        <v>973</v>
      </c>
      <c r="K5033" t="s">
        <v>835</v>
      </c>
      <c r="L5033" t="s">
        <v>840</v>
      </c>
      <c r="M5033" t="s">
        <v>829</v>
      </c>
      <c r="N5033" t="s">
        <v>829</v>
      </c>
      <c r="O5033" t="s">
        <v>829</v>
      </c>
      <c r="P5033" t="s">
        <v>829</v>
      </c>
      <c r="Q5033" t="s">
        <v>829</v>
      </c>
      <c r="R5033" t="s">
        <v>829</v>
      </c>
      <c r="S5033">
        <v>0</v>
      </c>
      <c r="T5033" t="s">
        <v>829</v>
      </c>
      <c r="U5033" t="s">
        <v>829</v>
      </c>
      <c r="V5033" t="s">
        <v>834</v>
      </c>
    </row>
    <row r="5034" spans="1:22" x14ac:dyDescent="0.3">
      <c r="A5034">
        <v>202324</v>
      </c>
      <c r="B5034" t="s">
        <v>820</v>
      </c>
      <c r="C5034" t="s">
        <v>821</v>
      </c>
      <c r="D5034" t="s">
        <v>822</v>
      </c>
      <c r="E5034" t="s">
        <v>823</v>
      </c>
      <c r="F5034" t="s">
        <v>862</v>
      </c>
      <c r="G5034" t="s">
        <v>863</v>
      </c>
      <c r="H5034" t="s">
        <v>972</v>
      </c>
      <c r="I5034">
        <v>884</v>
      </c>
      <c r="J5034" t="s">
        <v>973</v>
      </c>
      <c r="K5034" t="s">
        <v>835</v>
      </c>
      <c r="L5034" t="s">
        <v>840</v>
      </c>
      <c r="M5034" t="s">
        <v>829</v>
      </c>
      <c r="N5034" t="s">
        <v>829</v>
      </c>
      <c r="O5034" t="s">
        <v>829</v>
      </c>
      <c r="P5034" t="s">
        <v>829</v>
      </c>
      <c r="Q5034" t="s">
        <v>829</v>
      </c>
      <c r="R5034" t="s">
        <v>829</v>
      </c>
      <c r="S5034">
        <v>0</v>
      </c>
      <c r="T5034" t="s">
        <v>829</v>
      </c>
      <c r="U5034" t="s">
        <v>829</v>
      </c>
      <c r="V5034" t="s">
        <v>834</v>
      </c>
    </row>
    <row r="5035" spans="1:22" x14ac:dyDescent="0.3">
      <c r="A5035">
        <v>202122</v>
      </c>
      <c r="B5035" t="s">
        <v>820</v>
      </c>
      <c r="C5035" t="s">
        <v>821</v>
      </c>
      <c r="D5035" t="s">
        <v>822</v>
      </c>
      <c r="E5035" t="s">
        <v>823</v>
      </c>
      <c r="F5035" t="s">
        <v>862</v>
      </c>
      <c r="G5035" t="s">
        <v>863</v>
      </c>
      <c r="H5035" t="s">
        <v>972</v>
      </c>
      <c r="I5035">
        <v>884</v>
      </c>
      <c r="J5035" t="s">
        <v>973</v>
      </c>
      <c r="K5035" t="s">
        <v>835</v>
      </c>
      <c r="L5035" t="s">
        <v>841</v>
      </c>
      <c r="M5035" t="s">
        <v>829</v>
      </c>
      <c r="N5035" t="s">
        <v>829</v>
      </c>
      <c r="O5035" t="s">
        <v>829</v>
      </c>
      <c r="P5035" t="s">
        <v>829</v>
      </c>
      <c r="Q5035" t="s">
        <v>829</v>
      </c>
      <c r="R5035" t="s">
        <v>829</v>
      </c>
      <c r="S5035">
        <v>91684357</v>
      </c>
      <c r="T5035" t="s">
        <v>829</v>
      </c>
      <c r="U5035" t="s">
        <v>829</v>
      </c>
      <c r="V5035" t="s">
        <v>834</v>
      </c>
    </row>
    <row r="5036" spans="1:22" x14ac:dyDescent="0.3">
      <c r="A5036">
        <v>202223</v>
      </c>
      <c r="B5036" t="s">
        <v>820</v>
      </c>
      <c r="C5036" t="s">
        <v>821</v>
      </c>
      <c r="D5036" t="s">
        <v>822</v>
      </c>
      <c r="E5036" t="s">
        <v>823</v>
      </c>
      <c r="F5036" t="s">
        <v>862</v>
      </c>
      <c r="G5036" t="s">
        <v>863</v>
      </c>
      <c r="H5036" t="s">
        <v>972</v>
      </c>
      <c r="I5036">
        <v>884</v>
      </c>
      <c r="J5036" t="s">
        <v>973</v>
      </c>
      <c r="K5036" t="s">
        <v>835</v>
      </c>
      <c r="L5036" t="s">
        <v>841</v>
      </c>
      <c r="M5036" t="s">
        <v>829</v>
      </c>
      <c r="N5036" t="s">
        <v>829</v>
      </c>
      <c r="O5036" t="s">
        <v>829</v>
      </c>
      <c r="P5036" t="s">
        <v>829</v>
      </c>
      <c r="Q5036" t="s">
        <v>829</v>
      </c>
      <c r="R5036" t="s">
        <v>829</v>
      </c>
      <c r="S5036">
        <v>95372401</v>
      </c>
      <c r="T5036" t="s">
        <v>829</v>
      </c>
      <c r="U5036" t="s">
        <v>829</v>
      </c>
      <c r="V5036" t="s">
        <v>834</v>
      </c>
    </row>
    <row r="5037" spans="1:22" x14ac:dyDescent="0.3">
      <c r="A5037">
        <v>202324</v>
      </c>
      <c r="B5037" t="s">
        <v>820</v>
      </c>
      <c r="C5037" t="s">
        <v>821</v>
      </c>
      <c r="D5037" t="s">
        <v>822</v>
      </c>
      <c r="E5037" t="s">
        <v>823</v>
      </c>
      <c r="F5037" t="s">
        <v>862</v>
      </c>
      <c r="G5037" t="s">
        <v>863</v>
      </c>
      <c r="H5037" t="s">
        <v>972</v>
      </c>
      <c r="I5037">
        <v>884</v>
      </c>
      <c r="J5037" t="s">
        <v>973</v>
      </c>
      <c r="K5037" t="s">
        <v>835</v>
      </c>
      <c r="L5037" t="s">
        <v>841</v>
      </c>
      <c r="M5037" t="s">
        <v>829</v>
      </c>
      <c r="N5037" t="s">
        <v>829</v>
      </c>
      <c r="O5037" t="s">
        <v>829</v>
      </c>
      <c r="P5037" t="s">
        <v>829</v>
      </c>
      <c r="Q5037" t="s">
        <v>829</v>
      </c>
      <c r="R5037" t="s">
        <v>829</v>
      </c>
      <c r="S5037">
        <v>104775501</v>
      </c>
      <c r="T5037" t="s">
        <v>829</v>
      </c>
      <c r="U5037" t="s">
        <v>829</v>
      </c>
      <c r="V5037" t="s">
        <v>834</v>
      </c>
    </row>
    <row r="5038" spans="1:22" x14ac:dyDescent="0.3">
      <c r="A5038">
        <v>202122</v>
      </c>
      <c r="B5038" t="s">
        <v>820</v>
      </c>
      <c r="C5038" t="s">
        <v>821</v>
      </c>
      <c r="D5038" t="s">
        <v>822</v>
      </c>
      <c r="E5038" t="s">
        <v>823</v>
      </c>
      <c r="F5038" t="s">
        <v>862</v>
      </c>
      <c r="G5038" t="s">
        <v>863</v>
      </c>
      <c r="H5038" t="s">
        <v>972</v>
      </c>
      <c r="I5038">
        <v>884</v>
      </c>
      <c r="J5038" t="s">
        <v>973</v>
      </c>
      <c r="K5038" t="s">
        <v>842</v>
      </c>
      <c r="L5038" t="s">
        <v>238</v>
      </c>
      <c r="M5038" t="s">
        <v>829</v>
      </c>
      <c r="N5038" t="s">
        <v>829</v>
      </c>
      <c r="O5038" t="s">
        <v>829</v>
      </c>
      <c r="P5038" t="s">
        <v>829</v>
      </c>
      <c r="Q5038" t="s">
        <v>829</v>
      </c>
      <c r="R5038" t="s">
        <v>829</v>
      </c>
      <c r="S5038">
        <v>528913</v>
      </c>
      <c r="T5038">
        <v>93716</v>
      </c>
      <c r="U5038">
        <v>435197</v>
      </c>
      <c r="V5038">
        <v>17</v>
      </c>
    </row>
    <row r="5039" spans="1:22" x14ac:dyDescent="0.3">
      <c r="A5039">
        <v>202223</v>
      </c>
      <c r="B5039" t="s">
        <v>820</v>
      </c>
      <c r="C5039" t="s">
        <v>821</v>
      </c>
      <c r="D5039" t="s">
        <v>822</v>
      </c>
      <c r="E5039" t="s">
        <v>823</v>
      </c>
      <c r="F5039" t="s">
        <v>862</v>
      </c>
      <c r="G5039" t="s">
        <v>863</v>
      </c>
      <c r="H5039" t="s">
        <v>972</v>
      </c>
      <c r="I5039">
        <v>884</v>
      </c>
      <c r="J5039" t="s">
        <v>973</v>
      </c>
      <c r="K5039" t="s">
        <v>842</v>
      </c>
      <c r="L5039" t="s">
        <v>238</v>
      </c>
      <c r="M5039" t="s">
        <v>829</v>
      </c>
      <c r="N5039" t="s">
        <v>829</v>
      </c>
      <c r="O5039" t="s">
        <v>829</v>
      </c>
      <c r="P5039" t="s">
        <v>829</v>
      </c>
      <c r="Q5039" t="s">
        <v>829</v>
      </c>
      <c r="R5039" t="s">
        <v>829</v>
      </c>
      <c r="S5039">
        <v>514460</v>
      </c>
      <c r="T5039">
        <v>139350</v>
      </c>
      <c r="U5039">
        <v>375111</v>
      </c>
      <c r="V5039">
        <v>15</v>
      </c>
    </row>
    <row r="5040" spans="1:22" x14ac:dyDescent="0.3">
      <c r="A5040">
        <v>202324</v>
      </c>
      <c r="B5040" t="s">
        <v>820</v>
      </c>
      <c r="C5040" t="s">
        <v>821</v>
      </c>
      <c r="D5040" t="s">
        <v>822</v>
      </c>
      <c r="E5040" t="s">
        <v>823</v>
      </c>
      <c r="F5040" t="s">
        <v>862</v>
      </c>
      <c r="G5040" t="s">
        <v>863</v>
      </c>
      <c r="H5040" t="s">
        <v>972</v>
      </c>
      <c r="I5040">
        <v>884</v>
      </c>
      <c r="J5040" t="s">
        <v>973</v>
      </c>
      <c r="K5040" t="s">
        <v>842</v>
      </c>
      <c r="L5040" t="s">
        <v>238</v>
      </c>
      <c r="M5040" t="s">
        <v>829</v>
      </c>
      <c r="N5040" t="s">
        <v>829</v>
      </c>
      <c r="O5040" t="s">
        <v>829</v>
      </c>
      <c r="P5040" t="s">
        <v>829</v>
      </c>
      <c r="Q5040" t="s">
        <v>829</v>
      </c>
      <c r="R5040" t="s">
        <v>829</v>
      </c>
      <c r="S5040">
        <v>508175</v>
      </c>
      <c r="T5040">
        <v>39217</v>
      </c>
      <c r="U5040">
        <v>468958</v>
      </c>
      <c r="V5040">
        <v>18</v>
      </c>
    </row>
    <row r="5041" spans="1:22" x14ac:dyDescent="0.3">
      <c r="A5041">
        <v>202122</v>
      </c>
      <c r="B5041" t="s">
        <v>820</v>
      </c>
      <c r="C5041" t="s">
        <v>821</v>
      </c>
      <c r="D5041" t="s">
        <v>822</v>
      </c>
      <c r="E5041" t="s">
        <v>823</v>
      </c>
      <c r="F5041" t="s">
        <v>862</v>
      </c>
      <c r="G5041" t="s">
        <v>863</v>
      </c>
      <c r="H5041" t="s">
        <v>972</v>
      </c>
      <c r="I5041">
        <v>884</v>
      </c>
      <c r="J5041" t="s">
        <v>973</v>
      </c>
      <c r="K5041" t="s">
        <v>842</v>
      </c>
      <c r="L5041" t="s">
        <v>240</v>
      </c>
      <c r="M5041" t="s">
        <v>829</v>
      </c>
      <c r="N5041" t="s">
        <v>829</v>
      </c>
      <c r="O5041" t="s">
        <v>829</v>
      </c>
      <c r="P5041" t="s">
        <v>829</v>
      </c>
      <c r="Q5041" t="s">
        <v>829</v>
      </c>
      <c r="R5041" t="s">
        <v>829</v>
      </c>
      <c r="S5041">
        <v>635701</v>
      </c>
      <c r="T5041">
        <v>55606</v>
      </c>
      <c r="U5041">
        <v>580095</v>
      </c>
      <c r="V5041">
        <v>23</v>
      </c>
    </row>
    <row r="5042" spans="1:22" x14ac:dyDescent="0.3">
      <c r="A5042">
        <v>202223</v>
      </c>
      <c r="B5042" t="s">
        <v>820</v>
      </c>
      <c r="C5042" t="s">
        <v>821</v>
      </c>
      <c r="D5042" t="s">
        <v>822</v>
      </c>
      <c r="E5042" t="s">
        <v>823</v>
      </c>
      <c r="F5042" t="s">
        <v>862</v>
      </c>
      <c r="G5042" t="s">
        <v>863</v>
      </c>
      <c r="H5042" t="s">
        <v>972</v>
      </c>
      <c r="I5042">
        <v>884</v>
      </c>
      <c r="J5042" t="s">
        <v>973</v>
      </c>
      <c r="K5042" t="s">
        <v>842</v>
      </c>
      <c r="L5042" t="s">
        <v>240</v>
      </c>
      <c r="M5042" t="s">
        <v>829</v>
      </c>
      <c r="N5042" t="s">
        <v>829</v>
      </c>
      <c r="O5042" t="s">
        <v>829</v>
      </c>
      <c r="P5042" t="s">
        <v>829</v>
      </c>
      <c r="Q5042" t="s">
        <v>829</v>
      </c>
      <c r="R5042" t="s">
        <v>829</v>
      </c>
      <c r="S5042">
        <v>584976</v>
      </c>
      <c r="T5042">
        <v>0</v>
      </c>
      <c r="U5042">
        <v>584976</v>
      </c>
      <c r="V5042">
        <v>23</v>
      </c>
    </row>
    <row r="5043" spans="1:22" x14ac:dyDescent="0.3">
      <c r="A5043">
        <v>202324</v>
      </c>
      <c r="B5043" t="s">
        <v>820</v>
      </c>
      <c r="C5043" t="s">
        <v>821</v>
      </c>
      <c r="D5043" t="s">
        <v>822</v>
      </c>
      <c r="E5043" t="s">
        <v>823</v>
      </c>
      <c r="F5043" t="s">
        <v>862</v>
      </c>
      <c r="G5043" t="s">
        <v>863</v>
      </c>
      <c r="H5043" t="s">
        <v>972</v>
      </c>
      <c r="I5043">
        <v>884</v>
      </c>
      <c r="J5043" t="s">
        <v>973</v>
      </c>
      <c r="K5043" t="s">
        <v>842</v>
      </c>
      <c r="L5043" t="s">
        <v>240</v>
      </c>
      <c r="M5043" t="s">
        <v>829</v>
      </c>
      <c r="N5043" t="s">
        <v>829</v>
      </c>
      <c r="O5043" t="s">
        <v>829</v>
      </c>
      <c r="P5043" t="s">
        <v>829</v>
      </c>
      <c r="Q5043" t="s">
        <v>829</v>
      </c>
      <c r="R5043" t="s">
        <v>829</v>
      </c>
      <c r="S5043">
        <v>494291</v>
      </c>
      <c r="T5043">
        <v>0</v>
      </c>
      <c r="U5043">
        <v>494291</v>
      </c>
      <c r="V5043">
        <v>19</v>
      </c>
    </row>
    <row r="5044" spans="1:22" x14ac:dyDescent="0.3">
      <c r="A5044">
        <v>202122</v>
      </c>
      <c r="B5044" t="s">
        <v>820</v>
      </c>
      <c r="C5044" t="s">
        <v>821</v>
      </c>
      <c r="D5044" t="s">
        <v>822</v>
      </c>
      <c r="E5044" t="s">
        <v>823</v>
      </c>
      <c r="F5044" t="s">
        <v>862</v>
      </c>
      <c r="G5044" t="s">
        <v>863</v>
      </c>
      <c r="H5044" t="s">
        <v>972</v>
      </c>
      <c r="I5044">
        <v>884</v>
      </c>
      <c r="J5044" t="s">
        <v>973</v>
      </c>
      <c r="K5044" t="s">
        <v>842</v>
      </c>
      <c r="L5044" t="s">
        <v>843</v>
      </c>
      <c r="M5044" t="s">
        <v>829</v>
      </c>
      <c r="N5044" t="s">
        <v>829</v>
      </c>
      <c r="O5044" t="s">
        <v>829</v>
      </c>
      <c r="P5044" t="s">
        <v>829</v>
      </c>
      <c r="Q5044" t="s">
        <v>829</v>
      </c>
      <c r="R5044" t="s">
        <v>829</v>
      </c>
      <c r="S5044">
        <v>87835</v>
      </c>
      <c r="T5044">
        <v>0</v>
      </c>
      <c r="U5044">
        <v>87835</v>
      </c>
      <c r="V5044">
        <v>3</v>
      </c>
    </row>
    <row r="5045" spans="1:22" x14ac:dyDescent="0.3">
      <c r="A5045">
        <v>202223</v>
      </c>
      <c r="B5045" t="s">
        <v>820</v>
      </c>
      <c r="C5045" t="s">
        <v>821</v>
      </c>
      <c r="D5045" t="s">
        <v>822</v>
      </c>
      <c r="E5045" t="s">
        <v>823</v>
      </c>
      <c r="F5045" t="s">
        <v>862</v>
      </c>
      <c r="G5045" t="s">
        <v>863</v>
      </c>
      <c r="H5045" t="s">
        <v>972</v>
      </c>
      <c r="I5045">
        <v>884</v>
      </c>
      <c r="J5045" t="s">
        <v>973</v>
      </c>
      <c r="K5045" t="s">
        <v>842</v>
      </c>
      <c r="L5045" t="s">
        <v>843</v>
      </c>
      <c r="M5045" t="s">
        <v>829</v>
      </c>
      <c r="N5045" t="s">
        <v>829</v>
      </c>
      <c r="O5045" t="s">
        <v>829</v>
      </c>
      <c r="P5045" t="s">
        <v>829</v>
      </c>
      <c r="Q5045" t="s">
        <v>829</v>
      </c>
      <c r="R5045" t="s">
        <v>829</v>
      </c>
      <c r="S5045">
        <v>104731</v>
      </c>
      <c r="T5045">
        <v>0</v>
      </c>
      <c r="U5045">
        <v>104731</v>
      </c>
      <c r="V5045">
        <v>4</v>
      </c>
    </row>
    <row r="5046" spans="1:22" x14ac:dyDescent="0.3">
      <c r="A5046">
        <v>202324</v>
      </c>
      <c r="B5046" t="s">
        <v>820</v>
      </c>
      <c r="C5046" t="s">
        <v>821</v>
      </c>
      <c r="D5046" t="s">
        <v>822</v>
      </c>
      <c r="E5046" t="s">
        <v>823</v>
      </c>
      <c r="F5046" t="s">
        <v>862</v>
      </c>
      <c r="G5046" t="s">
        <v>863</v>
      </c>
      <c r="H5046" t="s">
        <v>972</v>
      </c>
      <c r="I5046">
        <v>884</v>
      </c>
      <c r="J5046" t="s">
        <v>973</v>
      </c>
      <c r="K5046" t="s">
        <v>842</v>
      </c>
      <c r="L5046" t="s">
        <v>843</v>
      </c>
      <c r="M5046" t="s">
        <v>829</v>
      </c>
      <c r="N5046" t="s">
        <v>829</v>
      </c>
      <c r="O5046" t="s">
        <v>829</v>
      </c>
      <c r="P5046" t="s">
        <v>829</v>
      </c>
      <c r="Q5046" t="s">
        <v>829</v>
      </c>
      <c r="R5046" t="s">
        <v>829</v>
      </c>
      <c r="S5046">
        <v>88815</v>
      </c>
      <c r="T5046">
        <v>0</v>
      </c>
      <c r="U5046">
        <v>88815</v>
      </c>
      <c r="V5046">
        <v>3</v>
      </c>
    </row>
    <row r="5047" spans="1:22" x14ac:dyDescent="0.3">
      <c r="A5047">
        <v>202122</v>
      </c>
      <c r="B5047" t="s">
        <v>820</v>
      </c>
      <c r="C5047" t="s">
        <v>821</v>
      </c>
      <c r="D5047" t="s">
        <v>822</v>
      </c>
      <c r="E5047" t="s">
        <v>823</v>
      </c>
      <c r="F5047" t="s">
        <v>862</v>
      </c>
      <c r="G5047" t="s">
        <v>863</v>
      </c>
      <c r="H5047" t="s">
        <v>972</v>
      </c>
      <c r="I5047">
        <v>884</v>
      </c>
      <c r="J5047" t="s">
        <v>973</v>
      </c>
      <c r="K5047" t="s">
        <v>842</v>
      </c>
      <c r="L5047" t="s">
        <v>249</v>
      </c>
      <c r="M5047">
        <v>0</v>
      </c>
      <c r="N5047">
        <v>0</v>
      </c>
      <c r="O5047">
        <v>0</v>
      </c>
      <c r="P5047">
        <v>2605548</v>
      </c>
      <c r="Q5047">
        <v>0</v>
      </c>
      <c r="R5047" t="s">
        <v>829</v>
      </c>
      <c r="S5047">
        <v>2605548</v>
      </c>
      <c r="T5047">
        <v>117307</v>
      </c>
      <c r="U5047">
        <v>2488240</v>
      </c>
      <c r="V5047">
        <v>99</v>
      </c>
    </row>
    <row r="5048" spans="1:22" x14ac:dyDescent="0.3">
      <c r="A5048">
        <v>202223</v>
      </c>
      <c r="B5048" t="s">
        <v>820</v>
      </c>
      <c r="C5048" t="s">
        <v>821</v>
      </c>
      <c r="D5048" t="s">
        <v>822</v>
      </c>
      <c r="E5048" t="s">
        <v>823</v>
      </c>
      <c r="F5048" t="s">
        <v>862</v>
      </c>
      <c r="G5048" t="s">
        <v>863</v>
      </c>
      <c r="H5048" t="s">
        <v>972</v>
      </c>
      <c r="I5048">
        <v>884</v>
      </c>
      <c r="J5048" t="s">
        <v>973</v>
      </c>
      <c r="K5048" t="s">
        <v>842</v>
      </c>
      <c r="L5048" t="s">
        <v>249</v>
      </c>
      <c r="M5048">
        <v>0</v>
      </c>
      <c r="N5048">
        <v>0</v>
      </c>
      <c r="O5048">
        <v>0</v>
      </c>
      <c r="P5048">
        <v>3876898</v>
      </c>
      <c r="Q5048">
        <v>0</v>
      </c>
      <c r="R5048" t="s">
        <v>829</v>
      </c>
      <c r="S5048">
        <v>3876898</v>
      </c>
      <c r="T5048">
        <v>72994</v>
      </c>
      <c r="U5048">
        <v>3803904</v>
      </c>
      <c r="V5048">
        <v>150</v>
      </c>
    </row>
    <row r="5049" spans="1:22" x14ac:dyDescent="0.3">
      <c r="A5049">
        <v>202324</v>
      </c>
      <c r="B5049" t="s">
        <v>820</v>
      </c>
      <c r="C5049" t="s">
        <v>821</v>
      </c>
      <c r="D5049" t="s">
        <v>822</v>
      </c>
      <c r="E5049" t="s">
        <v>823</v>
      </c>
      <c r="F5049" t="s">
        <v>862</v>
      </c>
      <c r="G5049" t="s">
        <v>863</v>
      </c>
      <c r="H5049" t="s">
        <v>972</v>
      </c>
      <c r="I5049">
        <v>884</v>
      </c>
      <c r="J5049" t="s">
        <v>973</v>
      </c>
      <c r="K5049" t="s">
        <v>842</v>
      </c>
      <c r="L5049" t="s">
        <v>249</v>
      </c>
      <c r="M5049">
        <v>0</v>
      </c>
      <c r="N5049">
        <v>0</v>
      </c>
      <c r="O5049">
        <v>0</v>
      </c>
      <c r="P5049">
        <v>5837549</v>
      </c>
      <c r="Q5049">
        <v>0</v>
      </c>
      <c r="R5049" t="s">
        <v>829</v>
      </c>
      <c r="S5049">
        <v>5837549</v>
      </c>
      <c r="T5049">
        <v>86449</v>
      </c>
      <c r="U5049">
        <v>5751100</v>
      </c>
      <c r="V5049">
        <v>226</v>
      </c>
    </row>
    <row r="5050" spans="1:22" x14ac:dyDescent="0.3">
      <c r="A5050">
        <v>202122</v>
      </c>
      <c r="B5050" t="s">
        <v>820</v>
      </c>
      <c r="C5050" t="s">
        <v>821</v>
      </c>
      <c r="D5050" t="s">
        <v>822</v>
      </c>
      <c r="E5050" t="s">
        <v>823</v>
      </c>
      <c r="F5050" t="s">
        <v>862</v>
      </c>
      <c r="G5050" t="s">
        <v>863</v>
      </c>
      <c r="H5050" t="s">
        <v>972</v>
      </c>
      <c r="I5050">
        <v>884</v>
      </c>
      <c r="J5050" t="s">
        <v>973</v>
      </c>
      <c r="K5050" t="s">
        <v>842</v>
      </c>
      <c r="L5050" t="s">
        <v>844</v>
      </c>
      <c r="M5050">
        <v>0</v>
      </c>
      <c r="N5050">
        <v>0</v>
      </c>
      <c r="O5050">
        <v>3190661</v>
      </c>
      <c r="P5050">
        <v>0</v>
      </c>
      <c r="Q5050">
        <v>0</v>
      </c>
      <c r="R5050" t="s">
        <v>829</v>
      </c>
      <c r="S5050">
        <v>3190661</v>
      </c>
      <c r="T5050">
        <v>951947</v>
      </c>
      <c r="U5050">
        <v>2238714</v>
      </c>
      <c r="V5050">
        <v>89</v>
      </c>
    </row>
    <row r="5051" spans="1:22" x14ac:dyDescent="0.3">
      <c r="A5051">
        <v>202223</v>
      </c>
      <c r="B5051" t="s">
        <v>820</v>
      </c>
      <c r="C5051" t="s">
        <v>821</v>
      </c>
      <c r="D5051" t="s">
        <v>822</v>
      </c>
      <c r="E5051" t="s">
        <v>823</v>
      </c>
      <c r="F5051" t="s">
        <v>862</v>
      </c>
      <c r="G5051" t="s">
        <v>863</v>
      </c>
      <c r="H5051" t="s">
        <v>972</v>
      </c>
      <c r="I5051">
        <v>884</v>
      </c>
      <c r="J5051" t="s">
        <v>973</v>
      </c>
      <c r="K5051" t="s">
        <v>842</v>
      </c>
      <c r="L5051" t="s">
        <v>844</v>
      </c>
      <c r="M5051">
        <v>0</v>
      </c>
      <c r="N5051">
        <v>0</v>
      </c>
      <c r="O5051">
        <v>3224317</v>
      </c>
      <c r="P5051">
        <v>0</v>
      </c>
      <c r="Q5051">
        <v>0</v>
      </c>
      <c r="R5051" t="s">
        <v>829</v>
      </c>
      <c r="S5051">
        <v>3224317</v>
      </c>
      <c r="T5051">
        <v>366519</v>
      </c>
      <c r="U5051">
        <v>2857798</v>
      </c>
      <c r="V5051">
        <v>113</v>
      </c>
    </row>
    <row r="5052" spans="1:22" x14ac:dyDescent="0.3">
      <c r="A5052">
        <v>202324</v>
      </c>
      <c r="B5052" t="s">
        <v>820</v>
      </c>
      <c r="C5052" t="s">
        <v>821</v>
      </c>
      <c r="D5052" t="s">
        <v>822</v>
      </c>
      <c r="E5052" t="s">
        <v>823</v>
      </c>
      <c r="F5052" t="s">
        <v>862</v>
      </c>
      <c r="G5052" t="s">
        <v>863</v>
      </c>
      <c r="H5052" t="s">
        <v>972</v>
      </c>
      <c r="I5052">
        <v>884</v>
      </c>
      <c r="J5052" t="s">
        <v>973</v>
      </c>
      <c r="K5052" t="s">
        <v>842</v>
      </c>
      <c r="L5052" t="s">
        <v>844</v>
      </c>
      <c r="M5052">
        <v>0</v>
      </c>
      <c r="N5052">
        <v>0</v>
      </c>
      <c r="O5052">
        <v>5203831</v>
      </c>
      <c r="P5052">
        <v>0</v>
      </c>
      <c r="Q5052">
        <v>0</v>
      </c>
      <c r="R5052" t="s">
        <v>829</v>
      </c>
      <c r="S5052">
        <v>5203831</v>
      </c>
      <c r="T5052">
        <v>1853553</v>
      </c>
      <c r="U5052">
        <v>3350278</v>
      </c>
      <c r="V5052">
        <v>132</v>
      </c>
    </row>
    <row r="5053" spans="1:22" x14ac:dyDescent="0.3">
      <c r="A5053">
        <v>202122</v>
      </c>
      <c r="B5053" t="s">
        <v>820</v>
      </c>
      <c r="C5053" t="s">
        <v>821</v>
      </c>
      <c r="D5053" t="s">
        <v>822</v>
      </c>
      <c r="E5053" t="s">
        <v>823</v>
      </c>
      <c r="F5053" t="s">
        <v>862</v>
      </c>
      <c r="G5053" t="s">
        <v>863</v>
      </c>
      <c r="H5053" t="s">
        <v>972</v>
      </c>
      <c r="I5053">
        <v>884</v>
      </c>
      <c r="J5053" t="s">
        <v>973</v>
      </c>
      <c r="K5053" t="s">
        <v>842</v>
      </c>
      <c r="L5053" t="s">
        <v>251</v>
      </c>
      <c r="M5053" t="s">
        <v>829</v>
      </c>
      <c r="N5053" t="s">
        <v>829</v>
      </c>
      <c r="O5053">
        <v>0</v>
      </c>
      <c r="P5053">
        <v>0</v>
      </c>
      <c r="Q5053">
        <v>0</v>
      </c>
      <c r="R5053">
        <v>0</v>
      </c>
      <c r="S5053">
        <v>0</v>
      </c>
      <c r="T5053">
        <v>0</v>
      </c>
      <c r="U5053">
        <v>0</v>
      </c>
      <c r="V5053">
        <v>0</v>
      </c>
    </row>
    <row r="5054" spans="1:22" x14ac:dyDescent="0.3">
      <c r="A5054">
        <v>202223</v>
      </c>
      <c r="B5054" t="s">
        <v>820</v>
      </c>
      <c r="C5054" t="s">
        <v>821</v>
      </c>
      <c r="D5054" t="s">
        <v>822</v>
      </c>
      <c r="E5054" t="s">
        <v>823</v>
      </c>
      <c r="F5054" t="s">
        <v>862</v>
      </c>
      <c r="G5054" t="s">
        <v>863</v>
      </c>
      <c r="H5054" t="s">
        <v>972</v>
      </c>
      <c r="I5054">
        <v>884</v>
      </c>
      <c r="J5054" t="s">
        <v>973</v>
      </c>
      <c r="K5054" t="s">
        <v>842</v>
      </c>
      <c r="L5054" t="s">
        <v>251</v>
      </c>
      <c r="M5054" t="s">
        <v>829</v>
      </c>
      <c r="N5054" t="s">
        <v>829</v>
      </c>
      <c r="O5054">
        <v>0</v>
      </c>
      <c r="P5054">
        <v>0</v>
      </c>
      <c r="Q5054">
        <v>0</v>
      </c>
      <c r="R5054">
        <v>0</v>
      </c>
      <c r="S5054">
        <v>0</v>
      </c>
      <c r="T5054">
        <v>0</v>
      </c>
      <c r="U5054">
        <v>0</v>
      </c>
      <c r="V5054">
        <v>0</v>
      </c>
    </row>
    <row r="5055" spans="1:22" x14ac:dyDescent="0.3">
      <c r="A5055">
        <v>202324</v>
      </c>
      <c r="B5055" t="s">
        <v>820</v>
      </c>
      <c r="C5055" t="s">
        <v>821</v>
      </c>
      <c r="D5055" t="s">
        <v>822</v>
      </c>
      <c r="E5055" t="s">
        <v>823</v>
      </c>
      <c r="F5055" t="s">
        <v>862</v>
      </c>
      <c r="G5055" t="s">
        <v>863</v>
      </c>
      <c r="H5055" t="s">
        <v>972</v>
      </c>
      <c r="I5055">
        <v>884</v>
      </c>
      <c r="J5055" t="s">
        <v>973</v>
      </c>
      <c r="K5055" t="s">
        <v>842</v>
      </c>
      <c r="L5055" t="s">
        <v>251</v>
      </c>
      <c r="M5055" t="s">
        <v>829</v>
      </c>
      <c r="N5055" t="s">
        <v>829</v>
      </c>
      <c r="O5055">
        <v>0</v>
      </c>
      <c r="P5055">
        <v>0</v>
      </c>
      <c r="Q5055">
        <v>0</v>
      </c>
      <c r="R5055">
        <v>1882</v>
      </c>
      <c r="S5055">
        <v>1882</v>
      </c>
      <c r="T5055">
        <v>0</v>
      </c>
      <c r="U5055">
        <v>1882</v>
      </c>
      <c r="V5055">
        <v>0</v>
      </c>
    </row>
    <row r="5056" spans="1:22" x14ac:dyDescent="0.3">
      <c r="A5056">
        <v>202122</v>
      </c>
      <c r="B5056" t="s">
        <v>820</v>
      </c>
      <c r="C5056" t="s">
        <v>821</v>
      </c>
      <c r="D5056" t="s">
        <v>822</v>
      </c>
      <c r="E5056" t="s">
        <v>823</v>
      </c>
      <c r="F5056" t="s">
        <v>862</v>
      </c>
      <c r="G5056" t="s">
        <v>863</v>
      </c>
      <c r="H5056" t="s">
        <v>972</v>
      </c>
      <c r="I5056">
        <v>884</v>
      </c>
      <c r="J5056" t="s">
        <v>973</v>
      </c>
      <c r="K5056" t="s">
        <v>842</v>
      </c>
      <c r="L5056" t="s">
        <v>253</v>
      </c>
      <c r="M5056" t="s">
        <v>829</v>
      </c>
      <c r="N5056" t="s">
        <v>829</v>
      </c>
      <c r="O5056">
        <v>0</v>
      </c>
      <c r="P5056">
        <v>0</v>
      </c>
      <c r="Q5056">
        <v>0</v>
      </c>
      <c r="R5056">
        <v>0</v>
      </c>
      <c r="S5056">
        <v>0</v>
      </c>
      <c r="T5056">
        <v>0</v>
      </c>
      <c r="U5056">
        <v>0</v>
      </c>
      <c r="V5056">
        <v>0</v>
      </c>
    </row>
    <row r="5057" spans="1:22" x14ac:dyDescent="0.3">
      <c r="A5057">
        <v>202223</v>
      </c>
      <c r="B5057" t="s">
        <v>820</v>
      </c>
      <c r="C5057" t="s">
        <v>821</v>
      </c>
      <c r="D5057" t="s">
        <v>822</v>
      </c>
      <c r="E5057" t="s">
        <v>823</v>
      </c>
      <c r="F5057" t="s">
        <v>862</v>
      </c>
      <c r="G5057" t="s">
        <v>863</v>
      </c>
      <c r="H5057" t="s">
        <v>972</v>
      </c>
      <c r="I5057">
        <v>884</v>
      </c>
      <c r="J5057" t="s">
        <v>973</v>
      </c>
      <c r="K5057" t="s">
        <v>842</v>
      </c>
      <c r="L5057" t="s">
        <v>253</v>
      </c>
      <c r="M5057" t="s">
        <v>829</v>
      </c>
      <c r="N5057" t="s">
        <v>829</v>
      </c>
      <c r="O5057">
        <v>0</v>
      </c>
      <c r="P5057">
        <v>0</v>
      </c>
      <c r="Q5057">
        <v>0</v>
      </c>
      <c r="R5057">
        <v>0</v>
      </c>
      <c r="S5057">
        <v>0</v>
      </c>
      <c r="T5057">
        <v>0</v>
      </c>
      <c r="U5057">
        <v>0</v>
      </c>
      <c r="V5057">
        <v>0</v>
      </c>
    </row>
    <row r="5058" spans="1:22" x14ac:dyDescent="0.3">
      <c r="A5058">
        <v>202324</v>
      </c>
      <c r="B5058" t="s">
        <v>820</v>
      </c>
      <c r="C5058" t="s">
        <v>821</v>
      </c>
      <c r="D5058" t="s">
        <v>822</v>
      </c>
      <c r="E5058" t="s">
        <v>823</v>
      </c>
      <c r="F5058" t="s">
        <v>862</v>
      </c>
      <c r="G5058" t="s">
        <v>863</v>
      </c>
      <c r="H5058" t="s">
        <v>972</v>
      </c>
      <c r="I5058">
        <v>884</v>
      </c>
      <c r="J5058" t="s">
        <v>973</v>
      </c>
      <c r="K5058" t="s">
        <v>842</v>
      </c>
      <c r="L5058" t="s">
        <v>253</v>
      </c>
      <c r="M5058" t="s">
        <v>829</v>
      </c>
      <c r="N5058" t="s">
        <v>829</v>
      </c>
      <c r="O5058">
        <v>0</v>
      </c>
      <c r="P5058">
        <v>0</v>
      </c>
      <c r="Q5058">
        <v>0</v>
      </c>
      <c r="R5058">
        <v>0</v>
      </c>
      <c r="S5058">
        <v>0</v>
      </c>
      <c r="T5058">
        <v>0</v>
      </c>
      <c r="U5058">
        <v>0</v>
      </c>
      <c r="V5058">
        <v>0</v>
      </c>
    </row>
    <row r="5059" spans="1:22" x14ac:dyDescent="0.3">
      <c r="A5059">
        <v>202122</v>
      </c>
      <c r="B5059" t="s">
        <v>820</v>
      </c>
      <c r="C5059" t="s">
        <v>821</v>
      </c>
      <c r="D5059" t="s">
        <v>822</v>
      </c>
      <c r="E5059" t="s">
        <v>823</v>
      </c>
      <c r="F5059" t="s">
        <v>862</v>
      </c>
      <c r="G5059" t="s">
        <v>863</v>
      </c>
      <c r="H5059" t="s">
        <v>972</v>
      </c>
      <c r="I5059">
        <v>884</v>
      </c>
      <c r="J5059" t="s">
        <v>973</v>
      </c>
      <c r="K5059" t="s">
        <v>842</v>
      </c>
      <c r="L5059" t="s">
        <v>845</v>
      </c>
      <c r="M5059" t="s">
        <v>829</v>
      </c>
      <c r="N5059" t="s">
        <v>829</v>
      </c>
      <c r="O5059">
        <v>0</v>
      </c>
      <c r="P5059">
        <v>0</v>
      </c>
      <c r="Q5059">
        <v>0</v>
      </c>
      <c r="R5059">
        <v>1105549</v>
      </c>
      <c r="S5059">
        <v>1105549</v>
      </c>
      <c r="T5059">
        <v>765703</v>
      </c>
      <c r="U5059">
        <v>339846</v>
      </c>
      <c r="V5059">
        <v>13</v>
      </c>
    </row>
    <row r="5060" spans="1:22" x14ac:dyDescent="0.3">
      <c r="A5060">
        <v>202223</v>
      </c>
      <c r="B5060" t="s">
        <v>820</v>
      </c>
      <c r="C5060" t="s">
        <v>821</v>
      </c>
      <c r="D5060" t="s">
        <v>822</v>
      </c>
      <c r="E5060" t="s">
        <v>823</v>
      </c>
      <c r="F5060" t="s">
        <v>862</v>
      </c>
      <c r="G5060" t="s">
        <v>863</v>
      </c>
      <c r="H5060" t="s">
        <v>972</v>
      </c>
      <c r="I5060">
        <v>884</v>
      </c>
      <c r="J5060" t="s">
        <v>973</v>
      </c>
      <c r="K5060" t="s">
        <v>842</v>
      </c>
      <c r="L5060" t="s">
        <v>845</v>
      </c>
      <c r="M5060" t="s">
        <v>829</v>
      </c>
      <c r="N5060" t="s">
        <v>829</v>
      </c>
      <c r="O5060">
        <v>0</v>
      </c>
      <c r="P5060">
        <v>0</v>
      </c>
      <c r="Q5060">
        <v>0</v>
      </c>
      <c r="R5060">
        <v>1579948</v>
      </c>
      <c r="S5060">
        <v>1579948</v>
      </c>
      <c r="T5060">
        <v>1506866</v>
      </c>
      <c r="U5060">
        <v>73082</v>
      </c>
      <c r="V5060">
        <v>3</v>
      </c>
    </row>
    <row r="5061" spans="1:22" x14ac:dyDescent="0.3">
      <c r="A5061">
        <v>202324</v>
      </c>
      <c r="B5061" t="s">
        <v>820</v>
      </c>
      <c r="C5061" t="s">
        <v>821</v>
      </c>
      <c r="D5061" t="s">
        <v>822</v>
      </c>
      <c r="E5061" t="s">
        <v>823</v>
      </c>
      <c r="F5061" t="s">
        <v>862</v>
      </c>
      <c r="G5061" t="s">
        <v>863</v>
      </c>
      <c r="H5061" t="s">
        <v>972</v>
      </c>
      <c r="I5061">
        <v>884</v>
      </c>
      <c r="J5061" t="s">
        <v>973</v>
      </c>
      <c r="K5061" t="s">
        <v>842</v>
      </c>
      <c r="L5061" t="s">
        <v>845</v>
      </c>
      <c r="M5061" t="s">
        <v>829</v>
      </c>
      <c r="N5061" t="s">
        <v>829</v>
      </c>
      <c r="O5061">
        <v>0</v>
      </c>
      <c r="P5061">
        <v>0</v>
      </c>
      <c r="Q5061">
        <v>0</v>
      </c>
      <c r="R5061">
        <v>0</v>
      </c>
      <c r="S5061">
        <v>0</v>
      </c>
      <c r="T5061">
        <v>0</v>
      </c>
      <c r="U5061">
        <v>0</v>
      </c>
      <c r="V5061">
        <v>0</v>
      </c>
    </row>
    <row r="5062" spans="1:22" x14ac:dyDescent="0.3">
      <c r="A5062">
        <v>202122</v>
      </c>
      <c r="B5062" t="s">
        <v>820</v>
      </c>
      <c r="C5062" t="s">
        <v>821</v>
      </c>
      <c r="D5062" t="s">
        <v>822</v>
      </c>
      <c r="E5062" t="s">
        <v>823</v>
      </c>
      <c r="F5062" t="s">
        <v>856</v>
      </c>
      <c r="G5062" t="s">
        <v>857</v>
      </c>
      <c r="H5062" t="s">
        <v>974</v>
      </c>
      <c r="I5062">
        <v>919</v>
      </c>
      <c r="J5062" t="s">
        <v>975</v>
      </c>
      <c r="K5062" t="s">
        <v>828</v>
      </c>
      <c r="L5062" t="s">
        <v>336</v>
      </c>
      <c r="M5062">
        <v>0</v>
      </c>
      <c r="N5062">
        <v>792833</v>
      </c>
      <c r="O5062">
        <v>6000</v>
      </c>
      <c r="P5062">
        <v>20002450</v>
      </c>
      <c r="Q5062">
        <v>2413660</v>
      </c>
      <c r="R5062" t="s">
        <v>829</v>
      </c>
      <c r="S5062">
        <v>23214943</v>
      </c>
      <c r="T5062" t="s">
        <v>829</v>
      </c>
      <c r="U5062">
        <v>23214943</v>
      </c>
      <c r="V5062">
        <v>237</v>
      </c>
    </row>
    <row r="5063" spans="1:22" x14ac:dyDescent="0.3">
      <c r="A5063">
        <v>202223</v>
      </c>
      <c r="B5063" t="s">
        <v>820</v>
      </c>
      <c r="C5063" t="s">
        <v>821</v>
      </c>
      <c r="D5063" t="s">
        <v>822</v>
      </c>
      <c r="E5063" t="s">
        <v>823</v>
      </c>
      <c r="F5063" t="s">
        <v>856</v>
      </c>
      <c r="G5063" t="s">
        <v>857</v>
      </c>
      <c r="H5063" t="s">
        <v>974</v>
      </c>
      <c r="I5063">
        <v>919</v>
      </c>
      <c r="J5063" t="s">
        <v>975</v>
      </c>
      <c r="K5063" t="s">
        <v>828</v>
      </c>
      <c r="L5063" t="s">
        <v>336</v>
      </c>
      <c r="M5063">
        <v>0</v>
      </c>
      <c r="N5063">
        <v>771333</v>
      </c>
      <c r="O5063">
        <v>124000</v>
      </c>
      <c r="P5063">
        <v>20632788</v>
      </c>
      <c r="Q5063">
        <v>2413502</v>
      </c>
      <c r="R5063" t="s">
        <v>829</v>
      </c>
      <c r="S5063">
        <v>23941624</v>
      </c>
      <c r="T5063" t="s">
        <v>829</v>
      </c>
      <c r="U5063">
        <v>23941624</v>
      </c>
      <c r="V5063">
        <v>254</v>
      </c>
    </row>
    <row r="5064" spans="1:22" x14ac:dyDescent="0.3">
      <c r="A5064">
        <v>202324</v>
      </c>
      <c r="B5064" t="s">
        <v>820</v>
      </c>
      <c r="C5064" t="s">
        <v>821</v>
      </c>
      <c r="D5064" t="s">
        <v>822</v>
      </c>
      <c r="E5064" t="s">
        <v>823</v>
      </c>
      <c r="F5064" t="s">
        <v>856</v>
      </c>
      <c r="G5064" t="s">
        <v>857</v>
      </c>
      <c r="H5064" t="s">
        <v>974</v>
      </c>
      <c r="I5064">
        <v>919</v>
      </c>
      <c r="J5064" t="s">
        <v>975</v>
      </c>
      <c r="K5064" t="s">
        <v>828</v>
      </c>
      <c r="L5064" t="s">
        <v>336</v>
      </c>
      <c r="M5064">
        <v>0</v>
      </c>
      <c r="N5064">
        <v>923760</v>
      </c>
      <c r="O5064">
        <v>100357</v>
      </c>
      <c r="P5064">
        <v>21626412</v>
      </c>
      <c r="Q5064">
        <v>2413369</v>
      </c>
      <c r="R5064" t="s">
        <v>829</v>
      </c>
      <c r="S5064">
        <v>25063898</v>
      </c>
      <c r="T5064" t="s">
        <v>829</v>
      </c>
      <c r="U5064">
        <v>25063898</v>
      </c>
      <c r="V5064">
        <v>270</v>
      </c>
    </row>
    <row r="5065" spans="1:22" x14ac:dyDescent="0.3">
      <c r="A5065">
        <v>202122</v>
      </c>
      <c r="B5065" t="s">
        <v>820</v>
      </c>
      <c r="C5065" t="s">
        <v>821</v>
      </c>
      <c r="D5065" t="s">
        <v>822</v>
      </c>
      <c r="E5065" t="s">
        <v>823</v>
      </c>
      <c r="F5065" t="s">
        <v>856</v>
      </c>
      <c r="G5065" t="s">
        <v>857</v>
      </c>
      <c r="H5065" t="s">
        <v>974</v>
      </c>
      <c r="I5065">
        <v>919</v>
      </c>
      <c r="J5065" t="s">
        <v>975</v>
      </c>
      <c r="K5065" t="s">
        <v>828</v>
      </c>
      <c r="L5065" t="s">
        <v>235</v>
      </c>
      <c r="M5065" t="s">
        <v>829</v>
      </c>
      <c r="N5065">
        <v>0</v>
      </c>
      <c r="O5065">
        <v>0</v>
      </c>
      <c r="P5065" t="s">
        <v>829</v>
      </c>
      <c r="Q5065" t="s">
        <v>829</v>
      </c>
      <c r="R5065" t="s">
        <v>829</v>
      </c>
      <c r="S5065">
        <v>0</v>
      </c>
      <c r="T5065">
        <v>0</v>
      </c>
      <c r="U5065">
        <v>0</v>
      </c>
      <c r="V5065">
        <v>0</v>
      </c>
    </row>
    <row r="5066" spans="1:22" x14ac:dyDescent="0.3">
      <c r="A5066">
        <v>202223</v>
      </c>
      <c r="B5066" t="s">
        <v>820</v>
      </c>
      <c r="C5066" t="s">
        <v>821</v>
      </c>
      <c r="D5066" t="s">
        <v>822</v>
      </c>
      <c r="E5066" t="s">
        <v>823</v>
      </c>
      <c r="F5066" t="s">
        <v>856</v>
      </c>
      <c r="G5066" t="s">
        <v>857</v>
      </c>
      <c r="H5066" t="s">
        <v>974</v>
      </c>
      <c r="I5066">
        <v>919</v>
      </c>
      <c r="J5066" t="s">
        <v>975</v>
      </c>
      <c r="K5066" t="s">
        <v>828</v>
      </c>
      <c r="L5066" t="s">
        <v>235</v>
      </c>
      <c r="M5066" t="s">
        <v>829</v>
      </c>
      <c r="N5066">
        <v>0</v>
      </c>
      <c r="O5066">
        <v>0</v>
      </c>
      <c r="P5066" t="s">
        <v>829</v>
      </c>
      <c r="Q5066" t="s">
        <v>829</v>
      </c>
      <c r="R5066" t="s">
        <v>829</v>
      </c>
      <c r="S5066">
        <v>0</v>
      </c>
      <c r="T5066">
        <v>0</v>
      </c>
      <c r="U5066">
        <v>0</v>
      </c>
      <c r="V5066">
        <v>0</v>
      </c>
    </row>
    <row r="5067" spans="1:22" x14ac:dyDescent="0.3">
      <c r="A5067">
        <v>202324</v>
      </c>
      <c r="B5067" t="s">
        <v>820</v>
      </c>
      <c r="C5067" t="s">
        <v>821</v>
      </c>
      <c r="D5067" t="s">
        <v>822</v>
      </c>
      <c r="E5067" t="s">
        <v>823</v>
      </c>
      <c r="F5067" t="s">
        <v>856</v>
      </c>
      <c r="G5067" t="s">
        <v>857</v>
      </c>
      <c r="H5067" t="s">
        <v>974</v>
      </c>
      <c r="I5067">
        <v>919</v>
      </c>
      <c r="J5067" t="s">
        <v>975</v>
      </c>
      <c r="K5067" t="s">
        <v>828</v>
      </c>
      <c r="L5067" t="s">
        <v>235</v>
      </c>
      <c r="M5067" t="s">
        <v>829</v>
      </c>
      <c r="N5067">
        <v>0</v>
      </c>
      <c r="O5067">
        <v>0</v>
      </c>
      <c r="P5067" t="s">
        <v>829</v>
      </c>
      <c r="Q5067" t="s">
        <v>829</v>
      </c>
      <c r="R5067" t="s">
        <v>829</v>
      </c>
      <c r="S5067">
        <v>0</v>
      </c>
      <c r="T5067">
        <v>0</v>
      </c>
      <c r="U5067">
        <v>0</v>
      </c>
      <c r="V5067">
        <v>0</v>
      </c>
    </row>
    <row r="5068" spans="1:22" x14ac:dyDescent="0.3">
      <c r="A5068">
        <v>202122</v>
      </c>
      <c r="B5068" t="s">
        <v>820</v>
      </c>
      <c r="C5068" t="s">
        <v>821</v>
      </c>
      <c r="D5068" t="s">
        <v>822</v>
      </c>
      <c r="E5068" t="s">
        <v>823</v>
      </c>
      <c r="F5068" t="s">
        <v>856</v>
      </c>
      <c r="G5068" t="s">
        <v>857</v>
      </c>
      <c r="H5068" t="s">
        <v>974</v>
      </c>
      <c r="I5068">
        <v>919</v>
      </c>
      <c r="J5068" t="s">
        <v>975</v>
      </c>
      <c r="K5068" t="s">
        <v>828</v>
      </c>
      <c r="L5068" t="s">
        <v>534</v>
      </c>
      <c r="M5068">
        <v>589338</v>
      </c>
      <c r="N5068">
        <v>9655666</v>
      </c>
      <c r="O5068">
        <v>2419123</v>
      </c>
      <c r="P5068">
        <v>28746710</v>
      </c>
      <c r="Q5068">
        <v>577846</v>
      </c>
      <c r="R5068" t="s">
        <v>829</v>
      </c>
      <c r="S5068">
        <v>41988683</v>
      </c>
      <c r="T5068">
        <v>0</v>
      </c>
      <c r="U5068">
        <v>41988683</v>
      </c>
      <c r="V5068">
        <v>141</v>
      </c>
    </row>
    <row r="5069" spans="1:22" x14ac:dyDescent="0.3">
      <c r="A5069">
        <v>202223</v>
      </c>
      <c r="B5069" t="s">
        <v>820</v>
      </c>
      <c r="C5069" t="s">
        <v>821</v>
      </c>
      <c r="D5069" t="s">
        <v>822</v>
      </c>
      <c r="E5069" t="s">
        <v>823</v>
      </c>
      <c r="F5069" t="s">
        <v>856</v>
      </c>
      <c r="G5069" t="s">
        <v>857</v>
      </c>
      <c r="H5069" t="s">
        <v>974</v>
      </c>
      <c r="I5069">
        <v>919</v>
      </c>
      <c r="J5069" t="s">
        <v>975</v>
      </c>
      <c r="K5069" t="s">
        <v>828</v>
      </c>
      <c r="L5069" t="s">
        <v>534</v>
      </c>
      <c r="M5069">
        <v>704520</v>
      </c>
      <c r="N5069">
        <v>11791284</v>
      </c>
      <c r="O5069">
        <v>2488864</v>
      </c>
      <c r="P5069">
        <v>33664121</v>
      </c>
      <c r="Q5069">
        <v>321757</v>
      </c>
      <c r="R5069" t="s">
        <v>829</v>
      </c>
      <c r="S5069">
        <v>48970546</v>
      </c>
      <c r="T5069">
        <v>15252</v>
      </c>
      <c r="U5069">
        <v>48955293</v>
      </c>
      <c r="V5069">
        <v>164</v>
      </c>
    </row>
    <row r="5070" spans="1:22" x14ac:dyDescent="0.3">
      <c r="A5070">
        <v>202324</v>
      </c>
      <c r="B5070" t="s">
        <v>820</v>
      </c>
      <c r="C5070" t="s">
        <v>821</v>
      </c>
      <c r="D5070" t="s">
        <v>822</v>
      </c>
      <c r="E5070" t="s">
        <v>823</v>
      </c>
      <c r="F5070" t="s">
        <v>856</v>
      </c>
      <c r="G5070" t="s">
        <v>857</v>
      </c>
      <c r="H5070" t="s">
        <v>974</v>
      </c>
      <c r="I5070">
        <v>919</v>
      </c>
      <c r="J5070" t="s">
        <v>975</v>
      </c>
      <c r="K5070" t="s">
        <v>828</v>
      </c>
      <c r="L5070" t="s">
        <v>534</v>
      </c>
      <c r="M5070">
        <v>1407668</v>
      </c>
      <c r="N5070">
        <v>16407416</v>
      </c>
      <c r="O5070">
        <v>3311782</v>
      </c>
      <c r="P5070">
        <v>36437814</v>
      </c>
      <c r="Q5070">
        <v>321075</v>
      </c>
      <c r="R5070" t="s">
        <v>829</v>
      </c>
      <c r="S5070">
        <v>57885755</v>
      </c>
      <c r="T5070">
        <v>0</v>
      </c>
      <c r="U5070">
        <v>57885755</v>
      </c>
      <c r="V5070">
        <v>198</v>
      </c>
    </row>
    <row r="5071" spans="1:22" x14ac:dyDescent="0.3">
      <c r="A5071">
        <v>202122</v>
      </c>
      <c r="B5071" t="s">
        <v>820</v>
      </c>
      <c r="C5071" t="s">
        <v>821</v>
      </c>
      <c r="D5071" t="s">
        <v>822</v>
      </c>
      <c r="E5071" t="s">
        <v>823</v>
      </c>
      <c r="F5071" t="s">
        <v>856</v>
      </c>
      <c r="G5071" t="s">
        <v>857</v>
      </c>
      <c r="H5071" t="s">
        <v>974</v>
      </c>
      <c r="I5071">
        <v>919</v>
      </c>
      <c r="J5071" t="s">
        <v>975</v>
      </c>
      <c r="K5071" t="s">
        <v>828</v>
      </c>
      <c r="L5071" t="s">
        <v>603</v>
      </c>
      <c r="M5071" t="s">
        <v>829</v>
      </c>
      <c r="N5071" t="s">
        <v>829</v>
      </c>
      <c r="O5071" t="s">
        <v>829</v>
      </c>
      <c r="P5071">
        <v>319771</v>
      </c>
      <c r="Q5071">
        <v>0</v>
      </c>
      <c r="R5071">
        <v>0</v>
      </c>
      <c r="S5071">
        <v>319771</v>
      </c>
      <c r="T5071">
        <v>0</v>
      </c>
      <c r="U5071">
        <v>319771</v>
      </c>
      <c r="V5071">
        <v>1</v>
      </c>
    </row>
    <row r="5072" spans="1:22" x14ac:dyDescent="0.3">
      <c r="A5072">
        <v>202223</v>
      </c>
      <c r="B5072" t="s">
        <v>820</v>
      </c>
      <c r="C5072" t="s">
        <v>821</v>
      </c>
      <c r="D5072" t="s">
        <v>822</v>
      </c>
      <c r="E5072" t="s">
        <v>823</v>
      </c>
      <c r="F5072" t="s">
        <v>856</v>
      </c>
      <c r="G5072" t="s">
        <v>857</v>
      </c>
      <c r="H5072" t="s">
        <v>974</v>
      </c>
      <c r="I5072">
        <v>919</v>
      </c>
      <c r="J5072" t="s">
        <v>975</v>
      </c>
      <c r="K5072" t="s">
        <v>828</v>
      </c>
      <c r="L5072" t="s">
        <v>603</v>
      </c>
      <c r="M5072" t="s">
        <v>829</v>
      </c>
      <c r="N5072" t="s">
        <v>829</v>
      </c>
      <c r="O5072" t="s">
        <v>829</v>
      </c>
      <c r="P5072">
        <v>361367</v>
      </c>
      <c r="Q5072">
        <v>0</v>
      </c>
      <c r="R5072">
        <v>0</v>
      </c>
      <c r="S5072">
        <v>361367</v>
      </c>
      <c r="T5072">
        <v>0</v>
      </c>
      <c r="U5072">
        <v>361367</v>
      </c>
      <c r="V5072">
        <v>1</v>
      </c>
    </row>
    <row r="5073" spans="1:22" x14ac:dyDescent="0.3">
      <c r="A5073">
        <v>202324</v>
      </c>
      <c r="B5073" t="s">
        <v>820</v>
      </c>
      <c r="C5073" t="s">
        <v>821</v>
      </c>
      <c r="D5073" t="s">
        <v>822</v>
      </c>
      <c r="E5073" t="s">
        <v>823</v>
      </c>
      <c r="F5073" t="s">
        <v>856</v>
      </c>
      <c r="G5073" t="s">
        <v>857</v>
      </c>
      <c r="H5073" t="s">
        <v>974</v>
      </c>
      <c r="I5073">
        <v>919</v>
      </c>
      <c r="J5073" t="s">
        <v>975</v>
      </c>
      <c r="K5073" t="s">
        <v>828</v>
      </c>
      <c r="L5073" t="s">
        <v>603</v>
      </c>
      <c r="M5073" t="s">
        <v>829</v>
      </c>
      <c r="N5073" t="s">
        <v>829</v>
      </c>
      <c r="O5073" t="s">
        <v>829</v>
      </c>
      <c r="P5073">
        <v>423134</v>
      </c>
      <c r="Q5073">
        <v>0</v>
      </c>
      <c r="R5073">
        <v>0</v>
      </c>
      <c r="S5073">
        <v>423134</v>
      </c>
      <c r="T5073">
        <v>0</v>
      </c>
      <c r="U5073">
        <v>423134</v>
      </c>
      <c r="V5073">
        <v>1</v>
      </c>
    </row>
    <row r="5074" spans="1:22" x14ac:dyDescent="0.3">
      <c r="A5074">
        <v>202122</v>
      </c>
      <c r="B5074" t="s">
        <v>820</v>
      </c>
      <c r="C5074" t="s">
        <v>821</v>
      </c>
      <c r="D5074" t="s">
        <v>822</v>
      </c>
      <c r="E5074" t="s">
        <v>823</v>
      </c>
      <c r="F5074" t="s">
        <v>856</v>
      </c>
      <c r="G5074" t="s">
        <v>857</v>
      </c>
      <c r="H5074" t="s">
        <v>974</v>
      </c>
      <c r="I5074">
        <v>919</v>
      </c>
      <c r="J5074" t="s">
        <v>975</v>
      </c>
      <c r="K5074" t="s">
        <v>828</v>
      </c>
      <c r="L5074" t="s">
        <v>606</v>
      </c>
      <c r="M5074">
        <v>0</v>
      </c>
      <c r="N5074">
        <v>0</v>
      </c>
      <c r="O5074">
        <v>0</v>
      </c>
      <c r="P5074">
        <v>0</v>
      </c>
      <c r="Q5074">
        <v>0</v>
      </c>
      <c r="R5074">
        <v>0</v>
      </c>
      <c r="S5074">
        <v>0</v>
      </c>
      <c r="T5074">
        <v>0</v>
      </c>
      <c r="U5074">
        <v>0</v>
      </c>
      <c r="V5074">
        <v>0</v>
      </c>
    </row>
    <row r="5075" spans="1:22" x14ac:dyDescent="0.3">
      <c r="A5075">
        <v>202223</v>
      </c>
      <c r="B5075" t="s">
        <v>820</v>
      </c>
      <c r="C5075" t="s">
        <v>821</v>
      </c>
      <c r="D5075" t="s">
        <v>822</v>
      </c>
      <c r="E5075" t="s">
        <v>823</v>
      </c>
      <c r="F5075" t="s">
        <v>856</v>
      </c>
      <c r="G5075" t="s">
        <v>857</v>
      </c>
      <c r="H5075" t="s">
        <v>974</v>
      </c>
      <c r="I5075">
        <v>919</v>
      </c>
      <c r="J5075" t="s">
        <v>975</v>
      </c>
      <c r="K5075" t="s">
        <v>828</v>
      </c>
      <c r="L5075" t="s">
        <v>606</v>
      </c>
      <c r="M5075">
        <v>0</v>
      </c>
      <c r="N5075">
        <v>0</v>
      </c>
      <c r="O5075">
        <v>0</v>
      </c>
      <c r="P5075">
        <v>0</v>
      </c>
      <c r="Q5075">
        <v>0</v>
      </c>
      <c r="R5075">
        <v>0</v>
      </c>
      <c r="S5075">
        <v>0</v>
      </c>
      <c r="T5075">
        <v>0</v>
      </c>
      <c r="U5075">
        <v>0</v>
      </c>
      <c r="V5075">
        <v>0</v>
      </c>
    </row>
    <row r="5076" spans="1:22" x14ac:dyDescent="0.3">
      <c r="A5076">
        <v>202324</v>
      </c>
      <c r="B5076" t="s">
        <v>820</v>
      </c>
      <c r="C5076" t="s">
        <v>821</v>
      </c>
      <c r="D5076" t="s">
        <v>822</v>
      </c>
      <c r="E5076" t="s">
        <v>823</v>
      </c>
      <c r="F5076" t="s">
        <v>856</v>
      </c>
      <c r="G5076" t="s">
        <v>857</v>
      </c>
      <c r="H5076" t="s">
        <v>974</v>
      </c>
      <c r="I5076">
        <v>919</v>
      </c>
      <c r="J5076" t="s">
        <v>975</v>
      </c>
      <c r="K5076" t="s">
        <v>828</v>
      </c>
      <c r="L5076" t="s">
        <v>606</v>
      </c>
      <c r="M5076">
        <v>0</v>
      </c>
      <c r="N5076">
        <v>0</v>
      </c>
      <c r="O5076">
        <v>0</v>
      </c>
      <c r="P5076">
        <v>0</v>
      </c>
      <c r="Q5076">
        <v>0</v>
      </c>
      <c r="R5076">
        <v>0</v>
      </c>
      <c r="S5076">
        <v>0</v>
      </c>
      <c r="T5076">
        <v>0</v>
      </c>
      <c r="U5076">
        <v>0</v>
      </c>
      <c r="V5076">
        <v>0</v>
      </c>
    </row>
    <row r="5077" spans="1:22" x14ac:dyDescent="0.3">
      <c r="A5077">
        <v>202122</v>
      </c>
      <c r="B5077" t="s">
        <v>820</v>
      </c>
      <c r="C5077" t="s">
        <v>821</v>
      </c>
      <c r="D5077" t="s">
        <v>822</v>
      </c>
      <c r="E5077" t="s">
        <v>823</v>
      </c>
      <c r="F5077" t="s">
        <v>856</v>
      </c>
      <c r="G5077" t="s">
        <v>857</v>
      </c>
      <c r="H5077" t="s">
        <v>974</v>
      </c>
      <c r="I5077">
        <v>919</v>
      </c>
      <c r="J5077" t="s">
        <v>975</v>
      </c>
      <c r="K5077" t="s">
        <v>828</v>
      </c>
      <c r="L5077" t="s">
        <v>609</v>
      </c>
      <c r="M5077" t="s">
        <v>829</v>
      </c>
      <c r="N5077" t="s">
        <v>829</v>
      </c>
      <c r="O5077" t="s">
        <v>829</v>
      </c>
      <c r="P5077" t="s">
        <v>829</v>
      </c>
      <c r="Q5077">
        <v>0</v>
      </c>
      <c r="R5077" t="s">
        <v>829</v>
      </c>
      <c r="S5077">
        <v>0</v>
      </c>
      <c r="T5077">
        <v>0</v>
      </c>
      <c r="U5077">
        <v>0</v>
      </c>
      <c r="V5077">
        <v>0</v>
      </c>
    </row>
    <row r="5078" spans="1:22" x14ac:dyDescent="0.3">
      <c r="A5078">
        <v>202223</v>
      </c>
      <c r="B5078" t="s">
        <v>820</v>
      </c>
      <c r="C5078" t="s">
        <v>821</v>
      </c>
      <c r="D5078" t="s">
        <v>822</v>
      </c>
      <c r="E5078" t="s">
        <v>823</v>
      </c>
      <c r="F5078" t="s">
        <v>856</v>
      </c>
      <c r="G5078" t="s">
        <v>857</v>
      </c>
      <c r="H5078" t="s">
        <v>974</v>
      </c>
      <c r="I5078">
        <v>919</v>
      </c>
      <c r="J5078" t="s">
        <v>975</v>
      </c>
      <c r="K5078" t="s">
        <v>828</v>
      </c>
      <c r="L5078" t="s">
        <v>609</v>
      </c>
      <c r="M5078" t="s">
        <v>829</v>
      </c>
      <c r="N5078" t="s">
        <v>829</v>
      </c>
      <c r="O5078" t="s">
        <v>829</v>
      </c>
      <c r="P5078" t="s">
        <v>829</v>
      </c>
      <c r="Q5078">
        <v>0</v>
      </c>
      <c r="R5078" t="s">
        <v>829</v>
      </c>
      <c r="S5078">
        <v>0</v>
      </c>
      <c r="T5078">
        <v>0</v>
      </c>
      <c r="U5078">
        <v>0</v>
      </c>
      <c r="V5078">
        <v>0</v>
      </c>
    </row>
    <row r="5079" spans="1:22" x14ac:dyDescent="0.3">
      <c r="A5079">
        <v>202122</v>
      </c>
      <c r="B5079" t="s">
        <v>820</v>
      </c>
      <c r="C5079" t="s">
        <v>821</v>
      </c>
      <c r="D5079" t="s">
        <v>822</v>
      </c>
      <c r="E5079" t="s">
        <v>823</v>
      </c>
      <c r="F5079" t="s">
        <v>856</v>
      </c>
      <c r="G5079" t="s">
        <v>857</v>
      </c>
      <c r="H5079" t="s">
        <v>974</v>
      </c>
      <c r="I5079">
        <v>919</v>
      </c>
      <c r="J5079" t="s">
        <v>975</v>
      </c>
      <c r="K5079" t="s">
        <v>828</v>
      </c>
      <c r="L5079" t="s">
        <v>830</v>
      </c>
      <c r="M5079">
        <v>0</v>
      </c>
      <c r="N5079">
        <v>1031505</v>
      </c>
      <c r="O5079">
        <v>615330</v>
      </c>
      <c r="P5079">
        <v>0</v>
      </c>
      <c r="Q5079">
        <v>0</v>
      </c>
      <c r="R5079">
        <v>0</v>
      </c>
      <c r="S5079">
        <v>1646834</v>
      </c>
      <c r="T5079">
        <v>0</v>
      </c>
      <c r="U5079">
        <v>1646834</v>
      </c>
      <c r="V5079">
        <v>6</v>
      </c>
    </row>
    <row r="5080" spans="1:22" x14ac:dyDescent="0.3">
      <c r="A5080">
        <v>202223</v>
      </c>
      <c r="B5080" t="s">
        <v>820</v>
      </c>
      <c r="C5080" t="s">
        <v>821</v>
      </c>
      <c r="D5080" t="s">
        <v>822</v>
      </c>
      <c r="E5080" t="s">
        <v>823</v>
      </c>
      <c r="F5080" t="s">
        <v>856</v>
      </c>
      <c r="G5080" t="s">
        <v>857</v>
      </c>
      <c r="H5080" t="s">
        <v>974</v>
      </c>
      <c r="I5080">
        <v>919</v>
      </c>
      <c r="J5080" t="s">
        <v>975</v>
      </c>
      <c r="K5080" t="s">
        <v>828</v>
      </c>
      <c r="L5080" t="s">
        <v>830</v>
      </c>
      <c r="M5080">
        <v>6023</v>
      </c>
      <c r="N5080">
        <v>1805283</v>
      </c>
      <c r="O5080">
        <v>1099323</v>
      </c>
      <c r="P5080">
        <v>0</v>
      </c>
      <c r="Q5080">
        <v>0</v>
      </c>
      <c r="R5080">
        <v>0</v>
      </c>
      <c r="S5080">
        <v>2910629</v>
      </c>
      <c r="T5080">
        <v>0</v>
      </c>
      <c r="U5080">
        <v>2910629</v>
      </c>
      <c r="V5080">
        <v>10</v>
      </c>
    </row>
    <row r="5081" spans="1:22" x14ac:dyDescent="0.3">
      <c r="A5081">
        <v>202324</v>
      </c>
      <c r="B5081" t="s">
        <v>820</v>
      </c>
      <c r="C5081" t="s">
        <v>821</v>
      </c>
      <c r="D5081" t="s">
        <v>822</v>
      </c>
      <c r="E5081" t="s">
        <v>823</v>
      </c>
      <c r="F5081" t="s">
        <v>856</v>
      </c>
      <c r="G5081" t="s">
        <v>857</v>
      </c>
      <c r="H5081" t="s">
        <v>974</v>
      </c>
      <c r="I5081">
        <v>919</v>
      </c>
      <c r="J5081" t="s">
        <v>975</v>
      </c>
      <c r="K5081" t="s">
        <v>828</v>
      </c>
      <c r="L5081" t="s">
        <v>830</v>
      </c>
      <c r="M5081">
        <v>164568</v>
      </c>
      <c r="N5081">
        <v>2522895</v>
      </c>
      <c r="O5081">
        <v>1572783</v>
      </c>
      <c r="P5081">
        <v>65886</v>
      </c>
      <c r="Q5081">
        <v>0</v>
      </c>
      <c r="R5081">
        <v>0</v>
      </c>
      <c r="S5081">
        <v>4326132</v>
      </c>
      <c r="T5081">
        <v>0</v>
      </c>
      <c r="U5081">
        <v>4326132</v>
      </c>
      <c r="V5081">
        <v>15</v>
      </c>
    </row>
    <row r="5082" spans="1:22" x14ac:dyDescent="0.3">
      <c r="A5082">
        <v>202122</v>
      </c>
      <c r="B5082" t="s">
        <v>820</v>
      </c>
      <c r="C5082" t="s">
        <v>821</v>
      </c>
      <c r="D5082" t="s">
        <v>822</v>
      </c>
      <c r="E5082" t="s">
        <v>823</v>
      </c>
      <c r="F5082" t="s">
        <v>856</v>
      </c>
      <c r="G5082" t="s">
        <v>857</v>
      </c>
      <c r="H5082" t="s">
        <v>974</v>
      </c>
      <c r="I5082">
        <v>919</v>
      </c>
      <c r="J5082" t="s">
        <v>975</v>
      </c>
      <c r="K5082" t="s">
        <v>828</v>
      </c>
      <c r="L5082" t="s">
        <v>537</v>
      </c>
      <c r="M5082">
        <v>673115</v>
      </c>
      <c r="N5082">
        <v>2479531</v>
      </c>
      <c r="O5082">
        <v>3656251</v>
      </c>
      <c r="P5082">
        <v>5714576</v>
      </c>
      <c r="Q5082">
        <v>0</v>
      </c>
      <c r="R5082">
        <v>6031294</v>
      </c>
      <c r="S5082">
        <v>18554767</v>
      </c>
      <c r="T5082">
        <v>22646</v>
      </c>
      <c r="U5082">
        <v>18532121</v>
      </c>
      <c r="V5082">
        <v>62</v>
      </c>
    </row>
    <row r="5083" spans="1:22" x14ac:dyDescent="0.3">
      <c r="A5083">
        <v>202223</v>
      </c>
      <c r="B5083" t="s">
        <v>820</v>
      </c>
      <c r="C5083" t="s">
        <v>821</v>
      </c>
      <c r="D5083" t="s">
        <v>822</v>
      </c>
      <c r="E5083" t="s">
        <v>823</v>
      </c>
      <c r="F5083" t="s">
        <v>856</v>
      </c>
      <c r="G5083" t="s">
        <v>857</v>
      </c>
      <c r="H5083" t="s">
        <v>974</v>
      </c>
      <c r="I5083">
        <v>919</v>
      </c>
      <c r="J5083" t="s">
        <v>975</v>
      </c>
      <c r="K5083" t="s">
        <v>828</v>
      </c>
      <c r="L5083" t="s">
        <v>537</v>
      </c>
      <c r="M5083">
        <v>1158637</v>
      </c>
      <c r="N5083">
        <v>3502057</v>
      </c>
      <c r="O5083">
        <v>5652245</v>
      </c>
      <c r="P5083">
        <v>6189531</v>
      </c>
      <c r="Q5083">
        <v>0</v>
      </c>
      <c r="R5083">
        <v>6354130</v>
      </c>
      <c r="S5083">
        <v>22856601</v>
      </c>
      <c r="T5083">
        <v>0</v>
      </c>
      <c r="U5083">
        <v>22856601</v>
      </c>
      <c r="V5083">
        <v>77</v>
      </c>
    </row>
    <row r="5084" spans="1:22" x14ac:dyDescent="0.3">
      <c r="A5084">
        <v>202324</v>
      </c>
      <c r="B5084" t="s">
        <v>820</v>
      </c>
      <c r="C5084" t="s">
        <v>821</v>
      </c>
      <c r="D5084" t="s">
        <v>822</v>
      </c>
      <c r="E5084" t="s">
        <v>823</v>
      </c>
      <c r="F5084" t="s">
        <v>856</v>
      </c>
      <c r="G5084" t="s">
        <v>857</v>
      </c>
      <c r="H5084" t="s">
        <v>974</v>
      </c>
      <c r="I5084">
        <v>919</v>
      </c>
      <c r="J5084" t="s">
        <v>975</v>
      </c>
      <c r="K5084" t="s">
        <v>828</v>
      </c>
      <c r="L5084" t="s">
        <v>537</v>
      </c>
      <c r="M5084">
        <v>1502043</v>
      </c>
      <c r="N5084">
        <v>4515845</v>
      </c>
      <c r="O5084">
        <v>7647497</v>
      </c>
      <c r="P5084">
        <v>7648084</v>
      </c>
      <c r="Q5084">
        <v>138654</v>
      </c>
      <c r="R5084">
        <v>7186390</v>
      </c>
      <c r="S5084">
        <v>28638513</v>
      </c>
      <c r="T5084">
        <v>0</v>
      </c>
      <c r="U5084">
        <v>28638513</v>
      </c>
      <c r="V5084">
        <v>98</v>
      </c>
    </row>
    <row r="5085" spans="1:22" x14ac:dyDescent="0.3">
      <c r="A5085">
        <v>202122</v>
      </c>
      <c r="B5085" t="s">
        <v>820</v>
      </c>
      <c r="C5085" t="s">
        <v>821</v>
      </c>
      <c r="D5085" t="s">
        <v>822</v>
      </c>
      <c r="E5085" t="s">
        <v>823</v>
      </c>
      <c r="F5085" t="s">
        <v>856</v>
      </c>
      <c r="G5085" t="s">
        <v>857</v>
      </c>
      <c r="H5085" t="s">
        <v>974</v>
      </c>
      <c r="I5085">
        <v>919</v>
      </c>
      <c r="J5085" t="s">
        <v>975</v>
      </c>
      <c r="K5085" t="s">
        <v>828</v>
      </c>
      <c r="L5085" t="s">
        <v>572</v>
      </c>
      <c r="M5085">
        <v>0</v>
      </c>
      <c r="N5085">
        <v>0</v>
      </c>
      <c r="O5085">
        <v>0</v>
      </c>
      <c r="P5085">
        <v>17927766</v>
      </c>
      <c r="Q5085">
        <v>0</v>
      </c>
      <c r="R5085">
        <v>2525922</v>
      </c>
      <c r="S5085">
        <v>20453688</v>
      </c>
      <c r="T5085">
        <v>9706</v>
      </c>
      <c r="U5085">
        <v>20443982</v>
      </c>
      <c r="V5085">
        <v>69</v>
      </c>
    </row>
    <row r="5086" spans="1:22" x14ac:dyDescent="0.3">
      <c r="A5086">
        <v>202223</v>
      </c>
      <c r="B5086" t="s">
        <v>820</v>
      </c>
      <c r="C5086" t="s">
        <v>821</v>
      </c>
      <c r="D5086" t="s">
        <v>822</v>
      </c>
      <c r="E5086" t="s">
        <v>823</v>
      </c>
      <c r="F5086" t="s">
        <v>856</v>
      </c>
      <c r="G5086" t="s">
        <v>857</v>
      </c>
      <c r="H5086" t="s">
        <v>974</v>
      </c>
      <c r="I5086">
        <v>919</v>
      </c>
      <c r="J5086" t="s">
        <v>975</v>
      </c>
      <c r="K5086" t="s">
        <v>828</v>
      </c>
      <c r="L5086" t="s">
        <v>572</v>
      </c>
      <c r="M5086">
        <v>0</v>
      </c>
      <c r="N5086">
        <v>0</v>
      </c>
      <c r="O5086">
        <v>0</v>
      </c>
      <c r="P5086">
        <v>22941398</v>
      </c>
      <c r="Q5086">
        <v>0</v>
      </c>
      <c r="R5086">
        <v>2694759</v>
      </c>
      <c r="S5086">
        <v>25636158</v>
      </c>
      <c r="T5086">
        <v>0</v>
      </c>
      <c r="U5086">
        <v>25636158</v>
      </c>
      <c r="V5086">
        <v>86</v>
      </c>
    </row>
    <row r="5087" spans="1:22" x14ac:dyDescent="0.3">
      <c r="A5087">
        <v>202324</v>
      </c>
      <c r="B5087" t="s">
        <v>820</v>
      </c>
      <c r="C5087" t="s">
        <v>821</v>
      </c>
      <c r="D5087" t="s">
        <v>822</v>
      </c>
      <c r="E5087" t="s">
        <v>823</v>
      </c>
      <c r="F5087" t="s">
        <v>856</v>
      </c>
      <c r="G5087" t="s">
        <v>857</v>
      </c>
      <c r="H5087" t="s">
        <v>974</v>
      </c>
      <c r="I5087">
        <v>919</v>
      </c>
      <c r="J5087" t="s">
        <v>975</v>
      </c>
      <c r="K5087" t="s">
        <v>828</v>
      </c>
      <c r="L5087" t="s">
        <v>572</v>
      </c>
      <c r="M5087">
        <v>0</v>
      </c>
      <c r="N5087">
        <v>0</v>
      </c>
      <c r="O5087">
        <v>0</v>
      </c>
      <c r="P5087">
        <v>27821707</v>
      </c>
      <c r="Q5087">
        <v>0</v>
      </c>
      <c r="R5087">
        <v>3411442</v>
      </c>
      <c r="S5087">
        <v>31233149</v>
      </c>
      <c r="T5087">
        <v>0</v>
      </c>
      <c r="U5087">
        <v>31233149</v>
      </c>
      <c r="V5087">
        <v>107</v>
      </c>
    </row>
    <row r="5088" spans="1:22" x14ac:dyDescent="0.3">
      <c r="A5088">
        <v>202122</v>
      </c>
      <c r="B5088" t="s">
        <v>820</v>
      </c>
      <c r="C5088" t="s">
        <v>821</v>
      </c>
      <c r="D5088" t="s">
        <v>822</v>
      </c>
      <c r="E5088" t="s">
        <v>823</v>
      </c>
      <c r="F5088" t="s">
        <v>856</v>
      </c>
      <c r="G5088" t="s">
        <v>857</v>
      </c>
      <c r="H5088" t="s">
        <v>974</v>
      </c>
      <c r="I5088">
        <v>919</v>
      </c>
      <c r="J5088" t="s">
        <v>975</v>
      </c>
      <c r="K5088" t="s">
        <v>828</v>
      </c>
      <c r="L5088" t="s">
        <v>539</v>
      </c>
      <c r="M5088">
        <v>0</v>
      </c>
      <c r="N5088">
        <v>2362121</v>
      </c>
      <c r="O5088">
        <v>1163433</v>
      </c>
      <c r="P5088" t="s">
        <v>829</v>
      </c>
      <c r="Q5088" t="s">
        <v>829</v>
      </c>
      <c r="R5088" t="s">
        <v>829</v>
      </c>
      <c r="S5088">
        <v>3525554</v>
      </c>
      <c r="T5088">
        <v>0</v>
      </c>
      <c r="U5088">
        <v>3525554</v>
      </c>
      <c r="V5088">
        <v>12</v>
      </c>
    </row>
    <row r="5089" spans="1:22" x14ac:dyDescent="0.3">
      <c r="A5089">
        <v>202223</v>
      </c>
      <c r="B5089" t="s">
        <v>820</v>
      </c>
      <c r="C5089" t="s">
        <v>821</v>
      </c>
      <c r="D5089" t="s">
        <v>822</v>
      </c>
      <c r="E5089" t="s">
        <v>823</v>
      </c>
      <c r="F5089" t="s">
        <v>856</v>
      </c>
      <c r="G5089" t="s">
        <v>857</v>
      </c>
      <c r="H5089" t="s">
        <v>974</v>
      </c>
      <c r="I5089">
        <v>919</v>
      </c>
      <c r="J5089" t="s">
        <v>975</v>
      </c>
      <c r="K5089" t="s">
        <v>828</v>
      </c>
      <c r="L5089" t="s">
        <v>539</v>
      </c>
      <c r="M5089">
        <v>0</v>
      </c>
      <c r="N5089">
        <v>3362843</v>
      </c>
      <c r="O5089">
        <v>2389345</v>
      </c>
      <c r="P5089" t="s">
        <v>829</v>
      </c>
      <c r="Q5089" t="s">
        <v>829</v>
      </c>
      <c r="R5089" t="s">
        <v>829</v>
      </c>
      <c r="S5089">
        <v>5752188</v>
      </c>
      <c r="T5089">
        <v>0</v>
      </c>
      <c r="U5089">
        <v>5752188</v>
      </c>
      <c r="V5089">
        <v>19</v>
      </c>
    </row>
    <row r="5090" spans="1:22" x14ac:dyDescent="0.3">
      <c r="A5090">
        <v>202324</v>
      </c>
      <c r="B5090" t="s">
        <v>820</v>
      </c>
      <c r="C5090" t="s">
        <v>821</v>
      </c>
      <c r="D5090" t="s">
        <v>822</v>
      </c>
      <c r="E5090" t="s">
        <v>823</v>
      </c>
      <c r="F5090" t="s">
        <v>856</v>
      </c>
      <c r="G5090" t="s">
        <v>857</v>
      </c>
      <c r="H5090" t="s">
        <v>974</v>
      </c>
      <c r="I5090">
        <v>919</v>
      </c>
      <c r="J5090" t="s">
        <v>975</v>
      </c>
      <c r="K5090" t="s">
        <v>828</v>
      </c>
      <c r="L5090" t="s">
        <v>539</v>
      </c>
      <c r="M5090">
        <v>0</v>
      </c>
      <c r="N5090">
        <v>2445000</v>
      </c>
      <c r="O5090">
        <v>1820000</v>
      </c>
      <c r="P5090" t="s">
        <v>829</v>
      </c>
      <c r="Q5090" t="s">
        <v>829</v>
      </c>
      <c r="R5090" t="s">
        <v>829</v>
      </c>
      <c r="S5090">
        <v>4265000</v>
      </c>
      <c r="T5090">
        <v>0</v>
      </c>
      <c r="U5090">
        <v>4265000</v>
      </c>
      <c r="V5090">
        <v>15</v>
      </c>
    </row>
    <row r="5091" spans="1:22" x14ac:dyDescent="0.3">
      <c r="A5091">
        <v>202122</v>
      </c>
      <c r="B5091" t="s">
        <v>820</v>
      </c>
      <c r="C5091" t="s">
        <v>821</v>
      </c>
      <c r="D5091" t="s">
        <v>822</v>
      </c>
      <c r="E5091" t="s">
        <v>823</v>
      </c>
      <c r="F5091" t="s">
        <v>856</v>
      </c>
      <c r="G5091" t="s">
        <v>857</v>
      </c>
      <c r="H5091" t="s">
        <v>974</v>
      </c>
      <c r="I5091">
        <v>919</v>
      </c>
      <c r="J5091" t="s">
        <v>975</v>
      </c>
      <c r="K5091" t="s">
        <v>828</v>
      </c>
      <c r="L5091" t="s">
        <v>541</v>
      </c>
      <c r="M5091">
        <v>705590</v>
      </c>
      <c r="N5091">
        <v>4186257</v>
      </c>
      <c r="O5091">
        <v>2787264</v>
      </c>
      <c r="P5091">
        <v>414293</v>
      </c>
      <c r="Q5091">
        <v>0</v>
      </c>
      <c r="R5091">
        <v>0</v>
      </c>
      <c r="S5091">
        <v>8093404</v>
      </c>
      <c r="T5091">
        <v>9869</v>
      </c>
      <c r="U5091">
        <v>8083535</v>
      </c>
      <c r="V5091">
        <v>27</v>
      </c>
    </row>
    <row r="5092" spans="1:22" x14ac:dyDescent="0.3">
      <c r="A5092">
        <v>202223</v>
      </c>
      <c r="B5092" t="s">
        <v>820</v>
      </c>
      <c r="C5092" t="s">
        <v>821</v>
      </c>
      <c r="D5092" t="s">
        <v>822</v>
      </c>
      <c r="E5092" t="s">
        <v>823</v>
      </c>
      <c r="F5092" t="s">
        <v>856</v>
      </c>
      <c r="G5092" t="s">
        <v>857</v>
      </c>
      <c r="H5092" t="s">
        <v>974</v>
      </c>
      <c r="I5092">
        <v>919</v>
      </c>
      <c r="J5092" t="s">
        <v>975</v>
      </c>
      <c r="K5092" t="s">
        <v>828</v>
      </c>
      <c r="L5092" t="s">
        <v>541</v>
      </c>
      <c r="M5092">
        <v>863756</v>
      </c>
      <c r="N5092">
        <v>4482036</v>
      </c>
      <c r="O5092">
        <v>3004212</v>
      </c>
      <c r="P5092">
        <v>517096</v>
      </c>
      <c r="Q5092">
        <v>0</v>
      </c>
      <c r="R5092">
        <v>0</v>
      </c>
      <c r="S5092">
        <v>8867101</v>
      </c>
      <c r="T5092">
        <v>8064</v>
      </c>
      <c r="U5092">
        <v>8859037</v>
      </c>
      <c r="V5092">
        <v>30</v>
      </c>
    </row>
    <row r="5093" spans="1:22" x14ac:dyDescent="0.3">
      <c r="A5093">
        <v>202324</v>
      </c>
      <c r="B5093" t="s">
        <v>820</v>
      </c>
      <c r="C5093" t="s">
        <v>821</v>
      </c>
      <c r="D5093" t="s">
        <v>822</v>
      </c>
      <c r="E5093" t="s">
        <v>823</v>
      </c>
      <c r="F5093" t="s">
        <v>856</v>
      </c>
      <c r="G5093" t="s">
        <v>857</v>
      </c>
      <c r="H5093" t="s">
        <v>974</v>
      </c>
      <c r="I5093">
        <v>919</v>
      </c>
      <c r="J5093" t="s">
        <v>975</v>
      </c>
      <c r="K5093" t="s">
        <v>828</v>
      </c>
      <c r="L5093" t="s">
        <v>541</v>
      </c>
      <c r="M5093">
        <v>957923</v>
      </c>
      <c r="N5093">
        <v>4765626</v>
      </c>
      <c r="O5093">
        <v>3224729</v>
      </c>
      <c r="P5093">
        <v>582195</v>
      </c>
      <c r="Q5093">
        <v>0</v>
      </c>
      <c r="R5093">
        <v>0</v>
      </c>
      <c r="S5093">
        <v>9530473</v>
      </c>
      <c r="T5093">
        <v>17754</v>
      </c>
      <c r="U5093">
        <v>9512720</v>
      </c>
      <c r="V5093">
        <v>33</v>
      </c>
    </row>
    <row r="5094" spans="1:22" x14ac:dyDescent="0.3">
      <c r="A5094">
        <v>202122</v>
      </c>
      <c r="B5094" t="s">
        <v>820</v>
      </c>
      <c r="C5094" t="s">
        <v>821</v>
      </c>
      <c r="D5094" t="s">
        <v>822</v>
      </c>
      <c r="E5094" t="s">
        <v>823</v>
      </c>
      <c r="F5094" t="s">
        <v>856</v>
      </c>
      <c r="G5094" t="s">
        <v>857</v>
      </c>
      <c r="H5094" t="s">
        <v>974</v>
      </c>
      <c r="I5094">
        <v>919</v>
      </c>
      <c r="J5094" t="s">
        <v>975</v>
      </c>
      <c r="K5094" t="s">
        <v>828</v>
      </c>
      <c r="L5094" t="s">
        <v>831</v>
      </c>
      <c r="M5094" t="s">
        <v>829</v>
      </c>
      <c r="N5094" t="s">
        <v>829</v>
      </c>
      <c r="O5094" t="s">
        <v>829</v>
      </c>
      <c r="P5094">
        <v>1627458</v>
      </c>
      <c r="Q5094">
        <v>0</v>
      </c>
      <c r="R5094" t="s">
        <v>829</v>
      </c>
      <c r="S5094">
        <v>1627458</v>
      </c>
      <c r="T5094">
        <v>0</v>
      </c>
      <c r="U5094">
        <v>1627458</v>
      </c>
      <c r="V5094">
        <v>5</v>
      </c>
    </row>
    <row r="5095" spans="1:22" x14ac:dyDescent="0.3">
      <c r="A5095">
        <v>202223</v>
      </c>
      <c r="B5095" t="s">
        <v>820</v>
      </c>
      <c r="C5095" t="s">
        <v>821</v>
      </c>
      <c r="D5095" t="s">
        <v>822</v>
      </c>
      <c r="E5095" t="s">
        <v>823</v>
      </c>
      <c r="F5095" t="s">
        <v>856</v>
      </c>
      <c r="G5095" t="s">
        <v>857</v>
      </c>
      <c r="H5095" t="s">
        <v>974</v>
      </c>
      <c r="I5095">
        <v>919</v>
      </c>
      <c r="J5095" t="s">
        <v>975</v>
      </c>
      <c r="K5095" t="s">
        <v>828</v>
      </c>
      <c r="L5095" t="s">
        <v>831</v>
      </c>
      <c r="M5095" t="s">
        <v>829</v>
      </c>
      <c r="N5095" t="s">
        <v>829</v>
      </c>
      <c r="O5095" t="s">
        <v>829</v>
      </c>
      <c r="P5095">
        <v>1922289</v>
      </c>
      <c r="Q5095">
        <v>0</v>
      </c>
      <c r="R5095" t="s">
        <v>829</v>
      </c>
      <c r="S5095">
        <v>1922289</v>
      </c>
      <c r="T5095">
        <v>0</v>
      </c>
      <c r="U5095">
        <v>1922289</v>
      </c>
      <c r="V5095">
        <v>6</v>
      </c>
    </row>
    <row r="5096" spans="1:22" x14ac:dyDescent="0.3">
      <c r="A5096">
        <v>202324</v>
      </c>
      <c r="B5096" t="s">
        <v>820</v>
      </c>
      <c r="C5096" t="s">
        <v>821</v>
      </c>
      <c r="D5096" t="s">
        <v>822</v>
      </c>
      <c r="E5096" t="s">
        <v>823</v>
      </c>
      <c r="F5096" t="s">
        <v>856</v>
      </c>
      <c r="G5096" t="s">
        <v>857</v>
      </c>
      <c r="H5096" t="s">
        <v>974</v>
      </c>
      <c r="I5096">
        <v>919</v>
      </c>
      <c r="J5096" t="s">
        <v>975</v>
      </c>
      <c r="K5096" t="s">
        <v>828</v>
      </c>
      <c r="L5096" t="s">
        <v>831</v>
      </c>
      <c r="M5096" t="s">
        <v>829</v>
      </c>
      <c r="N5096" t="s">
        <v>829</v>
      </c>
      <c r="O5096" t="s">
        <v>829</v>
      </c>
      <c r="P5096">
        <v>1736749</v>
      </c>
      <c r="Q5096">
        <v>315551</v>
      </c>
      <c r="R5096" t="s">
        <v>829</v>
      </c>
      <c r="S5096">
        <v>2052301</v>
      </c>
      <c r="T5096">
        <v>0</v>
      </c>
      <c r="U5096">
        <v>2052301</v>
      </c>
      <c r="V5096">
        <v>7</v>
      </c>
    </row>
    <row r="5097" spans="1:22" x14ac:dyDescent="0.3">
      <c r="A5097">
        <v>202122</v>
      </c>
      <c r="B5097" t="s">
        <v>820</v>
      </c>
      <c r="C5097" t="s">
        <v>821</v>
      </c>
      <c r="D5097" t="s">
        <v>822</v>
      </c>
      <c r="E5097" t="s">
        <v>823</v>
      </c>
      <c r="F5097" t="s">
        <v>856</v>
      </c>
      <c r="G5097" t="s">
        <v>857</v>
      </c>
      <c r="H5097" t="s">
        <v>974</v>
      </c>
      <c r="I5097">
        <v>919</v>
      </c>
      <c r="J5097" t="s">
        <v>975</v>
      </c>
      <c r="K5097" t="s">
        <v>828</v>
      </c>
      <c r="L5097" t="s">
        <v>832</v>
      </c>
      <c r="M5097">
        <v>0</v>
      </c>
      <c r="N5097">
        <v>24014</v>
      </c>
      <c r="O5097">
        <v>116286</v>
      </c>
      <c r="P5097">
        <v>756</v>
      </c>
      <c r="Q5097">
        <v>11944248</v>
      </c>
      <c r="R5097">
        <v>0</v>
      </c>
      <c r="S5097">
        <v>12085304</v>
      </c>
      <c r="T5097">
        <v>208542</v>
      </c>
      <c r="U5097">
        <v>11876762</v>
      </c>
      <c r="V5097">
        <v>40</v>
      </c>
    </row>
    <row r="5098" spans="1:22" x14ac:dyDescent="0.3">
      <c r="A5098">
        <v>202223</v>
      </c>
      <c r="B5098" t="s">
        <v>820</v>
      </c>
      <c r="C5098" t="s">
        <v>821</v>
      </c>
      <c r="D5098" t="s">
        <v>822</v>
      </c>
      <c r="E5098" t="s">
        <v>823</v>
      </c>
      <c r="F5098" t="s">
        <v>856</v>
      </c>
      <c r="G5098" t="s">
        <v>857</v>
      </c>
      <c r="H5098" t="s">
        <v>974</v>
      </c>
      <c r="I5098">
        <v>919</v>
      </c>
      <c r="J5098" t="s">
        <v>975</v>
      </c>
      <c r="K5098" t="s">
        <v>828</v>
      </c>
      <c r="L5098" t="s">
        <v>832</v>
      </c>
      <c r="M5098">
        <v>19067</v>
      </c>
      <c r="N5098">
        <v>119952</v>
      </c>
      <c r="O5098">
        <v>259763</v>
      </c>
      <c r="P5098">
        <v>80889</v>
      </c>
      <c r="Q5098">
        <v>13454142</v>
      </c>
      <c r="R5098">
        <v>0</v>
      </c>
      <c r="S5098">
        <v>13933812</v>
      </c>
      <c r="T5098">
        <v>1490548</v>
      </c>
      <c r="U5098">
        <v>12443265</v>
      </c>
      <c r="V5098">
        <v>42</v>
      </c>
    </row>
    <row r="5099" spans="1:22" x14ac:dyDescent="0.3">
      <c r="A5099">
        <v>202324</v>
      </c>
      <c r="B5099" t="s">
        <v>820</v>
      </c>
      <c r="C5099" t="s">
        <v>821</v>
      </c>
      <c r="D5099" t="s">
        <v>822</v>
      </c>
      <c r="E5099" t="s">
        <v>823</v>
      </c>
      <c r="F5099" t="s">
        <v>856</v>
      </c>
      <c r="G5099" t="s">
        <v>857</v>
      </c>
      <c r="H5099" t="s">
        <v>974</v>
      </c>
      <c r="I5099">
        <v>919</v>
      </c>
      <c r="J5099" t="s">
        <v>975</v>
      </c>
      <c r="K5099" t="s">
        <v>828</v>
      </c>
      <c r="L5099" t="s">
        <v>832</v>
      </c>
      <c r="M5099">
        <v>23799</v>
      </c>
      <c r="N5099">
        <v>210343</v>
      </c>
      <c r="O5099">
        <v>539459</v>
      </c>
      <c r="P5099">
        <v>96836</v>
      </c>
      <c r="Q5099">
        <v>12614340</v>
      </c>
      <c r="R5099">
        <v>0</v>
      </c>
      <c r="S5099">
        <v>13484776</v>
      </c>
      <c r="T5099">
        <v>1104405</v>
      </c>
      <c r="U5099">
        <v>12380371</v>
      </c>
      <c r="V5099">
        <v>42</v>
      </c>
    </row>
    <row r="5100" spans="1:22" x14ac:dyDescent="0.3">
      <c r="A5100">
        <v>202122</v>
      </c>
      <c r="B5100" t="s">
        <v>820</v>
      </c>
      <c r="C5100" t="s">
        <v>821</v>
      </c>
      <c r="D5100" t="s">
        <v>822</v>
      </c>
      <c r="E5100" t="s">
        <v>823</v>
      </c>
      <c r="F5100" t="s">
        <v>856</v>
      </c>
      <c r="G5100" t="s">
        <v>857</v>
      </c>
      <c r="H5100" t="s">
        <v>974</v>
      </c>
      <c r="I5100">
        <v>919</v>
      </c>
      <c r="J5100" t="s">
        <v>975</v>
      </c>
      <c r="K5100" t="s">
        <v>828</v>
      </c>
      <c r="L5100" t="s">
        <v>544</v>
      </c>
      <c r="M5100">
        <v>0</v>
      </c>
      <c r="N5100">
        <v>1710092</v>
      </c>
      <c r="O5100">
        <v>9213</v>
      </c>
      <c r="P5100">
        <v>2028562</v>
      </c>
      <c r="Q5100">
        <v>0</v>
      </c>
      <c r="R5100">
        <v>0</v>
      </c>
      <c r="S5100">
        <v>3747868</v>
      </c>
      <c r="T5100">
        <v>0</v>
      </c>
      <c r="U5100">
        <v>3747868</v>
      </c>
      <c r="V5100">
        <v>13</v>
      </c>
    </row>
    <row r="5101" spans="1:22" x14ac:dyDescent="0.3">
      <c r="A5101">
        <v>202223</v>
      </c>
      <c r="B5101" t="s">
        <v>820</v>
      </c>
      <c r="C5101" t="s">
        <v>821</v>
      </c>
      <c r="D5101" t="s">
        <v>822</v>
      </c>
      <c r="E5101" t="s">
        <v>823</v>
      </c>
      <c r="F5101" t="s">
        <v>856</v>
      </c>
      <c r="G5101" t="s">
        <v>857</v>
      </c>
      <c r="H5101" t="s">
        <v>974</v>
      </c>
      <c r="I5101">
        <v>919</v>
      </c>
      <c r="J5101" t="s">
        <v>975</v>
      </c>
      <c r="K5101" t="s">
        <v>828</v>
      </c>
      <c r="L5101" t="s">
        <v>544</v>
      </c>
      <c r="M5101">
        <v>0</v>
      </c>
      <c r="N5101">
        <v>1723158</v>
      </c>
      <c r="O5101">
        <v>49797</v>
      </c>
      <c r="P5101">
        <v>1850234</v>
      </c>
      <c r="Q5101">
        <v>0</v>
      </c>
      <c r="R5101">
        <v>0</v>
      </c>
      <c r="S5101">
        <v>3623188</v>
      </c>
      <c r="T5101">
        <v>0</v>
      </c>
      <c r="U5101">
        <v>3623188</v>
      </c>
      <c r="V5101">
        <v>12</v>
      </c>
    </row>
    <row r="5102" spans="1:22" x14ac:dyDescent="0.3">
      <c r="A5102">
        <v>202324</v>
      </c>
      <c r="B5102" t="s">
        <v>820</v>
      </c>
      <c r="C5102" t="s">
        <v>821</v>
      </c>
      <c r="D5102" t="s">
        <v>822</v>
      </c>
      <c r="E5102" t="s">
        <v>823</v>
      </c>
      <c r="F5102" t="s">
        <v>856</v>
      </c>
      <c r="G5102" t="s">
        <v>857</v>
      </c>
      <c r="H5102" t="s">
        <v>974</v>
      </c>
      <c r="I5102">
        <v>919</v>
      </c>
      <c r="J5102" t="s">
        <v>975</v>
      </c>
      <c r="K5102" t="s">
        <v>828</v>
      </c>
      <c r="L5102" t="s">
        <v>544</v>
      </c>
      <c r="M5102">
        <v>0</v>
      </c>
      <c r="N5102">
        <v>1856004</v>
      </c>
      <c r="O5102">
        <v>0</v>
      </c>
      <c r="P5102">
        <v>2036193</v>
      </c>
      <c r="Q5102">
        <v>0</v>
      </c>
      <c r="R5102">
        <v>0</v>
      </c>
      <c r="S5102">
        <v>3892197</v>
      </c>
      <c r="T5102">
        <v>0</v>
      </c>
      <c r="U5102">
        <v>3892197</v>
      </c>
      <c r="V5102">
        <v>13</v>
      </c>
    </row>
    <row r="5103" spans="1:22" x14ac:dyDescent="0.3">
      <c r="A5103">
        <v>202122</v>
      </c>
      <c r="B5103" t="s">
        <v>820</v>
      </c>
      <c r="C5103" t="s">
        <v>821</v>
      </c>
      <c r="D5103" t="s">
        <v>822</v>
      </c>
      <c r="E5103" t="s">
        <v>823</v>
      </c>
      <c r="F5103" t="s">
        <v>856</v>
      </c>
      <c r="G5103" t="s">
        <v>857</v>
      </c>
      <c r="H5103" t="s">
        <v>974</v>
      </c>
      <c r="I5103">
        <v>919</v>
      </c>
      <c r="J5103" t="s">
        <v>975</v>
      </c>
      <c r="K5103" t="s">
        <v>828</v>
      </c>
      <c r="L5103" t="s">
        <v>600</v>
      </c>
      <c r="M5103" t="s">
        <v>829</v>
      </c>
      <c r="N5103" t="s">
        <v>829</v>
      </c>
      <c r="O5103" t="s">
        <v>829</v>
      </c>
      <c r="P5103">
        <v>199576</v>
      </c>
      <c r="Q5103">
        <v>0</v>
      </c>
      <c r="R5103" t="s">
        <v>829</v>
      </c>
      <c r="S5103">
        <v>199576</v>
      </c>
      <c r="T5103">
        <v>0</v>
      </c>
      <c r="U5103">
        <v>199576</v>
      </c>
      <c r="V5103">
        <v>1</v>
      </c>
    </row>
    <row r="5104" spans="1:22" x14ac:dyDescent="0.3">
      <c r="A5104">
        <v>202223</v>
      </c>
      <c r="B5104" t="s">
        <v>820</v>
      </c>
      <c r="C5104" t="s">
        <v>821</v>
      </c>
      <c r="D5104" t="s">
        <v>822</v>
      </c>
      <c r="E5104" t="s">
        <v>823</v>
      </c>
      <c r="F5104" t="s">
        <v>856</v>
      </c>
      <c r="G5104" t="s">
        <v>857</v>
      </c>
      <c r="H5104" t="s">
        <v>974</v>
      </c>
      <c r="I5104">
        <v>919</v>
      </c>
      <c r="J5104" t="s">
        <v>975</v>
      </c>
      <c r="K5104" t="s">
        <v>828</v>
      </c>
      <c r="L5104" t="s">
        <v>600</v>
      </c>
      <c r="M5104" t="s">
        <v>829</v>
      </c>
      <c r="N5104" t="s">
        <v>829</v>
      </c>
      <c r="O5104" t="s">
        <v>829</v>
      </c>
      <c r="P5104">
        <v>871059</v>
      </c>
      <c r="Q5104">
        <v>0</v>
      </c>
      <c r="R5104" t="s">
        <v>829</v>
      </c>
      <c r="S5104">
        <v>871059</v>
      </c>
      <c r="T5104">
        <v>0</v>
      </c>
      <c r="U5104">
        <v>871059</v>
      </c>
      <c r="V5104">
        <v>3</v>
      </c>
    </row>
    <row r="5105" spans="1:22" x14ac:dyDescent="0.3">
      <c r="A5105">
        <v>202324</v>
      </c>
      <c r="B5105" t="s">
        <v>820</v>
      </c>
      <c r="C5105" t="s">
        <v>821</v>
      </c>
      <c r="D5105" t="s">
        <v>822</v>
      </c>
      <c r="E5105" t="s">
        <v>823</v>
      </c>
      <c r="F5105" t="s">
        <v>856</v>
      </c>
      <c r="G5105" t="s">
        <v>857</v>
      </c>
      <c r="H5105" t="s">
        <v>974</v>
      </c>
      <c r="I5105">
        <v>919</v>
      </c>
      <c r="J5105" t="s">
        <v>975</v>
      </c>
      <c r="K5105" t="s">
        <v>828</v>
      </c>
      <c r="L5105" t="s">
        <v>600</v>
      </c>
      <c r="M5105" t="s">
        <v>829</v>
      </c>
      <c r="N5105" t="s">
        <v>829</v>
      </c>
      <c r="O5105" t="s">
        <v>829</v>
      </c>
      <c r="P5105">
        <v>639501</v>
      </c>
      <c r="Q5105">
        <v>0</v>
      </c>
      <c r="R5105" t="s">
        <v>829</v>
      </c>
      <c r="S5105">
        <v>639501</v>
      </c>
      <c r="T5105">
        <v>0</v>
      </c>
      <c r="U5105">
        <v>639501</v>
      </c>
      <c r="V5105">
        <v>2</v>
      </c>
    </row>
    <row r="5106" spans="1:22" x14ac:dyDescent="0.3">
      <c r="A5106">
        <v>202122</v>
      </c>
      <c r="B5106" t="s">
        <v>820</v>
      </c>
      <c r="C5106" t="s">
        <v>821</v>
      </c>
      <c r="D5106" t="s">
        <v>822</v>
      </c>
      <c r="E5106" t="s">
        <v>823</v>
      </c>
      <c r="F5106" t="s">
        <v>856</v>
      </c>
      <c r="G5106" t="s">
        <v>857</v>
      </c>
      <c r="H5106" t="s">
        <v>974</v>
      </c>
      <c r="I5106">
        <v>919</v>
      </c>
      <c r="J5106" t="s">
        <v>975</v>
      </c>
      <c r="K5106" t="s">
        <v>828</v>
      </c>
      <c r="L5106" t="s">
        <v>247</v>
      </c>
      <c r="M5106">
        <v>0</v>
      </c>
      <c r="N5106">
        <v>0</v>
      </c>
      <c r="O5106">
        <v>0</v>
      </c>
      <c r="P5106">
        <v>0</v>
      </c>
      <c r="Q5106">
        <v>0</v>
      </c>
      <c r="R5106">
        <v>0</v>
      </c>
      <c r="S5106">
        <v>0</v>
      </c>
      <c r="T5106">
        <v>0</v>
      </c>
      <c r="U5106">
        <v>0</v>
      </c>
      <c r="V5106">
        <v>0</v>
      </c>
    </row>
    <row r="5107" spans="1:22" x14ac:dyDescent="0.3">
      <c r="A5107">
        <v>202223</v>
      </c>
      <c r="B5107" t="s">
        <v>820</v>
      </c>
      <c r="C5107" t="s">
        <v>821</v>
      </c>
      <c r="D5107" t="s">
        <v>822</v>
      </c>
      <c r="E5107" t="s">
        <v>823</v>
      </c>
      <c r="F5107" t="s">
        <v>856</v>
      </c>
      <c r="G5107" t="s">
        <v>857</v>
      </c>
      <c r="H5107" t="s">
        <v>974</v>
      </c>
      <c r="I5107">
        <v>919</v>
      </c>
      <c r="J5107" t="s">
        <v>975</v>
      </c>
      <c r="K5107" t="s">
        <v>828</v>
      </c>
      <c r="L5107" t="s">
        <v>247</v>
      </c>
      <c r="M5107">
        <v>0</v>
      </c>
      <c r="N5107">
        <v>0</v>
      </c>
      <c r="O5107">
        <v>0</v>
      </c>
      <c r="P5107">
        <v>0</v>
      </c>
      <c r="Q5107">
        <v>0</v>
      </c>
      <c r="R5107">
        <v>0</v>
      </c>
      <c r="S5107">
        <v>0</v>
      </c>
      <c r="T5107">
        <v>0</v>
      </c>
      <c r="U5107">
        <v>0</v>
      </c>
      <c r="V5107">
        <v>0</v>
      </c>
    </row>
    <row r="5108" spans="1:22" x14ac:dyDescent="0.3">
      <c r="A5108">
        <v>202324</v>
      </c>
      <c r="B5108" t="s">
        <v>820</v>
      </c>
      <c r="C5108" t="s">
        <v>821</v>
      </c>
      <c r="D5108" t="s">
        <v>822</v>
      </c>
      <c r="E5108" t="s">
        <v>823</v>
      </c>
      <c r="F5108" t="s">
        <v>856</v>
      </c>
      <c r="G5108" t="s">
        <v>857</v>
      </c>
      <c r="H5108" t="s">
        <v>974</v>
      </c>
      <c r="I5108">
        <v>919</v>
      </c>
      <c r="J5108" t="s">
        <v>975</v>
      </c>
      <c r="K5108" t="s">
        <v>828</v>
      </c>
      <c r="L5108" t="s">
        <v>247</v>
      </c>
      <c r="M5108">
        <v>0</v>
      </c>
      <c r="N5108">
        <v>0</v>
      </c>
      <c r="O5108">
        <v>0</v>
      </c>
      <c r="P5108">
        <v>0</v>
      </c>
      <c r="Q5108">
        <v>0</v>
      </c>
      <c r="R5108">
        <v>0</v>
      </c>
      <c r="S5108">
        <v>0</v>
      </c>
      <c r="T5108">
        <v>0</v>
      </c>
      <c r="U5108">
        <v>0</v>
      </c>
      <c r="V5108">
        <v>0</v>
      </c>
    </row>
    <row r="5109" spans="1:22" x14ac:dyDescent="0.3">
      <c r="A5109">
        <v>202122</v>
      </c>
      <c r="B5109" t="s">
        <v>820</v>
      </c>
      <c r="C5109" t="s">
        <v>821</v>
      </c>
      <c r="D5109" t="s">
        <v>822</v>
      </c>
      <c r="E5109" t="s">
        <v>823</v>
      </c>
      <c r="F5109" t="s">
        <v>856</v>
      </c>
      <c r="G5109" t="s">
        <v>857</v>
      </c>
      <c r="H5109" t="s">
        <v>974</v>
      </c>
      <c r="I5109">
        <v>919</v>
      </c>
      <c r="J5109" t="s">
        <v>975</v>
      </c>
      <c r="K5109" t="s">
        <v>828</v>
      </c>
      <c r="L5109" t="s">
        <v>833</v>
      </c>
      <c r="M5109">
        <v>92148764</v>
      </c>
      <c r="N5109">
        <v>364071374</v>
      </c>
      <c r="O5109">
        <v>95410322</v>
      </c>
      <c r="P5109">
        <v>77008913</v>
      </c>
      <c r="Q5109">
        <v>14935753</v>
      </c>
      <c r="R5109">
        <v>8557216</v>
      </c>
      <c r="S5109">
        <v>655775066</v>
      </c>
      <c r="T5109">
        <v>284395</v>
      </c>
      <c r="U5109">
        <v>655490672</v>
      </c>
      <c r="V5109" t="s">
        <v>834</v>
      </c>
    </row>
    <row r="5110" spans="1:22" x14ac:dyDescent="0.3">
      <c r="A5110">
        <v>202223</v>
      </c>
      <c r="B5110" t="s">
        <v>820</v>
      </c>
      <c r="C5110" t="s">
        <v>821</v>
      </c>
      <c r="D5110" t="s">
        <v>822</v>
      </c>
      <c r="E5110" t="s">
        <v>823</v>
      </c>
      <c r="F5110" t="s">
        <v>856</v>
      </c>
      <c r="G5110" t="s">
        <v>857</v>
      </c>
      <c r="H5110" t="s">
        <v>974</v>
      </c>
      <c r="I5110">
        <v>919</v>
      </c>
      <c r="J5110" t="s">
        <v>975</v>
      </c>
      <c r="K5110" t="s">
        <v>828</v>
      </c>
      <c r="L5110" t="s">
        <v>833</v>
      </c>
      <c r="M5110">
        <v>94885355</v>
      </c>
      <c r="N5110">
        <v>364035626</v>
      </c>
      <c r="O5110">
        <v>102700085</v>
      </c>
      <c r="P5110">
        <v>89052210</v>
      </c>
      <c r="Q5110">
        <v>16189401</v>
      </c>
      <c r="R5110">
        <v>9048890</v>
      </c>
      <c r="S5110">
        <v>681091176</v>
      </c>
      <c r="T5110">
        <v>1587289</v>
      </c>
      <c r="U5110">
        <v>679503887</v>
      </c>
      <c r="V5110" t="s">
        <v>834</v>
      </c>
    </row>
    <row r="5111" spans="1:22" x14ac:dyDescent="0.3">
      <c r="A5111">
        <v>202324</v>
      </c>
      <c r="B5111" t="s">
        <v>820</v>
      </c>
      <c r="C5111" t="s">
        <v>821</v>
      </c>
      <c r="D5111" t="s">
        <v>822</v>
      </c>
      <c r="E5111" t="s">
        <v>823</v>
      </c>
      <c r="F5111" t="s">
        <v>856</v>
      </c>
      <c r="G5111" t="s">
        <v>857</v>
      </c>
      <c r="H5111" t="s">
        <v>974</v>
      </c>
      <c r="I5111">
        <v>919</v>
      </c>
      <c r="J5111" t="s">
        <v>975</v>
      </c>
      <c r="K5111" t="s">
        <v>828</v>
      </c>
      <c r="L5111" t="s">
        <v>833</v>
      </c>
      <c r="M5111">
        <v>99392766</v>
      </c>
      <c r="N5111">
        <v>382325334</v>
      </c>
      <c r="O5111">
        <v>96583477</v>
      </c>
      <c r="P5111">
        <v>99138687</v>
      </c>
      <c r="Q5111">
        <v>15802990</v>
      </c>
      <c r="R5111">
        <v>10597832</v>
      </c>
      <c r="S5111">
        <v>709864273</v>
      </c>
      <c r="T5111">
        <v>1246314</v>
      </c>
      <c r="U5111">
        <v>708617960</v>
      </c>
      <c r="V5111" t="s">
        <v>834</v>
      </c>
    </row>
    <row r="5112" spans="1:22" x14ac:dyDescent="0.3">
      <c r="A5112">
        <v>202122</v>
      </c>
      <c r="B5112" t="s">
        <v>820</v>
      </c>
      <c r="C5112" t="s">
        <v>821</v>
      </c>
      <c r="D5112" t="s">
        <v>822</v>
      </c>
      <c r="E5112" t="s">
        <v>823</v>
      </c>
      <c r="F5112" t="s">
        <v>856</v>
      </c>
      <c r="G5112" t="s">
        <v>857</v>
      </c>
      <c r="H5112" t="s">
        <v>974</v>
      </c>
      <c r="I5112">
        <v>919</v>
      </c>
      <c r="J5112" t="s">
        <v>975</v>
      </c>
      <c r="K5112" t="s">
        <v>835</v>
      </c>
      <c r="L5112" t="s">
        <v>836</v>
      </c>
      <c r="M5112" t="s">
        <v>829</v>
      </c>
      <c r="N5112" t="s">
        <v>829</v>
      </c>
      <c r="O5112" t="s">
        <v>829</v>
      </c>
      <c r="P5112" t="s">
        <v>829</v>
      </c>
      <c r="Q5112" t="s">
        <v>829</v>
      </c>
      <c r="R5112" t="s">
        <v>829</v>
      </c>
      <c r="S5112">
        <v>642164454</v>
      </c>
      <c r="T5112" t="s">
        <v>829</v>
      </c>
      <c r="U5112" t="s">
        <v>829</v>
      </c>
      <c r="V5112" t="s">
        <v>834</v>
      </c>
    </row>
    <row r="5113" spans="1:22" x14ac:dyDescent="0.3">
      <c r="A5113">
        <v>202223</v>
      </c>
      <c r="B5113" t="s">
        <v>820</v>
      </c>
      <c r="C5113" t="s">
        <v>821</v>
      </c>
      <c r="D5113" t="s">
        <v>822</v>
      </c>
      <c r="E5113" t="s">
        <v>823</v>
      </c>
      <c r="F5113" t="s">
        <v>856</v>
      </c>
      <c r="G5113" t="s">
        <v>857</v>
      </c>
      <c r="H5113" t="s">
        <v>974</v>
      </c>
      <c r="I5113">
        <v>919</v>
      </c>
      <c r="J5113" t="s">
        <v>975</v>
      </c>
      <c r="K5113" t="s">
        <v>835</v>
      </c>
      <c r="L5113" t="s">
        <v>836</v>
      </c>
      <c r="M5113" t="s">
        <v>829</v>
      </c>
      <c r="N5113" t="s">
        <v>829</v>
      </c>
      <c r="O5113" t="s">
        <v>829</v>
      </c>
      <c r="P5113" t="s">
        <v>829</v>
      </c>
      <c r="Q5113" t="s">
        <v>829</v>
      </c>
      <c r="R5113" t="s">
        <v>829</v>
      </c>
      <c r="S5113">
        <v>664282622</v>
      </c>
      <c r="T5113" t="s">
        <v>829</v>
      </c>
      <c r="U5113" t="s">
        <v>829</v>
      </c>
      <c r="V5113" t="s">
        <v>834</v>
      </c>
    </row>
    <row r="5114" spans="1:22" x14ac:dyDescent="0.3">
      <c r="A5114">
        <v>202324</v>
      </c>
      <c r="B5114" t="s">
        <v>820</v>
      </c>
      <c r="C5114" t="s">
        <v>821</v>
      </c>
      <c r="D5114" t="s">
        <v>822</v>
      </c>
      <c r="E5114" t="s">
        <v>823</v>
      </c>
      <c r="F5114" t="s">
        <v>856</v>
      </c>
      <c r="G5114" t="s">
        <v>857</v>
      </c>
      <c r="H5114" t="s">
        <v>974</v>
      </c>
      <c r="I5114">
        <v>919</v>
      </c>
      <c r="J5114" t="s">
        <v>975</v>
      </c>
      <c r="K5114" t="s">
        <v>835</v>
      </c>
      <c r="L5114" t="s">
        <v>836</v>
      </c>
      <c r="M5114" t="s">
        <v>829</v>
      </c>
      <c r="N5114" t="s">
        <v>829</v>
      </c>
      <c r="O5114" t="s">
        <v>829</v>
      </c>
      <c r="P5114" t="s">
        <v>829</v>
      </c>
      <c r="Q5114" t="s">
        <v>829</v>
      </c>
      <c r="R5114" t="s">
        <v>829</v>
      </c>
      <c r="S5114">
        <v>687430771</v>
      </c>
      <c r="T5114" t="s">
        <v>829</v>
      </c>
      <c r="U5114" t="s">
        <v>829</v>
      </c>
      <c r="V5114" t="s">
        <v>834</v>
      </c>
    </row>
    <row r="5115" spans="1:22" x14ac:dyDescent="0.3">
      <c r="A5115">
        <v>202122</v>
      </c>
      <c r="B5115" t="s">
        <v>820</v>
      </c>
      <c r="C5115" t="s">
        <v>821</v>
      </c>
      <c r="D5115" t="s">
        <v>822</v>
      </c>
      <c r="E5115" t="s">
        <v>823</v>
      </c>
      <c r="F5115" t="s">
        <v>856</v>
      </c>
      <c r="G5115" t="s">
        <v>857</v>
      </c>
      <c r="H5115" t="s">
        <v>974</v>
      </c>
      <c r="I5115">
        <v>919</v>
      </c>
      <c r="J5115" t="s">
        <v>975</v>
      </c>
      <c r="K5115" t="s">
        <v>835</v>
      </c>
      <c r="L5115" t="s">
        <v>837</v>
      </c>
      <c r="M5115" t="s">
        <v>829</v>
      </c>
      <c r="N5115" t="s">
        <v>829</v>
      </c>
      <c r="O5115" t="s">
        <v>829</v>
      </c>
      <c r="P5115" t="s">
        <v>829</v>
      </c>
      <c r="Q5115" t="s">
        <v>829</v>
      </c>
      <c r="R5115" t="s">
        <v>829</v>
      </c>
      <c r="S5115">
        <v>-973005</v>
      </c>
      <c r="T5115" t="s">
        <v>829</v>
      </c>
      <c r="U5115" t="s">
        <v>829</v>
      </c>
      <c r="V5115" t="s">
        <v>834</v>
      </c>
    </row>
    <row r="5116" spans="1:22" x14ac:dyDescent="0.3">
      <c r="A5116">
        <v>202223</v>
      </c>
      <c r="B5116" t="s">
        <v>820</v>
      </c>
      <c r="C5116" t="s">
        <v>821</v>
      </c>
      <c r="D5116" t="s">
        <v>822</v>
      </c>
      <c r="E5116" t="s">
        <v>823</v>
      </c>
      <c r="F5116" t="s">
        <v>856</v>
      </c>
      <c r="G5116" t="s">
        <v>857</v>
      </c>
      <c r="H5116" t="s">
        <v>974</v>
      </c>
      <c r="I5116">
        <v>919</v>
      </c>
      <c r="J5116" t="s">
        <v>975</v>
      </c>
      <c r="K5116" t="s">
        <v>835</v>
      </c>
      <c r="L5116" t="s">
        <v>837</v>
      </c>
      <c r="M5116" t="s">
        <v>829</v>
      </c>
      <c r="N5116" t="s">
        <v>829</v>
      </c>
      <c r="O5116" t="s">
        <v>829</v>
      </c>
      <c r="P5116" t="s">
        <v>829</v>
      </c>
      <c r="Q5116" t="s">
        <v>829</v>
      </c>
      <c r="R5116" t="s">
        <v>829</v>
      </c>
      <c r="S5116">
        <v>-576519</v>
      </c>
      <c r="T5116" t="s">
        <v>829</v>
      </c>
      <c r="U5116" t="s">
        <v>829</v>
      </c>
      <c r="V5116">
        <v>0</v>
      </c>
    </row>
    <row r="5117" spans="1:22" x14ac:dyDescent="0.3">
      <c r="A5117">
        <v>202324</v>
      </c>
      <c r="B5117" t="s">
        <v>820</v>
      </c>
      <c r="C5117" t="s">
        <v>821</v>
      </c>
      <c r="D5117" t="s">
        <v>822</v>
      </c>
      <c r="E5117" t="s">
        <v>823</v>
      </c>
      <c r="F5117" t="s">
        <v>856</v>
      </c>
      <c r="G5117" t="s">
        <v>857</v>
      </c>
      <c r="H5117" t="s">
        <v>974</v>
      </c>
      <c r="I5117">
        <v>919</v>
      </c>
      <c r="J5117" t="s">
        <v>975</v>
      </c>
      <c r="K5117" t="s">
        <v>835</v>
      </c>
      <c r="L5117" t="s">
        <v>837</v>
      </c>
      <c r="M5117" t="s">
        <v>829</v>
      </c>
      <c r="N5117" t="s">
        <v>829</v>
      </c>
      <c r="O5117" t="s">
        <v>829</v>
      </c>
      <c r="P5117" t="s">
        <v>829</v>
      </c>
      <c r="Q5117" t="s">
        <v>829</v>
      </c>
      <c r="R5117" t="s">
        <v>829</v>
      </c>
      <c r="S5117">
        <v>-479</v>
      </c>
      <c r="T5117" t="s">
        <v>829</v>
      </c>
      <c r="U5117" t="s">
        <v>829</v>
      </c>
      <c r="V5117">
        <v>0</v>
      </c>
    </row>
    <row r="5118" spans="1:22" x14ac:dyDescent="0.3">
      <c r="A5118">
        <v>202122</v>
      </c>
      <c r="B5118" t="s">
        <v>820</v>
      </c>
      <c r="C5118" t="s">
        <v>821</v>
      </c>
      <c r="D5118" t="s">
        <v>822</v>
      </c>
      <c r="E5118" t="s">
        <v>823</v>
      </c>
      <c r="F5118" t="s">
        <v>856</v>
      </c>
      <c r="G5118" t="s">
        <v>857</v>
      </c>
      <c r="H5118" t="s">
        <v>974</v>
      </c>
      <c r="I5118">
        <v>919</v>
      </c>
      <c r="J5118" t="s">
        <v>975</v>
      </c>
      <c r="K5118" t="s">
        <v>835</v>
      </c>
      <c r="L5118" t="s">
        <v>838</v>
      </c>
      <c r="M5118" t="s">
        <v>829</v>
      </c>
      <c r="N5118" t="s">
        <v>829</v>
      </c>
      <c r="O5118" t="s">
        <v>829</v>
      </c>
      <c r="P5118" t="s">
        <v>829</v>
      </c>
      <c r="Q5118" t="s">
        <v>829</v>
      </c>
      <c r="R5118" t="s">
        <v>829</v>
      </c>
      <c r="S5118">
        <v>20411940</v>
      </c>
      <c r="T5118" t="s">
        <v>829</v>
      </c>
      <c r="U5118" t="s">
        <v>829</v>
      </c>
      <c r="V5118" t="s">
        <v>834</v>
      </c>
    </row>
    <row r="5119" spans="1:22" x14ac:dyDescent="0.3">
      <c r="A5119">
        <v>202223</v>
      </c>
      <c r="B5119" t="s">
        <v>820</v>
      </c>
      <c r="C5119" t="s">
        <v>821</v>
      </c>
      <c r="D5119" t="s">
        <v>822</v>
      </c>
      <c r="E5119" t="s">
        <v>823</v>
      </c>
      <c r="F5119" t="s">
        <v>856</v>
      </c>
      <c r="G5119" t="s">
        <v>857</v>
      </c>
      <c r="H5119" t="s">
        <v>974</v>
      </c>
      <c r="I5119">
        <v>919</v>
      </c>
      <c r="J5119" t="s">
        <v>975</v>
      </c>
      <c r="K5119" t="s">
        <v>835</v>
      </c>
      <c r="L5119" t="s">
        <v>838</v>
      </c>
      <c r="M5119" t="s">
        <v>829</v>
      </c>
      <c r="N5119" t="s">
        <v>829</v>
      </c>
      <c r="O5119" t="s">
        <v>829</v>
      </c>
      <c r="P5119" t="s">
        <v>829</v>
      </c>
      <c r="Q5119" t="s">
        <v>829</v>
      </c>
      <c r="R5119" t="s">
        <v>829</v>
      </c>
      <c r="S5119">
        <v>16866078</v>
      </c>
      <c r="T5119" t="s">
        <v>829</v>
      </c>
      <c r="U5119" t="s">
        <v>829</v>
      </c>
      <c r="V5119" t="s">
        <v>834</v>
      </c>
    </row>
    <row r="5120" spans="1:22" x14ac:dyDescent="0.3">
      <c r="A5120">
        <v>202324</v>
      </c>
      <c r="B5120" t="s">
        <v>820</v>
      </c>
      <c r="C5120" t="s">
        <v>821</v>
      </c>
      <c r="D5120" t="s">
        <v>822</v>
      </c>
      <c r="E5120" t="s">
        <v>823</v>
      </c>
      <c r="F5120" t="s">
        <v>856</v>
      </c>
      <c r="G5120" t="s">
        <v>857</v>
      </c>
      <c r="H5120" t="s">
        <v>974</v>
      </c>
      <c r="I5120">
        <v>919</v>
      </c>
      <c r="J5120" t="s">
        <v>975</v>
      </c>
      <c r="K5120" t="s">
        <v>835</v>
      </c>
      <c r="L5120" t="s">
        <v>838</v>
      </c>
      <c r="M5120" t="s">
        <v>829</v>
      </c>
      <c r="N5120" t="s">
        <v>829</v>
      </c>
      <c r="O5120" t="s">
        <v>829</v>
      </c>
      <c r="P5120" t="s">
        <v>829</v>
      </c>
      <c r="Q5120" t="s">
        <v>829</v>
      </c>
      <c r="R5120" t="s">
        <v>829</v>
      </c>
      <c r="S5120">
        <v>12601608</v>
      </c>
      <c r="T5120" t="s">
        <v>829</v>
      </c>
      <c r="U5120" t="s">
        <v>829</v>
      </c>
      <c r="V5120" t="s">
        <v>834</v>
      </c>
    </row>
    <row r="5121" spans="1:22" x14ac:dyDescent="0.3">
      <c r="A5121">
        <v>202122</v>
      </c>
      <c r="B5121" t="s">
        <v>820</v>
      </c>
      <c r="C5121" t="s">
        <v>821</v>
      </c>
      <c r="D5121" t="s">
        <v>822</v>
      </c>
      <c r="E5121" t="s">
        <v>823</v>
      </c>
      <c r="F5121" t="s">
        <v>856</v>
      </c>
      <c r="G5121" t="s">
        <v>857</v>
      </c>
      <c r="H5121" t="s">
        <v>974</v>
      </c>
      <c r="I5121">
        <v>919</v>
      </c>
      <c r="J5121" t="s">
        <v>975</v>
      </c>
      <c r="K5121" t="s">
        <v>835</v>
      </c>
      <c r="L5121" t="s">
        <v>839</v>
      </c>
      <c r="M5121" t="s">
        <v>829</v>
      </c>
      <c r="N5121" t="s">
        <v>829</v>
      </c>
      <c r="O5121" t="s">
        <v>829</v>
      </c>
      <c r="P5121" t="s">
        <v>829</v>
      </c>
      <c r="Q5121" t="s">
        <v>829</v>
      </c>
      <c r="R5121" t="s">
        <v>829</v>
      </c>
      <c r="S5121">
        <v>-16866078</v>
      </c>
      <c r="T5121" t="s">
        <v>829</v>
      </c>
      <c r="U5121" t="s">
        <v>829</v>
      </c>
      <c r="V5121" t="s">
        <v>834</v>
      </c>
    </row>
    <row r="5122" spans="1:22" x14ac:dyDescent="0.3">
      <c r="A5122">
        <v>202223</v>
      </c>
      <c r="B5122" t="s">
        <v>820</v>
      </c>
      <c r="C5122" t="s">
        <v>821</v>
      </c>
      <c r="D5122" t="s">
        <v>822</v>
      </c>
      <c r="E5122" t="s">
        <v>823</v>
      </c>
      <c r="F5122" t="s">
        <v>856</v>
      </c>
      <c r="G5122" t="s">
        <v>857</v>
      </c>
      <c r="H5122" t="s">
        <v>974</v>
      </c>
      <c r="I5122">
        <v>919</v>
      </c>
      <c r="J5122" t="s">
        <v>975</v>
      </c>
      <c r="K5122" t="s">
        <v>835</v>
      </c>
      <c r="L5122" t="s">
        <v>839</v>
      </c>
      <c r="M5122" t="s">
        <v>829</v>
      </c>
      <c r="N5122" t="s">
        <v>829</v>
      </c>
      <c r="O5122" t="s">
        <v>829</v>
      </c>
      <c r="P5122" t="s">
        <v>829</v>
      </c>
      <c r="Q5122" t="s">
        <v>829</v>
      </c>
      <c r="R5122" t="s">
        <v>829</v>
      </c>
      <c r="S5122">
        <v>-12601608</v>
      </c>
      <c r="T5122" t="s">
        <v>829</v>
      </c>
      <c r="U5122" t="s">
        <v>829</v>
      </c>
      <c r="V5122" t="s">
        <v>834</v>
      </c>
    </row>
    <row r="5123" spans="1:22" x14ac:dyDescent="0.3">
      <c r="A5123">
        <v>202324</v>
      </c>
      <c r="B5123" t="s">
        <v>820</v>
      </c>
      <c r="C5123" t="s">
        <v>821</v>
      </c>
      <c r="D5123" t="s">
        <v>822</v>
      </c>
      <c r="E5123" t="s">
        <v>823</v>
      </c>
      <c r="F5123" t="s">
        <v>856</v>
      </c>
      <c r="G5123" t="s">
        <v>857</v>
      </c>
      <c r="H5123" t="s">
        <v>974</v>
      </c>
      <c r="I5123">
        <v>919</v>
      </c>
      <c r="J5123" t="s">
        <v>975</v>
      </c>
      <c r="K5123" t="s">
        <v>835</v>
      </c>
      <c r="L5123" t="s">
        <v>839</v>
      </c>
      <c r="M5123" t="s">
        <v>829</v>
      </c>
      <c r="N5123" t="s">
        <v>829</v>
      </c>
      <c r="O5123" t="s">
        <v>829</v>
      </c>
      <c r="P5123" t="s">
        <v>829</v>
      </c>
      <c r="Q5123" t="s">
        <v>829</v>
      </c>
      <c r="R5123" t="s">
        <v>829</v>
      </c>
      <c r="S5123">
        <v>-1499647</v>
      </c>
      <c r="T5123" t="s">
        <v>829</v>
      </c>
      <c r="U5123" t="s">
        <v>829</v>
      </c>
      <c r="V5123" t="s">
        <v>834</v>
      </c>
    </row>
    <row r="5124" spans="1:22" x14ac:dyDescent="0.3">
      <c r="A5124">
        <v>202122</v>
      </c>
      <c r="B5124" t="s">
        <v>820</v>
      </c>
      <c r="C5124" t="s">
        <v>821</v>
      </c>
      <c r="D5124" t="s">
        <v>822</v>
      </c>
      <c r="E5124" t="s">
        <v>823</v>
      </c>
      <c r="F5124" t="s">
        <v>856</v>
      </c>
      <c r="G5124" t="s">
        <v>857</v>
      </c>
      <c r="H5124" t="s">
        <v>974</v>
      </c>
      <c r="I5124">
        <v>919</v>
      </c>
      <c r="J5124" t="s">
        <v>975</v>
      </c>
      <c r="K5124" t="s">
        <v>835</v>
      </c>
      <c r="L5124" t="s">
        <v>840</v>
      </c>
      <c r="M5124" t="s">
        <v>829</v>
      </c>
      <c r="N5124" t="s">
        <v>829</v>
      </c>
      <c r="O5124" t="s">
        <v>829</v>
      </c>
      <c r="P5124" t="s">
        <v>829</v>
      </c>
      <c r="Q5124" t="s">
        <v>829</v>
      </c>
      <c r="R5124" t="s">
        <v>829</v>
      </c>
      <c r="S5124">
        <v>0</v>
      </c>
      <c r="T5124" t="s">
        <v>829</v>
      </c>
      <c r="U5124" t="s">
        <v>829</v>
      </c>
      <c r="V5124" t="s">
        <v>834</v>
      </c>
    </row>
    <row r="5125" spans="1:22" x14ac:dyDescent="0.3">
      <c r="A5125">
        <v>202223</v>
      </c>
      <c r="B5125" t="s">
        <v>820</v>
      </c>
      <c r="C5125" t="s">
        <v>821</v>
      </c>
      <c r="D5125" t="s">
        <v>822</v>
      </c>
      <c r="E5125" t="s">
        <v>823</v>
      </c>
      <c r="F5125" t="s">
        <v>856</v>
      </c>
      <c r="G5125" t="s">
        <v>857</v>
      </c>
      <c r="H5125" t="s">
        <v>974</v>
      </c>
      <c r="I5125">
        <v>919</v>
      </c>
      <c r="J5125" t="s">
        <v>975</v>
      </c>
      <c r="K5125" t="s">
        <v>835</v>
      </c>
      <c r="L5125" t="s">
        <v>840</v>
      </c>
      <c r="M5125" t="s">
        <v>829</v>
      </c>
      <c r="N5125" t="s">
        <v>829</v>
      </c>
      <c r="O5125" t="s">
        <v>829</v>
      </c>
      <c r="P5125" t="s">
        <v>829</v>
      </c>
      <c r="Q5125" t="s">
        <v>829</v>
      </c>
      <c r="R5125" t="s">
        <v>829</v>
      </c>
      <c r="S5125">
        <v>0</v>
      </c>
      <c r="T5125" t="s">
        <v>829</v>
      </c>
      <c r="U5125" t="s">
        <v>829</v>
      </c>
      <c r="V5125" t="s">
        <v>834</v>
      </c>
    </row>
    <row r="5126" spans="1:22" x14ac:dyDescent="0.3">
      <c r="A5126">
        <v>202324</v>
      </c>
      <c r="B5126" t="s">
        <v>820</v>
      </c>
      <c r="C5126" t="s">
        <v>821</v>
      </c>
      <c r="D5126" t="s">
        <v>822</v>
      </c>
      <c r="E5126" t="s">
        <v>823</v>
      </c>
      <c r="F5126" t="s">
        <v>856</v>
      </c>
      <c r="G5126" t="s">
        <v>857</v>
      </c>
      <c r="H5126" t="s">
        <v>974</v>
      </c>
      <c r="I5126">
        <v>919</v>
      </c>
      <c r="J5126" t="s">
        <v>975</v>
      </c>
      <c r="K5126" t="s">
        <v>835</v>
      </c>
      <c r="L5126" t="s">
        <v>840</v>
      </c>
      <c r="M5126" t="s">
        <v>829</v>
      </c>
      <c r="N5126" t="s">
        <v>829</v>
      </c>
      <c r="O5126" t="s">
        <v>829</v>
      </c>
      <c r="P5126" t="s">
        <v>829</v>
      </c>
      <c r="Q5126" t="s">
        <v>829</v>
      </c>
      <c r="R5126" t="s">
        <v>829</v>
      </c>
      <c r="S5126">
        <v>0</v>
      </c>
      <c r="T5126" t="s">
        <v>829</v>
      </c>
      <c r="U5126" t="s">
        <v>829</v>
      </c>
      <c r="V5126" t="s">
        <v>834</v>
      </c>
    </row>
    <row r="5127" spans="1:22" x14ac:dyDescent="0.3">
      <c r="A5127">
        <v>202122</v>
      </c>
      <c r="B5127" t="s">
        <v>820</v>
      </c>
      <c r="C5127" t="s">
        <v>821</v>
      </c>
      <c r="D5127" t="s">
        <v>822</v>
      </c>
      <c r="E5127" t="s">
        <v>823</v>
      </c>
      <c r="F5127" t="s">
        <v>856</v>
      </c>
      <c r="G5127" t="s">
        <v>857</v>
      </c>
      <c r="H5127" t="s">
        <v>974</v>
      </c>
      <c r="I5127">
        <v>919</v>
      </c>
      <c r="J5127" t="s">
        <v>975</v>
      </c>
      <c r="K5127" t="s">
        <v>835</v>
      </c>
      <c r="L5127" t="s">
        <v>841</v>
      </c>
      <c r="M5127" t="s">
        <v>829</v>
      </c>
      <c r="N5127" t="s">
        <v>829</v>
      </c>
      <c r="O5127" t="s">
        <v>829</v>
      </c>
      <c r="P5127" t="s">
        <v>829</v>
      </c>
      <c r="Q5127" t="s">
        <v>829</v>
      </c>
      <c r="R5127" t="s">
        <v>829</v>
      </c>
      <c r="S5127">
        <v>655490672</v>
      </c>
      <c r="T5127" t="s">
        <v>829</v>
      </c>
      <c r="U5127" t="s">
        <v>829</v>
      </c>
      <c r="V5127" t="s">
        <v>834</v>
      </c>
    </row>
    <row r="5128" spans="1:22" x14ac:dyDescent="0.3">
      <c r="A5128">
        <v>202223</v>
      </c>
      <c r="B5128" t="s">
        <v>820</v>
      </c>
      <c r="C5128" t="s">
        <v>821</v>
      </c>
      <c r="D5128" t="s">
        <v>822</v>
      </c>
      <c r="E5128" t="s">
        <v>823</v>
      </c>
      <c r="F5128" t="s">
        <v>856</v>
      </c>
      <c r="G5128" t="s">
        <v>857</v>
      </c>
      <c r="H5128" t="s">
        <v>974</v>
      </c>
      <c r="I5128">
        <v>919</v>
      </c>
      <c r="J5128" t="s">
        <v>975</v>
      </c>
      <c r="K5128" t="s">
        <v>835</v>
      </c>
      <c r="L5128" t="s">
        <v>841</v>
      </c>
      <c r="M5128" t="s">
        <v>829</v>
      </c>
      <c r="N5128" t="s">
        <v>829</v>
      </c>
      <c r="O5128" t="s">
        <v>829</v>
      </c>
      <c r="P5128" t="s">
        <v>829</v>
      </c>
      <c r="Q5128" t="s">
        <v>829</v>
      </c>
      <c r="R5128" t="s">
        <v>829</v>
      </c>
      <c r="S5128">
        <v>679503887</v>
      </c>
      <c r="T5128" t="s">
        <v>829</v>
      </c>
      <c r="U5128" t="s">
        <v>829</v>
      </c>
      <c r="V5128" t="s">
        <v>834</v>
      </c>
    </row>
    <row r="5129" spans="1:22" x14ac:dyDescent="0.3">
      <c r="A5129">
        <v>202324</v>
      </c>
      <c r="B5129" t="s">
        <v>820</v>
      </c>
      <c r="C5129" t="s">
        <v>821</v>
      </c>
      <c r="D5129" t="s">
        <v>822</v>
      </c>
      <c r="E5129" t="s">
        <v>823</v>
      </c>
      <c r="F5129" t="s">
        <v>856</v>
      </c>
      <c r="G5129" t="s">
        <v>857</v>
      </c>
      <c r="H5129" t="s">
        <v>974</v>
      </c>
      <c r="I5129">
        <v>919</v>
      </c>
      <c r="J5129" t="s">
        <v>975</v>
      </c>
      <c r="K5129" t="s">
        <v>835</v>
      </c>
      <c r="L5129" t="s">
        <v>841</v>
      </c>
      <c r="M5129" t="s">
        <v>829</v>
      </c>
      <c r="N5129" t="s">
        <v>829</v>
      </c>
      <c r="O5129" t="s">
        <v>829</v>
      </c>
      <c r="P5129" t="s">
        <v>829</v>
      </c>
      <c r="Q5129" t="s">
        <v>829</v>
      </c>
      <c r="R5129" t="s">
        <v>829</v>
      </c>
      <c r="S5129">
        <v>708617960</v>
      </c>
      <c r="T5129" t="s">
        <v>829</v>
      </c>
      <c r="U5129" t="s">
        <v>829</v>
      </c>
      <c r="V5129" t="s">
        <v>834</v>
      </c>
    </row>
    <row r="5130" spans="1:22" x14ac:dyDescent="0.3">
      <c r="A5130">
        <v>202122</v>
      </c>
      <c r="B5130" t="s">
        <v>820</v>
      </c>
      <c r="C5130" t="s">
        <v>821</v>
      </c>
      <c r="D5130" t="s">
        <v>822</v>
      </c>
      <c r="E5130" t="s">
        <v>823</v>
      </c>
      <c r="F5130" t="s">
        <v>856</v>
      </c>
      <c r="G5130" t="s">
        <v>857</v>
      </c>
      <c r="H5130" t="s">
        <v>974</v>
      </c>
      <c r="I5130">
        <v>919</v>
      </c>
      <c r="J5130" t="s">
        <v>975</v>
      </c>
      <c r="K5130" t="s">
        <v>842</v>
      </c>
      <c r="L5130" t="s">
        <v>238</v>
      </c>
      <c r="M5130" t="s">
        <v>829</v>
      </c>
      <c r="N5130" t="s">
        <v>829</v>
      </c>
      <c r="O5130" t="s">
        <v>829</v>
      </c>
      <c r="P5130" t="s">
        <v>829</v>
      </c>
      <c r="Q5130" t="s">
        <v>829</v>
      </c>
      <c r="R5130" t="s">
        <v>829</v>
      </c>
      <c r="S5130">
        <v>3062861</v>
      </c>
      <c r="T5130">
        <v>1300</v>
      </c>
      <c r="U5130">
        <v>3061561</v>
      </c>
      <c r="V5130">
        <v>15</v>
      </c>
    </row>
    <row r="5131" spans="1:22" x14ac:dyDescent="0.3">
      <c r="A5131">
        <v>202223</v>
      </c>
      <c r="B5131" t="s">
        <v>820</v>
      </c>
      <c r="C5131" t="s">
        <v>821</v>
      </c>
      <c r="D5131" t="s">
        <v>822</v>
      </c>
      <c r="E5131" t="s">
        <v>823</v>
      </c>
      <c r="F5131" t="s">
        <v>856</v>
      </c>
      <c r="G5131" t="s">
        <v>857</v>
      </c>
      <c r="H5131" t="s">
        <v>974</v>
      </c>
      <c r="I5131">
        <v>919</v>
      </c>
      <c r="J5131" t="s">
        <v>975</v>
      </c>
      <c r="K5131" t="s">
        <v>842</v>
      </c>
      <c r="L5131" t="s">
        <v>238</v>
      </c>
      <c r="M5131" t="s">
        <v>829</v>
      </c>
      <c r="N5131" t="s">
        <v>829</v>
      </c>
      <c r="O5131" t="s">
        <v>829</v>
      </c>
      <c r="P5131" t="s">
        <v>829</v>
      </c>
      <c r="Q5131" t="s">
        <v>829</v>
      </c>
      <c r="R5131" t="s">
        <v>829</v>
      </c>
      <c r="S5131">
        <v>2997209</v>
      </c>
      <c r="T5131">
        <v>0</v>
      </c>
      <c r="U5131">
        <v>2997209</v>
      </c>
      <c r="V5131">
        <v>14</v>
      </c>
    </row>
    <row r="5132" spans="1:22" x14ac:dyDescent="0.3">
      <c r="A5132">
        <v>202324</v>
      </c>
      <c r="B5132" t="s">
        <v>820</v>
      </c>
      <c r="C5132" t="s">
        <v>821</v>
      </c>
      <c r="D5132" t="s">
        <v>822</v>
      </c>
      <c r="E5132" t="s">
        <v>823</v>
      </c>
      <c r="F5132" t="s">
        <v>856</v>
      </c>
      <c r="G5132" t="s">
        <v>857</v>
      </c>
      <c r="H5132" t="s">
        <v>974</v>
      </c>
      <c r="I5132">
        <v>919</v>
      </c>
      <c r="J5132" t="s">
        <v>975</v>
      </c>
      <c r="K5132" t="s">
        <v>842</v>
      </c>
      <c r="L5132" t="s">
        <v>238</v>
      </c>
      <c r="M5132" t="s">
        <v>829</v>
      </c>
      <c r="N5132" t="s">
        <v>829</v>
      </c>
      <c r="O5132" t="s">
        <v>829</v>
      </c>
      <c r="P5132" t="s">
        <v>829</v>
      </c>
      <c r="Q5132" t="s">
        <v>829</v>
      </c>
      <c r="R5132" t="s">
        <v>829</v>
      </c>
      <c r="S5132">
        <v>3291765</v>
      </c>
      <c r="T5132">
        <v>55315</v>
      </c>
      <c r="U5132">
        <v>3236450</v>
      </c>
      <c r="V5132">
        <v>15</v>
      </c>
    </row>
    <row r="5133" spans="1:22" x14ac:dyDescent="0.3">
      <c r="A5133">
        <v>202122</v>
      </c>
      <c r="B5133" t="s">
        <v>820</v>
      </c>
      <c r="C5133" t="s">
        <v>821</v>
      </c>
      <c r="D5133" t="s">
        <v>822</v>
      </c>
      <c r="E5133" t="s">
        <v>823</v>
      </c>
      <c r="F5133" t="s">
        <v>856</v>
      </c>
      <c r="G5133" t="s">
        <v>857</v>
      </c>
      <c r="H5133" t="s">
        <v>974</v>
      </c>
      <c r="I5133">
        <v>919</v>
      </c>
      <c r="J5133" t="s">
        <v>975</v>
      </c>
      <c r="K5133" t="s">
        <v>842</v>
      </c>
      <c r="L5133" t="s">
        <v>240</v>
      </c>
      <c r="M5133" t="s">
        <v>829</v>
      </c>
      <c r="N5133" t="s">
        <v>829</v>
      </c>
      <c r="O5133" t="s">
        <v>829</v>
      </c>
      <c r="P5133" t="s">
        <v>829</v>
      </c>
      <c r="Q5133" t="s">
        <v>829</v>
      </c>
      <c r="R5133" t="s">
        <v>829</v>
      </c>
      <c r="S5133">
        <v>5707948</v>
      </c>
      <c r="T5133">
        <v>4436</v>
      </c>
      <c r="U5133">
        <v>5703512</v>
      </c>
      <c r="V5133">
        <v>28</v>
      </c>
    </row>
    <row r="5134" spans="1:22" x14ac:dyDescent="0.3">
      <c r="A5134">
        <v>202223</v>
      </c>
      <c r="B5134" t="s">
        <v>820</v>
      </c>
      <c r="C5134" t="s">
        <v>821</v>
      </c>
      <c r="D5134" t="s">
        <v>822</v>
      </c>
      <c r="E5134" t="s">
        <v>823</v>
      </c>
      <c r="F5134" t="s">
        <v>856</v>
      </c>
      <c r="G5134" t="s">
        <v>857</v>
      </c>
      <c r="H5134" t="s">
        <v>974</v>
      </c>
      <c r="I5134">
        <v>919</v>
      </c>
      <c r="J5134" t="s">
        <v>975</v>
      </c>
      <c r="K5134" t="s">
        <v>842</v>
      </c>
      <c r="L5134" t="s">
        <v>240</v>
      </c>
      <c r="M5134" t="s">
        <v>829</v>
      </c>
      <c r="N5134" t="s">
        <v>829</v>
      </c>
      <c r="O5134" t="s">
        <v>829</v>
      </c>
      <c r="P5134" t="s">
        <v>829</v>
      </c>
      <c r="Q5134" t="s">
        <v>829</v>
      </c>
      <c r="R5134" t="s">
        <v>829</v>
      </c>
      <c r="S5134">
        <v>9120826</v>
      </c>
      <c r="T5134">
        <v>779</v>
      </c>
      <c r="U5134">
        <v>9120047</v>
      </c>
      <c r="V5134">
        <v>44</v>
      </c>
    </row>
    <row r="5135" spans="1:22" x14ac:dyDescent="0.3">
      <c r="A5135">
        <v>202324</v>
      </c>
      <c r="B5135" t="s">
        <v>820</v>
      </c>
      <c r="C5135" t="s">
        <v>821</v>
      </c>
      <c r="D5135" t="s">
        <v>822</v>
      </c>
      <c r="E5135" t="s">
        <v>823</v>
      </c>
      <c r="F5135" t="s">
        <v>856</v>
      </c>
      <c r="G5135" t="s">
        <v>857</v>
      </c>
      <c r="H5135" t="s">
        <v>974</v>
      </c>
      <c r="I5135">
        <v>919</v>
      </c>
      <c r="J5135" t="s">
        <v>975</v>
      </c>
      <c r="K5135" t="s">
        <v>842</v>
      </c>
      <c r="L5135" t="s">
        <v>240</v>
      </c>
      <c r="M5135" t="s">
        <v>829</v>
      </c>
      <c r="N5135" t="s">
        <v>829</v>
      </c>
      <c r="O5135" t="s">
        <v>829</v>
      </c>
      <c r="P5135" t="s">
        <v>829</v>
      </c>
      <c r="Q5135" t="s">
        <v>829</v>
      </c>
      <c r="R5135" t="s">
        <v>829</v>
      </c>
      <c r="S5135">
        <v>9558297</v>
      </c>
      <c r="T5135">
        <v>16926</v>
      </c>
      <c r="U5135">
        <v>9541371</v>
      </c>
      <c r="V5135">
        <v>45</v>
      </c>
    </row>
    <row r="5136" spans="1:22" x14ac:dyDescent="0.3">
      <c r="A5136">
        <v>202122</v>
      </c>
      <c r="B5136" t="s">
        <v>820</v>
      </c>
      <c r="C5136" t="s">
        <v>821</v>
      </c>
      <c r="D5136" t="s">
        <v>822</v>
      </c>
      <c r="E5136" t="s">
        <v>823</v>
      </c>
      <c r="F5136" t="s">
        <v>856</v>
      </c>
      <c r="G5136" t="s">
        <v>857</v>
      </c>
      <c r="H5136" t="s">
        <v>974</v>
      </c>
      <c r="I5136">
        <v>919</v>
      </c>
      <c r="J5136" t="s">
        <v>975</v>
      </c>
      <c r="K5136" t="s">
        <v>842</v>
      </c>
      <c r="L5136" t="s">
        <v>843</v>
      </c>
      <c r="M5136" t="s">
        <v>829</v>
      </c>
      <c r="N5136" t="s">
        <v>829</v>
      </c>
      <c r="O5136" t="s">
        <v>829</v>
      </c>
      <c r="P5136" t="s">
        <v>829</v>
      </c>
      <c r="Q5136" t="s">
        <v>829</v>
      </c>
      <c r="R5136" t="s">
        <v>829</v>
      </c>
      <c r="S5136">
        <v>632050</v>
      </c>
      <c r="T5136">
        <v>0</v>
      </c>
      <c r="U5136">
        <v>632050</v>
      </c>
      <c r="V5136">
        <v>3</v>
      </c>
    </row>
    <row r="5137" spans="1:22" x14ac:dyDescent="0.3">
      <c r="A5137">
        <v>202223</v>
      </c>
      <c r="B5137" t="s">
        <v>820</v>
      </c>
      <c r="C5137" t="s">
        <v>821</v>
      </c>
      <c r="D5137" t="s">
        <v>822</v>
      </c>
      <c r="E5137" t="s">
        <v>823</v>
      </c>
      <c r="F5137" t="s">
        <v>856</v>
      </c>
      <c r="G5137" t="s">
        <v>857</v>
      </c>
      <c r="H5137" t="s">
        <v>974</v>
      </c>
      <c r="I5137">
        <v>919</v>
      </c>
      <c r="J5137" t="s">
        <v>975</v>
      </c>
      <c r="K5137" t="s">
        <v>842</v>
      </c>
      <c r="L5137" t="s">
        <v>843</v>
      </c>
      <c r="M5137" t="s">
        <v>829</v>
      </c>
      <c r="N5137" t="s">
        <v>829</v>
      </c>
      <c r="O5137" t="s">
        <v>829</v>
      </c>
      <c r="P5137" t="s">
        <v>829</v>
      </c>
      <c r="Q5137" t="s">
        <v>829</v>
      </c>
      <c r="R5137" t="s">
        <v>829</v>
      </c>
      <c r="S5137">
        <v>735861</v>
      </c>
      <c r="T5137">
        <v>12000</v>
      </c>
      <c r="U5137">
        <v>723861</v>
      </c>
      <c r="V5137">
        <v>3</v>
      </c>
    </row>
    <row r="5138" spans="1:22" x14ac:dyDescent="0.3">
      <c r="A5138">
        <v>202324</v>
      </c>
      <c r="B5138" t="s">
        <v>820</v>
      </c>
      <c r="C5138" t="s">
        <v>821</v>
      </c>
      <c r="D5138" t="s">
        <v>822</v>
      </c>
      <c r="E5138" t="s">
        <v>823</v>
      </c>
      <c r="F5138" t="s">
        <v>856</v>
      </c>
      <c r="G5138" t="s">
        <v>857</v>
      </c>
      <c r="H5138" t="s">
        <v>974</v>
      </c>
      <c r="I5138">
        <v>919</v>
      </c>
      <c r="J5138" t="s">
        <v>975</v>
      </c>
      <c r="K5138" t="s">
        <v>842</v>
      </c>
      <c r="L5138" t="s">
        <v>843</v>
      </c>
      <c r="M5138" t="s">
        <v>829</v>
      </c>
      <c r="N5138" t="s">
        <v>829</v>
      </c>
      <c r="O5138" t="s">
        <v>829</v>
      </c>
      <c r="P5138" t="s">
        <v>829</v>
      </c>
      <c r="Q5138" t="s">
        <v>829</v>
      </c>
      <c r="R5138" t="s">
        <v>829</v>
      </c>
      <c r="S5138">
        <v>754060</v>
      </c>
      <c r="T5138">
        <v>12000</v>
      </c>
      <c r="U5138">
        <v>742060</v>
      </c>
      <c r="V5138">
        <v>4</v>
      </c>
    </row>
    <row r="5139" spans="1:22" x14ac:dyDescent="0.3">
      <c r="A5139">
        <v>202122</v>
      </c>
      <c r="B5139" t="s">
        <v>820</v>
      </c>
      <c r="C5139" t="s">
        <v>821</v>
      </c>
      <c r="D5139" t="s">
        <v>822</v>
      </c>
      <c r="E5139" t="s">
        <v>823</v>
      </c>
      <c r="F5139" t="s">
        <v>856</v>
      </c>
      <c r="G5139" t="s">
        <v>857</v>
      </c>
      <c r="H5139" t="s">
        <v>974</v>
      </c>
      <c r="I5139">
        <v>919</v>
      </c>
      <c r="J5139" t="s">
        <v>975</v>
      </c>
      <c r="K5139" t="s">
        <v>842</v>
      </c>
      <c r="L5139" t="s">
        <v>249</v>
      </c>
      <c r="M5139">
        <v>10388</v>
      </c>
      <c r="N5139">
        <v>651344</v>
      </c>
      <c r="O5139">
        <v>1140616</v>
      </c>
      <c r="P5139">
        <v>19072136</v>
      </c>
      <c r="Q5139">
        <v>608455</v>
      </c>
      <c r="R5139" t="s">
        <v>829</v>
      </c>
      <c r="S5139">
        <v>21482941</v>
      </c>
      <c r="T5139">
        <v>85524</v>
      </c>
      <c r="U5139">
        <v>21397417</v>
      </c>
      <c r="V5139">
        <v>103</v>
      </c>
    </row>
    <row r="5140" spans="1:22" x14ac:dyDescent="0.3">
      <c r="A5140">
        <v>202223</v>
      </c>
      <c r="B5140" t="s">
        <v>820</v>
      </c>
      <c r="C5140" t="s">
        <v>821</v>
      </c>
      <c r="D5140" t="s">
        <v>822</v>
      </c>
      <c r="E5140" t="s">
        <v>823</v>
      </c>
      <c r="F5140" t="s">
        <v>856</v>
      </c>
      <c r="G5140" t="s">
        <v>857</v>
      </c>
      <c r="H5140" t="s">
        <v>974</v>
      </c>
      <c r="I5140">
        <v>919</v>
      </c>
      <c r="J5140" t="s">
        <v>975</v>
      </c>
      <c r="K5140" t="s">
        <v>842</v>
      </c>
      <c r="L5140" t="s">
        <v>249</v>
      </c>
      <c r="M5140">
        <v>12922</v>
      </c>
      <c r="N5140">
        <v>857097</v>
      </c>
      <c r="O5140">
        <v>1535416</v>
      </c>
      <c r="P5140">
        <v>23828806</v>
      </c>
      <c r="Q5140">
        <v>674025</v>
      </c>
      <c r="R5140" t="s">
        <v>829</v>
      </c>
      <c r="S5140">
        <v>26908267</v>
      </c>
      <c r="T5140">
        <v>77495</v>
      </c>
      <c r="U5140">
        <v>26830772</v>
      </c>
      <c r="V5140">
        <v>128</v>
      </c>
    </row>
    <row r="5141" spans="1:22" x14ac:dyDescent="0.3">
      <c r="A5141">
        <v>202324</v>
      </c>
      <c r="B5141" t="s">
        <v>820</v>
      </c>
      <c r="C5141" t="s">
        <v>821</v>
      </c>
      <c r="D5141" t="s">
        <v>822</v>
      </c>
      <c r="E5141" t="s">
        <v>823</v>
      </c>
      <c r="F5141" t="s">
        <v>856</v>
      </c>
      <c r="G5141" t="s">
        <v>857</v>
      </c>
      <c r="H5141" t="s">
        <v>974</v>
      </c>
      <c r="I5141">
        <v>919</v>
      </c>
      <c r="J5141" t="s">
        <v>975</v>
      </c>
      <c r="K5141" t="s">
        <v>842</v>
      </c>
      <c r="L5141" t="s">
        <v>249</v>
      </c>
      <c r="M5141">
        <v>23278</v>
      </c>
      <c r="N5141">
        <v>815149</v>
      </c>
      <c r="O5141">
        <v>101168</v>
      </c>
      <c r="P5141">
        <v>19374217</v>
      </c>
      <c r="Q5141">
        <v>9513757</v>
      </c>
      <c r="R5141" t="s">
        <v>829</v>
      </c>
      <c r="S5141">
        <v>29827570</v>
      </c>
      <c r="T5141">
        <v>236717</v>
      </c>
      <c r="U5141">
        <v>29590853</v>
      </c>
      <c r="V5141">
        <v>141</v>
      </c>
    </row>
    <row r="5142" spans="1:22" x14ac:dyDescent="0.3">
      <c r="A5142">
        <v>202122</v>
      </c>
      <c r="B5142" t="s">
        <v>820</v>
      </c>
      <c r="C5142" t="s">
        <v>821</v>
      </c>
      <c r="D5142" t="s">
        <v>822</v>
      </c>
      <c r="E5142" t="s">
        <v>823</v>
      </c>
      <c r="F5142" t="s">
        <v>856</v>
      </c>
      <c r="G5142" t="s">
        <v>857</v>
      </c>
      <c r="H5142" t="s">
        <v>974</v>
      </c>
      <c r="I5142">
        <v>919</v>
      </c>
      <c r="J5142" t="s">
        <v>975</v>
      </c>
      <c r="K5142" t="s">
        <v>842</v>
      </c>
      <c r="L5142" t="s">
        <v>844</v>
      </c>
      <c r="M5142">
        <v>43223</v>
      </c>
      <c r="N5142">
        <v>1275691</v>
      </c>
      <c r="O5142">
        <v>4278457</v>
      </c>
      <c r="P5142">
        <v>139643</v>
      </c>
      <c r="Q5142">
        <v>6650</v>
      </c>
      <c r="R5142" t="s">
        <v>829</v>
      </c>
      <c r="S5142">
        <v>5743664</v>
      </c>
      <c r="T5142">
        <v>1102537</v>
      </c>
      <c r="U5142">
        <v>4641127</v>
      </c>
      <c r="V5142">
        <v>22</v>
      </c>
    </row>
    <row r="5143" spans="1:22" x14ac:dyDescent="0.3">
      <c r="A5143">
        <v>202223</v>
      </c>
      <c r="B5143" t="s">
        <v>820</v>
      </c>
      <c r="C5143" t="s">
        <v>821</v>
      </c>
      <c r="D5143" t="s">
        <v>822</v>
      </c>
      <c r="E5143" t="s">
        <v>823</v>
      </c>
      <c r="F5143" t="s">
        <v>856</v>
      </c>
      <c r="G5143" t="s">
        <v>857</v>
      </c>
      <c r="H5143" t="s">
        <v>974</v>
      </c>
      <c r="I5143">
        <v>919</v>
      </c>
      <c r="J5143" t="s">
        <v>975</v>
      </c>
      <c r="K5143" t="s">
        <v>842</v>
      </c>
      <c r="L5143" t="s">
        <v>844</v>
      </c>
      <c r="M5143">
        <v>49755</v>
      </c>
      <c r="N5143">
        <v>1303467</v>
      </c>
      <c r="O5143">
        <v>3709933</v>
      </c>
      <c r="P5143">
        <v>211083</v>
      </c>
      <c r="Q5143">
        <v>3015</v>
      </c>
      <c r="R5143" t="s">
        <v>829</v>
      </c>
      <c r="S5143">
        <v>5277254</v>
      </c>
      <c r="T5143">
        <v>10108</v>
      </c>
      <c r="U5143">
        <v>5267146</v>
      </c>
      <c r="V5143">
        <v>25</v>
      </c>
    </row>
    <row r="5144" spans="1:22" x14ac:dyDescent="0.3">
      <c r="A5144">
        <v>202324</v>
      </c>
      <c r="B5144" t="s">
        <v>820</v>
      </c>
      <c r="C5144" t="s">
        <v>821</v>
      </c>
      <c r="D5144" t="s">
        <v>822</v>
      </c>
      <c r="E5144" t="s">
        <v>823</v>
      </c>
      <c r="F5144" t="s">
        <v>856</v>
      </c>
      <c r="G5144" t="s">
        <v>857</v>
      </c>
      <c r="H5144" t="s">
        <v>974</v>
      </c>
      <c r="I5144">
        <v>919</v>
      </c>
      <c r="J5144" t="s">
        <v>975</v>
      </c>
      <c r="K5144" t="s">
        <v>842</v>
      </c>
      <c r="L5144" t="s">
        <v>844</v>
      </c>
      <c r="M5144">
        <v>85071</v>
      </c>
      <c r="N5144">
        <v>1908106</v>
      </c>
      <c r="O5144">
        <v>4476270</v>
      </c>
      <c r="P5144">
        <v>0</v>
      </c>
      <c r="Q5144">
        <v>17601</v>
      </c>
      <c r="R5144" t="s">
        <v>829</v>
      </c>
      <c r="S5144">
        <v>6487049</v>
      </c>
      <c r="T5144">
        <v>382920</v>
      </c>
      <c r="U5144">
        <v>6104129</v>
      </c>
      <c r="V5144">
        <v>29</v>
      </c>
    </row>
    <row r="5145" spans="1:22" x14ac:dyDescent="0.3">
      <c r="A5145">
        <v>202122</v>
      </c>
      <c r="B5145" t="s">
        <v>820</v>
      </c>
      <c r="C5145" t="s">
        <v>821</v>
      </c>
      <c r="D5145" t="s">
        <v>822</v>
      </c>
      <c r="E5145" t="s">
        <v>823</v>
      </c>
      <c r="F5145" t="s">
        <v>856</v>
      </c>
      <c r="G5145" t="s">
        <v>857</v>
      </c>
      <c r="H5145" t="s">
        <v>974</v>
      </c>
      <c r="I5145">
        <v>919</v>
      </c>
      <c r="J5145" t="s">
        <v>975</v>
      </c>
      <c r="K5145" t="s">
        <v>842</v>
      </c>
      <c r="L5145" t="s">
        <v>251</v>
      </c>
      <c r="M5145" t="s">
        <v>829</v>
      </c>
      <c r="N5145" t="s">
        <v>829</v>
      </c>
      <c r="O5145">
        <v>0</v>
      </c>
      <c r="P5145">
        <v>0</v>
      </c>
      <c r="Q5145">
        <v>0</v>
      </c>
      <c r="R5145">
        <v>1737965</v>
      </c>
      <c r="S5145">
        <v>1737965</v>
      </c>
      <c r="T5145">
        <v>350</v>
      </c>
      <c r="U5145">
        <v>1737615</v>
      </c>
      <c r="V5145">
        <v>8</v>
      </c>
    </row>
    <row r="5146" spans="1:22" x14ac:dyDescent="0.3">
      <c r="A5146">
        <v>202223</v>
      </c>
      <c r="B5146" t="s">
        <v>820</v>
      </c>
      <c r="C5146" t="s">
        <v>821</v>
      </c>
      <c r="D5146" t="s">
        <v>822</v>
      </c>
      <c r="E5146" t="s">
        <v>823</v>
      </c>
      <c r="F5146" t="s">
        <v>856</v>
      </c>
      <c r="G5146" t="s">
        <v>857</v>
      </c>
      <c r="H5146" t="s">
        <v>974</v>
      </c>
      <c r="I5146">
        <v>919</v>
      </c>
      <c r="J5146" t="s">
        <v>975</v>
      </c>
      <c r="K5146" t="s">
        <v>842</v>
      </c>
      <c r="L5146" t="s">
        <v>251</v>
      </c>
      <c r="M5146" t="s">
        <v>829</v>
      </c>
      <c r="N5146" t="s">
        <v>829</v>
      </c>
      <c r="O5146">
        <v>0</v>
      </c>
      <c r="P5146">
        <v>0</v>
      </c>
      <c r="Q5146">
        <v>0</v>
      </c>
      <c r="R5146">
        <v>2305088</v>
      </c>
      <c r="S5146">
        <v>2305088</v>
      </c>
      <c r="T5146">
        <v>0</v>
      </c>
      <c r="U5146">
        <v>2305088</v>
      </c>
      <c r="V5146">
        <v>11</v>
      </c>
    </row>
    <row r="5147" spans="1:22" x14ac:dyDescent="0.3">
      <c r="A5147">
        <v>202324</v>
      </c>
      <c r="B5147" t="s">
        <v>820</v>
      </c>
      <c r="C5147" t="s">
        <v>821</v>
      </c>
      <c r="D5147" t="s">
        <v>822</v>
      </c>
      <c r="E5147" t="s">
        <v>823</v>
      </c>
      <c r="F5147" t="s">
        <v>856</v>
      </c>
      <c r="G5147" t="s">
        <v>857</v>
      </c>
      <c r="H5147" t="s">
        <v>974</v>
      </c>
      <c r="I5147">
        <v>919</v>
      </c>
      <c r="J5147" t="s">
        <v>975</v>
      </c>
      <c r="K5147" t="s">
        <v>842</v>
      </c>
      <c r="L5147" t="s">
        <v>251</v>
      </c>
      <c r="M5147" t="s">
        <v>829</v>
      </c>
      <c r="N5147" t="s">
        <v>829</v>
      </c>
      <c r="O5147">
        <v>0</v>
      </c>
      <c r="P5147">
        <v>0</v>
      </c>
      <c r="Q5147">
        <v>0</v>
      </c>
      <c r="R5147">
        <v>2848221</v>
      </c>
      <c r="S5147">
        <v>2848221</v>
      </c>
      <c r="T5147">
        <v>0</v>
      </c>
      <c r="U5147">
        <v>2848221</v>
      </c>
      <c r="V5147">
        <v>14</v>
      </c>
    </row>
    <row r="5148" spans="1:22" x14ac:dyDescent="0.3">
      <c r="A5148">
        <v>202122</v>
      </c>
      <c r="B5148" t="s">
        <v>820</v>
      </c>
      <c r="C5148" t="s">
        <v>821</v>
      </c>
      <c r="D5148" t="s">
        <v>822</v>
      </c>
      <c r="E5148" t="s">
        <v>823</v>
      </c>
      <c r="F5148" t="s">
        <v>856</v>
      </c>
      <c r="G5148" t="s">
        <v>857</v>
      </c>
      <c r="H5148" t="s">
        <v>974</v>
      </c>
      <c r="I5148">
        <v>919</v>
      </c>
      <c r="J5148" t="s">
        <v>975</v>
      </c>
      <c r="K5148" t="s">
        <v>842</v>
      </c>
      <c r="L5148" t="s">
        <v>253</v>
      </c>
      <c r="M5148" t="s">
        <v>829</v>
      </c>
      <c r="N5148" t="s">
        <v>829</v>
      </c>
      <c r="O5148">
        <v>2288</v>
      </c>
      <c r="P5148">
        <v>0</v>
      </c>
      <c r="Q5148">
        <v>0</v>
      </c>
      <c r="R5148">
        <v>626221</v>
      </c>
      <c r="S5148">
        <v>628508</v>
      </c>
      <c r="T5148">
        <v>0</v>
      </c>
      <c r="U5148">
        <v>628508</v>
      </c>
      <c r="V5148">
        <v>3</v>
      </c>
    </row>
    <row r="5149" spans="1:22" x14ac:dyDescent="0.3">
      <c r="A5149">
        <v>202223</v>
      </c>
      <c r="B5149" t="s">
        <v>820</v>
      </c>
      <c r="C5149" t="s">
        <v>821</v>
      </c>
      <c r="D5149" t="s">
        <v>822</v>
      </c>
      <c r="E5149" t="s">
        <v>823</v>
      </c>
      <c r="F5149" t="s">
        <v>856</v>
      </c>
      <c r="G5149" t="s">
        <v>857</v>
      </c>
      <c r="H5149" t="s">
        <v>974</v>
      </c>
      <c r="I5149">
        <v>919</v>
      </c>
      <c r="J5149" t="s">
        <v>975</v>
      </c>
      <c r="K5149" t="s">
        <v>842</v>
      </c>
      <c r="L5149" t="s">
        <v>253</v>
      </c>
      <c r="M5149" t="s">
        <v>829</v>
      </c>
      <c r="N5149" t="s">
        <v>829</v>
      </c>
      <c r="O5149">
        <v>2349</v>
      </c>
      <c r="P5149">
        <v>0</v>
      </c>
      <c r="Q5149">
        <v>0</v>
      </c>
      <c r="R5149">
        <v>612935</v>
      </c>
      <c r="S5149">
        <v>615284</v>
      </c>
      <c r="T5149">
        <v>0</v>
      </c>
      <c r="U5149">
        <v>615284</v>
      </c>
      <c r="V5149">
        <v>3</v>
      </c>
    </row>
    <row r="5150" spans="1:22" x14ac:dyDescent="0.3">
      <c r="A5150">
        <v>202324</v>
      </c>
      <c r="B5150" t="s">
        <v>820</v>
      </c>
      <c r="C5150" t="s">
        <v>821</v>
      </c>
      <c r="D5150" t="s">
        <v>822</v>
      </c>
      <c r="E5150" t="s">
        <v>823</v>
      </c>
      <c r="F5150" t="s">
        <v>856</v>
      </c>
      <c r="G5150" t="s">
        <v>857</v>
      </c>
      <c r="H5150" t="s">
        <v>974</v>
      </c>
      <c r="I5150">
        <v>919</v>
      </c>
      <c r="J5150" t="s">
        <v>975</v>
      </c>
      <c r="K5150" t="s">
        <v>842</v>
      </c>
      <c r="L5150" t="s">
        <v>253</v>
      </c>
      <c r="M5150" t="s">
        <v>829</v>
      </c>
      <c r="N5150" t="s">
        <v>829</v>
      </c>
      <c r="O5150">
        <v>0</v>
      </c>
      <c r="P5150">
        <v>0</v>
      </c>
      <c r="Q5150">
        <v>0</v>
      </c>
      <c r="R5150">
        <v>363050</v>
      </c>
      <c r="S5150">
        <v>363050</v>
      </c>
      <c r="T5150">
        <v>0</v>
      </c>
      <c r="U5150">
        <v>363050</v>
      </c>
      <c r="V5150">
        <v>2</v>
      </c>
    </row>
    <row r="5151" spans="1:22" x14ac:dyDescent="0.3">
      <c r="A5151">
        <v>202122</v>
      </c>
      <c r="B5151" t="s">
        <v>820</v>
      </c>
      <c r="C5151" t="s">
        <v>821</v>
      </c>
      <c r="D5151" t="s">
        <v>822</v>
      </c>
      <c r="E5151" t="s">
        <v>823</v>
      </c>
      <c r="F5151" t="s">
        <v>856</v>
      </c>
      <c r="G5151" t="s">
        <v>857</v>
      </c>
      <c r="H5151" t="s">
        <v>974</v>
      </c>
      <c r="I5151">
        <v>919</v>
      </c>
      <c r="J5151" t="s">
        <v>975</v>
      </c>
      <c r="K5151" t="s">
        <v>842</v>
      </c>
      <c r="L5151" t="s">
        <v>845</v>
      </c>
      <c r="M5151" t="s">
        <v>829</v>
      </c>
      <c r="N5151" t="s">
        <v>829</v>
      </c>
      <c r="O5151">
        <v>0</v>
      </c>
      <c r="P5151">
        <v>0</v>
      </c>
      <c r="Q5151">
        <v>0</v>
      </c>
      <c r="R5151">
        <v>327457</v>
      </c>
      <c r="S5151">
        <v>327457</v>
      </c>
      <c r="T5151">
        <v>0</v>
      </c>
      <c r="U5151">
        <v>327457</v>
      </c>
      <c r="V5151">
        <v>2</v>
      </c>
    </row>
    <row r="5152" spans="1:22" x14ac:dyDescent="0.3">
      <c r="A5152">
        <v>202223</v>
      </c>
      <c r="B5152" t="s">
        <v>820</v>
      </c>
      <c r="C5152" t="s">
        <v>821</v>
      </c>
      <c r="D5152" t="s">
        <v>822</v>
      </c>
      <c r="E5152" t="s">
        <v>823</v>
      </c>
      <c r="F5152" t="s">
        <v>856</v>
      </c>
      <c r="G5152" t="s">
        <v>857</v>
      </c>
      <c r="H5152" t="s">
        <v>974</v>
      </c>
      <c r="I5152">
        <v>919</v>
      </c>
      <c r="J5152" t="s">
        <v>975</v>
      </c>
      <c r="K5152" t="s">
        <v>842</v>
      </c>
      <c r="L5152" t="s">
        <v>845</v>
      </c>
      <c r="M5152" t="s">
        <v>829</v>
      </c>
      <c r="N5152" t="s">
        <v>829</v>
      </c>
      <c r="O5152">
        <v>0</v>
      </c>
      <c r="P5152">
        <v>0</v>
      </c>
      <c r="Q5152">
        <v>0</v>
      </c>
      <c r="R5152">
        <v>419573</v>
      </c>
      <c r="S5152">
        <v>419573</v>
      </c>
      <c r="T5152">
        <v>22</v>
      </c>
      <c r="U5152">
        <v>419550</v>
      </c>
      <c r="V5152">
        <v>2</v>
      </c>
    </row>
    <row r="5153" spans="1:22" x14ac:dyDescent="0.3">
      <c r="A5153">
        <v>202324</v>
      </c>
      <c r="B5153" t="s">
        <v>820</v>
      </c>
      <c r="C5153" t="s">
        <v>821</v>
      </c>
      <c r="D5153" t="s">
        <v>822</v>
      </c>
      <c r="E5153" t="s">
        <v>823</v>
      </c>
      <c r="F5153" t="s">
        <v>856</v>
      </c>
      <c r="G5153" t="s">
        <v>857</v>
      </c>
      <c r="H5153" t="s">
        <v>974</v>
      </c>
      <c r="I5153">
        <v>919</v>
      </c>
      <c r="J5153" t="s">
        <v>975</v>
      </c>
      <c r="K5153" t="s">
        <v>842</v>
      </c>
      <c r="L5153" t="s">
        <v>845</v>
      </c>
      <c r="M5153" t="s">
        <v>829</v>
      </c>
      <c r="N5153" t="s">
        <v>829</v>
      </c>
      <c r="O5153">
        <v>0</v>
      </c>
      <c r="P5153">
        <v>0</v>
      </c>
      <c r="Q5153">
        <v>0</v>
      </c>
      <c r="R5153">
        <v>30474</v>
      </c>
      <c r="S5153">
        <v>30474</v>
      </c>
      <c r="T5153">
        <v>0</v>
      </c>
      <c r="U5153">
        <v>30474</v>
      </c>
      <c r="V5153">
        <v>0</v>
      </c>
    </row>
    <row r="5154" spans="1:22" x14ac:dyDescent="0.3">
      <c r="A5154">
        <v>202122</v>
      </c>
      <c r="B5154" t="s">
        <v>820</v>
      </c>
      <c r="C5154" t="s">
        <v>821</v>
      </c>
      <c r="D5154" t="s">
        <v>822</v>
      </c>
      <c r="E5154" t="s">
        <v>823</v>
      </c>
      <c r="F5154" t="s">
        <v>824</v>
      </c>
      <c r="G5154" t="s">
        <v>825</v>
      </c>
      <c r="H5154" t="s">
        <v>976</v>
      </c>
      <c r="I5154">
        <v>312</v>
      </c>
      <c r="J5154" t="s">
        <v>977</v>
      </c>
      <c r="K5154" t="s">
        <v>828</v>
      </c>
      <c r="L5154" t="s">
        <v>336</v>
      </c>
      <c r="M5154">
        <v>0</v>
      </c>
      <c r="N5154">
        <v>2839528</v>
      </c>
      <c r="O5154">
        <v>2208913</v>
      </c>
      <c r="P5154">
        <v>253158</v>
      </c>
      <c r="Q5154">
        <v>0</v>
      </c>
      <c r="R5154" t="s">
        <v>829</v>
      </c>
      <c r="S5154">
        <v>5301599</v>
      </c>
      <c r="T5154" t="s">
        <v>829</v>
      </c>
      <c r="U5154">
        <v>5301599</v>
      </c>
      <c r="V5154">
        <v>244</v>
      </c>
    </row>
    <row r="5155" spans="1:22" x14ac:dyDescent="0.3">
      <c r="A5155">
        <v>202223</v>
      </c>
      <c r="B5155" t="s">
        <v>820</v>
      </c>
      <c r="C5155" t="s">
        <v>821</v>
      </c>
      <c r="D5155" t="s">
        <v>822</v>
      </c>
      <c r="E5155" t="s">
        <v>823</v>
      </c>
      <c r="F5155" t="s">
        <v>824</v>
      </c>
      <c r="G5155" t="s">
        <v>825</v>
      </c>
      <c r="H5155" t="s">
        <v>976</v>
      </c>
      <c r="I5155">
        <v>312</v>
      </c>
      <c r="J5155" t="s">
        <v>977</v>
      </c>
      <c r="K5155" t="s">
        <v>828</v>
      </c>
      <c r="L5155" t="s">
        <v>336</v>
      </c>
      <c r="M5155">
        <v>0</v>
      </c>
      <c r="N5155">
        <v>344000</v>
      </c>
      <c r="O5155">
        <v>114000</v>
      </c>
      <c r="P5155">
        <v>4474167</v>
      </c>
      <c r="Q5155">
        <v>0</v>
      </c>
      <c r="R5155" t="s">
        <v>829</v>
      </c>
      <c r="S5155">
        <v>4932167</v>
      </c>
      <c r="T5155" t="s">
        <v>829</v>
      </c>
      <c r="U5155">
        <v>4932167</v>
      </c>
      <c r="V5155">
        <v>235</v>
      </c>
    </row>
    <row r="5156" spans="1:22" x14ac:dyDescent="0.3">
      <c r="A5156">
        <v>202324</v>
      </c>
      <c r="B5156" t="s">
        <v>820</v>
      </c>
      <c r="C5156" t="s">
        <v>821</v>
      </c>
      <c r="D5156" t="s">
        <v>822</v>
      </c>
      <c r="E5156" t="s">
        <v>823</v>
      </c>
      <c r="F5156" t="s">
        <v>824</v>
      </c>
      <c r="G5156" t="s">
        <v>825</v>
      </c>
      <c r="H5156" t="s">
        <v>976</v>
      </c>
      <c r="I5156">
        <v>312</v>
      </c>
      <c r="J5156" t="s">
        <v>977</v>
      </c>
      <c r="K5156" t="s">
        <v>828</v>
      </c>
      <c r="L5156" t="s">
        <v>336</v>
      </c>
      <c r="M5156">
        <v>0</v>
      </c>
      <c r="N5156">
        <v>791500</v>
      </c>
      <c r="O5156">
        <v>378000</v>
      </c>
      <c r="P5156">
        <v>9520052</v>
      </c>
      <c r="Q5156">
        <v>0</v>
      </c>
      <c r="R5156" t="s">
        <v>829</v>
      </c>
      <c r="S5156">
        <v>10689552</v>
      </c>
      <c r="T5156" t="s">
        <v>829</v>
      </c>
      <c r="U5156">
        <v>10689552</v>
      </c>
      <c r="V5156">
        <v>508</v>
      </c>
    </row>
    <row r="5157" spans="1:22" x14ac:dyDescent="0.3">
      <c r="A5157">
        <v>202122</v>
      </c>
      <c r="B5157" t="s">
        <v>820</v>
      </c>
      <c r="C5157" t="s">
        <v>821</v>
      </c>
      <c r="D5157" t="s">
        <v>822</v>
      </c>
      <c r="E5157" t="s">
        <v>823</v>
      </c>
      <c r="F5157" t="s">
        <v>824</v>
      </c>
      <c r="G5157" t="s">
        <v>825</v>
      </c>
      <c r="H5157" t="s">
        <v>976</v>
      </c>
      <c r="I5157">
        <v>312</v>
      </c>
      <c r="J5157" t="s">
        <v>977</v>
      </c>
      <c r="K5157" t="s">
        <v>828</v>
      </c>
      <c r="L5157" t="s">
        <v>235</v>
      </c>
      <c r="M5157" t="s">
        <v>829</v>
      </c>
      <c r="N5157">
        <v>0</v>
      </c>
      <c r="O5157">
        <v>0</v>
      </c>
      <c r="P5157" t="s">
        <v>829</v>
      </c>
      <c r="Q5157" t="s">
        <v>829</v>
      </c>
      <c r="R5157" t="s">
        <v>829</v>
      </c>
      <c r="S5157">
        <v>0</v>
      </c>
      <c r="T5157">
        <v>0</v>
      </c>
      <c r="U5157">
        <v>0</v>
      </c>
      <c r="V5157">
        <v>0</v>
      </c>
    </row>
    <row r="5158" spans="1:22" x14ac:dyDescent="0.3">
      <c r="A5158">
        <v>202223</v>
      </c>
      <c r="B5158" t="s">
        <v>820</v>
      </c>
      <c r="C5158" t="s">
        <v>821</v>
      </c>
      <c r="D5158" t="s">
        <v>822</v>
      </c>
      <c r="E5158" t="s">
        <v>823</v>
      </c>
      <c r="F5158" t="s">
        <v>824</v>
      </c>
      <c r="G5158" t="s">
        <v>825</v>
      </c>
      <c r="H5158" t="s">
        <v>976</v>
      </c>
      <c r="I5158">
        <v>312</v>
      </c>
      <c r="J5158" t="s">
        <v>977</v>
      </c>
      <c r="K5158" t="s">
        <v>828</v>
      </c>
      <c r="L5158" t="s">
        <v>235</v>
      </c>
      <c r="M5158" t="s">
        <v>829</v>
      </c>
      <c r="N5158">
        <v>0</v>
      </c>
      <c r="O5158">
        <v>0</v>
      </c>
      <c r="P5158" t="s">
        <v>829</v>
      </c>
      <c r="Q5158" t="s">
        <v>829</v>
      </c>
      <c r="R5158" t="s">
        <v>829</v>
      </c>
      <c r="S5158">
        <v>0</v>
      </c>
      <c r="T5158">
        <v>0</v>
      </c>
      <c r="U5158">
        <v>0</v>
      </c>
      <c r="V5158">
        <v>0</v>
      </c>
    </row>
    <row r="5159" spans="1:22" x14ac:dyDescent="0.3">
      <c r="A5159">
        <v>202324</v>
      </c>
      <c r="B5159" t="s">
        <v>820</v>
      </c>
      <c r="C5159" t="s">
        <v>821</v>
      </c>
      <c r="D5159" t="s">
        <v>822</v>
      </c>
      <c r="E5159" t="s">
        <v>823</v>
      </c>
      <c r="F5159" t="s">
        <v>824</v>
      </c>
      <c r="G5159" t="s">
        <v>825</v>
      </c>
      <c r="H5159" t="s">
        <v>976</v>
      </c>
      <c r="I5159">
        <v>312</v>
      </c>
      <c r="J5159" t="s">
        <v>977</v>
      </c>
      <c r="K5159" t="s">
        <v>828</v>
      </c>
      <c r="L5159" t="s">
        <v>235</v>
      </c>
      <c r="M5159" t="s">
        <v>829</v>
      </c>
      <c r="N5159">
        <v>0</v>
      </c>
      <c r="O5159">
        <v>0</v>
      </c>
      <c r="P5159" t="s">
        <v>829</v>
      </c>
      <c r="Q5159" t="s">
        <v>829</v>
      </c>
      <c r="R5159" t="s">
        <v>829</v>
      </c>
      <c r="S5159">
        <v>0</v>
      </c>
      <c r="T5159">
        <v>0</v>
      </c>
      <c r="U5159">
        <v>0</v>
      </c>
      <c r="V5159">
        <v>0</v>
      </c>
    </row>
    <row r="5160" spans="1:22" x14ac:dyDescent="0.3">
      <c r="A5160">
        <v>202122</v>
      </c>
      <c r="B5160" t="s">
        <v>820</v>
      </c>
      <c r="C5160" t="s">
        <v>821</v>
      </c>
      <c r="D5160" t="s">
        <v>822</v>
      </c>
      <c r="E5160" t="s">
        <v>823</v>
      </c>
      <c r="F5160" t="s">
        <v>824</v>
      </c>
      <c r="G5160" t="s">
        <v>825</v>
      </c>
      <c r="H5160" t="s">
        <v>976</v>
      </c>
      <c r="I5160">
        <v>312</v>
      </c>
      <c r="J5160" t="s">
        <v>977</v>
      </c>
      <c r="K5160" t="s">
        <v>828</v>
      </c>
      <c r="L5160" t="s">
        <v>534</v>
      </c>
      <c r="M5160">
        <v>0</v>
      </c>
      <c r="N5160">
        <v>4501164</v>
      </c>
      <c r="O5160">
        <v>606568</v>
      </c>
      <c r="P5160">
        <v>9489508</v>
      </c>
      <c r="Q5160">
        <v>0</v>
      </c>
      <c r="R5160" t="s">
        <v>829</v>
      </c>
      <c r="S5160">
        <v>14597240</v>
      </c>
      <c r="T5160">
        <v>0</v>
      </c>
      <c r="U5160">
        <v>14597240</v>
      </c>
      <c r="V5160">
        <v>177</v>
      </c>
    </row>
    <row r="5161" spans="1:22" x14ac:dyDescent="0.3">
      <c r="A5161">
        <v>202223</v>
      </c>
      <c r="B5161" t="s">
        <v>820</v>
      </c>
      <c r="C5161" t="s">
        <v>821</v>
      </c>
      <c r="D5161" t="s">
        <v>822</v>
      </c>
      <c r="E5161" t="s">
        <v>823</v>
      </c>
      <c r="F5161" t="s">
        <v>824</v>
      </c>
      <c r="G5161" t="s">
        <v>825</v>
      </c>
      <c r="H5161" t="s">
        <v>976</v>
      </c>
      <c r="I5161">
        <v>312</v>
      </c>
      <c r="J5161" t="s">
        <v>977</v>
      </c>
      <c r="K5161" t="s">
        <v>828</v>
      </c>
      <c r="L5161" t="s">
        <v>534</v>
      </c>
      <c r="M5161">
        <v>0</v>
      </c>
      <c r="N5161">
        <v>4876861</v>
      </c>
      <c r="O5161">
        <v>601727</v>
      </c>
      <c r="P5161">
        <v>10794880</v>
      </c>
      <c r="Q5161">
        <v>0</v>
      </c>
      <c r="R5161" t="s">
        <v>829</v>
      </c>
      <c r="S5161">
        <v>16273468</v>
      </c>
      <c r="T5161">
        <v>0</v>
      </c>
      <c r="U5161">
        <v>16273468</v>
      </c>
      <c r="V5161">
        <v>199</v>
      </c>
    </row>
    <row r="5162" spans="1:22" x14ac:dyDescent="0.3">
      <c r="A5162">
        <v>202324</v>
      </c>
      <c r="B5162" t="s">
        <v>820</v>
      </c>
      <c r="C5162" t="s">
        <v>821</v>
      </c>
      <c r="D5162" t="s">
        <v>822</v>
      </c>
      <c r="E5162" t="s">
        <v>823</v>
      </c>
      <c r="F5162" t="s">
        <v>824</v>
      </c>
      <c r="G5162" t="s">
        <v>825</v>
      </c>
      <c r="H5162" t="s">
        <v>976</v>
      </c>
      <c r="I5162">
        <v>312</v>
      </c>
      <c r="J5162" t="s">
        <v>977</v>
      </c>
      <c r="K5162" t="s">
        <v>828</v>
      </c>
      <c r="L5162" t="s">
        <v>534</v>
      </c>
      <c r="M5162">
        <v>0</v>
      </c>
      <c r="N5162">
        <v>6023636</v>
      </c>
      <c r="O5162">
        <v>964720</v>
      </c>
      <c r="P5162">
        <v>12337490</v>
      </c>
      <c r="Q5162">
        <v>0</v>
      </c>
      <c r="R5162" t="s">
        <v>829</v>
      </c>
      <c r="S5162">
        <v>19325846</v>
      </c>
      <c r="T5162">
        <v>0</v>
      </c>
      <c r="U5162">
        <v>19325846</v>
      </c>
      <c r="V5162">
        <v>246</v>
      </c>
    </row>
    <row r="5163" spans="1:22" x14ac:dyDescent="0.3">
      <c r="A5163">
        <v>202122</v>
      </c>
      <c r="B5163" t="s">
        <v>820</v>
      </c>
      <c r="C5163" t="s">
        <v>821</v>
      </c>
      <c r="D5163" t="s">
        <v>822</v>
      </c>
      <c r="E5163" t="s">
        <v>823</v>
      </c>
      <c r="F5163" t="s">
        <v>824</v>
      </c>
      <c r="G5163" t="s">
        <v>825</v>
      </c>
      <c r="H5163" t="s">
        <v>976</v>
      </c>
      <c r="I5163">
        <v>312</v>
      </c>
      <c r="J5163" t="s">
        <v>977</v>
      </c>
      <c r="K5163" t="s">
        <v>828</v>
      </c>
      <c r="L5163" t="s">
        <v>603</v>
      </c>
      <c r="M5163" t="s">
        <v>829</v>
      </c>
      <c r="N5163" t="s">
        <v>829</v>
      </c>
      <c r="O5163" t="s">
        <v>829</v>
      </c>
      <c r="P5163">
        <v>0</v>
      </c>
      <c r="Q5163">
        <v>0</v>
      </c>
      <c r="R5163">
        <v>0</v>
      </c>
      <c r="S5163">
        <v>0</v>
      </c>
      <c r="T5163">
        <v>0</v>
      </c>
      <c r="U5163">
        <v>0</v>
      </c>
      <c r="V5163">
        <v>0</v>
      </c>
    </row>
    <row r="5164" spans="1:22" x14ac:dyDescent="0.3">
      <c r="A5164">
        <v>202223</v>
      </c>
      <c r="B5164" t="s">
        <v>820</v>
      </c>
      <c r="C5164" t="s">
        <v>821</v>
      </c>
      <c r="D5164" t="s">
        <v>822</v>
      </c>
      <c r="E5164" t="s">
        <v>823</v>
      </c>
      <c r="F5164" t="s">
        <v>824</v>
      </c>
      <c r="G5164" t="s">
        <v>825</v>
      </c>
      <c r="H5164" t="s">
        <v>976</v>
      </c>
      <c r="I5164">
        <v>312</v>
      </c>
      <c r="J5164" t="s">
        <v>977</v>
      </c>
      <c r="K5164" t="s">
        <v>828</v>
      </c>
      <c r="L5164" t="s">
        <v>603</v>
      </c>
      <c r="M5164" t="s">
        <v>829</v>
      </c>
      <c r="N5164" t="s">
        <v>829</v>
      </c>
      <c r="O5164" t="s">
        <v>829</v>
      </c>
      <c r="P5164">
        <v>0</v>
      </c>
      <c r="Q5164">
        <v>0</v>
      </c>
      <c r="R5164">
        <v>0</v>
      </c>
      <c r="S5164">
        <v>0</v>
      </c>
      <c r="T5164">
        <v>0</v>
      </c>
      <c r="U5164">
        <v>0</v>
      </c>
      <c r="V5164">
        <v>0</v>
      </c>
    </row>
    <row r="5165" spans="1:22" x14ac:dyDescent="0.3">
      <c r="A5165">
        <v>202324</v>
      </c>
      <c r="B5165" t="s">
        <v>820</v>
      </c>
      <c r="C5165" t="s">
        <v>821</v>
      </c>
      <c r="D5165" t="s">
        <v>822</v>
      </c>
      <c r="E5165" t="s">
        <v>823</v>
      </c>
      <c r="F5165" t="s">
        <v>824</v>
      </c>
      <c r="G5165" t="s">
        <v>825</v>
      </c>
      <c r="H5165" t="s">
        <v>976</v>
      </c>
      <c r="I5165">
        <v>312</v>
      </c>
      <c r="J5165" t="s">
        <v>977</v>
      </c>
      <c r="K5165" t="s">
        <v>828</v>
      </c>
      <c r="L5165" t="s">
        <v>603</v>
      </c>
      <c r="M5165" t="s">
        <v>829</v>
      </c>
      <c r="N5165" t="s">
        <v>829</v>
      </c>
      <c r="O5165" t="s">
        <v>829</v>
      </c>
      <c r="P5165">
        <v>0</v>
      </c>
      <c r="Q5165">
        <v>0</v>
      </c>
      <c r="R5165">
        <v>0</v>
      </c>
      <c r="S5165">
        <v>0</v>
      </c>
      <c r="T5165">
        <v>0</v>
      </c>
      <c r="U5165">
        <v>0</v>
      </c>
      <c r="V5165">
        <v>0</v>
      </c>
    </row>
    <row r="5166" spans="1:22" x14ac:dyDescent="0.3">
      <c r="A5166">
        <v>202122</v>
      </c>
      <c r="B5166" t="s">
        <v>820</v>
      </c>
      <c r="C5166" t="s">
        <v>821</v>
      </c>
      <c r="D5166" t="s">
        <v>822</v>
      </c>
      <c r="E5166" t="s">
        <v>823</v>
      </c>
      <c r="F5166" t="s">
        <v>824</v>
      </c>
      <c r="G5166" t="s">
        <v>825</v>
      </c>
      <c r="H5166" t="s">
        <v>976</v>
      </c>
      <c r="I5166">
        <v>312</v>
      </c>
      <c r="J5166" t="s">
        <v>977</v>
      </c>
      <c r="K5166" t="s">
        <v>828</v>
      </c>
      <c r="L5166" t="s">
        <v>606</v>
      </c>
      <c r="M5166">
        <v>0</v>
      </c>
      <c r="N5166">
        <v>0</v>
      </c>
      <c r="O5166">
        <v>0</v>
      </c>
      <c r="P5166">
        <v>0</v>
      </c>
      <c r="Q5166">
        <v>0</v>
      </c>
      <c r="R5166">
        <v>0</v>
      </c>
      <c r="S5166">
        <v>0</v>
      </c>
      <c r="T5166">
        <v>0</v>
      </c>
      <c r="U5166">
        <v>0</v>
      </c>
      <c r="V5166">
        <v>0</v>
      </c>
    </row>
    <row r="5167" spans="1:22" x14ac:dyDescent="0.3">
      <c r="A5167">
        <v>202223</v>
      </c>
      <c r="B5167" t="s">
        <v>820</v>
      </c>
      <c r="C5167" t="s">
        <v>821</v>
      </c>
      <c r="D5167" t="s">
        <v>822</v>
      </c>
      <c r="E5167" t="s">
        <v>823</v>
      </c>
      <c r="F5167" t="s">
        <v>824</v>
      </c>
      <c r="G5167" t="s">
        <v>825</v>
      </c>
      <c r="H5167" t="s">
        <v>976</v>
      </c>
      <c r="I5167">
        <v>312</v>
      </c>
      <c r="J5167" t="s">
        <v>977</v>
      </c>
      <c r="K5167" t="s">
        <v>828</v>
      </c>
      <c r="L5167" t="s">
        <v>606</v>
      </c>
      <c r="M5167">
        <v>0</v>
      </c>
      <c r="N5167">
        <v>0</v>
      </c>
      <c r="O5167">
        <v>0</v>
      </c>
      <c r="P5167">
        <v>0</v>
      </c>
      <c r="Q5167">
        <v>0</v>
      </c>
      <c r="R5167">
        <v>0</v>
      </c>
      <c r="S5167">
        <v>0</v>
      </c>
      <c r="T5167">
        <v>0</v>
      </c>
      <c r="U5167">
        <v>0</v>
      </c>
      <c r="V5167">
        <v>0</v>
      </c>
    </row>
    <row r="5168" spans="1:22" x14ac:dyDescent="0.3">
      <c r="A5168">
        <v>202324</v>
      </c>
      <c r="B5168" t="s">
        <v>820</v>
      </c>
      <c r="C5168" t="s">
        <v>821</v>
      </c>
      <c r="D5168" t="s">
        <v>822</v>
      </c>
      <c r="E5168" t="s">
        <v>823</v>
      </c>
      <c r="F5168" t="s">
        <v>824</v>
      </c>
      <c r="G5168" t="s">
        <v>825</v>
      </c>
      <c r="H5168" t="s">
        <v>976</v>
      </c>
      <c r="I5168">
        <v>312</v>
      </c>
      <c r="J5168" t="s">
        <v>977</v>
      </c>
      <c r="K5168" t="s">
        <v>828</v>
      </c>
      <c r="L5168" t="s">
        <v>606</v>
      </c>
      <c r="M5168">
        <v>0</v>
      </c>
      <c r="N5168">
        <v>0</v>
      </c>
      <c r="O5168">
        <v>0</v>
      </c>
      <c r="P5168">
        <v>0</v>
      </c>
      <c r="Q5168">
        <v>0</v>
      </c>
      <c r="R5168">
        <v>0</v>
      </c>
      <c r="S5168">
        <v>0</v>
      </c>
      <c r="T5168">
        <v>0</v>
      </c>
      <c r="U5168">
        <v>0</v>
      </c>
      <c r="V5168">
        <v>0</v>
      </c>
    </row>
    <row r="5169" spans="1:22" x14ac:dyDescent="0.3">
      <c r="A5169">
        <v>202122</v>
      </c>
      <c r="B5169" t="s">
        <v>820</v>
      </c>
      <c r="C5169" t="s">
        <v>821</v>
      </c>
      <c r="D5169" t="s">
        <v>822</v>
      </c>
      <c r="E5169" t="s">
        <v>823</v>
      </c>
      <c r="F5169" t="s">
        <v>824</v>
      </c>
      <c r="G5169" t="s">
        <v>825</v>
      </c>
      <c r="H5169" t="s">
        <v>976</v>
      </c>
      <c r="I5169">
        <v>312</v>
      </c>
      <c r="J5169" t="s">
        <v>977</v>
      </c>
      <c r="K5169" t="s">
        <v>828</v>
      </c>
      <c r="L5169" t="s">
        <v>609</v>
      </c>
      <c r="M5169" t="s">
        <v>829</v>
      </c>
      <c r="N5169" t="s">
        <v>829</v>
      </c>
      <c r="O5169" t="s">
        <v>829</v>
      </c>
      <c r="P5169" t="s">
        <v>829</v>
      </c>
      <c r="Q5169">
        <v>0</v>
      </c>
      <c r="R5169" t="s">
        <v>829</v>
      </c>
      <c r="S5169">
        <v>0</v>
      </c>
      <c r="T5169">
        <v>0</v>
      </c>
      <c r="U5169">
        <v>0</v>
      </c>
      <c r="V5169">
        <v>0</v>
      </c>
    </row>
    <row r="5170" spans="1:22" x14ac:dyDescent="0.3">
      <c r="A5170">
        <v>202223</v>
      </c>
      <c r="B5170" t="s">
        <v>820</v>
      </c>
      <c r="C5170" t="s">
        <v>821</v>
      </c>
      <c r="D5170" t="s">
        <v>822</v>
      </c>
      <c r="E5170" t="s">
        <v>823</v>
      </c>
      <c r="F5170" t="s">
        <v>824</v>
      </c>
      <c r="G5170" t="s">
        <v>825</v>
      </c>
      <c r="H5170" t="s">
        <v>976</v>
      </c>
      <c r="I5170">
        <v>312</v>
      </c>
      <c r="J5170" t="s">
        <v>977</v>
      </c>
      <c r="K5170" t="s">
        <v>828</v>
      </c>
      <c r="L5170" t="s">
        <v>609</v>
      </c>
      <c r="M5170" t="s">
        <v>829</v>
      </c>
      <c r="N5170" t="s">
        <v>829</v>
      </c>
      <c r="O5170" t="s">
        <v>829</v>
      </c>
      <c r="P5170" t="s">
        <v>829</v>
      </c>
      <c r="Q5170">
        <v>0</v>
      </c>
      <c r="R5170" t="s">
        <v>829</v>
      </c>
      <c r="S5170">
        <v>0</v>
      </c>
      <c r="T5170">
        <v>0</v>
      </c>
      <c r="U5170">
        <v>0</v>
      </c>
      <c r="V5170">
        <v>0</v>
      </c>
    </row>
    <row r="5171" spans="1:22" x14ac:dyDescent="0.3">
      <c r="A5171">
        <v>202122</v>
      </c>
      <c r="B5171" t="s">
        <v>820</v>
      </c>
      <c r="C5171" t="s">
        <v>821</v>
      </c>
      <c r="D5171" t="s">
        <v>822</v>
      </c>
      <c r="E5171" t="s">
        <v>823</v>
      </c>
      <c r="F5171" t="s">
        <v>824</v>
      </c>
      <c r="G5171" t="s">
        <v>825</v>
      </c>
      <c r="H5171" t="s">
        <v>976</v>
      </c>
      <c r="I5171">
        <v>312</v>
      </c>
      <c r="J5171" t="s">
        <v>977</v>
      </c>
      <c r="K5171" t="s">
        <v>828</v>
      </c>
      <c r="L5171" t="s">
        <v>830</v>
      </c>
      <c r="M5171">
        <v>36478</v>
      </c>
      <c r="N5171">
        <v>409150</v>
      </c>
      <c r="O5171">
        <v>318284</v>
      </c>
      <c r="P5171">
        <v>0</v>
      </c>
      <c r="Q5171">
        <v>0</v>
      </c>
      <c r="R5171">
        <v>0</v>
      </c>
      <c r="S5171">
        <v>763912</v>
      </c>
      <c r="T5171">
        <v>0</v>
      </c>
      <c r="U5171">
        <v>763912</v>
      </c>
      <c r="V5171">
        <v>9</v>
      </c>
    </row>
    <row r="5172" spans="1:22" x14ac:dyDescent="0.3">
      <c r="A5172">
        <v>202223</v>
      </c>
      <c r="B5172" t="s">
        <v>820</v>
      </c>
      <c r="C5172" t="s">
        <v>821</v>
      </c>
      <c r="D5172" t="s">
        <v>822</v>
      </c>
      <c r="E5172" t="s">
        <v>823</v>
      </c>
      <c r="F5172" t="s">
        <v>824</v>
      </c>
      <c r="G5172" t="s">
        <v>825</v>
      </c>
      <c r="H5172" t="s">
        <v>976</v>
      </c>
      <c r="I5172">
        <v>312</v>
      </c>
      <c r="J5172" t="s">
        <v>977</v>
      </c>
      <c r="K5172" t="s">
        <v>828</v>
      </c>
      <c r="L5172" t="s">
        <v>830</v>
      </c>
      <c r="M5172">
        <v>0</v>
      </c>
      <c r="N5172">
        <v>0</v>
      </c>
      <c r="O5172">
        <v>0</v>
      </c>
      <c r="P5172">
        <v>237315</v>
      </c>
      <c r="Q5172">
        <v>0</v>
      </c>
      <c r="R5172">
        <v>0</v>
      </c>
      <c r="S5172">
        <v>237315</v>
      </c>
      <c r="T5172">
        <v>0</v>
      </c>
      <c r="U5172">
        <v>237315</v>
      </c>
      <c r="V5172">
        <v>3</v>
      </c>
    </row>
    <row r="5173" spans="1:22" x14ac:dyDescent="0.3">
      <c r="A5173">
        <v>202324</v>
      </c>
      <c r="B5173" t="s">
        <v>820</v>
      </c>
      <c r="C5173" t="s">
        <v>821</v>
      </c>
      <c r="D5173" t="s">
        <v>822</v>
      </c>
      <c r="E5173" t="s">
        <v>823</v>
      </c>
      <c r="F5173" t="s">
        <v>824</v>
      </c>
      <c r="G5173" t="s">
        <v>825</v>
      </c>
      <c r="H5173" t="s">
        <v>976</v>
      </c>
      <c r="I5173">
        <v>312</v>
      </c>
      <c r="J5173" t="s">
        <v>977</v>
      </c>
      <c r="K5173" t="s">
        <v>828</v>
      </c>
      <c r="L5173" t="s">
        <v>830</v>
      </c>
      <c r="M5173">
        <v>0</v>
      </c>
      <c r="N5173">
        <v>0</v>
      </c>
      <c r="O5173">
        <v>0</v>
      </c>
      <c r="P5173">
        <v>827757</v>
      </c>
      <c r="Q5173">
        <v>0</v>
      </c>
      <c r="R5173">
        <v>0</v>
      </c>
      <c r="S5173">
        <v>827757</v>
      </c>
      <c r="T5173">
        <v>0</v>
      </c>
      <c r="U5173">
        <v>827757</v>
      </c>
      <c r="V5173">
        <v>11</v>
      </c>
    </row>
    <row r="5174" spans="1:22" x14ac:dyDescent="0.3">
      <c r="A5174">
        <v>202122</v>
      </c>
      <c r="B5174" t="s">
        <v>820</v>
      </c>
      <c r="C5174" t="s">
        <v>821</v>
      </c>
      <c r="D5174" t="s">
        <v>822</v>
      </c>
      <c r="E5174" t="s">
        <v>823</v>
      </c>
      <c r="F5174" t="s">
        <v>824</v>
      </c>
      <c r="G5174" t="s">
        <v>825</v>
      </c>
      <c r="H5174" t="s">
        <v>976</v>
      </c>
      <c r="I5174">
        <v>312</v>
      </c>
      <c r="J5174" t="s">
        <v>977</v>
      </c>
      <c r="K5174" t="s">
        <v>828</v>
      </c>
      <c r="L5174" t="s">
        <v>537</v>
      </c>
      <c r="M5174">
        <v>0</v>
      </c>
      <c r="N5174">
        <v>2630324</v>
      </c>
      <c r="O5174">
        <v>2218038</v>
      </c>
      <c r="P5174">
        <v>8963571</v>
      </c>
      <c r="Q5174">
        <v>741422</v>
      </c>
      <c r="R5174">
        <v>2515518</v>
      </c>
      <c r="S5174">
        <v>17068873</v>
      </c>
      <c r="T5174">
        <v>0</v>
      </c>
      <c r="U5174">
        <v>17068873</v>
      </c>
      <c r="V5174">
        <v>207</v>
      </c>
    </row>
    <row r="5175" spans="1:22" x14ac:dyDescent="0.3">
      <c r="A5175">
        <v>202223</v>
      </c>
      <c r="B5175" t="s">
        <v>820</v>
      </c>
      <c r="C5175" t="s">
        <v>821</v>
      </c>
      <c r="D5175" t="s">
        <v>822</v>
      </c>
      <c r="E5175" t="s">
        <v>823</v>
      </c>
      <c r="F5175" t="s">
        <v>824</v>
      </c>
      <c r="G5175" t="s">
        <v>825</v>
      </c>
      <c r="H5175" t="s">
        <v>976</v>
      </c>
      <c r="I5175">
        <v>312</v>
      </c>
      <c r="J5175" t="s">
        <v>977</v>
      </c>
      <c r="K5175" t="s">
        <v>828</v>
      </c>
      <c r="L5175" t="s">
        <v>537</v>
      </c>
      <c r="M5175">
        <v>0</v>
      </c>
      <c r="N5175">
        <v>9489478</v>
      </c>
      <c r="O5175">
        <v>6326319</v>
      </c>
      <c r="P5175">
        <v>0</v>
      </c>
      <c r="Q5175">
        <v>1092169</v>
      </c>
      <c r="R5175">
        <v>0</v>
      </c>
      <c r="S5175">
        <v>16907966</v>
      </c>
      <c r="T5175">
        <v>0</v>
      </c>
      <c r="U5175">
        <v>16907966</v>
      </c>
      <c r="V5175">
        <v>207</v>
      </c>
    </row>
    <row r="5176" spans="1:22" x14ac:dyDescent="0.3">
      <c r="A5176">
        <v>202324</v>
      </c>
      <c r="B5176" t="s">
        <v>820</v>
      </c>
      <c r="C5176" t="s">
        <v>821</v>
      </c>
      <c r="D5176" t="s">
        <v>822</v>
      </c>
      <c r="E5176" t="s">
        <v>823</v>
      </c>
      <c r="F5176" t="s">
        <v>824</v>
      </c>
      <c r="G5176" t="s">
        <v>825</v>
      </c>
      <c r="H5176" t="s">
        <v>976</v>
      </c>
      <c r="I5176">
        <v>312</v>
      </c>
      <c r="J5176" t="s">
        <v>977</v>
      </c>
      <c r="K5176" t="s">
        <v>828</v>
      </c>
      <c r="L5176" t="s">
        <v>537</v>
      </c>
      <c r="M5176">
        <v>0</v>
      </c>
      <c r="N5176">
        <v>4676519</v>
      </c>
      <c r="O5176">
        <v>4010399</v>
      </c>
      <c r="P5176">
        <v>13484575</v>
      </c>
      <c r="Q5176">
        <v>2764712</v>
      </c>
      <c r="R5176">
        <v>0</v>
      </c>
      <c r="S5176">
        <v>24936206</v>
      </c>
      <c r="T5176">
        <v>0</v>
      </c>
      <c r="U5176">
        <v>24936206</v>
      </c>
      <c r="V5176">
        <v>318</v>
      </c>
    </row>
    <row r="5177" spans="1:22" x14ac:dyDescent="0.3">
      <c r="A5177">
        <v>202122</v>
      </c>
      <c r="B5177" t="s">
        <v>820</v>
      </c>
      <c r="C5177" t="s">
        <v>821</v>
      </c>
      <c r="D5177" t="s">
        <v>822</v>
      </c>
      <c r="E5177" t="s">
        <v>823</v>
      </c>
      <c r="F5177" t="s">
        <v>824</v>
      </c>
      <c r="G5177" t="s">
        <v>825</v>
      </c>
      <c r="H5177" t="s">
        <v>976</v>
      </c>
      <c r="I5177">
        <v>312</v>
      </c>
      <c r="J5177" t="s">
        <v>977</v>
      </c>
      <c r="K5177" t="s">
        <v>828</v>
      </c>
      <c r="L5177" t="s">
        <v>572</v>
      </c>
      <c r="M5177">
        <v>0</v>
      </c>
      <c r="N5177">
        <v>0</v>
      </c>
      <c r="O5177">
        <v>0</v>
      </c>
      <c r="P5177">
        <v>13596124</v>
      </c>
      <c r="Q5177">
        <v>0</v>
      </c>
      <c r="R5177">
        <v>179982</v>
      </c>
      <c r="S5177">
        <v>13776106</v>
      </c>
      <c r="T5177">
        <v>0</v>
      </c>
      <c r="U5177">
        <v>13776106</v>
      </c>
      <c r="V5177">
        <v>167</v>
      </c>
    </row>
    <row r="5178" spans="1:22" x14ac:dyDescent="0.3">
      <c r="A5178">
        <v>202223</v>
      </c>
      <c r="B5178" t="s">
        <v>820</v>
      </c>
      <c r="C5178" t="s">
        <v>821</v>
      </c>
      <c r="D5178" t="s">
        <v>822</v>
      </c>
      <c r="E5178" t="s">
        <v>823</v>
      </c>
      <c r="F5178" t="s">
        <v>824</v>
      </c>
      <c r="G5178" t="s">
        <v>825</v>
      </c>
      <c r="H5178" t="s">
        <v>976</v>
      </c>
      <c r="I5178">
        <v>312</v>
      </c>
      <c r="J5178" t="s">
        <v>977</v>
      </c>
      <c r="K5178" t="s">
        <v>828</v>
      </c>
      <c r="L5178" t="s">
        <v>572</v>
      </c>
      <c r="M5178">
        <v>0</v>
      </c>
      <c r="N5178">
        <v>0</v>
      </c>
      <c r="O5178">
        <v>0</v>
      </c>
      <c r="P5178">
        <v>16818337</v>
      </c>
      <c r="Q5178">
        <v>0</v>
      </c>
      <c r="R5178">
        <v>0</v>
      </c>
      <c r="S5178">
        <v>16818337</v>
      </c>
      <c r="T5178">
        <v>1853399</v>
      </c>
      <c r="U5178">
        <v>14964938</v>
      </c>
      <c r="V5178">
        <v>183</v>
      </c>
    </row>
    <row r="5179" spans="1:22" x14ac:dyDescent="0.3">
      <c r="A5179">
        <v>202324</v>
      </c>
      <c r="B5179" t="s">
        <v>820</v>
      </c>
      <c r="C5179" t="s">
        <v>821</v>
      </c>
      <c r="D5179" t="s">
        <v>822</v>
      </c>
      <c r="E5179" t="s">
        <v>823</v>
      </c>
      <c r="F5179" t="s">
        <v>824</v>
      </c>
      <c r="G5179" t="s">
        <v>825</v>
      </c>
      <c r="H5179" t="s">
        <v>976</v>
      </c>
      <c r="I5179">
        <v>312</v>
      </c>
      <c r="J5179" t="s">
        <v>977</v>
      </c>
      <c r="K5179" t="s">
        <v>828</v>
      </c>
      <c r="L5179" t="s">
        <v>572</v>
      </c>
      <c r="M5179">
        <v>0</v>
      </c>
      <c r="N5179">
        <v>0</v>
      </c>
      <c r="O5179">
        <v>0</v>
      </c>
      <c r="P5179">
        <v>16279656</v>
      </c>
      <c r="Q5179">
        <v>0</v>
      </c>
      <c r="R5179">
        <v>0</v>
      </c>
      <c r="S5179">
        <v>16279656</v>
      </c>
      <c r="T5179">
        <v>0</v>
      </c>
      <c r="U5179">
        <v>16279656</v>
      </c>
      <c r="V5179">
        <v>207</v>
      </c>
    </row>
    <row r="5180" spans="1:22" x14ac:dyDescent="0.3">
      <c r="A5180">
        <v>202122</v>
      </c>
      <c r="B5180" t="s">
        <v>820</v>
      </c>
      <c r="C5180" t="s">
        <v>821</v>
      </c>
      <c r="D5180" t="s">
        <v>822</v>
      </c>
      <c r="E5180" t="s">
        <v>823</v>
      </c>
      <c r="F5180" t="s">
        <v>824</v>
      </c>
      <c r="G5180" t="s">
        <v>825</v>
      </c>
      <c r="H5180" t="s">
        <v>976</v>
      </c>
      <c r="I5180">
        <v>312</v>
      </c>
      <c r="J5180" t="s">
        <v>977</v>
      </c>
      <c r="K5180" t="s">
        <v>828</v>
      </c>
      <c r="L5180" t="s">
        <v>539</v>
      </c>
      <c r="M5180">
        <v>0</v>
      </c>
      <c r="N5180">
        <v>378000</v>
      </c>
      <c r="O5180">
        <v>106000</v>
      </c>
      <c r="P5180" t="s">
        <v>829</v>
      </c>
      <c r="Q5180" t="s">
        <v>829</v>
      </c>
      <c r="R5180" t="s">
        <v>829</v>
      </c>
      <c r="S5180">
        <v>484000</v>
      </c>
      <c r="T5180">
        <v>0</v>
      </c>
      <c r="U5180">
        <v>484000</v>
      </c>
      <c r="V5180">
        <v>6</v>
      </c>
    </row>
    <row r="5181" spans="1:22" x14ac:dyDescent="0.3">
      <c r="A5181">
        <v>202223</v>
      </c>
      <c r="B5181" t="s">
        <v>820</v>
      </c>
      <c r="C5181" t="s">
        <v>821</v>
      </c>
      <c r="D5181" t="s">
        <v>822</v>
      </c>
      <c r="E5181" t="s">
        <v>823</v>
      </c>
      <c r="F5181" t="s">
        <v>824</v>
      </c>
      <c r="G5181" t="s">
        <v>825</v>
      </c>
      <c r="H5181" t="s">
        <v>976</v>
      </c>
      <c r="I5181">
        <v>312</v>
      </c>
      <c r="J5181" t="s">
        <v>977</v>
      </c>
      <c r="K5181" t="s">
        <v>828</v>
      </c>
      <c r="L5181" t="s">
        <v>539</v>
      </c>
      <c r="M5181">
        <v>0</v>
      </c>
      <c r="N5181">
        <v>888315</v>
      </c>
      <c r="O5181">
        <v>592210</v>
      </c>
      <c r="P5181" t="s">
        <v>829</v>
      </c>
      <c r="Q5181" t="s">
        <v>829</v>
      </c>
      <c r="R5181" t="s">
        <v>829</v>
      </c>
      <c r="S5181">
        <v>1480525</v>
      </c>
      <c r="T5181">
        <v>0</v>
      </c>
      <c r="U5181">
        <v>1480525</v>
      </c>
      <c r="V5181">
        <v>18</v>
      </c>
    </row>
    <row r="5182" spans="1:22" x14ac:dyDescent="0.3">
      <c r="A5182">
        <v>202324</v>
      </c>
      <c r="B5182" t="s">
        <v>820</v>
      </c>
      <c r="C5182" t="s">
        <v>821</v>
      </c>
      <c r="D5182" t="s">
        <v>822</v>
      </c>
      <c r="E5182" t="s">
        <v>823</v>
      </c>
      <c r="F5182" t="s">
        <v>824</v>
      </c>
      <c r="G5182" t="s">
        <v>825</v>
      </c>
      <c r="H5182" t="s">
        <v>976</v>
      </c>
      <c r="I5182">
        <v>312</v>
      </c>
      <c r="J5182" t="s">
        <v>977</v>
      </c>
      <c r="K5182" t="s">
        <v>828</v>
      </c>
      <c r="L5182" t="s">
        <v>539</v>
      </c>
      <c r="M5182">
        <v>0</v>
      </c>
      <c r="N5182">
        <v>1043184</v>
      </c>
      <c r="O5182">
        <v>695456</v>
      </c>
      <c r="P5182" t="s">
        <v>829</v>
      </c>
      <c r="Q5182" t="s">
        <v>829</v>
      </c>
      <c r="R5182" t="s">
        <v>829</v>
      </c>
      <c r="S5182">
        <v>1738640</v>
      </c>
      <c r="T5182">
        <v>0</v>
      </c>
      <c r="U5182">
        <v>1738640</v>
      </c>
      <c r="V5182">
        <v>22</v>
      </c>
    </row>
    <row r="5183" spans="1:22" x14ac:dyDescent="0.3">
      <c r="A5183">
        <v>202122</v>
      </c>
      <c r="B5183" t="s">
        <v>820</v>
      </c>
      <c r="C5183" t="s">
        <v>821</v>
      </c>
      <c r="D5183" t="s">
        <v>822</v>
      </c>
      <c r="E5183" t="s">
        <v>823</v>
      </c>
      <c r="F5183" t="s">
        <v>824</v>
      </c>
      <c r="G5183" t="s">
        <v>825</v>
      </c>
      <c r="H5183" t="s">
        <v>976</v>
      </c>
      <c r="I5183">
        <v>312</v>
      </c>
      <c r="J5183" t="s">
        <v>977</v>
      </c>
      <c r="K5183" t="s">
        <v>828</v>
      </c>
      <c r="L5183" t="s">
        <v>541</v>
      </c>
      <c r="M5183">
        <v>122000</v>
      </c>
      <c r="N5183">
        <v>50722</v>
      </c>
      <c r="O5183">
        <v>39458</v>
      </c>
      <c r="P5183">
        <v>1573</v>
      </c>
      <c r="Q5183">
        <v>0</v>
      </c>
      <c r="R5183">
        <v>0</v>
      </c>
      <c r="S5183">
        <v>213753</v>
      </c>
      <c r="T5183">
        <v>0</v>
      </c>
      <c r="U5183">
        <v>213753</v>
      </c>
      <c r="V5183">
        <v>3</v>
      </c>
    </row>
    <row r="5184" spans="1:22" x14ac:dyDescent="0.3">
      <c r="A5184">
        <v>202223</v>
      </c>
      <c r="B5184" t="s">
        <v>820</v>
      </c>
      <c r="C5184" t="s">
        <v>821</v>
      </c>
      <c r="D5184" t="s">
        <v>822</v>
      </c>
      <c r="E5184" t="s">
        <v>823</v>
      </c>
      <c r="F5184" t="s">
        <v>824</v>
      </c>
      <c r="G5184" t="s">
        <v>825</v>
      </c>
      <c r="H5184" t="s">
        <v>976</v>
      </c>
      <c r="I5184">
        <v>312</v>
      </c>
      <c r="J5184" t="s">
        <v>977</v>
      </c>
      <c r="K5184" t="s">
        <v>828</v>
      </c>
      <c r="L5184" t="s">
        <v>541</v>
      </c>
      <c r="M5184">
        <v>415171</v>
      </c>
      <c r="N5184">
        <v>415171</v>
      </c>
      <c r="O5184">
        <v>415171</v>
      </c>
      <c r="P5184">
        <v>415171</v>
      </c>
      <c r="Q5184">
        <v>415171</v>
      </c>
      <c r="R5184">
        <v>0</v>
      </c>
      <c r="S5184">
        <v>2075857</v>
      </c>
      <c r="T5184">
        <v>0</v>
      </c>
      <c r="U5184">
        <v>2075857</v>
      </c>
      <c r="V5184">
        <v>25</v>
      </c>
    </row>
    <row r="5185" spans="1:22" x14ac:dyDescent="0.3">
      <c r="A5185">
        <v>202324</v>
      </c>
      <c r="B5185" t="s">
        <v>820</v>
      </c>
      <c r="C5185" t="s">
        <v>821</v>
      </c>
      <c r="D5185" t="s">
        <v>822</v>
      </c>
      <c r="E5185" t="s">
        <v>823</v>
      </c>
      <c r="F5185" t="s">
        <v>824</v>
      </c>
      <c r="G5185" t="s">
        <v>825</v>
      </c>
      <c r="H5185" t="s">
        <v>976</v>
      </c>
      <c r="I5185">
        <v>312</v>
      </c>
      <c r="J5185" t="s">
        <v>977</v>
      </c>
      <c r="K5185" t="s">
        <v>828</v>
      </c>
      <c r="L5185" t="s">
        <v>541</v>
      </c>
      <c r="M5185">
        <v>319547</v>
      </c>
      <c r="N5185">
        <v>319547</v>
      </c>
      <c r="O5185">
        <v>319547</v>
      </c>
      <c r="P5185">
        <v>319547</v>
      </c>
      <c r="Q5185">
        <v>319547</v>
      </c>
      <c r="R5185">
        <v>0</v>
      </c>
      <c r="S5185">
        <v>1597736</v>
      </c>
      <c r="T5185">
        <v>0</v>
      </c>
      <c r="U5185">
        <v>1597736</v>
      </c>
      <c r="V5185">
        <v>20</v>
      </c>
    </row>
    <row r="5186" spans="1:22" x14ac:dyDescent="0.3">
      <c r="A5186">
        <v>202122</v>
      </c>
      <c r="B5186" t="s">
        <v>820</v>
      </c>
      <c r="C5186" t="s">
        <v>821</v>
      </c>
      <c r="D5186" t="s">
        <v>822</v>
      </c>
      <c r="E5186" t="s">
        <v>823</v>
      </c>
      <c r="F5186" t="s">
        <v>824</v>
      </c>
      <c r="G5186" t="s">
        <v>825</v>
      </c>
      <c r="H5186" t="s">
        <v>976</v>
      </c>
      <c r="I5186">
        <v>312</v>
      </c>
      <c r="J5186" t="s">
        <v>977</v>
      </c>
      <c r="K5186" t="s">
        <v>828</v>
      </c>
      <c r="L5186" t="s">
        <v>831</v>
      </c>
      <c r="M5186" t="s">
        <v>829</v>
      </c>
      <c r="N5186" t="s">
        <v>829</v>
      </c>
      <c r="O5186" t="s">
        <v>829</v>
      </c>
      <c r="P5186">
        <v>92906</v>
      </c>
      <c r="Q5186">
        <v>0</v>
      </c>
      <c r="R5186" t="s">
        <v>829</v>
      </c>
      <c r="S5186">
        <v>92906</v>
      </c>
      <c r="T5186">
        <v>0</v>
      </c>
      <c r="U5186">
        <v>92906</v>
      </c>
      <c r="V5186">
        <v>1</v>
      </c>
    </row>
    <row r="5187" spans="1:22" x14ac:dyDescent="0.3">
      <c r="A5187">
        <v>202223</v>
      </c>
      <c r="B5187" t="s">
        <v>820</v>
      </c>
      <c r="C5187" t="s">
        <v>821</v>
      </c>
      <c r="D5187" t="s">
        <v>822</v>
      </c>
      <c r="E5187" t="s">
        <v>823</v>
      </c>
      <c r="F5187" t="s">
        <v>824</v>
      </c>
      <c r="G5187" t="s">
        <v>825</v>
      </c>
      <c r="H5187" t="s">
        <v>976</v>
      </c>
      <c r="I5187">
        <v>312</v>
      </c>
      <c r="J5187" t="s">
        <v>977</v>
      </c>
      <c r="K5187" t="s">
        <v>828</v>
      </c>
      <c r="L5187" t="s">
        <v>831</v>
      </c>
      <c r="M5187" t="s">
        <v>829</v>
      </c>
      <c r="N5187" t="s">
        <v>829</v>
      </c>
      <c r="O5187" t="s">
        <v>829</v>
      </c>
      <c r="P5187">
        <v>0</v>
      </c>
      <c r="Q5187">
        <v>59259</v>
      </c>
      <c r="R5187" t="s">
        <v>829</v>
      </c>
      <c r="S5187">
        <v>59259</v>
      </c>
      <c r="T5187">
        <v>0</v>
      </c>
      <c r="U5187">
        <v>59259</v>
      </c>
      <c r="V5187">
        <v>1</v>
      </c>
    </row>
    <row r="5188" spans="1:22" x14ac:dyDescent="0.3">
      <c r="A5188">
        <v>202324</v>
      </c>
      <c r="B5188" t="s">
        <v>820</v>
      </c>
      <c r="C5188" t="s">
        <v>821</v>
      </c>
      <c r="D5188" t="s">
        <v>822</v>
      </c>
      <c r="E5188" t="s">
        <v>823</v>
      </c>
      <c r="F5188" t="s">
        <v>824</v>
      </c>
      <c r="G5188" t="s">
        <v>825</v>
      </c>
      <c r="H5188" t="s">
        <v>976</v>
      </c>
      <c r="I5188">
        <v>312</v>
      </c>
      <c r="J5188" t="s">
        <v>977</v>
      </c>
      <c r="K5188" t="s">
        <v>828</v>
      </c>
      <c r="L5188" t="s">
        <v>831</v>
      </c>
      <c r="M5188" t="s">
        <v>829</v>
      </c>
      <c r="N5188" t="s">
        <v>829</v>
      </c>
      <c r="O5188" t="s">
        <v>829</v>
      </c>
      <c r="P5188">
        <v>0</v>
      </c>
      <c r="Q5188">
        <v>67546</v>
      </c>
      <c r="R5188" t="s">
        <v>829</v>
      </c>
      <c r="S5188">
        <v>67546</v>
      </c>
      <c r="T5188">
        <v>0</v>
      </c>
      <c r="U5188">
        <v>67546</v>
      </c>
      <c r="V5188">
        <v>1</v>
      </c>
    </row>
    <row r="5189" spans="1:22" x14ac:dyDescent="0.3">
      <c r="A5189">
        <v>202122</v>
      </c>
      <c r="B5189" t="s">
        <v>820</v>
      </c>
      <c r="C5189" t="s">
        <v>821</v>
      </c>
      <c r="D5189" t="s">
        <v>822</v>
      </c>
      <c r="E5189" t="s">
        <v>823</v>
      </c>
      <c r="F5189" t="s">
        <v>824</v>
      </c>
      <c r="G5189" t="s">
        <v>825</v>
      </c>
      <c r="H5189" t="s">
        <v>976</v>
      </c>
      <c r="I5189">
        <v>312</v>
      </c>
      <c r="J5189" t="s">
        <v>977</v>
      </c>
      <c r="K5189" t="s">
        <v>828</v>
      </c>
      <c r="L5189" t="s">
        <v>832</v>
      </c>
      <c r="M5189">
        <v>0</v>
      </c>
      <c r="N5189">
        <v>0</v>
      </c>
      <c r="O5189">
        <v>0</v>
      </c>
      <c r="P5189">
        <v>0</v>
      </c>
      <c r="Q5189">
        <v>277626</v>
      </c>
      <c r="R5189">
        <v>0</v>
      </c>
      <c r="S5189">
        <v>277626</v>
      </c>
      <c r="T5189">
        <v>0</v>
      </c>
      <c r="U5189">
        <v>277626</v>
      </c>
      <c r="V5189">
        <v>3</v>
      </c>
    </row>
    <row r="5190" spans="1:22" x14ac:dyDescent="0.3">
      <c r="A5190">
        <v>202223</v>
      </c>
      <c r="B5190" t="s">
        <v>820</v>
      </c>
      <c r="C5190" t="s">
        <v>821</v>
      </c>
      <c r="D5190" t="s">
        <v>822</v>
      </c>
      <c r="E5190" t="s">
        <v>823</v>
      </c>
      <c r="F5190" t="s">
        <v>824</v>
      </c>
      <c r="G5190" t="s">
        <v>825</v>
      </c>
      <c r="H5190" t="s">
        <v>976</v>
      </c>
      <c r="I5190">
        <v>312</v>
      </c>
      <c r="J5190" t="s">
        <v>977</v>
      </c>
      <c r="K5190" t="s">
        <v>828</v>
      </c>
      <c r="L5190" t="s">
        <v>832</v>
      </c>
      <c r="M5190">
        <v>0</v>
      </c>
      <c r="N5190">
        <v>0</v>
      </c>
      <c r="O5190">
        <v>0</v>
      </c>
      <c r="P5190">
        <v>0</v>
      </c>
      <c r="Q5190">
        <v>1116418</v>
      </c>
      <c r="R5190">
        <v>0</v>
      </c>
      <c r="S5190">
        <v>1116418</v>
      </c>
      <c r="T5190">
        <v>0</v>
      </c>
      <c r="U5190">
        <v>1116418</v>
      </c>
      <c r="V5190">
        <v>14</v>
      </c>
    </row>
    <row r="5191" spans="1:22" x14ac:dyDescent="0.3">
      <c r="A5191">
        <v>202324</v>
      </c>
      <c r="B5191" t="s">
        <v>820</v>
      </c>
      <c r="C5191" t="s">
        <v>821</v>
      </c>
      <c r="D5191" t="s">
        <v>822</v>
      </c>
      <c r="E5191" t="s">
        <v>823</v>
      </c>
      <c r="F5191" t="s">
        <v>824</v>
      </c>
      <c r="G5191" t="s">
        <v>825</v>
      </c>
      <c r="H5191" t="s">
        <v>976</v>
      </c>
      <c r="I5191">
        <v>312</v>
      </c>
      <c r="J5191" t="s">
        <v>977</v>
      </c>
      <c r="K5191" t="s">
        <v>828</v>
      </c>
      <c r="L5191" t="s">
        <v>832</v>
      </c>
      <c r="M5191">
        <v>0</v>
      </c>
      <c r="N5191">
        <v>0</v>
      </c>
      <c r="O5191">
        <v>0</v>
      </c>
      <c r="P5191">
        <v>0</v>
      </c>
      <c r="Q5191">
        <v>552058</v>
      </c>
      <c r="R5191">
        <v>0</v>
      </c>
      <c r="S5191">
        <v>552058</v>
      </c>
      <c r="T5191">
        <v>0</v>
      </c>
      <c r="U5191">
        <v>552058</v>
      </c>
      <c r="V5191">
        <v>7</v>
      </c>
    </row>
    <row r="5192" spans="1:22" x14ac:dyDescent="0.3">
      <c r="A5192">
        <v>202122</v>
      </c>
      <c r="B5192" t="s">
        <v>820</v>
      </c>
      <c r="C5192" t="s">
        <v>821</v>
      </c>
      <c r="D5192" t="s">
        <v>822</v>
      </c>
      <c r="E5192" t="s">
        <v>823</v>
      </c>
      <c r="F5192" t="s">
        <v>824</v>
      </c>
      <c r="G5192" t="s">
        <v>825</v>
      </c>
      <c r="H5192" t="s">
        <v>976</v>
      </c>
      <c r="I5192">
        <v>312</v>
      </c>
      <c r="J5192" t="s">
        <v>977</v>
      </c>
      <c r="K5192" t="s">
        <v>828</v>
      </c>
      <c r="L5192" t="s">
        <v>544</v>
      </c>
      <c r="M5192">
        <v>49115</v>
      </c>
      <c r="N5192">
        <v>550890</v>
      </c>
      <c r="O5192">
        <v>428546</v>
      </c>
      <c r="P5192">
        <v>0</v>
      </c>
      <c r="Q5192">
        <v>0</v>
      </c>
      <c r="R5192">
        <v>0</v>
      </c>
      <c r="S5192">
        <v>1028551</v>
      </c>
      <c r="T5192">
        <v>0</v>
      </c>
      <c r="U5192">
        <v>1028551</v>
      </c>
      <c r="V5192">
        <v>13</v>
      </c>
    </row>
    <row r="5193" spans="1:22" x14ac:dyDescent="0.3">
      <c r="A5193">
        <v>202223</v>
      </c>
      <c r="B5193" t="s">
        <v>820</v>
      </c>
      <c r="C5193" t="s">
        <v>821</v>
      </c>
      <c r="D5193" t="s">
        <v>822</v>
      </c>
      <c r="E5193" t="s">
        <v>823</v>
      </c>
      <c r="F5193" t="s">
        <v>824</v>
      </c>
      <c r="G5193" t="s">
        <v>825</v>
      </c>
      <c r="H5193" t="s">
        <v>976</v>
      </c>
      <c r="I5193">
        <v>312</v>
      </c>
      <c r="J5193" t="s">
        <v>977</v>
      </c>
      <c r="K5193" t="s">
        <v>828</v>
      </c>
      <c r="L5193" t="s">
        <v>544</v>
      </c>
      <c r="M5193">
        <v>0</v>
      </c>
      <c r="N5193">
        <v>0</v>
      </c>
      <c r="O5193">
        <v>0</v>
      </c>
      <c r="P5193">
        <v>0</v>
      </c>
      <c r="Q5193">
        <v>1150217</v>
      </c>
      <c r="R5193">
        <v>0</v>
      </c>
      <c r="S5193">
        <v>1150217</v>
      </c>
      <c r="T5193">
        <v>0</v>
      </c>
      <c r="U5193">
        <v>1150217</v>
      </c>
      <c r="V5193">
        <v>14</v>
      </c>
    </row>
    <row r="5194" spans="1:22" x14ac:dyDescent="0.3">
      <c r="A5194">
        <v>202324</v>
      </c>
      <c r="B5194" t="s">
        <v>820</v>
      </c>
      <c r="C5194" t="s">
        <v>821</v>
      </c>
      <c r="D5194" t="s">
        <v>822</v>
      </c>
      <c r="E5194" t="s">
        <v>823</v>
      </c>
      <c r="F5194" t="s">
        <v>824</v>
      </c>
      <c r="G5194" t="s">
        <v>825</v>
      </c>
      <c r="H5194" t="s">
        <v>976</v>
      </c>
      <c r="I5194">
        <v>312</v>
      </c>
      <c r="J5194" t="s">
        <v>977</v>
      </c>
      <c r="K5194" t="s">
        <v>828</v>
      </c>
      <c r="L5194" t="s">
        <v>544</v>
      </c>
      <c r="M5194">
        <v>0</v>
      </c>
      <c r="N5194">
        <v>0</v>
      </c>
      <c r="O5194">
        <v>0</v>
      </c>
      <c r="P5194">
        <v>0</v>
      </c>
      <c r="Q5194">
        <v>1583134</v>
      </c>
      <c r="R5194">
        <v>0</v>
      </c>
      <c r="S5194">
        <v>1583134</v>
      </c>
      <c r="T5194">
        <v>0</v>
      </c>
      <c r="U5194">
        <v>1583134</v>
      </c>
      <c r="V5194">
        <v>20</v>
      </c>
    </row>
    <row r="5195" spans="1:22" x14ac:dyDescent="0.3">
      <c r="A5195">
        <v>202122</v>
      </c>
      <c r="B5195" t="s">
        <v>820</v>
      </c>
      <c r="C5195" t="s">
        <v>821</v>
      </c>
      <c r="D5195" t="s">
        <v>822</v>
      </c>
      <c r="E5195" t="s">
        <v>823</v>
      </c>
      <c r="F5195" t="s">
        <v>824</v>
      </c>
      <c r="G5195" t="s">
        <v>825</v>
      </c>
      <c r="H5195" t="s">
        <v>976</v>
      </c>
      <c r="I5195">
        <v>312</v>
      </c>
      <c r="J5195" t="s">
        <v>977</v>
      </c>
      <c r="K5195" t="s">
        <v>828</v>
      </c>
      <c r="L5195" t="s">
        <v>600</v>
      </c>
      <c r="M5195" t="s">
        <v>829</v>
      </c>
      <c r="N5195" t="s">
        <v>829</v>
      </c>
      <c r="O5195" t="s">
        <v>829</v>
      </c>
      <c r="P5195">
        <v>0</v>
      </c>
      <c r="Q5195">
        <v>0</v>
      </c>
      <c r="R5195" t="s">
        <v>829</v>
      </c>
      <c r="S5195">
        <v>0</v>
      </c>
      <c r="T5195">
        <v>0</v>
      </c>
      <c r="U5195">
        <v>0</v>
      </c>
      <c r="V5195">
        <v>0</v>
      </c>
    </row>
    <row r="5196" spans="1:22" x14ac:dyDescent="0.3">
      <c r="A5196">
        <v>202223</v>
      </c>
      <c r="B5196" t="s">
        <v>820</v>
      </c>
      <c r="C5196" t="s">
        <v>821</v>
      </c>
      <c r="D5196" t="s">
        <v>822</v>
      </c>
      <c r="E5196" t="s">
        <v>823</v>
      </c>
      <c r="F5196" t="s">
        <v>824</v>
      </c>
      <c r="G5196" t="s">
        <v>825</v>
      </c>
      <c r="H5196" t="s">
        <v>976</v>
      </c>
      <c r="I5196">
        <v>312</v>
      </c>
      <c r="J5196" t="s">
        <v>977</v>
      </c>
      <c r="K5196" t="s">
        <v>828</v>
      </c>
      <c r="L5196" t="s">
        <v>600</v>
      </c>
      <c r="M5196" t="s">
        <v>829</v>
      </c>
      <c r="N5196" t="s">
        <v>829</v>
      </c>
      <c r="O5196" t="s">
        <v>829</v>
      </c>
      <c r="P5196">
        <v>0</v>
      </c>
      <c r="Q5196">
        <v>0</v>
      </c>
      <c r="R5196" t="s">
        <v>829</v>
      </c>
      <c r="S5196">
        <v>0</v>
      </c>
      <c r="T5196">
        <v>0</v>
      </c>
      <c r="U5196">
        <v>0</v>
      </c>
      <c r="V5196">
        <v>0</v>
      </c>
    </row>
    <row r="5197" spans="1:22" x14ac:dyDescent="0.3">
      <c r="A5197">
        <v>202324</v>
      </c>
      <c r="B5197" t="s">
        <v>820</v>
      </c>
      <c r="C5197" t="s">
        <v>821</v>
      </c>
      <c r="D5197" t="s">
        <v>822</v>
      </c>
      <c r="E5197" t="s">
        <v>823</v>
      </c>
      <c r="F5197" t="s">
        <v>824</v>
      </c>
      <c r="G5197" t="s">
        <v>825</v>
      </c>
      <c r="H5197" t="s">
        <v>976</v>
      </c>
      <c r="I5197">
        <v>312</v>
      </c>
      <c r="J5197" t="s">
        <v>977</v>
      </c>
      <c r="K5197" t="s">
        <v>828</v>
      </c>
      <c r="L5197" t="s">
        <v>600</v>
      </c>
      <c r="M5197" t="s">
        <v>829</v>
      </c>
      <c r="N5197" t="s">
        <v>829</v>
      </c>
      <c r="O5197" t="s">
        <v>829</v>
      </c>
      <c r="P5197">
        <v>0</v>
      </c>
      <c r="Q5197">
        <v>0</v>
      </c>
      <c r="R5197" t="s">
        <v>829</v>
      </c>
      <c r="S5197">
        <v>0</v>
      </c>
      <c r="T5197">
        <v>0</v>
      </c>
      <c r="U5197">
        <v>0</v>
      </c>
      <c r="V5197">
        <v>0</v>
      </c>
    </row>
    <row r="5198" spans="1:22" x14ac:dyDescent="0.3">
      <c r="A5198">
        <v>202122</v>
      </c>
      <c r="B5198" t="s">
        <v>820</v>
      </c>
      <c r="C5198" t="s">
        <v>821</v>
      </c>
      <c r="D5198" t="s">
        <v>822</v>
      </c>
      <c r="E5198" t="s">
        <v>823</v>
      </c>
      <c r="F5198" t="s">
        <v>824</v>
      </c>
      <c r="G5198" t="s">
        <v>825</v>
      </c>
      <c r="H5198" t="s">
        <v>976</v>
      </c>
      <c r="I5198">
        <v>312</v>
      </c>
      <c r="J5198" t="s">
        <v>977</v>
      </c>
      <c r="K5198" t="s">
        <v>828</v>
      </c>
      <c r="L5198" t="s">
        <v>247</v>
      </c>
      <c r="M5198">
        <v>0</v>
      </c>
      <c r="N5198">
        <v>0</v>
      </c>
      <c r="O5198">
        <v>0</v>
      </c>
      <c r="P5198">
        <v>0</v>
      </c>
      <c r="Q5198">
        <v>0</v>
      </c>
      <c r="R5198">
        <v>0</v>
      </c>
      <c r="S5198">
        <v>0</v>
      </c>
      <c r="T5198">
        <v>0</v>
      </c>
      <c r="U5198">
        <v>0</v>
      </c>
      <c r="V5198">
        <v>0</v>
      </c>
    </row>
    <row r="5199" spans="1:22" x14ac:dyDescent="0.3">
      <c r="A5199">
        <v>202223</v>
      </c>
      <c r="B5199" t="s">
        <v>820</v>
      </c>
      <c r="C5199" t="s">
        <v>821</v>
      </c>
      <c r="D5199" t="s">
        <v>822</v>
      </c>
      <c r="E5199" t="s">
        <v>823</v>
      </c>
      <c r="F5199" t="s">
        <v>824</v>
      </c>
      <c r="G5199" t="s">
        <v>825</v>
      </c>
      <c r="H5199" t="s">
        <v>976</v>
      </c>
      <c r="I5199">
        <v>312</v>
      </c>
      <c r="J5199" t="s">
        <v>977</v>
      </c>
      <c r="K5199" t="s">
        <v>828</v>
      </c>
      <c r="L5199" t="s">
        <v>247</v>
      </c>
      <c r="M5199">
        <v>0</v>
      </c>
      <c r="N5199">
        <v>0</v>
      </c>
      <c r="O5199">
        <v>0</v>
      </c>
      <c r="P5199">
        <v>0</v>
      </c>
      <c r="Q5199">
        <v>0</v>
      </c>
      <c r="R5199">
        <v>0</v>
      </c>
      <c r="S5199">
        <v>0</v>
      </c>
      <c r="T5199">
        <v>0</v>
      </c>
      <c r="U5199">
        <v>0</v>
      </c>
      <c r="V5199">
        <v>0</v>
      </c>
    </row>
    <row r="5200" spans="1:22" x14ac:dyDescent="0.3">
      <c r="A5200">
        <v>202324</v>
      </c>
      <c r="B5200" t="s">
        <v>820</v>
      </c>
      <c r="C5200" t="s">
        <v>821</v>
      </c>
      <c r="D5200" t="s">
        <v>822</v>
      </c>
      <c r="E5200" t="s">
        <v>823</v>
      </c>
      <c r="F5200" t="s">
        <v>824</v>
      </c>
      <c r="G5200" t="s">
        <v>825</v>
      </c>
      <c r="H5200" t="s">
        <v>976</v>
      </c>
      <c r="I5200">
        <v>312</v>
      </c>
      <c r="J5200" t="s">
        <v>977</v>
      </c>
      <c r="K5200" t="s">
        <v>828</v>
      </c>
      <c r="L5200" t="s">
        <v>247</v>
      </c>
      <c r="M5200">
        <v>0</v>
      </c>
      <c r="N5200">
        <v>0</v>
      </c>
      <c r="O5200">
        <v>0</v>
      </c>
      <c r="P5200">
        <v>0</v>
      </c>
      <c r="Q5200">
        <v>0</v>
      </c>
      <c r="R5200">
        <v>0</v>
      </c>
      <c r="S5200">
        <v>0</v>
      </c>
      <c r="T5200">
        <v>0</v>
      </c>
      <c r="U5200">
        <v>0</v>
      </c>
      <c r="V5200">
        <v>0</v>
      </c>
    </row>
    <row r="5201" spans="1:22" x14ac:dyDescent="0.3">
      <c r="A5201">
        <v>202122</v>
      </c>
      <c r="B5201" t="s">
        <v>820</v>
      </c>
      <c r="C5201" t="s">
        <v>821</v>
      </c>
      <c r="D5201" t="s">
        <v>822</v>
      </c>
      <c r="E5201" t="s">
        <v>823</v>
      </c>
      <c r="F5201" t="s">
        <v>824</v>
      </c>
      <c r="G5201" t="s">
        <v>825</v>
      </c>
      <c r="H5201" t="s">
        <v>976</v>
      </c>
      <c r="I5201">
        <v>312</v>
      </c>
      <c r="J5201" t="s">
        <v>977</v>
      </c>
      <c r="K5201" t="s">
        <v>828</v>
      </c>
      <c r="L5201" t="s">
        <v>833</v>
      </c>
      <c r="M5201">
        <v>21798461</v>
      </c>
      <c r="N5201">
        <v>95906040</v>
      </c>
      <c r="O5201">
        <v>21151048</v>
      </c>
      <c r="P5201">
        <v>32417110</v>
      </c>
      <c r="Q5201">
        <v>1670035</v>
      </c>
      <c r="R5201">
        <v>2695500</v>
      </c>
      <c r="S5201">
        <v>176392094</v>
      </c>
      <c r="T5201">
        <v>936525</v>
      </c>
      <c r="U5201">
        <v>175455569</v>
      </c>
      <c r="V5201" t="s">
        <v>834</v>
      </c>
    </row>
    <row r="5202" spans="1:22" x14ac:dyDescent="0.3">
      <c r="A5202">
        <v>202223</v>
      </c>
      <c r="B5202" t="s">
        <v>820</v>
      </c>
      <c r="C5202" t="s">
        <v>821</v>
      </c>
      <c r="D5202" t="s">
        <v>822</v>
      </c>
      <c r="E5202" t="s">
        <v>823</v>
      </c>
      <c r="F5202" t="s">
        <v>824</v>
      </c>
      <c r="G5202" t="s">
        <v>825</v>
      </c>
      <c r="H5202" t="s">
        <v>976</v>
      </c>
      <c r="I5202">
        <v>312</v>
      </c>
      <c r="J5202" t="s">
        <v>977</v>
      </c>
      <c r="K5202" t="s">
        <v>828</v>
      </c>
      <c r="L5202" t="s">
        <v>833</v>
      </c>
      <c r="M5202">
        <v>26329606</v>
      </c>
      <c r="N5202">
        <v>99357636</v>
      </c>
      <c r="O5202">
        <v>24388547</v>
      </c>
      <c r="P5202">
        <v>33205743</v>
      </c>
      <c r="Q5202">
        <v>4050412</v>
      </c>
      <c r="R5202">
        <v>0</v>
      </c>
      <c r="S5202">
        <v>188084944</v>
      </c>
      <c r="T5202">
        <v>1853399</v>
      </c>
      <c r="U5202">
        <v>186231545</v>
      </c>
      <c r="V5202" t="s">
        <v>834</v>
      </c>
    </row>
    <row r="5203" spans="1:22" x14ac:dyDescent="0.3">
      <c r="A5203">
        <v>202324</v>
      </c>
      <c r="B5203" t="s">
        <v>820</v>
      </c>
      <c r="C5203" t="s">
        <v>821</v>
      </c>
      <c r="D5203" t="s">
        <v>822</v>
      </c>
      <c r="E5203" t="s">
        <v>823</v>
      </c>
      <c r="F5203" t="s">
        <v>824</v>
      </c>
      <c r="G5203" t="s">
        <v>825</v>
      </c>
      <c r="H5203" t="s">
        <v>976</v>
      </c>
      <c r="I5203">
        <v>312</v>
      </c>
      <c r="J5203" t="s">
        <v>977</v>
      </c>
      <c r="K5203" t="s">
        <v>828</v>
      </c>
      <c r="L5203" t="s">
        <v>833</v>
      </c>
      <c r="M5203">
        <v>27520050</v>
      </c>
      <c r="N5203">
        <v>101354762</v>
      </c>
      <c r="O5203">
        <v>22070468</v>
      </c>
      <c r="P5203">
        <v>55210800</v>
      </c>
      <c r="Q5203">
        <v>5295547</v>
      </c>
      <c r="R5203">
        <v>0</v>
      </c>
      <c r="S5203">
        <v>212204627</v>
      </c>
      <c r="T5203">
        <v>0</v>
      </c>
      <c r="U5203">
        <v>212204627</v>
      </c>
      <c r="V5203" t="s">
        <v>834</v>
      </c>
    </row>
    <row r="5204" spans="1:22" x14ac:dyDescent="0.3">
      <c r="A5204">
        <v>202122</v>
      </c>
      <c r="B5204" t="s">
        <v>820</v>
      </c>
      <c r="C5204" t="s">
        <v>821</v>
      </c>
      <c r="D5204" t="s">
        <v>822</v>
      </c>
      <c r="E5204" t="s">
        <v>823</v>
      </c>
      <c r="F5204" t="s">
        <v>824</v>
      </c>
      <c r="G5204" t="s">
        <v>825</v>
      </c>
      <c r="H5204" t="s">
        <v>976</v>
      </c>
      <c r="I5204">
        <v>312</v>
      </c>
      <c r="J5204" t="s">
        <v>977</v>
      </c>
      <c r="K5204" t="s">
        <v>835</v>
      </c>
      <c r="L5204" t="s">
        <v>836</v>
      </c>
      <c r="M5204" t="s">
        <v>829</v>
      </c>
      <c r="N5204" t="s">
        <v>829</v>
      </c>
      <c r="O5204" t="s">
        <v>829</v>
      </c>
      <c r="P5204" t="s">
        <v>829</v>
      </c>
      <c r="Q5204" t="s">
        <v>829</v>
      </c>
      <c r="R5204" t="s">
        <v>829</v>
      </c>
      <c r="S5204">
        <v>164595296</v>
      </c>
      <c r="T5204" t="s">
        <v>829</v>
      </c>
      <c r="U5204" t="s">
        <v>829</v>
      </c>
      <c r="V5204" t="s">
        <v>834</v>
      </c>
    </row>
    <row r="5205" spans="1:22" x14ac:dyDescent="0.3">
      <c r="A5205">
        <v>202223</v>
      </c>
      <c r="B5205" t="s">
        <v>820</v>
      </c>
      <c r="C5205" t="s">
        <v>821</v>
      </c>
      <c r="D5205" t="s">
        <v>822</v>
      </c>
      <c r="E5205" t="s">
        <v>823</v>
      </c>
      <c r="F5205" t="s">
        <v>824</v>
      </c>
      <c r="G5205" t="s">
        <v>825</v>
      </c>
      <c r="H5205" t="s">
        <v>976</v>
      </c>
      <c r="I5205">
        <v>312</v>
      </c>
      <c r="J5205" t="s">
        <v>977</v>
      </c>
      <c r="K5205" t="s">
        <v>835</v>
      </c>
      <c r="L5205" t="s">
        <v>836</v>
      </c>
      <c r="M5205" t="s">
        <v>829</v>
      </c>
      <c r="N5205" t="s">
        <v>829</v>
      </c>
      <c r="O5205" t="s">
        <v>829</v>
      </c>
      <c r="P5205" t="s">
        <v>829</v>
      </c>
      <c r="Q5205" t="s">
        <v>829</v>
      </c>
      <c r="R5205" t="s">
        <v>829</v>
      </c>
      <c r="S5205">
        <v>174082841</v>
      </c>
      <c r="T5205" t="s">
        <v>829</v>
      </c>
      <c r="U5205" t="s">
        <v>829</v>
      </c>
      <c r="V5205" t="s">
        <v>834</v>
      </c>
    </row>
    <row r="5206" spans="1:22" x14ac:dyDescent="0.3">
      <c r="A5206">
        <v>202324</v>
      </c>
      <c r="B5206" t="s">
        <v>820</v>
      </c>
      <c r="C5206" t="s">
        <v>821</v>
      </c>
      <c r="D5206" t="s">
        <v>822</v>
      </c>
      <c r="E5206" t="s">
        <v>823</v>
      </c>
      <c r="F5206" t="s">
        <v>824</v>
      </c>
      <c r="G5206" t="s">
        <v>825</v>
      </c>
      <c r="H5206" t="s">
        <v>976</v>
      </c>
      <c r="I5206">
        <v>312</v>
      </c>
      <c r="J5206" t="s">
        <v>977</v>
      </c>
      <c r="K5206" t="s">
        <v>835</v>
      </c>
      <c r="L5206" t="s">
        <v>836</v>
      </c>
      <c r="M5206" t="s">
        <v>829</v>
      </c>
      <c r="N5206" t="s">
        <v>829</v>
      </c>
      <c r="O5206" t="s">
        <v>829</v>
      </c>
      <c r="P5206" t="s">
        <v>829</v>
      </c>
      <c r="Q5206" t="s">
        <v>829</v>
      </c>
      <c r="R5206" t="s">
        <v>829</v>
      </c>
      <c r="S5206">
        <v>183645441</v>
      </c>
      <c r="T5206" t="s">
        <v>829</v>
      </c>
      <c r="U5206" t="s">
        <v>829</v>
      </c>
      <c r="V5206" t="s">
        <v>834</v>
      </c>
    </row>
    <row r="5207" spans="1:22" x14ac:dyDescent="0.3">
      <c r="A5207">
        <v>202122</v>
      </c>
      <c r="B5207" t="s">
        <v>820</v>
      </c>
      <c r="C5207" t="s">
        <v>821</v>
      </c>
      <c r="D5207" t="s">
        <v>822</v>
      </c>
      <c r="E5207" t="s">
        <v>823</v>
      </c>
      <c r="F5207" t="s">
        <v>824</v>
      </c>
      <c r="G5207" t="s">
        <v>825</v>
      </c>
      <c r="H5207" t="s">
        <v>976</v>
      </c>
      <c r="I5207">
        <v>312</v>
      </c>
      <c r="J5207" t="s">
        <v>977</v>
      </c>
      <c r="K5207" t="s">
        <v>835</v>
      </c>
      <c r="L5207" t="s">
        <v>837</v>
      </c>
      <c r="M5207" t="s">
        <v>829</v>
      </c>
      <c r="N5207" t="s">
        <v>829</v>
      </c>
      <c r="O5207" t="s">
        <v>829</v>
      </c>
      <c r="P5207" t="s">
        <v>829</v>
      </c>
      <c r="Q5207" t="s">
        <v>829</v>
      </c>
      <c r="R5207" t="s">
        <v>829</v>
      </c>
      <c r="S5207">
        <v>7247747</v>
      </c>
      <c r="T5207" t="s">
        <v>829</v>
      </c>
      <c r="U5207" t="s">
        <v>829</v>
      </c>
      <c r="V5207" t="s">
        <v>834</v>
      </c>
    </row>
    <row r="5208" spans="1:22" x14ac:dyDescent="0.3">
      <c r="A5208">
        <v>202223</v>
      </c>
      <c r="B5208" t="s">
        <v>820</v>
      </c>
      <c r="C5208" t="s">
        <v>821</v>
      </c>
      <c r="D5208" t="s">
        <v>822</v>
      </c>
      <c r="E5208" t="s">
        <v>823</v>
      </c>
      <c r="F5208" t="s">
        <v>824</v>
      </c>
      <c r="G5208" t="s">
        <v>825</v>
      </c>
      <c r="H5208" t="s">
        <v>976</v>
      </c>
      <c r="I5208">
        <v>312</v>
      </c>
      <c r="J5208" t="s">
        <v>977</v>
      </c>
      <c r="K5208" t="s">
        <v>835</v>
      </c>
      <c r="L5208" t="s">
        <v>837</v>
      </c>
      <c r="M5208" t="s">
        <v>829</v>
      </c>
      <c r="N5208" t="s">
        <v>829</v>
      </c>
      <c r="O5208" t="s">
        <v>829</v>
      </c>
      <c r="P5208" t="s">
        <v>829</v>
      </c>
      <c r="Q5208" t="s">
        <v>829</v>
      </c>
      <c r="R5208" t="s">
        <v>829</v>
      </c>
      <c r="S5208">
        <v>12078366</v>
      </c>
      <c r="T5208" t="s">
        <v>829</v>
      </c>
      <c r="U5208" t="s">
        <v>829</v>
      </c>
      <c r="V5208">
        <v>0</v>
      </c>
    </row>
    <row r="5209" spans="1:22" x14ac:dyDescent="0.3">
      <c r="A5209">
        <v>202324</v>
      </c>
      <c r="B5209" t="s">
        <v>820</v>
      </c>
      <c r="C5209" t="s">
        <v>821</v>
      </c>
      <c r="D5209" t="s">
        <v>822</v>
      </c>
      <c r="E5209" t="s">
        <v>823</v>
      </c>
      <c r="F5209" t="s">
        <v>824</v>
      </c>
      <c r="G5209" t="s">
        <v>825</v>
      </c>
      <c r="H5209" t="s">
        <v>976</v>
      </c>
      <c r="I5209">
        <v>312</v>
      </c>
      <c r="J5209" t="s">
        <v>977</v>
      </c>
      <c r="K5209" t="s">
        <v>835</v>
      </c>
      <c r="L5209" t="s">
        <v>837</v>
      </c>
      <c r="M5209" t="s">
        <v>829</v>
      </c>
      <c r="N5209" t="s">
        <v>829</v>
      </c>
      <c r="O5209" t="s">
        <v>829</v>
      </c>
      <c r="P5209" t="s">
        <v>829</v>
      </c>
      <c r="Q5209" t="s">
        <v>829</v>
      </c>
      <c r="R5209" t="s">
        <v>829</v>
      </c>
      <c r="S5209">
        <v>0</v>
      </c>
      <c r="T5209" t="s">
        <v>829</v>
      </c>
      <c r="U5209" t="s">
        <v>829</v>
      </c>
      <c r="V5209">
        <v>0</v>
      </c>
    </row>
    <row r="5210" spans="1:22" x14ac:dyDescent="0.3">
      <c r="A5210">
        <v>202122</v>
      </c>
      <c r="B5210" t="s">
        <v>820</v>
      </c>
      <c r="C5210" t="s">
        <v>821</v>
      </c>
      <c r="D5210" t="s">
        <v>822</v>
      </c>
      <c r="E5210" t="s">
        <v>823</v>
      </c>
      <c r="F5210" t="s">
        <v>824</v>
      </c>
      <c r="G5210" t="s">
        <v>825</v>
      </c>
      <c r="H5210" t="s">
        <v>976</v>
      </c>
      <c r="I5210">
        <v>312</v>
      </c>
      <c r="J5210" t="s">
        <v>977</v>
      </c>
      <c r="K5210" t="s">
        <v>835</v>
      </c>
      <c r="L5210" t="s">
        <v>838</v>
      </c>
      <c r="M5210" t="s">
        <v>829</v>
      </c>
      <c r="N5210" t="s">
        <v>829</v>
      </c>
      <c r="O5210" t="s">
        <v>829</v>
      </c>
      <c r="P5210" t="s">
        <v>829</v>
      </c>
      <c r="Q5210" t="s">
        <v>829</v>
      </c>
      <c r="R5210" t="s">
        <v>829</v>
      </c>
      <c r="S5210">
        <v>-25386420</v>
      </c>
      <c r="T5210" t="s">
        <v>829</v>
      </c>
      <c r="U5210" t="s">
        <v>829</v>
      </c>
      <c r="V5210" t="s">
        <v>834</v>
      </c>
    </row>
    <row r="5211" spans="1:22" x14ac:dyDescent="0.3">
      <c r="A5211">
        <v>202223</v>
      </c>
      <c r="B5211" t="s">
        <v>820</v>
      </c>
      <c r="C5211" t="s">
        <v>821</v>
      </c>
      <c r="D5211" t="s">
        <v>822</v>
      </c>
      <c r="E5211" t="s">
        <v>823</v>
      </c>
      <c r="F5211" t="s">
        <v>824</v>
      </c>
      <c r="G5211" t="s">
        <v>825</v>
      </c>
      <c r="H5211" t="s">
        <v>976</v>
      </c>
      <c r="I5211">
        <v>312</v>
      </c>
      <c r="J5211" t="s">
        <v>977</v>
      </c>
      <c r="K5211" t="s">
        <v>835</v>
      </c>
      <c r="L5211" t="s">
        <v>838</v>
      </c>
      <c r="M5211" t="s">
        <v>829</v>
      </c>
      <c r="N5211" t="s">
        <v>829</v>
      </c>
      <c r="O5211" t="s">
        <v>829</v>
      </c>
      <c r="P5211" t="s">
        <v>829</v>
      </c>
      <c r="Q5211" t="s">
        <v>829</v>
      </c>
      <c r="R5211" t="s">
        <v>829</v>
      </c>
      <c r="S5211">
        <v>-23522315</v>
      </c>
      <c r="T5211" t="s">
        <v>829</v>
      </c>
      <c r="U5211" t="s">
        <v>829</v>
      </c>
      <c r="V5211" t="s">
        <v>834</v>
      </c>
    </row>
    <row r="5212" spans="1:22" x14ac:dyDescent="0.3">
      <c r="A5212">
        <v>202324</v>
      </c>
      <c r="B5212" t="s">
        <v>820</v>
      </c>
      <c r="C5212" t="s">
        <v>821</v>
      </c>
      <c r="D5212" t="s">
        <v>822</v>
      </c>
      <c r="E5212" t="s">
        <v>823</v>
      </c>
      <c r="F5212" t="s">
        <v>824</v>
      </c>
      <c r="G5212" t="s">
        <v>825</v>
      </c>
      <c r="H5212" t="s">
        <v>976</v>
      </c>
      <c r="I5212">
        <v>312</v>
      </c>
      <c r="J5212" t="s">
        <v>977</v>
      </c>
      <c r="K5212" t="s">
        <v>835</v>
      </c>
      <c r="L5212" t="s">
        <v>838</v>
      </c>
      <c r="M5212" t="s">
        <v>829</v>
      </c>
      <c r="N5212" t="s">
        <v>829</v>
      </c>
      <c r="O5212" t="s">
        <v>829</v>
      </c>
      <c r="P5212" t="s">
        <v>829</v>
      </c>
      <c r="Q5212" t="s">
        <v>829</v>
      </c>
      <c r="R5212" t="s">
        <v>829</v>
      </c>
      <c r="S5212">
        <v>-21887315</v>
      </c>
      <c r="T5212" t="s">
        <v>829</v>
      </c>
      <c r="U5212" t="s">
        <v>829</v>
      </c>
      <c r="V5212" t="s">
        <v>834</v>
      </c>
    </row>
    <row r="5213" spans="1:22" x14ac:dyDescent="0.3">
      <c r="A5213">
        <v>202122</v>
      </c>
      <c r="B5213" t="s">
        <v>820</v>
      </c>
      <c r="C5213" t="s">
        <v>821</v>
      </c>
      <c r="D5213" t="s">
        <v>822</v>
      </c>
      <c r="E5213" t="s">
        <v>823</v>
      </c>
      <c r="F5213" t="s">
        <v>824</v>
      </c>
      <c r="G5213" t="s">
        <v>825</v>
      </c>
      <c r="H5213" t="s">
        <v>976</v>
      </c>
      <c r="I5213">
        <v>312</v>
      </c>
      <c r="J5213" t="s">
        <v>977</v>
      </c>
      <c r="K5213" t="s">
        <v>835</v>
      </c>
      <c r="L5213" t="s">
        <v>839</v>
      </c>
      <c r="M5213" t="s">
        <v>829</v>
      </c>
      <c r="N5213" t="s">
        <v>829</v>
      </c>
      <c r="O5213" t="s">
        <v>829</v>
      </c>
      <c r="P5213" t="s">
        <v>829</v>
      </c>
      <c r="Q5213" t="s">
        <v>829</v>
      </c>
      <c r="R5213" t="s">
        <v>829</v>
      </c>
      <c r="S5213">
        <v>23521359</v>
      </c>
      <c r="T5213" t="s">
        <v>829</v>
      </c>
      <c r="U5213" t="s">
        <v>829</v>
      </c>
      <c r="V5213" t="s">
        <v>834</v>
      </c>
    </row>
    <row r="5214" spans="1:22" x14ac:dyDescent="0.3">
      <c r="A5214">
        <v>202223</v>
      </c>
      <c r="B5214" t="s">
        <v>820</v>
      </c>
      <c r="C5214" t="s">
        <v>821</v>
      </c>
      <c r="D5214" t="s">
        <v>822</v>
      </c>
      <c r="E5214" t="s">
        <v>823</v>
      </c>
      <c r="F5214" t="s">
        <v>824</v>
      </c>
      <c r="G5214" t="s">
        <v>825</v>
      </c>
      <c r="H5214" t="s">
        <v>976</v>
      </c>
      <c r="I5214">
        <v>312</v>
      </c>
      <c r="J5214" t="s">
        <v>977</v>
      </c>
      <c r="K5214" t="s">
        <v>835</v>
      </c>
      <c r="L5214" t="s">
        <v>839</v>
      </c>
      <c r="M5214" t="s">
        <v>829</v>
      </c>
      <c r="N5214" t="s">
        <v>829</v>
      </c>
      <c r="O5214" t="s">
        <v>829</v>
      </c>
      <c r="P5214" t="s">
        <v>829</v>
      </c>
      <c r="Q5214" t="s">
        <v>829</v>
      </c>
      <c r="R5214" t="s">
        <v>829</v>
      </c>
      <c r="S5214">
        <v>21887315</v>
      </c>
      <c r="T5214" t="s">
        <v>829</v>
      </c>
      <c r="U5214" t="s">
        <v>829</v>
      </c>
      <c r="V5214" t="s">
        <v>834</v>
      </c>
    </row>
    <row r="5215" spans="1:22" x14ac:dyDescent="0.3">
      <c r="A5215">
        <v>202324</v>
      </c>
      <c r="B5215" t="s">
        <v>820</v>
      </c>
      <c r="C5215" t="s">
        <v>821</v>
      </c>
      <c r="D5215" t="s">
        <v>822</v>
      </c>
      <c r="E5215" t="s">
        <v>823</v>
      </c>
      <c r="F5215" t="s">
        <v>824</v>
      </c>
      <c r="G5215" t="s">
        <v>825</v>
      </c>
      <c r="H5215" t="s">
        <v>976</v>
      </c>
      <c r="I5215">
        <v>312</v>
      </c>
      <c r="J5215" t="s">
        <v>977</v>
      </c>
      <c r="K5215" t="s">
        <v>835</v>
      </c>
      <c r="L5215" t="s">
        <v>839</v>
      </c>
      <c r="M5215" t="s">
        <v>829</v>
      </c>
      <c r="N5215" t="s">
        <v>829</v>
      </c>
      <c r="O5215" t="s">
        <v>829</v>
      </c>
      <c r="P5215" t="s">
        <v>829</v>
      </c>
      <c r="Q5215" t="s">
        <v>829</v>
      </c>
      <c r="R5215" t="s">
        <v>829</v>
      </c>
      <c r="S5215">
        <v>25604955</v>
      </c>
      <c r="T5215" t="s">
        <v>829</v>
      </c>
      <c r="U5215" t="s">
        <v>829</v>
      </c>
      <c r="V5215" t="s">
        <v>834</v>
      </c>
    </row>
    <row r="5216" spans="1:22" x14ac:dyDescent="0.3">
      <c r="A5216">
        <v>202122</v>
      </c>
      <c r="B5216" t="s">
        <v>820</v>
      </c>
      <c r="C5216" t="s">
        <v>821</v>
      </c>
      <c r="D5216" t="s">
        <v>822</v>
      </c>
      <c r="E5216" t="s">
        <v>823</v>
      </c>
      <c r="F5216" t="s">
        <v>824</v>
      </c>
      <c r="G5216" t="s">
        <v>825</v>
      </c>
      <c r="H5216" t="s">
        <v>976</v>
      </c>
      <c r="I5216">
        <v>312</v>
      </c>
      <c r="J5216" t="s">
        <v>977</v>
      </c>
      <c r="K5216" t="s">
        <v>835</v>
      </c>
      <c r="L5216" t="s">
        <v>840</v>
      </c>
      <c r="M5216" t="s">
        <v>829</v>
      </c>
      <c r="N5216" t="s">
        <v>829</v>
      </c>
      <c r="O5216" t="s">
        <v>829</v>
      </c>
      <c r="P5216" t="s">
        <v>829</v>
      </c>
      <c r="Q5216" t="s">
        <v>829</v>
      </c>
      <c r="R5216" t="s">
        <v>829</v>
      </c>
      <c r="S5216">
        <v>4000000</v>
      </c>
      <c r="T5216" t="s">
        <v>829</v>
      </c>
      <c r="U5216" t="s">
        <v>829</v>
      </c>
      <c r="V5216" t="s">
        <v>834</v>
      </c>
    </row>
    <row r="5217" spans="1:22" x14ac:dyDescent="0.3">
      <c r="A5217">
        <v>202223</v>
      </c>
      <c r="B5217" t="s">
        <v>820</v>
      </c>
      <c r="C5217" t="s">
        <v>821</v>
      </c>
      <c r="D5217" t="s">
        <v>822</v>
      </c>
      <c r="E5217" t="s">
        <v>823</v>
      </c>
      <c r="F5217" t="s">
        <v>824</v>
      </c>
      <c r="G5217" t="s">
        <v>825</v>
      </c>
      <c r="H5217" t="s">
        <v>976</v>
      </c>
      <c r="I5217">
        <v>312</v>
      </c>
      <c r="J5217" t="s">
        <v>977</v>
      </c>
      <c r="K5217" t="s">
        <v>835</v>
      </c>
      <c r="L5217" t="s">
        <v>840</v>
      </c>
      <c r="M5217" t="s">
        <v>829</v>
      </c>
      <c r="N5217" t="s">
        <v>829</v>
      </c>
      <c r="O5217" t="s">
        <v>829</v>
      </c>
      <c r="P5217" t="s">
        <v>829</v>
      </c>
      <c r="Q5217" t="s">
        <v>829</v>
      </c>
      <c r="R5217" t="s">
        <v>829</v>
      </c>
      <c r="S5217">
        <v>0</v>
      </c>
      <c r="T5217" t="s">
        <v>829</v>
      </c>
      <c r="U5217" t="s">
        <v>829</v>
      </c>
      <c r="V5217" t="s">
        <v>834</v>
      </c>
    </row>
    <row r="5218" spans="1:22" x14ac:dyDescent="0.3">
      <c r="A5218">
        <v>202324</v>
      </c>
      <c r="B5218" t="s">
        <v>820</v>
      </c>
      <c r="C5218" t="s">
        <v>821</v>
      </c>
      <c r="D5218" t="s">
        <v>822</v>
      </c>
      <c r="E5218" t="s">
        <v>823</v>
      </c>
      <c r="F5218" t="s">
        <v>824</v>
      </c>
      <c r="G5218" t="s">
        <v>825</v>
      </c>
      <c r="H5218" t="s">
        <v>976</v>
      </c>
      <c r="I5218">
        <v>312</v>
      </c>
      <c r="J5218" t="s">
        <v>977</v>
      </c>
      <c r="K5218" t="s">
        <v>835</v>
      </c>
      <c r="L5218" t="s">
        <v>840</v>
      </c>
      <c r="M5218" t="s">
        <v>829</v>
      </c>
      <c r="N5218" t="s">
        <v>829</v>
      </c>
      <c r="O5218" t="s">
        <v>829</v>
      </c>
      <c r="P5218" t="s">
        <v>829</v>
      </c>
      <c r="Q5218" t="s">
        <v>829</v>
      </c>
      <c r="R5218" t="s">
        <v>829</v>
      </c>
      <c r="S5218">
        <v>0</v>
      </c>
      <c r="T5218" t="s">
        <v>829</v>
      </c>
      <c r="U5218" t="s">
        <v>829</v>
      </c>
      <c r="V5218" t="s">
        <v>834</v>
      </c>
    </row>
    <row r="5219" spans="1:22" x14ac:dyDescent="0.3">
      <c r="A5219">
        <v>202122</v>
      </c>
      <c r="B5219" t="s">
        <v>820</v>
      </c>
      <c r="C5219" t="s">
        <v>821</v>
      </c>
      <c r="D5219" t="s">
        <v>822</v>
      </c>
      <c r="E5219" t="s">
        <v>823</v>
      </c>
      <c r="F5219" t="s">
        <v>824</v>
      </c>
      <c r="G5219" t="s">
        <v>825</v>
      </c>
      <c r="H5219" t="s">
        <v>976</v>
      </c>
      <c r="I5219">
        <v>312</v>
      </c>
      <c r="J5219" t="s">
        <v>977</v>
      </c>
      <c r="K5219" t="s">
        <v>835</v>
      </c>
      <c r="L5219" t="s">
        <v>841</v>
      </c>
      <c r="M5219" t="s">
        <v>829</v>
      </c>
      <c r="N5219" t="s">
        <v>829</v>
      </c>
      <c r="O5219" t="s">
        <v>829</v>
      </c>
      <c r="P5219" t="s">
        <v>829</v>
      </c>
      <c r="Q5219" t="s">
        <v>829</v>
      </c>
      <c r="R5219" t="s">
        <v>829</v>
      </c>
      <c r="S5219">
        <v>175455569</v>
      </c>
      <c r="T5219" t="s">
        <v>829</v>
      </c>
      <c r="U5219" t="s">
        <v>829</v>
      </c>
      <c r="V5219" t="s">
        <v>834</v>
      </c>
    </row>
    <row r="5220" spans="1:22" x14ac:dyDescent="0.3">
      <c r="A5220">
        <v>202223</v>
      </c>
      <c r="B5220" t="s">
        <v>820</v>
      </c>
      <c r="C5220" t="s">
        <v>821</v>
      </c>
      <c r="D5220" t="s">
        <v>822</v>
      </c>
      <c r="E5220" t="s">
        <v>823</v>
      </c>
      <c r="F5220" t="s">
        <v>824</v>
      </c>
      <c r="G5220" t="s">
        <v>825</v>
      </c>
      <c r="H5220" t="s">
        <v>976</v>
      </c>
      <c r="I5220">
        <v>312</v>
      </c>
      <c r="J5220" t="s">
        <v>977</v>
      </c>
      <c r="K5220" t="s">
        <v>835</v>
      </c>
      <c r="L5220" t="s">
        <v>841</v>
      </c>
      <c r="M5220" t="s">
        <v>829</v>
      </c>
      <c r="N5220" t="s">
        <v>829</v>
      </c>
      <c r="O5220" t="s">
        <v>829</v>
      </c>
      <c r="P5220" t="s">
        <v>829</v>
      </c>
      <c r="Q5220" t="s">
        <v>829</v>
      </c>
      <c r="R5220" t="s">
        <v>829</v>
      </c>
      <c r="S5220">
        <v>186231545</v>
      </c>
      <c r="T5220" t="s">
        <v>829</v>
      </c>
      <c r="U5220" t="s">
        <v>829</v>
      </c>
      <c r="V5220" t="s">
        <v>834</v>
      </c>
    </row>
    <row r="5221" spans="1:22" x14ac:dyDescent="0.3">
      <c r="A5221">
        <v>202324</v>
      </c>
      <c r="B5221" t="s">
        <v>820</v>
      </c>
      <c r="C5221" t="s">
        <v>821</v>
      </c>
      <c r="D5221" t="s">
        <v>822</v>
      </c>
      <c r="E5221" t="s">
        <v>823</v>
      </c>
      <c r="F5221" t="s">
        <v>824</v>
      </c>
      <c r="G5221" t="s">
        <v>825</v>
      </c>
      <c r="H5221" t="s">
        <v>976</v>
      </c>
      <c r="I5221">
        <v>312</v>
      </c>
      <c r="J5221" t="s">
        <v>977</v>
      </c>
      <c r="K5221" t="s">
        <v>835</v>
      </c>
      <c r="L5221" t="s">
        <v>841</v>
      </c>
      <c r="M5221" t="s">
        <v>829</v>
      </c>
      <c r="N5221" t="s">
        <v>829</v>
      </c>
      <c r="O5221" t="s">
        <v>829</v>
      </c>
      <c r="P5221" t="s">
        <v>829</v>
      </c>
      <c r="Q5221" t="s">
        <v>829</v>
      </c>
      <c r="R5221" t="s">
        <v>829</v>
      </c>
      <c r="S5221">
        <v>189730257</v>
      </c>
      <c r="T5221" t="s">
        <v>829</v>
      </c>
      <c r="U5221" t="s">
        <v>829</v>
      </c>
      <c r="V5221" t="s">
        <v>834</v>
      </c>
    </row>
    <row r="5222" spans="1:22" x14ac:dyDescent="0.3">
      <c r="A5222">
        <v>202122</v>
      </c>
      <c r="B5222" t="s">
        <v>820</v>
      </c>
      <c r="C5222" t="s">
        <v>821</v>
      </c>
      <c r="D5222" t="s">
        <v>822</v>
      </c>
      <c r="E5222" t="s">
        <v>823</v>
      </c>
      <c r="F5222" t="s">
        <v>824</v>
      </c>
      <c r="G5222" t="s">
        <v>825</v>
      </c>
      <c r="H5222" t="s">
        <v>976</v>
      </c>
      <c r="I5222">
        <v>312</v>
      </c>
      <c r="J5222" t="s">
        <v>977</v>
      </c>
      <c r="K5222" t="s">
        <v>842</v>
      </c>
      <c r="L5222" t="s">
        <v>238</v>
      </c>
      <c r="M5222" t="s">
        <v>829</v>
      </c>
      <c r="N5222" t="s">
        <v>829</v>
      </c>
      <c r="O5222" t="s">
        <v>829</v>
      </c>
      <c r="P5222" t="s">
        <v>829</v>
      </c>
      <c r="Q5222" t="s">
        <v>829</v>
      </c>
      <c r="R5222" t="s">
        <v>829</v>
      </c>
      <c r="S5222">
        <v>892058</v>
      </c>
      <c r="T5222">
        <v>297180</v>
      </c>
      <c r="U5222">
        <v>594878</v>
      </c>
      <c r="V5222">
        <v>11</v>
      </c>
    </row>
    <row r="5223" spans="1:22" x14ac:dyDescent="0.3">
      <c r="A5223">
        <v>202223</v>
      </c>
      <c r="B5223" t="s">
        <v>820</v>
      </c>
      <c r="C5223" t="s">
        <v>821</v>
      </c>
      <c r="D5223" t="s">
        <v>822</v>
      </c>
      <c r="E5223" t="s">
        <v>823</v>
      </c>
      <c r="F5223" t="s">
        <v>824</v>
      </c>
      <c r="G5223" t="s">
        <v>825</v>
      </c>
      <c r="H5223" t="s">
        <v>976</v>
      </c>
      <c r="I5223">
        <v>312</v>
      </c>
      <c r="J5223" t="s">
        <v>977</v>
      </c>
      <c r="K5223" t="s">
        <v>842</v>
      </c>
      <c r="L5223" t="s">
        <v>238</v>
      </c>
      <c r="M5223" t="s">
        <v>829</v>
      </c>
      <c r="N5223" t="s">
        <v>829</v>
      </c>
      <c r="O5223" t="s">
        <v>829</v>
      </c>
      <c r="P5223" t="s">
        <v>829</v>
      </c>
      <c r="Q5223" t="s">
        <v>829</v>
      </c>
      <c r="R5223" t="s">
        <v>829</v>
      </c>
      <c r="S5223">
        <v>948179</v>
      </c>
      <c r="T5223">
        <v>456567</v>
      </c>
      <c r="U5223">
        <v>491612</v>
      </c>
      <c r="V5223">
        <v>9</v>
      </c>
    </row>
    <row r="5224" spans="1:22" x14ac:dyDescent="0.3">
      <c r="A5224">
        <v>202324</v>
      </c>
      <c r="B5224" t="s">
        <v>820</v>
      </c>
      <c r="C5224" t="s">
        <v>821</v>
      </c>
      <c r="D5224" t="s">
        <v>822</v>
      </c>
      <c r="E5224" t="s">
        <v>823</v>
      </c>
      <c r="F5224" t="s">
        <v>824</v>
      </c>
      <c r="G5224" t="s">
        <v>825</v>
      </c>
      <c r="H5224" t="s">
        <v>976</v>
      </c>
      <c r="I5224">
        <v>312</v>
      </c>
      <c r="J5224" t="s">
        <v>977</v>
      </c>
      <c r="K5224" t="s">
        <v>842</v>
      </c>
      <c r="L5224" t="s">
        <v>238</v>
      </c>
      <c r="M5224" t="s">
        <v>829</v>
      </c>
      <c r="N5224" t="s">
        <v>829</v>
      </c>
      <c r="O5224" t="s">
        <v>829</v>
      </c>
      <c r="P5224" t="s">
        <v>829</v>
      </c>
      <c r="Q5224" t="s">
        <v>829</v>
      </c>
      <c r="R5224" t="s">
        <v>829</v>
      </c>
      <c r="S5224">
        <v>989254</v>
      </c>
      <c r="T5224">
        <v>421494</v>
      </c>
      <c r="U5224">
        <v>567760</v>
      </c>
      <c r="V5224">
        <v>10</v>
      </c>
    </row>
    <row r="5225" spans="1:22" x14ac:dyDescent="0.3">
      <c r="A5225">
        <v>202122</v>
      </c>
      <c r="B5225" t="s">
        <v>820</v>
      </c>
      <c r="C5225" t="s">
        <v>821</v>
      </c>
      <c r="D5225" t="s">
        <v>822</v>
      </c>
      <c r="E5225" t="s">
        <v>823</v>
      </c>
      <c r="F5225" t="s">
        <v>824</v>
      </c>
      <c r="G5225" t="s">
        <v>825</v>
      </c>
      <c r="H5225" t="s">
        <v>976</v>
      </c>
      <c r="I5225">
        <v>312</v>
      </c>
      <c r="J5225" t="s">
        <v>977</v>
      </c>
      <c r="K5225" t="s">
        <v>842</v>
      </c>
      <c r="L5225" t="s">
        <v>240</v>
      </c>
      <c r="M5225" t="s">
        <v>829</v>
      </c>
      <c r="N5225" t="s">
        <v>829</v>
      </c>
      <c r="O5225" t="s">
        <v>829</v>
      </c>
      <c r="P5225" t="s">
        <v>829</v>
      </c>
      <c r="Q5225" t="s">
        <v>829</v>
      </c>
      <c r="R5225" t="s">
        <v>829</v>
      </c>
      <c r="S5225">
        <v>1344120</v>
      </c>
      <c r="T5225">
        <v>0</v>
      </c>
      <c r="U5225">
        <v>1344120</v>
      </c>
      <c r="V5225">
        <v>25</v>
      </c>
    </row>
    <row r="5226" spans="1:22" x14ac:dyDescent="0.3">
      <c r="A5226">
        <v>202223</v>
      </c>
      <c r="B5226" t="s">
        <v>820</v>
      </c>
      <c r="C5226" t="s">
        <v>821</v>
      </c>
      <c r="D5226" t="s">
        <v>822</v>
      </c>
      <c r="E5226" t="s">
        <v>823</v>
      </c>
      <c r="F5226" t="s">
        <v>824</v>
      </c>
      <c r="G5226" t="s">
        <v>825</v>
      </c>
      <c r="H5226" t="s">
        <v>976</v>
      </c>
      <c r="I5226">
        <v>312</v>
      </c>
      <c r="J5226" t="s">
        <v>977</v>
      </c>
      <c r="K5226" t="s">
        <v>842</v>
      </c>
      <c r="L5226" t="s">
        <v>240</v>
      </c>
      <c r="M5226" t="s">
        <v>829</v>
      </c>
      <c r="N5226" t="s">
        <v>829</v>
      </c>
      <c r="O5226" t="s">
        <v>829</v>
      </c>
      <c r="P5226" t="s">
        <v>829</v>
      </c>
      <c r="Q5226" t="s">
        <v>829</v>
      </c>
      <c r="R5226" t="s">
        <v>829</v>
      </c>
      <c r="S5226">
        <v>2313753</v>
      </c>
      <c r="T5226">
        <v>265916</v>
      </c>
      <c r="U5226">
        <v>2047837</v>
      </c>
      <c r="V5226">
        <v>38</v>
      </c>
    </row>
    <row r="5227" spans="1:22" x14ac:dyDescent="0.3">
      <c r="A5227">
        <v>202324</v>
      </c>
      <c r="B5227" t="s">
        <v>820</v>
      </c>
      <c r="C5227" t="s">
        <v>821</v>
      </c>
      <c r="D5227" t="s">
        <v>822</v>
      </c>
      <c r="E5227" t="s">
        <v>823</v>
      </c>
      <c r="F5227" t="s">
        <v>824</v>
      </c>
      <c r="G5227" t="s">
        <v>825</v>
      </c>
      <c r="H5227" t="s">
        <v>976</v>
      </c>
      <c r="I5227">
        <v>312</v>
      </c>
      <c r="J5227" t="s">
        <v>977</v>
      </c>
      <c r="K5227" t="s">
        <v>842</v>
      </c>
      <c r="L5227" t="s">
        <v>240</v>
      </c>
      <c r="M5227" t="s">
        <v>829</v>
      </c>
      <c r="N5227" t="s">
        <v>829</v>
      </c>
      <c r="O5227" t="s">
        <v>829</v>
      </c>
      <c r="P5227" t="s">
        <v>829</v>
      </c>
      <c r="Q5227" t="s">
        <v>829</v>
      </c>
      <c r="R5227" t="s">
        <v>829</v>
      </c>
      <c r="S5227">
        <v>2484954</v>
      </c>
      <c r="T5227">
        <v>0</v>
      </c>
      <c r="U5227">
        <v>2484954</v>
      </c>
      <c r="V5227">
        <v>45</v>
      </c>
    </row>
    <row r="5228" spans="1:22" x14ac:dyDescent="0.3">
      <c r="A5228">
        <v>202122</v>
      </c>
      <c r="B5228" t="s">
        <v>820</v>
      </c>
      <c r="C5228" t="s">
        <v>821</v>
      </c>
      <c r="D5228" t="s">
        <v>822</v>
      </c>
      <c r="E5228" t="s">
        <v>823</v>
      </c>
      <c r="F5228" t="s">
        <v>824</v>
      </c>
      <c r="G5228" t="s">
        <v>825</v>
      </c>
      <c r="H5228" t="s">
        <v>976</v>
      </c>
      <c r="I5228">
        <v>312</v>
      </c>
      <c r="J5228" t="s">
        <v>977</v>
      </c>
      <c r="K5228" t="s">
        <v>842</v>
      </c>
      <c r="L5228" t="s">
        <v>843</v>
      </c>
      <c r="M5228" t="s">
        <v>829</v>
      </c>
      <c r="N5228" t="s">
        <v>829</v>
      </c>
      <c r="O5228" t="s">
        <v>829</v>
      </c>
      <c r="P5228" t="s">
        <v>829</v>
      </c>
      <c r="Q5228" t="s">
        <v>829</v>
      </c>
      <c r="R5228" t="s">
        <v>829</v>
      </c>
      <c r="S5228">
        <v>212015</v>
      </c>
      <c r="T5228">
        <v>0</v>
      </c>
      <c r="U5228">
        <v>212015</v>
      </c>
      <c r="V5228">
        <v>4</v>
      </c>
    </row>
    <row r="5229" spans="1:22" x14ac:dyDescent="0.3">
      <c r="A5229">
        <v>202223</v>
      </c>
      <c r="B5229" t="s">
        <v>820</v>
      </c>
      <c r="C5229" t="s">
        <v>821</v>
      </c>
      <c r="D5229" t="s">
        <v>822</v>
      </c>
      <c r="E5229" t="s">
        <v>823</v>
      </c>
      <c r="F5229" t="s">
        <v>824</v>
      </c>
      <c r="G5229" t="s">
        <v>825</v>
      </c>
      <c r="H5229" t="s">
        <v>976</v>
      </c>
      <c r="I5229">
        <v>312</v>
      </c>
      <c r="J5229" t="s">
        <v>977</v>
      </c>
      <c r="K5229" t="s">
        <v>842</v>
      </c>
      <c r="L5229" t="s">
        <v>843</v>
      </c>
      <c r="M5229" t="s">
        <v>829</v>
      </c>
      <c r="N5229" t="s">
        <v>829</v>
      </c>
      <c r="O5229" t="s">
        <v>829</v>
      </c>
      <c r="P5229" t="s">
        <v>829</v>
      </c>
      <c r="Q5229" t="s">
        <v>829</v>
      </c>
      <c r="R5229" t="s">
        <v>829</v>
      </c>
      <c r="S5229">
        <v>135603</v>
      </c>
      <c r="T5229">
        <v>0</v>
      </c>
      <c r="U5229">
        <v>135603</v>
      </c>
      <c r="V5229">
        <v>2</v>
      </c>
    </row>
    <row r="5230" spans="1:22" x14ac:dyDescent="0.3">
      <c r="A5230">
        <v>202324</v>
      </c>
      <c r="B5230" t="s">
        <v>820</v>
      </c>
      <c r="C5230" t="s">
        <v>821</v>
      </c>
      <c r="D5230" t="s">
        <v>822</v>
      </c>
      <c r="E5230" t="s">
        <v>823</v>
      </c>
      <c r="F5230" t="s">
        <v>824</v>
      </c>
      <c r="G5230" t="s">
        <v>825</v>
      </c>
      <c r="H5230" t="s">
        <v>976</v>
      </c>
      <c r="I5230">
        <v>312</v>
      </c>
      <c r="J5230" t="s">
        <v>977</v>
      </c>
      <c r="K5230" t="s">
        <v>842</v>
      </c>
      <c r="L5230" t="s">
        <v>843</v>
      </c>
      <c r="M5230" t="s">
        <v>829</v>
      </c>
      <c r="N5230" t="s">
        <v>829</v>
      </c>
      <c r="O5230" t="s">
        <v>829</v>
      </c>
      <c r="P5230" t="s">
        <v>829</v>
      </c>
      <c r="Q5230" t="s">
        <v>829</v>
      </c>
      <c r="R5230" t="s">
        <v>829</v>
      </c>
      <c r="S5230">
        <v>125847</v>
      </c>
      <c r="T5230">
        <v>0</v>
      </c>
      <c r="U5230">
        <v>125847</v>
      </c>
      <c r="V5230">
        <v>2</v>
      </c>
    </row>
    <row r="5231" spans="1:22" x14ac:dyDescent="0.3">
      <c r="A5231">
        <v>202122</v>
      </c>
      <c r="B5231" t="s">
        <v>820</v>
      </c>
      <c r="C5231" t="s">
        <v>821</v>
      </c>
      <c r="D5231" t="s">
        <v>822</v>
      </c>
      <c r="E5231" t="s">
        <v>823</v>
      </c>
      <c r="F5231" t="s">
        <v>824</v>
      </c>
      <c r="G5231" t="s">
        <v>825</v>
      </c>
      <c r="H5231" t="s">
        <v>976</v>
      </c>
      <c r="I5231">
        <v>312</v>
      </c>
      <c r="J5231" t="s">
        <v>977</v>
      </c>
      <c r="K5231" t="s">
        <v>842</v>
      </c>
      <c r="L5231" t="s">
        <v>249</v>
      </c>
      <c r="M5231">
        <v>10170</v>
      </c>
      <c r="N5231">
        <v>621050</v>
      </c>
      <c r="O5231">
        <v>428576</v>
      </c>
      <c r="P5231">
        <v>4271225</v>
      </c>
      <c r="Q5231">
        <v>0</v>
      </c>
      <c r="R5231" t="s">
        <v>829</v>
      </c>
      <c r="S5231">
        <v>5331021</v>
      </c>
      <c r="T5231">
        <v>0</v>
      </c>
      <c r="U5231">
        <v>5331021</v>
      </c>
      <c r="V5231">
        <v>99</v>
      </c>
    </row>
    <row r="5232" spans="1:22" x14ac:dyDescent="0.3">
      <c r="A5232">
        <v>202223</v>
      </c>
      <c r="B5232" t="s">
        <v>820</v>
      </c>
      <c r="C5232" t="s">
        <v>821</v>
      </c>
      <c r="D5232" t="s">
        <v>822</v>
      </c>
      <c r="E5232" t="s">
        <v>823</v>
      </c>
      <c r="F5232" t="s">
        <v>824</v>
      </c>
      <c r="G5232" t="s">
        <v>825</v>
      </c>
      <c r="H5232" t="s">
        <v>976</v>
      </c>
      <c r="I5232">
        <v>312</v>
      </c>
      <c r="J5232" t="s">
        <v>977</v>
      </c>
      <c r="K5232" t="s">
        <v>842</v>
      </c>
      <c r="L5232" t="s">
        <v>249</v>
      </c>
      <c r="M5232">
        <v>6230</v>
      </c>
      <c r="N5232">
        <v>466360</v>
      </c>
      <c r="O5232">
        <v>345320</v>
      </c>
      <c r="P5232">
        <v>4800660</v>
      </c>
      <c r="Q5232">
        <v>0</v>
      </c>
      <c r="R5232" t="s">
        <v>829</v>
      </c>
      <c r="S5232">
        <v>5618570</v>
      </c>
      <c r="T5232">
        <v>0</v>
      </c>
      <c r="U5232">
        <v>5618570</v>
      </c>
      <c r="V5232">
        <v>104</v>
      </c>
    </row>
    <row r="5233" spans="1:22" x14ac:dyDescent="0.3">
      <c r="A5233">
        <v>202324</v>
      </c>
      <c r="B5233" t="s">
        <v>820</v>
      </c>
      <c r="C5233" t="s">
        <v>821</v>
      </c>
      <c r="D5233" t="s">
        <v>822</v>
      </c>
      <c r="E5233" t="s">
        <v>823</v>
      </c>
      <c r="F5233" t="s">
        <v>824</v>
      </c>
      <c r="G5233" t="s">
        <v>825</v>
      </c>
      <c r="H5233" t="s">
        <v>976</v>
      </c>
      <c r="I5233">
        <v>312</v>
      </c>
      <c r="J5233" t="s">
        <v>977</v>
      </c>
      <c r="K5233" t="s">
        <v>842</v>
      </c>
      <c r="L5233" t="s">
        <v>249</v>
      </c>
      <c r="M5233">
        <v>12279</v>
      </c>
      <c r="N5233">
        <v>1350719</v>
      </c>
      <c r="O5233">
        <v>294702</v>
      </c>
      <c r="P5233">
        <v>8988424</v>
      </c>
      <c r="Q5233">
        <v>0</v>
      </c>
      <c r="R5233" t="s">
        <v>829</v>
      </c>
      <c r="S5233">
        <v>10646125</v>
      </c>
      <c r="T5233">
        <v>25881</v>
      </c>
      <c r="U5233">
        <v>10620244</v>
      </c>
      <c r="V5233">
        <v>194</v>
      </c>
    </row>
    <row r="5234" spans="1:22" x14ac:dyDescent="0.3">
      <c r="A5234">
        <v>202122</v>
      </c>
      <c r="B5234" t="s">
        <v>820</v>
      </c>
      <c r="C5234" t="s">
        <v>821</v>
      </c>
      <c r="D5234" t="s">
        <v>822</v>
      </c>
      <c r="E5234" t="s">
        <v>823</v>
      </c>
      <c r="F5234" t="s">
        <v>824</v>
      </c>
      <c r="G5234" t="s">
        <v>825</v>
      </c>
      <c r="H5234" t="s">
        <v>976</v>
      </c>
      <c r="I5234">
        <v>312</v>
      </c>
      <c r="J5234" t="s">
        <v>977</v>
      </c>
      <c r="K5234" t="s">
        <v>842</v>
      </c>
      <c r="L5234" t="s">
        <v>844</v>
      </c>
      <c r="M5234">
        <v>0</v>
      </c>
      <c r="N5234">
        <v>0</v>
      </c>
      <c r="O5234">
        <v>0</v>
      </c>
      <c r="P5234">
        <v>0</v>
      </c>
      <c r="Q5234">
        <v>0</v>
      </c>
      <c r="R5234" t="s">
        <v>829</v>
      </c>
      <c r="S5234">
        <v>0</v>
      </c>
      <c r="T5234">
        <v>0</v>
      </c>
      <c r="U5234">
        <v>0</v>
      </c>
      <c r="V5234">
        <v>0</v>
      </c>
    </row>
    <row r="5235" spans="1:22" x14ac:dyDescent="0.3">
      <c r="A5235">
        <v>202223</v>
      </c>
      <c r="B5235" t="s">
        <v>820</v>
      </c>
      <c r="C5235" t="s">
        <v>821</v>
      </c>
      <c r="D5235" t="s">
        <v>822</v>
      </c>
      <c r="E5235" t="s">
        <v>823</v>
      </c>
      <c r="F5235" t="s">
        <v>824</v>
      </c>
      <c r="G5235" t="s">
        <v>825</v>
      </c>
      <c r="H5235" t="s">
        <v>976</v>
      </c>
      <c r="I5235">
        <v>312</v>
      </c>
      <c r="J5235" t="s">
        <v>977</v>
      </c>
      <c r="K5235" t="s">
        <v>842</v>
      </c>
      <c r="L5235" t="s">
        <v>844</v>
      </c>
      <c r="M5235">
        <v>0</v>
      </c>
      <c r="N5235">
        <v>0</v>
      </c>
      <c r="O5235">
        <v>0</v>
      </c>
      <c r="P5235">
        <v>0</v>
      </c>
      <c r="Q5235">
        <v>0</v>
      </c>
      <c r="R5235" t="s">
        <v>829</v>
      </c>
      <c r="S5235">
        <v>0</v>
      </c>
      <c r="T5235">
        <v>0</v>
      </c>
      <c r="U5235">
        <v>0</v>
      </c>
      <c r="V5235">
        <v>0</v>
      </c>
    </row>
    <row r="5236" spans="1:22" x14ac:dyDescent="0.3">
      <c r="A5236">
        <v>202324</v>
      </c>
      <c r="B5236" t="s">
        <v>820</v>
      </c>
      <c r="C5236" t="s">
        <v>821</v>
      </c>
      <c r="D5236" t="s">
        <v>822</v>
      </c>
      <c r="E5236" t="s">
        <v>823</v>
      </c>
      <c r="F5236" t="s">
        <v>824</v>
      </c>
      <c r="G5236" t="s">
        <v>825</v>
      </c>
      <c r="H5236" t="s">
        <v>976</v>
      </c>
      <c r="I5236">
        <v>312</v>
      </c>
      <c r="J5236" t="s">
        <v>977</v>
      </c>
      <c r="K5236" t="s">
        <v>842</v>
      </c>
      <c r="L5236" t="s">
        <v>844</v>
      </c>
      <c r="M5236">
        <v>0</v>
      </c>
      <c r="N5236">
        <v>0</v>
      </c>
      <c r="O5236">
        <v>0</v>
      </c>
      <c r="P5236">
        <v>0</v>
      </c>
      <c r="Q5236">
        <v>0</v>
      </c>
      <c r="R5236" t="s">
        <v>829</v>
      </c>
      <c r="S5236">
        <v>0</v>
      </c>
      <c r="T5236">
        <v>0</v>
      </c>
      <c r="U5236">
        <v>0</v>
      </c>
      <c r="V5236">
        <v>0</v>
      </c>
    </row>
    <row r="5237" spans="1:22" x14ac:dyDescent="0.3">
      <c r="A5237">
        <v>202122</v>
      </c>
      <c r="B5237" t="s">
        <v>820</v>
      </c>
      <c r="C5237" t="s">
        <v>821</v>
      </c>
      <c r="D5237" t="s">
        <v>822</v>
      </c>
      <c r="E5237" t="s">
        <v>823</v>
      </c>
      <c r="F5237" t="s">
        <v>824</v>
      </c>
      <c r="G5237" t="s">
        <v>825</v>
      </c>
      <c r="H5237" t="s">
        <v>976</v>
      </c>
      <c r="I5237">
        <v>312</v>
      </c>
      <c r="J5237" t="s">
        <v>977</v>
      </c>
      <c r="K5237" t="s">
        <v>842</v>
      </c>
      <c r="L5237" t="s">
        <v>251</v>
      </c>
      <c r="M5237" t="s">
        <v>829</v>
      </c>
      <c r="N5237" t="s">
        <v>829</v>
      </c>
      <c r="O5237">
        <v>0</v>
      </c>
      <c r="P5237">
        <v>322296</v>
      </c>
      <c r="Q5237">
        <v>0</v>
      </c>
      <c r="R5237">
        <v>0</v>
      </c>
      <c r="S5237">
        <v>322296</v>
      </c>
      <c r="T5237">
        <v>0</v>
      </c>
      <c r="U5237">
        <v>322296</v>
      </c>
      <c r="V5237">
        <v>6</v>
      </c>
    </row>
    <row r="5238" spans="1:22" x14ac:dyDescent="0.3">
      <c r="A5238">
        <v>202223</v>
      </c>
      <c r="B5238" t="s">
        <v>820</v>
      </c>
      <c r="C5238" t="s">
        <v>821</v>
      </c>
      <c r="D5238" t="s">
        <v>822</v>
      </c>
      <c r="E5238" t="s">
        <v>823</v>
      </c>
      <c r="F5238" t="s">
        <v>824</v>
      </c>
      <c r="G5238" t="s">
        <v>825</v>
      </c>
      <c r="H5238" t="s">
        <v>976</v>
      </c>
      <c r="I5238">
        <v>312</v>
      </c>
      <c r="J5238" t="s">
        <v>977</v>
      </c>
      <c r="K5238" t="s">
        <v>842</v>
      </c>
      <c r="L5238" t="s">
        <v>251</v>
      </c>
      <c r="M5238" t="s">
        <v>829</v>
      </c>
      <c r="N5238" t="s">
        <v>829</v>
      </c>
      <c r="O5238">
        <v>0</v>
      </c>
      <c r="P5238">
        <v>0</v>
      </c>
      <c r="Q5238">
        <v>0</v>
      </c>
      <c r="R5238">
        <v>0</v>
      </c>
      <c r="S5238">
        <v>0</v>
      </c>
      <c r="T5238">
        <v>0</v>
      </c>
      <c r="U5238">
        <v>0</v>
      </c>
      <c r="V5238">
        <v>0</v>
      </c>
    </row>
    <row r="5239" spans="1:22" x14ac:dyDescent="0.3">
      <c r="A5239">
        <v>202324</v>
      </c>
      <c r="B5239" t="s">
        <v>820</v>
      </c>
      <c r="C5239" t="s">
        <v>821</v>
      </c>
      <c r="D5239" t="s">
        <v>822</v>
      </c>
      <c r="E5239" t="s">
        <v>823</v>
      </c>
      <c r="F5239" t="s">
        <v>824</v>
      </c>
      <c r="G5239" t="s">
        <v>825</v>
      </c>
      <c r="H5239" t="s">
        <v>976</v>
      </c>
      <c r="I5239">
        <v>312</v>
      </c>
      <c r="J5239" t="s">
        <v>977</v>
      </c>
      <c r="K5239" t="s">
        <v>842</v>
      </c>
      <c r="L5239" t="s">
        <v>251</v>
      </c>
      <c r="M5239" t="s">
        <v>829</v>
      </c>
      <c r="N5239" t="s">
        <v>829</v>
      </c>
      <c r="O5239">
        <v>270144</v>
      </c>
      <c r="P5239">
        <v>1927845</v>
      </c>
      <c r="Q5239">
        <v>0</v>
      </c>
      <c r="R5239">
        <v>171910</v>
      </c>
      <c r="S5239">
        <v>2369899</v>
      </c>
      <c r="T5239">
        <v>5761</v>
      </c>
      <c r="U5239">
        <v>2364137</v>
      </c>
      <c r="V5239">
        <v>43</v>
      </c>
    </row>
    <row r="5240" spans="1:22" x14ac:dyDescent="0.3">
      <c r="A5240">
        <v>202122</v>
      </c>
      <c r="B5240" t="s">
        <v>820</v>
      </c>
      <c r="C5240" t="s">
        <v>821</v>
      </c>
      <c r="D5240" t="s">
        <v>822</v>
      </c>
      <c r="E5240" t="s">
        <v>823</v>
      </c>
      <c r="F5240" t="s">
        <v>824</v>
      </c>
      <c r="G5240" t="s">
        <v>825</v>
      </c>
      <c r="H5240" t="s">
        <v>976</v>
      </c>
      <c r="I5240">
        <v>312</v>
      </c>
      <c r="J5240" t="s">
        <v>977</v>
      </c>
      <c r="K5240" t="s">
        <v>842</v>
      </c>
      <c r="L5240" t="s">
        <v>253</v>
      </c>
      <c r="M5240" t="s">
        <v>829</v>
      </c>
      <c r="N5240" t="s">
        <v>829</v>
      </c>
      <c r="O5240">
        <v>0</v>
      </c>
      <c r="P5240">
        <v>0</v>
      </c>
      <c r="Q5240">
        <v>0</v>
      </c>
      <c r="R5240">
        <v>0</v>
      </c>
      <c r="S5240">
        <v>0</v>
      </c>
      <c r="T5240">
        <v>0</v>
      </c>
      <c r="U5240">
        <v>0</v>
      </c>
      <c r="V5240">
        <v>0</v>
      </c>
    </row>
    <row r="5241" spans="1:22" x14ac:dyDescent="0.3">
      <c r="A5241">
        <v>202223</v>
      </c>
      <c r="B5241" t="s">
        <v>820</v>
      </c>
      <c r="C5241" t="s">
        <v>821</v>
      </c>
      <c r="D5241" t="s">
        <v>822</v>
      </c>
      <c r="E5241" t="s">
        <v>823</v>
      </c>
      <c r="F5241" t="s">
        <v>824</v>
      </c>
      <c r="G5241" t="s">
        <v>825</v>
      </c>
      <c r="H5241" t="s">
        <v>976</v>
      </c>
      <c r="I5241">
        <v>312</v>
      </c>
      <c r="J5241" t="s">
        <v>977</v>
      </c>
      <c r="K5241" t="s">
        <v>842</v>
      </c>
      <c r="L5241" t="s">
        <v>253</v>
      </c>
      <c r="M5241" t="s">
        <v>829</v>
      </c>
      <c r="N5241" t="s">
        <v>829</v>
      </c>
      <c r="O5241">
        <v>0</v>
      </c>
      <c r="P5241">
        <v>0</v>
      </c>
      <c r="Q5241">
        <v>0</v>
      </c>
      <c r="R5241">
        <v>0</v>
      </c>
      <c r="S5241">
        <v>0</v>
      </c>
      <c r="T5241">
        <v>0</v>
      </c>
      <c r="U5241">
        <v>0</v>
      </c>
      <c r="V5241">
        <v>0</v>
      </c>
    </row>
    <row r="5242" spans="1:22" x14ac:dyDescent="0.3">
      <c r="A5242">
        <v>202324</v>
      </c>
      <c r="B5242" t="s">
        <v>820</v>
      </c>
      <c r="C5242" t="s">
        <v>821</v>
      </c>
      <c r="D5242" t="s">
        <v>822</v>
      </c>
      <c r="E5242" t="s">
        <v>823</v>
      </c>
      <c r="F5242" t="s">
        <v>824</v>
      </c>
      <c r="G5242" t="s">
        <v>825</v>
      </c>
      <c r="H5242" t="s">
        <v>976</v>
      </c>
      <c r="I5242">
        <v>312</v>
      </c>
      <c r="J5242" t="s">
        <v>977</v>
      </c>
      <c r="K5242" t="s">
        <v>842</v>
      </c>
      <c r="L5242" t="s">
        <v>253</v>
      </c>
      <c r="M5242" t="s">
        <v>829</v>
      </c>
      <c r="N5242" t="s">
        <v>829</v>
      </c>
      <c r="O5242">
        <v>12279</v>
      </c>
      <c r="P5242">
        <v>601684</v>
      </c>
      <c r="Q5242">
        <v>0</v>
      </c>
      <c r="R5242">
        <v>970062</v>
      </c>
      <c r="S5242">
        <v>1584026</v>
      </c>
      <c r="T5242">
        <v>3851</v>
      </c>
      <c r="U5242">
        <v>1580175</v>
      </c>
      <c r="V5242">
        <v>29</v>
      </c>
    </row>
    <row r="5243" spans="1:22" x14ac:dyDescent="0.3">
      <c r="A5243">
        <v>202122</v>
      </c>
      <c r="B5243" t="s">
        <v>820</v>
      </c>
      <c r="C5243" t="s">
        <v>821</v>
      </c>
      <c r="D5243" t="s">
        <v>822</v>
      </c>
      <c r="E5243" t="s">
        <v>823</v>
      </c>
      <c r="F5243" t="s">
        <v>824</v>
      </c>
      <c r="G5243" t="s">
        <v>825</v>
      </c>
      <c r="H5243" t="s">
        <v>976</v>
      </c>
      <c r="I5243">
        <v>312</v>
      </c>
      <c r="J5243" t="s">
        <v>977</v>
      </c>
      <c r="K5243" t="s">
        <v>842</v>
      </c>
      <c r="L5243" t="s">
        <v>845</v>
      </c>
      <c r="M5243" t="s">
        <v>829</v>
      </c>
      <c r="N5243" t="s">
        <v>829</v>
      </c>
      <c r="O5243">
        <v>0</v>
      </c>
      <c r="P5243">
        <v>0</v>
      </c>
      <c r="Q5243">
        <v>0</v>
      </c>
      <c r="R5243">
        <v>0</v>
      </c>
      <c r="S5243">
        <v>0</v>
      </c>
      <c r="T5243">
        <v>0</v>
      </c>
      <c r="U5243">
        <v>0</v>
      </c>
      <c r="V5243">
        <v>0</v>
      </c>
    </row>
    <row r="5244" spans="1:22" x14ac:dyDescent="0.3">
      <c r="A5244">
        <v>202223</v>
      </c>
      <c r="B5244" t="s">
        <v>820</v>
      </c>
      <c r="C5244" t="s">
        <v>821</v>
      </c>
      <c r="D5244" t="s">
        <v>822</v>
      </c>
      <c r="E5244" t="s">
        <v>823</v>
      </c>
      <c r="F5244" t="s">
        <v>824</v>
      </c>
      <c r="G5244" t="s">
        <v>825</v>
      </c>
      <c r="H5244" t="s">
        <v>976</v>
      </c>
      <c r="I5244">
        <v>312</v>
      </c>
      <c r="J5244" t="s">
        <v>977</v>
      </c>
      <c r="K5244" t="s">
        <v>842</v>
      </c>
      <c r="L5244" t="s">
        <v>845</v>
      </c>
      <c r="M5244" t="s">
        <v>829</v>
      </c>
      <c r="N5244" t="s">
        <v>829</v>
      </c>
      <c r="O5244">
        <v>0</v>
      </c>
      <c r="P5244">
        <v>0</v>
      </c>
      <c r="Q5244">
        <v>0</v>
      </c>
      <c r="R5244">
        <v>0</v>
      </c>
      <c r="S5244">
        <v>0</v>
      </c>
      <c r="T5244">
        <v>0</v>
      </c>
      <c r="U5244">
        <v>0</v>
      </c>
      <c r="V5244">
        <v>0</v>
      </c>
    </row>
    <row r="5245" spans="1:22" x14ac:dyDescent="0.3">
      <c r="A5245">
        <v>202324</v>
      </c>
      <c r="B5245" t="s">
        <v>820</v>
      </c>
      <c r="C5245" t="s">
        <v>821</v>
      </c>
      <c r="D5245" t="s">
        <v>822</v>
      </c>
      <c r="E5245" t="s">
        <v>823</v>
      </c>
      <c r="F5245" t="s">
        <v>824</v>
      </c>
      <c r="G5245" t="s">
        <v>825</v>
      </c>
      <c r="H5245" t="s">
        <v>976</v>
      </c>
      <c r="I5245">
        <v>312</v>
      </c>
      <c r="J5245" t="s">
        <v>977</v>
      </c>
      <c r="K5245" t="s">
        <v>842</v>
      </c>
      <c r="L5245" t="s">
        <v>845</v>
      </c>
      <c r="M5245" t="s">
        <v>829</v>
      </c>
      <c r="N5245" t="s">
        <v>829</v>
      </c>
      <c r="O5245">
        <v>0</v>
      </c>
      <c r="P5245">
        <v>0</v>
      </c>
      <c r="Q5245">
        <v>0</v>
      </c>
      <c r="R5245">
        <v>0</v>
      </c>
      <c r="S5245">
        <v>0</v>
      </c>
      <c r="T5245">
        <v>0</v>
      </c>
      <c r="U5245">
        <v>0</v>
      </c>
      <c r="V5245">
        <v>0</v>
      </c>
    </row>
    <row r="5246" spans="1:22" x14ac:dyDescent="0.3">
      <c r="A5246">
        <v>202122</v>
      </c>
      <c r="B5246" t="s">
        <v>820</v>
      </c>
      <c r="C5246" t="s">
        <v>821</v>
      </c>
      <c r="D5246" t="s">
        <v>822</v>
      </c>
      <c r="E5246" t="s">
        <v>823</v>
      </c>
      <c r="F5246" t="s">
        <v>824</v>
      </c>
      <c r="G5246" t="s">
        <v>825</v>
      </c>
      <c r="H5246" t="s">
        <v>978</v>
      </c>
      <c r="I5246">
        <v>313</v>
      </c>
      <c r="J5246" t="s">
        <v>979</v>
      </c>
      <c r="K5246" t="s">
        <v>828</v>
      </c>
      <c r="L5246" t="s">
        <v>336</v>
      </c>
      <c r="M5246">
        <v>0</v>
      </c>
      <c r="N5246">
        <v>987927</v>
      </c>
      <c r="O5246">
        <v>0</v>
      </c>
      <c r="P5246">
        <v>7872361</v>
      </c>
      <c r="Q5246">
        <v>3042182</v>
      </c>
      <c r="R5246" t="s">
        <v>829</v>
      </c>
      <c r="S5246">
        <v>11902470</v>
      </c>
      <c r="T5246" t="s">
        <v>829</v>
      </c>
      <c r="U5246">
        <v>11902470</v>
      </c>
      <c r="V5246">
        <v>483</v>
      </c>
    </row>
    <row r="5247" spans="1:22" x14ac:dyDescent="0.3">
      <c r="A5247">
        <v>202223</v>
      </c>
      <c r="B5247" t="s">
        <v>820</v>
      </c>
      <c r="C5247" t="s">
        <v>821</v>
      </c>
      <c r="D5247" t="s">
        <v>822</v>
      </c>
      <c r="E5247" t="s">
        <v>823</v>
      </c>
      <c r="F5247" t="s">
        <v>824</v>
      </c>
      <c r="G5247" t="s">
        <v>825</v>
      </c>
      <c r="H5247" t="s">
        <v>978</v>
      </c>
      <c r="I5247">
        <v>313</v>
      </c>
      <c r="J5247" t="s">
        <v>979</v>
      </c>
      <c r="K5247" t="s">
        <v>828</v>
      </c>
      <c r="L5247" t="s">
        <v>336</v>
      </c>
      <c r="M5247">
        <v>0</v>
      </c>
      <c r="N5247">
        <v>1458714</v>
      </c>
      <c r="O5247">
        <v>720001</v>
      </c>
      <c r="P5247">
        <v>7259666</v>
      </c>
      <c r="Q5247">
        <v>3107613</v>
      </c>
      <c r="R5247" t="s">
        <v>829</v>
      </c>
      <c r="S5247">
        <v>12545994</v>
      </c>
      <c r="T5247" t="s">
        <v>829</v>
      </c>
      <c r="U5247">
        <v>12545994</v>
      </c>
      <c r="V5247">
        <v>514</v>
      </c>
    </row>
    <row r="5248" spans="1:22" x14ac:dyDescent="0.3">
      <c r="A5248">
        <v>202324</v>
      </c>
      <c r="B5248" t="s">
        <v>820</v>
      </c>
      <c r="C5248" t="s">
        <v>821</v>
      </c>
      <c r="D5248" t="s">
        <v>822</v>
      </c>
      <c r="E5248" t="s">
        <v>823</v>
      </c>
      <c r="F5248" t="s">
        <v>824</v>
      </c>
      <c r="G5248" t="s">
        <v>825</v>
      </c>
      <c r="H5248" t="s">
        <v>978</v>
      </c>
      <c r="I5248">
        <v>313</v>
      </c>
      <c r="J5248" t="s">
        <v>979</v>
      </c>
      <c r="K5248" t="s">
        <v>828</v>
      </c>
      <c r="L5248" t="s">
        <v>336</v>
      </c>
      <c r="M5248">
        <v>0</v>
      </c>
      <c r="N5248">
        <v>1247307</v>
      </c>
      <c r="O5248">
        <v>0</v>
      </c>
      <c r="P5248">
        <v>8284164</v>
      </c>
      <c r="Q5248">
        <v>3042100</v>
      </c>
      <c r="R5248" t="s">
        <v>829</v>
      </c>
      <c r="S5248">
        <v>12573571</v>
      </c>
      <c r="T5248" t="s">
        <v>829</v>
      </c>
      <c r="U5248">
        <v>12573571</v>
      </c>
      <c r="V5248">
        <v>514</v>
      </c>
    </row>
    <row r="5249" spans="1:22" x14ac:dyDescent="0.3">
      <c r="A5249">
        <v>202122</v>
      </c>
      <c r="B5249" t="s">
        <v>820</v>
      </c>
      <c r="C5249" t="s">
        <v>821</v>
      </c>
      <c r="D5249" t="s">
        <v>822</v>
      </c>
      <c r="E5249" t="s">
        <v>823</v>
      </c>
      <c r="F5249" t="s">
        <v>824</v>
      </c>
      <c r="G5249" t="s">
        <v>825</v>
      </c>
      <c r="H5249" t="s">
        <v>978</v>
      </c>
      <c r="I5249">
        <v>313</v>
      </c>
      <c r="J5249" t="s">
        <v>979</v>
      </c>
      <c r="K5249" t="s">
        <v>828</v>
      </c>
      <c r="L5249" t="s">
        <v>235</v>
      </c>
      <c r="M5249" t="s">
        <v>829</v>
      </c>
      <c r="N5249">
        <v>0</v>
      </c>
      <c r="O5249">
        <v>0</v>
      </c>
      <c r="P5249" t="s">
        <v>829</v>
      </c>
      <c r="Q5249" t="s">
        <v>829</v>
      </c>
      <c r="R5249" t="s">
        <v>829</v>
      </c>
      <c r="S5249">
        <v>0</v>
      </c>
      <c r="T5249">
        <v>0</v>
      </c>
      <c r="U5249">
        <v>0</v>
      </c>
      <c r="V5249">
        <v>0</v>
      </c>
    </row>
    <row r="5250" spans="1:22" x14ac:dyDescent="0.3">
      <c r="A5250">
        <v>202223</v>
      </c>
      <c r="B5250" t="s">
        <v>820</v>
      </c>
      <c r="C5250" t="s">
        <v>821</v>
      </c>
      <c r="D5250" t="s">
        <v>822</v>
      </c>
      <c r="E5250" t="s">
        <v>823</v>
      </c>
      <c r="F5250" t="s">
        <v>824</v>
      </c>
      <c r="G5250" t="s">
        <v>825</v>
      </c>
      <c r="H5250" t="s">
        <v>978</v>
      </c>
      <c r="I5250">
        <v>313</v>
      </c>
      <c r="J5250" t="s">
        <v>979</v>
      </c>
      <c r="K5250" t="s">
        <v>828</v>
      </c>
      <c r="L5250" t="s">
        <v>235</v>
      </c>
      <c r="M5250" t="s">
        <v>829</v>
      </c>
      <c r="N5250">
        <v>0</v>
      </c>
      <c r="O5250">
        <v>0</v>
      </c>
      <c r="P5250" t="s">
        <v>829</v>
      </c>
      <c r="Q5250" t="s">
        <v>829</v>
      </c>
      <c r="R5250" t="s">
        <v>829</v>
      </c>
      <c r="S5250">
        <v>0</v>
      </c>
      <c r="T5250">
        <v>0</v>
      </c>
      <c r="U5250">
        <v>0</v>
      </c>
      <c r="V5250">
        <v>0</v>
      </c>
    </row>
    <row r="5251" spans="1:22" x14ac:dyDescent="0.3">
      <c r="A5251">
        <v>202324</v>
      </c>
      <c r="B5251" t="s">
        <v>820</v>
      </c>
      <c r="C5251" t="s">
        <v>821</v>
      </c>
      <c r="D5251" t="s">
        <v>822</v>
      </c>
      <c r="E5251" t="s">
        <v>823</v>
      </c>
      <c r="F5251" t="s">
        <v>824</v>
      </c>
      <c r="G5251" t="s">
        <v>825</v>
      </c>
      <c r="H5251" t="s">
        <v>978</v>
      </c>
      <c r="I5251">
        <v>313</v>
      </c>
      <c r="J5251" t="s">
        <v>979</v>
      </c>
      <c r="K5251" t="s">
        <v>828</v>
      </c>
      <c r="L5251" t="s">
        <v>235</v>
      </c>
      <c r="M5251" t="s">
        <v>829</v>
      </c>
      <c r="N5251">
        <v>0</v>
      </c>
      <c r="O5251">
        <v>0</v>
      </c>
      <c r="P5251" t="s">
        <v>829</v>
      </c>
      <c r="Q5251" t="s">
        <v>829</v>
      </c>
      <c r="R5251" t="s">
        <v>829</v>
      </c>
      <c r="S5251">
        <v>0</v>
      </c>
      <c r="T5251">
        <v>0</v>
      </c>
      <c r="U5251">
        <v>0</v>
      </c>
      <c r="V5251">
        <v>0</v>
      </c>
    </row>
    <row r="5252" spans="1:22" x14ac:dyDescent="0.3">
      <c r="A5252">
        <v>202122</v>
      </c>
      <c r="B5252" t="s">
        <v>820</v>
      </c>
      <c r="C5252" t="s">
        <v>821</v>
      </c>
      <c r="D5252" t="s">
        <v>822</v>
      </c>
      <c r="E5252" t="s">
        <v>823</v>
      </c>
      <c r="F5252" t="s">
        <v>824</v>
      </c>
      <c r="G5252" t="s">
        <v>825</v>
      </c>
      <c r="H5252" t="s">
        <v>978</v>
      </c>
      <c r="I5252">
        <v>313</v>
      </c>
      <c r="J5252" t="s">
        <v>979</v>
      </c>
      <c r="K5252" t="s">
        <v>828</v>
      </c>
      <c r="L5252" t="s">
        <v>534</v>
      </c>
      <c r="M5252">
        <v>0</v>
      </c>
      <c r="N5252">
        <v>5113734</v>
      </c>
      <c r="O5252">
        <v>313597</v>
      </c>
      <c r="P5252">
        <v>13930140</v>
      </c>
      <c r="Q5252">
        <v>1938116</v>
      </c>
      <c r="R5252" t="s">
        <v>829</v>
      </c>
      <c r="S5252">
        <v>21295587</v>
      </c>
      <c r="T5252">
        <v>0</v>
      </c>
      <c r="U5252">
        <v>21295587</v>
      </c>
      <c r="V5252">
        <v>299</v>
      </c>
    </row>
    <row r="5253" spans="1:22" x14ac:dyDescent="0.3">
      <c r="A5253">
        <v>202223</v>
      </c>
      <c r="B5253" t="s">
        <v>820</v>
      </c>
      <c r="C5253" t="s">
        <v>821</v>
      </c>
      <c r="D5253" t="s">
        <v>822</v>
      </c>
      <c r="E5253" t="s">
        <v>823</v>
      </c>
      <c r="F5253" t="s">
        <v>824</v>
      </c>
      <c r="G5253" t="s">
        <v>825</v>
      </c>
      <c r="H5253" t="s">
        <v>978</v>
      </c>
      <c r="I5253">
        <v>313</v>
      </c>
      <c r="J5253" t="s">
        <v>979</v>
      </c>
      <c r="K5253" t="s">
        <v>828</v>
      </c>
      <c r="L5253" t="s">
        <v>534</v>
      </c>
      <c r="M5253">
        <v>0</v>
      </c>
      <c r="N5253">
        <v>5044198</v>
      </c>
      <c r="O5253">
        <v>535771</v>
      </c>
      <c r="P5253">
        <v>15434399</v>
      </c>
      <c r="Q5253">
        <v>2068497</v>
      </c>
      <c r="R5253" t="s">
        <v>829</v>
      </c>
      <c r="S5253">
        <v>23082865</v>
      </c>
      <c r="T5253">
        <v>0</v>
      </c>
      <c r="U5253">
        <v>23082865</v>
      </c>
      <c r="V5253">
        <v>325</v>
      </c>
    </row>
    <row r="5254" spans="1:22" x14ac:dyDescent="0.3">
      <c r="A5254">
        <v>202324</v>
      </c>
      <c r="B5254" t="s">
        <v>820</v>
      </c>
      <c r="C5254" t="s">
        <v>821</v>
      </c>
      <c r="D5254" t="s">
        <v>822</v>
      </c>
      <c r="E5254" t="s">
        <v>823</v>
      </c>
      <c r="F5254" t="s">
        <v>824</v>
      </c>
      <c r="G5254" t="s">
        <v>825</v>
      </c>
      <c r="H5254" t="s">
        <v>978</v>
      </c>
      <c r="I5254">
        <v>313</v>
      </c>
      <c r="J5254" t="s">
        <v>979</v>
      </c>
      <c r="K5254" t="s">
        <v>828</v>
      </c>
      <c r="L5254" t="s">
        <v>534</v>
      </c>
      <c r="M5254">
        <v>0</v>
      </c>
      <c r="N5254">
        <v>5460500</v>
      </c>
      <c r="O5254">
        <v>888919</v>
      </c>
      <c r="P5254">
        <v>17621011</v>
      </c>
      <c r="Q5254">
        <v>2434799</v>
      </c>
      <c r="R5254" t="s">
        <v>829</v>
      </c>
      <c r="S5254">
        <v>26405229</v>
      </c>
      <c r="T5254">
        <v>0</v>
      </c>
      <c r="U5254">
        <v>26405229</v>
      </c>
      <c r="V5254">
        <v>366</v>
      </c>
    </row>
    <row r="5255" spans="1:22" x14ac:dyDescent="0.3">
      <c r="A5255">
        <v>202122</v>
      </c>
      <c r="B5255" t="s">
        <v>820</v>
      </c>
      <c r="C5255" t="s">
        <v>821</v>
      </c>
      <c r="D5255" t="s">
        <v>822</v>
      </c>
      <c r="E5255" t="s">
        <v>823</v>
      </c>
      <c r="F5255" t="s">
        <v>824</v>
      </c>
      <c r="G5255" t="s">
        <v>825</v>
      </c>
      <c r="H5255" t="s">
        <v>978</v>
      </c>
      <c r="I5255">
        <v>313</v>
      </c>
      <c r="J5255" t="s">
        <v>979</v>
      </c>
      <c r="K5255" t="s">
        <v>828</v>
      </c>
      <c r="L5255" t="s">
        <v>603</v>
      </c>
      <c r="M5255" t="s">
        <v>829</v>
      </c>
      <c r="N5255" t="s">
        <v>829</v>
      </c>
      <c r="O5255" t="s">
        <v>829</v>
      </c>
      <c r="P5255">
        <v>0</v>
      </c>
      <c r="Q5255">
        <v>0</v>
      </c>
      <c r="R5255">
        <v>0</v>
      </c>
      <c r="S5255">
        <v>0</v>
      </c>
      <c r="T5255">
        <v>0</v>
      </c>
      <c r="U5255">
        <v>0</v>
      </c>
      <c r="V5255">
        <v>0</v>
      </c>
    </row>
    <row r="5256" spans="1:22" x14ac:dyDescent="0.3">
      <c r="A5256">
        <v>202223</v>
      </c>
      <c r="B5256" t="s">
        <v>820</v>
      </c>
      <c r="C5256" t="s">
        <v>821</v>
      </c>
      <c r="D5256" t="s">
        <v>822</v>
      </c>
      <c r="E5256" t="s">
        <v>823</v>
      </c>
      <c r="F5256" t="s">
        <v>824</v>
      </c>
      <c r="G5256" t="s">
        <v>825</v>
      </c>
      <c r="H5256" t="s">
        <v>978</v>
      </c>
      <c r="I5256">
        <v>313</v>
      </c>
      <c r="J5256" t="s">
        <v>979</v>
      </c>
      <c r="K5256" t="s">
        <v>828</v>
      </c>
      <c r="L5256" t="s">
        <v>603</v>
      </c>
      <c r="M5256" t="s">
        <v>829</v>
      </c>
      <c r="N5256" t="s">
        <v>829</v>
      </c>
      <c r="O5256" t="s">
        <v>829</v>
      </c>
      <c r="P5256">
        <v>0</v>
      </c>
      <c r="Q5256">
        <v>0</v>
      </c>
      <c r="R5256">
        <v>0</v>
      </c>
      <c r="S5256">
        <v>0</v>
      </c>
      <c r="T5256">
        <v>0</v>
      </c>
      <c r="U5256">
        <v>0</v>
      </c>
      <c r="V5256">
        <v>0</v>
      </c>
    </row>
    <row r="5257" spans="1:22" x14ac:dyDescent="0.3">
      <c r="A5257">
        <v>202324</v>
      </c>
      <c r="B5257" t="s">
        <v>820</v>
      </c>
      <c r="C5257" t="s">
        <v>821</v>
      </c>
      <c r="D5257" t="s">
        <v>822</v>
      </c>
      <c r="E5257" t="s">
        <v>823</v>
      </c>
      <c r="F5257" t="s">
        <v>824</v>
      </c>
      <c r="G5257" t="s">
        <v>825</v>
      </c>
      <c r="H5257" t="s">
        <v>978</v>
      </c>
      <c r="I5257">
        <v>313</v>
      </c>
      <c r="J5257" t="s">
        <v>979</v>
      </c>
      <c r="K5257" t="s">
        <v>828</v>
      </c>
      <c r="L5257" t="s">
        <v>603</v>
      </c>
      <c r="M5257" t="s">
        <v>829</v>
      </c>
      <c r="N5257" t="s">
        <v>829</v>
      </c>
      <c r="O5257" t="s">
        <v>829</v>
      </c>
      <c r="P5257">
        <v>0</v>
      </c>
      <c r="Q5257">
        <v>0</v>
      </c>
      <c r="R5257">
        <v>0</v>
      </c>
      <c r="S5257">
        <v>0</v>
      </c>
      <c r="T5257">
        <v>0</v>
      </c>
      <c r="U5257">
        <v>0</v>
      </c>
      <c r="V5257">
        <v>0</v>
      </c>
    </row>
    <row r="5258" spans="1:22" x14ac:dyDescent="0.3">
      <c r="A5258">
        <v>202122</v>
      </c>
      <c r="B5258" t="s">
        <v>820</v>
      </c>
      <c r="C5258" t="s">
        <v>821</v>
      </c>
      <c r="D5258" t="s">
        <v>822</v>
      </c>
      <c r="E5258" t="s">
        <v>823</v>
      </c>
      <c r="F5258" t="s">
        <v>824</v>
      </c>
      <c r="G5258" t="s">
        <v>825</v>
      </c>
      <c r="H5258" t="s">
        <v>978</v>
      </c>
      <c r="I5258">
        <v>313</v>
      </c>
      <c r="J5258" t="s">
        <v>979</v>
      </c>
      <c r="K5258" t="s">
        <v>828</v>
      </c>
      <c r="L5258" t="s">
        <v>606</v>
      </c>
      <c r="M5258">
        <v>0</v>
      </c>
      <c r="N5258">
        <v>0</v>
      </c>
      <c r="O5258">
        <v>0</v>
      </c>
      <c r="P5258">
        <v>0</v>
      </c>
      <c r="Q5258">
        <v>0</v>
      </c>
      <c r="R5258">
        <v>0</v>
      </c>
      <c r="S5258">
        <v>0</v>
      </c>
      <c r="T5258">
        <v>0</v>
      </c>
      <c r="U5258">
        <v>0</v>
      </c>
      <c r="V5258">
        <v>0</v>
      </c>
    </row>
    <row r="5259" spans="1:22" x14ac:dyDescent="0.3">
      <c r="A5259">
        <v>202223</v>
      </c>
      <c r="B5259" t="s">
        <v>820</v>
      </c>
      <c r="C5259" t="s">
        <v>821</v>
      </c>
      <c r="D5259" t="s">
        <v>822</v>
      </c>
      <c r="E5259" t="s">
        <v>823</v>
      </c>
      <c r="F5259" t="s">
        <v>824</v>
      </c>
      <c r="G5259" t="s">
        <v>825</v>
      </c>
      <c r="H5259" t="s">
        <v>978</v>
      </c>
      <c r="I5259">
        <v>313</v>
      </c>
      <c r="J5259" t="s">
        <v>979</v>
      </c>
      <c r="K5259" t="s">
        <v>828</v>
      </c>
      <c r="L5259" t="s">
        <v>606</v>
      </c>
      <c r="M5259">
        <v>0</v>
      </c>
      <c r="N5259">
        <v>0</v>
      </c>
      <c r="O5259">
        <v>0</v>
      </c>
      <c r="P5259">
        <v>0</v>
      </c>
      <c r="Q5259">
        <v>0</v>
      </c>
      <c r="R5259">
        <v>0</v>
      </c>
      <c r="S5259">
        <v>0</v>
      </c>
      <c r="T5259">
        <v>0</v>
      </c>
      <c r="U5259">
        <v>0</v>
      </c>
      <c r="V5259">
        <v>0</v>
      </c>
    </row>
    <row r="5260" spans="1:22" x14ac:dyDescent="0.3">
      <c r="A5260">
        <v>202324</v>
      </c>
      <c r="B5260" t="s">
        <v>820</v>
      </c>
      <c r="C5260" t="s">
        <v>821</v>
      </c>
      <c r="D5260" t="s">
        <v>822</v>
      </c>
      <c r="E5260" t="s">
        <v>823</v>
      </c>
      <c r="F5260" t="s">
        <v>824</v>
      </c>
      <c r="G5260" t="s">
        <v>825</v>
      </c>
      <c r="H5260" t="s">
        <v>978</v>
      </c>
      <c r="I5260">
        <v>313</v>
      </c>
      <c r="J5260" t="s">
        <v>979</v>
      </c>
      <c r="K5260" t="s">
        <v>828</v>
      </c>
      <c r="L5260" t="s">
        <v>606</v>
      </c>
      <c r="M5260">
        <v>0</v>
      </c>
      <c r="N5260">
        <v>0</v>
      </c>
      <c r="O5260">
        <v>0</v>
      </c>
      <c r="P5260">
        <v>0</v>
      </c>
      <c r="Q5260">
        <v>0</v>
      </c>
      <c r="R5260">
        <v>0</v>
      </c>
      <c r="S5260">
        <v>0</v>
      </c>
      <c r="T5260">
        <v>0</v>
      </c>
      <c r="U5260">
        <v>0</v>
      </c>
      <c r="V5260">
        <v>0</v>
      </c>
    </row>
    <row r="5261" spans="1:22" x14ac:dyDescent="0.3">
      <c r="A5261">
        <v>202122</v>
      </c>
      <c r="B5261" t="s">
        <v>820</v>
      </c>
      <c r="C5261" t="s">
        <v>821</v>
      </c>
      <c r="D5261" t="s">
        <v>822</v>
      </c>
      <c r="E5261" t="s">
        <v>823</v>
      </c>
      <c r="F5261" t="s">
        <v>824</v>
      </c>
      <c r="G5261" t="s">
        <v>825</v>
      </c>
      <c r="H5261" t="s">
        <v>978</v>
      </c>
      <c r="I5261">
        <v>313</v>
      </c>
      <c r="J5261" t="s">
        <v>979</v>
      </c>
      <c r="K5261" t="s">
        <v>828</v>
      </c>
      <c r="L5261" t="s">
        <v>609</v>
      </c>
      <c r="M5261" t="s">
        <v>829</v>
      </c>
      <c r="N5261" t="s">
        <v>829</v>
      </c>
      <c r="O5261" t="s">
        <v>829</v>
      </c>
      <c r="P5261" t="s">
        <v>829</v>
      </c>
      <c r="Q5261">
        <v>0</v>
      </c>
      <c r="R5261" t="s">
        <v>829</v>
      </c>
      <c r="S5261">
        <v>0</v>
      </c>
      <c r="T5261">
        <v>0</v>
      </c>
      <c r="U5261">
        <v>0</v>
      </c>
      <c r="V5261">
        <v>0</v>
      </c>
    </row>
    <row r="5262" spans="1:22" x14ac:dyDescent="0.3">
      <c r="A5262">
        <v>202223</v>
      </c>
      <c r="B5262" t="s">
        <v>820</v>
      </c>
      <c r="C5262" t="s">
        <v>821</v>
      </c>
      <c r="D5262" t="s">
        <v>822</v>
      </c>
      <c r="E5262" t="s">
        <v>823</v>
      </c>
      <c r="F5262" t="s">
        <v>824</v>
      </c>
      <c r="G5262" t="s">
        <v>825</v>
      </c>
      <c r="H5262" t="s">
        <v>978</v>
      </c>
      <c r="I5262">
        <v>313</v>
      </c>
      <c r="J5262" t="s">
        <v>979</v>
      </c>
      <c r="K5262" t="s">
        <v>828</v>
      </c>
      <c r="L5262" t="s">
        <v>609</v>
      </c>
      <c r="M5262" t="s">
        <v>829</v>
      </c>
      <c r="N5262" t="s">
        <v>829</v>
      </c>
      <c r="O5262" t="s">
        <v>829</v>
      </c>
      <c r="P5262" t="s">
        <v>829</v>
      </c>
      <c r="Q5262">
        <v>0</v>
      </c>
      <c r="R5262" t="s">
        <v>829</v>
      </c>
      <c r="S5262">
        <v>0</v>
      </c>
      <c r="T5262">
        <v>0</v>
      </c>
      <c r="U5262">
        <v>0</v>
      </c>
      <c r="V5262">
        <v>0</v>
      </c>
    </row>
    <row r="5263" spans="1:22" x14ac:dyDescent="0.3">
      <c r="A5263">
        <v>202122</v>
      </c>
      <c r="B5263" t="s">
        <v>820</v>
      </c>
      <c r="C5263" t="s">
        <v>821</v>
      </c>
      <c r="D5263" t="s">
        <v>822</v>
      </c>
      <c r="E5263" t="s">
        <v>823</v>
      </c>
      <c r="F5263" t="s">
        <v>824</v>
      </c>
      <c r="G5263" t="s">
        <v>825</v>
      </c>
      <c r="H5263" t="s">
        <v>978</v>
      </c>
      <c r="I5263">
        <v>313</v>
      </c>
      <c r="J5263" t="s">
        <v>979</v>
      </c>
      <c r="K5263" t="s">
        <v>828</v>
      </c>
      <c r="L5263" t="s">
        <v>830</v>
      </c>
      <c r="M5263">
        <v>0</v>
      </c>
      <c r="N5263">
        <v>0</v>
      </c>
      <c r="O5263">
        <v>0</v>
      </c>
      <c r="P5263">
        <v>0</v>
      </c>
      <c r="Q5263">
        <v>0</v>
      </c>
      <c r="R5263">
        <v>0</v>
      </c>
      <c r="S5263">
        <v>0</v>
      </c>
      <c r="T5263">
        <v>0</v>
      </c>
      <c r="U5263">
        <v>0</v>
      </c>
      <c r="V5263">
        <v>0</v>
      </c>
    </row>
    <row r="5264" spans="1:22" x14ac:dyDescent="0.3">
      <c r="A5264">
        <v>202223</v>
      </c>
      <c r="B5264" t="s">
        <v>820</v>
      </c>
      <c r="C5264" t="s">
        <v>821</v>
      </c>
      <c r="D5264" t="s">
        <v>822</v>
      </c>
      <c r="E5264" t="s">
        <v>823</v>
      </c>
      <c r="F5264" t="s">
        <v>824</v>
      </c>
      <c r="G5264" t="s">
        <v>825</v>
      </c>
      <c r="H5264" t="s">
        <v>978</v>
      </c>
      <c r="I5264">
        <v>313</v>
      </c>
      <c r="J5264" t="s">
        <v>979</v>
      </c>
      <c r="K5264" t="s">
        <v>828</v>
      </c>
      <c r="L5264" t="s">
        <v>830</v>
      </c>
      <c r="M5264">
        <v>0</v>
      </c>
      <c r="N5264">
        <v>846675</v>
      </c>
      <c r="O5264">
        <v>122659</v>
      </c>
      <c r="P5264">
        <v>104835</v>
      </c>
      <c r="Q5264">
        <v>11312</v>
      </c>
      <c r="R5264">
        <v>0</v>
      </c>
      <c r="S5264">
        <v>1085481</v>
      </c>
      <c r="T5264">
        <v>0</v>
      </c>
      <c r="U5264">
        <v>1085481</v>
      </c>
      <c r="V5264">
        <v>15</v>
      </c>
    </row>
    <row r="5265" spans="1:22" x14ac:dyDescent="0.3">
      <c r="A5265">
        <v>202324</v>
      </c>
      <c r="B5265" t="s">
        <v>820</v>
      </c>
      <c r="C5265" t="s">
        <v>821</v>
      </c>
      <c r="D5265" t="s">
        <v>822</v>
      </c>
      <c r="E5265" t="s">
        <v>823</v>
      </c>
      <c r="F5265" t="s">
        <v>824</v>
      </c>
      <c r="G5265" t="s">
        <v>825</v>
      </c>
      <c r="H5265" t="s">
        <v>978</v>
      </c>
      <c r="I5265">
        <v>313</v>
      </c>
      <c r="J5265" t="s">
        <v>979</v>
      </c>
      <c r="K5265" t="s">
        <v>828</v>
      </c>
      <c r="L5265" t="s">
        <v>830</v>
      </c>
      <c r="M5265">
        <v>0</v>
      </c>
      <c r="N5265">
        <v>914673</v>
      </c>
      <c r="O5265">
        <v>128992</v>
      </c>
      <c r="P5265">
        <v>117266</v>
      </c>
      <c r="Q5265">
        <v>11727</v>
      </c>
      <c r="R5265">
        <v>0</v>
      </c>
      <c r="S5265">
        <v>1172658</v>
      </c>
      <c r="T5265">
        <v>0</v>
      </c>
      <c r="U5265">
        <v>1172658</v>
      </c>
      <c r="V5265">
        <v>16</v>
      </c>
    </row>
    <row r="5266" spans="1:22" x14ac:dyDescent="0.3">
      <c r="A5266">
        <v>202122</v>
      </c>
      <c r="B5266" t="s">
        <v>820</v>
      </c>
      <c r="C5266" t="s">
        <v>821</v>
      </c>
      <c r="D5266" t="s">
        <v>822</v>
      </c>
      <c r="E5266" t="s">
        <v>823</v>
      </c>
      <c r="F5266" t="s">
        <v>824</v>
      </c>
      <c r="G5266" t="s">
        <v>825</v>
      </c>
      <c r="H5266" t="s">
        <v>978</v>
      </c>
      <c r="I5266">
        <v>313</v>
      </c>
      <c r="J5266" t="s">
        <v>979</v>
      </c>
      <c r="K5266" t="s">
        <v>828</v>
      </c>
      <c r="L5266" t="s">
        <v>537</v>
      </c>
      <c r="M5266">
        <v>0</v>
      </c>
      <c r="N5266">
        <v>511166</v>
      </c>
      <c r="O5266">
        <v>4601412</v>
      </c>
      <c r="P5266">
        <v>2849979</v>
      </c>
      <c r="Q5266">
        <v>0</v>
      </c>
      <c r="R5266">
        <v>4789418</v>
      </c>
      <c r="S5266">
        <v>12751976</v>
      </c>
      <c r="T5266">
        <v>0</v>
      </c>
      <c r="U5266">
        <v>12751976</v>
      </c>
      <c r="V5266">
        <v>179</v>
      </c>
    </row>
    <row r="5267" spans="1:22" x14ac:dyDescent="0.3">
      <c r="A5267">
        <v>202223</v>
      </c>
      <c r="B5267" t="s">
        <v>820</v>
      </c>
      <c r="C5267" t="s">
        <v>821</v>
      </c>
      <c r="D5267" t="s">
        <v>822</v>
      </c>
      <c r="E5267" t="s">
        <v>823</v>
      </c>
      <c r="F5267" t="s">
        <v>824</v>
      </c>
      <c r="G5267" t="s">
        <v>825</v>
      </c>
      <c r="H5267" t="s">
        <v>978</v>
      </c>
      <c r="I5267">
        <v>313</v>
      </c>
      <c r="J5267" t="s">
        <v>979</v>
      </c>
      <c r="K5267" t="s">
        <v>828</v>
      </c>
      <c r="L5267" t="s">
        <v>537</v>
      </c>
      <c r="M5267">
        <v>0</v>
      </c>
      <c r="N5267">
        <v>922297</v>
      </c>
      <c r="O5267">
        <v>4245931</v>
      </c>
      <c r="P5267">
        <v>4226021</v>
      </c>
      <c r="Q5267">
        <v>0</v>
      </c>
      <c r="R5267">
        <v>5195088</v>
      </c>
      <c r="S5267">
        <v>14589336</v>
      </c>
      <c r="T5267">
        <v>0</v>
      </c>
      <c r="U5267">
        <v>14589336</v>
      </c>
      <c r="V5267">
        <v>205</v>
      </c>
    </row>
    <row r="5268" spans="1:22" x14ac:dyDescent="0.3">
      <c r="A5268">
        <v>202324</v>
      </c>
      <c r="B5268" t="s">
        <v>820</v>
      </c>
      <c r="C5268" t="s">
        <v>821</v>
      </c>
      <c r="D5268" t="s">
        <v>822</v>
      </c>
      <c r="E5268" t="s">
        <v>823</v>
      </c>
      <c r="F5268" t="s">
        <v>824</v>
      </c>
      <c r="G5268" t="s">
        <v>825</v>
      </c>
      <c r="H5268" t="s">
        <v>978</v>
      </c>
      <c r="I5268">
        <v>313</v>
      </c>
      <c r="J5268" t="s">
        <v>979</v>
      </c>
      <c r="K5268" t="s">
        <v>828</v>
      </c>
      <c r="L5268" t="s">
        <v>537</v>
      </c>
      <c r="M5268">
        <v>0</v>
      </c>
      <c r="N5268">
        <v>908896</v>
      </c>
      <c r="O5268">
        <v>4771702</v>
      </c>
      <c r="P5268">
        <v>4808679</v>
      </c>
      <c r="Q5268">
        <v>0</v>
      </c>
      <c r="R5268">
        <v>5674332</v>
      </c>
      <c r="S5268">
        <v>16163609</v>
      </c>
      <c r="T5268">
        <v>0</v>
      </c>
      <c r="U5268">
        <v>16163609</v>
      </c>
      <c r="V5268">
        <v>224</v>
      </c>
    </row>
    <row r="5269" spans="1:22" x14ac:dyDescent="0.3">
      <c r="A5269">
        <v>202122</v>
      </c>
      <c r="B5269" t="s">
        <v>820</v>
      </c>
      <c r="C5269" t="s">
        <v>821</v>
      </c>
      <c r="D5269" t="s">
        <v>822</v>
      </c>
      <c r="E5269" t="s">
        <v>823</v>
      </c>
      <c r="F5269" t="s">
        <v>824</v>
      </c>
      <c r="G5269" t="s">
        <v>825</v>
      </c>
      <c r="H5269" t="s">
        <v>978</v>
      </c>
      <c r="I5269">
        <v>313</v>
      </c>
      <c r="J5269" t="s">
        <v>979</v>
      </c>
      <c r="K5269" t="s">
        <v>828</v>
      </c>
      <c r="L5269" t="s">
        <v>572</v>
      </c>
      <c r="M5269">
        <v>0</v>
      </c>
      <c r="N5269">
        <v>77772</v>
      </c>
      <c r="O5269">
        <v>170423</v>
      </c>
      <c r="P5269">
        <v>10045399</v>
      </c>
      <c r="Q5269">
        <v>1821359</v>
      </c>
      <c r="R5269">
        <v>0</v>
      </c>
      <c r="S5269">
        <v>12114953</v>
      </c>
      <c r="T5269">
        <v>0</v>
      </c>
      <c r="U5269">
        <v>12114953</v>
      </c>
      <c r="V5269">
        <v>170</v>
      </c>
    </row>
    <row r="5270" spans="1:22" x14ac:dyDescent="0.3">
      <c r="A5270">
        <v>202223</v>
      </c>
      <c r="B5270" t="s">
        <v>820</v>
      </c>
      <c r="C5270" t="s">
        <v>821</v>
      </c>
      <c r="D5270" t="s">
        <v>822</v>
      </c>
      <c r="E5270" t="s">
        <v>823</v>
      </c>
      <c r="F5270" t="s">
        <v>824</v>
      </c>
      <c r="G5270" t="s">
        <v>825</v>
      </c>
      <c r="H5270" t="s">
        <v>978</v>
      </c>
      <c r="I5270">
        <v>313</v>
      </c>
      <c r="J5270" t="s">
        <v>979</v>
      </c>
      <c r="K5270" t="s">
        <v>828</v>
      </c>
      <c r="L5270" t="s">
        <v>572</v>
      </c>
      <c r="M5270">
        <v>0</v>
      </c>
      <c r="N5270">
        <v>81360</v>
      </c>
      <c r="O5270">
        <v>311816</v>
      </c>
      <c r="P5270">
        <v>11027804</v>
      </c>
      <c r="Q5270">
        <v>0</v>
      </c>
      <c r="R5270">
        <v>0</v>
      </c>
      <c r="S5270">
        <v>11420980</v>
      </c>
      <c r="T5270">
        <v>0</v>
      </c>
      <c r="U5270">
        <v>11420980</v>
      </c>
      <c r="V5270">
        <v>161</v>
      </c>
    </row>
    <row r="5271" spans="1:22" x14ac:dyDescent="0.3">
      <c r="A5271">
        <v>202324</v>
      </c>
      <c r="B5271" t="s">
        <v>820</v>
      </c>
      <c r="C5271" t="s">
        <v>821</v>
      </c>
      <c r="D5271" t="s">
        <v>822</v>
      </c>
      <c r="E5271" t="s">
        <v>823</v>
      </c>
      <c r="F5271" t="s">
        <v>824</v>
      </c>
      <c r="G5271" t="s">
        <v>825</v>
      </c>
      <c r="H5271" t="s">
        <v>978</v>
      </c>
      <c r="I5271">
        <v>313</v>
      </c>
      <c r="J5271" t="s">
        <v>979</v>
      </c>
      <c r="K5271" t="s">
        <v>828</v>
      </c>
      <c r="L5271" t="s">
        <v>572</v>
      </c>
      <c r="M5271">
        <v>0</v>
      </c>
      <c r="N5271">
        <v>124169</v>
      </c>
      <c r="O5271">
        <v>415697</v>
      </c>
      <c r="P5271">
        <v>11972193</v>
      </c>
      <c r="Q5271">
        <v>0</v>
      </c>
      <c r="R5271">
        <v>0</v>
      </c>
      <c r="S5271">
        <v>12512059</v>
      </c>
      <c r="T5271">
        <v>0</v>
      </c>
      <c r="U5271">
        <v>12512059</v>
      </c>
      <c r="V5271">
        <v>174</v>
      </c>
    </row>
    <row r="5272" spans="1:22" x14ac:dyDescent="0.3">
      <c r="A5272">
        <v>202122</v>
      </c>
      <c r="B5272" t="s">
        <v>820</v>
      </c>
      <c r="C5272" t="s">
        <v>821</v>
      </c>
      <c r="D5272" t="s">
        <v>822</v>
      </c>
      <c r="E5272" t="s">
        <v>823</v>
      </c>
      <c r="F5272" t="s">
        <v>824</v>
      </c>
      <c r="G5272" t="s">
        <v>825</v>
      </c>
      <c r="H5272" t="s">
        <v>978</v>
      </c>
      <c r="I5272">
        <v>313</v>
      </c>
      <c r="J5272" t="s">
        <v>979</v>
      </c>
      <c r="K5272" t="s">
        <v>828</v>
      </c>
      <c r="L5272" t="s">
        <v>539</v>
      </c>
      <c r="M5272">
        <v>0</v>
      </c>
      <c r="N5272">
        <v>0</v>
      </c>
      <c r="O5272">
        <v>0</v>
      </c>
      <c r="P5272" t="s">
        <v>829</v>
      </c>
      <c r="Q5272" t="s">
        <v>829</v>
      </c>
      <c r="R5272" t="s">
        <v>829</v>
      </c>
      <c r="S5272">
        <v>0</v>
      </c>
      <c r="T5272">
        <v>0</v>
      </c>
      <c r="U5272">
        <v>0</v>
      </c>
      <c r="V5272">
        <v>0</v>
      </c>
    </row>
    <row r="5273" spans="1:22" x14ac:dyDescent="0.3">
      <c r="A5273">
        <v>202223</v>
      </c>
      <c r="B5273" t="s">
        <v>820</v>
      </c>
      <c r="C5273" t="s">
        <v>821</v>
      </c>
      <c r="D5273" t="s">
        <v>822</v>
      </c>
      <c r="E5273" t="s">
        <v>823</v>
      </c>
      <c r="F5273" t="s">
        <v>824</v>
      </c>
      <c r="G5273" t="s">
        <v>825</v>
      </c>
      <c r="H5273" t="s">
        <v>978</v>
      </c>
      <c r="I5273">
        <v>313</v>
      </c>
      <c r="J5273" t="s">
        <v>979</v>
      </c>
      <c r="K5273" t="s">
        <v>828</v>
      </c>
      <c r="L5273" t="s">
        <v>539</v>
      </c>
      <c r="M5273">
        <v>0</v>
      </c>
      <c r="N5273">
        <v>0</v>
      </c>
      <c r="O5273">
        <v>0</v>
      </c>
      <c r="P5273" t="s">
        <v>829</v>
      </c>
      <c r="Q5273" t="s">
        <v>829</v>
      </c>
      <c r="R5273" t="s">
        <v>829</v>
      </c>
      <c r="S5273">
        <v>0</v>
      </c>
      <c r="T5273">
        <v>0</v>
      </c>
      <c r="U5273">
        <v>0</v>
      </c>
      <c r="V5273">
        <v>0</v>
      </c>
    </row>
    <row r="5274" spans="1:22" x14ac:dyDescent="0.3">
      <c r="A5274">
        <v>202324</v>
      </c>
      <c r="B5274" t="s">
        <v>820</v>
      </c>
      <c r="C5274" t="s">
        <v>821</v>
      </c>
      <c r="D5274" t="s">
        <v>822</v>
      </c>
      <c r="E5274" t="s">
        <v>823</v>
      </c>
      <c r="F5274" t="s">
        <v>824</v>
      </c>
      <c r="G5274" t="s">
        <v>825</v>
      </c>
      <c r="H5274" t="s">
        <v>978</v>
      </c>
      <c r="I5274">
        <v>313</v>
      </c>
      <c r="J5274" t="s">
        <v>979</v>
      </c>
      <c r="K5274" t="s">
        <v>828</v>
      </c>
      <c r="L5274" t="s">
        <v>539</v>
      </c>
      <c r="M5274">
        <v>0</v>
      </c>
      <c r="N5274">
        <v>0</v>
      </c>
      <c r="O5274">
        <v>0</v>
      </c>
      <c r="P5274" t="s">
        <v>829</v>
      </c>
      <c r="Q5274" t="s">
        <v>829</v>
      </c>
      <c r="R5274" t="s">
        <v>829</v>
      </c>
      <c r="S5274">
        <v>0</v>
      </c>
      <c r="T5274">
        <v>0</v>
      </c>
      <c r="U5274">
        <v>0</v>
      </c>
      <c r="V5274">
        <v>0</v>
      </c>
    </row>
    <row r="5275" spans="1:22" x14ac:dyDescent="0.3">
      <c r="A5275">
        <v>202122</v>
      </c>
      <c r="B5275" t="s">
        <v>820</v>
      </c>
      <c r="C5275" t="s">
        <v>821</v>
      </c>
      <c r="D5275" t="s">
        <v>822</v>
      </c>
      <c r="E5275" t="s">
        <v>823</v>
      </c>
      <c r="F5275" t="s">
        <v>824</v>
      </c>
      <c r="G5275" t="s">
        <v>825</v>
      </c>
      <c r="H5275" t="s">
        <v>978</v>
      </c>
      <c r="I5275">
        <v>313</v>
      </c>
      <c r="J5275" t="s">
        <v>979</v>
      </c>
      <c r="K5275" t="s">
        <v>828</v>
      </c>
      <c r="L5275" t="s">
        <v>541</v>
      </c>
      <c r="M5275">
        <v>0</v>
      </c>
      <c r="N5275">
        <v>1369166</v>
      </c>
      <c r="O5275">
        <v>198354</v>
      </c>
      <c r="P5275">
        <v>169529</v>
      </c>
      <c r="Q5275">
        <v>18292</v>
      </c>
      <c r="R5275">
        <v>0</v>
      </c>
      <c r="S5275">
        <v>1755341</v>
      </c>
      <c r="T5275">
        <v>0</v>
      </c>
      <c r="U5275">
        <v>1755341</v>
      </c>
      <c r="V5275">
        <v>25</v>
      </c>
    </row>
    <row r="5276" spans="1:22" x14ac:dyDescent="0.3">
      <c r="A5276">
        <v>202223</v>
      </c>
      <c r="B5276" t="s">
        <v>820</v>
      </c>
      <c r="C5276" t="s">
        <v>821</v>
      </c>
      <c r="D5276" t="s">
        <v>822</v>
      </c>
      <c r="E5276" t="s">
        <v>823</v>
      </c>
      <c r="F5276" t="s">
        <v>824</v>
      </c>
      <c r="G5276" t="s">
        <v>825</v>
      </c>
      <c r="H5276" t="s">
        <v>978</v>
      </c>
      <c r="I5276">
        <v>313</v>
      </c>
      <c r="J5276" t="s">
        <v>979</v>
      </c>
      <c r="K5276" t="s">
        <v>828</v>
      </c>
      <c r="L5276" t="s">
        <v>541</v>
      </c>
      <c r="M5276">
        <v>0</v>
      </c>
      <c r="N5276">
        <v>860293</v>
      </c>
      <c r="O5276">
        <v>124473</v>
      </c>
      <c r="P5276">
        <v>106385</v>
      </c>
      <c r="Q5276">
        <v>11479</v>
      </c>
      <c r="R5276">
        <v>0</v>
      </c>
      <c r="S5276">
        <v>1102630</v>
      </c>
      <c r="T5276">
        <v>1097</v>
      </c>
      <c r="U5276">
        <v>1101533</v>
      </c>
      <c r="V5276">
        <v>16</v>
      </c>
    </row>
    <row r="5277" spans="1:22" x14ac:dyDescent="0.3">
      <c r="A5277">
        <v>202324</v>
      </c>
      <c r="B5277" t="s">
        <v>820</v>
      </c>
      <c r="C5277" t="s">
        <v>821</v>
      </c>
      <c r="D5277" t="s">
        <v>822</v>
      </c>
      <c r="E5277" t="s">
        <v>823</v>
      </c>
      <c r="F5277" t="s">
        <v>824</v>
      </c>
      <c r="G5277" t="s">
        <v>825</v>
      </c>
      <c r="H5277" t="s">
        <v>978</v>
      </c>
      <c r="I5277">
        <v>313</v>
      </c>
      <c r="J5277" t="s">
        <v>979</v>
      </c>
      <c r="K5277" t="s">
        <v>828</v>
      </c>
      <c r="L5277" t="s">
        <v>541</v>
      </c>
      <c r="M5277">
        <v>0</v>
      </c>
      <c r="N5277">
        <v>809523</v>
      </c>
      <c r="O5277">
        <v>112474</v>
      </c>
      <c r="P5277">
        <v>102249</v>
      </c>
      <c r="Q5277">
        <v>10225</v>
      </c>
      <c r="R5277">
        <v>0</v>
      </c>
      <c r="S5277">
        <v>1034472</v>
      </c>
      <c r="T5277">
        <v>11978</v>
      </c>
      <c r="U5277">
        <v>1022494</v>
      </c>
      <c r="V5277">
        <v>14</v>
      </c>
    </row>
    <row r="5278" spans="1:22" x14ac:dyDescent="0.3">
      <c r="A5278">
        <v>202122</v>
      </c>
      <c r="B5278" t="s">
        <v>820</v>
      </c>
      <c r="C5278" t="s">
        <v>821</v>
      </c>
      <c r="D5278" t="s">
        <v>822</v>
      </c>
      <c r="E5278" t="s">
        <v>823</v>
      </c>
      <c r="F5278" t="s">
        <v>824</v>
      </c>
      <c r="G5278" t="s">
        <v>825</v>
      </c>
      <c r="H5278" t="s">
        <v>978</v>
      </c>
      <c r="I5278">
        <v>313</v>
      </c>
      <c r="J5278" t="s">
        <v>979</v>
      </c>
      <c r="K5278" t="s">
        <v>828</v>
      </c>
      <c r="L5278" t="s">
        <v>831</v>
      </c>
      <c r="M5278" t="s">
        <v>829</v>
      </c>
      <c r="N5278" t="s">
        <v>829</v>
      </c>
      <c r="O5278" t="s">
        <v>829</v>
      </c>
      <c r="P5278">
        <v>0</v>
      </c>
      <c r="Q5278">
        <v>134660</v>
      </c>
      <c r="R5278" t="s">
        <v>829</v>
      </c>
      <c r="S5278">
        <v>134660</v>
      </c>
      <c r="T5278">
        <v>0</v>
      </c>
      <c r="U5278">
        <v>134660</v>
      </c>
      <c r="V5278">
        <v>2</v>
      </c>
    </row>
    <row r="5279" spans="1:22" x14ac:dyDescent="0.3">
      <c r="A5279">
        <v>202223</v>
      </c>
      <c r="B5279" t="s">
        <v>820</v>
      </c>
      <c r="C5279" t="s">
        <v>821</v>
      </c>
      <c r="D5279" t="s">
        <v>822</v>
      </c>
      <c r="E5279" t="s">
        <v>823</v>
      </c>
      <c r="F5279" t="s">
        <v>824</v>
      </c>
      <c r="G5279" t="s">
        <v>825</v>
      </c>
      <c r="H5279" t="s">
        <v>978</v>
      </c>
      <c r="I5279">
        <v>313</v>
      </c>
      <c r="J5279" t="s">
        <v>979</v>
      </c>
      <c r="K5279" t="s">
        <v>828</v>
      </c>
      <c r="L5279" t="s">
        <v>831</v>
      </c>
      <c r="M5279" t="s">
        <v>829</v>
      </c>
      <c r="N5279" t="s">
        <v>829</v>
      </c>
      <c r="O5279" t="s">
        <v>829</v>
      </c>
      <c r="P5279">
        <v>0</v>
      </c>
      <c r="Q5279">
        <v>24420</v>
      </c>
      <c r="R5279" t="s">
        <v>829</v>
      </c>
      <c r="S5279">
        <v>24420</v>
      </c>
      <c r="T5279">
        <v>0</v>
      </c>
      <c r="U5279">
        <v>24420</v>
      </c>
      <c r="V5279">
        <v>0</v>
      </c>
    </row>
    <row r="5280" spans="1:22" x14ac:dyDescent="0.3">
      <c r="A5280">
        <v>202324</v>
      </c>
      <c r="B5280" t="s">
        <v>820</v>
      </c>
      <c r="C5280" t="s">
        <v>821</v>
      </c>
      <c r="D5280" t="s">
        <v>822</v>
      </c>
      <c r="E5280" t="s">
        <v>823</v>
      </c>
      <c r="F5280" t="s">
        <v>824</v>
      </c>
      <c r="G5280" t="s">
        <v>825</v>
      </c>
      <c r="H5280" t="s">
        <v>978</v>
      </c>
      <c r="I5280">
        <v>313</v>
      </c>
      <c r="J5280" t="s">
        <v>979</v>
      </c>
      <c r="K5280" t="s">
        <v>828</v>
      </c>
      <c r="L5280" t="s">
        <v>831</v>
      </c>
      <c r="M5280" t="s">
        <v>829</v>
      </c>
      <c r="N5280" t="s">
        <v>829</v>
      </c>
      <c r="O5280" t="s">
        <v>829</v>
      </c>
      <c r="P5280">
        <v>0</v>
      </c>
      <c r="Q5280">
        <v>8462</v>
      </c>
      <c r="R5280" t="s">
        <v>829</v>
      </c>
      <c r="S5280">
        <v>8462</v>
      </c>
      <c r="T5280">
        <v>0</v>
      </c>
      <c r="U5280">
        <v>8462</v>
      </c>
      <c r="V5280">
        <v>0</v>
      </c>
    </row>
    <row r="5281" spans="1:22" x14ac:dyDescent="0.3">
      <c r="A5281">
        <v>202122</v>
      </c>
      <c r="B5281" t="s">
        <v>820</v>
      </c>
      <c r="C5281" t="s">
        <v>821</v>
      </c>
      <c r="D5281" t="s">
        <v>822</v>
      </c>
      <c r="E5281" t="s">
        <v>823</v>
      </c>
      <c r="F5281" t="s">
        <v>824</v>
      </c>
      <c r="G5281" t="s">
        <v>825</v>
      </c>
      <c r="H5281" t="s">
        <v>978</v>
      </c>
      <c r="I5281">
        <v>313</v>
      </c>
      <c r="J5281" t="s">
        <v>979</v>
      </c>
      <c r="K5281" t="s">
        <v>828</v>
      </c>
      <c r="L5281" t="s">
        <v>832</v>
      </c>
      <c r="M5281">
        <v>0</v>
      </c>
      <c r="N5281">
        <v>0</v>
      </c>
      <c r="O5281">
        <v>0</v>
      </c>
      <c r="P5281">
        <v>0</v>
      </c>
      <c r="Q5281">
        <v>1189278</v>
      </c>
      <c r="R5281">
        <v>0</v>
      </c>
      <c r="S5281">
        <v>1189278</v>
      </c>
      <c r="T5281">
        <v>12419</v>
      </c>
      <c r="U5281">
        <v>1176860</v>
      </c>
      <c r="V5281">
        <v>16</v>
      </c>
    </row>
    <row r="5282" spans="1:22" x14ac:dyDescent="0.3">
      <c r="A5282">
        <v>202223</v>
      </c>
      <c r="B5282" t="s">
        <v>820</v>
      </c>
      <c r="C5282" t="s">
        <v>821</v>
      </c>
      <c r="D5282" t="s">
        <v>822</v>
      </c>
      <c r="E5282" t="s">
        <v>823</v>
      </c>
      <c r="F5282" t="s">
        <v>824</v>
      </c>
      <c r="G5282" t="s">
        <v>825</v>
      </c>
      <c r="H5282" t="s">
        <v>978</v>
      </c>
      <c r="I5282">
        <v>313</v>
      </c>
      <c r="J5282" t="s">
        <v>979</v>
      </c>
      <c r="K5282" t="s">
        <v>828</v>
      </c>
      <c r="L5282" t="s">
        <v>832</v>
      </c>
      <c r="M5282">
        <v>0</v>
      </c>
      <c r="N5282">
        <v>0</v>
      </c>
      <c r="O5282">
        <v>0</v>
      </c>
      <c r="P5282">
        <v>0</v>
      </c>
      <c r="Q5282">
        <v>3554631</v>
      </c>
      <c r="R5282">
        <v>0</v>
      </c>
      <c r="S5282">
        <v>3554631</v>
      </c>
      <c r="T5282">
        <v>0</v>
      </c>
      <c r="U5282">
        <v>3554631</v>
      </c>
      <c r="V5282">
        <v>50</v>
      </c>
    </row>
    <row r="5283" spans="1:22" x14ac:dyDescent="0.3">
      <c r="A5283">
        <v>202324</v>
      </c>
      <c r="B5283" t="s">
        <v>820</v>
      </c>
      <c r="C5283" t="s">
        <v>821</v>
      </c>
      <c r="D5283" t="s">
        <v>822</v>
      </c>
      <c r="E5283" t="s">
        <v>823</v>
      </c>
      <c r="F5283" t="s">
        <v>824</v>
      </c>
      <c r="G5283" t="s">
        <v>825</v>
      </c>
      <c r="H5283" t="s">
        <v>978</v>
      </c>
      <c r="I5283">
        <v>313</v>
      </c>
      <c r="J5283" t="s">
        <v>979</v>
      </c>
      <c r="K5283" t="s">
        <v>828</v>
      </c>
      <c r="L5283" t="s">
        <v>832</v>
      </c>
      <c r="M5283">
        <v>0</v>
      </c>
      <c r="N5283">
        <v>0</v>
      </c>
      <c r="O5283">
        <v>0</v>
      </c>
      <c r="P5283">
        <v>0</v>
      </c>
      <c r="Q5283">
        <v>4610944</v>
      </c>
      <c r="R5283">
        <v>0</v>
      </c>
      <c r="S5283">
        <v>4610944</v>
      </c>
      <c r="T5283">
        <v>140934</v>
      </c>
      <c r="U5283">
        <v>4470010</v>
      </c>
      <c r="V5283">
        <v>62</v>
      </c>
    </row>
    <row r="5284" spans="1:22" x14ac:dyDescent="0.3">
      <c r="A5284">
        <v>202122</v>
      </c>
      <c r="B5284" t="s">
        <v>820</v>
      </c>
      <c r="C5284" t="s">
        <v>821</v>
      </c>
      <c r="D5284" t="s">
        <v>822</v>
      </c>
      <c r="E5284" t="s">
        <v>823</v>
      </c>
      <c r="F5284" t="s">
        <v>824</v>
      </c>
      <c r="G5284" t="s">
        <v>825</v>
      </c>
      <c r="H5284" t="s">
        <v>978</v>
      </c>
      <c r="I5284">
        <v>313</v>
      </c>
      <c r="J5284" t="s">
        <v>979</v>
      </c>
      <c r="K5284" t="s">
        <v>828</v>
      </c>
      <c r="L5284" t="s">
        <v>544</v>
      </c>
      <c r="M5284">
        <v>0</v>
      </c>
      <c r="N5284">
        <v>118918</v>
      </c>
      <c r="O5284">
        <v>39931</v>
      </c>
      <c r="P5284">
        <v>14853</v>
      </c>
      <c r="Q5284">
        <v>1435</v>
      </c>
      <c r="R5284">
        <v>0</v>
      </c>
      <c r="S5284">
        <v>175137</v>
      </c>
      <c r="T5284">
        <v>0</v>
      </c>
      <c r="U5284">
        <v>175137</v>
      </c>
      <c r="V5284">
        <v>2</v>
      </c>
    </row>
    <row r="5285" spans="1:22" x14ac:dyDescent="0.3">
      <c r="A5285">
        <v>202223</v>
      </c>
      <c r="B5285" t="s">
        <v>820</v>
      </c>
      <c r="C5285" t="s">
        <v>821</v>
      </c>
      <c r="D5285" t="s">
        <v>822</v>
      </c>
      <c r="E5285" t="s">
        <v>823</v>
      </c>
      <c r="F5285" t="s">
        <v>824</v>
      </c>
      <c r="G5285" t="s">
        <v>825</v>
      </c>
      <c r="H5285" t="s">
        <v>978</v>
      </c>
      <c r="I5285">
        <v>313</v>
      </c>
      <c r="J5285" t="s">
        <v>979</v>
      </c>
      <c r="K5285" t="s">
        <v>828</v>
      </c>
      <c r="L5285" t="s">
        <v>544</v>
      </c>
      <c r="M5285">
        <v>0</v>
      </c>
      <c r="N5285">
        <v>122876</v>
      </c>
      <c r="O5285">
        <v>41260</v>
      </c>
      <c r="P5285">
        <v>15347</v>
      </c>
      <c r="Q5285">
        <v>1483</v>
      </c>
      <c r="R5285">
        <v>0</v>
      </c>
      <c r="S5285">
        <v>180967</v>
      </c>
      <c r="T5285">
        <v>0</v>
      </c>
      <c r="U5285">
        <v>180967</v>
      </c>
      <c r="V5285">
        <v>3</v>
      </c>
    </row>
    <row r="5286" spans="1:22" x14ac:dyDescent="0.3">
      <c r="A5286">
        <v>202324</v>
      </c>
      <c r="B5286" t="s">
        <v>820</v>
      </c>
      <c r="C5286" t="s">
        <v>821</v>
      </c>
      <c r="D5286" t="s">
        <v>822</v>
      </c>
      <c r="E5286" t="s">
        <v>823</v>
      </c>
      <c r="F5286" t="s">
        <v>824</v>
      </c>
      <c r="G5286" t="s">
        <v>825</v>
      </c>
      <c r="H5286" t="s">
        <v>978</v>
      </c>
      <c r="I5286">
        <v>313</v>
      </c>
      <c r="J5286" t="s">
        <v>979</v>
      </c>
      <c r="K5286" t="s">
        <v>828</v>
      </c>
      <c r="L5286" t="s">
        <v>544</v>
      </c>
      <c r="M5286">
        <v>0</v>
      </c>
      <c r="N5286">
        <v>124940</v>
      </c>
      <c r="O5286">
        <v>42259</v>
      </c>
      <c r="P5286">
        <v>14699</v>
      </c>
      <c r="Q5286">
        <v>1837</v>
      </c>
      <c r="R5286">
        <v>0</v>
      </c>
      <c r="S5286">
        <v>183735</v>
      </c>
      <c r="T5286">
        <v>0</v>
      </c>
      <c r="U5286">
        <v>183735</v>
      </c>
      <c r="V5286">
        <v>3</v>
      </c>
    </row>
    <row r="5287" spans="1:22" x14ac:dyDescent="0.3">
      <c r="A5287">
        <v>202122</v>
      </c>
      <c r="B5287" t="s">
        <v>820</v>
      </c>
      <c r="C5287" t="s">
        <v>821</v>
      </c>
      <c r="D5287" t="s">
        <v>822</v>
      </c>
      <c r="E5287" t="s">
        <v>823</v>
      </c>
      <c r="F5287" t="s">
        <v>824</v>
      </c>
      <c r="G5287" t="s">
        <v>825</v>
      </c>
      <c r="H5287" t="s">
        <v>978</v>
      </c>
      <c r="I5287">
        <v>313</v>
      </c>
      <c r="J5287" t="s">
        <v>979</v>
      </c>
      <c r="K5287" t="s">
        <v>828</v>
      </c>
      <c r="L5287" t="s">
        <v>600</v>
      </c>
      <c r="M5287" t="s">
        <v>829</v>
      </c>
      <c r="N5287" t="s">
        <v>829</v>
      </c>
      <c r="O5287" t="s">
        <v>829</v>
      </c>
      <c r="P5287">
        <v>0</v>
      </c>
      <c r="Q5287">
        <v>0</v>
      </c>
      <c r="R5287" t="s">
        <v>829</v>
      </c>
      <c r="S5287">
        <v>0</v>
      </c>
      <c r="T5287">
        <v>0</v>
      </c>
      <c r="U5287">
        <v>0</v>
      </c>
      <c r="V5287">
        <v>0</v>
      </c>
    </row>
    <row r="5288" spans="1:22" x14ac:dyDescent="0.3">
      <c r="A5288">
        <v>202223</v>
      </c>
      <c r="B5288" t="s">
        <v>820</v>
      </c>
      <c r="C5288" t="s">
        <v>821</v>
      </c>
      <c r="D5288" t="s">
        <v>822</v>
      </c>
      <c r="E5288" t="s">
        <v>823</v>
      </c>
      <c r="F5288" t="s">
        <v>824</v>
      </c>
      <c r="G5288" t="s">
        <v>825</v>
      </c>
      <c r="H5288" t="s">
        <v>978</v>
      </c>
      <c r="I5288">
        <v>313</v>
      </c>
      <c r="J5288" t="s">
        <v>979</v>
      </c>
      <c r="K5288" t="s">
        <v>828</v>
      </c>
      <c r="L5288" t="s">
        <v>600</v>
      </c>
      <c r="M5288" t="s">
        <v>829</v>
      </c>
      <c r="N5288" t="s">
        <v>829</v>
      </c>
      <c r="O5288" t="s">
        <v>829</v>
      </c>
      <c r="P5288">
        <v>0</v>
      </c>
      <c r="Q5288">
        <v>0</v>
      </c>
      <c r="R5288" t="s">
        <v>829</v>
      </c>
      <c r="S5288">
        <v>0</v>
      </c>
      <c r="T5288">
        <v>0</v>
      </c>
      <c r="U5288">
        <v>0</v>
      </c>
      <c r="V5288">
        <v>0</v>
      </c>
    </row>
    <row r="5289" spans="1:22" x14ac:dyDescent="0.3">
      <c r="A5289">
        <v>202324</v>
      </c>
      <c r="B5289" t="s">
        <v>820</v>
      </c>
      <c r="C5289" t="s">
        <v>821</v>
      </c>
      <c r="D5289" t="s">
        <v>822</v>
      </c>
      <c r="E5289" t="s">
        <v>823</v>
      </c>
      <c r="F5289" t="s">
        <v>824</v>
      </c>
      <c r="G5289" t="s">
        <v>825</v>
      </c>
      <c r="H5289" t="s">
        <v>978</v>
      </c>
      <c r="I5289">
        <v>313</v>
      </c>
      <c r="J5289" t="s">
        <v>979</v>
      </c>
      <c r="K5289" t="s">
        <v>828</v>
      </c>
      <c r="L5289" t="s">
        <v>600</v>
      </c>
      <c r="M5289" t="s">
        <v>829</v>
      </c>
      <c r="N5289" t="s">
        <v>829</v>
      </c>
      <c r="O5289" t="s">
        <v>829</v>
      </c>
      <c r="P5289">
        <v>0</v>
      </c>
      <c r="Q5289">
        <v>0</v>
      </c>
      <c r="R5289" t="s">
        <v>829</v>
      </c>
      <c r="S5289">
        <v>0</v>
      </c>
      <c r="T5289">
        <v>0</v>
      </c>
      <c r="U5289">
        <v>0</v>
      </c>
      <c r="V5289">
        <v>0</v>
      </c>
    </row>
    <row r="5290" spans="1:22" x14ac:dyDescent="0.3">
      <c r="A5290">
        <v>202122</v>
      </c>
      <c r="B5290" t="s">
        <v>820</v>
      </c>
      <c r="C5290" t="s">
        <v>821</v>
      </c>
      <c r="D5290" t="s">
        <v>822</v>
      </c>
      <c r="E5290" t="s">
        <v>823</v>
      </c>
      <c r="F5290" t="s">
        <v>824</v>
      </c>
      <c r="G5290" t="s">
        <v>825</v>
      </c>
      <c r="H5290" t="s">
        <v>978</v>
      </c>
      <c r="I5290">
        <v>313</v>
      </c>
      <c r="J5290" t="s">
        <v>979</v>
      </c>
      <c r="K5290" t="s">
        <v>828</v>
      </c>
      <c r="L5290" t="s">
        <v>247</v>
      </c>
      <c r="M5290">
        <v>0</v>
      </c>
      <c r="N5290">
        <v>0</v>
      </c>
      <c r="O5290">
        <v>0</v>
      </c>
      <c r="P5290">
        <v>0</v>
      </c>
      <c r="Q5290">
        <v>0</v>
      </c>
      <c r="R5290">
        <v>0</v>
      </c>
      <c r="S5290">
        <v>0</v>
      </c>
      <c r="T5290">
        <v>0</v>
      </c>
      <c r="U5290">
        <v>0</v>
      </c>
      <c r="V5290">
        <v>0</v>
      </c>
    </row>
    <row r="5291" spans="1:22" x14ac:dyDescent="0.3">
      <c r="A5291">
        <v>202223</v>
      </c>
      <c r="B5291" t="s">
        <v>820</v>
      </c>
      <c r="C5291" t="s">
        <v>821</v>
      </c>
      <c r="D5291" t="s">
        <v>822</v>
      </c>
      <c r="E5291" t="s">
        <v>823</v>
      </c>
      <c r="F5291" t="s">
        <v>824</v>
      </c>
      <c r="G5291" t="s">
        <v>825</v>
      </c>
      <c r="H5291" t="s">
        <v>978</v>
      </c>
      <c r="I5291">
        <v>313</v>
      </c>
      <c r="J5291" t="s">
        <v>979</v>
      </c>
      <c r="K5291" t="s">
        <v>828</v>
      </c>
      <c r="L5291" t="s">
        <v>247</v>
      </c>
      <c r="M5291">
        <v>0</v>
      </c>
      <c r="N5291">
        <v>0</v>
      </c>
      <c r="O5291">
        <v>0</v>
      </c>
      <c r="P5291">
        <v>0</v>
      </c>
      <c r="Q5291">
        <v>0</v>
      </c>
      <c r="R5291">
        <v>0</v>
      </c>
      <c r="S5291">
        <v>0</v>
      </c>
      <c r="T5291">
        <v>0</v>
      </c>
      <c r="U5291">
        <v>0</v>
      </c>
      <c r="V5291">
        <v>0</v>
      </c>
    </row>
    <row r="5292" spans="1:22" x14ac:dyDescent="0.3">
      <c r="A5292">
        <v>202324</v>
      </c>
      <c r="B5292" t="s">
        <v>820</v>
      </c>
      <c r="C5292" t="s">
        <v>821</v>
      </c>
      <c r="D5292" t="s">
        <v>822</v>
      </c>
      <c r="E5292" t="s">
        <v>823</v>
      </c>
      <c r="F5292" t="s">
        <v>824</v>
      </c>
      <c r="G5292" t="s">
        <v>825</v>
      </c>
      <c r="H5292" t="s">
        <v>978</v>
      </c>
      <c r="I5292">
        <v>313</v>
      </c>
      <c r="J5292" t="s">
        <v>979</v>
      </c>
      <c r="K5292" t="s">
        <v>828</v>
      </c>
      <c r="L5292" t="s">
        <v>247</v>
      </c>
      <c r="M5292">
        <v>0</v>
      </c>
      <c r="N5292">
        <v>0</v>
      </c>
      <c r="O5292">
        <v>0</v>
      </c>
      <c r="P5292">
        <v>0</v>
      </c>
      <c r="Q5292">
        <v>0</v>
      </c>
      <c r="R5292">
        <v>0</v>
      </c>
      <c r="S5292">
        <v>0</v>
      </c>
      <c r="T5292">
        <v>0</v>
      </c>
      <c r="U5292">
        <v>0</v>
      </c>
      <c r="V5292">
        <v>0</v>
      </c>
    </row>
    <row r="5293" spans="1:22" x14ac:dyDescent="0.3">
      <c r="A5293">
        <v>202122</v>
      </c>
      <c r="B5293" t="s">
        <v>820</v>
      </c>
      <c r="C5293" t="s">
        <v>821</v>
      </c>
      <c r="D5293" t="s">
        <v>822</v>
      </c>
      <c r="E5293" t="s">
        <v>823</v>
      </c>
      <c r="F5293" t="s">
        <v>824</v>
      </c>
      <c r="G5293" t="s">
        <v>825</v>
      </c>
      <c r="H5293" t="s">
        <v>978</v>
      </c>
      <c r="I5293">
        <v>313</v>
      </c>
      <c r="J5293" t="s">
        <v>979</v>
      </c>
      <c r="K5293" t="s">
        <v>828</v>
      </c>
      <c r="L5293" t="s">
        <v>833</v>
      </c>
      <c r="M5293">
        <v>20113047</v>
      </c>
      <c r="N5293">
        <v>103359568</v>
      </c>
      <c r="O5293">
        <v>23957496</v>
      </c>
      <c r="P5293">
        <v>34889742</v>
      </c>
      <c r="Q5293">
        <v>8145323</v>
      </c>
      <c r="R5293">
        <v>4789418</v>
      </c>
      <c r="S5293">
        <v>196503161</v>
      </c>
      <c r="T5293">
        <v>12419</v>
      </c>
      <c r="U5293">
        <v>196490742</v>
      </c>
      <c r="V5293" t="s">
        <v>834</v>
      </c>
    </row>
    <row r="5294" spans="1:22" x14ac:dyDescent="0.3">
      <c r="A5294">
        <v>202223</v>
      </c>
      <c r="B5294" t="s">
        <v>820</v>
      </c>
      <c r="C5294" t="s">
        <v>821</v>
      </c>
      <c r="D5294" t="s">
        <v>822</v>
      </c>
      <c r="E5294" t="s">
        <v>823</v>
      </c>
      <c r="F5294" t="s">
        <v>824</v>
      </c>
      <c r="G5294" t="s">
        <v>825</v>
      </c>
      <c r="H5294" t="s">
        <v>978</v>
      </c>
      <c r="I5294">
        <v>313</v>
      </c>
      <c r="J5294" t="s">
        <v>979</v>
      </c>
      <c r="K5294" t="s">
        <v>828</v>
      </c>
      <c r="L5294" t="s">
        <v>833</v>
      </c>
      <c r="M5294">
        <v>22227626</v>
      </c>
      <c r="N5294">
        <v>104685231</v>
      </c>
      <c r="O5294">
        <v>25208778</v>
      </c>
      <c r="P5294">
        <v>38182162</v>
      </c>
      <c r="Q5294">
        <v>8779435</v>
      </c>
      <c r="R5294">
        <v>5195088</v>
      </c>
      <c r="S5294">
        <v>205794292</v>
      </c>
      <c r="T5294">
        <v>1097</v>
      </c>
      <c r="U5294">
        <v>205793194</v>
      </c>
      <c r="V5294" t="s">
        <v>834</v>
      </c>
    </row>
    <row r="5295" spans="1:22" x14ac:dyDescent="0.3">
      <c r="A5295">
        <v>202324</v>
      </c>
      <c r="B5295" t="s">
        <v>820</v>
      </c>
      <c r="C5295" t="s">
        <v>821</v>
      </c>
      <c r="D5295" t="s">
        <v>822</v>
      </c>
      <c r="E5295" t="s">
        <v>823</v>
      </c>
      <c r="F5295" t="s">
        <v>824</v>
      </c>
      <c r="G5295" t="s">
        <v>825</v>
      </c>
      <c r="H5295" t="s">
        <v>978</v>
      </c>
      <c r="I5295">
        <v>313</v>
      </c>
      <c r="J5295" t="s">
        <v>979</v>
      </c>
      <c r="K5295" t="s">
        <v>828</v>
      </c>
      <c r="L5295" t="s">
        <v>833</v>
      </c>
      <c r="M5295">
        <v>22194769</v>
      </c>
      <c r="N5295">
        <v>110940176</v>
      </c>
      <c r="O5295">
        <v>26525438</v>
      </c>
      <c r="P5295">
        <v>42928352</v>
      </c>
      <c r="Q5295">
        <v>10120094</v>
      </c>
      <c r="R5295">
        <v>5674332</v>
      </c>
      <c r="S5295">
        <v>219924515</v>
      </c>
      <c r="T5295">
        <v>155912</v>
      </c>
      <c r="U5295">
        <v>219768603</v>
      </c>
      <c r="V5295" t="s">
        <v>834</v>
      </c>
    </row>
    <row r="5296" spans="1:22" x14ac:dyDescent="0.3">
      <c r="A5296">
        <v>202122</v>
      </c>
      <c r="B5296" t="s">
        <v>820</v>
      </c>
      <c r="C5296" t="s">
        <v>821</v>
      </c>
      <c r="D5296" t="s">
        <v>822</v>
      </c>
      <c r="E5296" t="s">
        <v>823</v>
      </c>
      <c r="F5296" t="s">
        <v>824</v>
      </c>
      <c r="G5296" t="s">
        <v>825</v>
      </c>
      <c r="H5296" t="s">
        <v>978</v>
      </c>
      <c r="I5296">
        <v>313</v>
      </c>
      <c r="J5296" t="s">
        <v>979</v>
      </c>
      <c r="K5296" t="s">
        <v>835</v>
      </c>
      <c r="L5296" t="s">
        <v>836</v>
      </c>
      <c r="M5296" t="s">
        <v>829</v>
      </c>
      <c r="N5296" t="s">
        <v>829</v>
      </c>
      <c r="O5296" t="s">
        <v>829</v>
      </c>
      <c r="P5296" t="s">
        <v>829</v>
      </c>
      <c r="Q5296" t="s">
        <v>829</v>
      </c>
      <c r="R5296" t="s">
        <v>829</v>
      </c>
      <c r="S5296">
        <v>187216832</v>
      </c>
      <c r="T5296" t="s">
        <v>829</v>
      </c>
      <c r="U5296" t="s">
        <v>829</v>
      </c>
      <c r="V5296" t="s">
        <v>834</v>
      </c>
    </row>
    <row r="5297" spans="1:22" x14ac:dyDescent="0.3">
      <c r="A5297">
        <v>202223</v>
      </c>
      <c r="B5297" t="s">
        <v>820</v>
      </c>
      <c r="C5297" t="s">
        <v>821</v>
      </c>
      <c r="D5297" t="s">
        <v>822</v>
      </c>
      <c r="E5297" t="s">
        <v>823</v>
      </c>
      <c r="F5297" t="s">
        <v>824</v>
      </c>
      <c r="G5297" t="s">
        <v>825</v>
      </c>
      <c r="H5297" t="s">
        <v>978</v>
      </c>
      <c r="I5297">
        <v>313</v>
      </c>
      <c r="J5297" t="s">
        <v>979</v>
      </c>
      <c r="K5297" t="s">
        <v>835</v>
      </c>
      <c r="L5297" t="s">
        <v>836</v>
      </c>
      <c r="M5297" t="s">
        <v>829</v>
      </c>
      <c r="N5297" t="s">
        <v>829</v>
      </c>
      <c r="O5297" t="s">
        <v>829</v>
      </c>
      <c r="P5297" t="s">
        <v>829</v>
      </c>
      <c r="Q5297" t="s">
        <v>829</v>
      </c>
      <c r="R5297" t="s">
        <v>829</v>
      </c>
      <c r="S5297">
        <v>196137283</v>
      </c>
      <c r="T5297" t="s">
        <v>829</v>
      </c>
      <c r="U5297" t="s">
        <v>829</v>
      </c>
      <c r="V5297" t="s">
        <v>834</v>
      </c>
    </row>
    <row r="5298" spans="1:22" x14ac:dyDescent="0.3">
      <c r="A5298">
        <v>202324</v>
      </c>
      <c r="B5298" t="s">
        <v>820</v>
      </c>
      <c r="C5298" t="s">
        <v>821</v>
      </c>
      <c r="D5298" t="s">
        <v>822</v>
      </c>
      <c r="E5298" t="s">
        <v>823</v>
      </c>
      <c r="F5298" t="s">
        <v>824</v>
      </c>
      <c r="G5298" t="s">
        <v>825</v>
      </c>
      <c r="H5298" t="s">
        <v>978</v>
      </c>
      <c r="I5298">
        <v>313</v>
      </c>
      <c r="J5298" t="s">
        <v>979</v>
      </c>
      <c r="K5298" t="s">
        <v>835</v>
      </c>
      <c r="L5298" t="s">
        <v>836</v>
      </c>
      <c r="M5298" t="s">
        <v>829</v>
      </c>
      <c r="N5298" t="s">
        <v>829</v>
      </c>
      <c r="O5298" t="s">
        <v>829</v>
      </c>
      <c r="P5298" t="s">
        <v>829</v>
      </c>
      <c r="Q5298" t="s">
        <v>829</v>
      </c>
      <c r="R5298" t="s">
        <v>829</v>
      </c>
      <c r="S5298">
        <v>209107043</v>
      </c>
      <c r="T5298" t="s">
        <v>829</v>
      </c>
      <c r="U5298" t="s">
        <v>829</v>
      </c>
      <c r="V5298" t="s">
        <v>834</v>
      </c>
    </row>
    <row r="5299" spans="1:22" x14ac:dyDescent="0.3">
      <c r="A5299">
        <v>202122</v>
      </c>
      <c r="B5299" t="s">
        <v>820</v>
      </c>
      <c r="C5299" t="s">
        <v>821</v>
      </c>
      <c r="D5299" t="s">
        <v>822</v>
      </c>
      <c r="E5299" t="s">
        <v>823</v>
      </c>
      <c r="F5299" t="s">
        <v>824</v>
      </c>
      <c r="G5299" t="s">
        <v>825</v>
      </c>
      <c r="H5299" t="s">
        <v>978</v>
      </c>
      <c r="I5299">
        <v>313</v>
      </c>
      <c r="J5299" t="s">
        <v>979</v>
      </c>
      <c r="K5299" t="s">
        <v>835</v>
      </c>
      <c r="L5299" t="s">
        <v>837</v>
      </c>
      <c r="M5299" t="s">
        <v>829</v>
      </c>
      <c r="N5299" t="s">
        <v>829</v>
      </c>
      <c r="O5299" t="s">
        <v>829</v>
      </c>
      <c r="P5299" t="s">
        <v>829</v>
      </c>
      <c r="Q5299" t="s">
        <v>829</v>
      </c>
      <c r="R5299" t="s">
        <v>829</v>
      </c>
      <c r="S5299">
        <v>-600000</v>
      </c>
      <c r="T5299" t="s">
        <v>829</v>
      </c>
      <c r="U5299" t="s">
        <v>829</v>
      </c>
      <c r="V5299" t="s">
        <v>834</v>
      </c>
    </row>
    <row r="5300" spans="1:22" x14ac:dyDescent="0.3">
      <c r="A5300">
        <v>202223</v>
      </c>
      <c r="B5300" t="s">
        <v>820</v>
      </c>
      <c r="C5300" t="s">
        <v>821</v>
      </c>
      <c r="D5300" t="s">
        <v>822</v>
      </c>
      <c r="E5300" t="s">
        <v>823</v>
      </c>
      <c r="F5300" t="s">
        <v>824</v>
      </c>
      <c r="G5300" t="s">
        <v>825</v>
      </c>
      <c r="H5300" t="s">
        <v>978</v>
      </c>
      <c r="I5300">
        <v>313</v>
      </c>
      <c r="J5300" t="s">
        <v>979</v>
      </c>
      <c r="K5300" t="s">
        <v>835</v>
      </c>
      <c r="L5300" t="s">
        <v>837</v>
      </c>
      <c r="M5300" t="s">
        <v>829</v>
      </c>
      <c r="N5300" t="s">
        <v>829</v>
      </c>
      <c r="O5300" t="s">
        <v>829</v>
      </c>
      <c r="P5300" t="s">
        <v>829</v>
      </c>
      <c r="Q5300" t="s">
        <v>829</v>
      </c>
      <c r="R5300" t="s">
        <v>829</v>
      </c>
      <c r="S5300">
        <v>11010902</v>
      </c>
      <c r="T5300" t="s">
        <v>829</v>
      </c>
      <c r="U5300" t="s">
        <v>829</v>
      </c>
      <c r="V5300">
        <v>0</v>
      </c>
    </row>
    <row r="5301" spans="1:22" x14ac:dyDescent="0.3">
      <c r="A5301">
        <v>202324</v>
      </c>
      <c r="B5301" t="s">
        <v>820</v>
      </c>
      <c r="C5301" t="s">
        <v>821</v>
      </c>
      <c r="D5301" t="s">
        <v>822</v>
      </c>
      <c r="E5301" t="s">
        <v>823</v>
      </c>
      <c r="F5301" t="s">
        <v>824</v>
      </c>
      <c r="G5301" t="s">
        <v>825</v>
      </c>
      <c r="H5301" t="s">
        <v>978</v>
      </c>
      <c r="I5301">
        <v>313</v>
      </c>
      <c r="J5301" t="s">
        <v>979</v>
      </c>
      <c r="K5301" t="s">
        <v>835</v>
      </c>
      <c r="L5301" t="s">
        <v>837</v>
      </c>
      <c r="M5301" t="s">
        <v>829</v>
      </c>
      <c r="N5301" t="s">
        <v>829</v>
      </c>
      <c r="O5301" t="s">
        <v>829</v>
      </c>
      <c r="P5301" t="s">
        <v>829</v>
      </c>
      <c r="Q5301" t="s">
        <v>829</v>
      </c>
      <c r="R5301" t="s">
        <v>829</v>
      </c>
      <c r="S5301">
        <v>3965322</v>
      </c>
      <c r="T5301" t="s">
        <v>829</v>
      </c>
      <c r="U5301" t="s">
        <v>829</v>
      </c>
      <c r="V5301">
        <v>0</v>
      </c>
    </row>
    <row r="5302" spans="1:22" x14ac:dyDescent="0.3">
      <c r="A5302">
        <v>202122</v>
      </c>
      <c r="B5302" t="s">
        <v>820</v>
      </c>
      <c r="C5302" t="s">
        <v>821</v>
      </c>
      <c r="D5302" t="s">
        <v>822</v>
      </c>
      <c r="E5302" t="s">
        <v>823</v>
      </c>
      <c r="F5302" t="s">
        <v>824</v>
      </c>
      <c r="G5302" t="s">
        <v>825</v>
      </c>
      <c r="H5302" t="s">
        <v>978</v>
      </c>
      <c r="I5302">
        <v>313</v>
      </c>
      <c r="J5302" t="s">
        <v>979</v>
      </c>
      <c r="K5302" t="s">
        <v>835</v>
      </c>
      <c r="L5302" t="s">
        <v>838</v>
      </c>
      <c r="M5302" t="s">
        <v>829</v>
      </c>
      <c r="N5302" t="s">
        <v>829</v>
      </c>
      <c r="O5302" t="s">
        <v>829</v>
      </c>
      <c r="P5302" t="s">
        <v>829</v>
      </c>
      <c r="Q5302" t="s">
        <v>829</v>
      </c>
      <c r="R5302" t="s">
        <v>829</v>
      </c>
      <c r="S5302">
        <v>-12551665</v>
      </c>
      <c r="T5302" t="s">
        <v>829</v>
      </c>
      <c r="U5302" t="s">
        <v>829</v>
      </c>
      <c r="V5302" t="s">
        <v>834</v>
      </c>
    </row>
    <row r="5303" spans="1:22" x14ac:dyDescent="0.3">
      <c r="A5303">
        <v>202223</v>
      </c>
      <c r="B5303" t="s">
        <v>820</v>
      </c>
      <c r="C5303" t="s">
        <v>821</v>
      </c>
      <c r="D5303" t="s">
        <v>822</v>
      </c>
      <c r="E5303" t="s">
        <v>823</v>
      </c>
      <c r="F5303" t="s">
        <v>824</v>
      </c>
      <c r="G5303" t="s">
        <v>825</v>
      </c>
      <c r="H5303" t="s">
        <v>978</v>
      </c>
      <c r="I5303">
        <v>313</v>
      </c>
      <c r="J5303" t="s">
        <v>979</v>
      </c>
      <c r="K5303" t="s">
        <v>835</v>
      </c>
      <c r="L5303" t="s">
        <v>838</v>
      </c>
      <c r="M5303" t="s">
        <v>829</v>
      </c>
      <c r="N5303" t="s">
        <v>829</v>
      </c>
      <c r="O5303" t="s">
        <v>829</v>
      </c>
      <c r="P5303" t="s">
        <v>829</v>
      </c>
      <c r="Q5303" t="s">
        <v>829</v>
      </c>
      <c r="R5303" t="s">
        <v>829</v>
      </c>
      <c r="S5303">
        <v>-18273588</v>
      </c>
      <c r="T5303" t="s">
        <v>829</v>
      </c>
      <c r="U5303" t="s">
        <v>829</v>
      </c>
      <c r="V5303" t="s">
        <v>834</v>
      </c>
    </row>
    <row r="5304" spans="1:22" x14ac:dyDescent="0.3">
      <c r="A5304">
        <v>202324</v>
      </c>
      <c r="B5304" t="s">
        <v>820</v>
      </c>
      <c r="C5304" t="s">
        <v>821</v>
      </c>
      <c r="D5304" t="s">
        <v>822</v>
      </c>
      <c r="E5304" t="s">
        <v>823</v>
      </c>
      <c r="F5304" t="s">
        <v>824</v>
      </c>
      <c r="G5304" t="s">
        <v>825</v>
      </c>
      <c r="H5304" t="s">
        <v>978</v>
      </c>
      <c r="I5304">
        <v>313</v>
      </c>
      <c r="J5304" t="s">
        <v>979</v>
      </c>
      <c r="K5304" t="s">
        <v>835</v>
      </c>
      <c r="L5304" t="s">
        <v>838</v>
      </c>
      <c r="M5304" t="s">
        <v>829</v>
      </c>
      <c r="N5304" t="s">
        <v>829</v>
      </c>
      <c r="O5304" t="s">
        <v>829</v>
      </c>
      <c r="P5304" t="s">
        <v>829</v>
      </c>
      <c r="Q5304" t="s">
        <v>829</v>
      </c>
      <c r="R5304" t="s">
        <v>829</v>
      </c>
      <c r="S5304">
        <v>-10975256</v>
      </c>
      <c r="T5304" t="s">
        <v>829</v>
      </c>
      <c r="U5304" t="s">
        <v>829</v>
      </c>
      <c r="V5304" t="s">
        <v>834</v>
      </c>
    </row>
    <row r="5305" spans="1:22" x14ac:dyDescent="0.3">
      <c r="A5305">
        <v>202122</v>
      </c>
      <c r="B5305" t="s">
        <v>820</v>
      </c>
      <c r="C5305" t="s">
        <v>821</v>
      </c>
      <c r="D5305" t="s">
        <v>822</v>
      </c>
      <c r="E5305" t="s">
        <v>823</v>
      </c>
      <c r="F5305" t="s">
        <v>824</v>
      </c>
      <c r="G5305" t="s">
        <v>825</v>
      </c>
      <c r="H5305" t="s">
        <v>978</v>
      </c>
      <c r="I5305">
        <v>313</v>
      </c>
      <c r="J5305" t="s">
        <v>979</v>
      </c>
      <c r="K5305" t="s">
        <v>835</v>
      </c>
      <c r="L5305" t="s">
        <v>839</v>
      </c>
      <c r="M5305" t="s">
        <v>829</v>
      </c>
      <c r="N5305" t="s">
        <v>829</v>
      </c>
      <c r="O5305" t="s">
        <v>829</v>
      </c>
      <c r="P5305" t="s">
        <v>829</v>
      </c>
      <c r="Q5305" t="s">
        <v>829</v>
      </c>
      <c r="R5305" t="s">
        <v>829</v>
      </c>
      <c r="S5305">
        <v>18273588</v>
      </c>
      <c r="T5305" t="s">
        <v>829</v>
      </c>
      <c r="U5305" t="s">
        <v>829</v>
      </c>
      <c r="V5305" t="s">
        <v>834</v>
      </c>
    </row>
    <row r="5306" spans="1:22" x14ac:dyDescent="0.3">
      <c r="A5306">
        <v>202223</v>
      </c>
      <c r="B5306" t="s">
        <v>820</v>
      </c>
      <c r="C5306" t="s">
        <v>821</v>
      </c>
      <c r="D5306" t="s">
        <v>822</v>
      </c>
      <c r="E5306" t="s">
        <v>823</v>
      </c>
      <c r="F5306" t="s">
        <v>824</v>
      </c>
      <c r="G5306" t="s">
        <v>825</v>
      </c>
      <c r="H5306" t="s">
        <v>978</v>
      </c>
      <c r="I5306">
        <v>313</v>
      </c>
      <c r="J5306" t="s">
        <v>979</v>
      </c>
      <c r="K5306" t="s">
        <v>835</v>
      </c>
      <c r="L5306" t="s">
        <v>839</v>
      </c>
      <c r="M5306" t="s">
        <v>829</v>
      </c>
      <c r="N5306" t="s">
        <v>829</v>
      </c>
      <c r="O5306" t="s">
        <v>829</v>
      </c>
      <c r="P5306" t="s">
        <v>829</v>
      </c>
      <c r="Q5306" t="s">
        <v>829</v>
      </c>
      <c r="R5306" t="s">
        <v>829</v>
      </c>
      <c r="S5306">
        <v>10975256</v>
      </c>
      <c r="T5306" t="s">
        <v>829</v>
      </c>
      <c r="U5306" t="s">
        <v>829</v>
      </c>
      <c r="V5306" t="s">
        <v>834</v>
      </c>
    </row>
    <row r="5307" spans="1:22" x14ac:dyDescent="0.3">
      <c r="A5307">
        <v>202324</v>
      </c>
      <c r="B5307" t="s">
        <v>820</v>
      </c>
      <c r="C5307" t="s">
        <v>821</v>
      </c>
      <c r="D5307" t="s">
        <v>822</v>
      </c>
      <c r="E5307" t="s">
        <v>823</v>
      </c>
      <c r="F5307" t="s">
        <v>824</v>
      </c>
      <c r="G5307" t="s">
        <v>825</v>
      </c>
      <c r="H5307" t="s">
        <v>978</v>
      </c>
      <c r="I5307">
        <v>313</v>
      </c>
      <c r="J5307" t="s">
        <v>979</v>
      </c>
      <c r="K5307" t="s">
        <v>835</v>
      </c>
      <c r="L5307" t="s">
        <v>839</v>
      </c>
      <c r="M5307" t="s">
        <v>829</v>
      </c>
      <c r="N5307" t="s">
        <v>829</v>
      </c>
      <c r="O5307" t="s">
        <v>829</v>
      </c>
      <c r="P5307" t="s">
        <v>829</v>
      </c>
      <c r="Q5307" t="s">
        <v>829</v>
      </c>
      <c r="R5307" t="s">
        <v>829</v>
      </c>
      <c r="S5307">
        <v>11150896</v>
      </c>
      <c r="T5307" t="s">
        <v>829</v>
      </c>
      <c r="U5307" t="s">
        <v>829</v>
      </c>
      <c r="V5307" t="s">
        <v>834</v>
      </c>
    </row>
    <row r="5308" spans="1:22" x14ac:dyDescent="0.3">
      <c r="A5308">
        <v>202122</v>
      </c>
      <c r="B5308" t="s">
        <v>820</v>
      </c>
      <c r="C5308" t="s">
        <v>821</v>
      </c>
      <c r="D5308" t="s">
        <v>822</v>
      </c>
      <c r="E5308" t="s">
        <v>823</v>
      </c>
      <c r="F5308" t="s">
        <v>824</v>
      </c>
      <c r="G5308" t="s">
        <v>825</v>
      </c>
      <c r="H5308" t="s">
        <v>978</v>
      </c>
      <c r="I5308">
        <v>313</v>
      </c>
      <c r="J5308" t="s">
        <v>979</v>
      </c>
      <c r="K5308" t="s">
        <v>835</v>
      </c>
      <c r="L5308" t="s">
        <v>840</v>
      </c>
      <c r="M5308" t="s">
        <v>829</v>
      </c>
      <c r="N5308" t="s">
        <v>829</v>
      </c>
      <c r="O5308" t="s">
        <v>829</v>
      </c>
      <c r="P5308" t="s">
        <v>829</v>
      </c>
      <c r="Q5308" t="s">
        <v>829</v>
      </c>
      <c r="R5308" t="s">
        <v>829</v>
      </c>
      <c r="S5308">
        <v>0</v>
      </c>
      <c r="T5308" t="s">
        <v>829</v>
      </c>
      <c r="U5308" t="s">
        <v>829</v>
      </c>
      <c r="V5308" t="s">
        <v>834</v>
      </c>
    </row>
    <row r="5309" spans="1:22" x14ac:dyDescent="0.3">
      <c r="A5309">
        <v>202223</v>
      </c>
      <c r="B5309" t="s">
        <v>820</v>
      </c>
      <c r="C5309" t="s">
        <v>821</v>
      </c>
      <c r="D5309" t="s">
        <v>822</v>
      </c>
      <c r="E5309" t="s">
        <v>823</v>
      </c>
      <c r="F5309" t="s">
        <v>824</v>
      </c>
      <c r="G5309" t="s">
        <v>825</v>
      </c>
      <c r="H5309" t="s">
        <v>978</v>
      </c>
      <c r="I5309">
        <v>313</v>
      </c>
      <c r="J5309" t="s">
        <v>979</v>
      </c>
      <c r="K5309" t="s">
        <v>835</v>
      </c>
      <c r="L5309" t="s">
        <v>840</v>
      </c>
      <c r="M5309" t="s">
        <v>829</v>
      </c>
      <c r="N5309" t="s">
        <v>829</v>
      </c>
      <c r="O5309" t="s">
        <v>829</v>
      </c>
      <c r="P5309" t="s">
        <v>829</v>
      </c>
      <c r="Q5309" t="s">
        <v>829</v>
      </c>
      <c r="R5309" t="s">
        <v>829</v>
      </c>
      <c r="S5309">
        <v>1400000</v>
      </c>
      <c r="T5309" t="s">
        <v>829</v>
      </c>
      <c r="U5309" t="s">
        <v>829</v>
      </c>
      <c r="V5309" t="s">
        <v>834</v>
      </c>
    </row>
    <row r="5310" spans="1:22" x14ac:dyDescent="0.3">
      <c r="A5310">
        <v>202324</v>
      </c>
      <c r="B5310" t="s">
        <v>820</v>
      </c>
      <c r="C5310" t="s">
        <v>821</v>
      </c>
      <c r="D5310" t="s">
        <v>822</v>
      </c>
      <c r="E5310" t="s">
        <v>823</v>
      </c>
      <c r="F5310" t="s">
        <v>824</v>
      </c>
      <c r="G5310" t="s">
        <v>825</v>
      </c>
      <c r="H5310" t="s">
        <v>978</v>
      </c>
      <c r="I5310">
        <v>313</v>
      </c>
      <c r="J5310" t="s">
        <v>979</v>
      </c>
      <c r="K5310" t="s">
        <v>835</v>
      </c>
      <c r="L5310" t="s">
        <v>840</v>
      </c>
      <c r="M5310" t="s">
        <v>829</v>
      </c>
      <c r="N5310" t="s">
        <v>829</v>
      </c>
      <c r="O5310" t="s">
        <v>829</v>
      </c>
      <c r="P5310" t="s">
        <v>829</v>
      </c>
      <c r="Q5310" t="s">
        <v>829</v>
      </c>
      <c r="R5310" t="s">
        <v>829</v>
      </c>
      <c r="S5310">
        <v>1700000</v>
      </c>
      <c r="T5310" t="s">
        <v>829</v>
      </c>
      <c r="U5310" t="s">
        <v>829</v>
      </c>
      <c r="V5310" t="s">
        <v>834</v>
      </c>
    </row>
    <row r="5311" spans="1:22" x14ac:dyDescent="0.3">
      <c r="A5311">
        <v>202122</v>
      </c>
      <c r="B5311" t="s">
        <v>820</v>
      </c>
      <c r="C5311" t="s">
        <v>821</v>
      </c>
      <c r="D5311" t="s">
        <v>822</v>
      </c>
      <c r="E5311" t="s">
        <v>823</v>
      </c>
      <c r="F5311" t="s">
        <v>824</v>
      </c>
      <c r="G5311" t="s">
        <v>825</v>
      </c>
      <c r="H5311" t="s">
        <v>978</v>
      </c>
      <c r="I5311">
        <v>313</v>
      </c>
      <c r="J5311" t="s">
        <v>979</v>
      </c>
      <c r="K5311" t="s">
        <v>835</v>
      </c>
      <c r="L5311" t="s">
        <v>841</v>
      </c>
      <c r="M5311" t="s">
        <v>829</v>
      </c>
      <c r="N5311" t="s">
        <v>829</v>
      </c>
      <c r="O5311" t="s">
        <v>829</v>
      </c>
      <c r="P5311" t="s">
        <v>829</v>
      </c>
      <c r="Q5311" t="s">
        <v>829</v>
      </c>
      <c r="R5311" t="s">
        <v>829</v>
      </c>
      <c r="S5311">
        <v>196490742</v>
      </c>
      <c r="T5311" t="s">
        <v>829</v>
      </c>
      <c r="U5311" t="s">
        <v>829</v>
      </c>
      <c r="V5311" t="s">
        <v>834</v>
      </c>
    </row>
    <row r="5312" spans="1:22" x14ac:dyDescent="0.3">
      <c r="A5312">
        <v>202223</v>
      </c>
      <c r="B5312" t="s">
        <v>820</v>
      </c>
      <c r="C5312" t="s">
        <v>821</v>
      </c>
      <c r="D5312" t="s">
        <v>822</v>
      </c>
      <c r="E5312" t="s">
        <v>823</v>
      </c>
      <c r="F5312" t="s">
        <v>824</v>
      </c>
      <c r="G5312" t="s">
        <v>825</v>
      </c>
      <c r="H5312" t="s">
        <v>978</v>
      </c>
      <c r="I5312">
        <v>313</v>
      </c>
      <c r="J5312" t="s">
        <v>979</v>
      </c>
      <c r="K5312" t="s">
        <v>835</v>
      </c>
      <c r="L5312" t="s">
        <v>841</v>
      </c>
      <c r="M5312" t="s">
        <v>829</v>
      </c>
      <c r="N5312" t="s">
        <v>829</v>
      </c>
      <c r="O5312" t="s">
        <v>829</v>
      </c>
      <c r="P5312" t="s">
        <v>829</v>
      </c>
      <c r="Q5312" t="s">
        <v>829</v>
      </c>
      <c r="R5312" t="s">
        <v>829</v>
      </c>
      <c r="S5312">
        <v>205793194</v>
      </c>
      <c r="T5312" t="s">
        <v>829</v>
      </c>
      <c r="U5312" t="s">
        <v>829</v>
      </c>
      <c r="V5312" t="s">
        <v>834</v>
      </c>
    </row>
    <row r="5313" spans="1:22" x14ac:dyDescent="0.3">
      <c r="A5313">
        <v>202324</v>
      </c>
      <c r="B5313" t="s">
        <v>820</v>
      </c>
      <c r="C5313" t="s">
        <v>821</v>
      </c>
      <c r="D5313" t="s">
        <v>822</v>
      </c>
      <c r="E5313" t="s">
        <v>823</v>
      </c>
      <c r="F5313" t="s">
        <v>824</v>
      </c>
      <c r="G5313" t="s">
        <v>825</v>
      </c>
      <c r="H5313" t="s">
        <v>978</v>
      </c>
      <c r="I5313">
        <v>313</v>
      </c>
      <c r="J5313" t="s">
        <v>979</v>
      </c>
      <c r="K5313" t="s">
        <v>835</v>
      </c>
      <c r="L5313" t="s">
        <v>841</v>
      </c>
      <c r="M5313" t="s">
        <v>829</v>
      </c>
      <c r="N5313" t="s">
        <v>829</v>
      </c>
      <c r="O5313" t="s">
        <v>829</v>
      </c>
      <c r="P5313" t="s">
        <v>829</v>
      </c>
      <c r="Q5313" t="s">
        <v>829</v>
      </c>
      <c r="R5313" t="s">
        <v>829</v>
      </c>
      <c r="S5313">
        <v>219768603</v>
      </c>
      <c r="T5313" t="s">
        <v>829</v>
      </c>
      <c r="U5313" t="s">
        <v>829</v>
      </c>
      <c r="V5313" t="s">
        <v>834</v>
      </c>
    </row>
    <row r="5314" spans="1:22" x14ac:dyDescent="0.3">
      <c r="A5314">
        <v>202122</v>
      </c>
      <c r="B5314" t="s">
        <v>820</v>
      </c>
      <c r="C5314" t="s">
        <v>821</v>
      </c>
      <c r="D5314" t="s">
        <v>822</v>
      </c>
      <c r="E5314" t="s">
        <v>823</v>
      </c>
      <c r="F5314" t="s">
        <v>824</v>
      </c>
      <c r="G5314" t="s">
        <v>825</v>
      </c>
      <c r="H5314" t="s">
        <v>978</v>
      </c>
      <c r="I5314">
        <v>313</v>
      </c>
      <c r="J5314" t="s">
        <v>979</v>
      </c>
      <c r="K5314" t="s">
        <v>842</v>
      </c>
      <c r="L5314" t="s">
        <v>238</v>
      </c>
      <c r="M5314" t="s">
        <v>829</v>
      </c>
      <c r="N5314" t="s">
        <v>829</v>
      </c>
      <c r="O5314" t="s">
        <v>829</v>
      </c>
      <c r="P5314" t="s">
        <v>829</v>
      </c>
      <c r="Q5314" t="s">
        <v>829</v>
      </c>
      <c r="R5314" t="s">
        <v>829</v>
      </c>
      <c r="S5314">
        <v>1067508</v>
      </c>
      <c r="T5314">
        <v>0</v>
      </c>
      <c r="U5314">
        <v>1067508</v>
      </c>
      <c r="V5314">
        <v>23</v>
      </c>
    </row>
    <row r="5315" spans="1:22" x14ac:dyDescent="0.3">
      <c r="A5315">
        <v>202223</v>
      </c>
      <c r="B5315" t="s">
        <v>820</v>
      </c>
      <c r="C5315" t="s">
        <v>821</v>
      </c>
      <c r="D5315" t="s">
        <v>822</v>
      </c>
      <c r="E5315" t="s">
        <v>823</v>
      </c>
      <c r="F5315" t="s">
        <v>824</v>
      </c>
      <c r="G5315" t="s">
        <v>825</v>
      </c>
      <c r="H5315" t="s">
        <v>978</v>
      </c>
      <c r="I5315">
        <v>313</v>
      </c>
      <c r="J5315" t="s">
        <v>979</v>
      </c>
      <c r="K5315" t="s">
        <v>842</v>
      </c>
      <c r="L5315" t="s">
        <v>238</v>
      </c>
      <c r="M5315" t="s">
        <v>829</v>
      </c>
      <c r="N5315" t="s">
        <v>829</v>
      </c>
      <c r="O5315" t="s">
        <v>829</v>
      </c>
      <c r="P5315" t="s">
        <v>829</v>
      </c>
      <c r="Q5315" t="s">
        <v>829</v>
      </c>
      <c r="R5315" t="s">
        <v>829</v>
      </c>
      <c r="S5315">
        <v>1176334</v>
      </c>
      <c r="T5315">
        <v>0</v>
      </c>
      <c r="U5315">
        <v>1176334</v>
      </c>
      <c r="V5315">
        <v>25</v>
      </c>
    </row>
    <row r="5316" spans="1:22" x14ac:dyDescent="0.3">
      <c r="A5316">
        <v>202324</v>
      </c>
      <c r="B5316" t="s">
        <v>820</v>
      </c>
      <c r="C5316" t="s">
        <v>821</v>
      </c>
      <c r="D5316" t="s">
        <v>822</v>
      </c>
      <c r="E5316" t="s">
        <v>823</v>
      </c>
      <c r="F5316" t="s">
        <v>824</v>
      </c>
      <c r="G5316" t="s">
        <v>825</v>
      </c>
      <c r="H5316" t="s">
        <v>978</v>
      </c>
      <c r="I5316">
        <v>313</v>
      </c>
      <c r="J5316" t="s">
        <v>979</v>
      </c>
      <c r="K5316" t="s">
        <v>842</v>
      </c>
      <c r="L5316" t="s">
        <v>238</v>
      </c>
      <c r="M5316" t="s">
        <v>829</v>
      </c>
      <c r="N5316" t="s">
        <v>829</v>
      </c>
      <c r="O5316" t="s">
        <v>829</v>
      </c>
      <c r="P5316" t="s">
        <v>829</v>
      </c>
      <c r="Q5316" t="s">
        <v>829</v>
      </c>
      <c r="R5316" t="s">
        <v>829</v>
      </c>
      <c r="S5316">
        <v>1336149</v>
      </c>
      <c r="T5316">
        <v>0</v>
      </c>
      <c r="U5316">
        <v>1336149</v>
      </c>
      <c r="V5316">
        <v>28</v>
      </c>
    </row>
    <row r="5317" spans="1:22" x14ac:dyDescent="0.3">
      <c r="A5317">
        <v>202122</v>
      </c>
      <c r="B5317" t="s">
        <v>820</v>
      </c>
      <c r="C5317" t="s">
        <v>821</v>
      </c>
      <c r="D5317" t="s">
        <v>822</v>
      </c>
      <c r="E5317" t="s">
        <v>823</v>
      </c>
      <c r="F5317" t="s">
        <v>824</v>
      </c>
      <c r="G5317" t="s">
        <v>825</v>
      </c>
      <c r="H5317" t="s">
        <v>978</v>
      </c>
      <c r="I5317">
        <v>313</v>
      </c>
      <c r="J5317" t="s">
        <v>979</v>
      </c>
      <c r="K5317" t="s">
        <v>842</v>
      </c>
      <c r="L5317" t="s">
        <v>240</v>
      </c>
      <c r="M5317" t="s">
        <v>829</v>
      </c>
      <c r="N5317" t="s">
        <v>829</v>
      </c>
      <c r="O5317" t="s">
        <v>829</v>
      </c>
      <c r="P5317" t="s">
        <v>829</v>
      </c>
      <c r="Q5317" t="s">
        <v>829</v>
      </c>
      <c r="R5317" t="s">
        <v>829</v>
      </c>
      <c r="S5317">
        <v>776001</v>
      </c>
      <c r="T5317">
        <v>0</v>
      </c>
      <c r="U5317">
        <v>776001</v>
      </c>
      <c r="V5317">
        <v>17</v>
      </c>
    </row>
    <row r="5318" spans="1:22" x14ac:dyDescent="0.3">
      <c r="A5318">
        <v>202223</v>
      </c>
      <c r="B5318" t="s">
        <v>820</v>
      </c>
      <c r="C5318" t="s">
        <v>821</v>
      </c>
      <c r="D5318" t="s">
        <v>822</v>
      </c>
      <c r="E5318" t="s">
        <v>823</v>
      </c>
      <c r="F5318" t="s">
        <v>824</v>
      </c>
      <c r="G5318" t="s">
        <v>825</v>
      </c>
      <c r="H5318" t="s">
        <v>978</v>
      </c>
      <c r="I5318">
        <v>313</v>
      </c>
      <c r="J5318" t="s">
        <v>979</v>
      </c>
      <c r="K5318" t="s">
        <v>842</v>
      </c>
      <c r="L5318" t="s">
        <v>240</v>
      </c>
      <c r="M5318" t="s">
        <v>829</v>
      </c>
      <c r="N5318" t="s">
        <v>829</v>
      </c>
      <c r="O5318" t="s">
        <v>829</v>
      </c>
      <c r="P5318" t="s">
        <v>829</v>
      </c>
      <c r="Q5318" t="s">
        <v>829</v>
      </c>
      <c r="R5318" t="s">
        <v>829</v>
      </c>
      <c r="S5318">
        <v>2662047</v>
      </c>
      <c r="T5318">
        <v>0</v>
      </c>
      <c r="U5318">
        <v>2662047</v>
      </c>
      <c r="V5318">
        <v>56</v>
      </c>
    </row>
    <row r="5319" spans="1:22" x14ac:dyDescent="0.3">
      <c r="A5319">
        <v>202324</v>
      </c>
      <c r="B5319" t="s">
        <v>820</v>
      </c>
      <c r="C5319" t="s">
        <v>821</v>
      </c>
      <c r="D5319" t="s">
        <v>822</v>
      </c>
      <c r="E5319" t="s">
        <v>823</v>
      </c>
      <c r="F5319" t="s">
        <v>824</v>
      </c>
      <c r="G5319" t="s">
        <v>825</v>
      </c>
      <c r="H5319" t="s">
        <v>978</v>
      </c>
      <c r="I5319">
        <v>313</v>
      </c>
      <c r="J5319" t="s">
        <v>979</v>
      </c>
      <c r="K5319" t="s">
        <v>842</v>
      </c>
      <c r="L5319" t="s">
        <v>240</v>
      </c>
      <c r="M5319" t="s">
        <v>829</v>
      </c>
      <c r="N5319" t="s">
        <v>829</v>
      </c>
      <c r="O5319" t="s">
        <v>829</v>
      </c>
      <c r="P5319" t="s">
        <v>829</v>
      </c>
      <c r="Q5319" t="s">
        <v>829</v>
      </c>
      <c r="R5319" t="s">
        <v>829</v>
      </c>
      <c r="S5319">
        <v>4485209</v>
      </c>
      <c r="T5319">
        <v>0</v>
      </c>
      <c r="U5319">
        <v>4485209</v>
      </c>
      <c r="V5319">
        <v>94</v>
      </c>
    </row>
    <row r="5320" spans="1:22" x14ac:dyDescent="0.3">
      <c r="A5320">
        <v>202122</v>
      </c>
      <c r="B5320" t="s">
        <v>820</v>
      </c>
      <c r="C5320" t="s">
        <v>821</v>
      </c>
      <c r="D5320" t="s">
        <v>822</v>
      </c>
      <c r="E5320" t="s">
        <v>823</v>
      </c>
      <c r="F5320" t="s">
        <v>824</v>
      </c>
      <c r="G5320" t="s">
        <v>825</v>
      </c>
      <c r="H5320" t="s">
        <v>978</v>
      </c>
      <c r="I5320">
        <v>313</v>
      </c>
      <c r="J5320" t="s">
        <v>979</v>
      </c>
      <c r="K5320" t="s">
        <v>842</v>
      </c>
      <c r="L5320" t="s">
        <v>843</v>
      </c>
      <c r="M5320" t="s">
        <v>829</v>
      </c>
      <c r="N5320" t="s">
        <v>829</v>
      </c>
      <c r="O5320" t="s">
        <v>829</v>
      </c>
      <c r="P5320" t="s">
        <v>829</v>
      </c>
      <c r="Q5320" t="s">
        <v>829</v>
      </c>
      <c r="R5320" t="s">
        <v>829</v>
      </c>
      <c r="S5320">
        <v>57958</v>
      </c>
      <c r="T5320">
        <v>0</v>
      </c>
      <c r="U5320">
        <v>57958</v>
      </c>
      <c r="V5320">
        <v>1</v>
      </c>
    </row>
    <row r="5321" spans="1:22" x14ac:dyDescent="0.3">
      <c r="A5321">
        <v>202223</v>
      </c>
      <c r="B5321" t="s">
        <v>820</v>
      </c>
      <c r="C5321" t="s">
        <v>821</v>
      </c>
      <c r="D5321" t="s">
        <v>822</v>
      </c>
      <c r="E5321" t="s">
        <v>823</v>
      </c>
      <c r="F5321" t="s">
        <v>824</v>
      </c>
      <c r="G5321" t="s">
        <v>825</v>
      </c>
      <c r="H5321" t="s">
        <v>978</v>
      </c>
      <c r="I5321">
        <v>313</v>
      </c>
      <c r="J5321" t="s">
        <v>979</v>
      </c>
      <c r="K5321" t="s">
        <v>842</v>
      </c>
      <c r="L5321" t="s">
        <v>843</v>
      </c>
      <c r="M5321" t="s">
        <v>829</v>
      </c>
      <c r="N5321" t="s">
        <v>829</v>
      </c>
      <c r="O5321" t="s">
        <v>829</v>
      </c>
      <c r="P5321" t="s">
        <v>829</v>
      </c>
      <c r="Q5321" t="s">
        <v>829</v>
      </c>
      <c r="R5321" t="s">
        <v>829</v>
      </c>
      <c r="S5321">
        <v>59493</v>
      </c>
      <c r="T5321">
        <v>0</v>
      </c>
      <c r="U5321">
        <v>59493</v>
      </c>
      <c r="V5321">
        <v>1</v>
      </c>
    </row>
    <row r="5322" spans="1:22" x14ac:dyDescent="0.3">
      <c r="A5322">
        <v>202324</v>
      </c>
      <c r="B5322" t="s">
        <v>820</v>
      </c>
      <c r="C5322" t="s">
        <v>821</v>
      </c>
      <c r="D5322" t="s">
        <v>822</v>
      </c>
      <c r="E5322" t="s">
        <v>823</v>
      </c>
      <c r="F5322" t="s">
        <v>824</v>
      </c>
      <c r="G5322" t="s">
        <v>825</v>
      </c>
      <c r="H5322" t="s">
        <v>978</v>
      </c>
      <c r="I5322">
        <v>313</v>
      </c>
      <c r="J5322" t="s">
        <v>979</v>
      </c>
      <c r="K5322" t="s">
        <v>842</v>
      </c>
      <c r="L5322" t="s">
        <v>843</v>
      </c>
      <c r="M5322" t="s">
        <v>829</v>
      </c>
      <c r="N5322" t="s">
        <v>829</v>
      </c>
      <c r="O5322" t="s">
        <v>829</v>
      </c>
      <c r="P5322" t="s">
        <v>829</v>
      </c>
      <c r="Q5322" t="s">
        <v>829</v>
      </c>
      <c r="R5322" t="s">
        <v>829</v>
      </c>
      <c r="S5322">
        <v>118458</v>
      </c>
      <c r="T5322">
        <v>0</v>
      </c>
      <c r="U5322">
        <v>118458</v>
      </c>
      <c r="V5322">
        <v>2</v>
      </c>
    </row>
    <row r="5323" spans="1:22" x14ac:dyDescent="0.3">
      <c r="A5323">
        <v>202122</v>
      </c>
      <c r="B5323" t="s">
        <v>820</v>
      </c>
      <c r="C5323" t="s">
        <v>821</v>
      </c>
      <c r="D5323" t="s">
        <v>822</v>
      </c>
      <c r="E5323" t="s">
        <v>823</v>
      </c>
      <c r="F5323" t="s">
        <v>824</v>
      </c>
      <c r="G5323" t="s">
        <v>825</v>
      </c>
      <c r="H5323" t="s">
        <v>978</v>
      </c>
      <c r="I5323">
        <v>313</v>
      </c>
      <c r="J5323" t="s">
        <v>979</v>
      </c>
      <c r="K5323" t="s">
        <v>842</v>
      </c>
      <c r="L5323" t="s">
        <v>249</v>
      </c>
      <c r="M5323">
        <v>190146</v>
      </c>
      <c r="N5323">
        <v>1011233</v>
      </c>
      <c r="O5323">
        <v>224718</v>
      </c>
      <c r="P5323">
        <v>6006894</v>
      </c>
      <c r="Q5323">
        <v>121002</v>
      </c>
      <c r="R5323" t="s">
        <v>829</v>
      </c>
      <c r="S5323">
        <v>7553994</v>
      </c>
      <c r="T5323">
        <v>0</v>
      </c>
      <c r="U5323">
        <v>7553994</v>
      </c>
      <c r="V5323">
        <v>162</v>
      </c>
    </row>
    <row r="5324" spans="1:22" x14ac:dyDescent="0.3">
      <c r="A5324">
        <v>202223</v>
      </c>
      <c r="B5324" t="s">
        <v>820</v>
      </c>
      <c r="C5324" t="s">
        <v>821</v>
      </c>
      <c r="D5324" t="s">
        <v>822</v>
      </c>
      <c r="E5324" t="s">
        <v>823</v>
      </c>
      <c r="F5324" t="s">
        <v>824</v>
      </c>
      <c r="G5324" t="s">
        <v>825</v>
      </c>
      <c r="H5324" t="s">
        <v>978</v>
      </c>
      <c r="I5324">
        <v>313</v>
      </c>
      <c r="J5324" t="s">
        <v>979</v>
      </c>
      <c r="K5324" t="s">
        <v>842</v>
      </c>
      <c r="L5324" t="s">
        <v>249</v>
      </c>
      <c r="M5324">
        <v>221681</v>
      </c>
      <c r="N5324">
        <v>1178942</v>
      </c>
      <c r="O5324">
        <v>261987</v>
      </c>
      <c r="P5324">
        <v>7003119</v>
      </c>
      <c r="Q5324">
        <v>141070</v>
      </c>
      <c r="R5324" t="s">
        <v>829</v>
      </c>
      <c r="S5324">
        <v>8806800</v>
      </c>
      <c r="T5324">
        <v>0</v>
      </c>
      <c r="U5324">
        <v>8806800</v>
      </c>
      <c r="V5324">
        <v>187</v>
      </c>
    </row>
    <row r="5325" spans="1:22" x14ac:dyDescent="0.3">
      <c r="A5325">
        <v>202324</v>
      </c>
      <c r="B5325" t="s">
        <v>820</v>
      </c>
      <c r="C5325" t="s">
        <v>821</v>
      </c>
      <c r="D5325" t="s">
        <v>822</v>
      </c>
      <c r="E5325" t="s">
        <v>823</v>
      </c>
      <c r="F5325" t="s">
        <v>824</v>
      </c>
      <c r="G5325" t="s">
        <v>825</v>
      </c>
      <c r="H5325" t="s">
        <v>978</v>
      </c>
      <c r="I5325">
        <v>313</v>
      </c>
      <c r="J5325" t="s">
        <v>979</v>
      </c>
      <c r="K5325" t="s">
        <v>842</v>
      </c>
      <c r="L5325" t="s">
        <v>249</v>
      </c>
      <c r="M5325">
        <v>227521</v>
      </c>
      <c r="N5325">
        <v>1209997</v>
      </c>
      <c r="O5325">
        <v>268888</v>
      </c>
      <c r="P5325">
        <v>7187591</v>
      </c>
      <c r="Q5325">
        <v>144786</v>
      </c>
      <c r="R5325" t="s">
        <v>829</v>
      </c>
      <c r="S5325">
        <v>9038783</v>
      </c>
      <c r="T5325">
        <v>0</v>
      </c>
      <c r="U5325">
        <v>9038783</v>
      </c>
      <c r="V5325">
        <v>189</v>
      </c>
    </row>
    <row r="5326" spans="1:22" x14ac:dyDescent="0.3">
      <c r="A5326">
        <v>202122</v>
      </c>
      <c r="B5326" t="s">
        <v>820</v>
      </c>
      <c r="C5326" t="s">
        <v>821</v>
      </c>
      <c r="D5326" t="s">
        <v>822</v>
      </c>
      <c r="E5326" t="s">
        <v>823</v>
      </c>
      <c r="F5326" t="s">
        <v>824</v>
      </c>
      <c r="G5326" t="s">
        <v>825</v>
      </c>
      <c r="H5326" t="s">
        <v>978</v>
      </c>
      <c r="I5326">
        <v>313</v>
      </c>
      <c r="J5326" t="s">
        <v>979</v>
      </c>
      <c r="K5326" t="s">
        <v>842</v>
      </c>
      <c r="L5326" t="s">
        <v>844</v>
      </c>
      <c r="M5326">
        <v>0</v>
      </c>
      <c r="N5326">
        <v>72524</v>
      </c>
      <c r="O5326">
        <v>0</v>
      </c>
      <c r="P5326">
        <v>0</v>
      </c>
      <c r="Q5326">
        <v>0</v>
      </c>
      <c r="R5326" t="s">
        <v>829</v>
      </c>
      <c r="S5326">
        <v>72524</v>
      </c>
      <c r="T5326">
        <v>0</v>
      </c>
      <c r="U5326">
        <v>72524</v>
      </c>
      <c r="V5326">
        <v>2</v>
      </c>
    </row>
    <row r="5327" spans="1:22" x14ac:dyDescent="0.3">
      <c r="A5327">
        <v>202223</v>
      </c>
      <c r="B5327" t="s">
        <v>820</v>
      </c>
      <c r="C5327" t="s">
        <v>821</v>
      </c>
      <c r="D5327" t="s">
        <v>822</v>
      </c>
      <c r="E5327" t="s">
        <v>823</v>
      </c>
      <c r="F5327" t="s">
        <v>824</v>
      </c>
      <c r="G5327" t="s">
        <v>825</v>
      </c>
      <c r="H5327" t="s">
        <v>978</v>
      </c>
      <c r="I5327">
        <v>313</v>
      </c>
      <c r="J5327" t="s">
        <v>979</v>
      </c>
      <c r="K5327" t="s">
        <v>842</v>
      </c>
      <c r="L5327" t="s">
        <v>844</v>
      </c>
      <c r="M5327">
        <v>0</v>
      </c>
      <c r="N5327">
        <v>69004</v>
      </c>
      <c r="O5327">
        <v>0</v>
      </c>
      <c r="P5327">
        <v>0</v>
      </c>
      <c r="Q5327">
        <v>0</v>
      </c>
      <c r="R5327" t="s">
        <v>829</v>
      </c>
      <c r="S5327">
        <v>69004</v>
      </c>
      <c r="T5327">
        <v>0</v>
      </c>
      <c r="U5327">
        <v>69004</v>
      </c>
      <c r="V5327">
        <v>1</v>
      </c>
    </row>
    <row r="5328" spans="1:22" x14ac:dyDescent="0.3">
      <c r="A5328">
        <v>202324</v>
      </c>
      <c r="B5328" t="s">
        <v>820</v>
      </c>
      <c r="C5328" t="s">
        <v>821</v>
      </c>
      <c r="D5328" t="s">
        <v>822</v>
      </c>
      <c r="E5328" t="s">
        <v>823</v>
      </c>
      <c r="F5328" t="s">
        <v>824</v>
      </c>
      <c r="G5328" t="s">
        <v>825</v>
      </c>
      <c r="H5328" t="s">
        <v>978</v>
      </c>
      <c r="I5328">
        <v>313</v>
      </c>
      <c r="J5328" t="s">
        <v>979</v>
      </c>
      <c r="K5328" t="s">
        <v>842</v>
      </c>
      <c r="L5328" t="s">
        <v>844</v>
      </c>
      <c r="M5328">
        <v>0</v>
      </c>
      <c r="N5328">
        <v>72984</v>
      </c>
      <c r="O5328">
        <v>0</v>
      </c>
      <c r="P5328">
        <v>0</v>
      </c>
      <c r="Q5328">
        <v>0</v>
      </c>
      <c r="R5328" t="s">
        <v>829</v>
      </c>
      <c r="S5328">
        <v>72984</v>
      </c>
      <c r="T5328">
        <v>0</v>
      </c>
      <c r="U5328">
        <v>72984</v>
      </c>
      <c r="V5328">
        <v>2</v>
      </c>
    </row>
    <row r="5329" spans="1:22" x14ac:dyDescent="0.3">
      <c r="A5329">
        <v>202122</v>
      </c>
      <c r="B5329" t="s">
        <v>820</v>
      </c>
      <c r="C5329" t="s">
        <v>821</v>
      </c>
      <c r="D5329" t="s">
        <v>822</v>
      </c>
      <c r="E5329" t="s">
        <v>823</v>
      </c>
      <c r="F5329" t="s">
        <v>824</v>
      </c>
      <c r="G5329" t="s">
        <v>825</v>
      </c>
      <c r="H5329" t="s">
        <v>978</v>
      </c>
      <c r="I5329">
        <v>313</v>
      </c>
      <c r="J5329" t="s">
        <v>979</v>
      </c>
      <c r="K5329" t="s">
        <v>842</v>
      </c>
      <c r="L5329" t="s">
        <v>251</v>
      </c>
      <c r="M5329" t="s">
        <v>829</v>
      </c>
      <c r="N5329" t="s">
        <v>829</v>
      </c>
      <c r="O5329">
        <v>0</v>
      </c>
      <c r="P5329">
        <v>0</v>
      </c>
      <c r="Q5329">
        <v>956668</v>
      </c>
      <c r="R5329">
        <v>0</v>
      </c>
      <c r="S5329">
        <v>956668</v>
      </c>
      <c r="T5329">
        <v>0</v>
      </c>
      <c r="U5329">
        <v>956668</v>
      </c>
      <c r="V5329">
        <v>21</v>
      </c>
    </row>
    <row r="5330" spans="1:22" x14ac:dyDescent="0.3">
      <c r="A5330">
        <v>202223</v>
      </c>
      <c r="B5330" t="s">
        <v>820</v>
      </c>
      <c r="C5330" t="s">
        <v>821</v>
      </c>
      <c r="D5330" t="s">
        <v>822</v>
      </c>
      <c r="E5330" t="s">
        <v>823</v>
      </c>
      <c r="F5330" t="s">
        <v>824</v>
      </c>
      <c r="G5330" t="s">
        <v>825</v>
      </c>
      <c r="H5330" t="s">
        <v>978</v>
      </c>
      <c r="I5330">
        <v>313</v>
      </c>
      <c r="J5330" t="s">
        <v>979</v>
      </c>
      <c r="K5330" t="s">
        <v>842</v>
      </c>
      <c r="L5330" t="s">
        <v>251</v>
      </c>
      <c r="M5330" t="s">
        <v>829</v>
      </c>
      <c r="N5330" t="s">
        <v>829</v>
      </c>
      <c r="O5330">
        <v>0</v>
      </c>
      <c r="P5330">
        <v>0</v>
      </c>
      <c r="Q5330">
        <v>1199316</v>
      </c>
      <c r="R5330">
        <v>0</v>
      </c>
      <c r="S5330">
        <v>1199316</v>
      </c>
      <c r="T5330">
        <v>0</v>
      </c>
      <c r="U5330">
        <v>1199316</v>
      </c>
      <c r="V5330">
        <v>25</v>
      </c>
    </row>
    <row r="5331" spans="1:22" x14ac:dyDescent="0.3">
      <c r="A5331">
        <v>202324</v>
      </c>
      <c r="B5331" t="s">
        <v>820</v>
      </c>
      <c r="C5331" t="s">
        <v>821</v>
      </c>
      <c r="D5331" t="s">
        <v>822</v>
      </c>
      <c r="E5331" t="s">
        <v>823</v>
      </c>
      <c r="F5331" t="s">
        <v>824</v>
      </c>
      <c r="G5331" t="s">
        <v>825</v>
      </c>
      <c r="H5331" t="s">
        <v>978</v>
      </c>
      <c r="I5331">
        <v>313</v>
      </c>
      <c r="J5331" t="s">
        <v>979</v>
      </c>
      <c r="K5331" t="s">
        <v>842</v>
      </c>
      <c r="L5331" t="s">
        <v>251</v>
      </c>
      <c r="M5331" t="s">
        <v>829</v>
      </c>
      <c r="N5331" t="s">
        <v>829</v>
      </c>
      <c r="O5331">
        <v>0</v>
      </c>
      <c r="P5331">
        <v>0</v>
      </c>
      <c r="Q5331">
        <v>1236790</v>
      </c>
      <c r="R5331">
        <v>0</v>
      </c>
      <c r="S5331">
        <v>1236790</v>
      </c>
      <c r="T5331">
        <v>0</v>
      </c>
      <c r="U5331">
        <v>1236790</v>
      </c>
      <c r="V5331">
        <v>26</v>
      </c>
    </row>
    <row r="5332" spans="1:22" x14ac:dyDescent="0.3">
      <c r="A5332">
        <v>202122</v>
      </c>
      <c r="B5332" t="s">
        <v>820</v>
      </c>
      <c r="C5332" t="s">
        <v>821</v>
      </c>
      <c r="D5332" t="s">
        <v>822</v>
      </c>
      <c r="E5332" t="s">
        <v>823</v>
      </c>
      <c r="F5332" t="s">
        <v>824</v>
      </c>
      <c r="G5332" t="s">
        <v>825</v>
      </c>
      <c r="H5332" t="s">
        <v>978</v>
      </c>
      <c r="I5332">
        <v>313</v>
      </c>
      <c r="J5332" t="s">
        <v>979</v>
      </c>
      <c r="K5332" t="s">
        <v>842</v>
      </c>
      <c r="L5332" t="s">
        <v>253</v>
      </c>
      <c r="M5332" t="s">
        <v>829</v>
      </c>
      <c r="N5332" t="s">
        <v>829</v>
      </c>
      <c r="O5332">
        <v>0</v>
      </c>
      <c r="P5332">
        <v>0</v>
      </c>
      <c r="Q5332">
        <v>139152</v>
      </c>
      <c r="R5332">
        <v>0</v>
      </c>
      <c r="S5332">
        <v>139152</v>
      </c>
      <c r="T5332">
        <v>0</v>
      </c>
      <c r="U5332">
        <v>139152</v>
      </c>
      <c r="V5332">
        <v>3</v>
      </c>
    </row>
    <row r="5333" spans="1:22" x14ac:dyDescent="0.3">
      <c r="A5333">
        <v>202223</v>
      </c>
      <c r="B5333" t="s">
        <v>820</v>
      </c>
      <c r="C5333" t="s">
        <v>821</v>
      </c>
      <c r="D5333" t="s">
        <v>822</v>
      </c>
      <c r="E5333" t="s">
        <v>823</v>
      </c>
      <c r="F5333" t="s">
        <v>824</v>
      </c>
      <c r="G5333" t="s">
        <v>825</v>
      </c>
      <c r="H5333" t="s">
        <v>978</v>
      </c>
      <c r="I5333">
        <v>313</v>
      </c>
      <c r="J5333" t="s">
        <v>979</v>
      </c>
      <c r="K5333" t="s">
        <v>842</v>
      </c>
      <c r="L5333" t="s">
        <v>253</v>
      </c>
      <c r="M5333" t="s">
        <v>829</v>
      </c>
      <c r="N5333" t="s">
        <v>829</v>
      </c>
      <c r="O5333">
        <v>0</v>
      </c>
      <c r="P5333">
        <v>0</v>
      </c>
      <c r="Q5333">
        <v>162453</v>
      </c>
      <c r="R5333">
        <v>0</v>
      </c>
      <c r="S5333">
        <v>162453</v>
      </c>
      <c r="T5333">
        <v>0</v>
      </c>
      <c r="U5333">
        <v>162453</v>
      </c>
      <c r="V5333">
        <v>3</v>
      </c>
    </row>
    <row r="5334" spans="1:22" x14ac:dyDescent="0.3">
      <c r="A5334">
        <v>202324</v>
      </c>
      <c r="B5334" t="s">
        <v>820</v>
      </c>
      <c r="C5334" t="s">
        <v>821</v>
      </c>
      <c r="D5334" t="s">
        <v>822</v>
      </c>
      <c r="E5334" t="s">
        <v>823</v>
      </c>
      <c r="F5334" t="s">
        <v>824</v>
      </c>
      <c r="G5334" t="s">
        <v>825</v>
      </c>
      <c r="H5334" t="s">
        <v>978</v>
      </c>
      <c r="I5334">
        <v>313</v>
      </c>
      <c r="J5334" t="s">
        <v>979</v>
      </c>
      <c r="K5334" t="s">
        <v>842</v>
      </c>
      <c r="L5334" t="s">
        <v>253</v>
      </c>
      <c r="M5334" t="s">
        <v>829</v>
      </c>
      <c r="N5334" t="s">
        <v>829</v>
      </c>
      <c r="O5334">
        <v>0</v>
      </c>
      <c r="P5334">
        <v>0</v>
      </c>
      <c r="Q5334">
        <v>166812</v>
      </c>
      <c r="R5334">
        <v>0</v>
      </c>
      <c r="S5334">
        <v>166812</v>
      </c>
      <c r="T5334">
        <v>0</v>
      </c>
      <c r="U5334">
        <v>166812</v>
      </c>
      <c r="V5334">
        <v>3</v>
      </c>
    </row>
    <row r="5335" spans="1:22" x14ac:dyDescent="0.3">
      <c r="A5335">
        <v>202122</v>
      </c>
      <c r="B5335" t="s">
        <v>820</v>
      </c>
      <c r="C5335" t="s">
        <v>821</v>
      </c>
      <c r="D5335" t="s">
        <v>822</v>
      </c>
      <c r="E5335" t="s">
        <v>823</v>
      </c>
      <c r="F5335" t="s">
        <v>824</v>
      </c>
      <c r="G5335" t="s">
        <v>825</v>
      </c>
      <c r="H5335" t="s">
        <v>978</v>
      </c>
      <c r="I5335">
        <v>313</v>
      </c>
      <c r="J5335" t="s">
        <v>979</v>
      </c>
      <c r="K5335" t="s">
        <v>842</v>
      </c>
      <c r="L5335" t="s">
        <v>845</v>
      </c>
      <c r="M5335" t="s">
        <v>829</v>
      </c>
      <c r="N5335" t="s">
        <v>829</v>
      </c>
      <c r="O5335">
        <v>0</v>
      </c>
      <c r="P5335">
        <v>0</v>
      </c>
      <c r="Q5335">
        <v>0</v>
      </c>
      <c r="R5335">
        <v>0</v>
      </c>
      <c r="S5335">
        <v>0</v>
      </c>
      <c r="T5335">
        <v>0</v>
      </c>
      <c r="U5335">
        <v>0</v>
      </c>
      <c r="V5335">
        <v>0</v>
      </c>
    </row>
    <row r="5336" spans="1:22" x14ac:dyDescent="0.3">
      <c r="A5336">
        <v>202223</v>
      </c>
      <c r="B5336" t="s">
        <v>820</v>
      </c>
      <c r="C5336" t="s">
        <v>821</v>
      </c>
      <c r="D5336" t="s">
        <v>822</v>
      </c>
      <c r="E5336" t="s">
        <v>823</v>
      </c>
      <c r="F5336" t="s">
        <v>824</v>
      </c>
      <c r="G5336" t="s">
        <v>825</v>
      </c>
      <c r="H5336" t="s">
        <v>978</v>
      </c>
      <c r="I5336">
        <v>313</v>
      </c>
      <c r="J5336" t="s">
        <v>979</v>
      </c>
      <c r="K5336" t="s">
        <v>842</v>
      </c>
      <c r="L5336" t="s">
        <v>845</v>
      </c>
      <c r="M5336" t="s">
        <v>829</v>
      </c>
      <c r="N5336" t="s">
        <v>829</v>
      </c>
      <c r="O5336">
        <v>0</v>
      </c>
      <c r="P5336">
        <v>0</v>
      </c>
      <c r="Q5336">
        <v>0</v>
      </c>
      <c r="R5336">
        <v>0</v>
      </c>
      <c r="S5336">
        <v>0</v>
      </c>
      <c r="T5336">
        <v>0</v>
      </c>
      <c r="U5336">
        <v>0</v>
      </c>
      <c r="V5336">
        <v>0</v>
      </c>
    </row>
    <row r="5337" spans="1:22" x14ac:dyDescent="0.3">
      <c r="A5337">
        <v>202324</v>
      </c>
      <c r="B5337" t="s">
        <v>820</v>
      </c>
      <c r="C5337" t="s">
        <v>821</v>
      </c>
      <c r="D5337" t="s">
        <v>822</v>
      </c>
      <c r="E5337" t="s">
        <v>823</v>
      </c>
      <c r="F5337" t="s">
        <v>824</v>
      </c>
      <c r="G5337" t="s">
        <v>825</v>
      </c>
      <c r="H5337" t="s">
        <v>978</v>
      </c>
      <c r="I5337">
        <v>313</v>
      </c>
      <c r="J5337" t="s">
        <v>979</v>
      </c>
      <c r="K5337" t="s">
        <v>842</v>
      </c>
      <c r="L5337" t="s">
        <v>845</v>
      </c>
      <c r="M5337" t="s">
        <v>829</v>
      </c>
      <c r="N5337" t="s">
        <v>829</v>
      </c>
      <c r="O5337">
        <v>0</v>
      </c>
      <c r="P5337">
        <v>0</v>
      </c>
      <c r="Q5337">
        <v>0</v>
      </c>
      <c r="R5337">
        <v>0</v>
      </c>
      <c r="S5337">
        <v>0</v>
      </c>
      <c r="T5337">
        <v>0</v>
      </c>
      <c r="U5337">
        <v>0</v>
      </c>
      <c r="V5337">
        <v>0</v>
      </c>
    </row>
    <row r="5338" spans="1:22" x14ac:dyDescent="0.3">
      <c r="A5338">
        <v>202122</v>
      </c>
      <c r="B5338" t="s">
        <v>820</v>
      </c>
      <c r="C5338" t="s">
        <v>821</v>
      </c>
      <c r="D5338" t="s">
        <v>822</v>
      </c>
      <c r="E5338" t="s">
        <v>823</v>
      </c>
      <c r="F5338" t="s">
        <v>876</v>
      </c>
      <c r="G5338" t="s">
        <v>877</v>
      </c>
      <c r="H5338" t="s">
        <v>980</v>
      </c>
      <c r="I5338">
        <v>921</v>
      </c>
      <c r="J5338" t="s">
        <v>981</v>
      </c>
      <c r="K5338" t="s">
        <v>828</v>
      </c>
      <c r="L5338" t="s">
        <v>336</v>
      </c>
      <c r="M5338">
        <v>0</v>
      </c>
      <c r="N5338">
        <v>129603</v>
      </c>
      <c r="O5338">
        <v>118288</v>
      </c>
      <c r="P5338">
        <v>2854504</v>
      </c>
      <c r="Q5338">
        <v>758720</v>
      </c>
      <c r="R5338" t="s">
        <v>829</v>
      </c>
      <c r="S5338">
        <v>3861115</v>
      </c>
      <c r="T5338" t="s">
        <v>829</v>
      </c>
      <c r="U5338">
        <v>3861115</v>
      </c>
      <c r="V5338">
        <v>307</v>
      </c>
    </row>
    <row r="5339" spans="1:22" x14ac:dyDescent="0.3">
      <c r="A5339">
        <v>202223</v>
      </c>
      <c r="B5339" t="s">
        <v>820</v>
      </c>
      <c r="C5339" t="s">
        <v>821</v>
      </c>
      <c r="D5339" t="s">
        <v>822</v>
      </c>
      <c r="E5339" t="s">
        <v>823</v>
      </c>
      <c r="F5339" t="s">
        <v>876</v>
      </c>
      <c r="G5339" t="s">
        <v>877</v>
      </c>
      <c r="H5339" t="s">
        <v>980</v>
      </c>
      <c r="I5339">
        <v>921</v>
      </c>
      <c r="J5339" t="s">
        <v>981</v>
      </c>
      <c r="K5339" t="s">
        <v>828</v>
      </c>
      <c r="L5339" t="s">
        <v>336</v>
      </c>
      <c r="M5339">
        <v>0</v>
      </c>
      <c r="N5339">
        <v>154961</v>
      </c>
      <c r="O5339">
        <v>114157</v>
      </c>
      <c r="P5339">
        <v>2885835</v>
      </c>
      <c r="Q5339">
        <v>763650</v>
      </c>
      <c r="R5339" t="s">
        <v>829</v>
      </c>
      <c r="S5339">
        <v>3918603</v>
      </c>
      <c r="T5339" t="s">
        <v>829</v>
      </c>
      <c r="U5339">
        <v>3918603</v>
      </c>
      <c r="V5339">
        <v>312</v>
      </c>
    </row>
    <row r="5340" spans="1:22" x14ac:dyDescent="0.3">
      <c r="A5340">
        <v>202324</v>
      </c>
      <c r="B5340" t="s">
        <v>820</v>
      </c>
      <c r="C5340" t="s">
        <v>821</v>
      </c>
      <c r="D5340" t="s">
        <v>822</v>
      </c>
      <c r="E5340" t="s">
        <v>823</v>
      </c>
      <c r="F5340" t="s">
        <v>876</v>
      </c>
      <c r="G5340" t="s">
        <v>877</v>
      </c>
      <c r="H5340" t="s">
        <v>980</v>
      </c>
      <c r="I5340">
        <v>921</v>
      </c>
      <c r="J5340" t="s">
        <v>981</v>
      </c>
      <c r="K5340" t="s">
        <v>828</v>
      </c>
      <c r="L5340" t="s">
        <v>336</v>
      </c>
      <c r="M5340">
        <v>0</v>
      </c>
      <c r="N5340">
        <v>130416</v>
      </c>
      <c r="O5340">
        <v>219336</v>
      </c>
      <c r="P5340">
        <v>2896194</v>
      </c>
      <c r="Q5340">
        <v>768774</v>
      </c>
      <c r="R5340" t="s">
        <v>829</v>
      </c>
      <c r="S5340">
        <v>4014720</v>
      </c>
      <c r="T5340" t="s">
        <v>829</v>
      </c>
      <c r="U5340">
        <v>4014720</v>
      </c>
      <c r="V5340">
        <v>322</v>
      </c>
    </row>
    <row r="5341" spans="1:22" x14ac:dyDescent="0.3">
      <c r="A5341">
        <v>202122</v>
      </c>
      <c r="B5341" t="s">
        <v>820</v>
      </c>
      <c r="C5341" t="s">
        <v>821</v>
      </c>
      <c r="D5341" t="s">
        <v>822</v>
      </c>
      <c r="E5341" t="s">
        <v>823</v>
      </c>
      <c r="F5341" t="s">
        <v>876</v>
      </c>
      <c r="G5341" t="s">
        <v>877</v>
      </c>
      <c r="H5341" t="s">
        <v>980</v>
      </c>
      <c r="I5341">
        <v>921</v>
      </c>
      <c r="J5341" t="s">
        <v>981</v>
      </c>
      <c r="K5341" t="s">
        <v>828</v>
      </c>
      <c r="L5341" t="s">
        <v>235</v>
      </c>
      <c r="M5341" t="s">
        <v>829</v>
      </c>
      <c r="N5341">
        <v>0</v>
      </c>
      <c r="O5341">
        <v>0</v>
      </c>
      <c r="P5341" t="s">
        <v>829</v>
      </c>
      <c r="Q5341" t="s">
        <v>829</v>
      </c>
      <c r="R5341" t="s">
        <v>829</v>
      </c>
      <c r="S5341">
        <v>0</v>
      </c>
      <c r="T5341">
        <v>0</v>
      </c>
      <c r="U5341">
        <v>0</v>
      </c>
      <c r="V5341">
        <v>0</v>
      </c>
    </row>
    <row r="5342" spans="1:22" x14ac:dyDescent="0.3">
      <c r="A5342">
        <v>202223</v>
      </c>
      <c r="B5342" t="s">
        <v>820</v>
      </c>
      <c r="C5342" t="s">
        <v>821</v>
      </c>
      <c r="D5342" t="s">
        <v>822</v>
      </c>
      <c r="E5342" t="s">
        <v>823</v>
      </c>
      <c r="F5342" t="s">
        <v>876</v>
      </c>
      <c r="G5342" t="s">
        <v>877</v>
      </c>
      <c r="H5342" t="s">
        <v>980</v>
      </c>
      <c r="I5342">
        <v>921</v>
      </c>
      <c r="J5342" t="s">
        <v>981</v>
      </c>
      <c r="K5342" t="s">
        <v>828</v>
      </c>
      <c r="L5342" t="s">
        <v>235</v>
      </c>
      <c r="M5342" t="s">
        <v>829</v>
      </c>
      <c r="N5342">
        <v>0</v>
      </c>
      <c r="O5342">
        <v>0</v>
      </c>
      <c r="P5342" t="s">
        <v>829</v>
      </c>
      <c r="Q5342" t="s">
        <v>829</v>
      </c>
      <c r="R5342" t="s">
        <v>829</v>
      </c>
      <c r="S5342">
        <v>0</v>
      </c>
      <c r="T5342">
        <v>0</v>
      </c>
      <c r="U5342">
        <v>0</v>
      </c>
      <c r="V5342">
        <v>0</v>
      </c>
    </row>
    <row r="5343" spans="1:22" x14ac:dyDescent="0.3">
      <c r="A5343">
        <v>202324</v>
      </c>
      <c r="B5343" t="s">
        <v>820</v>
      </c>
      <c r="C5343" t="s">
        <v>821</v>
      </c>
      <c r="D5343" t="s">
        <v>822</v>
      </c>
      <c r="E5343" t="s">
        <v>823</v>
      </c>
      <c r="F5343" t="s">
        <v>876</v>
      </c>
      <c r="G5343" t="s">
        <v>877</v>
      </c>
      <c r="H5343" t="s">
        <v>980</v>
      </c>
      <c r="I5343">
        <v>921</v>
      </c>
      <c r="J5343" t="s">
        <v>981</v>
      </c>
      <c r="K5343" t="s">
        <v>828</v>
      </c>
      <c r="L5343" t="s">
        <v>235</v>
      </c>
      <c r="M5343" t="s">
        <v>829</v>
      </c>
      <c r="N5343">
        <v>0</v>
      </c>
      <c r="O5343">
        <v>0</v>
      </c>
      <c r="P5343" t="s">
        <v>829</v>
      </c>
      <c r="Q5343" t="s">
        <v>829</v>
      </c>
      <c r="R5343" t="s">
        <v>829</v>
      </c>
      <c r="S5343">
        <v>0</v>
      </c>
      <c r="T5343">
        <v>0</v>
      </c>
      <c r="U5343">
        <v>0</v>
      </c>
      <c r="V5343">
        <v>0</v>
      </c>
    </row>
    <row r="5344" spans="1:22" x14ac:dyDescent="0.3">
      <c r="A5344">
        <v>202122</v>
      </c>
      <c r="B5344" t="s">
        <v>820</v>
      </c>
      <c r="C5344" t="s">
        <v>821</v>
      </c>
      <c r="D5344" t="s">
        <v>822</v>
      </c>
      <c r="E5344" t="s">
        <v>823</v>
      </c>
      <c r="F5344" t="s">
        <v>876</v>
      </c>
      <c r="G5344" t="s">
        <v>877</v>
      </c>
      <c r="H5344" t="s">
        <v>980</v>
      </c>
      <c r="I5344">
        <v>921</v>
      </c>
      <c r="J5344" t="s">
        <v>981</v>
      </c>
      <c r="K5344" t="s">
        <v>828</v>
      </c>
      <c r="L5344" t="s">
        <v>534</v>
      </c>
      <c r="M5344">
        <v>0</v>
      </c>
      <c r="N5344">
        <v>1299222</v>
      </c>
      <c r="O5344">
        <v>596755</v>
      </c>
      <c r="P5344">
        <v>3512897</v>
      </c>
      <c r="Q5344">
        <v>709105</v>
      </c>
      <c r="R5344" t="s">
        <v>829</v>
      </c>
      <c r="S5344">
        <v>6117979</v>
      </c>
      <c r="T5344">
        <v>4150</v>
      </c>
      <c r="U5344">
        <v>6113829</v>
      </c>
      <c r="V5344">
        <v>225</v>
      </c>
    </row>
    <row r="5345" spans="1:22" x14ac:dyDescent="0.3">
      <c r="A5345">
        <v>202223</v>
      </c>
      <c r="B5345" t="s">
        <v>820</v>
      </c>
      <c r="C5345" t="s">
        <v>821</v>
      </c>
      <c r="D5345" t="s">
        <v>822</v>
      </c>
      <c r="E5345" t="s">
        <v>823</v>
      </c>
      <c r="F5345" t="s">
        <v>876</v>
      </c>
      <c r="G5345" t="s">
        <v>877</v>
      </c>
      <c r="H5345" t="s">
        <v>980</v>
      </c>
      <c r="I5345">
        <v>921</v>
      </c>
      <c r="J5345" t="s">
        <v>981</v>
      </c>
      <c r="K5345" t="s">
        <v>828</v>
      </c>
      <c r="L5345" t="s">
        <v>534</v>
      </c>
      <c r="M5345">
        <v>0</v>
      </c>
      <c r="N5345">
        <v>1551824</v>
      </c>
      <c r="O5345">
        <v>670847</v>
      </c>
      <c r="P5345">
        <v>3874435</v>
      </c>
      <c r="Q5345">
        <v>939850</v>
      </c>
      <c r="R5345" t="s">
        <v>829</v>
      </c>
      <c r="S5345">
        <v>7036956</v>
      </c>
      <c r="T5345">
        <v>0</v>
      </c>
      <c r="U5345">
        <v>7036956</v>
      </c>
      <c r="V5345">
        <v>259</v>
      </c>
    </row>
    <row r="5346" spans="1:22" x14ac:dyDescent="0.3">
      <c r="A5346">
        <v>202324</v>
      </c>
      <c r="B5346" t="s">
        <v>820</v>
      </c>
      <c r="C5346" t="s">
        <v>821</v>
      </c>
      <c r="D5346" t="s">
        <v>822</v>
      </c>
      <c r="E5346" t="s">
        <v>823</v>
      </c>
      <c r="F5346" t="s">
        <v>876</v>
      </c>
      <c r="G5346" t="s">
        <v>877</v>
      </c>
      <c r="H5346" t="s">
        <v>980</v>
      </c>
      <c r="I5346">
        <v>921</v>
      </c>
      <c r="J5346" t="s">
        <v>981</v>
      </c>
      <c r="K5346" t="s">
        <v>828</v>
      </c>
      <c r="L5346" t="s">
        <v>534</v>
      </c>
      <c r="M5346">
        <v>0</v>
      </c>
      <c r="N5346">
        <v>1940648</v>
      </c>
      <c r="O5346">
        <v>716710</v>
      </c>
      <c r="P5346">
        <v>4472916</v>
      </c>
      <c r="Q5346">
        <v>1083154</v>
      </c>
      <c r="R5346" t="s">
        <v>829</v>
      </c>
      <c r="S5346">
        <v>8213427</v>
      </c>
      <c r="T5346">
        <v>11988</v>
      </c>
      <c r="U5346">
        <v>8201439</v>
      </c>
      <c r="V5346">
        <v>316</v>
      </c>
    </row>
    <row r="5347" spans="1:22" x14ac:dyDescent="0.3">
      <c r="A5347">
        <v>202122</v>
      </c>
      <c r="B5347" t="s">
        <v>820</v>
      </c>
      <c r="C5347" t="s">
        <v>821</v>
      </c>
      <c r="D5347" t="s">
        <v>822</v>
      </c>
      <c r="E5347" t="s">
        <v>823</v>
      </c>
      <c r="F5347" t="s">
        <v>876</v>
      </c>
      <c r="G5347" t="s">
        <v>877</v>
      </c>
      <c r="H5347" t="s">
        <v>980</v>
      </c>
      <c r="I5347">
        <v>921</v>
      </c>
      <c r="J5347" t="s">
        <v>981</v>
      </c>
      <c r="K5347" t="s">
        <v>828</v>
      </c>
      <c r="L5347" t="s">
        <v>603</v>
      </c>
      <c r="M5347" t="s">
        <v>829</v>
      </c>
      <c r="N5347" t="s">
        <v>829</v>
      </c>
      <c r="O5347" t="s">
        <v>829</v>
      </c>
      <c r="P5347">
        <v>0</v>
      </c>
      <c r="Q5347">
        <v>0</v>
      </c>
      <c r="R5347">
        <v>0</v>
      </c>
      <c r="S5347">
        <v>0</v>
      </c>
      <c r="T5347">
        <v>0</v>
      </c>
      <c r="U5347">
        <v>0</v>
      </c>
      <c r="V5347">
        <v>0</v>
      </c>
    </row>
    <row r="5348" spans="1:22" x14ac:dyDescent="0.3">
      <c r="A5348">
        <v>202223</v>
      </c>
      <c r="B5348" t="s">
        <v>820</v>
      </c>
      <c r="C5348" t="s">
        <v>821</v>
      </c>
      <c r="D5348" t="s">
        <v>822</v>
      </c>
      <c r="E5348" t="s">
        <v>823</v>
      </c>
      <c r="F5348" t="s">
        <v>876</v>
      </c>
      <c r="G5348" t="s">
        <v>877</v>
      </c>
      <c r="H5348" t="s">
        <v>980</v>
      </c>
      <c r="I5348">
        <v>921</v>
      </c>
      <c r="J5348" t="s">
        <v>981</v>
      </c>
      <c r="K5348" t="s">
        <v>828</v>
      </c>
      <c r="L5348" t="s">
        <v>603</v>
      </c>
      <c r="M5348" t="s">
        <v>829</v>
      </c>
      <c r="N5348" t="s">
        <v>829</v>
      </c>
      <c r="O5348" t="s">
        <v>829</v>
      </c>
      <c r="P5348">
        <v>0</v>
      </c>
      <c r="Q5348">
        <v>0</v>
      </c>
      <c r="R5348">
        <v>0</v>
      </c>
      <c r="S5348">
        <v>0</v>
      </c>
      <c r="T5348">
        <v>0</v>
      </c>
      <c r="U5348">
        <v>0</v>
      </c>
      <c r="V5348">
        <v>0</v>
      </c>
    </row>
    <row r="5349" spans="1:22" x14ac:dyDescent="0.3">
      <c r="A5349">
        <v>202324</v>
      </c>
      <c r="B5349" t="s">
        <v>820</v>
      </c>
      <c r="C5349" t="s">
        <v>821</v>
      </c>
      <c r="D5349" t="s">
        <v>822</v>
      </c>
      <c r="E5349" t="s">
        <v>823</v>
      </c>
      <c r="F5349" t="s">
        <v>876</v>
      </c>
      <c r="G5349" t="s">
        <v>877</v>
      </c>
      <c r="H5349" t="s">
        <v>980</v>
      </c>
      <c r="I5349">
        <v>921</v>
      </c>
      <c r="J5349" t="s">
        <v>981</v>
      </c>
      <c r="K5349" t="s">
        <v>828</v>
      </c>
      <c r="L5349" t="s">
        <v>603</v>
      </c>
      <c r="M5349" t="s">
        <v>829</v>
      </c>
      <c r="N5349" t="s">
        <v>829</v>
      </c>
      <c r="O5349" t="s">
        <v>829</v>
      </c>
      <c r="P5349">
        <v>0</v>
      </c>
      <c r="Q5349">
        <v>0</v>
      </c>
      <c r="R5349">
        <v>0</v>
      </c>
      <c r="S5349">
        <v>0</v>
      </c>
      <c r="T5349">
        <v>0</v>
      </c>
      <c r="U5349">
        <v>0</v>
      </c>
      <c r="V5349">
        <v>0</v>
      </c>
    </row>
    <row r="5350" spans="1:22" x14ac:dyDescent="0.3">
      <c r="A5350">
        <v>202122</v>
      </c>
      <c r="B5350" t="s">
        <v>820</v>
      </c>
      <c r="C5350" t="s">
        <v>821</v>
      </c>
      <c r="D5350" t="s">
        <v>822</v>
      </c>
      <c r="E5350" t="s">
        <v>823</v>
      </c>
      <c r="F5350" t="s">
        <v>876</v>
      </c>
      <c r="G5350" t="s">
        <v>877</v>
      </c>
      <c r="H5350" t="s">
        <v>980</v>
      </c>
      <c r="I5350">
        <v>921</v>
      </c>
      <c r="J5350" t="s">
        <v>981</v>
      </c>
      <c r="K5350" t="s">
        <v>828</v>
      </c>
      <c r="L5350" t="s">
        <v>606</v>
      </c>
      <c r="M5350">
        <v>0</v>
      </c>
      <c r="N5350">
        <v>0</v>
      </c>
      <c r="O5350">
        <v>0</v>
      </c>
      <c r="P5350">
        <v>995678</v>
      </c>
      <c r="Q5350">
        <v>0</v>
      </c>
      <c r="R5350">
        <v>0</v>
      </c>
      <c r="S5350">
        <v>995678</v>
      </c>
      <c r="T5350">
        <v>0</v>
      </c>
      <c r="U5350">
        <v>995678</v>
      </c>
      <c r="V5350">
        <v>37</v>
      </c>
    </row>
    <row r="5351" spans="1:22" x14ac:dyDescent="0.3">
      <c r="A5351">
        <v>202223</v>
      </c>
      <c r="B5351" t="s">
        <v>820</v>
      </c>
      <c r="C5351" t="s">
        <v>821</v>
      </c>
      <c r="D5351" t="s">
        <v>822</v>
      </c>
      <c r="E5351" t="s">
        <v>823</v>
      </c>
      <c r="F5351" t="s">
        <v>876</v>
      </c>
      <c r="G5351" t="s">
        <v>877</v>
      </c>
      <c r="H5351" t="s">
        <v>980</v>
      </c>
      <c r="I5351">
        <v>921</v>
      </c>
      <c r="J5351" t="s">
        <v>981</v>
      </c>
      <c r="K5351" t="s">
        <v>828</v>
      </c>
      <c r="L5351" t="s">
        <v>606</v>
      </c>
      <c r="M5351">
        <v>0</v>
      </c>
      <c r="N5351">
        <v>0</v>
      </c>
      <c r="O5351">
        <v>0</v>
      </c>
      <c r="P5351">
        <v>518165</v>
      </c>
      <c r="Q5351">
        <v>0</v>
      </c>
      <c r="R5351">
        <v>0</v>
      </c>
      <c r="S5351">
        <v>518165</v>
      </c>
      <c r="T5351">
        <v>0</v>
      </c>
      <c r="U5351">
        <v>518165</v>
      </c>
      <c r="V5351">
        <v>19</v>
      </c>
    </row>
    <row r="5352" spans="1:22" x14ac:dyDescent="0.3">
      <c r="A5352">
        <v>202324</v>
      </c>
      <c r="B5352" t="s">
        <v>820</v>
      </c>
      <c r="C5352" t="s">
        <v>821</v>
      </c>
      <c r="D5352" t="s">
        <v>822</v>
      </c>
      <c r="E5352" t="s">
        <v>823</v>
      </c>
      <c r="F5352" t="s">
        <v>876</v>
      </c>
      <c r="G5352" t="s">
        <v>877</v>
      </c>
      <c r="H5352" t="s">
        <v>980</v>
      </c>
      <c r="I5352">
        <v>921</v>
      </c>
      <c r="J5352" t="s">
        <v>981</v>
      </c>
      <c r="K5352" t="s">
        <v>828</v>
      </c>
      <c r="L5352" t="s">
        <v>606</v>
      </c>
      <c r="M5352">
        <v>0</v>
      </c>
      <c r="N5352">
        <v>0</v>
      </c>
      <c r="O5352">
        <v>0</v>
      </c>
      <c r="P5352">
        <v>757949</v>
      </c>
      <c r="Q5352">
        <v>0</v>
      </c>
      <c r="R5352">
        <v>0</v>
      </c>
      <c r="S5352">
        <v>757949</v>
      </c>
      <c r="T5352">
        <v>9449</v>
      </c>
      <c r="U5352">
        <v>748500</v>
      </c>
      <c r="V5352">
        <v>29</v>
      </c>
    </row>
    <row r="5353" spans="1:22" x14ac:dyDescent="0.3">
      <c r="A5353">
        <v>202122</v>
      </c>
      <c r="B5353" t="s">
        <v>820</v>
      </c>
      <c r="C5353" t="s">
        <v>821</v>
      </c>
      <c r="D5353" t="s">
        <v>822</v>
      </c>
      <c r="E5353" t="s">
        <v>823</v>
      </c>
      <c r="F5353" t="s">
        <v>876</v>
      </c>
      <c r="G5353" t="s">
        <v>877</v>
      </c>
      <c r="H5353" t="s">
        <v>980</v>
      </c>
      <c r="I5353">
        <v>921</v>
      </c>
      <c r="J5353" t="s">
        <v>981</v>
      </c>
      <c r="K5353" t="s">
        <v>828</v>
      </c>
      <c r="L5353" t="s">
        <v>609</v>
      </c>
      <c r="M5353" t="s">
        <v>829</v>
      </c>
      <c r="N5353" t="s">
        <v>829</v>
      </c>
      <c r="O5353" t="s">
        <v>829</v>
      </c>
      <c r="P5353" t="s">
        <v>829</v>
      </c>
      <c r="Q5353">
        <v>0</v>
      </c>
      <c r="R5353" t="s">
        <v>829</v>
      </c>
      <c r="S5353">
        <v>0</v>
      </c>
      <c r="T5353">
        <v>0</v>
      </c>
      <c r="U5353">
        <v>0</v>
      </c>
      <c r="V5353">
        <v>0</v>
      </c>
    </row>
    <row r="5354" spans="1:22" x14ac:dyDescent="0.3">
      <c r="A5354">
        <v>202223</v>
      </c>
      <c r="B5354" t="s">
        <v>820</v>
      </c>
      <c r="C5354" t="s">
        <v>821</v>
      </c>
      <c r="D5354" t="s">
        <v>822</v>
      </c>
      <c r="E5354" t="s">
        <v>823</v>
      </c>
      <c r="F5354" t="s">
        <v>876</v>
      </c>
      <c r="G5354" t="s">
        <v>877</v>
      </c>
      <c r="H5354" t="s">
        <v>980</v>
      </c>
      <c r="I5354">
        <v>921</v>
      </c>
      <c r="J5354" t="s">
        <v>981</v>
      </c>
      <c r="K5354" t="s">
        <v>828</v>
      </c>
      <c r="L5354" t="s">
        <v>609</v>
      </c>
      <c r="M5354" t="s">
        <v>829</v>
      </c>
      <c r="N5354" t="s">
        <v>829</v>
      </c>
      <c r="O5354" t="s">
        <v>829</v>
      </c>
      <c r="P5354" t="s">
        <v>829</v>
      </c>
      <c r="Q5354">
        <v>0</v>
      </c>
      <c r="R5354" t="s">
        <v>829</v>
      </c>
      <c r="S5354">
        <v>0</v>
      </c>
      <c r="T5354">
        <v>0</v>
      </c>
      <c r="U5354">
        <v>0</v>
      </c>
      <c r="V5354">
        <v>0</v>
      </c>
    </row>
    <row r="5355" spans="1:22" x14ac:dyDescent="0.3">
      <c r="A5355">
        <v>202122</v>
      </c>
      <c r="B5355" t="s">
        <v>820</v>
      </c>
      <c r="C5355" t="s">
        <v>821</v>
      </c>
      <c r="D5355" t="s">
        <v>822</v>
      </c>
      <c r="E5355" t="s">
        <v>823</v>
      </c>
      <c r="F5355" t="s">
        <v>876</v>
      </c>
      <c r="G5355" t="s">
        <v>877</v>
      </c>
      <c r="H5355" t="s">
        <v>980</v>
      </c>
      <c r="I5355">
        <v>921</v>
      </c>
      <c r="J5355" t="s">
        <v>981</v>
      </c>
      <c r="K5355" t="s">
        <v>828</v>
      </c>
      <c r="L5355" t="s">
        <v>830</v>
      </c>
      <c r="M5355">
        <v>0</v>
      </c>
      <c r="N5355">
        <v>0</v>
      </c>
      <c r="O5355">
        <v>0</v>
      </c>
      <c r="P5355">
        <v>0</v>
      </c>
      <c r="Q5355">
        <v>0</v>
      </c>
      <c r="R5355">
        <v>0</v>
      </c>
      <c r="S5355">
        <v>0</v>
      </c>
      <c r="T5355">
        <v>0</v>
      </c>
      <c r="U5355">
        <v>0</v>
      </c>
      <c r="V5355">
        <v>0</v>
      </c>
    </row>
    <row r="5356" spans="1:22" x14ac:dyDescent="0.3">
      <c r="A5356">
        <v>202223</v>
      </c>
      <c r="B5356" t="s">
        <v>820</v>
      </c>
      <c r="C5356" t="s">
        <v>821</v>
      </c>
      <c r="D5356" t="s">
        <v>822</v>
      </c>
      <c r="E5356" t="s">
        <v>823</v>
      </c>
      <c r="F5356" t="s">
        <v>876</v>
      </c>
      <c r="G5356" t="s">
        <v>877</v>
      </c>
      <c r="H5356" t="s">
        <v>980</v>
      </c>
      <c r="I5356">
        <v>921</v>
      </c>
      <c r="J5356" t="s">
        <v>981</v>
      </c>
      <c r="K5356" t="s">
        <v>828</v>
      </c>
      <c r="L5356" t="s">
        <v>830</v>
      </c>
      <c r="M5356">
        <v>0</v>
      </c>
      <c r="N5356">
        <v>0</v>
      </c>
      <c r="O5356">
        <v>0</v>
      </c>
      <c r="P5356">
        <v>0</v>
      </c>
      <c r="Q5356">
        <v>0</v>
      </c>
      <c r="R5356">
        <v>0</v>
      </c>
      <c r="S5356">
        <v>0</v>
      </c>
      <c r="T5356">
        <v>0</v>
      </c>
      <c r="U5356">
        <v>0</v>
      </c>
      <c r="V5356">
        <v>0</v>
      </c>
    </row>
    <row r="5357" spans="1:22" x14ac:dyDescent="0.3">
      <c r="A5357">
        <v>202324</v>
      </c>
      <c r="B5357" t="s">
        <v>820</v>
      </c>
      <c r="C5357" t="s">
        <v>821</v>
      </c>
      <c r="D5357" t="s">
        <v>822</v>
      </c>
      <c r="E5357" t="s">
        <v>823</v>
      </c>
      <c r="F5357" t="s">
        <v>876</v>
      </c>
      <c r="G5357" t="s">
        <v>877</v>
      </c>
      <c r="H5357" t="s">
        <v>980</v>
      </c>
      <c r="I5357">
        <v>921</v>
      </c>
      <c r="J5357" t="s">
        <v>981</v>
      </c>
      <c r="K5357" t="s">
        <v>828</v>
      </c>
      <c r="L5357" t="s">
        <v>830</v>
      </c>
      <c r="M5357">
        <v>0</v>
      </c>
      <c r="N5357">
        <v>0</v>
      </c>
      <c r="O5357">
        <v>0</v>
      </c>
      <c r="P5357">
        <v>0</v>
      </c>
      <c r="Q5357">
        <v>0</v>
      </c>
      <c r="R5357">
        <v>0</v>
      </c>
      <c r="S5357">
        <v>0</v>
      </c>
      <c r="T5357">
        <v>0</v>
      </c>
      <c r="U5357">
        <v>0</v>
      </c>
      <c r="V5357">
        <v>0</v>
      </c>
    </row>
    <row r="5358" spans="1:22" x14ac:dyDescent="0.3">
      <c r="A5358">
        <v>202122</v>
      </c>
      <c r="B5358" t="s">
        <v>820</v>
      </c>
      <c r="C5358" t="s">
        <v>821</v>
      </c>
      <c r="D5358" t="s">
        <v>822</v>
      </c>
      <c r="E5358" t="s">
        <v>823</v>
      </c>
      <c r="F5358" t="s">
        <v>876</v>
      </c>
      <c r="G5358" t="s">
        <v>877</v>
      </c>
      <c r="H5358" t="s">
        <v>980</v>
      </c>
      <c r="I5358">
        <v>921</v>
      </c>
      <c r="J5358" t="s">
        <v>981</v>
      </c>
      <c r="K5358" t="s">
        <v>828</v>
      </c>
      <c r="L5358" t="s">
        <v>537</v>
      </c>
      <c r="M5358">
        <v>0</v>
      </c>
      <c r="N5358">
        <v>653895</v>
      </c>
      <c r="O5358">
        <v>588506</v>
      </c>
      <c r="P5358">
        <v>0</v>
      </c>
      <c r="Q5358">
        <v>0</v>
      </c>
      <c r="R5358">
        <v>1745692</v>
      </c>
      <c r="S5358">
        <v>2988093</v>
      </c>
      <c r="T5358">
        <v>3732</v>
      </c>
      <c r="U5358">
        <v>2984361</v>
      </c>
      <c r="V5358">
        <v>110</v>
      </c>
    </row>
    <row r="5359" spans="1:22" x14ac:dyDescent="0.3">
      <c r="A5359">
        <v>202223</v>
      </c>
      <c r="B5359" t="s">
        <v>820</v>
      </c>
      <c r="C5359" t="s">
        <v>821</v>
      </c>
      <c r="D5359" t="s">
        <v>822</v>
      </c>
      <c r="E5359" t="s">
        <v>823</v>
      </c>
      <c r="F5359" t="s">
        <v>876</v>
      </c>
      <c r="G5359" t="s">
        <v>877</v>
      </c>
      <c r="H5359" t="s">
        <v>980</v>
      </c>
      <c r="I5359">
        <v>921</v>
      </c>
      <c r="J5359" t="s">
        <v>981</v>
      </c>
      <c r="K5359" t="s">
        <v>828</v>
      </c>
      <c r="L5359" t="s">
        <v>537</v>
      </c>
      <c r="M5359">
        <v>0</v>
      </c>
      <c r="N5359">
        <v>958421</v>
      </c>
      <c r="O5359">
        <v>665753</v>
      </c>
      <c r="P5359">
        <v>0</v>
      </c>
      <c r="Q5359">
        <v>0</v>
      </c>
      <c r="R5359">
        <v>1865054</v>
      </c>
      <c r="S5359">
        <v>3489228</v>
      </c>
      <c r="T5359">
        <v>928</v>
      </c>
      <c r="U5359">
        <v>3488300</v>
      </c>
      <c r="V5359">
        <v>129</v>
      </c>
    </row>
    <row r="5360" spans="1:22" x14ac:dyDescent="0.3">
      <c r="A5360">
        <v>202324</v>
      </c>
      <c r="B5360" t="s">
        <v>820</v>
      </c>
      <c r="C5360" t="s">
        <v>821</v>
      </c>
      <c r="D5360" t="s">
        <v>822</v>
      </c>
      <c r="E5360" t="s">
        <v>823</v>
      </c>
      <c r="F5360" t="s">
        <v>876</v>
      </c>
      <c r="G5360" t="s">
        <v>877</v>
      </c>
      <c r="H5360" t="s">
        <v>980</v>
      </c>
      <c r="I5360">
        <v>921</v>
      </c>
      <c r="J5360" t="s">
        <v>981</v>
      </c>
      <c r="K5360" t="s">
        <v>828</v>
      </c>
      <c r="L5360" t="s">
        <v>537</v>
      </c>
      <c r="M5360">
        <v>0</v>
      </c>
      <c r="N5360">
        <v>1180439</v>
      </c>
      <c r="O5360">
        <v>654166</v>
      </c>
      <c r="P5360">
        <v>0</v>
      </c>
      <c r="Q5360">
        <v>0</v>
      </c>
      <c r="R5360">
        <v>1974166</v>
      </c>
      <c r="S5360">
        <v>3808771</v>
      </c>
      <c r="T5360">
        <v>15454</v>
      </c>
      <c r="U5360">
        <v>3793317</v>
      </c>
      <c r="V5360">
        <v>146</v>
      </c>
    </row>
    <row r="5361" spans="1:22" x14ac:dyDescent="0.3">
      <c r="A5361">
        <v>202122</v>
      </c>
      <c r="B5361" t="s">
        <v>820</v>
      </c>
      <c r="C5361" t="s">
        <v>821</v>
      </c>
      <c r="D5361" t="s">
        <v>822</v>
      </c>
      <c r="E5361" t="s">
        <v>823</v>
      </c>
      <c r="F5361" t="s">
        <v>876</v>
      </c>
      <c r="G5361" t="s">
        <v>877</v>
      </c>
      <c r="H5361" t="s">
        <v>980</v>
      </c>
      <c r="I5361">
        <v>921</v>
      </c>
      <c r="J5361" t="s">
        <v>981</v>
      </c>
      <c r="K5361" t="s">
        <v>828</v>
      </c>
      <c r="L5361" t="s">
        <v>572</v>
      </c>
      <c r="M5361">
        <v>273662</v>
      </c>
      <c r="N5361">
        <v>0</v>
      </c>
      <c r="O5361">
        <v>0</v>
      </c>
      <c r="P5361">
        <v>3490769</v>
      </c>
      <c r="Q5361">
        <v>0</v>
      </c>
      <c r="R5361">
        <v>0</v>
      </c>
      <c r="S5361">
        <v>3764431</v>
      </c>
      <c r="T5361">
        <v>4649</v>
      </c>
      <c r="U5361">
        <v>3759782</v>
      </c>
      <c r="V5361">
        <v>138</v>
      </c>
    </row>
    <row r="5362" spans="1:22" x14ac:dyDescent="0.3">
      <c r="A5362">
        <v>202223</v>
      </c>
      <c r="B5362" t="s">
        <v>820</v>
      </c>
      <c r="C5362" t="s">
        <v>821</v>
      </c>
      <c r="D5362" t="s">
        <v>822</v>
      </c>
      <c r="E5362" t="s">
        <v>823</v>
      </c>
      <c r="F5362" t="s">
        <v>876</v>
      </c>
      <c r="G5362" t="s">
        <v>877</v>
      </c>
      <c r="H5362" t="s">
        <v>980</v>
      </c>
      <c r="I5362">
        <v>921</v>
      </c>
      <c r="J5362" t="s">
        <v>981</v>
      </c>
      <c r="K5362" t="s">
        <v>828</v>
      </c>
      <c r="L5362" t="s">
        <v>572</v>
      </c>
      <c r="M5362">
        <v>303904</v>
      </c>
      <c r="N5362">
        <v>0</v>
      </c>
      <c r="O5362">
        <v>0</v>
      </c>
      <c r="P5362">
        <v>3470495</v>
      </c>
      <c r="Q5362">
        <v>0</v>
      </c>
      <c r="R5362">
        <v>0</v>
      </c>
      <c r="S5362">
        <v>3774399</v>
      </c>
      <c r="T5362">
        <v>0</v>
      </c>
      <c r="U5362">
        <v>3774399</v>
      </c>
      <c r="V5362">
        <v>139</v>
      </c>
    </row>
    <row r="5363" spans="1:22" x14ac:dyDescent="0.3">
      <c r="A5363">
        <v>202324</v>
      </c>
      <c r="B5363" t="s">
        <v>820</v>
      </c>
      <c r="C5363" t="s">
        <v>821</v>
      </c>
      <c r="D5363" t="s">
        <v>822</v>
      </c>
      <c r="E5363" t="s">
        <v>823</v>
      </c>
      <c r="F5363" t="s">
        <v>876</v>
      </c>
      <c r="G5363" t="s">
        <v>877</v>
      </c>
      <c r="H5363" t="s">
        <v>980</v>
      </c>
      <c r="I5363">
        <v>921</v>
      </c>
      <c r="J5363" t="s">
        <v>981</v>
      </c>
      <c r="K5363" t="s">
        <v>828</v>
      </c>
      <c r="L5363" t="s">
        <v>572</v>
      </c>
      <c r="M5363">
        <v>210948</v>
      </c>
      <c r="N5363">
        <v>0</v>
      </c>
      <c r="O5363">
        <v>0</v>
      </c>
      <c r="P5363">
        <v>4373984</v>
      </c>
      <c r="Q5363">
        <v>0</v>
      </c>
      <c r="R5363">
        <v>0</v>
      </c>
      <c r="S5363">
        <v>4584932</v>
      </c>
      <c r="T5363">
        <v>0</v>
      </c>
      <c r="U5363">
        <v>4584932</v>
      </c>
      <c r="V5363">
        <v>177</v>
      </c>
    </row>
    <row r="5364" spans="1:22" x14ac:dyDescent="0.3">
      <c r="A5364">
        <v>202122</v>
      </c>
      <c r="B5364" t="s">
        <v>820</v>
      </c>
      <c r="C5364" t="s">
        <v>821</v>
      </c>
      <c r="D5364" t="s">
        <v>822</v>
      </c>
      <c r="E5364" t="s">
        <v>823</v>
      </c>
      <c r="F5364" t="s">
        <v>876</v>
      </c>
      <c r="G5364" t="s">
        <v>877</v>
      </c>
      <c r="H5364" t="s">
        <v>980</v>
      </c>
      <c r="I5364">
        <v>921</v>
      </c>
      <c r="J5364" t="s">
        <v>981</v>
      </c>
      <c r="K5364" t="s">
        <v>828</v>
      </c>
      <c r="L5364" t="s">
        <v>539</v>
      </c>
      <c r="M5364">
        <v>0</v>
      </c>
      <c r="N5364">
        <v>30000</v>
      </c>
      <c r="O5364">
        <v>0</v>
      </c>
      <c r="P5364" t="s">
        <v>829</v>
      </c>
      <c r="Q5364" t="s">
        <v>829</v>
      </c>
      <c r="R5364" t="s">
        <v>829</v>
      </c>
      <c r="S5364">
        <v>30000</v>
      </c>
      <c r="T5364">
        <v>0</v>
      </c>
      <c r="U5364">
        <v>30000</v>
      </c>
      <c r="V5364">
        <v>1</v>
      </c>
    </row>
    <row r="5365" spans="1:22" x14ac:dyDescent="0.3">
      <c r="A5365">
        <v>202223</v>
      </c>
      <c r="B5365" t="s">
        <v>820</v>
      </c>
      <c r="C5365" t="s">
        <v>821</v>
      </c>
      <c r="D5365" t="s">
        <v>822</v>
      </c>
      <c r="E5365" t="s">
        <v>823</v>
      </c>
      <c r="F5365" t="s">
        <v>876</v>
      </c>
      <c r="G5365" t="s">
        <v>877</v>
      </c>
      <c r="H5365" t="s">
        <v>980</v>
      </c>
      <c r="I5365">
        <v>921</v>
      </c>
      <c r="J5365" t="s">
        <v>981</v>
      </c>
      <c r="K5365" t="s">
        <v>828</v>
      </c>
      <c r="L5365" t="s">
        <v>539</v>
      </c>
      <c r="M5365">
        <v>0</v>
      </c>
      <c r="N5365">
        <v>30000</v>
      </c>
      <c r="O5365">
        <v>0</v>
      </c>
      <c r="P5365" t="s">
        <v>829</v>
      </c>
      <c r="Q5365" t="s">
        <v>829</v>
      </c>
      <c r="R5365" t="s">
        <v>829</v>
      </c>
      <c r="S5365">
        <v>30000</v>
      </c>
      <c r="T5365">
        <v>0</v>
      </c>
      <c r="U5365">
        <v>30000</v>
      </c>
      <c r="V5365">
        <v>1</v>
      </c>
    </row>
    <row r="5366" spans="1:22" x14ac:dyDescent="0.3">
      <c r="A5366">
        <v>202324</v>
      </c>
      <c r="B5366" t="s">
        <v>820</v>
      </c>
      <c r="C5366" t="s">
        <v>821</v>
      </c>
      <c r="D5366" t="s">
        <v>822</v>
      </c>
      <c r="E5366" t="s">
        <v>823</v>
      </c>
      <c r="F5366" t="s">
        <v>876</v>
      </c>
      <c r="G5366" t="s">
        <v>877</v>
      </c>
      <c r="H5366" t="s">
        <v>980</v>
      </c>
      <c r="I5366">
        <v>921</v>
      </c>
      <c r="J5366" t="s">
        <v>981</v>
      </c>
      <c r="K5366" t="s">
        <v>828</v>
      </c>
      <c r="L5366" t="s">
        <v>539</v>
      </c>
      <c r="M5366">
        <v>0</v>
      </c>
      <c r="N5366">
        <v>30000</v>
      </c>
      <c r="O5366">
        <v>0</v>
      </c>
      <c r="P5366" t="s">
        <v>829</v>
      </c>
      <c r="Q5366" t="s">
        <v>829</v>
      </c>
      <c r="R5366" t="s">
        <v>829</v>
      </c>
      <c r="S5366">
        <v>30000</v>
      </c>
      <c r="T5366">
        <v>0</v>
      </c>
      <c r="U5366">
        <v>30000</v>
      </c>
      <c r="V5366">
        <v>1</v>
      </c>
    </row>
    <row r="5367" spans="1:22" x14ac:dyDescent="0.3">
      <c r="A5367">
        <v>202122</v>
      </c>
      <c r="B5367" t="s">
        <v>820</v>
      </c>
      <c r="C5367" t="s">
        <v>821</v>
      </c>
      <c r="D5367" t="s">
        <v>822</v>
      </c>
      <c r="E5367" t="s">
        <v>823</v>
      </c>
      <c r="F5367" t="s">
        <v>876</v>
      </c>
      <c r="G5367" t="s">
        <v>877</v>
      </c>
      <c r="H5367" t="s">
        <v>980</v>
      </c>
      <c r="I5367">
        <v>921</v>
      </c>
      <c r="J5367" t="s">
        <v>981</v>
      </c>
      <c r="K5367" t="s">
        <v>828</v>
      </c>
      <c r="L5367" t="s">
        <v>541</v>
      </c>
      <c r="M5367">
        <v>156207</v>
      </c>
      <c r="N5367">
        <v>385169</v>
      </c>
      <c r="O5367">
        <v>346287</v>
      </c>
      <c r="P5367">
        <v>0</v>
      </c>
      <c r="Q5367">
        <v>88698</v>
      </c>
      <c r="R5367">
        <v>308621</v>
      </c>
      <c r="S5367">
        <v>1284982</v>
      </c>
      <c r="T5367">
        <v>112176</v>
      </c>
      <c r="U5367">
        <v>1172806</v>
      </c>
      <c r="V5367">
        <v>43</v>
      </c>
    </row>
    <row r="5368" spans="1:22" x14ac:dyDescent="0.3">
      <c r="A5368">
        <v>202223</v>
      </c>
      <c r="B5368" t="s">
        <v>820</v>
      </c>
      <c r="C5368" t="s">
        <v>821</v>
      </c>
      <c r="D5368" t="s">
        <v>822</v>
      </c>
      <c r="E5368" t="s">
        <v>823</v>
      </c>
      <c r="F5368" t="s">
        <v>876</v>
      </c>
      <c r="G5368" t="s">
        <v>877</v>
      </c>
      <c r="H5368" t="s">
        <v>980</v>
      </c>
      <c r="I5368">
        <v>921</v>
      </c>
      <c r="J5368" t="s">
        <v>981</v>
      </c>
      <c r="K5368" t="s">
        <v>828</v>
      </c>
      <c r="L5368" t="s">
        <v>541</v>
      </c>
      <c r="M5368">
        <v>165864</v>
      </c>
      <c r="N5368">
        <v>401215</v>
      </c>
      <c r="O5368">
        <v>306669</v>
      </c>
      <c r="P5368">
        <v>0</v>
      </c>
      <c r="Q5368">
        <v>104243</v>
      </c>
      <c r="R5368">
        <v>309093</v>
      </c>
      <c r="S5368">
        <v>1287083</v>
      </c>
      <c r="T5368">
        <v>106866</v>
      </c>
      <c r="U5368">
        <v>1180217</v>
      </c>
      <c r="V5368">
        <v>44</v>
      </c>
    </row>
    <row r="5369" spans="1:22" x14ac:dyDescent="0.3">
      <c r="A5369">
        <v>202324</v>
      </c>
      <c r="B5369" t="s">
        <v>820</v>
      </c>
      <c r="C5369" t="s">
        <v>821</v>
      </c>
      <c r="D5369" t="s">
        <v>822</v>
      </c>
      <c r="E5369" t="s">
        <v>823</v>
      </c>
      <c r="F5369" t="s">
        <v>876</v>
      </c>
      <c r="G5369" t="s">
        <v>877</v>
      </c>
      <c r="H5369" t="s">
        <v>980</v>
      </c>
      <c r="I5369">
        <v>921</v>
      </c>
      <c r="J5369" t="s">
        <v>981</v>
      </c>
      <c r="K5369" t="s">
        <v>828</v>
      </c>
      <c r="L5369" t="s">
        <v>541</v>
      </c>
      <c r="M5369">
        <v>174976</v>
      </c>
      <c r="N5369">
        <v>488723</v>
      </c>
      <c r="O5369">
        <v>414928</v>
      </c>
      <c r="P5369">
        <v>0</v>
      </c>
      <c r="Q5369">
        <v>158731</v>
      </c>
      <c r="R5369">
        <v>385688</v>
      </c>
      <c r="S5369">
        <v>1623045</v>
      </c>
      <c r="T5369">
        <v>59427</v>
      </c>
      <c r="U5369">
        <v>1563618</v>
      </c>
      <c r="V5369">
        <v>60</v>
      </c>
    </row>
    <row r="5370" spans="1:22" x14ac:dyDescent="0.3">
      <c r="A5370">
        <v>202122</v>
      </c>
      <c r="B5370" t="s">
        <v>820</v>
      </c>
      <c r="C5370" t="s">
        <v>821</v>
      </c>
      <c r="D5370" t="s">
        <v>822</v>
      </c>
      <c r="E5370" t="s">
        <v>823</v>
      </c>
      <c r="F5370" t="s">
        <v>876</v>
      </c>
      <c r="G5370" t="s">
        <v>877</v>
      </c>
      <c r="H5370" t="s">
        <v>980</v>
      </c>
      <c r="I5370">
        <v>921</v>
      </c>
      <c r="J5370" t="s">
        <v>981</v>
      </c>
      <c r="K5370" t="s">
        <v>828</v>
      </c>
      <c r="L5370" t="s">
        <v>831</v>
      </c>
      <c r="M5370" t="s">
        <v>829</v>
      </c>
      <c r="N5370" t="s">
        <v>829</v>
      </c>
      <c r="O5370" t="s">
        <v>829</v>
      </c>
      <c r="P5370">
        <v>17762</v>
      </c>
      <c r="Q5370">
        <v>0</v>
      </c>
      <c r="R5370" t="s">
        <v>829</v>
      </c>
      <c r="S5370">
        <v>17762</v>
      </c>
      <c r="T5370">
        <v>0</v>
      </c>
      <c r="U5370">
        <v>17762</v>
      </c>
      <c r="V5370">
        <v>1</v>
      </c>
    </row>
    <row r="5371" spans="1:22" x14ac:dyDescent="0.3">
      <c r="A5371">
        <v>202223</v>
      </c>
      <c r="B5371" t="s">
        <v>820</v>
      </c>
      <c r="C5371" t="s">
        <v>821</v>
      </c>
      <c r="D5371" t="s">
        <v>822</v>
      </c>
      <c r="E5371" t="s">
        <v>823</v>
      </c>
      <c r="F5371" t="s">
        <v>876</v>
      </c>
      <c r="G5371" t="s">
        <v>877</v>
      </c>
      <c r="H5371" t="s">
        <v>980</v>
      </c>
      <c r="I5371">
        <v>921</v>
      </c>
      <c r="J5371" t="s">
        <v>981</v>
      </c>
      <c r="K5371" t="s">
        <v>828</v>
      </c>
      <c r="L5371" t="s">
        <v>831</v>
      </c>
      <c r="M5371" t="s">
        <v>829</v>
      </c>
      <c r="N5371" t="s">
        <v>829</v>
      </c>
      <c r="O5371" t="s">
        <v>829</v>
      </c>
      <c r="P5371">
        <v>44276</v>
      </c>
      <c r="Q5371">
        <v>0</v>
      </c>
      <c r="R5371" t="s">
        <v>829</v>
      </c>
      <c r="S5371">
        <v>44276</v>
      </c>
      <c r="T5371">
        <v>0</v>
      </c>
      <c r="U5371">
        <v>44276</v>
      </c>
      <c r="V5371">
        <v>2</v>
      </c>
    </row>
    <row r="5372" spans="1:22" x14ac:dyDescent="0.3">
      <c r="A5372">
        <v>202324</v>
      </c>
      <c r="B5372" t="s">
        <v>820</v>
      </c>
      <c r="C5372" t="s">
        <v>821</v>
      </c>
      <c r="D5372" t="s">
        <v>822</v>
      </c>
      <c r="E5372" t="s">
        <v>823</v>
      </c>
      <c r="F5372" t="s">
        <v>876</v>
      </c>
      <c r="G5372" t="s">
        <v>877</v>
      </c>
      <c r="H5372" t="s">
        <v>980</v>
      </c>
      <c r="I5372">
        <v>921</v>
      </c>
      <c r="J5372" t="s">
        <v>981</v>
      </c>
      <c r="K5372" t="s">
        <v>828</v>
      </c>
      <c r="L5372" t="s">
        <v>831</v>
      </c>
      <c r="M5372" t="s">
        <v>829</v>
      </c>
      <c r="N5372" t="s">
        <v>829</v>
      </c>
      <c r="O5372" t="s">
        <v>829</v>
      </c>
      <c r="P5372">
        <v>23095</v>
      </c>
      <c r="Q5372">
        <v>0</v>
      </c>
      <c r="R5372" t="s">
        <v>829</v>
      </c>
      <c r="S5372">
        <v>23095</v>
      </c>
      <c r="T5372">
        <v>0</v>
      </c>
      <c r="U5372">
        <v>23095</v>
      </c>
      <c r="V5372">
        <v>1</v>
      </c>
    </row>
    <row r="5373" spans="1:22" x14ac:dyDescent="0.3">
      <c r="A5373">
        <v>202122</v>
      </c>
      <c r="B5373" t="s">
        <v>820</v>
      </c>
      <c r="C5373" t="s">
        <v>821</v>
      </c>
      <c r="D5373" t="s">
        <v>822</v>
      </c>
      <c r="E5373" t="s">
        <v>823</v>
      </c>
      <c r="F5373" t="s">
        <v>876</v>
      </c>
      <c r="G5373" t="s">
        <v>877</v>
      </c>
      <c r="H5373" t="s">
        <v>980</v>
      </c>
      <c r="I5373">
        <v>921</v>
      </c>
      <c r="J5373" t="s">
        <v>981</v>
      </c>
      <c r="K5373" t="s">
        <v>828</v>
      </c>
      <c r="L5373" t="s">
        <v>832</v>
      </c>
      <c r="M5373">
        <v>0</v>
      </c>
      <c r="N5373">
        <v>93697</v>
      </c>
      <c r="O5373">
        <v>0</v>
      </c>
      <c r="P5373">
        <v>0</v>
      </c>
      <c r="Q5373">
        <v>0</v>
      </c>
      <c r="R5373">
        <v>0</v>
      </c>
      <c r="S5373">
        <v>93697</v>
      </c>
      <c r="T5373">
        <v>0</v>
      </c>
      <c r="U5373">
        <v>93697</v>
      </c>
      <c r="V5373">
        <v>3</v>
      </c>
    </row>
    <row r="5374" spans="1:22" x14ac:dyDescent="0.3">
      <c r="A5374">
        <v>202223</v>
      </c>
      <c r="B5374" t="s">
        <v>820</v>
      </c>
      <c r="C5374" t="s">
        <v>821</v>
      </c>
      <c r="D5374" t="s">
        <v>822</v>
      </c>
      <c r="E5374" t="s">
        <v>823</v>
      </c>
      <c r="F5374" t="s">
        <v>876</v>
      </c>
      <c r="G5374" t="s">
        <v>877</v>
      </c>
      <c r="H5374" t="s">
        <v>980</v>
      </c>
      <c r="I5374">
        <v>921</v>
      </c>
      <c r="J5374" t="s">
        <v>981</v>
      </c>
      <c r="K5374" t="s">
        <v>828</v>
      </c>
      <c r="L5374" t="s">
        <v>832</v>
      </c>
      <c r="M5374">
        <v>0</v>
      </c>
      <c r="N5374">
        <v>79323</v>
      </c>
      <c r="O5374">
        <v>0</v>
      </c>
      <c r="P5374">
        <v>0</v>
      </c>
      <c r="Q5374">
        <v>1093454</v>
      </c>
      <c r="R5374">
        <v>0</v>
      </c>
      <c r="S5374">
        <v>1172777</v>
      </c>
      <c r="T5374">
        <v>0</v>
      </c>
      <c r="U5374">
        <v>1172777</v>
      </c>
      <c r="V5374">
        <v>43</v>
      </c>
    </row>
    <row r="5375" spans="1:22" x14ac:dyDescent="0.3">
      <c r="A5375">
        <v>202324</v>
      </c>
      <c r="B5375" t="s">
        <v>820</v>
      </c>
      <c r="C5375" t="s">
        <v>821</v>
      </c>
      <c r="D5375" t="s">
        <v>822</v>
      </c>
      <c r="E5375" t="s">
        <v>823</v>
      </c>
      <c r="F5375" t="s">
        <v>876</v>
      </c>
      <c r="G5375" t="s">
        <v>877</v>
      </c>
      <c r="H5375" t="s">
        <v>980</v>
      </c>
      <c r="I5375">
        <v>921</v>
      </c>
      <c r="J5375" t="s">
        <v>981</v>
      </c>
      <c r="K5375" t="s">
        <v>828</v>
      </c>
      <c r="L5375" t="s">
        <v>832</v>
      </c>
      <c r="M5375">
        <v>0</v>
      </c>
      <c r="N5375">
        <v>92509</v>
      </c>
      <c r="O5375">
        <v>0</v>
      </c>
      <c r="P5375">
        <v>0</v>
      </c>
      <c r="Q5375">
        <v>1426002</v>
      </c>
      <c r="R5375">
        <v>0</v>
      </c>
      <c r="S5375">
        <v>1518511</v>
      </c>
      <c r="T5375">
        <v>17777</v>
      </c>
      <c r="U5375">
        <v>1500734</v>
      </c>
      <c r="V5375">
        <v>58</v>
      </c>
    </row>
    <row r="5376" spans="1:22" x14ac:dyDescent="0.3">
      <c r="A5376">
        <v>202122</v>
      </c>
      <c r="B5376" t="s">
        <v>820</v>
      </c>
      <c r="C5376" t="s">
        <v>821</v>
      </c>
      <c r="D5376" t="s">
        <v>822</v>
      </c>
      <c r="E5376" t="s">
        <v>823</v>
      </c>
      <c r="F5376" t="s">
        <v>876</v>
      </c>
      <c r="G5376" t="s">
        <v>877</v>
      </c>
      <c r="H5376" t="s">
        <v>980</v>
      </c>
      <c r="I5376">
        <v>921</v>
      </c>
      <c r="J5376" t="s">
        <v>981</v>
      </c>
      <c r="K5376" t="s">
        <v>828</v>
      </c>
      <c r="L5376" t="s">
        <v>544</v>
      </c>
      <c r="M5376">
        <v>0</v>
      </c>
      <c r="N5376">
        <v>7910</v>
      </c>
      <c r="O5376">
        <v>0</v>
      </c>
      <c r="P5376">
        <v>0</v>
      </c>
      <c r="Q5376">
        <v>0</v>
      </c>
      <c r="R5376">
        <v>0</v>
      </c>
      <c r="S5376">
        <v>7910</v>
      </c>
      <c r="T5376">
        <v>0</v>
      </c>
      <c r="U5376">
        <v>7910</v>
      </c>
      <c r="V5376">
        <v>0</v>
      </c>
    </row>
    <row r="5377" spans="1:22" x14ac:dyDescent="0.3">
      <c r="A5377">
        <v>202223</v>
      </c>
      <c r="B5377" t="s">
        <v>820</v>
      </c>
      <c r="C5377" t="s">
        <v>821</v>
      </c>
      <c r="D5377" t="s">
        <v>822</v>
      </c>
      <c r="E5377" t="s">
        <v>823</v>
      </c>
      <c r="F5377" t="s">
        <v>876</v>
      </c>
      <c r="G5377" t="s">
        <v>877</v>
      </c>
      <c r="H5377" t="s">
        <v>980</v>
      </c>
      <c r="I5377">
        <v>921</v>
      </c>
      <c r="J5377" t="s">
        <v>981</v>
      </c>
      <c r="K5377" t="s">
        <v>828</v>
      </c>
      <c r="L5377" t="s">
        <v>544</v>
      </c>
      <c r="M5377">
        <v>0</v>
      </c>
      <c r="N5377">
        <v>44704</v>
      </c>
      <c r="O5377">
        <v>0</v>
      </c>
      <c r="P5377">
        <v>0</v>
      </c>
      <c r="Q5377">
        <v>0</v>
      </c>
      <c r="R5377">
        <v>0</v>
      </c>
      <c r="S5377">
        <v>44704</v>
      </c>
      <c r="T5377">
        <v>0</v>
      </c>
      <c r="U5377">
        <v>44704</v>
      </c>
      <c r="V5377">
        <v>2</v>
      </c>
    </row>
    <row r="5378" spans="1:22" x14ac:dyDescent="0.3">
      <c r="A5378">
        <v>202324</v>
      </c>
      <c r="B5378" t="s">
        <v>820</v>
      </c>
      <c r="C5378" t="s">
        <v>821</v>
      </c>
      <c r="D5378" t="s">
        <v>822</v>
      </c>
      <c r="E5378" t="s">
        <v>823</v>
      </c>
      <c r="F5378" t="s">
        <v>876</v>
      </c>
      <c r="G5378" t="s">
        <v>877</v>
      </c>
      <c r="H5378" t="s">
        <v>980</v>
      </c>
      <c r="I5378">
        <v>921</v>
      </c>
      <c r="J5378" t="s">
        <v>981</v>
      </c>
      <c r="K5378" t="s">
        <v>828</v>
      </c>
      <c r="L5378" t="s">
        <v>544</v>
      </c>
      <c r="M5378">
        <v>0</v>
      </c>
      <c r="N5378">
        <v>387713</v>
      </c>
      <c r="O5378">
        <v>0</v>
      </c>
      <c r="P5378">
        <v>0</v>
      </c>
      <c r="Q5378">
        <v>0</v>
      </c>
      <c r="R5378">
        <v>0</v>
      </c>
      <c r="S5378">
        <v>387713</v>
      </c>
      <c r="T5378">
        <v>114722</v>
      </c>
      <c r="U5378">
        <v>272991</v>
      </c>
      <c r="V5378">
        <v>11</v>
      </c>
    </row>
    <row r="5379" spans="1:22" x14ac:dyDescent="0.3">
      <c r="A5379">
        <v>202122</v>
      </c>
      <c r="B5379" t="s">
        <v>820</v>
      </c>
      <c r="C5379" t="s">
        <v>821</v>
      </c>
      <c r="D5379" t="s">
        <v>822</v>
      </c>
      <c r="E5379" t="s">
        <v>823</v>
      </c>
      <c r="F5379" t="s">
        <v>876</v>
      </c>
      <c r="G5379" t="s">
        <v>877</v>
      </c>
      <c r="H5379" t="s">
        <v>980</v>
      </c>
      <c r="I5379">
        <v>921</v>
      </c>
      <c r="J5379" t="s">
        <v>981</v>
      </c>
      <c r="K5379" t="s">
        <v>828</v>
      </c>
      <c r="L5379" t="s">
        <v>600</v>
      </c>
      <c r="M5379" t="s">
        <v>829</v>
      </c>
      <c r="N5379" t="s">
        <v>829</v>
      </c>
      <c r="O5379" t="s">
        <v>829</v>
      </c>
      <c r="P5379">
        <v>0</v>
      </c>
      <c r="Q5379">
        <v>0</v>
      </c>
      <c r="R5379" t="s">
        <v>829</v>
      </c>
      <c r="S5379">
        <v>0</v>
      </c>
      <c r="T5379">
        <v>0</v>
      </c>
      <c r="U5379">
        <v>0</v>
      </c>
      <c r="V5379">
        <v>0</v>
      </c>
    </row>
    <row r="5380" spans="1:22" x14ac:dyDescent="0.3">
      <c r="A5380">
        <v>202223</v>
      </c>
      <c r="B5380" t="s">
        <v>820</v>
      </c>
      <c r="C5380" t="s">
        <v>821</v>
      </c>
      <c r="D5380" t="s">
        <v>822</v>
      </c>
      <c r="E5380" t="s">
        <v>823</v>
      </c>
      <c r="F5380" t="s">
        <v>876</v>
      </c>
      <c r="G5380" t="s">
        <v>877</v>
      </c>
      <c r="H5380" t="s">
        <v>980</v>
      </c>
      <c r="I5380">
        <v>921</v>
      </c>
      <c r="J5380" t="s">
        <v>981</v>
      </c>
      <c r="K5380" t="s">
        <v>828</v>
      </c>
      <c r="L5380" t="s">
        <v>600</v>
      </c>
      <c r="M5380" t="s">
        <v>829</v>
      </c>
      <c r="N5380" t="s">
        <v>829</v>
      </c>
      <c r="O5380" t="s">
        <v>829</v>
      </c>
      <c r="P5380">
        <v>0</v>
      </c>
      <c r="Q5380">
        <v>0</v>
      </c>
      <c r="R5380" t="s">
        <v>829</v>
      </c>
      <c r="S5380">
        <v>0</v>
      </c>
      <c r="T5380">
        <v>0</v>
      </c>
      <c r="U5380">
        <v>0</v>
      </c>
      <c r="V5380">
        <v>0</v>
      </c>
    </row>
    <row r="5381" spans="1:22" x14ac:dyDescent="0.3">
      <c r="A5381">
        <v>202324</v>
      </c>
      <c r="B5381" t="s">
        <v>820</v>
      </c>
      <c r="C5381" t="s">
        <v>821</v>
      </c>
      <c r="D5381" t="s">
        <v>822</v>
      </c>
      <c r="E5381" t="s">
        <v>823</v>
      </c>
      <c r="F5381" t="s">
        <v>876</v>
      </c>
      <c r="G5381" t="s">
        <v>877</v>
      </c>
      <c r="H5381" t="s">
        <v>980</v>
      </c>
      <c r="I5381">
        <v>921</v>
      </c>
      <c r="J5381" t="s">
        <v>981</v>
      </c>
      <c r="K5381" t="s">
        <v>828</v>
      </c>
      <c r="L5381" t="s">
        <v>600</v>
      </c>
      <c r="M5381" t="s">
        <v>829</v>
      </c>
      <c r="N5381" t="s">
        <v>829</v>
      </c>
      <c r="O5381" t="s">
        <v>829</v>
      </c>
      <c r="P5381">
        <v>0</v>
      </c>
      <c r="Q5381">
        <v>0</v>
      </c>
      <c r="R5381" t="s">
        <v>829</v>
      </c>
      <c r="S5381">
        <v>0</v>
      </c>
      <c r="T5381">
        <v>0</v>
      </c>
      <c r="U5381">
        <v>0</v>
      </c>
      <c r="V5381">
        <v>0</v>
      </c>
    </row>
    <row r="5382" spans="1:22" x14ac:dyDescent="0.3">
      <c r="A5382">
        <v>202122</v>
      </c>
      <c r="B5382" t="s">
        <v>820</v>
      </c>
      <c r="C5382" t="s">
        <v>821</v>
      </c>
      <c r="D5382" t="s">
        <v>822</v>
      </c>
      <c r="E5382" t="s">
        <v>823</v>
      </c>
      <c r="F5382" t="s">
        <v>876</v>
      </c>
      <c r="G5382" t="s">
        <v>877</v>
      </c>
      <c r="H5382" t="s">
        <v>980</v>
      </c>
      <c r="I5382">
        <v>921</v>
      </c>
      <c r="J5382" t="s">
        <v>981</v>
      </c>
      <c r="K5382" t="s">
        <v>828</v>
      </c>
      <c r="L5382" t="s">
        <v>247</v>
      </c>
      <c r="M5382">
        <v>0</v>
      </c>
      <c r="N5382">
        <v>172394</v>
      </c>
      <c r="O5382">
        <v>154992</v>
      </c>
      <c r="P5382">
        <v>204481</v>
      </c>
      <c r="Q5382">
        <v>0</v>
      </c>
      <c r="R5382">
        <v>138133</v>
      </c>
      <c r="S5382">
        <v>670000</v>
      </c>
      <c r="T5382">
        <v>0</v>
      </c>
      <c r="U5382">
        <v>670000</v>
      </c>
      <c r="V5382">
        <v>37</v>
      </c>
    </row>
    <row r="5383" spans="1:22" x14ac:dyDescent="0.3">
      <c r="A5383">
        <v>202223</v>
      </c>
      <c r="B5383" t="s">
        <v>820</v>
      </c>
      <c r="C5383" t="s">
        <v>821</v>
      </c>
      <c r="D5383" t="s">
        <v>822</v>
      </c>
      <c r="E5383" t="s">
        <v>823</v>
      </c>
      <c r="F5383" t="s">
        <v>876</v>
      </c>
      <c r="G5383" t="s">
        <v>877</v>
      </c>
      <c r="H5383" t="s">
        <v>980</v>
      </c>
      <c r="I5383">
        <v>921</v>
      </c>
      <c r="J5383" t="s">
        <v>981</v>
      </c>
      <c r="K5383" t="s">
        <v>828</v>
      </c>
      <c r="L5383" t="s">
        <v>247</v>
      </c>
      <c r="M5383">
        <v>0</v>
      </c>
      <c r="N5383">
        <v>110260</v>
      </c>
      <c r="O5383">
        <v>176863</v>
      </c>
      <c r="P5383">
        <v>180813</v>
      </c>
      <c r="Q5383">
        <v>0</v>
      </c>
      <c r="R5383">
        <v>202063</v>
      </c>
      <c r="S5383">
        <v>670000</v>
      </c>
      <c r="T5383">
        <v>0</v>
      </c>
      <c r="U5383">
        <v>670000</v>
      </c>
      <c r="V5383">
        <v>37</v>
      </c>
    </row>
    <row r="5384" spans="1:22" x14ac:dyDescent="0.3">
      <c r="A5384">
        <v>202324</v>
      </c>
      <c r="B5384" t="s">
        <v>820</v>
      </c>
      <c r="C5384" t="s">
        <v>821</v>
      </c>
      <c r="D5384" t="s">
        <v>822</v>
      </c>
      <c r="E5384" t="s">
        <v>823</v>
      </c>
      <c r="F5384" t="s">
        <v>876</v>
      </c>
      <c r="G5384" t="s">
        <v>877</v>
      </c>
      <c r="H5384" t="s">
        <v>980</v>
      </c>
      <c r="I5384">
        <v>921</v>
      </c>
      <c r="J5384" t="s">
        <v>981</v>
      </c>
      <c r="K5384" t="s">
        <v>828</v>
      </c>
      <c r="L5384" t="s">
        <v>247</v>
      </c>
      <c r="M5384">
        <v>0</v>
      </c>
      <c r="N5384">
        <v>176820</v>
      </c>
      <c r="O5384">
        <v>150120</v>
      </c>
      <c r="P5384">
        <v>203519</v>
      </c>
      <c r="Q5384">
        <v>0</v>
      </c>
      <c r="R5384">
        <v>139541</v>
      </c>
      <c r="S5384">
        <v>670000</v>
      </c>
      <c r="T5384">
        <v>0</v>
      </c>
      <c r="U5384">
        <v>670000</v>
      </c>
      <c r="V5384">
        <v>37</v>
      </c>
    </row>
    <row r="5385" spans="1:22" x14ac:dyDescent="0.3">
      <c r="A5385">
        <v>202122</v>
      </c>
      <c r="B5385" t="s">
        <v>820</v>
      </c>
      <c r="C5385" t="s">
        <v>821</v>
      </c>
      <c r="D5385" t="s">
        <v>822</v>
      </c>
      <c r="E5385" t="s">
        <v>823</v>
      </c>
      <c r="F5385" t="s">
        <v>876</v>
      </c>
      <c r="G5385" t="s">
        <v>877</v>
      </c>
      <c r="H5385" t="s">
        <v>980</v>
      </c>
      <c r="I5385">
        <v>921</v>
      </c>
      <c r="J5385" t="s">
        <v>981</v>
      </c>
      <c r="K5385" t="s">
        <v>828</v>
      </c>
      <c r="L5385" t="s">
        <v>833</v>
      </c>
      <c r="M5385">
        <v>6799886</v>
      </c>
      <c r="N5385">
        <v>39432477</v>
      </c>
      <c r="O5385">
        <v>25038073</v>
      </c>
      <c r="P5385">
        <v>11076370</v>
      </c>
      <c r="Q5385">
        <v>1556567</v>
      </c>
      <c r="R5385">
        <v>2192446</v>
      </c>
      <c r="S5385">
        <v>87006381</v>
      </c>
      <c r="T5385">
        <v>283755</v>
      </c>
      <c r="U5385">
        <v>86722626</v>
      </c>
      <c r="V5385" t="s">
        <v>834</v>
      </c>
    </row>
    <row r="5386" spans="1:22" x14ac:dyDescent="0.3">
      <c r="A5386">
        <v>202223</v>
      </c>
      <c r="B5386" t="s">
        <v>820</v>
      </c>
      <c r="C5386" t="s">
        <v>821</v>
      </c>
      <c r="D5386" t="s">
        <v>822</v>
      </c>
      <c r="E5386" t="s">
        <v>823</v>
      </c>
      <c r="F5386" t="s">
        <v>876</v>
      </c>
      <c r="G5386" t="s">
        <v>877</v>
      </c>
      <c r="H5386" t="s">
        <v>980</v>
      </c>
      <c r="I5386">
        <v>921</v>
      </c>
      <c r="J5386" t="s">
        <v>981</v>
      </c>
      <c r="K5386" t="s">
        <v>828</v>
      </c>
      <c r="L5386" t="s">
        <v>833</v>
      </c>
      <c r="M5386">
        <v>6955862</v>
      </c>
      <c r="N5386">
        <v>40653032</v>
      </c>
      <c r="O5386">
        <v>25987748</v>
      </c>
      <c r="P5386">
        <v>10974329</v>
      </c>
      <c r="Q5386">
        <v>2901246</v>
      </c>
      <c r="R5386">
        <v>2376210</v>
      </c>
      <c r="S5386">
        <v>90891790</v>
      </c>
      <c r="T5386">
        <v>309914</v>
      </c>
      <c r="U5386">
        <v>90581876</v>
      </c>
      <c r="V5386" t="s">
        <v>834</v>
      </c>
    </row>
    <row r="5387" spans="1:22" x14ac:dyDescent="0.3">
      <c r="A5387">
        <v>202324</v>
      </c>
      <c r="B5387" t="s">
        <v>820</v>
      </c>
      <c r="C5387" t="s">
        <v>821</v>
      </c>
      <c r="D5387" t="s">
        <v>822</v>
      </c>
      <c r="E5387" t="s">
        <v>823</v>
      </c>
      <c r="F5387" t="s">
        <v>876</v>
      </c>
      <c r="G5387" t="s">
        <v>877</v>
      </c>
      <c r="H5387" t="s">
        <v>980</v>
      </c>
      <c r="I5387">
        <v>921</v>
      </c>
      <c r="J5387" t="s">
        <v>981</v>
      </c>
      <c r="K5387" t="s">
        <v>828</v>
      </c>
      <c r="L5387" t="s">
        <v>833</v>
      </c>
      <c r="M5387">
        <v>6972743</v>
      </c>
      <c r="N5387">
        <v>43686327</v>
      </c>
      <c r="O5387">
        <v>27646271</v>
      </c>
      <c r="P5387">
        <v>12727987</v>
      </c>
      <c r="Q5387">
        <v>3436709</v>
      </c>
      <c r="R5387">
        <v>2499395</v>
      </c>
      <c r="S5387">
        <v>98159002</v>
      </c>
      <c r="T5387">
        <v>325494</v>
      </c>
      <c r="U5387">
        <v>97833508</v>
      </c>
      <c r="V5387" t="s">
        <v>834</v>
      </c>
    </row>
    <row r="5388" spans="1:22" x14ac:dyDescent="0.3">
      <c r="A5388">
        <v>202122</v>
      </c>
      <c r="B5388" t="s">
        <v>820</v>
      </c>
      <c r="C5388" t="s">
        <v>821</v>
      </c>
      <c r="D5388" t="s">
        <v>822</v>
      </c>
      <c r="E5388" t="s">
        <v>823</v>
      </c>
      <c r="F5388" t="s">
        <v>876</v>
      </c>
      <c r="G5388" t="s">
        <v>877</v>
      </c>
      <c r="H5388" t="s">
        <v>980</v>
      </c>
      <c r="I5388">
        <v>921</v>
      </c>
      <c r="J5388" t="s">
        <v>981</v>
      </c>
      <c r="K5388" t="s">
        <v>835</v>
      </c>
      <c r="L5388" t="s">
        <v>836</v>
      </c>
      <c r="M5388" t="s">
        <v>829</v>
      </c>
      <c r="N5388" t="s">
        <v>829</v>
      </c>
      <c r="O5388" t="s">
        <v>829</v>
      </c>
      <c r="P5388" t="s">
        <v>829</v>
      </c>
      <c r="Q5388" t="s">
        <v>829</v>
      </c>
      <c r="R5388" t="s">
        <v>829</v>
      </c>
      <c r="S5388">
        <v>81404597</v>
      </c>
      <c r="T5388" t="s">
        <v>829</v>
      </c>
      <c r="U5388" t="s">
        <v>829</v>
      </c>
      <c r="V5388" t="s">
        <v>834</v>
      </c>
    </row>
    <row r="5389" spans="1:22" x14ac:dyDescent="0.3">
      <c r="A5389">
        <v>202223</v>
      </c>
      <c r="B5389" t="s">
        <v>820</v>
      </c>
      <c r="C5389" t="s">
        <v>821</v>
      </c>
      <c r="D5389" t="s">
        <v>822</v>
      </c>
      <c r="E5389" t="s">
        <v>823</v>
      </c>
      <c r="F5389" t="s">
        <v>876</v>
      </c>
      <c r="G5389" t="s">
        <v>877</v>
      </c>
      <c r="H5389" t="s">
        <v>980</v>
      </c>
      <c r="I5389">
        <v>921</v>
      </c>
      <c r="J5389" t="s">
        <v>981</v>
      </c>
      <c r="K5389" t="s">
        <v>835</v>
      </c>
      <c r="L5389" t="s">
        <v>836</v>
      </c>
      <c r="M5389" t="s">
        <v>829</v>
      </c>
      <c r="N5389" t="s">
        <v>829</v>
      </c>
      <c r="O5389" t="s">
        <v>829</v>
      </c>
      <c r="P5389" t="s">
        <v>829</v>
      </c>
      <c r="Q5389" t="s">
        <v>829</v>
      </c>
      <c r="R5389" t="s">
        <v>829</v>
      </c>
      <c r="S5389">
        <v>84214003</v>
      </c>
      <c r="T5389" t="s">
        <v>829</v>
      </c>
      <c r="U5389" t="s">
        <v>829</v>
      </c>
      <c r="V5389" t="s">
        <v>834</v>
      </c>
    </row>
    <row r="5390" spans="1:22" x14ac:dyDescent="0.3">
      <c r="A5390">
        <v>202324</v>
      </c>
      <c r="B5390" t="s">
        <v>820</v>
      </c>
      <c r="C5390" t="s">
        <v>821</v>
      </c>
      <c r="D5390" t="s">
        <v>822</v>
      </c>
      <c r="E5390" t="s">
        <v>823</v>
      </c>
      <c r="F5390" t="s">
        <v>876</v>
      </c>
      <c r="G5390" t="s">
        <v>877</v>
      </c>
      <c r="H5390" t="s">
        <v>980</v>
      </c>
      <c r="I5390">
        <v>921</v>
      </c>
      <c r="J5390" t="s">
        <v>981</v>
      </c>
      <c r="K5390" t="s">
        <v>835</v>
      </c>
      <c r="L5390" t="s">
        <v>836</v>
      </c>
      <c r="M5390" t="s">
        <v>829</v>
      </c>
      <c r="N5390" t="s">
        <v>829</v>
      </c>
      <c r="O5390" t="s">
        <v>829</v>
      </c>
      <c r="P5390" t="s">
        <v>829</v>
      </c>
      <c r="Q5390" t="s">
        <v>829</v>
      </c>
      <c r="R5390" t="s">
        <v>829</v>
      </c>
      <c r="S5390">
        <v>88459743</v>
      </c>
      <c r="T5390" t="s">
        <v>829</v>
      </c>
      <c r="U5390" t="s">
        <v>829</v>
      </c>
      <c r="V5390" t="s">
        <v>834</v>
      </c>
    </row>
    <row r="5391" spans="1:22" x14ac:dyDescent="0.3">
      <c r="A5391">
        <v>202122</v>
      </c>
      <c r="B5391" t="s">
        <v>820</v>
      </c>
      <c r="C5391" t="s">
        <v>821</v>
      </c>
      <c r="D5391" t="s">
        <v>822</v>
      </c>
      <c r="E5391" t="s">
        <v>823</v>
      </c>
      <c r="F5391" t="s">
        <v>876</v>
      </c>
      <c r="G5391" t="s">
        <v>877</v>
      </c>
      <c r="H5391" t="s">
        <v>980</v>
      </c>
      <c r="I5391">
        <v>921</v>
      </c>
      <c r="J5391" t="s">
        <v>981</v>
      </c>
      <c r="K5391" t="s">
        <v>835</v>
      </c>
      <c r="L5391" t="s">
        <v>837</v>
      </c>
      <c r="M5391" t="s">
        <v>829</v>
      </c>
      <c r="N5391" t="s">
        <v>829</v>
      </c>
      <c r="O5391" t="s">
        <v>829</v>
      </c>
      <c r="P5391" t="s">
        <v>829</v>
      </c>
      <c r="Q5391" t="s">
        <v>829</v>
      </c>
      <c r="R5391" t="s">
        <v>829</v>
      </c>
      <c r="S5391">
        <v>27454</v>
      </c>
      <c r="T5391" t="s">
        <v>829</v>
      </c>
      <c r="U5391" t="s">
        <v>829</v>
      </c>
      <c r="V5391" t="s">
        <v>834</v>
      </c>
    </row>
    <row r="5392" spans="1:22" x14ac:dyDescent="0.3">
      <c r="A5392">
        <v>202223</v>
      </c>
      <c r="B5392" t="s">
        <v>820</v>
      </c>
      <c r="C5392" t="s">
        <v>821</v>
      </c>
      <c r="D5392" t="s">
        <v>822</v>
      </c>
      <c r="E5392" t="s">
        <v>823</v>
      </c>
      <c r="F5392" t="s">
        <v>876</v>
      </c>
      <c r="G5392" t="s">
        <v>877</v>
      </c>
      <c r="H5392" t="s">
        <v>980</v>
      </c>
      <c r="I5392">
        <v>921</v>
      </c>
      <c r="J5392" t="s">
        <v>981</v>
      </c>
      <c r="K5392" t="s">
        <v>835</v>
      </c>
      <c r="L5392" t="s">
        <v>837</v>
      </c>
      <c r="M5392" t="s">
        <v>829</v>
      </c>
      <c r="N5392" t="s">
        <v>829</v>
      </c>
      <c r="O5392" t="s">
        <v>829</v>
      </c>
      <c r="P5392" t="s">
        <v>829</v>
      </c>
      <c r="Q5392" t="s">
        <v>829</v>
      </c>
      <c r="R5392" t="s">
        <v>829</v>
      </c>
      <c r="S5392">
        <v>4954470</v>
      </c>
      <c r="T5392" t="s">
        <v>829</v>
      </c>
      <c r="U5392" t="s">
        <v>829</v>
      </c>
      <c r="V5392">
        <v>0</v>
      </c>
    </row>
    <row r="5393" spans="1:22" x14ac:dyDescent="0.3">
      <c r="A5393">
        <v>202324</v>
      </c>
      <c r="B5393" t="s">
        <v>820</v>
      </c>
      <c r="C5393" t="s">
        <v>821</v>
      </c>
      <c r="D5393" t="s">
        <v>822</v>
      </c>
      <c r="E5393" t="s">
        <v>823</v>
      </c>
      <c r="F5393" t="s">
        <v>876</v>
      </c>
      <c r="G5393" t="s">
        <v>877</v>
      </c>
      <c r="H5393" t="s">
        <v>980</v>
      </c>
      <c r="I5393">
        <v>921</v>
      </c>
      <c r="J5393" t="s">
        <v>981</v>
      </c>
      <c r="K5393" t="s">
        <v>835</v>
      </c>
      <c r="L5393" t="s">
        <v>837</v>
      </c>
      <c r="M5393" t="s">
        <v>829</v>
      </c>
      <c r="N5393" t="s">
        <v>829</v>
      </c>
      <c r="O5393" t="s">
        <v>829</v>
      </c>
      <c r="P5393" t="s">
        <v>829</v>
      </c>
      <c r="Q5393" t="s">
        <v>829</v>
      </c>
      <c r="R5393" t="s">
        <v>829</v>
      </c>
      <c r="S5393">
        <v>2630127</v>
      </c>
      <c r="T5393" t="s">
        <v>829</v>
      </c>
      <c r="U5393" t="s">
        <v>829</v>
      </c>
      <c r="V5393">
        <v>0</v>
      </c>
    </row>
    <row r="5394" spans="1:22" x14ac:dyDescent="0.3">
      <c r="A5394">
        <v>202122</v>
      </c>
      <c r="B5394" t="s">
        <v>820</v>
      </c>
      <c r="C5394" t="s">
        <v>821</v>
      </c>
      <c r="D5394" t="s">
        <v>822</v>
      </c>
      <c r="E5394" t="s">
        <v>823</v>
      </c>
      <c r="F5394" t="s">
        <v>876</v>
      </c>
      <c r="G5394" t="s">
        <v>877</v>
      </c>
      <c r="H5394" t="s">
        <v>980</v>
      </c>
      <c r="I5394">
        <v>921</v>
      </c>
      <c r="J5394" t="s">
        <v>981</v>
      </c>
      <c r="K5394" t="s">
        <v>835</v>
      </c>
      <c r="L5394" t="s">
        <v>838</v>
      </c>
      <c r="M5394" t="s">
        <v>829</v>
      </c>
      <c r="N5394" t="s">
        <v>829</v>
      </c>
      <c r="O5394" t="s">
        <v>829</v>
      </c>
      <c r="P5394" t="s">
        <v>829</v>
      </c>
      <c r="Q5394" t="s">
        <v>829</v>
      </c>
      <c r="R5394" t="s">
        <v>829</v>
      </c>
      <c r="S5394">
        <v>-4298831</v>
      </c>
      <c r="T5394" t="s">
        <v>829</v>
      </c>
      <c r="U5394" t="s">
        <v>829</v>
      </c>
      <c r="V5394" t="s">
        <v>834</v>
      </c>
    </row>
    <row r="5395" spans="1:22" x14ac:dyDescent="0.3">
      <c r="A5395">
        <v>202223</v>
      </c>
      <c r="B5395" t="s">
        <v>820</v>
      </c>
      <c r="C5395" t="s">
        <v>821</v>
      </c>
      <c r="D5395" t="s">
        <v>822</v>
      </c>
      <c r="E5395" t="s">
        <v>823</v>
      </c>
      <c r="F5395" t="s">
        <v>876</v>
      </c>
      <c r="G5395" t="s">
        <v>877</v>
      </c>
      <c r="H5395" t="s">
        <v>980</v>
      </c>
      <c r="I5395">
        <v>921</v>
      </c>
      <c r="J5395" t="s">
        <v>981</v>
      </c>
      <c r="K5395" t="s">
        <v>835</v>
      </c>
      <c r="L5395" t="s">
        <v>838</v>
      </c>
      <c r="M5395" t="s">
        <v>829</v>
      </c>
      <c r="N5395" t="s">
        <v>829</v>
      </c>
      <c r="O5395" t="s">
        <v>829</v>
      </c>
      <c r="P5395" t="s">
        <v>829</v>
      </c>
      <c r="Q5395" t="s">
        <v>829</v>
      </c>
      <c r="R5395" t="s">
        <v>829</v>
      </c>
      <c r="S5395">
        <v>-6344751</v>
      </c>
      <c r="T5395" t="s">
        <v>829</v>
      </c>
      <c r="U5395" t="s">
        <v>829</v>
      </c>
      <c r="V5395" t="s">
        <v>834</v>
      </c>
    </row>
    <row r="5396" spans="1:22" x14ac:dyDescent="0.3">
      <c r="A5396">
        <v>202324</v>
      </c>
      <c r="B5396" t="s">
        <v>820</v>
      </c>
      <c r="C5396" t="s">
        <v>821</v>
      </c>
      <c r="D5396" t="s">
        <v>822</v>
      </c>
      <c r="E5396" t="s">
        <v>823</v>
      </c>
      <c r="F5396" t="s">
        <v>876</v>
      </c>
      <c r="G5396" t="s">
        <v>877</v>
      </c>
      <c r="H5396" t="s">
        <v>980</v>
      </c>
      <c r="I5396">
        <v>921</v>
      </c>
      <c r="J5396" t="s">
        <v>981</v>
      </c>
      <c r="K5396" t="s">
        <v>835</v>
      </c>
      <c r="L5396" t="s">
        <v>838</v>
      </c>
      <c r="M5396" t="s">
        <v>829</v>
      </c>
      <c r="N5396" t="s">
        <v>829</v>
      </c>
      <c r="O5396" t="s">
        <v>829</v>
      </c>
      <c r="P5396" t="s">
        <v>829</v>
      </c>
      <c r="Q5396" t="s">
        <v>829</v>
      </c>
      <c r="R5396" t="s">
        <v>829</v>
      </c>
      <c r="S5396">
        <v>-4006501</v>
      </c>
      <c r="T5396" t="s">
        <v>829</v>
      </c>
      <c r="U5396" t="s">
        <v>829</v>
      </c>
      <c r="V5396" t="s">
        <v>834</v>
      </c>
    </row>
    <row r="5397" spans="1:22" x14ac:dyDescent="0.3">
      <c r="A5397">
        <v>202122</v>
      </c>
      <c r="B5397" t="s">
        <v>820</v>
      </c>
      <c r="C5397" t="s">
        <v>821</v>
      </c>
      <c r="D5397" t="s">
        <v>822</v>
      </c>
      <c r="E5397" t="s">
        <v>823</v>
      </c>
      <c r="F5397" t="s">
        <v>876</v>
      </c>
      <c r="G5397" t="s">
        <v>877</v>
      </c>
      <c r="H5397" t="s">
        <v>980</v>
      </c>
      <c r="I5397">
        <v>921</v>
      </c>
      <c r="J5397" t="s">
        <v>981</v>
      </c>
      <c r="K5397" t="s">
        <v>835</v>
      </c>
      <c r="L5397" t="s">
        <v>839</v>
      </c>
      <c r="M5397" t="s">
        <v>829</v>
      </c>
      <c r="N5397" t="s">
        <v>829</v>
      </c>
      <c r="O5397" t="s">
        <v>829</v>
      </c>
      <c r="P5397" t="s">
        <v>829</v>
      </c>
      <c r="Q5397" t="s">
        <v>829</v>
      </c>
      <c r="R5397" t="s">
        <v>829</v>
      </c>
      <c r="S5397">
        <v>6344751</v>
      </c>
      <c r="T5397" t="s">
        <v>829</v>
      </c>
      <c r="U5397" t="s">
        <v>829</v>
      </c>
      <c r="V5397" t="s">
        <v>834</v>
      </c>
    </row>
    <row r="5398" spans="1:22" x14ac:dyDescent="0.3">
      <c r="A5398">
        <v>202223</v>
      </c>
      <c r="B5398" t="s">
        <v>820</v>
      </c>
      <c r="C5398" t="s">
        <v>821</v>
      </c>
      <c r="D5398" t="s">
        <v>822</v>
      </c>
      <c r="E5398" t="s">
        <v>823</v>
      </c>
      <c r="F5398" t="s">
        <v>876</v>
      </c>
      <c r="G5398" t="s">
        <v>877</v>
      </c>
      <c r="H5398" t="s">
        <v>980</v>
      </c>
      <c r="I5398">
        <v>921</v>
      </c>
      <c r="J5398" t="s">
        <v>981</v>
      </c>
      <c r="K5398" t="s">
        <v>835</v>
      </c>
      <c r="L5398" t="s">
        <v>839</v>
      </c>
      <c r="M5398" t="s">
        <v>829</v>
      </c>
      <c r="N5398" t="s">
        <v>829</v>
      </c>
      <c r="O5398" t="s">
        <v>829</v>
      </c>
      <c r="P5398" t="s">
        <v>829</v>
      </c>
      <c r="Q5398" t="s">
        <v>829</v>
      </c>
      <c r="R5398" t="s">
        <v>829</v>
      </c>
      <c r="S5398">
        <v>4006501</v>
      </c>
      <c r="T5398" t="s">
        <v>829</v>
      </c>
      <c r="U5398" t="s">
        <v>829</v>
      </c>
      <c r="V5398" t="s">
        <v>834</v>
      </c>
    </row>
    <row r="5399" spans="1:22" x14ac:dyDescent="0.3">
      <c r="A5399">
        <v>202324</v>
      </c>
      <c r="B5399" t="s">
        <v>820</v>
      </c>
      <c r="C5399" t="s">
        <v>821</v>
      </c>
      <c r="D5399" t="s">
        <v>822</v>
      </c>
      <c r="E5399" t="s">
        <v>823</v>
      </c>
      <c r="F5399" t="s">
        <v>876</v>
      </c>
      <c r="G5399" t="s">
        <v>877</v>
      </c>
      <c r="H5399" t="s">
        <v>980</v>
      </c>
      <c r="I5399">
        <v>921</v>
      </c>
      <c r="J5399" t="s">
        <v>981</v>
      </c>
      <c r="K5399" t="s">
        <v>835</v>
      </c>
      <c r="L5399" t="s">
        <v>839</v>
      </c>
      <c r="M5399" t="s">
        <v>829</v>
      </c>
      <c r="N5399" t="s">
        <v>829</v>
      </c>
      <c r="O5399" t="s">
        <v>829</v>
      </c>
      <c r="P5399" t="s">
        <v>829</v>
      </c>
      <c r="Q5399" t="s">
        <v>829</v>
      </c>
      <c r="R5399" t="s">
        <v>829</v>
      </c>
      <c r="S5399">
        <v>6592562</v>
      </c>
      <c r="T5399" t="s">
        <v>829</v>
      </c>
      <c r="U5399" t="s">
        <v>829</v>
      </c>
      <c r="V5399" t="s">
        <v>834</v>
      </c>
    </row>
    <row r="5400" spans="1:22" x14ac:dyDescent="0.3">
      <c r="A5400">
        <v>202122</v>
      </c>
      <c r="B5400" t="s">
        <v>820</v>
      </c>
      <c r="C5400" t="s">
        <v>821</v>
      </c>
      <c r="D5400" t="s">
        <v>822</v>
      </c>
      <c r="E5400" t="s">
        <v>823</v>
      </c>
      <c r="F5400" t="s">
        <v>876</v>
      </c>
      <c r="G5400" t="s">
        <v>877</v>
      </c>
      <c r="H5400" t="s">
        <v>980</v>
      </c>
      <c r="I5400">
        <v>921</v>
      </c>
      <c r="J5400" t="s">
        <v>981</v>
      </c>
      <c r="K5400" t="s">
        <v>835</v>
      </c>
      <c r="L5400" t="s">
        <v>840</v>
      </c>
      <c r="M5400" t="s">
        <v>829</v>
      </c>
      <c r="N5400" t="s">
        <v>829</v>
      </c>
      <c r="O5400" t="s">
        <v>829</v>
      </c>
      <c r="P5400" t="s">
        <v>829</v>
      </c>
      <c r="Q5400" t="s">
        <v>829</v>
      </c>
      <c r="R5400" t="s">
        <v>829</v>
      </c>
      <c r="S5400">
        <v>0</v>
      </c>
      <c r="T5400" t="s">
        <v>829</v>
      </c>
      <c r="U5400" t="s">
        <v>829</v>
      </c>
      <c r="V5400" t="s">
        <v>834</v>
      </c>
    </row>
    <row r="5401" spans="1:22" x14ac:dyDescent="0.3">
      <c r="A5401">
        <v>202223</v>
      </c>
      <c r="B5401" t="s">
        <v>820</v>
      </c>
      <c r="C5401" t="s">
        <v>821</v>
      </c>
      <c r="D5401" t="s">
        <v>822</v>
      </c>
      <c r="E5401" t="s">
        <v>823</v>
      </c>
      <c r="F5401" t="s">
        <v>876</v>
      </c>
      <c r="G5401" t="s">
        <v>877</v>
      </c>
      <c r="H5401" t="s">
        <v>980</v>
      </c>
      <c r="I5401">
        <v>921</v>
      </c>
      <c r="J5401" t="s">
        <v>981</v>
      </c>
      <c r="K5401" t="s">
        <v>835</v>
      </c>
      <c r="L5401" t="s">
        <v>840</v>
      </c>
      <c r="M5401" t="s">
        <v>829</v>
      </c>
      <c r="N5401" t="s">
        <v>829</v>
      </c>
      <c r="O5401" t="s">
        <v>829</v>
      </c>
      <c r="P5401" t="s">
        <v>829</v>
      </c>
      <c r="Q5401" t="s">
        <v>829</v>
      </c>
      <c r="R5401" t="s">
        <v>829</v>
      </c>
      <c r="S5401">
        <v>0</v>
      </c>
      <c r="T5401" t="s">
        <v>829</v>
      </c>
      <c r="U5401" t="s">
        <v>829</v>
      </c>
      <c r="V5401" t="s">
        <v>834</v>
      </c>
    </row>
    <row r="5402" spans="1:22" x14ac:dyDescent="0.3">
      <c r="A5402">
        <v>202324</v>
      </c>
      <c r="B5402" t="s">
        <v>820</v>
      </c>
      <c r="C5402" t="s">
        <v>821</v>
      </c>
      <c r="D5402" t="s">
        <v>822</v>
      </c>
      <c r="E5402" t="s">
        <v>823</v>
      </c>
      <c r="F5402" t="s">
        <v>876</v>
      </c>
      <c r="G5402" t="s">
        <v>877</v>
      </c>
      <c r="H5402" t="s">
        <v>980</v>
      </c>
      <c r="I5402">
        <v>921</v>
      </c>
      <c r="J5402" t="s">
        <v>981</v>
      </c>
      <c r="K5402" t="s">
        <v>835</v>
      </c>
      <c r="L5402" t="s">
        <v>840</v>
      </c>
      <c r="M5402" t="s">
        <v>829</v>
      </c>
      <c r="N5402" t="s">
        <v>829</v>
      </c>
      <c r="O5402" t="s">
        <v>829</v>
      </c>
      <c r="P5402" t="s">
        <v>829</v>
      </c>
      <c r="Q5402" t="s">
        <v>829</v>
      </c>
      <c r="R5402" t="s">
        <v>829</v>
      </c>
      <c r="S5402">
        <v>0</v>
      </c>
      <c r="T5402" t="s">
        <v>829</v>
      </c>
      <c r="U5402" t="s">
        <v>829</v>
      </c>
      <c r="V5402" t="s">
        <v>834</v>
      </c>
    </row>
    <row r="5403" spans="1:22" x14ac:dyDescent="0.3">
      <c r="A5403">
        <v>202122</v>
      </c>
      <c r="B5403" t="s">
        <v>820</v>
      </c>
      <c r="C5403" t="s">
        <v>821</v>
      </c>
      <c r="D5403" t="s">
        <v>822</v>
      </c>
      <c r="E5403" t="s">
        <v>823</v>
      </c>
      <c r="F5403" t="s">
        <v>876</v>
      </c>
      <c r="G5403" t="s">
        <v>877</v>
      </c>
      <c r="H5403" t="s">
        <v>980</v>
      </c>
      <c r="I5403">
        <v>921</v>
      </c>
      <c r="J5403" t="s">
        <v>981</v>
      </c>
      <c r="K5403" t="s">
        <v>835</v>
      </c>
      <c r="L5403" t="s">
        <v>841</v>
      </c>
      <c r="M5403" t="s">
        <v>829</v>
      </c>
      <c r="N5403" t="s">
        <v>829</v>
      </c>
      <c r="O5403" t="s">
        <v>829</v>
      </c>
      <c r="P5403" t="s">
        <v>829</v>
      </c>
      <c r="Q5403" t="s">
        <v>829</v>
      </c>
      <c r="R5403" t="s">
        <v>829</v>
      </c>
      <c r="S5403">
        <v>86722626</v>
      </c>
      <c r="T5403" t="s">
        <v>829</v>
      </c>
      <c r="U5403" t="s">
        <v>829</v>
      </c>
      <c r="V5403" t="s">
        <v>834</v>
      </c>
    </row>
    <row r="5404" spans="1:22" x14ac:dyDescent="0.3">
      <c r="A5404">
        <v>202223</v>
      </c>
      <c r="B5404" t="s">
        <v>820</v>
      </c>
      <c r="C5404" t="s">
        <v>821</v>
      </c>
      <c r="D5404" t="s">
        <v>822</v>
      </c>
      <c r="E5404" t="s">
        <v>823</v>
      </c>
      <c r="F5404" t="s">
        <v>876</v>
      </c>
      <c r="G5404" t="s">
        <v>877</v>
      </c>
      <c r="H5404" t="s">
        <v>980</v>
      </c>
      <c r="I5404">
        <v>921</v>
      </c>
      <c r="J5404" t="s">
        <v>981</v>
      </c>
      <c r="K5404" t="s">
        <v>835</v>
      </c>
      <c r="L5404" t="s">
        <v>841</v>
      </c>
      <c r="M5404" t="s">
        <v>829</v>
      </c>
      <c r="N5404" t="s">
        <v>829</v>
      </c>
      <c r="O5404" t="s">
        <v>829</v>
      </c>
      <c r="P5404" t="s">
        <v>829</v>
      </c>
      <c r="Q5404" t="s">
        <v>829</v>
      </c>
      <c r="R5404" t="s">
        <v>829</v>
      </c>
      <c r="S5404">
        <v>90581876</v>
      </c>
      <c r="T5404" t="s">
        <v>829</v>
      </c>
      <c r="U5404" t="s">
        <v>829</v>
      </c>
      <c r="V5404" t="s">
        <v>834</v>
      </c>
    </row>
    <row r="5405" spans="1:22" x14ac:dyDescent="0.3">
      <c r="A5405">
        <v>202324</v>
      </c>
      <c r="B5405" t="s">
        <v>820</v>
      </c>
      <c r="C5405" t="s">
        <v>821</v>
      </c>
      <c r="D5405" t="s">
        <v>822</v>
      </c>
      <c r="E5405" t="s">
        <v>823</v>
      </c>
      <c r="F5405" t="s">
        <v>876</v>
      </c>
      <c r="G5405" t="s">
        <v>877</v>
      </c>
      <c r="H5405" t="s">
        <v>980</v>
      </c>
      <c r="I5405">
        <v>921</v>
      </c>
      <c r="J5405" t="s">
        <v>981</v>
      </c>
      <c r="K5405" t="s">
        <v>835</v>
      </c>
      <c r="L5405" t="s">
        <v>841</v>
      </c>
      <c r="M5405" t="s">
        <v>829</v>
      </c>
      <c r="N5405" t="s">
        <v>829</v>
      </c>
      <c r="O5405" t="s">
        <v>829</v>
      </c>
      <c r="P5405" t="s">
        <v>829</v>
      </c>
      <c r="Q5405" t="s">
        <v>829</v>
      </c>
      <c r="R5405" t="s">
        <v>829</v>
      </c>
      <c r="S5405">
        <v>97833508</v>
      </c>
      <c r="T5405" t="s">
        <v>829</v>
      </c>
      <c r="U5405" t="s">
        <v>829</v>
      </c>
      <c r="V5405" t="s">
        <v>834</v>
      </c>
    </row>
    <row r="5406" spans="1:22" x14ac:dyDescent="0.3">
      <c r="A5406">
        <v>202122</v>
      </c>
      <c r="B5406" t="s">
        <v>820</v>
      </c>
      <c r="C5406" t="s">
        <v>821</v>
      </c>
      <c r="D5406" t="s">
        <v>822</v>
      </c>
      <c r="E5406" t="s">
        <v>823</v>
      </c>
      <c r="F5406" t="s">
        <v>876</v>
      </c>
      <c r="G5406" t="s">
        <v>877</v>
      </c>
      <c r="H5406" t="s">
        <v>980</v>
      </c>
      <c r="I5406">
        <v>921</v>
      </c>
      <c r="J5406" t="s">
        <v>981</v>
      </c>
      <c r="K5406" t="s">
        <v>842</v>
      </c>
      <c r="L5406" t="s">
        <v>238</v>
      </c>
      <c r="M5406" t="s">
        <v>829</v>
      </c>
      <c r="N5406" t="s">
        <v>829</v>
      </c>
      <c r="O5406" t="s">
        <v>829</v>
      </c>
      <c r="P5406" t="s">
        <v>829</v>
      </c>
      <c r="Q5406" t="s">
        <v>829</v>
      </c>
      <c r="R5406" t="s">
        <v>829</v>
      </c>
      <c r="S5406">
        <v>311260</v>
      </c>
      <c r="T5406">
        <v>28153</v>
      </c>
      <c r="U5406">
        <v>283107</v>
      </c>
      <c r="V5406">
        <v>16</v>
      </c>
    </row>
    <row r="5407" spans="1:22" x14ac:dyDescent="0.3">
      <c r="A5407">
        <v>202223</v>
      </c>
      <c r="B5407" t="s">
        <v>820</v>
      </c>
      <c r="C5407" t="s">
        <v>821</v>
      </c>
      <c r="D5407" t="s">
        <v>822</v>
      </c>
      <c r="E5407" t="s">
        <v>823</v>
      </c>
      <c r="F5407" t="s">
        <v>876</v>
      </c>
      <c r="G5407" t="s">
        <v>877</v>
      </c>
      <c r="H5407" t="s">
        <v>980</v>
      </c>
      <c r="I5407">
        <v>921</v>
      </c>
      <c r="J5407" t="s">
        <v>981</v>
      </c>
      <c r="K5407" t="s">
        <v>842</v>
      </c>
      <c r="L5407" t="s">
        <v>238</v>
      </c>
      <c r="M5407" t="s">
        <v>829</v>
      </c>
      <c r="N5407" t="s">
        <v>829</v>
      </c>
      <c r="O5407" t="s">
        <v>829</v>
      </c>
      <c r="P5407" t="s">
        <v>829</v>
      </c>
      <c r="Q5407" t="s">
        <v>829</v>
      </c>
      <c r="R5407" t="s">
        <v>829</v>
      </c>
      <c r="S5407">
        <v>352736</v>
      </c>
      <c r="T5407">
        <v>11767</v>
      </c>
      <c r="U5407">
        <v>340969</v>
      </c>
      <c r="V5407">
        <v>19</v>
      </c>
    </row>
    <row r="5408" spans="1:22" x14ac:dyDescent="0.3">
      <c r="A5408">
        <v>202324</v>
      </c>
      <c r="B5408" t="s">
        <v>820</v>
      </c>
      <c r="C5408" t="s">
        <v>821</v>
      </c>
      <c r="D5408" t="s">
        <v>822</v>
      </c>
      <c r="E5408" t="s">
        <v>823</v>
      </c>
      <c r="F5408" t="s">
        <v>876</v>
      </c>
      <c r="G5408" t="s">
        <v>877</v>
      </c>
      <c r="H5408" t="s">
        <v>980</v>
      </c>
      <c r="I5408">
        <v>921</v>
      </c>
      <c r="J5408" t="s">
        <v>981</v>
      </c>
      <c r="K5408" t="s">
        <v>842</v>
      </c>
      <c r="L5408" t="s">
        <v>238</v>
      </c>
      <c r="M5408" t="s">
        <v>829</v>
      </c>
      <c r="N5408" t="s">
        <v>829</v>
      </c>
      <c r="O5408" t="s">
        <v>829</v>
      </c>
      <c r="P5408" t="s">
        <v>829</v>
      </c>
      <c r="Q5408" t="s">
        <v>829</v>
      </c>
      <c r="R5408" t="s">
        <v>829</v>
      </c>
      <c r="S5408">
        <v>352937</v>
      </c>
      <c r="T5408">
        <v>4502</v>
      </c>
      <c r="U5408">
        <v>348435</v>
      </c>
      <c r="V5408">
        <v>19</v>
      </c>
    </row>
    <row r="5409" spans="1:22" x14ac:dyDescent="0.3">
      <c r="A5409">
        <v>202122</v>
      </c>
      <c r="B5409" t="s">
        <v>820</v>
      </c>
      <c r="C5409" t="s">
        <v>821</v>
      </c>
      <c r="D5409" t="s">
        <v>822</v>
      </c>
      <c r="E5409" t="s">
        <v>823</v>
      </c>
      <c r="F5409" t="s">
        <v>876</v>
      </c>
      <c r="G5409" t="s">
        <v>877</v>
      </c>
      <c r="H5409" t="s">
        <v>980</v>
      </c>
      <c r="I5409">
        <v>921</v>
      </c>
      <c r="J5409" t="s">
        <v>981</v>
      </c>
      <c r="K5409" t="s">
        <v>842</v>
      </c>
      <c r="L5409" t="s">
        <v>240</v>
      </c>
      <c r="M5409" t="s">
        <v>829</v>
      </c>
      <c r="N5409" t="s">
        <v>829</v>
      </c>
      <c r="O5409" t="s">
        <v>829</v>
      </c>
      <c r="P5409" t="s">
        <v>829</v>
      </c>
      <c r="Q5409" t="s">
        <v>829</v>
      </c>
      <c r="R5409" t="s">
        <v>829</v>
      </c>
      <c r="S5409">
        <v>511597</v>
      </c>
      <c r="T5409">
        <v>0</v>
      </c>
      <c r="U5409">
        <v>511597</v>
      </c>
      <c r="V5409">
        <v>28</v>
      </c>
    </row>
    <row r="5410" spans="1:22" x14ac:dyDescent="0.3">
      <c r="A5410">
        <v>202223</v>
      </c>
      <c r="B5410" t="s">
        <v>820</v>
      </c>
      <c r="C5410" t="s">
        <v>821</v>
      </c>
      <c r="D5410" t="s">
        <v>822</v>
      </c>
      <c r="E5410" t="s">
        <v>823</v>
      </c>
      <c r="F5410" t="s">
        <v>876</v>
      </c>
      <c r="G5410" t="s">
        <v>877</v>
      </c>
      <c r="H5410" t="s">
        <v>980</v>
      </c>
      <c r="I5410">
        <v>921</v>
      </c>
      <c r="J5410" t="s">
        <v>981</v>
      </c>
      <c r="K5410" t="s">
        <v>842</v>
      </c>
      <c r="L5410" t="s">
        <v>240</v>
      </c>
      <c r="M5410" t="s">
        <v>829</v>
      </c>
      <c r="N5410" t="s">
        <v>829</v>
      </c>
      <c r="O5410" t="s">
        <v>829</v>
      </c>
      <c r="P5410" t="s">
        <v>829</v>
      </c>
      <c r="Q5410" t="s">
        <v>829</v>
      </c>
      <c r="R5410" t="s">
        <v>829</v>
      </c>
      <c r="S5410">
        <v>607275</v>
      </c>
      <c r="T5410">
        <v>0</v>
      </c>
      <c r="U5410">
        <v>607275</v>
      </c>
      <c r="V5410">
        <v>33</v>
      </c>
    </row>
    <row r="5411" spans="1:22" x14ac:dyDescent="0.3">
      <c r="A5411">
        <v>202324</v>
      </c>
      <c r="B5411" t="s">
        <v>820</v>
      </c>
      <c r="C5411" t="s">
        <v>821</v>
      </c>
      <c r="D5411" t="s">
        <v>822</v>
      </c>
      <c r="E5411" t="s">
        <v>823</v>
      </c>
      <c r="F5411" t="s">
        <v>876</v>
      </c>
      <c r="G5411" t="s">
        <v>877</v>
      </c>
      <c r="H5411" t="s">
        <v>980</v>
      </c>
      <c r="I5411">
        <v>921</v>
      </c>
      <c r="J5411" t="s">
        <v>981</v>
      </c>
      <c r="K5411" t="s">
        <v>842</v>
      </c>
      <c r="L5411" t="s">
        <v>240</v>
      </c>
      <c r="M5411" t="s">
        <v>829</v>
      </c>
      <c r="N5411" t="s">
        <v>829</v>
      </c>
      <c r="O5411" t="s">
        <v>829</v>
      </c>
      <c r="P5411" t="s">
        <v>829</v>
      </c>
      <c r="Q5411" t="s">
        <v>829</v>
      </c>
      <c r="R5411" t="s">
        <v>829</v>
      </c>
      <c r="S5411">
        <v>814217</v>
      </c>
      <c r="T5411">
        <v>68556</v>
      </c>
      <c r="U5411">
        <v>745661</v>
      </c>
      <c r="V5411">
        <v>41</v>
      </c>
    </row>
    <row r="5412" spans="1:22" x14ac:dyDescent="0.3">
      <c r="A5412">
        <v>202122</v>
      </c>
      <c r="B5412" t="s">
        <v>820</v>
      </c>
      <c r="C5412" t="s">
        <v>821</v>
      </c>
      <c r="D5412" t="s">
        <v>822</v>
      </c>
      <c r="E5412" t="s">
        <v>823</v>
      </c>
      <c r="F5412" t="s">
        <v>876</v>
      </c>
      <c r="G5412" t="s">
        <v>877</v>
      </c>
      <c r="H5412" t="s">
        <v>980</v>
      </c>
      <c r="I5412">
        <v>921</v>
      </c>
      <c r="J5412" t="s">
        <v>981</v>
      </c>
      <c r="K5412" t="s">
        <v>842</v>
      </c>
      <c r="L5412" t="s">
        <v>843</v>
      </c>
      <c r="M5412" t="s">
        <v>829</v>
      </c>
      <c r="N5412" t="s">
        <v>829</v>
      </c>
      <c r="O5412" t="s">
        <v>829</v>
      </c>
      <c r="P5412" t="s">
        <v>829</v>
      </c>
      <c r="Q5412" t="s">
        <v>829</v>
      </c>
      <c r="R5412" t="s">
        <v>829</v>
      </c>
      <c r="S5412">
        <v>145721</v>
      </c>
      <c r="T5412">
        <v>23045</v>
      </c>
      <c r="U5412">
        <v>122676</v>
      </c>
      <c r="V5412">
        <v>7</v>
      </c>
    </row>
    <row r="5413" spans="1:22" x14ac:dyDescent="0.3">
      <c r="A5413">
        <v>202223</v>
      </c>
      <c r="B5413" t="s">
        <v>820</v>
      </c>
      <c r="C5413" t="s">
        <v>821</v>
      </c>
      <c r="D5413" t="s">
        <v>822</v>
      </c>
      <c r="E5413" t="s">
        <v>823</v>
      </c>
      <c r="F5413" t="s">
        <v>876</v>
      </c>
      <c r="G5413" t="s">
        <v>877</v>
      </c>
      <c r="H5413" t="s">
        <v>980</v>
      </c>
      <c r="I5413">
        <v>921</v>
      </c>
      <c r="J5413" t="s">
        <v>981</v>
      </c>
      <c r="K5413" t="s">
        <v>842</v>
      </c>
      <c r="L5413" t="s">
        <v>843</v>
      </c>
      <c r="M5413" t="s">
        <v>829</v>
      </c>
      <c r="N5413" t="s">
        <v>829</v>
      </c>
      <c r="O5413" t="s">
        <v>829</v>
      </c>
      <c r="P5413" t="s">
        <v>829</v>
      </c>
      <c r="Q5413" t="s">
        <v>829</v>
      </c>
      <c r="R5413" t="s">
        <v>829</v>
      </c>
      <c r="S5413">
        <v>131551</v>
      </c>
      <c r="T5413">
        <v>2932</v>
      </c>
      <c r="U5413">
        <v>128619</v>
      </c>
      <c r="V5413">
        <v>7</v>
      </c>
    </row>
    <row r="5414" spans="1:22" x14ac:dyDescent="0.3">
      <c r="A5414">
        <v>202324</v>
      </c>
      <c r="B5414" t="s">
        <v>820</v>
      </c>
      <c r="C5414" t="s">
        <v>821</v>
      </c>
      <c r="D5414" t="s">
        <v>822</v>
      </c>
      <c r="E5414" t="s">
        <v>823</v>
      </c>
      <c r="F5414" t="s">
        <v>876</v>
      </c>
      <c r="G5414" t="s">
        <v>877</v>
      </c>
      <c r="H5414" t="s">
        <v>980</v>
      </c>
      <c r="I5414">
        <v>921</v>
      </c>
      <c r="J5414" t="s">
        <v>981</v>
      </c>
      <c r="K5414" t="s">
        <v>842</v>
      </c>
      <c r="L5414" t="s">
        <v>843</v>
      </c>
      <c r="M5414" t="s">
        <v>829</v>
      </c>
      <c r="N5414" t="s">
        <v>829</v>
      </c>
      <c r="O5414" t="s">
        <v>829</v>
      </c>
      <c r="P5414" t="s">
        <v>829</v>
      </c>
      <c r="Q5414" t="s">
        <v>829</v>
      </c>
      <c r="R5414" t="s">
        <v>829</v>
      </c>
      <c r="S5414">
        <v>122415</v>
      </c>
      <c r="T5414">
        <v>2278</v>
      </c>
      <c r="U5414">
        <v>120137</v>
      </c>
      <c r="V5414">
        <v>7</v>
      </c>
    </row>
    <row r="5415" spans="1:22" x14ac:dyDescent="0.3">
      <c r="A5415">
        <v>202122</v>
      </c>
      <c r="B5415" t="s">
        <v>820</v>
      </c>
      <c r="C5415" t="s">
        <v>821</v>
      </c>
      <c r="D5415" t="s">
        <v>822</v>
      </c>
      <c r="E5415" t="s">
        <v>823</v>
      </c>
      <c r="F5415" t="s">
        <v>876</v>
      </c>
      <c r="G5415" t="s">
        <v>877</v>
      </c>
      <c r="H5415" t="s">
        <v>980</v>
      </c>
      <c r="I5415">
        <v>921</v>
      </c>
      <c r="J5415" t="s">
        <v>981</v>
      </c>
      <c r="K5415" t="s">
        <v>842</v>
      </c>
      <c r="L5415" t="s">
        <v>249</v>
      </c>
      <c r="M5415">
        <v>0</v>
      </c>
      <c r="N5415">
        <v>311528</v>
      </c>
      <c r="O5415">
        <v>280080</v>
      </c>
      <c r="P5415">
        <v>0</v>
      </c>
      <c r="Q5415">
        <v>0</v>
      </c>
      <c r="R5415" t="s">
        <v>829</v>
      </c>
      <c r="S5415">
        <v>591608</v>
      </c>
      <c r="T5415">
        <v>0</v>
      </c>
      <c r="U5415">
        <v>591608</v>
      </c>
      <c r="V5415">
        <v>32</v>
      </c>
    </row>
    <row r="5416" spans="1:22" x14ac:dyDescent="0.3">
      <c r="A5416">
        <v>202223</v>
      </c>
      <c r="B5416" t="s">
        <v>820</v>
      </c>
      <c r="C5416" t="s">
        <v>821</v>
      </c>
      <c r="D5416" t="s">
        <v>822</v>
      </c>
      <c r="E5416" t="s">
        <v>823</v>
      </c>
      <c r="F5416" t="s">
        <v>876</v>
      </c>
      <c r="G5416" t="s">
        <v>877</v>
      </c>
      <c r="H5416" t="s">
        <v>980</v>
      </c>
      <c r="I5416">
        <v>921</v>
      </c>
      <c r="J5416" t="s">
        <v>981</v>
      </c>
      <c r="K5416" t="s">
        <v>842</v>
      </c>
      <c r="L5416" t="s">
        <v>249</v>
      </c>
      <c r="M5416">
        <v>0</v>
      </c>
      <c r="N5416">
        <v>257088</v>
      </c>
      <c r="O5416">
        <v>412382</v>
      </c>
      <c r="P5416">
        <v>0</v>
      </c>
      <c r="Q5416">
        <v>0</v>
      </c>
      <c r="R5416" t="s">
        <v>829</v>
      </c>
      <c r="S5416">
        <v>669470</v>
      </c>
      <c r="T5416">
        <v>0</v>
      </c>
      <c r="U5416">
        <v>669470</v>
      </c>
      <c r="V5416">
        <v>37</v>
      </c>
    </row>
    <row r="5417" spans="1:22" x14ac:dyDescent="0.3">
      <c r="A5417">
        <v>202324</v>
      </c>
      <c r="B5417" t="s">
        <v>820</v>
      </c>
      <c r="C5417" t="s">
        <v>821</v>
      </c>
      <c r="D5417" t="s">
        <v>822</v>
      </c>
      <c r="E5417" t="s">
        <v>823</v>
      </c>
      <c r="F5417" t="s">
        <v>876</v>
      </c>
      <c r="G5417" t="s">
        <v>877</v>
      </c>
      <c r="H5417" t="s">
        <v>980</v>
      </c>
      <c r="I5417">
        <v>921</v>
      </c>
      <c r="J5417" t="s">
        <v>981</v>
      </c>
      <c r="K5417" t="s">
        <v>842</v>
      </c>
      <c r="L5417" t="s">
        <v>249</v>
      </c>
      <c r="M5417">
        <v>0</v>
      </c>
      <c r="N5417">
        <v>430924</v>
      </c>
      <c r="O5417">
        <v>554402</v>
      </c>
      <c r="P5417">
        <v>442415</v>
      </c>
      <c r="Q5417">
        <v>0</v>
      </c>
      <c r="R5417" t="s">
        <v>829</v>
      </c>
      <c r="S5417">
        <v>1427741</v>
      </c>
      <c r="T5417">
        <v>0</v>
      </c>
      <c r="U5417">
        <v>1427741</v>
      </c>
      <c r="V5417">
        <v>79</v>
      </c>
    </row>
    <row r="5418" spans="1:22" x14ac:dyDescent="0.3">
      <c r="A5418">
        <v>202122</v>
      </c>
      <c r="B5418" t="s">
        <v>820</v>
      </c>
      <c r="C5418" t="s">
        <v>821</v>
      </c>
      <c r="D5418" t="s">
        <v>822</v>
      </c>
      <c r="E5418" t="s">
        <v>823</v>
      </c>
      <c r="F5418" t="s">
        <v>876</v>
      </c>
      <c r="G5418" t="s">
        <v>877</v>
      </c>
      <c r="H5418" t="s">
        <v>980</v>
      </c>
      <c r="I5418">
        <v>921</v>
      </c>
      <c r="J5418" t="s">
        <v>981</v>
      </c>
      <c r="K5418" t="s">
        <v>842</v>
      </c>
      <c r="L5418" t="s">
        <v>844</v>
      </c>
      <c r="M5418">
        <v>0</v>
      </c>
      <c r="N5418">
        <v>132667</v>
      </c>
      <c r="O5418">
        <v>1625371</v>
      </c>
      <c r="P5418">
        <v>0</v>
      </c>
      <c r="Q5418">
        <v>18272</v>
      </c>
      <c r="R5418" t="s">
        <v>829</v>
      </c>
      <c r="S5418">
        <v>1776310</v>
      </c>
      <c r="T5418">
        <v>19739</v>
      </c>
      <c r="U5418">
        <v>1756571</v>
      </c>
      <c r="V5418">
        <v>96</v>
      </c>
    </row>
    <row r="5419" spans="1:22" x14ac:dyDescent="0.3">
      <c r="A5419">
        <v>202223</v>
      </c>
      <c r="B5419" t="s">
        <v>820</v>
      </c>
      <c r="C5419" t="s">
        <v>821</v>
      </c>
      <c r="D5419" t="s">
        <v>822</v>
      </c>
      <c r="E5419" t="s">
        <v>823</v>
      </c>
      <c r="F5419" t="s">
        <v>876</v>
      </c>
      <c r="G5419" t="s">
        <v>877</v>
      </c>
      <c r="H5419" t="s">
        <v>980</v>
      </c>
      <c r="I5419">
        <v>921</v>
      </c>
      <c r="J5419" t="s">
        <v>981</v>
      </c>
      <c r="K5419" t="s">
        <v>842</v>
      </c>
      <c r="L5419" t="s">
        <v>844</v>
      </c>
      <c r="M5419">
        <v>0</v>
      </c>
      <c r="N5419">
        <v>225355</v>
      </c>
      <c r="O5419">
        <v>1682086</v>
      </c>
      <c r="P5419">
        <v>0</v>
      </c>
      <c r="Q5419">
        <v>18477</v>
      </c>
      <c r="R5419" t="s">
        <v>829</v>
      </c>
      <c r="S5419">
        <v>1925918</v>
      </c>
      <c r="T5419">
        <v>19045</v>
      </c>
      <c r="U5419">
        <v>1906873</v>
      </c>
      <c r="V5419">
        <v>105</v>
      </c>
    </row>
    <row r="5420" spans="1:22" x14ac:dyDescent="0.3">
      <c r="A5420">
        <v>202324</v>
      </c>
      <c r="B5420" t="s">
        <v>820</v>
      </c>
      <c r="C5420" t="s">
        <v>821</v>
      </c>
      <c r="D5420" t="s">
        <v>822</v>
      </c>
      <c r="E5420" t="s">
        <v>823</v>
      </c>
      <c r="F5420" t="s">
        <v>876</v>
      </c>
      <c r="G5420" t="s">
        <v>877</v>
      </c>
      <c r="H5420" t="s">
        <v>980</v>
      </c>
      <c r="I5420">
        <v>921</v>
      </c>
      <c r="J5420" t="s">
        <v>981</v>
      </c>
      <c r="K5420" t="s">
        <v>842</v>
      </c>
      <c r="L5420" t="s">
        <v>844</v>
      </c>
      <c r="M5420">
        <v>0</v>
      </c>
      <c r="N5420">
        <v>354720</v>
      </c>
      <c r="O5420">
        <v>1739707</v>
      </c>
      <c r="P5420">
        <v>0</v>
      </c>
      <c r="Q5420">
        <v>19238</v>
      </c>
      <c r="R5420" t="s">
        <v>829</v>
      </c>
      <c r="S5420">
        <v>2113665</v>
      </c>
      <c r="T5420">
        <v>58513</v>
      </c>
      <c r="U5420">
        <v>2055152</v>
      </c>
      <c r="V5420">
        <v>113</v>
      </c>
    </row>
    <row r="5421" spans="1:22" x14ac:dyDescent="0.3">
      <c r="A5421">
        <v>202122</v>
      </c>
      <c r="B5421" t="s">
        <v>820</v>
      </c>
      <c r="C5421" t="s">
        <v>821</v>
      </c>
      <c r="D5421" t="s">
        <v>822</v>
      </c>
      <c r="E5421" t="s">
        <v>823</v>
      </c>
      <c r="F5421" t="s">
        <v>876</v>
      </c>
      <c r="G5421" t="s">
        <v>877</v>
      </c>
      <c r="H5421" t="s">
        <v>980</v>
      </c>
      <c r="I5421">
        <v>921</v>
      </c>
      <c r="J5421" t="s">
        <v>981</v>
      </c>
      <c r="K5421" t="s">
        <v>842</v>
      </c>
      <c r="L5421" t="s">
        <v>251</v>
      </c>
      <c r="M5421" t="s">
        <v>829</v>
      </c>
      <c r="N5421" t="s">
        <v>829</v>
      </c>
      <c r="O5421">
        <v>0</v>
      </c>
      <c r="P5421">
        <v>369509</v>
      </c>
      <c r="Q5421">
        <v>0</v>
      </c>
      <c r="R5421">
        <v>379981</v>
      </c>
      <c r="S5421">
        <v>749490</v>
      </c>
      <c r="T5421">
        <v>0</v>
      </c>
      <c r="U5421">
        <v>749490</v>
      </c>
      <c r="V5421">
        <v>41</v>
      </c>
    </row>
    <row r="5422" spans="1:22" x14ac:dyDescent="0.3">
      <c r="A5422">
        <v>202223</v>
      </c>
      <c r="B5422" t="s">
        <v>820</v>
      </c>
      <c r="C5422" t="s">
        <v>821</v>
      </c>
      <c r="D5422" t="s">
        <v>822</v>
      </c>
      <c r="E5422" t="s">
        <v>823</v>
      </c>
      <c r="F5422" t="s">
        <v>876</v>
      </c>
      <c r="G5422" t="s">
        <v>877</v>
      </c>
      <c r="H5422" t="s">
        <v>980</v>
      </c>
      <c r="I5422">
        <v>921</v>
      </c>
      <c r="J5422" t="s">
        <v>981</v>
      </c>
      <c r="K5422" t="s">
        <v>842</v>
      </c>
      <c r="L5422" t="s">
        <v>251</v>
      </c>
      <c r="M5422" t="s">
        <v>829</v>
      </c>
      <c r="N5422" t="s">
        <v>829</v>
      </c>
      <c r="O5422">
        <v>0</v>
      </c>
      <c r="P5422">
        <v>421594</v>
      </c>
      <c r="Q5422">
        <v>0</v>
      </c>
      <c r="R5422">
        <v>615810</v>
      </c>
      <c r="S5422">
        <v>1037404</v>
      </c>
      <c r="T5422">
        <v>0</v>
      </c>
      <c r="U5422">
        <v>1037404</v>
      </c>
      <c r="V5422">
        <v>57</v>
      </c>
    </row>
    <row r="5423" spans="1:22" x14ac:dyDescent="0.3">
      <c r="A5423">
        <v>202324</v>
      </c>
      <c r="B5423" t="s">
        <v>820</v>
      </c>
      <c r="C5423" t="s">
        <v>821</v>
      </c>
      <c r="D5423" t="s">
        <v>822</v>
      </c>
      <c r="E5423" t="s">
        <v>823</v>
      </c>
      <c r="F5423" t="s">
        <v>876</v>
      </c>
      <c r="G5423" t="s">
        <v>877</v>
      </c>
      <c r="H5423" t="s">
        <v>980</v>
      </c>
      <c r="I5423">
        <v>921</v>
      </c>
      <c r="J5423" t="s">
        <v>981</v>
      </c>
      <c r="K5423" t="s">
        <v>842</v>
      </c>
      <c r="L5423" t="s">
        <v>251</v>
      </c>
      <c r="M5423" t="s">
        <v>829</v>
      </c>
      <c r="N5423" t="s">
        <v>829</v>
      </c>
      <c r="O5423">
        <v>0</v>
      </c>
      <c r="P5423">
        <v>162841</v>
      </c>
      <c r="Q5423">
        <v>0</v>
      </c>
      <c r="R5423">
        <v>412432</v>
      </c>
      <c r="S5423">
        <v>575273</v>
      </c>
      <c r="T5423">
        <v>0</v>
      </c>
      <c r="U5423">
        <v>575273</v>
      </c>
      <c r="V5423">
        <v>32</v>
      </c>
    </row>
    <row r="5424" spans="1:22" x14ac:dyDescent="0.3">
      <c r="A5424">
        <v>202122</v>
      </c>
      <c r="B5424" t="s">
        <v>820</v>
      </c>
      <c r="C5424" t="s">
        <v>821</v>
      </c>
      <c r="D5424" t="s">
        <v>822</v>
      </c>
      <c r="E5424" t="s">
        <v>823</v>
      </c>
      <c r="F5424" t="s">
        <v>876</v>
      </c>
      <c r="G5424" t="s">
        <v>877</v>
      </c>
      <c r="H5424" t="s">
        <v>980</v>
      </c>
      <c r="I5424">
        <v>921</v>
      </c>
      <c r="J5424" t="s">
        <v>981</v>
      </c>
      <c r="K5424" t="s">
        <v>842</v>
      </c>
      <c r="L5424" t="s">
        <v>253</v>
      </c>
      <c r="M5424" t="s">
        <v>829</v>
      </c>
      <c r="N5424" t="s">
        <v>829</v>
      </c>
      <c r="O5424">
        <v>0</v>
      </c>
      <c r="P5424">
        <v>0</v>
      </c>
      <c r="Q5424">
        <v>0</v>
      </c>
      <c r="R5424">
        <v>82476</v>
      </c>
      <c r="S5424">
        <v>82476</v>
      </c>
      <c r="T5424">
        <v>0</v>
      </c>
      <c r="U5424">
        <v>82476</v>
      </c>
      <c r="V5424">
        <v>5</v>
      </c>
    </row>
    <row r="5425" spans="1:22" x14ac:dyDescent="0.3">
      <c r="A5425">
        <v>202223</v>
      </c>
      <c r="B5425" t="s">
        <v>820</v>
      </c>
      <c r="C5425" t="s">
        <v>821</v>
      </c>
      <c r="D5425" t="s">
        <v>822</v>
      </c>
      <c r="E5425" t="s">
        <v>823</v>
      </c>
      <c r="F5425" t="s">
        <v>876</v>
      </c>
      <c r="G5425" t="s">
        <v>877</v>
      </c>
      <c r="H5425" t="s">
        <v>980</v>
      </c>
      <c r="I5425">
        <v>921</v>
      </c>
      <c r="J5425" t="s">
        <v>981</v>
      </c>
      <c r="K5425" t="s">
        <v>842</v>
      </c>
      <c r="L5425" t="s">
        <v>253</v>
      </c>
      <c r="M5425" t="s">
        <v>829</v>
      </c>
      <c r="N5425" t="s">
        <v>829</v>
      </c>
      <c r="O5425">
        <v>0</v>
      </c>
      <c r="P5425">
        <v>0</v>
      </c>
      <c r="Q5425">
        <v>0</v>
      </c>
      <c r="R5425">
        <v>66770</v>
      </c>
      <c r="S5425">
        <v>66770</v>
      </c>
      <c r="T5425">
        <v>0</v>
      </c>
      <c r="U5425">
        <v>66770</v>
      </c>
      <c r="V5425">
        <v>4</v>
      </c>
    </row>
    <row r="5426" spans="1:22" x14ac:dyDescent="0.3">
      <c r="A5426">
        <v>202324</v>
      </c>
      <c r="B5426" t="s">
        <v>820</v>
      </c>
      <c r="C5426" t="s">
        <v>821</v>
      </c>
      <c r="D5426" t="s">
        <v>822</v>
      </c>
      <c r="E5426" t="s">
        <v>823</v>
      </c>
      <c r="F5426" t="s">
        <v>876</v>
      </c>
      <c r="G5426" t="s">
        <v>877</v>
      </c>
      <c r="H5426" t="s">
        <v>980</v>
      </c>
      <c r="I5426">
        <v>921</v>
      </c>
      <c r="J5426" t="s">
        <v>981</v>
      </c>
      <c r="K5426" t="s">
        <v>842</v>
      </c>
      <c r="L5426" t="s">
        <v>253</v>
      </c>
      <c r="M5426" t="s">
        <v>829</v>
      </c>
      <c r="N5426" t="s">
        <v>829</v>
      </c>
      <c r="O5426">
        <v>0</v>
      </c>
      <c r="P5426">
        <v>0</v>
      </c>
      <c r="Q5426">
        <v>0</v>
      </c>
      <c r="R5426">
        <v>142292</v>
      </c>
      <c r="S5426">
        <v>142292</v>
      </c>
      <c r="T5426">
        <v>0</v>
      </c>
      <c r="U5426">
        <v>142292</v>
      </c>
      <c r="V5426">
        <v>8</v>
      </c>
    </row>
    <row r="5427" spans="1:22" x14ac:dyDescent="0.3">
      <c r="A5427">
        <v>202122</v>
      </c>
      <c r="B5427" t="s">
        <v>820</v>
      </c>
      <c r="C5427" t="s">
        <v>821</v>
      </c>
      <c r="D5427" t="s">
        <v>822</v>
      </c>
      <c r="E5427" t="s">
        <v>823</v>
      </c>
      <c r="F5427" t="s">
        <v>876</v>
      </c>
      <c r="G5427" t="s">
        <v>877</v>
      </c>
      <c r="H5427" t="s">
        <v>980</v>
      </c>
      <c r="I5427">
        <v>921</v>
      </c>
      <c r="J5427" t="s">
        <v>981</v>
      </c>
      <c r="K5427" t="s">
        <v>842</v>
      </c>
      <c r="L5427" t="s">
        <v>845</v>
      </c>
      <c r="M5427" t="s">
        <v>829</v>
      </c>
      <c r="N5427" t="s">
        <v>829</v>
      </c>
      <c r="O5427">
        <v>124723</v>
      </c>
      <c r="P5427">
        <v>0</v>
      </c>
      <c r="Q5427">
        <v>0</v>
      </c>
      <c r="R5427">
        <v>0</v>
      </c>
      <c r="S5427">
        <v>124723</v>
      </c>
      <c r="T5427">
        <v>1386</v>
      </c>
      <c r="U5427">
        <v>123337</v>
      </c>
      <c r="V5427">
        <v>7</v>
      </c>
    </row>
    <row r="5428" spans="1:22" x14ac:dyDescent="0.3">
      <c r="A5428">
        <v>202223</v>
      </c>
      <c r="B5428" t="s">
        <v>820</v>
      </c>
      <c r="C5428" t="s">
        <v>821</v>
      </c>
      <c r="D5428" t="s">
        <v>822</v>
      </c>
      <c r="E5428" t="s">
        <v>823</v>
      </c>
      <c r="F5428" t="s">
        <v>876</v>
      </c>
      <c r="G5428" t="s">
        <v>877</v>
      </c>
      <c r="H5428" t="s">
        <v>980</v>
      </c>
      <c r="I5428">
        <v>921</v>
      </c>
      <c r="J5428" t="s">
        <v>981</v>
      </c>
      <c r="K5428" t="s">
        <v>842</v>
      </c>
      <c r="L5428" t="s">
        <v>845</v>
      </c>
      <c r="M5428" t="s">
        <v>829</v>
      </c>
      <c r="N5428" t="s">
        <v>829</v>
      </c>
      <c r="O5428">
        <v>0</v>
      </c>
      <c r="P5428">
        <v>0</v>
      </c>
      <c r="Q5428">
        <v>0</v>
      </c>
      <c r="R5428">
        <v>0</v>
      </c>
      <c r="S5428">
        <v>0</v>
      </c>
      <c r="T5428">
        <v>0</v>
      </c>
      <c r="U5428">
        <v>0</v>
      </c>
      <c r="V5428">
        <v>0</v>
      </c>
    </row>
    <row r="5429" spans="1:22" x14ac:dyDescent="0.3">
      <c r="A5429">
        <v>202324</v>
      </c>
      <c r="B5429" t="s">
        <v>820</v>
      </c>
      <c r="C5429" t="s">
        <v>821</v>
      </c>
      <c r="D5429" t="s">
        <v>822</v>
      </c>
      <c r="E5429" t="s">
        <v>823</v>
      </c>
      <c r="F5429" t="s">
        <v>876</v>
      </c>
      <c r="G5429" t="s">
        <v>877</v>
      </c>
      <c r="H5429" t="s">
        <v>980</v>
      </c>
      <c r="I5429">
        <v>921</v>
      </c>
      <c r="J5429" t="s">
        <v>981</v>
      </c>
      <c r="K5429" t="s">
        <v>842</v>
      </c>
      <c r="L5429" t="s">
        <v>845</v>
      </c>
      <c r="M5429" t="s">
        <v>829</v>
      </c>
      <c r="N5429" t="s">
        <v>829</v>
      </c>
      <c r="O5429">
        <v>0</v>
      </c>
      <c r="P5429">
        <v>0</v>
      </c>
      <c r="Q5429">
        <v>0</v>
      </c>
      <c r="R5429">
        <v>0</v>
      </c>
      <c r="S5429">
        <v>0</v>
      </c>
      <c r="T5429">
        <v>0</v>
      </c>
      <c r="U5429">
        <v>0</v>
      </c>
      <c r="V5429">
        <v>0</v>
      </c>
    </row>
    <row r="5430" spans="1:22" x14ac:dyDescent="0.3">
      <c r="A5430">
        <v>202122</v>
      </c>
      <c r="B5430" t="s">
        <v>820</v>
      </c>
      <c r="C5430" t="s">
        <v>821</v>
      </c>
      <c r="D5430" t="s">
        <v>822</v>
      </c>
      <c r="E5430" t="s">
        <v>823</v>
      </c>
      <c r="F5430" t="s">
        <v>852</v>
      </c>
      <c r="G5430" t="s">
        <v>853</v>
      </c>
      <c r="H5430" t="s">
        <v>982</v>
      </c>
      <c r="I5430">
        <v>420</v>
      </c>
      <c r="J5430" t="s">
        <v>983</v>
      </c>
      <c r="K5430" t="s">
        <v>828</v>
      </c>
      <c r="L5430" t="s">
        <v>336</v>
      </c>
      <c r="M5430">
        <v>0</v>
      </c>
      <c r="N5430">
        <v>0</v>
      </c>
      <c r="O5430">
        <v>0</v>
      </c>
      <c r="P5430">
        <v>0</v>
      </c>
      <c r="Q5430">
        <v>0</v>
      </c>
      <c r="R5430" t="s">
        <v>829</v>
      </c>
      <c r="S5430">
        <v>0</v>
      </c>
      <c r="T5430" t="s">
        <v>829</v>
      </c>
      <c r="U5430">
        <v>0</v>
      </c>
      <c r="V5430">
        <v>0</v>
      </c>
    </row>
    <row r="5431" spans="1:22" x14ac:dyDescent="0.3">
      <c r="A5431">
        <v>202223</v>
      </c>
      <c r="B5431" t="s">
        <v>820</v>
      </c>
      <c r="C5431" t="s">
        <v>821</v>
      </c>
      <c r="D5431" t="s">
        <v>822</v>
      </c>
      <c r="E5431" t="s">
        <v>823</v>
      </c>
      <c r="F5431" t="s">
        <v>852</v>
      </c>
      <c r="G5431" t="s">
        <v>853</v>
      </c>
      <c r="H5431" t="s">
        <v>982</v>
      </c>
      <c r="I5431">
        <v>420</v>
      </c>
      <c r="J5431" t="s">
        <v>983</v>
      </c>
      <c r="K5431" t="s">
        <v>828</v>
      </c>
      <c r="L5431" t="s">
        <v>336</v>
      </c>
      <c r="M5431">
        <v>0</v>
      </c>
      <c r="N5431">
        <v>0</v>
      </c>
      <c r="O5431">
        <v>0</v>
      </c>
      <c r="P5431">
        <v>0</v>
      </c>
      <c r="Q5431">
        <v>0</v>
      </c>
      <c r="R5431" t="s">
        <v>829</v>
      </c>
      <c r="S5431">
        <v>0</v>
      </c>
      <c r="T5431" t="s">
        <v>829</v>
      </c>
      <c r="U5431">
        <v>0</v>
      </c>
      <c r="V5431">
        <v>0</v>
      </c>
    </row>
    <row r="5432" spans="1:22" x14ac:dyDescent="0.3">
      <c r="A5432">
        <v>202324</v>
      </c>
      <c r="B5432" t="s">
        <v>820</v>
      </c>
      <c r="C5432" t="s">
        <v>821</v>
      </c>
      <c r="D5432" t="s">
        <v>822</v>
      </c>
      <c r="E5432" t="s">
        <v>823</v>
      </c>
      <c r="F5432" t="s">
        <v>852</v>
      </c>
      <c r="G5432" t="s">
        <v>853</v>
      </c>
      <c r="H5432" t="s">
        <v>982</v>
      </c>
      <c r="I5432">
        <v>420</v>
      </c>
      <c r="J5432" t="s">
        <v>983</v>
      </c>
      <c r="K5432" t="s">
        <v>828</v>
      </c>
      <c r="L5432" t="s">
        <v>336</v>
      </c>
      <c r="M5432">
        <v>0</v>
      </c>
      <c r="N5432">
        <v>0</v>
      </c>
      <c r="O5432">
        <v>0</v>
      </c>
      <c r="P5432">
        <v>0</v>
      </c>
      <c r="Q5432">
        <v>0</v>
      </c>
      <c r="R5432" t="s">
        <v>829</v>
      </c>
      <c r="S5432">
        <v>0</v>
      </c>
      <c r="T5432" t="s">
        <v>829</v>
      </c>
      <c r="U5432">
        <v>0</v>
      </c>
      <c r="V5432">
        <v>0</v>
      </c>
    </row>
    <row r="5433" spans="1:22" x14ac:dyDescent="0.3">
      <c r="A5433">
        <v>202122</v>
      </c>
      <c r="B5433" t="s">
        <v>820</v>
      </c>
      <c r="C5433" t="s">
        <v>821</v>
      </c>
      <c r="D5433" t="s">
        <v>822</v>
      </c>
      <c r="E5433" t="s">
        <v>823</v>
      </c>
      <c r="F5433" t="s">
        <v>852</v>
      </c>
      <c r="G5433" t="s">
        <v>853</v>
      </c>
      <c r="H5433" t="s">
        <v>982</v>
      </c>
      <c r="I5433">
        <v>420</v>
      </c>
      <c r="J5433" t="s">
        <v>983</v>
      </c>
      <c r="K5433" t="s">
        <v>828</v>
      </c>
      <c r="L5433" t="s">
        <v>235</v>
      </c>
      <c r="M5433" t="s">
        <v>829</v>
      </c>
      <c r="N5433">
        <v>0</v>
      </c>
      <c r="O5433">
        <v>0</v>
      </c>
      <c r="P5433" t="s">
        <v>829</v>
      </c>
      <c r="Q5433" t="s">
        <v>829</v>
      </c>
      <c r="R5433" t="s">
        <v>829</v>
      </c>
      <c r="S5433">
        <v>0</v>
      </c>
      <c r="T5433">
        <v>0</v>
      </c>
      <c r="U5433">
        <v>0</v>
      </c>
      <c r="V5433">
        <v>0</v>
      </c>
    </row>
    <row r="5434" spans="1:22" x14ac:dyDescent="0.3">
      <c r="A5434">
        <v>202223</v>
      </c>
      <c r="B5434" t="s">
        <v>820</v>
      </c>
      <c r="C5434" t="s">
        <v>821</v>
      </c>
      <c r="D5434" t="s">
        <v>822</v>
      </c>
      <c r="E5434" t="s">
        <v>823</v>
      </c>
      <c r="F5434" t="s">
        <v>852</v>
      </c>
      <c r="G5434" t="s">
        <v>853</v>
      </c>
      <c r="H5434" t="s">
        <v>982</v>
      </c>
      <c r="I5434">
        <v>420</v>
      </c>
      <c r="J5434" t="s">
        <v>983</v>
      </c>
      <c r="K5434" t="s">
        <v>828</v>
      </c>
      <c r="L5434" t="s">
        <v>235</v>
      </c>
      <c r="M5434" t="s">
        <v>829</v>
      </c>
      <c r="N5434">
        <v>0</v>
      </c>
      <c r="O5434">
        <v>0</v>
      </c>
      <c r="P5434" t="s">
        <v>829</v>
      </c>
      <c r="Q5434" t="s">
        <v>829</v>
      </c>
      <c r="R5434" t="s">
        <v>829</v>
      </c>
      <c r="S5434">
        <v>0</v>
      </c>
      <c r="T5434">
        <v>0</v>
      </c>
      <c r="U5434">
        <v>0</v>
      </c>
      <c r="V5434">
        <v>0</v>
      </c>
    </row>
    <row r="5435" spans="1:22" x14ac:dyDescent="0.3">
      <c r="A5435">
        <v>202324</v>
      </c>
      <c r="B5435" t="s">
        <v>820</v>
      </c>
      <c r="C5435" t="s">
        <v>821</v>
      </c>
      <c r="D5435" t="s">
        <v>822</v>
      </c>
      <c r="E5435" t="s">
        <v>823</v>
      </c>
      <c r="F5435" t="s">
        <v>852</v>
      </c>
      <c r="G5435" t="s">
        <v>853</v>
      </c>
      <c r="H5435" t="s">
        <v>982</v>
      </c>
      <c r="I5435">
        <v>420</v>
      </c>
      <c r="J5435" t="s">
        <v>983</v>
      </c>
      <c r="K5435" t="s">
        <v>828</v>
      </c>
      <c r="L5435" t="s">
        <v>235</v>
      </c>
      <c r="M5435" t="s">
        <v>829</v>
      </c>
      <c r="N5435">
        <v>0</v>
      </c>
      <c r="O5435">
        <v>0</v>
      </c>
      <c r="P5435" t="s">
        <v>829</v>
      </c>
      <c r="Q5435" t="s">
        <v>829</v>
      </c>
      <c r="R5435" t="s">
        <v>829</v>
      </c>
      <c r="S5435">
        <v>0</v>
      </c>
      <c r="T5435">
        <v>0</v>
      </c>
      <c r="U5435">
        <v>0</v>
      </c>
      <c r="V5435">
        <v>0</v>
      </c>
    </row>
    <row r="5436" spans="1:22" x14ac:dyDescent="0.3">
      <c r="A5436">
        <v>202122</v>
      </c>
      <c r="B5436" t="s">
        <v>820</v>
      </c>
      <c r="C5436" t="s">
        <v>821</v>
      </c>
      <c r="D5436" t="s">
        <v>822</v>
      </c>
      <c r="E5436" t="s">
        <v>823</v>
      </c>
      <c r="F5436" t="s">
        <v>852</v>
      </c>
      <c r="G5436" t="s">
        <v>853</v>
      </c>
      <c r="H5436" t="s">
        <v>982</v>
      </c>
      <c r="I5436">
        <v>420</v>
      </c>
      <c r="J5436" t="s">
        <v>983</v>
      </c>
      <c r="K5436" t="s">
        <v>828</v>
      </c>
      <c r="L5436" t="s">
        <v>534</v>
      </c>
      <c r="M5436">
        <v>0</v>
      </c>
      <c r="N5436">
        <v>0</v>
      </c>
      <c r="O5436">
        <v>0</v>
      </c>
      <c r="P5436">
        <v>0</v>
      </c>
      <c r="Q5436">
        <v>0</v>
      </c>
      <c r="R5436" t="s">
        <v>829</v>
      </c>
      <c r="S5436">
        <v>0</v>
      </c>
      <c r="T5436">
        <v>0</v>
      </c>
      <c r="U5436">
        <v>0</v>
      </c>
      <c r="V5436">
        <v>0</v>
      </c>
    </row>
    <row r="5437" spans="1:22" x14ac:dyDescent="0.3">
      <c r="A5437">
        <v>202223</v>
      </c>
      <c r="B5437" t="s">
        <v>820</v>
      </c>
      <c r="C5437" t="s">
        <v>821</v>
      </c>
      <c r="D5437" t="s">
        <v>822</v>
      </c>
      <c r="E5437" t="s">
        <v>823</v>
      </c>
      <c r="F5437" t="s">
        <v>852</v>
      </c>
      <c r="G5437" t="s">
        <v>853</v>
      </c>
      <c r="H5437" t="s">
        <v>982</v>
      </c>
      <c r="I5437">
        <v>420</v>
      </c>
      <c r="J5437" t="s">
        <v>983</v>
      </c>
      <c r="K5437" t="s">
        <v>828</v>
      </c>
      <c r="L5437" t="s">
        <v>534</v>
      </c>
      <c r="M5437">
        <v>0</v>
      </c>
      <c r="N5437">
        <v>0</v>
      </c>
      <c r="O5437">
        <v>0</v>
      </c>
      <c r="P5437">
        <v>0</v>
      </c>
      <c r="Q5437">
        <v>0</v>
      </c>
      <c r="R5437" t="s">
        <v>829</v>
      </c>
      <c r="S5437">
        <v>0</v>
      </c>
      <c r="T5437">
        <v>0</v>
      </c>
      <c r="U5437">
        <v>0</v>
      </c>
      <c r="V5437">
        <v>0</v>
      </c>
    </row>
    <row r="5438" spans="1:22" x14ac:dyDescent="0.3">
      <c r="A5438">
        <v>202324</v>
      </c>
      <c r="B5438" t="s">
        <v>820</v>
      </c>
      <c r="C5438" t="s">
        <v>821</v>
      </c>
      <c r="D5438" t="s">
        <v>822</v>
      </c>
      <c r="E5438" t="s">
        <v>823</v>
      </c>
      <c r="F5438" t="s">
        <v>852</v>
      </c>
      <c r="G5438" t="s">
        <v>853</v>
      </c>
      <c r="H5438" t="s">
        <v>982</v>
      </c>
      <c r="I5438">
        <v>420</v>
      </c>
      <c r="J5438" t="s">
        <v>983</v>
      </c>
      <c r="K5438" t="s">
        <v>828</v>
      </c>
      <c r="L5438" t="s">
        <v>534</v>
      </c>
      <c r="M5438">
        <v>0</v>
      </c>
      <c r="N5438">
        <v>0</v>
      </c>
      <c r="O5438">
        <v>0</v>
      </c>
      <c r="P5438">
        <v>0</v>
      </c>
      <c r="Q5438">
        <v>0</v>
      </c>
      <c r="R5438" t="s">
        <v>829</v>
      </c>
      <c r="S5438">
        <v>0</v>
      </c>
      <c r="T5438">
        <v>0</v>
      </c>
      <c r="U5438">
        <v>0</v>
      </c>
      <c r="V5438">
        <v>0</v>
      </c>
    </row>
    <row r="5439" spans="1:22" x14ac:dyDescent="0.3">
      <c r="A5439">
        <v>202122</v>
      </c>
      <c r="B5439" t="s">
        <v>820</v>
      </c>
      <c r="C5439" t="s">
        <v>821</v>
      </c>
      <c r="D5439" t="s">
        <v>822</v>
      </c>
      <c r="E5439" t="s">
        <v>823</v>
      </c>
      <c r="F5439" t="s">
        <v>852</v>
      </c>
      <c r="G5439" t="s">
        <v>853</v>
      </c>
      <c r="H5439" t="s">
        <v>982</v>
      </c>
      <c r="I5439">
        <v>420</v>
      </c>
      <c r="J5439" t="s">
        <v>983</v>
      </c>
      <c r="K5439" t="s">
        <v>828</v>
      </c>
      <c r="L5439" t="s">
        <v>603</v>
      </c>
      <c r="M5439" t="s">
        <v>829</v>
      </c>
      <c r="N5439" t="s">
        <v>829</v>
      </c>
      <c r="O5439" t="s">
        <v>829</v>
      </c>
      <c r="P5439">
        <v>0</v>
      </c>
      <c r="Q5439">
        <v>0</v>
      </c>
      <c r="R5439">
        <v>0</v>
      </c>
      <c r="S5439">
        <v>0</v>
      </c>
      <c r="T5439">
        <v>0</v>
      </c>
      <c r="U5439">
        <v>0</v>
      </c>
      <c r="V5439">
        <v>0</v>
      </c>
    </row>
    <row r="5440" spans="1:22" x14ac:dyDescent="0.3">
      <c r="A5440">
        <v>202223</v>
      </c>
      <c r="B5440" t="s">
        <v>820</v>
      </c>
      <c r="C5440" t="s">
        <v>821</v>
      </c>
      <c r="D5440" t="s">
        <v>822</v>
      </c>
      <c r="E5440" t="s">
        <v>823</v>
      </c>
      <c r="F5440" t="s">
        <v>852</v>
      </c>
      <c r="G5440" t="s">
        <v>853</v>
      </c>
      <c r="H5440" t="s">
        <v>982</v>
      </c>
      <c r="I5440">
        <v>420</v>
      </c>
      <c r="J5440" t="s">
        <v>983</v>
      </c>
      <c r="K5440" t="s">
        <v>828</v>
      </c>
      <c r="L5440" t="s">
        <v>603</v>
      </c>
      <c r="M5440" t="s">
        <v>829</v>
      </c>
      <c r="N5440" t="s">
        <v>829</v>
      </c>
      <c r="O5440" t="s">
        <v>829</v>
      </c>
      <c r="P5440">
        <v>0</v>
      </c>
      <c r="Q5440">
        <v>0</v>
      </c>
      <c r="R5440">
        <v>0</v>
      </c>
      <c r="S5440">
        <v>0</v>
      </c>
      <c r="T5440">
        <v>0</v>
      </c>
      <c r="U5440">
        <v>0</v>
      </c>
      <c r="V5440">
        <v>0</v>
      </c>
    </row>
    <row r="5441" spans="1:22" x14ac:dyDescent="0.3">
      <c r="A5441">
        <v>202324</v>
      </c>
      <c r="B5441" t="s">
        <v>820</v>
      </c>
      <c r="C5441" t="s">
        <v>821</v>
      </c>
      <c r="D5441" t="s">
        <v>822</v>
      </c>
      <c r="E5441" t="s">
        <v>823</v>
      </c>
      <c r="F5441" t="s">
        <v>852</v>
      </c>
      <c r="G5441" t="s">
        <v>853</v>
      </c>
      <c r="H5441" t="s">
        <v>982</v>
      </c>
      <c r="I5441">
        <v>420</v>
      </c>
      <c r="J5441" t="s">
        <v>983</v>
      </c>
      <c r="K5441" t="s">
        <v>828</v>
      </c>
      <c r="L5441" t="s">
        <v>603</v>
      </c>
      <c r="M5441" t="s">
        <v>829</v>
      </c>
      <c r="N5441" t="s">
        <v>829</v>
      </c>
      <c r="O5441" t="s">
        <v>829</v>
      </c>
      <c r="P5441">
        <v>0</v>
      </c>
      <c r="Q5441">
        <v>0</v>
      </c>
      <c r="R5441">
        <v>0</v>
      </c>
      <c r="S5441">
        <v>0</v>
      </c>
      <c r="T5441">
        <v>0</v>
      </c>
      <c r="U5441">
        <v>0</v>
      </c>
      <c r="V5441">
        <v>0</v>
      </c>
    </row>
    <row r="5442" spans="1:22" x14ac:dyDescent="0.3">
      <c r="A5442">
        <v>202122</v>
      </c>
      <c r="B5442" t="s">
        <v>820</v>
      </c>
      <c r="C5442" t="s">
        <v>821</v>
      </c>
      <c r="D5442" t="s">
        <v>822</v>
      </c>
      <c r="E5442" t="s">
        <v>823</v>
      </c>
      <c r="F5442" t="s">
        <v>852</v>
      </c>
      <c r="G5442" t="s">
        <v>853</v>
      </c>
      <c r="H5442" t="s">
        <v>982</v>
      </c>
      <c r="I5442">
        <v>420</v>
      </c>
      <c r="J5442" t="s">
        <v>983</v>
      </c>
      <c r="K5442" t="s">
        <v>828</v>
      </c>
      <c r="L5442" t="s">
        <v>606</v>
      </c>
      <c r="M5442">
        <v>0</v>
      </c>
      <c r="N5442">
        <v>0</v>
      </c>
      <c r="O5442">
        <v>0</v>
      </c>
      <c r="P5442">
        <v>0</v>
      </c>
      <c r="Q5442">
        <v>0</v>
      </c>
      <c r="R5442">
        <v>0</v>
      </c>
      <c r="S5442">
        <v>0</v>
      </c>
      <c r="T5442">
        <v>0</v>
      </c>
      <c r="U5442">
        <v>0</v>
      </c>
      <c r="V5442">
        <v>0</v>
      </c>
    </row>
    <row r="5443" spans="1:22" x14ac:dyDescent="0.3">
      <c r="A5443">
        <v>202223</v>
      </c>
      <c r="B5443" t="s">
        <v>820</v>
      </c>
      <c r="C5443" t="s">
        <v>821</v>
      </c>
      <c r="D5443" t="s">
        <v>822</v>
      </c>
      <c r="E5443" t="s">
        <v>823</v>
      </c>
      <c r="F5443" t="s">
        <v>852</v>
      </c>
      <c r="G5443" t="s">
        <v>853</v>
      </c>
      <c r="H5443" t="s">
        <v>982</v>
      </c>
      <c r="I5443">
        <v>420</v>
      </c>
      <c r="J5443" t="s">
        <v>983</v>
      </c>
      <c r="K5443" t="s">
        <v>828</v>
      </c>
      <c r="L5443" t="s">
        <v>606</v>
      </c>
      <c r="M5443">
        <v>0</v>
      </c>
      <c r="N5443">
        <v>0</v>
      </c>
      <c r="O5443">
        <v>0</v>
      </c>
      <c r="P5443">
        <v>0</v>
      </c>
      <c r="Q5443">
        <v>0</v>
      </c>
      <c r="R5443">
        <v>0</v>
      </c>
      <c r="S5443">
        <v>0</v>
      </c>
      <c r="T5443">
        <v>0</v>
      </c>
      <c r="U5443">
        <v>0</v>
      </c>
      <c r="V5443">
        <v>0</v>
      </c>
    </row>
    <row r="5444" spans="1:22" x14ac:dyDescent="0.3">
      <c r="A5444">
        <v>202324</v>
      </c>
      <c r="B5444" t="s">
        <v>820</v>
      </c>
      <c r="C5444" t="s">
        <v>821</v>
      </c>
      <c r="D5444" t="s">
        <v>822</v>
      </c>
      <c r="E5444" t="s">
        <v>823</v>
      </c>
      <c r="F5444" t="s">
        <v>852</v>
      </c>
      <c r="G5444" t="s">
        <v>853</v>
      </c>
      <c r="H5444" t="s">
        <v>982</v>
      </c>
      <c r="I5444">
        <v>420</v>
      </c>
      <c r="J5444" t="s">
        <v>983</v>
      </c>
      <c r="K5444" t="s">
        <v>828</v>
      </c>
      <c r="L5444" t="s">
        <v>606</v>
      </c>
      <c r="M5444">
        <v>0</v>
      </c>
      <c r="N5444">
        <v>0</v>
      </c>
      <c r="O5444">
        <v>0</v>
      </c>
      <c r="P5444">
        <v>0</v>
      </c>
      <c r="Q5444">
        <v>0</v>
      </c>
      <c r="R5444">
        <v>0</v>
      </c>
      <c r="S5444">
        <v>0</v>
      </c>
      <c r="T5444">
        <v>0</v>
      </c>
      <c r="U5444">
        <v>0</v>
      </c>
      <c r="V5444">
        <v>0</v>
      </c>
    </row>
    <row r="5445" spans="1:22" x14ac:dyDescent="0.3">
      <c r="A5445">
        <v>202122</v>
      </c>
      <c r="B5445" t="s">
        <v>820</v>
      </c>
      <c r="C5445" t="s">
        <v>821</v>
      </c>
      <c r="D5445" t="s">
        <v>822</v>
      </c>
      <c r="E5445" t="s">
        <v>823</v>
      </c>
      <c r="F5445" t="s">
        <v>852</v>
      </c>
      <c r="G5445" t="s">
        <v>853</v>
      </c>
      <c r="H5445" t="s">
        <v>982</v>
      </c>
      <c r="I5445">
        <v>420</v>
      </c>
      <c r="J5445" t="s">
        <v>983</v>
      </c>
      <c r="K5445" t="s">
        <v>828</v>
      </c>
      <c r="L5445" t="s">
        <v>609</v>
      </c>
      <c r="M5445" t="s">
        <v>829</v>
      </c>
      <c r="N5445" t="s">
        <v>829</v>
      </c>
      <c r="O5445" t="s">
        <v>829</v>
      </c>
      <c r="P5445" t="s">
        <v>829</v>
      </c>
      <c r="Q5445">
        <v>0</v>
      </c>
      <c r="R5445" t="s">
        <v>829</v>
      </c>
      <c r="S5445">
        <v>0</v>
      </c>
      <c r="T5445">
        <v>0</v>
      </c>
      <c r="U5445">
        <v>0</v>
      </c>
      <c r="V5445">
        <v>0</v>
      </c>
    </row>
    <row r="5446" spans="1:22" x14ac:dyDescent="0.3">
      <c r="A5446">
        <v>202223</v>
      </c>
      <c r="B5446" t="s">
        <v>820</v>
      </c>
      <c r="C5446" t="s">
        <v>821</v>
      </c>
      <c r="D5446" t="s">
        <v>822</v>
      </c>
      <c r="E5446" t="s">
        <v>823</v>
      </c>
      <c r="F5446" t="s">
        <v>852</v>
      </c>
      <c r="G5446" t="s">
        <v>853</v>
      </c>
      <c r="H5446" t="s">
        <v>982</v>
      </c>
      <c r="I5446">
        <v>420</v>
      </c>
      <c r="J5446" t="s">
        <v>983</v>
      </c>
      <c r="K5446" t="s">
        <v>828</v>
      </c>
      <c r="L5446" t="s">
        <v>609</v>
      </c>
      <c r="M5446" t="s">
        <v>829</v>
      </c>
      <c r="N5446" t="s">
        <v>829</v>
      </c>
      <c r="O5446" t="s">
        <v>829</v>
      </c>
      <c r="P5446" t="s">
        <v>829</v>
      </c>
      <c r="Q5446">
        <v>0</v>
      </c>
      <c r="R5446" t="s">
        <v>829</v>
      </c>
      <c r="S5446">
        <v>0</v>
      </c>
      <c r="T5446">
        <v>0</v>
      </c>
      <c r="U5446">
        <v>0</v>
      </c>
      <c r="V5446">
        <v>0</v>
      </c>
    </row>
    <row r="5447" spans="1:22" x14ac:dyDescent="0.3">
      <c r="A5447">
        <v>202122</v>
      </c>
      <c r="B5447" t="s">
        <v>820</v>
      </c>
      <c r="C5447" t="s">
        <v>821</v>
      </c>
      <c r="D5447" t="s">
        <v>822</v>
      </c>
      <c r="E5447" t="s">
        <v>823</v>
      </c>
      <c r="F5447" t="s">
        <v>852</v>
      </c>
      <c r="G5447" t="s">
        <v>853</v>
      </c>
      <c r="H5447" t="s">
        <v>982</v>
      </c>
      <c r="I5447">
        <v>420</v>
      </c>
      <c r="J5447" t="s">
        <v>983</v>
      </c>
      <c r="K5447" t="s">
        <v>828</v>
      </c>
      <c r="L5447" t="s">
        <v>830</v>
      </c>
      <c r="M5447">
        <v>0</v>
      </c>
      <c r="N5447">
        <v>320</v>
      </c>
      <c r="O5447">
        <v>0</v>
      </c>
      <c r="P5447">
        <v>0</v>
      </c>
      <c r="Q5447">
        <v>0</v>
      </c>
      <c r="R5447">
        <v>0</v>
      </c>
      <c r="S5447">
        <v>320</v>
      </c>
      <c r="T5447">
        <v>0</v>
      </c>
      <c r="U5447">
        <v>320</v>
      </c>
      <c r="V5447">
        <v>1</v>
      </c>
    </row>
    <row r="5448" spans="1:22" x14ac:dyDescent="0.3">
      <c r="A5448">
        <v>202223</v>
      </c>
      <c r="B5448" t="s">
        <v>820</v>
      </c>
      <c r="C5448" t="s">
        <v>821</v>
      </c>
      <c r="D5448" t="s">
        <v>822</v>
      </c>
      <c r="E5448" t="s">
        <v>823</v>
      </c>
      <c r="F5448" t="s">
        <v>852</v>
      </c>
      <c r="G5448" t="s">
        <v>853</v>
      </c>
      <c r="H5448" t="s">
        <v>982</v>
      </c>
      <c r="I5448">
        <v>420</v>
      </c>
      <c r="J5448" t="s">
        <v>983</v>
      </c>
      <c r="K5448" t="s">
        <v>828</v>
      </c>
      <c r="L5448" t="s">
        <v>830</v>
      </c>
      <c r="M5448">
        <v>0</v>
      </c>
      <c r="N5448">
        <v>0</v>
      </c>
      <c r="O5448">
        <v>0</v>
      </c>
      <c r="P5448">
        <v>0</v>
      </c>
      <c r="Q5448">
        <v>0</v>
      </c>
      <c r="R5448">
        <v>0</v>
      </c>
      <c r="S5448">
        <v>0</v>
      </c>
      <c r="T5448">
        <v>0</v>
      </c>
      <c r="U5448">
        <v>0</v>
      </c>
      <c r="V5448">
        <v>0</v>
      </c>
    </row>
    <row r="5449" spans="1:22" x14ac:dyDescent="0.3">
      <c r="A5449">
        <v>202324</v>
      </c>
      <c r="B5449" t="s">
        <v>820</v>
      </c>
      <c r="C5449" t="s">
        <v>821</v>
      </c>
      <c r="D5449" t="s">
        <v>822</v>
      </c>
      <c r="E5449" t="s">
        <v>823</v>
      </c>
      <c r="F5449" t="s">
        <v>852</v>
      </c>
      <c r="G5449" t="s">
        <v>853</v>
      </c>
      <c r="H5449" t="s">
        <v>982</v>
      </c>
      <c r="I5449">
        <v>420</v>
      </c>
      <c r="J5449" t="s">
        <v>983</v>
      </c>
      <c r="K5449" t="s">
        <v>828</v>
      </c>
      <c r="L5449" t="s">
        <v>830</v>
      </c>
      <c r="M5449">
        <v>0</v>
      </c>
      <c r="N5449">
        <v>0</v>
      </c>
      <c r="O5449">
        <v>0</v>
      </c>
      <c r="P5449">
        <v>0</v>
      </c>
      <c r="Q5449">
        <v>0</v>
      </c>
      <c r="R5449">
        <v>0</v>
      </c>
      <c r="S5449">
        <v>0</v>
      </c>
      <c r="T5449">
        <v>0</v>
      </c>
      <c r="U5449">
        <v>0</v>
      </c>
      <c r="V5449">
        <v>0</v>
      </c>
    </row>
    <row r="5450" spans="1:22" x14ac:dyDescent="0.3">
      <c r="A5450">
        <v>202122</v>
      </c>
      <c r="B5450" t="s">
        <v>820</v>
      </c>
      <c r="C5450" t="s">
        <v>821</v>
      </c>
      <c r="D5450" t="s">
        <v>822</v>
      </c>
      <c r="E5450" t="s">
        <v>823</v>
      </c>
      <c r="F5450" t="s">
        <v>852</v>
      </c>
      <c r="G5450" t="s">
        <v>853</v>
      </c>
      <c r="H5450" t="s">
        <v>982</v>
      </c>
      <c r="I5450">
        <v>420</v>
      </c>
      <c r="J5450" t="s">
        <v>983</v>
      </c>
      <c r="K5450" t="s">
        <v>828</v>
      </c>
      <c r="L5450" t="s">
        <v>537</v>
      </c>
      <c r="M5450">
        <v>1187</v>
      </c>
      <c r="N5450">
        <v>28846</v>
      </c>
      <c r="O5450">
        <v>19894</v>
      </c>
      <c r="P5450">
        <v>0</v>
      </c>
      <c r="Q5450">
        <v>0</v>
      </c>
      <c r="R5450">
        <v>0</v>
      </c>
      <c r="S5450">
        <v>49927</v>
      </c>
      <c r="T5450">
        <v>0</v>
      </c>
      <c r="U5450">
        <v>49927</v>
      </c>
      <c r="V5450">
        <v>134</v>
      </c>
    </row>
    <row r="5451" spans="1:22" x14ac:dyDescent="0.3">
      <c r="A5451">
        <v>202223</v>
      </c>
      <c r="B5451" t="s">
        <v>820</v>
      </c>
      <c r="C5451" t="s">
        <v>821</v>
      </c>
      <c r="D5451" t="s">
        <v>822</v>
      </c>
      <c r="E5451" t="s">
        <v>823</v>
      </c>
      <c r="F5451" t="s">
        <v>852</v>
      </c>
      <c r="G5451" t="s">
        <v>853</v>
      </c>
      <c r="H5451" t="s">
        <v>982</v>
      </c>
      <c r="I5451">
        <v>420</v>
      </c>
      <c r="J5451" t="s">
        <v>983</v>
      </c>
      <c r="K5451" t="s">
        <v>828</v>
      </c>
      <c r="L5451" t="s">
        <v>537</v>
      </c>
      <c r="M5451">
        <v>0</v>
      </c>
      <c r="N5451">
        <v>32172</v>
      </c>
      <c r="O5451">
        <v>22798</v>
      </c>
      <c r="P5451">
        <v>0</v>
      </c>
      <c r="Q5451">
        <v>0</v>
      </c>
      <c r="R5451">
        <v>0</v>
      </c>
      <c r="S5451">
        <v>54970</v>
      </c>
      <c r="T5451">
        <v>0</v>
      </c>
      <c r="U5451">
        <v>54970</v>
      </c>
      <c r="V5451">
        <v>149</v>
      </c>
    </row>
    <row r="5452" spans="1:22" x14ac:dyDescent="0.3">
      <c r="A5452">
        <v>202324</v>
      </c>
      <c r="B5452" t="s">
        <v>820</v>
      </c>
      <c r="C5452" t="s">
        <v>821</v>
      </c>
      <c r="D5452" t="s">
        <v>822</v>
      </c>
      <c r="E5452" t="s">
        <v>823</v>
      </c>
      <c r="F5452" t="s">
        <v>852</v>
      </c>
      <c r="G5452" t="s">
        <v>853</v>
      </c>
      <c r="H5452" t="s">
        <v>982</v>
      </c>
      <c r="I5452">
        <v>420</v>
      </c>
      <c r="J5452" t="s">
        <v>983</v>
      </c>
      <c r="K5452" t="s">
        <v>828</v>
      </c>
      <c r="L5452" t="s">
        <v>537</v>
      </c>
      <c r="M5452">
        <v>0</v>
      </c>
      <c r="N5452">
        <v>28805</v>
      </c>
      <c r="O5452">
        <v>21175</v>
      </c>
      <c r="P5452">
        <v>0</v>
      </c>
      <c r="Q5452">
        <v>0</v>
      </c>
      <c r="R5452">
        <v>0</v>
      </c>
      <c r="S5452">
        <v>49980</v>
      </c>
      <c r="T5452">
        <v>0</v>
      </c>
      <c r="U5452">
        <v>49980</v>
      </c>
      <c r="V5452">
        <v>125</v>
      </c>
    </row>
    <row r="5453" spans="1:22" x14ac:dyDescent="0.3">
      <c r="A5453">
        <v>202122</v>
      </c>
      <c r="B5453" t="s">
        <v>820</v>
      </c>
      <c r="C5453" t="s">
        <v>821</v>
      </c>
      <c r="D5453" t="s">
        <v>822</v>
      </c>
      <c r="E5453" t="s">
        <v>823</v>
      </c>
      <c r="F5453" t="s">
        <v>852</v>
      </c>
      <c r="G5453" t="s">
        <v>853</v>
      </c>
      <c r="H5453" t="s">
        <v>982</v>
      </c>
      <c r="I5453">
        <v>420</v>
      </c>
      <c r="J5453" t="s">
        <v>983</v>
      </c>
      <c r="K5453" t="s">
        <v>828</v>
      </c>
      <c r="L5453" t="s">
        <v>572</v>
      </c>
      <c r="M5453">
        <v>14812</v>
      </c>
      <c r="N5453">
        <v>0</v>
      </c>
      <c r="O5453">
        <v>0</v>
      </c>
      <c r="P5453">
        <v>0</v>
      </c>
      <c r="Q5453">
        <v>0</v>
      </c>
      <c r="R5453">
        <v>309045</v>
      </c>
      <c r="S5453">
        <v>323857</v>
      </c>
      <c r="T5453">
        <v>0</v>
      </c>
      <c r="U5453">
        <v>323857</v>
      </c>
      <c r="V5453">
        <v>868</v>
      </c>
    </row>
    <row r="5454" spans="1:22" x14ac:dyDescent="0.3">
      <c r="A5454">
        <v>202223</v>
      </c>
      <c r="B5454" t="s">
        <v>820</v>
      </c>
      <c r="C5454" t="s">
        <v>821</v>
      </c>
      <c r="D5454" t="s">
        <v>822</v>
      </c>
      <c r="E5454" t="s">
        <v>823</v>
      </c>
      <c r="F5454" t="s">
        <v>852</v>
      </c>
      <c r="G5454" t="s">
        <v>853</v>
      </c>
      <c r="H5454" t="s">
        <v>982</v>
      </c>
      <c r="I5454">
        <v>420</v>
      </c>
      <c r="J5454" t="s">
        <v>983</v>
      </c>
      <c r="K5454" t="s">
        <v>828</v>
      </c>
      <c r="L5454" t="s">
        <v>572</v>
      </c>
      <c r="M5454">
        <v>2305</v>
      </c>
      <c r="N5454">
        <v>0</v>
      </c>
      <c r="O5454">
        <v>0</v>
      </c>
      <c r="P5454">
        <v>0</v>
      </c>
      <c r="Q5454">
        <v>2765</v>
      </c>
      <c r="R5454">
        <v>319218</v>
      </c>
      <c r="S5454">
        <v>324288</v>
      </c>
      <c r="T5454">
        <v>0</v>
      </c>
      <c r="U5454">
        <v>324288</v>
      </c>
      <c r="V5454">
        <v>876</v>
      </c>
    </row>
    <row r="5455" spans="1:22" x14ac:dyDescent="0.3">
      <c r="A5455">
        <v>202324</v>
      </c>
      <c r="B5455" t="s">
        <v>820</v>
      </c>
      <c r="C5455" t="s">
        <v>821</v>
      </c>
      <c r="D5455" t="s">
        <v>822</v>
      </c>
      <c r="E5455" t="s">
        <v>823</v>
      </c>
      <c r="F5455" t="s">
        <v>852</v>
      </c>
      <c r="G5455" t="s">
        <v>853</v>
      </c>
      <c r="H5455" t="s">
        <v>982</v>
      </c>
      <c r="I5455">
        <v>420</v>
      </c>
      <c r="J5455" t="s">
        <v>983</v>
      </c>
      <c r="K5455" t="s">
        <v>828</v>
      </c>
      <c r="L5455" t="s">
        <v>572</v>
      </c>
      <c r="M5455">
        <v>939</v>
      </c>
      <c r="N5455">
        <v>0</v>
      </c>
      <c r="O5455">
        <v>0</v>
      </c>
      <c r="P5455">
        <v>0</v>
      </c>
      <c r="Q5455">
        <v>0</v>
      </c>
      <c r="R5455">
        <v>300157</v>
      </c>
      <c r="S5455">
        <v>301096</v>
      </c>
      <c r="T5455">
        <v>0</v>
      </c>
      <c r="U5455">
        <v>301096</v>
      </c>
      <c r="V5455">
        <v>755</v>
      </c>
    </row>
    <row r="5456" spans="1:22" x14ac:dyDescent="0.3">
      <c r="A5456">
        <v>202122</v>
      </c>
      <c r="B5456" t="s">
        <v>820</v>
      </c>
      <c r="C5456" t="s">
        <v>821</v>
      </c>
      <c r="D5456" t="s">
        <v>822</v>
      </c>
      <c r="E5456" t="s">
        <v>823</v>
      </c>
      <c r="F5456" t="s">
        <v>852</v>
      </c>
      <c r="G5456" t="s">
        <v>853</v>
      </c>
      <c r="H5456" t="s">
        <v>982</v>
      </c>
      <c r="I5456">
        <v>420</v>
      </c>
      <c r="J5456" t="s">
        <v>983</v>
      </c>
      <c r="K5456" t="s">
        <v>828</v>
      </c>
      <c r="L5456" t="s">
        <v>539</v>
      </c>
      <c r="M5456">
        <v>0</v>
      </c>
      <c r="N5456">
        <v>0</v>
      </c>
      <c r="O5456">
        <v>0</v>
      </c>
      <c r="P5456" t="s">
        <v>829</v>
      </c>
      <c r="Q5456" t="s">
        <v>829</v>
      </c>
      <c r="R5456" t="s">
        <v>829</v>
      </c>
      <c r="S5456">
        <v>0</v>
      </c>
      <c r="T5456">
        <v>0</v>
      </c>
      <c r="U5456">
        <v>0</v>
      </c>
      <c r="V5456">
        <v>0</v>
      </c>
    </row>
    <row r="5457" spans="1:22" x14ac:dyDescent="0.3">
      <c r="A5457">
        <v>202223</v>
      </c>
      <c r="B5457" t="s">
        <v>820</v>
      </c>
      <c r="C5457" t="s">
        <v>821</v>
      </c>
      <c r="D5457" t="s">
        <v>822</v>
      </c>
      <c r="E5457" t="s">
        <v>823</v>
      </c>
      <c r="F5457" t="s">
        <v>852</v>
      </c>
      <c r="G5457" t="s">
        <v>853</v>
      </c>
      <c r="H5457" t="s">
        <v>982</v>
      </c>
      <c r="I5457">
        <v>420</v>
      </c>
      <c r="J5457" t="s">
        <v>983</v>
      </c>
      <c r="K5457" t="s">
        <v>828</v>
      </c>
      <c r="L5457" t="s">
        <v>539</v>
      </c>
      <c r="M5457">
        <v>0</v>
      </c>
      <c r="N5457">
        <v>0</v>
      </c>
      <c r="O5457">
        <v>0</v>
      </c>
      <c r="P5457" t="s">
        <v>829</v>
      </c>
      <c r="Q5457" t="s">
        <v>829</v>
      </c>
      <c r="R5457" t="s">
        <v>829</v>
      </c>
      <c r="S5457">
        <v>0</v>
      </c>
      <c r="T5457">
        <v>0</v>
      </c>
      <c r="U5457">
        <v>0</v>
      </c>
      <c r="V5457">
        <v>0</v>
      </c>
    </row>
    <row r="5458" spans="1:22" x14ac:dyDescent="0.3">
      <c r="A5458">
        <v>202324</v>
      </c>
      <c r="B5458" t="s">
        <v>820</v>
      </c>
      <c r="C5458" t="s">
        <v>821</v>
      </c>
      <c r="D5458" t="s">
        <v>822</v>
      </c>
      <c r="E5458" t="s">
        <v>823</v>
      </c>
      <c r="F5458" t="s">
        <v>852</v>
      </c>
      <c r="G5458" t="s">
        <v>853</v>
      </c>
      <c r="H5458" t="s">
        <v>982</v>
      </c>
      <c r="I5458">
        <v>420</v>
      </c>
      <c r="J5458" t="s">
        <v>983</v>
      </c>
      <c r="K5458" t="s">
        <v>828</v>
      </c>
      <c r="L5458" t="s">
        <v>539</v>
      </c>
      <c r="M5458">
        <v>0</v>
      </c>
      <c r="N5458">
        <v>0</v>
      </c>
      <c r="O5458">
        <v>0</v>
      </c>
      <c r="P5458" t="s">
        <v>829</v>
      </c>
      <c r="Q5458" t="s">
        <v>829</v>
      </c>
      <c r="R5458" t="s">
        <v>829</v>
      </c>
      <c r="S5458">
        <v>0</v>
      </c>
      <c r="T5458">
        <v>0</v>
      </c>
      <c r="U5458">
        <v>0</v>
      </c>
      <c r="V5458">
        <v>0</v>
      </c>
    </row>
    <row r="5459" spans="1:22" x14ac:dyDescent="0.3">
      <c r="A5459">
        <v>202122</v>
      </c>
      <c r="B5459" t="s">
        <v>820</v>
      </c>
      <c r="C5459" t="s">
        <v>821</v>
      </c>
      <c r="D5459" t="s">
        <v>822</v>
      </c>
      <c r="E5459" t="s">
        <v>823</v>
      </c>
      <c r="F5459" t="s">
        <v>852</v>
      </c>
      <c r="G5459" t="s">
        <v>853</v>
      </c>
      <c r="H5459" t="s">
        <v>982</v>
      </c>
      <c r="I5459">
        <v>420</v>
      </c>
      <c r="J5459" t="s">
        <v>983</v>
      </c>
      <c r="K5459" t="s">
        <v>828</v>
      </c>
      <c r="L5459" t="s">
        <v>541</v>
      </c>
      <c r="M5459">
        <v>7200</v>
      </c>
      <c r="N5459">
        <v>0</v>
      </c>
      <c r="O5459">
        <v>0</v>
      </c>
      <c r="P5459">
        <v>0</v>
      </c>
      <c r="Q5459">
        <v>0</v>
      </c>
      <c r="R5459">
        <v>0</v>
      </c>
      <c r="S5459">
        <v>7200</v>
      </c>
      <c r="T5459">
        <v>0</v>
      </c>
      <c r="U5459">
        <v>7200</v>
      </c>
      <c r="V5459">
        <v>19</v>
      </c>
    </row>
    <row r="5460" spans="1:22" x14ac:dyDescent="0.3">
      <c r="A5460">
        <v>202223</v>
      </c>
      <c r="B5460" t="s">
        <v>820</v>
      </c>
      <c r="C5460" t="s">
        <v>821</v>
      </c>
      <c r="D5460" t="s">
        <v>822</v>
      </c>
      <c r="E5460" t="s">
        <v>823</v>
      </c>
      <c r="F5460" t="s">
        <v>852</v>
      </c>
      <c r="G5460" t="s">
        <v>853</v>
      </c>
      <c r="H5460" t="s">
        <v>982</v>
      </c>
      <c r="I5460">
        <v>420</v>
      </c>
      <c r="J5460" t="s">
        <v>983</v>
      </c>
      <c r="K5460" t="s">
        <v>828</v>
      </c>
      <c r="L5460" t="s">
        <v>541</v>
      </c>
      <c r="M5460">
        <v>0</v>
      </c>
      <c r="N5460">
        <v>1950</v>
      </c>
      <c r="O5460">
        <v>1450</v>
      </c>
      <c r="P5460">
        <v>0</v>
      </c>
      <c r="Q5460">
        <v>0</v>
      </c>
      <c r="R5460">
        <v>0</v>
      </c>
      <c r="S5460">
        <v>3399</v>
      </c>
      <c r="T5460">
        <v>0</v>
      </c>
      <c r="U5460">
        <v>3399</v>
      </c>
      <c r="V5460">
        <v>9</v>
      </c>
    </row>
    <row r="5461" spans="1:22" x14ac:dyDescent="0.3">
      <c r="A5461">
        <v>202324</v>
      </c>
      <c r="B5461" t="s">
        <v>820</v>
      </c>
      <c r="C5461" t="s">
        <v>821</v>
      </c>
      <c r="D5461" t="s">
        <v>822</v>
      </c>
      <c r="E5461" t="s">
        <v>823</v>
      </c>
      <c r="F5461" t="s">
        <v>852</v>
      </c>
      <c r="G5461" t="s">
        <v>853</v>
      </c>
      <c r="H5461" t="s">
        <v>982</v>
      </c>
      <c r="I5461">
        <v>420</v>
      </c>
      <c r="J5461" t="s">
        <v>983</v>
      </c>
      <c r="K5461" t="s">
        <v>828</v>
      </c>
      <c r="L5461" t="s">
        <v>541</v>
      </c>
      <c r="M5461">
        <v>0</v>
      </c>
      <c r="N5461">
        <v>0</v>
      </c>
      <c r="O5461">
        <v>0</v>
      </c>
      <c r="P5461">
        <v>0</v>
      </c>
      <c r="Q5461">
        <v>0</v>
      </c>
      <c r="R5461">
        <v>0</v>
      </c>
      <c r="S5461">
        <v>0</v>
      </c>
      <c r="T5461">
        <v>0</v>
      </c>
      <c r="U5461">
        <v>0</v>
      </c>
      <c r="V5461">
        <v>0</v>
      </c>
    </row>
    <row r="5462" spans="1:22" x14ac:dyDescent="0.3">
      <c r="A5462">
        <v>202122</v>
      </c>
      <c r="B5462" t="s">
        <v>820</v>
      </c>
      <c r="C5462" t="s">
        <v>821</v>
      </c>
      <c r="D5462" t="s">
        <v>822</v>
      </c>
      <c r="E5462" t="s">
        <v>823</v>
      </c>
      <c r="F5462" t="s">
        <v>852</v>
      </c>
      <c r="G5462" t="s">
        <v>853</v>
      </c>
      <c r="H5462" t="s">
        <v>982</v>
      </c>
      <c r="I5462">
        <v>420</v>
      </c>
      <c r="J5462" t="s">
        <v>983</v>
      </c>
      <c r="K5462" t="s">
        <v>828</v>
      </c>
      <c r="L5462" t="s">
        <v>831</v>
      </c>
      <c r="M5462" t="s">
        <v>829</v>
      </c>
      <c r="N5462" t="s">
        <v>829</v>
      </c>
      <c r="O5462" t="s">
        <v>829</v>
      </c>
      <c r="P5462">
        <v>0</v>
      </c>
      <c r="Q5462">
        <v>0</v>
      </c>
      <c r="R5462" t="s">
        <v>829</v>
      </c>
      <c r="S5462">
        <v>0</v>
      </c>
      <c r="T5462">
        <v>0</v>
      </c>
      <c r="U5462">
        <v>0</v>
      </c>
      <c r="V5462">
        <v>0</v>
      </c>
    </row>
    <row r="5463" spans="1:22" x14ac:dyDescent="0.3">
      <c r="A5463">
        <v>202223</v>
      </c>
      <c r="B5463" t="s">
        <v>820</v>
      </c>
      <c r="C5463" t="s">
        <v>821</v>
      </c>
      <c r="D5463" t="s">
        <v>822</v>
      </c>
      <c r="E5463" t="s">
        <v>823</v>
      </c>
      <c r="F5463" t="s">
        <v>852</v>
      </c>
      <c r="G5463" t="s">
        <v>853</v>
      </c>
      <c r="H5463" t="s">
        <v>982</v>
      </c>
      <c r="I5463">
        <v>420</v>
      </c>
      <c r="J5463" t="s">
        <v>983</v>
      </c>
      <c r="K5463" t="s">
        <v>828</v>
      </c>
      <c r="L5463" t="s">
        <v>831</v>
      </c>
      <c r="M5463" t="s">
        <v>829</v>
      </c>
      <c r="N5463" t="s">
        <v>829</v>
      </c>
      <c r="O5463" t="s">
        <v>829</v>
      </c>
      <c r="P5463">
        <v>0</v>
      </c>
      <c r="Q5463">
        <v>0</v>
      </c>
      <c r="R5463" t="s">
        <v>829</v>
      </c>
      <c r="S5463">
        <v>0</v>
      </c>
      <c r="T5463">
        <v>0</v>
      </c>
      <c r="U5463">
        <v>0</v>
      </c>
      <c r="V5463">
        <v>0</v>
      </c>
    </row>
    <row r="5464" spans="1:22" x14ac:dyDescent="0.3">
      <c r="A5464">
        <v>202324</v>
      </c>
      <c r="B5464" t="s">
        <v>820</v>
      </c>
      <c r="C5464" t="s">
        <v>821</v>
      </c>
      <c r="D5464" t="s">
        <v>822</v>
      </c>
      <c r="E5464" t="s">
        <v>823</v>
      </c>
      <c r="F5464" t="s">
        <v>852</v>
      </c>
      <c r="G5464" t="s">
        <v>853</v>
      </c>
      <c r="H5464" t="s">
        <v>982</v>
      </c>
      <c r="I5464">
        <v>420</v>
      </c>
      <c r="J5464" t="s">
        <v>983</v>
      </c>
      <c r="K5464" t="s">
        <v>828</v>
      </c>
      <c r="L5464" t="s">
        <v>831</v>
      </c>
      <c r="M5464" t="s">
        <v>829</v>
      </c>
      <c r="N5464" t="s">
        <v>829</v>
      </c>
      <c r="O5464" t="s">
        <v>829</v>
      </c>
      <c r="P5464">
        <v>0</v>
      </c>
      <c r="Q5464">
        <v>0</v>
      </c>
      <c r="R5464" t="s">
        <v>829</v>
      </c>
      <c r="S5464">
        <v>0</v>
      </c>
      <c r="T5464">
        <v>0</v>
      </c>
      <c r="U5464">
        <v>0</v>
      </c>
      <c r="V5464">
        <v>0</v>
      </c>
    </row>
    <row r="5465" spans="1:22" x14ac:dyDescent="0.3">
      <c r="A5465">
        <v>202122</v>
      </c>
      <c r="B5465" t="s">
        <v>820</v>
      </c>
      <c r="C5465" t="s">
        <v>821</v>
      </c>
      <c r="D5465" t="s">
        <v>822</v>
      </c>
      <c r="E5465" t="s">
        <v>823</v>
      </c>
      <c r="F5465" t="s">
        <v>852</v>
      </c>
      <c r="G5465" t="s">
        <v>853</v>
      </c>
      <c r="H5465" t="s">
        <v>982</v>
      </c>
      <c r="I5465">
        <v>420</v>
      </c>
      <c r="J5465" t="s">
        <v>983</v>
      </c>
      <c r="K5465" t="s">
        <v>828</v>
      </c>
      <c r="L5465" t="s">
        <v>832</v>
      </c>
      <c r="M5465">
        <v>0</v>
      </c>
      <c r="N5465">
        <v>0</v>
      </c>
      <c r="O5465">
        <v>0</v>
      </c>
      <c r="P5465">
        <v>0</v>
      </c>
      <c r="Q5465">
        <v>0</v>
      </c>
      <c r="R5465">
        <v>0</v>
      </c>
      <c r="S5465">
        <v>0</v>
      </c>
      <c r="T5465">
        <v>0</v>
      </c>
      <c r="U5465">
        <v>0</v>
      </c>
      <c r="V5465">
        <v>0</v>
      </c>
    </row>
    <row r="5466" spans="1:22" x14ac:dyDescent="0.3">
      <c r="A5466">
        <v>202223</v>
      </c>
      <c r="B5466" t="s">
        <v>820</v>
      </c>
      <c r="C5466" t="s">
        <v>821</v>
      </c>
      <c r="D5466" t="s">
        <v>822</v>
      </c>
      <c r="E5466" t="s">
        <v>823</v>
      </c>
      <c r="F5466" t="s">
        <v>852</v>
      </c>
      <c r="G5466" t="s">
        <v>853</v>
      </c>
      <c r="H5466" t="s">
        <v>982</v>
      </c>
      <c r="I5466">
        <v>420</v>
      </c>
      <c r="J5466" t="s">
        <v>983</v>
      </c>
      <c r="K5466" t="s">
        <v>828</v>
      </c>
      <c r="L5466" t="s">
        <v>832</v>
      </c>
      <c r="M5466">
        <v>0</v>
      </c>
      <c r="N5466">
        <v>0</v>
      </c>
      <c r="O5466">
        <v>0</v>
      </c>
      <c r="P5466">
        <v>0</v>
      </c>
      <c r="Q5466">
        <v>0</v>
      </c>
      <c r="R5466">
        <v>0</v>
      </c>
      <c r="S5466">
        <v>0</v>
      </c>
      <c r="T5466">
        <v>0</v>
      </c>
      <c r="U5466">
        <v>0</v>
      </c>
      <c r="V5466">
        <v>0</v>
      </c>
    </row>
    <row r="5467" spans="1:22" x14ac:dyDescent="0.3">
      <c r="A5467">
        <v>202324</v>
      </c>
      <c r="B5467" t="s">
        <v>820</v>
      </c>
      <c r="C5467" t="s">
        <v>821</v>
      </c>
      <c r="D5467" t="s">
        <v>822</v>
      </c>
      <c r="E5467" t="s">
        <v>823</v>
      </c>
      <c r="F5467" t="s">
        <v>852</v>
      </c>
      <c r="G5467" t="s">
        <v>853</v>
      </c>
      <c r="H5467" t="s">
        <v>982</v>
      </c>
      <c r="I5467">
        <v>420</v>
      </c>
      <c r="J5467" t="s">
        <v>983</v>
      </c>
      <c r="K5467" t="s">
        <v>828</v>
      </c>
      <c r="L5467" t="s">
        <v>832</v>
      </c>
      <c r="M5467">
        <v>0</v>
      </c>
      <c r="N5467">
        <v>0</v>
      </c>
      <c r="O5467">
        <v>0</v>
      </c>
      <c r="P5467">
        <v>0</v>
      </c>
      <c r="Q5467">
        <v>0</v>
      </c>
      <c r="R5467">
        <v>0</v>
      </c>
      <c r="S5467">
        <v>0</v>
      </c>
      <c r="T5467">
        <v>0</v>
      </c>
      <c r="U5467">
        <v>0</v>
      </c>
      <c r="V5467">
        <v>0</v>
      </c>
    </row>
    <row r="5468" spans="1:22" x14ac:dyDescent="0.3">
      <c r="A5468">
        <v>202122</v>
      </c>
      <c r="B5468" t="s">
        <v>820</v>
      </c>
      <c r="C5468" t="s">
        <v>821</v>
      </c>
      <c r="D5468" t="s">
        <v>822</v>
      </c>
      <c r="E5468" t="s">
        <v>823</v>
      </c>
      <c r="F5468" t="s">
        <v>852</v>
      </c>
      <c r="G5468" t="s">
        <v>853</v>
      </c>
      <c r="H5468" t="s">
        <v>982</v>
      </c>
      <c r="I5468">
        <v>420</v>
      </c>
      <c r="J5468" t="s">
        <v>983</v>
      </c>
      <c r="K5468" t="s">
        <v>828</v>
      </c>
      <c r="L5468" t="s">
        <v>544</v>
      </c>
      <c r="M5468">
        <v>0</v>
      </c>
      <c r="N5468">
        <v>0</v>
      </c>
      <c r="O5468">
        <v>0</v>
      </c>
      <c r="P5468">
        <v>0</v>
      </c>
      <c r="Q5468">
        <v>0</v>
      </c>
      <c r="R5468">
        <v>0</v>
      </c>
      <c r="S5468">
        <v>0</v>
      </c>
      <c r="T5468">
        <v>0</v>
      </c>
      <c r="U5468">
        <v>0</v>
      </c>
      <c r="V5468">
        <v>0</v>
      </c>
    </row>
    <row r="5469" spans="1:22" x14ac:dyDescent="0.3">
      <c r="A5469">
        <v>202223</v>
      </c>
      <c r="B5469" t="s">
        <v>820</v>
      </c>
      <c r="C5469" t="s">
        <v>821</v>
      </c>
      <c r="D5469" t="s">
        <v>822</v>
      </c>
      <c r="E5469" t="s">
        <v>823</v>
      </c>
      <c r="F5469" t="s">
        <v>852</v>
      </c>
      <c r="G5469" t="s">
        <v>853</v>
      </c>
      <c r="H5469" t="s">
        <v>982</v>
      </c>
      <c r="I5469">
        <v>420</v>
      </c>
      <c r="J5469" t="s">
        <v>983</v>
      </c>
      <c r="K5469" t="s">
        <v>828</v>
      </c>
      <c r="L5469" t="s">
        <v>544</v>
      </c>
      <c r="M5469">
        <v>0</v>
      </c>
      <c r="N5469">
        <v>0</v>
      </c>
      <c r="O5469">
        <v>0</v>
      </c>
      <c r="P5469">
        <v>0</v>
      </c>
      <c r="Q5469">
        <v>0</v>
      </c>
      <c r="R5469">
        <v>0</v>
      </c>
      <c r="S5469">
        <v>0</v>
      </c>
      <c r="T5469">
        <v>0</v>
      </c>
      <c r="U5469">
        <v>0</v>
      </c>
      <c r="V5469">
        <v>0</v>
      </c>
    </row>
    <row r="5470" spans="1:22" x14ac:dyDescent="0.3">
      <c r="A5470">
        <v>202324</v>
      </c>
      <c r="B5470" t="s">
        <v>820</v>
      </c>
      <c r="C5470" t="s">
        <v>821</v>
      </c>
      <c r="D5470" t="s">
        <v>822</v>
      </c>
      <c r="E5470" t="s">
        <v>823</v>
      </c>
      <c r="F5470" t="s">
        <v>852</v>
      </c>
      <c r="G5470" t="s">
        <v>853</v>
      </c>
      <c r="H5470" t="s">
        <v>982</v>
      </c>
      <c r="I5470">
        <v>420</v>
      </c>
      <c r="J5470" t="s">
        <v>983</v>
      </c>
      <c r="K5470" t="s">
        <v>828</v>
      </c>
      <c r="L5470" t="s">
        <v>544</v>
      </c>
      <c r="M5470">
        <v>0</v>
      </c>
      <c r="N5470">
        <v>0</v>
      </c>
      <c r="O5470">
        <v>0</v>
      </c>
      <c r="P5470">
        <v>0</v>
      </c>
      <c r="Q5470">
        <v>0</v>
      </c>
      <c r="R5470">
        <v>0</v>
      </c>
      <c r="S5470">
        <v>0</v>
      </c>
      <c r="T5470">
        <v>0</v>
      </c>
      <c r="U5470">
        <v>0</v>
      </c>
      <c r="V5470">
        <v>0</v>
      </c>
    </row>
    <row r="5471" spans="1:22" x14ac:dyDescent="0.3">
      <c r="A5471">
        <v>202122</v>
      </c>
      <c r="B5471" t="s">
        <v>820</v>
      </c>
      <c r="C5471" t="s">
        <v>821</v>
      </c>
      <c r="D5471" t="s">
        <v>822</v>
      </c>
      <c r="E5471" t="s">
        <v>823</v>
      </c>
      <c r="F5471" t="s">
        <v>852</v>
      </c>
      <c r="G5471" t="s">
        <v>853</v>
      </c>
      <c r="H5471" t="s">
        <v>982</v>
      </c>
      <c r="I5471">
        <v>420</v>
      </c>
      <c r="J5471" t="s">
        <v>983</v>
      </c>
      <c r="K5471" t="s">
        <v>828</v>
      </c>
      <c r="L5471" t="s">
        <v>600</v>
      </c>
      <c r="M5471" t="s">
        <v>829</v>
      </c>
      <c r="N5471" t="s">
        <v>829</v>
      </c>
      <c r="O5471" t="s">
        <v>829</v>
      </c>
      <c r="P5471">
        <v>0</v>
      </c>
      <c r="Q5471">
        <v>0</v>
      </c>
      <c r="R5471" t="s">
        <v>829</v>
      </c>
      <c r="S5471">
        <v>0</v>
      </c>
      <c r="T5471">
        <v>0</v>
      </c>
      <c r="U5471">
        <v>0</v>
      </c>
      <c r="V5471">
        <v>0</v>
      </c>
    </row>
    <row r="5472" spans="1:22" x14ac:dyDescent="0.3">
      <c r="A5472">
        <v>202223</v>
      </c>
      <c r="B5472" t="s">
        <v>820</v>
      </c>
      <c r="C5472" t="s">
        <v>821</v>
      </c>
      <c r="D5472" t="s">
        <v>822</v>
      </c>
      <c r="E5472" t="s">
        <v>823</v>
      </c>
      <c r="F5472" t="s">
        <v>852</v>
      </c>
      <c r="G5472" t="s">
        <v>853</v>
      </c>
      <c r="H5472" t="s">
        <v>982</v>
      </c>
      <c r="I5472">
        <v>420</v>
      </c>
      <c r="J5472" t="s">
        <v>983</v>
      </c>
      <c r="K5472" t="s">
        <v>828</v>
      </c>
      <c r="L5472" t="s">
        <v>600</v>
      </c>
      <c r="M5472" t="s">
        <v>829</v>
      </c>
      <c r="N5472" t="s">
        <v>829</v>
      </c>
      <c r="O5472" t="s">
        <v>829</v>
      </c>
      <c r="P5472">
        <v>0</v>
      </c>
      <c r="Q5472">
        <v>0</v>
      </c>
      <c r="R5472" t="s">
        <v>829</v>
      </c>
      <c r="S5472">
        <v>0</v>
      </c>
      <c r="T5472">
        <v>0</v>
      </c>
      <c r="U5472">
        <v>0</v>
      </c>
      <c r="V5472">
        <v>0</v>
      </c>
    </row>
    <row r="5473" spans="1:22" x14ac:dyDescent="0.3">
      <c r="A5473">
        <v>202324</v>
      </c>
      <c r="B5473" t="s">
        <v>820</v>
      </c>
      <c r="C5473" t="s">
        <v>821</v>
      </c>
      <c r="D5473" t="s">
        <v>822</v>
      </c>
      <c r="E5473" t="s">
        <v>823</v>
      </c>
      <c r="F5473" t="s">
        <v>852</v>
      </c>
      <c r="G5473" t="s">
        <v>853</v>
      </c>
      <c r="H5473" t="s">
        <v>982</v>
      </c>
      <c r="I5473">
        <v>420</v>
      </c>
      <c r="J5473" t="s">
        <v>983</v>
      </c>
      <c r="K5473" t="s">
        <v>828</v>
      </c>
      <c r="L5473" t="s">
        <v>600</v>
      </c>
      <c r="M5473" t="s">
        <v>829</v>
      </c>
      <c r="N5473" t="s">
        <v>829</v>
      </c>
      <c r="O5473" t="s">
        <v>829</v>
      </c>
      <c r="P5473">
        <v>0</v>
      </c>
      <c r="Q5473">
        <v>0</v>
      </c>
      <c r="R5473" t="s">
        <v>829</v>
      </c>
      <c r="S5473">
        <v>0</v>
      </c>
      <c r="T5473">
        <v>0</v>
      </c>
      <c r="U5473">
        <v>0</v>
      </c>
      <c r="V5473">
        <v>0</v>
      </c>
    </row>
    <row r="5474" spans="1:22" x14ac:dyDescent="0.3">
      <c r="A5474">
        <v>202122</v>
      </c>
      <c r="B5474" t="s">
        <v>820</v>
      </c>
      <c r="C5474" t="s">
        <v>821</v>
      </c>
      <c r="D5474" t="s">
        <v>822</v>
      </c>
      <c r="E5474" t="s">
        <v>823</v>
      </c>
      <c r="F5474" t="s">
        <v>852</v>
      </c>
      <c r="G5474" t="s">
        <v>853</v>
      </c>
      <c r="H5474" t="s">
        <v>982</v>
      </c>
      <c r="I5474">
        <v>420</v>
      </c>
      <c r="J5474" t="s">
        <v>983</v>
      </c>
      <c r="K5474" t="s">
        <v>828</v>
      </c>
      <c r="L5474" t="s">
        <v>247</v>
      </c>
      <c r="M5474">
        <v>0</v>
      </c>
      <c r="N5474">
        <v>0</v>
      </c>
      <c r="O5474">
        <v>0</v>
      </c>
      <c r="P5474">
        <v>0</v>
      </c>
      <c r="Q5474">
        <v>0</v>
      </c>
      <c r="R5474">
        <v>0</v>
      </c>
      <c r="S5474">
        <v>0</v>
      </c>
      <c r="T5474">
        <v>0</v>
      </c>
      <c r="U5474">
        <v>0</v>
      </c>
      <c r="V5474">
        <v>0</v>
      </c>
    </row>
    <row r="5475" spans="1:22" x14ac:dyDescent="0.3">
      <c r="A5475">
        <v>202223</v>
      </c>
      <c r="B5475" t="s">
        <v>820</v>
      </c>
      <c r="C5475" t="s">
        <v>821</v>
      </c>
      <c r="D5475" t="s">
        <v>822</v>
      </c>
      <c r="E5475" t="s">
        <v>823</v>
      </c>
      <c r="F5475" t="s">
        <v>852</v>
      </c>
      <c r="G5475" t="s">
        <v>853</v>
      </c>
      <c r="H5475" t="s">
        <v>982</v>
      </c>
      <c r="I5475">
        <v>420</v>
      </c>
      <c r="J5475" t="s">
        <v>983</v>
      </c>
      <c r="K5475" t="s">
        <v>828</v>
      </c>
      <c r="L5475" t="s">
        <v>247</v>
      </c>
      <c r="M5475">
        <v>0</v>
      </c>
      <c r="N5475">
        <v>0</v>
      </c>
      <c r="O5475">
        <v>0</v>
      </c>
      <c r="P5475">
        <v>0</v>
      </c>
      <c r="Q5475">
        <v>0</v>
      </c>
      <c r="R5475">
        <v>0</v>
      </c>
      <c r="S5475">
        <v>0</v>
      </c>
      <c r="T5475">
        <v>0</v>
      </c>
      <c r="U5475">
        <v>0</v>
      </c>
      <c r="V5475">
        <v>0</v>
      </c>
    </row>
    <row r="5476" spans="1:22" x14ac:dyDescent="0.3">
      <c r="A5476">
        <v>202324</v>
      </c>
      <c r="B5476" t="s">
        <v>820</v>
      </c>
      <c r="C5476" t="s">
        <v>821</v>
      </c>
      <c r="D5476" t="s">
        <v>822</v>
      </c>
      <c r="E5476" t="s">
        <v>823</v>
      </c>
      <c r="F5476" t="s">
        <v>852</v>
      </c>
      <c r="G5476" t="s">
        <v>853</v>
      </c>
      <c r="H5476" t="s">
        <v>982</v>
      </c>
      <c r="I5476">
        <v>420</v>
      </c>
      <c r="J5476" t="s">
        <v>983</v>
      </c>
      <c r="K5476" t="s">
        <v>828</v>
      </c>
      <c r="L5476" t="s">
        <v>247</v>
      </c>
      <c r="M5476">
        <v>0</v>
      </c>
      <c r="N5476">
        <v>0</v>
      </c>
      <c r="O5476">
        <v>0</v>
      </c>
      <c r="P5476">
        <v>0</v>
      </c>
      <c r="Q5476">
        <v>0</v>
      </c>
      <c r="R5476">
        <v>0</v>
      </c>
      <c r="S5476">
        <v>0</v>
      </c>
      <c r="T5476">
        <v>0</v>
      </c>
      <c r="U5476">
        <v>0</v>
      </c>
      <c r="V5476">
        <v>0</v>
      </c>
    </row>
    <row r="5477" spans="1:22" x14ac:dyDescent="0.3">
      <c r="A5477">
        <v>202122</v>
      </c>
      <c r="B5477" t="s">
        <v>820</v>
      </c>
      <c r="C5477" t="s">
        <v>821</v>
      </c>
      <c r="D5477" t="s">
        <v>822</v>
      </c>
      <c r="E5477" t="s">
        <v>823</v>
      </c>
      <c r="F5477" t="s">
        <v>852</v>
      </c>
      <c r="G5477" t="s">
        <v>853</v>
      </c>
      <c r="H5477" t="s">
        <v>982</v>
      </c>
      <c r="I5477">
        <v>420</v>
      </c>
      <c r="J5477" t="s">
        <v>983</v>
      </c>
      <c r="K5477" t="s">
        <v>828</v>
      </c>
      <c r="L5477" t="s">
        <v>833</v>
      </c>
      <c r="M5477">
        <v>207903</v>
      </c>
      <c r="N5477">
        <v>30051</v>
      </c>
      <c r="O5477">
        <v>20504</v>
      </c>
      <c r="P5477">
        <v>0</v>
      </c>
      <c r="Q5477">
        <v>0</v>
      </c>
      <c r="R5477">
        <v>309045</v>
      </c>
      <c r="S5477">
        <v>567503</v>
      </c>
      <c r="T5477">
        <v>1710</v>
      </c>
      <c r="U5477">
        <v>565793</v>
      </c>
      <c r="V5477" t="s">
        <v>834</v>
      </c>
    </row>
    <row r="5478" spans="1:22" x14ac:dyDescent="0.3">
      <c r="A5478">
        <v>202223</v>
      </c>
      <c r="B5478" t="s">
        <v>820</v>
      </c>
      <c r="C5478" t="s">
        <v>821</v>
      </c>
      <c r="D5478" t="s">
        <v>822</v>
      </c>
      <c r="E5478" t="s">
        <v>823</v>
      </c>
      <c r="F5478" t="s">
        <v>852</v>
      </c>
      <c r="G5478" t="s">
        <v>853</v>
      </c>
      <c r="H5478" t="s">
        <v>982</v>
      </c>
      <c r="I5478">
        <v>420</v>
      </c>
      <c r="J5478" t="s">
        <v>983</v>
      </c>
      <c r="K5478" t="s">
        <v>828</v>
      </c>
      <c r="L5478" t="s">
        <v>833</v>
      </c>
      <c r="M5478">
        <v>211967</v>
      </c>
      <c r="N5478">
        <v>35114</v>
      </c>
      <c r="O5478">
        <v>24950</v>
      </c>
      <c r="P5478">
        <v>0</v>
      </c>
      <c r="Q5478">
        <v>2765</v>
      </c>
      <c r="R5478">
        <v>319218</v>
      </c>
      <c r="S5478">
        <v>594015</v>
      </c>
      <c r="T5478">
        <v>0</v>
      </c>
      <c r="U5478">
        <v>594015</v>
      </c>
      <c r="V5478" t="s">
        <v>834</v>
      </c>
    </row>
    <row r="5479" spans="1:22" x14ac:dyDescent="0.3">
      <c r="A5479">
        <v>202324</v>
      </c>
      <c r="B5479" t="s">
        <v>820</v>
      </c>
      <c r="C5479" t="s">
        <v>821</v>
      </c>
      <c r="D5479" t="s">
        <v>822</v>
      </c>
      <c r="E5479" t="s">
        <v>823</v>
      </c>
      <c r="F5479" t="s">
        <v>852</v>
      </c>
      <c r="G5479" t="s">
        <v>853</v>
      </c>
      <c r="H5479" t="s">
        <v>982</v>
      </c>
      <c r="I5479">
        <v>420</v>
      </c>
      <c r="J5479" t="s">
        <v>983</v>
      </c>
      <c r="K5479" t="s">
        <v>828</v>
      </c>
      <c r="L5479" t="s">
        <v>833</v>
      </c>
      <c r="M5479">
        <v>217726</v>
      </c>
      <c r="N5479">
        <v>29874</v>
      </c>
      <c r="O5479">
        <v>21960</v>
      </c>
      <c r="P5479">
        <v>0</v>
      </c>
      <c r="Q5479">
        <v>0</v>
      </c>
      <c r="R5479">
        <v>300157</v>
      </c>
      <c r="S5479">
        <v>569718</v>
      </c>
      <c r="T5479">
        <v>4463</v>
      </c>
      <c r="U5479">
        <v>565255</v>
      </c>
      <c r="V5479" t="s">
        <v>834</v>
      </c>
    </row>
    <row r="5480" spans="1:22" x14ac:dyDescent="0.3">
      <c r="A5480">
        <v>202122</v>
      </c>
      <c r="B5480" t="s">
        <v>820</v>
      </c>
      <c r="C5480" t="s">
        <v>821</v>
      </c>
      <c r="D5480" t="s">
        <v>822</v>
      </c>
      <c r="E5480" t="s">
        <v>823</v>
      </c>
      <c r="F5480" t="s">
        <v>852</v>
      </c>
      <c r="G5480" t="s">
        <v>853</v>
      </c>
      <c r="H5480" t="s">
        <v>982</v>
      </c>
      <c r="I5480">
        <v>420</v>
      </c>
      <c r="J5480" t="s">
        <v>983</v>
      </c>
      <c r="K5480" t="s">
        <v>835</v>
      </c>
      <c r="L5480" t="s">
        <v>836</v>
      </c>
      <c r="M5480" t="s">
        <v>829</v>
      </c>
      <c r="N5480" t="s">
        <v>829</v>
      </c>
      <c r="O5480" t="s">
        <v>829</v>
      </c>
      <c r="P5480" t="s">
        <v>829</v>
      </c>
      <c r="Q5480" t="s">
        <v>829</v>
      </c>
      <c r="R5480" t="s">
        <v>829</v>
      </c>
      <c r="S5480">
        <v>545503</v>
      </c>
      <c r="T5480" t="s">
        <v>829</v>
      </c>
      <c r="U5480" t="s">
        <v>829</v>
      </c>
      <c r="V5480" t="s">
        <v>834</v>
      </c>
    </row>
    <row r="5481" spans="1:22" x14ac:dyDescent="0.3">
      <c r="A5481">
        <v>202223</v>
      </c>
      <c r="B5481" t="s">
        <v>820</v>
      </c>
      <c r="C5481" t="s">
        <v>821</v>
      </c>
      <c r="D5481" t="s">
        <v>822</v>
      </c>
      <c r="E5481" t="s">
        <v>823</v>
      </c>
      <c r="F5481" t="s">
        <v>852</v>
      </c>
      <c r="G5481" t="s">
        <v>853</v>
      </c>
      <c r="H5481" t="s">
        <v>982</v>
      </c>
      <c r="I5481">
        <v>420</v>
      </c>
      <c r="J5481" t="s">
        <v>983</v>
      </c>
      <c r="K5481" t="s">
        <v>835</v>
      </c>
      <c r="L5481" t="s">
        <v>836</v>
      </c>
      <c r="M5481" t="s">
        <v>829</v>
      </c>
      <c r="N5481" t="s">
        <v>829</v>
      </c>
      <c r="O5481" t="s">
        <v>829</v>
      </c>
      <c r="P5481" t="s">
        <v>829</v>
      </c>
      <c r="Q5481" t="s">
        <v>829</v>
      </c>
      <c r="R5481" t="s">
        <v>829</v>
      </c>
      <c r="S5481">
        <v>594015</v>
      </c>
      <c r="T5481" t="s">
        <v>829</v>
      </c>
      <c r="U5481" t="s">
        <v>829</v>
      </c>
      <c r="V5481" t="s">
        <v>834</v>
      </c>
    </row>
    <row r="5482" spans="1:22" x14ac:dyDescent="0.3">
      <c r="A5482">
        <v>202324</v>
      </c>
      <c r="B5482" t="s">
        <v>820</v>
      </c>
      <c r="C5482" t="s">
        <v>821</v>
      </c>
      <c r="D5482" t="s">
        <v>822</v>
      </c>
      <c r="E5482" t="s">
        <v>823</v>
      </c>
      <c r="F5482" t="s">
        <v>852</v>
      </c>
      <c r="G5482" t="s">
        <v>853</v>
      </c>
      <c r="H5482" t="s">
        <v>982</v>
      </c>
      <c r="I5482">
        <v>420</v>
      </c>
      <c r="J5482" t="s">
        <v>983</v>
      </c>
      <c r="K5482" t="s">
        <v>835</v>
      </c>
      <c r="L5482" t="s">
        <v>836</v>
      </c>
      <c r="M5482" t="s">
        <v>829</v>
      </c>
      <c r="N5482" t="s">
        <v>829</v>
      </c>
      <c r="O5482" t="s">
        <v>829</v>
      </c>
      <c r="P5482" t="s">
        <v>829</v>
      </c>
      <c r="Q5482" t="s">
        <v>829</v>
      </c>
      <c r="R5482" t="s">
        <v>829</v>
      </c>
      <c r="S5482">
        <v>565255</v>
      </c>
      <c r="T5482" t="s">
        <v>829</v>
      </c>
      <c r="U5482" t="s">
        <v>829</v>
      </c>
      <c r="V5482" t="s">
        <v>834</v>
      </c>
    </row>
    <row r="5483" spans="1:22" x14ac:dyDescent="0.3">
      <c r="A5483">
        <v>202122</v>
      </c>
      <c r="B5483" t="s">
        <v>820</v>
      </c>
      <c r="C5483" t="s">
        <v>821</v>
      </c>
      <c r="D5483" t="s">
        <v>822</v>
      </c>
      <c r="E5483" t="s">
        <v>823</v>
      </c>
      <c r="F5483" t="s">
        <v>852</v>
      </c>
      <c r="G5483" t="s">
        <v>853</v>
      </c>
      <c r="H5483" t="s">
        <v>982</v>
      </c>
      <c r="I5483">
        <v>420</v>
      </c>
      <c r="J5483" t="s">
        <v>983</v>
      </c>
      <c r="K5483" t="s">
        <v>835</v>
      </c>
      <c r="L5483" t="s">
        <v>837</v>
      </c>
      <c r="M5483" t="s">
        <v>829</v>
      </c>
      <c r="N5483" t="s">
        <v>829</v>
      </c>
      <c r="O5483" t="s">
        <v>829</v>
      </c>
      <c r="P5483" t="s">
        <v>829</v>
      </c>
      <c r="Q5483" t="s">
        <v>829</v>
      </c>
      <c r="R5483" t="s">
        <v>829</v>
      </c>
      <c r="S5483">
        <v>0</v>
      </c>
      <c r="T5483" t="s">
        <v>829</v>
      </c>
      <c r="U5483" t="s">
        <v>829</v>
      </c>
      <c r="V5483" t="s">
        <v>834</v>
      </c>
    </row>
    <row r="5484" spans="1:22" x14ac:dyDescent="0.3">
      <c r="A5484">
        <v>202223</v>
      </c>
      <c r="B5484" t="s">
        <v>820</v>
      </c>
      <c r="C5484" t="s">
        <v>821</v>
      </c>
      <c r="D5484" t="s">
        <v>822</v>
      </c>
      <c r="E5484" t="s">
        <v>823</v>
      </c>
      <c r="F5484" t="s">
        <v>852</v>
      </c>
      <c r="G5484" t="s">
        <v>853</v>
      </c>
      <c r="H5484" t="s">
        <v>982</v>
      </c>
      <c r="I5484">
        <v>420</v>
      </c>
      <c r="J5484" t="s">
        <v>983</v>
      </c>
      <c r="K5484" t="s">
        <v>835</v>
      </c>
      <c r="L5484" t="s">
        <v>837</v>
      </c>
      <c r="M5484" t="s">
        <v>829</v>
      </c>
      <c r="N5484" t="s">
        <v>829</v>
      </c>
      <c r="O5484" t="s">
        <v>829</v>
      </c>
      <c r="P5484" t="s">
        <v>829</v>
      </c>
      <c r="Q5484" t="s">
        <v>829</v>
      </c>
      <c r="R5484" t="s">
        <v>829</v>
      </c>
      <c r="S5484">
        <v>0</v>
      </c>
      <c r="T5484" t="s">
        <v>829</v>
      </c>
      <c r="U5484" t="s">
        <v>829</v>
      </c>
      <c r="V5484">
        <v>0</v>
      </c>
    </row>
    <row r="5485" spans="1:22" x14ac:dyDescent="0.3">
      <c r="A5485">
        <v>202324</v>
      </c>
      <c r="B5485" t="s">
        <v>820</v>
      </c>
      <c r="C5485" t="s">
        <v>821</v>
      </c>
      <c r="D5485" t="s">
        <v>822</v>
      </c>
      <c r="E5485" t="s">
        <v>823</v>
      </c>
      <c r="F5485" t="s">
        <v>852</v>
      </c>
      <c r="G5485" t="s">
        <v>853</v>
      </c>
      <c r="H5485" t="s">
        <v>982</v>
      </c>
      <c r="I5485">
        <v>420</v>
      </c>
      <c r="J5485" t="s">
        <v>983</v>
      </c>
      <c r="K5485" t="s">
        <v>835</v>
      </c>
      <c r="L5485" t="s">
        <v>837</v>
      </c>
      <c r="M5485" t="s">
        <v>829</v>
      </c>
      <c r="N5485" t="s">
        <v>829</v>
      </c>
      <c r="O5485" t="s">
        <v>829</v>
      </c>
      <c r="P5485" t="s">
        <v>829</v>
      </c>
      <c r="Q5485" t="s">
        <v>829</v>
      </c>
      <c r="R5485" t="s">
        <v>829</v>
      </c>
      <c r="S5485">
        <v>0</v>
      </c>
      <c r="T5485" t="s">
        <v>829</v>
      </c>
      <c r="U5485" t="s">
        <v>829</v>
      </c>
      <c r="V5485">
        <v>0</v>
      </c>
    </row>
    <row r="5486" spans="1:22" x14ac:dyDescent="0.3">
      <c r="A5486">
        <v>202122</v>
      </c>
      <c r="B5486" t="s">
        <v>820</v>
      </c>
      <c r="C5486" t="s">
        <v>821</v>
      </c>
      <c r="D5486" t="s">
        <v>822</v>
      </c>
      <c r="E5486" t="s">
        <v>823</v>
      </c>
      <c r="F5486" t="s">
        <v>852</v>
      </c>
      <c r="G5486" t="s">
        <v>853</v>
      </c>
      <c r="H5486" t="s">
        <v>982</v>
      </c>
      <c r="I5486">
        <v>420</v>
      </c>
      <c r="J5486" t="s">
        <v>983</v>
      </c>
      <c r="K5486" t="s">
        <v>835</v>
      </c>
      <c r="L5486" t="s">
        <v>838</v>
      </c>
      <c r="M5486" t="s">
        <v>829</v>
      </c>
      <c r="N5486" t="s">
        <v>829</v>
      </c>
      <c r="O5486" t="s">
        <v>829</v>
      </c>
      <c r="P5486" t="s">
        <v>829</v>
      </c>
      <c r="Q5486" t="s">
        <v>829</v>
      </c>
      <c r="R5486" t="s">
        <v>829</v>
      </c>
      <c r="S5486">
        <v>22000</v>
      </c>
      <c r="T5486" t="s">
        <v>829</v>
      </c>
      <c r="U5486" t="s">
        <v>829</v>
      </c>
      <c r="V5486" t="s">
        <v>834</v>
      </c>
    </row>
    <row r="5487" spans="1:22" x14ac:dyDescent="0.3">
      <c r="A5487">
        <v>202223</v>
      </c>
      <c r="B5487" t="s">
        <v>820</v>
      </c>
      <c r="C5487" t="s">
        <v>821</v>
      </c>
      <c r="D5487" t="s">
        <v>822</v>
      </c>
      <c r="E5487" t="s">
        <v>823</v>
      </c>
      <c r="F5487" t="s">
        <v>852</v>
      </c>
      <c r="G5487" t="s">
        <v>853</v>
      </c>
      <c r="H5487" t="s">
        <v>982</v>
      </c>
      <c r="I5487">
        <v>420</v>
      </c>
      <c r="J5487" t="s">
        <v>983</v>
      </c>
      <c r="K5487" t="s">
        <v>835</v>
      </c>
      <c r="L5487" t="s">
        <v>838</v>
      </c>
      <c r="M5487" t="s">
        <v>829</v>
      </c>
      <c r="N5487" t="s">
        <v>829</v>
      </c>
      <c r="O5487" t="s">
        <v>829</v>
      </c>
      <c r="P5487" t="s">
        <v>829</v>
      </c>
      <c r="Q5487" t="s">
        <v>829</v>
      </c>
      <c r="R5487" t="s">
        <v>829</v>
      </c>
      <c r="S5487">
        <v>0</v>
      </c>
      <c r="T5487" t="s">
        <v>829</v>
      </c>
      <c r="U5487" t="s">
        <v>829</v>
      </c>
      <c r="V5487" t="s">
        <v>834</v>
      </c>
    </row>
    <row r="5488" spans="1:22" x14ac:dyDescent="0.3">
      <c r="A5488">
        <v>202324</v>
      </c>
      <c r="B5488" t="s">
        <v>820</v>
      </c>
      <c r="C5488" t="s">
        <v>821</v>
      </c>
      <c r="D5488" t="s">
        <v>822</v>
      </c>
      <c r="E5488" t="s">
        <v>823</v>
      </c>
      <c r="F5488" t="s">
        <v>852</v>
      </c>
      <c r="G5488" t="s">
        <v>853</v>
      </c>
      <c r="H5488" t="s">
        <v>982</v>
      </c>
      <c r="I5488">
        <v>420</v>
      </c>
      <c r="J5488" t="s">
        <v>983</v>
      </c>
      <c r="K5488" t="s">
        <v>835</v>
      </c>
      <c r="L5488" t="s">
        <v>838</v>
      </c>
      <c r="M5488" t="s">
        <v>829</v>
      </c>
      <c r="N5488" t="s">
        <v>829</v>
      </c>
      <c r="O5488" t="s">
        <v>829</v>
      </c>
      <c r="P5488" t="s">
        <v>829</v>
      </c>
      <c r="Q5488" t="s">
        <v>829</v>
      </c>
      <c r="R5488" t="s">
        <v>829</v>
      </c>
      <c r="S5488">
        <v>0</v>
      </c>
      <c r="T5488" t="s">
        <v>829</v>
      </c>
      <c r="U5488" t="s">
        <v>829</v>
      </c>
      <c r="V5488" t="s">
        <v>834</v>
      </c>
    </row>
    <row r="5489" spans="1:22" x14ac:dyDescent="0.3">
      <c r="A5489">
        <v>202122</v>
      </c>
      <c r="B5489" t="s">
        <v>820</v>
      </c>
      <c r="C5489" t="s">
        <v>821</v>
      </c>
      <c r="D5489" t="s">
        <v>822</v>
      </c>
      <c r="E5489" t="s">
        <v>823</v>
      </c>
      <c r="F5489" t="s">
        <v>852</v>
      </c>
      <c r="G5489" t="s">
        <v>853</v>
      </c>
      <c r="H5489" t="s">
        <v>982</v>
      </c>
      <c r="I5489">
        <v>420</v>
      </c>
      <c r="J5489" t="s">
        <v>983</v>
      </c>
      <c r="K5489" t="s">
        <v>835</v>
      </c>
      <c r="L5489" t="s">
        <v>839</v>
      </c>
      <c r="M5489" t="s">
        <v>829</v>
      </c>
      <c r="N5489" t="s">
        <v>829</v>
      </c>
      <c r="O5489" t="s">
        <v>829</v>
      </c>
      <c r="P5489" t="s">
        <v>829</v>
      </c>
      <c r="Q5489" t="s">
        <v>829</v>
      </c>
      <c r="R5489" t="s">
        <v>829</v>
      </c>
      <c r="S5489">
        <v>0</v>
      </c>
      <c r="T5489" t="s">
        <v>829</v>
      </c>
      <c r="U5489" t="s">
        <v>829</v>
      </c>
      <c r="V5489" t="s">
        <v>834</v>
      </c>
    </row>
    <row r="5490" spans="1:22" x14ac:dyDescent="0.3">
      <c r="A5490">
        <v>202223</v>
      </c>
      <c r="B5490" t="s">
        <v>820</v>
      </c>
      <c r="C5490" t="s">
        <v>821</v>
      </c>
      <c r="D5490" t="s">
        <v>822</v>
      </c>
      <c r="E5490" t="s">
        <v>823</v>
      </c>
      <c r="F5490" t="s">
        <v>852</v>
      </c>
      <c r="G5490" t="s">
        <v>853</v>
      </c>
      <c r="H5490" t="s">
        <v>982</v>
      </c>
      <c r="I5490">
        <v>420</v>
      </c>
      <c r="J5490" t="s">
        <v>983</v>
      </c>
      <c r="K5490" t="s">
        <v>835</v>
      </c>
      <c r="L5490" t="s">
        <v>839</v>
      </c>
      <c r="M5490" t="s">
        <v>829</v>
      </c>
      <c r="N5490" t="s">
        <v>829</v>
      </c>
      <c r="O5490" t="s">
        <v>829</v>
      </c>
      <c r="P5490" t="s">
        <v>829</v>
      </c>
      <c r="Q5490" t="s">
        <v>829</v>
      </c>
      <c r="R5490" t="s">
        <v>829</v>
      </c>
      <c r="S5490">
        <v>0</v>
      </c>
      <c r="T5490" t="s">
        <v>829</v>
      </c>
      <c r="U5490" t="s">
        <v>829</v>
      </c>
      <c r="V5490" t="s">
        <v>834</v>
      </c>
    </row>
    <row r="5491" spans="1:22" x14ac:dyDescent="0.3">
      <c r="A5491">
        <v>202324</v>
      </c>
      <c r="B5491" t="s">
        <v>820</v>
      </c>
      <c r="C5491" t="s">
        <v>821</v>
      </c>
      <c r="D5491" t="s">
        <v>822</v>
      </c>
      <c r="E5491" t="s">
        <v>823</v>
      </c>
      <c r="F5491" t="s">
        <v>852</v>
      </c>
      <c r="G5491" t="s">
        <v>853</v>
      </c>
      <c r="H5491" t="s">
        <v>982</v>
      </c>
      <c r="I5491">
        <v>420</v>
      </c>
      <c r="J5491" t="s">
        <v>983</v>
      </c>
      <c r="K5491" t="s">
        <v>835</v>
      </c>
      <c r="L5491" t="s">
        <v>839</v>
      </c>
      <c r="M5491" t="s">
        <v>829</v>
      </c>
      <c r="N5491" t="s">
        <v>829</v>
      </c>
      <c r="O5491" t="s">
        <v>829</v>
      </c>
      <c r="P5491" t="s">
        <v>829</v>
      </c>
      <c r="Q5491" t="s">
        <v>829</v>
      </c>
      <c r="R5491" t="s">
        <v>829</v>
      </c>
      <c r="S5491">
        <v>0</v>
      </c>
      <c r="T5491" t="s">
        <v>829</v>
      </c>
      <c r="U5491" t="s">
        <v>829</v>
      </c>
      <c r="V5491" t="s">
        <v>834</v>
      </c>
    </row>
    <row r="5492" spans="1:22" x14ac:dyDescent="0.3">
      <c r="A5492">
        <v>202122</v>
      </c>
      <c r="B5492" t="s">
        <v>820</v>
      </c>
      <c r="C5492" t="s">
        <v>821</v>
      </c>
      <c r="D5492" t="s">
        <v>822</v>
      </c>
      <c r="E5492" t="s">
        <v>823</v>
      </c>
      <c r="F5492" t="s">
        <v>852</v>
      </c>
      <c r="G5492" t="s">
        <v>853</v>
      </c>
      <c r="H5492" t="s">
        <v>982</v>
      </c>
      <c r="I5492">
        <v>420</v>
      </c>
      <c r="J5492" t="s">
        <v>983</v>
      </c>
      <c r="K5492" t="s">
        <v>835</v>
      </c>
      <c r="L5492" t="s">
        <v>840</v>
      </c>
      <c r="M5492" t="s">
        <v>829</v>
      </c>
      <c r="N5492" t="s">
        <v>829</v>
      </c>
      <c r="O5492" t="s">
        <v>829</v>
      </c>
      <c r="P5492" t="s">
        <v>829</v>
      </c>
      <c r="Q5492" t="s">
        <v>829</v>
      </c>
      <c r="R5492" t="s">
        <v>829</v>
      </c>
      <c r="S5492">
        <v>0</v>
      </c>
      <c r="T5492" t="s">
        <v>829</v>
      </c>
      <c r="U5492" t="s">
        <v>829</v>
      </c>
      <c r="V5492" t="s">
        <v>834</v>
      </c>
    </row>
    <row r="5493" spans="1:22" x14ac:dyDescent="0.3">
      <c r="A5493">
        <v>202223</v>
      </c>
      <c r="B5493" t="s">
        <v>820</v>
      </c>
      <c r="C5493" t="s">
        <v>821</v>
      </c>
      <c r="D5493" t="s">
        <v>822</v>
      </c>
      <c r="E5493" t="s">
        <v>823</v>
      </c>
      <c r="F5493" t="s">
        <v>852</v>
      </c>
      <c r="G5493" t="s">
        <v>853</v>
      </c>
      <c r="H5493" t="s">
        <v>982</v>
      </c>
      <c r="I5493">
        <v>420</v>
      </c>
      <c r="J5493" t="s">
        <v>983</v>
      </c>
      <c r="K5493" t="s">
        <v>835</v>
      </c>
      <c r="L5493" t="s">
        <v>840</v>
      </c>
      <c r="M5493" t="s">
        <v>829</v>
      </c>
      <c r="N5493" t="s">
        <v>829</v>
      </c>
      <c r="O5493" t="s">
        <v>829</v>
      </c>
      <c r="P5493" t="s">
        <v>829</v>
      </c>
      <c r="Q5493" t="s">
        <v>829</v>
      </c>
      <c r="R5493" t="s">
        <v>829</v>
      </c>
      <c r="S5493">
        <v>0</v>
      </c>
      <c r="T5493" t="s">
        <v>829</v>
      </c>
      <c r="U5493" t="s">
        <v>829</v>
      </c>
      <c r="V5493" t="s">
        <v>834</v>
      </c>
    </row>
    <row r="5494" spans="1:22" x14ac:dyDescent="0.3">
      <c r="A5494">
        <v>202324</v>
      </c>
      <c r="B5494" t="s">
        <v>820</v>
      </c>
      <c r="C5494" t="s">
        <v>821</v>
      </c>
      <c r="D5494" t="s">
        <v>822</v>
      </c>
      <c r="E5494" t="s">
        <v>823</v>
      </c>
      <c r="F5494" t="s">
        <v>852</v>
      </c>
      <c r="G5494" t="s">
        <v>853</v>
      </c>
      <c r="H5494" t="s">
        <v>982</v>
      </c>
      <c r="I5494">
        <v>420</v>
      </c>
      <c r="J5494" t="s">
        <v>983</v>
      </c>
      <c r="K5494" t="s">
        <v>835</v>
      </c>
      <c r="L5494" t="s">
        <v>840</v>
      </c>
      <c r="M5494" t="s">
        <v>829</v>
      </c>
      <c r="N5494" t="s">
        <v>829</v>
      </c>
      <c r="O5494" t="s">
        <v>829</v>
      </c>
      <c r="P5494" t="s">
        <v>829</v>
      </c>
      <c r="Q5494" t="s">
        <v>829</v>
      </c>
      <c r="R5494" t="s">
        <v>829</v>
      </c>
      <c r="S5494">
        <v>0</v>
      </c>
      <c r="T5494" t="s">
        <v>829</v>
      </c>
      <c r="U5494" t="s">
        <v>829</v>
      </c>
      <c r="V5494" t="s">
        <v>834</v>
      </c>
    </row>
    <row r="5495" spans="1:22" x14ac:dyDescent="0.3">
      <c r="A5495">
        <v>202122</v>
      </c>
      <c r="B5495" t="s">
        <v>820</v>
      </c>
      <c r="C5495" t="s">
        <v>821</v>
      </c>
      <c r="D5495" t="s">
        <v>822</v>
      </c>
      <c r="E5495" t="s">
        <v>823</v>
      </c>
      <c r="F5495" t="s">
        <v>852</v>
      </c>
      <c r="G5495" t="s">
        <v>853</v>
      </c>
      <c r="H5495" t="s">
        <v>982</v>
      </c>
      <c r="I5495">
        <v>420</v>
      </c>
      <c r="J5495" t="s">
        <v>983</v>
      </c>
      <c r="K5495" t="s">
        <v>835</v>
      </c>
      <c r="L5495" t="s">
        <v>841</v>
      </c>
      <c r="M5495" t="s">
        <v>829</v>
      </c>
      <c r="N5495" t="s">
        <v>829</v>
      </c>
      <c r="O5495" t="s">
        <v>829</v>
      </c>
      <c r="P5495" t="s">
        <v>829</v>
      </c>
      <c r="Q5495" t="s">
        <v>829</v>
      </c>
      <c r="R5495" t="s">
        <v>829</v>
      </c>
      <c r="S5495">
        <v>567503</v>
      </c>
      <c r="T5495" t="s">
        <v>829</v>
      </c>
      <c r="U5495" t="s">
        <v>829</v>
      </c>
      <c r="V5495" t="s">
        <v>834</v>
      </c>
    </row>
    <row r="5496" spans="1:22" x14ac:dyDescent="0.3">
      <c r="A5496">
        <v>202223</v>
      </c>
      <c r="B5496" t="s">
        <v>820</v>
      </c>
      <c r="C5496" t="s">
        <v>821</v>
      </c>
      <c r="D5496" t="s">
        <v>822</v>
      </c>
      <c r="E5496" t="s">
        <v>823</v>
      </c>
      <c r="F5496" t="s">
        <v>852</v>
      </c>
      <c r="G5496" t="s">
        <v>853</v>
      </c>
      <c r="H5496" t="s">
        <v>982</v>
      </c>
      <c r="I5496">
        <v>420</v>
      </c>
      <c r="J5496" t="s">
        <v>983</v>
      </c>
      <c r="K5496" t="s">
        <v>835</v>
      </c>
      <c r="L5496" t="s">
        <v>841</v>
      </c>
      <c r="M5496" t="s">
        <v>829</v>
      </c>
      <c r="N5496" t="s">
        <v>829</v>
      </c>
      <c r="O5496" t="s">
        <v>829</v>
      </c>
      <c r="P5496" t="s">
        <v>829</v>
      </c>
      <c r="Q5496" t="s">
        <v>829</v>
      </c>
      <c r="R5496" t="s">
        <v>829</v>
      </c>
      <c r="S5496">
        <v>594015</v>
      </c>
      <c r="T5496" t="s">
        <v>829</v>
      </c>
      <c r="U5496" t="s">
        <v>829</v>
      </c>
      <c r="V5496" t="s">
        <v>834</v>
      </c>
    </row>
    <row r="5497" spans="1:22" x14ac:dyDescent="0.3">
      <c r="A5497">
        <v>202324</v>
      </c>
      <c r="B5497" t="s">
        <v>820</v>
      </c>
      <c r="C5497" t="s">
        <v>821</v>
      </c>
      <c r="D5497" t="s">
        <v>822</v>
      </c>
      <c r="E5497" t="s">
        <v>823</v>
      </c>
      <c r="F5497" t="s">
        <v>852</v>
      </c>
      <c r="G5497" t="s">
        <v>853</v>
      </c>
      <c r="H5497" t="s">
        <v>982</v>
      </c>
      <c r="I5497">
        <v>420</v>
      </c>
      <c r="J5497" t="s">
        <v>983</v>
      </c>
      <c r="K5497" t="s">
        <v>835</v>
      </c>
      <c r="L5497" t="s">
        <v>841</v>
      </c>
      <c r="M5497" t="s">
        <v>829</v>
      </c>
      <c r="N5497" t="s">
        <v>829</v>
      </c>
      <c r="O5497" t="s">
        <v>829</v>
      </c>
      <c r="P5497" t="s">
        <v>829</v>
      </c>
      <c r="Q5497" t="s">
        <v>829</v>
      </c>
      <c r="R5497" t="s">
        <v>829</v>
      </c>
      <c r="S5497">
        <v>565255</v>
      </c>
      <c r="T5497" t="s">
        <v>829</v>
      </c>
      <c r="U5497" t="s">
        <v>829</v>
      </c>
      <c r="V5497" t="s">
        <v>834</v>
      </c>
    </row>
    <row r="5498" spans="1:22" x14ac:dyDescent="0.3">
      <c r="A5498">
        <v>202122</v>
      </c>
      <c r="B5498" t="s">
        <v>820</v>
      </c>
      <c r="C5498" t="s">
        <v>821</v>
      </c>
      <c r="D5498" t="s">
        <v>822</v>
      </c>
      <c r="E5498" t="s">
        <v>823</v>
      </c>
      <c r="F5498" t="s">
        <v>852</v>
      </c>
      <c r="G5498" t="s">
        <v>853</v>
      </c>
      <c r="H5498" t="s">
        <v>982</v>
      </c>
      <c r="I5498">
        <v>420</v>
      </c>
      <c r="J5498" t="s">
        <v>983</v>
      </c>
      <c r="K5498" t="s">
        <v>842</v>
      </c>
      <c r="L5498" t="s">
        <v>238</v>
      </c>
      <c r="M5498" t="s">
        <v>829</v>
      </c>
      <c r="N5498" t="s">
        <v>829</v>
      </c>
      <c r="O5498" t="s">
        <v>829</v>
      </c>
      <c r="P5498" t="s">
        <v>829</v>
      </c>
      <c r="Q5498" t="s">
        <v>829</v>
      </c>
      <c r="R5498" t="s">
        <v>829</v>
      </c>
      <c r="S5498">
        <v>2115</v>
      </c>
      <c r="T5498">
        <v>0</v>
      </c>
      <c r="U5498">
        <v>2115</v>
      </c>
      <c r="V5498">
        <v>8</v>
      </c>
    </row>
    <row r="5499" spans="1:22" x14ac:dyDescent="0.3">
      <c r="A5499">
        <v>202223</v>
      </c>
      <c r="B5499" t="s">
        <v>820</v>
      </c>
      <c r="C5499" t="s">
        <v>821</v>
      </c>
      <c r="D5499" t="s">
        <v>822</v>
      </c>
      <c r="E5499" t="s">
        <v>823</v>
      </c>
      <c r="F5499" t="s">
        <v>852</v>
      </c>
      <c r="G5499" t="s">
        <v>853</v>
      </c>
      <c r="H5499" t="s">
        <v>982</v>
      </c>
      <c r="I5499">
        <v>420</v>
      </c>
      <c r="J5499" t="s">
        <v>983</v>
      </c>
      <c r="K5499" t="s">
        <v>842</v>
      </c>
      <c r="L5499" t="s">
        <v>238</v>
      </c>
      <c r="M5499" t="s">
        <v>829</v>
      </c>
      <c r="N5499" t="s">
        <v>829</v>
      </c>
      <c r="O5499" t="s">
        <v>829</v>
      </c>
      <c r="P5499" t="s">
        <v>829</v>
      </c>
      <c r="Q5499" t="s">
        <v>829</v>
      </c>
      <c r="R5499" t="s">
        <v>829</v>
      </c>
      <c r="S5499">
        <v>2460</v>
      </c>
      <c r="T5499">
        <v>0</v>
      </c>
      <c r="U5499">
        <v>2460</v>
      </c>
      <c r="V5499">
        <v>9</v>
      </c>
    </row>
    <row r="5500" spans="1:22" x14ac:dyDescent="0.3">
      <c r="A5500">
        <v>202324</v>
      </c>
      <c r="B5500" t="s">
        <v>820</v>
      </c>
      <c r="C5500" t="s">
        <v>821</v>
      </c>
      <c r="D5500" t="s">
        <v>822</v>
      </c>
      <c r="E5500" t="s">
        <v>823</v>
      </c>
      <c r="F5500" t="s">
        <v>852</v>
      </c>
      <c r="G5500" t="s">
        <v>853</v>
      </c>
      <c r="H5500" t="s">
        <v>982</v>
      </c>
      <c r="I5500">
        <v>420</v>
      </c>
      <c r="J5500" t="s">
        <v>983</v>
      </c>
      <c r="K5500" t="s">
        <v>842</v>
      </c>
      <c r="L5500" t="s">
        <v>238</v>
      </c>
      <c r="M5500" t="s">
        <v>829</v>
      </c>
      <c r="N5500" t="s">
        <v>829</v>
      </c>
      <c r="O5500" t="s">
        <v>829</v>
      </c>
      <c r="P5500" t="s">
        <v>829</v>
      </c>
      <c r="Q5500" t="s">
        <v>829</v>
      </c>
      <c r="R5500" t="s">
        <v>829</v>
      </c>
      <c r="S5500">
        <v>4458</v>
      </c>
      <c r="T5500">
        <v>0</v>
      </c>
      <c r="U5500">
        <v>4458</v>
      </c>
      <c r="V5500">
        <v>16</v>
      </c>
    </row>
    <row r="5501" spans="1:22" x14ac:dyDescent="0.3">
      <c r="A5501">
        <v>202122</v>
      </c>
      <c r="B5501" t="s">
        <v>820</v>
      </c>
      <c r="C5501" t="s">
        <v>821</v>
      </c>
      <c r="D5501" t="s">
        <v>822</v>
      </c>
      <c r="E5501" t="s">
        <v>823</v>
      </c>
      <c r="F5501" t="s">
        <v>852</v>
      </c>
      <c r="G5501" t="s">
        <v>853</v>
      </c>
      <c r="H5501" t="s">
        <v>982</v>
      </c>
      <c r="I5501">
        <v>420</v>
      </c>
      <c r="J5501" t="s">
        <v>983</v>
      </c>
      <c r="K5501" t="s">
        <v>842</v>
      </c>
      <c r="L5501" t="s">
        <v>240</v>
      </c>
      <c r="M5501" t="s">
        <v>829</v>
      </c>
      <c r="N5501" t="s">
        <v>829</v>
      </c>
      <c r="O5501" t="s">
        <v>829</v>
      </c>
      <c r="P5501" t="s">
        <v>829</v>
      </c>
      <c r="Q5501" t="s">
        <v>829</v>
      </c>
      <c r="R5501" t="s">
        <v>829</v>
      </c>
      <c r="S5501">
        <v>463</v>
      </c>
      <c r="T5501">
        <v>0</v>
      </c>
      <c r="U5501">
        <v>463</v>
      </c>
      <c r="V5501">
        <v>2</v>
      </c>
    </row>
    <row r="5502" spans="1:22" x14ac:dyDescent="0.3">
      <c r="A5502">
        <v>202223</v>
      </c>
      <c r="B5502" t="s">
        <v>820</v>
      </c>
      <c r="C5502" t="s">
        <v>821</v>
      </c>
      <c r="D5502" t="s">
        <v>822</v>
      </c>
      <c r="E5502" t="s">
        <v>823</v>
      </c>
      <c r="F5502" t="s">
        <v>852</v>
      </c>
      <c r="G5502" t="s">
        <v>853</v>
      </c>
      <c r="H5502" t="s">
        <v>982</v>
      </c>
      <c r="I5502">
        <v>420</v>
      </c>
      <c r="J5502" t="s">
        <v>983</v>
      </c>
      <c r="K5502" t="s">
        <v>842</v>
      </c>
      <c r="L5502" t="s">
        <v>240</v>
      </c>
      <c r="M5502" t="s">
        <v>829</v>
      </c>
      <c r="N5502" t="s">
        <v>829</v>
      </c>
      <c r="O5502" t="s">
        <v>829</v>
      </c>
      <c r="P5502" t="s">
        <v>829</v>
      </c>
      <c r="Q5502" t="s">
        <v>829</v>
      </c>
      <c r="R5502" t="s">
        <v>829</v>
      </c>
      <c r="S5502">
        <v>34260</v>
      </c>
      <c r="T5502">
        <v>0</v>
      </c>
      <c r="U5502">
        <v>34260</v>
      </c>
      <c r="V5502">
        <v>120</v>
      </c>
    </row>
    <row r="5503" spans="1:22" x14ac:dyDescent="0.3">
      <c r="A5503">
        <v>202324</v>
      </c>
      <c r="B5503" t="s">
        <v>820</v>
      </c>
      <c r="C5503" t="s">
        <v>821</v>
      </c>
      <c r="D5503" t="s">
        <v>822</v>
      </c>
      <c r="E5503" t="s">
        <v>823</v>
      </c>
      <c r="F5503" t="s">
        <v>852</v>
      </c>
      <c r="G5503" t="s">
        <v>853</v>
      </c>
      <c r="H5503" t="s">
        <v>982</v>
      </c>
      <c r="I5503">
        <v>420</v>
      </c>
      <c r="J5503" t="s">
        <v>983</v>
      </c>
      <c r="K5503" t="s">
        <v>842</v>
      </c>
      <c r="L5503" t="s">
        <v>240</v>
      </c>
      <c r="M5503" t="s">
        <v>829</v>
      </c>
      <c r="N5503" t="s">
        <v>829</v>
      </c>
      <c r="O5503" t="s">
        <v>829</v>
      </c>
      <c r="P5503" t="s">
        <v>829</v>
      </c>
      <c r="Q5503" t="s">
        <v>829</v>
      </c>
      <c r="R5503" t="s">
        <v>829</v>
      </c>
      <c r="S5503">
        <v>143936</v>
      </c>
      <c r="T5503">
        <v>0</v>
      </c>
      <c r="U5503">
        <v>143936</v>
      </c>
      <c r="V5503">
        <v>508</v>
      </c>
    </row>
    <row r="5504" spans="1:22" x14ac:dyDescent="0.3">
      <c r="A5504">
        <v>202122</v>
      </c>
      <c r="B5504" t="s">
        <v>820</v>
      </c>
      <c r="C5504" t="s">
        <v>821</v>
      </c>
      <c r="D5504" t="s">
        <v>822</v>
      </c>
      <c r="E5504" t="s">
        <v>823</v>
      </c>
      <c r="F5504" t="s">
        <v>852</v>
      </c>
      <c r="G5504" t="s">
        <v>853</v>
      </c>
      <c r="H5504" t="s">
        <v>982</v>
      </c>
      <c r="I5504">
        <v>420</v>
      </c>
      <c r="J5504" t="s">
        <v>983</v>
      </c>
      <c r="K5504" t="s">
        <v>842</v>
      </c>
      <c r="L5504" t="s">
        <v>843</v>
      </c>
      <c r="M5504" t="s">
        <v>829</v>
      </c>
      <c r="N5504" t="s">
        <v>829</v>
      </c>
      <c r="O5504" t="s">
        <v>829</v>
      </c>
      <c r="P5504" t="s">
        <v>829</v>
      </c>
      <c r="Q5504" t="s">
        <v>829</v>
      </c>
      <c r="R5504" t="s">
        <v>829</v>
      </c>
      <c r="S5504">
        <v>2227</v>
      </c>
      <c r="T5504">
        <v>0</v>
      </c>
      <c r="U5504">
        <v>2227</v>
      </c>
      <c r="V5504">
        <v>8</v>
      </c>
    </row>
    <row r="5505" spans="1:22" x14ac:dyDescent="0.3">
      <c r="A5505">
        <v>202223</v>
      </c>
      <c r="B5505" t="s">
        <v>820</v>
      </c>
      <c r="C5505" t="s">
        <v>821</v>
      </c>
      <c r="D5505" t="s">
        <v>822</v>
      </c>
      <c r="E5505" t="s">
        <v>823</v>
      </c>
      <c r="F5505" t="s">
        <v>852</v>
      </c>
      <c r="G5505" t="s">
        <v>853</v>
      </c>
      <c r="H5505" t="s">
        <v>982</v>
      </c>
      <c r="I5505">
        <v>420</v>
      </c>
      <c r="J5505" t="s">
        <v>983</v>
      </c>
      <c r="K5505" t="s">
        <v>842</v>
      </c>
      <c r="L5505" t="s">
        <v>843</v>
      </c>
      <c r="M5505" t="s">
        <v>829</v>
      </c>
      <c r="N5505" t="s">
        <v>829</v>
      </c>
      <c r="O5505" t="s">
        <v>829</v>
      </c>
      <c r="P5505" t="s">
        <v>829</v>
      </c>
      <c r="Q5505" t="s">
        <v>829</v>
      </c>
      <c r="R5505" t="s">
        <v>829</v>
      </c>
      <c r="S5505">
        <v>2917</v>
      </c>
      <c r="T5505">
        <v>0</v>
      </c>
      <c r="U5505">
        <v>2917</v>
      </c>
      <c r="V5505">
        <v>10</v>
      </c>
    </row>
    <row r="5506" spans="1:22" x14ac:dyDescent="0.3">
      <c r="A5506">
        <v>202324</v>
      </c>
      <c r="B5506" t="s">
        <v>820</v>
      </c>
      <c r="C5506" t="s">
        <v>821</v>
      </c>
      <c r="D5506" t="s">
        <v>822</v>
      </c>
      <c r="E5506" t="s">
        <v>823</v>
      </c>
      <c r="F5506" t="s">
        <v>852</v>
      </c>
      <c r="G5506" t="s">
        <v>853</v>
      </c>
      <c r="H5506" t="s">
        <v>982</v>
      </c>
      <c r="I5506">
        <v>420</v>
      </c>
      <c r="J5506" t="s">
        <v>983</v>
      </c>
      <c r="K5506" t="s">
        <v>842</v>
      </c>
      <c r="L5506" t="s">
        <v>843</v>
      </c>
      <c r="M5506" t="s">
        <v>829</v>
      </c>
      <c r="N5506" t="s">
        <v>829</v>
      </c>
      <c r="O5506" t="s">
        <v>829</v>
      </c>
      <c r="P5506" t="s">
        <v>829</v>
      </c>
      <c r="Q5506" t="s">
        <v>829</v>
      </c>
      <c r="R5506" t="s">
        <v>829</v>
      </c>
      <c r="S5506">
        <v>4565</v>
      </c>
      <c r="T5506">
        <v>0</v>
      </c>
      <c r="U5506">
        <v>4565</v>
      </c>
      <c r="V5506">
        <v>16</v>
      </c>
    </row>
    <row r="5507" spans="1:22" x14ac:dyDescent="0.3">
      <c r="A5507">
        <v>202122</v>
      </c>
      <c r="B5507" t="s">
        <v>820</v>
      </c>
      <c r="C5507" t="s">
        <v>821</v>
      </c>
      <c r="D5507" t="s">
        <v>822</v>
      </c>
      <c r="E5507" t="s">
        <v>823</v>
      </c>
      <c r="F5507" t="s">
        <v>852</v>
      </c>
      <c r="G5507" t="s">
        <v>853</v>
      </c>
      <c r="H5507" t="s">
        <v>982</v>
      </c>
      <c r="I5507">
        <v>420</v>
      </c>
      <c r="J5507" t="s">
        <v>983</v>
      </c>
      <c r="K5507" t="s">
        <v>842</v>
      </c>
      <c r="L5507" t="s">
        <v>249</v>
      </c>
      <c r="M5507">
        <v>0</v>
      </c>
      <c r="N5507">
        <v>0</v>
      </c>
      <c r="O5507">
        <v>0</v>
      </c>
      <c r="P5507">
        <v>0</v>
      </c>
      <c r="Q5507">
        <v>0</v>
      </c>
      <c r="R5507" t="s">
        <v>829</v>
      </c>
      <c r="S5507">
        <v>0</v>
      </c>
      <c r="T5507">
        <v>0</v>
      </c>
      <c r="U5507">
        <v>0</v>
      </c>
      <c r="V5507">
        <v>0</v>
      </c>
    </row>
    <row r="5508" spans="1:22" x14ac:dyDescent="0.3">
      <c r="A5508">
        <v>202223</v>
      </c>
      <c r="B5508" t="s">
        <v>820</v>
      </c>
      <c r="C5508" t="s">
        <v>821</v>
      </c>
      <c r="D5508" t="s">
        <v>822</v>
      </c>
      <c r="E5508" t="s">
        <v>823</v>
      </c>
      <c r="F5508" t="s">
        <v>852</v>
      </c>
      <c r="G5508" t="s">
        <v>853</v>
      </c>
      <c r="H5508" t="s">
        <v>982</v>
      </c>
      <c r="I5508">
        <v>420</v>
      </c>
      <c r="J5508" t="s">
        <v>983</v>
      </c>
      <c r="K5508" t="s">
        <v>842</v>
      </c>
      <c r="L5508" t="s">
        <v>249</v>
      </c>
      <c r="M5508">
        <v>0</v>
      </c>
      <c r="N5508">
        <v>0</v>
      </c>
      <c r="O5508">
        <v>0</v>
      </c>
      <c r="P5508">
        <v>0</v>
      </c>
      <c r="Q5508">
        <v>0</v>
      </c>
      <c r="R5508" t="s">
        <v>829</v>
      </c>
      <c r="S5508">
        <v>0</v>
      </c>
      <c r="T5508">
        <v>0</v>
      </c>
      <c r="U5508">
        <v>0</v>
      </c>
      <c r="V5508">
        <v>0</v>
      </c>
    </row>
    <row r="5509" spans="1:22" x14ac:dyDescent="0.3">
      <c r="A5509">
        <v>202324</v>
      </c>
      <c r="B5509" t="s">
        <v>820</v>
      </c>
      <c r="C5509" t="s">
        <v>821</v>
      </c>
      <c r="D5509" t="s">
        <v>822</v>
      </c>
      <c r="E5509" t="s">
        <v>823</v>
      </c>
      <c r="F5509" t="s">
        <v>852</v>
      </c>
      <c r="G5509" t="s">
        <v>853</v>
      </c>
      <c r="H5509" t="s">
        <v>982</v>
      </c>
      <c r="I5509">
        <v>420</v>
      </c>
      <c r="J5509" t="s">
        <v>983</v>
      </c>
      <c r="K5509" t="s">
        <v>842</v>
      </c>
      <c r="L5509" t="s">
        <v>249</v>
      </c>
      <c r="M5509">
        <v>0</v>
      </c>
      <c r="N5509">
        <v>0</v>
      </c>
      <c r="O5509">
        <v>0</v>
      </c>
      <c r="P5509">
        <v>0</v>
      </c>
      <c r="Q5509">
        <v>0</v>
      </c>
      <c r="R5509" t="s">
        <v>829</v>
      </c>
      <c r="S5509">
        <v>0</v>
      </c>
      <c r="T5509">
        <v>0</v>
      </c>
      <c r="U5509">
        <v>0</v>
      </c>
      <c r="V5509">
        <v>0</v>
      </c>
    </row>
    <row r="5510" spans="1:22" x14ac:dyDescent="0.3">
      <c r="A5510">
        <v>202122</v>
      </c>
      <c r="B5510" t="s">
        <v>820</v>
      </c>
      <c r="C5510" t="s">
        <v>821</v>
      </c>
      <c r="D5510" t="s">
        <v>822</v>
      </c>
      <c r="E5510" t="s">
        <v>823</v>
      </c>
      <c r="F5510" t="s">
        <v>852</v>
      </c>
      <c r="G5510" t="s">
        <v>853</v>
      </c>
      <c r="H5510" t="s">
        <v>982</v>
      </c>
      <c r="I5510">
        <v>420</v>
      </c>
      <c r="J5510" t="s">
        <v>983</v>
      </c>
      <c r="K5510" t="s">
        <v>842</v>
      </c>
      <c r="L5510" t="s">
        <v>844</v>
      </c>
      <c r="M5510">
        <v>46182</v>
      </c>
      <c r="N5510">
        <v>20499</v>
      </c>
      <c r="O5510">
        <v>14137</v>
      </c>
      <c r="P5510">
        <v>0</v>
      </c>
      <c r="Q5510">
        <v>0</v>
      </c>
      <c r="R5510" t="s">
        <v>829</v>
      </c>
      <c r="S5510">
        <v>80818</v>
      </c>
      <c r="T5510">
        <v>0</v>
      </c>
      <c r="U5510">
        <v>80818</v>
      </c>
      <c r="V5510">
        <v>306</v>
      </c>
    </row>
    <row r="5511" spans="1:22" x14ac:dyDescent="0.3">
      <c r="A5511">
        <v>202223</v>
      </c>
      <c r="B5511" t="s">
        <v>820</v>
      </c>
      <c r="C5511" t="s">
        <v>821</v>
      </c>
      <c r="D5511" t="s">
        <v>822</v>
      </c>
      <c r="E5511" t="s">
        <v>823</v>
      </c>
      <c r="F5511" t="s">
        <v>852</v>
      </c>
      <c r="G5511" t="s">
        <v>853</v>
      </c>
      <c r="H5511" t="s">
        <v>982</v>
      </c>
      <c r="I5511">
        <v>420</v>
      </c>
      <c r="J5511" t="s">
        <v>983</v>
      </c>
      <c r="K5511" t="s">
        <v>842</v>
      </c>
      <c r="L5511" t="s">
        <v>844</v>
      </c>
      <c r="M5511">
        <v>45365</v>
      </c>
      <c r="N5511">
        <v>25630</v>
      </c>
      <c r="O5511">
        <v>18161</v>
      </c>
      <c r="P5511">
        <v>0</v>
      </c>
      <c r="Q5511">
        <v>0</v>
      </c>
      <c r="R5511" t="s">
        <v>829</v>
      </c>
      <c r="S5511">
        <v>89156</v>
      </c>
      <c r="T5511">
        <v>0</v>
      </c>
      <c r="U5511">
        <v>89156</v>
      </c>
      <c r="V5511">
        <v>313</v>
      </c>
    </row>
    <row r="5512" spans="1:22" x14ac:dyDescent="0.3">
      <c r="A5512">
        <v>202324</v>
      </c>
      <c r="B5512" t="s">
        <v>820</v>
      </c>
      <c r="C5512" t="s">
        <v>821</v>
      </c>
      <c r="D5512" t="s">
        <v>822</v>
      </c>
      <c r="E5512" t="s">
        <v>823</v>
      </c>
      <c r="F5512" t="s">
        <v>852</v>
      </c>
      <c r="G5512" t="s">
        <v>853</v>
      </c>
      <c r="H5512" t="s">
        <v>982</v>
      </c>
      <c r="I5512">
        <v>420</v>
      </c>
      <c r="J5512" t="s">
        <v>983</v>
      </c>
      <c r="K5512" t="s">
        <v>842</v>
      </c>
      <c r="L5512" t="s">
        <v>844</v>
      </c>
      <c r="M5512">
        <v>46718</v>
      </c>
      <c r="N5512">
        <v>23141</v>
      </c>
      <c r="O5512">
        <v>17011</v>
      </c>
      <c r="P5512">
        <v>0</v>
      </c>
      <c r="Q5512">
        <v>0</v>
      </c>
      <c r="R5512" t="s">
        <v>829</v>
      </c>
      <c r="S5512">
        <v>86869</v>
      </c>
      <c r="T5512">
        <v>0</v>
      </c>
      <c r="U5512">
        <v>86869</v>
      </c>
      <c r="V5512">
        <v>307</v>
      </c>
    </row>
    <row r="5513" spans="1:22" x14ac:dyDescent="0.3">
      <c r="A5513">
        <v>202122</v>
      </c>
      <c r="B5513" t="s">
        <v>820</v>
      </c>
      <c r="C5513" t="s">
        <v>821</v>
      </c>
      <c r="D5513" t="s">
        <v>822</v>
      </c>
      <c r="E5513" t="s">
        <v>823</v>
      </c>
      <c r="F5513" t="s">
        <v>852</v>
      </c>
      <c r="G5513" t="s">
        <v>853</v>
      </c>
      <c r="H5513" t="s">
        <v>982</v>
      </c>
      <c r="I5513">
        <v>420</v>
      </c>
      <c r="J5513" t="s">
        <v>983</v>
      </c>
      <c r="K5513" t="s">
        <v>842</v>
      </c>
      <c r="L5513" t="s">
        <v>251</v>
      </c>
      <c r="M5513" t="s">
        <v>829</v>
      </c>
      <c r="N5513" t="s">
        <v>829</v>
      </c>
      <c r="O5513">
        <v>0</v>
      </c>
      <c r="P5513">
        <v>0</v>
      </c>
      <c r="Q5513">
        <v>0</v>
      </c>
      <c r="R5513">
        <v>0</v>
      </c>
      <c r="S5513">
        <v>0</v>
      </c>
      <c r="T5513">
        <v>0</v>
      </c>
      <c r="U5513">
        <v>0</v>
      </c>
      <c r="V5513">
        <v>0</v>
      </c>
    </row>
    <row r="5514" spans="1:22" x14ac:dyDescent="0.3">
      <c r="A5514">
        <v>202223</v>
      </c>
      <c r="B5514" t="s">
        <v>820</v>
      </c>
      <c r="C5514" t="s">
        <v>821</v>
      </c>
      <c r="D5514" t="s">
        <v>822</v>
      </c>
      <c r="E5514" t="s">
        <v>823</v>
      </c>
      <c r="F5514" t="s">
        <v>852</v>
      </c>
      <c r="G5514" t="s">
        <v>853</v>
      </c>
      <c r="H5514" t="s">
        <v>982</v>
      </c>
      <c r="I5514">
        <v>420</v>
      </c>
      <c r="J5514" t="s">
        <v>983</v>
      </c>
      <c r="K5514" t="s">
        <v>842</v>
      </c>
      <c r="L5514" t="s">
        <v>251</v>
      </c>
      <c r="M5514" t="s">
        <v>829</v>
      </c>
      <c r="N5514" t="s">
        <v>829</v>
      </c>
      <c r="O5514">
        <v>0</v>
      </c>
      <c r="P5514">
        <v>0</v>
      </c>
      <c r="Q5514">
        <v>0</v>
      </c>
      <c r="R5514">
        <v>0</v>
      </c>
      <c r="S5514">
        <v>0</v>
      </c>
      <c r="T5514">
        <v>0</v>
      </c>
      <c r="U5514">
        <v>0</v>
      </c>
      <c r="V5514">
        <v>0</v>
      </c>
    </row>
    <row r="5515" spans="1:22" x14ac:dyDescent="0.3">
      <c r="A5515">
        <v>202324</v>
      </c>
      <c r="B5515" t="s">
        <v>820</v>
      </c>
      <c r="C5515" t="s">
        <v>821</v>
      </c>
      <c r="D5515" t="s">
        <v>822</v>
      </c>
      <c r="E5515" t="s">
        <v>823</v>
      </c>
      <c r="F5515" t="s">
        <v>852</v>
      </c>
      <c r="G5515" t="s">
        <v>853</v>
      </c>
      <c r="H5515" t="s">
        <v>982</v>
      </c>
      <c r="I5515">
        <v>420</v>
      </c>
      <c r="J5515" t="s">
        <v>983</v>
      </c>
      <c r="K5515" t="s">
        <v>842</v>
      </c>
      <c r="L5515" t="s">
        <v>251</v>
      </c>
      <c r="M5515" t="s">
        <v>829</v>
      </c>
      <c r="N5515" t="s">
        <v>829</v>
      </c>
      <c r="O5515">
        <v>0</v>
      </c>
      <c r="P5515">
        <v>0</v>
      </c>
      <c r="Q5515">
        <v>0</v>
      </c>
      <c r="R5515">
        <v>0</v>
      </c>
      <c r="S5515">
        <v>0</v>
      </c>
      <c r="T5515">
        <v>0</v>
      </c>
      <c r="U5515">
        <v>0</v>
      </c>
      <c r="V5515">
        <v>0</v>
      </c>
    </row>
    <row r="5516" spans="1:22" x14ac:dyDescent="0.3">
      <c r="A5516">
        <v>202122</v>
      </c>
      <c r="B5516" t="s">
        <v>820</v>
      </c>
      <c r="C5516" t="s">
        <v>821</v>
      </c>
      <c r="D5516" t="s">
        <v>822</v>
      </c>
      <c r="E5516" t="s">
        <v>823</v>
      </c>
      <c r="F5516" t="s">
        <v>852</v>
      </c>
      <c r="G5516" t="s">
        <v>853</v>
      </c>
      <c r="H5516" t="s">
        <v>982</v>
      </c>
      <c r="I5516">
        <v>420</v>
      </c>
      <c r="J5516" t="s">
        <v>983</v>
      </c>
      <c r="K5516" t="s">
        <v>842</v>
      </c>
      <c r="L5516" t="s">
        <v>253</v>
      </c>
      <c r="M5516" t="s">
        <v>829</v>
      </c>
      <c r="N5516" t="s">
        <v>829</v>
      </c>
      <c r="O5516">
        <v>0</v>
      </c>
      <c r="P5516">
        <v>0</v>
      </c>
      <c r="Q5516">
        <v>0</v>
      </c>
      <c r="R5516">
        <v>0</v>
      </c>
      <c r="S5516">
        <v>0</v>
      </c>
      <c r="T5516">
        <v>0</v>
      </c>
      <c r="U5516">
        <v>0</v>
      </c>
      <c r="V5516">
        <v>0</v>
      </c>
    </row>
    <row r="5517" spans="1:22" x14ac:dyDescent="0.3">
      <c r="A5517">
        <v>202223</v>
      </c>
      <c r="B5517" t="s">
        <v>820</v>
      </c>
      <c r="C5517" t="s">
        <v>821</v>
      </c>
      <c r="D5517" t="s">
        <v>822</v>
      </c>
      <c r="E5517" t="s">
        <v>823</v>
      </c>
      <c r="F5517" t="s">
        <v>852</v>
      </c>
      <c r="G5517" t="s">
        <v>853</v>
      </c>
      <c r="H5517" t="s">
        <v>982</v>
      </c>
      <c r="I5517">
        <v>420</v>
      </c>
      <c r="J5517" t="s">
        <v>983</v>
      </c>
      <c r="K5517" t="s">
        <v>842</v>
      </c>
      <c r="L5517" t="s">
        <v>253</v>
      </c>
      <c r="M5517" t="s">
        <v>829</v>
      </c>
      <c r="N5517" t="s">
        <v>829</v>
      </c>
      <c r="O5517">
        <v>0</v>
      </c>
      <c r="P5517">
        <v>0</v>
      </c>
      <c r="Q5517">
        <v>0</v>
      </c>
      <c r="R5517">
        <v>0</v>
      </c>
      <c r="S5517">
        <v>0</v>
      </c>
      <c r="T5517">
        <v>0</v>
      </c>
      <c r="U5517">
        <v>0</v>
      </c>
      <c r="V5517">
        <v>0</v>
      </c>
    </row>
    <row r="5518" spans="1:22" x14ac:dyDescent="0.3">
      <c r="A5518">
        <v>202324</v>
      </c>
      <c r="B5518" t="s">
        <v>820</v>
      </c>
      <c r="C5518" t="s">
        <v>821</v>
      </c>
      <c r="D5518" t="s">
        <v>822</v>
      </c>
      <c r="E5518" t="s">
        <v>823</v>
      </c>
      <c r="F5518" t="s">
        <v>852</v>
      </c>
      <c r="G5518" t="s">
        <v>853</v>
      </c>
      <c r="H5518" t="s">
        <v>982</v>
      </c>
      <c r="I5518">
        <v>420</v>
      </c>
      <c r="J5518" t="s">
        <v>983</v>
      </c>
      <c r="K5518" t="s">
        <v>842</v>
      </c>
      <c r="L5518" t="s">
        <v>253</v>
      </c>
      <c r="M5518" t="s">
        <v>829</v>
      </c>
      <c r="N5518" t="s">
        <v>829</v>
      </c>
      <c r="O5518">
        <v>0</v>
      </c>
      <c r="P5518">
        <v>0</v>
      </c>
      <c r="Q5518">
        <v>0</v>
      </c>
      <c r="R5518">
        <v>0</v>
      </c>
      <c r="S5518">
        <v>0</v>
      </c>
      <c r="T5518">
        <v>0</v>
      </c>
      <c r="U5518">
        <v>0</v>
      </c>
      <c r="V5518">
        <v>0</v>
      </c>
    </row>
    <row r="5519" spans="1:22" x14ac:dyDescent="0.3">
      <c r="A5519">
        <v>202122</v>
      </c>
      <c r="B5519" t="s">
        <v>820</v>
      </c>
      <c r="C5519" t="s">
        <v>821</v>
      </c>
      <c r="D5519" t="s">
        <v>822</v>
      </c>
      <c r="E5519" t="s">
        <v>823</v>
      </c>
      <c r="F5519" t="s">
        <v>852</v>
      </c>
      <c r="G5519" t="s">
        <v>853</v>
      </c>
      <c r="H5519" t="s">
        <v>982</v>
      </c>
      <c r="I5519">
        <v>420</v>
      </c>
      <c r="J5519" t="s">
        <v>983</v>
      </c>
      <c r="K5519" t="s">
        <v>842</v>
      </c>
      <c r="L5519" t="s">
        <v>845</v>
      </c>
      <c r="M5519" t="s">
        <v>829</v>
      </c>
      <c r="N5519" t="s">
        <v>829</v>
      </c>
      <c r="O5519">
        <v>0</v>
      </c>
      <c r="P5519">
        <v>0</v>
      </c>
      <c r="Q5519">
        <v>0</v>
      </c>
      <c r="R5519">
        <v>22817</v>
      </c>
      <c r="S5519">
        <v>22817</v>
      </c>
      <c r="T5519">
        <v>18755</v>
      </c>
      <c r="U5519">
        <v>4062</v>
      </c>
      <c r="V5519">
        <v>15</v>
      </c>
    </row>
    <row r="5520" spans="1:22" x14ac:dyDescent="0.3">
      <c r="A5520">
        <v>202223</v>
      </c>
      <c r="B5520" t="s">
        <v>820</v>
      </c>
      <c r="C5520" t="s">
        <v>821</v>
      </c>
      <c r="D5520" t="s">
        <v>822</v>
      </c>
      <c r="E5520" t="s">
        <v>823</v>
      </c>
      <c r="F5520" t="s">
        <v>852</v>
      </c>
      <c r="G5520" t="s">
        <v>853</v>
      </c>
      <c r="H5520" t="s">
        <v>982</v>
      </c>
      <c r="I5520">
        <v>420</v>
      </c>
      <c r="J5520" t="s">
        <v>983</v>
      </c>
      <c r="K5520" t="s">
        <v>842</v>
      </c>
      <c r="L5520" t="s">
        <v>845</v>
      </c>
      <c r="M5520" t="s">
        <v>829</v>
      </c>
      <c r="N5520" t="s">
        <v>829</v>
      </c>
      <c r="O5520">
        <v>0</v>
      </c>
      <c r="P5520">
        <v>0</v>
      </c>
      <c r="Q5520">
        <v>0</v>
      </c>
      <c r="R5520">
        <v>11705</v>
      </c>
      <c r="S5520">
        <v>11705</v>
      </c>
      <c r="T5520">
        <v>0</v>
      </c>
      <c r="U5520">
        <v>11705</v>
      </c>
      <c r="V5520">
        <v>41</v>
      </c>
    </row>
    <row r="5521" spans="1:22" x14ac:dyDescent="0.3">
      <c r="A5521">
        <v>202324</v>
      </c>
      <c r="B5521" t="s">
        <v>820</v>
      </c>
      <c r="C5521" t="s">
        <v>821</v>
      </c>
      <c r="D5521" t="s">
        <v>822</v>
      </c>
      <c r="E5521" t="s">
        <v>823</v>
      </c>
      <c r="F5521" t="s">
        <v>852</v>
      </c>
      <c r="G5521" t="s">
        <v>853</v>
      </c>
      <c r="H5521" t="s">
        <v>982</v>
      </c>
      <c r="I5521">
        <v>420</v>
      </c>
      <c r="J5521" t="s">
        <v>983</v>
      </c>
      <c r="K5521" t="s">
        <v>842</v>
      </c>
      <c r="L5521" t="s">
        <v>845</v>
      </c>
      <c r="M5521" t="s">
        <v>829</v>
      </c>
      <c r="N5521" t="s">
        <v>829</v>
      </c>
      <c r="O5521">
        <v>0</v>
      </c>
      <c r="P5521">
        <v>0</v>
      </c>
      <c r="Q5521">
        <v>0</v>
      </c>
      <c r="R5521">
        <v>6508</v>
      </c>
      <c r="S5521">
        <v>6508</v>
      </c>
      <c r="T5521">
        <v>0</v>
      </c>
      <c r="U5521">
        <v>6508</v>
      </c>
      <c r="V5521">
        <v>23</v>
      </c>
    </row>
    <row r="5522" spans="1:22" x14ac:dyDescent="0.3">
      <c r="A5522">
        <v>202122</v>
      </c>
      <c r="B5522" t="s">
        <v>820</v>
      </c>
      <c r="C5522" t="s">
        <v>821</v>
      </c>
      <c r="D5522" t="s">
        <v>822</v>
      </c>
      <c r="E5522" t="s">
        <v>823</v>
      </c>
      <c r="F5522" t="s">
        <v>898</v>
      </c>
      <c r="G5522" t="s">
        <v>899</v>
      </c>
      <c r="H5522" t="s">
        <v>984</v>
      </c>
      <c r="I5522">
        <v>206</v>
      </c>
      <c r="J5522" t="s">
        <v>985</v>
      </c>
      <c r="K5522" t="s">
        <v>828</v>
      </c>
      <c r="L5522" t="s">
        <v>336</v>
      </c>
      <c r="M5522">
        <v>0</v>
      </c>
      <c r="N5522">
        <v>384000</v>
      </c>
      <c r="O5522">
        <v>0</v>
      </c>
      <c r="P5522">
        <v>2110000</v>
      </c>
      <c r="Q5522">
        <v>1064000</v>
      </c>
      <c r="R5522" t="s">
        <v>829</v>
      </c>
      <c r="S5522">
        <v>3558000</v>
      </c>
      <c r="T5522" t="s">
        <v>829</v>
      </c>
      <c r="U5522">
        <v>3558000</v>
      </c>
      <c r="V5522">
        <v>205</v>
      </c>
    </row>
    <row r="5523" spans="1:22" x14ac:dyDescent="0.3">
      <c r="A5523">
        <v>202223</v>
      </c>
      <c r="B5523" t="s">
        <v>820</v>
      </c>
      <c r="C5523" t="s">
        <v>821</v>
      </c>
      <c r="D5523" t="s">
        <v>822</v>
      </c>
      <c r="E5523" t="s">
        <v>823</v>
      </c>
      <c r="F5523" t="s">
        <v>898</v>
      </c>
      <c r="G5523" t="s">
        <v>899</v>
      </c>
      <c r="H5523" t="s">
        <v>984</v>
      </c>
      <c r="I5523">
        <v>206</v>
      </c>
      <c r="J5523" t="s">
        <v>985</v>
      </c>
      <c r="K5523" t="s">
        <v>828</v>
      </c>
      <c r="L5523" t="s">
        <v>336</v>
      </c>
      <c r="M5523">
        <v>0</v>
      </c>
      <c r="N5523">
        <v>384000</v>
      </c>
      <c r="O5523">
        <v>0</v>
      </c>
      <c r="P5523">
        <v>2220000</v>
      </c>
      <c r="Q5523">
        <v>1020000</v>
      </c>
      <c r="R5523" t="s">
        <v>829</v>
      </c>
      <c r="S5523">
        <v>3624000</v>
      </c>
      <c r="T5523" t="s">
        <v>829</v>
      </c>
      <c r="U5523">
        <v>3624000</v>
      </c>
      <c r="V5523">
        <v>213</v>
      </c>
    </row>
    <row r="5524" spans="1:22" x14ac:dyDescent="0.3">
      <c r="A5524">
        <v>202324</v>
      </c>
      <c r="B5524" t="s">
        <v>820</v>
      </c>
      <c r="C5524" t="s">
        <v>821</v>
      </c>
      <c r="D5524" t="s">
        <v>822</v>
      </c>
      <c r="E5524" t="s">
        <v>823</v>
      </c>
      <c r="F5524" t="s">
        <v>898</v>
      </c>
      <c r="G5524" t="s">
        <v>899</v>
      </c>
      <c r="H5524" t="s">
        <v>984</v>
      </c>
      <c r="I5524">
        <v>206</v>
      </c>
      <c r="J5524" t="s">
        <v>985</v>
      </c>
      <c r="K5524" t="s">
        <v>828</v>
      </c>
      <c r="L5524" t="s">
        <v>336</v>
      </c>
      <c r="M5524">
        <v>0</v>
      </c>
      <c r="N5524">
        <v>384000</v>
      </c>
      <c r="O5524">
        <v>0</v>
      </c>
      <c r="P5524">
        <v>2480000</v>
      </c>
      <c r="Q5524">
        <v>1020000</v>
      </c>
      <c r="R5524" t="s">
        <v>829</v>
      </c>
      <c r="S5524">
        <v>3884000</v>
      </c>
      <c r="T5524" t="s">
        <v>829</v>
      </c>
      <c r="U5524">
        <v>3884000</v>
      </c>
      <c r="V5524">
        <v>235</v>
      </c>
    </row>
    <row r="5525" spans="1:22" x14ac:dyDescent="0.3">
      <c r="A5525">
        <v>202122</v>
      </c>
      <c r="B5525" t="s">
        <v>820</v>
      </c>
      <c r="C5525" t="s">
        <v>821</v>
      </c>
      <c r="D5525" t="s">
        <v>822</v>
      </c>
      <c r="E5525" t="s">
        <v>823</v>
      </c>
      <c r="F5525" t="s">
        <v>898</v>
      </c>
      <c r="G5525" t="s">
        <v>899</v>
      </c>
      <c r="H5525" t="s">
        <v>984</v>
      </c>
      <c r="I5525">
        <v>206</v>
      </c>
      <c r="J5525" t="s">
        <v>985</v>
      </c>
      <c r="K5525" t="s">
        <v>828</v>
      </c>
      <c r="L5525" t="s">
        <v>235</v>
      </c>
      <c r="M5525" t="s">
        <v>829</v>
      </c>
      <c r="N5525">
        <v>0</v>
      </c>
      <c r="O5525">
        <v>0</v>
      </c>
      <c r="P5525" t="s">
        <v>829</v>
      </c>
      <c r="Q5525" t="s">
        <v>829</v>
      </c>
      <c r="R5525" t="s">
        <v>829</v>
      </c>
      <c r="S5525">
        <v>0</v>
      </c>
      <c r="T5525">
        <v>0</v>
      </c>
      <c r="U5525">
        <v>0</v>
      </c>
      <c r="V5525">
        <v>0</v>
      </c>
    </row>
    <row r="5526" spans="1:22" x14ac:dyDescent="0.3">
      <c r="A5526">
        <v>202223</v>
      </c>
      <c r="B5526" t="s">
        <v>820</v>
      </c>
      <c r="C5526" t="s">
        <v>821</v>
      </c>
      <c r="D5526" t="s">
        <v>822</v>
      </c>
      <c r="E5526" t="s">
        <v>823</v>
      </c>
      <c r="F5526" t="s">
        <v>898</v>
      </c>
      <c r="G5526" t="s">
        <v>899</v>
      </c>
      <c r="H5526" t="s">
        <v>984</v>
      </c>
      <c r="I5526">
        <v>206</v>
      </c>
      <c r="J5526" t="s">
        <v>985</v>
      </c>
      <c r="K5526" t="s">
        <v>828</v>
      </c>
      <c r="L5526" t="s">
        <v>235</v>
      </c>
      <c r="M5526" t="s">
        <v>829</v>
      </c>
      <c r="N5526">
        <v>0</v>
      </c>
      <c r="O5526">
        <v>0</v>
      </c>
      <c r="P5526" t="s">
        <v>829</v>
      </c>
      <c r="Q5526" t="s">
        <v>829</v>
      </c>
      <c r="R5526" t="s">
        <v>829</v>
      </c>
      <c r="S5526">
        <v>0</v>
      </c>
      <c r="T5526">
        <v>0</v>
      </c>
      <c r="U5526">
        <v>0</v>
      </c>
      <c r="V5526">
        <v>0</v>
      </c>
    </row>
    <row r="5527" spans="1:22" x14ac:dyDescent="0.3">
      <c r="A5527">
        <v>202324</v>
      </c>
      <c r="B5527" t="s">
        <v>820</v>
      </c>
      <c r="C5527" t="s">
        <v>821</v>
      </c>
      <c r="D5527" t="s">
        <v>822</v>
      </c>
      <c r="E5527" t="s">
        <v>823</v>
      </c>
      <c r="F5527" t="s">
        <v>898</v>
      </c>
      <c r="G5527" t="s">
        <v>899</v>
      </c>
      <c r="H5527" t="s">
        <v>984</v>
      </c>
      <c r="I5527">
        <v>206</v>
      </c>
      <c r="J5527" t="s">
        <v>985</v>
      </c>
      <c r="K5527" t="s">
        <v>828</v>
      </c>
      <c r="L5527" t="s">
        <v>235</v>
      </c>
      <c r="M5527" t="s">
        <v>829</v>
      </c>
      <c r="N5527">
        <v>0</v>
      </c>
      <c r="O5527">
        <v>0</v>
      </c>
      <c r="P5527" t="s">
        <v>829</v>
      </c>
      <c r="Q5527" t="s">
        <v>829</v>
      </c>
      <c r="R5527" t="s">
        <v>829</v>
      </c>
      <c r="S5527">
        <v>0</v>
      </c>
      <c r="T5527">
        <v>0</v>
      </c>
      <c r="U5527">
        <v>0</v>
      </c>
      <c r="V5527">
        <v>0</v>
      </c>
    </row>
    <row r="5528" spans="1:22" x14ac:dyDescent="0.3">
      <c r="A5528">
        <v>202122</v>
      </c>
      <c r="B5528" t="s">
        <v>820</v>
      </c>
      <c r="C5528" t="s">
        <v>821</v>
      </c>
      <c r="D5528" t="s">
        <v>822</v>
      </c>
      <c r="E5528" t="s">
        <v>823</v>
      </c>
      <c r="F5528" t="s">
        <v>898</v>
      </c>
      <c r="G5528" t="s">
        <v>899</v>
      </c>
      <c r="H5528" t="s">
        <v>984</v>
      </c>
      <c r="I5528">
        <v>206</v>
      </c>
      <c r="J5528" t="s">
        <v>985</v>
      </c>
      <c r="K5528" t="s">
        <v>828</v>
      </c>
      <c r="L5528" t="s">
        <v>534</v>
      </c>
      <c r="M5528">
        <v>165000</v>
      </c>
      <c r="N5528">
        <v>1801222</v>
      </c>
      <c r="O5528">
        <v>2775259</v>
      </c>
      <c r="P5528">
        <v>1925763</v>
      </c>
      <c r="Q5528">
        <v>2473530</v>
      </c>
      <c r="R5528" t="s">
        <v>829</v>
      </c>
      <c r="S5528">
        <v>9140774</v>
      </c>
      <c r="T5528">
        <v>0</v>
      </c>
      <c r="U5528">
        <v>9140774</v>
      </c>
      <c r="V5528">
        <v>186</v>
      </c>
    </row>
    <row r="5529" spans="1:22" x14ac:dyDescent="0.3">
      <c r="A5529">
        <v>202223</v>
      </c>
      <c r="B5529" t="s">
        <v>820</v>
      </c>
      <c r="C5529" t="s">
        <v>821</v>
      </c>
      <c r="D5529" t="s">
        <v>822</v>
      </c>
      <c r="E5529" t="s">
        <v>823</v>
      </c>
      <c r="F5529" t="s">
        <v>898</v>
      </c>
      <c r="G5529" t="s">
        <v>899</v>
      </c>
      <c r="H5529" t="s">
        <v>984</v>
      </c>
      <c r="I5529">
        <v>206</v>
      </c>
      <c r="J5529" t="s">
        <v>985</v>
      </c>
      <c r="K5529" t="s">
        <v>828</v>
      </c>
      <c r="L5529" t="s">
        <v>534</v>
      </c>
      <c r="M5529">
        <v>211585</v>
      </c>
      <c r="N5529">
        <v>3607549</v>
      </c>
      <c r="O5529">
        <v>773743</v>
      </c>
      <c r="P5529">
        <v>3051326</v>
      </c>
      <c r="Q5529">
        <v>3320140</v>
      </c>
      <c r="R5529" t="s">
        <v>829</v>
      </c>
      <c r="S5529">
        <v>10964343</v>
      </c>
      <c r="T5529">
        <v>0</v>
      </c>
      <c r="U5529">
        <v>10964343</v>
      </c>
      <c r="V5529">
        <v>225</v>
      </c>
    </row>
    <row r="5530" spans="1:22" x14ac:dyDescent="0.3">
      <c r="A5530">
        <v>202324</v>
      </c>
      <c r="B5530" t="s">
        <v>820</v>
      </c>
      <c r="C5530" t="s">
        <v>821</v>
      </c>
      <c r="D5530" t="s">
        <v>822</v>
      </c>
      <c r="E5530" t="s">
        <v>823</v>
      </c>
      <c r="F5530" t="s">
        <v>898</v>
      </c>
      <c r="G5530" t="s">
        <v>899</v>
      </c>
      <c r="H5530" t="s">
        <v>984</v>
      </c>
      <c r="I5530">
        <v>206</v>
      </c>
      <c r="J5530" t="s">
        <v>985</v>
      </c>
      <c r="K5530" t="s">
        <v>828</v>
      </c>
      <c r="L5530" t="s">
        <v>534</v>
      </c>
      <c r="M5530">
        <v>211585</v>
      </c>
      <c r="N5530">
        <v>4679437</v>
      </c>
      <c r="O5530">
        <v>951964</v>
      </c>
      <c r="P5530">
        <v>3848812</v>
      </c>
      <c r="Q5530">
        <v>3531839</v>
      </c>
      <c r="R5530" t="s">
        <v>829</v>
      </c>
      <c r="S5530">
        <v>13223637</v>
      </c>
      <c r="T5530">
        <v>0</v>
      </c>
      <c r="U5530">
        <v>13223637</v>
      </c>
      <c r="V5530">
        <v>318</v>
      </c>
    </row>
    <row r="5531" spans="1:22" x14ac:dyDescent="0.3">
      <c r="A5531">
        <v>202122</v>
      </c>
      <c r="B5531" t="s">
        <v>820</v>
      </c>
      <c r="C5531" t="s">
        <v>821</v>
      </c>
      <c r="D5531" t="s">
        <v>822</v>
      </c>
      <c r="E5531" t="s">
        <v>823</v>
      </c>
      <c r="F5531" t="s">
        <v>898</v>
      </c>
      <c r="G5531" t="s">
        <v>899</v>
      </c>
      <c r="H5531" t="s">
        <v>984</v>
      </c>
      <c r="I5531">
        <v>206</v>
      </c>
      <c r="J5531" t="s">
        <v>985</v>
      </c>
      <c r="K5531" t="s">
        <v>828</v>
      </c>
      <c r="L5531" t="s">
        <v>603</v>
      </c>
      <c r="M5531" t="s">
        <v>829</v>
      </c>
      <c r="N5531" t="s">
        <v>829</v>
      </c>
      <c r="O5531" t="s">
        <v>829</v>
      </c>
      <c r="P5531">
        <v>105644</v>
      </c>
      <c r="Q5531">
        <v>84692</v>
      </c>
      <c r="R5531">
        <v>0</v>
      </c>
      <c r="S5531">
        <v>190336</v>
      </c>
      <c r="T5531">
        <v>0</v>
      </c>
      <c r="U5531">
        <v>190336</v>
      </c>
      <c r="V5531">
        <v>4</v>
      </c>
    </row>
    <row r="5532" spans="1:22" x14ac:dyDescent="0.3">
      <c r="A5532">
        <v>202223</v>
      </c>
      <c r="B5532" t="s">
        <v>820</v>
      </c>
      <c r="C5532" t="s">
        <v>821</v>
      </c>
      <c r="D5532" t="s">
        <v>822</v>
      </c>
      <c r="E5532" t="s">
        <v>823</v>
      </c>
      <c r="F5532" t="s">
        <v>898</v>
      </c>
      <c r="G5532" t="s">
        <v>899</v>
      </c>
      <c r="H5532" t="s">
        <v>984</v>
      </c>
      <c r="I5532">
        <v>206</v>
      </c>
      <c r="J5532" t="s">
        <v>985</v>
      </c>
      <c r="K5532" t="s">
        <v>828</v>
      </c>
      <c r="L5532" t="s">
        <v>603</v>
      </c>
      <c r="M5532" t="s">
        <v>829</v>
      </c>
      <c r="N5532" t="s">
        <v>829</v>
      </c>
      <c r="O5532" t="s">
        <v>829</v>
      </c>
      <c r="P5532">
        <v>114096</v>
      </c>
      <c r="Q5532">
        <v>91468</v>
      </c>
      <c r="R5532">
        <v>0</v>
      </c>
      <c r="S5532">
        <v>205564</v>
      </c>
      <c r="T5532">
        <v>0</v>
      </c>
      <c r="U5532">
        <v>205564</v>
      </c>
      <c r="V5532">
        <v>4</v>
      </c>
    </row>
    <row r="5533" spans="1:22" x14ac:dyDescent="0.3">
      <c r="A5533">
        <v>202324</v>
      </c>
      <c r="B5533" t="s">
        <v>820</v>
      </c>
      <c r="C5533" t="s">
        <v>821</v>
      </c>
      <c r="D5533" t="s">
        <v>822</v>
      </c>
      <c r="E5533" t="s">
        <v>823</v>
      </c>
      <c r="F5533" t="s">
        <v>898</v>
      </c>
      <c r="G5533" t="s">
        <v>899</v>
      </c>
      <c r="H5533" t="s">
        <v>984</v>
      </c>
      <c r="I5533">
        <v>206</v>
      </c>
      <c r="J5533" t="s">
        <v>985</v>
      </c>
      <c r="K5533" t="s">
        <v>828</v>
      </c>
      <c r="L5533" t="s">
        <v>603</v>
      </c>
      <c r="M5533" t="s">
        <v>829</v>
      </c>
      <c r="N5533" t="s">
        <v>829</v>
      </c>
      <c r="O5533" t="s">
        <v>829</v>
      </c>
      <c r="P5533">
        <v>128892</v>
      </c>
      <c r="Q5533">
        <v>103329</v>
      </c>
      <c r="R5533">
        <v>0</v>
      </c>
      <c r="S5533">
        <v>232221</v>
      </c>
      <c r="T5533">
        <v>0</v>
      </c>
      <c r="U5533">
        <v>232221</v>
      </c>
      <c r="V5533">
        <v>6</v>
      </c>
    </row>
    <row r="5534" spans="1:22" x14ac:dyDescent="0.3">
      <c r="A5534">
        <v>202122</v>
      </c>
      <c r="B5534" t="s">
        <v>820</v>
      </c>
      <c r="C5534" t="s">
        <v>821</v>
      </c>
      <c r="D5534" t="s">
        <v>822</v>
      </c>
      <c r="E5534" t="s">
        <v>823</v>
      </c>
      <c r="F5534" t="s">
        <v>898</v>
      </c>
      <c r="G5534" t="s">
        <v>899</v>
      </c>
      <c r="H5534" t="s">
        <v>984</v>
      </c>
      <c r="I5534">
        <v>206</v>
      </c>
      <c r="J5534" t="s">
        <v>985</v>
      </c>
      <c r="K5534" t="s">
        <v>828</v>
      </c>
      <c r="L5534" t="s">
        <v>606</v>
      </c>
      <c r="M5534">
        <v>0</v>
      </c>
      <c r="N5534">
        <v>0</v>
      </c>
      <c r="O5534">
        <v>0</v>
      </c>
      <c r="P5534">
        <v>0</v>
      </c>
      <c r="Q5534">
        <v>0</v>
      </c>
      <c r="R5534">
        <v>0</v>
      </c>
      <c r="S5534">
        <v>0</v>
      </c>
      <c r="T5534">
        <v>0</v>
      </c>
      <c r="U5534">
        <v>0</v>
      </c>
      <c r="V5534">
        <v>0</v>
      </c>
    </row>
    <row r="5535" spans="1:22" x14ac:dyDescent="0.3">
      <c r="A5535">
        <v>202223</v>
      </c>
      <c r="B5535" t="s">
        <v>820</v>
      </c>
      <c r="C5535" t="s">
        <v>821</v>
      </c>
      <c r="D5535" t="s">
        <v>822</v>
      </c>
      <c r="E5535" t="s">
        <v>823</v>
      </c>
      <c r="F5535" t="s">
        <v>898</v>
      </c>
      <c r="G5535" t="s">
        <v>899</v>
      </c>
      <c r="H5535" t="s">
        <v>984</v>
      </c>
      <c r="I5535">
        <v>206</v>
      </c>
      <c r="J5535" t="s">
        <v>985</v>
      </c>
      <c r="K5535" t="s">
        <v>828</v>
      </c>
      <c r="L5535" t="s">
        <v>606</v>
      </c>
      <c r="M5535">
        <v>0</v>
      </c>
      <c r="N5535">
        <v>0</v>
      </c>
      <c r="O5535">
        <v>0</v>
      </c>
      <c r="P5535">
        <v>0</v>
      </c>
      <c r="Q5535">
        <v>0</v>
      </c>
      <c r="R5535">
        <v>0</v>
      </c>
      <c r="S5535">
        <v>0</v>
      </c>
      <c r="T5535">
        <v>0</v>
      </c>
      <c r="U5535">
        <v>0</v>
      </c>
      <c r="V5535">
        <v>0</v>
      </c>
    </row>
    <row r="5536" spans="1:22" x14ac:dyDescent="0.3">
      <c r="A5536">
        <v>202324</v>
      </c>
      <c r="B5536" t="s">
        <v>820</v>
      </c>
      <c r="C5536" t="s">
        <v>821</v>
      </c>
      <c r="D5536" t="s">
        <v>822</v>
      </c>
      <c r="E5536" t="s">
        <v>823</v>
      </c>
      <c r="F5536" t="s">
        <v>898</v>
      </c>
      <c r="G5536" t="s">
        <v>899</v>
      </c>
      <c r="H5536" t="s">
        <v>984</v>
      </c>
      <c r="I5536">
        <v>206</v>
      </c>
      <c r="J5536" t="s">
        <v>985</v>
      </c>
      <c r="K5536" t="s">
        <v>828</v>
      </c>
      <c r="L5536" t="s">
        <v>606</v>
      </c>
      <c r="M5536">
        <v>0</v>
      </c>
      <c r="N5536">
        <v>0</v>
      </c>
      <c r="O5536">
        <v>0</v>
      </c>
      <c r="P5536">
        <v>0</v>
      </c>
      <c r="Q5536">
        <v>414600</v>
      </c>
      <c r="R5536">
        <v>0</v>
      </c>
      <c r="S5536">
        <v>414600</v>
      </c>
      <c r="T5536">
        <v>0</v>
      </c>
      <c r="U5536">
        <v>414600</v>
      </c>
      <c r="V5536">
        <v>10</v>
      </c>
    </row>
    <row r="5537" spans="1:22" x14ac:dyDescent="0.3">
      <c r="A5537">
        <v>202122</v>
      </c>
      <c r="B5537" t="s">
        <v>820</v>
      </c>
      <c r="C5537" t="s">
        <v>821</v>
      </c>
      <c r="D5537" t="s">
        <v>822</v>
      </c>
      <c r="E5537" t="s">
        <v>823</v>
      </c>
      <c r="F5537" t="s">
        <v>898</v>
      </c>
      <c r="G5537" t="s">
        <v>899</v>
      </c>
      <c r="H5537" t="s">
        <v>984</v>
      </c>
      <c r="I5537">
        <v>206</v>
      </c>
      <c r="J5537" t="s">
        <v>985</v>
      </c>
      <c r="K5537" t="s">
        <v>828</v>
      </c>
      <c r="L5537" t="s">
        <v>609</v>
      </c>
      <c r="M5537" t="s">
        <v>829</v>
      </c>
      <c r="N5537" t="s">
        <v>829</v>
      </c>
      <c r="O5537" t="s">
        <v>829</v>
      </c>
      <c r="P5537" t="s">
        <v>829</v>
      </c>
      <c r="Q5537">
        <v>0</v>
      </c>
      <c r="R5537" t="s">
        <v>829</v>
      </c>
      <c r="S5537">
        <v>0</v>
      </c>
      <c r="T5537">
        <v>0</v>
      </c>
      <c r="U5537">
        <v>0</v>
      </c>
      <c r="V5537">
        <v>0</v>
      </c>
    </row>
    <row r="5538" spans="1:22" x14ac:dyDescent="0.3">
      <c r="A5538">
        <v>202223</v>
      </c>
      <c r="B5538" t="s">
        <v>820</v>
      </c>
      <c r="C5538" t="s">
        <v>821</v>
      </c>
      <c r="D5538" t="s">
        <v>822</v>
      </c>
      <c r="E5538" t="s">
        <v>823</v>
      </c>
      <c r="F5538" t="s">
        <v>898</v>
      </c>
      <c r="G5538" t="s">
        <v>899</v>
      </c>
      <c r="H5538" t="s">
        <v>984</v>
      </c>
      <c r="I5538">
        <v>206</v>
      </c>
      <c r="J5538" t="s">
        <v>985</v>
      </c>
      <c r="K5538" t="s">
        <v>828</v>
      </c>
      <c r="L5538" t="s">
        <v>609</v>
      </c>
      <c r="M5538" t="s">
        <v>829</v>
      </c>
      <c r="N5538" t="s">
        <v>829</v>
      </c>
      <c r="O5538" t="s">
        <v>829</v>
      </c>
      <c r="P5538" t="s">
        <v>829</v>
      </c>
      <c r="Q5538">
        <v>0</v>
      </c>
      <c r="R5538" t="s">
        <v>829</v>
      </c>
      <c r="S5538">
        <v>0</v>
      </c>
      <c r="T5538">
        <v>0</v>
      </c>
      <c r="U5538">
        <v>0</v>
      </c>
      <c r="V5538">
        <v>0</v>
      </c>
    </row>
    <row r="5539" spans="1:22" x14ac:dyDescent="0.3">
      <c r="A5539">
        <v>202122</v>
      </c>
      <c r="B5539" t="s">
        <v>820</v>
      </c>
      <c r="C5539" t="s">
        <v>821</v>
      </c>
      <c r="D5539" t="s">
        <v>822</v>
      </c>
      <c r="E5539" t="s">
        <v>823</v>
      </c>
      <c r="F5539" t="s">
        <v>898</v>
      </c>
      <c r="G5539" t="s">
        <v>899</v>
      </c>
      <c r="H5539" t="s">
        <v>984</v>
      </c>
      <c r="I5539">
        <v>206</v>
      </c>
      <c r="J5539" t="s">
        <v>985</v>
      </c>
      <c r="K5539" t="s">
        <v>828</v>
      </c>
      <c r="L5539" t="s">
        <v>830</v>
      </c>
      <c r="M5539">
        <v>0</v>
      </c>
      <c r="N5539">
        <v>0</v>
      </c>
      <c r="O5539">
        <v>0</v>
      </c>
      <c r="P5539">
        <v>0</v>
      </c>
      <c r="Q5539">
        <v>0</v>
      </c>
      <c r="R5539">
        <v>0</v>
      </c>
      <c r="S5539">
        <v>0</v>
      </c>
      <c r="T5539">
        <v>0</v>
      </c>
      <c r="U5539">
        <v>0</v>
      </c>
      <c r="V5539">
        <v>0</v>
      </c>
    </row>
    <row r="5540" spans="1:22" x14ac:dyDescent="0.3">
      <c r="A5540">
        <v>202223</v>
      </c>
      <c r="B5540" t="s">
        <v>820</v>
      </c>
      <c r="C5540" t="s">
        <v>821</v>
      </c>
      <c r="D5540" t="s">
        <v>822</v>
      </c>
      <c r="E5540" t="s">
        <v>823</v>
      </c>
      <c r="F5540" t="s">
        <v>898</v>
      </c>
      <c r="G5540" t="s">
        <v>899</v>
      </c>
      <c r="H5540" t="s">
        <v>984</v>
      </c>
      <c r="I5540">
        <v>206</v>
      </c>
      <c r="J5540" t="s">
        <v>985</v>
      </c>
      <c r="K5540" t="s">
        <v>828</v>
      </c>
      <c r="L5540" t="s">
        <v>830</v>
      </c>
      <c r="M5540">
        <v>0</v>
      </c>
      <c r="N5540">
        <v>0</v>
      </c>
      <c r="O5540">
        <v>0</v>
      </c>
      <c r="P5540">
        <v>0</v>
      </c>
      <c r="Q5540">
        <v>0</v>
      </c>
      <c r="R5540">
        <v>0</v>
      </c>
      <c r="S5540">
        <v>0</v>
      </c>
      <c r="T5540">
        <v>0</v>
      </c>
      <c r="U5540">
        <v>0</v>
      </c>
      <c r="V5540">
        <v>0</v>
      </c>
    </row>
    <row r="5541" spans="1:22" x14ac:dyDescent="0.3">
      <c r="A5541">
        <v>202324</v>
      </c>
      <c r="B5541" t="s">
        <v>820</v>
      </c>
      <c r="C5541" t="s">
        <v>821</v>
      </c>
      <c r="D5541" t="s">
        <v>822</v>
      </c>
      <c r="E5541" t="s">
        <v>823</v>
      </c>
      <c r="F5541" t="s">
        <v>898</v>
      </c>
      <c r="G5541" t="s">
        <v>899</v>
      </c>
      <c r="H5541" t="s">
        <v>984</v>
      </c>
      <c r="I5541">
        <v>206</v>
      </c>
      <c r="J5541" t="s">
        <v>985</v>
      </c>
      <c r="K5541" t="s">
        <v>828</v>
      </c>
      <c r="L5541" t="s">
        <v>830</v>
      </c>
      <c r="M5541">
        <v>0</v>
      </c>
      <c r="N5541">
        <v>0</v>
      </c>
      <c r="O5541">
        <v>0</v>
      </c>
      <c r="P5541">
        <v>0</v>
      </c>
      <c r="Q5541">
        <v>0</v>
      </c>
      <c r="R5541">
        <v>0</v>
      </c>
      <c r="S5541">
        <v>0</v>
      </c>
      <c r="T5541">
        <v>0</v>
      </c>
      <c r="U5541">
        <v>0</v>
      </c>
      <c r="V5541">
        <v>0</v>
      </c>
    </row>
    <row r="5542" spans="1:22" x14ac:dyDescent="0.3">
      <c r="A5542">
        <v>202122</v>
      </c>
      <c r="B5542" t="s">
        <v>820</v>
      </c>
      <c r="C5542" t="s">
        <v>821</v>
      </c>
      <c r="D5542" t="s">
        <v>822</v>
      </c>
      <c r="E5542" t="s">
        <v>823</v>
      </c>
      <c r="F5542" t="s">
        <v>898</v>
      </c>
      <c r="G5542" t="s">
        <v>899</v>
      </c>
      <c r="H5542" t="s">
        <v>984</v>
      </c>
      <c r="I5542">
        <v>206</v>
      </c>
      <c r="J5542" t="s">
        <v>985</v>
      </c>
      <c r="K5542" t="s">
        <v>828</v>
      </c>
      <c r="L5542" t="s">
        <v>537</v>
      </c>
      <c r="M5542">
        <v>0</v>
      </c>
      <c r="N5542">
        <v>0</v>
      </c>
      <c r="O5542">
        <v>5468590</v>
      </c>
      <c r="P5542">
        <v>0</v>
      </c>
      <c r="Q5542">
        <v>0</v>
      </c>
      <c r="R5542">
        <v>759342</v>
      </c>
      <c r="S5542">
        <v>6227932</v>
      </c>
      <c r="T5542">
        <v>0</v>
      </c>
      <c r="U5542">
        <v>6227932</v>
      </c>
      <c r="V5542">
        <v>127</v>
      </c>
    </row>
    <row r="5543" spans="1:22" x14ac:dyDescent="0.3">
      <c r="A5543">
        <v>202223</v>
      </c>
      <c r="B5543" t="s">
        <v>820</v>
      </c>
      <c r="C5543" t="s">
        <v>821</v>
      </c>
      <c r="D5543" t="s">
        <v>822</v>
      </c>
      <c r="E5543" t="s">
        <v>823</v>
      </c>
      <c r="F5543" t="s">
        <v>898</v>
      </c>
      <c r="G5543" t="s">
        <v>899</v>
      </c>
      <c r="H5543" t="s">
        <v>984</v>
      </c>
      <c r="I5543">
        <v>206</v>
      </c>
      <c r="J5543" t="s">
        <v>985</v>
      </c>
      <c r="K5543" t="s">
        <v>828</v>
      </c>
      <c r="L5543" t="s">
        <v>537</v>
      </c>
      <c r="M5543">
        <v>0</v>
      </c>
      <c r="N5543">
        <v>0</v>
      </c>
      <c r="O5543">
        <v>0</v>
      </c>
      <c r="P5543">
        <v>6056348</v>
      </c>
      <c r="Q5543">
        <v>0</v>
      </c>
      <c r="R5543">
        <v>1065251</v>
      </c>
      <c r="S5543">
        <v>7121599</v>
      </c>
      <c r="T5543">
        <v>0</v>
      </c>
      <c r="U5543">
        <v>7121599</v>
      </c>
      <c r="V5543">
        <v>146</v>
      </c>
    </row>
    <row r="5544" spans="1:22" x14ac:dyDescent="0.3">
      <c r="A5544">
        <v>202324</v>
      </c>
      <c r="B5544" t="s">
        <v>820</v>
      </c>
      <c r="C5544" t="s">
        <v>821</v>
      </c>
      <c r="D5544" t="s">
        <v>822</v>
      </c>
      <c r="E5544" t="s">
        <v>823</v>
      </c>
      <c r="F5544" t="s">
        <v>898</v>
      </c>
      <c r="G5544" t="s">
        <v>899</v>
      </c>
      <c r="H5544" t="s">
        <v>984</v>
      </c>
      <c r="I5544">
        <v>206</v>
      </c>
      <c r="J5544" t="s">
        <v>985</v>
      </c>
      <c r="K5544" t="s">
        <v>828</v>
      </c>
      <c r="L5544" t="s">
        <v>537</v>
      </c>
      <c r="M5544">
        <v>0</v>
      </c>
      <c r="N5544">
        <v>0</v>
      </c>
      <c r="O5544">
        <v>0</v>
      </c>
      <c r="P5544">
        <v>8431610</v>
      </c>
      <c r="Q5544">
        <v>0</v>
      </c>
      <c r="R5544">
        <v>1383685</v>
      </c>
      <c r="S5544">
        <v>9815295</v>
      </c>
      <c r="T5544">
        <v>0</v>
      </c>
      <c r="U5544">
        <v>9815295</v>
      </c>
      <c r="V5544">
        <v>236</v>
      </c>
    </row>
    <row r="5545" spans="1:22" x14ac:dyDescent="0.3">
      <c r="A5545">
        <v>202122</v>
      </c>
      <c r="B5545" t="s">
        <v>820</v>
      </c>
      <c r="C5545" t="s">
        <v>821</v>
      </c>
      <c r="D5545" t="s">
        <v>822</v>
      </c>
      <c r="E5545" t="s">
        <v>823</v>
      </c>
      <c r="F5545" t="s">
        <v>898</v>
      </c>
      <c r="G5545" t="s">
        <v>899</v>
      </c>
      <c r="H5545" t="s">
        <v>984</v>
      </c>
      <c r="I5545">
        <v>206</v>
      </c>
      <c r="J5545" t="s">
        <v>985</v>
      </c>
      <c r="K5545" t="s">
        <v>828</v>
      </c>
      <c r="L5545" t="s">
        <v>572</v>
      </c>
      <c r="M5545">
        <v>0</v>
      </c>
      <c r="N5545">
        <v>0</v>
      </c>
      <c r="O5545">
        <v>3830234</v>
      </c>
      <c r="P5545">
        <v>0</v>
      </c>
      <c r="Q5545">
        <v>0</v>
      </c>
      <c r="R5545">
        <v>1842083</v>
      </c>
      <c r="S5545">
        <v>5672317</v>
      </c>
      <c r="T5545">
        <v>0</v>
      </c>
      <c r="U5545">
        <v>5672317</v>
      </c>
      <c r="V5545">
        <v>115</v>
      </c>
    </row>
    <row r="5546" spans="1:22" x14ac:dyDescent="0.3">
      <c r="A5546">
        <v>202223</v>
      </c>
      <c r="B5546" t="s">
        <v>820</v>
      </c>
      <c r="C5546" t="s">
        <v>821</v>
      </c>
      <c r="D5546" t="s">
        <v>822</v>
      </c>
      <c r="E5546" t="s">
        <v>823</v>
      </c>
      <c r="F5546" t="s">
        <v>898</v>
      </c>
      <c r="G5546" t="s">
        <v>899</v>
      </c>
      <c r="H5546" t="s">
        <v>984</v>
      </c>
      <c r="I5546">
        <v>206</v>
      </c>
      <c r="J5546" t="s">
        <v>985</v>
      </c>
      <c r="K5546" t="s">
        <v>828</v>
      </c>
      <c r="L5546" t="s">
        <v>572</v>
      </c>
      <c r="M5546">
        <v>0</v>
      </c>
      <c r="N5546">
        <v>0</v>
      </c>
      <c r="O5546">
        <v>0</v>
      </c>
      <c r="P5546">
        <v>4596275</v>
      </c>
      <c r="Q5546">
        <v>1754425</v>
      </c>
      <c r="R5546">
        <v>0</v>
      </c>
      <c r="S5546">
        <v>6350700</v>
      </c>
      <c r="T5546">
        <v>0</v>
      </c>
      <c r="U5546">
        <v>6350700</v>
      </c>
      <c r="V5546">
        <v>130</v>
      </c>
    </row>
    <row r="5547" spans="1:22" x14ac:dyDescent="0.3">
      <c r="A5547">
        <v>202324</v>
      </c>
      <c r="B5547" t="s">
        <v>820</v>
      </c>
      <c r="C5547" t="s">
        <v>821</v>
      </c>
      <c r="D5547" t="s">
        <v>822</v>
      </c>
      <c r="E5547" t="s">
        <v>823</v>
      </c>
      <c r="F5547" t="s">
        <v>898</v>
      </c>
      <c r="G5547" t="s">
        <v>899</v>
      </c>
      <c r="H5547" t="s">
        <v>984</v>
      </c>
      <c r="I5547">
        <v>206</v>
      </c>
      <c r="J5547" t="s">
        <v>985</v>
      </c>
      <c r="K5547" t="s">
        <v>828</v>
      </c>
      <c r="L5547" t="s">
        <v>572</v>
      </c>
      <c r="M5547">
        <v>0</v>
      </c>
      <c r="N5547">
        <v>0</v>
      </c>
      <c r="O5547">
        <v>0</v>
      </c>
      <c r="P5547">
        <v>5979805</v>
      </c>
      <c r="Q5547">
        <v>2282526</v>
      </c>
      <c r="R5547">
        <v>0</v>
      </c>
      <c r="S5547">
        <v>8262331</v>
      </c>
      <c r="T5547">
        <v>0</v>
      </c>
      <c r="U5547">
        <v>8262331</v>
      </c>
      <c r="V5547">
        <v>199</v>
      </c>
    </row>
    <row r="5548" spans="1:22" x14ac:dyDescent="0.3">
      <c r="A5548">
        <v>202122</v>
      </c>
      <c r="B5548" t="s">
        <v>820</v>
      </c>
      <c r="C5548" t="s">
        <v>821</v>
      </c>
      <c r="D5548" t="s">
        <v>822</v>
      </c>
      <c r="E5548" t="s">
        <v>823</v>
      </c>
      <c r="F5548" t="s">
        <v>898</v>
      </c>
      <c r="G5548" t="s">
        <v>899</v>
      </c>
      <c r="H5548" t="s">
        <v>984</v>
      </c>
      <c r="I5548">
        <v>206</v>
      </c>
      <c r="J5548" t="s">
        <v>985</v>
      </c>
      <c r="K5548" t="s">
        <v>828</v>
      </c>
      <c r="L5548" t="s">
        <v>539</v>
      </c>
      <c r="M5548">
        <v>0</v>
      </c>
      <c r="N5548">
        <v>0</v>
      </c>
      <c r="O5548">
        <v>0</v>
      </c>
      <c r="P5548" t="s">
        <v>829</v>
      </c>
      <c r="Q5548" t="s">
        <v>829</v>
      </c>
      <c r="R5548" t="s">
        <v>829</v>
      </c>
      <c r="S5548">
        <v>0</v>
      </c>
      <c r="T5548">
        <v>0</v>
      </c>
      <c r="U5548">
        <v>0</v>
      </c>
      <c r="V5548">
        <v>0</v>
      </c>
    </row>
    <row r="5549" spans="1:22" x14ac:dyDescent="0.3">
      <c r="A5549">
        <v>202223</v>
      </c>
      <c r="B5549" t="s">
        <v>820</v>
      </c>
      <c r="C5549" t="s">
        <v>821</v>
      </c>
      <c r="D5549" t="s">
        <v>822</v>
      </c>
      <c r="E5549" t="s">
        <v>823</v>
      </c>
      <c r="F5549" t="s">
        <v>898</v>
      </c>
      <c r="G5549" t="s">
        <v>899</v>
      </c>
      <c r="H5549" t="s">
        <v>984</v>
      </c>
      <c r="I5549">
        <v>206</v>
      </c>
      <c r="J5549" t="s">
        <v>985</v>
      </c>
      <c r="K5549" t="s">
        <v>828</v>
      </c>
      <c r="L5549" t="s">
        <v>539</v>
      </c>
      <c r="M5549">
        <v>0</v>
      </c>
      <c r="N5549">
        <v>0</v>
      </c>
      <c r="O5549">
        <v>0</v>
      </c>
      <c r="P5549" t="s">
        <v>829</v>
      </c>
      <c r="Q5549" t="s">
        <v>829</v>
      </c>
      <c r="R5549" t="s">
        <v>829</v>
      </c>
      <c r="S5549">
        <v>0</v>
      </c>
      <c r="T5549">
        <v>0</v>
      </c>
      <c r="U5549">
        <v>0</v>
      </c>
      <c r="V5549">
        <v>0</v>
      </c>
    </row>
    <row r="5550" spans="1:22" x14ac:dyDescent="0.3">
      <c r="A5550">
        <v>202324</v>
      </c>
      <c r="B5550" t="s">
        <v>820</v>
      </c>
      <c r="C5550" t="s">
        <v>821</v>
      </c>
      <c r="D5550" t="s">
        <v>822</v>
      </c>
      <c r="E5550" t="s">
        <v>823</v>
      </c>
      <c r="F5550" t="s">
        <v>898</v>
      </c>
      <c r="G5550" t="s">
        <v>899</v>
      </c>
      <c r="H5550" t="s">
        <v>984</v>
      </c>
      <c r="I5550">
        <v>206</v>
      </c>
      <c r="J5550" t="s">
        <v>985</v>
      </c>
      <c r="K5550" t="s">
        <v>828</v>
      </c>
      <c r="L5550" t="s">
        <v>539</v>
      </c>
      <c r="M5550">
        <v>0</v>
      </c>
      <c r="N5550">
        <v>0</v>
      </c>
      <c r="O5550">
        <v>0</v>
      </c>
      <c r="P5550" t="s">
        <v>829</v>
      </c>
      <c r="Q5550" t="s">
        <v>829</v>
      </c>
      <c r="R5550" t="s">
        <v>829</v>
      </c>
      <c r="S5550">
        <v>0</v>
      </c>
      <c r="T5550">
        <v>0</v>
      </c>
      <c r="U5550">
        <v>0</v>
      </c>
      <c r="V5550">
        <v>0</v>
      </c>
    </row>
    <row r="5551" spans="1:22" x14ac:dyDescent="0.3">
      <c r="A5551">
        <v>202122</v>
      </c>
      <c r="B5551" t="s">
        <v>820</v>
      </c>
      <c r="C5551" t="s">
        <v>821</v>
      </c>
      <c r="D5551" t="s">
        <v>822</v>
      </c>
      <c r="E5551" t="s">
        <v>823</v>
      </c>
      <c r="F5551" t="s">
        <v>898</v>
      </c>
      <c r="G5551" t="s">
        <v>899</v>
      </c>
      <c r="H5551" t="s">
        <v>984</v>
      </c>
      <c r="I5551">
        <v>206</v>
      </c>
      <c r="J5551" t="s">
        <v>985</v>
      </c>
      <c r="K5551" t="s">
        <v>828</v>
      </c>
      <c r="L5551" t="s">
        <v>541</v>
      </c>
      <c r="M5551">
        <v>575000</v>
      </c>
      <c r="N5551">
        <v>2734690</v>
      </c>
      <c r="O5551">
        <v>0</v>
      </c>
      <c r="P5551">
        <v>729914</v>
      </c>
      <c r="Q5551">
        <v>222178</v>
      </c>
      <c r="R5551">
        <v>0</v>
      </c>
      <c r="S5551">
        <v>4261782</v>
      </c>
      <c r="T5551">
        <v>0</v>
      </c>
      <c r="U5551">
        <v>4261782</v>
      </c>
      <c r="V5551">
        <v>87</v>
      </c>
    </row>
    <row r="5552" spans="1:22" x14ac:dyDescent="0.3">
      <c r="A5552">
        <v>202223</v>
      </c>
      <c r="B5552" t="s">
        <v>820</v>
      </c>
      <c r="C5552" t="s">
        <v>821</v>
      </c>
      <c r="D5552" t="s">
        <v>822</v>
      </c>
      <c r="E5552" t="s">
        <v>823</v>
      </c>
      <c r="F5552" t="s">
        <v>898</v>
      </c>
      <c r="G5552" t="s">
        <v>899</v>
      </c>
      <c r="H5552" t="s">
        <v>984</v>
      </c>
      <c r="I5552">
        <v>206</v>
      </c>
      <c r="J5552" t="s">
        <v>985</v>
      </c>
      <c r="K5552" t="s">
        <v>828</v>
      </c>
      <c r="L5552" t="s">
        <v>541</v>
      </c>
      <c r="M5552">
        <v>652628</v>
      </c>
      <c r="N5552">
        <v>3436654</v>
      </c>
      <c r="O5552">
        <v>998186</v>
      </c>
      <c r="P5552">
        <v>685280</v>
      </c>
      <c r="Q5552">
        <v>116561</v>
      </c>
      <c r="R5552">
        <v>0</v>
      </c>
      <c r="S5552">
        <v>5889309</v>
      </c>
      <c r="T5552">
        <v>0</v>
      </c>
      <c r="U5552">
        <v>5889309</v>
      </c>
      <c r="V5552">
        <v>121</v>
      </c>
    </row>
    <row r="5553" spans="1:22" x14ac:dyDescent="0.3">
      <c r="A5553">
        <v>202324</v>
      </c>
      <c r="B5553" t="s">
        <v>820</v>
      </c>
      <c r="C5553" t="s">
        <v>821</v>
      </c>
      <c r="D5553" t="s">
        <v>822</v>
      </c>
      <c r="E5553" t="s">
        <v>823</v>
      </c>
      <c r="F5553" t="s">
        <v>898</v>
      </c>
      <c r="G5553" t="s">
        <v>899</v>
      </c>
      <c r="H5553" t="s">
        <v>984</v>
      </c>
      <c r="I5553">
        <v>206</v>
      </c>
      <c r="J5553" t="s">
        <v>985</v>
      </c>
      <c r="K5553" t="s">
        <v>828</v>
      </c>
      <c r="L5553" t="s">
        <v>541</v>
      </c>
      <c r="M5553">
        <v>648060</v>
      </c>
      <c r="N5553">
        <v>1897908</v>
      </c>
      <c r="O5553">
        <v>390959</v>
      </c>
      <c r="P5553">
        <v>266193</v>
      </c>
      <c r="Q5553">
        <v>73340</v>
      </c>
      <c r="R5553">
        <v>0</v>
      </c>
      <c r="S5553">
        <v>3276460</v>
      </c>
      <c r="T5553">
        <v>0</v>
      </c>
      <c r="U5553">
        <v>3276460</v>
      </c>
      <c r="V5553">
        <v>79</v>
      </c>
    </row>
    <row r="5554" spans="1:22" x14ac:dyDescent="0.3">
      <c r="A5554">
        <v>202122</v>
      </c>
      <c r="B5554" t="s">
        <v>820</v>
      </c>
      <c r="C5554" t="s">
        <v>821</v>
      </c>
      <c r="D5554" t="s">
        <v>822</v>
      </c>
      <c r="E5554" t="s">
        <v>823</v>
      </c>
      <c r="F5554" t="s">
        <v>898</v>
      </c>
      <c r="G5554" t="s">
        <v>899</v>
      </c>
      <c r="H5554" t="s">
        <v>984</v>
      </c>
      <c r="I5554">
        <v>206</v>
      </c>
      <c r="J5554" t="s">
        <v>985</v>
      </c>
      <c r="K5554" t="s">
        <v>828</v>
      </c>
      <c r="L5554" t="s">
        <v>831</v>
      </c>
      <c r="M5554" t="s">
        <v>829</v>
      </c>
      <c r="N5554" t="s">
        <v>829</v>
      </c>
      <c r="O5554" t="s">
        <v>829</v>
      </c>
      <c r="P5554">
        <v>0</v>
      </c>
      <c r="Q5554">
        <v>0</v>
      </c>
      <c r="R5554" t="s">
        <v>829</v>
      </c>
      <c r="S5554">
        <v>0</v>
      </c>
      <c r="T5554">
        <v>0</v>
      </c>
      <c r="U5554">
        <v>0</v>
      </c>
      <c r="V5554">
        <v>0</v>
      </c>
    </row>
    <row r="5555" spans="1:22" x14ac:dyDescent="0.3">
      <c r="A5555">
        <v>202223</v>
      </c>
      <c r="B5555" t="s">
        <v>820</v>
      </c>
      <c r="C5555" t="s">
        <v>821</v>
      </c>
      <c r="D5555" t="s">
        <v>822</v>
      </c>
      <c r="E5555" t="s">
        <v>823</v>
      </c>
      <c r="F5555" t="s">
        <v>898</v>
      </c>
      <c r="G5555" t="s">
        <v>899</v>
      </c>
      <c r="H5555" t="s">
        <v>984</v>
      </c>
      <c r="I5555">
        <v>206</v>
      </c>
      <c r="J5555" t="s">
        <v>985</v>
      </c>
      <c r="K5555" t="s">
        <v>828</v>
      </c>
      <c r="L5555" t="s">
        <v>831</v>
      </c>
      <c r="M5555" t="s">
        <v>829</v>
      </c>
      <c r="N5555" t="s">
        <v>829</v>
      </c>
      <c r="O5555" t="s">
        <v>829</v>
      </c>
      <c r="P5555">
        <v>0</v>
      </c>
      <c r="Q5555">
        <v>0</v>
      </c>
      <c r="R5555" t="s">
        <v>829</v>
      </c>
      <c r="S5555">
        <v>0</v>
      </c>
      <c r="T5555">
        <v>0</v>
      </c>
      <c r="U5555">
        <v>0</v>
      </c>
      <c r="V5555">
        <v>0</v>
      </c>
    </row>
    <row r="5556" spans="1:22" x14ac:dyDescent="0.3">
      <c r="A5556">
        <v>202324</v>
      </c>
      <c r="B5556" t="s">
        <v>820</v>
      </c>
      <c r="C5556" t="s">
        <v>821</v>
      </c>
      <c r="D5556" t="s">
        <v>822</v>
      </c>
      <c r="E5556" t="s">
        <v>823</v>
      </c>
      <c r="F5556" t="s">
        <v>898</v>
      </c>
      <c r="G5556" t="s">
        <v>899</v>
      </c>
      <c r="H5556" t="s">
        <v>984</v>
      </c>
      <c r="I5556">
        <v>206</v>
      </c>
      <c r="J5556" t="s">
        <v>985</v>
      </c>
      <c r="K5556" t="s">
        <v>828</v>
      </c>
      <c r="L5556" t="s">
        <v>831</v>
      </c>
      <c r="M5556" t="s">
        <v>829</v>
      </c>
      <c r="N5556" t="s">
        <v>829</v>
      </c>
      <c r="O5556" t="s">
        <v>829</v>
      </c>
      <c r="P5556">
        <v>0</v>
      </c>
      <c r="Q5556">
        <v>0</v>
      </c>
      <c r="R5556" t="s">
        <v>829</v>
      </c>
      <c r="S5556">
        <v>0</v>
      </c>
      <c r="T5556">
        <v>0</v>
      </c>
      <c r="U5556">
        <v>0</v>
      </c>
      <c r="V5556">
        <v>0</v>
      </c>
    </row>
    <row r="5557" spans="1:22" x14ac:dyDescent="0.3">
      <c r="A5557">
        <v>202122</v>
      </c>
      <c r="B5557" t="s">
        <v>820</v>
      </c>
      <c r="C5557" t="s">
        <v>821</v>
      </c>
      <c r="D5557" t="s">
        <v>822</v>
      </c>
      <c r="E5557" t="s">
        <v>823</v>
      </c>
      <c r="F5557" t="s">
        <v>898</v>
      </c>
      <c r="G5557" t="s">
        <v>899</v>
      </c>
      <c r="H5557" t="s">
        <v>984</v>
      </c>
      <c r="I5557">
        <v>206</v>
      </c>
      <c r="J5557" t="s">
        <v>985</v>
      </c>
      <c r="K5557" t="s">
        <v>828</v>
      </c>
      <c r="L5557" t="s">
        <v>832</v>
      </c>
      <c r="M5557">
        <v>0</v>
      </c>
      <c r="N5557">
        <v>0</v>
      </c>
      <c r="O5557">
        <v>0</v>
      </c>
      <c r="P5557">
        <v>0</v>
      </c>
      <c r="Q5557">
        <v>131294</v>
      </c>
      <c r="R5557">
        <v>0</v>
      </c>
      <c r="S5557">
        <v>131294</v>
      </c>
      <c r="T5557">
        <v>0</v>
      </c>
      <c r="U5557">
        <v>131294</v>
      </c>
      <c r="V5557">
        <v>3</v>
      </c>
    </row>
    <row r="5558" spans="1:22" x14ac:dyDescent="0.3">
      <c r="A5558">
        <v>202223</v>
      </c>
      <c r="B5558" t="s">
        <v>820</v>
      </c>
      <c r="C5558" t="s">
        <v>821</v>
      </c>
      <c r="D5558" t="s">
        <v>822</v>
      </c>
      <c r="E5558" t="s">
        <v>823</v>
      </c>
      <c r="F5558" t="s">
        <v>898</v>
      </c>
      <c r="G5558" t="s">
        <v>899</v>
      </c>
      <c r="H5558" t="s">
        <v>984</v>
      </c>
      <c r="I5558">
        <v>206</v>
      </c>
      <c r="J5558" t="s">
        <v>985</v>
      </c>
      <c r="K5558" t="s">
        <v>828</v>
      </c>
      <c r="L5558" t="s">
        <v>832</v>
      </c>
      <c r="M5558">
        <v>0</v>
      </c>
      <c r="N5558">
        <v>0</v>
      </c>
      <c r="O5558">
        <v>0</v>
      </c>
      <c r="P5558">
        <v>0</v>
      </c>
      <c r="Q5558">
        <v>131308</v>
      </c>
      <c r="R5558">
        <v>0</v>
      </c>
      <c r="S5558">
        <v>131308</v>
      </c>
      <c r="T5558">
        <v>0</v>
      </c>
      <c r="U5558">
        <v>131308</v>
      </c>
      <c r="V5558">
        <v>3</v>
      </c>
    </row>
    <row r="5559" spans="1:22" x14ac:dyDescent="0.3">
      <c r="A5559">
        <v>202324</v>
      </c>
      <c r="B5559" t="s">
        <v>820</v>
      </c>
      <c r="C5559" t="s">
        <v>821</v>
      </c>
      <c r="D5559" t="s">
        <v>822</v>
      </c>
      <c r="E5559" t="s">
        <v>823</v>
      </c>
      <c r="F5559" t="s">
        <v>898</v>
      </c>
      <c r="G5559" t="s">
        <v>899</v>
      </c>
      <c r="H5559" t="s">
        <v>984</v>
      </c>
      <c r="I5559">
        <v>206</v>
      </c>
      <c r="J5559" t="s">
        <v>985</v>
      </c>
      <c r="K5559" t="s">
        <v>828</v>
      </c>
      <c r="L5559" t="s">
        <v>832</v>
      </c>
      <c r="M5559">
        <v>0</v>
      </c>
      <c r="N5559">
        <v>0</v>
      </c>
      <c r="O5559">
        <v>0</v>
      </c>
      <c r="P5559">
        <v>0</v>
      </c>
      <c r="Q5559">
        <v>131308</v>
      </c>
      <c r="R5559">
        <v>0</v>
      </c>
      <c r="S5559">
        <v>131308</v>
      </c>
      <c r="T5559">
        <v>0</v>
      </c>
      <c r="U5559">
        <v>131308</v>
      </c>
      <c r="V5559">
        <v>3</v>
      </c>
    </row>
    <row r="5560" spans="1:22" x14ac:dyDescent="0.3">
      <c r="A5560">
        <v>202122</v>
      </c>
      <c r="B5560" t="s">
        <v>820</v>
      </c>
      <c r="C5560" t="s">
        <v>821</v>
      </c>
      <c r="D5560" t="s">
        <v>822</v>
      </c>
      <c r="E5560" t="s">
        <v>823</v>
      </c>
      <c r="F5560" t="s">
        <v>898</v>
      </c>
      <c r="G5560" t="s">
        <v>899</v>
      </c>
      <c r="H5560" t="s">
        <v>984</v>
      </c>
      <c r="I5560">
        <v>206</v>
      </c>
      <c r="J5560" t="s">
        <v>985</v>
      </c>
      <c r="K5560" t="s">
        <v>828</v>
      </c>
      <c r="L5560" t="s">
        <v>544</v>
      </c>
      <c r="M5560">
        <v>684000</v>
      </c>
      <c r="N5560">
        <v>1105126</v>
      </c>
      <c r="O5560">
        <v>0</v>
      </c>
      <c r="P5560">
        <v>1217973</v>
      </c>
      <c r="Q5560">
        <v>232854</v>
      </c>
      <c r="R5560">
        <v>0</v>
      </c>
      <c r="S5560">
        <v>3239953</v>
      </c>
      <c r="T5560">
        <v>0</v>
      </c>
      <c r="U5560">
        <v>3239953</v>
      </c>
      <c r="V5560">
        <v>66</v>
      </c>
    </row>
    <row r="5561" spans="1:22" x14ac:dyDescent="0.3">
      <c r="A5561">
        <v>202223</v>
      </c>
      <c r="B5561" t="s">
        <v>820</v>
      </c>
      <c r="C5561" t="s">
        <v>821</v>
      </c>
      <c r="D5561" t="s">
        <v>822</v>
      </c>
      <c r="E5561" t="s">
        <v>823</v>
      </c>
      <c r="F5561" t="s">
        <v>898</v>
      </c>
      <c r="G5561" t="s">
        <v>899</v>
      </c>
      <c r="H5561" t="s">
        <v>984</v>
      </c>
      <c r="I5561">
        <v>206</v>
      </c>
      <c r="J5561" t="s">
        <v>985</v>
      </c>
      <c r="K5561" t="s">
        <v>828</v>
      </c>
      <c r="L5561" t="s">
        <v>544</v>
      </c>
      <c r="M5561">
        <v>1103683</v>
      </c>
      <c r="N5561">
        <v>1123357</v>
      </c>
      <c r="O5561">
        <v>0</v>
      </c>
      <c r="P5561">
        <v>370460</v>
      </c>
      <c r="Q5561">
        <v>186451</v>
      </c>
      <c r="R5561">
        <v>0</v>
      </c>
      <c r="S5561">
        <v>2783951</v>
      </c>
      <c r="T5561">
        <v>0</v>
      </c>
      <c r="U5561">
        <v>2783951</v>
      </c>
      <c r="V5561">
        <v>57</v>
      </c>
    </row>
    <row r="5562" spans="1:22" x14ac:dyDescent="0.3">
      <c r="A5562">
        <v>202324</v>
      </c>
      <c r="B5562" t="s">
        <v>820</v>
      </c>
      <c r="C5562" t="s">
        <v>821</v>
      </c>
      <c r="D5562" t="s">
        <v>822</v>
      </c>
      <c r="E5562" t="s">
        <v>823</v>
      </c>
      <c r="F5562" t="s">
        <v>898</v>
      </c>
      <c r="G5562" t="s">
        <v>899</v>
      </c>
      <c r="H5562" t="s">
        <v>984</v>
      </c>
      <c r="I5562">
        <v>206</v>
      </c>
      <c r="J5562" t="s">
        <v>985</v>
      </c>
      <c r="K5562" t="s">
        <v>828</v>
      </c>
      <c r="L5562" t="s">
        <v>544</v>
      </c>
      <c r="M5562">
        <v>588523</v>
      </c>
      <c r="N5562">
        <v>1108145</v>
      </c>
      <c r="O5562">
        <v>0</v>
      </c>
      <c r="P5562">
        <v>286248</v>
      </c>
      <c r="Q5562">
        <v>145156</v>
      </c>
      <c r="R5562">
        <v>0</v>
      </c>
      <c r="S5562">
        <v>2128071</v>
      </c>
      <c r="T5562">
        <v>0</v>
      </c>
      <c r="U5562">
        <v>2128071</v>
      </c>
      <c r="V5562">
        <v>51</v>
      </c>
    </row>
    <row r="5563" spans="1:22" x14ac:dyDescent="0.3">
      <c r="A5563">
        <v>202122</v>
      </c>
      <c r="B5563" t="s">
        <v>820</v>
      </c>
      <c r="C5563" t="s">
        <v>821</v>
      </c>
      <c r="D5563" t="s">
        <v>822</v>
      </c>
      <c r="E5563" t="s">
        <v>823</v>
      </c>
      <c r="F5563" t="s">
        <v>898</v>
      </c>
      <c r="G5563" t="s">
        <v>899</v>
      </c>
      <c r="H5563" t="s">
        <v>984</v>
      </c>
      <c r="I5563">
        <v>206</v>
      </c>
      <c r="J5563" t="s">
        <v>985</v>
      </c>
      <c r="K5563" t="s">
        <v>828</v>
      </c>
      <c r="L5563" t="s">
        <v>600</v>
      </c>
      <c r="M5563" t="s">
        <v>829</v>
      </c>
      <c r="N5563" t="s">
        <v>829</v>
      </c>
      <c r="O5563" t="s">
        <v>829</v>
      </c>
      <c r="P5563">
        <v>0</v>
      </c>
      <c r="Q5563">
        <v>0</v>
      </c>
      <c r="R5563" t="s">
        <v>829</v>
      </c>
      <c r="S5563">
        <v>0</v>
      </c>
      <c r="T5563">
        <v>0</v>
      </c>
      <c r="U5563">
        <v>0</v>
      </c>
      <c r="V5563">
        <v>0</v>
      </c>
    </row>
    <row r="5564" spans="1:22" x14ac:dyDescent="0.3">
      <c r="A5564">
        <v>202223</v>
      </c>
      <c r="B5564" t="s">
        <v>820</v>
      </c>
      <c r="C5564" t="s">
        <v>821</v>
      </c>
      <c r="D5564" t="s">
        <v>822</v>
      </c>
      <c r="E5564" t="s">
        <v>823</v>
      </c>
      <c r="F5564" t="s">
        <v>898</v>
      </c>
      <c r="G5564" t="s">
        <v>899</v>
      </c>
      <c r="H5564" t="s">
        <v>984</v>
      </c>
      <c r="I5564">
        <v>206</v>
      </c>
      <c r="J5564" t="s">
        <v>985</v>
      </c>
      <c r="K5564" t="s">
        <v>828</v>
      </c>
      <c r="L5564" t="s">
        <v>600</v>
      </c>
      <c r="M5564" t="s">
        <v>829</v>
      </c>
      <c r="N5564" t="s">
        <v>829</v>
      </c>
      <c r="O5564" t="s">
        <v>829</v>
      </c>
      <c r="P5564">
        <v>0</v>
      </c>
      <c r="Q5564">
        <v>0</v>
      </c>
      <c r="R5564" t="s">
        <v>829</v>
      </c>
      <c r="S5564">
        <v>0</v>
      </c>
      <c r="T5564">
        <v>0</v>
      </c>
      <c r="U5564">
        <v>0</v>
      </c>
      <c r="V5564">
        <v>0</v>
      </c>
    </row>
    <row r="5565" spans="1:22" x14ac:dyDescent="0.3">
      <c r="A5565">
        <v>202324</v>
      </c>
      <c r="B5565" t="s">
        <v>820</v>
      </c>
      <c r="C5565" t="s">
        <v>821</v>
      </c>
      <c r="D5565" t="s">
        <v>822</v>
      </c>
      <c r="E5565" t="s">
        <v>823</v>
      </c>
      <c r="F5565" t="s">
        <v>898</v>
      </c>
      <c r="G5565" t="s">
        <v>899</v>
      </c>
      <c r="H5565" t="s">
        <v>984</v>
      </c>
      <c r="I5565">
        <v>206</v>
      </c>
      <c r="J5565" t="s">
        <v>985</v>
      </c>
      <c r="K5565" t="s">
        <v>828</v>
      </c>
      <c r="L5565" t="s">
        <v>600</v>
      </c>
      <c r="M5565" t="s">
        <v>829</v>
      </c>
      <c r="N5565" t="s">
        <v>829</v>
      </c>
      <c r="O5565" t="s">
        <v>829</v>
      </c>
      <c r="P5565">
        <v>0</v>
      </c>
      <c r="Q5565">
        <v>0</v>
      </c>
      <c r="R5565" t="s">
        <v>829</v>
      </c>
      <c r="S5565">
        <v>0</v>
      </c>
      <c r="T5565">
        <v>0</v>
      </c>
      <c r="U5565">
        <v>0</v>
      </c>
      <c r="V5565">
        <v>0</v>
      </c>
    </row>
    <row r="5566" spans="1:22" x14ac:dyDescent="0.3">
      <c r="A5566">
        <v>202122</v>
      </c>
      <c r="B5566" t="s">
        <v>820</v>
      </c>
      <c r="C5566" t="s">
        <v>821</v>
      </c>
      <c r="D5566" t="s">
        <v>822</v>
      </c>
      <c r="E5566" t="s">
        <v>823</v>
      </c>
      <c r="F5566" t="s">
        <v>898</v>
      </c>
      <c r="G5566" t="s">
        <v>899</v>
      </c>
      <c r="H5566" t="s">
        <v>984</v>
      </c>
      <c r="I5566">
        <v>206</v>
      </c>
      <c r="J5566" t="s">
        <v>985</v>
      </c>
      <c r="K5566" t="s">
        <v>828</v>
      </c>
      <c r="L5566" t="s">
        <v>247</v>
      </c>
      <c r="M5566">
        <v>0</v>
      </c>
      <c r="N5566">
        <v>0</v>
      </c>
      <c r="O5566">
        <v>0</v>
      </c>
      <c r="P5566">
        <v>414600</v>
      </c>
      <c r="Q5566">
        <v>0</v>
      </c>
      <c r="R5566">
        <v>0</v>
      </c>
      <c r="S5566">
        <v>414600</v>
      </c>
      <c r="T5566">
        <v>0</v>
      </c>
      <c r="U5566">
        <v>414600</v>
      </c>
      <c r="V5566">
        <v>17</v>
      </c>
    </row>
    <row r="5567" spans="1:22" x14ac:dyDescent="0.3">
      <c r="A5567">
        <v>202223</v>
      </c>
      <c r="B5567" t="s">
        <v>820</v>
      </c>
      <c r="C5567" t="s">
        <v>821</v>
      </c>
      <c r="D5567" t="s">
        <v>822</v>
      </c>
      <c r="E5567" t="s">
        <v>823</v>
      </c>
      <c r="F5567" t="s">
        <v>898</v>
      </c>
      <c r="G5567" t="s">
        <v>899</v>
      </c>
      <c r="H5567" t="s">
        <v>984</v>
      </c>
      <c r="I5567">
        <v>206</v>
      </c>
      <c r="J5567" t="s">
        <v>985</v>
      </c>
      <c r="K5567" t="s">
        <v>828</v>
      </c>
      <c r="L5567" t="s">
        <v>247</v>
      </c>
      <c r="M5567">
        <v>0</v>
      </c>
      <c r="N5567">
        <v>0</v>
      </c>
      <c r="O5567">
        <v>0</v>
      </c>
      <c r="P5567">
        <v>414000</v>
      </c>
      <c r="Q5567">
        <v>0</v>
      </c>
      <c r="R5567">
        <v>0</v>
      </c>
      <c r="S5567">
        <v>414000</v>
      </c>
      <c r="T5567">
        <v>0</v>
      </c>
      <c r="U5567">
        <v>414000</v>
      </c>
      <c r="V5567">
        <v>17</v>
      </c>
    </row>
    <row r="5568" spans="1:22" x14ac:dyDescent="0.3">
      <c r="A5568">
        <v>202324</v>
      </c>
      <c r="B5568" t="s">
        <v>820</v>
      </c>
      <c r="C5568" t="s">
        <v>821</v>
      </c>
      <c r="D5568" t="s">
        <v>822</v>
      </c>
      <c r="E5568" t="s">
        <v>823</v>
      </c>
      <c r="F5568" t="s">
        <v>898</v>
      </c>
      <c r="G5568" t="s">
        <v>899</v>
      </c>
      <c r="H5568" t="s">
        <v>984</v>
      </c>
      <c r="I5568">
        <v>206</v>
      </c>
      <c r="J5568" t="s">
        <v>985</v>
      </c>
      <c r="K5568" t="s">
        <v>828</v>
      </c>
      <c r="L5568" t="s">
        <v>247</v>
      </c>
      <c r="M5568">
        <v>0</v>
      </c>
      <c r="N5568">
        <v>0</v>
      </c>
      <c r="O5568">
        <v>0</v>
      </c>
      <c r="P5568">
        <v>0</v>
      </c>
      <c r="Q5568">
        <v>0</v>
      </c>
      <c r="R5568">
        <v>0</v>
      </c>
      <c r="S5568">
        <v>0</v>
      </c>
      <c r="T5568">
        <v>0</v>
      </c>
      <c r="U5568">
        <v>0</v>
      </c>
      <c r="V5568">
        <v>0</v>
      </c>
    </row>
    <row r="5569" spans="1:22" x14ac:dyDescent="0.3">
      <c r="A5569">
        <v>202122</v>
      </c>
      <c r="B5569" t="s">
        <v>820</v>
      </c>
      <c r="C5569" t="s">
        <v>821</v>
      </c>
      <c r="D5569" t="s">
        <v>822</v>
      </c>
      <c r="E5569" t="s">
        <v>823</v>
      </c>
      <c r="F5569" t="s">
        <v>898</v>
      </c>
      <c r="G5569" t="s">
        <v>899</v>
      </c>
      <c r="H5569" t="s">
        <v>984</v>
      </c>
      <c r="I5569">
        <v>206</v>
      </c>
      <c r="J5569" t="s">
        <v>985</v>
      </c>
      <c r="K5569" t="s">
        <v>828</v>
      </c>
      <c r="L5569" t="s">
        <v>833</v>
      </c>
      <c r="M5569">
        <v>19822973</v>
      </c>
      <c r="N5569">
        <v>74775800</v>
      </c>
      <c r="O5569">
        <v>48923149</v>
      </c>
      <c r="P5569">
        <v>6507631</v>
      </c>
      <c r="Q5569">
        <v>4209351</v>
      </c>
      <c r="R5569">
        <v>2601425</v>
      </c>
      <c r="S5569">
        <v>157278555</v>
      </c>
      <c r="T5569">
        <v>0</v>
      </c>
      <c r="U5569">
        <v>157278555</v>
      </c>
      <c r="V5569" t="s">
        <v>834</v>
      </c>
    </row>
    <row r="5570" spans="1:22" x14ac:dyDescent="0.3">
      <c r="A5570">
        <v>202223</v>
      </c>
      <c r="B5570" t="s">
        <v>820</v>
      </c>
      <c r="C5570" t="s">
        <v>821</v>
      </c>
      <c r="D5570" t="s">
        <v>822</v>
      </c>
      <c r="E5570" t="s">
        <v>823</v>
      </c>
      <c r="F5570" t="s">
        <v>898</v>
      </c>
      <c r="G5570" t="s">
        <v>899</v>
      </c>
      <c r="H5570" t="s">
        <v>984</v>
      </c>
      <c r="I5570">
        <v>206</v>
      </c>
      <c r="J5570" t="s">
        <v>985</v>
      </c>
      <c r="K5570" t="s">
        <v>828</v>
      </c>
      <c r="L5570" t="s">
        <v>833</v>
      </c>
      <c r="M5570">
        <v>20643805</v>
      </c>
      <c r="N5570">
        <v>78165608</v>
      </c>
      <c r="O5570">
        <v>38867103</v>
      </c>
      <c r="P5570">
        <v>17511571</v>
      </c>
      <c r="Q5570">
        <v>6621166</v>
      </c>
      <c r="R5570">
        <v>1065251</v>
      </c>
      <c r="S5570">
        <v>163312504</v>
      </c>
      <c r="T5570">
        <v>0</v>
      </c>
      <c r="U5570">
        <v>163312504</v>
      </c>
      <c r="V5570" t="s">
        <v>834</v>
      </c>
    </row>
    <row r="5571" spans="1:22" x14ac:dyDescent="0.3">
      <c r="A5571">
        <v>202324</v>
      </c>
      <c r="B5571" t="s">
        <v>820</v>
      </c>
      <c r="C5571" t="s">
        <v>821</v>
      </c>
      <c r="D5571" t="s">
        <v>822</v>
      </c>
      <c r="E5571" t="s">
        <v>823</v>
      </c>
      <c r="F5571" t="s">
        <v>898</v>
      </c>
      <c r="G5571" t="s">
        <v>899</v>
      </c>
      <c r="H5571" t="s">
        <v>984</v>
      </c>
      <c r="I5571">
        <v>206</v>
      </c>
      <c r="J5571" t="s">
        <v>985</v>
      </c>
      <c r="K5571" t="s">
        <v>828</v>
      </c>
      <c r="L5571" t="s">
        <v>833</v>
      </c>
      <c r="M5571">
        <v>19423586</v>
      </c>
      <c r="N5571">
        <v>78227777</v>
      </c>
      <c r="O5571">
        <v>39998589</v>
      </c>
      <c r="P5571">
        <v>21425532</v>
      </c>
      <c r="Q5571">
        <v>7702951</v>
      </c>
      <c r="R5571">
        <v>1383685</v>
      </c>
      <c r="S5571">
        <v>168600120</v>
      </c>
      <c r="T5571">
        <v>0</v>
      </c>
      <c r="U5571">
        <v>168600120</v>
      </c>
      <c r="V5571" t="s">
        <v>834</v>
      </c>
    </row>
    <row r="5572" spans="1:22" x14ac:dyDescent="0.3">
      <c r="A5572">
        <v>202122</v>
      </c>
      <c r="B5572" t="s">
        <v>820</v>
      </c>
      <c r="C5572" t="s">
        <v>821</v>
      </c>
      <c r="D5572" t="s">
        <v>822</v>
      </c>
      <c r="E5572" t="s">
        <v>823</v>
      </c>
      <c r="F5572" t="s">
        <v>898</v>
      </c>
      <c r="G5572" t="s">
        <v>899</v>
      </c>
      <c r="H5572" t="s">
        <v>984</v>
      </c>
      <c r="I5572">
        <v>206</v>
      </c>
      <c r="J5572" t="s">
        <v>985</v>
      </c>
      <c r="K5572" t="s">
        <v>835</v>
      </c>
      <c r="L5572" t="s">
        <v>836</v>
      </c>
      <c r="M5572" t="s">
        <v>829</v>
      </c>
      <c r="N5572" t="s">
        <v>829</v>
      </c>
      <c r="O5572" t="s">
        <v>829</v>
      </c>
      <c r="P5572" t="s">
        <v>829</v>
      </c>
      <c r="Q5572" t="s">
        <v>829</v>
      </c>
      <c r="R5572" t="s">
        <v>829</v>
      </c>
      <c r="S5572">
        <v>156205604</v>
      </c>
      <c r="T5572" t="s">
        <v>829</v>
      </c>
      <c r="U5572" t="s">
        <v>829</v>
      </c>
      <c r="V5572" t="s">
        <v>834</v>
      </c>
    </row>
    <row r="5573" spans="1:22" x14ac:dyDescent="0.3">
      <c r="A5573">
        <v>202223</v>
      </c>
      <c r="B5573" t="s">
        <v>820</v>
      </c>
      <c r="C5573" t="s">
        <v>821</v>
      </c>
      <c r="D5573" t="s">
        <v>822</v>
      </c>
      <c r="E5573" t="s">
        <v>823</v>
      </c>
      <c r="F5573" t="s">
        <v>898</v>
      </c>
      <c r="G5573" t="s">
        <v>899</v>
      </c>
      <c r="H5573" t="s">
        <v>984</v>
      </c>
      <c r="I5573">
        <v>206</v>
      </c>
      <c r="J5573" t="s">
        <v>985</v>
      </c>
      <c r="K5573" t="s">
        <v>835</v>
      </c>
      <c r="L5573" t="s">
        <v>836</v>
      </c>
      <c r="M5573" t="s">
        <v>829</v>
      </c>
      <c r="N5573" t="s">
        <v>829</v>
      </c>
      <c r="O5573" t="s">
        <v>829</v>
      </c>
      <c r="P5573" t="s">
        <v>829</v>
      </c>
      <c r="Q5573" t="s">
        <v>829</v>
      </c>
      <c r="R5573" t="s">
        <v>829</v>
      </c>
      <c r="S5573">
        <v>161000285</v>
      </c>
      <c r="T5573" t="s">
        <v>829</v>
      </c>
      <c r="U5573" t="s">
        <v>829</v>
      </c>
      <c r="V5573" t="s">
        <v>834</v>
      </c>
    </row>
    <row r="5574" spans="1:22" x14ac:dyDescent="0.3">
      <c r="A5574">
        <v>202324</v>
      </c>
      <c r="B5574" t="s">
        <v>820</v>
      </c>
      <c r="C5574" t="s">
        <v>821</v>
      </c>
      <c r="D5574" t="s">
        <v>822</v>
      </c>
      <c r="E5574" t="s">
        <v>823</v>
      </c>
      <c r="F5574" t="s">
        <v>898</v>
      </c>
      <c r="G5574" t="s">
        <v>899</v>
      </c>
      <c r="H5574" t="s">
        <v>984</v>
      </c>
      <c r="I5574">
        <v>206</v>
      </c>
      <c r="J5574" t="s">
        <v>985</v>
      </c>
      <c r="K5574" t="s">
        <v>835</v>
      </c>
      <c r="L5574" t="s">
        <v>836</v>
      </c>
      <c r="M5574" t="s">
        <v>829</v>
      </c>
      <c r="N5574" t="s">
        <v>829</v>
      </c>
      <c r="O5574" t="s">
        <v>829</v>
      </c>
      <c r="P5574" t="s">
        <v>829</v>
      </c>
      <c r="Q5574" t="s">
        <v>829</v>
      </c>
      <c r="R5574" t="s">
        <v>829</v>
      </c>
      <c r="S5574">
        <v>166857205</v>
      </c>
      <c r="T5574" t="s">
        <v>829</v>
      </c>
      <c r="U5574" t="s">
        <v>829</v>
      </c>
      <c r="V5574" t="s">
        <v>834</v>
      </c>
    </row>
    <row r="5575" spans="1:22" x14ac:dyDescent="0.3">
      <c r="A5575">
        <v>202122</v>
      </c>
      <c r="B5575" t="s">
        <v>820</v>
      </c>
      <c r="C5575" t="s">
        <v>821</v>
      </c>
      <c r="D5575" t="s">
        <v>822</v>
      </c>
      <c r="E5575" t="s">
        <v>823</v>
      </c>
      <c r="F5575" t="s">
        <v>898</v>
      </c>
      <c r="G5575" t="s">
        <v>899</v>
      </c>
      <c r="H5575" t="s">
        <v>984</v>
      </c>
      <c r="I5575">
        <v>206</v>
      </c>
      <c r="J5575" t="s">
        <v>985</v>
      </c>
      <c r="K5575" t="s">
        <v>835</v>
      </c>
      <c r="L5575" t="s">
        <v>837</v>
      </c>
      <c r="M5575" t="s">
        <v>829</v>
      </c>
      <c r="N5575" t="s">
        <v>829</v>
      </c>
      <c r="O5575" t="s">
        <v>829</v>
      </c>
      <c r="P5575" t="s">
        <v>829</v>
      </c>
      <c r="Q5575" t="s">
        <v>829</v>
      </c>
      <c r="R5575" t="s">
        <v>829</v>
      </c>
      <c r="S5575">
        <v>-424330</v>
      </c>
      <c r="T5575" t="s">
        <v>829</v>
      </c>
      <c r="U5575" t="s">
        <v>829</v>
      </c>
      <c r="V5575" t="s">
        <v>834</v>
      </c>
    </row>
    <row r="5576" spans="1:22" x14ac:dyDescent="0.3">
      <c r="A5576">
        <v>202223</v>
      </c>
      <c r="B5576" t="s">
        <v>820</v>
      </c>
      <c r="C5576" t="s">
        <v>821</v>
      </c>
      <c r="D5576" t="s">
        <v>822</v>
      </c>
      <c r="E5576" t="s">
        <v>823</v>
      </c>
      <c r="F5576" t="s">
        <v>898</v>
      </c>
      <c r="G5576" t="s">
        <v>899</v>
      </c>
      <c r="H5576" t="s">
        <v>984</v>
      </c>
      <c r="I5576">
        <v>206</v>
      </c>
      <c r="J5576" t="s">
        <v>985</v>
      </c>
      <c r="K5576" t="s">
        <v>835</v>
      </c>
      <c r="L5576" t="s">
        <v>837</v>
      </c>
      <c r="M5576" t="s">
        <v>829</v>
      </c>
      <c r="N5576" t="s">
        <v>829</v>
      </c>
      <c r="O5576" t="s">
        <v>829</v>
      </c>
      <c r="P5576" t="s">
        <v>829</v>
      </c>
      <c r="Q5576" t="s">
        <v>829</v>
      </c>
      <c r="R5576" t="s">
        <v>829</v>
      </c>
      <c r="S5576">
        <v>-112880</v>
      </c>
      <c r="T5576" t="s">
        <v>829</v>
      </c>
      <c r="U5576" t="s">
        <v>829</v>
      </c>
      <c r="V5576">
        <v>0</v>
      </c>
    </row>
    <row r="5577" spans="1:22" x14ac:dyDescent="0.3">
      <c r="A5577">
        <v>202324</v>
      </c>
      <c r="B5577" t="s">
        <v>820</v>
      </c>
      <c r="C5577" t="s">
        <v>821</v>
      </c>
      <c r="D5577" t="s">
        <v>822</v>
      </c>
      <c r="E5577" t="s">
        <v>823</v>
      </c>
      <c r="F5577" t="s">
        <v>898</v>
      </c>
      <c r="G5577" t="s">
        <v>899</v>
      </c>
      <c r="H5577" t="s">
        <v>984</v>
      </c>
      <c r="I5577">
        <v>206</v>
      </c>
      <c r="J5577" t="s">
        <v>985</v>
      </c>
      <c r="K5577" t="s">
        <v>835</v>
      </c>
      <c r="L5577" t="s">
        <v>837</v>
      </c>
      <c r="M5577" t="s">
        <v>829</v>
      </c>
      <c r="N5577" t="s">
        <v>829</v>
      </c>
      <c r="O5577" t="s">
        <v>829</v>
      </c>
      <c r="P5577" t="s">
        <v>829</v>
      </c>
      <c r="Q5577" t="s">
        <v>829</v>
      </c>
      <c r="R5577" t="s">
        <v>829</v>
      </c>
      <c r="S5577">
        <v>-463838</v>
      </c>
      <c r="T5577" t="s">
        <v>829</v>
      </c>
      <c r="U5577" t="s">
        <v>829</v>
      </c>
      <c r="V5577">
        <v>0</v>
      </c>
    </row>
    <row r="5578" spans="1:22" x14ac:dyDescent="0.3">
      <c r="A5578">
        <v>202122</v>
      </c>
      <c r="B5578" t="s">
        <v>820</v>
      </c>
      <c r="C5578" t="s">
        <v>821</v>
      </c>
      <c r="D5578" t="s">
        <v>822</v>
      </c>
      <c r="E5578" t="s">
        <v>823</v>
      </c>
      <c r="F5578" t="s">
        <v>898</v>
      </c>
      <c r="G5578" t="s">
        <v>899</v>
      </c>
      <c r="H5578" t="s">
        <v>984</v>
      </c>
      <c r="I5578">
        <v>206</v>
      </c>
      <c r="J5578" t="s">
        <v>985</v>
      </c>
      <c r="K5578" t="s">
        <v>835</v>
      </c>
      <c r="L5578" t="s">
        <v>838</v>
      </c>
      <c r="M5578" t="s">
        <v>829</v>
      </c>
      <c r="N5578" t="s">
        <v>829</v>
      </c>
      <c r="O5578" t="s">
        <v>829</v>
      </c>
      <c r="P5578" t="s">
        <v>829</v>
      </c>
      <c r="Q5578" t="s">
        <v>829</v>
      </c>
      <c r="R5578" t="s">
        <v>829</v>
      </c>
      <c r="S5578">
        <v>4646000</v>
      </c>
      <c r="T5578" t="s">
        <v>829</v>
      </c>
      <c r="U5578" t="s">
        <v>829</v>
      </c>
      <c r="V5578" t="s">
        <v>834</v>
      </c>
    </row>
    <row r="5579" spans="1:22" x14ac:dyDescent="0.3">
      <c r="A5579">
        <v>202223</v>
      </c>
      <c r="B5579" t="s">
        <v>820</v>
      </c>
      <c r="C5579" t="s">
        <v>821</v>
      </c>
      <c r="D5579" t="s">
        <v>822</v>
      </c>
      <c r="E5579" t="s">
        <v>823</v>
      </c>
      <c r="F5579" t="s">
        <v>898</v>
      </c>
      <c r="G5579" t="s">
        <v>899</v>
      </c>
      <c r="H5579" t="s">
        <v>984</v>
      </c>
      <c r="I5579">
        <v>206</v>
      </c>
      <c r="J5579" t="s">
        <v>985</v>
      </c>
      <c r="K5579" t="s">
        <v>835</v>
      </c>
      <c r="L5579" t="s">
        <v>838</v>
      </c>
      <c r="M5579" t="s">
        <v>829</v>
      </c>
      <c r="N5579" t="s">
        <v>829</v>
      </c>
      <c r="O5579" t="s">
        <v>829</v>
      </c>
      <c r="P5579" t="s">
        <v>829</v>
      </c>
      <c r="Q5579" t="s">
        <v>829</v>
      </c>
      <c r="R5579" t="s">
        <v>829</v>
      </c>
      <c r="S5579">
        <v>5218000</v>
      </c>
      <c r="T5579" t="s">
        <v>829</v>
      </c>
      <c r="U5579" t="s">
        <v>829</v>
      </c>
      <c r="V5579" t="s">
        <v>834</v>
      </c>
    </row>
    <row r="5580" spans="1:22" x14ac:dyDescent="0.3">
      <c r="A5580">
        <v>202324</v>
      </c>
      <c r="B5580" t="s">
        <v>820</v>
      </c>
      <c r="C5580" t="s">
        <v>821</v>
      </c>
      <c r="D5580" t="s">
        <v>822</v>
      </c>
      <c r="E5580" t="s">
        <v>823</v>
      </c>
      <c r="F5580" t="s">
        <v>898</v>
      </c>
      <c r="G5580" t="s">
        <v>899</v>
      </c>
      <c r="H5580" t="s">
        <v>984</v>
      </c>
      <c r="I5580">
        <v>206</v>
      </c>
      <c r="J5580" t="s">
        <v>985</v>
      </c>
      <c r="K5580" t="s">
        <v>835</v>
      </c>
      <c r="L5580" t="s">
        <v>838</v>
      </c>
      <c r="M5580" t="s">
        <v>829</v>
      </c>
      <c r="N5580" t="s">
        <v>829</v>
      </c>
      <c r="O5580" t="s">
        <v>829</v>
      </c>
      <c r="P5580" t="s">
        <v>829</v>
      </c>
      <c r="Q5580" t="s">
        <v>829</v>
      </c>
      <c r="R5580" t="s">
        <v>829</v>
      </c>
      <c r="S5580">
        <v>5083000</v>
      </c>
      <c r="T5580" t="s">
        <v>829</v>
      </c>
      <c r="U5580" t="s">
        <v>829</v>
      </c>
      <c r="V5580" t="s">
        <v>834</v>
      </c>
    </row>
    <row r="5581" spans="1:22" x14ac:dyDescent="0.3">
      <c r="A5581">
        <v>202122</v>
      </c>
      <c r="B5581" t="s">
        <v>820</v>
      </c>
      <c r="C5581" t="s">
        <v>821</v>
      </c>
      <c r="D5581" t="s">
        <v>822</v>
      </c>
      <c r="E5581" t="s">
        <v>823</v>
      </c>
      <c r="F5581" t="s">
        <v>898</v>
      </c>
      <c r="G5581" t="s">
        <v>899</v>
      </c>
      <c r="H5581" t="s">
        <v>984</v>
      </c>
      <c r="I5581">
        <v>206</v>
      </c>
      <c r="J5581" t="s">
        <v>985</v>
      </c>
      <c r="K5581" t="s">
        <v>835</v>
      </c>
      <c r="L5581" t="s">
        <v>839</v>
      </c>
      <c r="M5581" t="s">
        <v>829</v>
      </c>
      <c r="N5581" t="s">
        <v>829</v>
      </c>
      <c r="O5581" t="s">
        <v>829</v>
      </c>
      <c r="P5581" t="s">
        <v>829</v>
      </c>
      <c r="Q5581" t="s">
        <v>829</v>
      </c>
      <c r="R5581" t="s">
        <v>829</v>
      </c>
      <c r="S5581">
        <v>-5218000</v>
      </c>
      <c r="T5581" t="s">
        <v>829</v>
      </c>
      <c r="U5581" t="s">
        <v>829</v>
      </c>
      <c r="V5581" t="s">
        <v>834</v>
      </c>
    </row>
    <row r="5582" spans="1:22" x14ac:dyDescent="0.3">
      <c r="A5582">
        <v>202223</v>
      </c>
      <c r="B5582" t="s">
        <v>820</v>
      </c>
      <c r="C5582" t="s">
        <v>821</v>
      </c>
      <c r="D5582" t="s">
        <v>822</v>
      </c>
      <c r="E5582" t="s">
        <v>823</v>
      </c>
      <c r="F5582" t="s">
        <v>898</v>
      </c>
      <c r="G5582" t="s">
        <v>899</v>
      </c>
      <c r="H5582" t="s">
        <v>984</v>
      </c>
      <c r="I5582">
        <v>206</v>
      </c>
      <c r="J5582" t="s">
        <v>985</v>
      </c>
      <c r="K5582" t="s">
        <v>835</v>
      </c>
      <c r="L5582" t="s">
        <v>839</v>
      </c>
      <c r="M5582" t="s">
        <v>829</v>
      </c>
      <c r="N5582" t="s">
        <v>829</v>
      </c>
      <c r="O5582" t="s">
        <v>829</v>
      </c>
      <c r="P5582" t="s">
        <v>829</v>
      </c>
      <c r="Q5582" t="s">
        <v>829</v>
      </c>
      <c r="R5582" t="s">
        <v>829</v>
      </c>
      <c r="S5582">
        <v>-5083000</v>
      </c>
      <c r="T5582" t="s">
        <v>829</v>
      </c>
      <c r="U5582" t="s">
        <v>829</v>
      </c>
      <c r="V5582" t="s">
        <v>834</v>
      </c>
    </row>
    <row r="5583" spans="1:22" x14ac:dyDescent="0.3">
      <c r="A5583">
        <v>202324</v>
      </c>
      <c r="B5583" t="s">
        <v>820</v>
      </c>
      <c r="C5583" t="s">
        <v>821</v>
      </c>
      <c r="D5583" t="s">
        <v>822</v>
      </c>
      <c r="E5583" t="s">
        <v>823</v>
      </c>
      <c r="F5583" t="s">
        <v>898</v>
      </c>
      <c r="G5583" t="s">
        <v>899</v>
      </c>
      <c r="H5583" t="s">
        <v>984</v>
      </c>
      <c r="I5583">
        <v>206</v>
      </c>
      <c r="J5583" t="s">
        <v>985</v>
      </c>
      <c r="K5583" t="s">
        <v>835</v>
      </c>
      <c r="L5583" t="s">
        <v>839</v>
      </c>
      <c r="M5583" t="s">
        <v>829</v>
      </c>
      <c r="N5583" t="s">
        <v>829</v>
      </c>
      <c r="O5583" t="s">
        <v>829</v>
      </c>
      <c r="P5583" t="s">
        <v>829</v>
      </c>
      <c r="Q5583" t="s">
        <v>829</v>
      </c>
      <c r="R5583" t="s">
        <v>829</v>
      </c>
      <c r="S5583">
        <v>-5768450</v>
      </c>
      <c r="T5583" t="s">
        <v>829</v>
      </c>
      <c r="U5583" t="s">
        <v>829</v>
      </c>
      <c r="V5583" t="s">
        <v>834</v>
      </c>
    </row>
    <row r="5584" spans="1:22" x14ac:dyDescent="0.3">
      <c r="A5584">
        <v>202122</v>
      </c>
      <c r="B5584" t="s">
        <v>820</v>
      </c>
      <c r="C5584" t="s">
        <v>821</v>
      </c>
      <c r="D5584" t="s">
        <v>822</v>
      </c>
      <c r="E5584" t="s">
        <v>823</v>
      </c>
      <c r="F5584" t="s">
        <v>898</v>
      </c>
      <c r="G5584" t="s">
        <v>899</v>
      </c>
      <c r="H5584" t="s">
        <v>984</v>
      </c>
      <c r="I5584">
        <v>206</v>
      </c>
      <c r="J5584" t="s">
        <v>985</v>
      </c>
      <c r="K5584" t="s">
        <v>835</v>
      </c>
      <c r="L5584" t="s">
        <v>840</v>
      </c>
      <c r="M5584" t="s">
        <v>829</v>
      </c>
      <c r="N5584" t="s">
        <v>829</v>
      </c>
      <c r="O5584" t="s">
        <v>829</v>
      </c>
      <c r="P5584" t="s">
        <v>829</v>
      </c>
      <c r="Q5584" t="s">
        <v>829</v>
      </c>
      <c r="R5584" t="s">
        <v>829</v>
      </c>
      <c r="S5584">
        <v>0</v>
      </c>
      <c r="T5584" t="s">
        <v>829</v>
      </c>
      <c r="U5584" t="s">
        <v>829</v>
      </c>
      <c r="V5584" t="s">
        <v>834</v>
      </c>
    </row>
    <row r="5585" spans="1:22" x14ac:dyDescent="0.3">
      <c r="A5585">
        <v>202223</v>
      </c>
      <c r="B5585" t="s">
        <v>820</v>
      </c>
      <c r="C5585" t="s">
        <v>821</v>
      </c>
      <c r="D5585" t="s">
        <v>822</v>
      </c>
      <c r="E5585" t="s">
        <v>823</v>
      </c>
      <c r="F5585" t="s">
        <v>898</v>
      </c>
      <c r="G5585" t="s">
        <v>899</v>
      </c>
      <c r="H5585" t="s">
        <v>984</v>
      </c>
      <c r="I5585">
        <v>206</v>
      </c>
      <c r="J5585" t="s">
        <v>985</v>
      </c>
      <c r="K5585" t="s">
        <v>835</v>
      </c>
      <c r="L5585" t="s">
        <v>840</v>
      </c>
      <c r="M5585" t="s">
        <v>829</v>
      </c>
      <c r="N5585" t="s">
        <v>829</v>
      </c>
      <c r="O5585" t="s">
        <v>829</v>
      </c>
      <c r="P5585" t="s">
        <v>829</v>
      </c>
      <c r="Q5585" t="s">
        <v>829</v>
      </c>
      <c r="R5585" t="s">
        <v>829</v>
      </c>
      <c r="S5585">
        <v>0</v>
      </c>
      <c r="T5585" t="s">
        <v>829</v>
      </c>
      <c r="U5585" t="s">
        <v>829</v>
      </c>
      <c r="V5585" t="s">
        <v>834</v>
      </c>
    </row>
    <row r="5586" spans="1:22" x14ac:dyDescent="0.3">
      <c r="A5586">
        <v>202324</v>
      </c>
      <c r="B5586" t="s">
        <v>820</v>
      </c>
      <c r="C5586" t="s">
        <v>821</v>
      </c>
      <c r="D5586" t="s">
        <v>822</v>
      </c>
      <c r="E5586" t="s">
        <v>823</v>
      </c>
      <c r="F5586" t="s">
        <v>898</v>
      </c>
      <c r="G5586" t="s">
        <v>899</v>
      </c>
      <c r="H5586" t="s">
        <v>984</v>
      </c>
      <c r="I5586">
        <v>206</v>
      </c>
      <c r="J5586" t="s">
        <v>985</v>
      </c>
      <c r="K5586" t="s">
        <v>835</v>
      </c>
      <c r="L5586" t="s">
        <v>840</v>
      </c>
      <c r="M5586" t="s">
        <v>829</v>
      </c>
      <c r="N5586" t="s">
        <v>829</v>
      </c>
      <c r="O5586" t="s">
        <v>829</v>
      </c>
      <c r="P5586" t="s">
        <v>829</v>
      </c>
      <c r="Q5586" t="s">
        <v>829</v>
      </c>
      <c r="R5586" t="s">
        <v>829</v>
      </c>
      <c r="S5586">
        <v>0</v>
      </c>
      <c r="T5586" t="s">
        <v>829</v>
      </c>
      <c r="U5586" t="s">
        <v>829</v>
      </c>
      <c r="V5586" t="s">
        <v>834</v>
      </c>
    </row>
    <row r="5587" spans="1:22" x14ac:dyDescent="0.3">
      <c r="A5587">
        <v>202122</v>
      </c>
      <c r="B5587" t="s">
        <v>820</v>
      </c>
      <c r="C5587" t="s">
        <v>821</v>
      </c>
      <c r="D5587" t="s">
        <v>822</v>
      </c>
      <c r="E5587" t="s">
        <v>823</v>
      </c>
      <c r="F5587" t="s">
        <v>898</v>
      </c>
      <c r="G5587" t="s">
        <v>899</v>
      </c>
      <c r="H5587" t="s">
        <v>984</v>
      </c>
      <c r="I5587">
        <v>206</v>
      </c>
      <c r="J5587" t="s">
        <v>985</v>
      </c>
      <c r="K5587" t="s">
        <v>835</v>
      </c>
      <c r="L5587" t="s">
        <v>841</v>
      </c>
      <c r="M5587" t="s">
        <v>829</v>
      </c>
      <c r="N5587" t="s">
        <v>829</v>
      </c>
      <c r="O5587" t="s">
        <v>829</v>
      </c>
      <c r="P5587" t="s">
        <v>829</v>
      </c>
      <c r="Q5587" t="s">
        <v>829</v>
      </c>
      <c r="R5587" t="s">
        <v>829</v>
      </c>
      <c r="S5587">
        <v>157278985</v>
      </c>
      <c r="T5587" t="s">
        <v>829</v>
      </c>
      <c r="U5587" t="s">
        <v>829</v>
      </c>
      <c r="V5587" t="s">
        <v>834</v>
      </c>
    </row>
    <row r="5588" spans="1:22" x14ac:dyDescent="0.3">
      <c r="A5588">
        <v>202223</v>
      </c>
      <c r="B5588" t="s">
        <v>820</v>
      </c>
      <c r="C5588" t="s">
        <v>821</v>
      </c>
      <c r="D5588" t="s">
        <v>822</v>
      </c>
      <c r="E5588" t="s">
        <v>823</v>
      </c>
      <c r="F5588" t="s">
        <v>898</v>
      </c>
      <c r="G5588" t="s">
        <v>899</v>
      </c>
      <c r="H5588" t="s">
        <v>984</v>
      </c>
      <c r="I5588">
        <v>206</v>
      </c>
      <c r="J5588" t="s">
        <v>985</v>
      </c>
      <c r="K5588" t="s">
        <v>835</v>
      </c>
      <c r="L5588" t="s">
        <v>841</v>
      </c>
      <c r="M5588" t="s">
        <v>829</v>
      </c>
      <c r="N5588" t="s">
        <v>829</v>
      </c>
      <c r="O5588" t="s">
        <v>829</v>
      </c>
      <c r="P5588" t="s">
        <v>829</v>
      </c>
      <c r="Q5588" t="s">
        <v>829</v>
      </c>
      <c r="R5588" t="s">
        <v>829</v>
      </c>
      <c r="S5588">
        <v>163312504</v>
      </c>
      <c r="T5588" t="s">
        <v>829</v>
      </c>
      <c r="U5588" t="s">
        <v>829</v>
      </c>
      <c r="V5588" t="s">
        <v>834</v>
      </c>
    </row>
    <row r="5589" spans="1:22" x14ac:dyDescent="0.3">
      <c r="A5589">
        <v>202324</v>
      </c>
      <c r="B5589" t="s">
        <v>820</v>
      </c>
      <c r="C5589" t="s">
        <v>821</v>
      </c>
      <c r="D5589" t="s">
        <v>822</v>
      </c>
      <c r="E5589" t="s">
        <v>823</v>
      </c>
      <c r="F5589" t="s">
        <v>898</v>
      </c>
      <c r="G5589" t="s">
        <v>899</v>
      </c>
      <c r="H5589" t="s">
        <v>984</v>
      </c>
      <c r="I5589">
        <v>206</v>
      </c>
      <c r="J5589" t="s">
        <v>985</v>
      </c>
      <c r="K5589" t="s">
        <v>835</v>
      </c>
      <c r="L5589" t="s">
        <v>841</v>
      </c>
      <c r="M5589" t="s">
        <v>829</v>
      </c>
      <c r="N5589" t="s">
        <v>829</v>
      </c>
      <c r="O5589" t="s">
        <v>829</v>
      </c>
      <c r="P5589" t="s">
        <v>829</v>
      </c>
      <c r="Q5589" t="s">
        <v>829</v>
      </c>
      <c r="R5589" t="s">
        <v>829</v>
      </c>
      <c r="S5589">
        <v>168600120</v>
      </c>
      <c r="T5589" t="s">
        <v>829</v>
      </c>
      <c r="U5589" t="s">
        <v>829</v>
      </c>
      <c r="V5589" t="s">
        <v>834</v>
      </c>
    </row>
    <row r="5590" spans="1:22" x14ac:dyDescent="0.3">
      <c r="A5590">
        <v>202122</v>
      </c>
      <c r="B5590" t="s">
        <v>820</v>
      </c>
      <c r="C5590" t="s">
        <v>821</v>
      </c>
      <c r="D5590" t="s">
        <v>822</v>
      </c>
      <c r="E5590" t="s">
        <v>823</v>
      </c>
      <c r="F5590" t="s">
        <v>898</v>
      </c>
      <c r="G5590" t="s">
        <v>899</v>
      </c>
      <c r="H5590" t="s">
        <v>984</v>
      </c>
      <c r="I5590">
        <v>206</v>
      </c>
      <c r="J5590" t="s">
        <v>985</v>
      </c>
      <c r="K5590" t="s">
        <v>842</v>
      </c>
      <c r="L5590" t="s">
        <v>238</v>
      </c>
      <c r="M5590" t="s">
        <v>829</v>
      </c>
      <c r="N5590" t="s">
        <v>829</v>
      </c>
      <c r="O5590" t="s">
        <v>829</v>
      </c>
      <c r="P5590" t="s">
        <v>829</v>
      </c>
      <c r="Q5590" t="s">
        <v>829</v>
      </c>
      <c r="R5590" t="s">
        <v>829</v>
      </c>
      <c r="S5590">
        <v>862043</v>
      </c>
      <c r="T5590">
        <v>88581</v>
      </c>
      <c r="U5590">
        <v>773462</v>
      </c>
      <c r="V5590">
        <v>31</v>
      </c>
    </row>
    <row r="5591" spans="1:22" x14ac:dyDescent="0.3">
      <c r="A5591">
        <v>202223</v>
      </c>
      <c r="B5591" t="s">
        <v>820</v>
      </c>
      <c r="C5591" t="s">
        <v>821</v>
      </c>
      <c r="D5591" t="s">
        <v>822</v>
      </c>
      <c r="E5591" t="s">
        <v>823</v>
      </c>
      <c r="F5591" t="s">
        <v>898</v>
      </c>
      <c r="G5591" t="s">
        <v>899</v>
      </c>
      <c r="H5591" t="s">
        <v>984</v>
      </c>
      <c r="I5591">
        <v>206</v>
      </c>
      <c r="J5591" t="s">
        <v>985</v>
      </c>
      <c r="K5591" t="s">
        <v>842</v>
      </c>
      <c r="L5591" t="s">
        <v>238</v>
      </c>
      <c r="M5591" t="s">
        <v>829</v>
      </c>
      <c r="N5591" t="s">
        <v>829</v>
      </c>
      <c r="O5591" t="s">
        <v>829</v>
      </c>
      <c r="P5591" t="s">
        <v>829</v>
      </c>
      <c r="Q5591" t="s">
        <v>829</v>
      </c>
      <c r="R5591" t="s">
        <v>829</v>
      </c>
      <c r="S5591">
        <v>808343</v>
      </c>
      <c r="T5591">
        <v>0</v>
      </c>
      <c r="U5591">
        <v>808343</v>
      </c>
      <c r="V5591">
        <v>33</v>
      </c>
    </row>
    <row r="5592" spans="1:22" x14ac:dyDescent="0.3">
      <c r="A5592">
        <v>202324</v>
      </c>
      <c r="B5592" t="s">
        <v>820</v>
      </c>
      <c r="C5592" t="s">
        <v>821</v>
      </c>
      <c r="D5592" t="s">
        <v>822</v>
      </c>
      <c r="E5592" t="s">
        <v>823</v>
      </c>
      <c r="F5592" t="s">
        <v>898</v>
      </c>
      <c r="G5592" t="s">
        <v>899</v>
      </c>
      <c r="H5592" t="s">
        <v>984</v>
      </c>
      <c r="I5592">
        <v>206</v>
      </c>
      <c r="J5592" t="s">
        <v>985</v>
      </c>
      <c r="K5592" t="s">
        <v>842</v>
      </c>
      <c r="L5592" t="s">
        <v>238</v>
      </c>
      <c r="M5592" t="s">
        <v>829</v>
      </c>
      <c r="N5592" t="s">
        <v>829</v>
      </c>
      <c r="O5592" t="s">
        <v>829</v>
      </c>
      <c r="P5592" t="s">
        <v>829</v>
      </c>
      <c r="Q5592" t="s">
        <v>829</v>
      </c>
      <c r="R5592" t="s">
        <v>829</v>
      </c>
      <c r="S5592">
        <v>567536</v>
      </c>
      <c r="T5592">
        <v>152766</v>
      </c>
      <c r="U5592">
        <v>414770</v>
      </c>
      <c r="V5592">
        <v>17</v>
      </c>
    </row>
    <row r="5593" spans="1:22" x14ac:dyDescent="0.3">
      <c r="A5593">
        <v>202122</v>
      </c>
      <c r="B5593" t="s">
        <v>820</v>
      </c>
      <c r="C5593" t="s">
        <v>821</v>
      </c>
      <c r="D5593" t="s">
        <v>822</v>
      </c>
      <c r="E5593" t="s">
        <v>823</v>
      </c>
      <c r="F5593" t="s">
        <v>898</v>
      </c>
      <c r="G5593" t="s">
        <v>899</v>
      </c>
      <c r="H5593" t="s">
        <v>984</v>
      </c>
      <c r="I5593">
        <v>206</v>
      </c>
      <c r="J5593" t="s">
        <v>985</v>
      </c>
      <c r="K5593" t="s">
        <v>842</v>
      </c>
      <c r="L5593" t="s">
        <v>240</v>
      </c>
      <c r="M5593" t="s">
        <v>829</v>
      </c>
      <c r="N5593" t="s">
        <v>829</v>
      </c>
      <c r="O5593" t="s">
        <v>829</v>
      </c>
      <c r="P5593" t="s">
        <v>829</v>
      </c>
      <c r="Q5593" t="s">
        <v>829</v>
      </c>
      <c r="R5593" t="s">
        <v>829</v>
      </c>
      <c r="S5593">
        <v>425730</v>
      </c>
      <c r="T5593">
        <v>10273</v>
      </c>
      <c r="U5593">
        <v>415457</v>
      </c>
      <c r="V5593">
        <v>17</v>
      </c>
    </row>
    <row r="5594" spans="1:22" x14ac:dyDescent="0.3">
      <c r="A5594">
        <v>202223</v>
      </c>
      <c r="B5594" t="s">
        <v>820</v>
      </c>
      <c r="C5594" t="s">
        <v>821</v>
      </c>
      <c r="D5594" t="s">
        <v>822</v>
      </c>
      <c r="E5594" t="s">
        <v>823</v>
      </c>
      <c r="F5594" t="s">
        <v>898</v>
      </c>
      <c r="G5594" t="s">
        <v>899</v>
      </c>
      <c r="H5594" t="s">
        <v>984</v>
      </c>
      <c r="I5594">
        <v>206</v>
      </c>
      <c r="J5594" t="s">
        <v>985</v>
      </c>
      <c r="K5594" t="s">
        <v>842</v>
      </c>
      <c r="L5594" t="s">
        <v>240</v>
      </c>
      <c r="M5594" t="s">
        <v>829</v>
      </c>
      <c r="N5594" t="s">
        <v>829</v>
      </c>
      <c r="O5594" t="s">
        <v>829</v>
      </c>
      <c r="P5594" t="s">
        <v>829</v>
      </c>
      <c r="Q5594" t="s">
        <v>829</v>
      </c>
      <c r="R5594" t="s">
        <v>829</v>
      </c>
      <c r="S5594">
        <v>600004</v>
      </c>
      <c r="T5594" t="s">
        <v>829</v>
      </c>
      <c r="U5594">
        <v>600004</v>
      </c>
      <c r="V5594">
        <v>24</v>
      </c>
    </row>
    <row r="5595" spans="1:22" x14ac:dyDescent="0.3">
      <c r="A5595">
        <v>202324</v>
      </c>
      <c r="B5595" t="s">
        <v>820</v>
      </c>
      <c r="C5595" t="s">
        <v>821</v>
      </c>
      <c r="D5595" t="s">
        <v>822</v>
      </c>
      <c r="E5595" t="s">
        <v>823</v>
      </c>
      <c r="F5595" t="s">
        <v>898</v>
      </c>
      <c r="G5595" t="s">
        <v>899</v>
      </c>
      <c r="H5595" t="s">
        <v>984</v>
      </c>
      <c r="I5595">
        <v>206</v>
      </c>
      <c r="J5595" t="s">
        <v>985</v>
      </c>
      <c r="K5595" t="s">
        <v>842</v>
      </c>
      <c r="L5595" t="s">
        <v>240</v>
      </c>
      <c r="M5595" t="s">
        <v>829</v>
      </c>
      <c r="N5595" t="s">
        <v>829</v>
      </c>
      <c r="O5595" t="s">
        <v>829</v>
      </c>
      <c r="P5595" t="s">
        <v>829</v>
      </c>
      <c r="Q5595" t="s">
        <v>829</v>
      </c>
      <c r="R5595" t="s">
        <v>829</v>
      </c>
      <c r="S5595">
        <v>925673</v>
      </c>
      <c r="T5595">
        <v>0</v>
      </c>
      <c r="U5595">
        <v>925673</v>
      </c>
      <c r="V5595">
        <v>38</v>
      </c>
    </row>
    <row r="5596" spans="1:22" x14ac:dyDescent="0.3">
      <c r="A5596">
        <v>202122</v>
      </c>
      <c r="B5596" t="s">
        <v>820</v>
      </c>
      <c r="C5596" t="s">
        <v>821</v>
      </c>
      <c r="D5596" t="s">
        <v>822</v>
      </c>
      <c r="E5596" t="s">
        <v>823</v>
      </c>
      <c r="F5596" t="s">
        <v>898</v>
      </c>
      <c r="G5596" t="s">
        <v>899</v>
      </c>
      <c r="H5596" t="s">
        <v>984</v>
      </c>
      <c r="I5596">
        <v>206</v>
      </c>
      <c r="J5596" t="s">
        <v>985</v>
      </c>
      <c r="K5596" t="s">
        <v>842</v>
      </c>
      <c r="L5596" t="s">
        <v>843</v>
      </c>
      <c r="M5596" t="s">
        <v>829</v>
      </c>
      <c r="N5596" t="s">
        <v>829</v>
      </c>
      <c r="O5596" t="s">
        <v>829</v>
      </c>
      <c r="P5596" t="s">
        <v>829</v>
      </c>
      <c r="Q5596" t="s">
        <v>829</v>
      </c>
      <c r="R5596" t="s">
        <v>829</v>
      </c>
      <c r="S5596">
        <v>62500</v>
      </c>
      <c r="T5596">
        <v>0</v>
      </c>
      <c r="U5596">
        <v>62500</v>
      </c>
      <c r="V5596">
        <v>3</v>
      </c>
    </row>
    <row r="5597" spans="1:22" x14ac:dyDescent="0.3">
      <c r="A5597">
        <v>202223</v>
      </c>
      <c r="B5597" t="s">
        <v>820</v>
      </c>
      <c r="C5597" t="s">
        <v>821</v>
      </c>
      <c r="D5597" t="s">
        <v>822</v>
      </c>
      <c r="E5597" t="s">
        <v>823</v>
      </c>
      <c r="F5597" t="s">
        <v>898</v>
      </c>
      <c r="G5597" t="s">
        <v>899</v>
      </c>
      <c r="H5597" t="s">
        <v>984</v>
      </c>
      <c r="I5597">
        <v>206</v>
      </c>
      <c r="J5597" t="s">
        <v>985</v>
      </c>
      <c r="K5597" t="s">
        <v>842</v>
      </c>
      <c r="L5597" t="s">
        <v>843</v>
      </c>
      <c r="M5597" t="s">
        <v>829</v>
      </c>
      <c r="N5597" t="s">
        <v>829</v>
      </c>
      <c r="O5597" t="s">
        <v>829</v>
      </c>
      <c r="P5597" t="s">
        <v>829</v>
      </c>
      <c r="Q5597" t="s">
        <v>829</v>
      </c>
      <c r="R5597" t="s">
        <v>829</v>
      </c>
      <c r="S5597">
        <v>42226</v>
      </c>
      <c r="T5597">
        <v>0</v>
      </c>
      <c r="U5597">
        <v>42226</v>
      </c>
      <c r="V5597">
        <v>2</v>
      </c>
    </row>
    <row r="5598" spans="1:22" x14ac:dyDescent="0.3">
      <c r="A5598">
        <v>202324</v>
      </c>
      <c r="B5598" t="s">
        <v>820</v>
      </c>
      <c r="C5598" t="s">
        <v>821</v>
      </c>
      <c r="D5598" t="s">
        <v>822</v>
      </c>
      <c r="E5598" t="s">
        <v>823</v>
      </c>
      <c r="F5598" t="s">
        <v>898</v>
      </c>
      <c r="G5598" t="s">
        <v>899</v>
      </c>
      <c r="H5598" t="s">
        <v>984</v>
      </c>
      <c r="I5598">
        <v>206</v>
      </c>
      <c r="J5598" t="s">
        <v>985</v>
      </c>
      <c r="K5598" t="s">
        <v>842</v>
      </c>
      <c r="L5598" t="s">
        <v>843</v>
      </c>
      <c r="M5598" t="s">
        <v>829</v>
      </c>
      <c r="N5598" t="s">
        <v>829</v>
      </c>
      <c r="O5598" t="s">
        <v>829</v>
      </c>
      <c r="P5598" t="s">
        <v>829</v>
      </c>
      <c r="Q5598" t="s">
        <v>829</v>
      </c>
      <c r="R5598" t="s">
        <v>829</v>
      </c>
      <c r="S5598">
        <v>42226</v>
      </c>
      <c r="T5598">
        <v>0</v>
      </c>
      <c r="U5598">
        <v>42226</v>
      </c>
      <c r="V5598">
        <v>2</v>
      </c>
    </row>
    <row r="5599" spans="1:22" x14ac:dyDescent="0.3">
      <c r="A5599">
        <v>202122</v>
      </c>
      <c r="B5599" t="s">
        <v>820</v>
      </c>
      <c r="C5599" t="s">
        <v>821</v>
      </c>
      <c r="D5599" t="s">
        <v>822</v>
      </c>
      <c r="E5599" t="s">
        <v>823</v>
      </c>
      <c r="F5599" t="s">
        <v>898</v>
      </c>
      <c r="G5599" t="s">
        <v>899</v>
      </c>
      <c r="H5599" t="s">
        <v>984</v>
      </c>
      <c r="I5599">
        <v>206</v>
      </c>
      <c r="J5599" t="s">
        <v>985</v>
      </c>
      <c r="K5599" t="s">
        <v>842</v>
      </c>
      <c r="L5599" t="s">
        <v>249</v>
      </c>
      <c r="M5599">
        <v>0</v>
      </c>
      <c r="N5599">
        <v>170973</v>
      </c>
      <c r="O5599">
        <v>100573</v>
      </c>
      <c r="P5599">
        <v>2826088</v>
      </c>
      <c r="Q5599">
        <v>80458</v>
      </c>
      <c r="R5599" t="s">
        <v>829</v>
      </c>
      <c r="S5599">
        <v>3178092</v>
      </c>
      <c r="T5599">
        <v>0</v>
      </c>
      <c r="U5599">
        <v>3178092</v>
      </c>
      <c r="V5599">
        <v>128</v>
      </c>
    </row>
    <row r="5600" spans="1:22" x14ac:dyDescent="0.3">
      <c r="A5600">
        <v>202223</v>
      </c>
      <c r="B5600" t="s">
        <v>820</v>
      </c>
      <c r="C5600" t="s">
        <v>821</v>
      </c>
      <c r="D5600" t="s">
        <v>822</v>
      </c>
      <c r="E5600" t="s">
        <v>823</v>
      </c>
      <c r="F5600" t="s">
        <v>898</v>
      </c>
      <c r="G5600" t="s">
        <v>899</v>
      </c>
      <c r="H5600" t="s">
        <v>984</v>
      </c>
      <c r="I5600">
        <v>206</v>
      </c>
      <c r="J5600" t="s">
        <v>985</v>
      </c>
      <c r="K5600" t="s">
        <v>842</v>
      </c>
      <c r="L5600" t="s">
        <v>249</v>
      </c>
      <c r="M5600">
        <v>0</v>
      </c>
      <c r="N5600">
        <v>199059</v>
      </c>
      <c r="O5600">
        <v>117094</v>
      </c>
      <c r="P5600">
        <v>3290335</v>
      </c>
      <c r="Q5600">
        <v>93675</v>
      </c>
      <c r="R5600" t="s">
        <v>829</v>
      </c>
      <c r="S5600">
        <v>3700163</v>
      </c>
      <c r="T5600">
        <v>0</v>
      </c>
      <c r="U5600">
        <v>3700163</v>
      </c>
      <c r="V5600">
        <v>150</v>
      </c>
    </row>
    <row r="5601" spans="1:22" x14ac:dyDescent="0.3">
      <c r="A5601">
        <v>202324</v>
      </c>
      <c r="B5601" t="s">
        <v>820</v>
      </c>
      <c r="C5601" t="s">
        <v>821</v>
      </c>
      <c r="D5601" t="s">
        <v>822</v>
      </c>
      <c r="E5601" t="s">
        <v>823</v>
      </c>
      <c r="F5601" t="s">
        <v>898</v>
      </c>
      <c r="G5601" t="s">
        <v>899</v>
      </c>
      <c r="H5601" t="s">
        <v>984</v>
      </c>
      <c r="I5601">
        <v>206</v>
      </c>
      <c r="J5601" t="s">
        <v>985</v>
      </c>
      <c r="K5601" t="s">
        <v>842</v>
      </c>
      <c r="L5601" t="s">
        <v>249</v>
      </c>
      <c r="M5601">
        <v>0</v>
      </c>
      <c r="N5601">
        <v>0</v>
      </c>
      <c r="O5601">
        <v>0</v>
      </c>
      <c r="P5601">
        <v>3729743</v>
      </c>
      <c r="Q5601">
        <v>196302</v>
      </c>
      <c r="R5601" t="s">
        <v>829</v>
      </c>
      <c r="S5601">
        <v>3926046</v>
      </c>
      <c r="T5601">
        <v>0</v>
      </c>
      <c r="U5601">
        <v>3926046</v>
      </c>
      <c r="V5601">
        <v>161</v>
      </c>
    </row>
    <row r="5602" spans="1:22" x14ac:dyDescent="0.3">
      <c r="A5602">
        <v>202122</v>
      </c>
      <c r="B5602" t="s">
        <v>820</v>
      </c>
      <c r="C5602" t="s">
        <v>821</v>
      </c>
      <c r="D5602" t="s">
        <v>822</v>
      </c>
      <c r="E5602" t="s">
        <v>823</v>
      </c>
      <c r="F5602" t="s">
        <v>898</v>
      </c>
      <c r="G5602" t="s">
        <v>899</v>
      </c>
      <c r="H5602" t="s">
        <v>984</v>
      </c>
      <c r="I5602">
        <v>206</v>
      </c>
      <c r="J5602" t="s">
        <v>985</v>
      </c>
      <c r="K5602" t="s">
        <v>842</v>
      </c>
      <c r="L5602" t="s">
        <v>844</v>
      </c>
      <c r="M5602">
        <v>0</v>
      </c>
      <c r="N5602">
        <v>0</v>
      </c>
      <c r="O5602">
        <v>0</v>
      </c>
      <c r="P5602">
        <v>0</v>
      </c>
      <c r="Q5602">
        <v>0</v>
      </c>
      <c r="R5602" t="s">
        <v>829</v>
      </c>
      <c r="S5602">
        <v>0</v>
      </c>
      <c r="T5602">
        <v>0</v>
      </c>
      <c r="U5602">
        <v>0</v>
      </c>
      <c r="V5602">
        <v>0</v>
      </c>
    </row>
    <row r="5603" spans="1:22" x14ac:dyDescent="0.3">
      <c r="A5603">
        <v>202223</v>
      </c>
      <c r="B5603" t="s">
        <v>820</v>
      </c>
      <c r="C5603" t="s">
        <v>821</v>
      </c>
      <c r="D5603" t="s">
        <v>822</v>
      </c>
      <c r="E5603" t="s">
        <v>823</v>
      </c>
      <c r="F5603" t="s">
        <v>898</v>
      </c>
      <c r="G5603" t="s">
        <v>899</v>
      </c>
      <c r="H5603" t="s">
        <v>984</v>
      </c>
      <c r="I5603">
        <v>206</v>
      </c>
      <c r="J5603" t="s">
        <v>985</v>
      </c>
      <c r="K5603" t="s">
        <v>842</v>
      </c>
      <c r="L5603" t="s">
        <v>844</v>
      </c>
      <c r="M5603">
        <v>0</v>
      </c>
      <c r="N5603">
        <v>0</v>
      </c>
      <c r="O5603">
        <v>0</v>
      </c>
      <c r="P5603">
        <v>0</v>
      </c>
      <c r="Q5603">
        <v>0</v>
      </c>
      <c r="R5603" t="s">
        <v>829</v>
      </c>
      <c r="S5603">
        <v>0</v>
      </c>
      <c r="T5603">
        <v>0</v>
      </c>
      <c r="U5603">
        <v>0</v>
      </c>
      <c r="V5603">
        <v>0</v>
      </c>
    </row>
    <row r="5604" spans="1:22" x14ac:dyDescent="0.3">
      <c r="A5604">
        <v>202324</v>
      </c>
      <c r="B5604" t="s">
        <v>820</v>
      </c>
      <c r="C5604" t="s">
        <v>821</v>
      </c>
      <c r="D5604" t="s">
        <v>822</v>
      </c>
      <c r="E5604" t="s">
        <v>823</v>
      </c>
      <c r="F5604" t="s">
        <v>898</v>
      </c>
      <c r="G5604" t="s">
        <v>899</v>
      </c>
      <c r="H5604" t="s">
        <v>984</v>
      </c>
      <c r="I5604">
        <v>206</v>
      </c>
      <c r="J5604" t="s">
        <v>985</v>
      </c>
      <c r="K5604" t="s">
        <v>842</v>
      </c>
      <c r="L5604" t="s">
        <v>844</v>
      </c>
      <c r="M5604">
        <v>0</v>
      </c>
      <c r="N5604">
        <v>15902</v>
      </c>
      <c r="O5604">
        <v>97684</v>
      </c>
      <c r="P5604">
        <v>0</v>
      </c>
      <c r="Q5604">
        <v>0</v>
      </c>
      <c r="R5604" t="s">
        <v>829</v>
      </c>
      <c r="S5604">
        <v>113586</v>
      </c>
      <c r="T5604">
        <v>0</v>
      </c>
      <c r="U5604">
        <v>113586</v>
      </c>
      <c r="V5604">
        <v>5</v>
      </c>
    </row>
    <row r="5605" spans="1:22" x14ac:dyDescent="0.3">
      <c r="A5605">
        <v>202122</v>
      </c>
      <c r="B5605" t="s">
        <v>820</v>
      </c>
      <c r="C5605" t="s">
        <v>821</v>
      </c>
      <c r="D5605" t="s">
        <v>822</v>
      </c>
      <c r="E5605" t="s">
        <v>823</v>
      </c>
      <c r="F5605" t="s">
        <v>898</v>
      </c>
      <c r="G5605" t="s">
        <v>899</v>
      </c>
      <c r="H5605" t="s">
        <v>984</v>
      </c>
      <c r="I5605">
        <v>206</v>
      </c>
      <c r="J5605" t="s">
        <v>985</v>
      </c>
      <c r="K5605" t="s">
        <v>842</v>
      </c>
      <c r="L5605" t="s">
        <v>251</v>
      </c>
      <c r="M5605" t="s">
        <v>829</v>
      </c>
      <c r="N5605" t="s">
        <v>829</v>
      </c>
      <c r="O5605">
        <v>0</v>
      </c>
      <c r="P5605">
        <v>0</v>
      </c>
      <c r="Q5605">
        <v>452576</v>
      </c>
      <c r="R5605">
        <v>0</v>
      </c>
      <c r="S5605">
        <v>452576</v>
      </c>
      <c r="T5605">
        <v>0</v>
      </c>
      <c r="U5605">
        <v>452576</v>
      </c>
      <c r="V5605">
        <v>18</v>
      </c>
    </row>
    <row r="5606" spans="1:22" x14ac:dyDescent="0.3">
      <c r="A5606">
        <v>202223</v>
      </c>
      <c r="B5606" t="s">
        <v>820</v>
      </c>
      <c r="C5606" t="s">
        <v>821</v>
      </c>
      <c r="D5606" t="s">
        <v>822</v>
      </c>
      <c r="E5606" t="s">
        <v>823</v>
      </c>
      <c r="F5606" t="s">
        <v>898</v>
      </c>
      <c r="G5606" t="s">
        <v>899</v>
      </c>
      <c r="H5606" t="s">
        <v>984</v>
      </c>
      <c r="I5606">
        <v>206</v>
      </c>
      <c r="J5606" t="s">
        <v>985</v>
      </c>
      <c r="K5606" t="s">
        <v>842</v>
      </c>
      <c r="L5606" t="s">
        <v>251</v>
      </c>
      <c r="M5606" t="s">
        <v>829</v>
      </c>
      <c r="N5606" t="s">
        <v>829</v>
      </c>
      <c r="O5606">
        <v>0</v>
      </c>
      <c r="P5606">
        <v>0</v>
      </c>
      <c r="Q5606">
        <v>526921</v>
      </c>
      <c r="R5606">
        <v>0</v>
      </c>
      <c r="S5606">
        <v>526921</v>
      </c>
      <c r="T5606">
        <v>0</v>
      </c>
      <c r="U5606">
        <v>526921</v>
      </c>
      <c r="V5606">
        <v>21</v>
      </c>
    </row>
    <row r="5607" spans="1:22" x14ac:dyDescent="0.3">
      <c r="A5607">
        <v>202324</v>
      </c>
      <c r="B5607" t="s">
        <v>820</v>
      </c>
      <c r="C5607" t="s">
        <v>821</v>
      </c>
      <c r="D5607" t="s">
        <v>822</v>
      </c>
      <c r="E5607" t="s">
        <v>823</v>
      </c>
      <c r="F5607" t="s">
        <v>898</v>
      </c>
      <c r="G5607" t="s">
        <v>899</v>
      </c>
      <c r="H5607" t="s">
        <v>984</v>
      </c>
      <c r="I5607">
        <v>206</v>
      </c>
      <c r="J5607" t="s">
        <v>985</v>
      </c>
      <c r="K5607" t="s">
        <v>842</v>
      </c>
      <c r="L5607" t="s">
        <v>251</v>
      </c>
      <c r="M5607" t="s">
        <v>829</v>
      </c>
      <c r="N5607" t="s">
        <v>829</v>
      </c>
      <c r="O5607">
        <v>0</v>
      </c>
      <c r="P5607">
        <v>914408</v>
      </c>
      <c r="Q5607">
        <v>0</v>
      </c>
      <c r="R5607">
        <v>0</v>
      </c>
      <c r="S5607">
        <v>914408</v>
      </c>
      <c r="T5607">
        <v>0</v>
      </c>
      <c r="U5607">
        <v>914408</v>
      </c>
      <c r="V5607">
        <v>38</v>
      </c>
    </row>
    <row r="5608" spans="1:22" x14ac:dyDescent="0.3">
      <c r="A5608">
        <v>202122</v>
      </c>
      <c r="B5608" t="s">
        <v>820</v>
      </c>
      <c r="C5608" t="s">
        <v>821</v>
      </c>
      <c r="D5608" t="s">
        <v>822</v>
      </c>
      <c r="E5608" t="s">
        <v>823</v>
      </c>
      <c r="F5608" t="s">
        <v>898</v>
      </c>
      <c r="G5608" t="s">
        <v>899</v>
      </c>
      <c r="H5608" t="s">
        <v>984</v>
      </c>
      <c r="I5608">
        <v>206</v>
      </c>
      <c r="J5608" t="s">
        <v>985</v>
      </c>
      <c r="K5608" t="s">
        <v>842</v>
      </c>
      <c r="L5608" t="s">
        <v>253</v>
      </c>
      <c r="M5608" t="s">
        <v>829</v>
      </c>
      <c r="N5608" t="s">
        <v>829</v>
      </c>
      <c r="O5608">
        <v>0</v>
      </c>
      <c r="P5608">
        <v>0</v>
      </c>
      <c r="Q5608">
        <v>191088</v>
      </c>
      <c r="R5608">
        <v>231317</v>
      </c>
      <c r="S5608">
        <v>422405</v>
      </c>
      <c r="T5608">
        <v>0</v>
      </c>
      <c r="U5608">
        <v>422405</v>
      </c>
      <c r="V5608">
        <v>17</v>
      </c>
    </row>
    <row r="5609" spans="1:22" x14ac:dyDescent="0.3">
      <c r="A5609">
        <v>202223</v>
      </c>
      <c r="B5609" t="s">
        <v>820</v>
      </c>
      <c r="C5609" t="s">
        <v>821</v>
      </c>
      <c r="D5609" t="s">
        <v>822</v>
      </c>
      <c r="E5609" t="s">
        <v>823</v>
      </c>
      <c r="F5609" t="s">
        <v>898</v>
      </c>
      <c r="G5609" t="s">
        <v>899</v>
      </c>
      <c r="H5609" t="s">
        <v>984</v>
      </c>
      <c r="I5609">
        <v>206</v>
      </c>
      <c r="J5609" t="s">
        <v>985</v>
      </c>
      <c r="K5609" t="s">
        <v>842</v>
      </c>
      <c r="L5609" t="s">
        <v>253</v>
      </c>
      <c r="M5609" t="s">
        <v>829</v>
      </c>
      <c r="N5609" t="s">
        <v>829</v>
      </c>
      <c r="O5609">
        <v>0</v>
      </c>
      <c r="P5609">
        <v>0</v>
      </c>
      <c r="Q5609">
        <v>222478</v>
      </c>
      <c r="R5609">
        <v>269316</v>
      </c>
      <c r="S5609">
        <v>491794</v>
      </c>
      <c r="T5609">
        <v>0</v>
      </c>
      <c r="U5609">
        <v>491794</v>
      </c>
      <c r="V5609">
        <v>20</v>
      </c>
    </row>
    <row r="5610" spans="1:22" x14ac:dyDescent="0.3">
      <c r="A5610">
        <v>202324</v>
      </c>
      <c r="B5610" t="s">
        <v>820</v>
      </c>
      <c r="C5610" t="s">
        <v>821</v>
      </c>
      <c r="D5610" t="s">
        <v>822</v>
      </c>
      <c r="E5610" t="s">
        <v>823</v>
      </c>
      <c r="F5610" t="s">
        <v>898</v>
      </c>
      <c r="G5610" t="s">
        <v>899</v>
      </c>
      <c r="H5610" t="s">
        <v>984</v>
      </c>
      <c r="I5610">
        <v>206</v>
      </c>
      <c r="J5610" t="s">
        <v>985</v>
      </c>
      <c r="K5610" t="s">
        <v>842</v>
      </c>
      <c r="L5610" t="s">
        <v>253</v>
      </c>
      <c r="M5610" t="s">
        <v>829</v>
      </c>
      <c r="N5610" t="s">
        <v>829</v>
      </c>
      <c r="O5610">
        <v>0</v>
      </c>
      <c r="P5610">
        <v>0</v>
      </c>
      <c r="Q5610">
        <v>0</v>
      </c>
      <c r="R5610">
        <v>512218</v>
      </c>
      <c r="S5610">
        <v>512218</v>
      </c>
      <c r="T5610">
        <v>0</v>
      </c>
      <c r="U5610">
        <v>512218</v>
      </c>
      <c r="V5610">
        <v>21</v>
      </c>
    </row>
    <row r="5611" spans="1:22" x14ac:dyDescent="0.3">
      <c r="A5611">
        <v>202122</v>
      </c>
      <c r="B5611" t="s">
        <v>820</v>
      </c>
      <c r="C5611" t="s">
        <v>821</v>
      </c>
      <c r="D5611" t="s">
        <v>822</v>
      </c>
      <c r="E5611" t="s">
        <v>823</v>
      </c>
      <c r="F5611" t="s">
        <v>898</v>
      </c>
      <c r="G5611" t="s">
        <v>899</v>
      </c>
      <c r="H5611" t="s">
        <v>984</v>
      </c>
      <c r="I5611">
        <v>206</v>
      </c>
      <c r="J5611" t="s">
        <v>985</v>
      </c>
      <c r="K5611" t="s">
        <v>842</v>
      </c>
      <c r="L5611" t="s">
        <v>845</v>
      </c>
      <c r="M5611" t="s">
        <v>829</v>
      </c>
      <c r="N5611" t="s">
        <v>829</v>
      </c>
      <c r="O5611">
        <v>0</v>
      </c>
      <c r="P5611">
        <v>0</v>
      </c>
      <c r="Q5611">
        <v>0</v>
      </c>
      <c r="R5611">
        <v>0</v>
      </c>
      <c r="S5611">
        <v>0</v>
      </c>
      <c r="T5611">
        <v>0</v>
      </c>
      <c r="U5611">
        <v>0</v>
      </c>
      <c r="V5611">
        <v>0</v>
      </c>
    </row>
    <row r="5612" spans="1:22" x14ac:dyDescent="0.3">
      <c r="A5612">
        <v>202223</v>
      </c>
      <c r="B5612" t="s">
        <v>820</v>
      </c>
      <c r="C5612" t="s">
        <v>821</v>
      </c>
      <c r="D5612" t="s">
        <v>822</v>
      </c>
      <c r="E5612" t="s">
        <v>823</v>
      </c>
      <c r="F5612" t="s">
        <v>898</v>
      </c>
      <c r="G5612" t="s">
        <v>899</v>
      </c>
      <c r="H5612" t="s">
        <v>984</v>
      </c>
      <c r="I5612">
        <v>206</v>
      </c>
      <c r="J5612" t="s">
        <v>985</v>
      </c>
      <c r="K5612" t="s">
        <v>842</v>
      </c>
      <c r="L5612" t="s">
        <v>845</v>
      </c>
      <c r="M5612" t="s">
        <v>829</v>
      </c>
      <c r="N5612" t="s">
        <v>829</v>
      </c>
      <c r="O5612">
        <v>0</v>
      </c>
      <c r="P5612">
        <v>0</v>
      </c>
      <c r="Q5612">
        <v>0</v>
      </c>
      <c r="R5612">
        <v>0</v>
      </c>
      <c r="S5612">
        <v>0</v>
      </c>
      <c r="T5612">
        <v>0</v>
      </c>
      <c r="U5612">
        <v>0</v>
      </c>
      <c r="V5612">
        <v>0</v>
      </c>
    </row>
    <row r="5613" spans="1:22" x14ac:dyDescent="0.3">
      <c r="A5613">
        <v>202324</v>
      </c>
      <c r="B5613" t="s">
        <v>820</v>
      </c>
      <c r="C5613" t="s">
        <v>821</v>
      </c>
      <c r="D5613" t="s">
        <v>822</v>
      </c>
      <c r="E5613" t="s">
        <v>823</v>
      </c>
      <c r="F5613" t="s">
        <v>898</v>
      </c>
      <c r="G5613" t="s">
        <v>899</v>
      </c>
      <c r="H5613" t="s">
        <v>984</v>
      </c>
      <c r="I5613">
        <v>206</v>
      </c>
      <c r="J5613" t="s">
        <v>985</v>
      </c>
      <c r="K5613" t="s">
        <v>842</v>
      </c>
      <c r="L5613" t="s">
        <v>845</v>
      </c>
      <c r="M5613" t="s">
        <v>829</v>
      </c>
      <c r="N5613" t="s">
        <v>829</v>
      </c>
      <c r="O5613">
        <v>0</v>
      </c>
      <c r="P5613">
        <v>0</v>
      </c>
      <c r="Q5613">
        <v>0</v>
      </c>
      <c r="R5613">
        <v>0</v>
      </c>
      <c r="S5613">
        <v>0</v>
      </c>
      <c r="T5613">
        <v>0</v>
      </c>
      <c r="U5613">
        <v>0</v>
      </c>
      <c r="V5613">
        <v>0</v>
      </c>
    </row>
    <row r="5614" spans="1:22" x14ac:dyDescent="0.3">
      <c r="A5614">
        <v>202122</v>
      </c>
      <c r="B5614" t="s">
        <v>820</v>
      </c>
      <c r="C5614" t="s">
        <v>821</v>
      </c>
      <c r="D5614" t="s">
        <v>822</v>
      </c>
      <c r="E5614" t="s">
        <v>823</v>
      </c>
      <c r="F5614" t="s">
        <v>898</v>
      </c>
      <c r="G5614" t="s">
        <v>899</v>
      </c>
      <c r="H5614" t="s">
        <v>986</v>
      </c>
      <c r="I5614">
        <v>207</v>
      </c>
      <c r="J5614" t="s">
        <v>987</v>
      </c>
      <c r="K5614" t="s">
        <v>828</v>
      </c>
      <c r="L5614" t="s">
        <v>336</v>
      </c>
      <c r="M5614">
        <v>105000</v>
      </c>
      <c r="N5614">
        <v>196000</v>
      </c>
      <c r="O5614">
        <v>14000</v>
      </c>
      <c r="P5614">
        <v>0</v>
      </c>
      <c r="Q5614">
        <v>0</v>
      </c>
      <c r="R5614" t="s">
        <v>829</v>
      </c>
      <c r="S5614">
        <v>315000</v>
      </c>
      <c r="T5614" t="s">
        <v>829</v>
      </c>
      <c r="U5614">
        <v>315000</v>
      </c>
      <c r="V5614">
        <v>40</v>
      </c>
    </row>
    <row r="5615" spans="1:22" x14ac:dyDescent="0.3">
      <c r="A5615">
        <v>202223</v>
      </c>
      <c r="B5615" t="s">
        <v>820</v>
      </c>
      <c r="C5615" t="s">
        <v>821</v>
      </c>
      <c r="D5615" t="s">
        <v>822</v>
      </c>
      <c r="E5615" t="s">
        <v>823</v>
      </c>
      <c r="F5615" t="s">
        <v>898</v>
      </c>
      <c r="G5615" t="s">
        <v>899</v>
      </c>
      <c r="H5615" t="s">
        <v>986</v>
      </c>
      <c r="I5615">
        <v>207</v>
      </c>
      <c r="J5615" t="s">
        <v>987</v>
      </c>
      <c r="K5615" t="s">
        <v>828</v>
      </c>
      <c r="L5615" t="s">
        <v>336</v>
      </c>
      <c r="M5615">
        <v>197380</v>
      </c>
      <c r="N5615">
        <v>368443</v>
      </c>
      <c r="O5615">
        <v>26317</v>
      </c>
      <c r="P5615">
        <v>0</v>
      </c>
      <c r="Q5615">
        <v>0</v>
      </c>
      <c r="R5615" t="s">
        <v>829</v>
      </c>
      <c r="S5615">
        <v>592140</v>
      </c>
      <c r="T5615" t="s">
        <v>829</v>
      </c>
      <c r="U5615">
        <v>592140</v>
      </c>
      <c r="V5615">
        <v>76</v>
      </c>
    </row>
    <row r="5616" spans="1:22" x14ac:dyDescent="0.3">
      <c r="A5616">
        <v>202324</v>
      </c>
      <c r="B5616" t="s">
        <v>820</v>
      </c>
      <c r="C5616" t="s">
        <v>821</v>
      </c>
      <c r="D5616" t="s">
        <v>822</v>
      </c>
      <c r="E5616" t="s">
        <v>823</v>
      </c>
      <c r="F5616" t="s">
        <v>898</v>
      </c>
      <c r="G5616" t="s">
        <v>899</v>
      </c>
      <c r="H5616" t="s">
        <v>986</v>
      </c>
      <c r="I5616">
        <v>207</v>
      </c>
      <c r="J5616" t="s">
        <v>987</v>
      </c>
      <c r="K5616" t="s">
        <v>828</v>
      </c>
      <c r="L5616" t="s">
        <v>336</v>
      </c>
      <c r="M5616">
        <v>150000</v>
      </c>
      <c r="N5616">
        <v>270000</v>
      </c>
      <c r="O5616">
        <v>67000</v>
      </c>
      <c r="P5616">
        <v>0</v>
      </c>
      <c r="Q5616">
        <v>0</v>
      </c>
      <c r="R5616" t="s">
        <v>829</v>
      </c>
      <c r="S5616">
        <v>487000</v>
      </c>
      <c r="T5616" t="s">
        <v>829</v>
      </c>
      <c r="U5616">
        <v>487000</v>
      </c>
      <c r="V5616">
        <v>63</v>
      </c>
    </row>
    <row r="5617" spans="1:22" x14ac:dyDescent="0.3">
      <c r="A5617">
        <v>202122</v>
      </c>
      <c r="B5617" t="s">
        <v>820</v>
      </c>
      <c r="C5617" t="s">
        <v>821</v>
      </c>
      <c r="D5617" t="s">
        <v>822</v>
      </c>
      <c r="E5617" t="s">
        <v>823</v>
      </c>
      <c r="F5617" t="s">
        <v>898</v>
      </c>
      <c r="G5617" t="s">
        <v>899</v>
      </c>
      <c r="H5617" t="s">
        <v>986</v>
      </c>
      <c r="I5617">
        <v>207</v>
      </c>
      <c r="J5617" t="s">
        <v>987</v>
      </c>
      <c r="K5617" t="s">
        <v>828</v>
      </c>
      <c r="L5617" t="s">
        <v>235</v>
      </c>
      <c r="M5617" t="s">
        <v>829</v>
      </c>
      <c r="N5617">
        <v>0</v>
      </c>
      <c r="O5617">
        <v>0</v>
      </c>
      <c r="P5617" t="s">
        <v>829</v>
      </c>
      <c r="Q5617" t="s">
        <v>829</v>
      </c>
      <c r="R5617" t="s">
        <v>829</v>
      </c>
      <c r="S5617">
        <v>0</v>
      </c>
      <c r="T5617">
        <v>0</v>
      </c>
      <c r="U5617">
        <v>0</v>
      </c>
      <c r="V5617">
        <v>0</v>
      </c>
    </row>
    <row r="5618" spans="1:22" x14ac:dyDescent="0.3">
      <c r="A5618">
        <v>202223</v>
      </c>
      <c r="B5618" t="s">
        <v>820</v>
      </c>
      <c r="C5618" t="s">
        <v>821</v>
      </c>
      <c r="D5618" t="s">
        <v>822</v>
      </c>
      <c r="E5618" t="s">
        <v>823</v>
      </c>
      <c r="F5618" t="s">
        <v>898</v>
      </c>
      <c r="G5618" t="s">
        <v>899</v>
      </c>
      <c r="H5618" t="s">
        <v>986</v>
      </c>
      <c r="I5618">
        <v>207</v>
      </c>
      <c r="J5618" t="s">
        <v>987</v>
      </c>
      <c r="K5618" t="s">
        <v>828</v>
      </c>
      <c r="L5618" t="s">
        <v>235</v>
      </c>
      <c r="M5618" t="s">
        <v>829</v>
      </c>
      <c r="N5618">
        <v>0</v>
      </c>
      <c r="O5618">
        <v>0</v>
      </c>
      <c r="P5618" t="s">
        <v>829</v>
      </c>
      <c r="Q5618" t="s">
        <v>829</v>
      </c>
      <c r="R5618" t="s">
        <v>829</v>
      </c>
      <c r="S5618">
        <v>0</v>
      </c>
      <c r="T5618">
        <v>0</v>
      </c>
      <c r="U5618">
        <v>0</v>
      </c>
      <c r="V5618">
        <v>0</v>
      </c>
    </row>
    <row r="5619" spans="1:22" x14ac:dyDescent="0.3">
      <c r="A5619">
        <v>202324</v>
      </c>
      <c r="B5619" t="s">
        <v>820</v>
      </c>
      <c r="C5619" t="s">
        <v>821</v>
      </c>
      <c r="D5619" t="s">
        <v>822</v>
      </c>
      <c r="E5619" t="s">
        <v>823</v>
      </c>
      <c r="F5619" t="s">
        <v>898</v>
      </c>
      <c r="G5619" t="s">
        <v>899</v>
      </c>
      <c r="H5619" t="s">
        <v>986</v>
      </c>
      <c r="I5619">
        <v>207</v>
      </c>
      <c r="J5619" t="s">
        <v>987</v>
      </c>
      <c r="K5619" t="s">
        <v>828</v>
      </c>
      <c r="L5619" t="s">
        <v>235</v>
      </c>
      <c r="M5619" t="s">
        <v>829</v>
      </c>
      <c r="N5619">
        <v>0</v>
      </c>
      <c r="O5619">
        <v>0</v>
      </c>
      <c r="P5619" t="s">
        <v>829</v>
      </c>
      <c r="Q5619" t="s">
        <v>829</v>
      </c>
      <c r="R5619" t="s">
        <v>829</v>
      </c>
      <c r="S5619">
        <v>0</v>
      </c>
      <c r="T5619">
        <v>0</v>
      </c>
      <c r="U5619">
        <v>0</v>
      </c>
      <c r="V5619">
        <v>0</v>
      </c>
    </row>
    <row r="5620" spans="1:22" x14ac:dyDescent="0.3">
      <c r="A5620">
        <v>202122</v>
      </c>
      <c r="B5620" t="s">
        <v>820</v>
      </c>
      <c r="C5620" t="s">
        <v>821</v>
      </c>
      <c r="D5620" t="s">
        <v>822</v>
      </c>
      <c r="E5620" t="s">
        <v>823</v>
      </c>
      <c r="F5620" t="s">
        <v>898</v>
      </c>
      <c r="G5620" t="s">
        <v>899</v>
      </c>
      <c r="H5620" t="s">
        <v>986</v>
      </c>
      <c r="I5620">
        <v>207</v>
      </c>
      <c r="J5620" t="s">
        <v>987</v>
      </c>
      <c r="K5620" t="s">
        <v>828</v>
      </c>
      <c r="L5620" t="s">
        <v>534</v>
      </c>
      <c r="M5620">
        <v>178449</v>
      </c>
      <c r="N5620">
        <v>2869975</v>
      </c>
      <c r="O5620">
        <v>482861</v>
      </c>
      <c r="P5620">
        <v>2002194</v>
      </c>
      <c r="Q5620">
        <v>0</v>
      </c>
      <c r="R5620" t="s">
        <v>829</v>
      </c>
      <c r="S5620">
        <v>5533480</v>
      </c>
      <c r="T5620">
        <v>0</v>
      </c>
      <c r="U5620">
        <v>5533480</v>
      </c>
      <c r="V5620">
        <v>177</v>
      </c>
    </row>
    <row r="5621" spans="1:22" x14ac:dyDescent="0.3">
      <c r="A5621">
        <v>202223</v>
      </c>
      <c r="B5621" t="s">
        <v>820</v>
      </c>
      <c r="C5621" t="s">
        <v>821</v>
      </c>
      <c r="D5621" t="s">
        <v>822</v>
      </c>
      <c r="E5621" t="s">
        <v>823</v>
      </c>
      <c r="F5621" t="s">
        <v>898</v>
      </c>
      <c r="G5621" t="s">
        <v>899</v>
      </c>
      <c r="H5621" t="s">
        <v>986</v>
      </c>
      <c r="I5621">
        <v>207</v>
      </c>
      <c r="J5621" t="s">
        <v>987</v>
      </c>
      <c r="K5621" t="s">
        <v>828</v>
      </c>
      <c r="L5621" t="s">
        <v>534</v>
      </c>
      <c r="M5621">
        <v>175245</v>
      </c>
      <c r="N5621">
        <v>2818437</v>
      </c>
      <c r="O5621">
        <v>474190</v>
      </c>
      <c r="P5621">
        <v>1966239</v>
      </c>
      <c r="Q5621">
        <v>0</v>
      </c>
      <c r="R5621" t="s">
        <v>829</v>
      </c>
      <c r="S5621">
        <v>5434111</v>
      </c>
      <c r="T5621">
        <v>0</v>
      </c>
      <c r="U5621">
        <v>5434111</v>
      </c>
      <c r="V5621">
        <v>170</v>
      </c>
    </row>
    <row r="5622" spans="1:22" x14ac:dyDescent="0.3">
      <c r="A5622">
        <v>202324</v>
      </c>
      <c r="B5622" t="s">
        <v>820</v>
      </c>
      <c r="C5622" t="s">
        <v>821</v>
      </c>
      <c r="D5622" t="s">
        <v>822</v>
      </c>
      <c r="E5622" t="s">
        <v>823</v>
      </c>
      <c r="F5622" t="s">
        <v>898</v>
      </c>
      <c r="G5622" t="s">
        <v>899</v>
      </c>
      <c r="H5622" t="s">
        <v>986</v>
      </c>
      <c r="I5622">
        <v>207</v>
      </c>
      <c r="J5622" t="s">
        <v>987</v>
      </c>
      <c r="K5622" t="s">
        <v>828</v>
      </c>
      <c r="L5622" t="s">
        <v>534</v>
      </c>
      <c r="M5622">
        <v>297187</v>
      </c>
      <c r="N5622">
        <v>1743499</v>
      </c>
      <c r="O5622">
        <v>1327437</v>
      </c>
      <c r="P5622">
        <v>2070406</v>
      </c>
      <c r="Q5622">
        <v>0</v>
      </c>
      <c r="R5622" t="s">
        <v>829</v>
      </c>
      <c r="S5622">
        <v>5438530</v>
      </c>
      <c r="T5622">
        <v>0</v>
      </c>
      <c r="U5622">
        <v>5438530</v>
      </c>
      <c r="V5622">
        <v>212</v>
      </c>
    </row>
    <row r="5623" spans="1:22" x14ac:dyDescent="0.3">
      <c r="A5623">
        <v>202122</v>
      </c>
      <c r="B5623" t="s">
        <v>820</v>
      </c>
      <c r="C5623" t="s">
        <v>821</v>
      </c>
      <c r="D5623" t="s">
        <v>822</v>
      </c>
      <c r="E5623" t="s">
        <v>823</v>
      </c>
      <c r="F5623" t="s">
        <v>898</v>
      </c>
      <c r="G5623" t="s">
        <v>899</v>
      </c>
      <c r="H5623" t="s">
        <v>986</v>
      </c>
      <c r="I5623">
        <v>207</v>
      </c>
      <c r="J5623" t="s">
        <v>987</v>
      </c>
      <c r="K5623" t="s">
        <v>828</v>
      </c>
      <c r="L5623" t="s">
        <v>603</v>
      </c>
      <c r="M5623" t="s">
        <v>829</v>
      </c>
      <c r="N5623" t="s">
        <v>829</v>
      </c>
      <c r="O5623" t="s">
        <v>829</v>
      </c>
      <c r="P5623">
        <v>0</v>
      </c>
      <c r="Q5623">
        <v>0</v>
      </c>
      <c r="R5623">
        <v>0</v>
      </c>
      <c r="S5623">
        <v>0</v>
      </c>
      <c r="T5623">
        <v>0</v>
      </c>
      <c r="U5623">
        <v>0</v>
      </c>
      <c r="V5623">
        <v>0</v>
      </c>
    </row>
    <row r="5624" spans="1:22" x14ac:dyDescent="0.3">
      <c r="A5624">
        <v>202223</v>
      </c>
      <c r="B5624" t="s">
        <v>820</v>
      </c>
      <c r="C5624" t="s">
        <v>821</v>
      </c>
      <c r="D5624" t="s">
        <v>822</v>
      </c>
      <c r="E5624" t="s">
        <v>823</v>
      </c>
      <c r="F5624" t="s">
        <v>898</v>
      </c>
      <c r="G5624" t="s">
        <v>899</v>
      </c>
      <c r="H5624" t="s">
        <v>986</v>
      </c>
      <c r="I5624">
        <v>207</v>
      </c>
      <c r="J5624" t="s">
        <v>987</v>
      </c>
      <c r="K5624" t="s">
        <v>828</v>
      </c>
      <c r="L5624" t="s">
        <v>603</v>
      </c>
      <c r="M5624" t="s">
        <v>829</v>
      </c>
      <c r="N5624" t="s">
        <v>829</v>
      </c>
      <c r="O5624" t="s">
        <v>829</v>
      </c>
      <c r="P5624">
        <v>0</v>
      </c>
      <c r="Q5624">
        <v>0</v>
      </c>
      <c r="R5624">
        <v>0</v>
      </c>
      <c r="S5624">
        <v>0</v>
      </c>
      <c r="T5624">
        <v>0</v>
      </c>
      <c r="U5624">
        <v>0</v>
      </c>
      <c r="V5624">
        <v>0</v>
      </c>
    </row>
    <row r="5625" spans="1:22" x14ac:dyDescent="0.3">
      <c r="A5625">
        <v>202324</v>
      </c>
      <c r="B5625" t="s">
        <v>820</v>
      </c>
      <c r="C5625" t="s">
        <v>821</v>
      </c>
      <c r="D5625" t="s">
        <v>822</v>
      </c>
      <c r="E5625" t="s">
        <v>823</v>
      </c>
      <c r="F5625" t="s">
        <v>898</v>
      </c>
      <c r="G5625" t="s">
        <v>899</v>
      </c>
      <c r="H5625" t="s">
        <v>986</v>
      </c>
      <c r="I5625">
        <v>207</v>
      </c>
      <c r="J5625" t="s">
        <v>987</v>
      </c>
      <c r="K5625" t="s">
        <v>828</v>
      </c>
      <c r="L5625" t="s">
        <v>603</v>
      </c>
      <c r="M5625" t="s">
        <v>829</v>
      </c>
      <c r="N5625" t="s">
        <v>829</v>
      </c>
      <c r="O5625" t="s">
        <v>829</v>
      </c>
      <c r="P5625">
        <v>0</v>
      </c>
      <c r="Q5625">
        <v>0</v>
      </c>
      <c r="R5625">
        <v>0</v>
      </c>
      <c r="S5625">
        <v>0</v>
      </c>
      <c r="T5625">
        <v>0</v>
      </c>
      <c r="U5625">
        <v>0</v>
      </c>
      <c r="V5625">
        <v>0</v>
      </c>
    </row>
    <row r="5626" spans="1:22" x14ac:dyDescent="0.3">
      <c r="A5626">
        <v>202122</v>
      </c>
      <c r="B5626" t="s">
        <v>820</v>
      </c>
      <c r="C5626" t="s">
        <v>821</v>
      </c>
      <c r="D5626" t="s">
        <v>822</v>
      </c>
      <c r="E5626" t="s">
        <v>823</v>
      </c>
      <c r="F5626" t="s">
        <v>898</v>
      </c>
      <c r="G5626" t="s">
        <v>899</v>
      </c>
      <c r="H5626" t="s">
        <v>986</v>
      </c>
      <c r="I5626">
        <v>207</v>
      </c>
      <c r="J5626" t="s">
        <v>987</v>
      </c>
      <c r="K5626" t="s">
        <v>828</v>
      </c>
      <c r="L5626" t="s">
        <v>606</v>
      </c>
      <c r="M5626">
        <v>0</v>
      </c>
      <c r="N5626">
        <v>0</v>
      </c>
      <c r="O5626">
        <v>0</v>
      </c>
      <c r="P5626">
        <v>0</v>
      </c>
      <c r="Q5626">
        <v>0</v>
      </c>
      <c r="R5626">
        <v>0</v>
      </c>
      <c r="S5626">
        <v>0</v>
      </c>
      <c r="T5626">
        <v>0</v>
      </c>
      <c r="U5626">
        <v>0</v>
      </c>
      <c r="V5626">
        <v>0</v>
      </c>
    </row>
    <row r="5627" spans="1:22" x14ac:dyDescent="0.3">
      <c r="A5627">
        <v>202223</v>
      </c>
      <c r="B5627" t="s">
        <v>820</v>
      </c>
      <c r="C5627" t="s">
        <v>821</v>
      </c>
      <c r="D5627" t="s">
        <v>822</v>
      </c>
      <c r="E5627" t="s">
        <v>823</v>
      </c>
      <c r="F5627" t="s">
        <v>898</v>
      </c>
      <c r="G5627" t="s">
        <v>899</v>
      </c>
      <c r="H5627" t="s">
        <v>986</v>
      </c>
      <c r="I5627">
        <v>207</v>
      </c>
      <c r="J5627" t="s">
        <v>987</v>
      </c>
      <c r="K5627" t="s">
        <v>828</v>
      </c>
      <c r="L5627" t="s">
        <v>606</v>
      </c>
      <c r="M5627">
        <v>0</v>
      </c>
      <c r="N5627">
        <v>0</v>
      </c>
      <c r="O5627">
        <v>0</v>
      </c>
      <c r="P5627">
        <v>0</v>
      </c>
      <c r="Q5627">
        <v>0</v>
      </c>
      <c r="R5627">
        <v>0</v>
      </c>
      <c r="S5627">
        <v>0</v>
      </c>
      <c r="T5627">
        <v>0</v>
      </c>
      <c r="U5627">
        <v>0</v>
      </c>
      <c r="V5627">
        <v>0</v>
      </c>
    </row>
    <row r="5628" spans="1:22" x14ac:dyDescent="0.3">
      <c r="A5628">
        <v>202324</v>
      </c>
      <c r="B5628" t="s">
        <v>820</v>
      </c>
      <c r="C5628" t="s">
        <v>821</v>
      </c>
      <c r="D5628" t="s">
        <v>822</v>
      </c>
      <c r="E5628" t="s">
        <v>823</v>
      </c>
      <c r="F5628" t="s">
        <v>898</v>
      </c>
      <c r="G5628" t="s">
        <v>899</v>
      </c>
      <c r="H5628" t="s">
        <v>986</v>
      </c>
      <c r="I5628">
        <v>207</v>
      </c>
      <c r="J5628" t="s">
        <v>987</v>
      </c>
      <c r="K5628" t="s">
        <v>828</v>
      </c>
      <c r="L5628" t="s">
        <v>606</v>
      </c>
      <c r="M5628">
        <v>0</v>
      </c>
      <c r="N5628">
        <v>0</v>
      </c>
      <c r="O5628">
        <v>0</v>
      </c>
      <c r="P5628">
        <v>0</v>
      </c>
      <c r="Q5628">
        <v>0</v>
      </c>
      <c r="R5628">
        <v>0</v>
      </c>
      <c r="S5628">
        <v>0</v>
      </c>
      <c r="T5628">
        <v>0</v>
      </c>
      <c r="U5628">
        <v>0</v>
      </c>
      <c r="V5628">
        <v>0</v>
      </c>
    </row>
    <row r="5629" spans="1:22" x14ac:dyDescent="0.3">
      <c r="A5629">
        <v>202122</v>
      </c>
      <c r="B5629" t="s">
        <v>820</v>
      </c>
      <c r="C5629" t="s">
        <v>821</v>
      </c>
      <c r="D5629" t="s">
        <v>822</v>
      </c>
      <c r="E5629" t="s">
        <v>823</v>
      </c>
      <c r="F5629" t="s">
        <v>898</v>
      </c>
      <c r="G5629" t="s">
        <v>899</v>
      </c>
      <c r="H5629" t="s">
        <v>986</v>
      </c>
      <c r="I5629">
        <v>207</v>
      </c>
      <c r="J5629" t="s">
        <v>987</v>
      </c>
      <c r="K5629" t="s">
        <v>828</v>
      </c>
      <c r="L5629" t="s">
        <v>609</v>
      </c>
      <c r="M5629" t="s">
        <v>829</v>
      </c>
      <c r="N5629" t="s">
        <v>829</v>
      </c>
      <c r="O5629" t="s">
        <v>829</v>
      </c>
      <c r="P5629" t="s">
        <v>829</v>
      </c>
      <c r="Q5629">
        <v>0</v>
      </c>
      <c r="R5629" t="s">
        <v>829</v>
      </c>
      <c r="S5629">
        <v>0</v>
      </c>
      <c r="T5629">
        <v>0</v>
      </c>
      <c r="U5629">
        <v>0</v>
      </c>
      <c r="V5629">
        <v>0</v>
      </c>
    </row>
    <row r="5630" spans="1:22" x14ac:dyDescent="0.3">
      <c r="A5630">
        <v>202223</v>
      </c>
      <c r="B5630" t="s">
        <v>820</v>
      </c>
      <c r="C5630" t="s">
        <v>821</v>
      </c>
      <c r="D5630" t="s">
        <v>822</v>
      </c>
      <c r="E5630" t="s">
        <v>823</v>
      </c>
      <c r="F5630" t="s">
        <v>898</v>
      </c>
      <c r="G5630" t="s">
        <v>899</v>
      </c>
      <c r="H5630" t="s">
        <v>986</v>
      </c>
      <c r="I5630">
        <v>207</v>
      </c>
      <c r="J5630" t="s">
        <v>987</v>
      </c>
      <c r="K5630" t="s">
        <v>828</v>
      </c>
      <c r="L5630" t="s">
        <v>609</v>
      </c>
      <c r="M5630" t="s">
        <v>829</v>
      </c>
      <c r="N5630" t="s">
        <v>829</v>
      </c>
      <c r="O5630" t="s">
        <v>829</v>
      </c>
      <c r="P5630" t="s">
        <v>829</v>
      </c>
      <c r="Q5630">
        <v>0</v>
      </c>
      <c r="R5630" t="s">
        <v>829</v>
      </c>
      <c r="S5630">
        <v>0</v>
      </c>
      <c r="T5630">
        <v>0</v>
      </c>
      <c r="U5630">
        <v>0</v>
      </c>
      <c r="V5630">
        <v>0</v>
      </c>
    </row>
    <row r="5631" spans="1:22" x14ac:dyDescent="0.3">
      <c r="A5631">
        <v>202122</v>
      </c>
      <c r="B5631" t="s">
        <v>820</v>
      </c>
      <c r="C5631" t="s">
        <v>821</v>
      </c>
      <c r="D5631" t="s">
        <v>822</v>
      </c>
      <c r="E5631" t="s">
        <v>823</v>
      </c>
      <c r="F5631" t="s">
        <v>898</v>
      </c>
      <c r="G5631" t="s">
        <v>899</v>
      </c>
      <c r="H5631" t="s">
        <v>986</v>
      </c>
      <c r="I5631">
        <v>207</v>
      </c>
      <c r="J5631" t="s">
        <v>987</v>
      </c>
      <c r="K5631" t="s">
        <v>828</v>
      </c>
      <c r="L5631" t="s">
        <v>830</v>
      </c>
      <c r="M5631">
        <v>36045</v>
      </c>
      <c r="N5631">
        <v>290931</v>
      </c>
      <c r="O5631">
        <v>205969</v>
      </c>
      <c r="P5631">
        <v>184084</v>
      </c>
      <c r="Q5631">
        <v>16735</v>
      </c>
      <c r="R5631">
        <v>226566</v>
      </c>
      <c r="S5631">
        <v>960329</v>
      </c>
      <c r="T5631">
        <v>0</v>
      </c>
      <c r="U5631">
        <v>960329</v>
      </c>
      <c r="V5631">
        <v>31</v>
      </c>
    </row>
    <row r="5632" spans="1:22" x14ac:dyDescent="0.3">
      <c r="A5632">
        <v>202223</v>
      </c>
      <c r="B5632" t="s">
        <v>820</v>
      </c>
      <c r="C5632" t="s">
        <v>821</v>
      </c>
      <c r="D5632" t="s">
        <v>822</v>
      </c>
      <c r="E5632" t="s">
        <v>823</v>
      </c>
      <c r="F5632" t="s">
        <v>898</v>
      </c>
      <c r="G5632" t="s">
        <v>899</v>
      </c>
      <c r="H5632" t="s">
        <v>986</v>
      </c>
      <c r="I5632">
        <v>207</v>
      </c>
      <c r="J5632" t="s">
        <v>987</v>
      </c>
      <c r="K5632" t="s">
        <v>828</v>
      </c>
      <c r="L5632" t="s">
        <v>830</v>
      </c>
      <c r="M5632">
        <v>37211</v>
      </c>
      <c r="N5632">
        <v>300349</v>
      </c>
      <c r="O5632">
        <v>212636</v>
      </c>
      <c r="P5632">
        <v>190044</v>
      </c>
      <c r="Q5632">
        <v>17277</v>
      </c>
      <c r="R5632">
        <v>233900</v>
      </c>
      <c r="S5632">
        <v>991417</v>
      </c>
      <c r="T5632">
        <v>0</v>
      </c>
      <c r="U5632">
        <v>991417</v>
      </c>
      <c r="V5632">
        <v>31</v>
      </c>
    </row>
    <row r="5633" spans="1:22" x14ac:dyDescent="0.3">
      <c r="A5633">
        <v>202324</v>
      </c>
      <c r="B5633" t="s">
        <v>820</v>
      </c>
      <c r="C5633" t="s">
        <v>821</v>
      </c>
      <c r="D5633" t="s">
        <v>822</v>
      </c>
      <c r="E5633" t="s">
        <v>823</v>
      </c>
      <c r="F5633" t="s">
        <v>898</v>
      </c>
      <c r="G5633" t="s">
        <v>899</v>
      </c>
      <c r="H5633" t="s">
        <v>986</v>
      </c>
      <c r="I5633">
        <v>207</v>
      </c>
      <c r="J5633" t="s">
        <v>987</v>
      </c>
      <c r="K5633" t="s">
        <v>828</v>
      </c>
      <c r="L5633" t="s">
        <v>830</v>
      </c>
      <c r="M5633">
        <v>65657</v>
      </c>
      <c r="N5633">
        <v>536199</v>
      </c>
      <c r="O5633">
        <v>293268</v>
      </c>
      <c r="P5633">
        <v>457411</v>
      </c>
      <c r="Q5633">
        <v>17509</v>
      </c>
      <c r="R5633">
        <v>151011</v>
      </c>
      <c r="S5633">
        <v>1521055</v>
      </c>
      <c r="T5633">
        <v>0</v>
      </c>
      <c r="U5633">
        <v>1521055</v>
      </c>
      <c r="V5633">
        <v>59</v>
      </c>
    </row>
    <row r="5634" spans="1:22" x14ac:dyDescent="0.3">
      <c r="A5634">
        <v>202122</v>
      </c>
      <c r="B5634" t="s">
        <v>820</v>
      </c>
      <c r="C5634" t="s">
        <v>821</v>
      </c>
      <c r="D5634" t="s">
        <v>822</v>
      </c>
      <c r="E5634" t="s">
        <v>823</v>
      </c>
      <c r="F5634" t="s">
        <v>898</v>
      </c>
      <c r="G5634" t="s">
        <v>899</v>
      </c>
      <c r="H5634" t="s">
        <v>986</v>
      </c>
      <c r="I5634">
        <v>207</v>
      </c>
      <c r="J5634" t="s">
        <v>987</v>
      </c>
      <c r="K5634" t="s">
        <v>828</v>
      </c>
      <c r="L5634" t="s">
        <v>537</v>
      </c>
      <c r="M5634">
        <v>12605</v>
      </c>
      <c r="N5634">
        <v>294544</v>
      </c>
      <c r="O5634">
        <v>773091</v>
      </c>
      <c r="P5634">
        <v>1961152</v>
      </c>
      <c r="Q5634">
        <v>231046</v>
      </c>
      <c r="R5634">
        <v>1439526</v>
      </c>
      <c r="S5634">
        <v>4711963</v>
      </c>
      <c r="T5634">
        <v>0</v>
      </c>
      <c r="U5634">
        <v>4711963</v>
      </c>
      <c r="V5634">
        <v>151</v>
      </c>
    </row>
    <row r="5635" spans="1:22" x14ac:dyDescent="0.3">
      <c r="A5635">
        <v>202223</v>
      </c>
      <c r="B5635" t="s">
        <v>820</v>
      </c>
      <c r="C5635" t="s">
        <v>821</v>
      </c>
      <c r="D5635" t="s">
        <v>822</v>
      </c>
      <c r="E5635" t="s">
        <v>823</v>
      </c>
      <c r="F5635" t="s">
        <v>898</v>
      </c>
      <c r="G5635" t="s">
        <v>899</v>
      </c>
      <c r="H5635" t="s">
        <v>986</v>
      </c>
      <c r="I5635">
        <v>207</v>
      </c>
      <c r="J5635" t="s">
        <v>987</v>
      </c>
      <c r="K5635" t="s">
        <v>828</v>
      </c>
      <c r="L5635" t="s">
        <v>537</v>
      </c>
      <c r="M5635">
        <v>12190</v>
      </c>
      <c r="N5635">
        <v>284841</v>
      </c>
      <c r="O5635">
        <v>747624</v>
      </c>
      <c r="P5635">
        <v>1896549</v>
      </c>
      <c r="Q5635">
        <v>223435</v>
      </c>
      <c r="R5635">
        <v>1392106</v>
      </c>
      <c r="S5635">
        <v>4556744</v>
      </c>
      <c r="T5635">
        <v>0</v>
      </c>
      <c r="U5635">
        <v>4556744</v>
      </c>
      <c r="V5635">
        <v>143</v>
      </c>
    </row>
    <row r="5636" spans="1:22" x14ac:dyDescent="0.3">
      <c r="A5636">
        <v>202324</v>
      </c>
      <c r="B5636" t="s">
        <v>820</v>
      </c>
      <c r="C5636" t="s">
        <v>821</v>
      </c>
      <c r="D5636" t="s">
        <v>822</v>
      </c>
      <c r="E5636" t="s">
        <v>823</v>
      </c>
      <c r="F5636" t="s">
        <v>898</v>
      </c>
      <c r="G5636" t="s">
        <v>899</v>
      </c>
      <c r="H5636" t="s">
        <v>986</v>
      </c>
      <c r="I5636">
        <v>207</v>
      </c>
      <c r="J5636" t="s">
        <v>987</v>
      </c>
      <c r="K5636" t="s">
        <v>828</v>
      </c>
      <c r="L5636" t="s">
        <v>537</v>
      </c>
      <c r="M5636">
        <v>9818</v>
      </c>
      <c r="N5636">
        <v>971365</v>
      </c>
      <c r="O5636">
        <v>739562</v>
      </c>
      <c r="P5636">
        <v>1143677</v>
      </c>
      <c r="Q5636">
        <v>44153</v>
      </c>
      <c r="R5636">
        <v>761638</v>
      </c>
      <c r="S5636">
        <v>3670214</v>
      </c>
      <c r="T5636">
        <v>0</v>
      </c>
      <c r="U5636">
        <v>3670214</v>
      </c>
      <c r="V5636">
        <v>143</v>
      </c>
    </row>
    <row r="5637" spans="1:22" x14ac:dyDescent="0.3">
      <c r="A5637">
        <v>202122</v>
      </c>
      <c r="B5637" t="s">
        <v>820</v>
      </c>
      <c r="C5637" t="s">
        <v>821</v>
      </c>
      <c r="D5637" t="s">
        <v>822</v>
      </c>
      <c r="E5637" t="s">
        <v>823</v>
      </c>
      <c r="F5637" t="s">
        <v>898</v>
      </c>
      <c r="G5637" t="s">
        <v>899</v>
      </c>
      <c r="H5637" t="s">
        <v>986</v>
      </c>
      <c r="I5637">
        <v>207</v>
      </c>
      <c r="J5637" t="s">
        <v>987</v>
      </c>
      <c r="K5637" t="s">
        <v>828</v>
      </c>
      <c r="L5637" t="s">
        <v>572</v>
      </c>
      <c r="M5637">
        <v>2931</v>
      </c>
      <c r="N5637">
        <v>393235</v>
      </c>
      <c r="O5637">
        <v>377014</v>
      </c>
      <c r="P5637">
        <v>3645582</v>
      </c>
      <c r="Q5637">
        <v>179107</v>
      </c>
      <c r="R5637">
        <v>487217</v>
      </c>
      <c r="S5637">
        <v>5085085</v>
      </c>
      <c r="T5637">
        <v>0</v>
      </c>
      <c r="U5637">
        <v>5085085</v>
      </c>
      <c r="V5637">
        <v>163</v>
      </c>
    </row>
    <row r="5638" spans="1:22" x14ac:dyDescent="0.3">
      <c r="A5638">
        <v>202223</v>
      </c>
      <c r="B5638" t="s">
        <v>820</v>
      </c>
      <c r="C5638" t="s">
        <v>821</v>
      </c>
      <c r="D5638" t="s">
        <v>822</v>
      </c>
      <c r="E5638" t="s">
        <v>823</v>
      </c>
      <c r="F5638" t="s">
        <v>898</v>
      </c>
      <c r="G5638" t="s">
        <v>899</v>
      </c>
      <c r="H5638" t="s">
        <v>986</v>
      </c>
      <c r="I5638">
        <v>207</v>
      </c>
      <c r="J5638" t="s">
        <v>987</v>
      </c>
      <c r="K5638" t="s">
        <v>828</v>
      </c>
      <c r="L5638" t="s">
        <v>572</v>
      </c>
      <c r="M5638">
        <v>2908</v>
      </c>
      <c r="N5638">
        <v>390118</v>
      </c>
      <c r="O5638">
        <v>374026</v>
      </c>
      <c r="P5638">
        <v>3616687</v>
      </c>
      <c r="Q5638">
        <v>177687</v>
      </c>
      <c r="R5638">
        <v>483355</v>
      </c>
      <c r="S5638">
        <v>5044781</v>
      </c>
      <c r="T5638">
        <v>0</v>
      </c>
      <c r="U5638">
        <v>5044781</v>
      </c>
      <c r="V5638">
        <v>158</v>
      </c>
    </row>
    <row r="5639" spans="1:22" x14ac:dyDescent="0.3">
      <c r="A5639">
        <v>202324</v>
      </c>
      <c r="B5639" t="s">
        <v>820</v>
      </c>
      <c r="C5639" t="s">
        <v>821</v>
      </c>
      <c r="D5639" t="s">
        <v>822</v>
      </c>
      <c r="E5639" t="s">
        <v>823</v>
      </c>
      <c r="F5639" t="s">
        <v>898</v>
      </c>
      <c r="G5639" t="s">
        <v>899</v>
      </c>
      <c r="H5639" t="s">
        <v>986</v>
      </c>
      <c r="I5639">
        <v>207</v>
      </c>
      <c r="J5639" t="s">
        <v>987</v>
      </c>
      <c r="K5639" t="s">
        <v>828</v>
      </c>
      <c r="L5639" t="s">
        <v>572</v>
      </c>
      <c r="M5639">
        <v>4003</v>
      </c>
      <c r="N5639">
        <v>1860645</v>
      </c>
      <c r="O5639">
        <v>1416627</v>
      </c>
      <c r="P5639">
        <v>2205512</v>
      </c>
      <c r="Q5639">
        <v>0</v>
      </c>
      <c r="R5639">
        <v>1458915</v>
      </c>
      <c r="S5639">
        <v>6945703</v>
      </c>
      <c r="T5639">
        <v>0</v>
      </c>
      <c r="U5639">
        <v>6945703</v>
      </c>
      <c r="V5639">
        <v>270</v>
      </c>
    </row>
    <row r="5640" spans="1:22" x14ac:dyDescent="0.3">
      <c r="A5640">
        <v>202122</v>
      </c>
      <c r="B5640" t="s">
        <v>820</v>
      </c>
      <c r="C5640" t="s">
        <v>821</v>
      </c>
      <c r="D5640" t="s">
        <v>822</v>
      </c>
      <c r="E5640" t="s">
        <v>823</v>
      </c>
      <c r="F5640" t="s">
        <v>898</v>
      </c>
      <c r="G5640" t="s">
        <v>899</v>
      </c>
      <c r="H5640" t="s">
        <v>986</v>
      </c>
      <c r="I5640">
        <v>207</v>
      </c>
      <c r="J5640" t="s">
        <v>987</v>
      </c>
      <c r="K5640" t="s">
        <v>828</v>
      </c>
      <c r="L5640" t="s">
        <v>539</v>
      </c>
      <c r="M5640">
        <v>0</v>
      </c>
      <c r="N5640">
        <v>195000</v>
      </c>
      <c r="O5640">
        <v>12000</v>
      </c>
      <c r="P5640" t="s">
        <v>829</v>
      </c>
      <c r="Q5640" t="s">
        <v>829</v>
      </c>
      <c r="R5640" t="s">
        <v>829</v>
      </c>
      <c r="S5640">
        <v>207000</v>
      </c>
      <c r="T5640">
        <v>0</v>
      </c>
      <c r="U5640">
        <v>207000</v>
      </c>
      <c r="V5640">
        <v>7</v>
      </c>
    </row>
    <row r="5641" spans="1:22" x14ac:dyDescent="0.3">
      <c r="A5641">
        <v>202223</v>
      </c>
      <c r="B5641" t="s">
        <v>820</v>
      </c>
      <c r="C5641" t="s">
        <v>821</v>
      </c>
      <c r="D5641" t="s">
        <v>822</v>
      </c>
      <c r="E5641" t="s">
        <v>823</v>
      </c>
      <c r="F5641" t="s">
        <v>898</v>
      </c>
      <c r="G5641" t="s">
        <v>899</v>
      </c>
      <c r="H5641" t="s">
        <v>986</v>
      </c>
      <c r="I5641">
        <v>207</v>
      </c>
      <c r="J5641" t="s">
        <v>987</v>
      </c>
      <c r="K5641" t="s">
        <v>828</v>
      </c>
      <c r="L5641" t="s">
        <v>539</v>
      </c>
      <c r="M5641">
        <v>0</v>
      </c>
      <c r="N5641">
        <v>271304</v>
      </c>
      <c r="O5641">
        <v>16696</v>
      </c>
      <c r="P5641" t="s">
        <v>829</v>
      </c>
      <c r="Q5641" t="s">
        <v>829</v>
      </c>
      <c r="R5641" t="s">
        <v>829</v>
      </c>
      <c r="S5641">
        <v>288000</v>
      </c>
      <c r="T5641">
        <v>0</v>
      </c>
      <c r="U5641">
        <v>288000</v>
      </c>
      <c r="V5641">
        <v>9</v>
      </c>
    </row>
    <row r="5642" spans="1:22" x14ac:dyDescent="0.3">
      <c r="A5642">
        <v>202324</v>
      </c>
      <c r="B5642" t="s">
        <v>820</v>
      </c>
      <c r="C5642" t="s">
        <v>821</v>
      </c>
      <c r="D5642" t="s">
        <v>822</v>
      </c>
      <c r="E5642" t="s">
        <v>823</v>
      </c>
      <c r="F5642" t="s">
        <v>898</v>
      </c>
      <c r="G5642" t="s">
        <v>899</v>
      </c>
      <c r="H5642" t="s">
        <v>986</v>
      </c>
      <c r="I5642">
        <v>207</v>
      </c>
      <c r="J5642" t="s">
        <v>987</v>
      </c>
      <c r="K5642" t="s">
        <v>828</v>
      </c>
      <c r="L5642" t="s">
        <v>539</v>
      </c>
      <c r="M5642">
        <v>0</v>
      </c>
      <c r="N5642">
        <v>225000</v>
      </c>
      <c r="O5642">
        <v>153000</v>
      </c>
      <c r="P5642" t="s">
        <v>829</v>
      </c>
      <c r="Q5642" t="s">
        <v>829</v>
      </c>
      <c r="R5642" t="s">
        <v>829</v>
      </c>
      <c r="S5642">
        <v>378000</v>
      </c>
      <c r="T5642">
        <v>0</v>
      </c>
      <c r="U5642">
        <v>378000</v>
      </c>
      <c r="V5642">
        <v>15</v>
      </c>
    </row>
    <row r="5643" spans="1:22" x14ac:dyDescent="0.3">
      <c r="A5643">
        <v>202122</v>
      </c>
      <c r="B5643" t="s">
        <v>820</v>
      </c>
      <c r="C5643" t="s">
        <v>821</v>
      </c>
      <c r="D5643" t="s">
        <v>822</v>
      </c>
      <c r="E5643" t="s">
        <v>823</v>
      </c>
      <c r="F5643" t="s">
        <v>898</v>
      </c>
      <c r="G5643" t="s">
        <v>899</v>
      </c>
      <c r="H5643" t="s">
        <v>986</v>
      </c>
      <c r="I5643">
        <v>207</v>
      </c>
      <c r="J5643" t="s">
        <v>987</v>
      </c>
      <c r="K5643" t="s">
        <v>828</v>
      </c>
      <c r="L5643" t="s">
        <v>541</v>
      </c>
      <c r="M5643">
        <v>42157</v>
      </c>
      <c r="N5643">
        <v>369836</v>
      </c>
      <c r="O5643">
        <v>208871</v>
      </c>
      <c r="P5643">
        <v>274023</v>
      </c>
      <c r="Q5643">
        <v>0</v>
      </c>
      <c r="R5643">
        <v>295102</v>
      </c>
      <c r="S5643">
        <v>1189990</v>
      </c>
      <c r="T5643">
        <v>0</v>
      </c>
      <c r="U5643">
        <v>1189990</v>
      </c>
      <c r="V5643">
        <v>38</v>
      </c>
    </row>
    <row r="5644" spans="1:22" x14ac:dyDescent="0.3">
      <c r="A5644">
        <v>202223</v>
      </c>
      <c r="B5644" t="s">
        <v>820</v>
      </c>
      <c r="C5644" t="s">
        <v>821</v>
      </c>
      <c r="D5644" t="s">
        <v>822</v>
      </c>
      <c r="E5644" t="s">
        <v>823</v>
      </c>
      <c r="F5644" t="s">
        <v>898</v>
      </c>
      <c r="G5644" t="s">
        <v>899</v>
      </c>
      <c r="H5644" t="s">
        <v>986</v>
      </c>
      <c r="I5644">
        <v>207</v>
      </c>
      <c r="J5644" t="s">
        <v>987</v>
      </c>
      <c r="K5644" t="s">
        <v>828</v>
      </c>
      <c r="L5644" t="s">
        <v>541</v>
      </c>
      <c r="M5644">
        <v>32779</v>
      </c>
      <c r="N5644">
        <v>287565</v>
      </c>
      <c r="O5644">
        <v>162407</v>
      </c>
      <c r="P5644">
        <v>213066</v>
      </c>
      <c r="Q5644">
        <v>0</v>
      </c>
      <c r="R5644">
        <v>229456</v>
      </c>
      <c r="S5644">
        <v>925273</v>
      </c>
      <c r="T5644">
        <v>0</v>
      </c>
      <c r="U5644">
        <v>925273</v>
      </c>
      <c r="V5644">
        <v>29</v>
      </c>
    </row>
    <row r="5645" spans="1:22" x14ac:dyDescent="0.3">
      <c r="A5645">
        <v>202324</v>
      </c>
      <c r="B5645" t="s">
        <v>820</v>
      </c>
      <c r="C5645" t="s">
        <v>821</v>
      </c>
      <c r="D5645" t="s">
        <v>822</v>
      </c>
      <c r="E5645" t="s">
        <v>823</v>
      </c>
      <c r="F5645" t="s">
        <v>898</v>
      </c>
      <c r="G5645" t="s">
        <v>899</v>
      </c>
      <c r="H5645" t="s">
        <v>986</v>
      </c>
      <c r="I5645">
        <v>207</v>
      </c>
      <c r="J5645" t="s">
        <v>987</v>
      </c>
      <c r="K5645" t="s">
        <v>828</v>
      </c>
      <c r="L5645" t="s">
        <v>541</v>
      </c>
      <c r="M5645">
        <v>24755</v>
      </c>
      <c r="N5645">
        <v>145229</v>
      </c>
      <c r="O5645">
        <v>110572</v>
      </c>
      <c r="P5645">
        <v>172459</v>
      </c>
      <c r="Q5645">
        <v>0</v>
      </c>
      <c r="R5645">
        <v>113873</v>
      </c>
      <c r="S5645">
        <v>566888</v>
      </c>
      <c r="T5645">
        <v>0</v>
      </c>
      <c r="U5645">
        <v>566888</v>
      </c>
      <c r="V5645">
        <v>22</v>
      </c>
    </row>
    <row r="5646" spans="1:22" x14ac:dyDescent="0.3">
      <c r="A5646">
        <v>202122</v>
      </c>
      <c r="B5646" t="s">
        <v>820</v>
      </c>
      <c r="C5646" t="s">
        <v>821</v>
      </c>
      <c r="D5646" t="s">
        <v>822</v>
      </c>
      <c r="E5646" t="s">
        <v>823</v>
      </c>
      <c r="F5646" t="s">
        <v>898</v>
      </c>
      <c r="G5646" t="s">
        <v>899</v>
      </c>
      <c r="H5646" t="s">
        <v>986</v>
      </c>
      <c r="I5646">
        <v>207</v>
      </c>
      <c r="J5646" t="s">
        <v>987</v>
      </c>
      <c r="K5646" t="s">
        <v>828</v>
      </c>
      <c r="L5646" t="s">
        <v>831</v>
      </c>
      <c r="M5646" t="s">
        <v>829</v>
      </c>
      <c r="N5646" t="s">
        <v>829</v>
      </c>
      <c r="O5646" t="s">
        <v>829</v>
      </c>
      <c r="P5646">
        <v>1870682</v>
      </c>
      <c r="Q5646">
        <v>0</v>
      </c>
      <c r="R5646" t="s">
        <v>829</v>
      </c>
      <c r="S5646">
        <v>1870682</v>
      </c>
      <c r="T5646">
        <v>0</v>
      </c>
      <c r="U5646">
        <v>1870682</v>
      </c>
      <c r="V5646">
        <v>60</v>
      </c>
    </row>
    <row r="5647" spans="1:22" x14ac:dyDescent="0.3">
      <c r="A5647">
        <v>202223</v>
      </c>
      <c r="B5647" t="s">
        <v>820</v>
      </c>
      <c r="C5647" t="s">
        <v>821</v>
      </c>
      <c r="D5647" t="s">
        <v>822</v>
      </c>
      <c r="E5647" t="s">
        <v>823</v>
      </c>
      <c r="F5647" t="s">
        <v>898</v>
      </c>
      <c r="G5647" t="s">
        <v>899</v>
      </c>
      <c r="H5647" t="s">
        <v>986</v>
      </c>
      <c r="I5647">
        <v>207</v>
      </c>
      <c r="J5647" t="s">
        <v>987</v>
      </c>
      <c r="K5647" t="s">
        <v>828</v>
      </c>
      <c r="L5647" t="s">
        <v>831</v>
      </c>
      <c r="M5647" t="s">
        <v>829</v>
      </c>
      <c r="N5647" t="s">
        <v>829</v>
      </c>
      <c r="O5647" t="s">
        <v>829</v>
      </c>
      <c r="P5647">
        <v>2254861</v>
      </c>
      <c r="Q5647">
        <v>0</v>
      </c>
      <c r="R5647" t="s">
        <v>829</v>
      </c>
      <c r="S5647">
        <v>2254861</v>
      </c>
      <c r="T5647">
        <v>0</v>
      </c>
      <c r="U5647">
        <v>2254861</v>
      </c>
      <c r="V5647">
        <v>71</v>
      </c>
    </row>
    <row r="5648" spans="1:22" x14ac:dyDescent="0.3">
      <c r="A5648">
        <v>202324</v>
      </c>
      <c r="B5648" t="s">
        <v>820</v>
      </c>
      <c r="C5648" t="s">
        <v>821</v>
      </c>
      <c r="D5648" t="s">
        <v>822</v>
      </c>
      <c r="E5648" t="s">
        <v>823</v>
      </c>
      <c r="F5648" t="s">
        <v>898</v>
      </c>
      <c r="G5648" t="s">
        <v>899</v>
      </c>
      <c r="H5648" t="s">
        <v>986</v>
      </c>
      <c r="I5648">
        <v>207</v>
      </c>
      <c r="J5648" t="s">
        <v>987</v>
      </c>
      <c r="K5648" t="s">
        <v>828</v>
      </c>
      <c r="L5648" t="s">
        <v>831</v>
      </c>
      <c r="M5648" t="s">
        <v>829</v>
      </c>
      <c r="N5648" t="s">
        <v>829</v>
      </c>
      <c r="O5648" t="s">
        <v>829</v>
      </c>
      <c r="P5648">
        <v>2070372</v>
      </c>
      <c r="Q5648">
        <v>0</v>
      </c>
      <c r="R5648" t="s">
        <v>829</v>
      </c>
      <c r="S5648">
        <v>2070372</v>
      </c>
      <c r="T5648">
        <v>0</v>
      </c>
      <c r="U5648">
        <v>2070372</v>
      </c>
      <c r="V5648">
        <v>81</v>
      </c>
    </row>
    <row r="5649" spans="1:22" x14ac:dyDescent="0.3">
      <c r="A5649">
        <v>202122</v>
      </c>
      <c r="B5649" t="s">
        <v>820</v>
      </c>
      <c r="C5649" t="s">
        <v>821</v>
      </c>
      <c r="D5649" t="s">
        <v>822</v>
      </c>
      <c r="E5649" t="s">
        <v>823</v>
      </c>
      <c r="F5649" t="s">
        <v>898</v>
      </c>
      <c r="G5649" t="s">
        <v>899</v>
      </c>
      <c r="H5649" t="s">
        <v>986</v>
      </c>
      <c r="I5649">
        <v>207</v>
      </c>
      <c r="J5649" t="s">
        <v>987</v>
      </c>
      <c r="K5649" t="s">
        <v>828</v>
      </c>
      <c r="L5649" t="s">
        <v>832</v>
      </c>
      <c r="M5649">
        <v>0</v>
      </c>
      <c r="N5649">
        <v>0</v>
      </c>
      <c r="O5649">
        <v>0</v>
      </c>
      <c r="P5649">
        <v>0</v>
      </c>
      <c r="Q5649">
        <v>826657</v>
      </c>
      <c r="R5649">
        <v>0</v>
      </c>
      <c r="S5649">
        <v>826657</v>
      </c>
      <c r="T5649">
        <v>0</v>
      </c>
      <c r="U5649">
        <v>826657</v>
      </c>
      <c r="V5649">
        <v>26</v>
      </c>
    </row>
    <row r="5650" spans="1:22" x14ac:dyDescent="0.3">
      <c r="A5650">
        <v>202223</v>
      </c>
      <c r="B5650" t="s">
        <v>820</v>
      </c>
      <c r="C5650" t="s">
        <v>821</v>
      </c>
      <c r="D5650" t="s">
        <v>822</v>
      </c>
      <c r="E5650" t="s">
        <v>823</v>
      </c>
      <c r="F5650" t="s">
        <v>898</v>
      </c>
      <c r="G5650" t="s">
        <v>899</v>
      </c>
      <c r="H5650" t="s">
        <v>986</v>
      </c>
      <c r="I5650">
        <v>207</v>
      </c>
      <c r="J5650" t="s">
        <v>987</v>
      </c>
      <c r="K5650" t="s">
        <v>828</v>
      </c>
      <c r="L5650" t="s">
        <v>832</v>
      </c>
      <c r="M5650">
        <v>0</v>
      </c>
      <c r="N5650">
        <v>0</v>
      </c>
      <c r="O5650">
        <v>0</v>
      </c>
      <c r="P5650">
        <v>0</v>
      </c>
      <c r="Q5650">
        <v>962553</v>
      </c>
      <c r="R5650">
        <v>0</v>
      </c>
      <c r="S5650">
        <v>962553</v>
      </c>
      <c r="T5650">
        <v>0</v>
      </c>
      <c r="U5650">
        <v>962553</v>
      </c>
      <c r="V5650">
        <v>30</v>
      </c>
    </row>
    <row r="5651" spans="1:22" x14ac:dyDescent="0.3">
      <c r="A5651">
        <v>202324</v>
      </c>
      <c r="B5651" t="s">
        <v>820</v>
      </c>
      <c r="C5651" t="s">
        <v>821</v>
      </c>
      <c r="D5651" t="s">
        <v>822</v>
      </c>
      <c r="E5651" t="s">
        <v>823</v>
      </c>
      <c r="F5651" t="s">
        <v>898</v>
      </c>
      <c r="G5651" t="s">
        <v>899</v>
      </c>
      <c r="H5651" t="s">
        <v>986</v>
      </c>
      <c r="I5651">
        <v>207</v>
      </c>
      <c r="J5651" t="s">
        <v>987</v>
      </c>
      <c r="K5651" t="s">
        <v>828</v>
      </c>
      <c r="L5651" t="s">
        <v>832</v>
      </c>
      <c r="M5651">
        <v>0</v>
      </c>
      <c r="N5651">
        <v>0</v>
      </c>
      <c r="O5651">
        <v>0</v>
      </c>
      <c r="P5651">
        <v>0</v>
      </c>
      <c r="Q5651">
        <v>791417</v>
      </c>
      <c r="R5651">
        <v>0</v>
      </c>
      <c r="S5651">
        <v>791417</v>
      </c>
      <c r="T5651">
        <v>0</v>
      </c>
      <c r="U5651">
        <v>791417</v>
      </c>
      <c r="V5651">
        <v>31</v>
      </c>
    </row>
    <row r="5652" spans="1:22" x14ac:dyDescent="0.3">
      <c r="A5652">
        <v>202122</v>
      </c>
      <c r="B5652" t="s">
        <v>820</v>
      </c>
      <c r="C5652" t="s">
        <v>821</v>
      </c>
      <c r="D5652" t="s">
        <v>822</v>
      </c>
      <c r="E5652" t="s">
        <v>823</v>
      </c>
      <c r="F5652" t="s">
        <v>898</v>
      </c>
      <c r="G5652" t="s">
        <v>899</v>
      </c>
      <c r="H5652" t="s">
        <v>986</v>
      </c>
      <c r="I5652">
        <v>207</v>
      </c>
      <c r="J5652" t="s">
        <v>987</v>
      </c>
      <c r="K5652" t="s">
        <v>828</v>
      </c>
      <c r="L5652" t="s">
        <v>544</v>
      </c>
      <c r="M5652">
        <v>2648</v>
      </c>
      <c r="N5652">
        <v>23232</v>
      </c>
      <c r="O5652">
        <v>17695</v>
      </c>
      <c r="P5652">
        <v>0</v>
      </c>
      <c r="Q5652">
        <v>0</v>
      </c>
      <c r="R5652">
        <v>2046</v>
      </c>
      <c r="S5652">
        <v>45622</v>
      </c>
      <c r="T5652">
        <v>0</v>
      </c>
      <c r="U5652">
        <v>45622</v>
      </c>
      <c r="V5652">
        <v>1</v>
      </c>
    </row>
    <row r="5653" spans="1:22" x14ac:dyDescent="0.3">
      <c r="A5653">
        <v>202223</v>
      </c>
      <c r="B5653" t="s">
        <v>820</v>
      </c>
      <c r="C5653" t="s">
        <v>821</v>
      </c>
      <c r="D5653" t="s">
        <v>822</v>
      </c>
      <c r="E5653" t="s">
        <v>823</v>
      </c>
      <c r="F5653" t="s">
        <v>898</v>
      </c>
      <c r="G5653" t="s">
        <v>899</v>
      </c>
      <c r="H5653" t="s">
        <v>986</v>
      </c>
      <c r="I5653">
        <v>207</v>
      </c>
      <c r="J5653" t="s">
        <v>987</v>
      </c>
      <c r="K5653" t="s">
        <v>828</v>
      </c>
      <c r="L5653" t="s">
        <v>544</v>
      </c>
      <c r="M5653">
        <v>3536</v>
      </c>
      <c r="N5653">
        <v>31023</v>
      </c>
      <c r="O5653">
        <v>23629</v>
      </c>
      <c r="P5653">
        <v>0</v>
      </c>
      <c r="Q5653">
        <v>0</v>
      </c>
      <c r="R5653">
        <v>2733</v>
      </c>
      <c r="S5653">
        <v>60920</v>
      </c>
      <c r="T5653">
        <v>0</v>
      </c>
      <c r="U5653">
        <v>60920</v>
      </c>
      <c r="V5653">
        <v>2</v>
      </c>
    </row>
    <row r="5654" spans="1:22" x14ac:dyDescent="0.3">
      <c r="A5654">
        <v>202324</v>
      </c>
      <c r="B5654" t="s">
        <v>820</v>
      </c>
      <c r="C5654" t="s">
        <v>821</v>
      </c>
      <c r="D5654" t="s">
        <v>822</v>
      </c>
      <c r="E5654" t="s">
        <v>823</v>
      </c>
      <c r="F5654" t="s">
        <v>898</v>
      </c>
      <c r="G5654" t="s">
        <v>899</v>
      </c>
      <c r="H5654" t="s">
        <v>986</v>
      </c>
      <c r="I5654">
        <v>207</v>
      </c>
      <c r="J5654" t="s">
        <v>987</v>
      </c>
      <c r="K5654" t="s">
        <v>828</v>
      </c>
      <c r="L5654" t="s">
        <v>544</v>
      </c>
      <c r="M5654">
        <v>10214</v>
      </c>
      <c r="N5654">
        <v>59923</v>
      </c>
      <c r="O5654">
        <v>45623</v>
      </c>
      <c r="P5654">
        <v>0</v>
      </c>
      <c r="Q5654">
        <v>0</v>
      </c>
      <c r="R5654">
        <v>46985</v>
      </c>
      <c r="S5654">
        <v>162745</v>
      </c>
      <c r="T5654">
        <v>0</v>
      </c>
      <c r="U5654">
        <v>162745</v>
      </c>
      <c r="V5654">
        <v>6</v>
      </c>
    </row>
    <row r="5655" spans="1:22" x14ac:dyDescent="0.3">
      <c r="A5655">
        <v>202122</v>
      </c>
      <c r="B5655" t="s">
        <v>820</v>
      </c>
      <c r="C5655" t="s">
        <v>821</v>
      </c>
      <c r="D5655" t="s">
        <v>822</v>
      </c>
      <c r="E5655" t="s">
        <v>823</v>
      </c>
      <c r="F5655" t="s">
        <v>898</v>
      </c>
      <c r="G5655" t="s">
        <v>899</v>
      </c>
      <c r="H5655" t="s">
        <v>986</v>
      </c>
      <c r="I5655">
        <v>207</v>
      </c>
      <c r="J5655" t="s">
        <v>987</v>
      </c>
      <c r="K5655" t="s">
        <v>828</v>
      </c>
      <c r="L5655" t="s">
        <v>600</v>
      </c>
      <c r="M5655" t="s">
        <v>829</v>
      </c>
      <c r="N5655" t="s">
        <v>829</v>
      </c>
      <c r="O5655" t="s">
        <v>829</v>
      </c>
      <c r="P5655">
        <v>0</v>
      </c>
      <c r="Q5655">
        <v>0</v>
      </c>
      <c r="R5655" t="s">
        <v>829</v>
      </c>
      <c r="S5655">
        <v>0</v>
      </c>
      <c r="T5655">
        <v>0</v>
      </c>
      <c r="U5655">
        <v>0</v>
      </c>
      <c r="V5655">
        <v>0</v>
      </c>
    </row>
    <row r="5656" spans="1:22" x14ac:dyDescent="0.3">
      <c r="A5656">
        <v>202223</v>
      </c>
      <c r="B5656" t="s">
        <v>820</v>
      </c>
      <c r="C5656" t="s">
        <v>821</v>
      </c>
      <c r="D5656" t="s">
        <v>822</v>
      </c>
      <c r="E5656" t="s">
        <v>823</v>
      </c>
      <c r="F5656" t="s">
        <v>898</v>
      </c>
      <c r="G5656" t="s">
        <v>899</v>
      </c>
      <c r="H5656" t="s">
        <v>986</v>
      </c>
      <c r="I5656">
        <v>207</v>
      </c>
      <c r="J5656" t="s">
        <v>987</v>
      </c>
      <c r="K5656" t="s">
        <v>828</v>
      </c>
      <c r="L5656" t="s">
        <v>600</v>
      </c>
      <c r="M5656" t="s">
        <v>829</v>
      </c>
      <c r="N5656" t="s">
        <v>829</v>
      </c>
      <c r="O5656" t="s">
        <v>829</v>
      </c>
      <c r="P5656">
        <v>0</v>
      </c>
      <c r="Q5656">
        <v>0</v>
      </c>
      <c r="R5656" t="s">
        <v>829</v>
      </c>
      <c r="S5656">
        <v>0</v>
      </c>
      <c r="T5656">
        <v>0</v>
      </c>
      <c r="U5656">
        <v>0</v>
      </c>
      <c r="V5656">
        <v>0</v>
      </c>
    </row>
    <row r="5657" spans="1:22" x14ac:dyDescent="0.3">
      <c r="A5657">
        <v>202324</v>
      </c>
      <c r="B5657" t="s">
        <v>820</v>
      </c>
      <c r="C5657" t="s">
        <v>821</v>
      </c>
      <c r="D5657" t="s">
        <v>822</v>
      </c>
      <c r="E5657" t="s">
        <v>823</v>
      </c>
      <c r="F5657" t="s">
        <v>898</v>
      </c>
      <c r="G5657" t="s">
        <v>899</v>
      </c>
      <c r="H5657" t="s">
        <v>986</v>
      </c>
      <c r="I5657">
        <v>207</v>
      </c>
      <c r="J5657" t="s">
        <v>987</v>
      </c>
      <c r="K5657" t="s">
        <v>828</v>
      </c>
      <c r="L5657" t="s">
        <v>600</v>
      </c>
      <c r="M5657" t="s">
        <v>829</v>
      </c>
      <c r="N5657" t="s">
        <v>829</v>
      </c>
      <c r="O5657" t="s">
        <v>829</v>
      </c>
      <c r="P5657">
        <v>0</v>
      </c>
      <c r="Q5657">
        <v>0</v>
      </c>
      <c r="R5657" t="s">
        <v>829</v>
      </c>
      <c r="S5657">
        <v>0</v>
      </c>
      <c r="T5657">
        <v>0</v>
      </c>
      <c r="U5657">
        <v>0</v>
      </c>
      <c r="V5657">
        <v>0</v>
      </c>
    </row>
    <row r="5658" spans="1:22" x14ac:dyDescent="0.3">
      <c r="A5658">
        <v>202122</v>
      </c>
      <c r="B5658" t="s">
        <v>820</v>
      </c>
      <c r="C5658" t="s">
        <v>821</v>
      </c>
      <c r="D5658" t="s">
        <v>822</v>
      </c>
      <c r="E5658" t="s">
        <v>823</v>
      </c>
      <c r="F5658" t="s">
        <v>898</v>
      </c>
      <c r="G5658" t="s">
        <v>899</v>
      </c>
      <c r="H5658" t="s">
        <v>986</v>
      </c>
      <c r="I5658">
        <v>207</v>
      </c>
      <c r="J5658" t="s">
        <v>987</v>
      </c>
      <c r="K5658" t="s">
        <v>828</v>
      </c>
      <c r="L5658" t="s">
        <v>247</v>
      </c>
      <c r="M5658">
        <v>0</v>
      </c>
      <c r="N5658">
        <v>0</v>
      </c>
      <c r="O5658">
        <v>0</v>
      </c>
      <c r="P5658">
        <v>0</v>
      </c>
      <c r="Q5658">
        <v>0</v>
      </c>
      <c r="R5658">
        <v>0</v>
      </c>
      <c r="S5658">
        <v>0</v>
      </c>
      <c r="T5658">
        <v>0</v>
      </c>
      <c r="U5658">
        <v>0</v>
      </c>
      <c r="V5658">
        <v>0</v>
      </c>
    </row>
    <row r="5659" spans="1:22" x14ac:dyDescent="0.3">
      <c r="A5659">
        <v>202223</v>
      </c>
      <c r="B5659" t="s">
        <v>820</v>
      </c>
      <c r="C5659" t="s">
        <v>821</v>
      </c>
      <c r="D5659" t="s">
        <v>822</v>
      </c>
      <c r="E5659" t="s">
        <v>823</v>
      </c>
      <c r="F5659" t="s">
        <v>898</v>
      </c>
      <c r="G5659" t="s">
        <v>899</v>
      </c>
      <c r="H5659" t="s">
        <v>986</v>
      </c>
      <c r="I5659">
        <v>207</v>
      </c>
      <c r="J5659" t="s">
        <v>987</v>
      </c>
      <c r="K5659" t="s">
        <v>828</v>
      </c>
      <c r="L5659" t="s">
        <v>247</v>
      </c>
      <c r="M5659">
        <v>0</v>
      </c>
      <c r="N5659">
        <v>0</v>
      </c>
      <c r="O5659">
        <v>0</v>
      </c>
      <c r="P5659">
        <v>0</v>
      </c>
      <c r="Q5659">
        <v>0</v>
      </c>
      <c r="R5659">
        <v>0</v>
      </c>
      <c r="S5659">
        <v>0</v>
      </c>
      <c r="T5659">
        <v>0</v>
      </c>
      <c r="U5659">
        <v>0</v>
      </c>
      <c r="V5659">
        <v>0</v>
      </c>
    </row>
    <row r="5660" spans="1:22" x14ac:dyDescent="0.3">
      <c r="A5660">
        <v>202324</v>
      </c>
      <c r="B5660" t="s">
        <v>820</v>
      </c>
      <c r="C5660" t="s">
        <v>821</v>
      </c>
      <c r="D5660" t="s">
        <v>822</v>
      </c>
      <c r="E5660" t="s">
        <v>823</v>
      </c>
      <c r="F5660" t="s">
        <v>898</v>
      </c>
      <c r="G5660" t="s">
        <v>899</v>
      </c>
      <c r="H5660" t="s">
        <v>986</v>
      </c>
      <c r="I5660">
        <v>207</v>
      </c>
      <c r="J5660" t="s">
        <v>987</v>
      </c>
      <c r="K5660" t="s">
        <v>828</v>
      </c>
      <c r="L5660" t="s">
        <v>247</v>
      </c>
      <c r="M5660">
        <v>0</v>
      </c>
      <c r="N5660">
        <v>0</v>
      </c>
      <c r="O5660">
        <v>0</v>
      </c>
      <c r="P5660">
        <v>0</v>
      </c>
      <c r="Q5660">
        <v>0</v>
      </c>
      <c r="R5660">
        <v>0</v>
      </c>
      <c r="S5660">
        <v>0</v>
      </c>
      <c r="T5660">
        <v>0</v>
      </c>
      <c r="U5660">
        <v>0</v>
      </c>
      <c r="V5660">
        <v>0</v>
      </c>
    </row>
    <row r="5661" spans="1:22" x14ac:dyDescent="0.3">
      <c r="A5661">
        <v>202122</v>
      </c>
      <c r="B5661" t="s">
        <v>820</v>
      </c>
      <c r="C5661" t="s">
        <v>821</v>
      </c>
      <c r="D5661" t="s">
        <v>822</v>
      </c>
      <c r="E5661" t="s">
        <v>823</v>
      </c>
      <c r="F5661" t="s">
        <v>898</v>
      </c>
      <c r="G5661" t="s">
        <v>899</v>
      </c>
      <c r="H5661" t="s">
        <v>986</v>
      </c>
      <c r="I5661">
        <v>207</v>
      </c>
      <c r="J5661" t="s">
        <v>987</v>
      </c>
      <c r="K5661" t="s">
        <v>828</v>
      </c>
      <c r="L5661" t="s">
        <v>833</v>
      </c>
      <c r="M5661">
        <v>12078582</v>
      </c>
      <c r="N5661">
        <v>40731420</v>
      </c>
      <c r="O5661">
        <v>11588955</v>
      </c>
      <c r="P5661">
        <v>9937717</v>
      </c>
      <c r="Q5661">
        <v>1253545</v>
      </c>
      <c r="R5661">
        <v>2450457</v>
      </c>
      <c r="S5661">
        <v>78887984</v>
      </c>
      <c r="T5661">
        <v>614499</v>
      </c>
      <c r="U5661">
        <v>78273485</v>
      </c>
      <c r="V5661" t="s">
        <v>834</v>
      </c>
    </row>
    <row r="5662" spans="1:22" x14ac:dyDescent="0.3">
      <c r="A5662">
        <v>202223</v>
      </c>
      <c r="B5662" t="s">
        <v>820</v>
      </c>
      <c r="C5662" t="s">
        <v>821</v>
      </c>
      <c r="D5662" t="s">
        <v>822</v>
      </c>
      <c r="E5662" t="s">
        <v>823</v>
      </c>
      <c r="F5662" t="s">
        <v>898</v>
      </c>
      <c r="G5662" t="s">
        <v>899</v>
      </c>
      <c r="H5662" t="s">
        <v>986</v>
      </c>
      <c r="I5662">
        <v>207</v>
      </c>
      <c r="J5662" t="s">
        <v>987</v>
      </c>
      <c r="K5662" t="s">
        <v>828</v>
      </c>
      <c r="L5662" t="s">
        <v>833</v>
      </c>
      <c r="M5662">
        <v>11769032</v>
      </c>
      <c r="N5662">
        <v>40073523</v>
      </c>
      <c r="O5662">
        <v>13395687</v>
      </c>
      <c r="P5662">
        <v>10137446</v>
      </c>
      <c r="Q5662">
        <v>1380952</v>
      </c>
      <c r="R5662">
        <v>2341549</v>
      </c>
      <c r="S5662">
        <v>79438190</v>
      </c>
      <c r="T5662">
        <v>0</v>
      </c>
      <c r="U5662">
        <v>79438190</v>
      </c>
      <c r="V5662" t="s">
        <v>834</v>
      </c>
    </row>
    <row r="5663" spans="1:22" x14ac:dyDescent="0.3">
      <c r="A5663">
        <v>202324</v>
      </c>
      <c r="B5663" t="s">
        <v>820</v>
      </c>
      <c r="C5663" t="s">
        <v>821</v>
      </c>
      <c r="D5663" t="s">
        <v>822</v>
      </c>
      <c r="E5663" t="s">
        <v>823</v>
      </c>
      <c r="F5663" t="s">
        <v>898</v>
      </c>
      <c r="G5663" t="s">
        <v>899</v>
      </c>
      <c r="H5663" t="s">
        <v>986</v>
      </c>
      <c r="I5663">
        <v>207</v>
      </c>
      <c r="J5663" t="s">
        <v>987</v>
      </c>
      <c r="K5663" t="s">
        <v>828</v>
      </c>
      <c r="L5663" t="s">
        <v>833</v>
      </c>
      <c r="M5663">
        <v>11921407</v>
      </c>
      <c r="N5663">
        <v>42249463</v>
      </c>
      <c r="O5663">
        <v>16082332</v>
      </c>
      <c r="P5663">
        <v>8119838</v>
      </c>
      <c r="Q5663">
        <v>853078</v>
      </c>
      <c r="R5663">
        <v>2532422</v>
      </c>
      <c r="S5663">
        <v>82182144</v>
      </c>
      <c r="T5663">
        <v>0</v>
      </c>
      <c r="U5663">
        <v>82182144</v>
      </c>
      <c r="V5663" t="s">
        <v>834</v>
      </c>
    </row>
    <row r="5664" spans="1:22" x14ac:dyDescent="0.3">
      <c r="A5664">
        <v>202122</v>
      </c>
      <c r="B5664" t="s">
        <v>820</v>
      </c>
      <c r="C5664" t="s">
        <v>821</v>
      </c>
      <c r="D5664" t="s">
        <v>822</v>
      </c>
      <c r="E5664" t="s">
        <v>823</v>
      </c>
      <c r="F5664" t="s">
        <v>898</v>
      </c>
      <c r="G5664" t="s">
        <v>899</v>
      </c>
      <c r="H5664" t="s">
        <v>986</v>
      </c>
      <c r="I5664">
        <v>207</v>
      </c>
      <c r="J5664" t="s">
        <v>987</v>
      </c>
      <c r="K5664" t="s">
        <v>835</v>
      </c>
      <c r="L5664" t="s">
        <v>836</v>
      </c>
      <c r="M5664" t="s">
        <v>829</v>
      </c>
      <c r="N5664" t="s">
        <v>829</v>
      </c>
      <c r="O5664" t="s">
        <v>829</v>
      </c>
      <c r="P5664" t="s">
        <v>829</v>
      </c>
      <c r="Q5664" t="s">
        <v>829</v>
      </c>
      <c r="R5664" t="s">
        <v>829</v>
      </c>
      <c r="S5664">
        <v>76058548</v>
      </c>
      <c r="T5664" t="s">
        <v>829</v>
      </c>
      <c r="U5664" t="s">
        <v>829</v>
      </c>
      <c r="V5664" t="s">
        <v>834</v>
      </c>
    </row>
    <row r="5665" spans="1:22" x14ac:dyDescent="0.3">
      <c r="A5665">
        <v>202223</v>
      </c>
      <c r="B5665" t="s">
        <v>820</v>
      </c>
      <c r="C5665" t="s">
        <v>821</v>
      </c>
      <c r="D5665" t="s">
        <v>822</v>
      </c>
      <c r="E5665" t="s">
        <v>823</v>
      </c>
      <c r="F5665" t="s">
        <v>898</v>
      </c>
      <c r="G5665" t="s">
        <v>899</v>
      </c>
      <c r="H5665" t="s">
        <v>986</v>
      </c>
      <c r="I5665">
        <v>207</v>
      </c>
      <c r="J5665" t="s">
        <v>987</v>
      </c>
      <c r="K5665" t="s">
        <v>835</v>
      </c>
      <c r="L5665" t="s">
        <v>836</v>
      </c>
      <c r="M5665" t="s">
        <v>829</v>
      </c>
      <c r="N5665" t="s">
        <v>829</v>
      </c>
      <c r="O5665" t="s">
        <v>829</v>
      </c>
      <c r="P5665" t="s">
        <v>829</v>
      </c>
      <c r="Q5665" t="s">
        <v>829</v>
      </c>
      <c r="R5665" t="s">
        <v>829</v>
      </c>
      <c r="S5665">
        <v>81911196</v>
      </c>
      <c r="T5665" t="s">
        <v>829</v>
      </c>
      <c r="U5665" t="s">
        <v>829</v>
      </c>
      <c r="V5665" t="s">
        <v>834</v>
      </c>
    </row>
    <row r="5666" spans="1:22" x14ac:dyDescent="0.3">
      <c r="A5666">
        <v>202324</v>
      </c>
      <c r="B5666" t="s">
        <v>820</v>
      </c>
      <c r="C5666" t="s">
        <v>821</v>
      </c>
      <c r="D5666" t="s">
        <v>822</v>
      </c>
      <c r="E5666" t="s">
        <v>823</v>
      </c>
      <c r="F5666" t="s">
        <v>898</v>
      </c>
      <c r="G5666" t="s">
        <v>899</v>
      </c>
      <c r="H5666" t="s">
        <v>986</v>
      </c>
      <c r="I5666">
        <v>207</v>
      </c>
      <c r="J5666" t="s">
        <v>987</v>
      </c>
      <c r="K5666" t="s">
        <v>835</v>
      </c>
      <c r="L5666" t="s">
        <v>836</v>
      </c>
      <c r="M5666" t="s">
        <v>829</v>
      </c>
      <c r="N5666" t="s">
        <v>829</v>
      </c>
      <c r="O5666" t="s">
        <v>829</v>
      </c>
      <c r="P5666" t="s">
        <v>829</v>
      </c>
      <c r="Q5666" t="s">
        <v>829</v>
      </c>
      <c r="R5666" t="s">
        <v>829</v>
      </c>
      <c r="S5666">
        <v>85444689</v>
      </c>
      <c r="T5666" t="s">
        <v>829</v>
      </c>
      <c r="U5666" t="s">
        <v>829</v>
      </c>
      <c r="V5666" t="s">
        <v>834</v>
      </c>
    </row>
    <row r="5667" spans="1:22" x14ac:dyDescent="0.3">
      <c r="A5667">
        <v>202122</v>
      </c>
      <c r="B5667" t="s">
        <v>820</v>
      </c>
      <c r="C5667" t="s">
        <v>821</v>
      </c>
      <c r="D5667" t="s">
        <v>822</v>
      </c>
      <c r="E5667" t="s">
        <v>823</v>
      </c>
      <c r="F5667" t="s">
        <v>898</v>
      </c>
      <c r="G5667" t="s">
        <v>899</v>
      </c>
      <c r="H5667" t="s">
        <v>986</v>
      </c>
      <c r="I5667">
        <v>207</v>
      </c>
      <c r="J5667" t="s">
        <v>987</v>
      </c>
      <c r="K5667" t="s">
        <v>835</v>
      </c>
      <c r="L5667" t="s">
        <v>837</v>
      </c>
      <c r="M5667" t="s">
        <v>829</v>
      </c>
      <c r="N5667" t="s">
        <v>829</v>
      </c>
      <c r="O5667" t="s">
        <v>829</v>
      </c>
      <c r="P5667" t="s">
        <v>829</v>
      </c>
      <c r="Q5667" t="s">
        <v>829</v>
      </c>
      <c r="R5667" t="s">
        <v>829</v>
      </c>
      <c r="S5667">
        <v>0</v>
      </c>
      <c r="T5667" t="s">
        <v>829</v>
      </c>
      <c r="U5667" t="s">
        <v>829</v>
      </c>
      <c r="V5667" t="s">
        <v>834</v>
      </c>
    </row>
    <row r="5668" spans="1:22" x14ac:dyDescent="0.3">
      <c r="A5668">
        <v>202223</v>
      </c>
      <c r="B5668" t="s">
        <v>820</v>
      </c>
      <c r="C5668" t="s">
        <v>821</v>
      </c>
      <c r="D5668" t="s">
        <v>822</v>
      </c>
      <c r="E5668" t="s">
        <v>823</v>
      </c>
      <c r="F5668" t="s">
        <v>898</v>
      </c>
      <c r="G5668" t="s">
        <v>899</v>
      </c>
      <c r="H5668" t="s">
        <v>986</v>
      </c>
      <c r="I5668">
        <v>207</v>
      </c>
      <c r="J5668" t="s">
        <v>987</v>
      </c>
      <c r="K5668" t="s">
        <v>835</v>
      </c>
      <c r="L5668" t="s">
        <v>837</v>
      </c>
      <c r="M5668" t="s">
        <v>829</v>
      </c>
      <c r="N5668" t="s">
        <v>829</v>
      </c>
      <c r="O5668" t="s">
        <v>829</v>
      </c>
      <c r="P5668" t="s">
        <v>829</v>
      </c>
      <c r="Q5668" t="s">
        <v>829</v>
      </c>
      <c r="R5668" t="s">
        <v>829</v>
      </c>
      <c r="S5668">
        <v>-1138217</v>
      </c>
      <c r="T5668" t="s">
        <v>829</v>
      </c>
      <c r="U5668" t="s">
        <v>829</v>
      </c>
      <c r="V5668">
        <v>0</v>
      </c>
    </row>
    <row r="5669" spans="1:22" x14ac:dyDescent="0.3">
      <c r="A5669">
        <v>202324</v>
      </c>
      <c r="B5669" t="s">
        <v>820</v>
      </c>
      <c r="C5669" t="s">
        <v>821</v>
      </c>
      <c r="D5669" t="s">
        <v>822</v>
      </c>
      <c r="E5669" t="s">
        <v>823</v>
      </c>
      <c r="F5669" t="s">
        <v>898</v>
      </c>
      <c r="G5669" t="s">
        <v>899</v>
      </c>
      <c r="H5669" t="s">
        <v>986</v>
      </c>
      <c r="I5669">
        <v>207</v>
      </c>
      <c r="J5669" t="s">
        <v>987</v>
      </c>
      <c r="K5669" t="s">
        <v>835</v>
      </c>
      <c r="L5669" t="s">
        <v>837</v>
      </c>
      <c r="M5669" t="s">
        <v>829</v>
      </c>
      <c r="N5669" t="s">
        <v>829</v>
      </c>
      <c r="O5669" t="s">
        <v>829</v>
      </c>
      <c r="P5669" t="s">
        <v>829</v>
      </c>
      <c r="Q5669" t="s">
        <v>829</v>
      </c>
      <c r="R5669" t="s">
        <v>829</v>
      </c>
      <c r="S5669">
        <v>-1119908</v>
      </c>
      <c r="T5669" t="s">
        <v>829</v>
      </c>
      <c r="U5669" t="s">
        <v>829</v>
      </c>
      <c r="V5669">
        <v>0</v>
      </c>
    </row>
    <row r="5670" spans="1:22" x14ac:dyDescent="0.3">
      <c r="A5670">
        <v>202122</v>
      </c>
      <c r="B5670" t="s">
        <v>820</v>
      </c>
      <c r="C5670" t="s">
        <v>821</v>
      </c>
      <c r="D5670" t="s">
        <v>822</v>
      </c>
      <c r="E5670" t="s">
        <v>823</v>
      </c>
      <c r="F5670" t="s">
        <v>898</v>
      </c>
      <c r="G5670" t="s">
        <v>899</v>
      </c>
      <c r="H5670" t="s">
        <v>986</v>
      </c>
      <c r="I5670">
        <v>207</v>
      </c>
      <c r="J5670" t="s">
        <v>987</v>
      </c>
      <c r="K5670" t="s">
        <v>835</v>
      </c>
      <c r="L5670" t="s">
        <v>838</v>
      </c>
      <c r="M5670" t="s">
        <v>829</v>
      </c>
      <c r="N5670" t="s">
        <v>829</v>
      </c>
      <c r="O5670" t="s">
        <v>829</v>
      </c>
      <c r="P5670" t="s">
        <v>829</v>
      </c>
      <c r="Q5670" t="s">
        <v>829</v>
      </c>
      <c r="R5670" t="s">
        <v>829</v>
      </c>
      <c r="S5670">
        <v>-5390250</v>
      </c>
      <c r="T5670" t="s">
        <v>829</v>
      </c>
      <c r="U5670" t="s">
        <v>829</v>
      </c>
      <c r="V5670" t="s">
        <v>834</v>
      </c>
    </row>
    <row r="5671" spans="1:22" x14ac:dyDescent="0.3">
      <c r="A5671">
        <v>202223</v>
      </c>
      <c r="B5671" t="s">
        <v>820</v>
      </c>
      <c r="C5671" t="s">
        <v>821</v>
      </c>
      <c r="D5671" t="s">
        <v>822</v>
      </c>
      <c r="E5671" t="s">
        <v>823</v>
      </c>
      <c r="F5671" t="s">
        <v>898</v>
      </c>
      <c r="G5671" t="s">
        <v>899</v>
      </c>
      <c r="H5671" t="s">
        <v>986</v>
      </c>
      <c r="I5671">
        <v>207</v>
      </c>
      <c r="J5671" t="s">
        <v>987</v>
      </c>
      <c r="K5671" t="s">
        <v>835</v>
      </c>
      <c r="L5671" t="s">
        <v>838</v>
      </c>
      <c r="M5671" t="s">
        <v>829</v>
      </c>
      <c r="N5671" t="s">
        <v>829</v>
      </c>
      <c r="O5671" t="s">
        <v>829</v>
      </c>
      <c r="P5671" t="s">
        <v>829</v>
      </c>
      <c r="Q5671" t="s">
        <v>829</v>
      </c>
      <c r="R5671" t="s">
        <v>829</v>
      </c>
      <c r="S5671">
        <v>-7606000</v>
      </c>
      <c r="T5671" t="s">
        <v>829</v>
      </c>
      <c r="U5671" t="s">
        <v>829</v>
      </c>
      <c r="V5671" t="s">
        <v>834</v>
      </c>
    </row>
    <row r="5672" spans="1:22" x14ac:dyDescent="0.3">
      <c r="A5672">
        <v>202324</v>
      </c>
      <c r="B5672" t="s">
        <v>820</v>
      </c>
      <c r="C5672" t="s">
        <v>821</v>
      </c>
      <c r="D5672" t="s">
        <v>822</v>
      </c>
      <c r="E5672" t="s">
        <v>823</v>
      </c>
      <c r="F5672" t="s">
        <v>898</v>
      </c>
      <c r="G5672" t="s">
        <v>899</v>
      </c>
      <c r="H5672" t="s">
        <v>986</v>
      </c>
      <c r="I5672">
        <v>207</v>
      </c>
      <c r="J5672" t="s">
        <v>987</v>
      </c>
      <c r="K5672" t="s">
        <v>835</v>
      </c>
      <c r="L5672" t="s">
        <v>838</v>
      </c>
      <c r="M5672" t="s">
        <v>829</v>
      </c>
      <c r="N5672" t="s">
        <v>829</v>
      </c>
      <c r="O5672" t="s">
        <v>829</v>
      </c>
      <c r="P5672" t="s">
        <v>829</v>
      </c>
      <c r="Q5672" t="s">
        <v>829</v>
      </c>
      <c r="R5672" t="s">
        <v>829</v>
      </c>
      <c r="S5672">
        <v>-6271000</v>
      </c>
      <c r="T5672" t="s">
        <v>829</v>
      </c>
      <c r="U5672" t="s">
        <v>829</v>
      </c>
      <c r="V5672" t="s">
        <v>834</v>
      </c>
    </row>
    <row r="5673" spans="1:22" x14ac:dyDescent="0.3">
      <c r="A5673">
        <v>202122</v>
      </c>
      <c r="B5673" t="s">
        <v>820</v>
      </c>
      <c r="C5673" t="s">
        <v>821</v>
      </c>
      <c r="D5673" t="s">
        <v>822</v>
      </c>
      <c r="E5673" t="s">
        <v>823</v>
      </c>
      <c r="F5673" t="s">
        <v>898</v>
      </c>
      <c r="G5673" t="s">
        <v>899</v>
      </c>
      <c r="H5673" t="s">
        <v>986</v>
      </c>
      <c r="I5673">
        <v>207</v>
      </c>
      <c r="J5673" t="s">
        <v>987</v>
      </c>
      <c r="K5673" t="s">
        <v>835</v>
      </c>
      <c r="L5673" t="s">
        <v>839</v>
      </c>
      <c r="M5673" t="s">
        <v>829</v>
      </c>
      <c r="N5673" t="s">
        <v>829</v>
      </c>
      <c r="O5673" t="s">
        <v>829</v>
      </c>
      <c r="P5673" t="s">
        <v>829</v>
      </c>
      <c r="Q5673" t="s">
        <v>829</v>
      </c>
      <c r="R5673" t="s">
        <v>829</v>
      </c>
      <c r="S5673">
        <v>7606187</v>
      </c>
      <c r="T5673" t="s">
        <v>829</v>
      </c>
      <c r="U5673" t="s">
        <v>829</v>
      </c>
      <c r="V5673" t="s">
        <v>834</v>
      </c>
    </row>
    <row r="5674" spans="1:22" x14ac:dyDescent="0.3">
      <c r="A5674">
        <v>202223</v>
      </c>
      <c r="B5674" t="s">
        <v>820</v>
      </c>
      <c r="C5674" t="s">
        <v>821</v>
      </c>
      <c r="D5674" t="s">
        <v>822</v>
      </c>
      <c r="E5674" t="s">
        <v>823</v>
      </c>
      <c r="F5674" t="s">
        <v>898</v>
      </c>
      <c r="G5674" t="s">
        <v>899</v>
      </c>
      <c r="H5674" t="s">
        <v>986</v>
      </c>
      <c r="I5674">
        <v>207</v>
      </c>
      <c r="J5674" t="s">
        <v>987</v>
      </c>
      <c r="K5674" t="s">
        <v>835</v>
      </c>
      <c r="L5674" t="s">
        <v>839</v>
      </c>
      <c r="M5674" t="s">
        <v>829</v>
      </c>
      <c r="N5674" t="s">
        <v>829</v>
      </c>
      <c r="O5674" t="s">
        <v>829</v>
      </c>
      <c r="P5674" t="s">
        <v>829</v>
      </c>
      <c r="Q5674" t="s">
        <v>829</v>
      </c>
      <c r="R5674" t="s">
        <v>829</v>
      </c>
      <c r="S5674">
        <v>6271211</v>
      </c>
      <c r="T5674" t="s">
        <v>829</v>
      </c>
      <c r="U5674" t="s">
        <v>829</v>
      </c>
      <c r="V5674" t="s">
        <v>834</v>
      </c>
    </row>
    <row r="5675" spans="1:22" x14ac:dyDescent="0.3">
      <c r="A5675">
        <v>202324</v>
      </c>
      <c r="B5675" t="s">
        <v>820</v>
      </c>
      <c r="C5675" t="s">
        <v>821</v>
      </c>
      <c r="D5675" t="s">
        <v>822</v>
      </c>
      <c r="E5675" t="s">
        <v>823</v>
      </c>
      <c r="F5675" t="s">
        <v>898</v>
      </c>
      <c r="G5675" t="s">
        <v>899</v>
      </c>
      <c r="H5675" t="s">
        <v>986</v>
      </c>
      <c r="I5675">
        <v>207</v>
      </c>
      <c r="J5675" t="s">
        <v>987</v>
      </c>
      <c r="K5675" t="s">
        <v>835</v>
      </c>
      <c r="L5675" t="s">
        <v>839</v>
      </c>
      <c r="M5675" t="s">
        <v>829</v>
      </c>
      <c r="N5675" t="s">
        <v>829</v>
      </c>
      <c r="O5675" t="s">
        <v>829</v>
      </c>
      <c r="P5675" t="s">
        <v>829</v>
      </c>
      <c r="Q5675" t="s">
        <v>829</v>
      </c>
      <c r="R5675" t="s">
        <v>829</v>
      </c>
      <c r="S5675">
        <v>4128364</v>
      </c>
      <c r="T5675" t="s">
        <v>829</v>
      </c>
      <c r="U5675" t="s">
        <v>829</v>
      </c>
      <c r="V5675" t="s">
        <v>834</v>
      </c>
    </row>
    <row r="5676" spans="1:22" x14ac:dyDescent="0.3">
      <c r="A5676">
        <v>202122</v>
      </c>
      <c r="B5676" t="s">
        <v>820</v>
      </c>
      <c r="C5676" t="s">
        <v>821</v>
      </c>
      <c r="D5676" t="s">
        <v>822</v>
      </c>
      <c r="E5676" t="s">
        <v>823</v>
      </c>
      <c r="F5676" t="s">
        <v>898</v>
      </c>
      <c r="G5676" t="s">
        <v>899</v>
      </c>
      <c r="H5676" t="s">
        <v>986</v>
      </c>
      <c r="I5676">
        <v>207</v>
      </c>
      <c r="J5676" t="s">
        <v>987</v>
      </c>
      <c r="K5676" t="s">
        <v>835</v>
      </c>
      <c r="L5676" t="s">
        <v>840</v>
      </c>
      <c r="M5676" t="s">
        <v>829</v>
      </c>
      <c r="N5676" t="s">
        <v>829</v>
      </c>
      <c r="O5676" t="s">
        <v>829</v>
      </c>
      <c r="P5676" t="s">
        <v>829</v>
      </c>
      <c r="Q5676" t="s">
        <v>829</v>
      </c>
      <c r="R5676" t="s">
        <v>829</v>
      </c>
      <c r="S5676">
        <v>0</v>
      </c>
      <c r="T5676" t="s">
        <v>829</v>
      </c>
      <c r="U5676" t="s">
        <v>829</v>
      </c>
      <c r="V5676" t="s">
        <v>834</v>
      </c>
    </row>
    <row r="5677" spans="1:22" x14ac:dyDescent="0.3">
      <c r="A5677">
        <v>202223</v>
      </c>
      <c r="B5677" t="s">
        <v>820</v>
      </c>
      <c r="C5677" t="s">
        <v>821</v>
      </c>
      <c r="D5677" t="s">
        <v>822</v>
      </c>
      <c r="E5677" t="s">
        <v>823</v>
      </c>
      <c r="F5677" t="s">
        <v>898</v>
      </c>
      <c r="G5677" t="s">
        <v>899</v>
      </c>
      <c r="H5677" t="s">
        <v>986</v>
      </c>
      <c r="I5677">
        <v>207</v>
      </c>
      <c r="J5677" t="s">
        <v>987</v>
      </c>
      <c r="K5677" t="s">
        <v>835</v>
      </c>
      <c r="L5677" t="s">
        <v>840</v>
      </c>
      <c r="M5677" t="s">
        <v>829</v>
      </c>
      <c r="N5677" t="s">
        <v>829</v>
      </c>
      <c r="O5677" t="s">
        <v>829</v>
      </c>
      <c r="P5677" t="s">
        <v>829</v>
      </c>
      <c r="Q5677" t="s">
        <v>829</v>
      </c>
      <c r="R5677" t="s">
        <v>829</v>
      </c>
      <c r="S5677">
        <v>0</v>
      </c>
      <c r="T5677" t="s">
        <v>829</v>
      </c>
      <c r="U5677" t="s">
        <v>829</v>
      </c>
      <c r="V5677" t="s">
        <v>834</v>
      </c>
    </row>
    <row r="5678" spans="1:22" x14ac:dyDescent="0.3">
      <c r="A5678">
        <v>202324</v>
      </c>
      <c r="B5678" t="s">
        <v>820</v>
      </c>
      <c r="C5678" t="s">
        <v>821</v>
      </c>
      <c r="D5678" t="s">
        <v>822</v>
      </c>
      <c r="E5678" t="s">
        <v>823</v>
      </c>
      <c r="F5678" t="s">
        <v>898</v>
      </c>
      <c r="G5678" t="s">
        <v>899</v>
      </c>
      <c r="H5678" t="s">
        <v>986</v>
      </c>
      <c r="I5678">
        <v>207</v>
      </c>
      <c r="J5678" t="s">
        <v>987</v>
      </c>
      <c r="K5678" t="s">
        <v>835</v>
      </c>
      <c r="L5678" t="s">
        <v>840</v>
      </c>
      <c r="M5678" t="s">
        <v>829</v>
      </c>
      <c r="N5678" t="s">
        <v>829</v>
      </c>
      <c r="O5678" t="s">
        <v>829</v>
      </c>
      <c r="P5678" t="s">
        <v>829</v>
      </c>
      <c r="Q5678" t="s">
        <v>829</v>
      </c>
      <c r="R5678" t="s">
        <v>829</v>
      </c>
      <c r="S5678">
        <v>0</v>
      </c>
      <c r="T5678" t="s">
        <v>829</v>
      </c>
      <c r="U5678" t="s">
        <v>829</v>
      </c>
      <c r="V5678" t="s">
        <v>834</v>
      </c>
    </row>
    <row r="5679" spans="1:22" x14ac:dyDescent="0.3">
      <c r="A5679">
        <v>202122</v>
      </c>
      <c r="B5679" t="s">
        <v>820</v>
      </c>
      <c r="C5679" t="s">
        <v>821</v>
      </c>
      <c r="D5679" t="s">
        <v>822</v>
      </c>
      <c r="E5679" t="s">
        <v>823</v>
      </c>
      <c r="F5679" t="s">
        <v>898</v>
      </c>
      <c r="G5679" t="s">
        <v>899</v>
      </c>
      <c r="H5679" t="s">
        <v>986</v>
      </c>
      <c r="I5679">
        <v>207</v>
      </c>
      <c r="J5679" t="s">
        <v>987</v>
      </c>
      <c r="K5679" t="s">
        <v>835</v>
      </c>
      <c r="L5679" t="s">
        <v>841</v>
      </c>
      <c r="M5679" t="s">
        <v>829</v>
      </c>
      <c r="N5679" t="s">
        <v>829</v>
      </c>
      <c r="O5679" t="s">
        <v>829</v>
      </c>
      <c r="P5679" t="s">
        <v>829</v>
      </c>
      <c r="Q5679" t="s">
        <v>829</v>
      </c>
      <c r="R5679" t="s">
        <v>829</v>
      </c>
      <c r="S5679">
        <v>78274485</v>
      </c>
      <c r="T5679" t="s">
        <v>829</v>
      </c>
      <c r="U5679" t="s">
        <v>829</v>
      </c>
      <c r="V5679" t="s">
        <v>834</v>
      </c>
    </row>
    <row r="5680" spans="1:22" x14ac:dyDescent="0.3">
      <c r="A5680">
        <v>202223</v>
      </c>
      <c r="B5680" t="s">
        <v>820</v>
      </c>
      <c r="C5680" t="s">
        <v>821</v>
      </c>
      <c r="D5680" t="s">
        <v>822</v>
      </c>
      <c r="E5680" t="s">
        <v>823</v>
      </c>
      <c r="F5680" t="s">
        <v>898</v>
      </c>
      <c r="G5680" t="s">
        <v>899</v>
      </c>
      <c r="H5680" t="s">
        <v>986</v>
      </c>
      <c r="I5680">
        <v>207</v>
      </c>
      <c r="J5680" t="s">
        <v>987</v>
      </c>
      <c r="K5680" t="s">
        <v>835</v>
      </c>
      <c r="L5680" t="s">
        <v>841</v>
      </c>
      <c r="M5680" t="s">
        <v>829</v>
      </c>
      <c r="N5680" t="s">
        <v>829</v>
      </c>
      <c r="O5680" t="s">
        <v>829</v>
      </c>
      <c r="P5680" t="s">
        <v>829</v>
      </c>
      <c r="Q5680" t="s">
        <v>829</v>
      </c>
      <c r="R5680" t="s">
        <v>829</v>
      </c>
      <c r="S5680">
        <v>79438190</v>
      </c>
      <c r="T5680" t="s">
        <v>829</v>
      </c>
      <c r="U5680" t="s">
        <v>829</v>
      </c>
      <c r="V5680" t="s">
        <v>834</v>
      </c>
    </row>
    <row r="5681" spans="1:22" x14ac:dyDescent="0.3">
      <c r="A5681">
        <v>202324</v>
      </c>
      <c r="B5681" t="s">
        <v>820</v>
      </c>
      <c r="C5681" t="s">
        <v>821</v>
      </c>
      <c r="D5681" t="s">
        <v>822</v>
      </c>
      <c r="E5681" t="s">
        <v>823</v>
      </c>
      <c r="F5681" t="s">
        <v>898</v>
      </c>
      <c r="G5681" t="s">
        <v>899</v>
      </c>
      <c r="H5681" t="s">
        <v>986</v>
      </c>
      <c r="I5681">
        <v>207</v>
      </c>
      <c r="J5681" t="s">
        <v>987</v>
      </c>
      <c r="K5681" t="s">
        <v>835</v>
      </c>
      <c r="L5681" t="s">
        <v>841</v>
      </c>
      <c r="M5681" t="s">
        <v>829</v>
      </c>
      <c r="N5681" t="s">
        <v>829</v>
      </c>
      <c r="O5681" t="s">
        <v>829</v>
      </c>
      <c r="P5681" t="s">
        <v>829</v>
      </c>
      <c r="Q5681" t="s">
        <v>829</v>
      </c>
      <c r="R5681" t="s">
        <v>829</v>
      </c>
      <c r="S5681">
        <v>82182144</v>
      </c>
      <c r="T5681" t="s">
        <v>829</v>
      </c>
      <c r="U5681" t="s">
        <v>829</v>
      </c>
      <c r="V5681" t="s">
        <v>834</v>
      </c>
    </row>
    <row r="5682" spans="1:22" x14ac:dyDescent="0.3">
      <c r="A5682">
        <v>202122</v>
      </c>
      <c r="B5682" t="s">
        <v>820</v>
      </c>
      <c r="C5682" t="s">
        <v>821</v>
      </c>
      <c r="D5682" t="s">
        <v>822</v>
      </c>
      <c r="E5682" t="s">
        <v>823</v>
      </c>
      <c r="F5682" t="s">
        <v>898</v>
      </c>
      <c r="G5682" t="s">
        <v>899</v>
      </c>
      <c r="H5682" t="s">
        <v>986</v>
      </c>
      <c r="I5682">
        <v>207</v>
      </c>
      <c r="J5682" t="s">
        <v>987</v>
      </c>
      <c r="K5682" t="s">
        <v>842</v>
      </c>
      <c r="L5682" t="s">
        <v>238</v>
      </c>
      <c r="M5682" t="s">
        <v>829</v>
      </c>
      <c r="N5682" t="s">
        <v>829</v>
      </c>
      <c r="O5682" t="s">
        <v>829</v>
      </c>
      <c r="P5682" t="s">
        <v>829</v>
      </c>
      <c r="Q5682" t="s">
        <v>829</v>
      </c>
      <c r="R5682" t="s">
        <v>829</v>
      </c>
      <c r="S5682">
        <v>0</v>
      </c>
      <c r="T5682">
        <v>0</v>
      </c>
      <c r="U5682">
        <v>0</v>
      </c>
      <c r="V5682">
        <v>0</v>
      </c>
    </row>
    <row r="5683" spans="1:22" x14ac:dyDescent="0.3">
      <c r="A5683">
        <v>202223</v>
      </c>
      <c r="B5683" t="s">
        <v>820</v>
      </c>
      <c r="C5683" t="s">
        <v>821</v>
      </c>
      <c r="D5683" t="s">
        <v>822</v>
      </c>
      <c r="E5683" t="s">
        <v>823</v>
      </c>
      <c r="F5683" t="s">
        <v>898</v>
      </c>
      <c r="G5683" t="s">
        <v>899</v>
      </c>
      <c r="H5683" t="s">
        <v>986</v>
      </c>
      <c r="I5683">
        <v>207</v>
      </c>
      <c r="J5683" t="s">
        <v>987</v>
      </c>
      <c r="K5683" t="s">
        <v>842</v>
      </c>
      <c r="L5683" t="s">
        <v>238</v>
      </c>
      <c r="M5683" t="s">
        <v>829</v>
      </c>
      <c r="N5683" t="s">
        <v>829</v>
      </c>
      <c r="O5683" t="s">
        <v>829</v>
      </c>
      <c r="P5683" t="s">
        <v>829</v>
      </c>
      <c r="Q5683" t="s">
        <v>829</v>
      </c>
      <c r="R5683" t="s">
        <v>829</v>
      </c>
      <c r="S5683">
        <v>1054795</v>
      </c>
      <c r="T5683">
        <v>171466</v>
      </c>
      <c r="U5683">
        <v>883329</v>
      </c>
      <c r="V5683">
        <v>61</v>
      </c>
    </row>
    <row r="5684" spans="1:22" x14ac:dyDescent="0.3">
      <c r="A5684">
        <v>202324</v>
      </c>
      <c r="B5684" t="s">
        <v>820</v>
      </c>
      <c r="C5684" t="s">
        <v>821</v>
      </c>
      <c r="D5684" t="s">
        <v>822</v>
      </c>
      <c r="E5684" t="s">
        <v>823</v>
      </c>
      <c r="F5684" t="s">
        <v>898</v>
      </c>
      <c r="G5684" t="s">
        <v>899</v>
      </c>
      <c r="H5684" t="s">
        <v>986</v>
      </c>
      <c r="I5684">
        <v>207</v>
      </c>
      <c r="J5684" t="s">
        <v>987</v>
      </c>
      <c r="K5684" t="s">
        <v>842</v>
      </c>
      <c r="L5684" t="s">
        <v>238</v>
      </c>
      <c r="M5684" t="s">
        <v>829</v>
      </c>
      <c r="N5684" t="s">
        <v>829</v>
      </c>
      <c r="O5684" t="s">
        <v>829</v>
      </c>
      <c r="P5684" t="s">
        <v>829</v>
      </c>
      <c r="Q5684" t="s">
        <v>829</v>
      </c>
      <c r="R5684" t="s">
        <v>829</v>
      </c>
      <c r="S5684">
        <v>1148861</v>
      </c>
      <c r="T5684">
        <v>244623</v>
      </c>
      <c r="U5684">
        <v>904239</v>
      </c>
      <c r="V5684">
        <v>63</v>
      </c>
    </row>
    <row r="5685" spans="1:22" x14ac:dyDescent="0.3">
      <c r="A5685">
        <v>202122</v>
      </c>
      <c r="B5685" t="s">
        <v>820</v>
      </c>
      <c r="C5685" t="s">
        <v>821</v>
      </c>
      <c r="D5685" t="s">
        <v>822</v>
      </c>
      <c r="E5685" t="s">
        <v>823</v>
      </c>
      <c r="F5685" t="s">
        <v>898</v>
      </c>
      <c r="G5685" t="s">
        <v>899</v>
      </c>
      <c r="H5685" t="s">
        <v>986</v>
      </c>
      <c r="I5685">
        <v>207</v>
      </c>
      <c r="J5685" t="s">
        <v>987</v>
      </c>
      <c r="K5685" t="s">
        <v>842</v>
      </c>
      <c r="L5685" t="s">
        <v>240</v>
      </c>
      <c r="M5685" t="s">
        <v>829</v>
      </c>
      <c r="N5685" t="s">
        <v>829</v>
      </c>
      <c r="O5685" t="s">
        <v>829</v>
      </c>
      <c r="P5685" t="s">
        <v>829</v>
      </c>
      <c r="Q5685" t="s">
        <v>829</v>
      </c>
      <c r="R5685" t="s">
        <v>829</v>
      </c>
      <c r="S5685">
        <v>520268</v>
      </c>
      <c r="T5685">
        <v>208680</v>
      </c>
      <c r="U5685">
        <v>311588</v>
      </c>
      <c r="V5685">
        <v>22</v>
      </c>
    </row>
    <row r="5686" spans="1:22" x14ac:dyDescent="0.3">
      <c r="A5686">
        <v>202223</v>
      </c>
      <c r="B5686" t="s">
        <v>820</v>
      </c>
      <c r="C5686" t="s">
        <v>821</v>
      </c>
      <c r="D5686" t="s">
        <v>822</v>
      </c>
      <c r="E5686" t="s">
        <v>823</v>
      </c>
      <c r="F5686" t="s">
        <v>898</v>
      </c>
      <c r="G5686" t="s">
        <v>899</v>
      </c>
      <c r="H5686" t="s">
        <v>986</v>
      </c>
      <c r="I5686">
        <v>207</v>
      </c>
      <c r="J5686" t="s">
        <v>987</v>
      </c>
      <c r="K5686" t="s">
        <v>842</v>
      </c>
      <c r="L5686" t="s">
        <v>240</v>
      </c>
      <c r="M5686" t="s">
        <v>829</v>
      </c>
      <c r="N5686" t="s">
        <v>829</v>
      </c>
      <c r="O5686" t="s">
        <v>829</v>
      </c>
      <c r="P5686" t="s">
        <v>829</v>
      </c>
      <c r="Q5686" t="s">
        <v>829</v>
      </c>
      <c r="R5686" t="s">
        <v>829</v>
      </c>
      <c r="S5686">
        <v>1374886</v>
      </c>
      <c r="T5686">
        <v>45000</v>
      </c>
      <c r="U5686">
        <v>1329886</v>
      </c>
      <c r="V5686">
        <v>91</v>
      </c>
    </row>
    <row r="5687" spans="1:22" x14ac:dyDescent="0.3">
      <c r="A5687">
        <v>202324</v>
      </c>
      <c r="B5687" t="s">
        <v>820</v>
      </c>
      <c r="C5687" t="s">
        <v>821</v>
      </c>
      <c r="D5687" t="s">
        <v>822</v>
      </c>
      <c r="E5687" t="s">
        <v>823</v>
      </c>
      <c r="F5687" t="s">
        <v>898</v>
      </c>
      <c r="G5687" t="s">
        <v>899</v>
      </c>
      <c r="H5687" t="s">
        <v>986</v>
      </c>
      <c r="I5687">
        <v>207</v>
      </c>
      <c r="J5687" t="s">
        <v>987</v>
      </c>
      <c r="K5687" t="s">
        <v>842</v>
      </c>
      <c r="L5687" t="s">
        <v>240</v>
      </c>
      <c r="M5687" t="s">
        <v>829</v>
      </c>
      <c r="N5687" t="s">
        <v>829</v>
      </c>
      <c r="O5687" t="s">
        <v>829</v>
      </c>
      <c r="P5687" t="s">
        <v>829</v>
      </c>
      <c r="Q5687" t="s">
        <v>829</v>
      </c>
      <c r="R5687" t="s">
        <v>829</v>
      </c>
      <c r="S5687">
        <v>1806717</v>
      </c>
      <c r="T5687">
        <v>0</v>
      </c>
      <c r="U5687">
        <v>1806717</v>
      </c>
      <c r="V5687">
        <v>125</v>
      </c>
    </row>
    <row r="5688" spans="1:22" x14ac:dyDescent="0.3">
      <c r="A5688">
        <v>202122</v>
      </c>
      <c r="B5688" t="s">
        <v>820</v>
      </c>
      <c r="C5688" t="s">
        <v>821</v>
      </c>
      <c r="D5688" t="s">
        <v>822</v>
      </c>
      <c r="E5688" t="s">
        <v>823</v>
      </c>
      <c r="F5688" t="s">
        <v>898</v>
      </c>
      <c r="G5688" t="s">
        <v>899</v>
      </c>
      <c r="H5688" t="s">
        <v>986</v>
      </c>
      <c r="I5688">
        <v>207</v>
      </c>
      <c r="J5688" t="s">
        <v>987</v>
      </c>
      <c r="K5688" t="s">
        <v>842</v>
      </c>
      <c r="L5688" t="s">
        <v>843</v>
      </c>
      <c r="M5688" t="s">
        <v>829</v>
      </c>
      <c r="N5688" t="s">
        <v>829</v>
      </c>
      <c r="O5688" t="s">
        <v>829</v>
      </c>
      <c r="P5688" t="s">
        <v>829</v>
      </c>
      <c r="Q5688" t="s">
        <v>829</v>
      </c>
      <c r="R5688" t="s">
        <v>829</v>
      </c>
      <c r="S5688">
        <v>0</v>
      </c>
      <c r="T5688">
        <v>0</v>
      </c>
      <c r="U5688">
        <v>0</v>
      </c>
      <c r="V5688">
        <v>0</v>
      </c>
    </row>
    <row r="5689" spans="1:22" x14ac:dyDescent="0.3">
      <c r="A5689">
        <v>202223</v>
      </c>
      <c r="B5689" t="s">
        <v>820</v>
      </c>
      <c r="C5689" t="s">
        <v>821</v>
      </c>
      <c r="D5689" t="s">
        <v>822</v>
      </c>
      <c r="E5689" t="s">
        <v>823</v>
      </c>
      <c r="F5689" t="s">
        <v>898</v>
      </c>
      <c r="G5689" t="s">
        <v>899</v>
      </c>
      <c r="H5689" t="s">
        <v>986</v>
      </c>
      <c r="I5689">
        <v>207</v>
      </c>
      <c r="J5689" t="s">
        <v>987</v>
      </c>
      <c r="K5689" t="s">
        <v>842</v>
      </c>
      <c r="L5689" t="s">
        <v>843</v>
      </c>
      <c r="M5689" t="s">
        <v>829</v>
      </c>
      <c r="N5689" t="s">
        <v>829</v>
      </c>
      <c r="O5689" t="s">
        <v>829</v>
      </c>
      <c r="P5689" t="s">
        <v>829</v>
      </c>
      <c r="Q5689" t="s">
        <v>829</v>
      </c>
      <c r="R5689" t="s">
        <v>829</v>
      </c>
      <c r="S5689">
        <v>50190</v>
      </c>
      <c r="T5689">
        <v>0</v>
      </c>
      <c r="U5689">
        <v>50190</v>
      </c>
      <c r="V5689">
        <v>3</v>
      </c>
    </row>
    <row r="5690" spans="1:22" x14ac:dyDescent="0.3">
      <c r="A5690">
        <v>202324</v>
      </c>
      <c r="B5690" t="s">
        <v>820</v>
      </c>
      <c r="C5690" t="s">
        <v>821</v>
      </c>
      <c r="D5690" t="s">
        <v>822</v>
      </c>
      <c r="E5690" t="s">
        <v>823</v>
      </c>
      <c r="F5690" t="s">
        <v>898</v>
      </c>
      <c r="G5690" t="s">
        <v>899</v>
      </c>
      <c r="H5690" t="s">
        <v>986</v>
      </c>
      <c r="I5690">
        <v>207</v>
      </c>
      <c r="J5690" t="s">
        <v>987</v>
      </c>
      <c r="K5690" t="s">
        <v>842</v>
      </c>
      <c r="L5690" t="s">
        <v>843</v>
      </c>
      <c r="M5690" t="s">
        <v>829</v>
      </c>
      <c r="N5690" t="s">
        <v>829</v>
      </c>
      <c r="O5690" t="s">
        <v>829</v>
      </c>
      <c r="P5690" t="s">
        <v>829</v>
      </c>
      <c r="Q5690" t="s">
        <v>829</v>
      </c>
      <c r="R5690" t="s">
        <v>829</v>
      </c>
      <c r="S5690">
        <v>25472</v>
      </c>
      <c r="T5690">
        <v>0</v>
      </c>
      <c r="U5690">
        <v>25472</v>
      </c>
      <c r="V5690">
        <v>2</v>
      </c>
    </row>
    <row r="5691" spans="1:22" x14ac:dyDescent="0.3">
      <c r="A5691">
        <v>202122</v>
      </c>
      <c r="B5691" t="s">
        <v>820</v>
      </c>
      <c r="C5691" t="s">
        <v>821</v>
      </c>
      <c r="D5691" t="s">
        <v>822</v>
      </c>
      <c r="E5691" t="s">
        <v>823</v>
      </c>
      <c r="F5691" t="s">
        <v>898</v>
      </c>
      <c r="G5691" t="s">
        <v>899</v>
      </c>
      <c r="H5691" t="s">
        <v>986</v>
      </c>
      <c r="I5691">
        <v>207</v>
      </c>
      <c r="J5691" t="s">
        <v>987</v>
      </c>
      <c r="K5691" t="s">
        <v>842</v>
      </c>
      <c r="L5691" t="s">
        <v>249</v>
      </c>
      <c r="M5691">
        <v>0</v>
      </c>
      <c r="N5691">
        <v>74914</v>
      </c>
      <c r="O5691">
        <v>122587</v>
      </c>
      <c r="P5691">
        <v>1035179</v>
      </c>
      <c r="Q5691">
        <v>88535</v>
      </c>
      <c r="R5691" t="s">
        <v>829</v>
      </c>
      <c r="S5691">
        <v>1321215</v>
      </c>
      <c r="T5691">
        <v>0</v>
      </c>
      <c r="U5691">
        <v>1321215</v>
      </c>
      <c r="V5691">
        <v>92</v>
      </c>
    </row>
    <row r="5692" spans="1:22" x14ac:dyDescent="0.3">
      <c r="A5692">
        <v>202223</v>
      </c>
      <c r="B5692" t="s">
        <v>820</v>
      </c>
      <c r="C5692" t="s">
        <v>821</v>
      </c>
      <c r="D5692" t="s">
        <v>822</v>
      </c>
      <c r="E5692" t="s">
        <v>823</v>
      </c>
      <c r="F5692" t="s">
        <v>898</v>
      </c>
      <c r="G5692" t="s">
        <v>899</v>
      </c>
      <c r="H5692" t="s">
        <v>986</v>
      </c>
      <c r="I5692">
        <v>207</v>
      </c>
      <c r="J5692" t="s">
        <v>987</v>
      </c>
      <c r="K5692" t="s">
        <v>842</v>
      </c>
      <c r="L5692" t="s">
        <v>249</v>
      </c>
      <c r="M5692">
        <v>0</v>
      </c>
      <c r="N5692">
        <v>218894</v>
      </c>
      <c r="O5692">
        <v>163243</v>
      </c>
      <c r="P5692">
        <v>1220611</v>
      </c>
      <c r="Q5692">
        <v>22260</v>
      </c>
      <c r="R5692" t="s">
        <v>829</v>
      </c>
      <c r="S5692">
        <v>1625008</v>
      </c>
      <c r="T5692">
        <v>0</v>
      </c>
      <c r="U5692">
        <v>1625008</v>
      </c>
      <c r="V5692">
        <v>111</v>
      </c>
    </row>
    <row r="5693" spans="1:22" x14ac:dyDescent="0.3">
      <c r="A5693">
        <v>202324</v>
      </c>
      <c r="B5693" t="s">
        <v>820</v>
      </c>
      <c r="C5693" t="s">
        <v>821</v>
      </c>
      <c r="D5693" t="s">
        <v>822</v>
      </c>
      <c r="E5693" t="s">
        <v>823</v>
      </c>
      <c r="F5693" t="s">
        <v>898</v>
      </c>
      <c r="G5693" t="s">
        <v>899</v>
      </c>
      <c r="H5693" t="s">
        <v>986</v>
      </c>
      <c r="I5693">
        <v>207</v>
      </c>
      <c r="J5693" t="s">
        <v>987</v>
      </c>
      <c r="K5693" t="s">
        <v>842</v>
      </c>
      <c r="L5693" t="s">
        <v>249</v>
      </c>
      <c r="M5693">
        <v>0</v>
      </c>
      <c r="N5693">
        <v>149559</v>
      </c>
      <c r="O5693">
        <v>116481</v>
      </c>
      <c r="P5693">
        <v>1127449</v>
      </c>
      <c r="Q5693">
        <v>73070</v>
      </c>
      <c r="R5693" t="s">
        <v>829</v>
      </c>
      <c r="S5693">
        <v>1466559</v>
      </c>
      <c r="T5693">
        <v>0</v>
      </c>
      <c r="U5693">
        <v>1466559</v>
      </c>
      <c r="V5693">
        <v>101</v>
      </c>
    </row>
    <row r="5694" spans="1:22" x14ac:dyDescent="0.3">
      <c r="A5694">
        <v>202122</v>
      </c>
      <c r="B5694" t="s">
        <v>820</v>
      </c>
      <c r="C5694" t="s">
        <v>821</v>
      </c>
      <c r="D5694" t="s">
        <v>822</v>
      </c>
      <c r="E5694" t="s">
        <v>823</v>
      </c>
      <c r="F5694" t="s">
        <v>898</v>
      </c>
      <c r="G5694" t="s">
        <v>899</v>
      </c>
      <c r="H5694" t="s">
        <v>986</v>
      </c>
      <c r="I5694">
        <v>207</v>
      </c>
      <c r="J5694" t="s">
        <v>987</v>
      </c>
      <c r="K5694" t="s">
        <v>842</v>
      </c>
      <c r="L5694" t="s">
        <v>844</v>
      </c>
      <c r="M5694">
        <v>0</v>
      </c>
      <c r="N5694">
        <v>0</v>
      </c>
      <c r="O5694">
        <v>0</v>
      </c>
      <c r="P5694">
        <v>0</v>
      </c>
      <c r="Q5694">
        <v>0</v>
      </c>
      <c r="R5694" t="s">
        <v>829</v>
      </c>
      <c r="S5694">
        <v>0</v>
      </c>
      <c r="T5694">
        <v>0</v>
      </c>
      <c r="U5694">
        <v>0</v>
      </c>
      <c r="V5694">
        <v>0</v>
      </c>
    </row>
    <row r="5695" spans="1:22" x14ac:dyDescent="0.3">
      <c r="A5695">
        <v>202223</v>
      </c>
      <c r="B5695" t="s">
        <v>820</v>
      </c>
      <c r="C5695" t="s">
        <v>821</v>
      </c>
      <c r="D5695" t="s">
        <v>822</v>
      </c>
      <c r="E5695" t="s">
        <v>823</v>
      </c>
      <c r="F5695" t="s">
        <v>898</v>
      </c>
      <c r="G5695" t="s">
        <v>899</v>
      </c>
      <c r="H5695" t="s">
        <v>986</v>
      </c>
      <c r="I5695">
        <v>207</v>
      </c>
      <c r="J5695" t="s">
        <v>987</v>
      </c>
      <c r="K5695" t="s">
        <v>842</v>
      </c>
      <c r="L5695" t="s">
        <v>844</v>
      </c>
      <c r="M5695">
        <v>0</v>
      </c>
      <c r="N5695">
        <v>0</v>
      </c>
      <c r="O5695">
        <v>0</v>
      </c>
      <c r="P5695">
        <v>0</v>
      </c>
      <c r="Q5695">
        <v>0</v>
      </c>
      <c r="R5695" t="s">
        <v>829</v>
      </c>
      <c r="S5695">
        <v>0</v>
      </c>
      <c r="T5695">
        <v>0</v>
      </c>
      <c r="U5695">
        <v>0</v>
      </c>
      <c r="V5695">
        <v>0</v>
      </c>
    </row>
    <row r="5696" spans="1:22" x14ac:dyDescent="0.3">
      <c r="A5696">
        <v>202324</v>
      </c>
      <c r="B5696" t="s">
        <v>820</v>
      </c>
      <c r="C5696" t="s">
        <v>821</v>
      </c>
      <c r="D5696" t="s">
        <v>822</v>
      </c>
      <c r="E5696" t="s">
        <v>823</v>
      </c>
      <c r="F5696" t="s">
        <v>898</v>
      </c>
      <c r="G5696" t="s">
        <v>899</v>
      </c>
      <c r="H5696" t="s">
        <v>986</v>
      </c>
      <c r="I5696">
        <v>207</v>
      </c>
      <c r="J5696" t="s">
        <v>987</v>
      </c>
      <c r="K5696" t="s">
        <v>842</v>
      </c>
      <c r="L5696" t="s">
        <v>844</v>
      </c>
      <c r="M5696">
        <v>0</v>
      </c>
      <c r="N5696">
        <v>0</v>
      </c>
      <c r="O5696">
        <v>0</v>
      </c>
      <c r="P5696">
        <v>0</v>
      </c>
      <c r="Q5696">
        <v>0</v>
      </c>
      <c r="R5696" t="s">
        <v>829</v>
      </c>
      <c r="S5696">
        <v>0</v>
      </c>
      <c r="T5696">
        <v>0</v>
      </c>
      <c r="U5696">
        <v>0</v>
      </c>
      <c r="V5696">
        <v>0</v>
      </c>
    </row>
    <row r="5697" spans="1:22" x14ac:dyDescent="0.3">
      <c r="A5697">
        <v>202122</v>
      </c>
      <c r="B5697" t="s">
        <v>820</v>
      </c>
      <c r="C5697" t="s">
        <v>821</v>
      </c>
      <c r="D5697" t="s">
        <v>822</v>
      </c>
      <c r="E5697" t="s">
        <v>823</v>
      </c>
      <c r="F5697" t="s">
        <v>898</v>
      </c>
      <c r="G5697" t="s">
        <v>899</v>
      </c>
      <c r="H5697" t="s">
        <v>986</v>
      </c>
      <c r="I5697">
        <v>207</v>
      </c>
      <c r="J5697" t="s">
        <v>987</v>
      </c>
      <c r="K5697" t="s">
        <v>842</v>
      </c>
      <c r="L5697" t="s">
        <v>251</v>
      </c>
      <c r="M5697" t="s">
        <v>829</v>
      </c>
      <c r="N5697" t="s">
        <v>829</v>
      </c>
      <c r="O5697">
        <v>88535</v>
      </c>
      <c r="P5697">
        <v>449485</v>
      </c>
      <c r="Q5697">
        <v>0</v>
      </c>
      <c r="R5697">
        <v>102156</v>
      </c>
      <c r="S5697">
        <v>640176</v>
      </c>
      <c r="T5697">
        <v>0</v>
      </c>
      <c r="U5697">
        <v>640176</v>
      </c>
      <c r="V5697">
        <v>45</v>
      </c>
    </row>
    <row r="5698" spans="1:22" x14ac:dyDescent="0.3">
      <c r="A5698">
        <v>202223</v>
      </c>
      <c r="B5698" t="s">
        <v>820</v>
      </c>
      <c r="C5698" t="s">
        <v>821</v>
      </c>
      <c r="D5698" t="s">
        <v>822</v>
      </c>
      <c r="E5698" t="s">
        <v>823</v>
      </c>
      <c r="F5698" t="s">
        <v>898</v>
      </c>
      <c r="G5698" t="s">
        <v>899</v>
      </c>
      <c r="H5698" t="s">
        <v>986</v>
      </c>
      <c r="I5698">
        <v>207</v>
      </c>
      <c r="J5698" t="s">
        <v>987</v>
      </c>
      <c r="K5698" t="s">
        <v>842</v>
      </c>
      <c r="L5698" t="s">
        <v>251</v>
      </c>
      <c r="M5698" t="s">
        <v>829</v>
      </c>
      <c r="N5698" t="s">
        <v>829</v>
      </c>
      <c r="O5698">
        <v>74201</v>
      </c>
      <c r="P5698">
        <v>296805</v>
      </c>
      <c r="Q5698">
        <v>3710</v>
      </c>
      <c r="R5698">
        <v>111302</v>
      </c>
      <c r="S5698">
        <v>486018</v>
      </c>
      <c r="T5698">
        <v>0</v>
      </c>
      <c r="U5698">
        <v>486018</v>
      </c>
      <c r="V5698">
        <v>33</v>
      </c>
    </row>
    <row r="5699" spans="1:22" x14ac:dyDescent="0.3">
      <c r="A5699">
        <v>202324</v>
      </c>
      <c r="B5699" t="s">
        <v>820</v>
      </c>
      <c r="C5699" t="s">
        <v>821</v>
      </c>
      <c r="D5699" t="s">
        <v>822</v>
      </c>
      <c r="E5699" t="s">
        <v>823</v>
      </c>
      <c r="F5699" t="s">
        <v>898</v>
      </c>
      <c r="G5699" t="s">
        <v>899</v>
      </c>
      <c r="H5699" t="s">
        <v>986</v>
      </c>
      <c r="I5699">
        <v>207</v>
      </c>
      <c r="J5699" t="s">
        <v>987</v>
      </c>
      <c r="K5699" t="s">
        <v>842</v>
      </c>
      <c r="L5699" t="s">
        <v>251</v>
      </c>
      <c r="M5699" t="s">
        <v>829</v>
      </c>
      <c r="N5699" t="s">
        <v>829</v>
      </c>
      <c r="O5699">
        <v>85021</v>
      </c>
      <c r="P5699">
        <v>468528</v>
      </c>
      <c r="Q5699">
        <v>21915</v>
      </c>
      <c r="R5699">
        <v>286144</v>
      </c>
      <c r="S5699">
        <v>861608</v>
      </c>
      <c r="T5699">
        <v>0</v>
      </c>
      <c r="U5699">
        <v>861608</v>
      </c>
      <c r="V5699">
        <v>60</v>
      </c>
    </row>
    <row r="5700" spans="1:22" x14ac:dyDescent="0.3">
      <c r="A5700">
        <v>202122</v>
      </c>
      <c r="B5700" t="s">
        <v>820</v>
      </c>
      <c r="C5700" t="s">
        <v>821</v>
      </c>
      <c r="D5700" t="s">
        <v>822</v>
      </c>
      <c r="E5700" t="s">
        <v>823</v>
      </c>
      <c r="F5700" t="s">
        <v>898</v>
      </c>
      <c r="G5700" t="s">
        <v>899</v>
      </c>
      <c r="H5700" t="s">
        <v>986</v>
      </c>
      <c r="I5700">
        <v>207</v>
      </c>
      <c r="J5700" t="s">
        <v>987</v>
      </c>
      <c r="K5700" t="s">
        <v>842</v>
      </c>
      <c r="L5700" t="s">
        <v>253</v>
      </c>
      <c r="M5700" t="s">
        <v>829</v>
      </c>
      <c r="N5700" t="s">
        <v>829</v>
      </c>
      <c r="O5700">
        <v>13621</v>
      </c>
      <c r="P5700">
        <v>231553</v>
      </c>
      <c r="Q5700">
        <v>0</v>
      </c>
      <c r="R5700">
        <v>197501</v>
      </c>
      <c r="S5700">
        <v>442675</v>
      </c>
      <c r="T5700">
        <v>0</v>
      </c>
      <c r="U5700">
        <v>442675</v>
      </c>
      <c r="V5700">
        <v>31</v>
      </c>
    </row>
    <row r="5701" spans="1:22" x14ac:dyDescent="0.3">
      <c r="A5701">
        <v>202223</v>
      </c>
      <c r="B5701" t="s">
        <v>820</v>
      </c>
      <c r="C5701" t="s">
        <v>821</v>
      </c>
      <c r="D5701" t="s">
        <v>822</v>
      </c>
      <c r="E5701" t="s">
        <v>823</v>
      </c>
      <c r="F5701" t="s">
        <v>898</v>
      </c>
      <c r="G5701" t="s">
        <v>899</v>
      </c>
      <c r="H5701" t="s">
        <v>986</v>
      </c>
      <c r="I5701">
        <v>207</v>
      </c>
      <c r="J5701" t="s">
        <v>987</v>
      </c>
      <c r="K5701" t="s">
        <v>842</v>
      </c>
      <c r="L5701" t="s">
        <v>253</v>
      </c>
      <c r="M5701" t="s">
        <v>829</v>
      </c>
      <c r="N5701" t="s">
        <v>829</v>
      </c>
      <c r="O5701">
        <v>14840</v>
      </c>
      <c r="P5701">
        <v>230024</v>
      </c>
      <c r="Q5701">
        <v>0</v>
      </c>
      <c r="R5701">
        <v>259705</v>
      </c>
      <c r="S5701">
        <v>504569</v>
      </c>
      <c r="T5701">
        <v>0</v>
      </c>
      <c r="U5701">
        <v>504569</v>
      </c>
      <c r="V5701">
        <v>35</v>
      </c>
    </row>
    <row r="5702" spans="1:22" x14ac:dyDescent="0.3">
      <c r="A5702">
        <v>202324</v>
      </c>
      <c r="B5702" t="s">
        <v>820</v>
      </c>
      <c r="C5702" t="s">
        <v>821</v>
      </c>
      <c r="D5702" t="s">
        <v>822</v>
      </c>
      <c r="E5702" t="s">
        <v>823</v>
      </c>
      <c r="F5702" t="s">
        <v>898</v>
      </c>
      <c r="G5702" t="s">
        <v>899</v>
      </c>
      <c r="H5702" t="s">
        <v>986</v>
      </c>
      <c r="I5702">
        <v>207</v>
      </c>
      <c r="J5702" t="s">
        <v>987</v>
      </c>
      <c r="K5702" t="s">
        <v>842</v>
      </c>
      <c r="L5702" t="s">
        <v>253</v>
      </c>
      <c r="M5702" t="s">
        <v>829</v>
      </c>
      <c r="N5702" t="s">
        <v>829</v>
      </c>
      <c r="O5702">
        <v>1753</v>
      </c>
      <c r="P5702">
        <v>102604</v>
      </c>
      <c r="Q5702">
        <v>0</v>
      </c>
      <c r="R5702">
        <v>262229</v>
      </c>
      <c r="S5702">
        <v>366586</v>
      </c>
      <c r="T5702">
        <v>0</v>
      </c>
      <c r="U5702">
        <v>366586</v>
      </c>
      <c r="V5702">
        <v>25</v>
      </c>
    </row>
    <row r="5703" spans="1:22" x14ac:dyDescent="0.3">
      <c r="A5703">
        <v>202122</v>
      </c>
      <c r="B5703" t="s">
        <v>820</v>
      </c>
      <c r="C5703" t="s">
        <v>821</v>
      </c>
      <c r="D5703" t="s">
        <v>822</v>
      </c>
      <c r="E5703" t="s">
        <v>823</v>
      </c>
      <c r="F5703" t="s">
        <v>898</v>
      </c>
      <c r="G5703" t="s">
        <v>899</v>
      </c>
      <c r="H5703" t="s">
        <v>986</v>
      </c>
      <c r="I5703">
        <v>207</v>
      </c>
      <c r="J5703" t="s">
        <v>987</v>
      </c>
      <c r="K5703" t="s">
        <v>842</v>
      </c>
      <c r="L5703" t="s">
        <v>845</v>
      </c>
      <c r="M5703" t="s">
        <v>829</v>
      </c>
      <c r="N5703" t="s">
        <v>829</v>
      </c>
      <c r="O5703">
        <v>0</v>
      </c>
      <c r="P5703">
        <v>0</v>
      </c>
      <c r="Q5703">
        <v>0</v>
      </c>
      <c r="R5703">
        <v>0</v>
      </c>
      <c r="S5703">
        <v>0</v>
      </c>
      <c r="T5703">
        <v>0</v>
      </c>
      <c r="U5703">
        <v>0</v>
      </c>
      <c r="V5703">
        <v>0</v>
      </c>
    </row>
    <row r="5704" spans="1:22" x14ac:dyDescent="0.3">
      <c r="A5704">
        <v>202223</v>
      </c>
      <c r="B5704" t="s">
        <v>820</v>
      </c>
      <c r="C5704" t="s">
        <v>821</v>
      </c>
      <c r="D5704" t="s">
        <v>822</v>
      </c>
      <c r="E5704" t="s">
        <v>823</v>
      </c>
      <c r="F5704" t="s">
        <v>898</v>
      </c>
      <c r="G5704" t="s">
        <v>899</v>
      </c>
      <c r="H5704" t="s">
        <v>986</v>
      </c>
      <c r="I5704">
        <v>207</v>
      </c>
      <c r="J5704" t="s">
        <v>987</v>
      </c>
      <c r="K5704" t="s">
        <v>842</v>
      </c>
      <c r="L5704" t="s">
        <v>845</v>
      </c>
      <c r="M5704" t="s">
        <v>829</v>
      </c>
      <c r="N5704" t="s">
        <v>829</v>
      </c>
      <c r="O5704">
        <v>0</v>
      </c>
      <c r="P5704">
        <v>0</v>
      </c>
      <c r="Q5704">
        <v>0</v>
      </c>
      <c r="R5704">
        <v>0</v>
      </c>
      <c r="S5704">
        <v>0</v>
      </c>
      <c r="T5704">
        <v>0</v>
      </c>
      <c r="U5704">
        <v>0</v>
      </c>
      <c r="V5704">
        <v>0</v>
      </c>
    </row>
    <row r="5705" spans="1:22" x14ac:dyDescent="0.3">
      <c r="A5705">
        <v>202324</v>
      </c>
      <c r="B5705" t="s">
        <v>820</v>
      </c>
      <c r="C5705" t="s">
        <v>821</v>
      </c>
      <c r="D5705" t="s">
        <v>822</v>
      </c>
      <c r="E5705" t="s">
        <v>823</v>
      </c>
      <c r="F5705" t="s">
        <v>898</v>
      </c>
      <c r="G5705" t="s">
        <v>899</v>
      </c>
      <c r="H5705" t="s">
        <v>986</v>
      </c>
      <c r="I5705">
        <v>207</v>
      </c>
      <c r="J5705" t="s">
        <v>987</v>
      </c>
      <c r="K5705" t="s">
        <v>842</v>
      </c>
      <c r="L5705" t="s">
        <v>845</v>
      </c>
      <c r="M5705" t="s">
        <v>829</v>
      </c>
      <c r="N5705" t="s">
        <v>829</v>
      </c>
      <c r="O5705">
        <v>0</v>
      </c>
      <c r="P5705">
        <v>0</v>
      </c>
      <c r="Q5705">
        <v>0</v>
      </c>
      <c r="R5705">
        <v>0</v>
      </c>
      <c r="S5705">
        <v>0</v>
      </c>
      <c r="T5705">
        <v>0</v>
      </c>
      <c r="U5705">
        <v>0</v>
      </c>
      <c r="V5705">
        <v>0</v>
      </c>
    </row>
    <row r="5706" spans="1:22" x14ac:dyDescent="0.3">
      <c r="A5706">
        <v>202122</v>
      </c>
      <c r="B5706" t="s">
        <v>820</v>
      </c>
      <c r="C5706" t="s">
        <v>821</v>
      </c>
      <c r="D5706" t="s">
        <v>822</v>
      </c>
      <c r="E5706" t="s">
        <v>823</v>
      </c>
      <c r="F5706" t="s">
        <v>876</v>
      </c>
      <c r="G5706" t="s">
        <v>877</v>
      </c>
      <c r="H5706" t="s">
        <v>988</v>
      </c>
      <c r="I5706">
        <v>886</v>
      </c>
      <c r="J5706" t="s">
        <v>989</v>
      </c>
      <c r="K5706" t="s">
        <v>828</v>
      </c>
      <c r="L5706" t="s">
        <v>336</v>
      </c>
      <c r="M5706">
        <v>0</v>
      </c>
      <c r="N5706">
        <v>2753333</v>
      </c>
      <c r="O5706">
        <v>2022500</v>
      </c>
      <c r="P5706">
        <v>50080275</v>
      </c>
      <c r="Q5706">
        <v>5852754</v>
      </c>
      <c r="R5706" t="s">
        <v>829</v>
      </c>
      <c r="S5706">
        <v>60708862</v>
      </c>
      <c r="T5706" t="s">
        <v>829</v>
      </c>
      <c r="U5706">
        <v>60708862</v>
      </c>
      <c r="V5706">
        <v>616</v>
      </c>
    </row>
    <row r="5707" spans="1:22" x14ac:dyDescent="0.3">
      <c r="A5707">
        <v>202223</v>
      </c>
      <c r="B5707" t="s">
        <v>820</v>
      </c>
      <c r="C5707" t="s">
        <v>821</v>
      </c>
      <c r="D5707" t="s">
        <v>822</v>
      </c>
      <c r="E5707" t="s">
        <v>823</v>
      </c>
      <c r="F5707" t="s">
        <v>876</v>
      </c>
      <c r="G5707" t="s">
        <v>877</v>
      </c>
      <c r="H5707" t="s">
        <v>988</v>
      </c>
      <c r="I5707">
        <v>886</v>
      </c>
      <c r="J5707" t="s">
        <v>989</v>
      </c>
      <c r="K5707" t="s">
        <v>828</v>
      </c>
      <c r="L5707" t="s">
        <v>336</v>
      </c>
      <c r="M5707">
        <v>0</v>
      </c>
      <c r="N5707">
        <v>3002500</v>
      </c>
      <c r="O5707">
        <v>1864000</v>
      </c>
      <c r="P5707">
        <v>52490195</v>
      </c>
      <c r="Q5707">
        <v>4220000</v>
      </c>
      <c r="R5707" t="s">
        <v>829</v>
      </c>
      <c r="S5707">
        <v>61576695</v>
      </c>
      <c r="T5707" t="s">
        <v>829</v>
      </c>
      <c r="U5707">
        <v>61576695</v>
      </c>
      <c r="V5707">
        <v>635</v>
      </c>
    </row>
    <row r="5708" spans="1:22" x14ac:dyDescent="0.3">
      <c r="A5708">
        <v>202324</v>
      </c>
      <c r="B5708" t="s">
        <v>820</v>
      </c>
      <c r="C5708" t="s">
        <v>821</v>
      </c>
      <c r="D5708" t="s">
        <v>822</v>
      </c>
      <c r="E5708" t="s">
        <v>823</v>
      </c>
      <c r="F5708" t="s">
        <v>876</v>
      </c>
      <c r="G5708" t="s">
        <v>877</v>
      </c>
      <c r="H5708" t="s">
        <v>988</v>
      </c>
      <c r="I5708">
        <v>886</v>
      </c>
      <c r="J5708" t="s">
        <v>989</v>
      </c>
      <c r="K5708" t="s">
        <v>828</v>
      </c>
      <c r="L5708" t="s">
        <v>336</v>
      </c>
      <c r="M5708">
        <v>0</v>
      </c>
      <c r="N5708">
        <v>3145167</v>
      </c>
      <c r="O5708">
        <v>1781000</v>
      </c>
      <c r="P5708">
        <v>57946508</v>
      </c>
      <c r="Q5708">
        <v>4270000</v>
      </c>
      <c r="R5708" t="s">
        <v>829</v>
      </c>
      <c r="S5708">
        <v>67142674</v>
      </c>
      <c r="T5708" t="s">
        <v>829</v>
      </c>
      <c r="U5708">
        <v>67142674</v>
      </c>
      <c r="V5708">
        <v>705</v>
      </c>
    </row>
    <row r="5709" spans="1:22" x14ac:dyDescent="0.3">
      <c r="A5709">
        <v>202122</v>
      </c>
      <c r="B5709" t="s">
        <v>820</v>
      </c>
      <c r="C5709" t="s">
        <v>821</v>
      </c>
      <c r="D5709" t="s">
        <v>822</v>
      </c>
      <c r="E5709" t="s">
        <v>823</v>
      </c>
      <c r="F5709" t="s">
        <v>876</v>
      </c>
      <c r="G5709" t="s">
        <v>877</v>
      </c>
      <c r="H5709" t="s">
        <v>988</v>
      </c>
      <c r="I5709">
        <v>886</v>
      </c>
      <c r="J5709" t="s">
        <v>989</v>
      </c>
      <c r="K5709" t="s">
        <v>828</v>
      </c>
      <c r="L5709" t="s">
        <v>235</v>
      </c>
      <c r="M5709" t="s">
        <v>829</v>
      </c>
      <c r="N5709">
        <v>0</v>
      </c>
      <c r="O5709">
        <v>0</v>
      </c>
      <c r="P5709" t="s">
        <v>829</v>
      </c>
      <c r="Q5709" t="s">
        <v>829</v>
      </c>
      <c r="R5709" t="s">
        <v>829</v>
      </c>
      <c r="S5709">
        <v>0</v>
      </c>
      <c r="T5709">
        <v>0</v>
      </c>
      <c r="U5709">
        <v>0</v>
      </c>
      <c r="V5709">
        <v>0</v>
      </c>
    </row>
    <row r="5710" spans="1:22" x14ac:dyDescent="0.3">
      <c r="A5710">
        <v>202223</v>
      </c>
      <c r="B5710" t="s">
        <v>820</v>
      </c>
      <c r="C5710" t="s">
        <v>821</v>
      </c>
      <c r="D5710" t="s">
        <v>822</v>
      </c>
      <c r="E5710" t="s">
        <v>823</v>
      </c>
      <c r="F5710" t="s">
        <v>876</v>
      </c>
      <c r="G5710" t="s">
        <v>877</v>
      </c>
      <c r="H5710" t="s">
        <v>988</v>
      </c>
      <c r="I5710">
        <v>886</v>
      </c>
      <c r="J5710" t="s">
        <v>989</v>
      </c>
      <c r="K5710" t="s">
        <v>828</v>
      </c>
      <c r="L5710" t="s">
        <v>235</v>
      </c>
      <c r="M5710" t="s">
        <v>829</v>
      </c>
      <c r="N5710">
        <v>0</v>
      </c>
      <c r="O5710">
        <v>0</v>
      </c>
      <c r="P5710" t="s">
        <v>829</v>
      </c>
      <c r="Q5710" t="s">
        <v>829</v>
      </c>
      <c r="R5710" t="s">
        <v>829</v>
      </c>
      <c r="S5710">
        <v>0</v>
      </c>
      <c r="T5710">
        <v>0</v>
      </c>
      <c r="U5710">
        <v>0</v>
      </c>
      <c r="V5710">
        <v>0</v>
      </c>
    </row>
    <row r="5711" spans="1:22" x14ac:dyDescent="0.3">
      <c r="A5711">
        <v>202324</v>
      </c>
      <c r="B5711" t="s">
        <v>820</v>
      </c>
      <c r="C5711" t="s">
        <v>821</v>
      </c>
      <c r="D5711" t="s">
        <v>822</v>
      </c>
      <c r="E5711" t="s">
        <v>823</v>
      </c>
      <c r="F5711" t="s">
        <v>876</v>
      </c>
      <c r="G5711" t="s">
        <v>877</v>
      </c>
      <c r="H5711" t="s">
        <v>988</v>
      </c>
      <c r="I5711">
        <v>886</v>
      </c>
      <c r="J5711" t="s">
        <v>989</v>
      </c>
      <c r="K5711" t="s">
        <v>828</v>
      </c>
      <c r="L5711" t="s">
        <v>235</v>
      </c>
      <c r="M5711" t="s">
        <v>829</v>
      </c>
      <c r="N5711">
        <v>0</v>
      </c>
      <c r="O5711">
        <v>0</v>
      </c>
      <c r="P5711" t="s">
        <v>829</v>
      </c>
      <c r="Q5711" t="s">
        <v>829</v>
      </c>
      <c r="R5711" t="s">
        <v>829</v>
      </c>
      <c r="S5711">
        <v>0</v>
      </c>
      <c r="T5711">
        <v>0</v>
      </c>
      <c r="U5711">
        <v>0</v>
      </c>
      <c r="V5711">
        <v>0</v>
      </c>
    </row>
    <row r="5712" spans="1:22" x14ac:dyDescent="0.3">
      <c r="A5712">
        <v>202122</v>
      </c>
      <c r="B5712" t="s">
        <v>820</v>
      </c>
      <c r="C5712" t="s">
        <v>821</v>
      </c>
      <c r="D5712" t="s">
        <v>822</v>
      </c>
      <c r="E5712" t="s">
        <v>823</v>
      </c>
      <c r="F5712" t="s">
        <v>876</v>
      </c>
      <c r="G5712" t="s">
        <v>877</v>
      </c>
      <c r="H5712" t="s">
        <v>988</v>
      </c>
      <c r="I5712">
        <v>886</v>
      </c>
      <c r="J5712" t="s">
        <v>989</v>
      </c>
      <c r="K5712" t="s">
        <v>828</v>
      </c>
      <c r="L5712" t="s">
        <v>534</v>
      </c>
      <c r="M5712">
        <v>0</v>
      </c>
      <c r="N5712">
        <v>18655635</v>
      </c>
      <c r="O5712">
        <v>2448453</v>
      </c>
      <c r="P5712">
        <v>65877283</v>
      </c>
      <c r="Q5712">
        <v>1215926</v>
      </c>
      <c r="R5712" t="s">
        <v>829</v>
      </c>
      <c r="S5712">
        <v>88197297</v>
      </c>
      <c r="T5712">
        <v>5211953</v>
      </c>
      <c r="U5712">
        <v>82985345</v>
      </c>
      <c r="V5712">
        <v>216</v>
      </c>
    </row>
    <row r="5713" spans="1:22" x14ac:dyDescent="0.3">
      <c r="A5713">
        <v>202223</v>
      </c>
      <c r="B5713" t="s">
        <v>820</v>
      </c>
      <c r="C5713" t="s">
        <v>821</v>
      </c>
      <c r="D5713" t="s">
        <v>822</v>
      </c>
      <c r="E5713" t="s">
        <v>823</v>
      </c>
      <c r="F5713" t="s">
        <v>876</v>
      </c>
      <c r="G5713" t="s">
        <v>877</v>
      </c>
      <c r="H5713" t="s">
        <v>988</v>
      </c>
      <c r="I5713">
        <v>886</v>
      </c>
      <c r="J5713" t="s">
        <v>989</v>
      </c>
      <c r="K5713" t="s">
        <v>828</v>
      </c>
      <c r="L5713" t="s">
        <v>534</v>
      </c>
      <c r="M5713">
        <v>0</v>
      </c>
      <c r="N5713">
        <v>20781122</v>
      </c>
      <c r="O5713">
        <v>2642739</v>
      </c>
      <c r="P5713">
        <v>71885455</v>
      </c>
      <c r="Q5713">
        <v>3185561</v>
      </c>
      <c r="R5713" t="s">
        <v>829</v>
      </c>
      <c r="S5713">
        <v>98494877</v>
      </c>
      <c r="T5713">
        <v>5969496</v>
      </c>
      <c r="U5713">
        <v>92525381</v>
      </c>
      <c r="V5713">
        <v>243</v>
      </c>
    </row>
    <row r="5714" spans="1:22" x14ac:dyDescent="0.3">
      <c r="A5714">
        <v>202324</v>
      </c>
      <c r="B5714" t="s">
        <v>820</v>
      </c>
      <c r="C5714" t="s">
        <v>821</v>
      </c>
      <c r="D5714" t="s">
        <v>822</v>
      </c>
      <c r="E5714" t="s">
        <v>823</v>
      </c>
      <c r="F5714" t="s">
        <v>876</v>
      </c>
      <c r="G5714" t="s">
        <v>877</v>
      </c>
      <c r="H5714" t="s">
        <v>988</v>
      </c>
      <c r="I5714">
        <v>886</v>
      </c>
      <c r="J5714" t="s">
        <v>989</v>
      </c>
      <c r="K5714" t="s">
        <v>828</v>
      </c>
      <c r="L5714" t="s">
        <v>534</v>
      </c>
      <c r="M5714">
        <v>0</v>
      </c>
      <c r="N5714">
        <v>24509709</v>
      </c>
      <c r="O5714">
        <v>2776692</v>
      </c>
      <c r="P5714">
        <v>77497780</v>
      </c>
      <c r="Q5714">
        <v>3593539</v>
      </c>
      <c r="R5714" t="s">
        <v>829</v>
      </c>
      <c r="S5714">
        <v>108377719</v>
      </c>
      <c r="T5714">
        <v>6793755</v>
      </c>
      <c r="U5714">
        <v>101583964</v>
      </c>
      <c r="V5714">
        <v>275</v>
      </c>
    </row>
    <row r="5715" spans="1:22" x14ac:dyDescent="0.3">
      <c r="A5715">
        <v>202122</v>
      </c>
      <c r="B5715" t="s">
        <v>820</v>
      </c>
      <c r="C5715" t="s">
        <v>821</v>
      </c>
      <c r="D5715" t="s">
        <v>822</v>
      </c>
      <c r="E5715" t="s">
        <v>823</v>
      </c>
      <c r="F5715" t="s">
        <v>876</v>
      </c>
      <c r="G5715" t="s">
        <v>877</v>
      </c>
      <c r="H5715" t="s">
        <v>988</v>
      </c>
      <c r="I5715">
        <v>886</v>
      </c>
      <c r="J5715" t="s">
        <v>989</v>
      </c>
      <c r="K5715" t="s">
        <v>828</v>
      </c>
      <c r="L5715" t="s">
        <v>603</v>
      </c>
      <c r="M5715" t="s">
        <v>829</v>
      </c>
      <c r="N5715" t="s">
        <v>829</v>
      </c>
      <c r="O5715" t="s">
        <v>829</v>
      </c>
      <c r="P5715">
        <v>0</v>
      </c>
      <c r="Q5715">
        <v>0</v>
      </c>
      <c r="R5715">
        <v>0</v>
      </c>
      <c r="S5715">
        <v>0</v>
      </c>
      <c r="T5715">
        <v>0</v>
      </c>
      <c r="U5715">
        <v>0</v>
      </c>
      <c r="V5715">
        <v>0</v>
      </c>
    </row>
    <row r="5716" spans="1:22" x14ac:dyDescent="0.3">
      <c r="A5716">
        <v>202223</v>
      </c>
      <c r="B5716" t="s">
        <v>820</v>
      </c>
      <c r="C5716" t="s">
        <v>821</v>
      </c>
      <c r="D5716" t="s">
        <v>822</v>
      </c>
      <c r="E5716" t="s">
        <v>823</v>
      </c>
      <c r="F5716" t="s">
        <v>876</v>
      </c>
      <c r="G5716" t="s">
        <v>877</v>
      </c>
      <c r="H5716" t="s">
        <v>988</v>
      </c>
      <c r="I5716">
        <v>886</v>
      </c>
      <c r="J5716" t="s">
        <v>989</v>
      </c>
      <c r="K5716" t="s">
        <v>828</v>
      </c>
      <c r="L5716" t="s">
        <v>603</v>
      </c>
      <c r="M5716" t="s">
        <v>829</v>
      </c>
      <c r="N5716" t="s">
        <v>829</v>
      </c>
      <c r="O5716" t="s">
        <v>829</v>
      </c>
      <c r="P5716">
        <v>0</v>
      </c>
      <c r="Q5716">
        <v>0</v>
      </c>
      <c r="R5716">
        <v>0</v>
      </c>
      <c r="S5716">
        <v>0</v>
      </c>
      <c r="T5716">
        <v>0</v>
      </c>
      <c r="U5716">
        <v>0</v>
      </c>
      <c r="V5716">
        <v>0</v>
      </c>
    </row>
    <row r="5717" spans="1:22" x14ac:dyDescent="0.3">
      <c r="A5717">
        <v>202324</v>
      </c>
      <c r="B5717" t="s">
        <v>820</v>
      </c>
      <c r="C5717" t="s">
        <v>821</v>
      </c>
      <c r="D5717" t="s">
        <v>822</v>
      </c>
      <c r="E5717" t="s">
        <v>823</v>
      </c>
      <c r="F5717" t="s">
        <v>876</v>
      </c>
      <c r="G5717" t="s">
        <v>877</v>
      </c>
      <c r="H5717" t="s">
        <v>988</v>
      </c>
      <c r="I5717">
        <v>886</v>
      </c>
      <c r="J5717" t="s">
        <v>989</v>
      </c>
      <c r="K5717" t="s">
        <v>828</v>
      </c>
      <c r="L5717" t="s">
        <v>603</v>
      </c>
      <c r="M5717" t="s">
        <v>829</v>
      </c>
      <c r="N5717" t="s">
        <v>829</v>
      </c>
      <c r="O5717" t="s">
        <v>829</v>
      </c>
      <c r="P5717">
        <v>0</v>
      </c>
      <c r="Q5717">
        <v>0</v>
      </c>
      <c r="R5717">
        <v>0</v>
      </c>
      <c r="S5717">
        <v>0</v>
      </c>
      <c r="T5717">
        <v>0</v>
      </c>
      <c r="U5717">
        <v>0</v>
      </c>
      <c r="V5717">
        <v>0</v>
      </c>
    </row>
    <row r="5718" spans="1:22" x14ac:dyDescent="0.3">
      <c r="A5718">
        <v>202122</v>
      </c>
      <c r="B5718" t="s">
        <v>820</v>
      </c>
      <c r="C5718" t="s">
        <v>821</v>
      </c>
      <c r="D5718" t="s">
        <v>822</v>
      </c>
      <c r="E5718" t="s">
        <v>823</v>
      </c>
      <c r="F5718" t="s">
        <v>876</v>
      </c>
      <c r="G5718" t="s">
        <v>877</v>
      </c>
      <c r="H5718" t="s">
        <v>988</v>
      </c>
      <c r="I5718">
        <v>886</v>
      </c>
      <c r="J5718" t="s">
        <v>989</v>
      </c>
      <c r="K5718" t="s">
        <v>828</v>
      </c>
      <c r="L5718" t="s">
        <v>606</v>
      </c>
      <c r="M5718">
        <v>0</v>
      </c>
      <c r="N5718">
        <v>0</v>
      </c>
      <c r="O5718">
        <v>0</v>
      </c>
      <c r="P5718">
        <v>805851</v>
      </c>
      <c r="Q5718">
        <v>0</v>
      </c>
      <c r="R5718">
        <v>0</v>
      </c>
      <c r="S5718">
        <v>805851</v>
      </c>
      <c r="T5718">
        <v>2647</v>
      </c>
      <c r="U5718">
        <v>803204</v>
      </c>
      <c r="V5718">
        <v>2</v>
      </c>
    </row>
    <row r="5719" spans="1:22" x14ac:dyDescent="0.3">
      <c r="A5719">
        <v>202223</v>
      </c>
      <c r="B5719" t="s">
        <v>820</v>
      </c>
      <c r="C5719" t="s">
        <v>821</v>
      </c>
      <c r="D5719" t="s">
        <v>822</v>
      </c>
      <c r="E5719" t="s">
        <v>823</v>
      </c>
      <c r="F5719" t="s">
        <v>876</v>
      </c>
      <c r="G5719" t="s">
        <v>877</v>
      </c>
      <c r="H5719" t="s">
        <v>988</v>
      </c>
      <c r="I5719">
        <v>886</v>
      </c>
      <c r="J5719" t="s">
        <v>989</v>
      </c>
      <c r="K5719" t="s">
        <v>828</v>
      </c>
      <c r="L5719" t="s">
        <v>606</v>
      </c>
      <c r="M5719">
        <v>0</v>
      </c>
      <c r="N5719">
        <v>0</v>
      </c>
      <c r="O5719">
        <v>0</v>
      </c>
      <c r="P5719">
        <v>1111312</v>
      </c>
      <c r="Q5719">
        <v>0</v>
      </c>
      <c r="R5719">
        <v>0</v>
      </c>
      <c r="S5719">
        <v>1111312</v>
      </c>
      <c r="T5719">
        <v>0</v>
      </c>
      <c r="U5719">
        <v>1111312</v>
      </c>
      <c r="V5719">
        <v>3</v>
      </c>
    </row>
    <row r="5720" spans="1:22" x14ac:dyDescent="0.3">
      <c r="A5720">
        <v>202324</v>
      </c>
      <c r="B5720" t="s">
        <v>820</v>
      </c>
      <c r="C5720" t="s">
        <v>821</v>
      </c>
      <c r="D5720" t="s">
        <v>822</v>
      </c>
      <c r="E5720" t="s">
        <v>823</v>
      </c>
      <c r="F5720" t="s">
        <v>876</v>
      </c>
      <c r="G5720" t="s">
        <v>877</v>
      </c>
      <c r="H5720" t="s">
        <v>988</v>
      </c>
      <c r="I5720">
        <v>886</v>
      </c>
      <c r="J5720" t="s">
        <v>989</v>
      </c>
      <c r="K5720" t="s">
        <v>828</v>
      </c>
      <c r="L5720" t="s">
        <v>606</v>
      </c>
      <c r="M5720">
        <v>0</v>
      </c>
      <c r="N5720">
        <v>0</v>
      </c>
      <c r="O5720">
        <v>0</v>
      </c>
      <c r="P5720">
        <v>1234347</v>
      </c>
      <c r="Q5720">
        <v>0</v>
      </c>
      <c r="R5720">
        <v>0</v>
      </c>
      <c r="S5720">
        <v>1234347</v>
      </c>
      <c r="T5720">
        <v>0</v>
      </c>
      <c r="U5720">
        <v>1234347</v>
      </c>
      <c r="V5720">
        <v>3</v>
      </c>
    </row>
    <row r="5721" spans="1:22" x14ac:dyDescent="0.3">
      <c r="A5721">
        <v>202122</v>
      </c>
      <c r="B5721" t="s">
        <v>820</v>
      </c>
      <c r="C5721" t="s">
        <v>821</v>
      </c>
      <c r="D5721" t="s">
        <v>822</v>
      </c>
      <c r="E5721" t="s">
        <v>823</v>
      </c>
      <c r="F5721" t="s">
        <v>876</v>
      </c>
      <c r="G5721" t="s">
        <v>877</v>
      </c>
      <c r="H5721" t="s">
        <v>988</v>
      </c>
      <c r="I5721">
        <v>886</v>
      </c>
      <c r="J5721" t="s">
        <v>989</v>
      </c>
      <c r="K5721" t="s">
        <v>828</v>
      </c>
      <c r="L5721" t="s">
        <v>609</v>
      </c>
      <c r="M5721" t="s">
        <v>829</v>
      </c>
      <c r="N5721" t="s">
        <v>829</v>
      </c>
      <c r="O5721" t="s">
        <v>829</v>
      </c>
      <c r="P5721" t="s">
        <v>829</v>
      </c>
      <c r="Q5721">
        <v>0</v>
      </c>
      <c r="R5721" t="s">
        <v>829</v>
      </c>
      <c r="S5721">
        <v>0</v>
      </c>
      <c r="T5721">
        <v>0</v>
      </c>
      <c r="U5721">
        <v>0</v>
      </c>
      <c r="V5721">
        <v>0</v>
      </c>
    </row>
    <row r="5722" spans="1:22" x14ac:dyDescent="0.3">
      <c r="A5722">
        <v>202223</v>
      </c>
      <c r="B5722" t="s">
        <v>820</v>
      </c>
      <c r="C5722" t="s">
        <v>821</v>
      </c>
      <c r="D5722" t="s">
        <v>822</v>
      </c>
      <c r="E5722" t="s">
        <v>823</v>
      </c>
      <c r="F5722" t="s">
        <v>876</v>
      </c>
      <c r="G5722" t="s">
        <v>877</v>
      </c>
      <c r="H5722" t="s">
        <v>988</v>
      </c>
      <c r="I5722">
        <v>886</v>
      </c>
      <c r="J5722" t="s">
        <v>989</v>
      </c>
      <c r="K5722" t="s">
        <v>828</v>
      </c>
      <c r="L5722" t="s">
        <v>609</v>
      </c>
      <c r="M5722" t="s">
        <v>829</v>
      </c>
      <c r="N5722" t="s">
        <v>829</v>
      </c>
      <c r="O5722" t="s">
        <v>829</v>
      </c>
      <c r="P5722" t="s">
        <v>829</v>
      </c>
      <c r="Q5722">
        <v>0</v>
      </c>
      <c r="R5722" t="s">
        <v>829</v>
      </c>
      <c r="S5722">
        <v>0</v>
      </c>
      <c r="T5722">
        <v>0</v>
      </c>
      <c r="U5722">
        <v>0</v>
      </c>
      <c r="V5722">
        <v>0</v>
      </c>
    </row>
    <row r="5723" spans="1:22" x14ac:dyDescent="0.3">
      <c r="A5723">
        <v>202122</v>
      </c>
      <c r="B5723" t="s">
        <v>820</v>
      </c>
      <c r="C5723" t="s">
        <v>821</v>
      </c>
      <c r="D5723" t="s">
        <v>822</v>
      </c>
      <c r="E5723" t="s">
        <v>823</v>
      </c>
      <c r="F5723" t="s">
        <v>876</v>
      </c>
      <c r="G5723" t="s">
        <v>877</v>
      </c>
      <c r="H5723" t="s">
        <v>988</v>
      </c>
      <c r="I5723">
        <v>886</v>
      </c>
      <c r="J5723" t="s">
        <v>989</v>
      </c>
      <c r="K5723" t="s">
        <v>828</v>
      </c>
      <c r="L5723" t="s">
        <v>830</v>
      </c>
      <c r="M5723">
        <v>36133</v>
      </c>
      <c r="N5723">
        <v>2106222</v>
      </c>
      <c r="O5723">
        <v>1827443</v>
      </c>
      <c r="P5723">
        <v>84955</v>
      </c>
      <c r="Q5723">
        <v>10805</v>
      </c>
      <c r="R5723">
        <v>0</v>
      </c>
      <c r="S5723">
        <v>4065557</v>
      </c>
      <c r="T5723">
        <v>0</v>
      </c>
      <c r="U5723">
        <v>4065557</v>
      </c>
      <c r="V5723">
        <v>11</v>
      </c>
    </row>
    <row r="5724" spans="1:22" x14ac:dyDescent="0.3">
      <c r="A5724">
        <v>202223</v>
      </c>
      <c r="B5724" t="s">
        <v>820</v>
      </c>
      <c r="C5724" t="s">
        <v>821</v>
      </c>
      <c r="D5724" t="s">
        <v>822</v>
      </c>
      <c r="E5724" t="s">
        <v>823</v>
      </c>
      <c r="F5724" t="s">
        <v>876</v>
      </c>
      <c r="G5724" t="s">
        <v>877</v>
      </c>
      <c r="H5724" t="s">
        <v>988</v>
      </c>
      <c r="I5724">
        <v>886</v>
      </c>
      <c r="J5724" t="s">
        <v>989</v>
      </c>
      <c r="K5724" t="s">
        <v>828</v>
      </c>
      <c r="L5724" t="s">
        <v>830</v>
      </c>
      <c r="M5724">
        <v>35099</v>
      </c>
      <c r="N5724">
        <v>1996747</v>
      </c>
      <c r="O5724">
        <v>1770552</v>
      </c>
      <c r="P5724">
        <v>85852</v>
      </c>
      <c r="Q5724">
        <v>11700</v>
      </c>
      <c r="R5724">
        <v>0</v>
      </c>
      <c r="S5724">
        <v>3899949</v>
      </c>
      <c r="T5724">
        <v>0</v>
      </c>
      <c r="U5724">
        <v>3899949</v>
      </c>
      <c r="V5724">
        <v>10</v>
      </c>
    </row>
    <row r="5725" spans="1:22" x14ac:dyDescent="0.3">
      <c r="A5725">
        <v>202324</v>
      </c>
      <c r="B5725" t="s">
        <v>820</v>
      </c>
      <c r="C5725" t="s">
        <v>821</v>
      </c>
      <c r="D5725" t="s">
        <v>822</v>
      </c>
      <c r="E5725" t="s">
        <v>823</v>
      </c>
      <c r="F5725" t="s">
        <v>876</v>
      </c>
      <c r="G5725" t="s">
        <v>877</v>
      </c>
      <c r="H5725" t="s">
        <v>988</v>
      </c>
      <c r="I5725">
        <v>886</v>
      </c>
      <c r="J5725" t="s">
        <v>989</v>
      </c>
      <c r="K5725" t="s">
        <v>828</v>
      </c>
      <c r="L5725" t="s">
        <v>830</v>
      </c>
      <c r="M5725">
        <v>35078</v>
      </c>
      <c r="N5725">
        <v>1995572</v>
      </c>
      <c r="O5725">
        <v>1769510</v>
      </c>
      <c r="P5725">
        <v>85747</v>
      </c>
      <c r="Q5725">
        <v>11692</v>
      </c>
      <c r="R5725">
        <v>0</v>
      </c>
      <c r="S5725">
        <v>3897600</v>
      </c>
      <c r="T5725">
        <v>0</v>
      </c>
      <c r="U5725">
        <v>3897600</v>
      </c>
      <c r="V5725">
        <v>11</v>
      </c>
    </row>
    <row r="5726" spans="1:22" x14ac:dyDescent="0.3">
      <c r="A5726">
        <v>202122</v>
      </c>
      <c r="B5726" t="s">
        <v>820</v>
      </c>
      <c r="C5726" t="s">
        <v>821</v>
      </c>
      <c r="D5726" t="s">
        <v>822</v>
      </c>
      <c r="E5726" t="s">
        <v>823</v>
      </c>
      <c r="F5726" t="s">
        <v>876</v>
      </c>
      <c r="G5726" t="s">
        <v>877</v>
      </c>
      <c r="H5726" t="s">
        <v>988</v>
      </c>
      <c r="I5726">
        <v>886</v>
      </c>
      <c r="J5726" t="s">
        <v>989</v>
      </c>
      <c r="K5726" t="s">
        <v>828</v>
      </c>
      <c r="L5726" t="s">
        <v>537</v>
      </c>
      <c r="M5726">
        <v>0</v>
      </c>
      <c r="N5726">
        <v>14364328</v>
      </c>
      <c r="O5726">
        <v>6417546</v>
      </c>
      <c r="P5726">
        <v>6429954</v>
      </c>
      <c r="Q5726">
        <v>400963</v>
      </c>
      <c r="R5726">
        <v>4534670</v>
      </c>
      <c r="S5726">
        <v>32147461</v>
      </c>
      <c r="T5726">
        <v>0</v>
      </c>
      <c r="U5726">
        <v>32147461</v>
      </c>
      <c r="V5726">
        <v>84</v>
      </c>
    </row>
    <row r="5727" spans="1:22" x14ac:dyDescent="0.3">
      <c r="A5727">
        <v>202223</v>
      </c>
      <c r="B5727" t="s">
        <v>820</v>
      </c>
      <c r="C5727" t="s">
        <v>821</v>
      </c>
      <c r="D5727" t="s">
        <v>822</v>
      </c>
      <c r="E5727" t="s">
        <v>823</v>
      </c>
      <c r="F5727" t="s">
        <v>876</v>
      </c>
      <c r="G5727" t="s">
        <v>877</v>
      </c>
      <c r="H5727" t="s">
        <v>988</v>
      </c>
      <c r="I5727">
        <v>886</v>
      </c>
      <c r="J5727" t="s">
        <v>989</v>
      </c>
      <c r="K5727" t="s">
        <v>828</v>
      </c>
      <c r="L5727" t="s">
        <v>537</v>
      </c>
      <c r="M5727">
        <v>0</v>
      </c>
      <c r="N5727">
        <v>17079245</v>
      </c>
      <c r="O5727">
        <v>7618848</v>
      </c>
      <c r="P5727">
        <v>8350156</v>
      </c>
      <c r="Q5727">
        <v>513627</v>
      </c>
      <c r="R5727">
        <v>4693993</v>
      </c>
      <c r="S5727">
        <v>38255868</v>
      </c>
      <c r="T5727">
        <v>0</v>
      </c>
      <c r="U5727">
        <v>38255868</v>
      </c>
      <c r="V5727">
        <v>101</v>
      </c>
    </row>
    <row r="5728" spans="1:22" x14ac:dyDescent="0.3">
      <c r="A5728">
        <v>202324</v>
      </c>
      <c r="B5728" t="s">
        <v>820</v>
      </c>
      <c r="C5728" t="s">
        <v>821</v>
      </c>
      <c r="D5728" t="s">
        <v>822</v>
      </c>
      <c r="E5728" t="s">
        <v>823</v>
      </c>
      <c r="F5728" t="s">
        <v>876</v>
      </c>
      <c r="G5728" t="s">
        <v>877</v>
      </c>
      <c r="H5728" t="s">
        <v>988</v>
      </c>
      <c r="I5728">
        <v>886</v>
      </c>
      <c r="J5728" t="s">
        <v>989</v>
      </c>
      <c r="K5728" t="s">
        <v>828</v>
      </c>
      <c r="L5728" t="s">
        <v>537</v>
      </c>
      <c r="M5728">
        <v>0</v>
      </c>
      <c r="N5728">
        <v>21094663</v>
      </c>
      <c r="O5728">
        <v>8907011</v>
      </c>
      <c r="P5728">
        <v>9134990</v>
      </c>
      <c r="Q5728">
        <v>576907</v>
      </c>
      <c r="R5728">
        <v>5455227</v>
      </c>
      <c r="S5728">
        <v>45168799</v>
      </c>
      <c r="T5728">
        <v>0</v>
      </c>
      <c r="U5728">
        <v>45168799</v>
      </c>
      <c r="V5728">
        <v>122</v>
      </c>
    </row>
    <row r="5729" spans="1:22" x14ac:dyDescent="0.3">
      <c r="A5729">
        <v>202122</v>
      </c>
      <c r="B5729" t="s">
        <v>820</v>
      </c>
      <c r="C5729" t="s">
        <v>821</v>
      </c>
      <c r="D5729" t="s">
        <v>822</v>
      </c>
      <c r="E5729" t="s">
        <v>823</v>
      </c>
      <c r="F5729" t="s">
        <v>876</v>
      </c>
      <c r="G5729" t="s">
        <v>877</v>
      </c>
      <c r="H5729" t="s">
        <v>988</v>
      </c>
      <c r="I5729">
        <v>886</v>
      </c>
      <c r="J5729" t="s">
        <v>989</v>
      </c>
      <c r="K5729" t="s">
        <v>828</v>
      </c>
      <c r="L5729" t="s">
        <v>572</v>
      </c>
      <c r="M5729">
        <v>0</v>
      </c>
      <c r="N5729">
        <v>0</v>
      </c>
      <c r="O5729">
        <v>0</v>
      </c>
      <c r="P5729">
        <v>62722986</v>
      </c>
      <c r="Q5729">
        <v>0</v>
      </c>
      <c r="R5729">
        <v>9187881</v>
      </c>
      <c r="S5729">
        <v>71910867</v>
      </c>
      <c r="T5729">
        <v>1637828</v>
      </c>
      <c r="U5729">
        <v>70273039</v>
      </c>
      <c r="V5729">
        <v>183</v>
      </c>
    </row>
    <row r="5730" spans="1:22" x14ac:dyDescent="0.3">
      <c r="A5730">
        <v>202223</v>
      </c>
      <c r="B5730" t="s">
        <v>820</v>
      </c>
      <c r="C5730" t="s">
        <v>821</v>
      </c>
      <c r="D5730" t="s">
        <v>822</v>
      </c>
      <c r="E5730" t="s">
        <v>823</v>
      </c>
      <c r="F5730" t="s">
        <v>876</v>
      </c>
      <c r="G5730" t="s">
        <v>877</v>
      </c>
      <c r="H5730" t="s">
        <v>988</v>
      </c>
      <c r="I5730">
        <v>886</v>
      </c>
      <c r="J5730" t="s">
        <v>989</v>
      </c>
      <c r="K5730" t="s">
        <v>828</v>
      </c>
      <c r="L5730" t="s">
        <v>572</v>
      </c>
      <c r="M5730">
        <v>0</v>
      </c>
      <c r="N5730">
        <v>0</v>
      </c>
      <c r="O5730">
        <v>0</v>
      </c>
      <c r="P5730">
        <v>68059702</v>
      </c>
      <c r="Q5730">
        <v>0</v>
      </c>
      <c r="R5730">
        <v>9962010</v>
      </c>
      <c r="S5730">
        <v>78021712</v>
      </c>
      <c r="T5730">
        <v>1460940</v>
      </c>
      <c r="U5730">
        <v>76560772</v>
      </c>
      <c r="V5730">
        <v>201</v>
      </c>
    </row>
    <row r="5731" spans="1:22" x14ac:dyDescent="0.3">
      <c r="A5731">
        <v>202324</v>
      </c>
      <c r="B5731" t="s">
        <v>820</v>
      </c>
      <c r="C5731" t="s">
        <v>821</v>
      </c>
      <c r="D5731" t="s">
        <v>822</v>
      </c>
      <c r="E5731" t="s">
        <v>823</v>
      </c>
      <c r="F5731" t="s">
        <v>876</v>
      </c>
      <c r="G5731" t="s">
        <v>877</v>
      </c>
      <c r="H5731" t="s">
        <v>988</v>
      </c>
      <c r="I5731">
        <v>886</v>
      </c>
      <c r="J5731" t="s">
        <v>989</v>
      </c>
      <c r="K5731" t="s">
        <v>828</v>
      </c>
      <c r="L5731" t="s">
        <v>572</v>
      </c>
      <c r="M5731">
        <v>0</v>
      </c>
      <c r="N5731">
        <v>0</v>
      </c>
      <c r="O5731">
        <v>0</v>
      </c>
      <c r="P5731">
        <v>77419078</v>
      </c>
      <c r="Q5731">
        <v>0</v>
      </c>
      <c r="R5731">
        <v>13844910</v>
      </c>
      <c r="S5731">
        <v>91263988</v>
      </c>
      <c r="T5731">
        <v>1673625</v>
      </c>
      <c r="U5731">
        <v>89590362</v>
      </c>
      <c r="V5731">
        <v>242</v>
      </c>
    </row>
    <row r="5732" spans="1:22" x14ac:dyDescent="0.3">
      <c r="A5732">
        <v>202122</v>
      </c>
      <c r="B5732" t="s">
        <v>820</v>
      </c>
      <c r="C5732" t="s">
        <v>821</v>
      </c>
      <c r="D5732" t="s">
        <v>822</v>
      </c>
      <c r="E5732" t="s">
        <v>823</v>
      </c>
      <c r="F5732" t="s">
        <v>876</v>
      </c>
      <c r="G5732" t="s">
        <v>877</v>
      </c>
      <c r="H5732" t="s">
        <v>988</v>
      </c>
      <c r="I5732">
        <v>886</v>
      </c>
      <c r="J5732" t="s">
        <v>989</v>
      </c>
      <c r="K5732" t="s">
        <v>828</v>
      </c>
      <c r="L5732" t="s">
        <v>539</v>
      </c>
      <c r="M5732">
        <v>0</v>
      </c>
      <c r="N5732">
        <v>4583306</v>
      </c>
      <c r="O5732">
        <v>63778</v>
      </c>
      <c r="P5732" t="s">
        <v>829</v>
      </c>
      <c r="Q5732" t="s">
        <v>829</v>
      </c>
      <c r="R5732" t="s">
        <v>829</v>
      </c>
      <c r="S5732">
        <v>4647084</v>
      </c>
      <c r="T5732">
        <v>0</v>
      </c>
      <c r="U5732">
        <v>4647084</v>
      </c>
      <c r="V5732">
        <v>12</v>
      </c>
    </row>
    <row r="5733" spans="1:22" x14ac:dyDescent="0.3">
      <c r="A5733">
        <v>202223</v>
      </c>
      <c r="B5733" t="s">
        <v>820</v>
      </c>
      <c r="C5733" t="s">
        <v>821</v>
      </c>
      <c r="D5733" t="s">
        <v>822</v>
      </c>
      <c r="E5733" t="s">
        <v>823</v>
      </c>
      <c r="F5733" t="s">
        <v>876</v>
      </c>
      <c r="G5733" t="s">
        <v>877</v>
      </c>
      <c r="H5733" t="s">
        <v>988</v>
      </c>
      <c r="I5733">
        <v>886</v>
      </c>
      <c r="J5733" t="s">
        <v>989</v>
      </c>
      <c r="K5733" t="s">
        <v>828</v>
      </c>
      <c r="L5733" t="s">
        <v>539</v>
      </c>
      <c r="M5733">
        <v>0</v>
      </c>
      <c r="N5733">
        <v>5597979</v>
      </c>
      <c r="O5733">
        <v>87042</v>
      </c>
      <c r="P5733" t="s">
        <v>829</v>
      </c>
      <c r="Q5733" t="s">
        <v>829</v>
      </c>
      <c r="R5733" t="s">
        <v>829</v>
      </c>
      <c r="S5733">
        <v>5685022</v>
      </c>
      <c r="T5733">
        <v>0</v>
      </c>
      <c r="U5733">
        <v>5685022</v>
      </c>
      <c r="V5733">
        <v>15</v>
      </c>
    </row>
    <row r="5734" spans="1:22" x14ac:dyDescent="0.3">
      <c r="A5734">
        <v>202324</v>
      </c>
      <c r="B5734" t="s">
        <v>820</v>
      </c>
      <c r="C5734" t="s">
        <v>821</v>
      </c>
      <c r="D5734" t="s">
        <v>822</v>
      </c>
      <c r="E5734" t="s">
        <v>823</v>
      </c>
      <c r="F5734" t="s">
        <v>876</v>
      </c>
      <c r="G5734" t="s">
        <v>877</v>
      </c>
      <c r="H5734" t="s">
        <v>988</v>
      </c>
      <c r="I5734">
        <v>886</v>
      </c>
      <c r="J5734" t="s">
        <v>989</v>
      </c>
      <c r="K5734" t="s">
        <v>828</v>
      </c>
      <c r="L5734" t="s">
        <v>539</v>
      </c>
      <c r="M5734">
        <v>0</v>
      </c>
      <c r="N5734">
        <v>2936018</v>
      </c>
      <c r="O5734">
        <v>4512</v>
      </c>
      <c r="P5734" t="s">
        <v>829</v>
      </c>
      <c r="Q5734" t="s">
        <v>829</v>
      </c>
      <c r="R5734" t="s">
        <v>829</v>
      </c>
      <c r="S5734">
        <v>2940530</v>
      </c>
      <c r="T5734">
        <v>0</v>
      </c>
      <c r="U5734">
        <v>2940530</v>
      </c>
      <c r="V5734">
        <v>8</v>
      </c>
    </row>
    <row r="5735" spans="1:22" x14ac:dyDescent="0.3">
      <c r="A5735">
        <v>202122</v>
      </c>
      <c r="B5735" t="s">
        <v>820</v>
      </c>
      <c r="C5735" t="s">
        <v>821</v>
      </c>
      <c r="D5735" t="s">
        <v>822</v>
      </c>
      <c r="E5735" t="s">
        <v>823</v>
      </c>
      <c r="F5735" t="s">
        <v>876</v>
      </c>
      <c r="G5735" t="s">
        <v>877</v>
      </c>
      <c r="H5735" t="s">
        <v>988</v>
      </c>
      <c r="I5735">
        <v>886</v>
      </c>
      <c r="J5735" t="s">
        <v>989</v>
      </c>
      <c r="K5735" t="s">
        <v>828</v>
      </c>
      <c r="L5735" t="s">
        <v>541</v>
      </c>
      <c r="M5735">
        <v>485795</v>
      </c>
      <c r="N5735">
        <v>4890858</v>
      </c>
      <c r="O5735">
        <v>4232594</v>
      </c>
      <c r="P5735">
        <v>196767</v>
      </c>
      <c r="Q5735">
        <v>25025</v>
      </c>
      <c r="R5735">
        <v>0</v>
      </c>
      <c r="S5735">
        <v>9831039</v>
      </c>
      <c r="T5735">
        <v>1080713</v>
      </c>
      <c r="U5735">
        <v>8750326</v>
      </c>
      <c r="V5735">
        <v>23</v>
      </c>
    </row>
    <row r="5736" spans="1:22" x14ac:dyDescent="0.3">
      <c r="A5736">
        <v>202223</v>
      </c>
      <c r="B5736" t="s">
        <v>820</v>
      </c>
      <c r="C5736" t="s">
        <v>821</v>
      </c>
      <c r="D5736" t="s">
        <v>822</v>
      </c>
      <c r="E5736" t="s">
        <v>823</v>
      </c>
      <c r="F5736" t="s">
        <v>876</v>
      </c>
      <c r="G5736" t="s">
        <v>877</v>
      </c>
      <c r="H5736" t="s">
        <v>988</v>
      </c>
      <c r="I5736">
        <v>886</v>
      </c>
      <c r="J5736" t="s">
        <v>989</v>
      </c>
      <c r="K5736" t="s">
        <v>828</v>
      </c>
      <c r="L5736" t="s">
        <v>541</v>
      </c>
      <c r="M5736">
        <v>620343</v>
      </c>
      <c r="N5736">
        <v>4725536</v>
      </c>
      <c r="O5736">
        <v>4213195</v>
      </c>
      <c r="P5736">
        <v>740206</v>
      </c>
      <c r="Q5736">
        <v>24881</v>
      </c>
      <c r="R5736">
        <v>48875</v>
      </c>
      <c r="S5736">
        <v>10373037</v>
      </c>
      <c r="T5736">
        <v>234894</v>
      </c>
      <c r="U5736">
        <v>10138143</v>
      </c>
      <c r="V5736">
        <v>27</v>
      </c>
    </row>
    <row r="5737" spans="1:22" x14ac:dyDescent="0.3">
      <c r="A5737">
        <v>202324</v>
      </c>
      <c r="B5737" t="s">
        <v>820</v>
      </c>
      <c r="C5737" t="s">
        <v>821</v>
      </c>
      <c r="D5737" t="s">
        <v>822</v>
      </c>
      <c r="E5737" t="s">
        <v>823</v>
      </c>
      <c r="F5737" t="s">
        <v>876</v>
      </c>
      <c r="G5737" t="s">
        <v>877</v>
      </c>
      <c r="H5737" t="s">
        <v>988</v>
      </c>
      <c r="I5737">
        <v>886</v>
      </c>
      <c r="J5737" t="s">
        <v>989</v>
      </c>
      <c r="K5737" t="s">
        <v>828</v>
      </c>
      <c r="L5737" t="s">
        <v>541</v>
      </c>
      <c r="M5737">
        <v>638644</v>
      </c>
      <c r="N5737">
        <v>5059733</v>
      </c>
      <c r="O5737">
        <v>4540846</v>
      </c>
      <c r="P5737">
        <v>769356</v>
      </c>
      <c r="Q5737">
        <v>25008</v>
      </c>
      <c r="R5737">
        <v>78009</v>
      </c>
      <c r="S5737">
        <v>11111595</v>
      </c>
      <c r="T5737">
        <v>499974</v>
      </c>
      <c r="U5737">
        <v>10611621</v>
      </c>
      <c r="V5737">
        <v>29</v>
      </c>
    </row>
    <row r="5738" spans="1:22" x14ac:dyDescent="0.3">
      <c r="A5738">
        <v>202122</v>
      </c>
      <c r="B5738" t="s">
        <v>820</v>
      </c>
      <c r="C5738" t="s">
        <v>821</v>
      </c>
      <c r="D5738" t="s">
        <v>822</v>
      </c>
      <c r="E5738" t="s">
        <v>823</v>
      </c>
      <c r="F5738" t="s">
        <v>876</v>
      </c>
      <c r="G5738" t="s">
        <v>877</v>
      </c>
      <c r="H5738" t="s">
        <v>988</v>
      </c>
      <c r="I5738">
        <v>886</v>
      </c>
      <c r="J5738" t="s">
        <v>989</v>
      </c>
      <c r="K5738" t="s">
        <v>828</v>
      </c>
      <c r="L5738" t="s">
        <v>831</v>
      </c>
      <c r="M5738" t="s">
        <v>829</v>
      </c>
      <c r="N5738" t="s">
        <v>829</v>
      </c>
      <c r="O5738" t="s">
        <v>829</v>
      </c>
      <c r="P5738">
        <v>0</v>
      </c>
      <c r="Q5738">
        <v>0</v>
      </c>
      <c r="R5738" t="s">
        <v>829</v>
      </c>
      <c r="S5738">
        <v>0</v>
      </c>
      <c r="T5738">
        <v>0</v>
      </c>
      <c r="U5738">
        <v>0</v>
      </c>
      <c r="V5738">
        <v>0</v>
      </c>
    </row>
    <row r="5739" spans="1:22" x14ac:dyDescent="0.3">
      <c r="A5739">
        <v>202223</v>
      </c>
      <c r="B5739" t="s">
        <v>820</v>
      </c>
      <c r="C5739" t="s">
        <v>821</v>
      </c>
      <c r="D5739" t="s">
        <v>822</v>
      </c>
      <c r="E5739" t="s">
        <v>823</v>
      </c>
      <c r="F5739" t="s">
        <v>876</v>
      </c>
      <c r="G5739" t="s">
        <v>877</v>
      </c>
      <c r="H5739" t="s">
        <v>988</v>
      </c>
      <c r="I5739">
        <v>886</v>
      </c>
      <c r="J5739" t="s">
        <v>989</v>
      </c>
      <c r="K5739" t="s">
        <v>828</v>
      </c>
      <c r="L5739" t="s">
        <v>831</v>
      </c>
      <c r="M5739" t="s">
        <v>829</v>
      </c>
      <c r="N5739" t="s">
        <v>829</v>
      </c>
      <c r="O5739" t="s">
        <v>829</v>
      </c>
      <c r="P5739">
        <v>0</v>
      </c>
      <c r="Q5739">
        <v>0</v>
      </c>
      <c r="R5739" t="s">
        <v>829</v>
      </c>
      <c r="S5739">
        <v>0</v>
      </c>
      <c r="T5739">
        <v>0</v>
      </c>
      <c r="U5739">
        <v>0</v>
      </c>
      <c r="V5739">
        <v>0</v>
      </c>
    </row>
    <row r="5740" spans="1:22" x14ac:dyDescent="0.3">
      <c r="A5740">
        <v>202324</v>
      </c>
      <c r="B5740" t="s">
        <v>820</v>
      </c>
      <c r="C5740" t="s">
        <v>821</v>
      </c>
      <c r="D5740" t="s">
        <v>822</v>
      </c>
      <c r="E5740" t="s">
        <v>823</v>
      </c>
      <c r="F5740" t="s">
        <v>876</v>
      </c>
      <c r="G5740" t="s">
        <v>877</v>
      </c>
      <c r="H5740" t="s">
        <v>988</v>
      </c>
      <c r="I5740">
        <v>886</v>
      </c>
      <c r="J5740" t="s">
        <v>989</v>
      </c>
      <c r="K5740" t="s">
        <v>828</v>
      </c>
      <c r="L5740" t="s">
        <v>831</v>
      </c>
      <c r="M5740" t="s">
        <v>829</v>
      </c>
      <c r="N5740" t="s">
        <v>829</v>
      </c>
      <c r="O5740" t="s">
        <v>829</v>
      </c>
      <c r="P5740">
        <v>0</v>
      </c>
      <c r="Q5740">
        <v>0</v>
      </c>
      <c r="R5740" t="s">
        <v>829</v>
      </c>
      <c r="S5740">
        <v>0</v>
      </c>
      <c r="T5740">
        <v>0</v>
      </c>
      <c r="U5740">
        <v>0</v>
      </c>
      <c r="V5740">
        <v>0</v>
      </c>
    </row>
    <row r="5741" spans="1:22" x14ac:dyDescent="0.3">
      <c r="A5741">
        <v>202122</v>
      </c>
      <c r="B5741" t="s">
        <v>820</v>
      </c>
      <c r="C5741" t="s">
        <v>821</v>
      </c>
      <c r="D5741" t="s">
        <v>822</v>
      </c>
      <c r="E5741" t="s">
        <v>823</v>
      </c>
      <c r="F5741" t="s">
        <v>876</v>
      </c>
      <c r="G5741" t="s">
        <v>877</v>
      </c>
      <c r="H5741" t="s">
        <v>988</v>
      </c>
      <c r="I5741">
        <v>886</v>
      </c>
      <c r="J5741" t="s">
        <v>989</v>
      </c>
      <c r="K5741" t="s">
        <v>828</v>
      </c>
      <c r="L5741" t="s">
        <v>832</v>
      </c>
      <c r="M5741">
        <v>15198</v>
      </c>
      <c r="N5741">
        <v>895803</v>
      </c>
      <c r="O5741">
        <v>768662</v>
      </c>
      <c r="P5741">
        <v>35734</v>
      </c>
      <c r="Q5741">
        <v>10174478</v>
      </c>
      <c r="R5741">
        <v>0</v>
      </c>
      <c r="S5741">
        <v>11889875</v>
      </c>
      <c r="T5741">
        <v>539646</v>
      </c>
      <c r="U5741">
        <v>11350229</v>
      </c>
      <c r="V5741">
        <v>30</v>
      </c>
    </row>
    <row r="5742" spans="1:22" x14ac:dyDescent="0.3">
      <c r="A5742">
        <v>202223</v>
      </c>
      <c r="B5742" t="s">
        <v>820</v>
      </c>
      <c r="C5742" t="s">
        <v>821</v>
      </c>
      <c r="D5742" t="s">
        <v>822</v>
      </c>
      <c r="E5742" t="s">
        <v>823</v>
      </c>
      <c r="F5742" t="s">
        <v>876</v>
      </c>
      <c r="G5742" t="s">
        <v>877</v>
      </c>
      <c r="H5742" t="s">
        <v>988</v>
      </c>
      <c r="I5742">
        <v>886</v>
      </c>
      <c r="J5742" t="s">
        <v>989</v>
      </c>
      <c r="K5742" t="s">
        <v>828</v>
      </c>
      <c r="L5742" t="s">
        <v>832</v>
      </c>
      <c r="M5742">
        <v>19436</v>
      </c>
      <c r="N5742">
        <v>1104488</v>
      </c>
      <c r="O5742">
        <v>970825</v>
      </c>
      <c r="P5742">
        <v>47662</v>
      </c>
      <c r="Q5742">
        <v>9999043</v>
      </c>
      <c r="R5742">
        <v>0</v>
      </c>
      <c r="S5742">
        <v>12141454</v>
      </c>
      <c r="T5742">
        <v>927408</v>
      </c>
      <c r="U5742">
        <v>11214047</v>
      </c>
      <c r="V5742">
        <v>30</v>
      </c>
    </row>
    <row r="5743" spans="1:22" x14ac:dyDescent="0.3">
      <c r="A5743">
        <v>202324</v>
      </c>
      <c r="B5743" t="s">
        <v>820</v>
      </c>
      <c r="C5743" t="s">
        <v>821</v>
      </c>
      <c r="D5743" t="s">
        <v>822</v>
      </c>
      <c r="E5743" t="s">
        <v>823</v>
      </c>
      <c r="F5743" t="s">
        <v>876</v>
      </c>
      <c r="G5743" t="s">
        <v>877</v>
      </c>
      <c r="H5743" t="s">
        <v>988</v>
      </c>
      <c r="I5743">
        <v>886</v>
      </c>
      <c r="J5743" t="s">
        <v>989</v>
      </c>
      <c r="K5743" t="s">
        <v>828</v>
      </c>
      <c r="L5743" t="s">
        <v>832</v>
      </c>
      <c r="M5743">
        <v>19602</v>
      </c>
      <c r="N5743">
        <v>1104096</v>
      </c>
      <c r="O5743">
        <v>979150</v>
      </c>
      <c r="P5743">
        <v>48071</v>
      </c>
      <c r="Q5743">
        <v>10867452</v>
      </c>
      <c r="R5743">
        <v>0</v>
      </c>
      <c r="S5743">
        <v>13018371</v>
      </c>
      <c r="T5743">
        <v>898265</v>
      </c>
      <c r="U5743">
        <v>12120106</v>
      </c>
      <c r="V5743">
        <v>33</v>
      </c>
    </row>
    <row r="5744" spans="1:22" x14ac:dyDescent="0.3">
      <c r="A5744">
        <v>202122</v>
      </c>
      <c r="B5744" t="s">
        <v>820</v>
      </c>
      <c r="C5744" t="s">
        <v>821</v>
      </c>
      <c r="D5744" t="s">
        <v>822</v>
      </c>
      <c r="E5744" t="s">
        <v>823</v>
      </c>
      <c r="F5744" t="s">
        <v>876</v>
      </c>
      <c r="G5744" t="s">
        <v>877</v>
      </c>
      <c r="H5744" t="s">
        <v>988</v>
      </c>
      <c r="I5744">
        <v>886</v>
      </c>
      <c r="J5744" t="s">
        <v>989</v>
      </c>
      <c r="K5744" t="s">
        <v>828</v>
      </c>
      <c r="L5744" t="s">
        <v>544</v>
      </c>
      <c r="M5744">
        <v>64230</v>
      </c>
      <c r="N5744">
        <v>4288426</v>
      </c>
      <c r="O5744">
        <v>3720810</v>
      </c>
      <c r="P5744">
        <v>151016</v>
      </c>
      <c r="Q5744">
        <v>19206</v>
      </c>
      <c r="R5744">
        <v>0</v>
      </c>
      <c r="S5744">
        <v>8243688</v>
      </c>
      <c r="T5744">
        <v>40950</v>
      </c>
      <c r="U5744">
        <v>8202738</v>
      </c>
      <c r="V5744">
        <v>21</v>
      </c>
    </row>
    <row r="5745" spans="1:22" x14ac:dyDescent="0.3">
      <c r="A5745">
        <v>202223</v>
      </c>
      <c r="B5745" t="s">
        <v>820</v>
      </c>
      <c r="C5745" t="s">
        <v>821</v>
      </c>
      <c r="D5745" t="s">
        <v>822</v>
      </c>
      <c r="E5745" t="s">
        <v>823</v>
      </c>
      <c r="F5745" t="s">
        <v>876</v>
      </c>
      <c r="G5745" t="s">
        <v>877</v>
      </c>
      <c r="H5745" t="s">
        <v>988</v>
      </c>
      <c r="I5745">
        <v>886</v>
      </c>
      <c r="J5745" t="s">
        <v>989</v>
      </c>
      <c r="K5745" t="s">
        <v>828</v>
      </c>
      <c r="L5745" t="s">
        <v>544</v>
      </c>
      <c r="M5745">
        <v>75605</v>
      </c>
      <c r="N5745">
        <v>5197416</v>
      </c>
      <c r="O5745">
        <v>4608953</v>
      </c>
      <c r="P5745">
        <v>185184</v>
      </c>
      <c r="Q5745">
        <v>26234</v>
      </c>
      <c r="R5745">
        <v>0</v>
      </c>
      <c r="S5745">
        <v>10093391</v>
      </c>
      <c r="T5745">
        <v>40500</v>
      </c>
      <c r="U5745">
        <v>10052891</v>
      </c>
      <c r="V5745">
        <v>26</v>
      </c>
    </row>
    <row r="5746" spans="1:22" x14ac:dyDescent="0.3">
      <c r="A5746">
        <v>202324</v>
      </c>
      <c r="B5746" t="s">
        <v>820</v>
      </c>
      <c r="C5746" t="s">
        <v>821</v>
      </c>
      <c r="D5746" t="s">
        <v>822</v>
      </c>
      <c r="E5746" t="s">
        <v>823</v>
      </c>
      <c r="F5746" t="s">
        <v>876</v>
      </c>
      <c r="G5746" t="s">
        <v>877</v>
      </c>
      <c r="H5746" t="s">
        <v>988</v>
      </c>
      <c r="I5746">
        <v>886</v>
      </c>
      <c r="J5746" t="s">
        <v>989</v>
      </c>
      <c r="K5746" t="s">
        <v>828</v>
      </c>
      <c r="L5746" t="s">
        <v>544</v>
      </c>
      <c r="M5746">
        <v>78099</v>
      </c>
      <c r="N5746">
        <v>5360556</v>
      </c>
      <c r="O5746">
        <v>4742888</v>
      </c>
      <c r="P5746">
        <v>191345</v>
      </c>
      <c r="Q5746">
        <v>27246</v>
      </c>
      <c r="R5746">
        <v>0</v>
      </c>
      <c r="S5746">
        <v>10400134</v>
      </c>
      <c r="T5746">
        <v>0</v>
      </c>
      <c r="U5746">
        <v>10400134</v>
      </c>
      <c r="V5746">
        <v>28</v>
      </c>
    </row>
    <row r="5747" spans="1:22" x14ac:dyDescent="0.3">
      <c r="A5747">
        <v>202122</v>
      </c>
      <c r="B5747" t="s">
        <v>820</v>
      </c>
      <c r="C5747" t="s">
        <v>821</v>
      </c>
      <c r="D5747" t="s">
        <v>822</v>
      </c>
      <c r="E5747" t="s">
        <v>823</v>
      </c>
      <c r="F5747" t="s">
        <v>876</v>
      </c>
      <c r="G5747" t="s">
        <v>877</v>
      </c>
      <c r="H5747" t="s">
        <v>988</v>
      </c>
      <c r="I5747">
        <v>886</v>
      </c>
      <c r="J5747" t="s">
        <v>989</v>
      </c>
      <c r="K5747" t="s">
        <v>828</v>
      </c>
      <c r="L5747" t="s">
        <v>600</v>
      </c>
      <c r="M5747" t="s">
        <v>829</v>
      </c>
      <c r="N5747" t="s">
        <v>829</v>
      </c>
      <c r="O5747" t="s">
        <v>829</v>
      </c>
      <c r="P5747">
        <v>0</v>
      </c>
      <c r="Q5747">
        <v>0</v>
      </c>
      <c r="R5747" t="s">
        <v>829</v>
      </c>
      <c r="S5747">
        <v>0</v>
      </c>
      <c r="T5747">
        <v>0</v>
      </c>
      <c r="U5747">
        <v>0</v>
      </c>
      <c r="V5747">
        <v>0</v>
      </c>
    </row>
    <row r="5748" spans="1:22" x14ac:dyDescent="0.3">
      <c r="A5748">
        <v>202223</v>
      </c>
      <c r="B5748" t="s">
        <v>820</v>
      </c>
      <c r="C5748" t="s">
        <v>821</v>
      </c>
      <c r="D5748" t="s">
        <v>822</v>
      </c>
      <c r="E5748" t="s">
        <v>823</v>
      </c>
      <c r="F5748" t="s">
        <v>876</v>
      </c>
      <c r="G5748" t="s">
        <v>877</v>
      </c>
      <c r="H5748" t="s">
        <v>988</v>
      </c>
      <c r="I5748">
        <v>886</v>
      </c>
      <c r="J5748" t="s">
        <v>989</v>
      </c>
      <c r="K5748" t="s">
        <v>828</v>
      </c>
      <c r="L5748" t="s">
        <v>600</v>
      </c>
      <c r="M5748" t="s">
        <v>829</v>
      </c>
      <c r="N5748" t="s">
        <v>829</v>
      </c>
      <c r="O5748" t="s">
        <v>829</v>
      </c>
      <c r="P5748">
        <v>0</v>
      </c>
      <c r="Q5748">
        <v>0</v>
      </c>
      <c r="R5748" t="s">
        <v>829</v>
      </c>
      <c r="S5748">
        <v>0</v>
      </c>
      <c r="T5748">
        <v>0</v>
      </c>
      <c r="U5748">
        <v>0</v>
      </c>
      <c r="V5748">
        <v>0</v>
      </c>
    </row>
    <row r="5749" spans="1:22" x14ac:dyDescent="0.3">
      <c r="A5749">
        <v>202324</v>
      </c>
      <c r="B5749" t="s">
        <v>820</v>
      </c>
      <c r="C5749" t="s">
        <v>821</v>
      </c>
      <c r="D5749" t="s">
        <v>822</v>
      </c>
      <c r="E5749" t="s">
        <v>823</v>
      </c>
      <c r="F5749" t="s">
        <v>876</v>
      </c>
      <c r="G5749" t="s">
        <v>877</v>
      </c>
      <c r="H5749" t="s">
        <v>988</v>
      </c>
      <c r="I5749">
        <v>886</v>
      </c>
      <c r="J5749" t="s">
        <v>989</v>
      </c>
      <c r="K5749" t="s">
        <v>828</v>
      </c>
      <c r="L5749" t="s">
        <v>600</v>
      </c>
      <c r="M5749" t="s">
        <v>829</v>
      </c>
      <c r="N5749" t="s">
        <v>829</v>
      </c>
      <c r="O5749" t="s">
        <v>829</v>
      </c>
      <c r="P5749">
        <v>0</v>
      </c>
      <c r="Q5749">
        <v>0</v>
      </c>
      <c r="R5749" t="s">
        <v>829</v>
      </c>
      <c r="S5749">
        <v>0</v>
      </c>
      <c r="T5749">
        <v>0</v>
      </c>
      <c r="U5749">
        <v>0</v>
      </c>
      <c r="V5749">
        <v>0</v>
      </c>
    </row>
    <row r="5750" spans="1:22" x14ac:dyDescent="0.3">
      <c r="A5750">
        <v>202122</v>
      </c>
      <c r="B5750" t="s">
        <v>820</v>
      </c>
      <c r="C5750" t="s">
        <v>821</v>
      </c>
      <c r="D5750" t="s">
        <v>822</v>
      </c>
      <c r="E5750" t="s">
        <v>823</v>
      </c>
      <c r="F5750" t="s">
        <v>876</v>
      </c>
      <c r="G5750" t="s">
        <v>877</v>
      </c>
      <c r="H5750" t="s">
        <v>988</v>
      </c>
      <c r="I5750">
        <v>886</v>
      </c>
      <c r="J5750" t="s">
        <v>989</v>
      </c>
      <c r="K5750" t="s">
        <v>828</v>
      </c>
      <c r="L5750" t="s">
        <v>247</v>
      </c>
      <c r="M5750">
        <v>0</v>
      </c>
      <c r="N5750">
        <v>0</v>
      </c>
      <c r="O5750">
        <v>0</v>
      </c>
      <c r="P5750">
        <v>0</v>
      </c>
      <c r="Q5750">
        <v>0</v>
      </c>
      <c r="R5750">
        <v>0</v>
      </c>
      <c r="S5750">
        <v>0</v>
      </c>
      <c r="T5750">
        <v>0</v>
      </c>
      <c r="U5750">
        <v>0</v>
      </c>
      <c r="V5750">
        <v>0</v>
      </c>
    </row>
    <row r="5751" spans="1:22" x14ac:dyDescent="0.3">
      <c r="A5751">
        <v>202223</v>
      </c>
      <c r="B5751" t="s">
        <v>820</v>
      </c>
      <c r="C5751" t="s">
        <v>821</v>
      </c>
      <c r="D5751" t="s">
        <v>822</v>
      </c>
      <c r="E5751" t="s">
        <v>823</v>
      </c>
      <c r="F5751" t="s">
        <v>876</v>
      </c>
      <c r="G5751" t="s">
        <v>877</v>
      </c>
      <c r="H5751" t="s">
        <v>988</v>
      </c>
      <c r="I5751">
        <v>886</v>
      </c>
      <c r="J5751" t="s">
        <v>989</v>
      </c>
      <c r="K5751" t="s">
        <v>828</v>
      </c>
      <c r="L5751" t="s">
        <v>247</v>
      </c>
      <c r="M5751">
        <v>0</v>
      </c>
      <c r="N5751">
        <v>0</v>
      </c>
      <c r="O5751">
        <v>0</v>
      </c>
      <c r="P5751">
        <v>0</v>
      </c>
      <c r="Q5751">
        <v>0</v>
      </c>
      <c r="R5751">
        <v>0</v>
      </c>
      <c r="S5751">
        <v>0</v>
      </c>
      <c r="T5751">
        <v>0</v>
      </c>
      <c r="U5751">
        <v>0</v>
      </c>
      <c r="V5751">
        <v>0</v>
      </c>
    </row>
    <row r="5752" spans="1:22" x14ac:dyDescent="0.3">
      <c r="A5752">
        <v>202324</v>
      </c>
      <c r="B5752" t="s">
        <v>820</v>
      </c>
      <c r="C5752" t="s">
        <v>821</v>
      </c>
      <c r="D5752" t="s">
        <v>822</v>
      </c>
      <c r="E5752" t="s">
        <v>823</v>
      </c>
      <c r="F5752" t="s">
        <v>876</v>
      </c>
      <c r="G5752" t="s">
        <v>877</v>
      </c>
      <c r="H5752" t="s">
        <v>988</v>
      </c>
      <c r="I5752">
        <v>886</v>
      </c>
      <c r="J5752" t="s">
        <v>989</v>
      </c>
      <c r="K5752" t="s">
        <v>828</v>
      </c>
      <c r="L5752" t="s">
        <v>247</v>
      </c>
      <c r="M5752">
        <v>0</v>
      </c>
      <c r="N5752">
        <v>0</v>
      </c>
      <c r="O5752">
        <v>0</v>
      </c>
      <c r="P5752">
        <v>0</v>
      </c>
      <c r="Q5752">
        <v>0</v>
      </c>
      <c r="R5752">
        <v>0</v>
      </c>
      <c r="S5752">
        <v>0</v>
      </c>
      <c r="T5752">
        <v>0</v>
      </c>
      <c r="U5752">
        <v>0</v>
      </c>
      <c r="V5752">
        <v>0</v>
      </c>
    </row>
    <row r="5753" spans="1:22" x14ac:dyDescent="0.3">
      <c r="A5753">
        <v>202122</v>
      </c>
      <c r="B5753" t="s">
        <v>820</v>
      </c>
      <c r="C5753" t="s">
        <v>821</v>
      </c>
      <c r="D5753" t="s">
        <v>822</v>
      </c>
      <c r="E5753" t="s">
        <v>823</v>
      </c>
      <c r="F5753" t="s">
        <v>876</v>
      </c>
      <c r="G5753" t="s">
        <v>877</v>
      </c>
      <c r="H5753" t="s">
        <v>988</v>
      </c>
      <c r="I5753">
        <v>886</v>
      </c>
      <c r="J5753" t="s">
        <v>989</v>
      </c>
      <c r="K5753" t="s">
        <v>828</v>
      </c>
      <c r="L5753" t="s">
        <v>833</v>
      </c>
      <c r="M5753">
        <v>89809126</v>
      </c>
      <c r="N5753">
        <v>360334076</v>
      </c>
      <c r="O5753">
        <v>162968377</v>
      </c>
      <c r="P5753">
        <v>186729526</v>
      </c>
      <c r="Q5753">
        <v>17720619</v>
      </c>
      <c r="R5753">
        <v>13722551</v>
      </c>
      <c r="S5753">
        <v>835040678</v>
      </c>
      <c r="T5753">
        <v>8631020</v>
      </c>
      <c r="U5753">
        <v>826409658</v>
      </c>
      <c r="V5753" t="s">
        <v>834</v>
      </c>
    </row>
    <row r="5754" spans="1:22" x14ac:dyDescent="0.3">
      <c r="A5754">
        <v>202223</v>
      </c>
      <c r="B5754" t="s">
        <v>820</v>
      </c>
      <c r="C5754" t="s">
        <v>821</v>
      </c>
      <c r="D5754" t="s">
        <v>822</v>
      </c>
      <c r="E5754" t="s">
        <v>823</v>
      </c>
      <c r="F5754" t="s">
        <v>876</v>
      </c>
      <c r="G5754" t="s">
        <v>877</v>
      </c>
      <c r="H5754" t="s">
        <v>988</v>
      </c>
      <c r="I5754">
        <v>886</v>
      </c>
      <c r="J5754" t="s">
        <v>989</v>
      </c>
      <c r="K5754" t="s">
        <v>828</v>
      </c>
      <c r="L5754" t="s">
        <v>833</v>
      </c>
      <c r="M5754">
        <v>94129879</v>
      </c>
      <c r="N5754">
        <v>365649544</v>
      </c>
      <c r="O5754">
        <v>162089006</v>
      </c>
      <c r="P5754">
        <v>203358986</v>
      </c>
      <c r="Q5754">
        <v>18004696</v>
      </c>
      <c r="R5754">
        <v>14861878</v>
      </c>
      <c r="S5754">
        <v>862244204</v>
      </c>
      <c r="T5754">
        <v>8843506</v>
      </c>
      <c r="U5754">
        <v>853400698</v>
      </c>
      <c r="V5754" t="s">
        <v>834</v>
      </c>
    </row>
    <row r="5755" spans="1:22" x14ac:dyDescent="0.3">
      <c r="A5755">
        <v>202324</v>
      </c>
      <c r="B5755" t="s">
        <v>820</v>
      </c>
      <c r="C5755" t="s">
        <v>821</v>
      </c>
      <c r="D5755" t="s">
        <v>822</v>
      </c>
      <c r="E5755" t="s">
        <v>823</v>
      </c>
      <c r="F5755" t="s">
        <v>876</v>
      </c>
      <c r="G5755" t="s">
        <v>877</v>
      </c>
      <c r="H5755" t="s">
        <v>988</v>
      </c>
      <c r="I5755">
        <v>886</v>
      </c>
      <c r="J5755" t="s">
        <v>989</v>
      </c>
      <c r="K5755" t="s">
        <v>828</v>
      </c>
      <c r="L5755" t="s">
        <v>833</v>
      </c>
      <c r="M5755">
        <v>99057724</v>
      </c>
      <c r="N5755">
        <v>381318570</v>
      </c>
      <c r="O5755">
        <v>159136375</v>
      </c>
      <c r="P5755">
        <v>224521104</v>
      </c>
      <c r="Q5755">
        <v>19397502</v>
      </c>
      <c r="R5755">
        <v>19535145</v>
      </c>
      <c r="S5755">
        <v>906908038</v>
      </c>
      <c r="T5755">
        <v>10357840</v>
      </c>
      <c r="U5755">
        <v>896550198</v>
      </c>
      <c r="V5755" t="s">
        <v>834</v>
      </c>
    </row>
    <row r="5756" spans="1:22" x14ac:dyDescent="0.3">
      <c r="A5756">
        <v>202122</v>
      </c>
      <c r="B5756" t="s">
        <v>820</v>
      </c>
      <c r="C5756" t="s">
        <v>821</v>
      </c>
      <c r="D5756" t="s">
        <v>822</v>
      </c>
      <c r="E5756" t="s">
        <v>823</v>
      </c>
      <c r="F5756" t="s">
        <v>876</v>
      </c>
      <c r="G5756" t="s">
        <v>877</v>
      </c>
      <c r="H5756" t="s">
        <v>988</v>
      </c>
      <c r="I5756">
        <v>886</v>
      </c>
      <c r="J5756" t="s">
        <v>989</v>
      </c>
      <c r="K5756" t="s">
        <v>835</v>
      </c>
      <c r="L5756" t="s">
        <v>836</v>
      </c>
      <c r="M5756" t="s">
        <v>829</v>
      </c>
      <c r="N5756" t="s">
        <v>829</v>
      </c>
      <c r="O5756" t="s">
        <v>829</v>
      </c>
      <c r="P5756" t="s">
        <v>829</v>
      </c>
      <c r="Q5756" t="s">
        <v>829</v>
      </c>
      <c r="R5756" t="s">
        <v>829</v>
      </c>
      <c r="S5756">
        <v>757773927</v>
      </c>
      <c r="T5756" t="s">
        <v>829</v>
      </c>
      <c r="U5756" t="s">
        <v>829</v>
      </c>
      <c r="V5756" t="s">
        <v>834</v>
      </c>
    </row>
    <row r="5757" spans="1:22" x14ac:dyDescent="0.3">
      <c r="A5757">
        <v>202223</v>
      </c>
      <c r="B5757" t="s">
        <v>820</v>
      </c>
      <c r="C5757" t="s">
        <v>821</v>
      </c>
      <c r="D5757" t="s">
        <v>822</v>
      </c>
      <c r="E5757" t="s">
        <v>823</v>
      </c>
      <c r="F5757" t="s">
        <v>876</v>
      </c>
      <c r="G5757" t="s">
        <v>877</v>
      </c>
      <c r="H5757" t="s">
        <v>988</v>
      </c>
      <c r="I5757">
        <v>886</v>
      </c>
      <c r="J5757" t="s">
        <v>989</v>
      </c>
      <c r="K5757" t="s">
        <v>835</v>
      </c>
      <c r="L5757" t="s">
        <v>836</v>
      </c>
      <c r="M5757" t="s">
        <v>829</v>
      </c>
      <c r="N5757" t="s">
        <v>829</v>
      </c>
      <c r="O5757" t="s">
        <v>829</v>
      </c>
      <c r="P5757" t="s">
        <v>829</v>
      </c>
      <c r="Q5757" t="s">
        <v>829</v>
      </c>
      <c r="R5757" t="s">
        <v>829</v>
      </c>
      <c r="S5757">
        <v>792986865</v>
      </c>
      <c r="T5757" t="s">
        <v>829</v>
      </c>
      <c r="U5757" t="s">
        <v>829</v>
      </c>
      <c r="V5757" t="s">
        <v>834</v>
      </c>
    </row>
    <row r="5758" spans="1:22" x14ac:dyDescent="0.3">
      <c r="A5758">
        <v>202324</v>
      </c>
      <c r="B5758" t="s">
        <v>820</v>
      </c>
      <c r="C5758" t="s">
        <v>821</v>
      </c>
      <c r="D5758" t="s">
        <v>822</v>
      </c>
      <c r="E5758" t="s">
        <v>823</v>
      </c>
      <c r="F5758" t="s">
        <v>876</v>
      </c>
      <c r="G5758" t="s">
        <v>877</v>
      </c>
      <c r="H5758" t="s">
        <v>988</v>
      </c>
      <c r="I5758">
        <v>886</v>
      </c>
      <c r="J5758" t="s">
        <v>989</v>
      </c>
      <c r="K5758" t="s">
        <v>835</v>
      </c>
      <c r="L5758" t="s">
        <v>836</v>
      </c>
      <c r="M5758" t="s">
        <v>829</v>
      </c>
      <c r="N5758" t="s">
        <v>829</v>
      </c>
      <c r="O5758" t="s">
        <v>829</v>
      </c>
      <c r="P5758" t="s">
        <v>829</v>
      </c>
      <c r="Q5758" t="s">
        <v>829</v>
      </c>
      <c r="R5758" t="s">
        <v>829</v>
      </c>
      <c r="S5758">
        <v>832010681</v>
      </c>
      <c r="T5758" t="s">
        <v>829</v>
      </c>
      <c r="U5758" t="s">
        <v>829</v>
      </c>
      <c r="V5758" t="s">
        <v>834</v>
      </c>
    </row>
    <row r="5759" spans="1:22" x14ac:dyDescent="0.3">
      <c r="A5759">
        <v>202122</v>
      </c>
      <c r="B5759" t="s">
        <v>820</v>
      </c>
      <c r="C5759" t="s">
        <v>821</v>
      </c>
      <c r="D5759" t="s">
        <v>822</v>
      </c>
      <c r="E5759" t="s">
        <v>823</v>
      </c>
      <c r="F5759" t="s">
        <v>876</v>
      </c>
      <c r="G5759" t="s">
        <v>877</v>
      </c>
      <c r="H5759" t="s">
        <v>988</v>
      </c>
      <c r="I5759">
        <v>886</v>
      </c>
      <c r="J5759" t="s">
        <v>989</v>
      </c>
      <c r="K5759" t="s">
        <v>835</v>
      </c>
      <c r="L5759" t="s">
        <v>837</v>
      </c>
      <c r="M5759" t="s">
        <v>829</v>
      </c>
      <c r="N5759" t="s">
        <v>829</v>
      </c>
      <c r="O5759" t="s">
        <v>829</v>
      </c>
      <c r="P5759" t="s">
        <v>829</v>
      </c>
      <c r="Q5759" t="s">
        <v>829</v>
      </c>
      <c r="R5759" t="s">
        <v>829</v>
      </c>
      <c r="S5759">
        <v>1114416</v>
      </c>
      <c r="T5759" t="s">
        <v>829</v>
      </c>
      <c r="U5759" t="s">
        <v>829</v>
      </c>
      <c r="V5759" t="s">
        <v>834</v>
      </c>
    </row>
    <row r="5760" spans="1:22" x14ac:dyDescent="0.3">
      <c r="A5760">
        <v>202223</v>
      </c>
      <c r="B5760" t="s">
        <v>820</v>
      </c>
      <c r="C5760" t="s">
        <v>821</v>
      </c>
      <c r="D5760" t="s">
        <v>822</v>
      </c>
      <c r="E5760" t="s">
        <v>823</v>
      </c>
      <c r="F5760" t="s">
        <v>876</v>
      </c>
      <c r="G5760" t="s">
        <v>877</v>
      </c>
      <c r="H5760" t="s">
        <v>988</v>
      </c>
      <c r="I5760">
        <v>886</v>
      </c>
      <c r="J5760" t="s">
        <v>989</v>
      </c>
      <c r="K5760" t="s">
        <v>835</v>
      </c>
      <c r="L5760" t="s">
        <v>837</v>
      </c>
      <c r="M5760" t="s">
        <v>829</v>
      </c>
      <c r="N5760" t="s">
        <v>829</v>
      </c>
      <c r="O5760" t="s">
        <v>829</v>
      </c>
      <c r="P5760" t="s">
        <v>829</v>
      </c>
      <c r="Q5760" t="s">
        <v>829</v>
      </c>
      <c r="R5760" t="s">
        <v>829</v>
      </c>
      <c r="S5760">
        <v>57308434</v>
      </c>
      <c r="T5760" t="s">
        <v>829</v>
      </c>
      <c r="U5760" t="s">
        <v>829</v>
      </c>
      <c r="V5760">
        <v>0</v>
      </c>
    </row>
    <row r="5761" spans="1:22" x14ac:dyDescent="0.3">
      <c r="A5761">
        <v>202324</v>
      </c>
      <c r="B5761" t="s">
        <v>820</v>
      </c>
      <c r="C5761" t="s">
        <v>821</v>
      </c>
      <c r="D5761" t="s">
        <v>822</v>
      </c>
      <c r="E5761" t="s">
        <v>823</v>
      </c>
      <c r="F5761" t="s">
        <v>876</v>
      </c>
      <c r="G5761" t="s">
        <v>877</v>
      </c>
      <c r="H5761" t="s">
        <v>988</v>
      </c>
      <c r="I5761">
        <v>886</v>
      </c>
      <c r="J5761" t="s">
        <v>989</v>
      </c>
      <c r="K5761" t="s">
        <v>835</v>
      </c>
      <c r="L5761" t="s">
        <v>837</v>
      </c>
      <c r="M5761" t="s">
        <v>829</v>
      </c>
      <c r="N5761" t="s">
        <v>829</v>
      </c>
      <c r="O5761" t="s">
        <v>829</v>
      </c>
      <c r="P5761" t="s">
        <v>829</v>
      </c>
      <c r="Q5761" t="s">
        <v>829</v>
      </c>
      <c r="R5761" t="s">
        <v>829</v>
      </c>
      <c r="S5761">
        <v>20081599</v>
      </c>
      <c r="T5761" t="s">
        <v>829</v>
      </c>
      <c r="U5761" t="s">
        <v>829</v>
      </c>
      <c r="V5761">
        <v>0</v>
      </c>
    </row>
    <row r="5762" spans="1:22" x14ac:dyDescent="0.3">
      <c r="A5762">
        <v>202122</v>
      </c>
      <c r="B5762" t="s">
        <v>820</v>
      </c>
      <c r="C5762" t="s">
        <v>821</v>
      </c>
      <c r="D5762" t="s">
        <v>822</v>
      </c>
      <c r="E5762" t="s">
        <v>823</v>
      </c>
      <c r="F5762" t="s">
        <v>876</v>
      </c>
      <c r="G5762" t="s">
        <v>877</v>
      </c>
      <c r="H5762" t="s">
        <v>988</v>
      </c>
      <c r="I5762">
        <v>886</v>
      </c>
      <c r="J5762" t="s">
        <v>989</v>
      </c>
      <c r="K5762" t="s">
        <v>835</v>
      </c>
      <c r="L5762" t="s">
        <v>838</v>
      </c>
      <c r="M5762" t="s">
        <v>829</v>
      </c>
      <c r="N5762" t="s">
        <v>829</v>
      </c>
      <c r="O5762" t="s">
        <v>829</v>
      </c>
      <c r="P5762" t="s">
        <v>829</v>
      </c>
      <c r="Q5762" t="s">
        <v>829</v>
      </c>
      <c r="R5762" t="s">
        <v>829</v>
      </c>
      <c r="S5762">
        <v>-51048612</v>
      </c>
      <c r="T5762" t="s">
        <v>829</v>
      </c>
      <c r="U5762" t="s">
        <v>829</v>
      </c>
      <c r="V5762" t="s">
        <v>834</v>
      </c>
    </row>
    <row r="5763" spans="1:22" x14ac:dyDescent="0.3">
      <c r="A5763">
        <v>202223</v>
      </c>
      <c r="B5763" t="s">
        <v>820</v>
      </c>
      <c r="C5763" t="s">
        <v>821</v>
      </c>
      <c r="D5763" t="s">
        <v>822</v>
      </c>
      <c r="E5763" t="s">
        <v>823</v>
      </c>
      <c r="F5763" t="s">
        <v>876</v>
      </c>
      <c r="G5763" t="s">
        <v>877</v>
      </c>
      <c r="H5763" t="s">
        <v>988</v>
      </c>
      <c r="I5763">
        <v>886</v>
      </c>
      <c r="J5763" t="s">
        <v>989</v>
      </c>
      <c r="K5763" t="s">
        <v>835</v>
      </c>
      <c r="L5763" t="s">
        <v>838</v>
      </c>
      <c r="M5763" t="s">
        <v>829</v>
      </c>
      <c r="N5763" t="s">
        <v>829</v>
      </c>
      <c r="O5763" t="s">
        <v>829</v>
      </c>
      <c r="P5763" t="s">
        <v>829</v>
      </c>
      <c r="Q5763" t="s">
        <v>829</v>
      </c>
      <c r="R5763" t="s">
        <v>829</v>
      </c>
      <c r="S5763">
        <v>-97615528</v>
      </c>
      <c r="T5763" t="s">
        <v>829</v>
      </c>
      <c r="U5763" t="s">
        <v>829</v>
      </c>
      <c r="V5763" t="s">
        <v>834</v>
      </c>
    </row>
    <row r="5764" spans="1:22" x14ac:dyDescent="0.3">
      <c r="A5764">
        <v>202324</v>
      </c>
      <c r="B5764" t="s">
        <v>820</v>
      </c>
      <c r="C5764" t="s">
        <v>821</v>
      </c>
      <c r="D5764" t="s">
        <v>822</v>
      </c>
      <c r="E5764" t="s">
        <v>823</v>
      </c>
      <c r="F5764" t="s">
        <v>876</v>
      </c>
      <c r="G5764" t="s">
        <v>877</v>
      </c>
      <c r="H5764" t="s">
        <v>988</v>
      </c>
      <c r="I5764">
        <v>886</v>
      </c>
      <c r="J5764" t="s">
        <v>989</v>
      </c>
      <c r="K5764" t="s">
        <v>835</v>
      </c>
      <c r="L5764" t="s">
        <v>838</v>
      </c>
      <c r="M5764" t="s">
        <v>829</v>
      </c>
      <c r="N5764" t="s">
        <v>829</v>
      </c>
      <c r="O5764" t="s">
        <v>829</v>
      </c>
      <c r="P5764" t="s">
        <v>829</v>
      </c>
      <c r="Q5764" t="s">
        <v>829</v>
      </c>
      <c r="R5764" t="s">
        <v>829</v>
      </c>
      <c r="S5764">
        <v>-61352828</v>
      </c>
      <c r="T5764" t="s">
        <v>829</v>
      </c>
      <c r="U5764" t="s">
        <v>829</v>
      </c>
      <c r="V5764" t="s">
        <v>834</v>
      </c>
    </row>
    <row r="5765" spans="1:22" x14ac:dyDescent="0.3">
      <c r="A5765">
        <v>202122</v>
      </c>
      <c r="B5765" t="s">
        <v>820</v>
      </c>
      <c r="C5765" t="s">
        <v>821</v>
      </c>
      <c r="D5765" t="s">
        <v>822</v>
      </c>
      <c r="E5765" t="s">
        <v>823</v>
      </c>
      <c r="F5765" t="s">
        <v>876</v>
      </c>
      <c r="G5765" t="s">
        <v>877</v>
      </c>
      <c r="H5765" t="s">
        <v>988</v>
      </c>
      <c r="I5765">
        <v>886</v>
      </c>
      <c r="J5765" t="s">
        <v>989</v>
      </c>
      <c r="K5765" t="s">
        <v>835</v>
      </c>
      <c r="L5765" t="s">
        <v>839</v>
      </c>
      <c r="M5765" t="s">
        <v>829</v>
      </c>
      <c r="N5765" t="s">
        <v>829</v>
      </c>
      <c r="O5765" t="s">
        <v>829</v>
      </c>
      <c r="P5765" t="s">
        <v>829</v>
      </c>
      <c r="Q5765" t="s">
        <v>829</v>
      </c>
      <c r="R5765" t="s">
        <v>829</v>
      </c>
      <c r="S5765">
        <v>97615528</v>
      </c>
      <c r="T5765" t="s">
        <v>829</v>
      </c>
      <c r="U5765" t="s">
        <v>829</v>
      </c>
      <c r="V5765" t="s">
        <v>834</v>
      </c>
    </row>
    <row r="5766" spans="1:22" x14ac:dyDescent="0.3">
      <c r="A5766">
        <v>202223</v>
      </c>
      <c r="B5766" t="s">
        <v>820</v>
      </c>
      <c r="C5766" t="s">
        <v>821</v>
      </c>
      <c r="D5766" t="s">
        <v>822</v>
      </c>
      <c r="E5766" t="s">
        <v>823</v>
      </c>
      <c r="F5766" t="s">
        <v>876</v>
      </c>
      <c r="G5766" t="s">
        <v>877</v>
      </c>
      <c r="H5766" t="s">
        <v>988</v>
      </c>
      <c r="I5766">
        <v>886</v>
      </c>
      <c r="J5766" t="s">
        <v>989</v>
      </c>
      <c r="K5766" t="s">
        <v>835</v>
      </c>
      <c r="L5766" t="s">
        <v>839</v>
      </c>
      <c r="M5766" t="s">
        <v>829</v>
      </c>
      <c r="N5766" t="s">
        <v>829</v>
      </c>
      <c r="O5766" t="s">
        <v>829</v>
      </c>
      <c r="P5766" t="s">
        <v>829</v>
      </c>
      <c r="Q5766" t="s">
        <v>829</v>
      </c>
      <c r="R5766" t="s">
        <v>829</v>
      </c>
      <c r="S5766">
        <v>61352828</v>
      </c>
      <c r="T5766" t="s">
        <v>829</v>
      </c>
      <c r="U5766" t="s">
        <v>829</v>
      </c>
      <c r="V5766" t="s">
        <v>834</v>
      </c>
    </row>
    <row r="5767" spans="1:22" x14ac:dyDescent="0.3">
      <c r="A5767">
        <v>202324</v>
      </c>
      <c r="B5767" t="s">
        <v>820</v>
      </c>
      <c r="C5767" t="s">
        <v>821</v>
      </c>
      <c r="D5767" t="s">
        <v>822</v>
      </c>
      <c r="E5767" t="s">
        <v>823</v>
      </c>
      <c r="F5767" t="s">
        <v>876</v>
      </c>
      <c r="G5767" t="s">
        <v>877</v>
      </c>
      <c r="H5767" t="s">
        <v>988</v>
      </c>
      <c r="I5767">
        <v>886</v>
      </c>
      <c r="J5767" t="s">
        <v>989</v>
      </c>
      <c r="K5767" t="s">
        <v>835</v>
      </c>
      <c r="L5767" t="s">
        <v>839</v>
      </c>
      <c r="M5767" t="s">
        <v>829</v>
      </c>
      <c r="N5767" t="s">
        <v>829</v>
      </c>
      <c r="O5767" t="s">
        <v>829</v>
      </c>
      <c r="P5767" t="s">
        <v>829</v>
      </c>
      <c r="Q5767" t="s">
        <v>829</v>
      </c>
      <c r="R5767" t="s">
        <v>829</v>
      </c>
      <c r="S5767">
        <v>67167405</v>
      </c>
      <c r="T5767" t="s">
        <v>829</v>
      </c>
      <c r="U5767" t="s">
        <v>829</v>
      </c>
      <c r="V5767" t="s">
        <v>834</v>
      </c>
    </row>
    <row r="5768" spans="1:22" x14ac:dyDescent="0.3">
      <c r="A5768">
        <v>202122</v>
      </c>
      <c r="B5768" t="s">
        <v>820</v>
      </c>
      <c r="C5768" t="s">
        <v>821</v>
      </c>
      <c r="D5768" t="s">
        <v>822</v>
      </c>
      <c r="E5768" t="s">
        <v>823</v>
      </c>
      <c r="F5768" t="s">
        <v>876</v>
      </c>
      <c r="G5768" t="s">
        <v>877</v>
      </c>
      <c r="H5768" t="s">
        <v>988</v>
      </c>
      <c r="I5768">
        <v>886</v>
      </c>
      <c r="J5768" t="s">
        <v>989</v>
      </c>
      <c r="K5768" t="s">
        <v>835</v>
      </c>
      <c r="L5768" t="s">
        <v>840</v>
      </c>
      <c r="M5768" t="s">
        <v>829</v>
      </c>
      <c r="N5768" t="s">
        <v>829</v>
      </c>
      <c r="O5768" t="s">
        <v>829</v>
      </c>
      <c r="P5768" t="s">
        <v>829</v>
      </c>
      <c r="Q5768" t="s">
        <v>829</v>
      </c>
      <c r="R5768" t="s">
        <v>829</v>
      </c>
      <c r="S5768">
        <v>0</v>
      </c>
      <c r="T5768" t="s">
        <v>829</v>
      </c>
      <c r="U5768" t="s">
        <v>829</v>
      </c>
      <c r="V5768" t="s">
        <v>834</v>
      </c>
    </row>
    <row r="5769" spans="1:22" x14ac:dyDescent="0.3">
      <c r="A5769">
        <v>202223</v>
      </c>
      <c r="B5769" t="s">
        <v>820</v>
      </c>
      <c r="C5769" t="s">
        <v>821</v>
      </c>
      <c r="D5769" t="s">
        <v>822</v>
      </c>
      <c r="E5769" t="s">
        <v>823</v>
      </c>
      <c r="F5769" t="s">
        <v>876</v>
      </c>
      <c r="G5769" t="s">
        <v>877</v>
      </c>
      <c r="H5769" t="s">
        <v>988</v>
      </c>
      <c r="I5769">
        <v>886</v>
      </c>
      <c r="J5769" t="s">
        <v>989</v>
      </c>
      <c r="K5769" t="s">
        <v>835</v>
      </c>
      <c r="L5769" t="s">
        <v>840</v>
      </c>
      <c r="M5769" t="s">
        <v>829</v>
      </c>
      <c r="N5769" t="s">
        <v>829</v>
      </c>
      <c r="O5769" t="s">
        <v>829</v>
      </c>
      <c r="P5769" t="s">
        <v>829</v>
      </c>
      <c r="Q5769" t="s">
        <v>829</v>
      </c>
      <c r="R5769" t="s">
        <v>829</v>
      </c>
      <c r="S5769">
        <v>17000000</v>
      </c>
      <c r="T5769" t="s">
        <v>829</v>
      </c>
      <c r="U5769" t="s">
        <v>829</v>
      </c>
      <c r="V5769" t="s">
        <v>834</v>
      </c>
    </row>
    <row r="5770" spans="1:22" x14ac:dyDescent="0.3">
      <c r="A5770">
        <v>202324</v>
      </c>
      <c r="B5770" t="s">
        <v>820</v>
      </c>
      <c r="C5770" t="s">
        <v>821</v>
      </c>
      <c r="D5770" t="s">
        <v>822</v>
      </c>
      <c r="E5770" t="s">
        <v>823</v>
      </c>
      <c r="F5770" t="s">
        <v>876</v>
      </c>
      <c r="G5770" t="s">
        <v>877</v>
      </c>
      <c r="H5770" t="s">
        <v>988</v>
      </c>
      <c r="I5770">
        <v>886</v>
      </c>
      <c r="J5770" t="s">
        <v>989</v>
      </c>
      <c r="K5770" t="s">
        <v>835</v>
      </c>
      <c r="L5770" t="s">
        <v>840</v>
      </c>
      <c r="M5770" t="s">
        <v>829</v>
      </c>
      <c r="N5770" t="s">
        <v>829</v>
      </c>
      <c r="O5770" t="s">
        <v>829</v>
      </c>
      <c r="P5770" t="s">
        <v>829</v>
      </c>
      <c r="Q5770" t="s">
        <v>829</v>
      </c>
      <c r="R5770" t="s">
        <v>829</v>
      </c>
      <c r="S5770">
        <v>14400000</v>
      </c>
      <c r="T5770" t="s">
        <v>829</v>
      </c>
      <c r="U5770" t="s">
        <v>829</v>
      </c>
      <c r="V5770" t="s">
        <v>834</v>
      </c>
    </row>
    <row r="5771" spans="1:22" x14ac:dyDescent="0.3">
      <c r="A5771">
        <v>202122</v>
      </c>
      <c r="B5771" t="s">
        <v>820</v>
      </c>
      <c r="C5771" t="s">
        <v>821</v>
      </c>
      <c r="D5771" t="s">
        <v>822</v>
      </c>
      <c r="E5771" t="s">
        <v>823</v>
      </c>
      <c r="F5771" t="s">
        <v>876</v>
      </c>
      <c r="G5771" t="s">
        <v>877</v>
      </c>
      <c r="H5771" t="s">
        <v>988</v>
      </c>
      <c r="I5771">
        <v>886</v>
      </c>
      <c r="J5771" t="s">
        <v>989</v>
      </c>
      <c r="K5771" t="s">
        <v>835</v>
      </c>
      <c r="L5771" t="s">
        <v>841</v>
      </c>
      <c r="M5771" t="s">
        <v>829</v>
      </c>
      <c r="N5771" t="s">
        <v>829</v>
      </c>
      <c r="O5771" t="s">
        <v>829</v>
      </c>
      <c r="P5771" t="s">
        <v>829</v>
      </c>
      <c r="Q5771" t="s">
        <v>829</v>
      </c>
      <c r="R5771" t="s">
        <v>829</v>
      </c>
      <c r="S5771">
        <v>826409659</v>
      </c>
      <c r="T5771" t="s">
        <v>829</v>
      </c>
      <c r="U5771" t="s">
        <v>829</v>
      </c>
      <c r="V5771" t="s">
        <v>834</v>
      </c>
    </row>
    <row r="5772" spans="1:22" x14ac:dyDescent="0.3">
      <c r="A5772">
        <v>202223</v>
      </c>
      <c r="B5772" t="s">
        <v>820</v>
      </c>
      <c r="C5772" t="s">
        <v>821</v>
      </c>
      <c r="D5772" t="s">
        <v>822</v>
      </c>
      <c r="E5772" t="s">
        <v>823</v>
      </c>
      <c r="F5772" t="s">
        <v>876</v>
      </c>
      <c r="G5772" t="s">
        <v>877</v>
      </c>
      <c r="H5772" t="s">
        <v>988</v>
      </c>
      <c r="I5772">
        <v>886</v>
      </c>
      <c r="J5772" t="s">
        <v>989</v>
      </c>
      <c r="K5772" t="s">
        <v>835</v>
      </c>
      <c r="L5772" t="s">
        <v>841</v>
      </c>
      <c r="M5772" t="s">
        <v>829</v>
      </c>
      <c r="N5772" t="s">
        <v>829</v>
      </c>
      <c r="O5772" t="s">
        <v>829</v>
      </c>
      <c r="P5772" t="s">
        <v>829</v>
      </c>
      <c r="Q5772" t="s">
        <v>829</v>
      </c>
      <c r="R5772" t="s">
        <v>829</v>
      </c>
      <c r="S5772">
        <v>853400698</v>
      </c>
      <c r="T5772" t="s">
        <v>829</v>
      </c>
      <c r="U5772" t="s">
        <v>829</v>
      </c>
      <c r="V5772" t="s">
        <v>834</v>
      </c>
    </row>
    <row r="5773" spans="1:22" x14ac:dyDescent="0.3">
      <c r="A5773">
        <v>202324</v>
      </c>
      <c r="B5773" t="s">
        <v>820</v>
      </c>
      <c r="C5773" t="s">
        <v>821</v>
      </c>
      <c r="D5773" t="s">
        <v>822</v>
      </c>
      <c r="E5773" t="s">
        <v>823</v>
      </c>
      <c r="F5773" t="s">
        <v>876</v>
      </c>
      <c r="G5773" t="s">
        <v>877</v>
      </c>
      <c r="H5773" t="s">
        <v>988</v>
      </c>
      <c r="I5773">
        <v>886</v>
      </c>
      <c r="J5773" t="s">
        <v>989</v>
      </c>
      <c r="K5773" t="s">
        <v>835</v>
      </c>
      <c r="L5773" t="s">
        <v>841</v>
      </c>
      <c r="M5773" t="s">
        <v>829</v>
      </c>
      <c r="N5773" t="s">
        <v>829</v>
      </c>
      <c r="O5773" t="s">
        <v>829</v>
      </c>
      <c r="P5773" t="s">
        <v>829</v>
      </c>
      <c r="Q5773" t="s">
        <v>829</v>
      </c>
      <c r="R5773" t="s">
        <v>829</v>
      </c>
      <c r="S5773">
        <v>896550198</v>
      </c>
      <c r="T5773" t="s">
        <v>829</v>
      </c>
      <c r="U5773" t="s">
        <v>829</v>
      </c>
      <c r="V5773" t="s">
        <v>834</v>
      </c>
    </row>
    <row r="5774" spans="1:22" x14ac:dyDescent="0.3">
      <c r="A5774">
        <v>202122</v>
      </c>
      <c r="B5774" t="s">
        <v>820</v>
      </c>
      <c r="C5774" t="s">
        <v>821</v>
      </c>
      <c r="D5774" t="s">
        <v>822</v>
      </c>
      <c r="E5774" t="s">
        <v>823</v>
      </c>
      <c r="F5774" t="s">
        <v>876</v>
      </c>
      <c r="G5774" t="s">
        <v>877</v>
      </c>
      <c r="H5774" t="s">
        <v>988</v>
      </c>
      <c r="I5774">
        <v>886</v>
      </c>
      <c r="J5774" t="s">
        <v>989</v>
      </c>
      <c r="K5774" t="s">
        <v>842</v>
      </c>
      <c r="L5774" t="s">
        <v>238</v>
      </c>
      <c r="M5774" t="s">
        <v>829</v>
      </c>
      <c r="N5774" t="s">
        <v>829</v>
      </c>
      <c r="O5774" t="s">
        <v>829</v>
      </c>
      <c r="P5774" t="s">
        <v>829</v>
      </c>
      <c r="Q5774" t="s">
        <v>829</v>
      </c>
      <c r="R5774" t="s">
        <v>829</v>
      </c>
      <c r="S5774">
        <v>4969344</v>
      </c>
      <c r="T5774">
        <v>640391</v>
      </c>
      <c r="U5774">
        <v>4328953</v>
      </c>
      <c r="V5774">
        <v>17</v>
      </c>
    </row>
    <row r="5775" spans="1:22" x14ac:dyDescent="0.3">
      <c r="A5775">
        <v>202223</v>
      </c>
      <c r="B5775" t="s">
        <v>820</v>
      </c>
      <c r="C5775" t="s">
        <v>821</v>
      </c>
      <c r="D5775" t="s">
        <v>822</v>
      </c>
      <c r="E5775" t="s">
        <v>823</v>
      </c>
      <c r="F5775" t="s">
        <v>876</v>
      </c>
      <c r="G5775" t="s">
        <v>877</v>
      </c>
      <c r="H5775" t="s">
        <v>988</v>
      </c>
      <c r="I5775">
        <v>886</v>
      </c>
      <c r="J5775" t="s">
        <v>989</v>
      </c>
      <c r="K5775" t="s">
        <v>842</v>
      </c>
      <c r="L5775" t="s">
        <v>238</v>
      </c>
      <c r="M5775" t="s">
        <v>829</v>
      </c>
      <c r="N5775" t="s">
        <v>829</v>
      </c>
      <c r="O5775" t="s">
        <v>829</v>
      </c>
      <c r="P5775" t="s">
        <v>829</v>
      </c>
      <c r="Q5775" t="s">
        <v>829</v>
      </c>
      <c r="R5775" t="s">
        <v>829</v>
      </c>
      <c r="S5775">
        <v>5281384</v>
      </c>
      <c r="T5775">
        <v>468120</v>
      </c>
      <c r="U5775">
        <v>4813264</v>
      </c>
      <c r="V5775">
        <v>18</v>
      </c>
    </row>
    <row r="5776" spans="1:22" x14ac:dyDescent="0.3">
      <c r="A5776">
        <v>202324</v>
      </c>
      <c r="B5776" t="s">
        <v>820</v>
      </c>
      <c r="C5776" t="s">
        <v>821</v>
      </c>
      <c r="D5776" t="s">
        <v>822</v>
      </c>
      <c r="E5776" t="s">
        <v>823</v>
      </c>
      <c r="F5776" t="s">
        <v>876</v>
      </c>
      <c r="G5776" t="s">
        <v>877</v>
      </c>
      <c r="H5776" t="s">
        <v>988</v>
      </c>
      <c r="I5776">
        <v>886</v>
      </c>
      <c r="J5776" t="s">
        <v>989</v>
      </c>
      <c r="K5776" t="s">
        <v>842</v>
      </c>
      <c r="L5776" t="s">
        <v>238</v>
      </c>
      <c r="M5776" t="s">
        <v>829</v>
      </c>
      <c r="N5776" t="s">
        <v>829</v>
      </c>
      <c r="O5776" t="s">
        <v>829</v>
      </c>
      <c r="P5776" t="s">
        <v>829</v>
      </c>
      <c r="Q5776" t="s">
        <v>829</v>
      </c>
      <c r="R5776" t="s">
        <v>829</v>
      </c>
      <c r="S5776">
        <v>5563446</v>
      </c>
      <c r="T5776">
        <v>418427</v>
      </c>
      <c r="U5776">
        <v>5145019</v>
      </c>
      <c r="V5776">
        <v>19</v>
      </c>
    </row>
    <row r="5777" spans="1:22" x14ac:dyDescent="0.3">
      <c r="A5777">
        <v>202122</v>
      </c>
      <c r="B5777" t="s">
        <v>820</v>
      </c>
      <c r="C5777" t="s">
        <v>821</v>
      </c>
      <c r="D5777" t="s">
        <v>822</v>
      </c>
      <c r="E5777" t="s">
        <v>823</v>
      </c>
      <c r="F5777" t="s">
        <v>876</v>
      </c>
      <c r="G5777" t="s">
        <v>877</v>
      </c>
      <c r="H5777" t="s">
        <v>988</v>
      </c>
      <c r="I5777">
        <v>886</v>
      </c>
      <c r="J5777" t="s">
        <v>989</v>
      </c>
      <c r="K5777" t="s">
        <v>842</v>
      </c>
      <c r="L5777" t="s">
        <v>240</v>
      </c>
      <c r="M5777" t="s">
        <v>829</v>
      </c>
      <c r="N5777" t="s">
        <v>829</v>
      </c>
      <c r="O5777" t="s">
        <v>829</v>
      </c>
      <c r="P5777" t="s">
        <v>829</v>
      </c>
      <c r="Q5777" t="s">
        <v>829</v>
      </c>
      <c r="R5777" t="s">
        <v>829</v>
      </c>
      <c r="S5777">
        <v>8833305</v>
      </c>
      <c r="T5777">
        <v>903944</v>
      </c>
      <c r="U5777">
        <v>7929361</v>
      </c>
      <c r="V5777">
        <v>31</v>
      </c>
    </row>
    <row r="5778" spans="1:22" x14ac:dyDescent="0.3">
      <c r="A5778">
        <v>202223</v>
      </c>
      <c r="B5778" t="s">
        <v>820</v>
      </c>
      <c r="C5778" t="s">
        <v>821</v>
      </c>
      <c r="D5778" t="s">
        <v>822</v>
      </c>
      <c r="E5778" t="s">
        <v>823</v>
      </c>
      <c r="F5778" t="s">
        <v>876</v>
      </c>
      <c r="G5778" t="s">
        <v>877</v>
      </c>
      <c r="H5778" t="s">
        <v>988</v>
      </c>
      <c r="I5778">
        <v>886</v>
      </c>
      <c r="J5778" t="s">
        <v>989</v>
      </c>
      <c r="K5778" t="s">
        <v>842</v>
      </c>
      <c r="L5778" t="s">
        <v>240</v>
      </c>
      <c r="M5778" t="s">
        <v>829</v>
      </c>
      <c r="N5778" t="s">
        <v>829</v>
      </c>
      <c r="O5778" t="s">
        <v>829</v>
      </c>
      <c r="P5778" t="s">
        <v>829</v>
      </c>
      <c r="Q5778" t="s">
        <v>829</v>
      </c>
      <c r="R5778" t="s">
        <v>829</v>
      </c>
      <c r="S5778">
        <v>9407627</v>
      </c>
      <c r="T5778">
        <v>0</v>
      </c>
      <c r="U5778">
        <v>9407627</v>
      </c>
      <c r="V5778">
        <v>36</v>
      </c>
    </row>
    <row r="5779" spans="1:22" x14ac:dyDescent="0.3">
      <c r="A5779">
        <v>202324</v>
      </c>
      <c r="B5779" t="s">
        <v>820</v>
      </c>
      <c r="C5779" t="s">
        <v>821</v>
      </c>
      <c r="D5779" t="s">
        <v>822</v>
      </c>
      <c r="E5779" t="s">
        <v>823</v>
      </c>
      <c r="F5779" t="s">
        <v>876</v>
      </c>
      <c r="G5779" t="s">
        <v>877</v>
      </c>
      <c r="H5779" t="s">
        <v>988</v>
      </c>
      <c r="I5779">
        <v>886</v>
      </c>
      <c r="J5779" t="s">
        <v>989</v>
      </c>
      <c r="K5779" t="s">
        <v>842</v>
      </c>
      <c r="L5779" t="s">
        <v>240</v>
      </c>
      <c r="M5779" t="s">
        <v>829</v>
      </c>
      <c r="N5779" t="s">
        <v>829</v>
      </c>
      <c r="O5779" t="s">
        <v>829</v>
      </c>
      <c r="P5779" t="s">
        <v>829</v>
      </c>
      <c r="Q5779" t="s">
        <v>829</v>
      </c>
      <c r="R5779" t="s">
        <v>829</v>
      </c>
      <c r="S5779">
        <v>12239161</v>
      </c>
      <c r="T5779">
        <v>823825</v>
      </c>
      <c r="U5779">
        <v>11415336</v>
      </c>
      <c r="V5779">
        <v>42</v>
      </c>
    </row>
    <row r="5780" spans="1:22" x14ac:dyDescent="0.3">
      <c r="A5780">
        <v>202122</v>
      </c>
      <c r="B5780" t="s">
        <v>820</v>
      </c>
      <c r="C5780" t="s">
        <v>821</v>
      </c>
      <c r="D5780" t="s">
        <v>822</v>
      </c>
      <c r="E5780" t="s">
        <v>823</v>
      </c>
      <c r="F5780" t="s">
        <v>876</v>
      </c>
      <c r="G5780" t="s">
        <v>877</v>
      </c>
      <c r="H5780" t="s">
        <v>988</v>
      </c>
      <c r="I5780">
        <v>886</v>
      </c>
      <c r="J5780" t="s">
        <v>989</v>
      </c>
      <c r="K5780" t="s">
        <v>842</v>
      </c>
      <c r="L5780" t="s">
        <v>843</v>
      </c>
      <c r="M5780" t="s">
        <v>829</v>
      </c>
      <c r="N5780" t="s">
        <v>829</v>
      </c>
      <c r="O5780" t="s">
        <v>829</v>
      </c>
      <c r="P5780" t="s">
        <v>829</v>
      </c>
      <c r="Q5780" t="s">
        <v>829</v>
      </c>
      <c r="R5780" t="s">
        <v>829</v>
      </c>
      <c r="S5780">
        <v>334113</v>
      </c>
      <c r="T5780">
        <v>30000</v>
      </c>
      <c r="U5780">
        <v>304113</v>
      </c>
      <c r="V5780">
        <v>1</v>
      </c>
    </row>
    <row r="5781" spans="1:22" x14ac:dyDescent="0.3">
      <c r="A5781">
        <v>202223</v>
      </c>
      <c r="B5781" t="s">
        <v>820</v>
      </c>
      <c r="C5781" t="s">
        <v>821</v>
      </c>
      <c r="D5781" t="s">
        <v>822</v>
      </c>
      <c r="E5781" t="s">
        <v>823</v>
      </c>
      <c r="F5781" t="s">
        <v>876</v>
      </c>
      <c r="G5781" t="s">
        <v>877</v>
      </c>
      <c r="H5781" t="s">
        <v>988</v>
      </c>
      <c r="I5781">
        <v>886</v>
      </c>
      <c r="J5781" t="s">
        <v>989</v>
      </c>
      <c r="K5781" t="s">
        <v>842</v>
      </c>
      <c r="L5781" t="s">
        <v>843</v>
      </c>
      <c r="M5781" t="s">
        <v>829</v>
      </c>
      <c r="N5781" t="s">
        <v>829</v>
      </c>
      <c r="O5781" t="s">
        <v>829</v>
      </c>
      <c r="P5781" t="s">
        <v>829</v>
      </c>
      <c r="Q5781" t="s">
        <v>829</v>
      </c>
      <c r="R5781" t="s">
        <v>829</v>
      </c>
      <c r="S5781">
        <v>360853</v>
      </c>
      <c r="T5781">
        <v>141000</v>
      </c>
      <c r="U5781">
        <v>219853</v>
      </c>
      <c r="V5781">
        <v>1</v>
      </c>
    </row>
    <row r="5782" spans="1:22" x14ac:dyDescent="0.3">
      <c r="A5782">
        <v>202324</v>
      </c>
      <c r="B5782" t="s">
        <v>820</v>
      </c>
      <c r="C5782" t="s">
        <v>821</v>
      </c>
      <c r="D5782" t="s">
        <v>822</v>
      </c>
      <c r="E5782" t="s">
        <v>823</v>
      </c>
      <c r="F5782" t="s">
        <v>876</v>
      </c>
      <c r="G5782" t="s">
        <v>877</v>
      </c>
      <c r="H5782" t="s">
        <v>988</v>
      </c>
      <c r="I5782">
        <v>886</v>
      </c>
      <c r="J5782" t="s">
        <v>989</v>
      </c>
      <c r="K5782" t="s">
        <v>842</v>
      </c>
      <c r="L5782" t="s">
        <v>843</v>
      </c>
      <c r="M5782" t="s">
        <v>829</v>
      </c>
      <c r="N5782" t="s">
        <v>829</v>
      </c>
      <c r="O5782" t="s">
        <v>829</v>
      </c>
      <c r="P5782" t="s">
        <v>829</v>
      </c>
      <c r="Q5782" t="s">
        <v>829</v>
      </c>
      <c r="R5782" t="s">
        <v>829</v>
      </c>
      <c r="S5782">
        <v>369773</v>
      </c>
      <c r="T5782">
        <v>67080</v>
      </c>
      <c r="U5782">
        <v>302693</v>
      </c>
      <c r="V5782">
        <v>1</v>
      </c>
    </row>
    <row r="5783" spans="1:22" x14ac:dyDescent="0.3">
      <c r="A5783">
        <v>202122</v>
      </c>
      <c r="B5783" t="s">
        <v>820</v>
      </c>
      <c r="C5783" t="s">
        <v>821</v>
      </c>
      <c r="D5783" t="s">
        <v>822</v>
      </c>
      <c r="E5783" t="s">
        <v>823</v>
      </c>
      <c r="F5783" t="s">
        <v>876</v>
      </c>
      <c r="G5783" t="s">
        <v>877</v>
      </c>
      <c r="H5783" t="s">
        <v>988</v>
      </c>
      <c r="I5783">
        <v>886</v>
      </c>
      <c r="J5783" t="s">
        <v>989</v>
      </c>
      <c r="K5783" t="s">
        <v>842</v>
      </c>
      <c r="L5783" t="s">
        <v>249</v>
      </c>
      <c r="M5783">
        <v>353490</v>
      </c>
      <c r="N5783">
        <v>20605302</v>
      </c>
      <c r="O5783">
        <v>17877982</v>
      </c>
      <c r="P5783">
        <v>1164635</v>
      </c>
      <c r="Q5783">
        <v>105701</v>
      </c>
      <c r="R5783" t="s">
        <v>829</v>
      </c>
      <c r="S5783">
        <v>40107109</v>
      </c>
      <c r="T5783">
        <v>899713</v>
      </c>
      <c r="U5783">
        <v>39207396</v>
      </c>
      <c r="V5783">
        <v>151</v>
      </c>
    </row>
    <row r="5784" spans="1:22" x14ac:dyDescent="0.3">
      <c r="A5784">
        <v>202223</v>
      </c>
      <c r="B5784" t="s">
        <v>820</v>
      </c>
      <c r="C5784" t="s">
        <v>821</v>
      </c>
      <c r="D5784" t="s">
        <v>822</v>
      </c>
      <c r="E5784" t="s">
        <v>823</v>
      </c>
      <c r="F5784" t="s">
        <v>876</v>
      </c>
      <c r="G5784" t="s">
        <v>877</v>
      </c>
      <c r="H5784" t="s">
        <v>988</v>
      </c>
      <c r="I5784">
        <v>886</v>
      </c>
      <c r="J5784" t="s">
        <v>989</v>
      </c>
      <c r="K5784" t="s">
        <v>842</v>
      </c>
      <c r="L5784" t="s">
        <v>249</v>
      </c>
      <c r="M5784">
        <v>480241</v>
      </c>
      <c r="N5784">
        <v>27049620</v>
      </c>
      <c r="O5784">
        <v>23988532</v>
      </c>
      <c r="P5784">
        <v>1527086</v>
      </c>
      <c r="Q5784">
        <v>170601</v>
      </c>
      <c r="R5784" t="s">
        <v>829</v>
      </c>
      <c r="S5784">
        <v>53216080</v>
      </c>
      <c r="T5784">
        <v>1395804</v>
      </c>
      <c r="U5784">
        <v>51820276</v>
      </c>
      <c r="V5784">
        <v>196</v>
      </c>
    </row>
    <row r="5785" spans="1:22" x14ac:dyDescent="0.3">
      <c r="A5785">
        <v>202324</v>
      </c>
      <c r="B5785" t="s">
        <v>820</v>
      </c>
      <c r="C5785" t="s">
        <v>821</v>
      </c>
      <c r="D5785" t="s">
        <v>822</v>
      </c>
      <c r="E5785" t="s">
        <v>823</v>
      </c>
      <c r="F5785" t="s">
        <v>876</v>
      </c>
      <c r="G5785" t="s">
        <v>877</v>
      </c>
      <c r="H5785" t="s">
        <v>988</v>
      </c>
      <c r="I5785">
        <v>886</v>
      </c>
      <c r="J5785" t="s">
        <v>989</v>
      </c>
      <c r="K5785" t="s">
        <v>842</v>
      </c>
      <c r="L5785" t="s">
        <v>249</v>
      </c>
      <c r="M5785">
        <v>577400</v>
      </c>
      <c r="N5785">
        <v>32522080</v>
      </c>
      <c r="O5785">
        <v>28841698</v>
      </c>
      <c r="P5785">
        <v>1808564</v>
      </c>
      <c r="Q5785">
        <v>205115</v>
      </c>
      <c r="R5785" t="s">
        <v>829</v>
      </c>
      <c r="S5785">
        <v>63954857</v>
      </c>
      <c r="T5785">
        <v>1922454</v>
      </c>
      <c r="U5785">
        <v>62032403</v>
      </c>
      <c r="V5785">
        <v>231</v>
      </c>
    </row>
    <row r="5786" spans="1:22" x14ac:dyDescent="0.3">
      <c r="A5786">
        <v>202122</v>
      </c>
      <c r="B5786" t="s">
        <v>820</v>
      </c>
      <c r="C5786" t="s">
        <v>821</v>
      </c>
      <c r="D5786" t="s">
        <v>822</v>
      </c>
      <c r="E5786" t="s">
        <v>823</v>
      </c>
      <c r="F5786" t="s">
        <v>876</v>
      </c>
      <c r="G5786" t="s">
        <v>877</v>
      </c>
      <c r="H5786" t="s">
        <v>988</v>
      </c>
      <c r="I5786">
        <v>886</v>
      </c>
      <c r="J5786" t="s">
        <v>989</v>
      </c>
      <c r="K5786" t="s">
        <v>842</v>
      </c>
      <c r="L5786" t="s">
        <v>844</v>
      </c>
      <c r="M5786">
        <v>59579</v>
      </c>
      <c r="N5786">
        <v>3608199</v>
      </c>
      <c r="O5786">
        <v>3522095</v>
      </c>
      <c r="P5786">
        <v>140082</v>
      </c>
      <c r="Q5786">
        <v>17816</v>
      </c>
      <c r="R5786" t="s">
        <v>829</v>
      </c>
      <c r="S5786">
        <v>7347771</v>
      </c>
      <c r="T5786">
        <v>184955</v>
      </c>
      <c r="U5786">
        <v>7162816</v>
      </c>
      <c r="V5786">
        <v>28</v>
      </c>
    </row>
    <row r="5787" spans="1:22" x14ac:dyDescent="0.3">
      <c r="A5787">
        <v>202223</v>
      </c>
      <c r="B5787" t="s">
        <v>820</v>
      </c>
      <c r="C5787" t="s">
        <v>821</v>
      </c>
      <c r="D5787" t="s">
        <v>822</v>
      </c>
      <c r="E5787" t="s">
        <v>823</v>
      </c>
      <c r="F5787" t="s">
        <v>876</v>
      </c>
      <c r="G5787" t="s">
        <v>877</v>
      </c>
      <c r="H5787" t="s">
        <v>988</v>
      </c>
      <c r="I5787">
        <v>886</v>
      </c>
      <c r="J5787" t="s">
        <v>989</v>
      </c>
      <c r="K5787" t="s">
        <v>842</v>
      </c>
      <c r="L5787" t="s">
        <v>844</v>
      </c>
      <c r="M5787">
        <v>83200</v>
      </c>
      <c r="N5787">
        <v>4828667</v>
      </c>
      <c r="O5787">
        <v>4691699</v>
      </c>
      <c r="P5787">
        <v>204034</v>
      </c>
      <c r="Q5787">
        <v>29556</v>
      </c>
      <c r="R5787" t="s">
        <v>829</v>
      </c>
      <c r="S5787">
        <v>9837156</v>
      </c>
      <c r="T5787">
        <v>380287</v>
      </c>
      <c r="U5787">
        <v>9456869</v>
      </c>
      <c r="V5787">
        <v>36</v>
      </c>
    </row>
    <row r="5788" spans="1:22" x14ac:dyDescent="0.3">
      <c r="A5788">
        <v>202324</v>
      </c>
      <c r="B5788" t="s">
        <v>820</v>
      </c>
      <c r="C5788" t="s">
        <v>821</v>
      </c>
      <c r="D5788" t="s">
        <v>822</v>
      </c>
      <c r="E5788" t="s">
        <v>823</v>
      </c>
      <c r="F5788" t="s">
        <v>876</v>
      </c>
      <c r="G5788" t="s">
        <v>877</v>
      </c>
      <c r="H5788" t="s">
        <v>988</v>
      </c>
      <c r="I5788">
        <v>886</v>
      </c>
      <c r="J5788" t="s">
        <v>989</v>
      </c>
      <c r="K5788" t="s">
        <v>842</v>
      </c>
      <c r="L5788" t="s">
        <v>844</v>
      </c>
      <c r="M5788">
        <v>102770</v>
      </c>
      <c r="N5788">
        <v>5946705</v>
      </c>
      <c r="O5788">
        <v>5728492</v>
      </c>
      <c r="P5788">
        <v>252027</v>
      </c>
      <c r="Q5788">
        <v>36508</v>
      </c>
      <c r="R5788" t="s">
        <v>829</v>
      </c>
      <c r="S5788">
        <v>12066501</v>
      </c>
      <c r="T5788">
        <v>377691</v>
      </c>
      <c r="U5788">
        <v>11688810</v>
      </c>
      <c r="V5788">
        <v>43</v>
      </c>
    </row>
    <row r="5789" spans="1:22" x14ac:dyDescent="0.3">
      <c r="A5789">
        <v>202122</v>
      </c>
      <c r="B5789" t="s">
        <v>820</v>
      </c>
      <c r="C5789" t="s">
        <v>821</v>
      </c>
      <c r="D5789" t="s">
        <v>822</v>
      </c>
      <c r="E5789" t="s">
        <v>823</v>
      </c>
      <c r="F5789" t="s">
        <v>876</v>
      </c>
      <c r="G5789" t="s">
        <v>877</v>
      </c>
      <c r="H5789" t="s">
        <v>988</v>
      </c>
      <c r="I5789">
        <v>886</v>
      </c>
      <c r="J5789" t="s">
        <v>989</v>
      </c>
      <c r="K5789" t="s">
        <v>842</v>
      </c>
      <c r="L5789" t="s">
        <v>251</v>
      </c>
      <c r="M5789" t="s">
        <v>829</v>
      </c>
      <c r="N5789" t="s">
        <v>829</v>
      </c>
      <c r="O5789">
        <v>0</v>
      </c>
      <c r="P5789">
        <v>0</v>
      </c>
      <c r="Q5789">
        <v>0</v>
      </c>
      <c r="R5789">
        <v>1816230</v>
      </c>
      <c r="S5789">
        <v>1816230</v>
      </c>
      <c r="T5789">
        <v>0</v>
      </c>
      <c r="U5789">
        <v>1816230</v>
      </c>
      <c r="V5789">
        <v>7</v>
      </c>
    </row>
    <row r="5790" spans="1:22" x14ac:dyDescent="0.3">
      <c r="A5790">
        <v>202223</v>
      </c>
      <c r="B5790" t="s">
        <v>820</v>
      </c>
      <c r="C5790" t="s">
        <v>821</v>
      </c>
      <c r="D5790" t="s">
        <v>822</v>
      </c>
      <c r="E5790" t="s">
        <v>823</v>
      </c>
      <c r="F5790" t="s">
        <v>876</v>
      </c>
      <c r="G5790" t="s">
        <v>877</v>
      </c>
      <c r="H5790" t="s">
        <v>988</v>
      </c>
      <c r="I5790">
        <v>886</v>
      </c>
      <c r="J5790" t="s">
        <v>989</v>
      </c>
      <c r="K5790" t="s">
        <v>842</v>
      </c>
      <c r="L5790" t="s">
        <v>251</v>
      </c>
      <c r="M5790" t="s">
        <v>829</v>
      </c>
      <c r="N5790" t="s">
        <v>829</v>
      </c>
      <c r="O5790">
        <v>0</v>
      </c>
      <c r="P5790">
        <v>0</v>
      </c>
      <c r="Q5790">
        <v>0</v>
      </c>
      <c r="R5790">
        <v>2534707</v>
      </c>
      <c r="S5790">
        <v>2534707</v>
      </c>
      <c r="T5790">
        <v>0</v>
      </c>
      <c r="U5790">
        <v>2534707</v>
      </c>
      <c r="V5790">
        <v>10</v>
      </c>
    </row>
    <row r="5791" spans="1:22" x14ac:dyDescent="0.3">
      <c r="A5791">
        <v>202324</v>
      </c>
      <c r="B5791" t="s">
        <v>820</v>
      </c>
      <c r="C5791" t="s">
        <v>821</v>
      </c>
      <c r="D5791" t="s">
        <v>822</v>
      </c>
      <c r="E5791" t="s">
        <v>823</v>
      </c>
      <c r="F5791" t="s">
        <v>876</v>
      </c>
      <c r="G5791" t="s">
        <v>877</v>
      </c>
      <c r="H5791" t="s">
        <v>988</v>
      </c>
      <c r="I5791">
        <v>886</v>
      </c>
      <c r="J5791" t="s">
        <v>989</v>
      </c>
      <c r="K5791" t="s">
        <v>842</v>
      </c>
      <c r="L5791" t="s">
        <v>251</v>
      </c>
      <c r="M5791" t="s">
        <v>829</v>
      </c>
      <c r="N5791" t="s">
        <v>829</v>
      </c>
      <c r="O5791">
        <v>0</v>
      </c>
      <c r="P5791">
        <v>0</v>
      </c>
      <c r="Q5791">
        <v>0</v>
      </c>
      <c r="R5791">
        <v>3067277</v>
      </c>
      <c r="S5791">
        <v>3067277</v>
      </c>
      <c r="T5791">
        <v>0</v>
      </c>
      <c r="U5791">
        <v>3067277</v>
      </c>
      <c r="V5791">
        <v>11</v>
      </c>
    </row>
    <row r="5792" spans="1:22" x14ac:dyDescent="0.3">
      <c r="A5792">
        <v>202122</v>
      </c>
      <c r="B5792" t="s">
        <v>820</v>
      </c>
      <c r="C5792" t="s">
        <v>821</v>
      </c>
      <c r="D5792" t="s">
        <v>822</v>
      </c>
      <c r="E5792" t="s">
        <v>823</v>
      </c>
      <c r="F5792" t="s">
        <v>876</v>
      </c>
      <c r="G5792" t="s">
        <v>877</v>
      </c>
      <c r="H5792" t="s">
        <v>988</v>
      </c>
      <c r="I5792">
        <v>886</v>
      </c>
      <c r="J5792" t="s">
        <v>989</v>
      </c>
      <c r="K5792" t="s">
        <v>842</v>
      </c>
      <c r="L5792" t="s">
        <v>253</v>
      </c>
      <c r="M5792" t="s">
        <v>829</v>
      </c>
      <c r="N5792" t="s">
        <v>829</v>
      </c>
      <c r="O5792">
        <v>0</v>
      </c>
      <c r="P5792">
        <v>0</v>
      </c>
      <c r="Q5792">
        <v>0</v>
      </c>
      <c r="R5792">
        <v>2435399</v>
      </c>
      <c r="S5792">
        <v>2435399</v>
      </c>
      <c r="T5792">
        <v>0</v>
      </c>
      <c r="U5792">
        <v>2435399</v>
      </c>
      <c r="V5792">
        <v>9</v>
      </c>
    </row>
    <row r="5793" spans="1:22" x14ac:dyDescent="0.3">
      <c r="A5793">
        <v>202223</v>
      </c>
      <c r="B5793" t="s">
        <v>820</v>
      </c>
      <c r="C5793" t="s">
        <v>821</v>
      </c>
      <c r="D5793" t="s">
        <v>822</v>
      </c>
      <c r="E5793" t="s">
        <v>823</v>
      </c>
      <c r="F5793" t="s">
        <v>876</v>
      </c>
      <c r="G5793" t="s">
        <v>877</v>
      </c>
      <c r="H5793" t="s">
        <v>988</v>
      </c>
      <c r="I5793">
        <v>886</v>
      </c>
      <c r="J5793" t="s">
        <v>989</v>
      </c>
      <c r="K5793" t="s">
        <v>842</v>
      </c>
      <c r="L5793" t="s">
        <v>253</v>
      </c>
      <c r="M5793" t="s">
        <v>829</v>
      </c>
      <c r="N5793" t="s">
        <v>829</v>
      </c>
      <c r="O5793">
        <v>0</v>
      </c>
      <c r="P5793">
        <v>0</v>
      </c>
      <c r="Q5793">
        <v>0</v>
      </c>
      <c r="R5793">
        <v>3398811</v>
      </c>
      <c r="S5793">
        <v>3398811</v>
      </c>
      <c r="T5793">
        <v>0</v>
      </c>
      <c r="U5793">
        <v>3398811</v>
      </c>
      <c r="V5793">
        <v>13</v>
      </c>
    </row>
    <row r="5794" spans="1:22" x14ac:dyDescent="0.3">
      <c r="A5794">
        <v>202324</v>
      </c>
      <c r="B5794" t="s">
        <v>820</v>
      </c>
      <c r="C5794" t="s">
        <v>821</v>
      </c>
      <c r="D5794" t="s">
        <v>822</v>
      </c>
      <c r="E5794" t="s">
        <v>823</v>
      </c>
      <c r="F5794" t="s">
        <v>876</v>
      </c>
      <c r="G5794" t="s">
        <v>877</v>
      </c>
      <c r="H5794" t="s">
        <v>988</v>
      </c>
      <c r="I5794">
        <v>886</v>
      </c>
      <c r="J5794" t="s">
        <v>989</v>
      </c>
      <c r="K5794" t="s">
        <v>842</v>
      </c>
      <c r="L5794" t="s">
        <v>253</v>
      </c>
      <c r="M5794" t="s">
        <v>829</v>
      </c>
      <c r="N5794" t="s">
        <v>829</v>
      </c>
      <c r="O5794">
        <v>0</v>
      </c>
      <c r="P5794">
        <v>0</v>
      </c>
      <c r="Q5794">
        <v>0</v>
      </c>
      <c r="R5794">
        <v>4029736</v>
      </c>
      <c r="S5794">
        <v>4029736</v>
      </c>
      <c r="T5794">
        <v>0</v>
      </c>
      <c r="U5794">
        <v>4029736</v>
      </c>
      <c r="V5794">
        <v>15</v>
      </c>
    </row>
    <row r="5795" spans="1:22" x14ac:dyDescent="0.3">
      <c r="A5795">
        <v>202122</v>
      </c>
      <c r="B5795" t="s">
        <v>820</v>
      </c>
      <c r="C5795" t="s">
        <v>821</v>
      </c>
      <c r="D5795" t="s">
        <v>822</v>
      </c>
      <c r="E5795" t="s">
        <v>823</v>
      </c>
      <c r="F5795" t="s">
        <v>876</v>
      </c>
      <c r="G5795" t="s">
        <v>877</v>
      </c>
      <c r="H5795" t="s">
        <v>988</v>
      </c>
      <c r="I5795">
        <v>886</v>
      </c>
      <c r="J5795" t="s">
        <v>989</v>
      </c>
      <c r="K5795" t="s">
        <v>842</v>
      </c>
      <c r="L5795" t="s">
        <v>845</v>
      </c>
      <c r="M5795" t="s">
        <v>829</v>
      </c>
      <c r="N5795" t="s">
        <v>829</v>
      </c>
      <c r="O5795">
        <v>0</v>
      </c>
      <c r="P5795">
        <v>0</v>
      </c>
      <c r="Q5795">
        <v>0</v>
      </c>
      <c r="R5795">
        <v>3204849</v>
      </c>
      <c r="S5795">
        <v>3204849</v>
      </c>
      <c r="T5795">
        <v>1881868</v>
      </c>
      <c r="U5795">
        <v>1322981</v>
      </c>
      <c r="V5795">
        <v>5</v>
      </c>
    </row>
    <row r="5796" spans="1:22" x14ac:dyDescent="0.3">
      <c r="A5796">
        <v>202223</v>
      </c>
      <c r="B5796" t="s">
        <v>820</v>
      </c>
      <c r="C5796" t="s">
        <v>821</v>
      </c>
      <c r="D5796" t="s">
        <v>822</v>
      </c>
      <c r="E5796" t="s">
        <v>823</v>
      </c>
      <c r="F5796" t="s">
        <v>876</v>
      </c>
      <c r="G5796" t="s">
        <v>877</v>
      </c>
      <c r="H5796" t="s">
        <v>988</v>
      </c>
      <c r="I5796">
        <v>886</v>
      </c>
      <c r="J5796" t="s">
        <v>989</v>
      </c>
      <c r="K5796" t="s">
        <v>842</v>
      </c>
      <c r="L5796" t="s">
        <v>845</v>
      </c>
      <c r="M5796" t="s">
        <v>829</v>
      </c>
      <c r="N5796" t="s">
        <v>829</v>
      </c>
      <c r="O5796">
        <v>0</v>
      </c>
      <c r="P5796">
        <v>0</v>
      </c>
      <c r="Q5796">
        <v>0</v>
      </c>
      <c r="R5796">
        <v>2732434</v>
      </c>
      <c r="S5796">
        <v>2732434</v>
      </c>
      <c r="T5796">
        <v>2466332</v>
      </c>
      <c r="U5796">
        <v>266102</v>
      </c>
      <c r="V5796">
        <v>1</v>
      </c>
    </row>
    <row r="5797" spans="1:22" x14ac:dyDescent="0.3">
      <c r="A5797">
        <v>202324</v>
      </c>
      <c r="B5797" t="s">
        <v>820</v>
      </c>
      <c r="C5797" t="s">
        <v>821</v>
      </c>
      <c r="D5797" t="s">
        <v>822</v>
      </c>
      <c r="E5797" t="s">
        <v>823</v>
      </c>
      <c r="F5797" t="s">
        <v>876</v>
      </c>
      <c r="G5797" t="s">
        <v>877</v>
      </c>
      <c r="H5797" t="s">
        <v>988</v>
      </c>
      <c r="I5797">
        <v>886</v>
      </c>
      <c r="J5797" t="s">
        <v>989</v>
      </c>
      <c r="K5797" t="s">
        <v>842</v>
      </c>
      <c r="L5797" t="s">
        <v>845</v>
      </c>
      <c r="M5797" t="s">
        <v>829</v>
      </c>
      <c r="N5797" t="s">
        <v>829</v>
      </c>
      <c r="O5797">
        <v>0</v>
      </c>
      <c r="P5797">
        <v>0</v>
      </c>
      <c r="Q5797">
        <v>0</v>
      </c>
      <c r="R5797">
        <v>3095606</v>
      </c>
      <c r="S5797">
        <v>3095606</v>
      </c>
      <c r="T5797">
        <v>2397390</v>
      </c>
      <c r="U5797">
        <v>698217</v>
      </c>
      <c r="V5797">
        <v>3</v>
      </c>
    </row>
    <row r="5798" spans="1:22" x14ac:dyDescent="0.3">
      <c r="A5798">
        <v>202122</v>
      </c>
      <c r="B5798" t="s">
        <v>820</v>
      </c>
      <c r="C5798" t="s">
        <v>821</v>
      </c>
      <c r="D5798" t="s">
        <v>822</v>
      </c>
      <c r="E5798" t="s">
        <v>823</v>
      </c>
      <c r="F5798" t="s">
        <v>848</v>
      </c>
      <c r="G5798" t="s">
        <v>849</v>
      </c>
      <c r="H5798" t="s">
        <v>990</v>
      </c>
      <c r="I5798">
        <v>810</v>
      </c>
      <c r="J5798" t="s">
        <v>991</v>
      </c>
      <c r="K5798" t="s">
        <v>828</v>
      </c>
      <c r="L5798" t="s">
        <v>336</v>
      </c>
      <c r="M5798">
        <v>0</v>
      </c>
      <c r="N5798">
        <v>0</v>
      </c>
      <c r="O5798">
        <v>0</v>
      </c>
      <c r="P5798">
        <v>2410000</v>
      </c>
      <c r="Q5798">
        <v>0</v>
      </c>
      <c r="R5798" t="s">
        <v>829</v>
      </c>
      <c r="S5798">
        <v>2410000</v>
      </c>
      <c r="T5798" t="s">
        <v>829</v>
      </c>
      <c r="U5798">
        <v>2410000</v>
      </c>
      <c r="V5798">
        <v>1910</v>
      </c>
    </row>
    <row r="5799" spans="1:22" x14ac:dyDescent="0.3">
      <c r="A5799">
        <v>202223</v>
      </c>
      <c r="B5799" t="s">
        <v>820</v>
      </c>
      <c r="C5799" t="s">
        <v>821</v>
      </c>
      <c r="D5799" t="s">
        <v>822</v>
      </c>
      <c r="E5799" t="s">
        <v>823</v>
      </c>
      <c r="F5799" t="s">
        <v>848</v>
      </c>
      <c r="G5799" t="s">
        <v>849</v>
      </c>
      <c r="H5799" t="s">
        <v>990</v>
      </c>
      <c r="I5799">
        <v>810</v>
      </c>
      <c r="J5799" t="s">
        <v>991</v>
      </c>
      <c r="K5799" t="s">
        <v>828</v>
      </c>
      <c r="L5799" t="s">
        <v>336</v>
      </c>
      <c r="M5799">
        <v>0</v>
      </c>
      <c r="N5799">
        <v>0</v>
      </c>
      <c r="O5799">
        <v>0</v>
      </c>
      <c r="P5799">
        <v>2430000</v>
      </c>
      <c r="Q5799">
        <v>0</v>
      </c>
      <c r="R5799" t="s">
        <v>829</v>
      </c>
      <c r="S5799">
        <v>2430000</v>
      </c>
      <c r="T5799" t="s">
        <v>829</v>
      </c>
      <c r="U5799">
        <v>2430000</v>
      </c>
      <c r="V5799">
        <v>2542</v>
      </c>
    </row>
    <row r="5800" spans="1:22" x14ac:dyDescent="0.3">
      <c r="A5800">
        <v>202324</v>
      </c>
      <c r="B5800" t="s">
        <v>820</v>
      </c>
      <c r="C5800" t="s">
        <v>821</v>
      </c>
      <c r="D5800" t="s">
        <v>822</v>
      </c>
      <c r="E5800" t="s">
        <v>823</v>
      </c>
      <c r="F5800" t="s">
        <v>848</v>
      </c>
      <c r="G5800" t="s">
        <v>849</v>
      </c>
      <c r="H5800" t="s">
        <v>990</v>
      </c>
      <c r="I5800">
        <v>810</v>
      </c>
      <c r="J5800" t="s">
        <v>991</v>
      </c>
      <c r="K5800" t="s">
        <v>828</v>
      </c>
      <c r="L5800" t="s">
        <v>336</v>
      </c>
      <c r="M5800">
        <v>0</v>
      </c>
      <c r="N5800">
        <v>0</v>
      </c>
      <c r="O5800">
        <v>0</v>
      </c>
      <c r="P5800">
        <v>2640000</v>
      </c>
      <c r="Q5800">
        <v>0</v>
      </c>
      <c r="R5800" t="s">
        <v>829</v>
      </c>
      <c r="S5800">
        <v>2640000</v>
      </c>
      <c r="T5800" t="s">
        <v>829</v>
      </c>
      <c r="U5800">
        <v>2640000</v>
      </c>
      <c r="V5800">
        <v>2823</v>
      </c>
    </row>
    <row r="5801" spans="1:22" x14ac:dyDescent="0.3">
      <c r="A5801">
        <v>202122</v>
      </c>
      <c r="B5801" t="s">
        <v>820</v>
      </c>
      <c r="C5801" t="s">
        <v>821</v>
      </c>
      <c r="D5801" t="s">
        <v>822</v>
      </c>
      <c r="E5801" t="s">
        <v>823</v>
      </c>
      <c r="F5801" t="s">
        <v>848</v>
      </c>
      <c r="G5801" t="s">
        <v>849</v>
      </c>
      <c r="H5801" t="s">
        <v>990</v>
      </c>
      <c r="I5801">
        <v>810</v>
      </c>
      <c r="J5801" t="s">
        <v>991</v>
      </c>
      <c r="K5801" t="s">
        <v>828</v>
      </c>
      <c r="L5801" t="s">
        <v>235</v>
      </c>
      <c r="M5801" t="s">
        <v>829</v>
      </c>
      <c r="N5801">
        <v>0</v>
      </c>
      <c r="O5801">
        <v>0</v>
      </c>
      <c r="P5801" t="s">
        <v>829</v>
      </c>
      <c r="Q5801" t="s">
        <v>829</v>
      </c>
      <c r="R5801" t="s">
        <v>829</v>
      </c>
      <c r="S5801">
        <v>0</v>
      </c>
      <c r="T5801">
        <v>0</v>
      </c>
      <c r="U5801">
        <v>0</v>
      </c>
      <c r="V5801">
        <v>0</v>
      </c>
    </row>
    <row r="5802" spans="1:22" x14ac:dyDescent="0.3">
      <c r="A5802">
        <v>202223</v>
      </c>
      <c r="B5802" t="s">
        <v>820</v>
      </c>
      <c r="C5802" t="s">
        <v>821</v>
      </c>
      <c r="D5802" t="s">
        <v>822</v>
      </c>
      <c r="E5802" t="s">
        <v>823</v>
      </c>
      <c r="F5802" t="s">
        <v>848</v>
      </c>
      <c r="G5802" t="s">
        <v>849</v>
      </c>
      <c r="H5802" t="s">
        <v>990</v>
      </c>
      <c r="I5802">
        <v>810</v>
      </c>
      <c r="J5802" t="s">
        <v>991</v>
      </c>
      <c r="K5802" t="s">
        <v>828</v>
      </c>
      <c r="L5802" t="s">
        <v>235</v>
      </c>
      <c r="M5802" t="s">
        <v>829</v>
      </c>
      <c r="N5802">
        <v>0</v>
      </c>
      <c r="O5802">
        <v>0</v>
      </c>
      <c r="P5802" t="s">
        <v>829</v>
      </c>
      <c r="Q5802" t="s">
        <v>829</v>
      </c>
      <c r="R5802" t="s">
        <v>829</v>
      </c>
      <c r="S5802">
        <v>0</v>
      </c>
      <c r="T5802">
        <v>0</v>
      </c>
      <c r="U5802">
        <v>0</v>
      </c>
      <c r="V5802">
        <v>0</v>
      </c>
    </row>
    <row r="5803" spans="1:22" x14ac:dyDescent="0.3">
      <c r="A5803">
        <v>202324</v>
      </c>
      <c r="B5803" t="s">
        <v>820</v>
      </c>
      <c r="C5803" t="s">
        <v>821</v>
      </c>
      <c r="D5803" t="s">
        <v>822</v>
      </c>
      <c r="E5803" t="s">
        <v>823</v>
      </c>
      <c r="F5803" t="s">
        <v>848</v>
      </c>
      <c r="G5803" t="s">
        <v>849</v>
      </c>
      <c r="H5803" t="s">
        <v>990</v>
      </c>
      <c r="I5803">
        <v>810</v>
      </c>
      <c r="J5803" t="s">
        <v>991</v>
      </c>
      <c r="K5803" t="s">
        <v>828</v>
      </c>
      <c r="L5803" t="s">
        <v>235</v>
      </c>
      <c r="M5803" t="s">
        <v>829</v>
      </c>
      <c r="N5803">
        <v>0</v>
      </c>
      <c r="O5803">
        <v>0</v>
      </c>
      <c r="P5803" t="s">
        <v>829</v>
      </c>
      <c r="Q5803" t="s">
        <v>829</v>
      </c>
      <c r="R5803" t="s">
        <v>829</v>
      </c>
      <c r="S5803">
        <v>0</v>
      </c>
      <c r="T5803">
        <v>0</v>
      </c>
      <c r="U5803">
        <v>0</v>
      </c>
      <c r="V5803">
        <v>0</v>
      </c>
    </row>
    <row r="5804" spans="1:22" x14ac:dyDescent="0.3">
      <c r="A5804">
        <v>202122</v>
      </c>
      <c r="B5804" t="s">
        <v>820</v>
      </c>
      <c r="C5804" t="s">
        <v>821</v>
      </c>
      <c r="D5804" t="s">
        <v>822</v>
      </c>
      <c r="E5804" t="s">
        <v>823</v>
      </c>
      <c r="F5804" t="s">
        <v>848</v>
      </c>
      <c r="G5804" t="s">
        <v>849</v>
      </c>
      <c r="H5804" t="s">
        <v>990</v>
      </c>
      <c r="I5804">
        <v>810</v>
      </c>
      <c r="J5804" t="s">
        <v>991</v>
      </c>
      <c r="K5804" t="s">
        <v>828</v>
      </c>
      <c r="L5804" t="s">
        <v>534</v>
      </c>
      <c r="M5804">
        <v>4991</v>
      </c>
      <c r="N5804">
        <v>135513</v>
      </c>
      <c r="O5804">
        <v>97759</v>
      </c>
      <c r="P5804">
        <v>3810407</v>
      </c>
      <c r="Q5804">
        <v>83282</v>
      </c>
      <c r="R5804" t="s">
        <v>829</v>
      </c>
      <c r="S5804">
        <v>4131952</v>
      </c>
      <c r="T5804">
        <v>0</v>
      </c>
      <c r="U5804">
        <v>4131952</v>
      </c>
      <c r="V5804">
        <v>65</v>
      </c>
    </row>
    <row r="5805" spans="1:22" x14ac:dyDescent="0.3">
      <c r="A5805">
        <v>202223</v>
      </c>
      <c r="B5805" t="s">
        <v>820</v>
      </c>
      <c r="C5805" t="s">
        <v>821</v>
      </c>
      <c r="D5805" t="s">
        <v>822</v>
      </c>
      <c r="E5805" t="s">
        <v>823</v>
      </c>
      <c r="F5805" t="s">
        <v>848</v>
      </c>
      <c r="G5805" t="s">
        <v>849</v>
      </c>
      <c r="H5805" t="s">
        <v>990</v>
      </c>
      <c r="I5805">
        <v>810</v>
      </c>
      <c r="J5805" t="s">
        <v>991</v>
      </c>
      <c r="K5805" t="s">
        <v>828</v>
      </c>
      <c r="L5805" t="s">
        <v>534</v>
      </c>
      <c r="M5805">
        <v>5000</v>
      </c>
      <c r="N5805">
        <v>134879</v>
      </c>
      <c r="O5805">
        <v>87500</v>
      </c>
      <c r="P5805">
        <v>3756341</v>
      </c>
      <c r="Q5805">
        <v>80000</v>
      </c>
      <c r="R5805" t="s">
        <v>829</v>
      </c>
      <c r="S5805">
        <v>4063720</v>
      </c>
      <c r="T5805">
        <v>0</v>
      </c>
      <c r="U5805">
        <v>4063720</v>
      </c>
      <c r="V5805">
        <v>64</v>
      </c>
    </row>
    <row r="5806" spans="1:22" x14ac:dyDescent="0.3">
      <c r="A5806">
        <v>202324</v>
      </c>
      <c r="B5806" t="s">
        <v>820</v>
      </c>
      <c r="C5806" t="s">
        <v>821</v>
      </c>
      <c r="D5806" t="s">
        <v>822</v>
      </c>
      <c r="E5806" t="s">
        <v>823</v>
      </c>
      <c r="F5806" t="s">
        <v>848</v>
      </c>
      <c r="G5806" t="s">
        <v>849</v>
      </c>
      <c r="H5806" t="s">
        <v>990</v>
      </c>
      <c r="I5806">
        <v>810</v>
      </c>
      <c r="J5806" t="s">
        <v>991</v>
      </c>
      <c r="K5806" t="s">
        <v>828</v>
      </c>
      <c r="L5806" t="s">
        <v>534</v>
      </c>
      <c r="M5806">
        <v>0</v>
      </c>
      <c r="N5806">
        <v>61177</v>
      </c>
      <c r="O5806">
        <v>235442</v>
      </c>
      <c r="P5806">
        <v>4483523</v>
      </c>
      <c r="Q5806">
        <v>0</v>
      </c>
      <c r="R5806" t="s">
        <v>829</v>
      </c>
      <c r="S5806">
        <v>4780142</v>
      </c>
      <c r="T5806">
        <v>0</v>
      </c>
      <c r="U5806">
        <v>4780142</v>
      </c>
      <c r="V5806">
        <v>73</v>
      </c>
    </row>
    <row r="5807" spans="1:22" x14ac:dyDescent="0.3">
      <c r="A5807">
        <v>202122</v>
      </c>
      <c r="B5807" t="s">
        <v>820</v>
      </c>
      <c r="C5807" t="s">
        <v>821</v>
      </c>
      <c r="D5807" t="s">
        <v>822</v>
      </c>
      <c r="E5807" t="s">
        <v>823</v>
      </c>
      <c r="F5807" t="s">
        <v>848</v>
      </c>
      <c r="G5807" t="s">
        <v>849</v>
      </c>
      <c r="H5807" t="s">
        <v>990</v>
      </c>
      <c r="I5807">
        <v>810</v>
      </c>
      <c r="J5807" t="s">
        <v>991</v>
      </c>
      <c r="K5807" t="s">
        <v>828</v>
      </c>
      <c r="L5807" t="s">
        <v>603</v>
      </c>
      <c r="M5807" t="s">
        <v>829</v>
      </c>
      <c r="N5807" t="s">
        <v>829</v>
      </c>
      <c r="O5807" t="s">
        <v>829</v>
      </c>
      <c r="P5807">
        <v>0</v>
      </c>
      <c r="Q5807">
        <v>170121</v>
      </c>
      <c r="R5807">
        <v>0</v>
      </c>
      <c r="S5807">
        <v>170121</v>
      </c>
      <c r="T5807">
        <v>0</v>
      </c>
      <c r="U5807">
        <v>170121</v>
      </c>
      <c r="V5807">
        <v>3</v>
      </c>
    </row>
    <row r="5808" spans="1:22" x14ac:dyDescent="0.3">
      <c r="A5808">
        <v>202223</v>
      </c>
      <c r="B5808" t="s">
        <v>820</v>
      </c>
      <c r="C5808" t="s">
        <v>821</v>
      </c>
      <c r="D5808" t="s">
        <v>822</v>
      </c>
      <c r="E5808" t="s">
        <v>823</v>
      </c>
      <c r="F5808" t="s">
        <v>848</v>
      </c>
      <c r="G5808" t="s">
        <v>849</v>
      </c>
      <c r="H5808" t="s">
        <v>990</v>
      </c>
      <c r="I5808">
        <v>810</v>
      </c>
      <c r="J5808" t="s">
        <v>991</v>
      </c>
      <c r="K5808" t="s">
        <v>828</v>
      </c>
      <c r="L5808" t="s">
        <v>603</v>
      </c>
      <c r="M5808" t="s">
        <v>829</v>
      </c>
      <c r="N5808" t="s">
        <v>829</v>
      </c>
      <c r="O5808" t="s">
        <v>829</v>
      </c>
      <c r="P5808">
        <v>195912</v>
      </c>
      <c r="Q5808">
        <v>0</v>
      </c>
      <c r="R5808">
        <v>0</v>
      </c>
      <c r="S5808">
        <v>195912</v>
      </c>
      <c r="T5808">
        <v>0</v>
      </c>
      <c r="U5808">
        <v>195912</v>
      </c>
      <c r="V5808">
        <v>3</v>
      </c>
    </row>
    <row r="5809" spans="1:22" x14ac:dyDescent="0.3">
      <c r="A5809">
        <v>202324</v>
      </c>
      <c r="B5809" t="s">
        <v>820</v>
      </c>
      <c r="C5809" t="s">
        <v>821</v>
      </c>
      <c r="D5809" t="s">
        <v>822</v>
      </c>
      <c r="E5809" t="s">
        <v>823</v>
      </c>
      <c r="F5809" t="s">
        <v>848</v>
      </c>
      <c r="G5809" t="s">
        <v>849</v>
      </c>
      <c r="H5809" t="s">
        <v>990</v>
      </c>
      <c r="I5809">
        <v>810</v>
      </c>
      <c r="J5809" t="s">
        <v>991</v>
      </c>
      <c r="K5809" t="s">
        <v>828</v>
      </c>
      <c r="L5809" t="s">
        <v>603</v>
      </c>
      <c r="M5809" t="s">
        <v>829</v>
      </c>
      <c r="N5809" t="s">
        <v>829</v>
      </c>
      <c r="O5809" t="s">
        <v>829</v>
      </c>
      <c r="P5809">
        <v>187370</v>
      </c>
      <c r="Q5809">
        <v>0</v>
      </c>
      <c r="R5809">
        <v>0</v>
      </c>
      <c r="S5809">
        <v>187370</v>
      </c>
      <c r="T5809">
        <v>0</v>
      </c>
      <c r="U5809">
        <v>187370</v>
      </c>
      <c r="V5809">
        <v>3</v>
      </c>
    </row>
    <row r="5810" spans="1:22" x14ac:dyDescent="0.3">
      <c r="A5810">
        <v>202122</v>
      </c>
      <c r="B5810" t="s">
        <v>820</v>
      </c>
      <c r="C5810" t="s">
        <v>821</v>
      </c>
      <c r="D5810" t="s">
        <v>822</v>
      </c>
      <c r="E5810" t="s">
        <v>823</v>
      </c>
      <c r="F5810" t="s">
        <v>848</v>
      </c>
      <c r="G5810" t="s">
        <v>849</v>
      </c>
      <c r="H5810" t="s">
        <v>990</v>
      </c>
      <c r="I5810">
        <v>810</v>
      </c>
      <c r="J5810" t="s">
        <v>991</v>
      </c>
      <c r="K5810" t="s">
        <v>828</v>
      </c>
      <c r="L5810" t="s">
        <v>606</v>
      </c>
      <c r="M5810">
        <v>0</v>
      </c>
      <c r="N5810">
        <v>15454</v>
      </c>
      <c r="O5810">
        <v>15454</v>
      </c>
      <c r="P5810">
        <v>0</v>
      </c>
      <c r="Q5810">
        <v>0</v>
      </c>
      <c r="R5810">
        <v>0</v>
      </c>
      <c r="S5810">
        <v>30908</v>
      </c>
      <c r="T5810">
        <v>0</v>
      </c>
      <c r="U5810">
        <v>30908</v>
      </c>
      <c r="V5810">
        <v>0</v>
      </c>
    </row>
    <row r="5811" spans="1:22" x14ac:dyDescent="0.3">
      <c r="A5811">
        <v>202223</v>
      </c>
      <c r="B5811" t="s">
        <v>820</v>
      </c>
      <c r="C5811" t="s">
        <v>821</v>
      </c>
      <c r="D5811" t="s">
        <v>822</v>
      </c>
      <c r="E5811" t="s">
        <v>823</v>
      </c>
      <c r="F5811" t="s">
        <v>848</v>
      </c>
      <c r="G5811" t="s">
        <v>849</v>
      </c>
      <c r="H5811" t="s">
        <v>990</v>
      </c>
      <c r="I5811">
        <v>810</v>
      </c>
      <c r="J5811" t="s">
        <v>991</v>
      </c>
      <c r="K5811" t="s">
        <v>828</v>
      </c>
      <c r="L5811" t="s">
        <v>606</v>
      </c>
      <c r="M5811">
        <v>0</v>
      </c>
      <c r="N5811">
        <v>15000</v>
      </c>
      <c r="O5811">
        <v>15000</v>
      </c>
      <c r="P5811">
        <v>0</v>
      </c>
      <c r="Q5811">
        <v>0</v>
      </c>
      <c r="R5811">
        <v>0</v>
      </c>
      <c r="S5811">
        <v>30000</v>
      </c>
      <c r="T5811">
        <v>0</v>
      </c>
      <c r="U5811">
        <v>30000</v>
      </c>
      <c r="V5811">
        <v>0</v>
      </c>
    </row>
    <row r="5812" spans="1:22" x14ac:dyDescent="0.3">
      <c r="A5812">
        <v>202324</v>
      </c>
      <c r="B5812" t="s">
        <v>820</v>
      </c>
      <c r="C5812" t="s">
        <v>821</v>
      </c>
      <c r="D5812" t="s">
        <v>822</v>
      </c>
      <c r="E5812" t="s">
        <v>823</v>
      </c>
      <c r="F5812" t="s">
        <v>848</v>
      </c>
      <c r="G5812" t="s">
        <v>849</v>
      </c>
      <c r="H5812" t="s">
        <v>990</v>
      </c>
      <c r="I5812">
        <v>810</v>
      </c>
      <c r="J5812" t="s">
        <v>991</v>
      </c>
      <c r="K5812" t="s">
        <v>828</v>
      </c>
      <c r="L5812" t="s">
        <v>606</v>
      </c>
      <c r="M5812">
        <v>0</v>
      </c>
      <c r="N5812">
        <v>1362</v>
      </c>
      <c r="O5812">
        <v>1361</v>
      </c>
      <c r="P5812">
        <v>0</v>
      </c>
      <c r="Q5812">
        <v>0</v>
      </c>
      <c r="R5812">
        <v>0</v>
      </c>
      <c r="S5812">
        <v>2723</v>
      </c>
      <c r="T5812">
        <v>0</v>
      </c>
      <c r="U5812">
        <v>2723</v>
      </c>
      <c r="V5812">
        <v>0</v>
      </c>
    </row>
    <row r="5813" spans="1:22" x14ac:dyDescent="0.3">
      <c r="A5813">
        <v>202122</v>
      </c>
      <c r="B5813" t="s">
        <v>820</v>
      </c>
      <c r="C5813" t="s">
        <v>821</v>
      </c>
      <c r="D5813" t="s">
        <v>822</v>
      </c>
      <c r="E5813" t="s">
        <v>823</v>
      </c>
      <c r="F5813" t="s">
        <v>848</v>
      </c>
      <c r="G5813" t="s">
        <v>849</v>
      </c>
      <c r="H5813" t="s">
        <v>990</v>
      </c>
      <c r="I5813">
        <v>810</v>
      </c>
      <c r="J5813" t="s">
        <v>991</v>
      </c>
      <c r="K5813" t="s">
        <v>828</v>
      </c>
      <c r="L5813" t="s">
        <v>609</v>
      </c>
      <c r="M5813" t="s">
        <v>829</v>
      </c>
      <c r="N5813" t="s">
        <v>829</v>
      </c>
      <c r="O5813" t="s">
        <v>829</v>
      </c>
      <c r="P5813" t="s">
        <v>829</v>
      </c>
      <c r="Q5813">
        <v>0</v>
      </c>
      <c r="R5813" t="s">
        <v>829</v>
      </c>
      <c r="S5813">
        <v>0</v>
      </c>
      <c r="T5813">
        <v>0</v>
      </c>
      <c r="U5813">
        <v>0</v>
      </c>
      <c r="V5813">
        <v>0</v>
      </c>
    </row>
    <row r="5814" spans="1:22" x14ac:dyDescent="0.3">
      <c r="A5814">
        <v>202223</v>
      </c>
      <c r="B5814" t="s">
        <v>820</v>
      </c>
      <c r="C5814" t="s">
        <v>821</v>
      </c>
      <c r="D5814" t="s">
        <v>822</v>
      </c>
      <c r="E5814" t="s">
        <v>823</v>
      </c>
      <c r="F5814" t="s">
        <v>848</v>
      </c>
      <c r="G5814" t="s">
        <v>849</v>
      </c>
      <c r="H5814" t="s">
        <v>990</v>
      </c>
      <c r="I5814">
        <v>810</v>
      </c>
      <c r="J5814" t="s">
        <v>991</v>
      </c>
      <c r="K5814" t="s">
        <v>828</v>
      </c>
      <c r="L5814" t="s">
        <v>609</v>
      </c>
      <c r="M5814" t="s">
        <v>829</v>
      </c>
      <c r="N5814" t="s">
        <v>829</v>
      </c>
      <c r="O5814" t="s">
        <v>829</v>
      </c>
      <c r="P5814" t="s">
        <v>829</v>
      </c>
      <c r="Q5814">
        <v>0</v>
      </c>
      <c r="R5814" t="s">
        <v>829</v>
      </c>
      <c r="S5814">
        <v>0</v>
      </c>
      <c r="T5814">
        <v>0</v>
      </c>
      <c r="U5814">
        <v>0</v>
      </c>
      <c r="V5814">
        <v>0</v>
      </c>
    </row>
    <row r="5815" spans="1:22" x14ac:dyDescent="0.3">
      <c r="A5815">
        <v>202122</v>
      </c>
      <c r="B5815" t="s">
        <v>820</v>
      </c>
      <c r="C5815" t="s">
        <v>821</v>
      </c>
      <c r="D5815" t="s">
        <v>822</v>
      </c>
      <c r="E5815" t="s">
        <v>823</v>
      </c>
      <c r="F5815" t="s">
        <v>848</v>
      </c>
      <c r="G5815" t="s">
        <v>849</v>
      </c>
      <c r="H5815" t="s">
        <v>990</v>
      </c>
      <c r="I5815">
        <v>810</v>
      </c>
      <c r="J5815" t="s">
        <v>991</v>
      </c>
      <c r="K5815" t="s">
        <v>828</v>
      </c>
      <c r="L5815" t="s">
        <v>830</v>
      </c>
      <c r="M5815">
        <v>0</v>
      </c>
      <c r="N5815">
        <v>9148</v>
      </c>
      <c r="O5815">
        <v>0</v>
      </c>
      <c r="P5815">
        <v>0</v>
      </c>
      <c r="Q5815">
        <v>0</v>
      </c>
      <c r="R5815">
        <v>0</v>
      </c>
      <c r="S5815">
        <v>9148</v>
      </c>
      <c r="T5815">
        <v>0</v>
      </c>
      <c r="U5815">
        <v>9148</v>
      </c>
      <c r="V5815">
        <v>0</v>
      </c>
    </row>
    <row r="5816" spans="1:22" x14ac:dyDescent="0.3">
      <c r="A5816">
        <v>202223</v>
      </c>
      <c r="B5816" t="s">
        <v>820</v>
      </c>
      <c r="C5816" t="s">
        <v>821</v>
      </c>
      <c r="D5816" t="s">
        <v>822</v>
      </c>
      <c r="E5816" t="s">
        <v>823</v>
      </c>
      <c r="F5816" t="s">
        <v>848</v>
      </c>
      <c r="G5816" t="s">
        <v>849</v>
      </c>
      <c r="H5816" t="s">
        <v>990</v>
      </c>
      <c r="I5816">
        <v>810</v>
      </c>
      <c r="J5816" t="s">
        <v>991</v>
      </c>
      <c r="K5816" t="s">
        <v>828</v>
      </c>
      <c r="L5816" t="s">
        <v>830</v>
      </c>
      <c r="M5816">
        <v>2208</v>
      </c>
      <c r="N5816">
        <v>33332</v>
      </c>
      <c r="O5816">
        <v>18274</v>
      </c>
      <c r="P5816">
        <v>912</v>
      </c>
      <c r="Q5816">
        <v>347</v>
      </c>
      <c r="R5816">
        <v>0</v>
      </c>
      <c r="S5816">
        <v>55073</v>
      </c>
      <c r="T5816">
        <v>0</v>
      </c>
      <c r="U5816">
        <v>55073</v>
      </c>
      <c r="V5816">
        <v>1</v>
      </c>
    </row>
    <row r="5817" spans="1:22" x14ac:dyDescent="0.3">
      <c r="A5817">
        <v>202324</v>
      </c>
      <c r="B5817" t="s">
        <v>820</v>
      </c>
      <c r="C5817" t="s">
        <v>821</v>
      </c>
      <c r="D5817" t="s">
        <v>822</v>
      </c>
      <c r="E5817" t="s">
        <v>823</v>
      </c>
      <c r="F5817" t="s">
        <v>848</v>
      </c>
      <c r="G5817" t="s">
        <v>849</v>
      </c>
      <c r="H5817" t="s">
        <v>990</v>
      </c>
      <c r="I5817">
        <v>810</v>
      </c>
      <c r="J5817" t="s">
        <v>991</v>
      </c>
      <c r="K5817" t="s">
        <v>828</v>
      </c>
      <c r="L5817" t="s">
        <v>830</v>
      </c>
      <c r="M5817">
        <v>2142</v>
      </c>
      <c r="N5817">
        <v>29600</v>
      </c>
      <c r="O5817">
        <v>19981</v>
      </c>
      <c r="P5817">
        <v>890</v>
      </c>
      <c r="Q5817">
        <v>380</v>
      </c>
      <c r="R5817">
        <v>0</v>
      </c>
      <c r="S5817">
        <v>52993</v>
      </c>
      <c r="T5817">
        <v>0</v>
      </c>
      <c r="U5817">
        <v>52993</v>
      </c>
      <c r="V5817">
        <v>1</v>
      </c>
    </row>
    <row r="5818" spans="1:22" x14ac:dyDescent="0.3">
      <c r="A5818">
        <v>202122</v>
      </c>
      <c r="B5818" t="s">
        <v>820</v>
      </c>
      <c r="C5818" t="s">
        <v>821</v>
      </c>
      <c r="D5818" t="s">
        <v>822</v>
      </c>
      <c r="E5818" t="s">
        <v>823</v>
      </c>
      <c r="F5818" t="s">
        <v>848</v>
      </c>
      <c r="G5818" t="s">
        <v>849</v>
      </c>
      <c r="H5818" t="s">
        <v>990</v>
      </c>
      <c r="I5818">
        <v>810</v>
      </c>
      <c r="J5818" t="s">
        <v>991</v>
      </c>
      <c r="K5818" t="s">
        <v>828</v>
      </c>
      <c r="L5818" t="s">
        <v>537</v>
      </c>
      <c r="M5818">
        <v>4991</v>
      </c>
      <c r="N5818">
        <v>2889315</v>
      </c>
      <c r="O5818">
        <v>1122545</v>
      </c>
      <c r="P5818">
        <v>6982198</v>
      </c>
      <c r="Q5818">
        <v>4837708</v>
      </c>
      <c r="R5818">
        <v>1164686</v>
      </c>
      <c r="S5818">
        <v>17001443</v>
      </c>
      <c r="T5818">
        <v>0</v>
      </c>
      <c r="U5818">
        <v>17001443</v>
      </c>
      <c r="V5818">
        <v>266</v>
      </c>
    </row>
    <row r="5819" spans="1:22" x14ac:dyDescent="0.3">
      <c r="A5819">
        <v>202223</v>
      </c>
      <c r="B5819" t="s">
        <v>820</v>
      </c>
      <c r="C5819" t="s">
        <v>821</v>
      </c>
      <c r="D5819" t="s">
        <v>822</v>
      </c>
      <c r="E5819" t="s">
        <v>823</v>
      </c>
      <c r="F5819" t="s">
        <v>848</v>
      </c>
      <c r="G5819" t="s">
        <v>849</v>
      </c>
      <c r="H5819" t="s">
        <v>990</v>
      </c>
      <c r="I5819">
        <v>810</v>
      </c>
      <c r="J5819" t="s">
        <v>991</v>
      </c>
      <c r="K5819" t="s">
        <v>828</v>
      </c>
      <c r="L5819" t="s">
        <v>537</v>
      </c>
      <c r="M5819">
        <v>5000</v>
      </c>
      <c r="N5819">
        <v>3476781</v>
      </c>
      <c r="O5819">
        <v>1615001</v>
      </c>
      <c r="P5819">
        <v>7309153</v>
      </c>
      <c r="Q5819">
        <v>5781369</v>
      </c>
      <c r="R5819">
        <v>1471809</v>
      </c>
      <c r="S5819">
        <v>19659113</v>
      </c>
      <c r="T5819">
        <v>0</v>
      </c>
      <c r="U5819">
        <v>19659113</v>
      </c>
      <c r="V5819">
        <v>308</v>
      </c>
    </row>
    <row r="5820" spans="1:22" x14ac:dyDescent="0.3">
      <c r="A5820">
        <v>202324</v>
      </c>
      <c r="B5820" t="s">
        <v>820</v>
      </c>
      <c r="C5820" t="s">
        <v>821</v>
      </c>
      <c r="D5820" t="s">
        <v>822</v>
      </c>
      <c r="E5820" t="s">
        <v>823</v>
      </c>
      <c r="F5820" t="s">
        <v>848</v>
      </c>
      <c r="G5820" t="s">
        <v>849</v>
      </c>
      <c r="H5820" t="s">
        <v>990</v>
      </c>
      <c r="I5820">
        <v>810</v>
      </c>
      <c r="J5820" t="s">
        <v>991</v>
      </c>
      <c r="K5820" t="s">
        <v>828</v>
      </c>
      <c r="L5820" t="s">
        <v>537</v>
      </c>
      <c r="M5820">
        <v>0</v>
      </c>
      <c r="N5820">
        <v>5365281</v>
      </c>
      <c r="O5820">
        <v>1751583</v>
      </c>
      <c r="P5820">
        <v>7987307</v>
      </c>
      <c r="Q5820">
        <v>6135719</v>
      </c>
      <c r="R5820">
        <v>1446486</v>
      </c>
      <c r="S5820">
        <v>22686376</v>
      </c>
      <c r="T5820">
        <v>0</v>
      </c>
      <c r="U5820">
        <v>22686376</v>
      </c>
      <c r="V5820">
        <v>348</v>
      </c>
    </row>
    <row r="5821" spans="1:22" x14ac:dyDescent="0.3">
      <c r="A5821">
        <v>202122</v>
      </c>
      <c r="B5821" t="s">
        <v>820</v>
      </c>
      <c r="C5821" t="s">
        <v>821</v>
      </c>
      <c r="D5821" t="s">
        <v>822</v>
      </c>
      <c r="E5821" t="s">
        <v>823</v>
      </c>
      <c r="F5821" t="s">
        <v>848</v>
      </c>
      <c r="G5821" t="s">
        <v>849</v>
      </c>
      <c r="H5821" t="s">
        <v>990</v>
      </c>
      <c r="I5821">
        <v>810</v>
      </c>
      <c r="J5821" t="s">
        <v>991</v>
      </c>
      <c r="K5821" t="s">
        <v>828</v>
      </c>
      <c r="L5821" t="s">
        <v>572</v>
      </c>
      <c r="M5821">
        <v>0</v>
      </c>
      <c r="N5821">
        <v>0</v>
      </c>
      <c r="O5821">
        <v>0</v>
      </c>
      <c r="P5821">
        <v>1933289</v>
      </c>
      <c r="Q5821">
        <v>0</v>
      </c>
      <c r="R5821">
        <v>314952</v>
      </c>
      <c r="S5821">
        <v>2248241</v>
      </c>
      <c r="T5821">
        <v>0</v>
      </c>
      <c r="U5821">
        <v>2248241</v>
      </c>
      <c r="V5821">
        <v>35</v>
      </c>
    </row>
    <row r="5822" spans="1:22" x14ac:dyDescent="0.3">
      <c r="A5822">
        <v>202223</v>
      </c>
      <c r="B5822" t="s">
        <v>820</v>
      </c>
      <c r="C5822" t="s">
        <v>821</v>
      </c>
      <c r="D5822" t="s">
        <v>822</v>
      </c>
      <c r="E5822" t="s">
        <v>823</v>
      </c>
      <c r="F5822" t="s">
        <v>848</v>
      </c>
      <c r="G5822" t="s">
        <v>849</v>
      </c>
      <c r="H5822" t="s">
        <v>990</v>
      </c>
      <c r="I5822">
        <v>810</v>
      </c>
      <c r="J5822" t="s">
        <v>991</v>
      </c>
      <c r="K5822" t="s">
        <v>828</v>
      </c>
      <c r="L5822" t="s">
        <v>572</v>
      </c>
      <c r="M5822">
        <v>0</v>
      </c>
      <c r="N5822">
        <v>0</v>
      </c>
      <c r="O5822">
        <v>0</v>
      </c>
      <c r="P5822">
        <v>1893826</v>
      </c>
      <c r="Q5822">
        <v>0</v>
      </c>
      <c r="R5822">
        <v>240909</v>
      </c>
      <c r="S5822">
        <v>2134735</v>
      </c>
      <c r="T5822">
        <v>0</v>
      </c>
      <c r="U5822">
        <v>2134735</v>
      </c>
      <c r="V5822">
        <v>33</v>
      </c>
    </row>
    <row r="5823" spans="1:22" x14ac:dyDescent="0.3">
      <c r="A5823">
        <v>202324</v>
      </c>
      <c r="B5823" t="s">
        <v>820</v>
      </c>
      <c r="C5823" t="s">
        <v>821</v>
      </c>
      <c r="D5823" t="s">
        <v>822</v>
      </c>
      <c r="E5823" t="s">
        <v>823</v>
      </c>
      <c r="F5823" t="s">
        <v>848</v>
      </c>
      <c r="G5823" t="s">
        <v>849</v>
      </c>
      <c r="H5823" t="s">
        <v>990</v>
      </c>
      <c r="I5823">
        <v>810</v>
      </c>
      <c r="J5823" t="s">
        <v>991</v>
      </c>
      <c r="K5823" t="s">
        <v>828</v>
      </c>
      <c r="L5823" t="s">
        <v>572</v>
      </c>
      <c r="M5823">
        <v>0</v>
      </c>
      <c r="N5823">
        <v>0</v>
      </c>
      <c r="O5823">
        <v>0</v>
      </c>
      <c r="P5823">
        <v>2610542</v>
      </c>
      <c r="Q5823">
        <v>0</v>
      </c>
      <c r="R5823">
        <v>799776</v>
      </c>
      <c r="S5823">
        <v>3410318</v>
      </c>
      <c r="T5823">
        <v>0</v>
      </c>
      <c r="U5823">
        <v>3410318</v>
      </c>
      <c r="V5823">
        <v>52</v>
      </c>
    </row>
    <row r="5824" spans="1:22" x14ac:dyDescent="0.3">
      <c r="A5824">
        <v>202122</v>
      </c>
      <c r="B5824" t="s">
        <v>820</v>
      </c>
      <c r="C5824" t="s">
        <v>821</v>
      </c>
      <c r="D5824" t="s">
        <v>822</v>
      </c>
      <c r="E5824" t="s">
        <v>823</v>
      </c>
      <c r="F5824" t="s">
        <v>848</v>
      </c>
      <c r="G5824" t="s">
        <v>849</v>
      </c>
      <c r="H5824" t="s">
        <v>990</v>
      </c>
      <c r="I5824">
        <v>810</v>
      </c>
      <c r="J5824" t="s">
        <v>991</v>
      </c>
      <c r="K5824" t="s">
        <v>828</v>
      </c>
      <c r="L5824" t="s">
        <v>539</v>
      </c>
      <c r="M5824">
        <v>0</v>
      </c>
      <c r="N5824">
        <v>571748</v>
      </c>
      <c r="O5824">
        <v>172203</v>
      </c>
      <c r="P5824" t="s">
        <v>829</v>
      </c>
      <c r="Q5824" t="s">
        <v>829</v>
      </c>
      <c r="R5824" t="s">
        <v>829</v>
      </c>
      <c r="S5824">
        <v>743951</v>
      </c>
      <c r="T5824">
        <v>0</v>
      </c>
      <c r="U5824">
        <v>743951</v>
      </c>
      <c r="V5824">
        <v>12</v>
      </c>
    </row>
    <row r="5825" spans="1:22" x14ac:dyDescent="0.3">
      <c r="A5825">
        <v>202223</v>
      </c>
      <c r="B5825" t="s">
        <v>820</v>
      </c>
      <c r="C5825" t="s">
        <v>821</v>
      </c>
      <c r="D5825" t="s">
        <v>822</v>
      </c>
      <c r="E5825" t="s">
        <v>823</v>
      </c>
      <c r="F5825" t="s">
        <v>848</v>
      </c>
      <c r="G5825" t="s">
        <v>849</v>
      </c>
      <c r="H5825" t="s">
        <v>990</v>
      </c>
      <c r="I5825">
        <v>810</v>
      </c>
      <c r="J5825" t="s">
        <v>991</v>
      </c>
      <c r="K5825" t="s">
        <v>828</v>
      </c>
      <c r="L5825" t="s">
        <v>539</v>
      </c>
      <c r="M5825">
        <v>0</v>
      </c>
      <c r="N5825">
        <v>498843</v>
      </c>
      <c r="O5825">
        <v>172414</v>
      </c>
      <c r="P5825" t="s">
        <v>829</v>
      </c>
      <c r="Q5825" t="s">
        <v>829</v>
      </c>
      <c r="R5825" t="s">
        <v>829</v>
      </c>
      <c r="S5825">
        <v>671257</v>
      </c>
      <c r="T5825">
        <v>0</v>
      </c>
      <c r="U5825">
        <v>671257</v>
      </c>
      <c r="V5825">
        <v>11</v>
      </c>
    </row>
    <row r="5826" spans="1:22" x14ac:dyDescent="0.3">
      <c r="A5826">
        <v>202324</v>
      </c>
      <c r="B5826" t="s">
        <v>820</v>
      </c>
      <c r="C5826" t="s">
        <v>821</v>
      </c>
      <c r="D5826" t="s">
        <v>822</v>
      </c>
      <c r="E5826" t="s">
        <v>823</v>
      </c>
      <c r="F5826" t="s">
        <v>848</v>
      </c>
      <c r="G5826" t="s">
        <v>849</v>
      </c>
      <c r="H5826" t="s">
        <v>990</v>
      </c>
      <c r="I5826">
        <v>810</v>
      </c>
      <c r="J5826" t="s">
        <v>991</v>
      </c>
      <c r="K5826" t="s">
        <v>828</v>
      </c>
      <c r="L5826" t="s">
        <v>539</v>
      </c>
      <c r="M5826">
        <v>0</v>
      </c>
      <c r="N5826">
        <v>588670</v>
      </c>
      <c r="O5826">
        <v>231205</v>
      </c>
      <c r="P5826" t="s">
        <v>829</v>
      </c>
      <c r="Q5826" t="s">
        <v>829</v>
      </c>
      <c r="R5826" t="s">
        <v>829</v>
      </c>
      <c r="S5826">
        <v>819875</v>
      </c>
      <c r="T5826">
        <v>0</v>
      </c>
      <c r="U5826">
        <v>819875</v>
      </c>
      <c r="V5826">
        <v>13</v>
      </c>
    </row>
    <row r="5827" spans="1:22" x14ac:dyDescent="0.3">
      <c r="A5827">
        <v>202122</v>
      </c>
      <c r="B5827" t="s">
        <v>820</v>
      </c>
      <c r="C5827" t="s">
        <v>821</v>
      </c>
      <c r="D5827" t="s">
        <v>822</v>
      </c>
      <c r="E5827" t="s">
        <v>823</v>
      </c>
      <c r="F5827" t="s">
        <v>848</v>
      </c>
      <c r="G5827" t="s">
        <v>849</v>
      </c>
      <c r="H5827" t="s">
        <v>990</v>
      </c>
      <c r="I5827">
        <v>810</v>
      </c>
      <c r="J5827" t="s">
        <v>991</v>
      </c>
      <c r="K5827" t="s">
        <v>828</v>
      </c>
      <c r="L5827" t="s">
        <v>541</v>
      </c>
      <c r="M5827">
        <v>536875</v>
      </c>
      <c r="N5827">
        <v>2348650</v>
      </c>
      <c r="O5827">
        <v>1346970</v>
      </c>
      <c r="P5827">
        <v>14566</v>
      </c>
      <c r="Q5827">
        <v>5547</v>
      </c>
      <c r="R5827">
        <v>0</v>
      </c>
      <c r="S5827">
        <v>4252608</v>
      </c>
      <c r="T5827">
        <v>0</v>
      </c>
      <c r="U5827">
        <v>4252608</v>
      </c>
      <c r="V5827">
        <v>67</v>
      </c>
    </row>
    <row r="5828" spans="1:22" x14ac:dyDescent="0.3">
      <c r="A5828">
        <v>202223</v>
      </c>
      <c r="B5828" t="s">
        <v>820</v>
      </c>
      <c r="C5828" t="s">
        <v>821</v>
      </c>
      <c r="D5828" t="s">
        <v>822</v>
      </c>
      <c r="E5828" t="s">
        <v>823</v>
      </c>
      <c r="F5828" t="s">
        <v>848</v>
      </c>
      <c r="G5828" t="s">
        <v>849</v>
      </c>
      <c r="H5828" t="s">
        <v>990</v>
      </c>
      <c r="I5828">
        <v>810</v>
      </c>
      <c r="J5828" t="s">
        <v>991</v>
      </c>
      <c r="K5828" t="s">
        <v>828</v>
      </c>
      <c r="L5828" t="s">
        <v>541</v>
      </c>
      <c r="M5828">
        <v>542355</v>
      </c>
      <c r="N5828">
        <v>2192153</v>
      </c>
      <c r="O5828">
        <v>1330084</v>
      </c>
      <c r="P5828">
        <v>13008</v>
      </c>
      <c r="Q5828">
        <v>4954</v>
      </c>
      <c r="R5828">
        <v>0</v>
      </c>
      <c r="S5828">
        <v>4082554</v>
      </c>
      <c r="T5828">
        <v>0</v>
      </c>
      <c r="U5828">
        <v>4082554</v>
      </c>
      <c r="V5828">
        <v>64</v>
      </c>
    </row>
    <row r="5829" spans="1:22" x14ac:dyDescent="0.3">
      <c r="A5829">
        <v>202324</v>
      </c>
      <c r="B5829" t="s">
        <v>820</v>
      </c>
      <c r="C5829" t="s">
        <v>821</v>
      </c>
      <c r="D5829" t="s">
        <v>822</v>
      </c>
      <c r="E5829" t="s">
        <v>823</v>
      </c>
      <c r="F5829" t="s">
        <v>848</v>
      </c>
      <c r="G5829" t="s">
        <v>849</v>
      </c>
      <c r="H5829" t="s">
        <v>990</v>
      </c>
      <c r="I5829">
        <v>810</v>
      </c>
      <c r="J5829" t="s">
        <v>991</v>
      </c>
      <c r="K5829" t="s">
        <v>828</v>
      </c>
      <c r="L5829" t="s">
        <v>541</v>
      </c>
      <c r="M5829">
        <v>573035</v>
      </c>
      <c r="N5829">
        <v>1842401</v>
      </c>
      <c r="O5829">
        <v>1159075</v>
      </c>
      <c r="P5829">
        <v>0</v>
      </c>
      <c r="Q5829">
        <v>0</v>
      </c>
      <c r="R5829">
        <v>0</v>
      </c>
      <c r="S5829">
        <v>3574511</v>
      </c>
      <c r="T5829">
        <v>0</v>
      </c>
      <c r="U5829">
        <v>3574511</v>
      </c>
      <c r="V5829">
        <v>55</v>
      </c>
    </row>
    <row r="5830" spans="1:22" x14ac:dyDescent="0.3">
      <c r="A5830">
        <v>202122</v>
      </c>
      <c r="B5830" t="s">
        <v>820</v>
      </c>
      <c r="C5830" t="s">
        <v>821</v>
      </c>
      <c r="D5830" t="s">
        <v>822</v>
      </c>
      <c r="E5830" t="s">
        <v>823</v>
      </c>
      <c r="F5830" t="s">
        <v>848</v>
      </c>
      <c r="G5830" t="s">
        <v>849</v>
      </c>
      <c r="H5830" t="s">
        <v>990</v>
      </c>
      <c r="I5830">
        <v>810</v>
      </c>
      <c r="J5830" t="s">
        <v>991</v>
      </c>
      <c r="K5830" t="s">
        <v>828</v>
      </c>
      <c r="L5830" t="s">
        <v>831</v>
      </c>
      <c r="M5830" t="s">
        <v>829</v>
      </c>
      <c r="N5830" t="s">
        <v>829</v>
      </c>
      <c r="O5830" t="s">
        <v>829</v>
      </c>
      <c r="P5830">
        <v>0</v>
      </c>
      <c r="Q5830">
        <v>0</v>
      </c>
      <c r="R5830" t="s">
        <v>829</v>
      </c>
      <c r="S5830">
        <v>0</v>
      </c>
      <c r="T5830">
        <v>0</v>
      </c>
      <c r="U5830">
        <v>0</v>
      </c>
      <c r="V5830">
        <v>0</v>
      </c>
    </row>
    <row r="5831" spans="1:22" x14ac:dyDescent="0.3">
      <c r="A5831">
        <v>202223</v>
      </c>
      <c r="B5831" t="s">
        <v>820</v>
      </c>
      <c r="C5831" t="s">
        <v>821</v>
      </c>
      <c r="D5831" t="s">
        <v>822</v>
      </c>
      <c r="E5831" t="s">
        <v>823</v>
      </c>
      <c r="F5831" t="s">
        <v>848</v>
      </c>
      <c r="G5831" t="s">
        <v>849</v>
      </c>
      <c r="H5831" t="s">
        <v>990</v>
      </c>
      <c r="I5831">
        <v>810</v>
      </c>
      <c r="J5831" t="s">
        <v>991</v>
      </c>
      <c r="K5831" t="s">
        <v>828</v>
      </c>
      <c r="L5831" t="s">
        <v>831</v>
      </c>
      <c r="M5831" t="s">
        <v>829</v>
      </c>
      <c r="N5831" t="s">
        <v>829</v>
      </c>
      <c r="O5831" t="s">
        <v>829</v>
      </c>
      <c r="P5831">
        <v>0</v>
      </c>
      <c r="Q5831">
        <v>0</v>
      </c>
      <c r="R5831" t="s">
        <v>829</v>
      </c>
      <c r="S5831">
        <v>0</v>
      </c>
      <c r="T5831">
        <v>0</v>
      </c>
      <c r="U5831">
        <v>0</v>
      </c>
      <c r="V5831">
        <v>0</v>
      </c>
    </row>
    <row r="5832" spans="1:22" x14ac:dyDescent="0.3">
      <c r="A5832">
        <v>202324</v>
      </c>
      <c r="B5832" t="s">
        <v>820</v>
      </c>
      <c r="C5832" t="s">
        <v>821</v>
      </c>
      <c r="D5832" t="s">
        <v>822</v>
      </c>
      <c r="E5832" t="s">
        <v>823</v>
      </c>
      <c r="F5832" t="s">
        <v>848</v>
      </c>
      <c r="G5832" t="s">
        <v>849</v>
      </c>
      <c r="H5832" t="s">
        <v>990</v>
      </c>
      <c r="I5832">
        <v>810</v>
      </c>
      <c r="J5832" t="s">
        <v>991</v>
      </c>
      <c r="K5832" t="s">
        <v>828</v>
      </c>
      <c r="L5832" t="s">
        <v>831</v>
      </c>
      <c r="M5832" t="s">
        <v>829</v>
      </c>
      <c r="N5832" t="s">
        <v>829</v>
      </c>
      <c r="O5832" t="s">
        <v>829</v>
      </c>
      <c r="P5832">
        <v>0</v>
      </c>
      <c r="Q5832">
        <v>0</v>
      </c>
      <c r="R5832" t="s">
        <v>829</v>
      </c>
      <c r="S5832">
        <v>0</v>
      </c>
      <c r="T5832">
        <v>0</v>
      </c>
      <c r="U5832">
        <v>0</v>
      </c>
      <c r="V5832">
        <v>0</v>
      </c>
    </row>
    <row r="5833" spans="1:22" x14ac:dyDescent="0.3">
      <c r="A5833">
        <v>202122</v>
      </c>
      <c r="B5833" t="s">
        <v>820</v>
      </c>
      <c r="C5833" t="s">
        <v>821</v>
      </c>
      <c r="D5833" t="s">
        <v>822</v>
      </c>
      <c r="E5833" t="s">
        <v>823</v>
      </c>
      <c r="F5833" t="s">
        <v>848</v>
      </c>
      <c r="G5833" t="s">
        <v>849</v>
      </c>
      <c r="H5833" t="s">
        <v>990</v>
      </c>
      <c r="I5833">
        <v>810</v>
      </c>
      <c r="J5833" t="s">
        <v>991</v>
      </c>
      <c r="K5833" t="s">
        <v>828</v>
      </c>
      <c r="L5833" t="s">
        <v>832</v>
      </c>
      <c r="M5833">
        <v>0</v>
      </c>
      <c r="N5833">
        <v>66068</v>
      </c>
      <c r="O5833">
        <v>42725</v>
      </c>
      <c r="P5833">
        <v>0</v>
      </c>
      <c r="Q5833">
        <v>0</v>
      </c>
      <c r="R5833">
        <v>0</v>
      </c>
      <c r="S5833">
        <v>108793</v>
      </c>
      <c r="T5833">
        <v>0</v>
      </c>
      <c r="U5833">
        <v>108793</v>
      </c>
      <c r="V5833">
        <v>2</v>
      </c>
    </row>
    <row r="5834" spans="1:22" x14ac:dyDescent="0.3">
      <c r="A5834">
        <v>202223</v>
      </c>
      <c r="B5834" t="s">
        <v>820</v>
      </c>
      <c r="C5834" t="s">
        <v>821</v>
      </c>
      <c r="D5834" t="s">
        <v>822</v>
      </c>
      <c r="E5834" t="s">
        <v>823</v>
      </c>
      <c r="F5834" t="s">
        <v>848</v>
      </c>
      <c r="G5834" t="s">
        <v>849</v>
      </c>
      <c r="H5834" t="s">
        <v>990</v>
      </c>
      <c r="I5834">
        <v>810</v>
      </c>
      <c r="J5834" t="s">
        <v>991</v>
      </c>
      <c r="K5834" t="s">
        <v>828</v>
      </c>
      <c r="L5834" t="s">
        <v>832</v>
      </c>
      <c r="M5834">
        <v>0</v>
      </c>
      <c r="N5834">
        <v>187293</v>
      </c>
      <c r="O5834">
        <v>163950</v>
      </c>
      <c r="P5834">
        <v>0</v>
      </c>
      <c r="Q5834">
        <v>0</v>
      </c>
      <c r="R5834">
        <v>0</v>
      </c>
      <c r="S5834">
        <v>351243</v>
      </c>
      <c r="T5834">
        <v>0</v>
      </c>
      <c r="U5834">
        <v>351243</v>
      </c>
      <c r="V5834">
        <v>6</v>
      </c>
    </row>
    <row r="5835" spans="1:22" x14ac:dyDescent="0.3">
      <c r="A5835">
        <v>202324</v>
      </c>
      <c r="B5835" t="s">
        <v>820</v>
      </c>
      <c r="C5835" t="s">
        <v>821</v>
      </c>
      <c r="D5835" t="s">
        <v>822</v>
      </c>
      <c r="E5835" t="s">
        <v>823</v>
      </c>
      <c r="F5835" t="s">
        <v>848</v>
      </c>
      <c r="G5835" t="s">
        <v>849</v>
      </c>
      <c r="H5835" t="s">
        <v>990</v>
      </c>
      <c r="I5835">
        <v>810</v>
      </c>
      <c r="J5835" t="s">
        <v>991</v>
      </c>
      <c r="K5835" t="s">
        <v>828</v>
      </c>
      <c r="L5835" t="s">
        <v>832</v>
      </c>
      <c r="M5835">
        <v>0</v>
      </c>
      <c r="N5835">
        <v>440139</v>
      </c>
      <c r="O5835">
        <v>440138</v>
      </c>
      <c r="P5835">
        <v>0</v>
      </c>
      <c r="Q5835">
        <v>264111</v>
      </c>
      <c r="R5835">
        <v>0</v>
      </c>
      <c r="S5835">
        <v>1144389</v>
      </c>
      <c r="T5835">
        <v>0</v>
      </c>
      <c r="U5835">
        <v>1144389</v>
      </c>
      <c r="V5835">
        <v>18</v>
      </c>
    </row>
    <row r="5836" spans="1:22" x14ac:dyDescent="0.3">
      <c r="A5836">
        <v>202122</v>
      </c>
      <c r="B5836" t="s">
        <v>820</v>
      </c>
      <c r="C5836" t="s">
        <v>821</v>
      </c>
      <c r="D5836" t="s">
        <v>822</v>
      </c>
      <c r="E5836" t="s">
        <v>823</v>
      </c>
      <c r="F5836" t="s">
        <v>848</v>
      </c>
      <c r="G5836" t="s">
        <v>849</v>
      </c>
      <c r="H5836" t="s">
        <v>990</v>
      </c>
      <c r="I5836">
        <v>810</v>
      </c>
      <c r="J5836" t="s">
        <v>991</v>
      </c>
      <c r="K5836" t="s">
        <v>828</v>
      </c>
      <c r="L5836" t="s">
        <v>544</v>
      </c>
      <c r="M5836">
        <v>0</v>
      </c>
      <c r="N5836">
        <v>430745</v>
      </c>
      <c r="O5836">
        <v>58334</v>
      </c>
      <c r="P5836">
        <v>0</v>
      </c>
      <c r="Q5836">
        <v>0</v>
      </c>
      <c r="R5836">
        <v>0</v>
      </c>
      <c r="S5836">
        <v>489079</v>
      </c>
      <c r="T5836">
        <v>0</v>
      </c>
      <c r="U5836">
        <v>489079</v>
      </c>
      <c r="V5836">
        <v>8</v>
      </c>
    </row>
    <row r="5837" spans="1:22" x14ac:dyDescent="0.3">
      <c r="A5837">
        <v>202223</v>
      </c>
      <c r="B5837" t="s">
        <v>820</v>
      </c>
      <c r="C5837" t="s">
        <v>821</v>
      </c>
      <c r="D5837" t="s">
        <v>822</v>
      </c>
      <c r="E5837" t="s">
        <v>823</v>
      </c>
      <c r="F5837" t="s">
        <v>848</v>
      </c>
      <c r="G5837" t="s">
        <v>849</v>
      </c>
      <c r="H5837" t="s">
        <v>990</v>
      </c>
      <c r="I5837">
        <v>810</v>
      </c>
      <c r="J5837" t="s">
        <v>991</v>
      </c>
      <c r="K5837" t="s">
        <v>828</v>
      </c>
      <c r="L5837" t="s">
        <v>544</v>
      </c>
      <c r="M5837">
        <v>0</v>
      </c>
      <c r="N5837">
        <v>381897</v>
      </c>
      <c r="O5837">
        <v>171897</v>
      </c>
      <c r="P5837">
        <v>0</v>
      </c>
      <c r="Q5837">
        <v>0</v>
      </c>
      <c r="R5837">
        <v>0</v>
      </c>
      <c r="S5837">
        <v>553794</v>
      </c>
      <c r="T5837">
        <v>0</v>
      </c>
      <c r="U5837">
        <v>553794</v>
      </c>
      <c r="V5837">
        <v>9</v>
      </c>
    </row>
    <row r="5838" spans="1:22" x14ac:dyDescent="0.3">
      <c r="A5838">
        <v>202324</v>
      </c>
      <c r="B5838" t="s">
        <v>820</v>
      </c>
      <c r="C5838" t="s">
        <v>821</v>
      </c>
      <c r="D5838" t="s">
        <v>822</v>
      </c>
      <c r="E5838" t="s">
        <v>823</v>
      </c>
      <c r="F5838" t="s">
        <v>848</v>
      </c>
      <c r="G5838" t="s">
        <v>849</v>
      </c>
      <c r="H5838" t="s">
        <v>990</v>
      </c>
      <c r="I5838">
        <v>810</v>
      </c>
      <c r="J5838" t="s">
        <v>991</v>
      </c>
      <c r="K5838" t="s">
        <v>828</v>
      </c>
      <c r="L5838" t="s">
        <v>544</v>
      </c>
      <c r="M5838">
        <v>0</v>
      </c>
      <c r="N5838">
        <v>310598</v>
      </c>
      <c r="O5838">
        <v>15294</v>
      </c>
      <c r="P5838">
        <v>0</v>
      </c>
      <c r="Q5838">
        <v>0</v>
      </c>
      <c r="R5838">
        <v>0</v>
      </c>
      <c r="S5838">
        <v>325892</v>
      </c>
      <c r="T5838">
        <v>0</v>
      </c>
      <c r="U5838">
        <v>325892</v>
      </c>
      <c r="V5838">
        <v>5</v>
      </c>
    </row>
    <row r="5839" spans="1:22" x14ac:dyDescent="0.3">
      <c r="A5839">
        <v>202122</v>
      </c>
      <c r="B5839" t="s">
        <v>820</v>
      </c>
      <c r="C5839" t="s">
        <v>821</v>
      </c>
      <c r="D5839" t="s">
        <v>822</v>
      </c>
      <c r="E5839" t="s">
        <v>823</v>
      </c>
      <c r="F5839" t="s">
        <v>848</v>
      </c>
      <c r="G5839" t="s">
        <v>849</v>
      </c>
      <c r="H5839" t="s">
        <v>990</v>
      </c>
      <c r="I5839">
        <v>810</v>
      </c>
      <c r="J5839" t="s">
        <v>991</v>
      </c>
      <c r="K5839" t="s">
        <v>828</v>
      </c>
      <c r="L5839" t="s">
        <v>600</v>
      </c>
      <c r="M5839" t="s">
        <v>829</v>
      </c>
      <c r="N5839" t="s">
        <v>829</v>
      </c>
      <c r="O5839" t="s">
        <v>829</v>
      </c>
      <c r="P5839">
        <v>0</v>
      </c>
      <c r="Q5839">
        <v>0</v>
      </c>
      <c r="R5839" t="s">
        <v>829</v>
      </c>
      <c r="S5839">
        <v>0</v>
      </c>
      <c r="T5839">
        <v>0</v>
      </c>
      <c r="U5839">
        <v>0</v>
      </c>
      <c r="V5839">
        <v>0</v>
      </c>
    </row>
    <row r="5840" spans="1:22" x14ac:dyDescent="0.3">
      <c r="A5840">
        <v>202223</v>
      </c>
      <c r="B5840" t="s">
        <v>820</v>
      </c>
      <c r="C5840" t="s">
        <v>821</v>
      </c>
      <c r="D5840" t="s">
        <v>822</v>
      </c>
      <c r="E5840" t="s">
        <v>823</v>
      </c>
      <c r="F5840" t="s">
        <v>848</v>
      </c>
      <c r="G5840" t="s">
        <v>849</v>
      </c>
      <c r="H5840" t="s">
        <v>990</v>
      </c>
      <c r="I5840">
        <v>810</v>
      </c>
      <c r="J5840" t="s">
        <v>991</v>
      </c>
      <c r="K5840" t="s">
        <v>828</v>
      </c>
      <c r="L5840" t="s">
        <v>600</v>
      </c>
      <c r="M5840" t="s">
        <v>829</v>
      </c>
      <c r="N5840" t="s">
        <v>829</v>
      </c>
      <c r="O5840" t="s">
        <v>829</v>
      </c>
      <c r="P5840">
        <v>0</v>
      </c>
      <c r="Q5840">
        <v>0</v>
      </c>
      <c r="R5840" t="s">
        <v>829</v>
      </c>
      <c r="S5840">
        <v>0</v>
      </c>
      <c r="T5840">
        <v>0</v>
      </c>
      <c r="U5840">
        <v>0</v>
      </c>
      <c r="V5840">
        <v>0</v>
      </c>
    </row>
    <row r="5841" spans="1:22" x14ac:dyDescent="0.3">
      <c r="A5841">
        <v>202324</v>
      </c>
      <c r="B5841" t="s">
        <v>820</v>
      </c>
      <c r="C5841" t="s">
        <v>821</v>
      </c>
      <c r="D5841" t="s">
        <v>822</v>
      </c>
      <c r="E5841" t="s">
        <v>823</v>
      </c>
      <c r="F5841" t="s">
        <v>848</v>
      </c>
      <c r="G5841" t="s">
        <v>849</v>
      </c>
      <c r="H5841" t="s">
        <v>990</v>
      </c>
      <c r="I5841">
        <v>810</v>
      </c>
      <c r="J5841" t="s">
        <v>991</v>
      </c>
      <c r="K5841" t="s">
        <v>828</v>
      </c>
      <c r="L5841" t="s">
        <v>600</v>
      </c>
      <c r="M5841" t="s">
        <v>829</v>
      </c>
      <c r="N5841" t="s">
        <v>829</v>
      </c>
      <c r="O5841" t="s">
        <v>829</v>
      </c>
      <c r="P5841">
        <v>0</v>
      </c>
      <c r="Q5841">
        <v>0</v>
      </c>
      <c r="R5841" t="s">
        <v>829</v>
      </c>
      <c r="S5841">
        <v>0</v>
      </c>
      <c r="T5841">
        <v>0</v>
      </c>
      <c r="U5841">
        <v>0</v>
      </c>
      <c r="V5841">
        <v>0</v>
      </c>
    </row>
    <row r="5842" spans="1:22" x14ac:dyDescent="0.3">
      <c r="A5842">
        <v>202122</v>
      </c>
      <c r="B5842" t="s">
        <v>820</v>
      </c>
      <c r="C5842" t="s">
        <v>821</v>
      </c>
      <c r="D5842" t="s">
        <v>822</v>
      </c>
      <c r="E5842" t="s">
        <v>823</v>
      </c>
      <c r="F5842" t="s">
        <v>848</v>
      </c>
      <c r="G5842" t="s">
        <v>849</v>
      </c>
      <c r="H5842" t="s">
        <v>990</v>
      </c>
      <c r="I5842">
        <v>810</v>
      </c>
      <c r="J5842" t="s">
        <v>991</v>
      </c>
      <c r="K5842" t="s">
        <v>828</v>
      </c>
      <c r="L5842" t="s">
        <v>247</v>
      </c>
      <c r="M5842">
        <v>0</v>
      </c>
      <c r="N5842">
        <v>0</v>
      </c>
      <c r="O5842">
        <v>0</v>
      </c>
      <c r="P5842">
        <v>401000</v>
      </c>
      <c r="Q5842">
        <v>0</v>
      </c>
      <c r="R5842">
        <v>0</v>
      </c>
      <c r="S5842">
        <v>401000</v>
      </c>
      <c r="T5842">
        <v>0</v>
      </c>
      <c r="U5842">
        <v>401000</v>
      </c>
      <c r="V5842">
        <v>9</v>
      </c>
    </row>
    <row r="5843" spans="1:22" x14ac:dyDescent="0.3">
      <c r="A5843">
        <v>202223</v>
      </c>
      <c r="B5843" t="s">
        <v>820</v>
      </c>
      <c r="C5843" t="s">
        <v>821</v>
      </c>
      <c r="D5843" t="s">
        <v>822</v>
      </c>
      <c r="E5843" t="s">
        <v>823</v>
      </c>
      <c r="F5843" t="s">
        <v>848</v>
      </c>
      <c r="G5843" t="s">
        <v>849</v>
      </c>
      <c r="H5843" t="s">
        <v>990</v>
      </c>
      <c r="I5843">
        <v>810</v>
      </c>
      <c r="J5843" t="s">
        <v>991</v>
      </c>
      <c r="K5843" t="s">
        <v>828</v>
      </c>
      <c r="L5843" t="s">
        <v>247</v>
      </c>
      <c r="M5843">
        <v>0</v>
      </c>
      <c r="N5843">
        <v>0</v>
      </c>
      <c r="O5843">
        <v>0</v>
      </c>
      <c r="P5843">
        <v>401000</v>
      </c>
      <c r="Q5843">
        <v>0</v>
      </c>
      <c r="R5843">
        <v>0</v>
      </c>
      <c r="S5843">
        <v>401000</v>
      </c>
      <c r="T5843">
        <v>0</v>
      </c>
      <c r="U5843">
        <v>401000</v>
      </c>
      <c r="V5843">
        <v>9</v>
      </c>
    </row>
    <row r="5844" spans="1:22" x14ac:dyDescent="0.3">
      <c r="A5844">
        <v>202324</v>
      </c>
      <c r="B5844" t="s">
        <v>820</v>
      </c>
      <c r="C5844" t="s">
        <v>821</v>
      </c>
      <c r="D5844" t="s">
        <v>822</v>
      </c>
      <c r="E5844" t="s">
        <v>823</v>
      </c>
      <c r="F5844" t="s">
        <v>848</v>
      </c>
      <c r="G5844" t="s">
        <v>849</v>
      </c>
      <c r="H5844" t="s">
        <v>990</v>
      </c>
      <c r="I5844">
        <v>810</v>
      </c>
      <c r="J5844" t="s">
        <v>991</v>
      </c>
      <c r="K5844" t="s">
        <v>828</v>
      </c>
      <c r="L5844" t="s">
        <v>247</v>
      </c>
      <c r="M5844">
        <v>0</v>
      </c>
      <c r="N5844">
        <v>0</v>
      </c>
      <c r="O5844">
        <v>0</v>
      </c>
      <c r="P5844">
        <v>401000</v>
      </c>
      <c r="Q5844">
        <v>0</v>
      </c>
      <c r="R5844">
        <v>0</v>
      </c>
      <c r="S5844">
        <v>401000</v>
      </c>
      <c r="T5844">
        <v>0</v>
      </c>
      <c r="U5844">
        <v>401000</v>
      </c>
      <c r="V5844">
        <v>9</v>
      </c>
    </row>
    <row r="5845" spans="1:22" x14ac:dyDescent="0.3">
      <c r="A5845">
        <v>202122</v>
      </c>
      <c r="B5845" t="s">
        <v>820</v>
      </c>
      <c r="C5845" t="s">
        <v>821</v>
      </c>
      <c r="D5845" t="s">
        <v>822</v>
      </c>
      <c r="E5845" t="s">
        <v>823</v>
      </c>
      <c r="F5845" t="s">
        <v>848</v>
      </c>
      <c r="G5845" t="s">
        <v>849</v>
      </c>
      <c r="H5845" t="s">
        <v>990</v>
      </c>
      <c r="I5845">
        <v>810</v>
      </c>
      <c r="J5845" t="s">
        <v>991</v>
      </c>
      <c r="K5845" t="s">
        <v>828</v>
      </c>
      <c r="L5845" t="s">
        <v>833</v>
      </c>
      <c r="M5845">
        <v>18378420</v>
      </c>
      <c r="N5845">
        <v>10361706</v>
      </c>
      <c r="O5845">
        <v>5511214</v>
      </c>
      <c r="P5845">
        <v>15573693</v>
      </c>
      <c r="Q5845">
        <v>5105126</v>
      </c>
      <c r="R5845">
        <v>1479638</v>
      </c>
      <c r="S5845">
        <v>57733887</v>
      </c>
      <c r="T5845">
        <v>0</v>
      </c>
      <c r="U5845">
        <v>57733887</v>
      </c>
      <c r="V5845" t="s">
        <v>834</v>
      </c>
    </row>
    <row r="5846" spans="1:22" x14ac:dyDescent="0.3">
      <c r="A5846">
        <v>202223</v>
      </c>
      <c r="B5846" t="s">
        <v>820</v>
      </c>
      <c r="C5846" t="s">
        <v>821</v>
      </c>
      <c r="D5846" t="s">
        <v>822</v>
      </c>
      <c r="E5846" t="s">
        <v>823</v>
      </c>
      <c r="F5846" t="s">
        <v>848</v>
      </c>
      <c r="G5846" t="s">
        <v>849</v>
      </c>
      <c r="H5846" t="s">
        <v>990</v>
      </c>
      <c r="I5846">
        <v>810</v>
      </c>
      <c r="J5846" t="s">
        <v>991</v>
      </c>
      <c r="K5846" t="s">
        <v>828</v>
      </c>
      <c r="L5846" t="s">
        <v>833</v>
      </c>
      <c r="M5846">
        <v>19001562</v>
      </c>
      <c r="N5846">
        <v>10844997</v>
      </c>
      <c r="O5846">
        <v>5379396</v>
      </c>
      <c r="P5846">
        <v>16022589</v>
      </c>
      <c r="Q5846">
        <v>5875215</v>
      </c>
      <c r="R5846">
        <v>1712718</v>
      </c>
      <c r="S5846">
        <v>60160567</v>
      </c>
      <c r="T5846">
        <v>0</v>
      </c>
      <c r="U5846">
        <v>60160567</v>
      </c>
      <c r="V5846" t="s">
        <v>834</v>
      </c>
    </row>
    <row r="5847" spans="1:22" x14ac:dyDescent="0.3">
      <c r="A5847">
        <v>202324</v>
      </c>
      <c r="B5847" t="s">
        <v>820</v>
      </c>
      <c r="C5847" t="s">
        <v>821</v>
      </c>
      <c r="D5847" t="s">
        <v>822</v>
      </c>
      <c r="E5847" t="s">
        <v>823</v>
      </c>
      <c r="F5847" t="s">
        <v>848</v>
      </c>
      <c r="G5847" t="s">
        <v>849</v>
      </c>
      <c r="H5847" t="s">
        <v>990</v>
      </c>
      <c r="I5847">
        <v>810</v>
      </c>
      <c r="J5847" t="s">
        <v>991</v>
      </c>
      <c r="K5847" t="s">
        <v>828</v>
      </c>
      <c r="L5847" t="s">
        <v>833</v>
      </c>
      <c r="M5847">
        <v>19629267</v>
      </c>
      <c r="N5847">
        <v>13311093</v>
      </c>
      <c r="O5847">
        <v>5721643</v>
      </c>
      <c r="P5847">
        <v>18332097</v>
      </c>
      <c r="Q5847">
        <v>6409402</v>
      </c>
      <c r="R5847">
        <v>2246262</v>
      </c>
      <c r="S5847">
        <v>66973853</v>
      </c>
      <c r="T5847">
        <v>0</v>
      </c>
      <c r="U5847">
        <v>66973853</v>
      </c>
      <c r="V5847" t="s">
        <v>834</v>
      </c>
    </row>
    <row r="5848" spans="1:22" x14ac:dyDescent="0.3">
      <c r="A5848">
        <v>202122</v>
      </c>
      <c r="B5848" t="s">
        <v>820</v>
      </c>
      <c r="C5848" t="s">
        <v>821</v>
      </c>
      <c r="D5848" t="s">
        <v>822</v>
      </c>
      <c r="E5848" t="s">
        <v>823</v>
      </c>
      <c r="F5848" t="s">
        <v>848</v>
      </c>
      <c r="G5848" t="s">
        <v>849</v>
      </c>
      <c r="H5848" t="s">
        <v>990</v>
      </c>
      <c r="I5848">
        <v>810</v>
      </c>
      <c r="J5848" t="s">
        <v>991</v>
      </c>
      <c r="K5848" t="s">
        <v>835</v>
      </c>
      <c r="L5848" t="s">
        <v>836</v>
      </c>
      <c r="M5848" t="s">
        <v>829</v>
      </c>
      <c r="N5848" t="s">
        <v>829</v>
      </c>
      <c r="O5848" t="s">
        <v>829</v>
      </c>
      <c r="P5848" t="s">
        <v>829</v>
      </c>
      <c r="Q5848" t="s">
        <v>829</v>
      </c>
      <c r="R5848" t="s">
        <v>829</v>
      </c>
      <c r="S5848">
        <v>57015762</v>
      </c>
      <c r="T5848" t="s">
        <v>829</v>
      </c>
      <c r="U5848" t="s">
        <v>829</v>
      </c>
      <c r="V5848" t="s">
        <v>834</v>
      </c>
    </row>
    <row r="5849" spans="1:22" x14ac:dyDescent="0.3">
      <c r="A5849">
        <v>202223</v>
      </c>
      <c r="B5849" t="s">
        <v>820</v>
      </c>
      <c r="C5849" t="s">
        <v>821</v>
      </c>
      <c r="D5849" t="s">
        <v>822</v>
      </c>
      <c r="E5849" t="s">
        <v>823</v>
      </c>
      <c r="F5849" t="s">
        <v>848</v>
      </c>
      <c r="G5849" t="s">
        <v>849</v>
      </c>
      <c r="H5849" t="s">
        <v>990</v>
      </c>
      <c r="I5849">
        <v>810</v>
      </c>
      <c r="J5849" t="s">
        <v>991</v>
      </c>
      <c r="K5849" t="s">
        <v>835</v>
      </c>
      <c r="L5849" t="s">
        <v>836</v>
      </c>
      <c r="M5849" t="s">
        <v>829</v>
      </c>
      <c r="N5849" t="s">
        <v>829</v>
      </c>
      <c r="O5849" t="s">
        <v>829</v>
      </c>
      <c r="P5849" t="s">
        <v>829</v>
      </c>
      <c r="Q5849" t="s">
        <v>829</v>
      </c>
      <c r="R5849" t="s">
        <v>829</v>
      </c>
      <c r="S5849">
        <v>61578229</v>
      </c>
      <c r="T5849" t="s">
        <v>829</v>
      </c>
      <c r="U5849" t="s">
        <v>829</v>
      </c>
      <c r="V5849" t="s">
        <v>834</v>
      </c>
    </row>
    <row r="5850" spans="1:22" x14ac:dyDescent="0.3">
      <c r="A5850">
        <v>202324</v>
      </c>
      <c r="B5850" t="s">
        <v>820</v>
      </c>
      <c r="C5850" t="s">
        <v>821</v>
      </c>
      <c r="D5850" t="s">
        <v>822</v>
      </c>
      <c r="E5850" t="s">
        <v>823</v>
      </c>
      <c r="F5850" t="s">
        <v>848</v>
      </c>
      <c r="G5850" t="s">
        <v>849</v>
      </c>
      <c r="H5850" t="s">
        <v>990</v>
      </c>
      <c r="I5850">
        <v>810</v>
      </c>
      <c r="J5850" t="s">
        <v>991</v>
      </c>
      <c r="K5850" t="s">
        <v>835</v>
      </c>
      <c r="L5850" t="s">
        <v>836</v>
      </c>
      <c r="M5850" t="s">
        <v>829</v>
      </c>
      <c r="N5850" t="s">
        <v>829</v>
      </c>
      <c r="O5850" t="s">
        <v>829</v>
      </c>
      <c r="P5850" t="s">
        <v>829</v>
      </c>
      <c r="Q5850" t="s">
        <v>829</v>
      </c>
      <c r="R5850" t="s">
        <v>829</v>
      </c>
      <c r="S5850">
        <v>67792434</v>
      </c>
      <c r="T5850" t="s">
        <v>829</v>
      </c>
      <c r="U5850" t="s">
        <v>829</v>
      </c>
      <c r="V5850" t="s">
        <v>834</v>
      </c>
    </row>
    <row r="5851" spans="1:22" x14ac:dyDescent="0.3">
      <c r="A5851">
        <v>202122</v>
      </c>
      <c r="B5851" t="s">
        <v>820</v>
      </c>
      <c r="C5851" t="s">
        <v>821</v>
      </c>
      <c r="D5851" t="s">
        <v>822</v>
      </c>
      <c r="E5851" t="s">
        <v>823</v>
      </c>
      <c r="F5851" t="s">
        <v>848</v>
      </c>
      <c r="G5851" t="s">
        <v>849</v>
      </c>
      <c r="H5851" t="s">
        <v>990</v>
      </c>
      <c r="I5851">
        <v>810</v>
      </c>
      <c r="J5851" t="s">
        <v>991</v>
      </c>
      <c r="K5851" t="s">
        <v>835</v>
      </c>
      <c r="L5851" t="s">
        <v>837</v>
      </c>
      <c r="M5851" t="s">
        <v>829</v>
      </c>
      <c r="N5851" t="s">
        <v>829</v>
      </c>
      <c r="O5851" t="s">
        <v>829</v>
      </c>
      <c r="P5851" t="s">
        <v>829</v>
      </c>
      <c r="Q5851" t="s">
        <v>829</v>
      </c>
      <c r="R5851" t="s">
        <v>829</v>
      </c>
      <c r="S5851">
        <v>336468</v>
      </c>
      <c r="T5851" t="s">
        <v>829</v>
      </c>
      <c r="U5851" t="s">
        <v>829</v>
      </c>
      <c r="V5851" t="s">
        <v>834</v>
      </c>
    </row>
    <row r="5852" spans="1:22" x14ac:dyDescent="0.3">
      <c r="A5852">
        <v>202223</v>
      </c>
      <c r="B5852" t="s">
        <v>820</v>
      </c>
      <c r="C5852" t="s">
        <v>821</v>
      </c>
      <c r="D5852" t="s">
        <v>822</v>
      </c>
      <c r="E5852" t="s">
        <v>823</v>
      </c>
      <c r="F5852" t="s">
        <v>848</v>
      </c>
      <c r="G5852" t="s">
        <v>849</v>
      </c>
      <c r="H5852" t="s">
        <v>990</v>
      </c>
      <c r="I5852">
        <v>810</v>
      </c>
      <c r="J5852" t="s">
        <v>991</v>
      </c>
      <c r="K5852" t="s">
        <v>835</v>
      </c>
      <c r="L5852" t="s">
        <v>837</v>
      </c>
      <c r="M5852" t="s">
        <v>829</v>
      </c>
      <c r="N5852" t="s">
        <v>829</v>
      </c>
      <c r="O5852" t="s">
        <v>829</v>
      </c>
      <c r="P5852" t="s">
        <v>829</v>
      </c>
      <c r="Q5852" t="s">
        <v>829</v>
      </c>
      <c r="R5852" t="s">
        <v>829</v>
      </c>
      <c r="S5852">
        <v>-65353</v>
      </c>
      <c r="T5852" t="s">
        <v>829</v>
      </c>
      <c r="U5852" t="s">
        <v>829</v>
      </c>
      <c r="V5852">
        <v>0</v>
      </c>
    </row>
    <row r="5853" spans="1:22" x14ac:dyDescent="0.3">
      <c r="A5853">
        <v>202324</v>
      </c>
      <c r="B5853" t="s">
        <v>820</v>
      </c>
      <c r="C5853" t="s">
        <v>821</v>
      </c>
      <c r="D5853" t="s">
        <v>822</v>
      </c>
      <c r="E5853" t="s">
        <v>823</v>
      </c>
      <c r="F5853" t="s">
        <v>848</v>
      </c>
      <c r="G5853" t="s">
        <v>849</v>
      </c>
      <c r="H5853" t="s">
        <v>990</v>
      </c>
      <c r="I5853">
        <v>810</v>
      </c>
      <c r="J5853" t="s">
        <v>991</v>
      </c>
      <c r="K5853" t="s">
        <v>835</v>
      </c>
      <c r="L5853" t="s">
        <v>837</v>
      </c>
      <c r="M5853" t="s">
        <v>829</v>
      </c>
      <c r="N5853" t="s">
        <v>829</v>
      </c>
      <c r="O5853" t="s">
        <v>829</v>
      </c>
      <c r="P5853" t="s">
        <v>829</v>
      </c>
      <c r="Q5853" t="s">
        <v>829</v>
      </c>
      <c r="R5853" t="s">
        <v>829</v>
      </c>
      <c r="S5853">
        <v>0</v>
      </c>
      <c r="T5853" t="s">
        <v>829</v>
      </c>
      <c r="U5853" t="s">
        <v>829</v>
      </c>
      <c r="V5853">
        <v>0</v>
      </c>
    </row>
    <row r="5854" spans="1:22" x14ac:dyDescent="0.3">
      <c r="A5854">
        <v>202122</v>
      </c>
      <c r="B5854" t="s">
        <v>820</v>
      </c>
      <c r="C5854" t="s">
        <v>821</v>
      </c>
      <c r="D5854" t="s">
        <v>822</v>
      </c>
      <c r="E5854" t="s">
        <v>823</v>
      </c>
      <c r="F5854" t="s">
        <v>848</v>
      </c>
      <c r="G5854" t="s">
        <v>849</v>
      </c>
      <c r="H5854" t="s">
        <v>990</v>
      </c>
      <c r="I5854">
        <v>810</v>
      </c>
      <c r="J5854" t="s">
        <v>991</v>
      </c>
      <c r="K5854" t="s">
        <v>835</v>
      </c>
      <c r="L5854" t="s">
        <v>838</v>
      </c>
      <c r="M5854" t="s">
        <v>829</v>
      </c>
      <c r="N5854" t="s">
        <v>829</v>
      </c>
      <c r="O5854" t="s">
        <v>829</v>
      </c>
      <c r="P5854" t="s">
        <v>829</v>
      </c>
      <c r="Q5854" t="s">
        <v>829</v>
      </c>
      <c r="R5854" t="s">
        <v>829</v>
      </c>
      <c r="S5854">
        <v>-3126857</v>
      </c>
      <c r="T5854" t="s">
        <v>829</v>
      </c>
      <c r="U5854" t="s">
        <v>829</v>
      </c>
      <c r="V5854" t="s">
        <v>834</v>
      </c>
    </row>
    <row r="5855" spans="1:22" x14ac:dyDescent="0.3">
      <c r="A5855">
        <v>202223</v>
      </c>
      <c r="B5855" t="s">
        <v>820</v>
      </c>
      <c r="C5855" t="s">
        <v>821</v>
      </c>
      <c r="D5855" t="s">
        <v>822</v>
      </c>
      <c r="E5855" t="s">
        <v>823</v>
      </c>
      <c r="F5855" t="s">
        <v>848</v>
      </c>
      <c r="G5855" t="s">
        <v>849</v>
      </c>
      <c r="H5855" t="s">
        <v>990</v>
      </c>
      <c r="I5855">
        <v>810</v>
      </c>
      <c r="J5855" t="s">
        <v>991</v>
      </c>
      <c r="K5855" t="s">
        <v>835</v>
      </c>
      <c r="L5855" t="s">
        <v>838</v>
      </c>
      <c r="M5855" t="s">
        <v>829</v>
      </c>
      <c r="N5855" t="s">
        <v>829</v>
      </c>
      <c r="O5855" t="s">
        <v>829</v>
      </c>
      <c r="P5855" t="s">
        <v>829</v>
      </c>
      <c r="Q5855" t="s">
        <v>829</v>
      </c>
      <c r="R5855" t="s">
        <v>829</v>
      </c>
      <c r="S5855">
        <v>-3508510</v>
      </c>
      <c r="T5855" t="s">
        <v>829</v>
      </c>
      <c r="U5855" t="s">
        <v>829</v>
      </c>
      <c r="V5855" t="s">
        <v>834</v>
      </c>
    </row>
    <row r="5856" spans="1:22" x14ac:dyDescent="0.3">
      <c r="A5856">
        <v>202324</v>
      </c>
      <c r="B5856" t="s">
        <v>820</v>
      </c>
      <c r="C5856" t="s">
        <v>821</v>
      </c>
      <c r="D5856" t="s">
        <v>822</v>
      </c>
      <c r="E5856" t="s">
        <v>823</v>
      </c>
      <c r="F5856" t="s">
        <v>848</v>
      </c>
      <c r="G5856" t="s">
        <v>849</v>
      </c>
      <c r="H5856" t="s">
        <v>990</v>
      </c>
      <c r="I5856">
        <v>810</v>
      </c>
      <c r="J5856" t="s">
        <v>991</v>
      </c>
      <c r="K5856" t="s">
        <v>835</v>
      </c>
      <c r="L5856" t="s">
        <v>838</v>
      </c>
      <c r="M5856" t="s">
        <v>829</v>
      </c>
      <c r="N5856" t="s">
        <v>829</v>
      </c>
      <c r="O5856" t="s">
        <v>829</v>
      </c>
      <c r="P5856" t="s">
        <v>829</v>
      </c>
      <c r="Q5856" t="s">
        <v>829</v>
      </c>
      <c r="R5856" t="s">
        <v>829</v>
      </c>
      <c r="S5856">
        <v>-2156200</v>
      </c>
      <c r="T5856" t="s">
        <v>829</v>
      </c>
      <c r="U5856" t="s">
        <v>829</v>
      </c>
      <c r="V5856" t="s">
        <v>834</v>
      </c>
    </row>
    <row r="5857" spans="1:22" x14ac:dyDescent="0.3">
      <c r="A5857">
        <v>202122</v>
      </c>
      <c r="B5857" t="s">
        <v>820</v>
      </c>
      <c r="C5857" t="s">
        <v>821</v>
      </c>
      <c r="D5857" t="s">
        <v>822</v>
      </c>
      <c r="E5857" t="s">
        <v>823</v>
      </c>
      <c r="F5857" t="s">
        <v>848</v>
      </c>
      <c r="G5857" t="s">
        <v>849</v>
      </c>
      <c r="H5857" t="s">
        <v>990</v>
      </c>
      <c r="I5857">
        <v>810</v>
      </c>
      <c r="J5857" t="s">
        <v>991</v>
      </c>
      <c r="K5857" t="s">
        <v>835</v>
      </c>
      <c r="L5857" t="s">
        <v>839</v>
      </c>
      <c r="M5857" t="s">
        <v>829</v>
      </c>
      <c r="N5857" t="s">
        <v>829</v>
      </c>
      <c r="O5857" t="s">
        <v>829</v>
      </c>
      <c r="P5857" t="s">
        <v>829</v>
      </c>
      <c r="Q5857" t="s">
        <v>829</v>
      </c>
      <c r="R5857" t="s">
        <v>829</v>
      </c>
      <c r="S5857">
        <v>3508510</v>
      </c>
      <c r="T5857" t="s">
        <v>829</v>
      </c>
      <c r="U5857" t="s">
        <v>829</v>
      </c>
      <c r="V5857" t="s">
        <v>834</v>
      </c>
    </row>
    <row r="5858" spans="1:22" x14ac:dyDescent="0.3">
      <c r="A5858">
        <v>202223</v>
      </c>
      <c r="B5858" t="s">
        <v>820</v>
      </c>
      <c r="C5858" t="s">
        <v>821</v>
      </c>
      <c r="D5858" t="s">
        <v>822</v>
      </c>
      <c r="E5858" t="s">
        <v>823</v>
      </c>
      <c r="F5858" t="s">
        <v>848</v>
      </c>
      <c r="G5858" t="s">
        <v>849</v>
      </c>
      <c r="H5858" t="s">
        <v>990</v>
      </c>
      <c r="I5858">
        <v>810</v>
      </c>
      <c r="J5858" t="s">
        <v>991</v>
      </c>
      <c r="K5858" t="s">
        <v>835</v>
      </c>
      <c r="L5858" t="s">
        <v>839</v>
      </c>
      <c r="M5858" t="s">
        <v>829</v>
      </c>
      <c r="N5858" t="s">
        <v>829</v>
      </c>
      <c r="O5858" t="s">
        <v>829</v>
      </c>
      <c r="P5858" t="s">
        <v>829</v>
      </c>
      <c r="Q5858" t="s">
        <v>829</v>
      </c>
      <c r="R5858" t="s">
        <v>829</v>
      </c>
      <c r="S5858">
        <v>2156199</v>
      </c>
      <c r="T5858" t="s">
        <v>829</v>
      </c>
      <c r="U5858" t="s">
        <v>829</v>
      </c>
      <c r="V5858" t="s">
        <v>834</v>
      </c>
    </row>
    <row r="5859" spans="1:22" x14ac:dyDescent="0.3">
      <c r="A5859">
        <v>202324</v>
      </c>
      <c r="B5859" t="s">
        <v>820</v>
      </c>
      <c r="C5859" t="s">
        <v>821</v>
      </c>
      <c r="D5859" t="s">
        <v>822</v>
      </c>
      <c r="E5859" t="s">
        <v>823</v>
      </c>
      <c r="F5859" t="s">
        <v>848</v>
      </c>
      <c r="G5859" t="s">
        <v>849</v>
      </c>
      <c r="H5859" t="s">
        <v>990</v>
      </c>
      <c r="I5859">
        <v>810</v>
      </c>
      <c r="J5859" t="s">
        <v>991</v>
      </c>
      <c r="K5859" t="s">
        <v>835</v>
      </c>
      <c r="L5859" t="s">
        <v>839</v>
      </c>
      <c r="M5859" t="s">
        <v>829</v>
      </c>
      <c r="N5859" t="s">
        <v>829</v>
      </c>
      <c r="O5859" t="s">
        <v>829</v>
      </c>
      <c r="P5859" t="s">
        <v>829</v>
      </c>
      <c r="Q5859" t="s">
        <v>829</v>
      </c>
      <c r="R5859" t="s">
        <v>829</v>
      </c>
      <c r="S5859">
        <v>1333336</v>
      </c>
      <c r="T5859" t="s">
        <v>829</v>
      </c>
      <c r="U5859" t="s">
        <v>829</v>
      </c>
      <c r="V5859" t="s">
        <v>834</v>
      </c>
    </row>
    <row r="5860" spans="1:22" x14ac:dyDescent="0.3">
      <c r="A5860">
        <v>202122</v>
      </c>
      <c r="B5860" t="s">
        <v>820</v>
      </c>
      <c r="C5860" t="s">
        <v>821</v>
      </c>
      <c r="D5860" t="s">
        <v>822</v>
      </c>
      <c r="E5860" t="s">
        <v>823</v>
      </c>
      <c r="F5860" t="s">
        <v>848</v>
      </c>
      <c r="G5860" t="s">
        <v>849</v>
      </c>
      <c r="H5860" t="s">
        <v>990</v>
      </c>
      <c r="I5860">
        <v>810</v>
      </c>
      <c r="J5860" t="s">
        <v>991</v>
      </c>
      <c r="K5860" t="s">
        <v>835</v>
      </c>
      <c r="L5860" t="s">
        <v>840</v>
      </c>
      <c r="M5860" t="s">
        <v>829</v>
      </c>
      <c r="N5860" t="s">
        <v>829</v>
      </c>
      <c r="O5860" t="s">
        <v>829</v>
      </c>
      <c r="P5860" t="s">
        <v>829</v>
      </c>
      <c r="Q5860" t="s">
        <v>829</v>
      </c>
      <c r="R5860" t="s">
        <v>829</v>
      </c>
      <c r="S5860">
        <v>0</v>
      </c>
      <c r="T5860" t="s">
        <v>829</v>
      </c>
      <c r="U5860" t="s">
        <v>829</v>
      </c>
      <c r="V5860" t="s">
        <v>834</v>
      </c>
    </row>
    <row r="5861" spans="1:22" x14ac:dyDescent="0.3">
      <c r="A5861">
        <v>202223</v>
      </c>
      <c r="B5861" t="s">
        <v>820</v>
      </c>
      <c r="C5861" t="s">
        <v>821</v>
      </c>
      <c r="D5861" t="s">
        <v>822</v>
      </c>
      <c r="E5861" t="s">
        <v>823</v>
      </c>
      <c r="F5861" t="s">
        <v>848</v>
      </c>
      <c r="G5861" t="s">
        <v>849</v>
      </c>
      <c r="H5861" t="s">
        <v>990</v>
      </c>
      <c r="I5861">
        <v>810</v>
      </c>
      <c r="J5861" t="s">
        <v>991</v>
      </c>
      <c r="K5861" t="s">
        <v>835</v>
      </c>
      <c r="L5861" t="s">
        <v>840</v>
      </c>
      <c r="M5861" t="s">
        <v>829</v>
      </c>
      <c r="N5861" t="s">
        <v>829</v>
      </c>
      <c r="O5861" t="s">
        <v>829</v>
      </c>
      <c r="P5861" t="s">
        <v>829</v>
      </c>
      <c r="Q5861" t="s">
        <v>829</v>
      </c>
      <c r="R5861" t="s">
        <v>829</v>
      </c>
      <c r="S5861">
        <v>0</v>
      </c>
      <c r="T5861" t="s">
        <v>829</v>
      </c>
      <c r="U5861" t="s">
        <v>829</v>
      </c>
      <c r="V5861" t="s">
        <v>834</v>
      </c>
    </row>
    <row r="5862" spans="1:22" x14ac:dyDescent="0.3">
      <c r="A5862">
        <v>202324</v>
      </c>
      <c r="B5862" t="s">
        <v>820</v>
      </c>
      <c r="C5862" t="s">
        <v>821</v>
      </c>
      <c r="D5862" t="s">
        <v>822</v>
      </c>
      <c r="E5862" t="s">
        <v>823</v>
      </c>
      <c r="F5862" t="s">
        <v>848</v>
      </c>
      <c r="G5862" t="s">
        <v>849</v>
      </c>
      <c r="H5862" t="s">
        <v>990</v>
      </c>
      <c r="I5862">
        <v>810</v>
      </c>
      <c r="J5862" t="s">
        <v>991</v>
      </c>
      <c r="K5862" t="s">
        <v>835</v>
      </c>
      <c r="L5862" t="s">
        <v>840</v>
      </c>
      <c r="M5862" t="s">
        <v>829</v>
      </c>
      <c r="N5862" t="s">
        <v>829</v>
      </c>
      <c r="O5862" t="s">
        <v>829</v>
      </c>
      <c r="P5862" t="s">
        <v>829</v>
      </c>
      <c r="Q5862" t="s">
        <v>829</v>
      </c>
      <c r="R5862" t="s">
        <v>829</v>
      </c>
      <c r="S5862">
        <v>0</v>
      </c>
      <c r="T5862" t="s">
        <v>829</v>
      </c>
      <c r="U5862" t="s">
        <v>829</v>
      </c>
      <c r="V5862" t="s">
        <v>834</v>
      </c>
    </row>
    <row r="5863" spans="1:22" x14ac:dyDescent="0.3">
      <c r="A5863">
        <v>202122</v>
      </c>
      <c r="B5863" t="s">
        <v>820</v>
      </c>
      <c r="C5863" t="s">
        <v>821</v>
      </c>
      <c r="D5863" t="s">
        <v>822</v>
      </c>
      <c r="E5863" t="s">
        <v>823</v>
      </c>
      <c r="F5863" t="s">
        <v>848</v>
      </c>
      <c r="G5863" t="s">
        <v>849</v>
      </c>
      <c r="H5863" t="s">
        <v>990</v>
      </c>
      <c r="I5863">
        <v>810</v>
      </c>
      <c r="J5863" t="s">
        <v>991</v>
      </c>
      <c r="K5863" t="s">
        <v>835</v>
      </c>
      <c r="L5863" t="s">
        <v>841</v>
      </c>
      <c r="M5863" t="s">
        <v>829</v>
      </c>
      <c r="N5863" t="s">
        <v>829</v>
      </c>
      <c r="O5863" t="s">
        <v>829</v>
      </c>
      <c r="P5863" t="s">
        <v>829</v>
      </c>
      <c r="Q5863" t="s">
        <v>829</v>
      </c>
      <c r="R5863" t="s">
        <v>829</v>
      </c>
      <c r="S5863">
        <v>57733883</v>
      </c>
      <c r="T5863" t="s">
        <v>829</v>
      </c>
      <c r="U5863" t="s">
        <v>829</v>
      </c>
      <c r="V5863" t="s">
        <v>834</v>
      </c>
    </row>
    <row r="5864" spans="1:22" x14ac:dyDescent="0.3">
      <c r="A5864">
        <v>202223</v>
      </c>
      <c r="B5864" t="s">
        <v>820</v>
      </c>
      <c r="C5864" t="s">
        <v>821</v>
      </c>
      <c r="D5864" t="s">
        <v>822</v>
      </c>
      <c r="E5864" t="s">
        <v>823</v>
      </c>
      <c r="F5864" t="s">
        <v>848</v>
      </c>
      <c r="G5864" t="s">
        <v>849</v>
      </c>
      <c r="H5864" t="s">
        <v>990</v>
      </c>
      <c r="I5864">
        <v>810</v>
      </c>
      <c r="J5864" t="s">
        <v>991</v>
      </c>
      <c r="K5864" t="s">
        <v>835</v>
      </c>
      <c r="L5864" t="s">
        <v>841</v>
      </c>
      <c r="M5864" t="s">
        <v>829</v>
      </c>
      <c r="N5864" t="s">
        <v>829</v>
      </c>
      <c r="O5864" t="s">
        <v>829</v>
      </c>
      <c r="P5864" t="s">
        <v>829</v>
      </c>
      <c r="Q5864" t="s">
        <v>829</v>
      </c>
      <c r="R5864" t="s">
        <v>829</v>
      </c>
      <c r="S5864">
        <v>60160565</v>
      </c>
      <c r="T5864" t="s">
        <v>829</v>
      </c>
      <c r="U5864" t="s">
        <v>829</v>
      </c>
      <c r="V5864" t="s">
        <v>834</v>
      </c>
    </row>
    <row r="5865" spans="1:22" x14ac:dyDescent="0.3">
      <c r="A5865">
        <v>202324</v>
      </c>
      <c r="B5865" t="s">
        <v>820</v>
      </c>
      <c r="C5865" t="s">
        <v>821</v>
      </c>
      <c r="D5865" t="s">
        <v>822</v>
      </c>
      <c r="E5865" t="s">
        <v>823</v>
      </c>
      <c r="F5865" t="s">
        <v>848</v>
      </c>
      <c r="G5865" t="s">
        <v>849</v>
      </c>
      <c r="H5865" t="s">
        <v>990</v>
      </c>
      <c r="I5865">
        <v>810</v>
      </c>
      <c r="J5865" t="s">
        <v>991</v>
      </c>
      <c r="K5865" t="s">
        <v>835</v>
      </c>
      <c r="L5865" t="s">
        <v>841</v>
      </c>
      <c r="M5865" t="s">
        <v>829</v>
      </c>
      <c r="N5865" t="s">
        <v>829</v>
      </c>
      <c r="O5865" t="s">
        <v>829</v>
      </c>
      <c r="P5865" t="s">
        <v>829</v>
      </c>
      <c r="Q5865" t="s">
        <v>829</v>
      </c>
      <c r="R5865" t="s">
        <v>829</v>
      </c>
      <c r="S5865">
        <v>66969569</v>
      </c>
      <c r="T5865" t="s">
        <v>829</v>
      </c>
      <c r="U5865" t="s">
        <v>829</v>
      </c>
      <c r="V5865" t="s">
        <v>834</v>
      </c>
    </row>
    <row r="5866" spans="1:22" x14ac:dyDescent="0.3">
      <c r="A5866">
        <v>202122</v>
      </c>
      <c r="B5866" t="s">
        <v>820</v>
      </c>
      <c r="C5866" t="s">
        <v>821</v>
      </c>
      <c r="D5866" t="s">
        <v>822</v>
      </c>
      <c r="E5866" t="s">
        <v>823</v>
      </c>
      <c r="F5866" t="s">
        <v>848</v>
      </c>
      <c r="G5866" t="s">
        <v>849</v>
      </c>
      <c r="H5866" t="s">
        <v>990</v>
      </c>
      <c r="I5866">
        <v>810</v>
      </c>
      <c r="J5866" t="s">
        <v>991</v>
      </c>
      <c r="K5866" t="s">
        <v>842</v>
      </c>
      <c r="L5866" t="s">
        <v>238</v>
      </c>
      <c r="M5866" t="s">
        <v>829</v>
      </c>
      <c r="N5866" t="s">
        <v>829</v>
      </c>
      <c r="O5866" t="s">
        <v>829</v>
      </c>
      <c r="P5866" t="s">
        <v>829</v>
      </c>
      <c r="Q5866" t="s">
        <v>829</v>
      </c>
      <c r="R5866" t="s">
        <v>829</v>
      </c>
      <c r="S5866">
        <v>538286</v>
      </c>
      <c r="T5866">
        <v>0</v>
      </c>
      <c r="U5866">
        <v>538286</v>
      </c>
      <c r="V5866">
        <v>12</v>
      </c>
    </row>
    <row r="5867" spans="1:22" x14ac:dyDescent="0.3">
      <c r="A5867">
        <v>202223</v>
      </c>
      <c r="B5867" t="s">
        <v>820</v>
      </c>
      <c r="C5867" t="s">
        <v>821</v>
      </c>
      <c r="D5867" t="s">
        <v>822</v>
      </c>
      <c r="E5867" t="s">
        <v>823</v>
      </c>
      <c r="F5867" t="s">
        <v>848</v>
      </c>
      <c r="G5867" t="s">
        <v>849</v>
      </c>
      <c r="H5867" t="s">
        <v>990</v>
      </c>
      <c r="I5867">
        <v>810</v>
      </c>
      <c r="J5867" t="s">
        <v>991</v>
      </c>
      <c r="K5867" t="s">
        <v>842</v>
      </c>
      <c r="L5867" t="s">
        <v>238</v>
      </c>
      <c r="M5867" t="s">
        <v>829</v>
      </c>
      <c r="N5867" t="s">
        <v>829</v>
      </c>
      <c r="O5867" t="s">
        <v>829</v>
      </c>
      <c r="P5867" t="s">
        <v>829</v>
      </c>
      <c r="Q5867" t="s">
        <v>829</v>
      </c>
      <c r="R5867" t="s">
        <v>829</v>
      </c>
      <c r="S5867">
        <v>968848</v>
      </c>
      <c r="T5867">
        <v>162669</v>
      </c>
      <c r="U5867">
        <v>806179</v>
      </c>
      <c r="V5867">
        <v>18</v>
      </c>
    </row>
    <row r="5868" spans="1:22" x14ac:dyDescent="0.3">
      <c r="A5868">
        <v>202324</v>
      </c>
      <c r="B5868" t="s">
        <v>820</v>
      </c>
      <c r="C5868" t="s">
        <v>821</v>
      </c>
      <c r="D5868" t="s">
        <v>822</v>
      </c>
      <c r="E5868" t="s">
        <v>823</v>
      </c>
      <c r="F5868" t="s">
        <v>848</v>
      </c>
      <c r="G5868" t="s">
        <v>849</v>
      </c>
      <c r="H5868" t="s">
        <v>990</v>
      </c>
      <c r="I5868">
        <v>810</v>
      </c>
      <c r="J5868" t="s">
        <v>991</v>
      </c>
      <c r="K5868" t="s">
        <v>842</v>
      </c>
      <c r="L5868" t="s">
        <v>238</v>
      </c>
      <c r="M5868" t="s">
        <v>829</v>
      </c>
      <c r="N5868" t="s">
        <v>829</v>
      </c>
      <c r="O5868" t="s">
        <v>829</v>
      </c>
      <c r="P5868" t="s">
        <v>829</v>
      </c>
      <c r="Q5868" t="s">
        <v>829</v>
      </c>
      <c r="R5868" t="s">
        <v>829</v>
      </c>
      <c r="S5868">
        <v>1206590</v>
      </c>
      <c r="T5868">
        <v>145000</v>
      </c>
      <c r="U5868">
        <v>1061590</v>
      </c>
      <c r="V5868">
        <v>24</v>
      </c>
    </row>
    <row r="5869" spans="1:22" x14ac:dyDescent="0.3">
      <c r="A5869">
        <v>202122</v>
      </c>
      <c r="B5869" t="s">
        <v>820</v>
      </c>
      <c r="C5869" t="s">
        <v>821</v>
      </c>
      <c r="D5869" t="s">
        <v>822</v>
      </c>
      <c r="E5869" t="s">
        <v>823</v>
      </c>
      <c r="F5869" t="s">
        <v>848</v>
      </c>
      <c r="G5869" t="s">
        <v>849</v>
      </c>
      <c r="H5869" t="s">
        <v>990</v>
      </c>
      <c r="I5869">
        <v>810</v>
      </c>
      <c r="J5869" t="s">
        <v>991</v>
      </c>
      <c r="K5869" t="s">
        <v>842</v>
      </c>
      <c r="L5869" t="s">
        <v>240</v>
      </c>
      <c r="M5869" t="s">
        <v>829</v>
      </c>
      <c r="N5869" t="s">
        <v>829</v>
      </c>
      <c r="O5869" t="s">
        <v>829</v>
      </c>
      <c r="P5869" t="s">
        <v>829</v>
      </c>
      <c r="Q5869" t="s">
        <v>829</v>
      </c>
      <c r="R5869" t="s">
        <v>829</v>
      </c>
      <c r="S5869">
        <v>1147041</v>
      </c>
      <c r="T5869">
        <v>4610</v>
      </c>
      <c r="U5869">
        <v>1142431</v>
      </c>
      <c r="V5869">
        <v>26</v>
      </c>
    </row>
    <row r="5870" spans="1:22" x14ac:dyDescent="0.3">
      <c r="A5870">
        <v>202223</v>
      </c>
      <c r="B5870" t="s">
        <v>820</v>
      </c>
      <c r="C5870" t="s">
        <v>821</v>
      </c>
      <c r="D5870" t="s">
        <v>822</v>
      </c>
      <c r="E5870" t="s">
        <v>823</v>
      </c>
      <c r="F5870" t="s">
        <v>848</v>
      </c>
      <c r="G5870" t="s">
        <v>849</v>
      </c>
      <c r="H5870" t="s">
        <v>990</v>
      </c>
      <c r="I5870">
        <v>810</v>
      </c>
      <c r="J5870" t="s">
        <v>991</v>
      </c>
      <c r="K5870" t="s">
        <v>842</v>
      </c>
      <c r="L5870" t="s">
        <v>240</v>
      </c>
      <c r="M5870" t="s">
        <v>829</v>
      </c>
      <c r="N5870" t="s">
        <v>829</v>
      </c>
      <c r="O5870" t="s">
        <v>829</v>
      </c>
      <c r="P5870" t="s">
        <v>829</v>
      </c>
      <c r="Q5870" t="s">
        <v>829</v>
      </c>
      <c r="R5870" t="s">
        <v>829</v>
      </c>
      <c r="S5870">
        <v>1434774</v>
      </c>
      <c r="T5870">
        <v>17751</v>
      </c>
      <c r="U5870">
        <v>1417023</v>
      </c>
      <c r="V5870">
        <v>32</v>
      </c>
    </row>
    <row r="5871" spans="1:22" x14ac:dyDescent="0.3">
      <c r="A5871">
        <v>202324</v>
      </c>
      <c r="B5871" t="s">
        <v>820</v>
      </c>
      <c r="C5871" t="s">
        <v>821</v>
      </c>
      <c r="D5871" t="s">
        <v>822</v>
      </c>
      <c r="E5871" t="s">
        <v>823</v>
      </c>
      <c r="F5871" t="s">
        <v>848</v>
      </c>
      <c r="G5871" t="s">
        <v>849</v>
      </c>
      <c r="H5871" t="s">
        <v>990</v>
      </c>
      <c r="I5871">
        <v>810</v>
      </c>
      <c r="J5871" t="s">
        <v>991</v>
      </c>
      <c r="K5871" t="s">
        <v>842</v>
      </c>
      <c r="L5871" t="s">
        <v>240</v>
      </c>
      <c r="M5871" t="s">
        <v>829</v>
      </c>
      <c r="N5871" t="s">
        <v>829</v>
      </c>
      <c r="O5871" t="s">
        <v>829</v>
      </c>
      <c r="P5871" t="s">
        <v>829</v>
      </c>
      <c r="Q5871" t="s">
        <v>829</v>
      </c>
      <c r="R5871" t="s">
        <v>829</v>
      </c>
      <c r="S5871">
        <v>1325265</v>
      </c>
      <c r="T5871">
        <v>94957</v>
      </c>
      <c r="U5871">
        <v>1230308</v>
      </c>
      <c r="V5871">
        <v>28</v>
      </c>
    </row>
    <row r="5872" spans="1:22" x14ac:dyDescent="0.3">
      <c r="A5872">
        <v>202122</v>
      </c>
      <c r="B5872" t="s">
        <v>820</v>
      </c>
      <c r="C5872" t="s">
        <v>821</v>
      </c>
      <c r="D5872" t="s">
        <v>822</v>
      </c>
      <c r="E5872" t="s">
        <v>823</v>
      </c>
      <c r="F5872" t="s">
        <v>848</v>
      </c>
      <c r="G5872" t="s">
        <v>849</v>
      </c>
      <c r="H5872" t="s">
        <v>990</v>
      </c>
      <c r="I5872">
        <v>810</v>
      </c>
      <c r="J5872" t="s">
        <v>991</v>
      </c>
      <c r="K5872" t="s">
        <v>842</v>
      </c>
      <c r="L5872" t="s">
        <v>843</v>
      </c>
      <c r="M5872" t="s">
        <v>829</v>
      </c>
      <c r="N5872" t="s">
        <v>829</v>
      </c>
      <c r="O5872" t="s">
        <v>829</v>
      </c>
      <c r="P5872" t="s">
        <v>829</v>
      </c>
      <c r="Q5872" t="s">
        <v>829</v>
      </c>
      <c r="R5872" t="s">
        <v>829</v>
      </c>
      <c r="S5872">
        <v>64530</v>
      </c>
      <c r="T5872">
        <v>0</v>
      </c>
      <c r="U5872">
        <v>64530</v>
      </c>
      <c r="V5872">
        <v>1</v>
      </c>
    </row>
    <row r="5873" spans="1:22" x14ac:dyDescent="0.3">
      <c r="A5873">
        <v>202223</v>
      </c>
      <c r="B5873" t="s">
        <v>820</v>
      </c>
      <c r="C5873" t="s">
        <v>821</v>
      </c>
      <c r="D5873" t="s">
        <v>822</v>
      </c>
      <c r="E5873" t="s">
        <v>823</v>
      </c>
      <c r="F5873" t="s">
        <v>848</v>
      </c>
      <c r="G5873" t="s">
        <v>849</v>
      </c>
      <c r="H5873" t="s">
        <v>990</v>
      </c>
      <c r="I5873">
        <v>810</v>
      </c>
      <c r="J5873" t="s">
        <v>991</v>
      </c>
      <c r="K5873" t="s">
        <v>842</v>
      </c>
      <c r="L5873" t="s">
        <v>843</v>
      </c>
      <c r="M5873" t="s">
        <v>829</v>
      </c>
      <c r="N5873" t="s">
        <v>829</v>
      </c>
      <c r="O5873" t="s">
        <v>829</v>
      </c>
      <c r="P5873" t="s">
        <v>829</v>
      </c>
      <c r="Q5873" t="s">
        <v>829</v>
      </c>
      <c r="R5873" t="s">
        <v>829</v>
      </c>
      <c r="S5873">
        <v>64618</v>
      </c>
      <c r="T5873">
        <v>0</v>
      </c>
      <c r="U5873">
        <v>64618</v>
      </c>
      <c r="V5873">
        <v>1</v>
      </c>
    </row>
    <row r="5874" spans="1:22" x14ac:dyDescent="0.3">
      <c r="A5874">
        <v>202324</v>
      </c>
      <c r="B5874" t="s">
        <v>820</v>
      </c>
      <c r="C5874" t="s">
        <v>821</v>
      </c>
      <c r="D5874" t="s">
        <v>822</v>
      </c>
      <c r="E5874" t="s">
        <v>823</v>
      </c>
      <c r="F5874" t="s">
        <v>848</v>
      </c>
      <c r="G5874" t="s">
        <v>849</v>
      </c>
      <c r="H5874" t="s">
        <v>990</v>
      </c>
      <c r="I5874">
        <v>810</v>
      </c>
      <c r="J5874" t="s">
        <v>991</v>
      </c>
      <c r="K5874" t="s">
        <v>842</v>
      </c>
      <c r="L5874" t="s">
        <v>843</v>
      </c>
      <c r="M5874" t="s">
        <v>829</v>
      </c>
      <c r="N5874" t="s">
        <v>829</v>
      </c>
      <c r="O5874" t="s">
        <v>829</v>
      </c>
      <c r="P5874" t="s">
        <v>829</v>
      </c>
      <c r="Q5874" t="s">
        <v>829</v>
      </c>
      <c r="R5874" t="s">
        <v>829</v>
      </c>
      <c r="S5874">
        <v>63697</v>
      </c>
      <c r="T5874">
        <v>0</v>
      </c>
      <c r="U5874">
        <v>63697</v>
      </c>
      <c r="V5874">
        <v>1</v>
      </c>
    </row>
    <row r="5875" spans="1:22" x14ac:dyDescent="0.3">
      <c r="A5875">
        <v>202122</v>
      </c>
      <c r="B5875" t="s">
        <v>820</v>
      </c>
      <c r="C5875" t="s">
        <v>821</v>
      </c>
      <c r="D5875" t="s">
        <v>822</v>
      </c>
      <c r="E5875" t="s">
        <v>823</v>
      </c>
      <c r="F5875" t="s">
        <v>848</v>
      </c>
      <c r="G5875" t="s">
        <v>849</v>
      </c>
      <c r="H5875" t="s">
        <v>990</v>
      </c>
      <c r="I5875">
        <v>810</v>
      </c>
      <c r="J5875" t="s">
        <v>991</v>
      </c>
      <c r="K5875" t="s">
        <v>842</v>
      </c>
      <c r="L5875" t="s">
        <v>249</v>
      </c>
      <c r="M5875">
        <v>223520</v>
      </c>
      <c r="N5875">
        <v>1776048</v>
      </c>
      <c r="O5875">
        <v>1191093</v>
      </c>
      <c r="P5875">
        <v>60684</v>
      </c>
      <c r="Q5875">
        <v>31691</v>
      </c>
      <c r="R5875" t="s">
        <v>829</v>
      </c>
      <c r="S5875">
        <v>3283036</v>
      </c>
      <c r="T5875">
        <v>151758</v>
      </c>
      <c r="U5875">
        <v>3131278</v>
      </c>
      <c r="V5875">
        <v>72</v>
      </c>
    </row>
    <row r="5876" spans="1:22" x14ac:dyDescent="0.3">
      <c r="A5876">
        <v>202223</v>
      </c>
      <c r="B5876" t="s">
        <v>820</v>
      </c>
      <c r="C5876" t="s">
        <v>821</v>
      </c>
      <c r="D5876" t="s">
        <v>822</v>
      </c>
      <c r="E5876" t="s">
        <v>823</v>
      </c>
      <c r="F5876" t="s">
        <v>848</v>
      </c>
      <c r="G5876" t="s">
        <v>849</v>
      </c>
      <c r="H5876" t="s">
        <v>990</v>
      </c>
      <c r="I5876">
        <v>810</v>
      </c>
      <c r="J5876" t="s">
        <v>991</v>
      </c>
      <c r="K5876" t="s">
        <v>842</v>
      </c>
      <c r="L5876" t="s">
        <v>249</v>
      </c>
      <c r="M5876">
        <v>235245</v>
      </c>
      <c r="N5876">
        <v>2275801</v>
      </c>
      <c r="O5876">
        <v>1459171</v>
      </c>
      <c r="P5876">
        <v>73794</v>
      </c>
      <c r="Q5876">
        <v>33024</v>
      </c>
      <c r="R5876" t="s">
        <v>829</v>
      </c>
      <c r="S5876">
        <v>4077035</v>
      </c>
      <c r="T5876">
        <v>128436</v>
      </c>
      <c r="U5876">
        <v>3948599</v>
      </c>
      <c r="V5876">
        <v>90</v>
      </c>
    </row>
    <row r="5877" spans="1:22" x14ac:dyDescent="0.3">
      <c r="A5877">
        <v>202324</v>
      </c>
      <c r="B5877" t="s">
        <v>820</v>
      </c>
      <c r="C5877" t="s">
        <v>821</v>
      </c>
      <c r="D5877" t="s">
        <v>822</v>
      </c>
      <c r="E5877" t="s">
        <v>823</v>
      </c>
      <c r="F5877" t="s">
        <v>848</v>
      </c>
      <c r="G5877" t="s">
        <v>849</v>
      </c>
      <c r="H5877" t="s">
        <v>990</v>
      </c>
      <c r="I5877">
        <v>810</v>
      </c>
      <c r="J5877" t="s">
        <v>991</v>
      </c>
      <c r="K5877" t="s">
        <v>842</v>
      </c>
      <c r="L5877" t="s">
        <v>249</v>
      </c>
      <c r="M5877">
        <v>251707</v>
      </c>
      <c r="N5877">
        <v>2665409</v>
      </c>
      <c r="O5877">
        <v>1833801</v>
      </c>
      <c r="P5877">
        <v>93521</v>
      </c>
      <c r="Q5877">
        <v>45891</v>
      </c>
      <c r="R5877" t="s">
        <v>829</v>
      </c>
      <c r="S5877">
        <v>4890329</v>
      </c>
      <c r="T5877">
        <v>281940</v>
      </c>
      <c r="U5877">
        <v>4608389</v>
      </c>
      <c r="V5877">
        <v>104</v>
      </c>
    </row>
    <row r="5878" spans="1:22" x14ac:dyDescent="0.3">
      <c r="A5878">
        <v>202122</v>
      </c>
      <c r="B5878" t="s">
        <v>820</v>
      </c>
      <c r="C5878" t="s">
        <v>821</v>
      </c>
      <c r="D5878" t="s">
        <v>822</v>
      </c>
      <c r="E5878" t="s">
        <v>823</v>
      </c>
      <c r="F5878" t="s">
        <v>848</v>
      </c>
      <c r="G5878" t="s">
        <v>849</v>
      </c>
      <c r="H5878" t="s">
        <v>990</v>
      </c>
      <c r="I5878">
        <v>810</v>
      </c>
      <c r="J5878" t="s">
        <v>991</v>
      </c>
      <c r="K5878" t="s">
        <v>842</v>
      </c>
      <c r="L5878" t="s">
        <v>844</v>
      </c>
      <c r="M5878">
        <v>16524</v>
      </c>
      <c r="N5878">
        <v>137825</v>
      </c>
      <c r="O5878">
        <v>88053</v>
      </c>
      <c r="P5878">
        <v>4486</v>
      </c>
      <c r="Q5878">
        <v>2343</v>
      </c>
      <c r="R5878" t="s">
        <v>829</v>
      </c>
      <c r="S5878">
        <v>249231</v>
      </c>
      <c r="T5878">
        <v>0</v>
      </c>
      <c r="U5878">
        <v>249231</v>
      </c>
      <c r="V5878">
        <v>6</v>
      </c>
    </row>
    <row r="5879" spans="1:22" x14ac:dyDescent="0.3">
      <c r="A5879">
        <v>202223</v>
      </c>
      <c r="B5879" t="s">
        <v>820</v>
      </c>
      <c r="C5879" t="s">
        <v>821</v>
      </c>
      <c r="D5879" t="s">
        <v>822</v>
      </c>
      <c r="E5879" t="s">
        <v>823</v>
      </c>
      <c r="F5879" t="s">
        <v>848</v>
      </c>
      <c r="G5879" t="s">
        <v>849</v>
      </c>
      <c r="H5879" t="s">
        <v>990</v>
      </c>
      <c r="I5879">
        <v>810</v>
      </c>
      <c r="J5879" t="s">
        <v>991</v>
      </c>
      <c r="K5879" t="s">
        <v>842</v>
      </c>
      <c r="L5879" t="s">
        <v>844</v>
      </c>
      <c r="M5879">
        <v>14914</v>
      </c>
      <c r="N5879">
        <v>144284</v>
      </c>
      <c r="O5879">
        <v>92511</v>
      </c>
      <c r="P5879">
        <v>4679</v>
      </c>
      <c r="Q5879">
        <v>2094</v>
      </c>
      <c r="R5879" t="s">
        <v>829</v>
      </c>
      <c r="S5879">
        <v>258482</v>
      </c>
      <c r="T5879">
        <v>15</v>
      </c>
      <c r="U5879">
        <v>258467</v>
      </c>
      <c r="V5879">
        <v>6</v>
      </c>
    </row>
    <row r="5880" spans="1:22" x14ac:dyDescent="0.3">
      <c r="A5880">
        <v>202324</v>
      </c>
      <c r="B5880" t="s">
        <v>820</v>
      </c>
      <c r="C5880" t="s">
        <v>821</v>
      </c>
      <c r="D5880" t="s">
        <v>822</v>
      </c>
      <c r="E5880" t="s">
        <v>823</v>
      </c>
      <c r="F5880" t="s">
        <v>848</v>
      </c>
      <c r="G5880" t="s">
        <v>849</v>
      </c>
      <c r="H5880" t="s">
        <v>990</v>
      </c>
      <c r="I5880">
        <v>810</v>
      </c>
      <c r="J5880" t="s">
        <v>991</v>
      </c>
      <c r="K5880" t="s">
        <v>842</v>
      </c>
      <c r="L5880" t="s">
        <v>844</v>
      </c>
      <c r="M5880">
        <v>18819</v>
      </c>
      <c r="N5880">
        <v>199282</v>
      </c>
      <c r="O5880">
        <v>137106</v>
      </c>
      <c r="P5880">
        <v>6992</v>
      </c>
      <c r="Q5880">
        <v>3431</v>
      </c>
      <c r="R5880" t="s">
        <v>829</v>
      </c>
      <c r="S5880">
        <v>365630</v>
      </c>
      <c r="T5880">
        <v>24123</v>
      </c>
      <c r="U5880">
        <v>341507</v>
      </c>
      <c r="V5880">
        <v>8</v>
      </c>
    </row>
    <row r="5881" spans="1:22" x14ac:dyDescent="0.3">
      <c r="A5881">
        <v>202122</v>
      </c>
      <c r="B5881" t="s">
        <v>820</v>
      </c>
      <c r="C5881" t="s">
        <v>821</v>
      </c>
      <c r="D5881" t="s">
        <v>822</v>
      </c>
      <c r="E5881" t="s">
        <v>823</v>
      </c>
      <c r="F5881" t="s">
        <v>848</v>
      </c>
      <c r="G5881" t="s">
        <v>849</v>
      </c>
      <c r="H5881" t="s">
        <v>990</v>
      </c>
      <c r="I5881">
        <v>810</v>
      </c>
      <c r="J5881" t="s">
        <v>991</v>
      </c>
      <c r="K5881" t="s">
        <v>842</v>
      </c>
      <c r="L5881" t="s">
        <v>251</v>
      </c>
      <c r="M5881" t="s">
        <v>829</v>
      </c>
      <c r="N5881" t="s">
        <v>829</v>
      </c>
      <c r="O5881">
        <v>0</v>
      </c>
      <c r="P5881">
        <v>0</v>
      </c>
      <c r="Q5881">
        <v>0</v>
      </c>
      <c r="R5881">
        <v>395502</v>
      </c>
      <c r="S5881">
        <v>395502</v>
      </c>
      <c r="T5881">
        <v>0</v>
      </c>
      <c r="U5881">
        <v>395502</v>
      </c>
      <c r="V5881">
        <v>9</v>
      </c>
    </row>
    <row r="5882" spans="1:22" x14ac:dyDescent="0.3">
      <c r="A5882">
        <v>202223</v>
      </c>
      <c r="B5882" t="s">
        <v>820</v>
      </c>
      <c r="C5882" t="s">
        <v>821</v>
      </c>
      <c r="D5882" t="s">
        <v>822</v>
      </c>
      <c r="E5882" t="s">
        <v>823</v>
      </c>
      <c r="F5882" t="s">
        <v>848</v>
      </c>
      <c r="G5882" t="s">
        <v>849</v>
      </c>
      <c r="H5882" t="s">
        <v>990</v>
      </c>
      <c r="I5882">
        <v>810</v>
      </c>
      <c r="J5882" t="s">
        <v>991</v>
      </c>
      <c r="K5882" t="s">
        <v>842</v>
      </c>
      <c r="L5882" t="s">
        <v>251</v>
      </c>
      <c r="M5882" t="s">
        <v>829</v>
      </c>
      <c r="N5882" t="s">
        <v>829</v>
      </c>
      <c r="O5882">
        <v>0</v>
      </c>
      <c r="P5882">
        <v>0</v>
      </c>
      <c r="Q5882">
        <v>0</v>
      </c>
      <c r="R5882">
        <v>517160</v>
      </c>
      <c r="S5882">
        <v>517160</v>
      </c>
      <c r="T5882">
        <v>0</v>
      </c>
      <c r="U5882">
        <v>517160</v>
      </c>
      <c r="V5882">
        <v>12</v>
      </c>
    </row>
    <row r="5883" spans="1:22" x14ac:dyDescent="0.3">
      <c r="A5883">
        <v>202324</v>
      </c>
      <c r="B5883" t="s">
        <v>820</v>
      </c>
      <c r="C5883" t="s">
        <v>821</v>
      </c>
      <c r="D5883" t="s">
        <v>822</v>
      </c>
      <c r="E5883" t="s">
        <v>823</v>
      </c>
      <c r="F5883" t="s">
        <v>848</v>
      </c>
      <c r="G5883" t="s">
        <v>849</v>
      </c>
      <c r="H5883" t="s">
        <v>990</v>
      </c>
      <c r="I5883">
        <v>810</v>
      </c>
      <c r="J5883" t="s">
        <v>991</v>
      </c>
      <c r="K5883" t="s">
        <v>842</v>
      </c>
      <c r="L5883" t="s">
        <v>251</v>
      </c>
      <c r="M5883" t="s">
        <v>829</v>
      </c>
      <c r="N5883" t="s">
        <v>829</v>
      </c>
      <c r="O5883">
        <v>0</v>
      </c>
      <c r="P5883">
        <v>0</v>
      </c>
      <c r="Q5883">
        <v>0</v>
      </c>
      <c r="R5883">
        <v>627033</v>
      </c>
      <c r="S5883">
        <v>627033</v>
      </c>
      <c r="T5883">
        <v>0</v>
      </c>
      <c r="U5883">
        <v>627033</v>
      </c>
      <c r="V5883">
        <v>14</v>
      </c>
    </row>
    <row r="5884" spans="1:22" x14ac:dyDescent="0.3">
      <c r="A5884">
        <v>202122</v>
      </c>
      <c r="B5884" t="s">
        <v>820</v>
      </c>
      <c r="C5884" t="s">
        <v>821</v>
      </c>
      <c r="D5884" t="s">
        <v>822</v>
      </c>
      <c r="E5884" t="s">
        <v>823</v>
      </c>
      <c r="F5884" t="s">
        <v>848</v>
      </c>
      <c r="G5884" t="s">
        <v>849</v>
      </c>
      <c r="H5884" t="s">
        <v>990</v>
      </c>
      <c r="I5884">
        <v>810</v>
      </c>
      <c r="J5884" t="s">
        <v>991</v>
      </c>
      <c r="K5884" t="s">
        <v>842</v>
      </c>
      <c r="L5884" t="s">
        <v>253</v>
      </c>
      <c r="M5884" t="s">
        <v>829</v>
      </c>
      <c r="N5884" t="s">
        <v>829</v>
      </c>
      <c r="O5884">
        <v>0</v>
      </c>
      <c r="P5884">
        <v>0</v>
      </c>
      <c r="Q5884">
        <v>0</v>
      </c>
      <c r="R5884">
        <v>78153</v>
      </c>
      <c r="S5884">
        <v>78153</v>
      </c>
      <c r="T5884">
        <v>0</v>
      </c>
      <c r="U5884">
        <v>78153</v>
      </c>
      <c r="V5884">
        <v>2</v>
      </c>
    </row>
    <row r="5885" spans="1:22" x14ac:dyDescent="0.3">
      <c r="A5885">
        <v>202223</v>
      </c>
      <c r="B5885" t="s">
        <v>820</v>
      </c>
      <c r="C5885" t="s">
        <v>821</v>
      </c>
      <c r="D5885" t="s">
        <v>822</v>
      </c>
      <c r="E5885" t="s">
        <v>823</v>
      </c>
      <c r="F5885" t="s">
        <v>848</v>
      </c>
      <c r="G5885" t="s">
        <v>849</v>
      </c>
      <c r="H5885" t="s">
        <v>990</v>
      </c>
      <c r="I5885">
        <v>810</v>
      </c>
      <c r="J5885" t="s">
        <v>991</v>
      </c>
      <c r="K5885" t="s">
        <v>842</v>
      </c>
      <c r="L5885" t="s">
        <v>253</v>
      </c>
      <c r="M5885" t="s">
        <v>829</v>
      </c>
      <c r="N5885" t="s">
        <v>829</v>
      </c>
      <c r="O5885">
        <v>0</v>
      </c>
      <c r="P5885">
        <v>0</v>
      </c>
      <c r="Q5885">
        <v>0</v>
      </c>
      <c r="R5885">
        <v>102193</v>
      </c>
      <c r="S5885">
        <v>102193</v>
      </c>
      <c r="T5885">
        <v>0</v>
      </c>
      <c r="U5885">
        <v>102193</v>
      </c>
      <c r="V5885">
        <v>2</v>
      </c>
    </row>
    <row r="5886" spans="1:22" x14ac:dyDescent="0.3">
      <c r="A5886">
        <v>202324</v>
      </c>
      <c r="B5886" t="s">
        <v>820</v>
      </c>
      <c r="C5886" t="s">
        <v>821</v>
      </c>
      <c r="D5886" t="s">
        <v>822</v>
      </c>
      <c r="E5886" t="s">
        <v>823</v>
      </c>
      <c r="F5886" t="s">
        <v>848</v>
      </c>
      <c r="G5886" t="s">
        <v>849</v>
      </c>
      <c r="H5886" t="s">
        <v>990</v>
      </c>
      <c r="I5886">
        <v>810</v>
      </c>
      <c r="J5886" t="s">
        <v>991</v>
      </c>
      <c r="K5886" t="s">
        <v>842</v>
      </c>
      <c r="L5886" t="s">
        <v>253</v>
      </c>
      <c r="M5886" t="s">
        <v>829</v>
      </c>
      <c r="N5886" t="s">
        <v>829</v>
      </c>
      <c r="O5886">
        <v>0</v>
      </c>
      <c r="P5886">
        <v>0</v>
      </c>
      <c r="Q5886">
        <v>0</v>
      </c>
      <c r="R5886">
        <v>123905</v>
      </c>
      <c r="S5886">
        <v>123905</v>
      </c>
      <c r="T5886">
        <v>0</v>
      </c>
      <c r="U5886">
        <v>123905</v>
      </c>
      <c r="V5886">
        <v>3</v>
      </c>
    </row>
    <row r="5887" spans="1:22" x14ac:dyDescent="0.3">
      <c r="A5887">
        <v>202122</v>
      </c>
      <c r="B5887" t="s">
        <v>820</v>
      </c>
      <c r="C5887" t="s">
        <v>821</v>
      </c>
      <c r="D5887" t="s">
        <v>822</v>
      </c>
      <c r="E5887" t="s">
        <v>823</v>
      </c>
      <c r="F5887" t="s">
        <v>848</v>
      </c>
      <c r="G5887" t="s">
        <v>849</v>
      </c>
      <c r="H5887" t="s">
        <v>990</v>
      </c>
      <c r="I5887">
        <v>810</v>
      </c>
      <c r="J5887" t="s">
        <v>991</v>
      </c>
      <c r="K5887" t="s">
        <v>842</v>
      </c>
      <c r="L5887" t="s">
        <v>845</v>
      </c>
      <c r="M5887" t="s">
        <v>829</v>
      </c>
      <c r="N5887" t="s">
        <v>829</v>
      </c>
      <c r="O5887">
        <v>0</v>
      </c>
      <c r="P5887">
        <v>0</v>
      </c>
      <c r="Q5887">
        <v>0</v>
      </c>
      <c r="R5887">
        <v>99096</v>
      </c>
      <c r="S5887">
        <v>99096</v>
      </c>
      <c r="T5887">
        <v>4581</v>
      </c>
      <c r="U5887">
        <v>94515</v>
      </c>
      <c r="V5887">
        <v>2</v>
      </c>
    </row>
    <row r="5888" spans="1:22" x14ac:dyDescent="0.3">
      <c r="A5888">
        <v>202223</v>
      </c>
      <c r="B5888" t="s">
        <v>820</v>
      </c>
      <c r="C5888" t="s">
        <v>821</v>
      </c>
      <c r="D5888" t="s">
        <v>822</v>
      </c>
      <c r="E5888" t="s">
        <v>823</v>
      </c>
      <c r="F5888" t="s">
        <v>848</v>
      </c>
      <c r="G5888" t="s">
        <v>849</v>
      </c>
      <c r="H5888" t="s">
        <v>990</v>
      </c>
      <c r="I5888">
        <v>810</v>
      </c>
      <c r="J5888" t="s">
        <v>991</v>
      </c>
      <c r="K5888" t="s">
        <v>842</v>
      </c>
      <c r="L5888" t="s">
        <v>845</v>
      </c>
      <c r="M5888" t="s">
        <v>829</v>
      </c>
      <c r="N5888" t="s">
        <v>829</v>
      </c>
      <c r="O5888">
        <v>0</v>
      </c>
      <c r="P5888">
        <v>0</v>
      </c>
      <c r="Q5888">
        <v>0</v>
      </c>
      <c r="R5888">
        <v>136721</v>
      </c>
      <c r="S5888">
        <v>136721</v>
      </c>
      <c r="T5888">
        <v>19049</v>
      </c>
      <c r="U5888">
        <v>117672</v>
      </c>
      <c r="V5888">
        <v>3</v>
      </c>
    </row>
    <row r="5889" spans="1:22" x14ac:dyDescent="0.3">
      <c r="A5889">
        <v>202324</v>
      </c>
      <c r="B5889" t="s">
        <v>820</v>
      </c>
      <c r="C5889" t="s">
        <v>821</v>
      </c>
      <c r="D5889" t="s">
        <v>822</v>
      </c>
      <c r="E5889" t="s">
        <v>823</v>
      </c>
      <c r="F5889" t="s">
        <v>848</v>
      </c>
      <c r="G5889" t="s">
        <v>849</v>
      </c>
      <c r="H5889" t="s">
        <v>990</v>
      </c>
      <c r="I5889">
        <v>810</v>
      </c>
      <c r="J5889" t="s">
        <v>991</v>
      </c>
      <c r="K5889" t="s">
        <v>842</v>
      </c>
      <c r="L5889" t="s">
        <v>845</v>
      </c>
      <c r="M5889" t="s">
        <v>829</v>
      </c>
      <c r="N5889" t="s">
        <v>829</v>
      </c>
      <c r="O5889">
        <v>0</v>
      </c>
      <c r="P5889">
        <v>0</v>
      </c>
      <c r="Q5889">
        <v>0</v>
      </c>
      <c r="R5889">
        <v>165768</v>
      </c>
      <c r="S5889">
        <v>165768</v>
      </c>
      <c r="T5889">
        <v>0</v>
      </c>
      <c r="U5889">
        <v>165768</v>
      </c>
      <c r="V5889">
        <v>4</v>
      </c>
    </row>
    <row r="5890" spans="1:22" x14ac:dyDescent="0.3">
      <c r="A5890">
        <v>202122</v>
      </c>
      <c r="B5890" t="s">
        <v>820</v>
      </c>
      <c r="C5890" t="s">
        <v>821</v>
      </c>
      <c r="D5890" t="s">
        <v>822</v>
      </c>
      <c r="E5890" t="s">
        <v>823</v>
      </c>
      <c r="F5890" t="s">
        <v>824</v>
      </c>
      <c r="G5890" t="s">
        <v>825</v>
      </c>
      <c r="H5890" t="s">
        <v>992</v>
      </c>
      <c r="I5890">
        <v>314</v>
      </c>
      <c r="J5890" t="s">
        <v>993</v>
      </c>
      <c r="K5890" t="s">
        <v>828</v>
      </c>
      <c r="L5890" t="s">
        <v>336</v>
      </c>
      <c r="M5890">
        <v>321300</v>
      </c>
      <c r="N5890">
        <v>497001</v>
      </c>
      <c r="O5890">
        <v>0</v>
      </c>
      <c r="P5890">
        <v>181932</v>
      </c>
      <c r="Q5890">
        <v>630000</v>
      </c>
      <c r="R5890" t="s">
        <v>829</v>
      </c>
      <c r="S5890">
        <v>1630233</v>
      </c>
      <c r="T5890" t="s">
        <v>829</v>
      </c>
      <c r="U5890">
        <v>1630233</v>
      </c>
      <c r="V5890">
        <v>136</v>
      </c>
    </row>
    <row r="5891" spans="1:22" x14ac:dyDescent="0.3">
      <c r="A5891">
        <v>202223</v>
      </c>
      <c r="B5891" t="s">
        <v>820</v>
      </c>
      <c r="C5891" t="s">
        <v>821</v>
      </c>
      <c r="D5891" t="s">
        <v>822</v>
      </c>
      <c r="E5891" t="s">
        <v>823</v>
      </c>
      <c r="F5891" t="s">
        <v>824</v>
      </c>
      <c r="G5891" t="s">
        <v>825</v>
      </c>
      <c r="H5891" t="s">
        <v>992</v>
      </c>
      <c r="I5891">
        <v>314</v>
      </c>
      <c r="J5891" t="s">
        <v>993</v>
      </c>
      <c r="K5891" t="s">
        <v>828</v>
      </c>
      <c r="L5891" t="s">
        <v>336</v>
      </c>
      <c r="M5891">
        <v>136667</v>
      </c>
      <c r="N5891">
        <v>466666</v>
      </c>
      <c r="O5891">
        <v>42000</v>
      </c>
      <c r="P5891">
        <v>0</v>
      </c>
      <c r="Q5891">
        <v>105398</v>
      </c>
      <c r="R5891" t="s">
        <v>829</v>
      </c>
      <c r="S5891">
        <v>750731</v>
      </c>
      <c r="T5891" t="s">
        <v>829</v>
      </c>
      <c r="U5891">
        <v>750731</v>
      </c>
      <c r="V5891">
        <v>68</v>
      </c>
    </row>
    <row r="5892" spans="1:22" x14ac:dyDescent="0.3">
      <c r="A5892">
        <v>202324</v>
      </c>
      <c r="B5892" t="s">
        <v>820</v>
      </c>
      <c r="C5892" t="s">
        <v>821</v>
      </c>
      <c r="D5892" t="s">
        <v>822</v>
      </c>
      <c r="E5892" t="s">
        <v>823</v>
      </c>
      <c r="F5892" t="s">
        <v>824</v>
      </c>
      <c r="G5892" t="s">
        <v>825</v>
      </c>
      <c r="H5892" t="s">
        <v>992</v>
      </c>
      <c r="I5892">
        <v>314</v>
      </c>
      <c r="J5892" t="s">
        <v>993</v>
      </c>
      <c r="K5892" t="s">
        <v>828</v>
      </c>
      <c r="L5892" t="s">
        <v>336</v>
      </c>
      <c r="M5892">
        <v>60000</v>
      </c>
      <c r="N5892">
        <v>887518</v>
      </c>
      <c r="O5892">
        <v>0</v>
      </c>
      <c r="P5892">
        <v>0</v>
      </c>
      <c r="Q5892">
        <v>580500</v>
      </c>
      <c r="R5892" t="s">
        <v>829</v>
      </c>
      <c r="S5892">
        <v>1528018</v>
      </c>
      <c r="T5892" t="s">
        <v>829</v>
      </c>
      <c r="U5892">
        <v>1528018</v>
      </c>
      <c r="V5892">
        <v>140</v>
      </c>
    </row>
    <row r="5893" spans="1:22" x14ac:dyDescent="0.3">
      <c r="A5893">
        <v>202122</v>
      </c>
      <c r="B5893" t="s">
        <v>820</v>
      </c>
      <c r="C5893" t="s">
        <v>821</v>
      </c>
      <c r="D5893" t="s">
        <v>822</v>
      </c>
      <c r="E5893" t="s">
        <v>823</v>
      </c>
      <c r="F5893" t="s">
        <v>824</v>
      </c>
      <c r="G5893" t="s">
        <v>825</v>
      </c>
      <c r="H5893" t="s">
        <v>992</v>
      </c>
      <c r="I5893">
        <v>314</v>
      </c>
      <c r="J5893" t="s">
        <v>993</v>
      </c>
      <c r="K5893" t="s">
        <v>828</v>
      </c>
      <c r="L5893" t="s">
        <v>235</v>
      </c>
      <c r="M5893" t="s">
        <v>829</v>
      </c>
      <c r="N5893">
        <v>218600</v>
      </c>
      <c r="O5893">
        <v>0</v>
      </c>
      <c r="P5893" t="s">
        <v>829</v>
      </c>
      <c r="Q5893" t="s">
        <v>829</v>
      </c>
      <c r="R5893" t="s">
        <v>829</v>
      </c>
      <c r="S5893">
        <v>218600</v>
      </c>
      <c r="T5893">
        <v>0</v>
      </c>
      <c r="U5893">
        <v>218600</v>
      </c>
      <c r="V5893">
        <v>18</v>
      </c>
    </row>
    <row r="5894" spans="1:22" x14ac:dyDescent="0.3">
      <c r="A5894">
        <v>202223</v>
      </c>
      <c r="B5894" t="s">
        <v>820</v>
      </c>
      <c r="C5894" t="s">
        <v>821</v>
      </c>
      <c r="D5894" t="s">
        <v>822</v>
      </c>
      <c r="E5894" t="s">
        <v>823</v>
      </c>
      <c r="F5894" t="s">
        <v>824</v>
      </c>
      <c r="G5894" t="s">
        <v>825</v>
      </c>
      <c r="H5894" t="s">
        <v>992</v>
      </c>
      <c r="I5894">
        <v>314</v>
      </c>
      <c r="J5894" t="s">
        <v>993</v>
      </c>
      <c r="K5894" t="s">
        <v>828</v>
      </c>
      <c r="L5894" t="s">
        <v>235</v>
      </c>
      <c r="M5894" t="s">
        <v>829</v>
      </c>
      <c r="N5894">
        <v>228100</v>
      </c>
      <c r="O5894">
        <v>0</v>
      </c>
      <c r="P5894" t="s">
        <v>829</v>
      </c>
      <c r="Q5894" t="s">
        <v>829</v>
      </c>
      <c r="R5894" t="s">
        <v>829</v>
      </c>
      <c r="S5894">
        <v>228100</v>
      </c>
      <c r="T5894">
        <v>0</v>
      </c>
      <c r="U5894">
        <v>228100</v>
      </c>
      <c r="V5894">
        <v>21</v>
      </c>
    </row>
    <row r="5895" spans="1:22" x14ac:dyDescent="0.3">
      <c r="A5895">
        <v>202324</v>
      </c>
      <c r="B5895" t="s">
        <v>820</v>
      </c>
      <c r="C5895" t="s">
        <v>821</v>
      </c>
      <c r="D5895" t="s">
        <v>822</v>
      </c>
      <c r="E5895" t="s">
        <v>823</v>
      </c>
      <c r="F5895" t="s">
        <v>824</v>
      </c>
      <c r="G5895" t="s">
        <v>825</v>
      </c>
      <c r="H5895" t="s">
        <v>992</v>
      </c>
      <c r="I5895">
        <v>314</v>
      </c>
      <c r="J5895" t="s">
        <v>993</v>
      </c>
      <c r="K5895" t="s">
        <v>828</v>
      </c>
      <c r="L5895" t="s">
        <v>235</v>
      </c>
      <c r="M5895" t="s">
        <v>829</v>
      </c>
      <c r="N5895">
        <v>268100</v>
      </c>
      <c r="O5895">
        <v>0</v>
      </c>
      <c r="P5895" t="s">
        <v>829</v>
      </c>
      <c r="Q5895" t="s">
        <v>829</v>
      </c>
      <c r="R5895" t="s">
        <v>829</v>
      </c>
      <c r="S5895">
        <v>268100</v>
      </c>
      <c r="T5895">
        <v>0</v>
      </c>
      <c r="U5895">
        <v>268100</v>
      </c>
      <c r="V5895">
        <v>25</v>
      </c>
    </row>
    <row r="5896" spans="1:22" x14ac:dyDescent="0.3">
      <c r="A5896">
        <v>202122</v>
      </c>
      <c r="B5896" t="s">
        <v>820</v>
      </c>
      <c r="C5896" t="s">
        <v>821</v>
      </c>
      <c r="D5896" t="s">
        <v>822</v>
      </c>
      <c r="E5896" t="s">
        <v>823</v>
      </c>
      <c r="F5896" t="s">
        <v>824</v>
      </c>
      <c r="G5896" t="s">
        <v>825</v>
      </c>
      <c r="H5896" t="s">
        <v>992</v>
      </c>
      <c r="I5896">
        <v>314</v>
      </c>
      <c r="J5896" t="s">
        <v>993</v>
      </c>
      <c r="K5896" t="s">
        <v>828</v>
      </c>
      <c r="L5896" t="s">
        <v>534</v>
      </c>
      <c r="M5896">
        <v>165756</v>
      </c>
      <c r="N5896">
        <v>4001179</v>
      </c>
      <c r="O5896">
        <v>17696</v>
      </c>
      <c r="P5896">
        <v>363536</v>
      </c>
      <c r="Q5896">
        <v>416439</v>
      </c>
      <c r="R5896" t="s">
        <v>829</v>
      </c>
      <c r="S5896">
        <v>4964604</v>
      </c>
      <c r="T5896">
        <v>0</v>
      </c>
      <c r="U5896">
        <v>4964604</v>
      </c>
      <c r="V5896">
        <v>113</v>
      </c>
    </row>
    <row r="5897" spans="1:22" x14ac:dyDescent="0.3">
      <c r="A5897">
        <v>202223</v>
      </c>
      <c r="B5897" t="s">
        <v>820</v>
      </c>
      <c r="C5897" t="s">
        <v>821</v>
      </c>
      <c r="D5897" t="s">
        <v>822</v>
      </c>
      <c r="E5897" t="s">
        <v>823</v>
      </c>
      <c r="F5897" t="s">
        <v>824</v>
      </c>
      <c r="G5897" t="s">
        <v>825</v>
      </c>
      <c r="H5897" t="s">
        <v>992</v>
      </c>
      <c r="I5897">
        <v>314</v>
      </c>
      <c r="J5897" t="s">
        <v>993</v>
      </c>
      <c r="K5897" t="s">
        <v>828</v>
      </c>
      <c r="L5897" t="s">
        <v>534</v>
      </c>
      <c r="M5897">
        <v>133766</v>
      </c>
      <c r="N5897">
        <v>4603990</v>
      </c>
      <c r="O5897">
        <v>0</v>
      </c>
      <c r="P5897">
        <v>0</v>
      </c>
      <c r="Q5897">
        <v>1109017</v>
      </c>
      <c r="R5897" t="s">
        <v>829</v>
      </c>
      <c r="S5897">
        <v>5846773</v>
      </c>
      <c r="T5897">
        <v>0</v>
      </c>
      <c r="U5897">
        <v>5846773</v>
      </c>
      <c r="V5897">
        <v>134</v>
      </c>
    </row>
    <row r="5898" spans="1:22" x14ac:dyDescent="0.3">
      <c r="A5898">
        <v>202324</v>
      </c>
      <c r="B5898" t="s">
        <v>820</v>
      </c>
      <c r="C5898" t="s">
        <v>821</v>
      </c>
      <c r="D5898" t="s">
        <v>822</v>
      </c>
      <c r="E5898" t="s">
        <v>823</v>
      </c>
      <c r="F5898" t="s">
        <v>824</v>
      </c>
      <c r="G5898" t="s">
        <v>825</v>
      </c>
      <c r="H5898" t="s">
        <v>992</v>
      </c>
      <c r="I5898">
        <v>314</v>
      </c>
      <c r="J5898" t="s">
        <v>993</v>
      </c>
      <c r="K5898" t="s">
        <v>828</v>
      </c>
      <c r="L5898" t="s">
        <v>534</v>
      </c>
      <c r="M5898">
        <v>163328</v>
      </c>
      <c r="N5898">
        <v>4792579</v>
      </c>
      <c r="O5898">
        <v>178811</v>
      </c>
      <c r="P5898">
        <v>370843</v>
      </c>
      <c r="Q5898">
        <v>602794</v>
      </c>
      <c r="R5898" t="s">
        <v>829</v>
      </c>
      <c r="S5898">
        <v>6108355</v>
      </c>
      <c r="T5898">
        <v>416237</v>
      </c>
      <c r="U5898">
        <v>5692118</v>
      </c>
      <c r="V5898">
        <v>142</v>
      </c>
    </row>
    <row r="5899" spans="1:22" x14ac:dyDescent="0.3">
      <c r="A5899">
        <v>202122</v>
      </c>
      <c r="B5899" t="s">
        <v>820</v>
      </c>
      <c r="C5899" t="s">
        <v>821</v>
      </c>
      <c r="D5899" t="s">
        <v>822</v>
      </c>
      <c r="E5899" t="s">
        <v>823</v>
      </c>
      <c r="F5899" t="s">
        <v>824</v>
      </c>
      <c r="G5899" t="s">
        <v>825</v>
      </c>
      <c r="H5899" t="s">
        <v>992</v>
      </c>
      <c r="I5899">
        <v>314</v>
      </c>
      <c r="J5899" t="s">
        <v>993</v>
      </c>
      <c r="K5899" t="s">
        <v>828</v>
      </c>
      <c r="L5899" t="s">
        <v>603</v>
      </c>
      <c r="M5899" t="s">
        <v>829</v>
      </c>
      <c r="N5899" t="s">
        <v>829</v>
      </c>
      <c r="O5899" t="s">
        <v>829</v>
      </c>
      <c r="P5899">
        <v>0</v>
      </c>
      <c r="Q5899">
        <v>0</v>
      </c>
      <c r="R5899">
        <v>0</v>
      </c>
      <c r="S5899">
        <v>0</v>
      </c>
      <c r="T5899">
        <v>0</v>
      </c>
      <c r="U5899">
        <v>0</v>
      </c>
      <c r="V5899">
        <v>0</v>
      </c>
    </row>
    <row r="5900" spans="1:22" x14ac:dyDescent="0.3">
      <c r="A5900">
        <v>202223</v>
      </c>
      <c r="B5900" t="s">
        <v>820</v>
      </c>
      <c r="C5900" t="s">
        <v>821</v>
      </c>
      <c r="D5900" t="s">
        <v>822</v>
      </c>
      <c r="E5900" t="s">
        <v>823</v>
      </c>
      <c r="F5900" t="s">
        <v>824</v>
      </c>
      <c r="G5900" t="s">
        <v>825</v>
      </c>
      <c r="H5900" t="s">
        <v>992</v>
      </c>
      <c r="I5900">
        <v>314</v>
      </c>
      <c r="J5900" t="s">
        <v>993</v>
      </c>
      <c r="K5900" t="s">
        <v>828</v>
      </c>
      <c r="L5900" t="s">
        <v>603</v>
      </c>
      <c r="M5900" t="s">
        <v>829</v>
      </c>
      <c r="N5900" t="s">
        <v>829</v>
      </c>
      <c r="O5900" t="s">
        <v>829</v>
      </c>
      <c r="P5900">
        <v>0</v>
      </c>
      <c r="Q5900">
        <v>0</v>
      </c>
      <c r="R5900">
        <v>0</v>
      </c>
      <c r="S5900">
        <v>0</v>
      </c>
      <c r="T5900">
        <v>0</v>
      </c>
      <c r="U5900">
        <v>0</v>
      </c>
      <c r="V5900">
        <v>0</v>
      </c>
    </row>
    <row r="5901" spans="1:22" x14ac:dyDescent="0.3">
      <c r="A5901">
        <v>202324</v>
      </c>
      <c r="B5901" t="s">
        <v>820</v>
      </c>
      <c r="C5901" t="s">
        <v>821</v>
      </c>
      <c r="D5901" t="s">
        <v>822</v>
      </c>
      <c r="E5901" t="s">
        <v>823</v>
      </c>
      <c r="F5901" t="s">
        <v>824</v>
      </c>
      <c r="G5901" t="s">
        <v>825</v>
      </c>
      <c r="H5901" t="s">
        <v>992</v>
      </c>
      <c r="I5901">
        <v>314</v>
      </c>
      <c r="J5901" t="s">
        <v>993</v>
      </c>
      <c r="K5901" t="s">
        <v>828</v>
      </c>
      <c r="L5901" t="s">
        <v>603</v>
      </c>
      <c r="M5901" t="s">
        <v>829</v>
      </c>
      <c r="N5901" t="s">
        <v>829</v>
      </c>
      <c r="O5901" t="s">
        <v>829</v>
      </c>
      <c r="P5901">
        <v>0</v>
      </c>
      <c r="Q5901">
        <v>0</v>
      </c>
      <c r="R5901">
        <v>0</v>
      </c>
      <c r="S5901">
        <v>0</v>
      </c>
      <c r="T5901">
        <v>0</v>
      </c>
      <c r="U5901">
        <v>0</v>
      </c>
      <c r="V5901">
        <v>0</v>
      </c>
    </row>
    <row r="5902" spans="1:22" x14ac:dyDescent="0.3">
      <c r="A5902">
        <v>202122</v>
      </c>
      <c r="B5902" t="s">
        <v>820</v>
      </c>
      <c r="C5902" t="s">
        <v>821</v>
      </c>
      <c r="D5902" t="s">
        <v>822</v>
      </c>
      <c r="E5902" t="s">
        <v>823</v>
      </c>
      <c r="F5902" t="s">
        <v>824</v>
      </c>
      <c r="G5902" t="s">
        <v>825</v>
      </c>
      <c r="H5902" t="s">
        <v>992</v>
      </c>
      <c r="I5902">
        <v>314</v>
      </c>
      <c r="J5902" t="s">
        <v>993</v>
      </c>
      <c r="K5902" t="s">
        <v>828</v>
      </c>
      <c r="L5902" t="s">
        <v>606</v>
      </c>
      <c r="M5902">
        <v>0</v>
      </c>
      <c r="N5902">
        <v>0</v>
      </c>
      <c r="O5902">
        <v>0</v>
      </c>
      <c r="P5902">
        <v>0</v>
      </c>
      <c r="Q5902">
        <v>0</v>
      </c>
      <c r="R5902">
        <v>0</v>
      </c>
      <c r="S5902">
        <v>0</v>
      </c>
      <c r="T5902">
        <v>0</v>
      </c>
      <c r="U5902">
        <v>0</v>
      </c>
      <c r="V5902">
        <v>0</v>
      </c>
    </row>
    <row r="5903" spans="1:22" x14ac:dyDescent="0.3">
      <c r="A5903">
        <v>202223</v>
      </c>
      <c r="B5903" t="s">
        <v>820</v>
      </c>
      <c r="C5903" t="s">
        <v>821</v>
      </c>
      <c r="D5903" t="s">
        <v>822</v>
      </c>
      <c r="E5903" t="s">
        <v>823</v>
      </c>
      <c r="F5903" t="s">
        <v>824</v>
      </c>
      <c r="G5903" t="s">
        <v>825</v>
      </c>
      <c r="H5903" t="s">
        <v>992</v>
      </c>
      <c r="I5903">
        <v>314</v>
      </c>
      <c r="J5903" t="s">
        <v>993</v>
      </c>
      <c r="K5903" t="s">
        <v>828</v>
      </c>
      <c r="L5903" t="s">
        <v>606</v>
      </c>
      <c r="M5903">
        <v>0</v>
      </c>
      <c r="N5903">
        <v>0</v>
      </c>
      <c r="O5903">
        <v>0</v>
      </c>
      <c r="P5903">
        <v>0</v>
      </c>
      <c r="Q5903">
        <v>0</v>
      </c>
      <c r="R5903">
        <v>0</v>
      </c>
      <c r="S5903">
        <v>0</v>
      </c>
      <c r="T5903">
        <v>0</v>
      </c>
      <c r="U5903">
        <v>0</v>
      </c>
      <c r="V5903">
        <v>0</v>
      </c>
    </row>
    <row r="5904" spans="1:22" x14ac:dyDescent="0.3">
      <c r="A5904">
        <v>202324</v>
      </c>
      <c r="B5904" t="s">
        <v>820</v>
      </c>
      <c r="C5904" t="s">
        <v>821</v>
      </c>
      <c r="D5904" t="s">
        <v>822</v>
      </c>
      <c r="E5904" t="s">
        <v>823</v>
      </c>
      <c r="F5904" t="s">
        <v>824</v>
      </c>
      <c r="G5904" t="s">
        <v>825</v>
      </c>
      <c r="H5904" t="s">
        <v>992</v>
      </c>
      <c r="I5904">
        <v>314</v>
      </c>
      <c r="J5904" t="s">
        <v>993</v>
      </c>
      <c r="K5904" t="s">
        <v>828</v>
      </c>
      <c r="L5904" t="s">
        <v>606</v>
      </c>
      <c r="M5904">
        <v>0</v>
      </c>
      <c r="N5904">
        <v>0</v>
      </c>
      <c r="O5904">
        <v>0</v>
      </c>
      <c r="P5904">
        <v>0</v>
      </c>
      <c r="Q5904">
        <v>0</v>
      </c>
      <c r="R5904">
        <v>0</v>
      </c>
      <c r="S5904">
        <v>0</v>
      </c>
      <c r="T5904">
        <v>0</v>
      </c>
      <c r="U5904">
        <v>0</v>
      </c>
      <c r="V5904">
        <v>0</v>
      </c>
    </row>
    <row r="5905" spans="1:22" x14ac:dyDescent="0.3">
      <c r="A5905">
        <v>202122</v>
      </c>
      <c r="B5905" t="s">
        <v>820</v>
      </c>
      <c r="C5905" t="s">
        <v>821</v>
      </c>
      <c r="D5905" t="s">
        <v>822</v>
      </c>
      <c r="E5905" t="s">
        <v>823</v>
      </c>
      <c r="F5905" t="s">
        <v>824</v>
      </c>
      <c r="G5905" t="s">
        <v>825</v>
      </c>
      <c r="H5905" t="s">
        <v>992</v>
      </c>
      <c r="I5905">
        <v>314</v>
      </c>
      <c r="J5905" t="s">
        <v>993</v>
      </c>
      <c r="K5905" t="s">
        <v>828</v>
      </c>
      <c r="L5905" t="s">
        <v>609</v>
      </c>
      <c r="M5905" t="s">
        <v>829</v>
      </c>
      <c r="N5905" t="s">
        <v>829</v>
      </c>
      <c r="O5905" t="s">
        <v>829</v>
      </c>
      <c r="P5905" t="s">
        <v>829</v>
      </c>
      <c r="Q5905">
        <v>0</v>
      </c>
      <c r="R5905" t="s">
        <v>829</v>
      </c>
      <c r="S5905">
        <v>0</v>
      </c>
      <c r="T5905">
        <v>0</v>
      </c>
      <c r="U5905">
        <v>0</v>
      </c>
      <c r="V5905">
        <v>0</v>
      </c>
    </row>
    <row r="5906" spans="1:22" x14ac:dyDescent="0.3">
      <c r="A5906">
        <v>202223</v>
      </c>
      <c r="B5906" t="s">
        <v>820</v>
      </c>
      <c r="C5906" t="s">
        <v>821</v>
      </c>
      <c r="D5906" t="s">
        <v>822</v>
      </c>
      <c r="E5906" t="s">
        <v>823</v>
      </c>
      <c r="F5906" t="s">
        <v>824</v>
      </c>
      <c r="G5906" t="s">
        <v>825</v>
      </c>
      <c r="H5906" t="s">
        <v>992</v>
      </c>
      <c r="I5906">
        <v>314</v>
      </c>
      <c r="J5906" t="s">
        <v>993</v>
      </c>
      <c r="K5906" t="s">
        <v>828</v>
      </c>
      <c r="L5906" t="s">
        <v>609</v>
      </c>
      <c r="M5906" t="s">
        <v>829</v>
      </c>
      <c r="N5906" t="s">
        <v>829</v>
      </c>
      <c r="O5906" t="s">
        <v>829</v>
      </c>
      <c r="P5906" t="s">
        <v>829</v>
      </c>
      <c r="Q5906">
        <v>0</v>
      </c>
      <c r="R5906" t="s">
        <v>829</v>
      </c>
      <c r="S5906">
        <v>0</v>
      </c>
      <c r="T5906">
        <v>0</v>
      </c>
      <c r="U5906">
        <v>0</v>
      </c>
      <c r="V5906">
        <v>0</v>
      </c>
    </row>
    <row r="5907" spans="1:22" x14ac:dyDescent="0.3">
      <c r="A5907">
        <v>202122</v>
      </c>
      <c r="B5907" t="s">
        <v>820</v>
      </c>
      <c r="C5907" t="s">
        <v>821</v>
      </c>
      <c r="D5907" t="s">
        <v>822</v>
      </c>
      <c r="E5907" t="s">
        <v>823</v>
      </c>
      <c r="F5907" t="s">
        <v>824</v>
      </c>
      <c r="G5907" t="s">
        <v>825</v>
      </c>
      <c r="H5907" t="s">
        <v>992</v>
      </c>
      <c r="I5907">
        <v>314</v>
      </c>
      <c r="J5907" t="s">
        <v>993</v>
      </c>
      <c r="K5907" t="s">
        <v>828</v>
      </c>
      <c r="L5907" t="s">
        <v>830</v>
      </c>
      <c r="M5907">
        <v>15155</v>
      </c>
      <c r="N5907">
        <v>167171</v>
      </c>
      <c r="O5907">
        <v>113969</v>
      </c>
      <c r="P5907">
        <v>4452</v>
      </c>
      <c r="Q5907">
        <v>397</v>
      </c>
      <c r="R5907">
        <v>28238</v>
      </c>
      <c r="S5907">
        <v>329382</v>
      </c>
      <c r="T5907">
        <v>0</v>
      </c>
      <c r="U5907">
        <v>329382</v>
      </c>
      <c r="V5907">
        <v>8</v>
      </c>
    </row>
    <row r="5908" spans="1:22" x14ac:dyDescent="0.3">
      <c r="A5908">
        <v>202223</v>
      </c>
      <c r="B5908" t="s">
        <v>820</v>
      </c>
      <c r="C5908" t="s">
        <v>821</v>
      </c>
      <c r="D5908" t="s">
        <v>822</v>
      </c>
      <c r="E5908" t="s">
        <v>823</v>
      </c>
      <c r="F5908" t="s">
        <v>824</v>
      </c>
      <c r="G5908" t="s">
        <v>825</v>
      </c>
      <c r="H5908" t="s">
        <v>992</v>
      </c>
      <c r="I5908">
        <v>314</v>
      </c>
      <c r="J5908" t="s">
        <v>993</v>
      </c>
      <c r="K5908" t="s">
        <v>828</v>
      </c>
      <c r="L5908" t="s">
        <v>830</v>
      </c>
      <c r="M5908">
        <v>14264</v>
      </c>
      <c r="N5908">
        <v>157349</v>
      </c>
      <c r="O5908">
        <v>107273</v>
      </c>
      <c r="P5908">
        <v>4191</v>
      </c>
      <c r="Q5908">
        <v>374</v>
      </c>
      <c r="R5908">
        <v>26579</v>
      </c>
      <c r="S5908">
        <v>310028</v>
      </c>
      <c r="T5908">
        <v>0</v>
      </c>
      <c r="U5908">
        <v>310028</v>
      </c>
      <c r="V5908">
        <v>7</v>
      </c>
    </row>
    <row r="5909" spans="1:22" x14ac:dyDescent="0.3">
      <c r="A5909">
        <v>202324</v>
      </c>
      <c r="B5909" t="s">
        <v>820</v>
      </c>
      <c r="C5909" t="s">
        <v>821</v>
      </c>
      <c r="D5909" t="s">
        <v>822</v>
      </c>
      <c r="E5909" t="s">
        <v>823</v>
      </c>
      <c r="F5909" t="s">
        <v>824</v>
      </c>
      <c r="G5909" t="s">
        <v>825</v>
      </c>
      <c r="H5909" t="s">
        <v>992</v>
      </c>
      <c r="I5909">
        <v>314</v>
      </c>
      <c r="J5909" t="s">
        <v>993</v>
      </c>
      <c r="K5909" t="s">
        <v>828</v>
      </c>
      <c r="L5909" t="s">
        <v>830</v>
      </c>
      <c r="M5909">
        <v>12532</v>
      </c>
      <c r="N5909">
        <v>164682</v>
      </c>
      <c r="O5909">
        <v>101770</v>
      </c>
      <c r="P5909">
        <v>5104</v>
      </c>
      <c r="Q5909">
        <v>619</v>
      </c>
      <c r="R5909">
        <v>58465</v>
      </c>
      <c r="S5909">
        <v>343172</v>
      </c>
      <c r="T5909">
        <v>0</v>
      </c>
      <c r="U5909">
        <v>343172</v>
      </c>
      <c r="V5909">
        <v>9</v>
      </c>
    </row>
    <row r="5910" spans="1:22" x14ac:dyDescent="0.3">
      <c r="A5910">
        <v>202122</v>
      </c>
      <c r="B5910" t="s">
        <v>820</v>
      </c>
      <c r="C5910" t="s">
        <v>821</v>
      </c>
      <c r="D5910" t="s">
        <v>822</v>
      </c>
      <c r="E5910" t="s">
        <v>823</v>
      </c>
      <c r="F5910" t="s">
        <v>824</v>
      </c>
      <c r="G5910" t="s">
        <v>825</v>
      </c>
      <c r="H5910" t="s">
        <v>992</v>
      </c>
      <c r="I5910">
        <v>314</v>
      </c>
      <c r="J5910" t="s">
        <v>993</v>
      </c>
      <c r="K5910" t="s">
        <v>828</v>
      </c>
      <c r="L5910" t="s">
        <v>537</v>
      </c>
      <c r="M5910">
        <v>0</v>
      </c>
      <c r="N5910">
        <v>943476</v>
      </c>
      <c r="O5910">
        <v>1461351</v>
      </c>
      <c r="P5910">
        <v>5271733</v>
      </c>
      <c r="Q5910">
        <v>0</v>
      </c>
      <c r="R5910">
        <v>0</v>
      </c>
      <c r="S5910">
        <v>7676560</v>
      </c>
      <c r="T5910">
        <v>0</v>
      </c>
      <c r="U5910">
        <v>7676560</v>
      </c>
      <c r="V5910">
        <v>175</v>
      </c>
    </row>
    <row r="5911" spans="1:22" x14ac:dyDescent="0.3">
      <c r="A5911">
        <v>202223</v>
      </c>
      <c r="B5911" t="s">
        <v>820</v>
      </c>
      <c r="C5911" t="s">
        <v>821</v>
      </c>
      <c r="D5911" t="s">
        <v>822</v>
      </c>
      <c r="E5911" t="s">
        <v>823</v>
      </c>
      <c r="F5911" t="s">
        <v>824</v>
      </c>
      <c r="G5911" t="s">
        <v>825</v>
      </c>
      <c r="H5911" t="s">
        <v>992</v>
      </c>
      <c r="I5911">
        <v>314</v>
      </c>
      <c r="J5911" t="s">
        <v>993</v>
      </c>
      <c r="K5911" t="s">
        <v>828</v>
      </c>
      <c r="L5911" t="s">
        <v>537</v>
      </c>
      <c r="M5911">
        <v>0</v>
      </c>
      <c r="N5911">
        <v>1310553</v>
      </c>
      <c r="O5911">
        <v>2162354</v>
      </c>
      <c r="P5911">
        <v>5288254</v>
      </c>
      <c r="Q5911">
        <v>0</v>
      </c>
      <c r="R5911">
        <v>0</v>
      </c>
      <c r="S5911">
        <v>8761161</v>
      </c>
      <c r="T5911">
        <v>0</v>
      </c>
      <c r="U5911">
        <v>8761161</v>
      </c>
      <c r="V5911">
        <v>200</v>
      </c>
    </row>
    <row r="5912" spans="1:22" x14ac:dyDescent="0.3">
      <c r="A5912">
        <v>202324</v>
      </c>
      <c r="B5912" t="s">
        <v>820</v>
      </c>
      <c r="C5912" t="s">
        <v>821</v>
      </c>
      <c r="D5912" t="s">
        <v>822</v>
      </c>
      <c r="E5912" t="s">
        <v>823</v>
      </c>
      <c r="F5912" t="s">
        <v>824</v>
      </c>
      <c r="G5912" t="s">
        <v>825</v>
      </c>
      <c r="H5912" t="s">
        <v>992</v>
      </c>
      <c r="I5912">
        <v>314</v>
      </c>
      <c r="J5912" t="s">
        <v>993</v>
      </c>
      <c r="K5912" t="s">
        <v>828</v>
      </c>
      <c r="L5912" t="s">
        <v>537</v>
      </c>
      <c r="M5912">
        <v>0</v>
      </c>
      <c r="N5912">
        <v>1229476</v>
      </c>
      <c r="O5912">
        <v>2075441</v>
      </c>
      <c r="P5912">
        <v>6745889</v>
      </c>
      <c r="Q5912">
        <v>0</v>
      </c>
      <c r="R5912">
        <v>160559</v>
      </c>
      <c r="S5912">
        <v>10211365</v>
      </c>
      <c r="T5912">
        <v>307917</v>
      </c>
      <c r="U5912">
        <v>9903448</v>
      </c>
      <c r="V5912">
        <v>248</v>
      </c>
    </row>
    <row r="5913" spans="1:22" x14ac:dyDescent="0.3">
      <c r="A5913">
        <v>202122</v>
      </c>
      <c r="B5913" t="s">
        <v>820</v>
      </c>
      <c r="C5913" t="s">
        <v>821</v>
      </c>
      <c r="D5913" t="s">
        <v>822</v>
      </c>
      <c r="E5913" t="s">
        <v>823</v>
      </c>
      <c r="F5913" t="s">
        <v>824</v>
      </c>
      <c r="G5913" t="s">
        <v>825</v>
      </c>
      <c r="H5913" t="s">
        <v>992</v>
      </c>
      <c r="I5913">
        <v>314</v>
      </c>
      <c r="J5913" t="s">
        <v>993</v>
      </c>
      <c r="K5913" t="s">
        <v>828</v>
      </c>
      <c r="L5913" t="s">
        <v>572</v>
      </c>
      <c r="M5913">
        <v>0</v>
      </c>
      <c r="N5913">
        <v>0</v>
      </c>
      <c r="O5913">
        <v>0</v>
      </c>
      <c r="P5913">
        <v>9777350</v>
      </c>
      <c r="Q5913">
        <v>0</v>
      </c>
      <c r="R5913">
        <v>460844</v>
      </c>
      <c r="S5913">
        <v>10238194</v>
      </c>
      <c r="T5913">
        <v>0</v>
      </c>
      <c r="U5913">
        <v>10238194</v>
      </c>
      <c r="V5913">
        <v>234</v>
      </c>
    </row>
    <row r="5914" spans="1:22" x14ac:dyDescent="0.3">
      <c r="A5914">
        <v>202223</v>
      </c>
      <c r="B5914" t="s">
        <v>820</v>
      </c>
      <c r="C5914" t="s">
        <v>821</v>
      </c>
      <c r="D5914" t="s">
        <v>822</v>
      </c>
      <c r="E5914" t="s">
        <v>823</v>
      </c>
      <c r="F5914" t="s">
        <v>824</v>
      </c>
      <c r="G5914" t="s">
        <v>825</v>
      </c>
      <c r="H5914" t="s">
        <v>992</v>
      </c>
      <c r="I5914">
        <v>314</v>
      </c>
      <c r="J5914" t="s">
        <v>993</v>
      </c>
      <c r="K5914" t="s">
        <v>828</v>
      </c>
      <c r="L5914" t="s">
        <v>572</v>
      </c>
      <c r="M5914">
        <v>0</v>
      </c>
      <c r="N5914">
        <v>0</v>
      </c>
      <c r="O5914">
        <v>0</v>
      </c>
      <c r="P5914">
        <v>9654562</v>
      </c>
      <c r="Q5914">
        <v>0</v>
      </c>
      <c r="R5914">
        <v>830804</v>
      </c>
      <c r="S5914">
        <v>10485366</v>
      </c>
      <c r="T5914">
        <v>0</v>
      </c>
      <c r="U5914">
        <v>10485366</v>
      </c>
      <c r="V5914">
        <v>240</v>
      </c>
    </row>
    <row r="5915" spans="1:22" x14ac:dyDescent="0.3">
      <c r="A5915">
        <v>202324</v>
      </c>
      <c r="B5915" t="s">
        <v>820</v>
      </c>
      <c r="C5915" t="s">
        <v>821</v>
      </c>
      <c r="D5915" t="s">
        <v>822</v>
      </c>
      <c r="E5915" t="s">
        <v>823</v>
      </c>
      <c r="F5915" t="s">
        <v>824</v>
      </c>
      <c r="G5915" t="s">
        <v>825</v>
      </c>
      <c r="H5915" t="s">
        <v>992</v>
      </c>
      <c r="I5915">
        <v>314</v>
      </c>
      <c r="J5915" t="s">
        <v>993</v>
      </c>
      <c r="K5915" t="s">
        <v>828</v>
      </c>
      <c r="L5915" t="s">
        <v>572</v>
      </c>
      <c r="M5915">
        <v>0</v>
      </c>
      <c r="N5915">
        <v>35000</v>
      </c>
      <c r="O5915">
        <v>0</v>
      </c>
      <c r="P5915">
        <v>8424003</v>
      </c>
      <c r="Q5915">
        <v>99563</v>
      </c>
      <c r="R5915">
        <v>5021093</v>
      </c>
      <c r="S5915">
        <v>13579659</v>
      </c>
      <c r="T5915">
        <v>963509</v>
      </c>
      <c r="U5915">
        <v>12616150</v>
      </c>
      <c r="V5915">
        <v>315</v>
      </c>
    </row>
    <row r="5916" spans="1:22" x14ac:dyDescent="0.3">
      <c r="A5916">
        <v>202122</v>
      </c>
      <c r="B5916" t="s">
        <v>820</v>
      </c>
      <c r="C5916" t="s">
        <v>821</v>
      </c>
      <c r="D5916" t="s">
        <v>822</v>
      </c>
      <c r="E5916" t="s">
        <v>823</v>
      </c>
      <c r="F5916" t="s">
        <v>824</v>
      </c>
      <c r="G5916" t="s">
        <v>825</v>
      </c>
      <c r="H5916" t="s">
        <v>992</v>
      </c>
      <c r="I5916">
        <v>314</v>
      </c>
      <c r="J5916" t="s">
        <v>993</v>
      </c>
      <c r="K5916" t="s">
        <v>828</v>
      </c>
      <c r="L5916" t="s">
        <v>539</v>
      </c>
      <c r="M5916">
        <v>0</v>
      </c>
      <c r="N5916">
        <v>131000</v>
      </c>
      <c r="O5916">
        <v>169000</v>
      </c>
      <c r="P5916" t="s">
        <v>829</v>
      </c>
      <c r="Q5916" t="s">
        <v>829</v>
      </c>
      <c r="R5916" t="s">
        <v>829</v>
      </c>
      <c r="S5916">
        <v>300000</v>
      </c>
      <c r="T5916">
        <v>0</v>
      </c>
      <c r="U5916">
        <v>300000</v>
      </c>
      <c r="V5916">
        <v>7</v>
      </c>
    </row>
    <row r="5917" spans="1:22" x14ac:dyDescent="0.3">
      <c r="A5917">
        <v>202223</v>
      </c>
      <c r="B5917" t="s">
        <v>820</v>
      </c>
      <c r="C5917" t="s">
        <v>821</v>
      </c>
      <c r="D5917" t="s">
        <v>822</v>
      </c>
      <c r="E5917" t="s">
        <v>823</v>
      </c>
      <c r="F5917" t="s">
        <v>824</v>
      </c>
      <c r="G5917" t="s">
        <v>825</v>
      </c>
      <c r="H5917" t="s">
        <v>992</v>
      </c>
      <c r="I5917">
        <v>314</v>
      </c>
      <c r="J5917" t="s">
        <v>993</v>
      </c>
      <c r="K5917" t="s">
        <v>828</v>
      </c>
      <c r="L5917" t="s">
        <v>539</v>
      </c>
      <c r="M5917">
        <v>0</v>
      </c>
      <c r="N5917">
        <v>111620</v>
      </c>
      <c r="O5917">
        <v>188380</v>
      </c>
      <c r="P5917" t="s">
        <v>829</v>
      </c>
      <c r="Q5917" t="s">
        <v>829</v>
      </c>
      <c r="R5917" t="s">
        <v>829</v>
      </c>
      <c r="S5917">
        <v>300000</v>
      </c>
      <c r="T5917">
        <v>0</v>
      </c>
      <c r="U5917">
        <v>300000</v>
      </c>
      <c r="V5917">
        <v>7</v>
      </c>
    </row>
    <row r="5918" spans="1:22" x14ac:dyDescent="0.3">
      <c r="A5918">
        <v>202324</v>
      </c>
      <c r="B5918" t="s">
        <v>820</v>
      </c>
      <c r="C5918" t="s">
        <v>821</v>
      </c>
      <c r="D5918" t="s">
        <v>822</v>
      </c>
      <c r="E5918" t="s">
        <v>823</v>
      </c>
      <c r="F5918" t="s">
        <v>824</v>
      </c>
      <c r="G5918" t="s">
        <v>825</v>
      </c>
      <c r="H5918" t="s">
        <v>992</v>
      </c>
      <c r="I5918">
        <v>314</v>
      </c>
      <c r="J5918" t="s">
        <v>993</v>
      </c>
      <c r="K5918" t="s">
        <v>828</v>
      </c>
      <c r="L5918" t="s">
        <v>539</v>
      </c>
      <c r="M5918">
        <v>0</v>
      </c>
      <c r="N5918">
        <v>111600</v>
      </c>
      <c r="O5918">
        <v>188400</v>
      </c>
      <c r="P5918" t="s">
        <v>829</v>
      </c>
      <c r="Q5918" t="s">
        <v>829</v>
      </c>
      <c r="R5918" t="s">
        <v>829</v>
      </c>
      <c r="S5918">
        <v>300000</v>
      </c>
      <c r="T5918">
        <v>0</v>
      </c>
      <c r="U5918">
        <v>300000</v>
      </c>
      <c r="V5918">
        <v>7</v>
      </c>
    </row>
    <row r="5919" spans="1:22" x14ac:dyDescent="0.3">
      <c r="A5919">
        <v>202122</v>
      </c>
      <c r="B5919" t="s">
        <v>820</v>
      </c>
      <c r="C5919" t="s">
        <v>821</v>
      </c>
      <c r="D5919" t="s">
        <v>822</v>
      </c>
      <c r="E5919" t="s">
        <v>823</v>
      </c>
      <c r="F5919" t="s">
        <v>824</v>
      </c>
      <c r="G5919" t="s">
        <v>825</v>
      </c>
      <c r="H5919" t="s">
        <v>992</v>
      </c>
      <c r="I5919">
        <v>314</v>
      </c>
      <c r="J5919" t="s">
        <v>993</v>
      </c>
      <c r="K5919" t="s">
        <v>828</v>
      </c>
      <c r="L5919" t="s">
        <v>541</v>
      </c>
      <c r="M5919">
        <v>43817</v>
      </c>
      <c r="N5919">
        <v>483348</v>
      </c>
      <c r="O5919">
        <v>329523</v>
      </c>
      <c r="P5919">
        <v>12873</v>
      </c>
      <c r="Q5919">
        <v>1147</v>
      </c>
      <c r="R5919">
        <v>81646</v>
      </c>
      <c r="S5919">
        <v>952354</v>
      </c>
      <c r="T5919">
        <v>0</v>
      </c>
      <c r="U5919">
        <v>952354</v>
      </c>
      <c r="V5919">
        <v>22</v>
      </c>
    </row>
    <row r="5920" spans="1:22" x14ac:dyDescent="0.3">
      <c r="A5920">
        <v>202223</v>
      </c>
      <c r="B5920" t="s">
        <v>820</v>
      </c>
      <c r="C5920" t="s">
        <v>821</v>
      </c>
      <c r="D5920" t="s">
        <v>822</v>
      </c>
      <c r="E5920" t="s">
        <v>823</v>
      </c>
      <c r="F5920" t="s">
        <v>824</v>
      </c>
      <c r="G5920" t="s">
        <v>825</v>
      </c>
      <c r="H5920" t="s">
        <v>992</v>
      </c>
      <c r="I5920">
        <v>314</v>
      </c>
      <c r="J5920" t="s">
        <v>993</v>
      </c>
      <c r="K5920" t="s">
        <v>828</v>
      </c>
      <c r="L5920" t="s">
        <v>541</v>
      </c>
      <c r="M5920">
        <v>49936</v>
      </c>
      <c r="N5920">
        <v>550846</v>
      </c>
      <c r="O5920">
        <v>375539</v>
      </c>
      <c r="P5920">
        <v>332370</v>
      </c>
      <c r="Q5920">
        <v>104308</v>
      </c>
      <c r="R5920">
        <v>93047</v>
      </c>
      <c r="S5920">
        <v>1506046</v>
      </c>
      <c r="T5920">
        <v>0</v>
      </c>
      <c r="U5920">
        <v>1506046</v>
      </c>
      <c r="V5920">
        <v>34</v>
      </c>
    </row>
    <row r="5921" spans="1:22" x14ac:dyDescent="0.3">
      <c r="A5921">
        <v>202324</v>
      </c>
      <c r="B5921" t="s">
        <v>820</v>
      </c>
      <c r="C5921" t="s">
        <v>821</v>
      </c>
      <c r="D5921" t="s">
        <v>822</v>
      </c>
      <c r="E5921" t="s">
        <v>823</v>
      </c>
      <c r="F5921" t="s">
        <v>824</v>
      </c>
      <c r="G5921" t="s">
        <v>825</v>
      </c>
      <c r="H5921" t="s">
        <v>992</v>
      </c>
      <c r="I5921">
        <v>314</v>
      </c>
      <c r="J5921" t="s">
        <v>993</v>
      </c>
      <c r="K5921" t="s">
        <v>828</v>
      </c>
      <c r="L5921" t="s">
        <v>541</v>
      </c>
      <c r="M5921">
        <v>44559</v>
      </c>
      <c r="N5921">
        <v>585555</v>
      </c>
      <c r="O5921">
        <v>361862</v>
      </c>
      <c r="P5921">
        <v>18147</v>
      </c>
      <c r="Q5921">
        <v>2201</v>
      </c>
      <c r="R5921">
        <v>207882</v>
      </c>
      <c r="S5921">
        <v>1220205</v>
      </c>
      <c r="T5921">
        <v>0</v>
      </c>
      <c r="U5921">
        <v>1220205</v>
      </c>
      <c r="V5921">
        <v>30</v>
      </c>
    </row>
    <row r="5922" spans="1:22" x14ac:dyDescent="0.3">
      <c r="A5922">
        <v>202122</v>
      </c>
      <c r="B5922" t="s">
        <v>820</v>
      </c>
      <c r="C5922" t="s">
        <v>821</v>
      </c>
      <c r="D5922" t="s">
        <v>822</v>
      </c>
      <c r="E5922" t="s">
        <v>823</v>
      </c>
      <c r="F5922" t="s">
        <v>824</v>
      </c>
      <c r="G5922" t="s">
        <v>825</v>
      </c>
      <c r="H5922" t="s">
        <v>992</v>
      </c>
      <c r="I5922">
        <v>314</v>
      </c>
      <c r="J5922" t="s">
        <v>993</v>
      </c>
      <c r="K5922" t="s">
        <v>828</v>
      </c>
      <c r="L5922" t="s">
        <v>831</v>
      </c>
      <c r="M5922" t="s">
        <v>829</v>
      </c>
      <c r="N5922" t="s">
        <v>829</v>
      </c>
      <c r="O5922" t="s">
        <v>829</v>
      </c>
      <c r="P5922">
        <v>0</v>
      </c>
      <c r="Q5922">
        <v>0</v>
      </c>
      <c r="R5922" t="s">
        <v>829</v>
      </c>
      <c r="S5922">
        <v>0</v>
      </c>
      <c r="T5922">
        <v>0</v>
      </c>
      <c r="U5922">
        <v>0</v>
      </c>
      <c r="V5922">
        <v>0</v>
      </c>
    </row>
    <row r="5923" spans="1:22" x14ac:dyDescent="0.3">
      <c r="A5923">
        <v>202223</v>
      </c>
      <c r="B5923" t="s">
        <v>820</v>
      </c>
      <c r="C5923" t="s">
        <v>821</v>
      </c>
      <c r="D5923" t="s">
        <v>822</v>
      </c>
      <c r="E5923" t="s">
        <v>823</v>
      </c>
      <c r="F5923" t="s">
        <v>824</v>
      </c>
      <c r="G5923" t="s">
        <v>825</v>
      </c>
      <c r="H5923" t="s">
        <v>992</v>
      </c>
      <c r="I5923">
        <v>314</v>
      </c>
      <c r="J5923" t="s">
        <v>993</v>
      </c>
      <c r="K5923" t="s">
        <v>828</v>
      </c>
      <c r="L5923" t="s">
        <v>831</v>
      </c>
      <c r="M5923" t="s">
        <v>829</v>
      </c>
      <c r="N5923" t="s">
        <v>829</v>
      </c>
      <c r="O5923" t="s">
        <v>829</v>
      </c>
      <c r="P5923">
        <v>0</v>
      </c>
      <c r="Q5923">
        <v>0</v>
      </c>
      <c r="R5923" t="s">
        <v>829</v>
      </c>
      <c r="S5923">
        <v>0</v>
      </c>
      <c r="T5923">
        <v>0</v>
      </c>
      <c r="U5923">
        <v>0</v>
      </c>
      <c r="V5923">
        <v>0</v>
      </c>
    </row>
    <row r="5924" spans="1:22" x14ac:dyDescent="0.3">
      <c r="A5924">
        <v>202324</v>
      </c>
      <c r="B5924" t="s">
        <v>820</v>
      </c>
      <c r="C5924" t="s">
        <v>821</v>
      </c>
      <c r="D5924" t="s">
        <v>822</v>
      </c>
      <c r="E5924" t="s">
        <v>823</v>
      </c>
      <c r="F5924" t="s">
        <v>824</v>
      </c>
      <c r="G5924" t="s">
        <v>825</v>
      </c>
      <c r="H5924" t="s">
        <v>992</v>
      </c>
      <c r="I5924">
        <v>314</v>
      </c>
      <c r="J5924" t="s">
        <v>993</v>
      </c>
      <c r="K5924" t="s">
        <v>828</v>
      </c>
      <c r="L5924" t="s">
        <v>831</v>
      </c>
      <c r="M5924" t="s">
        <v>829</v>
      </c>
      <c r="N5924" t="s">
        <v>829</v>
      </c>
      <c r="O5924" t="s">
        <v>829</v>
      </c>
      <c r="P5924">
        <v>0</v>
      </c>
      <c r="Q5924">
        <v>0</v>
      </c>
      <c r="R5924" t="s">
        <v>829</v>
      </c>
      <c r="S5924">
        <v>0</v>
      </c>
      <c r="T5924">
        <v>0</v>
      </c>
      <c r="U5924">
        <v>0</v>
      </c>
      <c r="V5924">
        <v>0</v>
      </c>
    </row>
    <row r="5925" spans="1:22" x14ac:dyDescent="0.3">
      <c r="A5925">
        <v>202122</v>
      </c>
      <c r="B5925" t="s">
        <v>820</v>
      </c>
      <c r="C5925" t="s">
        <v>821</v>
      </c>
      <c r="D5925" t="s">
        <v>822</v>
      </c>
      <c r="E5925" t="s">
        <v>823</v>
      </c>
      <c r="F5925" t="s">
        <v>824</v>
      </c>
      <c r="G5925" t="s">
        <v>825</v>
      </c>
      <c r="H5925" t="s">
        <v>992</v>
      </c>
      <c r="I5925">
        <v>314</v>
      </c>
      <c r="J5925" t="s">
        <v>993</v>
      </c>
      <c r="K5925" t="s">
        <v>828</v>
      </c>
      <c r="L5925" t="s">
        <v>832</v>
      </c>
      <c r="M5925">
        <v>0</v>
      </c>
      <c r="N5925">
        <v>0</v>
      </c>
      <c r="O5925">
        <v>0</v>
      </c>
      <c r="P5925">
        <v>0</v>
      </c>
      <c r="Q5925">
        <v>660782</v>
      </c>
      <c r="R5925">
        <v>0</v>
      </c>
      <c r="S5925">
        <v>660782</v>
      </c>
      <c r="T5925">
        <v>0</v>
      </c>
      <c r="U5925">
        <v>660782</v>
      </c>
      <c r="V5925">
        <v>15</v>
      </c>
    </row>
    <row r="5926" spans="1:22" x14ac:dyDescent="0.3">
      <c r="A5926">
        <v>202223</v>
      </c>
      <c r="B5926" t="s">
        <v>820</v>
      </c>
      <c r="C5926" t="s">
        <v>821</v>
      </c>
      <c r="D5926" t="s">
        <v>822</v>
      </c>
      <c r="E5926" t="s">
        <v>823</v>
      </c>
      <c r="F5926" t="s">
        <v>824</v>
      </c>
      <c r="G5926" t="s">
        <v>825</v>
      </c>
      <c r="H5926" t="s">
        <v>992</v>
      </c>
      <c r="I5926">
        <v>314</v>
      </c>
      <c r="J5926" t="s">
        <v>993</v>
      </c>
      <c r="K5926" t="s">
        <v>828</v>
      </c>
      <c r="L5926" t="s">
        <v>832</v>
      </c>
      <c r="M5926">
        <v>0</v>
      </c>
      <c r="N5926">
        <v>279813</v>
      </c>
      <c r="O5926">
        <v>0</v>
      </c>
      <c r="P5926">
        <v>0</v>
      </c>
      <c r="Q5926">
        <v>394000</v>
      </c>
      <c r="R5926">
        <v>0</v>
      </c>
      <c r="S5926">
        <v>673813</v>
      </c>
      <c r="T5926">
        <v>0</v>
      </c>
      <c r="U5926">
        <v>673813</v>
      </c>
      <c r="V5926">
        <v>15</v>
      </c>
    </row>
    <row r="5927" spans="1:22" x14ac:dyDescent="0.3">
      <c r="A5927">
        <v>202324</v>
      </c>
      <c r="B5927" t="s">
        <v>820</v>
      </c>
      <c r="C5927" t="s">
        <v>821</v>
      </c>
      <c r="D5927" t="s">
        <v>822</v>
      </c>
      <c r="E5927" t="s">
        <v>823</v>
      </c>
      <c r="F5927" t="s">
        <v>824</v>
      </c>
      <c r="G5927" t="s">
        <v>825</v>
      </c>
      <c r="H5927" t="s">
        <v>992</v>
      </c>
      <c r="I5927">
        <v>314</v>
      </c>
      <c r="J5927" t="s">
        <v>993</v>
      </c>
      <c r="K5927" t="s">
        <v>828</v>
      </c>
      <c r="L5927" t="s">
        <v>832</v>
      </c>
      <c r="M5927">
        <v>0</v>
      </c>
      <c r="N5927">
        <v>0</v>
      </c>
      <c r="O5927">
        <v>0</v>
      </c>
      <c r="P5927">
        <v>0</v>
      </c>
      <c r="Q5927">
        <v>684338</v>
      </c>
      <c r="R5927">
        <v>0</v>
      </c>
      <c r="S5927">
        <v>684338</v>
      </c>
      <c r="T5927">
        <v>5800</v>
      </c>
      <c r="U5927">
        <v>678538</v>
      </c>
      <c r="V5927">
        <v>17</v>
      </c>
    </row>
    <row r="5928" spans="1:22" x14ac:dyDescent="0.3">
      <c r="A5928">
        <v>202122</v>
      </c>
      <c r="B5928" t="s">
        <v>820</v>
      </c>
      <c r="C5928" t="s">
        <v>821</v>
      </c>
      <c r="D5928" t="s">
        <v>822</v>
      </c>
      <c r="E5928" t="s">
        <v>823</v>
      </c>
      <c r="F5928" t="s">
        <v>824</v>
      </c>
      <c r="G5928" t="s">
        <v>825</v>
      </c>
      <c r="H5928" t="s">
        <v>992</v>
      </c>
      <c r="I5928">
        <v>314</v>
      </c>
      <c r="J5928" t="s">
        <v>993</v>
      </c>
      <c r="K5928" t="s">
        <v>828</v>
      </c>
      <c r="L5928" t="s">
        <v>544</v>
      </c>
      <c r="M5928">
        <v>4058</v>
      </c>
      <c r="N5928">
        <v>44764</v>
      </c>
      <c r="O5928">
        <v>30518</v>
      </c>
      <c r="P5928">
        <v>1192</v>
      </c>
      <c r="Q5928">
        <v>106</v>
      </c>
      <c r="R5928">
        <v>7561</v>
      </c>
      <c r="S5928">
        <v>88200</v>
      </c>
      <c r="T5928">
        <v>0</v>
      </c>
      <c r="U5928">
        <v>88200</v>
      </c>
      <c r="V5928">
        <v>2</v>
      </c>
    </row>
    <row r="5929" spans="1:22" x14ac:dyDescent="0.3">
      <c r="A5929">
        <v>202223</v>
      </c>
      <c r="B5929" t="s">
        <v>820</v>
      </c>
      <c r="C5929" t="s">
        <v>821</v>
      </c>
      <c r="D5929" t="s">
        <v>822</v>
      </c>
      <c r="E5929" t="s">
        <v>823</v>
      </c>
      <c r="F5929" t="s">
        <v>824</v>
      </c>
      <c r="G5929" t="s">
        <v>825</v>
      </c>
      <c r="H5929" t="s">
        <v>992</v>
      </c>
      <c r="I5929">
        <v>314</v>
      </c>
      <c r="J5929" t="s">
        <v>993</v>
      </c>
      <c r="K5929" t="s">
        <v>828</v>
      </c>
      <c r="L5929" t="s">
        <v>544</v>
      </c>
      <c r="M5929">
        <v>4311</v>
      </c>
      <c r="N5929">
        <v>47556</v>
      </c>
      <c r="O5929">
        <v>32421</v>
      </c>
      <c r="P5929">
        <v>1267</v>
      </c>
      <c r="Q5929">
        <v>113</v>
      </c>
      <c r="R5929">
        <v>8033</v>
      </c>
      <c r="S5929">
        <v>93700</v>
      </c>
      <c r="T5929">
        <v>0</v>
      </c>
      <c r="U5929">
        <v>93700</v>
      </c>
      <c r="V5929">
        <v>2</v>
      </c>
    </row>
    <row r="5930" spans="1:22" x14ac:dyDescent="0.3">
      <c r="A5930">
        <v>202324</v>
      </c>
      <c r="B5930" t="s">
        <v>820</v>
      </c>
      <c r="C5930" t="s">
        <v>821</v>
      </c>
      <c r="D5930" t="s">
        <v>822</v>
      </c>
      <c r="E5930" t="s">
        <v>823</v>
      </c>
      <c r="F5930" t="s">
        <v>824</v>
      </c>
      <c r="G5930" t="s">
        <v>825</v>
      </c>
      <c r="H5930" t="s">
        <v>992</v>
      </c>
      <c r="I5930">
        <v>314</v>
      </c>
      <c r="J5930" t="s">
        <v>993</v>
      </c>
      <c r="K5930" t="s">
        <v>828</v>
      </c>
      <c r="L5930" t="s">
        <v>544</v>
      </c>
      <c r="M5930">
        <v>3422</v>
      </c>
      <c r="N5930">
        <v>44965</v>
      </c>
      <c r="O5930">
        <v>27787</v>
      </c>
      <c r="P5930">
        <v>1394</v>
      </c>
      <c r="Q5930">
        <v>169</v>
      </c>
      <c r="R5930">
        <v>15963</v>
      </c>
      <c r="S5930">
        <v>93700</v>
      </c>
      <c r="T5930">
        <v>0</v>
      </c>
      <c r="U5930">
        <v>93700</v>
      </c>
      <c r="V5930">
        <v>2</v>
      </c>
    </row>
    <row r="5931" spans="1:22" x14ac:dyDescent="0.3">
      <c r="A5931">
        <v>202122</v>
      </c>
      <c r="B5931" t="s">
        <v>820</v>
      </c>
      <c r="C5931" t="s">
        <v>821</v>
      </c>
      <c r="D5931" t="s">
        <v>822</v>
      </c>
      <c r="E5931" t="s">
        <v>823</v>
      </c>
      <c r="F5931" t="s">
        <v>824</v>
      </c>
      <c r="G5931" t="s">
        <v>825</v>
      </c>
      <c r="H5931" t="s">
        <v>992</v>
      </c>
      <c r="I5931">
        <v>314</v>
      </c>
      <c r="J5931" t="s">
        <v>993</v>
      </c>
      <c r="K5931" t="s">
        <v>828</v>
      </c>
      <c r="L5931" t="s">
        <v>600</v>
      </c>
      <c r="M5931" t="s">
        <v>829</v>
      </c>
      <c r="N5931" t="s">
        <v>829</v>
      </c>
      <c r="O5931" t="s">
        <v>829</v>
      </c>
      <c r="P5931">
        <v>0</v>
      </c>
      <c r="Q5931">
        <v>0</v>
      </c>
      <c r="R5931" t="s">
        <v>829</v>
      </c>
      <c r="S5931">
        <v>0</v>
      </c>
      <c r="T5931">
        <v>0</v>
      </c>
      <c r="U5931">
        <v>0</v>
      </c>
      <c r="V5931">
        <v>0</v>
      </c>
    </row>
    <row r="5932" spans="1:22" x14ac:dyDescent="0.3">
      <c r="A5932">
        <v>202223</v>
      </c>
      <c r="B5932" t="s">
        <v>820</v>
      </c>
      <c r="C5932" t="s">
        <v>821</v>
      </c>
      <c r="D5932" t="s">
        <v>822</v>
      </c>
      <c r="E5932" t="s">
        <v>823</v>
      </c>
      <c r="F5932" t="s">
        <v>824</v>
      </c>
      <c r="G5932" t="s">
        <v>825</v>
      </c>
      <c r="H5932" t="s">
        <v>992</v>
      </c>
      <c r="I5932">
        <v>314</v>
      </c>
      <c r="J5932" t="s">
        <v>993</v>
      </c>
      <c r="K5932" t="s">
        <v>828</v>
      </c>
      <c r="L5932" t="s">
        <v>600</v>
      </c>
      <c r="M5932" t="s">
        <v>829</v>
      </c>
      <c r="N5932" t="s">
        <v>829</v>
      </c>
      <c r="O5932" t="s">
        <v>829</v>
      </c>
      <c r="P5932">
        <v>0</v>
      </c>
      <c r="Q5932">
        <v>0</v>
      </c>
      <c r="R5932" t="s">
        <v>829</v>
      </c>
      <c r="S5932">
        <v>0</v>
      </c>
      <c r="T5932">
        <v>0</v>
      </c>
      <c r="U5932">
        <v>0</v>
      </c>
      <c r="V5932">
        <v>0</v>
      </c>
    </row>
    <row r="5933" spans="1:22" x14ac:dyDescent="0.3">
      <c r="A5933">
        <v>202324</v>
      </c>
      <c r="B5933" t="s">
        <v>820</v>
      </c>
      <c r="C5933" t="s">
        <v>821</v>
      </c>
      <c r="D5933" t="s">
        <v>822</v>
      </c>
      <c r="E5933" t="s">
        <v>823</v>
      </c>
      <c r="F5933" t="s">
        <v>824</v>
      </c>
      <c r="G5933" t="s">
        <v>825</v>
      </c>
      <c r="H5933" t="s">
        <v>992</v>
      </c>
      <c r="I5933">
        <v>314</v>
      </c>
      <c r="J5933" t="s">
        <v>993</v>
      </c>
      <c r="K5933" t="s">
        <v>828</v>
      </c>
      <c r="L5933" t="s">
        <v>600</v>
      </c>
      <c r="M5933" t="s">
        <v>829</v>
      </c>
      <c r="N5933" t="s">
        <v>829</v>
      </c>
      <c r="O5933" t="s">
        <v>829</v>
      </c>
      <c r="P5933">
        <v>0</v>
      </c>
      <c r="Q5933">
        <v>0</v>
      </c>
      <c r="R5933" t="s">
        <v>829</v>
      </c>
      <c r="S5933">
        <v>0</v>
      </c>
      <c r="T5933">
        <v>0</v>
      </c>
      <c r="U5933">
        <v>0</v>
      </c>
      <c r="V5933">
        <v>0</v>
      </c>
    </row>
    <row r="5934" spans="1:22" x14ac:dyDescent="0.3">
      <c r="A5934">
        <v>202122</v>
      </c>
      <c r="B5934" t="s">
        <v>820</v>
      </c>
      <c r="C5934" t="s">
        <v>821</v>
      </c>
      <c r="D5934" t="s">
        <v>822</v>
      </c>
      <c r="E5934" t="s">
        <v>823</v>
      </c>
      <c r="F5934" t="s">
        <v>824</v>
      </c>
      <c r="G5934" t="s">
        <v>825</v>
      </c>
      <c r="H5934" t="s">
        <v>992</v>
      </c>
      <c r="I5934">
        <v>314</v>
      </c>
      <c r="J5934" t="s">
        <v>993</v>
      </c>
      <c r="K5934" t="s">
        <v>828</v>
      </c>
      <c r="L5934" t="s">
        <v>247</v>
      </c>
      <c r="M5934">
        <v>0</v>
      </c>
      <c r="N5934">
        <v>0</v>
      </c>
      <c r="O5934">
        <v>0</v>
      </c>
      <c r="P5934">
        <v>0</v>
      </c>
      <c r="Q5934">
        <v>0</v>
      </c>
      <c r="R5934">
        <v>0</v>
      </c>
      <c r="S5934">
        <v>0</v>
      </c>
      <c r="T5934">
        <v>0</v>
      </c>
      <c r="U5934">
        <v>0</v>
      </c>
      <c r="V5934">
        <v>0</v>
      </c>
    </row>
    <row r="5935" spans="1:22" x14ac:dyDescent="0.3">
      <c r="A5935">
        <v>202223</v>
      </c>
      <c r="B5935" t="s">
        <v>820</v>
      </c>
      <c r="C5935" t="s">
        <v>821</v>
      </c>
      <c r="D5935" t="s">
        <v>822</v>
      </c>
      <c r="E5935" t="s">
        <v>823</v>
      </c>
      <c r="F5935" t="s">
        <v>824</v>
      </c>
      <c r="G5935" t="s">
        <v>825</v>
      </c>
      <c r="H5935" t="s">
        <v>992</v>
      </c>
      <c r="I5935">
        <v>314</v>
      </c>
      <c r="J5935" t="s">
        <v>993</v>
      </c>
      <c r="K5935" t="s">
        <v>828</v>
      </c>
      <c r="L5935" t="s">
        <v>247</v>
      </c>
      <c r="M5935">
        <v>0</v>
      </c>
      <c r="N5935">
        <v>0</v>
      </c>
      <c r="O5935">
        <v>0</v>
      </c>
      <c r="P5935">
        <v>0</v>
      </c>
      <c r="Q5935">
        <v>0</v>
      </c>
      <c r="R5935">
        <v>0</v>
      </c>
      <c r="S5935">
        <v>0</v>
      </c>
      <c r="T5935">
        <v>0</v>
      </c>
      <c r="U5935">
        <v>0</v>
      </c>
      <c r="V5935">
        <v>0</v>
      </c>
    </row>
    <row r="5936" spans="1:22" x14ac:dyDescent="0.3">
      <c r="A5936">
        <v>202324</v>
      </c>
      <c r="B5936" t="s">
        <v>820</v>
      </c>
      <c r="C5936" t="s">
        <v>821</v>
      </c>
      <c r="D5936" t="s">
        <v>822</v>
      </c>
      <c r="E5936" t="s">
        <v>823</v>
      </c>
      <c r="F5936" t="s">
        <v>824</v>
      </c>
      <c r="G5936" t="s">
        <v>825</v>
      </c>
      <c r="H5936" t="s">
        <v>992</v>
      </c>
      <c r="I5936">
        <v>314</v>
      </c>
      <c r="J5936" t="s">
        <v>993</v>
      </c>
      <c r="K5936" t="s">
        <v>828</v>
      </c>
      <c r="L5936" t="s">
        <v>247</v>
      </c>
      <c r="M5936">
        <v>0</v>
      </c>
      <c r="N5936">
        <v>0</v>
      </c>
      <c r="O5936">
        <v>0</v>
      </c>
      <c r="P5936">
        <v>0</v>
      </c>
      <c r="Q5936">
        <v>0</v>
      </c>
      <c r="R5936">
        <v>0</v>
      </c>
      <c r="S5936">
        <v>0</v>
      </c>
      <c r="T5936">
        <v>0</v>
      </c>
      <c r="U5936">
        <v>0</v>
      </c>
      <c r="V5936">
        <v>0</v>
      </c>
    </row>
    <row r="5937" spans="1:22" x14ac:dyDescent="0.3">
      <c r="A5937">
        <v>202122</v>
      </c>
      <c r="B5937" t="s">
        <v>820</v>
      </c>
      <c r="C5937" t="s">
        <v>821</v>
      </c>
      <c r="D5937" t="s">
        <v>822</v>
      </c>
      <c r="E5937" t="s">
        <v>823</v>
      </c>
      <c r="F5937" t="s">
        <v>824</v>
      </c>
      <c r="G5937" t="s">
        <v>825</v>
      </c>
      <c r="H5937" t="s">
        <v>992</v>
      </c>
      <c r="I5937">
        <v>314</v>
      </c>
      <c r="J5937" t="s">
        <v>993</v>
      </c>
      <c r="K5937" t="s">
        <v>828</v>
      </c>
      <c r="L5937" t="s">
        <v>833</v>
      </c>
      <c r="M5937">
        <v>12592163</v>
      </c>
      <c r="N5937">
        <v>55870183</v>
      </c>
      <c r="O5937">
        <v>2403567</v>
      </c>
      <c r="P5937">
        <v>15616565</v>
      </c>
      <c r="Q5937">
        <v>1709183</v>
      </c>
      <c r="R5937">
        <v>578289</v>
      </c>
      <c r="S5937">
        <v>89306050</v>
      </c>
      <c r="T5937">
        <v>111299</v>
      </c>
      <c r="U5937">
        <v>89194750</v>
      </c>
      <c r="V5937" t="s">
        <v>834</v>
      </c>
    </row>
    <row r="5938" spans="1:22" x14ac:dyDescent="0.3">
      <c r="A5938">
        <v>202223</v>
      </c>
      <c r="B5938" t="s">
        <v>820</v>
      </c>
      <c r="C5938" t="s">
        <v>821</v>
      </c>
      <c r="D5938" t="s">
        <v>822</v>
      </c>
      <c r="E5938" t="s">
        <v>823</v>
      </c>
      <c r="F5938" t="s">
        <v>824</v>
      </c>
      <c r="G5938" t="s">
        <v>825</v>
      </c>
      <c r="H5938" t="s">
        <v>992</v>
      </c>
      <c r="I5938">
        <v>314</v>
      </c>
      <c r="J5938" t="s">
        <v>993</v>
      </c>
      <c r="K5938" t="s">
        <v>828</v>
      </c>
      <c r="L5938" t="s">
        <v>833</v>
      </c>
      <c r="M5938">
        <v>12967820</v>
      </c>
      <c r="N5938">
        <v>56253652</v>
      </c>
      <c r="O5938">
        <v>3311438</v>
      </c>
      <c r="P5938">
        <v>15283728</v>
      </c>
      <c r="Q5938">
        <v>1713485</v>
      </c>
      <c r="R5938">
        <v>958463</v>
      </c>
      <c r="S5938">
        <v>90990385</v>
      </c>
      <c r="T5938">
        <v>0</v>
      </c>
      <c r="U5938">
        <v>90990385</v>
      </c>
      <c r="V5938" t="s">
        <v>834</v>
      </c>
    </row>
    <row r="5939" spans="1:22" x14ac:dyDescent="0.3">
      <c r="A5939">
        <v>202324</v>
      </c>
      <c r="B5939" t="s">
        <v>820</v>
      </c>
      <c r="C5939" t="s">
        <v>821</v>
      </c>
      <c r="D5939" t="s">
        <v>822</v>
      </c>
      <c r="E5939" t="s">
        <v>823</v>
      </c>
      <c r="F5939" t="s">
        <v>824</v>
      </c>
      <c r="G5939" t="s">
        <v>825</v>
      </c>
      <c r="H5939" t="s">
        <v>992</v>
      </c>
      <c r="I5939">
        <v>314</v>
      </c>
      <c r="J5939" t="s">
        <v>993</v>
      </c>
      <c r="K5939" t="s">
        <v>828</v>
      </c>
      <c r="L5939" t="s">
        <v>833</v>
      </c>
      <c r="M5939">
        <v>12198982</v>
      </c>
      <c r="N5939">
        <v>58769652</v>
      </c>
      <c r="O5939">
        <v>3143073</v>
      </c>
      <c r="P5939">
        <v>15568706</v>
      </c>
      <c r="Q5939">
        <v>1970587</v>
      </c>
      <c r="R5939">
        <v>5463962</v>
      </c>
      <c r="S5939">
        <v>97821463</v>
      </c>
      <c r="T5939">
        <v>1693463</v>
      </c>
      <c r="U5939">
        <v>96128000</v>
      </c>
      <c r="V5939" t="s">
        <v>834</v>
      </c>
    </row>
    <row r="5940" spans="1:22" x14ac:dyDescent="0.3">
      <c r="A5940">
        <v>202122</v>
      </c>
      <c r="B5940" t="s">
        <v>820</v>
      </c>
      <c r="C5940" t="s">
        <v>821</v>
      </c>
      <c r="D5940" t="s">
        <v>822</v>
      </c>
      <c r="E5940" t="s">
        <v>823</v>
      </c>
      <c r="F5940" t="s">
        <v>824</v>
      </c>
      <c r="G5940" t="s">
        <v>825</v>
      </c>
      <c r="H5940" t="s">
        <v>992</v>
      </c>
      <c r="I5940">
        <v>314</v>
      </c>
      <c r="J5940" t="s">
        <v>993</v>
      </c>
      <c r="K5940" t="s">
        <v>835</v>
      </c>
      <c r="L5940" t="s">
        <v>836</v>
      </c>
      <c r="M5940" t="s">
        <v>829</v>
      </c>
      <c r="N5940" t="s">
        <v>829</v>
      </c>
      <c r="O5940" t="s">
        <v>829</v>
      </c>
      <c r="P5940" t="s">
        <v>829</v>
      </c>
      <c r="Q5940" t="s">
        <v>829</v>
      </c>
      <c r="R5940" t="s">
        <v>829</v>
      </c>
      <c r="S5940">
        <v>84405178</v>
      </c>
      <c r="T5940" t="s">
        <v>829</v>
      </c>
      <c r="U5940" t="s">
        <v>829</v>
      </c>
      <c r="V5940" t="s">
        <v>834</v>
      </c>
    </row>
    <row r="5941" spans="1:22" x14ac:dyDescent="0.3">
      <c r="A5941">
        <v>202223</v>
      </c>
      <c r="B5941" t="s">
        <v>820</v>
      </c>
      <c r="C5941" t="s">
        <v>821</v>
      </c>
      <c r="D5941" t="s">
        <v>822</v>
      </c>
      <c r="E5941" t="s">
        <v>823</v>
      </c>
      <c r="F5941" t="s">
        <v>824</v>
      </c>
      <c r="G5941" t="s">
        <v>825</v>
      </c>
      <c r="H5941" t="s">
        <v>992</v>
      </c>
      <c r="I5941">
        <v>314</v>
      </c>
      <c r="J5941" t="s">
        <v>993</v>
      </c>
      <c r="K5941" t="s">
        <v>835</v>
      </c>
      <c r="L5941" t="s">
        <v>836</v>
      </c>
      <c r="M5941" t="s">
        <v>829</v>
      </c>
      <c r="N5941" t="s">
        <v>829</v>
      </c>
      <c r="O5941" t="s">
        <v>829</v>
      </c>
      <c r="P5941" t="s">
        <v>829</v>
      </c>
      <c r="Q5941" t="s">
        <v>829</v>
      </c>
      <c r="R5941" t="s">
        <v>829</v>
      </c>
      <c r="S5941">
        <v>86660244</v>
      </c>
      <c r="T5941" t="s">
        <v>829</v>
      </c>
      <c r="U5941" t="s">
        <v>829</v>
      </c>
      <c r="V5941" t="s">
        <v>834</v>
      </c>
    </row>
    <row r="5942" spans="1:22" x14ac:dyDescent="0.3">
      <c r="A5942">
        <v>202324</v>
      </c>
      <c r="B5942" t="s">
        <v>820</v>
      </c>
      <c r="C5942" t="s">
        <v>821</v>
      </c>
      <c r="D5942" t="s">
        <v>822</v>
      </c>
      <c r="E5942" t="s">
        <v>823</v>
      </c>
      <c r="F5942" t="s">
        <v>824</v>
      </c>
      <c r="G5942" t="s">
        <v>825</v>
      </c>
      <c r="H5942" t="s">
        <v>992</v>
      </c>
      <c r="I5942">
        <v>314</v>
      </c>
      <c r="J5942" t="s">
        <v>993</v>
      </c>
      <c r="K5942" t="s">
        <v>835</v>
      </c>
      <c r="L5942" t="s">
        <v>836</v>
      </c>
      <c r="M5942" t="s">
        <v>829</v>
      </c>
      <c r="N5942" t="s">
        <v>829</v>
      </c>
      <c r="O5942" t="s">
        <v>829</v>
      </c>
      <c r="P5942" t="s">
        <v>829</v>
      </c>
      <c r="Q5942" t="s">
        <v>829</v>
      </c>
      <c r="R5942" t="s">
        <v>829</v>
      </c>
      <c r="S5942">
        <v>90675000</v>
      </c>
      <c r="T5942" t="s">
        <v>829</v>
      </c>
      <c r="U5942" t="s">
        <v>829</v>
      </c>
      <c r="V5942" t="s">
        <v>834</v>
      </c>
    </row>
    <row r="5943" spans="1:22" x14ac:dyDescent="0.3">
      <c r="A5943">
        <v>202122</v>
      </c>
      <c r="B5943" t="s">
        <v>820</v>
      </c>
      <c r="C5943" t="s">
        <v>821</v>
      </c>
      <c r="D5943" t="s">
        <v>822</v>
      </c>
      <c r="E5943" t="s">
        <v>823</v>
      </c>
      <c r="F5943" t="s">
        <v>824</v>
      </c>
      <c r="G5943" t="s">
        <v>825</v>
      </c>
      <c r="H5943" t="s">
        <v>992</v>
      </c>
      <c r="I5943">
        <v>314</v>
      </c>
      <c r="J5943" t="s">
        <v>993</v>
      </c>
      <c r="K5943" t="s">
        <v>835</v>
      </c>
      <c r="L5943" t="s">
        <v>837</v>
      </c>
      <c r="M5943" t="s">
        <v>829</v>
      </c>
      <c r="N5943" t="s">
        <v>829</v>
      </c>
      <c r="O5943" t="s">
        <v>829</v>
      </c>
      <c r="P5943" t="s">
        <v>829</v>
      </c>
      <c r="Q5943" t="s">
        <v>829</v>
      </c>
      <c r="R5943" t="s">
        <v>829</v>
      </c>
      <c r="S5943">
        <v>6100000</v>
      </c>
      <c r="T5943" t="s">
        <v>829</v>
      </c>
      <c r="U5943" t="s">
        <v>829</v>
      </c>
      <c r="V5943" t="s">
        <v>834</v>
      </c>
    </row>
    <row r="5944" spans="1:22" x14ac:dyDescent="0.3">
      <c r="A5944">
        <v>202223</v>
      </c>
      <c r="B5944" t="s">
        <v>820</v>
      </c>
      <c r="C5944" t="s">
        <v>821</v>
      </c>
      <c r="D5944" t="s">
        <v>822</v>
      </c>
      <c r="E5944" t="s">
        <v>823</v>
      </c>
      <c r="F5944" t="s">
        <v>824</v>
      </c>
      <c r="G5944" t="s">
        <v>825</v>
      </c>
      <c r="H5944" t="s">
        <v>992</v>
      </c>
      <c r="I5944">
        <v>314</v>
      </c>
      <c r="J5944" t="s">
        <v>993</v>
      </c>
      <c r="K5944" t="s">
        <v>835</v>
      </c>
      <c r="L5944" t="s">
        <v>837</v>
      </c>
      <c r="M5944" t="s">
        <v>829</v>
      </c>
      <c r="N5944" t="s">
        <v>829</v>
      </c>
      <c r="O5944" t="s">
        <v>829</v>
      </c>
      <c r="P5944" t="s">
        <v>829</v>
      </c>
      <c r="Q5944" t="s">
        <v>829</v>
      </c>
      <c r="R5944" t="s">
        <v>829</v>
      </c>
      <c r="S5944">
        <v>8066675</v>
      </c>
      <c r="T5944" t="s">
        <v>829</v>
      </c>
      <c r="U5944" t="s">
        <v>829</v>
      </c>
      <c r="V5944">
        <v>0</v>
      </c>
    </row>
    <row r="5945" spans="1:22" x14ac:dyDescent="0.3">
      <c r="A5945">
        <v>202324</v>
      </c>
      <c r="B5945" t="s">
        <v>820</v>
      </c>
      <c r="C5945" t="s">
        <v>821</v>
      </c>
      <c r="D5945" t="s">
        <v>822</v>
      </c>
      <c r="E5945" t="s">
        <v>823</v>
      </c>
      <c r="F5945" t="s">
        <v>824</v>
      </c>
      <c r="G5945" t="s">
        <v>825</v>
      </c>
      <c r="H5945" t="s">
        <v>992</v>
      </c>
      <c r="I5945">
        <v>314</v>
      </c>
      <c r="J5945" t="s">
        <v>993</v>
      </c>
      <c r="K5945" t="s">
        <v>835</v>
      </c>
      <c r="L5945" t="s">
        <v>837</v>
      </c>
      <c r="M5945" t="s">
        <v>829</v>
      </c>
      <c r="N5945" t="s">
        <v>829</v>
      </c>
      <c r="O5945" t="s">
        <v>829</v>
      </c>
      <c r="P5945" t="s">
        <v>829</v>
      </c>
      <c r="Q5945" t="s">
        <v>829</v>
      </c>
      <c r="R5945" t="s">
        <v>829</v>
      </c>
      <c r="S5945">
        <v>3177000</v>
      </c>
      <c r="T5945" t="s">
        <v>829</v>
      </c>
      <c r="U5945" t="s">
        <v>829</v>
      </c>
      <c r="V5945">
        <v>0</v>
      </c>
    </row>
    <row r="5946" spans="1:22" x14ac:dyDescent="0.3">
      <c r="A5946">
        <v>202122</v>
      </c>
      <c r="B5946" t="s">
        <v>820</v>
      </c>
      <c r="C5946" t="s">
        <v>821</v>
      </c>
      <c r="D5946" t="s">
        <v>822</v>
      </c>
      <c r="E5946" t="s">
        <v>823</v>
      </c>
      <c r="F5946" t="s">
        <v>824</v>
      </c>
      <c r="G5946" t="s">
        <v>825</v>
      </c>
      <c r="H5946" t="s">
        <v>992</v>
      </c>
      <c r="I5946">
        <v>314</v>
      </c>
      <c r="J5946" t="s">
        <v>993</v>
      </c>
      <c r="K5946" t="s">
        <v>835</v>
      </c>
      <c r="L5946" t="s">
        <v>838</v>
      </c>
      <c r="M5946" t="s">
        <v>829</v>
      </c>
      <c r="N5946" t="s">
        <v>829</v>
      </c>
      <c r="O5946" t="s">
        <v>829</v>
      </c>
      <c r="P5946" t="s">
        <v>829</v>
      </c>
      <c r="Q5946" t="s">
        <v>829</v>
      </c>
      <c r="R5946" t="s">
        <v>829</v>
      </c>
      <c r="S5946">
        <v>-12401715</v>
      </c>
      <c r="T5946" t="s">
        <v>829</v>
      </c>
      <c r="U5946" t="s">
        <v>829</v>
      </c>
      <c r="V5946" t="s">
        <v>834</v>
      </c>
    </row>
    <row r="5947" spans="1:22" x14ac:dyDescent="0.3">
      <c r="A5947">
        <v>202223</v>
      </c>
      <c r="B5947" t="s">
        <v>820</v>
      </c>
      <c r="C5947" t="s">
        <v>821</v>
      </c>
      <c r="D5947" t="s">
        <v>822</v>
      </c>
      <c r="E5947" t="s">
        <v>823</v>
      </c>
      <c r="F5947" t="s">
        <v>824</v>
      </c>
      <c r="G5947" t="s">
        <v>825</v>
      </c>
      <c r="H5947" t="s">
        <v>992</v>
      </c>
      <c r="I5947">
        <v>314</v>
      </c>
      <c r="J5947" t="s">
        <v>993</v>
      </c>
      <c r="K5947" t="s">
        <v>835</v>
      </c>
      <c r="L5947" t="s">
        <v>838</v>
      </c>
      <c r="M5947" t="s">
        <v>829</v>
      </c>
      <c r="N5947" t="s">
        <v>829</v>
      </c>
      <c r="O5947" t="s">
        <v>829</v>
      </c>
      <c r="P5947" t="s">
        <v>829</v>
      </c>
      <c r="Q5947" t="s">
        <v>829</v>
      </c>
      <c r="R5947" t="s">
        <v>829</v>
      </c>
      <c r="S5947">
        <v>-9821166</v>
      </c>
      <c r="T5947" t="s">
        <v>829</v>
      </c>
      <c r="U5947" t="s">
        <v>829</v>
      </c>
      <c r="V5947" t="s">
        <v>834</v>
      </c>
    </row>
    <row r="5948" spans="1:22" x14ac:dyDescent="0.3">
      <c r="A5948">
        <v>202324</v>
      </c>
      <c r="B5948" t="s">
        <v>820</v>
      </c>
      <c r="C5948" t="s">
        <v>821</v>
      </c>
      <c r="D5948" t="s">
        <v>822</v>
      </c>
      <c r="E5948" t="s">
        <v>823</v>
      </c>
      <c r="F5948" t="s">
        <v>824</v>
      </c>
      <c r="G5948" t="s">
        <v>825</v>
      </c>
      <c r="H5948" t="s">
        <v>992</v>
      </c>
      <c r="I5948">
        <v>314</v>
      </c>
      <c r="J5948" t="s">
        <v>993</v>
      </c>
      <c r="K5948" t="s">
        <v>835</v>
      </c>
      <c r="L5948" t="s">
        <v>838</v>
      </c>
      <c r="M5948" t="s">
        <v>829</v>
      </c>
      <c r="N5948" t="s">
        <v>829</v>
      </c>
      <c r="O5948" t="s">
        <v>829</v>
      </c>
      <c r="P5948" t="s">
        <v>829</v>
      </c>
      <c r="Q5948" t="s">
        <v>829</v>
      </c>
      <c r="R5948" t="s">
        <v>829</v>
      </c>
      <c r="S5948">
        <v>-4813000</v>
      </c>
      <c r="T5948" t="s">
        <v>829</v>
      </c>
      <c r="U5948" t="s">
        <v>829</v>
      </c>
      <c r="V5948" t="s">
        <v>834</v>
      </c>
    </row>
    <row r="5949" spans="1:22" x14ac:dyDescent="0.3">
      <c r="A5949">
        <v>202122</v>
      </c>
      <c r="B5949" t="s">
        <v>820</v>
      </c>
      <c r="C5949" t="s">
        <v>821</v>
      </c>
      <c r="D5949" t="s">
        <v>822</v>
      </c>
      <c r="E5949" t="s">
        <v>823</v>
      </c>
      <c r="F5949" t="s">
        <v>824</v>
      </c>
      <c r="G5949" t="s">
        <v>825</v>
      </c>
      <c r="H5949" t="s">
        <v>992</v>
      </c>
      <c r="I5949">
        <v>314</v>
      </c>
      <c r="J5949" t="s">
        <v>993</v>
      </c>
      <c r="K5949" t="s">
        <v>835</v>
      </c>
      <c r="L5949" t="s">
        <v>839</v>
      </c>
      <c r="M5949" t="s">
        <v>829</v>
      </c>
      <c r="N5949" t="s">
        <v>829</v>
      </c>
      <c r="O5949" t="s">
        <v>829</v>
      </c>
      <c r="P5949" t="s">
        <v>829</v>
      </c>
      <c r="Q5949" t="s">
        <v>829</v>
      </c>
      <c r="R5949" t="s">
        <v>829</v>
      </c>
      <c r="S5949">
        <v>9821166</v>
      </c>
      <c r="T5949" t="s">
        <v>829</v>
      </c>
      <c r="U5949" t="s">
        <v>829</v>
      </c>
      <c r="V5949" t="s">
        <v>834</v>
      </c>
    </row>
    <row r="5950" spans="1:22" x14ac:dyDescent="0.3">
      <c r="A5950">
        <v>202223</v>
      </c>
      <c r="B5950" t="s">
        <v>820</v>
      </c>
      <c r="C5950" t="s">
        <v>821</v>
      </c>
      <c r="D5950" t="s">
        <v>822</v>
      </c>
      <c r="E5950" t="s">
        <v>823</v>
      </c>
      <c r="F5950" t="s">
        <v>824</v>
      </c>
      <c r="G5950" t="s">
        <v>825</v>
      </c>
      <c r="H5950" t="s">
        <v>992</v>
      </c>
      <c r="I5950">
        <v>314</v>
      </c>
      <c r="J5950" t="s">
        <v>993</v>
      </c>
      <c r="K5950" t="s">
        <v>835</v>
      </c>
      <c r="L5950" t="s">
        <v>839</v>
      </c>
      <c r="M5950" t="s">
        <v>829</v>
      </c>
      <c r="N5950" t="s">
        <v>829</v>
      </c>
      <c r="O5950" t="s">
        <v>829</v>
      </c>
      <c r="P5950" t="s">
        <v>829</v>
      </c>
      <c r="Q5950" t="s">
        <v>829</v>
      </c>
      <c r="R5950" t="s">
        <v>829</v>
      </c>
      <c r="S5950">
        <v>4814475</v>
      </c>
      <c r="T5950" t="s">
        <v>829</v>
      </c>
      <c r="U5950" t="s">
        <v>829</v>
      </c>
      <c r="V5950" t="s">
        <v>834</v>
      </c>
    </row>
    <row r="5951" spans="1:22" x14ac:dyDescent="0.3">
      <c r="A5951">
        <v>202324</v>
      </c>
      <c r="B5951" t="s">
        <v>820</v>
      </c>
      <c r="C5951" t="s">
        <v>821</v>
      </c>
      <c r="D5951" t="s">
        <v>822</v>
      </c>
      <c r="E5951" t="s">
        <v>823</v>
      </c>
      <c r="F5951" t="s">
        <v>824</v>
      </c>
      <c r="G5951" t="s">
        <v>825</v>
      </c>
      <c r="H5951" t="s">
        <v>992</v>
      </c>
      <c r="I5951">
        <v>314</v>
      </c>
      <c r="J5951" t="s">
        <v>993</v>
      </c>
      <c r="K5951" t="s">
        <v>835</v>
      </c>
      <c r="L5951" t="s">
        <v>839</v>
      </c>
      <c r="M5951" t="s">
        <v>829</v>
      </c>
      <c r="N5951" t="s">
        <v>829</v>
      </c>
      <c r="O5951" t="s">
        <v>829</v>
      </c>
      <c r="P5951" t="s">
        <v>829</v>
      </c>
      <c r="Q5951" t="s">
        <v>829</v>
      </c>
      <c r="R5951" t="s">
        <v>829</v>
      </c>
      <c r="S5951">
        <v>4689000</v>
      </c>
      <c r="T5951" t="s">
        <v>829</v>
      </c>
      <c r="U5951" t="s">
        <v>829</v>
      </c>
      <c r="V5951" t="s">
        <v>834</v>
      </c>
    </row>
    <row r="5952" spans="1:22" x14ac:dyDescent="0.3">
      <c r="A5952">
        <v>202122</v>
      </c>
      <c r="B5952" t="s">
        <v>820</v>
      </c>
      <c r="C5952" t="s">
        <v>821</v>
      </c>
      <c r="D5952" t="s">
        <v>822</v>
      </c>
      <c r="E5952" t="s">
        <v>823</v>
      </c>
      <c r="F5952" t="s">
        <v>824</v>
      </c>
      <c r="G5952" t="s">
        <v>825</v>
      </c>
      <c r="H5952" t="s">
        <v>992</v>
      </c>
      <c r="I5952">
        <v>314</v>
      </c>
      <c r="J5952" t="s">
        <v>993</v>
      </c>
      <c r="K5952" t="s">
        <v>835</v>
      </c>
      <c r="L5952" t="s">
        <v>840</v>
      </c>
      <c r="M5952" t="s">
        <v>829</v>
      </c>
      <c r="N5952" t="s">
        <v>829</v>
      </c>
      <c r="O5952" t="s">
        <v>829</v>
      </c>
      <c r="P5952" t="s">
        <v>829</v>
      </c>
      <c r="Q5952" t="s">
        <v>829</v>
      </c>
      <c r="R5952" t="s">
        <v>829</v>
      </c>
      <c r="S5952">
        <v>1270000</v>
      </c>
      <c r="T5952" t="s">
        <v>829</v>
      </c>
      <c r="U5952" t="s">
        <v>829</v>
      </c>
      <c r="V5952" t="s">
        <v>834</v>
      </c>
    </row>
    <row r="5953" spans="1:22" x14ac:dyDescent="0.3">
      <c r="A5953">
        <v>202223</v>
      </c>
      <c r="B5953" t="s">
        <v>820</v>
      </c>
      <c r="C5953" t="s">
        <v>821</v>
      </c>
      <c r="D5953" t="s">
        <v>822</v>
      </c>
      <c r="E5953" t="s">
        <v>823</v>
      </c>
      <c r="F5953" t="s">
        <v>824</v>
      </c>
      <c r="G5953" t="s">
        <v>825</v>
      </c>
      <c r="H5953" t="s">
        <v>992</v>
      </c>
      <c r="I5953">
        <v>314</v>
      </c>
      <c r="J5953" t="s">
        <v>993</v>
      </c>
      <c r="K5953" t="s">
        <v>835</v>
      </c>
      <c r="L5953" t="s">
        <v>840</v>
      </c>
      <c r="M5953" t="s">
        <v>829</v>
      </c>
      <c r="N5953" t="s">
        <v>829</v>
      </c>
      <c r="O5953" t="s">
        <v>829</v>
      </c>
      <c r="P5953" t="s">
        <v>829</v>
      </c>
      <c r="Q5953" t="s">
        <v>829</v>
      </c>
      <c r="R5953" t="s">
        <v>829</v>
      </c>
      <c r="S5953">
        <v>1270000</v>
      </c>
      <c r="T5953" t="s">
        <v>829</v>
      </c>
      <c r="U5953" t="s">
        <v>829</v>
      </c>
      <c r="V5953" t="s">
        <v>834</v>
      </c>
    </row>
    <row r="5954" spans="1:22" x14ac:dyDescent="0.3">
      <c r="A5954">
        <v>202324</v>
      </c>
      <c r="B5954" t="s">
        <v>820</v>
      </c>
      <c r="C5954" t="s">
        <v>821</v>
      </c>
      <c r="D5954" t="s">
        <v>822</v>
      </c>
      <c r="E5954" t="s">
        <v>823</v>
      </c>
      <c r="F5954" t="s">
        <v>824</v>
      </c>
      <c r="G5954" t="s">
        <v>825</v>
      </c>
      <c r="H5954" t="s">
        <v>992</v>
      </c>
      <c r="I5954">
        <v>314</v>
      </c>
      <c r="J5954" t="s">
        <v>993</v>
      </c>
      <c r="K5954" t="s">
        <v>835</v>
      </c>
      <c r="L5954" t="s">
        <v>840</v>
      </c>
      <c r="M5954" t="s">
        <v>829</v>
      </c>
      <c r="N5954" t="s">
        <v>829</v>
      </c>
      <c r="O5954" t="s">
        <v>829</v>
      </c>
      <c r="P5954" t="s">
        <v>829</v>
      </c>
      <c r="Q5954" t="s">
        <v>829</v>
      </c>
      <c r="R5954" t="s">
        <v>829</v>
      </c>
      <c r="S5954">
        <v>2400000</v>
      </c>
      <c r="T5954" t="s">
        <v>829</v>
      </c>
      <c r="U5954" t="s">
        <v>829</v>
      </c>
      <c r="V5954" t="s">
        <v>834</v>
      </c>
    </row>
    <row r="5955" spans="1:22" x14ac:dyDescent="0.3">
      <c r="A5955">
        <v>202122</v>
      </c>
      <c r="B5955" t="s">
        <v>820</v>
      </c>
      <c r="C5955" t="s">
        <v>821</v>
      </c>
      <c r="D5955" t="s">
        <v>822</v>
      </c>
      <c r="E5955" t="s">
        <v>823</v>
      </c>
      <c r="F5955" t="s">
        <v>824</v>
      </c>
      <c r="G5955" t="s">
        <v>825</v>
      </c>
      <c r="H5955" t="s">
        <v>992</v>
      </c>
      <c r="I5955">
        <v>314</v>
      </c>
      <c r="J5955" t="s">
        <v>993</v>
      </c>
      <c r="K5955" t="s">
        <v>835</v>
      </c>
      <c r="L5955" t="s">
        <v>841</v>
      </c>
      <c r="M5955" t="s">
        <v>829</v>
      </c>
      <c r="N5955" t="s">
        <v>829</v>
      </c>
      <c r="O5955" t="s">
        <v>829</v>
      </c>
      <c r="P5955" t="s">
        <v>829</v>
      </c>
      <c r="Q5955" t="s">
        <v>829</v>
      </c>
      <c r="R5955" t="s">
        <v>829</v>
      </c>
      <c r="S5955">
        <v>89194629</v>
      </c>
      <c r="T5955" t="s">
        <v>829</v>
      </c>
      <c r="U5955" t="s">
        <v>829</v>
      </c>
      <c r="V5955" t="s">
        <v>834</v>
      </c>
    </row>
    <row r="5956" spans="1:22" x14ac:dyDescent="0.3">
      <c r="A5956">
        <v>202223</v>
      </c>
      <c r="B5956" t="s">
        <v>820</v>
      </c>
      <c r="C5956" t="s">
        <v>821</v>
      </c>
      <c r="D5956" t="s">
        <v>822</v>
      </c>
      <c r="E5956" t="s">
        <v>823</v>
      </c>
      <c r="F5956" t="s">
        <v>824</v>
      </c>
      <c r="G5956" t="s">
        <v>825</v>
      </c>
      <c r="H5956" t="s">
        <v>992</v>
      </c>
      <c r="I5956">
        <v>314</v>
      </c>
      <c r="J5956" t="s">
        <v>993</v>
      </c>
      <c r="K5956" t="s">
        <v>835</v>
      </c>
      <c r="L5956" t="s">
        <v>841</v>
      </c>
      <c r="M5956" t="s">
        <v>829</v>
      </c>
      <c r="N5956" t="s">
        <v>829</v>
      </c>
      <c r="O5956" t="s">
        <v>829</v>
      </c>
      <c r="P5956" t="s">
        <v>829</v>
      </c>
      <c r="Q5956" t="s">
        <v>829</v>
      </c>
      <c r="R5956" t="s">
        <v>829</v>
      </c>
      <c r="S5956">
        <v>90990228</v>
      </c>
      <c r="T5956" t="s">
        <v>829</v>
      </c>
      <c r="U5956" t="s">
        <v>829</v>
      </c>
      <c r="V5956" t="s">
        <v>834</v>
      </c>
    </row>
    <row r="5957" spans="1:22" x14ac:dyDescent="0.3">
      <c r="A5957">
        <v>202324</v>
      </c>
      <c r="B5957" t="s">
        <v>820</v>
      </c>
      <c r="C5957" t="s">
        <v>821</v>
      </c>
      <c r="D5957" t="s">
        <v>822</v>
      </c>
      <c r="E5957" t="s">
        <v>823</v>
      </c>
      <c r="F5957" t="s">
        <v>824</v>
      </c>
      <c r="G5957" t="s">
        <v>825</v>
      </c>
      <c r="H5957" t="s">
        <v>992</v>
      </c>
      <c r="I5957">
        <v>314</v>
      </c>
      <c r="J5957" t="s">
        <v>993</v>
      </c>
      <c r="K5957" t="s">
        <v>835</v>
      </c>
      <c r="L5957" t="s">
        <v>841</v>
      </c>
      <c r="M5957" t="s">
        <v>829</v>
      </c>
      <c r="N5957" t="s">
        <v>829</v>
      </c>
      <c r="O5957" t="s">
        <v>829</v>
      </c>
      <c r="P5957" t="s">
        <v>829</v>
      </c>
      <c r="Q5957" t="s">
        <v>829</v>
      </c>
      <c r="R5957" t="s">
        <v>829</v>
      </c>
      <c r="S5957">
        <v>96128000</v>
      </c>
      <c r="T5957" t="s">
        <v>829</v>
      </c>
      <c r="U5957" t="s">
        <v>829</v>
      </c>
      <c r="V5957" t="s">
        <v>834</v>
      </c>
    </row>
    <row r="5958" spans="1:22" x14ac:dyDescent="0.3">
      <c r="A5958">
        <v>202122</v>
      </c>
      <c r="B5958" t="s">
        <v>820</v>
      </c>
      <c r="C5958" t="s">
        <v>821</v>
      </c>
      <c r="D5958" t="s">
        <v>822</v>
      </c>
      <c r="E5958" t="s">
        <v>823</v>
      </c>
      <c r="F5958" t="s">
        <v>824</v>
      </c>
      <c r="G5958" t="s">
        <v>825</v>
      </c>
      <c r="H5958" t="s">
        <v>992</v>
      </c>
      <c r="I5958">
        <v>314</v>
      </c>
      <c r="J5958" t="s">
        <v>993</v>
      </c>
      <c r="K5958" t="s">
        <v>842</v>
      </c>
      <c r="L5958" t="s">
        <v>238</v>
      </c>
      <c r="M5958" t="s">
        <v>829</v>
      </c>
      <c r="N5958" t="s">
        <v>829</v>
      </c>
      <c r="O5958" t="s">
        <v>829</v>
      </c>
      <c r="P5958" t="s">
        <v>829</v>
      </c>
      <c r="Q5958" t="s">
        <v>829</v>
      </c>
      <c r="R5958" t="s">
        <v>829</v>
      </c>
      <c r="S5958">
        <v>489280</v>
      </c>
      <c r="T5958">
        <v>30870</v>
      </c>
      <c r="U5958">
        <v>458410</v>
      </c>
      <c r="V5958">
        <v>16</v>
      </c>
    </row>
    <row r="5959" spans="1:22" x14ac:dyDescent="0.3">
      <c r="A5959">
        <v>202223</v>
      </c>
      <c r="B5959" t="s">
        <v>820</v>
      </c>
      <c r="C5959" t="s">
        <v>821</v>
      </c>
      <c r="D5959" t="s">
        <v>822</v>
      </c>
      <c r="E5959" t="s">
        <v>823</v>
      </c>
      <c r="F5959" t="s">
        <v>824</v>
      </c>
      <c r="G5959" t="s">
        <v>825</v>
      </c>
      <c r="H5959" t="s">
        <v>992</v>
      </c>
      <c r="I5959">
        <v>314</v>
      </c>
      <c r="J5959" t="s">
        <v>993</v>
      </c>
      <c r="K5959" t="s">
        <v>842</v>
      </c>
      <c r="L5959" t="s">
        <v>238</v>
      </c>
      <c r="M5959" t="s">
        <v>829</v>
      </c>
      <c r="N5959" t="s">
        <v>829</v>
      </c>
      <c r="O5959" t="s">
        <v>829</v>
      </c>
      <c r="P5959" t="s">
        <v>829</v>
      </c>
      <c r="Q5959" t="s">
        <v>829</v>
      </c>
      <c r="R5959" t="s">
        <v>829</v>
      </c>
      <c r="S5959">
        <v>514548</v>
      </c>
      <c r="T5959">
        <v>19539</v>
      </c>
      <c r="U5959">
        <v>495009</v>
      </c>
      <c r="V5959">
        <v>17</v>
      </c>
    </row>
    <row r="5960" spans="1:22" x14ac:dyDescent="0.3">
      <c r="A5960">
        <v>202324</v>
      </c>
      <c r="B5960" t="s">
        <v>820</v>
      </c>
      <c r="C5960" t="s">
        <v>821</v>
      </c>
      <c r="D5960" t="s">
        <v>822</v>
      </c>
      <c r="E5960" t="s">
        <v>823</v>
      </c>
      <c r="F5960" t="s">
        <v>824</v>
      </c>
      <c r="G5960" t="s">
        <v>825</v>
      </c>
      <c r="H5960" t="s">
        <v>992</v>
      </c>
      <c r="I5960">
        <v>314</v>
      </c>
      <c r="J5960" t="s">
        <v>993</v>
      </c>
      <c r="K5960" t="s">
        <v>842</v>
      </c>
      <c r="L5960" t="s">
        <v>238</v>
      </c>
      <c r="M5960" t="s">
        <v>829</v>
      </c>
      <c r="N5960" t="s">
        <v>829</v>
      </c>
      <c r="O5960" t="s">
        <v>829</v>
      </c>
      <c r="P5960" t="s">
        <v>829</v>
      </c>
      <c r="Q5960" t="s">
        <v>829</v>
      </c>
      <c r="R5960" t="s">
        <v>829</v>
      </c>
      <c r="S5960">
        <v>631396</v>
      </c>
      <c r="T5960">
        <v>22464</v>
      </c>
      <c r="U5960">
        <v>608932</v>
      </c>
      <c r="V5960">
        <v>21</v>
      </c>
    </row>
    <row r="5961" spans="1:22" x14ac:dyDescent="0.3">
      <c r="A5961">
        <v>202122</v>
      </c>
      <c r="B5961" t="s">
        <v>820</v>
      </c>
      <c r="C5961" t="s">
        <v>821</v>
      </c>
      <c r="D5961" t="s">
        <v>822</v>
      </c>
      <c r="E5961" t="s">
        <v>823</v>
      </c>
      <c r="F5961" t="s">
        <v>824</v>
      </c>
      <c r="G5961" t="s">
        <v>825</v>
      </c>
      <c r="H5961" t="s">
        <v>992</v>
      </c>
      <c r="I5961">
        <v>314</v>
      </c>
      <c r="J5961" t="s">
        <v>993</v>
      </c>
      <c r="K5961" t="s">
        <v>842</v>
      </c>
      <c r="L5961" t="s">
        <v>240</v>
      </c>
      <c r="M5961" t="s">
        <v>829</v>
      </c>
      <c r="N5961" t="s">
        <v>829</v>
      </c>
      <c r="O5961" t="s">
        <v>829</v>
      </c>
      <c r="P5961" t="s">
        <v>829</v>
      </c>
      <c r="Q5961" t="s">
        <v>829</v>
      </c>
      <c r="R5961" t="s">
        <v>829</v>
      </c>
      <c r="S5961">
        <v>1359411</v>
      </c>
      <c r="T5961">
        <v>18495</v>
      </c>
      <c r="U5961">
        <v>1340917</v>
      </c>
      <c r="V5961">
        <v>48</v>
      </c>
    </row>
    <row r="5962" spans="1:22" x14ac:dyDescent="0.3">
      <c r="A5962">
        <v>202223</v>
      </c>
      <c r="B5962" t="s">
        <v>820</v>
      </c>
      <c r="C5962" t="s">
        <v>821</v>
      </c>
      <c r="D5962" t="s">
        <v>822</v>
      </c>
      <c r="E5962" t="s">
        <v>823</v>
      </c>
      <c r="F5962" t="s">
        <v>824</v>
      </c>
      <c r="G5962" t="s">
        <v>825</v>
      </c>
      <c r="H5962" t="s">
        <v>992</v>
      </c>
      <c r="I5962">
        <v>314</v>
      </c>
      <c r="J5962" t="s">
        <v>993</v>
      </c>
      <c r="K5962" t="s">
        <v>842</v>
      </c>
      <c r="L5962" t="s">
        <v>240</v>
      </c>
      <c r="M5962" t="s">
        <v>829</v>
      </c>
      <c r="N5962" t="s">
        <v>829</v>
      </c>
      <c r="O5962" t="s">
        <v>829</v>
      </c>
      <c r="P5962" t="s">
        <v>829</v>
      </c>
      <c r="Q5962" t="s">
        <v>829</v>
      </c>
      <c r="R5962" t="s">
        <v>829</v>
      </c>
      <c r="S5962">
        <v>1498302</v>
      </c>
      <c r="T5962">
        <v>132374</v>
      </c>
      <c r="U5962">
        <v>1365928</v>
      </c>
      <c r="V5962">
        <v>48</v>
      </c>
    </row>
    <row r="5963" spans="1:22" x14ac:dyDescent="0.3">
      <c r="A5963">
        <v>202324</v>
      </c>
      <c r="B5963" t="s">
        <v>820</v>
      </c>
      <c r="C5963" t="s">
        <v>821</v>
      </c>
      <c r="D5963" t="s">
        <v>822</v>
      </c>
      <c r="E5963" t="s">
        <v>823</v>
      </c>
      <c r="F5963" t="s">
        <v>824</v>
      </c>
      <c r="G5963" t="s">
        <v>825</v>
      </c>
      <c r="H5963" t="s">
        <v>992</v>
      </c>
      <c r="I5963">
        <v>314</v>
      </c>
      <c r="J5963" t="s">
        <v>993</v>
      </c>
      <c r="K5963" t="s">
        <v>842</v>
      </c>
      <c r="L5963" t="s">
        <v>240</v>
      </c>
      <c r="M5963" t="s">
        <v>829</v>
      </c>
      <c r="N5963" t="s">
        <v>829</v>
      </c>
      <c r="O5963" t="s">
        <v>829</v>
      </c>
      <c r="P5963" t="s">
        <v>829</v>
      </c>
      <c r="Q5963" t="s">
        <v>829</v>
      </c>
      <c r="R5963" t="s">
        <v>829</v>
      </c>
      <c r="S5963">
        <v>2150873</v>
      </c>
      <c r="T5963">
        <v>541835</v>
      </c>
      <c r="U5963">
        <v>1609038</v>
      </c>
      <c r="V5963">
        <v>57</v>
      </c>
    </row>
    <row r="5964" spans="1:22" x14ac:dyDescent="0.3">
      <c r="A5964">
        <v>202122</v>
      </c>
      <c r="B5964" t="s">
        <v>820</v>
      </c>
      <c r="C5964" t="s">
        <v>821</v>
      </c>
      <c r="D5964" t="s">
        <v>822</v>
      </c>
      <c r="E5964" t="s">
        <v>823</v>
      </c>
      <c r="F5964" t="s">
        <v>824</v>
      </c>
      <c r="G5964" t="s">
        <v>825</v>
      </c>
      <c r="H5964" t="s">
        <v>992</v>
      </c>
      <c r="I5964">
        <v>314</v>
      </c>
      <c r="J5964" t="s">
        <v>993</v>
      </c>
      <c r="K5964" t="s">
        <v>842</v>
      </c>
      <c r="L5964" t="s">
        <v>843</v>
      </c>
      <c r="M5964" t="s">
        <v>829</v>
      </c>
      <c r="N5964" t="s">
        <v>829</v>
      </c>
      <c r="O5964" t="s">
        <v>829</v>
      </c>
      <c r="P5964" t="s">
        <v>829</v>
      </c>
      <c r="Q5964" t="s">
        <v>829</v>
      </c>
      <c r="R5964" t="s">
        <v>829</v>
      </c>
      <c r="S5964">
        <v>37980</v>
      </c>
      <c r="T5964">
        <v>0</v>
      </c>
      <c r="U5964">
        <v>37980</v>
      </c>
      <c r="V5964">
        <v>1</v>
      </c>
    </row>
    <row r="5965" spans="1:22" x14ac:dyDescent="0.3">
      <c r="A5965">
        <v>202223</v>
      </c>
      <c r="B5965" t="s">
        <v>820</v>
      </c>
      <c r="C5965" t="s">
        <v>821</v>
      </c>
      <c r="D5965" t="s">
        <v>822</v>
      </c>
      <c r="E5965" t="s">
        <v>823</v>
      </c>
      <c r="F5965" t="s">
        <v>824</v>
      </c>
      <c r="G5965" t="s">
        <v>825</v>
      </c>
      <c r="H5965" t="s">
        <v>992</v>
      </c>
      <c r="I5965">
        <v>314</v>
      </c>
      <c r="J5965" t="s">
        <v>993</v>
      </c>
      <c r="K5965" t="s">
        <v>842</v>
      </c>
      <c r="L5965" t="s">
        <v>843</v>
      </c>
      <c r="M5965" t="s">
        <v>829</v>
      </c>
      <c r="N5965" t="s">
        <v>829</v>
      </c>
      <c r="O5965" t="s">
        <v>829</v>
      </c>
      <c r="P5965" t="s">
        <v>829</v>
      </c>
      <c r="Q5965" t="s">
        <v>829</v>
      </c>
      <c r="R5965" t="s">
        <v>829</v>
      </c>
      <c r="S5965">
        <v>55724</v>
      </c>
      <c r="T5965">
        <v>0</v>
      </c>
      <c r="U5965">
        <v>55724</v>
      </c>
      <c r="V5965">
        <v>2</v>
      </c>
    </row>
    <row r="5966" spans="1:22" x14ac:dyDescent="0.3">
      <c r="A5966">
        <v>202324</v>
      </c>
      <c r="B5966" t="s">
        <v>820</v>
      </c>
      <c r="C5966" t="s">
        <v>821</v>
      </c>
      <c r="D5966" t="s">
        <v>822</v>
      </c>
      <c r="E5966" t="s">
        <v>823</v>
      </c>
      <c r="F5966" t="s">
        <v>824</v>
      </c>
      <c r="G5966" t="s">
        <v>825</v>
      </c>
      <c r="H5966" t="s">
        <v>992</v>
      </c>
      <c r="I5966">
        <v>314</v>
      </c>
      <c r="J5966" t="s">
        <v>993</v>
      </c>
      <c r="K5966" t="s">
        <v>842</v>
      </c>
      <c r="L5966" t="s">
        <v>843</v>
      </c>
      <c r="M5966" t="s">
        <v>829</v>
      </c>
      <c r="N5966" t="s">
        <v>829</v>
      </c>
      <c r="O5966" t="s">
        <v>829</v>
      </c>
      <c r="P5966" t="s">
        <v>829</v>
      </c>
      <c r="Q5966" t="s">
        <v>829</v>
      </c>
      <c r="R5966" t="s">
        <v>829</v>
      </c>
      <c r="S5966">
        <v>61000</v>
      </c>
      <c r="T5966">
        <v>0</v>
      </c>
      <c r="U5966">
        <v>61000</v>
      </c>
      <c r="V5966">
        <v>2</v>
      </c>
    </row>
    <row r="5967" spans="1:22" x14ac:dyDescent="0.3">
      <c r="A5967">
        <v>202122</v>
      </c>
      <c r="B5967" t="s">
        <v>820</v>
      </c>
      <c r="C5967" t="s">
        <v>821</v>
      </c>
      <c r="D5967" t="s">
        <v>822</v>
      </c>
      <c r="E5967" t="s">
        <v>823</v>
      </c>
      <c r="F5967" t="s">
        <v>824</v>
      </c>
      <c r="G5967" t="s">
        <v>825</v>
      </c>
      <c r="H5967" t="s">
        <v>992</v>
      </c>
      <c r="I5967">
        <v>314</v>
      </c>
      <c r="J5967" t="s">
        <v>993</v>
      </c>
      <c r="K5967" t="s">
        <v>842</v>
      </c>
      <c r="L5967" t="s">
        <v>249</v>
      </c>
      <c r="M5967">
        <v>3196587</v>
      </c>
      <c r="N5967">
        <v>0</v>
      </c>
      <c r="O5967">
        <v>0</v>
      </c>
      <c r="P5967">
        <v>0</v>
      </c>
      <c r="Q5967">
        <v>0</v>
      </c>
      <c r="R5967" t="s">
        <v>829</v>
      </c>
      <c r="S5967">
        <v>3196587</v>
      </c>
      <c r="T5967">
        <v>0</v>
      </c>
      <c r="U5967">
        <v>3196587</v>
      </c>
      <c r="V5967">
        <v>115</v>
      </c>
    </row>
    <row r="5968" spans="1:22" x14ac:dyDescent="0.3">
      <c r="A5968">
        <v>202223</v>
      </c>
      <c r="B5968" t="s">
        <v>820</v>
      </c>
      <c r="C5968" t="s">
        <v>821</v>
      </c>
      <c r="D5968" t="s">
        <v>822</v>
      </c>
      <c r="E5968" t="s">
        <v>823</v>
      </c>
      <c r="F5968" t="s">
        <v>824</v>
      </c>
      <c r="G5968" t="s">
        <v>825</v>
      </c>
      <c r="H5968" t="s">
        <v>992</v>
      </c>
      <c r="I5968">
        <v>314</v>
      </c>
      <c r="J5968" t="s">
        <v>993</v>
      </c>
      <c r="K5968" t="s">
        <v>842</v>
      </c>
      <c r="L5968" t="s">
        <v>249</v>
      </c>
      <c r="M5968">
        <v>0</v>
      </c>
      <c r="N5968">
        <v>0</v>
      </c>
      <c r="O5968">
        <v>0</v>
      </c>
      <c r="P5968">
        <v>3549552</v>
      </c>
      <c r="Q5968">
        <v>0</v>
      </c>
      <c r="R5968" t="s">
        <v>829</v>
      </c>
      <c r="S5968">
        <v>3549552</v>
      </c>
      <c r="T5968">
        <v>1258</v>
      </c>
      <c r="U5968">
        <v>3548294</v>
      </c>
      <c r="V5968">
        <v>125</v>
      </c>
    </row>
    <row r="5969" spans="1:22" x14ac:dyDescent="0.3">
      <c r="A5969">
        <v>202324</v>
      </c>
      <c r="B5969" t="s">
        <v>820</v>
      </c>
      <c r="C5969" t="s">
        <v>821</v>
      </c>
      <c r="D5969" t="s">
        <v>822</v>
      </c>
      <c r="E5969" t="s">
        <v>823</v>
      </c>
      <c r="F5969" t="s">
        <v>824</v>
      </c>
      <c r="G5969" t="s">
        <v>825</v>
      </c>
      <c r="H5969" t="s">
        <v>992</v>
      </c>
      <c r="I5969">
        <v>314</v>
      </c>
      <c r="J5969" t="s">
        <v>993</v>
      </c>
      <c r="K5969" t="s">
        <v>842</v>
      </c>
      <c r="L5969" t="s">
        <v>249</v>
      </c>
      <c r="M5969">
        <v>0</v>
      </c>
      <c r="N5969">
        <v>0</v>
      </c>
      <c r="O5969">
        <v>0</v>
      </c>
      <c r="P5969">
        <v>4047581</v>
      </c>
      <c r="Q5969">
        <v>0</v>
      </c>
      <c r="R5969" t="s">
        <v>829</v>
      </c>
      <c r="S5969">
        <v>4047581</v>
      </c>
      <c r="T5969">
        <v>0</v>
      </c>
      <c r="U5969">
        <v>4047581</v>
      </c>
      <c r="V5969">
        <v>142</v>
      </c>
    </row>
    <row r="5970" spans="1:22" x14ac:dyDescent="0.3">
      <c r="A5970">
        <v>202122</v>
      </c>
      <c r="B5970" t="s">
        <v>820</v>
      </c>
      <c r="C5970" t="s">
        <v>821</v>
      </c>
      <c r="D5970" t="s">
        <v>822</v>
      </c>
      <c r="E5970" t="s">
        <v>823</v>
      </c>
      <c r="F5970" t="s">
        <v>824</v>
      </c>
      <c r="G5970" t="s">
        <v>825</v>
      </c>
      <c r="H5970" t="s">
        <v>992</v>
      </c>
      <c r="I5970">
        <v>314</v>
      </c>
      <c r="J5970" t="s">
        <v>993</v>
      </c>
      <c r="K5970" t="s">
        <v>842</v>
      </c>
      <c r="L5970" t="s">
        <v>844</v>
      </c>
      <c r="M5970">
        <v>0</v>
      </c>
      <c r="N5970">
        <v>0</v>
      </c>
      <c r="O5970">
        <v>0</v>
      </c>
      <c r="P5970">
        <v>0</v>
      </c>
      <c r="Q5970">
        <v>0</v>
      </c>
      <c r="R5970" t="s">
        <v>829</v>
      </c>
      <c r="S5970">
        <v>0</v>
      </c>
      <c r="T5970">
        <v>0</v>
      </c>
      <c r="U5970">
        <v>0</v>
      </c>
      <c r="V5970">
        <v>0</v>
      </c>
    </row>
    <row r="5971" spans="1:22" x14ac:dyDescent="0.3">
      <c r="A5971">
        <v>202223</v>
      </c>
      <c r="B5971" t="s">
        <v>820</v>
      </c>
      <c r="C5971" t="s">
        <v>821</v>
      </c>
      <c r="D5971" t="s">
        <v>822</v>
      </c>
      <c r="E5971" t="s">
        <v>823</v>
      </c>
      <c r="F5971" t="s">
        <v>824</v>
      </c>
      <c r="G5971" t="s">
        <v>825</v>
      </c>
      <c r="H5971" t="s">
        <v>992</v>
      </c>
      <c r="I5971">
        <v>314</v>
      </c>
      <c r="J5971" t="s">
        <v>993</v>
      </c>
      <c r="K5971" t="s">
        <v>842</v>
      </c>
      <c r="L5971" t="s">
        <v>844</v>
      </c>
      <c r="M5971">
        <v>0</v>
      </c>
      <c r="N5971">
        <v>0</v>
      </c>
      <c r="O5971">
        <v>0</v>
      </c>
      <c r="P5971">
        <v>0</v>
      </c>
      <c r="Q5971">
        <v>0</v>
      </c>
      <c r="R5971" t="s">
        <v>829</v>
      </c>
      <c r="S5971">
        <v>0</v>
      </c>
      <c r="T5971">
        <v>0</v>
      </c>
      <c r="U5971">
        <v>0</v>
      </c>
      <c r="V5971">
        <v>0</v>
      </c>
    </row>
    <row r="5972" spans="1:22" x14ac:dyDescent="0.3">
      <c r="A5972">
        <v>202324</v>
      </c>
      <c r="B5972" t="s">
        <v>820</v>
      </c>
      <c r="C5972" t="s">
        <v>821</v>
      </c>
      <c r="D5972" t="s">
        <v>822</v>
      </c>
      <c r="E5972" t="s">
        <v>823</v>
      </c>
      <c r="F5972" t="s">
        <v>824</v>
      </c>
      <c r="G5972" t="s">
        <v>825</v>
      </c>
      <c r="H5972" t="s">
        <v>992</v>
      </c>
      <c r="I5972">
        <v>314</v>
      </c>
      <c r="J5972" t="s">
        <v>993</v>
      </c>
      <c r="K5972" t="s">
        <v>842</v>
      </c>
      <c r="L5972" t="s">
        <v>844</v>
      </c>
      <c r="M5972">
        <v>2222</v>
      </c>
      <c r="N5972">
        <v>0</v>
      </c>
      <c r="O5972">
        <v>0</v>
      </c>
      <c r="P5972">
        <v>0</v>
      </c>
      <c r="Q5972">
        <v>0</v>
      </c>
      <c r="R5972" t="s">
        <v>829</v>
      </c>
      <c r="S5972">
        <v>2222</v>
      </c>
      <c r="T5972">
        <v>0</v>
      </c>
      <c r="U5972">
        <v>2222</v>
      </c>
      <c r="V5972">
        <v>0</v>
      </c>
    </row>
    <row r="5973" spans="1:22" x14ac:dyDescent="0.3">
      <c r="A5973">
        <v>202122</v>
      </c>
      <c r="B5973" t="s">
        <v>820</v>
      </c>
      <c r="C5973" t="s">
        <v>821</v>
      </c>
      <c r="D5973" t="s">
        <v>822</v>
      </c>
      <c r="E5973" t="s">
        <v>823</v>
      </c>
      <c r="F5973" t="s">
        <v>824</v>
      </c>
      <c r="G5973" t="s">
        <v>825</v>
      </c>
      <c r="H5973" t="s">
        <v>992</v>
      </c>
      <c r="I5973">
        <v>314</v>
      </c>
      <c r="J5973" t="s">
        <v>993</v>
      </c>
      <c r="K5973" t="s">
        <v>842</v>
      </c>
      <c r="L5973" t="s">
        <v>251</v>
      </c>
      <c r="M5973" t="s">
        <v>829</v>
      </c>
      <c r="N5973" t="s">
        <v>829</v>
      </c>
      <c r="O5973">
        <v>0</v>
      </c>
      <c r="P5973">
        <v>0</v>
      </c>
      <c r="Q5973">
        <v>0</v>
      </c>
      <c r="R5973">
        <v>0</v>
      </c>
      <c r="S5973">
        <v>0</v>
      </c>
      <c r="T5973">
        <v>0</v>
      </c>
      <c r="U5973">
        <v>0</v>
      </c>
      <c r="V5973">
        <v>0</v>
      </c>
    </row>
    <row r="5974" spans="1:22" x14ac:dyDescent="0.3">
      <c r="A5974">
        <v>202223</v>
      </c>
      <c r="B5974" t="s">
        <v>820</v>
      </c>
      <c r="C5974" t="s">
        <v>821</v>
      </c>
      <c r="D5974" t="s">
        <v>822</v>
      </c>
      <c r="E5974" t="s">
        <v>823</v>
      </c>
      <c r="F5974" t="s">
        <v>824</v>
      </c>
      <c r="G5974" t="s">
        <v>825</v>
      </c>
      <c r="H5974" t="s">
        <v>992</v>
      </c>
      <c r="I5974">
        <v>314</v>
      </c>
      <c r="J5974" t="s">
        <v>993</v>
      </c>
      <c r="K5974" t="s">
        <v>842</v>
      </c>
      <c r="L5974" t="s">
        <v>251</v>
      </c>
      <c r="M5974" t="s">
        <v>829</v>
      </c>
      <c r="N5974" t="s">
        <v>829</v>
      </c>
      <c r="O5974">
        <v>0</v>
      </c>
      <c r="P5974">
        <v>0</v>
      </c>
      <c r="Q5974">
        <v>0</v>
      </c>
      <c r="R5974">
        <v>0</v>
      </c>
      <c r="S5974">
        <v>0</v>
      </c>
      <c r="T5974">
        <v>0</v>
      </c>
      <c r="U5974">
        <v>0</v>
      </c>
      <c r="V5974">
        <v>0</v>
      </c>
    </row>
    <row r="5975" spans="1:22" x14ac:dyDescent="0.3">
      <c r="A5975">
        <v>202324</v>
      </c>
      <c r="B5975" t="s">
        <v>820</v>
      </c>
      <c r="C5975" t="s">
        <v>821</v>
      </c>
      <c r="D5975" t="s">
        <v>822</v>
      </c>
      <c r="E5975" t="s">
        <v>823</v>
      </c>
      <c r="F5975" t="s">
        <v>824</v>
      </c>
      <c r="G5975" t="s">
        <v>825</v>
      </c>
      <c r="H5975" t="s">
        <v>992</v>
      </c>
      <c r="I5975">
        <v>314</v>
      </c>
      <c r="J5975" t="s">
        <v>993</v>
      </c>
      <c r="K5975" t="s">
        <v>842</v>
      </c>
      <c r="L5975" t="s">
        <v>251</v>
      </c>
      <c r="M5975" t="s">
        <v>829</v>
      </c>
      <c r="N5975" t="s">
        <v>829</v>
      </c>
      <c r="O5975">
        <v>0</v>
      </c>
      <c r="P5975">
        <v>0</v>
      </c>
      <c r="Q5975">
        <v>0</v>
      </c>
      <c r="R5975">
        <v>0</v>
      </c>
      <c r="S5975">
        <v>0</v>
      </c>
      <c r="T5975">
        <v>0</v>
      </c>
      <c r="U5975">
        <v>0</v>
      </c>
      <c r="V5975">
        <v>0</v>
      </c>
    </row>
    <row r="5976" spans="1:22" x14ac:dyDescent="0.3">
      <c r="A5976">
        <v>202122</v>
      </c>
      <c r="B5976" t="s">
        <v>820</v>
      </c>
      <c r="C5976" t="s">
        <v>821</v>
      </c>
      <c r="D5976" t="s">
        <v>822</v>
      </c>
      <c r="E5976" t="s">
        <v>823</v>
      </c>
      <c r="F5976" t="s">
        <v>824</v>
      </c>
      <c r="G5976" t="s">
        <v>825</v>
      </c>
      <c r="H5976" t="s">
        <v>992</v>
      </c>
      <c r="I5976">
        <v>314</v>
      </c>
      <c r="J5976" t="s">
        <v>993</v>
      </c>
      <c r="K5976" t="s">
        <v>842</v>
      </c>
      <c r="L5976" t="s">
        <v>253</v>
      </c>
      <c r="M5976" t="s">
        <v>829</v>
      </c>
      <c r="N5976" t="s">
        <v>829</v>
      </c>
      <c r="O5976">
        <v>0</v>
      </c>
      <c r="P5976">
        <v>0</v>
      </c>
      <c r="Q5976">
        <v>0</v>
      </c>
      <c r="R5976">
        <v>0</v>
      </c>
      <c r="S5976">
        <v>0</v>
      </c>
      <c r="T5976">
        <v>0</v>
      </c>
      <c r="U5976">
        <v>0</v>
      </c>
      <c r="V5976">
        <v>0</v>
      </c>
    </row>
    <row r="5977" spans="1:22" x14ac:dyDescent="0.3">
      <c r="A5977">
        <v>202223</v>
      </c>
      <c r="B5977" t="s">
        <v>820</v>
      </c>
      <c r="C5977" t="s">
        <v>821</v>
      </c>
      <c r="D5977" t="s">
        <v>822</v>
      </c>
      <c r="E5977" t="s">
        <v>823</v>
      </c>
      <c r="F5977" t="s">
        <v>824</v>
      </c>
      <c r="G5977" t="s">
        <v>825</v>
      </c>
      <c r="H5977" t="s">
        <v>992</v>
      </c>
      <c r="I5977">
        <v>314</v>
      </c>
      <c r="J5977" t="s">
        <v>993</v>
      </c>
      <c r="K5977" t="s">
        <v>842</v>
      </c>
      <c r="L5977" t="s">
        <v>253</v>
      </c>
      <c r="M5977" t="s">
        <v>829</v>
      </c>
      <c r="N5977" t="s">
        <v>829</v>
      </c>
      <c r="O5977">
        <v>0</v>
      </c>
      <c r="P5977">
        <v>0</v>
      </c>
      <c r="Q5977">
        <v>0</v>
      </c>
      <c r="R5977">
        <v>0</v>
      </c>
      <c r="S5977">
        <v>0</v>
      </c>
      <c r="T5977">
        <v>0</v>
      </c>
      <c r="U5977">
        <v>0</v>
      </c>
      <c r="V5977">
        <v>0</v>
      </c>
    </row>
    <row r="5978" spans="1:22" x14ac:dyDescent="0.3">
      <c r="A5978">
        <v>202324</v>
      </c>
      <c r="B5978" t="s">
        <v>820</v>
      </c>
      <c r="C5978" t="s">
        <v>821</v>
      </c>
      <c r="D5978" t="s">
        <v>822</v>
      </c>
      <c r="E5978" t="s">
        <v>823</v>
      </c>
      <c r="F5978" t="s">
        <v>824</v>
      </c>
      <c r="G5978" t="s">
        <v>825</v>
      </c>
      <c r="H5978" t="s">
        <v>992</v>
      </c>
      <c r="I5978">
        <v>314</v>
      </c>
      <c r="J5978" t="s">
        <v>993</v>
      </c>
      <c r="K5978" t="s">
        <v>842</v>
      </c>
      <c r="L5978" t="s">
        <v>253</v>
      </c>
      <c r="M5978" t="s">
        <v>829</v>
      </c>
      <c r="N5978" t="s">
        <v>829</v>
      </c>
      <c r="O5978">
        <v>0</v>
      </c>
      <c r="P5978">
        <v>0</v>
      </c>
      <c r="Q5978">
        <v>0</v>
      </c>
      <c r="R5978">
        <v>0</v>
      </c>
      <c r="S5978">
        <v>0</v>
      </c>
      <c r="T5978">
        <v>0</v>
      </c>
      <c r="U5978">
        <v>0</v>
      </c>
      <c r="V5978">
        <v>0</v>
      </c>
    </row>
    <row r="5979" spans="1:22" x14ac:dyDescent="0.3">
      <c r="A5979">
        <v>202122</v>
      </c>
      <c r="B5979" t="s">
        <v>820</v>
      </c>
      <c r="C5979" t="s">
        <v>821</v>
      </c>
      <c r="D5979" t="s">
        <v>822</v>
      </c>
      <c r="E5979" t="s">
        <v>823</v>
      </c>
      <c r="F5979" t="s">
        <v>824</v>
      </c>
      <c r="G5979" t="s">
        <v>825</v>
      </c>
      <c r="H5979" t="s">
        <v>992</v>
      </c>
      <c r="I5979">
        <v>314</v>
      </c>
      <c r="J5979" t="s">
        <v>993</v>
      </c>
      <c r="K5979" t="s">
        <v>842</v>
      </c>
      <c r="L5979" t="s">
        <v>845</v>
      </c>
      <c r="M5979" t="s">
        <v>829</v>
      </c>
      <c r="N5979" t="s">
        <v>829</v>
      </c>
      <c r="O5979">
        <v>0</v>
      </c>
      <c r="P5979">
        <v>0</v>
      </c>
      <c r="Q5979">
        <v>0</v>
      </c>
      <c r="R5979">
        <v>0</v>
      </c>
      <c r="S5979">
        <v>0</v>
      </c>
      <c r="T5979">
        <v>0</v>
      </c>
      <c r="U5979">
        <v>0</v>
      </c>
      <c r="V5979">
        <v>0</v>
      </c>
    </row>
    <row r="5980" spans="1:22" x14ac:dyDescent="0.3">
      <c r="A5980">
        <v>202223</v>
      </c>
      <c r="B5980" t="s">
        <v>820</v>
      </c>
      <c r="C5980" t="s">
        <v>821</v>
      </c>
      <c r="D5980" t="s">
        <v>822</v>
      </c>
      <c r="E5980" t="s">
        <v>823</v>
      </c>
      <c r="F5980" t="s">
        <v>824</v>
      </c>
      <c r="G5980" t="s">
        <v>825</v>
      </c>
      <c r="H5980" t="s">
        <v>992</v>
      </c>
      <c r="I5980">
        <v>314</v>
      </c>
      <c r="J5980" t="s">
        <v>993</v>
      </c>
      <c r="K5980" t="s">
        <v>842</v>
      </c>
      <c r="L5980" t="s">
        <v>845</v>
      </c>
      <c r="M5980" t="s">
        <v>829</v>
      </c>
      <c r="N5980" t="s">
        <v>829</v>
      </c>
      <c r="O5980">
        <v>0</v>
      </c>
      <c r="P5980">
        <v>0</v>
      </c>
      <c r="Q5980">
        <v>0</v>
      </c>
      <c r="R5980">
        <v>0</v>
      </c>
      <c r="S5980">
        <v>0</v>
      </c>
      <c r="T5980">
        <v>0</v>
      </c>
      <c r="U5980">
        <v>0</v>
      </c>
      <c r="V5980">
        <v>0</v>
      </c>
    </row>
    <row r="5981" spans="1:22" x14ac:dyDescent="0.3">
      <c r="A5981">
        <v>202324</v>
      </c>
      <c r="B5981" t="s">
        <v>820</v>
      </c>
      <c r="C5981" t="s">
        <v>821</v>
      </c>
      <c r="D5981" t="s">
        <v>822</v>
      </c>
      <c r="E5981" t="s">
        <v>823</v>
      </c>
      <c r="F5981" t="s">
        <v>824</v>
      </c>
      <c r="G5981" t="s">
        <v>825</v>
      </c>
      <c r="H5981" t="s">
        <v>992</v>
      </c>
      <c r="I5981">
        <v>314</v>
      </c>
      <c r="J5981" t="s">
        <v>993</v>
      </c>
      <c r="K5981" t="s">
        <v>842</v>
      </c>
      <c r="L5981" t="s">
        <v>845</v>
      </c>
      <c r="M5981" t="s">
        <v>829</v>
      </c>
      <c r="N5981" t="s">
        <v>829</v>
      </c>
      <c r="O5981">
        <v>0</v>
      </c>
      <c r="P5981">
        <v>0</v>
      </c>
      <c r="Q5981">
        <v>0</v>
      </c>
      <c r="R5981">
        <v>0</v>
      </c>
      <c r="S5981">
        <v>0</v>
      </c>
      <c r="T5981">
        <v>0</v>
      </c>
      <c r="U5981">
        <v>0</v>
      </c>
      <c r="V5981">
        <v>0</v>
      </c>
    </row>
    <row r="5982" spans="1:22" x14ac:dyDescent="0.3">
      <c r="A5982">
        <v>202122</v>
      </c>
      <c r="B5982" t="s">
        <v>820</v>
      </c>
      <c r="C5982" t="s">
        <v>821</v>
      </c>
      <c r="D5982" t="s">
        <v>822</v>
      </c>
      <c r="E5982" t="s">
        <v>823</v>
      </c>
      <c r="F5982" t="s">
        <v>848</v>
      </c>
      <c r="G5982" t="s">
        <v>849</v>
      </c>
      <c r="H5982" t="s">
        <v>994</v>
      </c>
      <c r="I5982">
        <v>382</v>
      </c>
      <c r="J5982" t="s">
        <v>995</v>
      </c>
      <c r="K5982" t="s">
        <v>828</v>
      </c>
      <c r="L5982" t="s">
        <v>336</v>
      </c>
      <c r="M5982">
        <v>0</v>
      </c>
      <c r="N5982">
        <v>320000</v>
      </c>
      <c r="O5982">
        <v>0</v>
      </c>
      <c r="P5982">
        <v>6040000</v>
      </c>
      <c r="Q5982">
        <v>0</v>
      </c>
      <c r="R5982" t="s">
        <v>829</v>
      </c>
      <c r="S5982">
        <v>6360000</v>
      </c>
      <c r="T5982" t="s">
        <v>829</v>
      </c>
      <c r="U5982">
        <v>6360000</v>
      </c>
      <c r="V5982">
        <v>169</v>
      </c>
    </row>
    <row r="5983" spans="1:22" x14ac:dyDescent="0.3">
      <c r="A5983">
        <v>202223</v>
      </c>
      <c r="B5983" t="s">
        <v>820</v>
      </c>
      <c r="C5983" t="s">
        <v>821</v>
      </c>
      <c r="D5983" t="s">
        <v>822</v>
      </c>
      <c r="E5983" t="s">
        <v>823</v>
      </c>
      <c r="F5983" t="s">
        <v>848</v>
      </c>
      <c r="G5983" t="s">
        <v>849</v>
      </c>
      <c r="H5983" t="s">
        <v>994</v>
      </c>
      <c r="I5983">
        <v>382</v>
      </c>
      <c r="J5983" t="s">
        <v>995</v>
      </c>
      <c r="K5983" t="s">
        <v>828</v>
      </c>
      <c r="L5983" t="s">
        <v>336</v>
      </c>
      <c r="M5983">
        <v>0</v>
      </c>
      <c r="N5983">
        <v>320000</v>
      </c>
      <c r="O5983">
        <v>0</v>
      </c>
      <c r="P5983">
        <v>6145001</v>
      </c>
      <c r="Q5983">
        <v>0</v>
      </c>
      <c r="R5983" t="s">
        <v>829</v>
      </c>
      <c r="S5983">
        <v>6465001</v>
      </c>
      <c r="T5983" t="s">
        <v>829</v>
      </c>
      <c r="U5983">
        <v>6465001</v>
      </c>
      <c r="V5983">
        <v>186</v>
      </c>
    </row>
    <row r="5984" spans="1:22" x14ac:dyDescent="0.3">
      <c r="A5984">
        <v>202324</v>
      </c>
      <c r="B5984" t="s">
        <v>820</v>
      </c>
      <c r="C5984" t="s">
        <v>821</v>
      </c>
      <c r="D5984" t="s">
        <v>822</v>
      </c>
      <c r="E5984" t="s">
        <v>823</v>
      </c>
      <c r="F5984" t="s">
        <v>848</v>
      </c>
      <c r="G5984" t="s">
        <v>849</v>
      </c>
      <c r="H5984" t="s">
        <v>994</v>
      </c>
      <c r="I5984">
        <v>382</v>
      </c>
      <c r="J5984" t="s">
        <v>995</v>
      </c>
      <c r="K5984" t="s">
        <v>828</v>
      </c>
      <c r="L5984" t="s">
        <v>336</v>
      </c>
      <c r="M5984">
        <v>0</v>
      </c>
      <c r="N5984">
        <v>320000</v>
      </c>
      <c r="O5984">
        <v>0</v>
      </c>
      <c r="P5984">
        <v>6357500</v>
      </c>
      <c r="Q5984">
        <v>0</v>
      </c>
      <c r="R5984" t="s">
        <v>829</v>
      </c>
      <c r="S5984">
        <v>6677500</v>
      </c>
      <c r="T5984" t="s">
        <v>829</v>
      </c>
      <c r="U5984">
        <v>6677500</v>
      </c>
      <c r="V5984">
        <v>208</v>
      </c>
    </row>
    <row r="5985" spans="1:22" x14ac:dyDescent="0.3">
      <c r="A5985">
        <v>202122</v>
      </c>
      <c r="B5985" t="s">
        <v>820</v>
      </c>
      <c r="C5985" t="s">
        <v>821</v>
      </c>
      <c r="D5985" t="s">
        <v>822</v>
      </c>
      <c r="E5985" t="s">
        <v>823</v>
      </c>
      <c r="F5985" t="s">
        <v>848</v>
      </c>
      <c r="G5985" t="s">
        <v>849</v>
      </c>
      <c r="H5985" t="s">
        <v>994</v>
      </c>
      <c r="I5985">
        <v>382</v>
      </c>
      <c r="J5985" t="s">
        <v>995</v>
      </c>
      <c r="K5985" t="s">
        <v>828</v>
      </c>
      <c r="L5985" t="s">
        <v>235</v>
      </c>
      <c r="M5985" t="s">
        <v>829</v>
      </c>
      <c r="N5985">
        <v>0</v>
      </c>
      <c r="O5985">
        <v>0</v>
      </c>
      <c r="P5985" t="s">
        <v>829</v>
      </c>
      <c r="Q5985" t="s">
        <v>829</v>
      </c>
      <c r="R5985" t="s">
        <v>829</v>
      </c>
      <c r="S5985">
        <v>0</v>
      </c>
      <c r="T5985">
        <v>0</v>
      </c>
      <c r="U5985">
        <v>0</v>
      </c>
      <c r="V5985">
        <v>0</v>
      </c>
    </row>
    <row r="5986" spans="1:22" x14ac:dyDescent="0.3">
      <c r="A5986">
        <v>202223</v>
      </c>
      <c r="B5986" t="s">
        <v>820</v>
      </c>
      <c r="C5986" t="s">
        <v>821</v>
      </c>
      <c r="D5986" t="s">
        <v>822</v>
      </c>
      <c r="E5986" t="s">
        <v>823</v>
      </c>
      <c r="F5986" t="s">
        <v>848</v>
      </c>
      <c r="G5986" t="s">
        <v>849</v>
      </c>
      <c r="H5986" t="s">
        <v>994</v>
      </c>
      <c r="I5986">
        <v>382</v>
      </c>
      <c r="J5986" t="s">
        <v>995</v>
      </c>
      <c r="K5986" t="s">
        <v>828</v>
      </c>
      <c r="L5986" t="s">
        <v>235</v>
      </c>
      <c r="M5986" t="s">
        <v>829</v>
      </c>
      <c r="N5986">
        <v>0</v>
      </c>
      <c r="O5986">
        <v>0</v>
      </c>
      <c r="P5986" t="s">
        <v>829</v>
      </c>
      <c r="Q5986" t="s">
        <v>829</v>
      </c>
      <c r="R5986" t="s">
        <v>829</v>
      </c>
      <c r="S5986">
        <v>0</v>
      </c>
      <c r="T5986">
        <v>0</v>
      </c>
      <c r="U5986">
        <v>0</v>
      </c>
      <c r="V5986">
        <v>0</v>
      </c>
    </row>
    <row r="5987" spans="1:22" x14ac:dyDescent="0.3">
      <c r="A5987">
        <v>202324</v>
      </c>
      <c r="B5987" t="s">
        <v>820</v>
      </c>
      <c r="C5987" t="s">
        <v>821</v>
      </c>
      <c r="D5987" t="s">
        <v>822</v>
      </c>
      <c r="E5987" t="s">
        <v>823</v>
      </c>
      <c r="F5987" t="s">
        <v>848</v>
      </c>
      <c r="G5987" t="s">
        <v>849</v>
      </c>
      <c r="H5987" t="s">
        <v>994</v>
      </c>
      <c r="I5987">
        <v>382</v>
      </c>
      <c r="J5987" t="s">
        <v>995</v>
      </c>
      <c r="K5987" t="s">
        <v>828</v>
      </c>
      <c r="L5987" t="s">
        <v>235</v>
      </c>
      <c r="M5987" t="s">
        <v>829</v>
      </c>
      <c r="N5987">
        <v>0</v>
      </c>
      <c r="O5987">
        <v>0</v>
      </c>
      <c r="P5987" t="s">
        <v>829</v>
      </c>
      <c r="Q5987" t="s">
        <v>829</v>
      </c>
      <c r="R5987" t="s">
        <v>829</v>
      </c>
      <c r="S5987">
        <v>0</v>
      </c>
      <c r="T5987">
        <v>0</v>
      </c>
      <c r="U5987">
        <v>0</v>
      </c>
      <c r="V5987">
        <v>0</v>
      </c>
    </row>
    <row r="5988" spans="1:22" x14ac:dyDescent="0.3">
      <c r="A5988">
        <v>202122</v>
      </c>
      <c r="B5988" t="s">
        <v>820</v>
      </c>
      <c r="C5988" t="s">
        <v>821</v>
      </c>
      <c r="D5988" t="s">
        <v>822</v>
      </c>
      <c r="E5988" t="s">
        <v>823</v>
      </c>
      <c r="F5988" t="s">
        <v>848</v>
      </c>
      <c r="G5988" t="s">
        <v>849</v>
      </c>
      <c r="H5988" t="s">
        <v>994</v>
      </c>
      <c r="I5988">
        <v>382</v>
      </c>
      <c r="J5988" t="s">
        <v>995</v>
      </c>
      <c r="K5988" t="s">
        <v>828</v>
      </c>
      <c r="L5988" t="s">
        <v>534</v>
      </c>
      <c r="M5988">
        <v>0</v>
      </c>
      <c r="N5988">
        <v>5884343</v>
      </c>
      <c r="O5988">
        <v>1002760</v>
      </c>
      <c r="P5988">
        <v>10301557</v>
      </c>
      <c r="Q5988">
        <v>0</v>
      </c>
      <c r="R5988" t="s">
        <v>829</v>
      </c>
      <c r="S5988">
        <v>17188660</v>
      </c>
      <c r="T5988">
        <v>0</v>
      </c>
      <c r="U5988">
        <v>17188660</v>
      </c>
      <c r="V5988">
        <v>155</v>
      </c>
    </row>
    <row r="5989" spans="1:22" x14ac:dyDescent="0.3">
      <c r="A5989">
        <v>202223</v>
      </c>
      <c r="B5989" t="s">
        <v>820</v>
      </c>
      <c r="C5989" t="s">
        <v>821</v>
      </c>
      <c r="D5989" t="s">
        <v>822</v>
      </c>
      <c r="E5989" t="s">
        <v>823</v>
      </c>
      <c r="F5989" t="s">
        <v>848</v>
      </c>
      <c r="G5989" t="s">
        <v>849</v>
      </c>
      <c r="H5989" t="s">
        <v>994</v>
      </c>
      <c r="I5989">
        <v>382</v>
      </c>
      <c r="J5989" t="s">
        <v>995</v>
      </c>
      <c r="K5989" t="s">
        <v>828</v>
      </c>
      <c r="L5989" t="s">
        <v>534</v>
      </c>
      <c r="M5989">
        <v>0</v>
      </c>
      <c r="N5989">
        <v>6762912</v>
      </c>
      <c r="O5989">
        <v>1115838</v>
      </c>
      <c r="P5989">
        <v>11347236</v>
      </c>
      <c r="Q5989">
        <v>0</v>
      </c>
      <c r="R5989" t="s">
        <v>829</v>
      </c>
      <c r="S5989">
        <v>19225986</v>
      </c>
      <c r="T5989">
        <v>0</v>
      </c>
      <c r="U5989">
        <v>19225986</v>
      </c>
      <c r="V5989">
        <v>175</v>
      </c>
    </row>
    <row r="5990" spans="1:22" x14ac:dyDescent="0.3">
      <c r="A5990">
        <v>202324</v>
      </c>
      <c r="B5990" t="s">
        <v>820</v>
      </c>
      <c r="C5990" t="s">
        <v>821</v>
      </c>
      <c r="D5990" t="s">
        <v>822</v>
      </c>
      <c r="E5990" t="s">
        <v>823</v>
      </c>
      <c r="F5990" t="s">
        <v>848</v>
      </c>
      <c r="G5990" t="s">
        <v>849</v>
      </c>
      <c r="H5990" t="s">
        <v>994</v>
      </c>
      <c r="I5990">
        <v>382</v>
      </c>
      <c r="J5990" t="s">
        <v>995</v>
      </c>
      <c r="K5990" t="s">
        <v>828</v>
      </c>
      <c r="L5990" t="s">
        <v>534</v>
      </c>
      <c r="M5990">
        <v>0</v>
      </c>
      <c r="N5990">
        <v>9011046</v>
      </c>
      <c r="O5990">
        <v>1299151</v>
      </c>
      <c r="P5990">
        <v>13533218</v>
      </c>
      <c r="Q5990">
        <v>0</v>
      </c>
      <c r="R5990" t="s">
        <v>829</v>
      </c>
      <c r="S5990">
        <v>23843415</v>
      </c>
      <c r="T5990">
        <v>0</v>
      </c>
      <c r="U5990">
        <v>23843415</v>
      </c>
      <c r="V5990">
        <v>221</v>
      </c>
    </row>
    <row r="5991" spans="1:22" x14ac:dyDescent="0.3">
      <c r="A5991">
        <v>202122</v>
      </c>
      <c r="B5991" t="s">
        <v>820</v>
      </c>
      <c r="C5991" t="s">
        <v>821</v>
      </c>
      <c r="D5991" t="s">
        <v>822</v>
      </c>
      <c r="E5991" t="s">
        <v>823</v>
      </c>
      <c r="F5991" t="s">
        <v>848</v>
      </c>
      <c r="G5991" t="s">
        <v>849</v>
      </c>
      <c r="H5991" t="s">
        <v>994</v>
      </c>
      <c r="I5991">
        <v>382</v>
      </c>
      <c r="J5991" t="s">
        <v>995</v>
      </c>
      <c r="K5991" t="s">
        <v>828</v>
      </c>
      <c r="L5991" t="s">
        <v>603</v>
      </c>
      <c r="M5991" t="s">
        <v>829</v>
      </c>
      <c r="N5991" t="s">
        <v>829</v>
      </c>
      <c r="O5991" t="s">
        <v>829</v>
      </c>
      <c r="P5991">
        <v>2390413</v>
      </c>
      <c r="Q5991">
        <v>0</v>
      </c>
      <c r="R5991">
        <v>0</v>
      </c>
      <c r="S5991">
        <v>2390413</v>
      </c>
      <c r="T5991">
        <v>2222700</v>
      </c>
      <c r="U5991">
        <v>167713</v>
      </c>
      <c r="V5991">
        <v>2</v>
      </c>
    </row>
    <row r="5992" spans="1:22" x14ac:dyDescent="0.3">
      <c r="A5992">
        <v>202223</v>
      </c>
      <c r="B5992" t="s">
        <v>820</v>
      </c>
      <c r="C5992" t="s">
        <v>821</v>
      </c>
      <c r="D5992" t="s">
        <v>822</v>
      </c>
      <c r="E5992" t="s">
        <v>823</v>
      </c>
      <c r="F5992" t="s">
        <v>848</v>
      </c>
      <c r="G5992" t="s">
        <v>849</v>
      </c>
      <c r="H5992" t="s">
        <v>994</v>
      </c>
      <c r="I5992">
        <v>382</v>
      </c>
      <c r="J5992" t="s">
        <v>995</v>
      </c>
      <c r="K5992" t="s">
        <v>828</v>
      </c>
      <c r="L5992" t="s">
        <v>603</v>
      </c>
      <c r="M5992" t="s">
        <v>829</v>
      </c>
      <c r="N5992" t="s">
        <v>829</v>
      </c>
      <c r="O5992" t="s">
        <v>829</v>
      </c>
      <c r="P5992">
        <v>2570614</v>
      </c>
      <c r="Q5992">
        <v>0</v>
      </c>
      <c r="R5992">
        <v>0</v>
      </c>
      <c r="S5992">
        <v>2570614</v>
      </c>
      <c r="T5992">
        <v>2222700</v>
      </c>
      <c r="U5992">
        <v>347914</v>
      </c>
      <c r="V5992">
        <v>3</v>
      </c>
    </row>
    <row r="5993" spans="1:22" x14ac:dyDescent="0.3">
      <c r="A5993">
        <v>202324</v>
      </c>
      <c r="B5993" t="s">
        <v>820</v>
      </c>
      <c r="C5993" t="s">
        <v>821</v>
      </c>
      <c r="D5993" t="s">
        <v>822</v>
      </c>
      <c r="E5993" t="s">
        <v>823</v>
      </c>
      <c r="F5993" t="s">
        <v>848</v>
      </c>
      <c r="G5993" t="s">
        <v>849</v>
      </c>
      <c r="H5993" t="s">
        <v>994</v>
      </c>
      <c r="I5993">
        <v>382</v>
      </c>
      <c r="J5993" t="s">
        <v>995</v>
      </c>
      <c r="K5993" t="s">
        <v>828</v>
      </c>
      <c r="L5993" t="s">
        <v>603</v>
      </c>
      <c r="M5993" t="s">
        <v>829</v>
      </c>
      <c r="N5993" t="s">
        <v>829</v>
      </c>
      <c r="O5993" t="s">
        <v>829</v>
      </c>
      <c r="P5993">
        <v>498183</v>
      </c>
      <c r="Q5993">
        <v>0</v>
      </c>
      <c r="R5993">
        <v>0</v>
      </c>
      <c r="S5993">
        <v>498183</v>
      </c>
      <c r="T5993">
        <v>0</v>
      </c>
      <c r="U5993">
        <v>498183</v>
      </c>
      <c r="V5993">
        <v>5</v>
      </c>
    </row>
    <row r="5994" spans="1:22" x14ac:dyDescent="0.3">
      <c r="A5994">
        <v>202122</v>
      </c>
      <c r="B5994" t="s">
        <v>820</v>
      </c>
      <c r="C5994" t="s">
        <v>821</v>
      </c>
      <c r="D5994" t="s">
        <v>822</v>
      </c>
      <c r="E5994" t="s">
        <v>823</v>
      </c>
      <c r="F5994" t="s">
        <v>848</v>
      </c>
      <c r="G5994" t="s">
        <v>849</v>
      </c>
      <c r="H5994" t="s">
        <v>994</v>
      </c>
      <c r="I5994">
        <v>382</v>
      </c>
      <c r="J5994" t="s">
        <v>995</v>
      </c>
      <c r="K5994" t="s">
        <v>828</v>
      </c>
      <c r="L5994" t="s">
        <v>606</v>
      </c>
      <c r="M5994">
        <v>0</v>
      </c>
      <c r="N5994">
        <v>0</v>
      </c>
      <c r="O5994">
        <v>0</v>
      </c>
      <c r="P5994">
        <v>0</v>
      </c>
      <c r="Q5994">
        <v>0</v>
      </c>
      <c r="R5994">
        <v>0</v>
      </c>
      <c r="S5994">
        <v>0</v>
      </c>
      <c r="T5994">
        <v>0</v>
      </c>
      <c r="U5994">
        <v>0</v>
      </c>
      <c r="V5994">
        <v>0</v>
      </c>
    </row>
    <row r="5995" spans="1:22" x14ac:dyDescent="0.3">
      <c r="A5995">
        <v>202223</v>
      </c>
      <c r="B5995" t="s">
        <v>820</v>
      </c>
      <c r="C5995" t="s">
        <v>821</v>
      </c>
      <c r="D5995" t="s">
        <v>822</v>
      </c>
      <c r="E5995" t="s">
        <v>823</v>
      </c>
      <c r="F5995" t="s">
        <v>848</v>
      </c>
      <c r="G5995" t="s">
        <v>849</v>
      </c>
      <c r="H5995" t="s">
        <v>994</v>
      </c>
      <c r="I5995">
        <v>382</v>
      </c>
      <c r="J5995" t="s">
        <v>995</v>
      </c>
      <c r="K5995" t="s">
        <v>828</v>
      </c>
      <c r="L5995" t="s">
        <v>606</v>
      </c>
      <c r="M5995">
        <v>0</v>
      </c>
      <c r="N5995">
        <v>0</v>
      </c>
      <c r="O5995">
        <v>0</v>
      </c>
      <c r="P5995">
        <v>0</v>
      </c>
      <c r="Q5995">
        <v>0</v>
      </c>
      <c r="R5995">
        <v>0</v>
      </c>
      <c r="S5995">
        <v>0</v>
      </c>
      <c r="T5995">
        <v>0</v>
      </c>
      <c r="U5995">
        <v>0</v>
      </c>
      <c r="V5995">
        <v>0</v>
      </c>
    </row>
    <row r="5996" spans="1:22" x14ac:dyDescent="0.3">
      <c r="A5996">
        <v>202324</v>
      </c>
      <c r="B5996" t="s">
        <v>820</v>
      </c>
      <c r="C5996" t="s">
        <v>821</v>
      </c>
      <c r="D5996" t="s">
        <v>822</v>
      </c>
      <c r="E5996" t="s">
        <v>823</v>
      </c>
      <c r="F5996" t="s">
        <v>848</v>
      </c>
      <c r="G5996" t="s">
        <v>849</v>
      </c>
      <c r="H5996" t="s">
        <v>994</v>
      </c>
      <c r="I5996">
        <v>382</v>
      </c>
      <c r="J5996" t="s">
        <v>995</v>
      </c>
      <c r="K5996" t="s">
        <v>828</v>
      </c>
      <c r="L5996" t="s">
        <v>606</v>
      </c>
      <c r="M5996">
        <v>0</v>
      </c>
      <c r="N5996">
        <v>0</v>
      </c>
      <c r="O5996">
        <v>0</v>
      </c>
      <c r="P5996">
        <v>0</v>
      </c>
      <c r="Q5996">
        <v>0</v>
      </c>
      <c r="R5996">
        <v>0</v>
      </c>
      <c r="S5996">
        <v>0</v>
      </c>
      <c r="T5996">
        <v>0</v>
      </c>
      <c r="U5996">
        <v>0</v>
      </c>
      <c r="V5996">
        <v>0</v>
      </c>
    </row>
    <row r="5997" spans="1:22" x14ac:dyDescent="0.3">
      <c r="A5997">
        <v>202122</v>
      </c>
      <c r="B5997" t="s">
        <v>820</v>
      </c>
      <c r="C5997" t="s">
        <v>821</v>
      </c>
      <c r="D5997" t="s">
        <v>822</v>
      </c>
      <c r="E5997" t="s">
        <v>823</v>
      </c>
      <c r="F5997" t="s">
        <v>848</v>
      </c>
      <c r="G5997" t="s">
        <v>849</v>
      </c>
      <c r="H5997" t="s">
        <v>994</v>
      </c>
      <c r="I5997">
        <v>382</v>
      </c>
      <c r="J5997" t="s">
        <v>995</v>
      </c>
      <c r="K5997" t="s">
        <v>828</v>
      </c>
      <c r="L5997" t="s">
        <v>609</v>
      </c>
      <c r="M5997" t="s">
        <v>829</v>
      </c>
      <c r="N5997" t="s">
        <v>829</v>
      </c>
      <c r="O5997" t="s">
        <v>829</v>
      </c>
      <c r="P5997" t="s">
        <v>829</v>
      </c>
      <c r="Q5997">
        <v>0</v>
      </c>
      <c r="R5997" t="s">
        <v>829</v>
      </c>
      <c r="S5997">
        <v>0</v>
      </c>
      <c r="T5997">
        <v>0</v>
      </c>
      <c r="U5997">
        <v>0</v>
      </c>
      <c r="V5997">
        <v>0</v>
      </c>
    </row>
    <row r="5998" spans="1:22" x14ac:dyDescent="0.3">
      <c r="A5998">
        <v>202223</v>
      </c>
      <c r="B5998" t="s">
        <v>820</v>
      </c>
      <c r="C5998" t="s">
        <v>821</v>
      </c>
      <c r="D5998" t="s">
        <v>822</v>
      </c>
      <c r="E5998" t="s">
        <v>823</v>
      </c>
      <c r="F5998" t="s">
        <v>848</v>
      </c>
      <c r="G5998" t="s">
        <v>849</v>
      </c>
      <c r="H5998" t="s">
        <v>994</v>
      </c>
      <c r="I5998">
        <v>382</v>
      </c>
      <c r="J5998" t="s">
        <v>995</v>
      </c>
      <c r="K5998" t="s">
        <v>828</v>
      </c>
      <c r="L5998" t="s">
        <v>609</v>
      </c>
      <c r="M5998" t="s">
        <v>829</v>
      </c>
      <c r="N5998" t="s">
        <v>829</v>
      </c>
      <c r="O5998" t="s">
        <v>829</v>
      </c>
      <c r="P5998" t="s">
        <v>829</v>
      </c>
      <c r="Q5998">
        <v>0</v>
      </c>
      <c r="R5998" t="s">
        <v>829</v>
      </c>
      <c r="S5998">
        <v>0</v>
      </c>
      <c r="T5998">
        <v>0</v>
      </c>
      <c r="U5998">
        <v>0</v>
      </c>
      <c r="V5998">
        <v>0</v>
      </c>
    </row>
    <row r="5999" spans="1:22" x14ac:dyDescent="0.3">
      <c r="A5999">
        <v>202122</v>
      </c>
      <c r="B5999" t="s">
        <v>820</v>
      </c>
      <c r="C5999" t="s">
        <v>821</v>
      </c>
      <c r="D5999" t="s">
        <v>822</v>
      </c>
      <c r="E5999" t="s">
        <v>823</v>
      </c>
      <c r="F5999" t="s">
        <v>848</v>
      </c>
      <c r="G5999" t="s">
        <v>849</v>
      </c>
      <c r="H5999" t="s">
        <v>994</v>
      </c>
      <c r="I5999">
        <v>382</v>
      </c>
      <c r="J5999" t="s">
        <v>995</v>
      </c>
      <c r="K5999" t="s">
        <v>828</v>
      </c>
      <c r="L5999" t="s">
        <v>830</v>
      </c>
      <c r="M5999">
        <v>0</v>
      </c>
      <c r="N5999">
        <v>0</v>
      </c>
      <c r="O5999">
        <v>0</v>
      </c>
      <c r="P5999">
        <v>0</v>
      </c>
      <c r="Q5999">
        <v>0</v>
      </c>
      <c r="R5999">
        <v>0</v>
      </c>
      <c r="S5999">
        <v>0</v>
      </c>
      <c r="T5999">
        <v>0</v>
      </c>
      <c r="U5999">
        <v>0</v>
      </c>
      <c r="V5999">
        <v>0</v>
      </c>
    </row>
    <row r="6000" spans="1:22" x14ac:dyDescent="0.3">
      <c r="A6000">
        <v>202223</v>
      </c>
      <c r="B6000" t="s">
        <v>820</v>
      </c>
      <c r="C6000" t="s">
        <v>821</v>
      </c>
      <c r="D6000" t="s">
        <v>822</v>
      </c>
      <c r="E6000" t="s">
        <v>823</v>
      </c>
      <c r="F6000" t="s">
        <v>848</v>
      </c>
      <c r="G6000" t="s">
        <v>849</v>
      </c>
      <c r="H6000" t="s">
        <v>994</v>
      </c>
      <c r="I6000">
        <v>382</v>
      </c>
      <c r="J6000" t="s">
        <v>995</v>
      </c>
      <c r="K6000" t="s">
        <v>828</v>
      </c>
      <c r="L6000" t="s">
        <v>830</v>
      </c>
      <c r="M6000">
        <v>0</v>
      </c>
      <c r="N6000">
        <v>0</v>
      </c>
      <c r="O6000">
        <v>0</v>
      </c>
      <c r="P6000">
        <v>0</v>
      </c>
      <c r="Q6000">
        <v>0</v>
      </c>
      <c r="R6000">
        <v>0</v>
      </c>
      <c r="S6000">
        <v>0</v>
      </c>
      <c r="T6000">
        <v>0</v>
      </c>
      <c r="U6000">
        <v>0</v>
      </c>
      <c r="V6000">
        <v>0</v>
      </c>
    </row>
    <row r="6001" spans="1:22" x14ac:dyDescent="0.3">
      <c r="A6001">
        <v>202324</v>
      </c>
      <c r="B6001" t="s">
        <v>820</v>
      </c>
      <c r="C6001" t="s">
        <v>821</v>
      </c>
      <c r="D6001" t="s">
        <v>822</v>
      </c>
      <c r="E6001" t="s">
        <v>823</v>
      </c>
      <c r="F6001" t="s">
        <v>848</v>
      </c>
      <c r="G6001" t="s">
        <v>849</v>
      </c>
      <c r="H6001" t="s">
        <v>994</v>
      </c>
      <c r="I6001">
        <v>382</v>
      </c>
      <c r="J6001" t="s">
        <v>995</v>
      </c>
      <c r="K6001" t="s">
        <v>828</v>
      </c>
      <c r="L6001" t="s">
        <v>830</v>
      </c>
      <c r="M6001">
        <v>0</v>
      </c>
      <c r="N6001">
        <v>0</v>
      </c>
      <c r="O6001">
        <v>0</v>
      </c>
      <c r="P6001">
        <v>0</v>
      </c>
      <c r="Q6001">
        <v>0</v>
      </c>
      <c r="R6001">
        <v>0</v>
      </c>
      <c r="S6001">
        <v>0</v>
      </c>
      <c r="T6001">
        <v>0</v>
      </c>
      <c r="U6001">
        <v>0</v>
      </c>
      <c r="V6001">
        <v>0</v>
      </c>
    </row>
    <row r="6002" spans="1:22" x14ac:dyDescent="0.3">
      <c r="A6002">
        <v>202122</v>
      </c>
      <c r="B6002" t="s">
        <v>820</v>
      </c>
      <c r="C6002" t="s">
        <v>821</v>
      </c>
      <c r="D6002" t="s">
        <v>822</v>
      </c>
      <c r="E6002" t="s">
        <v>823</v>
      </c>
      <c r="F6002" t="s">
        <v>848</v>
      </c>
      <c r="G6002" t="s">
        <v>849</v>
      </c>
      <c r="H6002" t="s">
        <v>994</v>
      </c>
      <c r="I6002">
        <v>382</v>
      </c>
      <c r="J6002" t="s">
        <v>995</v>
      </c>
      <c r="K6002" t="s">
        <v>828</v>
      </c>
      <c r="L6002" t="s">
        <v>537</v>
      </c>
      <c r="M6002">
        <v>0</v>
      </c>
      <c r="N6002">
        <v>2055616</v>
      </c>
      <c r="O6002">
        <v>4488338</v>
      </c>
      <c r="P6002">
        <v>3920043</v>
      </c>
      <c r="Q6002">
        <v>1288987</v>
      </c>
      <c r="R6002">
        <v>4956251</v>
      </c>
      <c r="S6002">
        <v>16709235</v>
      </c>
      <c r="T6002">
        <v>0</v>
      </c>
      <c r="U6002">
        <v>16709235</v>
      </c>
      <c r="V6002">
        <v>150</v>
      </c>
    </row>
    <row r="6003" spans="1:22" x14ac:dyDescent="0.3">
      <c r="A6003">
        <v>202223</v>
      </c>
      <c r="B6003" t="s">
        <v>820</v>
      </c>
      <c r="C6003" t="s">
        <v>821</v>
      </c>
      <c r="D6003" t="s">
        <v>822</v>
      </c>
      <c r="E6003" t="s">
        <v>823</v>
      </c>
      <c r="F6003" t="s">
        <v>848</v>
      </c>
      <c r="G6003" t="s">
        <v>849</v>
      </c>
      <c r="H6003" t="s">
        <v>994</v>
      </c>
      <c r="I6003">
        <v>382</v>
      </c>
      <c r="J6003" t="s">
        <v>995</v>
      </c>
      <c r="K6003" t="s">
        <v>828</v>
      </c>
      <c r="L6003" t="s">
        <v>537</v>
      </c>
      <c r="M6003">
        <v>0</v>
      </c>
      <c r="N6003">
        <v>2707229</v>
      </c>
      <c r="O6003">
        <v>5329197</v>
      </c>
      <c r="P6003">
        <v>4122389</v>
      </c>
      <c r="Q6003">
        <v>1373455</v>
      </c>
      <c r="R6003">
        <v>5458505</v>
      </c>
      <c r="S6003">
        <v>18990775</v>
      </c>
      <c r="T6003">
        <v>0</v>
      </c>
      <c r="U6003">
        <v>18990775</v>
      </c>
      <c r="V6003">
        <v>172</v>
      </c>
    </row>
    <row r="6004" spans="1:22" x14ac:dyDescent="0.3">
      <c r="A6004">
        <v>202324</v>
      </c>
      <c r="B6004" t="s">
        <v>820</v>
      </c>
      <c r="C6004" t="s">
        <v>821</v>
      </c>
      <c r="D6004" t="s">
        <v>822</v>
      </c>
      <c r="E6004" t="s">
        <v>823</v>
      </c>
      <c r="F6004" t="s">
        <v>848</v>
      </c>
      <c r="G6004" t="s">
        <v>849</v>
      </c>
      <c r="H6004" t="s">
        <v>994</v>
      </c>
      <c r="I6004">
        <v>382</v>
      </c>
      <c r="J6004" t="s">
        <v>995</v>
      </c>
      <c r="K6004" t="s">
        <v>828</v>
      </c>
      <c r="L6004" t="s">
        <v>537</v>
      </c>
      <c r="M6004">
        <v>0</v>
      </c>
      <c r="N6004">
        <v>3402573</v>
      </c>
      <c r="O6004">
        <v>6441294</v>
      </c>
      <c r="P6004">
        <v>4276882</v>
      </c>
      <c r="Q6004">
        <v>2239918</v>
      </c>
      <c r="R6004">
        <v>4740137</v>
      </c>
      <c r="S6004">
        <v>21100804</v>
      </c>
      <c r="T6004">
        <v>0</v>
      </c>
      <c r="U6004">
        <v>21100804</v>
      </c>
      <c r="V6004">
        <v>195</v>
      </c>
    </row>
    <row r="6005" spans="1:22" x14ac:dyDescent="0.3">
      <c r="A6005">
        <v>202122</v>
      </c>
      <c r="B6005" t="s">
        <v>820</v>
      </c>
      <c r="C6005" t="s">
        <v>821</v>
      </c>
      <c r="D6005" t="s">
        <v>822</v>
      </c>
      <c r="E6005" t="s">
        <v>823</v>
      </c>
      <c r="F6005" t="s">
        <v>848</v>
      </c>
      <c r="G6005" t="s">
        <v>849</v>
      </c>
      <c r="H6005" t="s">
        <v>994</v>
      </c>
      <c r="I6005">
        <v>382</v>
      </c>
      <c r="J6005" t="s">
        <v>995</v>
      </c>
      <c r="K6005" t="s">
        <v>828</v>
      </c>
      <c r="L6005" t="s">
        <v>572</v>
      </c>
      <c r="M6005">
        <v>0</v>
      </c>
      <c r="N6005">
        <v>0</v>
      </c>
      <c r="O6005">
        <v>0</v>
      </c>
      <c r="P6005">
        <v>8405182</v>
      </c>
      <c r="Q6005">
        <v>0</v>
      </c>
      <c r="R6005">
        <v>0</v>
      </c>
      <c r="S6005">
        <v>8405182</v>
      </c>
      <c r="T6005">
        <v>0</v>
      </c>
      <c r="U6005">
        <v>8405182</v>
      </c>
      <c r="V6005">
        <v>76</v>
      </c>
    </row>
    <row r="6006" spans="1:22" x14ac:dyDescent="0.3">
      <c r="A6006">
        <v>202223</v>
      </c>
      <c r="B6006" t="s">
        <v>820</v>
      </c>
      <c r="C6006" t="s">
        <v>821</v>
      </c>
      <c r="D6006" t="s">
        <v>822</v>
      </c>
      <c r="E6006" t="s">
        <v>823</v>
      </c>
      <c r="F6006" t="s">
        <v>848</v>
      </c>
      <c r="G6006" t="s">
        <v>849</v>
      </c>
      <c r="H6006" t="s">
        <v>994</v>
      </c>
      <c r="I6006">
        <v>382</v>
      </c>
      <c r="J6006" t="s">
        <v>995</v>
      </c>
      <c r="K6006" t="s">
        <v>828</v>
      </c>
      <c r="L6006" t="s">
        <v>572</v>
      </c>
      <c r="M6006">
        <v>0</v>
      </c>
      <c r="N6006">
        <v>0</v>
      </c>
      <c r="O6006">
        <v>0</v>
      </c>
      <c r="P6006">
        <v>10315311</v>
      </c>
      <c r="Q6006">
        <v>0</v>
      </c>
      <c r="R6006">
        <v>0</v>
      </c>
      <c r="S6006">
        <v>10315311</v>
      </c>
      <c r="T6006">
        <v>0</v>
      </c>
      <c r="U6006">
        <v>10315311</v>
      </c>
      <c r="V6006">
        <v>94</v>
      </c>
    </row>
    <row r="6007" spans="1:22" x14ac:dyDescent="0.3">
      <c r="A6007">
        <v>202324</v>
      </c>
      <c r="B6007" t="s">
        <v>820</v>
      </c>
      <c r="C6007" t="s">
        <v>821</v>
      </c>
      <c r="D6007" t="s">
        <v>822</v>
      </c>
      <c r="E6007" t="s">
        <v>823</v>
      </c>
      <c r="F6007" t="s">
        <v>848</v>
      </c>
      <c r="G6007" t="s">
        <v>849</v>
      </c>
      <c r="H6007" t="s">
        <v>994</v>
      </c>
      <c r="I6007">
        <v>382</v>
      </c>
      <c r="J6007" t="s">
        <v>995</v>
      </c>
      <c r="K6007" t="s">
        <v>828</v>
      </c>
      <c r="L6007" t="s">
        <v>572</v>
      </c>
      <c r="M6007">
        <v>0</v>
      </c>
      <c r="N6007">
        <v>0</v>
      </c>
      <c r="O6007">
        <v>0</v>
      </c>
      <c r="P6007">
        <v>11689071</v>
      </c>
      <c r="Q6007">
        <v>0</v>
      </c>
      <c r="R6007">
        <v>0</v>
      </c>
      <c r="S6007">
        <v>11689071</v>
      </c>
      <c r="T6007">
        <v>0</v>
      </c>
      <c r="U6007">
        <v>11689071</v>
      </c>
      <c r="V6007">
        <v>108</v>
      </c>
    </row>
    <row r="6008" spans="1:22" x14ac:dyDescent="0.3">
      <c r="A6008">
        <v>202122</v>
      </c>
      <c r="B6008" t="s">
        <v>820</v>
      </c>
      <c r="C6008" t="s">
        <v>821</v>
      </c>
      <c r="D6008" t="s">
        <v>822</v>
      </c>
      <c r="E6008" t="s">
        <v>823</v>
      </c>
      <c r="F6008" t="s">
        <v>848</v>
      </c>
      <c r="G6008" t="s">
        <v>849</v>
      </c>
      <c r="H6008" t="s">
        <v>994</v>
      </c>
      <c r="I6008">
        <v>382</v>
      </c>
      <c r="J6008" t="s">
        <v>995</v>
      </c>
      <c r="K6008" t="s">
        <v>828</v>
      </c>
      <c r="L6008" t="s">
        <v>539</v>
      </c>
      <c r="M6008">
        <v>0</v>
      </c>
      <c r="N6008">
        <v>0</v>
      </c>
      <c r="O6008">
        <v>0</v>
      </c>
      <c r="P6008" t="s">
        <v>829</v>
      </c>
      <c r="Q6008" t="s">
        <v>829</v>
      </c>
      <c r="R6008" t="s">
        <v>829</v>
      </c>
      <c r="S6008">
        <v>0</v>
      </c>
      <c r="T6008">
        <v>0</v>
      </c>
      <c r="U6008">
        <v>0</v>
      </c>
      <c r="V6008">
        <v>0</v>
      </c>
    </row>
    <row r="6009" spans="1:22" x14ac:dyDescent="0.3">
      <c r="A6009">
        <v>202223</v>
      </c>
      <c r="B6009" t="s">
        <v>820</v>
      </c>
      <c r="C6009" t="s">
        <v>821</v>
      </c>
      <c r="D6009" t="s">
        <v>822</v>
      </c>
      <c r="E6009" t="s">
        <v>823</v>
      </c>
      <c r="F6009" t="s">
        <v>848</v>
      </c>
      <c r="G6009" t="s">
        <v>849</v>
      </c>
      <c r="H6009" t="s">
        <v>994</v>
      </c>
      <c r="I6009">
        <v>382</v>
      </c>
      <c r="J6009" t="s">
        <v>995</v>
      </c>
      <c r="K6009" t="s">
        <v>828</v>
      </c>
      <c r="L6009" t="s">
        <v>539</v>
      </c>
      <c r="M6009">
        <v>0</v>
      </c>
      <c r="N6009">
        <v>0</v>
      </c>
      <c r="O6009">
        <v>0</v>
      </c>
      <c r="P6009" t="s">
        <v>829</v>
      </c>
      <c r="Q6009" t="s">
        <v>829</v>
      </c>
      <c r="R6009" t="s">
        <v>829</v>
      </c>
      <c r="S6009">
        <v>0</v>
      </c>
      <c r="T6009">
        <v>0</v>
      </c>
      <c r="U6009">
        <v>0</v>
      </c>
      <c r="V6009">
        <v>0</v>
      </c>
    </row>
    <row r="6010" spans="1:22" x14ac:dyDescent="0.3">
      <c r="A6010">
        <v>202324</v>
      </c>
      <c r="B6010" t="s">
        <v>820</v>
      </c>
      <c r="C6010" t="s">
        <v>821</v>
      </c>
      <c r="D6010" t="s">
        <v>822</v>
      </c>
      <c r="E6010" t="s">
        <v>823</v>
      </c>
      <c r="F6010" t="s">
        <v>848</v>
      </c>
      <c r="G6010" t="s">
        <v>849</v>
      </c>
      <c r="H6010" t="s">
        <v>994</v>
      </c>
      <c r="I6010">
        <v>382</v>
      </c>
      <c r="J6010" t="s">
        <v>995</v>
      </c>
      <c r="K6010" t="s">
        <v>828</v>
      </c>
      <c r="L6010" t="s">
        <v>539</v>
      </c>
      <c r="M6010">
        <v>0</v>
      </c>
      <c r="N6010">
        <v>0</v>
      </c>
      <c r="O6010">
        <v>0</v>
      </c>
      <c r="P6010" t="s">
        <v>829</v>
      </c>
      <c r="Q6010" t="s">
        <v>829</v>
      </c>
      <c r="R6010" t="s">
        <v>829</v>
      </c>
      <c r="S6010">
        <v>0</v>
      </c>
      <c r="T6010">
        <v>0</v>
      </c>
      <c r="U6010">
        <v>0</v>
      </c>
      <c r="V6010">
        <v>0</v>
      </c>
    </row>
    <row r="6011" spans="1:22" x14ac:dyDescent="0.3">
      <c r="A6011">
        <v>202122</v>
      </c>
      <c r="B6011" t="s">
        <v>820</v>
      </c>
      <c r="C6011" t="s">
        <v>821</v>
      </c>
      <c r="D6011" t="s">
        <v>822</v>
      </c>
      <c r="E6011" t="s">
        <v>823</v>
      </c>
      <c r="F6011" t="s">
        <v>848</v>
      </c>
      <c r="G6011" t="s">
        <v>849</v>
      </c>
      <c r="H6011" t="s">
        <v>994</v>
      </c>
      <c r="I6011">
        <v>382</v>
      </c>
      <c r="J6011" t="s">
        <v>995</v>
      </c>
      <c r="K6011" t="s">
        <v>828</v>
      </c>
      <c r="L6011" t="s">
        <v>541</v>
      </c>
      <c r="M6011">
        <v>3644</v>
      </c>
      <c r="N6011">
        <v>937094</v>
      </c>
      <c r="O6011">
        <v>627686</v>
      </c>
      <c r="P6011">
        <v>15843</v>
      </c>
      <c r="Q6011">
        <v>0</v>
      </c>
      <c r="R6011">
        <v>0</v>
      </c>
      <c r="S6011">
        <v>1584267</v>
      </c>
      <c r="T6011">
        <v>0</v>
      </c>
      <c r="U6011">
        <v>1584267</v>
      </c>
      <c r="V6011">
        <v>14</v>
      </c>
    </row>
    <row r="6012" spans="1:22" x14ac:dyDescent="0.3">
      <c r="A6012">
        <v>202223</v>
      </c>
      <c r="B6012" t="s">
        <v>820</v>
      </c>
      <c r="C6012" t="s">
        <v>821</v>
      </c>
      <c r="D6012" t="s">
        <v>822</v>
      </c>
      <c r="E6012" t="s">
        <v>823</v>
      </c>
      <c r="F6012" t="s">
        <v>848</v>
      </c>
      <c r="G6012" t="s">
        <v>849</v>
      </c>
      <c r="H6012" t="s">
        <v>994</v>
      </c>
      <c r="I6012">
        <v>382</v>
      </c>
      <c r="J6012" t="s">
        <v>995</v>
      </c>
      <c r="K6012" t="s">
        <v>828</v>
      </c>
      <c r="L6012" t="s">
        <v>541</v>
      </c>
      <c r="M6012">
        <v>6918</v>
      </c>
      <c r="N6012">
        <v>1779189</v>
      </c>
      <c r="O6012">
        <v>1191741</v>
      </c>
      <c r="P6012">
        <v>30079</v>
      </c>
      <c r="Q6012">
        <v>0</v>
      </c>
      <c r="R6012">
        <v>0</v>
      </c>
      <c r="S6012">
        <v>3007927</v>
      </c>
      <c r="T6012">
        <v>0</v>
      </c>
      <c r="U6012">
        <v>3007927</v>
      </c>
      <c r="V6012">
        <v>27</v>
      </c>
    </row>
    <row r="6013" spans="1:22" x14ac:dyDescent="0.3">
      <c r="A6013">
        <v>202324</v>
      </c>
      <c r="B6013" t="s">
        <v>820</v>
      </c>
      <c r="C6013" t="s">
        <v>821</v>
      </c>
      <c r="D6013" t="s">
        <v>822</v>
      </c>
      <c r="E6013" t="s">
        <v>823</v>
      </c>
      <c r="F6013" t="s">
        <v>848</v>
      </c>
      <c r="G6013" t="s">
        <v>849</v>
      </c>
      <c r="H6013" t="s">
        <v>994</v>
      </c>
      <c r="I6013">
        <v>382</v>
      </c>
      <c r="J6013" t="s">
        <v>995</v>
      </c>
      <c r="K6013" t="s">
        <v>828</v>
      </c>
      <c r="L6013" t="s">
        <v>541</v>
      </c>
      <c r="M6013">
        <v>16348</v>
      </c>
      <c r="N6013">
        <v>4204337</v>
      </c>
      <c r="O6013">
        <v>2816159</v>
      </c>
      <c r="P6013">
        <v>71079</v>
      </c>
      <c r="Q6013">
        <v>0</v>
      </c>
      <c r="R6013">
        <v>0</v>
      </c>
      <c r="S6013">
        <v>7107923</v>
      </c>
      <c r="T6013">
        <v>0</v>
      </c>
      <c r="U6013">
        <v>7107923</v>
      </c>
      <c r="V6013">
        <v>66</v>
      </c>
    </row>
    <row r="6014" spans="1:22" x14ac:dyDescent="0.3">
      <c r="A6014">
        <v>202122</v>
      </c>
      <c r="B6014" t="s">
        <v>820</v>
      </c>
      <c r="C6014" t="s">
        <v>821</v>
      </c>
      <c r="D6014" t="s">
        <v>822</v>
      </c>
      <c r="E6014" t="s">
        <v>823</v>
      </c>
      <c r="F6014" t="s">
        <v>848</v>
      </c>
      <c r="G6014" t="s">
        <v>849</v>
      </c>
      <c r="H6014" t="s">
        <v>994</v>
      </c>
      <c r="I6014">
        <v>382</v>
      </c>
      <c r="J6014" t="s">
        <v>995</v>
      </c>
      <c r="K6014" t="s">
        <v>828</v>
      </c>
      <c r="L6014" t="s">
        <v>831</v>
      </c>
      <c r="M6014" t="s">
        <v>829</v>
      </c>
      <c r="N6014" t="s">
        <v>829</v>
      </c>
      <c r="O6014" t="s">
        <v>829</v>
      </c>
      <c r="P6014">
        <v>0</v>
      </c>
      <c r="Q6014">
        <v>0</v>
      </c>
      <c r="R6014" t="s">
        <v>829</v>
      </c>
      <c r="S6014">
        <v>0</v>
      </c>
      <c r="T6014">
        <v>0</v>
      </c>
      <c r="U6014">
        <v>0</v>
      </c>
      <c r="V6014">
        <v>0</v>
      </c>
    </row>
    <row r="6015" spans="1:22" x14ac:dyDescent="0.3">
      <c r="A6015">
        <v>202223</v>
      </c>
      <c r="B6015" t="s">
        <v>820</v>
      </c>
      <c r="C6015" t="s">
        <v>821</v>
      </c>
      <c r="D6015" t="s">
        <v>822</v>
      </c>
      <c r="E6015" t="s">
        <v>823</v>
      </c>
      <c r="F6015" t="s">
        <v>848</v>
      </c>
      <c r="G6015" t="s">
        <v>849</v>
      </c>
      <c r="H6015" t="s">
        <v>994</v>
      </c>
      <c r="I6015">
        <v>382</v>
      </c>
      <c r="J6015" t="s">
        <v>995</v>
      </c>
      <c r="K6015" t="s">
        <v>828</v>
      </c>
      <c r="L6015" t="s">
        <v>831</v>
      </c>
      <c r="M6015" t="s">
        <v>829</v>
      </c>
      <c r="N6015" t="s">
        <v>829</v>
      </c>
      <c r="O6015" t="s">
        <v>829</v>
      </c>
      <c r="P6015">
        <v>0</v>
      </c>
      <c r="Q6015">
        <v>0</v>
      </c>
      <c r="R6015" t="s">
        <v>829</v>
      </c>
      <c r="S6015">
        <v>0</v>
      </c>
      <c r="T6015">
        <v>0</v>
      </c>
      <c r="U6015">
        <v>0</v>
      </c>
      <c r="V6015">
        <v>0</v>
      </c>
    </row>
    <row r="6016" spans="1:22" x14ac:dyDescent="0.3">
      <c r="A6016">
        <v>202324</v>
      </c>
      <c r="B6016" t="s">
        <v>820</v>
      </c>
      <c r="C6016" t="s">
        <v>821</v>
      </c>
      <c r="D6016" t="s">
        <v>822</v>
      </c>
      <c r="E6016" t="s">
        <v>823</v>
      </c>
      <c r="F6016" t="s">
        <v>848</v>
      </c>
      <c r="G6016" t="s">
        <v>849</v>
      </c>
      <c r="H6016" t="s">
        <v>994</v>
      </c>
      <c r="I6016">
        <v>382</v>
      </c>
      <c r="J6016" t="s">
        <v>995</v>
      </c>
      <c r="K6016" t="s">
        <v>828</v>
      </c>
      <c r="L6016" t="s">
        <v>831</v>
      </c>
      <c r="M6016" t="s">
        <v>829</v>
      </c>
      <c r="N6016" t="s">
        <v>829</v>
      </c>
      <c r="O6016" t="s">
        <v>829</v>
      </c>
      <c r="P6016">
        <v>0</v>
      </c>
      <c r="Q6016">
        <v>0</v>
      </c>
      <c r="R6016" t="s">
        <v>829</v>
      </c>
      <c r="S6016">
        <v>0</v>
      </c>
      <c r="T6016">
        <v>0</v>
      </c>
      <c r="U6016">
        <v>0</v>
      </c>
      <c r="V6016">
        <v>0</v>
      </c>
    </row>
    <row r="6017" spans="1:22" x14ac:dyDescent="0.3">
      <c r="A6017">
        <v>202122</v>
      </c>
      <c r="B6017" t="s">
        <v>820</v>
      </c>
      <c r="C6017" t="s">
        <v>821</v>
      </c>
      <c r="D6017" t="s">
        <v>822</v>
      </c>
      <c r="E6017" t="s">
        <v>823</v>
      </c>
      <c r="F6017" t="s">
        <v>848</v>
      </c>
      <c r="G6017" t="s">
        <v>849</v>
      </c>
      <c r="H6017" t="s">
        <v>994</v>
      </c>
      <c r="I6017">
        <v>382</v>
      </c>
      <c r="J6017" t="s">
        <v>995</v>
      </c>
      <c r="K6017" t="s">
        <v>828</v>
      </c>
      <c r="L6017" t="s">
        <v>832</v>
      </c>
      <c r="M6017">
        <v>0</v>
      </c>
      <c r="N6017">
        <v>0</v>
      </c>
      <c r="O6017">
        <v>0</v>
      </c>
      <c r="P6017">
        <v>0</v>
      </c>
      <c r="Q6017">
        <v>3708686</v>
      </c>
      <c r="R6017">
        <v>0</v>
      </c>
      <c r="S6017">
        <v>3708686</v>
      </c>
      <c r="T6017">
        <v>904507</v>
      </c>
      <c r="U6017">
        <v>2804179</v>
      </c>
      <c r="V6017">
        <v>25</v>
      </c>
    </row>
    <row r="6018" spans="1:22" x14ac:dyDescent="0.3">
      <c r="A6018">
        <v>202223</v>
      </c>
      <c r="B6018" t="s">
        <v>820</v>
      </c>
      <c r="C6018" t="s">
        <v>821</v>
      </c>
      <c r="D6018" t="s">
        <v>822</v>
      </c>
      <c r="E6018" t="s">
        <v>823</v>
      </c>
      <c r="F6018" t="s">
        <v>848</v>
      </c>
      <c r="G6018" t="s">
        <v>849</v>
      </c>
      <c r="H6018" t="s">
        <v>994</v>
      </c>
      <c r="I6018">
        <v>382</v>
      </c>
      <c r="J6018" t="s">
        <v>995</v>
      </c>
      <c r="K6018" t="s">
        <v>828</v>
      </c>
      <c r="L6018" t="s">
        <v>832</v>
      </c>
      <c r="M6018">
        <v>0</v>
      </c>
      <c r="N6018">
        <v>0</v>
      </c>
      <c r="O6018">
        <v>0</v>
      </c>
      <c r="P6018">
        <v>0</v>
      </c>
      <c r="Q6018">
        <v>4383949</v>
      </c>
      <c r="R6018">
        <v>0</v>
      </c>
      <c r="S6018">
        <v>4383949</v>
      </c>
      <c r="T6018">
        <v>1113458</v>
      </c>
      <c r="U6018">
        <v>3270491</v>
      </c>
      <c r="V6018">
        <v>30</v>
      </c>
    </row>
    <row r="6019" spans="1:22" x14ac:dyDescent="0.3">
      <c r="A6019">
        <v>202324</v>
      </c>
      <c r="B6019" t="s">
        <v>820</v>
      </c>
      <c r="C6019" t="s">
        <v>821</v>
      </c>
      <c r="D6019" t="s">
        <v>822</v>
      </c>
      <c r="E6019" t="s">
        <v>823</v>
      </c>
      <c r="F6019" t="s">
        <v>848</v>
      </c>
      <c r="G6019" t="s">
        <v>849</v>
      </c>
      <c r="H6019" t="s">
        <v>994</v>
      </c>
      <c r="I6019">
        <v>382</v>
      </c>
      <c r="J6019" t="s">
        <v>995</v>
      </c>
      <c r="K6019" t="s">
        <v>828</v>
      </c>
      <c r="L6019" t="s">
        <v>832</v>
      </c>
      <c r="M6019">
        <v>0</v>
      </c>
      <c r="N6019">
        <v>0</v>
      </c>
      <c r="O6019">
        <v>0</v>
      </c>
      <c r="P6019">
        <v>0</v>
      </c>
      <c r="Q6019">
        <v>4166900</v>
      </c>
      <c r="R6019">
        <v>0</v>
      </c>
      <c r="S6019">
        <v>4166900</v>
      </c>
      <c r="T6019">
        <v>1116191</v>
      </c>
      <c r="U6019">
        <v>3050709</v>
      </c>
      <c r="V6019">
        <v>28</v>
      </c>
    </row>
    <row r="6020" spans="1:22" x14ac:dyDescent="0.3">
      <c r="A6020">
        <v>202122</v>
      </c>
      <c r="B6020" t="s">
        <v>820</v>
      </c>
      <c r="C6020" t="s">
        <v>821</v>
      </c>
      <c r="D6020" t="s">
        <v>822</v>
      </c>
      <c r="E6020" t="s">
        <v>823</v>
      </c>
      <c r="F6020" t="s">
        <v>848</v>
      </c>
      <c r="G6020" t="s">
        <v>849</v>
      </c>
      <c r="H6020" t="s">
        <v>994</v>
      </c>
      <c r="I6020">
        <v>382</v>
      </c>
      <c r="J6020" t="s">
        <v>995</v>
      </c>
      <c r="K6020" t="s">
        <v>828</v>
      </c>
      <c r="L6020" t="s">
        <v>544</v>
      </c>
      <c r="M6020">
        <v>2820</v>
      </c>
      <c r="N6020">
        <v>725327</v>
      </c>
      <c r="O6020">
        <v>485841</v>
      </c>
      <c r="P6020">
        <v>12263</v>
      </c>
      <c r="Q6020">
        <v>0</v>
      </c>
      <c r="R6020">
        <v>0</v>
      </c>
      <c r="S6020">
        <v>1226251</v>
      </c>
      <c r="T6020">
        <v>0</v>
      </c>
      <c r="U6020">
        <v>1226251</v>
      </c>
      <c r="V6020">
        <v>11</v>
      </c>
    </row>
    <row r="6021" spans="1:22" x14ac:dyDescent="0.3">
      <c r="A6021">
        <v>202223</v>
      </c>
      <c r="B6021" t="s">
        <v>820</v>
      </c>
      <c r="C6021" t="s">
        <v>821</v>
      </c>
      <c r="D6021" t="s">
        <v>822</v>
      </c>
      <c r="E6021" t="s">
        <v>823</v>
      </c>
      <c r="F6021" t="s">
        <v>848</v>
      </c>
      <c r="G6021" t="s">
        <v>849</v>
      </c>
      <c r="H6021" t="s">
        <v>994</v>
      </c>
      <c r="I6021">
        <v>382</v>
      </c>
      <c r="J6021" t="s">
        <v>995</v>
      </c>
      <c r="K6021" t="s">
        <v>828</v>
      </c>
      <c r="L6021" t="s">
        <v>544</v>
      </c>
      <c r="M6021">
        <v>2532</v>
      </c>
      <c r="N6021">
        <v>651239</v>
      </c>
      <c r="O6021">
        <v>436215</v>
      </c>
      <c r="P6021">
        <v>11010</v>
      </c>
      <c r="Q6021">
        <v>0</v>
      </c>
      <c r="R6021">
        <v>0</v>
      </c>
      <c r="S6021">
        <v>1100996</v>
      </c>
      <c r="T6021">
        <v>0</v>
      </c>
      <c r="U6021">
        <v>1100996</v>
      </c>
      <c r="V6021">
        <v>10</v>
      </c>
    </row>
    <row r="6022" spans="1:22" x14ac:dyDescent="0.3">
      <c r="A6022">
        <v>202324</v>
      </c>
      <c r="B6022" t="s">
        <v>820</v>
      </c>
      <c r="C6022" t="s">
        <v>821</v>
      </c>
      <c r="D6022" t="s">
        <v>822</v>
      </c>
      <c r="E6022" t="s">
        <v>823</v>
      </c>
      <c r="F6022" t="s">
        <v>848</v>
      </c>
      <c r="G6022" t="s">
        <v>849</v>
      </c>
      <c r="H6022" t="s">
        <v>994</v>
      </c>
      <c r="I6022">
        <v>382</v>
      </c>
      <c r="J6022" t="s">
        <v>995</v>
      </c>
      <c r="K6022" t="s">
        <v>828</v>
      </c>
      <c r="L6022" t="s">
        <v>544</v>
      </c>
      <c r="M6022">
        <v>2939</v>
      </c>
      <c r="N6022">
        <v>755796</v>
      </c>
      <c r="O6022">
        <v>506249</v>
      </c>
      <c r="P6022">
        <v>12778</v>
      </c>
      <c r="Q6022">
        <v>0</v>
      </c>
      <c r="R6022">
        <v>0</v>
      </c>
      <c r="S6022">
        <v>1277762</v>
      </c>
      <c r="T6022">
        <v>0</v>
      </c>
      <c r="U6022">
        <v>1277762</v>
      </c>
      <c r="V6022">
        <v>12</v>
      </c>
    </row>
    <row r="6023" spans="1:22" x14ac:dyDescent="0.3">
      <c r="A6023">
        <v>202122</v>
      </c>
      <c r="B6023" t="s">
        <v>820</v>
      </c>
      <c r="C6023" t="s">
        <v>821</v>
      </c>
      <c r="D6023" t="s">
        <v>822</v>
      </c>
      <c r="E6023" t="s">
        <v>823</v>
      </c>
      <c r="F6023" t="s">
        <v>848</v>
      </c>
      <c r="G6023" t="s">
        <v>849</v>
      </c>
      <c r="H6023" t="s">
        <v>994</v>
      </c>
      <c r="I6023">
        <v>382</v>
      </c>
      <c r="J6023" t="s">
        <v>995</v>
      </c>
      <c r="K6023" t="s">
        <v>828</v>
      </c>
      <c r="L6023" t="s">
        <v>600</v>
      </c>
      <c r="M6023" t="s">
        <v>829</v>
      </c>
      <c r="N6023" t="s">
        <v>829</v>
      </c>
      <c r="O6023" t="s">
        <v>829</v>
      </c>
      <c r="P6023">
        <v>0</v>
      </c>
      <c r="Q6023">
        <v>0</v>
      </c>
      <c r="R6023" t="s">
        <v>829</v>
      </c>
      <c r="S6023">
        <v>0</v>
      </c>
      <c r="T6023">
        <v>0</v>
      </c>
      <c r="U6023">
        <v>0</v>
      </c>
      <c r="V6023">
        <v>0</v>
      </c>
    </row>
    <row r="6024" spans="1:22" x14ac:dyDescent="0.3">
      <c r="A6024">
        <v>202223</v>
      </c>
      <c r="B6024" t="s">
        <v>820</v>
      </c>
      <c r="C6024" t="s">
        <v>821</v>
      </c>
      <c r="D6024" t="s">
        <v>822</v>
      </c>
      <c r="E6024" t="s">
        <v>823</v>
      </c>
      <c r="F6024" t="s">
        <v>848</v>
      </c>
      <c r="G6024" t="s">
        <v>849</v>
      </c>
      <c r="H6024" t="s">
        <v>994</v>
      </c>
      <c r="I6024">
        <v>382</v>
      </c>
      <c r="J6024" t="s">
        <v>995</v>
      </c>
      <c r="K6024" t="s">
        <v>828</v>
      </c>
      <c r="L6024" t="s">
        <v>600</v>
      </c>
      <c r="M6024" t="s">
        <v>829</v>
      </c>
      <c r="N6024" t="s">
        <v>829</v>
      </c>
      <c r="O6024" t="s">
        <v>829</v>
      </c>
      <c r="P6024">
        <v>0</v>
      </c>
      <c r="Q6024">
        <v>0</v>
      </c>
      <c r="R6024" t="s">
        <v>829</v>
      </c>
      <c r="S6024">
        <v>0</v>
      </c>
      <c r="T6024">
        <v>0</v>
      </c>
      <c r="U6024">
        <v>0</v>
      </c>
      <c r="V6024">
        <v>0</v>
      </c>
    </row>
    <row r="6025" spans="1:22" x14ac:dyDescent="0.3">
      <c r="A6025">
        <v>202324</v>
      </c>
      <c r="B6025" t="s">
        <v>820</v>
      </c>
      <c r="C6025" t="s">
        <v>821</v>
      </c>
      <c r="D6025" t="s">
        <v>822</v>
      </c>
      <c r="E6025" t="s">
        <v>823</v>
      </c>
      <c r="F6025" t="s">
        <v>848</v>
      </c>
      <c r="G6025" t="s">
        <v>849</v>
      </c>
      <c r="H6025" t="s">
        <v>994</v>
      </c>
      <c r="I6025">
        <v>382</v>
      </c>
      <c r="J6025" t="s">
        <v>995</v>
      </c>
      <c r="K6025" t="s">
        <v>828</v>
      </c>
      <c r="L6025" t="s">
        <v>600</v>
      </c>
      <c r="M6025" t="s">
        <v>829</v>
      </c>
      <c r="N6025" t="s">
        <v>829</v>
      </c>
      <c r="O6025" t="s">
        <v>829</v>
      </c>
      <c r="P6025">
        <v>0</v>
      </c>
      <c r="Q6025">
        <v>0</v>
      </c>
      <c r="R6025" t="s">
        <v>829</v>
      </c>
      <c r="S6025">
        <v>0</v>
      </c>
      <c r="T6025">
        <v>0</v>
      </c>
      <c r="U6025">
        <v>0</v>
      </c>
      <c r="V6025">
        <v>0</v>
      </c>
    </row>
    <row r="6026" spans="1:22" x14ac:dyDescent="0.3">
      <c r="A6026">
        <v>202122</v>
      </c>
      <c r="B6026" t="s">
        <v>820</v>
      </c>
      <c r="C6026" t="s">
        <v>821</v>
      </c>
      <c r="D6026" t="s">
        <v>822</v>
      </c>
      <c r="E6026" t="s">
        <v>823</v>
      </c>
      <c r="F6026" t="s">
        <v>848</v>
      </c>
      <c r="G6026" t="s">
        <v>849</v>
      </c>
      <c r="H6026" t="s">
        <v>994</v>
      </c>
      <c r="I6026">
        <v>382</v>
      </c>
      <c r="J6026" t="s">
        <v>995</v>
      </c>
      <c r="K6026" t="s">
        <v>828</v>
      </c>
      <c r="L6026" t="s">
        <v>247</v>
      </c>
      <c r="M6026">
        <v>0</v>
      </c>
      <c r="N6026">
        <v>0</v>
      </c>
      <c r="O6026">
        <v>0</v>
      </c>
      <c r="P6026">
        <v>0</v>
      </c>
      <c r="Q6026">
        <v>0</v>
      </c>
      <c r="R6026">
        <v>0</v>
      </c>
      <c r="S6026">
        <v>0</v>
      </c>
      <c r="T6026">
        <v>0</v>
      </c>
      <c r="U6026">
        <v>0</v>
      </c>
      <c r="V6026">
        <v>0</v>
      </c>
    </row>
    <row r="6027" spans="1:22" x14ac:dyDescent="0.3">
      <c r="A6027">
        <v>202223</v>
      </c>
      <c r="B6027" t="s">
        <v>820</v>
      </c>
      <c r="C6027" t="s">
        <v>821</v>
      </c>
      <c r="D6027" t="s">
        <v>822</v>
      </c>
      <c r="E6027" t="s">
        <v>823</v>
      </c>
      <c r="F6027" t="s">
        <v>848</v>
      </c>
      <c r="G6027" t="s">
        <v>849</v>
      </c>
      <c r="H6027" t="s">
        <v>994</v>
      </c>
      <c r="I6027">
        <v>382</v>
      </c>
      <c r="J6027" t="s">
        <v>995</v>
      </c>
      <c r="K6027" t="s">
        <v>828</v>
      </c>
      <c r="L6027" t="s">
        <v>247</v>
      </c>
      <c r="M6027">
        <v>0</v>
      </c>
      <c r="N6027">
        <v>0</v>
      </c>
      <c r="O6027">
        <v>0</v>
      </c>
      <c r="P6027">
        <v>0</v>
      </c>
      <c r="Q6027">
        <v>0</v>
      </c>
      <c r="R6027">
        <v>0</v>
      </c>
      <c r="S6027">
        <v>0</v>
      </c>
      <c r="T6027">
        <v>0</v>
      </c>
      <c r="U6027">
        <v>0</v>
      </c>
      <c r="V6027">
        <v>0</v>
      </c>
    </row>
    <row r="6028" spans="1:22" x14ac:dyDescent="0.3">
      <c r="A6028">
        <v>202324</v>
      </c>
      <c r="B6028" t="s">
        <v>820</v>
      </c>
      <c r="C6028" t="s">
        <v>821</v>
      </c>
      <c r="D6028" t="s">
        <v>822</v>
      </c>
      <c r="E6028" t="s">
        <v>823</v>
      </c>
      <c r="F6028" t="s">
        <v>848</v>
      </c>
      <c r="G6028" t="s">
        <v>849</v>
      </c>
      <c r="H6028" t="s">
        <v>994</v>
      </c>
      <c r="I6028">
        <v>382</v>
      </c>
      <c r="J6028" t="s">
        <v>995</v>
      </c>
      <c r="K6028" t="s">
        <v>828</v>
      </c>
      <c r="L6028" t="s">
        <v>247</v>
      </c>
      <c r="M6028">
        <v>0</v>
      </c>
      <c r="N6028">
        <v>0</v>
      </c>
      <c r="O6028">
        <v>0</v>
      </c>
      <c r="P6028">
        <v>0</v>
      </c>
      <c r="Q6028">
        <v>0</v>
      </c>
      <c r="R6028">
        <v>0</v>
      </c>
      <c r="S6028">
        <v>0</v>
      </c>
      <c r="T6028">
        <v>0</v>
      </c>
      <c r="U6028">
        <v>0</v>
      </c>
      <c r="V6028">
        <v>0</v>
      </c>
    </row>
    <row r="6029" spans="1:22" x14ac:dyDescent="0.3">
      <c r="A6029">
        <v>202122</v>
      </c>
      <c r="B6029" t="s">
        <v>820</v>
      </c>
      <c r="C6029" t="s">
        <v>821</v>
      </c>
      <c r="D6029" t="s">
        <v>822</v>
      </c>
      <c r="E6029" t="s">
        <v>823</v>
      </c>
      <c r="F6029" t="s">
        <v>848</v>
      </c>
      <c r="G6029" t="s">
        <v>849</v>
      </c>
      <c r="H6029" t="s">
        <v>994</v>
      </c>
      <c r="I6029">
        <v>382</v>
      </c>
      <c r="J6029" t="s">
        <v>995</v>
      </c>
      <c r="K6029" t="s">
        <v>828</v>
      </c>
      <c r="L6029" t="s">
        <v>833</v>
      </c>
      <c r="M6029">
        <v>27942804</v>
      </c>
      <c r="N6029">
        <v>136715775</v>
      </c>
      <c r="O6029">
        <v>51397286</v>
      </c>
      <c r="P6029">
        <v>31110919</v>
      </c>
      <c r="Q6029">
        <v>5004305</v>
      </c>
      <c r="R6029">
        <v>4956251</v>
      </c>
      <c r="S6029">
        <v>257127340</v>
      </c>
      <c r="T6029">
        <v>3127207</v>
      </c>
      <c r="U6029">
        <v>254000133</v>
      </c>
      <c r="V6029" t="s">
        <v>834</v>
      </c>
    </row>
    <row r="6030" spans="1:22" x14ac:dyDescent="0.3">
      <c r="A6030">
        <v>202223</v>
      </c>
      <c r="B6030" t="s">
        <v>820</v>
      </c>
      <c r="C6030" t="s">
        <v>821</v>
      </c>
      <c r="D6030" t="s">
        <v>822</v>
      </c>
      <c r="E6030" t="s">
        <v>823</v>
      </c>
      <c r="F6030" t="s">
        <v>848</v>
      </c>
      <c r="G6030" t="s">
        <v>849</v>
      </c>
      <c r="H6030" t="s">
        <v>994</v>
      </c>
      <c r="I6030">
        <v>382</v>
      </c>
      <c r="J6030" t="s">
        <v>995</v>
      </c>
      <c r="K6030" t="s">
        <v>828</v>
      </c>
      <c r="L6030" t="s">
        <v>833</v>
      </c>
      <c r="M6030">
        <v>29206631</v>
      </c>
      <c r="N6030">
        <v>132215322</v>
      </c>
      <c r="O6030">
        <v>49488837</v>
      </c>
      <c r="P6030">
        <v>34577534</v>
      </c>
      <c r="Q6030">
        <v>5764426</v>
      </c>
      <c r="R6030">
        <v>5458505</v>
      </c>
      <c r="S6030">
        <v>257886638</v>
      </c>
      <c r="T6030">
        <v>3336158</v>
      </c>
      <c r="U6030">
        <v>254550480</v>
      </c>
      <c r="V6030" t="s">
        <v>834</v>
      </c>
    </row>
    <row r="6031" spans="1:22" x14ac:dyDescent="0.3">
      <c r="A6031">
        <v>202324</v>
      </c>
      <c r="B6031" t="s">
        <v>820</v>
      </c>
      <c r="C6031" t="s">
        <v>821</v>
      </c>
      <c r="D6031" t="s">
        <v>822</v>
      </c>
      <c r="E6031" t="s">
        <v>823</v>
      </c>
      <c r="F6031" t="s">
        <v>848</v>
      </c>
      <c r="G6031" t="s">
        <v>849</v>
      </c>
      <c r="H6031" t="s">
        <v>994</v>
      </c>
      <c r="I6031">
        <v>382</v>
      </c>
      <c r="J6031" t="s">
        <v>995</v>
      </c>
      <c r="K6031" t="s">
        <v>828</v>
      </c>
      <c r="L6031" t="s">
        <v>833</v>
      </c>
      <c r="M6031">
        <v>30110345</v>
      </c>
      <c r="N6031">
        <v>139135363</v>
      </c>
      <c r="O6031">
        <v>51742473</v>
      </c>
      <c r="P6031">
        <v>36481126</v>
      </c>
      <c r="Q6031">
        <v>6415209</v>
      </c>
      <c r="R6031">
        <v>4740137</v>
      </c>
      <c r="S6031">
        <v>269822252</v>
      </c>
      <c r="T6031">
        <v>1116191</v>
      </c>
      <c r="U6031">
        <v>268706061</v>
      </c>
      <c r="V6031" t="s">
        <v>834</v>
      </c>
    </row>
    <row r="6032" spans="1:22" x14ac:dyDescent="0.3">
      <c r="A6032">
        <v>202122</v>
      </c>
      <c r="B6032" t="s">
        <v>820</v>
      </c>
      <c r="C6032" t="s">
        <v>821</v>
      </c>
      <c r="D6032" t="s">
        <v>822</v>
      </c>
      <c r="E6032" t="s">
        <v>823</v>
      </c>
      <c r="F6032" t="s">
        <v>848</v>
      </c>
      <c r="G6032" t="s">
        <v>849</v>
      </c>
      <c r="H6032" t="s">
        <v>994</v>
      </c>
      <c r="I6032">
        <v>382</v>
      </c>
      <c r="J6032" t="s">
        <v>995</v>
      </c>
      <c r="K6032" t="s">
        <v>835</v>
      </c>
      <c r="L6032" t="s">
        <v>836</v>
      </c>
      <c r="M6032" t="s">
        <v>829</v>
      </c>
      <c r="N6032" t="s">
        <v>829</v>
      </c>
      <c r="O6032" t="s">
        <v>829</v>
      </c>
      <c r="P6032" t="s">
        <v>829</v>
      </c>
      <c r="Q6032" t="s">
        <v>829</v>
      </c>
      <c r="R6032" t="s">
        <v>829</v>
      </c>
      <c r="S6032">
        <v>241314191</v>
      </c>
      <c r="T6032" t="s">
        <v>829</v>
      </c>
      <c r="U6032" t="s">
        <v>829</v>
      </c>
      <c r="V6032" t="s">
        <v>834</v>
      </c>
    </row>
    <row r="6033" spans="1:22" x14ac:dyDescent="0.3">
      <c r="A6033">
        <v>202223</v>
      </c>
      <c r="B6033" t="s">
        <v>820</v>
      </c>
      <c r="C6033" t="s">
        <v>821</v>
      </c>
      <c r="D6033" t="s">
        <v>822</v>
      </c>
      <c r="E6033" t="s">
        <v>823</v>
      </c>
      <c r="F6033" t="s">
        <v>848</v>
      </c>
      <c r="G6033" t="s">
        <v>849</v>
      </c>
      <c r="H6033" t="s">
        <v>994</v>
      </c>
      <c r="I6033">
        <v>382</v>
      </c>
      <c r="J6033" t="s">
        <v>995</v>
      </c>
      <c r="K6033" t="s">
        <v>835</v>
      </c>
      <c r="L6033" t="s">
        <v>836</v>
      </c>
      <c r="M6033" t="s">
        <v>829</v>
      </c>
      <c r="N6033" t="s">
        <v>829</v>
      </c>
      <c r="O6033" t="s">
        <v>829</v>
      </c>
      <c r="P6033" t="s">
        <v>829</v>
      </c>
      <c r="Q6033" t="s">
        <v>829</v>
      </c>
      <c r="R6033" t="s">
        <v>829</v>
      </c>
      <c r="S6033">
        <v>242201092</v>
      </c>
      <c r="T6033" t="s">
        <v>829</v>
      </c>
      <c r="U6033" t="s">
        <v>829</v>
      </c>
      <c r="V6033" t="s">
        <v>834</v>
      </c>
    </row>
    <row r="6034" spans="1:22" x14ac:dyDescent="0.3">
      <c r="A6034">
        <v>202324</v>
      </c>
      <c r="B6034" t="s">
        <v>820</v>
      </c>
      <c r="C6034" t="s">
        <v>821</v>
      </c>
      <c r="D6034" t="s">
        <v>822</v>
      </c>
      <c r="E6034" t="s">
        <v>823</v>
      </c>
      <c r="F6034" t="s">
        <v>848</v>
      </c>
      <c r="G6034" t="s">
        <v>849</v>
      </c>
      <c r="H6034" t="s">
        <v>994</v>
      </c>
      <c r="I6034">
        <v>382</v>
      </c>
      <c r="J6034" t="s">
        <v>995</v>
      </c>
      <c r="K6034" t="s">
        <v>835</v>
      </c>
      <c r="L6034" t="s">
        <v>836</v>
      </c>
      <c r="M6034" t="s">
        <v>829</v>
      </c>
      <c r="N6034" t="s">
        <v>829</v>
      </c>
      <c r="O6034" t="s">
        <v>829</v>
      </c>
      <c r="P6034" t="s">
        <v>829</v>
      </c>
      <c r="Q6034" t="s">
        <v>829</v>
      </c>
      <c r="R6034" t="s">
        <v>829</v>
      </c>
      <c r="S6034">
        <v>251164397</v>
      </c>
      <c r="T6034" t="s">
        <v>829</v>
      </c>
      <c r="U6034" t="s">
        <v>829</v>
      </c>
      <c r="V6034" t="s">
        <v>834</v>
      </c>
    </row>
    <row r="6035" spans="1:22" x14ac:dyDescent="0.3">
      <c r="A6035">
        <v>202122</v>
      </c>
      <c r="B6035" t="s">
        <v>820</v>
      </c>
      <c r="C6035" t="s">
        <v>821</v>
      </c>
      <c r="D6035" t="s">
        <v>822</v>
      </c>
      <c r="E6035" t="s">
        <v>823</v>
      </c>
      <c r="F6035" t="s">
        <v>848</v>
      </c>
      <c r="G6035" t="s">
        <v>849</v>
      </c>
      <c r="H6035" t="s">
        <v>994</v>
      </c>
      <c r="I6035">
        <v>382</v>
      </c>
      <c r="J6035" t="s">
        <v>995</v>
      </c>
      <c r="K6035" t="s">
        <v>835</v>
      </c>
      <c r="L6035" t="s">
        <v>837</v>
      </c>
      <c r="M6035" t="s">
        <v>829</v>
      </c>
      <c r="N6035" t="s">
        <v>829</v>
      </c>
      <c r="O6035" t="s">
        <v>829</v>
      </c>
      <c r="P6035" t="s">
        <v>829</v>
      </c>
      <c r="Q6035" t="s">
        <v>829</v>
      </c>
      <c r="R6035" t="s">
        <v>829</v>
      </c>
      <c r="S6035">
        <v>15113484</v>
      </c>
      <c r="T6035" t="s">
        <v>829</v>
      </c>
      <c r="U6035" t="s">
        <v>829</v>
      </c>
      <c r="V6035" t="s">
        <v>834</v>
      </c>
    </row>
    <row r="6036" spans="1:22" x14ac:dyDescent="0.3">
      <c r="A6036">
        <v>202223</v>
      </c>
      <c r="B6036" t="s">
        <v>820</v>
      </c>
      <c r="C6036" t="s">
        <v>821</v>
      </c>
      <c r="D6036" t="s">
        <v>822</v>
      </c>
      <c r="E6036" t="s">
        <v>823</v>
      </c>
      <c r="F6036" t="s">
        <v>848</v>
      </c>
      <c r="G6036" t="s">
        <v>849</v>
      </c>
      <c r="H6036" t="s">
        <v>994</v>
      </c>
      <c r="I6036">
        <v>382</v>
      </c>
      <c r="J6036" t="s">
        <v>995</v>
      </c>
      <c r="K6036" t="s">
        <v>835</v>
      </c>
      <c r="L6036" t="s">
        <v>837</v>
      </c>
      <c r="M6036" t="s">
        <v>829</v>
      </c>
      <c r="N6036" t="s">
        <v>829</v>
      </c>
      <c r="O6036" t="s">
        <v>829</v>
      </c>
      <c r="P6036" t="s">
        <v>829</v>
      </c>
      <c r="Q6036" t="s">
        <v>829</v>
      </c>
      <c r="R6036" t="s">
        <v>829</v>
      </c>
      <c r="S6036">
        <v>3991519</v>
      </c>
      <c r="T6036" t="s">
        <v>829</v>
      </c>
      <c r="U6036" t="s">
        <v>829</v>
      </c>
      <c r="V6036">
        <v>0</v>
      </c>
    </row>
    <row r="6037" spans="1:22" x14ac:dyDescent="0.3">
      <c r="A6037">
        <v>202324</v>
      </c>
      <c r="B6037" t="s">
        <v>820</v>
      </c>
      <c r="C6037" t="s">
        <v>821</v>
      </c>
      <c r="D6037" t="s">
        <v>822</v>
      </c>
      <c r="E6037" t="s">
        <v>823</v>
      </c>
      <c r="F6037" t="s">
        <v>848</v>
      </c>
      <c r="G6037" t="s">
        <v>849</v>
      </c>
      <c r="H6037" t="s">
        <v>994</v>
      </c>
      <c r="I6037">
        <v>382</v>
      </c>
      <c r="J6037" t="s">
        <v>995</v>
      </c>
      <c r="K6037" t="s">
        <v>835</v>
      </c>
      <c r="L6037" t="s">
        <v>837</v>
      </c>
      <c r="M6037" t="s">
        <v>829</v>
      </c>
      <c r="N6037" t="s">
        <v>829</v>
      </c>
      <c r="O6037" t="s">
        <v>829</v>
      </c>
      <c r="P6037" t="s">
        <v>829</v>
      </c>
      <c r="Q6037" t="s">
        <v>829</v>
      </c>
      <c r="R6037" t="s">
        <v>829</v>
      </c>
      <c r="S6037">
        <v>2280334</v>
      </c>
      <c r="T6037" t="s">
        <v>829</v>
      </c>
      <c r="U6037" t="s">
        <v>829</v>
      </c>
      <c r="V6037">
        <v>0</v>
      </c>
    </row>
    <row r="6038" spans="1:22" x14ac:dyDescent="0.3">
      <c r="A6038">
        <v>202122</v>
      </c>
      <c r="B6038" t="s">
        <v>820</v>
      </c>
      <c r="C6038" t="s">
        <v>821</v>
      </c>
      <c r="D6038" t="s">
        <v>822</v>
      </c>
      <c r="E6038" t="s">
        <v>823</v>
      </c>
      <c r="F6038" t="s">
        <v>848</v>
      </c>
      <c r="G6038" t="s">
        <v>849</v>
      </c>
      <c r="H6038" t="s">
        <v>994</v>
      </c>
      <c r="I6038">
        <v>382</v>
      </c>
      <c r="J6038" t="s">
        <v>995</v>
      </c>
      <c r="K6038" t="s">
        <v>835</v>
      </c>
      <c r="L6038" t="s">
        <v>838</v>
      </c>
      <c r="M6038" t="s">
        <v>829</v>
      </c>
      <c r="N6038" t="s">
        <v>829</v>
      </c>
      <c r="O6038" t="s">
        <v>829</v>
      </c>
      <c r="P6038" t="s">
        <v>829</v>
      </c>
      <c r="Q6038" t="s">
        <v>829</v>
      </c>
      <c r="R6038" t="s">
        <v>829</v>
      </c>
      <c r="S6038">
        <v>-25105800</v>
      </c>
      <c r="T6038" t="s">
        <v>829</v>
      </c>
      <c r="U6038" t="s">
        <v>829</v>
      </c>
      <c r="V6038" t="s">
        <v>834</v>
      </c>
    </row>
    <row r="6039" spans="1:22" x14ac:dyDescent="0.3">
      <c r="A6039">
        <v>202223</v>
      </c>
      <c r="B6039" t="s">
        <v>820</v>
      </c>
      <c r="C6039" t="s">
        <v>821</v>
      </c>
      <c r="D6039" t="s">
        <v>822</v>
      </c>
      <c r="E6039" t="s">
        <v>823</v>
      </c>
      <c r="F6039" t="s">
        <v>848</v>
      </c>
      <c r="G6039" t="s">
        <v>849</v>
      </c>
      <c r="H6039" t="s">
        <v>994</v>
      </c>
      <c r="I6039">
        <v>382</v>
      </c>
      <c r="J6039" t="s">
        <v>995</v>
      </c>
      <c r="K6039" t="s">
        <v>835</v>
      </c>
      <c r="L6039" t="s">
        <v>838</v>
      </c>
      <c r="M6039" t="s">
        <v>829</v>
      </c>
      <c r="N6039" t="s">
        <v>829</v>
      </c>
      <c r="O6039" t="s">
        <v>829</v>
      </c>
      <c r="P6039" t="s">
        <v>829</v>
      </c>
      <c r="Q6039" t="s">
        <v>829</v>
      </c>
      <c r="R6039" t="s">
        <v>829</v>
      </c>
      <c r="S6039">
        <v>-22253946</v>
      </c>
      <c r="T6039" t="s">
        <v>829</v>
      </c>
      <c r="U6039" t="s">
        <v>829</v>
      </c>
      <c r="V6039" t="s">
        <v>834</v>
      </c>
    </row>
    <row r="6040" spans="1:22" x14ac:dyDescent="0.3">
      <c r="A6040">
        <v>202324</v>
      </c>
      <c r="B6040" t="s">
        <v>820</v>
      </c>
      <c r="C6040" t="s">
        <v>821</v>
      </c>
      <c r="D6040" t="s">
        <v>822</v>
      </c>
      <c r="E6040" t="s">
        <v>823</v>
      </c>
      <c r="F6040" t="s">
        <v>848</v>
      </c>
      <c r="G6040" t="s">
        <v>849</v>
      </c>
      <c r="H6040" t="s">
        <v>994</v>
      </c>
      <c r="I6040">
        <v>382</v>
      </c>
      <c r="J6040" t="s">
        <v>995</v>
      </c>
      <c r="K6040" t="s">
        <v>835</v>
      </c>
      <c r="L6040" t="s">
        <v>838</v>
      </c>
      <c r="M6040" t="s">
        <v>829</v>
      </c>
      <c r="N6040" t="s">
        <v>829</v>
      </c>
      <c r="O6040" t="s">
        <v>829</v>
      </c>
      <c r="P6040" t="s">
        <v>829</v>
      </c>
      <c r="Q6040" t="s">
        <v>829</v>
      </c>
      <c r="R6040" t="s">
        <v>829</v>
      </c>
      <c r="S6040">
        <v>-28865589</v>
      </c>
      <c r="T6040" t="s">
        <v>829</v>
      </c>
      <c r="U6040" t="s">
        <v>829</v>
      </c>
      <c r="V6040" t="s">
        <v>834</v>
      </c>
    </row>
    <row r="6041" spans="1:22" x14ac:dyDescent="0.3">
      <c r="A6041">
        <v>202122</v>
      </c>
      <c r="B6041" t="s">
        <v>820</v>
      </c>
      <c r="C6041" t="s">
        <v>821</v>
      </c>
      <c r="D6041" t="s">
        <v>822</v>
      </c>
      <c r="E6041" t="s">
        <v>823</v>
      </c>
      <c r="F6041" t="s">
        <v>848</v>
      </c>
      <c r="G6041" t="s">
        <v>849</v>
      </c>
      <c r="H6041" t="s">
        <v>994</v>
      </c>
      <c r="I6041">
        <v>382</v>
      </c>
      <c r="J6041" t="s">
        <v>995</v>
      </c>
      <c r="K6041" t="s">
        <v>835</v>
      </c>
      <c r="L6041" t="s">
        <v>839</v>
      </c>
      <c r="M6041" t="s">
        <v>829</v>
      </c>
      <c r="N6041" t="s">
        <v>829</v>
      </c>
      <c r="O6041" t="s">
        <v>829</v>
      </c>
      <c r="P6041" t="s">
        <v>829</v>
      </c>
      <c r="Q6041" t="s">
        <v>829</v>
      </c>
      <c r="R6041" t="s">
        <v>829</v>
      </c>
      <c r="S6041">
        <v>22253947</v>
      </c>
      <c r="T6041" t="s">
        <v>829</v>
      </c>
      <c r="U6041" t="s">
        <v>829</v>
      </c>
      <c r="V6041" t="s">
        <v>834</v>
      </c>
    </row>
    <row r="6042" spans="1:22" x14ac:dyDescent="0.3">
      <c r="A6042">
        <v>202223</v>
      </c>
      <c r="B6042" t="s">
        <v>820</v>
      </c>
      <c r="C6042" t="s">
        <v>821</v>
      </c>
      <c r="D6042" t="s">
        <v>822</v>
      </c>
      <c r="E6042" t="s">
        <v>823</v>
      </c>
      <c r="F6042" t="s">
        <v>848</v>
      </c>
      <c r="G6042" t="s">
        <v>849</v>
      </c>
      <c r="H6042" t="s">
        <v>994</v>
      </c>
      <c r="I6042">
        <v>382</v>
      </c>
      <c r="J6042" t="s">
        <v>995</v>
      </c>
      <c r="K6042" t="s">
        <v>835</v>
      </c>
      <c r="L6042" t="s">
        <v>839</v>
      </c>
      <c r="M6042" t="s">
        <v>829</v>
      </c>
      <c r="N6042" t="s">
        <v>829</v>
      </c>
      <c r="O6042" t="s">
        <v>829</v>
      </c>
      <c r="P6042" t="s">
        <v>829</v>
      </c>
      <c r="Q6042" t="s">
        <v>829</v>
      </c>
      <c r="R6042" t="s">
        <v>829</v>
      </c>
      <c r="S6042">
        <v>28865589</v>
      </c>
      <c r="T6042" t="s">
        <v>829</v>
      </c>
      <c r="U6042" t="s">
        <v>829</v>
      </c>
      <c r="V6042" t="s">
        <v>834</v>
      </c>
    </row>
    <row r="6043" spans="1:22" x14ac:dyDescent="0.3">
      <c r="A6043">
        <v>202324</v>
      </c>
      <c r="B6043" t="s">
        <v>820</v>
      </c>
      <c r="C6043" t="s">
        <v>821</v>
      </c>
      <c r="D6043" t="s">
        <v>822</v>
      </c>
      <c r="E6043" t="s">
        <v>823</v>
      </c>
      <c r="F6043" t="s">
        <v>848</v>
      </c>
      <c r="G6043" t="s">
        <v>849</v>
      </c>
      <c r="H6043" t="s">
        <v>994</v>
      </c>
      <c r="I6043">
        <v>382</v>
      </c>
      <c r="J6043" t="s">
        <v>995</v>
      </c>
      <c r="K6043" t="s">
        <v>835</v>
      </c>
      <c r="L6043" t="s">
        <v>839</v>
      </c>
      <c r="M6043" t="s">
        <v>829</v>
      </c>
      <c r="N6043" t="s">
        <v>829</v>
      </c>
      <c r="O6043" t="s">
        <v>829</v>
      </c>
      <c r="P6043" t="s">
        <v>829</v>
      </c>
      <c r="Q6043" t="s">
        <v>829</v>
      </c>
      <c r="R6043" t="s">
        <v>829</v>
      </c>
      <c r="S6043">
        <v>43686001</v>
      </c>
      <c r="T6043" t="s">
        <v>829</v>
      </c>
      <c r="U6043" t="s">
        <v>829</v>
      </c>
      <c r="V6043" t="s">
        <v>834</v>
      </c>
    </row>
    <row r="6044" spans="1:22" x14ac:dyDescent="0.3">
      <c r="A6044">
        <v>202122</v>
      </c>
      <c r="B6044" t="s">
        <v>820</v>
      </c>
      <c r="C6044" t="s">
        <v>821</v>
      </c>
      <c r="D6044" t="s">
        <v>822</v>
      </c>
      <c r="E6044" t="s">
        <v>823</v>
      </c>
      <c r="F6044" t="s">
        <v>848</v>
      </c>
      <c r="G6044" t="s">
        <v>849</v>
      </c>
      <c r="H6044" t="s">
        <v>994</v>
      </c>
      <c r="I6044">
        <v>382</v>
      </c>
      <c r="J6044" t="s">
        <v>995</v>
      </c>
      <c r="K6044" t="s">
        <v>835</v>
      </c>
      <c r="L6044" t="s">
        <v>840</v>
      </c>
      <c r="M6044" t="s">
        <v>829</v>
      </c>
      <c r="N6044" t="s">
        <v>829</v>
      </c>
      <c r="O6044" t="s">
        <v>829</v>
      </c>
      <c r="P6044" t="s">
        <v>829</v>
      </c>
      <c r="Q6044" t="s">
        <v>829</v>
      </c>
      <c r="R6044" t="s">
        <v>829</v>
      </c>
      <c r="S6044">
        <v>0</v>
      </c>
      <c r="T6044" t="s">
        <v>829</v>
      </c>
      <c r="U6044" t="s">
        <v>829</v>
      </c>
      <c r="V6044" t="s">
        <v>834</v>
      </c>
    </row>
    <row r="6045" spans="1:22" x14ac:dyDescent="0.3">
      <c r="A6045">
        <v>202223</v>
      </c>
      <c r="B6045" t="s">
        <v>820</v>
      </c>
      <c r="C6045" t="s">
        <v>821</v>
      </c>
      <c r="D6045" t="s">
        <v>822</v>
      </c>
      <c r="E6045" t="s">
        <v>823</v>
      </c>
      <c r="F6045" t="s">
        <v>848</v>
      </c>
      <c r="G6045" t="s">
        <v>849</v>
      </c>
      <c r="H6045" t="s">
        <v>994</v>
      </c>
      <c r="I6045">
        <v>382</v>
      </c>
      <c r="J6045" t="s">
        <v>995</v>
      </c>
      <c r="K6045" t="s">
        <v>835</v>
      </c>
      <c r="L6045" t="s">
        <v>840</v>
      </c>
      <c r="M6045" t="s">
        <v>829</v>
      </c>
      <c r="N6045" t="s">
        <v>829</v>
      </c>
      <c r="O6045" t="s">
        <v>829</v>
      </c>
      <c r="P6045" t="s">
        <v>829</v>
      </c>
      <c r="Q6045" t="s">
        <v>829</v>
      </c>
      <c r="R6045" t="s">
        <v>829</v>
      </c>
      <c r="S6045">
        <v>1400000</v>
      </c>
      <c r="T6045" t="s">
        <v>829</v>
      </c>
      <c r="U6045" t="s">
        <v>829</v>
      </c>
      <c r="V6045" t="s">
        <v>834</v>
      </c>
    </row>
    <row r="6046" spans="1:22" x14ac:dyDescent="0.3">
      <c r="A6046">
        <v>202324</v>
      </c>
      <c r="B6046" t="s">
        <v>820</v>
      </c>
      <c r="C6046" t="s">
        <v>821</v>
      </c>
      <c r="D6046" t="s">
        <v>822</v>
      </c>
      <c r="E6046" t="s">
        <v>823</v>
      </c>
      <c r="F6046" t="s">
        <v>848</v>
      </c>
      <c r="G6046" t="s">
        <v>849</v>
      </c>
      <c r="H6046" t="s">
        <v>994</v>
      </c>
      <c r="I6046">
        <v>382</v>
      </c>
      <c r="J6046" t="s">
        <v>995</v>
      </c>
      <c r="K6046" t="s">
        <v>835</v>
      </c>
      <c r="L6046" t="s">
        <v>840</v>
      </c>
      <c r="M6046" t="s">
        <v>829</v>
      </c>
      <c r="N6046" t="s">
        <v>829</v>
      </c>
      <c r="O6046" t="s">
        <v>829</v>
      </c>
      <c r="P6046" t="s">
        <v>829</v>
      </c>
      <c r="Q6046" t="s">
        <v>829</v>
      </c>
      <c r="R6046" t="s">
        <v>829</v>
      </c>
      <c r="S6046">
        <v>0</v>
      </c>
      <c r="T6046" t="s">
        <v>829</v>
      </c>
      <c r="U6046" t="s">
        <v>829</v>
      </c>
      <c r="V6046" t="s">
        <v>834</v>
      </c>
    </row>
    <row r="6047" spans="1:22" x14ac:dyDescent="0.3">
      <c r="A6047">
        <v>202122</v>
      </c>
      <c r="B6047" t="s">
        <v>820</v>
      </c>
      <c r="C6047" t="s">
        <v>821</v>
      </c>
      <c r="D6047" t="s">
        <v>822</v>
      </c>
      <c r="E6047" t="s">
        <v>823</v>
      </c>
      <c r="F6047" t="s">
        <v>848</v>
      </c>
      <c r="G6047" t="s">
        <v>849</v>
      </c>
      <c r="H6047" t="s">
        <v>994</v>
      </c>
      <c r="I6047">
        <v>382</v>
      </c>
      <c r="J6047" t="s">
        <v>995</v>
      </c>
      <c r="K6047" t="s">
        <v>835</v>
      </c>
      <c r="L6047" t="s">
        <v>841</v>
      </c>
      <c r="M6047" t="s">
        <v>829</v>
      </c>
      <c r="N6047" t="s">
        <v>829</v>
      </c>
      <c r="O6047" t="s">
        <v>829</v>
      </c>
      <c r="P6047" t="s">
        <v>829</v>
      </c>
      <c r="Q6047" t="s">
        <v>829</v>
      </c>
      <c r="R6047" t="s">
        <v>829</v>
      </c>
      <c r="S6047">
        <v>254000133</v>
      </c>
      <c r="T6047" t="s">
        <v>829</v>
      </c>
      <c r="U6047" t="s">
        <v>829</v>
      </c>
      <c r="V6047" t="s">
        <v>834</v>
      </c>
    </row>
    <row r="6048" spans="1:22" x14ac:dyDescent="0.3">
      <c r="A6048">
        <v>202223</v>
      </c>
      <c r="B6048" t="s">
        <v>820</v>
      </c>
      <c r="C6048" t="s">
        <v>821</v>
      </c>
      <c r="D6048" t="s">
        <v>822</v>
      </c>
      <c r="E6048" t="s">
        <v>823</v>
      </c>
      <c r="F6048" t="s">
        <v>848</v>
      </c>
      <c r="G6048" t="s">
        <v>849</v>
      </c>
      <c r="H6048" t="s">
        <v>994</v>
      </c>
      <c r="I6048">
        <v>382</v>
      </c>
      <c r="J6048" t="s">
        <v>995</v>
      </c>
      <c r="K6048" t="s">
        <v>835</v>
      </c>
      <c r="L6048" t="s">
        <v>841</v>
      </c>
      <c r="M6048" t="s">
        <v>829</v>
      </c>
      <c r="N6048" t="s">
        <v>829</v>
      </c>
      <c r="O6048" t="s">
        <v>829</v>
      </c>
      <c r="P6048" t="s">
        <v>829</v>
      </c>
      <c r="Q6048" t="s">
        <v>829</v>
      </c>
      <c r="R6048" t="s">
        <v>829</v>
      </c>
      <c r="S6048">
        <v>254550484</v>
      </c>
      <c r="T6048" t="s">
        <v>829</v>
      </c>
      <c r="U6048" t="s">
        <v>829</v>
      </c>
      <c r="V6048" t="s">
        <v>834</v>
      </c>
    </row>
    <row r="6049" spans="1:22" x14ac:dyDescent="0.3">
      <c r="A6049">
        <v>202324</v>
      </c>
      <c r="B6049" t="s">
        <v>820</v>
      </c>
      <c r="C6049" t="s">
        <v>821</v>
      </c>
      <c r="D6049" t="s">
        <v>822</v>
      </c>
      <c r="E6049" t="s">
        <v>823</v>
      </c>
      <c r="F6049" t="s">
        <v>848</v>
      </c>
      <c r="G6049" t="s">
        <v>849</v>
      </c>
      <c r="H6049" t="s">
        <v>994</v>
      </c>
      <c r="I6049">
        <v>382</v>
      </c>
      <c r="J6049" t="s">
        <v>995</v>
      </c>
      <c r="K6049" t="s">
        <v>835</v>
      </c>
      <c r="L6049" t="s">
        <v>841</v>
      </c>
      <c r="M6049" t="s">
        <v>829</v>
      </c>
      <c r="N6049" t="s">
        <v>829</v>
      </c>
      <c r="O6049" t="s">
        <v>829</v>
      </c>
      <c r="P6049" t="s">
        <v>829</v>
      </c>
      <c r="Q6049" t="s">
        <v>829</v>
      </c>
      <c r="R6049" t="s">
        <v>829</v>
      </c>
      <c r="S6049">
        <v>268706061</v>
      </c>
      <c r="T6049" t="s">
        <v>829</v>
      </c>
      <c r="U6049" t="s">
        <v>829</v>
      </c>
      <c r="V6049" t="s">
        <v>834</v>
      </c>
    </row>
    <row r="6050" spans="1:22" x14ac:dyDescent="0.3">
      <c r="A6050">
        <v>202122</v>
      </c>
      <c r="B6050" t="s">
        <v>820</v>
      </c>
      <c r="C6050" t="s">
        <v>821</v>
      </c>
      <c r="D6050" t="s">
        <v>822</v>
      </c>
      <c r="E6050" t="s">
        <v>823</v>
      </c>
      <c r="F6050" t="s">
        <v>848</v>
      </c>
      <c r="G6050" t="s">
        <v>849</v>
      </c>
      <c r="H6050" t="s">
        <v>994</v>
      </c>
      <c r="I6050">
        <v>382</v>
      </c>
      <c r="J6050" t="s">
        <v>995</v>
      </c>
      <c r="K6050" t="s">
        <v>842</v>
      </c>
      <c r="L6050" t="s">
        <v>238</v>
      </c>
      <c r="M6050" t="s">
        <v>829</v>
      </c>
      <c r="N6050" t="s">
        <v>829</v>
      </c>
      <c r="O6050" t="s">
        <v>829</v>
      </c>
      <c r="P6050" t="s">
        <v>829</v>
      </c>
      <c r="Q6050" t="s">
        <v>829</v>
      </c>
      <c r="R6050" t="s">
        <v>829</v>
      </c>
      <c r="S6050">
        <v>1529029</v>
      </c>
      <c r="T6050">
        <v>75702</v>
      </c>
      <c r="U6050">
        <v>1453327</v>
      </c>
      <c r="V6050">
        <v>20</v>
      </c>
    </row>
    <row r="6051" spans="1:22" x14ac:dyDescent="0.3">
      <c r="A6051">
        <v>202223</v>
      </c>
      <c r="B6051" t="s">
        <v>820</v>
      </c>
      <c r="C6051" t="s">
        <v>821</v>
      </c>
      <c r="D6051" t="s">
        <v>822</v>
      </c>
      <c r="E6051" t="s">
        <v>823</v>
      </c>
      <c r="F6051" t="s">
        <v>848</v>
      </c>
      <c r="G6051" t="s">
        <v>849</v>
      </c>
      <c r="H6051" t="s">
        <v>994</v>
      </c>
      <c r="I6051">
        <v>382</v>
      </c>
      <c r="J6051" t="s">
        <v>995</v>
      </c>
      <c r="K6051" t="s">
        <v>842</v>
      </c>
      <c r="L6051" t="s">
        <v>238</v>
      </c>
      <c r="M6051" t="s">
        <v>829</v>
      </c>
      <c r="N6051" t="s">
        <v>829</v>
      </c>
      <c r="O6051" t="s">
        <v>829</v>
      </c>
      <c r="P6051" t="s">
        <v>829</v>
      </c>
      <c r="Q6051" t="s">
        <v>829</v>
      </c>
      <c r="R6051" t="s">
        <v>829</v>
      </c>
      <c r="S6051">
        <v>2182364</v>
      </c>
      <c r="T6051">
        <v>0</v>
      </c>
      <c r="U6051">
        <v>2182364</v>
      </c>
      <c r="V6051">
        <v>30</v>
      </c>
    </row>
    <row r="6052" spans="1:22" x14ac:dyDescent="0.3">
      <c r="A6052">
        <v>202324</v>
      </c>
      <c r="B6052" t="s">
        <v>820</v>
      </c>
      <c r="C6052" t="s">
        <v>821</v>
      </c>
      <c r="D6052" t="s">
        <v>822</v>
      </c>
      <c r="E6052" t="s">
        <v>823</v>
      </c>
      <c r="F6052" t="s">
        <v>848</v>
      </c>
      <c r="G6052" t="s">
        <v>849</v>
      </c>
      <c r="H6052" t="s">
        <v>994</v>
      </c>
      <c r="I6052">
        <v>382</v>
      </c>
      <c r="J6052" t="s">
        <v>995</v>
      </c>
      <c r="K6052" t="s">
        <v>842</v>
      </c>
      <c r="L6052" t="s">
        <v>238</v>
      </c>
      <c r="M6052" t="s">
        <v>829</v>
      </c>
      <c r="N6052" t="s">
        <v>829</v>
      </c>
      <c r="O6052" t="s">
        <v>829</v>
      </c>
      <c r="P6052" t="s">
        <v>829</v>
      </c>
      <c r="Q6052" t="s">
        <v>829</v>
      </c>
      <c r="R6052" t="s">
        <v>829</v>
      </c>
      <c r="S6052">
        <v>2146627</v>
      </c>
      <c r="T6052">
        <v>0</v>
      </c>
      <c r="U6052">
        <v>2146627</v>
      </c>
      <c r="V6052">
        <v>30</v>
      </c>
    </row>
    <row r="6053" spans="1:22" x14ac:dyDescent="0.3">
      <c r="A6053">
        <v>202122</v>
      </c>
      <c r="B6053" t="s">
        <v>820</v>
      </c>
      <c r="C6053" t="s">
        <v>821</v>
      </c>
      <c r="D6053" t="s">
        <v>822</v>
      </c>
      <c r="E6053" t="s">
        <v>823</v>
      </c>
      <c r="F6053" t="s">
        <v>848</v>
      </c>
      <c r="G6053" t="s">
        <v>849</v>
      </c>
      <c r="H6053" t="s">
        <v>994</v>
      </c>
      <c r="I6053">
        <v>382</v>
      </c>
      <c r="J6053" t="s">
        <v>995</v>
      </c>
      <c r="K6053" t="s">
        <v>842</v>
      </c>
      <c r="L6053" t="s">
        <v>240</v>
      </c>
      <c r="M6053" t="s">
        <v>829</v>
      </c>
      <c r="N6053" t="s">
        <v>829</v>
      </c>
      <c r="O6053" t="s">
        <v>829</v>
      </c>
      <c r="P6053" t="s">
        <v>829</v>
      </c>
      <c r="Q6053" t="s">
        <v>829</v>
      </c>
      <c r="R6053" t="s">
        <v>829</v>
      </c>
      <c r="S6053">
        <v>3008786</v>
      </c>
      <c r="T6053">
        <v>1460478</v>
      </c>
      <c r="U6053">
        <v>1548308</v>
      </c>
      <c r="V6053">
        <v>22</v>
      </c>
    </row>
    <row r="6054" spans="1:22" x14ac:dyDescent="0.3">
      <c r="A6054">
        <v>202223</v>
      </c>
      <c r="B6054" t="s">
        <v>820</v>
      </c>
      <c r="C6054" t="s">
        <v>821</v>
      </c>
      <c r="D6054" t="s">
        <v>822</v>
      </c>
      <c r="E6054" t="s">
        <v>823</v>
      </c>
      <c r="F6054" t="s">
        <v>848</v>
      </c>
      <c r="G6054" t="s">
        <v>849</v>
      </c>
      <c r="H6054" t="s">
        <v>994</v>
      </c>
      <c r="I6054">
        <v>382</v>
      </c>
      <c r="J6054" t="s">
        <v>995</v>
      </c>
      <c r="K6054" t="s">
        <v>842</v>
      </c>
      <c r="L6054" t="s">
        <v>240</v>
      </c>
      <c r="M6054" t="s">
        <v>829</v>
      </c>
      <c r="N6054" t="s">
        <v>829</v>
      </c>
      <c r="O6054" t="s">
        <v>829</v>
      </c>
      <c r="P6054" t="s">
        <v>829</v>
      </c>
      <c r="Q6054" t="s">
        <v>829</v>
      </c>
      <c r="R6054" t="s">
        <v>829</v>
      </c>
      <c r="S6054">
        <v>2454739</v>
      </c>
      <c r="T6054">
        <v>0</v>
      </c>
      <c r="U6054">
        <v>2454739</v>
      </c>
      <c r="V6054">
        <v>34</v>
      </c>
    </row>
    <row r="6055" spans="1:22" x14ac:dyDescent="0.3">
      <c r="A6055">
        <v>202324</v>
      </c>
      <c r="B6055" t="s">
        <v>820</v>
      </c>
      <c r="C6055" t="s">
        <v>821</v>
      </c>
      <c r="D6055" t="s">
        <v>822</v>
      </c>
      <c r="E6055" t="s">
        <v>823</v>
      </c>
      <c r="F6055" t="s">
        <v>848</v>
      </c>
      <c r="G6055" t="s">
        <v>849</v>
      </c>
      <c r="H6055" t="s">
        <v>994</v>
      </c>
      <c r="I6055">
        <v>382</v>
      </c>
      <c r="J6055" t="s">
        <v>995</v>
      </c>
      <c r="K6055" t="s">
        <v>842</v>
      </c>
      <c r="L6055" t="s">
        <v>240</v>
      </c>
      <c r="M6055" t="s">
        <v>829</v>
      </c>
      <c r="N6055" t="s">
        <v>829</v>
      </c>
      <c r="O6055" t="s">
        <v>829</v>
      </c>
      <c r="P6055" t="s">
        <v>829</v>
      </c>
      <c r="Q6055" t="s">
        <v>829</v>
      </c>
      <c r="R6055" t="s">
        <v>829</v>
      </c>
      <c r="S6055">
        <v>2134875</v>
      </c>
      <c r="T6055">
        <v>0</v>
      </c>
      <c r="U6055">
        <v>2134875</v>
      </c>
      <c r="V6055">
        <v>30</v>
      </c>
    </row>
    <row r="6056" spans="1:22" x14ac:dyDescent="0.3">
      <c r="A6056">
        <v>202122</v>
      </c>
      <c r="B6056" t="s">
        <v>820</v>
      </c>
      <c r="C6056" t="s">
        <v>821</v>
      </c>
      <c r="D6056" t="s">
        <v>822</v>
      </c>
      <c r="E6056" t="s">
        <v>823</v>
      </c>
      <c r="F6056" t="s">
        <v>848</v>
      </c>
      <c r="G6056" t="s">
        <v>849</v>
      </c>
      <c r="H6056" t="s">
        <v>994</v>
      </c>
      <c r="I6056">
        <v>382</v>
      </c>
      <c r="J6056" t="s">
        <v>995</v>
      </c>
      <c r="K6056" t="s">
        <v>842</v>
      </c>
      <c r="L6056" t="s">
        <v>843</v>
      </c>
      <c r="M6056" t="s">
        <v>829</v>
      </c>
      <c r="N6056" t="s">
        <v>829</v>
      </c>
      <c r="O6056" t="s">
        <v>829</v>
      </c>
      <c r="P6056" t="s">
        <v>829</v>
      </c>
      <c r="Q6056" t="s">
        <v>829</v>
      </c>
      <c r="R6056" t="s">
        <v>829</v>
      </c>
      <c r="S6056">
        <v>85064</v>
      </c>
      <c r="T6056">
        <v>0</v>
      </c>
      <c r="U6056">
        <v>85064</v>
      </c>
      <c r="V6056">
        <v>1</v>
      </c>
    </row>
    <row r="6057" spans="1:22" x14ac:dyDescent="0.3">
      <c r="A6057">
        <v>202223</v>
      </c>
      <c r="B6057" t="s">
        <v>820</v>
      </c>
      <c r="C6057" t="s">
        <v>821</v>
      </c>
      <c r="D6057" t="s">
        <v>822</v>
      </c>
      <c r="E6057" t="s">
        <v>823</v>
      </c>
      <c r="F6057" t="s">
        <v>848</v>
      </c>
      <c r="G6057" t="s">
        <v>849</v>
      </c>
      <c r="H6057" t="s">
        <v>994</v>
      </c>
      <c r="I6057">
        <v>382</v>
      </c>
      <c r="J6057" t="s">
        <v>995</v>
      </c>
      <c r="K6057" t="s">
        <v>842</v>
      </c>
      <c r="L6057" t="s">
        <v>843</v>
      </c>
      <c r="M6057" t="s">
        <v>829</v>
      </c>
      <c r="N6057" t="s">
        <v>829</v>
      </c>
      <c r="O6057" t="s">
        <v>829</v>
      </c>
      <c r="P6057" t="s">
        <v>829</v>
      </c>
      <c r="Q6057" t="s">
        <v>829</v>
      </c>
      <c r="R6057" t="s">
        <v>829</v>
      </c>
      <c r="S6057">
        <v>125552</v>
      </c>
      <c r="T6057">
        <v>0</v>
      </c>
      <c r="U6057">
        <v>125552</v>
      </c>
      <c r="V6057">
        <v>2</v>
      </c>
    </row>
    <row r="6058" spans="1:22" x14ac:dyDescent="0.3">
      <c r="A6058">
        <v>202324</v>
      </c>
      <c r="B6058" t="s">
        <v>820</v>
      </c>
      <c r="C6058" t="s">
        <v>821</v>
      </c>
      <c r="D6058" t="s">
        <v>822</v>
      </c>
      <c r="E6058" t="s">
        <v>823</v>
      </c>
      <c r="F6058" t="s">
        <v>848</v>
      </c>
      <c r="G6058" t="s">
        <v>849</v>
      </c>
      <c r="H6058" t="s">
        <v>994</v>
      </c>
      <c r="I6058">
        <v>382</v>
      </c>
      <c r="J6058" t="s">
        <v>995</v>
      </c>
      <c r="K6058" t="s">
        <v>842</v>
      </c>
      <c r="L6058" t="s">
        <v>843</v>
      </c>
      <c r="M6058" t="s">
        <v>829</v>
      </c>
      <c r="N6058" t="s">
        <v>829</v>
      </c>
      <c r="O6058" t="s">
        <v>829</v>
      </c>
      <c r="P6058" t="s">
        <v>829</v>
      </c>
      <c r="Q6058" t="s">
        <v>829</v>
      </c>
      <c r="R6058" t="s">
        <v>829</v>
      </c>
      <c r="S6058">
        <v>121912</v>
      </c>
      <c r="T6058">
        <v>0</v>
      </c>
      <c r="U6058">
        <v>121912</v>
      </c>
      <c r="V6058">
        <v>2</v>
      </c>
    </row>
    <row r="6059" spans="1:22" x14ac:dyDescent="0.3">
      <c r="A6059">
        <v>202122</v>
      </c>
      <c r="B6059" t="s">
        <v>820</v>
      </c>
      <c r="C6059" t="s">
        <v>821</v>
      </c>
      <c r="D6059" t="s">
        <v>822</v>
      </c>
      <c r="E6059" t="s">
        <v>823</v>
      </c>
      <c r="F6059" t="s">
        <v>848</v>
      </c>
      <c r="G6059" t="s">
        <v>849</v>
      </c>
      <c r="H6059" t="s">
        <v>994</v>
      </c>
      <c r="I6059">
        <v>382</v>
      </c>
      <c r="J6059" t="s">
        <v>995</v>
      </c>
      <c r="K6059" t="s">
        <v>842</v>
      </c>
      <c r="L6059" t="s">
        <v>249</v>
      </c>
      <c r="M6059">
        <v>0</v>
      </c>
      <c r="N6059">
        <v>0</v>
      </c>
      <c r="O6059">
        <v>0</v>
      </c>
      <c r="P6059">
        <v>6700098</v>
      </c>
      <c r="Q6059">
        <v>0</v>
      </c>
      <c r="R6059" t="s">
        <v>829</v>
      </c>
      <c r="S6059">
        <v>6700098</v>
      </c>
      <c r="T6059">
        <v>0</v>
      </c>
      <c r="U6059">
        <v>6700098</v>
      </c>
      <c r="V6059">
        <v>94</v>
      </c>
    </row>
    <row r="6060" spans="1:22" x14ac:dyDescent="0.3">
      <c r="A6060">
        <v>202223</v>
      </c>
      <c r="B6060" t="s">
        <v>820</v>
      </c>
      <c r="C6060" t="s">
        <v>821</v>
      </c>
      <c r="D6060" t="s">
        <v>822</v>
      </c>
      <c r="E6060" t="s">
        <v>823</v>
      </c>
      <c r="F6060" t="s">
        <v>848</v>
      </c>
      <c r="G6060" t="s">
        <v>849</v>
      </c>
      <c r="H6060" t="s">
        <v>994</v>
      </c>
      <c r="I6060">
        <v>382</v>
      </c>
      <c r="J6060" t="s">
        <v>995</v>
      </c>
      <c r="K6060" t="s">
        <v>842</v>
      </c>
      <c r="L6060" t="s">
        <v>249</v>
      </c>
      <c r="M6060">
        <v>0</v>
      </c>
      <c r="N6060">
        <v>0</v>
      </c>
      <c r="O6060">
        <v>0</v>
      </c>
      <c r="P6060">
        <v>8816422</v>
      </c>
      <c r="Q6060">
        <v>0</v>
      </c>
      <c r="R6060" t="s">
        <v>829</v>
      </c>
      <c r="S6060">
        <v>8816422</v>
      </c>
      <c r="T6060">
        <v>0</v>
      </c>
      <c r="U6060">
        <v>8816422</v>
      </c>
      <c r="V6060">
        <v>123</v>
      </c>
    </row>
    <row r="6061" spans="1:22" x14ac:dyDescent="0.3">
      <c r="A6061">
        <v>202324</v>
      </c>
      <c r="B6061" t="s">
        <v>820</v>
      </c>
      <c r="C6061" t="s">
        <v>821</v>
      </c>
      <c r="D6061" t="s">
        <v>822</v>
      </c>
      <c r="E6061" t="s">
        <v>823</v>
      </c>
      <c r="F6061" t="s">
        <v>848</v>
      </c>
      <c r="G6061" t="s">
        <v>849</v>
      </c>
      <c r="H6061" t="s">
        <v>994</v>
      </c>
      <c r="I6061">
        <v>382</v>
      </c>
      <c r="J6061" t="s">
        <v>995</v>
      </c>
      <c r="K6061" t="s">
        <v>842</v>
      </c>
      <c r="L6061" t="s">
        <v>249</v>
      </c>
      <c r="M6061">
        <v>0</v>
      </c>
      <c r="N6061">
        <v>0</v>
      </c>
      <c r="O6061">
        <v>0</v>
      </c>
      <c r="P6061">
        <v>11370114</v>
      </c>
      <c r="Q6061">
        <v>0</v>
      </c>
      <c r="R6061" t="s">
        <v>829</v>
      </c>
      <c r="S6061">
        <v>11370114</v>
      </c>
      <c r="T6061">
        <v>0</v>
      </c>
      <c r="U6061">
        <v>11370114</v>
      </c>
      <c r="V6061">
        <v>158</v>
      </c>
    </row>
    <row r="6062" spans="1:22" x14ac:dyDescent="0.3">
      <c r="A6062">
        <v>202122</v>
      </c>
      <c r="B6062" t="s">
        <v>820</v>
      </c>
      <c r="C6062" t="s">
        <v>821</v>
      </c>
      <c r="D6062" t="s">
        <v>822</v>
      </c>
      <c r="E6062" t="s">
        <v>823</v>
      </c>
      <c r="F6062" t="s">
        <v>848</v>
      </c>
      <c r="G6062" t="s">
        <v>849</v>
      </c>
      <c r="H6062" t="s">
        <v>994</v>
      </c>
      <c r="I6062">
        <v>382</v>
      </c>
      <c r="J6062" t="s">
        <v>995</v>
      </c>
      <c r="K6062" t="s">
        <v>842</v>
      </c>
      <c r="L6062" t="s">
        <v>844</v>
      </c>
      <c r="M6062">
        <v>0</v>
      </c>
      <c r="N6062">
        <v>0</v>
      </c>
      <c r="O6062">
        <v>824829</v>
      </c>
      <c r="P6062">
        <v>0</v>
      </c>
      <c r="Q6062">
        <v>0</v>
      </c>
      <c r="R6062" t="s">
        <v>829</v>
      </c>
      <c r="S6062">
        <v>824829</v>
      </c>
      <c r="T6062">
        <v>0</v>
      </c>
      <c r="U6062">
        <v>824829</v>
      </c>
      <c r="V6062">
        <v>12</v>
      </c>
    </row>
    <row r="6063" spans="1:22" x14ac:dyDescent="0.3">
      <c r="A6063">
        <v>202223</v>
      </c>
      <c r="B6063" t="s">
        <v>820</v>
      </c>
      <c r="C6063" t="s">
        <v>821</v>
      </c>
      <c r="D6063" t="s">
        <v>822</v>
      </c>
      <c r="E6063" t="s">
        <v>823</v>
      </c>
      <c r="F6063" t="s">
        <v>848</v>
      </c>
      <c r="G6063" t="s">
        <v>849</v>
      </c>
      <c r="H6063" t="s">
        <v>994</v>
      </c>
      <c r="I6063">
        <v>382</v>
      </c>
      <c r="J6063" t="s">
        <v>995</v>
      </c>
      <c r="K6063" t="s">
        <v>842</v>
      </c>
      <c r="L6063" t="s">
        <v>844</v>
      </c>
      <c r="M6063">
        <v>0</v>
      </c>
      <c r="N6063">
        <v>0</v>
      </c>
      <c r="O6063">
        <v>723571</v>
      </c>
      <c r="P6063">
        <v>0</v>
      </c>
      <c r="Q6063">
        <v>0</v>
      </c>
      <c r="R6063" t="s">
        <v>829</v>
      </c>
      <c r="S6063">
        <v>723571</v>
      </c>
      <c r="T6063">
        <v>0</v>
      </c>
      <c r="U6063">
        <v>723571</v>
      </c>
      <c r="V6063">
        <v>10</v>
      </c>
    </row>
    <row r="6064" spans="1:22" x14ac:dyDescent="0.3">
      <c r="A6064">
        <v>202324</v>
      </c>
      <c r="B6064" t="s">
        <v>820</v>
      </c>
      <c r="C6064" t="s">
        <v>821</v>
      </c>
      <c r="D6064" t="s">
        <v>822</v>
      </c>
      <c r="E6064" t="s">
        <v>823</v>
      </c>
      <c r="F6064" t="s">
        <v>848</v>
      </c>
      <c r="G6064" t="s">
        <v>849</v>
      </c>
      <c r="H6064" t="s">
        <v>994</v>
      </c>
      <c r="I6064">
        <v>382</v>
      </c>
      <c r="J6064" t="s">
        <v>995</v>
      </c>
      <c r="K6064" t="s">
        <v>842</v>
      </c>
      <c r="L6064" t="s">
        <v>844</v>
      </c>
      <c r="M6064">
        <v>0</v>
      </c>
      <c r="N6064">
        <v>0</v>
      </c>
      <c r="O6064">
        <v>801102</v>
      </c>
      <c r="P6064">
        <v>0</v>
      </c>
      <c r="Q6064">
        <v>0</v>
      </c>
      <c r="R6064" t="s">
        <v>829</v>
      </c>
      <c r="S6064">
        <v>801102</v>
      </c>
      <c r="T6064">
        <v>0</v>
      </c>
      <c r="U6064">
        <v>801102</v>
      </c>
      <c r="V6064">
        <v>11</v>
      </c>
    </row>
    <row r="6065" spans="1:22" x14ac:dyDescent="0.3">
      <c r="A6065">
        <v>202122</v>
      </c>
      <c r="B6065" t="s">
        <v>820</v>
      </c>
      <c r="C6065" t="s">
        <v>821</v>
      </c>
      <c r="D6065" t="s">
        <v>822</v>
      </c>
      <c r="E6065" t="s">
        <v>823</v>
      </c>
      <c r="F6065" t="s">
        <v>848</v>
      </c>
      <c r="G6065" t="s">
        <v>849</v>
      </c>
      <c r="H6065" t="s">
        <v>994</v>
      </c>
      <c r="I6065">
        <v>382</v>
      </c>
      <c r="J6065" t="s">
        <v>995</v>
      </c>
      <c r="K6065" t="s">
        <v>842</v>
      </c>
      <c r="L6065" t="s">
        <v>251</v>
      </c>
      <c r="M6065" t="s">
        <v>829</v>
      </c>
      <c r="N6065" t="s">
        <v>829</v>
      </c>
      <c r="O6065">
        <v>0</v>
      </c>
      <c r="P6065">
        <v>0</v>
      </c>
      <c r="Q6065">
        <v>0</v>
      </c>
      <c r="R6065">
        <v>2142656</v>
      </c>
      <c r="S6065">
        <v>2142656</v>
      </c>
      <c r="T6065">
        <v>0</v>
      </c>
      <c r="U6065">
        <v>2142656</v>
      </c>
      <c r="V6065">
        <v>30</v>
      </c>
    </row>
    <row r="6066" spans="1:22" x14ac:dyDescent="0.3">
      <c r="A6066">
        <v>202223</v>
      </c>
      <c r="B6066" t="s">
        <v>820</v>
      </c>
      <c r="C6066" t="s">
        <v>821</v>
      </c>
      <c r="D6066" t="s">
        <v>822</v>
      </c>
      <c r="E6066" t="s">
        <v>823</v>
      </c>
      <c r="F6066" t="s">
        <v>848</v>
      </c>
      <c r="G6066" t="s">
        <v>849</v>
      </c>
      <c r="H6066" t="s">
        <v>994</v>
      </c>
      <c r="I6066">
        <v>382</v>
      </c>
      <c r="J6066" t="s">
        <v>995</v>
      </c>
      <c r="K6066" t="s">
        <v>842</v>
      </c>
      <c r="L6066" t="s">
        <v>251</v>
      </c>
      <c r="M6066" t="s">
        <v>829</v>
      </c>
      <c r="N6066" t="s">
        <v>829</v>
      </c>
      <c r="O6066">
        <v>0</v>
      </c>
      <c r="P6066">
        <v>0</v>
      </c>
      <c r="Q6066">
        <v>0</v>
      </c>
      <c r="R6066">
        <v>2696764</v>
      </c>
      <c r="S6066">
        <v>2696764</v>
      </c>
      <c r="T6066">
        <v>0</v>
      </c>
      <c r="U6066">
        <v>2696764</v>
      </c>
      <c r="V6066">
        <v>38</v>
      </c>
    </row>
    <row r="6067" spans="1:22" x14ac:dyDescent="0.3">
      <c r="A6067">
        <v>202324</v>
      </c>
      <c r="B6067" t="s">
        <v>820</v>
      </c>
      <c r="C6067" t="s">
        <v>821</v>
      </c>
      <c r="D6067" t="s">
        <v>822</v>
      </c>
      <c r="E6067" t="s">
        <v>823</v>
      </c>
      <c r="F6067" t="s">
        <v>848</v>
      </c>
      <c r="G6067" t="s">
        <v>849</v>
      </c>
      <c r="H6067" t="s">
        <v>994</v>
      </c>
      <c r="I6067">
        <v>382</v>
      </c>
      <c r="J6067" t="s">
        <v>995</v>
      </c>
      <c r="K6067" t="s">
        <v>842</v>
      </c>
      <c r="L6067" t="s">
        <v>251</v>
      </c>
      <c r="M6067" t="s">
        <v>829</v>
      </c>
      <c r="N6067" t="s">
        <v>829</v>
      </c>
      <c r="O6067">
        <v>0</v>
      </c>
      <c r="P6067">
        <v>0</v>
      </c>
      <c r="Q6067">
        <v>0</v>
      </c>
      <c r="R6067">
        <v>53763</v>
      </c>
      <c r="S6067">
        <v>53763</v>
      </c>
      <c r="T6067">
        <v>0</v>
      </c>
      <c r="U6067">
        <v>53763</v>
      </c>
      <c r="V6067">
        <v>1</v>
      </c>
    </row>
    <row r="6068" spans="1:22" x14ac:dyDescent="0.3">
      <c r="A6068">
        <v>202122</v>
      </c>
      <c r="B6068" t="s">
        <v>820</v>
      </c>
      <c r="C6068" t="s">
        <v>821</v>
      </c>
      <c r="D6068" t="s">
        <v>822</v>
      </c>
      <c r="E6068" t="s">
        <v>823</v>
      </c>
      <c r="F6068" t="s">
        <v>848</v>
      </c>
      <c r="G6068" t="s">
        <v>849</v>
      </c>
      <c r="H6068" t="s">
        <v>994</v>
      </c>
      <c r="I6068">
        <v>382</v>
      </c>
      <c r="J6068" t="s">
        <v>995</v>
      </c>
      <c r="K6068" t="s">
        <v>842</v>
      </c>
      <c r="L6068" t="s">
        <v>253</v>
      </c>
      <c r="M6068" t="s">
        <v>829</v>
      </c>
      <c r="N6068" t="s">
        <v>829</v>
      </c>
      <c r="O6068">
        <v>0</v>
      </c>
      <c r="P6068">
        <v>0</v>
      </c>
      <c r="Q6068">
        <v>0</v>
      </c>
      <c r="R6068">
        <v>0</v>
      </c>
      <c r="S6068">
        <v>0</v>
      </c>
      <c r="T6068">
        <v>0</v>
      </c>
      <c r="U6068">
        <v>0</v>
      </c>
      <c r="V6068">
        <v>0</v>
      </c>
    </row>
    <row r="6069" spans="1:22" x14ac:dyDescent="0.3">
      <c r="A6069">
        <v>202223</v>
      </c>
      <c r="B6069" t="s">
        <v>820</v>
      </c>
      <c r="C6069" t="s">
        <v>821</v>
      </c>
      <c r="D6069" t="s">
        <v>822</v>
      </c>
      <c r="E6069" t="s">
        <v>823</v>
      </c>
      <c r="F6069" t="s">
        <v>848</v>
      </c>
      <c r="G6069" t="s">
        <v>849</v>
      </c>
      <c r="H6069" t="s">
        <v>994</v>
      </c>
      <c r="I6069">
        <v>382</v>
      </c>
      <c r="J6069" t="s">
        <v>995</v>
      </c>
      <c r="K6069" t="s">
        <v>842</v>
      </c>
      <c r="L6069" t="s">
        <v>253</v>
      </c>
      <c r="M6069" t="s">
        <v>829</v>
      </c>
      <c r="N6069" t="s">
        <v>829</v>
      </c>
      <c r="O6069">
        <v>0</v>
      </c>
      <c r="P6069">
        <v>0</v>
      </c>
      <c r="Q6069">
        <v>0</v>
      </c>
      <c r="R6069">
        <v>0</v>
      </c>
      <c r="S6069">
        <v>0</v>
      </c>
      <c r="T6069">
        <v>0</v>
      </c>
      <c r="U6069">
        <v>0</v>
      </c>
      <c r="V6069">
        <v>0</v>
      </c>
    </row>
    <row r="6070" spans="1:22" x14ac:dyDescent="0.3">
      <c r="A6070">
        <v>202324</v>
      </c>
      <c r="B6070" t="s">
        <v>820</v>
      </c>
      <c r="C6070" t="s">
        <v>821</v>
      </c>
      <c r="D6070" t="s">
        <v>822</v>
      </c>
      <c r="E6070" t="s">
        <v>823</v>
      </c>
      <c r="F6070" t="s">
        <v>848</v>
      </c>
      <c r="G6070" t="s">
        <v>849</v>
      </c>
      <c r="H6070" t="s">
        <v>994</v>
      </c>
      <c r="I6070">
        <v>382</v>
      </c>
      <c r="J6070" t="s">
        <v>995</v>
      </c>
      <c r="K6070" t="s">
        <v>842</v>
      </c>
      <c r="L6070" t="s">
        <v>253</v>
      </c>
      <c r="M6070" t="s">
        <v>829</v>
      </c>
      <c r="N6070" t="s">
        <v>829</v>
      </c>
      <c r="O6070">
        <v>0</v>
      </c>
      <c r="P6070">
        <v>0</v>
      </c>
      <c r="Q6070">
        <v>0</v>
      </c>
      <c r="R6070">
        <v>0</v>
      </c>
      <c r="S6070">
        <v>0</v>
      </c>
      <c r="T6070">
        <v>0</v>
      </c>
      <c r="U6070">
        <v>0</v>
      </c>
      <c r="V6070">
        <v>0</v>
      </c>
    </row>
    <row r="6071" spans="1:22" x14ac:dyDescent="0.3">
      <c r="A6071">
        <v>202122</v>
      </c>
      <c r="B6071" t="s">
        <v>820</v>
      </c>
      <c r="C6071" t="s">
        <v>821</v>
      </c>
      <c r="D6071" t="s">
        <v>822</v>
      </c>
      <c r="E6071" t="s">
        <v>823</v>
      </c>
      <c r="F6071" t="s">
        <v>848</v>
      </c>
      <c r="G6071" t="s">
        <v>849</v>
      </c>
      <c r="H6071" t="s">
        <v>994</v>
      </c>
      <c r="I6071">
        <v>382</v>
      </c>
      <c r="J6071" t="s">
        <v>995</v>
      </c>
      <c r="K6071" t="s">
        <v>842</v>
      </c>
      <c r="L6071" t="s">
        <v>845</v>
      </c>
      <c r="M6071" t="s">
        <v>829</v>
      </c>
      <c r="N6071" t="s">
        <v>829</v>
      </c>
      <c r="O6071">
        <v>0</v>
      </c>
      <c r="P6071">
        <v>0</v>
      </c>
      <c r="Q6071">
        <v>0</v>
      </c>
      <c r="R6071">
        <v>0</v>
      </c>
      <c r="S6071">
        <v>0</v>
      </c>
      <c r="T6071">
        <v>0</v>
      </c>
      <c r="U6071">
        <v>0</v>
      </c>
      <c r="V6071">
        <v>0</v>
      </c>
    </row>
    <row r="6072" spans="1:22" x14ac:dyDescent="0.3">
      <c r="A6072">
        <v>202223</v>
      </c>
      <c r="B6072" t="s">
        <v>820</v>
      </c>
      <c r="C6072" t="s">
        <v>821</v>
      </c>
      <c r="D6072" t="s">
        <v>822</v>
      </c>
      <c r="E6072" t="s">
        <v>823</v>
      </c>
      <c r="F6072" t="s">
        <v>848</v>
      </c>
      <c r="G6072" t="s">
        <v>849</v>
      </c>
      <c r="H6072" t="s">
        <v>994</v>
      </c>
      <c r="I6072">
        <v>382</v>
      </c>
      <c r="J6072" t="s">
        <v>995</v>
      </c>
      <c r="K6072" t="s">
        <v>842</v>
      </c>
      <c r="L6072" t="s">
        <v>845</v>
      </c>
      <c r="M6072" t="s">
        <v>829</v>
      </c>
      <c r="N6072" t="s">
        <v>829</v>
      </c>
      <c r="O6072">
        <v>0</v>
      </c>
      <c r="P6072">
        <v>0</v>
      </c>
      <c r="Q6072">
        <v>0</v>
      </c>
      <c r="R6072">
        <v>0</v>
      </c>
      <c r="S6072">
        <v>0</v>
      </c>
      <c r="T6072">
        <v>0</v>
      </c>
      <c r="U6072">
        <v>0</v>
      </c>
      <c r="V6072">
        <v>0</v>
      </c>
    </row>
    <row r="6073" spans="1:22" x14ac:dyDescent="0.3">
      <c r="A6073">
        <v>202324</v>
      </c>
      <c r="B6073" t="s">
        <v>820</v>
      </c>
      <c r="C6073" t="s">
        <v>821</v>
      </c>
      <c r="D6073" t="s">
        <v>822</v>
      </c>
      <c r="E6073" t="s">
        <v>823</v>
      </c>
      <c r="F6073" t="s">
        <v>848</v>
      </c>
      <c r="G6073" t="s">
        <v>849</v>
      </c>
      <c r="H6073" t="s">
        <v>994</v>
      </c>
      <c r="I6073">
        <v>382</v>
      </c>
      <c r="J6073" t="s">
        <v>995</v>
      </c>
      <c r="K6073" t="s">
        <v>842</v>
      </c>
      <c r="L6073" t="s">
        <v>845</v>
      </c>
      <c r="M6073" t="s">
        <v>829</v>
      </c>
      <c r="N6073" t="s">
        <v>829</v>
      </c>
      <c r="O6073">
        <v>0</v>
      </c>
      <c r="P6073">
        <v>0</v>
      </c>
      <c r="Q6073">
        <v>0</v>
      </c>
      <c r="R6073">
        <v>0</v>
      </c>
      <c r="S6073">
        <v>0</v>
      </c>
      <c r="T6073">
        <v>0</v>
      </c>
      <c r="U6073">
        <v>0</v>
      </c>
      <c r="V6073">
        <v>0</v>
      </c>
    </row>
    <row r="6074" spans="1:22" x14ac:dyDescent="0.3">
      <c r="A6074">
        <v>202122</v>
      </c>
      <c r="B6074" t="s">
        <v>820</v>
      </c>
      <c r="C6074" t="s">
        <v>821</v>
      </c>
      <c r="D6074" t="s">
        <v>822</v>
      </c>
      <c r="E6074" t="s">
        <v>823</v>
      </c>
      <c r="F6074" t="s">
        <v>866</v>
      </c>
      <c r="G6074" t="s">
        <v>867</v>
      </c>
      <c r="H6074" t="s">
        <v>996</v>
      </c>
      <c r="I6074">
        <v>340</v>
      </c>
      <c r="J6074" t="s">
        <v>997</v>
      </c>
      <c r="K6074" t="s">
        <v>828</v>
      </c>
      <c r="L6074" t="s">
        <v>336</v>
      </c>
      <c r="M6074">
        <v>0</v>
      </c>
      <c r="N6074">
        <v>288000</v>
      </c>
      <c r="O6074">
        <v>0</v>
      </c>
      <c r="P6074">
        <v>6249122</v>
      </c>
      <c r="Q6074">
        <v>1000000</v>
      </c>
      <c r="R6074" t="s">
        <v>829</v>
      </c>
      <c r="S6074">
        <v>7537122</v>
      </c>
      <c r="T6074" t="s">
        <v>829</v>
      </c>
      <c r="U6074">
        <v>7537122</v>
      </c>
      <c r="V6074">
        <v>562</v>
      </c>
    </row>
    <row r="6075" spans="1:22" x14ac:dyDescent="0.3">
      <c r="A6075">
        <v>202223</v>
      </c>
      <c r="B6075" t="s">
        <v>820</v>
      </c>
      <c r="C6075" t="s">
        <v>821</v>
      </c>
      <c r="D6075" t="s">
        <v>822</v>
      </c>
      <c r="E6075" t="s">
        <v>823</v>
      </c>
      <c r="F6075" t="s">
        <v>866</v>
      </c>
      <c r="G6075" t="s">
        <v>867</v>
      </c>
      <c r="H6075" t="s">
        <v>996</v>
      </c>
      <c r="I6075">
        <v>340</v>
      </c>
      <c r="J6075" t="s">
        <v>997</v>
      </c>
      <c r="K6075" t="s">
        <v>828</v>
      </c>
      <c r="L6075" t="s">
        <v>336</v>
      </c>
      <c r="M6075">
        <v>0</v>
      </c>
      <c r="N6075">
        <v>288000</v>
      </c>
      <c r="O6075">
        <v>0</v>
      </c>
      <c r="P6075">
        <v>5782242</v>
      </c>
      <c r="Q6075">
        <v>1392337</v>
      </c>
      <c r="R6075" t="s">
        <v>829</v>
      </c>
      <c r="S6075">
        <v>7462579</v>
      </c>
      <c r="T6075" t="s">
        <v>829</v>
      </c>
      <c r="U6075">
        <v>7462579</v>
      </c>
      <c r="V6075">
        <v>577</v>
      </c>
    </row>
    <row r="6076" spans="1:22" x14ac:dyDescent="0.3">
      <c r="A6076">
        <v>202324</v>
      </c>
      <c r="B6076" t="s">
        <v>820</v>
      </c>
      <c r="C6076" t="s">
        <v>821</v>
      </c>
      <c r="D6076" t="s">
        <v>822</v>
      </c>
      <c r="E6076" t="s">
        <v>823</v>
      </c>
      <c r="F6076" t="s">
        <v>866</v>
      </c>
      <c r="G6076" t="s">
        <v>867</v>
      </c>
      <c r="H6076" t="s">
        <v>996</v>
      </c>
      <c r="I6076">
        <v>340</v>
      </c>
      <c r="J6076" t="s">
        <v>997</v>
      </c>
      <c r="K6076" t="s">
        <v>828</v>
      </c>
      <c r="L6076" t="s">
        <v>336</v>
      </c>
      <c r="M6076">
        <v>0</v>
      </c>
      <c r="N6076">
        <v>288000</v>
      </c>
      <c r="O6076">
        <v>0</v>
      </c>
      <c r="P6076">
        <v>6050766</v>
      </c>
      <c r="Q6076">
        <v>1379136</v>
      </c>
      <c r="R6076" t="s">
        <v>829</v>
      </c>
      <c r="S6076">
        <v>7717902</v>
      </c>
      <c r="T6076" t="s">
        <v>829</v>
      </c>
      <c r="U6076">
        <v>7717902</v>
      </c>
      <c r="V6076">
        <v>587</v>
      </c>
    </row>
    <row r="6077" spans="1:22" x14ac:dyDescent="0.3">
      <c r="A6077">
        <v>202122</v>
      </c>
      <c r="B6077" t="s">
        <v>820</v>
      </c>
      <c r="C6077" t="s">
        <v>821</v>
      </c>
      <c r="D6077" t="s">
        <v>822</v>
      </c>
      <c r="E6077" t="s">
        <v>823</v>
      </c>
      <c r="F6077" t="s">
        <v>866</v>
      </c>
      <c r="G6077" t="s">
        <v>867</v>
      </c>
      <c r="H6077" t="s">
        <v>996</v>
      </c>
      <c r="I6077">
        <v>340</v>
      </c>
      <c r="J6077" t="s">
        <v>997</v>
      </c>
      <c r="K6077" t="s">
        <v>828</v>
      </c>
      <c r="L6077" t="s">
        <v>235</v>
      </c>
      <c r="M6077" t="s">
        <v>829</v>
      </c>
      <c r="N6077">
        <v>86116</v>
      </c>
      <c r="O6077">
        <v>14456</v>
      </c>
      <c r="P6077" t="s">
        <v>829</v>
      </c>
      <c r="Q6077" t="s">
        <v>829</v>
      </c>
      <c r="R6077" t="s">
        <v>829</v>
      </c>
      <c r="S6077">
        <v>100573</v>
      </c>
      <c r="T6077">
        <v>0</v>
      </c>
      <c r="U6077">
        <v>100573</v>
      </c>
      <c r="V6077">
        <v>7</v>
      </c>
    </row>
    <row r="6078" spans="1:22" x14ac:dyDescent="0.3">
      <c r="A6078">
        <v>202223</v>
      </c>
      <c r="B6078" t="s">
        <v>820</v>
      </c>
      <c r="C6078" t="s">
        <v>821</v>
      </c>
      <c r="D6078" t="s">
        <v>822</v>
      </c>
      <c r="E6078" t="s">
        <v>823</v>
      </c>
      <c r="F6078" t="s">
        <v>866</v>
      </c>
      <c r="G6078" t="s">
        <v>867</v>
      </c>
      <c r="H6078" t="s">
        <v>996</v>
      </c>
      <c r="I6078">
        <v>340</v>
      </c>
      <c r="J6078" t="s">
        <v>997</v>
      </c>
      <c r="K6078" t="s">
        <v>828</v>
      </c>
      <c r="L6078" t="s">
        <v>235</v>
      </c>
      <c r="M6078" t="s">
        <v>829</v>
      </c>
      <c r="N6078">
        <v>104797</v>
      </c>
      <c r="O6078">
        <v>10083</v>
      </c>
      <c r="P6078" t="s">
        <v>829</v>
      </c>
      <c r="Q6078" t="s">
        <v>829</v>
      </c>
      <c r="R6078" t="s">
        <v>829</v>
      </c>
      <c r="S6078">
        <v>114881</v>
      </c>
      <c r="T6078">
        <v>0</v>
      </c>
      <c r="U6078">
        <v>114881</v>
      </c>
      <c r="V6078">
        <v>9</v>
      </c>
    </row>
    <row r="6079" spans="1:22" x14ac:dyDescent="0.3">
      <c r="A6079">
        <v>202324</v>
      </c>
      <c r="B6079" t="s">
        <v>820</v>
      </c>
      <c r="C6079" t="s">
        <v>821</v>
      </c>
      <c r="D6079" t="s">
        <v>822</v>
      </c>
      <c r="E6079" t="s">
        <v>823</v>
      </c>
      <c r="F6079" t="s">
        <v>866</v>
      </c>
      <c r="G6079" t="s">
        <v>867</v>
      </c>
      <c r="H6079" t="s">
        <v>996</v>
      </c>
      <c r="I6079">
        <v>340</v>
      </c>
      <c r="J6079" t="s">
        <v>997</v>
      </c>
      <c r="K6079" t="s">
        <v>828</v>
      </c>
      <c r="L6079" t="s">
        <v>235</v>
      </c>
      <c r="M6079" t="s">
        <v>829</v>
      </c>
      <c r="N6079">
        <v>98718</v>
      </c>
      <c r="O6079">
        <v>9498</v>
      </c>
      <c r="P6079" t="s">
        <v>829</v>
      </c>
      <c r="Q6079" t="s">
        <v>829</v>
      </c>
      <c r="R6079" t="s">
        <v>829</v>
      </c>
      <c r="S6079">
        <v>108216</v>
      </c>
      <c r="T6079">
        <v>0</v>
      </c>
      <c r="U6079">
        <v>108216</v>
      </c>
      <c r="V6079">
        <v>8</v>
      </c>
    </row>
    <row r="6080" spans="1:22" x14ac:dyDescent="0.3">
      <c r="A6080">
        <v>202122</v>
      </c>
      <c r="B6080" t="s">
        <v>820</v>
      </c>
      <c r="C6080" t="s">
        <v>821</v>
      </c>
      <c r="D6080" t="s">
        <v>822</v>
      </c>
      <c r="E6080" t="s">
        <v>823</v>
      </c>
      <c r="F6080" t="s">
        <v>866</v>
      </c>
      <c r="G6080" t="s">
        <v>867</v>
      </c>
      <c r="H6080" t="s">
        <v>996</v>
      </c>
      <c r="I6080">
        <v>340</v>
      </c>
      <c r="J6080" t="s">
        <v>997</v>
      </c>
      <c r="K6080" t="s">
        <v>828</v>
      </c>
      <c r="L6080" t="s">
        <v>534</v>
      </c>
      <c r="M6080">
        <v>154462</v>
      </c>
      <c r="N6080">
        <v>1700930</v>
      </c>
      <c r="O6080">
        <v>455902</v>
      </c>
      <c r="P6080">
        <v>6605685</v>
      </c>
      <c r="Q6080">
        <v>1203960</v>
      </c>
      <c r="R6080" t="s">
        <v>829</v>
      </c>
      <c r="S6080">
        <v>10120939</v>
      </c>
      <c r="T6080">
        <v>0</v>
      </c>
      <c r="U6080">
        <v>10120939</v>
      </c>
      <c r="V6080">
        <v>269</v>
      </c>
    </row>
    <row r="6081" spans="1:22" x14ac:dyDescent="0.3">
      <c r="A6081">
        <v>202223</v>
      </c>
      <c r="B6081" t="s">
        <v>820</v>
      </c>
      <c r="C6081" t="s">
        <v>821</v>
      </c>
      <c r="D6081" t="s">
        <v>822</v>
      </c>
      <c r="E6081" t="s">
        <v>823</v>
      </c>
      <c r="F6081" t="s">
        <v>866</v>
      </c>
      <c r="G6081" t="s">
        <v>867</v>
      </c>
      <c r="H6081" t="s">
        <v>996</v>
      </c>
      <c r="I6081">
        <v>340</v>
      </c>
      <c r="J6081" t="s">
        <v>997</v>
      </c>
      <c r="K6081" t="s">
        <v>828</v>
      </c>
      <c r="L6081" t="s">
        <v>534</v>
      </c>
      <c r="M6081">
        <v>18691</v>
      </c>
      <c r="N6081">
        <v>2358749</v>
      </c>
      <c r="O6081">
        <v>855230</v>
      </c>
      <c r="P6081">
        <v>6390234</v>
      </c>
      <c r="Q6081">
        <v>679543</v>
      </c>
      <c r="R6081" t="s">
        <v>829</v>
      </c>
      <c r="S6081">
        <v>10302446</v>
      </c>
      <c r="T6081">
        <v>0</v>
      </c>
      <c r="U6081">
        <v>10302446</v>
      </c>
      <c r="V6081">
        <v>274</v>
      </c>
    </row>
    <row r="6082" spans="1:22" x14ac:dyDescent="0.3">
      <c r="A6082">
        <v>202324</v>
      </c>
      <c r="B6082" t="s">
        <v>820</v>
      </c>
      <c r="C6082" t="s">
        <v>821</v>
      </c>
      <c r="D6082" t="s">
        <v>822</v>
      </c>
      <c r="E6082" t="s">
        <v>823</v>
      </c>
      <c r="F6082" t="s">
        <v>866</v>
      </c>
      <c r="G6082" t="s">
        <v>867</v>
      </c>
      <c r="H6082" t="s">
        <v>996</v>
      </c>
      <c r="I6082">
        <v>340</v>
      </c>
      <c r="J6082" t="s">
        <v>997</v>
      </c>
      <c r="K6082" t="s">
        <v>828</v>
      </c>
      <c r="L6082" t="s">
        <v>534</v>
      </c>
      <c r="M6082">
        <v>18741</v>
      </c>
      <c r="N6082">
        <v>2888466</v>
      </c>
      <c r="O6082">
        <v>1034878</v>
      </c>
      <c r="P6082">
        <v>7346655</v>
      </c>
      <c r="Q6082">
        <v>981987</v>
      </c>
      <c r="R6082" t="s">
        <v>829</v>
      </c>
      <c r="S6082">
        <v>12270728</v>
      </c>
      <c r="T6082">
        <v>0</v>
      </c>
      <c r="U6082">
        <v>12270728</v>
      </c>
      <c r="V6082">
        <v>331</v>
      </c>
    </row>
    <row r="6083" spans="1:22" x14ac:dyDescent="0.3">
      <c r="A6083">
        <v>202122</v>
      </c>
      <c r="B6083" t="s">
        <v>820</v>
      </c>
      <c r="C6083" t="s">
        <v>821</v>
      </c>
      <c r="D6083" t="s">
        <v>822</v>
      </c>
      <c r="E6083" t="s">
        <v>823</v>
      </c>
      <c r="F6083" t="s">
        <v>866</v>
      </c>
      <c r="G6083" t="s">
        <v>867</v>
      </c>
      <c r="H6083" t="s">
        <v>996</v>
      </c>
      <c r="I6083">
        <v>340</v>
      </c>
      <c r="J6083" t="s">
        <v>997</v>
      </c>
      <c r="K6083" t="s">
        <v>828</v>
      </c>
      <c r="L6083" t="s">
        <v>603</v>
      </c>
      <c r="M6083" t="s">
        <v>829</v>
      </c>
      <c r="N6083" t="s">
        <v>829</v>
      </c>
      <c r="O6083" t="s">
        <v>829</v>
      </c>
      <c r="P6083">
        <v>0</v>
      </c>
      <c r="Q6083">
        <v>0</v>
      </c>
      <c r="R6083">
        <v>0</v>
      </c>
      <c r="S6083">
        <v>0</v>
      </c>
      <c r="T6083">
        <v>0</v>
      </c>
      <c r="U6083">
        <v>0</v>
      </c>
      <c r="V6083">
        <v>0</v>
      </c>
    </row>
    <row r="6084" spans="1:22" x14ac:dyDescent="0.3">
      <c r="A6084">
        <v>202223</v>
      </c>
      <c r="B6084" t="s">
        <v>820</v>
      </c>
      <c r="C6084" t="s">
        <v>821</v>
      </c>
      <c r="D6084" t="s">
        <v>822</v>
      </c>
      <c r="E6084" t="s">
        <v>823</v>
      </c>
      <c r="F6084" t="s">
        <v>866</v>
      </c>
      <c r="G6084" t="s">
        <v>867</v>
      </c>
      <c r="H6084" t="s">
        <v>996</v>
      </c>
      <c r="I6084">
        <v>340</v>
      </c>
      <c r="J6084" t="s">
        <v>997</v>
      </c>
      <c r="K6084" t="s">
        <v>828</v>
      </c>
      <c r="L6084" t="s">
        <v>603</v>
      </c>
      <c r="M6084" t="s">
        <v>829</v>
      </c>
      <c r="N6084" t="s">
        <v>829</v>
      </c>
      <c r="O6084" t="s">
        <v>829</v>
      </c>
      <c r="P6084">
        <v>0</v>
      </c>
      <c r="Q6084">
        <v>0</v>
      </c>
      <c r="R6084">
        <v>0</v>
      </c>
      <c r="S6084">
        <v>0</v>
      </c>
      <c r="T6084">
        <v>0</v>
      </c>
      <c r="U6084">
        <v>0</v>
      </c>
      <c r="V6084">
        <v>0</v>
      </c>
    </row>
    <row r="6085" spans="1:22" x14ac:dyDescent="0.3">
      <c r="A6085">
        <v>202324</v>
      </c>
      <c r="B6085" t="s">
        <v>820</v>
      </c>
      <c r="C6085" t="s">
        <v>821</v>
      </c>
      <c r="D6085" t="s">
        <v>822</v>
      </c>
      <c r="E6085" t="s">
        <v>823</v>
      </c>
      <c r="F6085" t="s">
        <v>866</v>
      </c>
      <c r="G6085" t="s">
        <v>867</v>
      </c>
      <c r="H6085" t="s">
        <v>996</v>
      </c>
      <c r="I6085">
        <v>340</v>
      </c>
      <c r="J6085" t="s">
        <v>997</v>
      </c>
      <c r="K6085" t="s">
        <v>828</v>
      </c>
      <c r="L6085" t="s">
        <v>603</v>
      </c>
      <c r="M6085" t="s">
        <v>829</v>
      </c>
      <c r="N6085" t="s">
        <v>829</v>
      </c>
      <c r="O6085" t="s">
        <v>829</v>
      </c>
      <c r="P6085">
        <v>0</v>
      </c>
      <c r="Q6085">
        <v>0</v>
      </c>
      <c r="R6085">
        <v>0</v>
      </c>
      <c r="S6085">
        <v>0</v>
      </c>
      <c r="T6085">
        <v>0</v>
      </c>
      <c r="U6085">
        <v>0</v>
      </c>
      <c r="V6085">
        <v>0</v>
      </c>
    </row>
    <row r="6086" spans="1:22" x14ac:dyDescent="0.3">
      <c r="A6086">
        <v>202122</v>
      </c>
      <c r="B6086" t="s">
        <v>820</v>
      </c>
      <c r="C6086" t="s">
        <v>821</v>
      </c>
      <c r="D6086" t="s">
        <v>822</v>
      </c>
      <c r="E6086" t="s">
        <v>823</v>
      </c>
      <c r="F6086" t="s">
        <v>866</v>
      </c>
      <c r="G6086" t="s">
        <v>867</v>
      </c>
      <c r="H6086" t="s">
        <v>996</v>
      </c>
      <c r="I6086">
        <v>340</v>
      </c>
      <c r="J6086" t="s">
        <v>997</v>
      </c>
      <c r="K6086" t="s">
        <v>828</v>
      </c>
      <c r="L6086" t="s">
        <v>606</v>
      </c>
      <c r="M6086">
        <v>0</v>
      </c>
      <c r="N6086">
        <v>0</v>
      </c>
      <c r="O6086">
        <v>0</v>
      </c>
      <c r="P6086">
        <v>0</v>
      </c>
      <c r="Q6086">
        <v>0</v>
      </c>
      <c r="R6086">
        <v>0</v>
      </c>
      <c r="S6086">
        <v>0</v>
      </c>
      <c r="T6086">
        <v>0</v>
      </c>
      <c r="U6086">
        <v>0</v>
      </c>
      <c r="V6086">
        <v>0</v>
      </c>
    </row>
    <row r="6087" spans="1:22" x14ac:dyDescent="0.3">
      <c r="A6087">
        <v>202223</v>
      </c>
      <c r="B6087" t="s">
        <v>820</v>
      </c>
      <c r="C6087" t="s">
        <v>821</v>
      </c>
      <c r="D6087" t="s">
        <v>822</v>
      </c>
      <c r="E6087" t="s">
        <v>823</v>
      </c>
      <c r="F6087" t="s">
        <v>866</v>
      </c>
      <c r="G6087" t="s">
        <v>867</v>
      </c>
      <c r="H6087" t="s">
        <v>996</v>
      </c>
      <c r="I6087">
        <v>340</v>
      </c>
      <c r="J6087" t="s">
        <v>997</v>
      </c>
      <c r="K6087" t="s">
        <v>828</v>
      </c>
      <c r="L6087" t="s">
        <v>606</v>
      </c>
      <c r="M6087">
        <v>0</v>
      </c>
      <c r="N6087">
        <v>0</v>
      </c>
      <c r="O6087">
        <v>0</v>
      </c>
      <c r="P6087">
        <v>0</v>
      </c>
      <c r="Q6087">
        <v>0</v>
      </c>
      <c r="R6087">
        <v>0</v>
      </c>
      <c r="S6087">
        <v>0</v>
      </c>
      <c r="T6087">
        <v>0</v>
      </c>
      <c r="U6087">
        <v>0</v>
      </c>
      <c r="V6087">
        <v>0</v>
      </c>
    </row>
    <row r="6088" spans="1:22" x14ac:dyDescent="0.3">
      <c r="A6088">
        <v>202324</v>
      </c>
      <c r="B6088" t="s">
        <v>820</v>
      </c>
      <c r="C6088" t="s">
        <v>821</v>
      </c>
      <c r="D6088" t="s">
        <v>822</v>
      </c>
      <c r="E6088" t="s">
        <v>823</v>
      </c>
      <c r="F6088" t="s">
        <v>866</v>
      </c>
      <c r="G6088" t="s">
        <v>867</v>
      </c>
      <c r="H6088" t="s">
        <v>996</v>
      </c>
      <c r="I6088">
        <v>340</v>
      </c>
      <c r="J6088" t="s">
        <v>997</v>
      </c>
      <c r="K6088" t="s">
        <v>828</v>
      </c>
      <c r="L6088" t="s">
        <v>606</v>
      </c>
      <c r="M6088">
        <v>0</v>
      </c>
      <c r="N6088">
        <v>0</v>
      </c>
      <c r="O6088">
        <v>0</v>
      </c>
      <c r="P6088">
        <v>0</v>
      </c>
      <c r="Q6088">
        <v>0</v>
      </c>
      <c r="R6088">
        <v>0</v>
      </c>
      <c r="S6088">
        <v>0</v>
      </c>
      <c r="T6088">
        <v>0</v>
      </c>
      <c r="U6088">
        <v>0</v>
      </c>
      <c r="V6088">
        <v>0</v>
      </c>
    </row>
    <row r="6089" spans="1:22" x14ac:dyDescent="0.3">
      <c r="A6089">
        <v>202122</v>
      </c>
      <c r="B6089" t="s">
        <v>820</v>
      </c>
      <c r="C6089" t="s">
        <v>821</v>
      </c>
      <c r="D6089" t="s">
        <v>822</v>
      </c>
      <c r="E6089" t="s">
        <v>823</v>
      </c>
      <c r="F6089" t="s">
        <v>866</v>
      </c>
      <c r="G6089" t="s">
        <v>867</v>
      </c>
      <c r="H6089" t="s">
        <v>996</v>
      </c>
      <c r="I6089">
        <v>340</v>
      </c>
      <c r="J6089" t="s">
        <v>997</v>
      </c>
      <c r="K6089" t="s">
        <v>828</v>
      </c>
      <c r="L6089" t="s">
        <v>609</v>
      </c>
      <c r="M6089" t="s">
        <v>829</v>
      </c>
      <c r="N6089" t="s">
        <v>829</v>
      </c>
      <c r="O6089" t="s">
        <v>829</v>
      </c>
      <c r="P6089" t="s">
        <v>829</v>
      </c>
      <c r="Q6089">
        <v>0</v>
      </c>
      <c r="R6089" t="s">
        <v>829</v>
      </c>
      <c r="S6089">
        <v>0</v>
      </c>
      <c r="T6089">
        <v>0</v>
      </c>
      <c r="U6089">
        <v>0</v>
      </c>
      <c r="V6089">
        <v>0</v>
      </c>
    </row>
    <row r="6090" spans="1:22" x14ac:dyDescent="0.3">
      <c r="A6090">
        <v>202223</v>
      </c>
      <c r="B6090" t="s">
        <v>820</v>
      </c>
      <c r="C6090" t="s">
        <v>821</v>
      </c>
      <c r="D6090" t="s">
        <v>822</v>
      </c>
      <c r="E6090" t="s">
        <v>823</v>
      </c>
      <c r="F6090" t="s">
        <v>866</v>
      </c>
      <c r="G6090" t="s">
        <v>867</v>
      </c>
      <c r="H6090" t="s">
        <v>996</v>
      </c>
      <c r="I6090">
        <v>340</v>
      </c>
      <c r="J6090" t="s">
        <v>997</v>
      </c>
      <c r="K6090" t="s">
        <v>828</v>
      </c>
      <c r="L6090" t="s">
        <v>609</v>
      </c>
      <c r="M6090" t="s">
        <v>829</v>
      </c>
      <c r="N6090" t="s">
        <v>829</v>
      </c>
      <c r="O6090" t="s">
        <v>829</v>
      </c>
      <c r="P6090" t="s">
        <v>829</v>
      </c>
      <c r="Q6090">
        <v>0</v>
      </c>
      <c r="R6090" t="s">
        <v>829</v>
      </c>
      <c r="S6090">
        <v>0</v>
      </c>
      <c r="T6090">
        <v>0</v>
      </c>
      <c r="U6090">
        <v>0</v>
      </c>
      <c r="V6090">
        <v>0</v>
      </c>
    </row>
    <row r="6091" spans="1:22" x14ac:dyDescent="0.3">
      <c r="A6091">
        <v>202122</v>
      </c>
      <c r="B6091" t="s">
        <v>820</v>
      </c>
      <c r="C6091" t="s">
        <v>821</v>
      </c>
      <c r="D6091" t="s">
        <v>822</v>
      </c>
      <c r="E6091" t="s">
        <v>823</v>
      </c>
      <c r="F6091" t="s">
        <v>866</v>
      </c>
      <c r="G6091" t="s">
        <v>867</v>
      </c>
      <c r="H6091" t="s">
        <v>996</v>
      </c>
      <c r="I6091">
        <v>340</v>
      </c>
      <c r="J6091" t="s">
        <v>997</v>
      </c>
      <c r="K6091" t="s">
        <v>828</v>
      </c>
      <c r="L6091" t="s">
        <v>830</v>
      </c>
      <c r="M6091">
        <v>0</v>
      </c>
      <c r="N6091">
        <v>0</v>
      </c>
      <c r="O6091">
        <v>0</v>
      </c>
      <c r="P6091">
        <v>0</v>
      </c>
      <c r="Q6091">
        <v>0</v>
      </c>
      <c r="R6091">
        <v>0</v>
      </c>
      <c r="S6091">
        <v>0</v>
      </c>
      <c r="T6091">
        <v>0</v>
      </c>
      <c r="U6091">
        <v>0</v>
      </c>
      <c r="V6091">
        <v>0</v>
      </c>
    </row>
    <row r="6092" spans="1:22" x14ac:dyDescent="0.3">
      <c r="A6092">
        <v>202223</v>
      </c>
      <c r="B6092" t="s">
        <v>820</v>
      </c>
      <c r="C6092" t="s">
        <v>821</v>
      </c>
      <c r="D6092" t="s">
        <v>822</v>
      </c>
      <c r="E6092" t="s">
        <v>823</v>
      </c>
      <c r="F6092" t="s">
        <v>866</v>
      </c>
      <c r="G6092" t="s">
        <v>867</v>
      </c>
      <c r="H6092" t="s">
        <v>996</v>
      </c>
      <c r="I6092">
        <v>340</v>
      </c>
      <c r="J6092" t="s">
        <v>997</v>
      </c>
      <c r="K6092" t="s">
        <v>828</v>
      </c>
      <c r="L6092" t="s">
        <v>830</v>
      </c>
      <c r="M6092">
        <v>0</v>
      </c>
      <c r="N6092">
        <v>0</v>
      </c>
      <c r="O6092">
        <v>0</v>
      </c>
      <c r="P6092">
        <v>0</v>
      </c>
      <c r="Q6092">
        <v>0</v>
      </c>
      <c r="R6092">
        <v>0</v>
      </c>
      <c r="S6092">
        <v>0</v>
      </c>
      <c r="T6092">
        <v>0</v>
      </c>
      <c r="U6092">
        <v>0</v>
      </c>
      <c r="V6092">
        <v>0</v>
      </c>
    </row>
    <row r="6093" spans="1:22" x14ac:dyDescent="0.3">
      <c r="A6093">
        <v>202324</v>
      </c>
      <c r="B6093" t="s">
        <v>820</v>
      </c>
      <c r="C6093" t="s">
        <v>821</v>
      </c>
      <c r="D6093" t="s">
        <v>822</v>
      </c>
      <c r="E6093" t="s">
        <v>823</v>
      </c>
      <c r="F6093" t="s">
        <v>866</v>
      </c>
      <c r="G6093" t="s">
        <v>867</v>
      </c>
      <c r="H6093" t="s">
        <v>996</v>
      </c>
      <c r="I6093">
        <v>340</v>
      </c>
      <c r="J6093" t="s">
        <v>997</v>
      </c>
      <c r="K6093" t="s">
        <v>828</v>
      </c>
      <c r="L6093" t="s">
        <v>830</v>
      </c>
      <c r="M6093">
        <v>0</v>
      </c>
      <c r="N6093">
        <v>0</v>
      </c>
      <c r="O6093">
        <v>0</v>
      </c>
      <c r="P6093">
        <v>0</v>
      </c>
      <c r="Q6093">
        <v>0</v>
      </c>
      <c r="R6093">
        <v>0</v>
      </c>
      <c r="S6093">
        <v>0</v>
      </c>
      <c r="T6093">
        <v>0</v>
      </c>
      <c r="U6093">
        <v>0</v>
      </c>
      <c r="V6093">
        <v>0</v>
      </c>
    </row>
    <row r="6094" spans="1:22" x14ac:dyDescent="0.3">
      <c r="A6094">
        <v>202122</v>
      </c>
      <c r="B6094" t="s">
        <v>820</v>
      </c>
      <c r="C6094" t="s">
        <v>821</v>
      </c>
      <c r="D6094" t="s">
        <v>822</v>
      </c>
      <c r="E6094" t="s">
        <v>823</v>
      </c>
      <c r="F6094" t="s">
        <v>866</v>
      </c>
      <c r="G6094" t="s">
        <v>867</v>
      </c>
      <c r="H6094" t="s">
        <v>996</v>
      </c>
      <c r="I6094">
        <v>340</v>
      </c>
      <c r="J6094" t="s">
        <v>997</v>
      </c>
      <c r="K6094" t="s">
        <v>828</v>
      </c>
      <c r="L6094" t="s">
        <v>537</v>
      </c>
      <c r="M6094">
        <v>136992</v>
      </c>
      <c r="N6094">
        <v>405222</v>
      </c>
      <c r="O6094">
        <v>955850</v>
      </c>
      <c r="P6094">
        <v>997710</v>
      </c>
      <c r="Q6094">
        <v>0</v>
      </c>
      <c r="R6094">
        <v>950299</v>
      </c>
      <c r="S6094">
        <v>3446073</v>
      </c>
      <c r="T6094">
        <v>0</v>
      </c>
      <c r="U6094">
        <v>3446073</v>
      </c>
      <c r="V6094">
        <v>92</v>
      </c>
    </row>
    <row r="6095" spans="1:22" x14ac:dyDescent="0.3">
      <c r="A6095">
        <v>202223</v>
      </c>
      <c r="B6095" t="s">
        <v>820</v>
      </c>
      <c r="C6095" t="s">
        <v>821</v>
      </c>
      <c r="D6095" t="s">
        <v>822</v>
      </c>
      <c r="E6095" t="s">
        <v>823</v>
      </c>
      <c r="F6095" t="s">
        <v>866</v>
      </c>
      <c r="G6095" t="s">
        <v>867</v>
      </c>
      <c r="H6095" t="s">
        <v>996</v>
      </c>
      <c r="I6095">
        <v>340</v>
      </c>
      <c r="J6095" t="s">
        <v>997</v>
      </c>
      <c r="K6095" t="s">
        <v>828</v>
      </c>
      <c r="L6095" t="s">
        <v>537</v>
      </c>
      <c r="M6095">
        <v>0</v>
      </c>
      <c r="N6095">
        <v>1454126</v>
      </c>
      <c r="O6095">
        <v>492736</v>
      </c>
      <c r="P6095">
        <v>1172774</v>
      </c>
      <c r="Q6095">
        <v>0</v>
      </c>
      <c r="R6095">
        <v>821633</v>
      </c>
      <c r="S6095">
        <v>3941270</v>
      </c>
      <c r="T6095">
        <v>0</v>
      </c>
      <c r="U6095">
        <v>3941270</v>
      </c>
      <c r="V6095">
        <v>105</v>
      </c>
    </row>
    <row r="6096" spans="1:22" x14ac:dyDescent="0.3">
      <c r="A6096">
        <v>202324</v>
      </c>
      <c r="B6096" t="s">
        <v>820</v>
      </c>
      <c r="C6096" t="s">
        <v>821</v>
      </c>
      <c r="D6096" t="s">
        <v>822</v>
      </c>
      <c r="E6096" t="s">
        <v>823</v>
      </c>
      <c r="F6096" t="s">
        <v>866</v>
      </c>
      <c r="G6096" t="s">
        <v>867</v>
      </c>
      <c r="H6096" t="s">
        <v>996</v>
      </c>
      <c r="I6096">
        <v>340</v>
      </c>
      <c r="J6096" t="s">
        <v>997</v>
      </c>
      <c r="K6096" t="s">
        <v>828</v>
      </c>
      <c r="L6096" t="s">
        <v>537</v>
      </c>
      <c r="M6096">
        <v>0</v>
      </c>
      <c r="N6096">
        <v>1783501</v>
      </c>
      <c r="O6096">
        <v>604346</v>
      </c>
      <c r="P6096">
        <v>1284941</v>
      </c>
      <c r="Q6096">
        <v>0</v>
      </c>
      <c r="R6096">
        <v>835516</v>
      </c>
      <c r="S6096">
        <v>4508304</v>
      </c>
      <c r="T6096">
        <v>0</v>
      </c>
      <c r="U6096">
        <v>4508304</v>
      </c>
      <c r="V6096">
        <v>122</v>
      </c>
    </row>
    <row r="6097" spans="1:22" x14ac:dyDescent="0.3">
      <c r="A6097">
        <v>202122</v>
      </c>
      <c r="B6097" t="s">
        <v>820</v>
      </c>
      <c r="C6097" t="s">
        <v>821</v>
      </c>
      <c r="D6097" t="s">
        <v>822</v>
      </c>
      <c r="E6097" t="s">
        <v>823</v>
      </c>
      <c r="F6097" t="s">
        <v>866</v>
      </c>
      <c r="G6097" t="s">
        <v>867</v>
      </c>
      <c r="H6097" t="s">
        <v>996</v>
      </c>
      <c r="I6097">
        <v>340</v>
      </c>
      <c r="J6097" t="s">
        <v>997</v>
      </c>
      <c r="K6097" t="s">
        <v>828</v>
      </c>
      <c r="L6097" t="s">
        <v>572</v>
      </c>
      <c r="M6097">
        <v>0</v>
      </c>
      <c r="N6097">
        <v>0</v>
      </c>
      <c r="O6097">
        <v>0</v>
      </c>
      <c r="P6097">
        <v>6431359</v>
      </c>
      <c r="Q6097">
        <v>0</v>
      </c>
      <c r="R6097">
        <v>0</v>
      </c>
      <c r="S6097">
        <v>6431359</v>
      </c>
      <c r="T6097">
        <v>0</v>
      </c>
      <c r="U6097">
        <v>6431359</v>
      </c>
      <c r="V6097">
        <v>171</v>
      </c>
    </row>
    <row r="6098" spans="1:22" x14ac:dyDescent="0.3">
      <c r="A6098">
        <v>202223</v>
      </c>
      <c r="B6098" t="s">
        <v>820</v>
      </c>
      <c r="C6098" t="s">
        <v>821</v>
      </c>
      <c r="D6098" t="s">
        <v>822</v>
      </c>
      <c r="E6098" t="s">
        <v>823</v>
      </c>
      <c r="F6098" t="s">
        <v>866</v>
      </c>
      <c r="G6098" t="s">
        <v>867</v>
      </c>
      <c r="H6098" t="s">
        <v>996</v>
      </c>
      <c r="I6098">
        <v>340</v>
      </c>
      <c r="J6098" t="s">
        <v>997</v>
      </c>
      <c r="K6098" t="s">
        <v>828</v>
      </c>
      <c r="L6098" t="s">
        <v>572</v>
      </c>
      <c r="M6098">
        <v>0</v>
      </c>
      <c r="N6098">
        <v>0</v>
      </c>
      <c r="O6098">
        <v>0</v>
      </c>
      <c r="P6098">
        <v>8300706</v>
      </c>
      <c r="Q6098">
        <v>0</v>
      </c>
      <c r="R6098">
        <v>0</v>
      </c>
      <c r="S6098">
        <v>8300706</v>
      </c>
      <c r="T6098">
        <v>0</v>
      </c>
      <c r="U6098">
        <v>8300706</v>
      </c>
      <c r="V6098">
        <v>221</v>
      </c>
    </row>
    <row r="6099" spans="1:22" x14ac:dyDescent="0.3">
      <c r="A6099">
        <v>202324</v>
      </c>
      <c r="B6099" t="s">
        <v>820</v>
      </c>
      <c r="C6099" t="s">
        <v>821</v>
      </c>
      <c r="D6099" t="s">
        <v>822</v>
      </c>
      <c r="E6099" t="s">
        <v>823</v>
      </c>
      <c r="F6099" t="s">
        <v>866</v>
      </c>
      <c r="G6099" t="s">
        <v>867</v>
      </c>
      <c r="H6099" t="s">
        <v>996</v>
      </c>
      <c r="I6099">
        <v>340</v>
      </c>
      <c r="J6099" t="s">
        <v>997</v>
      </c>
      <c r="K6099" t="s">
        <v>828</v>
      </c>
      <c r="L6099" t="s">
        <v>572</v>
      </c>
      <c r="M6099">
        <v>0</v>
      </c>
      <c r="N6099">
        <v>0</v>
      </c>
      <c r="O6099">
        <v>0</v>
      </c>
      <c r="P6099">
        <v>12876370</v>
      </c>
      <c r="Q6099">
        <v>0</v>
      </c>
      <c r="R6099">
        <v>0</v>
      </c>
      <c r="S6099">
        <v>12876370</v>
      </c>
      <c r="T6099">
        <v>0</v>
      </c>
      <c r="U6099">
        <v>12876370</v>
      </c>
      <c r="V6099">
        <v>348</v>
      </c>
    </row>
    <row r="6100" spans="1:22" x14ac:dyDescent="0.3">
      <c r="A6100">
        <v>202122</v>
      </c>
      <c r="B6100" t="s">
        <v>820</v>
      </c>
      <c r="C6100" t="s">
        <v>821</v>
      </c>
      <c r="D6100" t="s">
        <v>822</v>
      </c>
      <c r="E6100" t="s">
        <v>823</v>
      </c>
      <c r="F6100" t="s">
        <v>866</v>
      </c>
      <c r="G6100" t="s">
        <v>867</v>
      </c>
      <c r="H6100" t="s">
        <v>996</v>
      </c>
      <c r="I6100">
        <v>340</v>
      </c>
      <c r="J6100" t="s">
        <v>997</v>
      </c>
      <c r="K6100" t="s">
        <v>828</v>
      </c>
      <c r="L6100" t="s">
        <v>539</v>
      </c>
      <c r="M6100">
        <v>0</v>
      </c>
      <c r="N6100">
        <v>164238</v>
      </c>
      <c r="O6100">
        <v>27570</v>
      </c>
      <c r="P6100" t="s">
        <v>829</v>
      </c>
      <c r="Q6100" t="s">
        <v>829</v>
      </c>
      <c r="R6100" t="s">
        <v>829</v>
      </c>
      <c r="S6100">
        <v>191808</v>
      </c>
      <c r="T6100">
        <v>0</v>
      </c>
      <c r="U6100">
        <v>191808</v>
      </c>
      <c r="V6100">
        <v>5</v>
      </c>
    </row>
    <row r="6101" spans="1:22" x14ac:dyDescent="0.3">
      <c r="A6101">
        <v>202223</v>
      </c>
      <c r="B6101" t="s">
        <v>820</v>
      </c>
      <c r="C6101" t="s">
        <v>821</v>
      </c>
      <c r="D6101" t="s">
        <v>822</v>
      </c>
      <c r="E6101" t="s">
        <v>823</v>
      </c>
      <c r="F6101" t="s">
        <v>866</v>
      </c>
      <c r="G6101" t="s">
        <v>867</v>
      </c>
      <c r="H6101" t="s">
        <v>996</v>
      </c>
      <c r="I6101">
        <v>340</v>
      </c>
      <c r="J6101" t="s">
        <v>997</v>
      </c>
      <c r="K6101" t="s">
        <v>828</v>
      </c>
      <c r="L6101" t="s">
        <v>539</v>
      </c>
      <c r="M6101">
        <v>0</v>
      </c>
      <c r="N6101">
        <v>189677</v>
      </c>
      <c r="O6101">
        <v>18250</v>
      </c>
      <c r="P6101" t="s">
        <v>829</v>
      </c>
      <c r="Q6101" t="s">
        <v>829</v>
      </c>
      <c r="R6101" t="s">
        <v>829</v>
      </c>
      <c r="S6101">
        <v>207927</v>
      </c>
      <c r="T6101">
        <v>0</v>
      </c>
      <c r="U6101">
        <v>207927</v>
      </c>
      <c r="V6101">
        <v>6</v>
      </c>
    </row>
    <row r="6102" spans="1:22" x14ac:dyDescent="0.3">
      <c r="A6102">
        <v>202324</v>
      </c>
      <c r="B6102" t="s">
        <v>820</v>
      </c>
      <c r="C6102" t="s">
        <v>821</v>
      </c>
      <c r="D6102" t="s">
        <v>822</v>
      </c>
      <c r="E6102" t="s">
        <v>823</v>
      </c>
      <c r="F6102" t="s">
        <v>866</v>
      </c>
      <c r="G6102" t="s">
        <v>867</v>
      </c>
      <c r="H6102" t="s">
        <v>996</v>
      </c>
      <c r="I6102">
        <v>340</v>
      </c>
      <c r="J6102" t="s">
        <v>997</v>
      </c>
      <c r="K6102" t="s">
        <v>828</v>
      </c>
      <c r="L6102" t="s">
        <v>539</v>
      </c>
      <c r="M6102">
        <v>0</v>
      </c>
      <c r="N6102">
        <v>331486</v>
      </c>
      <c r="O6102">
        <v>31894</v>
      </c>
      <c r="P6102" t="s">
        <v>829</v>
      </c>
      <c r="Q6102" t="s">
        <v>829</v>
      </c>
      <c r="R6102" t="s">
        <v>829</v>
      </c>
      <c r="S6102">
        <v>363380</v>
      </c>
      <c r="T6102">
        <v>0</v>
      </c>
      <c r="U6102">
        <v>363380</v>
      </c>
      <c r="V6102">
        <v>10</v>
      </c>
    </row>
    <row r="6103" spans="1:22" x14ac:dyDescent="0.3">
      <c r="A6103">
        <v>202122</v>
      </c>
      <c r="B6103" t="s">
        <v>820</v>
      </c>
      <c r="C6103" t="s">
        <v>821</v>
      </c>
      <c r="D6103" t="s">
        <v>822</v>
      </c>
      <c r="E6103" t="s">
        <v>823</v>
      </c>
      <c r="F6103" t="s">
        <v>866</v>
      </c>
      <c r="G6103" t="s">
        <v>867</v>
      </c>
      <c r="H6103" t="s">
        <v>996</v>
      </c>
      <c r="I6103">
        <v>340</v>
      </c>
      <c r="J6103" t="s">
        <v>997</v>
      </c>
      <c r="K6103" t="s">
        <v>828</v>
      </c>
      <c r="L6103" t="s">
        <v>541</v>
      </c>
      <c r="M6103">
        <v>0</v>
      </c>
      <c r="N6103">
        <v>0</v>
      </c>
      <c r="O6103">
        <v>0</v>
      </c>
      <c r="P6103">
        <v>952820</v>
      </c>
      <c r="Q6103">
        <v>0</v>
      </c>
      <c r="R6103">
        <v>0</v>
      </c>
      <c r="S6103">
        <v>952820</v>
      </c>
      <c r="T6103">
        <v>0</v>
      </c>
      <c r="U6103">
        <v>952820</v>
      </c>
      <c r="V6103">
        <v>25</v>
      </c>
    </row>
    <row r="6104" spans="1:22" x14ac:dyDescent="0.3">
      <c r="A6104">
        <v>202223</v>
      </c>
      <c r="B6104" t="s">
        <v>820</v>
      </c>
      <c r="C6104" t="s">
        <v>821</v>
      </c>
      <c r="D6104" t="s">
        <v>822</v>
      </c>
      <c r="E6104" t="s">
        <v>823</v>
      </c>
      <c r="F6104" t="s">
        <v>866</v>
      </c>
      <c r="G6104" t="s">
        <v>867</v>
      </c>
      <c r="H6104" t="s">
        <v>996</v>
      </c>
      <c r="I6104">
        <v>340</v>
      </c>
      <c r="J6104" t="s">
        <v>997</v>
      </c>
      <c r="K6104" t="s">
        <v>828</v>
      </c>
      <c r="L6104" t="s">
        <v>541</v>
      </c>
      <c r="M6104">
        <v>0</v>
      </c>
      <c r="N6104">
        <v>0</v>
      </c>
      <c r="O6104">
        <v>0</v>
      </c>
      <c r="P6104">
        <v>961324</v>
      </c>
      <c r="Q6104">
        <v>0</v>
      </c>
      <c r="R6104">
        <v>0</v>
      </c>
      <c r="S6104">
        <v>961324</v>
      </c>
      <c r="T6104">
        <v>0</v>
      </c>
      <c r="U6104">
        <v>961324</v>
      </c>
      <c r="V6104">
        <v>26</v>
      </c>
    </row>
    <row r="6105" spans="1:22" x14ac:dyDescent="0.3">
      <c r="A6105">
        <v>202324</v>
      </c>
      <c r="B6105" t="s">
        <v>820</v>
      </c>
      <c r="C6105" t="s">
        <v>821</v>
      </c>
      <c r="D6105" t="s">
        <v>822</v>
      </c>
      <c r="E6105" t="s">
        <v>823</v>
      </c>
      <c r="F6105" t="s">
        <v>866</v>
      </c>
      <c r="G6105" t="s">
        <v>867</v>
      </c>
      <c r="H6105" t="s">
        <v>996</v>
      </c>
      <c r="I6105">
        <v>340</v>
      </c>
      <c r="J6105" t="s">
        <v>997</v>
      </c>
      <c r="K6105" t="s">
        <v>828</v>
      </c>
      <c r="L6105" t="s">
        <v>541</v>
      </c>
      <c r="M6105">
        <v>0</v>
      </c>
      <c r="N6105">
        <v>0</v>
      </c>
      <c r="O6105">
        <v>0</v>
      </c>
      <c r="P6105">
        <v>994579</v>
      </c>
      <c r="Q6105">
        <v>0</v>
      </c>
      <c r="R6105">
        <v>0</v>
      </c>
      <c r="S6105">
        <v>994579</v>
      </c>
      <c r="T6105">
        <v>0</v>
      </c>
      <c r="U6105">
        <v>994579</v>
      </c>
      <c r="V6105">
        <v>27</v>
      </c>
    </row>
    <row r="6106" spans="1:22" x14ac:dyDescent="0.3">
      <c r="A6106">
        <v>202122</v>
      </c>
      <c r="B6106" t="s">
        <v>820</v>
      </c>
      <c r="C6106" t="s">
        <v>821</v>
      </c>
      <c r="D6106" t="s">
        <v>822</v>
      </c>
      <c r="E6106" t="s">
        <v>823</v>
      </c>
      <c r="F6106" t="s">
        <v>866</v>
      </c>
      <c r="G6106" t="s">
        <v>867</v>
      </c>
      <c r="H6106" t="s">
        <v>996</v>
      </c>
      <c r="I6106">
        <v>340</v>
      </c>
      <c r="J6106" t="s">
        <v>997</v>
      </c>
      <c r="K6106" t="s">
        <v>828</v>
      </c>
      <c r="L6106" t="s">
        <v>831</v>
      </c>
      <c r="M6106" t="s">
        <v>829</v>
      </c>
      <c r="N6106" t="s">
        <v>829</v>
      </c>
      <c r="O6106" t="s">
        <v>829</v>
      </c>
      <c r="P6106">
        <v>121535</v>
      </c>
      <c r="Q6106">
        <v>0</v>
      </c>
      <c r="R6106" t="s">
        <v>829</v>
      </c>
      <c r="S6106">
        <v>121535</v>
      </c>
      <c r="T6106">
        <v>0</v>
      </c>
      <c r="U6106">
        <v>121535</v>
      </c>
      <c r="V6106">
        <v>3</v>
      </c>
    </row>
    <row r="6107" spans="1:22" x14ac:dyDescent="0.3">
      <c r="A6107">
        <v>202223</v>
      </c>
      <c r="B6107" t="s">
        <v>820</v>
      </c>
      <c r="C6107" t="s">
        <v>821</v>
      </c>
      <c r="D6107" t="s">
        <v>822</v>
      </c>
      <c r="E6107" t="s">
        <v>823</v>
      </c>
      <c r="F6107" t="s">
        <v>866</v>
      </c>
      <c r="G6107" t="s">
        <v>867</v>
      </c>
      <c r="H6107" t="s">
        <v>996</v>
      </c>
      <c r="I6107">
        <v>340</v>
      </c>
      <c r="J6107" t="s">
        <v>997</v>
      </c>
      <c r="K6107" t="s">
        <v>828</v>
      </c>
      <c r="L6107" t="s">
        <v>831</v>
      </c>
      <c r="M6107" t="s">
        <v>829</v>
      </c>
      <c r="N6107" t="s">
        <v>829</v>
      </c>
      <c r="O6107" t="s">
        <v>829</v>
      </c>
      <c r="P6107">
        <v>130322</v>
      </c>
      <c r="Q6107">
        <v>0</v>
      </c>
      <c r="R6107" t="s">
        <v>829</v>
      </c>
      <c r="S6107">
        <v>130322</v>
      </c>
      <c r="T6107">
        <v>0</v>
      </c>
      <c r="U6107">
        <v>130322</v>
      </c>
      <c r="V6107">
        <v>3</v>
      </c>
    </row>
    <row r="6108" spans="1:22" x14ac:dyDescent="0.3">
      <c r="A6108">
        <v>202324</v>
      </c>
      <c r="B6108" t="s">
        <v>820</v>
      </c>
      <c r="C6108" t="s">
        <v>821</v>
      </c>
      <c r="D6108" t="s">
        <v>822</v>
      </c>
      <c r="E6108" t="s">
        <v>823</v>
      </c>
      <c r="F6108" t="s">
        <v>866</v>
      </c>
      <c r="G6108" t="s">
        <v>867</v>
      </c>
      <c r="H6108" t="s">
        <v>996</v>
      </c>
      <c r="I6108">
        <v>340</v>
      </c>
      <c r="J6108" t="s">
        <v>997</v>
      </c>
      <c r="K6108" t="s">
        <v>828</v>
      </c>
      <c r="L6108" t="s">
        <v>831</v>
      </c>
      <c r="M6108" t="s">
        <v>829</v>
      </c>
      <c r="N6108" t="s">
        <v>829</v>
      </c>
      <c r="O6108" t="s">
        <v>829</v>
      </c>
      <c r="P6108">
        <v>167039</v>
      </c>
      <c r="Q6108">
        <v>0</v>
      </c>
      <c r="R6108" t="s">
        <v>829</v>
      </c>
      <c r="S6108">
        <v>167039</v>
      </c>
      <c r="T6108">
        <v>0</v>
      </c>
      <c r="U6108">
        <v>167039</v>
      </c>
      <c r="V6108">
        <v>5</v>
      </c>
    </row>
    <row r="6109" spans="1:22" x14ac:dyDescent="0.3">
      <c r="A6109">
        <v>202122</v>
      </c>
      <c r="B6109" t="s">
        <v>820</v>
      </c>
      <c r="C6109" t="s">
        <v>821</v>
      </c>
      <c r="D6109" t="s">
        <v>822</v>
      </c>
      <c r="E6109" t="s">
        <v>823</v>
      </c>
      <c r="F6109" t="s">
        <v>866</v>
      </c>
      <c r="G6109" t="s">
        <v>867</v>
      </c>
      <c r="H6109" t="s">
        <v>996</v>
      </c>
      <c r="I6109">
        <v>340</v>
      </c>
      <c r="J6109" t="s">
        <v>997</v>
      </c>
      <c r="K6109" t="s">
        <v>828</v>
      </c>
      <c r="L6109" t="s">
        <v>832</v>
      </c>
      <c r="M6109">
        <v>0</v>
      </c>
      <c r="N6109">
        <v>0</v>
      </c>
      <c r="O6109">
        <v>0</v>
      </c>
      <c r="P6109">
        <v>190090</v>
      </c>
      <c r="Q6109">
        <v>136793</v>
      </c>
      <c r="R6109">
        <v>0</v>
      </c>
      <c r="S6109">
        <v>326883</v>
      </c>
      <c r="T6109">
        <v>0</v>
      </c>
      <c r="U6109">
        <v>326883</v>
      </c>
      <c r="V6109">
        <v>9</v>
      </c>
    </row>
    <row r="6110" spans="1:22" x14ac:dyDescent="0.3">
      <c r="A6110">
        <v>202223</v>
      </c>
      <c r="B6110" t="s">
        <v>820</v>
      </c>
      <c r="C6110" t="s">
        <v>821</v>
      </c>
      <c r="D6110" t="s">
        <v>822</v>
      </c>
      <c r="E6110" t="s">
        <v>823</v>
      </c>
      <c r="F6110" t="s">
        <v>866</v>
      </c>
      <c r="G6110" t="s">
        <v>867</v>
      </c>
      <c r="H6110" t="s">
        <v>996</v>
      </c>
      <c r="I6110">
        <v>340</v>
      </c>
      <c r="J6110" t="s">
        <v>997</v>
      </c>
      <c r="K6110" t="s">
        <v>828</v>
      </c>
      <c r="L6110" t="s">
        <v>832</v>
      </c>
      <c r="M6110">
        <v>0</v>
      </c>
      <c r="N6110">
        <v>0</v>
      </c>
      <c r="O6110">
        <v>0</v>
      </c>
      <c r="P6110">
        <v>212921</v>
      </c>
      <c r="Q6110">
        <v>33440</v>
      </c>
      <c r="R6110">
        <v>567130</v>
      </c>
      <c r="S6110">
        <v>813491</v>
      </c>
      <c r="T6110">
        <v>0</v>
      </c>
      <c r="U6110">
        <v>813491</v>
      </c>
      <c r="V6110">
        <v>22</v>
      </c>
    </row>
    <row r="6111" spans="1:22" x14ac:dyDescent="0.3">
      <c r="A6111">
        <v>202324</v>
      </c>
      <c r="B6111" t="s">
        <v>820</v>
      </c>
      <c r="C6111" t="s">
        <v>821</v>
      </c>
      <c r="D6111" t="s">
        <v>822</v>
      </c>
      <c r="E6111" t="s">
        <v>823</v>
      </c>
      <c r="F6111" t="s">
        <v>866</v>
      </c>
      <c r="G6111" t="s">
        <v>867</v>
      </c>
      <c r="H6111" t="s">
        <v>996</v>
      </c>
      <c r="I6111">
        <v>340</v>
      </c>
      <c r="J6111" t="s">
        <v>997</v>
      </c>
      <c r="K6111" t="s">
        <v>828</v>
      </c>
      <c r="L6111" t="s">
        <v>832</v>
      </c>
      <c r="M6111">
        <v>0</v>
      </c>
      <c r="N6111">
        <v>0</v>
      </c>
      <c r="O6111">
        <v>0</v>
      </c>
      <c r="P6111">
        <v>188846</v>
      </c>
      <c r="Q6111">
        <v>29658</v>
      </c>
      <c r="R6111">
        <v>633201</v>
      </c>
      <c r="S6111">
        <v>851705</v>
      </c>
      <c r="T6111">
        <v>0</v>
      </c>
      <c r="U6111">
        <v>851705</v>
      </c>
      <c r="V6111">
        <v>23</v>
      </c>
    </row>
    <row r="6112" spans="1:22" x14ac:dyDescent="0.3">
      <c r="A6112">
        <v>202122</v>
      </c>
      <c r="B6112" t="s">
        <v>820</v>
      </c>
      <c r="C6112" t="s">
        <v>821</v>
      </c>
      <c r="D6112" t="s">
        <v>822</v>
      </c>
      <c r="E6112" t="s">
        <v>823</v>
      </c>
      <c r="F6112" t="s">
        <v>866</v>
      </c>
      <c r="G6112" t="s">
        <v>867</v>
      </c>
      <c r="H6112" t="s">
        <v>996</v>
      </c>
      <c r="I6112">
        <v>340</v>
      </c>
      <c r="J6112" t="s">
        <v>997</v>
      </c>
      <c r="K6112" t="s">
        <v>828</v>
      </c>
      <c r="L6112" t="s">
        <v>544</v>
      </c>
      <c r="M6112">
        <v>0</v>
      </c>
      <c r="N6112">
        <v>0</v>
      </c>
      <c r="O6112">
        <v>0</v>
      </c>
      <c r="P6112">
        <v>0</v>
      </c>
      <c r="Q6112">
        <v>0</v>
      </c>
      <c r="R6112">
        <v>0</v>
      </c>
      <c r="S6112">
        <v>0</v>
      </c>
      <c r="T6112">
        <v>0</v>
      </c>
      <c r="U6112">
        <v>0</v>
      </c>
      <c r="V6112">
        <v>0</v>
      </c>
    </row>
    <row r="6113" spans="1:22" x14ac:dyDescent="0.3">
      <c r="A6113">
        <v>202223</v>
      </c>
      <c r="B6113" t="s">
        <v>820</v>
      </c>
      <c r="C6113" t="s">
        <v>821</v>
      </c>
      <c r="D6113" t="s">
        <v>822</v>
      </c>
      <c r="E6113" t="s">
        <v>823</v>
      </c>
      <c r="F6113" t="s">
        <v>866</v>
      </c>
      <c r="G6113" t="s">
        <v>867</v>
      </c>
      <c r="H6113" t="s">
        <v>996</v>
      </c>
      <c r="I6113">
        <v>340</v>
      </c>
      <c r="J6113" t="s">
        <v>997</v>
      </c>
      <c r="K6113" t="s">
        <v>828</v>
      </c>
      <c r="L6113" t="s">
        <v>544</v>
      </c>
      <c r="M6113">
        <v>0</v>
      </c>
      <c r="N6113">
        <v>0</v>
      </c>
      <c r="O6113">
        <v>0</v>
      </c>
      <c r="P6113">
        <v>0</v>
      </c>
      <c r="Q6113">
        <v>0</v>
      </c>
      <c r="R6113">
        <v>0</v>
      </c>
      <c r="S6113">
        <v>0</v>
      </c>
      <c r="T6113">
        <v>0</v>
      </c>
      <c r="U6113">
        <v>0</v>
      </c>
      <c r="V6113">
        <v>0</v>
      </c>
    </row>
    <row r="6114" spans="1:22" x14ac:dyDescent="0.3">
      <c r="A6114">
        <v>202324</v>
      </c>
      <c r="B6114" t="s">
        <v>820</v>
      </c>
      <c r="C6114" t="s">
        <v>821</v>
      </c>
      <c r="D6114" t="s">
        <v>822</v>
      </c>
      <c r="E6114" t="s">
        <v>823</v>
      </c>
      <c r="F6114" t="s">
        <v>866</v>
      </c>
      <c r="G6114" t="s">
        <v>867</v>
      </c>
      <c r="H6114" t="s">
        <v>996</v>
      </c>
      <c r="I6114">
        <v>340</v>
      </c>
      <c r="J6114" t="s">
        <v>997</v>
      </c>
      <c r="K6114" t="s">
        <v>828</v>
      </c>
      <c r="L6114" t="s">
        <v>544</v>
      </c>
      <c r="M6114">
        <v>0</v>
      </c>
      <c r="N6114">
        <v>0</v>
      </c>
      <c r="O6114">
        <v>0</v>
      </c>
      <c r="P6114">
        <v>0</v>
      </c>
      <c r="Q6114">
        <v>0</v>
      </c>
      <c r="R6114">
        <v>0</v>
      </c>
      <c r="S6114">
        <v>0</v>
      </c>
      <c r="T6114">
        <v>0</v>
      </c>
      <c r="U6114">
        <v>0</v>
      </c>
      <c r="V6114">
        <v>0</v>
      </c>
    </row>
    <row r="6115" spans="1:22" x14ac:dyDescent="0.3">
      <c r="A6115">
        <v>202122</v>
      </c>
      <c r="B6115" t="s">
        <v>820</v>
      </c>
      <c r="C6115" t="s">
        <v>821</v>
      </c>
      <c r="D6115" t="s">
        <v>822</v>
      </c>
      <c r="E6115" t="s">
        <v>823</v>
      </c>
      <c r="F6115" t="s">
        <v>866</v>
      </c>
      <c r="G6115" t="s">
        <v>867</v>
      </c>
      <c r="H6115" t="s">
        <v>996</v>
      </c>
      <c r="I6115">
        <v>340</v>
      </c>
      <c r="J6115" t="s">
        <v>997</v>
      </c>
      <c r="K6115" t="s">
        <v>828</v>
      </c>
      <c r="L6115" t="s">
        <v>600</v>
      </c>
      <c r="M6115" t="s">
        <v>829</v>
      </c>
      <c r="N6115" t="s">
        <v>829</v>
      </c>
      <c r="O6115" t="s">
        <v>829</v>
      </c>
      <c r="P6115">
        <v>2488</v>
      </c>
      <c r="Q6115">
        <v>512</v>
      </c>
      <c r="R6115" t="s">
        <v>829</v>
      </c>
      <c r="S6115">
        <v>3000</v>
      </c>
      <c r="T6115">
        <v>0</v>
      </c>
      <c r="U6115">
        <v>3000</v>
      </c>
      <c r="V6115">
        <v>0</v>
      </c>
    </row>
    <row r="6116" spans="1:22" x14ac:dyDescent="0.3">
      <c r="A6116">
        <v>202223</v>
      </c>
      <c r="B6116" t="s">
        <v>820</v>
      </c>
      <c r="C6116" t="s">
        <v>821</v>
      </c>
      <c r="D6116" t="s">
        <v>822</v>
      </c>
      <c r="E6116" t="s">
        <v>823</v>
      </c>
      <c r="F6116" t="s">
        <v>866</v>
      </c>
      <c r="G6116" t="s">
        <v>867</v>
      </c>
      <c r="H6116" t="s">
        <v>996</v>
      </c>
      <c r="I6116">
        <v>340</v>
      </c>
      <c r="J6116" t="s">
        <v>997</v>
      </c>
      <c r="K6116" t="s">
        <v>828</v>
      </c>
      <c r="L6116" t="s">
        <v>600</v>
      </c>
      <c r="M6116" t="s">
        <v>829</v>
      </c>
      <c r="N6116" t="s">
        <v>829</v>
      </c>
      <c r="O6116" t="s">
        <v>829</v>
      </c>
      <c r="P6116">
        <v>2593</v>
      </c>
      <c r="Q6116">
        <v>407</v>
      </c>
      <c r="R6116" t="s">
        <v>829</v>
      </c>
      <c r="S6116">
        <v>3000</v>
      </c>
      <c r="T6116">
        <v>0</v>
      </c>
      <c r="U6116">
        <v>3000</v>
      </c>
      <c r="V6116">
        <v>0</v>
      </c>
    </row>
    <row r="6117" spans="1:22" x14ac:dyDescent="0.3">
      <c r="A6117">
        <v>202324</v>
      </c>
      <c r="B6117" t="s">
        <v>820</v>
      </c>
      <c r="C6117" t="s">
        <v>821</v>
      </c>
      <c r="D6117" t="s">
        <v>822</v>
      </c>
      <c r="E6117" t="s">
        <v>823</v>
      </c>
      <c r="F6117" t="s">
        <v>866</v>
      </c>
      <c r="G6117" t="s">
        <v>867</v>
      </c>
      <c r="H6117" t="s">
        <v>996</v>
      </c>
      <c r="I6117">
        <v>340</v>
      </c>
      <c r="J6117" t="s">
        <v>997</v>
      </c>
      <c r="K6117" t="s">
        <v>828</v>
      </c>
      <c r="L6117" t="s">
        <v>600</v>
      </c>
      <c r="M6117" t="s">
        <v>829</v>
      </c>
      <c r="N6117" t="s">
        <v>829</v>
      </c>
      <c r="O6117" t="s">
        <v>829</v>
      </c>
      <c r="P6117">
        <v>2593</v>
      </c>
      <c r="Q6117">
        <v>407</v>
      </c>
      <c r="R6117" t="s">
        <v>829</v>
      </c>
      <c r="S6117">
        <v>3000</v>
      </c>
      <c r="T6117">
        <v>0</v>
      </c>
      <c r="U6117">
        <v>3000</v>
      </c>
      <c r="V6117">
        <v>0</v>
      </c>
    </row>
    <row r="6118" spans="1:22" x14ac:dyDescent="0.3">
      <c r="A6118">
        <v>202122</v>
      </c>
      <c r="B6118" t="s">
        <v>820</v>
      </c>
      <c r="C6118" t="s">
        <v>821</v>
      </c>
      <c r="D6118" t="s">
        <v>822</v>
      </c>
      <c r="E6118" t="s">
        <v>823</v>
      </c>
      <c r="F6118" t="s">
        <v>866</v>
      </c>
      <c r="G6118" t="s">
        <v>867</v>
      </c>
      <c r="H6118" t="s">
        <v>996</v>
      </c>
      <c r="I6118">
        <v>340</v>
      </c>
      <c r="J6118" t="s">
        <v>997</v>
      </c>
      <c r="K6118" t="s">
        <v>828</v>
      </c>
      <c r="L6118" t="s">
        <v>247</v>
      </c>
      <c r="M6118">
        <v>0</v>
      </c>
      <c r="N6118">
        <v>0</v>
      </c>
      <c r="O6118">
        <v>0</v>
      </c>
      <c r="P6118">
        <v>0</v>
      </c>
      <c r="Q6118">
        <v>0</v>
      </c>
      <c r="R6118">
        <v>0</v>
      </c>
      <c r="S6118">
        <v>0</v>
      </c>
      <c r="T6118">
        <v>0</v>
      </c>
      <c r="U6118">
        <v>0</v>
      </c>
      <c r="V6118">
        <v>0</v>
      </c>
    </row>
    <row r="6119" spans="1:22" x14ac:dyDescent="0.3">
      <c r="A6119">
        <v>202223</v>
      </c>
      <c r="B6119" t="s">
        <v>820</v>
      </c>
      <c r="C6119" t="s">
        <v>821</v>
      </c>
      <c r="D6119" t="s">
        <v>822</v>
      </c>
      <c r="E6119" t="s">
        <v>823</v>
      </c>
      <c r="F6119" t="s">
        <v>866</v>
      </c>
      <c r="G6119" t="s">
        <v>867</v>
      </c>
      <c r="H6119" t="s">
        <v>996</v>
      </c>
      <c r="I6119">
        <v>340</v>
      </c>
      <c r="J6119" t="s">
        <v>997</v>
      </c>
      <c r="K6119" t="s">
        <v>828</v>
      </c>
      <c r="L6119" t="s">
        <v>247</v>
      </c>
      <c r="M6119">
        <v>0</v>
      </c>
      <c r="N6119">
        <v>0</v>
      </c>
      <c r="O6119">
        <v>0</v>
      </c>
      <c r="P6119">
        <v>0</v>
      </c>
      <c r="Q6119">
        <v>0</v>
      </c>
      <c r="R6119">
        <v>0</v>
      </c>
      <c r="S6119">
        <v>0</v>
      </c>
      <c r="T6119">
        <v>0</v>
      </c>
      <c r="U6119">
        <v>0</v>
      </c>
      <c r="V6119">
        <v>0</v>
      </c>
    </row>
    <row r="6120" spans="1:22" x14ac:dyDescent="0.3">
      <c r="A6120">
        <v>202324</v>
      </c>
      <c r="B6120" t="s">
        <v>820</v>
      </c>
      <c r="C6120" t="s">
        <v>821</v>
      </c>
      <c r="D6120" t="s">
        <v>822</v>
      </c>
      <c r="E6120" t="s">
        <v>823</v>
      </c>
      <c r="F6120" t="s">
        <v>866</v>
      </c>
      <c r="G6120" t="s">
        <v>867</v>
      </c>
      <c r="H6120" t="s">
        <v>996</v>
      </c>
      <c r="I6120">
        <v>340</v>
      </c>
      <c r="J6120" t="s">
        <v>997</v>
      </c>
      <c r="K6120" t="s">
        <v>828</v>
      </c>
      <c r="L6120" t="s">
        <v>247</v>
      </c>
      <c r="M6120">
        <v>0</v>
      </c>
      <c r="N6120">
        <v>0</v>
      </c>
      <c r="O6120">
        <v>0</v>
      </c>
      <c r="P6120">
        <v>0</v>
      </c>
      <c r="Q6120">
        <v>0</v>
      </c>
      <c r="R6120">
        <v>0</v>
      </c>
      <c r="S6120">
        <v>0</v>
      </c>
      <c r="T6120">
        <v>0</v>
      </c>
      <c r="U6120">
        <v>0</v>
      </c>
      <c r="V6120">
        <v>0</v>
      </c>
    </row>
    <row r="6121" spans="1:22" x14ac:dyDescent="0.3">
      <c r="A6121">
        <v>202122</v>
      </c>
      <c r="B6121" t="s">
        <v>820</v>
      </c>
      <c r="C6121" t="s">
        <v>821</v>
      </c>
      <c r="D6121" t="s">
        <v>822</v>
      </c>
      <c r="E6121" t="s">
        <v>823</v>
      </c>
      <c r="F6121" t="s">
        <v>866</v>
      </c>
      <c r="G6121" t="s">
        <v>867</v>
      </c>
      <c r="H6121" t="s">
        <v>996</v>
      </c>
      <c r="I6121">
        <v>340</v>
      </c>
      <c r="J6121" t="s">
        <v>997</v>
      </c>
      <c r="K6121" t="s">
        <v>828</v>
      </c>
      <c r="L6121" t="s">
        <v>833</v>
      </c>
      <c r="M6121">
        <v>12844765</v>
      </c>
      <c r="N6121">
        <v>50790610</v>
      </c>
      <c r="O6121">
        <v>10110008</v>
      </c>
      <c r="P6121">
        <v>21563205</v>
      </c>
      <c r="Q6121">
        <v>2343684</v>
      </c>
      <c r="R6121">
        <v>951294</v>
      </c>
      <c r="S6121">
        <v>98971133</v>
      </c>
      <c r="T6121">
        <v>0</v>
      </c>
      <c r="U6121">
        <v>98971133</v>
      </c>
      <c r="V6121" t="s">
        <v>834</v>
      </c>
    </row>
    <row r="6122" spans="1:22" x14ac:dyDescent="0.3">
      <c r="A6122">
        <v>202223</v>
      </c>
      <c r="B6122" t="s">
        <v>820</v>
      </c>
      <c r="C6122" t="s">
        <v>821</v>
      </c>
      <c r="D6122" t="s">
        <v>822</v>
      </c>
      <c r="E6122" t="s">
        <v>823</v>
      </c>
      <c r="F6122" t="s">
        <v>866</v>
      </c>
      <c r="G6122" t="s">
        <v>867</v>
      </c>
      <c r="H6122" t="s">
        <v>996</v>
      </c>
      <c r="I6122">
        <v>340</v>
      </c>
      <c r="J6122" t="s">
        <v>997</v>
      </c>
      <c r="K6122" t="s">
        <v>828</v>
      </c>
      <c r="L6122" t="s">
        <v>833</v>
      </c>
      <c r="M6122">
        <v>12917087</v>
      </c>
      <c r="N6122">
        <v>54769166</v>
      </c>
      <c r="O6122">
        <v>10236966</v>
      </c>
      <c r="P6122">
        <v>22965084</v>
      </c>
      <c r="Q6122">
        <v>2108145</v>
      </c>
      <c r="R6122">
        <v>1388763</v>
      </c>
      <c r="S6122">
        <v>104973618</v>
      </c>
      <c r="T6122">
        <v>0</v>
      </c>
      <c r="U6122">
        <v>104973618</v>
      </c>
      <c r="V6122" t="s">
        <v>834</v>
      </c>
    </row>
    <row r="6123" spans="1:22" x14ac:dyDescent="0.3">
      <c r="A6123">
        <v>202324</v>
      </c>
      <c r="B6123" t="s">
        <v>820</v>
      </c>
      <c r="C6123" t="s">
        <v>821</v>
      </c>
      <c r="D6123" t="s">
        <v>822</v>
      </c>
      <c r="E6123" t="s">
        <v>823</v>
      </c>
      <c r="F6123" t="s">
        <v>866</v>
      </c>
      <c r="G6123" t="s">
        <v>867</v>
      </c>
      <c r="H6123" t="s">
        <v>996</v>
      </c>
      <c r="I6123">
        <v>340</v>
      </c>
      <c r="J6123" t="s">
        <v>997</v>
      </c>
      <c r="K6123" t="s">
        <v>828</v>
      </c>
      <c r="L6123" t="s">
        <v>833</v>
      </c>
      <c r="M6123">
        <v>13025504</v>
      </c>
      <c r="N6123">
        <v>57352348</v>
      </c>
      <c r="O6123">
        <v>11672440</v>
      </c>
      <c r="P6123">
        <v>28923164</v>
      </c>
      <c r="Q6123">
        <v>2392785</v>
      </c>
      <c r="R6123">
        <v>1468717</v>
      </c>
      <c r="S6123">
        <v>115486742</v>
      </c>
      <c r="T6123">
        <v>0</v>
      </c>
      <c r="U6123">
        <v>115486742</v>
      </c>
      <c r="V6123" t="s">
        <v>834</v>
      </c>
    </row>
    <row r="6124" spans="1:22" x14ac:dyDescent="0.3">
      <c r="A6124">
        <v>202122</v>
      </c>
      <c r="B6124" t="s">
        <v>820</v>
      </c>
      <c r="C6124" t="s">
        <v>821</v>
      </c>
      <c r="D6124" t="s">
        <v>822</v>
      </c>
      <c r="E6124" t="s">
        <v>823</v>
      </c>
      <c r="F6124" t="s">
        <v>866</v>
      </c>
      <c r="G6124" t="s">
        <v>867</v>
      </c>
      <c r="H6124" t="s">
        <v>996</v>
      </c>
      <c r="I6124">
        <v>340</v>
      </c>
      <c r="J6124" t="s">
        <v>997</v>
      </c>
      <c r="K6124" t="s">
        <v>835</v>
      </c>
      <c r="L6124" t="s">
        <v>836</v>
      </c>
      <c r="M6124" t="s">
        <v>829</v>
      </c>
      <c r="N6124" t="s">
        <v>829</v>
      </c>
      <c r="O6124" t="s">
        <v>829</v>
      </c>
      <c r="P6124" t="s">
        <v>829</v>
      </c>
      <c r="Q6124" t="s">
        <v>829</v>
      </c>
      <c r="R6124" t="s">
        <v>829</v>
      </c>
      <c r="S6124">
        <v>95317644</v>
      </c>
      <c r="T6124" t="s">
        <v>829</v>
      </c>
      <c r="U6124" t="s">
        <v>829</v>
      </c>
      <c r="V6124" t="s">
        <v>834</v>
      </c>
    </row>
    <row r="6125" spans="1:22" x14ac:dyDescent="0.3">
      <c r="A6125">
        <v>202223</v>
      </c>
      <c r="B6125" t="s">
        <v>820</v>
      </c>
      <c r="C6125" t="s">
        <v>821</v>
      </c>
      <c r="D6125" t="s">
        <v>822</v>
      </c>
      <c r="E6125" t="s">
        <v>823</v>
      </c>
      <c r="F6125" t="s">
        <v>866</v>
      </c>
      <c r="G6125" t="s">
        <v>867</v>
      </c>
      <c r="H6125" t="s">
        <v>996</v>
      </c>
      <c r="I6125">
        <v>340</v>
      </c>
      <c r="J6125" t="s">
        <v>997</v>
      </c>
      <c r="K6125" t="s">
        <v>835</v>
      </c>
      <c r="L6125" t="s">
        <v>836</v>
      </c>
      <c r="M6125" t="s">
        <v>829</v>
      </c>
      <c r="N6125" t="s">
        <v>829</v>
      </c>
      <c r="O6125" t="s">
        <v>829</v>
      </c>
      <c r="P6125" t="s">
        <v>829</v>
      </c>
      <c r="Q6125" t="s">
        <v>829</v>
      </c>
      <c r="R6125" t="s">
        <v>829</v>
      </c>
      <c r="S6125">
        <v>103450915</v>
      </c>
      <c r="T6125" t="s">
        <v>829</v>
      </c>
      <c r="U6125" t="s">
        <v>829</v>
      </c>
      <c r="V6125" t="s">
        <v>834</v>
      </c>
    </row>
    <row r="6126" spans="1:22" x14ac:dyDescent="0.3">
      <c r="A6126">
        <v>202324</v>
      </c>
      <c r="B6126" t="s">
        <v>820</v>
      </c>
      <c r="C6126" t="s">
        <v>821</v>
      </c>
      <c r="D6126" t="s">
        <v>822</v>
      </c>
      <c r="E6126" t="s">
        <v>823</v>
      </c>
      <c r="F6126" t="s">
        <v>866</v>
      </c>
      <c r="G6126" t="s">
        <v>867</v>
      </c>
      <c r="H6126" t="s">
        <v>996</v>
      </c>
      <c r="I6126">
        <v>340</v>
      </c>
      <c r="J6126" t="s">
        <v>997</v>
      </c>
      <c r="K6126" t="s">
        <v>835</v>
      </c>
      <c r="L6126" t="s">
        <v>836</v>
      </c>
      <c r="M6126" t="s">
        <v>829</v>
      </c>
      <c r="N6126" t="s">
        <v>829</v>
      </c>
      <c r="O6126" t="s">
        <v>829</v>
      </c>
      <c r="P6126" t="s">
        <v>829</v>
      </c>
      <c r="Q6126" t="s">
        <v>829</v>
      </c>
      <c r="R6126" t="s">
        <v>829</v>
      </c>
      <c r="S6126">
        <v>107069009</v>
      </c>
      <c r="T6126" t="s">
        <v>829</v>
      </c>
      <c r="U6126" t="s">
        <v>829</v>
      </c>
      <c r="V6126" t="s">
        <v>834</v>
      </c>
    </row>
    <row r="6127" spans="1:22" x14ac:dyDescent="0.3">
      <c r="A6127">
        <v>202122</v>
      </c>
      <c r="B6127" t="s">
        <v>820</v>
      </c>
      <c r="C6127" t="s">
        <v>821</v>
      </c>
      <c r="D6127" t="s">
        <v>822</v>
      </c>
      <c r="E6127" t="s">
        <v>823</v>
      </c>
      <c r="F6127" t="s">
        <v>866</v>
      </c>
      <c r="G6127" t="s">
        <v>867</v>
      </c>
      <c r="H6127" t="s">
        <v>996</v>
      </c>
      <c r="I6127">
        <v>340</v>
      </c>
      <c r="J6127" t="s">
        <v>997</v>
      </c>
      <c r="K6127" t="s">
        <v>835</v>
      </c>
      <c r="L6127" t="s">
        <v>837</v>
      </c>
      <c r="M6127" t="s">
        <v>829</v>
      </c>
      <c r="N6127" t="s">
        <v>829</v>
      </c>
      <c r="O6127" t="s">
        <v>829</v>
      </c>
      <c r="P6127" t="s">
        <v>829</v>
      </c>
      <c r="Q6127" t="s">
        <v>829</v>
      </c>
      <c r="R6127" t="s">
        <v>829</v>
      </c>
      <c r="S6127">
        <v>-43050</v>
      </c>
      <c r="T6127" t="s">
        <v>829</v>
      </c>
      <c r="U6127" t="s">
        <v>829</v>
      </c>
      <c r="V6127" t="s">
        <v>834</v>
      </c>
    </row>
    <row r="6128" spans="1:22" x14ac:dyDescent="0.3">
      <c r="A6128">
        <v>202223</v>
      </c>
      <c r="B6128" t="s">
        <v>820</v>
      </c>
      <c r="C6128" t="s">
        <v>821</v>
      </c>
      <c r="D6128" t="s">
        <v>822</v>
      </c>
      <c r="E6128" t="s">
        <v>823</v>
      </c>
      <c r="F6128" t="s">
        <v>866</v>
      </c>
      <c r="G6128" t="s">
        <v>867</v>
      </c>
      <c r="H6128" t="s">
        <v>996</v>
      </c>
      <c r="I6128">
        <v>340</v>
      </c>
      <c r="J6128" t="s">
        <v>997</v>
      </c>
      <c r="K6128" t="s">
        <v>835</v>
      </c>
      <c r="L6128" t="s">
        <v>837</v>
      </c>
      <c r="M6128" t="s">
        <v>829</v>
      </c>
      <c r="N6128" t="s">
        <v>829</v>
      </c>
      <c r="O6128" t="s">
        <v>829</v>
      </c>
      <c r="P6128" t="s">
        <v>829</v>
      </c>
      <c r="Q6128" t="s">
        <v>829</v>
      </c>
      <c r="R6128" t="s">
        <v>829</v>
      </c>
      <c r="S6128">
        <v>-848133</v>
      </c>
      <c r="T6128" t="s">
        <v>829</v>
      </c>
      <c r="U6128" t="s">
        <v>829</v>
      </c>
      <c r="V6128">
        <v>0</v>
      </c>
    </row>
    <row r="6129" spans="1:22" x14ac:dyDescent="0.3">
      <c r="A6129">
        <v>202324</v>
      </c>
      <c r="B6129" t="s">
        <v>820</v>
      </c>
      <c r="C6129" t="s">
        <v>821</v>
      </c>
      <c r="D6129" t="s">
        <v>822</v>
      </c>
      <c r="E6129" t="s">
        <v>823</v>
      </c>
      <c r="F6129" t="s">
        <v>866</v>
      </c>
      <c r="G6129" t="s">
        <v>867</v>
      </c>
      <c r="H6129" t="s">
        <v>996</v>
      </c>
      <c r="I6129">
        <v>340</v>
      </c>
      <c r="J6129" t="s">
        <v>997</v>
      </c>
      <c r="K6129" t="s">
        <v>835</v>
      </c>
      <c r="L6129" t="s">
        <v>837</v>
      </c>
      <c r="M6129" t="s">
        <v>829</v>
      </c>
      <c r="N6129" t="s">
        <v>829</v>
      </c>
      <c r="O6129" t="s">
        <v>829</v>
      </c>
      <c r="P6129" t="s">
        <v>829</v>
      </c>
      <c r="Q6129" t="s">
        <v>829</v>
      </c>
      <c r="R6129" t="s">
        <v>829</v>
      </c>
      <c r="S6129">
        <v>-261753</v>
      </c>
      <c r="T6129" t="s">
        <v>829</v>
      </c>
      <c r="U6129" t="s">
        <v>829</v>
      </c>
      <c r="V6129">
        <v>0</v>
      </c>
    </row>
    <row r="6130" spans="1:22" x14ac:dyDescent="0.3">
      <c r="A6130">
        <v>202122</v>
      </c>
      <c r="B6130" t="s">
        <v>820</v>
      </c>
      <c r="C6130" t="s">
        <v>821</v>
      </c>
      <c r="D6130" t="s">
        <v>822</v>
      </c>
      <c r="E6130" t="s">
        <v>823</v>
      </c>
      <c r="F6130" t="s">
        <v>866</v>
      </c>
      <c r="G6130" t="s">
        <v>867</v>
      </c>
      <c r="H6130" t="s">
        <v>996</v>
      </c>
      <c r="I6130">
        <v>340</v>
      </c>
      <c r="J6130" t="s">
        <v>997</v>
      </c>
      <c r="K6130" t="s">
        <v>835</v>
      </c>
      <c r="L6130" t="s">
        <v>838</v>
      </c>
      <c r="M6130" t="s">
        <v>829</v>
      </c>
      <c r="N6130" t="s">
        <v>829</v>
      </c>
      <c r="O6130" t="s">
        <v>829</v>
      </c>
      <c r="P6130" t="s">
        <v>829</v>
      </c>
      <c r="Q6130" t="s">
        <v>829</v>
      </c>
      <c r="R6130" t="s">
        <v>829</v>
      </c>
      <c r="S6130">
        <v>-411523</v>
      </c>
      <c r="T6130" t="s">
        <v>829</v>
      </c>
      <c r="U6130" t="s">
        <v>829</v>
      </c>
      <c r="V6130" t="s">
        <v>834</v>
      </c>
    </row>
    <row r="6131" spans="1:22" x14ac:dyDescent="0.3">
      <c r="A6131">
        <v>202223</v>
      </c>
      <c r="B6131" t="s">
        <v>820</v>
      </c>
      <c r="C6131" t="s">
        <v>821</v>
      </c>
      <c r="D6131" t="s">
        <v>822</v>
      </c>
      <c r="E6131" t="s">
        <v>823</v>
      </c>
      <c r="F6131" t="s">
        <v>866</v>
      </c>
      <c r="G6131" t="s">
        <v>867</v>
      </c>
      <c r="H6131" t="s">
        <v>996</v>
      </c>
      <c r="I6131">
        <v>340</v>
      </c>
      <c r="J6131" t="s">
        <v>997</v>
      </c>
      <c r="K6131" t="s">
        <v>835</v>
      </c>
      <c r="L6131" t="s">
        <v>838</v>
      </c>
      <c r="M6131" t="s">
        <v>829</v>
      </c>
      <c r="N6131" t="s">
        <v>829</v>
      </c>
      <c r="O6131" t="s">
        <v>829</v>
      </c>
      <c r="P6131" t="s">
        <v>829</v>
      </c>
      <c r="Q6131" t="s">
        <v>829</v>
      </c>
      <c r="R6131" t="s">
        <v>829</v>
      </c>
      <c r="S6131">
        <v>-2886576</v>
      </c>
      <c r="T6131" t="s">
        <v>829</v>
      </c>
      <c r="U6131" t="s">
        <v>829</v>
      </c>
      <c r="V6131" t="s">
        <v>834</v>
      </c>
    </row>
    <row r="6132" spans="1:22" x14ac:dyDescent="0.3">
      <c r="A6132">
        <v>202324</v>
      </c>
      <c r="B6132" t="s">
        <v>820</v>
      </c>
      <c r="C6132" t="s">
        <v>821</v>
      </c>
      <c r="D6132" t="s">
        <v>822</v>
      </c>
      <c r="E6132" t="s">
        <v>823</v>
      </c>
      <c r="F6132" t="s">
        <v>866</v>
      </c>
      <c r="G6132" t="s">
        <v>867</v>
      </c>
      <c r="H6132" t="s">
        <v>996</v>
      </c>
      <c r="I6132">
        <v>340</v>
      </c>
      <c r="J6132" t="s">
        <v>997</v>
      </c>
      <c r="K6132" t="s">
        <v>835</v>
      </c>
      <c r="L6132" t="s">
        <v>838</v>
      </c>
      <c r="M6132" t="s">
        <v>829</v>
      </c>
      <c r="N6132" t="s">
        <v>829</v>
      </c>
      <c r="O6132" t="s">
        <v>829</v>
      </c>
      <c r="P6132" t="s">
        <v>829</v>
      </c>
      <c r="Q6132" t="s">
        <v>829</v>
      </c>
      <c r="R6132" t="s">
        <v>829</v>
      </c>
      <c r="S6132">
        <v>-4838005</v>
      </c>
      <c r="T6132" t="s">
        <v>829</v>
      </c>
      <c r="U6132" t="s">
        <v>829</v>
      </c>
      <c r="V6132" t="s">
        <v>834</v>
      </c>
    </row>
    <row r="6133" spans="1:22" x14ac:dyDescent="0.3">
      <c r="A6133">
        <v>202122</v>
      </c>
      <c r="B6133" t="s">
        <v>820</v>
      </c>
      <c r="C6133" t="s">
        <v>821</v>
      </c>
      <c r="D6133" t="s">
        <v>822</v>
      </c>
      <c r="E6133" t="s">
        <v>823</v>
      </c>
      <c r="F6133" t="s">
        <v>866</v>
      </c>
      <c r="G6133" t="s">
        <v>867</v>
      </c>
      <c r="H6133" t="s">
        <v>996</v>
      </c>
      <c r="I6133">
        <v>340</v>
      </c>
      <c r="J6133" t="s">
        <v>997</v>
      </c>
      <c r="K6133" t="s">
        <v>835</v>
      </c>
      <c r="L6133" t="s">
        <v>839</v>
      </c>
      <c r="M6133" t="s">
        <v>829</v>
      </c>
      <c r="N6133" t="s">
        <v>829</v>
      </c>
      <c r="O6133" t="s">
        <v>829</v>
      </c>
      <c r="P6133" t="s">
        <v>829</v>
      </c>
      <c r="Q6133" t="s">
        <v>829</v>
      </c>
      <c r="R6133" t="s">
        <v>829</v>
      </c>
      <c r="S6133">
        <v>2886578</v>
      </c>
      <c r="T6133" t="s">
        <v>829</v>
      </c>
      <c r="U6133" t="s">
        <v>829</v>
      </c>
      <c r="V6133" t="s">
        <v>834</v>
      </c>
    </row>
    <row r="6134" spans="1:22" x14ac:dyDescent="0.3">
      <c r="A6134">
        <v>202223</v>
      </c>
      <c r="B6134" t="s">
        <v>820</v>
      </c>
      <c r="C6134" t="s">
        <v>821</v>
      </c>
      <c r="D6134" t="s">
        <v>822</v>
      </c>
      <c r="E6134" t="s">
        <v>823</v>
      </c>
      <c r="F6134" t="s">
        <v>866</v>
      </c>
      <c r="G6134" t="s">
        <v>867</v>
      </c>
      <c r="H6134" t="s">
        <v>996</v>
      </c>
      <c r="I6134">
        <v>340</v>
      </c>
      <c r="J6134" t="s">
        <v>997</v>
      </c>
      <c r="K6134" t="s">
        <v>835</v>
      </c>
      <c r="L6134" t="s">
        <v>839</v>
      </c>
      <c r="M6134" t="s">
        <v>829</v>
      </c>
      <c r="N6134" t="s">
        <v>829</v>
      </c>
      <c r="O6134" t="s">
        <v>829</v>
      </c>
      <c r="P6134" t="s">
        <v>829</v>
      </c>
      <c r="Q6134" t="s">
        <v>829</v>
      </c>
      <c r="R6134" t="s">
        <v>829</v>
      </c>
      <c r="S6134">
        <v>4838000</v>
      </c>
      <c r="T6134" t="s">
        <v>829</v>
      </c>
      <c r="U6134" t="s">
        <v>829</v>
      </c>
      <c r="V6134" t="s">
        <v>834</v>
      </c>
    </row>
    <row r="6135" spans="1:22" x14ac:dyDescent="0.3">
      <c r="A6135">
        <v>202324</v>
      </c>
      <c r="B6135" t="s">
        <v>820</v>
      </c>
      <c r="C6135" t="s">
        <v>821</v>
      </c>
      <c r="D6135" t="s">
        <v>822</v>
      </c>
      <c r="E6135" t="s">
        <v>823</v>
      </c>
      <c r="F6135" t="s">
        <v>866</v>
      </c>
      <c r="G6135" t="s">
        <v>867</v>
      </c>
      <c r="H6135" t="s">
        <v>996</v>
      </c>
      <c r="I6135">
        <v>340</v>
      </c>
      <c r="J6135" t="s">
        <v>997</v>
      </c>
      <c r="K6135" t="s">
        <v>835</v>
      </c>
      <c r="L6135" t="s">
        <v>839</v>
      </c>
      <c r="M6135" t="s">
        <v>829</v>
      </c>
      <c r="N6135" t="s">
        <v>829</v>
      </c>
      <c r="O6135" t="s">
        <v>829</v>
      </c>
      <c r="P6135" t="s">
        <v>829</v>
      </c>
      <c r="Q6135" t="s">
        <v>829</v>
      </c>
      <c r="R6135" t="s">
        <v>829</v>
      </c>
      <c r="S6135">
        <v>12931180</v>
      </c>
      <c r="T6135" t="s">
        <v>829</v>
      </c>
      <c r="U6135" t="s">
        <v>829</v>
      </c>
      <c r="V6135" t="s">
        <v>834</v>
      </c>
    </row>
    <row r="6136" spans="1:22" x14ac:dyDescent="0.3">
      <c r="A6136">
        <v>202122</v>
      </c>
      <c r="B6136" t="s">
        <v>820</v>
      </c>
      <c r="C6136" t="s">
        <v>821</v>
      </c>
      <c r="D6136" t="s">
        <v>822</v>
      </c>
      <c r="E6136" t="s">
        <v>823</v>
      </c>
      <c r="F6136" t="s">
        <v>866</v>
      </c>
      <c r="G6136" t="s">
        <v>867</v>
      </c>
      <c r="H6136" t="s">
        <v>996</v>
      </c>
      <c r="I6136">
        <v>340</v>
      </c>
      <c r="J6136" t="s">
        <v>997</v>
      </c>
      <c r="K6136" t="s">
        <v>835</v>
      </c>
      <c r="L6136" t="s">
        <v>840</v>
      </c>
      <c r="M6136" t="s">
        <v>829</v>
      </c>
      <c r="N6136" t="s">
        <v>829</v>
      </c>
      <c r="O6136" t="s">
        <v>829</v>
      </c>
      <c r="P6136" t="s">
        <v>829</v>
      </c>
      <c r="Q6136" t="s">
        <v>829</v>
      </c>
      <c r="R6136" t="s">
        <v>829</v>
      </c>
      <c r="S6136">
        <v>0</v>
      </c>
      <c r="T6136" t="s">
        <v>829</v>
      </c>
      <c r="U6136" t="s">
        <v>829</v>
      </c>
      <c r="V6136" t="s">
        <v>834</v>
      </c>
    </row>
    <row r="6137" spans="1:22" x14ac:dyDescent="0.3">
      <c r="A6137">
        <v>202223</v>
      </c>
      <c r="B6137" t="s">
        <v>820</v>
      </c>
      <c r="C6137" t="s">
        <v>821</v>
      </c>
      <c r="D6137" t="s">
        <v>822</v>
      </c>
      <c r="E6137" t="s">
        <v>823</v>
      </c>
      <c r="F6137" t="s">
        <v>866</v>
      </c>
      <c r="G6137" t="s">
        <v>867</v>
      </c>
      <c r="H6137" t="s">
        <v>996</v>
      </c>
      <c r="I6137">
        <v>340</v>
      </c>
      <c r="J6137" t="s">
        <v>997</v>
      </c>
      <c r="K6137" t="s">
        <v>835</v>
      </c>
      <c r="L6137" t="s">
        <v>840</v>
      </c>
      <c r="M6137" t="s">
        <v>829</v>
      </c>
      <c r="N6137" t="s">
        <v>829</v>
      </c>
      <c r="O6137" t="s">
        <v>829</v>
      </c>
      <c r="P6137" t="s">
        <v>829</v>
      </c>
      <c r="Q6137" t="s">
        <v>829</v>
      </c>
      <c r="R6137" t="s">
        <v>829</v>
      </c>
      <c r="S6137">
        <v>0</v>
      </c>
      <c r="T6137" t="s">
        <v>829</v>
      </c>
      <c r="U6137" t="s">
        <v>829</v>
      </c>
      <c r="V6137" t="s">
        <v>834</v>
      </c>
    </row>
    <row r="6138" spans="1:22" x14ac:dyDescent="0.3">
      <c r="A6138">
        <v>202324</v>
      </c>
      <c r="B6138" t="s">
        <v>820</v>
      </c>
      <c r="C6138" t="s">
        <v>821</v>
      </c>
      <c r="D6138" t="s">
        <v>822</v>
      </c>
      <c r="E6138" t="s">
        <v>823</v>
      </c>
      <c r="F6138" t="s">
        <v>866</v>
      </c>
      <c r="G6138" t="s">
        <v>867</v>
      </c>
      <c r="H6138" t="s">
        <v>996</v>
      </c>
      <c r="I6138">
        <v>340</v>
      </c>
      <c r="J6138" t="s">
        <v>997</v>
      </c>
      <c r="K6138" t="s">
        <v>835</v>
      </c>
      <c r="L6138" t="s">
        <v>840</v>
      </c>
      <c r="M6138" t="s">
        <v>829</v>
      </c>
      <c r="N6138" t="s">
        <v>829</v>
      </c>
      <c r="O6138" t="s">
        <v>829</v>
      </c>
      <c r="P6138" t="s">
        <v>829</v>
      </c>
      <c r="Q6138" t="s">
        <v>829</v>
      </c>
      <c r="R6138" t="s">
        <v>829</v>
      </c>
      <c r="S6138">
        <v>0</v>
      </c>
      <c r="T6138" t="s">
        <v>829</v>
      </c>
      <c r="U6138" t="s">
        <v>829</v>
      </c>
      <c r="V6138" t="s">
        <v>834</v>
      </c>
    </row>
    <row r="6139" spans="1:22" x14ac:dyDescent="0.3">
      <c r="A6139">
        <v>202122</v>
      </c>
      <c r="B6139" t="s">
        <v>820</v>
      </c>
      <c r="C6139" t="s">
        <v>821</v>
      </c>
      <c r="D6139" t="s">
        <v>822</v>
      </c>
      <c r="E6139" t="s">
        <v>823</v>
      </c>
      <c r="F6139" t="s">
        <v>866</v>
      </c>
      <c r="G6139" t="s">
        <v>867</v>
      </c>
      <c r="H6139" t="s">
        <v>996</v>
      </c>
      <c r="I6139">
        <v>340</v>
      </c>
      <c r="J6139" t="s">
        <v>997</v>
      </c>
      <c r="K6139" t="s">
        <v>835</v>
      </c>
      <c r="L6139" t="s">
        <v>841</v>
      </c>
      <c r="M6139" t="s">
        <v>829</v>
      </c>
      <c r="N6139" t="s">
        <v>829</v>
      </c>
      <c r="O6139" t="s">
        <v>829</v>
      </c>
      <c r="P6139" t="s">
        <v>829</v>
      </c>
      <c r="Q6139" t="s">
        <v>829</v>
      </c>
      <c r="R6139" t="s">
        <v>829</v>
      </c>
      <c r="S6139">
        <v>97987758</v>
      </c>
      <c r="T6139" t="s">
        <v>829</v>
      </c>
      <c r="U6139" t="s">
        <v>829</v>
      </c>
      <c r="V6139" t="s">
        <v>834</v>
      </c>
    </row>
    <row r="6140" spans="1:22" x14ac:dyDescent="0.3">
      <c r="A6140">
        <v>202223</v>
      </c>
      <c r="B6140" t="s">
        <v>820</v>
      </c>
      <c r="C6140" t="s">
        <v>821</v>
      </c>
      <c r="D6140" t="s">
        <v>822</v>
      </c>
      <c r="E6140" t="s">
        <v>823</v>
      </c>
      <c r="F6140" t="s">
        <v>866</v>
      </c>
      <c r="G6140" t="s">
        <v>867</v>
      </c>
      <c r="H6140" t="s">
        <v>996</v>
      </c>
      <c r="I6140">
        <v>340</v>
      </c>
      <c r="J6140" t="s">
        <v>997</v>
      </c>
      <c r="K6140" t="s">
        <v>835</v>
      </c>
      <c r="L6140" t="s">
        <v>841</v>
      </c>
      <c r="M6140" t="s">
        <v>829</v>
      </c>
      <c r="N6140" t="s">
        <v>829</v>
      </c>
      <c r="O6140" t="s">
        <v>829</v>
      </c>
      <c r="P6140" t="s">
        <v>829</v>
      </c>
      <c r="Q6140" t="s">
        <v>829</v>
      </c>
      <c r="R6140" t="s">
        <v>829</v>
      </c>
      <c r="S6140">
        <v>104973618</v>
      </c>
      <c r="T6140" t="s">
        <v>829</v>
      </c>
      <c r="U6140" t="s">
        <v>829</v>
      </c>
      <c r="V6140" t="s">
        <v>834</v>
      </c>
    </row>
    <row r="6141" spans="1:22" x14ac:dyDescent="0.3">
      <c r="A6141">
        <v>202324</v>
      </c>
      <c r="B6141" t="s">
        <v>820</v>
      </c>
      <c r="C6141" t="s">
        <v>821</v>
      </c>
      <c r="D6141" t="s">
        <v>822</v>
      </c>
      <c r="E6141" t="s">
        <v>823</v>
      </c>
      <c r="F6141" t="s">
        <v>866</v>
      </c>
      <c r="G6141" t="s">
        <v>867</v>
      </c>
      <c r="H6141" t="s">
        <v>996</v>
      </c>
      <c r="I6141">
        <v>340</v>
      </c>
      <c r="J6141" t="s">
        <v>997</v>
      </c>
      <c r="K6141" t="s">
        <v>835</v>
      </c>
      <c r="L6141" t="s">
        <v>841</v>
      </c>
      <c r="M6141" t="s">
        <v>829</v>
      </c>
      <c r="N6141" t="s">
        <v>829</v>
      </c>
      <c r="O6141" t="s">
        <v>829</v>
      </c>
      <c r="P6141" t="s">
        <v>829</v>
      </c>
      <c r="Q6141" t="s">
        <v>829</v>
      </c>
      <c r="R6141" t="s">
        <v>829</v>
      </c>
      <c r="S6141">
        <v>115486742</v>
      </c>
      <c r="T6141" t="s">
        <v>829</v>
      </c>
      <c r="U6141" t="s">
        <v>829</v>
      </c>
      <c r="V6141" t="s">
        <v>834</v>
      </c>
    </row>
    <row r="6142" spans="1:22" x14ac:dyDescent="0.3">
      <c r="A6142">
        <v>202122</v>
      </c>
      <c r="B6142" t="s">
        <v>820</v>
      </c>
      <c r="C6142" t="s">
        <v>821</v>
      </c>
      <c r="D6142" t="s">
        <v>822</v>
      </c>
      <c r="E6142" t="s">
        <v>823</v>
      </c>
      <c r="F6142" t="s">
        <v>866</v>
      </c>
      <c r="G6142" t="s">
        <v>867</v>
      </c>
      <c r="H6142" t="s">
        <v>996</v>
      </c>
      <c r="I6142">
        <v>340</v>
      </c>
      <c r="J6142" t="s">
        <v>997</v>
      </c>
      <c r="K6142" t="s">
        <v>842</v>
      </c>
      <c r="L6142" t="s">
        <v>238</v>
      </c>
      <c r="M6142" t="s">
        <v>829</v>
      </c>
      <c r="N6142" t="s">
        <v>829</v>
      </c>
      <c r="O6142" t="s">
        <v>829</v>
      </c>
      <c r="P6142" t="s">
        <v>829</v>
      </c>
      <c r="Q6142" t="s">
        <v>829</v>
      </c>
      <c r="R6142" t="s">
        <v>829</v>
      </c>
      <c r="S6142">
        <v>459574</v>
      </c>
      <c r="T6142">
        <v>23331</v>
      </c>
      <c r="U6142">
        <v>436243</v>
      </c>
      <c r="V6142">
        <v>20</v>
      </c>
    </row>
    <row r="6143" spans="1:22" x14ac:dyDescent="0.3">
      <c r="A6143">
        <v>202223</v>
      </c>
      <c r="B6143" t="s">
        <v>820</v>
      </c>
      <c r="C6143" t="s">
        <v>821</v>
      </c>
      <c r="D6143" t="s">
        <v>822</v>
      </c>
      <c r="E6143" t="s">
        <v>823</v>
      </c>
      <c r="F6143" t="s">
        <v>866</v>
      </c>
      <c r="G6143" t="s">
        <v>867</v>
      </c>
      <c r="H6143" t="s">
        <v>996</v>
      </c>
      <c r="I6143">
        <v>340</v>
      </c>
      <c r="J6143" t="s">
        <v>997</v>
      </c>
      <c r="K6143" t="s">
        <v>842</v>
      </c>
      <c r="L6143" t="s">
        <v>238</v>
      </c>
      <c r="M6143" t="s">
        <v>829</v>
      </c>
      <c r="N6143" t="s">
        <v>829</v>
      </c>
      <c r="O6143" t="s">
        <v>829</v>
      </c>
      <c r="P6143" t="s">
        <v>829</v>
      </c>
      <c r="Q6143" t="s">
        <v>829</v>
      </c>
      <c r="R6143" t="s">
        <v>829</v>
      </c>
      <c r="S6143">
        <v>528435</v>
      </c>
      <c r="T6143">
        <v>102697</v>
      </c>
      <c r="U6143">
        <v>425738</v>
      </c>
      <c r="V6143">
        <v>19</v>
      </c>
    </row>
    <row r="6144" spans="1:22" x14ac:dyDescent="0.3">
      <c r="A6144">
        <v>202324</v>
      </c>
      <c r="B6144" t="s">
        <v>820</v>
      </c>
      <c r="C6144" t="s">
        <v>821</v>
      </c>
      <c r="D6144" t="s">
        <v>822</v>
      </c>
      <c r="E6144" t="s">
        <v>823</v>
      </c>
      <c r="F6144" t="s">
        <v>866</v>
      </c>
      <c r="G6144" t="s">
        <v>867</v>
      </c>
      <c r="H6144" t="s">
        <v>996</v>
      </c>
      <c r="I6144">
        <v>340</v>
      </c>
      <c r="J6144" t="s">
        <v>997</v>
      </c>
      <c r="K6144" t="s">
        <v>842</v>
      </c>
      <c r="L6144" t="s">
        <v>238</v>
      </c>
      <c r="M6144" t="s">
        <v>829</v>
      </c>
      <c r="N6144" t="s">
        <v>829</v>
      </c>
      <c r="O6144" t="s">
        <v>829</v>
      </c>
      <c r="P6144" t="s">
        <v>829</v>
      </c>
      <c r="Q6144" t="s">
        <v>829</v>
      </c>
      <c r="R6144" t="s">
        <v>829</v>
      </c>
      <c r="S6144">
        <v>753335</v>
      </c>
      <c r="T6144">
        <v>143451</v>
      </c>
      <c r="U6144">
        <v>609884</v>
      </c>
      <c r="V6144">
        <v>27</v>
      </c>
    </row>
    <row r="6145" spans="1:22" x14ac:dyDescent="0.3">
      <c r="A6145">
        <v>202122</v>
      </c>
      <c r="B6145" t="s">
        <v>820</v>
      </c>
      <c r="C6145" t="s">
        <v>821</v>
      </c>
      <c r="D6145" t="s">
        <v>822</v>
      </c>
      <c r="E6145" t="s">
        <v>823</v>
      </c>
      <c r="F6145" t="s">
        <v>866</v>
      </c>
      <c r="G6145" t="s">
        <v>867</v>
      </c>
      <c r="H6145" t="s">
        <v>996</v>
      </c>
      <c r="I6145">
        <v>340</v>
      </c>
      <c r="J6145" t="s">
        <v>997</v>
      </c>
      <c r="K6145" t="s">
        <v>842</v>
      </c>
      <c r="L6145" t="s">
        <v>240</v>
      </c>
      <c r="M6145" t="s">
        <v>829</v>
      </c>
      <c r="N6145" t="s">
        <v>829</v>
      </c>
      <c r="O6145" t="s">
        <v>829</v>
      </c>
      <c r="P6145" t="s">
        <v>829</v>
      </c>
      <c r="Q6145" t="s">
        <v>829</v>
      </c>
      <c r="R6145" t="s">
        <v>829</v>
      </c>
      <c r="S6145">
        <v>441528</v>
      </c>
      <c r="T6145">
        <v>10772</v>
      </c>
      <c r="U6145">
        <v>430756</v>
      </c>
      <c r="V6145">
        <v>20</v>
      </c>
    </row>
    <row r="6146" spans="1:22" x14ac:dyDescent="0.3">
      <c r="A6146">
        <v>202223</v>
      </c>
      <c r="B6146" t="s">
        <v>820</v>
      </c>
      <c r="C6146" t="s">
        <v>821</v>
      </c>
      <c r="D6146" t="s">
        <v>822</v>
      </c>
      <c r="E6146" t="s">
        <v>823</v>
      </c>
      <c r="F6146" t="s">
        <v>866</v>
      </c>
      <c r="G6146" t="s">
        <v>867</v>
      </c>
      <c r="H6146" t="s">
        <v>996</v>
      </c>
      <c r="I6146">
        <v>340</v>
      </c>
      <c r="J6146" t="s">
        <v>997</v>
      </c>
      <c r="K6146" t="s">
        <v>842</v>
      </c>
      <c r="L6146" t="s">
        <v>240</v>
      </c>
      <c r="M6146" t="s">
        <v>829</v>
      </c>
      <c r="N6146" t="s">
        <v>829</v>
      </c>
      <c r="O6146" t="s">
        <v>829</v>
      </c>
      <c r="P6146" t="s">
        <v>829</v>
      </c>
      <c r="Q6146" t="s">
        <v>829</v>
      </c>
      <c r="R6146" t="s">
        <v>829</v>
      </c>
      <c r="S6146">
        <v>453569</v>
      </c>
      <c r="T6146">
        <v>0</v>
      </c>
      <c r="U6146">
        <v>453569</v>
      </c>
      <c r="V6146">
        <v>20</v>
      </c>
    </row>
    <row r="6147" spans="1:22" x14ac:dyDescent="0.3">
      <c r="A6147">
        <v>202324</v>
      </c>
      <c r="B6147" t="s">
        <v>820</v>
      </c>
      <c r="C6147" t="s">
        <v>821</v>
      </c>
      <c r="D6147" t="s">
        <v>822</v>
      </c>
      <c r="E6147" t="s">
        <v>823</v>
      </c>
      <c r="F6147" t="s">
        <v>866</v>
      </c>
      <c r="G6147" t="s">
        <v>867</v>
      </c>
      <c r="H6147" t="s">
        <v>996</v>
      </c>
      <c r="I6147">
        <v>340</v>
      </c>
      <c r="J6147" t="s">
        <v>997</v>
      </c>
      <c r="K6147" t="s">
        <v>842</v>
      </c>
      <c r="L6147" t="s">
        <v>240</v>
      </c>
      <c r="M6147" t="s">
        <v>829</v>
      </c>
      <c r="N6147" t="s">
        <v>829</v>
      </c>
      <c r="O6147" t="s">
        <v>829</v>
      </c>
      <c r="P6147" t="s">
        <v>829</v>
      </c>
      <c r="Q6147" t="s">
        <v>829</v>
      </c>
      <c r="R6147" t="s">
        <v>829</v>
      </c>
      <c r="S6147">
        <v>498331</v>
      </c>
      <c r="T6147">
        <v>0</v>
      </c>
      <c r="U6147">
        <v>498331</v>
      </c>
      <c r="V6147">
        <v>22</v>
      </c>
    </row>
    <row r="6148" spans="1:22" x14ac:dyDescent="0.3">
      <c r="A6148">
        <v>202122</v>
      </c>
      <c r="B6148" t="s">
        <v>820</v>
      </c>
      <c r="C6148" t="s">
        <v>821</v>
      </c>
      <c r="D6148" t="s">
        <v>822</v>
      </c>
      <c r="E6148" t="s">
        <v>823</v>
      </c>
      <c r="F6148" t="s">
        <v>866</v>
      </c>
      <c r="G6148" t="s">
        <v>867</v>
      </c>
      <c r="H6148" t="s">
        <v>996</v>
      </c>
      <c r="I6148">
        <v>340</v>
      </c>
      <c r="J6148" t="s">
        <v>997</v>
      </c>
      <c r="K6148" t="s">
        <v>842</v>
      </c>
      <c r="L6148" t="s">
        <v>843</v>
      </c>
      <c r="M6148" t="s">
        <v>829</v>
      </c>
      <c r="N6148" t="s">
        <v>829</v>
      </c>
      <c r="O6148" t="s">
        <v>829</v>
      </c>
      <c r="P6148" t="s">
        <v>829</v>
      </c>
      <c r="Q6148" t="s">
        <v>829</v>
      </c>
      <c r="R6148" t="s">
        <v>829</v>
      </c>
      <c r="S6148">
        <v>87010</v>
      </c>
      <c r="T6148">
        <v>0</v>
      </c>
      <c r="U6148">
        <v>87010</v>
      </c>
      <c r="V6148">
        <v>4</v>
      </c>
    </row>
    <row r="6149" spans="1:22" x14ac:dyDescent="0.3">
      <c r="A6149">
        <v>202223</v>
      </c>
      <c r="B6149" t="s">
        <v>820</v>
      </c>
      <c r="C6149" t="s">
        <v>821</v>
      </c>
      <c r="D6149" t="s">
        <v>822</v>
      </c>
      <c r="E6149" t="s">
        <v>823</v>
      </c>
      <c r="F6149" t="s">
        <v>866</v>
      </c>
      <c r="G6149" t="s">
        <v>867</v>
      </c>
      <c r="H6149" t="s">
        <v>996</v>
      </c>
      <c r="I6149">
        <v>340</v>
      </c>
      <c r="J6149" t="s">
        <v>997</v>
      </c>
      <c r="K6149" t="s">
        <v>842</v>
      </c>
      <c r="L6149" t="s">
        <v>843</v>
      </c>
      <c r="M6149" t="s">
        <v>829</v>
      </c>
      <c r="N6149" t="s">
        <v>829</v>
      </c>
      <c r="O6149" t="s">
        <v>829</v>
      </c>
      <c r="P6149" t="s">
        <v>829</v>
      </c>
      <c r="Q6149" t="s">
        <v>829</v>
      </c>
      <c r="R6149" t="s">
        <v>829</v>
      </c>
      <c r="S6149">
        <v>87009</v>
      </c>
      <c r="T6149">
        <v>0</v>
      </c>
      <c r="U6149">
        <v>87009</v>
      </c>
      <c r="V6149">
        <v>4</v>
      </c>
    </row>
    <row r="6150" spans="1:22" x14ac:dyDescent="0.3">
      <c r="A6150">
        <v>202324</v>
      </c>
      <c r="B6150" t="s">
        <v>820</v>
      </c>
      <c r="C6150" t="s">
        <v>821</v>
      </c>
      <c r="D6150" t="s">
        <v>822</v>
      </c>
      <c r="E6150" t="s">
        <v>823</v>
      </c>
      <c r="F6150" t="s">
        <v>866</v>
      </c>
      <c r="G6150" t="s">
        <v>867</v>
      </c>
      <c r="H6150" t="s">
        <v>996</v>
      </c>
      <c r="I6150">
        <v>340</v>
      </c>
      <c r="J6150" t="s">
        <v>997</v>
      </c>
      <c r="K6150" t="s">
        <v>842</v>
      </c>
      <c r="L6150" t="s">
        <v>843</v>
      </c>
      <c r="M6150" t="s">
        <v>829</v>
      </c>
      <c r="N6150" t="s">
        <v>829</v>
      </c>
      <c r="O6150" t="s">
        <v>829</v>
      </c>
      <c r="P6150" t="s">
        <v>829</v>
      </c>
      <c r="Q6150" t="s">
        <v>829</v>
      </c>
      <c r="R6150" t="s">
        <v>829</v>
      </c>
      <c r="S6150">
        <v>116395</v>
      </c>
      <c r="T6150">
        <v>39000</v>
      </c>
      <c r="U6150">
        <v>77395</v>
      </c>
      <c r="V6150">
        <v>3</v>
      </c>
    </row>
    <row r="6151" spans="1:22" x14ac:dyDescent="0.3">
      <c r="A6151">
        <v>202122</v>
      </c>
      <c r="B6151" t="s">
        <v>820</v>
      </c>
      <c r="C6151" t="s">
        <v>821</v>
      </c>
      <c r="D6151" t="s">
        <v>822</v>
      </c>
      <c r="E6151" t="s">
        <v>823</v>
      </c>
      <c r="F6151" t="s">
        <v>866</v>
      </c>
      <c r="G6151" t="s">
        <v>867</v>
      </c>
      <c r="H6151" t="s">
        <v>996</v>
      </c>
      <c r="I6151">
        <v>340</v>
      </c>
      <c r="J6151" t="s">
        <v>997</v>
      </c>
      <c r="K6151" t="s">
        <v>842</v>
      </c>
      <c r="L6151" t="s">
        <v>249</v>
      </c>
      <c r="M6151">
        <v>0</v>
      </c>
      <c r="N6151">
        <v>0</v>
      </c>
      <c r="O6151">
        <v>0</v>
      </c>
      <c r="P6151">
        <v>3380405</v>
      </c>
      <c r="Q6151">
        <v>0</v>
      </c>
      <c r="R6151" t="s">
        <v>829</v>
      </c>
      <c r="S6151">
        <v>3380405</v>
      </c>
      <c r="T6151">
        <v>0</v>
      </c>
      <c r="U6151">
        <v>3380405</v>
      </c>
      <c r="V6151">
        <v>154</v>
      </c>
    </row>
    <row r="6152" spans="1:22" x14ac:dyDescent="0.3">
      <c r="A6152">
        <v>202223</v>
      </c>
      <c r="B6152" t="s">
        <v>820</v>
      </c>
      <c r="C6152" t="s">
        <v>821</v>
      </c>
      <c r="D6152" t="s">
        <v>822</v>
      </c>
      <c r="E6152" t="s">
        <v>823</v>
      </c>
      <c r="F6152" t="s">
        <v>866</v>
      </c>
      <c r="G6152" t="s">
        <v>867</v>
      </c>
      <c r="H6152" t="s">
        <v>996</v>
      </c>
      <c r="I6152">
        <v>340</v>
      </c>
      <c r="J6152" t="s">
        <v>997</v>
      </c>
      <c r="K6152" t="s">
        <v>842</v>
      </c>
      <c r="L6152" t="s">
        <v>249</v>
      </c>
      <c r="M6152">
        <v>0</v>
      </c>
      <c r="N6152">
        <v>0</v>
      </c>
      <c r="O6152">
        <v>0</v>
      </c>
      <c r="P6152">
        <v>4145517</v>
      </c>
      <c r="Q6152">
        <v>0</v>
      </c>
      <c r="R6152" t="s">
        <v>829</v>
      </c>
      <c r="S6152">
        <v>4145517</v>
      </c>
      <c r="T6152">
        <v>0</v>
      </c>
      <c r="U6152">
        <v>4145517</v>
      </c>
      <c r="V6152">
        <v>184</v>
      </c>
    </row>
    <row r="6153" spans="1:22" x14ac:dyDescent="0.3">
      <c r="A6153">
        <v>202324</v>
      </c>
      <c r="B6153" t="s">
        <v>820</v>
      </c>
      <c r="C6153" t="s">
        <v>821</v>
      </c>
      <c r="D6153" t="s">
        <v>822</v>
      </c>
      <c r="E6153" t="s">
        <v>823</v>
      </c>
      <c r="F6153" t="s">
        <v>866</v>
      </c>
      <c r="G6153" t="s">
        <v>867</v>
      </c>
      <c r="H6153" t="s">
        <v>996</v>
      </c>
      <c r="I6153">
        <v>340</v>
      </c>
      <c r="J6153" t="s">
        <v>997</v>
      </c>
      <c r="K6153" t="s">
        <v>842</v>
      </c>
      <c r="L6153" t="s">
        <v>249</v>
      </c>
      <c r="M6153">
        <v>0</v>
      </c>
      <c r="N6153">
        <v>0</v>
      </c>
      <c r="O6153">
        <v>0</v>
      </c>
      <c r="P6153">
        <v>5723302</v>
      </c>
      <c r="Q6153">
        <v>0</v>
      </c>
      <c r="R6153" t="s">
        <v>829</v>
      </c>
      <c r="S6153">
        <v>5723302</v>
      </c>
      <c r="T6153">
        <v>0</v>
      </c>
      <c r="U6153">
        <v>5723302</v>
      </c>
      <c r="V6153">
        <v>253</v>
      </c>
    </row>
    <row r="6154" spans="1:22" x14ac:dyDescent="0.3">
      <c r="A6154">
        <v>202122</v>
      </c>
      <c r="B6154" t="s">
        <v>820</v>
      </c>
      <c r="C6154" t="s">
        <v>821</v>
      </c>
      <c r="D6154" t="s">
        <v>822</v>
      </c>
      <c r="E6154" t="s">
        <v>823</v>
      </c>
      <c r="F6154" t="s">
        <v>866</v>
      </c>
      <c r="G6154" t="s">
        <v>867</v>
      </c>
      <c r="H6154" t="s">
        <v>996</v>
      </c>
      <c r="I6154">
        <v>340</v>
      </c>
      <c r="J6154" t="s">
        <v>997</v>
      </c>
      <c r="K6154" t="s">
        <v>842</v>
      </c>
      <c r="L6154" t="s">
        <v>844</v>
      </c>
      <c r="M6154">
        <v>0</v>
      </c>
      <c r="N6154">
        <v>0</v>
      </c>
      <c r="O6154">
        <v>84428</v>
      </c>
      <c r="P6154">
        <v>0</v>
      </c>
      <c r="Q6154">
        <v>0</v>
      </c>
      <c r="R6154" t="s">
        <v>829</v>
      </c>
      <c r="S6154">
        <v>84428</v>
      </c>
      <c r="T6154">
        <v>51559</v>
      </c>
      <c r="U6154">
        <v>32869</v>
      </c>
      <c r="V6154">
        <v>1</v>
      </c>
    </row>
    <row r="6155" spans="1:22" x14ac:dyDescent="0.3">
      <c r="A6155">
        <v>202223</v>
      </c>
      <c r="B6155" t="s">
        <v>820</v>
      </c>
      <c r="C6155" t="s">
        <v>821</v>
      </c>
      <c r="D6155" t="s">
        <v>822</v>
      </c>
      <c r="E6155" t="s">
        <v>823</v>
      </c>
      <c r="F6155" t="s">
        <v>866</v>
      </c>
      <c r="G6155" t="s">
        <v>867</v>
      </c>
      <c r="H6155" t="s">
        <v>996</v>
      </c>
      <c r="I6155">
        <v>340</v>
      </c>
      <c r="J6155" t="s">
        <v>997</v>
      </c>
      <c r="K6155" t="s">
        <v>842</v>
      </c>
      <c r="L6155" t="s">
        <v>844</v>
      </c>
      <c r="M6155">
        <v>0</v>
      </c>
      <c r="N6155">
        <v>0</v>
      </c>
      <c r="O6155">
        <v>176168</v>
      </c>
      <c r="P6155">
        <v>0</v>
      </c>
      <c r="Q6155">
        <v>0</v>
      </c>
      <c r="R6155" t="s">
        <v>829</v>
      </c>
      <c r="S6155">
        <v>176168</v>
      </c>
      <c r="T6155">
        <v>41550</v>
      </c>
      <c r="U6155">
        <v>134618</v>
      </c>
      <c r="V6155">
        <v>6</v>
      </c>
    </row>
    <row r="6156" spans="1:22" x14ac:dyDescent="0.3">
      <c r="A6156">
        <v>202324</v>
      </c>
      <c r="B6156" t="s">
        <v>820</v>
      </c>
      <c r="C6156" t="s">
        <v>821</v>
      </c>
      <c r="D6156" t="s">
        <v>822</v>
      </c>
      <c r="E6156" t="s">
        <v>823</v>
      </c>
      <c r="F6156" t="s">
        <v>866</v>
      </c>
      <c r="G6156" t="s">
        <v>867</v>
      </c>
      <c r="H6156" t="s">
        <v>996</v>
      </c>
      <c r="I6156">
        <v>340</v>
      </c>
      <c r="J6156" t="s">
        <v>997</v>
      </c>
      <c r="K6156" t="s">
        <v>842</v>
      </c>
      <c r="L6156" t="s">
        <v>844</v>
      </c>
      <c r="M6156">
        <v>0</v>
      </c>
      <c r="N6156">
        <v>0</v>
      </c>
      <c r="O6156">
        <v>182318</v>
      </c>
      <c r="P6156">
        <v>0</v>
      </c>
      <c r="Q6156">
        <v>0</v>
      </c>
      <c r="R6156" t="s">
        <v>829</v>
      </c>
      <c r="S6156">
        <v>182318</v>
      </c>
      <c r="T6156">
        <v>46761</v>
      </c>
      <c r="U6156">
        <v>135557</v>
      </c>
      <c r="V6156">
        <v>6</v>
      </c>
    </row>
    <row r="6157" spans="1:22" x14ac:dyDescent="0.3">
      <c r="A6157">
        <v>202122</v>
      </c>
      <c r="B6157" t="s">
        <v>820</v>
      </c>
      <c r="C6157" t="s">
        <v>821</v>
      </c>
      <c r="D6157" t="s">
        <v>822</v>
      </c>
      <c r="E6157" t="s">
        <v>823</v>
      </c>
      <c r="F6157" t="s">
        <v>866</v>
      </c>
      <c r="G6157" t="s">
        <v>867</v>
      </c>
      <c r="H6157" t="s">
        <v>996</v>
      </c>
      <c r="I6157">
        <v>340</v>
      </c>
      <c r="J6157" t="s">
        <v>997</v>
      </c>
      <c r="K6157" t="s">
        <v>842</v>
      </c>
      <c r="L6157" t="s">
        <v>251</v>
      </c>
      <c r="M6157" t="s">
        <v>829</v>
      </c>
      <c r="N6157" t="s">
        <v>829</v>
      </c>
      <c r="O6157">
        <v>0</v>
      </c>
      <c r="P6157">
        <v>170482</v>
      </c>
      <c r="Q6157">
        <v>0</v>
      </c>
      <c r="R6157">
        <v>0</v>
      </c>
      <c r="S6157">
        <v>170482</v>
      </c>
      <c r="T6157">
        <v>0</v>
      </c>
      <c r="U6157">
        <v>170482</v>
      </c>
      <c r="V6157">
        <v>8</v>
      </c>
    </row>
    <row r="6158" spans="1:22" x14ac:dyDescent="0.3">
      <c r="A6158">
        <v>202223</v>
      </c>
      <c r="B6158" t="s">
        <v>820</v>
      </c>
      <c r="C6158" t="s">
        <v>821</v>
      </c>
      <c r="D6158" t="s">
        <v>822</v>
      </c>
      <c r="E6158" t="s">
        <v>823</v>
      </c>
      <c r="F6158" t="s">
        <v>866</v>
      </c>
      <c r="G6158" t="s">
        <v>867</v>
      </c>
      <c r="H6158" t="s">
        <v>996</v>
      </c>
      <c r="I6158">
        <v>340</v>
      </c>
      <c r="J6158" t="s">
        <v>997</v>
      </c>
      <c r="K6158" t="s">
        <v>842</v>
      </c>
      <c r="L6158" t="s">
        <v>251</v>
      </c>
      <c r="M6158" t="s">
        <v>829</v>
      </c>
      <c r="N6158" t="s">
        <v>829</v>
      </c>
      <c r="O6158">
        <v>0</v>
      </c>
      <c r="P6158">
        <v>256411</v>
      </c>
      <c r="Q6158">
        <v>0</v>
      </c>
      <c r="R6158">
        <v>0</v>
      </c>
      <c r="S6158">
        <v>256411</v>
      </c>
      <c r="T6158">
        <v>0</v>
      </c>
      <c r="U6158">
        <v>256411</v>
      </c>
      <c r="V6158">
        <v>11</v>
      </c>
    </row>
    <row r="6159" spans="1:22" x14ac:dyDescent="0.3">
      <c r="A6159">
        <v>202324</v>
      </c>
      <c r="B6159" t="s">
        <v>820</v>
      </c>
      <c r="C6159" t="s">
        <v>821</v>
      </c>
      <c r="D6159" t="s">
        <v>822</v>
      </c>
      <c r="E6159" t="s">
        <v>823</v>
      </c>
      <c r="F6159" t="s">
        <v>866</v>
      </c>
      <c r="G6159" t="s">
        <v>867</v>
      </c>
      <c r="H6159" t="s">
        <v>996</v>
      </c>
      <c r="I6159">
        <v>340</v>
      </c>
      <c r="J6159" t="s">
        <v>997</v>
      </c>
      <c r="K6159" t="s">
        <v>842</v>
      </c>
      <c r="L6159" t="s">
        <v>251</v>
      </c>
      <c r="M6159" t="s">
        <v>829</v>
      </c>
      <c r="N6159" t="s">
        <v>829</v>
      </c>
      <c r="O6159">
        <v>0</v>
      </c>
      <c r="P6159">
        <v>264812</v>
      </c>
      <c r="Q6159">
        <v>0</v>
      </c>
      <c r="R6159">
        <v>0</v>
      </c>
      <c r="S6159">
        <v>264812</v>
      </c>
      <c r="T6159">
        <v>0</v>
      </c>
      <c r="U6159">
        <v>264812</v>
      </c>
      <c r="V6159">
        <v>12</v>
      </c>
    </row>
    <row r="6160" spans="1:22" x14ac:dyDescent="0.3">
      <c r="A6160">
        <v>202122</v>
      </c>
      <c r="B6160" t="s">
        <v>820</v>
      </c>
      <c r="C6160" t="s">
        <v>821</v>
      </c>
      <c r="D6160" t="s">
        <v>822</v>
      </c>
      <c r="E6160" t="s">
        <v>823</v>
      </c>
      <c r="F6160" t="s">
        <v>866</v>
      </c>
      <c r="G6160" t="s">
        <v>867</v>
      </c>
      <c r="H6160" t="s">
        <v>996</v>
      </c>
      <c r="I6160">
        <v>340</v>
      </c>
      <c r="J6160" t="s">
        <v>997</v>
      </c>
      <c r="K6160" t="s">
        <v>842</v>
      </c>
      <c r="L6160" t="s">
        <v>253</v>
      </c>
      <c r="M6160" t="s">
        <v>829</v>
      </c>
      <c r="N6160" t="s">
        <v>829</v>
      </c>
      <c r="O6160">
        <v>0</v>
      </c>
      <c r="P6160">
        <v>18132</v>
      </c>
      <c r="Q6160">
        <v>0</v>
      </c>
      <c r="R6160">
        <v>0</v>
      </c>
      <c r="S6160">
        <v>18132</v>
      </c>
      <c r="T6160">
        <v>0</v>
      </c>
      <c r="U6160">
        <v>18132</v>
      </c>
      <c r="V6160">
        <v>1</v>
      </c>
    </row>
    <row r="6161" spans="1:22" x14ac:dyDescent="0.3">
      <c r="A6161">
        <v>202223</v>
      </c>
      <c r="B6161" t="s">
        <v>820</v>
      </c>
      <c r="C6161" t="s">
        <v>821</v>
      </c>
      <c r="D6161" t="s">
        <v>822</v>
      </c>
      <c r="E6161" t="s">
        <v>823</v>
      </c>
      <c r="F6161" t="s">
        <v>866</v>
      </c>
      <c r="G6161" t="s">
        <v>867</v>
      </c>
      <c r="H6161" t="s">
        <v>996</v>
      </c>
      <c r="I6161">
        <v>340</v>
      </c>
      <c r="J6161" t="s">
        <v>997</v>
      </c>
      <c r="K6161" t="s">
        <v>842</v>
      </c>
      <c r="L6161" t="s">
        <v>253</v>
      </c>
      <c r="M6161" t="s">
        <v>829</v>
      </c>
      <c r="N6161" t="s">
        <v>829</v>
      </c>
      <c r="O6161">
        <v>0</v>
      </c>
      <c r="P6161">
        <v>28374</v>
      </c>
      <c r="Q6161">
        <v>0</v>
      </c>
      <c r="R6161">
        <v>0</v>
      </c>
      <c r="S6161">
        <v>28374</v>
      </c>
      <c r="T6161">
        <v>0</v>
      </c>
      <c r="U6161">
        <v>28374</v>
      </c>
      <c r="V6161">
        <v>1</v>
      </c>
    </row>
    <row r="6162" spans="1:22" x14ac:dyDescent="0.3">
      <c r="A6162">
        <v>202324</v>
      </c>
      <c r="B6162" t="s">
        <v>820</v>
      </c>
      <c r="C6162" t="s">
        <v>821</v>
      </c>
      <c r="D6162" t="s">
        <v>822</v>
      </c>
      <c r="E6162" t="s">
        <v>823</v>
      </c>
      <c r="F6162" t="s">
        <v>866</v>
      </c>
      <c r="G6162" t="s">
        <v>867</v>
      </c>
      <c r="H6162" t="s">
        <v>996</v>
      </c>
      <c r="I6162">
        <v>340</v>
      </c>
      <c r="J6162" t="s">
        <v>997</v>
      </c>
      <c r="K6162" t="s">
        <v>842</v>
      </c>
      <c r="L6162" t="s">
        <v>253</v>
      </c>
      <c r="M6162" t="s">
        <v>829</v>
      </c>
      <c r="N6162" t="s">
        <v>829</v>
      </c>
      <c r="O6162">
        <v>0</v>
      </c>
      <c r="P6162">
        <v>26851</v>
      </c>
      <c r="Q6162">
        <v>0</v>
      </c>
      <c r="R6162">
        <v>0</v>
      </c>
      <c r="S6162">
        <v>26851</v>
      </c>
      <c r="T6162">
        <v>0</v>
      </c>
      <c r="U6162">
        <v>26851</v>
      </c>
      <c r="V6162">
        <v>1</v>
      </c>
    </row>
    <row r="6163" spans="1:22" x14ac:dyDescent="0.3">
      <c r="A6163">
        <v>202122</v>
      </c>
      <c r="B6163" t="s">
        <v>820</v>
      </c>
      <c r="C6163" t="s">
        <v>821</v>
      </c>
      <c r="D6163" t="s">
        <v>822</v>
      </c>
      <c r="E6163" t="s">
        <v>823</v>
      </c>
      <c r="F6163" t="s">
        <v>866</v>
      </c>
      <c r="G6163" t="s">
        <v>867</v>
      </c>
      <c r="H6163" t="s">
        <v>996</v>
      </c>
      <c r="I6163">
        <v>340</v>
      </c>
      <c r="J6163" t="s">
        <v>997</v>
      </c>
      <c r="K6163" t="s">
        <v>842</v>
      </c>
      <c r="L6163" t="s">
        <v>845</v>
      </c>
      <c r="M6163" t="s">
        <v>829</v>
      </c>
      <c r="N6163" t="s">
        <v>829</v>
      </c>
      <c r="O6163">
        <v>0</v>
      </c>
      <c r="P6163">
        <v>0</v>
      </c>
      <c r="Q6163">
        <v>0</v>
      </c>
      <c r="R6163">
        <v>0</v>
      </c>
      <c r="S6163">
        <v>0</v>
      </c>
      <c r="T6163">
        <v>0</v>
      </c>
      <c r="U6163">
        <v>0</v>
      </c>
      <c r="V6163">
        <v>0</v>
      </c>
    </row>
    <row r="6164" spans="1:22" x14ac:dyDescent="0.3">
      <c r="A6164">
        <v>202223</v>
      </c>
      <c r="B6164" t="s">
        <v>820</v>
      </c>
      <c r="C6164" t="s">
        <v>821</v>
      </c>
      <c r="D6164" t="s">
        <v>822</v>
      </c>
      <c r="E6164" t="s">
        <v>823</v>
      </c>
      <c r="F6164" t="s">
        <v>866</v>
      </c>
      <c r="G6164" t="s">
        <v>867</v>
      </c>
      <c r="H6164" t="s">
        <v>996</v>
      </c>
      <c r="I6164">
        <v>340</v>
      </c>
      <c r="J6164" t="s">
        <v>997</v>
      </c>
      <c r="K6164" t="s">
        <v>842</v>
      </c>
      <c r="L6164" t="s">
        <v>845</v>
      </c>
      <c r="M6164" t="s">
        <v>829</v>
      </c>
      <c r="N6164" t="s">
        <v>829</v>
      </c>
      <c r="O6164">
        <v>0</v>
      </c>
      <c r="P6164">
        <v>0</v>
      </c>
      <c r="Q6164">
        <v>0</v>
      </c>
      <c r="R6164">
        <v>0</v>
      </c>
      <c r="S6164">
        <v>0</v>
      </c>
      <c r="T6164">
        <v>0</v>
      </c>
      <c r="U6164">
        <v>0</v>
      </c>
      <c r="V6164">
        <v>0</v>
      </c>
    </row>
    <row r="6165" spans="1:22" x14ac:dyDescent="0.3">
      <c r="A6165">
        <v>202324</v>
      </c>
      <c r="B6165" t="s">
        <v>820</v>
      </c>
      <c r="C6165" t="s">
        <v>821</v>
      </c>
      <c r="D6165" t="s">
        <v>822</v>
      </c>
      <c r="E6165" t="s">
        <v>823</v>
      </c>
      <c r="F6165" t="s">
        <v>866</v>
      </c>
      <c r="G6165" t="s">
        <v>867</v>
      </c>
      <c r="H6165" t="s">
        <v>996</v>
      </c>
      <c r="I6165">
        <v>340</v>
      </c>
      <c r="J6165" t="s">
        <v>997</v>
      </c>
      <c r="K6165" t="s">
        <v>842</v>
      </c>
      <c r="L6165" t="s">
        <v>845</v>
      </c>
      <c r="M6165" t="s">
        <v>829</v>
      </c>
      <c r="N6165" t="s">
        <v>829</v>
      </c>
      <c r="O6165">
        <v>0</v>
      </c>
      <c r="P6165">
        <v>0</v>
      </c>
      <c r="Q6165">
        <v>0</v>
      </c>
      <c r="R6165">
        <v>0</v>
      </c>
      <c r="S6165">
        <v>0</v>
      </c>
      <c r="T6165">
        <v>0</v>
      </c>
      <c r="U6165">
        <v>0</v>
      </c>
      <c r="V6165">
        <v>0</v>
      </c>
    </row>
    <row r="6166" spans="1:22" x14ac:dyDescent="0.3">
      <c r="A6166">
        <v>202122</v>
      </c>
      <c r="B6166" t="s">
        <v>820</v>
      </c>
      <c r="C6166" t="s">
        <v>821</v>
      </c>
      <c r="D6166" t="s">
        <v>822</v>
      </c>
      <c r="E6166" t="s">
        <v>823</v>
      </c>
      <c r="F6166" t="s">
        <v>898</v>
      </c>
      <c r="G6166" t="s">
        <v>899</v>
      </c>
      <c r="H6166" t="s">
        <v>998</v>
      </c>
      <c r="I6166">
        <v>208</v>
      </c>
      <c r="J6166" t="s">
        <v>999</v>
      </c>
      <c r="K6166" t="s">
        <v>828</v>
      </c>
      <c r="L6166" t="s">
        <v>336</v>
      </c>
      <c r="M6166">
        <v>206764</v>
      </c>
      <c r="N6166">
        <v>3411611</v>
      </c>
      <c r="O6166">
        <v>723675</v>
      </c>
      <c r="P6166">
        <v>5996166</v>
      </c>
      <c r="Q6166">
        <v>0</v>
      </c>
      <c r="R6166" t="s">
        <v>829</v>
      </c>
      <c r="S6166">
        <v>10338217</v>
      </c>
      <c r="T6166" t="s">
        <v>829</v>
      </c>
      <c r="U6166">
        <v>10338217</v>
      </c>
      <c r="V6166">
        <v>398</v>
      </c>
    </row>
    <row r="6167" spans="1:22" x14ac:dyDescent="0.3">
      <c r="A6167">
        <v>202223</v>
      </c>
      <c r="B6167" t="s">
        <v>820</v>
      </c>
      <c r="C6167" t="s">
        <v>821</v>
      </c>
      <c r="D6167" t="s">
        <v>822</v>
      </c>
      <c r="E6167" t="s">
        <v>823</v>
      </c>
      <c r="F6167" t="s">
        <v>898</v>
      </c>
      <c r="G6167" t="s">
        <v>899</v>
      </c>
      <c r="H6167" t="s">
        <v>998</v>
      </c>
      <c r="I6167">
        <v>208</v>
      </c>
      <c r="J6167" t="s">
        <v>999</v>
      </c>
      <c r="K6167" t="s">
        <v>828</v>
      </c>
      <c r="L6167" t="s">
        <v>336</v>
      </c>
      <c r="M6167">
        <v>87500</v>
      </c>
      <c r="N6167">
        <v>1425000</v>
      </c>
      <c r="O6167">
        <v>112000</v>
      </c>
      <c r="P6167">
        <v>6315662</v>
      </c>
      <c r="Q6167">
        <v>0</v>
      </c>
      <c r="R6167" t="s">
        <v>829</v>
      </c>
      <c r="S6167">
        <v>7940162</v>
      </c>
      <c r="T6167" t="s">
        <v>829</v>
      </c>
      <c r="U6167">
        <v>7940162</v>
      </c>
      <c r="V6167">
        <v>310</v>
      </c>
    </row>
    <row r="6168" spans="1:22" x14ac:dyDescent="0.3">
      <c r="A6168">
        <v>202324</v>
      </c>
      <c r="B6168" t="s">
        <v>820</v>
      </c>
      <c r="C6168" t="s">
        <v>821</v>
      </c>
      <c r="D6168" t="s">
        <v>822</v>
      </c>
      <c r="E6168" t="s">
        <v>823</v>
      </c>
      <c r="F6168" t="s">
        <v>898</v>
      </c>
      <c r="G6168" t="s">
        <v>899</v>
      </c>
      <c r="H6168" t="s">
        <v>998</v>
      </c>
      <c r="I6168">
        <v>208</v>
      </c>
      <c r="J6168" t="s">
        <v>999</v>
      </c>
      <c r="K6168" t="s">
        <v>828</v>
      </c>
      <c r="L6168" t="s">
        <v>336</v>
      </c>
      <c r="M6168">
        <v>145833</v>
      </c>
      <c r="N6168">
        <v>1516683</v>
      </c>
      <c r="O6168">
        <v>115000</v>
      </c>
      <c r="P6168">
        <v>6088178</v>
      </c>
      <c r="Q6168">
        <v>0</v>
      </c>
      <c r="R6168" t="s">
        <v>829</v>
      </c>
      <c r="S6168">
        <v>7865694</v>
      </c>
      <c r="T6168" t="s">
        <v>829</v>
      </c>
      <c r="U6168">
        <v>7865694</v>
      </c>
      <c r="V6168">
        <v>313</v>
      </c>
    </row>
    <row r="6169" spans="1:22" x14ac:dyDescent="0.3">
      <c r="A6169">
        <v>202122</v>
      </c>
      <c r="B6169" t="s">
        <v>820</v>
      </c>
      <c r="C6169" t="s">
        <v>821</v>
      </c>
      <c r="D6169" t="s">
        <v>822</v>
      </c>
      <c r="E6169" t="s">
        <v>823</v>
      </c>
      <c r="F6169" t="s">
        <v>898</v>
      </c>
      <c r="G6169" t="s">
        <v>899</v>
      </c>
      <c r="H6169" t="s">
        <v>998</v>
      </c>
      <c r="I6169">
        <v>208</v>
      </c>
      <c r="J6169" t="s">
        <v>999</v>
      </c>
      <c r="K6169" t="s">
        <v>828</v>
      </c>
      <c r="L6169" t="s">
        <v>235</v>
      </c>
      <c r="M6169" t="s">
        <v>829</v>
      </c>
      <c r="N6169">
        <v>0</v>
      </c>
      <c r="O6169">
        <v>0</v>
      </c>
      <c r="P6169" t="s">
        <v>829</v>
      </c>
      <c r="Q6169" t="s">
        <v>829</v>
      </c>
      <c r="R6169" t="s">
        <v>829</v>
      </c>
      <c r="S6169">
        <v>0</v>
      </c>
      <c r="T6169">
        <v>0</v>
      </c>
      <c r="U6169">
        <v>0</v>
      </c>
      <c r="V6169">
        <v>0</v>
      </c>
    </row>
    <row r="6170" spans="1:22" x14ac:dyDescent="0.3">
      <c r="A6170">
        <v>202223</v>
      </c>
      <c r="B6170" t="s">
        <v>820</v>
      </c>
      <c r="C6170" t="s">
        <v>821</v>
      </c>
      <c r="D6170" t="s">
        <v>822</v>
      </c>
      <c r="E6170" t="s">
        <v>823</v>
      </c>
      <c r="F6170" t="s">
        <v>898</v>
      </c>
      <c r="G6170" t="s">
        <v>899</v>
      </c>
      <c r="H6170" t="s">
        <v>998</v>
      </c>
      <c r="I6170">
        <v>208</v>
      </c>
      <c r="J6170" t="s">
        <v>999</v>
      </c>
      <c r="K6170" t="s">
        <v>828</v>
      </c>
      <c r="L6170" t="s">
        <v>235</v>
      </c>
      <c r="M6170" t="s">
        <v>829</v>
      </c>
      <c r="N6170">
        <v>0</v>
      </c>
      <c r="O6170">
        <v>0</v>
      </c>
      <c r="P6170" t="s">
        <v>829</v>
      </c>
      <c r="Q6170" t="s">
        <v>829</v>
      </c>
      <c r="R6170" t="s">
        <v>829</v>
      </c>
      <c r="S6170">
        <v>0</v>
      </c>
      <c r="T6170">
        <v>0</v>
      </c>
      <c r="U6170">
        <v>0</v>
      </c>
      <c r="V6170">
        <v>0</v>
      </c>
    </row>
    <row r="6171" spans="1:22" x14ac:dyDescent="0.3">
      <c r="A6171">
        <v>202324</v>
      </c>
      <c r="B6171" t="s">
        <v>820</v>
      </c>
      <c r="C6171" t="s">
        <v>821</v>
      </c>
      <c r="D6171" t="s">
        <v>822</v>
      </c>
      <c r="E6171" t="s">
        <v>823</v>
      </c>
      <c r="F6171" t="s">
        <v>898</v>
      </c>
      <c r="G6171" t="s">
        <v>899</v>
      </c>
      <c r="H6171" t="s">
        <v>998</v>
      </c>
      <c r="I6171">
        <v>208</v>
      </c>
      <c r="J6171" t="s">
        <v>999</v>
      </c>
      <c r="K6171" t="s">
        <v>828</v>
      </c>
      <c r="L6171" t="s">
        <v>235</v>
      </c>
      <c r="M6171" t="s">
        <v>829</v>
      </c>
      <c r="N6171">
        <v>0</v>
      </c>
      <c r="O6171">
        <v>0</v>
      </c>
      <c r="P6171" t="s">
        <v>829</v>
      </c>
      <c r="Q6171" t="s">
        <v>829</v>
      </c>
      <c r="R6171" t="s">
        <v>829</v>
      </c>
      <c r="S6171">
        <v>0</v>
      </c>
      <c r="T6171">
        <v>0</v>
      </c>
      <c r="U6171">
        <v>0</v>
      </c>
      <c r="V6171">
        <v>0</v>
      </c>
    </row>
    <row r="6172" spans="1:22" x14ac:dyDescent="0.3">
      <c r="A6172">
        <v>202122</v>
      </c>
      <c r="B6172" t="s">
        <v>820</v>
      </c>
      <c r="C6172" t="s">
        <v>821</v>
      </c>
      <c r="D6172" t="s">
        <v>822</v>
      </c>
      <c r="E6172" t="s">
        <v>823</v>
      </c>
      <c r="F6172" t="s">
        <v>898</v>
      </c>
      <c r="G6172" t="s">
        <v>899</v>
      </c>
      <c r="H6172" t="s">
        <v>998</v>
      </c>
      <c r="I6172">
        <v>208</v>
      </c>
      <c r="J6172" t="s">
        <v>999</v>
      </c>
      <c r="K6172" t="s">
        <v>828</v>
      </c>
      <c r="L6172" t="s">
        <v>534</v>
      </c>
      <c r="M6172">
        <v>200429</v>
      </c>
      <c r="N6172">
        <v>7816720</v>
      </c>
      <c r="O6172">
        <v>2004287</v>
      </c>
      <c r="P6172">
        <v>10839754</v>
      </c>
      <c r="Q6172">
        <v>0</v>
      </c>
      <c r="R6172" t="s">
        <v>829</v>
      </c>
      <c r="S6172">
        <v>20861190</v>
      </c>
      <c r="T6172">
        <v>0</v>
      </c>
      <c r="U6172">
        <v>20861190</v>
      </c>
      <c r="V6172">
        <v>305</v>
      </c>
    </row>
    <row r="6173" spans="1:22" x14ac:dyDescent="0.3">
      <c r="A6173">
        <v>202223</v>
      </c>
      <c r="B6173" t="s">
        <v>820</v>
      </c>
      <c r="C6173" t="s">
        <v>821</v>
      </c>
      <c r="D6173" t="s">
        <v>822</v>
      </c>
      <c r="E6173" t="s">
        <v>823</v>
      </c>
      <c r="F6173" t="s">
        <v>898</v>
      </c>
      <c r="G6173" t="s">
        <v>899</v>
      </c>
      <c r="H6173" t="s">
        <v>998</v>
      </c>
      <c r="I6173">
        <v>208</v>
      </c>
      <c r="J6173" t="s">
        <v>999</v>
      </c>
      <c r="K6173" t="s">
        <v>828</v>
      </c>
      <c r="L6173" t="s">
        <v>534</v>
      </c>
      <c r="M6173">
        <v>243249</v>
      </c>
      <c r="N6173">
        <v>8210322</v>
      </c>
      <c r="O6173">
        <v>1665640</v>
      </c>
      <c r="P6173">
        <v>11705232</v>
      </c>
      <c r="Q6173">
        <v>0</v>
      </c>
      <c r="R6173" t="s">
        <v>829</v>
      </c>
      <c r="S6173">
        <v>21824444</v>
      </c>
      <c r="T6173">
        <v>0</v>
      </c>
      <c r="U6173">
        <v>21824444</v>
      </c>
      <c r="V6173">
        <v>325</v>
      </c>
    </row>
    <row r="6174" spans="1:22" x14ac:dyDescent="0.3">
      <c r="A6174">
        <v>202324</v>
      </c>
      <c r="B6174" t="s">
        <v>820</v>
      </c>
      <c r="C6174" t="s">
        <v>821</v>
      </c>
      <c r="D6174" t="s">
        <v>822</v>
      </c>
      <c r="E6174" t="s">
        <v>823</v>
      </c>
      <c r="F6174" t="s">
        <v>898</v>
      </c>
      <c r="G6174" t="s">
        <v>899</v>
      </c>
      <c r="H6174" t="s">
        <v>998</v>
      </c>
      <c r="I6174">
        <v>208</v>
      </c>
      <c r="J6174" t="s">
        <v>999</v>
      </c>
      <c r="K6174" t="s">
        <v>828</v>
      </c>
      <c r="L6174" t="s">
        <v>534</v>
      </c>
      <c r="M6174">
        <v>186175</v>
      </c>
      <c r="N6174">
        <v>9385637</v>
      </c>
      <c r="O6174">
        <v>1981494</v>
      </c>
      <c r="P6174">
        <v>11421343</v>
      </c>
      <c r="Q6174">
        <v>0</v>
      </c>
      <c r="R6174" t="s">
        <v>829</v>
      </c>
      <c r="S6174">
        <v>22974649</v>
      </c>
      <c r="T6174">
        <v>0</v>
      </c>
      <c r="U6174">
        <v>22974649</v>
      </c>
      <c r="V6174">
        <v>381</v>
      </c>
    </row>
    <row r="6175" spans="1:22" x14ac:dyDescent="0.3">
      <c r="A6175">
        <v>202122</v>
      </c>
      <c r="B6175" t="s">
        <v>820</v>
      </c>
      <c r="C6175" t="s">
        <v>821</v>
      </c>
      <c r="D6175" t="s">
        <v>822</v>
      </c>
      <c r="E6175" t="s">
        <v>823</v>
      </c>
      <c r="F6175" t="s">
        <v>898</v>
      </c>
      <c r="G6175" t="s">
        <v>899</v>
      </c>
      <c r="H6175" t="s">
        <v>998</v>
      </c>
      <c r="I6175">
        <v>208</v>
      </c>
      <c r="J6175" t="s">
        <v>999</v>
      </c>
      <c r="K6175" t="s">
        <v>828</v>
      </c>
      <c r="L6175" t="s">
        <v>603</v>
      </c>
      <c r="M6175" t="s">
        <v>829</v>
      </c>
      <c r="N6175" t="s">
        <v>829</v>
      </c>
      <c r="O6175" t="s">
        <v>829</v>
      </c>
      <c r="P6175">
        <v>0</v>
      </c>
      <c r="Q6175">
        <v>0</v>
      </c>
      <c r="R6175">
        <v>0</v>
      </c>
      <c r="S6175">
        <v>0</v>
      </c>
      <c r="T6175">
        <v>0</v>
      </c>
      <c r="U6175">
        <v>0</v>
      </c>
      <c r="V6175">
        <v>0</v>
      </c>
    </row>
    <row r="6176" spans="1:22" x14ac:dyDescent="0.3">
      <c r="A6176">
        <v>202223</v>
      </c>
      <c r="B6176" t="s">
        <v>820</v>
      </c>
      <c r="C6176" t="s">
        <v>821</v>
      </c>
      <c r="D6176" t="s">
        <v>822</v>
      </c>
      <c r="E6176" t="s">
        <v>823</v>
      </c>
      <c r="F6176" t="s">
        <v>898</v>
      </c>
      <c r="G6176" t="s">
        <v>899</v>
      </c>
      <c r="H6176" t="s">
        <v>998</v>
      </c>
      <c r="I6176">
        <v>208</v>
      </c>
      <c r="J6176" t="s">
        <v>999</v>
      </c>
      <c r="K6176" t="s">
        <v>828</v>
      </c>
      <c r="L6176" t="s">
        <v>603</v>
      </c>
      <c r="M6176" t="s">
        <v>829</v>
      </c>
      <c r="N6176" t="s">
        <v>829</v>
      </c>
      <c r="O6176" t="s">
        <v>829</v>
      </c>
      <c r="P6176">
        <v>0</v>
      </c>
      <c r="Q6176">
        <v>0</v>
      </c>
      <c r="R6176">
        <v>0</v>
      </c>
      <c r="S6176">
        <v>0</v>
      </c>
      <c r="T6176">
        <v>0</v>
      </c>
      <c r="U6176">
        <v>0</v>
      </c>
      <c r="V6176">
        <v>0</v>
      </c>
    </row>
    <row r="6177" spans="1:22" x14ac:dyDescent="0.3">
      <c r="A6177">
        <v>202324</v>
      </c>
      <c r="B6177" t="s">
        <v>820</v>
      </c>
      <c r="C6177" t="s">
        <v>821</v>
      </c>
      <c r="D6177" t="s">
        <v>822</v>
      </c>
      <c r="E6177" t="s">
        <v>823</v>
      </c>
      <c r="F6177" t="s">
        <v>898</v>
      </c>
      <c r="G6177" t="s">
        <v>899</v>
      </c>
      <c r="H6177" t="s">
        <v>998</v>
      </c>
      <c r="I6177">
        <v>208</v>
      </c>
      <c r="J6177" t="s">
        <v>999</v>
      </c>
      <c r="K6177" t="s">
        <v>828</v>
      </c>
      <c r="L6177" t="s">
        <v>603</v>
      </c>
      <c r="M6177" t="s">
        <v>829</v>
      </c>
      <c r="N6177" t="s">
        <v>829</v>
      </c>
      <c r="O6177" t="s">
        <v>829</v>
      </c>
      <c r="P6177">
        <v>0</v>
      </c>
      <c r="Q6177">
        <v>0</v>
      </c>
      <c r="R6177">
        <v>0</v>
      </c>
      <c r="S6177">
        <v>0</v>
      </c>
      <c r="T6177">
        <v>0</v>
      </c>
      <c r="U6177">
        <v>0</v>
      </c>
      <c r="V6177">
        <v>0</v>
      </c>
    </row>
    <row r="6178" spans="1:22" x14ac:dyDescent="0.3">
      <c r="A6178">
        <v>202122</v>
      </c>
      <c r="B6178" t="s">
        <v>820</v>
      </c>
      <c r="C6178" t="s">
        <v>821</v>
      </c>
      <c r="D6178" t="s">
        <v>822</v>
      </c>
      <c r="E6178" t="s">
        <v>823</v>
      </c>
      <c r="F6178" t="s">
        <v>898</v>
      </c>
      <c r="G6178" t="s">
        <v>899</v>
      </c>
      <c r="H6178" t="s">
        <v>998</v>
      </c>
      <c r="I6178">
        <v>208</v>
      </c>
      <c r="J6178" t="s">
        <v>999</v>
      </c>
      <c r="K6178" t="s">
        <v>828</v>
      </c>
      <c r="L6178" t="s">
        <v>606</v>
      </c>
      <c r="M6178">
        <v>0</v>
      </c>
      <c r="N6178">
        <v>128840</v>
      </c>
      <c r="O6178">
        <v>47653</v>
      </c>
      <c r="P6178">
        <v>0</v>
      </c>
      <c r="Q6178">
        <v>0</v>
      </c>
      <c r="R6178">
        <v>0</v>
      </c>
      <c r="S6178">
        <v>176493</v>
      </c>
      <c r="T6178">
        <v>0</v>
      </c>
      <c r="U6178">
        <v>176493</v>
      </c>
      <c r="V6178">
        <v>3</v>
      </c>
    </row>
    <row r="6179" spans="1:22" x14ac:dyDescent="0.3">
      <c r="A6179">
        <v>202223</v>
      </c>
      <c r="B6179" t="s">
        <v>820</v>
      </c>
      <c r="C6179" t="s">
        <v>821</v>
      </c>
      <c r="D6179" t="s">
        <v>822</v>
      </c>
      <c r="E6179" t="s">
        <v>823</v>
      </c>
      <c r="F6179" t="s">
        <v>898</v>
      </c>
      <c r="G6179" t="s">
        <v>899</v>
      </c>
      <c r="H6179" t="s">
        <v>998</v>
      </c>
      <c r="I6179">
        <v>208</v>
      </c>
      <c r="J6179" t="s">
        <v>999</v>
      </c>
      <c r="K6179" t="s">
        <v>828</v>
      </c>
      <c r="L6179" t="s">
        <v>606</v>
      </c>
      <c r="M6179">
        <v>0</v>
      </c>
      <c r="N6179">
        <v>195918</v>
      </c>
      <c r="O6179">
        <v>195918</v>
      </c>
      <c r="P6179">
        <v>0</v>
      </c>
      <c r="Q6179">
        <v>0</v>
      </c>
      <c r="R6179">
        <v>0</v>
      </c>
      <c r="S6179">
        <v>391835</v>
      </c>
      <c r="T6179">
        <v>0</v>
      </c>
      <c r="U6179">
        <v>391835</v>
      </c>
      <c r="V6179">
        <v>6</v>
      </c>
    </row>
    <row r="6180" spans="1:22" x14ac:dyDescent="0.3">
      <c r="A6180">
        <v>202324</v>
      </c>
      <c r="B6180" t="s">
        <v>820</v>
      </c>
      <c r="C6180" t="s">
        <v>821</v>
      </c>
      <c r="D6180" t="s">
        <v>822</v>
      </c>
      <c r="E6180" t="s">
        <v>823</v>
      </c>
      <c r="F6180" t="s">
        <v>898</v>
      </c>
      <c r="G6180" t="s">
        <v>899</v>
      </c>
      <c r="H6180" t="s">
        <v>998</v>
      </c>
      <c r="I6180">
        <v>208</v>
      </c>
      <c r="J6180" t="s">
        <v>999</v>
      </c>
      <c r="K6180" t="s">
        <v>828</v>
      </c>
      <c r="L6180" t="s">
        <v>606</v>
      </c>
      <c r="M6180">
        <v>0</v>
      </c>
      <c r="N6180">
        <v>48225</v>
      </c>
      <c r="O6180">
        <v>212471</v>
      </c>
      <c r="P6180">
        <v>0</v>
      </c>
      <c r="Q6180">
        <v>0</v>
      </c>
      <c r="R6180">
        <v>88763</v>
      </c>
      <c r="S6180">
        <v>349459</v>
      </c>
      <c r="T6180">
        <v>0</v>
      </c>
      <c r="U6180">
        <v>349459</v>
      </c>
      <c r="V6180">
        <v>6</v>
      </c>
    </row>
    <row r="6181" spans="1:22" x14ac:dyDescent="0.3">
      <c r="A6181">
        <v>202122</v>
      </c>
      <c r="B6181" t="s">
        <v>820</v>
      </c>
      <c r="C6181" t="s">
        <v>821</v>
      </c>
      <c r="D6181" t="s">
        <v>822</v>
      </c>
      <c r="E6181" t="s">
        <v>823</v>
      </c>
      <c r="F6181" t="s">
        <v>898</v>
      </c>
      <c r="G6181" t="s">
        <v>899</v>
      </c>
      <c r="H6181" t="s">
        <v>998</v>
      </c>
      <c r="I6181">
        <v>208</v>
      </c>
      <c r="J6181" t="s">
        <v>999</v>
      </c>
      <c r="K6181" t="s">
        <v>828</v>
      </c>
      <c r="L6181" t="s">
        <v>609</v>
      </c>
      <c r="M6181" t="s">
        <v>829</v>
      </c>
      <c r="N6181" t="s">
        <v>829</v>
      </c>
      <c r="O6181" t="s">
        <v>829</v>
      </c>
      <c r="P6181" t="s">
        <v>829</v>
      </c>
      <c r="Q6181">
        <v>0</v>
      </c>
      <c r="R6181" t="s">
        <v>829</v>
      </c>
      <c r="S6181">
        <v>0</v>
      </c>
      <c r="T6181">
        <v>0</v>
      </c>
      <c r="U6181">
        <v>0</v>
      </c>
      <c r="V6181">
        <v>0</v>
      </c>
    </row>
    <row r="6182" spans="1:22" x14ac:dyDescent="0.3">
      <c r="A6182">
        <v>202223</v>
      </c>
      <c r="B6182" t="s">
        <v>820</v>
      </c>
      <c r="C6182" t="s">
        <v>821</v>
      </c>
      <c r="D6182" t="s">
        <v>822</v>
      </c>
      <c r="E6182" t="s">
        <v>823</v>
      </c>
      <c r="F6182" t="s">
        <v>898</v>
      </c>
      <c r="G6182" t="s">
        <v>899</v>
      </c>
      <c r="H6182" t="s">
        <v>998</v>
      </c>
      <c r="I6182">
        <v>208</v>
      </c>
      <c r="J6182" t="s">
        <v>999</v>
      </c>
      <c r="K6182" t="s">
        <v>828</v>
      </c>
      <c r="L6182" t="s">
        <v>609</v>
      </c>
      <c r="M6182" t="s">
        <v>829</v>
      </c>
      <c r="N6182" t="s">
        <v>829</v>
      </c>
      <c r="O6182" t="s">
        <v>829</v>
      </c>
      <c r="P6182" t="s">
        <v>829</v>
      </c>
      <c r="Q6182">
        <v>0</v>
      </c>
      <c r="R6182" t="s">
        <v>829</v>
      </c>
      <c r="S6182">
        <v>0</v>
      </c>
      <c r="T6182">
        <v>0</v>
      </c>
      <c r="U6182">
        <v>0</v>
      </c>
      <c r="V6182">
        <v>0</v>
      </c>
    </row>
    <row r="6183" spans="1:22" x14ac:dyDescent="0.3">
      <c r="A6183">
        <v>202122</v>
      </c>
      <c r="B6183" t="s">
        <v>820</v>
      </c>
      <c r="C6183" t="s">
        <v>821</v>
      </c>
      <c r="D6183" t="s">
        <v>822</v>
      </c>
      <c r="E6183" t="s">
        <v>823</v>
      </c>
      <c r="F6183" t="s">
        <v>898</v>
      </c>
      <c r="G6183" t="s">
        <v>899</v>
      </c>
      <c r="H6183" t="s">
        <v>998</v>
      </c>
      <c r="I6183">
        <v>208</v>
      </c>
      <c r="J6183" t="s">
        <v>999</v>
      </c>
      <c r="K6183" t="s">
        <v>828</v>
      </c>
      <c r="L6183" t="s">
        <v>830</v>
      </c>
      <c r="M6183">
        <v>43835</v>
      </c>
      <c r="N6183">
        <v>76704</v>
      </c>
      <c r="O6183">
        <v>98608</v>
      </c>
      <c r="P6183">
        <v>0</v>
      </c>
      <c r="Q6183">
        <v>0</v>
      </c>
      <c r="R6183">
        <v>43761</v>
      </c>
      <c r="S6183">
        <v>262908</v>
      </c>
      <c r="T6183">
        <v>0</v>
      </c>
      <c r="U6183">
        <v>262908</v>
      </c>
      <c r="V6183">
        <v>4</v>
      </c>
    </row>
    <row r="6184" spans="1:22" x14ac:dyDescent="0.3">
      <c r="A6184">
        <v>202223</v>
      </c>
      <c r="B6184" t="s">
        <v>820</v>
      </c>
      <c r="C6184" t="s">
        <v>821</v>
      </c>
      <c r="D6184" t="s">
        <v>822</v>
      </c>
      <c r="E6184" t="s">
        <v>823</v>
      </c>
      <c r="F6184" t="s">
        <v>898</v>
      </c>
      <c r="G6184" t="s">
        <v>899</v>
      </c>
      <c r="H6184" t="s">
        <v>998</v>
      </c>
      <c r="I6184">
        <v>208</v>
      </c>
      <c r="J6184" t="s">
        <v>999</v>
      </c>
      <c r="K6184" t="s">
        <v>828</v>
      </c>
      <c r="L6184" t="s">
        <v>830</v>
      </c>
      <c r="M6184">
        <v>0</v>
      </c>
      <c r="N6184">
        <v>19907</v>
      </c>
      <c r="O6184">
        <v>19907</v>
      </c>
      <c r="P6184">
        <v>39813</v>
      </c>
      <c r="Q6184">
        <v>0</v>
      </c>
      <c r="R6184">
        <v>0</v>
      </c>
      <c r="S6184">
        <v>79627</v>
      </c>
      <c r="T6184">
        <v>0</v>
      </c>
      <c r="U6184">
        <v>79627</v>
      </c>
      <c r="V6184">
        <v>1</v>
      </c>
    </row>
    <row r="6185" spans="1:22" x14ac:dyDescent="0.3">
      <c r="A6185">
        <v>202324</v>
      </c>
      <c r="B6185" t="s">
        <v>820</v>
      </c>
      <c r="C6185" t="s">
        <v>821</v>
      </c>
      <c r="D6185" t="s">
        <v>822</v>
      </c>
      <c r="E6185" t="s">
        <v>823</v>
      </c>
      <c r="F6185" t="s">
        <v>898</v>
      </c>
      <c r="G6185" t="s">
        <v>899</v>
      </c>
      <c r="H6185" t="s">
        <v>998</v>
      </c>
      <c r="I6185">
        <v>208</v>
      </c>
      <c r="J6185" t="s">
        <v>999</v>
      </c>
      <c r="K6185" t="s">
        <v>828</v>
      </c>
      <c r="L6185" t="s">
        <v>830</v>
      </c>
      <c r="M6185">
        <v>0</v>
      </c>
      <c r="N6185">
        <v>93713</v>
      </c>
      <c r="O6185">
        <v>22491</v>
      </c>
      <c r="P6185">
        <v>0</v>
      </c>
      <c r="Q6185">
        <v>0</v>
      </c>
      <c r="R6185">
        <v>81087</v>
      </c>
      <c r="S6185">
        <v>197291</v>
      </c>
      <c r="T6185">
        <v>0</v>
      </c>
      <c r="U6185">
        <v>197291</v>
      </c>
      <c r="V6185">
        <v>3</v>
      </c>
    </row>
    <row r="6186" spans="1:22" x14ac:dyDescent="0.3">
      <c r="A6186">
        <v>202122</v>
      </c>
      <c r="B6186" t="s">
        <v>820</v>
      </c>
      <c r="C6186" t="s">
        <v>821</v>
      </c>
      <c r="D6186" t="s">
        <v>822</v>
      </c>
      <c r="E6186" t="s">
        <v>823</v>
      </c>
      <c r="F6186" t="s">
        <v>898</v>
      </c>
      <c r="G6186" t="s">
        <v>899</v>
      </c>
      <c r="H6186" t="s">
        <v>998</v>
      </c>
      <c r="I6186">
        <v>208</v>
      </c>
      <c r="J6186" t="s">
        <v>999</v>
      </c>
      <c r="K6186" t="s">
        <v>828</v>
      </c>
      <c r="L6186" t="s">
        <v>537</v>
      </c>
      <c r="M6186">
        <v>0</v>
      </c>
      <c r="N6186">
        <v>1531753</v>
      </c>
      <c r="O6186">
        <v>382938</v>
      </c>
      <c r="P6186">
        <v>3450556</v>
      </c>
      <c r="Q6186">
        <v>439898</v>
      </c>
      <c r="R6186">
        <v>3703800</v>
      </c>
      <c r="S6186">
        <v>9508945</v>
      </c>
      <c r="T6186">
        <v>0</v>
      </c>
      <c r="U6186">
        <v>9508945</v>
      </c>
      <c r="V6186">
        <v>139</v>
      </c>
    </row>
    <row r="6187" spans="1:22" x14ac:dyDescent="0.3">
      <c r="A6187">
        <v>202223</v>
      </c>
      <c r="B6187" t="s">
        <v>820</v>
      </c>
      <c r="C6187" t="s">
        <v>821</v>
      </c>
      <c r="D6187" t="s">
        <v>822</v>
      </c>
      <c r="E6187" t="s">
        <v>823</v>
      </c>
      <c r="F6187" t="s">
        <v>898</v>
      </c>
      <c r="G6187" t="s">
        <v>899</v>
      </c>
      <c r="H6187" t="s">
        <v>998</v>
      </c>
      <c r="I6187">
        <v>208</v>
      </c>
      <c r="J6187" t="s">
        <v>999</v>
      </c>
      <c r="K6187" t="s">
        <v>828</v>
      </c>
      <c r="L6187" t="s">
        <v>537</v>
      </c>
      <c r="M6187">
        <v>0</v>
      </c>
      <c r="N6187">
        <v>1068790</v>
      </c>
      <c r="O6187">
        <v>2277279</v>
      </c>
      <c r="P6187">
        <v>2054513</v>
      </c>
      <c r="Q6187">
        <v>1052013</v>
      </c>
      <c r="R6187">
        <v>7049348</v>
      </c>
      <c r="S6187">
        <v>13501943</v>
      </c>
      <c r="T6187">
        <v>0</v>
      </c>
      <c r="U6187">
        <v>13501943</v>
      </c>
      <c r="V6187">
        <v>201</v>
      </c>
    </row>
    <row r="6188" spans="1:22" x14ac:dyDescent="0.3">
      <c r="A6188">
        <v>202324</v>
      </c>
      <c r="B6188" t="s">
        <v>820</v>
      </c>
      <c r="C6188" t="s">
        <v>821</v>
      </c>
      <c r="D6188" t="s">
        <v>822</v>
      </c>
      <c r="E6188" t="s">
        <v>823</v>
      </c>
      <c r="F6188" t="s">
        <v>898</v>
      </c>
      <c r="G6188" t="s">
        <v>899</v>
      </c>
      <c r="H6188" t="s">
        <v>998</v>
      </c>
      <c r="I6188">
        <v>208</v>
      </c>
      <c r="J6188" t="s">
        <v>999</v>
      </c>
      <c r="K6188" t="s">
        <v>828</v>
      </c>
      <c r="L6188" t="s">
        <v>537</v>
      </c>
      <c r="M6188">
        <v>0</v>
      </c>
      <c r="N6188">
        <v>1556049</v>
      </c>
      <c r="O6188">
        <v>3910713</v>
      </c>
      <c r="P6188">
        <v>5534766</v>
      </c>
      <c r="Q6188">
        <v>593882</v>
      </c>
      <c r="R6188">
        <v>3651112</v>
      </c>
      <c r="S6188">
        <v>15246523</v>
      </c>
      <c r="T6188">
        <v>0</v>
      </c>
      <c r="U6188">
        <v>15246523</v>
      </c>
      <c r="V6188">
        <v>253</v>
      </c>
    </row>
    <row r="6189" spans="1:22" x14ac:dyDescent="0.3">
      <c r="A6189">
        <v>202122</v>
      </c>
      <c r="B6189" t="s">
        <v>820</v>
      </c>
      <c r="C6189" t="s">
        <v>821</v>
      </c>
      <c r="D6189" t="s">
        <v>822</v>
      </c>
      <c r="E6189" t="s">
        <v>823</v>
      </c>
      <c r="F6189" t="s">
        <v>898</v>
      </c>
      <c r="G6189" t="s">
        <v>899</v>
      </c>
      <c r="H6189" t="s">
        <v>998</v>
      </c>
      <c r="I6189">
        <v>208</v>
      </c>
      <c r="J6189" t="s">
        <v>999</v>
      </c>
      <c r="K6189" t="s">
        <v>828</v>
      </c>
      <c r="L6189" t="s">
        <v>572</v>
      </c>
      <c r="M6189">
        <v>0</v>
      </c>
      <c r="N6189">
        <v>0</v>
      </c>
      <c r="O6189">
        <v>0</v>
      </c>
      <c r="P6189">
        <v>5291701</v>
      </c>
      <c r="Q6189">
        <v>0</v>
      </c>
      <c r="R6189">
        <v>0</v>
      </c>
      <c r="S6189">
        <v>5291701</v>
      </c>
      <c r="T6189">
        <v>0</v>
      </c>
      <c r="U6189">
        <v>5291701</v>
      </c>
      <c r="V6189">
        <v>77</v>
      </c>
    </row>
    <row r="6190" spans="1:22" x14ac:dyDescent="0.3">
      <c r="A6190">
        <v>202223</v>
      </c>
      <c r="B6190" t="s">
        <v>820</v>
      </c>
      <c r="C6190" t="s">
        <v>821</v>
      </c>
      <c r="D6190" t="s">
        <v>822</v>
      </c>
      <c r="E6190" t="s">
        <v>823</v>
      </c>
      <c r="F6190" t="s">
        <v>898</v>
      </c>
      <c r="G6190" t="s">
        <v>899</v>
      </c>
      <c r="H6190" t="s">
        <v>998</v>
      </c>
      <c r="I6190">
        <v>208</v>
      </c>
      <c r="J6190" t="s">
        <v>999</v>
      </c>
      <c r="K6190" t="s">
        <v>828</v>
      </c>
      <c r="L6190" t="s">
        <v>572</v>
      </c>
      <c r="M6190">
        <v>0</v>
      </c>
      <c r="N6190">
        <v>0</v>
      </c>
      <c r="O6190">
        <v>0</v>
      </c>
      <c r="P6190">
        <v>5401332</v>
      </c>
      <c r="Q6190">
        <v>0</v>
      </c>
      <c r="R6190">
        <v>0</v>
      </c>
      <c r="S6190">
        <v>5401332</v>
      </c>
      <c r="T6190">
        <v>0</v>
      </c>
      <c r="U6190">
        <v>5401332</v>
      </c>
      <c r="V6190">
        <v>81</v>
      </c>
    </row>
    <row r="6191" spans="1:22" x14ac:dyDescent="0.3">
      <c r="A6191">
        <v>202324</v>
      </c>
      <c r="B6191" t="s">
        <v>820</v>
      </c>
      <c r="C6191" t="s">
        <v>821</v>
      </c>
      <c r="D6191" t="s">
        <v>822</v>
      </c>
      <c r="E6191" t="s">
        <v>823</v>
      </c>
      <c r="F6191" t="s">
        <v>898</v>
      </c>
      <c r="G6191" t="s">
        <v>899</v>
      </c>
      <c r="H6191" t="s">
        <v>998</v>
      </c>
      <c r="I6191">
        <v>208</v>
      </c>
      <c r="J6191" t="s">
        <v>999</v>
      </c>
      <c r="K6191" t="s">
        <v>828</v>
      </c>
      <c r="L6191" t="s">
        <v>572</v>
      </c>
      <c r="M6191">
        <v>234827</v>
      </c>
      <c r="N6191">
        <v>288922</v>
      </c>
      <c r="O6191">
        <v>531234</v>
      </c>
      <c r="P6191">
        <v>2659873</v>
      </c>
      <c r="Q6191">
        <v>0</v>
      </c>
      <c r="R6191">
        <v>1569365</v>
      </c>
      <c r="S6191">
        <v>5284222</v>
      </c>
      <c r="T6191">
        <v>0</v>
      </c>
      <c r="U6191">
        <v>5284222</v>
      </c>
      <c r="V6191">
        <v>88</v>
      </c>
    </row>
    <row r="6192" spans="1:22" x14ac:dyDescent="0.3">
      <c r="A6192">
        <v>202122</v>
      </c>
      <c r="B6192" t="s">
        <v>820</v>
      </c>
      <c r="C6192" t="s">
        <v>821</v>
      </c>
      <c r="D6192" t="s">
        <v>822</v>
      </c>
      <c r="E6192" t="s">
        <v>823</v>
      </c>
      <c r="F6192" t="s">
        <v>898</v>
      </c>
      <c r="G6192" t="s">
        <v>899</v>
      </c>
      <c r="H6192" t="s">
        <v>998</v>
      </c>
      <c r="I6192">
        <v>208</v>
      </c>
      <c r="J6192" t="s">
        <v>999</v>
      </c>
      <c r="K6192" t="s">
        <v>828</v>
      </c>
      <c r="L6192" t="s">
        <v>539</v>
      </c>
      <c r="M6192">
        <v>0</v>
      </c>
      <c r="N6192">
        <v>442179</v>
      </c>
      <c r="O6192">
        <v>442179</v>
      </c>
      <c r="P6192" t="s">
        <v>829</v>
      </c>
      <c r="Q6192" t="s">
        <v>829</v>
      </c>
      <c r="R6192" t="s">
        <v>829</v>
      </c>
      <c r="S6192">
        <v>884358</v>
      </c>
      <c r="T6192">
        <v>0</v>
      </c>
      <c r="U6192">
        <v>884358</v>
      </c>
      <c r="V6192">
        <v>13</v>
      </c>
    </row>
    <row r="6193" spans="1:22" x14ac:dyDescent="0.3">
      <c r="A6193">
        <v>202223</v>
      </c>
      <c r="B6193" t="s">
        <v>820</v>
      </c>
      <c r="C6193" t="s">
        <v>821</v>
      </c>
      <c r="D6193" t="s">
        <v>822</v>
      </c>
      <c r="E6193" t="s">
        <v>823</v>
      </c>
      <c r="F6193" t="s">
        <v>898</v>
      </c>
      <c r="G6193" t="s">
        <v>899</v>
      </c>
      <c r="H6193" t="s">
        <v>998</v>
      </c>
      <c r="I6193">
        <v>208</v>
      </c>
      <c r="J6193" t="s">
        <v>999</v>
      </c>
      <c r="K6193" t="s">
        <v>828</v>
      </c>
      <c r="L6193" t="s">
        <v>539</v>
      </c>
      <c r="M6193">
        <v>0</v>
      </c>
      <c r="N6193">
        <v>50000</v>
      </c>
      <c r="O6193">
        <v>50000</v>
      </c>
      <c r="P6193" t="s">
        <v>829</v>
      </c>
      <c r="Q6193" t="s">
        <v>829</v>
      </c>
      <c r="R6193" t="s">
        <v>829</v>
      </c>
      <c r="S6193">
        <v>100000</v>
      </c>
      <c r="T6193">
        <v>0</v>
      </c>
      <c r="U6193">
        <v>100000</v>
      </c>
      <c r="V6193">
        <v>1</v>
      </c>
    </row>
    <row r="6194" spans="1:22" x14ac:dyDescent="0.3">
      <c r="A6194">
        <v>202324</v>
      </c>
      <c r="B6194" t="s">
        <v>820</v>
      </c>
      <c r="C6194" t="s">
        <v>821</v>
      </c>
      <c r="D6194" t="s">
        <v>822</v>
      </c>
      <c r="E6194" t="s">
        <v>823</v>
      </c>
      <c r="F6194" t="s">
        <v>898</v>
      </c>
      <c r="G6194" t="s">
        <v>899</v>
      </c>
      <c r="H6194" t="s">
        <v>998</v>
      </c>
      <c r="I6194">
        <v>208</v>
      </c>
      <c r="J6194" t="s">
        <v>999</v>
      </c>
      <c r="K6194" t="s">
        <v>828</v>
      </c>
      <c r="L6194" t="s">
        <v>539</v>
      </c>
      <c r="M6194">
        <v>0</v>
      </c>
      <c r="N6194">
        <v>50298</v>
      </c>
      <c r="O6194">
        <v>49702</v>
      </c>
      <c r="P6194" t="s">
        <v>829</v>
      </c>
      <c r="Q6194" t="s">
        <v>829</v>
      </c>
      <c r="R6194" t="s">
        <v>829</v>
      </c>
      <c r="S6194">
        <v>100000</v>
      </c>
      <c r="T6194">
        <v>0</v>
      </c>
      <c r="U6194">
        <v>100000</v>
      </c>
      <c r="V6194">
        <v>2</v>
      </c>
    </row>
    <row r="6195" spans="1:22" x14ac:dyDescent="0.3">
      <c r="A6195">
        <v>202122</v>
      </c>
      <c r="B6195" t="s">
        <v>820</v>
      </c>
      <c r="C6195" t="s">
        <v>821</v>
      </c>
      <c r="D6195" t="s">
        <v>822</v>
      </c>
      <c r="E6195" t="s">
        <v>823</v>
      </c>
      <c r="F6195" t="s">
        <v>898</v>
      </c>
      <c r="G6195" t="s">
        <v>899</v>
      </c>
      <c r="H6195" t="s">
        <v>998</v>
      </c>
      <c r="I6195">
        <v>208</v>
      </c>
      <c r="J6195" t="s">
        <v>999</v>
      </c>
      <c r="K6195" t="s">
        <v>828</v>
      </c>
      <c r="L6195" t="s">
        <v>541</v>
      </c>
      <c r="M6195">
        <v>238999</v>
      </c>
      <c r="N6195">
        <v>138434</v>
      </c>
      <c r="O6195">
        <v>177967</v>
      </c>
      <c r="P6195">
        <v>0</v>
      </c>
      <c r="Q6195">
        <v>0</v>
      </c>
      <c r="R6195">
        <v>79065</v>
      </c>
      <c r="S6195">
        <v>634465</v>
      </c>
      <c r="T6195">
        <v>0</v>
      </c>
      <c r="U6195">
        <v>634465</v>
      </c>
      <c r="V6195">
        <v>9</v>
      </c>
    </row>
    <row r="6196" spans="1:22" x14ac:dyDescent="0.3">
      <c r="A6196">
        <v>202223</v>
      </c>
      <c r="B6196" t="s">
        <v>820</v>
      </c>
      <c r="C6196" t="s">
        <v>821</v>
      </c>
      <c r="D6196" t="s">
        <v>822</v>
      </c>
      <c r="E6196" t="s">
        <v>823</v>
      </c>
      <c r="F6196" t="s">
        <v>898</v>
      </c>
      <c r="G6196" t="s">
        <v>899</v>
      </c>
      <c r="H6196" t="s">
        <v>998</v>
      </c>
      <c r="I6196">
        <v>208</v>
      </c>
      <c r="J6196" t="s">
        <v>999</v>
      </c>
      <c r="K6196" t="s">
        <v>828</v>
      </c>
      <c r="L6196" t="s">
        <v>541</v>
      </c>
      <c r="M6196">
        <v>150812</v>
      </c>
      <c r="N6196">
        <v>722389</v>
      </c>
      <c r="O6196">
        <v>998591</v>
      </c>
      <c r="P6196">
        <v>809949</v>
      </c>
      <c r="Q6196">
        <v>0</v>
      </c>
      <c r="R6196">
        <v>213239</v>
      </c>
      <c r="S6196">
        <v>2894979</v>
      </c>
      <c r="T6196">
        <v>0</v>
      </c>
      <c r="U6196">
        <v>2894979</v>
      </c>
      <c r="V6196">
        <v>43</v>
      </c>
    </row>
    <row r="6197" spans="1:22" x14ac:dyDescent="0.3">
      <c r="A6197">
        <v>202324</v>
      </c>
      <c r="B6197" t="s">
        <v>820</v>
      </c>
      <c r="C6197" t="s">
        <v>821</v>
      </c>
      <c r="D6197" t="s">
        <v>822</v>
      </c>
      <c r="E6197" t="s">
        <v>823</v>
      </c>
      <c r="F6197" t="s">
        <v>898</v>
      </c>
      <c r="G6197" t="s">
        <v>899</v>
      </c>
      <c r="H6197" t="s">
        <v>998</v>
      </c>
      <c r="I6197">
        <v>208</v>
      </c>
      <c r="J6197" t="s">
        <v>999</v>
      </c>
      <c r="K6197" t="s">
        <v>828</v>
      </c>
      <c r="L6197" t="s">
        <v>541</v>
      </c>
      <c r="M6197">
        <v>228921</v>
      </c>
      <c r="N6197">
        <v>570738</v>
      </c>
      <c r="O6197">
        <v>943538</v>
      </c>
      <c r="P6197">
        <v>1035700</v>
      </c>
      <c r="Q6197">
        <v>0</v>
      </c>
      <c r="R6197">
        <v>404591</v>
      </c>
      <c r="S6197">
        <v>3183488</v>
      </c>
      <c r="T6197">
        <v>0</v>
      </c>
      <c r="U6197">
        <v>3183488</v>
      </c>
      <c r="V6197">
        <v>53</v>
      </c>
    </row>
    <row r="6198" spans="1:22" x14ac:dyDescent="0.3">
      <c r="A6198">
        <v>202122</v>
      </c>
      <c r="B6198" t="s">
        <v>820</v>
      </c>
      <c r="C6198" t="s">
        <v>821</v>
      </c>
      <c r="D6198" t="s">
        <v>822</v>
      </c>
      <c r="E6198" t="s">
        <v>823</v>
      </c>
      <c r="F6198" t="s">
        <v>898</v>
      </c>
      <c r="G6198" t="s">
        <v>899</v>
      </c>
      <c r="H6198" t="s">
        <v>998</v>
      </c>
      <c r="I6198">
        <v>208</v>
      </c>
      <c r="J6198" t="s">
        <v>999</v>
      </c>
      <c r="K6198" t="s">
        <v>828</v>
      </c>
      <c r="L6198" t="s">
        <v>831</v>
      </c>
      <c r="M6198" t="s">
        <v>829</v>
      </c>
      <c r="N6198" t="s">
        <v>829</v>
      </c>
      <c r="O6198" t="s">
        <v>829</v>
      </c>
      <c r="P6198">
        <v>0</v>
      </c>
      <c r="Q6198">
        <v>0</v>
      </c>
      <c r="R6198" t="s">
        <v>829</v>
      </c>
      <c r="S6198">
        <v>0</v>
      </c>
      <c r="T6198">
        <v>0</v>
      </c>
      <c r="U6198">
        <v>0</v>
      </c>
      <c r="V6198">
        <v>0</v>
      </c>
    </row>
    <row r="6199" spans="1:22" x14ac:dyDescent="0.3">
      <c r="A6199">
        <v>202223</v>
      </c>
      <c r="B6199" t="s">
        <v>820</v>
      </c>
      <c r="C6199" t="s">
        <v>821</v>
      </c>
      <c r="D6199" t="s">
        <v>822</v>
      </c>
      <c r="E6199" t="s">
        <v>823</v>
      </c>
      <c r="F6199" t="s">
        <v>898</v>
      </c>
      <c r="G6199" t="s">
        <v>899</v>
      </c>
      <c r="H6199" t="s">
        <v>998</v>
      </c>
      <c r="I6199">
        <v>208</v>
      </c>
      <c r="J6199" t="s">
        <v>999</v>
      </c>
      <c r="K6199" t="s">
        <v>828</v>
      </c>
      <c r="L6199" t="s">
        <v>831</v>
      </c>
      <c r="M6199" t="s">
        <v>829</v>
      </c>
      <c r="N6199" t="s">
        <v>829</v>
      </c>
      <c r="O6199" t="s">
        <v>829</v>
      </c>
      <c r="P6199">
        <v>0</v>
      </c>
      <c r="Q6199">
        <v>0</v>
      </c>
      <c r="R6199" t="s">
        <v>829</v>
      </c>
      <c r="S6199">
        <v>0</v>
      </c>
      <c r="T6199">
        <v>0</v>
      </c>
      <c r="U6199">
        <v>0</v>
      </c>
      <c r="V6199">
        <v>0</v>
      </c>
    </row>
    <row r="6200" spans="1:22" x14ac:dyDescent="0.3">
      <c r="A6200">
        <v>202324</v>
      </c>
      <c r="B6200" t="s">
        <v>820</v>
      </c>
      <c r="C6200" t="s">
        <v>821</v>
      </c>
      <c r="D6200" t="s">
        <v>822</v>
      </c>
      <c r="E6200" t="s">
        <v>823</v>
      </c>
      <c r="F6200" t="s">
        <v>898</v>
      </c>
      <c r="G6200" t="s">
        <v>899</v>
      </c>
      <c r="H6200" t="s">
        <v>998</v>
      </c>
      <c r="I6200">
        <v>208</v>
      </c>
      <c r="J6200" t="s">
        <v>999</v>
      </c>
      <c r="K6200" t="s">
        <v>828</v>
      </c>
      <c r="L6200" t="s">
        <v>831</v>
      </c>
      <c r="M6200" t="s">
        <v>829</v>
      </c>
      <c r="N6200" t="s">
        <v>829</v>
      </c>
      <c r="O6200" t="s">
        <v>829</v>
      </c>
      <c r="P6200">
        <v>0</v>
      </c>
      <c r="Q6200">
        <v>0</v>
      </c>
      <c r="R6200" t="s">
        <v>829</v>
      </c>
      <c r="S6200">
        <v>0</v>
      </c>
      <c r="T6200">
        <v>0</v>
      </c>
      <c r="U6200">
        <v>0</v>
      </c>
      <c r="V6200">
        <v>0</v>
      </c>
    </row>
    <row r="6201" spans="1:22" x14ac:dyDescent="0.3">
      <c r="A6201">
        <v>202122</v>
      </c>
      <c r="B6201" t="s">
        <v>820</v>
      </c>
      <c r="C6201" t="s">
        <v>821</v>
      </c>
      <c r="D6201" t="s">
        <v>822</v>
      </c>
      <c r="E6201" t="s">
        <v>823</v>
      </c>
      <c r="F6201" t="s">
        <v>898</v>
      </c>
      <c r="G6201" t="s">
        <v>899</v>
      </c>
      <c r="H6201" t="s">
        <v>998</v>
      </c>
      <c r="I6201">
        <v>208</v>
      </c>
      <c r="J6201" t="s">
        <v>999</v>
      </c>
      <c r="K6201" t="s">
        <v>828</v>
      </c>
      <c r="L6201" t="s">
        <v>832</v>
      </c>
      <c r="M6201">
        <v>105651</v>
      </c>
      <c r="N6201">
        <v>399126</v>
      </c>
      <c r="O6201">
        <v>140868</v>
      </c>
      <c r="P6201">
        <v>23478</v>
      </c>
      <c r="Q6201">
        <v>504777</v>
      </c>
      <c r="R6201">
        <v>0</v>
      </c>
      <c r="S6201">
        <v>1173901</v>
      </c>
      <c r="T6201">
        <v>0</v>
      </c>
      <c r="U6201">
        <v>1173901</v>
      </c>
      <c r="V6201">
        <v>17</v>
      </c>
    </row>
    <row r="6202" spans="1:22" x14ac:dyDescent="0.3">
      <c r="A6202">
        <v>202223</v>
      </c>
      <c r="B6202" t="s">
        <v>820</v>
      </c>
      <c r="C6202" t="s">
        <v>821</v>
      </c>
      <c r="D6202" t="s">
        <v>822</v>
      </c>
      <c r="E6202" t="s">
        <v>823</v>
      </c>
      <c r="F6202" t="s">
        <v>898</v>
      </c>
      <c r="G6202" t="s">
        <v>899</v>
      </c>
      <c r="H6202" t="s">
        <v>998</v>
      </c>
      <c r="I6202">
        <v>208</v>
      </c>
      <c r="J6202" t="s">
        <v>999</v>
      </c>
      <c r="K6202" t="s">
        <v>828</v>
      </c>
      <c r="L6202" t="s">
        <v>832</v>
      </c>
      <c r="M6202">
        <v>0</v>
      </c>
      <c r="N6202">
        <v>0</v>
      </c>
      <c r="O6202">
        <v>0</v>
      </c>
      <c r="P6202">
        <v>0</v>
      </c>
      <c r="Q6202">
        <v>906153</v>
      </c>
      <c r="R6202">
        <v>0</v>
      </c>
      <c r="S6202">
        <v>906153</v>
      </c>
      <c r="T6202">
        <v>0</v>
      </c>
      <c r="U6202">
        <v>906153</v>
      </c>
      <c r="V6202">
        <v>14</v>
      </c>
    </row>
    <row r="6203" spans="1:22" x14ac:dyDescent="0.3">
      <c r="A6203">
        <v>202324</v>
      </c>
      <c r="B6203" t="s">
        <v>820</v>
      </c>
      <c r="C6203" t="s">
        <v>821</v>
      </c>
      <c r="D6203" t="s">
        <v>822</v>
      </c>
      <c r="E6203" t="s">
        <v>823</v>
      </c>
      <c r="F6203" t="s">
        <v>898</v>
      </c>
      <c r="G6203" t="s">
        <v>899</v>
      </c>
      <c r="H6203" t="s">
        <v>998</v>
      </c>
      <c r="I6203">
        <v>208</v>
      </c>
      <c r="J6203" t="s">
        <v>999</v>
      </c>
      <c r="K6203" t="s">
        <v>828</v>
      </c>
      <c r="L6203" t="s">
        <v>832</v>
      </c>
      <c r="M6203">
        <v>0</v>
      </c>
      <c r="N6203">
        <v>0</v>
      </c>
      <c r="O6203">
        <v>0</v>
      </c>
      <c r="P6203">
        <v>0</v>
      </c>
      <c r="Q6203">
        <v>1312882</v>
      </c>
      <c r="R6203">
        <v>0</v>
      </c>
      <c r="S6203">
        <v>1312882</v>
      </c>
      <c r="T6203">
        <v>0</v>
      </c>
      <c r="U6203">
        <v>1312882</v>
      </c>
      <c r="V6203">
        <v>22</v>
      </c>
    </row>
    <row r="6204" spans="1:22" x14ac:dyDescent="0.3">
      <c r="A6204">
        <v>202122</v>
      </c>
      <c r="B6204" t="s">
        <v>820</v>
      </c>
      <c r="C6204" t="s">
        <v>821</v>
      </c>
      <c r="D6204" t="s">
        <v>822</v>
      </c>
      <c r="E6204" t="s">
        <v>823</v>
      </c>
      <c r="F6204" t="s">
        <v>898</v>
      </c>
      <c r="G6204" t="s">
        <v>899</v>
      </c>
      <c r="H6204" t="s">
        <v>998</v>
      </c>
      <c r="I6204">
        <v>208</v>
      </c>
      <c r="J6204" t="s">
        <v>999</v>
      </c>
      <c r="K6204" t="s">
        <v>828</v>
      </c>
      <c r="L6204" t="s">
        <v>544</v>
      </c>
      <c r="M6204">
        <v>222506</v>
      </c>
      <c r="N6204">
        <v>890025</v>
      </c>
      <c r="O6204">
        <v>311509</v>
      </c>
      <c r="P6204">
        <v>59335</v>
      </c>
      <c r="Q6204">
        <v>0</v>
      </c>
      <c r="R6204">
        <v>0</v>
      </c>
      <c r="S6204">
        <v>1483374</v>
      </c>
      <c r="T6204">
        <v>0</v>
      </c>
      <c r="U6204">
        <v>1483374</v>
      </c>
      <c r="V6204">
        <v>22</v>
      </c>
    </row>
    <row r="6205" spans="1:22" x14ac:dyDescent="0.3">
      <c r="A6205">
        <v>202223</v>
      </c>
      <c r="B6205" t="s">
        <v>820</v>
      </c>
      <c r="C6205" t="s">
        <v>821</v>
      </c>
      <c r="D6205" t="s">
        <v>822</v>
      </c>
      <c r="E6205" t="s">
        <v>823</v>
      </c>
      <c r="F6205" t="s">
        <v>898</v>
      </c>
      <c r="G6205" t="s">
        <v>899</v>
      </c>
      <c r="H6205" t="s">
        <v>998</v>
      </c>
      <c r="I6205">
        <v>208</v>
      </c>
      <c r="J6205" t="s">
        <v>999</v>
      </c>
      <c r="K6205" t="s">
        <v>828</v>
      </c>
      <c r="L6205" t="s">
        <v>544</v>
      </c>
      <c r="M6205">
        <v>0</v>
      </c>
      <c r="N6205">
        <v>30621</v>
      </c>
      <c r="O6205">
        <v>281452</v>
      </c>
      <c r="P6205">
        <v>0</v>
      </c>
      <c r="Q6205">
        <v>0</v>
      </c>
      <c r="R6205">
        <v>0</v>
      </c>
      <c r="S6205">
        <v>312073</v>
      </c>
      <c r="T6205">
        <v>0</v>
      </c>
      <c r="U6205">
        <v>312073</v>
      </c>
      <c r="V6205">
        <v>5</v>
      </c>
    </row>
    <row r="6206" spans="1:22" x14ac:dyDescent="0.3">
      <c r="A6206">
        <v>202324</v>
      </c>
      <c r="B6206" t="s">
        <v>820</v>
      </c>
      <c r="C6206" t="s">
        <v>821</v>
      </c>
      <c r="D6206" t="s">
        <v>822</v>
      </c>
      <c r="E6206" t="s">
        <v>823</v>
      </c>
      <c r="F6206" t="s">
        <v>898</v>
      </c>
      <c r="G6206" t="s">
        <v>899</v>
      </c>
      <c r="H6206" t="s">
        <v>998</v>
      </c>
      <c r="I6206">
        <v>208</v>
      </c>
      <c r="J6206" t="s">
        <v>999</v>
      </c>
      <c r="K6206" t="s">
        <v>828</v>
      </c>
      <c r="L6206" t="s">
        <v>544</v>
      </c>
      <c r="M6206">
        <v>27151</v>
      </c>
      <c r="N6206">
        <v>599748</v>
      </c>
      <c r="O6206">
        <v>540280</v>
      </c>
      <c r="P6206">
        <v>0</v>
      </c>
      <c r="Q6206">
        <v>0</v>
      </c>
      <c r="R6206">
        <v>0</v>
      </c>
      <c r="S6206">
        <v>1167179</v>
      </c>
      <c r="T6206">
        <v>0</v>
      </c>
      <c r="U6206">
        <v>1167179</v>
      </c>
      <c r="V6206">
        <v>19</v>
      </c>
    </row>
    <row r="6207" spans="1:22" x14ac:dyDescent="0.3">
      <c r="A6207">
        <v>202122</v>
      </c>
      <c r="B6207" t="s">
        <v>820</v>
      </c>
      <c r="C6207" t="s">
        <v>821</v>
      </c>
      <c r="D6207" t="s">
        <v>822</v>
      </c>
      <c r="E6207" t="s">
        <v>823</v>
      </c>
      <c r="F6207" t="s">
        <v>898</v>
      </c>
      <c r="G6207" t="s">
        <v>899</v>
      </c>
      <c r="H6207" t="s">
        <v>998</v>
      </c>
      <c r="I6207">
        <v>208</v>
      </c>
      <c r="J6207" t="s">
        <v>999</v>
      </c>
      <c r="K6207" t="s">
        <v>828</v>
      </c>
      <c r="L6207" t="s">
        <v>600</v>
      </c>
      <c r="M6207" t="s">
        <v>829</v>
      </c>
      <c r="N6207" t="s">
        <v>829</v>
      </c>
      <c r="O6207" t="s">
        <v>829</v>
      </c>
      <c r="P6207">
        <v>0</v>
      </c>
      <c r="Q6207">
        <v>0</v>
      </c>
      <c r="R6207" t="s">
        <v>829</v>
      </c>
      <c r="S6207">
        <v>0</v>
      </c>
      <c r="T6207">
        <v>0</v>
      </c>
      <c r="U6207">
        <v>0</v>
      </c>
      <c r="V6207">
        <v>0</v>
      </c>
    </row>
    <row r="6208" spans="1:22" x14ac:dyDescent="0.3">
      <c r="A6208">
        <v>202223</v>
      </c>
      <c r="B6208" t="s">
        <v>820</v>
      </c>
      <c r="C6208" t="s">
        <v>821</v>
      </c>
      <c r="D6208" t="s">
        <v>822</v>
      </c>
      <c r="E6208" t="s">
        <v>823</v>
      </c>
      <c r="F6208" t="s">
        <v>898</v>
      </c>
      <c r="G6208" t="s">
        <v>899</v>
      </c>
      <c r="H6208" t="s">
        <v>998</v>
      </c>
      <c r="I6208">
        <v>208</v>
      </c>
      <c r="J6208" t="s">
        <v>999</v>
      </c>
      <c r="K6208" t="s">
        <v>828</v>
      </c>
      <c r="L6208" t="s">
        <v>600</v>
      </c>
      <c r="M6208" t="s">
        <v>829</v>
      </c>
      <c r="N6208" t="s">
        <v>829</v>
      </c>
      <c r="O6208" t="s">
        <v>829</v>
      </c>
      <c r="P6208">
        <v>0</v>
      </c>
      <c r="Q6208">
        <v>0</v>
      </c>
      <c r="R6208" t="s">
        <v>829</v>
      </c>
      <c r="S6208">
        <v>0</v>
      </c>
      <c r="T6208">
        <v>0</v>
      </c>
      <c r="U6208">
        <v>0</v>
      </c>
      <c r="V6208">
        <v>0</v>
      </c>
    </row>
    <row r="6209" spans="1:22" x14ac:dyDescent="0.3">
      <c r="A6209">
        <v>202324</v>
      </c>
      <c r="B6209" t="s">
        <v>820</v>
      </c>
      <c r="C6209" t="s">
        <v>821</v>
      </c>
      <c r="D6209" t="s">
        <v>822</v>
      </c>
      <c r="E6209" t="s">
        <v>823</v>
      </c>
      <c r="F6209" t="s">
        <v>898</v>
      </c>
      <c r="G6209" t="s">
        <v>899</v>
      </c>
      <c r="H6209" t="s">
        <v>998</v>
      </c>
      <c r="I6209">
        <v>208</v>
      </c>
      <c r="J6209" t="s">
        <v>999</v>
      </c>
      <c r="K6209" t="s">
        <v>828</v>
      </c>
      <c r="L6209" t="s">
        <v>600</v>
      </c>
      <c r="M6209" t="s">
        <v>829</v>
      </c>
      <c r="N6209" t="s">
        <v>829</v>
      </c>
      <c r="O6209" t="s">
        <v>829</v>
      </c>
      <c r="P6209">
        <v>0</v>
      </c>
      <c r="Q6209">
        <v>0</v>
      </c>
      <c r="R6209" t="s">
        <v>829</v>
      </c>
      <c r="S6209">
        <v>0</v>
      </c>
      <c r="T6209">
        <v>0</v>
      </c>
      <c r="U6209">
        <v>0</v>
      </c>
      <c r="V6209">
        <v>0</v>
      </c>
    </row>
    <row r="6210" spans="1:22" x14ac:dyDescent="0.3">
      <c r="A6210">
        <v>202122</v>
      </c>
      <c r="B6210" t="s">
        <v>820</v>
      </c>
      <c r="C6210" t="s">
        <v>821</v>
      </c>
      <c r="D6210" t="s">
        <v>822</v>
      </c>
      <c r="E6210" t="s">
        <v>823</v>
      </c>
      <c r="F6210" t="s">
        <v>898</v>
      </c>
      <c r="G6210" t="s">
        <v>899</v>
      </c>
      <c r="H6210" t="s">
        <v>998</v>
      </c>
      <c r="I6210">
        <v>208</v>
      </c>
      <c r="J6210" t="s">
        <v>999</v>
      </c>
      <c r="K6210" t="s">
        <v>828</v>
      </c>
      <c r="L6210" t="s">
        <v>247</v>
      </c>
      <c r="M6210">
        <v>0</v>
      </c>
      <c r="N6210">
        <v>0</v>
      </c>
      <c r="O6210">
        <v>0</v>
      </c>
      <c r="P6210">
        <v>0</v>
      </c>
      <c r="Q6210">
        <v>0</v>
      </c>
      <c r="R6210">
        <v>0</v>
      </c>
      <c r="S6210">
        <v>0</v>
      </c>
      <c r="T6210">
        <v>0</v>
      </c>
      <c r="U6210">
        <v>0</v>
      </c>
      <c r="V6210">
        <v>0</v>
      </c>
    </row>
    <row r="6211" spans="1:22" x14ac:dyDescent="0.3">
      <c r="A6211">
        <v>202223</v>
      </c>
      <c r="B6211" t="s">
        <v>820</v>
      </c>
      <c r="C6211" t="s">
        <v>821</v>
      </c>
      <c r="D6211" t="s">
        <v>822</v>
      </c>
      <c r="E6211" t="s">
        <v>823</v>
      </c>
      <c r="F6211" t="s">
        <v>898</v>
      </c>
      <c r="G6211" t="s">
        <v>899</v>
      </c>
      <c r="H6211" t="s">
        <v>998</v>
      </c>
      <c r="I6211">
        <v>208</v>
      </c>
      <c r="J6211" t="s">
        <v>999</v>
      </c>
      <c r="K6211" t="s">
        <v>828</v>
      </c>
      <c r="L6211" t="s">
        <v>247</v>
      </c>
      <c r="M6211">
        <v>0</v>
      </c>
      <c r="N6211">
        <v>0</v>
      </c>
      <c r="O6211">
        <v>0</v>
      </c>
      <c r="P6211">
        <v>0</v>
      </c>
      <c r="Q6211">
        <v>0</v>
      </c>
      <c r="R6211">
        <v>0</v>
      </c>
      <c r="S6211">
        <v>0</v>
      </c>
      <c r="T6211">
        <v>0</v>
      </c>
      <c r="U6211">
        <v>0</v>
      </c>
      <c r="V6211">
        <v>0</v>
      </c>
    </row>
    <row r="6212" spans="1:22" x14ac:dyDescent="0.3">
      <c r="A6212">
        <v>202324</v>
      </c>
      <c r="B6212" t="s">
        <v>820</v>
      </c>
      <c r="C6212" t="s">
        <v>821</v>
      </c>
      <c r="D6212" t="s">
        <v>822</v>
      </c>
      <c r="E6212" t="s">
        <v>823</v>
      </c>
      <c r="F6212" t="s">
        <v>898</v>
      </c>
      <c r="G6212" t="s">
        <v>899</v>
      </c>
      <c r="H6212" t="s">
        <v>998</v>
      </c>
      <c r="I6212">
        <v>208</v>
      </c>
      <c r="J6212" t="s">
        <v>999</v>
      </c>
      <c r="K6212" t="s">
        <v>828</v>
      </c>
      <c r="L6212" t="s">
        <v>247</v>
      </c>
      <c r="M6212">
        <v>0</v>
      </c>
      <c r="N6212">
        <v>0</v>
      </c>
      <c r="O6212">
        <v>0</v>
      </c>
      <c r="P6212">
        <v>0</v>
      </c>
      <c r="Q6212">
        <v>0</v>
      </c>
      <c r="R6212">
        <v>0</v>
      </c>
      <c r="S6212">
        <v>0</v>
      </c>
      <c r="T6212">
        <v>0</v>
      </c>
      <c r="U6212">
        <v>0</v>
      </c>
      <c r="V6212">
        <v>0</v>
      </c>
    </row>
    <row r="6213" spans="1:22" x14ac:dyDescent="0.3">
      <c r="A6213">
        <v>202122</v>
      </c>
      <c r="B6213" t="s">
        <v>820</v>
      </c>
      <c r="C6213" t="s">
        <v>821</v>
      </c>
      <c r="D6213" t="s">
        <v>822</v>
      </c>
      <c r="E6213" t="s">
        <v>823</v>
      </c>
      <c r="F6213" t="s">
        <v>898</v>
      </c>
      <c r="G6213" t="s">
        <v>899</v>
      </c>
      <c r="H6213" t="s">
        <v>998</v>
      </c>
      <c r="I6213">
        <v>208</v>
      </c>
      <c r="J6213" t="s">
        <v>999</v>
      </c>
      <c r="K6213" t="s">
        <v>828</v>
      </c>
      <c r="L6213" t="s">
        <v>833</v>
      </c>
      <c r="M6213">
        <v>26614336</v>
      </c>
      <c r="N6213">
        <v>124458629</v>
      </c>
      <c r="O6213">
        <v>50078719</v>
      </c>
      <c r="P6213">
        <v>25675036</v>
      </c>
      <c r="Q6213">
        <v>948163</v>
      </c>
      <c r="R6213">
        <v>3826626</v>
      </c>
      <c r="S6213">
        <v>232006509</v>
      </c>
      <c r="T6213">
        <v>0</v>
      </c>
      <c r="U6213">
        <v>232006509</v>
      </c>
      <c r="V6213" t="s">
        <v>834</v>
      </c>
    </row>
    <row r="6214" spans="1:22" x14ac:dyDescent="0.3">
      <c r="A6214">
        <v>202223</v>
      </c>
      <c r="B6214" t="s">
        <v>820</v>
      </c>
      <c r="C6214" t="s">
        <v>821</v>
      </c>
      <c r="D6214" t="s">
        <v>822</v>
      </c>
      <c r="E6214" t="s">
        <v>823</v>
      </c>
      <c r="F6214" t="s">
        <v>898</v>
      </c>
      <c r="G6214" t="s">
        <v>899</v>
      </c>
      <c r="H6214" t="s">
        <v>998</v>
      </c>
      <c r="I6214">
        <v>208</v>
      </c>
      <c r="J6214" t="s">
        <v>999</v>
      </c>
      <c r="K6214" t="s">
        <v>828</v>
      </c>
      <c r="L6214" t="s">
        <v>833</v>
      </c>
      <c r="M6214">
        <v>23903172</v>
      </c>
      <c r="N6214">
        <v>119171471</v>
      </c>
      <c r="O6214">
        <v>53132659</v>
      </c>
      <c r="P6214">
        <v>26364997</v>
      </c>
      <c r="Q6214">
        <v>1966114</v>
      </c>
      <c r="R6214">
        <v>7262586</v>
      </c>
      <c r="S6214">
        <v>232696639</v>
      </c>
      <c r="T6214">
        <v>553640</v>
      </c>
      <c r="U6214">
        <v>232142999</v>
      </c>
      <c r="V6214" t="s">
        <v>834</v>
      </c>
    </row>
    <row r="6215" spans="1:22" x14ac:dyDescent="0.3">
      <c r="A6215">
        <v>202324</v>
      </c>
      <c r="B6215" t="s">
        <v>820</v>
      </c>
      <c r="C6215" t="s">
        <v>821</v>
      </c>
      <c r="D6215" t="s">
        <v>822</v>
      </c>
      <c r="E6215" t="s">
        <v>823</v>
      </c>
      <c r="F6215" t="s">
        <v>898</v>
      </c>
      <c r="G6215" t="s">
        <v>899</v>
      </c>
      <c r="H6215" t="s">
        <v>998</v>
      </c>
      <c r="I6215">
        <v>208</v>
      </c>
      <c r="J6215" t="s">
        <v>999</v>
      </c>
      <c r="K6215" t="s">
        <v>828</v>
      </c>
      <c r="L6215" t="s">
        <v>833</v>
      </c>
      <c r="M6215">
        <v>25274024</v>
      </c>
      <c r="N6215">
        <v>132011841</v>
      </c>
      <c r="O6215">
        <v>48688305</v>
      </c>
      <c r="P6215">
        <v>26782315</v>
      </c>
      <c r="Q6215">
        <v>1915530</v>
      </c>
      <c r="R6215">
        <v>5794918</v>
      </c>
      <c r="S6215">
        <v>241378526</v>
      </c>
      <c r="T6215">
        <v>0</v>
      </c>
      <c r="U6215">
        <v>241378526</v>
      </c>
      <c r="V6215" t="s">
        <v>834</v>
      </c>
    </row>
    <row r="6216" spans="1:22" x14ac:dyDescent="0.3">
      <c r="A6216">
        <v>202122</v>
      </c>
      <c r="B6216" t="s">
        <v>820</v>
      </c>
      <c r="C6216" t="s">
        <v>821</v>
      </c>
      <c r="D6216" t="s">
        <v>822</v>
      </c>
      <c r="E6216" t="s">
        <v>823</v>
      </c>
      <c r="F6216" t="s">
        <v>898</v>
      </c>
      <c r="G6216" t="s">
        <v>899</v>
      </c>
      <c r="H6216" t="s">
        <v>998</v>
      </c>
      <c r="I6216">
        <v>208</v>
      </c>
      <c r="J6216" t="s">
        <v>999</v>
      </c>
      <c r="K6216" t="s">
        <v>835</v>
      </c>
      <c r="L6216" t="s">
        <v>836</v>
      </c>
      <c r="M6216" t="s">
        <v>829</v>
      </c>
      <c r="N6216" t="s">
        <v>829</v>
      </c>
      <c r="O6216" t="s">
        <v>829</v>
      </c>
      <c r="P6216" t="s">
        <v>829</v>
      </c>
      <c r="Q6216" t="s">
        <v>829</v>
      </c>
      <c r="R6216" t="s">
        <v>829</v>
      </c>
      <c r="S6216">
        <v>223540685</v>
      </c>
      <c r="T6216" t="s">
        <v>829</v>
      </c>
      <c r="U6216" t="s">
        <v>829</v>
      </c>
      <c r="V6216" t="s">
        <v>834</v>
      </c>
    </row>
    <row r="6217" spans="1:22" x14ac:dyDescent="0.3">
      <c r="A6217">
        <v>202223</v>
      </c>
      <c r="B6217" t="s">
        <v>820</v>
      </c>
      <c r="C6217" t="s">
        <v>821</v>
      </c>
      <c r="D6217" t="s">
        <v>822</v>
      </c>
      <c r="E6217" t="s">
        <v>823</v>
      </c>
      <c r="F6217" t="s">
        <v>898</v>
      </c>
      <c r="G6217" t="s">
        <v>899</v>
      </c>
      <c r="H6217" t="s">
        <v>998</v>
      </c>
      <c r="I6217">
        <v>208</v>
      </c>
      <c r="J6217" t="s">
        <v>999</v>
      </c>
      <c r="K6217" t="s">
        <v>835</v>
      </c>
      <c r="L6217" t="s">
        <v>836</v>
      </c>
      <c r="M6217" t="s">
        <v>829</v>
      </c>
      <c r="N6217" t="s">
        <v>829</v>
      </c>
      <c r="O6217" t="s">
        <v>829</v>
      </c>
      <c r="P6217" t="s">
        <v>829</v>
      </c>
      <c r="Q6217" t="s">
        <v>829</v>
      </c>
      <c r="R6217" t="s">
        <v>829</v>
      </c>
      <c r="S6217">
        <v>230748223</v>
      </c>
      <c r="T6217" t="s">
        <v>829</v>
      </c>
      <c r="U6217" t="s">
        <v>829</v>
      </c>
      <c r="V6217" t="s">
        <v>834</v>
      </c>
    </row>
    <row r="6218" spans="1:22" x14ac:dyDescent="0.3">
      <c r="A6218">
        <v>202324</v>
      </c>
      <c r="B6218" t="s">
        <v>820</v>
      </c>
      <c r="C6218" t="s">
        <v>821</v>
      </c>
      <c r="D6218" t="s">
        <v>822</v>
      </c>
      <c r="E6218" t="s">
        <v>823</v>
      </c>
      <c r="F6218" t="s">
        <v>898</v>
      </c>
      <c r="G6218" t="s">
        <v>899</v>
      </c>
      <c r="H6218" t="s">
        <v>998</v>
      </c>
      <c r="I6218">
        <v>208</v>
      </c>
      <c r="J6218" t="s">
        <v>999</v>
      </c>
      <c r="K6218" t="s">
        <v>835</v>
      </c>
      <c r="L6218" t="s">
        <v>836</v>
      </c>
      <c r="M6218" t="s">
        <v>829</v>
      </c>
      <c r="N6218" t="s">
        <v>829</v>
      </c>
      <c r="O6218" t="s">
        <v>829</v>
      </c>
      <c r="P6218" t="s">
        <v>829</v>
      </c>
      <c r="Q6218" t="s">
        <v>829</v>
      </c>
      <c r="R6218" t="s">
        <v>829</v>
      </c>
      <c r="S6218">
        <v>238817451</v>
      </c>
      <c r="T6218" t="s">
        <v>829</v>
      </c>
      <c r="U6218" t="s">
        <v>829</v>
      </c>
      <c r="V6218" t="s">
        <v>834</v>
      </c>
    </row>
    <row r="6219" spans="1:22" x14ac:dyDescent="0.3">
      <c r="A6219">
        <v>202122</v>
      </c>
      <c r="B6219" t="s">
        <v>820</v>
      </c>
      <c r="C6219" t="s">
        <v>821</v>
      </c>
      <c r="D6219" t="s">
        <v>822</v>
      </c>
      <c r="E6219" t="s">
        <v>823</v>
      </c>
      <c r="F6219" t="s">
        <v>898</v>
      </c>
      <c r="G6219" t="s">
        <v>899</v>
      </c>
      <c r="H6219" t="s">
        <v>998</v>
      </c>
      <c r="I6219">
        <v>208</v>
      </c>
      <c r="J6219" t="s">
        <v>999</v>
      </c>
      <c r="K6219" t="s">
        <v>835</v>
      </c>
      <c r="L6219" t="s">
        <v>837</v>
      </c>
      <c r="M6219" t="s">
        <v>829</v>
      </c>
      <c r="N6219" t="s">
        <v>829</v>
      </c>
      <c r="O6219" t="s">
        <v>829</v>
      </c>
      <c r="P6219" t="s">
        <v>829</v>
      </c>
      <c r="Q6219" t="s">
        <v>829</v>
      </c>
      <c r="R6219" t="s">
        <v>829</v>
      </c>
      <c r="S6219">
        <v>27000</v>
      </c>
      <c r="T6219" t="s">
        <v>829</v>
      </c>
      <c r="U6219" t="s">
        <v>829</v>
      </c>
      <c r="V6219" t="s">
        <v>834</v>
      </c>
    </row>
    <row r="6220" spans="1:22" x14ac:dyDescent="0.3">
      <c r="A6220">
        <v>202223</v>
      </c>
      <c r="B6220" t="s">
        <v>820</v>
      </c>
      <c r="C6220" t="s">
        <v>821</v>
      </c>
      <c r="D6220" t="s">
        <v>822</v>
      </c>
      <c r="E6220" t="s">
        <v>823</v>
      </c>
      <c r="F6220" t="s">
        <v>898</v>
      </c>
      <c r="G6220" t="s">
        <v>899</v>
      </c>
      <c r="H6220" t="s">
        <v>998</v>
      </c>
      <c r="I6220">
        <v>208</v>
      </c>
      <c r="J6220" t="s">
        <v>999</v>
      </c>
      <c r="K6220" t="s">
        <v>835</v>
      </c>
      <c r="L6220" t="s">
        <v>837</v>
      </c>
      <c r="M6220" t="s">
        <v>829</v>
      </c>
      <c r="N6220" t="s">
        <v>829</v>
      </c>
      <c r="O6220" t="s">
        <v>829</v>
      </c>
      <c r="P6220" t="s">
        <v>829</v>
      </c>
      <c r="Q6220" t="s">
        <v>829</v>
      </c>
      <c r="R6220" t="s">
        <v>829</v>
      </c>
      <c r="S6220">
        <v>-1041000</v>
      </c>
      <c r="T6220" t="s">
        <v>829</v>
      </c>
      <c r="U6220" t="s">
        <v>829</v>
      </c>
      <c r="V6220">
        <v>0</v>
      </c>
    </row>
    <row r="6221" spans="1:22" x14ac:dyDescent="0.3">
      <c r="A6221">
        <v>202324</v>
      </c>
      <c r="B6221" t="s">
        <v>820</v>
      </c>
      <c r="C6221" t="s">
        <v>821</v>
      </c>
      <c r="D6221" t="s">
        <v>822</v>
      </c>
      <c r="E6221" t="s">
        <v>823</v>
      </c>
      <c r="F6221" t="s">
        <v>898</v>
      </c>
      <c r="G6221" t="s">
        <v>899</v>
      </c>
      <c r="H6221" t="s">
        <v>998</v>
      </c>
      <c r="I6221">
        <v>208</v>
      </c>
      <c r="J6221" t="s">
        <v>999</v>
      </c>
      <c r="K6221" t="s">
        <v>835</v>
      </c>
      <c r="L6221" t="s">
        <v>837</v>
      </c>
      <c r="M6221" t="s">
        <v>829</v>
      </c>
      <c r="N6221" t="s">
        <v>829</v>
      </c>
      <c r="O6221" t="s">
        <v>829</v>
      </c>
      <c r="P6221" t="s">
        <v>829</v>
      </c>
      <c r="Q6221" t="s">
        <v>829</v>
      </c>
      <c r="R6221" t="s">
        <v>829</v>
      </c>
      <c r="S6221">
        <v>-426960</v>
      </c>
      <c r="T6221" t="s">
        <v>829</v>
      </c>
      <c r="U6221" t="s">
        <v>829</v>
      </c>
      <c r="V6221">
        <v>0</v>
      </c>
    </row>
    <row r="6222" spans="1:22" x14ac:dyDescent="0.3">
      <c r="A6222">
        <v>202122</v>
      </c>
      <c r="B6222" t="s">
        <v>820</v>
      </c>
      <c r="C6222" t="s">
        <v>821</v>
      </c>
      <c r="D6222" t="s">
        <v>822</v>
      </c>
      <c r="E6222" t="s">
        <v>823</v>
      </c>
      <c r="F6222" t="s">
        <v>898</v>
      </c>
      <c r="G6222" t="s">
        <v>899</v>
      </c>
      <c r="H6222" t="s">
        <v>998</v>
      </c>
      <c r="I6222">
        <v>208</v>
      </c>
      <c r="J6222" t="s">
        <v>999</v>
      </c>
      <c r="K6222" t="s">
        <v>835</v>
      </c>
      <c r="L6222" t="s">
        <v>838</v>
      </c>
      <c r="M6222" t="s">
        <v>829</v>
      </c>
      <c r="N6222" t="s">
        <v>829</v>
      </c>
      <c r="O6222" t="s">
        <v>829</v>
      </c>
      <c r="P6222" t="s">
        <v>829</v>
      </c>
      <c r="Q6222" t="s">
        <v>829</v>
      </c>
      <c r="R6222" t="s">
        <v>829</v>
      </c>
      <c r="S6222">
        <v>-473924</v>
      </c>
      <c r="T6222" t="s">
        <v>829</v>
      </c>
      <c r="U6222" t="s">
        <v>829</v>
      </c>
      <c r="V6222" t="s">
        <v>834</v>
      </c>
    </row>
    <row r="6223" spans="1:22" x14ac:dyDescent="0.3">
      <c r="A6223">
        <v>202223</v>
      </c>
      <c r="B6223" t="s">
        <v>820</v>
      </c>
      <c r="C6223" t="s">
        <v>821</v>
      </c>
      <c r="D6223" t="s">
        <v>822</v>
      </c>
      <c r="E6223" t="s">
        <v>823</v>
      </c>
      <c r="F6223" t="s">
        <v>898</v>
      </c>
      <c r="G6223" t="s">
        <v>899</v>
      </c>
      <c r="H6223" t="s">
        <v>998</v>
      </c>
      <c r="I6223">
        <v>208</v>
      </c>
      <c r="J6223" t="s">
        <v>999</v>
      </c>
      <c r="K6223" t="s">
        <v>835</v>
      </c>
      <c r="L6223" t="s">
        <v>838</v>
      </c>
      <c r="M6223" t="s">
        <v>829</v>
      </c>
      <c r="N6223" t="s">
        <v>829</v>
      </c>
      <c r="O6223" t="s">
        <v>829</v>
      </c>
      <c r="P6223" t="s">
        <v>829</v>
      </c>
      <c r="Q6223" t="s">
        <v>829</v>
      </c>
      <c r="R6223" t="s">
        <v>829</v>
      </c>
      <c r="S6223">
        <v>-2743063</v>
      </c>
      <c r="T6223" t="s">
        <v>829</v>
      </c>
      <c r="U6223" t="s">
        <v>829</v>
      </c>
      <c r="V6223" t="s">
        <v>834</v>
      </c>
    </row>
    <row r="6224" spans="1:22" x14ac:dyDescent="0.3">
      <c r="A6224">
        <v>202324</v>
      </c>
      <c r="B6224" t="s">
        <v>820</v>
      </c>
      <c r="C6224" t="s">
        <v>821</v>
      </c>
      <c r="D6224" t="s">
        <v>822</v>
      </c>
      <c r="E6224" t="s">
        <v>823</v>
      </c>
      <c r="F6224" t="s">
        <v>898</v>
      </c>
      <c r="G6224" t="s">
        <v>899</v>
      </c>
      <c r="H6224" t="s">
        <v>998</v>
      </c>
      <c r="I6224">
        <v>208</v>
      </c>
      <c r="J6224" t="s">
        <v>999</v>
      </c>
      <c r="K6224" t="s">
        <v>835</v>
      </c>
      <c r="L6224" t="s">
        <v>838</v>
      </c>
      <c r="M6224" t="s">
        <v>829</v>
      </c>
      <c r="N6224" t="s">
        <v>829</v>
      </c>
      <c r="O6224" t="s">
        <v>829</v>
      </c>
      <c r="P6224" t="s">
        <v>829</v>
      </c>
      <c r="Q6224" t="s">
        <v>829</v>
      </c>
      <c r="R6224" t="s">
        <v>829</v>
      </c>
      <c r="S6224">
        <v>2113231</v>
      </c>
      <c r="T6224" t="s">
        <v>829</v>
      </c>
      <c r="U6224" t="s">
        <v>829</v>
      </c>
      <c r="V6224" t="s">
        <v>834</v>
      </c>
    </row>
    <row r="6225" spans="1:22" x14ac:dyDescent="0.3">
      <c r="A6225">
        <v>202122</v>
      </c>
      <c r="B6225" t="s">
        <v>820</v>
      </c>
      <c r="C6225" t="s">
        <v>821</v>
      </c>
      <c r="D6225" t="s">
        <v>822</v>
      </c>
      <c r="E6225" t="s">
        <v>823</v>
      </c>
      <c r="F6225" t="s">
        <v>898</v>
      </c>
      <c r="G6225" t="s">
        <v>899</v>
      </c>
      <c r="H6225" t="s">
        <v>998</v>
      </c>
      <c r="I6225">
        <v>208</v>
      </c>
      <c r="J6225" t="s">
        <v>999</v>
      </c>
      <c r="K6225" t="s">
        <v>835</v>
      </c>
      <c r="L6225" t="s">
        <v>839</v>
      </c>
      <c r="M6225" t="s">
        <v>829</v>
      </c>
      <c r="N6225" t="s">
        <v>829</v>
      </c>
      <c r="O6225" t="s">
        <v>829</v>
      </c>
      <c r="P6225" t="s">
        <v>829</v>
      </c>
      <c r="Q6225" t="s">
        <v>829</v>
      </c>
      <c r="R6225" t="s">
        <v>829</v>
      </c>
      <c r="S6225">
        <v>2743063</v>
      </c>
      <c r="T6225" t="s">
        <v>829</v>
      </c>
      <c r="U6225" t="s">
        <v>829</v>
      </c>
      <c r="V6225" t="s">
        <v>834</v>
      </c>
    </row>
    <row r="6226" spans="1:22" x14ac:dyDescent="0.3">
      <c r="A6226">
        <v>202223</v>
      </c>
      <c r="B6226" t="s">
        <v>820</v>
      </c>
      <c r="C6226" t="s">
        <v>821</v>
      </c>
      <c r="D6226" t="s">
        <v>822</v>
      </c>
      <c r="E6226" t="s">
        <v>823</v>
      </c>
      <c r="F6226" t="s">
        <v>898</v>
      </c>
      <c r="G6226" t="s">
        <v>899</v>
      </c>
      <c r="H6226" t="s">
        <v>998</v>
      </c>
      <c r="I6226">
        <v>208</v>
      </c>
      <c r="J6226" t="s">
        <v>999</v>
      </c>
      <c r="K6226" t="s">
        <v>835</v>
      </c>
      <c r="L6226" t="s">
        <v>839</v>
      </c>
      <c r="M6226" t="s">
        <v>829</v>
      </c>
      <c r="N6226" t="s">
        <v>829</v>
      </c>
      <c r="O6226" t="s">
        <v>829</v>
      </c>
      <c r="P6226" t="s">
        <v>829</v>
      </c>
      <c r="Q6226" t="s">
        <v>829</v>
      </c>
      <c r="R6226" t="s">
        <v>829</v>
      </c>
      <c r="S6226">
        <v>-2113231</v>
      </c>
      <c r="T6226" t="s">
        <v>829</v>
      </c>
      <c r="U6226" t="s">
        <v>829</v>
      </c>
      <c r="V6226" t="s">
        <v>834</v>
      </c>
    </row>
    <row r="6227" spans="1:22" x14ac:dyDescent="0.3">
      <c r="A6227">
        <v>202324</v>
      </c>
      <c r="B6227" t="s">
        <v>820</v>
      </c>
      <c r="C6227" t="s">
        <v>821</v>
      </c>
      <c r="D6227" t="s">
        <v>822</v>
      </c>
      <c r="E6227" t="s">
        <v>823</v>
      </c>
      <c r="F6227" t="s">
        <v>898</v>
      </c>
      <c r="G6227" t="s">
        <v>899</v>
      </c>
      <c r="H6227" t="s">
        <v>998</v>
      </c>
      <c r="I6227">
        <v>208</v>
      </c>
      <c r="J6227" t="s">
        <v>999</v>
      </c>
      <c r="K6227" t="s">
        <v>835</v>
      </c>
      <c r="L6227" t="s">
        <v>839</v>
      </c>
      <c r="M6227" t="s">
        <v>829</v>
      </c>
      <c r="N6227" t="s">
        <v>829</v>
      </c>
      <c r="O6227" t="s">
        <v>829</v>
      </c>
      <c r="P6227" t="s">
        <v>829</v>
      </c>
      <c r="Q6227" t="s">
        <v>829</v>
      </c>
      <c r="R6227" t="s">
        <v>829</v>
      </c>
      <c r="S6227">
        <v>-7736639</v>
      </c>
      <c r="T6227" t="s">
        <v>829</v>
      </c>
      <c r="U6227" t="s">
        <v>829</v>
      </c>
      <c r="V6227" t="s">
        <v>834</v>
      </c>
    </row>
    <row r="6228" spans="1:22" x14ac:dyDescent="0.3">
      <c r="A6228">
        <v>202122</v>
      </c>
      <c r="B6228" t="s">
        <v>820</v>
      </c>
      <c r="C6228" t="s">
        <v>821</v>
      </c>
      <c r="D6228" t="s">
        <v>822</v>
      </c>
      <c r="E6228" t="s">
        <v>823</v>
      </c>
      <c r="F6228" t="s">
        <v>898</v>
      </c>
      <c r="G6228" t="s">
        <v>899</v>
      </c>
      <c r="H6228" t="s">
        <v>998</v>
      </c>
      <c r="I6228">
        <v>208</v>
      </c>
      <c r="J6228" t="s">
        <v>999</v>
      </c>
      <c r="K6228" t="s">
        <v>835</v>
      </c>
      <c r="L6228" t="s">
        <v>840</v>
      </c>
      <c r="M6228" t="s">
        <v>829</v>
      </c>
      <c r="N6228" t="s">
        <v>829</v>
      </c>
      <c r="O6228" t="s">
        <v>829</v>
      </c>
      <c r="P6228" t="s">
        <v>829</v>
      </c>
      <c r="Q6228" t="s">
        <v>829</v>
      </c>
      <c r="R6228" t="s">
        <v>829</v>
      </c>
      <c r="S6228">
        <v>0</v>
      </c>
      <c r="T6228" t="s">
        <v>829</v>
      </c>
      <c r="U6228" t="s">
        <v>829</v>
      </c>
      <c r="V6228" t="s">
        <v>834</v>
      </c>
    </row>
    <row r="6229" spans="1:22" x14ac:dyDescent="0.3">
      <c r="A6229">
        <v>202223</v>
      </c>
      <c r="B6229" t="s">
        <v>820</v>
      </c>
      <c r="C6229" t="s">
        <v>821</v>
      </c>
      <c r="D6229" t="s">
        <v>822</v>
      </c>
      <c r="E6229" t="s">
        <v>823</v>
      </c>
      <c r="F6229" t="s">
        <v>898</v>
      </c>
      <c r="G6229" t="s">
        <v>899</v>
      </c>
      <c r="H6229" t="s">
        <v>998</v>
      </c>
      <c r="I6229">
        <v>208</v>
      </c>
      <c r="J6229" t="s">
        <v>999</v>
      </c>
      <c r="K6229" t="s">
        <v>835</v>
      </c>
      <c r="L6229" t="s">
        <v>840</v>
      </c>
      <c r="M6229" t="s">
        <v>829</v>
      </c>
      <c r="N6229" t="s">
        <v>829</v>
      </c>
      <c r="O6229" t="s">
        <v>829</v>
      </c>
      <c r="P6229" t="s">
        <v>829</v>
      </c>
      <c r="Q6229" t="s">
        <v>829</v>
      </c>
      <c r="R6229" t="s">
        <v>829</v>
      </c>
      <c r="S6229">
        <v>0</v>
      </c>
      <c r="T6229" t="s">
        <v>829</v>
      </c>
      <c r="U6229" t="s">
        <v>829</v>
      </c>
      <c r="V6229" t="s">
        <v>834</v>
      </c>
    </row>
    <row r="6230" spans="1:22" x14ac:dyDescent="0.3">
      <c r="A6230">
        <v>202324</v>
      </c>
      <c r="B6230" t="s">
        <v>820</v>
      </c>
      <c r="C6230" t="s">
        <v>821</v>
      </c>
      <c r="D6230" t="s">
        <v>822</v>
      </c>
      <c r="E6230" t="s">
        <v>823</v>
      </c>
      <c r="F6230" t="s">
        <v>898</v>
      </c>
      <c r="G6230" t="s">
        <v>899</v>
      </c>
      <c r="H6230" t="s">
        <v>998</v>
      </c>
      <c r="I6230">
        <v>208</v>
      </c>
      <c r="J6230" t="s">
        <v>999</v>
      </c>
      <c r="K6230" t="s">
        <v>835</v>
      </c>
      <c r="L6230" t="s">
        <v>840</v>
      </c>
      <c r="M6230" t="s">
        <v>829</v>
      </c>
      <c r="N6230" t="s">
        <v>829</v>
      </c>
      <c r="O6230" t="s">
        <v>829</v>
      </c>
      <c r="P6230" t="s">
        <v>829</v>
      </c>
      <c r="Q6230" t="s">
        <v>829</v>
      </c>
      <c r="R6230" t="s">
        <v>829</v>
      </c>
      <c r="S6230">
        <v>0</v>
      </c>
      <c r="T6230" t="s">
        <v>829</v>
      </c>
      <c r="U6230" t="s">
        <v>829</v>
      </c>
      <c r="V6230" t="s">
        <v>834</v>
      </c>
    </row>
    <row r="6231" spans="1:22" x14ac:dyDescent="0.3">
      <c r="A6231">
        <v>202122</v>
      </c>
      <c r="B6231" t="s">
        <v>820</v>
      </c>
      <c r="C6231" t="s">
        <v>821</v>
      </c>
      <c r="D6231" t="s">
        <v>822</v>
      </c>
      <c r="E6231" t="s">
        <v>823</v>
      </c>
      <c r="F6231" t="s">
        <v>898</v>
      </c>
      <c r="G6231" t="s">
        <v>899</v>
      </c>
      <c r="H6231" t="s">
        <v>998</v>
      </c>
      <c r="I6231">
        <v>208</v>
      </c>
      <c r="J6231" t="s">
        <v>999</v>
      </c>
      <c r="K6231" t="s">
        <v>835</v>
      </c>
      <c r="L6231" t="s">
        <v>841</v>
      </c>
      <c r="M6231" t="s">
        <v>829</v>
      </c>
      <c r="N6231" t="s">
        <v>829</v>
      </c>
      <c r="O6231" t="s">
        <v>829</v>
      </c>
      <c r="P6231" t="s">
        <v>829</v>
      </c>
      <c r="Q6231" t="s">
        <v>829</v>
      </c>
      <c r="R6231" t="s">
        <v>829</v>
      </c>
      <c r="S6231">
        <v>232006509</v>
      </c>
      <c r="T6231" t="s">
        <v>829</v>
      </c>
      <c r="U6231" t="s">
        <v>829</v>
      </c>
      <c r="V6231" t="s">
        <v>834</v>
      </c>
    </row>
    <row r="6232" spans="1:22" x14ac:dyDescent="0.3">
      <c r="A6232">
        <v>202223</v>
      </c>
      <c r="B6232" t="s">
        <v>820</v>
      </c>
      <c r="C6232" t="s">
        <v>821</v>
      </c>
      <c r="D6232" t="s">
        <v>822</v>
      </c>
      <c r="E6232" t="s">
        <v>823</v>
      </c>
      <c r="F6232" t="s">
        <v>898</v>
      </c>
      <c r="G6232" t="s">
        <v>899</v>
      </c>
      <c r="H6232" t="s">
        <v>998</v>
      </c>
      <c r="I6232">
        <v>208</v>
      </c>
      <c r="J6232" t="s">
        <v>999</v>
      </c>
      <c r="K6232" t="s">
        <v>835</v>
      </c>
      <c r="L6232" t="s">
        <v>841</v>
      </c>
      <c r="M6232" t="s">
        <v>829</v>
      </c>
      <c r="N6232" t="s">
        <v>829</v>
      </c>
      <c r="O6232" t="s">
        <v>829</v>
      </c>
      <c r="P6232" t="s">
        <v>829</v>
      </c>
      <c r="Q6232" t="s">
        <v>829</v>
      </c>
      <c r="R6232" t="s">
        <v>829</v>
      </c>
      <c r="S6232">
        <v>232142999</v>
      </c>
      <c r="T6232" t="s">
        <v>829</v>
      </c>
      <c r="U6232" t="s">
        <v>829</v>
      </c>
      <c r="V6232" t="s">
        <v>834</v>
      </c>
    </row>
    <row r="6233" spans="1:22" x14ac:dyDescent="0.3">
      <c r="A6233">
        <v>202324</v>
      </c>
      <c r="B6233" t="s">
        <v>820</v>
      </c>
      <c r="C6233" t="s">
        <v>821</v>
      </c>
      <c r="D6233" t="s">
        <v>822</v>
      </c>
      <c r="E6233" t="s">
        <v>823</v>
      </c>
      <c r="F6233" t="s">
        <v>898</v>
      </c>
      <c r="G6233" t="s">
        <v>899</v>
      </c>
      <c r="H6233" t="s">
        <v>998</v>
      </c>
      <c r="I6233">
        <v>208</v>
      </c>
      <c r="J6233" t="s">
        <v>999</v>
      </c>
      <c r="K6233" t="s">
        <v>835</v>
      </c>
      <c r="L6233" t="s">
        <v>841</v>
      </c>
      <c r="M6233" t="s">
        <v>829</v>
      </c>
      <c r="N6233" t="s">
        <v>829</v>
      </c>
      <c r="O6233" t="s">
        <v>829</v>
      </c>
      <c r="P6233" t="s">
        <v>829</v>
      </c>
      <c r="Q6233" t="s">
        <v>829</v>
      </c>
      <c r="R6233" t="s">
        <v>829</v>
      </c>
      <c r="S6233">
        <v>241378526</v>
      </c>
      <c r="T6233" t="s">
        <v>829</v>
      </c>
      <c r="U6233" t="s">
        <v>829</v>
      </c>
      <c r="V6233" t="s">
        <v>834</v>
      </c>
    </row>
    <row r="6234" spans="1:22" x14ac:dyDescent="0.3">
      <c r="A6234">
        <v>202122</v>
      </c>
      <c r="B6234" t="s">
        <v>820</v>
      </c>
      <c r="C6234" t="s">
        <v>821</v>
      </c>
      <c r="D6234" t="s">
        <v>822</v>
      </c>
      <c r="E6234" t="s">
        <v>823</v>
      </c>
      <c r="F6234" t="s">
        <v>898</v>
      </c>
      <c r="G6234" t="s">
        <v>899</v>
      </c>
      <c r="H6234" t="s">
        <v>998</v>
      </c>
      <c r="I6234">
        <v>208</v>
      </c>
      <c r="J6234" t="s">
        <v>999</v>
      </c>
      <c r="K6234" t="s">
        <v>842</v>
      </c>
      <c r="L6234" t="s">
        <v>238</v>
      </c>
      <c r="M6234" t="s">
        <v>829</v>
      </c>
      <c r="N6234" t="s">
        <v>829</v>
      </c>
      <c r="O6234" t="s">
        <v>829</v>
      </c>
      <c r="P6234" t="s">
        <v>829</v>
      </c>
      <c r="Q6234" t="s">
        <v>829</v>
      </c>
      <c r="R6234" t="s">
        <v>829</v>
      </c>
      <c r="S6234">
        <v>1225855</v>
      </c>
      <c r="T6234">
        <v>551289</v>
      </c>
      <c r="U6234">
        <v>674566</v>
      </c>
      <c r="V6234">
        <v>17</v>
      </c>
    </row>
    <row r="6235" spans="1:22" x14ac:dyDescent="0.3">
      <c r="A6235">
        <v>202223</v>
      </c>
      <c r="B6235" t="s">
        <v>820</v>
      </c>
      <c r="C6235" t="s">
        <v>821</v>
      </c>
      <c r="D6235" t="s">
        <v>822</v>
      </c>
      <c r="E6235" t="s">
        <v>823</v>
      </c>
      <c r="F6235" t="s">
        <v>898</v>
      </c>
      <c r="G6235" t="s">
        <v>899</v>
      </c>
      <c r="H6235" t="s">
        <v>998</v>
      </c>
      <c r="I6235">
        <v>208</v>
      </c>
      <c r="J6235" t="s">
        <v>999</v>
      </c>
      <c r="K6235" t="s">
        <v>842</v>
      </c>
      <c r="L6235" t="s">
        <v>238</v>
      </c>
      <c r="M6235" t="s">
        <v>829</v>
      </c>
      <c r="N6235" t="s">
        <v>829</v>
      </c>
      <c r="O6235" t="s">
        <v>829</v>
      </c>
      <c r="P6235" t="s">
        <v>829</v>
      </c>
      <c r="Q6235" t="s">
        <v>829</v>
      </c>
      <c r="R6235" t="s">
        <v>829</v>
      </c>
      <c r="S6235">
        <v>1021141</v>
      </c>
      <c r="T6235">
        <v>31444</v>
      </c>
      <c r="U6235">
        <v>989697</v>
      </c>
      <c r="V6235">
        <v>26</v>
      </c>
    </row>
    <row r="6236" spans="1:22" x14ac:dyDescent="0.3">
      <c r="A6236">
        <v>202324</v>
      </c>
      <c r="B6236" t="s">
        <v>820</v>
      </c>
      <c r="C6236" t="s">
        <v>821</v>
      </c>
      <c r="D6236" t="s">
        <v>822</v>
      </c>
      <c r="E6236" t="s">
        <v>823</v>
      </c>
      <c r="F6236" t="s">
        <v>898</v>
      </c>
      <c r="G6236" t="s">
        <v>899</v>
      </c>
      <c r="H6236" t="s">
        <v>998</v>
      </c>
      <c r="I6236">
        <v>208</v>
      </c>
      <c r="J6236" t="s">
        <v>999</v>
      </c>
      <c r="K6236" t="s">
        <v>842</v>
      </c>
      <c r="L6236" t="s">
        <v>238</v>
      </c>
      <c r="M6236" t="s">
        <v>829</v>
      </c>
      <c r="N6236" t="s">
        <v>829</v>
      </c>
      <c r="O6236" t="s">
        <v>829</v>
      </c>
      <c r="P6236" t="s">
        <v>829</v>
      </c>
      <c r="Q6236" t="s">
        <v>829</v>
      </c>
      <c r="R6236" t="s">
        <v>829</v>
      </c>
      <c r="S6236">
        <v>741017</v>
      </c>
      <c r="T6236">
        <v>108569</v>
      </c>
      <c r="U6236">
        <v>632448</v>
      </c>
      <c r="V6236">
        <v>17</v>
      </c>
    </row>
    <row r="6237" spans="1:22" x14ac:dyDescent="0.3">
      <c r="A6237">
        <v>202122</v>
      </c>
      <c r="B6237" t="s">
        <v>820</v>
      </c>
      <c r="C6237" t="s">
        <v>821</v>
      </c>
      <c r="D6237" t="s">
        <v>822</v>
      </c>
      <c r="E6237" t="s">
        <v>823</v>
      </c>
      <c r="F6237" t="s">
        <v>898</v>
      </c>
      <c r="G6237" t="s">
        <v>899</v>
      </c>
      <c r="H6237" t="s">
        <v>998</v>
      </c>
      <c r="I6237">
        <v>208</v>
      </c>
      <c r="J6237" t="s">
        <v>999</v>
      </c>
      <c r="K6237" t="s">
        <v>842</v>
      </c>
      <c r="L6237" t="s">
        <v>240</v>
      </c>
      <c r="M6237" t="s">
        <v>829</v>
      </c>
      <c r="N6237" t="s">
        <v>829</v>
      </c>
      <c r="O6237" t="s">
        <v>829</v>
      </c>
      <c r="P6237" t="s">
        <v>829</v>
      </c>
      <c r="Q6237" t="s">
        <v>829</v>
      </c>
      <c r="R6237" t="s">
        <v>829</v>
      </c>
      <c r="S6237">
        <v>1769054</v>
      </c>
      <c r="T6237">
        <v>0</v>
      </c>
      <c r="U6237">
        <v>1769054</v>
      </c>
      <c r="V6237">
        <v>45</v>
      </c>
    </row>
    <row r="6238" spans="1:22" x14ac:dyDescent="0.3">
      <c r="A6238">
        <v>202223</v>
      </c>
      <c r="B6238" t="s">
        <v>820</v>
      </c>
      <c r="C6238" t="s">
        <v>821</v>
      </c>
      <c r="D6238" t="s">
        <v>822</v>
      </c>
      <c r="E6238" t="s">
        <v>823</v>
      </c>
      <c r="F6238" t="s">
        <v>898</v>
      </c>
      <c r="G6238" t="s">
        <v>899</v>
      </c>
      <c r="H6238" t="s">
        <v>998</v>
      </c>
      <c r="I6238">
        <v>208</v>
      </c>
      <c r="J6238" t="s">
        <v>999</v>
      </c>
      <c r="K6238" t="s">
        <v>842</v>
      </c>
      <c r="L6238" t="s">
        <v>240</v>
      </c>
      <c r="M6238" t="s">
        <v>829</v>
      </c>
      <c r="N6238" t="s">
        <v>829</v>
      </c>
      <c r="O6238" t="s">
        <v>829</v>
      </c>
      <c r="P6238" t="s">
        <v>829</v>
      </c>
      <c r="Q6238" t="s">
        <v>829</v>
      </c>
      <c r="R6238" t="s">
        <v>829</v>
      </c>
      <c r="S6238">
        <v>1931246</v>
      </c>
      <c r="T6238">
        <v>0</v>
      </c>
      <c r="U6238">
        <v>1931246</v>
      </c>
      <c r="V6238">
        <v>50</v>
      </c>
    </row>
    <row r="6239" spans="1:22" x14ac:dyDescent="0.3">
      <c r="A6239">
        <v>202324</v>
      </c>
      <c r="B6239" t="s">
        <v>820</v>
      </c>
      <c r="C6239" t="s">
        <v>821</v>
      </c>
      <c r="D6239" t="s">
        <v>822</v>
      </c>
      <c r="E6239" t="s">
        <v>823</v>
      </c>
      <c r="F6239" t="s">
        <v>898</v>
      </c>
      <c r="G6239" t="s">
        <v>899</v>
      </c>
      <c r="H6239" t="s">
        <v>998</v>
      </c>
      <c r="I6239">
        <v>208</v>
      </c>
      <c r="J6239" t="s">
        <v>999</v>
      </c>
      <c r="K6239" t="s">
        <v>842</v>
      </c>
      <c r="L6239" t="s">
        <v>240</v>
      </c>
      <c r="M6239" t="s">
        <v>829</v>
      </c>
      <c r="N6239" t="s">
        <v>829</v>
      </c>
      <c r="O6239" t="s">
        <v>829</v>
      </c>
      <c r="P6239" t="s">
        <v>829</v>
      </c>
      <c r="Q6239" t="s">
        <v>829</v>
      </c>
      <c r="R6239" t="s">
        <v>829</v>
      </c>
      <c r="S6239">
        <v>2108115</v>
      </c>
      <c r="T6239">
        <v>13314</v>
      </c>
      <c r="U6239">
        <v>2094801</v>
      </c>
      <c r="V6239">
        <v>55</v>
      </c>
    </row>
    <row r="6240" spans="1:22" x14ac:dyDescent="0.3">
      <c r="A6240">
        <v>202122</v>
      </c>
      <c r="B6240" t="s">
        <v>820</v>
      </c>
      <c r="C6240" t="s">
        <v>821</v>
      </c>
      <c r="D6240" t="s">
        <v>822</v>
      </c>
      <c r="E6240" t="s">
        <v>823</v>
      </c>
      <c r="F6240" t="s">
        <v>898</v>
      </c>
      <c r="G6240" t="s">
        <v>899</v>
      </c>
      <c r="H6240" t="s">
        <v>998</v>
      </c>
      <c r="I6240">
        <v>208</v>
      </c>
      <c r="J6240" t="s">
        <v>999</v>
      </c>
      <c r="K6240" t="s">
        <v>842</v>
      </c>
      <c r="L6240" t="s">
        <v>843</v>
      </c>
      <c r="M6240" t="s">
        <v>829</v>
      </c>
      <c r="N6240" t="s">
        <v>829</v>
      </c>
      <c r="O6240" t="s">
        <v>829</v>
      </c>
      <c r="P6240" t="s">
        <v>829</v>
      </c>
      <c r="Q6240" t="s">
        <v>829</v>
      </c>
      <c r="R6240" t="s">
        <v>829</v>
      </c>
      <c r="S6240">
        <v>0</v>
      </c>
      <c r="T6240">
        <v>0</v>
      </c>
      <c r="U6240">
        <v>0</v>
      </c>
      <c r="V6240">
        <v>0</v>
      </c>
    </row>
    <row r="6241" spans="1:22" x14ac:dyDescent="0.3">
      <c r="A6241">
        <v>202223</v>
      </c>
      <c r="B6241" t="s">
        <v>820</v>
      </c>
      <c r="C6241" t="s">
        <v>821</v>
      </c>
      <c r="D6241" t="s">
        <v>822</v>
      </c>
      <c r="E6241" t="s">
        <v>823</v>
      </c>
      <c r="F6241" t="s">
        <v>898</v>
      </c>
      <c r="G6241" t="s">
        <v>899</v>
      </c>
      <c r="H6241" t="s">
        <v>998</v>
      </c>
      <c r="I6241">
        <v>208</v>
      </c>
      <c r="J6241" t="s">
        <v>999</v>
      </c>
      <c r="K6241" t="s">
        <v>842</v>
      </c>
      <c r="L6241" t="s">
        <v>843</v>
      </c>
      <c r="M6241" t="s">
        <v>829</v>
      </c>
      <c r="N6241" t="s">
        <v>829</v>
      </c>
      <c r="O6241" t="s">
        <v>829</v>
      </c>
      <c r="P6241" t="s">
        <v>829</v>
      </c>
      <c r="Q6241" t="s">
        <v>829</v>
      </c>
      <c r="R6241" t="s">
        <v>829</v>
      </c>
      <c r="S6241">
        <v>0</v>
      </c>
      <c r="T6241">
        <v>0</v>
      </c>
      <c r="U6241">
        <v>0</v>
      </c>
      <c r="V6241">
        <v>0</v>
      </c>
    </row>
    <row r="6242" spans="1:22" x14ac:dyDescent="0.3">
      <c r="A6242">
        <v>202324</v>
      </c>
      <c r="B6242" t="s">
        <v>820</v>
      </c>
      <c r="C6242" t="s">
        <v>821</v>
      </c>
      <c r="D6242" t="s">
        <v>822</v>
      </c>
      <c r="E6242" t="s">
        <v>823</v>
      </c>
      <c r="F6242" t="s">
        <v>898</v>
      </c>
      <c r="G6242" t="s">
        <v>899</v>
      </c>
      <c r="H6242" t="s">
        <v>998</v>
      </c>
      <c r="I6242">
        <v>208</v>
      </c>
      <c r="J6242" t="s">
        <v>999</v>
      </c>
      <c r="K6242" t="s">
        <v>842</v>
      </c>
      <c r="L6242" t="s">
        <v>843</v>
      </c>
      <c r="M6242" t="s">
        <v>829</v>
      </c>
      <c r="N6242" t="s">
        <v>829</v>
      </c>
      <c r="O6242" t="s">
        <v>829</v>
      </c>
      <c r="P6242" t="s">
        <v>829</v>
      </c>
      <c r="Q6242" t="s">
        <v>829</v>
      </c>
      <c r="R6242" t="s">
        <v>829</v>
      </c>
      <c r="S6242">
        <v>125308</v>
      </c>
      <c r="T6242">
        <v>3500</v>
      </c>
      <c r="U6242">
        <v>121808</v>
      </c>
      <c r="V6242">
        <v>3</v>
      </c>
    </row>
    <row r="6243" spans="1:22" x14ac:dyDescent="0.3">
      <c r="A6243">
        <v>202122</v>
      </c>
      <c r="B6243" t="s">
        <v>820</v>
      </c>
      <c r="C6243" t="s">
        <v>821</v>
      </c>
      <c r="D6243" t="s">
        <v>822</v>
      </c>
      <c r="E6243" t="s">
        <v>823</v>
      </c>
      <c r="F6243" t="s">
        <v>898</v>
      </c>
      <c r="G6243" t="s">
        <v>899</v>
      </c>
      <c r="H6243" t="s">
        <v>998</v>
      </c>
      <c r="I6243">
        <v>208</v>
      </c>
      <c r="J6243" t="s">
        <v>999</v>
      </c>
      <c r="K6243" t="s">
        <v>842</v>
      </c>
      <c r="L6243" t="s">
        <v>249</v>
      </c>
      <c r="M6243">
        <v>0</v>
      </c>
      <c r="N6243">
        <v>0</v>
      </c>
      <c r="O6243">
        <v>2458442</v>
      </c>
      <c r="P6243">
        <v>89639</v>
      </c>
      <c r="Q6243">
        <v>0</v>
      </c>
      <c r="R6243" t="s">
        <v>829</v>
      </c>
      <c r="S6243">
        <v>2548081</v>
      </c>
      <c r="T6243">
        <v>0</v>
      </c>
      <c r="U6243">
        <v>2548081</v>
      </c>
      <c r="V6243">
        <v>65</v>
      </c>
    </row>
    <row r="6244" spans="1:22" x14ac:dyDescent="0.3">
      <c r="A6244">
        <v>202223</v>
      </c>
      <c r="B6244" t="s">
        <v>820</v>
      </c>
      <c r="C6244" t="s">
        <v>821</v>
      </c>
      <c r="D6244" t="s">
        <v>822</v>
      </c>
      <c r="E6244" t="s">
        <v>823</v>
      </c>
      <c r="F6244" t="s">
        <v>898</v>
      </c>
      <c r="G6244" t="s">
        <v>899</v>
      </c>
      <c r="H6244" t="s">
        <v>998</v>
      </c>
      <c r="I6244">
        <v>208</v>
      </c>
      <c r="J6244" t="s">
        <v>999</v>
      </c>
      <c r="K6244" t="s">
        <v>842</v>
      </c>
      <c r="L6244" t="s">
        <v>249</v>
      </c>
      <c r="M6244">
        <v>6269</v>
      </c>
      <c r="N6244">
        <v>938162</v>
      </c>
      <c r="O6244">
        <v>325543</v>
      </c>
      <c r="P6244">
        <v>3666234</v>
      </c>
      <c r="Q6244">
        <v>109334</v>
      </c>
      <c r="R6244" t="s">
        <v>829</v>
      </c>
      <c r="S6244">
        <v>5045543</v>
      </c>
      <c r="T6244">
        <v>56582</v>
      </c>
      <c r="U6244">
        <v>4988961</v>
      </c>
      <c r="V6244">
        <v>129</v>
      </c>
    </row>
    <row r="6245" spans="1:22" x14ac:dyDescent="0.3">
      <c r="A6245">
        <v>202324</v>
      </c>
      <c r="B6245" t="s">
        <v>820</v>
      </c>
      <c r="C6245" t="s">
        <v>821</v>
      </c>
      <c r="D6245" t="s">
        <v>822</v>
      </c>
      <c r="E6245" t="s">
        <v>823</v>
      </c>
      <c r="F6245" t="s">
        <v>898</v>
      </c>
      <c r="G6245" t="s">
        <v>899</v>
      </c>
      <c r="H6245" t="s">
        <v>998</v>
      </c>
      <c r="I6245">
        <v>208</v>
      </c>
      <c r="J6245" t="s">
        <v>999</v>
      </c>
      <c r="K6245" t="s">
        <v>842</v>
      </c>
      <c r="L6245" t="s">
        <v>249</v>
      </c>
      <c r="M6245">
        <v>0</v>
      </c>
      <c r="N6245">
        <v>912515</v>
      </c>
      <c r="O6245">
        <v>563097</v>
      </c>
      <c r="P6245">
        <v>3412170</v>
      </c>
      <c r="Q6245">
        <v>262941</v>
      </c>
      <c r="R6245" t="s">
        <v>829</v>
      </c>
      <c r="S6245">
        <v>5150723</v>
      </c>
      <c r="T6245">
        <v>148975</v>
      </c>
      <c r="U6245">
        <v>5001748</v>
      </c>
      <c r="V6245">
        <v>131</v>
      </c>
    </row>
    <row r="6246" spans="1:22" x14ac:dyDescent="0.3">
      <c r="A6246">
        <v>202122</v>
      </c>
      <c r="B6246" t="s">
        <v>820</v>
      </c>
      <c r="C6246" t="s">
        <v>821</v>
      </c>
      <c r="D6246" t="s">
        <v>822</v>
      </c>
      <c r="E6246" t="s">
        <v>823</v>
      </c>
      <c r="F6246" t="s">
        <v>898</v>
      </c>
      <c r="G6246" t="s">
        <v>899</v>
      </c>
      <c r="H6246" t="s">
        <v>998</v>
      </c>
      <c r="I6246">
        <v>208</v>
      </c>
      <c r="J6246" t="s">
        <v>999</v>
      </c>
      <c r="K6246" t="s">
        <v>842</v>
      </c>
      <c r="L6246" t="s">
        <v>844</v>
      </c>
      <c r="M6246">
        <v>0</v>
      </c>
      <c r="N6246">
        <v>809478</v>
      </c>
      <c r="O6246">
        <v>539782</v>
      </c>
      <c r="P6246">
        <v>0</v>
      </c>
      <c r="Q6246">
        <v>0</v>
      </c>
      <c r="R6246" t="s">
        <v>829</v>
      </c>
      <c r="S6246">
        <v>1349259</v>
      </c>
      <c r="T6246">
        <v>0</v>
      </c>
      <c r="U6246">
        <v>1349259</v>
      </c>
      <c r="V6246">
        <v>35</v>
      </c>
    </row>
    <row r="6247" spans="1:22" x14ac:dyDescent="0.3">
      <c r="A6247">
        <v>202223</v>
      </c>
      <c r="B6247" t="s">
        <v>820</v>
      </c>
      <c r="C6247" t="s">
        <v>821</v>
      </c>
      <c r="D6247" t="s">
        <v>822</v>
      </c>
      <c r="E6247" t="s">
        <v>823</v>
      </c>
      <c r="F6247" t="s">
        <v>898</v>
      </c>
      <c r="G6247" t="s">
        <v>899</v>
      </c>
      <c r="H6247" t="s">
        <v>998</v>
      </c>
      <c r="I6247">
        <v>208</v>
      </c>
      <c r="J6247" t="s">
        <v>999</v>
      </c>
      <c r="K6247" t="s">
        <v>842</v>
      </c>
      <c r="L6247" t="s">
        <v>844</v>
      </c>
      <c r="M6247">
        <v>0</v>
      </c>
      <c r="N6247">
        <v>0</v>
      </c>
      <c r="O6247">
        <v>0</v>
      </c>
      <c r="P6247">
        <v>0</v>
      </c>
      <c r="Q6247">
        <v>0</v>
      </c>
      <c r="R6247" t="s">
        <v>829</v>
      </c>
      <c r="S6247">
        <v>0</v>
      </c>
      <c r="T6247">
        <v>0</v>
      </c>
      <c r="U6247">
        <v>0</v>
      </c>
      <c r="V6247">
        <v>0</v>
      </c>
    </row>
    <row r="6248" spans="1:22" x14ac:dyDescent="0.3">
      <c r="A6248">
        <v>202324</v>
      </c>
      <c r="B6248" t="s">
        <v>820</v>
      </c>
      <c r="C6248" t="s">
        <v>821</v>
      </c>
      <c r="D6248" t="s">
        <v>822</v>
      </c>
      <c r="E6248" t="s">
        <v>823</v>
      </c>
      <c r="F6248" t="s">
        <v>898</v>
      </c>
      <c r="G6248" t="s">
        <v>899</v>
      </c>
      <c r="H6248" t="s">
        <v>998</v>
      </c>
      <c r="I6248">
        <v>208</v>
      </c>
      <c r="J6248" t="s">
        <v>999</v>
      </c>
      <c r="K6248" t="s">
        <v>842</v>
      </c>
      <c r="L6248" t="s">
        <v>844</v>
      </c>
      <c r="M6248">
        <v>0</v>
      </c>
      <c r="N6248">
        <v>0</v>
      </c>
      <c r="O6248">
        <v>0</v>
      </c>
      <c r="P6248">
        <v>0</v>
      </c>
      <c r="Q6248">
        <v>0</v>
      </c>
      <c r="R6248" t="s">
        <v>829</v>
      </c>
      <c r="S6248">
        <v>0</v>
      </c>
      <c r="T6248">
        <v>0</v>
      </c>
      <c r="U6248">
        <v>0</v>
      </c>
      <c r="V6248">
        <v>0</v>
      </c>
    </row>
    <row r="6249" spans="1:22" x14ac:dyDescent="0.3">
      <c r="A6249">
        <v>202122</v>
      </c>
      <c r="B6249" t="s">
        <v>820</v>
      </c>
      <c r="C6249" t="s">
        <v>821</v>
      </c>
      <c r="D6249" t="s">
        <v>822</v>
      </c>
      <c r="E6249" t="s">
        <v>823</v>
      </c>
      <c r="F6249" t="s">
        <v>898</v>
      </c>
      <c r="G6249" t="s">
        <v>899</v>
      </c>
      <c r="H6249" t="s">
        <v>998</v>
      </c>
      <c r="I6249">
        <v>208</v>
      </c>
      <c r="J6249" t="s">
        <v>999</v>
      </c>
      <c r="K6249" t="s">
        <v>842</v>
      </c>
      <c r="L6249" t="s">
        <v>251</v>
      </c>
      <c r="M6249" t="s">
        <v>829</v>
      </c>
      <c r="N6249" t="s">
        <v>829</v>
      </c>
      <c r="O6249">
        <v>14953</v>
      </c>
      <c r="P6249">
        <v>757032</v>
      </c>
      <c r="Q6249">
        <v>7519</v>
      </c>
      <c r="R6249">
        <v>74934</v>
      </c>
      <c r="S6249">
        <v>854437</v>
      </c>
      <c r="T6249">
        <v>0</v>
      </c>
      <c r="U6249">
        <v>854437</v>
      </c>
      <c r="V6249">
        <v>22</v>
      </c>
    </row>
    <row r="6250" spans="1:22" x14ac:dyDescent="0.3">
      <c r="A6250">
        <v>202223</v>
      </c>
      <c r="B6250" t="s">
        <v>820</v>
      </c>
      <c r="C6250" t="s">
        <v>821</v>
      </c>
      <c r="D6250" t="s">
        <v>822</v>
      </c>
      <c r="E6250" t="s">
        <v>823</v>
      </c>
      <c r="F6250" t="s">
        <v>898</v>
      </c>
      <c r="G6250" t="s">
        <v>899</v>
      </c>
      <c r="H6250" t="s">
        <v>998</v>
      </c>
      <c r="I6250">
        <v>208</v>
      </c>
      <c r="J6250" t="s">
        <v>999</v>
      </c>
      <c r="K6250" t="s">
        <v>842</v>
      </c>
      <c r="L6250" t="s">
        <v>251</v>
      </c>
      <c r="M6250" t="s">
        <v>829</v>
      </c>
      <c r="N6250" t="s">
        <v>829</v>
      </c>
      <c r="O6250">
        <v>0</v>
      </c>
      <c r="P6250">
        <v>512574</v>
      </c>
      <c r="Q6250">
        <v>0</v>
      </c>
      <c r="R6250">
        <v>76682</v>
      </c>
      <c r="S6250">
        <v>589256</v>
      </c>
      <c r="T6250">
        <v>6608</v>
      </c>
      <c r="U6250">
        <v>582648</v>
      </c>
      <c r="V6250">
        <v>15</v>
      </c>
    </row>
    <row r="6251" spans="1:22" x14ac:dyDescent="0.3">
      <c r="A6251">
        <v>202324</v>
      </c>
      <c r="B6251" t="s">
        <v>820</v>
      </c>
      <c r="C6251" t="s">
        <v>821</v>
      </c>
      <c r="D6251" t="s">
        <v>822</v>
      </c>
      <c r="E6251" t="s">
        <v>823</v>
      </c>
      <c r="F6251" t="s">
        <v>898</v>
      </c>
      <c r="G6251" t="s">
        <v>899</v>
      </c>
      <c r="H6251" t="s">
        <v>998</v>
      </c>
      <c r="I6251">
        <v>208</v>
      </c>
      <c r="J6251" t="s">
        <v>999</v>
      </c>
      <c r="K6251" t="s">
        <v>842</v>
      </c>
      <c r="L6251" t="s">
        <v>251</v>
      </c>
      <c r="M6251" t="s">
        <v>829</v>
      </c>
      <c r="N6251" t="s">
        <v>829</v>
      </c>
      <c r="O6251">
        <v>57147</v>
      </c>
      <c r="P6251">
        <v>1316052</v>
      </c>
      <c r="Q6251">
        <v>17447</v>
      </c>
      <c r="R6251">
        <v>209687</v>
      </c>
      <c r="S6251">
        <v>1600333</v>
      </c>
      <c r="T6251">
        <v>46287</v>
      </c>
      <c r="U6251">
        <v>1554047</v>
      </c>
      <c r="V6251">
        <v>41</v>
      </c>
    </row>
    <row r="6252" spans="1:22" x14ac:dyDescent="0.3">
      <c r="A6252">
        <v>202122</v>
      </c>
      <c r="B6252" t="s">
        <v>820</v>
      </c>
      <c r="C6252" t="s">
        <v>821</v>
      </c>
      <c r="D6252" t="s">
        <v>822</v>
      </c>
      <c r="E6252" t="s">
        <v>823</v>
      </c>
      <c r="F6252" t="s">
        <v>898</v>
      </c>
      <c r="G6252" t="s">
        <v>899</v>
      </c>
      <c r="H6252" t="s">
        <v>998</v>
      </c>
      <c r="I6252">
        <v>208</v>
      </c>
      <c r="J6252" t="s">
        <v>999</v>
      </c>
      <c r="K6252" t="s">
        <v>842</v>
      </c>
      <c r="L6252" t="s">
        <v>253</v>
      </c>
      <c r="M6252" t="s">
        <v>829</v>
      </c>
      <c r="N6252" t="s">
        <v>829</v>
      </c>
      <c r="O6252">
        <v>0</v>
      </c>
      <c r="P6252">
        <v>74984</v>
      </c>
      <c r="Q6252">
        <v>7495</v>
      </c>
      <c r="R6252">
        <v>14991</v>
      </c>
      <c r="S6252">
        <v>97470</v>
      </c>
      <c r="T6252">
        <v>0</v>
      </c>
      <c r="U6252">
        <v>97470</v>
      </c>
      <c r="V6252">
        <v>2</v>
      </c>
    </row>
    <row r="6253" spans="1:22" x14ac:dyDescent="0.3">
      <c r="A6253">
        <v>202223</v>
      </c>
      <c r="B6253" t="s">
        <v>820</v>
      </c>
      <c r="C6253" t="s">
        <v>821</v>
      </c>
      <c r="D6253" t="s">
        <v>822</v>
      </c>
      <c r="E6253" t="s">
        <v>823</v>
      </c>
      <c r="F6253" t="s">
        <v>898</v>
      </c>
      <c r="G6253" t="s">
        <v>899</v>
      </c>
      <c r="H6253" t="s">
        <v>998</v>
      </c>
      <c r="I6253">
        <v>208</v>
      </c>
      <c r="J6253" t="s">
        <v>999</v>
      </c>
      <c r="K6253" t="s">
        <v>842</v>
      </c>
      <c r="L6253" t="s">
        <v>253</v>
      </c>
      <c r="M6253" t="s">
        <v>829</v>
      </c>
      <c r="N6253" t="s">
        <v>829</v>
      </c>
      <c r="O6253">
        <v>0</v>
      </c>
      <c r="P6253">
        <v>0</v>
      </c>
      <c r="Q6253">
        <v>0</v>
      </c>
      <c r="R6253">
        <v>0</v>
      </c>
      <c r="S6253">
        <v>0</v>
      </c>
      <c r="T6253">
        <v>0</v>
      </c>
      <c r="U6253">
        <v>0</v>
      </c>
      <c r="V6253">
        <v>0</v>
      </c>
    </row>
    <row r="6254" spans="1:22" x14ac:dyDescent="0.3">
      <c r="A6254">
        <v>202324</v>
      </c>
      <c r="B6254" t="s">
        <v>820</v>
      </c>
      <c r="C6254" t="s">
        <v>821</v>
      </c>
      <c r="D6254" t="s">
        <v>822</v>
      </c>
      <c r="E6254" t="s">
        <v>823</v>
      </c>
      <c r="F6254" t="s">
        <v>898</v>
      </c>
      <c r="G6254" t="s">
        <v>899</v>
      </c>
      <c r="H6254" t="s">
        <v>998</v>
      </c>
      <c r="I6254">
        <v>208</v>
      </c>
      <c r="J6254" t="s">
        <v>999</v>
      </c>
      <c r="K6254" t="s">
        <v>842</v>
      </c>
      <c r="L6254" t="s">
        <v>253</v>
      </c>
      <c r="M6254" t="s">
        <v>829</v>
      </c>
      <c r="N6254" t="s">
        <v>829</v>
      </c>
      <c r="O6254">
        <v>0</v>
      </c>
      <c r="P6254">
        <v>0</v>
      </c>
      <c r="Q6254">
        <v>0</v>
      </c>
      <c r="R6254">
        <v>0</v>
      </c>
      <c r="S6254">
        <v>0</v>
      </c>
      <c r="T6254">
        <v>0</v>
      </c>
      <c r="U6254">
        <v>0</v>
      </c>
      <c r="V6254">
        <v>0</v>
      </c>
    </row>
    <row r="6255" spans="1:22" x14ac:dyDescent="0.3">
      <c r="A6255">
        <v>202122</v>
      </c>
      <c r="B6255" t="s">
        <v>820</v>
      </c>
      <c r="C6255" t="s">
        <v>821</v>
      </c>
      <c r="D6255" t="s">
        <v>822</v>
      </c>
      <c r="E6255" t="s">
        <v>823</v>
      </c>
      <c r="F6255" t="s">
        <v>898</v>
      </c>
      <c r="G6255" t="s">
        <v>899</v>
      </c>
      <c r="H6255" t="s">
        <v>998</v>
      </c>
      <c r="I6255">
        <v>208</v>
      </c>
      <c r="J6255" t="s">
        <v>999</v>
      </c>
      <c r="K6255" t="s">
        <v>842</v>
      </c>
      <c r="L6255" t="s">
        <v>845</v>
      </c>
      <c r="M6255" t="s">
        <v>829</v>
      </c>
      <c r="N6255" t="s">
        <v>829</v>
      </c>
      <c r="O6255">
        <v>0</v>
      </c>
      <c r="P6255">
        <v>0</v>
      </c>
      <c r="Q6255">
        <v>0</v>
      </c>
      <c r="R6255">
        <v>0</v>
      </c>
      <c r="S6255">
        <v>0</v>
      </c>
      <c r="T6255">
        <v>0</v>
      </c>
      <c r="U6255">
        <v>0</v>
      </c>
      <c r="V6255">
        <v>0</v>
      </c>
    </row>
    <row r="6256" spans="1:22" x14ac:dyDescent="0.3">
      <c r="A6256">
        <v>202223</v>
      </c>
      <c r="B6256" t="s">
        <v>820</v>
      </c>
      <c r="C6256" t="s">
        <v>821</v>
      </c>
      <c r="D6256" t="s">
        <v>822</v>
      </c>
      <c r="E6256" t="s">
        <v>823</v>
      </c>
      <c r="F6256" t="s">
        <v>898</v>
      </c>
      <c r="G6256" t="s">
        <v>899</v>
      </c>
      <c r="H6256" t="s">
        <v>998</v>
      </c>
      <c r="I6256">
        <v>208</v>
      </c>
      <c r="J6256" t="s">
        <v>999</v>
      </c>
      <c r="K6256" t="s">
        <v>842</v>
      </c>
      <c r="L6256" t="s">
        <v>845</v>
      </c>
      <c r="M6256" t="s">
        <v>829</v>
      </c>
      <c r="N6256" t="s">
        <v>829</v>
      </c>
      <c r="O6256">
        <v>0</v>
      </c>
      <c r="P6256">
        <v>0</v>
      </c>
      <c r="Q6256">
        <v>0</v>
      </c>
      <c r="R6256">
        <v>0</v>
      </c>
      <c r="S6256">
        <v>0</v>
      </c>
      <c r="T6256">
        <v>0</v>
      </c>
      <c r="U6256">
        <v>0</v>
      </c>
      <c r="V6256">
        <v>0</v>
      </c>
    </row>
    <row r="6257" spans="1:22" x14ac:dyDescent="0.3">
      <c r="A6257">
        <v>202324</v>
      </c>
      <c r="B6257" t="s">
        <v>820</v>
      </c>
      <c r="C6257" t="s">
        <v>821</v>
      </c>
      <c r="D6257" t="s">
        <v>822</v>
      </c>
      <c r="E6257" t="s">
        <v>823</v>
      </c>
      <c r="F6257" t="s">
        <v>898</v>
      </c>
      <c r="G6257" t="s">
        <v>899</v>
      </c>
      <c r="H6257" t="s">
        <v>998</v>
      </c>
      <c r="I6257">
        <v>208</v>
      </c>
      <c r="J6257" t="s">
        <v>999</v>
      </c>
      <c r="K6257" t="s">
        <v>842</v>
      </c>
      <c r="L6257" t="s">
        <v>845</v>
      </c>
      <c r="M6257" t="s">
        <v>829</v>
      </c>
      <c r="N6257" t="s">
        <v>829</v>
      </c>
      <c r="O6257">
        <v>0</v>
      </c>
      <c r="P6257">
        <v>0</v>
      </c>
      <c r="Q6257">
        <v>0</v>
      </c>
      <c r="R6257">
        <v>0</v>
      </c>
      <c r="S6257">
        <v>0</v>
      </c>
      <c r="T6257">
        <v>0</v>
      </c>
      <c r="U6257">
        <v>0</v>
      </c>
      <c r="V6257">
        <v>0</v>
      </c>
    </row>
    <row r="6258" spans="1:22" x14ac:dyDescent="0.3">
      <c r="A6258">
        <v>202122</v>
      </c>
      <c r="B6258" t="s">
        <v>820</v>
      </c>
      <c r="C6258" t="s">
        <v>821</v>
      </c>
      <c r="D6258" t="s">
        <v>822</v>
      </c>
      <c r="E6258" t="s">
        <v>823</v>
      </c>
      <c r="F6258" t="s">
        <v>866</v>
      </c>
      <c r="G6258" t="s">
        <v>867</v>
      </c>
      <c r="H6258" t="s">
        <v>1000</v>
      </c>
      <c r="I6258">
        <v>888</v>
      </c>
      <c r="J6258" t="s">
        <v>1001</v>
      </c>
      <c r="K6258" t="s">
        <v>828</v>
      </c>
      <c r="L6258" t="s">
        <v>336</v>
      </c>
      <c r="M6258">
        <v>0</v>
      </c>
      <c r="N6258">
        <v>217007</v>
      </c>
      <c r="O6258">
        <v>74333</v>
      </c>
      <c r="P6258">
        <v>28704999</v>
      </c>
      <c r="Q6258">
        <v>6782512</v>
      </c>
      <c r="R6258" t="s">
        <v>829</v>
      </c>
      <c r="S6258">
        <v>35778851</v>
      </c>
      <c r="T6258" t="s">
        <v>829</v>
      </c>
      <c r="U6258">
        <v>35778851</v>
      </c>
      <c r="V6258">
        <v>255</v>
      </c>
    </row>
    <row r="6259" spans="1:22" x14ac:dyDescent="0.3">
      <c r="A6259">
        <v>202223</v>
      </c>
      <c r="B6259" t="s">
        <v>820</v>
      </c>
      <c r="C6259" t="s">
        <v>821</v>
      </c>
      <c r="D6259" t="s">
        <v>822</v>
      </c>
      <c r="E6259" t="s">
        <v>823</v>
      </c>
      <c r="F6259" t="s">
        <v>866</v>
      </c>
      <c r="G6259" t="s">
        <v>867</v>
      </c>
      <c r="H6259" t="s">
        <v>1000</v>
      </c>
      <c r="I6259">
        <v>888</v>
      </c>
      <c r="J6259" t="s">
        <v>1001</v>
      </c>
      <c r="K6259" t="s">
        <v>828</v>
      </c>
      <c r="L6259" t="s">
        <v>336</v>
      </c>
      <c r="M6259">
        <v>0</v>
      </c>
      <c r="N6259">
        <v>544845</v>
      </c>
      <c r="O6259">
        <v>95665</v>
      </c>
      <c r="P6259">
        <v>29854992</v>
      </c>
      <c r="Q6259">
        <v>6720012</v>
      </c>
      <c r="R6259" t="s">
        <v>829</v>
      </c>
      <c r="S6259">
        <v>37215514</v>
      </c>
      <c r="T6259" t="s">
        <v>829</v>
      </c>
      <c r="U6259">
        <v>37215514</v>
      </c>
      <c r="V6259">
        <v>265</v>
      </c>
    </row>
    <row r="6260" spans="1:22" x14ac:dyDescent="0.3">
      <c r="A6260">
        <v>202324</v>
      </c>
      <c r="B6260" t="s">
        <v>820</v>
      </c>
      <c r="C6260" t="s">
        <v>821</v>
      </c>
      <c r="D6260" t="s">
        <v>822</v>
      </c>
      <c r="E6260" t="s">
        <v>823</v>
      </c>
      <c r="F6260" t="s">
        <v>866</v>
      </c>
      <c r="G6260" t="s">
        <v>867</v>
      </c>
      <c r="H6260" t="s">
        <v>1000</v>
      </c>
      <c r="I6260">
        <v>888</v>
      </c>
      <c r="J6260" t="s">
        <v>1001</v>
      </c>
      <c r="K6260" t="s">
        <v>828</v>
      </c>
      <c r="L6260" t="s">
        <v>336</v>
      </c>
      <c r="M6260">
        <v>0</v>
      </c>
      <c r="N6260">
        <v>762836</v>
      </c>
      <c r="O6260">
        <v>145834</v>
      </c>
      <c r="P6260">
        <v>27371661</v>
      </c>
      <c r="Q6260">
        <v>6947509</v>
      </c>
      <c r="R6260" t="s">
        <v>829</v>
      </c>
      <c r="S6260">
        <v>35227840</v>
      </c>
      <c r="T6260" t="s">
        <v>829</v>
      </c>
      <c r="U6260">
        <v>35227840</v>
      </c>
      <c r="V6260">
        <v>265</v>
      </c>
    </row>
    <row r="6261" spans="1:22" x14ac:dyDescent="0.3">
      <c r="A6261">
        <v>202122</v>
      </c>
      <c r="B6261" t="s">
        <v>820</v>
      </c>
      <c r="C6261" t="s">
        <v>821</v>
      </c>
      <c r="D6261" t="s">
        <v>822</v>
      </c>
      <c r="E6261" t="s">
        <v>823</v>
      </c>
      <c r="F6261" t="s">
        <v>866</v>
      </c>
      <c r="G6261" t="s">
        <v>867</v>
      </c>
      <c r="H6261" t="s">
        <v>1000</v>
      </c>
      <c r="I6261">
        <v>888</v>
      </c>
      <c r="J6261" t="s">
        <v>1001</v>
      </c>
      <c r="K6261" t="s">
        <v>828</v>
      </c>
      <c r="L6261" t="s">
        <v>235</v>
      </c>
      <c r="M6261" t="s">
        <v>829</v>
      </c>
      <c r="N6261">
        <v>0</v>
      </c>
      <c r="O6261">
        <v>0</v>
      </c>
      <c r="P6261" t="s">
        <v>829</v>
      </c>
      <c r="Q6261" t="s">
        <v>829</v>
      </c>
      <c r="R6261" t="s">
        <v>829</v>
      </c>
      <c r="S6261">
        <v>0</v>
      </c>
      <c r="T6261">
        <v>0</v>
      </c>
      <c r="U6261">
        <v>0</v>
      </c>
      <c r="V6261">
        <v>0</v>
      </c>
    </row>
    <row r="6262" spans="1:22" x14ac:dyDescent="0.3">
      <c r="A6262">
        <v>202223</v>
      </c>
      <c r="B6262" t="s">
        <v>820</v>
      </c>
      <c r="C6262" t="s">
        <v>821</v>
      </c>
      <c r="D6262" t="s">
        <v>822</v>
      </c>
      <c r="E6262" t="s">
        <v>823</v>
      </c>
      <c r="F6262" t="s">
        <v>866</v>
      </c>
      <c r="G6262" t="s">
        <v>867</v>
      </c>
      <c r="H6262" t="s">
        <v>1000</v>
      </c>
      <c r="I6262">
        <v>888</v>
      </c>
      <c r="J6262" t="s">
        <v>1001</v>
      </c>
      <c r="K6262" t="s">
        <v>828</v>
      </c>
      <c r="L6262" t="s">
        <v>235</v>
      </c>
      <c r="M6262" t="s">
        <v>829</v>
      </c>
      <c r="N6262">
        <v>1019601</v>
      </c>
      <c r="O6262">
        <v>0</v>
      </c>
      <c r="P6262" t="s">
        <v>829</v>
      </c>
      <c r="Q6262" t="s">
        <v>829</v>
      </c>
      <c r="R6262" t="s">
        <v>829</v>
      </c>
      <c r="S6262">
        <v>1019601</v>
      </c>
      <c r="T6262">
        <v>0</v>
      </c>
      <c r="U6262">
        <v>1019601</v>
      </c>
      <c r="V6262">
        <v>7</v>
      </c>
    </row>
    <row r="6263" spans="1:22" x14ac:dyDescent="0.3">
      <c r="A6263">
        <v>202324</v>
      </c>
      <c r="B6263" t="s">
        <v>820</v>
      </c>
      <c r="C6263" t="s">
        <v>821</v>
      </c>
      <c r="D6263" t="s">
        <v>822</v>
      </c>
      <c r="E6263" t="s">
        <v>823</v>
      </c>
      <c r="F6263" t="s">
        <v>866</v>
      </c>
      <c r="G6263" t="s">
        <v>867</v>
      </c>
      <c r="H6263" t="s">
        <v>1000</v>
      </c>
      <c r="I6263">
        <v>888</v>
      </c>
      <c r="J6263" t="s">
        <v>1001</v>
      </c>
      <c r="K6263" t="s">
        <v>828</v>
      </c>
      <c r="L6263" t="s">
        <v>235</v>
      </c>
      <c r="M6263" t="s">
        <v>829</v>
      </c>
      <c r="N6263">
        <v>1000000</v>
      </c>
      <c r="O6263">
        <v>0</v>
      </c>
      <c r="P6263" t="s">
        <v>829</v>
      </c>
      <c r="Q6263" t="s">
        <v>829</v>
      </c>
      <c r="R6263" t="s">
        <v>829</v>
      </c>
      <c r="S6263">
        <v>1000000</v>
      </c>
      <c r="T6263">
        <v>0</v>
      </c>
      <c r="U6263">
        <v>1000000</v>
      </c>
      <c r="V6263">
        <v>8</v>
      </c>
    </row>
    <row r="6264" spans="1:22" x14ac:dyDescent="0.3">
      <c r="A6264">
        <v>202122</v>
      </c>
      <c r="B6264" t="s">
        <v>820</v>
      </c>
      <c r="C6264" t="s">
        <v>821</v>
      </c>
      <c r="D6264" t="s">
        <v>822</v>
      </c>
      <c r="E6264" t="s">
        <v>823</v>
      </c>
      <c r="F6264" t="s">
        <v>866</v>
      </c>
      <c r="G6264" t="s">
        <v>867</v>
      </c>
      <c r="H6264" t="s">
        <v>1000</v>
      </c>
      <c r="I6264">
        <v>888</v>
      </c>
      <c r="J6264" t="s">
        <v>1001</v>
      </c>
      <c r="K6264" t="s">
        <v>828</v>
      </c>
      <c r="L6264" t="s">
        <v>534</v>
      </c>
      <c r="M6264">
        <v>0</v>
      </c>
      <c r="N6264">
        <v>10006963</v>
      </c>
      <c r="O6264">
        <v>2206886</v>
      </c>
      <c r="P6264">
        <v>39202652</v>
      </c>
      <c r="Q6264">
        <v>3628033</v>
      </c>
      <c r="R6264" t="s">
        <v>829</v>
      </c>
      <c r="S6264">
        <v>55044533</v>
      </c>
      <c r="T6264">
        <v>0</v>
      </c>
      <c r="U6264">
        <v>55044533</v>
      </c>
      <c r="V6264">
        <v>195</v>
      </c>
    </row>
    <row r="6265" spans="1:22" x14ac:dyDescent="0.3">
      <c r="A6265">
        <v>202223</v>
      </c>
      <c r="B6265" t="s">
        <v>820</v>
      </c>
      <c r="C6265" t="s">
        <v>821</v>
      </c>
      <c r="D6265" t="s">
        <v>822</v>
      </c>
      <c r="E6265" t="s">
        <v>823</v>
      </c>
      <c r="F6265" t="s">
        <v>866</v>
      </c>
      <c r="G6265" t="s">
        <v>867</v>
      </c>
      <c r="H6265" t="s">
        <v>1000</v>
      </c>
      <c r="I6265">
        <v>888</v>
      </c>
      <c r="J6265" t="s">
        <v>1001</v>
      </c>
      <c r="K6265" t="s">
        <v>828</v>
      </c>
      <c r="L6265" t="s">
        <v>534</v>
      </c>
      <c r="M6265">
        <v>0</v>
      </c>
      <c r="N6265">
        <v>14231779</v>
      </c>
      <c r="O6265">
        <v>2878887</v>
      </c>
      <c r="P6265">
        <v>46715948</v>
      </c>
      <c r="Q6265">
        <v>4951960</v>
      </c>
      <c r="R6265" t="s">
        <v>829</v>
      </c>
      <c r="S6265">
        <v>68778574</v>
      </c>
      <c r="T6265">
        <v>0</v>
      </c>
      <c r="U6265">
        <v>68778574</v>
      </c>
      <c r="V6265">
        <v>245</v>
      </c>
    </row>
    <row r="6266" spans="1:22" x14ac:dyDescent="0.3">
      <c r="A6266">
        <v>202324</v>
      </c>
      <c r="B6266" t="s">
        <v>820</v>
      </c>
      <c r="C6266" t="s">
        <v>821</v>
      </c>
      <c r="D6266" t="s">
        <v>822</v>
      </c>
      <c r="E6266" t="s">
        <v>823</v>
      </c>
      <c r="F6266" t="s">
        <v>866</v>
      </c>
      <c r="G6266" t="s">
        <v>867</v>
      </c>
      <c r="H6266" t="s">
        <v>1000</v>
      </c>
      <c r="I6266">
        <v>888</v>
      </c>
      <c r="J6266" t="s">
        <v>1001</v>
      </c>
      <c r="K6266" t="s">
        <v>828</v>
      </c>
      <c r="L6266" t="s">
        <v>534</v>
      </c>
      <c r="M6266">
        <v>14863</v>
      </c>
      <c r="N6266">
        <v>23458614</v>
      </c>
      <c r="O6266">
        <v>5330109</v>
      </c>
      <c r="P6266">
        <v>57344853</v>
      </c>
      <c r="Q6266">
        <v>6590271</v>
      </c>
      <c r="R6266" t="s">
        <v>829</v>
      </c>
      <c r="S6266">
        <v>92738710</v>
      </c>
      <c r="T6266">
        <v>0</v>
      </c>
      <c r="U6266">
        <v>92738710</v>
      </c>
      <c r="V6266">
        <v>330</v>
      </c>
    </row>
    <row r="6267" spans="1:22" x14ac:dyDescent="0.3">
      <c r="A6267">
        <v>202122</v>
      </c>
      <c r="B6267" t="s">
        <v>820</v>
      </c>
      <c r="C6267" t="s">
        <v>821</v>
      </c>
      <c r="D6267" t="s">
        <v>822</v>
      </c>
      <c r="E6267" t="s">
        <v>823</v>
      </c>
      <c r="F6267" t="s">
        <v>866</v>
      </c>
      <c r="G6267" t="s">
        <v>867</v>
      </c>
      <c r="H6267" t="s">
        <v>1000</v>
      </c>
      <c r="I6267">
        <v>888</v>
      </c>
      <c r="J6267" t="s">
        <v>1001</v>
      </c>
      <c r="K6267" t="s">
        <v>828</v>
      </c>
      <c r="L6267" t="s">
        <v>603</v>
      </c>
      <c r="M6267" t="s">
        <v>829</v>
      </c>
      <c r="N6267" t="s">
        <v>829</v>
      </c>
      <c r="O6267" t="s">
        <v>829</v>
      </c>
      <c r="P6267">
        <v>1104766</v>
      </c>
      <c r="Q6267">
        <v>0</v>
      </c>
      <c r="R6267">
        <v>1022548</v>
      </c>
      <c r="S6267">
        <v>2127314</v>
      </c>
      <c r="T6267">
        <v>0</v>
      </c>
      <c r="U6267">
        <v>2127314</v>
      </c>
      <c r="V6267">
        <v>8</v>
      </c>
    </row>
    <row r="6268" spans="1:22" x14ac:dyDescent="0.3">
      <c r="A6268">
        <v>202223</v>
      </c>
      <c r="B6268" t="s">
        <v>820</v>
      </c>
      <c r="C6268" t="s">
        <v>821</v>
      </c>
      <c r="D6268" t="s">
        <v>822</v>
      </c>
      <c r="E6268" t="s">
        <v>823</v>
      </c>
      <c r="F6268" t="s">
        <v>866</v>
      </c>
      <c r="G6268" t="s">
        <v>867</v>
      </c>
      <c r="H6268" t="s">
        <v>1000</v>
      </c>
      <c r="I6268">
        <v>888</v>
      </c>
      <c r="J6268" t="s">
        <v>1001</v>
      </c>
      <c r="K6268" t="s">
        <v>828</v>
      </c>
      <c r="L6268" t="s">
        <v>603</v>
      </c>
      <c r="M6268" t="s">
        <v>829</v>
      </c>
      <c r="N6268" t="s">
        <v>829</v>
      </c>
      <c r="O6268" t="s">
        <v>829</v>
      </c>
      <c r="P6268">
        <v>2203135</v>
      </c>
      <c r="Q6268">
        <v>0</v>
      </c>
      <c r="R6268">
        <v>977422</v>
      </c>
      <c r="S6268">
        <v>3180556</v>
      </c>
      <c r="T6268">
        <v>0</v>
      </c>
      <c r="U6268">
        <v>3180556</v>
      </c>
      <c r="V6268">
        <v>11</v>
      </c>
    </row>
    <row r="6269" spans="1:22" x14ac:dyDescent="0.3">
      <c r="A6269">
        <v>202324</v>
      </c>
      <c r="B6269" t="s">
        <v>820</v>
      </c>
      <c r="C6269" t="s">
        <v>821</v>
      </c>
      <c r="D6269" t="s">
        <v>822</v>
      </c>
      <c r="E6269" t="s">
        <v>823</v>
      </c>
      <c r="F6269" t="s">
        <v>866</v>
      </c>
      <c r="G6269" t="s">
        <v>867</v>
      </c>
      <c r="H6269" t="s">
        <v>1000</v>
      </c>
      <c r="I6269">
        <v>888</v>
      </c>
      <c r="J6269" t="s">
        <v>1001</v>
      </c>
      <c r="K6269" t="s">
        <v>828</v>
      </c>
      <c r="L6269" t="s">
        <v>603</v>
      </c>
      <c r="M6269" t="s">
        <v>829</v>
      </c>
      <c r="N6269" t="s">
        <v>829</v>
      </c>
      <c r="O6269" t="s">
        <v>829</v>
      </c>
      <c r="P6269">
        <v>1299230</v>
      </c>
      <c r="Q6269">
        <v>0</v>
      </c>
      <c r="R6269">
        <v>3214284</v>
      </c>
      <c r="S6269">
        <v>4513514</v>
      </c>
      <c r="T6269">
        <v>0</v>
      </c>
      <c r="U6269">
        <v>4513514</v>
      </c>
      <c r="V6269">
        <v>16</v>
      </c>
    </row>
    <row r="6270" spans="1:22" x14ac:dyDescent="0.3">
      <c r="A6270">
        <v>202122</v>
      </c>
      <c r="B6270" t="s">
        <v>820</v>
      </c>
      <c r="C6270" t="s">
        <v>821</v>
      </c>
      <c r="D6270" t="s">
        <v>822</v>
      </c>
      <c r="E6270" t="s">
        <v>823</v>
      </c>
      <c r="F6270" t="s">
        <v>866</v>
      </c>
      <c r="G6270" t="s">
        <v>867</v>
      </c>
      <c r="H6270" t="s">
        <v>1000</v>
      </c>
      <c r="I6270">
        <v>888</v>
      </c>
      <c r="J6270" t="s">
        <v>1001</v>
      </c>
      <c r="K6270" t="s">
        <v>828</v>
      </c>
      <c r="L6270" t="s">
        <v>606</v>
      </c>
      <c r="M6270">
        <v>0</v>
      </c>
      <c r="N6270">
        <v>0</v>
      </c>
      <c r="O6270">
        <v>0</v>
      </c>
      <c r="P6270">
        <v>0</v>
      </c>
      <c r="Q6270">
        <v>0</v>
      </c>
      <c r="R6270">
        <v>0</v>
      </c>
      <c r="S6270">
        <v>0</v>
      </c>
      <c r="T6270">
        <v>0</v>
      </c>
      <c r="U6270">
        <v>0</v>
      </c>
      <c r="V6270">
        <v>0</v>
      </c>
    </row>
    <row r="6271" spans="1:22" x14ac:dyDescent="0.3">
      <c r="A6271">
        <v>202223</v>
      </c>
      <c r="B6271" t="s">
        <v>820</v>
      </c>
      <c r="C6271" t="s">
        <v>821</v>
      </c>
      <c r="D6271" t="s">
        <v>822</v>
      </c>
      <c r="E6271" t="s">
        <v>823</v>
      </c>
      <c r="F6271" t="s">
        <v>866</v>
      </c>
      <c r="G6271" t="s">
        <v>867</v>
      </c>
      <c r="H6271" t="s">
        <v>1000</v>
      </c>
      <c r="I6271">
        <v>888</v>
      </c>
      <c r="J6271" t="s">
        <v>1001</v>
      </c>
      <c r="K6271" t="s">
        <v>828</v>
      </c>
      <c r="L6271" t="s">
        <v>606</v>
      </c>
      <c r="M6271">
        <v>0</v>
      </c>
      <c r="N6271">
        <v>0</v>
      </c>
      <c r="O6271">
        <v>0</v>
      </c>
      <c r="P6271">
        <v>0</v>
      </c>
      <c r="Q6271">
        <v>0</v>
      </c>
      <c r="R6271">
        <v>0</v>
      </c>
      <c r="S6271">
        <v>0</v>
      </c>
      <c r="T6271">
        <v>0</v>
      </c>
      <c r="U6271">
        <v>0</v>
      </c>
      <c r="V6271">
        <v>0</v>
      </c>
    </row>
    <row r="6272" spans="1:22" x14ac:dyDescent="0.3">
      <c r="A6272">
        <v>202324</v>
      </c>
      <c r="B6272" t="s">
        <v>820</v>
      </c>
      <c r="C6272" t="s">
        <v>821</v>
      </c>
      <c r="D6272" t="s">
        <v>822</v>
      </c>
      <c r="E6272" t="s">
        <v>823</v>
      </c>
      <c r="F6272" t="s">
        <v>866</v>
      </c>
      <c r="G6272" t="s">
        <v>867</v>
      </c>
      <c r="H6272" t="s">
        <v>1000</v>
      </c>
      <c r="I6272">
        <v>888</v>
      </c>
      <c r="J6272" t="s">
        <v>1001</v>
      </c>
      <c r="K6272" t="s">
        <v>828</v>
      </c>
      <c r="L6272" t="s">
        <v>606</v>
      </c>
      <c r="M6272">
        <v>0</v>
      </c>
      <c r="N6272">
        <v>0</v>
      </c>
      <c r="O6272">
        <v>0</v>
      </c>
      <c r="P6272">
        <v>0</v>
      </c>
      <c r="Q6272">
        <v>0</v>
      </c>
      <c r="R6272">
        <v>0</v>
      </c>
      <c r="S6272">
        <v>0</v>
      </c>
      <c r="T6272">
        <v>0</v>
      </c>
      <c r="U6272">
        <v>0</v>
      </c>
      <c r="V6272">
        <v>0</v>
      </c>
    </row>
    <row r="6273" spans="1:22" x14ac:dyDescent="0.3">
      <c r="A6273">
        <v>202122</v>
      </c>
      <c r="B6273" t="s">
        <v>820</v>
      </c>
      <c r="C6273" t="s">
        <v>821</v>
      </c>
      <c r="D6273" t="s">
        <v>822</v>
      </c>
      <c r="E6273" t="s">
        <v>823</v>
      </c>
      <c r="F6273" t="s">
        <v>866</v>
      </c>
      <c r="G6273" t="s">
        <v>867</v>
      </c>
      <c r="H6273" t="s">
        <v>1000</v>
      </c>
      <c r="I6273">
        <v>888</v>
      </c>
      <c r="J6273" t="s">
        <v>1001</v>
      </c>
      <c r="K6273" t="s">
        <v>828</v>
      </c>
      <c r="L6273" t="s">
        <v>609</v>
      </c>
      <c r="M6273" t="s">
        <v>829</v>
      </c>
      <c r="N6273" t="s">
        <v>829</v>
      </c>
      <c r="O6273" t="s">
        <v>829</v>
      </c>
      <c r="P6273" t="s">
        <v>829</v>
      </c>
      <c r="Q6273">
        <v>0</v>
      </c>
      <c r="R6273" t="s">
        <v>829</v>
      </c>
      <c r="S6273">
        <v>0</v>
      </c>
      <c r="T6273">
        <v>0</v>
      </c>
      <c r="U6273">
        <v>0</v>
      </c>
      <c r="V6273">
        <v>0</v>
      </c>
    </row>
    <row r="6274" spans="1:22" x14ac:dyDescent="0.3">
      <c r="A6274">
        <v>202223</v>
      </c>
      <c r="B6274" t="s">
        <v>820</v>
      </c>
      <c r="C6274" t="s">
        <v>821</v>
      </c>
      <c r="D6274" t="s">
        <v>822</v>
      </c>
      <c r="E6274" t="s">
        <v>823</v>
      </c>
      <c r="F6274" t="s">
        <v>866</v>
      </c>
      <c r="G6274" t="s">
        <v>867</v>
      </c>
      <c r="H6274" t="s">
        <v>1000</v>
      </c>
      <c r="I6274">
        <v>888</v>
      </c>
      <c r="J6274" t="s">
        <v>1001</v>
      </c>
      <c r="K6274" t="s">
        <v>828</v>
      </c>
      <c r="L6274" t="s">
        <v>609</v>
      </c>
      <c r="M6274" t="s">
        <v>829</v>
      </c>
      <c r="N6274" t="s">
        <v>829</v>
      </c>
      <c r="O6274" t="s">
        <v>829</v>
      </c>
      <c r="P6274" t="s">
        <v>829</v>
      </c>
      <c r="Q6274">
        <v>0</v>
      </c>
      <c r="R6274" t="s">
        <v>829</v>
      </c>
      <c r="S6274">
        <v>0</v>
      </c>
      <c r="T6274">
        <v>0</v>
      </c>
      <c r="U6274">
        <v>0</v>
      </c>
      <c r="V6274">
        <v>0</v>
      </c>
    </row>
    <row r="6275" spans="1:22" x14ac:dyDescent="0.3">
      <c r="A6275">
        <v>202122</v>
      </c>
      <c r="B6275" t="s">
        <v>820</v>
      </c>
      <c r="C6275" t="s">
        <v>821</v>
      </c>
      <c r="D6275" t="s">
        <v>822</v>
      </c>
      <c r="E6275" t="s">
        <v>823</v>
      </c>
      <c r="F6275" t="s">
        <v>866</v>
      </c>
      <c r="G6275" t="s">
        <v>867</v>
      </c>
      <c r="H6275" t="s">
        <v>1000</v>
      </c>
      <c r="I6275">
        <v>888</v>
      </c>
      <c r="J6275" t="s">
        <v>1001</v>
      </c>
      <c r="K6275" t="s">
        <v>828</v>
      </c>
      <c r="L6275" t="s">
        <v>830</v>
      </c>
      <c r="M6275">
        <v>0</v>
      </c>
      <c r="N6275">
        <v>0</v>
      </c>
      <c r="O6275">
        <v>0</v>
      </c>
      <c r="P6275">
        <v>1911926</v>
      </c>
      <c r="Q6275">
        <v>0</v>
      </c>
      <c r="R6275">
        <v>0</v>
      </c>
      <c r="S6275">
        <v>1911926</v>
      </c>
      <c r="T6275">
        <v>0</v>
      </c>
      <c r="U6275">
        <v>1911926</v>
      </c>
      <c r="V6275">
        <v>7</v>
      </c>
    </row>
    <row r="6276" spans="1:22" x14ac:dyDescent="0.3">
      <c r="A6276">
        <v>202223</v>
      </c>
      <c r="B6276" t="s">
        <v>820</v>
      </c>
      <c r="C6276" t="s">
        <v>821</v>
      </c>
      <c r="D6276" t="s">
        <v>822</v>
      </c>
      <c r="E6276" t="s">
        <v>823</v>
      </c>
      <c r="F6276" t="s">
        <v>866</v>
      </c>
      <c r="G6276" t="s">
        <v>867</v>
      </c>
      <c r="H6276" t="s">
        <v>1000</v>
      </c>
      <c r="I6276">
        <v>888</v>
      </c>
      <c r="J6276" t="s">
        <v>1001</v>
      </c>
      <c r="K6276" t="s">
        <v>828</v>
      </c>
      <c r="L6276" t="s">
        <v>830</v>
      </c>
      <c r="M6276">
        <v>0</v>
      </c>
      <c r="N6276">
        <v>0</v>
      </c>
      <c r="O6276">
        <v>0</v>
      </c>
      <c r="P6276">
        <v>1828967</v>
      </c>
      <c r="Q6276">
        <v>0</v>
      </c>
      <c r="R6276">
        <v>0</v>
      </c>
      <c r="S6276">
        <v>1828967</v>
      </c>
      <c r="T6276">
        <v>0</v>
      </c>
      <c r="U6276">
        <v>1828967</v>
      </c>
      <c r="V6276">
        <v>7</v>
      </c>
    </row>
    <row r="6277" spans="1:22" x14ac:dyDescent="0.3">
      <c r="A6277">
        <v>202324</v>
      </c>
      <c r="B6277" t="s">
        <v>820</v>
      </c>
      <c r="C6277" t="s">
        <v>821</v>
      </c>
      <c r="D6277" t="s">
        <v>822</v>
      </c>
      <c r="E6277" t="s">
        <v>823</v>
      </c>
      <c r="F6277" t="s">
        <v>866</v>
      </c>
      <c r="G6277" t="s">
        <v>867</v>
      </c>
      <c r="H6277" t="s">
        <v>1000</v>
      </c>
      <c r="I6277">
        <v>888</v>
      </c>
      <c r="J6277" t="s">
        <v>1001</v>
      </c>
      <c r="K6277" t="s">
        <v>828</v>
      </c>
      <c r="L6277" t="s">
        <v>830</v>
      </c>
      <c r="M6277">
        <v>0</v>
      </c>
      <c r="N6277">
        <v>0</v>
      </c>
      <c r="O6277">
        <v>0</v>
      </c>
      <c r="P6277">
        <v>1981870</v>
      </c>
      <c r="Q6277">
        <v>0</v>
      </c>
      <c r="R6277">
        <v>0</v>
      </c>
      <c r="S6277">
        <v>1981870</v>
      </c>
      <c r="T6277">
        <v>0</v>
      </c>
      <c r="U6277">
        <v>1981870</v>
      </c>
      <c r="V6277">
        <v>7</v>
      </c>
    </row>
    <row r="6278" spans="1:22" x14ac:dyDescent="0.3">
      <c r="A6278">
        <v>202122</v>
      </c>
      <c r="B6278" t="s">
        <v>820</v>
      </c>
      <c r="C6278" t="s">
        <v>821</v>
      </c>
      <c r="D6278" t="s">
        <v>822</v>
      </c>
      <c r="E6278" t="s">
        <v>823</v>
      </c>
      <c r="F6278" t="s">
        <v>866</v>
      </c>
      <c r="G6278" t="s">
        <v>867</v>
      </c>
      <c r="H6278" t="s">
        <v>1000</v>
      </c>
      <c r="I6278">
        <v>888</v>
      </c>
      <c r="J6278" t="s">
        <v>1001</v>
      </c>
      <c r="K6278" t="s">
        <v>828</v>
      </c>
      <c r="L6278" t="s">
        <v>537</v>
      </c>
      <c r="M6278">
        <v>0</v>
      </c>
      <c r="N6278">
        <v>724149</v>
      </c>
      <c r="O6278">
        <v>1698560</v>
      </c>
      <c r="P6278">
        <v>2496732</v>
      </c>
      <c r="Q6278">
        <v>713602</v>
      </c>
      <c r="R6278">
        <v>0</v>
      </c>
      <c r="S6278">
        <v>5633043</v>
      </c>
      <c r="T6278">
        <v>0</v>
      </c>
      <c r="U6278">
        <v>5633043</v>
      </c>
      <c r="V6278">
        <v>20</v>
      </c>
    </row>
    <row r="6279" spans="1:22" x14ac:dyDescent="0.3">
      <c r="A6279">
        <v>202223</v>
      </c>
      <c r="B6279" t="s">
        <v>820</v>
      </c>
      <c r="C6279" t="s">
        <v>821</v>
      </c>
      <c r="D6279" t="s">
        <v>822</v>
      </c>
      <c r="E6279" t="s">
        <v>823</v>
      </c>
      <c r="F6279" t="s">
        <v>866</v>
      </c>
      <c r="G6279" t="s">
        <v>867</v>
      </c>
      <c r="H6279" t="s">
        <v>1000</v>
      </c>
      <c r="I6279">
        <v>888</v>
      </c>
      <c r="J6279" t="s">
        <v>1001</v>
      </c>
      <c r="K6279" t="s">
        <v>828</v>
      </c>
      <c r="L6279" t="s">
        <v>537</v>
      </c>
      <c r="M6279">
        <v>0</v>
      </c>
      <c r="N6279">
        <v>1322762</v>
      </c>
      <c r="O6279">
        <v>2586728</v>
      </c>
      <c r="P6279">
        <v>2969142</v>
      </c>
      <c r="Q6279">
        <v>1083935</v>
      </c>
      <c r="R6279">
        <v>0</v>
      </c>
      <c r="S6279">
        <v>7962567</v>
      </c>
      <c r="T6279">
        <v>0</v>
      </c>
      <c r="U6279">
        <v>7962567</v>
      </c>
      <c r="V6279">
        <v>28</v>
      </c>
    </row>
    <row r="6280" spans="1:22" x14ac:dyDescent="0.3">
      <c r="A6280">
        <v>202324</v>
      </c>
      <c r="B6280" t="s">
        <v>820</v>
      </c>
      <c r="C6280" t="s">
        <v>821</v>
      </c>
      <c r="D6280" t="s">
        <v>822</v>
      </c>
      <c r="E6280" t="s">
        <v>823</v>
      </c>
      <c r="F6280" t="s">
        <v>866</v>
      </c>
      <c r="G6280" t="s">
        <v>867</v>
      </c>
      <c r="H6280" t="s">
        <v>1000</v>
      </c>
      <c r="I6280">
        <v>888</v>
      </c>
      <c r="J6280" t="s">
        <v>1001</v>
      </c>
      <c r="K6280" t="s">
        <v>828</v>
      </c>
      <c r="L6280" t="s">
        <v>537</v>
      </c>
      <c r="M6280">
        <v>0</v>
      </c>
      <c r="N6280">
        <v>1936262</v>
      </c>
      <c r="O6280">
        <v>3753177</v>
      </c>
      <c r="P6280">
        <v>3604124</v>
      </c>
      <c r="Q6280">
        <v>1167459</v>
      </c>
      <c r="R6280">
        <v>6393889</v>
      </c>
      <c r="S6280">
        <v>16854911</v>
      </c>
      <c r="T6280">
        <v>0</v>
      </c>
      <c r="U6280">
        <v>16854911</v>
      </c>
      <c r="V6280">
        <v>60</v>
      </c>
    </row>
    <row r="6281" spans="1:22" x14ac:dyDescent="0.3">
      <c r="A6281">
        <v>202122</v>
      </c>
      <c r="B6281" t="s">
        <v>820</v>
      </c>
      <c r="C6281" t="s">
        <v>821</v>
      </c>
      <c r="D6281" t="s">
        <v>822</v>
      </c>
      <c r="E6281" t="s">
        <v>823</v>
      </c>
      <c r="F6281" t="s">
        <v>866</v>
      </c>
      <c r="G6281" t="s">
        <v>867</v>
      </c>
      <c r="H6281" t="s">
        <v>1000</v>
      </c>
      <c r="I6281">
        <v>888</v>
      </c>
      <c r="J6281" t="s">
        <v>1001</v>
      </c>
      <c r="K6281" t="s">
        <v>828</v>
      </c>
      <c r="L6281" t="s">
        <v>572</v>
      </c>
      <c r="M6281">
        <v>0</v>
      </c>
      <c r="N6281">
        <v>0</v>
      </c>
      <c r="O6281">
        <v>0</v>
      </c>
      <c r="P6281">
        <v>23162587</v>
      </c>
      <c r="Q6281">
        <v>0</v>
      </c>
      <c r="R6281">
        <v>8297121</v>
      </c>
      <c r="S6281">
        <v>31459708</v>
      </c>
      <c r="T6281">
        <v>0</v>
      </c>
      <c r="U6281">
        <v>31459708</v>
      </c>
      <c r="V6281">
        <v>111</v>
      </c>
    </row>
    <row r="6282" spans="1:22" x14ac:dyDescent="0.3">
      <c r="A6282">
        <v>202223</v>
      </c>
      <c r="B6282" t="s">
        <v>820</v>
      </c>
      <c r="C6282" t="s">
        <v>821</v>
      </c>
      <c r="D6282" t="s">
        <v>822</v>
      </c>
      <c r="E6282" t="s">
        <v>823</v>
      </c>
      <c r="F6282" t="s">
        <v>866</v>
      </c>
      <c r="G6282" t="s">
        <v>867</v>
      </c>
      <c r="H6282" t="s">
        <v>1000</v>
      </c>
      <c r="I6282">
        <v>888</v>
      </c>
      <c r="J6282" t="s">
        <v>1001</v>
      </c>
      <c r="K6282" t="s">
        <v>828</v>
      </c>
      <c r="L6282" t="s">
        <v>572</v>
      </c>
      <c r="M6282">
        <v>0</v>
      </c>
      <c r="N6282">
        <v>0</v>
      </c>
      <c r="O6282">
        <v>0</v>
      </c>
      <c r="P6282">
        <v>31708811</v>
      </c>
      <c r="Q6282">
        <v>0</v>
      </c>
      <c r="R6282">
        <v>9857055</v>
      </c>
      <c r="S6282">
        <v>41565866</v>
      </c>
      <c r="T6282">
        <v>0</v>
      </c>
      <c r="U6282">
        <v>41565866</v>
      </c>
      <c r="V6282">
        <v>148</v>
      </c>
    </row>
    <row r="6283" spans="1:22" x14ac:dyDescent="0.3">
      <c r="A6283">
        <v>202324</v>
      </c>
      <c r="B6283" t="s">
        <v>820</v>
      </c>
      <c r="C6283" t="s">
        <v>821</v>
      </c>
      <c r="D6283" t="s">
        <v>822</v>
      </c>
      <c r="E6283" t="s">
        <v>823</v>
      </c>
      <c r="F6283" t="s">
        <v>866</v>
      </c>
      <c r="G6283" t="s">
        <v>867</v>
      </c>
      <c r="H6283" t="s">
        <v>1000</v>
      </c>
      <c r="I6283">
        <v>888</v>
      </c>
      <c r="J6283" t="s">
        <v>1001</v>
      </c>
      <c r="K6283" t="s">
        <v>828</v>
      </c>
      <c r="L6283" t="s">
        <v>572</v>
      </c>
      <c r="M6283">
        <v>0</v>
      </c>
      <c r="N6283">
        <v>0</v>
      </c>
      <c r="O6283">
        <v>0</v>
      </c>
      <c r="P6283">
        <v>31240463</v>
      </c>
      <c r="Q6283">
        <v>0</v>
      </c>
      <c r="R6283">
        <v>4849874</v>
      </c>
      <c r="S6283">
        <v>36090337</v>
      </c>
      <c r="T6283">
        <v>0</v>
      </c>
      <c r="U6283">
        <v>36090337</v>
      </c>
      <c r="V6283">
        <v>129</v>
      </c>
    </row>
    <row r="6284" spans="1:22" x14ac:dyDescent="0.3">
      <c r="A6284">
        <v>202122</v>
      </c>
      <c r="B6284" t="s">
        <v>820</v>
      </c>
      <c r="C6284" t="s">
        <v>821</v>
      </c>
      <c r="D6284" t="s">
        <v>822</v>
      </c>
      <c r="E6284" t="s">
        <v>823</v>
      </c>
      <c r="F6284" t="s">
        <v>866</v>
      </c>
      <c r="G6284" t="s">
        <v>867</v>
      </c>
      <c r="H6284" t="s">
        <v>1000</v>
      </c>
      <c r="I6284">
        <v>888</v>
      </c>
      <c r="J6284" t="s">
        <v>1001</v>
      </c>
      <c r="K6284" t="s">
        <v>828</v>
      </c>
      <c r="L6284" t="s">
        <v>539</v>
      </c>
      <c r="M6284">
        <v>0</v>
      </c>
      <c r="N6284">
        <v>0</v>
      </c>
      <c r="O6284">
        <v>0</v>
      </c>
      <c r="P6284" t="s">
        <v>829</v>
      </c>
      <c r="Q6284" t="s">
        <v>829</v>
      </c>
      <c r="R6284" t="s">
        <v>829</v>
      </c>
      <c r="S6284">
        <v>0</v>
      </c>
      <c r="T6284">
        <v>0</v>
      </c>
      <c r="U6284">
        <v>0</v>
      </c>
      <c r="V6284">
        <v>0</v>
      </c>
    </row>
    <row r="6285" spans="1:22" x14ac:dyDescent="0.3">
      <c r="A6285">
        <v>202223</v>
      </c>
      <c r="B6285" t="s">
        <v>820</v>
      </c>
      <c r="C6285" t="s">
        <v>821</v>
      </c>
      <c r="D6285" t="s">
        <v>822</v>
      </c>
      <c r="E6285" t="s">
        <v>823</v>
      </c>
      <c r="F6285" t="s">
        <v>866</v>
      </c>
      <c r="G6285" t="s">
        <v>867</v>
      </c>
      <c r="H6285" t="s">
        <v>1000</v>
      </c>
      <c r="I6285">
        <v>888</v>
      </c>
      <c r="J6285" t="s">
        <v>1001</v>
      </c>
      <c r="K6285" t="s">
        <v>828</v>
      </c>
      <c r="L6285" t="s">
        <v>539</v>
      </c>
      <c r="M6285">
        <v>0</v>
      </c>
      <c r="N6285">
        <v>0</v>
      </c>
      <c r="O6285">
        <v>0</v>
      </c>
      <c r="P6285" t="s">
        <v>829</v>
      </c>
      <c r="Q6285" t="s">
        <v>829</v>
      </c>
      <c r="R6285" t="s">
        <v>829</v>
      </c>
      <c r="S6285">
        <v>0</v>
      </c>
      <c r="T6285">
        <v>0</v>
      </c>
      <c r="U6285">
        <v>0</v>
      </c>
      <c r="V6285">
        <v>0</v>
      </c>
    </row>
    <row r="6286" spans="1:22" x14ac:dyDescent="0.3">
      <c r="A6286">
        <v>202324</v>
      </c>
      <c r="B6286" t="s">
        <v>820</v>
      </c>
      <c r="C6286" t="s">
        <v>821</v>
      </c>
      <c r="D6286" t="s">
        <v>822</v>
      </c>
      <c r="E6286" t="s">
        <v>823</v>
      </c>
      <c r="F6286" t="s">
        <v>866</v>
      </c>
      <c r="G6286" t="s">
        <v>867</v>
      </c>
      <c r="H6286" t="s">
        <v>1000</v>
      </c>
      <c r="I6286">
        <v>888</v>
      </c>
      <c r="J6286" t="s">
        <v>1001</v>
      </c>
      <c r="K6286" t="s">
        <v>828</v>
      </c>
      <c r="L6286" t="s">
        <v>539</v>
      </c>
      <c r="M6286">
        <v>0</v>
      </c>
      <c r="N6286">
        <v>0</v>
      </c>
      <c r="O6286">
        <v>0</v>
      </c>
      <c r="P6286" t="s">
        <v>829</v>
      </c>
      <c r="Q6286" t="s">
        <v>829</v>
      </c>
      <c r="R6286" t="s">
        <v>829</v>
      </c>
      <c r="S6286">
        <v>0</v>
      </c>
      <c r="T6286">
        <v>0</v>
      </c>
      <c r="U6286">
        <v>0</v>
      </c>
      <c r="V6286">
        <v>0</v>
      </c>
    </row>
    <row r="6287" spans="1:22" x14ac:dyDescent="0.3">
      <c r="A6287">
        <v>202122</v>
      </c>
      <c r="B6287" t="s">
        <v>820</v>
      </c>
      <c r="C6287" t="s">
        <v>821</v>
      </c>
      <c r="D6287" t="s">
        <v>822</v>
      </c>
      <c r="E6287" t="s">
        <v>823</v>
      </c>
      <c r="F6287" t="s">
        <v>866</v>
      </c>
      <c r="G6287" t="s">
        <v>867</v>
      </c>
      <c r="H6287" t="s">
        <v>1000</v>
      </c>
      <c r="I6287">
        <v>888</v>
      </c>
      <c r="J6287" t="s">
        <v>1001</v>
      </c>
      <c r="K6287" t="s">
        <v>828</v>
      </c>
      <c r="L6287" t="s">
        <v>541</v>
      </c>
      <c r="M6287">
        <v>2037988</v>
      </c>
      <c r="N6287">
        <v>1127398</v>
      </c>
      <c r="O6287">
        <v>867229</v>
      </c>
      <c r="P6287">
        <v>260169</v>
      </c>
      <c r="Q6287">
        <v>43361</v>
      </c>
      <c r="R6287">
        <v>0</v>
      </c>
      <c r="S6287">
        <v>4336145</v>
      </c>
      <c r="T6287">
        <v>0</v>
      </c>
      <c r="U6287">
        <v>4336145</v>
      </c>
      <c r="V6287">
        <v>15</v>
      </c>
    </row>
    <row r="6288" spans="1:22" x14ac:dyDescent="0.3">
      <c r="A6288">
        <v>202223</v>
      </c>
      <c r="B6288" t="s">
        <v>820</v>
      </c>
      <c r="C6288" t="s">
        <v>821</v>
      </c>
      <c r="D6288" t="s">
        <v>822</v>
      </c>
      <c r="E6288" t="s">
        <v>823</v>
      </c>
      <c r="F6288" t="s">
        <v>866</v>
      </c>
      <c r="G6288" t="s">
        <v>867</v>
      </c>
      <c r="H6288" t="s">
        <v>1000</v>
      </c>
      <c r="I6288">
        <v>888</v>
      </c>
      <c r="J6288" t="s">
        <v>1001</v>
      </c>
      <c r="K6288" t="s">
        <v>828</v>
      </c>
      <c r="L6288" t="s">
        <v>541</v>
      </c>
      <c r="M6288">
        <v>2095418</v>
      </c>
      <c r="N6288">
        <v>1159167</v>
      </c>
      <c r="O6288">
        <v>891667</v>
      </c>
      <c r="P6288">
        <v>267500</v>
      </c>
      <c r="Q6288">
        <v>44583</v>
      </c>
      <c r="R6288">
        <v>0</v>
      </c>
      <c r="S6288">
        <v>4458335</v>
      </c>
      <c r="T6288">
        <v>0</v>
      </c>
      <c r="U6288">
        <v>4458335</v>
      </c>
      <c r="V6288">
        <v>16</v>
      </c>
    </row>
    <row r="6289" spans="1:22" x14ac:dyDescent="0.3">
      <c r="A6289">
        <v>202324</v>
      </c>
      <c r="B6289" t="s">
        <v>820</v>
      </c>
      <c r="C6289" t="s">
        <v>821</v>
      </c>
      <c r="D6289" t="s">
        <v>822</v>
      </c>
      <c r="E6289" t="s">
        <v>823</v>
      </c>
      <c r="F6289" t="s">
        <v>866</v>
      </c>
      <c r="G6289" t="s">
        <v>867</v>
      </c>
      <c r="H6289" t="s">
        <v>1000</v>
      </c>
      <c r="I6289">
        <v>888</v>
      </c>
      <c r="J6289" t="s">
        <v>1001</v>
      </c>
      <c r="K6289" t="s">
        <v>828</v>
      </c>
      <c r="L6289" t="s">
        <v>541</v>
      </c>
      <c r="M6289">
        <v>0</v>
      </c>
      <c r="N6289">
        <v>3887389</v>
      </c>
      <c r="O6289">
        <v>680293</v>
      </c>
      <c r="P6289">
        <v>242962</v>
      </c>
      <c r="Q6289">
        <v>48592</v>
      </c>
      <c r="R6289">
        <v>0</v>
      </c>
      <c r="S6289">
        <v>4859236</v>
      </c>
      <c r="T6289">
        <v>0</v>
      </c>
      <c r="U6289">
        <v>4859236</v>
      </c>
      <c r="V6289">
        <v>17</v>
      </c>
    </row>
    <row r="6290" spans="1:22" x14ac:dyDescent="0.3">
      <c r="A6290">
        <v>202122</v>
      </c>
      <c r="B6290" t="s">
        <v>820</v>
      </c>
      <c r="C6290" t="s">
        <v>821</v>
      </c>
      <c r="D6290" t="s">
        <v>822</v>
      </c>
      <c r="E6290" t="s">
        <v>823</v>
      </c>
      <c r="F6290" t="s">
        <v>866</v>
      </c>
      <c r="G6290" t="s">
        <v>867</v>
      </c>
      <c r="H6290" t="s">
        <v>1000</v>
      </c>
      <c r="I6290">
        <v>888</v>
      </c>
      <c r="J6290" t="s">
        <v>1001</v>
      </c>
      <c r="K6290" t="s">
        <v>828</v>
      </c>
      <c r="L6290" t="s">
        <v>831</v>
      </c>
      <c r="M6290" t="s">
        <v>829</v>
      </c>
      <c r="N6290" t="s">
        <v>829</v>
      </c>
      <c r="O6290" t="s">
        <v>829</v>
      </c>
      <c r="P6290">
        <v>780599</v>
      </c>
      <c r="Q6290">
        <v>0</v>
      </c>
      <c r="R6290" t="s">
        <v>829</v>
      </c>
      <c r="S6290">
        <v>780599</v>
      </c>
      <c r="T6290">
        <v>0</v>
      </c>
      <c r="U6290">
        <v>780599</v>
      </c>
      <c r="V6290">
        <v>3</v>
      </c>
    </row>
    <row r="6291" spans="1:22" x14ac:dyDescent="0.3">
      <c r="A6291">
        <v>202223</v>
      </c>
      <c r="B6291" t="s">
        <v>820</v>
      </c>
      <c r="C6291" t="s">
        <v>821</v>
      </c>
      <c r="D6291" t="s">
        <v>822</v>
      </c>
      <c r="E6291" t="s">
        <v>823</v>
      </c>
      <c r="F6291" t="s">
        <v>866</v>
      </c>
      <c r="G6291" t="s">
        <v>867</v>
      </c>
      <c r="H6291" t="s">
        <v>1000</v>
      </c>
      <c r="I6291">
        <v>888</v>
      </c>
      <c r="J6291" t="s">
        <v>1001</v>
      </c>
      <c r="K6291" t="s">
        <v>828</v>
      </c>
      <c r="L6291" t="s">
        <v>831</v>
      </c>
      <c r="M6291" t="s">
        <v>829</v>
      </c>
      <c r="N6291" t="s">
        <v>829</v>
      </c>
      <c r="O6291" t="s">
        <v>829</v>
      </c>
      <c r="P6291">
        <v>878291</v>
      </c>
      <c r="Q6291">
        <v>0</v>
      </c>
      <c r="R6291" t="s">
        <v>829</v>
      </c>
      <c r="S6291">
        <v>878291</v>
      </c>
      <c r="T6291">
        <v>0</v>
      </c>
      <c r="U6291">
        <v>878291</v>
      </c>
      <c r="V6291">
        <v>3</v>
      </c>
    </row>
    <row r="6292" spans="1:22" x14ac:dyDescent="0.3">
      <c r="A6292">
        <v>202324</v>
      </c>
      <c r="B6292" t="s">
        <v>820</v>
      </c>
      <c r="C6292" t="s">
        <v>821</v>
      </c>
      <c r="D6292" t="s">
        <v>822</v>
      </c>
      <c r="E6292" t="s">
        <v>823</v>
      </c>
      <c r="F6292" t="s">
        <v>866</v>
      </c>
      <c r="G6292" t="s">
        <v>867</v>
      </c>
      <c r="H6292" t="s">
        <v>1000</v>
      </c>
      <c r="I6292">
        <v>888</v>
      </c>
      <c r="J6292" t="s">
        <v>1001</v>
      </c>
      <c r="K6292" t="s">
        <v>828</v>
      </c>
      <c r="L6292" t="s">
        <v>831</v>
      </c>
      <c r="M6292" t="s">
        <v>829</v>
      </c>
      <c r="N6292" t="s">
        <v>829</v>
      </c>
      <c r="O6292" t="s">
        <v>829</v>
      </c>
      <c r="P6292">
        <v>935753</v>
      </c>
      <c r="Q6292">
        <v>0</v>
      </c>
      <c r="R6292" t="s">
        <v>829</v>
      </c>
      <c r="S6292">
        <v>935753</v>
      </c>
      <c r="T6292">
        <v>0</v>
      </c>
      <c r="U6292">
        <v>935753</v>
      </c>
      <c r="V6292">
        <v>3</v>
      </c>
    </row>
    <row r="6293" spans="1:22" x14ac:dyDescent="0.3">
      <c r="A6293">
        <v>202122</v>
      </c>
      <c r="B6293" t="s">
        <v>820</v>
      </c>
      <c r="C6293" t="s">
        <v>821</v>
      </c>
      <c r="D6293" t="s">
        <v>822</v>
      </c>
      <c r="E6293" t="s">
        <v>823</v>
      </c>
      <c r="F6293" t="s">
        <v>866</v>
      </c>
      <c r="G6293" t="s">
        <v>867</v>
      </c>
      <c r="H6293" t="s">
        <v>1000</v>
      </c>
      <c r="I6293">
        <v>888</v>
      </c>
      <c r="J6293" t="s">
        <v>1001</v>
      </c>
      <c r="K6293" t="s">
        <v>828</v>
      </c>
      <c r="L6293" t="s">
        <v>832</v>
      </c>
      <c r="M6293">
        <v>0</v>
      </c>
      <c r="N6293">
        <v>0</v>
      </c>
      <c r="O6293">
        <v>0</v>
      </c>
      <c r="P6293">
        <v>0</v>
      </c>
      <c r="Q6293">
        <v>1317237</v>
      </c>
      <c r="R6293">
        <v>0</v>
      </c>
      <c r="S6293">
        <v>1317237</v>
      </c>
      <c r="T6293">
        <v>0</v>
      </c>
      <c r="U6293">
        <v>1317237</v>
      </c>
      <c r="V6293">
        <v>5</v>
      </c>
    </row>
    <row r="6294" spans="1:22" x14ac:dyDescent="0.3">
      <c r="A6294">
        <v>202223</v>
      </c>
      <c r="B6294" t="s">
        <v>820</v>
      </c>
      <c r="C6294" t="s">
        <v>821</v>
      </c>
      <c r="D6294" t="s">
        <v>822</v>
      </c>
      <c r="E6294" t="s">
        <v>823</v>
      </c>
      <c r="F6294" t="s">
        <v>866</v>
      </c>
      <c r="G6294" t="s">
        <v>867</v>
      </c>
      <c r="H6294" t="s">
        <v>1000</v>
      </c>
      <c r="I6294">
        <v>888</v>
      </c>
      <c r="J6294" t="s">
        <v>1001</v>
      </c>
      <c r="K6294" t="s">
        <v>828</v>
      </c>
      <c r="L6294" t="s">
        <v>832</v>
      </c>
      <c r="M6294">
        <v>0</v>
      </c>
      <c r="N6294">
        <v>0</v>
      </c>
      <c r="O6294">
        <v>0</v>
      </c>
      <c r="P6294">
        <v>0</v>
      </c>
      <c r="Q6294">
        <v>1762413</v>
      </c>
      <c r="R6294">
        <v>0</v>
      </c>
      <c r="S6294">
        <v>1762413</v>
      </c>
      <c r="T6294">
        <v>0</v>
      </c>
      <c r="U6294">
        <v>1762413</v>
      </c>
      <c r="V6294">
        <v>6</v>
      </c>
    </row>
    <row r="6295" spans="1:22" x14ac:dyDescent="0.3">
      <c r="A6295">
        <v>202324</v>
      </c>
      <c r="B6295" t="s">
        <v>820</v>
      </c>
      <c r="C6295" t="s">
        <v>821</v>
      </c>
      <c r="D6295" t="s">
        <v>822</v>
      </c>
      <c r="E6295" t="s">
        <v>823</v>
      </c>
      <c r="F6295" t="s">
        <v>866</v>
      </c>
      <c r="G6295" t="s">
        <v>867</v>
      </c>
      <c r="H6295" t="s">
        <v>1000</v>
      </c>
      <c r="I6295">
        <v>888</v>
      </c>
      <c r="J6295" t="s">
        <v>1001</v>
      </c>
      <c r="K6295" t="s">
        <v>828</v>
      </c>
      <c r="L6295" t="s">
        <v>832</v>
      </c>
      <c r="M6295">
        <v>0</v>
      </c>
      <c r="N6295">
        <v>0</v>
      </c>
      <c r="O6295">
        <v>0</v>
      </c>
      <c r="P6295">
        <v>0</v>
      </c>
      <c r="Q6295">
        <v>1396886</v>
      </c>
      <c r="R6295">
        <v>0</v>
      </c>
      <c r="S6295">
        <v>1396886</v>
      </c>
      <c r="T6295">
        <v>0</v>
      </c>
      <c r="U6295">
        <v>1396886</v>
      </c>
      <c r="V6295">
        <v>5</v>
      </c>
    </row>
    <row r="6296" spans="1:22" x14ac:dyDescent="0.3">
      <c r="A6296">
        <v>202122</v>
      </c>
      <c r="B6296" t="s">
        <v>820</v>
      </c>
      <c r="C6296" t="s">
        <v>821</v>
      </c>
      <c r="D6296" t="s">
        <v>822</v>
      </c>
      <c r="E6296" t="s">
        <v>823</v>
      </c>
      <c r="F6296" t="s">
        <v>866</v>
      </c>
      <c r="G6296" t="s">
        <v>867</v>
      </c>
      <c r="H6296" t="s">
        <v>1000</v>
      </c>
      <c r="I6296">
        <v>888</v>
      </c>
      <c r="J6296" t="s">
        <v>1001</v>
      </c>
      <c r="K6296" t="s">
        <v>828</v>
      </c>
      <c r="L6296" t="s">
        <v>544</v>
      </c>
      <c r="M6296">
        <v>672905</v>
      </c>
      <c r="N6296">
        <v>450703</v>
      </c>
      <c r="O6296">
        <v>354002</v>
      </c>
      <c r="P6296">
        <v>79201</v>
      </c>
      <c r="Q6296">
        <v>13200</v>
      </c>
      <c r="R6296">
        <v>0</v>
      </c>
      <c r="S6296">
        <v>1570011</v>
      </c>
      <c r="T6296">
        <v>0</v>
      </c>
      <c r="U6296">
        <v>1570011</v>
      </c>
      <c r="V6296">
        <v>6</v>
      </c>
    </row>
    <row r="6297" spans="1:22" x14ac:dyDescent="0.3">
      <c r="A6297">
        <v>202223</v>
      </c>
      <c r="B6297" t="s">
        <v>820</v>
      </c>
      <c r="C6297" t="s">
        <v>821</v>
      </c>
      <c r="D6297" t="s">
        <v>822</v>
      </c>
      <c r="E6297" t="s">
        <v>823</v>
      </c>
      <c r="F6297" t="s">
        <v>866</v>
      </c>
      <c r="G6297" t="s">
        <v>867</v>
      </c>
      <c r="H6297" t="s">
        <v>1000</v>
      </c>
      <c r="I6297">
        <v>888</v>
      </c>
      <c r="J6297" t="s">
        <v>1001</v>
      </c>
      <c r="K6297" t="s">
        <v>828</v>
      </c>
      <c r="L6297" t="s">
        <v>544</v>
      </c>
      <c r="M6297">
        <v>1072157</v>
      </c>
      <c r="N6297">
        <v>671566</v>
      </c>
      <c r="O6297">
        <v>523897</v>
      </c>
      <c r="P6297">
        <v>130169</v>
      </c>
      <c r="Q6297">
        <v>21695</v>
      </c>
      <c r="R6297">
        <v>0</v>
      </c>
      <c r="S6297">
        <v>2419484</v>
      </c>
      <c r="T6297">
        <v>0</v>
      </c>
      <c r="U6297">
        <v>2419484</v>
      </c>
      <c r="V6297">
        <v>9</v>
      </c>
    </row>
    <row r="6298" spans="1:22" x14ac:dyDescent="0.3">
      <c r="A6298">
        <v>202324</v>
      </c>
      <c r="B6298" t="s">
        <v>820</v>
      </c>
      <c r="C6298" t="s">
        <v>821</v>
      </c>
      <c r="D6298" t="s">
        <v>822</v>
      </c>
      <c r="E6298" t="s">
        <v>823</v>
      </c>
      <c r="F6298" t="s">
        <v>866</v>
      </c>
      <c r="G6298" t="s">
        <v>867</v>
      </c>
      <c r="H6298" t="s">
        <v>1000</v>
      </c>
      <c r="I6298">
        <v>888</v>
      </c>
      <c r="J6298" t="s">
        <v>1001</v>
      </c>
      <c r="K6298" t="s">
        <v>828</v>
      </c>
      <c r="L6298" t="s">
        <v>544</v>
      </c>
      <c r="M6298">
        <v>1790219</v>
      </c>
      <c r="N6298">
        <v>385663</v>
      </c>
      <c r="O6298">
        <v>66194</v>
      </c>
      <c r="P6298">
        <v>23483</v>
      </c>
      <c r="Q6298">
        <v>6463</v>
      </c>
      <c r="R6298">
        <v>0</v>
      </c>
      <c r="S6298">
        <v>2272022</v>
      </c>
      <c r="T6298">
        <v>0</v>
      </c>
      <c r="U6298">
        <v>2272022</v>
      </c>
      <c r="V6298">
        <v>8</v>
      </c>
    </row>
    <row r="6299" spans="1:22" x14ac:dyDescent="0.3">
      <c r="A6299">
        <v>202122</v>
      </c>
      <c r="B6299" t="s">
        <v>820</v>
      </c>
      <c r="C6299" t="s">
        <v>821</v>
      </c>
      <c r="D6299" t="s">
        <v>822</v>
      </c>
      <c r="E6299" t="s">
        <v>823</v>
      </c>
      <c r="F6299" t="s">
        <v>866</v>
      </c>
      <c r="G6299" t="s">
        <v>867</v>
      </c>
      <c r="H6299" t="s">
        <v>1000</v>
      </c>
      <c r="I6299">
        <v>888</v>
      </c>
      <c r="J6299" t="s">
        <v>1001</v>
      </c>
      <c r="K6299" t="s">
        <v>828</v>
      </c>
      <c r="L6299" t="s">
        <v>600</v>
      </c>
      <c r="M6299" t="s">
        <v>829</v>
      </c>
      <c r="N6299" t="s">
        <v>829</v>
      </c>
      <c r="O6299" t="s">
        <v>829</v>
      </c>
      <c r="P6299">
        <v>0</v>
      </c>
      <c r="Q6299">
        <v>0</v>
      </c>
      <c r="R6299" t="s">
        <v>829</v>
      </c>
      <c r="S6299">
        <v>0</v>
      </c>
      <c r="T6299">
        <v>0</v>
      </c>
      <c r="U6299">
        <v>0</v>
      </c>
      <c r="V6299">
        <v>0</v>
      </c>
    </row>
    <row r="6300" spans="1:22" x14ac:dyDescent="0.3">
      <c r="A6300">
        <v>202223</v>
      </c>
      <c r="B6300" t="s">
        <v>820</v>
      </c>
      <c r="C6300" t="s">
        <v>821</v>
      </c>
      <c r="D6300" t="s">
        <v>822</v>
      </c>
      <c r="E6300" t="s">
        <v>823</v>
      </c>
      <c r="F6300" t="s">
        <v>866</v>
      </c>
      <c r="G6300" t="s">
        <v>867</v>
      </c>
      <c r="H6300" t="s">
        <v>1000</v>
      </c>
      <c r="I6300">
        <v>888</v>
      </c>
      <c r="J6300" t="s">
        <v>1001</v>
      </c>
      <c r="K6300" t="s">
        <v>828</v>
      </c>
      <c r="L6300" t="s">
        <v>600</v>
      </c>
      <c r="M6300" t="s">
        <v>829</v>
      </c>
      <c r="N6300" t="s">
        <v>829</v>
      </c>
      <c r="O6300" t="s">
        <v>829</v>
      </c>
      <c r="P6300">
        <v>0</v>
      </c>
      <c r="Q6300">
        <v>0</v>
      </c>
      <c r="R6300" t="s">
        <v>829</v>
      </c>
      <c r="S6300">
        <v>0</v>
      </c>
      <c r="T6300">
        <v>0</v>
      </c>
      <c r="U6300">
        <v>0</v>
      </c>
      <c r="V6300">
        <v>0</v>
      </c>
    </row>
    <row r="6301" spans="1:22" x14ac:dyDescent="0.3">
      <c r="A6301">
        <v>202324</v>
      </c>
      <c r="B6301" t="s">
        <v>820</v>
      </c>
      <c r="C6301" t="s">
        <v>821</v>
      </c>
      <c r="D6301" t="s">
        <v>822</v>
      </c>
      <c r="E6301" t="s">
        <v>823</v>
      </c>
      <c r="F6301" t="s">
        <v>866</v>
      </c>
      <c r="G6301" t="s">
        <v>867</v>
      </c>
      <c r="H6301" t="s">
        <v>1000</v>
      </c>
      <c r="I6301">
        <v>888</v>
      </c>
      <c r="J6301" t="s">
        <v>1001</v>
      </c>
      <c r="K6301" t="s">
        <v>828</v>
      </c>
      <c r="L6301" t="s">
        <v>600</v>
      </c>
      <c r="M6301" t="s">
        <v>829</v>
      </c>
      <c r="N6301" t="s">
        <v>829</v>
      </c>
      <c r="O6301" t="s">
        <v>829</v>
      </c>
      <c r="P6301">
        <v>0</v>
      </c>
      <c r="Q6301">
        <v>0</v>
      </c>
      <c r="R6301" t="s">
        <v>829</v>
      </c>
      <c r="S6301">
        <v>0</v>
      </c>
      <c r="T6301">
        <v>0</v>
      </c>
      <c r="U6301">
        <v>0</v>
      </c>
      <c r="V6301">
        <v>0</v>
      </c>
    </row>
    <row r="6302" spans="1:22" x14ac:dyDescent="0.3">
      <c r="A6302">
        <v>202122</v>
      </c>
      <c r="B6302" t="s">
        <v>820</v>
      </c>
      <c r="C6302" t="s">
        <v>821</v>
      </c>
      <c r="D6302" t="s">
        <v>822</v>
      </c>
      <c r="E6302" t="s">
        <v>823</v>
      </c>
      <c r="F6302" t="s">
        <v>866</v>
      </c>
      <c r="G6302" t="s">
        <v>867</v>
      </c>
      <c r="H6302" t="s">
        <v>1000</v>
      </c>
      <c r="I6302">
        <v>888</v>
      </c>
      <c r="J6302" t="s">
        <v>1001</v>
      </c>
      <c r="K6302" t="s">
        <v>828</v>
      </c>
      <c r="L6302" t="s">
        <v>247</v>
      </c>
      <c r="M6302">
        <v>0</v>
      </c>
      <c r="N6302">
        <v>0</v>
      </c>
      <c r="O6302">
        <v>0</v>
      </c>
      <c r="P6302">
        <v>0</v>
      </c>
      <c r="Q6302">
        <v>0</v>
      </c>
      <c r="R6302">
        <v>0</v>
      </c>
      <c r="S6302">
        <v>0</v>
      </c>
      <c r="T6302">
        <v>0</v>
      </c>
      <c r="U6302">
        <v>0</v>
      </c>
      <c r="V6302">
        <v>0</v>
      </c>
    </row>
    <row r="6303" spans="1:22" x14ac:dyDescent="0.3">
      <c r="A6303">
        <v>202223</v>
      </c>
      <c r="B6303" t="s">
        <v>820</v>
      </c>
      <c r="C6303" t="s">
        <v>821</v>
      </c>
      <c r="D6303" t="s">
        <v>822</v>
      </c>
      <c r="E6303" t="s">
        <v>823</v>
      </c>
      <c r="F6303" t="s">
        <v>866</v>
      </c>
      <c r="G6303" t="s">
        <v>867</v>
      </c>
      <c r="H6303" t="s">
        <v>1000</v>
      </c>
      <c r="I6303">
        <v>888</v>
      </c>
      <c r="J6303" t="s">
        <v>1001</v>
      </c>
      <c r="K6303" t="s">
        <v>828</v>
      </c>
      <c r="L6303" t="s">
        <v>247</v>
      </c>
      <c r="M6303">
        <v>0</v>
      </c>
      <c r="N6303">
        <v>0</v>
      </c>
      <c r="O6303">
        <v>0</v>
      </c>
      <c r="P6303">
        <v>0</v>
      </c>
      <c r="Q6303">
        <v>0</v>
      </c>
      <c r="R6303">
        <v>0</v>
      </c>
      <c r="S6303">
        <v>0</v>
      </c>
      <c r="T6303">
        <v>0</v>
      </c>
      <c r="U6303">
        <v>0</v>
      </c>
      <c r="V6303">
        <v>0</v>
      </c>
    </row>
    <row r="6304" spans="1:22" x14ac:dyDescent="0.3">
      <c r="A6304">
        <v>202324</v>
      </c>
      <c r="B6304" t="s">
        <v>820</v>
      </c>
      <c r="C6304" t="s">
        <v>821</v>
      </c>
      <c r="D6304" t="s">
        <v>822</v>
      </c>
      <c r="E6304" t="s">
        <v>823</v>
      </c>
      <c r="F6304" t="s">
        <v>866</v>
      </c>
      <c r="G6304" t="s">
        <v>867</v>
      </c>
      <c r="H6304" t="s">
        <v>1000</v>
      </c>
      <c r="I6304">
        <v>888</v>
      </c>
      <c r="J6304" t="s">
        <v>1001</v>
      </c>
      <c r="K6304" t="s">
        <v>828</v>
      </c>
      <c r="L6304" t="s">
        <v>247</v>
      </c>
      <c r="M6304">
        <v>0</v>
      </c>
      <c r="N6304">
        <v>0</v>
      </c>
      <c r="O6304">
        <v>0</v>
      </c>
      <c r="P6304">
        <v>0</v>
      </c>
      <c r="Q6304">
        <v>0</v>
      </c>
      <c r="R6304">
        <v>0</v>
      </c>
      <c r="S6304">
        <v>0</v>
      </c>
      <c r="T6304">
        <v>0</v>
      </c>
      <c r="U6304">
        <v>0</v>
      </c>
      <c r="V6304">
        <v>0</v>
      </c>
    </row>
    <row r="6305" spans="1:22" x14ac:dyDescent="0.3">
      <c r="A6305">
        <v>202122</v>
      </c>
      <c r="B6305" t="s">
        <v>820</v>
      </c>
      <c r="C6305" t="s">
        <v>821</v>
      </c>
      <c r="D6305" t="s">
        <v>822</v>
      </c>
      <c r="E6305" t="s">
        <v>823</v>
      </c>
      <c r="F6305" t="s">
        <v>866</v>
      </c>
      <c r="G6305" t="s">
        <v>867</v>
      </c>
      <c r="H6305" t="s">
        <v>1000</v>
      </c>
      <c r="I6305">
        <v>888</v>
      </c>
      <c r="J6305" t="s">
        <v>1001</v>
      </c>
      <c r="K6305" t="s">
        <v>828</v>
      </c>
      <c r="L6305" t="s">
        <v>833</v>
      </c>
      <c r="M6305">
        <v>82311269</v>
      </c>
      <c r="N6305">
        <v>443036779</v>
      </c>
      <c r="O6305">
        <v>242730165</v>
      </c>
      <c r="P6305">
        <v>98274927</v>
      </c>
      <c r="Q6305">
        <v>13021075</v>
      </c>
      <c r="R6305">
        <v>9319669</v>
      </c>
      <c r="S6305">
        <v>891284883</v>
      </c>
      <c r="T6305">
        <v>0</v>
      </c>
      <c r="U6305">
        <v>891284883</v>
      </c>
      <c r="V6305" t="s">
        <v>834</v>
      </c>
    </row>
    <row r="6306" spans="1:22" x14ac:dyDescent="0.3">
      <c r="A6306">
        <v>202223</v>
      </c>
      <c r="B6306" t="s">
        <v>820</v>
      </c>
      <c r="C6306" t="s">
        <v>821</v>
      </c>
      <c r="D6306" t="s">
        <v>822</v>
      </c>
      <c r="E6306" t="s">
        <v>823</v>
      </c>
      <c r="F6306" t="s">
        <v>866</v>
      </c>
      <c r="G6306" t="s">
        <v>867</v>
      </c>
      <c r="H6306" t="s">
        <v>1000</v>
      </c>
      <c r="I6306">
        <v>888</v>
      </c>
      <c r="J6306" t="s">
        <v>1001</v>
      </c>
      <c r="K6306" t="s">
        <v>828</v>
      </c>
      <c r="L6306" t="s">
        <v>833</v>
      </c>
      <c r="M6306">
        <v>85559039</v>
      </c>
      <c r="N6306">
        <v>449163848</v>
      </c>
      <c r="O6306">
        <v>236523106</v>
      </c>
      <c r="P6306">
        <v>117130509</v>
      </c>
      <c r="Q6306">
        <v>15111271</v>
      </c>
      <c r="R6306">
        <v>10834477</v>
      </c>
      <c r="S6306">
        <v>916913251</v>
      </c>
      <c r="T6306">
        <v>0</v>
      </c>
      <c r="U6306">
        <v>916913251</v>
      </c>
      <c r="V6306" t="s">
        <v>834</v>
      </c>
    </row>
    <row r="6307" spans="1:22" x14ac:dyDescent="0.3">
      <c r="A6307">
        <v>202324</v>
      </c>
      <c r="B6307" t="s">
        <v>820</v>
      </c>
      <c r="C6307" t="s">
        <v>821</v>
      </c>
      <c r="D6307" t="s">
        <v>822</v>
      </c>
      <c r="E6307" t="s">
        <v>823</v>
      </c>
      <c r="F6307" t="s">
        <v>866</v>
      </c>
      <c r="G6307" t="s">
        <v>867</v>
      </c>
      <c r="H6307" t="s">
        <v>1000</v>
      </c>
      <c r="I6307">
        <v>888</v>
      </c>
      <c r="J6307" t="s">
        <v>1001</v>
      </c>
      <c r="K6307" t="s">
        <v>828</v>
      </c>
      <c r="L6307" t="s">
        <v>833</v>
      </c>
      <c r="M6307">
        <v>89016122</v>
      </c>
      <c r="N6307">
        <v>469907044</v>
      </c>
      <c r="O6307">
        <v>244332934</v>
      </c>
      <c r="P6307">
        <v>124600111</v>
      </c>
      <c r="Q6307">
        <v>16680390</v>
      </c>
      <c r="R6307">
        <v>14458047</v>
      </c>
      <c r="S6307">
        <v>961585647</v>
      </c>
      <c r="T6307">
        <v>0</v>
      </c>
      <c r="U6307">
        <v>961585647</v>
      </c>
      <c r="V6307" t="s">
        <v>834</v>
      </c>
    </row>
    <row r="6308" spans="1:22" x14ac:dyDescent="0.3">
      <c r="A6308">
        <v>202122</v>
      </c>
      <c r="B6308" t="s">
        <v>820</v>
      </c>
      <c r="C6308" t="s">
        <v>821</v>
      </c>
      <c r="D6308" t="s">
        <v>822</v>
      </c>
      <c r="E6308" t="s">
        <v>823</v>
      </c>
      <c r="F6308" t="s">
        <v>866</v>
      </c>
      <c r="G6308" t="s">
        <v>867</v>
      </c>
      <c r="H6308" t="s">
        <v>1000</v>
      </c>
      <c r="I6308">
        <v>888</v>
      </c>
      <c r="J6308" t="s">
        <v>1001</v>
      </c>
      <c r="K6308" t="s">
        <v>835</v>
      </c>
      <c r="L6308" t="s">
        <v>836</v>
      </c>
      <c r="M6308" t="s">
        <v>829</v>
      </c>
      <c r="N6308" t="s">
        <v>829</v>
      </c>
      <c r="O6308" t="s">
        <v>829</v>
      </c>
      <c r="P6308" t="s">
        <v>829</v>
      </c>
      <c r="Q6308" t="s">
        <v>829</v>
      </c>
      <c r="R6308" t="s">
        <v>829</v>
      </c>
      <c r="S6308">
        <v>893796000</v>
      </c>
      <c r="T6308" t="s">
        <v>829</v>
      </c>
      <c r="U6308" t="s">
        <v>829</v>
      </c>
      <c r="V6308" t="s">
        <v>834</v>
      </c>
    </row>
    <row r="6309" spans="1:22" x14ac:dyDescent="0.3">
      <c r="A6309">
        <v>202223</v>
      </c>
      <c r="B6309" t="s">
        <v>820</v>
      </c>
      <c r="C6309" t="s">
        <v>821</v>
      </c>
      <c r="D6309" t="s">
        <v>822</v>
      </c>
      <c r="E6309" t="s">
        <v>823</v>
      </c>
      <c r="F6309" t="s">
        <v>866</v>
      </c>
      <c r="G6309" t="s">
        <v>867</v>
      </c>
      <c r="H6309" t="s">
        <v>1000</v>
      </c>
      <c r="I6309">
        <v>888</v>
      </c>
      <c r="J6309" t="s">
        <v>1001</v>
      </c>
      <c r="K6309" t="s">
        <v>835</v>
      </c>
      <c r="L6309" t="s">
        <v>836</v>
      </c>
      <c r="M6309" t="s">
        <v>829</v>
      </c>
      <c r="N6309" t="s">
        <v>829</v>
      </c>
      <c r="O6309" t="s">
        <v>829</v>
      </c>
      <c r="P6309" t="s">
        <v>829</v>
      </c>
      <c r="Q6309" t="s">
        <v>829</v>
      </c>
      <c r="R6309" t="s">
        <v>829</v>
      </c>
      <c r="S6309">
        <v>911050648</v>
      </c>
      <c r="T6309" t="s">
        <v>829</v>
      </c>
      <c r="U6309" t="s">
        <v>829</v>
      </c>
      <c r="V6309" t="s">
        <v>834</v>
      </c>
    </row>
    <row r="6310" spans="1:22" x14ac:dyDescent="0.3">
      <c r="A6310">
        <v>202324</v>
      </c>
      <c r="B6310" t="s">
        <v>820</v>
      </c>
      <c r="C6310" t="s">
        <v>821</v>
      </c>
      <c r="D6310" t="s">
        <v>822</v>
      </c>
      <c r="E6310" t="s">
        <v>823</v>
      </c>
      <c r="F6310" t="s">
        <v>866</v>
      </c>
      <c r="G6310" t="s">
        <v>867</v>
      </c>
      <c r="H6310" t="s">
        <v>1000</v>
      </c>
      <c r="I6310">
        <v>888</v>
      </c>
      <c r="J6310" t="s">
        <v>1001</v>
      </c>
      <c r="K6310" t="s">
        <v>835</v>
      </c>
      <c r="L6310" t="s">
        <v>836</v>
      </c>
      <c r="M6310" t="s">
        <v>829</v>
      </c>
      <c r="N6310" t="s">
        <v>829</v>
      </c>
      <c r="O6310" t="s">
        <v>829</v>
      </c>
      <c r="P6310" t="s">
        <v>829</v>
      </c>
      <c r="Q6310" t="s">
        <v>829</v>
      </c>
      <c r="R6310" t="s">
        <v>829</v>
      </c>
      <c r="S6310">
        <v>946580268</v>
      </c>
      <c r="T6310" t="s">
        <v>829</v>
      </c>
      <c r="U6310" t="s">
        <v>829</v>
      </c>
      <c r="V6310" t="s">
        <v>834</v>
      </c>
    </row>
    <row r="6311" spans="1:22" x14ac:dyDescent="0.3">
      <c r="A6311">
        <v>202122</v>
      </c>
      <c r="B6311" t="s">
        <v>820</v>
      </c>
      <c r="C6311" t="s">
        <v>821</v>
      </c>
      <c r="D6311" t="s">
        <v>822</v>
      </c>
      <c r="E6311" t="s">
        <v>823</v>
      </c>
      <c r="F6311" t="s">
        <v>866</v>
      </c>
      <c r="G6311" t="s">
        <v>867</v>
      </c>
      <c r="H6311" t="s">
        <v>1000</v>
      </c>
      <c r="I6311">
        <v>888</v>
      </c>
      <c r="J6311" t="s">
        <v>1001</v>
      </c>
      <c r="K6311" t="s">
        <v>835</v>
      </c>
      <c r="L6311" t="s">
        <v>837</v>
      </c>
      <c r="M6311" t="s">
        <v>829</v>
      </c>
      <c r="N6311" t="s">
        <v>829</v>
      </c>
      <c r="O6311" t="s">
        <v>829</v>
      </c>
      <c r="P6311" t="s">
        <v>829</v>
      </c>
      <c r="Q6311" t="s">
        <v>829</v>
      </c>
      <c r="R6311" t="s">
        <v>829</v>
      </c>
      <c r="S6311">
        <v>-482613</v>
      </c>
      <c r="T6311" t="s">
        <v>829</v>
      </c>
      <c r="U6311" t="s">
        <v>829</v>
      </c>
      <c r="V6311" t="s">
        <v>834</v>
      </c>
    </row>
    <row r="6312" spans="1:22" x14ac:dyDescent="0.3">
      <c r="A6312">
        <v>202223</v>
      </c>
      <c r="B6312" t="s">
        <v>820</v>
      </c>
      <c r="C6312" t="s">
        <v>821</v>
      </c>
      <c r="D6312" t="s">
        <v>822</v>
      </c>
      <c r="E6312" t="s">
        <v>823</v>
      </c>
      <c r="F6312" t="s">
        <v>866</v>
      </c>
      <c r="G6312" t="s">
        <v>867</v>
      </c>
      <c r="H6312" t="s">
        <v>1000</v>
      </c>
      <c r="I6312">
        <v>888</v>
      </c>
      <c r="J6312" t="s">
        <v>1001</v>
      </c>
      <c r="K6312" t="s">
        <v>835</v>
      </c>
      <c r="L6312" t="s">
        <v>837</v>
      </c>
      <c r="M6312" t="s">
        <v>829</v>
      </c>
      <c r="N6312" t="s">
        <v>829</v>
      </c>
      <c r="O6312" t="s">
        <v>829</v>
      </c>
      <c r="P6312" t="s">
        <v>829</v>
      </c>
      <c r="Q6312" t="s">
        <v>829</v>
      </c>
      <c r="R6312" t="s">
        <v>829</v>
      </c>
      <c r="S6312">
        <v>1748496</v>
      </c>
      <c r="T6312" t="s">
        <v>829</v>
      </c>
      <c r="U6312" t="s">
        <v>829</v>
      </c>
      <c r="V6312">
        <v>0</v>
      </c>
    </row>
    <row r="6313" spans="1:22" x14ac:dyDescent="0.3">
      <c r="A6313">
        <v>202324</v>
      </c>
      <c r="B6313" t="s">
        <v>820</v>
      </c>
      <c r="C6313" t="s">
        <v>821</v>
      </c>
      <c r="D6313" t="s">
        <v>822</v>
      </c>
      <c r="E6313" t="s">
        <v>823</v>
      </c>
      <c r="F6313" t="s">
        <v>866</v>
      </c>
      <c r="G6313" t="s">
        <v>867</v>
      </c>
      <c r="H6313" t="s">
        <v>1000</v>
      </c>
      <c r="I6313">
        <v>888</v>
      </c>
      <c r="J6313" t="s">
        <v>1001</v>
      </c>
      <c r="K6313" t="s">
        <v>835</v>
      </c>
      <c r="L6313" t="s">
        <v>837</v>
      </c>
      <c r="M6313" t="s">
        <v>829</v>
      </c>
      <c r="N6313" t="s">
        <v>829</v>
      </c>
      <c r="O6313" t="s">
        <v>829</v>
      </c>
      <c r="P6313" t="s">
        <v>829</v>
      </c>
      <c r="Q6313" t="s">
        <v>829</v>
      </c>
      <c r="R6313" t="s">
        <v>829</v>
      </c>
      <c r="S6313">
        <v>1966544</v>
      </c>
      <c r="T6313" t="s">
        <v>829</v>
      </c>
      <c r="U6313" t="s">
        <v>829</v>
      </c>
      <c r="V6313">
        <v>0</v>
      </c>
    </row>
    <row r="6314" spans="1:22" x14ac:dyDescent="0.3">
      <c r="A6314">
        <v>202122</v>
      </c>
      <c r="B6314" t="s">
        <v>820</v>
      </c>
      <c r="C6314" t="s">
        <v>821</v>
      </c>
      <c r="D6314" t="s">
        <v>822</v>
      </c>
      <c r="E6314" t="s">
        <v>823</v>
      </c>
      <c r="F6314" t="s">
        <v>866</v>
      </c>
      <c r="G6314" t="s">
        <v>867</v>
      </c>
      <c r="H6314" t="s">
        <v>1000</v>
      </c>
      <c r="I6314">
        <v>888</v>
      </c>
      <c r="J6314" t="s">
        <v>1001</v>
      </c>
      <c r="K6314" t="s">
        <v>835</v>
      </c>
      <c r="L6314" t="s">
        <v>838</v>
      </c>
      <c r="M6314" t="s">
        <v>829</v>
      </c>
      <c r="N6314" t="s">
        <v>829</v>
      </c>
      <c r="O6314" t="s">
        <v>829</v>
      </c>
      <c r="P6314" t="s">
        <v>829</v>
      </c>
      <c r="Q6314" t="s">
        <v>829</v>
      </c>
      <c r="R6314" t="s">
        <v>829</v>
      </c>
      <c r="S6314">
        <v>16095920</v>
      </c>
      <c r="T6314" t="s">
        <v>829</v>
      </c>
      <c r="U6314" t="s">
        <v>829</v>
      </c>
      <c r="V6314" t="s">
        <v>834</v>
      </c>
    </row>
    <row r="6315" spans="1:22" x14ac:dyDescent="0.3">
      <c r="A6315">
        <v>202223</v>
      </c>
      <c r="B6315" t="s">
        <v>820</v>
      </c>
      <c r="C6315" t="s">
        <v>821</v>
      </c>
      <c r="D6315" t="s">
        <v>822</v>
      </c>
      <c r="E6315" t="s">
        <v>823</v>
      </c>
      <c r="F6315" t="s">
        <v>866</v>
      </c>
      <c r="G6315" t="s">
        <v>867</v>
      </c>
      <c r="H6315" t="s">
        <v>1000</v>
      </c>
      <c r="I6315">
        <v>888</v>
      </c>
      <c r="J6315" t="s">
        <v>1001</v>
      </c>
      <c r="K6315" t="s">
        <v>835</v>
      </c>
      <c r="L6315" t="s">
        <v>838</v>
      </c>
      <c r="M6315" t="s">
        <v>829</v>
      </c>
      <c r="N6315" t="s">
        <v>829</v>
      </c>
      <c r="O6315" t="s">
        <v>829</v>
      </c>
      <c r="P6315" t="s">
        <v>829</v>
      </c>
      <c r="Q6315" t="s">
        <v>829</v>
      </c>
      <c r="R6315" t="s">
        <v>829</v>
      </c>
      <c r="S6315">
        <v>24488731</v>
      </c>
      <c r="T6315" t="s">
        <v>829</v>
      </c>
      <c r="U6315" t="s">
        <v>829</v>
      </c>
      <c r="V6315" t="s">
        <v>834</v>
      </c>
    </row>
    <row r="6316" spans="1:22" x14ac:dyDescent="0.3">
      <c r="A6316">
        <v>202324</v>
      </c>
      <c r="B6316" t="s">
        <v>820</v>
      </c>
      <c r="C6316" t="s">
        <v>821</v>
      </c>
      <c r="D6316" t="s">
        <v>822</v>
      </c>
      <c r="E6316" t="s">
        <v>823</v>
      </c>
      <c r="F6316" t="s">
        <v>866</v>
      </c>
      <c r="G6316" t="s">
        <v>867</v>
      </c>
      <c r="H6316" t="s">
        <v>1000</v>
      </c>
      <c r="I6316">
        <v>888</v>
      </c>
      <c r="J6316" t="s">
        <v>1001</v>
      </c>
      <c r="K6316" t="s">
        <v>835</v>
      </c>
      <c r="L6316" t="s">
        <v>838</v>
      </c>
      <c r="M6316" t="s">
        <v>829</v>
      </c>
      <c r="N6316" t="s">
        <v>829</v>
      </c>
      <c r="O6316" t="s">
        <v>829</v>
      </c>
      <c r="P6316" t="s">
        <v>829</v>
      </c>
      <c r="Q6316" t="s">
        <v>829</v>
      </c>
      <c r="R6316" t="s">
        <v>829</v>
      </c>
      <c r="S6316">
        <v>25811355</v>
      </c>
      <c r="T6316" t="s">
        <v>829</v>
      </c>
      <c r="U6316" t="s">
        <v>829</v>
      </c>
      <c r="V6316" t="s">
        <v>834</v>
      </c>
    </row>
    <row r="6317" spans="1:22" x14ac:dyDescent="0.3">
      <c r="A6317">
        <v>202122</v>
      </c>
      <c r="B6317" t="s">
        <v>820</v>
      </c>
      <c r="C6317" t="s">
        <v>821</v>
      </c>
      <c r="D6317" t="s">
        <v>822</v>
      </c>
      <c r="E6317" t="s">
        <v>823</v>
      </c>
      <c r="F6317" t="s">
        <v>866</v>
      </c>
      <c r="G6317" t="s">
        <v>867</v>
      </c>
      <c r="H6317" t="s">
        <v>1000</v>
      </c>
      <c r="I6317">
        <v>888</v>
      </c>
      <c r="J6317" t="s">
        <v>1001</v>
      </c>
      <c r="K6317" t="s">
        <v>835</v>
      </c>
      <c r="L6317" t="s">
        <v>839</v>
      </c>
      <c r="M6317" t="s">
        <v>829</v>
      </c>
      <c r="N6317" t="s">
        <v>829</v>
      </c>
      <c r="O6317" t="s">
        <v>829</v>
      </c>
      <c r="P6317" t="s">
        <v>829</v>
      </c>
      <c r="Q6317" t="s">
        <v>829</v>
      </c>
      <c r="R6317" t="s">
        <v>829</v>
      </c>
      <c r="S6317">
        <v>-24488731</v>
      </c>
      <c r="T6317" t="s">
        <v>829</v>
      </c>
      <c r="U6317" t="s">
        <v>829</v>
      </c>
      <c r="V6317" t="s">
        <v>834</v>
      </c>
    </row>
    <row r="6318" spans="1:22" x14ac:dyDescent="0.3">
      <c r="A6318">
        <v>202223</v>
      </c>
      <c r="B6318" t="s">
        <v>820</v>
      </c>
      <c r="C6318" t="s">
        <v>821</v>
      </c>
      <c r="D6318" t="s">
        <v>822</v>
      </c>
      <c r="E6318" t="s">
        <v>823</v>
      </c>
      <c r="F6318" t="s">
        <v>866</v>
      </c>
      <c r="G6318" t="s">
        <v>867</v>
      </c>
      <c r="H6318" t="s">
        <v>1000</v>
      </c>
      <c r="I6318">
        <v>888</v>
      </c>
      <c r="J6318" t="s">
        <v>1001</v>
      </c>
      <c r="K6318" t="s">
        <v>835</v>
      </c>
      <c r="L6318" t="s">
        <v>839</v>
      </c>
      <c r="M6318" t="s">
        <v>829</v>
      </c>
      <c r="N6318" t="s">
        <v>829</v>
      </c>
      <c r="O6318" t="s">
        <v>829</v>
      </c>
      <c r="P6318" t="s">
        <v>829</v>
      </c>
      <c r="Q6318" t="s">
        <v>829</v>
      </c>
      <c r="R6318" t="s">
        <v>829</v>
      </c>
      <c r="S6318">
        <v>-25811355</v>
      </c>
      <c r="T6318" t="s">
        <v>829</v>
      </c>
      <c r="U6318" t="s">
        <v>829</v>
      </c>
      <c r="V6318" t="s">
        <v>834</v>
      </c>
    </row>
    <row r="6319" spans="1:22" x14ac:dyDescent="0.3">
      <c r="A6319">
        <v>202324</v>
      </c>
      <c r="B6319" t="s">
        <v>820</v>
      </c>
      <c r="C6319" t="s">
        <v>821</v>
      </c>
      <c r="D6319" t="s">
        <v>822</v>
      </c>
      <c r="E6319" t="s">
        <v>823</v>
      </c>
      <c r="F6319" t="s">
        <v>866</v>
      </c>
      <c r="G6319" t="s">
        <v>867</v>
      </c>
      <c r="H6319" t="s">
        <v>1000</v>
      </c>
      <c r="I6319">
        <v>888</v>
      </c>
      <c r="J6319" t="s">
        <v>1001</v>
      </c>
      <c r="K6319" t="s">
        <v>835</v>
      </c>
      <c r="L6319" t="s">
        <v>839</v>
      </c>
      <c r="M6319" t="s">
        <v>829</v>
      </c>
      <c r="N6319" t="s">
        <v>829</v>
      </c>
      <c r="O6319" t="s">
        <v>829</v>
      </c>
      <c r="P6319" t="s">
        <v>829</v>
      </c>
      <c r="Q6319" t="s">
        <v>829</v>
      </c>
      <c r="R6319" t="s">
        <v>829</v>
      </c>
      <c r="S6319">
        <v>-18429170</v>
      </c>
      <c r="T6319" t="s">
        <v>829</v>
      </c>
      <c r="U6319" t="s">
        <v>829</v>
      </c>
      <c r="V6319" t="s">
        <v>834</v>
      </c>
    </row>
    <row r="6320" spans="1:22" x14ac:dyDescent="0.3">
      <c r="A6320">
        <v>202122</v>
      </c>
      <c r="B6320" t="s">
        <v>820</v>
      </c>
      <c r="C6320" t="s">
        <v>821</v>
      </c>
      <c r="D6320" t="s">
        <v>822</v>
      </c>
      <c r="E6320" t="s">
        <v>823</v>
      </c>
      <c r="F6320" t="s">
        <v>866</v>
      </c>
      <c r="G6320" t="s">
        <v>867</v>
      </c>
      <c r="H6320" t="s">
        <v>1000</v>
      </c>
      <c r="I6320">
        <v>888</v>
      </c>
      <c r="J6320" t="s">
        <v>1001</v>
      </c>
      <c r="K6320" t="s">
        <v>835</v>
      </c>
      <c r="L6320" t="s">
        <v>840</v>
      </c>
      <c r="M6320" t="s">
        <v>829</v>
      </c>
      <c r="N6320" t="s">
        <v>829</v>
      </c>
      <c r="O6320" t="s">
        <v>829</v>
      </c>
      <c r="P6320" t="s">
        <v>829</v>
      </c>
      <c r="Q6320" t="s">
        <v>829</v>
      </c>
      <c r="R6320" t="s">
        <v>829</v>
      </c>
      <c r="S6320">
        <v>1911926</v>
      </c>
      <c r="T6320" t="s">
        <v>829</v>
      </c>
      <c r="U6320" t="s">
        <v>829</v>
      </c>
      <c r="V6320" t="s">
        <v>834</v>
      </c>
    </row>
    <row r="6321" spans="1:22" x14ac:dyDescent="0.3">
      <c r="A6321">
        <v>202223</v>
      </c>
      <c r="B6321" t="s">
        <v>820</v>
      </c>
      <c r="C6321" t="s">
        <v>821</v>
      </c>
      <c r="D6321" t="s">
        <v>822</v>
      </c>
      <c r="E6321" t="s">
        <v>823</v>
      </c>
      <c r="F6321" t="s">
        <v>866</v>
      </c>
      <c r="G6321" t="s">
        <v>867</v>
      </c>
      <c r="H6321" t="s">
        <v>1000</v>
      </c>
      <c r="I6321">
        <v>888</v>
      </c>
      <c r="J6321" t="s">
        <v>1001</v>
      </c>
      <c r="K6321" t="s">
        <v>835</v>
      </c>
      <c r="L6321" t="s">
        <v>840</v>
      </c>
      <c r="M6321" t="s">
        <v>829</v>
      </c>
      <c r="N6321" t="s">
        <v>829</v>
      </c>
      <c r="O6321" t="s">
        <v>829</v>
      </c>
      <c r="P6321" t="s">
        <v>829</v>
      </c>
      <c r="Q6321" t="s">
        <v>829</v>
      </c>
      <c r="R6321" t="s">
        <v>829</v>
      </c>
      <c r="S6321">
        <v>1828967</v>
      </c>
      <c r="T6321" t="s">
        <v>829</v>
      </c>
      <c r="U6321" t="s">
        <v>829</v>
      </c>
      <c r="V6321" t="s">
        <v>834</v>
      </c>
    </row>
    <row r="6322" spans="1:22" x14ac:dyDescent="0.3">
      <c r="A6322">
        <v>202324</v>
      </c>
      <c r="B6322" t="s">
        <v>820</v>
      </c>
      <c r="C6322" t="s">
        <v>821</v>
      </c>
      <c r="D6322" t="s">
        <v>822</v>
      </c>
      <c r="E6322" t="s">
        <v>823</v>
      </c>
      <c r="F6322" t="s">
        <v>866</v>
      </c>
      <c r="G6322" t="s">
        <v>867</v>
      </c>
      <c r="H6322" t="s">
        <v>1000</v>
      </c>
      <c r="I6322">
        <v>888</v>
      </c>
      <c r="J6322" t="s">
        <v>1001</v>
      </c>
      <c r="K6322" t="s">
        <v>835</v>
      </c>
      <c r="L6322" t="s">
        <v>840</v>
      </c>
      <c r="M6322" t="s">
        <v>829</v>
      </c>
      <c r="N6322" t="s">
        <v>829</v>
      </c>
      <c r="O6322" t="s">
        <v>829</v>
      </c>
      <c r="P6322" t="s">
        <v>829</v>
      </c>
      <c r="Q6322" t="s">
        <v>829</v>
      </c>
      <c r="R6322" t="s">
        <v>829</v>
      </c>
      <c r="S6322">
        <v>1981870</v>
      </c>
      <c r="T6322" t="s">
        <v>829</v>
      </c>
      <c r="U6322" t="s">
        <v>829</v>
      </c>
      <c r="V6322" t="s">
        <v>834</v>
      </c>
    </row>
    <row r="6323" spans="1:22" x14ac:dyDescent="0.3">
      <c r="A6323">
        <v>202122</v>
      </c>
      <c r="B6323" t="s">
        <v>820</v>
      </c>
      <c r="C6323" t="s">
        <v>821</v>
      </c>
      <c r="D6323" t="s">
        <v>822</v>
      </c>
      <c r="E6323" t="s">
        <v>823</v>
      </c>
      <c r="F6323" t="s">
        <v>866</v>
      </c>
      <c r="G6323" t="s">
        <v>867</v>
      </c>
      <c r="H6323" t="s">
        <v>1000</v>
      </c>
      <c r="I6323">
        <v>888</v>
      </c>
      <c r="J6323" t="s">
        <v>1001</v>
      </c>
      <c r="K6323" t="s">
        <v>835</v>
      </c>
      <c r="L6323" t="s">
        <v>841</v>
      </c>
      <c r="M6323" t="s">
        <v>829</v>
      </c>
      <c r="N6323" t="s">
        <v>829</v>
      </c>
      <c r="O6323" t="s">
        <v>829</v>
      </c>
      <c r="P6323" t="s">
        <v>829</v>
      </c>
      <c r="Q6323" t="s">
        <v>829</v>
      </c>
      <c r="R6323" t="s">
        <v>829</v>
      </c>
      <c r="S6323">
        <v>891284883</v>
      </c>
      <c r="T6323" t="s">
        <v>829</v>
      </c>
      <c r="U6323" t="s">
        <v>829</v>
      </c>
      <c r="V6323" t="s">
        <v>834</v>
      </c>
    </row>
    <row r="6324" spans="1:22" x14ac:dyDescent="0.3">
      <c r="A6324">
        <v>202223</v>
      </c>
      <c r="B6324" t="s">
        <v>820</v>
      </c>
      <c r="C6324" t="s">
        <v>821</v>
      </c>
      <c r="D6324" t="s">
        <v>822</v>
      </c>
      <c r="E6324" t="s">
        <v>823</v>
      </c>
      <c r="F6324" t="s">
        <v>866</v>
      </c>
      <c r="G6324" t="s">
        <v>867</v>
      </c>
      <c r="H6324" t="s">
        <v>1000</v>
      </c>
      <c r="I6324">
        <v>888</v>
      </c>
      <c r="J6324" t="s">
        <v>1001</v>
      </c>
      <c r="K6324" t="s">
        <v>835</v>
      </c>
      <c r="L6324" t="s">
        <v>841</v>
      </c>
      <c r="M6324" t="s">
        <v>829</v>
      </c>
      <c r="N6324" t="s">
        <v>829</v>
      </c>
      <c r="O6324" t="s">
        <v>829</v>
      </c>
      <c r="P6324" t="s">
        <v>829</v>
      </c>
      <c r="Q6324" t="s">
        <v>829</v>
      </c>
      <c r="R6324" t="s">
        <v>829</v>
      </c>
      <c r="S6324">
        <v>916913250</v>
      </c>
      <c r="T6324" t="s">
        <v>829</v>
      </c>
      <c r="U6324" t="s">
        <v>829</v>
      </c>
      <c r="V6324" t="s">
        <v>834</v>
      </c>
    </row>
    <row r="6325" spans="1:22" x14ac:dyDescent="0.3">
      <c r="A6325">
        <v>202324</v>
      </c>
      <c r="B6325" t="s">
        <v>820</v>
      </c>
      <c r="C6325" t="s">
        <v>821</v>
      </c>
      <c r="D6325" t="s">
        <v>822</v>
      </c>
      <c r="E6325" t="s">
        <v>823</v>
      </c>
      <c r="F6325" t="s">
        <v>866</v>
      </c>
      <c r="G6325" t="s">
        <v>867</v>
      </c>
      <c r="H6325" t="s">
        <v>1000</v>
      </c>
      <c r="I6325">
        <v>888</v>
      </c>
      <c r="J6325" t="s">
        <v>1001</v>
      </c>
      <c r="K6325" t="s">
        <v>835</v>
      </c>
      <c r="L6325" t="s">
        <v>841</v>
      </c>
      <c r="M6325" t="s">
        <v>829</v>
      </c>
      <c r="N6325" t="s">
        <v>829</v>
      </c>
      <c r="O6325" t="s">
        <v>829</v>
      </c>
      <c r="P6325" t="s">
        <v>829</v>
      </c>
      <c r="Q6325" t="s">
        <v>829</v>
      </c>
      <c r="R6325" t="s">
        <v>829</v>
      </c>
      <c r="S6325">
        <v>961585647</v>
      </c>
      <c r="T6325" t="s">
        <v>829</v>
      </c>
      <c r="U6325" t="s">
        <v>829</v>
      </c>
      <c r="V6325" t="s">
        <v>834</v>
      </c>
    </row>
    <row r="6326" spans="1:22" x14ac:dyDescent="0.3">
      <c r="A6326">
        <v>202122</v>
      </c>
      <c r="B6326" t="s">
        <v>820</v>
      </c>
      <c r="C6326" t="s">
        <v>821</v>
      </c>
      <c r="D6326" t="s">
        <v>822</v>
      </c>
      <c r="E6326" t="s">
        <v>823</v>
      </c>
      <c r="F6326" t="s">
        <v>866</v>
      </c>
      <c r="G6326" t="s">
        <v>867</v>
      </c>
      <c r="H6326" t="s">
        <v>1000</v>
      </c>
      <c r="I6326">
        <v>888</v>
      </c>
      <c r="J6326" t="s">
        <v>1001</v>
      </c>
      <c r="K6326" t="s">
        <v>842</v>
      </c>
      <c r="L6326" t="s">
        <v>238</v>
      </c>
      <c r="M6326" t="s">
        <v>829</v>
      </c>
      <c r="N6326" t="s">
        <v>829</v>
      </c>
      <c r="O6326" t="s">
        <v>829</v>
      </c>
      <c r="P6326" t="s">
        <v>829</v>
      </c>
      <c r="Q6326" t="s">
        <v>829</v>
      </c>
      <c r="R6326" t="s">
        <v>829</v>
      </c>
      <c r="S6326">
        <v>2220118</v>
      </c>
      <c r="T6326">
        <v>251199</v>
      </c>
      <c r="U6326">
        <v>1968919</v>
      </c>
      <c r="V6326">
        <v>10</v>
      </c>
    </row>
    <row r="6327" spans="1:22" x14ac:dyDescent="0.3">
      <c r="A6327">
        <v>202223</v>
      </c>
      <c r="B6327" t="s">
        <v>820</v>
      </c>
      <c r="C6327" t="s">
        <v>821</v>
      </c>
      <c r="D6327" t="s">
        <v>822</v>
      </c>
      <c r="E6327" t="s">
        <v>823</v>
      </c>
      <c r="F6327" t="s">
        <v>866</v>
      </c>
      <c r="G6327" t="s">
        <v>867</v>
      </c>
      <c r="H6327" t="s">
        <v>1000</v>
      </c>
      <c r="I6327">
        <v>888</v>
      </c>
      <c r="J6327" t="s">
        <v>1001</v>
      </c>
      <c r="K6327" t="s">
        <v>842</v>
      </c>
      <c r="L6327" t="s">
        <v>238</v>
      </c>
      <c r="M6327" t="s">
        <v>829</v>
      </c>
      <c r="N6327" t="s">
        <v>829</v>
      </c>
      <c r="O6327" t="s">
        <v>829</v>
      </c>
      <c r="P6327" t="s">
        <v>829</v>
      </c>
      <c r="Q6327" t="s">
        <v>829</v>
      </c>
      <c r="R6327" t="s">
        <v>829</v>
      </c>
      <c r="S6327">
        <v>1894748</v>
      </c>
      <c r="T6327">
        <v>0</v>
      </c>
      <c r="U6327">
        <v>1894748</v>
      </c>
      <c r="V6327">
        <v>10</v>
      </c>
    </row>
    <row r="6328" spans="1:22" x14ac:dyDescent="0.3">
      <c r="A6328">
        <v>202324</v>
      </c>
      <c r="B6328" t="s">
        <v>820</v>
      </c>
      <c r="C6328" t="s">
        <v>821</v>
      </c>
      <c r="D6328" t="s">
        <v>822</v>
      </c>
      <c r="E6328" t="s">
        <v>823</v>
      </c>
      <c r="F6328" t="s">
        <v>866</v>
      </c>
      <c r="G6328" t="s">
        <v>867</v>
      </c>
      <c r="H6328" t="s">
        <v>1000</v>
      </c>
      <c r="I6328">
        <v>888</v>
      </c>
      <c r="J6328" t="s">
        <v>1001</v>
      </c>
      <c r="K6328" t="s">
        <v>842</v>
      </c>
      <c r="L6328" t="s">
        <v>238</v>
      </c>
      <c r="M6328" t="s">
        <v>829</v>
      </c>
      <c r="N6328" t="s">
        <v>829</v>
      </c>
      <c r="O6328" t="s">
        <v>829</v>
      </c>
      <c r="P6328" t="s">
        <v>829</v>
      </c>
      <c r="Q6328" t="s">
        <v>829</v>
      </c>
      <c r="R6328" t="s">
        <v>829</v>
      </c>
      <c r="S6328">
        <v>2115694</v>
      </c>
      <c r="T6328">
        <v>36931</v>
      </c>
      <c r="U6328">
        <v>2078763</v>
      </c>
      <c r="V6328">
        <v>11</v>
      </c>
    </row>
    <row r="6329" spans="1:22" x14ac:dyDescent="0.3">
      <c r="A6329">
        <v>202122</v>
      </c>
      <c r="B6329" t="s">
        <v>820</v>
      </c>
      <c r="C6329" t="s">
        <v>821</v>
      </c>
      <c r="D6329" t="s">
        <v>822</v>
      </c>
      <c r="E6329" t="s">
        <v>823</v>
      </c>
      <c r="F6329" t="s">
        <v>866</v>
      </c>
      <c r="G6329" t="s">
        <v>867</v>
      </c>
      <c r="H6329" t="s">
        <v>1000</v>
      </c>
      <c r="I6329">
        <v>888</v>
      </c>
      <c r="J6329" t="s">
        <v>1001</v>
      </c>
      <c r="K6329" t="s">
        <v>842</v>
      </c>
      <c r="L6329" t="s">
        <v>240</v>
      </c>
      <c r="M6329" t="s">
        <v>829</v>
      </c>
      <c r="N6329" t="s">
        <v>829</v>
      </c>
      <c r="O6329" t="s">
        <v>829</v>
      </c>
      <c r="P6329" t="s">
        <v>829</v>
      </c>
      <c r="Q6329" t="s">
        <v>829</v>
      </c>
      <c r="R6329" t="s">
        <v>829</v>
      </c>
      <c r="S6329">
        <v>3807437</v>
      </c>
      <c r="T6329">
        <v>23406</v>
      </c>
      <c r="U6329">
        <v>3784031</v>
      </c>
      <c r="V6329">
        <v>20</v>
      </c>
    </row>
    <row r="6330" spans="1:22" x14ac:dyDescent="0.3">
      <c r="A6330">
        <v>202223</v>
      </c>
      <c r="B6330" t="s">
        <v>820</v>
      </c>
      <c r="C6330" t="s">
        <v>821</v>
      </c>
      <c r="D6330" t="s">
        <v>822</v>
      </c>
      <c r="E6330" t="s">
        <v>823</v>
      </c>
      <c r="F6330" t="s">
        <v>866</v>
      </c>
      <c r="G6330" t="s">
        <v>867</v>
      </c>
      <c r="H6330" t="s">
        <v>1000</v>
      </c>
      <c r="I6330">
        <v>888</v>
      </c>
      <c r="J6330" t="s">
        <v>1001</v>
      </c>
      <c r="K6330" t="s">
        <v>842</v>
      </c>
      <c r="L6330" t="s">
        <v>240</v>
      </c>
      <c r="M6330" t="s">
        <v>829</v>
      </c>
      <c r="N6330" t="s">
        <v>829</v>
      </c>
      <c r="O6330" t="s">
        <v>829</v>
      </c>
      <c r="P6330" t="s">
        <v>829</v>
      </c>
      <c r="Q6330" t="s">
        <v>829</v>
      </c>
      <c r="R6330" t="s">
        <v>829</v>
      </c>
      <c r="S6330">
        <v>4307667</v>
      </c>
      <c r="T6330">
        <v>0</v>
      </c>
      <c r="U6330">
        <v>4307667</v>
      </c>
      <c r="V6330">
        <v>23</v>
      </c>
    </row>
    <row r="6331" spans="1:22" x14ac:dyDescent="0.3">
      <c r="A6331">
        <v>202324</v>
      </c>
      <c r="B6331" t="s">
        <v>820</v>
      </c>
      <c r="C6331" t="s">
        <v>821</v>
      </c>
      <c r="D6331" t="s">
        <v>822</v>
      </c>
      <c r="E6331" t="s">
        <v>823</v>
      </c>
      <c r="F6331" t="s">
        <v>866</v>
      </c>
      <c r="G6331" t="s">
        <v>867</v>
      </c>
      <c r="H6331" t="s">
        <v>1000</v>
      </c>
      <c r="I6331">
        <v>888</v>
      </c>
      <c r="J6331" t="s">
        <v>1001</v>
      </c>
      <c r="K6331" t="s">
        <v>842</v>
      </c>
      <c r="L6331" t="s">
        <v>240</v>
      </c>
      <c r="M6331" t="s">
        <v>829</v>
      </c>
      <c r="N6331" t="s">
        <v>829</v>
      </c>
      <c r="O6331" t="s">
        <v>829</v>
      </c>
      <c r="P6331" t="s">
        <v>829</v>
      </c>
      <c r="Q6331" t="s">
        <v>829</v>
      </c>
      <c r="R6331" t="s">
        <v>829</v>
      </c>
      <c r="S6331">
        <v>4302005</v>
      </c>
      <c r="T6331">
        <v>0</v>
      </c>
      <c r="U6331">
        <v>4302005</v>
      </c>
      <c r="V6331">
        <v>22</v>
      </c>
    </row>
    <row r="6332" spans="1:22" x14ac:dyDescent="0.3">
      <c r="A6332">
        <v>202122</v>
      </c>
      <c r="B6332" t="s">
        <v>820</v>
      </c>
      <c r="C6332" t="s">
        <v>821</v>
      </c>
      <c r="D6332" t="s">
        <v>822</v>
      </c>
      <c r="E6332" t="s">
        <v>823</v>
      </c>
      <c r="F6332" t="s">
        <v>866</v>
      </c>
      <c r="G6332" t="s">
        <v>867</v>
      </c>
      <c r="H6332" t="s">
        <v>1000</v>
      </c>
      <c r="I6332">
        <v>888</v>
      </c>
      <c r="J6332" t="s">
        <v>1001</v>
      </c>
      <c r="K6332" t="s">
        <v>842</v>
      </c>
      <c r="L6332" t="s">
        <v>843</v>
      </c>
      <c r="M6332" t="s">
        <v>829</v>
      </c>
      <c r="N6332" t="s">
        <v>829</v>
      </c>
      <c r="O6332" t="s">
        <v>829</v>
      </c>
      <c r="P6332" t="s">
        <v>829</v>
      </c>
      <c r="Q6332" t="s">
        <v>829</v>
      </c>
      <c r="R6332" t="s">
        <v>829</v>
      </c>
      <c r="S6332">
        <v>323565</v>
      </c>
      <c r="T6332">
        <v>10000</v>
      </c>
      <c r="U6332">
        <v>313565</v>
      </c>
      <c r="V6332">
        <v>2</v>
      </c>
    </row>
    <row r="6333" spans="1:22" x14ac:dyDescent="0.3">
      <c r="A6333">
        <v>202223</v>
      </c>
      <c r="B6333" t="s">
        <v>820</v>
      </c>
      <c r="C6333" t="s">
        <v>821</v>
      </c>
      <c r="D6333" t="s">
        <v>822</v>
      </c>
      <c r="E6333" t="s">
        <v>823</v>
      </c>
      <c r="F6333" t="s">
        <v>866</v>
      </c>
      <c r="G6333" t="s">
        <v>867</v>
      </c>
      <c r="H6333" t="s">
        <v>1000</v>
      </c>
      <c r="I6333">
        <v>888</v>
      </c>
      <c r="J6333" t="s">
        <v>1001</v>
      </c>
      <c r="K6333" t="s">
        <v>842</v>
      </c>
      <c r="L6333" t="s">
        <v>843</v>
      </c>
      <c r="M6333" t="s">
        <v>829</v>
      </c>
      <c r="N6333" t="s">
        <v>829</v>
      </c>
      <c r="O6333" t="s">
        <v>829</v>
      </c>
      <c r="P6333" t="s">
        <v>829</v>
      </c>
      <c r="Q6333" t="s">
        <v>829</v>
      </c>
      <c r="R6333" t="s">
        <v>829</v>
      </c>
      <c r="S6333">
        <v>371169</v>
      </c>
      <c r="T6333">
        <v>0</v>
      </c>
      <c r="U6333">
        <v>371169</v>
      </c>
      <c r="V6333">
        <v>2</v>
      </c>
    </row>
    <row r="6334" spans="1:22" x14ac:dyDescent="0.3">
      <c r="A6334">
        <v>202324</v>
      </c>
      <c r="B6334" t="s">
        <v>820</v>
      </c>
      <c r="C6334" t="s">
        <v>821</v>
      </c>
      <c r="D6334" t="s">
        <v>822</v>
      </c>
      <c r="E6334" t="s">
        <v>823</v>
      </c>
      <c r="F6334" t="s">
        <v>866</v>
      </c>
      <c r="G6334" t="s">
        <v>867</v>
      </c>
      <c r="H6334" t="s">
        <v>1000</v>
      </c>
      <c r="I6334">
        <v>888</v>
      </c>
      <c r="J6334" t="s">
        <v>1001</v>
      </c>
      <c r="K6334" t="s">
        <v>842</v>
      </c>
      <c r="L6334" t="s">
        <v>843</v>
      </c>
      <c r="M6334" t="s">
        <v>829</v>
      </c>
      <c r="N6334" t="s">
        <v>829</v>
      </c>
      <c r="O6334" t="s">
        <v>829</v>
      </c>
      <c r="P6334" t="s">
        <v>829</v>
      </c>
      <c r="Q6334" t="s">
        <v>829</v>
      </c>
      <c r="R6334" t="s">
        <v>829</v>
      </c>
      <c r="S6334">
        <v>385458</v>
      </c>
      <c r="T6334">
        <v>0</v>
      </c>
      <c r="U6334">
        <v>385458</v>
      </c>
      <c r="V6334">
        <v>2</v>
      </c>
    </row>
    <row r="6335" spans="1:22" x14ac:dyDescent="0.3">
      <c r="A6335">
        <v>202122</v>
      </c>
      <c r="B6335" t="s">
        <v>820</v>
      </c>
      <c r="C6335" t="s">
        <v>821</v>
      </c>
      <c r="D6335" t="s">
        <v>822</v>
      </c>
      <c r="E6335" t="s">
        <v>823</v>
      </c>
      <c r="F6335" t="s">
        <v>866</v>
      </c>
      <c r="G6335" t="s">
        <v>867</v>
      </c>
      <c r="H6335" t="s">
        <v>1000</v>
      </c>
      <c r="I6335">
        <v>888</v>
      </c>
      <c r="J6335" t="s">
        <v>1001</v>
      </c>
      <c r="K6335" t="s">
        <v>842</v>
      </c>
      <c r="L6335" t="s">
        <v>249</v>
      </c>
      <c r="M6335">
        <v>0</v>
      </c>
      <c r="N6335">
        <v>0</v>
      </c>
      <c r="O6335">
        <v>0</v>
      </c>
      <c r="P6335">
        <v>23575609</v>
      </c>
      <c r="Q6335">
        <v>0</v>
      </c>
      <c r="R6335" t="s">
        <v>829</v>
      </c>
      <c r="S6335">
        <v>23575609</v>
      </c>
      <c r="T6335">
        <v>6762</v>
      </c>
      <c r="U6335">
        <v>23568847</v>
      </c>
      <c r="V6335">
        <v>124</v>
      </c>
    </row>
    <row r="6336" spans="1:22" x14ac:dyDescent="0.3">
      <c r="A6336">
        <v>202223</v>
      </c>
      <c r="B6336" t="s">
        <v>820</v>
      </c>
      <c r="C6336" t="s">
        <v>821</v>
      </c>
      <c r="D6336" t="s">
        <v>822</v>
      </c>
      <c r="E6336" t="s">
        <v>823</v>
      </c>
      <c r="F6336" t="s">
        <v>866</v>
      </c>
      <c r="G6336" t="s">
        <v>867</v>
      </c>
      <c r="H6336" t="s">
        <v>1000</v>
      </c>
      <c r="I6336">
        <v>888</v>
      </c>
      <c r="J6336" t="s">
        <v>1001</v>
      </c>
      <c r="K6336" t="s">
        <v>842</v>
      </c>
      <c r="L6336" t="s">
        <v>249</v>
      </c>
      <c r="M6336">
        <v>0</v>
      </c>
      <c r="N6336">
        <v>0</v>
      </c>
      <c r="O6336">
        <v>0</v>
      </c>
      <c r="P6336">
        <v>26211431</v>
      </c>
      <c r="Q6336">
        <v>0</v>
      </c>
      <c r="R6336" t="s">
        <v>829</v>
      </c>
      <c r="S6336">
        <v>26211431</v>
      </c>
      <c r="T6336">
        <v>157928</v>
      </c>
      <c r="U6336">
        <v>26053504</v>
      </c>
      <c r="V6336">
        <v>137</v>
      </c>
    </row>
    <row r="6337" spans="1:22" x14ac:dyDescent="0.3">
      <c r="A6337">
        <v>202324</v>
      </c>
      <c r="B6337" t="s">
        <v>820</v>
      </c>
      <c r="C6337" t="s">
        <v>821</v>
      </c>
      <c r="D6337" t="s">
        <v>822</v>
      </c>
      <c r="E6337" t="s">
        <v>823</v>
      </c>
      <c r="F6337" t="s">
        <v>866</v>
      </c>
      <c r="G6337" t="s">
        <v>867</v>
      </c>
      <c r="H6337" t="s">
        <v>1000</v>
      </c>
      <c r="I6337">
        <v>888</v>
      </c>
      <c r="J6337" t="s">
        <v>1001</v>
      </c>
      <c r="K6337" t="s">
        <v>842</v>
      </c>
      <c r="L6337" t="s">
        <v>249</v>
      </c>
      <c r="M6337">
        <v>0</v>
      </c>
      <c r="N6337">
        <v>0</v>
      </c>
      <c r="O6337">
        <v>0</v>
      </c>
      <c r="P6337">
        <v>31427110</v>
      </c>
      <c r="Q6337">
        <v>0</v>
      </c>
      <c r="R6337" t="s">
        <v>829</v>
      </c>
      <c r="S6337">
        <v>31427110</v>
      </c>
      <c r="T6337">
        <v>76265</v>
      </c>
      <c r="U6337">
        <v>31350844</v>
      </c>
      <c r="V6337">
        <v>164</v>
      </c>
    </row>
    <row r="6338" spans="1:22" x14ac:dyDescent="0.3">
      <c r="A6338">
        <v>202122</v>
      </c>
      <c r="B6338" t="s">
        <v>820</v>
      </c>
      <c r="C6338" t="s">
        <v>821</v>
      </c>
      <c r="D6338" t="s">
        <v>822</v>
      </c>
      <c r="E6338" t="s">
        <v>823</v>
      </c>
      <c r="F6338" t="s">
        <v>866</v>
      </c>
      <c r="G6338" t="s">
        <v>867</v>
      </c>
      <c r="H6338" t="s">
        <v>1000</v>
      </c>
      <c r="I6338">
        <v>888</v>
      </c>
      <c r="J6338" t="s">
        <v>1001</v>
      </c>
      <c r="K6338" t="s">
        <v>842</v>
      </c>
      <c r="L6338" t="s">
        <v>844</v>
      </c>
      <c r="M6338">
        <v>0</v>
      </c>
      <c r="N6338">
        <v>0</v>
      </c>
      <c r="O6338">
        <v>12817683</v>
      </c>
      <c r="P6338">
        <v>0</v>
      </c>
      <c r="Q6338">
        <v>0</v>
      </c>
      <c r="R6338" t="s">
        <v>829</v>
      </c>
      <c r="S6338">
        <v>12817683</v>
      </c>
      <c r="T6338">
        <v>3931600</v>
      </c>
      <c r="U6338">
        <v>8886083</v>
      </c>
      <c r="V6338">
        <v>47</v>
      </c>
    </row>
    <row r="6339" spans="1:22" x14ac:dyDescent="0.3">
      <c r="A6339">
        <v>202223</v>
      </c>
      <c r="B6339" t="s">
        <v>820</v>
      </c>
      <c r="C6339" t="s">
        <v>821</v>
      </c>
      <c r="D6339" t="s">
        <v>822</v>
      </c>
      <c r="E6339" t="s">
        <v>823</v>
      </c>
      <c r="F6339" t="s">
        <v>866</v>
      </c>
      <c r="G6339" t="s">
        <v>867</v>
      </c>
      <c r="H6339" t="s">
        <v>1000</v>
      </c>
      <c r="I6339">
        <v>888</v>
      </c>
      <c r="J6339" t="s">
        <v>1001</v>
      </c>
      <c r="K6339" t="s">
        <v>842</v>
      </c>
      <c r="L6339" t="s">
        <v>844</v>
      </c>
      <c r="M6339">
        <v>0</v>
      </c>
      <c r="N6339">
        <v>0</v>
      </c>
      <c r="O6339">
        <v>13701288</v>
      </c>
      <c r="P6339">
        <v>0</v>
      </c>
      <c r="Q6339">
        <v>0</v>
      </c>
      <c r="R6339" t="s">
        <v>829</v>
      </c>
      <c r="S6339">
        <v>13701288</v>
      </c>
      <c r="T6339">
        <v>2767539</v>
      </c>
      <c r="U6339">
        <v>10933750</v>
      </c>
      <c r="V6339">
        <v>57</v>
      </c>
    </row>
    <row r="6340" spans="1:22" x14ac:dyDescent="0.3">
      <c r="A6340">
        <v>202324</v>
      </c>
      <c r="B6340" t="s">
        <v>820</v>
      </c>
      <c r="C6340" t="s">
        <v>821</v>
      </c>
      <c r="D6340" t="s">
        <v>822</v>
      </c>
      <c r="E6340" t="s">
        <v>823</v>
      </c>
      <c r="F6340" t="s">
        <v>866</v>
      </c>
      <c r="G6340" t="s">
        <v>867</v>
      </c>
      <c r="H6340" t="s">
        <v>1000</v>
      </c>
      <c r="I6340">
        <v>888</v>
      </c>
      <c r="J6340" t="s">
        <v>1001</v>
      </c>
      <c r="K6340" t="s">
        <v>842</v>
      </c>
      <c r="L6340" t="s">
        <v>844</v>
      </c>
      <c r="M6340">
        <v>0</v>
      </c>
      <c r="N6340">
        <v>0</v>
      </c>
      <c r="O6340">
        <v>16396713</v>
      </c>
      <c r="P6340">
        <v>0</v>
      </c>
      <c r="Q6340">
        <v>0</v>
      </c>
      <c r="R6340" t="s">
        <v>829</v>
      </c>
      <c r="S6340">
        <v>16396713</v>
      </c>
      <c r="T6340">
        <v>2827208</v>
      </c>
      <c r="U6340">
        <v>13569504</v>
      </c>
      <c r="V6340">
        <v>71</v>
      </c>
    </row>
    <row r="6341" spans="1:22" x14ac:dyDescent="0.3">
      <c r="A6341">
        <v>202122</v>
      </c>
      <c r="B6341" t="s">
        <v>820</v>
      </c>
      <c r="C6341" t="s">
        <v>821</v>
      </c>
      <c r="D6341" t="s">
        <v>822</v>
      </c>
      <c r="E6341" t="s">
        <v>823</v>
      </c>
      <c r="F6341" t="s">
        <v>866</v>
      </c>
      <c r="G6341" t="s">
        <v>867</v>
      </c>
      <c r="H6341" t="s">
        <v>1000</v>
      </c>
      <c r="I6341">
        <v>888</v>
      </c>
      <c r="J6341" t="s">
        <v>1001</v>
      </c>
      <c r="K6341" t="s">
        <v>842</v>
      </c>
      <c r="L6341" t="s">
        <v>251</v>
      </c>
      <c r="M6341" t="s">
        <v>829</v>
      </c>
      <c r="N6341" t="s">
        <v>829</v>
      </c>
      <c r="O6341">
        <v>0</v>
      </c>
      <c r="P6341">
        <v>1133003</v>
      </c>
      <c r="Q6341">
        <v>0</v>
      </c>
      <c r="R6341">
        <v>0</v>
      </c>
      <c r="S6341">
        <v>1133003</v>
      </c>
      <c r="T6341">
        <v>0</v>
      </c>
      <c r="U6341">
        <v>1133003</v>
      </c>
      <c r="V6341">
        <v>6</v>
      </c>
    </row>
    <row r="6342" spans="1:22" x14ac:dyDescent="0.3">
      <c r="A6342">
        <v>202223</v>
      </c>
      <c r="B6342" t="s">
        <v>820</v>
      </c>
      <c r="C6342" t="s">
        <v>821</v>
      </c>
      <c r="D6342" t="s">
        <v>822</v>
      </c>
      <c r="E6342" t="s">
        <v>823</v>
      </c>
      <c r="F6342" t="s">
        <v>866</v>
      </c>
      <c r="G6342" t="s">
        <v>867</v>
      </c>
      <c r="H6342" t="s">
        <v>1000</v>
      </c>
      <c r="I6342">
        <v>888</v>
      </c>
      <c r="J6342" t="s">
        <v>1001</v>
      </c>
      <c r="K6342" t="s">
        <v>842</v>
      </c>
      <c r="L6342" t="s">
        <v>251</v>
      </c>
      <c r="M6342" t="s">
        <v>829</v>
      </c>
      <c r="N6342" t="s">
        <v>829</v>
      </c>
      <c r="O6342">
        <v>0</v>
      </c>
      <c r="P6342">
        <v>989290</v>
      </c>
      <c r="Q6342">
        <v>0</v>
      </c>
      <c r="R6342">
        <v>0</v>
      </c>
      <c r="S6342">
        <v>989290</v>
      </c>
      <c r="T6342">
        <v>0</v>
      </c>
      <c r="U6342">
        <v>989290</v>
      </c>
      <c r="V6342">
        <v>5</v>
      </c>
    </row>
    <row r="6343" spans="1:22" x14ac:dyDescent="0.3">
      <c r="A6343">
        <v>202324</v>
      </c>
      <c r="B6343" t="s">
        <v>820</v>
      </c>
      <c r="C6343" t="s">
        <v>821</v>
      </c>
      <c r="D6343" t="s">
        <v>822</v>
      </c>
      <c r="E6343" t="s">
        <v>823</v>
      </c>
      <c r="F6343" t="s">
        <v>866</v>
      </c>
      <c r="G6343" t="s">
        <v>867</v>
      </c>
      <c r="H6343" t="s">
        <v>1000</v>
      </c>
      <c r="I6343">
        <v>888</v>
      </c>
      <c r="J6343" t="s">
        <v>1001</v>
      </c>
      <c r="K6343" t="s">
        <v>842</v>
      </c>
      <c r="L6343" t="s">
        <v>251</v>
      </c>
      <c r="M6343" t="s">
        <v>829</v>
      </c>
      <c r="N6343" t="s">
        <v>829</v>
      </c>
      <c r="O6343">
        <v>0</v>
      </c>
      <c r="P6343">
        <v>1314155</v>
      </c>
      <c r="Q6343">
        <v>0</v>
      </c>
      <c r="R6343">
        <v>0</v>
      </c>
      <c r="S6343">
        <v>1314155</v>
      </c>
      <c r="T6343">
        <v>0</v>
      </c>
      <c r="U6343">
        <v>1314155</v>
      </c>
      <c r="V6343">
        <v>7</v>
      </c>
    </row>
    <row r="6344" spans="1:22" x14ac:dyDescent="0.3">
      <c r="A6344">
        <v>202122</v>
      </c>
      <c r="B6344" t="s">
        <v>820</v>
      </c>
      <c r="C6344" t="s">
        <v>821</v>
      </c>
      <c r="D6344" t="s">
        <v>822</v>
      </c>
      <c r="E6344" t="s">
        <v>823</v>
      </c>
      <c r="F6344" t="s">
        <v>866</v>
      </c>
      <c r="G6344" t="s">
        <v>867</v>
      </c>
      <c r="H6344" t="s">
        <v>1000</v>
      </c>
      <c r="I6344">
        <v>888</v>
      </c>
      <c r="J6344" t="s">
        <v>1001</v>
      </c>
      <c r="K6344" t="s">
        <v>842</v>
      </c>
      <c r="L6344" t="s">
        <v>253</v>
      </c>
      <c r="M6344" t="s">
        <v>829</v>
      </c>
      <c r="N6344" t="s">
        <v>829</v>
      </c>
      <c r="O6344">
        <v>0</v>
      </c>
      <c r="P6344">
        <v>1408067</v>
      </c>
      <c r="Q6344">
        <v>0</v>
      </c>
      <c r="R6344">
        <v>0</v>
      </c>
      <c r="S6344">
        <v>1408067</v>
      </c>
      <c r="T6344">
        <v>0</v>
      </c>
      <c r="U6344">
        <v>1408067</v>
      </c>
      <c r="V6344">
        <v>7</v>
      </c>
    </row>
    <row r="6345" spans="1:22" x14ac:dyDescent="0.3">
      <c r="A6345">
        <v>202223</v>
      </c>
      <c r="B6345" t="s">
        <v>820</v>
      </c>
      <c r="C6345" t="s">
        <v>821</v>
      </c>
      <c r="D6345" t="s">
        <v>822</v>
      </c>
      <c r="E6345" t="s">
        <v>823</v>
      </c>
      <c r="F6345" t="s">
        <v>866</v>
      </c>
      <c r="G6345" t="s">
        <v>867</v>
      </c>
      <c r="H6345" t="s">
        <v>1000</v>
      </c>
      <c r="I6345">
        <v>888</v>
      </c>
      <c r="J6345" t="s">
        <v>1001</v>
      </c>
      <c r="K6345" t="s">
        <v>842</v>
      </c>
      <c r="L6345" t="s">
        <v>253</v>
      </c>
      <c r="M6345" t="s">
        <v>829</v>
      </c>
      <c r="N6345" t="s">
        <v>829</v>
      </c>
      <c r="O6345">
        <v>0</v>
      </c>
      <c r="P6345">
        <v>1610939</v>
      </c>
      <c r="Q6345">
        <v>0</v>
      </c>
      <c r="R6345">
        <v>0</v>
      </c>
      <c r="S6345">
        <v>1610939</v>
      </c>
      <c r="T6345">
        <v>0</v>
      </c>
      <c r="U6345">
        <v>1610939</v>
      </c>
      <c r="V6345">
        <v>8</v>
      </c>
    </row>
    <row r="6346" spans="1:22" x14ac:dyDescent="0.3">
      <c r="A6346">
        <v>202324</v>
      </c>
      <c r="B6346" t="s">
        <v>820</v>
      </c>
      <c r="C6346" t="s">
        <v>821</v>
      </c>
      <c r="D6346" t="s">
        <v>822</v>
      </c>
      <c r="E6346" t="s">
        <v>823</v>
      </c>
      <c r="F6346" t="s">
        <v>866</v>
      </c>
      <c r="G6346" t="s">
        <v>867</v>
      </c>
      <c r="H6346" t="s">
        <v>1000</v>
      </c>
      <c r="I6346">
        <v>888</v>
      </c>
      <c r="J6346" t="s">
        <v>1001</v>
      </c>
      <c r="K6346" t="s">
        <v>842</v>
      </c>
      <c r="L6346" t="s">
        <v>253</v>
      </c>
      <c r="M6346" t="s">
        <v>829</v>
      </c>
      <c r="N6346" t="s">
        <v>829</v>
      </c>
      <c r="O6346">
        <v>0</v>
      </c>
      <c r="P6346">
        <v>1886417</v>
      </c>
      <c r="Q6346">
        <v>0</v>
      </c>
      <c r="R6346">
        <v>0</v>
      </c>
      <c r="S6346">
        <v>1886417</v>
      </c>
      <c r="T6346">
        <v>0</v>
      </c>
      <c r="U6346">
        <v>1886417</v>
      </c>
      <c r="V6346">
        <v>10</v>
      </c>
    </row>
    <row r="6347" spans="1:22" x14ac:dyDescent="0.3">
      <c r="A6347">
        <v>202122</v>
      </c>
      <c r="B6347" t="s">
        <v>820</v>
      </c>
      <c r="C6347" t="s">
        <v>821</v>
      </c>
      <c r="D6347" t="s">
        <v>822</v>
      </c>
      <c r="E6347" t="s">
        <v>823</v>
      </c>
      <c r="F6347" t="s">
        <v>866</v>
      </c>
      <c r="G6347" t="s">
        <v>867</v>
      </c>
      <c r="H6347" t="s">
        <v>1000</v>
      </c>
      <c r="I6347">
        <v>888</v>
      </c>
      <c r="J6347" t="s">
        <v>1001</v>
      </c>
      <c r="K6347" t="s">
        <v>842</v>
      </c>
      <c r="L6347" t="s">
        <v>845</v>
      </c>
      <c r="M6347" t="s">
        <v>829</v>
      </c>
      <c r="N6347" t="s">
        <v>829</v>
      </c>
      <c r="O6347">
        <v>0</v>
      </c>
      <c r="P6347">
        <v>0</v>
      </c>
      <c r="Q6347">
        <v>0</v>
      </c>
      <c r="R6347">
        <v>0</v>
      </c>
      <c r="S6347">
        <v>0</v>
      </c>
      <c r="T6347">
        <v>0</v>
      </c>
      <c r="U6347">
        <v>0</v>
      </c>
      <c r="V6347">
        <v>0</v>
      </c>
    </row>
    <row r="6348" spans="1:22" x14ac:dyDescent="0.3">
      <c r="A6348">
        <v>202223</v>
      </c>
      <c r="B6348" t="s">
        <v>820</v>
      </c>
      <c r="C6348" t="s">
        <v>821</v>
      </c>
      <c r="D6348" t="s">
        <v>822</v>
      </c>
      <c r="E6348" t="s">
        <v>823</v>
      </c>
      <c r="F6348" t="s">
        <v>866</v>
      </c>
      <c r="G6348" t="s">
        <v>867</v>
      </c>
      <c r="H6348" t="s">
        <v>1000</v>
      </c>
      <c r="I6348">
        <v>888</v>
      </c>
      <c r="J6348" t="s">
        <v>1001</v>
      </c>
      <c r="K6348" t="s">
        <v>842</v>
      </c>
      <c r="L6348" t="s">
        <v>845</v>
      </c>
      <c r="M6348" t="s">
        <v>829</v>
      </c>
      <c r="N6348" t="s">
        <v>829</v>
      </c>
      <c r="O6348">
        <v>0</v>
      </c>
      <c r="P6348">
        <v>0</v>
      </c>
      <c r="Q6348">
        <v>0</v>
      </c>
      <c r="R6348">
        <v>0</v>
      </c>
      <c r="S6348">
        <v>0</v>
      </c>
      <c r="T6348">
        <v>0</v>
      </c>
      <c r="U6348">
        <v>0</v>
      </c>
      <c r="V6348">
        <v>0</v>
      </c>
    </row>
    <row r="6349" spans="1:22" x14ac:dyDescent="0.3">
      <c r="A6349">
        <v>202324</v>
      </c>
      <c r="B6349" t="s">
        <v>820</v>
      </c>
      <c r="C6349" t="s">
        <v>821</v>
      </c>
      <c r="D6349" t="s">
        <v>822</v>
      </c>
      <c r="E6349" t="s">
        <v>823</v>
      </c>
      <c r="F6349" t="s">
        <v>866</v>
      </c>
      <c r="G6349" t="s">
        <v>867</v>
      </c>
      <c r="H6349" t="s">
        <v>1000</v>
      </c>
      <c r="I6349">
        <v>888</v>
      </c>
      <c r="J6349" t="s">
        <v>1001</v>
      </c>
      <c r="K6349" t="s">
        <v>842</v>
      </c>
      <c r="L6349" t="s">
        <v>845</v>
      </c>
      <c r="M6349" t="s">
        <v>829</v>
      </c>
      <c r="N6349" t="s">
        <v>829</v>
      </c>
      <c r="O6349">
        <v>0</v>
      </c>
      <c r="P6349">
        <v>0</v>
      </c>
      <c r="Q6349">
        <v>0</v>
      </c>
      <c r="R6349">
        <v>0</v>
      </c>
      <c r="S6349">
        <v>0</v>
      </c>
      <c r="T6349">
        <v>0</v>
      </c>
      <c r="U6349">
        <v>0</v>
      </c>
      <c r="V6349">
        <v>0</v>
      </c>
    </row>
    <row r="6350" spans="1:22" x14ac:dyDescent="0.3">
      <c r="A6350">
        <v>202122</v>
      </c>
      <c r="B6350" t="s">
        <v>820</v>
      </c>
      <c r="C6350" t="s">
        <v>821</v>
      </c>
      <c r="D6350" t="s">
        <v>822</v>
      </c>
      <c r="E6350" t="s">
        <v>823</v>
      </c>
      <c r="F6350" t="s">
        <v>848</v>
      </c>
      <c r="G6350" t="s">
        <v>849</v>
      </c>
      <c r="H6350" t="s">
        <v>1002</v>
      </c>
      <c r="I6350">
        <v>383</v>
      </c>
      <c r="J6350" t="s">
        <v>1003</v>
      </c>
      <c r="K6350" t="s">
        <v>828</v>
      </c>
      <c r="L6350" t="s">
        <v>336</v>
      </c>
      <c r="M6350">
        <v>0</v>
      </c>
      <c r="N6350">
        <v>604483</v>
      </c>
      <c r="O6350">
        <v>453363</v>
      </c>
      <c r="P6350">
        <v>12240790</v>
      </c>
      <c r="Q6350">
        <v>1813450</v>
      </c>
      <c r="R6350" t="s">
        <v>829</v>
      </c>
      <c r="S6350">
        <v>15112086</v>
      </c>
      <c r="T6350" t="s">
        <v>829</v>
      </c>
      <c r="U6350">
        <v>15112086</v>
      </c>
      <c r="V6350">
        <v>209</v>
      </c>
    </row>
    <row r="6351" spans="1:22" x14ac:dyDescent="0.3">
      <c r="A6351">
        <v>202223</v>
      </c>
      <c r="B6351" t="s">
        <v>820</v>
      </c>
      <c r="C6351" t="s">
        <v>821</v>
      </c>
      <c r="D6351" t="s">
        <v>822</v>
      </c>
      <c r="E6351" t="s">
        <v>823</v>
      </c>
      <c r="F6351" t="s">
        <v>848</v>
      </c>
      <c r="G6351" t="s">
        <v>849</v>
      </c>
      <c r="H6351" t="s">
        <v>1002</v>
      </c>
      <c r="I6351">
        <v>383</v>
      </c>
      <c r="J6351" t="s">
        <v>1003</v>
      </c>
      <c r="K6351" t="s">
        <v>828</v>
      </c>
      <c r="L6351" t="s">
        <v>336</v>
      </c>
      <c r="M6351">
        <v>0</v>
      </c>
      <c r="N6351">
        <v>697667</v>
      </c>
      <c r="O6351">
        <v>533140</v>
      </c>
      <c r="P6351">
        <v>12802063</v>
      </c>
      <c r="Q6351">
        <v>1930000</v>
      </c>
      <c r="R6351" t="s">
        <v>829</v>
      </c>
      <c r="S6351">
        <v>15962870</v>
      </c>
      <c r="T6351" t="s">
        <v>829</v>
      </c>
      <c r="U6351">
        <v>15962870</v>
      </c>
      <c r="V6351">
        <v>226</v>
      </c>
    </row>
    <row r="6352" spans="1:22" x14ac:dyDescent="0.3">
      <c r="A6352">
        <v>202324</v>
      </c>
      <c r="B6352" t="s">
        <v>820</v>
      </c>
      <c r="C6352" t="s">
        <v>821</v>
      </c>
      <c r="D6352" t="s">
        <v>822</v>
      </c>
      <c r="E6352" t="s">
        <v>823</v>
      </c>
      <c r="F6352" t="s">
        <v>848</v>
      </c>
      <c r="G6352" t="s">
        <v>849</v>
      </c>
      <c r="H6352" t="s">
        <v>1002</v>
      </c>
      <c r="I6352">
        <v>383</v>
      </c>
      <c r="J6352" t="s">
        <v>1003</v>
      </c>
      <c r="K6352" t="s">
        <v>828</v>
      </c>
      <c r="L6352" t="s">
        <v>336</v>
      </c>
      <c r="M6352">
        <v>0</v>
      </c>
      <c r="N6352">
        <v>787170</v>
      </c>
      <c r="O6352">
        <v>556996</v>
      </c>
      <c r="P6352">
        <v>13530117</v>
      </c>
      <c r="Q6352">
        <v>1930000</v>
      </c>
      <c r="R6352" t="s">
        <v>829</v>
      </c>
      <c r="S6352">
        <v>16804283</v>
      </c>
      <c r="T6352" t="s">
        <v>829</v>
      </c>
      <c r="U6352">
        <v>16804283</v>
      </c>
      <c r="V6352">
        <v>237</v>
      </c>
    </row>
    <row r="6353" spans="1:22" x14ac:dyDescent="0.3">
      <c r="A6353">
        <v>202122</v>
      </c>
      <c r="B6353" t="s">
        <v>820</v>
      </c>
      <c r="C6353" t="s">
        <v>821</v>
      </c>
      <c r="D6353" t="s">
        <v>822</v>
      </c>
      <c r="E6353" t="s">
        <v>823</v>
      </c>
      <c r="F6353" t="s">
        <v>848</v>
      </c>
      <c r="G6353" t="s">
        <v>849</v>
      </c>
      <c r="H6353" t="s">
        <v>1002</v>
      </c>
      <c r="I6353">
        <v>383</v>
      </c>
      <c r="J6353" t="s">
        <v>1003</v>
      </c>
      <c r="K6353" t="s">
        <v>828</v>
      </c>
      <c r="L6353" t="s">
        <v>235</v>
      </c>
      <c r="M6353" t="s">
        <v>829</v>
      </c>
      <c r="N6353">
        <v>82293</v>
      </c>
      <c r="O6353">
        <v>25707</v>
      </c>
      <c r="P6353" t="s">
        <v>829</v>
      </c>
      <c r="Q6353" t="s">
        <v>829</v>
      </c>
      <c r="R6353" t="s">
        <v>829</v>
      </c>
      <c r="S6353">
        <v>108000</v>
      </c>
      <c r="T6353">
        <v>0</v>
      </c>
      <c r="U6353">
        <v>108000</v>
      </c>
      <c r="V6353">
        <v>1</v>
      </c>
    </row>
    <row r="6354" spans="1:22" x14ac:dyDescent="0.3">
      <c r="A6354">
        <v>202223</v>
      </c>
      <c r="B6354" t="s">
        <v>820</v>
      </c>
      <c r="C6354" t="s">
        <v>821</v>
      </c>
      <c r="D6354" t="s">
        <v>822</v>
      </c>
      <c r="E6354" t="s">
        <v>823</v>
      </c>
      <c r="F6354" t="s">
        <v>848</v>
      </c>
      <c r="G6354" t="s">
        <v>849</v>
      </c>
      <c r="H6354" t="s">
        <v>1002</v>
      </c>
      <c r="I6354">
        <v>383</v>
      </c>
      <c r="J6354" t="s">
        <v>1003</v>
      </c>
      <c r="K6354" t="s">
        <v>828</v>
      </c>
      <c r="L6354" t="s">
        <v>235</v>
      </c>
      <c r="M6354" t="s">
        <v>829</v>
      </c>
      <c r="N6354">
        <v>85126</v>
      </c>
      <c r="O6354">
        <v>22874</v>
      </c>
      <c r="P6354" t="s">
        <v>829</v>
      </c>
      <c r="Q6354" t="s">
        <v>829</v>
      </c>
      <c r="R6354" t="s">
        <v>829</v>
      </c>
      <c r="S6354">
        <v>108000</v>
      </c>
      <c r="T6354">
        <v>0</v>
      </c>
      <c r="U6354">
        <v>108000</v>
      </c>
      <c r="V6354">
        <v>2</v>
      </c>
    </row>
    <row r="6355" spans="1:22" x14ac:dyDescent="0.3">
      <c r="A6355">
        <v>202324</v>
      </c>
      <c r="B6355" t="s">
        <v>820</v>
      </c>
      <c r="C6355" t="s">
        <v>821</v>
      </c>
      <c r="D6355" t="s">
        <v>822</v>
      </c>
      <c r="E6355" t="s">
        <v>823</v>
      </c>
      <c r="F6355" t="s">
        <v>848</v>
      </c>
      <c r="G6355" t="s">
        <v>849</v>
      </c>
      <c r="H6355" t="s">
        <v>1002</v>
      </c>
      <c r="I6355">
        <v>383</v>
      </c>
      <c r="J6355" t="s">
        <v>1003</v>
      </c>
      <c r="K6355" t="s">
        <v>828</v>
      </c>
      <c r="L6355" t="s">
        <v>235</v>
      </c>
      <c r="M6355" t="s">
        <v>829</v>
      </c>
      <c r="N6355">
        <v>84856</v>
      </c>
      <c r="O6355">
        <v>23144</v>
      </c>
      <c r="P6355" t="s">
        <v>829</v>
      </c>
      <c r="Q6355" t="s">
        <v>829</v>
      </c>
      <c r="R6355" t="s">
        <v>829</v>
      </c>
      <c r="S6355">
        <v>108000</v>
      </c>
      <c r="T6355">
        <v>0</v>
      </c>
      <c r="U6355">
        <v>108000</v>
      </c>
      <c r="V6355">
        <v>2</v>
      </c>
    </row>
    <row r="6356" spans="1:22" x14ac:dyDescent="0.3">
      <c r="A6356">
        <v>202122</v>
      </c>
      <c r="B6356" t="s">
        <v>820</v>
      </c>
      <c r="C6356" t="s">
        <v>821</v>
      </c>
      <c r="D6356" t="s">
        <v>822</v>
      </c>
      <c r="E6356" t="s">
        <v>823</v>
      </c>
      <c r="F6356" t="s">
        <v>848</v>
      </c>
      <c r="G6356" t="s">
        <v>849</v>
      </c>
      <c r="H6356" t="s">
        <v>1002</v>
      </c>
      <c r="I6356">
        <v>383</v>
      </c>
      <c r="J6356" t="s">
        <v>1003</v>
      </c>
      <c r="K6356" t="s">
        <v>828</v>
      </c>
      <c r="L6356" t="s">
        <v>534</v>
      </c>
      <c r="M6356">
        <v>0</v>
      </c>
      <c r="N6356">
        <v>12450589</v>
      </c>
      <c r="O6356">
        <v>2213438</v>
      </c>
      <c r="P6356">
        <v>13003948</v>
      </c>
      <c r="Q6356">
        <v>0</v>
      </c>
      <c r="R6356" t="s">
        <v>829</v>
      </c>
      <c r="S6356">
        <v>27667975</v>
      </c>
      <c r="T6356">
        <v>0</v>
      </c>
      <c r="U6356">
        <v>27667975</v>
      </c>
      <c r="V6356">
        <v>140</v>
      </c>
    </row>
    <row r="6357" spans="1:22" x14ac:dyDescent="0.3">
      <c r="A6357">
        <v>202223</v>
      </c>
      <c r="B6357" t="s">
        <v>820</v>
      </c>
      <c r="C6357" t="s">
        <v>821</v>
      </c>
      <c r="D6357" t="s">
        <v>822</v>
      </c>
      <c r="E6357" t="s">
        <v>823</v>
      </c>
      <c r="F6357" t="s">
        <v>848</v>
      </c>
      <c r="G6357" t="s">
        <v>849</v>
      </c>
      <c r="H6357" t="s">
        <v>1002</v>
      </c>
      <c r="I6357">
        <v>383</v>
      </c>
      <c r="J6357" t="s">
        <v>1003</v>
      </c>
      <c r="K6357" t="s">
        <v>828</v>
      </c>
      <c r="L6357" t="s">
        <v>534</v>
      </c>
      <c r="M6357">
        <v>0</v>
      </c>
      <c r="N6357">
        <v>13055622</v>
      </c>
      <c r="O6357">
        <v>1870708</v>
      </c>
      <c r="P6357">
        <v>13302103</v>
      </c>
      <c r="Q6357">
        <v>0</v>
      </c>
      <c r="R6357" t="s">
        <v>829</v>
      </c>
      <c r="S6357">
        <v>28228433</v>
      </c>
      <c r="T6357">
        <v>0</v>
      </c>
      <c r="U6357">
        <v>28228433</v>
      </c>
      <c r="V6357">
        <v>145</v>
      </c>
    </row>
    <row r="6358" spans="1:22" x14ac:dyDescent="0.3">
      <c r="A6358">
        <v>202324</v>
      </c>
      <c r="B6358" t="s">
        <v>820</v>
      </c>
      <c r="C6358" t="s">
        <v>821</v>
      </c>
      <c r="D6358" t="s">
        <v>822</v>
      </c>
      <c r="E6358" t="s">
        <v>823</v>
      </c>
      <c r="F6358" t="s">
        <v>848</v>
      </c>
      <c r="G6358" t="s">
        <v>849</v>
      </c>
      <c r="H6358" t="s">
        <v>1002</v>
      </c>
      <c r="I6358">
        <v>383</v>
      </c>
      <c r="J6358" t="s">
        <v>1003</v>
      </c>
      <c r="K6358" t="s">
        <v>828</v>
      </c>
      <c r="L6358" t="s">
        <v>534</v>
      </c>
      <c r="M6358">
        <v>0</v>
      </c>
      <c r="N6358">
        <v>17063005</v>
      </c>
      <c r="O6358">
        <v>1502409</v>
      </c>
      <c r="P6358">
        <v>15650317</v>
      </c>
      <c r="Q6358">
        <v>629822</v>
      </c>
      <c r="R6358" t="s">
        <v>829</v>
      </c>
      <c r="S6358">
        <v>34845553</v>
      </c>
      <c r="T6358">
        <v>0</v>
      </c>
      <c r="U6358">
        <v>34845553</v>
      </c>
      <c r="V6358">
        <v>180</v>
      </c>
    </row>
    <row r="6359" spans="1:22" x14ac:dyDescent="0.3">
      <c r="A6359">
        <v>202122</v>
      </c>
      <c r="B6359" t="s">
        <v>820</v>
      </c>
      <c r="C6359" t="s">
        <v>821</v>
      </c>
      <c r="D6359" t="s">
        <v>822</v>
      </c>
      <c r="E6359" t="s">
        <v>823</v>
      </c>
      <c r="F6359" t="s">
        <v>848</v>
      </c>
      <c r="G6359" t="s">
        <v>849</v>
      </c>
      <c r="H6359" t="s">
        <v>1002</v>
      </c>
      <c r="I6359">
        <v>383</v>
      </c>
      <c r="J6359" t="s">
        <v>1003</v>
      </c>
      <c r="K6359" t="s">
        <v>828</v>
      </c>
      <c r="L6359" t="s">
        <v>603</v>
      </c>
      <c r="M6359" t="s">
        <v>829</v>
      </c>
      <c r="N6359" t="s">
        <v>829</v>
      </c>
      <c r="O6359" t="s">
        <v>829</v>
      </c>
      <c r="P6359">
        <v>0</v>
      </c>
      <c r="Q6359">
        <v>0</v>
      </c>
      <c r="R6359">
        <v>0</v>
      </c>
      <c r="S6359">
        <v>0</v>
      </c>
      <c r="T6359">
        <v>0</v>
      </c>
      <c r="U6359">
        <v>0</v>
      </c>
      <c r="V6359">
        <v>0</v>
      </c>
    </row>
    <row r="6360" spans="1:22" x14ac:dyDescent="0.3">
      <c r="A6360">
        <v>202223</v>
      </c>
      <c r="B6360" t="s">
        <v>820</v>
      </c>
      <c r="C6360" t="s">
        <v>821</v>
      </c>
      <c r="D6360" t="s">
        <v>822</v>
      </c>
      <c r="E6360" t="s">
        <v>823</v>
      </c>
      <c r="F6360" t="s">
        <v>848</v>
      </c>
      <c r="G6360" t="s">
        <v>849</v>
      </c>
      <c r="H6360" t="s">
        <v>1002</v>
      </c>
      <c r="I6360">
        <v>383</v>
      </c>
      <c r="J6360" t="s">
        <v>1003</v>
      </c>
      <c r="K6360" t="s">
        <v>828</v>
      </c>
      <c r="L6360" t="s">
        <v>603</v>
      </c>
      <c r="M6360" t="s">
        <v>829</v>
      </c>
      <c r="N6360" t="s">
        <v>829</v>
      </c>
      <c r="O6360" t="s">
        <v>829</v>
      </c>
      <c r="P6360">
        <v>0</v>
      </c>
      <c r="Q6360">
        <v>0</v>
      </c>
      <c r="R6360">
        <v>0</v>
      </c>
      <c r="S6360">
        <v>0</v>
      </c>
      <c r="T6360">
        <v>0</v>
      </c>
      <c r="U6360">
        <v>0</v>
      </c>
      <c r="V6360">
        <v>0</v>
      </c>
    </row>
    <row r="6361" spans="1:22" x14ac:dyDescent="0.3">
      <c r="A6361">
        <v>202324</v>
      </c>
      <c r="B6361" t="s">
        <v>820</v>
      </c>
      <c r="C6361" t="s">
        <v>821</v>
      </c>
      <c r="D6361" t="s">
        <v>822</v>
      </c>
      <c r="E6361" t="s">
        <v>823</v>
      </c>
      <c r="F6361" t="s">
        <v>848</v>
      </c>
      <c r="G6361" t="s">
        <v>849</v>
      </c>
      <c r="H6361" t="s">
        <v>1002</v>
      </c>
      <c r="I6361">
        <v>383</v>
      </c>
      <c r="J6361" t="s">
        <v>1003</v>
      </c>
      <c r="K6361" t="s">
        <v>828</v>
      </c>
      <c r="L6361" t="s">
        <v>603</v>
      </c>
      <c r="M6361" t="s">
        <v>829</v>
      </c>
      <c r="N6361" t="s">
        <v>829</v>
      </c>
      <c r="O6361" t="s">
        <v>829</v>
      </c>
      <c r="P6361">
        <v>0</v>
      </c>
      <c r="Q6361">
        <v>0</v>
      </c>
      <c r="R6361">
        <v>0</v>
      </c>
      <c r="S6361">
        <v>0</v>
      </c>
      <c r="T6361">
        <v>0</v>
      </c>
      <c r="U6361">
        <v>0</v>
      </c>
      <c r="V6361">
        <v>0</v>
      </c>
    </row>
    <row r="6362" spans="1:22" x14ac:dyDescent="0.3">
      <c r="A6362">
        <v>202122</v>
      </c>
      <c r="B6362" t="s">
        <v>820</v>
      </c>
      <c r="C6362" t="s">
        <v>821</v>
      </c>
      <c r="D6362" t="s">
        <v>822</v>
      </c>
      <c r="E6362" t="s">
        <v>823</v>
      </c>
      <c r="F6362" t="s">
        <v>848</v>
      </c>
      <c r="G6362" t="s">
        <v>849</v>
      </c>
      <c r="H6362" t="s">
        <v>1002</v>
      </c>
      <c r="I6362">
        <v>383</v>
      </c>
      <c r="J6362" t="s">
        <v>1003</v>
      </c>
      <c r="K6362" t="s">
        <v>828</v>
      </c>
      <c r="L6362" t="s">
        <v>606</v>
      </c>
      <c r="M6362">
        <v>0</v>
      </c>
      <c r="N6362">
        <v>0</v>
      </c>
      <c r="O6362">
        <v>0</v>
      </c>
      <c r="P6362">
        <v>755094</v>
      </c>
      <c r="Q6362">
        <v>0</v>
      </c>
      <c r="R6362">
        <v>0</v>
      </c>
      <c r="S6362">
        <v>755094</v>
      </c>
      <c r="T6362">
        <v>0</v>
      </c>
      <c r="U6362">
        <v>755094</v>
      </c>
      <c r="V6362">
        <v>4</v>
      </c>
    </row>
    <row r="6363" spans="1:22" x14ac:dyDescent="0.3">
      <c r="A6363">
        <v>202223</v>
      </c>
      <c r="B6363" t="s">
        <v>820</v>
      </c>
      <c r="C6363" t="s">
        <v>821</v>
      </c>
      <c r="D6363" t="s">
        <v>822</v>
      </c>
      <c r="E6363" t="s">
        <v>823</v>
      </c>
      <c r="F6363" t="s">
        <v>848</v>
      </c>
      <c r="G6363" t="s">
        <v>849</v>
      </c>
      <c r="H6363" t="s">
        <v>1002</v>
      </c>
      <c r="I6363">
        <v>383</v>
      </c>
      <c r="J6363" t="s">
        <v>1003</v>
      </c>
      <c r="K6363" t="s">
        <v>828</v>
      </c>
      <c r="L6363" t="s">
        <v>606</v>
      </c>
      <c r="M6363">
        <v>0</v>
      </c>
      <c r="N6363">
        <v>0</v>
      </c>
      <c r="O6363">
        <v>0</v>
      </c>
      <c r="P6363">
        <v>1041492</v>
      </c>
      <c r="Q6363">
        <v>0</v>
      </c>
      <c r="R6363">
        <v>0</v>
      </c>
      <c r="S6363">
        <v>1041492</v>
      </c>
      <c r="T6363">
        <v>0</v>
      </c>
      <c r="U6363">
        <v>1041492</v>
      </c>
      <c r="V6363">
        <v>5</v>
      </c>
    </row>
    <row r="6364" spans="1:22" x14ac:dyDescent="0.3">
      <c r="A6364">
        <v>202324</v>
      </c>
      <c r="B6364" t="s">
        <v>820</v>
      </c>
      <c r="C6364" t="s">
        <v>821</v>
      </c>
      <c r="D6364" t="s">
        <v>822</v>
      </c>
      <c r="E6364" t="s">
        <v>823</v>
      </c>
      <c r="F6364" t="s">
        <v>848</v>
      </c>
      <c r="G6364" t="s">
        <v>849</v>
      </c>
      <c r="H6364" t="s">
        <v>1002</v>
      </c>
      <c r="I6364">
        <v>383</v>
      </c>
      <c r="J6364" t="s">
        <v>1003</v>
      </c>
      <c r="K6364" t="s">
        <v>828</v>
      </c>
      <c r="L6364" t="s">
        <v>606</v>
      </c>
      <c r="M6364">
        <v>0</v>
      </c>
      <c r="N6364">
        <v>0</v>
      </c>
      <c r="O6364">
        <v>0</v>
      </c>
      <c r="P6364">
        <v>1971322</v>
      </c>
      <c r="Q6364">
        <v>0</v>
      </c>
      <c r="R6364">
        <v>0</v>
      </c>
      <c r="S6364">
        <v>1971322</v>
      </c>
      <c r="T6364">
        <v>0</v>
      </c>
      <c r="U6364">
        <v>1971322</v>
      </c>
      <c r="V6364">
        <v>10</v>
      </c>
    </row>
    <row r="6365" spans="1:22" x14ac:dyDescent="0.3">
      <c r="A6365">
        <v>202122</v>
      </c>
      <c r="B6365" t="s">
        <v>820</v>
      </c>
      <c r="C6365" t="s">
        <v>821</v>
      </c>
      <c r="D6365" t="s">
        <v>822</v>
      </c>
      <c r="E6365" t="s">
        <v>823</v>
      </c>
      <c r="F6365" t="s">
        <v>848</v>
      </c>
      <c r="G6365" t="s">
        <v>849</v>
      </c>
      <c r="H6365" t="s">
        <v>1002</v>
      </c>
      <c r="I6365">
        <v>383</v>
      </c>
      <c r="J6365" t="s">
        <v>1003</v>
      </c>
      <c r="K6365" t="s">
        <v>828</v>
      </c>
      <c r="L6365" t="s">
        <v>609</v>
      </c>
      <c r="M6365" t="s">
        <v>829</v>
      </c>
      <c r="N6365" t="s">
        <v>829</v>
      </c>
      <c r="O6365" t="s">
        <v>829</v>
      </c>
      <c r="P6365" t="s">
        <v>829</v>
      </c>
      <c r="Q6365">
        <v>0</v>
      </c>
      <c r="R6365" t="s">
        <v>829</v>
      </c>
      <c r="S6365">
        <v>0</v>
      </c>
      <c r="T6365">
        <v>0</v>
      </c>
      <c r="U6365">
        <v>0</v>
      </c>
      <c r="V6365">
        <v>0</v>
      </c>
    </row>
    <row r="6366" spans="1:22" x14ac:dyDescent="0.3">
      <c r="A6366">
        <v>202223</v>
      </c>
      <c r="B6366" t="s">
        <v>820</v>
      </c>
      <c r="C6366" t="s">
        <v>821</v>
      </c>
      <c r="D6366" t="s">
        <v>822</v>
      </c>
      <c r="E6366" t="s">
        <v>823</v>
      </c>
      <c r="F6366" t="s">
        <v>848</v>
      </c>
      <c r="G6366" t="s">
        <v>849</v>
      </c>
      <c r="H6366" t="s">
        <v>1002</v>
      </c>
      <c r="I6366">
        <v>383</v>
      </c>
      <c r="J6366" t="s">
        <v>1003</v>
      </c>
      <c r="K6366" t="s">
        <v>828</v>
      </c>
      <c r="L6366" t="s">
        <v>609</v>
      </c>
      <c r="M6366" t="s">
        <v>829</v>
      </c>
      <c r="N6366" t="s">
        <v>829</v>
      </c>
      <c r="O6366" t="s">
        <v>829</v>
      </c>
      <c r="P6366" t="s">
        <v>829</v>
      </c>
      <c r="Q6366">
        <v>0</v>
      </c>
      <c r="R6366" t="s">
        <v>829</v>
      </c>
      <c r="S6366">
        <v>0</v>
      </c>
      <c r="T6366">
        <v>0</v>
      </c>
      <c r="U6366">
        <v>0</v>
      </c>
      <c r="V6366">
        <v>0</v>
      </c>
    </row>
    <row r="6367" spans="1:22" x14ac:dyDescent="0.3">
      <c r="A6367">
        <v>202122</v>
      </c>
      <c r="B6367" t="s">
        <v>820</v>
      </c>
      <c r="C6367" t="s">
        <v>821</v>
      </c>
      <c r="D6367" t="s">
        <v>822</v>
      </c>
      <c r="E6367" t="s">
        <v>823</v>
      </c>
      <c r="F6367" t="s">
        <v>848</v>
      </c>
      <c r="G6367" t="s">
        <v>849</v>
      </c>
      <c r="H6367" t="s">
        <v>1002</v>
      </c>
      <c r="I6367">
        <v>383</v>
      </c>
      <c r="J6367" t="s">
        <v>1003</v>
      </c>
      <c r="K6367" t="s">
        <v>828</v>
      </c>
      <c r="L6367" t="s">
        <v>830</v>
      </c>
      <c r="M6367">
        <v>0</v>
      </c>
      <c r="N6367">
        <v>0</v>
      </c>
      <c r="O6367">
        <v>0</v>
      </c>
      <c r="P6367">
        <v>0</v>
      </c>
      <c r="Q6367">
        <v>0</v>
      </c>
      <c r="R6367">
        <v>0</v>
      </c>
      <c r="S6367">
        <v>0</v>
      </c>
      <c r="T6367">
        <v>0</v>
      </c>
      <c r="U6367">
        <v>0</v>
      </c>
      <c r="V6367">
        <v>0</v>
      </c>
    </row>
    <row r="6368" spans="1:22" x14ac:dyDescent="0.3">
      <c r="A6368">
        <v>202223</v>
      </c>
      <c r="B6368" t="s">
        <v>820</v>
      </c>
      <c r="C6368" t="s">
        <v>821</v>
      </c>
      <c r="D6368" t="s">
        <v>822</v>
      </c>
      <c r="E6368" t="s">
        <v>823</v>
      </c>
      <c r="F6368" t="s">
        <v>848</v>
      </c>
      <c r="G6368" t="s">
        <v>849</v>
      </c>
      <c r="H6368" t="s">
        <v>1002</v>
      </c>
      <c r="I6368">
        <v>383</v>
      </c>
      <c r="J6368" t="s">
        <v>1003</v>
      </c>
      <c r="K6368" t="s">
        <v>828</v>
      </c>
      <c r="L6368" t="s">
        <v>830</v>
      </c>
      <c r="M6368">
        <v>0</v>
      </c>
      <c r="N6368">
        <v>0</v>
      </c>
      <c r="O6368">
        <v>0</v>
      </c>
      <c r="P6368">
        <v>0</v>
      </c>
      <c r="Q6368">
        <v>0</v>
      </c>
      <c r="R6368">
        <v>0</v>
      </c>
      <c r="S6368">
        <v>0</v>
      </c>
      <c r="T6368">
        <v>0</v>
      </c>
      <c r="U6368">
        <v>0</v>
      </c>
      <c r="V6368">
        <v>0</v>
      </c>
    </row>
    <row r="6369" spans="1:22" x14ac:dyDescent="0.3">
      <c r="A6369">
        <v>202324</v>
      </c>
      <c r="B6369" t="s">
        <v>820</v>
      </c>
      <c r="C6369" t="s">
        <v>821</v>
      </c>
      <c r="D6369" t="s">
        <v>822</v>
      </c>
      <c r="E6369" t="s">
        <v>823</v>
      </c>
      <c r="F6369" t="s">
        <v>848</v>
      </c>
      <c r="G6369" t="s">
        <v>849</v>
      </c>
      <c r="H6369" t="s">
        <v>1002</v>
      </c>
      <c r="I6369">
        <v>383</v>
      </c>
      <c r="J6369" t="s">
        <v>1003</v>
      </c>
      <c r="K6369" t="s">
        <v>828</v>
      </c>
      <c r="L6369" t="s">
        <v>830</v>
      </c>
      <c r="M6369">
        <v>0</v>
      </c>
      <c r="N6369">
        <v>0</v>
      </c>
      <c r="O6369">
        <v>0</v>
      </c>
      <c r="P6369">
        <v>0</v>
      </c>
      <c r="Q6369">
        <v>0</v>
      </c>
      <c r="R6369">
        <v>0</v>
      </c>
      <c r="S6369">
        <v>0</v>
      </c>
      <c r="T6369">
        <v>0</v>
      </c>
      <c r="U6369">
        <v>0</v>
      </c>
      <c r="V6369">
        <v>0</v>
      </c>
    </row>
    <row r="6370" spans="1:22" x14ac:dyDescent="0.3">
      <c r="A6370">
        <v>202122</v>
      </c>
      <c r="B6370" t="s">
        <v>820</v>
      </c>
      <c r="C6370" t="s">
        <v>821</v>
      </c>
      <c r="D6370" t="s">
        <v>822</v>
      </c>
      <c r="E6370" t="s">
        <v>823</v>
      </c>
      <c r="F6370" t="s">
        <v>848</v>
      </c>
      <c r="G6370" t="s">
        <v>849</v>
      </c>
      <c r="H6370" t="s">
        <v>1002</v>
      </c>
      <c r="I6370">
        <v>383</v>
      </c>
      <c r="J6370" t="s">
        <v>1003</v>
      </c>
      <c r="K6370" t="s">
        <v>828</v>
      </c>
      <c r="L6370" t="s">
        <v>537</v>
      </c>
      <c r="M6370">
        <v>0</v>
      </c>
      <c r="N6370">
        <v>2836402</v>
      </c>
      <c r="O6370">
        <v>2048513</v>
      </c>
      <c r="P6370">
        <v>8509207</v>
      </c>
      <c r="Q6370">
        <v>0</v>
      </c>
      <c r="R6370">
        <v>2363669</v>
      </c>
      <c r="S6370">
        <v>15757791</v>
      </c>
      <c r="T6370">
        <v>0</v>
      </c>
      <c r="U6370">
        <v>15757791</v>
      </c>
      <c r="V6370">
        <v>80</v>
      </c>
    </row>
    <row r="6371" spans="1:22" x14ac:dyDescent="0.3">
      <c r="A6371">
        <v>202223</v>
      </c>
      <c r="B6371" t="s">
        <v>820</v>
      </c>
      <c r="C6371" t="s">
        <v>821</v>
      </c>
      <c r="D6371" t="s">
        <v>822</v>
      </c>
      <c r="E6371" t="s">
        <v>823</v>
      </c>
      <c r="F6371" t="s">
        <v>848</v>
      </c>
      <c r="G6371" t="s">
        <v>849</v>
      </c>
      <c r="H6371" t="s">
        <v>1002</v>
      </c>
      <c r="I6371">
        <v>383</v>
      </c>
      <c r="J6371" t="s">
        <v>1003</v>
      </c>
      <c r="K6371" t="s">
        <v>828</v>
      </c>
      <c r="L6371" t="s">
        <v>537</v>
      </c>
      <c r="M6371">
        <v>0</v>
      </c>
      <c r="N6371">
        <v>4442886</v>
      </c>
      <c r="O6371">
        <v>2944689</v>
      </c>
      <c r="P6371">
        <v>10506441</v>
      </c>
      <c r="Q6371">
        <v>428501</v>
      </c>
      <c r="R6371">
        <v>2861687</v>
      </c>
      <c r="S6371">
        <v>21184204</v>
      </c>
      <c r="T6371">
        <v>0</v>
      </c>
      <c r="U6371">
        <v>21184204</v>
      </c>
      <c r="V6371">
        <v>109</v>
      </c>
    </row>
    <row r="6372" spans="1:22" x14ac:dyDescent="0.3">
      <c r="A6372">
        <v>202324</v>
      </c>
      <c r="B6372" t="s">
        <v>820</v>
      </c>
      <c r="C6372" t="s">
        <v>821</v>
      </c>
      <c r="D6372" t="s">
        <v>822</v>
      </c>
      <c r="E6372" t="s">
        <v>823</v>
      </c>
      <c r="F6372" t="s">
        <v>848</v>
      </c>
      <c r="G6372" t="s">
        <v>849</v>
      </c>
      <c r="H6372" t="s">
        <v>1002</v>
      </c>
      <c r="I6372">
        <v>383</v>
      </c>
      <c r="J6372" t="s">
        <v>1003</v>
      </c>
      <c r="K6372" t="s">
        <v>828</v>
      </c>
      <c r="L6372" t="s">
        <v>537</v>
      </c>
      <c r="M6372">
        <v>0</v>
      </c>
      <c r="N6372">
        <v>5988237</v>
      </c>
      <c r="O6372">
        <v>3932351</v>
      </c>
      <c r="P6372">
        <v>12052948</v>
      </c>
      <c r="Q6372">
        <v>271146</v>
      </c>
      <c r="R6372">
        <v>3626414</v>
      </c>
      <c r="S6372">
        <v>25871096</v>
      </c>
      <c r="T6372">
        <v>0</v>
      </c>
      <c r="U6372">
        <v>25871096</v>
      </c>
      <c r="V6372">
        <v>133</v>
      </c>
    </row>
    <row r="6373" spans="1:22" x14ac:dyDescent="0.3">
      <c r="A6373">
        <v>202122</v>
      </c>
      <c r="B6373" t="s">
        <v>820</v>
      </c>
      <c r="C6373" t="s">
        <v>821</v>
      </c>
      <c r="D6373" t="s">
        <v>822</v>
      </c>
      <c r="E6373" t="s">
        <v>823</v>
      </c>
      <c r="F6373" t="s">
        <v>848</v>
      </c>
      <c r="G6373" t="s">
        <v>849</v>
      </c>
      <c r="H6373" t="s">
        <v>1002</v>
      </c>
      <c r="I6373">
        <v>383</v>
      </c>
      <c r="J6373" t="s">
        <v>1003</v>
      </c>
      <c r="K6373" t="s">
        <v>828</v>
      </c>
      <c r="L6373" t="s">
        <v>572</v>
      </c>
      <c r="M6373">
        <v>2064208</v>
      </c>
      <c r="N6373">
        <v>10763</v>
      </c>
      <c r="O6373">
        <v>63009</v>
      </c>
      <c r="P6373">
        <v>12772527</v>
      </c>
      <c r="Q6373">
        <v>55002</v>
      </c>
      <c r="R6373">
        <v>2236225</v>
      </c>
      <c r="S6373">
        <v>17201734</v>
      </c>
      <c r="T6373">
        <v>0</v>
      </c>
      <c r="U6373">
        <v>17201734</v>
      </c>
      <c r="V6373">
        <v>87</v>
      </c>
    </row>
    <row r="6374" spans="1:22" x14ac:dyDescent="0.3">
      <c r="A6374">
        <v>202223</v>
      </c>
      <c r="B6374" t="s">
        <v>820</v>
      </c>
      <c r="C6374" t="s">
        <v>821</v>
      </c>
      <c r="D6374" t="s">
        <v>822</v>
      </c>
      <c r="E6374" t="s">
        <v>823</v>
      </c>
      <c r="F6374" t="s">
        <v>848</v>
      </c>
      <c r="G6374" t="s">
        <v>849</v>
      </c>
      <c r="H6374" t="s">
        <v>1002</v>
      </c>
      <c r="I6374">
        <v>383</v>
      </c>
      <c r="J6374" t="s">
        <v>1003</v>
      </c>
      <c r="K6374" t="s">
        <v>828</v>
      </c>
      <c r="L6374" t="s">
        <v>572</v>
      </c>
      <c r="M6374">
        <v>2813407</v>
      </c>
      <c r="N6374">
        <v>488</v>
      </c>
      <c r="O6374">
        <v>34047</v>
      </c>
      <c r="P6374">
        <v>10390083</v>
      </c>
      <c r="Q6374">
        <v>13650</v>
      </c>
      <c r="R6374">
        <v>2937108</v>
      </c>
      <c r="S6374">
        <v>16188783</v>
      </c>
      <c r="T6374">
        <v>0</v>
      </c>
      <c r="U6374">
        <v>16188783</v>
      </c>
      <c r="V6374">
        <v>83</v>
      </c>
    </row>
    <row r="6375" spans="1:22" x14ac:dyDescent="0.3">
      <c r="A6375">
        <v>202324</v>
      </c>
      <c r="B6375" t="s">
        <v>820</v>
      </c>
      <c r="C6375" t="s">
        <v>821</v>
      </c>
      <c r="D6375" t="s">
        <v>822</v>
      </c>
      <c r="E6375" t="s">
        <v>823</v>
      </c>
      <c r="F6375" t="s">
        <v>848</v>
      </c>
      <c r="G6375" t="s">
        <v>849</v>
      </c>
      <c r="H6375" t="s">
        <v>1002</v>
      </c>
      <c r="I6375">
        <v>383</v>
      </c>
      <c r="J6375" t="s">
        <v>1003</v>
      </c>
      <c r="K6375" t="s">
        <v>828</v>
      </c>
      <c r="L6375" t="s">
        <v>572</v>
      </c>
      <c r="M6375">
        <v>3510740</v>
      </c>
      <c r="N6375">
        <v>5971</v>
      </c>
      <c r="O6375">
        <v>104832</v>
      </c>
      <c r="P6375">
        <v>16918115</v>
      </c>
      <c r="Q6375">
        <v>0</v>
      </c>
      <c r="R6375">
        <v>2822280</v>
      </c>
      <c r="S6375">
        <v>23361938</v>
      </c>
      <c r="T6375">
        <v>0</v>
      </c>
      <c r="U6375">
        <v>23361938</v>
      </c>
      <c r="V6375">
        <v>120</v>
      </c>
    </row>
    <row r="6376" spans="1:22" x14ac:dyDescent="0.3">
      <c r="A6376">
        <v>202122</v>
      </c>
      <c r="B6376" t="s">
        <v>820</v>
      </c>
      <c r="C6376" t="s">
        <v>821</v>
      </c>
      <c r="D6376" t="s">
        <v>822</v>
      </c>
      <c r="E6376" t="s">
        <v>823</v>
      </c>
      <c r="F6376" t="s">
        <v>848</v>
      </c>
      <c r="G6376" t="s">
        <v>849</v>
      </c>
      <c r="H6376" t="s">
        <v>1002</v>
      </c>
      <c r="I6376">
        <v>383</v>
      </c>
      <c r="J6376" t="s">
        <v>1003</v>
      </c>
      <c r="K6376" t="s">
        <v>828</v>
      </c>
      <c r="L6376" t="s">
        <v>539</v>
      </c>
      <c r="M6376">
        <v>0</v>
      </c>
      <c r="N6376">
        <v>1685000</v>
      </c>
      <c r="O6376">
        <v>108000</v>
      </c>
      <c r="P6376" t="s">
        <v>829</v>
      </c>
      <c r="Q6376" t="s">
        <v>829</v>
      </c>
      <c r="R6376" t="s">
        <v>829</v>
      </c>
      <c r="S6376">
        <v>1793000</v>
      </c>
      <c r="T6376">
        <v>0</v>
      </c>
      <c r="U6376">
        <v>1793000</v>
      </c>
      <c r="V6376">
        <v>9</v>
      </c>
    </row>
    <row r="6377" spans="1:22" x14ac:dyDescent="0.3">
      <c r="A6377">
        <v>202223</v>
      </c>
      <c r="B6377" t="s">
        <v>820</v>
      </c>
      <c r="C6377" t="s">
        <v>821</v>
      </c>
      <c r="D6377" t="s">
        <v>822</v>
      </c>
      <c r="E6377" t="s">
        <v>823</v>
      </c>
      <c r="F6377" t="s">
        <v>848</v>
      </c>
      <c r="G6377" t="s">
        <v>849</v>
      </c>
      <c r="H6377" t="s">
        <v>1002</v>
      </c>
      <c r="I6377">
        <v>383</v>
      </c>
      <c r="J6377" t="s">
        <v>1003</v>
      </c>
      <c r="K6377" t="s">
        <v>828</v>
      </c>
      <c r="L6377" t="s">
        <v>539</v>
      </c>
      <c r="M6377">
        <v>0</v>
      </c>
      <c r="N6377">
        <v>3096644</v>
      </c>
      <c r="O6377">
        <v>144356</v>
      </c>
      <c r="P6377" t="s">
        <v>829</v>
      </c>
      <c r="Q6377" t="s">
        <v>829</v>
      </c>
      <c r="R6377" t="s">
        <v>829</v>
      </c>
      <c r="S6377">
        <v>3241000</v>
      </c>
      <c r="T6377">
        <v>0</v>
      </c>
      <c r="U6377">
        <v>3241000</v>
      </c>
      <c r="V6377">
        <v>17</v>
      </c>
    </row>
    <row r="6378" spans="1:22" x14ac:dyDescent="0.3">
      <c r="A6378">
        <v>202324</v>
      </c>
      <c r="B6378" t="s">
        <v>820</v>
      </c>
      <c r="C6378" t="s">
        <v>821</v>
      </c>
      <c r="D6378" t="s">
        <v>822</v>
      </c>
      <c r="E6378" t="s">
        <v>823</v>
      </c>
      <c r="F6378" t="s">
        <v>848</v>
      </c>
      <c r="G6378" t="s">
        <v>849</v>
      </c>
      <c r="H6378" t="s">
        <v>1002</v>
      </c>
      <c r="I6378">
        <v>383</v>
      </c>
      <c r="J6378" t="s">
        <v>1003</v>
      </c>
      <c r="K6378" t="s">
        <v>828</v>
      </c>
      <c r="L6378" t="s">
        <v>539</v>
      </c>
      <c r="M6378">
        <v>0</v>
      </c>
      <c r="N6378">
        <v>5842279</v>
      </c>
      <c r="O6378">
        <v>242221</v>
      </c>
      <c r="P6378" t="s">
        <v>829</v>
      </c>
      <c r="Q6378" t="s">
        <v>829</v>
      </c>
      <c r="R6378" t="s">
        <v>829</v>
      </c>
      <c r="S6378">
        <v>6084500</v>
      </c>
      <c r="T6378">
        <v>0</v>
      </c>
      <c r="U6378">
        <v>6084500</v>
      </c>
      <c r="V6378">
        <v>31</v>
      </c>
    </row>
    <row r="6379" spans="1:22" x14ac:dyDescent="0.3">
      <c r="A6379">
        <v>202122</v>
      </c>
      <c r="B6379" t="s">
        <v>820</v>
      </c>
      <c r="C6379" t="s">
        <v>821</v>
      </c>
      <c r="D6379" t="s">
        <v>822</v>
      </c>
      <c r="E6379" t="s">
        <v>823</v>
      </c>
      <c r="F6379" t="s">
        <v>848</v>
      </c>
      <c r="G6379" t="s">
        <v>849</v>
      </c>
      <c r="H6379" t="s">
        <v>1002</v>
      </c>
      <c r="I6379">
        <v>383</v>
      </c>
      <c r="J6379" t="s">
        <v>1003</v>
      </c>
      <c r="K6379" t="s">
        <v>828</v>
      </c>
      <c r="L6379" t="s">
        <v>541</v>
      </c>
      <c r="M6379">
        <v>66352</v>
      </c>
      <c r="N6379">
        <v>951042</v>
      </c>
      <c r="O6379">
        <v>862573</v>
      </c>
      <c r="P6379">
        <v>287524</v>
      </c>
      <c r="Q6379">
        <v>44235</v>
      </c>
      <c r="R6379">
        <v>0</v>
      </c>
      <c r="S6379">
        <v>2211726</v>
      </c>
      <c r="T6379">
        <v>0</v>
      </c>
      <c r="U6379">
        <v>2211726</v>
      </c>
      <c r="V6379">
        <v>11</v>
      </c>
    </row>
    <row r="6380" spans="1:22" x14ac:dyDescent="0.3">
      <c r="A6380">
        <v>202223</v>
      </c>
      <c r="B6380" t="s">
        <v>820</v>
      </c>
      <c r="C6380" t="s">
        <v>821</v>
      </c>
      <c r="D6380" t="s">
        <v>822</v>
      </c>
      <c r="E6380" t="s">
        <v>823</v>
      </c>
      <c r="F6380" t="s">
        <v>848</v>
      </c>
      <c r="G6380" t="s">
        <v>849</v>
      </c>
      <c r="H6380" t="s">
        <v>1002</v>
      </c>
      <c r="I6380">
        <v>383</v>
      </c>
      <c r="J6380" t="s">
        <v>1003</v>
      </c>
      <c r="K6380" t="s">
        <v>828</v>
      </c>
      <c r="L6380" t="s">
        <v>541</v>
      </c>
      <c r="M6380">
        <v>71786</v>
      </c>
      <c r="N6380">
        <v>943476</v>
      </c>
      <c r="O6380">
        <v>861435</v>
      </c>
      <c r="P6380">
        <v>289218</v>
      </c>
      <c r="Q6380">
        <v>51276</v>
      </c>
      <c r="R6380">
        <v>0</v>
      </c>
      <c r="S6380">
        <v>2217191</v>
      </c>
      <c r="T6380">
        <v>0</v>
      </c>
      <c r="U6380">
        <v>2217191</v>
      </c>
      <c r="V6380">
        <v>11</v>
      </c>
    </row>
    <row r="6381" spans="1:22" x14ac:dyDescent="0.3">
      <c r="A6381">
        <v>202324</v>
      </c>
      <c r="B6381" t="s">
        <v>820</v>
      </c>
      <c r="C6381" t="s">
        <v>821</v>
      </c>
      <c r="D6381" t="s">
        <v>822</v>
      </c>
      <c r="E6381" t="s">
        <v>823</v>
      </c>
      <c r="F6381" t="s">
        <v>848</v>
      </c>
      <c r="G6381" t="s">
        <v>849</v>
      </c>
      <c r="H6381" t="s">
        <v>1002</v>
      </c>
      <c r="I6381">
        <v>383</v>
      </c>
      <c r="J6381" t="s">
        <v>1003</v>
      </c>
      <c r="K6381" t="s">
        <v>828</v>
      </c>
      <c r="L6381" t="s">
        <v>541</v>
      </c>
      <c r="M6381">
        <v>83134</v>
      </c>
      <c r="N6381">
        <v>1092612</v>
      </c>
      <c r="O6381">
        <v>997602</v>
      </c>
      <c r="P6381">
        <v>323847</v>
      </c>
      <c r="Q6381">
        <v>59381</v>
      </c>
      <c r="R6381">
        <v>0</v>
      </c>
      <c r="S6381">
        <v>2556576</v>
      </c>
      <c r="T6381">
        <v>0</v>
      </c>
      <c r="U6381">
        <v>2556576</v>
      </c>
      <c r="V6381">
        <v>13</v>
      </c>
    </row>
    <row r="6382" spans="1:22" x14ac:dyDescent="0.3">
      <c r="A6382">
        <v>202122</v>
      </c>
      <c r="B6382" t="s">
        <v>820</v>
      </c>
      <c r="C6382" t="s">
        <v>821</v>
      </c>
      <c r="D6382" t="s">
        <v>822</v>
      </c>
      <c r="E6382" t="s">
        <v>823</v>
      </c>
      <c r="F6382" t="s">
        <v>848</v>
      </c>
      <c r="G6382" t="s">
        <v>849</v>
      </c>
      <c r="H6382" t="s">
        <v>1002</v>
      </c>
      <c r="I6382">
        <v>383</v>
      </c>
      <c r="J6382" t="s">
        <v>1003</v>
      </c>
      <c r="K6382" t="s">
        <v>828</v>
      </c>
      <c r="L6382" t="s">
        <v>831</v>
      </c>
      <c r="M6382" t="s">
        <v>829</v>
      </c>
      <c r="N6382" t="s">
        <v>829</v>
      </c>
      <c r="O6382" t="s">
        <v>829</v>
      </c>
      <c r="P6382">
        <v>1991109</v>
      </c>
      <c r="Q6382">
        <v>0</v>
      </c>
      <c r="R6382" t="s">
        <v>829</v>
      </c>
      <c r="S6382">
        <v>1991109</v>
      </c>
      <c r="T6382">
        <v>0</v>
      </c>
      <c r="U6382">
        <v>1991109</v>
      </c>
      <c r="V6382">
        <v>10</v>
      </c>
    </row>
    <row r="6383" spans="1:22" x14ac:dyDescent="0.3">
      <c r="A6383">
        <v>202223</v>
      </c>
      <c r="B6383" t="s">
        <v>820</v>
      </c>
      <c r="C6383" t="s">
        <v>821</v>
      </c>
      <c r="D6383" t="s">
        <v>822</v>
      </c>
      <c r="E6383" t="s">
        <v>823</v>
      </c>
      <c r="F6383" t="s">
        <v>848</v>
      </c>
      <c r="G6383" t="s">
        <v>849</v>
      </c>
      <c r="H6383" t="s">
        <v>1002</v>
      </c>
      <c r="I6383">
        <v>383</v>
      </c>
      <c r="J6383" t="s">
        <v>1003</v>
      </c>
      <c r="K6383" t="s">
        <v>828</v>
      </c>
      <c r="L6383" t="s">
        <v>831</v>
      </c>
      <c r="M6383" t="s">
        <v>829</v>
      </c>
      <c r="N6383" t="s">
        <v>829</v>
      </c>
      <c r="O6383" t="s">
        <v>829</v>
      </c>
      <c r="P6383">
        <v>2417772</v>
      </c>
      <c r="Q6383">
        <v>0</v>
      </c>
      <c r="R6383" t="s">
        <v>829</v>
      </c>
      <c r="S6383">
        <v>2417772</v>
      </c>
      <c r="T6383">
        <v>0</v>
      </c>
      <c r="U6383">
        <v>2417772</v>
      </c>
      <c r="V6383">
        <v>12</v>
      </c>
    </row>
    <row r="6384" spans="1:22" x14ac:dyDescent="0.3">
      <c r="A6384">
        <v>202324</v>
      </c>
      <c r="B6384" t="s">
        <v>820</v>
      </c>
      <c r="C6384" t="s">
        <v>821</v>
      </c>
      <c r="D6384" t="s">
        <v>822</v>
      </c>
      <c r="E6384" t="s">
        <v>823</v>
      </c>
      <c r="F6384" t="s">
        <v>848</v>
      </c>
      <c r="G6384" t="s">
        <v>849</v>
      </c>
      <c r="H6384" t="s">
        <v>1002</v>
      </c>
      <c r="I6384">
        <v>383</v>
      </c>
      <c r="J6384" t="s">
        <v>1003</v>
      </c>
      <c r="K6384" t="s">
        <v>828</v>
      </c>
      <c r="L6384" t="s">
        <v>831</v>
      </c>
      <c r="M6384" t="s">
        <v>829</v>
      </c>
      <c r="N6384" t="s">
        <v>829</v>
      </c>
      <c r="O6384" t="s">
        <v>829</v>
      </c>
      <c r="P6384">
        <v>2555706</v>
      </c>
      <c r="Q6384">
        <v>0</v>
      </c>
      <c r="R6384" t="s">
        <v>829</v>
      </c>
      <c r="S6384">
        <v>2555706</v>
      </c>
      <c r="T6384">
        <v>0</v>
      </c>
      <c r="U6384">
        <v>2555706</v>
      </c>
      <c r="V6384">
        <v>13</v>
      </c>
    </row>
    <row r="6385" spans="1:22" x14ac:dyDescent="0.3">
      <c r="A6385">
        <v>202122</v>
      </c>
      <c r="B6385" t="s">
        <v>820</v>
      </c>
      <c r="C6385" t="s">
        <v>821</v>
      </c>
      <c r="D6385" t="s">
        <v>822</v>
      </c>
      <c r="E6385" t="s">
        <v>823</v>
      </c>
      <c r="F6385" t="s">
        <v>848</v>
      </c>
      <c r="G6385" t="s">
        <v>849</v>
      </c>
      <c r="H6385" t="s">
        <v>1002</v>
      </c>
      <c r="I6385">
        <v>383</v>
      </c>
      <c r="J6385" t="s">
        <v>1003</v>
      </c>
      <c r="K6385" t="s">
        <v>828</v>
      </c>
      <c r="L6385" t="s">
        <v>832</v>
      </c>
      <c r="M6385">
        <v>0</v>
      </c>
      <c r="N6385">
        <v>0</v>
      </c>
      <c r="O6385">
        <v>0</v>
      </c>
      <c r="P6385">
        <v>0</v>
      </c>
      <c r="Q6385">
        <v>3918898</v>
      </c>
      <c r="R6385">
        <v>0</v>
      </c>
      <c r="S6385">
        <v>3918898</v>
      </c>
      <c r="T6385">
        <v>0</v>
      </c>
      <c r="U6385">
        <v>3918898</v>
      </c>
      <c r="V6385">
        <v>20</v>
      </c>
    </row>
    <row r="6386" spans="1:22" x14ac:dyDescent="0.3">
      <c r="A6386">
        <v>202223</v>
      </c>
      <c r="B6386" t="s">
        <v>820</v>
      </c>
      <c r="C6386" t="s">
        <v>821</v>
      </c>
      <c r="D6386" t="s">
        <v>822</v>
      </c>
      <c r="E6386" t="s">
        <v>823</v>
      </c>
      <c r="F6386" t="s">
        <v>848</v>
      </c>
      <c r="G6386" t="s">
        <v>849</v>
      </c>
      <c r="H6386" t="s">
        <v>1002</v>
      </c>
      <c r="I6386">
        <v>383</v>
      </c>
      <c r="J6386" t="s">
        <v>1003</v>
      </c>
      <c r="K6386" t="s">
        <v>828</v>
      </c>
      <c r="L6386" t="s">
        <v>832</v>
      </c>
      <c r="M6386">
        <v>0</v>
      </c>
      <c r="N6386">
        <v>0</v>
      </c>
      <c r="O6386">
        <v>0</v>
      </c>
      <c r="P6386">
        <v>0</v>
      </c>
      <c r="Q6386">
        <v>3946541</v>
      </c>
      <c r="R6386">
        <v>0</v>
      </c>
      <c r="S6386">
        <v>3946541</v>
      </c>
      <c r="T6386">
        <v>0</v>
      </c>
      <c r="U6386">
        <v>3946541</v>
      </c>
      <c r="V6386">
        <v>20</v>
      </c>
    </row>
    <row r="6387" spans="1:22" x14ac:dyDescent="0.3">
      <c r="A6387">
        <v>202324</v>
      </c>
      <c r="B6387" t="s">
        <v>820</v>
      </c>
      <c r="C6387" t="s">
        <v>821</v>
      </c>
      <c r="D6387" t="s">
        <v>822</v>
      </c>
      <c r="E6387" t="s">
        <v>823</v>
      </c>
      <c r="F6387" t="s">
        <v>848</v>
      </c>
      <c r="G6387" t="s">
        <v>849</v>
      </c>
      <c r="H6387" t="s">
        <v>1002</v>
      </c>
      <c r="I6387">
        <v>383</v>
      </c>
      <c r="J6387" t="s">
        <v>1003</v>
      </c>
      <c r="K6387" t="s">
        <v>828</v>
      </c>
      <c r="L6387" t="s">
        <v>832</v>
      </c>
      <c r="M6387">
        <v>0</v>
      </c>
      <c r="N6387">
        <v>0</v>
      </c>
      <c r="O6387">
        <v>0</v>
      </c>
      <c r="P6387">
        <v>0</v>
      </c>
      <c r="Q6387">
        <v>4232960</v>
      </c>
      <c r="R6387">
        <v>0</v>
      </c>
      <c r="S6387">
        <v>4232960</v>
      </c>
      <c r="T6387">
        <v>0</v>
      </c>
      <c r="U6387">
        <v>4232960</v>
      </c>
      <c r="V6387">
        <v>22</v>
      </c>
    </row>
    <row r="6388" spans="1:22" x14ac:dyDescent="0.3">
      <c r="A6388">
        <v>202122</v>
      </c>
      <c r="B6388" t="s">
        <v>820</v>
      </c>
      <c r="C6388" t="s">
        <v>821</v>
      </c>
      <c r="D6388" t="s">
        <v>822</v>
      </c>
      <c r="E6388" t="s">
        <v>823</v>
      </c>
      <c r="F6388" t="s">
        <v>848</v>
      </c>
      <c r="G6388" t="s">
        <v>849</v>
      </c>
      <c r="H6388" t="s">
        <v>1002</v>
      </c>
      <c r="I6388">
        <v>383</v>
      </c>
      <c r="J6388" t="s">
        <v>1003</v>
      </c>
      <c r="K6388" t="s">
        <v>828</v>
      </c>
      <c r="L6388" t="s">
        <v>544</v>
      </c>
      <c r="M6388">
        <v>42780</v>
      </c>
      <c r="N6388">
        <v>684484</v>
      </c>
      <c r="O6388">
        <v>620313</v>
      </c>
      <c r="P6388">
        <v>748654</v>
      </c>
      <c r="Q6388">
        <v>42780</v>
      </c>
      <c r="R6388">
        <v>0</v>
      </c>
      <c r="S6388">
        <v>2139011</v>
      </c>
      <c r="T6388">
        <v>0</v>
      </c>
      <c r="U6388">
        <v>2139011</v>
      </c>
      <c r="V6388">
        <v>11</v>
      </c>
    </row>
    <row r="6389" spans="1:22" x14ac:dyDescent="0.3">
      <c r="A6389">
        <v>202223</v>
      </c>
      <c r="B6389" t="s">
        <v>820</v>
      </c>
      <c r="C6389" t="s">
        <v>821</v>
      </c>
      <c r="D6389" t="s">
        <v>822</v>
      </c>
      <c r="E6389" t="s">
        <v>823</v>
      </c>
      <c r="F6389" t="s">
        <v>848</v>
      </c>
      <c r="G6389" t="s">
        <v>849</v>
      </c>
      <c r="H6389" t="s">
        <v>1002</v>
      </c>
      <c r="I6389">
        <v>383</v>
      </c>
      <c r="J6389" t="s">
        <v>1003</v>
      </c>
      <c r="K6389" t="s">
        <v>828</v>
      </c>
      <c r="L6389" t="s">
        <v>544</v>
      </c>
      <c r="M6389">
        <v>41892</v>
      </c>
      <c r="N6389">
        <v>550577</v>
      </c>
      <c r="O6389">
        <v>502701</v>
      </c>
      <c r="P6389">
        <v>1068087</v>
      </c>
      <c r="Q6389">
        <v>29923</v>
      </c>
      <c r="R6389">
        <v>0</v>
      </c>
      <c r="S6389">
        <v>2193180</v>
      </c>
      <c r="T6389">
        <v>0</v>
      </c>
      <c r="U6389">
        <v>2193180</v>
      </c>
      <c r="V6389">
        <v>11</v>
      </c>
    </row>
    <row r="6390" spans="1:22" x14ac:dyDescent="0.3">
      <c r="A6390">
        <v>202324</v>
      </c>
      <c r="B6390" t="s">
        <v>820</v>
      </c>
      <c r="C6390" t="s">
        <v>821</v>
      </c>
      <c r="D6390" t="s">
        <v>822</v>
      </c>
      <c r="E6390" t="s">
        <v>823</v>
      </c>
      <c r="F6390" t="s">
        <v>848</v>
      </c>
      <c r="G6390" t="s">
        <v>849</v>
      </c>
      <c r="H6390" t="s">
        <v>1002</v>
      </c>
      <c r="I6390">
        <v>383</v>
      </c>
      <c r="J6390" t="s">
        <v>1003</v>
      </c>
      <c r="K6390" t="s">
        <v>828</v>
      </c>
      <c r="L6390" t="s">
        <v>544</v>
      </c>
      <c r="M6390">
        <v>45601</v>
      </c>
      <c r="N6390">
        <v>599317</v>
      </c>
      <c r="O6390">
        <v>547203</v>
      </c>
      <c r="P6390">
        <v>1359445</v>
      </c>
      <c r="Q6390">
        <v>32572</v>
      </c>
      <c r="R6390">
        <v>0</v>
      </c>
      <c r="S6390">
        <v>2584138</v>
      </c>
      <c r="T6390">
        <v>0</v>
      </c>
      <c r="U6390">
        <v>2584138</v>
      </c>
      <c r="V6390">
        <v>13</v>
      </c>
    </row>
    <row r="6391" spans="1:22" x14ac:dyDescent="0.3">
      <c r="A6391">
        <v>202122</v>
      </c>
      <c r="B6391" t="s">
        <v>820</v>
      </c>
      <c r="C6391" t="s">
        <v>821</v>
      </c>
      <c r="D6391" t="s">
        <v>822</v>
      </c>
      <c r="E6391" t="s">
        <v>823</v>
      </c>
      <c r="F6391" t="s">
        <v>848</v>
      </c>
      <c r="G6391" t="s">
        <v>849</v>
      </c>
      <c r="H6391" t="s">
        <v>1002</v>
      </c>
      <c r="I6391">
        <v>383</v>
      </c>
      <c r="J6391" t="s">
        <v>1003</v>
      </c>
      <c r="K6391" t="s">
        <v>828</v>
      </c>
      <c r="L6391" t="s">
        <v>600</v>
      </c>
      <c r="M6391" t="s">
        <v>829</v>
      </c>
      <c r="N6391" t="s">
        <v>829</v>
      </c>
      <c r="O6391" t="s">
        <v>829</v>
      </c>
      <c r="P6391">
        <v>0</v>
      </c>
      <c r="Q6391">
        <v>0</v>
      </c>
      <c r="R6391" t="s">
        <v>829</v>
      </c>
      <c r="S6391">
        <v>0</v>
      </c>
      <c r="T6391">
        <v>0</v>
      </c>
      <c r="U6391">
        <v>0</v>
      </c>
      <c r="V6391">
        <v>0</v>
      </c>
    </row>
    <row r="6392" spans="1:22" x14ac:dyDescent="0.3">
      <c r="A6392">
        <v>202223</v>
      </c>
      <c r="B6392" t="s">
        <v>820</v>
      </c>
      <c r="C6392" t="s">
        <v>821</v>
      </c>
      <c r="D6392" t="s">
        <v>822</v>
      </c>
      <c r="E6392" t="s">
        <v>823</v>
      </c>
      <c r="F6392" t="s">
        <v>848</v>
      </c>
      <c r="G6392" t="s">
        <v>849</v>
      </c>
      <c r="H6392" t="s">
        <v>1002</v>
      </c>
      <c r="I6392">
        <v>383</v>
      </c>
      <c r="J6392" t="s">
        <v>1003</v>
      </c>
      <c r="K6392" t="s">
        <v>828</v>
      </c>
      <c r="L6392" t="s">
        <v>600</v>
      </c>
      <c r="M6392" t="s">
        <v>829</v>
      </c>
      <c r="N6392" t="s">
        <v>829</v>
      </c>
      <c r="O6392" t="s">
        <v>829</v>
      </c>
      <c r="P6392">
        <v>6190</v>
      </c>
      <c r="Q6392">
        <v>0</v>
      </c>
      <c r="R6392" t="s">
        <v>829</v>
      </c>
      <c r="S6392">
        <v>6190</v>
      </c>
      <c r="T6392">
        <v>0</v>
      </c>
      <c r="U6392">
        <v>6190</v>
      </c>
      <c r="V6392">
        <v>0</v>
      </c>
    </row>
    <row r="6393" spans="1:22" x14ac:dyDescent="0.3">
      <c r="A6393">
        <v>202324</v>
      </c>
      <c r="B6393" t="s">
        <v>820</v>
      </c>
      <c r="C6393" t="s">
        <v>821</v>
      </c>
      <c r="D6393" t="s">
        <v>822</v>
      </c>
      <c r="E6393" t="s">
        <v>823</v>
      </c>
      <c r="F6393" t="s">
        <v>848</v>
      </c>
      <c r="G6393" t="s">
        <v>849</v>
      </c>
      <c r="H6393" t="s">
        <v>1002</v>
      </c>
      <c r="I6393">
        <v>383</v>
      </c>
      <c r="J6393" t="s">
        <v>1003</v>
      </c>
      <c r="K6393" t="s">
        <v>828</v>
      </c>
      <c r="L6393" t="s">
        <v>600</v>
      </c>
      <c r="M6393" t="s">
        <v>829</v>
      </c>
      <c r="N6393" t="s">
        <v>829</v>
      </c>
      <c r="O6393" t="s">
        <v>829</v>
      </c>
      <c r="P6393">
        <v>0</v>
      </c>
      <c r="Q6393">
        <v>0</v>
      </c>
      <c r="R6393" t="s">
        <v>829</v>
      </c>
      <c r="S6393">
        <v>0</v>
      </c>
      <c r="T6393">
        <v>0</v>
      </c>
      <c r="U6393">
        <v>0</v>
      </c>
      <c r="V6393">
        <v>0</v>
      </c>
    </row>
    <row r="6394" spans="1:22" x14ac:dyDescent="0.3">
      <c r="A6394">
        <v>202122</v>
      </c>
      <c r="B6394" t="s">
        <v>820</v>
      </c>
      <c r="C6394" t="s">
        <v>821</v>
      </c>
      <c r="D6394" t="s">
        <v>822</v>
      </c>
      <c r="E6394" t="s">
        <v>823</v>
      </c>
      <c r="F6394" t="s">
        <v>848</v>
      </c>
      <c r="G6394" t="s">
        <v>849</v>
      </c>
      <c r="H6394" t="s">
        <v>1002</v>
      </c>
      <c r="I6394">
        <v>383</v>
      </c>
      <c r="J6394" t="s">
        <v>1003</v>
      </c>
      <c r="K6394" t="s">
        <v>828</v>
      </c>
      <c r="L6394" t="s">
        <v>247</v>
      </c>
      <c r="M6394">
        <v>0</v>
      </c>
      <c r="N6394">
        <v>0</v>
      </c>
      <c r="O6394">
        <v>0</v>
      </c>
      <c r="P6394">
        <v>0</v>
      </c>
      <c r="Q6394">
        <v>0</v>
      </c>
      <c r="R6394">
        <v>0</v>
      </c>
      <c r="S6394">
        <v>0</v>
      </c>
      <c r="T6394">
        <v>0</v>
      </c>
      <c r="U6394">
        <v>0</v>
      </c>
      <c r="V6394">
        <v>0</v>
      </c>
    </row>
    <row r="6395" spans="1:22" x14ac:dyDescent="0.3">
      <c r="A6395">
        <v>202223</v>
      </c>
      <c r="B6395" t="s">
        <v>820</v>
      </c>
      <c r="C6395" t="s">
        <v>821</v>
      </c>
      <c r="D6395" t="s">
        <v>822</v>
      </c>
      <c r="E6395" t="s">
        <v>823</v>
      </c>
      <c r="F6395" t="s">
        <v>848</v>
      </c>
      <c r="G6395" t="s">
        <v>849</v>
      </c>
      <c r="H6395" t="s">
        <v>1002</v>
      </c>
      <c r="I6395">
        <v>383</v>
      </c>
      <c r="J6395" t="s">
        <v>1003</v>
      </c>
      <c r="K6395" t="s">
        <v>828</v>
      </c>
      <c r="L6395" t="s">
        <v>247</v>
      </c>
      <c r="M6395">
        <v>0</v>
      </c>
      <c r="N6395">
        <v>0</v>
      </c>
      <c r="O6395">
        <v>0</v>
      </c>
      <c r="P6395">
        <v>0</v>
      </c>
      <c r="Q6395">
        <v>0</v>
      </c>
      <c r="R6395">
        <v>0</v>
      </c>
      <c r="S6395">
        <v>0</v>
      </c>
      <c r="T6395">
        <v>0</v>
      </c>
      <c r="U6395">
        <v>0</v>
      </c>
      <c r="V6395">
        <v>0</v>
      </c>
    </row>
    <row r="6396" spans="1:22" x14ac:dyDescent="0.3">
      <c r="A6396">
        <v>202324</v>
      </c>
      <c r="B6396" t="s">
        <v>820</v>
      </c>
      <c r="C6396" t="s">
        <v>821</v>
      </c>
      <c r="D6396" t="s">
        <v>822</v>
      </c>
      <c r="E6396" t="s">
        <v>823</v>
      </c>
      <c r="F6396" t="s">
        <v>848</v>
      </c>
      <c r="G6396" t="s">
        <v>849</v>
      </c>
      <c r="H6396" t="s">
        <v>1002</v>
      </c>
      <c r="I6396">
        <v>383</v>
      </c>
      <c r="J6396" t="s">
        <v>1003</v>
      </c>
      <c r="K6396" t="s">
        <v>828</v>
      </c>
      <c r="L6396" t="s">
        <v>247</v>
      </c>
      <c r="M6396">
        <v>0</v>
      </c>
      <c r="N6396">
        <v>0</v>
      </c>
      <c r="O6396">
        <v>0</v>
      </c>
      <c r="P6396">
        <v>0</v>
      </c>
      <c r="Q6396">
        <v>0</v>
      </c>
      <c r="R6396">
        <v>0</v>
      </c>
      <c r="S6396">
        <v>0</v>
      </c>
      <c r="T6396">
        <v>0</v>
      </c>
      <c r="U6396">
        <v>0</v>
      </c>
      <c r="V6396">
        <v>0</v>
      </c>
    </row>
    <row r="6397" spans="1:22" x14ac:dyDescent="0.3">
      <c r="A6397">
        <v>202122</v>
      </c>
      <c r="B6397" t="s">
        <v>820</v>
      </c>
      <c r="C6397" t="s">
        <v>821</v>
      </c>
      <c r="D6397" t="s">
        <v>822</v>
      </c>
      <c r="E6397" t="s">
        <v>823</v>
      </c>
      <c r="F6397" t="s">
        <v>848</v>
      </c>
      <c r="G6397" t="s">
        <v>849</v>
      </c>
      <c r="H6397" t="s">
        <v>1002</v>
      </c>
      <c r="I6397">
        <v>383</v>
      </c>
      <c r="J6397" t="s">
        <v>1003</v>
      </c>
      <c r="K6397" t="s">
        <v>828</v>
      </c>
      <c r="L6397" t="s">
        <v>833</v>
      </c>
      <c r="M6397">
        <v>58774646</v>
      </c>
      <c r="N6397">
        <v>256636359</v>
      </c>
      <c r="O6397">
        <v>98367007</v>
      </c>
      <c r="P6397">
        <v>50910962</v>
      </c>
      <c r="Q6397">
        <v>5874365</v>
      </c>
      <c r="R6397">
        <v>4599894</v>
      </c>
      <c r="S6397">
        <v>477637073</v>
      </c>
      <c r="T6397">
        <v>120303</v>
      </c>
      <c r="U6397">
        <v>477516770</v>
      </c>
      <c r="V6397" t="s">
        <v>834</v>
      </c>
    </row>
    <row r="6398" spans="1:22" x14ac:dyDescent="0.3">
      <c r="A6398">
        <v>202223</v>
      </c>
      <c r="B6398" t="s">
        <v>820</v>
      </c>
      <c r="C6398" t="s">
        <v>821</v>
      </c>
      <c r="D6398" t="s">
        <v>822</v>
      </c>
      <c r="E6398" t="s">
        <v>823</v>
      </c>
      <c r="F6398" t="s">
        <v>848</v>
      </c>
      <c r="G6398" t="s">
        <v>849</v>
      </c>
      <c r="H6398" t="s">
        <v>1002</v>
      </c>
      <c r="I6398">
        <v>383</v>
      </c>
      <c r="J6398" t="s">
        <v>1003</v>
      </c>
      <c r="K6398" t="s">
        <v>828</v>
      </c>
      <c r="L6398" t="s">
        <v>833</v>
      </c>
      <c r="M6398">
        <v>61437467</v>
      </c>
      <c r="N6398">
        <v>262798430</v>
      </c>
      <c r="O6398">
        <v>103115211</v>
      </c>
      <c r="P6398">
        <v>52418368</v>
      </c>
      <c r="Q6398">
        <v>6399891</v>
      </c>
      <c r="R6398">
        <v>5798795</v>
      </c>
      <c r="S6398">
        <v>494840591</v>
      </c>
      <c r="T6398">
        <v>152285</v>
      </c>
      <c r="U6398">
        <v>494688306</v>
      </c>
      <c r="V6398" t="s">
        <v>834</v>
      </c>
    </row>
    <row r="6399" spans="1:22" x14ac:dyDescent="0.3">
      <c r="A6399">
        <v>202324</v>
      </c>
      <c r="B6399" t="s">
        <v>820</v>
      </c>
      <c r="C6399" t="s">
        <v>821</v>
      </c>
      <c r="D6399" t="s">
        <v>822</v>
      </c>
      <c r="E6399" t="s">
        <v>823</v>
      </c>
      <c r="F6399" t="s">
        <v>848</v>
      </c>
      <c r="G6399" t="s">
        <v>849</v>
      </c>
      <c r="H6399" t="s">
        <v>1002</v>
      </c>
      <c r="I6399">
        <v>383</v>
      </c>
      <c r="J6399" t="s">
        <v>1003</v>
      </c>
      <c r="K6399" t="s">
        <v>828</v>
      </c>
      <c r="L6399" t="s">
        <v>833</v>
      </c>
      <c r="M6399">
        <v>61337538</v>
      </c>
      <c r="N6399">
        <v>280530815</v>
      </c>
      <c r="O6399">
        <v>111422299</v>
      </c>
      <c r="P6399">
        <v>64959381</v>
      </c>
      <c r="Q6399">
        <v>7155881</v>
      </c>
      <c r="R6399">
        <v>6448694</v>
      </c>
      <c r="S6399">
        <v>534995608</v>
      </c>
      <c r="T6399">
        <v>104227</v>
      </c>
      <c r="U6399">
        <v>534891381</v>
      </c>
      <c r="V6399" t="s">
        <v>834</v>
      </c>
    </row>
    <row r="6400" spans="1:22" x14ac:dyDescent="0.3">
      <c r="A6400">
        <v>202122</v>
      </c>
      <c r="B6400" t="s">
        <v>820</v>
      </c>
      <c r="C6400" t="s">
        <v>821</v>
      </c>
      <c r="D6400" t="s">
        <v>822</v>
      </c>
      <c r="E6400" t="s">
        <v>823</v>
      </c>
      <c r="F6400" t="s">
        <v>848</v>
      </c>
      <c r="G6400" t="s">
        <v>849</v>
      </c>
      <c r="H6400" t="s">
        <v>1002</v>
      </c>
      <c r="I6400">
        <v>383</v>
      </c>
      <c r="J6400" t="s">
        <v>1003</v>
      </c>
      <c r="K6400" t="s">
        <v>835</v>
      </c>
      <c r="L6400" t="s">
        <v>836</v>
      </c>
      <c r="M6400" t="s">
        <v>829</v>
      </c>
      <c r="N6400" t="s">
        <v>829</v>
      </c>
      <c r="O6400" t="s">
        <v>829</v>
      </c>
      <c r="P6400" t="s">
        <v>829</v>
      </c>
      <c r="Q6400" t="s">
        <v>829</v>
      </c>
      <c r="R6400" t="s">
        <v>829</v>
      </c>
      <c r="S6400">
        <v>469322063</v>
      </c>
      <c r="T6400" t="s">
        <v>829</v>
      </c>
      <c r="U6400" t="s">
        <v>829</v>
      </c>
      <c r="V6400" t="s">
        <v>834</v>
      </c>
    </row>
    <row r="6401" spans="1:22" x14ac:dyDescent="0.3">
      <c r="A6401">
        <v>202223</v>
      </c>
      <c r="B6401" t="s">
        <v>820</v>
      </c>
      <c r="C6401" t="s">
        <v>821</v>
      </c>
      <c r="D6401" t="s">
        <v>822</v>
      </c>
      <c r="E6401" t="s">
        <v>823</v>
      </c>
      <c r="F6401" t="s">
        <v>848</v>
      </c>
      <c r="G6401" t="s">
        <v>849</v>
      </c>
      <c r="H6401" t="s">
        <v>1002</v>
      </c>
      <c r="I6401">
        <v>383</v>
      </c>
      <c r="J6401" t="s">
        <v>1003</v>
      </c>
      <c r="K6401" t="s">
        <v>835</v>
      </c>
      <c r="L6401" t="s">
        <v>836</v>
      </c>
      <c r="M6401" t="s">
        <v>829</v>
      </c>
      <c r="N6401" t="s">
        <v>829</v>
      </c>
      <c r="O6401" t="s">
        <v>829</v>
      </c>
      <c r="P6401" t="s">
        <v>829</v>
      </c>
      <c r="Q6401" t="s">
        <v>829</v>
      </c>
      <c r="R6401" t="s">
        <v>829</v>
      </c>
      <c r="S6401">
        <v>493071467</v>
      </c>
      <c r="T6401" t="s">
        <v>829</v>
      </c>
      <c r="U6401" t="s">
        <v>829</v>
      </c>
      <c r="V6401" t="s">
        <v>834</v>
      </c>
    </row>
    <row r="6402" spans="1:22" x14ac:dyDescent="0.3">
      <c r="A6402">
        <v>202324</v>
      </c>
      <c r="B6402" t="s">
        <v>820</v>
      </c>
      <c r="C6402" t="s">
        <v>821</v>
      </c>
      <c r="D6402" t="s">
        <v>822</v>
      </c>
      <c r="E6402" t="s">
        <v>823</v>
      </c>
      <c r="F6402" t="s">
        <v>848</v>
      </c>
      <c r="G6402" t="s">
        <v>849</v>
      </c>
      <c r="H6402" t="s">
        <v>1002</v>
      </c>
      <c r="I6402">
        <v>383</v>
      </c>
      <c r="J6402" t="s">
        <v>1003</v>
      </c>
      <c r="K6402" t="s">
        <v>835</v>
      </c>
      <c r="L6402" t="s">
        <v>836</v>
      </c>
      <c r="M6402" t="s">
        <v>829</v>
      </c>
      <c r="N6402" t="s">
        <v>829</v>
      </c>
      <c r="O6402" t="s">
        <v>829</v>
      </c>
      <c r="P6402" t="s">
        <v>829</v>
      </c>
      <c r="Q6402" t="s">
        <v>829</v>
      </c>
      <c r="R6402" t="s">
        <v>829</v>
      </c>
      <c r="S6402">
        <v>520364615</v>
      </c>
      <c r="T6402" t="s">
        <v>829</v>
      </c>
      <c r="U6402" t="s">
        <v>829</v>
      </c>
      <c r="V6402" t="s">
        <v>834</v>
      </c>
    </row>
    <row r="6403" spans="1:22" x14ac:dyDescent="0.3">
      <c r="A6403">
        <v>202122</v>
      </c>
      <c r="B6403" t="s">
        <v>820</v>
      </c>
      <c r="C6403" t="s">
        <v>821</v>
      </c>
      <c r="D6403" t="s">
        <v>822</v>
      </c>
      <c r="E6403" t="s">
        <v>823</v>
      </c>
      <c r="F6403" t="s">
        <v>848</v>
      </c>
      <c r="G6403" t="s">
        <v>849</v>
      </c>
      <c r="H6403" t="s">
        <v>1002</v>
      </c>
      <c r="I6403">
        <v>383</v>
      </c>
      <c r="J6403" t="s">
        <v>1003</v>
      </c>
      <c r="K6403" t="s">
        <v>835</v>
      </c>
      <c r="L6403" t="s">
        <v>837</v>
      </c>
      <c r="M6403" t="s">
        <v>829</v>
      </c>
      <c r="N6403" t="s">
        <v>829</v>
      </c>
      <c r="O6403" t="s">
        <v>829</v>
      </c>
      <c r="P6403" t="s">
        <v>829</v>
      </c>
      <c r="Q6403" t="s">
        <v>829</v>
      </c>
      <c r="R6403" t="s">
        <v>829</v>
      </c>
      <c r="S6403">
        <v>174148</v>
      </c>
      <c r="T6403" t="s">
        <v>829</v>
      </c>
      <c r="U6403" t="s">
        <v>829</v>
      </c>
      <c r="V6403" t="s">
        <v>834</v>
      </c>
    </row>
    <row r="6404" spans="1:22" x14ac:dyDescent="0.3">
      <c r="A6404">
        <v>202223</v>
      </c>
      <c r="B6404" t="s">
        <v>820</v>
      </c>
      <c r="C6404" t="s">
        <v>821</v>
      </c>
      <c r="D6404" t="s">
        <v>822</v>
      </c>
      <c r="E6404" t="s">
        <v>823</v>
      </c>
      <c r="F6404" t="s">
        <v>848</v>
      </c>
      <c r="G6404" t="s">
        <v>849</v>
      </c>
      <c r="H6404" t="s">
        <v>1002</v>
      </c>
      <c r="I6404">
        <v>383</v>
      </c>
      <c r="J6404" t="s">
        <v>1003</v>
      </c>
      <c r="K6404" t="s">
        <v>835</v>
      </c>
      <c r="L6404" t="s">
        <v>837</v>
      </c>
      <c r="M6404" t="s">
        <v>829</v>
      </c>
      <c r="N6404" t="s">
        <v>829</v>
      </c>
      <c r="O6404" t="s">
        <v>829</v>
      </c>
      <c r="P6404" t="s">
        <v>829</v>
      </c>
      <c r="Q6404" t="s">
        <v>829</v>
      </c>
      <c r="R6404" t="s">
        <v>829</v>
      </c>
      <c r="S6404">
        <v>-841920</v>
      </c>
      <c r="T6404" t="s">
        <v>829</v>
      </c>
      <c r="U6404" t="s">
        <v>829</v>
      </c>
      <c r="V6404">
        <v>0</v>
      </c>
    </row>
    <row r="6405" spans="1:22" x14ac:dyDescent="0.3">
      <c r="A6405">
        <v>202324</v>
      </c>
      <c r="B6405" t="s">
        <v>820</v>
      </c>
      <c r="C6405" t="s">
        <v>821</v>
      </c>
      <c r="D6405" t="s">
        <v>822</v>
      </c>
      <c r="E6405" t="s">
        <v>823</v>
      </c>
      <c r="F6405" t="s">
        <v>848</v>
      </c>
      <c r="G6405" t="s">
        <v>849</v>
      </c>
      <c r="H6405" t="s">
        <v>1002</v>
      </c>
      <c r="I6405">
        <v>383</v>
      </c>
      <c r="J6405" t="s">
        <v>1003</v>
      </c>
      <c r="K6405" t="s">
        <v>835</v>
      </c>
      <c r="L6405" t="s">
        <v>837</v>
      </c>
      <c r="M6405" t="s">
        <v>829</v>
      </c>
      <c r="N6405" t="s">
        <v>829</v>
      </c>
      <c r="O6405" t="s">
        <v>829</v>
      </c>
      <c r="P6405" t="s">
        <v>829</v>
      </c>
      <c r="Q6405" t="s">
        <v>829</v>
      </c>
      <c r="R6405" t="s">
        <v>829</v>
      </c>
      <c r="S6405">
        <v>-1631400</v>
      </c>
      <c r="T6405" t="s">
        <v>829</v>
      </c>
      <c r="U6405" t="s">
        <v>829</v>
      </c>
      <c r="V6405">
        <v>0</v>
      </c>
    </row>
    <row r="6406" spans="1:22" x14ac:dyDescent="0.3">
      <c r="A6406">
        <v>202122</v>
      </c>
      <c r="B6406" t="s">
        <v>820</v>
      </c>
      <c r="C6406" t="s">
        <v>821</v>
      </c>
      <c r="D6406" t="s">
        <v>822</v>
      </c>
      <c r="E6406" t="s">
        <v>823</v>
      </c>
      <c r="F6406" t="s">
        <v>848</v>
      </c>
      <c r="G6406" t="s">
        <v>849</v>
      </c>
      <c r="H6406" t="s">
        <v>1002</v>
      </c>
      <c r="I6406">
        <v>383</v>
      </c>
      <c r="J6406" t="s">
        <v>1003</v>
      </c>
      <c r="K6406" t="s">
        <v>835</v>
      </c>
      <c r="L6406" t="s">
        <v>838</v>
      </c>
      <c r="M6406" t="s">
        <v>829</v>
      </c>
      <c r="N6406" t="s">
        <v>829</v>
      </c>
      <c r="O6406" t="s">
        <v>829</v>
      </c>
      <c r="P6406" t="s">
        <v>829</v>
      </c>
      <c r="Q6406" t="s">
        <v>829</v>
      </c>
      <c r="R6406" t="s">
        <v>829</v>
      </c>
      <c r="S6406">
        <v>-2001579</v>
      </c>
      <c r="T6406" t="s">
        <v>829</v>
      </c>
      <c r="U6406" t="s">
        <v>829</v>
      </c>
      <c r="V6406" t="s">
        <v>834</v>
      </c>
    </row>
    <row r="6407" spans="1:22" x14ac:dyDescent="0.3">
      <c r="A6407">
        <v>202223</v>
      </c>
      <c r="B6407" t="s">
        <v>820</v>
      </c>
      <c r="C6407" t="s">
        <v>821</v>
      </c>
      <c r="D6407" t="s">
        <v>822</v>
      </c>
      <c r="E6407" t="s">
        <v>823</v>
      </c>
      <c r="F6407" t="s">
        <v>848</v>
      </c>
      <c r="G6407" t="s">
        <v>849</v>
      </c>
      <c r="H6407" t="s">
        <v>1002</v>
      </c>
      <c r="I6407">
        <v>383</v>
      </c>
      <c r="J6407" t="s">
        <v>1003</v>
      </c>
      <c r="K6407" t="s">
        <v>835</v>
      </c>
      <c r="L6407" t="s">
        <v>838</v>
      </c>
      <c r="M6407" t="s">
        <v>829</v>
      </c>
      <c r="N6407" t="s">
        <v>829</v>
      </c>
      <c r="O6407" t="s">
        <v>829</v>
      </c>
      <c r="P6407" t="s">
        <v>829</v>
      </c>
      <c r="Q6407" t="s">
        <v>829</v>
      </c>
      <c r="R6407" t="s">
        <v>829</v>
      </c>
      <c r="S6407">
        <v>118941</v>
      </c>
      <c r="T6407" t="s">
        <v>829</v>
      </c>
      <c r="U6407" t="s">
        <v>829</v>
      </c>
      <c r="V6407" t="s">
        <v>834</v>
      </c>
    </row>
    <row r="6408" spans="1:22" x14ac:dyDescent="0.3">
      <c r="A6408">
        <v>202324</v>
      </c>
      <c r="B6408" t="s">
        <v>820</v>
      </c>
      <c r="C6408" t="s">
        <v>821</v>
      </c>
      <c r="D6408" t="s">
        <v>822</v>
      </c>
      <c r="E6408" t="s">
        <v>823</v>
      </c>
      <c r="F6408" t="s">
        <v>848</v>
      </c>
      <c r="G6408" t="s">
        <v>849</v>
      </c>
      <c r="H6408" t="s">
        <v>1002</v>
      </c>
      <c r="I6408">
        <v>383</v>
      </c>
      <c r="J6408" t="s">
        <v>1003</v>
      </c>
      <c r="K6408" t="s">
        <v>835</v>
      </c>
      <c r="L6408" t="s">
        <v>838</v>
      </c>
      <c r="M6408" t="s">
        <v>829</v>
      </c>
      <c r="N6408" t="s">
        <v>829</v>
      </c>
      <c r="O6408" t="s">
        <v>829</v>
      </c>
      <c r="P6408" t="s">
        <v>829</v>
      </c>
      <c r="Q6408" t="s">
        <v>829</v>
      </c>
      <c r="R6408" t="s">
        <v>829</v>
      </c>
      <c r="S6408">
        <v>9010305</v>
      </c>
      <c r="T6408" t="s">
        <v>829</v>
      </c>
      <c r="U6408" t="s">
        <v>829</v>
      </c>
      <c r="V6408" t="s">
        <v>834</v>
      </c>
    </row>
    <row r="6409" spans="1:22" x14ac:dyDescent="0.3">
      <c r="A6409">
        <v>202122</v>
      </c>
      <c r="B6409" t="s">
        <v>820</v>
      </c>
      <c r="C6409" t="s">
        <v>821</v>
      </c>
      <c r="D6409" t="s">
        <v>822</v>
      </c>
      <c r="E6409" t="s">
        <v>823</v>
      </c>
      <c r="F6409" t="s">
        <v>848</v>
      </c>
      <c r="G6409" t="s">
        <v>849</v>
      </c>
      <c r="H6409" t="s">
        <v>1002</v>
      </c>
      <c r="I6409">
        <v>383</v>
      </c>
      <c r="J6409" t="s">
        <v>1003</v>
      </c>
      <c r="K6409" t="s">
        <v>835</v>
      </c>
      <c r="L6409" t="s">
        <v>839</v>
      </c>
      <c r="M6409" t="s">
        <v>829</v>
      </c>
      <c r="N6409" t="s">
        <v>829</v>
      </c>
      <c r="O6409" t="s">
        <v>829</v>
      </c>
      <c r="P6409" t="s">
        <v>829</v>
      </c>
      <c r="Q6409" t="s">
        <v>829</v>
      </c>
      <c r="R6409" t="s">
        <v>829</v>
      </c>
      <c r="S6409">
        <v>-118941</v>
      </c>
      <c r="T6409" t="s">
        <v>829</v>
      </c>
      <c r="U6409" t="s">
        <v>829</v>
      </c>
      <c r="V6409" t="s">
        <v>834</v>
      </c>
    </row>
    <row r="6410" spans="1:22" x14ac:dyDescent="0.3">
      <c r="A6410">
        <v>202223</v>
      </c>
      <c r="B6410" t="s">
        <v>820</v>
      </c>
      <c r="C6410" t="s">
        <v>821</v>
      </c>
      <c r="D6410" t="s">
        <v>822</v>
      </c>
      <c r="E6410" t="s">
        <v>823</v>
      </c>
      <c r="F6410" t="s">
        <v>848</v>
      </c>
      <c r="G6410" t="s">
        <v>849</v>
      </c>
      <c r="H6410" t="s">
        <v>1002</v>
      </c>
      <c r="I6410">
        <v>383</v>
      </c>
      <c r="J6410" t="s">
        <v>1003</v>
      </c>
      <c r="K6410" t="s">
        <v>835</v>
      </c>
      <c r="L6410" t="s">
        <v>839</v>
      </c>
      <c r="M6410" t="s">
        <v>829</v>
      </c>
      <c r="N6410" t="s">
        <v>829</v>
      </c>
      <c r="O6410" t="s">
        <v>829</v>
      </c>
      <c r="P6410" t="s">
        <v>829</v>
      </c>
      <c r="Q6410" t="s">
        <v>829</v>
      </c>
      <c r="R6410" t="s">
        <v>829</v>
      </c>
      <c r="S6410">
        <v>-9010305</v>
      </c>
      <c r="T6410" t="s">
        <v>829</v>
      </c>
      <c r="U6410" t="s">
        <v>829</v>
      </c>
      <c r="V6410" t="s">
        <v>834</v>
      </c>
    </row>
    <row r="6411" spans="1:22" x14ac:dyDescent="0.3">
      <c r="A6411">
        <v>202324</v>
      </c>
      <c r="B6411" t="s">
        <v>820</v>
      </c>
      <c r="C6411" t="s">
        <v>821</v>
      </c>
      <c r="D6411" t="s">
        <v>822</v>
      </c>
      <c r="E6411" t="s">
        <v>823</v>
      </c>
      <c r="F6411" t="s">
        <v>848</v>
      </c>
      <c r="G6411" t="s">
        <v>849</v>
      </c>
      <c r="H6411" t="s">
        <v>1002</v>
      </c>
      <c r="I6411">
        <v>383</v>
      </c>
      <c r="J6411" t="s">
        <v>1003</v>
      </c>
      <c r="K6411" t="s">
        <v>835</v>
      </c>
      <c r="L6411" t="s">
        <v>839</v>
      </c>
      <c r="M6411" t="s">
        <v>829</v>
      </c>
      <c r="N6411" t="s">
        <v>829</v>
      </c>
      <c r="O6411" t="s">
        <v>829</v>
      </c>
      <c r="P6411" t="s">
        <v>829</v>
      </c>
      <c r="Q6411" t="s">
        <v>829</v>
      </c>
      <c r="R6411" t="s">
        <v>829</v>
      </c>
      <c r="S6411">
        <v>-6455839</v>
      </c>
      <c r="T6411" t="s">
        <v>829</v>
      </c>
      <c r="U6411" t="s">
        <v>829</v>
      </c>
      <c r="V6411" t="s">
        <v>834</v>
      </c>
    </row>
    <row r="6412" spans="1:22" x14ac:dyDescent="0.3">
      <c r="A6412">
        <v>202122</v>
      </c>
      <c r="B6412" t="s">
        <v>820</v>
      </c>
      <c r="C6412" t="s">
        <v>821</v>
      </c>
      <c r="D6412" t="s">
        <v>822</v>
      </c>
      <c r="E6412" t="s">
        <v>823</v>
      </c>
      <c r="F6412" t="s">
        <v>848</v>
      </c>
      <c r="G6412" t="s">
        <v>849</v>
      </c>
      <c r="H6412" t="s">
        <v>1002</v>
      </c>
      <c r="I6412">
        <v>383</v>
      </c>
      <c r="J6412" t="s">
        <v>1003</v>
      </c>
      <c r="K6412" t="s">
        <v>835</v>
      </c>
      <c r="L6412" t="s">
        <v>840</v>
      </c>
      <c r="M6412" t="s">
        <v>829</v>
      </c>
      <c r="N6412" t="s">
        <v>829</v>
      </c>
      <c r="O6412" t="s">
        <v>829</v>
      </c>
      <c r="P6412" t="s">
        <v>829</v>
      </c>
      <c r="Q6412" t="s">
        <v>829</v>
      </c>
      <c r="R6412" t="s">
        <v>829</v>
      </c>
      <c r="S6412">
        <v>0</v>
      </c>
      <c r="T6412" t="s">
        <v>829</v>
      </c>
      <c r="U6412" t="s">
        <v>829</v>
      </c>
      <c r="V6412" t="s">
        <v>834</v>
      </c>
    </row>
    <row r="6413" spans="1:22" x14ac:dyDescent="0.3">
      <c r="A6413">
        <v>202223</v>
      </c>
      <c r="B6413" t="s">
        <v>820</v>
      </c>
      <c r="C6413" t="s">
        <v>821</v>
      </c>
      <c r="D6413" t="s">
        <v>822</v>
      </c>
      <c r="E6413" t="s">
        <v>823</v>
      </c>
      <c r="F6413" t="s">
        <v>848</v>
      </c>
      <c r="G6413" t="s">
        <v>849</v>
      </c>
      <c r="H6413" t="s">
        <v>1002</v>
      </c>
      <c r="I6413">
        <v>383</v>
      </c>
      <c r="J6413" t="s">
        <v>1003</v>
      </c>
      <c r="K6413" t="s">
        <v>835</v>
      </c>
      <c r="L6413" t="s">
        <v>840</v>
      </c>
      <c r="M6413" t="s">
        <v>829</v>
      </c>
      <c r="N6413" t="s">
        <v>829</v>
      </c>
      <c r="O6413" t="s">
        <v>829</v>
      </c>
      <c r="P6413" t="s">
        <v>829</v>
      </c>
      <c r="Q6413" t="s">
        <v>829</v>
      </c>
      <c r="R6413" t="s">
        <v>829</v>
      </c>
      <c r="S6413">
        <v>0</v>
      </c>
      <c r="T6413" t="s">
        <v>829</v>
      </c>
      <c r="U6413" t="s">
        <v>829</v>
      </c>
      <c r="V6413" t="s">
        <v>834</v>
      </c>
    </row>
    <row r="6414" spans="1:22" x14ac:dyDescent="0.3">
      <c r="A6414">
        <v>202324</v>
      </c>
      <c r="B6414" t="s">
        <v>820</v>
      </c>
      <c r="C6414" t="s">
        <v>821</v>
      </c>
      <c r="D6414" t="s">
        <v>822</v>
      </c>
      <c r="E6414" t="s">
        <v>823</v>
      </c>
      <c r="F6414" t="s">
        <v>848</v>
      </c>
      <c r="G6414" t="s">
        <v>849</v>
      </c>
      <c r="H6414" t="s">
        <v>1002</v>
      </c>
      <c r="I6414">
        <v>383</v>
      </c>
      <c r="J6414" t="s">
        <v>1003</v>
      </c>
      <c r="K6414" t="s">
        <v>835</v>
      </c>
      <c r="L6414" t="s">
        <v>840</v>
      </c>
      <c r="M6414" t="s">
        <v>829</v>
      </c>
      <c r="N6414" t="s">
        <v>829</v>
      </c>
      <c r="O6414" t="s">
        <v>829</v>
      </c>
      <c r="P6414" t="s">
        <v>829</v>
      </c>
      <c r="Q6414" t="s">
        <v>829</v>
      </c>
      <c r="R6414" t="s">
        <v>829</v>
      </c>
      <c r="S6414">
        <v>959571</v>
      </c>
      <c r="T6414" t="s">
        <v>829</v>
      </c>
      <c r="U6414" t="s">
        <v>829</v>
      </c>
      <c r="V6414" t="s">
        <v>834</v>
      </c>
    </row>
    <row r="6415" spans="1:22" x14ac:dyDescent="0.3">
      <c r="A6415">
        <v>202122</v>
      </c>
      <c r="B6415" t="s">
        <v>820</v>
      </c>
      <c r="C6415" t="s">
        <v>821</v>
      </c>
      <c r="D6415" t="s">
        <v>822</v>
      </c>
      <c r="E6415" t="s">
        <v>823</v>
      </c>
      <c r="F6415" t="s">
        <v>848</v>
      </c>
      <c r="G6415" t="s">
        <v>849</v>
      </c>
      <c r="H6415" t="s">
        <v>1002</v>
      </c>
      <c r="I6415">
        <v>383</v>
      </c>
      <c r="J6415" t="s">
        <v>1003</v>
      </c>
      <c r="K6415" t="s">
        <v>835</v>
      </c>
      <c r="L6415" t="s">
        <v>841</v>
      </c>
      <c r="M6415" t="s">
        <v>829</v>
      </c>
      <c r="N6415" t="s">
        <v>829</v>
      </c>
      <c r="O6415" t="s">
        <v>829</v>
      </c>
      <c r="P6415" t="s">
        <v>829</v>
      </c>
      <c r="Q6415" t="s">
        <v>829</v>
      </c>
      <c r="R6415" t="s">
        <v>829</v>
      </c>
      <c r="S6415">
        <v>477516770</v>
      </c>
      <c r="T6415" t="s">
        <v>829</v>
      </c>
      <c r="U6415" t="s">
        <v>829</v>
      </c>
      <c r="V6415" t="s">
        <v>834</v>
      </c>
    </row>
    <row r="6416" spans="1:22" x14ac:dyDescent="0.3">
      <c r="A6416">
        <v>202223</v>
      </c>
      <c r="B6416" t="s">
        <v>820</v>
      </c>
      <c r="C6416" t="s">
        <v>821</v>
      </c>
      <c r="D6416" t="s">
        <v>822</v>
      </c>
      <c r="E6416" t="s">
        <v>823</v>
      </c>
      <c r="F6416" t="s">
        <v>848</v>
      </c>
      <c r="G6416" t="s">
        <v>849</v>
      </c>
      <c r="H6416" t="s">
        <v>1002</v>
      </c>
      <c r="I6416">
        <v>383</v>
      </c>
      <c r="J6416" t="s">
        <v>1003</v>
      </c>
      <c r="K6416" t="s">
        <v>835</v>
      </c>
      <c r="L6416" t="s">
        <v>841</v>
      </c>
      <c r="M6416" t="s">
        <v>829</v>
      </c>
      <c r="N6416" t="s">
        <v>829</v>
      </c>
      <c r="O6416" t="s">
        <v>829</v>
      </c>
      <c r="P6416" t="s">
        <v>829</v>
      </c>
      <c r="Q6416" t="s">
        <v>829</v>
      </c>
      <c r="R6416" t="s">
        <v>829</v>
      </c>
      <c r="S6416">
        <v>494688306</v>
      </c>
      <c r="T6416" t="s">
        <v>829</v>
      </c>
      <c r="U6416" t="s">
        <v>829</v>
      </c>
      <c r="V6416" t="s">
        <v>834</v>
      </c>
    </row>
    <row r="6417" spans="1:22" x14ac:dyDescent="0.3">
      <c r="A6417">
        <v>202324</v>
      </c>
      <c r="B6417" t="s">
        <v>820</v>
      </c>
      <c r="C6417" t="s">
        <v>821</v>
      </c>
      <c r="D6417" t="s">
        <v>822</v>
      </c>
      <c r="E6417" t="s">
        <v>823</v>
      </c>
      <c r="F6417" t="s">
        <v>848</v>
      </c>
      <c r="G6417" t="s">
        <v>849</v>
      </c>
      <c r="H6417" t="s">
        <v>1002</v>
      </c>
      <c r="I6417">
        <v>383</v>
      </c>
      <c r="J6417" t="s">
        <v>1003</v>
      </c>
      <c r="K6417" t="s">
        <v>835</v>
      </c>
      <c r="L6417" t="s">
        <v>841</v>
      </c>
      <c r="M6417" t="s">
        <v>829</v>
      </c>
      <c r="N6417" t="s">
        <v>829</v>
      </c>
      <c r="O6417" t="s">
        <v>829</v>
      </c>
      <c r="P6417" t="s">
        <v>829</v>
      </c>
      <c r="Q6417" t="s">
        <v>829</v>
      </c>
      <c r="R6417" t="s">
        <v>829</v>
      </c>
      <c r="S6417">
        <v>534891381</v>
      </c>
      <c r="T6417" t="s">
        <v>829</v>
      </c>
      <c r="U6417" t="s">
        <v>829</v>
      </c>
      <c r="V6417" t="s">
        <v>834</v>
      </c>
    </row>
    <row r="6418" spans="1:22" x14ac:dyDescent="0.3">
      <c r="A6418">
        <v>202122</v>
      </c>
      <c r="B6418" t="s">
        <v>820</v>
      </c>
      <c r="C6418" t="s">
        <v>821</v>
      </c>
      <c r="D6418" t="s">
        <v>822</v>
      </c>
      <c r="E6418" t="s">
        <v>823</v>
      </c>
      <c r="F6418" t="s">
        <v>848</v>
      </c>
      <c r="G6418" t="s">
        <v>849</v>
      </c>
      <c r="H6418" t="s">
        <v>1002</v>
      </c>
      <c r="I6418">
        <v>383</v>
      </c>
      <c r="J6418" t="s">
        <v>1003</v>
      </c>
      <c r="K6418" t="s">
        <v>842</v>
      </c>
      <c r="L6418" t="s">
        <v>238</v>
      </c>
      <c r="M6418" t="s">
        <v>829</v>
      </c>
      <c r="N6418" t="s">
        <v>829</v>
      </c>
      <c r="O6418" t="s">
        <v>829</v>
      </c>
      <c r="P6418" t="s">
        <v>829</v>
      </c>
      <c r="Q6418" t="s">
        <v>829</v>
      </c>
      <c r="R6418" t="s">
        <v>829</v>
      </c>
      <c r="S6418">
        <v>1666693</v>
      </c>
      <c r="T6418">
        <v>166711</v>
      </c>
      <c r="U6418">
        <v>1499982</v>
      </c>
      <c r="V6418">
        <v>11</v>
      </c>
    </row>
    <row r="6419" spans="1:22" x14ac:dyDescent="0.3">
      <c r="A6419">
        <v>202223</v>
      </c>
      <c r="B6419" t="s">
        <v>820</v>
      </c>
      <c r="C6419" t="s">
        <v>821</v>
      </c>
      <c r="D6419" t="s">
        <v>822</v>
      </c>
      <c r="E6419" t="s">
        <v>823</v>
      </c>
      <c r="F6419" t="s">
        <v>848</v>
      </c>
      <c r="G6419" t="s">
        <v>849</v>
      </c>
      <c r="H6419" t="s">
        <v>1002</v>
      </c>
      <c r="I6419">
        <v>383</v>
      </c>
      <c r="J6419" t="s">
        <v>1003</v>
      </c>
      <c r="K6419" t="s">
        <v>842</v>
      </c>
      <c r="L6419" t="s">
        <v>238</v>
      </c>
      <c r="M6419" t="s">
        <v>829</v>
      </c>
      <c r="N6419" t="s">
        <v>829</v>
      </c>
      <c r="O6419" t="s">
        <v>829</v>
      </c>
      <c r="P6419" t="s">
        <v>829</v>
      </c>
      <c r="Q6419" t="s">
        <v>829</v>
      </c>
      <c r="R6419" t="s">
        <v>829</v>
      </c>
      <c r="S6419">
        <v>1748750</v>
      </c>
      <c r="T6419">
        <v>0</v>
      </c>
      <c r="U6419">
        <v>1748750</v>
      </c>
      <c r="V6419">
        <v>13</v>
      </c>
    </row>
    <row r="6420" spans="1:22" x14ac:dyDescent="0.3">
      <c r="A6420">
        <v>202324</v>
      </c>
      <c r="B6420" t="s">
        <v>820</v>
      </c>
      <c r="C6420" t="s">
        <v>821</v>
      </c>
      <c r="D6420" t="s">
        <v>822</v>
      </c>
      <c r="E6420" t="s">
        <v>823</v>
      </c>
      <c r="F6420" t="s">
        <v>848</v>
      </c>
      <c r="G6420" t="s">
        <v>849</v>
      </c>
      <c r="H6420" t="s">
        <v>1002</v>
      </c>
      <c r="I6420">
        <v>383</v>
      </c>
      <c r="J6420" t="s">
        <v>1003</v>
      </c>
      <c r="K6420" t="s">
        <v>842</v>
      </c>
      <c r="L6420" t="s">
        <v>238</v>
      </c>
      <c r="M6420" t="s">
        <v>829</v>
      </c>
      <c r="N6420" t="s">
        <v>829</v>
      </c>
      <c r="O6420" t="s">
        <v>829</v>
      </c>
      <c r="P6420" t="s">
        <v>829</v>
      </c>
      <c r="Q6420" t="s">
        <v>829</v>
      </c>
      <c r="R6420" t="s">
        <v>829</v>
      </c>
      <c r="S6420">
        <v>1928689</v>
      </c>
      <c r="T6420">
        <v>247879</v>
      </c>
      <c r="U6420">
        <v>1680810</v>
      </c>
      <c r="V6420">
        <v>12</v>
      </c>
    </row>
    <row r="6421" spans="1:22" x14ac:dyDescent="0.3">
      <c r="A6421">
        <v>202122</v>
      </c>
      <c r="B6421" t="s">
        <v>820</v>
      </c>
      <c r="C6421" t="s">
        <v>821</v>
      </c>
      <c r="D6421" t="s">
        <v>822</v>
      </c>
      <c r="E6421" t="s">
        <v>823</v>
      </c>
      <c r="F6421" t="s">
        <v>848</v>
      </c>
      <c r="G6421" t="s">
        <v>849</v>
      </c>
      <c r="H6421" t="s">
        <v>1002</v>
      </c>
      <c r="I6421">
        <v>383</v>
      </c>
      <c r="J6421" t="s">
        <v>1003</v>
      </c>
      <c r="K6421" t="s">
        <v>842</v>
      </c>
      <c r="L6421" t="s">
        <v>240</v>
      </c>
      <c r="M6421" t="s">
        <v>829</v>
      </c>
      <c r="N6421" t="s">
        <v>829</v>
      </c>
      <c r="O6421" t="s">
        <v>829</v>
      </c>
      <c r="P6421" t="s">
        <v>829</v>
      </c>
      <c r="Q6421" t="s">
        <v>829</v>
      </c>
      <c r="R6421" t="s">
        <v>829</v>
      </c>
      <c r="S6421">
        <v>2382142</v>
      </c>
      <c r="T6421">
        <v>0</v>
      </c>
      <c r="U6421">
        <v>2382142</v>
      </c>
      <c r="V6421">
        <v>18</v>
      </c>
    </row>
    <row r="6422" spans="1:22" x14ac:dyDescent="0.3">
      <c r="A6422">
        <v>202223</v>
      </c>
      <c r="B6422" t="s">
        <v>820</v>
      </c>
      <c r="C6422" t="s">
        <v>821</v>
      </c>
      <c r="D6422" t="s">
        <v>822</v>
      </c>
      <c r="E6422" t="s">
        <v>823</v>
      </c>
      <c r="F6422" t="s">
        <v>848</v>
      </c>
      <c r="G6422" t="s">
        <v>849</v>
      </c>
      <c r="H6422" t="s">
        <v>1002</v>
      </c>
      <c r="I6422">
        <v>383</v>
      </c>
      <c r="J6422" t="s">
        <v>1003</v>
      </c>
      <c r="K6422" t="s">
        <v>842</v>
      </c>
      <c r="L6422" t="s">
        <v>240</v>
      </c>
      <c r="M6422" t="s">
        <v>829</v>
      </c>
      <c r="N6422" t="s">
        <v>829</v>
      </c>
      <c r="O6422" t="s">
        <v>829</v>
      </c>
      <c r="P6422" t="s">
        <v>829</v>
      </c>
      <c r="Q6422" t="s">
        <v>829</v>
      </c>
      <c r="R6422" t="s">
        <v>829</v>
      </c>
      <c r="S6422">
        <v>2523765</v>
      </c>
      <c r="T6422">
        <v>0</v>
      </c>
      <c r="U6422">
        <v>2523765</v>
      </c>
      <c r="V6422">
        <v>19</v>
      </c>
    </row>
    <row r="6423" spans="1:22" x14ac:dyDescent="0.3">
      <c r="A6423">
        <v>202324</v>
      </c>
      <c r="B6423" t="s">
        <v>820</v>
      </c>
      <c r="C6423" t="s">
        <v>821</v>
      </c>
      <c r="D6423" t="s">
        <v>822</v>
      </c>
      <c r="E6423" t="s">
        <v>823</v>
      </c>
      <c r="F6423" t="s">
        <v>848</v>
      </c>
      <c r="G6423" t="s">
        <v>849</v>
      </c>
      <c r="H6423" t="s">
        <v>1002</v>
      </c>
      <c r="I6423">
        <v>383</v>
      </c>
      <c r="J6423" t="s">
        <v>1003</v>
      </c>
      <c r="K6423" t="s">
        <v>842</v>
      </c>
      <c r="L6423" t="s">
        <v>240</v>
      </c>
      <c r="M6423" t="s">
        <v>829</v>
      </c>
      <c r="N6423" t="s">
        <v>829</v>
      </c>
      <c r="O6423" t="s">
        <v>829</v>
      </c>
      <c r="P6423" t="s">
        <v>829</v>
      </c>
      <c r="Q6423" t="s">
        <v>829</v>
      </c>
      <c r="R6423" t="s">
        <v>829</v>
      </c>
      <c r="S6423">
        <v>2944390</v>
      </c>
      <c r="T6423">
        <v>39359</v>
      </c>
      <c r="U6423">
        <v>2905031</v>
      </c>
      <c r="V6423">
        <v>21</v>
      </c>
    </row>
    <row r="6424" spans="1:22" x14ac:dyDescent="0.3">
      <c r="A6424">
        <v>202122</v>
      </c>
      <c r="B6424" t="s">
        <v>820</v>
      </c>
      <c r="C6424" t="s">
        <v>821</v>
      </c>
      <c r="D6424" t="s">
        <v>822</v>
      </c>
      <c r="E6424" t="s">
        <v>823</v>
      </c>
      <c r="F6424" t="s">
        <v>848</v>
      </c>
      <c r="G6424" t="s">
        <v>849</v>
      </c>
      <c r="H6424" t="s">
        <v>1002</v>
      </c>
      <c r="I6424">
        <v>383</v>
      </c>
      <c r="J6424" t="s">
        <v>1003</v>
      </c>
      <c r="K6424" t="s">
        <v>842</v>
      </c>
      <c r="L6424" t="s">
        <v>843</v>
      </c>
      <c r="M6424" t="s">
        <v>829</v>
      </c>
      <c r="N6424" t="s">
        <v>829</v>
      </c>
      <c r="O6424" t="s">
        <v>829</v>
      </c>
      <c r="P6424" t="s">
        <v>829</v>
      </c>
      <c r="Q6424" t="s">
        <v>829</v>
      </c>
      <c r="R6424" t="s">
        <v>829</v>
      </c>
      <c r="S6424">
        <v>228299</v>
      </c>
      <c r="T6424">
        <v>80908</v>
      </c>
      <c r="U6424">
        <v>147391</v>
      </c>
      <c r="V6424">
        <v>1</v>
      </c>
    </row>
    <row r="6425" spans="1:22" x14ac:dyDescent="0.3">
      <c r="A6425">
        <v>202223</v>
      </c>
      <c r="B6425" t="s">
        <v>820</v>
      </c>
      <c r="C6425" t="s">
        <v>821</v>
      </c>
      <c r="D6425" t="s">
        <v>822</v>
      </c>
      <c r="E6425" t="s">
        <v>823</v>
      </c>
      <c r="F6425" t="s">
        <v>848</v>
      </c>
      <c r="G6425" t="s">
        <v>849</v>
      </c>
      <c r="H6425" t="s">
        <v>1002</v>
      </c>
      <c r="I6425">
        <v>383</v>
      </c>
      <c r="J6425" t="s">
        <v>1003</v>
      </c>
      <c r="K6425" t="s">
        <v>842</v>
      </c>
      <c r="L6425" t="s">
        <v>843</v>
      </c>
      <c r="M6425" t="s">
        <v>829</v>
      </c>
      <c r="N6425" t="s">
        <v>829</v>
      </c>
      <c r="O6425" t="s">
        <v>829</v>
      </c>
      <c r="P6425" t="s">
        <v>829</v>
      </c>
      <c r="Q6425" t="s">
        <v>829</v>
      </c>
      <c r="R6425" t="s">
        <v>829</v>
      </c>
      <c r="S6425">
        <v>221772</v>
      </c>
      <c r="T6425">
        <v>60000</v>
      </c>
      <c r="U6425">
        <v>161772</v>
      </c>
      <c r="V6425">
        <v>1</v>
      </c>
    </row>
    <row r="6426" spans="1:22" x14ac:dyDescent="0.3">
      <c r="A6426">
        <v>202324</v>
      </c>
      <c r="B6426" t="s">
        <v>820</v>
      </c>
      <c r="C6426" t="s">
        <v>821</v>
      </c>
      <c r="D6426" t="s">
        <v>822</v>
      </c>
      <c r="E6426" t="s">
        <v>823</v>
      </c>
      <c r="F6426" t="s">
        <v>848</v>
      </c>
      <c r="G6426" t="s">
        <v>849</v>
      </c>
      <c r="H6426" t="s">
        <v>1002</v>
      </c>
      <c r="I6426">
        <v>383</v>
      </c>
      <c r="J6426" t="s">
        <v>1003</v>
      </c>
      <c r="K6426" t="s">
        <v>842</v>
      </c>
      <c r="L6426" t="s">
        <v>843</v>
      </c>
      <c r="M6426" t="s">
        <v>829</v>
      </c>
      <c r="N6426" t="s">
        <v>829</v>
      </c>
      <c r="O6426" t="s">
        <v>829</v>
      </c>
      <c r="P6426" t="s">
        <v>829</v>
      </c>
      <c r="Q6426" t="s">
        <v>829</v>
      </c>
      <c r="R6426" t="s">
        <v>829</v>
      </c>
      <c r="S6426">
        <v>191298</v>
      </c>
      <c r="T6426">
        <v>61000</v>
      </c>
      <c r="U6426">
        <v>130298</v>
      </c>
      <c r="V6426">
        <v>1</v>
      </c>
    </row>
    <row r="6427" spans="1:22" x14ac:dyDescent="0.3">
      <c r="A6427">
        <v>202122</v>
      </c>
      <c r="B6427" t="s">
        <v>820</v>
      </c>
      <c r="C6427" t="s">
        <v>821</v>
      </c>
      <c r="D6427" t="s">
        <v>822</v>
      </c>
      <c r="E6427" t="s">
        <v>823</v>
      </c>
      <c r="F6427" t="s">
        <v>848</v>
      </c>
      <c r="G6427" t="s">
        <v>849</v>
      </c>
      <c r="H6427" t="s">
        <v>1002</v>
      </c>
      <c r="I6427">
        <v>383</v>
      </c>
      <c r="J6427" t="s">
        <v>1003</v>
      </c>
      <c r="K6427" t="s">
        <v>842</v>
      </c>
      <c r="L6427" t="s">
        <v>249</v>
      </c>
      <c r="M6427">
        <v>0</v>
      </c>
      <c r="N6427">
        <v>0</v>
      </c>
      <c r="O6427">
        <v>0</v>
      </c>
      <c r="P6427">
        <v>7964360</v>
      </c>
      <c r="Q6427">
        <v>0</v>
      </c>
      <c r="R6427" t="s">
        <v>829</v>
      </c>
      <c r="S6427">
        <v>7964360</v>
      </c>
      <c r="T6427">
        <v>5900</v>
      </c>
      <c r="U6427">
        <v>7958460</v>
      </c>
      <c r="V6427">
        <v>60</v>
      </c>
    </row>
    <row r="6428" spans="1:22" x14ac:dyDescent="0.3">
      <c r="A6428">
        <v>202223</v>
      </c>
      <c r="B6428" t="s">
        <v>820</v>
      </c>
      <c r="C6428" t="s">
        <v>821</v>
      </c>
      <c r="D6428" t="s">
        <v>822</v>
      </c>
      <c r="E6428" t="s">
        <v>823</v>
      </c>
      <c r="F6428" t="s">
        <v>848</v>
      </c>
      <c r="G6428" t="s">
        <v>849</v>
      </c>
      <c r="H6428" t="s">
        <v>1002</v>
      </c>
      <c r="I6428">
        <v>383</v>
      </c>
      <c r="J6428" t="s">
        <v>1003</v>
      </c>
      <c r="K6428" t="s">
        <v>842</v>
      </c>
      <c r="L6428" t="s">
        <v>249</v>
      </c>
      <c r="M6428">
        <v>0</v>
      </c>
      <c r="N6428">
        <v>0</v>
      </c>
      <c r="O6428">
        <v>0</v>
      </c>
      <c r="P6428">
        <v>10325993</v>
      </c>
      <c r="Q6428">
        <v>0</v>
      </c>
      <c r="R6428" t="s">
        <v>829</v>
      </c>
      <c r="S6428">
        <v>10325993</v>
      </c>
      <c r="T6428">
        <v>16750</v>
      </c>
      <c r="U6428">
        <v>10309243</v>
      </c>
      <c r="V6428">
        <v>76</v>
      </c>
    </row>
    <row r="6429" spans="1:22" x14ac:dyDescent="0.3">
      <c r="A6429">
        <v>202324</v>
      </c>
      <c r="B6429" t="s">
        <v>820</v>
      </c>
      <c r="C6429" t="s">
        <v>821</v>
      </c>
      <c r="D6429" t="s">
        <v>822</v>
      </c>
      <c r="E6429" t="s">
        <v>823</v>
      </c>
      <c r="F6429" t="s">
        <v>848</v>
      </c>
      <c r="G6429" t="s">
        <v>849</v>
      </c>
      <c r="H6429" t="s">
        <v>1002</v>
      </c>
      <c r="I6429">
        <v>383</v>
      </c>
      <c r="J6429" t="s">
        <v>1003</v>
      </c>
      <c r="K6429" t="s">
        <v>842</v>
      </c>
      <c r="L6429" t="s">
        <v>249</v>
      </c>
      <c r="M6429">
        <v>0</v>
      </c>
      <c r="N6429">
        <v>0</v>
      </c>
      <c r="O6429">
        <v>0</v>
      </c>
      <c r="P6429">
        <v>13094943</v>
      </c>
      <c r="Q6429">
        <v>0</v>
      </c>
      <c r="R6429" t="s">
        <v>829</v>
      </c>
      <c r="S6429">
        <v>13094943</v>
      </c>
      <c r="T6429">
        <v>0</v>
      </c>
      <c r="U6429">
        <v>13094943</v>
      </c>
      <c r="V6429">
        <v>95</v>
      </c>
    </row>
    <row r="6430" spans="1:22" x14ac:dyDescent="0.3">
      <c r="A6430">
        <v>202122</v>
      </c>
      <c r="B6430" t="s">
        <v>820</v>
      </c>
      <c r="C6430" t="s">
        <v>821</v>
      </c>
      <c r="D6430" t="s">
        <v>822</v>
      </c>
      <c r="E6430" t="s">
        <v>823</v>
      </c>
      <c r="F6430" t="s">
        <v>848</v>
      </c>
      <c r="G6430" t="s">
        <v>849</v>
      </c>
      <c r="H6430" t="s">
        <v>1002</v>
      </c>
      <c r="I6430">
        <v>383</v>
      </c>
      <c r="J6430" t="s">
        <v>1003</v>
      </c>
      <c r="K6430" t="s">
        <v>842</v>
      </c>
      <c r="L6430" t="s">
        <v>844</v>
      </c>
      <c r="M6430">
        <v>0</v>
      </c>
      <c r="N6430">
        <v>0</v>
      </c>
      <c r="O6430">
        <v>1456012</v>
      </c>
      <c r="P6430">
        <v>0</v>
      </c>
      <c r="Q6430">
        <v>0</v>
      </c>
      <c r="R6430" t="s">
        <v>829</v>
      </c>
      <c r="S6430">
        <v>1456012</v>
      </c>
      <c r="T6430">
        <v>70211</v>
      </c>
      <c r="U6430">
        <v>1385801</v>
      </c>
      <c r="V6430">
        <v>10</v>
      </c>
    </row>
    <row r="6431" spans="1:22" x14ac:dyDescent="0.3">
      <c r="A6431">
        <v>202223</v>
      </c>
      <c r="B6431" t="s">
        <v>820</v>
      </c>
      <c r="C6431" t="s">
        <v>821</v>
      </c>
      <c r="D6431" t="s">
        <v>822</v>
      </c>
      <c r="E6431" t="s">
        <v>823</v>
      </c>
      <c r="F6431" t="s">
        <v>848</v>
      </c>
      <c r="G6431" t="s">
        <v>849</v>
      </c>
      <c r="H6431" t="s">
        <v>1002</v>
      </c>
      <c r="I6431">
        <v>383</v>
      </c>
      <c r="J6431" t="s">
        <v>1003</v>
      </c>
      <c r="K6431" t="s">
        <v>842</v>
      </c>
      <c r="L6431" t="s">
        <v>844</v>
      </c>
      <c r="M6431">
        <v>0</v>
      </c>
      <c r="N6431">
        <v>0</v>
      </c>
      <c r="O6431">
        <v>1798059</v>
      </c>
      <c r="P6431">
        <v>0</v>
      </c>
      <c r="Q6431">
        <v>0</v>
      </c>
      <c r="R6431" t="s">
        <v>829</v>
      </c>
      <c r="S6431">
        <v>1798059</v>
      </c>
      <c r="T6431">
        <v>0</v>
      </c>
      <c r="U6431">
        <v>1798059</v>
      </c>
      <c r="V6431">
        <v>13</v>
      </c>
    </row>
    <row r="6432" spans="1:22" x14ac:dyDescent="0.3">
      <c r="A6432">
        <v>202324</v>
      </c>
      <c r="B6432" t="s">
        <v>820</v>
      </c>
      <c r="C6432" t="s">
        <v>821</v>
      </c>
      <c r="D6432" t="s">
        <v>822</v>
      </c>
      <c r="E6432" t="s">
        <v>823</v>
      </c>
      <c r="F6432" t="s">
        <v>848</v>
      </c>
      <c r="G6432" t="s">
        <v>849</v>
      </c>
      <c r="H6432" t="s">
        <v>1002</v>
      </c>
      <c r="I6432">
        <v>383</v>
      </c>
      <c r="J6432" t="s">
        <v>1003</v>
      </c>
      <c r="K6432" t="s">
        <v>842</v>
      </c>
      <c r="L6432" t="s">
        <v>844</v>
      </c>
      <c r="M6432">
        <v>0</v>
      </c>
      <c r="N6432">
        <v>0</v>
      </c>
      <c r="O6432">
        <v>2280214</v>
      </c>
      <c r="P6432">
        <v>0</v>
      </c>
      <c r="Q6432">
        <v>0</v>
      </c>
      <c r="R6432" t="s">
        <v>829</v>
      </c>
      <c r="S6432">
        <v>2280214</v>
      </c>
      <c r="T6432">
        <v>0</v>
      </c>
      <c r="U6432">
        <v>2280214</v>
      </c>
      <c r="V6432">
        <v>17</v>
      </c>
    </row>
    <row r="6433" spans="1:22" x14ac:dyDescent="0.3">
      <c r="A6433">
        <v>202122</v>
      </c>
      <c r="B6433" t="s">
        <v>820</v>
      </c>
      <c r="C6433" t="s">
        <v>821</v>
      </c>
      <c r="D6433" t="s">
        <v>822</v>
      </c>
      <c r="E6433" t="s">
        <v>823</v>
      </c>
      <c r="F6433" t="s">
        <v>848</v>
      </c>
      <c r="G6433" t="s">
        <v>849</v>
      </c>
      <c r="H6433" t="s">
        <v>1002</v>
      </c>
      <c r="I6433">
        <v>383</v>
      </c>
      <c r="J6433" t="s">
        <v>1003</v>
      </c>
      <c r="K6433" t="s">
        <v>842</v>
      </c>
      <c r="L6433" t="s">
        <v>251</v>
      </c>
      <c r="M6433" t="s">
        <v>829</v>
      </c>
      <c r="N6433" t="s">
        <v>829</v>
      </c>
      <c r="O6433">
        <v>0</v>
      </c>
      <c r="P6433">
        <v>0</v>
      </c>
      <c r="Q6433">
        <v>0</v>
      </c>
      <c r="R6433">
        <v>1285386</v>
      </c>
      <c r="S6433">
        <v>1285386</v>
      </c>
      <c r="T6433">
        <v>0</v>
      </c>
      <c r="U6433">
        <v>1285386</v>
      </c>
      <c r="V6433">
        <v>10</v>
      </c>
    </row>
    <row r="6434" spans="1:22" x14ac:dyDescent="0.3">
      <c r="A6434">
        <v>202223</v>
      </c>
      <c r="B6434" t="s">
        <v>820</v>
      </c>
      <c r="C6434" t="s">
        <v>821</v>
      </c>
      <c r="D6434" t="s">
        <v>822</v>
      </c>
      <c r="E6434" t="s">
        <v>823</v>
      </c>
      <c r="F6434" t="s">
        <v>848</v>
      </c>
      <c r="G6434" t="s">
        <v>849</v>
      </c>
      <c r="H6434" t="s">
        <v>1002</v>
      </c>
      <c r="I6434">
        <v>383</v>
      </c>
      <c r="J6434" t="s">
        <v>1003</v>
      </c>
      <c r="K6434" t="s">
        <v>842</v>
      </c>
      <c r="L6434" t="s">
        <v>251</v>
      </c>
      <c r="M6434" t="s">
        <v>829</v>
      </c>
      <c r="N6434" t="s">
        <v>829</v>
      </c>
      <c r="O6434">
        <v>0</v>
      </c>
      <c r="P6434">
        <v>0</v>
      </c>
      <c r="Q6434">
        <v>0</v>
      </c>
      <c r="R6434">
        <v>1667771</v>
      </c>
      <c r="S6434">
        <v>1667771</v>
      </c>
      <c r="T6434">
        <v>0</v>
      </c>
      <c r="U6434">
        <v>1667771</v>
      </c>
      <c r="V6434">
        <v>12</v>
      </c>
    </row>
    <row r="6435" spans="1:22" x14ac:dyDescent="0.3">
      <c r="A6435">
        <v>202324</v>
      </c>
      <c r="B6435" t="s">
        <v>820</v>
      </c>
      <c r="C6435" t="s">
        <v>821</v>
      </c>
      <c r="D6435" t="s">
        <v>822</v>
      </c>
      <c r="E6435" t="s">
        <v>823</v>
      </c>
      <c r="F6435" t="s">
        <v>848</v>
      </c>
      <c r="G6435" t="s">
        <v>849</v>
      </c>
      <c r="H6435" t="s">
        <v>1002</v>
      </c>
      <c r="I6435">
        <v>383</v>
      </c>
      <c r="J6435" t="s">
        <v>1003</v>
      </c>
      <c r="K6435" t="s">
        <v>842</v>
      </c>
      <c r="L6435" t="s">
        <v>251</v>
      </c>
      <c r="M6435" t="s">
        <v>829</v>
      </c>
      <c r="N6435" t="s">
        <v>829</v>
      </c>
      <c r="O6435">
        <v>0</v>
      </c>
      <c r="P6435">
        <v>0</v>
      </c>
      <c r="Q6435">
        <v>0</v>
      </c>
      <c r="R6435">
        <v>2114989</v>
      </c>
      <c r="S6435">
        <v>2114989</v>
      </c>
      <c r="T6435">
        <v>0</v>
      </c>
      <c r="U6435">
        <v>2114989</v>
      </c>
      <c r="V6435">
        <v>15</v>
      </c>
    </row>
    <row r="6436" spans="1:22" x14ac:dyDescent="0.3">
      <c r="A6436">
        <v>202122</v>
      </c>
      <c r="B6436" t="s">
        <v>820</v>
      </c>
      <c r="C6436" t="s">
        <v>821</v>
      </c>
      <c r="D6436" t="s">
        <v>822</v>
      </c>
      <c r="E6436" t="s">
        <v>823</v>
      </c>
      <c r="F6436" t="s">
        <v>848</v>
      </c>
      <c r="G6436" t="s">
        <v>849</v>
      </c>
      <c r="H6436" t="s">
        <v>1002</v>
      </c>
      <c r="I6436">
        <v>383</v>
      </c>
      <c r="J6436" t="s">
        <v>1003</v>
      </c>
      <c r="K6436" t="s">
        <v>842</v>
      </c>
      <c r="L6436" t="s">
        <v>253</v>
      </c>
      <c r="M6436" t="s">
        <v>829</v>
      </c>
      <c r="N6436" t="s">
        <v>829</v>
      </c>
      <c r="O6436">
        <v>0</v>
      </c>
      <c r="P6436">
        <v>0</v>
      </c>
      <c r="Q6436">
        <v>0</v>
      </c>
      <c r="R6436">
        <v>1944824</v>
      </c>
      <c r="S6436">
        <v>1944824</v>
      </c>
      <c r="T6436">
        <v>0</v>
      </c>
      <c r="U6436">
        <v>1944824</v>
      </c>
      <c r="V6436">
        <v>15</v>
      </c>
    </row>
    <row r="6437" spans="1:22" x14ac:dyDescent="0.3">
      <c r="A6437">
        <v>202223</v>
      </c>
      <c r="B6437" t="s">
        <v>820</v>
      </c>
      <c r="C6437" t="s">
        <v>821</v>
      </c>
      <c r="D6437" t="s">
        <v>822</v>
      </c>
      <c r="E6437" t="s">
        <v>823</v>
      </c>
      <c r="F6437" t="s">
        <v>848</v>
      </c>
      <c r="G6437" t="s">
        <v>849</v>
      </c>
      <c r="H6437" t="s">
        <v>1002</v>
      </c>
      <c r="I6437">
        <v>383</v>
      </c>
      <c r="J6437" t="s">
        <v>1003</v>
      </c>
      <c r="K6437" t="s">
        <v>842</v>
      </c>
      <c r="L6437" t="s">
        <v>253</v>
      </c>
      <c r="M6437" t="s">
        <v>829</v>
      </c>
      <c r="N6437" t="s">
        <v>829</v>
      </c>
      <c r="O6437">
        <v>0</v>
      </c>
      <c r="P6437">
        <v>0</v>
      </c>
      <c r="Q6437">
        <v>0</v>
      </c>
      <c r="R6437">
        <v>2523383</v>
      </c>
      <c r="S6437">
        <v>2523383</v>
      </c>
      <c r="T6437">
        <v>0</v>
      </c>
      <c r="U6437">
        <v>2523383</v>
      </c>
      <c r="V6437">
        <v>19</v>
      </c>
    </row>
    <row r="6438" spans="1:22" x14ac:dyDescent="0.3">
      <c r="A6438">
        <v>202324</v>
      </c>
      <c r="B6438" t="s">
        <v>820</v>
      </c>
      <c r="C6438" t="s">
        <v>821</v>
      </c>
      <c r="D6438" t="s">
        <v>822</v>
      </c>
      <c r="E6438" t="s">
        <v>823</v>
      </c>
      <c r="F6438" t="s">
        <v>848</v>
      </c>
      <c r="G6438" t="s">
        <v>849</v>
      </c>
      <c r="H6438" t="s">
        <v>1002</v>
      </c>
      <c r="I6438">
        <v>383</v>
      </c>
      <c r="J6438" t="s">
        <v>1003</v>
      </c>
      <c r="K6438" t="s">
        <v>842</v>
      </c>
      <c r="L6438" t="s">
        <v>253</v>
      </c>
      <c r="M6438" t="s">
        <v>829</v>
      </c>
      <c r="N6438" t="s">
        <v>829</v>
      </c>
      <c r="O6438">
        <v>0</v>
      </c>
      <c r="P6438">
        <v>0</v>
      </c>
      <c r="Q6438">
        <v>0</v>
      </c>
      <c r="R6438">
        <v>3200449</v>
      </c>
      <c r="S6438">
        <v>3200449</v>
      </c>
      <c r="T6438">
        <v>412</v>
      </c>
      <c r="U6438">
        <v>3200037</v>
      </c>
      <c r="V6438">
        <v>23</v>
      </c>
    </row>
    <row r="6439" spans="1:22" x14ac:dyDescent="0.3">
      <c r="A6439">
        <v>202122</v>
      </c>
      <c r="B6439" t="s">
        <v>820</v>
      </c>
      <c r="C6439" t="s">
        <v>821</v>
      </c>
      <c r="D6439" t="s">
        <v>822</v>
      </c>
      <c r="E6439" t="s">
        <v>823</v>
      </c>
      <c r="F6439" t="s">
        <v>848</v>
      </c>
      <c r="G6439" t="s">
        <v>849</v>
      </c>
      <c r="H6439" t="s">
        <v>1002</v>
      </c>
      <c r="I6439">
        <v>383</v>
      </c>
      <c r="J6439" t="s">
        <v>1003</v>
      </c>
      <c r="K6439" t="s">
        <v>842</v>
      </c>
      <c r="L6439" t="s">
        <v>845</v>
      </c>
      <c r="M6439" t="s">
        <v>829</v>
      </c>
      <c r="N6439" t="s">
        <v>829</v>
      </c>
      <c r="O6439">
        <v>0</v>
      </c>
      <c r="P6439">
        <v>0</v>
      </c>
      <c r="Q6439">
        <v>0</v>
      </c>
      <c r="R6439">
        <v>0</v>
      </c>
      <c r="S6439">
        <v>0</v>
      </c>
      <c r="T6439">
        <v>0</v>
      </c>
      <c r="U6439">
        <v>0</v>
      </c>
      <c r="V6439">
        <v>0</v>
      </c>
    </row>
    <row r="6440" spans="1:22" x14ac:dyDescent="0.3">
      <c r="A6440">
        <v>202223</v>
      </c>
      <c r="B6440" t="s">
        <v>820</v>
      </c>
      <c r="C6440" t="s">
        <v>821</v>
      </c>
      <c r="D6440" t="s">
        <v>822</v>
      </c>
      <c r="E6440" t="s">
        <v>823</v>
      </c>
      <c r="F6440" t="s">
        <v>848</v>
      </c>
      <c r="G6440" t="s">
        <v>849</v>
      </c>
      <c r="H6440" t="s">
        <v>1002</v>
      </c>
      <c r="I6440">
        <v>383</v>
      </c>
      <c r="J6440" t="s">
        <v>1003</v>
      </c>
      <c r="K6440" t="s">
        <v>842</v>
      </c>
      <c r="L6440" t="s">
        <v>845</v>
      </c>
      <c r="M6440" t="s">
        <v>829</v>
      </c>
      <c r="N6440" t="s">
        <v>829</v>
      </c>
      <c r="O6440">
        <v>0</v>
      </c>
      <c r="P6440">
        <v>0</v>
      </c>
      <c r="Q6440">
        <v>0</v>
      </c>
      <c r="R6440">
        <v>0</v>
      </c>
      <c r="S6440">
        <v>0</v>
      </c>
      <c r="T6440">
        <v>0</v>
      </c>
      <c r="U6440">
        <v>0</v>
      </c>
      <c r="V6440">
        <v>0</v>
      </c>
    </row>
    <row r="6441" spans="1:22" x14ac:dyDescent="0.3">
      <c r="A6441">
        <v>202324</v>
      </c>
      <c r="B6441" t="s">
        <v>820</v>
      </c>
      <c r="C6441" t="s">
        <v>821</v>
      </c>
      <c r="D6441" t="s">
        <v>822</v>
      </c>
      <c r="E6441" t="s">
        <v>823</v>
      </c>
      <c r="F6441" t="s">
        <v>848</v>
      </c>
      <c r="G6441" t="s">
        <v>849</v>
      </c>
      <c r="H6441" t="s">
        <v>1002</v>
      </c>
      <c r="I6441">
        <v>383</v>
      </c>
      <c r="J6441" t="s">
        <v>1003</v>
      </c>
      <c r="K6441" t="s">
        <v>842</v>
      </c>
      <c r="L6441" t="s">
        <v>845</v>
      </c>
      <c r="M6441" t="s">
        <v>829</v>
      </c>
      <c r="N6441" t="s">
        <v>829</v>
      </c>
      <c r="O6441">
        <v>0</v>
      </c>
      <c r="P6441">
        <v>0</v>
      </c>
      <c r="Q6441">
        <v>0</v>
      </c>
      <c r="R6441">
        <v>0</v>
      </c>
      <c r="S6441">
        <v>0</v>
      </c>
      <c r="T6441">
        <v>0</v>
      </c>
      <c r="U6441">
        <v>0</v>
      </c>
      <c r="V6441">
        <v>0</v>
      </c>
    </row>
    <row r="6442" spans="1:22" x14ac:dyDescent="0.3">
      <c r="A6442">
        <v>202122</v>
      </c>
      <c r="B6442" t="s">
        <v>820</v>
      </c>
      <c r="C6442" t="s">
        <v>821</v>
      </c>
      <c r="D6442" t="s">
        <v>822</v>
      </c>
      <c r="E6442" t="s">
        <v>823</v>
      </c>
      <c r="F6442" t="s">
        <v>926</v>
      </c>
      <c r="G6442" t="s">
        <v>927</v>
      </c>
      <c r="H6442" t="s">
        <v>1004</v>
      </c>
      <c r="I6442">
        <v>856</v>
      </c>
      <c r="J6442" t="s">
        <v>1005</v>
      </c>
      <c r="K6442" t="s">
        <v>828</v>
      </c>
      <c r="L6442" t="s">
        <v>336</v>
      </c>
      <c r="M6442">
        <v>0</v>
      </c>
      <c r="N6442">
        <v>653667</v>
      </c>
      <c r="O6442">
        <v>167000</v>
      </c>
      <c r="P6442">
        <v>10796497</v>
      </c>
      <c r="Q6442">
        <v>1620000</v>
      </c>
      <c r="R6442" t="s">
        <v>829</v>
      </c>
      <c r="S6442">
        <v>13237163</v>
      </c>
      <c r="T6442" t="s">
        <v>829</v>
      </c>
      <c r="U6442">
        <v>13237163</v>
      </c>
      <c r="V6442">
        <v>409</v>
      </c>
    </row>
    <row r="6443" spans="1:22" x14ac:dyDescent="0.3">
      <c r="A6443">
        <v>202223</v>
      </c>
      <c r="B6443" t="s">
        <v>820</v>
      </c>
      <c r="C6443" t="s">
        <v>821</v>
      </c>
      <c r="D6443" t="s">
        <v>822</v>
      </c>
      <c r="E6443" t="s">
        <v>823</v>
      </c>
      <c r="F6443" t="s">
        <v>926</v>
      </c>
      <c r="G6443" t="s">
        <v>927</v>
      </c>
      <c r="H6443" t="s">
        <v>1004</v>
      </c>
      <c r="I6443">
        <v>856</v>
      </c>
      <c r="J6443" t="s">
        <v>1005</v>
      </c>
      <c r="K6443" t="s">
        <v>828</v>
      </c>
      <c r="L6443" t="s">
        <v>336</v>
      </c>
      <c r="M6443">
        <v>0</v>
      </c>
      <c r="N6443">
        <v>885500</v>
      </c>
      <c r="O6443">
        <v>240667</v>
      </c>
      <c r="P6443">
        <v>10470000</v>
      </c>
      <c r="Q6443">
        <v>1620000</v>
      </c>
      <c r="R6443" t="s">
        <v>829</v>
      </c>
      <c r="S6443">
        <v>13216167</v>
      </c>
      <c r="T6443" t="s">
        <v>829</v>
      </c>
      <c r="U6443">
        <v>13216167</v>
      </c>
      <c r="V6443">
        <v>419</v>
      </c>
    </row>
    <row r="6444" spans="1:22" x14ac:dyDescent="0.3">
      <c r="A6444">
        <v>202324</v>
      </c>
      <c r="B6444" t="s">
        <v>820</v>
      </c>
      <c r="C6444" t="s">
        <v>821</v>
      </c>
      <c r="D6444" t="s">
        <v>822</v>
      </c>
      <c r="E6444" t="s">
        <v>823</v>
      </c>
      <c r="F6444" t="s">
        <v>926</v>
      </c>
      <c r="G6444" t="s">
        <v>927</v>
      </c>
      <c r="H6444" t="s">
        <v>1004</v>
      </c>
      <c r="I6444">
        <v>856</v>
      </c>
      <c r="J6444" t="s">
        <v>1005</v>
      </c>
      <c r="K6444" t="s">
        <v>828</v>
      </c>
      <c r="L6444" t="s">
        <v>336</v>
      </c>
      <c r="M6444">
        <v>0</v>
      </c>
      <c r="N6444">
        <v>717850</v>
      </c>
      <c r="O6444">
        <v>214333</v>
      </c>
      <c r="P6444">
        <v>11020428</v>
      </c>
      <c r="Q6444">
        <v>1720000</v>
      </c>
      <c r="R6444" t="s">
        <v>829</v>
      </c>
      <c r="S6444">
        <v>13672611</v>
      </c>
      <c r="T6444" t="s">
        <v>829</v>
      </c>
      <c r="U6444">
        <v>13672611</v>
      </c>
      <c r="V6444">
        <v>430</v>
      </c>
    </row>
    <row r="6445" spans="1:22" x14ac:dyDescent="0.3">
      <c r="A6445">
        <v>202122</v>
      </c>
      <c r="B6445" t="s">
        <v>820</v>
      </c>
      <c r="C6445" t="s">
        <v>821</v>
      </c>
      <c r="D6445" t="s">
        <v>822</v>
      </c>
      <c r="E6445" t="s">
        <v>823</v>
      </c>
      <c r="F6445" t="s">
        <v>926</v>
      </c>
      <c r="G6445" t="s">
        <v>927</v>
      </c>
      <c r="H6445" t="s">
        <v>1004</v>
      </c>
      <c r="I6445">
        <v>856</v>
      </c>
      <c r="J6445" t="s">
        <v>1005</v>
      </c>
      <c r="K6445" t="s">
        <v>828</v>
      </c>
      <c r="L6445" t="s">
        <v>235</v>
      </c>
      <c r="M6445" t="s">
        <v>829</v>
      </c>
      <c r="N6445">
        <v>573963</v>
      </c>
      <c r="O6445">
        <v>0</v>
      </c>
      <c r="P6445" t="s">
        <v>829</v>
      </c>
      <c r="Q6445" t="s">
        <v>829</v>
      </c>
      <c r="R6445" t="s">
        <v>829</v>
      </c>
      <c r="S6445">
        <v>573963</v>
      </c>
      <c r="T6445">
        <v>0</v>
      </c>
      <c r="U6445">
        <v>573963</v>
      </c>
      <c r="V6445">
        <v>18</v>
      </c>
    </row>
    <row r="6446" spans="1:22" x14ac:dyDescent="0.3">
      <c r="A6446">
        <v>202223</v>
      </c>
      <c r="B6446" t="s">
        <v>820</v>
      </c>
      <c r="C6446" t="s">
        <v>821</v>
      </c>
      <c r="D6446" t="s">
        <v>822</v>
      </c>
      <c r="E6446" t="s">
        <v>823</v>
      </c>
      <c r="F6446" t="s">
        <v>926</v>
      </c>
      <c r="G6446" t="s">
        <v>927</v>
      </c>
      <c r="H6446" t="s">
        <v>1004</v>
      </c>
      <c r="I6446">
        <v>856</v>
      </c>
      <c r="J6446" t="s">
        <v>1005</v>
      </c>
      <c r="K6446" t="s">
        <v>828</v>
      </c>
      <c r="L6446" t="s">
        <v>235</v>
      </c>
      <c r="M6446" t="s">
        <v>829</v>
      </c>
      <c r="N6446">
        <v>637027</v>
      </c>
      <c r="O6446">
        <v>0</v>
      </c>
      <c r="P6446" t="s">
        <v>829</v>
      </c>
      <c r="Q6446" t="s">
        <v>829</v>
      </c>
      <c r="R6446" t="s">
        <v>829</v>
      </c>
      <c r="S6446">
        <v>637027</v>
      </c>
      <c r="T6446">
        <v>0</v>
      </c>
      <c r="U6446">
        <v>637027</v>
      </c>
      <c r="V6446">
        <v>20</v>
      </c>
    </row>
    <row r="6447" spans="1:22" x14ac:dyDescent="0.3">
      <c r="A6447">
        <v>202324</v>
      </c>
      <c r="B6447" t="s">
        <v>820</v>
      </c>
      <c r="C6447" t="s">
        <v>821</v>
      </c>
      <c r="D6447" t="s">
        <v>822</v>
      </c>
      <c r="E6447" t="s">
        <v>823</v>
      </c>
      <c r="F6447" t="s">
        <v>926</v>
      </c>
      <c r="G6447" t="s">
        <v>927</v>
      </c>
      <c r="H6447" t="s">
        <v>1004</v>
      </c>
      <c r="I6447">
        <v>856</v>
      </c>
      <c r="J6447" t="s">
        <v>1005</v>
      </c>
      <c r="K6447" t="s">
        <v>828</v>
      </c>
      <c r="L6447" t="s">
        <v>235</v>
      </c>
      <c r="M6447" t="s">
        <v>829</v>
      </c>
      <c r="N6447">
        <v>640850</v>
      </c>
      <c r="O6447">
        <v>0</v>
      </c>
      <c r="P6447" t="s">
        <v>829</v>
      </c>
      <c r="Q6447" t="s">
        <v>829</v>
      </c>
      <c r="R6447" t="s">
        <v>829</v>
      </c>
      <c r="S6447">
        <v>640850</v>
      </c>
      <c r="T6447">
        <v>0</v>
      </c>
      <c r="U6447">
        <v>640850</v>
      </c>
      <c r="V6447">
        <v>20</v>
      </c>
    </row>
    <row r="6448" spans="1:22" x14ac:dyDescent="0.3">
      <c r="A6448">
        <v>202122</v>
      </c>
      <c r="B6448" t="s">
        <v>820</v>
      </c>
      <c r="C6448" t="s">
        <v>821</v>
      </c>
      <c r="D6448" t="s">
        <v>822</v>
      </c>
      <c r="E6448" t="s">
        <v>823</v>
      </c>
      <c r="F6448" t="s">
        <v>926</v>
      </c>
      <c r="G6448" t="s">
        <v>927</v>
      </c>
      <c r="H6448" t="s">
        <v>1004</v>
      </c>
      <c r="I6448">
        <v>856</v>
      </c>
      <c r="J6448" t="s">
        <v>1005</v>
      </c>
      <c r="K6448" t="s">
        <v>828</v>
      </c>
      <c r="L6448" t="s">
        <v>534</v>
      </c>
      <c r="M6448">
        <v>0</v>
      </c>
      <c r="N6448">
        <v>7047952</v>
      </c>
      <c r="O6448">
        <v>878745</v>
      </c>
      <c r="P6448">
        <v>12520562</v>
      </c>
      <c r="Q6448">
        <v>2186796</v>
      </c>
      <c r="R6448" t="s">
        <v>829</v>
      </c>
      <c r="S6448">
        <v>22634055</v>
      </c>
      <c r="T6448">
        <v>0</v>
      </c>
      <c r="U6448">
        <v>22634055</v>
      </c>
      <c r="V6448">
        <v>232</v>
      </c>
    </row>
    <row r="6449" spans="1:22" x14ac:dyDescent="0.3">
      <c r="A6449">
        <v>202223</v>
      </c>
      <c r="B6449" t="s">
        <v>820</v>
      </c>
      <c r="C6449" t="s">
        <v>821</v>
      </c>
      <c r="D6449" t="s">
        <v>822</v>
      </c>
      <c r="E6449" t="s">
        <v>823</v>
      </c>
      <c r="F6449" t="s">
        <v>926</v>
      </c>
      <c r="G6449" t="s">
        <v>927</v>
      </c>
      <c r="H6449" t="s">
        <v>1004</v>
      </c>
      <c r="I6449">
        <v>856</v>
      </c>
      <c r="J6449" t="s">
        <v>1005</v>
      </c>
      <c r="K6449" t="s">
        <v>828</v>
      </c>
      <c r="L6449" t="s">
        <v>534</v>
      </c>
      <c r="M6449">
        <v>0</v>
      </c>
      <c r="N6449">
        <v>7275982</v>
      </c>
      <c r="O6449">
        <v>1494189</v>
      </c>
      <c r="P6449">
        <v>12398968</v>
      </c>
      <c r="Q6449">
        <v>2515390</v>
      </c>
      <c r="R6449" t="s">
        <v>829</v>
      </c>
      <c r="S6449">
        <v>23684529</v>
      </c>
      <c r="T6449">
        <v>0</v>
      </c>
      <c r="U6449">
        <v>23684529</v>
      </c>
      <c r="V6449">
        <v>248</v>
      </c>
    </row>
    <row r="6450" spans="1:22" x14ac:dyDescent="0.3">
      <c r="A6450">
        <v>202324</v>
      </c>
      <c r="B6450" t="s">
        <v>820</v>
      </c>
      <c r="C6450" t="s">
        <v>821</v>
      </c>
      <c r="D6450" t="s">
        <v>822</v>
      </c>
      <c r="E6450" t="s">
        <v>823</v>
      </c>
      <c r="F6450" t="s">
        <v>926</v>
      </c>
      <c r="G6450" t="s">
        <v>927</v>
      </c>
      <c r="H6450" t="s">
        <v>1004</v>
      </c>
      <c r="I6450">
        <v>856</v>
      </c>
      <c r="J6450" t="s">
        <v>1005</v>
      </c>
      <c r="K6450" t="s">
        <v>828</v>
      </c>
      <c r="L6450" t="s">
        <v>534</v>
      </c>
      <c r="M6450">
        <v>0</v>
      </c>
      <c r="N6450">
        <v>7708032</v>
      </c>
      <c r="O6450">
        <v>2283650</v>
      </c>
      <c r="P6450">
        <v>13948213</v>
      </c>
      <c r="Q6450">
        <v>2555993</v>
      </c>
      <c r="R6450" t="s">
        <v>829</v>
      </c>
      <c r="S6450">
        <v>26495888</v>
      </c>
      <c r="T6450">
        <v>0</v>
      </c>
      <c r="U6450">
        <v>26495888</v>
      </c>
      <c r="V6450">
        <v>266</v>
      </c>
    </row>
    <row r="6451" spans="1:22" x14ac:dyDescent="0.3">
      <c r="A6451">
        <v>202122</v>
      </c>
      <c r="B6451" t="s">
        <v>820</v>
      </c>
      <c r="C6451" t="s">
        <v>821</v>
      </c>
      <c r="D6451" t="s">
        <v>822</v>
      </c>
      <c r="E6451" t="s">
        <v>823</v>
      </c>
      <c r="F6451" t="s">
        <v>926</v>
      </c>
      <c r="G6451" t="s">
        <v>927</v>
      </c>
      <c r="H6451" t="s">
        <v>1004</v>
      </c>
      <c r="I6451">
        <v>856</v>
      </c>
      <c r="J6451" t="s">
        <v>1005</v>
      </c>
      <c r="K6451" t="s">
        <v>828</v>
      </c>
      <c r="L6451" t="s">
        <v>603</v>
      </c>
      <c r="M6451" t="s">
        <v>829</v>
      </c>
      <c r="N6451" t="s">
        <v>829</v>
      </c>
      <c r="O6451" t="s">
        <v>829</v>
      </c>
      <c r="P6451">
        <v>0</v>
      </c>
      <c r="Q6451">
        <v>0</v>
      </c>
      <c r="R6451">
        <v>0</v>
      </c>
      <c r="S6451">
        <v>0</v>
      </c>
      <c r="T6451">
        <v>0</v>
      </c>
      <c r="U6451">
        <v>0</v>
      </c>
      <c r="V6451">
        <v>0</v>
      </c>
    </row>
    <row r="6452" spans="1:22" x14ac:dyDescent="0.3">
      <c r="A6452">
        <v>202223</v>
      </c>
      <c r="B6452" t="s">
        <v>820</v>
      </c>
      <c r="C6452" t="s">
        <v>821</v>
      </c>
      <c r="D6452" t="s">
        <v>822</v>
      </c>
      <c r="E6452" t="s">
        <v>823</v>
      </c>
      <c r="F6452" t="s">
        <v>926</v>
      </c>
      <c r="G6452" t="s">
        <v>927</v>
      </c>
      <c r="H6452" t="s">
        <v>1004</v>
      </c>
      <c r="I6452">
        <v>856</v>
      </c>
      <c r="J6452" t="s">
        <v>1005</v>
      </c>
      <c r="K6452" t="s">
        <v>828</v>
      </c>
      <c r="L6452" t="s">
        <v>603</v>
      </c>
      <c r="M6452" t="s">
        <v>829</v>
      </c>
      <c r="N6452" t="s">
        <v>829</v>
      </c>
      <c r="O6452" t="s">
        <v>829</v>
      </c>
      <c r="P6452">
        <v>0</v>
      </c>
      <c r="Q6452">
        <v>0</v>
      </c>
      <c r="R6452">
        <v>0</v>
      </c>
      <c r="S6452">
        <v>0</v>
      </c>
      <c r="T6452">
        <v>0</v>
      </c>
      <c r="U6452">
        <v>0</v>
      </c>
      <c r="V6452">
        <v>0</v>
      </c>
    </row>
    <row r="6453" spans="1:22" x14ac:dyDescent="0.3">
      <c r="A6453">
        <v>202324</v>
      </c>
      <c r="B6453" t="s">
        <v>820</v>
      </c>
      <c r="C6453" t="s">
        <v>821</v>
      </c>
      <c r="D6453" t="s">
        <v>822</v>
      </c>
      <c r="E6453" t="s">
        <v>823</v>
      </c>
      <c r="F6453" t="s">
        <v>926</v>
      </c>
      <c r="G6453" t="s">
        <v>927</v>
      </c>
      <c r="H6453" t="s">
        <v>1004</v>
      </c>
      <c r="I6453">
        <v>856</v>
      </c>
      <c r="J6453" t="s">
        <v>1005</v>
      </c>
      <c r="K6453" t="s">
        <v>828</v>
      </c>
      <c r="L6453" t="s">
        <v>603</v>
      </c>
      <c r="M6453" t="s">
        <v>829</v>
      </c>
      <c r="N6453" t="s">
        <v>829</v>
      </c>
      <c r="O6453" t="s">
        <v>829</v>
      </c>
      <c r="P6453">
        <v>0</v>
      </c>
      <c r="Q6453">
        <v>0</v>
      </c>
      <c r="R6453">
        <v>0</v>
      </c>
      <c r="S6453">
        <v>0</v>
      </c>
      <c r="T6453">
        <v>0</v>
      </c>
      <c r="U6453">
        <v>0</v>
      </c>
      <c r="V6453">
        <v>0</v>
      </c>
    </row>
    <row r="6454" spans="1:22" x14ac:dyDescent="0.3">
      <c r="A6454">
        <v>202122</v>
      </c>
      <c r="B6454" t="s">
        <v>820</v>
      </c>
      <c r="C6454" t="s">
        <v>821</v>
      </c>
      <c r="D6454" t="s">
        <v>822</v>
      </c>
      <c r="E6454" t="s">
        <v>823</v>
      </c>
      <c r="F6454" t="s">
        <v>926</v>
      </c>
      <c r="G6454" t="s">
        <v>927</v>
      </c>
      <c r="H6454" t="s">
        <v>1004</v>
      </c>
      <c r="I6454">
        <v>856</v>
      </c>
      <c r="J6454" t="s">
        <v>1005</v>
      </c>
      <c r="K6454" t="s">
        <v>828</v>
      </c>
      <c r="L6454" t="s">
        <v>606</v>
      </c>
      <c r="M6454">
        <v>0</v>
      </c>
      <c r="N6454">
        <v>0</v>
      </c>
      <c r="O6454">
        <v>0</v>
      </c>
      <c r="P6454">
        <v>0</v>
      </c>
      <c r="Q6454">
        <v>0</v>
      </c>
      <c r="R6454">
        <v>0</v>
      </c>
      <c r="S6454">
        <v>0</v>
      </c>
      <c r="T6454">
        <v>0</v>
      </c>
      <c r="U6454">
        <v>0</v>
      </c>
      <c r="V6454">
        <v>0</v>
      </c>
    </row>
    <row r="6455" spans="1:22" x14ac:dyDescent="0.3">
      <c r="A6455">
        <v>202223</v>
      </c>
      <c r="B6455" t="s">
        <v>820</v>
      </c>
      <c r="C6455" t="s">
        <v>821</v>
      </c>
      <c r="D6455" t="s">
        <v>822</v>
      </c>
      <c r="E6455" t="s">
        <v>823</v>
      </c>
      <c r="F6455" t="s">
        <v>926</v>
      </c>
      <c r="G6455" t="s">
        <v>927</v>
      </c>
      <c r="H6455" t="s">
        <v>1004</v>
      </c>
      <c r="I6455">
        <v>856</v>
      </c>
      <c r="J6455" t="s">
        <v>1005</v>
      </c>
      <c r="K6455" t="s">
        <v>828</v>
      </c>
      <c r="L6455" t="s">
        <v>606</v>
      </c>
      <c r="M6455">
        <v>0</v>
      </c>
      <c r="N6455">
        <v>0</v>
      </c>
      <c r="O6455">
        <v>0</v>
      </c>
      <c r="P6455">
        <v>0</v>
      </c>
      <c r="Q6455">
        <v>0</v>
      </c>
      <c r="R6455">
        <v>0</v>
      </c>
      <c r="S6455">
        <v>0</v>
      </c>
      <c r="T6455">
        <v>0</v>
      </c>
      <c r="U6455">
        <v>0</v>
      </c>
      <c r="V6455">
        <v>0</v>
      </c>
    </row>
    <row r="6456" spans="1:22" x14ac:dyDescent="0.3">
      <c r="A6456">
        <v>202324</v>
      </c>
      <c r="B6456" t="s">
        <v>820</v>
      </c>
      <c r="C6456" t="s">
        <v>821</v>
      </c>
      <c r="D6456" t="s">
        <v>822</v>
      </c>
      <c r="E6456" t="s">
        <v>823</v>
      </c>
      <c r="F6456" t="s">
        <v>926</v>
      </c>
      <c r="G6456" t="s">
        <v>927</v>
      </c>
      <c r="H6456" t="s">
        <v>1004</v>
      </c>
      <c r="I6456">
        <v>856</v>
      </c>
      <c r="J6456" t="s">
        <v>1005</v>
      </c>
      <c r="K6456" t="s">
        <v>828</v>
      </c>
      <c r="L6456" t="s">
        <v>606</v>
      </c>
      <c r="M6456">
        <v>0</v>
      </c>
      <c r="N6456">
        <v>0</v>
      </c>
      <c r="O6456">
        <v>0</v>
      </c>
      <c r="P6456">
        <v>0</v>
      </c>
      <c r="Q6456">
        <v>0</v>
      </c>
      <c r="R6456">
        <v>0</v>
      </c>
      <c r="S6456">
        <v>0</v>
      </c>
      <c r="T6456">
        <v>0</v>
      </c>
      <c r="U6456">
        <v>0</v>
      </c>
      <c r="V6456">
        <v>0</v>
      </c>
    </row>
    <row r="6457" spans="1:22" x14ac:dyDescent="0.3">
      <c r="A6457">
        <v>202122</v>
      </c>
      <c r="B6457" t="s">
        <v>820</v>
      </c>
      <c r="C6457" t="s">
        <v>821</v>
      </c>
      <c r="D6457" t="s">
        <v>822</v>
      </c>
      <c r="E6457" t="s">
        <v>823</v>
      </c>
      <c r="F6457" t="s">
        <v>926</v>
      </c>
      <c r="G6457" t="s">
        <v>927</v>
      </c>
      <c r="H6457" t="s">
        <v>1004</v>
      </c>
      <c r="I6457">
        <v>856</v>
      </c>
      <c r="J6457" t="s">
        <v>1005</v>
      </c>
      <c r="K6457" t="s">
        <v>828</v>
      </c>
      <c r="L6457" t="s">
        <v>609</v>
      </c>
      <c r="M6457" t="s">
        <v>829</v>
      </c>
      <c r="N6457" t="s">
        <v>829</v>
      </c>
      <c r="O6457" t="s">
        <v>829</v>
      </c>
      <c r="P6457" t="s">
        <v>829</v>
      </c>
      <c r="Q6457">
        <v>0</v>
      </c>
      <c r="R6457" t="s">
        <v>829</v>
      </c>
      <c r="S6457">
        <v>0</v>
      </c>
      <c r="T6457">
        <v>0</v>
      </c>
      <c r="U6457">
        <v>0</v>
      </c>
      <c r="V6457">
        <v>0</v>
      </c>
    </row>
    <row r="6458" spans="1:22" x14ac:dyDescent="0.3">
      <c r="A6458">
        <v>202223</v>
      </c>
      <c r="B6458" t="s">
        <v>820</v>
      </c>
      <c r="C6458" t="s">
        <v>821</v>
      </c>
      <c r="D6458" t="s">
        <v>822</v>
      </c>
      <c r="E6458" t="s">
        <v>823</v>
      </c>
      <c r="F6458" t="s">
        <v>926</v>
      </c>
      <c r="G6458" t="s">
        <v>927</v>
      </c>
      <c r="H6458" t="s">
        <v>1004</v>
      </c>
      <c r="I6458">
        <v>856</v>
      </c>
      <c r="J6458" t="s">
        <v>1005</v>
      </c>
      <c r="K6458" t="s">
        <v>828</v>
      </c>
      <c r="L6458" t="s">
        <v>609</v>
      </c>
      <c r="M6458" t="s">
        <v>829</v>
      </c>
      <c r="N6458" t="s">
        <v>829</v>
      </c>
      <c r="O6458" t="s">
        <v>829</v>
      </c>
      <c r="P6458" t="s">
        <v>829</v>
      </c>
      <c r="Q6458">
        <v>0</v>
      </c>
      <c r="R6458" t="s">
        <v>829</v>
      </c>
      <c r="S6458">
        <v>0</v>
      </c>
      <c r="T6458">
        <v>0</v>
      </c>
      <c r="U6458">
        <v>0</v>
      </c>
      <c r="V6458">
        <v>0</v>
      </c>
    </row>
    <row r="6459" spans="1:22" x14ac:dyDescent="0.3">
      <c r="A6459">
        <v>202122</v>
      </c>
      <c r="B6459" t="s">
        <v>820</v>
      </c>
      <c r="C6459" t="s">
        <v>821</v>
      </c>
      <c r="D6459" t="s">
        <v>822</v>
      </c>
      <c r="E6459" t="s">
        <v>823</v>
      </c>
      <c r="F6459" t="s">
        <v>926</v>
      </c>
      <c r="G6459" t="s">
        <v>927</v>
      </c>
      <c r="H6459" t="s">
        <v>1004</v>
      </c>
      <c r="I6459">
        <v>856</v>
      </c>
      <c r="J6459" t="s">
        <v>1005</v>
      </c>
      <c r="K6459" t="s">
        <v>828</v>
      </c>
      <c r="L6459" t="s">
        <v>830</v>
      </c>
      <c r="M6459">
        <v>0</v>
      </c>
      <c r="N6459">
        <v>0</v>
      </c>
      <c r="O6459">
        <v>0</v>
      </c>
      <c r="P6459">
        <v>0</v>
      </c>
      <c r="Q6459">
        <v>0</v>
      </c>
      <c r="R6459">
        <v>0</v>
      </c>
      <c r="S6459">
        <v>0</v>
      </c>
      <c r="T6459">
        <v>0</v>
      </c>
      <c r="U6459">
        <v>0</v>
      </c>
      <c r="V6459">
        <v>0</v>
      </c>
    </row>
    <row r="6460" spans="1:22" x14ac:dyDescent="0.3">
      <c r="A6460">
        <v>202223</v>
      </c>
      <c r="B6460" t="s">
        <v>820</v>
      </c>
      <c r="C6460" t="s">
        <v>821</v>
      </c>
      <c r="D6460" t="s">
        <v>822</v>
      </c>
      <c r="E6460" t="s">
        <v>823</v>
      </c>
      <c r="F6460" t="s">
        <v>926</v>
      </c>
      <c r="G6460" t="s">
        <v>927</v>
      </c>
      <c r="H6460" t="s">
        <v>1004</v>
      </c>
      <c r="I6460">
        <v>856</v>
      </c>
      <c r="J6460" t="s">
        <v>1005</v>
      </c>
      <c r="K6460" t="s">
        <v>828</v>
      </c>
      <c r="L6460" t="s">
        <v>830</v>
      </c>
      <c r="M6460">
        <v>0</v>
      </c>
      <c r="N6460">
        <v>0</v>
      </c>
      <c r="O6460">
        <v>0</v>
      </c>
      <c r="P6460">
        <v>0</v>
      </c>
      <c r="Q6460">
        <v>0</v>
      </c>
      <c r="R6460">
        <v>0</v>
      </c>
      <c r="S6460">
        <v>0</v>
      </c>
      <c r="T6460">
        <v>0</v>
      </c>
      <c r="U6460">
        <v>0</v>
      </c>
      <c r="V6460">
        <v>0</v>
      </c>
    </row>
    <row r="6461" spans="1:22" x14ac:dyDescent="0.3">
      <c r="A6461">
        <v>202324</v>
      </c>
      <c r="B6461" t="s">
        <v>820</v>
      </c>
      <c r="C6461" t="s">
        <v>821</v>
      </c>
      <c r="D6461" t="s">
        <v>822</v>
      </c>
      <c r="E6461" t="s">
        <v>823</v>
      </c>
      <c r="F6461" t="s">
        <v>926</v>
      </c>
      <c r="G6461" t="s">
        <v>927</v>
      </c>
      <c r="H6461" t="s">
        <v>1004</v>
      </c>
      <c r="I6461">
        <v>856</v>
      </c>
      <c r="J6461" t="s">
        <v>1005</v>
      </c>
      <c r="K6461" t="s">
        <v>828</v>
      </c>
      <c r="L6461" t="s">
        <v>830</v>
      </c>
      <c r="M6461">
        <v>0</v>
      </c>
      <c r="N6461">
        <v>0</v>
      </c>
      <c r="O6461">
        <v>0</v>
      </c>
      <c r="P6461">
        <v>0</v>
      </c>
      <c r="Q6461">
        <v>0</v>
      </c>
      <c r="R6461">
        <v>0</v>
      </c>
      <c r="S6461">
        <v>0</v>
      </c>
      <c r="T6461">
        <v>0</v>
      </c>
      <c r="U6461">
        <v>0</v>
      </c>
      <c r="V6461">
        <v>0</v>
      </c>
    </row>
    <row r="6462" spans="1:22" x14ac:dyDescent="0.3">
      <c r="A6462">
        <v>202122</v>
      </c>
      <c r="B6462" t="s">
        <v>820</v>
      </c>
      <c r="C6462" t="s">
        <v>821</v>
      </c>
      <c r="D6462" t="s">
        <v>822</v>
      </c>
      <c r="E6462" t="s">
        <v>823</v>
      </c>
      <c r="F6462" t="s">
        <v>926</v>
      </c>
      <c r="G6462" t="s">
        <v>927</v>
      </c>
      <c r="H6462" t="s">
        <v>1004</v>
      </c>
      <c r="I6462">
        <v>856</v>
      </c>
      <c r="J6462" t="s">
        <v>1005</v>
      </c>
      <c r="K6462" t="s">
        <v>828</v>
      </c>
      <c r="L6462" t="s">
        <v>537</v>
      </c>
      <c r="M6462">
        <v>0</v>
      </c>
      <c r="N6462">
        <v>5034754</v>
      </c>
      <c r="O6462">
        <v>933394</v>
      </c>
      <c r="P6462">
        <v>7056722</v>
      </c>
      <c r="Q6462">
        <v>0</v>
      </c>
      <c r="R6462">
        <v>880616</v>
      </c>
      <c r="S6462">
        <v>13905487</v>
      </c>
      <c r="T6462">
        <v>0</v>
      </c>
      <c r="U6462">
        <v>13905487</v>
      </c>
      <c r="V6462">
        <v>142</v>
      </c>
    </row>
    <row r="6463" spans="1:22" x14ac:dyDescent="0.3">
      <c r="A6463">
        <v>202223</v>
      </c>
      <c r="B6463" t="s">
        <v>820</v>
      </c>
      <c r="C6463" t="s">
        <v>821</v>
      </c>
      <c r="D6463" t="s">
        <v>822</v>
      </c>
      <c r="E6463" t="s">
        <v>823</v>
      </c>
      <c r="F6463" t="s">
        <v>926</v>
      </c>
      <c r="G6463" t="s">
        <v>927</v>
      </c>
      <c r="H6463" t="s">
        <v>1004</v>
      </c>
      <c r="I6463">
        <v>856</v>
      </c>
      <c r="J6463" t="s">
        <v>1005</v>
      </c>
      <c r="K6463" t="s">
        <v>828</v>
      </c>
      <c r="L6463" t="s">
        <v>537</v>
      </c>
      <c r="M6463">
        <v>0</v>
      </c>
      <c r="N6463">
        <v>5481742</v>
      </c>
      <c r="O6463">
        <v>1139083</v>
      </c>
      <c r="P6463">
        <v>10194568</v>
      </c>
      <c r="Q6463">
        <v>0</v>
      </c>
      <c r="R6463">
        <v>1163471</v>
      </c>
      <c r="S6463">
        <v>17978864</v>
      </c>
      <c r="T6463">
        <v>0</v>
      </c>
      <c r="U6463">
        <v>17978864</v>
      </c>
      <c r="V6463">
        <v>188</v>
      </c>
    </row>
    <row r="6464" spans="1:22" x14ac:dyDescent="0.3">
      <c r="A6464">
        <v>202324</v>
      </c>
      <c r="B6464" t="s">
        <v>820</v>
      </c>
      <c r="C6464" t="s">
        <v>821</v>
      </c>
      <c r="D6464" t="s">
        <v>822</v>
      </c>
      <c r="E6464" t="s">
        <v>823</v>
      </c>
      <c r="F6464" t="s">
        <v>926</v>
      </c>
      <c r="G6464" t="s">
        <v>927</v>
      </c>
      <c r="H6464" t="s">
        <v>1004</v>
      </c>
      <c r="I6464">
        <v>856</v>
      </c>
      <c r="J6464" t="s">
        <v>1005</v>
      </c>
      <c r="K6464" t="s">
        <v>828</v>
      </c>
      <c r="L6464" t="s">
        <v>537</v>
      </c>
      <c r="M6464">
        <v>0</v>
      </c>
      <c r="N6464">
        <v>6421724</v>
      </c>
      <c r="O6464">
        <v>2121386</v>
      </c>
      <c r="P6464">
        <v>10728545</v>
      </c>
      <c r="Q6464">
        <v>0</v>
      </c>
      <c r="R6464">
        <v>1314390</v>
      </c>
      <c r="S6464">
        <v>20586045</v>
      </c>
      <c r="T6464">
        <v>0</v>
      </c>
      <c r="U6464">
        <v>20586045</v>
      </c>
      <c r="V6464">
        <v>207</v>
      </c>
    </row>
    <row r="6465" spans="1:22" x14ac:dyDescent="0.3">
      <c r="A6465">
        <v>202122</v>
      </c>
      <c r="B6465" t="s">
        <v>820</v>
      </c>
      <c r="C6465" t="s">
        <v>821</v>
      </c>
      <c r="D6465" t="s">
        <v>822</v>
      </c>
      <c r="E6465" t="s">
        <v>823</v>
      </c>
      <c r="F6465" t="s">
        <v>926</v>
      </c>
      <c r="G6465" t="s">
        <v>927</v>
      </c>
      <c r="H6465" t="s">
        <v>1004</v>
      </c>
      <c r="I6465">
        <v>856</v>
      </c>
      <c r="J6465" t="s">
        <v>1005</v>
      </c>
      <c r="K6465" t="s">
        <v>828</v>
      </c>
      <c r="L6465" t="s">
        <v>572</v>
      </c>
      <c r="M6465">
        <v>0</v>
      </c>
      <c r="N6465">
        <v>0</v>
      </c>
      <c r="O6465">
        <v>0</v>
      </c>
      <c r="P6465">
        <v>7466119</v>
      </c>
      <c r="Q6465">
        <v>131336</v>
      </c>
      <c r="R6465">
        <v>1253761</v>
      </c>
      <c r="S6465">
        <v>8851216</v>
      </c>
      <c r="T6465">
        <v>0</v>
      </c>
      <c r="U6465">
        <v>8851216</v>
      </c>
      <c r="V6465">
        <v>91</v>
      </c>
    </row>
    <row r="6466" spans="1:22" x14ac:dyDescent="0.3">
      <c r="A6466">
        <v>202223</v>
      </c>
      <c r="B6466" t="s">
        <v>820</v>
      </c>
      <c r="C6466" t="s">
        <v>821</v>
      </c>
      <c r="D6466" t="s">
        <v>822</v>
      </c>
      <c r="E6466" t="s">
        <v>823</v>
      </c>
      <c r="F6466" t="s">
        <v>926</v>
      </c>
      <c r="G6466" t="s">
        <v>927</v>
      </c>
      <c r="H6466" t="s">
        <v>1004</v>
      </c>
      <c r="I6466">
        <v>856</v>
      </c>
      <c r="J6466" t="s">
        <v>1005</v>
      </c>
      <c r="K6466" t="s">
        <v>828</v>
      </c>
      <c r="L6466" t="s">
        <v>572</v>
      </c>
      <c r="M6466">
        <v>0</v>
      </c>
      <c r="N6466">
        <v>0</v>
      </c>
      <c r="O6466">
        <v>0</v>
      </c>
      <c r="P6466">
        <v>8441589</v>
      </c>
      <c r="Q6466">
        <v>84923</v>
      </c>
      <c r="R6466">
        <v>1399562</v>
      </c>
      <c r="S6466">
        <v>9926074</v>
      </c>
      <c r="T6466">
        <v>0</v>
      </c>
      <c r="U6466">
        <v>9926074</v>
      </c>
      <c r="V6466">
        <v>104</v>
      </c>
    </row>
    <row r="6467" spans="1:22" x14ac:dyDescent="0.3">
      <c r="A6467">
        <v>202324</v>
      </c>
      <c r="B6467" t="s">
        <v>820</v>
      </c>
      <c r="C6467" t="s">
        <v>821</v>
      </c>
      <c r="D6467" t="s">
        <v>822</v>
      </c>
      <c r="E6467" t="s">
        <v>823</v>
      </c>
      <c r="F6467" t="s">
        <v>926</v>
      </c>
      <c r="G6467" t="s">
        <v>927</v>
      </c>
      <c r="H6467" t="s">
        <v>1004</v>
      </c>
      <c r="I6467">
        <v>856</v>
      </c>
      <c r="J6467" t="s">
        <v>1005</v>
      </c>
      <c r="K6467" t="s">
        <v>828</v>
      </c>
      <c r="L6467" t="s">
        <v>572</v>
      </c>
      <c r="M6467">
        <v>0</v>
      </c>
      <c r="N6467">
        <v>0</v>
      </c>
      <c r="O6467">
        <v>0</v>
      </c>
      <c r="P6467">
        <v>11688973</v>
      </c>
      <c r="Q6467">
        <v>94444</v>
      </c>
      <c r="R6467">
        <v>1512149</v>
      </c>
      <c r="S6467">
        <v>13295566</v>
      </c>
      <c r="T6467">
        <v>0</v>
      </c>
      <c r="U6467">
        <v>13295566</v>
      </c>
      <c r="V6467">
        <v>134</v>
      </c>
    </row>
    <row r="6468" spans="1:22" x14ac:dyDescent="0.3">
      <c r="A6468">
        <v>202122</v>
      </c>
      <c r="B6468" t="s">
        <v>820</v>
      </c>
      <c r="C6468" t="s">
        <v>821</v>
      </c>
      <c r="D6468" t="s">
        <v>822</v>
      </c>
      <c r="E6468" t="s">
        <v>823</v>
      </c>
      <c r="F6468" t="s">
        <v>926</v>
      </c>
      <c r="G6468" t="s">
        <v>927</v>
      </c>
      <c r="H6468" t="s">
        <v>1004</v>
      </c>
      <c r="I6468">
        <v>856</v>
      </c>
      <c r="J6468" t="s">
        <v>1005</v>
      </c>
      <c r="K6468" t="s">
        <v>828</v>
      </c>
      <c r="L6468" t="s">
        <v>539</v>
      </c>
      <c r="M6468">
        <v>0</v>
      </c>
      <c r="N6468">
        <v>0</v>
      </c>
      <c r="O6468">
        <v>0</v>
      </c>
      <c r="P6468" t="s">
        <v>829</v>
      </c>
      <c r="Q6468" t="s">
        <v>829</v>
      </c>
      <c r="R6468" t="s">
        <v>829</v>
      </c>
      <c r="S6468">
        <v>0</v>
      </c>
      <c r="T6468">
        <v>0</v>
      </c>
      <c r="U6468">
        <v>0</v>
      </c>
      <c r="V6468">
        <v>0</v>
      </c>
    </row>
    <row r="6469" spans="1:22" x14ac:dyDescent="0.3">
      <c r="A6469">
        <v>202223</v>
      </c>
      <c r="B6469" t="s">
        <v>820</v>
      </c>
      <c r="C6469" t="s">
        <v>821</v>
      </c>
      <c r="D6469" t="s">
        <v>822</v>
      </c>
      <c r="E6469" t="s">
        <v>823</v>
      </c>
      <c r="F6469" t="s">
        <v>926</v>
      </c>
      <c r="G6469" t="s">
        <v>927</v>
      </c>
      <c r="H6469" t="s">
        <v>1004</v>
      </c>
      <c r="I6469">
        <v>856</v>
      </c>
      <c r="J6469" t="s">
        <v>1005</v>
      </c>
      <c r="K6469" t="s">
        <v>828</v>
      </c>
      <c r="L6469" t="s">
        <v>539</v>
      </c>
      <c r="M6469">
        <v>0</v>
      </c>
      <c r="N6469">
        <v>0</v>
      </c>
      <c r="O6469">
        <v>0</v>
      </c>
      <c r="P6469" t="s">
        <v>829</v>
      </c>
      <c r="Q6469" t="s">
        <v>829</v>
      </c>
      <c r="R6469" t="s">
        <v>829</v>
      </c>
      <c r="S6469">
        <v>0</v>
      </c>
      <c r="T6469">
        <v>0</v>
      </c>
      <c r="U6469">
        <v>0</v>
      </c>
      <c r="V6469">
        <v>0</v>
      </c>
    </row>
    <row r="6470" spans="1:22" x14ac:dyDescent="0.3">
      <c r="A6470">
        <v>202324</v>
      </c>
      <c r="B6470" t="s">
        <v>820</v>
      </c>
      <c r="C6470" t="s">
        <v>821</v>
      </c>
      <c r="D6470" t="s">
        <v>822</v>
      </c>
      <c r="E6470" t="s">
        <v>823</v>
      </c>
      <c r="F6470" t="s">
        <v>926</v>
      </c>
      <c r="G6470" t="s">
        <v>927</v>
      </c>
      <c r="H6470" t="s">
        <v>1004</v>
      </c>
      <c r="I6470">
        <v>856</v>
      </c>
      <c r="J6470" t="s">
        <v>1005</v>
      </c>
      <c r="K6470" t="s">
        <v>828</v>
      </c>
      <c r="L6470" t="s">
        <v>539</v>
      </c>
      <c r="M6470">
        <v>0</v>
      </c>
      <c r="N6470">
        <v>0</v>
      </c>
      <c r="O6470">
        <v>0</v>
      </c>
      <c r="P6470" t="s">
        <v>829</v>
      </c>
      <c r="Q6470" t="s">
        <v>829</v>
      </c>
      <c r="R6470" t="s">
        <v>829</v>
      </c>
      <c r="S6470">
        <v>0</v>
      </c>
      <c r="T6470">
        <v>0</v>
      </c>
      <c r="U6470">
        <v>0</v>
      </c>
      <c r="V6470">
        <v>0</v>
      </c>
    </row>
    <row r="6471" spans="1:22" x14ac:dyDescent="0.3">
      <c r="A6471">
        <v>202122</v>
      </c>
      <c r="B6471" t="s">
        <v>820</v>
      </c>
      <c r="C6471" t="s">
        <v>821</v>
      </c>
      <c r="D6471" t="s">
        <v>822</v>
      </c>
      <c r="E6471" t="s">
        <v>823</v>
      </c>
      <c r="F6471" t="s">
        <v>926</v>
      </c>
      <c r="G6471" t="s">
        <v>927</v>
      </c>
      <c r="H6471" t="s">
        <v>1004</v>
      </c>
      <c r="I6471">
        <v>856</v>
      </c>
      <c r="J6471" t="s">
        <v>1005</v>
      </c>
      <c r="K6471" t="s">
        <v>828</v>
      </c>
      <c r="L6471" t="s">
        <v>541</v>
      </c>
      <c r="M6471">
        <v>0</v>
      </c>
      <c r="N6471">
        <v>2829386</v>
      </c>
      <c r="O6471">
        <v>1797437</v>
      </c>
      <c r="P6471">
        <v>514091</v>
      </c>
      <c r="Q6471">
        <v>0</v>
      </c>
      <c r="R6471">
        <v>0</v>
      </c>
      <c r="S6471">
        <v>5140914</v>
      </c>
      <c r="T6471">
        <v>0</v>
      </c>
      <c r="U6471">
        <v>5140914</v>
      </c>
      <c r="V6471">
        <v>53</v>
      </c>
    </row>
    <row r="6472" spans="1:22" x14ac:dyDescent="0.3">
      <c r="A6472">
        <v>202223</v>
      </c>
      <c r="B6472" t="s">
        <v>820</v>
      </c>
      <c r="C6472" t="s">
        <v>821</v>
      </c>
      <c r="D6472" t="s">
        <v>822</v>
      </c>
      <c r="E6472" t="s">
        <v>823</v>
      </c>
      <c r="F6472" t="s">
        <v>926</v>
      </c>
      <c r="G6472" t="s">
        <v>927</v>
      </c>
      <c r="H6472" t="s">
        <v>1004</v>
      </c>
      <c r="I6472">
        <v>856</v>
      </c>
      <c r="J6472" t="s">
        <v>1005</v>
      </c>
      <c r="K6472" t="s">
        <v>828</v>
      </c>
      <c r="L6472" t="s">
        <v>541</v>
      </c>
      <c r="M6472">
        <v>0</v>
      </c>
      <c r="N6472">
        <v>2981020</v>
      </c>
      <c r="O6472">
        <v>1893564</v>
      </c>
      <c r="P6472">
        <v>541621</v>
      </c>
      <c r="Q6472">
        <v>0</v>
      </c>
      <c r="R6472">
        <v>0</v>
      </c>
      <c r="S6472">
        <v>5416205</v>
      </c>
      <c r="T6472">
        <v>0</v>
      </c>
      <c r="U6472">
        <v>5416205</v>
      </c>
      <c r="V6472">
        <v>57</v>
      </c>
    </row>
    <row r="6473" spans="1:22" x14ac:dyDescent="0.3">
      <c r="A6473">
        <v>202324</v>
      </c>
      <c r="B6473" t="s">
        <v>820</v>
      </c>
      <c r="C6473" t="s">
        <v>821</v>
      </c>
      <c r="D6473" t="s">
        <v>822</v>
      </c>
      <c r="E6473" t="s">
        <v>823</v>
      </c>
      <c r="F6473" t="s">
        <v>926</v>
      </c>
      <c r="G6473" t="s">
        <v>927</v>
      </c>
      <c r="H6473" t="s">
        <v>1004</v>
      </c>
      <c r="I6473">
        <v>856</v>
      </c>
      <c r="J6473" t="s">
        <v>1005</v>
      </c>
      <c r="K6473" t="s">
        <v>828</v>
      </c>
      <c r="L6473" t="s">
        <v>541</v>
      </c>
      <c r="M6473">
        <v>0</v>
      </c>
      <c r="N6473">
        <v>2864979</v>
      </c>
      <c r="O6473">
        <v>1819854</v>
      </c>
      <c r="P6473">
        <v>520537</v>
      </c>
      <c r="Q6473">
        <v>0</v>
      </c>
      <c r="R6473">
        <v>0</v>
      </c>
      <c r="S6473">
        <v>5205370</v>
      </c>
      <c r="T6473">
        <v>0</v>
      </c>
      <c r="U6473">
        <v>5205370</v>
      </c>
      <c r="V6473">
        <v>52</v>
      </c>
    </row>
    <row r="6474" spans="1:22" x14ac:dyDescent="0.3">
      <c r="A6474">
        <v>202122</v>
      </c>
      <c r="B6474" t="s">
        <v>820</v>
      </c>
      <c r="C6474" t="s">
        <v>821</v>
      </c>
      <c r="D6474" t="s">
        <v>822</v>
      </c>
      <c r="E6474" t="s">
        <v>823</v>
      </c>
      <c r="F6474" t="s">
        <v>926</v>
      </c>
      <c r="G6474" t="s">
        <v>927</v>
      </c>
      <c r="H6474" t="s">
        <v>1004</v>
      </c>
      <c r="I6474">
        <v>856</v>
      </c>
      <c r="J6474" t="s">
        <v>1005</v>
      </c>
      <c r="K6474" t="s">
        <v>828</v>
      </c>
      <c r="L6474" t="s">
        <v>831</v>
      </c>
      <c r="M6474" t="s">
        <v>829</v>
      </c>
      <c r="N6474" t="s">
        <v>829</v>
      </c>
      <c r="O6474" t="s">
        <v>829</v>
      </c>
      <c r="P6474">
        <v>561400</v>
      </c>
      <c r="Q6474">
        <v>0</v>
      </c>
      <c r="R6474" t="s">
        <v>829</v>
      </c>
      <c r="S6474">
        <v>561400</v>
      </c>
      <c r="T6474">
        <v>0</v>
      </c>
      <c r="U6474">
        <v>561400</v>
      </c>
      <c r="V6474">
        <v>6</v>
      </c>
    </row>
    <row r="6475" spans="1:22" x14ac:dyDescent="0.3">
      <c r="A6475">
        <v>202223</v>
      </c>
      <c r="B6475" t="s">
        <v>820</v>
      </c>
      <c r="C6475" t="s">
        <v>821</v>
      </c>
      <c r="D6475" t="s">
        <v>822</v>
      </c>
      <c r="E6475" t="s">
        <v>823</v>
      </c>
      <c r="F6475" t="s">
        <v>926</v>
      </c>
      <c r="G6475" t="s">
        <v>927</v>
      </c>
      <c r="H6475" t="s">
        <v>1004</v>
      </c>
      <c r="I6475">
        <v>856</v>
      </c>
      <c r="J6475" t="s">
        <v>1005</v>
      </c>
      <c r="K6475" t="s">
        <v>828</v>
      </c>
      <c r="L6475" t="s">
        <v>831</v>
      </c>
      <c r="M6475" t="s">
        <v>829</v>
      </c>
      <c r="N6475" t="s">
        <v>829</v>
      </c>
      <c r="O6475" t="s">
        <v>829</v>
      </c>
      <c r="P6475">
        <v>560816</v>
      </c>
      <c r="Q6475">
        <v>0</v>
      </c>
      <c r="R6475" t="s">
        <v>829</v>
      </c>
      <c r="S6475">
        <v>560816</v>
      </c>
      <c r="T6475">
        <v>0</v>
      </c>
      <c r="U6475">
        <v>560816</v>
      </c>
      <c r="V6475">
        <v>6</v>
      </c>
    </row>
    <row r="6476" spans="1:22" x14ac:dyDescent="0.3">
      <c r="A6476">
        <v>202324</v>
      </c>
      <c r="B6476" t="s">
        <v>820</v>
      </c>
      <c r="C6476" t="s">
        <v>821</v>
      </c>
      <c r="D6476" t="s">
        <v>822</v>
      </c>
      <c r="E6476" t="s">
        <v>823</v>
      </c>
      <c r="F6476" t="s">
        <v>926</v>
      </c>
      <c r="G6476" t="s">
        <v>927</v>
      </c>
      <c r="H6476" t="s">
        <v>1004</v>
      </c>
      <c r="I6476">
        <v>856</v>
      </c>
      <c r="J6476" t="s">
        <v>1005</v>
      </c>
      <c r="K6476" t="s">
        <v>828</v>
      </c>
      <c r="L6476" t="s">
        <v>831</v>
      </c>
      <c r="M6476" t="s">
        <v>829</v>
      </c>
      <c r="N6476" t="s">
        <v>829</v>
      </c>
      <c r="O6476" t="s">
        <v>829</v>
      </c>
      <c r="P6476">
        <v>561000</v>
      </c>
      <c r="Q6476">
        <v>0</v>
      </c>
      <c r="R6476" t="s">
        <v>829</v>
      </c>
      <c r="S6476">
        <v>561000</v>
      </c>
      <c r="T6476">
        <v>0</v>
      </c>
      <c r="U6476">
        <v>561000</v>
      </c>
      <c r="V6476">
        <v>6</v>
      </c>
    </row>
    <row r="6477" spans="1:22" x14ac:dyDescent="0.3">
      <c r="A6477">
        <v>202122</v>
      </c>
      <c r="B6477" t="s">
        <v>820</v>
      </c>
      <c r="C6477" t="s">
        <v>821</v>
      </c>
      <c r="D6477" t="s">
        <v>822</v>
      </c>
      <c r="E6477" t="s">
        <v>823</v>
      </c>
      <c r="F6477" t="s">
        <v>926</v>
      </c>
      <c r="G6477" t="s">
        <v>927</v>
      </c>
      <c r="H6477" t="s">
        <v>1004</v>
      </c>
      <c r="I6477">
        <v>856</v>
      </c>
      <c r="J6477" t="s">
        <v>1005</v>
      </c>
      <c r="K6477" t="s">
        <v>828</v>
      </c>
      <c r="L6477" t="s">
        <v>832</v>
      </c>
      <c r="M6477">
        <v>0</v>
      </c>
      <c r="N6477">
        <v>0</v>
      </c>
      <c r="O6477">
        <v>0</v>
      </c>
      <c r="P6477">
        <v>0</v>
      </c>
      <c r="Q6477">
        <v>0</v>
      </c>
      <c r="R6477">
        <v>0</v>
      </c>
      <c r="S6477">
        <v>0</v>
      </c>
      <c r="T6477">
        <v>0</v>
      </c>
      <c r="U6477">
        <v>0</v>
      </c>
      <c r="V6477">
        <v>0</v>
      </c>
    </row>
    <row r="6478" spans="1:22" x14ac:dyDescent="0.3">
      <c r="A6478">
        <v>202223</v>
      </c>
      <c r="B6478" t="s">
        <v>820</v>
      </c>
      <c r="C6478" t="s">
        <v>821</v>
      </c>
      <c r="D6478" t="s">
        <v>822</v>
      </c>
      <c r="E6478" t="s">
        <v>823</v>
      </c>
      <c r="F6478" t="s">
        <v>926</v>
      </c>
      <c r="G6478" t="s">
        <v>927</v>
      </c>
      <c r="H6478" t="s">
        <v>1004</v>
      </c>
      <c r="I6478">
        <v>856</v>
      </c>
      <c r="J6478" t="s">
        <v>1005</v>
      </c>
      <c r="K6478" t="s">
        <v>828</v>
      </c>
      <c r="L6478" t="s">
        <v>832</v>
      </c>
      <c r="M6478">
        <v>0</v>
      </c>
      <c r="N6478">
        <v>0</v>
      </c>
      <c r="O6478">
        <v>0</v>
      </c>
      <c r="P6478">
        <v>0</v>
      </c>
      <c r="Q6478">
        <v>0</v>
      </c>
      <c r="R6478">
        <v>0</v>
      </c>
      <c r="S6478">
        <v>0</v>
      </c>
      <c r="T6478">
        <v>0</v>
      </c>
      <c r="U6478">
        <v>0</v>
      </c>
      <c r="V6478">
        <v>0</v>
      </c>
    </row>
    <row r="6479" spans="1:22" x14ac:dyDescent="0.3">
      <c r="A6479">
        <v>202324</v>
      </c>
      <c r="B6479" t="s">
        <v>820</v>
      </c>
      <c r="C6479" t="s">
        <v>821</v>
      </c>
      <c r="D6479" t="s">
        <v>822</v>
      </c>
      <c r="E6479" t="s">
        <v>823</v>
      </c>
      <c r="F6479" t="s">
        <v>926</v>
      </c>
      <c r="G6479" t="s">
        <v>927</v>
      </c>
      <c r="H6479" t="s">
        <v>1004</v>
      </c>
      <c r="I6479">
        <v>856</v>
      </c>
      <c r="J6479" t="s">
        <v>1005</v>
      </c>
      <c r="K6479" t="s">
        <v>828</v>
      </c>
      <c r="L6479" t="s">
        <v>832</v>
      </c>
      <c r="M6479">
        <v>0</v>
      </c>
      <c r="N6479">
        <v>0</v>
      </c>
      <c r="O6479">
        <v>0</v>
      </c>
      <c r="P6479">
        <v>0</v>
      </c>
      <c r="Q6479">
        <v>0</v>
      </c>
      <c r="R6479">
        <v>0</v>
      </c>
      <c r="S6479">
        <v>0</v>
      </c>
      <c r="T6479">
        <v>0</v>
      </c>
      <c r="U6479">
        <v>0</v>
      </c>
      <c r="V6479">
        <v>0</v>
      </c>
    </row>
    <row r="6480" spans="1:22" x14ac:dyDescent="0.3">
      <c r="A6480">
        <v>202122</v>
      </c>
      <c r="B6480" t="s">
        <v>820</v>
      </c>
      <c r="C6480" t="s">
        <v>821</v>
      </c>
      <c r="D6480" t="s">
        <v>822</v>
      </c>
      <c r="E6480" t="s">
        <v>823</v>
      </c>
      <c r="F6480" t="s">
        <v>926</v>
      </c>
      <c r="G6480" t="s">
        <v>927</v>
      </c>
      <c r="H6480" t="s">
        <v>1004</v>
      </c>
      <c r="I6480">
        <v>856</v>
      </c>
      <c r="J6480" t="s">
        <v>1005</v>
      </c>
      <c r="K6480" t="s">
        <v>828</v>
      </c>
      <c r="L6480" t="s">
        <v>544</v>
      </c>
      <c r="M6480">
        <v>0</v>
      </c>
      <c r="N6480">
        <v>145351</v>
      </c>
      <c r="O6480">
        <v>92338</v>
      </c>
      <c r="P6480">
        <v>26410</v>
      </c>
      <c r="Q6480">
        <v>0</v>
      </c>
      <c r="R6480">
        <v>0</v>
      </c>
      <c r="S6480">
        <v>264098</v>
      </c>
      <c r="T6480">
        <v>0</v>
      </c>
      <c r="U6480">
        <v>264098</v>
      </c>
      <c r="V6480">
        <v>3</v>
      </c>
    </row>
    <row r="6481" spans="1:22" x14ac:dyDescent="0.3">
      <c r="A6481">
        <v>202223</v>
      </c>
      <c r="B6481" t="s">
        <v>820</v>
      </c>
      <c r="C6481" t="s">
        <v>821</v>
      </c>
      <c r="D6481" t="s">
        <v>822</v>
      </c>
      <c r="E6481" t="s">
        <v>823</v>
      </c>
      <c r="F6481" t="s">
        <v>926</v>
      </c>
      <c r="G6481" t="s">
        <v>927</v>
      </c>
      <c r="H6481" t="s">
        <v>1004</v>
      </c>
      <c r="I6481">
        <v>856</v>
      </c>
      <c r="J6481" t="s">
        <v>1005</v>
      </c>
      <c r="K6481" t="s">
        <v>828</v>
      </c>
      <c r="L6481" t="s">
        <v>544</v>
      </c>
      <c r="M6481">
        <v>0</v>
      </c>
      <c r="N6481">
        <v>136712</v>
      </c>
      <c r="O6481">
        <v>86741</v>
      </c>
      <c r="P6481">
        <v>25456</v>
      </c>
      <c r="Q6481">
        <v>0</v>
      </c>
      <c r="R6481">
        <v>0</v>
      </c>
      <c r="S6481">
        <v>248909</v>
      </c>
      <c r="T6481">
        <v>0</v>
      </c>
      <c r="U6481">
        <v>248909</v>
      </c>
      <c r="V6481">
        <v>3</v>
      </c>
    </row>
    <row r="6482" spans="1:22" x14ac:dyDescent="0.3">
      <c r="A6482">
        <v>202324</v>
      </c>
      <c r="B6482" t="s">
        <v>820</v>
      </c>
      <c r="C6482" t="s">
        <v>821</v>
      </c>
      <c r="D6482" t="s">
        <v>822</v>
      </c>
      <c r="E6482" t="s">
        <v>823</v>
      </c>
      <c r="F6482" t="s">
        <v>926</v>
      </c>
      <c r="G6482" t="s">
        <v>927</v>
      </c>
      <c r="H6482" t="s">
        <v>1004</v>
      </c>
      <c r="I6482">
        <v>856</v>
      </c>
      <c r="J6482" t="s">
        <v>1005</v>
      </c>
      <c r="K6482" t="s">
        <v>828</v>
      </c>
      <c r="L6482" t="s">
        <v>544</v>
      </c>
      <c r="M6482">
        <v>0</v>
      </c>
      <c r="N6482">
        <v>145187</v>
      </c>
      <c r="O6482">
        <v>92118</v>
      </c>
      <c r="P6482">
        <v>27035</v>
      </c>
      <c r="Q6482">
        <v>0</v>
      </c>
      <c r="R6482">
        <v>0</v>
      </c>
      <c r="S6482">
        <v>264340</v>
      </c>
      <c r="T6482">
        <v>0</v>
      </c>
      <c r="U6482">
        <v>264340</v>
      </c>
      <c r="V6482">
        <v>3</v>
      </c>
    </row>
    <row r="6483" spans="1:22" x14ac:dyDescent="0.3">
      <c r="A6483">
        <v>202122</v>
      </c>
      <c r="B6483" t="s">
        <v>820</v>
      </c>
      <c r="C6483" t="s">
        <v>821</v>
      </c>
      <c r="D6483" t="s">
        <v>822</v>
      </c>
      <c r="E6483" t="s">
        <v>823</v>
      </c>
      <c r="F6483" t="s">
        <v>926</v>
      </c>
      <c r="G6483" t="s">
        <v>927</v>
      </c>
      <c r="H6483" t="s">
        <v>1004</v>
      </c>
      <c r="I6483">
        <v>856</v>
      </c>
      <c r="J6483" t="s">
        <v>1005</v>
      </c>
      <c r="K6483" t="s">
        <v>828</v>
      </c>
      <c r="L6483" t="s">
        <v>600</v>
      </c>
      <c r="M6483" t="s">
        <v>829</v>
      </c>
      <c r="N6483" t="s">
        <v>829</v>
      </c>
      <c r="O6483" t="s">
        <v>829</v>
      </c>
      <c r="P6483">
        <v>0</v>
      </c>
      <c r="Q6483">
        <v>0</v>
      </c>
      <c r="R6483" t="s">
        <v>829</v>
      </c>
      <c r="S6483">
        <v>0</v>
      </c>
      <c r="T6483">
        <v>0</v>
      </c>
      <c r="U6483">
        <v>0</v>
      </c>
      <c r="V6483">
        <v>0</v>
      </c>
    </row>
    <row r="6484" spans="1:22" x14ac:dyDescent="0.3">
      <c r="A6484">
        <v>202223</v>
      </c>
      <c r="B6484" t="s">
        <v>820</v>
      </c>
      <c r="C6484" t="s">
        <v>821</v>
      </c>
      <c r="D6484" t="s">
        <v>822</v>
      </c>
      <c r="E6484" t="s">
        <v>823</v>
      </c>
      <c r="F6484" t="s">
        <v>926</v>
      </c>
      <c r="G6484" t="s">
        <v>927</v>
      </c>
      <c r="H6484" t="s">
        <v>1004</v>
      </c>
      <c r="I6484">
        <v>856</v>
      </c>
      <c r="J6484" t="s">
        <v>1005</v>
      </c>
      <c r="K6484" t="s">
        <v>828</v>
      </c>
      <c r="L6484" t="s">
        <v>600</v>
      </c>
      <c r="M6484" t="s">
        <v>829</v>
      </c>
      <c r="N6484" t="s">
        <v>829</v>
      </c>
      <c r="O6484" t="s">
        <v>829</v>
      </c>
      <c r="P6484">
        <v>0</v>
      </c>
      <c r="Q6484">
        <v>0</v>
      </c>
      <c r="R6484" t="s">
        <v>829</v>
      </c>
      <c r="S6484">
        <v>0</v>
      </c>
      <c r="T6484">
        <v>0</v>
      </c>
      <c r="U6484">
        <v>0</v>
      </c>
      <c r="V6484">
        <v>0</v>
      </c>
    </row>
    <row r="6485" spans="1:22" x14ac:dyDescent="0.3">
      <c r="A6485">
        <v>202324</v>
      </c>
      <c r="B6485" t="s">
        <v>820</v>
      </c>
      <c r="C6485" t="s">
        <v>821</v>
      </c>
      <c r="D6485" t="s">
        <v>822</v>
      </c>
      <c r="E6485" t="s">
        <v>823</v>
      </c>
      <c r="F6485" t="s">
        <v>926</v>
      </c>
      <c r="G6485" t="s">
        <v>927</v>
      </c>
      <c r="H6485" t="s">
        <v>1004</v>
      </c>
      <c r="I6485">
        <v>856</v>
      </c>
      <c r="J6485" t="s">
        <v>1005</v>
      </c>
      <c r="K6485" t="s">
        <v>828</v>
      </c>
      <c r="L6485" t="s">
        <v>600</v>
      </c>
      <c r="M6485" t="s">
        <v>829</v>
      </c>
      <c r="N6485" t="s">
        <v>829</v>
      </c>
      <c r="O6485" t="s">
        <v>829</v>
      </c>
      <c r="P6485">
        <v>0</v>
      </c>
      <c r="Q6485">
        <v>0</v>
      </c>
      <c r="R6485" t="s">
        <v>829</v>
      </c>
      <c r="S6485">
        <v>0</v>
      </c>
      <c r="T6485">
        <v>0</v>
      </c>
      <c r="U6485">
        <v>0</v>
      </c>
      <c r="V6485">
        <v>0</v>
      </c>
    </row>
    <row r="6486" spans="1:22" x14ac:dyDescent="0.3">
      <c r="A6486">
        <v>202122</v>
      </c>
      <c r="B6486" t="s">
        <v>820</v>
      </c>
      <c r="C6486" t="s">
        <v>821</v>
      </c>
      <c r="D6486" t="s">
        <v>822</v>
      </c>
      <c r="E6486" t="s">
        <v>823</v>
      </c>
      <c r="F6486" t="s">
        <v>926</v>
      </c>
      <c r="G6486" t="s">
        <v>927</v>
      </c>
      <c r="H6486" t="s">
        <v>1004</v>
      </c>
      <c r="I6486">
        <v>856</v>
      </c>
      <c r="J6486" t="s">
        <v>1005</v>
      </c>
      <c r="K6486" t="s">
        <v>828</v>
      </c>
      <c r="L6486" t="s">
        <v>247</v>
      </c>
      <c r="M6486">
        <v>0</v>
      </c>
      <c r="N6486">
        <v>0</v>
      </c>
      <c r="O6486">
        <v>0</v>
      </c>
      <c r="P6486">
        <v>360000</v>
      </c>
      <c r="Q6486">
        <v>0</v>
      </c>
      <c r="R6486">
        <v>0</v>
      </c>
      <c r="S6486">
        <v>360000</v>
      </c>
      <c r="T6486">
        <v>0</v>
      </c>
      <c r="U6486">
        <v>360000</v>
      </c>
      <c r="V6486">
        <v>6</v>
      </c>
    </row>
    <row r="6487" spans="1:22" x14ac:dyDescent="0.3">
      <c r="A6487">
        <v>202223</v>
      </c>
      <c r="B6487" t="s">
        <v>820</v>
      </c>
      <c r="C6487" t="s">
        <v>821</v>
      </c>
      <c r="D6487" t="s">
        <v>822</v>
      </c>
      <c r="E6487" t="s">
        <v>823</v>
      </c>
      <c r="F6487" t="s">
        <v>926</v>
      </c>
      <c r="G6487" t="s">
        <v>927</v>
      </c>
      <c r="H6487" t="s">
        <v>1004</v>
      </c>
      <c r="I6487">
        <v>856</v>
      </c>
      <c r="J6487" t="s">
        <v>1005</v>
      </c>
      <c r="K6487" t="s">
        <v>828</v>
      </c>
      <c r="L6487" t="s">
        <v>247</v>
      </c>
      <c r="M6487">
        <v>0</v>
      </c>
      <c r="N6487">
        <v>0</v>
      </c>
      <c r="O6487">
        <v>0</v>
      </c>
      <c r="P6487">
        <v>360000</v>
      </c>
      <c r="Q6487">
        <v>0</v>
      </c>
      <c r="R6487">
        <v>0</v>
      </c>
      <c r="S6487">
        <v>360000</v>
      </c>
      <c r="T6487">
        <v>0</v>
      </c>
      <c r="U6487">
        <v>360000</v>
      </c>
      <c r="V6487">
        <v>6</v>
      </c>
    </row>
    <row r="6488" spans="1:22" x14ac:dyDescent="0.3">
      <c r="A6488">
        <v>202324</v>
      </c>
      <c r="B6488" t="s">
        <v>820</v>
      </c>
      <c r="C6488" t="s">
        <v>821</v>
      </c>
      <c r="D6488" t="s">
        <v>822</v>
      </c>
      <c r="E6488" t="s">
        <v>823</v>
      </c>
      <c r="F6488" t="s">
        <v>926</v>
      </c>
      <c r="G6488" t="s">
        <v>927</v>
      </c>
      <c r="H6488" t="s">
        <v>1004</v>
      </c>
      <c r="I6488">
        <v>856</v>
      </c>
      <c r="J6488" t="s">
        <v>1005</v>
      </c>
      <c r="K6488" t="s">
        <v>828</v>
      </c>
      <c r="L6488" t="s">
        <v>247</v>
      </c>
      <c r="M6488">
        <v>0</v>
      </c>
      <c r="N6488">
        <v>0</v>
      </c>
      <c r="O6488">
        <v>0</v>
      </c>
      <c r="P6488">
        <v>360000</v>
      </c>
      <c r="Q6488">
        <v>0</v>
      </c>
      <c r="R6488">
        <v>0</v>
      </c>
      <c r="S6488">
        <v>360000</v>
      </c>
      <c r="T6488">
        <v>0</v>
      </c>
      <c r="U6488">
        <v>360000</v>
      </c>
      <c r="V6488">
        <v>6</v>
      </c>
    </row>
    <row r="6489" spans="1:22" x14ac:dyDescent="0.3">
      <c r="A6489">
        <v>202122</v>
      </c>
      <c r="B6489" t="s">
        <v>820</v>
      </c>
      <c r="C6489" t="s">
        <v>821</v>
      </c>
      <c r="D6489" t="s">
        <v>822</v>
      </c>
      <c r="E6489" t="s">
        <v>823</v>
      </c>
      <c r="F6489" t="s">
        <v>926</v>
      </c>
      <c r="G6489" t="s">
        <v>927</v>
      </c>
      <c r="H6489" t="s">
        <v>1004</v>
      </c>
      <c r="I6489">
        <v>856</v>
      </c>
      <c r="J6489" t="s">
        <v>1005</v>
      </c>
      <c r="K6489" t="s">
        <v>828</v>
      </c>
      <c r="L6489" t="s">
        <v>833</v>
      </c>
      <c r="M6489">
        <v>21982590</v>
      </c>
      <c r="N6489">
        <v>107395739</v>
      </c>
      <c r="O6489">
        <v>68571647</v>
      </c>
      <c r="P6489">
        <v>39399191</v>
      </c>
      <c r="Q6489">
        <v>3938132</v>
      </c>
      <c r="R6489">
        <v>2236918</v>
      </c>
      <c r="S6489">
        <v>244458466</v>
      </c>
      <c r="T6489">
        <v>0</v>
      </c>
      <c r="U6489">
        <v>244458466</v>
      </c>
      <c r="V6489" t="s">
        <v>834</v>
      </c>
    </row>
    <row r="6490" spans="1:22" x14ac:dyDescent="0.3">
      <c r="A6490">
        <v>202223</v>
      </c>
      <c r="B6490" t="s">
        <v>820</v>
      </c>
      <c r="C6490" t="s">
        <v>821</v>
      </c>
      <c r="D6490" t="s">
        <v>822</v>
      </c>
      <c r="E6490" t="s">
        <v>823</v>
      </c>
      <c r="F6490" t="s">
        <v>926</v>
      </c>
      <c r="G6490" t="s">
        <v>927</v>
      </c>
      <c r="H6490" t="s">
        <v>1004</v>
      </c>
      <c r="I6490">
        <v>856</v>
      </c>
      <c r="J6490" t="s">
        <v>1005</v>
      </c>
      <c r="K6490" t="s">
        <v>828</v>
      </c>
      <c r="L6490" t="s">
        <v>833</v>
      </c>
      <c r="M6490">
        <v>22028187</v>
      </c>
      <c r="N6490">
        <v>107543857</v>
      </c>
      <c r="O6490">
        <v>72415945</v>
      </c>
      <c r="P6490">
        <v>43104945</v>
      </c>
      <c r="Q6490">
        <v>4220313</v>
      </c>
      <c r="R6490">
        <v>2665574</v>
      </c>
      <c r="S6490">
        <v>253438740</v>
      </c>
      <c r="T6490">
        <v>0</v>
      </c>
      <c r="U6490">
        <v>253438740</v>
      </c>
      <c r="V6490" t="s">
        <v>834</v>
      </c>
    </row>
    <row r="6491" spans="1:22" x14ac:dyDescent="0.3">
      <c r="A6491">
        <v>202324</v>
      </c>
      <c r="B6491" t="s">
        <v>820</v>
      </c>
      <c r="C6491" t="s">
        <v>821</v>
      </c>
      <c r="D6491" t="s">
        <v>822</v>
      </c>
      <c r="E6491" t="s">
        <v>823</v>
      </c>
      <c r="F6491" t="s">
        <v>926</v>
      </c>
      <c r="G6491" t="s">
        <v>927</v>
      </c>
      <c r="H6491" t="s">
        <v>1004</v>
      </c>
      <c r="I6491">
        <v>856</v>
      </c>
      <c r="J6491" t="s">
        <v>1005</v>
      </c>
      <c r="K6491" t="s">
        <v>828</v>
      </c>
      <c r="L6491" t="s">
        <v>833</v>
      </c>
      <c r="M6491">
        <v>22663996</v>
      </c>
      <c r="N6491">
        <v>110059124</v>
      </c>
      <c r="O6491">
        <v>58779398</v>
      </c>
      <c r="P6491">
        <v>48970324</v>
      </c>
      <c r="Q6491">
        <v>4370437</v>
      </c>
      <c r="R6491">
        <v>2929080</v>
      </c>
      <c r="S6491">
        <v>249196575</v>
      </c>
      <c r="T6491">
        <v>0</v>
      </c>
      <c r="U6491">
        <v>249196575</v>
      </c>
      <c r="V6491" t="s">
        <v>834</v>
      </c>
    </row>
    <row r="6492" spans="1:22" x14ac:dyDescent="0.3">
      <c r="A6492">
        <v>202122</v>
      </c>
      <c r="B6492" t="s">
        <v>820</v>
      </c>
      <c r="C6492" t="s">
        <v>821</v>
      </c>
      <c r="D6492" t="s">
        <v>822</v>
      </c>
      <c r="E6492" t="s">
        <v>823</v>
      </c>
      <c r="F6492" t="s">
        <v>926</v>
      </c>
      <c r="G6492" t="s">
        <v>927</v>
      </c>
      <c r="H6492" t="s">
        <v>1004</v>
      </c>
      <c r="I6492">
        <v>856</v>
      </c>
      <c r="J6492" t="s">
        <v>1005</v>
      </c>
      <c r="K6492" t="s">
        <v>835</v>
      </c>
      <c r="L6492" t="s">
        <v>836</v>
      </c>
      <c r="M6492" t="s">
        <v>829</v>
      </c>
      <c r="N6492" t="s">
        <v>829</v>
      </c>
      <c r="O6492" t="s">
        <v>829</v>
      </c>
      <c r="P6492" t="s">
        <v>829</v>
      </c>
      <c r="Q6492" t="s">
        <v>829</v>
      </c>
      <c r="R6492" t="s">
        <v>829</v>
      </c>
      <c r="S6492">
        <v>238169758</v>
      </c>
      <c r="T6492" t="s">
        <v>829</v>
      </c>
      <c r="U6492" t="s">
        <v>829</v>
      </c>
      <c r="V6492" t="s">
        <v>834</v>
      </c>
    </row>
    <row r="6493" spans="1:22" x14ac:dyDescent="0.3">
      <c r="A6493">
        <v>202223</v>
      </c>
      <c r="B6493" t="s">
        <v>820</v>
      </c>
      <c r="C6493" t="s">
        <v>821</v>
      </c>
      <c r="D6493" t="s">
        <v>822</v>
      </c>
      <c r="E6493" t="s">
        <v>823</v>
      </c>
      <c r="F6493" t="s">
        <v>926</v>
      </c>
      <c r="G6493" t="s">
        <v>927</v>
      </c>
      <c r="H6493" t="s">
        <v>1004</v>
      </c>
      <c r="I6493">
        <v>856</v>
      </c>
      <c r="J6493" t="s">
        <v>1005</v>
      </c>
      <c r="K6493" t="s">
        <v>835</v>
      </c>
      <c r="L6493" t="s">
        <v>836</v>
      </c>
      <c r="M6493" t="s">
        <v>829</v>
      </c>
      <c r="N6493" t="s">
        <v>829</v>
      </c>
      <c r="O6493" t="s">
        <v>829</v>
      </c>
      <c r="P6493" t="s">
        <v>829</v>
      </c>
      <c r="Q6493" t="s">
        <v>829</v>
      </c>
      <c r="R6493" t="s">
        <v>829</v>
      </c>
      <c r="S6493">
        <v>248580166</v>
      </c>
      <c r="T6493" t="s">
        <v>829</v>
      </c>
      <c r="U6493" t="s">
        <v>829</v>
      </c>
      <c r="V6493" t="s">
        <v>834</v>
      </c>
    </row>
    <row r="6494" spans="1:22" x14ac:dyDescent="0.3">
      <c r="A6494">
        <v>202324</v>
      </c>
      <c r="B6494" t="s">
        <v>820</v>
      </c>
      <c r="C6494" t="s">
        <v>821</v>
      </c>
      <c r="D6494" t="s">
        <v>822</v>
      </c>
      <c r="E6494" t="s">
        <v>823</v>
      </c>
      <c r="F6494" t="s">
        <v>926</v>
      </c>
      <c r="G6494" t="s">
        <v>927</v>
      </c>
      <c r="H6494" t="s">
        <v>1004</v>
      </c>
      <c r="I6494">
        <v>856</v>
      </c>
      <c r="J6494" t="s">
        <v>1005</v>
      </c>
      <c r="K6494" t="s">
        <v>835</v>
      </c>
      <c r="L6494" t="s">
        <v>836</v>
      </c>
      <c r="M6494" t="s">
        <v>829</v>
      </c>
      <c r="N6494" t="s">
        <v>829</v>
      </c>
      <c r="O6494" t="s">
        <v>829</v>
      </c>
      <c r="P6494" t="s">
        <v>829</v>
      </c>
      <c r="Q6494" t="s">
        <v>829</v>
      </c>
      <c r="R6494" t="s">
        <v>829</v>
      </c>
      <c r="S6494">
        <v>244921153</v>
      </c>
      <c r="T6494" t="s">
        <v>829</v>
      </c>
      <c r="U6494" t="s">
        <v>829</v>
      </c>
      <c r="V6494" t="s">
        <v>834</v>
      </c>
    </row>
    <row r="6495" spans="1:22" x14ac:dyDescent="0.3">
      <c r="A6495">
        <v>202122</v>
      </c>
      <c r="B6495" t="s">
        <v>820</v>
      </c>
      <c r="C6495" t="s">
        <v>821</v>
      </c>
      <c r="D6495" t="s">
        <v>822</v>
      </c>
      <c r="E6495" t="s">
        <v>823</v>
      </c>
      <c r="F6495" t="s">
        <v>926</v>
      </c>
      <c r="G6495" t="s">
        <v>927</v>
      </c>
      <c r="H6495" t="s">
        <v>1004</v>
      </c>
      <c r="I6495">
        <v>856</v>
      </c>
      <c r="J6495" t="s">
        <v>1005</v>
      </c>
      <c r="K6495" t="s">
        <v>835</v>
      </c>
      <c r="L6495" t="s">
        <v>837</v>
      </c>
      <c r="M6495" t="s">
        <v>829</v>
      </c>
      <c r="N6495" t="s">
        <v>829</v>
      </c>
      <c r="O6495" t="s">
        <v>829</v>
      </c>
      <c r="P6495" t="s">
        <v>829</v>
      </c>
      <c r="Q6495" t="s">
        <v>829</v>
      </c>
      <c r="R6495" t="s">
        <v>829</v>
      </c>
      <c r="S6495">
        <v>-637989</v>
      </c>
      <c r="T6495" t="s">
        <v>829</v>
      </c>
      <c r="U6495" t="s">
        <v>829</v>
      </c>
      <c r="V6495" t="s">
        <v>834</v>
      </c>
    </row>
    <row r="6496" spans="1:22" x14ac:dyDescent="0.3">
      <c r="A6496">
        <v>202223</v>
      </c>
      <c r="B6496" t="s">
        <v>820</v>
      </c>
      <c r="C6496" t="s">
        <v>821</v>
      </c>
      <c r="D6496" t="s">
        <v>822</v>
      </c>
      <c r="E6496" t="s">
        <v>823</v>
      </c>
      <c r="F6496" t="s">
        <v>926</v>
      </c>
      <c r="G6496" t="s">
        <v>927</v>
      </c>
      <c r="H6496" t="s">
        <v>1004</v>
      </c>
      <c r="I6496">
        <v>856</v>
      </c>
      <c r="J6496" t="s">
        <v>1005</v>
      </c>
      <c r="K6496" t="s">
        <v>835</v>
      </c>
      <c r="L6496" t="s">
        <v>837</v>
      </c>
      <c r="M6496" t="s">
        <v>829</v>
      </c>
      <c r="N6496" t="s">
        <v>829</v>
      </c>
      <c r="O6496" t="s">
        <v>829</v>
      </c>
      <c r="P6496" t="s">
        <v>829</v>
      </c>
      <c r="Q6496" t="s">
        <v>829</v>
      </c>
      <c r="R6496" t="s">
        <v>829</v>
      </c>
      <c r="S6496">
        <v>536467</v>
      </c>
      <c r="T6496" t="s">
        <v>829</v>
      </c>
      <c r="U6496" t="s">
        <v>829</v>
      </c>
      <c r="V6496">
        <v>0</v>
      </c>
    </row>
    <row r="6497" spans="1:22" x14ac:dyDescent="0.3">
      <c r="A6497">
        <v>202324</v>
      </c>
      <c r="B6497" t="s">
        <v>820</v>
      </c>
      <c r="C6497" t="s">
        <v>821</v>
      </c>
      <c r="D6497" t="s">
        <v>822</v>
      </c>
      <c r="E6497" t="s">
        <v>823</v>
      </c>
      <c r="F6497" t="s">
        <v>926</v>
      </c>
      <c r="G6497" t="s">
        <v>927</v>
      </c>
      <c r="H6497" t="s">
        <v>1004</v>
      </c>
      <c r="I6497">
        <v>856</v>
      </c>
      <c r="J6497" t="s">
        <v>1005</v>
      </c>
      <c r="K6497" t="s">
        <v>835</v>
      </c>
      <c r="L6497" t="s">
        <v>837</v>
      </c>
      <c r="M6497" t="s">
        <v>829</v>
      </c>
      <c r="N6497" t="s">
        <v>829</v>
      </c>
      <c r="O6497" t="s">
        <v>829</v>
      </c>
      <c r="P6497" t="s">
        <v>829</v>
      </c>
      <c r="Q6497" t="s">
        <v>829</v>
      </c>
      <c r="R6497" t="s">
        <v>829</v>
      </c>
      <c r="S6497">
        <v>203011</v>
      </c>
      <c r="T6497" t="s">
        <v>829</v>
      </c>
      <c r="U6497" t="s">
        <v>829</v>
      </c>
      <c r="V6497">
        <v>0</v>
      </c>
    </row>
    <row r="6498" spans="1:22" x14ac:dyDescent="0.3">
      <c r="A6498">
        <v>202122</v>
      </c>
      <c r="B6498" t="s">
        <v>820</v>
      </c>
      <c r="C6498" t="s">
        <v>821</v>
      </c>
      <c r="D6498" t="s">
        <v>822</v>
      </c>
      <c r="E6498" t="s">
        <v>823</v>
      </c>
      <c r="F6498" t="s">
        <v>926</v>
      </c>
      <c r="G6498" t="s">
        <v>927</v>
      </c>
      <c r="H6498" t="s">
        <v>1004</v>
      </c>
      <c r="I6498">
        <v>856</v>
      </c>
      <c r="J6498" t="s">
        <v>1005</v>
      </c>
      <c r="K6498" t="s">
        <v>835</v>
      </c>
      <c r="L6498" t="s">
        <v>838</v>
      </c>
      <c r="M6498" t="s">
        <v>829</v>
      </c>
      <c r="N6498" t="s">
        <v>829</v>
      </c>
      <c r="O6498" t="s">
        <v>829</v>
      </c>
      <c r="P6498" t="s">
        <v>829</v>
      </c>
      <c r="Q6498" t="s">
        <v>829</v>
      </c>
      <c r="R6498" t="s">
        <v>829</v>
      </c>
      <c r="S6498">
        <v>1433198</v>
      </c>
      <c r="T6498" t="s">
        <v>829</v>
      </c>
      <c r="U6498" t="s">
        <v>829</v>
      </c>
      <c r="V6498" t="s">
        <v>834</v>
      </c>
    </row>
    <row r="6499" spans="1:22" x14ac:dyDescent="0.3">
      <c r="A6499">
        <v>202223</v>
      </c>
      <c r="B6499" t="s">
        <v>820</v>
      </c>
      <c r="C6499" t="s">
        <v>821</v>
      </c>
      <c r="D6499" t="s">
        <v>822</v>
      </c>
      <c r="E6499" t="s">
        <v>823</v>
      </c>
      <c r="F6499" t="s">
        <v>926</v>
      </c>
      <c r="G6499" t="s">
        <v>927</v>
      </c>
      <c r="H6499" t="s">
        <v>1004</v>
      </c>
      <c r="I6499">
        <v>856</v>
      </c>
      <c r="J6499" t="s">
        <v>1005</v>
      </c>
      <c r="K6499" t="s">
        <v>835</v>
      </c>
      <c r="L6499" t="s">
        <v>838</v>
      </c>
      <c r="M6499" t="s">
        <v>829</v>
      </c>
      <c r="N6499" t="s">
        <v>829</v>
      </c>
      <c r="O6499" t="s">
        <v>829</v>
      </c>
      <c r="P6499" t="s">
        <v>829</v>
      </c>
      <c r="Q6499" t="s">
        <v>829</v>
      </c>
      <c r="R6499" t="s">
        <v>829</v>
      </c>
      <c r="S6499">
        <v>-3642780</v>
      </c>
      <c r="T6499" t="s">
        <v>829</v>
      </c>
      <c r="U6499" t="s">
        <v>829</v>
      </c>
      <c r="V6499" t="s">
        <v>834</v>
      </c>
    </row>
    <row r="6500" spans="1:22" x14ac:dyDescent="0.3">
      <c r="A6500">
        <v>202324</v>
      </c>
      <c r="B6500" t="s">
        <v>820</v>
      </c>
      <c r="C6500" t="s">
        <v>821</v>
      </c>
      <c r="D6500" t="s">
        <v>822</v>
      </c>
      <c r="E6500" t="s">
        <v>823</v>
      </c>
      <c r="F6500" t="s">
        <v>926</v>
      </c>
      <c r="G6500" t="s">
        <v>927</v>
      </c>
      <c r="H6500" t="s">
        <v>1004</v>
      </c>
      <c r="I6500">
        <v>856</v>
      </c>
      <c r="J6500" t="s">
        <v>1005</v>
      </c>
      <c r="K6500" t="s">
        <v>835</v>
      </c>
      <c r="L6500" t="s">
        <v>838</v>
      </c>
      <c r="M6500" t="s">
        <v>829</v>
      </c>
      <c r="N6500" t="s">
        <v>829</v>
      </c>
      <c r="O6500" t="s">
        <v>829</v>
      </c>
      <c r="P6500" t="s">
        <v>829</v>
      </c>
      <c r="Q6500" t="s">
        <v>829</v>
      </c>
      <c r="R6500" t="s">
        <v>829</v>
      </c>
      <c r="S6500">
        <v>-5993740</v>
      </c>
      <c r="T6500" t="s">
        <v>829</v>
      </c>
      <c r="U6500" t="s">
        <v>829</v>
      </c>
      <c r="V6500" t="s">
        <v>834</v>
      </c>
    </row>
    <row r="6501" spans="1:22" x14ac:dyDescent="0.3">
      <c r="A6501">
        <v>202122</v>
      </c>
      <c r="B6501" t="s">
        <v>820</v>
      </c>
      <c r="C6501" t="s">
        <v>821</v>
      </c>
      <c r="D6501" t="s">
        <v>822</v>
      </c>
      <c r="E6501" t="s">
        <v>823</v>
      </c>
      <c r="F6501" t="s">
        <v>926</v>
      </c>
      <c r="G6501" t="s">
        <v>927</v>
      </c>
      <c r="H6501" t="s">
        <v>1004</v>
      </c>
      <c r="I6501">
        <v>856</v>
      </c>
      <c r="J6501" t="s">
        <v>1005</v>
      </c>
      <c r="K6501" t="s">
        <v>835</v>
      </c>
      <c r="L6501" t="s">
        <v>839</v>
      </c>
      <c r="M6501" t="s">
        <v>829</v>
      </c>
      <c r="N6501" t="s">
        <v>829</v>
      </c>
      <c r="O6501" t="s">
        <v>829</v>
      </c>
      <c r="P6501" t="s">
        <v>829</v>
      </c>
      <c r="Q6501" t="s">
        <v>829</v>
      </c>
      <c r="R6501" t="s">
        <v>829</v>
      </c>
      <c r="S6501">
        <v>3642780</v>
      </c>
      <c r="T6501" t="s">
        <v>829</v>
      </c>
      <c r="U6501" t="s">
        <v>829</v>
      </c>
      <c r="V6501" t="s">
        <v>834</v>
      </c>
    </row>
    <row r="6502" spans="1:22" x14ac:dyDescent="0.3">
      <c r="A6502">
        <v>202223</v>
      </c>
      <c r="B6502" t="s">
        <v>820</v>
      </c>
      <c r="C6502" t="s">
        <v>821</v>
      </c>
      <c r="D6502" t="s">
        <v>822</v>
      </c>
      <c r="E6502" t="s">
        <v>823</v>
      </c>
      <c r="F6502" t="s">
        <v>926</v>
      </c>
      <c r="G6502" t="s">
        <v>927</v>
      </c>
      <c r="H6502" t="s">
        <v>1004</v>
      </c>
      <c r="I6502">
        <v>856</v>
      </c>
      <c r="J6502" t="s">
        <v>1005</v>
      </c>
      <c r="K6502" t="s">
        <v>835</v>
      </c>
      <c r="L6502" t="s">
        <v>839</v>
      </c>
      <c r="M6502" t="s">
        <v>829</v>
      </c>
      <c r="N6502" t="s">
        <v>829</v>
      </c>
      <c r="O6502" t="s">
        <v>829</v>
      </c>
      <c r="P6502" t="s">
        <v>829</v>
      </c>
      <c r="Q6502" t="s">
        <v>829</v>
      </c>
      <c r="R6502" t="s">
        <v>829</v>
      </c>
      <c r="S6502">
        <v>5993740</v>
      </c>
      <c r="T6502" t="s">
        <v>829</v>
      </c>
      <c r="U6502" t="s">
        <v>829</v>
      </c>
      <c r="V6502" t="s">
        <v>834</v>
      </c>
    </row>
    <row r="6503" spans="1:22" x14ac:dyDescent="0.3">
      <c r="A6503">
        <v>202324</v>
      </c>
      <c r="B6503" t="s">
        <v>820</v>
      </c>
      <c r="C6503" t="s">
        <v>821</v>
      </c>
      <c r="D6503" t="s">
        <v>822</v>
      </c>
      <c r="E6503" t="s">
        <v>823</v>
      </c>
      <c r="F6503" t="s">
        <v>926</v>
      </c>
      <c r="G6503" t="s">
        <v>927</v>
      </c>
      <c r="H6503" t="s">
        <v>1004</v>
      </c>
      <c r="I6503">
        <v>856</v>
      </c>
      <c r="J6503" t="s">
        <v>1005</v>
      </c>
      <c r="K6503" t="s">
        <v>835</v>
      </c>
      <c r="L6503" t="s">
        <v>839</v>
      </c>
      <c r="M6503" t="s">
        <v>829</v>
      </c>
      <c r="N6503" t="s">
        <v>829</v>
      </c>
      <c r="O6503" t="s">
        <v>829</v>
      </c>
      <c r="P6503" t="s">
        <v>829</v>
      </c>
      <c r="Q6503" t="s">
        <v>829</v>
      </c>
      <c r="R6503" t="s">
        <v>829</v>
      </c>
      <c r="S6503">
        <v>9648194</v>
      </c>
      <c r="T6503" t="s">
        <v>829</v>
      </c>
      <c r="U6503" t="s">
        <v>829</v>
      </c>
      <c r="V6503" t="s">
        <v>834</v>
      </c>
    </row>
    <row r="6504" spans="1:22" x14ac:dyDescent="0.3">
      <c r="A6504">
        <v>202122</v>
      </c>
      <c r="B6504" t="s">
        <v>820</v>
      </c>
      <c r="C6504" t="s">
        <v>821</v>
      </c>
      <c r="D6504" t="s">
        <v>822</v>
      </c>
      <c r="E6504" t="s">
        <v>823</v>
      </c>
      <c r="F6504" t="s">
        <v>926</v>
      </c>
      <c r="G6504" t="s">
        <v>927</v>
      </c>
      <c r="H6504" t="s">
        <v>1004</v>
      </c>
      <c r="I6504">
        <v>856</v>
      </c>
      <c r="J6504" t="s">
        <v>1005</v>
      </c>
      <c r="K6504" t="s">
        <v>835</v>
      </c>
      <c r="L6504" t="s">
        <v>840</v>
      </c>
      <c r="M6504" t="s">
        <v>829</v>
      </c>
      <c r="N6504" t="s">
        <v>829</v>
      </c>
      <c r="O6504" t="s">
        <v>829</v>
      </c>
      <c r="P6504" t="s">
        <v>829</v>
      </c>
      <c r="Q6504" t="s">
        <v>829</v>
      </c>
      <c r="R6504" t="s">
        <v>829</v>
      </c>
      <c r="S6504">
        <v>0</v>
      </c>
      <c r="T6504" t="s">
        <v>829</v>
      </c>
      <c r="U6504" t="s">
        <v>829</v>
      </c>
      <c r="V6504" t="s">
        <v>834</v>
      </c>
    </row>
    <row r="6505" spans="1:22" x14ac:dyDescent="0.3">
      <c r="A6505">
        <v>202223</v>
      </c>
      <c r="B6505" t="s">
        <v>820</v>
      </c>
      <c r="C6505" t="s">
        <v>821</v>
      </c>
      <c r="D6505" t="s">
        <v>822</v>
      </c>
      <c r="E6505" t="s">
        <v>823</v>
      </c>
      <c r="F6505" t="s">
        <v>926</v>
      </c>
      <c r="G6505" t="s">
        <v>927</v>
      </c>
      <c r="H6505" t="s">
        <v>1004</v>
      </c>
      <c r="I6505">
        <v>856</v>
      </c>
      <c r="J6505" t="s">
        <v>1005</v>
      </c>
      <c r="K6505" t="s">
        <v>835</v>
      </c>
      <c r="L6505" t="s">
        <v>840</v>
      </c>
      <c r="M6505" t="s">
        <v>829</v>
      </c>
      <c r="N6505" t="s">
        <v>829</v>
      </c>
      <c r="O6505" t="s">
        <v>829</v>
      </c>
      <c r="P6505" t="s">
        <v>829</v>
      </c>
      <c r="Q6505" t="s">
        <v>829</v>
      </c>
      <c r="R6505" t="s">
        <v>829</v>
      </c>
      <c r="S6505">
        <v>0</v>
      </c>
      <c r="T6505" t="s">
        <v>829</v>
      </c>
      <c r="U6505" t="s">
        <v>829</v>
      </c>
      <c r="V6505" t="s">
        <v>834</v>
      </c>
    </row>
    <row r="6506" spans="1:22" x14ac:dyDescent="0.3">
      <c r="A6506">
        <v>202324</v>
      </c>
      <c r="B6506" t="s">
        <v>820</v>
      </c>
      <c r="C6506" t="s">
        <v>821</v>
      </c>
      <c r="D6506" t="s">
        <v>822</v>
      </c>
      <c r="E6506" t="s">
        <v>823</v>
      </c>
      <c r="F6506" t="s">
        <v>926</v>
      </c>
      <c r="G6506" t="s">
        <v>927</v>
      </c>
      <c r="H6506" t="s">
        <v>1004</v>
      </c>
      <c r="I6506">
        <v>856</v>
      </c>
      <c r="J6506" t="s">
        <v>1005</v>
      </c>
      <c r="K6506" t="s">
        <v>835</v>
      </c>
      <c r="L6506" t="s">
        <v>840</v>
      </c>
      <c r="M6506" t="s">
        <v>829</v>
      </c>
      <c r="N6506" t="s">
        <v>829</v>
      </c>
      <c r="O6506" t="s">
        <v>829</v>
      </c>
      <c r="P6506" t="s">
        <v>829</v>
      </c>
      <c r="Q6506" t="s">
        <v>829</v>
      </c>
      <c r="R6506" t="s">
        <v>829</v>
      </c>
      <c r="S6506">
        <v>0</v>
      </c>
      <c r="T6506" t="s">
        <v>829</v>
      </c>
      <c r="U6506" t="s">
        <v>829</v>
      </c>
      <c r="V6506" t="s">
        <v>834</v>
      </c>
    </row>
    <row r="6507" spans="1:22" x14ac:dyDescent="0.3">
      <c r="A6507">
        <v>202122</v>
      </c>
      <c r="B6507" t="s">
        <v>820</v>
      </c>
      <c r="C6507" t="s">
        <v>821</v>
      </c>
      <c r="D6507" t="s">
        <v>822</v>
      </c>
      <c r="E6507" t="s">
        <v>823</v>
      </c>
      <c r="F6507" t="s">
        <v>926</v>
      </c>
      <c r="G6507" t="s">
        <v>927</v>
      </c>
      <c r="H6507" t="s">
        <v>1004</v>
      </c>
      <c r="I6507">
        <v>856</v>
      </c>
      <c r="J6507" t="s">
        <v>1005</v>
      </c>
      <c r="K6507" t="s">
        <v>835</v>
      </c>
      <c r="L6507" t="s">
        <v>841</v>
      </c>
      <c r="M6507" t="s">
        <v>829</v>
      </c>
      <c r="N6507" t="s">
        <v>829</v>
      </c>
      <c r="O6507" t="s">
        <v>829</v>
      </c>
      <c r="P6507" t="s">
        <v>829</v>
      </c>
      <c r="Q6507" t="s">
        <v>829</v>
      </c>
      <c r="R6507" t="s">
        <v>829</v>
      </c>
      <c r="S6507">
        <v>244458466</v>
      </c>
      <c r="T6507" t="s">
        <v>829</v>
      </c>
      <c r="U6507" t="s">
        <v>829</v>
      </c>
      <c r="V6507" t="s">
        <v>834</v>
      </c>
    </row>
    <row r="6508" spans="1:22" x14ac:dyDescent="0.3">
      <c r="A6508">
        <v>202223</v>
      </c>
      <c r="B6508" t="s">
        <v>820</v>
      </c>
      <c r="C6508" t="s">
        <v>821</v>
      </c>
      <c r="D6508" t="s">
        <v>822</v>
      </c>
      <c r="E6508" t="s">
        <v>823</v>
      </c>
      <c r="F6508" t="s">
        <v>926</v>
      </c>
      <c r="G6508" t="s">
        <v>927</v>
      </c>
      <c r="H6508" t="s">
        <v>1004</v>
      </c>
      <c r="I6508">
        <v>856</v>
      </c>
      <c r="J6508" t="s">
        <v>1005</v>
      </c>
      <c r="K6508" t="s">
        <v>835</v>
      </c>
      <c r="L6508" t="s">
        <v>841</v>
      </c>
      <c r="M6508" t="s">
        <v>829</v>
      </c>
      <c r="N6508" t="s">
        <v>829</v>
      </c>
      <c r="O6508" t="s">
        <v>829</v>
      </c>
      <c r="P6508" t="s">
        <v>829</v>
      </c>
      <c r="Q6508" t="s">
        <v>829</v>
      </c>
      <c r="R6508" t="s">
        <v>829</v>
      </c>
      <c r="S6508">
        <v>253438740</v>
      </c>
      <c r="T6508" t="s">
        <v>829</v>
      </c>
      <c r="U6508" t="s">
        <v>829</v>
      </c>
      <c r="V6508" t="s">
        <v>834</v>
      </c>
    </row>
    <row r="6509" spans="1:22" x14ac:dyDescent="0.3">
      <c r="A6509">
        <v>202324</v>
      </c>
      <c r="B6509" t="s">
        <v>820</v>
      </c>
      <c r="C6509" t="s">
        <v>821</v>
      </c>
      <c r="D6509" t="s">
        <v>822</v>
      </c>
      <c r="E6509" t="s">
        <v>823</v>
      </c>
      <c r="F6509" t="s">
        <v>926</v>
      </c>
      <c r="G6509" t="s">
        <v>927</v>
      </c>
      <c r="H6509" t="s">
        <v>1004</v>
      </c>
      <c r="I6509">
        <v>856</v>
      </c>
      <c r="J6509" t="s">
        <v>1005</v>
      </c>
      <c r="K6509" t="s">
        <v>835</v>
      </c>
      <c r="L6509" t="s">
        <v>841</v>
      </c>
      <c r="M6509" t="s">
        <v>829</v>
      </c>
      <c r="N6509" t="s">
        <v>829</v>
      </c>
      <c r="O6509" t="s">
        <v>829</v>
      </c>
      <c r="P6509" t="s">
        <v>829</v>
      </c>
      <c r="Q6509" t="s">
        <v>829</v>
      </c>
      <c r="R6509" t="s">
        <v>829</v>
      </c>
      <c r="S6509">
        <v>249196575</v>
      </c>
      <c r="T6509" t="s">
        <v>829</v>
      </c>
      <c r="U6509" t="s">
        <v>829</v>
      </c>
      <c r="V6509" t="s">
        <v>834</v>
      </c>
    </row>
    <row r="6510" spans="1:22" x14ac:dyDescent="0.3">
      <c r="A6510">
        <v>202122</v>
      </c>
      <c r="B6510" t="s">
        <v>820</v>
      </c>
      <c r="C6510" t="s">
        <v>821</v>
      </c>
      <c r="D6510" t="s">
        <v>822</v>
      </c>
      <c r="E6510" t="s">
        <v>823</v>
      </c>
      <c r="F6510" t="s">
        <v>926</v>
      </c>
      <c r="G6510" t="s">
        <v>927</v>
      </c>
      <c r="H6510" t="s">
        <v>1004</v>
      </c>
      <c r="I6510">
        <v>856</v>
      </c>
      <c r="J6510" t="s">
        <v>1005</v>
      </c>
      <c r="K6510" t="s">
        <v>842</v>
      </c>
      <c r="L6510" t="s">
        <v>238</v>
      </c>
      <c r="M6510" t="s">
        <v>829</v>
      </c>
      <c r="N6510" t="s">
        <v>829</v>
      </c>
      <c r="O6510" t="s">
        <v>829</v>
      </c>
      <c r="P6510" t="s">
        <v>829</v>
      </c>
      <c r="Q6510" t="s">
        <v>829</v>
      </c>
      <c r="R6510" t="s">
        <v>829</v>
      </c>
      <c r="S6510">
        <v>1240736</v>
      </c>
      <c r="T6510">
        <v>268784</v>
      </c>
      <c r="U6510">
        <v>971952</v>
      </c>
      <c r="V6510">
        <v>16</v>
      </c>
    </row>
    <row r="6511" spans="1:22" x14ac:dyDescent="0.3">
      <c r="A6511">
        <v>202223</v>
      </c>
      <c r="B6511" t="s">
        <v>820</v>
      </c>
      <c r="C6511" t="s">
        <v>821</v>
      </c>
      <c r="D6511" t="s">
        <v>822</v>
      </c>
      <c r="E6511" t="s">
        <v>823</v>
      </c>
      <c r="F6511" t="s">
        <v>926</v>
      </c>
      <c r="G6511" t="s">
        <v>927</v>
      </c>
      <c r="H6511" t="s">
        <v>1004</v>
      </c>
      <c r="I6511">
        <v>856</v>
      </c>
      <c r="J6511" t="s">
        <v>1005</v>
      </c>
      <c r="K6511" t="s">
        <v>842</v>
      </c>
      <c r="L6511" t="s">
        <v>238</v>
      </c>
      <c r="M6511" t="s">
        <v>829</v>
      </c>
      <c r="N6511" t="s">
        <v>829</v>
      </c>
      <c r="O6511" t="s">
        <v>829</v>
      </c>
      <c r="P6511" t="s">
        <v>829</v>
      </c>
      <c r="Q6511" t="s">
        <v>829</v>
      </c>
      <c r="R6511" t="s">
        <v>829</v>
      </c>
      <c r="S6511">
        <v>1491726</v>
      </c>
      <c r="T6511">
        <v>272987</v>
      </c>
      <c r="U6511">
        <v>1218739</v>
      </c>
      <c r="V6511">
        <v>20</v>
      </c>
    </row>
    <row r="6512" spans="1:22" x14ac:dyDescent="0.3">
      <c r="A6512">
        <v>202324</v>
      </c>
      <c r="B6512" t="s">
        <v>820</v>
      </c>
      <c r="C6512" t="s">
        <v>821</v>
      </c>
      <c r="D6512" t="s">
        <v>822</v>
      </c>
      <c r="E6512" t="s">
        <v>823</v>
      </c>
      <c r="F6512" t="s">
        <v>926</v>
      </c>
      <c r="G6512" t="s">
        <v>927</v>
      </c>
      <c r="H6512" t="s">
        <v>1004</v>
      </c>
      <c r="I6512">
        <v>856</v>
      </c>
      <c r="J6512" t="s">
        <v>1005</v>
      </c>
      <c r="K6512" t="s">
        <v>842</v>
      </c>
      <c r="L6512" t="s">
        <v>238</v>
      </c>
      <c r="M6512" t="s">
        <v>829</v>
      </c>
      <c r="N6512" t="s">
        <v>829</v>
      </c>
      <c r="O6512" t="s">
        <v>829</v>
      </c>
      <c r="P6512" t="s">
        <v>829</v>
      </c>
      <c r="Q6512" t="s">
        <v>829</v>
      </c>
      <c r="R6512" t="s">
        <v>829</v>
      </c>
      <c r="S6512">
        <v>2230930</v>
      </c>
      <c r="T6512">
        <v>293889</v>
      </c>
      <c r="U6512">
        <v>1937041</v>
      </c>
      <c r="V6512">
        <v>31</v>
      </c>
    </row>
    <row r="6513" spans="1:22" x14ac:dyDescent="0.3">
      <c r="A6513">
        <v>202122</v>
      </c>
      <c r="B6513" t="s">
        <v>820</v>
      </c>
      <c r="C6513" t="s">
        <v>821</v>
      </c>
      <c r="D6513" t="s">
        <v>822</v>
      </c>
      <c r="E6513" t="s">
        <v>823</v>
      </c>
      <c r="F6513" t="s">
        <v>926</v>
      </c>
      <c r="G6513" t="s">
        <v>927</v>
      </c>
      <c r="H6513" t="s">
        <v>1004</v>
      </c>
      <c r="I6513">
        <v>856</v>
      </c>
      <c r="J6513" t="s">
        <v>1005</v>
      </c>
      <c r="K6513" t="s">
        <v>842</v>
      </c>
      <c r="L6513" t="s">
        <v>240</v>
      </c>
      <c r="M6513" t="s">
        <v>829</v>
      </c>
      <c r="N6513" t="s">
        <v>829</v>
      </c>
      <c r="O6513" t="s">
        <v>829</v>
      </c>
      <c r="P6513" t="s">
        <v>829</v>
      </c>
      <c r="Q6513" t="s">
        <v>829</v>
      </c>
      <c r="R6513" t="s">
        <v>829</v>
      </c>
      <c r="S6513">
        <v>1224505</v>
      </c>
      <c r="T6513">
        <v>0</v>
      </c>
      <c r="U6513">
        <v>1224505</v>
      </c>
      <c r="V6513">
        <v>20</v>
      </c>
    </row>
    <row r="6514" spans="1:22" x14ac:dyDescent="0.3">
      <c r="A6514">
        <v>202223</v>
      </c>
      <c r="B6514" t="s">
        <v>820</v>
      </c>
      <c r="C6514" t="s">
        <v>821</v>
      </c>
      <c r="D6514" t="s">
        <v>822</v>
      </c>
      <c r="E6514" t="s">
        <v>823</v>
      </c>
      <c r="F6514" t="s">
        <v>926</v>
      </c>
      <c r="G6514" t="s">
        <v>927</v>
      </c>
      <c r="H6514" t="s">
        <v>1004</v>
      </c>
      <c r="I6514">
        <v>856</v>
      </c>
      <c r="J6514" t="s">
        <v>1005</v>
      </c>
      <c r="K6514" t="s">
        <v>842</v>
      </c>
      <c r="L6514" t="s">
        <v>240</v>
      </c>
      <c r="M6514" t="s">
        <v>829</v>
      </c>
      <c r="N6514" t="s">
        <v>829</v>
      </c>
      <c r="O6514" t="s">
        <v>829</v>
      </c>
      <c r="P6514" t="s">
        <v>829</v>
      </c>
      <c r="Q6514" t="s">
        <v>829</v>
      </c>
      <c r="R6514" t="s">
        <v>829</v>
      </c>
      <c r="S6514">
        <v>1578193</v>
      </c>
      <c r="T6514">
        <v>0</v>
      </c>
      <c r="U6514">
        <v>1578193</v>
      </c>
      <c r="V6514">
        <v>25</v>
      </c>
    </row>
    <row r="6515" spans="1:22" x14ac:dyDescent="0.3">
      <c r="A6515">
        <v>202324</v>
      </c>
      <c r="B6515" t="s">
        <v>820</v>
      </c>
      <c r="C6515" t="s">
        <v>821</v>
      </c>
      <c r="D6515" t="s">
        <v>822</v>
      </c>
      <c r="E6515" t="s">
        <v>823</v>
      </c>
      <c r="F6515" t="s">
        <v>926</v>
      </c>
      <c r="G6515" t="s">
        <v>927</v>
      </c>
      <c r="H6515" t="s">
        <v>1004</v>
      </c>
      <c r="I6515">
        <v>856</v>
      </c>
      <c r="J6515" t="s">
        <v>1005</v>
      </c>
      <c r="K6515" t="s">
        <v>842</v>
      </c>
      <c r="L6515" t="s">
        <v>240</v>
      </c>
      <c r="M6515" t="s">
        <v>829</v>
      </c>
      <c r="N6515" t="s">
        <v>829</v>
      </c>
      <c r="O6515" t="s">
        <v>829</v>
      </c>
      <c r="P6515" t="s">
        <v>829</v>
      </c>
      <c r="Q6515" t="s">
        <v>829</v>
      </c>
      <c r="R6515" t="s">
        <v>829</v>
      </c>
      <c r="S6515">
        <v>1530489</v>
      </c>
      <c r="T6515">
        <v>45800</v>
      </c>
      <c r="U6515">
        <v>1484689</v>
      </c>
      <c r="V6515">
        <v>24</v>
      </c>
    </row>
    <row r="6516" spans="1:22" x14ac:dyDescent="0.3">
      <c r="A6516">
        <v>202122</v>
      </c>
      <c r="B6516" t="s">
        <v>820</v>
      </c>
      <c r="C6516" t="s">
        <v>821</v>
      </c>
      <c r="D6516" t="s">
        <v>822</v>
      </c>
      <c r="E6516" t="s">
        <v>823</v>
      </c>
      <c r="F6516" t="s">
        <v>926</v>
      </c>
      <c r="G6516" t="s">
        <v>927</v>
      </c>
      <c r="H6516" t="s">
        <v>1004</v>
      </c>
      <c r="I6516">
        <v>856</v>
      </c>
      <c r="J6516" t="s">
        <v>1005</v>
      </c>
      <c r="K6516" t="s">
        <v>842</v>
      </c>
      <c r="L6516" t="s">
        <v>843</v>
      </c>
      <c r="M6516" t="s">
        <v>829</v>
      </c>
      <c r="N6516" t="s">
        <v>829</v>
      </c>
      <c r="O6516" t="s">
        <v>829</v>
      </c>
      <c r="P6516" t="s">
        <v>829</v>
      </c>
      <c r="Q6516" t="s">
        <v>829</v>
      </c>
      <c r="R6516" t="s">
        <v>829</v>
      </c>
      <c r="S6516">
        <v>51045</v>
      </c>
      <c r="T6516">
        <v>0</v>
      </c>
      <c r="U6516">
        <v>51045</v>
      </c>
      <c r="V6516">
        <v>1</v>
      </c>
    </row>
    <row r="6517" spans="1:22" x14ac:dyDescent="0.3">
      <c r="A6517">
        <v>202223</v>
      </c>
      <c r="B6517" t="s">
        <v>820</v>
      </c>
      <c r="C6517" t="s">
        <v>821</v>
      </c>
      <c r="D6517" t="s">
        <v>822</v>
      </c>
      <c r="E6517" t="s">
        <v>823</v>
      </c>
      <c r="F6517" t="s">
        <v>926</v>
      </c>
      <c r="G6517" t="s">
        <v>927</v>
      </c>
      <c r="H6517" t="s">
        <v>1004</v>
      </c>
      <c r="I6517">
        <v>856</v>
      </c>
      <c r="J6517" t="s">
        <v>1005</v>
      </c>
      <c r="K6517" t="s">
        <v>842</v>
      </c>
      <c r="L6517" t="s">
        <v>843</v>
      </c>
      <c r="M6517" t="s">
        <v>829</v>
      </c>
      <c r="N6517" t="s">
        <v>829</v>
      </c>
      <c r="O6517" t="s">
        <v>829</v>
      </c>
      <c r="P6517" t="s">
        <v>829</v>
      </c>
      <c r="Q6517" t="s">
        <v>829</v>
      </c>
      <c r="R6517" t="s">
        <v>829</v>
      </c>
      <c r="S6517">
        <v>63515</v>
      </c>
      <c r="T6517">
        <v>0</v>
      </c>
      <c r="U6517">
        <v>63515</v>
      </c>
      <c r="V6517">
        <v>1</v>
      </c>
    </row>
    <row r="6518" spans="1:22" x14ac:dyDescent="0.3">
      <c r="A6518">
        <v>202324</v>
      </c>
      <c r="B6518" t="s">
        <v>820</v>
      </c>
      <c r="C6518" t="s">
        <v>821</v>
      </c>
      <c r="D6518" t="s">
        <v>822</v>
      </c>
      <c r="E6518" t="s">
        <v>823</v>
      </c>
      <c r="F6518" t="s">
        <v>926</v>
      </c>
      <c r="G6518" t="s">
        <v>927</v>
      </c>
      <c r="H6518" t="s">
        <v>1004</v>
      </c>
      <c r="I6518">
        <v>856</v>
      </c>
      <c r="J6518" t="s">
        <v>1005</v>
      </c>
      <c r="K6518" t="s">
        <v>842</v>
      </c>
      <c r="L6518" t="s">
        <v>843</v>
      </c>
      <c r="M6518" t="s">
        <v>829</v>
      </c>
      <c r="N6518" t="s">
        <v>829</v>
      </c>
      <c r="O6518" t="s">
        <v>829</v>
      </c>
      <c r="P6518" t="s">
        <v>829</v>
      </c>
      <c r="Q6518" t="s">
        <v>829</v>
      </c>
      <c r="R6518" t="s">
        <v>829</v>
      </c>
      <c r="S6518">
        <v>52265</v>
      </c>
      <c r="T6518">
        <v>0</v>
      </c>
      <c r="U6518">
        <v>52265</v>
      </c>
      <c r="V6518">
        <v>1</v>
      </c>
    </row>
    <row r="6519" spans="1:22" x14ac:dyDescent="0.3">
      <c r="A6519">
        <v>202122</v>
      </c>
      <c r="B6519" t="s">
        <v>820</v>
      </c>
      <c r="C6519" t="s">
        <v>821</v>
      </c>
      <c r="D6519" t="s">
        <v>822</v>
      </c>
      <c r="E6519" t="s">
        <v>823</v>
      </c>
      <c r="F6519" t="s">
        <v>926</v>
      </c>
      <c r="G6519" t="s">
        <v>927</v>
      </c>
      <c r="H6519" t="s">
        <v>1004</v>
      </c>
      <c r="I6519">
        <v>856</v>
      </c>
      <c r="J6519" t="s">
        <v>1005</v>
      </c>
      <c r="K6519" t="s">
        <v>842</v>
      </c>
      <c r="L6519" t="s">
        <v>249</v>
      </c>
      <c r="M6519">
        <v>37554</v>
      </c>
      <c r="N6519">
        <v>500720</v>
      </c>
      <c r="O6519">
        <v>876261</v>
      </c>
      <c r="P6519">
        <v>8474691</v>
      </c>
      <c r="Q6519">
        <v>125180</v>
      </c>
      <c r="R6519" t="s">
        <v>829</v>
      </c>
      <c r="S6519">
        <v>10014406</v>
      </c>
      <c r="T6519">
        <v>0</v>
      </c>
      <c r="U6519">
        <v>10014406</v>
      </c>
      <c r="V6519">
        <v>165</v>
      </c>
    </row>
    <row r="6520" spans="1:22" x14ac:dyDescent="0.3">
      <c r="A6520">
        <v>202223</v>
      </c>
      <c r="B6520" t="s">
        <v>820</v>
      </c>
      <c r="C6520" t="s">
        <v>821</v>
      </c>
      <c r="D6520" t="s">
        <v>822</v>
      </c>
      <c r="E6520" t="s">
        <v>823</v>
      </c>
      <c r="F6520" t="s">
        <v>926</v>
      </c>
      <c r="G6520" t="s">
        <v>927</v>
      </c>
      <c r="H6520" t="s">
        <v>1004</v>
      </c>
      <c r="I6520">
        <v>856</v>
      </c>
      <c r="J6520" t="s">
        <v>1005</v>
      </c>
      <c r="K6520" t="s">
        <v>842</v>
      </c>
      <c r="L6520" t="s">
        <v>249</v>
      </c>
      <c r="M6520">
        <v>39944</v>
      </c>
      <c r="N6520">
        <v>532589</v>
      </c>
      <c r="O6520">
        <v>932031</v>
      </c>
      <c r="P6520">
        <v>9014069</v>
      </c>
      <c r="Q6520">
        <v>133148</v>
      </c>
      <c r="R6520" t="s">
        <v>829</v>
      </c>
      <c r="S6520">
        <v>10651781</v>
      </c>
      <c r="T6520">
        <v>0</v>
      </c>
      <c r="U6520">
        <v>10651781</v>
      </c>
      <c r="V6520">
        <v>172</v>
      </c>
    </row>
    <row r="6521" spans="1:22" x14ac:dyDescent="0.3">
      <c r="A6521">
        <v>202324</v>
      </c>
      <c r="B6521" t="s">
        <v>820</v>
      </c>
      <c r="C6521" t="s">
        <v>821</v>
      </c>
      <c r="D6521" t="s">
        <v>822</v>
      </c>
      <c r="E6521" t="s">
        <v>823</v>
      </c>
      <c r="F6521" t="s">
        <v>926</v>
      </c>
      <c r="G6521" t="s">
        <v>927</v>
      </c>
      <c r="H6521" t="s">
        <v>1004</v>
      </c>
      <c r="I6521">
        <v>856</v>
      </c>
      <c r="J6521" t="s">
        <v>1005</v>
      </c>
      <c r="K6521" t="s">
        <v>842</v>
      </c>
      <c r="L6521" t="s">
        <v>249</v>
      </c>
      <c r="M6521">
        <v>44426</v>
      </c>
      <c r="N6521">
        <v>553651</v>
      </c>
      <c r="O6521">
        <v>1036600</v>
      </c>
      <c r="P6521">
        <v>10025406</v>
      </c>
      <c r="Q6521">
        <v>148086</v>
      </c>
      <c r="R6521" t="s">
        <v>829</v>
      </c>
      <c r="S6521">
        <v>11808169</v>
      </c>
      <c r="T6521">
        <v>48338</v>
      </c>
      <c r="U6521">
        <v>11759831</v>
      </c>
      <c r="V6521">
        <v>187</v>
      </c>
    </row>
    <row r="6522" spans="1:22" x14ac:dyDescent="0.3">
      <c r="A6522">
        <v>202122</v>
      </c>
      <c r="B6522" t="s">
        <v>820</v>
      </c>
      <c r="C6522" t="s">
        <v>821</v>
      </c>
      <c r="D6522" t="s">
        <v>822</v>
      </c>
      <c r="E6522" t="s">
        <v>823</v>
      </c>
      <c r="F6522" t="s">
        <v>926</v>
      </c>
      <c r="G6522" t="s">
        <v>927</v>
      </c>
      <c r="H6522" t="s">
        <v>1004</v>
      </c>
      <c r="I6522">
        <v>856</v>
      </c>
      <c r="J6522" t="s">
        <v>1005</v>
      </c>
      <c r="K6522" t="s">
        <v>842</v>
      </c>
      <c r="L6522" t="s">
        <v>844</v>
      </c>
      <c r="M6522">
        <v>0</v>
      </c>
      <c r="N6522">
        <v>19974</v>
      </c>
      <c r="O6522">
        <v>159791</v>
      </c>
      <c r="P6522">
        <v>0</v>
      </c>
      <c r="Q6522">
        <v>0</v>
      </c>
      <c r="R6522" t="s">
        <v>829</v>
      </c>
      <c r="S6522">
        <v>179765</v>
      </c>
      <c r="T6522">
        <v>0</v>
      </c>
      <c r="U6522">
        <v>179765</v>
      </c>
      <c r="V6522">
        <v>3</v>
      </c>
    </row>
    <row r="6523" spans="1:22" x14ac:dyDescent="0.3">
      <c r="A6523">
        <v>202223</v>
      </c>
      <c r="B6523" t="s">
        <v>820</v>
      </c>
      <c r="C6523" t="s">
        <v>821</v>
      </c>
      <c r="D6523" t="s">
        <v>822</v>
      </c>
      <c r="E6523" t="s">
        <v>823</v>
      </c>
      <c r="F6523" t="s">
        <v>926</v>
      </c>
      <c r="G6523" t="s">
        <v>927</v>
      </c>
      <c r="H6523" t="s">
        <v>1004</v>
      </c>
      <c r="I6523">
        <v>856</v>
      </c>
      <c r="J6523" t="s">
        <v>1005</v>
      </c>
      <c r="K6523" t="s">
        <v>842</v>
      </c>
      <c r="L6523" t="s">
        <v>844</v>
      </c>
      <c r="M6523">
        <v>0</v>
      </c>
      <c r="N6523">
        <v>25872</v>
      </c>
      <c r="O6523">
        <v>206974</v>
      </c>
      <c r="P6523">
        <v>0</v>
      </c>
      <c r="Q6523">
        <v>0</v>
      </c>
      <c r="R6523" t="s">
        <v>829</v>
      </c>
      <c r="S6523">
        <v>232846</v>
      </c>
      <c r="T6523">
        <v>0</v>
      </c>
      <c r="U6523">
        <v>232846</v>
      </c>
      <c r="V6523">
        <v>4</v>
      </c>
    </row>
    <row r="6524" spans="1:22" x14ac:dyDescent="0.3">
      <c r="A6524">
        <v>202324</v>
      </c>
      <c r="B6524" t="s">
        <v>820</v>
      </c>
      <c r="C6524" t="s">
        <v>821</v>
      </c>
      <c r="D6524" t="s">
        <v>822</v>
      </c>
      <c r="E6524" t="s">
        <v>823</v>
      </c>
      <c r="F6524" t="s">
        <v>926</v>
      </c>
      <c r="G6524" t="s">
        <v>927</v>
      </c>
      <c r="H6524" t="s">
        <v>1004</v>
      </c>
      <c r="I6524">
        <v>856</v>
      </c>
      <c r="J6524" t="s">
        <v>1005</v>
      </c>
      <c r="K6524" t="s">
        <v>842</v>
      </c>
      <c r="L6524" t="s">
        <v>844</v>
      </c>
      <c r="M6524">
        <v>0</v>
      </c>
      <c r="N6524">
        <v>27959</v>
      </c>
      <c r="O6524">
        <v>223671</v>
      </c>
      <c r="P6524">
        <v>0</v>
      </c>
      <c r="Q6524">
        <v>0</v>
      </c>
      <c r="R6524" t="s">
        <v>829</v>
      </c>
      <c r="S6524">
        <v>251630</v>
      </c>
      <c r="T6524">
        <v>0</v>
      </c>
      <c r="U6524">
        <v>251630</v>
      </c>
      <c r="V6524">
        <v>4</v>
      </c>
    </row>
    <row r="6525" spans="1:22" x14ac:dyDescent="0.3">
      <c r="A6525">
        <v>202122</v>
      </c>
      <c r="B6525" t="s">
        <v>820</v>
      </c>
      <c r="C6525" t="s">
        <v>821</v>
      </c>
      <c r="D6525" t="s">
        <v>822</v>
      </c>
      <c r="E6525" t="s">
        <v>823</v>
      </c>
      <c r="F6525" t="s">
        <v>926</v>
      </c>
      <c r="G6525" t="s">
        <v>927</v>
      </c>
      <c r="H6525" t="s">
        <v>1004</v>
      </c>
      <c r="I6525">
        <v>856</v>
      </c>
      <c r="J6525" t="s">
        <v>1005</v>
      </c>
      <c r="K6525" t="s">
        <v>842</v>
      </c>
      <c r="L6525" t="s">
        <v>251</v>
      </c>
      <c r="M6525" t="s">
        <v>829</v>
      </c>
      <c r="N6525" t="s">
        <v>829</v>
      </c>
      <c r="O6525">
        <v>0</v>
      </c>
      <c r="P6525">
        <v>0</v>
      </c>
      <c r="Q6525">
        <v>0</v>
      </c>
      <c r="R6525">
        <v>1376981</v>
      </c>
      <c r="S6525">
        <v>1376981</v>
      </c>
      <c r="T6525">
        <v>0</v>
      </c>
      <c r="U6525">
        <v>1376981</v>
      </c>
      <c r="V6525">
        <v>23</v>
      </c>
    </row>
    <row r="6526" spans="1:22" x14ac:dyDescent="0.3">
      <c r="A6526">
        <v>202223</v>
      </c>
      <c r="B6526" t="s">
        <v>820</v>
      </c>
      <c r="C6526" t="s">
        <v>821</v>
      </c>
      <c r="D6526" t="s">
        <v>822</v>
      </c>
      <c r="E6526" t="s">
        <v>823</v>
      </c>
      <c r="F6526" t="s">
        <v>926</v>
      </c>
      <c r="G6526" t="s">
        <v>927</v>
      </c>
      <c r="H6526" t="s">
        <v>1004</v>
      </c>
      <c r="I6526">
        <v>856</v>
      </c>
      <c r="J6526" t="s">
        <v>1005</v>
      </c>
      <c r="K6526" t="s">
        <v>842</v>
      </c>
      <c r="L6526" t="s">
        <v>251</v>
      </c>
      <c r="M6526" t="s">
        <v>829</v>
      </c>
      <c r="N6526" t="s">
        <v>829</v>
      </c>
      <c r="O6526">
        <v>0</v>
      </c>
      <c r="P6526">
        <v>0</v>
      </c>
      <c r="Q6526">
        <v>0</v>
      </c>
      <c r="R6526">
        <v>1464620</v>
      </c>
      <c r="S6526">
        <v>1464620</v>
      </c>
      <c r="T6526">
        <v>0</v>
      </c>
      <c r="U6526">
        <v>1464620</v>
      </c>
      <c r="V6526">
        <v>24</v>
      </c>
    </row>
    <row r="6527" spans="1:22" x14ac:dyDescent="0.3">
      <c r="A6527">
        <v>202324</v>
      </c>
      <c r="B6527" t="s">
        <v>820</v>
      </c>
      <c r="C6527" t="s">
        <v>821</v>
      </c>
      <c r="D6527" t="s">
        <v>822</v>
      </c>
      <c r="E6527" t="s">
        <v>823</v>
      </c>
      <c r="F6527" t="s">
        <v>926</v>
      </c>
      <c r="G6527" t="s">
        <v>927</v>
      </c>
      <c r="H6527" t="s">
        <v>1004</v>
      </c>
      <c r="I6527">
        <v>856</v>
      </c>
      <c r="J6527" t="s">
        <v>1005</v>
      </c>
      <c r="K6527" t="s">
        <v>842</v>
      </c>
      <c r="L6527" t="s">
        <v>251</v>
      </c>
      <c r="M6527" t="s">
        <v>829</v>
      </c>
      <c r="N6527" t="s">
        <v>829</v>
      </c>
      <c r="O6527">
        <v>0</v>
      </c>
      <c r="P6527">
        <v>0</v>
      </c>
      <c r="Q6527">
        <v>0</v>
      </c>
      <c r="R6527">
        <v>1628943</v>
      </c>
      <c r="S6527">
        <v>1628943</v>
      </c>
      <c r="T6527">
        <v>0</v>
      </c>
      <c r="U6527">
        <v>1628943</v>
      </c>
      <c r="V6527">
        <v>26</v>
      </c>
    </row>
    <row r="6528" spans="1:22" x14ac:dyDescent="0.3">
      <c r="A6528">
        <v>202122</v>
      </c>
      <c r="B6528" t="s">
        <v>820</v>
      </c>
      <c r="C6528" t="s">
        <v>821</v>
      </c>
      <c r="D6528" t="s">
        <v>822</v>
      </c>
      <c r="E6528" t="s">
        <v>823</v>
      </c>
      <c r="F6528" t="s">
        <v>926</v>
      </c>
      <c r="G6528" t="s">
        <v>927</v>
      </c>
      <c r="H6528" t="s">
        <v>1004</v>
      </c>
      <c r="I6528">
        <v>856</v>
      </c>
      <c r="J6528" t="s">
        <v>1005</v>
      </c>
      <c r="K6528" t="s">
        <v>842</v>
      </c>
      <c r="L6528" t="s">
        <v>253</v>
      </c>
      <c r="M6528" t="s">
        <v>829</v>
      </c>
      <c r="N6528" t="s">
        <v>829</v>
      </c>
      <c r="O6528">
        <v>0</v>
      </c>
      <c r="P6528">
        <v>0</v>
      </c>
      <c r="Q6528">
        <v>0</v>
      </c>
      <c r="R6528">
        <v>1126622</v>
      </c>
      <c r="S6528">
        <v>1126622</v>
      </c>
      <c r="T6528">
        <v>0</v>
      </c>
      <c r="U6528">
        <v>1126622</v>
      </c>
      <c r="V6528">
        <v>19</v>
      </c>
    </row>
    <row r="6529" spans="1:22" x14ac:dyDescent="0.3">
      <c r="A6529">
        <v>202223</v>
      </c>
      <c r="B6529" t="s">
        <v>820</v>
      </c>
      <c r="C6529" t="s">
        <v>821</v>
      </c>
      <c r="D6529" t="s">
        <v>822</v>
      </c>
      <c r="E6529" t="s">
        <v>823</v>
      </c>
      <c r="F6529" t="s">
        <v>926</v>
      </c>
      <c r="G6529" t="s">
        <v>927</v>
      </c>
      <c r="H6529" t="s">
        <v>1004</v>
      </c>
      <c r="I6529">
        <v>856</v>
      </c>
      <c r="J6529" t="s">
        <v>1005</v>
      </c>
      <c r="K6529" t="s">
        <v>842</v>
      </c>
      <c r="L6529" t="s">
        <v>253</v>
      </c>
      <c r="M6529" t="s">
        <v>829</v>
      </c>
      <c r="N6529" t="s">
        <v>829</v>
      </c>
      <c r="O6529">
        <v>0</v>
      </c>
      <c r="P6529">
        <v>0</v>
      </c>
      <c r="Q6529">
        <v>0</v>
      </c>
      <c r="R6529">
        <v>1198325</v>
      </c>
      <c r="S6529">
        <v>1198325</v>
      </c>
      <c r="T6529">
        <v>0</v>
      </c>
      <c r="U6529">
        <v>1198325</v>
      </c>
      <c r="V6529">
        <v>19</v>
      </c>
    </row>
    <row r="6530" spans="1:22" x14ac:dyDescent="0.3">
      <c r="A6530">
        <v>202324</v>
      </c>
      <c r="B6530" t="s">
        <v>820</v>
      </c>
      <c r="C6530" t="s">
        <v>821</v>
      </c>
      <c r="D6530" t="s">
        <v>822</v>
      </c>
      <c r="E6530" t="s">
        <v>823</v>
      </c>
      <c r="F6530" t="s">
        <v>926</v>
      </c>
      <c r="G6530" t="s">
        <v>927</v>
      </c>
      <c r="H6530" t="s">
        <v>1004</v>
      </c>
      <c r="I6530">
        <v>856</v>
      </c>
      <c r="J6530" t="s">
        <v>1005</v>
      </c>
      <c r="K6530" t="s">
        <v>842</v>
      </c>
      <c r="L6530" t="s">
        <v>253</v>
      </c>
      <c r="M6530" t="s">
        <v>829</v>
      </c>
      <c r="N6530" t="s">
        <v>829</v>
      </c>
      <c r="O6530">
        <v>0</v>
      </c>
      <c r="P6530">
        <v>0</v>
      </c>
      <c r="Q6530">
        <v>0</v>
      </c>
      <c r="R6530">
        <v>1332772</v>
      </c>
      <c r="S6530">
        <v>1332772</v>
      </c>
      <c r="T6530">
        <v>0</v>
      </c>
      <c r="U6530">
        <v>1332772</v>
      </c>
      <c r="V6530">
        <v>21</v>
      </c>
    </row>
    <row r="6531" spans="1:22" x14ac:dyDescent="0.3">
      <c r="A6531">
        <v>202122</v>
      </c>
      <c r="B6531" t="s">
        <v>820</v>
      </c>
      <c r="C6531" t="s">
        <v>821</v>
      </c>
      <c r="D6531" t="s">
        <v>822</v>
      </c>
      <c r="E6531" t="s">
        <v>823</v>
      </c>
      <c r="F6531" t="s">
        <v>926</v>
      </c>
      <c r="G6531" t="s">
        <v>927</v>
      </c>
      <c r="H6531" t="s">
        <v>1004</v>
      </c>
      <c r="I6531">
        <v>856</v>
      </c>
      <c r="J6531" t="s">
        <v>1005</v>
      </c>
      <c r="K6531" t="s">
        <v>842</v>
      </c>
      <c r="L6531" t="s">
        <v>845</v>
      </c>
      <c r="M6531" t="s">
        <v>829</v>
      </c>
      <c r="N6531" t="s">
        <v>829</v>
      </c>
      <c r="O6531">
        <v>0</v>
      </c>
      <c r="P6531">
        <v>0</v>
      </c>
      <c r="Q6531">
        <v>0</v>
      </c>
      <c r="R6531">
        <v>1816</v>
      </c>
      <c r="S6531">
        <v>1816</v>
      </c>
      <c r="T6531">
        <v>0</v>
      </c>
      <c r="U6531">
        <v>1816</v>
      </c>
      <c r="V6531">
        <v>0</v>
      </c>
    </row>
    <row r="6532" spans="1:22" x14ac:dyDescent="0.3">
      <c r="A6532">
        <v>202223</v>
      </c>
      <c r="B6532" t="s">
        <v>820</v>
      </c>
      <c r="C6532" t="s">
        <v>821</v>
      </c>
      <c r="D6532" t="s">
        <v>822</v>
      </c>
      <c r="E6532" t="s">
        <v>823</v>
      </c>
      <c r="F6532" t="s">
        <v>926</v>
      </c>
      <c r="G6532" t="s">
        <v>927</v>
      </c>
      <c r="H6532" t="s">
        <v>1004</v>
      </c>
      <c r="I6532">
        <v>856</v>
      </c>
      <c r="J6532" t="s">
        <v>1005</v>
      </c>
      <c r="K6532" t="s">
        <v>842</v>
      </c>
      <c r="L6532" t="s">
        <v>845</v>
      </c>
      <c r="M6532" t="s">
        <v>829</v>
      </c>
      <c r="N6532" t="s">
        <v>829</v>
      </c>
      <c r="O6532">
        <v>0</v>
      </c>
      <c r="P6532">
        <v>0</v>
      </c>
      <c r="Q6532">
        <v>0</v>
      </c>
      <c r="R6532">
        <v>2352</v>
      </c>
      <c r="S6532">
        <v>2352</v>
      </c>
      <c r="T6532">
        <v>0</v>
      </c>
      <c r="U6532">
        <v>2352</v>
      </c>
      <c r="V6532">
        <v>0</v>
      </c>
    </row>
    <row r="6533" spans="1:22" x14ac:dyDescent="0.3">
      <c r="A6533">
        <v>202324</v>
      </c>
      <c r="B6533" t="s">
        <v>820</v>
      </c>
      <c r="C6533" t="s">
        <v>821</v>
      </c>
      <c r="D6533" t="s">
        <v>822</v>
      </c>
      <c r="E6533" t="s">
        <v>823</v>
      </c>
      <c r="F6533" t="s">
        <v>926</v>
      </c>
      <c r="G6533" t="s">
        <v>927</v>
      </c>
      <c r="H6533" t="s">
        <v>1004</v>
      </c>
      <c r="I6533">
        <v>856</v>
      </c>
      <c r="J6533" t="s">
        <v>1005</v>
      </c>
      <c r="K6533" t="s">
        <v>842</v>
      </c>
      <c r="L6533" t="s">
        <v>845</v>
      </c>
      <c r="M6533" t="s">
        <v>829</v>
      </c>
      <c r="N6533" t="s">
        <v>829</v>
      </c>
      <c r="O6533">
        <v>0</v>
      </c>
      <c r="P6533">
        <v>0</v>
      </c>
      <c r="Q6533">
        <v>0</v>
      </c>
      <c r="R6533">
        <v>2542</v>
      </c>
      <c r="S6533">
        <v>2542</v>
      </c>
      <c r="T6533">
        <v>0</v>
      </c>
      <c r="U6533">
        <v>2542</v>
      </c>
      <c r="V6533">
        <v>0</v>
      </c>
    </row>
    <row r="6534" spans="1:22" x14ac:dyDescent="0.3">
      <c r="A6534">
        <v>202122</v>
      </c>
      <c r="B6534" t="s">
        <v>820</v>
      </c>
      <c r="C6534" t="s">
        <v>821</v>
      </c>
      <c r="D6534" t="s">
        <v>822</v>
      </c>
      <c r="E6534" t="s">
        <v>823</v>
      </c>
      <c r="F6534" t="s">
        <v>926</v>
      </c>
      <c r="G6534" t="s">
        <v>927</v>
      </c>
      <c r="H6534" t="s">
        <v>1006</v>
      </c>
      <c r="I6534">
        <v>855</v>
      </c>
      <c r="J6534" t="s">
        <v>1007</v>
      </c>
      <c r="K6534" t="s">
        <v>828</v>
      </c>
      <c r="L6534" t="s">
        <v>336</v>
      </c>
      <c r="M6534">
        <v>0</v>
      </c>
      <c r="N6534">
        <v>813950</v>
      </c>
      <c r="O6534">
        <v>212447</v>
      </c>
      <c r="P6534">
        <v>6551560</v>
      </c>
      <c r="Q6534">
        <v>300000</v>
      </c>
      <c r="R6534" t="s">
        <v>829</v>
      </c>
      <c r="S6534">
        <v>7877957</v>
      </c>
      <c r="T6534" t="s">
        <v>829</v>
      </c>
      <c r="U6534">
        <v>7877957</v>
      </c>
      <c r="V6534">
        <v>393</v>
      </c>
    </row>
    <row r="6535" spans="1:22" x14ac:dyDescent="0.3">
      <c r="A6535">
        <v>202223</v>
      </c>
      <c r="B6535" t="s">
        <v>820</v>
      </c>
      <c r="C6535" t="s">
        <v>821</v>
      </c>
      <c r="D6535" t="s">
        <v>822</v>
      </c>
      <c r="E6535" t="s">
        <v>823</v>
      </c>
      <c r="F6535" t="s">
        <v>926</v>
      </c>
      <c r="G6535" t="s">
        <v>927</v>
      </c>
      <c r="H6535" t="s">
        <v>1006</v>
      </c>
      <c r="I6535">
        <v>855</v>
      </c>
      <c r="J6535" t="s">
        <v>1007</v>
      </c>
      <c r="K6535" t="s">
        <v>828</v>
      </c>
      <c r="L6535" t="s">
        <v>336</v>
      </c>
      <c r="M6535">
        <v>0</v>
      </c>
      <c r="N6535">
        <v>742497</v>
      </c>
      <c r="O6535">
        <v>89158</v>
      </c>
      <c r="P6535">
        <v>7493507</v>
      </c>
      <c r="Q6535">
        <v>300000</v>
      </c>
      <c r="R6535" t="s">
        <v>829</v>
      </c>
      <c r="S6535">
        <v>8625162</v>
      </c>
      <c r="T6535" t="s">
        <v>829</v>
      </c>
      <c r="U6535">
        <v>8625162</v>
      </c>
      <c r="V6535">
        <v>434</v>
      </c>
    </row>
    <row r="6536" spans="1:22" x14ac:dyDescent="0.3">
      <c r="A6536">
        <v>202324</v>
      </c>
      <c r="B6536" t="s">
        <v>820</v>
      </c>
      <c r="C6536" t="s">
        <v>821</v>
      </c>
      <c r="D6536" t="s">
        <v>822</v>
      </c>
      <c r="E6536" t="s">
        <v>823</v>
      </c>
      <c r="F6536" t="s">
        <v>926</v>
      </c>
      <c r="G6536" t="s">
        <v>927</v>
      </c>
      <c r="H6536" t="s">
        <v>1006</v>
      </c>
      <c r="I6536">
        <v>855</v>
      </c>
      <c r="J6536" t="s">
        <v>1007</v>
      </c>
      <c r="K6536" t="s">
        <v>828</v>
      </c>
      <c r="L6536" t="s">
        <v>336</v>
      </c>
      <c r="M6536">
        <v>0</v>
      </c>
      <c r="N6536">
        <v>737372</v>
      </c>
      <c r="O6536">
        <v>0</v>
      </c>
      <c r="P6536">
        <v>7612392</v>
      </c>
      <c r="Q6536">
        <v>301744</v>
      </c>
      <c r="R6536" t="s">
        <v>829</v>
      </c>
      <c r="S6536">
        <v>8651508</v>
      </c>
      <c r="T6536" t="s">
        <v>829</v>
      </c>
      <c r="U6536">
        <v>8651508</v>
      </c>
      <c r="V6536">
        <v>501</v>
      </c>
    </row>
    <row r="6537" spans="1:22" x14ac:dyDescent="0.3">
      <c r="A6537">
        <v>202122</v>
      </c>
      <c r="B6537" t="s">
        <v>820</v>
      </c>
      <c r="C6537" t="s">
        <v>821</v>
      </c>
      <c r="D6537" t="s">
        <v>822</v>
      </c>
      <c r="E6537" t="s">
        <v>823</v>
      </c>
      <c r="F6537" t="s">
        <v>926</v>
      </c>
      <c r="G6537" t="s">
        <v>927</v>
      </c>
      <c r="H6537" t="s">
        <v>1006</v>
      </c>
      <c r="I6537">
        <v>855</v>
      </c>
      <c r="J6537" t="s">
        <v>1007</v>
      </c>
      <c r="K6537" t="s">
        <v>828</v>
      </c>
      <c r="L6537" t="s">
        <v>235</v>
      </c>
      <c r="M6537" t="s">
        <v>829</v>
      </c>
      <c r="N6537">
        <v>0</v>
      </c>
      <c r="O6537">
        <v>0</v>
      </c>
      <c r="P6537" t="s">
        <v>829</v>
      </c>
      <c r="Q6537" t="s">
        <v>829</v>
      </c>
      <c r="R6537" t="s">
        <v>829</v>
      </c>
      <c r="S6537">
        <v>0</v>
      </c>
      <c r="T6537">
        <v>0</v>
      </c>
      <c r="U6537">
        <v>0</v>
      </c>
      <c r="V6537">
        <v>0</v>
      </c>
    </row>
    <row r="6538" spans="1:22" x14ac:dyDescent="0.3">
      <c r="A6538">
        <v>202223</v>
      </c>
      <c r="B6538" t="s">
        <v>820</v>
      </c>
      <c r="C6538" t="s">
        <v>821</v>
      </c>
      <c r="D6538" t="s">
        <v>822</v>
      </c>
      <c r="E6538" t="s">
        <v>823</v>
      </c>
      <c r="F6538" t="s">
        <v>926</v>
      </c>
      <c r="G6538" t="s">
        <v>927</v>
      </c>
      <c r="H6538" t="s">
        <v>1006</v>
      </c>
      <c r="I6538">
        <v>855</v>
      </c>
      <c r="J6538" t="s">
        <v>1007</v>
      </c>
      <c r="K6538" t="s">
        <v>828</v>
      </c>
      <c r="L6538" t="s">
        <v>235</v>
      </c>
      <c r="M6538" t="s">
        <v>829</v>
      </c>
      <c r="N6538">
        <v>0</v>
      </c>
      <c r="O6538">
        <v>0</v>
      </c>
      <c r="P6538" t="s">
        <v>829</v>
      </c>
      <c r="Q6538" t="s">
        <v>829</v>
      </c>
      <c r="R6538" t="s">
        <v>829</v>
      </c>
      <c r="S6538">
        <v>0</v>
      </c>
      <c r="T6538">
        <v>0</v>
      </c>
      <c r="U6538">
        <v>0</v>
      </c>
      <c r="V6538">
        <v>0</v>
      </c>
    </row>
    <row r="6539" spans="1:22" x14ac:dyDescent="0.3">
      <c r="A6539">
        <v>202324</v>
      </c>
      <c r="B6539" t="s">
        <v>820</v>
      </c>
      <c r="C6539" t="s">
        <v>821</v>
      </c>
      <c r="D6539" t="s">
        <v>822</v>
      </c>
      <c r="E6539" t="s">
        <v>823</v>
      </c>
      <c r="F6539" t="s">
        <v>926</v>
      </c>
      <c r="G6539" t="s">
        <v>927</v>
      </c>
      <c r="H6539" t="s">
        <v>1006</v>
      </c>
      <c r="I6539">
        <v>855</v>
      </c>
      <c r="J6539" t="s">
        <v>1007</v>
      </c>
      <c r="K6539" t="s">
        <v>828</v>
      </c>
      <c r="L6539" t="s">
        <v>235</v>
      </c>
      <c r="M6539" t="s">
        <v>829</v>
      </c>
      <c r="N6539">
        <v>0</v>
      </c>
      <c r="O6539">
        <v>0</v>
      </c>
      <c r="P6539" t="s">
        <v>829</v>
      </c>
      <c r="Q6539" t="s">
        <v>829</v>
      </c>
      <c r="R6539" t="s">
        <v>829</v>
      </c>
      <c r="S6539">
        <v>0</v>
      </c>
      <c r="T6539">
        <v>0</v>
      </c>
      <c r="U6539">
        <v>0</v>
      </c>
      <c r="V6539">
        <v>0</v>
      </c>
    </row>
    <row r="6540" spans="1:22" x14ac:dyDescent="0.3">
      <c r="A6540">
        <v>202122</v>
      </c>
      <c r="B6540" t="s">
        <v>820</v>
      </c>
      <c r="C6540" t="s">
        <v>821</v>
      </c>
      <c r="D6540" t="s">
        <v>822</v>
      </c>
      <c r="E6540" t="s">
        <v>823</v>
      </c>
      <c r="F6540" t="s">
        <v>926</v>
      </c>
      <c r="G6540" t="s">
        <v>927</v>
      </c>
      <c r="H6540" t="s">
        <v>1006</v>
      </c>
      <c r="I6540">
        <v>855</v>
      </c>
      <c r="J6540" t="s">
        <v>1007</v>
      </c>
      <c r="K6540" t="s">
        <v>828</v>
      </c>
      <c r="L6540" t="s">
        <v>534</v>
      </c>
      <c r="M6540">
        <v>468553</v>
      </c>
      <c r="N6540">
        <v>3781077</v>
      </c>
      <c r="O6540">
        <v>547693</v>
      </c>
      <c r="P6540">
        <v>8426260</v>
      </c>
      <c r="Q6540">
        <v>540978</v>
      </c>
      <c r="R6540" t="s">
        <v>829</v>
      </c>
      <c r="S6540">
        <v>13764561</v>
      </c>
      <c r="T6540">
        <v>86347</v>
      </c>
      <c r="U6540">
        <v>13678214</v>
      </c>
      <c r="V6540">
        <v>84</v>
      </c>
    </row>
    <row r="6541" spans="1:22" x14ac:dyDescent="0.3">
      <c r="A6541">
        <v>202223</v>
      </c>
      <c r="B6541" t="s">
        <v>820</v>
      </c>
      <c r="C6541" t="s">
        <v>821</v>
      </c>
      <c r="D6541" t="s">
        <v>822</v>
      </c>
      <c r="E6541" t="s">
        <v>823</v>
      </c>
      <c r="F6541" t="s">
        <v>926</v>
      </c>
      <c r="G6541" t="s">
        <v>927</v>
      </c>
      <c r="H6541" t="s">
        <v>1006</v>
      </c>
      <c r="I6541">
        <v>855</v>
      </c>
      <c r="J6541" t="s">
        <v>1007</v>
      </c>
      <c r="K6541" t="s">
        <v>828</v>
      </c>
      <c r="L6541" t="s">
        <v>534</v>
      </c>
      <c r="M6541">
        <v>35886</v>
      </c>
      <c r="N6541">
        <v>3615949</v>
      </c>
      <c r="O6541">
        <v>371809</v>
      </c>
      <c r="P6541">
        <v>9196962</v>
      </c>
      <c r="Q6541">
        <v>532280</v>
      </c>
      <c r="R6541" t="s">
        <v>829</v>
      </c>
      <c r="S6541">
        <v>13752886</v>
      </c>
      <c r="T6541">
        <v>65798</v>
      </c>
      <c r="U6541">
        <v>13687088</v>
      </c>
      <c r="V6541">
        <v>85</v>
      </c>
    </row>
    <row r="6542" spans="1:22" x14ac:dyDescent="0.3">
      <c r="A6542">
        <v>202324</v>
      </c>
      <c r="B6542" t="s">
        <v>820</v>
      </c>
      <c r="C6542" t="s">
        <v>821</v>
      </c>
      <c r="D6542" t="s">
        <v>822</v>
      </c>
      <c r="E6542" t="s">
        <v>823</v>
      </c>
      <c r="F6542" t="s">
        <v>926</v>
      </c>
      <c r="G6542" t="s">
        <v>927</v>
      </c>
      <c r="H6542" t="s">
        <v>1006</v>
      </c>
      <c r="I6542">
        <v>855</v>
      </c>
      <c r="J6542" t="s">
        <v>1007</v>
      </c>
      <c r="K6542" t="s">
        <v>828</v>
      </c>
      <c r="L6542" t="s">
        <v>534</v>
      </c>
      <c r="M6542">
        <v>716000</v>
      </c>
      <c r="N6542">
        <v>3638545</v>
      </c>
      <c r="O6542">
        <v>0</v>
      </c>
      <c r="P6542">
        <v>10682755</v>
      </c>
      <c r="Q6542">
        <v>509325</v>
      </c>
      <c r="R6542" t="s">
        <v>829</v>
      </c>
      <c r="S6542">
        <v>15546625</v>
      </c>
      <c r="T6542">
        <v>0</v>
      </c>
      <c r="U6542">
        <v>15546625</v>
      </c>
      <c r="V6542">
        <v>98</v>
      </c>
    </row>
    <row r="6543" spans="1:22" x14ac:dyDescent="0.3">
      <c r="A6543">
        <v>202122</v>
      </c>
      <c r="B6543" t="s">
        <v>820</v>
      </c>
      <c r="C6543" t="s">
        <v>821</v>
      </c>
      <c r="D6543" t="s">
        <v>822</v>
      </c>
      <c r="E6543" t="s">
        <v>823</v>
      </c>
      <c r="F6543" t="s">
        <v>926</v>
      </c>
      <c r="G6543" t="s">
        <v>927</v>
      </c>
      <c r="H6543" t="s">
        <v>1006</v>
      </c>
      <c r="I6543">
        <v>855</v>
      </c>
      <c r="J6543" t="s">
        <v>1007</v>
      </c>
      <c r="K6543" t="s">
        <v>828</v>
      </c>
      <c r="L6543" t="s">
        <v>603</v>
      </c>
      <c r="M6543" t="s">
        <v>829</v>
      </c>
      <c r="N6543" t="s">
        <v>829</v>
      </c>
      <c r="O6543" t="s">
        <v>829</v>
      </c>
      <c r="P6543">
        <v>0</v>
      </c>
      <c r="Q6543">
        <v>0</v>
      </c>
      <c r="R6543">
        <v>0</v>
      </c>
      <c r="S6543">
        <v>0</v>
      </c>
      <c r="T6543">
        <v>0</v>
      </c>
      <c r="U6543">
        <v>0</v>
      </c>
      <c r="V6543">
        <v>0</v>
      </c>
    </row>
    <row r="6544" spans="1:22" x14ac:dyDescent="0.3">
      <c r="A6544">
        <v>202223</v>
      </c>
      <c r="B6544" t="s">
        <v>820</v>
      </c>
      <c r="C6544" t="s">
        <v>821</v>
      </c>
      <c r="D6544" t="s">
        <v>822</v>
      </c>
      <c r="E6544" t="s">
        <v>823</v>
      </c>
      <c r="F6544" t="s">
        <v>926</v>
      </c>
      <c r="G6544" t="s">
        <v>927</v>
      </c>
      <c r="H6544" t="s">
        <v>1006</v>
      </c>
      <c r="I6544">
        <v>855</v>
      </c>
      <c r="J6544" t="s">
        <v>1007</v>
      </c>
      <c r="K6544" t="s">
        <v>828</v>
      </c>
      <c r="L6544" t="s">
        <v>603</v>
      </c>
      <c r="M6544" t="s">
        <v>829</v>
      </c>
      <c r="N6544" t="s">
        <v>829</v>
      </c>
      <c r="O6544" t="s">
        <v>829</v>
      </c>
      <c r="P6544">
        <v>0</v>
      </c>
      <c r="Q6544">
        <v>0</v>
      </c>
      <c r="R6544">
        <v>0</v>
      </c>
      <c r="S6544">
        <v>0</v>
      </c>
      <c r="T6544">
        <v>0</v>
      </c>
      <c r="U6544">
        <v>0</v>
      </c>
      <c r="V6544">
        <v>0</v>
      </c>
    </row>
    <row r="6545" spans="1:22" x14ac:dyDescent="0.3">
      <c r="A6545">
        <v>202324</v>
      </c>
      <c r="B6545" t="s">
        <v>820</v>
      </c>
      <c r="C6545" t="s">
        <v>821</v>
      </c>
      <c r="D6545" t="s">
        <v>822</v>
      </c>
      <c r="E6545" t="s">
        <v>823</v>
      </c>
      <c r="F6545" t="s">
        <v>926</v>
      </c>
      <c r="G6545" t="s">
        <v>927</v>
      </c>
      <c r="H6545" t="s">
        <v>1006</v>
      </c>
      <c r="I6545">
        <v>855</v>
      </c>
      <c r="J6545" t="s">
        <v>1007</v>
      </c>
      <c r="K6545" t="s">
        <v>828</v>
      </c>
      <c r="L6545" t="s">
        <v>603</v>
      </c>
      <c r="M6545" t="s">
        <v>829</v>
      </c>
      <c r="N6545" t="s">
        <v>829</v>
      </c>
      <c r="O6545" t="s">
        <v>829</v>
      </c>
      <c r="P6545">
        <v>0</v>
      </c>
      <c r="Q6545">
        <v>0</v>
      </c>
      <c r="R6545">
        <v>0</v>
      </c>
      <c r="S6545">
        <v>0</v>
      </c>
      <c r="T6545">
        <v>0</v>
      </c>
      <c r="U6545">
        <v>0</v>
      </c>
      <c r="V6545">
        <v>0</v>
      </c>
    </row>
    <row r="6546" spans="1:22" x14ac:dyDescent="0.3">
      <c r="A6546">
        <v>202122</v>
      </c>
      <c r="B6546" t="s">
        <v>820</v>
      </c>
      <c r="C6546" t="s">
        <v>821</v>
      </c>
      <c r="D6546" t="s">
        <v>822</v>
      </c>
      <c r="E6546" t="s">
        <v>823</v>
      </c>
      <c r="F6546" t="s">
        <v>926</v>
      </c>
      <c r="G6546" t="s">
        <v>927</v>
      </c>
      <c r="H6546" t="s">
        <v>1006</v>
      </c>
      <c r="I6546">
        <v>855</v>
      </c>
      <c r="J6546" t="s">
        <v>1007</v>
      </c>
      <c r="K6546" t="s">
        <v>828</v>
      </c>
      <c r="L6546" t="s">
        <v>606</v>
      </c>
      <c r="M6546">
        <v>0</v>
      </c>
      <c r="N6546">
        <v>0</v>
      </c>
      <c r="O6546">
        <v>0</v>
      </c>
      <c r="P6546">
        <v>0</v>
      </c>
      <c r="Q6546">
        <v>0</v>
      </c>
      <c r="R6546">
        <v>0</v>
      </c>
      <c r="S6546">
        <v>0</v>
      </c>
      <c r="T6546">
        <v>0</v>
      </c>
      <c r="U6546">
        <v>0</v>
      </c>
      <c r="V6546">
        <v>0</v>
      </c>
    </row>
    <row r="6547" spans="1:22" x14ac:dyDescent="0.3">
      <c r="A6547">
        <v>202223</v>
      </c>
      <c r="B6547" t="s">
        <v>820</v>
      </c>
      <c r="C6547" t="s">
        <v>821</v>
      </c>
      <c r="D6547" t="s">
        <v>822</v>
      </c>
      <c r="E6547" t="s">
        <v>823</v>
      </c>
      <c r="F6547" t="s">
        <v>926</v>
      </c>
      <c r="G6547" t="s">
        <v>927</v>
      </c>
      <c r="H6547" t="s">
        <v>1006</v>
      </c>
      <c r="I6547">
        <v>855</v>
      </c>
      <c r="J6547" t="s">
        <v>1007</v>
      </c>
      <c r="K6547" t="s">
        <v>828</v>
      </c>
      <c r="L6547" t="s">
        <v>606</v>
      </c>
      <c r="M6547">
        <v>0</v>
      </c>
      <c r="N6547">
        <v>0</v>
      </c>
      <c r="O6547">
        <v>0</v>
      </c>
      <c r="P6547">
        <v>0</v>
      </c>
      <c r="Q6547">
        <v>0</v>
      </c>
      <c r="R6547">
        <v>0</v>
      </c>
      <c r="S6547">
        <v>0</v>
      </c>
      <c r="T6547">
        <v>0</v>
      </c>
      <c r="U6547">
        <v>0</v>
      </c>
      <c r="V6547">
        <v>0</v>
      </c>
    </row>
    <row r="6548" spans="1:22" x14ac:dyDescent="0.3">
      <c r="A6548">
        <v>202324</v>
      </c>
      <c r="B6548" t="s">
        <v>820</v>
      </c>
      <c r="C6548" t="s">
        <v>821</v>
      </c>
      <c r="D6548" t="s">
        <v>822</v>
      </c>
      <c r="E6548" t="s">
        <v>823</v>
      </c>
      <c r="F6548" t="s">
        <v>926</v>
      </c>
      <c r="G6548" t="s">
        <v>927</v>
      </c>
      <c r="H6548" t="s">
        <v>1006</v>
      </c>
      <c r="I6548">
        <v>855</v>
      </c>
      <c r="J6548" t="s">
        <v>1007</v>
      </c>
      <c r="K6548" t="s">
        <v>828</v>
      </c>
      <c r="L6548" t="s">
        <v>606</v>
      </c>
      <c r="M6548">
        <v>0</v>
      </c>
      <c r="N6548">
        <v>0</v>
      </c>
      <c r="O6548">
        <v>0</v>
      </c>
      <c r="P6548">
        <v>0</v>
      </c>
      <c r="Q6548">
        <v>0</v>
      </c>
      <c r="R6548">
        <v>0</v>
      </c>
      <c r="S6548">
        <v>0</v>
      </c>
      <c r="T6548">
        <v>0</v>
      </c>
      <c r="U6548">
        <v>0</v>
      </c>
      <c r="V6548">
        <v>0</v>
      </c>
    </row>
    <row r="6549" spans="1:22" x14ac:dyDescent="0.3">
      <c r="A6549">
        <v>202122</v>
      </c>
      <c r="B6549" t="s">
        <v>820</v>
      </c>
      <c r="C6549" t="s">
        <v>821</v>
      </c>
      <c r="D6549" t="s">
        <v>822</v>
      </c>
      <c r="E6549" t="s">
        <v>823</v>
      </c>
      <c r="F6549" t="s">
        <v>926</v>
      </c>
      <c r="G6549" t="s">
        <v>927</v>
      </c>
      <c r="H6549" t="s">
        <v>1006</v>
      </c>
      <c r="I6549">
        <v>855</v>
      </c>
      <c r="J6549" t="s">
        <v>1007</v>
      </c>
      <c r="K6549" t="s">
        <v>828</v>
      </c>
      <c r="L6549" t="s">
        <v>609</v>
      </c>
      <c r="M6549" t="s">
        <v>829</v>
      </c>
      <c r="N6549" t="s">
        <v>829</v>
      </c>
      <c r="O6549" t="s">
        <v>829</v>
      </c>
      <c r="P6549" t="s">
        <v>829</v>
      </c>
      <c r="Q6549">
        <v>0</v>
      </c>
      <c r="R6549" t="s">
        <v>829</v>
      </c>
      <c r="S6549">
        <v>0</v>
      </c>
      <c r="T6549">
        <v>0</v>
      </c>
      <c r="U6549">
        <v>0</v>
      </c>
      <c r="V6549">
        <v>0</v>
      </c>
    </row>
    <row r="6550" spans="1:22" x14ac:dyDescent="0.3">
      <c r="A6550">
        <v>202223</v>
      </c>
      <c r="B6550" t="s">
        <v>820</v>
      </c>
      <c r="C6550" t="s">
        <v>821</v>
      </c>
      <c r="D6550" t="s">
        <v>822</v>
      </c>
      <c r="E6550" t="s">
        <v>823</v>
      </c>
      <c r="F6550" t="s">
        <v>926</v>
      </c>
      <c r="G6550" t="s">
        <v>927</v>
      </c>
      <c r="H6550" t="s">
        <v>1006</v>
      </c>
      <c r="I6550">
        <v>855</v>
      </c>
      <c r="J6550" t="s">
        <v>1007</v>
      </c>
      <c r="K6550" t="s">
        <v>828</v>
      </c>
      <c r="L6550" t="s">
        <v>609</v>
      </c>
      <c r="M6550" t="s">
        <v>829</v>
      </c>
      <c r="N6550" t="s">
        <v>829</v>
      </c>
      <c r="O6550" t="s">
        <v>829</v>
      </c>
      <c r="P6550" t="s">
        <v>829</v>
      </c>
      <c r="Q6550">
        <v>0</v>
      </c>
      <c r="R6550" t="s">
        <v>829</v>
      </c>
      <c r="S6550">
        <v>0</v>
      </c>
      <c r="T6550">
        <v>0</v>
      </c>
      <c r="U6550">
        <v>0</v>
      </c>
      <c r="V6550">
        <v>0</v>
      </c>
    </row>
    <row r="6551" spans="1:22" x14ac:dyDescent="0.3">
      <c r="A6551">
        <v>202122</v>
      </c>
      <c r="B6551" t="s">
        <v>820</v>
      </c>
      <c r="C6551" t="s">
        <v>821</v>
      </c>
      <c r="D6551" t="s">
        <v>822</v>
      </c>
      <c r="E6551" t="s">
        <v>823</v>
      </c>
      <c r="F6551" t="s">
        <v>926</v>
      </c>
      <c r="G6551" t="s">
        <v>927</v>
      </c>
      <c r="H6551" t="s">
        <v>1006</v>
      </c>
      <c r="I6551">
        <v>855</v>
      </c>
      <c r="J6551" t="s">
        <v>1007</v>
      </c>
      <c r="K6551" t="s">
        <v>828</v>
      </c>
      <c r="L6551" t="s">
        <v>830</v>
      </c>
      <c r="M6551">
        <v>0</v>
      </c>
      <c r="N6551">
        <v>0</v>
      </c>
      <c r="O6551">
        <v>0</v>
      </c>
      <c r="P6551">
        <v>0</v>
      </c>
      <c r="Q6551">
        <v>0</v>
      </c>
      <c r="R6551">
        <v>0</v>
      </c>
      <c r="S6551">
        <v>0</v>
      </c>
      <c r="T6551">
        <v>0</v>
      </c>
      <c r="U6551">
        <v>0</v>
      </c>
      <c r="V6551">
        <v>0</v>
      </c>
    </row>
    <row r="6552" spans="1:22" x14ac:dyDescent="0.3">
      <c r="A6552">
        <v>202223</v>
      </c>
      <c r="B6552" t="s">
        <v>820</v>
      </c>
      <c r="C6552" t="s">
        <v>821</v>
      </c>
      <c r="D6552" t="s">
        <v>822</v>
      </c>
      <c r="E6552" t="s">
        <v>823</v>
      </c>
      <c r="F6552" t="s">
        <v>926</v>
      </c>
      <c r="G6552" t="s">
        <v>927</v>
      </c>
      <c r="H6552" t="s">
        <v>1006</v>
      </c>
      <c r="I6552">
        <v>855</v>
      </c>
      <c r="J6552" t="s">
        <v>1007</v>
      </c>
      <c r="K6552" t="s">
        <v>828</v>
      </c>
      <c r="L6552" t="s">
        <v>830</v>
      </c>
      <c r="M6552">
        <v>0</v>
      </c>
      <c r="N6552">
        <v>47211</v>
      </c>
      <c r="O6552">
        <v>40906</v>
      </c>
      <c r="P6552">
        <v>81510</v>
      </c>
      <c r="Q6552">
        <v>0</v>
      </c>
      <c r="R6552">
        <v>0</v>
      </c>
      <c r="S6552">
        <v>169627</v>
      </c>
      <c r="T6552">
        <v>0</v>
      </c>
      <c r="U6552">
        <v>169627</v>
      </c>
      <c r="V6552">
        <v>1</v>
      </c>
    </row>
    <row r="6553" spans="1:22" x14ac:dyDescent="0.3">
      <c r="A6553">
        <v>202324</v>
      </c>
      <c r="B6553" t="s">
        <v>820</v>
      </c>
      <c r="C6553" t="s">
        <v>821</v>
      </c>
      <c r="D6553" t="s">
        <v>822</v>
      </c>
      <c r="E6553" t="s">
        <v>823</v>
      </c>
      <c r="F6553" t="s">
        <v>926</v>
      </c>
      <c r="G6553" t="s">
        <v>927</v>
      </c>
      <c r="H6553" t="s">
        <v>1006</v>
      </c>
      <c r="I6553">
        <v>855</v>
      </c>
      <c r="J6553" t="s">
        <v>1007</v>
      </c>
      <c r="K6553" t="s">
        <v>828</v>
      </c>
      <c r="L6553" t="s">
        <v>830</v>
      </c>
      <c r="M6553">
        <v>0</v>
      </c>
      <c r="N6553">
        <v>43401</v>
      </c>
      <c r="O6553">
        <v>34482</v>
      </c>
      <c r="P6553">
        <v>72505</v>
      </c>
      <c r="Q6553">
        <v>0</v>
      </c>
      <c r="R6553">
        <v>0</v>
      </c>
      <c r="S6553">
        <v>150388</v>
      </c>
      <c r="T6553">
        <v>0</v>
      </c>
      <c r="U6553">
        <v>150388</v>
      </c>
      <c r="V6553">
        <v>1</v>
      </c>
    </row>
    <row r="6554" spans="1:22" x14ac:dyDescent="0.3">
      <c r="A6554">
        <v>202122</v>
      </c>
      <c r="B6554" t="s">
        <v>820</v>
      </c>
      <c r="C6554" t="s">
        <v>821</v>
      </c>
      <c r="D6554" t="s">
        <v>822</v>
      </c>
      <c r="E6554" t="s">
        <v>823</v>
      </c>
      <c r="F6554" t="s">
        <v>926</v>
      </c>
      <c r="G6554" t="s">
        <v>927</v>
      </c>
      <c r="H6554" t="s">
        <v>1006</v>
      </c>
      <c r="I6554">
        <v>855</v>
      </c>
      <c r="J6554" t="s">
        <v>1007</v>
      </c>
      <c r="K6554" t="s">
        <v>828</v>
      </c>
      <c r="L6554" t="s">
        <v>537</v>
      </c>
      <c r="M6554">
        <v>125950</v>
      </c>
      <c r="N6554">
        <v>7520318</v>
      </c>
      <c r="O6554">
        <v>5753656</v>
      </c>
      <c r="P6554">
        <v>9722702</v>
      </c>
      <c r="Q6554">
        <v>2875</v>
      </c>
      <c r="R6554">
        <v>302774</v>
      </c>
      <c r="S6554">
        <v>23428275</v>
      </c>
      <c r="T6554">
        <v>170987</v>
      </c>
      <c r="U6554">
        <v>23257288</v>
      </c>
      <c r="V6554">
        <v>142</v>
      </c>
    </row>
    <row r="6555" spans="1:22" x14ac:dyDescent="0.3">
      <c r="A6555">
        <v>202223</v>
      </c>
      <c r="B6555" t="s">
        <v>820</v>
      </c>
      <c r="C6555" t="s">
        <v>821</v>
      </c>
      <c r="D6555" t="s">
        <v>822</v>
      </c>
      <c r="E6555" t="s">
        <v>823</v>
      </c>
      <c r="F6555" t="s">
        <v>926</v>
      </c>
      <c r="G6555" t="s">
        <v>927</v>
      </c>
      <c r="H6555" t="s">
        <v>1006</v>
      </c>
      <c r="I6555">
        <v>855</v>
      </c>
      <c r="J6555" t="s">
        <v>1007</v>
      </c>
      <c r="K6555" t="s">
        <v>828</v>
      </c>
      <c r="L6555" t="s">
        <v>537</v>
      </c>
      <c r="M6555">
        <v>133932</v>
      </c>
      <c r="N6555">
        <v>7119661</v>
      </c>
      <c r="O6555">
        <v>6168714</v>
      </c>
      <c r="P6555">
        <v>12292024</v>
      </c>
      <c r="Q6555">
        <v>0</v>
      </c>
      <c r="R6555">
        <v>1494582</v>
      </c>
      <c r="S6555">
        <v>27208913</v>
      </c>
      <c r="T6555">
        <v>0</v>
      </c>
      <c r="U6555">
        <v>27208913</v>
      </c>
      <c r="V6555">
        <v>169</v>
      </c>
    </row>
    <row r="6556" spans="1:22" x14ac:dyDescent="0.3">
      <c r="A6556">
        <v>202324</v>
      </c>
      <c r="B6556" t="s">
        <v>820</v>
      </c>
      <c r="C6556" t="s">
        <v>821</v>
      </c>
      <c r="D6556" t="s">
        <v>822</v>
      </c>
      <c r="E6556" t="s">
        <v>823</v>
      </c>
      <c r="F6556" t="s">
        <v>926</v>
      </c>
      <c r="G6556" t="s">
        <v>927</v>
      </c>
      <c r="H6556" t="s">
        <v>1006</v>
      </c>
      <c r="I6556">
        <v>855</v>
      </c>
      <c r="J6556" t="s">
        <v>1007</v>
      </c>
      <c r="K6556" t="s">
        <v>828</v>
      </c>
      <c r="L6556" t="s">
        <v>537</v>
      </c>
      <c r="M6556">
        <v>115013</v>
      </c>
      <c r="N6556">
        <v>8051399</v>
      </c>
      <c r="O6556">
        <v>6396798</v>
      </c>
      <c r="P6556">
        <v>13450518</v>
      </c>
      <c r="Q6556">
        <v>0</v>
      </c>
      <c r="R6556">
        <v>2174591</v>
      </c>
      <c r="S6556">
        <v>30188319</v>
      </c>
      <c r="T6556">
        <v>0</v>
      </c>
      <c r="U6556">
        <v>30188319</v>
      </c>
      <c r="V6556">
        <v>190</v>
      </c>
    </row>
    <row r="6557" spans="1:22" x14ac:dyDescent="0.3">
      <c r="A6557">
        <v>202122</v>
      </c>
      <c r="B6557" t="s">
        <v>820</v>
      </c>
      <c r="C6557" t="s">
        <v>821</v>
      </c>
      <c r="D6557" t="s">
        <v>822</v>
      </c>
      <c r="E6557" t="s">
        <v>823</v>
      </c>
      <c r="F6557" t="s">
        <v>926</v>
      </c>
      <c r="G6557" t="s">
        <v>927</v>
      </c>
      <c r="H6557" t="s">
        <v>1006</v>
      </c>
      <c r="I6557">
        <v>855</v>
      </c>
      <c r="J6557" t="s">
        <v>1007</v>
      </c>
      <c r="K6557" t="s">
        <v>828</v>
      </c>
      <c r="L6557" t="s">
        <v>572</v>
      </c>
      <c r="M6557">
        <v>0</v>
      </c>
      <c r="N6557">
        <v>268788</v>
      </c>
      <c r="O6557">
        <v>320017</v>
      </c>
      <c r="P6557">
        <v>13093442</v>
      </c>
      <c r="Q6557">
        <v>11995628</v>
      </c>
      <c r="R6557">
        <v>4205655</v>
      </c>
      <c r="S6557">
        <v>29883530</v>
      </c>
      <c r="T6557">
        <v>84149</v>
      </c>
      <c r="U6557">
        <v>29799381</v>
      </c>
      <c r="V6557">
        <v>182</v>
      </c>
    </row>
    <row r="6558" spans="1:22" x14ac:dyDescent="0.3">
      <c r="A6558">
        <v>202223</v>
      </c>
      <c r="B6558" t="s">
        <v>820</v>
      </c>
      <c r="C6558" t="s">
        <v>821</v>
      </c>
      <c r="D6558" t="s">
        <v>822</v>
      </c>
      <c r="E6558" t="s">
        <v>823</v>
      </c>
      <c r="F6558" t="s">
        <v>926</v>
      </c>
      <c r="G6558" t="s">
        <v>927</v>
      </c>
      <c r="H6558" t="s">
        <v>1006</v>
      </c>
      <c r="I6558">
        <v>855</v>
      </c>
      <c r="J6558" t="s">
        <v>1007</v>
      </c>
      <c r="K6558" t="s">
        <v>828</v>
      </c>
      <c r="L6558" t="s">
        <v>572</v>
      </c>
      <c r="M6558">
        <v>0</v>
      </c>
      <c r="N6558">
        <v>162618</v>
      </c>
      <c r="O6558">
        <v>592780</v>
      </c>
      <c r="P6558">
        <v>23013472</v>
      </c>
      <c r="Q6558">
        <v>6553157</v>
      </c>
      <c r="R6558">
        <v>61168</v>
      </c>
      <c r="S6558">
        <v>30383195</v>
      </c>
      <c r="T6558">
        <v>151054</v>
      </c>
      <c r="U6558">
        <v>30232141</v>
      </c>
      <c r="V6558">
        <v>188</v>
      </c>
    </row>
    <row r="6559" spans="1:22" x14ac:dyDescent="0.3">
      <c r="A6559">
        <v>202324</v>
      </c>
      <c r="B6559" t="s">
        <v>820</v>
      </c>
      <c r="C6559" t="s">
        <v>821</v>
      </c>
      <c r="D6559" t="s">
        <v>822</v>
      </c>
      <c r="E6559" t="s">
        <v>823</v>
      </c>
      <c r="F6559" t="s">
        <v>926</v>
      </c>
      <c r="G6559" t="s">
        <v>927</v>
      </c>
      <c r="H6559" t="s">
        <v>1006</v>
      </c>
      <c r="I6559">
        <v>855</v>
      </c>
      <c r="J6559" t="s">
        <v>1007</v>
      </c>
      <c r="K6559" t="s">
        <v>828</v>
      </c>
      <c r="L6559" t="s">
        <v>572</v>
      </c>
      <c r="M6559">
        <v>0</v>
      </c>
      <c r="N6559">
        <v>106982</v>
      </c>
      <c r="O6559">
        <v>287464</v>
      </c>
      <c r="P6559">
        <v>16995212</v>
      </c>
      <c r="Q6559">
        <v>11836163</v>
      </c>
      <c r="R6559">
        <v>3039247</v>
      </c>
      <c r="S6559">
        <v>32265068</v>
      </c>
      <c r="T6559">
        <v>181147</v>
      </c>
      <c r="U6559">
        <v>32083921</v>
      </c>
      <c r="V6559">
        <v>202</v>
      </c>
    </row>
    <row r="6560" spans="1:22" x14ac:dyDescent="0.3">
      <c r="A6560">
        <v>202122</v>
      </c>
      <c r="B6560" t="s">
        <v>820</v>
      </c>
      <c r="C6560" t="s">
        <v>821</v>
      </c>
      <c r="D6560" t="s">
        <v>822</v>
      </c>
      <c r="E6560" t="s">
        <v>823</v>
      </c>
      <c r="F6560" t="s">
        <v>926</v>
      </c>
      <c r="G6560" t="s">
        <v>927</v>
      </c>
      <c r="H6560" t="s">
        <v>1006</v>
      </c>
      <c r="I6560">
        <v>855</v>
      </c>
      <c r="J6560" t="s">
        <v>1007</v>
      </c>
      <c r="K6560" t="s">
        <v>828</v>
      </c>
      <c r="L6560" t="s">
        <v>539</v>
      </c>
      <c r="M6560">
        <v>0</v>
      </c>
      <c r="N6560">
        <v>0</v>
      </c>
      <c r="O6560">
        <v>0</v>
      </c>
      <c r="P6560" t="s">
        <v>829</v>
      </c>
      <c r="Q6560" t="s">
        <v>829</v>
      </c>
      <c r="R6560" t="s">
        <v>829</v>
      </c>
      <c r="S6560">
        <v>0</v>
      </c>
      <c r="T6560">
        <v>0</v>
      </c>
      <c r="U6560">
        <v>0</v>
      </c>
      <c r="V6560">
        <v>0</v>
      </c>
    </row>
    <row r="6561" spans="1:22" x14ac:dyDescent="0.3">
      <c r="A6561">
        <v>202223</v>
      </c>
      <c r="B6561" t="s">
        <v>820</v>
      </c>
      <c r="C6561" t="s">
        <v>821</v>
      </c>
      <c r="D6561" t="s">
        <v>822</v>
      </c>
      <c r="E6561" t="s">
        <v>823</v>
      </c>
      <c r="F6561" t="s">
        <v>926</v>
      </c>
      <c r="G6561" t="s">
        <v>927</v>
      </c>
      <c r="H6561" t="s">
        <v>1006</v>
      </c>
      <c r="I6561">
        <v>855</v>
      </c>
      <c r="J6561" t="s">
        <v>1007</v>
      </c>
      <c r="K6561" t="s">
        <v>828</v>
      </c>
      <c r="L6561" t="s">
        <v>539</v>
      </c>
      <c r="M6561">
        <v>0</v>
      </c>
      <c r="N6561">
        <v>0</v>
      </c>
      <c r="O6561">
        <v>0</v>
      </c>
      <c r="P6561" t="s">
        <v>829</v>
      </c>
      <c r="Q6561" t="s">
        <v>829</v>
      </c>
      <c r="R6561" t="s">
        <v>829</v>
      </c>
      <c r="S6561">
        <v>0</v>
      </c>
      <c r="T6561">
        <v>0</v>
      </c>
      <c r="U6561">
        <v>0</v>
      </c>
      <c r="V6561">
        <v>0</v>
      </c>
    </row>
    <row r="6562" spans="1:22" x14ac:dyDescent="0.3">
      <c r="A6562">
        <v>202324</v>
      </c>
      <c r="B6562" t="s">
        <v>820</v>
      </c>
      <c r="C6562" t="s">
        <v>821</v>
      </c>
      <c r="D6562" t="s">
        <v>822</v>
      </c>
      <c r="E6562" t="s">
        <v>823</v>
      </c>
      <c r="F6562" t="s">
        <v>926</v>
      </c>
      <c r="G6562" t="s">
        <v>927</v>
      </c>
      <c r="H6562" t="s">
        <v>1006</v>
      </c>
      <c r="I6562">
        <v>855</v>
      </c>
      <c r="J6562" t="s">
        <v>1007</v>
      </c>
      <c r="K6562" t="s">
        <v>828</v>
      </c>
      <c r="L6562" t="s">
        <v>539</v>
      </c>
      <c r="M6562">
        <v>0</v>
      </c>
      <c r="N6562">
        <v>0</v>
      </c>
      <c r="O6562">
        <v>0</v>
      </c>
      <c r="P6562" t="s">
        <v>829</v>
      </c>
      <c r="Q6562" t="s">
        <v>829</v>
      </c>
      <c r="R6562" t="s">
        <v>829</v>
      </c>
      <c r="S6562">
        <v>0</v>
      </c>
      <c r="T6562">
        <v>0</v>
      </c>
      <c r="U6562">
        <v>0</v>
      </c>
      <c r="V6562">
        <v>0</v>
      </c>
    </row>
    <row r="6563" spans="1:22" x14ac:dyDescent="0.3">
      <c r="A6563">
        <v>202122</v>
      </c>
      <c r="B6563" t="s">
        <v>820</v>
      </c>
      <c r="C6563" t="s">
        <v>821</v>
      </c>
      <c r="D6563" t="s">
        <v>822</v>
      </c>
      <c r="E6563" t="s">
        <v>823</v>
      </c>
      <c r="F6563" t="s">
        <v>926</v>
      </c>
      <c r="G6563" t="s">
        <v>927</v>
      </c>
      <c r="H6563" t="s">
        <v>1006</v>
      </c>
      <c r="I6563">
        <v>855</v>
      </c>
      <c r="J6563" t="s">
        <v>1007</v>
      </c>
      <c r="K6563" t="s">
        <v>828</v>
      </c>
      <c r="L6563" t="s">
        <v>541</v>
      </c>
      <c r="M6563">
        <v>0</v>
      </c>
      <c r="N6563">
        <v>3914543</v>
      </c>
      <c r="O6563">
        <v>3142374</v>
      </c>
      <c r="P6563">
        <v>116168</v>
      </c>
      <c r="Q6563">
        <v>0</v>
      </c>
      <c r="R6563">
        <v>0</v>
      </c>
      <c r="S6563">
        <v>7173085</v>
      </c>
      <c r="T6563">
        <v>705773</v>
      </c>
      <c r="U6563">
        <v>6467312</v>
      </c>
      <c r="V6563">
        <v>39</v>
      </c>
    </row>
    <row r="6564" spans="1:22" x14ac:dyDescent="0.3">
      <c r="A6564">
        <v>202223</v>
      </c>
      <c r="B6564" t="s">
        <v>820</v>
      </c>
      <c r="C6564" t="s">
        <v>821</v>
      </c>
      <c r="D6564" t="s">
        <v>822</v>
      </c>
      <c r="E6564" t="s">
        <v>823</v>
      </c>
      <c r="F6564" t="s">
        <v>926</v>
      </c>
      <c r="G6564" t="s">
        <v>927</v>
      </c>
      <c r="H6564" t="s">
        <v>1006</v>
      </c>
      <c r="I6564">
        <v>855</v>
      </c>
      <c r="J6564" t="s">
        <v>1007</v>
      </c>
      <c r="K6564" t="s">
        <v>828</v>
      </c>
      <c r="L6564" t="s">
        <v>541</v>
      </c>
      <c r="M6564">
        <v>0</v>
      </c>
      <c r="N6564">
        <v>3878308</v>
      </c>
      <c r="O6564">
        <v>3147183</v>
      </c>
      <c r="P6564">
        <v>123879</v>
      </c>
      <c r="Q6564">
        <v>0</v>
      </c>
      <c r="R6564">
        <v>0</v>
      </c>
      <c r="S6564">
        <v>7149370</v>
      </c>
      <c r="T6564">
        <v>720870</v>
      </c>
      <c r="U6564">
        <v>6428500</v>
      </c>
      <c r="V6564">
        <v>40</v>
      </c>
    </row>
    <row r="6565" spans="1:22" x14ac:dyDescent="0.3">
      <c r="A6565">
        <v>202324</v>
      </c>
      <c r="B6565" t="s">
        <v>820</v>
      </c>
      <c r="C6565" t="s">
        <v>821</v>
      </c>
      <c r="D6565" t="s">
        <v>822</v>
      </c>
      <c r="E6565" t="s">
        <v>823</v>
      </c>
      <c r="F6565" t="s">
        <v>926</v>
      </c>
      <c r="G6565" t="s">
        <v>927</v>
      </c>
      <c r="H6565" t="s">
        <v>1006</v>
      </c>
      <c r="I6565">
        <v>855</v>
      </c>
      <c r="J6565" t="s">
        <v>1007</v>
      </c>
      <c r="K6565" t="s">
        <v>828</v>
      </c>
      <c r="L6565" t="s">
        <v>541</v>
      </c>
      <c r="M6565">
        <v>0</v>
      </c>
      <c r="N6565">
        <v>4128256</v>
      </c>
      <c r="O6565">
        <v>3373500</v>
      </c>
      <c r="P6565">
        <v>136051</v>
      </c>
      <c r="Q6565">
        <v>0</v>
      </c>
      <c r="R6565">
        <v>0</v>
      </c>
      <c r="S6565">
        <v>7637807</v>
      </c>
      <c r="T6565">
        <v>1337321</v>
      </c>
      <c r="U6565">
        <v>6300486</v>
      </c>
      <c r="V6565">
        <v>40</v>
      </c>
    </row>
    <row r="6566" spans="1:22" x14ac:dyDescent="0.3">
      <c r="A6566">
        <v>202122</v>
      </c>
      <c r="B6566" t="s">
        <v>820</v>
      </c>
      <c r="C6566" t="s">
        <v>821</v>
      </c>
      <c r="D6566" t="s">
        <v>822</v>
      </c>
      <c r="E6566" t="s">
        <v>823</v>
      </c>
      <c r="F6566" t="s">
        <v>926</v>
      </c>
      <c r="G6566" t="s">
        <v>927</v>
      </c>
      <c r="H6566" t="s">
        <v>1006</v>
      </c>
      <c r="I6566">
        <v>855</v>
      </c>
      <c r="J6566" t="s">
        <v>1007</v>
      </c>
      <c r="K6566" t="s">
        <v>828</v>
      </c>
      <c r="L6566" t="s">
        <v>831</v>
      </c>
      <c r="M6566" t="s">
        <v>829</v>
      </c>
      <c r="N6566" t="s">
        <v>829</v>
      </c>
      <c r="O6566" t="s">
        <v>829</v>
      </c>
      <c r="P6566">
        <v>0</v>
      </c>
      <c r="Q6566">
        <v>0</v>
      </c>
      <c r="R6566" t="s">
        <v>829</v>
      </c>
      <c r="S6566">
        <v>0</v>
      </c>
      <c r="T6566">
        <v>0</v>
      </c>
      <c r="U6566">
        <v>0</v>
      </c>
      <c r="V6566">
        <v>0</v>
      </c>
    </row>
    <row r="6567" spans="1:22" x14ac:dyDescent="0.3">
      <c r="A6567">
        <v>202223</v>
      </c>
      <c r="B6567" t="s">
        <v>820</v>
      </c>
      <c r="C6567" t="s">
        <v>821</v>
      </c>
      <c r="D6567" t="s">
        <v>822</v>
      </c>
      <c r="E6567" t="s">
        <v>823</v>
      </c>
      <c r="F6567" t="s">
        <v>926</v>
      </c>
      <c r="G6567" t="s">
        <v>927</v>
      </c>
      <c r="H6567" t="s">
        <v>1006</v>
      </c>
      <c r="I6567">
        <v>855</v>
      </c>
      <c r="J6567" t="s">
        <v>1007</v>
      </c>
      <c r="K6567" t="s">
        <v>828</v>
      </c>
      <c r="L6567" t="s">
        <v>831</v>
      </c>
      <c r="M6567" t="s">
        <v>829</v>
      </c>
      <c r="N6567" t="s">
        <v>829</v>
      </c>
      <c r="O6567" t="s">
        <v>829</v>
      </c>
      <c r="P6567">
        <v>0</v>
      </c>
      <c r="Q6567">
        <v>0</v>
      </c>
      <c r="R6567" t="s">
        <v>829</v>
      </c>
      <c r="S6567">
        <v>0</v>
      </c>
      <c r="T6567">
        <v>0</v>
      </c>
      <c r="U6567">
        <v>0</v>
      </c>
      <c r="V6567">
        <v>0</v>
      </c>
    </row>
    <row r="6568" spans="1:22" x14ac:dyDescent="0.3">
      <c r="A6568">
        <v>202324</v>
      </c>
      <c r="B6568" t="s">
        <v>820</v>
      </c>
      <c r="C6568" t="s">
        <v>821</v>
      </c>
      <c r="D6568" t="s">
        <v>822</v>
      </c>
      <c r="E6568" t="s">
        <v>823</v>
      </c>
      <c r="F6568" t="s">
        <v>926</v>
      </c>
      <c r="G6568" t="s">
        <v>927</v>
      </c>
      <c r="H6568" t="s">
        <v>1006</v>
      </c>
      <c r="I6568">
        <v>855</v>
      </c>
      <c r="J6568" t="s">
        <v>1007</v>
      </c>
      <c r="K6568" t="s">
        <v>828</v>
      </c>
      <c r="L6568" t="s">
        <v>831</v>
      </c>
      <c r="M6568" t="s">
        <v>829</v>
      </c>
      <c r="N6568" t="s">
        <v>829</v>
      </c>
      <c r="O6568" t="s">
        <v>829</v>
      </c>
      <c r="P6568">
        <v>0</v>
      </c>
      <c r="Q6568">
        <v>0</v>
      </c>
      <c r="R6568" t="s">
        <v>829</v>
      </c>
      <c r="S6568">
        <v>0</v>
      </c>
      <c r="T6568">
        <v>0</v>
      </c>
      <c r="U6568">
        <v>0</v>
      </c>
      <c r="V6568">
        <v>0</v>
      </c>
    </row>
    <row r="6569" spans="1:22" x14ac:dyDescent="0.3">
      <c r="A6569">
        <v>202122</v>
      </c>
      <c r="B6569" t="s">
        <v>820</v>
      </c>
      <c r="C6569" t="s">
        <v>821</v>
      </c>
      <c r="D6569" t="s">
        <v>822</v>
      </c>
      <c r="E6569" t="s">
        <v>823</v>
      </c>
      <c r="F6569" t="s">
        <v>926</v>
      </c>
      <c r="G6569" t="s">
        <v>927</v>
      </c>
      <c r="H6569" t="s">
        <v>1006</v>
      </c>
      <c r="I6569">
        <v>855</v>
      </c>
      <c r="J6569" t="s">
        <v>1007</v>
      </c>
      <c r="K6569" t="s">
        <v>828</v>
      </c>
      <c r="L6569" t="s">
        <v>832</v>
      </c>
      <c r="M6569">
        <v>0</v>
      </c>
      <c r="N6569">
        <v>0</v>
      </c>
      <c r="O6569">
        <v>2054409</v>
      </c>
      <c r="P6569">
        <v>0</v>
      </c>
      <c r="Q6569">
        <v>309409</v>
      </c>
      <c r="R6569">
        <v>0</v>
      </c>
      <c r="S6569">
        <v>2363818</v>
      </c>
      <c r="T6569">
        <v>45013</v>
      </c>
      <c r="U6569">
        <v>2318805</v>
      </c>
      <c r="V6569">
        <v>14</v>
      </c>
    </row>
    <row r="6570" spans="1:22" x14ac:dyDescent="0.3">
      <c r="A6570">
        <v>202223</v>
      </c>
      <c r="B6570" t="s">
        <v>820</v>
      </c>
      <c r="C6570" t="s">
        <v>821</v>
      </c>
      <c r="D6570" t="s">
        <v>822</v>
      </c>
      <c r="E6570" t="s">
        <v>823</v>
      </c>
      <c r="F6570" t="s">
        <v>926</v>
      </c>
      <c r="G6570" t="s">
        <v>927</v>
      </c>
      <c r="H6570" t="s">
        <v>1006</v>
      </c>
      <c r="I6570">
        <v>855</v>
      </c>
      <c r="J6570" t="s">
        <v>1007</v>
      </c>
      <c r="K6570" t="s">
        <v>828</v>
      </c>
      <c r="L6570" t="s">
        <v>832</v>
      </c>
      <c r="M6570">
        <v>0</v>
      </c>
      <c r="N6570">
        <v>0</v>
      </c>
      <c r="O6570">
        <v>2054409</v>
      </c>
      <c r="P6570">
        <v>0</v>
      </c>
      <c r="Q6570">
        <v>595891</v>
      </c>
      <c r="R6570">
        <v>0</v>
      </c>
      <c r="S6570">
        <v>2650300</v>
      </c>
      <c r="T6570">
        <v>46741</v>
      </c>
      <c r="U6570">
        <v>2603559</v>
      </c>
      <c r="V6570">
        <v>16</v>
      </c>
    </row>
    <row r="6571" spans="1:22" x14ac:dyDescent="0.3">
      <c r="A6571">
        <v>202324</v>
      </c>
      <c r="B6571" t="s">
        <v>820</v>
      </c>
      <c r="C6571" t="s">
        <v>821</v>
      </c>
      <c r="D6571" t="s">
        <v>822</v>
      </c>
      <c r="E6571" t="s">
        <v>823</v>
      </c>
      <c r="F6571" t="s">
        <v>926</v>
      </c>
      <c r="G6571" t="s">
        <v>927</v>
      </c>
      <c r="H6571" t="s">
        <v>1006</v>
      </c>
      <c r="I6571">
        <v>855</v>
      </c>
      <c r="J6571" t="s">
        <v>1007</v>
      </c>
      <c r="K6571" t="s">
        <v>828</v>
      </c>
      <c r="L6571" t="s">
        <v>832</v>
      </c>
      <c r="M6571">
        <v>0</v>
      </c>
      <c r="N6571">
        <v>0</v>
      </c>
      <c r="O6571">
        <v>3201047</v>
      </c>
      <c r="P6571">
        <v>0</v>
      </c>
      <c r="Q6571">
        <v>595891</v>
      </c>
      <c r="R6571">
        <v>0</v>
      </c>
      <c r="S6571">
        <v>3796938</v>
      </c>
      <c r="T6571">
        <v>62712</v>
      </c>
      <c r="U6571">
        <v>3734226</v>
      </c>
      <c r="V6571">
        <v>24</v>
      </c>
    </row>
    <row r="6572" spans="1:22" x14ac:dyDescent="0.3">
      <c r="A6572">
        <v>202122</v>
      </c>
      <c r="B6572" t="s">
        <v>820</v>
      </c>
      <c r="C6572" t="s">
        <v>821</v>
      </c>
      <c r="D6572" t="s">
        <v>822</v>
      </c>
      <c r="E6572" t="s">
        <v>823</v>
      </c>
      <c r="F6572" t="s">
        <v>926</v>
      </c>
      <c r="G6572" t="s">
        <v>927</v>
      </c>
      <c r="H6572" t="s">
        <v>1006</v>
      </c>
      <c r="I6572">
        <v>855</v>
      </c>
      <c r="J6572" t="s">
        <v>1007</v>
      </c>
      <c r="K6572" t="s">
        <v>828</v>
      </c>
      <c r="L6572" t="s">
        <v>544</v>
      </c>
      <c r="M6572">
        <v>0</v>
      </c>
      <c r="N6572">
        <v>0</v>
      </c>
      <c r="O6572">
        <v>36670</v>
      </c>
      <c r="P6572">
        <v>0</v>
      </c>
      <c r="Q6572">
        <v>0</v>
      </c>
      <c r="R6572">
        <v>0</v>
      </c>
      <c r="S6572">
        <v>36670</v>
      </c>
      <c r="T6572">
        <v>0</v>
      </c>
      <c r="U6572">
        <v>36670</v>
      </c>
      <c r="V6572">
        <v>0</v>
      </c>
    </row>
    <row r="6573" spans="1:22" x14ac:dyDescent="0.3">
      <c r="A6573">
        <v>202223</v>
      </c>
      <c r="B6573" t="s">
        <v>820</v>
      </c>
      <c r="C6573" t="s">
        <v>821</v>
      </c>
      <c r="D6573" t="s">
        <v>822</v>
      </c>
      <c r="E6573" t="s">
        <v>823</v>
      </c>
      <c r="F6573" t="s">
        <v>926</v>
      </c>
      <c r="G6573" t="s">
        <v>927</v>
      </c>
      <c r="H6573" t="s">
        <v>1006</v>
      </c>
      <c r="I6573">
        <v>855</v>
      </c>
      <c r="J6573" t="s">
        <v>1007</v>
      </c>
      <c r="K6573" t="s">
        <v>828</v>
      </c>
      <c r="L6573" t="s">
        <v>544</v>
      </c>
      <c r="M6573">
        <v>0</v>
      </c>
      <c r="N6573">
        <v>89847</v>
      </c>
      <c r="O6573">
        <v>0</v>
      </c>
      <c r="P6573">
        <v>0</v>
      </c>
      <c r="Q6573">
        <v>0</v>
      </c>
      <c r="R6573">
        <v>0</v>
      </c>
      <c r="S6573">
        <v>89847</v>
      </c>
      <c r="T6573">
        <v>0</v>
      </c>
      <c r="U6573">
        <v>89847</v>
      </c>
      <c r="V6573">
        <v>1</v>
      </c>
    </row>
    <row r="6574" spans="1:22" x14ac:dyDescent="0.3">
      <c r="A6574">
        <v>202324</v>
      </c>
      <c r="B6574" t="s">
        <v>820</v>
      </c>
      <c r="C6574" t="s">
        <v>821</v>
      </c>
      <c r="D6574" t="s">
        <v>822</v>
      </c>
      <c r="E6574" t="s">
        <v>823</v>
      </c>
      <c r="F6574" t="s">
        <v>926</v>
      </c>
      <c r="G6574" t="s">
        <v>927</v>
      </c>
      <c r="H6574" t="s">
        <v>1006</v>
      </c>
      <c r="I6574">
        <v>855</v>
      </c>
      <c r="J6574" t="s">
        <v>1007</v>
      </c>
      <c r="K6574" t="s">
        <v>828</v>
      </c>
      <c r="L6574" t="s">
        <v>544</v>
      </c>
      <c r="M6574">
        <v>0</v>
      </c>
      <c r="N6574">
        <v>81467</v>
      </c>
      <c r="O6574">
        <v>0</v>
      </c>
      <c r="P6574">
        <v>0</v>
      </c>
      <c r="Q6574">
        <v>0</v>
      </c>
      <c r="R6574">
        <v>0</v>
      </c>
      <c r="S6574">
        <v>81467</v>
      </c>
      <c r="T6574">
        <v>0</v>
      </c>
      <c r="U6574">
        <v>81467</v>
      </c>
      <c r="V6574">
        <v>1</v>
      </c>
    </row>
    <row r="6575" spans="1:22" x14ac:dyDescent="0.3">
      <c r="A6575">
        <v>202122</v>
      </c>
      <c r="B6575" t="s">
        <v>820</v>
      </c>
      <c r="C6575" t="s">
        <v>821</v>
      </c>
      <c r="D6575" t="s">
        <v>822</v>
      </c>
      <c r="E6575" t="s">
        <v>823</v>
      </c>
      <c r="F6575" t="s">
        <v>926</v>
      </c>
      <c r="G6575" t="s">
        <v>927</v>
      </c>
      <c r="H6575" t="s">
        <v>1006</v>
      </c>
      <c r="I6575">
        <v>855</v>
      </c>
      <c r="J6575" t="s">
        <v>1007</v>
      </c>
      <c r="K6575" t="s">
        <v>828</v>
      </c>
      <c r="L6575" t="s">
        <v>600</v>
      </c>
      <c r="M6575" t="s">
        <v>829</v>
      </c>
      <c r="N6575" t="s">
        <v>829</v>
      </c>
      <c r="O6575" t="s">
        <v>829</v>
      </c>
      <c r="P6575">
        <v>0</v>
      </c>
      <c r="Q6575">
        <v>0</v>
      </c>
      <c r="R6575" t="s">
        <v>829</v>
      </c>
      <c r="S6575">
        <v>0</v>
      </c>
      <c r="T6575">
        <v>0</v>
      </c>
      <c r="U6575">
        <v>0</v>
      </c>
      <c r="V6575">
        <v>0</v>
      </c>
    </row>
    <row r="6576" spans="1:22" x14ac:dyDescent="0.3">
      <c r="A6576">
        <v>202223</v>
      </c>
      <c r="B6576" t="s">
        <v>820</v>
      </c>
      <c r="C6576" t="s">
        <v>821</v>
      </c>
      <c r="D6576" t="s">
        <v>822</v>
      </c>
      <c r="E6576" t="s">
        <v>823</v>
      </c>
      <c r="F6576" t="s">
        <v>926</v>
      </c>
      <c r="G6576" t="s">
        <v>927</v>
      </c>
      <c r="H6576" t="s">
        <v>1006</v>
      </c>
      <c r="I6576">
        <v>855</v>
      </c>
      <c r="J6576" t="s">
        <v>1007</v>
      </c>
      <c r="K6576" t="s">
        <v>828</v>
      </c>
      <c r="L6576" t="s">
        <v>600</v>
      </c>
      <c r="M6576" t="s">
        <v>829</v>
      </c>
      <c r="N6576" t="s">
        <v>829</v>
      </c>
      <c r="O6576" t="s">
        <v>829</v>
      </c>
      <c r="P6576">
        <v>0</v>
      </c>
      <c r="Q6576">
        <v>0</v>
      </c>
      <c r="R6576" t="s">
        <v>829</v>
      </c>
      <c r="S6576">
        <v>0</v>
      </c>
      <c r="T6576">
        <v>0</v>
      </c>
      <c r="U6576">
        <v>0</v>
      </c>
      <c r="V6576">
        <v>0</v>
      </c>
    </row>
    <row r="6577" spans="1:22" x14ac:dyDescent="0.3">
      <c r="A6577">
        <v>202324</v>
      </c>
      <c r="B6577" t="s">
        <v>820</v>
      </c>
      <c r="C6577" t="s">
        <v>821</v>
      </c>
      <c r="D6577" t="s">
        <v>822</v>
      </c>
      <c r="E6577" t="s">
        <v>823</v>
      </c>
      <c r="F6577" t="s">
        <v>926</v>
      </c>
      <c r="G6577" t="s">
        <v>927</v>
      </c>
      <c r="H6577" t="s">
        <v>1006</v>
      </c>
      <c r="I6577">
        <v>855</v>
      </c>
      <c r="J6577" t="s">
        <v>1007</v>
      </c>
      <c r="K6577" t="s">
        <v>828</v>
      </c>
      <c r="L6577" t="s">
        <v>600</v>
      </c>
      <c r="M6577" t="s">
        <v>829</v>
      </c>
      <c r="N6577" t="s">
        <v>829</v>
      </c>
      <c r="O6577" t="s">
        <v>829</v>
      </c>
      <c r="P6577">
        <v>0</v>
      </c>
      <c r="Q6577">
        <v>0</v>
      </c>
      <c r="R6577" t="s">
        <v>829</v>
      </c>
      <c r="S6577">
        <v>0</v>
      </c>
      <c r="T6577">
        <v>0</v>
      </c>
      <c r="U6577">
        <v>0</v>
      </c>
      <c r="V6577">
        <v>0</v>
      </c>
    </row>
    <row r="6578" spans="1:22" x14ac:dyDescent="0.3">
      <c r="A6578">
        <v>202122</v>
      </c>
      <c r="B6578" t="s">
        <v>820</v>
      </c>
      <c r="C6578" t="s">
        <v>821</v>
      </c>
      <c r="D6578" t="s">
        <v>822</v>
      </c>
      <c r="E6578" t="s">
        <v>823</v>
      </c>
      <c r="F6578" t="s">
        <v>926</v>
      </c>
      <c r="G6578" t="s">
        <v>927</v>
      </c>
      <c r="H6578" t="s">
        <v>1006</v>
      </c>
      <c r="I6578">
        <v>855</v>
      </c>
      <c r="J6578" t="s">
        <v>1007</v>
      </c>
      <c r="K6578" t="s">
        <v>828</v>
      </c>
      <c r="L6578" t="s">
        <v>247</v>
      </c>
      <c r="M6578">
        <v>0</v>
      </c>
      <c r="N6578">
        <v>0</v>
      </c>
      <c r="O6578">
        <v>0</v>
      </c>
      <c r="P6578">
        <v>0</v>
      </c>
      <c r="Q6578">
        <v>0</v>
      </c>
      <c r="R6578">
        <v>0</v>
      </c>
      <c r="S6578">
        <v>0</v>
      </c>
      <c r="T6578">
        <v>0</v>
      </c>
      <c r="U6578">
        <v>0</v>
      </c>
      <c r="V6578">
        <v>0</v>
      </c>
    </row>
    <row r="6579" spans="1:22" x14ac:dyDescent="0.3">
      <c r="A6579">
        <v>202223</v>
      </c>
      <c r="B6579" t="s">
        <v>820</v>
      </c>
      <c r="C6579" t="s">
        <v>821</v>
      </c>
      <c r="D6579" t="s">
        <v>822</v>
      </c>
      <c r="E6579" t="s">
        <v>823</v>
      </c>
      <c r="F6579" t="s">
        <v>926</v>
      </c>
      <c r="G6579" t="s">
        <v>927</v>
      </c>
      <c r="H6579" t="s">
        <v>1006</v>
      </c>
      <c r="I6579">
        <v>855</v>
      </c>
      <c r="J6579" t="s">
        <v>1007</v>
      </c>
      <c r="K6579" t="s">
        <v>828</v>
      </c>
      <c r="L6579" t="s">
        <v>247</v>
      </c>
      <c r="M6579">
        <v>0</v>
      </c>
      <c r="N6579">
        <v>0</v>
      </c>
      <c r="O6579">
        <v>0</v>
      </c>
      <c r="P6579">
        <v>0</v>
      </c>
      <c r="Q6579">
        <v>0</v>
      </c>
      <c r="R6579">
        <v>0</v>
      </c>
      <c r="S6579">
        <v>0</v>
      </c>
      <c r="T6579">
        <v>0</v>
      </c>
      <c r="U6579">
        <v>0</v>
      </c>
      <c r="V6579">
        <v>0</v>
      </c>
    </row>
    <row r="6580" spans="1:22" x14ac:dyDescent="0.3">
      <c r="A6580">
        <v>202324</v>
      </c>
      <c r="B6580" t="s">
        <v>820</v>
      </c>
      <c r="C6580" t="s">
        <v>821</v>
      </c>
      <c r="D6580" t="s">
        <v>822</v>
      </c>
      <c r="E6580" t="s">
        <v>823</v>
      </c>
      <c r="F6580" t="s">
        <v>926</v>
      </c>
      <c r="G6580" t="s">
        <v>927</v>
      </c>
      <c r="H6580" t="s">
        <v>1006</v>
      </c>
      <c r="I6580">
        <v>855</v>
      </c>
      <c r="J6580" t="s">
        <v>1007</v>
      </c>
      <c r="K6580" t="s">
        <v>828</v>
      </c>
      <c r="L6580" t="s">
        <v>247</v>
      </c>
      <c r="M6580">
        <v>0</v>
      </c>
      <c r="N6580">
        <v>0</v>
      </c>
      <c r="O6580">
        <v>0</v>
      </c>
      <c r="P6580">
        <v>0</v>
      </c>
      <c r="Q6580">
        <v>0</v>
      </c>
      <c r="R6580">
        <v>0</v>
      </c>
      <c r="S6580">
        <v>0</v>
      </c>
      <c r="T6580">
        <v>0</v>
      </c>
      <c r="U6580">
        <v>0</v>
      </c>
      <c r="V6580">
        <v>0</v>
      </c>
    </row>
    <row r="6581" spans="1:22" x14ac:dyDescent="0.3">
      <c r="A6581">
        <v>202122</v>
      </c>
      <c r="B6581" t="s">
        <v>820</v>
      </c>
      <c r="C6581" t="s">
        <v>821</v>
      </c>
      <c r="D6581" t="s">
        <v>822</v>
      </c>
      <c r="E6581" t="s">
        <v>823</v>
      </c>
      <c r="F6581" t="s">
        <v>926</v>
      </c>
      <c r="G6581" t="s">
        <v>927</v>
      </c>
      <c r="H6581" t="s">
        <v>1006</v>
      </c>
      <c r="I6581">
        <v>855</v>
      </c>
      <c r="J6581" t="s">
        <v>1007</v>
      </c>
      <c r="K6581" t="s">
        <v>828</v>
      </c>
      <c r="L6581" t="s">
        <v>833</v>
      </c>
      <c r="M6581">
        <v>40092611</v>
      </c>
      <c r="N6581">
        <v>97956172</v>
      </c>
      <c r="O6581">
        <v>17486943</v>
      </c>
      <c r="P6581">
        <v>37956150</v>
      </c>
      <c r="Q6581">
        <v>13148890</v>
      </c>
      <c r="R6581">
        <v>4508429</v>
      </c>
      <c r="S6581">
        <v>212548308</v>
      </c>
      <c r="T6581">
        <v>1424117</v>
      </c>
      <c r="U6581">
        <v>211124191</v>
      </c>
      <c r="V6581" t="s">
        <v>834</v>
      </c>
    </row>
    <row r="6582" spans="1:22" x14ac:dyDescent="0.3">
      <c r="A6582">
        <v>202223</v>
      </c>
      <c r="B6582" t="s">
        <v>820</v>
      </c>
      <c r="C6582" t="s">
        <v>821</v>
      </c>
      <c r="D6582" t="s">
        <v>822</v>
      </c>
      <c r="E6582" t="s">
        <v>823</v>
      </c>
      <c r="F6582" t="s">
        <v>926</v>
      </c>
      <c r="G6582" t="s">
        <v>927</v>
      </c>
      <c r="H6582" t="s">
        <v>1006</v>
      </c>
      <c r="I6582">
        <v>855</v>
      </c>
      <c r="J6582" t="s">
        <v>1007</v>
      </c>
      <c r="K6582" t="s">
        <v>828</v>
      </c>
      <c r="L6582" t="s">
        <v>833</v>
      </c>
      <c r="M6582">
        <v>38848988</v>
      </c>
      <c r="N6582">
        <v>94397503</v>
      </c>
      <c r="O6582">
        <v>16794943</v>
      </c>
      <c r="P6582">
        <v>52255918</v>
      </c>
      <c r="Q6582">
        <v>7981328</v>
      </c>
      <c r="R6582">
        <v>1555750</v>
      </c>
      <c r="S6582">
        <v>213083996</v>
      </c>
      <c r="T6582">
        <v>1249536</v>
      </c>
      <c r="U6582">
        <v>211834460</v>
      </c>
      <c r="V6582" t="s">
        <v>834</v>
      </c>
    </row>
    <row r="6583" spans="1:22" x14ac:dyDescent="0.3">
      <c r="A6583">
        <v>202324</v>
      </c>
      <c r="B6583" t="s">
        <v>820</v>
      </c>
      <c r="C6583" t="s">
        <v>821</v>
      </c>
      <c r="D6583" t="s">
        <v>822</v>
      </c>
      <c r="E6583" t="s">
        <v>823</v>
      </c>
      <c r="F6583" t="s">
        <v>926</v>
      </c>
      <c r="G6583" t="s">
        <v>927</v>
      </c>
      <c r="H6583" t="s">
        <v>1006</v>
      </c>
      <c r="I6583">
        <v>855</v>
      </c>
      <c r="J6583" t="s">
        <v>1007</v>
      </c>
      <c r="K6583" t="s">
        <v>828</v>
      </c>
      <c r="L6583" t="s">
        <v>833</v>
      </c>
      <c r="M6583">
        <v>39832956</v>
      </c>
      <c r="N6583">
        <v>94938066</v>
      </c>
      <c r="O6583">
        <v>14349538</v>
      </c>
      <c r="P6583">
        <v>49007043</v>
      </c>
      <c r="Q6583">
        <v>13243123</v>
      </c>
      <c r="R6583">
        <v>5213838</v>
      </c>
      <c r="S6583">
        <v>217955162</v>
      </c>
      <c r="T6583">
        <v>1898736</v>
      </c>
      <c r="U6583">
        <v>216056426</v>
      </c>
      <c r="V6583" t="s">
        <v>834</v>
      </c>
    </row>
    <row r="6584" spans="1:22" x14ac:dyDescent="0.3">
      <c r="A6584">
        <v>202122</v>
      </c>
      <c r="B6584" t="s">
        <v>820</v>
      </c>
      <c r="C6584" t="s">
        <v>821</v>
      </c>
      <c r="D6584" t="s">
        <v>822</v>
      </c>
      <c r="E6584" t="s">
        <v>823</v>
      </c>
      <c r="F6584" t="s">
        <v>926</v>
      </c>
      <c r="G6584" t="s">
        <v>927</v>
      </c>
      <c r="H6584" t="s">
        <v>1006</v>
      </c>
      <c r="I6584">
        <v>855</v>
      </c>
      <c r="J6584" t="s">
        <v>1007</v>
      </c>
      <c r="K6584" t="s">
        <v>835</v>
      </c>
      <c r="L6584" t="s">
        <v>836</v>
      </c>
      <c r="M6584" t="s">
        <v>829</v>
      </c>
      <c r="N6584" t="s">
        <v>829</v>
      </c>
      <c r="O6584" t="s">
        <v>829</v>
      </c>
      <c r="P6584" t="s">
        <v>829</v>
      </c>
      <c r="Q6584" t="s">
        <v>829</v>
      </c>
      <c r="R6584" t="s">
        <v>829</v>
      </c>
      <c r="S6584">
        <v>197911937</v>
      </c>
      <c r="T6584" t="s">
        <v>829</v>
      </c>
      <c r="U6584" t="s">
        <v>829</v>
      </c>
      <c r="V6584" t="s">
        <v>834</v>
      </c>
    </row>
    <row r="6585" spans="1:22" x14ac:dyDescent="0.3">
      <c r="A6585">
        <v>202223</v>
      </c>
      <c r="B6585" t="s">
        <v>820</v>
      </c>
      <c r="C6585" t="s">
        <v>821</v>
      </c>
      <c r="D6585" t="s">
        <v>822</v>
      </c>
      <c r="E6585" t="s">
        <v>823</v>
      </c>
      <c r="F6585" t="s">
        <v>926</v>
      </c>
      <c r="G6585" t="s">
        <v>927</v>
      </c>
      <c r="H6585" t="s">
        <v>1006</v>
      </c>
      <c r="I6585">
        <v>855</v>
      </c>
      <c r="J6585" t="s">
        <v>1007</v>
      </c>
      <c r="K6585" t="s">
        <v>835</v>
      </c>
      <c r="L6585" t="s">
        <v>836</v>
      </c>
      <c r="M6585" t="s">
        <v>829</v>
      </c>
      <c r="N6585" t="s">
        <v>829</v>
      </c>
      <c r="O6585" t="s">
        <v>829</v>
      </c>
      <c r="P6585" t="s">
        <v>829</v>
      </c>
      <c r="Q6585" t="s">
        <v>829</v>
      </c>
      <c r="R6585" t="s">
        <v>829</v>
      </c>
      <c r="S6585">
        <v>205392687</v>
      </c>
      <c r="T6585" t="s">
        <v>829</v>
      </c>
      <c r="U6585" t="s">
        <v>829</v>
      </c>
      <c r="V6585" t="s">
        <v>834</v>
      </c>
    </row>
    <row r="6586" spans="1:22" x14ac:dyDescent="0.3">
      <c r="A6586">
        <v>202324</v>
      </c>
      <c r="B6586" t="s">
        <v>820</v>
      </c>
      <c r="C6586" t="s">
        <v>821</v>
      </c>
      <c r="D6586" t="s">
        <v>822</v>
      </c>
      <c r="E6586" t="s">
        <v>823</v>
      </c>
      <c r="F6586" t="s">
        <v>926</v>
      </c>
      <c r="G6586" t="s">
        <v>927</v>
      </c>
      <c r="H6586" t="s">
        <v>1006</v>
      </c>
      <c r="I6586">
        <v>855</v>
      </c>
      <c r="J6586" t="s">
        <v>1007</v>
      </c>
      <c r="K6586" t="s">
        <v>835</v>
      </c>
      <c r="L6586" t="s">
        <v>836</v>
      </c>
      <c r="M6586" t="s">
        <v>829</v>
      </c>
      <c r="N6586" t="s">
        <v>829</v>
      </c>
      <c r="O6586" t="s">
        <v>829</v>
      </c>
      <c r="P6586" t="s">
        <v>829</v>
      </c>
      <c r="Q6586" t="s">
        <v>829</v>
      </c>
      <c r="R6586" t="s">
        <v>829</v>
      </c>
      <c r="S6586">
        <v>213404275</v>
      </c>
      <c r="T6586" t="s">
        <v>829</v>
      </c>
      <c r="U6586" t="s">
        <v>829</v>
      </c>
      <c r="V6586" t="s">
        <v>834</v>
      </c>
    </row>
    <row r="6587" spans="1:22" x14ac:dyDescent="0.3">
      <c r="A6587">
        <v>202122</v>
      </c>
      <c r="B6587" t="s">
        <v>820</v>
      </c>
      <c r="C6587" t="s">
        <v>821</v>
      </c>
      <c r="D6587" t="s">
        <v>822</v>
      </c>
      <c r="E6587" t="s">
        <v>823</v>
      </c>
      <c r="F6587" t="s">
        <v>926</v>
      </c>
      <c r="G6587" t="s">
        <v>927</v>
      </c>
      <c r="H6587" t="s">
        <v>1006</v>
      </c>
      <c r="I6587">
        <v>855</v>
      </c>
      <c r="J6587" t="s">
        <v>1007</v>
      </c>
      <c r="K6587" t="s">
        <v>835</v>
      </c>
      <c r="L6587" t="s">
        <v>837</v>
      </c>
      <c r="M6587" t="s">
        <v>829</v>
      </c>
      <c r="N6587" t="s">
        <v>829</v>
      </c>
      <c r="O6587" t="s">
        <v>829</v>
      </c>
      <c r="P6587" t="s">
        <v>829</v>
      </c>
      <c r="Q6587" t="s">
        <v>829</v>
      </c>
      <c r="R6587" t="s">
        <v>829</v>
      </c>
      <c r="S6587">
        <v>-415592</v>
      </c>
      <c r="T6587" t="s">
        <v>829</v>
      </c>
      <c r="U6587" t="s">
        <v>829</v>
      </c>
      <c r="V6587" t="s">
        <v>834</v>
      </c>
    </row>
    <row r="6588" spans="1:22" x14ac:dyDescent="0.3">
      <c r="A6588">
        <v>202223</v>
      </c>
      <c r="B6588" t="s">
        <v>820</v>
      </c>
      <c r="C6588" t="s">
        <v>821</v>
      </c>
      <c r="D6588" t="s">
        <v>822</v>
      </c>
      <c r="E6588" t="s">
        <v>823</v>
      </c>
      <c r="F6588" t="s">
        <v>926</v>
      </c>
      <c r="G6588" t="s">
        <v>927</v>
      </c>
      <c r="H6588" t="s">
        <v>1006</v>
      </c>
      <c r="I6588">
        <v>855</v>
      </c>
      <c r="J6588" t="s">
        <v>1007</v>
      </c>
      <c r="K6588" t="s">
        <v>835</v>
      </c>
      <c r="L6588" t="s">
        <v>837</v>
      </c>
      <c r="M6588" t="s">
        <v>829</v>
      </c>
      <c r="N6588" t="s">
        <v>829</v>
      </c>
      <c r="O6588" t="s">
        <v>829</v>
      </c>
      <c r="P6588" t="s">
        <v>829</v>
      </c>
      <c r="Q6588" t="s">
        <v>829</v>
      </c>
      <c r="R6588" t="s">
        <v>829</v>
      </c>
      <c r="S6588">
        <v>226029</v>
      </c>
      <c r="T6588" t="s">
        <v>829</v>
      </c>
      <c r="U6588" t="s">
        <v>829</v>
      </c>
      <c r="V6588">
        <v>0</v>
      </c>
    </row>
    <row r="6589" spans="1:22" x14ac:dyDescent="0.3">
      <c r="A6589">
        <v>202324</v>
      </c>
      <c r="B6589" t="s">
        <v>820</v>
      </c>
      <c r="C6589" t="s">
        <v>821</v>
      </c>
      <c r="D6589" t="s">
        <v>822</v>
      </c>
      <c r="E6589" t="s">
        <v>823</v>
      </c>
      <c r="F6589" t="s">
        <v>926</v>
      </c>
      <c r="G6589" t="s">
        <v>927</v>
      </c>
      <c r="H6589" t="s">
        <v>1006</v>
      </c>
      <c r="I6589">
        <v>855</v>
      </c>
      <c r="J6589" t="s">
        <v>1007</v>
      </c>
      <c r="K6589" t="s">
        <v>835</v>
      </c>
      <c r="L6589" t="s">
        <v>837</v>
      </c>
      <c r="M6589" t="s">
        <v>829</v>
      </c>
      <c r="N6589" t="s">
        <v>829</v>
      </c>
      <c r="O6589" t="s">
        <v>829</v>
      </c>
      <c r="P6589" t="s">
        <v>829</v>
      </c>
      <c r="Q6589" t="s">
        <v>829</v>
      </c>
      <c r="R6589" t="s">
        <v>829</v>
      </c>
      <c r="S6589">
        <v>780885</v>
      </c>
      <c r="T6589" t="s">
        <v>829</v>
      </c>
      <c r="U6589" t="s">
        <v>829</v>
      </c>
      <c r="V6589">
        <v>0</v>
      </c>
    </row>
    <row r="6590" spans="1:22" x14ac:dyDescent="0.3">
      <c r="A6590">
        <v>202122</v>
      </c>
      <c r="B6590" t="s">
        <v>820</v>
      </c>
      <c r="C6590" t="s">
        <v>821</v>
      </c>
      <c r="D6590" t="s">
        <v>822</v>
      </c>
      <c r="E6590" t="s">
        <v>823</v>
      </c>
      <c r="F6590" t="s">
        <v>926</v>
      </c>
      <c r="G6590" t="s">
        <v>927</v>
      </c>
      <c r="H6590" t="s">
        <v>1006</v>
      </c>
      <c r="I6590">
        <v>855</v>
      </c>
      <c r="J6590" t="s">
        <v>1007</v>
      </c>
      <c r="K6590" t="s">
        <v>835</v>
      </c>
      <c r="L6590" t="s">
        <v>838</v>
      </c>
      <c r="M6590" t="s">
        <v>829</v>
      </c>
      <c r="N6590" t="s">
        <v>829</v>
      </c>
      <c r="O6590" t="s">
        <v>829</v>
      </c>
      <c r="P6590" t="s">
        <v>829</v>
      </c>
      <c r="Q6590" t="s">
        <v>829</v>
      </c>
      <c r="R6590" t="s">
        <v>829</v>
      </c>
      <c r="S6590">
        <v>-11098110</v>
      </c>
      <c r="T6590" t="s">
        <v>829</v>
      </c>
      <c r="U6590" t="s">
        <v>829</v>
      </c>
      <c r="V6590" t="s">
        <v>834</v>
      </c>
    </row>
    <row r="6591" spans="1:22" x14ac:dyDescent="0.3">
      <c r="A6591">
        <v>202223</v>
      </c>
      <c r="B6591" t="s">
        <v>820</v>
      </c>
      <c r="C6591" t="s">
        <v>821</v>
      </c>
      <c r="D6591" t="s">
        <v>822</v>
      </c>
      <c r="E6591" t="s">
        <v>823</v>
      </c>
      <c r="F6591" t="s">
        <v>926</v>
      </c>
      <c r="G6591" t="s">
        <v>927</v>
      </c>
      <c r="H6591" t="s">
        <v>1006</v>
      </c>
      <c r="I6591">
        <v>855</v>
      </c>
      <c r="J6591" t="s">
        <v>1007</v>
      </c>
      <c r="K6591" t="s">
        <v>835</v>
      </c>
      <c r="L6591" t="s">
        <v>838</v>
      </c>
      <c r="M6591" t="s">
        <v>829</v>
      </c>
      <c r="N6591" t="s">
        <v>829</v>
      </c>
      <c r="O6591" t="s">
        <v>829</v>
      </c>
      <c r="P6591" t="s">
        <v>829</v>
      </c>
      <c r="Q6591" t="s">
        <v>829</v>
      </c>
      <c r="R6591" t="s">
        <v>829</v>
      </c>
      <c r="S6591">
        <v>-24276169</v>
      </c>
      <c r="T6591" t="s">
        <v>829</v>
      </c>
      <c r="U6591" t="s">
        <v>829</v>
      </c>
      <c r="V6591" t="s">
        <v>834</v>
      </c>
    </row>
    <row r="6592" spans="1:22" x14ac:dyDescent="0.3">
      <c r="A6592">
        <v>202324</v>
      </c>
      <c r="B6592" t="s">
        <v>820</v>
      </c>
      <c r="C6592" t="s">
        <v>821</v>
      </c>
      <c r="D6592" t="s">
        <v>822</v>
      </c>
      <c r="E6592" t="s">
        <v>823</v>
      </c>
      <c r="F6592" t="s">
        <v>926</v>
      </c>
      <c r="G6592" t="s">
        <v>927</v>
      </c>
      <c r="H6592" t="s">
        <v>1006</v>
      </c>
      <c r="I6592">
        <v>855</v>
      </c>
      <c r="J6592" t="s">
        <v>1007</v>
      </c>
      <c r="K6592" t="s">
        <v>835</v>
      </c>
      <c r="L6592" t="s">
        <v>838</v>
      </c>
      <c r="M6592" t="s">
        <v>829</v>
      </c>
      <c r="N6592" t="s">
        <v>829</v>
      </c>
      <c r="O6592" t="s">
        <v>829</v>
      </c>
      <c r="P6592" t="s">
        <v>829</v>
      </c>
      <c r="Q6592" t="s">
        <v>829</v>
      </c>
      <c r="R6592" t="s">
        <v>829</v>
      </c>
      <c r="S6592">
        <v>-30159634</v>
      </c>
      <c r="T6592" t="s">
        <v>829</v>
      </c>
      <c r="U6592" t="s">
        <v>829</v>
      </c>
      <c r="V6592" t="s">
        <v>834</v>
      </c>
    </row>
    <row r="6593" spans="1:22" x14ac:dyDescent="0.3">
      <c r="A6593">
        <v>202122</v>
      </c>
      <c r="B6593" t="s">
        <v>820</v>
      </c>
      <c r="C6593" t="s">
        <v>821</v>
      </c>
      <c r="D6593" t="s">
        <v>822</v>
      </c>
      <c r="E6593" t="s">
        <v>823</v>
      </c>
      <c r="F6593" t="s">
        <v>926</v>
      </c>
      <c r="G6593" t="s">
        <v>927</v>
      </c>
      <c r="H6593" t="s">
        <v>1006</v>
      </c>
      <c r="I6593">
        <v>855</v>
      </c>
      <c r="J6593" t="s">
        <v>1007</v>
      </c>
      <c r="K6593" t="s">
        <v>835</v>
      </c>
      <c r="L6593" t="s">
        <v>839</v>
      </c>
      <c r="M6593" t="s">
        <v>829</v>
      </c>
      <c r="N6593" t="s">
        <v>829</v>
      </c>
      <c r="O6593" t="s">
        <v>829</v>
      </c>
      <c r="P6593" t="s">
        <v>829</v>
      </c>
      <c r="Q6593" t="s">
        <v>829</v>
      </c>
      <c r="R6593" t="s">
        <v>829</v>
      </c>
      <c r="S6593">
        <v>24276169</v>
      </c>
      <c r="T6593" t="s">
        <v>829</v>
      </c>
      <c r="U6593" t="s">
        <v>829</v>
      </c>
      <c r="V6593" t="s">
        <v>834</v>
      </c>
    </row>
    <row r="6594" spans="1:22" x14ac:dyDescent="0.3">
      <c r="A6594">
        <v>202223</v>
      </c>
      <c r="B6594" t="s">
        <v>820</v>
      </c>
      <c r="C6594" t="s">
        <v>821</v>
      </c>
      <c r="D6594" t="s">
        <v>822</v>
      </c>
      <c r="E6594" t="s">
        <v>823</v>
      </c>
      <c r="F6594" t="s">
        <v>926</v>
      </c>
      <c r="G6594" t="s">
        <v>927</v>
      </c>
      <c r="H6594" t="s">
        <v>1006</v>
      </c>
      <c r="I6594">
        <v>855</v>
      </c>
      <c r="J6594" t="s">
        <v>1007</v>
      </c>
      <c r="K6594" t="s">
        <v>835</v>
      </c>
      <c r="L6594" t="s">
        <v>839</v>
      </c>
      <c r="M6594" t="s">
        <v>829</v>
      </c>
      <c r="N6594" t="s">
        <v>829</v>
      </c>
      <c r="O6594" t="s">
        <v>829</v>
      </c>
      <c r="P6594" t="s">
        <v>829</v>
      </c>
      <c r="Q6594" t="s">
        <v>829</v>
      </c>
      <c r="R6594" t="s">
        <v>829</v>
      </c>
      <c r="S6594">
        <v>30159634</v>
      </c>
      <c r="T6594" t="s">
        <v>829</v>
      </c>
      <c r="U6594" t="s">
        <v>829</v>
      </c>
      <c r="V6594" t="s">
        <v>834</v>
      </c>
    </row>
    <row r="6595" spans="1:22" x14ac:dyDescent="0.3">
      <c r="A6595">
        <v>202324</v>
      </c>
      <c r="B6595" t="s">
        <v>820</v>
      </c>
      <c r="C6595" t="s">
        <v>821</v>
      </c>
      <c r="D6595" t="s">
        <v>822</v>
      </c>
      <c r="E6595" t="s">
        <v>823</v>
      </c>
      <c r="F6595" t="s">
        <v>926</v>
      </c>
      <c r="G6595" t="s">
        <v>927</v>
      </c>
      <c r="H6595" t="s">
        <v>1006</v>
      </c>
      <c r="I6595">
        <v>855</v>
      </c>
      <c r="J6595" t="s">
        <v>1007</v>
      </c>
      <c r="K6595" t="s">
        <v>835</v>
      </c>
      <c r="L6595" t="s">
        <v>839</v>
      </c>
      <c r="M6595" t="s">
        <v>829</v>
      </c>
      <c r="N6595" t="s">
        <v>829</v>
      </c>
      <c r="O6595" t="s">
        <v>829</v>
      </c>
      <c r="P6595" t="s">
        <v>829</v>
      </c>
      <c r="Q6595" t="s">
        <v>829</v>
      </c>
      <c r="R6595" t="s">
        <v>829</v>
      </c>
      <c r="S6595">
        <v>32020720</v>
      </c>
      <c r="T6595" t="s">
        <v>829</v>
      </c>
      <c r="U6595" t="s">
        <v>829</v>
      </c>
      <c r="V6595" t="s">
        <v>834</v>
      </c>
    </row>
    <row r="6596" spans="1:22" x14ac:dyDescent="0.3">
      <c r="A6596">
        <v>202122</v>
      </c>
      <c r="B6596" t="s">
        <v>820</v>
      </c>
      <c r="C6596" t="s">
        <v>821</v>
      </c>
      <c r="D6596" t="s">
        <v>822</v>
      </c>
      <c r="E6596" t="s">
        <v>823</v>
      </c>
      <c r="F6596" t="s">
        <v>926</v>
      </c>
      <c r="G6596" t="s">
        <v>927</v>
      </c>
      <c r="H6596" t="s">
        <v>1006</v>
      </c>
      <c r="I6596">
        <v>855</v>
      </c>
      <c r="J6596" t="s">
        <v>1007</v>
      </c>
      <c r="K6596" t="s">
        <v>835</v>
      </c>
      <c r="L6596" t="s">
        <v>840</v>
      </c>
      <c r="M6596" t="s">
        <v>829</v>
      </c>
      <c r="N6596" t="s">
        <v>829</v>
      </c>
      <c r="O6596" t="s">
        <v>829</v>
      </c>
      <c r="P6596" t="s">
        <v>829</v>
      </c>
      <c r="Q6596" t="s">
        <v>829</v>
      </c>
      <c r="R6596" t="s">
        <v>829</v>
      </c>
      <c r="S6596">
        <v>0</v>
      </c>
      <c r="T6596" t="s">
        <v>829</v>
      </c>
      <c r="U6596" t="s">
        <v>829</v>
      </c>
      <c r="V6596" t="s">
        <v>834</v>
      </c>
    </row>
    <row r="6597" spans="1:22" x14ac:dyDescent="0.3">
      <c r="A6597">
        <v>202223</v>
      </c>
      <c r="B6597" t="s">
        <v>820</v>
      </c>
      <c r="C6597" t="s">
        <v>821</v>
      </c>
      <c r="D6597" t="s">
        <v>822</v>
      </c>
      <c r="E6597" t="s">
        <v>823</v>
      </c>
      <c r="F6597" t="s">
        <v>926</v>
      </c>
      <c r="G6597" t="s">
        <v>927</v>
      </c>
      <c r="H6597" t="s">
        <v>1006</v>
      </c>
      <c r="I6597">
        <v>855</v>
      </c>
      <c r="J6597" t="s">
        <v>1007</v>
      </c>
      <c r="K6597" t="s">
        <v>835</v>
      </c>
      <c r="L6597" t="s">
        <v>840</v>
      </c>
      <c r="M6597" t="s">
        <v>829</v>
      </c>
      <c r="N6597" t="s">
        <v>829</v>
      </c>
      <c r="O6597" t="s">
        <v>829</v>
      </c>
      <c r="P6597" t="s">
        <v>829</v>
      </c>
      <c r="Q6597" t="s">
        <v>829</v>
      </c>
      <c r="R6597" t="s">
        <v>829</v>
      </c>
      <c r="S6597">
        <v>0</v>
      </c>
      <c r="T6597" t="s">
        <v>829</v>
      </c>
      <c r="U6597" t="s">
        <v>829</v>
      </c>
      <c r="V6597" t="s">
        <v>834</v>
      </c>
    </row>
    <row r="6598" spans="1:22" x14ac:dyDescent="0.3">
      <c r="A6598">
        <v>202324</v>
      </c>
      <c r="B6598" t="s">
        <v>820</v>
      </c>
      <c r="C6598" t="s">
        <v>821</v>
      </c>
      <c r="D6598" t="s">
        <v>822</v>
      </c>
      <c r="E6598" t="s">
        <v>823</v>
      </c>
      <c r="F6598" t="s">
        <v>926</v>
      </c>
      <c r="G6598" t="s">
        <v>927</v>
      </c>
      <c r="H6598" t="s">
        <v>1006</v>
      </c>
      <c r="I6598">
        <v>855</v>
      </c>
      <c r="J6598" t="s">
        <v>1007</v>
      </c>
      <c r="K6598" t="s">
        <v>835</v>
      </c>
      <c r="L6598" t="s">
        <v>840</v>
      </c>
      <c r="M6598" t="s">
        <v>829</v>
      </c>
      <c r="N6598" t="s">
        <v>829</v>
      </c>
      <c r="O6598" t="s">
        <v>829</v>
      </c>
      <c r="P6598" t="s">
        <v>829</v>
      </c>
      <c r="Q6598" t="s">
        <v>829</v>
      </c>
      <c r="R6598" t="s">
        <v>829</v>
      </c>
      <c r="S6598">
        <v>0</v>
      </c>
      <c r="T6598" t="s">
        <v>829</v>
      </c>
      <c r="U6598" t="s">
        <v>829</v>
      </c>
      <c r="V6598" t="s">
        <v>834</v>
      </c>
    </row>
    <row r="6599" spans="1:22" x14ac:dyDescent="0.3">
      <c r="A6599">
        <v>202122</v>
      </c>
      <c r="B6599" t="s">
        <v>820</v>
      </c>
      <c r="C6599" t="s">
        <v>821</v>
      </c>
      <c r="D6599" t="s">
        <v>822</v>
      </c>
      <c r="E6599" t="s">
        <v>823</v>
      </c>
      <c r="F6599" t="s">
        <v>926</v>
      </c>
      <c r="G6599" t="s">
        <v>927</v>
      </c>
      <c r="H6599" t="s">
        <v>1006</v>
      </c>
      <c r="I6599">
        <v>855</v>
      </c>
      <c r="J6599" t="s">
        <v>1007</v>
      </c>
      <c r="K6599" t="s">
        <v>835</v>
      </c>
      <c r="L6599" t="s">
        <v>841</v>
      </c>
      <c r="M6599" t="s">
        <v>829</v>
      </c>
      <c r="N6599" t="s">
        <v>829</v>
      </c>
      <c r="O6599" t="s">
        <v>829</v>
      </c>
      <c r="P6599" t="s">
        <v>829</v>
      </c>
      <c r="Q6599" t="s">
        <v>829</v>
      </c>
      <c r="R6599" t="s">
        <v>829</v>
      </c>
      <c r="S6599">
        <v>211124191</v>
      </c>
      <c r="T6599" t="s">
        <v>829</v>
      </c>
      <c r="U6599" t="s">
        <v>829</v>
      </c>
      <c r="V6599" t="s">
        <v>834</v>
      </c>
    </row>
    <row r="6600" spans="1:22" x14ac:dyDescent="0.3">
      <c r="A6600">
        <v>202223</v>
      </c>
      <c r="B6600" t="s">
        <v>820</v>
      </c>
      <c r="C6600" t="s">
        <v>821</v>
      </c>
      <c r="D6600" t="s">
        <v>822</v>
      </c>
      <c r="E6600" t="s">
        <v>823</v>
      </c>
      <c r="F6600" t="s">
        <v>926</v>
      </c>
      <c r="G6600" t="s">
        <v>927</v>
      </c>
      <c r="H6600" t="s">
        <v>1006</v>
      </c>
      <c r="I6600">
        <v>855</v>
      </c>
      <c r="J6600" t="s">
        <v>1007</v>
      </c>
      <c r="K6600" t="s">
        <v>835</v>
      </c>
      <c r="L6600" t="s">
        <v>841</v>
      </c>
      <c r="M6600" t="s">
        <v>829</v>
      </c>
      <c r="N6600" t="s">
        <v>829</v>
      </c>
      <c r="O6600" t="s">
        <v>829</v>
      </c>
      <c r="P6600" t="s">
        <v>829</v>
      </c>
      <c r="Q6600" t="s">
        <v>829</v>
      </c>
      <c r="R6600" t="s">
        <v>829</v>
      </c>
      <c r="S6600">
        <v>211834460</v>
      </c>
      <c r="T6600" t="s">
        <v>829</v>
      </c>
      <c r="U6600" t="s">
        <v>829</v>
      </c>
      <c r="V6600" t="s">
        <v>834</v>
      </c>
    </row>
    <row r="6601" spans="1:22" x14ac:dyDescent="0.3">
      <c r="A6601">
        <v>202324</v>
      </c>
      <c r="B6601" t="s">
        <v>820</v>
      </c>
      <c r="C6601" t="s">
        <v>821</v>
      </c>
      <c r="D6601" t="s">
        <v>822</v>
      </c>
      <c r="E6601" t="s">
        <v>823</v>
      </c>
      <c r="F6601" t="s">
        <v>926</v>
      </c>
      <c r="G6601" t="s">
        <v>927</v>
      </c>
      <c r="H6601" t="s">
        <v>1006</v>
      </c>
      <c r="I6601">
        <v>855</v>
      </c>
      <c r="J6601" t="s">
        <v>1007</v>
      </c>
      <c r="K6601" t="s">
        <v>835</v>
      </c>
      <c r="L6601" t="s">
        <v>841</v>
      </c>
      <c r="M6601" t="s">
        <v>829</v>
      </c>
      <c r="N6601" t="s">
        <v>829</v>
      </c>
      <c r="O6601" t="s">
        <v>829</v>
      </c>
      <c r="P6601" t="s">
        <v>829</v>
      </c>
      <c r="Q6601" t="s">
        <v>829</v>
      </c>
      <c r="R6601" t="s">
        <v>829</v>
      </c>
      <c r="S6601">
        <v>216056431</v>
      </c>
      <c r="T6601" t="s">
        <v>829</v>
      </c>
      <c r="U6601" t="s">
        <v>829</v>
      </c>
      <c r="V6601" t="s">
        <v>834</v>
      </c>
    </row>
    <row r="6602" spans="1:22" x14ac:dyDescent="0.3">
      <c r="A6602">
        <v>202122</v>
      </c>
      <c r="B6602" t="s">
        <v>820</v>
      </c>
      <c r="C6602" t="s">
        <v>821</v>
      </c>
      <c r="D6602" t="s">
        <v>822</v>
      </c>
      <c r="E6602" t="s">
        <v>823</v>
      </c>
      <c r="F6602" t="s">
        <v>926</v>
      </c>
      <c r="G6602" t="s">
        <v>927</v>
      </c>
      <c r="H6602" t="s">
        <v>1006</v>
      </c>
      <c r="I6602">
        <v>855</v>
      </c>
      <c r="J6602" t="s">
        <v>1007</v>
      </c>
      <c r="K6602" t="s">
        <v>842</v>
      </c>
      <c r="L6602" t="s">
        <v>238</v>
      </c>
      <c r="M6602" t="s">
        <v>829</v>
      </c>
      <c r="N6602" t="s">
        <v>829</v>
      </c>
      <c r="O6602" t="s">
        <v>829</v>
      </c>
      <c r="P6602" t="s">
        <v>829</v>
      </c>
      <c r="Q6602" t="s">
        <v>829</v>
      </c>
      <c r="R6602" t="s">
        <v>829</v>
      </c>
      <c r="S6602">
        <v>1826123</v>
      </c>
      <c r="T6602">
        <v>505244</v>
      </c>
      <c r="U6602">
        <v>1320879</v>
      </c>
      <c r="V6602">
        <v>12</v>
      </c>
    </row>
    <row r="6603" spans="1:22" x14ac:dyDescent="0.3">
      <c r="A6603">
        <v>202223</v>
      </c>
      <c r="B6603" t="s">
        <v>820</v>
      </c>
      <c r="C6603" t="s">
        <v>821</v>
      </c>
      <c r="D6603" t="s">
        <v>822</v>
      </c>
      <c r="E6603" t="s">
        <v>823</v>
      </c>
      <c r="F6603" t="s">
        <v>926</v>
      </c>
      <c r="G6603" t="s">
        <v>927</v>
      </c>
      <c r="H6603" t="s">
        <v>1006</v>
      </c>
      <c r="I6603">
        <v>855</v>
      </c>
      <c r="J6603" t="s">
        <v>1007</v>
      </c>
      <c r="K6603" t="s">
        <v>842</v>
      </c>
      <c r="L6603" t="s">
        <v>238</v>
      </c>
      <c r="M6603" t="s">
        <v>829</v>
      </c>
      <c r="N6603" t="s">
        <v>829</v>
      </c>
      <c r="O6603" t="s">
        <v>829</v>
      </c>
      <c r="P6603" t="s">
        <v>829</v>
      </c>
      <c r="Q6603" t="s">
        <v>829</v>
      </c>
      <c r="R6603" t="s">
        <v>829</v>
      </c>
      <c r="S6603">
        <v>1838179</v>
      </c>
      <c r="T6603">
        <v>529278</v>
      </c>
      <c r="U6603">
        <v>1308901</v>
      </c>
      <c r="V6603">
        <v>12</v>
      </c>
    </row>
    <row r="6604" spans="1:22" x14ac:dyDescent="0.3">
      <c r="A6604">
        <v>202324</v>
      </c>
      <c r="B6604" t="s">
        <v>820</v>
      </c>
      <c r="C6604" t="s">
        <v>821</v>
      </c>
      <c r="D6604" t="s">
        <v>822</v>
      </c>
      <c r="E6604" t="s">
        <v>823</v>
      </c>
      <c r="F6604" t="s">
        <v>926</v>
      </c>
      <c r="G6604" t="s">
        <v>927</v>
      </c>
      <c r="H6604" t="s">
        <v>1006</v>
      </c>
      <c r="I6604">
        <v>855</v>
      </c>
      <c r="J6604" t="s">
        <v>1007</v>
      </c>
      <c r="K6604" t="s">
        <v>842</v>
      </c>
      <c r="L6604" t="s">
        <v>238</v>
      </c>
      <c r="M6604" t="s">
        <v>829</v>
      </c>
      <c r="N6604" t="s">
        <v>829</v>
      </c>
      <c r="O6604" t="s">
        <v>829</v>
      </c>
      <c r="P6604" t="s">
        <v>829</v>
      </c>
      <c r="Q6604" t="s">
        <v>829</v>
      </c>
      <c r="R6604" t="s">
        <v>829</v>
      </c>
      <c r="S6604">
        <v>2464149</v>
      </c>
      <c r="T6604">
        <v>425981</v>
      </c>
      <c r="U6604">
        <v>2038168</v>
      </c>
      <c r="V6604">
        <v>19</v>
      </c>
    </row>
    <row r="6605" spans="1:22" x14ac:dyDescent="0.3">
      <c r="A6605">
        <v>202122</v>
      </c>
      <c r="B6605" t="s">
        <v>820</v>
      </c>
      <c r="C6605" t="s">
        <v>821</v>
      </c>
      <c r="D6605" t="s">
        <v>822</v>
      </c>
      <c r="E6605" t="s">
        <v>823</v>
      </c>
      <c r="F6605" t="s">
        <v>926</v>
      </c>
      <c r="G6605" t="s">
        <v>927</v>
      </c>
      <c r="H6605" t="s">
        <v>1006</v>
      </c>
      <c r="I6605">
        <v>855</v>
      </c>
      <c r="J6605" t="s">
        <v>1007</v>
      </c>
      <c r="K6605" t="s">
        <v>842</v>
      </c>
      <c r="L6605" t="s">
        <v>240</v>
      </c>
      <c r="M6605" t="s">
        <v>829</v>
      </c>
      <c r="N6605" t="s">
        <v>829</v>
      </c>
      <c r="O6605" t="s">
        <v>829</v>
      </c>
      <c r="P6605" t="s">
        <v>829</v>
      </c>
      <c r="Q6605" t="s">
        <v>829</v>
      </c>
      <c r="R6605" t="s">
        <v>829</v>
      </c>
      <c r="S6605">
        <v>1951302</v>
      </c>
      <c r="T6605">
        <v>256826</v>
      </c>
      <c r="U6605">
        <v>1694476</v>
      </c>
      <c r="V6605">
        <v>16</v>
      </c>
    </row>
    <row r="6606" spans="1:22" x14ac:dyDescent="0.3">
      <c r="A6606">
        <v>202223</v>
      </c>
      <c r="B6606" t="s">
        <v>820</v>
      </c>
      <c r="C6606" t="s">
        <v>821</v>
      </c>
      <c r="D6606" t="s">
        <v>822</v>
      </c>
      <c r="E6606" t="s">
        <v>823</v>
      </c>
      <c r="F6606" t="s">
        <v>926</v>
      </c>
      <c r="G6606" t="s">
        <v>927</v>
      </c>
      <c r="H6606" t="s">
        <v>1006</v>
      </c>
      <c r="I6606">
        <v>855</v>
      </c>
      <c r="J6606" t="s">
        <v>1007</v>
      </c>
      <c r="K6606" t="s">
        <v>842</v>
      </c>
      <c r="L6606" t="s">
        <v>240</v>
      </c>
      <c r="M6606" t="s">
        <v>829</v>
      </c>
      <c r="N6606" t="s">
        <v>829</v>
      </c>
      <c r="O6606" t="s">
        <v>829</v>
      </c>
      <c r="P6606" t="s">
        <v>829</v>
      </c>
      <c r="Q6606" t="s">
        <v>829</v>
      </c>
      <c r="R6606" t="s">
        <v>829</v>
      </c>
      <c r="S6606">
        <v>2309649</v>
      </c>
      <c r="T6606">
        <v>12250</v>
      </c>
      <c r="U6606">
        <v>2297399</v>
      </c>
      <c r="V6606">
        <v>21</v>
      </c>
    </row>
    <row r="6607" spans="1:22" x14ac:dyDescent="0.3">
      <c r="A6607">
        <v>202324</v>
      </c>
      <c r="B6607" t="s">
        <v>820</v>
      </c>
      <c r="C6607" t="s">
        <v>821</v>
      </c>
      <c r="D6607" t="s">
        <v>822</v>
      </c>
      <c r="E6607" t="s">
        <v>823</v>
      </c>
      <c r="F6607" t="s">
        <v>926</v>
      </c>
      <c r="G6607" t="s">
        <v>927</v>
      </c>
      <c r="H6607" t="s">
        <v>1006</v>
      </c>
      <c r="I6607">
        <v>855</v>
      </c>
      <c r="J6607" t="s">
        <v>1007</v>
      </c>
      <c r="K6607" t="s">
        <v>842</v>
      </c>
      <c r="L6607" t="s">
        <v>240</v>
      </c>
      <c r="M6607" t="s">
        <v>829</v>
      </c>
      <c r="N6607" t="s">
        <v>829</v>
      </c>
      <c r="O6607" t="s">
        <v>829</v>
      </c>
      <c r="P6607" t="s">
        <v>829</v>
      </c>
      <c r="Q6607" t="s">
        <v>829</v>
      </c>
      <c r="R6607" t="s">
        <v>829</v>
      </c>
      <c r="S6607">
        <v>3461628</v>
      </c>
      <c r="T6607">
        <v>92438</v>
      </c>
      <c r="U6607">
        <v>3369190</v>
      </c>
      <c r="V6607">
        <v>31</v>
      </c>
    </row>
    <row r="6608" spans="1:22" x14ac:dyDescent="0.3">
      <c r="A6608">
        <v>202122</v>
      </c>
      <c r="B6608" t="s">
        <v>820</v>
      </c>
      <c r="C6608" t="s">
        <v>821</v>
      </c>
      <c r="D6608" t="s">
        <v>822</v>
      </c>
      <c r="E6608" t="s">
        <v>823</v>
      </c>
      <c r="F6608" t="s">
        <v>926</v>
      </c>
      <c r="G6608" t="s">
        <v>927</v>
      </c>
      <c r="H6608" t="s">
        <v>1006</v>
      </c>
      <c r="I6608">
        <v>855</v>
      </c>
      <c r="J6608" t="s">
        <v>1007</v>
      </c>
      <c r="K6608" t="s">
        <v>842</v>
      </c>
      <c r="L6608" t="s">
        <v>843</v>
      </c>
      <c r="M6608" t="s">
        <v>829</v>
      </c>
      <c r="N6608" t="s">
        <v>829</v>
      </c>
      <c r="O6608" t="s">
        <v>829</v>
      </c>
      <c r="P6608" t="s">
        <v>829</v>
      </c>
      <c r="Q6608" t="s">
        <v>829</v>
      </c>
      <c r="R6608" t="s">
        <v>829</v>
      </c>
      <c r="S6608">
        <v>227936</v>
      </c>
      <c r="T6608">
        <v>0</v>
      </c>
      <c r="U6608">
        <v>227936</v>
      </c>
      <c r="V6608">
        <v>2</v>
      </c>
    </row>
    <row r="6609" spans="1:22" x14ac:dyDescent="0.3">
      <c r="A6609">
        <v>202223</v>
      </c>
      <c r="B6609" t="s">
        <v>820</v>
      </c>
      <c r="C6609" t="s">
        <v>821</v>
      </c>
      <c r="D6609" t="s">
        <v>822</v>
      </c>
      <c r="E6609" t="s">
        <v>823</v>
      </c>
      <c r="F6609" t="s">
        <v>926</v>
      </c>
      <c r="G6609" t="s">
        <v>927</v>
      </c>
      <c r="H6609" t="s">
        <v>1006</v>
      </c>
      <c r="I6609">
        <v>855</v>
      </c>
      <c r="J6609" t="s">
        <v>1007</v>
      </c>
      <c r="K6609" t="s">
        <v>842</v>
      </c>
      <c r="L6609" t="s">
        <v>843</v>
      </c>
      <c r="M6609" t="s">
        <v>829</v>
      </c>
      <c r="N6609" t="s">
        <v>829</v>
      </c>
      <c r="O6609" t="s">
        <v>829</v>
      </c>
      <c r="P6609" t="s">
        <v>829</v>
      </c>
      <c r="Q6609" t="s">
        <v>829</v>
      </c>
      <c r="R6609" t="s">
        <v>829</v>
      </c>
      <c r="S6609">
        <v>201031</v>
      </c>
      <c r="T6609">
        <v>0</v>
      </c>
      <c r="U6609">
        <v>201031</v>
      </c>
      <c r="V6609">
        <v>2</v>
      </c>
    </row>
    <row r="6610" spans="1:22" x14ac:dyDescent="0.3">
      <c r="A6610">
        <v>202324</v>
      </c>
      <c r="B6610" t="s">
        <v>820</v>
      </c>
      <c r="C6610" t="s">
        <v>821</v>
      </c>
      <c r="D6610" t="s">
        <v>822</v>
      </c>
      <c r="E6610" t="s">
        <v>823</v>
      </c>
      <c r="F6610" t="s">
        <v>926</v>
      </c>
      <c r="G6610" t="s">
        <v>927</v>
      </c>
      <c r="H6610" t="s">
        <v>1006</v>
      </c>
      <c r="I6610">
        <v>855</v>
      </c>
      <c r="J6610" t="s">
        <v>1007</v>
      </c>
      <c r="K6610" t="s">
        <v>842</v>
      </c>
      <c r="L6610" t="s">
        <v>843</v>
      </c>
      <c r="M6610" t="s">
        <v>829</v>
      </c>
      <c r="N6610" t="s">
        <v>829</v>
      </c>
      <c r="O6610" t="s">
        <v>829</v>
      </c>
      <c r="P6610" t="s">
        <v>829</v>
      </c>
      <c r="Q6610" t="s">
        <v>829</v>
      </c>
      <c r="R6610" t="s">
        <v>829</v>
      </c>
      <c r="S6610">
        <v>339092</v>
      </c>
      <c r="T6610">
        <v>0</v>
      </c>
      <c r="U6610">
        <v>339092</v>
      </c>
      <c r="V6610">
        <v>3</v>
      </c>
    </row>
    <row r="6611" spans="1:22" x14ac:dyDescent="0.3">
      <c r="A6611">
        <v>202122</v>
      </c>
      <c r="B6611" t="s">
        <v>820</v>
      </c>
      <c r="C6611" t="s">
        <v>821</v>
      </c>
      <c r="D6611" t="s">
        <v>822</v>
      </c>
      <c r="E6611" t="s">
        <v>823</v>
      </c>
      <c r="F6611" t="s">
        <v>926</v>
      </c>
      <c r="G6611" t="s">
        <v>927</v>
      </c>
      <c r="H6611" t="s">
        <v>1006</v>
      </c>
      <c r="I6611">
        <v>855</v>
      </c>
      <c r="J6611" t="s">
        <v>1007</v>
      </c>
      <c r="K6611" t="s">
        <v>842</v>
      </c>
      <c r="L6611" t="s">
        <v>249</v>
      </c>
      <c r="M6611">
        <v>626100</v>
      </c>
      <c r="N6611">
        <v>182743</v>
      </c>
      <c r="O6611">
        <v>1120857</v>
      </c>
      <c r="P6611">
        <v>15140942</v>
      </c>
      <c r="Q6611">
        <v>281404</v>
      </c>
      <c r="R6611" t="s">
        <v>829</v>
      </c>
      <c r="S6611">
        <v>17352046</v>
      </c>
      <c r="T6611">
        <v>574271</v>
      </c>
      <c r="U6611">
        <v>16777775</v>
      </c>
      <c r="V6611">
        <v>155</v>
      </c>
    </row>
    <row r="6612" spans="1:22" x14ac:dyDescent="0.3">
      <c r="A6612">
        <v>202223</v>
      </c>
      <c r="B6612" t="s">
        <v>820</v>
      </c>
      <c r="C6612" t="s">
        <v>821</v>
      </c>
      <c r="D6612" t="s">
        <v>822</v>
      </c>
      <c r="E6612" t="s">
        <v>823</v>
      </c>
      <c r="F6612" t="s">
        <v>926</v>
      </c>
      <c r="G6612" t="s">
        <v>927</v>
      </c>
      <c r="H6612" t="s">
        <v>1006</v>
      </c>
      <c r="I6612">
        <v>855</v>
      </c>
      <c r="J6612" t="s">
        <v>1007</v>
      </c>
      <c r="K6612" t="s">
        <v>842</v>
      </c>
      <c r="L6612" t="s">
        <v>249</v>
      </c>
      <c r="M6612">
        <v>820110</v>
      </c>
      <c r="N6612">
        <v>247557</v>
      </c>
      <c r="O6612">
        <v>1469043</v>
      </c>
      <c r="P6612">
        <v>18163305</v>
      </c>
      <c r="Q6612">
        <v>314391</v>
      </c>
      <c r="R6612" t="s">
        <v>829</v>
      </c>
      <c r="S6612">
        <v>21014406</v>
      </c>
      <c r="T6612">
        <v>403673</v>
      </c>
      <c r="U6612">
        <v>20610733</v>
      </c>
      <c r="V6612">
        <v>188</v>
      </c>
    </row>
    <row r="6613" spans="1:22" x14ac:dyDescent="0.3">
      <c r="A6613">
        <v>202324</v>
      </c>
      <c r="B6613" t="s">
        <v>820</v>
      </c>
      <c r="C6613" t="s">
        <v>821</v>
      </c>
      <c r="D6613" t="s">
        <v>822</v>
      </c>
      <c r="E6613" t="s">
        <v>823</v>
      </c>
      <c r="F6613" t="s">
        <v>926</v>
      </c>
      <c r="G6613" t="s">
        <v>927</v>
      </c>
      <c r="H6613" t="s">
        <v>1006</v>
      </c>
      <c r="I6613">
        <v>855</v>
      </c>
      <c r="J6613" t="s">
        <v>1007</v>
      </c>
      <c r="K6613" t="s">
        <v>842</v>
      </c>
      <c r="L6613" t="s">
        <v>249</v>
      </c>
      <c r="M6613">
        <v>1203048</v>
      </c>
      <c r="N6613">
        <v>1815500</v>
      </c>
      <c r="O6613">
        <v>1628326</v>
      </c>
      <c r="P6613">
        <v>19534305</v>
      </c>
      <c r="Q6613">
        <v>540765</v>
      </c>
      <c r="R6613" t="s">
        <v>829</v>
      </c>
      <c r="S6613">
        <v>24721944</v>
      </c>
      <c r="T6613">
        <v>910429</v>
      </c>
      <c r="U6613">
        <v>23811515</v>
      </c>
      <c r="V6613">
        <v>217</v>
      </c>
    </row>
    <row r="6614" spans="1:22" x14ac:dyDescent="0.3">
      <c r="A6614">
        <v>202122</v>
      </c>
      <c r="B6614" t="s">
        <v>820</v>
      </c>
      <c r="C6614" t="s">
        <v>821</v>
      </c>
      <c r="D6614" t="s">
        <v>822</v>
      </c>
      <c r="E6614" t="s">
        <v>823</v>
      </c>
      <c r="F6614" t="s">
        <v>926</v>
      </c>
      <c r="G6614" t="s">
        <v>927</v>
      </c>
      <c r="H6614" t="s">
        <v>1006</v>
      </c>
      <c r="I6614">
        <v>855</v>
      </c>
      <c r="J6614" t="s">
        <v>1007</v>
      </c>
      <c r="K6614" t="s">
        <v>842</v>
      </c>
      <c r="L6614" t="s">
        <v>844</v>
      </c>
      <c r="M6614">
        <v>0</v>
      </c>
      <c r="N6614">
        <v>1115027</v>
      </c>
      <c r="O6614">
        <v>3776135</v>
      </c>
      <c r="P6614">
        <v>132638</v>
      </c>
      <c r="Q6614">
        <v>0</v>
      </c>
      <c r="R6614" t="s">
        <v>829</v>
      </c>
      <c r="S6614">
        <v>5023800</v>
      </c>
      <c r="T6614">
        <v>997261</v>
      </c>
      <c r="U6614">
        <v>4026539</v>
      </c>
      <c r="V6614">
        <v>37</v>
      </c>
    </row>
    <row r="6615" spans="1:22" x14ac:dyDescent="0.3">
      <c r="A6615">
        <v>202223</v>
      </c>
      <c r="B6615" t="s">
        <v>820</v>
      </c>
      <c r="C6615" t="s">
        <v>821</v>
      </c>
      <c r="D6615" t="s">
        <v>822</v>
      </c>
      <c r="E6615" t="s">
        <v>823</v>
      </c>
      <c r="F6615" t="s">
        <v>926</v>
      </c>
      <c r="G6615" t="s">
        <v>927</v>
      </c>
      <c r="H6615" t="s">
        <v>1006</v>
      </c>
      <c r="I6615">
        <v>855</v>
      </c>
      <c r="J6615" t="s">
        <v>1007</v>
      </c>
      <c r="K6615" t="s">
        <v>842</v>
      </c>
      <c r="L6615" t="s">
        <v>844</v>
      </c>
      <c r="M6615">
        <v>0</v>
      </c>
      <c r="N6615">
        <v>1797934</v>
      </c>
      <c r="O6615">
        <v>4729524</v>
      </c>
      <c r="P6615">
        <v>595</v>
      </c>
      <c r="Q6615">
        <v>0</v>
      </c>
      <c r="R6615" t="s">
        <v>829</v>
      </c>
      <c r="S6615">
        <v>6528053</v>
      </c>
      <c r="T6615">
        <v>650969</v>
      </c>
      <c r="U6615">
        <v>5877084</v>
      </c>
      <c r="V6615">
        <v>54</v>
      </c>
    </row>
    <row r="6616" spans="1:22" x14ac:dyDescent="0.3">
      <c r="A6616">
        <v>202324</v>
      </c>
      <c r="B6616" t="s">
        <v>820</v>
      </c>
      <c r="C6616" t="s">
        <v>821</v>
      </c>
      <c r="D6616" t="s">
        <v>822</v>
      </c>
      <c r="E6616" t="s">
        <v>823</v>
      </c>
      <c r="F6616" t="s">
        <v>926</v>
      </c>
      <c r="G6616" t="s">
        <v>927</v>
      </c>
      <c r="H6616" t="s">
        <v>1006</v>
      </c>
      <c r="I6616">
        <v>855</v>
      </c>
      <c r="J6616" t="s">
        <v>1007</v>
      </c>
      <c r="K6616" t="s">
        <v>842</v>
      </c>
      <c r="L6616" t="s">
        <v>844</v>
      </c>
      <c r="M6616">
        <v>0</v>
      </c>
      <c r="N6616">
        <v>1420062</v>
      </c>
      <c r="O6616">
        <v>5216166</v>
      </c>
      <c r="P6616">
        <v>0</v>
      </c>
      <c r="Q6616">
        <v>0</v>
      </c>
      <c r="R6616" t="s">
        <v>829</v>
      </c>
      <c r="S6616">
        <v>6636228</v>
      </c>
      <c r="T6616">
        <v>81090</v>
      </c>
      <c r="U6616">
        <v>6555138</v>
      </c>
      <c r="V6616">
        <v>60</v>
      </c>
    </row>
    <row r="6617" spans="1:22" x14ac:dyDescent="0.3">
      <c r="A6617">
        <v>202122</v>
      </c>
      <c r="B6617" t="s">
        <v>820</v>
      </c>
      <c r="C6617" t="s">
        <v>821</v>
      </c>
      <c r="D6617" t="s">
        <v>822</v>
      </c>
      <c r="E6617" t="s">
        <v>823</v>
      </c>
      <c r="F6617" t="s">
        <v>926</v>
      </c>
      <c r="G6617" t="s">
        <v>927</v>
      </c>
      <c r="H6617" t="s">
        <v>1006</v>
      </c>
      <c r="I6617">
        <v>855</v>
      </c>
      <c r="J6617" t="s">
        <v>1007</v>
      </c>
      <c r="K6617" t="s">
        <v>842</v>
      </c>
      <c r="L6617" t="s">
        <v>251</v>
      </c>
      <c r="M6617" t="s">
        <v>829</v>
      </c>
      <c r="N6617" t="s">
        <v>829</v>
      </c>
      <c r="O6617">
        <v>0</v>
      </c>
      <c r="P6617">
        <v>0</v>
      </c>
      <c r="Q6617">
        <v>0</v>
      </c>
      <c r="R6617">
        <v>1902213</v>
      </c>
      <c r="S6617">
        <v>1902213</v>
      </c>
      <c r="T6617">
        <v>36650</v>
      </c>
      <c r="U6617">
        <v>1865563</v>
      </c>
      <c r="V6617">
        <v>17</v>
      </c>
    </row>
    <row r="6618" spans="1:22" x14ac:dyDescent="0.3">
      <c r="A6618">
        <v>202223</v>
      </c>
      <c r="B6618" t="s">
        <v>820</v>
      </c>
      <c r="C6618" t="s">
        <v>821</v>
      </c>
      <c r="D6618" t="s">
        <v>822</v>
      </c>
      <c r="E6618" t="s">
        <v>823</v>
      </c>
      <c r="F6618" t="s">
        <v>926</v>
      </c>
      <c r="G6618" t="s">
        <v>927</v>
      </c>
      <c r="H6618" t="s">
        <v>1006</v>
      </c>
      <c r="I6618">
        <v>855</v>
      </c>
      <c r="J6618" t="s">
        <v>1007</v>
      </c>
      <c r="K6618" t="s">
        <v>842</v>
      </c>
      <c r="L6618" t="s">
        <v>251</v>
      </c>
      <c r="M6618" t="s">
        <v>829</v>
      </c>
      <c r="N6618" t="s">
        <v>829</v>
      </c>
      <c r="O6618">
        <v>0</v>
      </c>
      <c r="P6618">
        <v>0</v>
      </c>
      <c r="Q6618">
        <v>0</v>
      </c>
      <c r="R6618">
        <v>1170504</v>
      </c>
      <c r="S6618">
        <v>1170504</v>
      </c>
      <c r="T6618">
        <v>14345</v>
      </c>
      <c r="U6618">
        <v>1156159</v>
      </c>
      <c r="V6618">
        <v>11</v>
      </c>
    </row>
    <row r="6619" spans="1:22" x14ac:dyDescent="0.3">
      <c r="A6619">
        <v>202324</v>
      </c>
      <c r="B6619" t="s">
        <v>820</v>
      </c>
      <c r="C6619" t="s">
        <v>821</v>
      </c>
      <c r="D6619" t="s">
        <v>822</v>
      </c>
      <c r="E6619" t="s">
        <v>823</v>
      </c>
      <c r="F6619" t="s">
        <v>926</v>
      </c>
      <c r="G6619" t="s">
        <v>927</v>
      </c>
      <c r="H6619" t="s">
        <v>1006</v>
      </c>
      <c r="I6619">
        <v>855</v>
      </c>
      <c r="J6619" t="s">
        <v>1007</v>
      </c>
      <c r="K6619" t="s">
        <v>842</v>
      </c>
      <c r="L6619" t="s">
        <v>251</v>
      </c>
      <c r="M6619" t="s">
        <v>829</v>
      </c>
      <c r="N6619" t="s">
        <v>829</v>
      </c>
      <c r="O6619">
        <v>0</v>
      </c>
      <c r="P6619">
        <v>0</v>
      </c>
      <c r="Q6619">
        <v>0</v>
      </c>
      <c r="R6619">
        <v>961555</v>
      </c>
      <c r="S6619">
        <v>961555</v>
      </c>
      <c r="T6619">
        <v>53459</v>
      </c>
      <c r="U6619">
        <v>908096</v>
      </c>
      <c r="V6619">
        <v>8</v>
      </c>
    </row>
    <row r="6620" spans="1:22" x14ac:dyDescent="0.3">
      <c r="A6620">
        <v>202122</v>
      </c>
      <c r="B6620" t="s">
        <v>820</v>
      </c>
      <c r="C6620" t="s">
        <v>821</v>
      </c>
      <c r="D6620" t="s">
        <v>822</v>
      </c>
      <c r="E6620" t="s">
        <v>823</v>
      </c>
      <c r="F6620" t="s">
        <v>926</v>
      </c>
      <c r="G6620" t="s">
        <v>927</v>
      </c>
      <c r="H6620" t="s">
        <v>1006</v>
      </c>
      <c r="I6620">
        <v>855</v>
      </c>
      <c r="J6620" t="s">
        <v>1007</v>
      </c>
      <c r="K6620" t="s">
        <v>842</v>
      </c>
      <c r="L6620" t="s">
        <v>253</v>
      </c>
      <c r="M6620" t="s">
        <v>829</v>
      </c>
      <c r="N6620" t="s">
        <v>829</v>
      </c>
      <c r="O6620">
        <v>0</v>
      </c>
      <c r="P6620">
        <v>0</v>
      </c>
      <c r="Q6620">
        <v>0</v>
      </c>
      <c r="R6620">
        <v>0</v>
      </c>
      <c r="S6620">
        <v>0</v>
      </c>
      <c r="T6620">
        <v>0</v>
      </c>
      <c r="U6620">
        <v>0</v>
      </c>
      <c r="V6620">
        <v>0</v>
      </c>
    </row>
    <row r="6621" spans="1:22" x14ac:dyDescent="0.3">
      <c r="A6621">
        <v>202223</v>
      </c>
      <c r="B6621" t="s">
        <v>820</v>
      </c>
      <c r="C6621" t="s">
        <v>821</v>
      </c>
      <c r="D6621" t="s">
        <v>822</v>
      </c>
      <c r="E6621" t="s">
        <v>823</v>
      </c>
      <c r="F6621" t="s">
        <v>926</v>
      </c>
      <c r="G6621" t="s">
        <v>927</v>
      </c>
      <c r="H6621" t="s">
        <v>1006</v>
      </c>
      <c r="I6621">
        <v>855</v>
      </c>
      <c r="J6621" t="s">
        <v>1007</v>
      </c>
      <c r="K6621" t="s">
        <v>842</v>
      </c>
      <c r="L6621" t="s">
        <v>253</v>
      </c>
      <c r="M6621" t="s">
        <v>829</v>
      </c>
      <c r="N6621" t="s">
        <v>829</v>
      </c>
      <c r="O6621">
        <v>0</v>
      </c>
      <c r="P6621">
        <v>0</v>
      </c>
      <c r="Q6621">
        <v>0</v>
      </c>
      <c r="R6621">
        <v>550825</v>
      </c>
      <c r="S6621">
        <v>550825</v>
      </c>
      <c r="T6621">
        <v>6751</v>
      </c>
      <c r="U6621">
        <v>544074</v>
      </c>
      <c r="V6621">
        <v>5</v>
      </c>
    </row>
    <row r="6622" spans="1:22" x14ac:dyDescent="0.3">
      <c r="A6622">
        <v>202324</v>
      </c>
      <c r="B6622" t="s">
        <v>820</v>
      </c>
      <c r="C6622" t="s">
        <v>821</v>
      </c>
      <c r="D6622" t="s">
        <v>822</v>
      </c>
      <c r="E6622" t="s">
        <v>823</v>
      </c>
      <c r="F6622" t="s">
        <v>926</v>
      </c>
      <c r="G6622" t="s">
        <v>927</v>
      </c>
      <c r="H6622" t="s">
        <v>1006</v>
      </c>
      <c r="I6622">
        <v>855</v>
      </c>
      <c r="J6622" t="s">
        <v>1007</v>
      </c>
      <c r="K6622" t="s">
        <v>842</v>
      </c>
      <c r="L6622" t="s">
        <v>253</v>
      </c>
      <c r="M6622" t="s">
        <v>829</v>
      </c>
      <c r="N6622" t="s">
        <v>829</v>
      </c>
      <c r="O6622">
        <v>0</v>
      </c>
      <c r="P6622">
        <v>0</v>
      </c>
      <c r="Q6622">
        <v>0</v>
      </c>
      <c r="R6622">
        <v>452497</v>
      </c>
      <c r="S6622">
        <v>452497</v>
      </c>
      <c r="T6622">
        <v>25157</v>
      </c>
      <c r="U6622">
        <v>427340</v>
      </c>
      <c r="V6622">
        <v>4</v>
      </c>
    </row>
    <row r="6623" spans="1:22" x14ac:dyDescent="0.3">
      <c r="A6623">
        <v>202122</v>
      </c>
      <c r="B6623" t="s">
        <v>820</v>
      </c>
      <c r="C6623" t="s">
        <v>821</v>
      </c>
      <c r="D6623" t="s">
        <v>822</v>
      </c>
      <c r="E6623" t="s">
        <v>823</v>
      </c>
      <c r="F6623" t="s">
        <v>926</v>
      </c>
      <c r="G6623" t="s">
        <v>927</v>
      </c>
      <c r="H6623" t="s">
        <v>1006</v>
      </c>
      <c r="I6623">
        <v>855</v>
      </c>
      <c r="J6623" t="s">
        <v>1007</v>
      </c>
      <c r="K6623" t="s">
        <v>842</v>
      </c>
      <c r="L6623" t="s">
        <v>845</v>
      </c>
      <c r="M6623" t="s">
        <v>829</v>
      </c>
      <c r="N6623" t="s">
        <v>829</v>
      </c>
      <c r="O6623">
        <v>0</v>
      </c>
      <c r="P6623">
        <v>0</v>
      </c>
      <c r="Q6623">
        <v>0</v>
      </c>
      <c r="R6623">
        <v>355588</v>
      </c>
      <c r="S6623">
        <v>355588</v>
      </c>
      <c r="T6623">
        <v>188173</v>
      </c>
      <c r="U6623">
        <v>167415</v>
      </c>
      <c r="V6623">
        <v>2</v>
      </c>
    </row>
    <row r="6624" spans="1:22" x14ac:dyDescent="0.3">
      <c r="A6624">
        <v>202223</v>
      </c>
      <c r="B6624" t="s">
        <v>820</v>
      </c>
      <c r="C6624" t="s">
        <v>821</v>
      </c>
      <c r="D6624" t="s">
        <v>822</v>
      </c>
      <c r="E6624" t="s">
        <v>823</v>
      </c>
      <c r="F6624" t="s">
        <v>926</v>
      </c>
      <c r="G6624" t="s">
        <v>927</v>
      </c>
      <c r="H6624" t="s">
        <v>1006</v>
      </c>
      <c r="I6624">
        <v>855</v>
      </c>
      <c r="J6624" t="s">
        <v>1007</v>
      </c>
      <c r="K6624" t="s">
        <v>842</v>
      </c>
      <c r="L6624" t="s">
        <v>845</v>
      </c>
      <c r="M6624" t="s">
        <v>829</v>
      </c>
      <c r="N6624" t="s">
        <v>829</v>
      </c>
      <c r="O6624">
        <v>0</v>
      </c>
      <c r="P6624">
        <v>0</v>
      </c>
      <c r="Q6624">
        <v>0</v>
      </c>
      <c r="R6624">
        <v>472168</v>
      </c>
      <c r="S6624">
        <v>472168</v>
      </c>
      <c r="T6624">
        <v>399220</v>
      </c>
      <c r="U6624">
        <v>72948</v>
      </c>
      <c r="V6624">
        <v>1</v>
      </c>
    </row>
    <row r="6625" spans="1:22" x14ac:dyDescent="0.3">
      <c r="A6625">
        <v>202324</v>
      </c>
      <c r="B6625" t="s">
        <v>820</v>
      </c>
      <c r="C6625" t="s">
        <v>821</v>
      </c>
      <c r="D6625" t="s">
        <v>822</v>
      </c>
      <c r="E6625" t="s">
        <v>823</v>
      </c>
      <c r="F6625" t="s">
        <v>926</v>
      </c>
      <c r="G6625" t="s">
        <v>927</v>
      </c>
      <c r="H6625" t="s">
        <v>1006</v>
      </c>
      <c r="I6625">
        <v>855</v>
      </c>
      <c r="J6625" t="s">
        <v>1007</v>
      </c>
      <c r="K6625" t="s">
        <v>842</v>
      </c>
      <c r="L6625" t="s">
        <v>845</v>
      </c>
      <c r="M6625" t="s">
        <v>829</v>
      </c>
      <c r="N6625" t="s">
        <v>829</v>
      </c>
      <c r="O6625">
        <v>0</v>
      </c>
      <c r="P6625">
        <v>0</v>
      </c>
      <c r="Q6625">
        <v>0</v>
      </c>
      <c r="R6625">
        <v>469819</v>
      </c>
      <c r="S6625">
        <v>469819</v>
      </c>
      <c r="T6625">
        <v>442535</v>
      </c>
      <c r="U6625">
        <v>27284</v>
      </c>
      <c r="V6625">
        <v>0</v>
      </c>
    </row>
    <row r="6626" spans="1:22" x14ac:dyDescent="0.3">
      <c r="A6626">
        <v>202122</v>
      </c>
      <c r="B6626" t="s">
        <v>820</v>
      </c>
      <c r="C6626" t="s">
        <v>821</v>
      </c>
      <c r="D6626" t="s">
        <v>822</v>
      </c>
      <c r="E6626" t="s">
        <v>823</v>
      </c>
      <c r="F6626" t="s">
        <v>898</v>
      </c>
      <c r="G6626" t="s">
        <v>899</v>
      </c>
      <c r="H6626" t="s">
        <v>1008</v>
      </c>
      <c r="I6626">
        <v>209</v>
      </c>
      <c r="J6626" t="s">
        <v>1009</v>
      </c>
      <c r="K6626" t="s">
        <v>828</v>
      </c>
      <c r="L6626" t="s">
        <v>336</v>
      </c>
      <c r="M6626">
        <v>0</v>
      </c>
      <c r="N6626">
        <v>472000</v>
      </c>
      <c r="O6626">
        <v>495333</v>
      </c>
      <c r="P6626">
        <v>7984163</v>
      </c>
      <c r="Q6626">
        <v>1600000</v>
      </c>
      <c r="R6626" t="s">
        <v>829</v>
      </c>
      <c r="S6626">
        <v>10551496</v>
      </c>
      <c r="T6626" t="s">
        <v>829</v>
      </c>
      <c r="U6626">
        <v>10551496</v>
      </c>
      <c r="V6626">
        <v>325</v>
      </c>
    </row>
    <row r="6627" spans="1:22" x14ac:dyDescent="0.3">
      <c r="A6627">
        <v>202223</v>
      </c>
      <c r="B6627" t="s">
        <v>820</v>
      </c>
      <c r="C6627" t="s">
        <v>821</v>
      </c>
      <c r="D6627" t="s">
        <v>822</v>
      </c>
      <c r="E6627" t="s">
        <v>823</v>
      </c>
      <c r="F6627" t="s">
        <v>898</v>
      </c>
      <c r="G6627" t="s">
        <v>899</v>
      </c>
      <c r="H6627" t="s">
        <v>1008</v>
      </c>
      <c r="I6627">
        <v>209</v>
      </c>
      <c r="J6627" t="s">
        <v>1009</v>
      </c>
      <c r="K6627" t="s">
        <v>828</v>
      </c>
      <c r="L6627" t="s">
        <v>336</v>
      </c>
      <c r="M6627">
        <v>0</v>
      </c>
      <c r="N6627">
        <v>499333</v>
      </c>
      <c r="O6627">
        <v>510333</v>
      </c>
      <c r="P6627">
        <v>8413333</v>
      </c>
      <c r="Q6627">
        <v>1600000</v>
      </c>
      <c r="R6627" t="s">
        <v>829</v>
      </c>
      <c r="S6627">
        <v>11023000</v>
      </c>
      <c r="T6627" t="s">
        <v>829</v>
      </c>
      <c r="U6627">
        <v>11023000</v>
      </c>
      <c r="V6627">
        <v>345</v>
      </c>
    </row>
    <row r="6628" spans="1:22" x14ac:dyDescent="0.3">
      <c r="A6628">
        <v>202324</v>
      </c>
      <c r="B6628" t="s">
        <v>820</v>
      </c>
      <c r="C6628" t="s">
        <v>821</v>
      </c>
      <c r="D6628" t="s">
        <v>822</v>
      </c>
      <c r="E6628" t="s">
        <v>823</v>
      </c>
      <c r="F6628" t="s">
        <v>898</v>
      </c>
      <c r="G6628" t="s">
        <v>899</v>
      </c>
      <c r="H6628" t="s">
        <v>1008</v>
      </c>
      <c r="I6628">
        <v>209</v>
      </c>
      <c r="J6628" t="s">
        <v>1009</v>
      </c>
      <c r="K6628" t="s">
        <v>828</v>
      </c>
      <c r="L6628" t="s">
        <v>336</v>
      </c>
      <c r="M6628">
        <v>0</v>
      </c>
      <c r="N6628">
        <v>574333</v>
      </c>
      <c r="O6628">
        <v>495667</v>
      </c>
      <c r="P6628">
        <v>10695443</v>
      </c>
      <c r="Q6628">
        <v>1863807</v>
      </c>
      <c r="R6628" t="s">
        <v>829</v>
      </c>
      <c r="S6628">
        <v>13629250</v>
      </c>
      <c r="T6628" t="s">
        <v>829</v>
      </c>
      <c r="U6628">
        <v>13629250</v>
      </c>
      <c r="V6628">
        <v>430</v>
      </c>
    </row>
    <row r="6629" spans="1:22" x14ac:dyDescent="0.3">
      <c r="A6629">
        <v>202122</v>
      </c>
      <c r="B6629" t="s">
        <v>820</v>
      </c>
      <c r="C6629" t="s">
        <v>821</v>
      </c>
      <c r="D6629" t="s">
        <v>822</v>
      </c>
      <c r="E6629" t="s">
        <v>823</v>
      </c>
      <c r="F6629" t="s">
        <v>898</v>
      </c>
      <c r="G6629" t="s">
        <v>899</v>
      </c>
      <c r="H6629" t="s">
        <v>1008</v>
      </c>
      <c r="I6629">
        <v>209</v>
      </c>
      <c r="J6629" t="s">
        <v>1009</v>
      </c>
      <c r="K6629" t="s">
        <v>828</v>
      </c>
      <c r="L6629" t="s">
        <v>235</v>
      </c>
      <c r="M6629" t="s">
        <v>829</v>
      </c>
      <c r="N6629">
        <v>0</v>
      </c>
      <c r="O6629">
        <v>0</v>
      </c>
      <c r="P6629" t="s">
        <v>829</v>
      </c>
      <c r="Q6629" t="s">
        <v>829</v>
      </c>
      <c r="R6629" t="s">
        <v>829</v>
      </c>
      <c r="S6629">
        <v>0</v>
      </c>
      <c r="T6629">
        <v>0</v>
      </c>
      <c r="U6629">
        <v>0</v>
      </c>
      <c r="V6629">
        <v>0</v>
      </c>
    </row>
    <row r="6630" spans="1:22" x14ac:dyDescent="0.3">
      <c r="A6630">
        <v>202223</v>
      </c>
      <c r="B6630" t="s">
        <v>820</v>
      </c>
      <c r="C6630" t="s">
        <v>821</v>
      </c>
      <c r="D6630" t="s">
        <v>822</v>
      </c>
      <c r="E6630" t="s">
        <v>823</v>
      </c>
      <c r="F6630" t="s">
        <v>898</v>
      </c>
      <c r="G6630" t="s">
        <v>899</v>
      </c>
      <c r="H6630" t="s">
        <v>1008</v>
      </c>
      <c r="I6630">
        <v>209</v>
      </c>
      <c r="J6630" t="s">
        <v>1009</v>
      </c>
      <c r="K6630" t="s">
        <v>828</v>
      </c>
      <c r="L6630" t="s">
        <v>235</v>
      </c>
      <c r="M6630" t="s">
        <v>829</v>
      </c>
      <c r="N6630">
        <v>0</v>
      </c>
      <c r="O6630">
        <v>0</v>
      </c>
      <c r="P6630" t="s">
        <v>829</v>
      </c>
      <c r="Q6630" t="s">
        <v>829</v>
      </c>
      <c r="R6630" t="s">
        <v>829</v>
      </c>
      <c r="S6630">
        <v>0</v>
      </c>
      <c r="T6630">
        <v>0</v>
      </c>
      <c r="U6630">
        <v>0</v>
      </c>
      <c r="V6630">
        <v>0</v>
      </c>
    </row>
    <row r="6631" spans="1:22" x14ac:dyDescent="0.3">
      <c r="A6631">
        <v>202324</v>
      </c>
      <c r="B6631" t="s">
        <v>820</v>
      </c>
      <c r="C6631" t="s">
        <v>821</v>
      </c>
      <c r="D6631" t="s">
        <v>822</v>
      </c>
      <c r="E6631" t="s">
        <v>823</v>
      </c>
      <c r="F6631" t="s">
        <v>898</v>
      </c>
      <c r="G6631" t="s">
        <v>899</v>
      </c>
      <c r="H6631" t="s">
        <v>1008</v>
      </c>
      <c r="I6631">
        <v>209</v>
      </c>
      <c r="J6631" t="s">
        <v>1009</v>
      </c>
      <c r="K6631" t="s">
        <v>828</v>
      </c>
      <c r="L6631" t="s">
        <v>235</v>
      </c>
      <c r="M6631" t="s">
        <v>829</v>
      </c>
      <c r="N6631">
        <v>0</v>
      </c>
      <c r="O6631">
        <v>0</v>
      </c>
      <c r="P6631" t="s">
        <v>829</v>
      </c>
      <c r="Q6631" t="s">
        <v>829</v>
      </c>
      <c r="R6631" t="s">
        <v>829</v>
      </c>
      <c r="S6631">
        <v>0</v>
      </c>
      <c r="T6631">
        <v>0</v>
      </c>
      <c r="U6631">
        <v>0</v>
      </c>
      <c r="V6631">
        <v>0</v>
      </c>
    </row>
    <row r="6632" spans="1:22" x14ac:dyDescent="0.3">
      <c r="A6632">
        <v>202122</v>
      </c>
      <c r="B6632" t="s">
        <v>820</v>
      </c>
      <c r="C6632" t="s">
        <v>821</v>
      </c>
      <c r="D6632" t="s">
        <v>822</v>
      </c>
      <c r="E6632" t="s">
        <v>823</v>
      </c>
      <c r="F6632" t="s">
        <v>898</v>
      </c>
      <c r="G6632" t="s">
        <v>899</v>
      </c>
      <c r="H6632" t="s">
        <v>1008</v>
      </c>
      <c r="I6632">
        <v>209</v>
      </c>
      <c r="J6632" t="s">
        <v>1009</v>
      </c>
      <c r="K6632" t="s">
        <v>828</v>
      </c>
      <c r="L6632" t="s">
        <v>534</v>
      </c>
      <c r="M6632">
        <v>0</v>
      </c>
      <c r="N6632">
        <v>6933447</v>
      </c>
      <c r="O6632">
        <v>4022571</v>
      </c>
      <c r="P6632">
        <v>17282619</v>
      </c>
      <c r="Q6632">
        <v>2365615</v>
      </c>
      <c r="R6632" t="s">
        <v>829</v>
      </c>
      <c r="S6632">
        <v>30604251</v>
      </c>
      <c r="T6632">
        <v>0</v>
      </c>
      <c r="U6632">
        <v>30604251</v>
      </c>
      <c r="V6632">
        <v>412</v>
      </c>
    </row>
    <row r="6633" spans="1:22" x14ac:dyDescent="0.3">
      <c r="A6633">
        <v>202223</v>
      </c>
      <c r="B6633" t="s">
        <v>820</v>
      </c>
      <c r="C6633" t="s">
        <v>821</v>
      </c>
      <c r="D6633" t="s">
        <v>822</v>
      </c>
      <c r="E6633" t="s">
        <v>823</v>
      </c>
      <c r="F6633" t="s">
        <v>898</v>
      </c>
      <c r="G6633" t="s">
        <v>899</v>
      </c>
      <c r="H6633" t="s">
        <v>1008</v>
      </c>
      <c r="I6633">
        <v>209</v>
      </c>
      <c r="J6633" t="s">
        <v>1009</v>
      </c>
      <c r="K6633" t="s">
        <v>828</v>
      </c>
      <c r="L6633" t="s">
        <v>534</v>
      </c>
      <c r="M6633">
        <v>0</v>
      </c>
      <c r="N6633">
        <v>6555712</v>
      </c>
      <c r="O6633">
        <v>5228282</v>
      </c>
      <c r="P6633">
        <v>18265983</v>
      </c>
      <c r="Q6633">
        <v>2120247</v>
      </c>
      <c r="R6633" t="s">
        <v>829</v>
      </c>
      <c r="S6633">
        <v>32170225</v>
      </c>
      <c r="T6633">
        <v>0</v>
      </c>
      <c r="U6633">
        <v>32170225</v>
      </c>
      <c r="V6633">
        <v>437</v>
      </c>
    </row>
    <row r="6634" spans="1:22" x14ac:dyDescent="0.3">
      <c r="A6634">
        <v>202324</v>
      </c>
      <c r="B6634" t="s">
        <v>820</v>
      </c>
      <c r="C6634" t="s">
        <v>821</v>
      </c>
      <c r="D6634" t="s">
        <v>822</v>
      </c>
      <c r="E6634" t="s">
        <v>823</v>
      </c>
      <c r="F6634" t="s">
        <v>898</v>
      </c>
      <c r="G6634" t="s">
        <v>899</v>
      </c>
      <c r="H6634" t="s">
        <v>1008</v>
      </c>
      <c r="I6634">
        <v>209</v>
      </c>
      <c r="J6634" t="s">
        <v>1009</v>
      </c>
      <c r="K6634" t="s">
        <v>828</v>
      </c>
      <c r="L6634" t="s">
        <v>534</v>
      </c>
      <c r="M6634">
        <v>14905</v>
      </c>
      <c r="N6634">
        <v>7305839</v>
      </c>
      <c r="O6634">
        <v>5745123</v>
      </c>
      <c r="P6634">
        <v>19576771</v>
      </c>
      <c r="Q6634">
        <v>2048905</v>
      </c>
      <c r="R6634" t="s">
        <v>829</v>
      </c>
      <c r="S6634">
        <v>34691543</v>
      </c>
      <c r="T6634">
        <v>1473204</v>
      </c>
      <c r="U6634">
        <v>33218339</v>
      </c>
      <c r="V6634">
        <v>472</v>
      </c>
    </row>
    <row r="6635" spans="1:22" x14ac:dyDescent="0.3">
      <c r="A6635">
        <v>202122</v>
      </c>
      <c r="B6635" t="s">
        <v>820</v>
      </c>
      <c r="C6635" t="s">
        <v>821</v>
      </c>
      <c r="D6635" t="s">
        <v>822</v>
      </c>
      <c r="E6635" t="s">
        <v>823</v>
      </c>
      <c r="F6635" t="s">
        <v>898</v>
      </c>
      <c r="G6635" t="s">
        <v>899</v>
      </c>
      <c r="H6635" t="s">
        <v>1008</v>
      </c>
      <c r="I6635">
        <v>209</v>
      </c>
      <c r="J6635" t="s">
        <v>1009</v>
      </c>
      <c r="K6635" t="s">
        <v>828</v>
      </c>
      <c r="L6635" t="s">
        <v>603</v>
      </c>
      <c r="M6635" t="s">
        <v>829</v>
      </c>
      <c r="N6635" t="s">
        <v>829</v>
      </c>
      <c r="O6635" t="s">
        <v>829</v>
      </c>
      <c r="P6635">
        <v>0</v>
      </c>
      <c r="Q6635">
        <v>0</v>
      </c>
      <c r="R6635">
        <v>0</v>
      </c>
      <c r="S6635">
        <v>0</v>
      </c>
      <c r="T6635">
        <v>0</v>
      </c>
      <c r="U6635">
        <v>0</v>
      </c>
      <c r="V6635">
        <v>0</v>
      </c>
    </row>
    <row r="6636" spans="1:22" x14ac:dyDescent="0.3">
      <c r="A6636">
        <v>202223</v>
      </c>
      <c r="B6636" t="s">
        <v>820</v>
      </c>
      <c r="C6636" t="s">
        <v>821</v>
      </c>
      <c r="D6636" t="s">
        <v>822</v>
      </c>
      <c r="E6636" t="s">
        <v>823</v>
      </c>
      <c r="F6636" t="s">
        <v>898</v>
      </c>
      <c r="G6636" t="s">
        <v>899</v>
      </c>
      <c r="H6636" t="s">
        <v>1008</v>
      </c>
      <c r="I6636">
        <v>209</v>
      </c>
      <c r="J6636" t="s">
        <v>1009</v>
      </c>
      <c r="K6636" t="s">
        <v>828</v>
      </c>
      <c r="L6636" t="s">
        <v>603</v>
      </c>
      <c r="M6636" t="s">
        <v>829</v>
      </c>
      <c r="N6636" t="s">
        <v>829</v>
      </c>
      <c r="O6636" t="s">
        <v>829</v>
      </c>
      <c r="P6636">
        <v>0</v>
      </c>
      <c r="Q6636">
        <v>0</v>
      </c>
      <c r="R6636">
        <v>0</v>
      </c>
      <c r="S6636">
        <v>0</v>
      </c>
      <c r="T6636">
        <v>0</v>
      </c>
      <c r="U6636">
        <v>0</v>
      </c>
      <c r="V6636">
        <v>0</v>
      </c>
    </row>
    <row r="6637" spans="1:22" x14ac:dyDescent="0.3">
      <c r="A6637">
        <v>202324</v>
      </c>
      <c r="B6637" t="s">
        <v>820</v>
      </c>
      <c r="C6637" t="s">
        <v>821</v>
      </c>
      <c r="D6637" t="s">
        <v>822</v>
      </c>
      <c r="E6637" t="s">
        <v>823</v>
      </c>
      <c r="F6637" t="s">
        <v>898</v>
      </c>
      <c r="G6637" t="s">
        <v>899</v>
      </c>
      <c r="H6637" t="s">
        <v>1008</v>
      </c>
      <c r="I6637">
        <v>209</v>
      </c>
      <c r="J6637" t="s">
        <v>1009</v>
      </c>
      <c r="K6637" t="s">
        <v>828</v>
      </c>
      <c r="L6637" t="s">
        <v>603</v>
      </c>
      <c r="M6637" t="s">
        <v>829</v>
      </c>
      <c r="N6637" t="s">
        <v>829</v>
      </c>
      <c r="O6637" t="s">
        <v>829</v>
      </c>
      <c r="P6637">
        <v>0</v>
      </c>
      <c r="Q6637">
        <v>0</v>
      </c>
      <c r="R6637">
        <v>0</v>
      </c>
      <c r="S6637">
        <v>0</v>
      </c>
      <c r="T6637">
        <v>0</v>
      </c>
      <c r="U6637">
        <v>0</v>
      </c>
      <c r="V6637">
        <v>0</v>
      </c>
    </row>
    <row r="6638" spans="1:22" x14ac:dyDescent="0.3">
      <c r="A6638">
        <v>202122</v>
      </c>
      <c r="B6638" t="s">
        <v>820</v>
      </c>
      <c r="C6638" t="s">
        <v>821</v>
      </c>
      <c r="D6638" t="s">
        <v>822</v>
      </c>
      <c r="E6638" t="s">
        <v>823</v>
      </c>
      <c r="F6638" t="s">
        <v>898</v>
      </c>
      <c r="G6638" t="s">
        <v>899</v>
      </c>
      <c r="H6638" t="s">
        <v>1008</v>
      </c>
      <c r="I6638">
        <v>209</v>
      </c>
      <c r="J6638" t="s">
        <v>1009</v>
      </c>
      <c r="K6638" t="s">
        <v>828</v>
      </c>
      <c r="L6638" t="s">
        <v>606</v>
      </c>
      <c r="M6638">
        <v>0</v>
      </c>
      <c r="N6638">
        <v>0</v>
      </c>
      <c r="O6638">
        <v>0</v>
      </c>
      <c r="P6638">
        <v>0</v>
      </c>
      <c r="Q6638">
        <v>0</v>
      </c>
      <c r="R6638">
        <v>0</v>
      </c>
      <c r="S6638">
        <v>0</v>
      </c>
      <c r="T6638">
        <v>0</v>
      </c>
      <c r="U6638">
        <v>0</v>
      </c>
      <c r="V6638">
        <v>0</v>
      </c>
    </row>
    <row r="6639" spans="1:22" x14ac:dyDescent="0.3">
      <c r="A6639">
        <v>202223</v>
      </c>
      <c r="B6639" t="s">
        <v>820</v>
      </c>
      <c r="C6639" t="s">
        <v>821</v>
      </c>
      <c r="D6639" t="s">
        <v>822</v>
      </c>
      <c r="E6639" t="s">
        <v>823</v>
      </c>
      <c r="F6639" t="s">
        <v>898</v>
      </c>
      <c r="G6639" t="s">
        <v>899</v>
      </c>
      <c r="H6639" t="s">
        <v>1008</v>
      </c>
      <c r="I6639">
        <v>209</v>
      </c>
      <c r="J6639" t="s">
        <v>1009</v>
      </c>
      <c r="K6639" t="s">
        <v>828</v>
      </c>
      <c r="L6639" t="s">
        <v>606</v>
      </c>
      <c r="M6639">
        <v>0</v>
      </c>
      <c r="N6639">
        <v>0</v>
      </c>
      <c r="O6639">
        <v>0</v>
      </c>
      <c r="P6639">
        <v>0</v>
      </c>
      <c r="Q6639">
        <v>0</v>
      </c>
      <c r="R6639">
        <v>0</v>
      </c>
      <c r="S6639">
        <v>0</v>
      </c>
      <c r="T6639">
        <v>0</v>
      </c>
      <c r="U6639">
        <v>0</v>
      </c>
      <c r="V6639">
        <v>0</v>
      </c>
    </row>
    <row r="6640" spans="1:22" x14ac:dyDescent="0.3">
      <c r="A6640">
        <v>202324</v>
      </c>
      <c r="B6640" t="s">
        <v>820</v>
      </c>
      <c r="C6640" t="s">
        <v>821</v>
      </c>
      <c r="D6640" t="s">
        <v>822</v>
      </c>
      <c r="E6640" t="s">
        <v>823</v>
      </c>
      <c r="F6640" t="s">
        <v>898</v>
      </c>
      <c r="G6640" t="s">
        <v>899</v>
      </c>
      <c r="H6640" t="s">
        <v>1008</v>
      </c>
      <c r="I6640">
        <v>209</v>
      </c>
      <c r="J6640" t="s">
        <v>1009</v>
      </c>
      <c r="K6640" t="s">
        <v>828</v>
      </c>
      <c r="L6640" t="s">
        <v>606</v>
      </c>
      <c r="M6640">
        <v>0</v>
      </c>
      <c r="N6640">
        <v>0</v>
      </c>
      <c r="O6640">
        <v>0</v>
      </c>
      <c r="P6640">
        <v>0</v>
      </c>
      <c r="Q6640">
        <v>0</v>
      </c>
      <c r="R6640">
        <v>0</v>
      </c>
      <c r="S6640">
        <v>0</v>
      </c>
      <c r="T6640">
        <v>0</v>
      </c>
      <c r="U6640">
        <v>0</v>
      </c>
      <c r="V6640">
        <v>0</v>
      </c>
    </row>
    <row r="6641" spans="1:22" x14ac:dyDescent="0.3">
      <c r="A6641">
        <v>202122</v>
      </c>
      <c r="B6641" t="s">
        <v>820</v>
      </c>
      <c r="C6641" t="s">
        <v>821</v>
      </c>
      <c r="D6641" t="s">
        <v>822</v>
      </c>
      <c r="E6641" t="s">
        <v>823</v>
      </c>
      <c r="F6641" t="s">
        <v>898</v>
      </c>
      <c r="G6641" t="s">
        <v>899</v>
      </c>
      <c r="H6641" t="s">
        <v>1008</v>
      </c>
      <c r="I6641">
        <v>209</v>
      </c>
      <c r="J6641" t="s">
        <v>1009</v>
      </c>
      <c r="K6641" t="s">
        <v>828</v>
      </c>
      <c r="L6641" t="s">
        <v>609</v>
      </c>
      <c r="M6641" t="s">
        <v>829</v>
      </c>
      <c r="N6641" t="s">
        <v>829</v>
      </c>
      <c r="O6641" t="s">
        <v>829</v>
      </c>
      <c r="P6641" t="s">
        <v>829</v>
      </c>
      <c r="Q6641">
        <v>0</v>
      </c>
      <c r="R6641" t="s">
        <v>829</v>
      </c>
      <c r="S6641">
        <v>0</v>
      </c>
      <c r="T6641">
        <v>0</v>
      </c>
      <c r="U6641">
        <v>0</v>
      </c>
      <c r="V6641">
        <v>0</v>
      </c>
    </row>
    <row r="6642" spans="1:22" x14ac:dyDescent="0.3">
      <c r="A6642">
        <v>202223</v>
      </c>
      <c r="B6642" t="s">
        <v>820</v>
      </c>
      <c r="C6642" t="s">
        <v>821</v>
      </c>
      <c r="D6642" t="s">
        <v>822</v>
      </c>
      <c r="E6642" t="s">
        <v>823</v>
      </c>
      <c r="F6642" t="s">
        <v>898</v>
      </c>
      <c r="G6642" t="s">
        <v>899</v>
      </c>
      <c r="H6642" t="s">
        <v>1008</v>
      </c>
      <c r="I6642">
        <v>209</v>
      </c>
      <c r="J6642" t="s">
        <v>1009</v>
      </c>
      <c r="K6642" t="s">
        <v>828</v>
      </c>
      <c r="L6642" t="s">
        <v>609</v>
      </c>
      <c r="M6642" t="s">
        <v>829</v>
      </c>
      <c r="N6642" t="s">
        <v>829</v>
      </c>
      <c r="O6642" t="s">
        <v>829</v>
      </c>
      <c r="P6642" t="s">
        <v>829</v>
      </c>
      <c r="Q6642">
        <v>0</v>
      </c>
      <c r="R6642" t="s">
        <v>829</v>
      </c>
      <c r="S6642">
        <v>0</v>
      </c>
      <c r="T6642">
        <v>0</v>
      </c>
      <c r="U6642">
        <v>0</v>
      </c>
      <c r="V6642">
        <v>0</v>
      </c>
    </row>
    <row r="6643" spans="1:22" x14ac:dyDescent="0.3">
      <c r="A6643">
        <v>202122</v>
      </c>
      <c r="B6643" t="s">
        <v>820</v>
      </c>
      <c r="C6643" t="s">
        <v>821</v>
      </c>
      <c r="D6643" t="s">
        <v>822</v>
      </c>
      <c r="E6643" t="s">
        <v>823</v>
      </c>
      <c r="F6643" t="s">
        <v>898</v>
      </c>
      <c r="G6643" t="s">
        <v>899</v>
      </c>
      <c r="H6643" t="s">
        <v>1008</v>
      </c>
      <c r="I6643">
        <v>209</v>
      </c>
      <c r="J6643" t="s">
        <v>1009</v>
      </c>
      <c r="K6643" t="s">
        <v>828</v>
      </c>
      <c r="L6643" t="s">
        <v>830</v>
      </c>
      <c r="M6643">
        <v>0</v>
      </c>
      <c r="N6643">
        <v>0</v>
      </c>
      <c r="O6643">
        <v>0</v>
      </c>
      <c r="P6643">
        <v>100000</v>
      </c>
      <c r="Q6643">
        <v>0</v>
      </c>
      <c r="R6643">
        <v>0</v>
      </c>
      <c r="S6643">
        <v>100000</v>
      </c>
      <c r="T6643">
        <v>0</v>
      </c>
      <c r="U6643">
        <v>100000</v>
      </c>
      <c r="V6643">
        <v>1</v>
      </c>
    </row>
    <row r="6644" spans="1:22" x14ac:dyDescent="0.3">
      <c r="A6644">
        <v>202223</v>
      </c>
      <c r="B6644" t="s">
        <v>820</v>
      </c>
      <c r="C6644" t="s">
        <v>821</v>
      </c>
      <c r="D6644" t="s">
        <v>822</v>
      </c>
      <c r="E6644" t="s">
        <v>823</v>
      </c>
      <c r="F6644" t="s">
        <v>898</v>
      </c>
      <c r="G6644" t="s">
        <v>899</v>
      </c>
      <c r="H6644" t="s">
        <v>1008</v>
      </c>
      <c r="I6644">
        <v>209</v>
      </c>
      <c r="J6644" t="s">
        <v>1009</v>
      </c>
      <c r="K6644" t="s">
        <v>828</v>
      </c>
      <c r="L6644" t="s">
        <v>830</v>
      </c>
      <c r="M6644">
        <v>0</v>
      </c>
      <c r="N6644">
        <v>0</v>
      </c>
      <c r="O6644">
        <v>0</v>
      </c>
      <c r="P6644">
        <v>0</v>
      </c>
      <c r="Q6644">
        <v>100000</v>
      </c>
      <c r="R6644">
        <v>0</v>
      </c>
      <c r="S6644">
        <v>100000</v>
      </c>
      <c r="T6644">
        <v>0</v>
      </c>
      <c r="U6644">
        <v>100000</v>
      </c>
      <c r="V6644">
        <v>1</v>
      </c>
    </row>
    <row r="6645" spans="1:22" x14ac:dyDescent="0.3">
      <c r="A6645">
        <v>202324</v>
      </c>
      <c r="B6645" t="s">
        <v>820</v>
      </c>
      <c r="C6645" t="s">
        <v>821</v>
      </c>
      <c r="D6645" t="s">
        <v>822</v>
      </c>
      <c r="E6645" t="s">
        <v>823</v>
      </c>
      <c r="F6645" t="s">
        <v>898</v>
      </c>
      <c r="G6645" t="s">
        <v>899</v>
      </c>
      <c r="H6645" t="s">
        <v>1008</v>
      </c>
      <c r="I6645">
        <v>209</v>
      </c>
      <c r="J6645" t="s">
        <v>1009</v>
      </c>
      <c r="K6645" t="s">
        <v>828</v>
      </c>
      <c r="L6645" t="s">
        <v>830</v>
      </c>
      <c r="M6645">
        <v>0</v>
      </c>
      <c r="N6645">
        <v>0</v>
      </c>
      <c r="O6645">
        <v>0</v>
      </c>
      <c r="P6645">
        <v>0</v>
      </c>
      <c r="Q6645">
        <v>100000</v>
      </c>
      <c r="R6645">
        <v>0</v>
      </c>
      <c r="S6645">
        <v>100000</v>
      </c>
      <c r="T6645">
        <v>0</v>
      </c>
      <c r="U6645">
        <v>100000</v>
      </c>
      <c r="V6645">
        <v>1</v>
      </c>
    </row>
    <row r="6646" spans="1:22" x14ac:dyDescent="0.3">
      <c r="A6646">
        <v>202122</v>
      </c>
      <c r="B6646" t="s">
        <v>820</v>
      </c>
      <c r="C6646" t="s">
        <v>821</v>
      </c>
      <c r="D6646" t="s">
        <v>822</v>
      </c>
      <c r="E6646" t="s">
        <v>823</v>
      </c>
      <c r="F6646" t="s">
        <v>898</v>
      </c>
      <c r="G6646" t="s">
        <v>899</v>
      </c>
      <c r="H6646" t="s">
        <v>1008</v>
      </c>
      <c r="I6646">
        <v>209</v>
      </c>
      <c r="J6646" t="s">
        <v>1009</v>
      </c>
      <c r="K6646" t="s">
        <v>828</v>
      </c>
      <c r="L6646" t="s">
        <v>537</v>
      </c>
      <c r="M6646">
        <v>38698</v>
      </c>
      <c r="N6646">
        <v>861350</v>
      </c>
      <c r="O6646">
        <v>499729</v>
      </c>
      <c r="P6646">
        <v>1202968</v>
      </c>
      <c r="Q6646">
        <v>105039</v>
      </c>
      <c r="R6646">
        <v>5991088</v>
      </c>
      <c r="S6646">
        <v>8698873</v>
      </c>
      <c r="T6646">
        <v>0</v>
      </c>
      <c r="U6646">
        <v>8698873</v>
      </c>
      <c r="V6646">
        <v>117</v>
      </c>
    </row>
    <row r="6647" spans="1:22" x14ac:dyDescent="0.3">
      <c r="A6647">
        <v>202223</v>
      </c>
      <c r="B6647" t="s">
        <v>820</v>
      </c>
      <c r="C6647" t="s">
        <v>821</v>
      </c>
      <c r="D6647" t="s">
        <v>822</v>
      </c>
      <c r="E6647" t="s">
        <v>823</v>
      </c>
      <c r="F6647" t="s">
        <v>898</v>
      </c>
      <c r="G6647" t="s">
        <v>899</v>
      </c>
      <c r="H6647" t="s">
        <v>1008</v>
      </c>
      <c r="I6647">
        <v>209</v>
      </c>
      <c r="J6647" t="s">
        <v>1009</v>
      </c>
      <c r="K6647" t="s">
        <v>828</v>
      </c>
      <c r="L6647" t="s">
        <v>537</v>
      </c>
      <c r="M6647">
        <v>105093</v>
      </c>
      <c r="N6647">
        <v>1084612</v>
      </c>
      <c r="O6647">
        <v>864995</v>
      </c>
      <c r="P6647">
        <v>1368902</v>
      </c>
      <c r="Q6647">
        <v>56588</v>
      </c>
      <c r="R6647">
        <v>5339187</v>
      </c>
      <c r="S6647">
        <v>8819377</v>
      </c>
      <c r="T6647">
        <v>0</v>
      </c>
      <c r="U6647">
        <v>8819377</v>
      </c>
      <c r="V6647">
        <v>120</v>
      </c>
    </row>
    <row r="6648" spans="1:22" x14ac:dyDescent="0.3">
      <c r="A6648">
        <v>202324</v>
      </c>
      <c r="B6648" t="s">
        <v>820</v>
      </c>
      <c r="C6648" t="s">
        <v>821</v>
      </c>
      <c r="D6648" t="s">
        <v>822</v>
      </c>
      <c r="E6648" t="s">
        <v>823</v>
      </c>
      <c r="F6648" t="s">
        <v>898</v>
      </c>
      <c r="G6648" t="s">
        <v>899</v>
      </c>
      <c r="H6648" t="s">
        <v>1008</v>
      </c>
      <c r="I6648">
        <v>209</v>
      </c>
      <c r="J6648" t="s">
        <v>1009</v>
      </c>
      <c r="K6648" t="s">
        <v>828</v>
      </c>
      <c r="L6648" t="s">
        <v>537</v>
      </c>
      <c r="M6648">
        <v>104731</v>
      </c>
      <c r="N6648">
        <v>1177884</v>
      </c>
      <c r="O6648">
        <v>926258</v>
      </c>
      <c r="P6648">
        <v>1672977</v>
      </c>
      <c r="Q6648">
        <v>62567</v>
      </c>
      <c r="R6648">
        <v>7209075</v>
      </c>
      <c r="S6648">
        <v>11153492</v>
      </c>
      <c r="T6648">
        <v>0</v>
      </c>
      <c r="U6648">
        <v>11153492</v>
      </c>
      <c r="V6648">
        <v>159</v>
      </c>
    </row>
    <row r="6649" spans="1:22" x14ac:dyDescent="0.3">
      <c r="A6649">
        <v>202122</v>
      </c>
      <c r="B6649" t="s">
        <v>820</v>
      </c>
      <c r="C6649" t="s">
        <v>821</v>
      </c>
      <c r="D6649" t="s">
        <v>822</v>
      </c>
      <c r="E6649" t="s">
        <v>823</v>
      </c>
      <c r="F6649" t="s">
        <v>898</v>
      </c>
      <c r="G6649" t="s">
        <v>899</v>
      </c>
      <c r="H6649" t="s">
        <v>1008</v>
      </c>
      <c r="I6649">
        <v>209</v>
      </c>
      <c r="J6649" t="s">
        <v>1009</v>
      </c>
      <c r="K6649" t="s">
        <v>828</v>
      </c>
      <c r="L6649" t="s">
        <v>572</v>
      </c>
      <c r="M6649">
        <v>0</v>
      </c>
      <c r="N6649">
        <v>0</v>
      </c>
      <c r="O6649">
        <v>0</v>
      </c>
      <c r="P6649">
        <v>12827811</v>
      </c>
      <c r="Q6649">
        <v>896132</v>
      </c>
      <c r="R6649">
        <v>0</v>
      </c>
      <c r="S6649">
        <v>13723943</v>
      </c>
      <c r="T6649">
        <v>293599</v>
      </c>
      <c r="U6649">
        <v>13430344</v>
      </c>
      <c r="V6649">
        <v>181</v>
      </c>
    </row>
    <row r="6650" spans="1:22" x14ac:dyDescent="0.3">
      <c r="A6650">
        <v>202223</v>
      </c>
      <c r="B6650" t="s">
        <v>820</v>
      </c>
      <c r="C6650" t="s">
        <v>821</v>
      </c>
      <c r="D6650" t="s">
        <v>822</v>
      </c>
      <c r="E6650" t="s">
        <v>823</v>
      </c>
      <c r="F6650" t="s">
        <v>898</v>
      </c>
      <c r="G6650" t="s">
        <v>899</v>
      </c>
      <c r="H6650" t="s">
        <v>1008</v>
      </c>
      <c r="I6650">
        <v>209</v>
      </c>
      <c r="J6650" t="s">
        <v>1009</v>
      </c>
      <c r="K6650" t="s">
        <v>828</v>
      </c>
      <c r="L6650" t="s">
        <v>572</v>
      </c>
      <c r="M6650">
        <v>0</v>
      </c>
      <c r="N6650">
        <v>0</v>
      </c>
      <c r="O6650">
        <v>0</v>
      </c>
      <c r="P6650">
        <v>15963607</v>
      </c>
      <c r="Q6650">
        <v>0</v>
      </c>
      <c r="R6650">
        <v>0</v>
      </c>
      <c r="S6650">
        <v>15963607</v>
      </c>
      <c r="T6650">
        <v>363082</v>
      </c>
      <c r="U6650">
        <v>15600525</v>
      </c>
      <c r="V6650">
        <v>212</v>
      </c>
    </row>
    <row r="6651" spans="1:22" x14ac:dyDescent="0.3">
      <c r="A6651">
        <v>202324</v>
      </c>
      <c r="B6651" t="s">
        <v>820</v>
      </c>
      <c r="C6651" t="s">
        <v>821</v>
      </c>
      <c r="D6651" t="s">
        <v>822</v>
      </c>
      <c r="E6651" t="s">
        <v>823</v>
      </c>
      <c r="F6651" t="s">
        <v>898</v>
      </c>
      <c r="G6651" t="s">
        <v>899</v>
      </c>
      <c r="H6651" t="s">
        <v>1008</v>
      </c>
      <c r="I6651">
        <v>209</v>
      </c>
      <c r="J6651" t="s">
        <v>1009</v>
      </c>
      <c r="K6651" t="s">
        <v>828</v>
      </c>
      <c r="L6651" t="s">
        <v>572</v>
      </c>
      <c r="M6651">
        <v>0</v>
      </c>
      <c r="N6651">
        <v>0</v>
      </c>
      <c r="O6651">
        <v>0</v>
      </c>
      <c r="P6651">
        <v>16075156</v>
      </c>
      <c r="Q6651">
        <v>0</v>
      </c>
      <c r="R6651">
        <v>0</v>
      </c>
      <c r="S6651">
        <v>16075156</v>
      </c>
      <c r="T6651">
        <v>16737</v>
      </c>
      <c r="U6651">
        <v>16058419</v>
      </c>
      <c r="V6651">
        <v>228</v>
      </c>
    </row>
    <row r="6652" spans="1:22" x14ac:dyDescent="0.3">
      <c r="A6652">
        <v>202122</v>
      </c>
      <c r="B6652" t="s">
        <v>820</v>
      </c>
      <c r="C6652" t="s">
        <v>821</v>
      </c>
      <c r="D6652" t="s">
        <v>822</v>
      </c>
      <c r="E6652" t="s">
        <v>823</v>
      </c>
      <c r="F6652" t="s">
        <v>898</v>
      </c>
      <c r="G6652" t="s">
        <v>899</v>
      </c>
      <c r="H6652" t="s">
        <v>1008</v>
      </c>
      <c r="I6652">
        <v>209</v>
      </c>
      <c r="J6652" t="s">
        <v>1009</v>
      </c>
      <c r="K6652" t="s">
        <v>828</v>
      </c>
      <c r="L6652" t="s">
        <v>539</v>
      </c>
      <c r="M6652">
        <v>0</v>
      </c>
      <c r="N6652">
        <v>0</v>
      </c>
      <c r="O6652">
        <v>0</v>
      </c>
      <c r="P6652" t="s">
        <v>829</v>
      </c>
      <c r="Q6652" t="s">
        <v>829</v>
      </c>
      <c r="R6652" t="s">
        <v>829</v>
      </c>
      <c r="S6652">
        <v>0</v>
      </c>
      <c r="T6652">
        <v>0</v>
      </c>
      <c r="U6652">
        <v>0</v>
      </c>
      <c r="V6652">
        <v>0</v>
      </c>
    </row>
    <row r="6653" spans="1:22" x14ac:dyDescent="0.3">
      <c r="A6653">
        <v>202223</v>
      </c>
      <c r="B6653" t="s">
        <v>820</v>
      </c>
      <c r="C6653" t="s">
        <v>821</v>
      </c>
      <c r="D6653" t="s">
        <v>822</v>
      </c>
      <c r="E6653" t="s">
        <v>823</v>
      </c>
      <c r="F6653" t="s">
        <v>898</v>
      </c>
      <c r="G6653" t="s">
        <v>899</v>
      </c>
      <c r="H6653" t="s">
        <v>1008</v>
      </c>
      <c r="I6653">
        <v>209</v>
      </c>
      <c r="J6653" t="s">
        <v>1009</v>
      </c>
      <c r="K6653" t="s">
        <v>828</v>
      </c>
      <c r="L6653" t="s">
        <v>539</v>
      </c>
      <c r="M6653">
        <v>0</v>
      </c>
      <c r="N6653">
        <v>0</v>
      </c>
      <c r="O6653">
        <v>0</v>
      </c>
      <c r="P6653" t="s">
        <v>829</v>
      </c>
      <c r="Q6653" t="s">
        <v>829</v>
      </c>
      <c r="R6653" t="s">
        <v>829</v>
      </c>
      <c r="S6653">
        <v>0</v>
      </c>
      <c r="T6653">
        <v>0</v>
      </c>
      <c r="U6653">
        <v>0</v>
      </c>
      <c r="V6653">
        <v>0</v>
      </c>
    </row>
    <row r="6654" spans="1:22" x14ac:dyDescent="0.3">
      <c r="A6654">
        <v>202324</v>
      </c>
      <c r="B6654" t="s">
        <v>820</v>
      </c>
      <c r="C6654" t="s">
        <v>821</v>
      </c>
      <c r="D6654" t="s">
        <v>822</v>
      </c>
      <c r="E6654" t="s">
        <v>823</v>
      </c>
      <c r="F6654" t="s">
        <v>898</v>
      </c>
      <c r="G6654" t="s">
        <v>899</v>
      </c>
      <c r="H6654" t="s">
        <v>1008</v>
      </c>
      <c r="I6654">
        <v>209</v>
      </c>
      <c r="J6654" t="s">
        <v>1009</v>
      </c>
      <c r="K6654" t="s">
        <v>828</v>
      </c>
      <c r="L6654" t="s">
        <v>539</v>
      </c>
      <c r="M6654">
        <v>0</v>
      </c>
      <c r="N6654">
        <v>136500</v>
      </c>
      <c r="O6654">
        <v>280000</v>
      </c>
      <c r="P6654" t="s">
        <v>829</v>
      </c>
      <c r="Q6654" t="s">
        <v>829</v>
      </c>
      <c r="R6654" t="s">
        <v>829</v>
      </c>
      <c r="S6654">
        <v>416500</v>
      </c>
      <c r="T6654">
        <v>0</v>
      </c>
      <c r="U6654">
        <v>416500</v>
      </c>
      <c r="V6654">
        <v>6</v>
      </c>
    </row>
    <row r="6655" spans="1:22" x14ac:dyDescent="0.3">
      <c r="A6655">
        <v>202122</v>
      </c>
      <c r="B6655" t="s">
        <v>820</v>
      </c>
      <c r="C6655" t="s">
        <v>821</v>
      </c>
      <c r="D6655" t="s">
        <v>822</v>
      </c>
      <c r="E6655" t="s">
        <v>823</v>
      </c>
      <c r="F6655" t="s">
        <v>898</v>
      </c>
      <c r="G6655" t="s">
        <v>899</v>
      </c>
      <c r="H6655" t="s">
        <v>1008</v>
      </c>
      <c r="I6655">
        <v>209</v>
      </c>
      <c r="J6655" t="s">
        <v>1009</v>
      </c>
      <c r="K6655" t="s">
        <v>828</v>
      </c>
      <c r="L6655" t="s">
        <v>541</v>
      </c>
      <c r="M6655">
        <v>66664</v>
      </c>
      <c r="N6655">
        <v>1030005</v>
      </c>
      <c r="O6655">
        <v>597577</v>
      </c>
      <c r="P6655">
        <v>1142921</v>
      </c>
      <c r="Q6655">
        <v>49843</v>
      </c>
      <c r="R6655">
        <v>257778</v>
      </c>
      <c r="S6655">
        <v>3144787</v>
      </c>
      <c r="T6655">
        <v>81211</v>
      </c>
      <c r="U6655">
        <v>3063576</v>
      </c>
      <c r="V6655">
        <v>41</v>
      </c>
    </row>
    <row r="6656" spans="1:22" x14ac:dyDescent="0.3">
      <c r="A6656">
        <v>202223</v>
      </c>
      <c r="B6656" t="s">
        <v>820</v>
      </c>
      <c r="C6656" t="s">
        <v>821</v>
      </c>
      <c r="D6656" t="s">
        <v>822</v>
      </c>
      <c r="E6656" t="s">
        <v>823</v>
      </c>
      <c r="F6656" t="s">
        <v>898</v>
      </c>
      <c r="G6656" t="s">
        <v>899</v>
      </c>
      <c r="H6656" t="s">
        <v>1008</v>
      </c>
      <c r="I6656">
        <v>209</v>
      </c>
      <c r="J6656" t="s">
        <v>1009</v>
      </c>
      <c r="K6656" t="s">
        <v>828</v>
      </c>
      <c r="L6656" t="s">
        <v>541</v>
      </c>
      <c r="M6656">
        <v>372822</v>
      </c>
      <c r="N6656">
        <v>790279</v>
      </c>
      <c r="O6656">
        <v>675255</v>
      </c>
      <c r="P6656">
        <v>770984</v>
      </c>
      <c r="Q6656">
        <v>27640</v>
      </c>
      <c r="R6656">
        <v>358660</v>
      </c>
      <c r="S6656">
        <v>2995641</v>
      </c>
      <c r="T6656">
        <v>132131</v>
      </c>
      <c r="U6656">
        <v>2863510</v>
      </c>
      <c r="V6656">
        <v>39</v>
      </c>
    </row>
    <row r="6657" spans="1:22" x14ac:dyDescent="0.3">
      <c r="A6657">
        <v>202324</v>
      </c>
      <c r="B6657" t="s">
        <v>820</v>
      </c>
      <c r="C6657" t="s">
        <v>821</v>
      </c>
      <c r="D6657" t="s">
        <v>822</v>
      </c>
      <c r="E6657" t="s">
        <v>823</v>
      </c>
      <c r="F6657" t="s">
        <v>898</v>
      </c>
      <c r="G6657" t="s">
        <v>899</v>
      </c>
      <c r="H6657" t="s">
        <v>1008</v>
      </c>
      <c r="I6657">
        <v>209</v>
      </c>
      <c r="J6657" t="s">
        <v>1009</v>
      </c>
      <c r="K6657" t="s">
        <v>828</v>
      </c>
      <c r="L6657" t="s">
        <v>541</v>
      </c>
      <c r="M6657">
        <v>419172</v>
      </c>
      <c r="N6657">
        <v>745729</v>
      </c>
      <c r="O6657">
        <v>586422</v>
      </c>
      <c r="P6657">
        <v>531900</v>
      </c>
      <c r="Q6657">
        <v>19892</v>
      </c>
      <c r="R6657">
        <v>314383</v>
      </c>
      <c r="S6657">
        <v>2617498</v>
      </c>
      <c r="T6657">
        <v>42774</v>
      </c>
      <c r="U6657">
        <v>2574724</v>
      </c>
      <c r="V6657">
        <v>37</v>
      </c>
    </row>
    <row r="6658" spans="1:22" x14ac:dyDescent="0.3">
      <c r="A6658">
        <v>202122</v>
      </c>
      <c r="B6658" t="s">
        <v>820</v>
      </c>
      <c r="C6658" t="s">
        <v>821</v>
      </c>
      <c r="D6658" t="s">
        <v>822</v>
      </c>
      <c r="E6658" t="s">
        <v>823</v>
      </c>
      <c r="F6658" t="s">
        <v>898</v>
      </c>
      <c r="G6658" t="s">
        <v>899</v>
      </c>
      <c r="H6658" t="s">
        <v>1008</v>
      </c>
      <c r="I6658">
        <v>209</v>
      </c>
      <c r="J6658" t="s">
        <v>1009</v>
      </c>
      <c r="K6658" t="s">
        <v>828</v>
      </c>
      <c r="L6658" t="s">
        <v>831</v>
      </c>
      <c r="M6658" t="s">
        <v>829</v>
      </c>
      <c r="N6658" t="s">
        <v>829</v>
      </c>
      <c r="O6658" t="s">
        <v>829</v>
      </c>
      <c r="P6658">
        <v>370166</v>
      </c>
      <c r="Q6658">
        <v>0</v>
      </c>
      <c r="R6658" t="s">
        <v>829</v>
      </c>
      <c r="S6658">
        <v>370166</v>
      </c>
      <c r="T6658">
        <v>7709</v>
      </c>
      <c r="U6658">
        <v>362457</v>
      </c>
      <c r="V6658">
        <v>5</v>
      </c>
    </row>
    <row r="6659" spans="1:22" x14ac:dyDescent="0.3">
      <c r="A6659">
        <v>202223</v>
      </c>
      <c r="B6659" t="s">
        <v>820</v>
      </c>
      <c r="C6659" t="s">
        <v>821</v>
      </c>
      <c r="D6659" t="s">
        <v>822</v>
      </c>
      <c r="E6659" t="s">
        <v>823</v>
      </c>
      <c r="F6659" t="s">
        <v>898</v>
      </c>
      <c r="G6659" t="s">
        <v>899</v>
      </c>
      <c r="H6659" t="s">
        <v>1008</v>
      </c>
      <c r="I6659">
        <v>209</v>
      </c>
      <c r="J6659" t="s">
        <v>1009</v>
      </c>
      <c r="K6659" t="s">
        <v>828</v>
      </c>
      <c r="L6659" t="s">
        <v>831</v>
      </c>
      <c r="M6659" t="s">
        <v>829</v>
      </c>
      <c r="N6659" t="s">
        <v>829</v>
      </c>
      <c r="O6659" t="s">
        <v>829</v>
      </c>
      <c r="P6659">
        <v>386892</v>
      </c>
      <c r="Q6659">
        <v>0</v>
      </c>
      <c r="R6659" t="s">
        <v>829</v>
      </c>
      <c r="S6659">
        <v>386892</v>
      </c>
      <c r="T6659">
        <v>7709</v>
      </c>
      <c r="U6659">
        <v>379183</v>
      </c>
      <c r="V6659">
        <v>5</v>
      </c>
    </row>
    <row r="6660" spans="1:22" x14ac:dyDescent="0.3">
      <c r="A6660">
        <v>202324</v>
      </c>
      <c r="B6660" t="s">
        <v>820</v>
      </c>
      <c r="C6660" t="s">
        <v>821</v>
      </c>
      <c r="D6660" t="s">
        <v>822</v>
      </c>
      <c r="E6660" t="s">
        <v>823</v>
      </c>
      <c r="F6660" t="s">
        <v>898</v>
      </c>
      <c r="G6660" t="s">
        <v>899</v>
      </c>
      <c r="H6660" t="s">
        <v>1008</v>
      </c>
      <c r="I6660">
        <v>209</v>
      </c>
      <c r="J6660" t="s">
        <v>1009</v>
      </c>
      <c r="K6660" t="s">
        <v>828</v>
      </c>
      <c r="L6660" t="s">
        <v>831</v>
      </c>
      <c r="M6660" t="s">
        <v>829</v>
      </c>
      <c r="N6660" t="s">
        <v>829</v>
      </c>
      <c r="O6660" t="s">
        <v>829</v>
      </c>
      <c r="P6660">
        <v>452878</v>
      </c>
      <c r="Q6660">
        <v>0</v>
      </c>
      <c r="R6660" t="s">
        <v>829</v>
      </c>
      <c r="S6660">
        <v>452878</v>
      </c>
      <c r="T6660">
        <v>7850</v>
      </c>
      <c r="U6660">
        <v>445028</v>
      </c>
      <c r="V6660">
        <v>6</v>
      </c>
    </row>
    <row r="6661" spans="1:22" x14ac:dyDescent="0.3">
      <c r="A6661">
        <v>202122</v>
      </c>
      <c r="B6661" t="s">
        <v>820</v>
      </c>
      <c r="C6661" t="s">
        <v>821</v>
      </c>
      <c r="D6661" t="s">
        <v>822</v>
      </c>
      <c r="E6661" t="s">
        <v>823</v>
      </c>
      <c r="F6661" t="s">
        <v>898</v>
      </c>
      <c r="G6661" t="s">
        <v>899</v>
      </c>
      <c r="H6661" t="s">
        <v>1008</v>
      </c>
      <c r="I6661">
        <v>209</v>
      </c>
      <c r="J6661" t="s">
        <v>1009</v>
      </c>
      <c r="K6661" t="s">
        <v>828</v>
      </c>
      <c r="L6661" t="s">
        <v>832</v>
      </c>
      <c r="M6661">
        <v>0</v>
      </c>
      <c r="N6661">
        <v>0</v>
      </c>
      <c r="O6661">
        <v>0</v>
      </c>
      <c r="P6661">
        <v>0</v>
      </c>
      <c r="Q6661">
        <v>0</v>
      </c>
      <c r="R6661">
        <v>0</v>
      </c>
      <c r="S6661">
        <v>0</v>
      </c>
      <c r="T6661">
        <v>0</v>
      </c>
      <c r="U6661">
        <v>0</v>
      </c>
      <c r="V6661">
        <v>0</v>
      </c>
    </row>
    <row r="6662" spans="1:22" x14ac:dyDescent="0.3">
      <c r="A6662">
        <v>202223</v>
      </c>
      <c r="B6662" t="s">
        <v>820</v>
      </c>
      <c r="C6662" t="s">
        <v>821</v>
      </c>
      <c r="D6662" t="s">
        <v>822</v>
      </c>
      <c r="E6662" t="s">
        <v>823</v>
      </c>
      <c r="F6662" t="s">
        <v>898</v>
      </c>
      <c r="G6662" t="s">
        <v>899</v>
      </c>
      <c r="H6662" t="s">
        <v>1008</v>
      </c>
      <c r="I6662">
        <v>209</v>
      </c>
      <c r="J6662" t="s">
        <v>1009</v>
      </c>
      <c r="K6662" t="s">
        <v>828</v>
      </c>
      <c r="L6662" t="s">
        <v>832</v>
      </c>
      <c r="M6662">
        <v>0</v>
      </c>
      <c r="N6662">
        <v>0</v>
      </c>
      <c r="O6662">
        <v>0</v>
      </c>
      <c r="P6662">
        <v>0</v>
      </c>
      <c r="Q6662">
        <v>700000</v>
      </c>
      <c r="R6662">
        <v>0</v>
      </c>
      <c r="S6662">
        <v>700000</v>
      </c>
      <c r="T6662">
        <v>0</v>
      </c>
      <c r="U6662">
        <v>700000</v>
      </c>
      <c r="V6662">
        <v>9</v>
      </c>
    </row>
    <row r="6663" spans="1:22" x14ac:dyDescent="0.3">
      <c r="A6663">
        <v>202324</v>
      </c>
      <c r="B6663" t="s">
        <v>820</v>
      </c>
      <c r="C6663" t="s">
        <v>821</v>
      </c>
      <c r="D6663" t="s">
        <v>822</v>
      </c>
      <c r="E6663" t="s">
        <v>823</v>
      </c>
      <c r="F6663" t="s">
        <v>898</v>
      </c>
      <c r="G6663" t="s">
        <v>899</v>
      </c>
      <c r="H6663" t="s">
        <v>1008</v>
      </c>
      <c r="I6663">
        <v>209</v>
      </c>
      <c r="J6663" t="s">
        <v>1009</v>
      </c>
      <c r="K6663" t="s">
        <v>828</v>
      </c>
      <c r="L6663" t="s">
        <v>832</v>
      </c>
      <c r="M6663">
        <v>0</v>
      </c>
      <c r="N6663">
        <v>0</v>
      </c>
      <c r="O6663">
        <v>0</v>
      </c>
      <c r="P6663">
        <v>0</v>
      </c>
      <c r="Q6663">
        <v>1203764</v>
      </c>
      <c r="R6663">
        <v>0</v>
      </c>
      <c r="S6663">
        <v>1203764</v>
      </c>
      <c r="T6663">
        <v>0</v>
      </c>
      <c r="U6663">
        <v>1203764</v>
      </c>
      <c r="V6663">
        <v>17</v>
      </c>
    </row>
    <row r="6664" spans="1:22" x14ac:dyDescent="0.3">
      <c r="A6664">
        <v>202122</v>
      </c>
      <c r="B6664" t="s">
        <v>820</v>
      </c>
      <c r="C6664" t="s">
        <v>821</v>
      </c>
      <c r="D6664" t="s">
        <v>822</v>
      </c>
      <c r="E6664" t="s">
        <v>823</v>
      </c>
      <c r="F6664" t="s">
        <v>898</v>
      </c>
      <c r="G6664" t="s">
        <v>899</v>
      </c>
      <c r="H6664" t="s">
        <v>1008</v>
      </c>
      <c r="I6664">
        <v>209</v>
      </c>
      <c r="J6664" t="s">
        <v>1009</v>
      </c>
      <c r="K6664" t="s">
        <v>828</v>
      </c>
      <c r="L6664" t="s">
        <v>544</v>
      </c>
      <c r="M6664">
        <v>287861</v>
      </c>
      <c r="N6664">
        <v>1231826</v>
      </c>
      <c r="O6664">
        <v>714667</v>
      </c>
      <c r="P6664">
        <v>766082</v>
      </c>
      <c r="Q6664">
        <v>5518</v>
      </c>
      <c r="R6664">
        <v>102642</v>
      </c>
      <c r="S6664">
        <v>3108595</v>
      </c>
      <c r="T6664">
        <v>419328</v>
      </c>
      <c r="U6664">
        <v>2689267</v>
      </c>
      <c r="V6664">
        <v>36</v>
      </c>
    </row>
    <row r="6665" spans="1:22" x14ac:dyDescent="0.3">
      <c r="A6665">
        <v>202223</v>
      </c>
      <c r="B6665" t="s">
        <v>820</v>
      </c>
      <c r="C6665" t="s">
        <v>821</v>
      </c>
      <c r="D6665" t="s">
        <v>822</v>
      </c>
      <c r="E6665" t="s">
        <v>823</v>
      </c>
      <c r="F6665" t="s">
        <v>898</v>
      </c>
      <c r="G6665" t="s">
        <v>899</v>
      </c>
      <c r="H6665" t="s">
        <v>1008</v>
      </c>
      <c r="I6665">
        <v>209</v>
      </c>
      <c r="J6665" t="s">
        <v>1009</v>
      </c>
      <c r="K6665" t="s">
        <v>828</v>
      </c>
      <c r="L6665" t="s">
        <v>544</v>
      </c>
      <c r="M6665">
        <v>47181</v>
      </c>
      <c r="N6665">
        <v>503219</v>
      </c>
      <c r="O6665">
        <v>401325</v>
      </c>
      <c r="P6665">
        <v>1100062</v>
      </c>
      <c r="Q6665">
        <v>25405</v>
      </c>
      <c r="R6665">
        <v>329662</v>
      </c>
      <c r="S6665">
        <v>2406855</v>
      </c>
      <c r="T6665">
        <v>441880</v>
      </c>
      <c r="U6665">
        <v>1964975</v>
      </c>
      <c r="V6665">
        <v>27</v>
      </c>
    </row>
    <row r="6666" spans="1:22" x14ac:dyDescent="0.3">
      <c r="A6666">
        <v>202324</v>
      </c>
      <c r="B6666" t="s">
        <v>820</v>
      </c>
      <c r="C6666" t="s">
        <v>821</v>
      </c>
      <c r="D6666" t="s">
        <v>822</v>
      </c>
      <c r="E6666" t="s">
        <v>823</v>
      </c>
      <c r="F6666" t="s">
        <v>898</v>
      </c>
      <c r="G6666" t="s">
        <v>899</v>
      </c>
      <c r="H6666" t="s">
        <v>1008</v>
      </c>
      <c r="I6666">
        <v>209</v>
      </c>
      <c r="J6666" t="s">
        <v>1009</v>
      </c>
      <c r="K6666" t="s">
        <v>828</v>
      </c>
      <c r="L6666" t="s">
        <v>544</v>
      </c>
      <c r="M6666">
        <v>39622</v>
      </c>
      <c r="N6666">
        <v>462524</v>
      </c>
      <c r="O6666">
        <v>363717</v>
      </c>
      <c r="P6666">
        <v>1118429</v>
      </c>
      <c r="Q6666">
        <v>23671</v>
      </c>
      <c r="R6666">
        <v>374097</v>
      </c>
      <c r="S6666">
        <v>2382060</v>
      </c>
      <c r="T6666">
        <v>474669</v>
      </c>
      <c r="U6666">
        <v>1907391</v>
      </c>
      <c r="V6666">
        <v>27</v>
      </c>
    </row>
    <row r="6667" spans="1:22" x14ac:dyDescent="0.3">
      <c r="A6667">
        <v>202122</v>
      </c>
      <c r="B6667" t="s">
        <v>820</v>
      </c>
      <c r="C6667" t="s">
        <v>821</v>
      </c>
      <c r="D6667" t="s">
        <v>822</v>
      </c>
      <c r="E6667" t="s">
        <v>823</v>
      </c>
      <c r="F6667" t="s">
        <v>898</v>
      </c>
      <c r="G6667" t="s">
        <v>899</v>
      </c>
      <c r="H6667" t="s">
        <v>1008</v>
      </c>
      <c r="I6667">
        <v>209</v>
      </c>
      <c r="J6667" t="s">
        <v>1009</v>
      </c>
      <c r="K6667" t="s">
        <v>828</v>
      </c>
      <c r="L6667" t="s">
        <v>600</v>
      </c>
      <c r="M6667" t="s">
        <v>829</v>
      </c>
      <c r="N6667" t="s">
        <v>829</v>
      </c>
      <c r="O6667" t="s">
        <v>829</v>
      </c>
      <c r="P6667">
        <v>0</v>
      </c>
      <c r="Q6667">
        <v>0</v>
      </c>
      <c r="R6667" t="s">
        <v>829</v>
      </c>
      <c r="S6667">
        <v>0</v>
      </c>
      <c r="T6667">
        <v>0</v>
      </c>
      <c r="U6667">
        <v>0</v>
      </c>
      <c r="V6667">
        <v>0</v>
      </c>
    </row>
    <row r="6668" spans="1:22" x14ac:dyDescent="0.3">
      <c r="A6668">
        <v>202223</v>
      </c>
      <c r="B6668" t="s">
        <v>820</v>
      </c>
      <c r="C6668" t="s">
        <v>821</v>
      </c>
      <c r="D6668" t="s">
        <v>822</v>
      </c>
      <c r="E6668" t="s">
        <v>823</v>
      </c>
      <c r="F6668" t="s">
        <v>898</v>
      </c>
      <c r="G6668" t="s">
        <v>899</v>
      </c>
      <c r="H6668" t="s">
        <v>1008</v>
      </c>
      <c r="I6668">
        <v>209</v>
      </c>
      <c r="J6668" t="s">
        <v>1009</v>
      </c>
      <c r="K6668" t="s">
        <v>828</v>
      </c>
      <c r="L6668" t="s">
        <v>600</v>
      </c>
      <c r="M6668" t="s">
        <v>829</v>
      </c>
      <c r="N6668" t="s">
        <v>829</v>
      </c>
      <c r="O6668" t="s">
        <v>829</v>
      </c>
      <c r="P6668">
        <v>0</v>
      </c>
      <c r="Q6668">
        <v>0</v>
      </c>
      <c r="R6668" t="s">
        <v>829</v>
      </c>
      <c r="S6668">
        <v>0</v>
      </c>
      <c r="T6668">
        <v>0</v>
      </c>
      <c r="U6668">
        <v>0</v>
      </c>
      <c r="V6668">
        <v>0</v>
      </c>
    </row>
    <row r="6669" spans="1:22" x14ac:dyDescent="0.3">
      <c r="A6669">
        <v>202324</v>
      </c>
      <c r="B6669" t="s">
        <v>820</v>
      </c>
      <c r="C6669" t="s">
        <v>821</v>
      </c>
      <c r="D6669" t="s">
        <v>822</v>
      </c>
      <c r="E6669" t="s">
        <v>823</v>
      </c>
      <c r="F6669" t="s">
        <v>898</v>
      </c>
      <c r="G6669" t="s">
        <v>899</v>
      </c>
      <c r="H6669" t="s">
        <v>1008</v>
      </c>
      <c r="I6669">
        <v>209</v>
      </c>
      <c r="J6669" t="s">
        <v>1009</v>
      </c>
      <c r="K6669" t="s">
        <v>828</v>
      </c>
      <c r="L6669" t="s">
        <v>600</v>
      </c>
      <c r="M6669" t="s">
        <v>829</v>
      </c>
      <c r="N6669" t="s">
        <v>829</v>
      </c>
      <c r="O6669" t="s">
        <v>829</v>
      </c>
      <c r="P6669">
        <v>0</v>
      </c>
      <c r="Q6669">
        <v>0</v>
      </c>
      <c r="R6669" t="s">
        <v>829</v>
      </c>
      <c r="S6669">
        <v>0</v>
      </c>
      <c r="T6669">
        <v>0</v>
      </c>
      <c r="U6669">
        <v>0</v>
      </c>
      <c r="V6669">
        <v>0</v>
      </c>
    </row>
    <row r="6670" spans="1:22" x14ac:dyDescent="0.3">
      <c r="A6670">
        <v>202122</v>
      </c>
      <c r="B6670" t="s">
        <v>820</v>
      </c>
      <c r="C6670" t="s">
        <v>821</v>
      </c>
      <c r="D6670" t="s">
        <v>822</v>
      </c>
      <c r="E6670" t="s">
        <v>823</v>
      </c>
      <c r="F6670" t="s">
        <v>898</v>
      </c>
      <c r="G6670" t="s">
        <v>899</v>
      </c>
      <c r="H6670" t="s">
        <v>1008</v>
      </c>
      <c r="I6670">
        <v>209</v>
      </c>
      <c r="J6670" t="s">
        <v>1009</v>
      </c>
      <c r="K6670" t="s">
        <v>828</v>
      </c>
      <c r="L6670" t="s">
        <v>247</v>
      </c>
      <c r="M6670">
        <v>0</v>
      </c>
      <c r="N6670">
        <v>0</v>
      </c>
      <c r="O6670">
        <v>0</v>
      </c>
      <c r="P6670">
        <v>0</v>
      </c>
      <c r="Q6670">
        <v>0</v>
      </c>
      <c r="R6670">
        <v>0</v>
      </c>
      <c r="S6670">
        <v>0</v>
      </c>
      <c r="T6670">
        <v>0</v>
      </c>
      <c r="U6670">
        <v>0</v>
      </c>
      <c r="V6670">
        <v>0</v>
      </c>
    </row>
    <row r="6671" spans="1:22" x14ac:dyDescent="0.3">
      <c r="A6671">
        <v>202223</v>
      </c>
      <c r="B6671" t="s">
        <v>820</v>
      </c>
      <c r="C6671" t="s">
        <v>821</v>
      </c>
      <c r="D6671" t="s">
        <v>822</v>
      </c>
      <c r="E6671" t="s">
        <v>823</v>
      </c>
      <c r="F6671" t="s">
        <v>898</v>
      </c>
      <c r="G6671" t="s">
        <v>899</v>
      </c>
      <c r="H6671" t="s">
        <v>1008</v>
      </c>
      <c r="I6671">
        <v>209</v>
      </c>
      <c r="J6671" t="s">
        <v>1009</v>
      </c>
      <c r="K6671" t="s">
        <v>828</v>
      </c>
      <c r="L6671" t="s">
        <v>247</v>
      </c>
      <c r="M6671">
        <v>0</v>
      </c>
      <c r="N6671">
        <v>0</v>
      </c>
      <c r="O6671">
        <v>0</v>
      </c>
      <c r="P6671">
        <v>0</v>
      </c>
      <c r="Q6671">
        <v>0</v>
      </c>
      <c r="R6671">
        <v>0</v>
      </c>
      <c r="S6671">
        <v>0</v>
      </c>
      <c r="T6671">
        <v>0</v>
      </c>
      <c r="U6671">
        <v>0</v>
      </c>
      <c r="V6671">
        <v>0</v>
      </c>
    </row>
    <row r="6672" spans="1:22" x14ac:dyDescent="0.3">
      <c r="A6672">
        <v>202324</v>
      </c>
      <c r="B6672" t="s">
        <v>820</v>
      </c>
      <c r="C6672" t="s">
        <v>821</v>
      </c>
      <c r="D6672" t="s">
        <v>822</v>
      </c>
      <c r="E6672" t="s">
        <v>823</v>
      </c>
      <c r="F6672" t="s">
        <v>898</v>
      </c>
      <c r="G6672" t="s">
        <v>899</v>
      </c>
      <c r="H6672" t="s">
        <v>1008</v>
      </c>
      <c r="I6672">
        <v>209</v>
      </c>
      <c r="J6672" t="s">
        <v>1009</v>
      </c>
      <c r="K6672" t="s">
        <v>828</v>
      </c>
      <c r="L6672" t="s">
        <v>247</v>
      </c>
      <c r="M6672">
        <v>0</v>
      </c>
      <c r="N6672">
        <v>0</v>
      </c>
      <c r="O6672">
        <v>0</v>
      </c>
      <c r="P6672">
        <v>0</v>
      </c>
      <c r="Q6672">
        <v>0</v>
      </c>
      <c r="R6672">
        <v>0</v>
      </c>
      <c r="S6672">
        <v>0</v>
      </c>
      <c r="T6672">
        <v>0</v>
      </c>
      <c r="U6672">
        <v>0</v>
      </c>
      <c r="V6672">
        <v>0</v>
      </c>
    </row>
    <row r="6673" spans="1:22" x14ac:dyDescent="0.3">
      <c r="A6673">
        <v>202122</v>
      </c>
      <c r="B6673" t="s">
        <v>820</v>
      </c>
      <c r="C6673" t="s">
        <v>821</v>
      </c>
      <c r="D6673" t="s">
        <v>822</v>
      </c>
      <c r="E6673" t="s">
        <v>823</v>
      </c>
      <c r="F6673" t="s">
        <v>898</v>
      </c>
      <c r="G6673" t="s">
        <v>899</v>
      </c>
      <c r="H6673" t="s">
        <v>1008</v>
      </c>
      <c r="I6673">
        <v>209</v>
      </c>
      <c r="J6673" t="s">
        <v>1009</v>
      </c>
      <c r="K6673" t="s">
        <v>828</v>
      </c>
      <c r="L6673" t="s">
        <v>833</v>
      </c>
      <c r="M6673">
        <v>24845685</v>
      </c>
      <c r="N6673">
        <v>132867814</v>
      </c>
      <c r="O6673">
        <v>71844194</v>
      </c>
      <c r="P6673">
        <v>41700687</v>
      </c>
      <c r="Q6673">
        <v>5024821</v>
      </c>
      <c r="R6673">
        <v>6359398</v>
      </c>
      <c r="S6673">
        <v>284650281</v>
      </c>
      <c r="T6673">
        <v>1156922</v>
      </c>
      <c r="U6673">
        <v>283493359</v>
      </c>
      <c r="V6673" t="s">
        <v>834</v>
      </c>
    </row>
    <row r="6674" spans="1:22" x14ac:dyDescent="0.3">
      <c r="A6674">
        <v>202223</v>
      </c>
      <c r="B6674" t="s">
        <v>820</v>
      </c>
      <c r="C6674" t="s">
        <v>821</v>
      </c>
      <c r="D6674" t="s">
        <v>822</v>
      </c>
      <c r="E6674" t="s">
        <v>823</v>
      </c>
      <c r="F6674" t="s">
        <v>898</v>
      </c>
      <c r="G6674" t="s">
        <v>899</v>
      </c>
      <c r="H6674" t="s">
        <v>1008</v>
      </c>
      <c r="I6674">
        <v>209</v>
      </c>
      <c r="J6674" t="s">
        <v>1009</v>
      </c>
      <c r="K6674" t="s">
        <v>828</v>
      </c>
      <c r="L6674" t="s">
        <v>833</v>
      </c>
      <c r="M6674">
        <v>26564017</v>
      </c>
      <c r="N6674">
        <v>129444971</v>
      </c>
      <c r="O6674">
        <v>75237500</v>
      </c>
      <c r="P6674">
        <v>46296748</v>
      </c>
      <c r="Q6674">
        <v>4633118</v>
      </c>
      <c r="R6674">
        <v>6027509</v>
      </c>
      <c r="S6674">
        <v>289704013</v>
      </c>
      <c r="T6674">
        <v>1291648</v>
      </c>
      <c r="U6674">
        <v>288412365</v>
      </c>
      <c r="V6674" t="s">
        <v>834</v>
      </c>
    </row>
    <row r="6675" spans="1:22" x14ac:dyDescent="0.3">
      <c r="A6675">
        <v>202324</v>
      </c>
      <c r="B6675" t="s">
        <v>820</v>
      </c>
      <c r="C6675" t="s">
        <v>821</v>
      </c>
      <c r="D6675" t="s">
        <v>822</v>
      </c>
      <c r="E6675" t="s">
        <v>823</v>
      </c>
      <c r="F6675" t="s">
        <v>898</v>
      </c>
      <c r="G6675" t="s">
        <v>899</v>
      </c>
      <c r="H6675" t="s">
        <v>1008</v>
      </c>
      <c r="I6675">
        <v>209</v>
      </c>
      <c r="J6675" t="s">
        <v>1009</v>
      </c>
      <c r="K6675" t="s">
        <v>828</v>
      </c>
      <c r="L6675" t="s">
        <v>833</v>
      </c>
      <c r="M6675">
        <v>26690276</v>
      </c>
      <c r="N6675">
        <v>129328973</v>
      </c>
      <c r="O6675">
        <v>75252239</v>
      </c>
      <c r="P6675">
        <v>50146691</v>
      </c>
      <c r="Q6675">
        <v>5325104</v>
      </c>
      <c r="R6675">
        <v>7897555</v>
      </c>
      <c r="S6675">
        <v>297438243</v>
      </c>
      <c r="T6675">
        <v>4312516</v>
      </c>
      <c r="U6675">
        <v>293125727</v>
      </c>
      <c r="V6675" t="s">
        <v>834</v>
      </c>
    </row>
    <row r="6676" spans="1:22" x14ac:dyDescent="0.3">
      <c r="A6676">
        <v>202122</v>
      </c>
      <c r="B6676" t="s">
        <v>820</v>
      </c>
      <c r="C6676" t="s">
        <v>821</v>
      </c>
      <c r="D6676" t="s">
        <v>822</v>
      </c>
      <c r="E6676" t="s">
        <v>823</v>
      </c>
      <c r="F6676" t="s">
        <v>898</v>
      </c>
      <c r="G6676" t="s">
        <v>899</v>
      </c>
      <c r="H6676" t="s">
        <v>1008</v>
      </c>
      <c r="I6676">
        <v>209</v>
      </c>
      <c r="J6676" t="s">
        <v>1009</v>
      </c>
      <c r="K6676" t="s">
        <v>835</v>
      </c>
      <c r="L6676" t="s">
        <v>836</v>
      </c>
      <c r="M6676" t="s">
        <v>829</v>
      </c>
      <c r="N6676" t="s">
        <v>829</v>
      </c>
      <c r="O6676" t="s">
        <v>829</v>
      </c>
      <c r="P6676" t="s">
        <v>829</v>
      </c>
      <c r="Q6676" t="s">
        <v>829</v>
      </c>
      <c r="R6676" t="s">
        <v>829</v>
      </c>
      <c r="S6676">
        <v>272672149</v>
      </c>
      <c r="T6676" t="s">
        <v>829</v>
      </c>
      <c r="U6676" t="s">
        <v>829</v>
      </c>
      <c r="V6676" t="s">
        <v>834</v>
      </c>
    </row>
    <row r="6677" spans="1:22" x14ac:dyDescent="0.3">
      <c r="A6677">
        <v>202223</v>
      </c>
      <c r="B6677" t="s">
        <v>820</v>
      </c>
      <c r="C6677" t="s">
        <v>821</v>
      </c>
      <c r="D6677" t="s">
        <v>822</v>
      </c>
      <c r="E6677" t="s">
        <v>823</v>
      </c>
      <c r="F6677" t="s">
        <v>898</v>
      </c>
      <c r="G6677" t="s">
        <v>899</v>
      </c>
      <c r="H6677" t="s">
        <v>1008</v>
      </c>
      <c r="I6677">
        <v>209</v>
      </c>
      <c r="J6677" t="s">
        <v>1009</v>
      </c>
      <c r="K6677" t="s">
        <v>835</v>
      </c>
      <c r="L6677" t="s">
        <v>836</v>
      </c>
      <c r="M6677" t="s">
        <v>829</v>
      </c>
      <c r="N6677" t="s">
        <v>829</v>
      </c>
      <c r="O6677" t="s">
        <v>829</v>
      </c>
      <c r="P6677" t="s">
        <v>829</v>
      </c>
      <c r="Q6677" t="s">
        <v>829</v>
      </c>
      <c r="R6677" t="s">
        <v>829</v>
      </c>
      <c r="S6677">
        <v>278567044</v>
      </c>
      <c r="T6677" t="s">
        <v>829</v>
      </c>
      <c r="U6677" t="s">
        <v>829</v>
      </c>
      <c r="V6677" t="s">
        <v>834</v>
      </c>
    </row>
    <row r="6678" spans="1:22" x14ac:dyDescent="0.3">
      <c r="A6678">
        <v>202324</v>
      </c>
      <c r="B6678" t="s">
        <v>820</v>
      </c>
      <c r="C6678" t="s">
        <v>821</v>
      </c>
      <c r="D6678" t="s">
        <v>822</v>
      </c>
      <c r="E6678" t="s">
        <v>823</v>
      </c>
      <c r="F6678" t="s">
        <v>898</v>
      </c>
      <c r="G6678" t="s">
        <v>899</v>
      </c>
      <c r="H6678" t="s">
        <v>1008</v>
      </c>
      <c r="I6678">
        <v>209</v>
      </c>
      <c r="J6678" t="s">
        <v>1009</v>
      </c>
      <c r="K6678" t="s">
        <v>835</v>
      </c>
      <c r="L6678" t="s">
        <v>836</v>
      </c>
      <c r="M6678" t="s">
        <v>829</v>
      </c>
      <c r="N6678" t="s">
        <v>829</v>
      </c>
      <c r="O6678" t="s">
        <v>829</v>
      </c>
      <c r="P6678" t="s">
        <v>829</v>
      </c>
      <c r="Q6678" t="s">
        <v>829</v>
      </c>
      <c r="R6678" t="s">
        <v>829</v>
      </c>
      <c r="S6678">
        <v>286668224</v>
      </c>
      <c r="T6678" t="s">
        <v>829</v>
      </c>
      <c r="U6678" t="s">
        <v>829</v>
      </c>
      <c r="V6678" t="s">
        <v>834</v>
      </c>
    </row>
    <row r="6679" spans="1:22" x14ac:dyDescent="0.3">
      <c r="A6679">
        <v>202122</v>
      </c>
      <c r="B6679" t="s">
        <v>820</v>
      </c>
      <c r="C6679" t="s">
        <v>821</v>
      </c>
      <c r="D6679" t="s">
        <v>822</v>
      </c>
      <c r="E6679" t="s">
        <v>823</v>
      </c>
      <c r="F6679" t="s">
        <v>898</v>
      </c>
      <c r="G6679" t="s">
        <v>899</v>
      </c>
      <c r="H6679" t="s">
        <v>1008</v>
      </c>
      <c r="I6679">
        <v>209</v>
      </c>
      <c r="J6679" t="s">
        <v>1009</v>
      </c>
      <c r="K6679" t="s">
        <v>835</v>
      </c>
      <c r="L6679" t="s">
        <v>837</v>
      </c>
      <c r="M6679" t="s">
        <v>829</v>
      </c>
      <c r="N6679" t="s">
        <v>829</v>
      </c>
      <c r="O6679" t="s">
        <v>829</v>
      </c>
      <c r="P6679" t="s">
        <v>829</v>
      </c>
      <c r="Q6679" t="s">
        <v>829</v>
      </c>
      <c r="R6679" t="s">
        <v>829</v>
      </c>
      <c r="S6679">
        <v>-167251</v>
      </c>
      <c r="T6679" t="s">
        <v>829</v>
      </c>
      <c r="U6679" t="s">
        <v>829</v>
      </c>
      <c r="V6679" t="s">
        <v>834</v>
      </c>
    </row>
    <row r="6680" spans="1:22" x14ac:dyDescent="0.3">
      <c r="A6680">
        <v>202223</v>
      </c>
      <c r="B6680" t="s">
        <v>820</v>
      </c>
      <c r="C6680" t="s">
        <v>821</v>
      </c>
      <c r="D6680" t="s">
        <v>822</v>
      </c>
      <c r="E6680" t="s">
        <v>823</v>
      </c>
      <c r="F6680" t="s">
        <v>898</v>
      </c>
      <c r="G6680" t="s">
        <v>899</v>
      </c>
      <c r="H6680" t="s">
        <v>1008</v>
      </c>
      <c r="I6680">
        <v>209</v>
      </c>
      <c r="J6680" t="s">
        <v>1009</v>
      </c>
      <c r="K6680" t="s">
        <v>835</v>
      </c>
      <c r="L6680" t="s">
        <v>837</v>
      </c>
      <c r="M6680" t="s">
        <v>829</v>
      </c>
      <c r="N6680" t="s">
        <v>829</v>
      </c>
      <c r="O6680" t="s">
        <v>829</v>
      </c>
      <c r="P6680" t="s">
        <v>829</v>
      </c>
      <c r="Q6680" t="s">
        <v>829</v>
      </c>
      <c r="R6680" t="s">
        <v>829</v>
      </c>
      <c r="S6680">
        <v>216502</v>
      </c>
      <c r="T6680" t="s">
        <v>829</v>
      </c>
      <c r="U6680" t="s">
        <v>829</v>
      </c>
      <c r="V6680">
        <v>0</v>
      </c>
    </row>
    <row r="6681" spans="1:22" x14ac:dyDescent="0.3">
      <c r="A6681">
        <v>202324</v>
      </c>
      <c r="B6681" t="s">
        <v>820</v>
      </c>
      <c r="C6681" t="s">
        <v>821</v>
      </c>
      <c r="D6681" t="s">
        <v>822</v>
      </c>
      <c r="E6681" t="s">
        <v>823</v>
      </c>
      <c r="F6681" t="s">
        <v>898</v>
      </c>
      <c r="G6681" t="s">
        <v>899</v>
      </c>
      <c r="H6681" t="s">
        <v>1008</v>
      </c>
      <c r="I6681">
        <v>209</v>
      </c>
      <c r="J6681" t="s">
        <v>1009</v>
      </c>
      <c r="K6681" t="s">
        <v>835</v>
      </c>
      <c r="L6681" t="s">
        <v>837</v>
      </c>
      <c r="M6681" t="s">
        <v>829</v>
      </c>
      <c r="N6681" t="s">
        <v>829</v>
      </c>
      <c r="O6681" t="s">
        <v>829</v>
      </c>
      <c r="P6681" t="s">
        <v>829</v>
      </c>
      <c r="Q6681" t="s">
        <v>829</v>
      </c>
      <c r="R6681" t="s">
        <v>829</v>
      </c>
      <c r="S6681">
        <v>-774159</v>
      </c>
      <c r="T6681" t="s">
        <v>829</v>
      </c>
      <c r="U6681" t="s">
        <v>829</v>
      </c>
      <c r="V6681">
        <v>0</v>
      </c>
    </row>
    <row r="6682" spans="1:22" x14ac:dyDescent="0.3">
      <c r="A6682">
        <v>202122</v>
      </c>
      <c r="B6682" t="s">
        <v>820</v>
      </c>
      <c r="C6682" t="s">
        <v>821</v>
      </c>
      <c r="D6682" t="s">
        <v>822</v>
      </c>
      <c r="E6682" t="s">
        <v>823</v>
      </c>
      <c r="F6682" t="s">
        <v>898</v>
      </c>
      <c r="G6682" t="s">
        <v>899</v>
      </c>
      <c r="H6682" t="s">
        <v>1008</v>
      </c>
      <c r="I6682">
        <v>209</v>
      </c>
      <c r="J6682" t="s">
        <v>1009</v>
      </c>
      <c r="K6682" t="s">
        <v>835</v>
      </c>
      <c r="L6682" t="s">
        <v>838</v>
      </c>
      <c r="M6682" t="s">
        <v>829</v>
      </c>
      <c r="N6682" t="s">
        <v>829</v>
      </c>
      <c r="O6682" t="s">
        <v>829</v>
      </c>
      <c r="P6682" t="s">
        <v>829</v>
      </c>
      <c r="Q6682" t="s">
        <v>829</v>
      </c>
      <c r="R6682" t="s">
        <v>829</v>
      </c>
      <c r="S6682">
        <v>-2375074</v>
      </c>
      <c r="T6682" t="s">
        <v>829</v>
      </c>
      <c r="U6682" t="s">
        <v>829</v>
      </c>
      <c r="V6682" t="s">
        <v>834</v>
      </c>
    </row>
    <row r="6683" spans="1:22" x14ac:dyDescent="0.3">
      <c r="A6683">
        <v>202223</v>
      </c>
      <c r="B6683" t="s">
        <v>820</v>
      </c>
      <c r="C6683" t="s">
        <v>821</v>
      </c>
      <c r="D6683" t="s">
        <v>822</v>
      </c>
      <c r="E6683" t="s">
        <v>823</v>
      </c>
      <c r="F6683" t="s">
        <v>898</v>
      </c>
      <c r="G6683" t="s">
        <v>899</v>
      </c>
      <c r="H6683" t="s">
        <v>1008</v>
      </c>
      <c r="I6683">
        <v>209</v>
      </c>
      <c r="J6683" t="s">
        <v>1009</v>
      </c>
      <c r="K6683" t="s">
        <v>835</v>
      </c>
      <c r="L6683" t="s">
        <v>838</v>
      </c>
      <c r="M6683" t="s">
        <v>829</v>
      </c>
      <c r="N6683" t="s">
        <v>829</v>
      </c>
      <c r="O6683" t="s">
        <v>829</v>
      </c>
      <c r="P6683" t="s">
        <v>829</v>
      </c>
      <c r="Q6683" t="s">
        <v>829</v>
      </c>
      <c r="R6683" t="s">
        <v>829</v>
      </c>
      <c r="S6683">
        <v>-8865942</v>
      </c>
      <c r="T6683" t="s">
        <v>829</v>
      </c>
      <c r="U6683" t="s">
        <v>829</v>
      </c>
      <c r="V6683" t="s">
        <v>834</v>
      </c>
    </row>
    <row r="6684" spans="1:22" x14ac:dyDescent="0.3">
      <c r="A6684">
        <v>202324</v>
      </c>
      <c r="B6684" t="s">
        <v>820</v>
      </c>
      <c r="C6684" t="s">
        <v>821</v>
      </c>
      <c r="D6684" t="s">
        <v>822</v>
      </c>
      <c r="E6684" t="s">
        <v>823</v>
      </c>
      <c r="F6684" t="s">
        <v>898</v>
      </c>
      <c r="G6684" t="s">
        <v>899</v>
      </c>
      <c r="H6684" t="s">
        <v>1008</v>
      </c>
      <c r="I6684">
        <v>209</v>
      </c>
      <c r="J6684" t="s">
        <v>1009</v>
      </c>
      <c r="K6684" t="s">
        <v>835</v>
      </c>
      <c r="L6684" t="s">
        <v>838</v>
      </c>
      <c r="M6684" t="s">
        <v>829</v>
      </c>
      <c r="N6684" t="s">
        <v>829</v>
      </c>
      <c r="O6684" t="s">
        <v>829</v>
      </c>
      <c r="P6684" t="s">
        <v>829</v>
      </c>
      <c r="Q6684" t="s">
        <v>829</v>
      </c>
      <c r="R6684" t="s">
        <v>829</v>
      </c>
      <c r="S6684">
        <v>-13090654</v>
      </c>
      <c r="T6684" t="s">
        <v>829</v>
      </c>
      <c r="U6684" t="s">
        <v>829</v>
      </c>
      <c r="V6684" t="s">
        <v>834</v>
      </c>
    </row>
    <row r="6685" spans="1:22" x14ac:dyDescent="0.3">
      <c r="A6685">
        <v>202122</v>
      </c>
      <c r="B6685" t="s">
        <v>820</v>
      </c>
      <c r="C6685" t="s">
        <v>821</v>
      </c>
      <c r="D6685" t="s">
        <v>822</v>
      </c>
      <c r="E6685" t="s">
        <v>823</v>
      </c>
      <c r="F6685" t="s">
        <v>898</v>
      </c>
      <c r="G6685" t="s">
        <v>899</v>
      </c>
      <c r="H6685" t="s">
        <v>1008</v>
      </c>
      <c r="I6685">
        <v>209</v>
      </c>
      <c r="J6685" t="s">
        <v>1009</v>
      </c>
      <c r="K6685" t="s">
        <v>835</v>
      </c>
      <c r="L6685" t="s">
        <v>839</v>
      </c>
      <c r="M6685" t="s">
        <v>829</v>
      </c>
      <c r="N6685" t="s">
        <v>829</v>
      </c>
      <c r="O6685" t="s">
        <v>829</v>
      </c>
      <c r="P6685" t="s">
        <v>829</v>
      </c>
      <c r="Q6685" t="s">
        <v>829</v>
      </c>
      <c r="R6685" t="s">
        <v>829</v>
      </c>
      <c r="S6685">
        <v>8865793</v>
      </c>
      <c r="T6685" t="s">
        <v>829</v>
      </c>
      <c r="U6685" t="s">
        <v>829</v>
      </c>
      <c r="V6685" t="s">
        <v>834</v>
      </c>
    </row>
    <row r="6686" spans="1:22" x14ac:dyDescent="0.3">
      <c r="A6686">
        <v>202223</v>
      </c>
      <c r="B6686" t="s">
        <v>820</v>
      </c>
      <c r="C6686" t="s">
        <v>821</v>
      </c>
      <c r="D6686" t="s">
        <v>822</v>
      </c>
      <c r="E6686" t="s">
        <v>823</v>
      </c>
      <c r="F6686" t="s">
        <v>898</v>
      </c>
      <c r="G6686" t="s">
        <v>899</v>
      </c>
      <c r="H6686" t="s">
        <v>1008</v>
      </c>
      <c r="I6686">
        <v>209</v>
      </c>
      <c r="J6686" t="s">
        <v>1009</v>
      </c>
      <c r="K6686" t="s">
        <v>835</v>
      </c>
      <c r="L6686" t="s">
        <v>839</v>
      </c>
      <c r="M6686" t="s">
        <v>829</v>
      </c>
      <c r="N6686" t="s">
        <v>829</v>
      </c>
      <c r="O6686" t="s">
        <v>829</v>
      </c>
      <c r="P6686" t="s">
        <v>829</v>
      </c>
      <c r="Q6686" t="s">
        <v>829</v>
      </c>
      <c r="R6686" t="s">
        <v>829</v>
      </c>
      <c r="S6686">
        <v>13090654</v>
      </c>
      <c r="T6686" t="s">
        <v>829</v>
      </c>
      <c r="U6686" t="s">
        <v>829</v>
      </c>
      <c r="V6686" t="s">
        <v>834</v>
      </c>
    </row>
    <row r="6687" spans="1:22" x14ac:dyDescent="0.3">
      <c r="A6687">
        <v>202324</v>
      </c>
      <c r="B6687" t="s">
        <v>820</v>
      </c>
      <c r="C6687" t="s">
        <v>821</v>
      </c>
      <c r="D6687" t="s">
        <v>822</v>
      </c>
      <c r="E6687" t="s">
        <v>823</v>
      </c>
      <c r="F6687" t="s">
        <v>898</v>
      </c>
      <c r="G6687" t="s">
        <v>899</v>
      </c>
      <c r="H6687" t="s">
        <v>1008</v>
      </c>
      <c r="I6687">
        <v>209</v>
      </c>
      <c r="J6687" t="s">
        <v>1009</v>
      </c>
      <c r="K6687" t="s">
        <v>835</v>
      </c>
      <c r="L6687" t="s">
        <v>839</v>
      </c>
      <c r="M6687" t="s">
        <v>829</v>
      </c>
      <c r="N6687" t="s">
        <v>829</v>
      </c>
      <c r="O6687" t="s">
        <v>829</v>
      </c>
      <c r="P6687" t="s">
        <v>829</v>
      </c>
      <c r="Q6687" t="s">
        <v>829</v>
      </c>
      <c r="R6687" t="s">
        <v>829</v>
      </c>
      <c r="S6687">
        <v>15521796</v>
      </c>
      <c r="T6687" t="s">
        <v>829</v>
      </c>
      <c r="U6687" t="s">
        <v>829</v>
      </c>
      <c r="V6687" t="s">
        <v>834</v>
      </c>
    </row>
    <row r="6688" spans="1:22" x14ac:dyDescent="0.3">
      <c r="A6688">
        <v>202122</v>
      </c>
      <c r="B6688" t="s">
        <v>820</v>
      </c>
      <c r="C6688" t="s">
        <v>821</v>
      </c>
      <c r="D6688" t="s">
        <v>822</v>
      </c>
      <c r="E6688" t="s">
        <v>823</v>
      </c>
      <c r="F6688" t="s">
        <v>898</v>
      </c>
      <c r="G6688" t="s">
        <v>899</v>
      </c>
      <c r="H6688" t="s">
        <v>1008</v>
      </c>
      <c r="I6688">
        <v>209</v>
      </c>
      <c r="J6688" t="s">
        <v>1009</v>
      </c>
      <c r="K6688" t="s">
        <v>835</v>
      </c>
      <c r="L6688" t="s">
        <v>840</v>
      </c>
      <c r="M6688" t="s">
        <v>829</v>
      </c>
      <c r="N6688" t="s">
        <v>829</v>
      </c>
      <c r="O6688" t="s">
        <v>829</v>
      </c>
      <c r="P6688" t="s">
        <v>829</v>
      </c>
      <c r="Q6688" t="s">
        <v>829</v>
      </c>
      <c r="R6688" t="s">
        <v>829</v>
      </c>
      <c r="S6688">
        <v>0</v>
      </c>
      <c r="T6688" t="s">
        <v>829</v>
      </c>
      <c r="U6688" t="s">
        <v>829</v>
      </c>
      <c r="V6688" t="s">
        <v>834</v>
      </c>
    </row>
    <row r="6689" spans="1:22" x14ac:dyDescent="0.3">
      <c r="A6689">
        <v>202223</v>
      </c>
      <c r="B6689" t="s">
        <v>820</v>
      </c>
      <c r="C6689" t="s">
        <v>821</v>
      </c>
      <c r="D6689" t="s">
        <v>822</v>
      </c>
      <c r="E6689" t="s">
        <v>823</v>
      </c>
      <c r="F6689" t="s">
        <v>898</v>
      </c>
      <c r="G6689" t="s">
        <v>899</v>
      </c>
      <c r="H6689" t="s">
        <v>1008</v>
      </c>
      <c r="I6689">
        <v>209</v>
      </c>
      <c r="J6689" t="s">
        <v>1009</v>
      </c>
      <c r="K6689" t="s">
        <v>835</v>
      </c>
      <c r="L6689" t="s">
        <v>840</v>
      </c>
      <c r="M6689" t="s">
        <v>829</v>
      </c>
      <c r="N6689" t="s">
        <v>829</v>
      </c>
      <c r="O6689" t="s">
        <v>829</v>
      </c>
      <c r="P6689" t="s">
        <v>829</v>
      </c>
      <c r="Q6689" t="s">
        <v>829</v>
      </c>
      <c r="R6689" t="s">
        <v>829</v>
      </c>
      <c r="S6689">
        <v>0</v>
      </c>
      <c r="T6689" t="s">
        <v>829</v>
      </c>
      <c r="U6689" t="s">
        <v>829</v>
      </c>
      <c r="V6689" t="s">
        <v>834</v>
      </c>
    </row>
    <row r="6690" spans="1:22" x14ac:dyDescent="0.3">
      <c r="A6690">
        <v>202324</v>
      </c>
      <c r="B6690" t="s">
        <v>820</v>
      </c>
      <c r="C6690" t="s">
        <v>821</v>
      </c>
      <c r="D6690" t="s">
        <v>822</v>
      </c>
      <c r="E6690" t="s">
        <v>823</v>
      </c>
      <c r="F6690" t="s">
        <v>898</v>
      </c>
      <c r="G6690" t="s">
        <v>899</v>
      </c>
      <c r="H6690" t="s">
        <v>1008</v>
      </c>
      <c r="I6690">
        <v>209</v>
      </c>
      <c r="J6690" t="s">
        <v>1009</v>
      </c>
      <c r="K6690" t="s">
        <v>835</v>
      </c>
      <c r="L6690" t="s">
        <v>840</v>
      </c>
      <c r="M6690" t="s">
        <v>829</v>
      </c>
      <c r="N6690" t="s">
        <v>829</v>
      </c>
      <c r="O6690" t="s">
        <v>829</v>
      </c>
      <c r="P6690" t="s">
        <v>829</v>
      </c>
      <c r="Q6690" t="s">
        <v>829</v>
      </c>
      <c r="R6690" t="s">
        <v>829</v>
      </c>
      <c r="S6690">
        <v>0</v>
      </c>
      <c r="T6690" t="s">
        <v>829</v>
      </c>
      <c r="U6690" t="s">
        <v>829</v>
      </c>
      <c r="V6690" t="s">
        <v>834</v>
      </c>
    </row>
    <row r="6691" spans="1:22" x14ac:dyDescent="0.3">
      <c r="A6691">
        <v>202122</v>
      </c>
      <c r="B6691" t="s">
        <v>820</v>
      </c>
      <c r="C6691" t="s">
        <v>821</v>
      </c>
      <c r="D6691" t="s">
        <v>822</v>
      </c>
      <c r="E6691" t="s">
        <v>823</v>
      </c>
      <c r="F6691" t="s">
        <v>898</v>
      </c>
      <c r="G6691" t="s">
        <v>899</v>
      </c>
      <c r="H6691" t="s">
        <v>1008</v>
      </c>
      <c r="I6691">
        <v>209</v>
      </c>
      <c r="J6691" t="s">
        <v>1009</v>
      </c>
      <c r="K6691" t="s">
        <v>835</v>
      </c>
      <c r="L6691" t="s">
        <v>841</v>
      </c>
      <c r="M6691" t="s">
        <v>829</v>
      </c>
      <c r="N6691" t="s">
        <v>829</v>
      </c>
      <c r="O6691" t="s">
        <v>829</v>
      </c>
      <c r="P6691" t="s">
        <v>829</v>
      </c>
      <c r="Q6691" t="s">
        <v>829</v>
      </c>
      <c r="R6691" t="s">
        <v>829</v>
      </c>
      <c r="S6691">
        <v>283493359</v>
      </c>
      <c r="T6691" t="s">
        <v>829</v>
      </c>
      <c r="U6691" t="s">
        <v>829</v>
      </c>
      <c r="V6691" t="s">
        <v>834</v>
      </c>
    </row>
    <row r="6692" spans="1:22" x14ac:dyDescent="0.3">
      <c r="A6692">
        <v>202223</v>
      </c>
      <c r="B6692" t="s">
        <v>820</v>
      </c>
      <c r="C6692" t="s">
        <v>821</v>
      </c>
      <c r="D6692" t="s">
        <v>822</v>
      </c>
      <c r="E6692" t="s">
        <v>823</v>
      </c>
      <c r="F6692" t="s">
        <v>898</v>
      </c>
      <c r="G6692" t="s">
        <v>899</v>
      </c>
      <c r="H6692" t="s">
        <v>1008</v>
      </c>
      <c r="I6692">
        <v>209</v>
      </c>
      <c r="J6692" t="s">
        <v>1009</v>
      </c>
      <c r="K6692" t="s">
        <v>835</v>
      </c>
      <c r="L6692" t="s">
        <v>841</v>
      </c>
      <c r="M6692" t="s">
        <v>829</v>
      </c>
      <c r="N6692" t="s">
        <v>829</v>
      </c>
      <c r="O6692" t="s">
        <v>829</v>
      </c>
      <c r="P6692" t="s">
        <v>829</v>
      </c>
      <c r="Q6692" t="s">
        <v>829</v>
      </c>
      <c r="R6692" t="s">
        <v>829</v>
      </c>
      <c r="S6692">
        <v>288412365</v>
      </c>
      <c r="T6692" t="s">
        <v>829</v>
      </c>
      <c r="U6692" t="s">
        <v>829</v>
      </c>
      <c r="V6692" t="s">
        <v>834</v>
      </c>
    </row>
    <row r="6693" spans="1:22" x14ac:dyDescent="0.3">
      <c r="A6693">
        <v>202324</v>
      </c>
      <c r="B6693" t="s">
        <v>820</v>
      </c>
      <c r="C6693" t="s">
        <v>821</v>
      </c>
      <c r="D6693" t="s">
        <v>822</v>
      </c>
      <c r="E6693" t="s">
        <v>823</v>
      </c>
      <c r="F6693" t="s">
        <v>898</v>
      </c>
      <c r="G6693" t="s">
        <v>899</v>
      </c>
      <c r="H6693" t="s">
        <v>1008</v>
      </c>
      <c r="I6693">
        <v>209</v>
      </c>
      <c r="J6693" t="s">
        <v>1009</v>
      </c>
      <c r="K6693" t="s">
        <v>835</v>
      </c>
      <c r="L6693" t="s">
        <v>841</v>
      </c>
      <c r="M6693" t="s">
        <v>829</v>
      </c>
      <c r="N6693" t="s">
        <v>829</v>
      </c>
      <c r="O6693" t="s">
        <v>829</v>
      </c>
      <c r="P6693" t="s">
        <v>829</v>
      </c>
      <c r="Q6693" t="s">
        <v>829</v>
      </c>
      <c r="R6693" t="s">
        <v>829</v>
      </c>
      <c r="S6693">
        <v>293125728</v>
      </c>
      <c r="T6693" t="s">
        <v>829</v>
      </c>
      <c r="U6693" t="s">
        <v>829</v>
      </c>
      <c r="V6693" t="s">
        <v>834</v>
      </c>
    </row>
    <row r="6694" spans="1:22" x14ac:dyDescent="0.3">
      <c r="A6694">
        <v>202122</v>
      </c>
      <c r="B6694" t="s">
        <v>820</v>
      </c>
      <c r="C6694" t="s">
        <v>821</v>
      </c>
      <c r="D6694" t="s">
        <v>822</v>
      </c>
      <c r="E6694" t="s">
        <v>823</v>
      </c>
      <c r="F6694" t="s">
        <v>898</v>
      </c>
      <c r="G6694" t="s">
        <v>899</v>
      </c>
      <c r="H6694" t="s">
        <v>1008</v>
      </c>
      <c r="I6694">
        <v>209</v>
      </c>
      <c r="J6694" t="s">
        <v>1009</v>
      </c>
      <c r="K6694" t="s">
        <v>842</v>
      </c>
      <c r="L6694" t="s">
        <v>238</v>
      </c>
      <c r="M6694" t="s">
        <v>829</v>
      </c>
      <c r="N6694" t="s">
        <v>829</v>
      </c>
      <c r="O6694" t="s">
        <v>829</v>
      </c>
      <c r="P6694" t="s">
        <v>829</v>
      </c>
      <c r="Q6694" t="s">
        <v>829</v>
      </c>
      <c r="R6694" t="s">
        <v>829</v>
      </c>
      <c r="S6694">
        <v>2175930</v>
      </c>
      <c r="T6694">
        <v>837590</v>
      </c>
      <c r="U6694">
        <v>1338341</v>
      </c>
      <c r="V6694">
        <v>32</v>
      </c>
    </row>
    <row r="6695" spans="1:22" x14ac:dyDescent="0.3">
      <c r="A6695">
        <v>202223</v>
      </c>
      <c r="B6695" t="s">
        <v>820</v>
      </c>
      <c r="C6695" t="s">
        <v>821</v>
      </c>
      <c r="D6695" t="s">
        <v>822</v>
      </c>
      <c r="E6695" t="s">
        <v>823</v>
      </c>
      <c r="F6695" t="s">
        <v>898</v>
      </c>
      <c r="G6695" t="s">
        <v>899</v>
      </c>
      <c r="H6695" t="s">
        <v>1008</v>
      </c>
      <c r="I6695">
        <v>209</v>
      </c>
      <c r="J6695" t="s">
        <v>1009</v>
      </c>
      <c r="K6695" t="s">
        <v>842</v>
      </c>
      <c r="L6695" t="s">
        <v>238</v>
      </c>
      <c r="M6695" t="s">
        <v>829</v>
      </c>
      <c r="N6695" t="s">
        <v>829</v>
      </c>
      <c r="O6695" t="s">
        <v>829</v>
      </c>
      <c r="P6695" t="s">
        <v>829</v>
      </c>
      <c r="Q6695" t="s">
        <v>829</v>
      </c>
      <c r="R6695" t="s">
        <v>829</v>
      </c>
      <c r="S6695">
        <v>1812988</v>
      </c>
      <c r="T6695">
        <v>674637</v>
      </c>
      <c r="U6695">
        <v>1138352</v>
      </c>
      <c r="V6695">
        <v>28</v>
      </c>
    </row>
    <row r="6696" spans="1:22" x14ac:dyDescent="0.3">
      <c r="A6696">
        <v>202324</v>
      </c>
      <c r="B6696" t="s">
        <v>820</v>
      </c>
      <c r="C6696" t="s">
        <v>821</v>
      </c>
      <c r="D6696" t="s">
        <v>822</v>
      </c>
      <c r="E6696" t="s">
        <v>823</v>
      </c>
      <c r="F6696" t="s">
        <v>898</v>
      </c>
      <c r="G6696" t="s">
        <v>899</v>
      </c>
      <c r="H6696" t="s">
        <v>1008</v>
      </c>
      <c r="I6696">
        <v>209</v>
      </c>
      <c r="J6696" t="s">
        <v>1009</v>
      </c>
      <c r="K6696" t="s">
        <v>842</v>
      </c>
      <c r="L6696" t="s">
        <v>238</v>
      </c>
      <c r="M6696" t="s">
        <v>829</v>
      </c>
      <c r="N6696" t="s">
        <v>829</v>
      </c>
      <c r="O6696" t="s">
        <v>829</v>
      </c>
      <c r="P6696" t="s">
        <v>829</v>
      </c>
      <c r="Q6696" t="s">
        <v>829</v>
      </c>
      <c r="R6696" t="s">
        <v>829</v>
      </c>
      <c r="S6696">
        <v>1780233</v>
      </c>
      <c r="T6696">
        <v>500561</v>
      </c>
      <c r="U6696">
        <v>1279672</v>
      </c>
      <c r="V6696">
        <v>31</v>
      </c>
    </row>
    <row r="6697" spans="1:22" x14ac:dyDescent="0.3">
      <c r="A6697">
        <v>202122</v>
      </c>
      <c r="B6697" t="s">
        <v>820</v>
      </c>
      <c r="C6697" t="s">
        <v>821</v>
      </c>
      <c r="D6697" t="s">
        <v>822</v>
      </c>
      <c r="E6697" t="s">
        <v>823</v>
      </c>
      <c r="F6697" t="s">
        <v>898</v>
      </c>
      <c r="G6697" t="s">
        <v>899</v>
      </c>
      <c r="H6697" t="s">
        <v>1008</v>
      </c>
      <c r="I6697">
        <v>209</v>
      </c>
      <c r="J6697" t="s">
        <v>1009</v>
      </c>
      <c r="K6697" t="s">
        <v>842</v>
      </c>
      <c r="L6697" t="s">
        <v>240</v>
      </c>
      <c r="M6697" t="s">
        <v>829</v>
      </c>
      <c r="N6697" t="s">
        <v>829</v>
      </c>
      <c r="O6697" t="s">
        <v>829</v>
      </c>
      <c r="P6697" t="s">
        <v>829</v>
      </c>
      <c r="Q6697" t="s">
        <v>829</v>
      </c>
      <c r="R6697" t="s">
        <v>829</v>
      </c>
      <c r="S6697">
        <v>0</v>
      </c>
      <c r="T6697">
        <v>0</v>
      </c>
      <c r="U6697">
        <v>0</v>
      </c>
      <c r="V6697">
        <v>0</v>
      </c>
    </row>
    <row r="6698" spans="1:22" x14ac:dyDescent="0.3">
      <c r="A6698">
        <v>202223</v>
      </c>
      <c r="B6698" t="s">
        <v>820</v>
      </c>
      <c r="C6698" t="s">
        <v>821</v>
      </c>
      <c r="D6698" t="s">
        <v>822</v>
      </c>
      <c r="E6698" t="s">
        <v>823</v>
      </c>
      <c r="F6698" t="s">
        <v>898</v>
      </c>
      <c r="G6698" t="s">
        <v>899</v>
      </c>
      <c r="H6698" t="s">
        <v>1008</v>
      </c>
      <c r="I6698">
        <v>209</v>
      </c>
      <c r="J6698" t="s">
        <v>1009</v>
      </c>
      <c r="K6698" t="s">
        <v>842</v>
      </c>
      <c r="L6698" t="s">
        <v>240</v>
      </c>
      <c r="M6698" t="s">
        <v>829</v>
      </c>
      <c r="N6698" t="s">
        <v>829</v>
      </c>
      <c r="O6698" t="s">
        <v>829</v>
      </c>
      <c r="P6698" t="s">
        <v>829</v>
      </c>
      <c r="Q6698" t="s">
        <v>829</v>
      </c>
      <c r="R6698" t="s">
        <v>829</v>
      </c>
      <c r="S6698">
        <v>500000</v>
      </c>
      <c r="T6698">
        <v>0</v>
      </c>
      <c r="U6698">
        <v>500000</v>
      </c>
      <c r="V6698">
        <v>12</v>
      </c>
    </row>
    <row r="6699" spans="1:22" x14ac:dyDescent="0.3">
      <c r="A6699">
        <v>202324</v>
      </c>
      <c r="B6699" t="s">
        <v>820</v>
      </c>
      <c r="C6699" t="s">
        <v>821</v>
      </c>
      <c r="D6699" t="s">
        <v>822</v>
      </c>
      <c r="E6699" t="s">
        <v>823</v>
      </c>
      <c r="F6699" t="s">
        <v>898</v>
      </c>
      <c r="G6699" t="s">
        <v>899</v>
      </c>
      <c r="H6699" t="s">
        <v>1008</v>
      </c>
      <c r="I6699">
        <v>209</v>
      </c>
      <c r="J6699" t="s">
        <v>1009</v>
      </c>
      <c r="K6699" t="s">
        <v>842</v>
      </c>
      <c r="L6699" t="s">
        <v>240</v>
      </c>
      <c r="M6699" t="s">
        <v>829</v>
      </c>
      <c r="N6699" t="s">
        <v>829</v>
      </c>
      <c r="O6699" t="s">
        <v>829</v>
      </c>
      <c r="P6699" t="s">
        <v>829</v>
      </c>
      <c r="Q6699" t="s">
        <v>829</v>
      </c>
      <c r="R6699" t="s">
        <v>829</v>
      </c>
      <c r="S6699">
        <v>1476537</v>
      </c>
      <c r="T6699">
        <v>74346</v>
      </c>
      <c r="U6699">
        <v>1402191</v>
      </c>
      <c r="V6699">
        <v>34</v>
      </c>
    </row>
    <row r="6700" spans="1:22" x14ac:dyDescent="0.3">
      <c r="A6700">
        <v>202122</v>
      </c>
      <c r="B6700" t="s">
        <v>820</v>
      </c>
      <c r="C6700" t="s">
        <v>821</v>
      </c>
      <c r="D6700" t="s">
        <v>822</v>
      </c>
      <c r="E6700" t="s">
        <v>823</v>
      </c>
      <c r="F6700" t="s">
        <v>898</v>
      </c>
      <c r="G6700" t="s">
        <v>899</v>
      </c>
      <c r="H6700" t="s">
        <v>1008</v>
      </c>
      <c r="I6700">
        <v>209</v>
      </c>
      <c r="J6700" t="s">
        <v>1009</v>
      </c>
      <c r="K6700" t="s">
        <v>842</v>
      </c>
      <c r="L6700" t="s">
        <v>843</v>
      </c>
      <c r="M6700" t="s">
        <v>829</v>
      </c>
      <c r="N6700" t="s">
        <v>829</v>
      </c>
      <c r="O6700" t="s">
        <v>829</v>
      </c>
      <c r="P6700" t="s">
        <v>829</v>
      </c>
      <c r="Q6700" t="s">
        <v>829</v>
      </c>
      <c r="R6700" t="s">
        <v>829</v>
      </c>
      <c r="S6700">
        <v>111309</v>
      </c>
      <c r="T6700">
        <v>0</v>
      </c>
      <c r="U6700">
        <v>111309</v>
      </c>
      <c r="V6700">
        <v>3</v>
      </c>
    </row>
    <row r="6701" spans="1:22" x14ac:dyDescent="0.3">
      <c r="A6701">
        <v>202223</v>
      </c>
      <c r="B6701" t="s">
        <v>820</v>
      </c>
      <c r="C6701" t="s">
        <v>821</v>
      </c>
      <c r="D6701" t="s">
        <v>822</v>
      </c>
      <c r="E6701" t="s">
        <v>823</v>
      </c>
      <c r="F6701" t="s">
        <v>898</v>
      </c>
      <c r="G6701" t="s">
        <v>899</v>
      </c>
      <c r="H6701" t="s">
        <v>1008</v>
      </c>
      <c r="I6701">
        <v>209</v>
      </c>
      <c r="J6701" t="s">
        <v>1009</v>
      </c>
      <c r="K6701" t="s">
        <v>842</v>
      </c>
      <c r="L6701" t="s">
        <v>843</v>
      </c>
      <c r="M6701" t="s">
        <v>829</v>
      </c>
      <c r="N6701" t="s">
        <v>829</v>
      </c>
      <c r="O6701" t="s">
        <v>829</v>
      </c>
      <c r="P6701" t="s">
        <v>829</v>
      </c>
      <c r="Q6701" t="s">
        <v>829</v>
      </c>
      <c r="R6701" t="s">
        <v>829</v>
      </c>
      <c r="S6701">
        <v>134105</v>
      </c>
      <c r="T6701">
        <v>25602</v>
      </c>
      <c r="U6701">
        <v>108503</v>
      </c>
      <c r="V6701">
        <v>3</v>
      </c>
    </row>
    <row r="6702" spans="1:22" x14ac:dyDescent="0.3">
      <c r="A6702">
        <v>202324</v>
      </c>
      <c r="B6702" t="s">
        <v>820</v>
      </c>
      <c r="C6702" t="s">
        <v>821</v>
      </c>
      <c r="D6702" t="s">
        <v>822</v>
      </c>
      <c r="E6702" t="s">
        <v>823</v>
      </c>
      <c r="F6702" t="s">
        <v>898</v>
      </c>
      <c r="G6702" t="s">
        <v>899</v>
      </c>
      <c r="H6702" t="s">
        <v>1008</v>
      </c>
      <c r="I6702">
        <v>209</v>
      </c>
      <c r="J6702" t="s">
        <v>1009</v>
      </c>
      <c r="K6702" t="s">
        <v>842</v>
      </c>
      <c r="L6702" t="s">
        <v>843</v>
      </c>
      <c r="M6702" t="s">
        <v>829</v>
      </c>
      <c r="N6702" t="s">
        <v>829</v>
      </c>
      <c r="O6702" t="s">
        <v>829</v>
      </c>
      <c r="P6702" t="s">
        <v>829</v>
      </c>
      <c r="Q6702" t="s">
        <v>829</v>
      </c>
      <c r="R6702" t="s">
        <v>829</v>
      </c>
      <c r="S6702">
        <v>135758</v>
      </c>
      <c r="T6702">
        <v>25600</v>
      </c>
      <c r="U6702">
        <v>110158</v>
      </c>
      <c r="V6702">
        <v>3</v>
      </c>
    </row>
    <row r="6703" spans="1:22" x14ac:dyDescent="0.3">
      <c r="A6703">
        <v>202122</v>
      </c>
      <c r="B6703" t="s">
        <v>820</v>
      </c>
      <c r="C6703" t="s">
        <v>821</v>
      </c>
      <c r="D6703" t="s">
        <v>822</v>
      </c>
      <c r="E6703" t="s">
        <v>823</v>
      </c>
      <c r="F6703" t="s">
        <v>898</v>
      </c>
      <c r="G6703" t="s">
        <v>899</v>
      </c>
      <c r="H6703" t="s">
        <v>1008</v>
      </c>
      <c r="I6703">
        <v>209</v>
      </c>
      <c r="J6703" t="s">
        <v>1009</v>
      </c>
      <c r="K6703" t="s">
        <v>842</v>
      </c>
      <c r="L6703" t="s">
        <v>249</v>
      </c>
      <c r="M6703">
        <v>79355</v>
      </c>
      <c r="N6703">
        <v>1766276</v>
      </c>
      <c r="O6703">
        <v>1024739</v>
      </c>
      <c r="P6703">
        <v>2466795</v>
      </c>
      <c r="Q6703">
        <v>215391</v>
      </c>
      <c r="R6703" t="s">
        <v>829</v>
      </c>
      <c r="S6703">
        <v>5552556</v>
      </c>
      <c r="T6703">
        <v>0</v>
      </c>
      <c r="U6703">
        <v>5552556</v>
      </c>
      <c r="V6703">
        <v>133</v>
      </c>
    </row>
    <row r="6704" spans="1:22" x14ac:dyDescent="0.3">
      <c r="A6704">
        <v>202223</v>
      </c>
      <c r="B6704" t="s">
        <v>820</v>
      </c>
      <c r="C6704" t="s">
        <v>821</v>
      </c>
      <c r="D6704" t="s">
        <v>822</v>
      </c>
      <c r="E6704" t="s">
        <v>823</v>
      </c>
      <c r="F6704" t="s">
        <v>898</v>
      </c>
      <c r="G6704" t="s">
        <v>899</v>
      </c>
      <c r="H6704" t="s">
        <v>1008</v>
      </c>
      <c r="I6704">
        <v>209</v>
      </c>
      <c r="J6704" t="s">
        <v>1009</v>
      </c>
      <c r="K6704" t="s">
        <v>842</v>
      </c>
      <c r="L6704" t="s">
        <v>249</v>
      </c>
      <c r="M6704">
        <v>202126</v>
      </c>
      <c r="N6704">
        <v>2086043</v>
      </c>
      <c r="O6704">
        <v>1663652</v>
      </c>
      <c r="P6704">
        <v>2632820</v>
      </c>
      <c r="Q6704">
        <v>108837</v>
      </c>
      <c r="R6704" t="s">
        <v>829</v>
      </c>
      <c r="S6704">
        <v>6693478</v>
      </c>
      <c r="T6704">
        <v>32073</v>
      </c>
      <c r="U6704">
        <v>6661405</v>
      </c>
      <c r="V6704">
        <v>161</v>
      </c>
    </row>
    <row r="6705" spans="1:22" x14ac:dyDescent="0.3">
      <c r="A6705">
        <v>202324</v>
      </c>
      <c r="B6705" t="s">
        <v>820</v>
      </c>
      <c r="C6705" t="s">
        <v>821</v>
      </c>
      <c r="D6705" t="s">
        <v>822</v>
      </c>
      <c r="E6705" t="s">
        <v>823</v>
      </c>
      <c r="F6705" t="s">
        <v>898</v>
      </c>
      <c r="G6705" t="s">
        <v>899</v>
      </c>
      <c r="H6705" t="s">
        <v>1008</v>
      </c>
      <c r="I6705">
        <v>209</v>
      </c>
      <c r="J6705" t="s">
        <v>1009</v>
      </c>
      <c r="K6705" t="s">
        <v>842</v>
      </c>
      <c r="L6705" t="s">
        <v>249</v>
      </c>
      <c r="M6705">
        <v>200961</v>
      </c>
      <c r="N6705">
        <v>2260163</v>
      </c>
      <c r="O6705">
        <v>1777334</v>
      </c>
      <c r="P6705">
        <v>3210162</v>
      </c>
      <c r="Q6705">
        <v>200965</v>
      </c>
      <c r="R6705" t="s">
        <v>829</v>
      </c>
      <c r="S6705">
        <v>7649585</v>
      </c>
      <c r="T6705">
        <v>0</v>
      </c>
      <c r="U6705">
        <v>7649585</v>
      </c>
      <c r="V6705">
        <v>187</v>
      </c>
    </row>
    <row r="6706" spans="1:22" x14ac:dyDescent="0.3">
      <c r="A6706">
        <v>202122</v>
      </c>
      <c r="B6706" t="s">
        <v>820</v>
      </c>
      <c r="C6706" t="s">
        <v>821</v>
      </c>
      <c r="D6706" t="s">
        <v>822</v>
      </c>
      <c r="E6706" t="s">
        <v>823</v>
      </c>
      <c r="F6706" t="s">
        <v>898</v>
      </c>
      <c r="G6706" t="s">
        <v>899</v>
      </c>
      <c r="H6706" t="s">
        <v>1008</v>
      </c>
      <c r="I6706">
        <v>209</v>
      </c>
      <c r="J6706" t="s">
        <v>1009</v>
      </c>
      <c r="K6706" t="s">
        <v>842</v>
      </c>
      <c r="L6706" t="s">
        <v>844</v>
      </c>
      <c r="M6706">
        <v>0</v>
      </c>
      <c r="N6706">
        <v>0</v>
      </c>
      <c r="O6706">
        <v>0</v>
      </c>
      <c r="P6706">
        <v>0</v>
      </c>
      <c r="Q6706">
        <v>0</v>
      </c>
      <c r="R6706" t="s">
        <v>829</v>
      </c>
      <c r="S6706">
        <v>0</v>
      </c>
      <c r="T6706">
        <v>0</v>
      </c>
      <c r="U6706">
        <v>0</v>
      </c>
      <c r="V6706">
        <v>0</v>
      </c>
    </row>
    <row r="6707" spans="1:22" x14ac:dyDescent="0.3">
      <c r="A6707">
        <v>202223</v>
      </c>
      <c r="B6707" t="s">
        <v>820</v>
      </c>
      <c r="C6707" t="s">
        <v>821</v>
      </c>
      <c r="D6707" t="s">
        <v>822</v>
      </c>
      <c r="E6707" t="s">
        <v>823</v>
      </c>
      <c r="F6707" t="s">
        <v>898</v>
      </c>
      <c r="G6707" t="s">
        <v>899</v>
      </c>
      <c r="H6707" t="s">
        <v>1008</v>
      </c>
      <c r="I6707">
        <v>209</v>
      </c>
      <c r="J6707" t="s">
        <v>1009</v>
      </c>
      <c r="K6707" t="s">
        <v>842</v>
      </c>
      <c r="L6707" t="s">
        <v>844</v>
      </c>
      <c r="M6707">
        <v>0</v>
      </c>
      <c r="N6707">
        <v>0</v>
      </c>
      <c r="O6707">
        <v>0</v>
      </c>
      <c r="P6707">
        <v>0</v>
      </c>
      <c r="Q6707">
        <v>0</v>
      </c>
      <c r="R6707" t="s">
        <v>829</v>
      </c>
      <c r="S6707">
        <v>0</v>
      </c>
      <c r="T6707">
        <v>0</v>
      </c>
      <c r="U6707">
        <v>0</v>
      </c>
      <c r="V6707">
        <v>0</v>
      </c>
    </row>
    <row r="6708" spans="1:22" x14ac:dyDescent="0.3">
      <c r="A6708">
        <v>202324</v>
      </c>
      <c r="B6708" t="s">
        <v>820</v>
      </c>
      <c r="C6708" t="s">
        <v>821</v>
      </c>
      <c r="D6708" t="s">
        <v>822</v>
      </c>
      <c r="E6708" t="s">
        <v>823</v>
      </c>
      <c r="F6708" t="s">
        <v>898</v>
      </c>
      <c r="G6708" t="s">
        <v>899</v>
      </c>
      <c r="H6708" t="s">
        <v>1008</v>
      </c>
      <c r="I6708">
        <v>209</v>
      </c>
      <c r="J6708" t="s">
        <v>1009</v>
      </c>
      <c r="K6708" t="s">
        <v>842</v>
      </c>
      <c r="L6708" t="s">
        <v>844</v>
      </c>
      <c r="M6708">
        <v>0</v>
      </c>
      <c r="N6708">
        <v>0</v>
      </c>
      <c r="O6708">
        <v>0</v>
      </c>
      <c r="P6708">
        <v>0</v>
      </c>
      <c r="Q6708">
        <v>0</v>
      </c>
      <c r="R6708" t="s">
        <v>829</v>
      </c>
      <c r="S6708">
        <v>0</v>
      </c>
      <c r="T6708">
        <v>0</v>
      </c>
      <c r="U6708">
        <v>0</v>
      </c>
      <c r="V6708">
        <v>0</v>
      </c>
    </row>
    <row r="6709" spans="1:22" x14ac:dyDescent="0.3">
      <c r="A6709">
        <v>202122</v>
      </c>
      <c r="B6709" t="s">
        <v>820</v>
      </c>
      <c r="C6709" t="s">
        <v>821</v>
      </c>
      <c r="D6709" t="s">
        <v>822</v>
      </c>
      <c r="E6709" t="s">
        <v>823</v>
      </c>
      <c r="F6709" t="s">
        <v>898</v>
      </c>
      <c r="G6709" t="s">
        <v>899</v>
      </c>
      <c r="H6709" t="s">
        <v>1008</v>
      </c>
      <c r="I6709">
        <v>209</v>
      </c>
      <c r="J6709" t="s">
        <v>1009</v>
      </c>
      <c r="K6709" t="s">
        <v>842</v>
      </c>
      <c r="L6709" t="s">
        <v>251</v>
      </c>
      <c r="M6709" t="s">
        <v>829</v>
      </c>
      <c r="N6709" t="s">
        <v>829</v>
      </c>
      <c r="O6709">
        <v>0</v>
      </c>
      <c r="P6709">
        <v>0</v>
      </c>
      <c r="Q6709">
        <v>0</v>
      </c>
      <c r="R6709">
        <v>636945</v>
      </c>
      <c r="S6709">
        <v>636945</v>
      </c>
      <c r="T6709">
        <v>0</v>
      </c>
      <c r="U6709">
        <v>636945</v>
      </c>
      <c r="V6709">
        <v>15</v>
      </c>
    </row>
    <row r="6710" spans="1:22" x14ac:dyDescent="0.3">
      <c r="A6710">
        <v>202223</v>
      </c>
      <c r="B6710" t="s">
        <v>820</v>
      </c>
      <c r="C6710" t="s">
        <v>821</v>
      </c>
      <c r="D6710" t="s">
        <v>822</v>
      </c>
      <c r="E6710" t="s">
        <v>823</v>
      </c>
      <c r="F6710" t="s">
        <v>898</v>
      </c>
      <c r="G6710" t="s">
        <v>899</v>
      </c>
      <c r="H6710" t="s">
        <v>1008</v>
      </c>
      <c r="I6710">
        <v>209</v>
      </c>
      <c r="J6710" t="s">
        <v>1009</v>
      </c>
      <c r="K6710" t="s">
        <v>842</v>
      </c>
      <c r="L6710" t="s">
        <v>251</v>
      </c>
      <c r="M6710" t="s">
        <v>829</v>
      </c>
      <c r="N6710" t="s">
        <v>829</v>
      </c>
      <c r="O6710">
        <v>0</v>
      </c>
      <c r="P6710">
        <v>0</v>
      </c>
      <c r="Q6710">
        <v>0</v>
      </c>
      <c r="R6710">
        <v>957548</v>
      </c>
      <c r="S6710">
        <v>957548</v>
      </c>
      <c r="T6710">
        <v>0</v>
      </c>
      <c r="U6710">
        <v>957548</v>
      </c>
      <c r="V6710">
        <v>23</v>
      </c>
    </row>
    <row r="6711" spans="1:22" x14ac:dyDescent="0.3">
      <c r="A6711">
        <v>202324</v>
      </c>
      <c r="B6711" t="s">
        <v>820</v>
      </c>
      <c r="C6711" t="s">
        <v>821</v>
      </c>
      <c r="D6711" t="s">
        <v>822</v>
      </c>
      <c r="E6711" t="s">
        <v>823</v>
      </c>
      <c r="F6711" t="s">
        <v>898</v>
      </c>
      <c r="G6711" t="s">
        <v>899</v>
      </c>
      <c r="H6711" t="s">
        <v>1008</v>
      </c>
      <c r="I6711">
        <v>209</v>
      </c>
      <c r="J6711" t="s">
        <v>1009</v>
      </c>
      <c r="K6711" t="s">
        <v>842</v>
      </c>
      <c r="L6711" t="s">
        <v>251</v>
      </c>
      <c r="M6711" t="s">
        <v>829</v>
      </c>
      <c r="N6711" t="s">
        <v>829</v>
      </c>
      <c r="O6711">
        <v>0</v>
      </c>
      <c r="P6711">
        <v>0</v>
      </c>
      <c r="Q6711">
        <v>0</v>
      </c>
      <c r="R6711">
        <v>1161064</v>
      </c>
      <c r="S6711">
        <v>1161064</v>
      </c>
      <c r="T6711">
        <v>0</v>
      </c>
      <c r="U6711">
        <v>1161064</v>
      </c>
      <c r="V6711">
        <v>28</v>
      </c>
    </row>
    <row r="6712" spans="1:22" x14ac:dyDescent="0.3">
      <c r="A6712">
        <v>202122</v>
      </c>
      <c r="B6712" t="s">
        <v>820</v>
      </c>
      <c r="C6712" t="s">
        <v>821</v>
      </c>
      <c r="D6712" t="s">
        <v>822</v>
      </c>
      <c r="E6712" t="s">
        <v>823</v>
      </c>
      <c r="F6712" t="s">
        <v>898</v>
      </c>
      <c r="G6712" t="s">
        <v>899</v>
      </c>
      <c r="H6712" t="s">
        <v>1008</v>
      </c>
      <c r="I6712">
        <v>209</v>
      </c>
      <c r="J6712" t="s">
        <v>1009</v>
      </c>
      <c r="K6712" t="s">
        <v>842</v>
      </c>
      <c r="L6712" t="s">
        <v>253</v>
      </c>
      <c r="M6712" t="s">
        <v>829</v>
      </c>
      <c r="N6712" t="s">
        <v>829</v>
      </c>
      <c r="O6712">
        <v>0</v>
      </c>
      <c r="P6712">
        <v>0</v>
      </c>
      <c r="Q6712">
        <v>0</v>
      </c>
      <c r="R6712">
        <v>360801</v>
      </c>
      <c r="S6712">
        <v>360801</v>
      </c>
      <c r="T6712">
        <v>0</v>
      </c>
      <c r="U6712">
        <v>360801</v>
      </c>
      <c r="V6712">
        <v>9</v>
      </c>
    </row>
    <row r="6713" spans="1:22" x14ac:dyDescent="0.3">
      <c r="A6713">
        <v>202223</v>
      </c>
      <c r="B6713" t="s">
        <v>820</v>
      </c>
      <c r="C6713" t="s">
        <v>821</v>
      </c>
      <c r="D6713" t="s">
        <v>822</v>
      </c>
      <c r="E6713" t="s">
        <v>823</v>
      </c>
      <c r="F6713" t="s">
        <v>898</v>
      </c>
      <c r="G6713" t="s">
        <v>899</v>
      </c>
      <c r="H6713" t="s">
        <v>1008</v>
      </c>
      <c r="I6713">
        <v>209</v>
      </c>
      <c r="J6713" t="s">
        <v>1009</v>
      </c>
      <c r="K6713" t="s">
        <v>842</v>
      </c>
      <c r="L6713" t="s">
        <v>253</v>
      </c>
      <c r="M6713" t="s">
        <v>829</v>
      </c>
      <c r="N6713" t="s">
        <v>829</v>
      </c>
      <c r="O6713">
        <v>0</v>
      </c>
      <c r="P6713">
        <v>0</v>
      </c>
      <c r="Q6713">
        <v>0</v>
      </c>
      <c r="R6713">
        <v>365129</v>
      </c>
      <c r="S6713">
        <v>365129</v>
      </c>
      <c r="T6713">
        <v>0</v>
      </c>
      <c r="U6713">
        <v>365129</v>
      </c>
      <c r="V6713">
        <v>9</v>
      </c>
    </row>
    <row r="6714" spans="1:22" x14ac:dyDescent="0.3">
      <c r="A6714">
        <v>202324</v>
      </c>
      <c r="B6714" t="s">
        <v>820</v>
      </c>
      <c r="C6714" t="s">
        <v>821</v>
      </c>
      <c r="D6714" t="s">
        <v>822</v>
      </c>
      <c r="E6714" t="s">
        <v>823</v>
      </c>
      <c r="F6714" t="s">
        <v>898</v>
      </c>
      <c r="G6714" t="s">
        <v>899</v>
      </c>
      <c r="H6714" t="s">
        <v>1008</v>
      </c>
      <c r="I6714">
        <v>209</v>
      </c>
      <c r="J6714" t="s">
        <v>1009</v>
      </c>
      <c r="K6714" t="s">
        <v>842</v>
      </c>
      <c r="L6714" t="s">
        <v>253</v>
      </c>
      <c r="M6714" t="s">
        <v>829</v>
      </c>
      <c r="N6714" t="s">
        <v>829</v>
      </c>
      <c r="O6714">
        <v>0</v>
      </c>
      <c r="P6714">
        <v>0</v>
      </c>
      <c r="Q6714">
        <v>0</v>
      </c>
      <c r="R6714">
        <v>655414</v>
      </c>
      <c r="S6714">
        <v>655414</v>
      </c>
      <c r="T6714">
        <v>0</v>
      </c>
      <c r="U6714">
        <v>655414</v>
      </c>
      <c r="V6714">
        <v>16</v>
      </c>
    </row>
    <row r="6715" spans="1:22" x14ac:dyDescent="0.3">
      <c r="A6715">
        <v>202122</v>
      </c>
      <c r="B6715" t="s">
        <v>820</v>
      </c>
      <c r="C6715" t="s">
        <v>821</v>
      </c>
      <c r="D6715" t="s">
        <v>822</v>
      </c>
      <c r="E6715" t="s">
        <v>823</v>
      </c>
      <c r="F6715" t="s">
        <v>898</v>
      </c>
      <c r="G6715" t="s">
        <v>899</v>
      </c>
      <c r="H6715" t="s">
        <v>1008</v>
      </c>
      <c r="I6715">
        <v>209</v>
      </c>
      <c r="J6715" t="s">
        <v>1009</v>
      </c>
      <c r="K6715" t="s">
        <v>842</v>
      </c>
      <c r="L6715" t="s">
        <v>845</v>
      </c>
      <c r="M6715" t="s">
        <v>829</v>
      </c>
      <c r="N6715" t="s">
        <v>829</v>
      </c>
      <c r="O6715">
        <v>0</v>
      </c>
      <c r="P6715">
        <v>0</v>
      </c>
      <c r="Q6715">
        <v>0</v>
      </c>
      <c r="R6715">
        <v>0</v>
      </c>
      <c r="S6715">
        <v>0</v>
      </c>
      <c r="T6715">
        <v>0</v>
      </c>
      <c r="U6715">
        <v>0</v>
      </c>
      <c r="V6715">
        <v>0</v>
      </c>
    </row>
    <row r="6716" spans="1:22" x14ac:dyDescent="0.3">
      <c r="A6716">
        <v>202223</v>
      </c>
      <c r="B6716" t="s">
        <v>820</v>
      </c>
      <c r="C6716" t="s">
        <v>821</v>
      </c>
      <c r="D6716" t="s">
        <v>822</v>
      </c>
      <c r="E6716" t="s">
        <v>823</v>
      </c>
      <c r="F6716" t="s">
        <v>898</v>
      </c>
      <c r="G6716" t="s">
        <v>899</v>
      </c>
      <c r="H6716" t="s">
        <v>1008</v>
      </c>
      <c r="I6716">
        <v>209</v>
      </c>
      <c r="J6716" t="s">
        <v>1009</v>
      </c>
      <c r="K6716" t="s">
        <v>842</v>
      </c>
      <c r="L6716" t="s">
        <v>845</v>
      </c>
      <c r="M6716" t="s">
        <v>829</v>
      </c>
      <c r="N6716" t="s">
        <v>829</v>
      </c>
      <c r="O6716">
        <v>0</v>
      </c>
      <c r="P6716">
        <v>0</v>
      </c>
      <c r="Q6716">
        <v>0</v>
      </c>
      <c r="R6716">
        <v>0</v>
      </c>
      <c r="S6716">
        <v>0</v>
      </c>
      <c r="T6716">
        <v>0</v>
      </c>
      <c r="U6716">
        <v>0</v>
      </c>
      <c r="V6716">
        <v>0</v>
      </c>
    </row>
    <row r="6717" spans="1:22" x14ac:dyDescent="0.3">
      <c r="A6717">
        <v>202324</v>
      </c>
      <c r="B6717" t="s">
        <v>820</v>
      </c>
      <c r="C6717" t="s">
        <v>821</v>
      </c>
      <c r="D6717" t="s">
        <v>822</v>
      </c>
      <c r="E6717" t="s">
        <v>823</v>
      </c>
      <c r="F6717" t="s">
        <v>898</v>
      </c>
      <c r="G6717" t="s">
        <v>899</v>
      </c>
      <c r="H6717" t="s">
        <v>1008</v>
      </c>
      <c r="I6717">
        <v>209</v>
      </c>
      <c r="J6717" t="s">
        <v>1009</v>
      </c>
      <c r="K6717" t="s">
        <v>842</v>
      </c>
      <c r="L6717" t="s">
        <v>845</v>
      </c>
      <c r="M6717" t="s">
        <v>829</v>
      </c>
      <c r="N6717" t="s">
        <v>829</v>
      </c>
      <c r="O6717">
        <v>0</v>
      </c>
      <c r="P6717">
        <v>0</v>
      </c>
      <c r="Q6717">
        <v>0</v>
      </c>
      <c r="R6717">
        <v>0</v>
      </c>
      <c r="S6717">
        <v>0</v>
      </c>
      <c r="T6717">
        <v>0</v>
      </c>
      <c r="U6717">
        <v>0</v>
      </c>
      <c r="V6717">
        <v>0</v>
      </c>
    </row>
    <row r="6718" spans="1:22" x14ac:dyDescent="0.3">
      <c r="A6718">
        <v>202122</v>
      </c>
      <c r="B6718" t="s">
        <v>820</v>
      </c>
      <c r="C6718" t="s">
        <v>821</v>
      </c>
      <c r="D6718" t="s">
        <v>822</v>
      </c>
      <c r="E6718" t="s">
        <v>823</v>
      </c>
      <c r="F6718" t="s">
        <v>926</v>
      </c>
      <c r="G6718" t="s">
        <v>927</v>
      </c>
      <c r="H6718" t="s">
        <v>1010</v>
      </c>
      <c r="I6718">
        <v>925</v>
      </c>
      <c r="J6718" t="s">
        <v>1011</v>
      </c>
      <c r="K6718" t="s">
        <v>828</v>
      </c>
      <c r="L6718" t="s">
        <v>336</v>
      </c>
      <c r="M6718">
        <v>0</v>
      </c>
      <c r="N6718">
        <v>0</v>
      </c>
      <c r="O6718">
        <v>0</v>
      </c>
      <c r="P6718">
        <v>6557705</v>
      </c>
      <c r="Q6718">
        <v>0</v>
      </c>
      <c r="R6718" t="s">
        <v>829</v>
      </c>
      <c r="S6718">
        <v>6557705</v>
      </c>
      <c r="T6718" t="s">
        <v>829</v>
      </c>
      <c r="U6718">
        <v>6557705</v>
      </c>
      <c r="V6718">
        <v>208</v>
      </c>
    </row>
    <row r="6719" spans="1:22" x14ac:dyDescent="0.3">
      <c r="A6719">
        <v>202223</v>
      </c>
      <c r="B6719" t="s">
        <v>820</v>
      </c>
      <c r="C6719" t="s">
        <v>821</v>
      </c>
      <c r="D6719" t="s">
        <v>822</v>
      </c>
      <c r="E6719" t="s">
        <v>823</v>
      </c>
      <c r="F6719" t="s">
        <v>926</v>
      </c>
      <c r="G6719" t="s">
        <v>927</v>
      </c>
      <c r="H6719" t="s">
        <v>1010</v>
      </c>
      <c r="I6719">
        <v>925</v>
      </c>
      <c r="J6719" t="s">
        <v>1011</v>
      </c>
      <c r="K6719" t="s">
        <v>828</v>
      </c>
      <c r="L6719" t="s">
        <v>336</v>
      </c>
      <c r="M6719">
        <v>0</v>
      </c>
      <c r="N6719">
        <v>0</v>
      </c>
      <c r="O6719">
        <v>0</v>
      </c>
      <c r="P6719">
        <v>6556417</v>
      </c>
      <c r="Q6719">
        <v>0</v>
      </c>
      <c r="R6719" t="s">
        <v>829</v>
      </c>
      <c r="S6719">
        <v>6556417</v>
      </c>
      <c r="T6719" t="s">
        <v>829</v>
      </c>
      <c r="U6719">
        <v>6556417</v>
      </c>
      <c r="V6719">
        <v>218</v>
      </c>
    </row>
    <row r="6720" spans="1:22" x14ac:dyDescent="0.3">
      <c r="A6720">
        <v>202324</v>
      </c>
      <c r="B6720" t="s">
        <v>820</v>
      </c>
      <c r="C6720" t="s">
        <v>821</v>
      </c>
      <c r="D6720" t="s">
        <v>822</v>
      </c>
      <c r="E6720" t="s">
        <v>823</v>
      </c>
      <c r="F6720" t="s">
        <v>926</v>
      </c>
      <c r="G6720" t="s">
        <v>927</v>
      </c>
      <c r="H6720" t="s">
        <v>1010</v>
      </c>
      <c r="I6720">
        <v>925</v>
      </c>
      <c r="J6720" t="s">
        <v>1011</v>
      </c>
      <c r="K6720" t="s">
        <v>828</v>
      </c>
      <c r="L6720" t="s">
        <v>336</v>
      </c>
      <c r="M6720">
        <v>0</v>
      </c>
      <c r="N6720">
        <v>0</v>
      </c>
      <c r="O6720">
        <v>0</v>
      </c>
      <c r="P6720">
        <v>6705000</v>
      </c>
      <c r="Q6720">
        <v>0</v>
      </c>
      <c r="R6720" t="s">
        <v>829</v>
      </c>
      <c r="S6720">
        <v>6705000</v>
      </c>
      <c r="T6720" t="s">
        <v>829</v>
      </c>
      <c r="U6720">
        <v>6705000</v>
      </c>
      <c r="V6720">
        <v>224</v>
      </c>
    </row>
    <row r="6721" spans="1:22" x14ac:dyDescent="0.3">
      <c r="A6721">
        <v>202122</v>
      </c>
      <c r="B6721" t="s">
        <v>820</v>
      </c>
      <c r="C6721" t="s">
        <v>821</v>
      </c>
      <c r="D6721" t="s">
        <v>822</v>
      </c>
      <c r="E6721" t="s">
        <v>823</v>
      </c>
      <c r="F6721" t="s">
        <v>926</v>
      </c>
      <c r="G6721" t="s">
        <v>927</v>
      </c>
      <c r="H6721" t="s">
        <v>1010</v>
      </c>
      <c r="I6721">
        <v>925</v>
      </c>
      <c r="J6721" t="s">
        <v>1011</v>
      </c>
      <c r="K6721" t="s">
        <v>828</v>
      </c>
      <c r="L6721" t="s">
        <v>235</v>
      </c>
      <c r="M6721" t="s">
        <v>829</v>
      </c>
      <c r="N6721">
        <v>0</v>
      </c>
      <c r="O6721">
        <v>0</v>
      </c>
      <c r="P6721" t="s">
        <v>829</v>
      </c>
      <c r="Q6721" t="s">
        <v>829</v>
      </c>
      <c r="R6721" t="s">
        <v>829</v>
      </c>
      <c r="S6721">
        <v>0</v>
      </c>
      <c r="T6721">
        <v>0</v>
      </c>
      <c r="U6721">
        <v>0</v>
      </c>
      <c r="V6721">
        <v>0</v>
      </c>
    </row>
    <row r="6722" spans="1:22" x14ac:dyDescent="0.3">
      <c r="A6722">
        <v>202223</v>
      </c>
      <c r="B6722" t="s">
        <v>820</v>
      </c>
      <c r="C6722" t="s">
        <v>821</v>
      </c>
      <c r="D6722" t="s">
        <v>822</v>
      </c>
      <c r="E6722" t="s">
        <v>823</v>
      </c>
      <c r="F6722" t="s">
        <v>926</v>
      </c>
      <c r="G6722" t="s">
        <v>927</v>
      </c>
      <c r="H6722" t="s">
        <v>1010</v>
      </c>
      <c r="I6722">
        <v>925</v>
      </c>
      <c r="J6722" t="s">
        <v>1011</v>
      </c>
      <c r="K6722" t="s">
        <v>828</v>
      </c>
      <c r="L6722" t="s">
        <v>235</v>
      </c>
      <c r="M6722" t="s">
        <v>829</v>
      </c>
      <c r="N6722">
        <v>0</v>
      </c>
      <c r="O6722">
        <v>0</v>
      </c>
      <c r="P6722" t="s">
        <v>829</v>
      </c>
      <c r="Q6722" t="s">
        <v>829</v>
      </c>
      <c r="R6722" t="s">
        <v>829</v>
      </c>
      <c r="S6722">
        <v>0</v>
      </c>
      <c r="T6722">
        <v>0</v>
      </c>
      <c r="U6722">
        <v>0</v>
      </c>
      <c r="V6722">
        <v>0</v>
      </c>
    </row>
    <row r="6723" spans="1:22" x14ac:dyDescent="0.3">
      <c r="A6723">
        <v>202324</v>
      </c>
      <c r="B6723" t="s">
        <v>820</v>
      </c>
      <c r="C6723" t="s">
        <v>821</v>
      </c>
      <c r="D6723" t="s">
        <v>822</v>
      </c>
      <c r="E6723" t="s">
        <v>823</v>
      </c>
      <c r="F6723" t="s">
        <v>926</v>
      </c>
      <c r="G6723" t="s">
        <v>927</v>
      </c>
      <c r="H6723" t="s">
        <v>1010</v>
      </c>
      <c r="I6723">
        <v>925</v>
      </c>
      <c r="J6723" t="s">
        <v>1011</v>
      </c>
      <c r="K6723" t="s">
        <v>828</v>
      </c>
      <c r="L6723" t="s">
        <v>235</v>
      </c>
      <c r="M6723" t="s">
        <v>829</v>
      </c>
      <c r="N6723">
        <v>0</v>
      </c>
      <c r="O6723">
        <v>0</v>
      </c>
      <c r="P6723" t="s">
        <v>829</v>
      </c>
      <c r="Q6723" t="s">
        <v>829</v>
      </c>
      <c r="R6723" t="s">
        <v>829</v>
      </c>
      <c r="S6723">
        <v>0</v>
      </c>
      <c r="T6723">
        <v>0</v>
      </c>
      <c r="U6723">
        <v>0</v>
      </c>
      <c r="V6723">
        <v>0</v>
      </c>
    </row>
    <row r="6724" spans="1:22" x14ac:dyDescent="0.3">
      <c r="A6724">
        <v>202122</v>
      </c>
      <c r="B6724" t="s">
        <v>820</v>
      </c>
      <c r="C6724" t="s">
        <v>821</v>
      </c>
      <c r="D6724" t="s">
        <v>822</v>
      </c>
      <c r="E6724" t="s">
        <v>823</v>
      </c>
      <c r="F6724" t="s">
        <v>926</v>
      </c>
      <c r="G6724" t="s">
        <v>927</v>
      </c>
      <c r="H6724" t="s">
        <v>1010</v>
      </c>
      <c r="I6724">
        <v>925</v>
      </c>
      <c r="J6724" t="s">
        <v>1011</v>
      </c>
      <c r="K6724" t="s">
        <v>828</v>
      </c>
      <c r="L6724" t="s">
        <v>534</v>
      </c>
      <c r="M6724">
        <v>0</v>
      </c>
      <c r="N6724">
        <v>7602827</v>
      </c>
      <c r="O6724">
        <v>721051</v>
      </c>
      <c r="P6724">
        <v>5863534</v>
      </c>
      <c r="Q6724">
        <v>0</v>
      </c>
      <c r="R6724" t="s">
        <v>829</v>
      </c>
      <c r="S6724">
        <v>14187411</v>
      </c>
      <c r="T6724">
        <v>658</v>
      </c>
      <c r="U6724">
        <v>14186752</v>
      </c>
      <c r="V6724">
        <v>85</v>
      </c>
    </row>
    <row r="6725" spans="1:22" x14ac:dyDescent="0.3">
      <c r="A6725">
        <v>202223</v>
      </c>
      <c r="B6725" t="s">
        <v>820</v>
      </c>
      <c r="C6725" t="s">
        <v>821</v>
      </c>
      <c r="D6725" t="s">
        <v>822</v>
      </c>
      <c r="E6725" t="s">
        <v>823</v>
      </c>
      <c r="F6725" t="s">
        <v>926</v>
      </c>
      <c r="G6725" t="s">
        <v>927</v>
      </c>
      <c r="H6725" t="s">
        <v>1010</v>
      </c>
      <c r="I6725">
        <v>925</v>
      </c>
      <c r="J6725" t="s">
        <v>1011</v>
      </c>
      <c r="K6725" t="s">
        <v>828</v>
      </c>
      <c r="L6725" t="s">
        <v>534</v>
      </c>
      <c r="M6725">
        <v>0</v>
      </c>
      <c r="N6725">
        <v>8771171</v>
      </c>
      <c r="O6725">
        <v>751914</v>
      </c>
      <c r="P6725">
        <v>6072087</v>
      </c>
      <c r="Q6725">
        <v>320</v>
      </c>
      <c r="R6725" t="s">
        <v>829</v>
      </c>
      <c r="S6725">
        <v>15595491</v>
      </c>
      <c r="T6725">
        <v>0</v>
      </c>
      <c r="U6725">
        <v>15595491</v>
      </c>
      <c r="V6725">
        <v>95</v>
      </c>
    </row>
    <row r="6726" spans="1:22" x14ac:dyDescent="0.3">
      <c r="A6726">
        <v>202324</v>
      </c>
      <c r="B6726" t="s">
        <v>820</v>
      </c>
      <c r="C6726" t="s">
        <v>821</v>
      </c>
      <c r="D6726" t="s">
        <v>822</v>
      </c>
      <c r="E6726" t="s">
        <v>823</v>
      </c>
      <c r="F6726" t="s">
        <v>926</v>
      </c>
      <c r="G6726" t="s">
        <v>927</v>
      </c>
      <c r="H6726" t="s">
        <v>1010</v>
      </c>
      <c r="I6726">
        <v>925</v>
      </c>
      <c r="J6726" t="s">
        <v>1011</v>
      </c>
      <c r="K6726" t="s">
        <v>828</v>
      </c>
      <c r="L6726" t="s">
        <v>534</v>
      </c>
      <c r="M6726">
        <v>0</v>
      </c>
      <c r="N6726">
        <v>8785731</v>
      </c>
      <c r="O6726">
        <v>2182306</v>
      </c>
      <c r="P6726">
        <v>5600440</v>
      </c>
      <c r="Q6726">
        <v>0</v>
      </c>
      <c r="R6726" t="s">
        <v>829</v>
      </c>
      <c r="S6726">
        <v>16568477</v>
      </c>
      <c r="T6726">
        <v>0</v>
      </c>
      <c r="U6726">
        <v>16568477</v>
      </c>
      <c r="V6726">
        <v>103</v>
      </c>
    </row>
    <row r="6727" spans="1:22" x14ac:dyDescent="0.3">
      <c r="A6727">
        <v>202122</v>
      </c>
      <c r="B6727" t="s">
        <v>820</v>
      </c>
      <c r="C6727" t="s">
        <v>821</v>
      </c>
      <c r="D6727" t="s">
        <v>822</v>
      </c>
      <c r="E6727" t="s">
        <v>823</v>
      </c>
      <c r="F6727" t="s">
        <v>926</v>
      </c>
      <c r="G6727" t="s">
        <v>927</v>
      </c>
      <c r="H6727" t="s">
        <v>1010</v>
      </c>
      <c r="I6727">
        <v>925</v>
      </c>
      <c r="J6727" t="s">
        <v>1011</v>
      </c>
      <c r="K6727" t="s">
        <v>828</v>
      </c>
      <c r="L6727" t="s">
        <v>603</v>
      </c>
      <c r="M6727" t="s">
        <v>829</v>
      </c>
      <c r="N6727" t="s">
        <v>829</v>
      </c>
      <c r="O6727" t="s">
        <v>829</v>
      </c>
      <c r="P6727">
        <v>978190</v>
      </c>
      <c r="Q6727">
        <v>0</v>
      </c>
      <c r="R6727">
        <v>0</v>
      </c>
      <c r="S6727">
        <v>978190</v>
      </c>
      <c r="T6727">
        <v>0</v>
      </c>
      <c r="U6727">
        <v>978190</v>
      </c>
      <c r="V6727">
        <v>6</v>
      </c>
    </row>
    <row r="6728" spans="1:22" x14ac:dyDescent="0.3">
      <c r="A6728">
        <v>202223</v>
      </c>
      <c r="B6728" t="s">
        <v>820</v>
      </c>
      <c r="C6728" t="s">
        <v>821</v>
      </c>
      <c r="D6728" t="s">
        <v>822</v>
      </c>
      <c r="E6728" t="s">
        <v>823</v>
      </c>
      <c r="F6728" t="s">
        <v>926</v>
      </c>
      <c r="G6728" t="s">
        <v>927</v>
      </c>
      <c r="H6728" t="s">
        <v>1010</v>
      </c>
      <c r="I6728">
        <v>925</v>
      </c>
      <c r="J6728" t="s">
        <v>1011</v>
      </c>
      <c r="K6728" t="s">
        <v>828</v>
      </c>
      <c r="L6728" t="s">
        <v>603</v>
      </c>
      <c r="M6728" t="s">
        <v>829</v>
      </c>
      <c r="N6728" t="s">
        <v>829</v>
      </c>
      <c r="O6728" t="s">
        <v>829</v>
      </c>
      <c r="P6728">
        <v>1045220</v>
      </c>
      <c r="Q6728">
        <v>0</v>
      </c>
      <c r="R6728">
        <v>0</v>
      </c>
      <c r="S6728">
        <v>1045220</v>
      </c>
      <c r="T6728">
        <v>0</v>
      </c>
      <c r="U6728">
        <v>1045220</v>
      </c>
      <c r="V6728">
        <v>6</v>
      </c>
    </row>
    <row r="6729" spans="1:22" x14ac:dyDescent="0.3">
      <c r="A6729">
        <v>202324</v>
      </c>
      <c r="B6729" t="s">
        <v>820</v>
      </c>
      <c r="C6729" t="s">
        <v>821</v>
      </c>
      <c r="D6729" t="s">
        <v>822</v>
      </c>
      <c r="E6729" t="s">
        <v>823</v>
      </c>
      <c r="F6729" t="s">
        <v>926</v>
      </c>
      <c r="G6729" t="s">
        <v>927</v>
      </c>
      <c r="H6729" t="s">
        <v>1010</v>
      </c>
      <c r="I6729">
        <v>925</v>
      </c>
      <c r="J6729" t="s">
        <v>1011</v>
      </c>
      <c r="K6729" t="s">
        <v>828</v>
      </c>
      <c r="L6729" t="s">
        <v>603</v>
      </c>
      <c r="M6729" t="s">
        <v>829</v>
      </c>
      <c r="N6729" t="s">
        <v>829</v>
      </c>
      <c r="O6729" t="s">
        <v>829</v>
      </c>
      <c r="P6729">
        <v>1170633</v>
      </c>
      <c r="Q6729">
        <v>0</v>
      </c>
      <c r="R6729">
        <v>0</v>
      </c>
      <c r="S6729">
        <v>1170633</v>
      </c>
      <c r="T6729">
        <v>0</v>
      </c>
      <c r="U6729">
        <v>1170633</v>
      </c>
      <c r="V6729">
        <v>7</v>
      </c>
    </row>
    <row r="6730" spans="1:22" x14ac:dyDescent="0.3">
      <c r="A6730">
        <v>202122</v>
      </c>
      <c r="B6730" t="s">
        <v>820</v>
      </c>
      <c r="C6730" t="s">
        <v>821</v>
      </c>
      <c r="D6730" t="s">
        <v>822</v>
      </c>
      <c r="E6730" t="s">
        <v>823</v>
      </c>
      <c r="F6730" t="s">
        <v>926</v>
      </c>
      <c r="G6730" t="s">
        <v>927</v>
      </c>
      <c r="H6730" t="s">
        <v>1010</v>
      </c>
      <c r="I6730">
        <v>925</v>
      </c>
      <c r="J6730" t="s">
        <v>1011</v>
      </c>
      <c r="K6730" t="s">
        <v>828</v>
      </c>
      <c r="L6730" t="s">
        <v>606</v>
      </c>
      <c r="M6730">
        <v>0</v>
      </c>
      <c r="N6730">
        <v>0</v>
      </c>
      <c r="O6730">
        <v>0</v>
      </c>
      <c r="P6730">
        <v>0</v>
      </c>
      <c r="Q6730">
        <v>0</v>
      </c>
      <c r="R6730">
        <v>428380</v>
      </c>
      <c r="S6730">
        <v>428380</v>
      </c>
      <c r="T6730">
        <v>80824</v>
      </c>
      <c r="U6730">
        <v>347556</v>
      </c>
      <c r="V6730">
        <v>2</v>
      </c>
    </row>
    <row r="6731" spans="1:22" x14ac:dyDescent="0.3">
      <c r="A6731">
        <v>202223</v>
      </c>
      <c r="B6731" t="s">
        <v>820</v>
      </c>
      <c r="C6731" t="s">
        <v>821</v>
      </c>
      <c r="D6731" t="s">
        <v>822</v>
      </c>
      <c r="E6731" t="s">
        <v>823</v>
      </c>
      <c r="F6731" t="s">
        <v>926</v>
      </c>
      <c r="G6731" t="s">
        <v>927</v>
      </c>
      <c r="H6731" t="s">
        <v>1010</v>
      </c>
      <c r="I6731">
        <v>925</v>
      </c>
      <c r="J6731" t="s">
        <v>1011</v>
      </c>
      <c r="K6731" t="s">
        <v>828</v>
      </c>
      <c r="L6731" t="s">
        <v>606</v>
      </c>
      <c r="M6731">
        <v>0</v>
      </c>
      <c r="N6731">
        <v>101428</v>
      </c>
      <c r="O6731">
        <v>254810</v>
      </c>
      <c r="P6731">
        <v>18394</v>
      </c>
      <c r="Q6731">
        <v>0</v>
      </c>
      <c r="R6731">
        <v>312317</v>
      </c>
      <c r="S6731">
        <v>686950</v>
      </c>
      <c r="T6731">
        <v>70271</v>
      </c>
      <c r="U6731">
        <v>616679</v>
      </c>
      <c r="V6731">
        <v>4</v>
      </c>
    </row>
    <row r="6732" spans="1:22" x14ac:dyDescent="0.3">
      <c r="A6732">
        <v>202324</v>
      </c>
      <c r="B6732" t="s">
        <v>820</v>
      </c>
      <c r="C6732" t="s">
        <v>821</v>
      </c>
      <c r="D6732" t="s">
        <v>822</v>
      </c>
      <c r="E6732" t="s">
        <v>823</v>
      </c>
      <c r="F6732" t="s">
        <v>926</v>
      </c>
      <c r="G6732" t="s">
        <v>927</v>
      </c>
      <c r="H6732" t="s">
        <v>1010</v>
      </c>
      <c r="I6732">
        <v>925</v>
      </c>
      <c r="J6732" t="s">
        <v>1011</v>
      </c>
      <c r="K6732" t="s">
        <v>828</v>
      </c>
      <c r="L6732" t="s">
        <v>606</v>
      </c>
      <c r="M6732">
        <v>1152</v>
      </c>
      <c r="N6732">
        <v>76626</v>
      </c>
      <c r="O6732">
        <v>221391</v>
      </c>
      <c r="P6732">
        <v>25515</v>
      </c>
      <c r="Q6732">
        <v>303</v>
      </c>
      <c r="R6732">
        <v>582193</v>
      </c>
      <c r="S6732">
        <v>907179</v>
      </c>
      <c r="T6732">
        <v>0</v>
      </c>
      <c r="U6732">
        <v>907179</v>
      </c>
      <c r="V6732">
        <v>6</v>
      </c>
    </row>
    <row r="6733" spans="1:22" x14ac:dyDescent="0.3">
      <c r="A6733">
        <v>202122</v>
      </c>
      <c r="B6733" t="s">
        <v>820</v>
      </c>
      <c r="C6733" t="s">
        <v>821</v>
      </c>
      <c r="D6733" t="s">
        <v>822</v>
      </c>
      <c r="E6733" t="s">
        <v>823</v>
      </c>
      <c r="F6733" t="s">
        <v>926</v>
      </c>
      <c r="G6733" t="s">
        <v>927</v>
      </c>
      <c r="H6733" t="s">
        <v>1010</v>
      </c>
      <c r="I6733">
        <v>925</v>
      </c>
      <c r="J6733" t="s">
        <v>1011</v>
      </c>
      <c r="K6733" t="s">
        <v>828</v>
      </c>
      <c r="L6733" t="s">
        <v>609</v>
      </c>
      <c r="M6733" t="s">
        <v>829</v>
      </c>
      <c r="N6733" t="s">
        <v>829</v>
      </c>
      <c r="O6733" t="s">
        <v>829</v>
      </c>
      <c r="P6733" t="s">
        <v>829</v>
      </c>
      <c r="Q6733">
        <v>0</v>
      </c>
      <c r="R6733" t="s">
        <v>829</v>
      </c>
      <c r="S6733">
        <v>0</v>
      </c>
      <c r="T6733">
        <v>0</v>
      </c>
      <c r="U6733">
        <v>0</v>
      </c>
      <c r="V6733">
        <v>0</v>
      </c>
    </row>
    <row r="6734" spans="1:22" x14ac:dyDescent="0.3">
      <c r="A6734">
        <v>202223</v>
      </c>
      <c r="B6734" t="s">
        <v>820</v>
      </c>
      <c r="C6734" t="s">
        <v>821</v>
      </c>
      <c r="D6734" t="s">
        <v>822</v>
      </c>
      <c r="E6734" t="s">
        <v>823</v>
      </c>
      <c r="F6734" t="s">
        <v>926</v>
      </c>
      <c r="G6734" t="s">
        <v>927</v>
      </c>
      <c r="H6734" t="s">
        <v>1010</v>
      </c>
      <c r="I6734">
        <v>925</v>
      </c>
      <c r="J6734" t="s">
        <v>1011</v>
      </c>
      <c r="K6734" t="s">
        <v>828</v>
      </c>
      <c r="L6734" t="s">
        <v>609</v>
      </c>
      <c r="M6734" t="s">
        <v>829</v>
      </c>
      <c r="N6734" t="s">
        <v>829</v>
      </c>
      <c r="O6734" t="s">
        <v>829</v>
      </c>
      <c r="P6734" t="s">
        <v>829</v>
      </c>
      <c r="Q6734">
        <v>0</v>
      </c>
      <c r="R6734" t="s">
        <v>829</v>
      </c>
      <c r="S6734">
        <v>0</v>
      </c>
      <c r="T6734">
        <v>0</v>
      </c>
      <c r="U6734">
        <v>0</v>
      </c>
      <c r="V6734">
        <v>0</v>
      </c>
    </row>
    <row r="6735" spans="1:22" x14ac:dyDescent="0.3">
      <c r="A6735">
        <v>202122</v>
      </c>
      <c r="B6735" t="s">
        <v>820</v>
      </c>
      <c r="C6735" t="s">
        <v>821</v>
      </c>
      <c r="D6735" t="s">
        <v>822</v>
      </c>
      <c r="E6735" t="s">
        <v>823</v>
      </c>
      <c r="F6735" t="s">
        <v>926</v>
      </c>
      <c r="G6735" t="s">
        <v>927</v>
      </c>
      <c r="H6735" t="s">
        <v>1010</v>
      </c>
      <c r="I6735">
        <v>925</v>
      </c>
      <c r="J6735" t="s">
        <v>1011</v>
      </c>
      <c r="K6735" t="s">
        <v>828</v>
      </c>
      <c r="L6735" t="s">
        <v>830</v>
      </c>
      <c r="M6735">
        <v>0</v>
      </c>
      <c r="N6735">
        <v>0</v>
      </c>
      <c r="O6735">
        <v>0</v>
      </c>
      <c r="P6735">
        <v>78279</v>
      </c>
      <c r="Q6735">
        <v>0</v>
      </c>
      <c r="R6735">
        <v>0</v>
      </c>
      <c r="S6735">
        <v>78279</v>
      </c>
      <c r="T6735">
        <v>0</v>
      </c>
      <c r="U6735">
        <v>78279</v>
      </c>
      <c r="V6735">
        <v>0</v>
      </c>
    </row>
    <row r="6736" spans="1:22" x14ac:dyDescent="0.3">
      <c r="A6736">
        <v>202223</v>
      </c>
      <c r="B6736" t="s">
        <v>820</v>
      </c>
      <c r="C6736" t="s">
        <v>821</v>
      </c>
      <c r="D6736" t="s">
        <v>822</v>
      </c>
      <c r="E6736" t="s">
        <v>823</v>
      </c>
      <c r="F6736" t="s">
        <v>926</v>
      </c>
      <c r="G6736" t="s">
        <v>927</v>
      </c>
      <c r="H6736" t="s">
        <v>1010</v>
      </c>
      <c r="I6736">
        <v>925</v>
      </c>
      <c r="J6736" t="s">
        <v>1011</v>
      </c>
      <c r="K6736" t="s">
        <v>828</v>
      </c>
      <c r="L6736" t="s">
        <v>830</v>
      </c>
      <c r="M6736">
        <v>0</v>
      </c>
      <c r="N6736">
        <v>0</v>
      </c>
      <c r="O6736">
        <v>0</v>
      </c>
      <c r="P6736">
        <v>106277</v>
      </c>
      <c r="Q6736">
        <v>0</v>
      </c>
      <c r="R6736">
        <v>0</v>
      </c>
      <c r="S6736">
        <v>106277</v>
      </c>
      <c r="T6736">
        <v>0</v>
      </c>
      <c r="U6736">
        <v>106277</v>
      </c>
      <c r="V6736">
        <v>1</v>
      </c>
    </row>
    <row r="6737" spans="1:22" x14ac:dyDescent="0.3">
      <c r="A6737">
        <v>202324</v>
      </c>
      <c r="B6737" t="s">
        <v>820</v>
      </c>
      <c r="C6737" t="s">
        <v>821</v>
      </c>
      <c r="D6737" t="s">
        <v>822</v>
      </c>
      <c r="E6737" t="s">
        <v>823</v>
      </c>
      <c r="F6737" t="s">
        <v>926</v>
      </c>
      <c r="G6737" t="s">
        <v>927</v>
      </c>
      <c r="H6737" t="s">
        <v>1010</v>
      </c>
      <c r="I6737">
        <v>925</v>
      </c>
      <c r="J6737" t="s">
        <v>1011</v>
      </c>
      <c r="K6737" t="s">
        <v>828</v>
      </c>
      <c r="L6737" t="s">
        <v>830</v>
      </c>
      <c r="M6737">
        <v>0</v>
      </c>
      <c r="N6737">
        <v>0</v>
      </c>
      <c r="O6737">
        <v>0</v>
      </c>
      <c r="P6737">
        <v>0</v>
      </c>
      <c r="Q6737">
        <v>0</v>
      </c>
      <c r="R6737">
        <v>0</v>
      </c>
      <c r="S6737">
        <v>0</v>
      </c>
      <c r="T6737">
        <v>0</v>
      </c>
      <c r="U6737">
        <v>0</v>
      </c>
      <c r="V6737">
        <v>0</v>
      </c>
    </row>
    <row r="6738" spans="1:22" x14ac:dyDescent="0.3">
      <c r="A6738">
        <v>202122</v>
      </c>
      <c r="B6738" t="s">
        <v>820</v>
      </c>
      <c r="C6738" t="s">
        <v>821</v>
      </c>
      <c r="D6738" t="s">
        <v>822</v>
      </c>
      <c r="E6738" t="s">
        <v>823</v>
      </c>
      <c r="F6738" t="s">
        <v>926</v>
      </c>
      <c r="G6738" t="s">
        <v>927</v>
      </c>
      <c r="H6738" t="s">
        <v>1010</v>
      </c>
      <c r="I6738">
        <v>925</v>
      </c>
      <c r="J6738" t="s">
        <v>1011</v>
      </c>
      <c r="K6738" t="s">
        <v>828</v>
      </c>
      <c r="L6738" t="s">
        <v>537</v>
      </c>
      <c r="M6738">
        <v>0</v>
      </c>
      <c r="N6738">
        <v>7977054</v>
      </c>
      <c r="O6738">
        <v>6394768</v>
      </c>
      <c r="P6738">
        <v>10912546</v>
      </c>
      <c r="Q6738">
        <v>2884687</v>
      </c>
      <c r="R6738">
        <v>1162254</v>
      </c>
      <c r="S6738">
        <v>29331308</v>
      </c>
      <c r="T6738">
        <v>6125</v>
      </c>
      <c r="U6738">
        <v>29325183</v>
      </c>
      <c r="V6738">
        <v>177</v>
      </c>
    </row>
    <row r="6739" spans="1:22" x14ac:dyDescent="0.3">
      <c r="A6739">
        <v>202223</v>
      </c>
      <c r="B6739" t="s">
        <v>820</v>
      </c>
      <c r="C6739" t="s">
        <v>821</v>
      </c>
      <c r="D6739" t="s">
        <v>822</v>
      </c>
      <c r="E6739" t="s">
        <v>823</v>
      </c>
      <c r="F6739" t="s">
        <v>926</v>
      </c>
      <c r="G6739" t="s">
        <v>927</v>
      </c>
      <c r="H6739" t="s">
        <v>1010</v>
      </c>
      <c r="I6739">
        <v>925</v>
      </c>
      <c r="J6739" t="s">
        <v>1011</v>
      </c>
      <c r="K6739" t="s">
        <v>828</v>
      </c>
      <c r="L6739" t="s">
        <v>537</v>
      </c>
      <c r="M6739">
        <v>0</v>
      </c>
      <c r="N6739">
        <v>9415341</v>
      </c>
      <c r="O6739">
        <v>13077083</v>
      </c>
      <c r="P6739">
        <v>13266618</v>
      </c>
      <c r="Q6739">
        <v>3219475</v>
      </c>
      <c r="R6739">
        <v>2227583</v>
      </c>
      <c r="S6739">
        <v>41206100</v>
      </c>
      <c r="T6739">
        <v>0</v>
      </c>
      <c r="U6739">
        <v>41206100</v>
      </c>
      <c r="V6739">
        <v>252</v>
      </c>
    </row>
    <row r="6740" spans="1:22" x14ac:dyDescent="0.3">
      <c r="A6740">
        <v>202324</v>
      </c>
      <c r="B6740" t="s">
        <v>820</v>
      </c>
      <c r="C6740" t="s">
        <v>821</v>
      </c>
      <c r="D6740" t="s">
        <v>822</v>
      </c>
      <c r="E6740" t="s">
        <v>823</v>
      </c>
      <c r="F6740" t="s">
        <v>926</v>
      </c>
      <c r="G6740" t="s">
        <v>927</v>
      </c>
      <c r="H6740" t="s">
        <v>1010</v>
      </c>
      <c r="I6740">
        <v>925</v>
      </c>
      <c r="J6740" t="s">
        <v>1011</v>
      </c>
      <c r="K6740" t="s">
        <v>828</v>
      </c>
      <c r="L6740" t="s">
        <v>537</v>
      </c>
      <c r="M6740">
        <v>0</v>
      </c>
      <c r="N6740">
        <v>10760343</v>
      </c>
      <c r="O6740">
        <v>11538425</v>
      </c>
      <c r="P6740">
        <v>21913052</v>
      </c>
      <c r="Q6740">
        <v>0</v>
      </c>
      <c r="R6740">
        <v>2518896</v>
      </c>
      <c r="S6740">
        <v>46730717</v>
      </c>
      <c r="T6740">
        <v>0</v>
      </c>
      <c r="U6740">
        <v>46730717</v>
      </c>
      <c r="V6740">
        <v>290</v>
      </c>
    </row>
    <row r="6741" spans="1:22" x14ac:dyDescent="0.3">
      <c r="A6741">
        <v>202122</v>
      </c>
      <c r="B6741" t="s">
        <v>820</v>
      </c>
      <c r="C6741" t="s">
        <v>821</v>
      </c>
      <c r="D6741" t="s">
        <v>822</v>
      </c>
      <c r="E6741" t="s">
        <v>823</v>
      </c>
      <c r="F6741" t="s">
        <v>926</v>
      </c>
      <c r="G6741" t="s">
        <v>927</v>
      </c>
      <c r="H6741" t="s">
        <v>1010</v>
      </c>
      <c r="I6741">
        <v>925</v>
      </c>
      <c r="J6741" t="s">
        <v>1011</v>
      </c>
      <c r="K6741" t="s">
        <v>828</v>
      </c>
      <c r="L6741" t="s">
        <v>572</v>
      </c>
      <c r="M6741">
        <v>475772</v>
      </c>
      <c r="N6741">
        <v>372685</v>
      </c>
      <c r="O6741">
        <v>1175498</v>
      </c>
      <c r="P6741">
        <v>15895648</v>
      </c>
      <c r="Q6741">
        <v>666473</v>
      </c>
      <c r="R6741">
        <v>896393</v>
      </c>
      <c r="S6741">
        <v>19482469</v>
      </c>
      <c r="T6741">
        <v>2664380</v>
      </c>
      <c r="U6741">
        <v>16818089</v>
      </c>
      <c r="V6741">
        <v>101</v>
      </c>
    </row>
    <row r="6742" spans="1:22" x14ac:dyDescent="0.3">
      <c r="A6742">
        <v>202223</v>
      </c>
      <c r="B6742" t="s">
        <v>820</v>
      </c>
      <c r="C6742" t="s">
        <v>821</v>
      </c>
      <c r="D6742" t="s">
        <v>822</v>
      </c>
      <c r="E6742" t="s">
        <v>823</v>
      </c>
      <c r="F6742" t="s">
        <v>926</v>
      </c>
      <c r="G6742" t="s">
        <v>927</v>
      </c>
      <c r="H6742" t="s">
        <v>1010</v>
      </c>
      <c r="I6742">
        <v>925</v>
      </c>
      <c r="J6742" t="s">
        <v>1011</v>
      </c>
      <c r="K6742" t="s">
        <v>828</v>
      </c>
      <c r="L6742" t="s">
        <v>572</v>
      </c>
      <c r="M6742">
        <v>469386</v>
      </c>
      <c r="N6742">
        <v>0</v>
      </c>
      <c r="O6742">
        <v>0</v>
      </c>
      <c r="P6742">
        <v>12557875</v>
      </c>
      <c r="Q6742">
        <v>0</v>
      </c>
      <c r="R6742">
        <v>795336</v>
      </c>
      <c r="S6742">
        <v>13822598</v>
      </c>
      <c r="T6742">
        <v>0</v>
      </c>
      <c r="U6742">
        <v>13822598</v>
      </c>
      <c r="V6742">
        <v>84</v>
      </c>
    </row>
    <row r="6743" spans="1:22" x14ac:dyDescent="0.3">
      <c r="A6743">
        <v>202324</v>
      </c>
      <c r="B6743" t="s">
        <v>820</v>
      </c>
      <c r="C6743" t="s">
        <v>821</v>
      </c>
      <c r="D6743" t="s">
        <v>822</v>
      </c>
      <c r="E6743" t="s">
        <v>823</v>
      </c>
      <c r="F6743" t="s">
        <v>926</v>
      </c>
      <c r="G6743" t="s">
        <v>927</v>
      </c>
      <c r="H6743" t="s">
        <v>1010</v>
      </c>
      <c r="I6743">
        <v>925</v>
      </c>
      <c r="J6743" t="s">
        <v>1011</v>
      </c>
      <c r="K6743" t="s">
        <v>828</v>
      </c>
      <c r="L6743" t="s">
        <v>572</v>
      </c>
      <c r="M6743">
        <v>657957</v>
      </c>
      <c r="N6743">
        <v>0</v>
      </c>
      <c r="O6743">
        <v>0</v>
      </c>
      <c r="P6743">
        <v>696717</v>
      </c>
      <c r="Q6743">
        <v>15964139</v>
      </c>
      <c r="R6743">
        <v>386439</v>
      </c>
      <c r="S6743">
        <v>17705252</v>
      </c>
      <c r="T6743">
        <v>1113213</v>
      </c>
      <c r="U6743">
        <v>16592039</v>
      </c>
      <c r="V6743">
        <v>103</v>
      </c>
    </row>
    <row r="6744" spans="1:22" x14ac:dyDescent="0.3">
      <c r="A6744">
        <v>202122</v>
      </c>
      <c r="B6744" t="s">
        <v>820</v>
      </c>
      <c r="C6744" t="s">
        <v>821</v>
      </c>
      <c r="D6744" t="s">
        <v>822</v>
      </c>
      <c r="E6744" t="s">
        <v>823</v>
      </c>
      <c r="F6744" t="s">
        <v>926</v>
      </c>
      <c r="G6744" t="s">
        <v>927</v>
      </c>
      <c r="H6744" t="s">
        <v>1010</v>
      </c>
      <c r="I6744">
        <v>925</v>
      </c>
      <c r="J6744" t="s">
        <v>1011</v>
      </c>
      <c r="K6744" t="s">
        <v>828</v>
      </c>
      <c r="L6744" t="s">
        <v>539</v>
      </c>
      <c r="M6744">
        <v>0</v>
      </c>
      <c r="N6744">
        <v>2796464</v>
      </c>
      <c r="O6744">
        <v>417320</v>
      </c>
      <c r="P6744" t="s">
        <v>829</v>
      </c>
      <c r="Q6744" t="s">
        <v>829</v>
      </c>
      <c r="R6744" t="s">
        <v>829</v>
      </c>
      <c r="S6744">
        <v>3213784</v>
      </c>
      <c r="T6744">
        <v>217031</v>
      </c>
      <c r="U6744">
        <v>2996752</v>
      </c>
      <c r="V6744">
        <v>18</v>
      </c>
    </row>
    <row r="6745" spans="1:22" x14ac:dyDescent="0.3">
      <c r="A6745">
        <v>202223</v>
      </c>
      <c r="B6745" t="s">
        <v>820</v>
      </c>
      <c r="C6745" t="s">
        <v>821</v>
      </c>
      <c r="D6745" t="s">
        <v>822</v>
      </c>
      <c r="E6745" t="s">
        <v>823</v>
      </c>
      <c r="F6745" t="s">
        <v>926</v>
      </c>
      <c r="G6745" t="s">
        <v>927</v>
      </c>
      <c r="H6745" t="s">
        <v>1010</v>
      </c>
      <c r="I6745">
        <v>925</v>
      </c>
      <c r="J6745" t="s">
        <v>1011</v>
      </c>
      <c r="K6745" t="s">
        <v>828</v>
      </c>
      <c r="L6745" t="s">
        <v>539</v>
      </c>
      <c r="M6745">
        <v>0</v>
      </c>
      <c r="N6745">
        <v>2288142</v>
      </c>
      <c r="O6745">
        <v>846299</v>
      </c>
      <c r="P6745" t="s">
        <v>829</v>
      </c>
      <c r="Q6745" t="s">
        <v>829</v>
      </c>
      <c r="R6745" t="s">
        <v>829</v>
      </c>
      <c r="S6745">
        <v>3134442</v>
      </c>
      <c r="T6745">
        <v>0</v>
      </c>
      <c r="U6745">
        <v>3134442</v>
      </c>
      <c r="V6745">
        <v>19</v>
      </c>
    </row>
    <row r="6746" spans="1:22" x14ac:dyDescent="0.3">
      <c r="A6746">
        <v>202324</v>
      </c>
      <c r="B6746" t="s">
        <v>820</v>
      </c>
      <c r="C6746" t="s">
        <v>821</v>
      </c>
      <c r="D6746" t="s">
        <v>822</v>
      </c>
      <c r="E6746" t="s">
        <v>823</v>
      </c>
      <c r="F6746" t="s">
        <v>926</v>
      </c>
      <c r="G6746" t="s">
        <v>927</v>
      </c>
      <c r="H6746" t="s">
        <v>1010</v>
      </c>
      <c r="I6746">
        <v>925</v>
      </c>
      <c r="J6746" t="s">
        <v>1011</v>
      </c>
      <c r="K6746" t="s">
        <v>828</v>
      </c>
      <c r="L6746" t="s">
        <v>539</v>
      </c>
      <c r="M6746">
        <v>0</v>
      </c>
      <c r="N6746">
        <v>2669824</v>
      </c>
      <c r="O6746">
        <v>1199486</v>
      </c>
      <c r="P6746" t="s">
        <v>829</v>
      </c>
      <c r="Q6746" t="s">
        <v>829</v>
      </c>
      <c r="R6746" t="s">
        <v>829</v>
      </c>
      <c r="S6746">
        <v>3869311</v>
      </c>
      <c r="T6746">
        <v>0</v>
      </c>
      <c r="U6746">
        <v>3869311</v>
      </c>
      <c r="V6746">
        <v>24</v>
      </c>
    </row>
    <row r="6747" spans="1:22" x14ac:dyDescent="0.3">
      <c r="A6747">
        <v>202122</v>
      </c>
      <c r="B6747" t="s">
        <v>820</v>
      </c>
      <c r="C6747" t="s">
        <v>821</v>
      </c>
      <c r="D6747" t="s">
        <v>822</v>
      </c>
      <c r="E6747" t="s">
        <v>823</v>
      </c>
      <c r="F6747" t="s">
        <v>926</v>
      </c>
      <c r="G6747" t="s">
        <v>927</v>
      </c>
      <c r="H6747" t="s">
        <v>1010</v>
      </c>
      <c r="I6747">
        <v>925</v>
      </c>
      <c r="J6747" t="s">
        <v>1011</v>
      </c>
      <c r="K6747" t="s">
        <v>828</v>
      </c>
      <c r="L6747" t="s">
        <v>541</v>
      </c>
      <c r="M6747">
        <v>2283142</v>
      </c>
      <c r="N6747">
        <v>1059482</v>
      </c>
      <c r="O6747">
        <v>283166</v>
      </c>
      <c r="P6747">
        <v>230492</v>
      </c>
      <c r="Q6747">
        <v>110637</v>
      </c>
      <c r="R6747">
        <v>15187</v>
      </c>
      <c r="S6747">
        <v>3982105</v>
      </c>
      <c r="T6747">
        <v>56284</v>
      </c>
      <c r="U6747">
        <v>3925821</v>
      </c>
      <c r="V6747">
        <v>24</v>
      </c>
    </row>
    <row r="6748" spans="1:22" x14ac:dyDescent="0.3">
      <c r="A6748">
        <v>202223</v>
      </c>
      <c r="B6748" t="s">
        <v>820</v>
      </c>
      <c r="C6748" t="s">
        <v>821</v>
      </c>
      <c r="D6748" t="s">
        <v>822</v>
      </c>
      <c r="E6748" t="s">
        <v>823</v>
      </c>
      <c r="F6748" t="s">
        <v>926</v>
      </c>
      <c r="G6748" t="s">
        <v>927</v>
      </c>
      <c r="H6748" t="s">
        <v>1010</v>
      </c>
      <c r="I6748">
        <v>925</v>
      </c>
      <c r="J6748" t="s">
        <v>1011</v>
      </c>
      <c r="K6748" t="s">
        <v>828</v>
      </c>
      <c r="L6748" t="s">
        <v>541</v>
      </c>
      <c r="M6748">
        <v>2341065</v>
      </c>
      <c r="N6748">
        <v>967539</v>
      </c>
      <c r="O6748">
        <v>231904</v>
      </c>
      <c r="P6748">
        <v>229327</v>
      </c>
      <c r="Q6748">
        <v>110353</v>
      </c>
      <c r="R6748">
        <v>14171</v>
      </c>
      <c r="S6748">
        <v>3894359</v>
      </c>
      <c r="T6748">
        <v>0</v>
      </c>
      <c r="U6748">
        <v>3894359</v>
      </c>
      <c r="V6748">
        <v>24</v>
      </c>
    </row>
    <row r="6749" spans="1:22" x14ac:dyDescent="0.3">
      <c r="A6749">
        <v>202324</v>
      </c>
      <c r="B6749" t="s">
        <v>820</v>
      </c>
      <c r="C6749" t="s">
        <v>821</v>
      </c>
      <c r="D6749" t="s">
        <v>822</v>
      </c>
      <c r="E6749" t="s">
        <v>823</v>
      </c>
      <c r="F6749" t="s">
        <v>926</v>
      </c>
      <c r="G6749" t="s">
        <v>927</v>
      </c>
      <c r="H6749" t="s">
        <v>1010</v>
      </c>
      <c r="I6749">
        <v>925</v>
      </c>
      <c r="J6749" t="s">
        <v>1011</v>
      </c>
      <c r="K6749" t="s">
        <v>828</v>
      </c>
      <c r="L6749" t="s">
        <v>541</v>
      </c>
      <c r="M6749">
        <v>2273466</v>
      </c>
      <c r="N6749">
        <v>1135618</v>
      </c>
      <c r="O6749">
        <v>272880</v>
      </c>
      <c r="P6749">
        <v>262363</v>
      </c>
      <c r="Q6749">
        <v>127072</v>
      </c>
      <c r="R6749">
        <v>16203</v>
      </c>
      <c r="S6749">
        <v>4087603</v>
      </c>
      <c r="T6749">
        <v>211753</v>
      </c>
      <c r="U6749">
        <v>3875851</v>
      </c>
      <c r="V6749">
        <v>24</v>
      </c>
    </row>
    <row r="6750" spans="1:22" x14ac:dyDescent="0.3">
      <c r="A6750">
        <v>202122</v>
      </c>
      <c r="B6750" t="s">
        <v>820</v>
      </c>
      <c r="C6750" t="s">
        <v>821</v>
      </c>
      <c r="D6750" t="s">
        <v>822</v>
      </c>
      <c r="E6750" t="s">
        <v>823</v>
      </c>
      <c r="F6750" t="s">
        <v>926</v>
      </c>
      <c r="G6750" t="s">
        <v>927</v>
      </c>
      <c r="H6750" t="s">
        <v>1010</v>
      </c>
      <c r="I6750">
        <v>925</v>
      </c>
      <c r="J6750" t="s">
        <v>1011</v>
      </c>
      <c r="K6750" t="s">
        <v>828</v>
      </c>
      <c r="L6750" t="s">
        <v>831</v>
      </c>
      <c r="M6750" t="s">
        <v>829</v>
      </c>
      <c r="N6750" t="s">
        <v>829</v>
      </c>
      <c r="O6750" t="s">
        <v>829</v>
      </c>
      <c r="P6750">
        <v>460930</v>
      </c>
      <c r="Q6750">
        <v>0</v>
      </c>
      <c r="R6750" t="s">
        <v>829</v>
      </c>
      <c r="S6750">
        <v>460930</v>
      </c>
      <c r="T6750">
        <v>0</v>
      </c>
      <c r="U6750">
        <v>460930</v>
      </c>
      <c r="V6750">
        <v>3</v>
      </c>
    </row>
    <row r="6751" spans="1:22" x14ac:dyDescent="0.3">
      <c r="A6751">
        <v>202223</v>
      </c>
      <c r="B6751" t="s">
        <v>820</v>
      </c>
      <c r="C6751" t="s">
        <v>821</v>
      </c>
      <c r="D6751" t="s">
        <v>822</v>
      </c>
      <c r="E6751" t="s">
        <v>823</v>
      </c>
      <c r="F6751" t="s">
        <v>926</v>
      </c>
      <c r="G6751" t="s">
        <v>927</v>
      </c>
      <c r="H6751" t="s">
        <v>1010</v>
      </c>
      <c r="I6751">
        <v>925</v>
      </c>
      <c r="J6751" t="s">
        <v>1011</v>
      </c>
      <c r="K6751" t="s">
        <v>828</v>
      </c>
      <c r="L6751" t="s">
        <v>831</v>
      </c>
      <c r="M6751" t="s">
        <v>829</v>
      </c>
      <c r="N6751" t="s">
        <v>829</v>
      </c>
      <c r="O6751" t="s">
        <v>829</v>
      </c>
      <c r="P6751">
        <v>702173</v>
      </c>
      <c r="Q6751">
        <v>0</v>
      </c>
      <c r="R6751" t="s">
        <v>829</v>
      </c>
      <c r="S6751">
        <v>702173</v>
      </c>
      <c r="T6751">
        <v>0</v>
      </c>
      <c r="U6751">
        <v>702173</v>
      </c>
      <c r="V6751">
        <v>4</v>
      </c>
    </row>
    <row r="6752" spans="1:22" x14ac:dyDescent="0.3">
      <c r="A6752">
        <v>202324</v>
      </c>
      <c r="B6752" t="s">
        <v>820</v>
      </c>
      <c r="C6752" t="s">
        <v>821</v>
      </c>
      <c r="D6752" t="s">
        <v>822</v>
      </c>
      <c r="E6752" t="s">
        <v>823</v>
      </c>
      <c r="F6752" t="s">
        <v>926</v>
      </c>
      <c r="G6752" t="s">
        <v>927</v>
      </c>
      <c r="H6752" t="s">
        <v>1010</v>
      </c>
      <c r="I6752">
        <v>925</v>
      </c>
      <c r="J6752" t="s">
        <v>1011</v>
      </c>
      <c r="K6752" t="s">
        <v>828</v>
      </c>
      <c r="L6752" t="s">
        <v>831</v>
      </c>
      <c r="M6752" t="s">
        <v>829</v>
      </c>
      <c r="N6752" t="s">
        <v>829</v>
      </c>
      <c r="O6752" t="s">
        <v>829</v>
      </c>
      <c r="P6752">
        <v>1905741</v>
      </c>
      <c r="Q6752">
        <v>0</v>
      </c>
      <c r="R6752" t="s">
        <v>829</v>
      </c>
      <c r="S6752">
        <v>1905741</v>
      </c>
      <c r="T6752">
        <v>0</v>
      </c>
      <c r="U6752">
        <v>1905741</v>
      </c>
      <c r="V6752">
        <v>12</v>
      </c>
    </row>
    <row r="6753" spans="1:22" x14ac:dyDescent="0.3">
      <c r="A6753">
        <v>202122</v>
      </c>
      <c r="B6753" t="s">
        <v>820</v>
      </c>
      <c r="C6753" t="s">
        <v>821</v>
      </c>
      <c r="D6753" t="s">
        <v>822</v>
      </c>
      <c r="E6753" t="s">
        <v>823</v>
      </c>
      <c r="F6753" t="s">
        <v>926</v>
      </c>
      <c r="G6753" t="s">
        <v>927</v>
      </c>
      <c r="H6753" t="s">
        <v>1010</v>
      </c>
      <c r="I6753">
        <v>925</v>
      </c>
      <c r="J6753" t="s">
        <v>1011</v>
      </c>
      <c r="K6753" t="s">
        <v>828</v>
      </c>
      <c r="L6753" t="s">
        <v>832</v>
      </c>
      <c r="M6753">
        <v>0</v>
      </c>
      <c r="N6753">
        <v>0</v>
      </c>
      <c r="O6753">
        <v>0</v>
      </c>
      <c r="P6753">
        <v>0</v>
      </c>
      <c r="Q6753">
        <v>4146800</v>
      </c>
      <c r="R6753">
        <v>0</v>
      </c>
      <c r="S6753">
        <v>4146800</v>
      </c>
      <c r="T6753">
        <v>396581</v>
      </c>
      <c r="U6753">
        <v>3750219</v>
      </c>
      <c r="V6753">
        <v>23</v>
      </c>
    </row>
    <row r="6754" spans="1:22" x14ac:dyDescent="0.3">
      <c r="A6754">
        <v>202223</v>
      </c>
      <c r="B6754" t="s">
        <v>820</v>
      </c>
      <c r="C6754" t="s">
        <v>821</v>
      </c>
      <c r="D6754" t="s">
        <v>822</v>
      </c>
      <c r="E6754" t="s">
        <v>823</v>
      </c>
      <c r="F6754" t="s">
        <v>926</v>
      </c>
      <c r="G6754" t="s">
        <v>927</v>
      </c>
      <c r="H6754" t="s">
        <v>1010</v>
      </c>
      <c r="I6754">
        <v>925</v>
      </c>
      <c r="J6754" t="s">
        <v>1011</v>
      </c>
      <c r="K6754" t="s">
        <v>828</v>
      </c>
      <c r="L6754" t="s">
        <v>832</v>
      </c>
      <c r="M6754">
        <v>0</v>
      </c>
      <c r="N6754">
        <v>0</v>
      </c>
      <c r="O6754">
        <v>0</v>
      </c>
      <c r="P6754">
        <v>0</v>
      </c>
      <c r="Q6754">
        <v>4643734</v>
      </c>
      <c r="R6754">
        <v>0</v>
      </c>
      <c r="S6754">
        <v>4643734</v>
      </c>
      <c r="T6754">
        <v>0</v>
      </c>
      <c r="U6754">
        <v>4643734</v>
      </c>
      <c r="V6754">
        <v>28</v>
      </c>
    </row>
    <row r="6755" spans="1:22" x14ac:dyDescent="0.3">
      <c r="A6755">
        <v>202324</v>
      </c>
      <c r="B6755" t="s">
        <v>820</v>
      </c>
      <c r="C6755" t="s">
        <v>821</v>
      </c>
      <c r="D6755" t="s">
        <v>822</v>
      </c>
      <c r="E6755" t="s">
        <v>823</v>
      </c>
      <c r="F6755" t="s">
        <v>926</v>
      </c>
      <c r="G6755" t="s">
        <v>927</v>
      </c>
      <c r="H6755" t="s">
        <v>1010</v>
      </c>
      <c r="I6755">
        <v>925</v>
      </c>
      <c r="J6755" t="s">
        <v>1011</v>
      </c>
      <c r="K6755" t="s">
        <v>828</v>
      </c>
      <c r="L6755" t="s">
        <v>832</v>
      </c>
      <c r="M6755">
        <v>0</v>
      </c>
      <c r="N6755">
        <v>0</v>
      </c>
      <c r="O6755">
        <v>0</v>
      </c>
      <c r="P6755">
        <v>0</v>
      </c>
      <c r="Q6755">
        <v>4244757</v>
      </c>
      <c r="R6755">
        <v>0</v>
      </c>
      <c r="S6755">
        <v>4244757</v>
      </c>
      <c r="T6755">
        <v>62608</v>
      </c>
      <c r="U6755">
        <v>4182150</v>
      </c>
      <c r="V6755">
        <v>26</v>
      </c>
    </row>
    <row r="6756" spans="1:22" x14ac:dyDescent="0.3">
      <c r="A6756">
        <v>202122</v>
      </c>
      <c r="B6756" t="s">
        <v>820</v>
      </c>
      <c r="C6756" t="s">
        <v>821</v>
      </c>
      <c r="D6756" t="s">
        <v>822</v>
      </c>
      <c r="E6756" t="s">
        <v>823</v>
      </c>
      <c r="F6756" t="s">
        <v>926</v>
      </c>
      <c r="G6756" t="s">
        <v>927</v>
      </c>
      <c r="H6756" t="s">
        <v>1010</v>
      </c>
      <c r="I6756">
        <v>925</v>
      </c>
      <c r="J6756" t="s">
        <v>1011</v>
      </c>
      <c r="K6756" t="s">
        <v>828</v>
      </c>
      <c r="L6756" t="s">
        <v>544</v>
      </c>
      <c r="M6756">
        <v>262015</v>
      </c>
      <c r="N6756">
        <v>3122672</v>
      </c>
      <c r="O6756">
        <v>1951817</v>
      </c>
      <c r="P6756">
        <v>433672</v>
      </c>
      <c r="Q6756">
        <v>3840</v>
      </c>
      <c r="R6756">
        <v>9426</v>
      </c>
      <c r="S6756">
        <v>5783441</v>
      </c>
      <c r="T6756">
        <v>1380486</v>
      </c>
      <c r="U6756">
        <v>4402955</v>
      </c>
      <c r="V6756">
        <v>27</v>
      </c>
    </row>
    <row r="6757" spans="1:22" x14ac:dyDescent="0.3">
      <c r="A6757">
        <v>202223</v>
      </c>
      <c r="B6757" t="s">
        <v>820</v>
      </c>
      <c r="C6757" t="s">
        <v>821</v>
      </c>
      <c r="D6757" t="s">
        <v>822</v>
      </c>
      <c r="E6757" t="s">
        <v>823</v>
      </c>
      <c r="F6757" t="s">
        <v>926</v>
      </c>
      <c r="G6757" t="s">
        <v>927</v>
      </c>
      <c r="H6757" t="s">
        <v>1010</v>
      </c>
      <c r="I6757">
        <v>925</v>
      </c>
      <c r="J6757" t="s">
        <v>1011</v>
      </c>
      <c r="K6757" t="s">
        <v>828</v>
      </c>
      <c r="L6757" t="s">
        <v>544</v>
      </c>
      <c r="M6757">
        <v>328556</v>
      </c>
      <c r="N6757">
        <v>1994902</v>
      </c>
      <c r="O6757">
        <v>1797718</v>
      </c>
      <c r="P6757">
        <v>1521764</v>
      </c>
      <c r="Q6757">
        <v>13288</v>
      </c>
      <c r="R6757">
        <v>11905</v>
      </c>
      <c r="S6757">
        <v>5668133</v>
      </c>
      <c r="T6757">
        <v>1180255</v>
      </c>
      <c r="U6757">
        <v>4487878</v>
      </c>
      <c r="V6757">
        <v>27</v>
      </c>
    </row>
    <row r="6758" spans="1:22" x14ac:dyDescent="0.3">
      <c r="A6758">
        <v>202324</v>
      </c>
      <c r="B6758" t="s">
        <v>820</v>
      </c>
      <c r="C6758" t="s">
        <v>821</v>
      </c>
      <c r="D6758" t="s">
        <v>822</v>
      </c>
      <c r="E6758" t="s">
        <v>823</v>
      </c>
      <c r="F6758" t="s">
        <v>926</v>
      </c>
      <c r="G6758" t="s">
        <v>927</v>
      </c>
      <c r="H6758" t="s">
        <v>1010</v>
      </c>
      <c r="I6758">
        <v>925</v>
      </c>
      <c r="J6758" t="s">
        <v>1011</v>
      </c>
      <c r="K6758" t="s">
        <v>828</v>
      </c>
      <c r="L6758" t="s">
        <v>544</v>
      </c>
      <c r="M6758">
        <v>383248</v>
      </c>
      <c r="N6758">
        <v>3136624</v>
      </c>
      <c r="O6758">
        <v>1965747</v>
      </c>
      <c r="P6758">
        <v>309000</v>
      </c>
      <c r="Q6758">
        <v>20220</v>
      </c>
      <c r="R6758">
        <v>35741</v>
      </c>
      <c r="S6758">
        <v>5850580</v>
      </c>
      <c r="T6758">
        <v>1046842</v>
      </c>
      <c r="U6758">
        <v>4803737</v>
      </c>
      <c r="V6758">
        <v>30</v>
      </c>
    </row>
    <row r="6759" spans="1:22" x14ac:dyDescent="0.3">
      <c r="A6759">
        <v>202122</v>
      </c>
      <c r="B6759" t="s">
        <v>820</v>
      </c>
      <c r="C6759" t="s">
        <v>821</v>
      </c>
      <c r="D6759" t="s">
        <v>822</v>
      </c>
      <c r="E6759" t="s">
        <v>823</v>
      </c>
      <c r="F6759" t="s">
        <v>926</v>
      </c>
      <c r="G6759" t="s">
        <v>927</v>
      </c>
      <c r="H6759" t="s">
        <v>1010</v>
      </c>
      <c r="I6759">
        <v>925</v>
      </c>
      <c r="J6759" t="s">
        <v>1011</v>
      </c>
      <c r="K6759" t="s">
        <v>828</v>
      </c>
      <c r="L6759" t="s">
        <v>600</v>
      </c>
      <c r="M6759" t="s">
        <v>829</v>
      </c>
      <c r="N6759" t="s">
        <v>829</v>
      </c>
      <c r="O6759" t="s">
        <v>829</v>
      </c>
      <c r="P6759">
        <v>0</v>
      </c>
      <c r="Q6759">
        <v>0</v>
      </c>
      <c r="R6759" t="s">
        <v>829</v>
      </c>
      <c r="S6759">
        <v>0</v>
      </c>
      <c r="T6759">
        <v>0</v>
      </c>
      <c r="U6759">
        <v>0</v>
      </c>
      <c r="V6759">
        <v>0</v>
      </c>
    </row>
    <row r="6760" spans="1:22" x14ac:dyDescent="0.3">
      <c r="A6760">
        <v>202223</v>
      </c>
      <c r="B6760" t="s">
        <v>820</v>
      </c>
      <c r="C6760" t="s">
        <v>821</v>
      </c>
      <c r="D6760" t="s">
        <v>822</v>
      </c>
      <c r="E6760" t="s">
        <v>823</v>
      </c>
      <c r="F6760" t="s">
        <v>926</v>
      </c>
      <c r="G6760" t="s">
        <v>927</v>
      </c>
      <c r="H6760" t="s">
        <v>1010</v>
      </c>
      <c r="I6760">
        <v>925</v>
      </c>
      <c r="J6760" t="s">
        <v>1011</v>
      </c>
      <c r="K6760" t="s">
        <v>828</v>
      </c>
      <c r="L6760" t="s">
        <v>600</v>
      </c>
      <c r="M6760" t="s">
        <v>829</v>
      </c>
      <c r="N6760" t="s">
        <v>829</v>
      </c>
      <c r="O6760" t="s">
        <v>829</v>
      </c>
      <c r="P6760">
        <v>0</v>
      </c>
      <c r="Q6760">
        <v>0</v>
      </c>
      <c r="R6760" t="s">
        <v>829</v>
      </c>
      <c r="S6760">
        <v>0</v>
      </c>
      <c r="T6760">
        <v>0</v>
      </c>
      <c r="U6760">
        <v>0</v>
      </c>
      <c r="V6760">
        <v>0</v>
      </c>
    </row>
    <row r="6761" spans="1:22" x14ac:dyDescent="0.3">
      <c r="A6761">
        <v>202324</v>
      </c>
      <c r="B6761" t="s">
        <v>820</v>
      </c>
      <c r="C6761" t="s">
        <v>821</v>
      </c>
      <c r="D6761" t="s">
        <v>822</v>
      </c>
      <c r="E6761" t="s">
        <v>823</v>
      </c>
      <c r="F6761" t="s">
        <v>926</v>
      </c>
      <c r="G6761" t="s">
        <v>927</v>
      </c>
      <c r="H6761" t="s">
        <v>1010</v>
      </c>
      <c r="I6761">
        <v>925</v>
      </c>
      <c r="J6761" t="s">
        <v>1011</v>
      </c>
      <c r="K6761" t="s">
        <v>828</v>
      </c>
      <c r="L6761" t="s">
        <v>600</v>
      </c>
      <c r="M6761" t="s">
        <v>829</v>
      </c>
      <c r="N6761" t="s">
        <v>829</v>
      </c>
      <c r="O6761" t="s">
        <v>829</v>
      </c>
      <c r="P6761">
        <v>0</v>
      </c>
      <c r="Q6761">
        <v>0</v>
      </c>
      <c r="R6761" t="s">
        <v>829</v>
      </c>
      <c r="S6761">
        <v>0</v>
      </c>
      <c r="T6761">
        <v>0</v>
      </c>
      <c r="U6761">
        <v>0</v>
      </c>
      <c r="V6761">
        <v>0</v>
      </c>
    </row>
    <row r="6762" spans="1:22" x14ac:dyDescent="0.3">
      <c r="A6762">
        <v>202122</v>
      </c>
      <c r="B6762" t="s">
        <v>820</v>
      </c>
      <c r="C6762" t="s">
        <v>821</v>
      </c>
      <c r="D6762" t="s">
        <v>822</v>
      </c>
      <c r="E6762" t="s">
        <v>823</v>
      </c>
      <c r="F6762" t="s">
        <v>926</v>
      </c>
      <c r="G6762" t="s">
        <v>927</v>
      </c>
      <c r="H6762" t="s">
        <v>1010</v>
      </c>
      <c r="I6762">
        <v>925</v>
      </c>
      <c r="J6762" t="s">
        <v>1011</v>
      </c>
      <c r="K6762" t="s">
        <v>828</v>
      </c>
      <c r="L6762" t="s">
        <v>247</v>
      </c>
      <c r="M6762">
        <v>0</v>
      </c>
      <c r="N6762">
        <v>0</v>
      </c>
      <c r="O6762">
        <v>0</v>
      </c>
      <c r="P6762">
        <v>0</v>
      </c>
      <c r="Q6762">
        <v>0</v>
      </c>
      <c r="R6762">
        <v>0</v>
      </c>
      <c r="S6762">
        <v>0</v>
      </c>
      <c r="T6762">
        <v>0</v>
      </c>
      <c r="U6762">
        <v>0</v>
      </c>
      <c r="V6762">
        <v>0</v>
      </c>
    </row>
    <row r="6763" spans="1:22" x14ac:dyDescent="0.3">
      <c r="A6763">
        <v>202223</v>
      </c>
      <c r="B6763" t="s">
        <v>820</v>
      </c>
      <c r="C6763" t="s">
        <v>821</v>
      </c>
      <c r="D6763" t="s">
        <v>822</v>
      </c>
      <c r="E6763" t="s">
        <v>823</v>
      </c>
      <c r="F6763" t="s">
        <v>926</v>
      </c>
      <c r="G6763" t="s">
        <v>927</v>
      </c>
      <c r="H6763" t="s">
        <v>1010</v>
      </c>
      <c r="I6763">
        <v>925</v>
      </c>
      <c r="J6763" t="s">
        <v>1011</v>
      </c>
      <c r="K6763" t="s">
        <v>828</v>
      </c>
      <c r="L6763" t="s">
        <v>247</v>
      </c>
      <c r="M6763">
        <v>0</v>
      </c>
      <c r="N6763">
        <v>0</v>
      </c>
      <c r="O6763">
        <v>0</v>
      </c>
      <c r="P6763">
        <v>0</v>
      </c>
      <c r="Q6763">
        <v>0</v>
      </c>
      <c r="R6763">
        <v>0</v>
      </c>
      <c r="S6763">
        <v>0</v>
      </c>
      <c r="T6763">
        <v>0</v>
      </c>
      <c r="U6763">
        <v>0</v>
      </c>
      <c r="V6763">
        <v>0</v>
      </c>
    </row>
    <row r="6764" spans="1:22" x14ac:dyDescent="0.3">
      <c r="A6764">
        <v>202324</v>
      </c>
      <c r="B6764" t="s">
        <v>820</v>
      </c>
      <c r="C6764" t="s">
        <v>821</v>
      </c>
      <c r="D6764" t="s">
        <v>822</v>
      </c>
      <c r="E6764" t="s">
        <v>823</v>
      </c>
      <c r="F6764" t="s">
        <v>926</v>
      </c>
      <c r="G6764" t="s">
        <v>927</v>
      </c>
      <c r="H6764" t="s">
        <v>1010</v>
      </c>
      <c r="I6764">
        <v>925</v>
      </c>
      <c r="J6764" t="s">
        <v>1011</v>
      </c>
      <c r="K6764" t="s">
        <v>828</v>
      </c>
      <c r="L6764" t="s">
        <v>247</v>
      </c>
      <c r="M6764">
        <v>0</v>
      </c>
      <c r="N6764">
        <v>0</v>
      </c>
      <c r="O6764">
        <v>0</v>
      </c>
      <c r="P6764">
        <v>0</v>
      </c>
      <c r="Q6764">
        <v>0</v>
      </c>
      <c r="R6764">
        <v>0</v>
      </c>
      <c r="S6764">
        <v>0</v>
      </c>
      <c r="T6764">
        <v>0</v>
      </c>
      <c r="U6764">
        <v>0</v>
      </c>
      <c r="V6764">
        <v>0</v>
      </c>
    </row>
    <row r="6765" spans="1:22" x14ac:dyDescent="0.3">
      <c r="A6765">
        <v>202122</v>
      </c>
      <c r="B6765" t="s">
        <v>820</v>
      </c>
      <c r="C6765" t="s">
        <v>821</v>
      </c>
      <c r="D6765" t="s">
        <v>822</v>
      </c>
      <c r="E6765" t="s">
        <v>823</v>
      </c>
      <c r="F6765" t="s">
        <v>926</v>
      </c>
      <c r="G6765" t="s">
        <v>927</v>
      </c>
      <c r="H6765" t="s">
        <v>1010</v>
      </c>
      <c r="I6765">
        <v>925</v>
      </c>
      <c r="J6765" t="s">
        <v>1011</v>
      </c>
      <c r="K6765" t="s">
        <v>828</v>
      </c>
      <c r="L6765" t="s">
        <v>833</v>
      </c>
      <c r="M6765">
        <v>42769764</v>
      </c>
      <c r="N6765">
        <v>155104742</v>
      </c>
      <c r="O6765">
        <v>23659647</v>
      </c>
      <c r="P6765">
        <v>42828057</v>
      </c>
      <c r="Q6765">
        <v>7826000</v>
      </c>
      <c r="R6765">
        <v>2511640</v>
      </c>
      <c r="S6765">
        <v>276239875</v>
      </c>
      <c r="T6765">
        <v>8328000</v>
      </c>
      <c r="U6765">
        <v>267911875</v>
      </c>
      <c r="V6765" t="s">
        <v>834</v>
      </c>
    </row>
    <row r="6766" spans="1:22" x14ac:dyDescent="0.3">
      <c r="A6766">
        <v>202223</v>
      </c>
      <c r="B6766" t="s">
        <v>820</v>
      </c>
      <c r="C6766" t="s">
        <v>821</v>
      </c>
      <c r="D6766" t="s">
        <v>822</v>
      </c>
      <c r="E6766" t="s">
        <v>823</v>
      </c>
      <c r="F6766" t="s">
        <v>926</v>
      </c>
      <c r="G6766" t="s">
        <v>927</v>
      </c>
      <c r="H6766" t="s">
        <v>1010</v>
      </c>
      <c r="I6766">
        <v>925</v>
      </c>
      <c r="J6766" t="s">
        <v>1011</v>
      </c>
      <c r="K6766" t="s">
        <v>828</v>
      </c>
      <c r="L6766" t="s">
        <v>833</v>
      </c>
      <c r="M6766">
        <v>43600797</v>
      </c>
      <c r="N6766">
        <v>156122336</v>
      </c>
      <c r="O6766">
        <v>29262276</v>
      </c>
      <c r="P6766">
        <v>44803273</v>
      </c>
      <c r="Q6766">
        <v>7994704</v>
      </c>
      <c r="R6766">
        <v>3361313</v>
      </c>
      <c r="S6766">
        <v>286935091</v>
      </c>
      <c r="T6766">
        <v>3305393</v>
      </c>
      <c r="U6766">
        <v>283629698</v>
      </c>
      <c r="V6766" t="s">
        <v>834</v>
      </c>
    </row>
    <row r="6767" spans="1:22" x14ac:dyDescent="0.3">
      <c r="A6767">
        <v>202324</v>
      </c>
      <c r="B6767" t="s">
        <v>820</v>
      </c>
      <c r="C6767" t="s">
        <v>821</v>
      </c>
      <c r="D6767" t="s">
        <v>822</v>
      </c>
      <c r="E6767" t="s">
        <v>823</v>
      </c>
      <c r="F6767" t="s">
        <v>926</v>
      </c>
      <c r="G6767" t="s">
        <v>927</v>
      </c>
      <c r="H6767" t="s">
        <v>1010</v>
      </c>
      <c r="I6767">
        <v>925</v>
      </c>
      <c r="J6767" t="s">
        <v>1011</v>
      </c>
      <c r="K6767" t="s">
        <v>828</v>
      </c>
      <c r="L6767" t="s">
        <v>833</v>
      </c>
      <c r="M6767">
        <v>45763100</v>
      </c>
      <c r="N6767">
        <v>164739979</v>
      </c>
      <c r="O6767">
        <v>30302780</v>
      </c>
      <c r="P6767">
        <v>39036318</v>
      </c>
      <c r="Q6767">
        <v>20363554</v>
      </c>
      <c r="R6767">
        <v>3539472</v>
      </c>
      <c r="S6767">
        <v>305609895</v>
      </c>
      <c r="T6767">
        <v>2558205</v>
      </c>
      <c r="U6767">
        <v>303051690</v>
      </c>
      <c r="V6767" t="s">
        <v>834</v>
      </c>
    </row>
    <row r="6768" spans="1:22" x14ac:dyDescent="0.3">
      <c r="A6768">
        <v>202122</v>
      </c>
      <c r="B6768" t="s">
        <v>820</v>
      </c>
      <c r="C6768" t="s">
        <v>821</v>
      </c>
      <c r="D6768" t="s">
        <v>822</v>
      </c>
      <c r="E6768" t="s">
        <v>823</v>
      </c>
      <c r="F6768" t="s">
        <v>926</v>
      </c>
      <c r="G6768" t="s">
        <v>927</v>
      </c>
      <c r="H6768" t="s">
        <v>1010</v>
      </c>
      <c r="I6768">
        <v>925</v>
      </c>
      <c r="J6768" t="s">
        <v>1011</v>
      </c>
      <c r="K6768" t="s">
        <v>835</v>
      </c>
      <c r="L6768" t="s">
        <v>836</v>
      </c>
      <c r="M6768" t="s">
        <v>829</v>
      </c>
      <c r="N6768" t="s">
        <v>829</v>
      </c>
      <c r="O6768" t="s">
        <v>829</v>
      </c>
      <c r="P6768" t="s">
        <v>829</v>
      </c>
      <c r="Q6768" t="s">
        <v>829</v>
      </c>
      <c r="R6768" t="s">
        <v>829</v>
      </c>
      <c r="S6768">
        <v>267429010</v>
      </c>
      <c r="T6768" t="s">
        <v>829</v>
      </c>
      <c r="U6768" t="s">
        <v>829</v>
      </c>
      <c r="V6768" t="s">
        <v>834</v>
      </c>
    </row>
    <row r="6769" spans="1:22" x14ac:dyDescent="0.3">
      <c r="A6769">
        <v>202223</v>
      </c>
      <c r="B6769" t="s">
        <v>820</v>
      </c>
      <c r="C6769" t="s">
        <v>821</v>
      </c>
      <c r="D6769" t="s">
        <v>822</v>
      </c>
      <c r="E6769" t="s">
        <v>823</v>
      </c>
      <c r="F6769" t="s">
        <v>926</v>
      </c>
      <c r="G6769" t="s">
        <v>927</v>
      </c>
      <c r="H6769" t="s">
        <v>1010</v>
      </c>
      <c r="I6769">
        <v>925</v>
      </c>
      <c r="J6769" t="s">
        <v>1011</v>
      </c>
      <c r="K6769" t="s">
        <v>835</v>
      </c>
      <c r="L6769" t="s">
        <v>836</v>
      </c>
      <c r="M6769" t="s">
        <v>829</v>
      </c>
      <c r="N6769" t="s">
        <v>829</v>
      </c>
      <c r="O6769" t="s">
        <v>829</v>
      </c>
      <c r="P6769" t="s">
        <v>829</v>
      </c>
      <c r="Q6769" t="s">
        <v>829</v>
      </c>
      <c r="R6769" t="s">
        <v>829</v>
      </c>
      <c r="S6769">
        <v>284389756</v>
      </c>
      <c r="T6769" t="s">
        <v>829</v>
      </c>
      <c r="U6769" t="s">
        <v>829</v>
      </c>
      <c r="V6769" t="s">
        <v>834</v>
      </c>
    </row>
    <row r="6770" spans="1:22" x14ac:dyDescent="0.3">
      <c r="A6770">
        <v>202324</v>
      </c>
      <c r="B6770" t="s">
        <v>820</v>
      </c>
      <c r="C6770" t="s">
        <v>821</v>
      </c>
      <c r="D6770" t="s">
        <v>822</v>
      </c>
      <c r="E6770" t="s">
        <v>823</v>
      </c>
      <c r="F6770" t="s">
        <v>926</v>
      </c>
      <c r="G6770" t="s">
        <v>927</v>
      </c>
      <c r="H6770" t="s">
        <v>1010</v>
      </c>
      <c r="I6770">
        <v>925</v>
      </c>
      <c r="J6770" t="s">
        <v>1011</v>
      </c>
      <c r="K6770" t="s">
        <v>835</v>
      </c>
      <c r="L6770" t="s">
        <v>836</v>
      </c>
      <c r="M6770" t="s">
        <v>829</v>
      </c>
      <c r="N6770" t="s">
        <v>829</v>
      </c>
      <c r="O6770" t="s">
        <v>829</v>
      </c>
      <c r="P6770" t="s">
        <v>829</v>
      </c>
      <c r="Q6770" t="s">
        <v>829</v>
      </c>
      <c r="R6770" t="s">
        <v>829</v>
      </c>
      <c r="S6770">
        <v>300896461</v>
      </c>
      <c r="T6770" t="s">
        <v>829</v>
      </c>
      <c r="U6770" t="s">
        <v>829</v>
      </c>
      <c r="V6770" t="s">
        <v>834</v>
      </c>
    </row>
    <row r="6771" spans="1:22" x14ac:dyDescent="0.3">
      <c r="A6771">
        <v>202122</v>
      </c>
      <c r="B6771" t="s">
        <v>820</v>
      </c>
      <c r="C6771" t="s">
        <v>821</v>
      </c>
      <c r="D6771" t="s">
        <v>822</v>
      </c>
      <c r="E6771" t="s">
        <v>823</v>
      </c>
      <c r="F6771" t="s">
        <v>926</v>
      </c>
      <c r="G6771" t="s">
        <v>927</v>
      </c>
      <c r="H6771" t="s">
        <v>1010</v>
      </c>
      <c r="I6771">
        <v>925</v>
      </c>
      <c r="J6771" t="s">
        <v>1011</v>
      </c>
      <c r="K6771" t="s">
        <v>835</v>
      </c>
      <c r="L6771" t="s">
        <v>837</v>
      </c>
      <c r="M6771" t="s">
        <v>829</v>
      </c>
      <c r="N6771" t="s">
        <v>829</v>
      </c>
      <c r="O6771" t="s">
        <v>829</v>
      </c>
      <c r="P6771" t="s">
        <v>829</v>
      </c>
      <c r="Q6771" t="s">
        <v>829</v>
      </c>
      <c r="R6771" t="s">
        <v>829</v>
      </c>
      <c r="S6771">
        <v>-599402</v>
      </c>
      <c r="T6771" t="s">
        <v>829</v>
      </c>
      <c r="U6771" t="s">
        <v>829</v>
      </c>
      <c r="V6771" t="s">
        <v>834</v>
      </c>
    </row>
    <row r="6772" spans="1:22" x14ac:dyDescent="0.3">
      <c r="A6772">
        <v>202223</v>
      </c>
      <c r="B6772" t="s">
        <v>820</v>
      </c>
      <c r="C6772" t="s">
        <v>821</v>
      </c>
      <c r="D6772" t="s">
        <v>822</v>
      </c>
      <c r="E6772" t="s">
        <v>823</v>
      </c>
      <c r="F6772" t="s">
        <v>926</v>
      </c>
      <c r="G6772" t="s">
        <v>927</v>
      </c>
      <c r="H6772" t="s">
        <v>1010</v>
      </c>
      <c r="I6772">
        <v>925</v>
      </c>
      <c r="J6772" t="s">
        <v>1011</v>
      </c>
      <c r="K6772" t="s">
        <v>835</v>
      </c>
      <c r="L6772" t="s">
        <v>837</v>
      </c>
      <c r="M6772" t="s">
        <v>829</v>
      </c>
      <c r="N6772" t="s">
        <v>829</v>
      </c>
      <c r="O6772" t="s">
        <v>829</v>
      </c>
      <c r="P6772" t="s">
        <v>829</v>
      </c>
      <c r="Q6772" t="s">
        <v>829</v>
      </c>
      <c r="R6772" t="s">
        <v>829</v>
      </c>
      <c r="S6772">
        <v>-225506</v>
      </c>
      <c r="T6772" t="s">
        <v>829</v>
      </c>
      <c r="U6772" t="s">
        <v>829</v>
      </c>
      <c r="V6772">
        <v>0</v>
      </c>
    </row>
    <row r="6773" spans="1:22" x14ac:dyDescent="0.3">
      <c r="A6773">
        <v>202324</v>
      </c>
      <c r="B6773" t="s">
        <v>820</v>
      </c>
      <c r="C6773" t="s">
        <v>821</v>
      </c>
      <c r="D6773" t="s">
        <v>822</v>
      </c>
      <c r="E6773" t="s">
        <v>823</v>
      </c>
      <c r="F6773" t="s">
        <v>926</v>
      </c>
      <c r="G6773" t="s">
        <v>927</v>
      </c>
      <c r="H6773" t="s">
        <v>1010</v>
      </c>
      <c r="I6773">
        <v>925</v>
      </c>
      <c r="J6773" t="s">
        <v>1011</v>
      </c>
      <c r="K6773" t="s">
        <v>835</v>
      </c>
      <c r="L6773" t="s">
        <v>837</v>
      </c>
      <c r="M6773" t="s">
        <v>829</v>
      </c>
      <c r="N6773" t="s">
        <v>829</v>
      </c>
      <c r="O6773" t="s">
        <v>829</v>
      </c>
      <c r="P6773" t="s">
        <v>829</v>
      </c>
      <c r="Q6773" t="s">
        <v>829</v>
      </c>
      <c r="R6773" t="s">
        <v>829</v>
      </c>
      <c r="S6773">
        <v>-350156</v>
      </c>
      <c r="T6773" t="s">
        <v>829</v>
      </c>
      <c r="U6773" t="s">
        <v>829</v>
      </c>
      <c r="V6773">
        <v>0</v>
      </c>
    </row>
    <row r="6774" spans="1:22" x14ac:dyDescent="0.3">
      <c r="A6774">
        <v>202122</v>
      </c>
      <c r="B6774" t="s">
        <v>820</v>
      </c>
      <c r="C6774" t="s">
        <v>821</v>
      </c>
      <c r="D6774" t="s">
        <v>822</v>
      </c>
      <c r="E6774" t="s">
        <v>823</v>
      </c>
      <c r="F6774" t="s">
        <v>926</v>
      </c>
      <c r="G6774" t="s">
        <v>927</v>
      </c>
      <c r="H6774" t="s">
        <v>1010</v>
      </c>
      <c r="I6774">
        <v>925</v>
      </c>
      <c r="J6774" t="s">
        <v>1011</v>
      </c>
      <c r="K6774" t="s">
        <v>835</v>
      </c>
      <c r="L6774" t="s">
        <v>838</v>
      </c>
      <c r="M6774" t="s">
        <v>829</v>
      </c>
      <c r="N6774" t="s">
        <v>829</v>
      </c>
      <c r="O6774" t="s">
        <v>829</v>
      </c>
      <c r="P6774" t="s">
        <v>829</v>
      </c>
      <c r="Q6774" t="s">
        <v>829</v>
      </c>
      <c r="R6774" t="s">
        <v>829</v>
      </c>
      <c r="S6774">
        <v>11878940</v>
      </c>
      <c r="T6774" t="s">
        <v>829</v>
      </c>
      <c r="U6774" t="s">
        <v>829</v>
      </c>
      <c r="V6774" t="s">
        <v>834</v>
      </c>
    </row>
    <row r="6775" spans="1:22" x14ac:dyDescent="0.3">
      <c r="A6775">
        <v>202223</v>
      </c>
      <c r="B6775" t="s">
        <v>820</v>
      </c>
      <c r="C6775" t="s">
        <v>821</v>
      </c>
      <c r="D6775" t="s">
        <v>822</v>
      </c>
      <c r="E6775" t="s">
        <v>823</v>
      </c>
      <c r="F6775" t="s">
        <v>926</v>
      </c>
      <c r="G6775" t="s">
        <v>927</v>
      </c>
      <c r="H6775" t="s">
        <v>1010</v>
      </c>
      <c r="I6775">
        <v>925</v>
      </c>
      <c r="J6775" t="s">
        <v>1011</v>
      </c>
      <c r="K6775" t="s">
        <v>835</v>
      </c>
      <c r="L6775" t="s">
        <v>838</v>
      </c>
      <c r="M6775" t="s">
        <v>829</v>
      </c>
      <c r="N6775" t="s">
        <v>829</v>
      </c>
      <c r="O6775" t="s">
        <v>829</v>
      </c>
      <c r="P6775" t="s">
        <v>829</v>
      </c>
      <c r="Q6775" t="s">
        <v>829</v>
      </c>
      <c r="R6775" t="s">
        <v>829</v>
      </c>
      <c r="S6775">
        <v>13013714</v>
      </c>
      <c r="T6775" t="s">
        <v>829</v>
      </c>
      <c r="U6775" t="s">
        <v>829</v>
      </c>
      <c r="V6775" t="s">
        <v>834</v>
      </c>
    </row>
    <row r="6776" spans="1:22" x14ac:dyDescent="0.3">
      <c r="A6776">
        <v>202324</v>
      </c>
      <c r="B6776" t="s">
        <v>820</v>
      </c>
      <c r="C6776" t="s">
        <v>821</v>
      </c>
      <c r="D6776" t="s">
        <v>822</v>
      </c>
      <c r="E6776" t="s">
        <v>823</v>
      </c>
      <c r="F6776" t="s">
        <v>926</v>
      </c>
      <c r="G6776" t="s">
        <v>927</v>
      </c>
      <c r="H6776" t="s">
        <v>1010</v>
      </c>
      <c r="I6776">
        <v>925</v>
      </c>
      <c r="J6776" t="s">
        <v>1011</v>
      </c>
      <c r="K6776" t="s">
        <v>835</v>
      </c>
      <c r="L6776" t="s">
        <v>838</v>
      </c>
      <c r="M6776" t="s">
        <v>829</v>
      </c>
      <c r="N6776" t="s">
        <v>829</v>
      </c>
      <c r="O6776" t="s">
        <v>829</v>
      </c>
      <c r="P6776" t="s">
        <v>829</v>
      </c>
      <c r="Q6776" t="s">
        <v>829</v>
      </c>
      <c r="R6776" t="s">
        <v>829</v>
      </c>
      <c r="S6776">
        <v>16022458</v>
      </c>
      <c r="T6776" t="s">
        <v>829</v>
      </c>
      <c r="U6776" t="s">
        <v>829</v>
      </c>
      <c r="V6776" t="s">
        <v>834</v>
      </c>
    </row>
    <row r="6777" spans="1:22" x14ac:dyDescent="0.3">
      <c r="A6777">
        <v>202122</v>
      </c>
      <c r="B6777" t="s">
        <v>820</v>
      </c>
      <c r="C6777" t="s">
        <v>821</v>
      </c>
      <c r="D6777" t="s">
        <v>822</v>
      </c>
      <c r="E6777" t="s">
        <v>823</v>
      </c>
      <c r="F6777" t="s">
        <v>926</v>
      </c>
      <c r="G6777" t="s">
        <v>927</v>
      </c>
      <c r="H6777" t="s">
        <v>1010</v>
      </c>
      <c r="I6777">
        <v>925</v>
      </c>
      <c r="J6777" t="s">
        <v>1011</v>
      </c>
      <c r="K6777" t="s">
        <v>835</v>
      </c>
      <c r="L6777" t="s">
        <v>839</v>
      </c>
      <c r="M6777" t="s">
        <v>829</v>
      </c>
      <c r="N6777" t="s">
        <v>829</v>
      </c>
      <c r="O6777" t="s">
        <v>829</v>
      </c>
      <c r="P6777" t="s">
        <v>829</v>
      </c>
      <c r="Q6777" t="s">
        <v>829</v>
      </c>
      <c r="R6777" t="s">
        <v>829</v>
      </c>
      <c r="S6777">
        <v>-13013714</v>
      </c>
      <c r="T6777" t="s">
        <v>829</v>
      </c>
      <c r="U6777" t="s">
        <v>829</v>
      </c>
      <c r="V6777" t="s">
        <v>834</v>
      </c>
    </row>
    <row r="6778" spans="1:22" x14ac:dyDescent="0.3">
      <c r="A6778">
        <v>202223</v>
      </c>
      <c r="B6778" t="s">
        <v>820</v>
      </c>
      <c r="C6778" t="s">
        <v>821</v>
      </c>
      <c r="D6778" t="s">
        <v>822</v>
      </c>
      <c r="E6778" t="s">
        <v>823</v>
      </c>
      <c r="F6778" t="s">
        <v>926</v>
      </c>
      <c r="G6778" t="s">
        <v>927</v>
      </c>
      <c r="H6778" t="s">
        <v>1010</v>
      </c>
      <c r="I6778">
        <v>925</v>
      </c>
      <c r="J6778" t="s">
        <v>1011</v>
      </c>
      <c r="K6778" t="s">
        <v>835</v>
      </c>
      <c r="L6778" t="s">
        <v>839</v>
      </c>
      <c r="M6778" t="s">
        <v>829</v>
      </c>
      <c r="N6778" t="s">
        <v>829</v>
      </c>
      <c r="O6778" t="s">
        <v>829</v>
      </c>
      <c r="P6778" t="s">
        <v>829</v>
      </c>
      <c r="Q6778" t="s">
        <v>829</v>
      </c>
      <c r="R6778" t="s">
        <v>829</v>
      </c>
      <c r="S6778">
        <v>-16028322</v>
      </c>
      <c r="T6778" t="s">
        <v>829</v>
      </c>
      <c r="U6778" t="s">
        <v>829</v>
      </c>
      <c r="V6778" t="s">
        <v>834</v>
      </c>
    </row>
    <row r="6779" spans="1:22" x14ac:dyDescent="0.3">
      <c r="A6779">
        <v>202324</v>
      </c>
      <c r="B6779" t="s">
        <v>820</v>
      </c>
      <c r="C6779" t="s">
        <v>821</v>
      </c>
      <c r="D6779" t="s">
        <v>822</v>
      </c>
      <c r="E6779" t="s">
        <v>823</v>
      </c>
      <c r="F6779" t="s">
        <v>926</v>
      </c>
      <c r="G6779" t="s">
        <v>927</v>
      </c>
      <c r="H6779" t="s">
        <v>1010</v>
      </c>
      <c r="I6779">
        <v>925</v>
      </c>
      <c r="J6779" t="s">
        <v>1011</v>
      </c>
      <c r="K6779" t="s">
        <v>835</v>
      </c>
      <c r="L6779" t="s">
        <v>839</v>
      </c>
      <c r="M6779" t="s">
        <v>829</v>
      </c>
      <c r="N6779" t="s">
        <v>829</v>
      </c>
      <c r="O6779" t="s">
        <v>829</v>
      </c>
      <c r="P6779" t="s">
        <v>829</v>
      </c>
      <c r="Q6779" t="s">
        <v>829</v>
      </c>
      <c r="R6779" t="s">
        <v>829</v>
      </c>
      <c r="S6779">
        <v>-16280248</v>
      </c>
      <c r="T6779" t="s">
        <v>829</v>
      </c>
      <c r="U6779" t="s">
        <v>829</v>
      </c>
      <c r="V6779" t="s">
        <v>834</v>
      </c>
    </row>
    <row r="6780" spans="1:22" x14ac:dyDescent="0.3">
      <c r="A6780">
        <v>202122</v>
      </c>
      <c r="B6780" t="s">
        <v>820</v>
      </c>
      <c r="C6780" t="s">
        <v>821</v>
      </c>
      <c r="D6780" t="s">
        <v>822</v>
      </c>
      <c r="E6780" t="s">
        <v>823</v>
      </c>
      <c r="F6780" t="s">
        <v>926</v>
      </c>
      <c r="G6780" t="s">
        <v>927</v>
      </c>
      <c r="H6780" t="s">
        <v>1010</v>
      </c>
      <c r="I6780">
        <v>925</v>
      </c>
      <c r="J6780" t="s">
        <v>1011</v>
      </c>
      <c r="K6780" t="s">
        <v>835</v>
      </c>
      <c r="L6780" t="s">
        <v>840</v>
      </c>
      <c r="M6780" t="s">
        <v>829</v>
      </c>
      <c r="N6780" t="s">
        <v>829</v>
      </c>
      <c r="O6780" t="s">
        <v>829</v>
      </c>
      <c r="P6780" t="s">
        <v>829</v>
      </c>
      <c r="Q6780" t="s">
        <v>829</v>
      </c>
      <c r="R6780" t="s">
        <v>829</v>
      </c>
      <c r="S6780">
        <v>0</v>
      </c>
      <c r="T6780" t="s">
        <v>829</v>
      </c>
      <c r="U6780" t="s">
        <v>829</v>
      </c>
      <c r="V6780" t="s">
        <v>834</v>
      </c>
    </row>
    <row r="6781" spans="1:22" x14ac:dyDescent="0.3">
      <c r="A6781">
        <v>202223</v>
      </c>
      <c r="B6781" t="s">
        <v>820</v>
      </c>
      <c r="C6781" t="s">
        <v>821</v>
      </c>
      <c r="D6781" t="s">
        <v>822</v>
      </c>
      <c r="E6781" t="s">
        <v>823</v>
      </c>
      <c r="F6781" t="s">
        <v>926</v>
      </c>
      <c r="G6781" t="s">
        <v>927</v>
      </c>
      <c r="H6781" t="s">
        <v>1010</v>
      </c>
      <c r="I6781">
        <v>925</v>
      </c>
      <c r="J6781" t="s">
        <v>1011</v>
      </c>
      <c r="K6781" t="s">
        <v>835</v>
      </c>
      <c r="L6781" t="s">
        <v>840</v>
      </c>
      <c r="M6781" t="s">
        <v>829</v>
      </c>
      <c r="N6781" t="s">
        <v>829</v>
      </c>
      <c r="O6781" t="s">
        <v>829</v>
      </c>
      <c r="P6781" t="s">
        <v>829</v>
      </c>
      <c r="Q6781" t="s">
        <v>829</v>
      </c>
      <c r="R6781" t="s">
        <v>829</v>
      </c>
      <c r="S6781">
        <v>0</v>
      </c>
      <c r="T6781" t="s">
        <v>829</v>
      </c>
      <c r="U6781" t="s">
        <v>829</v>
      </c>
      <c r="V6781" t="s">
        <v>834</v>
      </c>
    </row>
    <row r="6782" spans="1:22" x14ac:dyDescent="0.3">
      <c r="A6782">
        <v>202324</v>
      </c>
      <c r="B6782" t="s">
        <v>820</v>
      </c>
      <c r="C6782" t="s">
        <v>821</v>
      </c>
      <c r="D6782" t="s">
        <v>822</v>
      </c>
      <c r="E6782" t="s">
        <v>823</v>
      </c>
      <c r="F6782" t="s">
        <v>926</v>
      </c>
      <c r="G6782" t="s">
        <v>927</v>
      </c>
      <c r="H6782" t="s">
        <v>1010</v>
      </c>
      <c r="I6782">
        <v>925</v>
      </c>
      <c r="J6782" t="s">
        <v>1011</v>
      </c>
      <c r="K6782" t="s">
        <v>835</v>
      </c>
      <c r="L6782" t="s">
        <v>840</v>
      </c>
      <c r="M6782" t="s">
        <v>829</v>
      </c>
      <c r="N6782" t="s">
        <v>829</v>
      </c>
      <c r="O6782" t="s">
        <v>829</v>
      </c>
      <c r="P6782" t="s">
        <v>829</v>
      </c>
      <c r="Q6782" t="s">
        <v>829</v>
      </c>
      <c r="R6782" t="s">
        <v>829</v>
      </c>
      <c r="S6782">
        <v>0</v>
      </c>
      <c r="T6782" t="s">
        <v>829</v>
      </c>
      <c r="U6782" t="s">
        <v>829</v>
      </c>
      <c r="V6782" t="s">
        <v>834</v>
      </c>
    </row>
    <row r="6783" spans="1:22" x14ac:dyDescent="0.3">
      <c r="A6783">
        <v>202122</v>
      </c>
      <c r="B6783" t="s">
        <v>820</v>
      </c>
      <c r="C6783" t="s">
        <v>821</v>
      </c>
      <c r="D6783" t="s">
        <v>822</v>
      </c>
      <c r="E6783" t="s">
        <v>823</v>
      </c>
      <c r="F6783" t="s">
        <v>926</v>
      </c>
      <c r="G6783" t="s">
        <v>927</v>
      </c>
      <c r="H6783" t="s">
        <v>1010</v>
      </c>
      <c r="I6783">
        <v>925</v>
      </c>
      <c r="J6783" t="s">
        <v>1011</v>
      </c>
      <c r="K6783" t="s">
        <v>835</v>
      </c>
      <c r="L6783" t="s">
        <v>841</v>
      </c>
      <c r="M6783" t="s">
        <v>829</v>
      </c>
      <c r="N6783" t="s">
        <v>829</v>
      </c>
      <c r="O6783" t="s">
        <v>829</v>
      </c>
      <c r="P6783" t="s">
        <v>829</v>
      </c>
      <c r="Q6783" t="s">
        <v>829</v>
      </c>
      <c r="R6783" t="s">
        <v>829</v>
      </c>
      <c r="S6783">
        <v>267911875</v>
      </c>
      <c r="T6783" t="s">
        <v>829</v>
      </c>
      <c r="U6783" t="s">
        <v>829</v>
      </c>
      <c r="V6783" t="s">
        <v>834</v>
      </c>
    </row>
    <row r="6784" spans="1:22" x14ac:dyDescent="0.3">
      <c r="A6784">
        <v>202223</v>
      </c>
      <c r="B6784" t="s">
        <v>820</v>
      </c>
      <c r="C6784" t="s">
        <v>821</v>
      </c>
      <c r="D6784" t="s">
        <v>822</v>
      </c>
      <c r="E6784" t="s">
        <v>823</v>
      </c>
      <c r="F6784" t="s">
        <v>926</v>
      </c>
      <c r="G6784" t="s">
        <v>927</v>
      </c>
      <c r="H6784" t="s">
        <v>1010</v>
      </c>
      <c r="I6784">
        <v>925</v>
      </c>
      <c r="J6784" t="s">
        <v>1011</v>
      </c>
      <c r="K6784" t="s">
        <v>835</v>
      </c>
      <c r="L6784" t="s">
        <v>841</v>
      </c>
      <c r="M6784" t="s">
        <v>829</v>
      </c>
      <c r="N6784" t="s">
        <v>829</v>
      </c>
      <c r="O6784" t="s">
        <v>829</v>
      </c>
      <c r="P6784" t="s">
        <v>829</v>
      </c>
      <c r="Q6784" t="s">
        <v>829</v>
      </c>
      <c r="R6784" t="s">
        <v>829</v>
      </c>
      <c r="S6784">
        <v>283629698</v>
      </c>
      <c r="T6784" t="s">
        <v>829</v>
      </c>
      <c r="U6784" t="s">
        <v>829</v>
      </c>
      <c r="V6784" t="s">
        <v>834</v>
      </c>
    </row>
    <row r="6785" spans="1:22" x14ac:dyDescent="0.3">
      <c r="A6785">
        <v>202324</v>
      </c>
      <c r="B6785" t="s">
        <v>820</v>
      </c>
      <c r="C6785" t="s">
        <v>821</v>
      </c>
      <c r="D6785" t="s">
        <v>822</v>
      </c>
      <c r="E6785" t="s">
        <v>823</v>
      </c>
      <c r="F6785" t="s">
        <v>926</v>
      </c>
      <c r="G6785" t="s">
        <v>927</v>
      </c>
      <c r="H6785" t="s">
        <v>1010</v>
      </c>
      <c r="I6785">
        <v>925</v>
      </c>
      <c r="J6785" t="s">
        <v>1011</v>
      </c>
      <c r="K6785" t="s">
        <v>835</v>
      </c>
      <c r="L6785" t="s">
        <v>841</v>
      </c>
      <c r="M6785" t="s">
        <v>829</v>
      </c>
      <c r="N6785" t="s">
        <v>829</v>
      </c>
      <c r="O6785" t="s">
        <v>829</v>
      </c>
      <c r="P6785" t="s">
        <v>829</v>
      </c>
      <c r="Q6785" t="s">
        <v>829</v>
      </c>
      <c r="R6785" t="s">
        <v>829</v>
      </c>
      <c r="S6785">
        <v>303051690</v>
      </c>
      <c r="T6785" t="s">
        <v>829</v>
      </c>
      <c r="U6785" t="s">
        <v>829</v>
      </c>
      <c r="V6785" t="s">
        <v>834</v>
      </c>
    </row>
    <row r="6786" spans="1:22" x14ac:dyDescent="0.3">
      <c r="A6786">
        <v>202122</v>
      </c>
      <c r="B6786" t="s">
        <v>820</v>
      </c>
      <c r="C6786" t="s">
        <v>821</v>
      </c>
      <c r="D6786" t="s">
        <v>822</v>
      </c>
      <c r="E6786" t="s">
        <v>823</v>
      </c>
      <c r="F6786" t="s">
        <v>926</v>
      </c>
      <c r="G6786" t="s">
        <v>927</v>
      </c>
      <c r="H6786" t="s">
        <v>1010</v>
      </c>
      <c r="I6786">
        <v>925</v>
      </c>
      <c r="J6786" t="s">
        <v>1011</v>
      </c>
      <c r="K6786" t="s">
        <v>842</v>
      </c>
      <c r="L6786" t="s">
        <v>238</v>
      </c>
      <c r="M6786" t="s">
        <v>829</v>
      </c>
      <c r="N6786" t="s">
        <v>829</v>
      </c>
      <c r="O6786" t="s">
        <v>829</v>
      </c>
      <c r="P6786" t="s">
        <v>829</v>
      </c>
      <c r="Q6786" t="s">
        <v>829</v>
      </c>
      <c r="R6786" t="s">
        <v>829</v>
      </c>
      <c r="S6786">
        <v>1031941</v>
      </c>
      <c r="T6786">
        <v>19831</v>
      </c>
      <c r="U6786">
        <v>1012110</v>
      </c>
      <c r="V6786">
        <v>9</v>
      </c>
    </row>
    <row r="6787" spans="1:22" x14ac:dyDescent="0.3">
      <c r="A6787">
        <v>202223</v>
      </c>
      <c r="B6787" t="s">
        <v>820</v>
      </c>
      <c r="C6787" t="s">
        <v>821</v>
      </c>
      <c r="D6787" t="s">
        <v>822</v>
      </c>
      <c r="E6787" t="s">
        <v>823</v>
      </c>
      <c r="F6787" t="s">
        <v>926</v>
      </c>
      <c r="G6787" t="s">
        <v>927</v>
      </c>
      <c r="H6787" t="s">
        <v>1010</v>
      </c>
      <c r="I6787">
        <v>925</v>
      </c>
      <c r="J6787" t="s">
        <v>1011</v>
      </c>
      <c r="K6787" t="s">
        <v>842</v>
      </c>
      <c r="L6787" t="s">
        <v>238</v>
      </c>
      <c r="M6787" t="s">
        <v>829</v>
      </c>
      <c r="N6787" t="s">
        <v>829</v>
      </c>
      <c r="O6787" t="s">
        <v>829</v>
      </c>
      <c r="P6787" t="s">
        <v>829</v>
      </c>
      <c r="Q6787" t="s">
        <v>829</v>
      </c>
      <c r="R6787" t="s">
        <v>829</v>
      </c>
      <c r="S6787">
        <v>985898</v>
      </c>
      <c r="T6787">
        <v>0</v>
      </c>
      <c r="U6787">
        <v>985898</v>
      </c>
      <c r="V6787">
        <v>8</v>
      </c>
    </row>
    <row r="6788" spans="1:22" x14ac:dyDescent="0.3">
      <c r="A6788">
        <v>202324</v>
      </c>
      <c r="B6788" t="s">
        <v>820</v>
      </c>
      <c r="C6788" t="s">
        <v>821</v>
      </c>
      <c r="D6788" t="s">
        <v>822</v>
      </c>
      <c r="E6788" t="s">
        <v>823</v>
      </c>
      <c r="F6788" t="s">
        <v>926</v>
      </c>
      <c r="G6788" t="s">
        <v>927</v>
      </c>
      <c r="H6788" t="s">
        <v>1010</v>
      </c>
      <c r="I6788">
        <v>925</v>
      </c>
      <c r="J6788" t="s">
        <v>1011</v>
      </c>
      <c r="K6788" t="s">
        <v>842</v>
      </c>
      <c r="L6788" t="s">
        <v>238</v>
      </c>
      <c r="M6788" t="s">
        <v>829</v>
      </c>
      <c r="N6788" t="s">
        <v>829</v>
      </c>
      <c r="O6788" t="s">
        <v>829</v>
      </c>
      <c r="P6788" t="s">
        <v>829</v>
      </c>
      <c r="Q6788" t="s">
        <v>829</v>
      </c>
      <c r="R6788" t="s">
        <v>829</v>
      </c>
      <c r="S6788">
        <v>1349511</v>
      </c>
      <c r="T6788">
        <v>0</v>
      </c>
      <c r="U6788">
        <v>1349511</v>
      </c>
      <c r="V6788">
        <v>12</v>
      </c>
    </row>
    <row r="6789" spans="1:22" x14ac:dyDescent="0.3">
      <c r="A6789">
        <v>202122</v>
      </c>
      <c r="B6789" t="s">
        <v>820</v>
      </c>
      <c r="C6789" t="s">
        <v>821</v>
      </c>
      <c r="D6789" t="s">
        <v>822</v>
      </c>
      <c r="E6789" t="s">
        <v>823</v>
      </c>
      <c r="F6789" t="s">
        <v>926</v>
      </c>
      <c r="G6789" t="s">
        <v>927</v>
      </c>
      <c r="H6789" t="s">
        <v>1010</v>
      </c>
      <c r="I6789">
        <v>925</v>
      </c>
      <c r="J6789" t="s">
        <v>1011</v>
      </c>
      <c r="K6789" t="s">
        <v>842</v>
      </c>
      <c r="L6789" t="s">
        <v>240</v>
      </c>
      <c r="M6789" t="s">
        <v>829</v>
      </c>
      <c r="N6789" t="s">
        <v>829</v>
      </c>
      <c r="O6789" t="s">
        <v>829</v>
      </c>
      <c r="P6789" t="s">
        <v>829</v>
      </c>
      <c r="Q6789" t="s">
        <v>829</v>
      </c>
      <c r="R6789" t="s">
        <v>829</v>
      </c>
      <c r="S6789">
        <v>5043692</v>
      </c>
      <c r="T6789">
        <v>198088</v>
      </c>
      <c r="U6789">
        <v>4845604</v>
      </c>
      <c r="V6789">
        <v>42</v>
      </c>
    </row>
    <row r="6790" spans="1:22" x14ac:dyDescent="0.3">
      <c r="A6790">
        <v>202223</v>
      </c>
      <c r="B6790" t="s">
        <v>820</v>
      </c>
      <c r="C6790" t="s">
        <v>821</v>
      </c>
      <c r="D6790" t="s">
        <v>822</v>
      </c>
      <c r="E6790" t="s">
        <v>823</v>
      </c>
      <c r="F6790" t="s">
        <v>926</v>
      </c>
      <c r="G6790" t="s">
        <v>927</v>
      </c>
      <c r="H6790" t="s">
        <v>1010</v>
      </c>
      <c r="I6790">
        <v>925</v>
      </c>
      <c r="J6790" t="s">
        <v>1011</v>
      </c>
      <c r="K6790" t="s">
        <v>842</v>
      </c>
      <c r="L6790" t="s">
        <v>240</v>
      </c>
      <c r="M6790" t="s">
        <v>829</v>
      </c>
      <c r="N6790" t="s">
        <v>829</v>
      </c>
      <c r="O6790" t="s">
        <v>829</v>
      </c>
      <c r="P6790" t="s">
        <v>829</v>
      </c>
      <c r="Q6790" t="s">
        <v>829</v>
      </c>
      <c r="R6790" t="s">
        <v>829</v>
      </c>
      <c r="S6790">
        <v>4057218</v>
      </c>
      <c r="T6790">
        <v>0</v>
      </c>
      <c r="U6790">
        <v>4057218</v>
      </c>
      <c r="V6790">
        <v>35</v>
      </c>
    </row>
    <row r="6791" spans="1:22" x14ac:dyDescent="0.3">
      <c r="A6791">
        <v>202324</v>
      </c>
      <c r="B6791" t="s">
        <v>820</v>
      </c>
      <c r="C6791" t="s">
        <v>821</v>
      </c>
      <c r="D6791" t="s">
        <v>822</v>
      </c>
      <c r="E6791" t="s">
        <v>823</v>
      </c>
      <c r="F6791" t="s">
        <v>926</v>
      </c>
      <c r="G6791" t="s">
        <v>927</v>
      </c>
      <c r="H6791" t="s">
        <v>1010</v>
      </c>
      <c r="I6791">
        <v>925</v>
      </c>
      <c r="J6791" t="s">
        <v>1011</v>
      </c>
      <c r="K6791" t="s">
        <v>842</v>
      </c>
      <c r="L6791" t="s">
        <v>240</v>
      </c>
      <c r="M6791" t="s">
        <v>829</v>
      </c>
      <c r="N6791" t="s">
        <v>829</v>
      </c>
      <c r="O6791" t="s">
        <v>829</v>
      </c>
      <c r="P6791" t="s">
        <v>829</v>
      </c>
      <c r="Q6791" t="s">
        <v>829</v>
      </c>
      <c r="R6791" t="s">
        <v>829</v>
      </c>
      <c r="S6791">
        <v>5080821</v>
      </c>
      <c r="T6791">
        <v>10956</v>
      </c>
      <c r="U6791">
        <v>5069865</v>
      </c>
      <c r="V6791">
        <v>43</v>
      </c>
    </row>
    <row r="6792" spans="1:22" x14ac:dyDescent="0.3">
      <c r="A6792">
        <v>202122</v>
      </c>
      <c r="B6792" t="s">
        <v>820</v>
      </c>
      <c r="C6792" t="s">
        <v>821</v>
      </c>
      <c r="D6792" t="s">
        <v>822</v>
      </c>
      <c r="E6792" t="s">
        <v>823</v>
      </c>
      <c r="F6792" t="s">
        <v>926</v>
      </c>
      <c r="G6792" t="s">
        <v>927</v>
      </c>
      <c r="H6792" t="s">
        <v>1010</v>
      </c>
      <c r="I6792">
        <v>925</v>
      </c>
      <c r="J6792" t="s">
        <v>1011</v>
      </c>
      <c r="K6792" t="s">
        <v>842</v>
      </c>
      <c r="L6792" t="s">
        <v>843</v>
      </c>
      <c r="M6792" t="s">
        <v>829</v>
      </c>
      <c r="N6792" t="s">
        <v>829</v>
      </c>
      <c r="O6792" t="s">
        <v>829</v>
      </c>
      <c r="P6792" t="s">
        <v>829</v>
      </c>
      <c r="Q6792" t="s">
        <v>829</v>
      </c>
      <c r="R6792" t="s">
        <v>829</v>
      </c>
      <c r="S6792">
        <v>541573</v>
      </c>
      <c r="T6792">
        <v>21594</v>
      </c>
      <c r="U6792">
        <v>519979</v>
      </c>
      <c r="V6792">
        <v>5</v>
      </c>
    </row>
    <row r="6793" spans="1:22" x14ac:dyDescent="0.3">
      <c r="A6793">
        <v>202223</v>
      </c>
      <c r="B6793" t="s">
        <v>820</v>
      </c>
      <c r="C6793" t="s">
        <v>821</v>
      </c>
      <c r="D6793" t="s">
        <v>822</v>
      </c>
      <c r="E6793" t="s">
        <v>823</v>
      </c>
      <c r="F6793" t="s">
        <v>926</v>
      </c>
      <c r="G6793" t="s">
        <v>927</v>
      </c>
      <c r="H6793" t="s">
        <v>1010</v>
      </c>
      <c r="I6793">
        <v>925</v>
      </c>
      <c r="J6793" t="s">
        <v>1011</v>
      </c>
      <c r="K6793" t="s">
        <v>842</v>
      </c>
      <c r="L6793" t="s">
        <v>843</v>
      </c>
      <c r="M6793" t="s">
        <v>829</v>
      </c>
      <c r="N6793" t="s">
        <v>829</v>
      </c>
      <c r="O6793" t="s">
        <v>829</v>
      </c>
      <c r="P6793" t="s">
        <v>829</v>
      </c>
      <c r="Q6793" t="s">
        <v>829</v>
      </c>
      <c r="R6793" t="s">
        <v>829</v>
      </c>
      <c r="S6793">
        <v>462893</v>
      </c>
      <c r="T6793">
        <v>29914</v>
      </c>
      <c r="U6793">
        <v>432979</v>
      </c>
      <c r="V6793">
        <v>4</v>
      </c>
    </row>
    <row r="6794" spans="1:22" x14ac:dyDescent="0.3">
      <c r="A6794">
        <v>202324</v>
      </c>
      <c r="B6794" t="s">
        <v>820</v>
      </c>
      <c r="C6794" t="s">
        <v>821</v>
      </c>
      <c r="D6794" t="s">
        <v>822</v>
      </c>
      <c r="E6794" t="s">
        <v>823</v>
      </c>
      <c r="F6794" t="s">
        <v>926</v>
      </c>
      <c r="G6794" t="s">
        <v>927</v>
      </c>
      <c r="H6794" t="s">
        <v>1010</v>
      </c>
      <c r="I6794">
        <v>925</v>
      </c>
      <c r="J6794" t="s">
        <v>1011</v>
      </c>
      <c r="K6794" t="s">
        <v>842</v>
      </c>
      <c r="L6794" t="s">
        <v>843</v>
      </c>
      <c r="M6794" t="s">
        <v>829</v>
      </c>
      <c r="N6794" t="s">
        <v>829</v>
      </c>
      <c r="O6794" t="s">
        <v>829</v>
      </c>
      <c r="P6794" t="s">
        <v>829</v>
      </c>
      <c r="Q6794" t="s">
        <v>829</v>
      </c>
      <c r="R6794" t="s">
        <v>829</v>
      </c>
      <c r="S6794">
        <v>616485</v>
      </c>
      <c r="T6794">
        <v>81807</v>
      </c>
      <c r="U6794">
        <v>534678</v>
      </c>
      <c r="V6794">
        <v>5</v>
      </c>
    </row>
    <row r="6795" spans="1:22" x14ac:dyDescent="0.3">
      <c r="A6795">
        <v>202122</v>
      </c>
      <c r="B6795" t="s">
        <v>820</v>
      </c>
      <c r="C6795" t="s">
        <v>821</v>
      </c>
      <c r="D6795" t="s">
        <v>822</v>
      </c>
      <c r="E6795" t="s">
        <v>823</v>
      </c>
      <c r="F6795" t="s">
        <v>926</v>
      </c>
      <c r="G6795" t="s">
        <v>927</v>
      </c>
      <c r="H6795" t="s">
        <v>1010</v>
      </c>
      <c r="I6795">
        <v>925</v>
      </c>
      <c r="J6795" t="s">
        <v>1011</v>
      </c>
      <c r="K6795" t="s">
        <v>842</v>
      </c>
      <c r="L6795" t="s">
        <v>249</v>
      </c>
      <c r="M6795">
        <v>0</v>
      </c>
      <c r="N6795">
        <v>1739639</v>
      </c>
      <c r="O6795">
        <v>3335743</v>
      </c>
      <c r="P6795">
        <v>13515031</v>
      </c>
      <c r="Q6795">
        <v>0</v>
      </c>
      <c r="R6795" t="s">
        <v>829</v>
      </c>
      <c r="S6795">
        <v>18590412</v>
      </c>
      <c r="T6795">
        <v>527744</v>
      </c>
      <c r="U6795">
        <v>18062669</v>
      </c>
      <c r="V6795">
        <v>157</v>
      </c>
    </row>
    <row r="6796" spans="1:22" x14ac:dyDescent="0.3">
      <c r="A6796">
        <v>202223</v>
      </c>
      <c r="B6796" t="s">
        <v>820</v>
      </c>
      <c r="C6796" t="s">
        <v>821</v>
      </c>
      <c r="D6796" t="s">
        <v>822</v>
      </c>
      <c r="E6796" t="s">
        <v>823</v>
      </c>
      <c r="F6796" t="s">
        <v>926</v>
      </c>
      <c r="G6796" t="s">
        <v>927</v>
      </c>
      <c r="H6796" t="s">
        <v>1010</v>
      </c>
      <c r="I6796">
        <v>925</v>
      </c>
      <c r="J6796" t="s">
        <v>1011</v>
      </c>
      <c r="K6796" t="s">
        <v>842</v>
      </c>
      <c r="L6796" t="s">
        <v>249</v>
      </c>
      <c r="M6796">
        <v>0</v>
      </c>
      <c r="N6796">
        <v>2095422</v>
      </c>
      <c r="O6796">
        <v>3474464</v>
      </c>
      <c r="P6796">
        <v>16438089</v>
      </c>
      <c r="Q6796">
        <v>759995</v>
      </c>
      <c r="R6796" t="s">
        <v>829</v>
      </c>
      <c r="S6796">
        <v>22767971</v>
      </c>
      <c r="T6796">
        <v>107115</v>
      </c>
      <c r="U6796">
        <v>22660855</v>
      </c>
      <c r="V6796">
        <v>195</v>
      </c>
    </row>
    <row r="6797" spans="1:22" x14ac:dyDescent="0.3">
      <c r="A6797">
        <v>202324</v>
      </c>
      <c r="B6797" t="s">
        <v>820</v>
      </c>
      <c r="C6797" t="s">
        <v>821</v>
      </c>
      <c r="D6797" t="s">
        <v>822</v>
      </c>
      <c r="E6797" t="s">
        <v>823</v>
      </c>
      <c r="F6797" t="s">
        <v>926</v>
      </c>
      <c r="G6797" t="s">
        <v>927</v>
      </c>
      <c r="H6797" t="s">
        <v>1010</v>
      </c>
      <c r="I6797">
        <v>925</v>
      </c>
      <c r="J6797" t="s">
        <v>1011</v>
      </c>
      <c r="K6797" t="s">
        <v>842</v>
      </c>
      <c r="L6797" t="s">
        <v>249</v>
      </c>
      <c r="M6797">
        <v>0</v>
      </c>
      <c r="N6797">
        <v>2385123</v>
      </c>
      <c r="O6797">
        <v>3559668</v>
      </c>
      <c r="P6797">
        <v>19010114</v>
      </c>
      <c r="Q6797">
        <v>1510111</v>
      </c>
      <c r="R6797" t="s">
        <v>829</v>
      </c>
      <c r="S6797">
        <v>26465016</v>
      </c>
      <c r="T6797">
        <v>3516</v>
      </c>
      <c r="U6797">
        <v>26461500</v>
      </c>
      <c r="V6797">
        <v>227</v>
      </c>
    </row>
    <row r="6798" spans="1:22" x14ac:dyDescent="0.3">
      <c r="A6798">
        <v>202122</v>
      </c>
      <c r="B6798" t="s">
        <v>820</v>
      </c>
      <c r="C6798" t="s">
        <v>821</v>
      </c>
      <c r="D6798" t="s">
        <v>822</v>
      </c>
      <c r="E6798" t="s">
        <v>823</v>
      </c>
      <c r="F6798" t="s">
        <v>926</v>
      </c>
      <c r="G6798" t="s">
        <v>927</v>
      </c>
      <c r="H6798" t="s">
        <v>1010</v>
      </c>
      <c r="I6798">
        <v>925</v>
      </c>
      <c r="J6798" t="s">
        <v>1011</v>
      </c>
      <c r="K6798" t="s">
        <v>842</v>
      </c>
      <c r="L6798" t="s">
        <v>844</v>
      </c>
      <c r="M6798">
        <v>0</v>
      </c>
      <c r="N6798">
        <v>4913189</v>
      </c>
      <c r="O6798">
        <v>13680229</v>
      </c>
      <c r="P6798">
        <v>0</v>
      </c>
      <c r="Q6798">
        <v>0</v>
      </c>
      <c r="R6798" t="s">
        <v>829</v>
      </c>
      <c r="S6798">
        <v>18593417</v>
      </c>
      <c r="T6798">
        <v>885039</v>
      </c>
      <c r="U6798">
        <v>17708378</v>
      </c>
      <c r="V6798">
        <v>154</v>
      </c>
    </row>
    <row r="6799" spans="1:22" x14ac:dyDescent="0.3">
      <c r="A6799">
        <v>202223</v>
      </c>
      <c r="B6799" t="s">
        <v>820</v>
      </c>
      <c r="C6799" t="s">
        <v>821</v>
      </c>
      <c r="D6799" t="s">
        <v>822</v>
      </c>
      <c r="E6799" t="s">
        <v>823</v>
      </c>
      <c r="F6799" t="s">
        <v>926</v>
      </c>
      <c r="G6799" t="s">
        <v>927</v>
      </c>
      <c r="H6799" t="s">
        <v>1010</v>
      </c>
      <c r="I6799">
        <v>925</v>
      </c>
      <c r="J6799" t="s">
        <v>1011</v>
      </c>
      <c r="K6799" t="s">
        <v>842</v>
      </c>
      <c r="L6799" t="s">
        <v>844</v>
      </c>
      <c r="M6799">
        <v>0</v>
      </c>
      <c r="N6799">
        <v>6137780</v>
      </c>
      <c r="O6799">
        <v>13506546</v>
      </c>
      <c r="P6799">
        <v>0</v>
      </c>
      <c r="Q6799">
        <v>1372329</v>
      </c>
      <c r="R6799" t="s">
        <v>829</v>
      </c>
      <c r="S6799">
        <v>21016656</v>
      </c>
      <c r="T6799">
        <v>0</v>
      </c>
      <c r="U6799">
        <v>21016656</v>
      </c>
      <c r="V6799">
        <v>181</v>
      </c>
    </row>
    <row r="6800" spans="1:22" x14ac:dyDescent="0.3">
      <c r="A6800">
        <v>202324</v>
      </c>
      <c r="B6800" t="s">
        <v>820</v>
      </c>
      <c r="C6800" t="s">
        <v>821</v>
      </c>
      <c r="D6800" t="s">
        <v>822</v>
      </c>
      <c r="E6800" t="s">
        <v>823</v>
      </c>
      <c r="F6800" t="s">
        <v>926</v>
      </c>
      <c r="G6800" t="s">
        <v>927</v>
      </c>
      <c r="H6800" t="s">
        <v>1010</v>
      </c>
      <c r="I6800">
        <v>925</v>
      </c>
      <c r="J6800" t="s">
        <v>1011</v>
      </c>
      <c r="K6800" t="s">
        <v>842</v>
      </c>
      <c r="L6800" t="s">
        <v>844</v>
      </c>
      <c r="M6800">
        <v>0</v>
      </c>
      <c r="N6800">
        <v>6716076</v>
      </c>
      <c r="O6800">
        <v>13895231</v>
      </c>
      <c r="P6800">
        <v>0</v>
      </c>
      <c r="Q6800">
        <v>2210154</v>
      </c>
      <c r="R6800" t="s">
        <v>829</v>
      </c>
      <c r="S6800">
        <v>22821460</v>
      </c>
      <c r="T6800">
        <v>0</v>
      </c>
      <c r="U6800">
        <v>22821460</v>
      </c>
      <c r="V6800">
        <v>196</v>
      </c>
    </row>
    <row r="6801" spans="1:22" x14ac:dyDescent="0.3">
      <c r="A6801">
        <v>202122</v>
      </c>
      <c r="B6801" t="s">
        <v>820</v>
      </c>
      <c r="C6801" t="s">
        <v>821</v>
      </c>
      <c r="D6801" t="s">
        <v>822</v>
      </c>
      <c r="E6801" t="s">
        <v>823</v>
      </c>
      <c r="F6801" t="s">
        <v>926</v>
      </c>
      <c r="G6801" t="s">
        <v>927</v>
      </c>
      <c r="H6801" t="s">
        <v>1010</v>
      </c>
      <c r="I6801">
        <v>925</v>
      </c>
      <c r="J6801" t="s">
        <v>1011</v>
      </c>
      <c r="K6801" t="s">
        <v>842</v>
      </c>
      <c r="L6801" t="s">
        <v>251</v>
      </c>
      <c r="M6801" t="s">
        <v>829</v>
      </c>
      <c r="N6801" t="s">
        <v>829</v>
      </c>
      <c r="O6801">
        <v>0</v>
      </c>
      <c r="P6801">
        <v>0</v>
      </c>
      <c r="Q6801">
        <v>0</v>
      </c>
      <c r="R6801">
        <v>2774104</v>
      </c>
      <c r="S6801">
        <v>2774104</v>
      </c>
      <c r="T6801">
        <v>510506</v>
      </c>
      <c r="U6801">
        <v>2263598</v>
      </c>
      <c r="V6801">
        <v>20</v>
      </c>
    </row>
    <row r="6802" spans="1:22" x14ac:dyDescent="0.3">
      <c r="A6802">
        <v>202223</v>
      </c>
      <c r="B6802" t="s">
        <v>820</v>
      </c>
      <c r="C6802" t="s">
        <v>821</v>
      </c>
      <c r="D6802" t="s">
        <v>822</v>
      </c>
      <c r="E6802" t="s">
        <v>823</v>
      </c>
      <c r="F6802" t="s">
        <v>926</v>
      </c>
      <c r="G6802" t="s">
        <v>927</v>
      </c>
      <c r="H6802" t="s">
        <v>1010</v>
      </c>
      <c r="I6802">
        <v>925</v>
      </c>
      <c r="J6802" t="s">
        <v>1011</v>
      </c>
      <c r="K6802" t="s">
        <v>842</v>
      </c>
      <c r="L6802" t="s">
        <v>251</v>
      </c>
      <c r="M6802" t="s">
        <v>829</v>
      </c>
      <c r="N6802" t="s">
        <v>829</v>
      </c>
      <c r="O6802">
        <v>0</v>
      </c>
      <c r="P6802">
        <v>0</v>
      </c>
      <c r="Q6802">
        <v>3304605</v>
      </c>
      <c r="R6802">
        <v>241668</v>
      </c>
      <c r="S6802">
        <v>3546273</v>
      </c>
      <c r="T6802">
        <v>463952</v>
      </c>
      <c r="U6802">
        <v>3082321</v>
      </c>
      <c r="V6802">
        <v>27</v>
      </c>
    </row>
    <row r="6803" spans="1:22" x14ac:dyDescent="0.3">
      <c r="A6803">
        <v>202324</v>
      </c>
      <c r="B6803" t="s">
        <v>820</v>
      </c>
      <c r="C6803" t="s">
        <v>821</v>
      </c>
      <c r="D6803" t="s">
        <v>822</v>
      </c>
      <c r="E6803" t="s">
        <v>823</v>
      </c>
      <c r="F6803" t="s">
        <v>926</v>
      </c>
      <c r="G6803" t="s">
        <v>927</v>
      </c>
      <c r="H6803" t="s">
        <v>1010</v>
      </c>
      <c r="I6803">
        <v>925</v>
      </c>
      <c r="J6803" t="s">
        <v>1011</v>
      </c>
      <c r="K6803" t="s">
        <v>842</v>
      </c>
      <c r="L6803" t="s">
        <v>251</v>
      </c>
      <c r="M6803" t="s">
        <v>829</v>
      </c>
      <c r="N6803" t="s">
        <v>829</v>
      </c>
      <c r="O6803">
        <v>0</v>
      </c>
      <c r="P6803">
        <v>0</v>
      </c>
      <c r="Q6803">
        <v>0</v>
      </c>
      <c r="R6803">
        <v>3926230</v>
      </c>
      <c r="S6803">
        <v>3926230</v>
      </c>
      <c r="T6803">
        <v>425650</v>
      </c>
      <c r="U6803">
        <v>3500580</v>
      </c>
      <c r="V6803">
        <v>30</v>
      </c>
    </row>
    <row r="6804" spans="1:22" x14ac:dyDescent="0.3">
      <c r="A6804">
        <v>202122</v>
      </c>
      <c r="B6804" t="s">
        <v>820</v>
      </c>
      <c r="C6804" t="s">
        <v>821</v>
      </c>
      <c r="D6804" t="s">
        <v>822</v>
      </c>
      <c r="E6804" t="s">
        <v>823</v>
      </c>
      <c r="F6804" t="s">
        <v>926</v>
      </c>
      <c r="G6804" t="s">
        <v>927</v>
      </c>
      <c r="H6804" t="s">
        <v>1010</v>
      </c>
      <c r="I6804">
        <v>925</v>
      </c>
      <c r="J6804" t="s">
        <v>1011</v>
      </c>
      <c r="K6804" t="s">
        <v>842</v>
      </c>
      <c r="L6804" t="s">
        <v>253</v>
      </c>
      <c r="M6804" t="s">
        <v>829</v>
      </c>
      <c r="N6804" t="s">
        <v>829</v>
      </c>
      <c r="O6804">
        <v>0</v>
      </c>
      <c r="P6804">
        <v>0</v>
      </c>
      <c r="Q6804">
        <v>0</v>
      </c>
      <c r="R6804">
        <v>87153</v>
      </c>
      <c r="S6804">
        <v>87153</v>
      </c>
      <c r="T6804">
        <v>21022</v>
      </c>
      <c r="U6804">
        <v>66132</v>
      </c>
      <c r="V6804">
        <v>1</v>
      </c>
    </row>
    <row r="6805" spans="1:22" x14ac:dyDescent="0.3">
      <c r="A6805">
        <v>202223</v>
      </c>
      <c r="B6805" t="s">
        <v>820</v>
      </c>
      <c r="C6805" t="s">
        <v>821</v>
      </c>
      <c r="D6805" t="s">
        <v>822</v>
      </c>
      <c r="E6805" t="s">
        <v>823</v>
      </c>
      <c r="F6805" t="s">
        <v>926</v>
      </c>
      <c r="G6805" t="s">
        <v>927</v>
      </c>
      <c r="H6805" t="s">
        <v>1010</v>
      </c>
      <c r="I6805">
        <v>925</v>
      </c>
      <c r="J6805" t="s">
        <v>1011</v>
      </c>
      <c r="K6805" t="s">
        <v>842</v>
      </c>
      <c r="L6805" t="s">
        <v>253</v>
      </c>
      <c r="M6805" t="s">
        <v>829</v>
      </c>
      <c r="N6805" t="s">
        <v>829</v>
      </c>
      <c r="O6805">
        <v>0</v>
      </c>
      <c r="P6805">
        <v>0</v>
      </c>
      <c r="Q6805">
        <v>106851</v>
      </c>
      <c r="R6805">
        <v>6875</v>
      </c>
      <c r="S6805">
        <v>113725</v>
      </c>
      <c r="T6805">
        <v>19100</v>
      </c>
      <c r="U6805">
        <v>94625</v>
      </c>
      <c r="V6805">
        <v>1</v>
      </c>
    </row>
    <row r="6806" spans="1:22" x14ac:dyDescent="0.3">
      <c r="A6806">
        <v>202324</v>
      </c>
      <c r="B6806" t="s">
        <v>820</v>
      </c>
      <c r="C6806" t="s">
        <v>821</v>
      </c>
      <c r="D6806" t="s">
        <v>822</v>
      </c>
      <c r="E6806" t="s">
        <v>823</v>
      </c>
      <c r="F6806" t="s">
        <v>926</v>
      </c>
      <c r="G6806" t="s">
        <v>927</v>
      </c>
      <c r="H6806" t="s">
        <v>1010</v>
      </c>
      <c r="I6806">
        <v>925</v>
      </c>
      <c r="J6806" t="s">
        <v>1011</v>
      </c>
      <c r="K6806" t="s">
        <v>842</v>
      </c>
      <c r="L6806" t="s">
        <v>253</v>
      </c>
      <c r="M6806" t="s">
        <v>829</v>
      </c>
      <c r="N6806" t="s">
        <v>829</v>
      </c>
      <c r="O6806">
        <v>0</v>
      </c>
      <c r="P6806">
        <v>0</v>
      </c>
      <c r="Q6806">
        <v>0</v>
      </c>
      <c r="R6806">
        <v>123149</v>
      </c>
      <c r="S6806">
        <v>123149</v>
      </c>
      <c r="T6806">
        <v>18103</v>
      </c>
      <c r="U6806">
        <v>105046</v>
      </c>
      <c r="V6806">
        <v>1</v>
      </c>
    </row>
    <row r="6807" spans="1:22" x14ac:dyDescent="0.3">
      <c r="A6807">
        <v>202122</v>
      </c>
      <c r="B6807" t="s">
        <v>820</v>
      </c>
      <c r="C6807" t="s">
        <v>821</v>
      </c>
      <c r="D6807" t="s">
        <v>822</v>
      </c>
      <c r="E6807" t="s">
        <v>823</v>
      </c>
      <c r="F6807" t="s">
        <v>926</v>
      </c>
      <c r="G6807" t="s">
        <v>927</v>
      </c>
      <c r="H6807" t="s">
        <v>1010</v>
      </c>
      <c r="I6807">
        <v>925</v>
      </c>
      <c r="J6807" t="s">
        <v>1011</v>
      </c>
      <c r="K6807" t="s">
        <v>842</v>
      </c>
      <c r="L6807" t="s">
        <v>845</v>
      </c>
      <c r="M6807" t="s">
        <v>829</v>
      </c>
      <c r="N6807" t="s">
        <v>829</v>
      </c>
      <c r="O6807">
        <v>0</v>
      </c>
      <c r="P6807">
        <v>0</v>
      </c>
      <c r="Q6807">
        <v>0</v>
      </c>
      <c r="R6807">
        <v>1137400</v>
      </c>
      <c r="S6807">
        <v>1137400</v>
      </c>
      <c r="T6807">
        <v>496948</v>
      </c>
      <c r="U6807">
        <v>640453</v>
      </c>
      <c r="V6807">
        <v>6</v>
      </c>
    </row>
    <row r="6808" spans="1:22" x14ac:dyDescent="0.3">
      <c r="A6808">
        <v>202223</v>
      </c>
      <c r="B6808" t="s">
        <v>820</v>
      </c>
      <c r="C6808" t="s">
        <v>821</v>
      </c>
      <c r="D6808" t="s">
        <v>822</v>
      </c>
      <c r="E6808" t="s">
        <v>823</v>
      </c>
      <c r="F6808" t="s">
        <v>926</v>
      </c>
      <c r="G6808" t="s">
        <v>927</v>
      </c>
      <c r="H6808" t="s">
        <v>1010</v>
      </c>
      <c r="I6808">
        <v>925</v>
      </c>
      <c r="J6808" t="s">
        <v>1011</v>
      </c>
      <c r="K6808" t="s">
        <v>842</v>
      </c>
      <c r="L6808" t="s">
        <v>845</v>
      </c>
      <c r="M6808" t="s">
        <v>829</v>
      </c>
      <c r="N6808" t="s">
        <v>829</v>
      </c>
      <c r="O6808">
        <v>0</v>
      </c>
      <c r="P6808">
        <v>0</v>
      </c>
      <c r="Q6808">
        <v>1352457</v>
      </c>
      <c r="R6808">
        <v>99608</v>
      </c>
      <c r="S6808">
        <v>1452065</v>
      </c>
      <c r="T6808">
        <v>507933</v>
      </c>
      <c r="U6808">
        <v>944132</v>
      </c>
      <c r="V6808">
        <v>8</v>
      </c>
    </row>
    <row r="6809" spans="1:22" x14ac:dyDescent="0.3">
      <c r="A6809">
        <v>202324</v>
      </c>
      <c r="B6809" t="s">
        <v>820</v>
      </c>
      <c r="C6809" t="s">
        <v>821</v>
      </c>
      <c r="D6809" t="s">
        <v>822</v>
      </c>
      <c r="E6809" t="s">
        <v>823</v>
      </c>
      <c r="F6809" t="s">
        <v>926</v>
      </c>
      <c r="G6809" t="s">
        <v>927</v>
      </c>
      <c r="H6809" t="s">
        <v>1010</v>
      </c>
      <c r="I6809">
        <v>925</v>
      </c>
      <c r="J6809" t="s">
        <v>1011</v>
      </c>
      <c r="K6809" t="s">
        <v>842</v>
      </c>
      <c r="L6809" t="s">
        <v>845</v>
      </c>
      <c r="M6809" t="s">
        <v>829</v>
      </c>
      <c r="N6809" t="s">
        <v>829</v>
      </c>
      <c r="O6809">
        <v>0</v>
      </c>
      <c r="P6809">
        <v>0</v>
      </c>
      <c r="Q6809">
        <v>0</v>
      </c>
      <c r="R6809">
        <v>1564326</v>
      </c>
      <c r="S6809">
        <v>1564326</v>
      </c>
      <c r="T6809">
        <v>461632</v>
      </c>
      <c r="U6809">
        <v>1102694</v>
      </c>
      <c r="V6809">
        <v>9</v>
      </c>
    </row>
    <row r="6810" spans="1:22" x14ac:dyDescent="0.3">
      <c r="A6810">
        <v>202122</v>
      </c>
      <c r="B6810" t="s">
        <v>820</v>
      </c>
      <c r="C6810" t="s">
        <v>821</v>
      </c>
      <c r="D6810" t="s">
        <v>822</v>
      </c>
      <c r="E6810" t="s">
        <v>823</v>
      </c>
      <c r="F6810" t="s">
        <v>866</v>
      </c>
      <c r="G6810" t="s">
        <v>867</v>
      </c>
      <c r="H6810" t="s">
        <v>1012</v>
      </c>
      <c r="I6810">
        <v>341</v>
      </c>
      <c r="J6810" t="s">
        <v>1013</v>
      </c>
      <c r="K6810" t="s">
        <v>828</v>
      </c>
      <c r="L6810" t="s">
        <v>336</v>
      </c>
      <c r="M6810">
        <v>45000</v>
      </c>
      <c r="N6810">
        <v>1558667</v>
      </c>
      <c r="O6810">
        <v>46667</v>
      </c>
      <c r="P6810">
        <v>14100572</v>
      </c>
      <c r="Q6810">
        <v>3787787</v>
      </c>
      <c r="R6810" t="s">
        <v>829</v>
      </c>
      <c r="S6810">
        <v>19538692</v>
      </c>
      <c r="T6810" t="s">
        <v>829</v>
      </c>
      <c r="U6810">
        <v>19538692</v>
      </c>
      <c r="V6810">
        <v>360</v>
      </c>
    </row>
    <row r="6811" spans="1:22" x14ac:dyDescent="0.3">
      <c r="A6811">
        <v>202223</v>
      </c>
      <c r="B6811" t="s">
        <v>820</v>
      </c>
      <c r="C6811" t="s">
        <v>821</v>
      </c>
      <c r="D6811" t="s">
        <v>822</v>
      </c>
      <c r="E6811" t="s">
        <v>823</v>
      </c>
      <c r="F6811" t="s">
        <v>866</v>
      </c>
      <c r="G6811" t="s">
        <v>867</v>
      </c>
      <c r="H6811" t="s">
        <v>1012</v>
      </c>
      <c r="I6811">
        <v>341</v>
      </c>
      <c r="J6811" t="s">
        <v>1013</v>
      </c>
      <c r="K6811" t="s">
        <v>828</v>
      </c>
      <c r="L6811" t="s">
        <v>336</v>
      </c>
      <c r="M6811">
        <v>270000</v>
      </c>
      <c r="N6811">
        <v>1760000</v>
      </c>
      <c r="O6811">
        <v>90000</v>
      </c>
      <c r="P6811">
        <v>17067950</v>
      </c>
      <c r="Q6811">
        <v>900000</v>
      </c>
      <c r="R6811" t="s">
        <v>829</v>
      </c>
      <c r="S6811">
        <v>20087950</v>
      </c>
      <c r="T6811" t="s">
        <v>829</v>
      </c>
      <c r="U6811">
        <v>20087950</v>
      </c>
      <c r="V6811">
        <v>378</v>
      </c>
    </row>
    <row r="6812" spans="1:22" x14ac:dyDescent="0.3">
      <c r="A6812">
        <v>202324</v>
      </c>
      <c r="B6812" t="s">
        <v>820</v>
      </c>
      <c r="C6812" t="s">
        <v>821</v>
      </c>
      <c r="D6812" t="s">
        <v>822</v>
      </c>
      <c r="E6812" t="s">
        <v>823</v>
      </c>
      <c r="F6812" t="s">
        <v>866</v>
      </c>
      <c r="G6812" t="s">
        <v>867</v>
      </c>
      <c r="H6812" t="s">
        <v>1012</v>
      </c>
      <c r="I6812">
        <v>341</v>
      </c>
      <c r="J6812" t="s">
        <v>1013</v>
      </c>
      <c r="K6812" t="s">
        <v>828</v>
      </c>
      <c r="L6812" t="s">
        <v>336</v>
      </c>
      <c r="M6812">
        <v>287500</v>
      </c>
      <c r="N6812">
        <v>2048667</v>
      </c>
      <c r="O6812">
        <v>120000</v>
      </c>
      <c r="P6812">
        <v>18431064</v>
      </c>
      <c r="Q6812">
        <v>2100000</v>
      </c>
      <c r="R6812" t="s">
        <v>829</v>
      </c>
      <c r="S6812">
        <v>22987231</v>
      </c>
      <c r="T6812" t="s">
        <v>829</v>
      </c>
      <c r="U6812">
        <v>22987231</v>
      </c>
      <c r="V6812">
        <v>433</v>
      </c>
    </row>
    <row r="6813" spans="1:22" x14ac:dyDescent="0.3">
      <c r="A6813">
        <v>202122</v>
      </c>
      <c r="B6813" t="s">
        <v>820</v>
      </c>
      <c r="C6813" t="s">
        <v>821</v>
      </c>
      <c r="D6813" t="s">
        <v>822</v>
      </c>
      <c r="E6813" t="s">
        <v>823</v>
      </c>
      <c r="F6813" t="s">
        <v>866</v>
      </c>
      <c r="G6813" t="s">
        <v>867</v>
      </c>
      <c r="H6813" t="s">
        <v>1012</v>
      </c>
      <c r="I6813">
        <v>341</v>
      </c>
      <c r="J6813" t="s">
        <v>1013</v>
      </c>
      <c r="K6813" t="s">
        <v>828</v>
      </c>
      <c r="L6813" t="s">
        <v>235</v>
      </c>
      <c r="M6813" t="s">
        <v>829</v>
      </c>
      <c r="N6813">
        <v>148872</v>
      </c>
      <c r="O6813">
        <v>223308</v>
      </c>
      <c r="P6813" t="s">
        <v>829</v>
      </c>
      <c r="Q6813" t="s">
        <v>829</v>
      </c>
      <c r="R6813" t="s">
        <v>829</v>
      </c>
      <c r="S6813">
        <v>372179</v>
      </c>
      <c r="T6813">
        <v>11624</v>
      </c>
      <c r="U6813">
        <v>360555</v>
      </c>
      <c r="V6813">
        <v>7</v>
      </c>
    </row>
    <row r="6814" spans="1:22" x14ac:dyDescent="0.3">
      <c r="A6814">
        <v>202223</v>
      </c>
      <c r="B6814" t="s">
        <v>820</v>
      </c>
      <c r="C6814" t="s">
        <v>821</v>
      </c>
      <c r="D6814" t="s">
        <v>822</v>
      </c>
      <c r="E6814" t="s">
        <v>823</v>
      </c>
      <c r="F6814" t="s">
        <v>866</v>
      </c>
      <c r="G6814" t="s">
        <v>867</v>
      </c>
      <c r="H6814" t="s">
        <v>1012</v>
      </c>
      <c r="I6814">
        <v>341</v>
      </c>
      <c r="J6814" t="s">
        <v>1013</v>
      </c>
      <c r="K6814" t="s">
        <v>828</v>
      </c>
      <c r="L6814" t="s">
        <v>235</v>
      </c>
      <c r="M6814" t="s">
        <v>829</v>
      </c>
      <c r="N6814">
        <v>143529</v>
      </c>
      <c r="O6814">
        <v>175425</v>
      </c>
      <c r="P6814" t="s">
        <v>829</v>
      </c>
      <c r="Q6814" t="s">
        <v>829</v>
      </c>
      <c r="R6814" t="s">
        <v>829</v>
      </c>
      <c r="S6814">
        <v>318954</v>
      </c>
      <c r="T6814">
        <v>0</v>
      </c>
      <c r="U6814">
        <v>318954</v>
      </c>
      <c r="V6814">
        <v>6</v>
      </c>
    </row>
    <row r="6815" spans="1:22" x14ac:dyDescent="0.3">
      <c r="A6815">
        <v>202324</v>
      </c>
      <c r="B6815" t="s">
        <v>820</v>
      </c>
      <c r="C6815" t="s">
        <v>821</v>
      </c>
      <c r="D6815" t="s">
        <v>822</v>
      </c>
      <c r="E6815" t="s">
        <v>823</v>
      </c>
      <c r="F6815" t="s">
        <v>866</v>
      </c>
      <c r="G6815" t="s">
        <v>867</v>
      </c>
      <c r="H6815" t="s">
        <v>1012</v>
      </c>
      <c r="I6815">
        <v>341</v>
      </c>
      <c r="J6815" t="s">
        <v>1013</v>
      </c>
      <c r="K6815" t="s">
        <v>828</v>
      </c>
      <c r="L6815" t="s">
        <v>235</v>
      </c>
      <c r="M6815" t="s">
        <v>829</v>
      </c>
      <c r="N6815">
        <v>6837</v>
      </c>
      <c r="O6815">
        <v>6569</v>
      </c>
      <c r="P6815" t="s">
        <v>829</v>
      </c>
      <c r="Q6815" t="s">
        <v>829</v>
      </c>
      <c r="R6815" t="s">
        <v>829</v>
      </c>
      <c r="S6815">
        <v>13406</v>
      </c>
      <c r="T6815">
        <v>0</v>
      </c>
      <c r="U6815">
        <v>13406</v>
      </c>
      <c r="V6815">
        <v>0</v>
      </c>
    </row>
    <row r="6816" spans="1:22" x14ac:dyDescent="0.3">
      <c r="A6816">
        <v>202122</v>
      </c>
      <c r="B6816" t="s">
        <v>820</v>
      </c>
      <c r="C6816" t="s">
        <v>821</v>
      </c>
      <c r="D6816" t="s">
        <v>822</v>
      </c>
      <c r="E6816" t="s">
        <v>823</v>
      </c>
      <c r="F6816" t="s">
        <v>866</v>
      </c>
      <c r="G6816" t="s">
        <v>867</v>
      </c>
      <c r="H6816" t="s">
        <v>1012</v>
      </c>
      <c r="I6816">
        <v>341</v>
      </c>
      <c r="J6816" t="s">
        <v>1013</v>
      </c>
      <c r="K6816" t="s">
        <v>828</v>
      </c>
      <c r="L6816" t="s">
        <v>534</v>
      </c>
      <c r="M6816">
        <v>159770</v>
      </c>
      <c r="N6816">
        <v>3903407</v>
      </c>
      <c r="O6816">
        <v>1283062</v>
      </c>
      <c r="P6816">
        <v>14986108</v>
      </c>
      <c r="Q6816">
        <v>1558917</v>
      </c>
      <c r="R6816" t="s">
        <v>829</v>
      </c>
      <c r="S6816">
        <v>21891264</v>
      </c>
      <c r="T6816">
        <v>1071252</v>
      </c>
      <c r="U6816">
        <v>20820011</v>
      </c>
      <c r="V6816">
        <v>180</v>
      </c>
    </row>
    <row r="6817" spans="1:22" x14ac:dyDescent="0.3">
      <c r="A6817">
        <v>202223</v>
      </c>
      <c r="B6817" t="s">
        <v>820</v>
      </c>
      <c r="C6817" t="s">
        <v>821</v>
      </c>
      <c r="D6817" t="s">
        <v>822</v>
      </c>
      <c r="E6817" t="s">
        <v>823</v>
      </c>
      <c r="F6817" t="s">
        <v>866</v>
      </c>
      <c r="G6817" t="s">
        <v>867</v>
      </c>
      <c r="H6817" t="s">
        <v>1012</v>
      </c>
      <c r="I6817">
        <v>341</v>
      </c>
      <c r="J6817" t="s">
        <v>1013</v>
      </c>
      <c r="K6817" t="s">
        <v>828</v>
      </c>
      <c r="L6817" t="s">
        <v>534</v>
      </c>
      <c r="M6817">
        <v>27000</v>
      </c>
      <c r="N6817">
        <v>6616681</v>
      </c>
      <c r="O6817">
        <v>894683</v>
      </c>
      <c r="P6817">
        <v>16125861</v>
      </c>
      <c r="Q6817">
        <v>2304418</v>
      </c>
      <c r="R6817" t="s">
        <v>829</v>
      </c>
      <c r="S6817">
        <v>25968643</v>
      </c>
      <c r="T6817">
        <v>0</v>
      </c>
      <c r="U6817">
        <v>25968643</v>
      </c>
      <c r="V6817">
        <v>230</v>
      </c>
    </row>
    <row r="6818" spans="1:22" x14ac:dyDescent="0.3">
      <c r="A6818">
        <v>202324</v>
      </c>
      <c r="B6818" t="s">
        <v>820</v>
      </c>
      <c r="C6818" t="s">
        <v>821</v>
      </c>
      <c r="D6818" t="s">
        <v>822</v>
      </c>
      <c r="E6818" t="s">
        <v>823</v>
      </c>
      <c r="F6818" t="s">
        <v>866</v>
      </c>
      <c r="G6818" t="s">
        <v>867</v>
      </c>
      <c r="H6818" t="s">
        <v>1012</v>
      </c>
      <c r="I6818">
        <v>341</v>
      </c>
      <c r="J6818" t="s">
        <v>1013</v>
      </c>
      <c r="K6818" t="s">
        <v>828</v>
      </c>
      <c r="L6818" t="s">
        <v>534</v>
      </c>
      <c r="M6818">
        <v>102657</v>
      </c>
      <c r="N6818">
        <v>6607464</v>
      </c>
      <c r="O6818">
        <v>1042229</v>
      </c>
      <c r="P6818">
        <v>22771048</v>
      </c>
      <c r="Q6818">
        <v>3865217</v>
      </c>
      <c r="R6818" t="s">
        <v>829</v>
      </c>
      <c r="S6818">
        <v>34388616</v>
      </c>
      <c r="T6818">
        <v>0</v>
      </c>
      <c r="U6818">
        <v>34388616</v>
      </c>
      <c r="V6818">
        <v>313</v>
      </c>
    </row>
    <row r="6819" spans="1:22" x14ac:dyDescent="0.3">
      <c r="A6819">
        <v>202122</v>
      </c>
      <c r="B6819" t="s">
        <v>820</v>
      </c>
      <c r="C6819" t="s">
        <v>821</v>
      </c>
      <c r="D6819" t="s">
        <v>822</v>
      </c>
      <c r="E6819" t="s">
        <v>823</v>
      </c>
      <c r="F6819" t="s">
        <v>866</v>
      </c>
      <c r="G6819" t="s">
        <v>867</v>
      </c>
      <c r="H6819" t="s">
        <v>1012</v>
      </c>
      <c r="I6819">
        <v>341</v>
      </c>
      <c r="J6819" t="s">
        <v>1013</v>
      </c>
      <c r="K6819" t="s">
        <v>828</v>
      </c>
      <c r="L6819" t="s">
        <v>603</v>
      </c>
      <c r="M6819" t="s">
        <v>829</v>
      </c>
      <c r="N6819" t="s">
        <v>829</v>
      </c>
      <c r="O6819" t="s">
        <v>829</v>
      </c>
      <c r="P6819">
        <v>0</v>
      </c>
      <c r="Q6819">
        <v>0</v>
      </c>
      <c r="R6819">
        <v>0</v>
      </c>
      <c r="S6819">
        <v>0</v>
      </c>
      <c r="T6819">
        <v>0</v>
      </c>
      <c r="U6819">
        <v>0</v>
      </c>
      <c r="V6819">
        <v>0</v>
      </c>
    </row>
    <row r="6820" spans="1:22" x14ac:dyDescent="0.3">
      <c r="A6820">
        <v>202223</v>
      </c>
      <c r="B6820" t="s">
        <v>820</v>
      </c>
      <c r="C6820" t="s">
        <v>821</v>
      </c>
      <c r="D6820" t="s">
        <v>822</v>
      </c>
      <c r="E6820" t="s">
        <v>823</v>
      </c>
      <c r="F6820" t="s">
        <v>866</v>
      </c>
      <c r="G6820" t="s">
        <v>867</v>
      </c>
      <c r="H6820" t="s">
        <v>1012</v>
      </c>
      <c r="I6820">
        <v>341</v>
      </c>
      <c r="J6820" t="s">
        <v>1013</v>
      </c>
      <c r="K6820" t="s">
        <v>828</v>
      </c>
      <c r="L6820" t="s">
        <v>603</v>
      </c>
      <c r="M6820" t="s">
        <v>829</v>
      </c>
      <c r="N6820" t="s">
        <v>829</v>
      </c>
      <c r="O6820" t="s">
        <v>829</v>
      </c>
      <c r="P6820">
        <v>0</v>
      </c>
      <c r="Q6820">
        <v>0</v>
      </c>
      <c r="R6820">
        <v>0</v>
      </c>
      <c r="S6820">
        <v>0</v>
      </c>
      <c r="T6820">
        <v>0</v>
      </c>
      <c r="U6820">
        <v>0</v>
      </c>
      <c r="V6820">
        <v>0</v>
      </c>
    </row>
    <row r="6821" spans="1:22" x14ac:dyDescent="0.3">
      <c r="A6821">
        <v>202324</v>
      </c>
      <c r="B6821" t="s">
        <v>820</v>
      </c>
      <c r="C6821" t="s">
        <v>821</v>
      </c>
      <c r="D6821" t="s">
        <v>822</v>
      </c>
      <c r="E6821" t="s">
        <v>823</v>
      </c>
      <c r="F6821" t="s">
        <v>866</v>
      </c>
      <c r="G6821" t="s">
        <v>867</v>
      </c>
      <c r="H6821" t="s">
        <v>1012</v>
      </c>
      <c r="I6821">
        <v>341</v>
      </c>
      <c r="J6821" t="s">
        <v>1013</v>
      </c>
      <c r="K6821" t="s">
        <v>828</v>
      </c>
      <c r="L6821" t="s">
        <v>603</v>
      </c>
      <c r="M6821" t="s">
        <v>829</v>
      </c>
      <c r="N6821" t="s">
        <v>829</v>
      </c>
      <c r="O6821" t="s">
        <v>829</v>
      </c>
      <c r="P6821">
        <v>0</v>
      </c>
      <c r="Q6821">
        <v>0</v>
      </c>
      <c r="R6821">
        <v>0</v>
      </c>
      <c r="S6821">
        <v>0</v>
      </c>
      <c r="T6821">
        <v>0</v>
      </c>
      <c r="U6821">
        <v>0</v>
      </c>
      <c r="V6821">
        <v>0</v>
      </c>
    </row>
    <row r="6822" spans="1:22" x14ac:dyDescent="0.3">
      <c r="A6822">
        <v>202122</v>
      </c>
      <c r="B6822" t="s">
        <v>820</v>
      </c>
      <c r="C6822" t="s">
        <v>821</v>
      </c>
      <c r="D6822" t="s">
        <v>822</v>
      </c>
      <c r="E6822" t="s">
        <v>823</v>
      </c>
      <c r="F6822" t="s">
        <v>866</v>
      </c>
      <c r="G6822" t="s">
        <v>867</v>
      </c>
      <c r="H6822" t="s">
        <v>1012</v>
      </c>
      <c r="I6822">
        <v>341</v>
      </c>
      <c r="J6822" t="s">
        <v>1013</v>
      </c>
      <c r="K6822" t="s">
        <v>828</v>
      </c>
      <c r="L6822" t="s">
        <v>606</v>
      </c>
      <c r="M6822">
        <v>0</v>
      </c>
      <c r="N6822">
        <v>0</v>
      </c>
      <c r="O6822">
        <v>0</v>
      </c>
      <c r="P6822">
        <v>13748</v>
      </c>
      <c r="Q6822">
        <v>0</v>
      </c>
      <c r="R6822">
        <v>0</v>
      </c>
      <c r="S6822">
        <v>13748</v>
      </c>
      <c r="T6822">
        <v>0</v>
      </c>
      <c r="U6822">
        <v>13748</v>
      </c>
      <c r="V6822">
        <v>0</v>
      </c>
    </row>
    <row r="6823" spans="1:22" x14ac:dyDescent="0.3">
      <c r="A6823">
        <v>202223</v>
      </c>
      <c r="B6823" t="s">
        <v>820</v>
      </c>
      <c r="C6823" t="s">
        <v>821</v>
      </c>
      <c r="D6823" t="s">
        <v>822</v>
      </c>
      <c r="E6823" t="s">
        <v>823</v>
      </c>
      <c r="F6823" t="s">
        <v>866</v>
      </c>
      <c r="G6823" t="s">
        <v>867</v>
      </c>
      <c r="H6823" t="s">
        <v>1012</v>
      </c>
      <c r="I6823">
        <v>341</v>
      </c>
      <c r="J6823" t="s">
        <v>1013</v>
      </c>
      <c r="K6823" t="s">
        <v>828</v>
      </c>
      <c r="L6823" t="s">
        <v>606</v>
      </c>
      <c r="M6823">
        <v>0</v>
      </c>
      <c r="N6823">
        <v>0</v>
      </c>
      <c r="O6823">
        <v>0</v>
      </c>
      <c r="P6823">
        <v>8639</v>
      </c>
      <c r="Q6823">
        <v>0</v>
      </c>
      <c r="R6823">
        <v>0</v>
      </c>
      <c r="S6823">
        <v>8639</v>
      </c>
      <c r="T6823">
        <v>0</v>
      </c>
      <c r="U6823">
        <v>8639</v>
      </c>
      <c r="V6823">
        <v>0</v>
      </c>
    </row>
    <row r="6824" spans="1:22" x14ac:dyDescent="0.3">
      <c r="A6824">
        <v>202324</v>
      </c>
      <c r="B6824" t="s">
        <v>820</v>
      </c>
      <c r="C6824" t="s">
        <v>821</v>
      </c>
      <c r="D6824" t="s">
        <v>822</v>
      </c>
      <c r="E6824" t="s">
        <v>823</v>
      </c>
      <c r="F6824" t="s">
        <v>866</v>
      </c>
      <c r="G6824" t="s">
        <v>867</v>
      </c>
      <c r="H6824" t="s">
        <v>1012</v>
      </c>
      <c r="I6824">
        <v>341</v>
      </c>
      <c r="J6824" t="s">
        <v>1013</v>
      </c>
      <c r="K6824" t="s">
        <v>828</v>
      </c>
      <c r="L6824" t="s">
        <v>606</v>
      </c>
      <c r="M6824">
        <v>0</v>
      </c>
      <c r="N6824">
        <v>0</v>
      </c>
      <c r="O6824">
        <v>0</v>
      </c>
      <c r="P6824">
        <v>18938</v>
      </c>
      <c r="Q6824">
        <v>0</v>
      </c>
      <c r="R6824">
        <v>0</v>
      </c>
      <c r="S6824">
        <v>18938</v>
      </c>
      <c r="T6824">
        <v>0</v>
      </c>
      <c r="U6824">
        <v>18938</v>
      </c>
      <c r="V6824">
        <v>0</v>
      </c>
    </row>
    <row r="6825" spans="1:22" x14ac:dyDescent="0.3">
      <c r="A6825">
        <v>202122</v>
      </c>
      <c r="B6825" t="s">
        <v>820</v>
      </c>
      <c r="C6825" t="s">
        <v>821</v>
      </c>
      <c r="D6825" t="s">
        <v>822</v>
      </c>
      <c r="E6825" t="s">
        <v>823</v>
      </c>
      <c r="F6825" t="s">
        <v>866</v>
      </c>
      <c r="G6825" t="s">
        <v>867</v>
      </c>
      <c r="H6825" t="s">
        <v>1012</v>
      </c>
      <c r="I6825">
        <v>341</v>
      </c>
      <c r="J6825" t="s">
        <v>1013</v>
      </c>
      <c r="K6825" t="s">
        <v>828</v>
      </c>
      <c r="L6825" t="s">
        <v>609</v>
      </c>
      <c r="M6825" t="s">
        <v>829</v>
      </c>
      <c r="N6825" t="s">
        <v>829</v>
      </c>
      <c r="O6825" t="s">
        <v>829</v>
      </c>
      <c r="P6825" t="s">
        <v>829</v>
      </c>
      <c r="Q6825">
        <v>0</v>
      </c>
      <c r="R6825" t="s">
        <v>829</v>
      </c>
      <c r="S6825">
        <v>0</v>
      </c>
      <c r="T6825">
        <v>0</v>
      </c>
      <c r="U6825">
        <v>0</v>
      </c>
      <c r="V6825">
        <v>0</v>
      </c>
    </row>
    <row r="6826" spans="1:22" x14ac:dyDescent="0.3">
      <c r="A6826">
        <v>202223</v>
      </c>
      <c r="B6826" t="s">
        <v>820</v>
      </c>
      <c r="C6826" t="s">
        <v>821</v>
      </c>
      <c r="D6826" t="s">
        <v>822</v>
      </c>
      <c r="E6826" t="s">
        <v>823</v>
      </c>
      <c r="F6826" t="s">
        <v>866</v>
      </c>
      <c r="G6826" t="s">
        <v>867</v>
      </c>
      <c r="H6826" t="s">
        <v>1012</v>
      </c>
      <c r="I6826">
        <v>341</v>
      </c>
      <c r="J6826" t="s">
        <v>1013</v>
      </c>
      <c r="K6826" t="s">
        <v>828</v>
      </c>
      <c r="L6826" t="s">
        <v>609</v>
      </c>
      <c r="M6826" t="s">
        <v>829</v>
      </c>
      <c r="N6826" t="s">
        <v>829</v>
      </c>
      <c r="O6826" t="s">
        <v>829</v>
      </c>
      <c r="P6826" t="s">
        <v>829</v>
      </c>
      <c r="Q6826">
        <v>0</v>
      </c>
      <c r="R6826" t="s">
        <v>829</v>
      </c>
      <c r="S6826">
        <v>0</v>
      </c>
      <c r="T6826">
        <v>0</v>
      </c>
      <c r="U6826">
        <v>0</v>
      </c>
      <c r="V6826">
        <v>0</v>
      </c>
    </row>
    <row r="6827" spans="1:22" x14ac:dyDescent="0.3">
      <c r="A6827">
        <v>202122</v>
      </c>
      <c r="B6827" t="s">
        <v>820</v>
      </c>
      <c r="C6827" t="s">
        <v>821</v>
      </c>
      <c r="D6827" t="s">
        <v>822</v>
      </c>
      <c r="E6827" t="s">
        <v>823</v>
      </c>
      <c r="F6827" t="s">
        <v>866</v>
      </c>
      <c r="G6827" t="s">
        <v>867</v>
      </c>
      <c r="H6827" t="s">
        <v>1012</v>
      </c>
      <c r="I6827">
        <v>341</v>
      </c>
      <c r="J6827" t="s">
        <v>1013</v>
      </c>
      <c r="K6827" t="s">
        <v>828</v>
      </c>
      <c r="L6827" t="s">
        <v>830</v>
      </c>
      <c r="M6827">
        <v>0</v>
      </c>
      <c r="N6827">
        <v>0</v>
      </c>
      <c r="O6827">
        <v>0</v>
      </c>
      <c r="P6827">
        <v>0</v>
      </c>
      <c r="Q6827">
        <v>0</v>
      </c>
      <c r="R6827">
        <v>0</v>
      </c>
      <c r="S6827">
        <v>0</v>
      </c>
      <c r="T6827">
        <v>0</v>
      </c>
      <c r="U6827">
        <v>0</v>
      </c>
      <c r="V6827">
        <v>0</v>
      </c>
    </row>
    <row r="6828" spans="1:22" x14ac:dyDescent="0.3">
      <c r="A6828">
        <v>202223</v>
      </c>
      <c r="B6828" t="s">
        <v>820</v>
      </c>
      <c r="C6828" t="s">
        <v>821</v>
      </c>
      <c r="D6828" t="s">
        <v>822</v>
      </c>
      <c r="E6828" t="s">
        <v>823</v>
      </c>
      <c r="F6828" t="s">
        <v>866</v>
      </c>
      <c r="G6828" t="s">
        <v>867</v>
      </c>
      <c r="H6828" t="s">
        <v>1012</v>
      </c>
      <c r="I6828">
        <v>341</v>
      </c>
      <c r="J6828" t="s">
        <v>1013</v>
      </c>
      <c r="K6828" t="s">
        <v>828</v>
      </c>
      <c r="L6828" t="s">
        <v>830</v>
      </c>
      <c r="M6828">
        <v>0</v>
      </c>
      <c r="N6828">
        <v>0</v>
      </c>
      <c r="O6828">
        <v>0</v>
      </c>
      <c r="P6828">
        <v>0</v>
      </c>
      <c r="Q6828">
        <v>0</v>
      </c>
      <c r="R6828">
        <v>0</v>
      </c>
      <c r="S6828">
        <v>0</v>
      </c>
      <c r="T6828">
        <v>0</v>
      </c>
      <c r="U6828">
        <v>0</v>
      </c>
      <c r="V6828">
        <v>0</v>
      </c>
    </row>
    <row r="6829" spans="1:22" x14ac:dyDescent="0.3">
      <c r="A6829">
        <v>202324</v>
      </c>
      <c r="B6829" t="s">
        <v>820</v>
      </c>
      <c r="C6829" t="s">
        <v>821</v>
      </c>
      <c r="D6829" t="s">
        <v>822</v>
      </c>
      <c r="E6829" t="s">
        <v>823</v>
      </c>
      <c r="F6829" t="s">
        <v>866</v>
      </c>
      <c r="G6829" t="s">
        <v>867</v>
      </c>
      <c r="H6829" t="s">
        <v>1012</v>
      </c>
      <c r="I6829">
        <v>341</v>
      </c>
      <c r="J6829" t="s">
        <v>1013</v>
      </c>
      <c r="K6829" t="s">
        <v>828</v>
      </c>
      <c r="L6829" t="s">
        <v>830</v>
      </c>
      <c r="M6829">
        <v>0</v>
      </c>
      <c r="N6829">
        <v>0</v>
      </c>
      <c r="O6829">
        <v>0</v>
      </c>
      <c r="P6829">
        <v>0</v>
      </c>
      <c r="Q6829">
        <v>0</v>
      </c>
      <c r="R6829">
        <v>0</v>
      </c>
      <c r="S6829">
        <v>0</v>
      </c>
      <c r="T6829">
        <v>0</v>
      </c>
      <c r="U6829">
        <v>0</v>
      </c>
      <c r="V6829">
        <v>0</v>
      </c>
    </row>
    <row r="6830" spans="1:22" x14ac:dyDescent="0.3">
      <c r="A6830">
        <v>202122</v>
      </c>
      <c r="B6830" t="s">
        <v>820</v>
      </c>
      <c r="C6830" t="s">
        <v>821</v>
      </c>
      <c r="D6830" t="s">
        <v>822</v>
      </c>
      <c r="E6830" t="s">
        <v>823</v>
      </c>
      <c r="F6830" t="s">
        <v>866</v>
      </c>
      <c r="G6830" t="s">
        <v>867</v>
      </c>
      <c r="H6830" t="s">
        <v>1012</v>
      </c>
      <c r="I6830">
        <v>341</v>
      </c>
      <c r="J6830" t="s">
        <v>1013</v>
      </c>
      <c r="K6830" t="s">
        <v>828</v>
      </c>
      <c r="L6830" t="s">
        <v>537</v>
      </c>
      <c r="M6830">
        <v>0</v>
      </c>
      <c r="N6830">
        <v>0</v>
      </c>
      <c r="O6830">
        <v>0</v>
      </c>
      <c r="P6830">
        <v>0</v>
      </c>
      <c r="Q6830">
        <v>25000</v>
      </c>
      <c r="R6830">
        <v>794576</v>
      </c>
      <c r="S6830">
        <v>819576</v>
      </c>
      <c r="T6830">
        <v>0</v>
      </c>
      <c r="U6830">
        <v>819576</v>
      </c>
      <c r="V6830">
        <v>7</v>
      </c>
    </row>
    <row r="6831" spans="1:22" x14ac:dyDescent="0.3">
      <c r="A6831">
        <v>202223</v>
      </c>
      <c r="B6831" t="s">
        <v>820</v>
      </c>
      <c r="C6831" t="s">
        <v>821</v>
      </c>
      <c r="D6831" t="s">
        <v>822</v>
      </c>
      <c r="E6831" t="s">
        <v>823</v>
      </c>
      <c r="F6831" t="s">
        <v>866</v>
      </c>
      <c r="G6831" t="s">
        <v>867</v>
      </c>
      <c r="H6831" t="s">
        <v>1012</v>
      </c>
      <c r="I6831">
        <v>341</v>
      </c>
      <c r="J6831" t="s">
        <v>1013</v>
      </c>
      <c r="K6831" t="s">
        <v>828</v>
      </c>
      <c r="L6831" t="s">
        <v>537</v>
      </c>
      <c r="M6831">
        <v>0</v>
      </c>
      <c r="N6831">
        <v>1554492</v>
      </c>
      <c r="O6831">
        <v>1043409</v>
      </c>
      <c r="P6831">
        <v>0</v>
      </c>
      <c r="Q6831">
        <v>284976</v>
      </c>
      <c r="R6831">
        <v>1083344</v>
      </c>
      <c r="S6831">
        <v>3966221</v>
      </c>
      <c r="T6831">
        <v>0</v>
      </c>
      <c r="U6831">
        <v>3966221</v>
      </c>
      <c r="V6831">
        <v>35</v>
      </c>
    </row>
    <row r="6832" spans="1:22" x14ac:dyDescent="0.3">
      <c r="A6832">
        <v>202324</v>
      </c>
      <c r="B6832" t="s">
        <v>820</v>
      </c>
      <c r="C6832" t="s">
        <v>821</v>
      </c>
      <c r="D6832" t="s">
        <v>822</v>
      </c>
      <c r="E6832" t="s">
        <v>823</v>
      </c>
      <c r="F6832" t="s">
        <v>866</v>
      </c>
      <c r="G6832" t="s">
        <v>867</v>
      </c>
      <c r="H6832" t="s">
        <v>1012</v>
      </c>
      <c r="I6832">
        <v>341</v>
      </c>
      <c r="J6832" t="s">
        <v>1013</v>
      </c>
      <c r="K6832" t="s">
        <v>828</v>
      </c>
      <c r="L6832" t="s">
        <v>537</v>
      </c>
      <c r="M6832">
        <v>0</v>
      </c>
      <c r="N6832">
        <v>916359</v>
      </c>
      <c r="O6832">
        <v>1344592</v>
      </c>
      <c r="P6832">
        <v>0</v>
      </c>
      <c r="Q6832">
        <v>284703</v>
      </c>
      <c r="R6832">
        <v>1412266</v>
      </c>
      <c r="S6832">
        <v>3957919</v>
      </c>
      <c r="T6832">
        <v>0</v>
      </c>
      <c r="U6832">
        <v>3957919</v>
      </c>
      <c r="V6832">
        <v>36</v>
      </c>
    </row>
    <row r="6833" spans="1:22" x14ac:dyDescent="0.3">
      <c r="A6833">
        <v>202122</v>
      </c>
      <c r="B6833" t="s">
        <v>820</v>
      </c>
      <c r="C6833" t="s">
        <v>821</v>
      </c>
      <c r="D6833" t="s">
        <v>822</v>
      </c>
      <c r="E6833" t="s">
        <v>823</v>
      </c>
      <c r="F6833" t="s">
        <v>866</v>
      </c>
      <c r="G6833" t="s">
        <v>867</v>
      </c>
      <c r="H6833" t="s">
        <v>1012</v>
      </c>
      <c r="I6833">
        <v>341</v>
      </c>
      <c r="J6833" t="s">
        <v>1013</v>
      </c>
      <c r="K6833" t="s">
        <v>828</v>
      </c>
      <c r="L6833" t="s">
        <v>572</v>
      </c>
      <c r="M6833">
        <v>0</v>
      </c>
      <c r="N6833">
        <v>0</v>
      </c>
      <c r="O6833">
        <v>0</v>
      </c>
      <c r="P6833">
        <v>9253417</v>
      </c>
      <c r="Q6833">
        <v>1168181</v>
      </c>
      <c r="R6833">
        <v>255992</v>
      </c>
      <c r="S6833">
        <v>10677589</v>
      </c>
      <c r="T6833">
        <v>37320</v>
      </c>
      <c r="U6833">
        <v>10640269</v>
      </c>
      <c r="V6833">
        <v>92</v>
      </c>
    </row>
    <row r="6834" spans="1:22" x14ac:dyDescent="0.3">
      <c r="A6834">
        <v>202223</v>
      </c>
      <c r="B6834" t="s">
        <v>820</v>
      </c>
      <c r="C6834" t="s">
        <v>821</v>
      </c>
      <c r="D6834" t="s">
        <v>822</v>
      </c>
      <c r="E6834" t="s">
        <v>823</v>
      </c>
      <c r="F6834" t="s">
        <v>866</v>
      </c>
      <c r="G6834" t="s">
        <v>867</v>
      </c>
      <c r="H6834" t="s">
        <v>1012</v>
      </c>
      <c r="I6834">
        <v>341</v>
      </c>
      <c r="J6834" t="s">
        <v>1013</v>
      </c>
      <c r="K6834" t="s">
        <v>828</v>
      </c>
      <c r="L6834" t="s">
        <v>572</v>
      </c>
      <c r="M6834">
        <v>0</v>
      </c>
      <c r="N6834">
        <v>0</v>
      </c>
      <c r="O6834">
        <v>1739593</v>
      </c>
      <c r="P6834">
        <v>10774982</v>
      </c>
      <c r="Q6834">
        <v>0</v>
      </c>
      <c r="R6834">
        <v>472479</v>
      </c>
      <c r="S6834">
        <v>12987054</v>
      </c>
      <c r="T6834">
        <v>0</v>
      </c>
      <c r="U6834">
        <v>12987054</v>
      </c>
      <c r="V6834">
        <v>115</v>
      </c>
    </row>
    <row r="6835" spans="1:22" x14ac:dyDescent="0.3">
      <c r="A6835">
        <v>202324</v>
      </c>
      <c r="B6835" t="s">
        <v>820</v>
      </c>
      <c r="C6835" t="s">
        <v>821</v>
      </c>
      <c r="D6835" t="s">
        <v>822</v>
      </c>
      <c r="E6835" t="s">
        <v>823</v>
      </c>
      <c r="F6835" t="s">
        <v>866</v>
      </c>
      <c r="G6835" t="s">
        <v>867</v>
      </c>
      <c r="H6835" t="s">
        <v>1012</v>
      </c>
      <c r="I6835">
        <v>341</v>
      </c>
      <c r="J6835" t="s">
        <v>1013</v>
      </c>
      <c r="K6835" t="s">
        <v>828</v>
      </c>
      <c r="L6835" t="s">
        <v>572</v>
      </c>
      <c r="M6835">
        <v>0</v>
      </c>
      <c r="N6835">
        <v>0</v>
      </c>
      <c r="O6835">
        <v>2311120</v>
      </c>
      <c r="P6835">
        <v>11762941</v>
      </c>
      <c r="Q6835">
        <v>2046752</v>
      </c>
      <c r="R6835">
        <v>543730</v>
      </c>
      <c r="S6835">
        <v>16664543</v>
      </c>
      <c r="T6835">
        <v>0</v>
      </c>
      <c r="U6835">
        <v>16664543</v>
      </c>
      <c r="V6835">
        <v>152</v>
      </c>
    </row>
    <row r="6836" spans="1:22" x14ac:dyDescent="0.3">
      <c r="A6836">
        <v>202122</v>
      </c>
      <c r="B6836" t="s">
        <v>820</v>
      </c>
      <c r="C6836" t="s">
        <v>821</v>
      </c>
      <c r="D6836" t="s">
        <v>822</v>
      </c>
      <c r="E6836" t="s">
        <v>823</v>
      </c>
      <c r="F6836" t="s">
        <v>866</v>
      </c>
      <c r="G6836" t="s">
        <v>867</v>
      </c>
      <c r="H6836" t="s">
        <v>1012</v>
      </c>
      <c r="I6836">
        <v>341</v>
      </c>
      <c r="J6836" t="s">
        <v>1013</v>
      </c>
      <c r="K6836" t="s">
        <v>828</v>
      </c>
      <c r="L6836" t="s">
        <v>539</v>
      </c>
      <c r="M6836">
        <v>0</v>
      </c>
      <c r="N6836">
        <v>250000</v>
      </c>
      <c r="O6836">
        <v>0</v>
      </c>
      <c r="P6836" t="s">
        <v>829</v>
      </c>
      <c r="Q6836" t="s">
        <v>829</v>
      </c>
      <c r="R6836" t="s">
        <v>829</v>
      </c>
      <c r="S6836">
        <v>250000</v>
      </c>
      <c r="T6836">
        <v>0</v>
      </c>
      <c r="U6836">
        <v>250000</v>
      </c>
      <c r="V6836">
        <v>2</v>
      </c>
    </row>
    <row r="6837" spans="1:22" x14ac:dyDescent="0.3">
      <c r="A6837">
        <v>202223</v>
      </c>
      <c r="B6837" t="s">
        <v>820</v>
      </c>
      <c r="C6837" t="s">
        <v>821</v>
      </c>
      <c r="D6837" t="s">
        <v>822</v>
      </c>
      <c r="E6837" t="s">
        <v>823</v>
      </c>
      <c r="F6837" t="s">
        <v>866</v>
      </c>
      <c r="G6837" t="s">
        <v>867</v>
      </c>
      <c r="H6837" t="s">
        <v>1012</v>
      </c>
      <c r="I6837">
        <v>341</v>
      </c>
      <c r="J6837" t="s">
        <v>1013</v>
      </c>
      <c r="K6837" t="s">
        <v>828</v>
      </c>
      <c r="L6837" t="s">
        <v>539</v>
      </c>
      <c r="M6837">
        <v>0</v>
      </c>
      <c r="N6837">
        <v>164700</v>
      </c>
      <c r="O6837">
        <v>105300</v>
      </c>
      <c r="P6837" t="s">
        <v>829</v>
      </c>
      <c r="Q6837" t="s">
        <v>829</v>
      </c>
      <c r="R6837" t="s">
        <v>829</v>
      </c>
      <c r="S6837">
        <v>270000</v>
      </c>
      <c r="T6837">
        <v>0</v>
      </c>
      <c r="U6837">
        <v>270000</v>
      </c>
      <c r="V6837">
        <v>2</v>
      </c>
    </row>
    <row r="6838" spans="1:22" x14ac:dyDescent="0.3">
      <c r="A6838">
        <v>202324</v>
      </c>
      <c r="B6838" t="s">
        <v>820</v>
      </c>
      <c r="C6838" t="s">
        <v>821</v>
      </c>
      <c r="D6838" t="s">
        <v>822</v>
      </c>
      <c r="E6838" t="s">
        <v>823</v>
      </c>
      <c r="F6838" t="s">
        <v>866</v>
      </c>
      <c r="G6838" t="s">
        <v>867</v>
      </c>
      <c r="H6838" t="s">
        <v>1012</v>
      </c>
      <c r="I6838">
        <v>341</v>
      </c>
      <c r="J6838" t="s">
        <v>1013</v>
      </c>
      <c r="K6838" t="s">
        <v>828</v>
      </c>
      <c r="L6838" t="s">
        <v>539</v>
      </c>
      <c r="M6838">
        <v>0</v>
      </c>
      <c r="N6838">
        <v>476250</v>
      </c>
      <c r="O6838">
        <v>304487</v>
      </c>
      <c r="P6838" t="s">
        <v>829</v>
      </c>
      <c r="Q6838" t="s">
        <v>829</v>
      </c>
      <c r="R6838" t="s">
        <v>829</v>
      </c>
      <c r="S6838">
        <v>780737</v>
      </c>
      <c r="T6838">
        <v>0</v>
      </c>
      <c r="U6838">
        <v>780737</v>
      </c>
      <c r="V6838">
        <v>7</v>
      </c>
    </row>
    <row r="6839" spans="1:22" x14ac:dyDescent="0.3">
      <c r="A6839">
        <v>202122</v>
      </c>
      <c r="B6839" t="s">
        <v>820</v>
      </c>
      <c r="C6839" t="s">
        <v>821</v>
      </c>
      <c r="D6839" t="s">
        <v>822</v>
      </c>
      <c r="E6839" t="s">
        <v>823</v>
      </c>
      <c r="F6839" t="s">
        <v>866</v>
      </c>
      <c r="G6839" t="s">
        <v>867</v>
      </c>
      <c r="H6839" t="s">
        <v>1012</v>
      </c>
      <c r="I6839">
        <v>341</v>
      </c>
      <c r="J6839" t="s">
        <v>1013</v>
      </c>
      <c r="K6839" t="s">
        <v>828</v>
      </c>
      <c r="L6839" t="s">
        <v>541</v>
      </c>
      <c r="M6839">
        <v>689879</v>
      </c>
      <c r="N6839">
        <v>3428717</v>
      </c>
      <c r="O6839">
        <v>2339964</v>
      </c>
      <c r="P6839">
        <v>463645</v>
      </c>
      <c r="Q6839">
        <v>0</v>
      </c>
      <c r="R6839">
        <v>578909</v>
      </c>
      <c r="S6839">
        <v>7501115</v>
      </c>
      <c r="T6839">
        <v>666571</v>
      </c>
      <c r="U6839">
        <v>6834544</v>
      </c>
      <c r="V6839">
        <v>59</v>
      </c>
    </row>
    <row r="6840" spans="1:22" x14ac:dyDescent="0.3">
      <c r="A6840">
        <v>202223</v>
      </c>
      <c r="B6840" t="s">
        <v>820</v>
      </c>
      <c r="C6840" t="s">
        <v>821</v>
      </c>
      <c r="D6840" t="s">
        <v>822</v>
      </c>
      <c r="E6840" t="s">
        <v>823</v>
      </c>
      <c r="F6840" t="s">
        <v>866</v>
      </c>
      <c r="G6840" t="s">
        <v>867</v>
      </c>
      <c r="H6840" t="s">
        <v>1012</v>
      </c>
      <c r="I6840">
        <v>341</v>
      </c>
      <c r="J6840" t="s">
        <v>1013</v>
      </c>
      <c r="K6840" t="s">
        <v>828</v>
      </c>
      <c r="L6840" t="s">
        <v>541</v>
      </c>
      <c r="M6840">
        <v>1127608</v>
      </c>
      <c r="N6840">
        <v>5441168</v>
      </c>
      <c r="O6840">
        <v>2063790</v>
      </c>
      <c r="P6840">
        <v>454544</v>
      </c>
      <c r="Q6840">
        <v>0</v>
      </c>
      <c r="R6840">
        <v>749118</v>
      </c>
      <c r="S6840">
        <v>9836227</v>
      </c>
      <c r="T6840">
        <v>0</v>
      </c>
      <c r="U6840">
        <v>9836227</v>
      </c>
      <c r="V6840">
        <v>87</v>
      </c>
    </row>
    <row r="6841" spans="1:22" x14ac:dyDescent="0.3">
      <c r="A6841">
        <v>202324</v>
      </c>
      <c r="B6841" t="s">
        <v>820</v>
      </c>
      <c r="C6841" t="s">
        <v>821</v>
      </c>
      <c r="D6841" t="s">
        <v>822</v>
      </c>
      <c r="E6841" t="s">
        <v>823</v>
      </c>
      <c r="F6841" t="s">
        <v>866</v>
      </c>
      <c r="G6841" t="s">
        <v>867</v>
      </c>
      <c r="H6841" t="s">
        <v>1012</v>
      </c>
      <c r="I6841">
        <v>341</v>
      </c>
      <c r="J6841" t="s">
        <v>1013</v>
      </c>
      <c r="K6841" t="s">
        <v>828</v>
      </c>
      <c r="L6841" t="s">
        <v>541</v>
      </c>
      <c r="M6841">
        <v>611802</v>
      </c>
      <c r="N6841">
        <v>4468361</v>
      </c>
      <c r="O6841">
        <v>2479583</v>
      </c>
      <c r="P6841">
        <v>1591891</v>
      </c>
      <c r="Q6841">
        <v>290569</v>
      </c>
      <c r="R6841">
        <v>208487</v>
      </c>
      <c r="S6841">
        <v>9650693</v>
      </c>
      <c r="T6841">
        <v>0</v>
      </c>
      <c r="U6841">
        <v>9650693</v>
      </c>
      <c r="V6841">
        <v>88</v>
      </c>
    </row>
    <row r="6842" spans="1:22" x14ac:dyDescent="0.3">
      <c r="A6842">
        <v>202122</v>
      </c>
      <c r="B6842" t="s">
        <v>820</v>
      </c>
      <c r="C6842" t="s">
        <v>821</v>
      </c>
      <c r="D6842" t="s">
        <v>822</v>
      </c>
      <c r="E6842" t="s">
        <v>823</v>
      </c>
      <c r="F6842" t="s">
        <v>866</v>
      </c>
      <c r="G6842" t="s">
        <v>867</v>
      </c>
      <c r="H6842" t="s">
        <v>1012</v>
      </c>
      <c r="I6842">
        <v>341</v>
      </c>
      <c r="J6842" t="s">
        <v>1013</v>
      </c>
      <c r="K6842" t="s">
        <v>828</v>
      </c>
      <c r="L6842" t="s">
        <v>831</v>
      </c>
      <c r="M6842" t="s">
        <v>829</v>
      </c>
      <c r="N6842" t="s">
        <v>829</v>
      </c>
      <c r="O6842" t="s">
        <v>829</v>
      </c>
      <c r="P6842">
        <v>1421239</v>
      </c>
      <c r="Q6842">
        <v>0</v>
      </c>
      <c r="R6842" t="s">
        <v>829</v>
      </c>
      <c r="S6842">
        <v>1421239</v>
      </c>
      <c r="T6842">
        <v>0</v>
      </c>
      <c r="U6842">
        <v>1421239</v>
      </c>
      <c r="V6842">
        <v>12</v>
      </c>
    </row>
    <row r="6843" spans="1:22" x14ac:dyDescent="0.3">
      <c r="A6843">
        <v>202223</v>
      </c>
      <c r="B6843" t="s">
        <v>820</v>
      </c>
      <c r="C6843" t="s">
        <v>821</v>
      </c>
      <c r="D6843" t="s">
        <v>822</v>
      </c>
      <c r="E6843" t="s">
        <v>823</v>
      </c>
      <c r="F6843" t="s">
        <v>866</v>
      </c>
      <c r="G6843" t="s">
        <v>867</v>
      </c>
      <c r="H6843" t="s">
        <v>1012</v>
      </c>
      <c r="I6843">
        <v>341</v>
      </c>
      <c r="J6843" t="s">
        <v>1013</v>
      </c>
      <c r="K6843" t="s">
        <v>828</v>
      </c>
      <c r="L6843" t="s">
        <v>831</v>
      </c>
      <c r="M6843" t="s">
        <v>829</v>
      </c>
      <c r="N6843" t="s">
        <v>829</v>
      </c>
      <c r="O6843" t="s">
        <v>829</v>
      </c>
      <c r="P6843">
        <v>1119307</v>
      </c>
      <c r="Q6843">
        <v>0</v>
      </c>
      <c r="R6843" t="s">
        <v>829</v>
      </c>
      <c r="S6843">
        <v>1119307</v>
      </c>
      <c r="T6843">
        <v>0</v>
      </c>
      <c r="U6843">
        <v>1119307</v>
      </c>
      <c r="V6843">
        <v>10</v>
      </c>
    </row>
    <row r="6844" spans="1:22" x14ac:dyDescent="0.3">
      <c r="A6844">
        <v>202324</v>
      </c>
      <c r="B6844" t="s">
        <v>820</v>
      </c>
      <c r="C6844" t="s">
        <v>821</v>
      </c>
      <c r="D6844" t="s">
        <v>822</v>
      </c>
      <c r="E6844" t="s">
        <v>823</v>
      </c>
      <c r="F6844" t="s">
        <v>866</v>
      </c>
      <c r="G6844" t="s">
        <v>867</v>
      </c>
      <c r="H6844" t="s">
        <v>1012</v>
      </c>
      <c r="I6844">
        <v>341</v>
      </c>
      <c r="J6844" t="s">
        <v>1013</v>
      </c>
      <c r="K6844" t="s">
        <v>828</v>
      </c>
      <c r="L6844" t="s">
        <v>831</v>
      </c>
      <c r="M6844" t="s">
        <v>829</v>
      </c>
      <c r="N6844" t="s">
        <v>829</v>
      </c>
      <c r="O6844" t="s">
        <v>829</v>
      </c>
      <c r="P6844">
        <v>0</v>
      </c>
      <c r="Q6844">
        <v>0</v>
      </c>
      <c r="R6844" t="s">
        <v>829</v>
      </c>
      <c r="S6844">
        <v>0</v>
      </c>
      <c r="T6844">
        <v>0</v>
      </c>
      <c r="U6844">
        <v>0</v>
      </c>
      <c r="V6844">
        <v>0</v>
      </c>
    </row>
    <row r="6845" spans="1:22" x14ac:dyDescent="0.3">
      <c r="A6845">
        <v>202122</v>
      </c>
      <c r="B6845" t="s">
        <v>820</v>
      </c>
      <c r="C6845" t="s">
        <v>821</v>
      </c>
      <c r="D6845" t="s">
        <v>822</v>
      </c>
      <c r="E6845" t="s">
        <v>823</v>
      </c>
      <c r="F6845" t="s">
        <v>866</v>
      </c>
      <c r="G6845" t="s">
        <v>867</v>
      </c>
      <c r="H6845" t="s">
        <v>1012</v>
      </c>
      <c r="I6845">
        <v>341</v>
      </c>
      <c r="J6845" t="s">
        <v>1013</v>
      </c>
      <c r="K6845" t="s">
        <v>828</v>
      </c>
      <c r="L6845" t="s">
        <v>832</v>
      </c>
      <c r="M6845">
        <v>0</v>
      </c>
      <c r="N6845">
        <v>134839</v>
      </c>
      <c r="O6845">
        <v>86209</v>
      </c>
      <c r="P6845">
        <v>0</v>
      </c>
      <c r="Q6845">
        <v>750575</v>
      </c>
      <c r="R6845">
        <v>0</v>
      </c>
      <c r="S6845">
        <v>971623</v>
      </c>
      <c r="T6845">
        <v>807127</v>
      </c>
      <c r="U6845">
        <v>164496</v>
      </c>
      <c r="V6845">
        <v>1</v>
      </c>
    </row>
    <row r="6846" spans="1:22" x14ac:dyDescent="0.3">
      <c r="A6846">
        <v>202223</v>
      </c>
      <c r="B6846" t="s">
        <v>820</v>
      </c>
      <c r="C6846" t="s">
        <v>821</v>
      </c>
      <c r="D6846" t="s">
        <v>822</v>
      </c>
      <c r="E6846" t="s">
        <v>823</v>
      </c>
      <c r="F6846" t="s">
        <v>866</v>
      </c>
      <c r="G6846" t="s">
        <v>867</v>
      </c>
      <c r="H6846" t="s">
        <v>1012</v>
      </c>
      <c r="I6846">
        <v>341</v>
      </c>
      <c r="J6846" t="s">
        <v>1013</v>
      </c>
      <c r="K6846" t="s">
        <v>828</v>
      </c>
      <c r="L6846" t="s">
        <v>832</v>
      </c>
      <c r="M6846">
        <v>0</v>
      </c>
      <c r="N6846">
        <v>0</v>
      </c>
      <c r="O6846">
        <v>0</v>
      </c>
      <c r="P6846">
        <v>0</v>
      </c>
      <c r="Q6846">
        <v>0</v>
      </c>
      <c r="R6846">
        <v>0</v>
      </c>
      <c r="S6846">
        <v>0</v>
      </c>
      <c r="T6846">
        <v>0</v>
      </c>
      <c r="U6846">
        <v>0</v>
      </c>
      <c r="V6846">
        <v>0</v>
      </c>
    </row>
    <row r="6847" spans="1:22" x14ac:dyDescent="0.3">
      <c r="A6847">
        <v>202324</v>
      </c>
      <c r="B6847" t="s">
        <v>820</v>
      </c>
      <c r="C6847" t="s">
        <v>821</v>
      </c>
      <c r="D6847" t="s">
        <v>822</v>
      </c>
      <c r="E6847" t="s">
        <v>823</v>
      </c>
      <c r="F6847" t="s">
        <v>866</v>
      </c>
      <c r="G6847" t="s">
        <v>867</v>
      </c>
      <c r="H6847" t="s">
        <v>1012</v>
      </c>
      <c r="I6847">
        <v>341</v>
      </c>
      <c r="J6847" t="s">
        <v>1013</v>
      </c>
      <c r="K6847" t="s">
        <v>828</v>
      </c>
      <c r="L6847" t="s">
        <v>832</v>
      </c>
      <c r="M6847">
        <v>0</v>
      </c>
      <c r="N6847">
        <v>0</v>
      </c>
      <c r="O6847">
        <v>0</v>
      </c>
      <c r="P6847">
        <v>0</v>
      </c>
      <c r="Q6847">
        <v>588357</v>
      </c>
      <c r="R6847">
        <v>0</v>
      </c>
      <c r="S6847">
        <v>588357</v>
      </c>
      <c r="T6847">
        <v>0</v>
      </c>
      <c r="U6847">
        <v>588357</v>
      </c>
      <c r="V6847">
        <v>5</v>
      </c>
    </row>
    <row r="6848" spans="1:22" x14ac:dyDescent="0.3">
      <c r="A6848">
        <v>202122</v>
      </c>
      <c r="B6848" t="s">
        <v>820</v>
      </c>
      <c r="C6848" t="s">
        <v>821</v>
      </c>
      <c r="D6848" t="s">
        <v>822</v>
      </c>
      <c r="E6848" t="s">
        <v>823</v>
      </c>
      <c r="F6848" t="s">
        <v>866</v>
      </c>
      <c r="G6848" t="s">
        <v>867</v>
      </c>
      <c r="H6848" t="s">
        <v>1012</v>
      </c>
      <c r="I6848">
        <v>341</v>
      </c>
      <c r="J6848" t="s">
        <v>1013</v>
      </c>
      <c r="K6848" t="s">
        <v>828</v>
      </c>
      <c r="L6848" t="s">
        <v>544</v>
      </c>
      <c r="M6848">
        <v>0</v>
      </c>
      <c r="N6848">
        <v>633679</v>
      </c>
      <c r="O6848">
        <v>0</v>
      </c>
      <c r="P6848">
        <v>0</v>
      </c>
      <c r="Q6848">
        <v>0</v>
      </c>
      <c r="R6848">
        <v>0</v>
      </c>
      <c r="S6848">
        <v>633679</v>
      </c>
      <c r="T6848">
        <v>21700</v>
      </c>
      <c r="U6848">
        <v>611979</v>
      </c>
      <c r="V6848">
        <v>5</v>
      </c>
    </row>
    <row r="6849" spans="1:22" x14ac:dyDescent="0.3">
      <c r="A6849">
        <v>202223</v>
      </c>
      <c r="B6849" t="s">
        <v>820</v>
      </c>
      <c r="C6849" t="s">
        <v>821</v>
      </c>
      <c r="D6849" t="s">
        <v>822</v>
      </c>
      <c r="E6849" t="s">
        <v>823</v>
      </c>
      <c r="F6849" t="s">
        <v>866</v>
      </c>
      <c r="G6849" t="s">
        <v>867</v>
      </c>
      <c r="H6849" t="s">
        <v>1012</v>
      </c>
      <c r="I6849">
        <v>341</v>
      </c>
      <c r="J6849" t="s">
        <v>1013</v>
      </c>
      <c r="K6849" t="s">
        <v>828</v>
      </c>
      <c r="L6849" t="s">
        <v>544</v>
      </c>
      <c r="M6849">
        <v>8407</v>
      </c>
      <c r="N6849">
        <v>540494</v>
      </c>
      <c r="O6849">
        <v>73563</v>
      </c>
      <c r="P6849">
        <v>6305</v>
      </c>
      <c r="Q6849">
        <v>0</v>
      </c>
      <c r="R6849">
        <v>14713</v>
      </c>
      <c r="S6849">
        <v>643482</v>
      </c>
      <c r="T6849">
        <v>0</v>
      </c>
      <c r="U6849">
        <v>643482</v>
      </c>
      <c r="V6849">
        <v>6</v>
      </c>
    </row>
    <row r="6850" spans="1:22" x14ac:dyDescent="0.3">
      <c r="A6850">
        <v>202324</v>
      </c>
      <c r="B6850" t="s">
        <v>820</v>
      </c>
      <c r="C6850" t="s">
        <v>821</v>
      </c>
      <c r="D6850" t="s">
        <v>822</v>
      </c>
      <c r="E6850" t="s">
        <v>823</v>
      </c>
      <c r="F6850" t="s">
        <v>866</v>
      </c>
      <c r="G6850" t="s">
        <v>867</v>
      </c>
      <c r="H6850" t="s">
        <v>1012</v>
      </c>
      <c r="I6850">
        <v>341</v>
      </c>
      <c r="J6850" t="s">
        <v>1013</v>
      </c>
      <c r="K6850" t="s">
        <v>828</v>
      </c>
      <c r="L6850" t="s">
        <v>544</v>
      </c>
      <c r="M6850">
        <v>2800</v>
      </c>
      <c r="N6850">
        <v>432908</v>
      </c>
      <c r="O6850">
        <v>24500</v>
      </c>
      <c r="P6850">
        <v>2100</v>
      </c>
      <c r="Q6850">
        <v>0</v>
      </c>
      <c r="R6850">
        <v>4900</v>
      </c>
      <c r="S6850">
        <v>467208</v>
      </c>
      <c r="T6850">
        <v>0</v>
      </c>
      <c r="U6850">
        <v>467208</v>
      </c>
      <c r="V6850">
        <v>4</v>
      </c>
    </row>
    <row r="6851" spans="1:22" x14ac:dyDescent="0.3">
      <c r="A6851">
        <v>202122</v>
      </c>
      <c r="B6851" t="s">
        <v>820</v>
      </c>
      <c r="C6851" t="s">
        <v>821</v>
      </c>
      <c r="D6851" t="s">
        <v>822</v>
      </c>
      <c r="E6851" t="s">
        <v>823</v>
      </c>
      <c r="F6851" t="s">
        <v>866</v>
      </c>
      <c r="G6851" t="s">
        <v>867</v>
      </c>
      <c r="H6851" t="s">
        <v>1012</v>
      </c>
      <c r="I6851">
        <v>341</v>
      </c>
      <c r="J6851" t="s">
        <v>1013</v>
      </c>
      <c r="K6851" t="s">
        <v>828</v>
      </c>
      <c r="L6851" t="s">
        <v>600</v>
      </c>
      <c r="M6851" t="s">
        <v>829</v>
      </c>
      <c r="N6851" t="s">
        <v>829</v>
      </c>
      <c r="O6851" t="s">
        <v>829</v>
      </c>
      <c r="P6851">
        <v>0</v>
      </c>
      <c r="Q6851">
        <v>0</v>
      </c>
      <c r="R6851" t="s">
        <v>829</v>
      </c>
      <c r="S6851">
        <v>0</v>
      </c>
      <c r="T6851">
        <v>0</v>
      </c>
      <c r="U6851">
        <v>0</v>
      </c>
      <c r="V6851">
        <v>0</v>
      </c>
    </row>
    <row r="6852" spans="1:22" x14ac:dyDescent="0.3">
      <c r="A6852">
        <v>202223</v>
      </c>
      <c r="B6852" t="s">
        <v>820</v>
      </c>
      <c r="C6852" t="s">
        <v>821</v>
      </c>
      <c r="D6852" t="s">
        <v>822</v>
      </c>
      <c r="E6852" t="s">
        <v>823</v>
      </c>
      <c r="F6852" t="s">
        <v>866</v>
      </c>
      <c r="G6852" t="s">
        <v>867</v>
      </c>
      <c r="H6852" t="s">
        <v>1012</v>
      </c>
      <c r="I6852">
        <v>341</v>
      </c>
      <c r="J6852" t="s">
        <v>1013</v>
      </c>
      <c r="K6852" t="s">
        <v>828</v>
      </c>
      <c r="L6852" t="s">
        <v>600</v>
      </c>
      <c r="M6852" t="s">
        <v>829</v>
      </c>
      <c r="N6852" t="s">
        <v>829</v>
      </c>
      <c r="O6852" t="s">
        <v>829</v>
      </c>
      <c r="P6852">
        <v>0</v>
      </c>
      <c r="Q6852">
        <v>0</v>
      </c>
      <c r="R6852" t="s">
        <v>829</v>
      </c>
      <c r="S6852">
        <v>0</v>
      </c>
      <c r="T6852">
        <v>0</v>
      </c>
      <c r="U6852">
        <v>0</v>
      </c>
      <c r="V6852">
        <v>0</v>
      </c>
    </row>
    <row r="6853" spans="1:22" x14ac:dyDescent="0.3">
      <c r="A6853">
        <v>202324</v>
      </c>
      <c r="B6853" t="s">
        <v>820</v>
      </c>
      <c r="C6853" t="s">
        <v>821</v>
      </c>
      <c r="D6853" t="s">
        <v>822</v>
      </c>
      <c r="E6853" t="s">
        <v>823</v>
      </c>
      <c r="F6853" t="s">
        <v>866</v>
      </c>
      <c r="G6853" t="s">
        <v>867</v>
      </c>
      <c r="H6853" t="s">
        <v>1012</v>
      </c>
      <c r="I6853">
        <v>341</v>
      </c>
      <c r="J6853" t="s">
        <v>1013</v>
      </c>
      <c r="K6853" t="s">
        <v>828</v>
      </c>
      <c r="L6853" t="s">
        <v>600</v>
      </c>
      <c r="M6853" t="s">
        <v>829</v>
      </c>
      <c r="N6853" t="s">
        <v>829</v>
      </c>
      <c r="O6853" t="s">
        <v>829</v>
      </c>
      <c r="P6853">
        <v>0</v>
      </c>
      <c r="Q6853">
        <v>0</v>
      </c>
      <c r="R6853" t="s">
        <v>829</v>
      </c>
      <c r="S6853">
        <v>0</v>
      </c>
      <c r="T6853">
        <v>0</v>
      </c>
      <c r="U6853">
        <v>0</v>
      </c>
      <c r="V6853">
        <v>0</v>
      </c>
    </row>
    <row r="6854" spans="1:22" x14ac:dyDescent="0.3">
      <c r="A6854">
        <v>202122</v>
      </c>
      <c r="B6854" t="s">
        <v>820</v>
      </c>
      <c r="C6854" t="s">
        <v>821</v>
      </c>
      <c r="D6854" t="s">
        <v>822</v>
      </c>
      <c r="E6854" t="s">
        <v>823</v>
      </c>
      <c r="F6854" t="s">
        <v>866</v>
      </c>
      <c r="G6854" t="s">
        <v>867</v>
      </c>
      <c r="H6854" t="s">
        <v>1012</v>
      </c>
      <c r="I6854">
        <v>341</v>
      </c>
      <c r="J6854" t="s">
        <v>1013</v>
      </c>
      <c r="K6854" t="s">
        <v>828</v>
      </c>
      <c r="L6854" t="s">
        <v>247</v>
      </c>
      <c r="M6854">
        <v>0</v>
      </c>
      <c r="N6854">
        <v>0</v>
      </c>
      <c r="O6854">
        <v>0</v>
      </c>
      <c r="P6854">
        <v>0</v>
      </c>
      <c r="Q6854">
        <v>0</v>
      </c>
      <c r="R6854">
        <v>0</v>
      </c>
      <c r="S6854">
        <v>0</v>
      </c>
      <c r="T6854">
        <v>0</v>
      </c>
      <c r="U6854">
        <v>0</v>
      </c>
      <c r="V6854">
        <v>0</v>
      </c>
    </row>
    <row r="6855" spans="1:22" x14ac:dyDescent="0.3">
      <c r="A6855">
        <v>202223</v>
      </c>
      <c r="B6855" t="s">
        <v>820</v>
      </c>
      <c r="C6855" t="s">
        <v>821</v>
      </c>
      <c r="D6855" t="s">
        <v>822</v>
      </c>
      <c r="E6855" t="s">
        <v>823</v>
      </c>
      <c r="F6855" t="s">
        <v>866</v>
      </c>
      <c r="G6855" t="s">
        <v>867</v>
      </c>
      <c r="H6855" t="s">
        <v>1012</v>
      </c>
      <c r="I6855">
        <v>341</v>
      </c>
      <c r="J6855" t="s">
        <v>1013</v>
      </c>
      <c r="K6855" t="s">
        <v>828</v>
      </c>
      <c r="L6855" t="s">
        <v>247</v>
      </c>
      <c r="M6855">
        <v>0</v>
      </c>
      <c r="N6855">
        <v>0</v>
      </c>
      <c r="O6855">
        <v>0</v>
      </c>
      <c r="P6855">
        <v>0</v>
      </c>
      <c r="Q6855">
        <v>0</v>
      </c>
      <c r="R6855">
        <v>0</v>
      </c>
      <c r="S6855">
        <v>0</v>
      </c>
      <c r="T6855">
        <v>0</v>
      </c>
      <c r="U6855">
        <v>0</v>
      </c>
      <c r="V6855">
        <v>0</v>
      </c>
    </row>
    <row r="6856" spans="1:22" x14ac:dyDescent="0.3">
      <c r="A6856">
        <v>202324</v>
      </c>
      <c r="B6856" t="s">
        <v>820</v>
      </c>
      <c r="C6856" t="s">
        <v>821</v>
      </c>
      <c r="D6856" t="s">
        <v>822</v>
      </c>
      <c r="E6856" t="s">
        <v>823</v>
      </c>
      <c r="F6856" t="s">
        <v>866</v>
      </c>
      <c r="G6856" t="s">
        <v>867</v>
      </c>
      <c r="H6856" t="s">
        <v>1012</v>
      </c>
      <c r="I6856">
        <v>341</v>
      </c>
      <c r="J6856" t="s">
        <v>1013</v>
      </c>
      <c r="K6856" t="s">
        <v>828</v>
      </c>
      <c r="L6856" t="s">
        <v>247</v>
      </c>
      <c r="M6856">
        <v>0</v>
      </c>
      <c r="N6856">
        <v>0</v>
      </c>
      <c r="O6856">
        <v>0</v>
      </c>
      <c r="P6856">
        <v>0</v>
      </c>
      <c r="Q6856">
        <v>0</v>
      </c>
      <c r="R6856">
        <v>0</v>
      </c>
      <c r="S6856">
        <v>0</v>
      </c>
      <c r="T6856">
        <v>0</v>
      </c>
      <c r="U6856">
        <v>0</v>
      </c>
      <c r="V6856">
        <v>0</v>
      </c>
    </row>
    <row r="6857" spans="1:22" x14ac:dyDescent="0.3">
      <c r="A6857">
        <v>202122</v>
      </c>
      <c r="B6857" t="s">
        <v>820</v>
      </c>
      <c r="C6857" t="s">
        <v>821</v>
      </c>
      <c r="D6857" t="s">
        <v>822</v>
      </c>
      <c r="E6857" t="s">
        <v>823</v>
      </c>
      <c r="F6857" t="s">
        <v>866</v>
      </c>
      <c r="G6857" t="s">
        <v>867</v>
      </c>
      <c r="H6857" t="s">
        <v>1012</v>
      </c>
      <c r="I6857">
        <v>341</v>
      </c>
      <c r="J6857" t="s">
        <v>1013</v>
      </c>
      <c r="K6857" t="s">
        <v>828</v>
      </c>
      <c r="L6857" t="s">
        <v>833</v>
      </c>
      <c r="M6857">
        <v>36433019</v>
      </c>
      <c r="N6857">
        <v>187893606</v>
      </c>
      <c r="O6857">
        <v>94040918</v>
      </c>
      <c r="P6857">
        <v>40329591</v>
      </c>
      <c r="Q6857">
        <v>7363363</v>
      </c>
      <c r="R6857">
        <v>1630849</v>
      </c>
      <c r="S6857">
        <v>369188162</v>
      </c>
      <c r="T6857">
        <v>3953973</v>
      </c>
      <c r="U6857">
        <v>365234189</v>
      </c>
      <c r="V6857" t="s">
        <v>834</v>
      </c>
    </row>
    <row r="6858" spans="1:22" x14ac:dyDescent="0.3">
      <c r="A6858">
        <v>202223</v>
      </c>
      <c r="B6858" t="s">
        <v>820</v>
      </c>
      <c r="C6858" t="s">
        <v>821</v>
      </c>
      <c r="D6858" t="s">
        <v>822</v>
      </c>
      <c r="E6858" t="s">
        <v>823</v>
      </c>
      <c r="F6858" t="s">
        <v>866</v>
      </c>
      <c r="G6858" t="s">
        <v>867</v>
      </c>
      <c r="H6858" t="s">
        <v>1012</v>
      </c>
      <c r="I6858">
        <v>341</v>
      </c>
      <c r="J6858" t="s">
        <v>1013</v>
      </c>
      <c r="K6858" t="s">
        <v>828</v>
      </c>
      <c r="L6858" t="s">
        <v>833</v>
      </c>
      <c r="M6858">
        <v>37702393</v>
      </c>
      <c r="N6858">
        <v>193151307</v>
      </c>
      <c r="O6858">
        <v>93048293</v>
      </c>
      <c r="P6858">
        <v>45781371</v>
      </c>
      <c r="Q6858">
        <v>3630097</v>
      </c>
      <c r="R6858">
        <v>2345644</v>
      </c>
      <c r="S6858">
        <v>377585402</v>
      </c>
      <c r="T6858">
        <v>138953</v>
      </c>
      <c r="U6858">
        <v>377446449</v>
      </c>
      <c r="V6858" t="s">
        <v>834</v>
      </c>
    </row>
    <row r="6859" spans="1:22" x14ac:dyDescent="0.3">
      <c r="A6859">
        <v>202324</v>
      </c>
      <c r="B6859" t="s">
        <v>820</v>
      </c>
      <c r="C6859" t="s">
        <v>821</v>
      </c>
      <c r="D6859" t="s">
        <v>822</v>
      </c>
      <c r="E6859" t="s">
        <v>823</v>
      </c>
      <c r="F6859" t="s">
        <v>866</v>
      </c>
      <c r="G6859" t="s">
        <v>867</v>
      </c>
      <c r="H6859" t="s">
        <v>1012</v>
      </c>
      <c r="I6859">
        <v>341</v>
      </c>
      <c r="J6859" t="s">
        <v>1013</v>
      </c>
      <c r="K6859" t="s">
        <v>828</v>
      </c>
      <c r="L6859" t="s">
        <v>833</v>
      </c>
      <c r="M6859">
        <v>37435336</v>
      </c>
      <c r="N6859">
        <v>199611956</v>
      </c>
      <c r="O6859">
        <v>86987406</v>
      </c>
      <c r="P6859">
        <v>54691107</v>
      </c>
      <c r="Q6859">
        <v>9177153</v>
      </c>
      <c r="R6859">
        <v>6034782</v>
      </c>
      <c r="S6859">
        <v>395303301</v>
      </c>
      <c r="T6859">
        <v>3836434</v>
      </c>
      <c r="U6859">
        <v>391466867</v>
      </c>
      <c r="V6859" t="s">
        <v>834</v>
      </c>
    </row>
    <row r="6860" spans="1:22" x14ac:dyDescent="0.3">
      <c r="A6860">
        <v>202122</v>
      </c>
      <c r="B6860" t="s">
        <v>820</v>
      </c>
      <c r="C6860" t="s">
        <v>821</v>
      </c>
      <c r="D6860" t="s">
        <v>822</v>
      </c>
      <c r="E6860" t="s">
        <v>823</v>
      </c>
      <c r="F6860" t="s">
        <v>866</v>
      </c>
      <c r="G6860" t="s">
        <v>867</v>
      </c>
      <c r="H6860" t="s">
        <v>1012</v>
      </c>
      <c r="I6860">
        <v>341</v>
      </c>
      <c r="J6860" t="s">
        <v>1013</v>
      </c>
      <c r="K6860" t="s">
        <v>835</v>
      </c>
      <c r="L6860" t="s">
        <v>836</v>
      </c>
      <c r="M6860" t="s">
        <v>829</v>
      </c>
      <c r="N6860" t="s">
        <v>829</v>
      </c>
      <c r="O6860" t="s">
        <v>829</v>
      </c>
      <c r="P6860" t="s">
        <v>829</v>
      </c>
      <c r="Q6860" t="s">
        <v>829</v>
      </c>
      <c r="R6860" t="s">
        <v>829</v>
      </c>
      <c r="S6860">
        <v>356086706</v>
      </c>
      <c r="T6860" t="s">
        <v>829</v>
      </c>
      <c r="U6860" t="s">
        <v>829</v>
      </c>
      <c r="V6860" t="s">
        <v>834</v>
      </c>
    </row>
    <row r="6861" spans="1:22" x14ac:dyDescent="0.3">
      <c r="A6861">
        <v>202223</v>
      </c>
      <c r="B6861" t="s">
        <v>820</v>
      </c>
      <c r="C6861" t="s">
        <v>821</v>
      </c>
      <c r="D6861" t="s">
        <v>822</v>
      </c>
      <c r="E6861" t="s">
        <v>823</v>
      </c>
      <c r="F6861" t="s">
        <v>866</v>
      </c>
      <c r="G6861" t="s">
        <v>867</v>
      </c>
      <c r="H6861" t="s">
        <v>1012</v>
      </c>
      <c r="I6861">
        <v>341</v>
      </c>
      <c r="J6861" t="s">
        <v>1013</v>
      </c>
      <c r="K6861" t="s">
        <v>835</v>
      </c>
      <c r="L6861" t="s">
        <v>836</v>
      </c>
      <c r="M6861" t="s">
        <v>829</v>
      </c>
      <c r="N6861" t="s">
        <v>829</v>
      </c>
      <c r="O6861" t="s">
        <v>829</v>
      </c>
      <c r="P6861" t="s">
        <v>829</v>
      </c>
      <c r="Q6861" t="s">
        <v>829</v>
      </c>
      <c r="R6861" t="s">
        <v>829</v>
      </c>
      <c r="S6861">
        <v>366016391</v>
      </c>
      <c r="T6861" t="s">
        <v>829</v>
      </c>
      <c r="U6861" t="s">
        <v>829</v>
      </c>
      <c r="V6861" t="s">
        <v>834</v>
      </c>
    </row>
    <row r="6862" spans="1:22" x14ac:dyDescent="0.3">
      <c r="A6862">
        <v>202324</v>
      </c>
      <c r="B6862" t="s">
        <v>820</v>
      </c>
      <c r="C6862" t="s">
        <v>821</v>
      </c>
      <c r="D6862" t="s">
        <v>822</v>
      </c>
      <c r="E6862" t="s">
        <v>823</v>
      </c>
      <c r="F6862" t="s">
        <v>866</v>
      </c>
      <c r="G6862" t="s">
        <v>867</v>
      </c>
      <c r="H6862" t="s">
        <v>1012</v>
      </c>
      <c r="I6862">
        <v>341</v>
      </c>
      <c r="J6862" t="s">
        <v>1013</v>
      </c>
      <c r="K6862" t="s">
        <v>835</v>
      </c>
      <c r="L6862" t="s">
        <v>836</v>
      </c>
      <c r="M6862" t="s">
        <v>829</v>
      </c>
      <c r="N6862" t="s">
        <v>829</v>
      </c>
      <c r="O6862" t="s">
        <v>829</v>
      </c>
      <c r="P6862" t="s">
        <v>829</v>
      </c>
      <c r="Q6862" t="s">
        <v>829</v>
      </c>
      <c r="R6862" t="s">
        <v>829</v>
      </c>
      <c r="S6862">
        <v>388620895</v>
      </c>
      <c r="T6862" t="s">
        <v>829</v>
      </c>
      <c r="U6862" t="s">
        <v>829</v>
      </c>
      <c r="V6862" t="s">
        <v>834</v>
      </c>
    </row>
    <row r="6863" spans="1:22" x14ac:dyDescent="0.3">
      <c r="A6863">
        <v>202122</v>
      </c>
      <c r="B6863" t="s">
        <v>820</v>
      </c>
      <c r="C6863" t="s">
        <v>821</v>
      </c>
      <c r="D6863" t="s">
        <v>822</v>
      </c>
      <c r="E6863" t="s">
        <v>823</v>
      </c>
      <c r="F6863" t="s">
        <v>866</v>
      </c>
      <c r="G6863" t="s">
        <v>867</v>
      </c>
      <c r="H6863" t="s">
        <v>1012</v>
      </c>
      <c r="I6863">
        <v>341</v>
      </c>
      <c r="J6863" t="s">
        <v>1013</v>
      </c>
      <c r="K6863" t="s">
        <v>835</v>
      </c>
      <c r="L6863" t="s">
        <v>837</v>
      </c>
      <c r="M6863" t="s">
        <v>829</v>
      </c>
      <c r="N6863" t="s">
        <v>829</v>
      </c>
      <c r="O6863" t="s">
        <v>829</v>
      </c>
      <c r="P6863" t="s">
        <v>829</v>
      </c>
      <c r="Q6863" t="s">
        <v>829</v>
      </c>
      <c r="R6863" t="s">
        <v>829</v>
      </c>
      <c r="S6863">
        <v>-367797</v>
      </c>
      <c r="T6863" t="s">
        <v>829</v>
      </c>
      <c r="U6863" t="s">
        <v>829</v>
      </c>
      <c r="V6863" t="s">
        <v>834</v>
      </c>
    </row>
    <row r="6864" spans="1:22" x14ac:dyDescent="0.3">
      <c r="A6864">
        <v>202223</v>
      </c>
      <c r="B6864" t="s">
        <v>820</v>
      </c>
      <c r="C6864" t="s">
        <v>821</v>
      </c>
      <c r="D6864" t="s">
        <v>822</v>
      </c>
      <c r="E6864" t="s">
        <v>823</v>
      </c>
      <c r="F6864" t="s">
        <v>866</v>
      </c>
      <c r="G6864" t="s">
        <v>867</v>
      </c>
      <c r="H6864" t="s">
        <v>1012</v>
      </c>
      <c r="I6864">
        <v>341</v>
      </c>
      <c r="J6864" t="s">
        <v>1013</v>
      </c>
      <c r="K6864" t="s">
        <v>835</v>
      </c>
      <c r="L6864" t="s">
        <v>837</v>
      </c>
      <c r="M6864" t="s">
        <v>829</v>
      </c>
      <c r="N6864" t="s">
        <v>829</v>
      </c>
      <c r="O6864" t="s">
        <v>829</v>
      </c>
      <c r="P6864" t="s">
        <v>829</v>
      </c>
      <c r="Q6864" t="s">
        <v>829</v>
      </c>
      <c r="R6864" t="s">
        <v>829</v>
      </c>
      <c r="S6864">
        <v>294927</v>
      </c>
      <c r="T6864" t="s">
        <v>829</v>
      </c>
      <c r="U6864" t="s">
        <v>829</v>
      </c>
      <c r="V6864">
        <v>0</v>
      </c>
    </row>
    <row r="6865" spans="1:22" x14ac:dyDescent="0.3">
      <c r="A6865">
        <v>202324</v>
      </c>
      <c r="B6865" t="s">
        <v>820</v>
      </c>
      <c r="C6865" t="s">
        <v>821</v>
      </c>
      <c r="D6865" t="s">
        <v>822</v>
      </c>
      <c r="E6865" t="s">
        <v>823</v>
      </c>
      <c r="F6865" t="s">
        <v>866</v>
      </c>
      <c r="G6865" t="s">
        <v>867</v>
      </c>
      <c r="H6865" t="s">
        <v>1012</v>
      </c>
      <c r="I6865">
        <v>341</v>
      </c>
      <c r="J6865" t="s">
        <v>1013</v>
      </c>
      <c r="K6865" t="s">
        <v>835</v>
      </c>
      <c r="L6865" t="s">
        <v>837</v>
      </c>
      <c r="M6865" t="s">
        <v>829</v>
      </c>
      <c r="N6865" t="s">
        <v>829</v>
      </c>
      <c r="O6865" t="s">
        <v>829</v>
      </c>
      <c r="P6865" t="s">
        <v>829</v>
      </c>
      <c r="Q6865" t="s">
        <v>829</v>
      </c>
      <c r="R6865" t="s">
        <v>829</v>
      </c>
      <c r="S6865">
        <v>-39230</v>
      </c>
      <c r="T6865" t="s">
        <v>829</v>
      </c>
      <c r="U6865" t="s">
        <v>829</v>
      </c>
      <c r="V6865">
        <v>0</v>
      </c>
    </row>
    <row r="6866" spans="1:22" x14ac:dyDescent="0.3">
      <c r="A6866">
        <v>202122</v>
      </c>
      <c r="B6866" t="s">
        <v>820</v>
      </c>
      <c r="C6866" t="s">
        <v>821</v>
      </c>
      <c r="D6866" t="s">
        <v>822</v>
      </c>
      <c r="E6866" t="s">
        <v>823</v>
      </c>
      <c r="F6866" t="s">
        <v>866</v>
      </c>
      <c r="G6866" t="s">
        <v>867</v>
      </c>
      <c r="H6866" t="s">
        <v>1012</v>
      </c>
      <c r="I6866">
        <v>341</v>
      </c>
      <c r="J6866" t="s">
        <v>1013</v>
      </c>
      <c r="K6866" t="s">
        <v>835</v>
      </c>
      <c r="L6866" t="s">
        <v>838</v>
      </c>
      <c r="M6866" t="s">
        <v>829</v>
      </c>
      <c r="N6866" t="s">
        <v>829</v>
      </c>
      <c r="O6866" t="s">
        <v>829</v>
      </c>
      <c r="P6866" t="s">
        <v>829</v>
      </c>
      <c r="Q6866" t="s">
        <v>829</v>
      </c>
      <c r="R6866" t="s">
        <v>829</v>
      </c>
      <c r="S6866">
        <v>4953213</v>
      </c>
      <c r="T6866" t="s">
        <v>829</v>
      </c>
      <c r="U6866" t="s">
        <v>829</v>
      </c>
      <c r="V6866" t="s">
        <v>834</v>
      </c>
    </row>
    <row r="6867" spans="1:22" x14ac:dyDescent="0.3">
      <c r="A6867">
        <v>202223</v>
      </c>
      <c r="B6867" t="s">
        <v>820</v>
      </c>
      <c r="C6867" t="s">
        <v>821</v>
      </c>
      <c r="D6867" t="s">
        <v>822</v>
      </c>
      <c r="E6867" t="s">
        <v>823</v>
      </c>
      <c r="F6867" t="s">
        <v>866</v>
      </c>
      <c r="G6867" t="s">
        <v>867</v>
      </c>
      <c r="H6867" t="s">
        <v>1012</v>
      </c>
      <c r="I6867">
        <v>341</v>
      </c>
      <c r="J6867" t="s">
        <v>1013</v>
      </c>
      <c r="K6867" t="s">
        <v>835</v>
      </c>
      <c r="L6867" t="s">
        <v>838</v>
      </c>
      <c r="M6867" t="s">
        <v>829</v>
      </c>
      <c r="N6867" t="s">
        <v>829</v>
      </c>
      <c r="O6867" t="s">
        <v>829</v>
      </c>
      <c r="P6867" t="s">
        <v>829</v>
      </c>
      <c r="Q6867" t="s">
        <v>829</v>
      </c>
      <c r="R6867" t="s">
        <v>829</v>
      </c>
      <c r="S6867">
        <v>7347061</v>
      </c>
      <c r="T6867" t="s">
        <v>829</v>
      </c>
      <c r="U6867" t="s">
        <v>829</v>
      </c>
      <c r="V6867" t="s">
        <v>834</v>
      </c>
    </row>
    <row r="6868" spans="1:22" x14ac:dyDescent="0.3">
      <c r="A6868">
        <v>202324</v>
      </c>
      <c r="B6868" t="s">
        <v>820</v>
      </c>
      <c r="C6868" t="s">
        <v>821</v>
      </c>
      <c r="D6868" t="s">
        <v>822</v>
      </c>
      <c r="E6868" t="s">
        <v>823</v>
      </c>
      <c r="F6868" t="s">
        <v>866</v>
      </c>
      <c r="G6868" t="s">
        <v>867</v>
      </c>
      <c r="H6868" t="s">
        <v>1012</v>
      </c>
      <c r="I6868">
        <v>341</v>
      </c>
      <c r="J6868" t="s">
        <v>1013</v>
      </c>
      <c r="K6868" t="s">
        <v>835</v>
      </c>
      <c r="L6868" t="s">
        <v>838</v>
      </c>
      <c r="M6868" t="s">
        <v>829</v>
      </c>
      <c r="N6868" t="s">
        <v>829</v>
      </c>
      <c r="O6868" t="s">
        <v>829</v>
      </c>
      <c r="P6868" t="s">
        <v>829</v>
      </c>
      <c r="Q6868" t="s">
        <v>829</v>
      </c>
      <c r="R6868" t="s">
        <v>829</v>
      </c>
      <c r="S6868">
        <v>8559971</v>
      </c>
      <c r="T6868" t="s">
        <v>829</v>
      </c>
      <c r="U6868" t="s">
        <v>829</v>
      </c>
      <c r="V6868" t="s">
        <v>834</v>
      </c>
    </row>
    <row r="6869" spans="1:22" x14ac:dyDescent="0.3">
      <c r="A6869">
        <v>202122</v>
      </c>
      <c r="B6869" t="s">
        <v>820</v>
      </c>
      <c r="C6869" t="s">
        <v>821</v>
      </c>
      <c r="D6869" t="s">
        <v>822</v>
      </c>
      <c r="E6869" t="s">
        <v>823</v>
      </c>
      <c r="F6869" t="s">
        <v>866</v>
      </c>
      <c r="G6869" t="s">
        <v>867</v>
      </c>
      <c r="H6869" t="s">
        <v>1012</v>
      </c>
      <c r="I6869">
        <v>341</v>
      </c>
      <c r="J6869" t="s">
        <v>1013</v>
      </c>
      <c r="K6869" t="s">
        <v>835</v>
      </c>
      <c r="L6869" t="s">
        <v>839</v>
      </c>
      <c r="M6869" t="s">
        <v>829</v>
      </c>
      <c r="N6869" t="s">
        <v>829</v>
      </c>
      <c r="O6869" t="s">
        <v>829</v>
      </c>
      <c r="P6869" t="s">
        <v>829</v>
      </c>
      <c r="Q6869" t="s">
        <v>829</v>
      </c>
      <c r="R6869" t="s">
        <v>829</v>
      </c>
      <c r="S6869">
        <v>-7347053</v>
      </c>
      <c r="T6869" t="s">
        <v>829</v>
      </c>
      <c r="U6869" t="s">
        <v>829</v>
      </c>
      <c r="V6869" t="s">
        <v>834</v>
      </c>
    </row>
    <row r="6870" spans="1:22" x14ac:dyDescent="0.3">
      <c r="A6870">
        <v>202223</v>
      </c>
      <c r="B6870" t="s">
        <v>820</v>
      </c>
      <c r="C6870" t="s">
        <v>821</v>
      </c>
      <c r="D6870" t="s">
        <v>822</v>
      </c>
      <c r="E6870" t="s">
        <v>823</v>
      </c>
      <c r="F6870" t="s">
        <v>866</v>
      </c>
      <c r="G6870" t="s">
        <v>867</v>
      </c>
      <c r="H6870" t="s">
        <v>1012</v>
      </c>
      <c r="I6870">
        <v>341</v>
      </c>
      <c r="J6870" t="s">
        <v>1013</v>
      </c>
      <c r="K6870" t="s">
        <v>835</v>
      </c>
      <c r="L6870" t="s">
        <v>839</v>
      </c>
      <c r="M6870" t="s">
        <v>829</v>
      </c>
      <c r="N6870" t="s">
        <v>829</v>
      </c>
      <c r="O6870" t="s">
        <v>829</v>
      </c>
      <c r="P6870" t="s">
        <v>829</v>
      </c>
      <c r="Q6870" t="s">
        <v>829</v>
      </c>
      <c r="R6870" t="s">
        <v>829</v>
      </c>
      <c r="S6870">
        <v>-8559971</v>
      </c>
      <c r="T6870" t="s">
        <v>829</v>
      </c>
      <c r="U6870" t="s">
        <v>829</v>
      </c>
      <c r="V6870" t="s">
        <v>834</v>
      </c>
    </row>
    <row r="6871" spans="1:22" x14ac:dyDescent="0.3">
      <c r="A6871">
        <v>202324</v>
      </c>
      <c r="B6871" t="s">
        <v>820</v>
      </c>
      <c r="C6871" t="s">
        <v>821</v>
      </c>
      <c r="D6871" t="s">
        <v>822</v>
      </c>
      <c r="E6871" t="s">
        <v>823</v>
      </c>
      <c r="F6871" t="s">
        <v>866</v>
      </c>
      <c r="G6871" t="s">
        <v>867</v>
      </c>
      <c r="H6871" t="s">
        <v>1012</v>
      </c>
      <c r="I6871">
        <v>341</v>
      </c>
      <c r="J6871" t="s">
        <v>1013</v>
      </c>
      <c r="K6871" t="s">
        <v>835</v>
      </c>
      <c r="L6871" t="s">
        <v>839</v>
      </c>
      <c r="M6871" t="s">
        <v>829</v>
      </c>
      <c r="N6871" t="s">
        <v>829</v>
      </c>
      <c r="O6871" t="s">
        <v>829</v>
      </c>
      <c r="P6871" t="s">
        <v>829</v>
      </c>
      <c r="Q6871" t="s">
        <v>829</v>
      </c>
      <c r="R6871" t="s">
        <v>829</v>
      </c>
      <c r="S6871">
        <v>-5674778</v>
      </c>
      <c r="T6871" t="s">
        <v>829</v>
      </c>
      <c r="U6871" t="s">
        <v>829</v>
      </c>
      <c r="V6871" t="s">
        <v>834</v>
      </c>
    </row>
    <row r="6872" spans="1:22" x14ac:dyDescent="0.3">
      <c r="A6872">
        <v>202122</v>
      </c>
      <c r="B6872" t="s">
        <v>820</v>
      </c>
      <c r="C6872" t="s">
        <v>821</v>
      </c>
      <c r="D6872" t="s">
        <v>822</v>
      </c>
      <c r="E6872" t="s">
        <v>823</v>
      </c>
      <c r="F6872" t="s">
        <v>866</v>
      </c>
      <c r="G6872" t="s">
        <v>867</v>
      </c>
      <c r="H6872" t="s">
        <v>1012</v>
      </c>
      <c r="I6872">
        <v>341</v>
      </c>
      <c r="J6872" t="s">
        <v>1013</v>
      </c>
      <c r="K6872" t="s">
        <v>835</v>
      </c>
      <c r="L6872" t="s">
        <v>840</v>
      </c>
      <c r="M6872" t="s">
        <v>829</v>
      </c>
      <c r="N6872" t="s">
        <v>829</v>
      </c>
      <c r="O6872" t="s">
        <v>829</v>
      </c>
      <c r="P6872" t="s">
        <v>829</v>
      </c>
      <c r="Q6872" t="s">
        <v>829</v>
      </c>
      <c r="R6872" t="s">
        <v>829</v>
      </c>
      <c r="S6872">
        <v>0</v>
      </c>
      <c r="T6872" t="s">
        <v>829</v>
      </c>
      <c r="U6872" t="s">
        <v>829</v>
      </c>
      <c r="V6872" t="s">
        <v>834</v>
      </c>
    </row>
    <row r="6873" spans="1:22" x14ac:dyDescent="0.3">
      <c r="A6873">
        <v>202223</v>
      </c>
      <c r="B6873" t="s">
        <v>820</v>
      </c>
      <c r="C6873" t="s">
        <v>821</v>
      </c>
      <c r="D6873" t="s">
        <v>822</v>
      </c>
      <c r="E6873" t="s">
        <v>823</v>
      </c>
      <c r="F6873" t="s">
        <v>866</v>
      </c>
      <c r="G6873" t="s">
        <v>867</v>
      </c>
      <c r="H6873" t="s">
        <v>1012</v>
      </c>
      <c r="I6873">
        <v>341</v>
      </c>
      <c r="J6873" t="s">
        <v>1013</v>
      </c>
      <c r="K6873" t="s">
        <v>835</v>
      </c>
      <c r="L6873" t="s">
        <v>840</v>
      </c>
      <c r="M6873" t="s">
        <v>829</v>
      </c>
      <c r="N6873" t="s">
        <v>829</v>
      </c>
      <c r="O6873" t="s">
        <v>829</v>
      </c>
      <c r="P6873" t="s">
        <v>829</v>
      </c>
      <c r="Q6873" t="s">
        <v>829</v>
      </c>
      <c r="R6873" t="s">
        <v>829</v>
      </c>
      <c r="S6873">
        <v>219358</v>
      </c>
      <c r="T6873" t="s">
        <v>829</v>
      </c>
      <c r="U6873" t="s">
        <v>829</v>
      </c>
      <c r="V6873" t="s">
        <v>834</v>
      </c>
    </row>
    <row r="6874" spans="1:22" x14ac:dyDescent="0.3">
      <c r="A6874">
        <v>202324</v>
      </c>
      <c r="B6874" t="s">
        <v>820</v>
      </c>
      <c r="C6874" t="s">
        <v>821</v>
      </c>
      <c r="D6874" t="s">
        <v>822</v>
      </c>
      <c r="E6874" t="s">
        <v>823</v>
      </c>
      <c r="F6874" t="s">
        <v>866</v>
      </c>
      <c r="G6874" t="s">
        <v>867</v>
      </c>
      <c r="H6874" t="s">
        <v>1012</v>
      </c>
      <c r="I6874">
        <v>341</v>
      </c>
      <c r="J6874" t="s">
        <v>1013</v>
      </c>
      <c r="K6874" t="s">
        <v>835</v>
      </c>
      <c r="L6874" t="s">
        <v>840</v>
      </c>
      <c r="M6874" t="s">
        <v>829</v>
      </c>
      <c r="N6874" t="s">
        <v>829</v>
      </c>
      <c r="O6874" t="s">
        <v>829</v>
      </c>
      <c r="P6874" t="s">
        <v>829</v>
      </c>
      <c r="Q6874" t="s">
        <v>829</v>
      </c>
      <c r="R6874" t="s">
        <v>829</v>
      </c>
      <c r="S6874">
        <v>0</v>
      </c>
      <c r="T6874" t="s">
        <v>829</v>
      </c>
      <c r="U6874" t="s">
        <v>829</v>
      </c>
      <c r="V6874" t="s">
        <v>834</v>
      </c>
    </row>
    <row r="6875" spans="1:22" x14ac:dyDescent="0.3">
      <c r="A6875">
        <v>202122</v>
      </c>
      <c r="B6875" t="s">
        <v>820</v>
      </c>
      <c r="C6875" t="s">
        <v>821</v>
      </c>
      <c r="D6875" t="s">
        <v>822</v>
      </c>
      <c r="E6875" t="s">
        <v>823</v>
      </c>
      <c r="F6875" t="s">
        <v>866</v>
      </c>
      <c r="G6875" t="s">
        <v>867</v>
      </c>
      <c r="H6875" t="s">
        <v>1012</v>
      </c>
      <c r="I6875">
        <v>341</v>
      </c>
      <c r="J6875" t="s">
        <v>1013</v>
      </c>
      <c r="K6875" t="s">
        <v>835</v>
      </c>
      <c r="L6875" t="s">
        <v>841</v>
      </c>
      <c r="M6875" t="s">
        <v>829</v>
      </c>
      <c r="N6875" t="s">
        <v>829</v>
      </c>
      <c r="O6875" t="s">
        <v>829</v>
      </c>
      <c r="P6875" t="s">
        <v>829</v>
      </c>
      <c r="Q6875" t="s">
        <v>829</v>
      </c>
      <c r="R6875" t="s">
        <v>829</v>
      </c>
      <c r="S6875">
        <v>365234188</v>
      </c>
      <c r="T6875" t="s">
        <v>829</v>
      </c>
      <c r="U6875" t="s">
        <v>829</v>
      </c>
      <c r="V6875" t="s">
        <v>834</v>
      </c>
    </row>
    <row r="6876" spans="1:22" x14ac:dyDescent="0.3">
      <c r="A6876">
        <v>202223</v>
      </c>
      <c r="B6876" t="s">
        <v>820</v>
      </c>
      <c r="C6876" t="s">
        <v>821</v>
      </c>
      <c r="D6876" t="s">
        <v>822</v>
      </c>
      <c r="E6876" t="s">
        <v>823</v>
      </c>
      <c r="F6876" t="s">
        <v>866</v>
      </c>
      <c r="G6876" t="s">
        <v>867</v>
      </c>
      <c r="H6876" t="s">
        <v>1012</v>
      </c>
      <c r="I6876">
        <v>341</v>
      </c>
      <c r="J6876" t="s">
        <v>1013</v>
      </c>
      <c r="K6876" t="s">
        <v>835</v>
      </c>
      <c r="L6876" t="s">
        <v>841</v>
      </c>
      <c r="M6876" t="s">
        <v>829</v>
      </c>
      <c r="N6876" t="s">
        <v>829</v>
      </c>
      <c r="O6876" t="s">
        <v>829</v>
      </c>
      <c r="P6876" t="s">
        <v>829</v>
      </c>
      <c r="Q6876" t="s">
        <v>829</v>
      </c>
      <c r="R6876" t="s">
        <v>829</v>
      </c>
      <c r="S6876">
        <v>377446450</v>
      </c>
      <c r="T6876" t="s">
        <v>829</v>
      </c>
      <c r="U6876" t="s">
        <v>829</v>
      </c>
      <c r="V6876" t="s">
        <v>834</v>
      </c>
    </row>
    <row r="6877" spans="1:22" x14ac:dyDescent="0.3">
      <c r="A6877">
        <v>202324</v>
      </c>
      <c r="B6877" t="s">
        <v>820</v>
      </c>
      <c r="C6877" t="s">
        <v>821</v>
      </c>
      <c r="D6877" t="s">
        <v>822</v>
      </c>
      <c r="E6877" t="s">
        <v>823</v>
      </c>
      <c r="F6877" t="s">
        <v>866</v>
      </c>
      <c r="G6877" t="s">
        <v>867</v>
      </c>
      <c r="H6877" t="s">
        <v>1012</v>
      </c>
      <c r="I6877">
        <v>341</v>
      </c>
      <c r="J6877" t="s">
        <v>1013</v>
      </c>
      <c r="K6877" t="s">
        <v>835</v>
      </c>
      <c r="L6877" t="s">
        <v>841</v>
      </c>
      <c r="M6877" t="s">
        <v>829</v>
      </c>
      <c r="N6877" t="s">
        <v>829</v>
      </c>
      <c r="O6877" t="s">
        <v>829</v>
      </c>
      <c r="P6877" t="s">
        <v>829</v>
      </c>
      <c r="Q6877" t="s">
        <v>829</v>
      </c>
      <c r="R6877" t="s">
        <v>829</v>
      </c>
      <c r="S6877">
        <v>403603923</v>
      </c>
      <c r="T6877" t="s">
        <v>829</v>
      </c>
      <c r="U6877" t="s">
        <v>829</v>
      </c>
      <c r="V6877" t="s">
        <v>834</v>
      </c>
    </row>
    <row r="6878" spans="1:22" x14ac:dyDescent="0.3">
      <c r="A6878">
        <v>202122</v>
      </c>
      <c r="B6878" t="s">
        <v>820</v>
      </c>
      <c r="C6878" t="s">
        <v>821</v>
      </c>
      <c r="D6878" t="s">
        <v>822</v>
      </c>
      <c r="E6878" t="s">
        <v>823</v>
      </c>
      <c r="F6878" t="s">
        <v>866</v>
      </c>
      <c r="G6878" t="s">
        <v>867</v>
      </c>
      <c r="H6878" t="s">
        <v>1012</v>
      </c>
      <c r="I6878">
        <v>341</v>
      </c>
      <c r="J6878" t="s">
        <v>1013</v>
      </c>
      <c r="K6878" t="s">
        <v>842</v>
      </c>
      <c r="L6878" t="s">
        <v>238</v>
      </c>
      <c r="M6878" t="s">
        <v>829</v>
      </c>
      <c r="N6878" t="s">
        <v>829</v>
      </c>
      <c r="O6878" t="s">
        <v>829</v>
      </c>
      <c r="P6878" t="s">
        <v>829</v>
      </c>
      <c r="Q6878" t="s">
        <v>829</v>
      </c>
      <c r="R6878" t="s">
        <v>829</v>
      </c>
      <c r="S6878">
        <v>1669300</v>
      </c>
      <c r="T6878">
        <v>610348</v>
      </c>
      <c r="U6878">
        <v>1058952</v>
      </c>
      <c r="V6878">
        <v>14</v>
      </c>
    </row>
    <row r="6879" spans="1:22" x14ac:dyDescent="0.3">
      <c r="A6879">
        <v>202223</v>
      </c>
      <c r="B6879" t="s">
        <v>820</v>
      </c>
      <c r="C6879" t="s">
        <v>821</v>
      </c>
      <c r="D6879" t="s">
        <v>822</v>
      </c>
      <c r="E6879" t="s">
        <v>823</v>
      </c>
      <c r="F6879" t="s">
        <v>866</v>
      </c>
      <c r="G6879" t="s">
        <v>867</v>
      </c>
      <c r="H6879" t="s">
        <v>1012</v>
      </c>
      <c r="I6879">
        <v>341</v>
      </c>
      <c r="J6879" t="s">
        <v>1013</v>
      </c>
      <c r="K6879" t="s">
        <v>842</v>
      </c>
      <c r="L6879" t="s">
        <v>238</v>
      </c>
      <c r="M6879" t="s">
        <v>829</v>
      </c>
      <c r="N6879" t="s">
        <v>829</v>
      </c>
      <c r="O6879" t="s">
        <v>829</v>
      </c>
      <c r="P6879" t="s">
        <v>829</v>
      </c>
      <c r="Q6879" t="s">
        <v>829</v>
      </c>
      <c r="R6879" t="s">
        <v>829</v>
      </c>
      <c r="S6879">
        <v>886342</v>
      </c>
      <c r="T6879">
        <v>0</v>
      </c>
      <c r="U6879">
        <v>886342</v>
      </c>
      <c r="V6879">
        <v>11</v>
      </c>
    </row>
    <row r="6880" spans="1:22" x14ac:dyDescent="0.3">
      <c r="A6880">
        <v>202324</v>
      </c>
      <c r="B6880" t="s">
        <v>820</v>
      </c>
      <c r="C6880" t="s">
        <v>821</v>
      </c>
      <c r="D6880" t="s">
        <v>822</v>
      </c>
      <c r="E6880" t="s">
        <v>823</v>
      </c>
      <c r="F6880" t="s">
        <v>866</v>
      </c>
      <c r="G6880" t="s">
        <v>867</v>
      </c>
      <c r="H6880" t="s">
        <v>1012</v>
      </c>
      <c r="I6880">
        <v>341</v>
      </c>
      <c r="J6880" t="s">
        <v>1013</v>
      </c>
      <c r="K6880" t="s">
        <v>842</v>
      </c>
      <c r="L6880" t="s">
        <v>238</v>
      </c>
      <c r="M6880" t="s">
        <v>829</v>
      </c>
      <c r="N6880" t="s">
        <v>829</v>
      </c>
      <c r="O6880" t="s">
        <v>829</v>
      </c>
      <c r="P6880" t="s">
        <v>829</v>
      </c>
      <c r="Q6880" t="s">
        <v>829</v>
      </c>
      <c r="R6880" t="s">
        <v>829</v>
      </c>
      <c r="S6880">
        <v>1951616</v>
      </c>
      <c r="T6880">
        <v>652447</v>
      </c>
      <c r="U6880">
        <v>1299169</v>
      </c>
      <c r="V6880">
        <v>16</v>
      </c>
    </row>
    <row r="6881" spans="1:22" x14ac:dyDescent="0.3">
      <c r="A6881">
        <v>202122</v>
      </c>
      <c r="B6881" t="s">
        <v>820</v>
      </c>
      <c r="C6881" t="s">
        <v>821</v>
      </c>
      <c r="D6881" t="s">
        <v>822</v>
      </c>
      <c r="E6881" t="s">
        <v>823</v>
      </c>
      <c r="F6881" t="s">
        <v>866</v>
      </c>
      <c r="G6881" t="s">
        <v>867</v>
      </c>
      <c r="H6881" t="s">
        <v>1012</v>
      </c>
      <c r="I6881">
        <v>341</v>
      </c>
      <c r="J6881" t="s">
        <v>1013</v>
      </c>
      <c r="K6881" t="s">
        <v>842</v>
      </c>
      <c r="L6881" t="s">
        <v>240</v>
      </c>
      <c r="M6881" t="s">
        <v>829</v>
      </c>
      <c r="N6881" t="s">
        <v>829</v>
      </c>
      <c r="O6881" t="s">
        <v>829</v>
      </c>
      <c r="P6881" t="s">
        <v>829</v>
      </c>
      <c r="Q6881" t="s">
        <v>829</v>
      </c>
      <c r="R6881" t="s">
        <v>829</v>
      </c>
      <c r="S6881">
        <v>1837328</v>
      </c>
      <c r="T6881">
        <v>409377</v>
      </c>
      <c r="U6881">
        <v>1427951</v>
      </c>
      <c r="V6881">
        <v>18</v>
      </c>
    </row>
    <row r="6882" spans="1:22" x14ac:dyDescent="0.3">
      <c r="A6882">
        <v>202223</v>
      </c>
      <c r="B6882" t="s">
        <v>820</v>
      </c>
      <c r="C6882" t="s">
        <v>821</v>
      </c>
      <c r="D6882" t="s">
        <v>822</v>
      </c>
      <c r="E6882" t="s">
        <v>823</v>
      </c>
      <c r="F6882" t="s">
        <v>866</v>
      </c>
      <c r="G6882" t="s">
        <v>867</v>
      </c>
      <c r="H6882" t="s">
        <v>1012</v>
      </c>
      <c r="I6882">
        <v>341</v>
      </c>
      <c r="J6882" t="s">
        <v>1013</v>
      </c>
      <c r="K6882" t="s">
        <v>842</v>
      </c>
      <c r="L6882" t="s">
        <v>240</v>
      </c>
      <c r="M6882" t="s">
        <v>829</v>
      </c>
      <c r="N6882" t="s">
        <v>829</v>
      </c>
      <c r="O6882" t="s">
        <v>829</v>
      </c>
      <c r="P6882" t="s">
        <v>829</v>
      </c>
      <c r="Q6882" t="s">
        <v>829</v>
      </c>
      <c r="R6882" t="s">
        <v>829</v>
      </c>
      <c r="S6882">
        <v>1744398</v>
      </c>
      <c r="T6882">
        <v>0</v>
      </c>
      <c r="U6882">
        <v>1744398</v>
      </c>
      <c r="V6882">
        <v>22</v>
      </c>
    </row>
    <row r="6883" spans="1:22" x14ac:dyDescent="0.3">
      <c r="A6883">
        <v>202324</v>
      </c>
      <c r="B6883" t="s">
        <v>820</v>
      </c>
      <c r="C6883" t="s">
        <v>821</v>
      </c>
      <c r="D6883" t="s">
        <v>822</v>
      </c>
      <c r="E6883" t="s">
        <v>823</v>
      </c>
      <c r="F6883" t="s">
        <v>866</v>
      </c>
      <c r="G6883" t="s">
        <v>867</v>
      </c>
      <c r="H6883" t="s">
        <v>1012</v>
      </c>
      <c r="I6883">
        <v>341</v>
      </c>
      <c r="J6883" t="s">
        <v>1013</v>
      </c>
      <c r="K6883" t="s">
        <v>842</v>
      </c>
      <c r="L6883" t="s">
        <v>240</v>
      </c>
      <c r="M6883" t="s">
        <v>829</v>
      </c>
      <c r="N6883" t="s">
        <v>829</v>
      </c>
      <c r="O6883" t="s">
        <v>829</v>
      </c>
      <c r="P6883" t="s">
        <v>829</v>
      </c>
      <c r="Q6883" t="s">
        <v>829</v>
      </c>
      <c r="R6883" t="s">
        <v>829</v>
      </c>
      <c r="S6883">
        <v>5224609</v>
      </c>
      <c r="T6883">
        <v>0</v>
      </c>
      <c r="U6883">
        <v>5224609</v>
      </c>
      <c r="V6883">
        <v>65</v>
      </c>
    </row>
    <row r="6884" spans="1:22" x14ac:dyDescent="0.3">
      <c r="A6884">
        <v>202122</v>
      </c>
      <c r="B6884" t="s">
        <v>820</v>
      </c>
      <c r="C6884" t="s">
        <v>821</v>
      </c>
      <c r="D6884" t="s">
        <v>822</v>
      </c>
      <c r="E6884" t="s">
        <v>823</v>
      </c>
      <c r="F6884" t="s">
        <v>866</v>
      </c>
      <c r="G6884" t="s">
        <v>867</v>
      </c>
      <c r="H6884" t="s">
        <v>1012</v>
      </c>
      <c r="I6884">
        <v>341</v>
      </c>
      <c r="J6884" t="s">
        <v>1013</v>
      </c>
      <c r="K6884" t="s">
        <v>842</v>
      </c>
      <c r="L6884" t="s">
        <v>843</v>
      </c>
      <c r="M6884" t="s">
        <v>829</v>
      </c>
      <c r="N6884" t="s">
        <v>829</v>
      </c>
      <c r="O6884" t="s">
        <v>829</v>
      </c>
      <c r="P6884" t="s">
        <v>829</v>
      </c>
      <c r="Q6884" t="s">
        <v>829</v>
      </c>
      <c r="R6884" t="s">
        <v>829</v>
      </c>
      <c r="S6884">
        <v>354939</v>
      </c>
      <c r="T6884">
        <v>94963</v>
      </c>
      <c r="U6884">
        <v>259976</v>
      </c>
      <c r="V6884">
        <v>3</v>
      </c>
    </row>
    <row r="6885" spans="1:22" x14ac:dyDescent="0.3">
      <c r="A6885">
        <v>202223</v>
      </c>
      <c r="B6885" t="s">
        <v>820</v>
      </c>
      <c r="C6885" t="s">
        <v>821</v>
      </c>
      <c r="D6885" t="s">
        <v>822</v>
      </c>
      <c r="E6885" t="s">
        <v>823</v>
      </c>
      <c r="F6885" t="s">
        <v>866</v>
      </c>
      <c r="G6885" t="s">
        <v>867</v>
      </c>
      <c r="H6885" t="s">
        <v>1012</v>
      </c>
      <c r="I6885">
        <v>341</v>
      </c>
      <c r="J6885" t="s">
        <v>1013</v>
      </c>
      <c r="K6885" t="s">
        <v>842</v>
      </c>
      <c r="L6885" t="s">
        <v>843</v>
      </c>
      <c r="M6885" t="s">
        <v>829</v>
      </c>
      <c r="N6885" t="s">
        <v>829</v>
      </c>
      <c r="O6885" t="s">
        <v>829</v>
      </c>
      <c r="P6885" t="s">
        <v>829</v>
      </c>
      <c r="Q6885" t="s">
        <v>829</v>
      </c>
      <c r="R6885" t="s">
        <v>829</v>
      </c>
      <c r="S6885">
        <v>227209</v>
      </c>
      <c r="T6885">
        <v>109875</v>
      </c>
      <c r="U6885">
        <v>117334</v>
      </c>
      <c r="V6885">
        <v>1</v>
      </c>
    </row>
    <row r="6886" spans="1:22" x14ac:dyDescent="0.3">
      <c r="A6886">
        <v>202324</v>
      </c>
      <c r="B6886" t="s">
        <v>820</v>
      </c>
      <c r="C6886" t="s">
        <v>821</v>
      </c>
      <c r="D6886" t="s">
        <v>822</v>
      </c>
      <c r="E6886" t="s">
        <v>823</v>
      </c>
      <c r="F6886" t="s">
        <v>866</v>
      </c>
      <c r="G6886" t="s">
        <v>867</v>
      </c>
      <c r="H6886" t="s">
        <v>1012</v>
      </c>
      <c r="I6886">
        <v>341</v>
      </c>
      <c r="J6886" t="s">
        <v>1013</v>
      </c>
      <c r="K6886" t="s">
        <v>842</v>
      </c>
      <c r="L6886" t="s">
        <v>843</v>
      </c>
      <c r="M6886" t="s">
        <v>829</v>
      </c>
      <c r="N6886" t="s">
        <v>829</v>
      </c>
      <c r="O6886" t="s">
        <v>829</v>
      </c>
      <c r="P6886" t="s">
        <v>829</v>
      </c>
      <c r="Q6886" t="s">
        <v>829</v>
      </c>
      <c r="R6886" t="s">
        <v>829</v>
      </c>
      <c r="S6886">
        <v>161513</v>
      </c>
      <c r="T6886">
        <v>36687</v>
      </c>
      <c r="U6886">
        <v>124826</v>
      </c>
      <c r="V6886">
        <v>2</v>
      </c>
    </row>
    <row r="6887" spans="1:22" x14ac:dyDescent="0.3">
      <c r="A6887">
        <v>202122</v>
      </c>
      <c r="B6887" t="s">
        <v>820</v>
      </c>
      <c r="C6887" t="s">
        <v>821</v>
      </c>
      <c r="D6887" t="s">
        <v>822</v>
      </c>
      <c r="E6887" t="s">
        <v>823</v>
      </c>
      <c r="F6887" t="s">
        <v>866</v>
      </c>
      <c r="G6887" t="s">
        <v>867</v>
      </c>
      <c r="H6887" t="s">
        <v>1012</v>
      </c>
      <c r="I6887">
        <v>341</v>
      </c>
      <c r="J6887" t="s">
        <v>1013</v>
      </c>
      <c r="K6887" t="s">
        <v>842</v>
      </c>
      <c r="L6887" t="s">
        <v>249</v>
      </c>
      <c r="M6887">
        <v>0</v>
      </c>
      <c r="N6887">
        <v>0</v>
      </c>
      <c r="O6887">
        <v>0</v>
      </c>
      <c r="P6887">
        <v>7488827</v>
      </c>
      <c r="Q6887">
        <v>0</v>
      </c>
      <c r="R6887" t="s">
        <v>829</v>
      </c>
      <c r="S6887">
        <v>7488827</v>
      </c>
      <c r="T6887">
        <v>0</v>
      </c>
      <c r="U6887">
        <v>7488827</v>
      </c>
      <c r="V6887">
        <v>96</v>
      </c>
    </row>
    <row r="6888" spans="1:22" x14ac:dyDescent="0.3">
      <c r="A6888">
        <v>202223</v>
      </c>
      <c r="B6888" t="s">
        <v>820</v>
      </c>
      <c r="C6888" t="s">
        <v>821</v>
      </c>
      <c r="D6888" t="s">
        <v>822</v>
      </c>
      <c r="E6888" t="s">
        <v>823</v>
      </c>
      <c r="F6888" t="s">
        <v>866</v>
      </c>
      <c r="G6888" t="s">
        <v>867</v>
      </c>
      <c r="H6888" t="s">
        <v>1012</v>
      </c>
      <c r="I6888">
        <v>341</v>
      </c>
      <c r="J6888" t="s">
        <v>1013</v>
      </c>
      <c r="K6888" t="s">
        <v>842</v>
      </c>
      <c r="L6888" t="s">
        <v>249</v>
      </c>
      <c r="M6888">
        <v>0</v>
      </c>
      <c r="N6888">
        <v>0</v>
      </c>
      <c r="O6888">
        <v>0</v>
      </c>
      <c r="P6888">
        <v>8933827</v>
      </c>
      <c r="Q6888">
        <v>0</v>
      </c>
      <c r="R6888" t="s">
        <v>829</v>
      </c>
      <c r="S6888">
        <v>8933827</v>
      </c>
      <c r="T6888">
        <v>0</v>
      </c>
      <c r="U6888">
        <v>8933827</v>
      </c>
      <c r="V6888">
        <v>112</v>
      </c>
    </row>
    <row r="6889" spans="1:22" x14ac:dyDescent="0.3">
      <c r="A6889">
        <v>202324</v>
      </c>
      <c r="B6889" t="s">
        <v>820</v>
      </c>
      <c r="C6889" t="s">
        <v>821</v>
      </c>
      <c r="D6889" t="s">
        <v>822</v>
      </c>
      <c r="E6889" t="s">
        <v>823</v>
      </c>
      <c r="F6889" t="s">
        <v>866</v>
      </c>
      <c r="G6889" t="s">
        <v>867</v>
      </c>
      <c r="H6889" t="s">
        <v>1012</v>
      </c>
      <c r="I6889">
        <v>341</v>
      </c>
      <c r="J6889" t="s">
        <v>1013</v>
      </c>
      <c r="K6889" t="s">
        <v>842</v>
      </c>
      <c r="L6889" t="s">
        <v>249</v>
      </c>
      <c r="M6889">
        <v>0</v>
      </c>
      <c r="N6889">
        <v>0</v>
      </c>
      <c r="O6889">
        <v>0</v>
      </c>
      <c r="P6889">
        <v>13036704</v>
      </c>
      <c r="Q6889">
        <v>0</v>
      </c>
      <c r="R6889" t="s">
        <v>829</v>
      </c>
      <c r="S6889">
        <v>13036704</v>
      </c>
      <c r="T6889">
        <v>0</v>
      </c>
      <c r="U6889">
        <v>13036704</v>
      </c>
      <c r="V6889">
        <v>162</v>
      </c>
    </row>
    <row r="6890" spans="1:22" x14ac:dyDescent="0.3">
      <c r="A6890">
        <v>202122</v>
      </c>
      <c r="B6890" t="s">
        <v>820</v>
      </c>
      <c r="C6890" t="s">
        <v>821</v>
      </c>
      <c r="D6890" t="s">
        <v>822</v>
      </c>
      <c r="E6890" t="s">
        <v>823</v>
      </c>
      <c r="F6890" t="s">
        <v>866</v>
      </c>
      <c r="G6890" t="s">
        <v>867</v>
      </c>
      <c r="H6890" t="s">
        <v>1012</v>
      </c>
      <c r="I6890">
        <v>341</v>
      </c>
      <c r="J6890" t="s">
        <v>1013</v>
      </c>
      <c r="K6890" t="s">
        <v>842</v>
      </c>
      <c r="L6890" t="s">
        <v>844</v>
      </c>
      <c r="M6890">
        <v>0</v>
      </c>
      <c r="N6890">
        <v>34968</v>
      </c>
      <c r="O6890">
        <v>664386</v>
      </c>
      <c r="P6890">
        <v>0</v>
      </c>
      <c r="Q6890">
        <v>0</v>
      </c>
      <c r="R6890" t="s">
        <v>829</v>
      </c>
      <c r="S6890">
        <v>699354</v>
      </c>
      <c r="T6890">
        <v>44689</v>
      </c>
      <c r="U6890">
        <v>654665</v>
      </c>
      <c r="V6890">
        <v>8</v>
      </c>
    </row>
    <row r="6891" spans="1:22" x14ac:dyDescent="0.3">
      <c r="A6891">
        <v>202223</v>
      </c>
      <c r="B6891" t="s">
        <v>820</v>
      </c>
      <c r="C6891" t="s">
        <v>821</v>
      </c>
      <c r="D6891" t="s">
        <v>822</v>
      </c>
      <c r="E6891" t="s">
        <v>823</v>
      </c>
      <c r="F6891" t="s">
        <v>866</v>
      </c>
      <c r="G6891" t="s">
        <v>867</v>
      </c>
      <c r="H6891" t="s">
        <v>1012</v>
      </c>
      <c r="I6891">
        <v>341</v>
      </c>
      <c r="J6891" t="s">
        <v>1013</v>
      </c>
      <c r="K6891" t="s">
        <v>842</v>
      </c>
      <c r="L6891" t="s">
        <v>844</v>
      </c>
      <c r="M6891">
        <v>0</v>
      </c>
      <c r="N6891">
        <v>44236</v>
      </c>
      <c r="O6891">
        <v>840484</v>
      </c>
      <c r="P6891">
        <v>0</v>
      </c>
      <c r="Q6891">
        <v>0</v>
      </c>
      <c r="R6891" t="s">
        <v>829</v>
      </c>
      <c r="S6891">
        <v>884720</v>
      </c>
      <c r="T6891">
        <v>50763</v>
      </c>
      <c r="U6891">
        <v>833957</v>
      </c>
      <c r="V6891">
        <v>10</v>
      </c>
    </row>
    <row r="6892" spans="1:22" x14ac:dyDescent="0.3">
      <c r="A6892">
        <v>202324</v>
      </c>
      <c r="B6892" t="s">
        <v>820</v>
      </c>
      <c r="C6892" t="s">
        <v>821</v>
      </c>
      <c r="D6892" t="s">
        <v>822</v>
      </c>
      <c r="E6892" t="s">
        <v>823</v>
      </c>
      <c r="F6892" t="s">
        <v>866</v>
      </c>
      <c r="G6892" t="s">
        <v>867</v>
      </c>
      <c r="H6892" t="s">
        <v>1012</v>
      </c>
      <c r="I6892">
        <v>341</v>
      </c>
      <c r="J6892" t="s">
        <v>1013</v>
      </c>
      <c r="K6892" t="s">
        <v>842</v>
      </c>
      <c r="L6892" t="s">
        <v>844</v>
      </c>
      <c r="M6892">
        <v>0</v>
      </c>
      <c r="N6892">
        <v>0</v>
      </c>
      <c r="O6892">
        <v>875945</v>
      </c>
      <c r="P6892">
        <v>0</v>
      </c>
      <c r="Q6892">
        <v>0</v>
      </c>
      <c r="R6892" t="s">
        <v>829</v>
      </c>
      <c r="S6892">
        <v>875945</v>
      </c>
      <c r="T6892">
        <v>46912</v>
      </c>
      <c r="U6892">
        <v>829033</v>
      </c>
      <c r="V6892">
        <v>10</v>
      </c>
    </row>
    <row r="6893" spans="1:22" x14ac:dyDescent="0.3">
      <c r="A6893">
        <v>202122</v>
      </c>
      <c r="B6893" t="s">
        <v>820</v>
      </c>
      <c r="C6893" t="s">
        <v>821</v>
      </c>
      <c r="D6893" t="s">
        <v>822</v>
      </c>
      <c r="E6893" t="s">
        <v>823</v>
      </c>
      <c r="F6893" t="s">
        <v>866</v>
      </c>
      <c r="G6893" t="s">
        <v>867</v>
      </c>
      <c r="H6893" t="s">
        <v>1012</v>
      </c>
      <c r="I6893">
        <v>341</v>
      </c>
      <c r="J6893" t="s">
        <v>1013</v>
      </c>
      <c r="K6893" t="s">
        <v>842</v>
      </c>
      <c r="L6893" t="s">
        <v>251</v>
      </c>
      <c r="M6893" t="s">
        <v>829</v>
      </c>
      <c r="N6893" t="s">
        <v>829</v>
      </c>
      <c r="O6893">
        <v>0</v>
      </c>
      <c r="P6893">
        <v>0</v>
      </c>
      <c r="Q6893">
        <v>0</v>
      </c>
      <c r="R6893">
        <v>1321558</v>
      </c>
      <c r="S6893">
        <v>1321558</v>
      </c>
      <c r="T6893">
        <v>0</v>
      </c>
      <c r="U6893">
        <v>1321558</v>
      </c>
      <c r="V6893">
        <v>17</v>
      </c>
    </row>
    <row r="6894" spans="1:22" x14ac:dyDescent="0.3">
      <c r="A6894">
        <v>202223</v>
      </c>
      <c r="B6894" t="s">
        <v>820</v>
      </c>
      <c r="C6894" t="s">
        <v>821</v>
      </c>
      <c r="D6894" t="s">
        <v>822</v>
      </c>
      <c r="E6894" t="s">
        <v>823</v>
      </c>
      <c r="F6894" t="s">
        <v>866</v>
      </c>
      <c r="G6894" t="s">
        <v>867</v>
      </c>
      <c r="H6894" t="s">
        <v>1012</v>
      </c>
      <c r="I6894">
        <v>341</v>
      </c>
      <c r="J6894" t="s">
        <v>1013</v>
      </c>
      <c r="K6894" t="s">
        <v>842</v>
      </c>
      <c r="L6894" t="s">
        <v>251</v>
      </c>
      <c r="M6894" t="s">
        <v>829</v>
      </c>
      <c r="N6894" t="s">
        <v>829</v>
      </c>
      <c r="O6894">
        <v>0</v>
      </c>
      <c r="P6894">
        <v>0</v>
      </c>
      <c r="Q6894">
        <v>0</v>
      </c>
      <c r="R6894">
        <v>1576558</v>
      </c>
      <c r="S6894">
        <v>1576558</v>
      </c>
      <c r="T6894">
        <v>0</v>
      </c>
      <c r="U6894">
        <v>1576558</v>
      </c>
      <c r="V6894">
        <v>20</v>
      </c>
    </row>
    <row r="6895" spans="1:22" x14ac:dyDescent="0.3">
      <c r="A6895">
        <v>202324</v>
      </c>
      <c r="B6895" t="s">
        <v>820</v>
      </c>
      <c r="C6895" t="s">
        <v>821</v>
      </c>
      <c r="D6895" t="s">
        <v>822</v>
      </c>
      <c r="E6895" t="s">
        <v>823</v>
      </c>
      <c r="F6895" t="s">
        <v>866</v>
      </c>
      <c r="G6895" t="s">
        <v>867</v>
      </c>
      <c r="H6895" t="s">
        <v>1012</v>
      </c>
      <c r="I6895">
        <v>341</v>
      </c>
      <c r="J6895" t="s">
        <v>1013</v>
      </c>
      <c r="K6895" t="s">
        <v>842</v>
      </c>
      <c r="L6895" t="s">
        <v>251</v>
      </c>
      <c r="M6895" t="s">
        <v>829</v>
      </c>
      <c r="N6895" t="s">
        <v>829</v>
      </c>
      <c r="O6895">
        <v>0</v>
      </c>
      <c r="P6895">
        <v>0</v>
      </c>
      <c r="Q6895">
        <v>0</v>
      </c>
      <c r="R6895">
        <v>2300595</v>
      </c>
      <c r="S6895">
        <v>2300595</v>
      </c>
      <c r="T6895">
        <v>0</v>
      </c>
      <c r="U6895">
        <v>2300595</v>
      </c>
      <c r="V6895">
        <v>29</v>
      </c>
    </row>
    <row r="6896" spans="1:22" x14ac:dyDescent="0.3">
      <c r="A6896">
        <v>202122</v>
      </c>
      <c r="B6896" t="s">
        <v>820</v>
      </c>
      <c r="C6896" t="s">
        <v>821</v>
      </c>
      <c r="D6896" t="s">
        <v>822</v>
      </c>
      <c r="E6896" t="s">
        <v>823</v>
      </c>
      <c r="F6896" t="s">
        <v>866</v>
      </c>
      <c r="G6896" t="s">
        <v>867</v>
      </c>
      <c r="H6896" t="s">
        <v>1012</v>
      </c>
      <c r="I6896">
        <v>341</v>
      </c>
      <c r="J6896" t="s">
        <v>1013</v>
      </c>
      <c r="K6896" t="s">
        <v>842</v>
      </c>
      <c r="L6896" t="s">
        <v>253</v>
      </c>
      <c r="M6896" t="s">
        <v>829</v>
      </c>
      <c r="N6896" t="s">
        <v>829</v>
      </c>
      <c r="O6896">
        <v>0</v>
      </c>
      <c r="P6896">
        <v>0</v>
      </c>
      <c r="Q6896">
        <v>0</v>
      </c>
      <c r="R6896">
        <v>0</v>
      </c>
      <c r="S6896">
        <v>0</v>
      </c>
      <c r="T6896">
        <v>0</v>
      </c>
      <c r="U6896">
        <v>0</v>
      </c>
      <c r="V6896">
        <v>0</v>
      </c>
    </row>
    <row r="6897" spans="1:22" x14ac:dyDescent="0.3">
      <c r="A6897">
        <v>202223</v>
      </c>
      <c r="B6897" t="s">
        <v>820</v>
      </c>
      <c r="C6897" t="s">
        <v>821</v>
      </c>
      <c r="D6897" t="s">
        <v>822</v>
      </c>
      <c r="E6897" t="s">
        <v>823</v>
      </c>
      <c r="F6897" t="s">
        <v>866</v>
      </c>
      <c r="G6897" t="s">
        <v>867</v>
      </c>
      <c r="H6897" t="s">
        <v>1012</v>
      </c>
      <c r="I6897">
        <v>341</v>
      </c>
      <c r="J6897" t="s">
        <v>1013</v>
      </c>
      <c r="K6897" t="s">
        <v>842</v>
      </c>
      <c r="L6897" t="s">
        <v>253</v>
      </c>
      <c r="M6897" t="s">
        <v>829</v>
      </c>
      <c r="N6897" t="s">
        <v>829</v>
      </c>
      <c r="O6897">
        <v>0</v>
      </c>
      <c r="P6897">
        <v>0</v>
      </c>
      <c r="Q6897">
        <v>0</v>
      </c>
      <c r="R6897">
        <v>0</v>
      </c>
      <c r="S6897">
        <v>0</v>
      </c>
      <c r="T6897">
        <v>0</v>
      </c>
      <c r="U6897">
        <v>0</v>
      </c>
      <c r="V6897">
        <v>0</v>
      </c>
    </row>
    <row r="6898" spans="1:22" x14ac:dyDescent="0.3">
      <c r="A6898">
        <v>202324</v>
      </c>
      <c r="B6898" t="s">
        <v>820</v>
      </c>
      <c r="C6898" t="s">
        <v>821</v>
      </c>
      <c r="D6898" t="s">
        <v>822</v>
      </c>
      <c r="E6898" t="s">
        <v>823</v>
      </c>
      <c r="F6898" t="s">
        <v>866</v>
      </c>
      <c r="G6898" t="s">
        <v>867</v>
      </c>
      <c r="H6898" t="s">
        <v>1012</v>
      </c>
      <c r="I6898">
        <v>341</v>
      </c>
      <c r="J6898" t="s">
        <v>1013</v>
      </c>
      <c r="K6898" t="s">
        <v>842</v>
      </c>
      <c r="L6898" t="s">
        <v>253</v>
      </c>
      <c r="M6898" t="s">
        <v>829</v>
      </c>
      <c r="N6898" t="s">
        <v>829</v>
      </c>
      <c r="O6898">
        <v>0</v>
      </c>
      <c r="P6898">
        <v>0</v>
      </c>
      <c r="Q6898">
        <v>0</v>
      </c>
      <c r="R6898">
        <v>0</v>
      </c>
      <c r="S6898">
        <v>0</v>
      </c>
      <c r="T6898">
        <v>0</v>
      </c>
      <c r="U6898">
        <v>0</v>
      </c>
      <c r="V6898">
        <v>0</v>
      </c>
    </row>
    <row r="6899" spans="1:22" x14ac:dyDescent="0.3">
      <c r="A6899">
        <v>202122</v>
      </c>
      <c r="B6899" t="s">
        <v>820</v>
      </c>
      <c r="C6899" t="s">
        <v>821</v>
      </c>
      <c r="D6899" t="s">
        <v>822</v>
      </c>
      <c r="E6899" t="s">
        <v>823</v>
      </c>
      <c r="F6899" t="s">
        <v>866</v>
      </c>
      <c r="G6899" t="s">
        <v>867</v>
      </c>
      <c r="H6899" t="s">
        <v>1012</v>
      </c>
      <c r="I6899">
        <v>341</v>
      </c>
      <c r="J6899" t="s">
        <v>1013</v>
      </c>
      <c r="K6899" t="s">
        <v>842</v>
      </c>
      <c r="L6899" t="s">
        <v>845</v>
      </c>
      <c r="M6899" t="s">
        <v>829</v>
      </c>
      <c r="N6899" t="s">
        <v>829</v>
      </c>
      <c r="O6899">
        <v>0</v>
      </c>
      <c r="P6899">
        <v>0</v>
      </c>
      <c r="Q6899">
        <v>0</v>
      </c>
      <c r="R6899">
        <v>0</v>
      </c>
      <c r="S6899">
        <v>0</v>
      </c>
      <c r="T6899">
        <v>0</v>
      </c>
      <c r="U6899">
        <v>0</v>
      </c>
      <c r="V6899">
        <v>0</v>
      </c>
    </row>
    <row r="6900" spans="1:22" x14ac:dyDescent="0.3">
      <c r="A6900">
        <v>202223</v>
      </c>
      <c r="B6900" t="s">
        <v>820</v>
      </c>
      <c r="C6900" t="s">
        <v>821</v>
      </c>
      <c r="D6900" t="s">
        <v>822</v>
      </c>
      <c r="E6900" t="s">
        <v>823</v>
      </c>
      <c r="F6900" t="s">
        <v>866</v>
      </c>
      <c r="G6900" t="s">
        <v>867</v>
      </c>
      <c r="H6900" t="s">
        <v>1012</v>
      </c>
      <c r="I6900">
        <v>341</v>
      </c>
      <c r="J6900" t="s">
        <v>1013</v>
      </c>
      <c r="K6900" t="s">
        <v>842</v>
      </c>
      <c r="L6900" t="s">
        <v>845</v>
      </c>
      <c r="M6900" t="s">
        <v>829</v>
      </c>
      <c r="N6900" t="s">
        <v>829</v>
      </c>
      <c r="O6900">
        <v>0</v>
      </c>
      <c r="P6900">
        <v>0</v>
      </c>
      <c r="Q6900">
        <v>0</v>
      </c>
      <c r="R6900">
        <v>0</v>
      </c>
      <c r="S6900">
        <v>0</v>
      </c>
      <c r="T6900">
        <v>0</v>
      </c>
      <c r="U6900">
        <v>0</v>
      </c>
      <c r="V6900">
        <v>0</v>
      </c>
    </row>
    <row r="6901" spans="1:22" x14ac:dyDescent="0.3">
      <c r="A6901">
        <v>202324</v>
      </c>
      <c r="B6901" t="s">
        <v>820</v>
      </c>
      <c r="C6901" t="s">
        <v>821</v>
      </c>
      <c r="D6901" t="s">
        <v>822</v>
      </c>
      <c r="E6901" t="s">
        <v>823</v>
      </c>
      <c r="F6901" t="s">
        <v>866</v>
      </c>
      <c r="G6901" t="s">
        <v>867</v>
      </c>
      <c r="H6901" t="s">
        <v>1012</v>
      </c>
      <c r="I6901">
        <v>341</v>
      </c>
      <c r="J6901" t="s">
        <v>1013</v>
      </c>
      <c r="K6901" t="s">
        <v>842</v>
      </c>
      <c r="L6901" t="s">
        <v>845</v>
      </c>
      <c r="M6901" t="s">
        <v>829</v>
      </c>
      <c r="N6901" t="s">
        <v>829</v>
      </c>
      <c r="O6901">
        <v>0</v>
      </c>
      <c r="P6901">
        <v>0</v>
      </c>
      <c r="Q6901">
        <v>0</v>
      </c>
      <c r="R6901">
        <v>0</v>
      </c>
      <c r="S6901">
        <v>0</v>
      </c>
      <c r="T6901">
        <v>0</v>
      </c>
      <c r="U6901">
        <v>0</v>
      </c>
      <c r="V6901">
        <v>0</v>
      </c>
    </row>
    <row r="6902" spans="1:22" x14ac:dyDescent="0.3">
      <c r="A6902">
        <v>202122</v>
      </c>
      <c r="B6902" t="s">
        <v>820</v>
      </c>
      <c r="C6902" t="s">
        <v>821</v>
      </c>
      <c r="D6902" t="s">
        <v>822</v>
      </c>
      <c r="E6902" t="s">
        <v>823</v>
      </c>
      <c r="F6902" t="s">
        <v>856</v>
      </c>
      <c r="G6902" t="s">
        <v>857</v>
      </c>
      <c r="H6902" t="s">
        <v>1014</v>
      </c>
      <c r="I6902">
        <v>821</v>
      </c>
      <c r="J6902" t="s">
        <v>1015</v>
      </c>
      <c r="K6902" t="s">
        <v>828</v>
      </c>
      <c r="L6902" t="s">
        <v>336</v>
      </c>
      <c r="M6902">
        <v>846240</v>
      </c>
      <c r="N6902">
        <v>338000</v>
      </c>
      <c r="O6902">
        <v>75667</v>
      </c>
      <c r="P6902">
        <v>6664200</v>
      </c>
      <c r="Q6902">
        <v>650000</v>
      </c>
      <c r="R6902" t="s">
        <v>829</v>
      </c>
      <c r="S6902">
        <v>8574107</v>
      </c>
      <c r="T6902" t="s">
        <v>829</v>
      </c>
      <c r="U6902">
        <v>8574107</v>
      </c>
      <c r="V6902">
        <v>369</v>
      </c>
    </row>
    <row r="6903" spans="1:22" x14ac:dyDescent="0.3">
      <c r="A6903">
        <v>202223</v>
      </c>
      <c r="B6903" t="s">
        <v>820</v>
      </c>
      <c r="C6903" t="s">
        <v>821</v>
      </c>
      <c r="D6903" t="s">
        <v>822</v>
      </c>
      <c r="E6903" t="s">
        <v>823</v>
      </c>
      <c r="F6903" t="s">
        <v>856</v>
      </c>
      <c r="G6903" t="s">
        <v>857</v>
      </c>
      <c r="H6903" t="s">
        <v>1014</v>
      </c>
      <c r="I6903">
        <v>821</v>
      </c>
      <c r="J6903" t="s">
        <v>1015</v>
      </c>
      <c r="K6903" t="s">
        <v>828</v>
      </c>
      <c r="L6903" t="s">
        <v>336</v>
      </c>
      <c r="M6903">
        <v>1131846</v>
      </c>
      <c r="N6903">
        <v>334000</v>
      </c>
      <c r="O6903">
        <v>48000</v>
      </c>
      <c r="P6903">
        <v>6867500</v>
      </c>
      <c r="Q6903">
        <v>650000</v>
      </c>
      <c r="R6903" t="s">
        <v>829</v>
      </c>
      <c r="S6903">
        <v>9031346</v>
      </c>
      <c r="T6903" t="s">
        <v>829</v>
      </c>
      <c r="U6903">
        <v>9031346</v>
      </c>
      <c r="V6903">
        <v>416</v>
      </c>
    </row>
    <row r="6904" spans="1:22" x14ac:dyDescent="0.3">
      <c r="A6904">
        <v>202324</v>
      </c>
      <c r="B6904" t="s">
        <v>820</v>
      </c>
      <c r="C6904" t="s">
        <v>821</v>
      </c>
      <c r="D6904" t="s">
        <v>822</v>
      </c>
      <c r="E6904" t="s">
        <v>823</v>
      </c>
      <c r="F6904" t="s">
        <v>856</v>
      </c>
      <c r="G6904" t="s">
        <v>857</v>
      </c>
      <c r="H6904" t="s">
        <v>1014</v>
      </c>
      <c r="I6904">
        <v>821</v>
      </c>
      <c r="J6904" t="s">
        <v>1015</v>
      </c>
      <c r="K6904" t="s">
        <v>828</v>
      </c>
      <c r="L6904" t="s">
        <v>336</v>
      </c>
      <c r="M6904">
        <v>1419264</v>
      </c>
      <c r="N6904">
        <v>346000</v>
      </c>
      <c r="O6904">
        <v>52000</v>
      </c>
      <c r="P6904">
        <v>7263333</v>
      </c>
      <c r="Q6904">
        <v>650000</v>
      </c>
      <c r="R6904" t="s">
        <v>829</v>
      </c>
      <c r="S6904">
        <v>9730597</v>
      </c>
      <c r="T6904" t="s">
        <v>829</v>
      </c>
      <c r="U6904">
        <v>9730597</v>
      </c>
      <c r="V6904">
        <v>451</v>
      </c>
    </row>
    <row r="6905" spans="1:22" x14ac:dyDescent="0.3">
      <c r="A6905">
        <v>202122</v>
      </c>
      <c r="B6905" t="s">
        <v>820</v>
      </c>
      <c r="C6905" t="s">
        <v>821</v>
      </c>
      <c r="D6905" t="s">
        <v>822</v>
      </c>
      <c r="E6905" t="s">
        <v>823</v>
      </c>
      <c r="F6905" t="s">
        <v>856</v>
      </c>
      <c r="G6905" t="s">
        <v>857</v>
      </c>
      <c r="H6905" t="s">
        <v>1014</v>
      </c>
      <c r="I6905">
        <v>821</v>
      </c>
      <c r="J6905" t="s">
        <v>1015</v>
      </c>
      <c r="K6905" t="s">
        <v>828</v>
      </c>
      <c r="L6905" t="s">
        <v>235</v>
      </c>
      <c r="M6905" t="s">
        <v>829</v>
      </c>
      <c r="N6905">
        <v>0</v>
      </c>
      <c r="O6905">
        <v>0</v>
      </c>
      <c r="P6905" t="s">
        <v>829</v>
      </c>
      <c r="Q6905" t="s">
        <v>829</v>
      </c>
      <c r="R6905" t="s">
        <v>829</v>
      </c>
      <c r="S6905">
        <v>0</v>
      </c>
      <c r="T6905">
        <v>0</v>
      </c>
      <c r="U6905">
        <v>0</v>
      </c>
      <c r="V6905">
        <v>0</v>
      </c>
    </row>
    <row r="6906" spans="1:22" x14ac:dyDescent="0.3">
      <c r="A6906">
        <v>202223</v>
      </c>
      <c r="B6906" t="s">
        <v>820</v>
      </c>
      <c r="C6906" t="s">
        <v>821</v>
      </c>
      <c r="D6906" t="s">
        <v>822</v>
      </c>
      <c r="E6906" t="s">
        <v>823</v>
      </c>
      <c r="F6906" t="s">
        <v>856</v>
      </c>
      <c r="G6906" t="s">
        <v>857</v>
      </c>
      <c r="H6906" t="s">
        <v>1014</v>
      </c>
      <c r="I6906">
        <v>821</v>
      </c>
      <c r="J6906" t="s">
        <v>1015</v>
      </c>
      <c r="K6906" t="s">
        <v>828</v>
      </c>
      <c r="L6906" t="s">
        <v>235</v>
      </c>
      <c r="M6906" t="s">
        <v>829</v>
      </c>
      <c r="N6906">
        <v>0</v>
      </c>
      <c r="O6906">
        <v>0</v>
      </c>
      <c r="P6906" t="s">
        <v>829</v>
      </c>
      <c r="Q6906" t="s">
        <v>829</v>
      </c>
      <c r="R6906" t="s">
        <v>829</v>
      </c>
      <c r="S6906">
        <v>0</v>
      </c>
      <c r="T6906">
        <v>0</v>
      </c>
      <c r="U6906">
        <v>0</v>
      </c>
      <c r="V6906">
        <v>0</v>
      </c>
    </row>
    <row r="6907" spans="1:22" x14ac:dyDescent="0.3">
      <c r="A6907">
        <v>202324</v>
      </c>
      <c r="B6907" t="s">
        <v>820</v>
      </c>
      <c r="C6907" t="s">
        <v>821</v>
      </c>
      <c r="D6907" t="s">
        <v>822</v>
      </c>
      <c r="E6907" t="s">
        <v>823</v>
      </c>
      <c r="F6907" t="s">
        <v>856</v>
      </c>
      <c r="G6907" t="s">
        <v>857</v>
      </c>
      <c r="H6907" t="s">
        <v>1014</v>
      </c>
      <c r="I6907">
        <v>821</v>
      </c>
      <c r="J6907" t="s">
        <v>1015</v>
      </c>
      <c r="K6907" t="s">
        <v>828</v>
      </c>
      <c r="L6907" t="s">
        <v>235</v>
      </c>
      <c r="M6907" t="s">
        <v>829</v>
      </c>
      <c r="N6907">
        <v>0</v>
      </c>
      <c r="O6907">
        <v>0</v>
      </c>
      <c r="P6907" t="s">
        <v>829</v>
      </c>
      <c r="Q6907" t="s">
        <v>829</v>
      </c>
      <c r="R6907" t="s">
        <v>829</v>
      </c>
      <c r="S6907">
        <v>0</v>
      </c>
      <c r="T6907">
        <v>0</v>
      </c>
      <c r="U6907">
        <v>0</v>
      </c>
      <c r="V6907">
        <v>0</v>
      </c>
    </row>
    <row r="6908" spans="1:22" x14ac:dyDescent="0.3">
      <c r="A6908">
        <v>202122</v>
      </c>
      <c r="B6908" t="s">
        <v>820</v>
      </c>
      <c r="C6908" t="s">
        <v>821</v>
      </c>
      <c r="D6908" t="s">
        <v>822</v>
      </c>
      <c r="E6908" t="s">
        <v>823</v>
      </c>
      <c r="F6908" t="s">
        <v>856</v>
      </c>
      <c r="G6908" t="s">
        <v>857</v>
      </c>
      <c r="H6908" t="s">
        <v>1014</v>
      </c>
      <c r="I6908">
        <v>821</v>
      </c>
      <c r="J6908" t="s">
        <v>1015</v>
      </c>
      <c r="K6908" t="s">
        <v>828</v>
      </c>
      <c r="L6908" t="s">
        <v>534</v>
      </c>
      <c r="M6908">
        <v>0</v>
      </c>
      <c r="N6908">
        <v>3182566</v>
      </c>
      <c r="O6908">
        <v>576946</v>
      </c>
      <c r="P6908">
        <v>7502932</v>
      </c>
      <c r="Q6908">
        <v>1401180</v>
      </c>
      <c r="R6908" t="s">
        <v>829</v>
      </c>
      <c r="S6908">
        <v>12663624</v>
      </c>
      <c r="T6908">
        <v>0</v>
      </c>
      <c r="U6908">
        <v>12663624</v>
      </c>
      <c r="V6908">
        <v>204</v>
      </c>
    </row>
    <row r="6909" spans="1:22" x14ac:dyDescent="0.3">
      <c r="A6909">
        <v>202223</v>
      </c>
      <c r="B6909" t="s">
        <v>820</v>
      </c>
      <c r="C6909" t="s">
        <v>821</v>
      </c>
      <c r="D6909" t="s">
        <v>822</v>
      </c>
      <c r="E6909" t="s">
        <v>823</v>
      </c>
      <c r="F6909" t="s">
        <v>856</v>
      </c>
      <c r="G6909" t="s">
        <v>857</v>
      </c>
      <c r="H6909" t="s">
        <v>1014</v>
      </c>
      <c r="I6909">
        <v>821</v>
      </c>
      <c r="J6909" t="s">
        <v>1015</v>
      </c>
      <c r="K6909" t="s">
        <v>828</v>
      </c>
      <c r="L6909" t="s">
        <v>534</v>
      </c>
      <c r="M6909">
        <v>0</v>
      </c>
      <c r="N6909">
        <v>4456849</v>
      </c>
      <c r="O6909">
        <v>580117</v>
      </c>
      <c r="P6909">
        <v>8437172</v>
      </c>
      <c r="Q6909">
        <v>0</v>
      </c>
      <c r="R6909" t="s">
        <v>829</v>
      </c>
      <c r="S6909">
        <v>13474138</v>
      </c>
      <c r="T6909">
        <v>0</v>
      </c>
      <c r="U6909">
        <v>13474138</v>
      </c>
      <c r="V6909">
        <v>214</v>
      </c>
    </row>
    <row r="6910" spans="1:22" x14ac:dyDescent="0.3">
      <c r="A6910">
        <v>202324</v>
      </c>
      <c r="B6910" t="s">
        <v>820</v>
      </c>
      <c r="C6910" t="s">
        <v>821</v>
      </c>
      <c r="D6910" t="s">
        <v>822</v>
      </c>
      <c r="E6910" t="s">
        <v>823</v>
      </c>
      <c r="F6910" t="s">
        <v>856</v>
      </c>
      <c r="G6910" t="s">
        <v>857</v>
      </c>
      <c r="H6910" t="s">
        <v>1014</v>
      </c>
      <c r="I6910">
        <v>821</v>
      </c>
      <c r="J6910" t="s">
        <v>1015</v>
      </c>
      <c r="K6910" t="s">
        <v>828</v>
      </c>
      <c r="L6910" t="s">
        <v>534</v>
      </c>
      <c r="M6910">
        <v>4916822</v>
      </c>
      <c r="N6910">
        <v>516669</v>
      </c>
      <c r="O6910">
        <v>9326200</v>
      </c>
      <c r="P6910">
        <v>145505</v>
      </c>
      <c r="Q6910">
        <v>0</v>
      </c>
      <c r="R6910" t="s">
        <v>829</v>
      </c>
      <c r="S6910">
        <v>14905196</v>
      </c>
      <c r="T6910">
        <v>0</v>
      </c>
      <c r="U6910">
        <v>14905196</v>
      </c>
      <c r="V6910">
        <v>231</v>
      </c>
    </row>
    <row r="6911" spans="1:22" x14ac:dyDescent="0.3">
      <c r="A6911">
        <v>202122</v>
      </c>
      <c r="B6911" t="s">
        <v>820</v>
      </c>
      <c r="C6911" t="s">
        <v>821</v>
      </c>
      <c r="D6911" t="s">
        <v>822</v>
      </c>
      <c r="E6911" t="s">
        <v>823</v>
      </c>
      <c r="F6911" t="s">
        <v>856</v>
      </c>
      <c r="G6911" t="s">
        <v>857</v>
      </c>
      <c r="H6911" t="s">
        <v>1014</v>
      </c>
      <c r="I6911">
        <v>821</v>
      </c>
      <c r="J6911" t="s">
        <v>1015</v>
      </c>
      <c r="K6911" t="s">
        <v>828</v>
      </c>
      <c r="L6911" t="s">
        <v>603</v>
      </c>
      <c r="M6911" t="s">
        <v>829</v>
      </c>
      <c r="N6911" t="s">
        <v>829</v>
      </c>
      <c r="O6911" t="s">
        <v>829</v>
      </c>
      <c r="P6911">
        <v>0</v>
      </c>
      <c r="Q6911">
        <v>0</v>
      </c>
      <c r="R6911">
        <v>0</v>
      </c>
      <c r="S6911">
        <v>0</v>
      </c>
      <c r="T6911">
        <v>0</v>
      </c>
      <c r="U6911">
        <v>0</v>
      </c>
      <c r="V6911">
        <v>0</v>
      </c>
    </row>
    <row r="6912" spans="1:22" x14ac:dyDescent="0.3">
      <c r="A6912">
        <v>202223</v>
      </c>
      <c r="B6912" t="s">
        <v>820</v>
      </c>
      <c r="C6912" t="s">
        <v>821</v>
      </c>
      <c r="D6912" t="s">
        <v>822</v>
      </c>
      <c r="E6912" t="s">
        <v>823</v>
      </c>
      <c r="F6912" t="s">
        <v>856</v>
      </c>
      <c r="G6912" t="s">
        <v>857</v>
      </c>
      <c r="H6912" t="s">
        <v>1014</v>
      </c>
      <c r="I6912">
        <v>821</v>
      </c>
      <c r="J6912" t="s">
        <v>1015</v>
      </c>
      <c r="K6912" t="s">
        <v>828</v>
      </c>
      <c r="L6912" t="s">
        <v>603</v>
      </c>
      <c r="M6912" t="s">
        <v>829</v>
      </c>
      <c r="N6912" t="s">
        <v>829</v>
      </c>
      <c r="O6912" t="s">
        <v>829</v>
      </c>
      <c r="P6912">
        <v>0</v>
      </c>
      <c r="Q6912">
        <v>0</v>
      </c>
      <c r="R6912">
        <v>0</v>
      </c>
      <c r="S6912">
        <v>0</v>
      </c>
      <c r="T6912">
        <v>0</v>
      </c>
      <c r="U6912">
        <v>0</v>
      </c>
      <c r="V6912">
        <v>0</v>
      </c>
    </row>
    <row r="6913" spans="1:22" x14ac:dyDescent="0.3">
      <c r="A6913">
        <v>202324</v>
      </c>
      <c r="B6913" t="s">
        <v>820</v>
      </c>
      <c r="C6913" t="s">
        <v>821</v>
      </c>
      <c r="D6913" t="s">
        <v>822</v>
      </c>
      <c r="E6913" t="s">
        <v>823</v>
      </c>
      <c r="F6913" t="s">
        <v>856</v>
      </c>
      <c r="G6913" t="s">
        <v>857</v>
      </c>
      <c r="H6913" t="s">
        <v>1014</v>
      </c>
      <c r="I6913">
        <v>821</v>
      </c>
      <c r="J6913" t="s">
        <v>1015</v>
      </c>
      <c r="K6913" t="s">
        <v>828</v>
      </c>
      <c r="L6913" t="s">
        <v>603</v>
      </c>
      <c r="M6913" t="s">
        <v>829</v>
      </c>
      <c r="N6913" t="s">
        <v>829</v>
      </c>
      <c r="O6913" t="s">
        <v>829</v>
      </c>
      <c r="P6913">
        <v>0</v>
      </c>
      <c r="Q6913">
        <v>0</v>
      </c>
      <c r="R6913">
        <v>0</v>
      </c>
      <c r="S6913">
        <v>0</v>
      </c>
      <c r="T6913">
        <v>0</v>
      </c>
      <c r="U6913">
        <v>0</v>
      </c>
      <c r="V6913">
        <v>0</v>
      </c>
    </row>
    <row r="6914" spans="1:22" x14ac:dyDescent="0.3">
      <c r="A6914">
        <v>202122</v>
      </c>
      <c r="B6914" t="s">
        <v>820</v>
      </c>
      <c r="C6914" t="s">
        <v>821</v>
      </c>
      <c r="D6914" t="s">
        <v>822</v>
      </c>
      <c r="E6914" t="s">
        <v>823</v>
      </c>
      <c r="F6914" t="s">
        <v>856</v>
      </c>
      <c r="G6914" t="s">
        <v>857</v>
      </c>
      <c r="H6914" t="s">
        <v>1014</v>
      </c>
      <c r="I6914">
        <v>821</v>
      </c>
      <c r="J6914" t="s">
        <v>1015</v>
      </c>
      <c r="K6914" t="s">
        <v>828</v>
      </c>
      <c r="L6914" t="s">
        <v>606</v>
      </c>
      <c r="M6914">
        <v>0</v>
      </c>
      <c r="N6914">
        <v>0</v>
      </c>
      <c r="O6914">
        <v>0</v>
      </c>
      <c r="P6914">
        <v>0</v>
      </c>
      <c r="Q6914">
        <v>0</v>
      </c>
      <c r="R6914">
        <v>0</v>
      </c>
      <c r="S6914">
        <v>0</v>
      </c>
      <c r="T6914">
        <v>0</v>
      </c>
      <c r="U6914">
        <v>0</v>
      </c>
      <c r="V6914">
        <v>0</v>
      </c>
    </row>
    <row r="6915" spans="1:22" x14ac:dyDescent="0.3">
      <c r="A6915">
        <v>202223</v>
      </c>
      <c r="B6915" t="s">
        <v>820</v>
      </c>
      <c r="C6915" t="s">
        <v>821</v>
      </c>
      <c r="D6915" t="s">
        <v>822</v>
      </c>
      <c r="E6915" t="s">
        <v>823</v>
      </c>
      <c r="F6915" t="s">
        <v>856</v>
      </c>
      <c r="G6915" t="s">
        <v>857</v>
      </c>
      <c r="H6915" t="s">
        <v>1014</v>
      </c>
      <c r="I6915">
        <v>821</v>
      </c>
      <c r="J6915" t="s">
        <v>1015</v>
      </c>
      <c r="K6915" t="s">
        <v>828</v>
      </c>
      <c r="L6915" t="s">
        <v>606</v>
      </c>
      <c r="M6915">
        <v>0</v>
      </c>
      <c r="N6915">
        <v>0</v>
      </c>
      <c r="O6915">
        <v>0</v>
      </c>
      <c r="P6915">
        <v>0</v>
      </c>
      <c r="Q6915">
        <v>0</v>
      </c>
      <c r="R6915">
        <v>0</v>
      </c>
      <c r="S6915">
        <v>0</v>
      </c>
      <c r="T6915">
        <v>0</v>
      </c>
      <c r="U6915">
        <v>0</v>
      </c>
      <c r="V6915">
        <v>0</v>
      </c>
    </row>
    <row r="6916" spans="1:22" x14ac:dyDescent="0.3">
      <c r="A6916">
        <v>202324</v>
      </c>
      <c r="B6916" t="s">
        <v>820</v>
      </c>
      <c r="C6916" t="s">
        <v>821</v>
      </c>
      <c r="D6916" t="s">
        <v>822</v>
      </c>
      <c r="E6916" t="s">
        <v>823</v>
      </c>
      <c r="F6916" t="s">
        <v>856</v>
      </c>
      <c r="G6916" t="s">
        <v>857</v>
      </c>
      <c r="H6916" t="s">
        <v>1014</v>
      </c>
      <c r="I6916">
        <v>821</v>
      </c>
      <c r="J6916" t="s">
        <v>1015</v>
      </c>
      <c r="K6916" t="s">
        <v>828</v>
      </c>
      <c r="L6916" t="s">
        <v>606</v>
      </c>
      <c r="M6916">
        <v>0</v>
      </c>
      <c r="N6916">
        <v>0</v>
      </c>
      <c r="O6916">
        <v>0</v>
      </c>
      <c r="P6916">
        <v>0</v>
      </c>
      <c r="Q6916">
        <v>0</v>
      </c>
      <c r="R6916">
        <v>0</v>
      </c>
      <c r="S6916">
        <v>0</v>
      </c>
      <c r="T6916">
        <v>0</v>
      </c>
      <c r="U6916">
        <v>0</v>
      </c>
      <c r="V6916">
        <v>0</v>
      </c>
    </row>
    <row r="6917" spans="1:22" x14ac:dyDescent="0.3">
      <c r="A6917">
        <v>202122</v>
      </c>
      <c r="B6917" t="s">
        <v>820</v>
      </c>
      <c r="C6917" t="s">
        <v>821</v>
      </c>
      <c r="D6917" t="s">
        <v>822</v>
      </c>
      <c r="E6917" t="s">
        <v>823</v>
      </c>
      <c r="F6917" t="s">
        <v>856</v>
      </c>
      <c r="G6917" t="s">
        <v>857</v>
      </c>
      <c r="H6917" t="s">
        <v>1014</v>
      </c>
      <c r="I6917">
        <v>821</v>
      </c>
      <c r="J6917" t="s">
        <v>1015</v>
      </c>
      <c r="K6917" t="s">
        <v>828</v>
      </c>
      <c r="L6917" t="s">
        <v>609</v>
      </c>
      <c r="M6917" t="s">
        <v>829</v>
      </c>
      <c r="N6917" t="s">
        <v>829</v>
      </c>
      <c r="O6917" t="s">
        <v>829</v>
      </c>
      <c r="P6917" t="s">
        <v>829</v>
      </c>
      <c r="Q6917">
        <v>0</v>
      </c>
      <c r="R6917" t="s">
        <v>829</v>
      </c>
      <c r="S6917">
        <v>0</v>
      </c>
      <c r="T6917">
        <v>0</v>
      </c>
      <c r="U6917">
        <v>0</v>
      </c>
      <c r="V6917">
        <v>0</v>
      </c>
    </row>
    <row r="6918" spans="1:22" x14ac:dyDescent="0.3">
      <c r="A6918">
        <v>202223</v>
      </c>
      <c r="B6918" t="s">
        <v>820</v>
      </c>
      <c r="C6918" t="s">
        <v>821</v>
      </c>
      <c r="D6918" t="s">
        <v>822</v>
      </c>
      <c r="E6918" t="s">
        <v>823</v>
      </c>
      <c r="F6918" t="s">
        <v>856</v>
      </c>
      <c r="G6918" t="s">
        <v>857</v>
      </c>
      <c r="H6918" t="s">
        <v>1014</v>
      </c>
      <c r="I6918">
        <v>821</v>
      </c>
      <c r="J6918" t="s">
        <v>1015</v>
      </c>
      <c r="K6918" t="s">
        <v>828</v>
      </c>
      <c r="L6918" t="s">
        <v>609</v>
      </c>
      <c r="M6918" t="s">
        <v>829</v>
      </c>
      <c r="N6918" t="s">
        <v>829</v>
      </c>
      <c r="O6918" t="s">
        <v>829</v>
      </c>
      <c r="P6918" t="s">
        <v>829</v>
      </c>
      <c r="Q6918">
        <v>0</v>
      </c>
      <c r="R6918" t="s">
        <v>829</v>
      </c>
      <c r="S6918">
        <v>0</v>
      </c>
      <c r="T6918">
        <v>0</v>
      </c>
      <c r="U6918">
        <v>0</v>
      </c>
      <c r="V6918">
        <v>0</v>
      </c>
    </row>
    <row r="6919" spans="1:22" x14ac:dyDescent="0.3">
      <c r="A6919">
        <v>202122</v>
      </c>
      <c r="B6919" t="s">
        <v>820</v>
      </c>
      <c r="C6919" t="s">
        <v>821</v>
      </c>
      <c r="D6919" t="s">
        <v>822</v>
      </c>
      <c r="E6919" t="s">
        <v>823</v>
      </c>
      <c r="F6919" t="s">
        <v>856</v>
      </c>
      <c r="G6919" t="s">
        <v>857</v>
      </c>
      <c r="H6919" t="s">
        <v>1014</v>
      </c>
      <c r="I6919">
        <v>821</v>
      </c>
      <c r="J6919" t="s">
        <v>1015</v>
      </c>
      <c r="K6919" t="s">
        <v>828</v>
      </c>
      <c r="L6919" t="s">
        <v>830</v>
      </c>
      <c r="M6919">
        <v>0</v>
      </c>
      <c r="N6919">
        <v>0</v>
      </c>
      <c r="O6919">
        <v>0</v>
      </c>
      <c r="P6919">
        <v>0</v>
      </c>
      <c r="Q6919">
        <v>0</v>
      </c>
      <c r="R6919">
        <v>0</v>
      </c>
      <c r="S6919">
        <v>0</v>
      </c>
      <c r="T6919">
        <v>0</v>
      </c>
      <c r="U6919">
        <v>0</v>
      </c>
      <c r="V6919">
        <v>0</v>
      </c>
    </row>
    <row r="6920" spans="1:22" x14ac:dyDescent="0.3">
      <c r="A6920">
        <v>202223</v>
      </c>
      <c r="B6920" t="s">
        <v>820</v>
      </c>
      <c r="C6920" t="s">
        <v>821</v>
      </c>
      <c r="D6920" t="s">
        <v>822</v>
      </c>
      <c r="E6920" t="s">
        <v>823</v>
      </c>
      <c r="F6920" t="s">
        <v>856</v>
      </c>
      <c r="G6920" t="s">
        <v>857</v>
      </c>
      <c r="H6920" t="s">
        <v>1014</v>
      </c>
      <c r="I6920">
        <v>821</v>
      </c>
      <c r="J6920" t="s">
        <v>1015</v>
      </c>
      <c r="K6920" t="s">
        <v>828</v>
      </c>
      <c r="L6920" t="s">
        <v>830</v>
      </c>
      <c r="M6920">
        <v>0</v>
      </c>
      <c r="N6920">
        <v>3708</v>
      </c>
      <c r="O6920">
        <v>0</v>
      </c>
      <c r="P6920">
        <v>0</v>
      </c>
      <c r="Q6920">
        <v>0</v>
      </c>
      <c r="R6920">
        <v>0</v>
      </c>
      <c r="S6920">
        <v>3708</v>
      </c>
      <c r="T6920">
        <v>0</v>
      </c>
      <c r="U6920">
        <v>3708</v>
      </c>
      <c r="V6920">
        <v>0</v>
      </c>
    </row>
    <row r="6921" spans="1:22" x14ac:dyDescent="0.3">
      <c r="A6921">
        <v>202324</v>
      </c>
      <c r="B6921" t="s">
        <v>820</v>
      </c>
      <c r="C6921" t="s">
        <v>821</v>
      </c>
      <c r="D6921" t="s">
        <v>822</v>
      </c>
      <c r="E6921" t="s">
        <v>823</v>
      </c>
      <c r="F6921" t="s">
        <v>856</v>
      </c>
      <c r="G6921" t="s">
        <v>857</v>
      </c>
      <c r="H6921" t="s">
        <v>1014</v>
      </c>
      <c r="I6921">
        <v>821</v>
      </c>
      <c r="J6921" t="s">
        <v>1015</v>
      </c>
      <c r="K6921" t="s">
        <v>828</v>
      </c>
      <c r="L6921" t="s">
        <v>830</v>
      </c>
      <c r="M6921">
        <v>0</v>
      </c>
      <c r="N6921">
        <v>2097</v>
      </c>
      <c r="O6921">
        <v>0</v>
      </c>
      <c r="P6921">
        <v>0</v>
      </c>
      <c r="Q6921">
        <v>0</v>
      </c>
      <c r="R6921">
        <v>0</v>
      </c>
      <c r="S6921">
        <v>2097</v>
      </c>
      <c r="T6921">
        <v>0</v>
      </c>
      <c r="U6921">
        <v>2097</v>
      </c>
      <c r="V6921">
        <v>0</v>
      </c>
    </row>
    <row r="6922" spans="1:22" x14ac:dyDescent="0.3">
      <c r="A6922">
        <v>202122</v>
      </c>
      <c r="B6922" t="s">
        <v>820</v>
      </c>
      <c r="C6922" t="s">
        <v>821</v>
      </c>
      <c r="D6922" t="s">
        <v>822</v>
      </c>
      <c r="E6922" t="s">
        <v>823</v>
      </c>
      <c r="F6922" t="s">
        <v>856</v>
      </c>
      <c r="G6922" t="s">
        <v>857</v>
      </c>
      <c r="H6922" t="s">
        <v>1014</v>
      </c>
      <c r="I6922">
        <v>821</v>
      </c>
      <c r="J6922" t="s">
        <v>1015</v>
      </c>
      <c r="K6922" t="s">
        <v>828</v>
      </c>
      <c r="L6922" t="s">
        <v>537</v>
      </c>
      <c r="M6922">
        <v>0</v>
      </c>
      <c r="N6922">
        <v>1079437</v>
      </c>
      <c r="O6922">
        <v>1966361</v>
      </c>
      <c r="P6922">
        <v>1218275</v>
      </c>
      <c r="Q6922">
        <v>0</v>
      </c>
      <c r="R6922">
        <v>0</v>
      </c>
      <c r="S6922">
        <v>4264073</v>
      </c>
      <c r="T6922">
        <v>0</v>
      </c>
      <c r="U6922">
        <v>4264073</v>
      </c>
      <c r="V6922">
        <v>69</v>
      </c>
    </row>
    <row r="6923" spans="1:22" x14ac:dyDescent="0.3">
      <c r="A6923">
        <v>202223</v>
      </c>
      <c r="B6923" t="s">
        <v>820</v>
      </c>
      <c r="C6923" t="s">
        <v>821</v>
      </c>
      <c r="D6923" t="s">
        <v>822</v>
      </c>
      <c r="E6923" t="s">
        <v>823</v>
      </c>
      <c r="F6923" t="s">
        <v>856</v>
      </c>
      <c r="G6923" t="s">
        <v>857</v>
      </c>
      <c r="H6923" t="s">
        <v>1014</v>
      </c>
      <c r="I6923">
        <v>821</v>
      </c>
      <c r="J6923" t="s">
        <v>1015</v>
      </c>
      <c r="K6923" t="s">
        <v>828</v>
      </c>
      <c r="L6923" t="s">
        <v>537</v>
      </c>
      <c r="M6923">
        <v>918959</v>
      </c>
      <c r="N6923">
        <v>2307742</v>
      </c>
      <c r="O6923">
        <v>1802139</v>
      </c>
      <c r="P6923">
        <v>0</v>
      </c>
      <c r="Q6923">
        <v>0</v>
      </c>
      <c r="R6923">
        <v>0</v>
      </c>
      <c r="S6923">
        <v>5028840</v>
      </c>
      <c r="T6923">
        <v>0</v>
      </c>
      <c r="U6923">
        <v>5028840</v>
      </c>
      <c r="V6923">
        <v>80</v>
      </c>
    </row>
    <row r="6924" spans="1:22" x14ac:dyDescent="0.3">
      <c r="A6924">
        <v>202324</v>
      </c>
      <c r="B6924" t="s">
        <v>820</v>
      </c>
      <c r="C6924" t="s">
        <v>821</v>
      </c>
      <c r="D6924" t="s">
        <v>822</v>
      </c>
      <c r="E6924" t="s">
        <v>823</v>
      </c>
      <c r="F6924" t="s">
        <v>856</v>
      </c>
      <c r="G6924" t="s">
        <v>857</v>
      </c>
      <c r="H6924" t="s">
        <v>1014</v>
      </c>
      <c r="I6924">
        <v>821</v>
      </c>
      <c r="J6924" t="s">
        <v>1015</v>
      </c>
      <c r="K6924" t="s">
        <v>828</v>
      </c>
      <c r="L6924" t="s">
        <v>537</v>
      </c>
      <c r="M6924">
        <v>1481183</v>
      </c>
      <c r="N6924">
        <v>2406892</v>
      </c>
      <c r="O6924">
        <v>2956273</v>
      </c>
      <c r="P6924">
        <v>0</v>
      </c>
      <c r="Q6924">
        <v>0</v>
      </c>
      <c r="R6924">
        <v>0</v>
      </c>
      <c r="S6924">
        <v>6844348</v>
      </c>
      <c r="T6924">
        <v>0</v>
      </c>
      <c r="U6924">
        <v>6844348</v>
      </c>
      <c r="V6924">
        <v>106</v>
      </c>
    </row>
    <row r="6925" spans="1:22" x14ac:dyDescent="0.3">
      <c r="A6925">
        <v>202122</v>
      </c>
      <c r="B6925" t="s">
        <v>820</v>
      </c>
      <c r="C6925" t="s">
        <v>821</v>
      </c>
      <c r="D6925" t="s">
        <v>822</v>
      </c>
      <c r="E6925" t="s">
        <v>823</v>
      </c>
      <c r="F6925" t="s">
        <v>856</v>
      </c>
      <c r="G6925" t="s">
        <v>857</v>
      </c>
      <c r="H6925" t="s">
        <v>1014</v>
      </c>
      <c r="I6925">
        <v>821</v>
      </c>
      <c r="J6925" t="s">
        <v>1015</v>
      </c>
      <c r="K6925" t="s">
        <v>828</v>
      </c>
      <c r="L6925" t="s">
        <v>572</v>
      </c>
      <c r="M6925">
        <v>0</v>
      </c>
      <c r="N6925">
        <v>0</v>
      </c>
      <c r="O6925">
        <v>0</v>
      </c>
      <c r="P6925">
        <v>2047481</v>
      </c>
      <c r="Q6925">
        <v>0</v>
      </c>
      <c r="R6925">
        <v>1543696</v>
      </c>
      <c r="S6925">
        <v>3591177</v>
      </c>
      <c r="T6925">
        <v>0</v>
      </c>
      <c r="U6925">
        <v>3591177</v>
      </c>
      <c r="V6925">
        <v>58</v>
      </c>
    </row>
    <row r="6926" spans="1:22" x14ac:dyDescent="0.3">
      <c r="A6926">
        <v>202223</v>
      </c>
      <c r="B6926" t="s">
        <v>820</v>
      </c>
      <c r="C6926" t="s">
        <v>821</v>
      </c>
      <c r="D6926" t="s">
        <v>822</v>
      </c>
      <c r="E6926" t="s">
        <v>823</v>
      </c>
      <c r="F6926" t="s">
        <v>856</v>
      </c>
      <c r="G6926" t="s">
        <v>857</v>
      </c>
      <c r="H6926" t="s">
        <v>1014</v>
      </c>
      <c r="I6926">
        <v>821</v>
      </c>
      <c r="J6926" t="s">
        <v>1015</v>
      </c>
      <c r="K6926" t="s">
        <v>828</v>
      </c>
      <c r="L6926" t="s">
        <v>572</v>
      </c>
      <c r="M6926">
        <v>0</v>
      </c>
      <c r="N6926">
        <v>0</v>
      </c>
      <c r="O6926">
        <v>0</v>
      </c>
      <c r="P6926">
        <v>2376812</v>
      </c>
      <c r="Q6926">
        <v>0</v>
      </c>
      <c r="R6926">
        <v>1789620</v>
      </c>
      <c r="S6926">
        <v>4166432</v>
      </c>
      <c r="T6926">
        <v>0</v>
      </c>
      <c r="U6926">
        <v>4166432</v>
      </c>
      <c r="V6926">
        <v>66</v>
      </c>
    </row>
    <row r="6927" spans="1:22" x14ac:dyDescent="0.3">
      <c r="A6927">
        <v>202324</v>
      </c>
      <c r="B6927" t="s">
        <v>820</v>
      </c>
      <c r="C6927" t="s">
        <v>821</v>
      </c>
      <c r="D6927" t="s">
        <v>822</v>
      </c>
      <c r="E6927" t="s">
        <v>823</v>
      </c>
      <c r="F6927" t="s">
        <v>856</v>
      </c>
      <c r="G6927" t="s">
        <v>857</v>
      </c>
      <c r="H6927" t="s">
        <v>1014</v>
      </c>
      <c r="I6927">
        <v>821</v>
      </c>
      <c r="J6927" t="s">
        <v>1015</v>
      </c>
      <c r="K6927" t="s">
        <v>828</v>
      </c>
      <c r="L6927" t="s">
        <v>572</v>
      </c>
      <c r="M6927">
        <v>0</v>
      </c>
      <c r="N6927">
        <v>0</v>
      </c>
      <c r="O6927">
        <v>2586128</v>
      </c>
      <c r="P6927">
        <v>1961424</v>
      </c>
      <c r="Q6927">
        <v>0</v>
      </c>
      <c r="R6927">
        <v>0</v>
      </c>
      <c r="S6927">
        <v>4547552</v>
      </c>
      <c r="T6927">
        <v>0</v>
      </c>
      <c r="U6927">
        <v>4547552</v>
      </c>
      <c r="V6927">
        <v>71</v>
      </c>
    </row>
    <row r="6928" spans="1:22" x14ac:dyDescent="0.3">
      <c r="A6928">
        <v>202122</v>
      </c>
      <c r="B6928" t="s">
        <v>820</v>
      </c>
      <c r="C6928" t="s">
        <v>821</v>
      </c>
      <c r="D6928" t="s">
        <v>822</v>
      </c>
      <c r="E6928" t="s">
        <v>823</v>
      </c>
      <c r="F6928" t="s">
        <v>856</v>
      </c>
      <c r="G6928" t="s">
        <v>857</v>
      </c>
      <c r="H6928" t="s">
        <v>1014</v>
      </c>
      <c r="I6928">
        <v>821</v>
      </c>
      <c r="J6928" t="s">
        <v>1015</v>
      </c>
      <c r="K6928" t="s">
        <v>828</v>
      </c>
      <c r="L6928" t="s">
        <v>539</v>
      </c>
      <c r="M6928">
        <v>0</v>
      </c>
      <c r="N6928">
        <v>0</v>
      </c>
      <c r="O6928">
        <v>0</v>
      </c>
      <c r="P6928" t="s">
        <v>829</v>
      </c>
      <c r="Q6928" t="s">
        <v>829</v>
      </c>
      <c r="R6928" t="s">
        <v>829</v>
      </c>
      <c r="S6928">
        <v>0</v>
      </c>
      <c r="T6928">
        <v>0</v>
      </c>
      <c r="U6928">
        <v>0</v>
      </c>
      <c r="V6928">
        <v>0</v>
      </c>
    </row>
    <row r="6929" spans="1:22" x14ac:dyDescent="0.3">
      <c r="A6929">
        <v>202223</v>
      </c>
      <c r="B6929" t="s">
        <v>820</v>
      </c>
      <c r="C6929" t="s">
        <v>821</v>
      </c>
      <c r="D6929" t="s">
        <v>822</v>
      </c>
      <c r="E6929" t="s">
        <v>823</v>
      </c>
      <c r="F6929" t="s">
        <v>856</v>
      </c>
      <c r="G6929" t="s">
        <v>857</v>
      </c>
      <c r="H6929" t="s">
        <v>1014</v>
      </c>
      <c r="I6929">
        <v>821</v>
      </c>
      <c r="J6929" t="s">
        <v>1015</v>
      </c>
      <c r="K6929" t="s">
        <v>828</v>
      </c>
      <c r="L6929" t="s">
        <v>539</v>
      </c>
      <c r="M6929">
        <v>0</v>
      </c>
      <c r="N6929">
        <v>203506</v>
      </c>
      <c r="O6929">
        <v>56000</v>
      </c>
      <c r="P6929" t="s">
        <v>829</v>
      </c>
      <c r="Q6929" t="s">
        <v>829</v>
      </c>
      <c r="R6929" t="s">
        <v>829</v>
      </c>
      <c r="S6929">
        <v>259506</v>
      </c>
      <c r="T6929">
        <v>0</v>
      </c>
      <c r="U6929">
        <v>259506</v>
      </c>
      <c r="V6929">
        <v>4</v>
      </c>
    </row>
    <row r="6930" spans="1:22" x14ac:dyDescent="0.3">
      <c r="A6930">
        <v>202324</v>
      </c>
      <c r="B6930" t="s">
        <v>820</v>
      </c>
      <c r="C6930" t="s">
        <v>821</v>
      </c>
      <c r="D6930" t="s">
        <v>822</v>
      </c>
      <c r="E6930" t="s">
        <v>823</v>
      </c>
      <c r="F6930" t="s">
        <v>856</v>
      </c>
      <c r="G6930" t="s">
        <v>857</v>
      </c>
      <c r="H6930" t="s">
        <v>1014</v>
      </c>
      <c r="I6930">
        <v>821</v>
      </c>
      <c r="J6930" t="s">
        <v>1015</v>
      </c>
      <c r="K6930" t="s">
        <v>828</v>
      </c>
      <c r="L6930" t="s">
        <v>539</v>
      </c>
      <c r="M6930">
        <v>0</v>
      </c>
      <c r="N6930">
        <v>283368</v>
      </c>
      <c r="O6930">
        <v>89525</v>
      </c>
      <c r="P6930" t="s">
        <v>829</v>
      </c>
      <c r="Q6930" t="s">
        <v>829</v>
      </c>
      <c r="R6930" t="s">
        <v>829</v>
      </c>
      <c r="S6930">
        <v>372893</v>
      </c>
      <c r="T6930">
        <v>0</v>
      </c>
      <c r="U6930">
        <v>372893</v>
      </c>
      <c r="V6930">
        <v>6</v>
      </c>
    </row>
    <row r="6931" spans="1:22" x14ac:dyDescent="0.3">
      <c r="A6931">
        <v>202122</v>
      </c>
      <c r="B6931" t="s">
        <v>820</v>
      </c>
      <c r="C6931" t="s">
        <v>821</v>
      </c>
      <c r="D6931" t="s">
        <v>822</v>
      </c>
      <c r="E6931" t="s">
        <v>823</v>
      </c>
      <c r="F6931" t="s">
        <v>856</v>
      </c>
      <c r="G6931" t="s">
        <v>857</v>
      </c>
      <c r="H6931" t="s">
        <v>1014</v>
      </c>
      <c r="I6931">
        <v>821</v>
      </c>
      <c r="J6931" t="s">
        <v>1015</v>
      </c>
      <c r="K6931" t="s">
        <v>828</v>
      </c>
      <c r="L6931" t="s">
        <v>541</v>
      </c>
      <c r="M6931">
        <v>15854</v>
      </c>
      <c r="N6931">
        <v>427919</v>
      </c>
      <c r="O6931">
        <v>282933</v>
      </c>
      <c r="P6931">
        <v>12743</v>
      </c>
      <c r="Q6931">
        <v>1408</v>
      </c>
      <c r="R6931">
        <v>0</v>
      </c>
      <c r="S6931">
        <v>740857</v>
      </c>
      <c r="T6931">
        <v>2960</v>
      </c>
      <c r="U6931">
        <v>737897</v>
      </c>
      <c r="V6931">
        <v>12</v>
      </c>
    </row>
    <row r="6932" spans="1:22" x14ac:dyDescent="0.3">
      <c r="A6932">
        <v>202223</v>
      </c>
      <c r="B6932" t="s">
        <v>820</v>
      </c>
      <c r="C6932" t="s">
        <v>821</v>
      </c>
      <c r="D6932" t="s">
        <v>822</v>
      </c>
      <c r="E6932" t="s">
        <v>823</v>
      </c>
      <c r="F6932" t="s">
        <v>856</v>
      </c>
      <c r="G6932" t="s">
        <v>857</v>
      </c>
      <c r="H6932" t="s">
        <v>1014</v>
      </c>
      <c r="I6932">
        <v>821</v>
      </c>
      <c r="J6932" t="s">
        <v>1015</v>
      </c>
      <c r="K6932" t="s">
        <v>828</v>
      </c>
      <c r="L6932" t="s">
        <v>541</v>
      </c>
      <c r="M6932">
        <v>325460</v>
      </c>
      <c r="N6932">
        <v>311978</v>
      </c>
      <c r="O6932">
        <v>129449</v>
      </c>
      <c r="P6932">
        <v>125974</v>
      </c>
      <c r="Q6932">
        <v>0</v>
      </c>
      <c r="R6932">
        <v>107615</v>
      </c>
      <c r="S6932">
        <v>1000476</v>
      </c>
      <c r="T6932">
        <v>0</v>
      </c>
      <c r="U6932">
        <v>1000476</v>
      </c>
      <c r="V6932">
        <v>16</v>
      </c>
    </row>
    <row r="6933" spans="1:22" x14ac:dyDescent="0.3">
      <c r="A6933">
        <v>202324</v>
      </c>
      <c r="B6933" t="s">
        <v>820</v>
      </c>
      <c r="C6933" t="s">
        <v>821</v>
      </c>
      <c r="D6933" t="s">
        <v>822</v>
      </c>
      <c r="E6933" t="s">
        <v>823</v>
      </c>
      <c r="F6933" t="s">
        <v>856</v>
      </c>
      <c r="G6933" t="s">
        <v>857</v>
      </c>
      <c r="H6933" t="s">
        <v>1014</v>
      </c>
      <c r="I6933">
        <v>821</v>
      </c>
      <c r="J6933" t="s">
        <v>1015</v>
      </c>
      <c r="K6933" t="s">
        <v>828</v>
      </c>
      <c r="L6933" t="s">
        <v>541</v>
      </c>
      <c r="M6933">
        <v>516011</v>
      </c>
      <c r="N6933">
        <v>175929</v>
      </c>
      <c r="O6933">
        <v>249266</v>
      </c>
      <c r="P6933">
        <v>124497</v>
      </c>
      <c r="Q6933">
        <v>0</v>
      </c>
      <c r="R6933">
        <v>0</v>
      </c>
      <c r="S6933">
        <v>1065703</v>
      </c>
      <c r="T6933">
        <v>0</v>
      </c>
      <c r="U6933">
        <v>1065703</v>
      </c>
      <c r="V6933">
        <v>17</v>
      </c>
    </row>
    <row r="6934" spans="1:22" x14ac:dyDescent="0.3">
      <c r="A6934">
        <v>202122</v>
      </c>
      <c r="B6934" t="s">
        <v>820</v>
      </c>
      <c r="C6934" t="s">
        <v>821</v>
      </c>
      <c r="D6934" t="s">
        <v>822</v>
      </c>
      <c r="E6934" t="s">
        <v>823</v>
      </c>
      <c r="F6934" t="s">
        <v>856</v>
      </c>
      <c r="G6934" t="s">
        <v>857</v>
      </c>
      <c r="H6934" t="s">
        <v>1014</v>
      </c>
      <c r="I6934">
        <v>821</v>
      </c>
      <c r="J6934" t="s">
        <v>1015</v>
      </c>
      <c r="K6934" t="s">
        <v>828</v>
      </c>
      <c r="L6934" t="s">
        <v>831</v>
      </c>
      <c r="M6934" t="s">
        <v>829</v>
      </c>
      <c r="N6934" t="s">
        <v>829</v>
      </c>
      <c r="O6934" t="s">
        <v>829</v>
      </c>
      <c r="P6934">
        <v>196660</v>
      </c>
      <c r="Q6934">
        <v>196660</v>
      </c>
      <c r="R6934" t="s">
        <v>829</v>
      </c>
      <c r="S6934">
        <v>393320</v>
      </c>
      <c r="T6934">
        <v>0</v>
      </c>
      <c r="U6934">
        <v>393320</v>
      </c>
      <c r="V6934">
        <v>6</v>
      </c>
    </row>
    <row r="6935" spans="1:22" x14ac:dyDescent="0.3">
      <c r="A6935">
        <v>202223</v>
      </c>
      <c r="B6935" t="s">
        <v>820</v>
      </c>
      <c r="C6935" t="s">
        <v>821</v>
      </c>
      <c r="D6935" t="s">
        <v>822</v>
      </c>
      <c r="E6935" t="s">
        <v>823</v>
      </c>
      <c r="F6935" t="s">
        <v>856</v>
      </c>
      <c r="G6935" t="s">
        <v>857</v>
      </c>
      <c r="H6935" t="s">
        <v>1014</v>
      </c>
      <c r="I6935">
        <v>821</v>
      </c>
      <c r="J6935" t="s">
        <v>1015</v>
      </c>
      <c r="K6935" t="s">
        <v>828</v>
      </c>
      <c r="L6935" t="s">
        <v>831</v>
      </c>
      <c r="M6935" t="s">
        <v>829</v>
      </c>
      <c r="N6935" t="s">
        <v>829</v>
      </c>
      <c r="O6935" t="s">
        <v>829</v>
      </c>
      <c r="P6935">
        <v>0</v>
      </c>
      <c r="Q6935">
        <v>509490</v>
      </c>
      <c r="R6935" t="s">
        <v>829</v>
      </c>
      <c r="S6935">
        <v>509490</v>
      </c>
      <c r="T6935">
        <v>0</v>
      </c>
      <c r="U6935">
        <v>509490</v>
      </c>
      <c r="V6935">
        <v>8</v>
      </c>
    </row>
    <row r="6936" spans="1:22" x14ac:dyDescent="0.3">
      <c r="A6936">
        <v>202324</v>
      </c>
      <c r="B6936" t="s">
        <v>820</v>
      </c>
      <c r="C6936" t="s">
        <v>821</v>
      </c>
      <c r="D6936" t="s">
        <v>822</v>
      </c>
      <c r="E6936" t="s">
        <v>823</v>
      </c>
      <c r="F6936" t="s">
        <v>856</v>
      </c>
      <c r="G6936" t="s">
        <v>857</v>
      </c>
      <c r="H6936" t="s">
        <v>1014</v>
      </c>
      <c r="I6936">
        <v>821</v>
      </c>
      <c r="J6936" t="s">
        <v>1015</v>
      </c>
      <c r="K6936" t="s">
        <v>828</v>
      </c>
      <c r="L6936" t="s">
        <v>831</v>
      </c>
      <c r="M6936" t="s">
        <v>829</v>
      </c>
      <c r="N6936" t="s">
        <v>829</v>
      </c>
      <c r="O6936" t="s">
        <v>829</v>
      </c>
      <c r="P6936">
        <v>0</v>
      </c>
      <c r="Q6936">
        <v>404185</v>
      </c>
      <c r="R6936" t="s">
        <v>829</v>
      </c>
      <c r="S6936">
        <v>404185</v>
      </c>
      <c r="T6936">
        <v>0</v>
      </c>
      <c r="U6936">
        <v>404185</v>
      </c>
      <c r="V6936">
        <v>6</v>
      </c>
    </row>
    <row r="6937" spans="1:22" x14ac:dyDescent="0.3">
      <c r="A6937">
        <v>202122</v>
      </c>
      <c r="B6937" t="s">
        <v>820</v>
      </c>
      <c r="C6937" t="s">
        <v>821</v>
      </c>
      <c r="D6937" t="s">
        <v>822</v>
      </c>
      <c r="E6937" t="s">
        <v>823</v>
      </c>
      <c r="F6937" t="s">
        <v>856</v>
      </c>
      <c r="G6937" t="s">
        <v>857</v>
      </c>
      <c r="H6937" t="s">
        <v>1014</v>
      </c>
      <c r="I6937">
        <v>821</v>
      </c>
      <c r="J6937" t="s">
        <v>1015</v>
      </c>
      <c r="K6937" t="s">
        <v>828</v>
      </c>
      <c r="L6937" t="s">
        <v>832</v>
      </c>
      <c r="M6937">
        <v>0</v>
      </c>
      <c r="N6937">
        <v>161241</v>
      </c>
      <c r="O6937">
        <v>161240</v>
      </c>
      <c r="P6937">
        <v>0</v>
      </c>
      <c r="Q6937">
        <v>0</v>
      </c>
      <c r="R6937">
        <v>0</v>
      </c>
      <c r="S6937">
        <v>322481</v>
      </c>
      <c r="T6937">
        <v>0</v>
      </c>
      <c r="U6937">
        <v>322481</v>
      </c>
      <c r="V6937">
        <v>5</v>
      </c>
    </row>
    <row r="6938" spans="1:22" x14ac:dyDescent="0.3">
      <c r="A6938">
        <v>202223</v>
      </c>
      <c r="B6938" t="s">
        <v>820</v>
      </c>
      <c r="C6938" t="s">
        <v>821</v>
      </c>
      <c r="D6938" t="s">
        <v>822</v>
      </c>
      <c r="E6938" t="s">
        <v>823</v>
      </c>
      <c r="F6938" t="s">
        <v>856</v>
      </c>
      <c r="G6938" t="s">
        <v>857</v>
      </c>
      <c r="H6938" t="s">
        <v>1014</v>
      </c>
      <c r="I6938">
        <v>821</v>
      </c>
      <c r="J6938" t="s">
        <v>1015</v>
      </c>
      <c r="K6938" t="s">
        <v>828</v>
      </c>
      <c r="L6938" t="s">
        <v>832</v>
      </c>
      <c r="M6938">
        <v>0</v>
      </c>
      <c r="N6938">
        <v>2987</v>
      </c>
      <c r="O6938">
        <v>295690</v>
      </c>
      <c r="P6938">
        <v>0</v>
      </c>
      <c r="Q6938">
        <v>2723750</v>
      </c>
      <c r="R6938">
        <v>0</v>
      </c>
      <c r="S6938">
        <v>3022427</v>
      </c>
      <c r="T6938">
        <v>0</v>
      </c>
      <c r="U6938">
        <v>3022427</v>
      </c>
      <c r="V6938">
        <v>48</v>
      </c>
    </row>
    <row r="6939" spans="1:22" x14ac:dyDescent="0.3">
      <c r="A6939">
        <v>202324</v>
      </c>
      <c r="B6939" t="s">
        <v>820</v>
      </c>
      <c r="C6939" t="s">
        <v>821</v>
      </c>
      <c r="D6939" t="s">
        <v>822</v>
      </c>
      <c r="E6939" t="s">
        <v>823</v>
      </c>
      <c r="F6939" t="s">
        <v>856</v>
      </c>
      <c r="G6939" t="s">
        <v>857</v>
      </c>
      <c r="H6939" t="s">
        <v>1014</v>
      </c>
      <c r="I6939">
        <v>821</v>
      </c>
      <c r="J6939" t="s">
        <v>1015</v>
      </c>
      <c r="K6939" t="s">
        <v>828</v>
      </c>
      <c r="L6939" t="s">
        <v>832</v>
      </c>
      <c r="M6939">
        <v>0</v>
      </c>
      <c r="N6939">
        <v>3056</v>
      </c>
      <c r="O6939">
        <v>302495</v>
      </c>
      <c r="P6939">
        <v>0</v>
      </c>
      <c r="Q6939">
        <v>3023794</v>
      </c>
      <c r="R6939">
        <v>0</v>
      </c>
      <c r="S6939">
        <v>3329345</v>
      </c>
      <c r="T6939">
        <v>0</v>
      </c>
      <c r="U6939">
        <v>3329345</v>
      </c>
      <c r="V6939">
        <v>52</v>
      </c>
    </row>
    <row r="6940" spans="1:22" x14ac:dyDescent="0.3">
      <c r="A6940">
        <v>202122</v>
      </c>
      <c r="B6940" t="s">
        <v>820</v>
      </c>
      <c r="C6940" t="s">
        <v>821</v>
      </c>
      <c r="D6940" t="s">
        <v>822</v>
      </c>
      <c r="E6940" t="s">
        <v>823</v>
      </c>
      <c r="F6940" t="s">
        <v>856</v>
      </c>
      <c r="G6940" t="s">
        <v>857</v>
      </c>
      <c r="H6940" t="s">
        <v>1014</v>
      </c>
      <c r="I6940">
        <v>821</v>
      </c>
      <c r="J6940" t="s">
        <v>1015</v>
      </c>
      <c r="K6940" t="s">
        <v>828</v>
      </c>
      <c r="L6940" t="s">
        <v>544</v>
      </c>
      <c r="M6940">
        <v>22764</v>
      </c>
      <c r="N6940">
        <v>2566029</v>
      </c>
      <c r="O6940">
        <v>951986</v>
      </c>
      <c r="P6940">
        <v>610356</v>
      </c>
      <c r="Q6940">
        <v>650211</v>
      </c>
      <c r="R6940">
        <v>1218</v>
      </c>
      <c r="S6940">
        <v>4802564</v>
      </c>
      <c r="T6940">
        <v>0</v>
      </c>
      <c r="U6940">
        <v>4802564</v>
      </c>
      <c r="V6940">
        <v>78</v>
      </c>
    </row>
    <row r="6941" spans="1:22" x14ac:dyDescent="0.3">
      <c r="A6941">
        <v>202223</v>
      </c>
      <c r="B6941" t="s">
        <v>820</v>
      </c>
      <c r="C6941" t="s">
        <v>821</v>
      </c>
      <c r="D6941" t="s">
        <v>822</v>
      </c>
      <c r="E6941" t="s">
        <v>823</v>
      </c>
      <c r="F6941" t="s">
        <v>856</v>
      </c>
      <c r="G6941" t="s">
        <v>857</v>
      </c>
      <c r="H6941" t="s">
        <v>1014</v>
      </c>
      <c r="I6941">
        <v>821</v>
      </c>
      <c r="J6941" t="s">
        <v>1015</v>
      </c>
      <c r="K6941" t="s">
        <v>828</v>
      </c>
      <c r="L6941" t="s">
        <v>544</v>
      </c>
      <c r="M6941">
        <v>44170</v>
      </c>
      <c r="N6941">
        <v>2999840</v>
      </c>
      <c r="O6941">
        <v>311702</v>
      </c>
      <c r="P6941">
        <v>183713</v>
      </c>
      <c r="Q6941">
        <v>70039</v>
      </c>
      <c r="R6941">
        <v>0</v>
      </c>
      <c r="S6941">
        <v>3609464</v>
      </c>
      <c r="T6941">
        <v>0</v>
      </c>
      <c r="U6941">
        <v>3609464</v>
      </c>
      <c r="V6941">
        <v>57</v>
      </c>
    </row>
    <row r="6942" spans="1:22" x14ac:dyDescent="0.3">
      <c r="A6942">
        <v>202324</v>
      </c>
      <c r="B6942" t="s">
        <v>820</v>
      </c>
      <c r="C6942" t="s">
        <v>821</v>
      </c>
      <c r="D6942" t="s">
        <v>822</v>
      </c>
      <c r="E6942" t="s">
        <v>823</v>
      </c>
      <c r="F6942" t="s">
        <v>856</v>
      </c>
      <c r="G6942" t="s">
        <v>857</v>
      </c>
      <c r="H6942" t="s">
        <v>1014</v>
      </c>
      <c r="I6942">
        <v>821</v>
      </c>
      <c r="J6942" t="s">
        <v>1015</v>
      </c>
      <c r="K6942" t="s">
        <v>828</v>
      </c>
      <c r="L6942" t="s">
        <v>544</v>
      </c>
      <c r="M6942">
        <v>139603</v>
      </c>
      <c r="N6942">
        <v>3891936</v>
      </c>
      <c r="O6942">
        <v>316525</v>
      </c>
      <c r="P6942">
        <v>586492</v>
      </c>
      <c r="Q6942">
        <v>86270</v>
      </c>
      <c r="R6942">
        <v>0</v>
      </c>
      <c r="S6942">
        <v>5020826</v>
      </c>
      <c r="T6942">
        <v>0</v>
      </c>
      <c r="U6942">
        <v>5020826</v>
      </c>
      <c r="V6942">
        <v>78</v>
      </c>
    </row>
    <row r="6943" spans="1:22" x14ac:dyDescent="0.3">
      <c r="A6943">
        <v>202122</v>
      </c>
      <c r="B6943" t="s">
        <v>820</v>
      </c>
      <c r="C6943" t="s">
        <v>821</v>
      </c>
      <c r="D6943" t="s">
        <v>822</v>
      </c>
      <c r="E6943" t="s">
        <v>823</v>
      </c>
      <c r="F6943" t="s">
        <v>856</v>
      </c>
      <c r="G6943" t="s">
        <v>857</v>
      </c>
      <c r="H6943" t="s">
        <v>1014</v>
      </c>
      <c r="I6943">
        <v>821</v>
      </c>
      <c r="J6943" t="s">
        <v>1015</v>
      </c>
      <c r="K6943" t="s">
        <v>828</v>
      </c>
      <c r="L6943" t="s">
        <v>600</v>
      </c>
      <c r="M6943" t="s">
        <v>829</v>
      </c>
      <c r="N6943" t="s">
        <v>829</v>
      </c>
      <c r="O6943" t="s">
        <v>829</v>
      </c>
      <c r="P6943">
        <v>0</v>
      </c>
      <c r="Q6943">
        <v>0</v>
      </c>
      <c r="R6943" t="s">
        <v>829</v>
      </c>
      <c r="S6943">
        <v>0</v>
      </c>
      <c r="T6943">
        <v>0</v>
      </c>
      <c r="U6943">
        <v>0</v>
      </c>
      <c r="V6943">
        <v>0</v>
      </c>
    </row>
    <row r="6944" spans="1:22" x14ac:dyDescent="0.3">
      <c r="A6944">
        <v>202223</v>
      </c>
      <c r="B6944" t="s">
        <v>820</v>
      </c>
      <c r="C6944" t="s">
        <v>821</v>
      </c>
      <c r="D6944" t="s">
        <v>822</v>
      </c>
      <c r="E6944" t="s">
        <v>823</v>
      </c>
      <c r="F6944" t="s">
        <v>856</v>
      </c>
      <c r="G6944" t="s">
        <v>857</v>
      </c>
      <c r="H6944" t="s">
        <v>1014</v>
      </c>
      <c r="I6944">
        <v>821</v>
      </c>
      <c r="J6944" t="s">
        <v>1015</v>
      </c>
      <c r="K6944" t="s">
        <v>828</v>
      </c>
      <c r="L6944" t="s">
        <v>600</v>
      </c>
      <c r="M6944" t="s">
        <v>829</v>
      </c>
      <c r="N6944" t="s">
        <v>829</v>
      </c>
      <c r="O6944" t="s">
        <v>829</v>
      </c>
      <c r="P6944">
        <v>0</v>
      </c>
      <c r="Q6944">
        <v>0</v>
      </c>
      <c r="R6944" t="s">
        <v>829</v>
      </c>
      <c r="S6944">
        <v>0</v>
      </c>
      <c r="T6944">
        <v>0</v>
      </c>
      <c r="U6944">
        <v>0</v>
      </c>
      <c r="V6944">
        <v>0</v>
      </c>
    </row>
    <row r="6945" spans="1:22" x14ac:dyDescent="0.3">
      <c r="A6945">
        <v>202324</v>
      </c>
      <c r="B6945" t="s">
        <v>820</v>
      </c>
      <c r="C6945" t="s">
        <v>821</v>
      </c>
      <c r="D6945" t="s">
        <v>822</v>
      </c>
      <c r="E6945" t="s">
        <v>823</v>
      </c>
      <c r="F6945" t="s">
        <v>856</v>
      </c>
      <c r="G6945" t="s">
        <v>857</v>
      </c>
      <c r="H6945" t="s">
        <v>1014</v>
      </c>
      <c r="I6945">
        <v>821</v>
      </c>
      <c r="J6945" t="s">
        <v>1015</v>
      </c>
      <c r="K6945" t="s">
        <v>828</v>
      </c>
      <c r="L6945" t="s">
        <v>600</v>
      </c>
      <c r="M6945" t="s">
        <v>829</v>
      </c>
      <c r="N6945" t="s">
        <v>829</v>
      </c>
      <c r="O6945" t="s">
        <v>829</v>
      </c>
      <c r="P6945">
        <v>0</v>
      </c>
      <c r="Q6945">
        <v>0</v>
      </c>
      <c r="R6945" t="s">
        <v>829</v>
      </c>
      <c r="S6945">
        <v>0</v>
      </c>
      <c r="T6945">
        <v>0</v>
      </c>
      <c r="U6945">
        <v>0</v>
      </c>
      <c r="V6945">
        <v>0</v>
      </c>
    </row>
    <row r="6946" spans="1:22" x14ac:dyDescent="0.3">
      <c r="A6946">
        <v>202122</v>
      </c>
      <c r="B6946" t="s">
        <v>820</v>
      </c>
      <c r="C6946" t="s">
        <v>821</v>
      </c>
      <c r="D6946" t="s">
        <v>822</v>
      </c>
      <c r="E6946" t="s">
        <v>823</v>
      </c>
      <c r="F6946" t="s">
        <v>856</v>
      </c>
      <c r="G6946" t="s">
        <v>857</v>
      </c>
      <c r="H6946" t="s">
        <v>1014</v>
      </c>
      <c r="I6946">
        <v>821</v>
      </c>
      <c r="J6946" t="s">
        <v>1015</v>
      </c>
      <c r="K6946" t="s">
        <v>828</v>
      </c>
      <c r="L6946" t="s">
        <v>247</v>
      </c>
      <c r="M6946">
        <v>0</v>
      </c>
      <c r="N6946">
        <v>0</v>
      </c>
      <c r="O6946">
        <v>0</v>
      </c>
      <c r="P6946">
        <v>0</v>
      </c>
      <c r="Q6946">
        <v>0</v>
      </c>
      <c r="R6946">
        <v>0</v>
      </c>
      <c r="S6946">
        <v>0</v>
      </c>
      <c r="T6946">
        <v>0</v>
      </c>
      <c r="U6946">
        <v>0</v>
      </c>
      <c r="V6946">
        <v>0</v>
      </c>
    </row>
    <row r="6947" spans="1:22" x14ac:dyDescent="0.3">
      <c r="A6947">
        <v>202223</v>
      </c>
      <c r="B6947" t="s">
        <v>820</v>
      </c>
      <c r="C6947" t="s">
        <v>821</v>
      </c>
      <c r="D6947" t="s">
        <v>822</v>
      </c>
      <c r="E6947" t="s">
        <v>823</v>
      </c>
      <c r="F6947" t="s">
        <v>856</v>
      </c>
      <c r="G6947" t="s">
        <v>857</v>
      </c>
      <c r="H6947" t="s">
        <v>1014</v>
      </c>
      <c r="I6947">
        <v>821</v>
      </c>
      <c r="J6947" t="s">
        <v>1015</v>
      </c>
      <c r="K6947" t="s">
        <v>828</v>
      </c>
      <c r="L6947" t="s">
        <v>247</v>
      </c>
      <c r="M6947">
        <v>0</v>
      </c>
      <c r="N6947">
        <v>0</v>
      </c>
      <c r="O6947">
        <v>0</v>
      </c>
      <c r="P6947">
        <v>0</v>
      </c>
      <c r="Q6947">
        <v>0</v>
      </c>
      <c r="R6947">
        <v>0</v>
      </c>
      <c r="S6947">
        <v>0</v>
      </c>
      <c r="T6947">
        <v>0</v>
      </c>
      <c r="U6947">
        <v>0</v>
      </c>
      <c r="V6947">
        <v>0</v>
      </c>
    </row>
    <row r="6948" spans="1:22" x14ac:dyDescent="0.3">
      <c r="A6948">
        <v>202324</v>
      </c>
      <c r="B6948" t="s">
        <v>820</v>
      </c>
      <c r="C6948" t="s">
        <v>821</v>
      </c>
      <c r="D6948" t="s">
        <v>822</v>
      </c>
      <c r="E6948" t="s">
        <v>823</v>
      </c>
      <c r="F6948" t="s">
        <v>856</v>
      </c>
      <c r="G6948" t="s">
        <v>857</v>
      </c>
      <c r="H6948" t="s">
        <v>1014</v>
      </c>
      <c r="I6948">
        <v>821</v>
      </c>
      <c r="J6948" t="s">
        <v>1015</v>
      </c>
      <c r="K6948" t="s">
        <v>828</v>
      </c>
      <c r="L6948" t="s">
        <v>247</v>
      </c>
      <c r="M6948">
        <v>0</v>
      </c>
      <c r="N6948">
        <v>0</v>
      </c>
      <c r="O6948">
        <v>0</v>
      </c>
      <c r="P6948">
        <v>0</v>
      </c>
      <c r="Q6948">
        <v>0</v>
      </c>
      <c r="R6948">
        <v>0</v>
      </c>
      <c r="S6948">
        <v>0</v>
      </c>
      <c r="T6948">
        <v>0</v>
      </c>
      <c r="U6948">
        <v>0</v>
      </c>
      <c r="V6948">
        <v>0</v>
      </c>
    </row>
    <row r="6949" spans="1:22" x14ac:dyDescent="0.3">
      <c r="A6949">
        <v>202122</v>
      </c>
      <c r="B6949" t="s">
        <v>820</v>
      </c>
      <c r="C6949" t="s">
        <v>821</v>
      </c>
      <c r="D6949" t="s">
        <v>822</v>
      </c>
      <c r="E6949" t="s">
        <v>823</v>
      </c>
      <c r="F6949" t="s">
        <v>856</v>
      </c>
      <c r="G6949" t="s">
        <v>857</v>
      </c>
      <c r="H6949" t="s">
        <v>1014</v>
      </c>
      <c r="I6949">
        <v>821</v>
      </c>
      <c r="J6949" t="s">
        <v>1015</v>
      </c>
      <c r="K6949" t="s">
        <v>828</v>
      </c>
      <c r="L6949" t="s">
        <v>833</v>
      </c>
      <c r="M6949">
        <v>18263361</v>
      </c>
      <c r="N6949">
        <v>86967028</v>
      </c>
      <c r="O6949">
        <v>27871048</v>
      </c>
      <c r="P6949">
        <v>18266589</v>
      </c>
      <c r="Q6949">
        <v>2901000</v>
      </c>
      <c r="R6949">
        <v>1544914</v>
      </c>
      <c r="S6949">
        <v>156399599</v>
      </c>
      <c r="T6949">
        <v>2960</v>
      </c>
      <c r="U6949">
        <v>156396639</v>
      </c>
      <c r="V6949" t="s">
        <v>834</v>
      </c>
    </row>
    <row r="6950" spans="1:22" x14ac:dyDescent="0.3">
      <c r="A6950">
        <v>202223</v>
      </c>
      <c r="B6950" t="s">
        <v>820</v>
      </c>
      <c r="C6950" t="s">
        <v>821</v>
      </c>
      <c r="D6950" t="s">
        <v>822</v>
      </c>
      <c r="E6950" t="s">
        <v>823</v>
      </c>
      <c r="F6950" t="s">
        <v>856</v>
      </c>
      <c r="G6950" t="s">
        <v>857</v>
      </c>
      <c r="H6950" t="s">
        <v>1014</v>
      </c>
      <c r="I6950">
        <v>821</v>
      </c>
      <c r="J6950" t="s">
        <v>1015</v>
      </c>
      <c r="K6950" t="s">
        <v>828</v>
      </c>
      <c r="L6950" t="s">
        <v>833</v>
      </c>
      <c r="M6950">
        <v>20743282</v>
      </c>
      <c r="N6950">
        <v>91641959</v>
      </c>
      <c r="O6950">
        <v>24407915</v>
      </c>
      <c r="P6950">
        <v>18020646</v>
      </c>
      <c r="Q6950">
        <v>3957132</v>
      </c>
      <c r="R6950">
        <v>1897235</v>
      </c>
      <c r="S6950">
        <v>161601093</v>
      </c>
      <c r="T6950">
        <v>0</v>
      </c>
      <c r="U6950">
        <v>161601093</v>
      </c>
      <c r="V6950" t="s">
        <v>834</v>
      </c>
    </row>
    <row r="6951" spans="1:22" x14ac:dyDescent="0.3">
      <c r="A6951">
        <v>202324</v>
      </c>
      <c r="B6951" t="s">
        <v>820</v>
      </c>
      <c r="C6951" t="s">
        <v>821</v>
      </c>
      <c r="D6951" t="s">
        <v>822</v>
      </c>
      <c r="E6951" t="s">
        <v>823</v>
      </c>
      <c r="F6951" t="s">
        <v>856</v>
      </c>
      <c r="G6951" t="s">
        <v>857</v>
      </c>
      <c r="H6951" t="s">
        <v>1014</v>
      </c>
      <c r="I6951">
        <v>821</v>
      </c>
      <c r="J6951" t="s">
        <v>1015</v>
      </c>
      <c r="K6951" t="s">
        <v>828</v>
      </c>
      <c r="L6951" t="s">
        <v>833</v>
      </c>
      <c r="M6951">
        <v>27184079</v>
      </c>
      <c r="N6951">
        <v>90972904</v>
      </c>
      <c r="O6951">
        <v>33132029</v>
      </c>
      <c r="P6951">
        <v>10111066</v>
      </c>
      <c r="Q6951">
        <v>4168144</v>
      </c>
      <c r="R6951">
        <v>0</v>
      </c>
      <c r="S6951">
        <v>166468431</v>
      </c>
      <c r="T6951">
        <v>0</v>
      </c>
      <c r="U6951">
        <v>166468431</v>
      </c>
      <c r="V6951" t="s">
        <v>834</v>
      </c>
    </row>
    <row r="6952" spans="1:22" x14ac:dyDescent="0.3">
      <c r="A6952">
        <v>202122</v>
      </c>
      <c r="B6952" t="s">
        <v>820</v>
      </c>
      <c r="C6952" t="s">
        <v>821</v>
      </c>
      <c r="D6952" t="s">
        <v>822</v>
      </c>
      <c r="E6952" t="s">
        <v>823</v>
      </c>
      <c r="F6952" t="s">
        <v>856</v>
      </c>
      <c r="G6952" t="s">
        <v>857</v>
      </c>
      <c r="H6952" t="s">
        <v>1014</v>
      </c>
      <c r="I6952">
        <v>821</v>
      </c>
      <c r="J6952" t="s">
        <v>1015</v>
      </c>
      <c r="K6952" t="s">
        <v>835</v>
      </c>
      <c r="L6952" t="s">
        <v>836</v>
      </c>
      <c r="M6952" t="s">
        <v>829</v>
      </c>
      <c r="N6952" t="s">
        <v>829</v>
      </c>
      <c r="O6952" t="s">
        <v>829</v>
      </c>
      <c r="P6952" t="s">
        <v>829</v>
      </c>
      <c r="Q6952" t="s">
        <v>829</v>
      </c>
      <c r="R6952" t="s">
        <v>829</v>
      </c>
      <c r="S6952">
        <v>157734977</v>
      </c>
      <c r="T6952" t="s">
        <v>829</v>
      </c>
      <c r="U6952" t="s">
        <v>829</v>
      </c>
      <c r="V6952" t="s">
        <v>834</v>
      </c>
    </row>
    <row r="6953" spans="1:22" x14ac:dyDescent="0.3">
      <c r="A6953">
        <v>202223</v>
      </c>
      <c r="B6953" t="s">
        <v>820</v>
      </c>
      <c r="C6953" t="s">
        <v>821</v>
      </c>
      <c r="D6953" t="s">
        <v>822</v>
      </c>
      <c r="E6953" t="s">
        <v>823</v>
      </c>
      <c r="F6953" t="s">
        <v>856</v>
      </c>
      <c r="G6953" t="s">
        <v>857</v>
      </c>
      <c r="H6953" t="s">
        <v>1014</v>
      </c>
      <c r="I6953">
        <v>821</v>
      </c>
      <c r="J6953" t="s">
        <v>1015</v>
      </c>
      <c r="K6953" t="s">
        <v>835</v>
      </c>
      <c r="L6953" t="s">
        <v>836</v>
      </c>
      <c r="M6953" t="s">
        <v>829</v>
      </c>
      <c r="N6953" t="s">
        <v>829</v>
      </c>
      <c r="O6953" t="s">
        <v>829</v>
      </c>
      <c r="P6953" t="s">
        <v>829</v>
      </c>
      <c r="Q6953" t="s">
        <v>829</v>
      </c>
      <c r="R6953" t="s">
        <v>829</v>
      </c>
      <c r="S6953">
        <v>161783662</v>
      </c>
      <c r="T6953" t="s">
        <v>829</v>
      </c>
      <c r="U6953" t="s">
        <v>829</v>
      </c>
      <c r="V6953" t="s">
        <v>834</v>
      </c>
    </row>
    <row r="6954" spans="1:22" x14ac:dyDescent="0.3">
      <c r="A6954">
        <v>202324</v>
      </c>
      <c r="B6954" t="s">
        <v>820</v>
      </c>
      <c r="C6954" t="s">
        <v>821</v>
      </c>
      <c r="D6954" t="s">
        <v>822</v>
      </c>
      <c r="E6954" t="s">
        <v>823</v>
      </c>
      <c r="F6954" t="s">
        <v>856</v>
      </c>
      <c r="G6954" t="s">
        <v>857</v>
      </c>
      <c r="H6954" t="s">
        <v>1014</v>
      </c>
      <c r="I6954">
        <v>821</v>
      </c>
      <c r="J6954" t="s">
        <v>1015</v>
      </c>
      <c r="K6954" t="s">
        <v>835</v>
      </c>
      <c r="L6954" t="s">
        <v>836</v>
      </c>
      <c r="M6954" t="s">
        <v>829</v>
      </c>
      <c r="N6954" t="s">
        <v>829</v>
      </c>
      <c r="O6954" t="s">
        <v>829</v>
      </c>
      <c r="P6954" t="s">
        <v>829</v>
      </c>
      <c r="Q6954" t="s">
        <v>829</v>
      </c>
      <c r="R6954" t="s">
        <v>829</v>
      </c>
      <c r="S6954">
        <v>164898424</v>
      </c>
      <c r="T6954" t="s">
        <v>829</v>
      </c>
      <c r="U6954" t="s">
        <v>829</v>
      </c>
      <c r="V6954" t="s">
        <v>834</v>
      </c>
    </row>
    <row r="6955" spans="1:22" x14ac:dyDescent="0.3">
      <c r="A6955">
        <v>202122</v>
      </c>
      <c r="B6955" t="s">
        <v>820</v>
      </c>
      <c r="C6955" t="s">
        <v>821</v>
      </c>
      <c r="D6955" t="s">
        <v>822</v>
      </c>
      <c r="E6955" t="s">
        <v>823</v>
      </c>
      <c r="F6955" t="s">
        <v>856</v>
      </c>
      <c r="G6955" t="s">
        <v>857</v>
      </c>
      <c r="H6955" t="s">
        <v>1014</v>
      </c>
      <c r="I6955">
        <v>821</v>
      </c>
      <c r="J6955" t="s">
        <v>1015</v>
      </c>
      <c r="K6955" t="s">
        <v>835</v>
      </c>
      <c r="L6955" t="s">
        <v>837</v>
      </c>
      <c r="M6955" t="s">
        <v>829</v>
      </c>
      <c r="N6955" t="s">
        <v>829</v>
      </c>
      <c r="O6955" t="s">
        <v>829</v>
      </c>
      <c r="P6955" t="s">
        <v>829</v>
      </c>
      <c r="Q6955" t="s">
        <v>829</v>
      </c>
      <c r="R6955" t="s">
        <v>829</v>
      </c>
      <c r="S6955">
        <v>-378936</v>
      </c>
      <c r="T6955" t="s">
        <v>829</v>
      </c>
      <c r="U6955" t="s">
        <v>829</v>
      </c>
      <c r="V6955" t="s">
        <v>834</v>
      </c>
    </row>
    <row r="6956" spans="1:22" x14ac:dyDescent="0.3">
      <c r="A6956">
        <v>202223</v>
      </c>
      <c r="B6956" t="s">
        <v>820</v>
      </c>
      <c r="C6956" t="s">
        <v>821</v>
      </c>
      <c r="D6956" t="s">
        <v>822</v>
      </c>
      <c r="E6956" t="s">
        <v>823</v>
      </c>
      <c r="F6956" t="s">
        <v>856</v>
      </c>
      <c r="G6956" t="s">
        <v>857</v>
      </c>
      <c r="H6956" t="s">
        <v>1014</v>
      </c>
      <c r="I6956">
        <v>821</v>
      </c>
      <c r="J6956" t="s">
        <v>1015</v>
      </c>
      <c r="K6956" t="s">
        <v>835</v>
      </c>
      <c r="L6956" t="s">
        <v>837</v>
      </c>
      <c r="M6956" t="s">
        <v>829</v>
      </c>
      <c r="N6956" t="s">
        <v>829</v>
      </c>
      <c r="O6956" t="s">
        <v>829</v>
      </c>
      <c r="P6956" t="s">
        <v>829</v>
      </c>
      <c r="Q6956" t="s">
        <v>829</v>
      </c>
      <c r="R6956" t="s">
        <v>829</v>
      </c>
      <c r="S6956">
        <v>62707</v>
      </c>
      <c r="T6956" t="s">
        <v>829</v>
      </c>
      <c r="U6956" t="s">
        <v>829</v>
      </c>
      <c r="V6956">
        <v>0</v>
      </c>
    </row>
    <row r="6957" spans="1:22" x14ac:dyDescent="0.3">
      <c r="A6957">
        <v>202324</v>
      </c>
      <c r="B6957" t="s">
        <v>820</v>
      </c>
      <c r="C6957" t="s">
        <v>821</v>
      </c>
      <c r="D6957" t="s">
        <v>822</v>
      </c>
      <c r="E6957" t="s">
        <v>823</v>
      </c>
      <c r="F6957" t="s">
        <v>856</v>
      </c>
      <c r="G6957" t="s">
        <v>857</v>
      </c>
      <c r="H6957" t="s">
        <v>1014</v>
      </c>
      <c r="I6957">
        <v>821</v>
      </c>
      <c r="J6957" t="s">
        <v>1015</v>
      </c>
      <c r="K6957" t="s">
        <v>835</v>
      </c>
      <c r="L6957" t="s">
        <v>837</v>
      </c>
      <c r="M6957" t="s">
        <v>829</v>
      </c>
      <c r="N6957" t="s">
        <v>829</v>
      </c>
      <c r="O6957" t="s">
        <v>829</v>
      </c>
      <c r="P6957" t="s">
        <v>829</v>
      </c>
      <c r="Q6957" t="s">
        <v>829</v>
      </c>
      <c r="R6957" t="s">
        <v>829</v>
      </c>
      <c r="S6957">
        <v>270796</v>
      </c>
      <c r="T6957" t="s">
        <v>829</v>
      </c>
      <c r="U6957" t="s">
        <v>829</v>
      </c>
      <c r="V6957">
        <v>0</v>
      </c>
    </row>
    <row r="6958" spans="1:22" x14ac:dyDescent="0.3">
      <c r="A6958">
        <v>202122</v>
      </c>
      <c r="B6958" t="s">
        <v>820</v>
      </c>
      <c r="C6958" t="s">
        <v>821</v>
      </c>
      <c r="D6958" t="s">
        <v>822</v>
      </c>
      <c r="E6958" t="s">
        <v>823</v>
      </c>
      <c r="F6958" t="s">
        <v>856</v>
      </c>
      <c r="G6958" t="s">
        <v>857</v>
      </c>
      <c r="H6958" t="s">
        <v>1014</v>
      </c>
      <c r="I6958">
        <v>821</v>
      </c>
      <c r="J6958" t="s">
        <v>1015</v>
      </c>
      <c r="K6958" t="s">
        <v>835</v>
      </c>
      <c r="L6958" t="s">
        <v>838</v>
      </c>
      <c r="M6958" t="s">
        <v>829</v>
      </c>
      <c r="N6958" t="s">
        <v>829</v>
      </c>
      <c r="O6958" t="s">
        <v>829</v>
      </c>
      <c r="P6958" t="s">
        <v>829</v>
      </c>
      <c r="Q6958" t="s">
        <v>829</v>
      </c>
      <c r="R6958" t="s">
        <v>829</v>
      </c>
      <c r="S6958">
        <v>4961802</v>
      </c>
      <c r="T6958" t="s">
        <v>829</v>
      </c>
      <c r="U6958" t="s">
        <v>829</v>
      </c>
      <c r="V6958" t="s">
        <v>834</v>
      </c>
    </row>
    <row r="6959" spans="1:22" x14ac:dyDescent="0.3">
      <c r="A6959">
        <v>202223</v>
      </c>
      <c r="B6959" t="s">
        <v>820</v>
      </c>
      <c r="C6959" t="s">
        <v>821</v>
      </c>
      <c r="D6959" t="s">
        <v>822</v>
      </c>
      <c r="E6959" t="s">
        <v>823</v>
      </c>
      <c r="F6959" t="s">
        <v>856</v>
      </c>
      <c r="G6959" t="s">
        <v>857</v>
      </c>
      <c r="H6959" t="s">
        <v>1014</v>
      </c>
      <c r="I6959">
        <v>821</v>
      </c>
      <c r="J6959" t="s">
        <v>1015</v>
      </c>
      <c r="K6959" t="s">
        <v>835</v>
      </c>
      <c r="L6959" t="s">
        <v>838</v>
      </c>
      <c r="M6959" t="s">
        <v>829</v>
      </c>
      <c r="N6959" t="s">
        <v>829</v>
      </c>
      <c r="O6959" t="s">
        <v>829</v>
      </c>
      <c r="P6959" t="s">
        <v>829</v>
      </c>
      <c r="Q6959" t="s">
        <v>829</v>
      </c>
      <c r="R6959" t="s">
        <v>829</v>
      </c>
      <c r="S6959">
        <v>5918251</v>
      </c>
      <c r="T6959" t="s">
        <v>829</v>
      </c>
      <c r="U6959" t="s">
        <v>829</v>
      </c>
      <c r="V6959" t="s">
        <v>834</v>
      </c>
    </row>
    <row r="6960" spans="1:22" x14ac:dyDescent="0.3">
      <c r="A6960">
        <v>202324</v>
      </c>
      <c r="B6960" t="s">
        <v>820</v>
      </c>
      <c r="C6960" t="s">
        <v>821</v>
      </c>
      <c r="D6960" t="s">
        <v>822</v>
      </c>
      <c r="E6960" t="s">
        <v>823</v>
      </c>
      <c r="F6960" t="s">
        <v>856</v>
      </c>
      <c r="G6960" t="s">
        <v>857</v>
      </c>
      <c r="H6960" t="s">
        <v>1014</v>
      </c>
      <c r="I6960">
        <v>821</v>
      </c>
      <c r="J6960" t="s">
        <v>1015</v>
      </c>
      <c r="K6960" t="s">
        <v>835</v>
      </c>
      <c r="L6960" t="s">
        <v>838</v>
      </c>
      <c r="M6960" t="s">
        <v>829</v>
      </c>
      <c r="N6960" t="s">
        <v>829</v>
      </c>
      <c r="O6960" t="s">
        <v>829</v>
      </c>
      <c r="P6960" t="s">
        <v>829</v>
      </c>
      <c r="Q6960" t="s">
        <v>829</v>
      </c>
      <c r="R6960" t="s">
        <v>829</v>
      </c>
      <c r="S6960">
        <v>6133150</v>
      </c>
      <c r="T6960" t="s">
        <v>829</v>
      </c>
      <c r="U6960" t="s">
        <v>829</v>
      </c>
      <c r="V6960" t="s">
        <v>834</v>
      </c>
    </row>
    <row r="6961" spans="1:22" x14ac:dyDescent="0.3">
      <c r="A6961">
        <v>202122</v>
      </c>
      <c r="B6961" t="s">
        <v>820</v>
      </c>
      <c r="C6961" t="s">
        <v>821</v>
      </c>
      <c r="D6961" t="s">
        <v>822</v>
      </c>
      <c r="E6961" t="s">
        <v>823</v>
      </c>
      <c r="F6961" t="s">
        <v>856</v>
      </c>
      <c r="G6961" t="s">
        <v>857</v>
      </c>
      <c r="H6961" t="s">
        <v>1014</v>
      </c>
      <c r="I6961">
        <v>821</v>
      </c>
      <c r="J6961" t="s">
        <v>1015</v>
      </c>
      <c r="K6961" t="s">
        <v>835</v>
      </c>
      <c r="L6961" t="s">
        <v>839</v>
      </c>
      <c r="M6961" t="s">
        <v>829</v>
      </c>
      <c r="N6961" t="s">
        <v>829</v>
      </c>
      <c r="O6961" t="s">
        <v>829</v>
      </c>
      <c r="P6961" t="s">
        <v>829</v>
      </c>
      <c r="Q6961" t="s">
        <v>829</v>
      </c>
      <c r="R6961" t="s">
        <v>829</v>
      </c>
      <c r="S6961">
        <v>-5919000</v>
      </c>
      <c r="T6961" t="s">
        <v>829</v>
      </c>
      <c r="U6961" t="s">
        <v>829</v>
      </c>
      <c r="V6961" t="s">
        <v>834</v>
      </c>
    </row>
    <row r="6962" spans="1:22" x14ac:dyDescent="0.3">
      <c r="A6962">
        <v>202223</v>
      </c>
      <c r="B6962" t="s">
        <v>820</v>
      </c>
      <c r="C6962" t="s">
        <v>821</v>
      </c>
      <c r="D6962" t="s">
        <v>822</v>
      </c>
      <c r="E6962" t="s">
        <v>823</v>
      </c>
      <c r="F6962" t="s">
        <v>856</v>
      </c>
      <c r="G6962" t="s">
        <v>857</v>
      </c>
      <c r="H6962" t="s">
        <v>1014</v>
      </c>
      <c r="I6962">
        <v>821</v>
      </c>
      <c r="J6962" t="s">
        <v>1015</v>
      </c>
      <c r="K6962" t="s">
        <v>835</v>
      </c>
      <c r="L6962" t="s">
        <v>839</v>
      </c>
      <c r="M6962" t="s">
        <v>829</v>
      </c>
      <c r="N6962" t="s">
        <v>829</v>
      </c>
      <c r="O6962" t="s">
        <v>829</v>
      </c>
      <c r="P6962" t="s">
        <v>829</v>
      </c>
      <c r="Q6962" t="s">
        <v>829</v>
      </c>
      <c r="R6962" t="s">
        <v>829</v>
      </c>
      <c r="S6962">
        <v>-6133150</v>
      </c>
      <c r="T6962" t="s">
        <v>829</v>
      </c>
      <c r="U6962" t="s">
        <v>829</v>
      </c>
      <c r="V6962" t="s">
        <v>834</v>
      </c>
    </row>
    <row r="6963" spans="1:22" x14ac:dyDescent="0.3">
      <c r="A6963">
        <v>202324</v>
      </c>
      <c r="B6963" t="s">
        <v>820</v>
      </c>
      <c r="C6963" t="s">
        <v>821</v>
      </c>
      <c r="D6963" t="s">
        <v>822</v>
      </c>
      <c r="E6963" t="s">
        <v>823</v>
      </c>
      <c r="F6963" t="s">
        <v>856</v>
      </c>
      <c r="G6963" t="s">
        <v>857</v>
      </c>
      <c r="H6963" t="s">
        <v>1014</v>
      </c>
      <c r="I6963">
        <v>821</v>
      </c>
      <c r="J6963" t="s">
        <v>1015</v>
      </c>
      <c r="K6963" t="s">
        <v>835</v>
      </c>
      <c r="L6963" t="s">
        <v>839</v>
      </c>
      <c r="M6963" t="s">
        <v>829</v>
      </c>
      <c r="N6963" t="s">
        <v>829</v>
      </c>
      <c r="O6963" t="s">
        <v>829</v>
      </c>
      <c r="P6963" t="s">
        <v>829</v>
      </c>
      <c r="Q6963" t="s">
        <v>829</v>
      </c>
      <c r="R6963" t="s">
        <v>829</v>
      </c>
      <c r="S6963">
        <v>-5136656</v>
      </c>
      <c r="T6963" t="s">
        <v>829</v>
      </c>
      <c r="U6963" t="s">
        <v>829</v>
      </c>
      <c r="V6963" t="s">
        <v>834</v>
      </c>
    </row>
    <row r="6964" spans="1:22" x14ac:dyDescent="0.3">
      <c r="A6964">
        <v>202122</v>
      </c>
      <c r="B6964" t="s">
        <v>820</v>
      </c>
      <c r="C6964" t="s">
        <v>821</v>
      </c>
      <c r="D6964" t="s">
        <v>822</v>
      </c>
      <c r="E6964" t="s">
        <v>823</v>
      </c>
      <c r="F6964" t="s">
        <v>856</v>
      </c>
      <c r="G6964" t="s">
        <v>857</v>
      </c>
      <c r="H6964" t="s">
        <v>1014</v>
      </c>
      <c r="I6964">
        <v>821</v>
      </c>
      <c r="J6964" t="s">
        <v>1015</v>
      </c>
      <c r="K6964" t="s">
        <v>835</v>
      </c>
      <c r="L6964" t="s">
        <v>840</v>
      </c>
      <c r="M6964" t="s">
        <v>829</v>
      </c>
      <c r="N6964" t="s">
        <v>829</v>
      </c>
      <c r="O6964" t="s">
        <v>829</v>
      </c>
      <c r="P6964" t="s">
        <v>829</v>
      </c>
      <c r="Q6964" t="s">
        <v>829</v>
      </c>
      <c r="R6964" t="s">
        <v>829</v>
      </c>
      <c r="S6964">
        <v>0</v>
      </c>
      <c r="T6964" t="s">
        <v>829</v>
      </c>
      <c r="U6964" t="s">
        <v>829</v>
      </c>
      <c r="V6964" t="s">
        <v>834</v>
      </c>
    </row>
    <row r="6965" spans="1:22" x14ac:dyDescent="0.3">
      <c r="A6965">
        <v>202223</v>
      </c>
      <c r="B6965" t="s">
        <v>820</v>
      </c>
      <c r="C6965" t="s">
        <v>821</v>
      </c>
      <c r="D6965" t="s">
        <v>822</v>
      </c>
      <c r="E6965" t="s">
        <v>823</v>
      </c>
      <c r="F6965" t="s">
        <v>856</v>
      </c>
      <c r="G6965" t="s">
        <v>857</v>
      </c>
      <c r="H6965" t="s">
        <v>1014</v>
      </c>
      <c r="I6965">
        <v>821</v>
      </c>
      <c r="J6965" t="s">
        <v>1015</v>
      </c>
      <c r="K6965" t="s">
        <v>835</v>
      </c>
      <c r="L6965" t="s">
        <v>840</v>
      </c>
      <c r="M6965" t="s">
        <v>829</v>
      </c>
      <c r="N6965" t="s">
        <v>829</v>
      </c>
      <c r="O6965" t="s">
        <v>829</v>
      </c>
      <c r="P6965" t="s">
        <v>829</v>
      </c>
      <c r="Q6965" t="s">
        <v>829</v>
      </c>
      <c r="R6965" t="s">
        <v>829</v>
      </c>
      <c r="S6965">
        <v>0</v>
      </c>
      <c r="T6965" t="s">
        <v>829</v>
      </c>
      <c r="U6965" t="s">
        <v>829</v>
      </c>
      <c r="V6965" t="s">
        <v>834</v>
      </c>
    </row>
    <row r="6966" spans="1:22" x14ac:dyDescent="0.3">
      <c r="A6966">
        <v>202324</v>
      </c>
      <c r="B6966" t="s">
        <v>820</v>
      </c>
      <c r="C6966" t="s">
        <v>821</v>
      </c>
      <c r="D6966" t="s">
        <v>822</v>
      </c>
      <c r="E6966" t="s">
        <v>823</v>
      </c>
      <c r="F6966" t="s">
        <v>856</v>
      </c>
      <c r="G6966" t="s">
        <v>857</v>
      </c>
      <c r="H6966" t="s">
        <v>1014</v>
      </c>
      <c r="I6966">
        <v>821</v>
      </c>
      <c r="J6966" t="s">
        <v>1015</v>
      </c>
      <c r="K6966" t="s">
        <v>835</v>
      </c>
      <c r="L6966" t="s">
        <v>840</v>
      </c>
      <c r="M6966" t="s">
        <v>829</v>
      </c>
      <c r="N6966" t="s">
        <v>829</v>
      </c>
      <c r="O6966" t="s">
        <v>829</v>
      </c>
      <c r="P6966" t="s">
        <v>829</v>
      </c>
      <c r="Q6966" t="s">
        <v>829</v>
      </c>
      <c r="R6966" t="s">
        <v>829</v>
      </c>
      <c r="S6966">
        <v>0</v>
      </c>
      <c r="T6966" t="s">
        <v>829</v>
      </c>
      <c r="U6966" t="s">
        <v>829</v>
      </c>
      <c r="V6966" t="s">
        <v>834</v>
      </c>
    </row>
    <row r="6967" spans="1:22" x14ac:dyDescent="0.3">
      <c r="A6967">
        <v>202122</v>
      </c>
      <c r="B6967" t="s">
        <v>820</v>
      </c>
      <c r="C6967" t="s">
        <v>821</v>
      </c>
      <c r="D6967" t="s">
        <v>822</v>
      </c>
      <c r="E6967" t="s">
        <v>823</v>
      </c>
      <c r="F6967" t="s">
        <v>856</v>
      </c>
      <c r="G6967" t="s">
        <v>857</v>
      </c>
      <c r="H6967" t="s">
        <v>1014</v>
      </c>
      <c r="I6967">
        <v>821</v>
      </c>
      <c r="J6967" t="s">
        <v>1015</v>
      </c>
      <c r="K6967" t="s">
        <v>835</v>
      </c>
      <c r="L6967" t="s">
        <v>841</v>
      </c>
      <c r="M6967" t="s">
        <v>829</v>
      </c>
      <c r="N6967" t="s">
        <v>829</v>
      </c>
      <c r="O6967" t="s">
        <v>829</v>
      </c>
      <c r="P6967" t="s">
        <v>829</v>
      </c>
      <c r="Q6967" t="s">
        <v>829</v>
      </c>
      <c r="R6967" t="s">
        <v>829</v>
      </c>
      <c r="S6967">
        <v>156401803</v>
      </c>
      <c r="T6967" t="s">
        <v>829</v>
      </c>
      <c r="U6967" t="s">
        <v>829</v>
      </c>
      <c r="V6967" t="s">
        <v>834</v>
      </c>
    </row>
    <row r="6968" spans="1:22" x14ac:dyDescent="0.3">
      <c r="A6968">
        <v>202223</v>
      </c>
      <c r="B6968" t="s">
        <v>820</v>
      </c>
      <c r="C6968" t="s">
        <v>821</v>
      </c>
      <c r="D6968" t="s">
        <v>822</v>
      </c>
      <c r="E6968" t="s">
        <v>823</v>
      </c>
      <c r="F6968" t="s">
        <v>856</v>
      </c>
      <c r="G6968" t="s">
        <v>857</v>
      </c>
      <c r="H6968" t="s">
        <v>1014</v>
      </c>
      <c r="I6968">
        <v>821</v>
      </c>
      <c r="J6968" t="s">
        <v>1015</v>
      </c>
      <c r="K6968" t="s">
        <v>835</v>
      </c>
      <c r="L6968" t="s">
        <v>841</v>
      </c>
      <c r="M6968" t="s">
        <v>829</v>
      </c>
      <c r="N6968" t="s">
        <v>829</v>
      </c>
      <c r="O6968" t="s">
        <v>829</v>
      </c>
      <c r="P6968" t="s">
        <v>829</v>
      </c>
      <c r="Q6968" t="s">
        <v>829</v>
      </c>
      <c r="R6968" t="s">
        <v>829</v>
      </c>
      <c r="S6968">
        <v>161636865</v>
      </c>
      <c r="T6968" t="s">
        <v>829</v>
      </c>
      <c r="U6968" t="s">
        <v>829</v>
      </c>
      <c r="V6968" t="s">
        <v>834</v>
      </c>
    </row>
    <row r="6969" spans="1:22" x14ac:dyDescent="0.3">
      <c r="A6969">
        <v>202324</v>
      </c>
      <c r="B6969" t="s">
        <v>820</v>
      </c>
      <c r="C6969" t="s">
        <v>821</v>
      </c>
      <c r="D6969" t="s">
        <v>822</v>
      </c>
      <c r="E6969" t="s">
        <v>823</v>
      </c>
      <c r="F6969" t="s">
        <v>856</v>
      </c>
      <c r="G6969" t="s">
        <v>857</v>
      </c>
      <c r="H6969" t="s">
        <v>1014</v>
      </c>
      <c r="I6969">
        <v>821</v>
      </c>
      <c r="J6969" t="s">
        <v>1015</v>
      </c>
      <c r="K6969" t="s">
        <v>835</v>
      </c>
      <c r="L6969" t="s">
        <v>841</v>
      </c>
      <c r="M6969" t="s">
        <v>829</v>
      </c>
      <c r="N6969" t="s">
        <v>829</v>
      </c>
      <c r="O6969" t="s">
        <v>829</v>
      </c>
      <c r="P6969" t="s">
        <v>829</v>
      </c>
      <c r="Q6969" t="s">
        <v>829</v>
      </c>
      <c r="R6969" t="s">
        <v>829</v>
      </c>
      <c r="S6969">
        <v>166468431</v>
      </c>
      <c r="T6969" t="s">
        <v>829</v>
      </c>
      <c r="U6969" t="s">
        <v>829</v>
      </c>
      <c r="V6969" t="s">
        <v>834</v>
      </c>
    </row>
    <row r="6970" spans="1:22" x14ac:dyDescent="0.3">
      <c r="A6970">
        <v>202122</v>
      </c>
      <c r="B6970" t="s">
        <v>820</v>
      </c>
      <c r="C6970" t="s">
        <v>821</v>
      </c>
      <c r="D6970" t="s">
        <v>822</v>
      </c>
      <c r="E6970" t="s">
        <v>823</v>
      </c>
      <c r="F6970" t="s">
        <v>856</v>
      </c>
      <c r="G6970" t="s">
        <v>857</v>
      </c>
      <c r="H6970" t="s">
        <v>1014</v>
      </c>
      <c r="I6970">
        <v>821</v>
      </c>
      <c r="J6970" t="s">
        <v>1015</v>
      </c>
      <c r="K6970" t="s">
        <v>842</v>
      </c>
      <c r="L6970" t="s">
        <v>238</v>
      </c>
      <c r="M6970" t="s">
        <v>829</v>
      </c>
      <c r="N6970" t="s">
        <v>829</v>
      </c>
      <c r="O6970" t="s">
        <v>829</v>
      </c>
      <c r="P6970" t="s">
        <v>829</v>
      </c>
      <c r="Q6970" t="s">
        <v>829</v>
      </c>
      <c r="R6970" t="s">
        <v>829</v>
      </c>
      <c r="S6970">
        <v>834177</v>
      </c>
      <c r="T6970">
        <v>324336</v>
      </c>
      <c r="U6970">
        <v>509841</v>
      </c>
      <c r="V6970">
        <v>12</v>
      </c>
    </row>
    <row r="6971" spans="1:22" x14ac:dyDescent="0.3">
      <c r="A6971">
        <v>202223</v>
      </c>
      <c r="B6971" t="s">
        <v>820</v>
      </c>
      <c r="C6971" t="s">
        <v>821</v>
      </c>
      <c r="D6971" t="s">
        <v>822</v>
      </c>
      <c r="E6971" t="s">
        <v>823</v>
      </c>
      <c r="F6971" t="s">
        <v>856</v>
      </c>
      <c r="G6971" t="s">
        <v>857</v>
      </c>
      <c r="H6971" t="s">
        <v>1014</v>
      </c>
      <c r="I6971">
        <v>821</v>
      </c>
      <c r="J6971" t="s">
        <v>1015</v>
      </c>
      <c r="K6971" t="s">
        <v>842</v>
      </c>
      <c r="L6971" t="s">
        <v>238</v>
      </c>
      <c r="M6971" t="s">
        <v>829</v>
      </c>
      <c r="N6971" t="s">
        <v>829</v>
      </c>
      <c r="O6971" t="s">
        <v>829</v>
      </c>
      <c r="P6971" t="s">
        <v>829</v>
      </c>
      <c r="Q6971" t="s">
        <v>829</v>
      </c>
      <c r="R6971" t="s">
        <v>829</v>
      </c>
      <c r="S6971">
        <v>938975</v>
      </c>
      <c r="T6971">
        <v>322412</v>
      </c>
      <c r="U6971">
        <v>616563</v>
      </c>
      <c r="V6971">
        <v>15</v>
      </c>
    </row>
    <row r="6972" spans="1:22" x14ac:dyDescent="0.3">
      <c r="A6972">
        <v>202324</v>
      </c>
      <c r="B6972" t="s">
        <v>820</v>
      </c>
      <c r="C6972" t="s">
        <v>821</v>
      </c>
      <c r="D6972" t="s">
        <v>822</v>
      </c>
      <c r="E6972" t="s">
        <v>823</v>
      </c>
      <c r="F6972" t="s">
        <v>856</v>
      </c>
      <c r="G6972" t="s">
        <v>857</v>
      </c>
      <c r="H6972" t="s">
        <v>1014</v>
      </c>
      <c r="I6972">
        <v>821</v>
      </c>
      <c r="J6972" t="s">
        <v>1015</v>
      </c>
      <c r="K6972" t="s">
        <v>842</v>
      </c>
      <c r="L6972" t="s">
        <v>238</v>
      </c>
      <c r="M6972" t="s">
        <v>829</v>
      </c>
      <c r="N6972" t="s">
        <v>829</v>
      </c>
      <c r="O6972" t="s">
        <v>829</v>
      </c>
      <c r="P6972" t="s">
        <v>829</v>
      </c>
      <c r="Q6972" t="s">
        <v>829</v>
      </c>
      <c r="R6972" t="s">
        <v>829</v>
      </c>
      <c r="S6972">
        <v>983307</v>
      </c>
      <c r="T6972">
        <v>390258</v>
      </c>
      <c r="U6972">
        <v>593049</v>
      </c>
      <c r="V6972">
        <v>14</v>
      </c>
    </row>
    <row r="6973" spans="1:22" x14ac:dyDescent="0.3">
      <c r="A6973">
        <v>202122</v>
      </c>
      <c r="B6973" t="s">
        <v>820</v>
      </c>
      <c r="C6973" t="s">
        <v>821</v>
      </c>
      <c r="D6973" t="s">
        <v>822</v>
      </c>
      <c r="E6973" t="s">
        <v>823</v>
      </c>
      <c r="F6973" t="s">
        <v>856</v>
      </c>
      <c r="G6973" t="s">
        <v>857</v>
      </c>
      <c r="H6973" t="s">
        <v>1014</v>
      </c>
      <c r="I6973">
        <v>821</v>
      </c>
      <c r="J6973" t="s">
        <v>1015</v>
      </c>
      <c r="K6973" t="s">
        <v>842</v>
      </c>
      <c r="L6973" t="s">
        <v>240</v>
      </c>
      <c r="M6973" t="s">
        <v>829</v>
      </c>
      <c r="N6973" t="s">
        <v>829</v>
      </c>
      <c r="O6973" t="s">
        <v>829</v>
      </c>
      <c r="P6973" t="s">
        <v>829</v>
      </c>
      <c r="Q6973" t="s">
        <v>829</v>
      </c>
      <c r="R6973" t="s">
        <v>829</v>
      </c>
      <c r="S6973">
        <v>1308376</v>
      </c>
      <c r="T6973">
        <v>185515</v>
      </c>
      <c r="U6973">
        <v>1122861</v>
      </c>
      <c r="V6973">
        <v>27</v>
      </c>
    </row>
    <row r="6974" spans="1:22" x14ac:dyDescent="0.3">
      <c r="A6974">
        <v>202223</v>
      </c>
      <c r="B6974" t="s">
        <v>820</v>
      </c>
      <c r="C6974" t="s">
        <v>821</v>
      </c>
      <c r="D6974" t="s">
        <v>822</v>
      </c>
      <c r="E6974" t="s">
        <v>823</v>
      </c>
      <c r="F6974" t="s">
        <v>856</v>
      </c>
      <c r="G6974" t="s">
        <v>857</v>
      </c>
      <c r="H6974" t="s">
        <v>1014</v>
      </c>
      <c r="I6974">
        <v>821</v>
      </c>
      <c r="J6974" t="s">
        <v>1015</v>
      </c>
      <c r="K6974" t="s">
        <v>842</v>
      </c>
      <c r="L6974" t="s">
        <v>240</v>
      </c>
      <c r="M6974" t="s">
        <v>829</v>
      </c>
      <c r="N6974" t="s">
        <v>829</v>
      </c>
      <c r="O6974" t="s">
        <v>829</v>
      </c>
      <c r="P6974" t="s">
        <v>829</v>
      </c>
      <c r="Q6974" t="s">
        <v>829</v>
      </c>
      <c r="R6974" t="s">
        <v>829</v>
      </c>
      <c r="S6974">
        <v>1301214</v>
      </c>
      <c r="T6974">
        <v>77521</v>
      </c>
      <c r="U6974">
        <v>1223693</v>
      </c>
      <c r="V6974">
        <v>29</v>
      </c>
    </row>
    <row r="6975" spans="1:22" x14ac:dyDescent="0.3">
      <c r="A6975">
        <v>202324</v>
      </c>
      <c r="B6975" t="s">
        <v>820</v>
      </c>
      <c r="C6975" t="s">
        <v>821</v>
      </c>
      <c r="D6975" t="s">
        <v>822</v>
      </c>
      <c r="E6975" t="s">
        <v>823</v>
      </c>
      <c r="F6975" t="s">
        <v>856</v>
      </c>
      <c r="G6975" t="s">
        <v>857</v>
      </c>
      <c r="H6975" t="s">
        <v>1014</v>
      </c>
      <c r="I6975">
        <v>821</v>
      </c>
      <c r="J6975" t="s">
        <v>1015</v>
      </c>
      <c r="K6975" t="s">
        <v>842</v>
      </c>
      <c r="L6975" t="s">
        <v>240</v>
      </c>
      <c r="M6975" t="s">
        <v>829</v>
      </c>
      <c r="N6975" t="s">
        <v>829</v>
      </c>
      <c r="O6975" t="s">
        <v>829</v>
      </c>
      <c r="P6975" t="s">
        <v>829</v>
      </c>
      <c r="Q6975" t="s">
        <v>829</v>
      </c>
      <c r="R6975" t="s">
        <v>829</v>
      </c>
      <c r="S6975">
        <v>1392847</v>
      </c>
      <c r="T6975">
        <v>120485</v>
      </c>
      <c r="U6975">
        <v>1272362</v>
      </c>
      <c r="V6975">
        <v>30</v>
      </c>
    </row>
    <row r="6976" spans="1:22" x14ac:dyDescent="0.3">
      <c r="A6976">
        <v>202122</v>
      </c>
      <c r="B6976" t="s">
        <v>820</v>
      </c>
      <c r="C6976" t="s">
        <v>821</v>
      </c>
      <c r="D6976" t="s">
        <v>822</v>
      </c>
      <c r="E6976" t="s">
        <v>823</v>
      </c>
      <c r="F6976" t="s">
        <v>856</v>
      </c>
      <c r="G6976" t="s">
        <v>857</v>
      </c>
      <c r="H6976" t="s">
        <v>1014</v>
      </c>
      <c r="I6976">
        <v>821</v>
      </c>
      <c r="J6976" t="s">
        <v>1015</v>
      </c>
      <c r="K6976" t="s">
        <v>842</v>
      </c>
      <c r="L6976" t="s">
        <v>843</v>
      </c>
      <c r="M6976" t="s">
        <v>829</v>
      </c>
      <c r="N6976" t="s">
        <v>829</v>
      </c>
      <c r="O6976" t="s">
        <v>829</v>
      </c>
      <c r="P6976" t="s">
        <v>829</v>
      </c>
      <c r="Q6976" t="s">
        <v>829</v>
      </c>
      <c r="R6976" t="s">
        <v>829</v>
      </c>
      <c r="S6976">
        <v>116072</v>
      </c>
      <c r="T6976">
        <v>35576</v>
      </c>
      <c r="U6976">
        <v>80496</v>
      </c>
      <c r="V6976">
        <v>2</v>
      </c>
    </row>
    <row r="6977" spans="1:22" x14ac:dyDescent="0.3">
      <c r="A6977">
        <v>202223</v>
      </c>
      <c r="B6977" t="s">
        <v>820</v>
      </c>
      <c r="C6977" t="s">
        <v>821</v>
      </c>
      <c r="D6977" t="s">
        <v>822</v>
      </c>
      <c r="E6977" t="s">
        <v>823</v>
      </c>
      <c r="F6977" t="s">
        <v>856</v>
      </c>
      <c r="G6977" t="s">
        <v>857</v>
      </c>
      <c r="H6977" t="s">
        <v>1014</v>
      </c>
      <c r="I6977">
        <v>821</v>
      </c>
      <c r="J6977" t="s">
        <v>1015</v>
      </c>
      <c r="K6977" t="s">
        <v>842</v>
      </c>
      <c r="L6977" t="s">
        <v>843</v>
      </c>
      <c r="M6977" t="s">
        <v>829</v>
      </c>
      <c r="N6977" t="s">
        <v>829</v>
      </c>
      <c r="O6977" t="s">
        <v>829</v>
      </c>
      <c r="P6977" t="s">
        <v>829</v>
      </c>
      <c r="Q6977" t="s">
        <v>829</v>
      </c>
      <c r="R6977" t="s">
        <v>829</v>
      </c>
      <c r="S6977">
        <v>119283</v>
      </c>
      <c r="T6977">
        <v>25576</v>
      </c>
      <c r="U6977">
        <v>93707</v>
      </c>
      <c r="V6977">
        <v>2</v>
      </c>
    </row>
    <row r="6978" spans="1:22" x14ac:dyDescent="0.3">
      <c r="A6978">
        <v>202324</v>
      </c>
      <c r="B6978" t="s">
        <v>820</v>
      </c>
      <c r="C6978" t="s">
        <v>821</v>
      </c>
      <c r="D6978" t="s">
        <v>822</v>
      </c>
      <c r="E6978" t="s">
        <v>823</v>
      </c>
      <c r="F6978" t="s">
        <v>856</v>
      </c>
      <c r="G6978" t="s">
        <v>857</v>
      </c>
      <c r="H6978" t="s">
        <v>1014</v>
      </c>
      <c r="I6978">
        <v>821</v>
      </c>
      <c r="J6978" t="s">
        <v>1015</v>
      </c>
      <c r="K6978" t="s">
        <v>842</v>
      </c>
      <c r="L6978" t="s">
        <v>843</v>
      </c>
      <c r="M6978" t="s">
        <v>829</v>
      </c>
      <c r="N6978" t="s">
        <v>829</v>
      </c>
      <c r="O6978" t="s">
        <v>829</v>
      </c>
      <c r="P6978" t="s">
        <v>829</v>
      </c>
      <c r="Q6978" t="s">
        <v>829</v>
      </c>
      <c r="R6978" t="s">
        <v>829</v>
      </c>
      <c r="S6978">
        <v>129454</v>
      </c>
      <c r="T6978">
        <v>25576</v>
      </c>
      <c r="U6978">
        <v>103878</v>
      </c>
      <c r="V6978">
        <v>2</v>
      </c>
    </row>
    <row r="6979" spans="1:22" x14ac:dyDescent="0.3">
      <c r="A6979">
        <v>202122</v>
      </c>
      <c r="B6979" t="s">
        <v>820</v>
      </c>
      <c r="C6979" t="s">
        <v>821</v>
      </c>
      <c r="D6979" t="s">
        <v>822</v>
      </c>
      <c r="E6979" t="s">
        <v>823</v>
      </c>
      <c r="F6979" t="s">
        <v>856</v>
      </c>
      <c r="G6979" t="s">
        <v>857</v>
      </c>
      <c r="H6979" t="s">
        <v>1014</v>
      </c>
      <c r="I6979">
        <v>821</v>
      </c>
      <c r="J6979" t="s">
        <v>1015</v>
      </c>
      <c r="K6979" t="s">
        <v>842</v>
      </c>
      <c r="L6979" t="s">
        <v>249</v>
      </c>
      <c r="M6979">
        <v>0</v>
      </c>
      <c r="N6979">
        <v>0</v>
      </c>
      <c r="O6979">
        <v>0</v>
      </c>
      <c r="P6979">
        <v>5556197</v>
      </c>
      <c r="Q6979">
        <v>0</v>
      </c>
      <c r="R6979" t="s">
        <v>829</v>
      </c>
      <c r="S6979">
        <v>5556197</v>
      </c>
      <c r="T6979">
        <v>299684</v>
      </c>
      <c r="U6979">
        <v>5256513</v>
      </c>
      <c r="V6979">
        <v>126</v>
      </c>
    </row>
    <row r="6980" spans="1:22" x14ac:dyDescent="0.3">
      <c r="A6980">
        <v>202223</v>
      </c>
      <c r="B6980" t="s">
        <v>820</v>
      </c>
      <c r="C6980" t="s">
        <v>821</v>
      </c>
      <c r="D6980" t="s">
        <v>822</v>
      </c>
      <c r="E6980" t="s">
        <v>823</v>
      </c>
      <c r="F6980" t="s">
        <v>856</v>
      </c>
      <c r="G6980" t="s">
        <v>857</v>
      </c>
      <c r="H6980" t="s">
        <v>1014</v>
      </c>
      <c r="I6980">
        <v>821</v>
      </c>
      <c r="J6980" t="s">
        <v>1015</v>
      </c>
      <c r="K6980" t="s">
        <v>842</v>
      </c>
      <c r="L6980" t="s">
        <v>249</v>
      </c>
      <c r="M6980">
        <v>0</v>
      </c>
      <c r="N6980">
        <v>6522670</v>
      </c>
      <c r="O6980">
        <v>0</v>
      </c>
      <c r="P6980">
        <v>0</v>
      </c>
      <c r="Q6980">
        <v>0</v>
      </c>
      <c r="R6980" t="s">
        <v>829</v>
      </c>
      <c r="S6980">
        <v>6522670</v>
      </c>
      <c r="T6980">
        <v>28940</v>
      </c>
      <c r="U6980">
        <v>6493730</v>
      </c>
      <c r="V6980">
        <v>153</v>
      </c>
    </row>
    <row r="6981" spans="1:22" x14ac:dyDescent="0.3">
      <c r="A6981">
        <v>202324</v>
      </c>
      <c r="B6981" t="s">
        <v>820</v>
      </c>
      <c r="C6981" t="s">
        <v>821</v>
      </c>
      <c r="D6981" t="s">
        <v>822</v>
      </c>
      <c r="E6981" t="s">
        <v>823</v>
      </c>
      <c r="F6981" t="s">
        <v>856</v>
      </c>
      <c r="G6981" t="s">
        <v>857</v>
      </c>
      <c r="H6981" t="s">
        <v>1014</v>
      </c>
      <c r="I6981">
        <v>821</v>
      </c>
      <c r="J6981" t="s">
        <v>1015</v>
      </c>
      <c r="K6981" t="s">
        <v>842</v>
      </c>
      <c r="L6981" t="s">
        <v>249</v>
      </c>
      <c r="M6981">
        <v>28829</v>
      </c>
      <c r="N6981">
        <v>562157</v>
      </c>
      <c r="O6981">
        <v>850442</v>
      </c>
      <c r="P6981">
        <v>5765708</v>
      </c>
      <c r="Q6981">
        <v>0</v>
      </c>
      <c r="R6981" t="s">
        <v>829</v>
      </c>
      <c r="S6981">
        <v>7207136</v>
      </c>
      <c r="T6981">
        <v>7917</v>
      </c>
      <c r="U6981">
        <v>7199219</v>
      </c>
      <c r="V6981">
        <v>169</v>
      </c>
    </row>
    <row r="6982" spans="1:22" x14ac:dyDescent="0.3">
      <c r="A6982">
        <v>202122</v>
      </c>
      <c r="B6982" t="s">
        <v>820</v>
      </c>
      <c r="C6982" t="s">
        <v>821</v>
      </c>
      <c r="D6982" t="s">
        <v>822</v>
      </c>
      <c r="E6982" t="s">
        <v>823</v>
      </c>
      <c r="F6982" t="s">
        <v>856</v>
      </c>
      <c r="G6982" t="s">
        <v>857</v>
      </c>
      <c r="H6982" t="s">
        <v>1014</v>
      </c>
      <c r="I6982">
        <v>821</v>
      </c>
      <c r="J6982" t="s">
        <v>1015</v>
      </c>
      <c r="K6982" t="s">
        <v>842</v>
      </c>
      <c r="L6982" t="s">
        <v>844</v>
      </c>
      <c r="M6982">
        <v>0</v>
      </c>
      <c r="N6982">
        <v>98764</v>
      </c>
      <c r="O6982">
        <v>22331</v>
      </c>
      <c r="P6982">
        <v>0</v>
      </c>
      <c r="Q6982">
        <v>0</v>
      </c>
      <c r="R6982" t="s">
        <v>829</v>
      </c>
      <c r="S6982">
        <v>121095</v>
      </c>
      <c r="T6982">
        <v>76615</v>
      </c>
      <c r="U6982">
        <v>44480</v>
      </c>
      <c r="V6982">
        <v>1</v>
      </c>
    </row>
    <row r="6983" spans="1:22" x14ac:dyDescent="0.3">
      <c r="A6983">
        <v>202223</v>
      </c>
      <c r="B6983" t="s">
        <v>820</v>
      </c>
      <c r="C6983" t="s">
        <v>821</v>
      </c>
      <c r="D6983" t="s">
        <v>822</v>
      </c>
      <c r="E6983" t="s">
        <v>823</v>
      </c>
      <c r="F6983" t="s">
        <v>856</v>
      </c>
      <c r="G6983" t="s">
        <v>857</v>
      </c>
      <c r="H6983" t="s">
        <v>1014</v>
      </c>
      <c r="I6983">
        <v>821</v>
      </c>
      <c r="J6983" t="s">
        <v>1015</v>
      </c>
      <c r="K6983" t="s">
        <v>842</v>
      </c>
      <c r="L6983" t="s">
        <v>844</v>
      </c>
      <c r="M6983">
        <v>0</v>
      </c>
      <c r="N6983">
        <v>63694</v>
      </c>
      <c r="O6983">
        <v>15924</v>
      </c>
      <c r="P6983">
        <v>0</v>
      </c>
      <c r="Q6983">
        <v>0</v>
      </c>
      <c r="R6983" t="s">
        <v>829</v>
      </c>
      <c r="S6983">
        <v>79618</v>
      </c>
      <c r="T6983">
        <v>72200</v>
      </c>
      <c r="U6983">
        <v>7418</v>
      </c>
      <c r="V6983">
        <v>0</v>
      </c>
    </row>
    <row r="6984" spans="1:22" x14ac:dyDescent="0.3">
      <c r="A6984">
        <v>202324</v>
      </c>
      <c r="B6984" t="s">
        <v>820</v>
      </c>
      <c r="C6984" t="s">
        <v>821</v>
      </c>
      <c r="D6984" t="s">
        <v>822</v>
      </c>
      <c r="E6984" t="s">
        <v>823</v>
      </c>
      <c r="F6984" t="s">
        <v>856</v>
      </c>
      <c r="G6984" t="s">
        <v>857</v>
      </c>
      <c r="H6984" t="s">
        <v>1014</v>
      </c>
      <c r="I6984">
        <v>821</v>
      </c>
      <c r="J6984" t="s">
        <v>1015</v>
      </c>
      <c r="K6984" t="s">
        <v>842</v>
      </c>
      <c r="L6984" t="s">
        <v>844</v>
      </c>
      <c r="M6984">
        <v>0</v>
      </c>
      <c r="N6984">
        <v>46356</v>
      </c>
      <c r="O6984">
        <v>33130</v>
      </c>
      <c r="P6984">
        <v>0</v>
      </c>
      <c r="Q6984">
        <v>0</v>
      </c>
      <c r="R6984" t="s">
        <v>829</v>
      </c>
      <c r="S6984">
        <v>79486</v>
      </c>
      <c r="T6984">
        <v>67050</v>
      </c>
      <c r="U6984">
        <v>12436</v>
      </c>
      <c r="V6984">
        <v>0</v>
      </c>
    </row>
    <row r="6985" spans="1:22" x14ac:dyDescent="0.3">
      <c r="A6985">
        <v>202122</v>
      </c>
      <c r="B6985" t="s">
        <v>820</v>
      </c>
      <c r="C6985" t="s">
        <v>821</v>
      </c>
      <c r="D6985" t="s">
        <v>822</v>
      </c>
      <c r="E6985" t="s">
        <v>823</v>
      </c>
      <c r="F6985" t="s">
        <v>856</v>
      </c>
      <c r="G6985" t="s">
        <v>857</v>
      </c>
      <c r="H6985" t="s">
        <v>1014</v>
      </c>
      <c r="I6985">
        <v>821</v>
      </c>
      <c r="J6985" t="s">
        <v>1015</v>
      </c>
      <c r="K6985" t="s">
        <v>842</v>
      </c>
      <c r="L6985" t="s">
        <v>251</v>
      </c>
      <c r="M6985" t="s">
        <v>829</v>
      </c>
      <c r="N6985" t="s">
        <v>829</v>
      </c>
      <c r="O6985">
        <v>0</v>
      </c>
      <c r="P6985">
        <v>300443</v>
      </c>
      <c r="Q6985">
        <v>0</v>
      </c>
      <c r="R6985">
        <v>0</v>
      </c>
      <c r="S6985">
        <v>300443</v>
      </c>
      <c r="T6985">
        <v>0</v>
      </c>
      <c r="U6985">
        <v>300443</v>
      </c>
      <c r="V6985">
        <v>7</v>
      </c>
    </row>
    <row r="6986" spans="1:22" x14ac:dyDescent="0.3">
      <c r="A6986">
        <v>202223</v>
      </c>
      <c r="B6986" t="s">
        <v>820</v>
      </c>
      <c r="C6986" t="s">
        <v>821</v>
      </c>
      <c r="D6986" t="s">
        <v>822</v>
      </c>
      <c r="E6986" t="s">
        <v>823</v>
      </c>
      <c r="F6986" t="s">
        <v>856</v>
      </c>
      <c r="G6986" t="s">
        <v>857</v>
      </c>
      <c r="H6986" t="s">
        <v>1014</v>
      </c>
      <c r="I6986">
        <v>821</v>
      </c>
      <c r="J6986" t="s">
        <v>1015</v>
      </c>
      <c r="K6986" t="s">
        <v>842</v>
      </c>
      <c r="L6986" t="s">
        <v>251</v>
      </c>
      <c r="M6986" t="s">
        <v>829</v>
      </c>
      <c r="N6986" t="s">
        <v>829</v>
      </c>
      <c r="O6986">
        <v>0</v>
      </c>
      <c r="P6986">
        <v>327248</v>
      </c>
      <c r="Q6986">
        <v>0</v>
      </c>
      <c r="R6986">
        <v>0</v>
      </c>
      <c r="S6986">
        <v>327248</v>
      </c>
      <c r="T6986">
        <v>0</v>
      </c>
      <c r="U6986">
        <v>327248</v>
      </c>
      <c r="V6986">
        <v>8</v>
      </c>
    </row>
    <row r="6987" spans="1:22" x14ac:dyDescent="0.3">
      <c r="A6987">
        <v>202324</v>
      </c>
      <c r="B6987" t="s">
        <v>820</v>
      </c>
      <c r="C6987" t="s">
        <v>821</v>
      </c>
      <c r="D6987" t="s">
        <v>822</v>
      </c>
      <c r="E6987" t="s">
        <v>823</v>
      </c>
      <c r="F6987" t="s">
        <v>856</v>
      </c>
      <c r="G6987" t="s">
        <v>857</v>
      </c>
      <c r="H6987" t="s">
        <v>1014</v>
      </c>
      <c r="I6987">
        <v>821</v>
      </c>
      <c r="J6987" t="s">
        <v>1015</v>
      </c>
      <c r="K6987" t="s">
        <v>842</v>
      </c>
      <c r="L6987" t="s">
        <v>251</v>
      </c>
      <c r="M6987" t="s">
        <v>829</v>
      </c>
      <c r="N6987" t="s">
        <v>829</v>
      </c>
      <c r="O6987">
        <v>0</v>
      </c>
      <c r="P6987">
        <v>0</v>
      </c>
      <c r="Q6987">
        <v>0</v>
      </c>
      <c r="R6987">
        <v>285337</v>
      </c>
      <c r="S6987">
        <v>285337</v>
      </c>
      <c r="T6987">
        <v>0</v>
      </c>
      <c r="U6987">
        <v>285337</v>
      </c>
      <c r="V6987">
        <v>7</v>
      </c>
    </row>
    <row r="6988" spans="1:22" x14ac:dyDescent="0.3">
      <c r="A6988">
        <v>202122</v>
      </c>
      <c r="B6988" t="s">
        <v>820</v>
      </c>
      <c r="C6988" t="s">
        <v>821</v>
      </c>
      <c r="D6988" t="s">
        <v>822</v>
      </c>
      <c r="E6988" t="s">
        <v>823</v>
      </c>
      <c r="F6988" t="s">
        <v>856</v>
      </c>
      <c r="G6988" t="s">
        <v>857</v>
      </c>
      <c r="H6988" t="s">
        <v>1014</v>
      </c>
      <c r="I6988">
        <v>821</v>
      </c>
      <c r="J6988" t="s">
        <v>1015</v>
      </c>
      <c r="K6988" t="s">
        <v>842</v>
      </c>
      <c r="L6988" t="s">
        <v>253</v>
      </c>
      <c r="M6988" t="s">
        <v>829</v>
      </c>
      <c r="N6988" t="s">
        <v>829</v>
      </c>
      <c r="O6988">
        <v>0</v>
      </c>
      <c r="P6988">
        <v>0</v>
      </c>
      <c r="Q6988">
        <v>0</v>
      </c>
      <c r="R6988">
        <v>0</v>
      </c>
      <c r="S6988">
        <v>0</v>
      </c>
      <c r="T6988">
        <v>0</v>
      </c>
      <c r="U6988">
        <v>0</v>
      </c>
      <c r="V6988">
        <v>0</v>
      </c>
    </row>
    <row r="6989" spans="1:22" x14ac:dyDescent="0.3">
      <c r="A6989">
        <v>202223</v>
      </c>
      <c r="B6989" t="s">
        <v>820</v>
      </c>
      <c r="C6989" t="s">
        <v>821</v>
      </c>
      <c r="D6989" t="s">
        <v>822</v>
      </c>
      <c r="E6989" t="s">
        <v>823</v>
      </c>
      <c r="F6989" t="s">
        <v>856</v>
      </c>
      <c r="G6989" t="s">
        <v>857</v>
      </c>
      <c r="H6989" t="s">
        <v>1014</v>
      </c>
      <c r="I6989">
        <v>821</v>
      </c>
      <c r="J6989" t="s">
        <v>1015</v>
      </c>
      <c r="K6989" t="s">
        <v>842</v>
      </c>
      <c r="L6989" t="s">
        <v>253</v>
      </c>
      <c r="M6989" t="s">
        <v>829</v>
      </c>
      <c r="N6989" t="s">
        <v>829</v>
      </c>
      <c r="O6989">
        <v>0</v>
      </c>
      <c r="P6989">
        <v>0</v>
      </c>
      <c r="Q6989">
        <v>0</v>
      </c>
      <c r="R6989">
        <v>0</v>
      </c>
      <c r="S6989">
        <v>0</v>
      </c>
      <c r="T6989">
        <v>0</v>
      </c>
      <c r="U6989">
        <v>0</v>
      </c>
      <c r="V6989">
        <v>0</v>
      </c>
    </row>
    <row r="6990" spans="1:22" x14ac:dyDescent="0.3">
      <c r="A6990">
        <v>202324</v>
      </c>
      <c r="B6990" t="s">
        <v>820</v>
      </c>
      <c r="C6990" t="s">
        <v>821</v>
      </c>
      <c r="D6990" t="s">
        <v>822</v>
      </c>
      <c r="E6990" t="s">
        <v>823</v>
      </c>
      <c r="F6990" t="s">
        <v>856</v>
      </c>
      <c r="G6990" t="s">
        <v>857</v>
      </c>
      <c r="H6990" t="s">
        <v>1014</v>
      </c>
      <c r="I6990">
        <v>821</v>
      </c>
      <c r="J6990" t="s">
        <v>1015</v>
      </c>
      <c r="K6990" t="s">
        <v>842</v>
      </c>
      <c r="L6990" t="s">
        <v>253</v>
      </c>
      <c r="M6990" t="s">
        <v>829</v>
      </c>
      <c r="N6990" t="s">
        <v>829</v>
      </c>
      <c r="O6990">
        <v>0</v>
      </c>
      <c r="P6990">
        <v>0</v>
      </c>
      <c r="Q6990">
        <v>0</v>
      </c>
      <c r="R6990">
        <v>0</v>
      </c>
      <c r="S6990">
        <v>0</v>
      </c>
      <c r="T6990">
        <v>0</v>
      </c>
      <c r="U6990">
        <v>0</v>
      </c>
      <c r="V6990">
        <v>0</v>
      </c>
    </row>
    <row r="6991" spans="1:22" x14ac:dyDescent="0.3">
      <c r="A6991">
        <v>202122</v>
      </c>
      <c r="B6991" t="s">
        <v>820</v>
      </c>
      <c r="C6991" t="s">
        <v>821</v>
      </c>
      <c r="D6991" t="s">
        <v>822</v>
      </c>
      <c r="E6991" t="s">
        <v>823</v>
      </c>
      <c r="F6991" t="s">
        <v>856</v>
      </c>
      <c r="G6991" t="s">
        <v>857</v>
      </c>
      <c r="H6991" t="s">
        <v>1014</v>
      </c>
      <c r="I6991">
        <v>821</v>
      </c>
      <c r="J6991" t="s">
        <v>1015</v>
      </c>
      <c r="K6991" t="s">
        <v>842</v>
      </c>
      <c r="L6991" t="s">
        <v>845</v>
      </c>
      <c r="M6991" t="s">
        <v>829</v>
      </c>
      <c r="N6991" t="s">
        <v>829</v>
      </c>
      <c r="O6991">
        <v>146694</v>
      </c>
      <c r="P6991">
        <v>0</v>
      </c>
      <c r="Q6991">
        <v>0</v>
      </c>
      <c r="R6991">
        <v>5312</v>
      </c>
      <c r="S6991">
        <v>152006</v>
      </c>
      <c r="T6991">
        <v>0</v>
      </c>
      <c r="U6991">
        <v>152006</v>
      </c>
      <c r="V6991">
        <v>4</v>
      </c>
    </row>
    <row r="6992" spans="1:22" x14ac:dyDescent="0.3">
      <c r="A6992">
        <v>202223</v>
      </c>
      <c r="B6992" t="s">
        <v>820</v>
      </c>
      <c r="C6992" t="s">
        <v>821</v>
      </c>
      <c r="D6992" t="s">
        <v>822</v>
      </c>
      <c r="E6992" t="s">
        <v>823</v>
      </c>
      <c r="F6992" t="s">
        <v>856</v>
      </c>
      <c r="G6992" t="s">
        <v>857</v>
      </c>
      <c r="H6992" t="s">
        <v>1014</v>
      </c>
      <c r="I6992">
        <v>821</v>
      </c>
      <c r="J6992" t="s">
        <v>1015</v>
      </c>
      <c r="K6992" t="s">
        <v>842</v>
      </c>
      <c r="L6992" t="s">
        <v>845</v>
      </c>
      <c r="M6992" t="s">
        <v>829</v>
      </c>
      <c r="N6992" t="s">
        <v>829</v>
      </c>
      <c r="O6992">
        <v>252266</v>
      </c>
      <c r="P6992">
        <v>0</v>
      </c>
      <c r="Q6992">
        <v>0</v>
      </c>
      <c r="R6992">
        <v>0</v>
      </c>
      <c r="S6992">
        <v>252266</v>
      </c>
      <c r="T6992">
        <v>0</v>
      </c>
      <c r="U6992">
        <v>252266</v>
      </c>
      <c r="V6992">
        <v>6</v>
      </c>
    </row>
    <row r="6993" spans="1:22" x14ac:dyDescent="0.3">
      <c r="A6993">
        <v>202324</v>
      </c>
      <c r="B6993" t="s">
        <v>820</v>
      </c>
      <c r="C6993" t="s">
        <v>821</v>
      </c>
      <c r="D6993" t="s">
        <v>822</v>
      </c>
      <c r="E6993" t="s">
        <v>823</v>
      </c>
      <c r="F6993" t="s">
        <v>856</v>
      </c>
      <c r="G6993" t="s">
        <v>857</v>
      </c>
      <c r="H6993" t="s">
        <v>1014</v>
      </c>
      <c r="I6993">
        <v>821</v>
      </c>
      <c r="J6993" t="s">
        <v>1015</v>
      </c>
      <c r="K6993" t="s">
        <v>842</v>
      </c>
      <c r="L6993" t="s">
        <v>845</v>
      </c>
      <c r="M6993" t="s">
        <v>829</v>
      </c>
      <c r="N6993" t="s">
        <v>829</v>
      </c>
      <c r="O6993">
        <v>0</v>
      </c>
      <c r="P6993">
        <v>0</v>
      </c>
      <c r="Q6993">
        <v>0</v>
      </c>
      <c r="R6993">
        <v>185573</v>
      </c>
      <c r="S6993">
        <v>185573</v>
      </c>
      <c r="T6993">
        <v>0</v>
      </c>
      <c r="U6993">
        <v>185573</v>
      </c>
      <c r="V6993">
        <v>4</v>
      </c>
    </row>
    <row r="6994" spans="1:22" x14ac:dyDescent="0.3">
      <c r="A6994">
        <v>202122</v>
      </c>
      <c r="B6994" t="s">
        <v>820</v>
      </c>
      <c r="C6994" t="s">
        <v>821</v>
      </c>
      <c r="D6994" t="s">
        <v>822</v>
      </c>
      <c r="E6994" t="s">
        <v>823</v>
      </c>
      <c r="F6994" t="s">
        <v>866</v>
      </c>
      <c r="G6994" t="s">
        <v>867</v>
      </c>
      <c r="H6994" t="s">
        <v>1016</v>
      </c>
      <c r="I6994">
        <v>352</v>
      </c>
      <c r="J6994" t="s">
        <v>1017</v>
      </c>
      <c r="K6994" t="s">
        <v>828</v>
      </c>
      <c r="L6994" t="s">
        <v>336</v>
      </c>
      <c r="M6994">
        <v>0</v>
      </c>
      <c r="N6994">
        <v>597970</v>
      </c>
      <c r="O6994">
        <v>390379</v>
      </c>
      <c r="P6994">
        <v>16689249</v>
      </c>
      <c r="Q6994">
        <v>1980495</v>
      </c>
      <c r="R6994" t="s">
        <v>829</v>
      </c>
      <c r="S6994">
        <v>19658093</v>
      </c>
      <c r="T6994" t="s">
        <v>829</v>
      </c>
      <c r="U6994">
        <v>19658093</v>
      </c>
      <c r="V6994">
        <v>466</v>
      </c>
    </row>
    <row r="6995" spans="1:22" x14ac:dyDescent="0.3">
      <c r="A6995">
        <v>202223</v>
      </c>
      <c r="B6995" t="s">
        <v>820</v>
      </c>
      <c r="C6995" t="s">
        <v>821</v>
      </c>
      <c r="D6995" t="s">
        <v>822</v>
      </c>
      <c r="E6995" t="s">
        <v>823</v>
      </c>
      <c r="F6995" t="s">
        <v>866</v>
      </c>
      <c r="G6995" t="s">
        <v>867</v>
      </c>
      <c r="H6995" t="s">
        <v>1016</v>
      </c>
      <c r="I6995">
        <v>352</v>
      </c>
      <c r="J6995" t="s">
        <v>1017</v>
      </c>
      <c r="K6995" t="s">
        <v>828</v>
      </c>
      <c r="L6995" t="s">
        <v>336</v>
      </c>
      <c r="M6995">
        <v>0</v>
      </c>
      <c r="N6995">
        <v>616825</v>
      </c>
      <c r="O6995">
        <v>430039</v>
      </c>
      <c r="P6995">
        <v>17385453</v>
      </c>
      <c r="Q6995">
        <v>1283704</v>
      </c>
      <c r="R6995" t="s">
        <v>829</v>
      </c>
      <c r="S6995">
        <v>19716020</v>
      </c>
      <c r="T6995" t="s">
        <v>829</v>
      </c>
      <c r="U6995">
        <v>19716020</v>
      </c>
      <c r="V6995">
        <v>484</v>
      </c>
    </row>
    <row r="6996" spans="1:22" x14ac:dyDescent="0.3">
      <c r="A6996">
        <v>202324</v>
      </c>
      <c r="B6996" t="s">
        <v>820</v>
      </c>
      <c r="C6996" t="s">
        <v>821</v>
      </c>
      <c r="D6996" t="s">
        <v>822</v>
      </c>
      <c r="E6996" t="s">
        <v>823</v>
      </c>
      <c r="F6996" t="s">
        <v>866</v>
      </c>
      <c r="G6996" t="s">
        <v>867</v>
      </c>
      <c r="H6996" t="s">
        <v>1016</v>
      </c>
      <c r="I6996">
        <v>352</v>
      </c>
      <c r="J6996" t="s">
        <v>1017</v>
      </c>
      <c r="K6996" t="s">
        <v>828</v>
      </c>
      <c r="L6996" t="s">
        <v>336</v>
      </c>
      <c r="M6996">
        <v>0</v>
      </c>
      <c r="N6996">
        <v>811016</v>
      </c>
      <c r="O6996">
        <v>541852</v>
      </c>
      <c r="P6996">
        <v>16899089</v>
      </c>
      <c r="Q6996">
        <v>1753348</v>
      </c>
      <c r="R6996" t="s">
        <v>829</v>
      </c>
      <c r="S6996">
        <v>20005305</v>
      </c>
      <c r="T6996" t="s">
        <v>829</v>
      </c>
      <c r="U6996">
        <v>20005305</v>
      </c>
      <c r="V6996">
        <v>494</v>
      </c>
    </row>
    <row r="6997" spans="1:22" x14ac:dyDescent="0.3">
      <c r="A6997">
        <v>202122</v>
      </c>
      <c r="B6997" t="s">
        <v>820</v>
      </c>
      <c r="C6997" t="s">
        <v>821</v>
      </c>
      <c r="D6997" t="s">
        <v>822</v>
      </c>
      <c r="E6997" t="s">
        <v>823</v>
      </c>
      <c r="F6997" t="s">
        <v>866</v>
      </c>
      <c r="G6997" t="s">
        <v>867</v>
      </c>
      <c r="H6997" t="s">
        <v>1016</v>
      </c>
      <c r="I6997">
        <v>352</v>
      </c>
      <c r="J6997" t="s">
        <v>1017</v>
      </c>
      <c r="K6997" t="s">
        <v>828</v>
      </c>
      <c r="L6997" t="s">
        <v>235</v>
      </c>
      <c r="M6997" t="s">
        <v>829</v>
      </c>
      <c r="N6997">
        <v>0</v>
      </c>
      <c r="O6997">
        <v>0</v>
      </c>
      <c r="P6997" t="s">
        <v>829</v>
      </c>
      <c r="Q6997" t="s">
        <v>829</v>
      </c>
      <c r="R6997" t="s">
        <v>829</v>
      </c>
      <c r="S6997">
        <v>0</v>
      </c>
      <c r="T6997">
        <v>0</v>
      </c>
      <c r="U6997">
        <v>0</v>
      </c>
      <c r="V6997">
        <v>0</v>
      </c>
    </row>
    <row r="6998" spans="1:22" x14ac:dyDescent="0.3">
      <c r="A6998">
        <v>202223</v>
      </c>
      <c r="B6998" t="s">
        <v>820</v>
      </c>
      <c r="C6998" t="s">
        <v>821</v>
      </c>
      <c r="D6998" t="s">
        <v>822</v>
      </c>
      <c r="E6998" t="s">
        <v>823</v>
      </c>
      <c r="F6998" t="s">
        <v>866</v>
      </c>
      <c r="G6998" t="s">
        <v>867</v>
      </c>
      <c r="H6998" t="s">
        <v>1016</v>
      </c>
      <c r="I6998">
        <v>352</v>
      </c>
      <c r="J6998" t="s">
        <v>1017</v>
      </c>
      <c r="K6998" t="s">
        <v>828</v>
      </c>
      <c r="L6998" t="s">
        <v>235</v>
      </c>
      <c r="M6998" t="s">
        <v>829</v>
      </c>
      <c r="N6998">
        <v>0</v>
      </c>
      <c r="O6998">
        <v>0</v>
      </c>
      <c r="P6998" t="s">
        <v>829</v>
      </c>
      <c r="Q6998" t="s">
        <v>829</v>
      </c>
      <c r="R6998" t="s">
        <v>829</v>
      </c>
      <c r="S6998">
        <v>0</v>
      </c>
      <c r="T6998">
        <v>0</v>
      </c>
      <c r="U6998">
        <v>0</v>
      </c>
      <c r="V6998">
        <v>0</v>
      </c>
    </row>
    <row r="6999" spans="1:22" x14ac:dyDescent="0.3">
      <c r="A6999">
        <v>202324</v>
      </c>
      <c r="B6999" t="s">
        <v>820</v>
      </c>
      <c r="C6999" t="s">
        <v>821</v>
      </c>
      <c r="D6999" t="s">
        <v>822</v>
      </c>
      <c r="E6999" t="s">
        <v>823</v>
      </c>
      <c r="F6999" t="s">
        <v>866</v>
      </c>
      <c r="G6999" t="s">
        <v>867</v>
      </c>
      <c r="H6999" t="s">
        <v>1016</v>
      </c>
      <c r="I6999">
        <v>352</v>
      </c>
      <c r="J6999" t="s">
        <v>1017</v>
      </c>
      <c r="K6999" t="s">
        <v>828</v>
      </c>
      <c r="L6999" t="s">
        <v>235</v>
      </c>
      <c r="M6999" t="s">
        <v>829</v>
      </c>
      <c r="N6999">
        <v>0</v>
      </c>
      <c r="O6999">
        <v>0</v>
      </c>
      <c r="P6999" t="s">
        <v>829</v>
      </c>
      <c r="Q6999" t="s">
        <v>829</v>
      </c>
      <c r="R6999" t="s">
        <v>829</v>
      </c>
      <c r="S6999">
        <v>0</v>
      </c>
      <c r="T6999">
        <v>0</v>
      </c>
      <c r="U6999">
        <v>0</v>
      </c>
      <c r="V6999">
        <v>0</v>
      </c>
    </row>
    <row r="7000" spans="1:22" x14ac:dyDescent="0.3">
      <c r="A7000">
        <v>202122</v>
      </c>
      <c r="B7000" t="s">
        <v>820</v>
      </c>
      <c r="C7000" t="s">
        <v>821</v>
      </c>
      <c r="D7000" t="s">
        <v>822</v>
      </c>
      <c r="E7000" t="s">
        <v>823</v>
      </c>
      <c r="F7000" t="s">
        <v>866</v>
      </c>
      <c r="G7000" t="s">
        <v>867</v>
      </c>
      <c r="H7000" t="s">
        <v>1016</v>
      </c>
      <c r="I7000">
        <v>352</v>
      </c>
      <c r="J7000" t="s">
        <v>1017</v>
      </c>
      <c r="K7000" t="s">
        <v>828</v>
      </c>
      <c r="L7000" t="s">
        <v>534</v>
      </c>
      <c r="M7000">
        <v>0</v>
      </c>
      <c r="N7000">
        <v>9339400</v>
      </c>
      <c r="O7000">
        <v>4777098</v>
      </c>
      <c r="P7000">
        <v>13541955</v>
      </c>
      <c r="Q7000">
        <v>1608918</v>
      </c>
      <c r="R7000" t="s">
        <v>829</v>
      </c>
      <c r="S7000">
        <v>29267371</v>
      </c>
      <c r="T7000">
        <v>0</v>
      </c>
      <c r="U7000">
        <v>29267371</v>
      </c>
      <c r="V7000">
        <v>204</v>
      </c>
    </row>
    <row r="7001" spans="1:22" x14ac:dyDescent="0.3">
      <c r="A7001">
        <v>202223</v>
      </c>
      <c r="B7001" t="s">
        <v>820</v>
      </c>
      <c r="C7001" t="s">
        <v>821</v>
      </c>
      <c r="D7001" t="s">
        <v>822</v>
      </c>
      <c r="E7001" t="s">
        <v>823</v>
      </c>
      <c r="F7001" t="s">
        <v>866</v>
      </c>
      <c r="G7001" t="s">
        <v>867</v>
      </c>
      <c r="H7001" t="s">
        <v>1016</v>
      </c>
      <c r="I7001">
        <v>352</v>
      </c>
      <c r="J7001" t="s">
        <v>1017</v>
      </c>
      <c r="K7001" t="s">
        <v>828</v>
      </c>
      <c r="L7001" t="s">
        <v>534</v>
      </c>
      <c r="M7001">
        <v>0</v>
      </c>
      <c r="N7001">
        <v>11897294</v>
      </c>
      <c r="O7001">
        <v>5016333</v>
      </c>
      <c r="P7001">
        <v>16966077</v>
      </c>
      <c r="Q7001">
        <v>1256213</v>
      </c>
      <c r="R7001" t="s">
        <v>829</v>
      </c>
      <c r="S7001">
        <v>35135916</v>
      </c>
      <c r="T7001">
        <v>0</v>
      </c>
      <c r="U7001">
        <v>35135916</v>
      </c>
      <c r="V7001">
        <v>248</v>
      </c>
    </row>
    <row r="7002" spans="1:22" x14ac:dyDescent="0.3">
      <c r="A7002">
        <v>202324</v>
      </c>
      <c r="B7002" t="s">
        <v>820</v>
      </c>
      <c r="C7002" t="s">
        <v>821</v>
      </c>
      <c r="D7002" t="s">
        <v>822</v>
      </c>
      <c r="E7002" t="s">
        <v>823</v>
      </c>
      <c r="F7002" t="s">
        <v>866</v>
      </c>
      <c r="G7002" t="s">
        <v>867</v>
      </c>
      <c r="H7002" t="s">
        <v>1016</v>
      </c>
      <c r="I7002">
        <v>352</v>
      </c>
      <c r="J7002" t="s">
        <v>1017</v>
      </c>
      <c r="K7002" t="s">
        <v>828</v>
      </c>
      <c r="L7002" t="s">
        <v>534</v>
      </c>
      <c r="M7002">
        <v>0</v>
      </c>
      <c r="N7002">
        <v>14537880</v>
      </c>
      <c r="O7002">
        <v>7475263</v>
      </c>
      <c r="P7002">
        <v>18187295</v>
      </c>
      <c r="Q7002">
        <v>2319253</v>
      </c>
      <c r="R7002" t="s">
        <v>829</v>
      </c>
      <c r="S7002">
        <v>42519691</v>
      </c>
      <c r="T7002">
        <v>0</v>
      </c>
      <c r="U7002">
        <v>42519691</v>
      </c>
      <c r="V7002">
        <v>289</v>
      </c>
    </row>
    <row r="7003" spans="1:22" x14ac:dyDescent="0.3">
      <c r="A7003">
        <v>202122</v>
      </c>
      <c r="B7003" t="s">
        <v>820</v>
      </c>
      <c r="C7003" t="s">
        <v>821</v>
      </c>
      <c r="D7003" t="s">
        <v>822</v>
      </c>
      <c r="E7003" t="s">
        <v>823</v>
      </c>
      <c r="F7003" t="s">
        <v>866</v>
      </c>
      <c r="G7003" t="s">
        <v>867</v>
      </c>
      <c r="H7003" t="s">
        <v>1016</v>
      </c>
      <c r="I7003">
        <v>352</v>
      </c>
      <c r="J7003" t="s">
        <v>1017</v>
      </c>
      <c r="K7003" t="s">
        <v>828</v>
      </c>
      <c r="L7003" t="s">
        <v>603</v>
      </c>
      <c r="M7003" t="s">
        <v>829</v>
      </c>
      <c r="N7003" t="s">
        <v>829</v>
      </c>
      <c r="O7003" t="s">
        <v>829</v>
      </c>
      <c r="P7003">
        <v>0</v>
      </c>
      <c r="Q7003">
        <v>0</v>
      </c>
      <c r="R7003">
        <v>0</v>
      </c>
      <c r="S7003">
        <v>0</v>
      </c>
      <c r="T7003">
        <v>0</v>
      </c>
      <c r="U7003">
        <v>0</v>
      </c>
      <c r="V7003">
        <v>0</v>
      </c>
    </row>
    <row r="7004" spans="1:22" x14ac:dyDescent="0.3">
      <c r="A7004">
        <v>202223</v>
      </c>
      <c r="B7004" t="s">
        <v>820</v>
      </c>
      <c r="C7004" t="s">
        <v>821</v>
      </c>
      <c r="D7004" t="s">
        <v>822</v>
      </c>
      <c r="E7004" t="s">
        <v>823</v>
      </c>
      <c r="F7004" t="s">
        <v>866</v>
      </c>
      <c r="G7004" t="s">
        <v>867</v>
      </c>
      <c r="H7004" t="s">
        <v>1016</v>
      </c>
      <c r="I7004">
        <v>352</v>
      </c>
      <c r="J7004" t="s">
        <v>1017</v>
      </c>
      <c r="K7004" t="s">
        <v>828</v>
      </c>
      <c r="L7004" t="s">
        <v>603</v>
      </c>
      <c r="M7004" t="s">
        <v>829</v>
      </c>
      <c r="N7004" t="s">
        <v>829</v>
      </c>
      <c r="O7004" t="s">
        <v>829</v>
      </c>
      <c r="P7004">
        <v>0</v>
      </c>
      <c r="Q7004">
        <v>0</v>
      </c>
      <c r="R7004">
        <v>0</v>
      </c>
      <c r="S7004">
        <v>0</v>
      </c>
      <c r="T7004">
        <v>0</v>
      </c>
      <c r="U7004">
        <v>0</v>
      </c>
      <c r="V7004">
        <v>0</v>
      </c>
    </row>
    <row r="7005" spans="1:22" x14ac:dyDescent="0.3">
      <c r="A7005">
        <v>202324</v>
      </c>
      <c r="B7005" t="s">
        <v>820</v>
      </c>
      <c r="C7005" t="s">
        <v>821</v>
      </c>
      <c r="D7005" t="s">
        <v>822</v>
      </c>
      <c r="E7005" t="s">
        <v>823</v>
      </c>
      <c r="F7005" t="s">
        <v>866</v>
      </c>
      <c r="G7005" t="s">
        <v>867</v>
      </c>
      <c r="H7005" t="s">
        <v>1016</v>
      </c>
      <c r="I7005">
        <v>352</v>
      </c>
      <c r="J7005" t="s">
        <v>1017</v>
      </c>
      <c r="K7005" t="s">
        <v>828</v>
      </c>
      <c r="L7005" t="s">
        <v>603</v>
      </c>
      <c r="M7005" t="s">
        <v>829</v>
      </c>
      <c r="N7005" t="s">
        <v>829</v>
      </c>
      <c r="O7005" t="s">
        <v>829</v>
      </c>
      <c r="P7005">
        <v>0</v>
      </c>
      <c r="Q7005">
        <v>0</v>
      </c>
      <c r="R7005">
        <v>0</v>
      </c>
      <c r="S7005">
        <v>0</v>
      </c>
      <c r="T7005">
        <v>0</v>
      </c>
      <c r="U7005">
        <v>0</v>
      </c>
      <c r="V7005">
        <v>0</v>
      </c>
    </row>
    <row r="7006" spans="1:22" x14ac:dyDescent="0.3">
      <c r="A7006">
        <v>202122</v>
      </c>
      <c r="B7006" t="s">
        <v>820</v>
      </c>
      <c r="C7006" t="s">
        <v>821</v>
      </c>
      <c r="D7006" t="s">
        <v>822</v>
      </c>
      <c r="E7006" t="s">
        <v>823</v>
      </c>
      <c r="F7006" t="s">
        <v>866</v>
      </c>
      <c r="G7006" t="s">
        <v>867</v>
      </c>
      <c r="H7006" t="s">
        <v>1016</v>
      </c>
      <c r="I7006">
        <v>352</v>
      </c>
      <c r="J7006" t="s">
        <v>1017</v>
      </c>
      <c r="K7006" t="s">
        <v>828</v>
      </c>
      <c r="L7006" t="s">
        <v>606</v>
      </c>
      <c r="M7006">
        <v>0</v>
      </c>
      <c r="N7006">
        <v>0</v>
      </c>
      <c r="O7006">
        <v>0</v>
      </c>
      <c r="P7006">
        <v>0</v>
      </c>
      <c r="Q7006">
        <v>0</v>
      </c>
      <c r="R7006">
        <v>0</v>
      </c>
      <c r="S7006">
        <v>0</v>
      </c>
      <c r="T7006">
        <v>0</v>
      </c>
      <c r="U7006">
        <v>0</v>
      </c>
      <c r="V7006">
        <v>0</v>
      </c>
    </row>
    <row r="7007" spans="1:22" x14ac:dyDescent="0.3">
      <c r="A7007">
        <v>202223</v>
      </c>
      <c r="B7007" t="s">
        <v>820</v>
      </c>
      <c r="C7007" t="s">
        <v>821</v>
      </c>
      <c r="D7007" t="s">
        <v>822</v>
      </c>
      <c r="E7007" t="s">
        <v>823</v>
      </c>
      <c r="F7007" t="s">
        <v>866</v>
      </c>
      <c r="G7007" t="s">
        <v>867</v>
      </c>
      <c r="H7007" t="s">
        <v>1016</v>
      </c>
      <c r="I7007">
        <v>352</v>
      </c>
      <c r="J7007" t="s">
        <v>1017</v>
      </c>
      <c r="K7007" t="s">
        <v>828</v>
      </c>
      <c r="L7007" t="s">
        <v>606</v>
      </c>
      <c r="M7007">
        <v>0</v>
      </c>
      <c r="N7007">
        <v>0</v>
      </c>
      <c r="O7007">
        <v>0</v>
      </c>
      <c r="P7007">
        <v>50000</v>
      </c>
      <c r="Q7007">
        <v>0</v>
      </c>
      <c r="R7007">
        <v>0</v>
      </c>
      <c r="S7007">
        <v>50000</v>
      </c>
      <c r="T7007">
        <v>0</v>
      </c>
      <c r="U7007">
        <v>50000</v>
      </c>
      <c r="V7007">
        <v>0</v>
      </c>
    </row>
    <row r="7008" spans="1:22" x14ac:dyDescent="0.3">
      <c r="A7008">
        <v>202324</v>
      </c>
      <c r="B7008" t="s">
        <v>820</v>
      </c>
      <c r="C7008" t="s">
        <v>821</v>
      </c>
      <c r="D7008" t="s">
        <v>822</v>
      </c>
      <c r="E7008" t="s">
        <v>823</v>
      </c>
      <c r="F7008" t="s">
        <v>866</v>
      </c>
      <c r="G7008" t="s">
        <v>867</v>
      </c>
      <c r="H7008" t="s">
        <v>1016</v>
      </c>
      <c r="I7008">
        <v>352</v>
      </c>
      <c r="J7008" t="s">
        <v>1017</v>
      </c>
      <c r="K7008" t="s">
        <v>828</v>
      </c>
      <c r="L7008" t="s">
        <v>606</v>
      </c>
      <c r="M7008">
        <v>0</v>
      </c>
      <c r="N7008">
        <v>0</v>
      </c>
      <c r="O7008">
        <v>0</v>
      </c>
      <c r="P7008">
        <v>500000</v>
      </c>
      <c r="Q7008">
        <v>0</v>
      </c>
      <c r="R7008">
        <v>0</v>
      </c>
      <c r="S7008">
        <v>500000</v>
      </c>
      <c r="T7008">
        <v>0</v>
      </c>
      <c r="U7008">
        <v>500000</v>
      </c>
      <c r="V7008">
        <v>3</v>
      </c>
    </row>
    <row r="7009" spans="1:22" x14ac:dyDescent="0.3">
      <c r="A7009">
        <v>202122</v>
      </c>
      <c r="B7009" t="s">
        <v>820</v>
      </c>
      <c r="C7009" t="s">
        <v>821</v>
      </c>
      <c r="D7009" t="s">
        <v>822</v>
      </c>
      <c r="E7009" t="s">
        <v>823</v>
      </c>
      <c r="F7009" t="s">
        <v>866</v>
      </c>
      <c r="G7009" t="s">
        <v>867</v>
      </c>
      <c r="H7009" t="s">
        <v>1016</v>
      </c>
      <c r="I7009">
        <v>352</v>
      </c>
      <c r="J7009" t="s">
        <v>1017</v>
      </c>
      <c r="K7009" t="s">
        <v>828</v>
      </c>
      <c r="L7009" t="s">
        <v>609</v>
      </c>
      <c r="M7009" t="s">
        <v>829</v>
      </c>
      <c r="N7009" t="s">
        <v>829</v>
      </c>
      <c r="O7009" t="s">
        <v>829</v>
      </c>
      <c r="P7009" t="s">
        <v>829</v>
      </c>
      <c r="Q7009">
        <v>0</v>
      </c>
      <c r="R7009" t="s">
        <v>829</v>
      </c>
      <c r="S7009">
        <v>0</v>
      </c>
      <c r="T7009">
        <v>0</v>
      </c>
      <c r="U7009">
        <v>0</v>
      </c>
      <c r="V7009">
        <v>0</v>
      </c>
    </row>
    <row r="7010" spans="1:22" x14ac:dyDescent="0.3">
      <c r="A7010">
        <v>202223</v>
      </c>
      <c r="B7010" t="s">
        <v>820</v>
      </c>
      <c r="C7010" t="s">
        <v>821</v>
      </c>
      <c r="D7010" t="s">
        <v>822</v>
      </c>
      <c r="E7010" t="s">
        <v>823</v>
      </c>
      <c r="F7010" t="s">
        <v>866</v>
      </c>
      <c r="G7010" t="s">
        <v>867</v>
      </c>
      <c r="H7010" t="s">
        <v>1016</v>
      </c>
      <c r="I7010">
        <v>352</v>
      </c>
      <c r="J7010" t="s">
        <v>1017</v>
      </c>
      <c r="K7010" t="s">
        <v>828</v>
      </c>
      <c r="L7010" t="s">
        <v>609</v>
      </c>
      <c r="M7010" t="s">
        <v>829</v>
      </c>
      <c r="N7010" t="s">
        <v>829</v>
      </c>
      <c r="O7010" t="s">
        <v>829</v>
      </c>
      <c r="P7010" t="s">
        <v>829</v>
      </c>
      <c r="Q7010">
        <v>0</v>
      </c>
      <c r="R7010" t="s">
        <v>829</v>
      </c>
      <c r="S7010">
        <v>0</v>
      </c>
      <c r="T7010">
        <v>0</v>
      </c>
      <c r="U7010">
        <v>0</v>
      </c>
      <c r="V7010">
        <v>0</v>
      </c>
    </row>
    <row r="7011" spans="1:22" x14ac:dyDescent="0.3">
      <c r="A7011">
        <v>202122</v>
      </c>
      <c r="B7011" t="s">
        <v>820</v>
      </c>
      <c r="C7011" t="s">
        <v>821</v>
      </c>
      <c r="D7011" t="s">
        <v>822</v>
      </c>
      <c r="E7011" t="s">
        <v>823</v>
      </c>
      <c r="F7011" t="s">
        <v>866</v>
      </c>
      <c r="G7011" t="s">
        <v>867</v>
      </c>
      <c r="H7011" t="s">
        <v>1016</v>
      </c>
      <c r="I7011">
        <v>352</v>
      </c>
      <c r="J7011" t="s">
        <v>1017</v>
      </c>
      <c r="K7011" t="s">
        <v>828</v>
      </c>
      <c r="L7011" t="s">
        <v>830</v>
      </c>
      <c r="M7011">
        <v>0</v>
      </c>
      <c r="N7011">
        <v>0</v>
      </c>
      <c r="O7011">
        <v>0</v>
      </c>
      <c r="P7011">
        <v>0</v>
      </c>
      <c r="Q7011">
        <v>0</v>
      </c>
      <c r="R7011">
        <v>0</v>
      </c>
      <c r="S7011">
        <v>0</v>
      </c>
      <c r="T7011">
        <v>0</v>
      </c>
      <c r="U7011">
        <v>0</v>
      </c>
      <c r="V7011">
        <v>0</v>
      </c>
    </row>
    <row r="7012" spans="1:22" x14ac:dyDescent="0.3">
      <c r="A7012">
        <v>202223</v>
      </c>
      <c r="B7012" t="s">
        <v>820</v>
      </c>
      <c r="C7012" t="s">
        <v>821</v>
      </c>
      <c r="D7012" t="s">
        <v>822</v>
      </c>
      <c r="E7012" t="s">
        <v>823</v>
      </c>
      <c r="F7012" t="s">
        <v>866</v>
      </c>
      <c r="G7012" t="s">
        <v>867</v>
      </c>
      <c r="H7012" t="s">
        <v>1016</v>
      </c>
      <c r="I7012">
        <v>352</v>
      </c>
      <c r="J7012" t="s">
        <v>1017</v>
      </c>
      <c r="K7012" t="s">
        <v>828</v>
      </c>
      <c r="L7012" t="s">
        <v>830</v>
      </c>
      <c r="M7012">
        <v>0</v>
      </c>
      <c r="N7012">
        <v>0</v>
      </c>
      <c r="O7012">
        <v>0</v>
      </c>
      <c r="P7012">
        <v>0</v>
      </c>
      <c r="Q7012">
        <v>0</v>
      </c>
      <c r="R7012">
        <v>0</v>
      </c>
      <c r="S7012">
        <v>0</v>
      </c>
      <c r="T7012">
        <v>0</v>
      </c>
      <c r="U7012">
        <v>0</v>
      </c>
      <c r="V7012">
        <v>0</v>
      </c>
    </row>
    <row r="7013" spans="1:22" x14ac:dyDescent="0.3">
      <c r="A7013">
        <v>202324</v>
      </c>
      <c r="B7013" t="s">
        <v>820</v>
      </c>
      <c r="C7013" t="s">
        <v>821</v>
      </c>
      <c r="D7013" t="s">
        <v>822</v>
      </c>
      <c r="E7013" t="s">
        <v>823</v>
      </c>
      <c r="F7013" t="s">
        <v>866</v>
      </c>
      <c r="G7013" t="s">
        <v>867</v>
      </c>
      <c r="H7013" t="s">
        <v>1016</v>
      </c>
      <c r="I7013">
        <v>352</v>
      </c>
      <c r="J7013" t="s">
        <v>1017</v>
      </c>
      <c r="K7013" t="s">
        <v>828</v>
      </c>
      <c r="L7013" t="s">
        <v>830</v>
      </c>
      <c r="M7013">
        <v>0</v>
      </c>
      <c r="N7013">
        <v>0</v>
      </c>
      <c r="O7013">
        <v>0</v>
      </c>
      <c r="P7013">
        <v>0</v>
      </c>
      <c r="Q7013">
        <v>0</v>
      </c>
      <c r="R7013">
        <v>0</v>
      </c>
      <c r="S7013">
        <v>0</v>
      </c>
      <c r="T7013">
        <v>0</v>
      </c>
      <c r="U7013">
        <v>0</v>
      </c>
      <c r="V7013">
        <v>0</v>
      </c>
    </row>
    <row r="7014" spans="1:22" x14ac:dyDescent="0.3">
      <c r="A7014">
        <v>202122</v>
      </c>
      <c r="B7014" t="s">
        <v>820</v>
      </c>
      <c r="C7014" t="s">
        <v>821</v>
      </c>
      <c r="D7014" t="s">
        <v>822</v>
      </c>
      <c r="E7014" t="s">
        <v>823</v>
      </c>
      <c r="F7014" t="s">
        <v>866</v>
      </c>
      <c r="G7014" t="s">
        <v>867</v>
      </c>
      <c r="H7014" t="s">
        <v>1016</v>
      </c>
      <c r="I7014">
        <v>352</v>
      </c>
      <c r="J7014" t="s">
        <v>1017</v>
      </c>
      <c r="K7014" t="s">
        <v>828</v>
      </c>
      <c r="L7014" t="s">
        <v>537</v>
      </c>
      <c r="M7014">
        <v>0</v>
      </c>
      <c r="N7014">
        <v>203690</v>
      </c>
      <c r="O7014">
        <v>132977</v>
      </c>
      <c r="P7014">
        <v>7392152</v>
      </c>
      <c r="Q7014">
        <v>0</v>
      </c>
      <c r="R7014">
        <v>0</v>
      </c>
      <c r="S7014">
        <v>7728819</v>
      </c>
      <c r="T7014">
        <v>0</v>
      </c>
      <c r="U7014">
        <v>7728819</v>
      </c>
      <c r="V7014">
        <v>54</v>
      </c>
    </row>
    <row r="7015" spans="1:22" x14ac:dyDescent="0.3">
      <c r="A7015">
        <v>202223</v>
      </c>
      <c r="B7015" t="s">
        <v>820</v>
      </c>
      <c r="C7015" t="s">
        <v>821</v>
      </c>
      <c r="D7015" t="s">
        <v>822</v>
      </c>
      <c r="E7015" t="s">
        <v>823</v>
      </c>
      <c r="F7015" t="s">
        <v>866</v>
      </c>
      <c r="G7015" t="s">
        <v>867</v>
      </c>
      <c r="H7015" t="s">
        <v>1016</v>
      </c>
      <c r="I7015">
        <v>352</v>
      </c>
      <c r="J7015" t="s">
        <v>1017</v>
      </c>
      <c r="K7015" t="s">
        <v>828</v>
      </c>
      <c r="L7015" t="s">
        <v>537</v>
      </c>
      <c r="M7015">
        <v>0</v>
      </c>
      <c r="N7015">
        <v>185602</v>
      </c>
      <c r="O7015">
        <v>129398</v>
      </c>
      <c r="P7015">
        <v>8551655</v>
      </c>
      <c r="Q7015">
        <v>0</v>
      </c>
      <c r="R7015">
        <v>0</v>
      </c>
      <c r="S7015">
        <v>8866655</v>
      </c>
      <c r="T7015">
        <v>0</v>
      </c>
      <c r="U7015">
        <v>8866655</v>
      </c>
      <c r="V7015">
        <v>62</v>
      </c>
    </row>
    <row r="7016" spans="1:22" x14ac:dyDescent="0.3">
      <c r="A7016">
        <v>202324</v>
      </c>
      <c r="B7016" t="s">
        <v>820</v>
      </c>
      <c r="C7016" t="s">
        <v>821</v>
      </c>
      <c r="D7016" t="s">
        <v>822</v>
      </c>
      <c r="E7016" t="s">
        <v>823</v>
      </c>
      <c r="F7016" t="s">
        <v>866</v>
      </c>
      <c r="G7016" t="s">
        <v>867</v>
      </c>
      <c r="H7016" t="s">
        <v>1016</v>
      </c>
      <c r="I7016">
        <v>352</v>
      </c>
      <c r="J7016" t="s">
        <v>1017</v>
      </c>
      <c r="K7016" t="s">
        <v>828</v>
      </c>
      <c r="L7016" t="s">
        <v>537</v>
      </c>
      <c r="M7016">
        <v>0</v>
      </c>
      <c r="N7016">
        <v>275760</v>
      </c>
      <c r="O7016">
        <v>184240</v>
      </c>
      <c r="P7016">
        <v>9825810</v>
      </c>
      <c r="Q7016">
        <v>0</v>
      </c>
      <c r="R7016">
        <v>0</v>
      </c>
      <c r="S7016">
        <v>10285810</v>
      </c>
      <c r="T7016">
        <v>0</v>
      </c>
      <c r="U7016">
        <v>10285810</v>
      </c>
      <c r="V7016">
        <v>70</v>
      </c>
    </row>
    <row r="7017" spans="1:22" x14ac:dyDescent="0.3">
      <c r="A7017">
        <v>202122</v>
      </c>
      <c r="B7017" t="s">
        <v>820</v>
      </c>
      <c r="C7017" t="s">
        <v>821</v>
      </c>
      <c r="D7017" t="s">
        <v>822</v>
      </c>
      <c r="E7017" t="s">
        <v>823</v>
      </c>
      <c r="F7017" t="s">
        <v>866</v>
      </c>
      <c r="G7017" t="s">
        <v>867</v>
      </c>
      <c r="H7017" t="s">
        <v>1016</v>
      </c>
      <c r="I7017">
        <v>352</v>
      </c>
      <c r="J7017" t="s">
        <v>1017</v>
      </c>
      <c r="K7017" t="s">
        <v>828</v>
      </c>
      <c r="L7017" t="s">
        <v>572</v>
      </c>
      <c r="M7017">
        <v>51023</v>
      </c>
      <c r="N7017">
        <v>0</v>
      </c>
      <c r="O7017">
        <v>0</v>
      </c>
      <c r="P7017">
        <v>12778444</v>
      </c>
      <c r="Q7017">
        <v>0</v>
      </c>
      <c r="R7017">
        <v>10455786</v>
      </c>
      <c r="S7017">
        <v>23285253</v>
      </c>
      <c r="T7017">
        <v>0</v>
      </c>
      <c r="U7017">
        <v>23285253</v>
      </c>
      <c r="V7017">
        <v>162</v>
      </c>
    </row>
    <row r="7018" spans="1:22" x14ac:dyDescent="0.3">
      <c r="A7018">
        <v>202223</v>
      </c>
      <c r="B7018" t="s">
        <v>820</v>
      </c>
      <c r="C7018" t="s">
        <v>821</v>
      </c>
      <c r="D7018" t="s">
        <v>822</v>
      </c>
      <c r="E7018" t="s">
        <v>823</v>
      </c>
      <c r="F7018" t="s">
        <v>866</v>
      </c>
      <c r="G7018" t="s">
        <v>867</v>
      </c>
      <c r="H7018" t="s">
        <v>1016</v>
      </c>
      <c r="I7018">
        <v>352</v>
      </c>
      <c r="J7018" t="s">
        <v>1017</v>
      </c>
      <c r="K7018" t="s">
        <v>828</v>
      </c>
      <c r="L7018" t="s">
        <v>572</v>
      </c>
      <c r="M7018">
        <v>111705</v>
      </c>
      <c r="N7018">
        <v>0</v>
      </c>
      <c r="O7018">
        <v>0</v>
      </c>
      <c r="P7018">
        <v>15043163</v>
      </c>
      <c r="Q7018">
        <v>0</v>
      </c>
      <c r="R7018">
        <v>12621631</v>
      </c>
      <c r="S7018">
        <v>27776499</v>
      </c>
      <c r="T7018">
        <v>0</v>
      </c>
      <c r="U7018">
        <v>27776499</v>
      </c>
      <c r="V7018">
        <v>196</v>
      </c>
    </row>
    <row r="7019" spans="1:22" x14ac:dyDescent="0.3">
      <c r="A7019">
        <v>202324</v>
      </c>
      <c r="B7019" t="s">
        <v>820</v>
      </c>
      <c r="C7019" t="s">
        <v>821</v>
      </c>
      <c r="D7019" t="s">
        <v>822</v>
      </c>
      <c r="E7019" t="s">
        <v>823</v>
      </c>
      <c r="F7019" t="s">
        <v>866</v>
      </c>
      <c r="G7019" t="s">
        <v>867</v>
      </c>
      <c r="H7019" t="s">
        <v>1016</v>
      </c>
      <c r="I7019">
        <v>352</v>
      </c>
      <c r="J7019" t="s">
        <v>1017</v>
      </c>
      <c r="K7019" t="s">
        <v>828</v>
      </c>
      <c r="L7019" t="s">
        <v>572</v>
      </c>
      <c r="M7019">
        <v>140281</v>
      </c>
      <c r="N7019">
        <v>0</v>
      </c>
      <c r="O7019">
        <v>0</v>
      </c>
      <c r="P7019">
        <v>20102474</v>
      </c>
      <c r="Q7019">
        <v>0</v>
      </c>
      <c r="R7019">
        <v>16207919</v>
      </c>
      <c r="S7019">
        <v>36450674</v>
      </c>
      <c r="T7019">
        <v>0</v>
      </c>
      <c r="U7019">
        <v>36450674</v>
      </c>
      <c r="V7019">
        <v>248</v>
      </c>
    </row>
    <row r="7020" spans="1:22" x14ac:dyDescent="0.3">
      <c r="A7020">
        <v>202122</v>
      </c>
      <c r="B7020" t="s">
        <v>820</v>
      </c>
      <c r="C7020" t="s">
        <v>821</v>
      </c>
      <c r="D7020" t="s">
        <v>822</v>
      </c>
      <c r="E7020" t="s">
        <v>823</v>
      </c>
      <c r="F7020" t="s">
        <v>866</v>
      </c>
      <c r="G7020" t="s">
        <v>867</v>
      </c>
      <c r="H7020" t="s">
        <v>1016</v>
      </c>
      <c r="I7020">
        <v>352</v>
      </c>
      <c r="J7020" t="s">
        <v>1017</v>
      </c>
      <c r="K7020" t="s">
        <v>828</v>
      </c>
      <c r="L7020" t="s">
        <v>539</v>
      </c>
      <c r="M7020">
        <v>0</v>
      </c>
      <c r="N7020">
        <v>84177</v>
      </c>
      <c r="O7020">
        <v>0</v>
      </c>
      <c r="P7020" t="s">
        <v>829</v>
      </c>
      <c r="Q7020" t="s">
        <v>829</v>
      </c>
      <c r="R7020" t="s">
        <v>829</v>
      </c>
      <c r="S7020">
        <v>84177</v>
      </c>
      <c r="T7020">
        <v>0</v>
      </c>
      <c r="U7020">
        <v>84177</v>
      </c>
      <c r="V7020">
        <v>1</v>
      </c>
    </row>
    <row r="7021" spans="1:22" x14ac:dyDescent="0.3">
      <c r="A7021">
        <v>202223</v>
      </c>
      <c r="B7021" t="s">
        <v>820</v>
      </c>
      <c r="C7021" t="s">
        <v>821</v>
      </c>
      <c r="D7021" t="s">
        <v>822</v>
      </c>
      <c r="E7021" t="s">
        <v>823</v>
      </c>
      <c r="F7021" t="s">
        <v>866</v>
      </c>
      <c r="G7021" t="s">
        <v>867</v>
      </c>
      <c r="H7021" t="s">
        <v>1016</v>
      </c>
      <c r="I7021">
        <v>352</v>
      </c>
      <c r="J7021" t="s">
        <v>1017</v>
      </c>
      <c r="K7021" t="s">
        <v>828</v>
      </c>
      <c r="L7021" t="s">
        <v>539</v>
      </c>
      <c r="M7021">
        <v>0</v>
      </c>
      <c r="N7021">
        <v>84192</v>
      </c>
      <c r="O7021">
        <v>0</v>
      </c>
      <c r="P7021" t="s">
        <v>829</v>
      </c>
      <c r="Q7021" t="s">
        <v>829</v>
      </c>
      <c r="R7021" t="s">
        <v>829</v>
      </c>
      <c r="S7021">
        <v>84192</v>
      </c>
      <c r="T7021">
        <v>0</v>
      </c>
      <c r="U7021">
        <v>84192</v>
      </c>
      <c r="V7021">
        <v>1</v>
      </c>
    </row>
    <row r="7022" spans="1:22" x14ac:dyDescent="0.3">
      <c r="A7022">
        <v>202324</v>
      </c>
      <c r="B7022" t="s">
        <v>820</v>
      </c>
      <c r="C7022" t="s">
        <v>821</v>
      </c>
      <c r="D7022" t="s">
        <v>822</v>
      </c>
      <c r="E7022" t="s">
        <v>823</v>
      </c>
      <c r="F7022" t="s">
        <v>866</v>
      </c>
      <c r="G7022" t="s">
        <v>867</v>
      </c>
      <c r="H7022" t="s">
        <v>1016</v>
      </c>
      <c r="I7022">
        <v>352</v>
      </c>
      <c r="J7022" t="s">
        <v>1017</v>
      </c>
      <c r="K7022" t="s">
        <v>828</v>
      </c>
      <c r="L7022" t="s">
        <v>539</v>
      </c>
      <c r="M7022">
        <v>0</v>
      </c>
      <c r="N7022">
        <v>59409</v>
      </c>
      <c r="O7022">
        <v>0</v>
      </c>
      <c r="P7022" t="s">
        <v>829</v>
      </c>
      <c r="Q7022" t="s">
        <v>829</v>
      </c>
      <c r="R7022" t="s">
        <v>829</v>
      </c>
      <c r="S7022">
        <v>59409</v>
      </c>
      <c r="T7022">
        <v>0</v>
      </c>
      <c r="U7022">
        <v>59409</v>
      </c>
      <c r="V7022">
        <v>0</v>
      </c>
    </row>
    <row r="7023" spans="1:22" x14ac:dyDescent="0.3">
      <c r="A7023">
        <v>202122</v>
      </c>
      <c r="B7023" t="s">
        <v>820</v>
      </c>
      <c r="C7023" t="s">
        <v>821</v>
      </c>
      <c r="D7023" t="s">
        <v>822</v>
      </c>
      <c r="E7023" t="s">
        <v>823</v>
      </c>
      <c r="F7023" t="s">
        <v>866</v>
      </c>
      <c r="G7023" t="s">
        <v>867</v>
      </c>
      <c r="H7023" t="s">
        <v>1016</v>
      </c>
      <c r="I7023">
        <v>352</v>
      </c>
      <c r="J7023" t="s">
        <v>1017</v>
      </c>
      <c r="K7023" t="s">
        <v>828</v>
      </c>
      <c r="L7023" t="s">
        <v>541</v>
      </c>
      <c r="M7023">
        <v>0</v>
      </c>
      <c r="N7023">
        <v>1775155</v>
      </c>
      <c r="O7023">
        <v>1158892</v>
      </c>
      <c r="P7023">
        <v>3039105</v>
      </c>
      <c r="Q7023">
        <v>20252</v>
      </c>
      <c r="R7023">
        <v>12810</v>
      </c>
      <c r="S7023">
        <v>6006213</v>
      </c>
      <c r="T7023">
        <v>0</v>
      </c>
      <c r="U7023">
        <v>6006213</v>
      </c>
      <c r="V7023">
        <v>42</v>
      </c>
    </row>
    <row r="7024" spans="1:22" x14ac:dyDescent="0.3">
      <c r="A7024">
        <v>202223</v>
      </c>
      <c r="B7024" t="s">
        <v>820</v>
      </c>
      <c r="C7024" t="s">
        <v>821</v>
      </c>
      <c r="D7024" t="s">
        <v>822</v>
      </c>
      <c r="E7024" t="s">
        <v>823</v>
      </c>
      <c r="F7024" t="s">
        <v>866</v>
      </c>
      <c r="G7024" t="s">
        <v>867</v>
      </c>
      <c r="H7024" t="s">
        <v>1016</v>
      </c>
      <c r="I7024">
        <v>352</v>
      </c>
      <c r="J7024" t="s">
        <v>1017</v>
      </c>
      <c r="K7024" t="s">
        <v>828</v>
      </c>
      <c r="L7024" t="s">
        <v>541</v>
      </c>
      <c r="M7024">
        <v>0</v>
      </c>
      <c r="N7024">
        <v>1572539</v>
      </c>
      <c r="O7024">
        <v>1096344</v>
      </c>
      <c r="P7024">
        <v>3450224</v>
      </c>
      <c r="Q7024">
        <v>17819</v>
      </c>
      <c r="R7024">
        <v>20837</v>
      </c>
      <c r="S7024">
        <v>6157763</v>
      </c>
      <c r="T7024">
        <v>0</v>
      </c>
      <c r="U7024">
        <v>6157763</v>
      </c>
      <c r="V7024">
        <v>43</v>
      </c>
    </row>
    <row r="7025" spans="1:22" x14ac:dyDescent="0.3">
      <c r="A7025">
        <v>202324</v>
      </c>
      <c r="B7025" t="s">
        <v>820</v>
      </c>
      <c r="C7025" t="s">
        <v>821</v>
      </c>
      <c r="D7025" t="s">
        <v>822</v>
      </c>
      <c r="E7025" t="s">
        <v>823</v>
      </c>
      <c r="F7025" t="s">
        <v>866</v>
      </c>
      <c r="G7025" t="s">
        <v>867</v>
      </c>
      <c r="H7025" t="s">
        <v>1016</v>
      </c>
      <c r="I7025">
        <v>352</v>
      </c>
      <c r="J7025" t="s">
        <v>1017</v>
      </c>
      <c r="K7025" t="s">
        <v>828</v>
      </c>
      <c r="L7025" t="s">
        <v>541</v>
      </c>
      <c r="M7025">
        <v>0</v>
      </c>
      <c r="N7025">
        <v>2419987</v>
      </c>
      <c r="O7025">
        <v>1616830</v>
      </c>
      <c r="P7025">
        <v>3883674</v>
      </c>
      <c r="Q7025">
        <v>26133</v>
      </c>
      <c r="R7025">
        <v>21363</v>
      </c>
      <c r="S7025">
        <v>7967987</v>
      </c>
      <c r="T7025">
        <v>0</v>
      </c>
      <c r="U7025">
        <v>7967987</v>
      </c>
      <c r="V7025">
        <v>54</v>
      </c>
    </row>
    <row r="7026" spans="1:22" x14ac:dyDescent="0.3">
      <c r="A7026">
        <v>202122</v>
      </c>
      <c r="B7026" t="s">
        <v>820</v>
      </c>
      <c r="C7026" t="s">
        <v>821</v>
      </c>
      <c r="D7026" t="s">
        <v>822</v>
      </c>
      <c r="E7026" t="s">
        <v>823</v>
      </c>
      <c r="F7026" t="s">
        <v>866</v>
      </c>
      <c r="G7026" t="s">
        <v>867</v>
      </c>
      <c r="H7026" t="s">
        <v>1016</v>
      </c>
      <c r="I7026">
        <v>352</v>
      </c>
      <c r="J7026" t="s">
        <v>1017</v>
      </c>
      <c r="K7026" t="s">
        <v>828</v>
      </c>
      <c r="L7026" t="s">
        <v>831</v>
      </c>
      <c r="M7026" t="s">
        <v>829</v>
      </c>
      <c r="N7026" t="s">
        <v>829</v>
      </c>
      <c r="O7026" t="s">
        <v>829</v>
      </c>
      <c r="P7026">
        <v>0</v>
      </c>
      <c r="Q7026">
        <v>1610325</v>
      </c>
      <c r="R7026" t="s">
        <v>829</v>
      </c>
      <c r="S7026">
        <v>1610325</v>
      </c>
      <c r="T7026">
        <v>0</v>
      </c>
      <c r="U7026">
        <v>1610325</v>
      </c>
      <c r="V7026">
        <v>11</v>
      </c>
    </row>
    <row r="7027" spans="1:22" x14ac:dyDescent="0.3">
      <c r="A7027">
        <v>202223</v>
      </c>
      <c r="B7027" t="s">
        <v>820</v>
      </c>
      <c r="C7027" t="s">
        <v>821</v>
      </c>
      <c r="D7027" t="s">
        <v>822</v>
      </c>
      <c r="E7027" t="s">
        <v>823</v>
      </c>
      <c r="F7027" t="s">
        <v>866</v>
      </c>
      <c r="G7027" t="s">
        <v>867</v>
      </c>
      <c r="H7027" t="s">
        <v>1016</v>
      </c>
      <c r="I7027">
        <v>352</v>
      </c>
      <c r="J7027" t="s">
        <v>1017</v>
      </c>
      <c r="K7027" t="s">
        <v>828</v>
      </c>
      <c r="L7027" t="s">
        <v>831</v>
      </c>
      <c r="M7027" t="s">
        <v>829</v>
      </c>
      <c r="N7027" t="s">
        <v>829</v>
      </c>
      <c r="O7027" t="s">
        <v>829</v>
      </c>
      <c r="P7027">
        <v>0</v>
      </c>
      <c r="Q7027">
        <v>1934151</v>
      </c>
      <c r="R7027" t="s">
        <v>829</v>
      </c>
      <c r="S7027">
        <v>1934151</v>
      </c>
      <c r="T7027">
        <v>0</v>
      </c>
      <c r="U7027">
        <v>1934151</v>
      </c>
      <c r="V7027">
        <v>14</v>
      </c>
    </row>
    <row r="7028" spans="1:22" x14ac:dyDescent="0.3">
      <c r="A7028">
        <v>202324</v>
      </c>
      <c r="B7028" t="s">
        <v>820</v>
      </c>
      <c r="C7028" t="s">
        <v>821</v>
      </c>
      <c r="D7028" t="s">
        <v>822</v>
      </c>
      <c r="E7028" t="s">
        <v>823</v>
      </c>
      <c r="F7028" t="s">
        <v>866</v>
      </c>
      <c r="G7028" t="s">
        <v>867</v>
      </c>
      <c r="H7028" t="s">
        <v>1016</v>
      </c>
      <c r="I7028">
        <v>352</v>
      </c>
      <c r="J7028" t="s">
        <v>1017</v>
      </c>
      <c r="K7028" t="s">
        <v>828</v>
      </c>
      <c r="L7028" t="s">
        <v>831</v>
      </c>
      <c r="M7028" t="s">
        <v>829</v>
      </c>
      <c r="N7028" t="s">
        <v>829</v>
      </c>
      <c r="O7028" t="s">
        <v>829</v>
      </c>
      <c r="P7028">
        <v>0</v>
      </c>
      <c r="Q7028">
        <v>2754137</v>
      </c>
      <c r="R7028" t="s">
        <v>829</v>
      </c>
      <c r="S7028">
        <v>2754137</v>
      </c>
      <c r="T7028">
        <v>0</v>
      </c>
      <c r="U7028">
        <v>2754137</v>
      </c>
      <c r="V7028">
        <v>19</v>
      </c>
    </row>
    <row r="7029" spans="1:22" x14ac:dyDescent="0.3">
      <c r="A7029">
        <v>202122</v>
      </c>
      <c r="B7029" t="s">
        <v>820</v>
      </c>
      <c r="C7029" t="s">
        <v>821</v>
      </c>
      <c r="D7029" t="s">
        <v>822</v>
      </c>
      <c r="E7029" t="s">
        <v>823</v>
      </c>
      <c r="F7029" t="s">
        <v>866</v>
      </c>
      <c r="G7029" t="s">
        <v>867</v>
      </c>
      <c r="H7029" t="s">
        <v>1016</v>
      </c>
      <c r="I7029">
        <v>352</v>
      </c>
      <c r="J7029" t="s">
        <v>1017</v>
      </c>
      <c r="K7029" t="s">
        <v>828</v>
      </c>
      <c r="L7029" t="s">
        <v>832</v>
      </c>
      <c r="M7029">
        <v>0</v>
      </c>
      <c r="N7029">
        <v>0</v>
      </c>
      <c r="O7029">
        <v>0</v>
      </c>
      <c r="P7029">
        <v>0</v>
      </c>
      <c r="Q7029">
        <v>0</v>
      </c>
      <c r="R7029">
        <v>0</v>
      </c>
      <c r="S7029">
        <v>0</v>
      </c>
      <c r="T7029">
        <v>0</v>
      </c>
      <c r="U7029">
        <v>0</v>
      </c>
      <c r="V7029">
        <v>0</v>
      </c>
    </row>
    <row r="7030" spans="1:22" x14ac:dyDescent="0.3">
      <c r="A7030">
        <v>202223</v>
      </c>
      <c r="B7030" t="s">
        <v>820</v>
      </c>
      <c r="C7030" t="s">
        <v>821</v>
      </c>
      <c r="D7030" t="s">
        <v>822</v>
      </c>
      <c r="E7030" t="s">
        <v>823</v>
      </c>
      <c r="F7030" t="s">
        <v>866</v>
      </c>
      <c r="G7030" t="s">
        <v>867</v>
      </c>
      <c r="H7030" t="s">
        <v>1016</v>
      </c>
      <c r="I7030">
        <v>352</v>
      </c>
      <c r="J7030" t="s">
        <v>1017</v>
      </c>
      <c r="K7030" t="s">
        <v>828</v>
      </c>
      <c r="L7030" t="s">
        <v>832</v>
      </c>
      <c r="M7030">
        <v>0</v>
      </c>
      <c r="N7030">
        <v>0</v>
      </c>
      <c r="O7030">
        <v>0</v>
      </c>
      <c r="P7030">
        <v>0</v>
      </c>
      <c r="Q7030">
        <v>0</v>
      </c>
      <c r="R7030">
        <v>0</v>
      </c>
      <c r="S7030">
        <v>0</v>
      </c>
      <c r="T7030">
        <v>0</v>
      </c>
      <c r="U7030">
        <v>0</v>
      </c>
      <c r="V7030">
        <v>0</v>
      </c>
    </row>
    <row r="7031" spans="1:22" x14ac:dyDescent="0.3">
      <c r="A7031">
        <v>202324</v>
      </c>
      <c r="B7031" t="s">
        <v>820</v>
      </c>
      <c r="C7031" t="s">
        <v>821</v>
      </c>
      <c r="D7031" t="s">
        <v>822</v>
      </c>
      <c r="E7031" t="s">
        <v>823</v>
      </c>
      <c r="F7031" t="s">
        <v>866</v>
      </c>
      <c r="G7031" t="s">
        <v>867</v>
      </c>
      <c r="H7031" t="s">
        <v>1016</v>
      </c>
      <c r="I7031">
        <v>352</v>
      </c>
      <c r="J7031" t="s">
        <v>1017</v>
      </c>
      <c r="K7031" t="s">
        <v>828</v>
      </c>
      <c r="L7031" t="s">
        <v>832</v>
      </c>
      <c r="M7031">
        <v>0</v>
      </c>
      <c r="N7031">
        <v>0</v>
      </c>
      <c r="O7031">
        <v>0</v>
      </c>
      <c r="P7031">
        <v>0</v>
      </c>
      <c r="Q7031">
        <v>0</v>
      </c>
      <c r="R7031">
        <v>0</v>
      </c>
      <c r="S7031">
        <v>0</v>
      </c>
      <c r="T7031">
        <v>0</v>
      </c>
      <c r="U7031">
        <v>0</v>
      </c>
      <c r="V7031">
        <v>0</v>
      </c>
    </row>
    <row r="7032" spans="1:22" x14ac:dyDescent="0.3">
      <c r="A7032">
        <v>202122</v>
      </c>
      <c r="B7032" t="s">
        <v>820</v>
      </c>
      <c r="C7032" t="s">
        <v>821</v>
      </c>
      <c r="D7032" t="s">
        <v>822</v>
      </c>
      <c r="E7032" t="s">
        <v>823</v>
      </c>
      <c r="F7032" t="s">
        <v>866</v>
      </c>
      <c r="G7032" t="s">
        <v>867</v>
      </c>
      <c r="H7032" t="s">
        <v>1016</v>
      </c>
      <c r="I7032">
        <v>352</v>
      </c>
      <c r="J7032" t="s">
        <v>1017</v>
      </c>
      <c r="K7032" t="s">
        <v>828</v>
      </c>
      <c r="L7032" t="s">
        <v>544</v>
      </c>
      <c r="M7032">
        <v>189243</v>
      </c>
      <c r="N7032">
        <v>452343</v>
      </c>
      <c r="O7032">
        <v>295308</v>
      </c>
      <c r="P7032">
        <v>2210352</v>
      </c>
      <c r="Q7032">
        <v>5161</v>
      </c>
      <c r="R7032">
        <v>3266</v>
      </c>
      <c r="S7032">
        <v>3155673</v>
      </c>
      <c r="T7032">
        <v>0</v>
      </c>
      <c r="U7032">
        <v>3155673</v>
      </c>
      <c r="V7032">
        <v>22</v>
      </c>
    </row>
    <row r="7033" spans="1:22" x14ac:dyDescent="0.3">
      <c r="A7033">
        <v>202223</v>
      </c>
      <c r="B7033" t="s">
        <v>820</v>
      </c>
      <c r="C7033" t="s">
        <v>821</v>
      </c>
      <c r="D7033" t="s">
        <v>822</v>
      </c>
      <c r="E7033" t="s">
        <v>823</v>
      </c>
      <c r="F7033" t="s">
        <v>866</v>
      </c>
      <c r="G7033" t="s">
        <v>867</v>
      </c>
      <c r="H7033" t="s">
        <v>1016</v>
      </c>
      <c r="I7033">
        <v>352</v>
      </c>
      <c r="J7033" t="s">
        <v>1017</v>
      </c>
      <c r="K7033" t="s">
        <v>828</v>
      </c>
      <c r="L7033" t="s">
        <v>544</v>
      </c>
      <c r="M7033">
        <v>261715</v>
      </c>
      <c r="N7033">
        <v>700118</v>
      </c>
      <c r="O7033">
        <v>668108</v>
      </c>
      <c r="P7033">
        <v>2263535</v>
      </c>
      <c r="Q7033">
        <v>7933</v>
      </c>
      <c r="R7033">
        <v>9278</v>
      </c>
      <c r="S7033">
        <v>3910687</v>
      </c>
      <c r="T7033">
        <v>0</v>
      </c>
      <c r="U7033">
        <v>3910687</v>
      </c>
      <c r="V7033">
        <v>28</v>
      </c>
    </row>
    <row r="7034" spans="1:22" x14ac:dyDescent="0.3">
      <c r="A7034">
        <v>202324</v>
      </c>
      <c r="B7034" t="s">
        <v>820</v>
      </c>
      <c r="C7034" t="s">
        <v>821</v>
      </c>
      <c r="D7034" t="s">
        <v>822</v>
      </c>
      <c r="E7034" t="s">
        <v>823</v>
      </c>
      <c r="F7034" t="s">
        <v>866</v>
      </c>
      <c r="G7034" t="s">
        <v>867</v>
      </c>
      <c r="H7034" t="s">
        <v>1016</v>
      </c>
      <c r="I7034">
        <v>352</v>
      </c>
      <c r="J7034" t="s">
        <v>1017</v>
      </c>
      <c r="K7034" t="s">
        <v>828</v>
      </c>
      <c r="L7034" t="s">
        <v>544</v>
      </c>
      <c r="M7034">
        <v>239862</v>
      </c>
      <c r="N7034">
        <v>332386</v>
      </c>
      <c r="O7034">
        <v>222072</v>
      </c>
      <c r="P7034">
        <v>2982293</v>
      </c>
      <c r="Q7034">
        <v>3590</v>
      </c>
      <c r="R7034">
        <v>2935</v>
      </c>
      <c r="S7034">
        <v>3783138</v>
      </c>
      <c r="T7034">
        <v>0</v>
      </c>
      <c r="U7034">
        <v>3783138</v>
      </c>
      <c r="V7034">
        <v>26</v>
      </c>
    </row>
    <row r="7035" spans="1:22" x14ac:dyDescent="0.3">
      <c r="A7035">
        <v>202122</v>
      </c>
      <c r="B7035" t="s">
        <v>820</v>
      </c>
      <c r="C7035" t="s">
        <v>821</v>
      </c>
      <c r="D7035" t="s">
        <v>822</v>
      </c>
      <c r="E7035" t="s">
        <v>823</v>
      </c>
      <c r="F7035" t="s">
        <v>866</v>
      </c>
      <c r="G7035" t="s">
        <v>867</v>
      </c>
      <c r="H7035" t="s">
        <v>1016</v>
      </c>
      <c r="I7035">
        <v>352</v>
      </c>
      <c r="J7035" t="s">
        <v>1017</v>
      </c>
      <c r="K7035" t="s">
        <v>828</v>
      </c>
      <c r="L7035" t="s">
        <v>600</v>
      </c>
      <c r="M7035" t="s">
        <v>829</v>
      </c>
      <c r="N7035" t="s">
        <v>829</v>
      </c>
      <c r="O7035" t="s">
        <v>829</v>
      </c>
      <c r="P7035">
        <v>0</v>
      </c>
      <c r="Q7035">
        <v>0</v>
      </c>
      <c r="R7035" t="s">
        <v>829</v>
      </c>
      <c r="S7035">
        <v>0</v>
      </c>
      <c r="T7035">
        <v>0</v>
      </c>
      <c r="U7035">
        <v>0</v>
      </c>
      <c r="V7035">
        <v>0</v>
      </c>
    </row>
    <row r="7036" spans="1:22" x14ac:dyDescent="0.3">
      <c r="A7036">
        <v>202223</v>
      </c>
      <c r="B7036" t="s">
        <v>820</v>
      </c>
      <c r="C7036" t="s">
        <v>821</v>
      </c>
      <c r="D7036" t="s">
        <v>822</v>
      </c>
      <c r="E7036" t="s">
        <v>823</v>
      </c>
      <c r="F7036" t="s">
        <v>866</v>
      </c>
      <c r="G7036" t="s">
        <v>867</v>
      </c>
      <c r="H7036" t="s">
        <v>1016</v>
      </c>
      <c r="I7036">
        <v>352</v>
      </c>
      <c r="J7036" t="s">
        <v>1017</v>
      </c>
      <c r="K7036" t="s">
        <v>828</v>
      </c>
      <c r="L7036" t="s">
        <v>600</v>
      </c>
      <c r="M7036" t="s">
        <v>829</v>
      </c>
      <c r="N7036" t="s">
        <v>829</v>
      </c>
      <c r="O7036" t="s">
        <v>829</v>
      </c>
      <c r="P7036">
        <v>0</v>
      </c>
      <c r="Q7036">
        <v>0</v>
      </c>
      <c r="R7036" t="s">
        <v>829</v>
      </c>
      <c r="S7036">
        <v>0</v>
      </c>
      <c r="T7036">
        <v>0</v>
      </c>
      <c r="U7036">
        <v>0</v>
      </c>
      <c r="V7036">
        <v>0</v>
      </c>
    </row>
    <row r="7037" spans="1:22" x14ac:dyDescent="0.3">
      <c r="A7037">
        <v>202324</v>
      </c>
      <c r="B7037" t="s">
        <v>820</v>
      </c>
      <c r="C7037" t="s">
        <v>821</v>
      </c>
      <c r="D7037" t="s">
        <v>822</v>
      </c>
      <c r="E7037" t="s">
        <v>823</v>
      </c>
      <c r="F7037" t="s">
        <v>866</v>
      </c>
      <c r="G7037" t="s">
        <v>867</v>
      </c>
      <c r="H7037" t="s">
        <v>1016</v>
      </c>
      <c r="I7037">
        <v>352</v>
      </c>
      <c r="J7037" t="s">
        <v>1017</v>
      </c>
      <c r="K7037" t="s">
        <v>828</v>
      </c>
      <c r="L7037" t="s">
        <v>600</v>
      </c>
      <c r="M7037" t="s">
        <v>829</v>
      </c>
      <c r="N7037" t="s">
        <v>829</v>
      </c>
      <c r="O7037" t="s">
        <v>829</v>
      </c>
      <c r="P7037">
        <v>0</v>
      </c>
      <c r="Q7037">
        <v>0</v>
      </c>
      <c r="R7037" t="s">
        <v>829</v>
      </c>
      <c r="S7037">
        <v>0</v>
      </c>
      <c r="T7037">
        <v>0</v>
      </c>
      <c r="U7037">
        <v>0</v>
      </c>
      <c r="V7037">
        <v>0</v>
      </c>
    </row>
    <row r="7038" spans="1:22" x14ac:dyDescent="0.3">
      <c r="A7038">
        <v>202122</v>
      </c>
      <c r="B7038" t="s">
        <v>820</v>
      </c>
      <c r="C7038" t="s">
        <v>821</v>
      </c>
      <c r="D7038" t="s">
        <v>822</v>
      </c>
      <c r="E7038" t="s">
        <v>823</v>
      </c>
      <c r="F7038" t="s">
        <v>866</v>
      </c>
      <c r="G7038" t="s">
        <v>867</v>
      </c>
      <c r="H7038" t="s">
        <v>1016</v>
      </c>
      <c r="I7038">
        <v>352</v>
      </c>
      <c r="J7038" t="s">
        <v>1017</v>
      </c>
      <c r="K7038" t="s">
        <v>828</v>
      </c>
      <c r="L7038" t="s">
        <v>247</v>
      </c>
      <c r="M7038">
        <v>0</v>
      </c>
      <c r="N7038">
        <v>0</v>
      </c>
      <c r="O7038">
        <v>0</v>
      </c>
      <c r="P7038">
        <v>440486</v>
      </c>
      <c r="Q7038">
        <v>59514</v>
      </c>
      <c r="R7038">
        <v>0</v>
      </c>
      <c r="S7038">
        <v>500000</v>
      </c>
      <c r="T7038">
        <v>0</v>
      </c>
      <c r="U7038">
        <v>500000</v>
      </c>
      <c r="V7038">
        <v>5</v>
      </c>
    </row>
    <row r="7039" spans="1:22" x14ac:dyDescent="0.3">
      <c r="A7039">
        <v>202223</v>
      </c>
      <c r="B7039" t="s">
        <v>820</v>
      </c>
      <c r="C7039" t="s">
        <v>821</v>
      </c>
      <c r="D7039" t="s">
        <v>822</v>
      </c>
      <c r="E7039" t="s">
        <v>823</v>
      </c>
      <c r="F7039" t="s">
        <v>866</v>
      </c>
      <c r="G7039" t="s">
        <v>867</v>
      </c>
      <c r="H7039" t="s">
        <v>1016</v>
      </c>
      <c r="I7039">
        <v>352</v>
      </c>
      <c r="J7039" t="s">
        <v>1017</v>
      </c>
      <c r="K7039" t="s">
        <v>828</v>
      </c>
      <c r="L7039" t="s">
        <v>247</v>
      </c>
      <c r="M7039">
        <v>0</v>
      </c>
      <c r="N7039">
        <v>0</v>
      </c>
      <c r="O7039">
        <v>0</v>
      </c>
      <c r="P7039">
        <v>462136</v>
      </c>
      <c r="Q7039">
        <v>37864</v>
      </c>
      <c r="R7039">
        <v>0</v>
      </c>
      <c r="S7039">
        <v>500000</v>
      </c>
      <c r="T7039">
        <v>0</v>
      </c>
      <c r="U7039">
        <v>500000</v>
      </c>
      <c r="V7039">
        <v>5</v>
      </c>
    </row>
    <row r="7040" spans="1:22" x14ac:dyDescent="0.3">
      <c r="A7040">
        <v>202324</v>
      </c>
      <c r="B7040" t="s">
        <v>820</v>
      </c>
      <c r="C7040" t="s">
        <v>821</v>
      </c>
      <c r="D7040" t="s">
        <v>822</v>
      </c>
      <c r="E7040" t="s">
        <v>823</v>
      </c>
      <c r="F7040" t="s">
        <v>866</v>
      </c>
      <c r="G7040" t="s">
        <v>867</v>
      </c>
      <c r="H7040" t="s">
        <v>1016</v>
      </c>
      <c r="I7040">
        <v>352</v>
      </c>
      <c r="J7040" t="s">
        <v>1017</v>
      </c>
      <c r="K7040" t="s">
        <v>828</v>
      </c>
      <c r="L7040" t="s">
        <v>247</v>
      </c>
      <c r="M7040">
        <v>0</v>
      </c>
      <c r="N7040">
        <v>0</v>
      </c>
      <c r="O7040">
        <v>0</v>
      </c>
      <c r="P7040">
        <v>449061</v>
      </c>
      <c r="Q7040">
        <v>50939</v>
      </c>
      <c r="R7040">
        <v>0</v>
      </c>
      <c r="S7040">
        <v>500000</v>
      </c>
      <c r="T7040">
        <v>0</v>
      </c>
      <c r="U7040">
        <v>500000</v>
      </c>
      <c r="V7040">
        <v>5</v>
      </c>
    </row>
    <row r="7041" spans="1:22" x14ac:dyDescent="0.3">
      <c r="A7041">
        <v>202122</v>
      </c>
      <c r="B7041" t="s">
        <v>820</v>
      </c>
      <c r="C7041" t="s">
        <v>821</v>
      </c>
      <c r="D7041" t="s">
        <v>822</v>
      </c>
      <c r="E7041" t="s">
        <v>823</v>
      </c>
      <c r="F7041" t="s">
        <v>866</v>
      </c>
      <c r="G7041" t="s">
        <v>867</v>
      </c>
      <c r="H7041" t="s">
        <v>1016</v>
      </c>
      <c r="I7041">
        <v>352</v>
      </c>
      <c r="J7041" t="s">
        <v>1017</v>
      </c>
      <c r="K7041" t="s">
        <v>828</v>
      </c>
      <c r="L7041" t="s">
        <v>833</v>
      </c>
      <c r="M7041">
        <v>38620207</v>
      </c>
      <c r="N7041">
        <v>174605311</v>
      </c>
      <c r="O7041">
        <v>42603275</v>
      </c>
      <c r="P7041">
        <v>56091743</v>
      </c>
      <c r="Q7041">
        <v>5284665</v>
      </c>
      <c r="R7041">
        <v>10471862</v>
      </c>
      <c r="S7041">
        <v>328877063</v>
      </c>
      <c r="T7041">
        <v>0</v>
      </c>
      <c r="U7041">
        <v>328877063</v>
      </c>
      <c r="V7041" t="s">
        <v>834</v>
      </c>
    </row>
    <row r="7042" spans="1:22" x14ac:dyDescent="0.3">
      <c r="A7042">
        <v>202223</v>
      </c>
      <c r="B7042" t="s">
        <v>820</v>
      </c>
      <c r="C7042" t="s">
        <v>821</v>
      </c>
      <c r="D7042" t="s">
        <v>822</v>
      </c>
      <c r="E7042" t="s">
        <v>823</v>
      </c>
      <c r="F7042" t="s">
        <v>866</v>
      </c>
      <c r="G7042" t="s">
        <v>867</v>
      </c>
      <c r="H7042" t="s">
        <v>1016</v>
      </c>
      <c r="I7042">
        <v>352</v>
      </c>
      <c r="J7042" t="s">
        <v>1017</v>
      </c>
      <c r="K7042" t="s">
        <v>828</v>
      </c>
      <c r="L7042" t="s">
        <v>833</v>
      </c>
      <c r="M7042">
        <v>39038677</v>
      </c>
      <c r="N7042">
        <v>174828904</v>
      </c>
      <c r="O7042">
        <v>46474791</v>
      </c>
      <c r="P7042">
        <v>64172243</v>
      </c>
      <c r="Q7042">
        <v>4537684</v>
      </c>
      <c r="R7042">
        <v>12651746</v>
      </c>
      <c r="S7042">
        <v>342854045</v>
      </c>
      <c r="T7042">
        <v>0</v>
      </c>
      <c r="U7042">
        <v>342854045</v>
      </c>
      <c r="V7042" t="s">
        <v>834</v>
      </c>
    </row>
    <row r="7043" spans="1:22" x14ac:dyDescent="0.3">
      <c r="A7043">
        <v>202324</v>
      </c>
      <c r="B7043" t="s">
        <v>820</v>
      </c>
      <c r="C7043" t="s">
        <v>821</v>
      </c>
      <c r="D7043" t="s">
        <v>822</v>
      </c>
      <c r="E7043" t="s">
        <v>823</v>
      </c>
      <c r="F7043" t="s">
        <v>866</v>
      </c>
      <c r="G7043" t="s">
        <v>867</v>
      </c>
      <c r="H7043" t="s">
        <v>1016</v>
      </c>
      <c r="I7043">
        <v>352</v>
      </c>
      <c r="J7043" t="s">
        <v>1017</v>
      </c>
      <c r="K7043" t="s">
        <v>828</v>
      </c>
      <c r="L7043" t="s">
        <v>833</v>
      </c>
      <c r="M7043">
        <v>39057700</v>
      </c>
      <c r="N7043">
        <v>178803478</v>
      </c>
      <c r="O7043">
        <v>42738017</v>
      </c>
      <c r="P7043">
        <v>72829696</v>
      </c>
      <c r="Q7043">
        <v>6907400</v>
      </c>
      <c r="R7043">
        <v>16232217</v>
      </c>
      <c r="S7043">
        <v>358123507</v>
      </c>
      <c r="T7043">
        <v>0</v>
      </c>
      <c r="U7043">
        <v>358123507</v>
      </c>
      <c r="V7043" t="s">
        <v>834</v>
      </c>
    </row>
    <row r="7044" spans="1:22" x14ac:dyDescent="0.3">
      <c r="A7044">
        <v>202122</v>
      </c>
      <c r="B7044" t="s">
        <v>820</v>
      </c>
      <c r="C7044" t="s">
        <v>821</v>
      </c>
      <c r="D7044" t="s">
        <v>822</v>
      </c>
      <c r="E7044" t="s">
        <v>823</v>
      </c>
      <c r="F7044" t="s">
        <v>866</v>
      </c>
      <c r="G7044" t="s">
        <v>867</v>
      </c>
      <c r="H7044" t="s">
        <v>1016</v>
      </c>
      <c r="I7044">
        <v>352</v>
      </c>
      <c r="J7044" t="s">
        <v>1017</v>
      </c>
      <c r="K7044" t="s">
        <v>835</v>
      </c>
      <c r="L7044" t="s">
        <v>836</v>
      </c>
      <c r="M7044" t="s">
        <v>829</v>
      </c>
      <c r="N7044" t="s">
        <v>829</v>
      </c>
      <c r="O7044" t="s">
        <v>829</v>
      </c>
      <c r="P7044" t="s">
        <v>829</v>
      </c>
      <c r="Q7044" t="s">
        <v>829</v>
      </c>
      <c r="R7044" t="s">
        <v>829</v>
      </c>
      <c r="S7044">
        <v>328128272</v>
      </c>
      <c r="T7044" t="s">
        <v>829</v>
      </c>
      <c r="U7044" t="s">
        <v>829</v>
      </c>
      <c r="V7044" t="s">
        <v>834</v>
      </c>
    </row>
    <row r="7045" spans="1:22" x14ac:dyDescent="0.3">
      <c r="A7045">
        <v>202223</v>
      </c>
      <c r="B7045" t="s">
        <v>820</v>
      </c>
      <c r="C7045" t="s">
        <v>821</v>
      </c>
      <c r="D7045" t="s">
        <v>822</v>
      </c>
      <c r="E7045" t="s">
        <v>823</v>
      </c>
      <c r="F7045" t="s">
        <v>866</v>
      </c>
      <c r="G7045" t="s">
        <v>867</v>
      </c>
      <c r="H7045" t="s">
        <v>1016</v>
      </c>
      <c r="I7045">
        <v>352</v>
      </c>
      <c r="J7045" t="s">
        <v>1017</v>
      </c>
      <c r="K7045" t="s">
        <v>835</v>
      </c>
      <c r="L7045" t="s">
        <v>836</v>
      </c>
      <c r="M7045" t="s">
        <v>829</v>
      </c>
      <c r="N7045" t="s">
        <v>829</v>
      </c>
      <c r="O7045" t="s">
        <v>829</v>
      </c>
      <c r="P7045" t="s">
        <v>829</v>
      </c>
      <c r="Q7045" t="s">
        <v>829</v>
      </c>
      <c r="R7045" t="s">
        <v>829</v>
      </c>
      <c r="S7045">
        <v>343933228</v>
      </c>
      <c r="T7045" t="s">
        <v>829</v>
      </c>
      <c r="U7045" t="s">
        <v>829</v>
      </c>
      <c r="V7045" t="s">
        <v>834</v>
      </c>
    </row>
    <row r="7046" spans="1:22" x14ac:dyDescent="0.3">
      <c r="A7046">
        <v>202324</v>
      </c>
      <c r="B7046" t="s">
        <v>820</v>
      </c>
      <c r="C7046" t="s">
        <v>821</v>
      </c>
      <c r="D7046" t="s">
        <v>822</v>
      </c>
      <c r="E7046" t="s">
        <v>823</v>
      </c>
      <c r="F7046" t="s">
        <v>866</v>
      </c>
      <c r="G7046" t="s">
        <v>867</v>
      </c>
      <c r="H7046" t="s">
        <v>1016</v>
      </c>
      <c r="I7046">
        <v>352</v>
      </c>
      <c r="J7046" t="s">
        <v>1017</v>
      </c>
      <c r="K7046" t="s">
        <v>835</v>
      </c>
      <c r="L7046" t="s">
        <v>836</v>
      </c>
      <c r="M7046" t="s">
        <v>829</v>
      </c>
      <c r="N7046" t="s">
        <v>829</v>
      </c>
      <c r="O7046" t="s">
        <v>829</v>
      </c>
      <c r="P7046" t="s">
        <v>829</v>
      </c>
      <c r="Q7046" t="s">
        <v>829</v>
      </c>
      <c r="R7046" t="s">
        <v>829</v>
      </c>
      <c r="S7046">
        <v>352713895</v>
      </c>
      <c r="T7046" t="s">
        <v>829</v>
      </c>
      <c r="U7046" t="s">
        <v>829</v>
      </c>
      <c r="V7046" t="s">
        <v>834</v>
      </c>
    </row>
    <row r="7047" spans="1:22" x14ac:dyDescent="0.3">
      <c r="A7047">
        <v>202122</v>
      </c>
      <c r="B7047" t="s">
        <v>820</v>
      </c>
      <c r="C7047" t="s">
        <v>821</v>
      </c>
      <c r="D7047" t="s">
        <v>822</v>
      </c>
      <c r="E7047" t="s">
        <v>823</v>
      </c>
      <c r="F7047" t="s">
        <v>866</v>
      </c>
      <c r="G7047" t="s">
        <v>867</v>
      </c>
      <c r="H7047" t="s">
        <v>1016</v>
      </c>
      <c r="I7047">
        <v>352</v>
      </c>
      <c r="J7047" t="s">
        <v>1017</v>
      </c>
      <c r="K7047" t="s">
        <v>835</v>
      </c>
      <c r="L7047" t="s">
        <v>837</v>
      </c>
      <c r="M7047" t="s">
        <v>829</v>
      </c>
      <c r="N7047" t="s">
        <v>829</v>
      </c>
      <c r="O7047" t="s">
        <v>829</v>
      </c>
      <c r="P7047" t="s">
        <v>829</v>
      </c>
      <c r="Q7047" t="s">
        <v>829</v>
      </c>
      <c r="R7047" t="s">
        <v>829</v>
      </c>
      <c r="S7047">
        <v>304275</v>
      </c>
      <c r="T7047" t="s">
        <v>829</v>
      </c>
      <c r="U7047" t="s">
        <v>829</v>
      </c>
      <c r="V7047" t="s">
        <v>834</v>
      </c>
    </row>
    <row r="7048" spans="1:22" x14ac:dyDescent="0.3">
      <c r="A7048">
        <v>202223</v>
      </c>
      <c r="B7048" t="s">
        <v>820</v>
      </c>
      <c r="C7048" t="s">
        <v>821</v>
      </c>
      <c r="D7048" t="s">
        <v>822</v>
      </c>
      <c r="E7048" t="s">
        <v>823</v>
      </c>
      <c r="F7048" t="s">
        <v>866</v>
      </c>
      <c r="G7048" t="s">
        <v>867</v>
      </c>
      <c r="H7048" t="s">
        <v>1016</v>
      </c>
      <c r="I7048">
        <v>352</v>
      </c>
      <c r="J7048" t="s">
        <v>1017</v>
      </c>
      <c r="K7048" t="s">
        <v>835</v>
      </c>
      <c r="L7048" t="s">
        <v>837</v>
      </c>
      <c r="M7048" t="s">
        <v>829</v>
      </c>
      <c r="N7048" t="s">
        <v>829</v>
      </c>
      <c r="O7048" t="s">
        <v>829</v>
      </c>
      <c r="P7048" t="s">
        <v>829</v>
      </c>
      <c r="Q7048" t="s">
        <v>829</v>
      </c>
      <c r="R7048" t="s">
        <v>829</v>
      </c>
      <c r="S7048">
        <v>-118000</v>
      </c>
      <c r="T7048" t="s">
        <v>829</v>
      </c>
      <c r="U7048" t="s">
        <v>829</v>
      </c>
      <c r="V7048">
        <v>0</v>
      </c>
    </row>
    <row r="7049" spans="1:22" x14ac:dyDescent="0.3">
      <c r="A7049">
        <v>202324</v>
      </c>
      <c r="B7049" t="s">
        <v>820</v>
      </c>
      <c r="C7049" t="s">
        <v>821</v>
      </c>
      <c r="D7049" t="s">
        <v>822</v>
      </c>
      <c r="E7049" t="s">
        <v>823</v>
      </c>
      <c r="F7049" t="s">
        <v>866</v>
      </c>
      <c r="G7049" t="s">
        <v>867</v>
      </c>
      <c r="H7049" t="s">
        <v>1016</v>
      </c>
      <c r="I7049">
        <v>352</v>
      </c>
      <c r="J7049" t="s">
        <v>1017</v>
      </c>
      <c r="K7049" t="s">
        <v>835</v>
      </c>
      <c r="L7049" t="s">
        <v>837</v>
      </c>
      <c r="M7049" t="s">
        <v>829</v>
      </c>
      <c r="N7049" t="s">
        <v>829</v>
      </c>
      <c r="O7049" t="s">
        <v>829</v>
      </c>
      <c r="P7049" t="s">
        <v>829</v>
      </c>
      <c r="Q7049" t="s">
        <v>829</v>
      </c>
      <c r="R7049" t="s">
        <v>829</v>
      </c>
      <c r="S7049">
        <v>-1053177</v>
      </c>
      <c r="T7049" t="s">
        <v>829</v>
      </c>
      <c r="U7049" t="s">
        <v>829</v>
      </c>
      <c r="V7049">
        <v>0</v>
      </c>
    </row>
    <row r="7050" spans="1:22" x14ac:dyDescent="0.3">
      <c r="A7050">
        <v>202122</v>
      </c>
      <c r="B7050" t="s">
        <v>820</v>
      </c>
      <c r="C7050" t="s">
        <v>821</v>
      </c>
      <c r="D7050" t="s">
        <v>822</v>
      </c>
      <c r="E7050" t="s">
        <v>823</v>
      </c>
      <c r="F7050" t="s">
        <v>866</v>
      </c>
      <c r="G7050" t="s">
        <v>867</v>
      </c>
      <c r="H7050" t="s">
        <v>1016</v>
      </c>
      <c r="I7050">
        <v>352</v>
      </c>
      <c r="J7050" t="s">
        <v>1017</v>
      </c>
      <c r="K7050" t="s">
        <v>835</v>
      </c>
      <c r="L7050" t="s">
        <v>838</v>
      </c>
      <c r="M7050" t="s">
        <v>829</v>
      </c>
      <c r="N7050" t="s">
        <v>829</v>
      </c>
      <c r="O7050" t="s">
        <v>829</v>
      </c>
      <c r="P7050" t="s">
        <v>829</v>
      </c>
      <c r="Q7050" t="s">
        <v>829</v>
      </c>
      <c r="R7050" t="s">
        <v>829</v>
      </c>
      <c r="S7050">
        <v>-2256877</v>
      </c>
      <c r="T7050" t="s">
        <v>829</v>
      </c>
      <c r="U7050" t="s">
        <v>829</v>
      </c>
      <c r="V7050" t="s">
        <v>834</v>
      </c>
    </row>
    <row r="7051" spans="1:22" x14ac:dyDescent="0.3">
      <c r="A7051">
        <v>202223</v>
      </c>
      <c r="B7051" t="s">
        <v>820</v>
      </c>
      <c r="C7051" t="s">
        <v>821</v>
      </c>
      <c r="D7051" t="s">
        <v>822</v>
      </c>
      <c r="E7051" t="s">
        <v>823</v>
      </c>
      <c r="F7051" t="s">
        <v>866</v>
      </c>
      <c r="G7051" t="s">
        <v>867</v>
      </c>
      <c r="H7051" t="s">
        <v>1016</v>
      </c>
      <c r="I7051">
        <v>352</v>
      </c>
      <c r="J7051" t="s">
        <v>1017</v>
      </c>
      <c r="K7051" t="s">
        <v>835</v>
      </c>
      <c r="L7051" t="s">
        <v>838</v>
      </c>
      <c r="M7051" t="s">
        <v>829</v>
      </c>
      <c r="N7051" t="s">
        <v>829</v>
      </c>
      <c r="O7051" t="s">
        <v>829</v>
      </c>
      <c r="P7051" t="s">
        <v>829</v>
      </c>
      <c r="Q7051" t="s">
        <v>829</v>
      </c>
      <c r="R7051" t="s">
        <v>829</v>
      </c>
      <c r="S7051">
        <v>-2584002</v>
      </c>
      <c r="T7051" t="s">
        <v>829</v>
      </c>
      <c r="U7051" t="s">
        <v>829</v>
      </c>
      <c r="V7051" t="s">
        <v>834</v>
      </c>
    </row>
    <row r="7052" spans="1:22" x14ac:dyDescent="0.3">
      <c r="A7052">
        <v>202324</v>
      </c>
      <c r="B7052" t="s">
        <v>820</v>
      </c>
      <c r="C7052" t="s">
        <v>821</v>
      </c>
      <c r="D7052" t="s">
        <v>822</v>
      </c>
      <c r="E7052" t="s">
        <v>823</v>
      </c>
      <c r="F7052" t="s">
        <v>866</v>
      </c>
      <c r="G7052" t="s">
        <v>867</v>
      </c>
      <c r="H7052" t="s">
        <v>1016</v>
      </c>
      <c r="I7052">
        <v>352</v>
      </c>
      <c r="J7052" t="s">
        <v>1017</v>
      </c>
      <c r="K7052" t="s">
        <v>835</v>
      </c>
      <c r="L7052" t="s">
        <v>838</v>
      </c>
      <c r="M7052" t="s">
        <v>829</v>
      </c>
      <c r="N7052" t="s">
        <v>829</v>
      </c>
      <c r="O7052" t="s">
        <v>829</v>
      </c>
      <c r="P7052" t="s">
        <v>829</v>
      </c>
      <c r="Q7052" t="s">
        <v>829</v>
      </c>
      <c r="R7052" t="s">
        <v>829</v>
      </c>
      <c r="S7052">
        <v>-1416909</v>
      </c>
      <c r="T7052" t="s">
        <v>829</v>
      </c>
      <c r="U7052" t="s">
        <v>829</v>
      </c>
      <c r="V7052" t="s">
        <v>834</v>
      </c>
    </row>
    <row r="7053" spans="1:22" x14ac:dyDescent="0.3">
      <c r="A7053">
        <v>202122</v>
      </c>
      <c r="B7053" t="s">
        <v>820</v>
      </c>
      <c r="C7053" t="s">
        <v>821</v>
      </c>
      <c r="D7053" t="s">
        <v>822</v>
      </c>
      <c r="E7053" t="s">
        <v>823</v>
      </c>
      <c r="F7053" t="s">
        <v>866</v>
      </c>
      <c r="G7053" t="s">
        <v>867</v>
      </c>
      <c r="H7053" t="s">
        <v>1016</v>
      </c>
      <c r="I7053">
        <v>352</v>
      </c>
      <c r="J7053" t="s">
        <v>1017</v>
      </c>
      <c r="K7053" t="s">
        <v>835</v>
      </c>
      <c r="L7053" t="s">
        <v>839</v>
      </c>
      <c r="M7053" t="s">
        <v>829</v>
      </c>
      <c r="N7053" t="s">
        <v>829</v>
      </c>
      <c r="O7053" t="s">
        <v>829</v>
      </c>
      <c r="P7053" t="s">
        <v>829</v>
      </c>
      <c r="Q7053" t="s">
        <v>829</v>
      </c>
      <c r="R7053" t="s">
        <v>829</v>
      </c>
      <c r="S7053">
        <v>2701393</v>
      </c>
      <c r="T7053" t="s">
        <v>829</v>
      </c>
      <c r="U7053" t="s">
        <v>829</v>
      </c>
      <c r="V7053" t="s">
        <v>834</v>
      </c>
    </row>
    <row r="7054" spans="1:22" x14ac:dyDescent="0.3">
      <c r="A7054">
        <v>202223</v>
      </c>
      <c r="B7054" t="s">
        <v>820</v>
      </c>
      <c r="C7054" t="s">
        <v>821</v>
      </c>
      <c r="D7054" t="s">
        <v>822</v>
      </c>
      <c r="E7054" t="s">
        <v>823</v>
      </c>
      <c r="F7054" t="s">
        <v>866</v>
      </c>
      <c r="G7054" t="s">
        <v>867</v>
      </c>
      <c r="H7054" t="s">
        <v>1016</v>
      </c>
      <c r="I7054">
        <v>352</v>
      </c>
      <c r="J7054" t="s">
        <v>1017</v>
      </c>
      <c r="K7054" t="s">
        <v>835</v>
      </c>
      <c r="L7054" t="s">
        <v>839</v>
      </c>
      <c r="M7054" t="s">
        <v>829</v>
      </c>
      <c r="N7054" t="s">
        <v>829</v>
      </c>
      <c r="O7054" t="s">
        <v>829</v>
      </c>
      <c r="P7054" t="s">
        <v>829</v>
      </c>
      <c r="Q7054" t="s">
        <v>829</v>
      </c>
      <c r="R7054" t="s">
        <v>829</v>
      </c>
      <c r="S7054">
        <v>1416909</v>
      </c>
      <c r="T7054" t="s">
        <v>829</v>
      </c>
      <c r="U7054" t="s">
        <v>829</v>
      </c>
      <c r="V7054" t="s">
        <v>834</v>
      </c>
    </row>
    <row r="7055" spans="1:22" x14ac:dyDescent="0.3">
      <c r="A7055">
        <v>202324</v>
      </c>
      <c r="B7055" t="s">
        <v>820</v>
      </c>
      <c r="C7055" t="s">
        <v>821</v>
      </c>
      <c r="D7055" t="s">
        <v>822</v>
      </c>
      <c r="E7055" t="s">
        <v>823</v>
      </c>
      <c r="F7055" t="s">
        <v>866</v>
      </c>
      <c r="G7055" t="s">
        <v>867</v>
      </c>
      <c r="H7055" t="s">
        <v>1016</v>
      </c>
      <c r="I7055">
        <v>352</v>
      </c>
      <c r="J7055" t="s">
        <v>1017</v>
      </c>
      <c r="K7055" t="s">
        <v>835</v>
      </c>
      <c r="L7055" t="s">
        <v>839</v>
      </c>
      <c r="M7055" t="s">
        <v>829</v>
      </c>
      <c r="N7055" t="s">
        <v>829</v>
      </c>
      <c r="O7055" t="s">
        <v>829</v>
      </c>
      <c r="P7055" t="s">
        <v>829</v>
      </c>
      <c r="Q7055" t="s">
        <v>829</v>
      </c>
      <c r="R7055" t="s">
        <v>829</v>
      </c>
      <c r="S7055">
        <v>7803379</v>
      </c>
      <c r="T7055" t="s">
        <v>829</v>
      </c>
      <c r="U7055" t="s">
        <v>829</v>
      </c>
      <c r="V7055" t="s">
        <v>834</v>
      </c>
    </row>
    <row r="7056" spans="1:22" x14ac:dyDescent="0.3">
      <c r="A7056">
        <v>202122</v>
      </c>
      <c r="B7056" t="s">
        <v>820</v>
      </c>
      <c r="C7056" t="s">
        <v>821</v>
      </c>
      <c r="D7056" t="s">
        <v>822</v>
      </c>
      <c r="E7056" t="s">
        <v>823</v>
      </c>
      <c r="F7056" t="s">
        <v>866</v>
      </c>
      <c r="G7056" t="s">
        <v>867</v>
      </c>
      <c r="H7056" t="s">
        <v>1016</v>
      </c>
      <c r="I7056">
        <v>352</v>
      </c>
      <c r="J7056" t="s">
        <v>1017</v>
      </c>
      <c r="K7056" t="s">
        <v>835</v>
      </c>
      <c r="L7056" t="s">
        <v>840</v>
      </c>
      <c r="M7056" t="s">
        <v>829</v>
      </c>
      <c r="N7056" t="s">
        <v>829</v>
      </c>
      <c r="O7056" t="s">
        <v>829</v>
      </c>
      <c r="P7056" t="s">
        <v>829</v>
      </c>
      <c r="Q7056" t="s">
        <v>829</v>
      </c>
      <c r="R7056" t="s">
        <v>829</v>
      </c>
      <c r="S7056">
        <v>0</v>
      </c>
      <c r="T7056" t="s">
        <v>829</v>
      </c>
      <c r="U7056" t="s">
        <v>829</v>
      </c>
      <c r="V7056" t="s">
        <v>834</v>
      </c>
    </row>
    <row r="7057" spans="1:22" x14ac:dyDescent="0.3">
      <c r="A7057">
        <v>202223</v>
      </c>
      <c r="B7057" t="s">
        <v>820</v>
      </c>
      <c r="C7057" t="s">
        <v>821</v>
      </c>
      <c r="D7057" t="s">
        <v>822</v>
      </c>
      <c r="E7057" t="s">
        <v>823</v>
      </c>
      <c r="F7057" t="s">
        <v>866</v>
      </c>
      <c r="G7057" t="s">
        <v>867</v>
      </c>
      <c r="H7057" t="s">
        <v>1016</v>
      </c>
      <c r="I7057">
        <v>352</v>
      </c>
      <c r="J7057" t="s">
        <v>1017</v>
      </c>
      <c r="K7057" t="s">
        <v>835</v>
      </c>
      <c r="L7057" t="s">
        <v>840</v>
      </c>
      <c r="M7057" t="s">
        <v>829</v>
      </c>
      <c r="N7057" t="s">
        <v>829</v>
      </c>
      <c r="O7057" t="s">
        <v>829</v>
      </c>
      <c r="P7057" t="s">
        <v>829</v>
      </c>
      <c r="Q7057" t="s">
        <v>829</v>
      </c>
      <c r="R7057" t="s">
        <v>829</v>
      </c>
      <c r="S7057">
        <v>193000</v>
      </c>
      <c r="T7057" t="s">
        <v>829</v>
      </c>
      <c r="U7057" t="s">
        <v>829</v>
      </c>
      <c r="V7057" t="s">
        <v>834</v>
      </c>
    </row>
    <row r="7058" spans="1:22" x14ac:dyDescent="0.3">
      <c r="A7058">
        <v>202324</v>
      </c>
      <c r="B7058" t="s">
        <v>820</v>
      </c>
      <c r="C7058" t="s">
        <v>821</v>
      </c>
      <c r="D7058" t="s">
        <v>822</v>
      </c>
      <c r="E7058" t="s">
        <v>823</v>
      </c>
      <c r="F7058" t="s">
        <v>866</v>
      </c>
      <c r="G7058" t="s">
        <v>867</v>
      </c>
      <c r="H7058" t="s">
        <v>1016</v>
      </c>
      <c r="I7058">
        <v>352</v>
      </c>
      <c r="J7058" t="s">
        <v>1017</v>
      </c>
      <c r="K7058" t="s">
        <v>835</v>
      </c>
      <c r="L7058" t="s">
        <v>840</v>
      </c>
      <c r="M7058" t="s">
        <v>829</v>
      </c>
      <c r="N7058" t="s">
        <v>829</v>
      </c>
      <c r="O7058" t="s">
        <v>829</v>
      </c>
      <c r="P7058" t="s">
        <v>829</v>
      </c>
      <c r="Q7058" t="s">
        <v>829</v>
      </c>
      <c r="R7058" t="s">
        <v>829</v>
      </c>
      <c r="S7058">
        <v>58917</v>
      </c>
      <c r="T7058" t="s">
        <v>829</v>
      </c>
      <c r="U7058" t="s">
        <v>829</v>
      </c>
      <c r="V7058" t="s">
        <v>834</v>
      </c>
    </row>
    <row r="7059" spans="1:22" x14ac:dyDescent="0.3">
      <c r="A7059">
        <v>202122</v>
      </c>
      <c r="B7059" t="s">
        <v>820</v>
      </c>
      <c r="C7059" t="s">
        <v>821</v>
      </c>
      <c r="D7059" t="s">
        <v>822</v>
      </c>
      <c r="E7059" t="s">
        <v>823</v>
      </c>
      <c r="F7059" t="s">
        <v>866</v>
      </c>
      <c r="G7059" t="s">
        <v>867</v>
      </c>
      <c r="H7059" t="s">
        <v>1016</v>
      </c>
      <c r="I7059">
        <v>352</v>
      </c>
      <c r="J7059" t="s">
        <v>1017</v>
      </c>
      <c r="K7059" t="s">
        <v>835</v>
      </c>
      <c r="L7059" t="s">
        <v>841</v>
      </c>
      <c r="M7059" t="s">
        <v>829</v>
      </c>
      <c r="N7059" t="s">
        <v>829</v>
      </c>
      <c r="O7059" t="s">
        <v>829</v>
      </c>
      <c r="P7059" t="s">
        <v>829</v>
      </c>
      <c r="Q7059" t="s">
        <v>829</v>
      </c>
      <c r="R7059" t="s">
        <v>829</v>
      </c>
      <c r="S7059">
        <v>328882213</v>
      </c>
      <c r="T7059" t="s">
        <v>829</v>
      </c>
      <c r="U7059" t="s">
        <v>829</v>
      </c>
      <c r="V7059" t="s">
        <v>834</v>
      </c>
    </row>
    <row r="7060" spans="1:22" x14ac:dyDescent="0.3">
      <c r="A7060">
        <v>202223</v>
      </c>
      <c r="B7060" t="s">
        <v>820</v>
      </c>
      <c r="C7060" t="s">
        <v>821</v>
      </c>
      <c r="D7060" t="s">
        <v>822</v>
      </c>
      <c r="E7060" t="s">
        <v>823</v>
      </c>
      <c r="F7060" t="s">
        <v>866</v>
      </c>
      <c r="G7060" t="s">
        <v>867</v>
      </c>
      <c r="H7060" t="s">
        <v>1016</v>
      </c>
      <c r="I7060">
        <v>352</v>
      </c>
      <c r="J7060" t="s">
        <v>1017</v>
      </c>
      <c r="K7060" t="s">
        <v>835</v>
      </c>
      <c r="L7060" t="s">
        <v>841</v>
      </c>
      <c r="M7060" t="s">
        <v>829</v>
      </c>
      <c r="N7060" t="s">
        <v>829</v>
      </c>
      <c r="O7060" t="s">
        <v>829</v>
      </c>
      <c r="P7060" t="s">
        <v>829</v>
      </c>
      <c r="Q7060" t="s">
        <v>829</v>
      </c>
      <c r="R7060" t="s">
        <v>829</v>
      </c>
      <c r="S7060">
        <v>342854045</v>
      </c>
      <c r="T7060" t="s">
        <v>829</v>
      </c>
      <c r="U7060" t="s">
        <v>829</v>
      </c>
      <c r="V7060" t="s">
        <v>834</v>
      </c>
    </row>
    <row r="7061" spans="1:22" x14ac:dyDescent="0.3">
      <c r="A7061">
        <v>202324</v>
      </c>
      <c r="B7061" t="s">
        <v>820</v>
      </c>
      <c r="C7061" t="s">
        <v>821</v>
      </c>
      <c r="D7061" t="s">
        <v>822</v>
      </c>
      <c r="E7061" t="s">
        <v>823</v>
      </c>
      <c r="F7061" t="s">
        <v>866</v>
      </c>
      <c r="G7061" t="s">
        <v>867</v>
      </c>
      <c r="H7061" t="s">
        <v>1016</v>
      </c>
      <c r="I7061">
        <v>352</v>
      </c>
      <c r="J7061" t="s">
        <v>1017</v>
      </c>
      <c r="K7061" t="s">
        <v>835</v>
      </c>
      <c r="L7061" t="s">
        <v>841</v>
      </c>
      <c r="M7061" t="s">
        <v>829</v>
      </c>
      <c r="N7061" t="s">
        <v>829</v>
      </c>
      <c r="O7061" t="s">
        <v>829</v>
      </c>
      <c r="P7061" t="s">
        <v>829</v>
      </c>
      <c r="Q7061" t="s">
        <v>829</v>
      </c>
      <c r="R7061" t="s">
        <v>829</v>
      </c>
      <c r="S7061">
        <v>358123507</v>
      </c>
      <c r="T7061" t="s">
        <v>829</v>
      </c>
      <c r="U7061" t="s">
        <v>829</v>
      </c>
      <c r="V7061" t="s">
        <v>834</v>
      </c>
    </row>
    <row r="7062" spans="1:22" x14ac:dyDescent="0.3">
      <c r="A7062">
        <v>202122</v>
      </c>
      <c r="B7062" t="s">
        <v>820</v>
      </c>
      <c r="C7062" t="s">
        <v>821</v>
      </c>
      <c r="D7062" t="s">
        <v>822</v>
      </c>
      <c r="E7062" t="s">
        <v>823</v>
      </c>
      <c r="F7062" t="s">
        <v>866</v>
      </c>
      <c r="G7062" t="s">
        <v>867</v>
      </c>
      <c r="H7062" t="s">
        <v>1016</v>
      </c>
      <c r="I7062">
        <v>352</v>
      </c>
      <c r="J7062" t="s">
        <v>1017</v>
      </c>
      <c r="K7062" t="s">
        <v>842</v>
      </c>
      <c r="L7062" t="s">
        <v>238</v>
      </c>
      <c r="M7062" t="s">
        <v>829</v>
      </c>
      <c r="N7062" t="s">
        <v>829</v>
      </c>
      <c r="O7062" t="s">
        <v>829</v>
      </c>
      <c r="P7062" t="s">
        <v>829</v>
      </c>
      <c r="Q7062" t="s">
        <v>829</v>
      </c>
      <c r="R7062" t="s">
        <v>829</v>
      </c>
      <c r="S7062">
        <v>1428815</v>
      </c>
      <c r="T7062">
        <v>0</v>
      </c>
      <c r="U7062">
        <v>1428815</v>
      </c>
      <c r="V7062">
        <v>16</v>
      </c>
    </row>
    <row r="7063" spans="1:22" x14ac:dyDescent="0.3">
      <c r="A7063">
        <v>202223</v>
      </c>
      <c r="B7063" t="s">
        <v>820</v>
      </c>
      <c r="C7063" t="s">
        <v>821</v>
      </c>
      <c r="D7063" t="s">
        <v>822</v>
      </c>
      <c r="E7063" t="s">
        <v>823</v>
      </c>
      <c r="F7063" t="s">
        <v>866</v>
      </c>
      <c r="G7063" t="s">
        <v>867</v>
      </c>
      <c r="H7063" t="s">
        <v>1016</v>
      </c>
      <c r="I7063">
        <v>352</v>
      </c>
      <c r="J7063" t="s">
        <v>1017</v>
      </c>
      <c r="K7063" t="s">
        <v>842</v>
      </c>
      <c r="L7063" t="s">
        <v>238</v>
      </c>
      <c r="M7063" t="s">
        <v>829</v>
      </c>
      <c r="N7063" t="s">
        <v>829</v>
      </c>
      <c r="O7063" t="s">
        <v>829</v>
      </c>
      <c r="P7063" t="s">
        <v>829</v>
      </c>
      <c r="Q7063" t="s">
        <v>829</v>
      </c>
      <c r="R7063" t="s">
        <v>829</v>
      </c>
      <c r="S7063">
        <v>1274815</v>
      </c>
      <c r="T7063">
        <v>0</v>
      </c>
      <c r="U7063">
        <v>1274815</v>
      </c>
      <c r="V7063">
        <v>14</v>
      </c>
    </row>
    <row r="7064" spans="1:22" x14ac:dyDescent="0.3">
      <c r="A7064">
        <v>202324</v>
      </c>
      <c r="B7064" t="s">
        <v>820</v>
      </c>
      <c r="C7064" t="s">
        <v>821</v>
      </c>
      <c r="D7064" t="s">
        <v>822</v>
      </c>
      <c r="E7064" t="s">
        <v>823</v>
      </c>
      <c r="F7064" t="s">
        <v>866</v>
      </c>
      <c r="G7064" t="s">
        <v>867</v>
      </c>
      <c r="H7064" t="s">
        <v>1016</v>
      </c>
      <c r="I7064">
        <v>352</v>
      </c>
      <c r="J7064" t="s">
        <v>1017</v>
      </c>
      <c r="K7064" t="s">
        <v>842</v>
      </c>
      <c r="L7064" t="s">
        <v>238</v>
      </c>
      <c r="M7064" t="s">
        <v>829</v>
      </c>
      <c r="N7064" t="s">
        <v>829</v>
      </c>
      <c r="O7064" t="s">
        <v>829</v>
      </c>
      <c r="P7064" t="s">
        <v>829</v>
      </c>
      <c r="Q7064" t="s">
        <v>829</v>
      </c>
      <c r="R7064" t="s">
        <v>829</v>
      </c>
      <c r="S7064">
        <v>1473335</v>
      </c>
      <c r="T7064">
        <v>0</v>
      </c>
      <c r="U7064">
        <v>1473335</v>
      </c>
      <c r="V7064">
        <v>15</v>
      </c>
    </row>
    <row r="7065" spans="1:22" x14ac:dyDescent="0.3">
      <c r="A7065">
        <v>202122</v>
      </c>
      <c r="B7065" t="s">
        <v>820</v>
      </c>
      <c r="C7065" t="s">
        <v>821</v>
      </c>
      <c r="D7065" t="s">
        <v>822</v>
      </c>
      <c r="E7065" t="s">
        <v>823</v>
      </c>
      <c r="F7065" t="s">
        <v>866</v>
      </c>
      <c r="G7065" t="s">
        <v>867</v>
      </c>
      <c r="H7065" t="s">
        <v>1016</v>
      </c>
      <c r="I7065">
        <v>352</v>
      </c>
      <c r="J7065" t="s">
        <v>1017</v>
      </c>
      <c r="K7065" t="s">
        <v>842</v>
      </c>
      <c r="L7065" t="s">
        <v>240</v>
      </c>
      <c r="M7065" t="s">
        <v>829</v>
      </c>
      <c r="N7065" t="s">
        <v>829</v>
      </c>
      <c r="O7065" t="s">
        <v>829</v>
      </c>
      <c r="P7065" t="s">
        <v>829</v>
      </c>
      <c r="Q7065" t="s">
        <v>829</v>
      </c>
      <c r="R7065" t="s">
        <v>829</v>
      </c>
      <c r="S7065">
        <v>1336277</v>
      </c>
      <c r="T7065">
        <v>297328</v>
      </c>
      <c r="U7065">
        <v>1038950</v>
      </c>
      <c r="V7065">
        <v>11</v>
      </c>
    </row>
    <row r="7066" spans="1:22" x14ac:dyDescent="0.3">
      <c r="A7066">
        <v>202223</v>
      </c>
      <c r="B7066" t="s">
        <v>820</v>
      </c>
      <c r="C7066" t="s">
        <v>821</v>
      </c>
      <c r="D7066" t="s">
        <v>822</v>
      </c>
      <c r="E7066" t="s">
        <v>823</v>
      </c>
      <c r="F7066" t="s">
        <v>866</v>
      </c>
      <c r="G7066" t="s">
        <v>867</v>
      </c>
      <c r="H7066" t="s">
        <v>1016</v>
      </c>
      <c r="I7066">
        <v>352</v>
      </c>
      <c r="J7066" t="s">
        <v>1017</v>
      </c>
      <c r="K7066" t="s">
        <v>842</v>
      </c>
      <c r="L7066" t="s">
        <v>240</v>
      </c>
      <c r="M7066" t="s">
        <v>829</v>
      </c>
      <c r="N7066" t="s">
        <v>829</v>
      </c>
      <c r="O7066" t="s">
        <v>829</v>
      </c>
      <c r="P7066" t="s">
        <v>829</v>
      </c>
      <c r="Q7066" t="s">
        <v>829</v>
      </c>
      <c r="R7066" t="s">
        <v>829</v>
      </c>
      <c r="S7066">
        <v>666177</v>
      </c>
      <c r="T7066">
        <v>23366</v>
      </c>
      <c r="U7066">
        <v>642812</v>
      </c>
      <c r="V7066">
        <v>7</v>
      </c>
    </row>
    <row r="7067" spans="1:22" x14ac:dyDescent="0.3">
      <c r="A7067">
        <v>202324</v>
      </c>
      <c r="B7067" t="s">
        <v>820</v>
      </c>
      <c r="C7067" t="s">
        <v>821</v>
      </c>
      <c r="D7067" t="s">
        <v>822</v>
      </c>
      <c r="E7067" t="s">
        <v>823</v>
      </c>
      <c r="F7067" t="s">
        <v>866</v>
      </c>
      <c r="G7067" t="s">
        <v>867</v>
      </c>
      <c r="H7067" t="s">
        <v>1016</v>
      </c>
      <c r="I7067">
        <v>352</v>
      </c>
      <c r="J7067" t="s">
        <v>1017</v>
      </c>
      <c r="K7067" t="s">
        <v>842</v>
      </c>
      <c r="L7067" t="s">
        <v>240</v>
      </c>
      <c r="M7067" t="s">
        <v>829</v>
      </c>
      <c r="N7067" t="s">
        <v>829</v>
      </c>
      <c r="O7067" t="s">
        <v>829</v>
      </c>
      <c r="P7067" t="s">
        <v>829</v>
      </c>
      <c r="Q7067" t="s">
        <v>829</v>
      </c>
      <c r="R7067" t="s">
        <v>829</v>
      </c>
      <c r="S7067">
        <v>3163720</v>
      </c>
      <c r="T7067">
        <v>340846</v>
      </c>
      <c r="U7067">
        <v>2822874</v>
      </c>
      <c r="V7067">
        <v>30</v>
      </c>
    </row>
    <row r="7068" spans="1:22" x14ac:dyDescent="0.3">
      <c r="A7068">
        <v>202122</v>
      </c>
      <c r="B7068" t="s">
        <v>820</v>
      </c>
      <c r="C7068" t="s">
        <v>821</v>
      </c>
      <c r="D7068" t="s">
        <v>822</v>
      </c>
      <c r="E7068" t="s">
        <v>823</v>
      </c>
      <c r="F7068" t="s">
        <v>866</v>
      </c>
      <c r="G7068" t="s">
        <v>867</v>
      </c>
      <c r="H7068" t="s">
        <v>1016</v>
      </c>
      <c r="I7068">
        <v>352</v>
      </c>
      <c r="J7068" t="s">
        <v>1017</v>
      </c>
      <c r="K7068" t="s">
        <v>842</v>
      </c>
      <c r="L7068" t="s">
        <v>843</v>
      </c>
      <c r="M7068" t="s">
        <v>829</v>
      </c>
      <c r="N7068" t="s">
        <v>829</v>
      </c>
      <c r="O7068" t="s">
        <v>829</v>
      </c>
      <c r="P7068" t="s">
        <v>829</v>
      </c>
      <c r="Q7068" t="s">
        <v>829</v>
      </c>
      <c r="R7068" t="s">
        <v>829</v>
      </c>
      <c r="S7068">
        <v>0</v>
      </c>
      <c r="T7068">
        <v>0</v>
      </c>
      <c r="U7068">
        <v>0</v>
      </c>
      <c r="V7068">
        <v>0</v>
      </c>
    </row>
    <row r="7069" spans="1:22" x14ac:dyDescent="0.3">
      <c r="A7069">
        <v>202223</v>
      </c>
      <c r="B7069" t="s">
        <v>820</v>
      </c>
      <c r="C7069" t="s">
        <v>821</v>
      </c>
      <c r="D7069" t="s">
        <v>822</v>
      </c>
      <c r="E7069" t="s">
        <v>823</v>
      </c>
      <c r="F7069" t="s">
        <v>866</v>
      </c>
      <c r="G7069" t="s">
        <v>867</v>
      </c>
      <c r="H7069" t="s">
        <v>1016</v>
      </c>
      <c r="I7069">
        <v>352</v>
      </c>
      <c r="J7069" t="s">
        <v>1017</v>
      </c>
      <c r="K7069" t="s">
        <v>842</v>
      </c>
      <c r="L7069" t="s">
        <v>843</v>
      </c>
      <c r="M7069" t="s">
        <v>829</v>
      </c>
      <c r="N7069" t="s">
        <v>829</v>
      </c>
      <c r="O7069" t="s">
        <v>829</v>
      </c>
      <c r="P7069" t="s">
        <v>829</v>
      </c>
      <c r="Q7069" t="s">
        <v>829</v>
      </c>
      <c r="R7069" t="s">
        <v>829</v>
      </c>
      <c r="S7069">
        <v>455594</v>
      </c>
      <c r="T7069">
        <v>455594</v>
      </c>
      <c r="U7069">
        <v>0</v>
      </c>
      <c r="V7069">
        <v>0</v>
      </c>
    </row>
    <row r="7070" spans="1:22" x14ac:dyDescent="0.3">
      <c r="A7070">
        <v>202324</v>
      </c>
      <c r="B7070" t="s">
        <v>820</v>
      </c>
      <c r="C7070" t="s">
        <v>821</v>
      </c>
      <c r="D7070" t="s">
        <v>822</v>
      </c>
      <c r="E7070" t="s">
        <v>823</v>
      </c>
      <c r="F7070" t="s">
        <v>866</v>
      </c>
      <c r="G7070" t="s">
        <v>867</v>
      </c>
      <c r="H7070" t="s">
        <v>1016</v>
      </c>
      <c r="I7070">
        <v>352</v>
      </c>
      <c r="J7070" t="s">
        <v>1017</v>
      </c>
      <c r="K7070" t="s">
        <v>842</v>
      </c>
      <c r="L7070" t="s">
        <v>843</v>
      </c>
      <c r="M7070" t="s">
        <v>829</v>
      </c>
      <c r="N7070" t="s">
        <v>829</v>
      </c>
      <c r="O7070" t="s">
        <v>829</v>
      </c>
      <c r="P7070" t="s">
        <v>829</v>
      </c>
      <c r="Q7070" t="s">
        <v>829</v>
      </c>
      <c r="R7070" t="s">
        <v>829</v>
      </c>
      <c r="S7070">
        <v>324455</v>
      </c>
      <c r="T7070">
        <v>33</v>
      </c>
      <c r="U7070">
        <v>324422</v>
      </c>
      <c r="V7070">
        <v>3</v>
      </c>
    </row>
    <row r="7071" spans="1:22" x14ac:dyDescent="0.3">
      <c r="A7071">
        <v>202122</v>
      </c>
      <c r="B7071" t="s">
        <v>820</v>
      </c>
      <c r="C7071" t="s">
        <v>821</v>
      </c>
      <c r="D7071" t="s">
        <v>822</v>
      </c>
      <c r="E7071" t="s">
        <v>823</v>
      </c>
      <c r="F7071" t="s">
        <v>866</v>
      </c>
      <c r="G7071" t="s">
        <v>867</v>
      </c>
      <c r="H7071" t="s">
        <v>1016</v>
      </c>
      <c r="I7071">
        <v>352</v>
      </c>
      <c r="J7071" t="s">
        <v>1017</v>
      </c>
      <c r="K7071" t="s">
        <v>842</v>
      </c>
      <c r="L7071" t="s">
        <v>249</v>
      </c>
      <c r="M7071">
        <v>581224</v>
      </c>
      <c r="N7071">
        <v>1157154</v>
      </c>
      <c r="O7071">
        <v>456025</v>
      </c>
      <c r="P7071">
        <v>3971698</v>
      </c>
      <c r="Q7071">
        <v>0</v>
      </c>
      <c r="R7071" t="s">
        <v>829</v>
      </c>
      <c r="S7071">
        <v>6166101</v>
      </c>
      <c r="T7071">
        <v>0</v>
      </c>
      <c r="U7071">
        <v>6166101</v>
      </c>
      <c r="V7071">
        <v>67</v>
      </c>
    </row>
    <row r="7072" spans="1:22" x14ac:dyDescent="0.3">
      <c r="A7072">
        <v>202223</v>
      </c>
      <c r="B7072" t="s">
        <v>820</v>
      </c>
      <c r="C7072" t="s">
        <v>821</v>
      </c>
      <c r="D7072" t="s">
        <v>822</v>
      </c>
      <c r="E7072" t="s">
        <v>823</v>
      </c>
      <c r="F7072" t="s">
        <v>866</v>
      </c>
      <c r="G7072" t="s">
        <v>867</v>
      </c>
      <c r="H7072" t="s">
        <v>1016</v>
      </c>
      <c r="I7072">
        <v>352</v>
      </c>
      <c r="J7072" t="s">
        <v>1017</v>
      </c>
      <c r="K7072" t="s">
        <v>842</v>
      </c>
      <c r="L7072" t="s">
        <v>249</v>
      </c>
      <c r="M7072">
        <v>955251</v>
      </c>
      <c r="N7072">
        <v>1901799</v>
      </c>
      <c r="O7072">
        <v>525941</v>
      </c>
      <c r="P7072">
        <v>5586756</v>
      </c>
      <c r="Q7072">
        <v>940790</v>
      </c>
      <c r="R7072" t="s">
        <v>829</v>
      </c>
      <c r="S7072">
        <v>9910535</v>
      </c>
      <c r="T7072">
        <v>1164225</v>
      </c>
      <c r="U7072">
        <v>8746310</v>
      </c>
      <c r="V7072">
        <v>93</v>
      </c>
    </row>
    <row r="7073" spans="1:22" x14ac:dyDescent="0.3">
      <c r="A7073">
        <v>202324</v>
      </c>
      <c r="B7073" t="s">
        <v>820</v>
      </c>
      <c r="C7073" t="s">
        <v>821</v>
      </c>
      <c r="D7073" t="s">
        <v>822</v>
      </c>
      <c r="E7073" t="s">
        <v>823</v>
      </c>
      <c r="F7073" t="s">
        <v>866</v>
      </c>
      <c r="G7073" t="s">
        <v>867</v>
      </c>
      <c r="H7073" t="s">
        <v>1016</v>
      </c>
      <c r="I7073">
        <v>352</v>
      </c>
      <c r="J7073" t="s">
        <v>1017</v>
      </c>
      <c r="K7073" t="s">
        <v>842</v>
      </c>
      <c r="L7073" t="s">
        <v>249</v>
      </c>
      <c r="M7073">
        <v>1184266</v>
      </c>
      <c r="N7073">
        <v>2357744</v>
      </c>
      <c r="O7073">
        <v>652032</v>
      </c>
      <c r="P7073">
        <v>7509589</v>
      </c>
      <c r="Q7073">
        <v>582896</v>
      </c>
      <c r="R7073" t="s">
        <v>829</v>
      </c>
      <c r="S7073">
        <v>12286527</v>
      </c>
      <c r="T7073">
        <v>1123084</v>
      </c>
      <c r="U7073">
        <v>11163442</v>
      </c>
      <c r="V7073">
        <v>117</v>
      </c>
    </row>
    <row r="7074" spans="1:22" x14ac:dyDescent="0.3">
      <c r="A7074">
        <v>202122</v>
      </c>
      <c r="B7074" t="s">
        <v>820</v>
      </c>
      <c r="C7074" t="s">
        <v>821</v>
      </c>
      <c r="D7074" t="s">
        <v>822</v>
      </c>
      <c r="E7074" t="s">
        <v>823</v>
      </c>
      <c r="F7074" t="s">
        <v>866</v>
      </c>
      <c r="G7074" t="s">
        <v>867</v>
      </c>
      <c r="H7074" t="s">
        <v>1016</v>
      </c>
      <c r="I7074">
        <v>352</v>
      </c>
      <c r="J7074" t="s">
        <v>1017</v>
      </c>
      <c r="K7074" t="s">
        <v>842</v>
      </c>
      <c r="L7074" t="s">
        <v>844</v>
      </c>
      <c r="M7074">
        <v>3829</v>
      </c>
      <c r="N7074">
        <v>1300521</v>
      </c>
      <c r="O7074">
        <v>992131</v>
      </c>
      <c r="P7074">
        <v>92166</v>
      </c>
      <c r="Q7074">
        <v>0</v>
      </c>
      <c r="R7074" t="s">
        <v>829</v>
      </c>
      <c r="S7074">
        <v>2388648</v>
      </c>
      <c r="T7074">
        <v>232268</v>
      </c>
      <c r="U7074">
        <v>2156379</v>
      </c>
      <c r="V7074">
        <v>24</v>
      </c>
    </row>
    <row r="7075" spans="1:22" x14ac:dyDescent="0.3">
      <c r="A7075">
        <v>202223</v>
      </c>
      <c r="B7075" t="s">
        <v>820</v>
      </c>
      <c r="C7075" t="s">
        <v>821</v>
      </c>
      <c r="D7075" t="s">
        <v>822</v>
      </c>
      <c r="E7075" t="s">
        <v>823</v>
      </c>
      <c r="F7075" t="s">
        <v>866</v>
      </c>
      <c r="G7075" t="s">
        <v>867</v>
      </c>
      <c r="H7075" t="s">
        <v>1016</v>
      </c>
      <c r="I7075">
        <v>352</v>
      </c>
      <c r="J7075" t="s">
        <v>1017</v>
      </c>
      <c r="K7075" t="s">
        <v>842</v>
      </c>
      <c r="L7075" t="s">
        <v>844</v>
      </c>
      <c r="M7075">
        <v>95274</v>
      </c>
      <c r="N7075">
        <v>211713</v>
      </c>
      <c r="O7075">
        <v>20396</v>
      </c>
      <c r="P7075">
        <v>216659</v>
      </c>
      <c r="Q7075">
        <v>36485</v>
      </c>
      <c r="R7075" t="s">
        <v>829</v>
      </c>
      <c r="S7075">
        <v>580527</v>
      </c>
      <c r="T7075">
        <v>0</v>
      </c>
      <c r="U7075">
        <v>580527</v>
      </c>
      <c r="V7075">
        <v>6</v>
      </c>
    </row>
    <row r="7076" spans="1:22" x14ac:dyDescent="0.3">
      <c r="A7076">
        <v>202324</v>
      </c>
      <c r="B7076" t="s">
        <v>820</v>
      </c>
      <c r="C7076" t="s">
        <v>821</v>
      </c>
      <c r="D7076" t="s">
        <v>822</v>
      </c>
      <c r="E7076" t="s">
        <v>823</v>
      </c>
      <c r="F7076" t="s">
        <v>866</v>
      </c>
      <c r="G7076" t="s">
        <v>867</v>
      </c>
      <c r="H7076" t="s">
        <v>1016</v>
      </c>
      <c r="I7076">
        <v>352</v>
      </c>
      <c r="J7076" t="s">
        <v>1017</v>
      </c>
      <c r="K7076" t="s">
        <v>842</v>
      </c>
      <c r="L7076" t="s">
        <v>844</v>
      </c>
      <c r="M7076">
        <v>34405</v>
      </c>
      <c r="N7076">
        <v>72632</v>
      </c>
      <c r="O7076">
        <v>22936</v>
      </c>
      <c r="P7076">
        <v>234128</v>
      </c>
      <c r="Q7076">
        <v>18173</v>
      </c>
      <c r="R7076" t="s">
        <v>829</v>
      </c>
      <c r="S7076">
        <v>382275</v>
      </c>
      <c r="T7076">
        <v>0</v>
      </c>
      <c r="U7076">
        <v>382275</v>
      </c>
      <c r="V7076">
        <v>4</v>
      </c>
    </row>
    <row r="7077" spans="1:22" x14ac:dyDescent="0.3">
      <c r="A7077">
        <v>202122</v>
      </c>
      <c r="B7077" t="s">
        <v>820</v>
      </c>
      <c r="C7077" t="s">
        <v>821</v>
      </c>
      <c r="D7077" t="s">
        <v>822</v>
      </c>
      <c r="E7077" t="s">
        <v>823</v>
      </c>
      <c r="F7077" t="s">
        <v>866</v>
      </c>
      <c r="G7077" t="s">
        <v>867</v>
      </c>
      <c r="H7077" t="s">
        <v>1016</v>
      </c>
      <c r="I7077">
        <v>352</v>
      </c>
      <c r="J7077" t="s">
        <v>1017</v>
      </c>
      <c r="K7077" t="s">
        <v>842</v>
      </c>
      <c r="L7077" t="s">
        <v>251</v>
      </c>
      <c r="M7077" t="s">
        <v>829</v>
      </c>
      <c r="N7077" t="s">
        <v>829</v>
      </c>
      <c r="O7077">
        <v>0</v>
      </c>
      <c r="P7077">
        <v>0</v>
      </c>
      <c r="Q7077">
        <v>0</v>
      </c>
      <c r="R7077">
        <v>2164526</v>
      </c>
      <c r="S7077">
        <v>2164526</v>
      </c>
      <c r="T7077">
        <v>47316</v>
      </c>
      <c r="U7077">
        <v>2117210</v>
      </c>
      <c r="V7077">
        <v>23</v>
      </c>
    </row>
    <row r="7078" spans="1:22" x14ac:dyDescent="0.3">
      <c r="A7078">
        <v>202223</v>
      </c>
      <c r="B7078" t="s">
        <v>820</v>
      </c>
      <c r="C7078" t="s">
        <v>821</v>
      </c>
      <c r="D7078" t="s">
        <v>822</v>
      </c>
      <c r="E7078" t="s">
        <v>823</v>
      </c>
      <c r="F7078" t="s">
        <v>866</v>
      </c>
      <c r="G7078" t="s">
        <v>867</v>
      </c>
      <c r="H7078" t="s">
        <v>1016</v>
      </c>
      <c r="I7078">
        <v>352</v>
      </c>
      <c r="J7078" t="s">
        <v>1017</v>
      </c>
      <c r="K7078" t="s">
        <v>842</v>
      </c>
      <c r="L7078" t="s">
        <v>251</v>
      </c>
      <c r="M7078" t="s">
        <v>829</v>
      </c>
      <c r="N7078" t="s">
        <v>829</v>
      </c>
      <c r="O7078">
        <v>0</v>
      </c>
      <c r="P7078">
        <v>3044711</v>
      </c>
      <c r="Q7078">
        <v>236331</v>
      </c>
      <c r="R7078">
        <v>276387</v>
      </c>
      <c r="S7078">
        <v>3557430</v>
      </c>
      <c r="T7078">
        <v>417904</v>
      </c>
      <c r="U7078">
        <v>3139526</v>
      </c>
      <c r="V7078">
        <v>33</v>
      </c>
    </row>
    <row r="7079" spans="1:22" x14ac:dyDescent="0.3">
      <c r="A7079">
        <v>202324</v>
      </c>
      <c r="B7079" t="s">
        <v>820</v>
      </c>
      <c r="C7079" t="s">
        <v>821</v>
      </c>
      <c r="D7079" t="s">
        <v>822</v>
      </c>
      <c r="E7079" t="s">
        <v>823</v>
      </c>
      <c r="F7079" t="s">
        <v>866</v>
      </c>
      <c r="G7079" t="s">
        <v>867</v>
      </c>
      <c r="H7079" t="s">
        <v>1016</v>
      </c>
      <c r="I7079">
        <v>352</v>
      </c>
      <c r="J7079" t="s">
        <v>1017</v>
      </c>
      <c r="K7079" t="s">
        <v>842</v>
      </c>
      <c r="L7079" t="s">
        <v>251</v>
      </c>
      <c r="M7079" t="s">
        <v>829</v>
      </c>
      <c r="N7079" t="s">
        <v>829</v>
      </c>
      <c r="O7079">
        <v>0</v>
      </c>
      <c r="P7079">
        <v>3774663</v>
      </c>
      <c r="Q7079">
        <v>292990</v>
      </c>
      <c r="R7079">
        <v>342650</v>
      </c>
      <c r="S7079">
        <v>4410302</v>
      </c>
      <c r="T7079">
        <v>403136</v>
      </c>
      <c r="U7079">
        <v>4007166</v>
      </c>
      <c r="V7079">
        <v>42</v>
      </c>
    </row>
    <row r="7080" spans="1:22" x14ac:dyDescent="0.3">
      <c r="A7080">
        <v>202122</v>
      </c>
      <c r="B7080" t="s">
        <v>820</v>
      </c>
      <c r="C7080" t="s">
        <v>821</v>
      </c>
      <c r="D7080" t="s">
        <v>822</v>
      </c>
      <c r="E7080" t="s">
        <v>823</v>
      </c>
      <c r="F7080" t="s">
        <v>866</v>
      </c>
      <c r="G7080" t="s">
        <v>867</v>
      </c>
      <c r="H7080" t="s">
        <v>1016</v>
      </c>
      <c r="I7080">
        <v>352</v>
      </c>
      <c r="J7080" t="s">
        <v>1017</v>
      </c>
      <c r="K7080" t="s">
        <v>842</v>
      </c>
      <c r="L7080" t="s">
        <v>253</v>
      </c>
      <c r="M7080" t="s">
        <v>829</v>
      </c>
      <c r="N7080" t="s">
        <v>829</v>
      </c>
      <c r="O7080">
        <v>0</v>
      </c>
      <c r="P7080">
        <v>0</v>
      </c>
      <c r="Q7080">
        <v>0</v>
      </c>
      <c r="R7080">
        <v>913582</v>
      </c>
      <c r="S7080">
        <v>913582</v>
      </c>
      <c r="T7080">
        <v>0</v>
      </c>
      <c r="U7080">
        <v>913582</v>
      </c>
      <c r="V7080">
        <v>10</v>
      </c>
    </row>
    <row r="7081" spans="1:22" x14ac:dyDescent="0.3">
      <c r="A7081">
        <v>202223</v>
      </c>
      <c r="B7081" t="s">
        <v>820</v>
      </c>
      <c r="C7081" t="s">
        <v>821</v>
      </c>
      <c r="D7081" t="s">
        <v>822</v>
      </c>
      <c r="E7081" t="s">
        <v>823</v>
      </c>
      <c r="F7081" t="s">
        <v>866</v>
      </c>
      <c r="G7081" t="s">
        <v>867</v>
      </c>
      <c r="H7081" t="s">
        <v>1016</v>
      </c>
      <c r="I7081">
        <v>352</v>
      </c>
      <c r="J7081" t="s">
        <v>1017</v>
      </c>
      <c r="K7081" t="s">
        <v>842</v>
      </c>
      <c r="L7081" t="s">
        <v>253</v>
      </c>
      <c r="M7081" t="s">
        <v>829</v>
      </c>
      <c r="N7081" t="s">
        <v>829</v>
      </c>
      <c r="O7081">
        <v>0</v>
      </c>
      <c r="P7081">
        <v>1276524</v>
      </c>
      <c r="Q7081">
        <v>99084</v>
      </c>
      <c r="R7081">
        <v>115878</v>
      </c>
      <c r="S7081">
        <v>1491486</v>
      </c>
      <c r="T7081">
        <v>176385</v>
      </c>
      <c r="U7081">
        <v>1315101</v>
      </c>
      <c r="V7081">
        <v>14</v>
      </c>
    </row>
    <row r="7082" spans="1:22" x14ac:dyDescent="0.3">
      <c r="A7082">
        <v>202324</v>
      </c>
      <c r="B7082" t="s">
        <v>820</v>
      </c>
      <c r="C7082" t="s">
        <v>821</v>
      </c>
      <c r="D7082" t="s">
        <v>822</v>
      </c>
      <c r="E7082" t="s">
        <v>823</v>
      </c>
      <c r="F7082" t="s">
        <v>866</v>
      </c>
      <c r="G7082" t="s">
        <v>867</v>
      </c>
      <c r="H7082" t="s">
        <v>1016</v>
      </c>
      <c r="I7082">
        <v>352</v>
      </c>
      <c r="J7082" t="s">
        <v>1017</v>
      </c>
      <c r="K7082" t="s">
        <v>842</v>
      </c>
      <c r="L7082" t="s">
        <v>253</v>
      </c>
      <c r="M7082" t="s">
        <v>829</v>
      </c>
      <c r="N7082" t="s">
        <v>829</v>
      </c>
      <c r="O7082">
        <v>0</v>
      </c>
      <c r="P7082">
        <v>1584615</v>
      </c>
      <c r="Q7082">
        <v>122998</v>
      </c>
      <c r="R7082">
        <v>143845</v>
      </c>
      <c r="S7082">
        <v>1851458</v>
      </c>
      <c r="T7082">
        <v>170152</v>
      </c>
      <c r="U7082">
        <v>1681306</v>
      </c>
      <c r="V7082">
        <v>18</v>
      </c>
    </row>
    <row r="7083" spans="1:22" x14ac:dyDescent="0.3">
      <c r="A7083">
        <v>202122</v>
      </c>
      <c r="B7083" t="s">
        <v>820</v>
      </c>
      <c r="C7083" t="s">
        <v>821</v>
      </c>
      <c r="D7083" t="s">
        <v>822</v>
      </c>
      <c r="E7083" t="s">
        <v>823</v>
      </c>
      <c r="F7083" t="s">
        <v>866</v>
      </c>
      <c r="G7083" t="s">
        <v>867</v>
      </c>
      <c r="H7083" t="s">
        <v>1016</v>
      </c>
      <c r="I7083">
        <v>352</v>
      </c>
      <c r="J7083" t="s">
        <v>1017</v>
      </c>
      <c r="K7083" t="s">
        <v>842</v>
      </c>
      <c r="L7083" t="s">
        <v>845</v>
      </c>
      <c r="M7083" t="s">
        <v>829</v>
      </c>
      <c r="N7083" t="s">
        <v>829</v>
      </c>
      <c r="O7083">
        <v>0</v>
      </c>
      <c r="P7083">
        <v>0</v>
      </c>
      <c r="Q7083">
        <v>0</v>
      </c>
      <c r="R7083">
        <v>10000</v>
      </c>
      <c r="S7083">
        <v>10000</v>
      </c>
      <c r="T7083">
        <v>0</v>
      </c>
      <c r="U7083">
        <v>10000</v>
      </c>
      <c r="V7083">
        <v>0</v>
      </c>
    </row>
    <row r="7084" spans="1:22" x14ac:dyDescent="0.3">
      <c r="A7084">
        <v>202223</v>
      </c>
      <c r="B7084" t="s">
        <v>820</v>
      </c>
      <c r="C7084" t="s">
        <v>821</v>
      </c>
      <c r="D7084" t="s">
        <v>822</v>
      </c>
      <c r="E7084" t="s">
        <v>823</v>
      </c>
      <c r="F7084" t="s">
        <v>866</v>
      </c>
      <c r="G7084" t="s">
        <v>867</v>
      </c>
      <c r="H7084" t="s">
        <v>1016</v>
      </c>
      <c r="I7084">
        <v>352</v>
      </c>
      <c r="J7084" t="s">
        <v>1017</v>
      </c>
      <c r="K7084" t="s">
        <v>842</v>
      </c>
      <c r="L7084" t="s">
        <v>845</v>
      </c>
      <c r="M7084" t="s">
        <v>829</v>
      </c>
      <c r="N7084" t="s">
        <v>829</v>
      </c>
      <c r="O7084">
        <v>0</v>
      </c>
      <c r="P7084">
        <v>0</v>
      </c>
      <c r="Q7084">
        <v>0</v>
      </c>
      <c r="R7084">
        <v>10000</v>
      </c>
      <c r="S7084">
        <v>10000</v>
      </c>
      <c r="T7084">
        <v>0</v>
      </c>
      <c r="U7084">
        <v>10000</v>
      </c>
      <c r="V7084">
        <v>0</v>
      </c>
    </row>
    <row r="7085" spans="1:22" x14ac:dyDescent="0.3">
      <c r="A7085">
        <v>202324</v>
      </c>
      <c r="B7085" t="s">
        <v>820</v>
      </c>
      <c r="C7085" t="s">
        <v>821</v>
      </c>
      <c r="D7085" t="s">
        <v>822</v>
      </c>
      <c r="E7085" t="s">
        <v>823</v>
      </c>
      <c r="F7085" t="s">
        <v>866</v>
      </c>
      <c r="G7085" t="s">
        <v>867</v>
      </c>
      <c r="H7085" t="s">
        <v>1016</v>
      </c>
      <c r="I7085">
        <v>352</v>
      </c>
      <c r="J7085" t="s">
        <v>1017</v>
      </c>
      <c r="K7085" t="s">
        <v>842</v>
      </c>
      <c r="L7085" t="s">
        <v>845</v>
      </c>
      <c r="M7085" t="s">
        <v>829</v>
      </c>
      <c r="N7085" t="s">
        <v>829</v>
      </c>
      <c r="O7085">
        <v>0</v>
      </c>
      <c r="P7085">
        <v>0</v>
      </c>
      <c r="Q7085">
        <v>0</v>
      </c>
      <c r="R7085">
        <v>10000</v>
      </c>
      <c r="S7085">
        <v>10000</v>
      </c>
      <c r="T7085">
        <v>0</v>
      </c>
      <c r="U7085">
        <v>10000</v>
      </c>
      <c r="V7085">
        <v>0</v>
      </c>
    </row>
    <row r="7086" spans="1:22" x14ac:dyDescent="0.3">
      <c r="A7086">
        <v>202122</v>
      </c>
      <c r="B7086" t="s">
        <v>820</v>
      </c>
      <c r="C7086" t="s">
        <v>821</v>
      </c>
      <c r="D7086" t="s">
        <v>822</v>
      </c>
      <c r="E7086" t="s">
        <v>823</v>
      </c>
      <c r="F7086" t="s">
        <v>876</v>
      </c>
      <c r="G7086" t="s">
        <v>877</v>
      </c>
      <c r="H7086" t="s">
        <v>1018</v>
      </c>
      <c r="I7086">
        <v>887</v>
      </c>
      <c r="J7086" t="s">
        <v>1019</v>
      </c>
      <c r="K7086" t="s">
        <v>828</v>
      </c>
      <c r="L7086" t="s">
        <v>336</v>
      </c>
      <c r="M7086">
        <v>0</v>
      </c>
      <c r="N7086">
        <v>0</v>
      </c>
      <c r="O7086">
        <v>0</v>
      </c>
      <c r="P7086">
        <v>1570000</v>
      </c>
      <c r="Q7086">
        <v>1461141</v>
      </c>
      <c r="R7086" t="s">
        <v>829</v>
      </c>
      <c r="S7086">
        <v>3031141</v>
      </c>
      <c r="T7086" t="s">
        <v>829</v>
      </c>
      <c r="U7086">
        <v>3031141</v>
      </c>
      <c r="V7086">
        <v>314</v>
      </c>
    </row>
    <row r="7087" spans="1:22" x14ac:dyDescent="0.3">
      <c r="A7087">
        <v>202223</v>
      </c>
      <c r="B7087" t="s">
        <v>820</v>
      </c>
      <c r="C7087" t="s">
        <v>821</v>
      </c>
      <c r="D7087" t="s">
        <v>822</v>
      </c>
      <c r="E7087" t="s">
        <v>823</v>
      </c>
      <c r="F7087" t="s">
        <v>876</v>
      </c>
      <c r="G7087" t="s">
        <v>877</v>
      </c>
      <c r="H7087" t="s">
        <v>1018</v>
      </c>
      <c r="I7087">
        <v>887</v>
      </c>
      <c r="J7087" t="s">
        <v>1019</v>
      </c>
      <c r="K7087" t="s">
        <v>828</v>
      </c>
      <c r="L7087" t="s">
        <v>336</v>
      </c>
      <c r="M7087">
        <v>0</v>
      </c>
      <c r="N7087">
        <v>0</v>
      </c>
      <c r="O7087">
        <v>0</v>
      </c>
      <c r="P7087">
        <v>1642455</v>
      </c>
      <c r="Q7087">
        <v>0</v>
      </c>
      <c r="R7087" t="s">
        <v>829</v>
      </c>
      <c r="S7087">
        <v>1642455</v>
      </c>
      <c r="T7087" t="s">
        <v>829</v>
      </c>
      <c r="U7087">
        <v>1642455</v>
      </c>
      <c r="V7087">
        <v>168</v>
      </c>
    </row>
    <row r="7088" spans="1:22" x14ac:dyDescent="0.3">
      <c r="A7088">
        <v>202324</v>
      </c>
      <c r="B7088" t="s">
        <v>820</v>
      </c>
      <c r="C7088" t="s">
        <v>821</v>
      </c>
      <c r="D7088" t="s">
        <v>822</v>
      </c>
      <c r="E7088" t="s">
        <v>823</v>
      </c>
      <c r="F7088" t="s">
        <v>876</v>
      </c>
      <c r="G7088" t="s">
        <v>877</v>
      </c>
      <c r="H7088" t="s">
        <v>1018</v>
      </c>
      <c r="I7088">
        <v>887</v>
      </c>
      <c r="J7088" t="s">
        <v>1019</v>
      </c>
      <c r="K7088" t="s">
        <v>828</v>
      </c>
      <c r="L7088" t="s">
        <v>336</v>
      </c>
      <c r="M7088">
        <v>0</v>
      </c>
      <c r="N7088">
        <v>0</v>
      </c>
      <c r="O7088">
        <v>0</v>
      </c>
      <c r="P7088">
        <v>1795800</v>
      </c>
      <c r="Q7088">
        <v>0</v>
      </c>
      <c r="R7088" t="s">
        <v>829</v>
      </c>
      <c r="S7088">
        <v>1795800</v>
      </c>
      <c r="T7088" t="s">
        <v>829</v>
      </c>
      <c r="U7088">
        <v>1795800</v>
      </c>
      <c r="V7088">
        <v>182</v>
      </c>
    </row>
    <row r="7089" spans="1:22" x14ac:dyDescent="0.3">
      <c r="A7089">
        <v>202122</v>
      </c>
      <c r="B7089" t="s">
        <v>820</v>
      </c>
      <c r="C7089" t="s">
        <v>821</v>
      </c>
      <c r="D7089" t="s">
        <v>822</v>
      </c>
      <c r="E7089" t="s">
        <v>823</v>
      </c>
      <c r="F7089" t="s">
        <v>876</v>
      </c>
      <c r="G7089" t="s">
        <v>877</v>
      </c>
      <c r="H7089" t="s">
        <v>1018</v>
      </c>
      <c r="I7089">
        <v>887</v>
      </c>
      <c r="J7089" t="s">
        <v>1019</v>
      </c>
      <c r="K7089" t="s">
        <v>828</v>
      </c>
      <c r="L7089" t="s">
        <v>235</v>
      </c>
      <c r="M7089" t="s">
        <v>829</v>
      </c>
      <c r="N7089">
        <v>0</v>
      </c>
      <c r="O7089">
        <v>0</v>
      </c>
      <c r="P7089" t="s">
        <v>829</v>
      </c>
      <c r="Q7089" t="s">
        <v>829</v>
      </c>
      <c r="R7089" t="s">
        <v>829</v>
      </c>
      <c r="S7089">
        <v>0</v>
      </c>
      <c r="T7089">
        <v>0</v>
      </c>
      <c r="U7089">
        <v>0</v>
      </c>
      <c r="V7089">
        <v>0</v>
      </c>
    </row>
    <row r="7090" spans="1:22" x14ac:dyDescent="0.3">
      <c r="A7090">
        <v>202223</v>
      </c>
      <c r="B7090" t="s">
        <v>820</v>
      </c>
      <c r="C7090" t="s">
        <v>821</v>
      </c>
      <c r="D7090" t="s">
        <v>822</v>
      </c>
      <c r="E7090" t="s">
        <v>823</v>
      </c>
      <c r="F7090" t="s">
        <v>876</v>
      </c>
      <c r="G7090" t="s">
        <v>877</v>
      </c>
      <c r="H7090" t="s">
        <v>1018</v>
      </c>
      <c r="I7090">
        <v>887</v>
      </c>
      <c r="J7090" t="s">
        <v>1019</v>
      </c>
      <c r="K7090" t="s">
        <v>828</v>
      </c>
      <c r="L7090" t="s">
        <v>235</v>
      </c>
      <c r="M7090" t="s">
        <v>829</v>
      </c>
      <c r="N7090">
        <v>0</v>
      </c>
      <c r="O7090">
        <v>0</v>
      </c>
      <c r="P7090" t="s">
        <v>829</v>
      </c>
      <c r="Q7090" t="s">
        <v>829</v>
      </c>
      <c r="R7090" t="s">
        <v>829</v>
      </c>
      <c r="S7090">
        <v>0</v>
      </c>
      <c r="T7090">
        <v>0</v>
      </c>
      <c r="U7090">
        <v>0</v>
      </c>
      <c r="V7090">
        <v>0</v>
      </c>
    </row>
    <row r="7091" spans="1:22" x14ac:dyDescent="0.3">
      <c r="A7091">
        <v>202324</v>
      </c>
      <c r="B7091" t="s">
        <v>820</v>
      </c>
      <c r="C7091" t="s">
        <v>821</v>
      </c>
      <c r="D7091" t="s">
        <v>822</v>
      </c>
      <c r="E7091" t="s">
        <v>823</v>
      </c>
      <c r="F7091" t="s">
        <v>876</v>
      </c>
      <c r="G7091" t="s">
        <v>877</v>
      </c>
      <c r="H7091" t="s">
        <v>1018</v>
      </c>
      <c r="I7091">
        <v>887</v>
      </c>
      <c r="J7091" t="s">
        <v>1019</v>
      </c>
      <c r="K7091" t="s">
        <v>828</v>
      </c>
      <c r="L7091" t="s">
        <v>235</v>
      </c>
      <c r="M7091" t="s">
        <v>829</v>
      </c>
      <c r="N7091">
        <v>0</v>
      </c>
      <c r="O7091">
        <v>0</v>
      </c>
      <c r="P7091" t="s">
        <v>829</v>
      </c>
      <c r="Q7091" t="s">
        <v>829</v>
      </c>
      <c r="R7091" t="s">
        <v>829</v>
      </c>
      <c r="S7091">
        <v>0</v>
      </c>
      <c r="T7091">
        <v>0</v>
      </c>
      <c r="U7091">
        <v>0</v>
      </c>
      <c r="V7091">
        <v>0</v>
      </c>
    </row>
    <row r="7092" spans="1:22" x14ac:dyDescent="0.3">
      <c r="A7092">
        <v>202122</v>
      </c>
      <c r="B7092" t="s">
        <v>820</v>
      </c>
      <c r="C7092" t="s">
        <v>821</v>
      </c>
      <c r="D7092" t="s">
        <v>822</v>
      </c>
      <c r="E7092" t="s">
        <v>823</v>
      </c>
      <c r="F7092" t="s">
        <v>876</v>
      </c>
      <c r="G7092" t="s">
        <v>877</v>
      </c>
      <c r="H7092" t="s">
        <v>1018</v>
      </c>
      <c r="I7092">
        <v>887</v>
      </c>
      <c r="J7092" t="s">
        <v>1019</v>
      </c>
      <c r="K7092" t="s">
        <v>828</v>
      </c>
      <c r="L7092" t="s">
        <v>534</v>
      </c>
      <c r="M7092">
        <v>0</v>
      </c>
      <c r="N7092">
        <v>351286</v>
      </c>
      <c r="O7092">
        <v>14811</v>
      </c>
      <c r="P7092">
        <v>3452586</v>
      </c>
      <c r="Q7092">
        <v>567630</v>
      </c>
      <c r="R7092" t="s">
        <v>829</v>
      </c>
      <c r="S7092">
        <v>4386313</v>
      </c>
      <c r="T7092">
        <v>2456</v>
      </c>
      <c r="U7092">
        <v>4383857</v>
      </c>
      <c r="V7092">
        <v>61</v>
      </c>
    </row>
    <row r="7093" spans="1:22" x14ac:dyDescent="0.3">
      <c r="A7093">
        <v>202223</v>
      </c>
      <c r="B7093" t="s">
        <v>820</v>
      </c>
      <c r="C7093" t="s">
        <v>821</v>
      </c>
      <c r="D7093" t="s">
        <v>822</v>
      </c>
      <c r="E7093" t="s">
        <v>823</v>
      </c>
      <c r="F7093" t="s">
        <v>876</v>
      </c>
      <c r="G7093" t="s">
        <v>877</v>
      </c>
      <c r="H7093" t="s">
        <v>1018</v>
      </c>
      <c r="I7093">
        <v>887</v>
      </c>
      <c r="J7093" t="s">
        <v>1019</v>
      </c>
      <c r="K7093" t="s">
        <v>828</v>
      </c>
      <c r="L7093" t="s">
        <v>534</v>
      </c>
      <c r="M7093">
        <v>0</v>
      </c>
      <c r="N7093">
        <v>220490</v>
      </c>
      <c r="O7093">
        <v>3484</v>
      </c>
      <c r="P7093">
        <v>3753039</v>
      </c>
      <c r="Q7093">
        <v>0</v>
      </c>
      <c r="R7093" t="s">
        <v>829</v>
      </c>
      <c r="S7093">
        <v>3977013</v>
      </c>
      <c r="T7093">
        <v>0</v>
      </c>
      <c r="U7093">
        <v>3977013</v>
      </c>
      <c r="V7093">
        <v>56</v>
      </c>
    </row>
    <row r="7094" spans="1:22" x14ac:dyDescent="0.3">
      <c r="A7094">
        <v>202324</v>
      </c>
      <c r="B7094" t="s">
        <v>820</v>
      </c>
      <c r="C7094" t="s">
        <v>821</v>
      </c>
      <c r="D7094" t="s">
        <v>822</v>
      </c>
      <c r="E7094" t="s">
        <v>823</v>
      </c>
      <c r="F7094" t="s">
        <v>876</v>
      </c>
      <c r="G7094" t="s">
        <v>877</v>
      </c>
      <c r="H7094" t="s">
        <v>1018</v>
      </c>
      <c r="I7094">
        <v>887</v>
      </c>
      <c r="J7094" t="s">
        <v>1019</v>
      </c>
      <c r="K7094" t="s">
        <v>828</v>
      </c>
      <c r="L7094" t="s">
        <v>534</v>
      </c>
      <c r="M7094">
        <v>0</v>
      </c>
      <c r="N7094">
        <v>497594</v>
      </c>
      <c r="O7094">
        <v>0</v>
      </c>
      <c r="P7094">
        <v>4131582</v>
      </c>
      <c r="Q7094">
        <v>0</v>
      </c>
      <c r="R7094" t="s">
        <v>829</v>
      </c>
      <c r="S7094">
        <v>4629176</v>
      </c>
      <c r="T7094">
        <v>0</v>
      </c>
      <c r="U7094">
        <v>4629176</v>
      </c>
      <c r="V7094">
        <v>66</v>
      </c>
    </row>
    <row r="7095" spans="1:22" x14ac:dyDescent="0.3">
      <c r="A7095">
        <v>202122</v>
      </c>
      <c r="B7095" t="s">
        <v>820</v>
      </c>
      <c r="C7095" t="s">
        <v>821</v>
      </c>
      <c r="D7095" t="s">
        <v>822</v>
      </c>
      <c r="E7095" t="s">
        <v>823</v>
      </c>
      <c r="F7095" t="s">
        <v>876</v>
      </c>
      <c r="G7095" t="s">
        <v>877</v>
      </c>
      <c r="H7095" t="s">
        <v>1018</v>
      </c>
      <c r="I7095">
        <v>887</v>
      </c>
      <c r="J7095" t="s">
        <v>1019</v>
      </c>
      <c r="K7095" t="s">
        <v>828</v>
      </c>
      <c r="L7095" t="s">
        <v>603</v>
      </c>
      <c r="M7095" t="s">
        <v>829</v>
      </c>
      <c r="N7095" t="s">
        <v>829</v>
      </c>
      <c r="O7095" t="s">
        <v>829</v>
      </c>
      <c r="P7095">
        <v>0</v>
      </c>
      <c r="Q7095">
        <v>0</v>
      </c>
      <c r="R7095">
        <v>0</v>
      </c>
      <c r="S7095">
        <v>0</v>
      </c>
      <c r="T7095">
        <v>0</v>
      </c>
      <c r="U7095">
        <v>0</v>
      </c>
      <c r="V7095">
        <v>0</v>
      </c>
    </row>
    <row r="7096" spans="1:22" x14ac:dyDescent="0.3">
      <c r="A7096">
        <v>202223</v>
      </c>
      <c r="B7096" t="s">
        <v>820</v>
      </c>
      <c r="C7096" t="s">
        <v>821</v>
      </c>
      <c r="D7096" t="s">
        <v>822</v>
      </c>
      <c r="E7096" t="s">
        <v>823</v>
      </c>
      <c r="F7096" t="s">
        <v>876</v>
      </c>
      <c r="G7096" t="s">
        <v>877</v>
      </c>
      <c r="H7096" t="s">
        <v>1018</v>
      </c>
      <c r="I7096">
        <v>887</v>
      </c>
      <c r="J7096" t="s">
        <v>1019</v>
      </c>
      <c r="K7096" t="s">
        <v>828</v>
      </c>
      <c r="L7096" t="s">
        <v>603</v>
      </c>
      <c r="M7096" t="s">
        <v>829</v>
      </c>
      <c r="N7096" t="s">
        <v>829</v>
      </c>
      <c r="O7096" t="s">
        <v>829</v>
      </c>
      <c r="P7096">
        <v>0</v>
      </c>
      <c r="Q7096">
        <v>0</v>
      </c>
      <c r="R7096">
        <v>0</v>
      </c>
      <c r="S7096">
        <v>0</v>
      </c>
      <c r="T7096">
        <v>0</v>
      </c>
      <c r="U7096">
        <v>0</v>
      </c>
      <c r="V7096">
        <v>0</v>
      </c>
    </row>
    <row r="7097" spans="1:22" x14ac:dyDescent="0.3">
      <c r="A7097">
        <v>202324</v>
      </c>
      <c r="B7097" t="s">
        <v>820</v>
      </c>
      <c r="C7097" t="s">
        <v>821</v>
      </c>
      <c r="D7097" t="s">
        <v>822</v>
      </c>
      <c r="E7097" t="s">
        <v>823</v>
      </c>
      <c r="F7097" t="s">
        <v>876</v>
      </c>
      <c r="G7097" t="s">
        <v>877</v>
      </c>
      <c r="H7097" t="s">
        <v>1018</v>
      </c>
      <c r="I7097">
        <v>887</v>
      </c>
      <c r="J7097" t="s">
        <v>1019</v>
      </c>
      <c r="K7097" t="s">
        <v>828</v>
      </c>
      <c r="L7097" t="s">
        <v>603</v>
      </c>
      <c r="M7097" t="s">
        <v>829</v>
      </c>
      <c r="N7097" t="s">
        <v>829</v>
      </c>
      <c r="O7097" t="s">
        <v>829</v>
      </c>
      <c r="P7097">
        <v>0</v>
      </c>
      <c r="Q7097">
        <v>0</v>
      </c>
      <c r="R7097">
        <v>0</v>
      </c>
      <c r="S7097">
        <v>0</v>
      </c>
      <c r="T7097">
        <v>0</v>
      </c>
      <c r="U7097">
        <v>0</v>
      </c>
      <c r="V7097">
        <v>0</v>
      </c>
    </row>
    <row r="7098" spans="1:22" x14ac:dyDescent="0.3">
      <c r="A7098">
        <v>202122</v>
      </c>
      <c r="B7098" t="s">
        <v>820</v>
      </c>
      <c r="C7098" t="s">
        <v>821</v>
      </c>
      <c r="D7098" t="s">
        <v>822</v>
      </c>
      <c r="E7098" t="s">
        <v>823</v>
      </c>
      <c r="F7098" t="s">
        <v>876</v>
      </c>
      <c r="G7098" t="s">
        <v>877</v>
      </c>
      <c r="H7098" t="s">
        <v>1018</v>
      </c>
      <c r="I7098">
        <v>887</v>
      </c>
      <c r="J7098" t="s">
        <v>1019</v>
      </c>
      <c r="K7098" t="s">
        <v>828</v>
      </c>
      <c r="L7098" t="s">
        <v>606</v>
      </c>
      <c r="M7098">
        <v>0</v>
      </c>
      <c r="N7098">
        <v>0</v>
      </c>
      <c r="O7098">
        <v>0</v>
      </c>
      <c r="P7098">
        <v>135020</v>
      </c>
      <c r="Q7098">
        <v>0</v>
      </c>
      <c r="R7098">
        <v>0</v>
      </c>
      <c r="S7098">
        <v>135020</v>
      </c>
      <c r="T7098">
        <v>0</v>
      </c>
      <c r="U7098">
        <v>135020</v>
      </c>
      <c r="V7098">
        <v>2</v>
      </c>
    </row>
    <row r="7099" spans="1:22" x14ac:dyDescent="0.3">
      <c r="A7099">
        <v>202223</v>
      </c>
      <c r="B7099" t="s">
        <v>820</v>
      </c>
      <c r="C7099" t="s">
        <v>821</v>
      </c>
      <c r="D7099" t="s">
        <v>822</v>
      </c>
      <c r="E7099" t="s">
        <v>823</v>
      </c>
      <c r="F7099" t="s">
        <v>876</v>
      </c>
      <c r="G7099" t="s">
        <v>877</v>
      </c>
      <c r="H7099" t="s">
        <v>1018</v>
      </c>
      <c r="I7099">
        <v>887</v>
      </c>
      <c r="J7099" t="s">
        <v>1019</v>
      </c>
      <c r="K7099" t="s">
        <v>828</v>
      </c>
      <c r="L7099" t="s">
        <v>606</v>
      </c>
      <c r="M7099">
        <v>0</v>
      </c>
      <c r="N7099">
        <v>0</v>
      </c>
      <c r="O7099">
        <v>0</v>
      </c>
      <c r="P7099">
        <v>396153</v>
      </c>
      <c r="Q7099">
        <v>0</v>
      </c>
      <c r="R7099">
        <v>0</v>
      </c>
      <c r="S7099">
        <v>396153</v>
      </c>
      <c r="T7099">
        <v>0</v>
      </c>
      <c r="U7099">
        <v>396153</v>
      </c>
      <c r="V7099">
        <v>6</v>
      </c>
    </row>
    <row r="7100" spans="1:22" x14ac:dyDescent="0.3">
      <c r="A7100">
        <v>202324</v>
      </c>
      <c r="B7100" t="s">
        <v>820</v>
      </c>
      <c r="C7100" t="s">
        <v>821</v>
      </c>
      <c r="D7100" t="s">
        <v>822</v>
      </c>
      <c r="E7100" t="s">
        <v>823</v>
      </c>
      <c r="F7100" t="s">
        <v>876</v>
      </c>
      <c r="G7100" t="s">
        <v>877</v>
      </c>
      <c r="H7100" t="s">
        <v>1018</v>
      </c>
      <c r="I7100">
        <v>887</v>
      </c>
      <c r="J7100" t="s">
        <v>1019</v>
      </c>
      <c r="K7100" t="s">
        <v>828</v>
      </c>
      <c r="L7100" t="s">
        <v>606</v>
      </c>
      <c r="M7100">
        <v>0</v>
      </c>
      <c r="N7100">
        <v>122315</v>
      </c>
      <c r="O7100">
        <v>16307</v>
      </c>
      <c r="P7100">
        <v>430383</v>
      </c>
      <c r="Q7100">
        <v>82499</v>
      </c>
      <c r="R7100">
        <v>772</v>
      </c>
      <c r="S7100">
        <v>652276</v>
      </c>
      <c r="T7100">
        <v>0</v>
      </c>
      <c r="U7100">
        <v>652276</v>
      </c>
      <c r="V7100">
        <v>9</v>
      </c>
    </row>
    <row r="7101" spans="1:22" x14ac:dyDescent="0.3">
      <c r="A7101">
        <v>202122</v>
      </c>
      <c r="B7101" t="s">
        <v>820</v>
      </c>
      <c r="C7101" t="s">
        <v>821</v>
      </c>
      <c r="D7101" t="s">
        <v>822</v>
      </c>
      <c r="E7101" t="s">
        <v>823</v>
      </c>
      <c r="F7101" t="s">
        <v>876</v>
      </c>
      <c r="G7101" t="s">
        <v>877</v>
      </c>
      <c r="H7101" t="s">
        <v>1018</v>
      </c>
      <c r="I7101">
        <v>887</v>
      </c>
      <c r="J7101" t="s">
        <v>1019</v>
      </c>
      <c r="K7101" t="s">
        <v>828</v>
      </c>
      <c r="L7101" t="s">
        <v>609</v>
      </c>
      <c r="M7101" t="s">
        <v>829</v>
      </c>
      <c r="N7101" t="s">
        <v>829</v>
      </c>
      <c r="O7101" t="s">
        <v>829</v>
      </c>
      <c r="P7101" t="s">
        <v>829</v>
      </c>
      <c r="Q7101">
        <v>0</v>
      </c>
      <c r="R7101" t="s">
        <v>829</v>
      </c>
      <c r="S7101">
        <v>0</v>
      </c>
      <c r="T7101">
        <v>0</v>
      </c>
      <c r="U7101">
        <v>0</v>
      </c>
      <c r="V7101">
        <v>0</v>
      </c>
    </row>
    <row r="7102" spans="1:22" x14ac:dyDescent="0.3">
      <c r="A7102">
        <v>202223</v>
      </c>
      <c r="B7102" t="s">
        <v>820</v>
      </c>
      <c r="C7102" t="s">
        <v>821</v>
      </c>
      <c r="D7102" t="s">
        <v>822</v>
      </c>
      <c r="E7102" t="s">
        <v>823</v>
      </c>
      <c r="F7102" t="s">
        <v>876</v>
      </c>
      <c r="G7102" t="s">
        <v>877</v>
      </c>
      <c r="H7102" t="s">
        <v>1018</v>
      </c>
      <c r="I7102">
        <v>887</v>
      </c>
      <c r="J7102" t="s">
        <v>1019</v>
      </c>
      <c r="K7102" t="s">
        <v>828</v>
      </c>
      <c r="L7102" t="s">
        <v>609</v>
      </c>
      <c r="M7102" t="s">
        <v>829</v>
      </c>
      <c r="N7102" t="s">
        <v>829</v>
      </c>
      <c r="O7102" t="s">
        <v>829</v>
      </c>
      <c r="P7102" t="s">
        <v>829</v>
      </c>
      <c r="Q7102">
        <v>0</v>
      </c>
      <c r="R7102" t="s">
        <v>829</v>
      </c>
      <c r="S7102">
        <v>0</v>
      </c>
      <c r="T7102">
        <v>0</v>
      </c>
      <c r="U7102">
        <v>0</v>
      </c>
      <c r="V7102">
        <v>0</v>
      </c>
    </row>
    <row r="7103" spans="1:22" x14ac:dyDescent="0.3">
      <c r="A7103">
        <v>202122</v>
      </c>
      <c r="B7103" t="s">
        <v>820</v>
      </c>
      <c r="C7103" t="s">
        <v>821</v>
      </c>
      <c r="D7103" t="s">
        <v>822</v>
      </c>
      <c r="E7103" t="s">
        <v>823</v>
      </c>
      <c r="F7103" t="s">
        <v>876</v>
      </c>
      <c r="G7103" t="s">
        <v>877</v>
      </c>
      <c r="H7103" t="s">
        <v>1018</v>
      </c>
      <c r="I7103">
        <v>887</v>
      </c>
      <c r="J7103" t="s">
        <v>1019</v>
      </c>
      <c r="K7103" t="s">
        <v>828</v>
      </c>
      <c r="L7103" t="s">
        <v>830</v>
      </c>
      <c r="M7103">
        <v>0</v>
      </c>
      <c r="N7103">
        <v>0</v>
      </c>
      <c r="O7103">
        <v>0</v>
      </c>
      <c r="P7103">
        <v>268991</v>
      </c>
      <c r="Q7103">
        <v>0</v>
      </c>
      <c r="R7103">
        <v>0</v>
      </c>
      <c r="S7103">
        <v>268991</v>
      </c>
      <c r="T7103">
        <v>0</v>
      </c>
      <c r="U7103">
        <v>268991</v>
      </c>
      <c r="V7103">
        <v>4</v>
      </c>
    </row>
    <row r="7104" spans="1:22" x14ac:dyDescent="0.3">
      <c r="A7104">
        <v>202223</v>
      </c>
      <c r="B7104" t="s">
        <v>820</v>
      </c>
      <c r="C7104" t="s">
        <v>821</v>
      </c>
      <c r="D7104" t="s">
        <v>822</v>
      </c>
      <c r="E7104" t="s">
        <v>823</v>
      </c>
      <c r="F7104" t="s">
        <v>876</v>
      </c>
      <c r="G7104" t="s">
        <v>877</v>
      </c>
      <c r="H7104" t="s">
        <v>1018</v>
      </c>
      <c r="I7104">
        <v>887</v>
      </c>
      <c r="J7104" t="s">
        <v>1019</v>
      </c>
      <c r="K7104" t="s">
        <v>828</v>
      </c>
      <c r="L7104" t="s">
        <v>830</v>
      </c>
      <c r="M7104">
        <v>0</v>
      </c>
      <c r="N7104">
        <v>0</v>
      </c>
      <c r="O7104">
        <v>0</v>
      </c>
      <c r="P7104">
        <v>326628</v>
      </c>
      <c r="Q7104">
        <v>0</v>
      </c>
      <c r="R7104">
        <v>0</v>
      </c>
      <c r="S7104">
        <v>326628</v>
      </c>
      <c r="T7104">
        <v>0</v>
      </c>
      <c r="U7104">
        <v>326628</v>
      </c>
      <c r="V7104">
        <v>5</v>
      </c>
    </row>
    <row r="7105" spans="1:22" x14ac:dyDescent="0.3">
      <c r="A7105">
        <v>202324</v>
      </c>
      <c r="B7105" t="s">
        <v>820</v>
      </c>
      <c r="C7105" t="s">
        <v>821</v>
      </c>
      <c r="D7105" t="s">
        <v>822</v>
      </c>
      <c r="E7105" t="s">
        <v>823</v>
      </c>
      <c r="F7105" t="s">
        <v>876</v>
      </c>
      <c r="G7105" t="s">
        <v>877</v>
      </c>
      <c r="H7105" t="s">
        <v>1018</v>
      </c>
      <c r="I7105">
        <v>887</v>
      </c>
      <c r="J7105" t="s">
        <v>1019</v>
      </c>
      <c r="K7105" t="s">
        <v>828</v>
      </c>
      <c r="L7105" t="s">
        <v>830</v>
      </c>
      <c r="M7105">
        <v>0</v>
      </c>
      <c r="N7105">
        <v>0</v>
      </c>
      <c r="O7105">
        <v>0</v>
      </c>
      <c r="P7105">
        <v>276765</v>
      </c>
      <c r="Q7105">
        <v>0</v>
      </c>
      <c r="R7105">
        <v>0</v>
      </c>
      <c r="S7105">
        <v>276765</v>
      </c>
      <c r="T7105">
        <v>0</v>
      </c>
      <c r="U7105">
        <v>276765</v>
      </c>
      <c r="V7105">
        <v>4</v>
      </c>
    </row>
    <row r="7106" spans="1:22" x14ac:dyDescent="0.3">
      <c r="A7106">
        <v>202122</v>
      </c>
      <c r="B7106" t="s">
        <v>820</v>
      </c>
      <c r="C7106" t="s">
        <v>821</v>
      </c>
      <c r="D7106" t="s">
        <v>822</v>
      </c>
      <c r="E7106" t="s">
        <v>823</v>
      </c>
      <c r="F7106" t="s">
        <v>876</v>
      </c>
      <c r="G7106" t="s">
        <v>877</v>
      </c>
      <c r="H7106" t="s">
        <v>1018</v>
      </c>
      <c r="I7106">
        <v>887</v>
      </c>
      <c r="J7106" t="s">
        <v>1019</v>
      </c>
      <c r="K7106" t="s">
        <v>828</v>
      </c>
      <c r="L7106" t="s">
        <v>537</v>
      </c>
      <c r="M7106">
        <v>0</v>
      </c>
      <c r="N7106">
        <v>957188</v>
      </c>
      <c r="O7106">
        <v>11254745</v>
      </c>
      <c r="P7106">
        <v>1171055</v>
      </c>
      <c r="Q7106">
        <v>67817</v>
      </c>
      <c r="R7106">
        <v>0</v>
      </c>
      <c r="S7106">
        <v>13450805</v>
      </c>
      <c r="T7106">
        <v>120117</v>
      </c>
      <c r="U7106">
        <v>13330688</v>
      </c>
      <c r="V7106">
        <v>185</v>
      </c>
    </row>
    <row r="7107" spans="1:22" x14ac:dyDescent="0.3">
      <c r="A7107">
        <v>202223</v>
      </c>
      <c r="B7107" t="s">
        <v>820</v>
      </c>
      <c r="C7107" t="s">
        <v>821</v>
      </c>
      <c r="D7107" t="s">
        <v>822</v>
      </c>
      <c r="E7107" t="s">
        <v>823</v>
      </c>
      <c r="F7107" t="s">
        <v>876</v>
      </c>
      <c r="G7107" t="s">
        <v>877</v>
      </c>
      <c r="H7107" t="s">
        <v>1018</v>
      </c>
      <c r="I7107">
        <v>887</v>
      </c>
      <c r="J7107" t="s">
        <v>1019</v>
      </c>
      <c r="K7107" t="s">
        <v>828</v>
      </c>
      <c r="L7107" t="s">
        <v>537</v>
      </c>
      <c r="M7107">
        <v>0</v>
      </c>
      <c r="N7107">
        <v>4937713</v>
      </c>
      <c r="O7107">
        <v>3574572</v>
      </c>
      <c r="P7107">
        <v>194651</v>
      </c>
      <c r="Q7107">
        <v>17518</v>
      </c>
      <c r="R7107">
        <v>0</v>
      </c>
      <c r="S7107">
        <v>8724454</v>
      </c>
      <c r="T7107">
        <v>0</v>
      </c>
      <c r="U7107">
        <v>8724454</v>
      </c>
      <c r="V7107">
        <v>122</v>
      </c>
    </row>
    <row r="7108" spans="1:22" x14ac:dyDescent="0.3">
      <c r="A7108">
        <v>202324</v>
      </c>
      <c r="B7108" t="s">
        <v>820</v>
      </c>
      <c r="C7108" t="s">
        <v>821</v>
      </c>
      <c r="D7108" t="s">
        <v>822</v>
      </c>
      <c r="E7108" t="s">
        <v>823</v>
      </c>
      <c r="F7108" t="s">
        <v>876</v>
      </c>
      <c r="G7108" t="s">
        <v>877</v>
      </c>
      <c r="H7108" t="s">
        <v>1018</v>
      </c>
      <c r="I7108">
        <v>887</v>
      </c>
      <c r="J7108" t="s">
        <v>1019</v>
      </c>
      <c r="K7108" t="s">
        <v>828</v>
      </c>
      <c r="L7108" t="s">
        <v>537</v>
      </c>
      <c r="M7108">
        <v>0</v>
      </c>
      <c r="N7108">
        <v>1938081</v>
      </c>
      <c r="O7108">
        <v>312179</v>
      </c>
      <c r="P7108">
        <v>4832288</v>
      </c>
      <c r="Q7108">
        <v>146688</v>
      </c>
      <c r="R7108">
        <v>6937</v>
      </c>
      <c r="S7108">
        <v>7236173</v>
      </c>
      <c r="T7108">
        <v>0</v>
      </c>
      <c r="U7108">
        <v>7236173</v>
      </c>
      <c r="V7108">
        <v>103</v>
      </c>
    </row>
    <row r="7109" spans="1:22" x14ac:dyDescent="0.3">
      <c r="A7109">
        <v>202122</v>
      </c>
      <c r="B7109" t="s">
        <v>820</v>
      </c>
      <c r="C7109" t="s">
        <v>821</v>
      </c>
      <c r="D7109" t="s">
        <v>822</v>
      </c>
      <c r="E7109" t="s">
        <v>823</v>
      </c>
      <c r="F7109" t="s">
        <v>876</v>
      </c>
      <c r="G7109" t="s">
        <v>877</v>
      </c>
      <c r="H7109" t="s">
        <v>1018</v>
      </c>
      <c r="I7109">
        <v>887</v>
      </c>
      <c r="J7109" t="s">
        <v>1019</v>
      </c>
      <c r="K7109" t="s">
        <v>828</v>
      </c>
      <c r="L7109" t="s">
        <v>572</v>
      </c>
      <c r="M7109">
        <v>0</v>
      </c>
      <c r="N7109">
        <v>0</v>
      </c>
      <c r="O7109">
        <v>0</v>
      </c>
      <c r="P7109">
        <v>20155821</v>
      </c>
      <c r="Q7109">
        <v>0</v>
      </c>
      <c r="R7109">
        <v>0</v>
      </c>
      <c r="S7109">
        <v>20155821</v>
      </c>
      <c r="T7109">
        <v>111464</v>
      </c>
      <c r="U7109">
        <v>20044357</v>
      </c>
      <c r="V7109">
        <v>279</v>
      </c>
    </row>
    <row r="7110" spans="1:22" x14ac:dyDescent="0.3">
      <c r="A7110">
        <v>202223</v>
      </c>
      <c r="B7110" t="s">
        <v>820</v>
      </c>
      <c r="C7110" t="s">
        <v>821</v>
      </c>
      <c r="D7110" t="s">
        <v>822</v>
      </c>
      <c r="E7110" t="s">
        <v>823</v>
      </c>
      <c r="F7110" t="s">
        <v>876</v>
      </c>
      <c r="G7110" t="s">
        <v>877</v>
      </c>
      <c r="H7110" t="s">
        <v>1018</v>
      </c>
      <c r="I7110">
        <v>887</v>
      </c>
      <c r="J7110" t="s">
        <v>1019</v>
      </c>
      <c r="K7110" t="s">
        <v>828</v>
      </c>
      <c r="L7110" t="s">
        <v>572</v>
      </c>
      <c r="M7110">
        <v>0</v>
      </c>
      <c r="N7110">
        <v>9838318</v>
      </c>
      <c r="O7110">
        <v>7122280</v>
      </c>
      <c r="P7110">
        <v>387839</v>
      </c>
      <c r="Q7110">
        <v>34906</v>
      </c>
      <c r="R7110">
        <v>11435673</v>
      </c>
      <c r="S7110">
        <v>28819016</v>
      </c>
      <c r="T7110">
        <v>388545</v>
      </c>
      <c r="U7110">
        <v>28430471</v>
      </c>
      <c r="V7110">
        <v>398</v>
      </c>
    </row>
    <row r="7111" spans="1:22" x14ac:dyDescent="0.3">
      <c r="A7111">
        <v>202324</v>
      </c>
      <c r="B7111" t="s">
        <v>820</v>
      </c>
      <c r="C7111" t="s">
        <v>821</v>
      </c>
      <c r="D7111" t="s">
        <v>822</v>
      </c>
      <c r="E7111" t="s">
        <v>823</v>
      </c>
      <c r="F7111" t="s">
        <v>876</v>
      </c>
      <c r="G7111" t="s">
        <v>877</v>
      </c>
      <c r="H7111" t="s">
        <v>1018</v>
      </c>
      <c r="I7111">
        <v>887</v>
      </c>
      <c r="J7111" t="s">
        <v>1019</v>
      </c>
      <c r="K7111" t="s">
        <v>828</v>
      </c>
      <c r="L7111" t="s">
        <v>572</v>
      </c>
      <c r="M7111">
        <v>0</v>
      </c>
      <c r="N7111">
        <v>4315567</v>
      </c>
      <c r="O7111">
        <v>488464</v>
      </c>
      <c r="P7111">
        <v>20762586</v>
      </c>
      <c r="Q7111">
        <v>3364881</v>
      </c>
      <c r="R7111">
        <v>29642</v>
      </c>
      <c r="S7111">
        <v>28961140</v>
      </c>
      <c r="T7111">
        <v>0</v>
      </c>
      <c r="U7111">
        <v>28961140</v>
      </c>
      <c r="V7111">
        <v>414</v>
      </c>
    </row>
    <row r="7112" spans="1:22" x14ac:dyDescent="0.3">
      <c r="A7112">
        <v>202122</v>
      </c>
      <c r="B7112" t="s">
        <v>820</v>
      </c>
      <c r="C7112" t="s">
        <v>821</v>
      </c>
      <c r="D7112" t="s">
        <v>822</v>
      </c>
      <c r="E7112" t="s">
        <v>823</v>
      </c>
      <c r="F7112" t="s">
        <v>876</v>
      </c>
      <c r="G7112" t="s">
        <v>877</v>
      </c>
      <c r="H7112" t="s">
        <v>1018</v>
      </c>
      <c r="I7112">
        <v>887</v>
      </c>
      <c r="J7112" t="s">
        <v>1019</v>
      </c>
      <c r="K7112" t="s">
        <v>828</v>
      </c>
      <c r="L7112" t="s">
        <v>539</v>
      </c>
      <c r="M7112">
        <v>0</v>
      </c>
      <c r="N7112">
        <v>0</v>
      </c>
      <c r="O7112">
        <v>0</v>
      </c>
      <c r="P7112" t="s">
        <v>829</v>
      </c>
      <c r="Q7112" t="s">
        <v>829</v>
      </c>
      <c r="R7112" t="s">
        <v>829</v>
      </c>
      <c r="S7112">
        <v>0</v>
      </c>
      <c r="T7112">
        <v>0</v>
      </c>
      <c r="U7112">
        <v>0</v>
      </c>
      <c r="V7112">
        <v>0</v>
      </c>
    </row>
    <row r="7113" spans="1:22" x14ac:dyDescent="0.3">
      <c r="A7113">
        <v>202223</v>
      </c>
      <c r="B7113" t="s">
        <v>820</v>
      </c>
      <c r="C7113" t="s">
        <v>821</v>
      </c>
      <c r="D7113" t="s">
        <v>822</v>
      </c>
      <c r="E7113" t="s">
        <v>823</v>
      </c>
      <c r="F7113" t="s">
        <v>876</v>
      </c>
      <c r="G7113" t="s">
        <v>877</v>
      </c>
      <c r="H7113" t="s">
        <v>1018</v>
      </c>
      <c r="I7113">
        <v>887</v>
      </c>
      <c r="J7113" t="s">
        <v>1019</v>
      </c>
      <c r="K7113" t="s">
        <v>828</v>
      </c>
      <c r="L7113" t="s">
        <v>539</v>
      </c>
      <c r="M7113">
        <v>0</v>
      </c>
      <c r="N7113">
        <v>0</v>
      </c>
      <c r="O7113">
        <v>0</v>
      </c>
      <c r="P7113" t="s">
        <v>829</v>
      </c>
      <c r="Q7113" t="s">
        <v>829</v>
      </c>
      <c r="R7113" t="s">
        <v>829</v>
      </c>
      <c r="S7113">
        <v>0</v>
      </c>
      <c r="T7113">
        <v>0</v>
      </c>
      <c r="U7113">
        <v>0</v>
      </c>
      <c r="V7113">
        <v>0</v>
      </c>
    </row>
    <row r="7114" spans="1:22" x14ac:dyDescent="0.3">
      <c r="A7114">
        <v>202324</v>
      </c>
      <c r="B7114" t="s">
        <v>820</v>
      </c>
      <c r="C7114" t="s">
        <v>821</v>
      </c>
      <c r="D7114" t="s">
        <v>822</v>
      </c>
      <c r="E7114" t="s">
        <v>823</v>
      </c>
      <c r="F7114" t="s">
        <v>876</v>
      </c>
      <c r="G7114" t="s">
        <v>877</v>
      </c>
      <c r="H7114" t="s">
        <v>1018</v>
      </c>
      <c r="I7114">
        <v>887</v>
      </c>
      <c r="J7114" t="s">
        <v>1019</v>
      </c>
      <c r="K7114" t="s">
        <v>828</v>
      </c>
      <c r="L7114" t="s">
        <v>539</v>
      </c>
      <c r="M7114">
        <v>0</v>
      </c>
      <c r="N7114">
        <v>0</v>
      </c>
      <c r="O7114">
        <v>0</v>
      </c>
      <c r="P7114" t="s">
        <v>829</v>
      </c>
      <c r="Q7114" t="s">
        <v>829</v>
      </c>
      <c r="R7114" t="s">
        <v>829</v>
      </c>
      <c r="S7114">
        <v>0</v>
      </c>
      <c r="T7114">
        <v>0</v>
      </c>
      <c r="U7114">
        <v>0</v>
      </c>
      <c r="V7114">
        <v>0</v>
      </c>
    </row>
    <row r="7115" spans="1:22" x14ac:dyDescent="0.3">
      <c r="A7115">
        <v>202122</v>
      </c>
      <c r="B7115" t="s">
        <v>820</v>
      </c>
      <c r="C7115" t="s">
        <v>821</v>
      </c>
      <c r="D7115" t="s">
        <v>822</v>
      </c>
      <c r="E7115" t="s">
        <v>823</v>
      </c>
      <c r="F7115" t="s">
        <v>876</v>
      </c>
      <c r="G7115" t="s">
        <v>877</v>
      </c>
      <c r="H7115" t="s">
        <v>1018</v>
      </c>
      <c r="I7115">
        <v>887</v>
      </c>
      <c r="J7115" t="s">
        <v>1019</v>
      </c>
      <c r="K7115" t="s">
        <v>828</v>
      </c>
      <c r="L7115" t="s">
        <v>541</v>
      </c>
      <c r="M7115">
        <v>0</v>
      </c>
      <c r="N7115">
        <v>0</v>
      </c>
      <c r="O7115">
        <v>0</v>
      </c>
      <c r="P7115">
        <v>0</v>
      </c>
      <c r="Q7115">
        <v>0</v>
      </c>
      <c r="R7115">
        <v>0</v>
      </c>
      <c r="S7115">
        <v>0</v>
      </c>
      <c r="T7115">
        <v>0</v>
      </c>
      <c r="U7115">
        <v>0</v>
      </c>
      <c r="V7115">
        <v>0</v>
      </c>
    </row>
    <row r="7116" spans="1:22" x14ac:dyDescent="0.3">
      <c r="A7116">
        <v>202223</v>
      </c>
      <c r="B7116" t="s">
        <v>820</v>
      </c>
      <c r="C7116" t="s">
        <v>821</v>
      </c>
      <c r="D7116" t="s">
        <v>822</v>
      </c>
      <c r="E7116" t="s">
        <v>823</v>
      </c>
      <c r="F7116" t="s">
        <v>876</v>
      </c>
      <c r="G7116" t="s">
        <v>877</v>
      </c>
      <c r="H7116" t="s">
        <v>1018</v>
      </c>
      <c r="I7116">
        <v>887</v>
      </c>
      <c r="J7116" t="s">
        <v>1019</v>
      </c>
      <c r="K7116" t="s">
        <v>828</v>
      </c>
      <c r="L7116" t="s">
        <v>541</v>
      </c>
      <c r="M7116">
        <v>0</v>
      </c>
      <c r="N7116">
        <v>373593</v>
      </c>
      <c r="O7116">
        <v>0</v>
      </c>
      <c r="P7116">
        <v>0</v>
      </c>
      <c r="Q7116">
        <v>0</v>
      </c>
      <c r="R7116">
        <v>0</v>
      </c>
      <c r="S7116">
        <v>373593</v>
      </c>
      <c r="T7116">
        <v>0</v>
      </c>
      <c r="U7116">
        <v>373593</v>
      </c>
      <c r="V7116">
        <v>5</v>
      </c>
    </row>
    <row r="7117" spans="1:22" x14ac:dyDescent="0.3">
      <c r="A7117">
        <v>202324</v>
      </c>
      <c r="B7117" t="s">
        <v>820</v>
      </c>
      <c r="C7117" t="s">
        <v>821</v>
      </c>
      <c r="D7117" t="s">
        <v>822</v>
      </c>
      <c r="E7117" t="s">
        <v>823</v>
      </c>
      <c r="F7117" t="s">
        <v>876</v>
      </c>
      <c r="G7117" t="s">
        <v>877</v>
      </c>
      <c r="H7117" t="s">
        <v>1018</v>
      </c>
      <c r="I7117">
        <v>887</v>
      </c>
      <c r="J7117" t="s">
        <v>1019</v>
      </c>
      <c r="K7117" t="s">
        <v>828</v>
      </c>
      <c r="L7117" t="s">
        <v>541</v>
      </c>
      <c r="M7117">
        <v>0</v>
      </c>
      <c r="N7117">
        <v>102913</v>
      </c>
      <c r="O7117">
        <v>0</v>
      </c>
      <c r="P7117">
        <v>0</v>
      </c>
      <c r="Q7117">
        <v>0</v>
      </c>
      <c r="R7117">
        <v>0</v>
      </c>
      <c r="S7117">
        <v>102913</v>
      </c>
      <c r="T7117">
        <v>0</v>
      </c>
      <c r="U7117">
        <v>102913</v>
      </c>
      <c r="V7117">
        <v>1</v>
      </c>
    </row>
    <row r="7118" spans="1:22" x14ac:dyDescent="0.3">
      <c r="A7118">
        <v>202122</v>
      </c>
      <c r="B7118" t="s">
        <v>820</v>
      </c>
      <c r="C7118" t="s">
        <v>821</v>
      </c>
      <c r="D7118" t="s">
        <v>822</v>
      </c>
      <c r="E7118" t="s">
        <v>823</v>
      </c>
      <c r="F7118" t="s">
        <v>876</v>
      </c>
      <c r="G7118" t="s">
        <v>877</v>
      </c>
      <c r="H7118" t="s">
        <v>1018</v>
      </c>
      <c r="I7118">
        <v>887</v>
      </c>
      <c r="J7118" t="s">
        <v>1019</v>
      </c>
      <c r="K7118" t="s">
        <v>828</v>
      </c>
      <c r="L7118" t="s">
        <v>831</v>
      </c>
      <c r="M7118" t="s">
        <v>829</v>
      </c>
      <c r="N7118" t="s">
        <v>829</v>
      </c>
      <c r="O7118" t="s">
        <v>829</v>
      </c>
      <c r="P7118">
        <v>0</v>
      </c>
      <c r="Q7118">
        <v>0</v>
      </c>
      <c r="R7118" t="s">
        <v>829</v>
      </c>
      <c r="S7118">
        <v>0</v>
      </c>
      <c r="T7118">
        <v>0</v>
      </c>
      <c r="U7118">
        <v>0</v>
      </c>
      <c r="V7118">
        <v>0</v>
      </c>
    </row>
    <row r="7119" spans="1:22" x14ac:dyDescent="0.3">
      <c r="A7119">
        <v>202223</v>
      </c>
      <c r="B7119" t="s">
        <v>820</v>
      </c>
      <c r="C7119" t="s">
        <v>821</v>
      </c>
      <c r="D7119" t="s">
        <v>822</v>
      </c>
      <c r="E7119" t="s">
        <v>823</v>
      </c>
      <c r="F7119" t="s">
        <v>876</v>
      </c>
      <c r="G7119" t="s">
        <v>877</v>
      </c>
      <c r="H7119" t="s">
        <v>1018</v>
      </c>
      <c r="I7119">
        <v>887</v>
      </c>
      <c r="J7119" t="s">
        <v>1019</v>
      </c>
      <c r="K7119" t="s">
        <v>828</v>
      </c>
      <c r="L7119" t="s">
        <v>831</v>
      </c>
      <c r="M7119" t="s">
        <v>829</v>
      </c>
      <c r="N7119" t="s">
        <v>829</v>
      </c>
      <c r="O7119" t="s">
        <v>829</v>
      </c>
      <c r="P7119">
        <v>0</v>
      </c>
      <c r="Q7119">
        <v>0</v>
      </c>
      <c r="R7119" t="s">
        <v>829</v>
      </c>
      <c r="S7119">
        <v>0</v>
      </c>
      <c r="T7119">
        <v>0</v>
      </c>
      <c r="U7119">
        <v>0</v>
      </c>
      <c r="V7119">
        <v>0</v>
      </c>
    </row>
    <row r="7120" spans="1:22" x14ac:dyDescent="0.3">
      <c r="A7120">
        <v>202324</v>
      </c>
      <c r="B7120" t="s">
        <v>820</v>
      </c>
      <c r="C7120" t="s">
        <v>821</v>
      </c>
      <c r="D7120" t="s">
        <v>822</v>
      </c>
      <c r="E7120" t="s">
        <v>823</v>
      </c>
      <c r="F7120" t="s">
        <v>876</v>
      </c>
      <c r="G7120" t="s">
        <v>877</v>
      </c>
      <c r="H7120" t="s">
        <v>1018</v>
      </c>
      <c r="I7120">
        <v>887</v>
      </c>
      <c r="J7120" t="s">
        <v>1019</v>
      </c>
      <c r="K7120" t="s">
        <v>828</v>
      </c>
      <c r="L7120" t="s">
        <v>831</v>
      </c>
      <c r="M7120" t="s">
        <v>829</v>
      </c>
      <c r="N7120" t="s">
        <v>829</v>
      </c>
      <c r="O7120" t="s">
        <v>829</v>
      </c>
      <c r="P7120">
        <v>0</v>
      </c>
      <c r="Q7120">
        <v>0</v>
      </c>
      <c r="R7120" t="s">
        <v>829</v>
      </c>
      <c r="S7120">
        <v>0</v>
      </c>
      <c r="T7120">
        <v>0</v>
      </c>
      <c r="U7120">
        <v>0</v>
      </c>
      <c r="V7120">
        <v>0</v>
      </c>
    </row>
    <row r="7121" spans="1:22" x14ac:dyDescent="0.3">
      <c r="A7121">
        <v>202122</v>
      </c>
      <c r="B7121" t="s">
        <v>820</v>
      </c>
      <c r="C7121" t="s">
        <v>821</v>
      </c>
      <c r="D7121" t="s">
        <v>822</v>
      </c>
      <c r="E7121" t="s">
        <v>823</v>
      </c>
      <c r="F7121" t="s">
        <v>876</v>
      </c>
      <c r="G7121" t="s">
        <v>877</v>
      </c>
      <c r="H7121" t="s">
        <v>1018</v>
      </c>
      <c r="I7121">
        <v>887</v>
      </c>
      <c r="J7121" t="s">
        <v>1019</v>
      </c>
      <c r="K7121" t="s">
        <v>828</v>
      </c>
      <c r="L7121" t="s">
        <v>832</v>
      </c>
      <c r="M7121">
        <v>0</v>
      </c>
      <c r="N7121">
        <v>0</v>
      </c>
      <c r="O7121">
        <v>0</v>
      </c>
      <c r="P7121">
        <v>0</v>
      </c>
      <c r="Q7121">
        <v>381578</v>
      </c>
      <c r="R7121">
        <v>0</v>
      </c>
      <c r="S7121">
        <v>381578</v>
      </c>
      <c r="T7121">
        <v>0</v>
      </c>
      <c r="U7121">
        <v>381578</v>
      </c>
      <c r="V7121">
        <v>5</v>
      </c>
    </row>
    <row r="7122" spans="1:22" x14ac:dyDescent="0.3">
      <c r="A7122">
        <v>202223</v>
      </c>
      <c r="B7122" t="s">
        <v>820</v>
      </c>
      <c r="C7122" t="s">
        <v>821</v>
      </c>
      <c r="D7122" t="s">
        <v>822</v>
      </c>
      <c r="E7122" t="s">
        <v>823</v>
      </c>
      <c r="F7122" t="s">
        <v>876</v>
      </c>
      <c r="G7122" t="s">
        <v>877</v>
      </c>
      <c r="H7122" t="s">
        <v>1018</v>
      </c>
      <c r="I7122">
        <v>887</v>
      </c>
      <c r="J7122" t="s">
        <v>1019</v>
      </c>
      <c r="K7122" t="s">
        <v>828</v>
      </c>
      <c r="L7122" t="s">
        <v>832</v>
      </c>
      <c r="M7122">
        <v>0</v>
      </c>
      <c r="N7122">
        <v>0</v>
      </c>
      <c r="O7122">
        <v>0</v>
      </c>
      <c r="P7122">
        <v>876988</v>
      </c>
      <c r="Q7122">
        <v>0</v>
      </c>
      <c r="R7122">
        <v>0</v>
      </c>
      <c r="S7122">
        <v>876988</v>
      </c>
      <c r="T7122">
        <v>222733</v>
      </c>
      <c r="U7122">
        <v>654255</v>
      </c>
      <c r="V7122">
        <v>9</v>
      </c>
    </row>
    <row r="7123" spans="1:22" x14ac:dyDescent="0.3">
      <c r="A7123">
        <v>202324</v>
      </c>
      <c r="B7123" t="s">
        <v>820</v>
      </c>
      <c r="C7123" t="s">
        <v>821</v>
      </c>
      <c r="D7123" t="s">
        <v>822</v>
      </c>
      <c r="E7123" t="s">
        <v>823</v>
      </c>
      <c r="F7123" t="s">
        <v>876</v>
      </c>
      <c r="G7123" t="s">
        <v>877</v>
      </c>
      <c r="H7123" t="s">
        <v>1018</v>
      </c>
      <c r="I7123">
        <v>887</v>
      </c>
      <c r="J7123" t="s">
        <v>1019</v>
      </c>
      <c r="K7123" t="s">
        <v>828</v>
      </c>
      <c r="L7123" t="s">
        <v>832</v>
      </c>
      <c r="M7123">
        <v>0</v>
      </c>
      <c r="N7123">
        <v>33853</v>
      </c>
      <c r="O7123">
        <v>4513</v>
      </c>
      <c r="P7123">
        <v>119115</v>
      </c>
      <c r="Q7123">
        <v>828458</v>
      </c>
      <c r="R7123">
        <v>4014</v>
      </c>
      <c r="S7123">
        <v>989953</v>
      </c>
      <c r="T7123">
        <v>0</v>
      </c>
      <c r="U7123">
        <v>989953</v>
      </c>
      <c r="V7123">
        <v>14</v>
      </c>
    </row>
    <row r="7124" spans="1:22" x14ac:dyDescent="0.3">
      <c r="A7124">
        <v>202122</v>
      </c>
      <c r="B7124" t="s">
        <v>820</v>
      </c>
      <c r="C7124" t="s">
        <v>821</v>
      </c>
      <c r="D7124" t="s">
        <v>822</v>
      </c>
      <c r="E7124" t="s">
        <v>823</v>
      </c>
      <c r="F7124" t="s">
        <v>876</v>
      </c>
      <c r="G7124" t="s">
        <v>877</v>
      </c>
      <c r="H7124" t="s">
        <v>1018</v>
      </c>
      <c r="I7124">
        <v>887</v>
      </c>
      <c r="J7124" t="s">
        <v>1019</v>
      </c>
      <c r="K7124" t="s">
        <v>828</v>
      </c>
      <c r="L7124" t="s">
        <v>544</v>
      </c>
      <c r="M7124">
        <v>0</v>
      </c>
      <c r="N7124">
        <v>0</v>
      </c>
      <c r="O7124">
        <v>0</v>
      </c>
      <c r="P7124">
        <v>0</v>
      </c>
      <c r="Q7124">
        <v>901713</v>
      </c>
      <c r="R7124">
        <v>0</v>
      </c>
      <c r="S7124">
        <v>901713</v>
      </c>
      <c r="T7124">
        <v>0</v>
      </c>
      <c r="U7124">
        <v>901713</v>
      </c>
      <c r="V7124">
        <v>13</v>
      </c>
    </row>
    <row r="7125" spans="1:22" x14ac:dyDescent="0.3">
      <c r="A7125">
        <v>202223</v>
      </c>
      <c r="B7125" t="s">
        <v>820</v>
      </c>
      <c r="C7125" t="s">
        <v>821</v>
      </c>
      <c r="D7125" t="s">
        <v>822</v>
      </c>
      <c r="E7125" t="s">
        <v>823</v>
      </c>
      <c r="F7125" t="s">
        <v>876</v>
      </c>
      <c r="G7125" t="s">
        <v>877</v>
      </c>
      <c r="H7125" t="s">
        <v>1018</v>
      </c>
      <c r="I7125">
        <v>887</v>
      </c>
      <c r="J7125" t="s">
        <v>1019</v>
      </c>
      <c r="K7125" t="s">
        <v>828</v>
      </c>
      <c r="L7125" t="s">
        <v>544</v>
      </c>
      <c r="M7125">
        <v>0</v>
      </c>
      <c r="N7125">
        <v>0</v>
      </c>
      <c r="O7125">
        <v>0</v>
      </c>
      <c r="P7125">
        <v>0</v>
      </c>
      <c r="Q7125">
        <v>0</v>
      </c>
      <c r="R7125">
        <v>0</v>
      </c>
      <c r="S7125">
        <v>0</v>
      </c>
      <c r="T7125">
        <v>0</v>
      </c>
      <c r="U7125">
        <v>0</v>
      </c>
      <c r="V7125">
        <v>0</v>
      </c>
    </row>
    <row r="7126" spans="1:22" x14ac:dyDescent="0.3">
      <c r="A7126">
        <v>202324</v>
      </c>
      <c r="B7126" t="s">
        <v>820</v>
      </c>
      <c r="C7126" t="s">
        <v>821</v>
      </c>
      <c r="D7126" t="s">
        <v>822</v>
      </c>
      <c r="E7126" t="s">
        <v>823</v>
      </c>
      <c r="F7126" t="s">
        <v>876</v>
      </c>
      <c r="G7126" t="s">
        <v>877</v>
      </c>
      <c r="H7126" t="s">
        <v>1018</v>
      </c>
      <c r="I7126">
        <v>887</v>
      </c>
      <c r="J7126" t="s">
        <v>1019</v>
      </c>
      <c r="K7126" t="s">
        <v>828</v>
      </c>
      <c r="L7126" t="s">
        <v>544</v>
      </c>
      <c r="M7126">
        <v>0</v>
      </c>
      <c r="N7126">
        <v>0</v>
      </c>
      <c r="O7126">
        <v>0</v>
      </c>
      <c r="P7126">
        <v>0</v>
      </c>
      <c r="Q7126">
        <v>0</v>
      </c>
      <c r="R7126">
        <v>0</v>
      </c>
      <c r="S7126">
        <v>0</v>
      </c>
      <c r="T7126">
        <v>0</v>
      </c>
      <c r="U7126">
        <v>0</v>
      </c>
      <c r="V7126">
        <v>0</v>
      </c>
    </row>
    <row r="7127" spans="1:22" x14ac:dyDescent="0.3">
      <c r="A7127">
        <v>202122</v>
      </c>
      <c r="B7127" t="s">
        <v>820</v>
      </c>
      <c r="C7127" t="s">
        <v>821</v>
      </c>
      <c r="D7127" t="s">
        <v>822</v>
      </c>
      <c r="E7127" t="s">
        <v>823</v>
      </c>
      <c r="F7127" t="s">
        <v>876</v>
      </c>
      <c r="G7127" t="s">
        <v>877</v>
      </c>
      <c r="H7127" t="s">
        <v>1018</v>
      </c>
      <c r="I7127">
        <v>887</v>
      </c>
      <c r="J7127" t="s">
        <v>1019</v>
      </c>
      <c r="K7127" t="s">
        <v>828</v>
      </c>
      <c r="L7127" t="s">
        <v>600</v>
      </c>
      <c r="M7127" t="s">
        <v>829</v>
      </c>
      <c r="N7127" t="s">
        <v>829</v>
      </c>
      <c r="O7127" t="s">
        <v>829</v>
      </c>
      <c r="P7127">
        <v>0</v>
      </c>
      <c r="Q7127">
        <v>0</v>
      </c>
      <c r="R7127" t="s">
        <v>829</v>
      </c>
      <c r="S7127">
        <v>0</v>
      </c>
      <c r="T7127">
        <v>0</v>
      </c>
      <c r="U7127">
        <v>0</v>
      </c>
      <c r="V7127">
        <v>0</v>
      </c>
    </row>
    <row r="7128" spans="1:22" x14ac:dyDescent="0.3">
      <c r="A7128">
        <v>202223</v>
      </c>
      <c r="B7128" t="s">
        <v>820</v>
      </c>
      <c r="C7128" t="s">
        <v>821</v>
      </c>
      <c r="D7128" t="s">
        <v>822</v>
      </c>
      <c r="E7128" t="s">
        <v>823</v>
      </c>
      <c r="F7128" t="s">
        <v>876</v>
      </c>
      <c r="G7128" t="s">
        <v>877</v>
      </c>
      <c r="H7128" t="s">
        <v>1018</v>
      </c>
      <c r="I7128">
        <v>887</v>
      </c>
      <c r="J7128" t="s">
        <v>1019</v>
      </c>
      <c r="K7128" t="s">
        <v>828</v>
      </c>
      <c r="L7128" t="s">
        <v>600</v>
      </c>
      <c r="M7128" t="s">
        <v>829</v>
      </c>
      <c r="N7128" t="s">
        <v>829</v>
      </c>
      <c r="O7128" t="s">
        <v>829</v>
      </c>
      <c r="P7128">
        <v>0</v>
      </c>
      <c r="Q7128">
        <v>0</v>
      </c>
      <c r="R7128" t="s">
        <v>829</v>
      </c>
      <c r="S7128">
        <v>0</v>
      </c>
      <c r="T7128">
        <v>0</v>
      </c>
      <c r="U7128">
        <v>0</v>
      </c>
      <c r="V7128">
        <v>0</v>
      </c>
    </row>
    <row r="7129" spans="1:22" x14ac:dyDescent="0.3">
      <c r="A7129">
        <v>202324</v>
      </c>
      <c r="B7129" t="s">
        <v>820</v>
      </c>
      <c r="C7129" t="s">
        <v>821</v>
      </c>
      <c r="D7129" t="s">
        <v>822</v>
      </c>
      <c r="E7129" t="s">
        <v>823</v>
      </c>
      <c r="F7129" t="s">
        <v>876</v>
      </c>
      <c r="G7129" t="s">
        <v>877</v>
      </c>
      <c r="H7129" t="s">
        <v>1018</v>
      </c>
      <c r="I7129">
        <v>887</v>
      </c>
      <c r="J7129" t="s">
        <v>1019</v>
      </c>
      <c r="K7129" t="s">
        <v>828</v>
      </c>
      <c r="L7129" t="s">
        <v>600</v>
      </c>
      <c r="M7129" t="s">
        <v>829</v>
      </c>
      <c r="N7129" t="s">
        <v>829</v>
      </c>
      <c r="O7129" t="s">
        <v>829</v>
      </c>
      <c r="P7129">
        <v>0</v>
      </c>
      <c r="Q7129">
        <v>0</v>
      </c>
      <c r="R7129" t="s">
        <v>829</v>
      </c>
      <c r="S7129">
        <v>0</v>
      </c>
      <c r="T7129">
        <v>0</v>
      </c>
      <c r="U7129">
        <v>0</v>
      </c>
      <c r="V7129">
        <v>0</v>
      </c>
    </row>
    <row r="7130" spans="1:22" x14ac:dyDescent="0.3">
      <c r="A7130">
        <v>202122</v>
      </c>
      <c r="B7130" t="s">
        <v>820</v>
      </c>
      <c r="C7130" t="s">
        <v>821</v>
      </c>
      <c r="D7130" t="s">
        <v>822</v>
      </c>
      <c r="E7130" t="s">
        <v>823</v>
      </c>
      <c r="F7130" t="s">
        <v>876</v>
      </c>
      <c r="G7130" t="s">
        <v>877</v>
      </c>
      <c r="H7130" t="s">
        <v>1018</v>
      </c>
      <c r="I7130">
        <v>887</v>
      </c>
      <c r="J7130" t="s">
        <v>1019</v>
      </c>
      <c r="K7130" t="s">
        <v>828</v>
      </c>
      <c r="L7130" t="s">
        <v>247</v>
      </c>
      <c r="M7130">
        <v>0</v>
      </c>
      <c r="N7130">
        <v>0</v>
      </c>
      <c r="O7130">
        <v>0</v>
      </c>
      <c r="P7130">
        <v>0</v>
      </c>
      <c r="Q7130">
        <v>0</v>
      </c>
      <c r="R7130">
        <v>0</v>
      </c>
      <c r="S7130">
        <v>0</v>
      </c>
      <c r="T7130">
        <v>0</v>
      </c>
      <c r="U7130">
        <v>0</v>
      </c>
      <c r="V7130">
        <v>0</v>
      </c>
    </row>
    <row r="7131" spans="1:22" x14ac:dyDescent="0.3">
      <c r="A7131">
        <v>202223</v>
      </c>
      <c r="B7131" t="s">
        <v>820</v>
      </c>
      <c r="C7131" t="s">
        <v>821</v>
      </c>
      <c r="D7131" t="s">
        <v>822</v>
      </c>
      <c r="E7131" t="s">
        <v>823</v>
      </c>
      <c r="F7131" t="s">
        <v>876</v>
      </c>
      <c r="G7131" t="s">
        <v>877</v>
      </c>
      <c r="H7131" t="s">
        <v>1018</v>
      </c>
      <c r="I7131">
        <v>887</v>
      </c>
      <c r="J7131" t="s">
        <v>1019</v>
      </c>
      <c r="K7131" t="s">
        <v>828</v>
      </c>
      <c r="L7131" t="s">
        <v>247</v>
      </c>
      <c r="M7131">
        <v>0</v>
      </c>
      <c r="N7131">
        <v>0</v>
      </c>
      <c r="O7131">
        <v>0</v>
      </c>
      <c r="P7131">
        <v>0</v>
      </c>
      <c r="Q7131">
        <v>0</v>
      </c>
      <c r="R7131">
        <v>0</v>
      </c>
      <c r="S7131">
        <v>0</v>
      </c>
      <c r="T7131">
        <v>0</v>
      </c>
      <c r="U7131">
        <v>0</v>
      </c>
      <c r="V7131">
        <v>0</v>
      </c>
    </row>
    <row r="7132" spans="1:22" x14ac:dyDescent="0.3">
      <c r="A7132">
        <v>202324</v>
      </c>
      <c r="B7132" t="s">
        <v>820</v>
      </c>
      <c r="C7132" t="s">
        <v>821</v>
      </c>
      <c r="D7132" t="s">
        <v>822</v>
      </c>
      <c r="E7132" t="s">
        <v>823</v>
      </c>
      <c r="F7132" t="s">
        <v>876</v>
      </c>
      <c r="G7132" t="s">
        <v>877</v>
      </c>
      <c r="H7132" t="s">
        <v>1018</v>
      </c>
      <c r="I7132">
        <v>887</v>
      </c>
      <c r="J7132" t="s">
        <v>1019</v>
      </c>
      <c r="K7132" t="s">
        <v>828</v>
      </c>
      <c r="L7132" t="s">
        <v>247</v>
      </c>
      <c r="M7132">
        <v>0</v>
      </c>
      <c r="N7132">
        <v>0</v>
      </c>
      <c r="O7132">
        <v>0</v>
      </c>
      <c r="P7132">
        <v>0</v>
      </c>
      <c r="Q7132">
        <v>0</v>
      </c>
      <c r="R7132">
        <v>0</v>
      </c>
      <c r="S7132">
        <v>0</v>
      </c>
      <c r="T7132">
        <v>0</v>
      </c>
      <c r="U7132">
        <v>0</v>
      </c>
      <c r="V7132">
        <v>0</v>
      </c>
    </row>
    <row r="7133" spans="1:22" x14ac:dyDescent="0.3">
      <c r="A7133">
        <v>202122</v>
      </c>
      <c r="B7133" t="s">
        <v>820</v>
      </c>
      <c r="C7133" t="s">
        <v>821</v>
      </c>
      <c r="D7133" t="s">
        <v>822</v>
      </c>
      <c r="E7133" t="s">
        <v>823</v>
      </c>
      <c r="F7133" t="s">
        <v>876</v>
      </c>
      <c r="G7133" t="s">
        <v>877</v>
      </c>
      <c r="H7133" t="s">
        <v>1018</v>
      </c>
      <c r="I7133">
        <v>887</v>
      </c>
      <c r="J7133" t="s">
        <v>1019</v>
      </c>
      <c r="K7133" t="s">
        <v>828</v>
      </c>
      <c r="L7133" t="s">
        <v>833</v>
      </c>
      <c r="M7133">
        <v>18001146</v>
      </c>
      <c r="N7133">
        <v>35892863</v>
      </c>
      <c r="O7133">
        <v>17108566</v>
      </c>
      <c r="P7133">
        <v>26762510</v>
      </c>
      <c r="Q7133">
        <v>3381609</v>
      </c>
      <c r="R7133">
        <v>0</v>
      </c>
      <c r="S7133">
        <v>102270735</v>
      </c>
      <c r="T7133">
        <v>488581</v>
      </c>
      <c r="U7133">
        <v>101782154</v>
      </c>
      <c r="V7133" t="s">
        <v>834</v>
      </c>
    </row>
    <row r="7134" spans="1:22" x14ac:dyDescent="0.3">
      <c r="A7134">
        <v>202223</v>
      </c>
      <c r="B7134" t="s">
        <v>820</v>
      </c>
      <c r="C7134" t="s">
        <v>821</v>
      </c>
      <c r="D7134" t="s">
        <v>822</v>
      </c>
      <c r="E7134" t="s">
        <v>823</v>
      </c>
      <c r="F7134" t="s">
        <v>876</v>
      </c>
      <c r="G7134" t="s">
        <v>877</v>
      </c>
      <c r="H7134" t="s">
        <v>1018</v>
      </c>
      <c r="I7134">
        <v>887</v>
      </c>
      <c r="J7134" t="s">
        <v>1019</v>
      </c>
      <c r="K7134" t="s">
        <v>828</v>
      </c>
      <c r="L7134" t="s">
        <v>833</v>
      </c>
      <c r="M7134">
        <v>19113347</v>
      </c>
      <c r="N7134">
        <v>51639019</v>
      </c>
      <c r="O7134">
        <v>16718424</v>
      </c>
      <c r="P7134">
        <v>7578070</v>
      </c>
      <c r="Q7134">
        <v>52741</v>
      </c>
      <c r="R7134">
        <v>11435673</v>
      </c>
      <c r="S7134">
        <v>107206684</v>
      </c>
      <c r="T7134">
        <v>1290763</v>
      </c>
      <c r="U7134">
        <v>105915921</v>
      </c>
      <c r="V7134" t="s">
        <v>834</v>
      </c>
    </row>
    <row r="7135" spans="1:22" x14ac:dyDescent="0.3">
      <c r="A7135">
        <v>202324</v>
      </c>
      <c r="B7135" t="s">
        <v>820</v>
      </c>
      <c r="C7135" t="s">
        <v>821</v>
      </c>
      <c r="D7135" t="s">
        <v>822</v>
      </c>
      <c r="E7135" t="s">
        <v>823</v>
      </c>
      <c r="F7135" t="s">
        <v>876</v>
      </c>
      <c r="G7135" t="s">
        <v>877</v>
      </c>
      <c r="H7135" t="s">
        <v>1018</v>
      </c>
      <c r="I7135">
        <v>887</v>
      </c>
      <c r="J7135" t="s">
        <v>1019</v>
      </c>
      <c r="K7135" t="s">
        <v>828</v>
      </c>
      <c r="L7135" t="s">
        <v>833</v>
      </c>
      <c r="M7135">
        <v>18588525</v>
      </c>
      <c r="N7135">
        <v>42872973</v>
      </c>
      <c r="O7135">
        <v>8350609</v>
      </c>
      <c r="P7135">
        <v>32349219</v>
      </c>
      <c r="Q7135">
        <v>4423226</v>
      </c>
      <c r="R7135">
        <v>41365</v>
      </c>
      <c r="S7135">
        <v>107498492</v>
      </c>
      <c r="T7135">
        <v>61362</v>
      </c>
      <c r="U7135">
        <v>107437130</v>
      </c>
      <c r="V7135" t="s">
        <v>834</v>
      </c>
    </row>
    <row r="7136" spans="1:22" x14ac:dyDescent="0.3">
      <c r="A7136">
        <v>202122</v>
      </c>
      <c r="B7136" t="s">
        <v>820</v>
      </c>
      <c r="C7136" t="s">
        <v>821</v>
      </c>
      <c r="D7136" t="s">
        <v>822</v>
      </c>
      <c r="E7136" t="s">
        <v>823</v>
      </c>
      <c r="F7136" t="s">
        <v>876</v>
      </c>
      <c r="G7136" t="s">
        <v>877</v>
      </c>
      <c r="H7136" t="s">
        <v>1018</v>
      </c>
      <c r="I7136">
        <v>887</v>
      </c>
      <c r="J7136" t="s">
        <v>1019</v>
      </c>
      <c r="K7136" t="s">
        <v>835</v>
      </c>
      <c r="L7136" t="s">
        <v>836</v>
      </c>
      <c r="M7136" t="s">
        <v>829</v>
      </c>
      <c r="N7136" t="s">
        <v>829</v>
      </c>
      <c r="O7136" t="s">
        <v>829</v>
      </c>
      <c r="P7136" t="s">
        <v>829</v>
      </c>
      <c r="Q7136" t="s">
        <v>829</v>
      </c>
      <c r="R7136" t="s">
        <v>829</v>
      </c>
      <c r="S7136">
        <v>93823539</v>
      </c>
      <c r="T7136" t="s">
        <v>829</v>
      </c>
      <c r="U7136" t="s">
        <v>829</v>
      </c>
      <c r="V7136" t="s">
        <v>834</v>
      </c>
    </row>
    <row r="7137" spans="1:22" x14ac:dyDescent="0.3">
      <c r="A7137">
        <v>202223</v>
      </c>
      <c r="B7137" t="s">
        <v>820</v>
      </c>
      <c r="C7137" t="s">
        <v>821</v>
      </c>
      <c r="D7137" t="s">
        <v>822</v>
      </c>
      <c r="E7137" t="s">
        <v>823</v>
      </c>
      <c r="F7137" t="s">
        <v>876</v>
      </c>
      <c r="G7137" t="s">
        <v>877</v>
      </c>
      <c r="H7137" t="s">
        <v>1018</v>
      </c>
      <c r="I7137">
        <v>887</v>
      </c>
      <c r="J7137" t="s">
        <v>1019</v>
      </c>
      <c r="K7137" t="s">
        <v>835</v>
      </c>
      <c r="L7137" t="s">
        <v>836</v>
      </c>
      <c r="M7137" t="s">
        <v>829</v>
      </c>
      <c r="N7137" t="s">
        <v>829</v>
      </c>
      <c r="O7137" t="s">
        <v>829</v>
      </c>
      <c r="P7137" t="s">
        <v>829</v>
      </c>
      <c r="Q7137" t="s">
        <v>829</v>
      </c>
      <c r="R7137" t="s">
        <v>829</v>
      </c>
      <c r="S7137">
        <v>101388316</v>
      </c>
      <c r="T7137" t="s">
        <v>829</v>
      </c>
      <c r="U7137" t="s">
        <v>829</v>
      </c>
      <c r="V7137" t="s">
        <v>834</v>
      </c>
    </row>
    <row r="7138" spans="1:22" x14ac:dyDescent="0.3">
      <c r="A7138">
        <v>202324</v>
      </c>
      <c r="B7138" t="s">
        <v>820</v>
      </c>
      <c r="C7138" t="s">
        <v>821</v>
      </c>
      <c r="D7138" t="s">
        <v>822</v>
      </c>
      <c r="E7138" t="s">
        <v>823</v>
      </c>
      <c r="F7138" t="s">
        <v>876</v>
      </c>
      <c r="G7138" t="s">
        <v>877</v>
      </c>
      <c r="H7138" t="s">
        <v>1018</v>
      </c>
      <c r="I7138">
        <v>887</v>
      </c>
      <c r="J7138" t="s">
        <v>1019</v>
      </c>
      <c r="K7138" t="s">
        <v>835</v>
      </c>
      <c r="L7138" t="s">
        <v>836</v>
      </c>
      <c r="M7138" t="s">
        <v>829</v>
      </c>
      <c r="N7138" t="s">
        <v>829</v>
      </c>
      <c r="O7138" t="s">
        <v>829</v>
      </c>
      <c r="P7138" t="s">
        <v>829</v>
      </c>
      <c r="Q7138" t="s">
        <v>829</v>
      </c>
      <c r="R7138" t="s">
        <v>829</v>
      </c>
      <c r="S7138">
        <v>106313592</v>
      </c>
      <c r="T7138" t="s">
        <v>829</v>
      </c>
      <c r="U7138" t="s">
        <v>829</v>
      </c>
      <c r="V7138" t="s">
        <v>834</v>
      </c>
    </row>
    <row r="7139" spans="1:22" x14ac:dyDescent="0.3">
      <c r="A7139">
        <v>202122</v>
      </c>
      <c r="B7139" t="s">
        <v>820</v>
      </c>
      <c r="C7139" t="s">
        <v>821</v>
      </c>
      <c r="D7139" t="s">
        <v>822</v>
      </c>
      <c r="E7139" t="s">
        <v>823</v>
      </c>
      <c r="F7139" t="s">
        <v>876</v>
      </c>
      <c r="G7139" t="s">
        <v>877</v>
      </c>
      <c r="H7139" t="s">
        <v>1018</v>
      </c>
      <c r="I7139">
        <v>887</v>
      </c>
      <c r="J7139" t="s">
        <v>1019</v>
      </c>
      <c r="K7139" t="s">
        <v>835</v>
      </c>
      <c r="L7139" t="s">
        <v>837</v>
      </c>
      <c r="M7139" t="s">
        <v>829</v>
      </c>
      <c r="N7139" t="s">
        <v>829</v>
      </c>
      <c r="O7139" t="s">
        <v>829</v>
      </c>
      <c r="P7139" t="s">
        <v>829</v>
      </c>
      <c r="Q7139" t="s">
        <v>829</v>
      </c>
      <c r="R7139" t="s">
        <v>829</v>
      </c>
      <c r="S7139">
        <v>0</v>
      </c>
      <c r="T7139" t="s">
        <v>829</v>
      </c>
      <c r="U7139" t="s">
        <v>829</v>
      </c>
      <c r="V7139" t="s">
        <v>834</v>
      </c>
    </row>
    <row r="7140" spans="1:22" x14ac:dyDescent="0.3">
      <c r="A7140">
        <v>202223</v>
      </c>
      <c r="B7140" t="s">
        <v>820</v>
      </c>
      <c r="C7140" t="s">
        <v>821</v>
      </c>
      <c r="D7140" t="s">
        <v>822</v>
      </c>
      <c r="E7140" t="s">
        <v>823</v>
      </c>
      <c r="F7140" t="s">
        <v>876</v>
      </c>
      <c r="G7140" t="s">
        <v>877</v>
      </c>
      <c r="H7140" t="s">
        <v>1018</v>
      </c>
      <c r="I7140">
        <v>887</v>
      </c>
      <c r="J7140" t="s">
        <v>1019</v>
      </c>
      <c r="K7140" t="s">
        <v>835</v>
      </c>
      <c r="L7140" t="s">
        <v>837</v>
      </c>
      <c r="M7140" t="s">
        <v>829</v>
      </c>
      <c r="N7140" t="s">
        <v>829</v>
      </c>
      <c r="O7140" t="s">
        <v>829</v>
      </c>
      <c r="P7140" t="s">
        <v>829</v>
      </c>
      <c r="Q7140" t="s">
        <v>829</v>
      </c>
      <c r="R7140" t="s">
        <v>829</v>
      </c>
      <c r="S7140">
        <v>5720000</v>
      </c>
      <c r="T7140" t="s">
        <v>829</v>
      </c>
      <c r="U7140" t="s">
        <v>829</v>
      </c>
      <c r="V7140">
        <v>0</v>
      </c>
    </row>
    <row r="7141" spans="1:22" x14ac:dyDescent="0.3">
      <c r="A7141">
        <v>202324</v>
      </c>
      <c r="B7141" t="s">
        <v>820</v>
      </c>
      <c r="C7141" t="s">
        <v>821</v>
      </c>
      <c r="D7141" t="s">
        <v>822</v>
      </c>
      <c r="E7141" t="s">
        <v>823</v>
      </c>
      <c r="F7141" t="s">
        <v>876</v>
      </c>
      <c r="G7141" t="s">
        <v>877</v>
      </c>
      <c r="H7141" t="s">
        <v>1018</v>
      </c>
      <c r="I7141">
        <v>887</v>
      </c>
      <c r="J7141" t="s">
        <v>1019</v>
      </c>
      <c r="K7141" t="s">
        <v>835</v>
      </c>
      <c r="L7141" t="s">
        <v>837</v>
      </c>
      <c r="M7141" t="s">
        <v>829</v>
      </c>
      <c r="N7141" t="s">
        <v>829</v>
      </c>
      <c r="O7141" t="s">
        <v>829</v>
      </c>
      <c r="P7141" t="s">
        <v>829</v>
      </c>
      <c r="Q7141" t="s">
        <v>829</v>
      </c>
      <c r="R7141" t="s">
        <v>829</v>
      </c>
      <c r="S7141">
        <v>2213333</v>
      </c>
      <c r="T7141" t="s">
        <v>829</v>
      </c>
      <c r="U7141" t="s">
        <v>829</v>
      </c>
      <c r="V7141">
        <v>0</v>
      </c>
    </row>
    <row r="7142" spans="1:22" x14ac:dyDescent="0.3">
      <c r="A7142">
        <v>202122</v>
      </c>
      <c r="B7142" t="s">
        <v>820</v>
      </c>
      <c r="C7142" t="s">
        <v>821</v>
      </c>
      <c r="D7142" t="s">
        <v>822</v>
      </c>
      <c r="E7142" t="s">
        <v>823</v>
      </c>
      <c r="F7142" t="s">
        <v>876</v>
      </c>
      <c r="G7142" t="s">
        <v>877</v>
      </c>
      <c r="H7142" t="s">
        <v>1018</v>
      </c>
      <c r="I7142">
        <v>887</v>
      </c>
      <c r="J7142" t="s">
        <v>1019</v>
      </c>
      <c r="K7142" t="s">
        <v>835</v>
      </c>
      <c r="L7142" t="s">
        <v>838</v>
      </c>
      <c r="M7142" t="s">
        <v>829</v>
      </c>
      <c r="N7142" t="s">
        <v>829</v>
      </c>
      <c r="O7142" t="s">
        <v>829</v>
      </c>
      <c r="P7142" t="s">
        <v>829</v>
      </c>
      <c r="Q7142" t="s">
        <v>829</v>
      </c>
      <c r="R7142" t="s">
        <v>829</v>
      </c>
      <c r="S7142">
        <v>-16261305</v>
      </c>
      <c r="T7142" t="s">
        <v>829</v>
      </c>
      <c r="U7142" t="s">
        <v>829</v>
      </c>
      <c r="V7142" t="s">
        <v>834</v>
      </c>
    </row>
    <row r="7143" spans="1:22" x14ac:dyDescent="0.3">
      <c r="A7143">
        <v>202223</v>
      </c>
      <c r="B7143" t="s">
        <v>820</v>
      </c>
      <c r="C7143" t="s">
        <v>821</v>
      </c>
      <c r="D7143" t="s">
        <v>822</v>
      </c>
      <c r="E7143" t="s">
        <v>823</v>
      </c>
      <c r="F7143" t="s">
        <v>876</v>
      </c>
      <c r="G7143" t="s">
        <v>877</v>
      </c>
      <c r="H7143" t="s">
        <v>1018</v>
      </c>
      <c r="I7143">
        <v>887</v>
      </c>
      <c r="J7143" t="s">
        <v>1019</v>
      </c>
      <c r="K7143" t="s">
        <v>835</v>
      </c>
      <c r="L7143" t="s">
        <v>838</v>
      </c>
      <c r="M7143" t="s">
        <v>829</v>
      </c>
      <c r="N7143" t="s">
        <v>829</v>
      </c>
      <c r="O7143" t="s">
        <v>829</v>
      </c>
      <c r="P7143" t="s">
        <v>829</v>
      </c>
      <c r="Q7143" t="s">
        <v>829</v>
      </c>
      <c r="R7143" t="s">
        <v>829</v>
      </c>
      <c r="S7143">
        <v>-23529748</v>
      </c>
      <c r="T7143" t="s">
        <v>829</v>
      </c>
      <c r="U7143" t="s">
        <v>829</v>
      </c>
      <c r="V7143" t="s">
        <v>834</v>
      </c>
    </row>
    <row r="7144" spans="1:22" x14ac:dyDescent="0.3">
      <c r="A7144">
        <v>202324</v>
      </c>
      <c r="B7144" t="s">
        <v>820</v>
      </c>
      <c r="C7144" t="s">
        <v>821</v>
      </c>
      <c r="D7144" t="s">
        <v>822</v>
      </c>
      <c r="E7144" t="s">
        <v>823</v>
      </c>
      <c r="F7144" t="s">
        <v>876</v>
      </c>
      <c r="G7144" t="s">
        <v>877</v>
      </c>
      <c r="H7144" t="s">
        <v>1018</v>
      </c>
      <c r="I7144">
        <v>887</v>
      </c>
      <c r="J7144" t="s">
        <v>1019</v>
      </c>
      <c r="K7144" t="s">
        <v>835</v>
      </c>
      <c r="L7144" t="s">
        <v>838</v>
      </c>
      <c r="M7144" t="s">
        <v>829</v>
      </c>
      <c r="N7144" t="s">
        <v>829</v>
      </c>
      <c r="O7144" t="s">
        <v>829</v>
      </c>
      <c r="P7144" t="s">
        <v>829</v>
      </c>
      <c r="Q7144" t="s">
        <v>829</v>
      </c>
      <c r="R7144" t="s">
        <v>829</v>
      </c>
      <c r="S7144">
        <v>-21440000</v>
      </c>
      <c r="T7144" t="s">
        <v>829</v>
      </c>
      <c r="U7144" t="s">
        <v>829</v>
      </c>
      <c r="V7144" t="s">
        <v>834</v>
      </c>
    </row>
    <row r="7145" spans="1:22" x14ac:dyDescent="0.3">
      <c r="A7145">
        <v>202122</v>
      </c>
      <c r="B7145" t="s">
        <v>820</v>
      </c>
      <c r="C7145" t="s">
        <v>821</v>
      </c>
      <c r="D7145" t="s">
        <v>822</v>
      </c>
      <c r="E7145" t="s">
        <v>823</v>
      </c>
      <c r="F7145" t="s">
        <v>876</v>
      </c>
      <c r="G7145" t="s">
        <v>877</v>
      </c>
      <c r="H7145" t="s">
        <v>1018</v>
      </c>
      <c r="I7145">
        <v>887</v>
      </c>
      <c r="J7145" t="s">
        <v>1019</v>
      </c>
      <c r="K7145" t="s">
        <v>835</v>
      </c>
      <c r="L7145" t="s">
        <v>839</v>
      </c>
      <c r="M7145" t="s">
        <v>829</v>
      </c>
      <c r="N7145" t="s">
        <v>829</v>
      </c>
      <c r="O7145" t="s">
        <v>829</v>
      </c>
      <c r="P7145" t="s">
        <v>829</v>
      </c>
      <c r="Q7145" t="s">
        <v>829</v>
      </c>
      <c r="R7145" t="s">
        <v>829</v>
      </c>
      <c r="S7145">
        <v>23529748</v>
      </c>
      <c r="T7145" t="s">
        <v>829</v>
      </c>
      <c r="U7145" t="s">
        <v>829</v>
      </c>
      <c r="V7145" t="s">
        <v>834</v>
      </c>
    </row>
    <row r="7146" spans="1:22" x14ac:dyDescent="0.3">
      <c r="A7146">
        <v>202223</v>
      </c>
      <c r="B7146" t="s">
        <v>820</v>
      </c>
      <c r="C7146" t="s">
        <v>821</v>
      </c>
      <c r="D7146" t="s">
        <v>822</v>
      </c>
      <c r="E7146" t="s">
        <v>823</v>
      </c>
      <c r="F7146" t="s">
        <v>876</v>
      </c>
      <c r="G7146" t="s">
        <v>877</v>
      </c>
      <c r="H7146" t="s">
        <v>1018</v>
      </c>
      <c r="I7146">
        <v>887</v>
      </c>
      <c r="J7146" t="s">
        <v>1019</v>
      </c>
      <c r="K7146" t="s">
        <v>835</v>
      </c>
      <c r="L7146" t="s">
        <v>839</v>
      </c>
      <c r="M7146" t="s">
        <v>829</v>
      </c>
      <c r="N7146" t="s">
        <v>829</v>
      </c>
      <c r="O7146" t="s">
        <v>829</v>
      </c>
      <c r="P7146" t="s">
        <v>829</v>
      </c>
      <c r="Q7146" t="s">
        <v>829</v>
      </c>
      <c r="R7146" t="s">
        <v>829</v>
      </c>
      <c r="S7146">
        <v>21440000</v>
      </c>
      <c r="T7146" t="s">
        <v>829</v>
      </c>
      <c r="U7146" t="s">
        <v>829</v>
      </c>
      <c r="V7146" t="s">
        <v>834</v>
      </c>
    </row>
    <row r="7147" spans="1:22" x14ac:dyDescent="0.3">
      <c r="A7147">
        <v>202324</v>
      </c>
      <c r="B7147" t="s">
        <v>820</v>
      </c>
      <c r="C7147" t="s">
        <v>821</v>
      </c>
      <c r="D7147" t="s">
        <v>822</v>
      </c>
      <c r="E7147" t="s">
        <v>823</v>
      </c>
      <c r="F7147" t="s">
        <v>876</v>
      </c>
      <c r="G7147" t="s">
        <v>877</v>
      </c>
      <c r="H7147" t="s">
        <v>1018</v>
      </c>
      <c r="I7147">
        <v>887</v>
      </c>
      <c r="J7147" t="s">
        <v>1019</v>
      </c>
      <c r="K7147" t="s">
        <v>835</v>
      </c>
      <c r="L7147" t="s">
        <v>839</v>
      </c>
      <c r="M7147" t="s">
        <v>829</v>
      </c>
      <c r="N7147" t="s">
        <v>829</v>
      </c>
      <c r="O7147" t="s">
        <v>829</v>
      </c>
      <c r="P7147" t="s">
        <v>829</v>
      </c>
      <c r="Q7147" t="s">
        <v>829</v>
      </c>
      <c r="R7147" t="s">
        <v>829</v>
      </c>
      <c r="S7147">
        <v>19378461</v>
      </c>
      <c r="T7147" t="s">
        <v>829</v>
      </c>
      <c r="U7147" t="s">
        <v>829</v>
      </c>
      <c r="V7147" t="s">
        <v>834</v>
      </c>
    </row>
    <row r="7148" spans="1:22" x14ac:dyDescent="0.3">
      <c r="A7148">
        <v>202122</v>
      </c>
      <c r="B7148" t="s">
        <v>820</v>
      </c>
      <c r="C7148" t="s">
        <v>821</v>
      </c>
      <c r="D7148" t="s">
        <v>822</v>
      </c>
      <c r="E7148" t="s">
        <v>823</v>
      </c>
      <c r="F7148" t="s">
        <v>876</v>
      </c>
      <c r="G7148" t="s">
        <v>877</v>
      </c>
      <c r="H7148" t="s">
        <v>1018</v>
      </c>
      <c r="I7148">
        <v>887</v>
      </c>
      <c r="J7148" t="s">
        <v>1019</v>
      </c>
      <c r="K7148" t="s">
        <v>835</v>
      </c>
      <c r="L7148" t="s">
        <v>840</v>
      </c>
      <c r="M7148" t="s">
        <v>829</v>
      </c>
      <c r="N7148" t="s">
        <v>829</v>
      </c>
      <c r="O7148" t="s">
        <v>829</v>
      </c>
      <c r="P7148" t="s">
        <v>829</v>
      </c>
      <c r="Q7148" t="s">
        <v>829</v>
      </c>
      <c r="R7148" t="s">
        <v>829</v>
      </c>
      <c r="S7148">
        <v>0</v>
      </c>
      <c r="T7148" t="s">
        <v>829</v>
      </c>
      <c r="U7148" t="s">
        <v>829</v>
      </c>
      <c r="V7148" t="s">
        <v>834</v>
      </c>
    </row>
    <row r="7149" spans="1:22" x14ac:dyDescent="0.3">
      <c r="A7149">
        <v>202223</v>
      </c>
      <c r="B7149" t="s">
        <v>820</v>
      </c>
      <c r="C7149" t="s">
        <v>821</v>
      </c>
      <c r="D7149" t="s">
        <v>822</v>
      </c>
      <c r="E7149" t="s">
        <v>823</v>
      </c>
      <c r="F7149" t="s">
        <v>876</v>
      </c>
      <c r="G7149" t="s">
        <v>877</v>
      </c>
      <c r="H7149" t="s">
        <v>1018</v>
      </c>
      <c r="I7149">
        <v>887</v>
      </c>
      <c r="J7149" t="s">
        <v>1019</v>
      </c>
      <c r="K7149" t="s">
        <v>835</v>
      </c>
      <c r="L7149" t="s">
        <v>840</v>
      </c>
      <c r="M7149" t="s">
        <v>829</v>
      </c>
      <c r="N7149" t="s">
        <v>829</v>
      </c>
      <c r="O7149" t="s">
        <v>829</v>
      </c>
      <c r="P7149" t="s">
        <v>829</v>
      </c>
      <c r="Q7149" t="s">
        <v>829</v>
      </c>
      <c r="R7149" t="s">
        <v>829</v>
      </c>
      <c r="S7149">
        <v>0</v>
      </c>
      <c r="T7149" t="s">
        <v>829</v>
      </c>
      <c r="U7149" t="s">
        <v>829</v>
      </c>
      <c r="V7149" t="s">
        <v>834</v>
      </c>
    </row>
    <row r="7150" spans="1:22" x14ac:dyDescent="0.3">
      <c r="A7150">
        <v>202324</v>
      </c>
      <c r="B7150" t="s">
        <v>820</v>
      </c>
      <c r="C7150" t="s">
        <v>821</v>
      </c>
      <c r="D7150" t="s">
        <v>822</v>
      </c>
      <c r="E7150" t="s">
        <v>823</v>
      </c>
      <c r="F7150" t="s">
        <v>876</v>
      </c>
      <c r="G7150" t="s">
        <v>877</v>
      </c>
      <c r="H7150" t="s">
        <v>1018</v>
      </c>
      <c r="I7150">
        <v>887</v>
      </c>
      <c r="J7150" t="s">
        <v>1019</v>
      </c>
      <c r="K7150" t="s">
        <v>835</v>
      </c>
      <c r="L7150" t="s">
        <v>840</v>
      </c>
      <c r="M7150" t="s">
        <v>829</v>
      </c>
      <c r="N7150" t="s">
        <v>829</v>
      </c>
      <c r="O7150" t="s">
        <v>829</v>
      </c>
      <c r="P7150" t="s">
        <v>829</v>
      </c>
      <c r="Q7150" t="s">
        <v>829</v>
      </c>
      <c r="R7150" t="s">
        <v>829</v>
      </c>
      <c r="S7150">
        <v>0</v>
      </c>
      <c r="T7150" t="s">
        <v>829</v>
      </c>
      <c r="U7150" t="s">
        <v>829</v>
      </c>
      <c r="V7150" t="s">
        <v>834</v>
      </c>
    </row>
    <row r="7151" spans="1:22" x14ac:dyDescent="0.3">
      <c r="A7151">
        <v>202122</v>
      </c>
      <c r="B7151" t="s">
        <v>820</v>
      </c>
      <c r="C7151" t="s">
        <v>821</v>
      </c>
      <c r="D7151" t="s">
        <v>822</v>
      </c>
      <c r="E7151" t="s">
        <v>823</v>
      </c>
      <c r="F7151" t="s">
        <v>876</v>
      </c>
      <c r="G7151" t="s">
        <v>877</v>
      </c>
      <c r="H7151" t="s">
        <v>1018</v>
      </c>
      <c r="I7151">
        <v>887</v>
      </c>
      <c r="J7151" t="s">
        <v>1019</v>
      </c>
      <c r="K7151" t="s">
        <v>835</v>
      </c>
      <c r="L7151" t="s">
        <v>841</v>
      </c>
      <c r="M7151" t="s">
        <v>829</v>
      </c>
      <c r="N7151" t="s">
        <v>829</v>
      </c>
      <c r="O7151" t="s">
        <v>829</v>
      </c>
      <c r="P7151" t="s">
        <v>829</v>
      </c>
      <c r="Q7151" t="s">
        <v>829</v>
      </c>
      <c r="R7151" t="s">
        <v>829</v>
      </c>
      <c r="S7151">
        <v>101782154</v>
      </c>
      <c r="T7151" t="s">
        <v>829</v>
      </c>
      <c r="U7151" t="s">
        <v>829</v>
      </c>
      <c r="V7151" t="s">
        <v>834</v>
      </c>
    </row>
    <row r="7152" spans="1:22" x14ac:dyDescent="0.3">
      <c r="A7152">
        <v>202223</v>
      </c>
      <c r="B7152" t="s">
        <v>820</v>
      </c>
      <c r="C7152" t="s">
        <v>821</v>
      </c>
      <c r="D7152" t="s">
        <v>822</v>
      </c>
      <c r="E7152" t="s">
        <v>823</v>
      </c>
      <c r="F7152" t="s">
        <v>876</v>
      </c>
      <c r="G7152" t="s">
        <v>877</v>
      </c>
      <c r="H7152" t="s">
        <v>1018</v>
      </c>
      <c r="I7152">
        <v>887</v>
      </c>
      <c r="J7152" t="s">
        <v>1019</v>
      </c>
      <c r="K7152" t="s">
        <v>835</v>
      </c>
      <c r="L7152" t="s">
        <v>841</v>
      </c>
      <c r="M7152" t="s">
        <v>829</v>
      </c>
      <c r="N7152" t="s">
        <v>829</v>
      </c>
      <c r="O7152" t="s">
        <v>829</v>
      </c>
      <c r="P7152" t="s">
        <v>829</v>
      </c>
      <c r="Q7152" t="s">
        <v>829</v>
      </c>
      <c r="R7152" t="s">
        <v>829</v>
      </c>
      <c r="S7152">
        <v>105915921</v>
      </c>
      <c r="T7152" t="s">
        <v>829</v>
      </c>
      <c r="U7152" t="s">
        <v>829</v>
      </c>
      <c r="V7152" t="s">
        <v>834</v>
      </c>
    </row>
    <row r="7153" spans="1:22" x14ac:dyDescent="0.3">
      <c r="A7153">
        <v>202324</v>
      </c>
      <c r="B7153" t="s">
        <v>820</v>
      </c>
      <c r="C7153" t="s">
        <v>821</v>
      </c>
      <c r="D7153" t="s">
        <v>822</v>
      </c>
      <c r="E7153" t="s">
        <v>823</v>
      </c>
      <c r="F7153" t="s">
        <v>876</v>
      </c>
      <c r="G7153" t="s">
        <v>877</v>
      </c>
      <c r="H7153" t="s">
        <v>1018</v>
      </c>
      <c r="I7153">
        <v>887</v>
      </c>
      <c r="J7153" t="s">
        <v>1019</v>
      </c>
      <c r="K7153" t="s">
        <v>835</v>
      </c>
      <c r="L7153" t="s">
        <v>841</v>
      </c>
      <c r="M7153" t="s">
        <v>829</v>
      </c>
      <c r="N7153" t="s">
        <v>829</v>
      </c>
      <c r="O7153" t="s">
        <v>829</v>
      </c>
      <c r="P7153" t="s">
        <v>829</v>
      </c>
      <c r="Q7153" t="s">
        <v>829</v>
      </c>
      <c r="R7153" t="s">
        <v>829</v>
      </c>
      <c r="S7153">
        <v>107437130</v>
      </c>
      <c r="T7153" t="s">
        <v>829</v>
      </c>
      <c r="U7153" t="s">
        <v>829</v>
      </c>
      <c r="V7153" t="s">
        <v>834</v>
      </c>
    </row>
    <row r="7154" spans="1:22" x14ac:dyDescent="0.3">
      <c r="A7154">
        <v>202122</v>
      </c>
      <c r="B7154" t="s">
        <v>820</v>
      </c>
      <c r="C7154" t="s">
        <v>821</v>
      </c>
      <c r="D7154" t="s">
        <v>822</v>
      </c>
      <c r="E7154" t="s">
        <v>823</v>
      </c>
      <c r="F7154" t="s">
        <v>876</v>
      </c>
      <c r="G7154" t="s">
        <v>877</v>
      </c>
      <c r="H7154" t="s">
        <v>1018</v>
      </c>
      <c r="I7154">
        <v>887</v>
      </c>
      <c r="J7154" t="s">
        <v>1019</v>
      </c>
      <c r="K7154" t="s">
        <v>842</v>
      </c>
      <c r="L7154" t="s">
        <v>238</v>
      </c>
      <c r="M7154" t="s">
        <v>829</v>
      </c>
      <c r="N7154" t="s">
        <v>829</v>
      </c>
      <c r="O7154" t="s">
        <v>829</v>
      </c>
      <c r="P7154" t="s">
        <v>829</v>
      </c>
      <c r="Q7154" t="s">
        <v>829</v>
      </c>
      <c r="R7154" t="s">
        <v>829</v>
      </c>
      <c r="S7154">
        <v>860023</v>
      </c>
      <c r="T7154">
        <v>248464</v>
      </c>
      <c r="U7154">
        <v>611559</v>
      </c>
      <c r="V7154">
        <v>12</v>
      </c>
    </row>
    <row r="7155" spans="1:22" x14ac:dyDescent="0.3">
      <c r="A7155">
        <v>202223</v>
      </c>
      <c r="B7155" t="s">
        <v>820</v>
      </c>
      <c r="C7155" t="s">
        <v>821</v>
      </c>
      <c r="D7155" t="s">
        <v>822</v>
      </c>
      <c r="E7155" t="s">
        <v>823</v>
      </c>
      <c r="F7155" t="s">
        <v>876</v>
      </c>
      <c r="G7155" t="s">
        <v>877</v>
      </c>
      <c r="H7155" t="s">
        <v>1018</v>
      </c>
      <c r="I7155">
        <v>887</v>
      </c>
      <c r="J7155" t="s">
        <v>1019</v>
      </c>
      <c r="K7155" t="s">
        <v>842</v>
      </c>
      <c r="L7155" t="s">
        <v>238</v>
      </c>
      <c r="M7155" t="s">
        <v>829</v>
      </c>
      <c r="N7155" t="s">
        <v>829</v>
      </c>
      <c r="O7155" t="s">
        <v>829</v>
      </c>
      <c r="P7155" t="s">
        <v>829</v>
      </c>
      <c r="Q7155" t="s">
        <v>829</v>
      </c>
      <c r="R7155" t="s">
        <v>829</v>
      </c>
      <c r="S7155">
        <v>616525</v>
      </c>
      <c r="T7155">
        <v>20880</v>
      </c>
      <c r="U7155">
        <v>595645</v>
      </c>
      <c r="V7155">
        <v>12</v>
      </c>
    </row>
    <row r="7156" spans="1:22" x14ac:dyDescent="0.3">
      <c r="A7156">
        <v>202324</v>
      </c>
      <c r="B7156" t="s">
        <v>820</v>
      </c>
      <c r="C7156" t="s">
        <v>821</v>
      </c>
      <c r="D7156" t="s">
        <v>822</v>
      </c>
      <c r="E7156" t="s">
        <v>823</v>
      </c>
      <c r="F7156" t="s">
        <v>876</v>
      </c>
      <c r="G7156" t="s">
        <v>877</v>
      </c>
      <c r="H7156" t="s">
        <v>1018</v>
      </c>
      <c r="I7156">
        <v>887</v>
      </c>
      <c r="J7156" t="s">
        <v>1019</v>
      </c>
      <c r="K7156" t="s">
        <v>842</v>
      </c>
      <c r="L7156" t="s">
        <v>238</v>
      </c>
      <c r="M7156" t="s">
        <v>829</v>
      </c>
      <c r="N7156" t="s">
        <v>829</v>
      </c>
      <c r="O7156" t="s">
        <v>829</v>
      </c>
      <c r="P7156" t="s">
        <v>829</v>
      </c>
      <c r="Q7156" t="s">
        <v>829</v>
      </c>
      <c r="R7156" t="s">
        <v>829</v>
      </c>
      <c r="S7156">
        <v>1221070</v>
      </c>
      <c r="T7156">
        <v>375733</v>
      </c>
      <c r="U7156">
        <v>845337</v>
      </c>
      <c r="V7156">
        <v>16</v>
      </c>
    </row>
    <row r="7157" spans="1:22" x14ac:dyDescent="0.3">
      <c r="A7157">
        <v>202122</v>
      </c>
      <c r="B7157" t="s">
        <v>820</v>
      </c>
      <c r="C7157" t="s">
        <v>821</v>
      </c>
      <c r="D7157" t="s">
        <v>822</v>
      </c>
      <c r="E7157" t="s">
        <v>823</v>
      </c>
      <c r="F7157" t="s">
        <v>876</v>
      </c>
      <c r="G7157" t="s">
        <v>877</v>
      </c>
      <c r="H7157" t="s">
        <v>1018</v>
      </c>
      <c r="I7157">
        <v>887</v>
      </c>
      <c r="J7157" t="s">
        <v>1019</v>
      </c>
      <c r="K7157" t="s">
        <v>842</v>
      </c>
      <c r="L7157" t="s">
        <v>240</v>
      </c>
      <c r="M7157" t="s">
        <v>829</v>
      </c>
      <c r="N7157" t="s">
        <v>829</v>
      </c>
      <c r="O7157" t="s">
        <v>829</v>
      </c>
      <c r="P7157" t="s">
        <v>829</v>
      </c>
      <c r="Q7157" t="s">
        <v>829</v>
      </c>
      <c r="R7157" t="s">
        <v>829</v>
      </c>
      <c r="S7157">
        <v>2132080</v>
      </c>
      <c r="T7157">
        <v>0</v>
      </c>
      <c r="U7157">
        <v>2132080</v>
      </c>
      <c r="V7157">
        <v>42</v>
      </c>
    </row>
    <row r="7158" spans="1:22" x14ac:dyDescent="0.3">
      <c r="A7158">
        <v>202223</v>
      </c>
      <c r="B7158" t="s">
        <v>820</v>
      </c>
      <c r="C7158" t="s">
        <v>821</v>
      </c>
      <c r="D7158" t="s">
        <v>822</v>
      </c>
      <c r="E7158" t="s">
        <v>823</v>
      </c>
      <c r="F7158" t="s">
        <v>876</v>
      </c>
      <c r="G7158" t="s">
        <v>877</v>
      </c>
      <c r="H7158" t="s">
        <v>1018</v>
      </c>
      <c r="I7158">
        <v>887</v>
      </c>
      <c r="J7158" t="s">
        <v>1019</v>
      </c>
      <c r="K7158" t="s">
        <v>842</v>
      </c>
      <c r="L7158" t="s">
        <v>240</v>
      </c>
      <c r="M7158" t="s">
        <v>829</v>
      </c>
      <c r="N7158" t="s">
        <v>829</v>
      </c>
      <c r="O7158" t="s">
        <v>829</v>
      </c>
      <c r="P7158" t="s">
        <v>829</v>
      </c>
      <c r="Q7158" t="s">
        <v>829</v>
      </c>
      <c r="R7158" t="s">
        <v>829</v>
      </c>
      <c r="S7158">
        <v>1790865</v>
      </c>
      <c r="T7158">
        <v>0</v>
      </c>
      <c r="U7158">
        <v>1790865</v>
      </c>
      <c r="V7158">
        <v>35</v>
      </c>
    </row>
    <row r="7159" spans="1:22" x14ac:dyDescent="0.3">
      <c r="A7159">
        <v>202324</v>
      </c>
      <c r="B7159" t="s">
        <v>820</v>
      </c>
      <c r="C7159" t="s">
        <v>821</v>
      </c>
      <c r="D7159" t="s">
        <v>822</v>
      </c>
      <c r="E7159" t="s">
        <v>823</v>
      </c>
      <c r="F7159" t="s">
        <v>876</v>
      </c>
      <c r="G7159" t="s">
        <v>877</v>
      </c>
      <c r="H7159" t="s">
        <v>1018</v>
      </c>
      <c r="I7159">
        <v>887</v>
      </c>
      <c r="J7159" t="s">
        <v>1019</v>
      </c>
      <c r="K7159" t="s">
        <v>842</v>
      </c>
      <c r="L7159" t="s">
        <v>240</v>
      </c>
      <c r="M7159" t="s">
        <v>829</v>
      </c>
      <c r="N7159" t="s">
        <v>829</v>
      </c>
      <c r="O7159" t="s">
        <v>829</v>
      </c>
      <c r="P7159" t="s">
        <v>829</v>
      </c>
      <c r="Q7159" t="s">
        <v>829</v>
      </c>
      <c r="R7159" t="s">
        <v>829</v>
      </c>
      <c r="S7159">
        <v>3078017</v>
      </c>
      <c r="T7159">
        <v>0</v>
      </c>
      <c r="U7159">
        <v>3078017</v>
      </c>
      <c r="V7159">
        <v>59</v>
      </c>
    </row>
    <row r="7160" spans="1:22" x14ac:dyDescent="0.3">
      <c r="A7160">
        <v>202122</v>
      </c>
      <c r="B7160" t="s">
        <v>820</v>
      </c>
      <c r="C7160" t="s">
        <v>821</v>
      </c>
      <c r="D7160" t="s">
        <v>822</v>
      </c>
      <c r="E7160" t="s">
        <v>823</v>
      </c>
      <c r="F7160" t="s">
        <v>876</v>
      </c>
      <c r="G7160" t="s">
        <v>877</v>
      </c>
      <c r="H7160" t="s">
        <v>1018</v>
      </c>
      <c r="I7160">
        <v>887</v>
      </c>
      <c r="J7160" t="s">
        <v>1019</v>
      </c>
      <c r="K7160" t="s">
        <v>842</v>
      </c>
      <c r="L7160" t="s">
        <v>843</v>
      </c>
      <c r="M7160" t="s">
        <v>829</v>
      </c>
      <c r="N7160" t="s">
        <v>829</v>
      </c>
      <c r="O7160" t="s">
        <v>829</v>
      </c>
      <c r="P7160" t="s">
        <v>829</v>
      </c>
      <c r="Q7160" t="s">
        <v>829</v>
      </c>
      <c r="R7160" t="s">
        <v>829</v>
      </c>
      <c r="S7160">
        <v>0</v>
      </c>
      <c r="T7160">
        <v>0</v>
      </c>
      <c r="U7160">
        <v>0</v>
      </c>
      <c r="V7160">
        <v>0</v>
      </c>
    </row>
    <row r="7161" spans="1:22" x14ac:dyDescent="0.3">
      <c r="A7161">
        <v>202223</v>
      </c>
      <c r="B7161" t="s">
        <v>820</v>
      </c>
      <c r="C7161" t="s">
        <v>821</v>
      </c>
      <c r="D7161" t="s">
        <v>822</v>
      </c>
      <c r="E7161" t="s">
        <v>823</v>
      </c>
      <c r="F7161" t="s">
        <v>876</v>
      </c>
      <c r="G7161" t="s">
        <v>877</v>
      </c>
      <c r="H7161" t="s">
        <v>1018</v>
      </c>
      <c r="I7161">
        <v>887</v>
      </c>
      <c r="J7161" t="s">
        <v>1019</v>
      </c>
      <c r="K7161" t="s">
        <v>842</v>
      </c>
      <c r="L7161" t="s">
        <v>843</v>
      </c>
      <c r="M7161" t="s">
        <v>829</v>
      </c>
      <c r="N7161" t="s">
        <v>829</v>
      </c>
      <c r="O7161" t="s">
        <v>829</v>
      </c>
      <c r="P7161" t="s">
        <v>829</v>
      </c>
      <c r="Q7161" t="s">
        <v>829</v>
      </c>
      <c r="R7161" t="s">
        <v>829</v>
      </c>
      <c r="S7161">
        <v>160611</v>
      </c>
      <c r="T7161">
        <v>0</v>
      </c>
      <c r="U7161">
        <v>160611</v>
      </c>
      <c r="V7161">
        <v>3</v>
      </c>
    </row>
    <row r="7162" spans="1:22" x14ac:dyDescent="0.3">
      <c r="A7162">
        <v>202324</v>
      </c>
      <c r="B7162" t="s">
        <v>820</v>
      </c>
      <c r="C7162" t="s">
        <v>821</v>
      </c>
      <c r="D7162" t="s">
        <v>822</v>
      </c>
      <c r="E7162" t="s">
        <v>823</v>
      </c>
      <c r="F7162" t="s">
        <v>876</v>
      </c>
      <c r="G7162" t="s">
        <v>877</v>
      </c>
      <c r="H7162" t="s">
        <v>1018</v>
      </c>
      <c r="I7162">
        <v>887</v>
      </c>
      <c r="J7162" t="s">
        <v>1019</v>
      </c>
      <c r="K7162" t="s">
        <v>842</v>
      </c>
      <c r="L7162" t="s">
        <v>843</v>
      </c>
      <c r="M7162" t="s">
        <v>829</v>
      </c>
      <c r="N7162" t="s">
        <v>829</v>
      </c>
      <c r="O7162" t="s">
        <v>829</v>
      </c>
      <c r="P7162" t="s">
        <v>829</v>
      </c>
      <c r="Q7162" t="s">
        <v>829</v>
      </c>
      <c r="R7162" t="s">
        <v>829</v>
      </c>
      <c r="S7162">
        <v>109563</v>
      </c>
      <c r="T7162">
        <v>0</v>
      </c>
      <c r="U7162">
        <v>109563</v>
      </c>
      <c r="V7162">
        <v>2</v>
      </c>
    </row>
    <row r="7163" spans="1:22" x14ac:dyDescent="0.3">
      <c r="A7163">
        <v>202122</v>
      </c>
      <c r="B7163" t="s">
        <v>820</v>
      </c>
      <c r="C7163" t="s">
        <v>821</v>
      </c>
      <c r="D7163" t="s">
        <v>822</v>
      </c>
      <c r="E7163" t="s">
        <v>823</v>
      </c>
      <c r="F7163" t="s">
        <v>876</v>
      </c>
      <c r="G7163" t="s">
        <v>877</v>
      </c>
      <c r="H7163" t="s">
        <v>1018</v>
      </c>
      <c r="I7163">
        <v>887</v>
      </c>
      <c r="J7163" t="s">
        <v>1019</v>
      </c>
      <c r="K7163" t="s">
        <v>842</v>
      </c>
      <c r="L7163" t="s">
        <v>249</v>
      </c>
      <c r="M7163">
        <v>0</v>
      </c>
      <c r="N7163">
        <v>827054</v>
      </c>
      <c r="O7163">
        <v>835354</v>
      </c>
      <c r="P7163">
        <v>5703382</v>
      </c>
      <c r="Q7163">
        <v>14701</v>
      </c>
      <c r="R7163" t="s">
        <v>829</v>
      </c>
      <c r="S7163">
        <v>7380491</v>
      </c>
      <c r="T7163">
        <v>448361</v>
      </c>
      <c r="U7163">
        <v>6932130</v>
      </c>
      <c r="V7163">
        <v>138</v>
      </c>
    </row>
    <row r="7164" spans="1:22" x14ac:dyDescent="0.3">
      <c r="A7164">
        <v>202223</v>
      </c>
      <c r="B7164" t="s">
        <v>820</v>
      </c>
      <c r="C7164" t="s">
        <v>821</v>
      </c>
      <c r="D7164" t="s">
        <v>822</v>
      </c>
      <c r="E7164" t="s">
        <v>823</v>
      </c>
      <c r="F7164" t="s">
        <v>876</v>
      </c>
      <c r="G7164" t="s">
        <v>877</v>
      </c>
      <c r="H7164" t="s">
        <v>1018</v>
      </c>
      <c r="I7164">
        <v>887</v>
      </c>
      <c r="J7164" t="s">
        <v>1019</v>
      </c>
      <c r="K7164" t="s">
        <v>842</v>
      </c>
      <c r="L7164" t="s">
        <v>249</v>
      </c>
      <c r="M7164">
        <v>0</v>
      </c>
      <c r="N7164">
        <v>834014</v>
      </c>
      <c r="O7164">
        <v>1035306</v>
      </c>
      <c r="P7164">
        <v>6395936</v>
      </c>
      <c r="Q7164">
        <v>3596</v>
      </c>
      <c r="R7164" t="s">
        <v>829</v>
      </c>
      <c r="S7164">
        <v>8268852</v>
      </c>
      <c r="T7164">
        <v>598836</v>
      </c>
      <c r="U7164">
        <v>7670016</v>
      </c>
      <c r="V7164">
        <v>149</v>
      </c>
    </row>
    <row r="7165" spans="1:22" x14ac:dyDescent="0.3">
      <c r="A7165">
        <v>202324</v>
      </c>
      <c r="B7165" t="s">
        <v>820</v>
      </c>
      <c r="C7165" t="s">
        <v>821</v>
      </c>
      <c r="D7165" t="s">
        <v>822</v>
      </c>
      <c r="E7165" t="s">
        <v>823</v>
      </c>
      <c r="F7165" t="s">
        <v>876</v>
      </c>
      <c r="G7165" t="s">
        <v>877</v>
      </c>
      <c r="H7165" t="s">
        <v>1018</v>
      </c>
      <c r="I7165">
        <v>887</v>
      </c>
      <c r="J7165" t="s">
        <v>1019</v>
      </c>
      <c r="K7165" t="s">
        <v>842</v>
      </c>
      <c r="L7165" t="s">
        <v>249</v>
      </c>
      <c r="M7165">
        <v>0</v>
      </c>
      <c r="N7165">
        <v>0</v>
      </c>
      <c r="O7165">
        <v>0</v>
      </c>
      <c r="P7165">
        <v>10562724</v>
      </c>
      <c r="Q7165">
        <v>0</v>
      </c>
      <c r="R7165" t="s">
        <v>829</v>
      </c>
      <c r="S7165">
        <v>10562724</v>
      </c>
      <c r="T7165">
        <v>0</v>
      </c>
      <c r="U7165">
        <v>10562724</v>
      </c>
      <c r="V7165">
        <v>201</v>
      </c>
    </row>
    <row r="7166" spans="1:22" x14ac:dyDescent="0.3">
      <c r="A7166">
        <v>202122</v>
      </c>
      <c r="B7166" t="s">
        <v>820</v>
      </c>
      <c r="C7166" t="s">
        <v>821</v>
      </c>
      <c r="D7166" t="s">
        <v>822</v>
      </c>
      <c r="E7166" t="s">
        <v>823</v>
      </c>
      <c r="F7166" t="s">
        <v>876</v>
      </c>
      <c r="G7166" t="s">
        <v>877</v>
      </c>
      <c r="H7166" t="s">
        <v>1018</v>
      </c>
      <c r="I7166">
        <v>887</v>
      </c>
      <c r="J7166" t="s">
        <v>1019</v>
      </c>
      <c r="K7166" t="s">
        <v>842</v>
      </c>
      <c r="L7166" t="s">
        <v>844</v>
      </c>
      <c r="M7166">
        <v>0</v>
      </c>
      <c r="N7166">
        <v>36793</v>
      </c>
      <c r="O7166">
        <v>972393</v>
      </c>
      <c r="P7166">
        <v>0</v>
      </c>
      <c r="Q7166">
        <v>0</v>
      </c>
      <c r="R7166" t="s">
        <v>829</v>
      </c>
      <c r="S7166">
        <v>1009186</v>
      </c>
      <c r="T7166">
        <v>78920</v>
      </c>
      <c r="U7166">
        <v>930266</v>
      </c>
      <c r="V7166">
        <v>18</v>
      </c>
    </row>
    <row r="7167" spans="1:22" x14ac:dyDescent="0.3">
      <c r="A7167">
        <v>202223</v>
      </c>
      <c r="B7167" t="s">
        <v>820</v>
      </c>
      <c r="C7167" t="s">
        <v>821</v>
      </c>
      <c r="D7167" t="s">
        <v>822</v>
      </c>
      <c r="E7167" t="s">
        <v>823</v>
      </c>
      <c r="F7167" t="s">
        <v>876</v>
      </c>
      <c r="G7167" t="s">
        <v>877</v>
      </c>
      <c r="H7167" t="s">
        <v>1018</v>
      </c>
      <c r="I7167">
        <v>887</v>
      </c>
      <c r="J7167" t="s">
        <v>1019</v>
      </c>
      <c r="K7167" t="s">
        <v>842</v>
      </c>
      <c r="L7167" t="s">
        <v>844</v>
      </c>
      <c r="M7167">
        <v>0</v>
      </c>
      <c r="N7167">
        <v>137757</v>
      </c>
      <c r="O7167">
        <v>171005</v>
      </c>
      <c r="P7167">
        <v>1056437</v>
      </c>
      <c r="Q7167">
        <v>594</v>
      </c>
      <c r="R7167" t="s">
        <v>829</v>
      </c>
      <c r="S7167">
        <v>1365793</v>
      </c>
      <c r="T7167">
        <v>97769</v>
      </c>
      <c r="U7167">
        <v>1268024</v>
      </c>
      <c r="V7167">
        <v>25</v>
      </c>
    </row>
    <row r="7168" spans="1:22" x14ac:dyDescent="0.3">
      <c r="A7168">
        <v>202324</v>
      </c>
      <c r="B7168" t="s">
        <v>820</v>
      </c>
      <c r="C7168" t="s">
        <v>821</v>
      </c>
      <c r="D7168" t="s">
        <v>822</v>
      </c>
      <c r="E7168" t="s">
        <v>823</v>
      </c>
      <c r="F7168" t="s">
        <v>876</v>
      </c>
      <c r="G7168" t="s">
        <v>877</v>
      </c>
      <c r="H7168" t="s">
        <v>1018</v>
      </c>
      <c r="I7168">
        <v>887</v>
      </c>
      <c r="J7168" t="s">
        <v>1019</v>
      </c>
      <c r="K7168" t="s">
        <v>842</v>
      </c>
      <c r="L7168" t="s">
        <v>844</v>
      </c>
      <c r="M7168">
        <v>0</v>
      </c>
      <c r="N7168">
        <v>0</v>
      </c>
      <c r="O7168">
        <v>1876470</v>
      </c>
      <c r="P7168">
        <v>0</v>
      </c>
      <c r="Q7168">
        <v>0</v>
      </c>
      <c r="R7168" t="s">
        <v>829</v>
      </c>
      <c r="S7168">
        <v>1876470</v>
      </c>
      <c r="T7168">
        <v>193015</v>
      </c>
      <c r="U7168">
        <v>1683455</v>
      </c>
      <c r="V7168">
        <v>32</v>
      </c>
    </row>
    <row r="7169" spans="1:22" x14ac:dyDescent="0.3">
      <c r="A7169">
        <v>202122</v>
      </c>
      <c r="B7169" t="s">
        <v>820</v>
      </c>
      <c r="C7169" t="s">
        <v>821</v>
      </c>
      <c r="D7169" t="s">
        <v>822</v>
      </c>
      <c r="E7169" t="s">
        <v>823</v>
      </c>
      <c r="F7169" t="s">
        <v>876</v>
      </c>
      <c r="G7169" t="s">
        <v>877</v>
      </c>
      <c r="H7169" t="s">
        <v>1018</v>
      </c>
      <c r="I7169">
        <v>887</v>
      </c>
      <c r="J7169" t="s">
        <v>1019</v>
      </c>
      <c r="K7169" t="s">
        <v>842</v>
      </c>
      <c r="L7169" t="s">
        <v>251</v>
      </c>
      <c r="M7169" t="s">
        <v>829</v>
      </c>
      <c r="N7169" t="s">
        <v>829</v>
      </c>
      <c r="O7169">
        <v>0</v>
      </c>
      <c r="P7169">
        <v>0</v>
      </c>
      <c r="Q7169">
        <v>0</v>
      </c>
      <c r="R7169">
        <v>216255</v>
      </c>
      <c r="S7169">
        <v>216255</v>
      </c>
      <c r="T7169">
        <v>0</v>
      </c>
      <c r="U7169">
        <v>216255</v>
      </c>
      <c r="V7169">
        <v>4</v>
      </c>
    </row>
    <row r="7170" spans="1:22" x14ac:dyDescent="0.3">
      <c r="A7170">
        <v>202223</v>
      </c>
      <c r="B7170" t="s">
        <v>820</v>
      </c>
      <c r="C7170" t="s">
        <v>821</v>
      </c>
      <c r="D7170" t="s">
        <v>822</v>
      </c>
      <c r="E7170" t="s">
        <v>823</v>
      </c>
      <c r="F7170" t="s">
        <v>876</v>
      </c>
      <c r="G7170" t="s">
        <v>877</v>
      </c>
      <c r="H7170" t="s">
        <v>1018</v>
      </c>
      <c r="I7170">
        <v>887</v>
      </c>
      <c r="J7170" t="s">
        <v>1019</v>
      </c>
      <c r="K7170" t="s">
        <v>842</v>
      </c>
      <c r="L7170" t="s">
        <v>251</v>
      </c>
      <c r="M7170" t="s">
        <v>829</v>
      </c>
      <c r="N7170" t="s">
        <v>829</v>
      </c>
      <c r="O7170">
        <v>0</v>
      </c>
      <c r="P7170">
        <v>0</v>
      </c>
      <c r="Q7170">
        <v>65636</v>
      </c>
      <c r="R7170">
        <v>651210</v>
      </c>
      <c r="S7170">
        <v>716846</v>
      </c>
      <c r="T7170">
        <v>0</v>
      </c>
      <c r="U7170">
        <v>716846</v>
      </c>
      <c r="V7170">
        <v>14</v>
      </c>
    </row>
    <row r="7171" spans="1:22" x14ac:dyDescent="0.3">
      <c r="A7171">
        <v>202324</v>
      </c>
      <c r="B7171" t="s">
        <v>820</v>
      </c>
      <c r="C7171" t="s">
        <v>821</v>
      </c>
      <c r="D7171" t="s">
        <v>822</v>
      </c>
      <c r="E7171" t="s">
        <v>823</v>
      </c>
      <c r="F7171" t="s">
        <v>876</v>
      </c>
      <c r="G7171" t="s">
        <v>877</v>
      </c>
      <c r="H7171" t="s">
        <v>1018</v>
      </c>
      <c r="I7171">
        <v>887</v>
      </c>
      <c r="J7171" t="s">
        <v>1019</v>
      </c>
      <c r="K7171" t="s">
        <v>842</v>
      </c>
      <c r="L7171" t="s">
        <v>251</v>
      </c>
      <c r="M7171" t="s">
        <v>829</v>
      </c>
      <c r="N7171" t="s">
        <v>829</v>
      </c>
      <c r="O7171">
        <v>0</v>
      </c>
      <c r="P7171">
        <v>0</v>
      </c>
      <c r="Q7171">
        <v>0</v>
      </c>
      <c r="R7171">
        <v>0</v>
      </c>
      <c r="S7171">
        <v>0</v>
      </c>
      <c r="T7171">
        <v>0</v>
      </c>
      <c r="U7171">
        <v>0</v>
      </c>
      <c r="V7171">
        <v>0</v>
      </c>
    </row>
    <row r="7172" spans="1:22" x14ac:dyDescent="0.3">
      <c r="A7172">
        <v>202122</v>
      </c>
      <c r="B7172" t="s">
        <v>820</v>
      </c>
      <c r="C7172" t="s">
        <v>821</v>
      </c>
      <c r="D7172" t="s">
        <v>822</v>
      </c>
      <c r="E7172" t="s">
        <v>823</v>
      </c>
      <c r="F7172" t="s">
        <v>876</v>
      </c>
      <c r="G7172" t="s">
        <v>877</v>
      </c>
      <c r="H7172" t="s">
        <v>1018</v>
      </c>
      <c r="I7172">
        <v>887</v>
      </c>
      <c r="J7172" t="s">
        <v>1019</v>
      </c>
      <c r="K7172" t="s">
        <v>842</v>
      </c>
      <c r="L7172" t="s">
        <v>253</v>
      </c>
      <c r="M7172" t="s">
        <v>829</v>
      </c>
      <c r="N7172" t="s">
        <v>829</v>
      </c>
      <c r="O7172">
        <v>0</v>
      </c>
      <c r="P7172">
        <v>0</v>
      </c>
      <c r="Q7172">
        <v>0</v>
      </c>
      <c r="R7172">
        <v>216255</v>
      </c>
      <c r="S7172">
        <v>216255</v>
      </c>
      <c r="T7172">
        <v>0</v>
      </c>
      <c r="U7172">
        <v>216255</v>
      </c>
      <c r="V7172">
        <v>4</v>
      </c>
    </row>
    <row r="7173" spans="1:22" x14ac:dyDescent="0.3">
      <c r="A7173">
        <v>202223</v>
      </c>
      <c r="B7173" t="s">
        <v>820</v>
      </c>
      <c r="C7173" t="s">
        <v>821</v>
      </c>
      <c r="D7173" t="s">
        <v>822</v>
      </c>
      <c r="E7173" t="s">
        <v>823</v>
      </c>
      <c r="F7173" t="s">
        <v>876</v>
      </c>
      <c r="G7173" t="s">
        <v>877</v>
      </c>
      <c r="H7173" t="s">
        <v>1018</v>
      </c>
      <c r="I7173">
        <v>887</v>
      </c>
      <c r="J7173" t="s">
        <v>1019</v>
      </c>
      <c r="K7173" t="s">
        <v>842</v>
      </c>
      <c r="L7173" t="s">
        <v>253</v>
      </c>
      <c r="M7173" t="s">
        <v>829</v>
      </c>
      <c r="N7173" t="s">
        <v>829</v>
      </c>
      <c r="O7173">
        <v>0</v>
      </c>
      <c r="P7173">
        <v>0</v>
      </c>
      <c r="Q7173">
        <v>0</v>
      </c>
      <c r="R7173">
        <v>0</v>
      </c>
      <c r="S7173">
        <v>0</v>
      </c>
      <c r="T7173">
        <v>0</v>
      </c>
      <c r="U7173">
        <v>0</v>
      </c>
      <c r="V7173">
        <v>0</v>
      </c>
    </row>
    <row r="7174" spans="1:22" x14ac:dyDescent="0.3">
      <c r="A7174">
        <v>202324</v>
      </c>
      <c r="B7174" t="s">
        <v>820</v>
      </c>
      <c r="C7174" t="s">
        <v>821</v>
      </c>
      <c r="D7174" t="s">
        <v>822</v>
      </c>
      <c r="E7174" t="s">
        <v>823</v>
      </c>
      <c r="F7174" t="s">
        <v>876</v>
      </c>
      <c r="G7174" t="s">
        <v>877</v>
      </c>
      <c r="H7174" t="s">
        <v>1018</v>
      </c>
      <c r="I7174">
        <v>887</v>
      </c>
      <c r="J7174" t="s">
        <v>1019</v>
      </c>
      <c r="K7174" t="s">
        <v>842</v>
      </c>
      <c r="L7174" t="s">
        <v>253</v>
      </c>
      <c r="M7174" t="s">
        <v>829</v>
      </c>
      <c r="N7174" t="s">
        <v>829</v>
      </c>
      <c r="O7174">
        <v>0</v>
      </c>
      <c r="P7174">
        <v>0</v>
      </c>
      <c r="Q7174">
        <v>0</v>
      </c>
      <c r="R7174">
        <v>0</v>
      </c>
      <c r="S7174">
        <v>0</v>
      </c>
      <c r="T7174">
        <v>0</v>
      </c>
      <c r="U7174">
        <v>0</v>
      </c>
      <c r="V7174">
        <v>0</v>
      </c>
    </row>
    <row r="7175" spans="1:22" x14ac:dyDescent="0.3">
      <c r="A7175">
        <v>202122</v>
      </c>
      <c r="B7175" t="s">
        <v>820</v>
      </c>
      <c r="C7175" t="s">
        <v>821</v>
      </c>
      <c r="D7175" t="s">
        <v>822</v>
      </c>
      <c r="E7175" t="s">
        <v>823</v>
      </c>
      <c r="F7175" t="s">
        <v>876</v>
      </c>
      <c r="G7175" t="s">
        <v>877</v>
      </c>
      <c r="H7175" t="s">
        <v>1018</v>
      </c>
      <c r="I7175">
        <v>887</v>
      </c>
      <c r="J7175" t="s">
        <v>1019</v>
      </c>
      <c r="K7175" t="s">
        <v>842</v>
      </c>
      <c r="L7175" t="s">
        <v>845</v>
      </c>
      <c r="M7175" t="s">
        <v>829</v>
      </c>
      <c r="N7175" t="s">
        <v>829</v>
      </c>
      <c r="O7175">
        <v>0</v>
      </c>
      <c r="P7175">
        <v>0</v>
      </c>
      <c r="Q7175">
        <v>0</v>
      </c>
      <c r="R7175">
        <v>0</v>
      </c>
      <c r="S7175">
        <v>0</v>
      </c>
      <c r="T7175">
        <v>0</v>
      </c>
      <c r="U7175">
        <v>0</v>
      </c>
      <c r="V7175">
        <v>0</v>
      </c>
    </row>
    <row r="7176" spans="1:22" x14ac:dyDescent="0.3">
      <c r="A7176">
        <v>202223</v>
      </c>
      <c r="B7176" t="s">
        <v>820</v>
      </c>
      <c r="C7176" t="s">
        <v>821</v>
      </c>
      <c r="D7176" t="s">
        <v>822</v>
      </c>
      <c r="E7176" t="s">
        <v>823</v>
      </c>
      <c r="F7176" t="s">
        <v>876</v>
      </c>
      <c r="G7176" t="s">
        <v>877</v>
      </c>
      <c r="H7176" t="s">
        <v>1018</v>
      </c>
      <c r="I7176">
        <v>887</v>
      </c>
      <c r="J7176" t="s">
        <v>1019</v>
      </c>
      <c r="K7176" t="s">
        <v>842</v>
      </c>
      <c r="L7176" t="s">
        <v>845</v>
      </c>
      <c r="M7176" t="s">
        <v>829</v>
      </c>
      <c r="N7176" t="s">
        <v>829</v>
      </c>
      <c r="O7176">
        <v>0</v>
      </c>
      <c r="P7176">
        <v>107562</v>
      </c>
      <c r="Q7176">
        <v>0</v>
      </c>
      <c r="R7176">
        <v>10842</v>
      </c>
      <c r="S7176">
        <v>118404</v>
      </c>
      <c r="T7176">
        <v>0</v>
      </c>
      <c r="U7176">
        <v>118404</v>
      </c>
      <c r="V7176">
        <v>2</v>
      </c>
    </row>
    <row r="7177" spans="1:22" x14ac:dyDescent="0.3">
      <c r="A7177">
        <v>202324</v>
      </c>
      <c r="B7177" t="s">
        <v>820</v>
      </c>
      <c r="C7177" t="s">
        <v>821</v>
      </c>
      <c r="D7177" t="s">
        <v>822</v>
      </c>
      <c r="E7177" t="s">
        <v>823</v>
      </c>
      <c r="F7177" t="s">
        <v>876</v>
      </c>
      <c r="G7177" t="s">
        <v>877</v>
      </c>
      <c r="H7177" t="s">
        <v>1018</v>
      </c>
      <c r="I7177">
        <v>887</v>
      </c>
      <c r="J7177" t="s">
        <v>1019</v>
      </c>
      <c r="K7177" t="s">
        <v>842</v>
      </c>
      <c r="L7177" t="s">
        <v>845</v>
      </c>
      <c r="M7177" t="s">
        <v>829</v>
      </c>
      <c r="N7177" t="s">
        <v>829</v>
      </c>
      <c r="O7177">
        <v>0</v>
      </c>
      <c r="P7177">
        <v>0</v>
      </c>
      <c r="Q7177">
        <v>0</v>
      </c>
      <c r="R7177">
        <v>108200</v>
      </c>
      <c r="S7177">
        <v>108200</v>
      </c>
      <c r="T7177">
        <v>0</v>
      </c>
      <c r="U7177">
        <v>108200</v>
      </c>
      <c r="V7177">
        <v>2</v>
      </c>
    </row>
    <row r="7178" spans="1:22" x14ac:dyDescent="0.3">
      <c r="A7178">
        <v>202122</v>
      </c>
      <c r="B7178" t="s">
        <v>820</v>
      </c>
      <c r="C7178" t="s">
        <v>821</v>
      </c>
      <c r="D7178" t="s">
        <v>822</v>
      </c>
      <c r="E7178" t="s">
        <v>823</v>
      </c>
      <c r="F7178" t="s">
        <v>824</v>
      </c>
      <c r="G7178" t="s">
        <v>825</v>
      </c>
      <c r="H7178" t="s">
        <v>1020</v>
      </c>
      <c r="I7178">
        <v>315</v>
      </c>
      <c r="J7178" t="s">
        <v>1021</v>
      </c>
      <c r="K7178" t="s">
        <v>828</v>
      </c>
      <c r="L7178" t="s">
        <v>336</v>
      </c>
      <c r="M7178">
        <v>0</v>
      </c>
      <c r="N7178">
        <v>1780668</v>
      </c>
      <c r="O7178">
        <v>395725</v>
      </c>
      <c r="P7178">
        <v>3409686</v>
      </c>
      <c r="Q7178">
        <v>386002</v>
      </c>
      <c r="R7178" t="s">
        <v>829</v>
      </c>
      <c r="S7178">
        <v>5972080</v>
      </c>
      <c r="T7178" t="s">
        <v>829</v>
      </c>
      <c r="U7178">
        <v>5972080</v>
      </c>
      <c r="V7178">
        <v>263</v>
      </c>
    </row>
    <row r="7179" spans="1:22" x14ac:dyDescent="0.3">
      <c r="A7179">
        <v>202223</v>
      </c>
      <c r="B7179" t="s">
        <v>820</v>
      </c>
      <c r="C7179" t="s">
        <v>821</v>
      </c>
      <c r="D7179" t="s">
        <v>822</v>
      </c>
      <c r="E7179" t="s">
        <v>823</v>
      </c>
      <c r="F7179" t="s">
        <v>824</v>
      </c>
      <c r="G7179" t="s">
        <v>825</v>
      </c>
      <c r="H7179" t="s">
        <v>1020</v>
      </c>
      <c r="I7179">
        <v>315</v>
      </c>
      <c r="J7179" t="s">
        <v>1021</v>
      </c>
      <c r="K7179" t="s">
        <v>828</v>
      </c>
      <c r="L7179" t="s">
        <v>336</v>
      </c>
      <c r="M7179">
        <v>0</v>
      </c>
      <c r="N7179">
        <v>1355857</v>
      </c>
      <c r="O7179">
        <v>301318</v>
      </c>
      <c r="P7179">
        <v>2596244</v>
      </c>
      <c r="Q7179">
        <v>293914</v>
      </c>
      <c r="R7179" t="s">
        <v>829</v>
      </c>
      <c r="S7179">
        <v>4547333</v>
      </c>
      <c r="T7179" t="s">
        <v>829</v>
      </c>
      <c r="U7179">
        <v>4547333</v>
      </c>
      <c r="V7179">
        <v>203</v>
      </c>
    </row>
    <row r="7180" spans="1:22" x14ac:dyDescent="0.3">
      <c r="A7180">
        <v>202324</v>
      </c>
      <c r="B7180" t="s">
        <v>820</v>
      </c>
      <c r="C7180" t="s">
        <v>821</v>
      </c>
      <c r="D7180" t="s">
        <v>822</v>
      </c>
      <c r="E7180" t="s">
        <v>823</v>
      </c>
      <c r="F7180" t="s">
        <v>824</v>
      </c>
      <c r="G7180" t="s">
        <v>825</v>
      </c>
      <c r="H7180" t="s">
        <v>1020</v>
      </c>
      <c r="I7180">
        <v>315</v>
      </c>
      <c r="J7180" t="s">
        <v>1021</v>
      </c>
      <c r="K7180" t="s">
        <v>828</v>
      </c>
      <c r="L7180" t="s">
        <v>336</v>
      </c>
      <c r="M7180">
        <v>0</v>
      </c>
      <c r="N7180">
        <v>1768144</v>
      </c>
      <c r="O7180">
        <v>412567</v>
      </c>
      <c r="P7180">
        <v>3300535</v>
      </c>
      <c r="Q7180">
        <v>412567</v>
      </c>
      <c r="R7180" t="s">
        <v>829</v>
      </c>
      <c r="S7180">
        <v>5893813</v>
      </c>
      <c r="T7180" t="s">
        <v>829</v>
      </c>
      <c r="U7180">
        <v>5893813</v>
      </c>
      <c r="V7180">
        <v>263</v>
      </c>
    </row>
    <row r="7181" spans="1:22" x14ac:dyDescent="0.3">
      <c r="A7181">
        <v>202122</v>
      </c>
      <c r="B7181" t="s">
        <v>820</v>
      </c>
      <c r="C7181" t="s">
        <v>821</v>
      </c>
      <c r="D7181" t="s">
        <v>822</v>
      </c>
      <c r="E7181" t="s">
        <v>823</v>
      </c>
      <c r="F7181" t="s">
        <v>824</v>
      </c>
      <c r="G7181" t="s">
        <v>825</v>
      </c>
      <c r="H7181" t="s">
        <v>1020</v>
      </c>
      <c r="I7181">
        <v>315</v>
      </c>
      <c r="J7181" t="s">
        <v>1021</v>
      </c>
      <c r="K7181" t="s">
        <v>828</v>
      </c>
      <c r="L7181" t="s">
        <v>235</v>
      </c>
      <c r="M7181" t="s">
        <v>829</v>
      </c>
      <c r="N7181">
        <v>0</v>
      </c>
      <c r="O7181">
        <v>0</v>
      </c>
      <c r="P7181" t="s">
        <v>829</v>
      </c>
      <c r="Q7181" t="s">
        <v>829</v>
      </c>
      <c r="R7181" t="s">
        <v>829</v>
      </c>
      <c r="S7181">
        <v>0</v>
      </c>
      <c r="T7181">
        <v>0</v>
      </c>
      <c r="U7181">
        <v>0</v>
      </c>
      <c r="V7181">
        <v>0</v>
      </c>
    </row>
    <row r="7182" spans="1:22" x14ac:dyDescent="0.3">
      <c r="A7182">
        <v>202223</v>
      </c>
      <c r="B7182" t="s">
        <v>820</v>
      </c>
      <c r="C7182" t="s">
        <v>821</v>
      </c>
      <c r="D7182" t="s">
        <v>822</v>
      </c>
      <c r="E7182" t="s">
        <v>823</v>
      </c>
      <c r="F7182" t="s">
        <v>824</v>
      </c>
      <c r="G7182" t="s">
        <v>825</v>
      </c>
      <c r="H7182" t="s">
        <v>1020</v>
      </c>
      <c r="I7182">
        <v>315</v>
      </c>
      <c r="J7182" t="s">
        <v>1021</v>
      </c>
      <c r="K7182" t="s">
        <v>828</v>
      </c>
      <c r="L7182" t="s">
        <v>235</v>
      </c>
      <c r="M7182" t="s">
        <v>829</v>
      </c>
      <c r="N7182">
        <v>226727</v>
      </c>
      <c r="O7182">
        <v>75576</v>
      </c>
      <c r="P7182" t="s">
        <v>829</v>
      </c>
      <c r="Q7182" t="s">
        <v>829</v>
      </c>
      <c r="R7182" t="s">
        <v>829</v>
      </c>
      <c r="S7182">
        <v>302303</v>
      </c>
      <c r="T7182">
        <v>0</v>
      </c>
      <c r="U7182">
        <v>302303</v>
      </c>
      <c r="V7182">
        <v>14</v>
      </c>
    </row>
    <row r="7183" spans="1:22" x14ac:dyDescent="0.3">
      <c r="A7183">
        <v>202324</v>
      </c>
      <c r="B7183" t="s">
        <v>820</v>
      </c>
      <c r="C7183" t="s">
        <v>821</v>
      </c>
      <c r="D7183" t="s">
        <v>822</v>
      </c>
      <c r="E7183" t="s">
        <v>823</v>
      </c>
      <c r="F7183" t="s">
        <v>824</v>
      </c>
      <c r="G7183" t="s">
        <v>825</v>
      </c>
      <c r="H7183" t="s">
        <v>1020</v>
      </c>
      <c r="I7183">
        <v>315</v>
      </c>
      <c r="J7183" t="s">
        <v>1021</v>
      </c>
      <c r="K7183" t="s">
        <v>828</v>
      </c>
      <c r="L7183" t="s">
        <v>235</v>
      </c>
      <c r="M7183" t="s">
        <v>829</v>
      </c>
      <c r="N7183">
        <v>73309</v>
      </c>
      <c r="O7183">
        <v>24436</v>
      </c>
      <c r="P7183" t="s">
        <v>829</v>
      </c>
      <c r="Q7183" t="s">
        <v>829</v>
      </c>
      <c r="R7183" t="s">
        <v>829</v>
      </c>
      <c r="S7183">
        <v>97745</v>
      </c>
      <c r="T7183">
        <v>0</v>
      </c>
      <c r="U7183">
        <v>97745</v>
      </c>
      <c r="V7183">
        <v>4</v>
      </c>
    </row>
    <row r="7184" spans="1:22" x14ac:dyDescent="0.3">
      <c r="A7184">
        <v>202122</v>
      </c>
      <c r="B7184" t="s">
        <v>820</v>
      </c>
      <c r="C7184" t="s">
        <v>821</v>
      </c>
      <c r="D7184" t="s">
        <v>822</v>
      </c>
      <c r="E7184" t="s">
        <v>823</v>
      </c>
      <c r="F7184" t="s">
        <v>824</v>
      </c>
      <c r="G7184" t="s">
        <v>825</v>
      </c>
      <c r="H7184" t="s">
        <v>1020</v>
      </c>
      <c r="I7184">
        <v>315</v>
      </c>
      <c r="J7184" t="s">
        <v>1021</v>
      </c>
      <c r="K7184" t="s">
        <v>828</v>
      </c>
      <c r="L7184" t="s">
        <v>534</v>
      </c>
      <c r="M7184">
        <v>62611</v>
      </c>
      <c r="N7184">
        <v>350</v>
      </c>
      <c r="O7184">
        <v>290</v>
      </c>
      <c r="P7184">
        <v>12151560</v>
      </c>
      <c r="Q7184">
        <v>4702695</v>
      </c>
      <c r="R7184" t="s">
        <v>829</v>
      </c>
      <c r="S7184">
        <v>16917506</v>
      </c>
      <c r="T7184">
        <v>0</v>
      </c>
      <c r="U7184">
        <v>16917506</v>
      </c>
      <c r="V7184">
        <v>335</v>
      </c>
    </row>
    <row r="7185" spans="1:22" x14ac:dyDescent="0.3">
      <c r="A7185">
        <v>202223</v>
      </c>
      <c r="B7185" t="s">
        <v>820</v>
      </c>
      <c r="C7185" t="s">
        <v>821</v>
      </c>
      <c r="D7185" t="s">
        <v>822</v>
      </c>
      <c r="E7185" t="s">
        <v>823</v>
      </c>
      <c r="F7185" t="s">
        <v>824</v>
      </c>
      <c r="G7185" t="s">
        <v>825</v>
      </c>
      <c r="H7185" t="s">
        <v>1020</v>
      </c>
      <c r="I7185">
        <v>315</v>
      </c>
      <c r="J7185" t="s">
        <v>1021</v>
      </c>
      <c r="K7185" t="s">
        <v>828</v>
      </c>
      <c r="L7185" t="s">
        <v>534</v>
      </c>
      <c r="M7185">
        <v>72976</v>
      </c>
      <c r="N7185">
        <v>408</v>
      </c>
      <c r="O7185">
        <v>338</v>
      </c>
      <c r="P7185">
        <v>14163194</v>
      </c>
      <c r="Q7185">
        <v>5481204</v>
      </c>
      <c r="R7185" t="s">
        <v>829</v>
      </c>
      <c r="S7185">
        <v>19718120</v>
      </c>
      <c r="T7185">
        <v>0</v>
      </c>
      <c r="U7185">
        <v>19718120</v>
      </c>
      <c r="V7185">
        <v>387</v>
      </c>
    </row>
    <row r="7186" spans="1:22" x14ac:dyDescent="0.3">
      <c r="A7186">
        <v>202324</v>
      </c>
      <c r="B7186" t="s">
        <v>820</v>
      </c>
      <c r="C7186" t="s">
        <v>821</v>
      </c>
      <c r="D7186" t="s">
        <v>822</v>
      </c>
      <c r="E7186" t="s">
        <v>823</v>
      </c>
      <c r="F7186" t="s">
        <v>824</v>
      </c>
      <c r="G7186" t="s">
        <v>825</v>
      </c>
      <c r="H7186" t="s">
        <v>1020</v>
      </c>
      <c r="I7186">
        <v>315</v>
      </c>
      <c r="J7186" t="s">
        <v>1021</v>
      </c>
      <c r="K7186" t="s">
        <v>828</v>
      </c>
      <c r="L7186" t="s">
        <v>534</v>
      </c>
      <c r="M7186">
        <v>75379</v>
      </c>
      <c r="N7186">
        <v>421</v>
      </c>
      <c r="O7186">
        <v>349</v>
      </c>
      <c r="P7186">
        <v>14629705</v>
      </c>
      <c r="Q7186">
        <v>5661745</v>
      </c>
      <c r="R7186" t="s">
        <v>829</v>
      </c>
      <c r="S7186">
        <v>20367599</v>
      </c>
      <c r="T7186">
        <v>0</v>
      </c>
      <c r="U7186">
        <v>20367599</v>
      </c>
      <c r="V7186">
        <v>401</v>
      </c>
    </row>
    <row r="7187" spans="1:22" x14ac:dyDescent="0.3">
      <c r="A7187">
        <v>202122</v>
      </c>
      <c r="B7187" t="s">
        <v>820</v>
      </c>
      <c r="C7187" t="s">
        <v>821</v>
      </c>
      <c r="D7187" t="s">
        <v>822</v>
      </c>
      <c r="E7187" t="s">
        <v>823</v>
      </c>
      <c r="F7187" t="s">
        <v>824</v>
      </c>
      <c r="G7187" t="s">
        <v>825</v>
      </c>
      <c r="H7187" t="s">
        <v>1020</v>
      </c>
      <c r="I7187">
        <v>315</v>
      </c>
      <c r="J7187" t="s">
        <v>1021</v>
      </c>
      <c r="K7187" t="s">
        <v>828</v>
      </c>
      <c r="L7187" t="s">
        <v>603</v>
      </c>
      <c r="M7187" t="s">
        <v>829</v>
      </c>
      <c r="N7187" t="s">
        <v>829</v>
      </c>
      <c r="O7187" t="s">
        <v>829</v>
      </c>
      <c r="P7187">
        <v>0</v>
      </c>
      <c r="Q7187">
        <v>0</v>
      </c>
      <c r="R7187">
        <v>0</v>
      </c>
      <c r="S7187">
        <v>0</v>
      </c>
      <c r="T7187">
        <v>0</v>
      </c>
      <c r="U7187">
        <v>0</v>
      </c>
      <c r="V7187">
        <v>0</v>
      </c>
    </row>
    <row r="7188" spans="1:22" x14ac:dyDescent="0.3">
      <c r="A7188">
        <v>202223</v>
      </c>
      <c r="B7188" t="s">
        <v>820</v>
      </c>
      <c r="C7188" t="s">
        <v>821</v>
      </c>
      <c r="D7188" t="s">
        <v>822</v>
      </c>
      <c r="E7188" t="s">
        <v>823</v>
      </c>
      <c r="F7188" t="s">
        <v>824</v>
      </c>
      <c r="G7188" t="s">
        <v>825</v>
      </c>
      <c r="H7188" t="s">
        <v>1020</v>
      </c>
      <c r="I7188">
        <v>315</v>
      </c>
      <c r="J7188" t="s">
        <v>1021</v>
      </c>
      <c r="K7188" t="s">
        <v>828</v>
      </c>
      <c r="L7188" t="s">
        <v>603</v>
      </c>
      <c r="M7188" t="s">
        <v>829</v>
      </c>
      <c r="N7188" t="s">
        <v>829</v>
      </c>
      <c r="O7188" t="s">
        <v>829</v>
      </c>
      <c r="P7188">
        <v>0</v>
      </c>
      <c r="Q7188">
        <v>0</v>
      </c>
      <c r="R7188">
        <v>0</v>
      </c>
      <c r="S7188">
        <v>0</v>
      </c>
      <c r="T7188">
        <v>0</v>
      </c>
      <c r="U7188">
        <v>0</v>
      </c>
      <c r="V7188">
        <v>0</v>
      </c>
    </row>
    <row r="7189" spans="1:22" x14ac:dyDescent="0.3">
      <c r="A7189">
        <v>202324</v>
      </c>
      <c r="B7189" t="s">
        <v>820</v>
      </c>
      <c r="C7189" t="s">
        <v>821</v>
      </c>
      <c r="D7189" t="s">
        <v>822</v>
      </c>
      <c r="E7189" t="s">
        <v>823</v>
      </c>
      <c r="F7189" t="s">
        <v>824</v>
      </c>
      <c r="G7189" t="s">
        <v>825</v>
      </c>
      <c r="H7189" t="s">
        <v>1020</v>
      </c>
      <c r="I7189">
        <v>315</v>
      </c>
      <c r="J7189" t="s">
        <v>1021</v>
      </c>
      <c r="K7189" t="s">
        <v>828</v>
      </c>
      <c r="L7189" t="s">
        <v>603</v>
      </c>
      <c r="M7189" t="s">
        <v>829</v>
      </c>
      <c r="N7189" t="s">
        <v>829</v>
      </c>
      <c r="O7189" t="s">
        <v>829</v>
      </c>
      <c r="P7189">
        <v>0</v>
      </c>
      <c r="Q7189">
        <v>0</v>
      </c>
      <c r="R7189">
        <v>0</v>
      </c>
      <c r="S7189">
        <v>0</v>
      </c>
      <c r="T7189">
        <v>0</v>
      </c>
      <c r="U7189">
        <v>0</v>
      </c>
      <c r="V7189">
        <v>0</v>
      </c>
    </row>
    <row r="7190" spans="1:22" x14ac:dyDescent="0.3">
      <c r="A7190">
        <v>202122</v>
      </c>
      <c r="B7190" t="s">
        <v>820</v>
      </c>
      <c r="C7190" t="s">
        <v>821</v>
      </c>
      <c r="D7190" t="s">
        <v>822</v>
      </c>
      <c r="E7190" t="s">
        <v>823</v>
      </c>
      <c r="F7190" t="s">
        <v>824</v>
      </c>
      <c r="G7190" t="s">
        <v>825</v>
      </c>
      <c r="H7190" t="s">
        <v>1020</v>
      </c>
      <c r="I7190">
        <v>315</v>
      </c>
      <c r="J7190" t="s">
        <v>1021</v>
      </c>
      <c r="K7190" t="s">
        <v>828</v>
      </c>
      <c r="L7190" t="s">
        <v>606</v>
      </c>
      <c r="M7190">
        <v>0</v>
      </c>
      <c r="N7190">
        <v>0</v>
      </c>
      <c r="O7190">
        <v>0</v>
      </c>
      <c r="P7190">
        <v>0</v>
      </c>
      <c r="Q7190">
        <v>0</v>
      </c>
      <c r="R7190">
        <v>0</v>
      </c>
      <c r="S7190">
        <v>0</v>
      </c>
      <c r="T7190">
        <v>0</v>
      </c>
      <c r="U7190">
        <v>0</v>
      </c>
      <c r="V7190">
        <v>0</v>
      </c>
    </row>
    <row r="7191" spans="1:22" x14ac:dyDescent="0.3">
      <c r="A7191">
        <v>202223</v>
      </c>
      <c r="B7191" t="s">
        <v>820</v>
      </c>
      <c r="C7191" t="s">
        <v>821</v>
      </c>
      <c r="D7191" t="s">
        <v>822</v>
      </c>
      <c r="E7191" t="s">
        <v>823</v>
      </c>
      <c r="F7191" t="s">
        <v>824</v>
      </c>
      <c r="G7191" t="s">
        <v>825</v>
      </c>
      <c r="H7191" t="s">
        <v>1020</v>
      </c>
      <c r="I7191">
        <v>315</v>
      </c>
      <c r="J7191" t="s">
        <v>1021</v>
      </c>
      <c r="K7191" t="s">
        <v>828</v>
      </c>
      <c r="L7191" t="s">
        <v>606</v>
      </c>
      <c r="M7191">
        <v>0</v>
      </c>
      <c r="N7191">
        <v>0</v>
      </c>
      <c r="O7191">
        <v>0</v>
      </c>
      <c r="P7191">
        <v>0</v>
      </c>
      <c r="Q7191">
        <v>0</v>
      </c>
      <c r="R7191">
        <v>0</v>
      </c>
      <c r="S7191">
        <v>0</v>
      </c>
      <c r="T7191">
        <v>0</v>
      </c>
      <c r="U7191">
        <v>0</v>
      </c>
      <c r="V7191">
        <v>0</v>
      </c>
    </row>
    <row r="7192" spans="1:22" x14ac:dyDescent="0.3">
      <c r="A7192">
        <v>202324</v>
      </c>
      <c r="B7192" t="s">
        <v>820</v>
      </c>
      <c r="C7192" t="s">
        <v>821</v>
      </c>
      <c r="D7192" t="s">
        <v>822</v>
      </c>
      <c r="E7192" t="s">
        <v>823</v>
      </c>
      <c r="F7192" t="s">
        <v>824</v>
      </c>
      <c r="G7192" t="s">
        <v>825</v>
      </c>
      <c r="H7192" t="s">
        <v>1020</v>
      </c>
      <c r="I7192">
        <v>315</v>
      </c>
      <c r="J7192" t="s">
        <v>1021</v>
      </c>
      <c r="K7192" t="s">
        <v>828</v>
      </c>
      <c r="L7192" t="s">
        <v>606</v>
      </c>
      <c r="M7192">
        <v>0</v>
      </c>
      <c r="N7192">
        <v>0</v>
      </c>
      <c r="O7192">
        <v>0</v>
      </c>
      <c r="P7192">
        <v>0</v>
      </c>
      <c r="Q7192">
        <v>0</v>
      </c>
      <c r="R7192">
        <v>0</v>
      </c>
      <c r="S7192">
        <v>0</v>
      </c>
      <c r="T7192">
        <v>0</v>
      </c>
      <c r="U7192">
        <v>0</v>
      </c>
      <c r="V7192">
        <v>0</v>
      </c>
    </row>
    <row r="7193" spans="1:22" x14ac:dyDescent="0.3">
      <c r="A7193">
        <v>202122</v>
      </c>
      <c r="B7193" t="s">
        <v>820</v>
      </c>
      <c r="C7193" t="s">
        <v>821</v>
      </c>
      <c r="D7193" t="s">
        <v>822</v>
      </c>
      <c r="E7193" t="s">
        <v>823</v>
      </c>
      <c r="F7193" t="s">
        <v>824</v>
      </c>
      <c r="G7193" t="s">
        <v>825</v>
      </c>
      <c r="H7193" t="s">
        <v>1020</v>
      </c>
      <c r="I7193">
        <v>315</v>
      </c>
      <c r="J7193" t="s">
        <v>1021</v>
      </c>
      <c r="K7193" t="s">
        <v>828</v>
      </c>
      <c r="L7193" t="s">
        <v>609</v>
      </c>
      <c r="M7193" t="s">
        <v>829</v>
      </c>
      <c r="N7193" t="s">
        <v>829</v>
      </c>
      <c r="O7193" t="s">
        <v>829</v>
      </c>
      <c r="P7193" t="s">
        <v>829</v>
      </c>
      <c r="Q7193">
        <v>0</v>
      </c>
      <c r="R7193" t="s">
        <v>829</v>
      </c>
      <c r="S7193">
        <v>0</v>
      </c>
      <c r="T7193">
        <v>0</v>
      </c>
      <c r="U7193">
        <v>0</v>
      </c>
      <c r="V7193">
        <v>0</v>
      </c>
    </row>
    <row r="7194" spans="1:22" x14ac:dyDescent="0.3">
      <c r="A7194">
        <v>202223</v>
      </c>
      <c r="B7194" t="s">
        <v>820</v>
      </c>
      <c r="C7194" t="s">
        <v>821</v>
      </c>
      <c r="D7194" t="s">
        <v>822</v>
      </c>
      <c r="E7194" t="s">
        <v>823</v>
      </c>
      <c r="F7194" t="s">
        <v>824</v>
      </c>
      <c r="G7194" t="s">
        <v>825</v>
      </c>
      <c r="H7194" t="s">
        <v>1020</v>
      </c>
      <c r="I7194">
        <v>315</v>
      </c>
      <c r="J7194" t="s">
        <v>1021</v>
      </c>
      <c r="K7194" t="s">
        <v>828</v>
      </c>
      <c r="L7194" t="s">
        <v>609</v>
      </c>
      <c r="M7194" t="s">
        <v>829</v>
      </c>
      <c r="N7194" t="s">
        <v>829</v>
      </c>
      <c r="O7194" t="s">
        <v>829</v>
      </c>
      <c r="P7194" t="s">
        <v>829</v>
      </c>
      <c r="Q7194">
        <v>0</v>
      </c>
      <c r="R7194" t="s">
        <v>829</v>
      </c>
      <c r="S7194">
        <v>0</v>
      </c>
      <c r="T7194">
        <v>0</v>
      </c>
      <c r="U7194">
        <v>0</v>
      </c>
      <c r="V7194">
        <v>0</v>
      </c>
    </row>
    <row r="7195" spans="1:22" x14ac:dyDescent="0.3">
      <c r="A7195">
        <v>202122</v>
      </c>
      <c r="B7195" t="s">
        <v>820</v>
      </c>
      <c r="C7195" t="s">
        <v>821</v>
      </c>
      <c r="D7195" t="s">
        <v>822</v>
      </c>
      <c r="E7195" t="s">
        <v>823</v>
      </c>
      <c r="F7195" t="s">
        <v>824</v>
      </c>
      <c r="G7195" t="s">
        <v>825</v>
      </c>
      <c r="H7195" t="s">
        <v>1020</v>
      </c>
      <c r="I7195">
        <v>315</v>
      </c>
      <c r="J7195" t="s">
        <v>1021</v>
      </c>
      <c r="K7195" t="s">
        <v>828</v>
      </c>
      <c r="L7195" t="s">
        <v>830</v>
      </c>
      <c r="M7195">
        <v>0</v>
      </c>
      <c r="N7195">
        <v>247759</v>
      </c>
      <c r="O7195">
        <v>133409</v>
      </c>
      <c r="P7195">
        <v>571751</v>
      </c>
      <c r="Q7195">
        <v>0</v>
      </c>
      <c r="R7195">
        <v>0</v>
      </c>
      <c r="S7195">
        <v>952918</v>
      </c>
      <c r="T7195">
        <v>0</v>
      </c>
      <c r="U7195">
        <v>952918</v>
      </c>
      <c r="V7195">
        <v>19</v>
      </c>
    </row>
    <row r="7196" spans="1:22" x14ac:dyDescent="0.3">
      <c r="A7196">
        <v>202223</v>
      </c>
      <c r="B7196" t="s">
        <v>820</v>
      </c>
      <c r="C7196" t="s">
        <v>821</v>
      </c>
      <c r="D7196" t="s">
        <v>822</v>
      </c>
      <c r="E7196" t="s">
        <v>823</v>
      </c>
      <c r="F7196" t="s">
        <v>824</v>
      </c>
      <c r="G7196" t="s">
        <v>825</v>
      </c>
      <c r="H7196" t="s">
        <v>1020</v>
      </c>
      <c r="I7196">
        <v>315</v>
      </c>
      <c r="J7196" t="s">
        <v>1021</v>
      </c>
      <c r="K7196" t="s">
        <v>828</v>
      </c>
      <c r="L7196" t="s">
        <v>830</v>
      </c>
      <c r="M7196">
        <v>0</v>
      </c>
      <c r="N7196">
        <v>204628</v>
      </c>
      <c r="O7196">
        <v>110184</v>
      </c>
      <c r="P7196">
        <v>472219</v>
      </c>
      <c r="Q7196">
        <v>0</v>
      </c>
      <c r="R7196">
        <v>0</v>
      </c>
      <c r="S7196">
        <v>787032</v>
      </c>
      <c r="T7196">
        <v>0</v>
      </c>
      <c r="U7196">
        <v>787032</v>
      </c>
      <c r="V7196">
        <v>15</v>
      </c>
    </row>
    <row r="7197" spans="1:22" x14ac:dyDescent="0.3">
      <c r="A7197">
        <v>202324</v>
      </c>
      <c r="B7197" t="s">
        <v>820</v>
      </c>
      <c r="C7197" t="s">
        <v>821</v>
      </c>
      <c r="D7197" t="s">
        <v>822</v>
      </c>
      <c r="E7197" t="s">
        <v>823</v>
      </c>
      <c r="F7197" t="s">
        <v>824</v>
      </c>
      <c r="G7197" t="s">
        <v>825</v>
      </c>
      <c r="H7197" t="s">
        <v>1020</v>
      </c>
      <c r="I7197">
        <v>315</v>
      </c>
      <c r="J7197" t="s">
        <v>1021</v>
      </c>
      <c r="K7197" t="s">
        <v>828</v>
      </c>
      <c r="L7197" t="s">
        <v>830</v>
      </c>
      <c r="M7197">
        <v>0</v>
      </c>
      <c r="N7197">
        <v>211368</v>
      </c>
      <c r="O7197">
        <v>113814</v>
      </c>
      <c r="P7197">
        <v>487773</v>
      </c>
      <c r="Q7197">
        <v>0</v>
      </c>
      <c r="R7197">
        <v>0</v>
      </c>
      <c r="S7197">
        <v>812955</v>
      </c>
      <c r="T7197">
        <v>0</v>
      </c>
      <c r="U7197">
        <v>812955</v>
      </c>
      <c r="V7197">
        <v>16</v>
      </c>
    </row>
    <row r="7198" spans="1:22" x14ac:dyDescent="0.3">
      <c r="A7198">
        <v>202122</v>
      </c>
      <c r="B7198" t="s">
        <v>820</v>
      </c>
      <c r="C7198" t="s">
        <v>821</v>
      </c>
      <c r="D7198" t="s">
        <v>822</v>
      </c>
      <c r="E7198" t="s">
        <v>823</v>
      </c>
      <c r="F7198" t="s">
        <v>824</v>
      </c>
      <c r="G7198" t="s">
        <v>825</v>
      </c>
      <c r="H7198" t="s">
        <v>1020</v>
      </c>
      <c r="I7198">
        <v>315</v>
      </c>
      <c r="J7198" t="s">
        <v>1021</v>
      </c>
      <c r="K7198" t="s">
        <v>828</v>
      </c>
      <c r="L7198" t="s">
        <v>537</v>
      </c>
      <c r="M7198">
        <v>1723</v>
      </c>
      <c r="N7198">
        <v>20676</v>
      </c>
      <c r="O7198">
        <v>447237</v>
      </c>
      <c r="P7198">
        <v>0</v>
      </c>
      <c r="Q7198">
        <v>0</v>
      </c>
      <c r="R7198">
        <v>0</v>
      </c>
      <c r="S7198">
        <v>469636</v>
      </c>
      <c r="T7198">
        <v>0</v>
      </c>
      <c r="U7198">
        <v>469636</v>
      </c>
      <c r="V7198">
        <v>9</v>
      </c>
    </row>
    <row r="7199" spans="1:22" x14ac:dyDescent="0.3">
      <c r="A7199">
        <v>202223</v>
      </c>
      <c r="B7199" t="s">
        <v>820</v>
      </c>
      <c r="C7199" t="s">
        <v>821</v>
      </c>
      <c r="D7199" t="s">
        <v>822</v>
      </c>
      <c r="E7199" t="s">
        <v>823</v>
      </c>
      <c r="F7199" t="s">
        <v>824</v>
      </c>
      <c r="G7199" t="s">
        <v>825</v>
      </c>
      <c r="H7199" t="s">
        <v>1020</v>
      </c>
      <c r="I7199">
        <v>315</v>
      </c>
      <c r="J7199" t="s">
        <v>1021</v>
      </c>
      <c r="K7199" t="s">
        <v>828</v>
      </c>
      <c r="L7199" t="s">
        <v>537</v>
      </c>
      <c r="M7199">
        <v>5013</v>
      </c>
      <c r="N7199">
        <v>60159</v>
      </c>
      <c r="O7199">
        <v>1301302</v>
      </c>
      <c r="P7199">
        <v>0</v>
      </c>
      <c r="Q7199">
        <v>0</v>
      </c>
      <c r="R7199">
        <v>0</v>
      </c>
      <c r="S7199">
        <v>1366474</v>
      </c>
      <c r="T7199">
        <v>0</v>
      </c>
      <c r="U7199">
        <v>1366474</v>
      </c>
      <c r="V7199">
        <v>27</v>
      </c>
    </row>
    <row r="7200" spans="1:22" x14ac:dyDescent="0.3">
      <c r="A7200">
        <v>202324</v>
      </c>
      <c r="B7200" t="s">
        <v>820</v>
      </c>
      <c r="C7200" t="s">
        <v>821</v>
      </c>
      <c r="D7200" t="s">
        <v>822</v>
      </c>
      <c r="E7200" t="s">
        <v>823</v>
      </c>
      <c r="F7200" t="s">
        <v>824</v>
      </c>
      <c r="G7200" t="s">
        <v>825</v>
      </c>
      <c r="H7200" t="s">
        <v>1020</v>
      </c>
      <c r="I7200">
        <v>315</v>
      </c>
      <c r="J7200" t="s">
        <v>1021</v>
      </c>
      <c r="K7200" t="s">
        <v>828</v>
      </c>
      <c r="L7200" t="s">
        <v>537</v>
      </c>
      <c r="M7200">
        <v>5178</v>
      </c>
      <c r="N7200">
        <v>62140</v>
      </c>
      <c r="O7200">
        <v>1344165</v>
      </c>
      <c r="P7200">
        <v>0</v>
      </c>
      <c r="Q7200">
        <v>0</v>
      </c>
      <c r="R7200">
        <v>0</v>
      </c>
      <c r="S7200">
        <v>1411483</v>
      </c>
      <c r="T7200">
        <v>0</v>
      </c>
      <c r="U7200">
        <v>1411483</v>
      </c>
      <c r="V7200">
        <v>28</v>
      </c>
    </row>
    <row r="7201" spans="1:22" x14ac:dyDescent="0.3">
      <c r="A7201">
        <v>202122</v>
      </c>
      <c r="B7201" t="s">
        <v>820</v>
      </c>
      <c r="C7201" t="s">
        <v>821</v>
      </c>
      <c r="D7201" t="s">
        <v>822</v>
      </c>
      <c r="E7201" t="s">
        <v>823</v>
      </c>
      <c r="F7201" t="s">
        <v>824</v>
      </c>
      <c r="G7201" t="s">
        <v>825</v>
      </c>
      <c r="H7201" t="s">
        <v>1020</v>
      </c>
      <c r="I7201">
        <v>315</v>
      </c>
      <c r="J7201" t="s">
        <v>1021</v>
      </c>
      <c r="K7201" t="s">
        <v>828</v>
      </c>
      <c r="L7201" t="s">
        <v>572</v>
      </c>
      <c r="M7201">
        <v>310225</v>
      </c>
      <c r="N7201">
        <v>0</v>
      </c>
      <c r="O7201">
        <v>0</v>
      </c>
      <c r="P7201">
        <v>24818026</v>
      </c>
      <c r="Q7201">
        <v>0</v>
      </c>
      <c r="R7201">
        <v>5894281</v>
      </c>
      <c r="S7201">
        <v>31022533</v>
      </c>
      <c r="T7201">
        <v>0</v>
      </c>
      <c r="U7201">
        <v>31022533</v>
      </c>
      <c r="V7201">
        <v>615</v>
      </c>
    </row>
    <row r="7202" spans="1:22" x14ac:dyDescent="0.3">
      <c r="A7202">
        <v>202223</v>
      </c>
      <c r="B7202" t="s">
        <v>820</v>
      </c>
      <c r="C7202" t="s">
        <v>821</v>
      </c>
      <c r="D7202" t="s">
        <v>822</v>
      </c>
      <c r="E7202" t="s">
        <v>823</v>
      </c>
      <c r="F7202" t="s">
        <v>824</v>
      </c>
      <c r="G7202" t="s">
        <v>825</v>
      </c>
      <c r="H7202" t="s">
        <v>1020</v>
      </c>
      <c r="I7202">
        <v>315</v>
      </c>
      <c r="J7202" t="s">
        <v>1021</v>
      </c>
      <c r="K7202" t="s">
        <v>828</v>
      </c>
      <c r="L7202" t="s">
        <v>572</v>
      </c>
      <c r="M7202">
        <v>314440</v>
      </c>
      <c r="N7202">
        <v>0</v>
      </c>
      <c r="O7202">
        <v>0</v>
      </c>
      <c r="P7202">
        <v>25155176</v>
      </c>
      <c r="Q7202">
        <v>0</v>
      </c>
      <c r="R7202">
        <v>5974354</v>
      </c>
      <c r="S7202">
        <v>31443969</v>
      </c>
      <c r="T7202">
        <v>0</v>
      </c>
      <c r="U7202">
        <v>31443969</v>
      </c>
      <c r="V7202">
        <v>616</v>
      </c>
    </row>
    <row r="7203" spans="1:22" x14ac:dyDescent="0.3">
      <c r="A7203">
        <v>202324</v>
      </c>
      <c r="B7203" t="s">
        <v>820</v>
      </c>
      <c r="C7203" t="s">
        <v>821</v>
      </c>
      <c r="D7203" t="s">
        <v>822</v>
      </c>
      <c r="E7203" t="s">
        <v>823</v>
      </c>
      <c r="F7203" t="s">
        <v>824</v>
      </c>
      <c r="G7203" t="s">
        <v>825</v>
      </c>
      <c r="H7203" t="s">
        <v>1020</v>
      </c>
      <c r="I7203">
        <v>315</v>
      </c>
      <c r="J7203" t="s">
        <v>1021</v>
      </c>
      <c r="K7203" t="s">
        <v>828</v>
      </c>
      <c r="L7203" t="s">
        <v>572</v>
      </c>
      <c r="M7203">
        <v>324797</v>
      </c>
      <c r="N7203">
        <v>0</v>
      </c>
      <c r="O7203">
        <v>0</v>
      </c>
      <c r="P7203">
        <v>25983742</v>
      </c>
      <c r="Q7203">
        <v>0</v>
      </c>
      <c r="R7203">
        <v>7380335</v>
      </c>
      <c r="S7203">
        <v>33688874</v>
      </c>
      <c r="T7203">
        <v>0</v>
      </c>
      <c r="U7203">
        <v>33688874</v>
      </c>
      <c r="V7203">
        <v>664</v>
      </c>
    </row>
    <row r="7204" spans="1:22" x14ac:dyDescent="0.3">
      <c r="A7204">
        <v>202122</v>
      </c>
      <c r="B7204" t="s">
        <v>820</v>
      </c>
      <c r="C7204" t="s">
        <v>821</v>
      </c>
      <c r="D7204" t="s">
        <v>822</v>
      </c>
      <c r="E7204" t="s">
        <v>823</v>
      </c>
      <c r="F7204" t="s">
        <v>824</v>
      </c>
      <c r="G7204" t="s">
        <v>825</v>
      </c>
      <c r="H7204" t="s">
        <v>1020</v>
      </c>
      <c r="I7204">
        <v>315</v>
      </c>
      <c r="J7204" t="s">
        <v>1021</v>
      </c>
      <c r="K7204" t="s">
        <v>828</v>
      </c>
      <c r="L7204" t="s">
        <v>539</v>
      </c>
      <c r="M7204">
        <v>0</v>
      </c>
      <c r="N7204">
        <v>254372</v>
      </c>
      <c r="O7204">
        <v>493781</v>
      </c>
      <c r="P7204" t="s">
        <v>829</v>
      </c>
      <c r="Q7204" t="s">
        <v>829</v>
      </c>
      <c r="R7204" t="s">
        <v>829</v>
      </c>
      <c r="S7204">
        <v>748153</v>
      </c>
      <c r="T7204">
        <v>0</v>
      </c>
      <c r="U7204">
        <v>748153</v>
      </c>
      <c r="V7204">
        <v>15</v>
      </c>
    </row>
    <row r="7205" spans="1:22" x14ac:dyDescent="0.3">
      <c r="A7205">
        <v>202223</v>
      </c>
      <c r="B7205" t="s">
        <v>820</v>
      </c>
      <c r="C7205" t="s">
        <v>821</v>
      </c>
      <c r="D7205" t="s">
        <v>822</v>
      </c>
      <c r="E7205" t="s">
        <v>823</v>
      </c>
      <c r="F7205" t="s">
        <v>824</v>
      </c>
      <c r="G7205" t="s">
        <v>825</v>
      </c>
      <c r="H7205" t="s">
        <v>1020</v>
      </c>
      <c r="I7205">
        <v>315</v>
      </c>
      <c r="J7205" t="s">
        <v>1021</v>
      </c>
      <c r="K7205" t="s">
        <v>828</v>
      </c>
      <c r="L7205" t="s">
        <v>539</v>
      </c>
      <c r="M7205">
        <v>0</v>
      </c>
      <c r="N7205">
        <v>182977</v>
      </c>
      <c r="O7205">
        <v>355192</v>
      </c>
      <c r="P7205" t="s">
        <v>829</v>
      </c>
      <c r="Q7205" t="s">
        <v>829</v>
      </c>
      <c r="R7205" t="s">
        <v>829</v>
      </c>
      <c r="S7205">
        <v>538169</v>
      </c>
      <c r="T7205">
        <v>0</v>
      </c>
      <c r="U7205">
        <v>538169</v>
      </c>
      <c r="V7205">
        <v>11</v>
      </c>
    </row>
    <row r="7206" spans="1:22" x14ac:dyDescent="0.3">
      <c r="A7206">
        <v>202324</v>
      </c>
      <c r="B7206" t="s">
        <v>820</v>
      </c>
      <c r="C7206" t="s">
        <v>821</v>
      </c>
      <c r="D7206" t="s">
        <v>822</v>
      </c>
      <c r="E7206" t="s">
        <v>823</v>
      </c>
      <c r="F7206" t="s">
        <v>824</v>
      </c>
      <c r="G7206" t="s">
        <v>825</v>
      </c>
      <c r="H7206" t="s">
        <v>1020</v>
      </c>
      <c r="I7206">
        <v>315</v>
      </c>
      <c r="J7206" t="s">
        <v>1021</v>
      </c>
      <c r="K7206" t="s">
        <v>828</v>
      </c>
      <c r="L7206" t="s">
        <v>539</v>
      </c>
      <c r="M7206">
        <v>0</v>
      </c>
      <c r="N7206">
        <v>189004</v>
      </c>
      <c r="O7206">
        <v>366891</v>
      </c>
      <c r="P7206" t="s">
        <v>829</v>
      </c>
      <c r="Q7206" t="s">
        <v>829</v>
      </c>
      <c r="R7206" t="s">
        <v>829</v>
      </c>
      <c r="S7206">
        <v>555895</v>
      </c>
      <c r="T7206">
        <v>0</v>
      </c>
      <c r="U7206">
        <v>555895</v>
      </c>
      <c r="V7206">
        <v>11</v>
      </c>
    </row>
    <row r="7207" spans="1:22" x14ac:dyDescent="0.3">
      <c r="A7207">
        <v>202122</v>
      </c>
      <c r="B7207" t="s">
        <v>820</v>
      </c>
      <c r="C7207" t="s">
        <v>821</v>
      </c>
      <c r="D7207" t="s">
        <v>822</v>
      </c>
      <c r="E7207" t="s">
        <v>823</v>
      </c>
      <c r="F7207" t="s">
        <v>824</v>
      </c>
      <c r="G7207" t="s">
        <v>825</v>
      </c>
      <c r="H7207" t="s">
        <v>1020</v>
      </c>
      <c r="I7207">
        <v>315</v>
      </c>
      <c r="J7207" t="s">
        <v>1021</v>
      </c>
      <c r="K7207" t="s">
        <v>828</v>
      </c>
      <c r="L7207" t="s">
        <v>541</v>
      </c>
      <c r="M7207">
        <v>26131</v>
      </c>
      <c r="N7207">
        <v>228649</v>
      </c>
      <c r="O7207">
        <v>124124</v>
      </c>
      <c r="P7207">
        <v>274379</v>
      </c>
      <c r="Q7207">
        <v>0</v>
      </c>
      <c r="R7207">
        <v>0</v>
      </c>
      <c r="S7207">
        <v>653284</v>
      </c>
      <c r="T7207">
        <v>0</v>
      </c>
      <c r="U7207">
        <v>653284</v>
      </c>
      <c r="V7207">
        <v>13</v>
      </c>
    </row>
    <row r="7208" spans="1:22" x14ac:dyDescent="0.3">
      <c r="A7208">
        <v>202223</v>
      </c>
      <c r="B7208" t="s">
        <v>820</v>
      </c>
      <c r="C7208" t="s">
        <v>821</v>
      </c>
      <c r="D7208" t="s">
        <v>822</v>
      </c>
      <c r="E7208" t="s">
        <v>823</v>
      </c>
      <c r="F7208" t="s">
        <v>824</v>
      </c>
      <c r="G7208" t="s">
        <v>825</v>
      </c>
      <c r="H7208" t="s">
        <v>1020</v>
      </c>
      <c r="I7208">
        <v>315</v>
      </c>
      <c r="J7208" t="s">
        <v>1021</v>
      </c>
      <c r="K7208" t="s">
        <v>828</v>
      </c>
      <c r="L7208" t="s">
        <v>541</v>
      </c>
      <c r="M7208">
        <v>25188</v>
      </c>
      <c r="N7208">
        <v>220399</v>
      </c>
      <c r="O7208">
        <v>119645</v>
      </c>
      <c r="P7208">
        <v>264479</v>
      </c>
      <c r="Q7208">
        <v>0</v>
      </c>
      <c r="R7208">
        <v>0</v>
      </c>
      <c r="S7208">
        <v>629711</v>
      </c>
      <c r="T7208">
        <v>0</v>
      </c>
      <c r="U7208">
        <v>629711</v>
      </c>
      <c r="V7208">
        <v>12</v>
      </c>
    </row>
    <row r="7209" spans="1:22" x14ac:dyDescent="0.3">
      <c r="A7209">
        <v>202324</v>
      </c>
      <c r="B7209" t="s">
        <v>820</v>
      </c>
      <c r="C7209" t="s">
        <v>821</v>
      </c>
      <c r="D7209" t="s">
        <v>822</v>
      </c>
      <c r="E7209" t="s">
        <v>823</v>
      </c>
      <c r="F7209" t="s">
        <v>824</v>
      </c>
      <c r="G7209" t="s">
        <v>825</v>
      </c>
      <c r="H7209" t="s">
        <v>1020</v>
      </c>
      <c r="I7209">
        <v>315</v>
      </c>
      <c r="J7209" t="s">
        <v>1021</v>
      </c>
      <c r="K7209" t="s">
        <v>828</v>
      </c>
      <c r="L7209" t="s">
        <v>541</v>
      </c>
      <c r="M7209">
        <v>26018</v>
      </c>
      <c r="N7209">
        <v>227658</v>
      </c>
      <c r="O7209">
        <v>123586</v>
      </c>
      <c r="P7209">
        <v>273190</v>
      </c>
      <c r="Q7209">
        <v>0</v>
      </c>
      <c r="R7209">
        <v>0</v>
      </c>
      <c r="S7209">
        <v>650452</v>
      </c>
      <c r="T7209">
        <v>0</v>
      </c>
      <c r="U7209">
        <v>650452</v>
      </c>
      <c r="V7209">
        <v>13</v>
      </c>
    </row>
    <row r="7210" spans="1:22" x14ac:dyDescent="0.3">
      <c r="A7210">
        <v>202122</v>
      </c>
      <c r="B7210" t="s">
        <v>820</v>
      </c>
      <c r="C7210" t="s">
        <v>821</v>
      </c>
      <c r="D7210" t="s">
        <v>822</v>
      </c>
      <c r="E7210" t="s">
        <v>823</v>
      </c>
      <c r="F7210" t="s">
        <v>824</v>
      </c>
      <c r="G7210" t="s">
        <v>825</v>
      </c>
      <c r="H7210" t="s">
        <v>1020</v>
      </c>
      <c r="I7210">
        <v>315</v>
      </c>
      <c r="J7210" t="s">
        <v>1021</v>
      </c>
      <c r="K7210" t="s">
        <v>828</v>
      </c>
      <c r="L7210" t="s">
        <v>831</v>
      </c>
      <c r="M7210" t="s">
        <v>829</v>
      </c>
      <c r="N7210" t="s">
        <v>829</v>
      </c>
      <c r="O7210" t="s">
        <v>829</v>
      </c>
      <c r="P7210">
        <v>0</v>
      </c>
      <c r="Q7210">
        <v>47813</v>
      </c>
      <c r="R7210" t="s">
        <v>829</v>
      </c>
      <c r="S7210">
        <v>47813</v>
      </c>
      <c r="T7210">
        <v>0</v>
      </c>
      <c r="U7210">
        <v>47813</v>
      </c>
      <c r="V7210">
        <v>1</v>
      </c>
    </row>
    <row r="7211" spans="1:22" x14ac:dyDescent="0.3">
      <c r="A7211">
        <v>202223</v>
      </c>
      <c r="B7211" t="s">
        <v>820</v>
      </c>
      <c r="C7211" t="s">
        <v>821</v>
      </c>
      <c r="D7211" t="s">
        <v>822</v>
      </c>
      <c r="E7211" t="s">
        <v>823</v>
      </c>
      <c r="F7211" t="s">
        <v>824</v>
      </c>
      <c r="G7211" t="s">
        <v>825</v>
      </c>
      <c r="H7211" t="s">
        <v>1020</v>
      </c>
      <c r="I7211">
        <v>315</v>
      </c>
      <c r="J7211" t="s">
        <v>1021</v>
      </c>
      <c r="K7211" t="s">
        <v>828</v>
      </c>
      <c r="L7211" t="s">
        <v>831</v>
      </c>
      <c r="M7211" t="s">
        <v>829</v>
      </c>
      <c r="N7211" t="s">
        <v>829</v>
      </c>
      <c r="O7211" t="s">
        <v>829</v>
      </c>
      <c r="P7211">
        <v>0</v>
      </c>
      <c r="Q7211">
        <v>16607</v>
      </c>
      <c r="R7211" t="s">
        <v>829</v>
      </c>
      <c r="S7211">
        <v>16607</v>
      </c>
      <c r="T7211">
        <v>0</v>
      </c>
      <c r="U7211">
        <v>16607</v>
      </c>
      <c r="V7211">
        <v>0</v>
      </c>
    </row>
    <row r="7212" spans="1:22" x14ac:dyDescent="0.3">
      <c r="A7212">
        <v>202324</v>
      </c>
      <c r="B7212" t="s">
        <v>820</v>
      </c>
      <c r="C7212" t="s">
        <v>821</v>
      </c>
      <c r="D7212" t="s">
        <v>822</v>
      </c>
      <c r="E7212" t="s">
        <v>823</v>
      </c>
      <c r="F7212" t="s">
        <v>824</v>
      </c>
      <c r="G7212" t="s">
        <v>825</v>
      </c>
      <c r="H7212" t="s">
        <v>1020</v>
      </c>
      <c r="I7212">
        <v>315</v>
      </c>
      <c r="J7212" t="s">
        <v>1021</v>
      </c>
      <c r="K7212" t="s">
        <v>828</v>
      </c>
      <c r="L7212" t="s">
        <v>831</v>
      </c>
      <c r="M7212" t="s">
        <v>829</v>
      </c>
      <c r="N7212" t="s">
        <v>829</v>
      </c>
      <c r="O7212" t="s">
        <v>829</v>
      </c>
      <c r="P7212">
        <v>0</v>
      </c>
      <c r="Q7212">
        <v>17154</v>
      </c>
      <c r="R7212" t="s">
        <v>829</v>
      </c>
      <c r="S7212">
        <v>17154</v>
      </c>
      <c r="T7212">
        <v>0</v>
      </c>
      <c r="U7212">
        <v>17154</v>
      </c>
      <c r="V7212">
        <v>0</v>
      </c>
    </row>
    <row r="7213" spans="1:22" x14ac:dyDescent="0.3">
      <c r="A7213">
        <v>202122</v>
      </c>
      <c r="B7213" t="s">
        <v>820</v>
      </c>
      <c r="C7213" t="s">
        <v>821</v>
      </c>
      <c r="D7213" t="s">
        <v>822</v>
      </c>
      <c r="E7213" t="s">
        <v>823</v>
      </c>
      <c r="F7213" t="s">
        <v>824</v>
      </c>
      <c r="G7213" t="s">
        <v>825</v>
      </c>
      <c r="H7213" t="s">
        <v>1020</v>
      </c>
      <c r="I7213">
        <v>315</v>
      </c>
      <c r="J7213" t="s">
        <v>1021</v>
      </c>
      <c r="K7213" t="s">
        <v>828</v>
      </c>
      <c r="L7213" t="s">
        <v>832</v>
      </c>
      <c r="M7213">
        <v>0</v>
      </c>
      <c r="N7213">
        <v>0</v>
      </c>
      <c r="O7213">
        <v>0</v>
      </c>
      <c r="P7213">
        <v>0</v>
      </c>
      <c r="Q7213">
        <v>0</v>
      </c>
      <c r="R7213">
        <v>0</v>
      </c>
      <c r="S7213">
        <v>0</v>
      </c>
      <c r="T7213">
        <v>0</v>
      </c>
      <c r="U7213">
        <v>0</v>
      </c>
      <c r="V7213">
        <v>0</v>
      </c>
    </row>
    <row r="7214" spans="1:22" x14ac:dyDescent="0.3">
      <c r="A7214">
        <v>202223</v>
      </c>
      <c r="B7214" t="s">
        <v>820</v>
      </c>
      <c r="C7214" t="s">
        <v>821</v>
      </c>
      <c r="D7214" t="s">
        <v>822</v>
      </c>
      <c r="E7214" t="s">
        <v>823</v>
      </c>
      <c r="F7214" t="s">
        <v>824</v>
      </c>
      <c r="G7214" t="s">
        <v>825</v>
      </c>
      <c r="H7214" t="s">
        <v>1020</v>
      </c>
      <c r="I7214">
        <v>315</v>
      </c>
      <c r="J7214" t="s">
        <v>1021</v>
      </c>
      <c r="K7214" t="s">
        <v>828</v>
      </c>
      <c r="L7214" t="s">
        <v>832</v>
      </c>
      <c r="M7214">
        <v>0</v>
      </c>
      <c r="N7214">
        <v>0</v>
      </c>
      <c r="O7214">
        <v>0</v>
      </c>
      <c r="P7214">
        <v>0</v>
      </c>
      <c r="Q7214">
        <v>0</v>
      </c>
      <c r="R7214">
        <v>0</v>
      </c>
      <c r="S7214">
        <v>0</v>
      </c>
      <c r="T7214">
        <v>0</v>
      </c>
      <c r="U7214">
        <v>0</v>
      </c>
      <c r="V7214">
        <v>0</v>
      </c>
    </row>
    <row r="7215" spans="1:22" x14ac:dyDescent="0.3">
      <c r="A7215">
        <v>202324</v>
      </c>
      <c r="B7215" t="s">
        <v>820</v>
      </c>
      <c r="C7215" t="s">
        <v>821</v>
      </c>
      <c r="D7215" t="s">
        <v>822</v>
      </c>
      <c r="E7215" t="s">
        <v>823</v>
      </c>
      <c r="F7215" t="s">
        <v>824</v>
      </c>
      <c r="G7215" t="s">
        <v>825</v>
      </c>
      <c r="H7215" t="s">
        <v>1020</v>
      </c>
      <c r="I7215">
        <v>315</v>
      </c>
      <c r="J7215" t="s">
        <v>1021</v>
      </c>
      <c r="K7215" t="s">
        <v>828</v>
      </c>
      <c r="L7215" t="s">
        <v>832</v>
      </c>
      <c r="M7215">
        <v>0</v>
      </c>
      <c r="N7215">
        <v>0</v>
      </c>
      <c r="O7215">
        <v>0</v>
      </c>
      <c r="P7215">
        <v>0</v>
      </c>
      <c r="Q7215">
        <v>0</v>
      </c>
      <c r="R7215">
        <v>0</v>
      </c>
      <c r="S7215">
        <v>0</v>
      </c>
      <c r="T7215">
        <v>0</v>
      </c>
      <c r="U7215">
        <v>0</v>
      </c>
      <c r="V7215">
        <v>0</v>
      </c>
    </row>
    <row r="7216" spans="1:22" x14ac:dyDescent="0.3">
      <c r="A7216">
        <v>202122</v>
      </c>
      <c r="B7216" t="s">
        <v>820</v>
      </c>
      <c r="C7216" t="s">
        <v>821</v>
      </c>
      <c r="D7216" t="s">
        <v>822</v>
      </c>
      <c r="E7216" t="s">
        <v>823</v>
      </c>
      <c r="F7216" t="s">
        <v>824</v>
      </c>
      <c r="G7216" t="s">
        <v>825</v>
      </c>
      <c r="H7216" t="s">
        <v>1020</v>
      </c>
      <c r="I7216">
        <v>315</v>
      </c>
      <c r="J7216" t="s">
        <v>1021</v>
      </c>
      <c r="K7216" t="s">
        <v>828</v>
      </c>
      <c r="L7216" t="s">
        <v>544</v>
      </c>
      <c r="M7216">
        <v>0</v>
      </c>
      <c r="N7216">
        <v>979790</v>
      </c>
      <c r="O7216">
        <v>460204</v>
      </c>
      <c r="P7216">
        <v>2969</v>
      </c>
      <c r="Q7216">
        <v>41567</v>
      </c>
      <c r="R7216">
        <v>0</v>
      </c>
      <c r="S7216">
        <v>1484530</v>
      </c>
      <c r="T7216">
        <v>0</v>
      </c>
      <c r="U7216">
        <v>1484530</v>
      </c>
      <c r="V7216">
        <v>29</v>
      </c>
    </row>
    <row r="7217" spans="1:22" x14ac:dyDescent="0.3">
      <c r="A7217">
        <v>202223</v>
      </c>
      <c r="B7217" t="s">
        <v>820</v>
      </c>
      <c r="C7217" t="s">
        <v>821</v>
      </c>
      <c r="D7217" t="s">
        <v>822</v>
      </c>
      <c r="E7217" t="s">
        <v>823</v>
      </c>
      <c r="F7217" t="s">
        <v>824</v>
      </c>
      <c r="G7217" t="s">
        <v>825</v>
      </c>
      <c r="H7217" t="s">
        <v>1020</v>
      </c>
      <c r="I7217">
        <v>315</v>
      </c>
      <c r="J7217" t="s">
        <v>1021</v>
      </c>
      <c r="K7217" t="s">
        <v>828</v>
      </c>
      <c r="L7217" t="s">
        <v>544</v>
      </c>
      <c r="M7217">
        <v>0</v>
      </c>
      <c r="N7217">
        <v>1260364</v>
      </c>
      <c r="O7217">
        <v>591989</v>
      </c>
      <c r="P7217">
        <v>3819</v>
      </c>
      <c r="Q7217">
        <v>53470</v>
      </c>
      <c r="R7217">
        <v>0</v>
      </c>
      <c r="S7217">
        <v>1909643</v>
      </c>
      <c r="T7217">
        <v>0</v>
      </c>
      <c r="U7217">
        <v>1909643</v>
      </c>
      <c r="V7217">
        <v>37</v>
      </c>
    </row>
    <row r="7218" spans="1:22" x14ac:dyDescent="0.3">
      <c r="A7218">
        <v>202324</v>
      </c>
      <c r="B7218" t="s">
        <v>820</v>
      </c>
      <c r="C7218" t="s">
        <v>821</v>
      </c>
      <c r="D7218" t="s">
        <v>822</v>
      </c>
      <c r="E7218" t="s">
        <v>823</v>
      </c>
      <c r="F7218" t="s">
        <v>824</v>
      </c>
      <c r="G7218" t="s">
        <v>825</v>
      </c>
      <c r="H7218" t="s">
        <v>1020</v>
      </c>
      <c r="I7218">
        <v>315</v>
      </c>
      <c r="J7218" t="s">
        <v>1021</v>
      </c>
      <c r="K7218" t="s">
        <v>828</v>
      </c>
      <c r="L7218" t="s">
        <v>544</v>
      </c>
      <c r="M7218">
        <v>0</v>
      </c>
      <c r="N7218">
        <v>1507970</v>
      </c>
      <c r="O7218">
        <v>708289</v>
      </c>
      <c r="P7218">
        <v>4570</v>
      </c>
      <c r="Q7218">
        <v>63975</v>
      </c>
      <c r="R7218">
        <v>0</v>
      </c>
      <c r="S7218">
        <v>2284804</v>
      </c>
      <c r="T7218">
        <v>0</v>
      </c>
      <c r="U7218">
        <v>2284804</v>
      </c>
      <c r="V7218">
        <v>45</v>
      </c>
    </row>
    <row r="7219" spans="1:22" x14ac:dyDescent="0.3">
      <c r="A7219">
        <v>202122</v>
      </c>
      <c r="B7219" t="s">
        <v>820</v>
      </c>
      <c r="C7219" t="s">
        <v>821</v>
      </c>
      <c r="D7219" t="s">
        <v>822</v>
      </c>
      <c r="E7219" t="s">
        <v>823</v>
      </c>
      <c r="F7219" t="s">
        <v>824</v>
      </c>
      <c r="G7219" t="s">
        <v>825</v>
      </c>
      <c r="H7219" t="s">
        <v>1020</v>
      </c>
      <c r="I7219">
        <v>315</v>
      </c>
      <c r="J7219" t="s">
        <v>1021</v>
      </c>
      <c r="K7219" t="s">
        <v>828</v>
      </c>
      <c r="L7219" t="s">
        <v>600</v>
      </c>
      <c r="M7219" t="s">
        <v>829</v>
      </c>
      <c r="N7219" t="s">
        <v>829</v>
      </c>
      <c r="O7219" t="s">
        <v>829</v>
      </c>
      <c r="P7219">
        <v>0</v>
      </c>
      <c r="Q7219">
        <v>0</v>
      </c>
      <c r="R7219" t="s">
        <v>829</v>
      </c>
      <c r="S7219">
        <v>0</v>
      </c>
      <c r="T7219">
        <v>0</v>
      </c>
      <c r="U7219">
        <v>0</v>
      </c>
      <c r="V7219">
        <v>0</v>
      </c>
    </row>
    <row r="7220" spans="1:22" x14ac:dyDescent="0.3">
      <c r="A7220">
        <v>202223</v>
      </c>
      <c r="B7220" t="s">
        <v>820</v>
      </c>
      <c r="C7220" t="s">
        <v>821</v>
      </c>
      <c r="D7220" t="s">
        <v>822</v>
      </c>
      <c r="E7220" t="s">
        <v>823</v>
      </c>
      <c r="F7220" t="s">
        <v>824</v>
      </c>
      <c r="G7220" t="s">
        <v>825</v>
      </c>
      <c r="H7220" t="s">
        <v>1020</v>
      </c>
      <c r="I7220">
        <v>315</v>
      </c>
      <c r="J7220" t="s">
        <v>1021</v>
      </c>
      <c r="K7220" t="s">
        <v>828</v>
      </c>
      <c r="L7220" t="s">
        <v>600</v>
      </c>
      <c r="M7220" t="s">
        <v>829</v>
      </c>
      <c r="N7220" t="s">
        <v>829</v>
      </c>
      <c r="O7220" t="s">
        <v>829</v>
      </c>
      <c r="P7220">
        <v>0</v>
      </c>
      <c r="Q7220">
        <v>0</v>
      </c>
      <c r="R7220" t="s">
        <v>829</v>
      </c>
      <c r="S7220">
        <v>0</v>
      </c>
      <c r="T7220">
        <v>0</v>
      </c>
      <c r="U7220">
        <v>0</v>
      </c>
      <c r="V7220">
        <v>0</v>
      </c>
    </row>
    <row r="7221" spans="1:22" x14ac:dyDescent="0.3">
      <c r="A7221">
        <v>202324</v>
      </c>
      <c r="B7221" t="s">
        <v>820</v>
      </c>
      <c r="C7221" t="s">
        <v>821</v>
      </c>
      <c r="D7221" t="s">
        <v>822</v>
      </c>
      <c r="E7221" t="s">
        <v>823</v>
      </c>
      <c r="F7221" t="s">
        <v>824</v>
      </c>
      <c r="G7221" t="s">
        <v>825</v>
      </c>
      <c r="H7221" t="s">
        <v>1020</v>
      </c>
      <c r="I7221">
        <v>315</v>
      </c>
      <c r="J7221" t="s">
        <v>1021</v>
      </c>
      <c r="K7221" t="s">
        <v>828</v>
      </c>
      <c r="L7221" t="s">
        <v>600</v>
      </c>
      <c r="M7221" t="s">
        <v>829</v>
      </c>
      <c r="N7221" t="s">
        <v>829</v>
      </c>
      <c r="O7221" t="s">
        <v>829</v>
      </c>
      <c r="P7221">
        <v>0</v>
      </c>
      <c r="Q7221">
        <v>0</v>
      </c>
      <c r="R7221" t="s">
        <v>829</v>
      </c>
      <c r="S7221">
        <v>0</v>
      </c>
      <c r="T7221">
        <v>0</v>
      </c>
      <c r="U7221">
        <v>0</v>
      </c>
      <c r="V7221">
        <v>0</v>
      </c>
    </row>
    <row r="7222" spans="1:22" x14ac:dyDescent="0.3">
      <c r="A7222">
        <v>202122</v>
      </c>
      <c r="B7222" t="s">
        <v>820</v>
      </c>
      <c r="C7222" t="s">
        <v>821</v>
      </c>
      <c r="D7222" t="s">
        <v>822</v>
      </c>
      <c r="E7222" t="s">
        <v>823</v>
      </c>
      <c r="F7222" t="s">
        <v>824</v>
      </c>
      <c r="G7222" t="s">
        <v>825</v>
      </c>
      <c r="H7222" t="s">
        <v>1020</v>
      </c>
      <c r="I7222">
        <v>315</v>
      </c>
      <c r="J7222" t="s">
        <v>1021</v>
      </c>
      <c r="K7222" t="s">
        <v>828</v>
      </c>
      <c r="L7222" t="s">
        <v>247</v>
      </c>
      <c r="M7222">
        <v>0</v>
      </c>
      <c r="N7222">
        <v>0</v>
      </c>
      <c r="O7222">
        <v>0</v>
      </c>
      <c r="P7222">
        <v>0</v>
      </c>
      <c r="Q7222">
        <v>0</v>
      </c>
      <c r="R7222">
        <v>0</v>
      </c>
      <c r="S7222">
        <v>0</v>
      </c>
      <c r="T7222">
        <v>0</v>
      </c>
      <c r="U7222">
        <v>0</v>
      </c>
      <c r="V7222">
        <v>0</v>
      </c>
    </row>
    <row r="7223" spans="1:22" x14ac:dyDescent="0.3">
      <c r="A7223">
        <v>202223</v>
      </c>
      <c r="B7223" t="s">
        <v>820</v>
      </c>
      <c r="C7223" t="s">
        <v>821</v>
      </c>
      <c r="D7223" t="s">
        <v>822</v>
      </c>
      <c r="E7223" t="s">
        <v>823</v>
      </c>
      <c r="F7223" t="s">
        <v>824</v>
      </c>
      <c r="G7223" t="s">
        <v>825</v>
      </c>
      <c r="H7223" t="s">
        <v>1020</v>
      </c>
      <c r="I7223">
        <v>315</v>
      </c>
      <c r="J7223" t="s">
        <v>1021</v>
      </c>
      <c r="K7223" t="s">
        <v>828</v>
      </c>
      <c r="L7223" t="s">
        <v>247</v>
      </c>
      <c r="M7223">
        <v>0</v>
      </c>
      <c r="N7223">
        <v>0</v>
      </c>
      <c r="O7223">
        <v>0</v>
      </c>
      <c r="P7223">
        <v>0</v>
      </c>
      <c r="Q7223">
        <v>0</v>
      </c>
      <c r="R7223">
        <v>0</v>
      </c>
      <c r="S7223">
        <v>0</v>
      </c>
      <c r="T7223">
        <v>0</v>
      </c>
      <c r="U7223">
        <v>0</v>
      </c>
      <c r="V7223">
        <v>0</v>
      </c>
    </row>
    <row r="7224" spans="1:22" x14ac:dyDescent="0.3">
      <c r="A7224">
        <v>202324</v>
      </c>
      <c r="B7224" t="s">
        <v>820</v>
      </c>
      <c r="C7224" t="s">
        <v>821</v>
      </c>
      <c r="D7224" t="s">
        <v>822</v>
      </c>
      <c r="E7224" t="s">
        <v>823</v>
      </c>
      <c r="F7224" t="s">
        <v>824</v>
      </c>
      <c r="G7224" t="s">
        <v>825</v>
      </c>
      <c r="H7224" t="s">
        <v>1020</v>
      </c>
      <c r="I7224">
        <v>315</v>
      </c>
      <c r="J7224" t="s">
        <v>1021</v>
      </c>
      <c r="K7224" t="s">
        <v>828</v>
      </c>
      <c r="L7224" t="s">
        <v>247</v>
      </c>
      <c r="M7224">
        <v>0</v>
      </c>
      <c r="N7224">
        <v>0</v>
      </c>
      <c r="O7224">
        <v>0</v>
      </c>
      <c r="P7224">
        <v>0</v>
      </c>
      <c r="Q7224">
        <v>0</v>
      </c>
      <c r="R7224">
        <v>0</v>
      </c>
      <c r="S7224">
        <v>0</v>
      </c>
      <c r="T7224">
        <v>0</v>
      </c>
      <c r="U7224">
        <v>0</v>
      </c>
      <c r="V7224">
        <v>0</v>
      </c>
    </row>
    <row r="7225" spans="1:22" x14ac:dyDescent="0.3">
      <c r="A7225">
        <v>202122</v>
      </c>
      <c r="B7225" t="s">
        <v>820</v>
      </c>
      <c r="C7225" t="s">
        <v>821</v>
      </c>
      <c r="D7225" t="s">
        <v>822</v>
      </c>
      <c r="E7225" t="s">
        <v>823</v>
      </c>
      <c r="F7225" t="s">
        <v>824</v>
      </c>
      <c r="G7225" t="s">
        <v>825</v>
      </c>
      <c r="H7225" t="s">
        <v>1020</v>
      </c>
      <c r="I7225">
        <v>315</v>
      </c>
      <c r="J7225" t="s">
        <v>1021</v>
      </c>
      <c r="K7225" t="s">
        <v>828</v>
      </c>
      <c r="L7225" t="s">
        <v>833</v>
      </c>
      <c r="M7225">
        <v>13204686</v>
      </c>
      <c r="N7225">
        <v>72234745</v>
      </c>
      <c r="O7225">
        <v>42914906</v>
      </c>
      <c r="P7225">
        <v>41240076</v>
      </c>
      <c r="Q7225">
        <v>5182697</v>
      </c>
      <c r="R7225">
        <v>5894281</v>
      </c>
      <c r="S7225">
        <v>181733271</v>
      </c>
      <c r="T7225">
        <v>349415</v>
      </c>
      <c r="U7225">
        <v>181383855</v>
      </c>
      <c r="V7225" t="s">
        <v>834</v>
      </c>
    </row>
    <row r="7226" spans="1:22" x14ac:dyDescent="0.3">
      <c r="A7226">
        <v>202223</v>
      </c>
      <c r="B7226" t="s">
        <v>820</v>
      </c>
      <c r="C7226" t="s">
        <v>821</v>
      </c>
      <c r="D7226" t="s">
        <v>822</v>
      </c>
      <c r="E7226" t="s">
        <v>823</v>
      </c>
      <c r="F7226" t="s">
        <v>824</v>
      </c>
      <c r="G7226" t="s">
        <v>825</v>
      </c>
      <c r="H7226" t="s">
        <v>1020</v>
      </c>
      <c r="I7226">
        <v>315</v>
      </c>
      <c r="J7226" t="s">
        <v>1021</v>
      </c>
      <c r="K7226" t="s">
        <v>828</v>
      </c>
      <c r="L7226" t="s">
        <v>833</v>
      </c>
      <c r="M7226">
        <v>15449202</v>
      </c>
      <c r="N7226">
        <v>72451107</v>
      </c>
      <c r="O7226">
        <v>44984328</v>
      </c>
      <c r="P7226">
        <v>42671275</v>
      </c>
      <c r="Q7226">
        <v>5850360</v>
      </c>
      <c r="R7226">
        <v>5974354</v>
      </c>
      <c r="S7226">
        <v>189036255</v>
      </c>
      <c r="T7226">
        <v>10150</v>
      </c>
      <c r="U7226">
        <v>189026105</v>
      </c>
      <c r="V7226" t="s">
        <v>834</v>
      </c>
    </row>
    <row r="7227" spans="1:22" x14ac:dyDescent="0.3">
      <c r="A7227">
        <v>202324</v>
      </c>
      <c r="B7227" t="s">
        <v>820</v>
      </c>
      <c r="C7227" t="s">
        <v>821</v>
      </c>
      <c r="D7227" t="s">
        <v>822</v>
      </c>
      <c r="E7227" t="s">
        <v>823</v>
      </c>
      <c r="F7227" t="s">
        <v>824</v>
      </c>
      <c r="G7227" t="s">
        <v>825</v>
      </c>
      <c r="H7227" t="s">
        <v>1020</v>
      </c>
      <c r="I7227">
        <v>315</v>
      </c>
      <c r="J7227" t="s">
        <v>1021</v>
      </c>
      <c r="K7227" t="s">
        <v>828</v>
      </c>
      <c r="L7227" t="s">
        <v>833</v>
      </c>
      <c r="M7227">
        <v>14711851</v>
      </c>
      <c r="N7227">
        <v>75111957</v>
      </c>
      <c r="O7227">
        <v>48533903</v>
      </c>
      <c r="P7227">
        <v>44692864</v>
      </c>
      <c r="Q7227">
        <v>6158715</v>
      </c>
      <c r="R7227">
        <v>7380335</v>
      </c>
      <c r="S7227">
        <v>198137344</v>
      </c>
      <c r="T7227">
        <v>12105</v>
      </c>
      <c r="U7227">
        <v>198125239</v>
      </c>
      <c r="V7227" t="s">
        <v>834</v>
      </c>
    </row>
    <row r="7228" spans="1:22" x14ac:dyDescent="0.3">
      <c r="A7228">
        <v>202122</v>
      </c>
      <c r="B7228" t="s">
        <v>820</v>
      </c>
      <c r="C7228" t="s">
        <v>821</v>
      </c>
      <c r="D7228" t="s">
        <v>822</v>
      </c>
      <c r="E7228" t="s">
        <v>823</v>
      </c>
      <c r="F7228" t="s">
        <v>824</v>
      </c>
      <c r="G7228" t="s">
        <v>825</v>
      </c>
      <c r="H7228" t="s">
        <v>1020</v>
      </c>
      <c r="I7228">
        <v>315</v>
      </c>
      <c r="J7228" t="s">
        <v>1021</v>
      </c>
      <c r="K7228" t="s">
        <v>835</v>
      </c>
      <c r="L7228" t="s">
        <v>836</v>
      </c>
      <c r="M7228" t="s">
        <v>829</v>
      </c>
      <c r="N7228" t="s">
        <v>829</v>
      </c>
      <c r="O7228" t="s">
        <v>829</v>
      </c>
      <c r="P7228" t="s">
        <v>829</v>
      </c>
      <c r="Q7228" t="s">
        <v>829</v>
      </c>
      <c r="R7228" t="s">
        <v>829</v>
      </c>
      <c r="S7228">
        <v>162378227</v>
      </c>
      <c r="T7228" t="s">
        <v>829</v>
      </c>
      <c r="U7228" t="s">
        <v>829</v>
      </c>
      <c r="V7228" t="s">
        <v>834</v>
      </c>
    </row>
    <row r="7229" spans="1:22" x14ac:dyDescent="0.3">
      <c r="A7229">
        <v>202223</v>
      </c>
      <c r="B7229" t="s">
        <v>820</v>
      </c>
      <c r="C7229" t="s">
        <v>821</v>
      </c>
      <c r="D7229" t="s">
        <v>822</v>
      </c>
      <c r="E7229" t="s">
        <v>823</v>
      </c>
      <c r="F7229" t="s">
        <v>824</v>
      </c>
      <c r="G7229" t="s">
        <v>825</v>
      </c>
      <c r="H7229" t="s">
        <v>1020</v>
      </c>
      <c r="I7229">
        <v>315</v>
      </c>
      <c r="J7229" t="s">
        <v>1021</v>
      </c>
      <c r="K7229" t="s">
        <v>835</v>
      </c>
      <c r="L7229" t="s">
        <v>836</v>
      </c>
      <c r="M7229" t="s">
        <v>829</v>
      </c>
      <c r="N7229" t="s">
        <v>829</v>
      </c>
      <c r="O7229" t="s">
        <v>829</v>
      </c>
      <c r="P7229" t="s">
        <v>829</v>
      </c>
      <c r="Q7229" t="s">
        <v>829</v>
      </c>
      <c r="R7229" t="s">
        <v>829</v>
      </c>
      <c r="S7229">
        <v>168489419</v>
      </c>
      <c r="T7229" t="s">
        <v>829</v>
      </c>
      <c r="U7229" t="s">
        <v>829</v>
      </c>
      <c r="V7229" t="s">
        <v>834</v>
      </c>
    </row>
    <row r="7230" spans="1:22" x14ac:dyDescent="0.3">
      <c r="A7230">
        <v>202324</v>
      </c>
      <c r="B7230" t="s">
        <v>820</v>
      </c>
      <c r="C7230" t="s">
        <v>821</v>
      </c>
      <c r="D7230" t="s">
        <v>822</v>
      </c>
      <c r="E7230" t="s">
        <v>823</v>
      </c>
      <c r="F7230" t="s">
        <v>824</v>
      </c>
      <c r="G7230" t="s">
        <v>825</v>
      </c>
      <c r="H7230" t="s">
        <v>1020</v>
      </c>
      <c r="I7230">
        <v>315</v>
      </c>
      <c r="J7230" t="s">
        <v>1021</v>
      </c>
      <c r="K7230" t="s">
        <v>835</v>
      </c>
      <c r="L7230" t="s">
        <v>836</v>
      </c>
      <c r="M7230" t="s">
        <v>829</v>
      </c>
      <c r="N7230" t="s">
        <v>829</v>
      </c>
      <c r="O7230" t="s">
        <v>829</v>
      </c>
      <c r="P7230" t="s">
        <v>829</v>
      </c>
      <c r="Q7230" t="s">
        <v>829</v>
      </c>
      <c r="R7230" t="s">
        <v>829</v>
      </c>
      <c r="S7230">
        <v>179265728</v>
      </c>
      <c r="T7230" t="s">
        <v>829</v>
      </c>
      <c r="U7230" t="s">
        <v>829</v>
      </c>
      <c r="V7230" t="s">
        <v>834</v>
      </c>
    </row>
    <row r="7231" spans="1:22" x14ac:dyDescent="0.3">
      <c r="A7231">
        <v>202122</v>
      </c>
      <c r="B7231" t="s">
        <v>820</v>
      </c>
      <c r="C7231" t="s">
        <v>821</v>
      </c>
      <c r="D7231" t="s">
        <v>822</v>
      </c>
      <c r="E7231" t="s">
        <v>823</v>
      </c>
      <c r="F7231" t="s">
        <v>824</v>
      </c>
      <c r="G7231" t="s">
        <v>825</v>
      </c>
      <c r="H7231" t="s">
        <v>1020</v>
      </c>
      <c r="I7231">
        <v>315</v>
      </c>
      <c r="J7231" t="s">
        <v>1021</v>
      </c>
      <c r="K7231" t="s">
        <v>835</v>
      </c>
      <c r="L7231" t="s">
        <v>837</v>
      </c>
      <c r="M7231" t="s">
        <v>829</v>
      </c>
      <c r="N7231" t="s">
        <v>829</v>
      </c>
      <c r="O7231" t="s">
        <v>829</v>
      </c>
      <c r="P7231" t="s">
        <v>829</v>
      </c>
      <c r="Q7231" t="s">
        <v>829</v>
      </c>
      <c r="R7231" t="s">
        <v>829</v>
      </c>
      <c r="S7231">
        <v>11244006</v>
      </c>
      <c r="T7231" t="s">
        <v>829</v>
      </c>
      <c r="U7231" t="s">
        <v>829</v>
      </c>
      <c r="V7231" t="s">
        <v>834</v>
      </c>
    </row>
    <row r="7232" spans="1:22" x14ac:dyDescent="0.3">
      <c r="A7232">
        <v>202223</v>
      </c>
      <c r="B7232" t="s">
        <v>820</v>
      </c>
      <c r="C7232" t="s">
        <v>821</v>
      </c>
      <c r="D7232" t="s">
        <v>822</v>
      </c>
      <c r="E7232" t="s">
        <v>823</v>
      </c>
      <c r="F7232" t="s">
        <v>824</v>
      </c>
      <c r="G7232" t="s">
        <v>825</v>
      </c>
      <c r="H7232" t="s">
        <v>1020</v>
      </c>
      <c r="I7232">
        <v>315</v>
      </c>
      <c r="J7232" t="s">
        <v>1021</v>
      </c>
      <c r="K7232" t="s">
        <v>835</v>
      </c>
      <c r="L7232" t="s">
        <v>837</v>
      </c>
      <c r="M7232" t="s">
        <v>829</v>
      </c>
      <c r="N7232" t="s">
        <v>829</v>
      </c>
      <c r="O7232" t="s">
        <v>829</v>
      </c>
      <c r="P7232" t="s">
        <v>829</v>
      </c>
      <c r="Q7232" t="s">
        <v>829</v>
      </c>
      <c r="R7232" t="s">
        <v>829</v>
      </c>
      <c r="S7232">
        <v>6340450</v>
      </c>
      <c r="T7232" t="s">
        <v>829</v>
      </c>
      <c r="U7232" t="s">
        <v>829</v>
      </c>
      <c r="V7232">
        <v>0</v>
      </c>
    </row>
    <row r="7233" spans="1:22" x14ac:dyDescent="0.3">
      <c r="A7233">
        <v>202324</v>
      </c>
      <c r="B7233" t="s">
        <v>820</v>
      </c>
      <c r="C7233" t="s">
        <v>821</v>
      </c>
      <c r="D7233" t="s">
        <v>822</v>
      </c>
      <c r="E7233" t="s">
        <v>823</v>
      </c>
      <c r="F7233" t="s">
        <v>824</v>
      </c>
      <c r="G7233" t="s">
        <v>825</v>
      </c>
      <c r="H7233" t="s">
        <v>1020</v>
      </c>
      <c r="I7233">
        <v>315</v>
      </c>
      <c r="J7233" t="s">
        <v>1021</v>
      </c>
      <c r="K7233" t="s">
        <v>835</v>
      </c>
      <c r="L7233" t="s">
        <v>837</v>
      </c>
      <c r="M7233" t="s">
        <v>829</v>
      </c>
      <c r="N7233" t="s">
        <v>829</v>
      </c>
      <c r="O7233" t="s">
        <v>829</v>
      </c>
      <c r="P7233" t="s">
        <v>829</v>
      </c>
      <c r="Q7233" t="s">
        <v>829</v>
      </c>
      <c r="R7233" t="s">
        <v>829</v>
      </c>
      <c r="S7233">
        <v>3701889</v>
      </c>
      <c r="T7233" t="s">
        <v>829</v>
      </c>
      <c r="U7233" t="s">
        <v>829</v>
      </c>
      <c r="V7233">
        <v>0</v>
      </c>
    </row>
    <row r="7234" spans="1:22" x14ac:dyDescent="0.3">
      <c r="A7234">
        <v>202122</v>
      </c>
      <c r="B7234" t="s">
        <v>820</v>
      </c>
      <c r="C7234" t="s">
        <v>821</v>
      </c>
      <c r="D7234" t="s">
        <v>822</v>
      </c>
      <c r="E7234" t="s">
        <v>823</v>
      </c>
      <c r="F7234" t="s">
        <v>824</v>
      </c>
      <c r="G7234" t="s">
        <v>825</v>
      </c>
      <c r="H7234" t="s">
        <v>1020</v>
      </c>
      <c r="I7234">
        <v>315</v>
      </c>
      <c r="J7234" t="s">
        <v>1021</v>
      </c>
      <c r="K7234" t="s">
        <v>835</v>
      </c>
      <c r="L7234" t="s">
        <v>838</v>
      </c>
      <c r="M7234" t="s">
        <v>829</v>
      </c>
      <c r="N7234" t="s">
        <v>829</v>
      </c>
      <c r="O7234" t="s">
        <v>829</v>
      </c>
      <c r="P7234" t="s">
        <v>829</v>
      </c>
      <c r="Q7234" t="s">
        <v>829</v>
      </c>
      <c r="R7234" t="s">
        <v>829</v>
      </c>
      <c r="S7234">
        <v>-24980873</v>
      </c>
      <c r="T7234" t="s">
        <v>829</v>
      </c>
      <c r="U7234" t="s">
        <v>829</v>
      </c>
      <c r="V7234" t="s">
        <v>834</v>
      </c>
    </row>
    <row r="7235" spans="1:22" x14ac:dyDescent="0.3">
      <c r="A7235">
        <v>202223</v>
      </c>
      <c r="B7235" t="s">
        <v>820</v>
      </c>
      <c r="C7235" t="s">
        <v>821</v>
      </c>
      <c r="D7235" t="s">
        <v>822</v>
      </c>
      <c r="E7235" t="s">
        <v>823</v>
      </c>
      <c r="F7235" t="s">
        <v>824</v>
      </c>
      <c r="G7235" t="s">
        <v>825</v>
      </c>
      <c r="H7235" t="s">
        <v>1020</v>
      </c>
      <c r="I7235">
        <v>315</v>
      </c>
      <c r="J7235" t="s">
        <v>1021</v>
      </c>
      <c r="K7235" t="s">
        <v>835</v>
      </c>
      <c r="L7235" t="s">
        <v>838</v>
      </c>
      <c r="M7235" t="s">
        <v>829</v>
      </c>
      <c r="N7235" t="s">
        <v>829</v>
      </c>
      <c r="O7235" t="s">
        <v>829</v>
      </c>
      <c r="P7235" t="s">
        <v>829</v>
      </c>
      <c r="Q7235" t="s">
        <v>829</v>
      </c>
      <c r="R7235" t="s">
        <v>829</v>
      </c>
      <c r="S7235">
        <v>-26933000</v>
      </c>
      <c r="T7235" t="s">
        <v>829</v>
      </c>
      <c r="U7235" t="s">
        <v>829</v>
      </c>
      <c r="V7235" t="s">
        <v>834</v>
      </c>
    </row>
    <row r="7236" spans="1:22" x14ac:dyDescent="0.3">
      <c r="A7236">
        <v>202324</v>
      </c>
      <c r="B7236" t="s">
        <v>820</v>
      </c>
      <c r="C7236" t="s">
        <v>821</v>
      </c>
      <c r="D7236" t="s">
        <v>822</v>
      </c>
      <c r="E7236" t="s">
        <v>823</v>
      </c>
      <c r="F7236" t="s">
        <v>824</v>
      </c>
      <c r="G7236" t="s">
        <v>825</v>
      </c>
      <c r="H7236" t="s">
        <v>1020</v>
      </c>
      <c r="I7236">
        <v>315</v>
      </c>
      <c r="J7236" t="s">
        <v>1021</v>
      </c>
      <c r="K7236" t="s">
        <v>835</v>
      </c>
      <c r="L7236" t="s">
        <v>838</v>
      </c>
      <c r="M7236" t="s">
        <v>829</v>
      </c>
      <c r="N7236" t="s">
        <v>829</v>
      </c>
      <c r="O7236" t="s">
        <v>829</v>
      </c>
      <c r="P7236" t="s">
        <v>829</v>
      </c>
      <c r="Q7236" t="s">
        <v>829</v>
      </c>
      <c r="R7236" t="s">
        <v>829</v>
      </c>
      <c r="S7236">
        <v>-34465221</v>
      </c>
      <c r="T7236" t="s">
        <v>829</v>
      </c>
      <c r="U7236" t="s">
        <v>829</v>
      </c>
      <c r="V7236" t="s">
        <v>834</v>
      </c>
    </row>
    <row r="7237" spans="1:22" x14ac:dyDescent="0.3">
      <c r="A7237">
        <v>202122</v>
      </c>
      <c r="B7237" t="s">
        <v>820</v>
      </c>
      <c r="C7237" t="s">
        <v>821</v>
      </c>
      <c r="D7237" t="s">
        <v>822</v>
      </c>
      <c r="E7237" t="s">
        <v>823</v>
      </c>
      <c r="F7237" t="s">
        <v>824</v>
      </c>
      <c r="G7237" t="s">
        <v>825</v>
      </c>
      <c r="H7237" t="s">
        <v>1020</v>
      </c>
      <c r="I7237">
        <v>315</v>
      </c>
      <c r="J7237" t="s">
        <v>1021</v>
      </c>
      <c r="K7237" t="s">
        <v>835</v>
      </c>
      <c r="L7237" t="s">
        <v>839</v>
      </c>
      <c r="M7237" t="s">
        <v>829</v>
      </c>
      <c r="N7237" t="s">
        <v>829</v>
      </c>
      <c r="O7237" t="s">
        <v>829</v>
      </c>
      <c r="P7237" t="s">
        <v>829</v>
      </c>
      <c r="Q7237" t="s">
        <v>829</v>
      </c>
      <c r="R7237" t="s">
        <v>829</v>
      </c>
      <c r="S7237">
        <v>26932213</v>
      </c>
      <c r="T7237" t="s">
        <v>829</v>
      </c>
      <c r="U7237" t="s">
        <v>829</v>
      </c>
      <c r="V7237" t="s">
        <v>834</v>
      </c>
    </row>
    <row r="7238" spans="1:22" x14ac:dyDescent="0.3">
      <c r="A7238">
        <v>202223</v>
      </c>
      <c r="B7238" t="s">
        <v>820</v>
      </c>
      <c r="C7238" t="s">
        <v>821</v>
      </c>
      <c r="D7238" t="s">
        <v>822</v>
      </c>
      <c r="E7238" t="s">
        <v>823</v>
      </c>
      <c r="F7238" t="s">
        <v>824</v>
      </c>
      <c r="G7238" t="s">
        <v>825</v>
      </c>
      <c r="H7238" t="s">
        <v>1020</v>
      </c>
      <c r="I7238">
        <v>315</v>
      </c>
      <c r="J7238" t="s">
        <v>1021</v>
      </c>
      <c r="K7238" t="s">
        <v>835</v>
      </c>
      <c r="L7238" t="s">
        <v>839</v>
      </c>
      <c r="M7238" t="s">
        <v>829</v>
      </c>
      <c r="N7238" t="s">
        <v>829</v>
      </c>
      <c r="O7238" t="s">
        <v>829</v>
      </c>
      <c r="P7238" t="s">
        <v>829</v>
      </c>
      <c r="Q7238" t="s">
        <v>829</v>
      </c>
      <c r="R7238" t="s">
        <v>829</v>
      </c>
      <c r="S7238">
        <v>34466148</v>
      </c>
      <c r="T7238" t="s">
        <v>829</v>
      </c>
      <c r="U7238" t="s">
        <v>829</v>
      </c>
      <c r="V7238" t="s">
        <v>834</v>
      </c>
    </row>
    <row r="7239" spans="1:22" x14ac:dyDescent="0.3">
      <c r="A7239">
        <v>202324</v>
      </c>
      <c r="B7239" t="s">
        <v>820</v>
      </c>
      <c r="C7239" t="s">
        <v>821</v>
      </c>
      <c r="D7239" t="s">
        <v>822</v>
      </c>
      <c r="E7239" t="s">
        <v>823</v>
      </c>
      <c r="F7239" t="s">
        <v>824</v>
      </c>
      <c r="G7239" t="s">
        <v>825</v>
      </c>
      <c r="H7239" t="s">
        <v>1020</v>
      </c>
      <c r="I7239">
        <v>315</v>
      </c>
      <c r="J7239" t="s">
        <v>1021</v>
      </c>
      <c r="K7239" t="s">
        <v>835</v>
      </c>
      <c r="L7239" t="s">
        <v>839</v>
      </c>
      <c r="M7239" t="s">
        <v>829</v>
      </c>
      <c r="N7239" t="s">
        <v>829</v>
      </c>
      <c r="O7239" t="s">
        <v>829</v>
      </c>
      <c r="P7239" t="s">
        <v>829</v>
      </c>
      <c r="Q7239" t="s">
        <v>829</v>
      </c>
      <c r="R7239" t="s">
        <v>829</v>
      </c>
      <c r="S7239">
        <v>41242508</v>
      </c>
      <c r="T7239" t="s">
        <v>829</v>
      </c>
      <c r="U7239" t="s">
        <v>829</v>
      </c>
      <c r="V7239" t="s">
        <v>834</v>
      </c>
    </row>
    <row r="7240" spans="1:22" x14ac:dyDescent="0.3">
      <c r="A7240">
        <v>202122</v>
      </c>
      <c r="B7240" t="s">
        <v>820</v>
      </c>
      <c r="C7240" t="s">
        <v>821</v>
      </c>
      <c r="D7240" t="s">
        <v>822</v>
      </c>
      <c r="E7240" t="s">
        <v>823</v>
      </c>
      <c r="F7240" t="s">
        <v>824</v>
      </c>
      <c r="G7240" t="s">
        <v>825</v>
      </c>
      <c r="H7240" t="s">
        <v>1020</v>
      </c>
      <c r="I7240">
        <v>315</v>
      </c>
      <c r="J7240" t="s">
        <v>1021</v>
      </c>
      <c r="K7240" t="s">
        <v>835</v>
      </c>
      <c r="L7240" t="s">
        <v>840</v>
      </c>
      <c r="M7240" t="s">
        <v>829</v>
      </c>
      <c r="N7240" t="s">
        <v>829</v>
      </c>
      <c r="O7240" t="s">
        <v>829</v>
      </c>
      <c r="P7240" t="s">
        <v>829</v>
      </c>
      <c r="Q7240" t="s">
        <v>829</v>
      </c>
      <c r="R7240" t="s">
        <v>829</v>
      </c>
      <c r="S7240">
        <v>0</v>
      </c>
      <c r="T7240" t="s">
        <v>829</v>
      </c>
      <c r="U7240" t="s">
        <v>829</v>
      </c>
      <c r="V7240" t="s">
        <v>834</v>
      </c>
    </row>
    <row r="7241" spans="1:22" x14ac:dyDescent="0.3">
      <c r="A7241">
        <v>202223</v>
      </c>
      <c r="B7241" t="s">
        <v>820</v>
      </c>
      <c r="C7241" t="s">
        <v>821</v>
      </c>
      <c r="D7241" t="s">
        <v>822</v>
      </c>
      <c r="E7241" t="s">
        <v>823</v>
      </c>
      <c r="F7241" t="s">
        <v>824</v>
      </c>
      <c r="G7241" t="s">
        <v>825</v>
      </c>
      <c r="H7241" t="s">
        <v>1020</v>
      </c>
      <c r="I7241">
        <v>315</v>
      </c>
      <c r="J7241" t="s">
        <v>1021</v>
      </c>
      <c r="K7241" t="s">
        <v>835</v>
      </c>
      <c r="L7241" t="s">
        <v>840</v>
      </c>
      <c r="M7241" t="s">
        <v>829</v>
      </c>
      <c r="N7241" t="s">
        <v>829</v>
      </c>
      <c r="O7241" t="s">
        <v>829</v>
      </c>
      <c r="P7241" t="s">
        <v>829</v>
      </c>
      <c r="Q7241" t="s">
        <v>829</v>
      </c>
      <c r="R7241" t="s">
        <v>829</v>
      </c>
      <c r="S7241">
        <v>0</v>
      </c>
      <c r="T7241" t="s">
        <v>829</v>
      </c>
      <c r="U7241" t="s">
        <v>829</v>
      </c>
      <c r="V7241" t="s">
        <v>834</v>
      </c>
    </row>
    <row r="7242" spans="1:22" x14ac:dyDescent="0.3">
      <c r="A7242">
        <v>202324</v>
      </c>
      <c r="B7242" t="s">
        <v>820</v>
      </c>
      <c r="C7242" t="s">
        <v>821</v>
      </c>
      <c r="D7242" t="s">
        <v>822</v>
      </c>
      <c r="E7242" t="s">
        <v>823</v>
      </c>
      <c r="F7242" t="s">
        <v>824</v>
      </c>
      <c r="G7242" t="s">
        <v>825</v>
      </c>
      <c r="H7242" t="s">
        <v>1020</v>
      </c>
      <c r="I7242">
        <v>315</v>
      </c>
      <c r="J7242" t="s">
        <v>1021</v>
      </c>
      <c r="K7242" t="s">
        <v>835</v>
      </c>
      <c r="L7242" t="s">
        <v>840</v>
      </c>
      <c r="M7242" t="s">
        <v>829</v>
      </c>
      <c r="N7242" t="s">
        <v>829</v>
      </c>
      <c r="O7242" t="s">
        <v>829</v>
      </c>
      <c r="P7242" t="s">
        <v>829</v>
      </c>
      <c r="Q7242" t="s">
        <v>829</v>
      </c>
      <c r="R7242" t="s">
        <v>829</v>
      </c>
      <c r="S7242">
        <v>1000000</v>
      </c>
      <c r="T7242" t="s">
        <v>829</v>
      </c>
      <c r="U7242" t="s">
        <v>829</v>
      </c>
      <c r="V7242" t="s">
        <v>834</v>
      </c>
    </row>
    <row r="7243" spans="1:22" x14ac:dyDescent="0.3">
      <c r="A7243">
        <v>202122</v>
      </c>
      <c r="B7243" t="s">
        <v>820</v>
      </c>
      <c r="C7243" t="s">
        <v>821</v>
      </c>
      <c r="D7243" t="s">
        <v>822</v>
      </c>
      <c r="E7243" t="s">
        <v>823</v>
      </c>
      <c r="F7243" t="s">
        <v>824</v>
      </c>
      <c r="G7243" t="s">
        <v>825</v>
      </c>
      <c r="H7243" t="s">
        <v>1020</v>
      </c>
      <c r="I7243">
        <v>315</v>
      </c>
      <c r="J7243" t="s">
        <v>1021</v>
      </c>
      <c r="K7243" t="s">
        <v>835</v>
      </c>
      <c r="L7243" t="s">
        <v>841</v>
      </c>
      <c r="M7243" t="s">
        <v>829</v>
      </c>
      <c r="N7243" t="s">
        <v>829</v>
      </c>
      <c r="O7243" t="s">
        <v>829</v>
      </c>
      <c r="P7243" t="s">
        <v>829</v>
      </c>
      <c r="Q7243" t="s">
        <v>829</v>
      </c>
      <c r="R7243" t="s">
        <v>829</v>
      </c>
      <c r="S7243">
        <v>181383855</v>
      </c>
      <c r="T7243" t="s">
        <v>829</v>
      </c>
      <c r="U7243" t="s">
        <v>829</v>
      </c>
      <c r="V7243" t="s">
        <v>834</v>
      </c>
    </row>
    <row r="7244" spans="1:22" x14ac:dyDescent="0.3">
      <c r="A7244">
        <v>202223</v>
      </c>
      <c r="B7244" t="s">
        <v>820</v>
      </c>
      <c r="C7244" t="s">
        <v>821</v>
      </c>
      <c r="D7244" t="s">
        <v>822</v>
      </c>
      <c r="E7244" t="s">
        <v>823</v>
      </c>
      <c r="F7244" t="s">
        <v>824</v>
      </c>
      <c r="G7244" t="s">
        <v>825</v>
      </c>
      <c r="H7244" t="s">
        <v>1020</v>
      </c>
      <c r="I7244">
        <v>315</v>
      </c>
      <c r="J7244" t="s">
        <v>1021</v>
      </c>
      <c r="K7244" t="s">
        <v>835</v>
      </c>
      <c r="L7244" t="s">
        <v>841</v>
      </c>
      <c r="M7244" t="s">
        <v>829</v>
      </c>
      <c r="N7244" t="s">
        <v>829</v>
      </c>
      <c r="O7244" t="s">
        <v>829</v>
      </c>
      <c r="P7244" t="s">
        <v>829</v>
      </c>
      <c r="Q7244" t="s">
        <v>829</v>
      </c>
      <c r="R7244" t="s">
        <v>829</v>
      </c>
      <c r="S7244">
        <v>189026105</v>
      </c>
      <c r="T7244" t="s">
        <v>829</v>
      </c>
      <c r="U7244" t="s">
        <v>829</v>
      </c>
      <c r="V7244" t="s">
        <v>834</v>
      </c>
    </row>
    <row r="7245" spans="1:22" x14ac:dyDescent="0.3">
      <c r="A7245">
        <v>202324</v>
      </c>
      <c r="B7245" t="s">
        <v>820</v>
      </c>
      <c r="C7245" t="s">
        <v>821</v>
      </c>
      <c r="D7245" t="s">
        <v>822</v>
      </c>
      <c r="E7245" t="s">
        <v>823</v>
      </c>
      <c r="F7245" t="s">
        <v>824</v>
      </c>
      <c r="G7245" t="s">
        <v>825</v>
      </c>
      <c r="H7245" t="s">
        <v>1020</v>
      </c>
      <c r="I7245">
        <v>315</v>
      </c>
      <c r="J7245" t="s">
        <v>1021</v>
      </c>
      <c r="K7245" t="s">
        <v>835</v>
      </c>
      <c r="L7245" t="s">
        <v>841</v>
      </c>
      <c r="M7245" t="s">
        <v>829</v>
      </c>
      <c r="N7245" t="s">
        <v>829</v>
      </c>
      <c r="O7245" t="s">
        <v>829</v>
      </c>
      <c r="P7245" t="s">
        <v>829</v>
      </c>
      <c r="Q7245" t="s">
        <v>829</v>
      </c>
      <c r="R7245" t="s">
        <v>829</v>
      </c>
      <c r="S7245">
        <v>198125239</v>
      </c>
      <c r="T7245" t="s">
        <v>829</v>
      </c>
      <c r="U7245" t="s">
        <v>829</v>
      </c>
      <c r="V7245" t="s">
        <v>834</v>
      </c>
    </row>
    <row r="7246" spans="1:22" x14ac:dyDescent="0.3">
      <c r="A7246">
        <v>202122</v>
      </c>
      <c r="B7246" t="s">
        <v>820</v>
      </c>
      <c r="C7246" t="s">
        <v>821</v>
      </c>
      <c r="D7246" t="s">
        <v>822</v>
      </c>
      <c r="E7246" t="s">
        <v>823</v>
      </c>
      <c r="F7246" t="s">
        <v>824</v>
      </c>
      <c r="G7246" t="s">
        <v>825</v>
      </c>
      <c r="H7246" t="s">
        <v>1020</v>
      </c>
      <c r="I7246">
        <v>315</v>
      </c>
      <c r="J7246" t="s">
        <v>1021</v>
      </c>
      <c r="K7246" t="s">
        <v>842</v>
      </c>
      <c r="L7246" t="s">
        <v>238</v>
      </c>
      <c r="M7246" t="s">
        <v>829</v>
      </c>
      <c r="N7246" t="s">
        <v>829</v>
      </c>
      <c r="O7246" t="s">
        <v>829</v>
      </c>
      <c r="P7246" t="s">
        <v>829</v>
      </c>
      <c r="Q7246" t="s">
        <v>829</v>
      </c>
      <c r="R7246" t="s">
        <v>829</v>
      </c>
      <c r="S7246">
        <v>862321</v>
      </c>
      <c r="T7246">
        <v>0</v>
      </c>
      <c r="U7246">
        <v>862321</v>
      </c>
      <c r="V7246">
        <v>29</v>
      </c>
    </row>
    <row r="7247" spans="1:22" x14ac:dyDescent="0.3">
      <c r="A7247">
        <v>202223</v>
      </c>
      <c r="B7247" t="s">
        <v>820</v>
      </c>
      <c r="C7247" t="s">
        <v>821</v>
      </c>
      <c r="D7247" t="s">
        <v>822</v>
      </c>
      <c r="E7247" t="s">
        <v>823</v>
      </c>
      <c r="F7247" t="s">
        <v>824</v>
      </c>
      <c r="G7247" t="s">
        <v>825</v>
      </c>
      <c r="H7247" t="s">
        <v>1020</v>
      </c>
      <c r="I7247">
        <v>315</v>
      </c>
      <c r="J7247" t="s">
        <v>1021</v>
      </c>
      <c r="K7247" t="s">
        <v>842</v>
      </c>
      <c r="L7247" t="s">
        <v>238</v>
      </c>
      <c r="M7247" t="s">
        <v>829</v>
      </c>
      <c r="N7247" t="s">
        <v>829</v>
      </c>
      <c r="O7247" t="s">
        <v>829</v>
      </c>
      <c r="P7247" t="s">
        <v>829</v>
      </c>
      <c r="Q7247" t="s">
        <v>829</v>
      </c>
      <c r="R7247" t="s">
        <v>829</v>
      </c>
      <c r="S7247">
        <v>919791</v>
      </c>
      <c r="T7247">
        <v>0</v>
      </c>
      <c r="U7247">
        <v>919791</v>
      </c>
      <c r="V7247">
        <v>31</v>
      </c>
    </row>
    <row r="7248" spans="1:22" x14ac:dyDescent="0.3">
      <c r="A7248">
        <v>202324</v>
      </c>
      <c r="B7248" t="s">
        <v>820</v>
      </c>
      <c r="C7248" t="s">
        <v>821</v>
      </c>
      <c r="D7248" t="s">
        <v>822</v>
      </c>
      <c r="E7248" t="s">
        <v>823</v>
      </c>
      <c r="F7248" t="s">
        <v>824</v>
      </c>
      <c r="G7248" t="s">
        <v>825</v>
      </c>
      <c r="H7248" t="s">
        <v>1020</v>
      </c>
      <c r="I7248">
        <v>315</v>
      </c>
      <c r="J7248" t="s">
        <v>1021</v>
      </c>
      <c r="K7248" t="s">
        <v>842</v>
      </c>
      <c r="L7248" t="s">
        <v>238</v>
      </c>
      <c r="M7248" t="s">
        <v>829</v>
      </c>
      <c r="N7248" t="s">
        <v>829</v>
      </c>
      <c r="O7248" t="s">
        <v>829</v>
      </c>
      <c r="P7248" t="s">
        <v>829</v>
      </c>
      <c r="Q7248" t="s">
        <v>829</v>
      </c>
      <c r="R7248" t="s">
        <v>829</v>
      </c>
      <c r="S7248">
        <v>1176417</v>
      </c>
      <c r="T7248">
        <v>0</v>
      </c>
      <c r="U7248">
        <v>1176417</v>
      </c>
      <c r="V7248">
        <v>40</v>
      </c>
    </row>
    <row r="7249" spans="1:22" x14ac:dyDescent="0.3">
      <c r="A7249">
        <v>202122</v>
      </c>
      <c r="B7249" t="s">
        <v>820</v>
      </c>
      <c r="C7249" t="s">
        <v>821</v>
      </c>
      <c r="D7249" t="s">
        <v>822</v>
      </c>
      <c r="E7249" t="s">
        <v>823</v>
      </c>
      <c r="F7249" t="s">
        <v>824</v>
      </c>
      <c r="G7249" t="s">
        <v>825</v>
      </c>
      <c r="H7249" t="s">
        <v>1020</v>
      </c>
      <c r="I7249">
        <v>315</v>
      </c>
      <c r="J7249" t="s">
        <v>1021</v>
      </c>
      <c r="K7249" t="s">
        <v>842</v>
      </c>
      <c r="L7249" t="s">
        <v>240</v>
      </c>
      <c r="M7249" t="s">
        <v>829</v>
      </c>
      <c r="N7249" t="s">
        <v>829</v>
      </c>
      <c r="O7249" t="s">
        <v>829</v>
      </c>
      <c r="P7249" t="s">
        <v>829</v>
      </c>
      <c r="Q7249" t="s">
        <v>829</v>
      </c>
      <c r="R7249" t="s">
        <v>829</v>
      </c>
      <c r="S7249">
        <v>1295896</v>
      </c>
      <c r="T7249">
        <v>0</v>
      </c>
      <c r="U7249">
        <v>1295896</v>
      </c>
      <c r="V7249">
        <v>44</v>
      </c>
    </row>
    <row r="7250" spans="1:22" x14ac:dyDescent="0.3">
      <c r="A7250">
        <v>202223</v>
      </c>
      <c r="B7250" t="s">
        <v>820</v>
      </c>
      <c r="C7250" t="s">
        <v>821</v>
      </c>
      <c r="D7250" t="s">
        <v>822</v>
      </c>
      <c r="E7250" t="s">
        <v>823</v>
      </c>
      <c r="F7250" t="s">
        <v>824</v>
      </c>
      <c r="G7250" t="s">
        <v>825</v>
      </c>
      <c r="H7250" t="s">
        <v>1020</v>
      </c>
      <c r="I7250">
        <v>315</v>
      </c>
      <c r="J7250" t="s">
        <v>1021</v>
      </c>
      <c r="K7250" t="s">
        <v>842</v>
      </c>
      <c r="L7250" t="s">
        <v>240</v>
      </c>
      <c r="M7250" t="s">
        <v>829</v>
      </c>
      <c r="N7250" t="s">
        <v>829</v>
      </c>
      <c r="O7250" t="s">
        <v>829</v>
      </c>
      <c r="P7250" t="s">
        <v>829</v>
      </c>
      <c r="Q7250" t="s">
        <v>829</v>
      </c>
      <c r="R7250" t="s">
        <v>829</v>
      </c>
      <c r="S7250">
        <v>1652838</v>
      </c>
      <c r="T7250">
        <v>0</v>
      </c>
      <c r="U7250">
        <v>1652838</v>
      </c>
      <c r="V7250">
        <v>57</v>
      </c>
    </row>
    <row r="7251" spans="1:22" x14ac:dyDescent="0.3">
      <c r="A7251">
        <v>202324</v>
      </c>
      <c r="B7251" t="s">
        <v>820</v>
      </c>
      <c r="C7251" t="s">
        <v>821</v>
      </c>
      <c r="D7251" t="s">
        <v>822</v>
      </c>
      <c r="E7251" t="s">
        <v>823</v>
      </c>
      <c r="F7251" t="s">
        <v>824</v>
      </c>
      <c r="G7251" t="s">
        <v>825</v>
      </c>
      <c r="H7251" t="s">
        <v>1020</v>
      </c>
      <c r="I7251">
        <v>315</v>
      </c>
      <c r="J7251" t="s">
        <v>1021</v>
      </c>
      <c r="K7251" t="s">
        <v>842</v>
      </c>
      <c r="L7251" t="s">
        <v>240</v>
      </c>
      <c r="M7251" t="s">
        <v>829</v>
      </c>
      <c r="N7251" t="s">
        <v>829</v>
      </c>
      <c r="O7251" t="s">
        <v>829</v>
      </c>
      <c r="P7251" t="s">
        <v>829</v>
      </c>
      <c r="Q7251" t="s">
        <v>829</v>
      </c>
      <c r="R7251" t="s">
        <v>829</v>
      </c>
      <c r="S7251">
        <v>2300347</v>
      </c>
      <c r="T7251">
        <v>0</v>
      </c>
      <c r="U7251">
        <v>2300347</v>
      </c>
      <c r="V7251">
        <v>78</v>
      </c>
    </row>
    <row r="7252" spans="1:22" x14ac:dyDescent="0.3">
      <c r="A7252">
        <v>202122</v>
      </c>
      <c r="B7252" t="s">
        <v>820</v>
      </c>
      <c r="C7252" t="s">
        <v>821</v>
      </c>
      <c r="D7252" t="s">
        <v>822</v>
      </c>
      <c r="E7252" t="s">
        <v>823</v>
      </c>
      <c r="F7252" t="s">
        <v>824</v>
      </c>
      <c r="G7252" t="s">
        <v>825</v>
      </c>
      <c r="H7252" t="s">
        <v>1020</v>
      </c>
      <c r="I7252">
        <v>315</v>
      </c>
      <c r="J7252" t="s">
        <v>1021</v>
      </c>
      <c r="K7252" t="s">
        <v>842</v>
      </c>
      <c r="L7252" t="s">
        <v>843</v>
      </c>
      <c r="M7252" t="s">
        <v>829</v>
      </c>
      <c r="N7252" t="s">
        <v>829</v>
      </c>
      <c r="O7252" t="s">
        <v>829</v>
      </c>
      <c r="P7252" t="s">
        <v>829</v>
      </c>
      <c r="Q7252" t="s">
        <v>829</v>
      </c>
      <c r="R7252" t="s">
        <v>829</v>
      </c>
      <c r="S7252">
        <v>80865</v>
      </c>
      <c r="T7252">
        <v>0</v>
      </c>
      <c r="U7252">
        <v>80865</v>
      </c>
      <c r="V7252">
        <v>3</v>
      </c>
    </row>
    <row r="7253" spans="1:22" x14ac:dyDescent="0.3">
      <c r="A7253">
        <v>202223</v>
      </c>
      <c r="B7253" t="s">
        <v>820</v>
      </c>
      <c r="C7253" t="s">
        <v>821</v>
      </c>
      <c r="D7253" t="s">
        <v>822</v>
      </c>
      <c r="E7253" t="s">
        <v>823</v>
      </c>
      <c r="F7253" t="s">
        <v>824</v>
      </c>
      <c r="G7253" t="s">
        <v>825</v>
      </c>
      <c r="H7253" t="s">
        <v>1020</v>
      </c>
      <c r="I7253">
        <v>315</v>
      </c>
      <c r="J7253" t="s">
        <v>1021</v>
      </c>
      <c r="K7253" t="s">
        <v>842</v>
      </c>
      <c r="L7253" t="s">
        <v>843</v>
      </c>
      <c r="M7253" t="s">
        <v>829</v>
      </c>
      <c r="N7253" t="s">
        <v>829</v>
      </c>
      <c r="O7253" t="s">
        <v>829</v>
      </c>
      <c r="P7253" t="s">
        <v>829</v>
      </c>
      <c r="Q7253" t="s">
        <v>829</v>
      </c>
      <c r="R7253" t="s">
        <v>829</v>
      </c>
      <c r="S7253">
        <v>127794</v>
      </c>
      <c r="T7253">
        <v>0</v>
      </c>
      <c r="U7253">
        <v>127794</v>
      </c>
      <c r="V7253">
        <v>4</v>
      </c>
    </row>
    <row r="7254" spans="1:22" x14ac:dyDescent="0.3">
      <c r="A7254">
        <v>202324</v>
      </c>
      <c r="B7254" t="s">
        <v>820</v>
      </c>
      <c r="C7254" t="s">
        <v>821</v>
      </c>
      <c r="D7254" t="s">
        <v>822</v>
      </c>
      <c r="E7254" t="s">
        <v>823</v>
      </c>
      <c r="F7254" t="s">
        <v>824</v>
      </c>
      <c r="G7254" t="s">
        <v>825</v>
      </c>
      <c r="H7254" t="s">
        <v>1020</v>
      </c>
      <c r="I7254">
        <v>315</v>
      </c>
      <c r="J7254" t="s">
        <v>1021</v>
      </c>
      <c r="K7254" t="s">
        <v>842</v>
      </c>
      <c r="L7254" t="s">
        <v>843</v>
      </c>
      <c r="M7254" t="s">
        <v>829</v>
      </c>
      <c r="N7254" t="s">
        <v>829</v>
      </c>
      <c r="O7254" t="s">
        <v>829</v>
      </c>
      <c r="P7254" t="s">
        <v>829</v>
      </c>
      <c r="Q7254" t="s">
        <v>829</v>
      </c>
      <c r="R7254" t="s">
        <v>829</v>
      </c>
      <c r="S7254">
        <v>80288</v>
      </c>
      <c r="T7254">
        <v>0</v>
      </c>
      <c r="U7254">
        <v>80288</v>
      </c>
      <c r="V7254">
        <v>3</v>
      </c>
    </row>
    <row r="7255" spans="1:22" x14ac:dyDescent="0.3">
      <c r="A7255">
        <v>202122</v>
      </c>
      <c r="B7255" t="s">
        <v>820</v>
      </c>
      <c r="C7255" t="s">
        <v>821</v>
      </c>
      <c r="D7255" t="s">
        <v>822</v>
      </c>
      <c r="E7255" t="s">
        <v>823</v>
      </c>
      <c r="F7255" t="s">
        <v>824</v>
      </c>
      <c r="G7255" t="s">
        <v>825</v>
      </c>
      <c r="H7255" t="s">
        <v>1020</v>
      </c>
      <c r="I7255">
        <v>315</v>
      </c>
      <c r="J7255" t="s">
        <v>1021</v>
      </c>
      <c r="K7255" t="s">
        <v>842</v>
      </c>
      <c r="L7255" t="s">
        <v>249</v>
      </c>
      <c r="M7255">
        <v>0</v>
      </c>
      <c r="N7255">
        <v>2543367</v>
      </c>
      <c r="O7255">
        <v>1373554</v>
      </c>
      <c r="P7255">
        <v>3021820</v>
      </c>
      <c r="Q7255">
        <v>0</v>
      </c>
      <c r="R7255" t="s">
        <v>829</v>
      </c>
      <c r="S7255">
        <v>6938741</v>
      </c>
      <c r="T7255">
        <v>0</v>
      </c>
      <c r="U7255">
        <v>6938741</v>
      </c>
      <c r="V7255">
        <v>237</v>
      </c>
    </row>
    <row r="7256" spans="1:22" x14ac:dyDescent="0.3">
      <c r="A7256">
        <v>202223</v>
      </c>
      <c r="B7256" t="s">
        <v>820</v>
      </c>
      <c r="C7256" t="s">
        <v>821</v>
      </c>
      <c r="D7256" t="s">
        <v>822</v>
      </c>
      <c r="E7256" t="s">
        <v>823</v>
      </c>
      <c r="F7256" t="s">
        <v>824</v>
      </c>
      <c r="G7256" t="s">
        <v>825</v>
      </c>
      <c r="H7256" t="s">
        <v>1020</v>
      </c>
      <c r="I7256">
        <v>315</v>
      </c>
      <c r="J7256" t="s">
        <v>1021</v>
      </c>
      <c r="K7256" t="s">
        <v>842</v>
      </c>
      <c r="L7256" t="s">
        <v>249</v>
      </c>
      <c r="M7256">
        <v>0</v>
      </c>
      <c r="N7256">
        <v>2893995</v>
      </c>
      <c r="O7256">
        <v>1562912</v>
      </c>
      <c r="P7256">
        <v>3438407</v>
      </c>
      <c r="Q7256">
        <v>0</v>
      </c>
      <c r="R7256" t="s">
        <v>829</v>
      </c>
      <c r="S7256">
        <v>7895314</v>
      </c>
      <c r="T7256">
        <v>0</v>
      </c>
      <c r="U7256">
        <v>7895314</v>
      </c>
      <c r="V7256">
        <v>270</v>
      </c>
    </row>
    <row r="7257" spans="1:22" x14ac:dyDescent="0.3">
      <c r="A7257">
        <v>202324</v>
      </c>
      <c r="B7257" t="s">
        <v>820</v>
      </c>
      <c r="C7257" t="s">
        <v>821</v>
      </c>
      <c r="D7257" t="s">
        <v>822</v>
      </c>
      <c r="E7257" t="s">
        <v>823</v>
      </c>
      <c r="F7257" t="s">
        <v>824</v>
      </c>
      <c r="G7257" t="s">
        <v>825</v>
      </c>
      <c r="H7257" t="s">
        <v>1020</v>
      </c>
      <c r="I7257">
        <v>315</v>
      </c>
      <c r="J7257" t="s">
        <v>1021</v>
      </c>
      <c r="K7257" t="s">
        <v>842</v>
      </c>
      <c r="L7257" t="s">
        <v>249</v>
      </c>
      <c r="M7257">
        <v>0</v>
      </c>
      <c r="N7257">
        <v>3159831</v>
      </c>
      <c r="O7257">
        <v>1708017</v>
      </c>
      <c r="P7257">
        <v>3672236</v>
      </c>
      <c r="Q7257">
        <v>0</v>
      </c>
      <c r="R7257" t="s">
        <v>829</v>
      </c>
      <c r="S7257">
        <v>8540084</v>
      </c>
      <c r="T7257">
        <v>0</v>
      </c>
      <c r="U7257">
        <v>8540084</v>
      </c>
      <c r="V7257">
        <v>291</v>
      </c>
    </row>
    <row r="7258" spans="1:22" x14ac:dyDescent="0.3">
      <c r="A7258">
        <v>202122</v>
      </c>
      <c r="B7258" t="s">
        <v>820</v>
      </c>
      <c r="C7258" t="s">
        <v>821</v>
      </c>
      <c r="D7258" t="s">
        <v>822</v>
      </c>
      <c r="E7258" t="s">
        <v>823</v>
      </c>
      <c r="F7258" t="s">
        <v>824</v>
      </c>
      <c r="G7258" t="s">
        <v>825</v>
      </c>
      <c r="H7258" t="s">
        <v>1020</v>
      </c>
      <c r="I7258">
        <v>315</v>
      </c>
      <c r="J7258" t="s">
        <v>1021</v>
      </c>
      <c r="K7258" t="s">
        <v>842</v>
      </c>
      <c r="L7258" t="s">
        <v>844</v>
      </c>
      <c r="M7258">
        <v>0</v>
      </c>
      <c r="N7258">
        <v>0</v>
      </c>
      <c r="O7258">
        <v>0</v>
      </c>
      <c r="P7258">
        <v>0</v>
      </c>
      <c r="Q7258">
        <v>0</v>
      </c>
      <c r="R7258" t="s">
        <v>829</v>
      </c>
      <c r="S7258">
        <v>0</v>
      </c>
      <c r="T7258">
        <v>0</v>
      </c>
      <c r="U7258">
        <v>0</v>
      </c>
      <c r="V7258">
        <v>0</v>
      </c>
    </row>
    <row r="7259" spans="1:22" x14ac:dyDescent="0.3">
      <c r="A7259">
        <v>202223</v>
      </c>
      <c r="B7259" t="s">
        <v>820</v>
      </c>
      <c r="C7259" t="s">
        <v>821</v>
      </c>
      <c r="D7259" t="s">
        <v>822</v>
      </c>
      <c r="E7259" t="s">
        <v>823</v>
      </c>
      <c r="F7259" t="s">
        <v>824</v>
      </c>
      <c r="G7259" t="s">
        <v>825</v>
      </c>
      <c r="H7259" t="s">
        <v>1020</v>
      </c>
      <c r="I7259">
        <v>315</v>
      </c>
      <c r="J7259" t="s">
        <v>1021</v>
      </c>
      <c r="K7259" t="s">
        <v>842</v>
      </c>
      <c r="L7259" t="s">
        <v>844</v>
      </c>
      <c r="M7259">
        <v>0</v>
      </c>
      <c r="N7259">
        <v>0</v>
      </c>
      <c r="O7259">
        <v>0</v>
      </c>
      <c r="P7259">
        <v>0</v>
      </c>
      <c r="Q7259">
        <v>0</v>
      </c>
      <c r="R7259" t="s">
        <v>829</v>
      </c>
      <c r="S7259">
        <v>0</v>
      </c>
      <c r="T7259">
        <v>0</v>
      </c>
      <c r="U7259">
        <v>0</v>
      </c>
      <c r="V7259">
        <v>0</v>
      </c>
    </row>
    <row r="7260" spans="1:22" x14ac:dyDescent="0.3">
      <c r="A7260">
        <v>202324</v>
      </c>
      <c r="B7260" t="s">
        <v>820</v>
      </c>
      <c r="C7260" t="s">
        <v>821</v>
      </c>
      <c r="D7260" t="s">
        <v>822</v>
      </c>
      <c r="E7260" t="s">
        <v>823</v>
      </c>
      <c r="F7260" t="s">
        <v>824</v>
      </c>
      <c r="G7260" t="s">
        <v>825</v>
      </c>
      <c r="H7260" t="s">
        <v>1020</v>
      </c>
      <c r="I7260">
        <v>315</v>
      </c>
      <c r="J7260" t="s">
        <v>1021</v>
      </c>
      <c r="K7260" t="s">
        <v>842</v>
      </c>
      <c r="L7260" t="s">
        <v>844</v>
      </c>
      <c r="M7260">
        <v>0</v>
      </c>
      <c r="N7260">
        <v>0</v>
      </c>
      <c r="O7260">
        <v>0</v>
      </c>
      <c r="P7260">
        <v>0</v>
      </c>
      <c r="Q7260">
        <v>0</v>
      </c>
      <c r="R7260" t="s">
        <v>829</v>
      </c>
      <c r="S7260">
        <v>0</v>
      </c>
      <c r="T7260">
        <v>0</v>
      </c>
      <c r="U7260">
        <v>0</v>
      </c>
      <c r="V7260">
        <v>0</v>
      </c>
    </row>
    <row r="7261" spans="1:22" x14ac:dyDescent="0.3">
      <c r="A7261">
        <v>202122</v>
      </c>
      <c r="B7261" t="s">
        <v>820</v>
      </c>
      <c r="C7261" t="s">
        <v>821</v>
      </c>
      <c r="D7261" t="s">
        <v>822</v>
      </c>
      <c r="E7261" t="s">
        <v>823</v>
      </c>
      <c r="F7261" t="s">
        <v>824</v>
      </c>
      <c r="G7261" t="s">
        <v>825</v>
      </c>
      <c r="H7261" t="s">
        <v>1020</v>
      </c>
      <c r="I7261">
        <v>315</v>
      </c>
      <c r="J7261" t="s">
        <v>1021</v>
      </c>
      <c r="K7261" t="s">
        <v>842</v>
      </c>
      <c r="L7261" t="s">
        <v>251</v>
      </c>
      <c r="M7261" t="s">
        <v>829</v>
      </c>
      <c r="N7261" t="s">
        <v>829</v>
      </c>
      <c r="O7261">
        <v>0</v>
      </c>
      <c r="P7261">
        <v>0</v>
      </c>
      <c r="Q7261">
        <v>0</v>
      </c>
      <c r="R7261">
        <v>0</v>
      </c>
      <c r="S7261">
        <v>0</v>
      </c>
      <c r="T7261">
        <v>0</v>
      </c>
      <c r="U7261">
        <v>0</v>
      </c>
      <c r="V7261">
        <v>0</v>
      </c>
    </row>
    <row r="7262" spans="1:22" x14ac:dyDescent="0.3">
      <c r="A7262">
        <v>202223</v>
      </c>
      <c r="B7262" t="s">
        <v>820</v>
      </c>
      <c r="C7262" t="s">
        <v>821</v>
      </c>
      <c r="D7262" t="s">
        <v>822</v>
      </c>
      <c r="E7262" t="s">
        <v>823</v>
      </c>
      <c r="F7262" t="s">
        <v>824</v>
      </c>
      <c r="G7262" t="s">
        <v>825</v>
      </c>
      <c r="H7262" t="s">
        <v>1020</v>
      </c>
      <c r="I7262">
        <v>315</v>
      </c>
      <c r="J7262" t="s">
        <v>1021</v>
      </c>
      <c r="K7262" t="s">
        <v>842</v>
      </c>
      <c r="L7262" t="s">
        <v>251</v>
      </c>
      <c r="M7262" t="s">
        <v>829</v>
      </c>
      <c r="N7262" t="s">
        <v>829</v>
      </c>
      <c r="O7262">
        <v>0</v>
      </c>
      <c r="P7262">
        <v>0</v>
      </c>
      <c r="Q7262">
        <v>0</v>
      </c>
      <c r="R7262">
        <v>0</v>
      </c>
      <c r="S7262">
        <v>0</v>
      </c>
      <c r="T7262">
        <v>0</v>
      </c>
      <c r="U7262">
        <v>0</v>
      </c>
      <c r="V7262">
        <v>0</v>
      </c>
    </row>
    <row r="7263" spans="1:22" x14ac:dyDescent="0.3">
      <c r="A7263">
        <v>202324</v>
      </c>
      <c r="B7263" t="s">
        <v>820</v>
      </c>
      <c r="C7263" t="s">
        <v>821</v>
      </c>
      <c r="D7263" t="s">
        <v>822</v>
      </c>
      <c r="E7263" t="s">
        <v>823</v>
      </c>
      <c r="F7263" t="s">
        <v>824</v>
      </c>
      <c r="G7263" t="s">
        <v>825</v>
      </c>
      <c r="H7263" t="s">
        <v>1020</v>
      </c>
      <c r="I7263">
        <v>315</v>
      </c>
      <c r="J7263" t="s">
        <v>1021</v>
      </c>
      <c r="K7263" t="s">
        <v>842</v>
      </c>
      <c r="L7263" t="s">
        <v>251</v>
      </c>
      <c r="M7263" t="s">
        <v>829</v>
      </c>
      <c r="N7263" t="s">
        <v>829</v>
      </c>
      <c r="O7263">
        <v>0</v>
      </c>
      <c r="P7263">
        <v>0</v>
      </c>
      <c r="Q7263">
        <v>0</v>
      </c>
      <c r="R7263">
        <v>0</v>
      </c>
      <c r="S7263">
        <v>0</v>
      </c>
      <c r="T7263">
        <v>0</v>
      </c>
      <c r="U7263">
        <v>0</v>
      </c>
      <c r="V7263">
        <v>0</v>
      </c>
    </row>
    <row r="7264" spans="1:22" x14ac:dyDescent="0.3">
      <c r="A7264">
        <v>202122</v>
      </c>
      <c r="B7264" t="s">
        <v>820</v>
      </c>
      <c r="C7264" t="s">
        <v>821</v>
      </c>
      <c r="D7264" t="s">
        <v>822</v>
      </c>
      <c r="E7264" t="s">
        <v>823</v>
      </c>
      <c r="F7264" t="s">
        <v>824</v>
      </c>
      <c r="G7264" t="s">
        <v>825</v>
      </c>
      <c r="H7264" t="s">
        <v>1020</v>
      </c>
      <c r="I7264">
        <v>315</v>
      </c>
      <c r="J7264" t="s">
        <v>1021</v>
      </c>
      <c r="K7264" t="s">
        <v>842</v>
      </c>
      <c r="L7264" t="s">
        <v>253</v>
      </c>
      <c r="M7264" t="s">
        <v>829</v>
      </c>
      <c r="N7264" t="s">
        <v>829</v>
      </c>
      <c r="O7264">
        <v>0</v>
      </c>
      <c r="P7264">
        <v>0</v>
      </c>
      <c r="Q7264">
        <v>0</v>
      </c>
      <c r="R7264">
        <v>125736</v>
      </c>
      <c r="S7264">
        <v>125736</v>
      </c>
      <c r="T7264">
        <v>0</v>
      </c>
      <c r="U7264">
        <v>125736</v>
      </c>
      <c r="V7264">
        <v>4</v>
      </c>
    </row>
    <row r="7265" spans="1:22" x14ac:dyDescent="0.3">
      <c r="A7265">
        <v>202223</v>
      </c>
      <c r="B7265" t="s">
        <v>820</v>
      </c>
      <c r="C7265" t="s">
        <v>821</v>
      </c>
      <c r="D7265" t="s">
        <v>822</v>
      </c>
      <c r="E7265" t="s">
        <v>823</v>
      </c>
      <c r="F7265" t="s">
        <v>824</v>
      </c>
      <c r="G7265" t="s">
        <v>825</v>
      </c>
      <c r="H7265" t="s">
        <v>1020</v>
      </c>
      <c r="I7265">
        <v>315</v>
      </c>
      <c r="J7265" t="s">
        <v>1021</v>
      </c>
      <c r="K7265" t="s">
        <v>842</v>
      </c>
      <c r="L7265" t="s">
        <v>253</v>
      </c>
      <c r="M7265" t="s">
        <v>829</v>
      </c>
      <c r="N7265" t="s">
        <v>829</v>
      </c>
      <c r="O7265">
        <v>0</v>
      </c>
      <c r="P7265">
        <v>0</v>
      </c>
      <c r="Q7265">
        <v>0</v>
      </c>
      <c r="R7265">
        <v>258945</v>
      </c>
      <c r="S7265">
        <v>258945</v>
      </c>
      <c r="T7265">
        <v>0</v>
      </c>
      <c r="U7265">
        <v>258945</v>
      </c>
      <c r="V7265">
        <v>9</v>
      </c>
    </row>
    <row r="7266" spans="1:22" x14ac:dyDescent="0.3">
      <c r="A7266">
        <v>202324</v>
      </c>
      <c r="B7266" t="s">
        <v>820</v>
      </c>
      <c r="C7266" t="s">
        <v>821</v>
      </c>
      <c r="D7266" t="s">
        <v>822</v>
      </c>
      <c r="E7266" t="s">
        <v>823</v>
      </c>
      <c r="F7266" t="s">
        <v>824</v>
      </c>
      <c r="G7266" t="s">
        <v>825</v>
      </c>
      <c r="H7266" t="s">
        <v>1020</v>
      </c>
      <c r="I7266">
        <v>315</v>
      </c>
      <c r="J7266" t="s">
        <v>1021</v>
      </c>
      <c r="K7266" t="s">
        <v>842</v>
      </c>
      <c r="L7266" t="s">
        <v>253</v>
      </c>
      <c r="M7266" t="s">
        <v>829</v>
      </c>
      <c r="N7266" t="s">
        <v>829</v>
      </c>
      <c r="O7266">
        <v>0</v>
      </c>
      <c r="P7266">
        <v>0</v>
      </c>
      <c r="Q7266">
        <v>0</v>
      </c>
      <c r="R7266">
        <v>314509</v>
      </c>
      <c r="S7266">
        <v>314509</v>
      </c>
      <c r="T7266">
        <v>0</v>
      </c>
      <c r="U7266">
        <v>314509</v>
      </c>
      <c r="V7266">
        <v>11</v>
      </c>
    </row>
    <row r="7267" spans="1:22" x14ac:dyDescent="0.3">
      <c r="A7267">
        <v>202122</v>
      </c>
      <c r="B7267" t="s">
        <v>820</v>
      </c>
      <c r="C7267" t="s">
        <v>821</v>
      </c>
      <c r="D7267" t="s">
        <v>822</v>
      </c>
      <c r="E7267" t="s">
        <v>823</v>
      </c>
      <c r="F7267" t="s">
        <v>824</v>
      </c>
      <c r="G7267" t="s">
        <v>825</v>
      </c>
      <c r="H7267" t="s">
        <v>1020</v>
      </c>
      <c r="I7267">
        <v>315</v>
      </c>
      <c r="J7267" t="s">
        <v>1021</v>
      </c>
      <c r="K7267" t="s">
        <v>842</v>
      </c>
      <c r="L7267" t="s">
        <v>845</v>
      </c>
      <c r="M7267" t="s">
        <v>829</v>
      </c>
      <c r="N7267" t="s">
        <v>829</v>
      </c>
      <c r="O7267">
        <v>0</v>
      </c>
      <c r="P7267">
        <v>0</v>
      </c>
      <c r="Q7267">
        <v>0</v>
      </c>
      <c r="R7267">
        <v>0</v>
      </c>
      <c r="S7267">
        <v>0</v>
      </c>
      <c r="T7267">
        <v>0</v>
      </c>
      <c r="U7267">
        <v>0</v>
      </c>
      <c r="V7267">
        <v>0</v>
      </c>
    </row>
    <row r="7268" spans="1:22" x14ac:dyDescent="0.3">
      <c r="A7268">
        <v>202223</v>
      </c>
      <c r="B7268" t="s">
        <v>820</v>
      </c>
      <c r="C7268" t="s">
        <v>821</v>
      </c>
      <c r="D7268" t="s">
        <v>822</v>
      </c>
      <c r="E7268" t="s">
        <v>823</v>
      </c>
      <c r="F7268" t="s">
        <v>824</v>
      </c>
      <c r="G7268" t="s">
        <v>825</v>
      </c>
      <c r="H7268" t="s">
        <v>1020</v>
      </c>
      <c r="I7268">
        <v>315</v>
      </c>
      <c r="J7268" t="s">
        <v>1021</v>
      </c>
      <c r="K7268" t="s">
        <v>842</v>
      </c>
      <c r="L7268" t="s">
        <v>845</v>
      </c>
      <c r="M7268" t="s">
        <v>829</v>
      </c>
      <c r="N7268" t="s">
        <v>829</v>
      </c>
      <c r="O7268">
        <v>0</v>
      </c>
      <c r="P7268">
        <v>0</v>
      </c>
      <c r="Q7268">
        <v>0</v>
      </c>
      <c r="R7268">
        <v>0</v>
      </c>
      <c r="S7268">
        <v>0</v>
      </c>
      <c r="T7268">
        <v>0</v>
      </c>
      <c r="U7268">
        <v>0</v>
      </c>
      <c r="V7268">
        <v>0</v>
      </c>
    </row>
    <row r="7269" spans="1:22" x14ac:dyDescent="0.3">
      <c r="A7269">
        <v>202324</v>
      </c>
      <c r="B7269" t="s">
        <v>820</v>
      </c>
      <c r="C7269" t="s">
        <v>821</v>
      </c>
      <c r="D7269" t="s">
        <v>822</v>
      </c>
      <c r="E7269" t="s">
        <v>823</v>
      </c>
      <c r="F7269" t="s">
        <v>824</v>
      </c>
      <c r="G7269" t="s">
        <v>825</v>
      </c>
      <c r="H7269" t="s">
        <v>1020</v>
      </c>
      <c r="I7269">
        <v>315</v>
      </c>
      <c r="J7269" t="s">
        <v>1021</v>
      </c>
      <c r="K7269" t="s">
        <v>842</v>
      </c>
      <c r="L7269" t="s">
        <v>845</v>
      </c>
      <c r="M7269" t="s">
        <v>829</v>
      </c>
      <c r="N7269" t="s">
        <v>829</v>
      </c>
      <c r="O7269">
        <v>0</v>
      </c>
      <c r="P7269">
        <v>0</v>
      </c>
      <c r="Q7269">
        <v>0</v>
      </c>
      <c r="R7269">
        <v>0</v>
      </c>
      <c r="S7269">
        <v>0</v>
      </c>
      <c r="T7269">
        <v>0</v>
      </c>
      <c r="U7269">
        <v>0</v>
      </c>
      <c r="V7269">
        <v>0</v>
      </c>
    </row>
    <row r="7270" spans="1:22" x14ac:dyDescent="0.3">
      <c r="A7270">
        <v>202122</v>
      </c>
      <c r="B7270" t="s">
        <v>820</v>
      </c>
      <c r="C7270" t="s">
        <v>821</v>
      </c>
      <c r="D7270" t="s">
        <v>822</v>
      </c>
      <c r="E7270" t="s">
        <v>823</v>
      </c>
      <c r="F7270" t="s">
        <v>912</v>
      </c>
      <c r="G7270" t="s">
        <v>913</v>
      </c>
      <c r="H7270" t="s">
        <v>1022</v>
      </c>
      <c r="I7270">
        <v>806</v>
      </c>
      <c r="J7270" t="s">
        <v>1023</v>
      </c>
      <c r="K7270" t="s">
        <v>828</v>
      </c>
      <c r="L7270" t="s">
        <v>336</v>
      </c>
      <c r="M7270">
        <v>0</v>
      </c>
      <c r="N7270">
        <v>96000</v>
      </c>
      <c r="O7270">
        <v>0</v>
      </c>
      <c r="P7270">
        <v>4875122</v>
      </c>
      <c r="Q7270">
        <v>0</v>
      </c>
      <c r="R7270" t="s">
        <v>829</v>
      </c>
      <c r="S7270">
        <v>4971122</v>
      </c>
      <c r="T7270" t="s">
        <v>829</v>
      </c>
      <c r="U7270">
        <v>4971122</v>
      </c>
      <c r="V7270">
        <v>1131</v>
      </c>
    </row>
    <row r="7271" spans="1:22" x14ac:dyDescent="0.3">
      <c r="A7271">
        <v>202223</v>
      </c>
      <c r="B7271" t="s">
        <v>820</v>
      </c>
      <c r="C7271" t="s">
        <v>821</v>
      </c>
      <c r="D7271" t="s">
        <v>822</v>
      </c>
      <c r="E7271" t="s">
        <v>823</v>
      </c>
      <c r="F7271" t="s">
        <v>912</v>
      </c>
      <c r="G7271" t="s">
        <v>913</v>
      </c>
      <c r="H7271" t="s">
        <v>1022</v>
      </c>
      <c r="I7271">
        <v>806</v>
      </c>
      <c r="J7271" t="s">
        <v>1023</v>
      </c>
      <c r="K7271" t="s">
        <v>828</v>
      </c>
      <c r="L7271" t="s">
        <v>336</v>
      </c>
      <c r="M7271">
        <v>0</v>
      </c>
      <c r="N7271">
        <v>96000</v>
      </c>
      <c r="O7271">
        <v>0</v>
      </c>
      <c r="P7271">
        <v>7122762</v>
      </c>
      <c r="Q7271">
        <v>0</v>
      </c>
      <c r="R7271" t="s">
        <v>829</v>
      </c>
      <c r="S7271">
        <v>7218762</v>
      </c>
      <c r="T7271" t="s">
        <v>829</v>
      </c>
      <c r="U7271">
        <v>7218762</v>
      </c>
      <c r="V7271">
        <v>1615</v>
      </c>
    </row>
    <row r="7272" spans="1:22" x14ac:dyDescent="0.3">
      <c r="A7272">
        <v>202324</v>
      </c>
      <c r="B7272" t="s">
        <v>820</v>
      </c>
      <c r="C7272" t="s">
        <v>821</v>
      </c>
      <c r="D7272" t="s">
        <v>822</v>
      </c>
      <c r="E7272" t="s">
        <v>823</v>
      </c>
      <c r="F7272" t="s">
        <v>912</v>
      </c>
      <c r="G7272" t="s">
        <v>913</v>
      </c>
      <c r="H7272" t="s">
        <v>1022</v>
      </c>
      <c r="I7272">
        <v>806</v>
      </c>
      <c r="J7272" t="s">
        <v>1023</v>
      </c>
      <c r="K7272" t="s">
        <v>828</v>
      </c>
      <c r="L7272" t="s">
        <v>336</v>
      </c>
      <c r="M7272">
        <v>0</v>
      </c>
      <c r="N7272">
        <v>0</v>
      </c>
      <c r="O7272">
        <v>0</v>
      </c>
      <c r="P7272">
        <v>4454666</v>
      </c>
      <c r="Q7272">
        <v>0</v>
      </c>
      <c r="R7272" t="s">
        <v>829</v>
      </c>
      <c r="S7272">
        <v>4454666</v>
      </c>
      <c r="T7272" t="s">
        <v>829</v>
      </c>
      <c r="U7272">
        <v>4454666</v>
      </c>
      <c r="V7272">
        <v>959</v>
      </c>
    </row>
    <row r="7273" spans="1:22" x14ac:dyDescent="0.3">
      <c r="A7273">
        <v>202122</v>
      </c>
      <c r="B7273" t="s">
        <v>820</v>
      </c>
      <c r="C7273" t="s">
        <v>821</v>
      </c>
      <c r="D7273" t="s">
        <v>822</v>
      </c>
      <c r="E7273" t="s">
        <v>823</v>
      </c>
      <c r="F7273" t="s">
        <v>912</v>
      </c>
      <c r="G7273" t="s">
        <v>913</v>
      </c>
      <c r="H7273" t="s">
        <v>1022</v>
      </c>
      <c r="I7273">
        <v>806</v>
      </c>
      <c r="J7273" t="s">
        <v>1023</v>
      </c>
      <c r="K7273" t="s">
        <v>828</v>
      </c>
      <c r="L7273" t="s">
        <v>235</v>
      </c>
      <c r="M7273" t="s">
        <v>829</v>
      </c>
      <c r="N7273">
        <v>0</v>
      </c>
      <c r="O7273">
        <v>0</v>
      </c>
      <c r="P7273" t="s">
        <v>829</v>
      </c>
      <c r="Q7273" t="s">
        <v>829</v>
      </c>
      <c r="R7273" t="s">
        <v>829</v>
      </c>
      <c r="S7273">
        <v>0</v>
      </c>
      <c r="T7273">
        <v>0</v>
      </c>
      <c r="U7273">
        <v>0</v>
      </c>
      <c r="V7273">
        <v>0</v>
      </c>
    </row>
    <row r="7274" spans="1:22" x14ac:dyDescent="0.3">
      <c r="A7274">
        <v>202223</v>
      </c>
      <c r="B7274" t="s">
        <v>820</v>
      </c>
      <c r="C7274" t="s">
        <v>821</v>
      </c>
      <c r="D7274" t="s">
        <v>822</v>
      </c>
      <c r="E7274" t="s">
        <v>823</v>
      </c>
      <c r="F7274" t="s">
        <v>912</v>
      </c>
      <c r="G7274" t="s">
        <v>913</v>
      </c>
      <c r="H7274" t="s">
        <v>1022</v>
      </c>
      <c r="I7274">
        <v>806</v>
      </c>
      <c r="J7274" t="s">
        <v>1023</v>
      </c>
      <c r="K7274" t="s">
        <v>828</v>
      </c>
      <c r="L7274" t="s">
        <v>235</v>
      </c>
      <c r="M7274" t="s">
        <v>829</v>
      </c>
      <c r="N7274">
        <v>0</v>
      </c>
      <c r="O7274">
        <v>0</v>
      </c>
      <c r="P7274" t="s">
        <v>829</v>
      </c>
      <c r="Q7274" t="s">
        <v>829</v>
      </c>
      <c r="R7274" t="s">
        <v>829</v>
      </c>
      <c r="S7274">
        <v>0</v>
      </c>
      <c r="T7274">
        <v>0</v>
      </c>
      <c r="U7274">
        <v>0</v>
      </c>
      <c r="V7274">
        <v>0</v>
      </c>
    </row>
    <row r="7275" spans="1:22" x14ac:dyDescent="0.3">
      <c r="A7275">
        <v>202324</v>
      </c>
      <c r="B7275" t="s">
        <v>820</v>
      </c>
      <c r="C7275" t="s">
        <v>821</v>
      </c>
      <c r="D7275" t="s">
        <v>822</v>
      </c>
      <c r="E7275" t="s">
        <v>823</v>
      </c>
      <c r="F7275" t="s">
        <v>912</v>
      </c>
      <c r="G7275" t="s">
        <v>913</v>
      </c>
      <c r="H7275" t="s">
        <v>1022</v>
      </c>
      <c r="I7275">
        <v>806</v>
      </c>
      <c r="J7275" t="s">
        <v>1023</v>
      </c>
      <c r="K7275" t="s">
        <v>828</v>
      </c>
      <c r="L7275" t="s">
        <v>235</v>
      </c>
      <c r="M7275" t="s">
        <v>829</v>
      </c>
      <c r="N7275">
        <v>0</v>
      </c>
      <c r="O7275">
        <v>0</v>
      </c>
      <c r="P7275" t="s">
        <v>829</v>
      </c>
      <c r="Q7275" t="s">
        <v>829</v>
      </c>
      <c r="R7275" t="s">
        <v>829</v>
      </c>
      <c r="S7275">
        <v>0</v>
      </c>
      <c r="T7275">
        <v>0</v>
      </c>
      <c r="U7275">
        <v>0</v>
      </c>
      <c r="V7275">
        <v>0</v>
      </c>
    </row>
    <row r="7276" spans="1:22" x14ac:dyDescent="0.3">
      <c r="A7276">
        <v>202122</v>
      </c>
      <c r="B7276" t="s">
        <v>820</v>
      </c>
      <c r="C7276" t="s">
        <v>821</v>
      </c>
      <c r="D7276" t="s">
        <v>822</v>
      </c>
      <c r="E7276" t="s">
        <v>823</v>
      </c>
      <c r="F7276" t="s">
        <v>912</v>
      </c>
      <c r="G7276" t="s">
        <v>913</v>
      </c>
      <c r="H7276" t="s">
        <v>1022</v>
      </c>
      <c r="I7276">
        <v>806</v>
      </c>
      <c r="J7276" t="s">
        <v>1023</v>
      </c>
      <c r="K7276" t="s">
        <v>828</v>
      </c>
      <c r="L7276" t="s">
        <v>534</v>
      </c>
      <c r="M7276">
        <v>0</v>
      </c>
      <c r="N7276">
        <v>254664</v>
      </c>
      <c r="O7276">
        <v>0</v>
      </c>
      <c r="P7276">
        <v>4987295</v>
      </c>
      <c r="Q7276">
        <v>0</v>
      </c>
      <c r="R7276" t="s">
        <v>829</v>
      </c>
      <c r="S7276">
        <v>5241960</v>
      </c>
      <c r="T7276">
        <v>10887</v>
      </c>
      <c r="U7276">
        <v>5231072</v>
      </c>
      <c r="V7276">
        <v>144</v>
      </c>
    </row>
    <row r="7277" spans="1:22" x14ac:dyDescent="0.3">
      <c r="A7277">
        <v>202223</v>
      </c>
      <c r="B7277" t="s">
        <v>820</v>
      </c>
      <c r="C7277" t="s">
        <v>821</v>
      </c>
      <c r="D7277" t="s">
        <v>822</v>
      </c>
      <c r="E7277" t="s">
        <v>823</v>
      </c>
      <c r="F7277" t="s">
        <v>912</v>
      </c>
      <c r="G7277" t="s">
        <v>913</v>
      </c>
      <c r="H7277" t="s">
        <v>1022</v>
      </c>
      <c r="I7277">
        <v>806</v>
      </c>
      <c r="J7277" t="s">
        <v>1023</v>
      </c>
      <c r="K7277" t="s">
        <v>828</v>
      </c>
      <c r="L7277" t="s">
        <v>534</v>
      </c>
      <c r="M7277">
        <v>0</v>
      </c>
      <c r="N7277">
        <v>18105</v>
      </c>
      <c r="O7277">
        <v>0</v>
      </c>
      <c r="P7277">
        <v>7536155</v>
      </c>
      <c r="Q7277">
        <v>0</v>
      </c>
      <c r="R7277" t="s">
        <v>829</v>
      </c>
      <c r="S7277">
        <v>7554260</v>
      </c>
      <c r="T7277">
        <v>0</v>
      </c>
      <c r="U7277">
        <v>7554260</v>
      </c>
      <c r="V7277">
        <v>207</v>
      </c>
    </row>
    <row r="7278" spans="1:22" x14ac:dyDescent="0.3">
      <c r="A7278">
        <v>202324</v>
      </c>
      <c r="B7278" t="s">
        <v>820</v>
      </c>
      <c r="C7278" t="s">
        <v>821</v>
      </c>
      <c r="D7278" t="s">
        <v>822</v>
      </c>
      <c r="E7278" t="s">
        <v>823</v>
      </c>
      <c r="F7278" t="s">
        <v>912</v>
      </c>
      <c r="G7278" t="s">
        <v>913</v>
      </c>
      <c r="H7278" t="s">
        <v>1022</v>
      </c>
      <c r="I7278">
        <v>806</v>
      </c>
      <c r="J7278" t="s">
        <v>1023</v>
      </c>
      <c r="K7278" t="s">
        <v>828</v>
      </c>
      <c r="L7278" t="s">
        <v>534</v>
      </c>
      <c r="M7278">
        <v>0</v>
      </c>
      <c r="N7278">
        <v>603877</v>
      </c>
      <c r="O7278">
        <v>0</v>
      </c>
      <c r="P7278">
        <v>8613848</v>
      </c>
      <c r="Q7278">
        <v>0</v>
      </c>
      <c r="R7278" t="s">
        <v>829</v>
      </c>
      <c r="S7278">
        <v>9217725</v>
      </c>
      <c r="T7278">
        <v>0</v>
      </c>
      <c r="U7278">
        <v>9217725</v>
      </c>
      <c r="V7278">
        <v>251</v>
      </c>
    </row>
    <row r="7279" spans="1:22" x14ac:dyDescent="0.3">
      <c r="A7279">
        <v>202122</v>
      </c>
      <c r="B7279" t="s">
        <v>820</v>
      </c>
      <c r="C7279" t="s">
        <v>821</v>
      </c>
      <c r="D7279" t="s">
        <v>822</v>
      </c>
      <c r="E7279" t="s">
        <v>823</v>
      </c>
      <c r="F7279" t="s">
        <v>912</v>
      </c>
      <c r="G7279" t="s">
        <v>913</v>
      </c>
      <c r="H7279" t="s">
        <v>1022</v>
      </c>
      <c r="I7279">
        <v>806</v>
      </c>
      <c r="J7279" t="s">
        <v>1023</v>
      </c>
      <c r="K7279" t="s">
        <v>828</v>
      </c>
      <c r="L7279" t="s">
        <v>603</v>
      </c>
      <c r="M7279" t="s">
        <v>829</v>
      </c>
      <c r="N7279" t="s">
        <v>829</v>
      </c>
      <c r="O7279" t="s">
        <v>829</v>
      </c>
      <c r="P7279">
        <v>0</v>
      </c>
      <c r="Q7279">
        <v>0</v>
      </c>
      <c r="R7279">
        <v>0</v>
      </c>
      <c r="S7279">
        <v>0</v>
      </c>
      <c r="T7279">
        <v>0</v>
      </c>
      <c r="U7279">
        <v>0</v>
      </c>
      <c r="V7279">
        <v>0</v>
      </c>
    </row>
    <row r="7280" spans="1:22" x14ac:dyDescent="0.3">
      <c r="A7280">
        <v>202223</v>
      </c>
      <c r="B7280" t="s">
        <v>820</v>
      </c>
      <c r="C7280" t="s">
        <v>821</v>
      </c>
      <c r="D7280" t="s">
        <v>822</v>
      </c>
      <c r="E7280" t="s">
        <v>823</v>
      </c>
      <c r="F7280" t="s">
        <v>912</v>
      </c>
      <c r="G7280" t="s">
        <v>913</v>
      </c>
      <c r="H7280" t="s">
        <v>1022</v>
      </c>
      <c r="I7280">
        <v>806</v>
      </c>
      <c r="J7280" t="s">
        <v>1023</v>
      </c>
      <c r="K7280" t="s">
        <v>828</v>
      </c>
      <c r="L7280" t="s">
        <v>603</v>
      </c>
      <c r="M7280" t="s">
        <v>829</v>
      </c>
      <c r="N7280" t="s">
        <v>829</v>
      </c>
      <c r="O7280" t="s">
        <v>829</v>
      </c>
      <c r="P7280">
        <v>0</v>
      </c>
      <c r="Q7280">
        <v>0</v>
      </c>
      <c r="R7280">
        <v>0</v>
      </c>
      <c r="S7280">
        <v>0</v>
      </c>
      <c r="T7280">
        <v>0</v>
      </c>
      <c r="U7280">
        <v>0</v>
      </c>
      <c r="V7280">
        <v>0</v>
      </c>
    </row>
    <row r="7281" spans="1:22" x14ac:dyDescent="0.3">
      <c r="A7281">
        <v>202324</v>
      </c>
      <c r="B7281" t="s">
        <v>820</v>
      </c>
      <c r="C7281" t="s">
        <v>821</v>
      </c>
      <c r="D7281" t="s">
        <v>822</v>
      </c>
      <c r="E7281" t="s">
        <v>823</v>
      </c>
      <c r="F7281" t="s">
        <v>912</v>
      </c>
      <c r="G7281" t="s">
        <v>913</v>
      </c>
      <c r="H7281" t="s">
        <v>1022</v>
      </c>
      <c r="I7281">
        <v>806</v>
      </c>
      <c r="J7281" t="s">
        <v>1023</v>
      </c>
      <c r="K7281" t="s">
        <v>828</v>
      </c>
      <c r="L7281" t="s">
        <v>603</v>
      </c>
      <c r="M7281" t="s">
        <v>829</v>
      </c>
      <c r="N7281" t="s">
        <v>829</v>
      </c>
      <c r="O7281" t="s">
        <v>829</v>
      </c>
      <c r="P7281">
        <v>0</v>
      </c>
      <c r="Q7281">
        <v>0</v>
      </c>
      <c r="R7281">
        <v>0</v>
      </c>
      <c r="S7281">
        <v>0</v>
      </c>
      <c r="T7281">
        <v>0</v>
      </c>
      <c r="U7281">
        <v>0</v>
      </c>
      <c r="V7281">
        <v>0</v>
      </c>
    </row>
    <row r="7282" spans="1:22" x14ac:dyDescent="0.3">
      <c r="A7282">
        <v>202122</v>
      </c>
      <c r="B7282" t="s">
        <v>820</v>
      </c>
      <c r="C7282" t="s">
        <v>821</v>
      </c>
      <c r="D7282" t="s">
        <v>822</v>
      </c>
      <c r="E7282" t="s">
        <v>823</v>
      </c>
      <c r="F7282" t="s">
        <v>912</v>
      </c>
      <c r="G7282" t="s">
        <v>913</v>
      </c>
      <c r="H7282" t="s">
        <v>1022</v>
      </c>
      <c r="I7282">
        <v>806</v>
      </c>
      <c r="J7282" t="s">
        <v>1023</v>
      </c>
      <c r="K7282" t="s">
        <v>828</v>
      </c>
      <c r="L7282" t="s">
        <v>606</v>
      </c>
      <c r="M7282">
        <v>0</v>
      </c>
      <c r="N7282">
        <v>0</v>
      </c>
      <c r="O7282">
        <v>0</v>
      </c>
      <c r="P7282">
        <v>0</v>
      </c>
      <c r="Q7282">
        <v>0</v>
      </c>
      <c r="R7282">
        <v>0</v>
      </c>
      <c r="S7282">
        <v>0</v>
      </c>
      <c r="T7282">
        <v>0</v>
      </c>
      <c r="U7282">
        <v>0</v>
      </c>
      <c r="V7282">
        <v>0</v>
      </c>
    </row>
    <row r="7283" spans="1:22" x14ac:dyDescent="0.3">
      <c r="A7283">
        <v>202223</v>
      </c>
      <c r="B7283" t="s">
        <v>820</v>
      </c>
      <c r="C7283" t="s">
        <v>821</v>
      </c>
      <c r="D7283" t="s">
        <v>822</v>
      </c>
      <c r="E7283" t="s">
        <v>823</v>
      </c>
      <c r="F7283" t="s">
        <v>912</v>
      </c>
      <c r="G7283" t="s">
        <v>913</v>
      </c>
      <c r="H7283" t="s">
        <v>1022</v>
      </c>
      <c r="I7283">
        <v>806</v>
      </c>
      <c r="J7283" t="s">
        <v>1023</v>
      </c>
      <c r="K7283" t="s">
        <v>828</v>
      </c>
      <c r="L7283" t="s">
        <v>606</v>
      </c>
      <c r="M7283">
        <v>0</v>
      </c>
      <c r="N7283">
        <v>0</v>
      </c>
      <c r="O7283">
        <v>0</v>
      </c>
      <c r="P7283">
        <v>0</v>
      </c>
      <c r="Q7283">
        <v>0</v>
      </c>
      <c r="R7283">
        <v>0</v>
      </c>
      <c r="S7283">
        <v>0</v>
      </c>
      <c r="T7283">
        <v>0</v>
      </c>
      <c r="U7283">
        <v>0</v>
      </c>
      <c r="V7283">
        <v>0</v>
      </c>
    </row>
    <row r="7284" spans="1:22" x14ac:dyDescent="0.3">
      <c r="A7284">
        <v>202324</v>
      </c>
      <c r="B7284" t="s">
        <v>820</v>
      </c>
      <c r="C7284" t="s">
        <v>821</v>
      </c>
      <c r="D7284" t="s">
        <v>822</v>
      </c>
      <c r="E7284" t="s">
        <v>823</v>
      </c>
      <c r="F7284" t="s">
        <v>912</v>
      </c>
      <c r="G7284" t="s">
        <v>913</v>
      </c>
      <c r="H7284" t="s">
        <v>1022</v>
      </c>
      <c r="I7284">
        <v>806</v>
      </c>
      <c r="J7284" t="s">
        <v>1023</v>
      </c>
      <c r="K7284" t="s">
        <v>828</v>
      </c>
      <c r="L7284" t="s">
        <v>606</v>
      </c>
      <c r="M7284">
        <v>0</v>
      </c>
      <c r="N7284">
        <v>0</v>
      </c>
      <c r="O7284">
        <v>0</v>
      </c>
      <c r="P7284">
        <v>0</v>
      </c>
      <c r="Q7284">
        <v>0</v>
      </c>
      <c r="R7284">
        <v>0</v>
      </c>
      <c r="S7284">
        <v>0</v>
      </c>
      <c r="T7284">
        <v>0</v>
      </c>
      <c r="U7284">
        <v>0</v>
      </c>
      <c r="V7284">
        <v>0</v>
      </c>
    </row>
    <row r="7285" spans="1:22" x14ac:dyDescent="0.3">
      <c r="A7285">
        <v>202122</v>
      </c>
      <c r="B7285" t="s">
        <v>820</v>
      </c>
      <c r="C7285" t="s">
        <v>821</v>
      </c>
      <c r="D7285" t="s">
        <v>822</v>
      </c>
      <c r="E7285" t="s">
        <v>823</v>
      </c>
      <c r="F7285" t="s">
        <v>912</v>
      </c>
      <c r="G7285" t="s">
        <v>913</v>
      </c>
      <c r="H7285" t="s">
        <v>1022</v>
      </c>
      <c r="I7285">
        <v>806</v>
      </c>
      <c r="J7285" t="s">
        <v>1023</v>
      </c>
      <c r="K7285" t="s">
        <v>828</v>
      </c>
      <c r="L7285" t="s">
        <v>609</v>
      </c>
      <c r="M7285" t="s">
        <v>829</v>
      </c>
      <c r="N7285" t="s">
        <v>829</v>
      </c>
      <c r="O7285" t="s">
        <v>829</v>
      </c>
      <c r="P7285" t="s">
        <v>829</v>
      </c>
      <c r="Q7285">
        <v>0</v>
      </c>
      <c r="R7285" t="s">
        <v>829</v>
      </c>
      <c r="S7285">
        <v>0</v>
      </c>
      <c r="T7285">
        <v>0</v>
      </c>
      <c r="U7285">
        <v>0</v>
      </c>
      <c r="V7285">
        <v>0</v>
      </c>
    </row>
    <row r="7286" spans="1:22" x14ac:dyDescent="0.3">
      <c r="A7286">
        <v>202223</v>
      </c>
      <c r="B7286" t="s">
        <v>820</v>
      </c>
      <c r="C7286" t="s">
        <v>821</v>
      </c>
      <c r="D7286" t="s">
        <v>822</v>
      </c>
      <c r="E7286" t="s">
        <v>823</v>
      </c>
      <c r="F7286" t="s">
        <v>912</v>
      </c>
      <c r="G7286" t="s">
        <v>913</v>
      </c>
      <c r="H7286" t="s">
        <v>1022</v>
      </c>
      <c r="I7286">
        <v>806</v>
      </c>
      <c r="J7286" t="s">
        <v>1023</v>
      </c>
      <c r="K7286" t="s">
        <v>828</v>
      </c>
      <c r="L7286" t="s">
        <v>609</v>
      </c>
      <c r="M7286" t="s">
        <v>829</v>
      </c>
      <c r="N7286" t="s">
        <v>829</v>
      </c>
      <c r="O7286" t="s">
        <v>829</v>
      </c>
      <c r="P7286" t="s">
        <v>829</v>
      </c>
      <c r="Q7286">
        <v>0</v>
      </c>
      <c r="R7286" t="s">
        <v>829</v>
      </c>
      <c r="S7286">
        <v>0</v>
      </c>
      <c r="T7286">
        <v>0</v>
      </c>
      <c r="U7286">
        <v>0</v>
      </c>
      <c r="V7286">
        <v>0</v>
      </c>
    </row>
    <row r="7287" spans="1:22" x14ac:dyDescent="0.3">
      <c r="A7287">
        <v>202122</v>
      </c>
      <c r="B7287" t="s">
        <v>820</v>
      </c>
      <c r="C7287" t="s">
        <v>821</v>
      </c>
      <c r="D7287" t="s">
        <v>822</v>
      </c>
      <c r="E7287" t="s">
        <v>823</v>
      </c>
      <c r="F7287" t="s">
        <v>912</v>
      </c>
      <c r="G7287" t="s">
        <v>913</v>
      </c>
      <c r="H7287" t="s">
        <v>1022</v>
      </c>
      <c r="I7287">
        <v>806</v>
      </c>
      <c r="J7287" t="s">
        <v>1023</v>
      </c>
      <c r="K7287" t="s">
        <v>828</v>
      </c>
      <c r="L7287" t="s">
        <v>830</v>
      </c>
      <c r="M7287">
        <v>0</v>
      </c>
      <c r="N7287">
        <v>0</v>
      </c>
      <c r="O7287">
        <v>0</v>
      </c>
      <c r="P7287">
        <v>37008</v>
      </c>
      <c r="Q7287">
        <v>0</v>
      </c>
      <c r="R7287">
        <v>0</v>
      </c>
      <c r="S7287">
        <v>37008</v>
      </c>
      <c r="T7287">
        <v>0</v>
      </c>
      <c r="U7287">
        <v>37008</v>
      </c>
      <c r="V7287">
        <v>1</v>
      </c>
    </row>
    <row r="7288" spans="1:22" x14ac:dyDescent="0.3">
      <c r="A7288">
        <v>202223</v>
      </c>
      <c r="B7288" t="s">
        <v>820</v>
      </c>
      <c r="C7288" t="s">
        <v>821</v>
      </c>
      <c r="D7288" t="s">
        <v>822</v>
      </c>
      <c r="E7288" t="s">
        <v>823</v>
      </c>
      <c r="F7288" t="s">
        <v>912</v>
      </c>
      <c r="G7288" t="s">
        <v>913</v>
      </c>
      <c r="H7288" t="s">
        <v>1022</v>
      </c>
      <c r="I7288">
        <v>806</v>
      </c>
      <c r="J7288" t="s">
        <v>1023</v>
      </c>
      <c r="K7288" t="s">
        <v>828</v>
      </c>
      <c r="L7288" t="s">
        <v>830</v>
      </c>
      <c r="M7288">
        <v>0</v>
      </c>
      <c r="N7288">
        <v>0</v>
      </c>
      <c r="O7288">
        <v>0</v>
      </c>
      <c r="P7288">
        <v>507628</v>
      </c>
      <c r="Q7288">
        <v>0</v>
      </c>
      <c r="R7288">
        <v>0</v>
      </c>
      <c r="S7288">
        <v>507628</v>
      </c>
      <c r="T7288">
        <v>9833</v>
      </c>
      <c r="U7288">
        <v>497795</v>
      </c>
      <c r="V7288">
        <v>14</v>
      </c>
    </row>
    <row r="7289" spans="1:22" x14ac:dyDescent="0.3">
      <c r="A7289">
        <v>202324</v>
      </c>
      <c r="B7289" t="s">
        <v>820</v>
      </c>
      <c r="C7289" t="s">
        <v>821</v>
      </c>
      <c r="D7289" t="s">
        <v>822</v>
      </c>
      <c r="E7289" t="s">
        <v>823</v>
      </c>
      <c r="F7289" t="s">
        <v>912</v>
      </c>
      <c r="G7289" t="s">
        <v>913</v>
      </c>
      <c r="H7289" t="s">
        <v>1022</v>
      </c>
      <c r="I7289">
        <v>806</v>
      </c>
      <c r="J7289" t="s">
        <v>1023</v>
      </c>
      <c r="K7289" t="s">
        <v>828</v>
      </c>
      <c r="L7289" t="s">
        <v>830</v>
      </c>
      <c r="M7289">
        <v>0</v>
      </c>
      <c r="N7289">
        <v>0</v>
      </c>
      <c r="O7289">
        <v>0</v>
      </c>
      <c r="P7289">
        <v>0</v>
      </c>
      <c r="Q7289">
        <v>0</v>
      </c>
      <c r="R7289">
        <v>0</v>
      </c>
      <c r="S7289">
        <v>0</v>
      </c>
      <c r="T7289">
        <v>0</v>
      </c>
      <c r="U7289">
        <v>0</v>
      </c>
      <c r="V7289">
        <v>0</v>
      </c>
    </row>
    <row r="7290" spans="1:22" x14ac:dyDescent="0.3">
      <c r="A7290">
        <v>202122</v>
      </c>
      <c r="B7290" t="s">
        <v>820</v>
      </c>
      <c r="C7290" t="s">
        <v>821</v>
      </c>
      <c r="D7290" t="s">
        <v>822</v>
      </c>
      <c r="E7290" t="s">
        <v>823</v>
      </c>
      <c r="F7290" t="s">
        <v>912</v>
      </c>
      <c r="G7290" t="s">
        <v>913</v>
      </c>
      <c r="H7290" t="s">
        <v>1022</v>
      </c>
      <c r="I7290">
        <v>806</v>
      </c>
      <c r="J7290" t="s">
        <v>1023</v>
      </c>
      <c r="K7290" t="s">
        <v>828</v>
      </c>
      <c r="L7290" t="s">
        <v>537</v>
      </c>
      <c r="M7290">
        <v>0</v>
      </c>
      <c r="N7290">
        <v>1759666</v>
      </c>
      <c r="O7290">
        <v>1240668</v>
      </c>
      <c r="P7290">
        <v>2442561</v>
      </c>
      <c r="Q7290">
        <v>958296</v>
      </c>
      <c r="R7290">
        <v>585522</v>
      </c>
      <c r="S7290">
        <v>6986714</v>
      </c>
      <c r="T7290">
        <v>32129</v>
      </c>
      <c r="U7290">
        <v>6954585</v>
      </c>
      <c r="V7290">
        <v>191</v>
      </c>
    </row>
    <row r="7291" spans="1:22" x14ac:dyDescent="0.3">
      <c r="A7291">
        <v>202223</v>
      </c>
      <c r="B7291" t="s">
        <v>820</v>
      </c>
      <c r="C7291" t="s">
        <v>821</v>
      </c>
      <c r="D7291" t="s">
        <v>822</v>
      </c>
      <c r="E7291" t="s">
        <v>823</v>
      </c>
      <c r="F7291" t="s">
        <v>912</v>
      </c>
      <c r="G7291" t="s">
        <v>913</v>
      </c>
      <c r="H7291" t="s">
        <v>1022</v>
      </c>
      <c r="I7291">
        <v>806</v>
      </c>
      <c r="J7291" t="s">
        <v>1023</v>
      </c>
      <c r="K7291" t="s">
        <v>828</v>
      </c>
      <c r="L7291" t="s">
        <v>537</v>
      </c>
      <c r="M7291">
        <v>0</v>
      </c>
      <c r="N7291">
        <v>416455</v>
      </c>
      <c r="O7291">
        <v>308309</v>
      </c>
      <c r="P7291">
        <v>5206418</v>
      </c>
      <c r="Q7291">
        <v>452576</v>
      </c>
      <c r="R7291">
        <v>5675</v>
      </c>
      <c r="S7291">
        <v>6389433</v>
      </c>
      <c r="T7291">
        <v>68000</v>
      </c>
      <c r="U7291">
        <v>6321433</v>
      </c>
      <c r="V7291">
        <v>173</v>
      </c>
    </row>
    <row r="7292" spans="1:22" x14ac:dyDescent="0.3">
      <c r="A7292">
        <v>202324</v>
      </c>
      <c r="B7292" t="s">
        <v>820</v>
      </c>
      <c r="C7292" t="s">
        <v>821</v>
      </c>
      <c r="D7292" t="s">
        <v>822</v>
      </c>
      <c r="E7292" t="s">
        <v>823</v>
      </c>
      <c r="F7292" t="s">
        <v>912</v>
      </c>
      <c r="G7292" t="s">
        <v>913</v>
      </c>
      <c r="H7292" t="s">
        <v>1022</v>
      </c>
      <c r="I7292">
        <v>806</v>
      </c>
      <c r="J7292" t="s">
        <v>1023</v>
      </c>
      <c r="K7292" t="s">
        <v>828</v>
      </c>
      <c r="L7292" t="s">
        <v>537</v>
      </c>
      <c r="M7292">
        <v>0</v>
      </c>
      <c r="N7292">
        <v>4345045</v>
      </c>
      <c r="O7292">
        <v>2066033</v>
      </c>
      <c r="P7292">
        <v>4702637</v>
      </c>
      <c r="Q7292">
        <v>1639138</v>
      </c>
      <c r="R7292">
        <v>1095031</v>
      </c>
      <c r="S7292">
        <v>13847884</v>
      </c>
      <c r="T7292">
        <v>0</v>
      </c>
      <c r="U7292">
        <v>13847884</v>
      </c>
      <c r="V7292">
        <v>377</v>
      </c>
    </row>
    <row r="7293" spans="1:22" x14ac:dyDescent="0.3">
      <c r="A7293">
        <v>202122</v>
      </c>
      <c r="B7293" t="s">
        <v>820</v>
      </c>
      <c r="C7293" t="s">
        <v>821</v>
      </c>
      <c r="D7293" t="s">
        <v>822</v>
      </c>
      <c r="E7293" t="s">
        <v>823</v>
      </c>
      <c r="F7293" t="s">
        <v>912</v>
      </c>
      <c r="G7293" t="s">
        <v>913</v>
      </c>
      <c r="H7293" t="s">
        <v>1022</v>
      </c>
      <c r="I7293">
        <v>806</v>
      </c>
      <c r="J7293" t="s">
        <v>1023</v>
      </c>
      <c r="K7293" t="s">
        <v>828</v>
      </c>
      <c r="L7293" t="s">
        <v>572</v>
      </c>
      <c r="M7293">
        <v>0</v>
      </c>
      <c r="N7293">
        <v>0</v>
      </c>
      <c r="O7293">
        <v>0</v>
      </c>
      <c r="P7293">
        <v>3235852</v>
      </c>
      <c r="Q7293">
        <v>0</v>
      </c>
      <c r="R7293">
        <v>0</v>
      </c>
      <c r="S7293">
        <v>3235852</v>
      </c>
      <c r="T7293">
        <v>18436</v>
      </c>
      <c r="U7293">
        <v>3217416</v>
      </c>
      <c r="V7293">
        <v>89</v>
      </c>
    </row>
    <row r="7294" spans="1:22" x14ac:dyDescent="0.3">
      <c r="A7294">
        <v>202223</v>
      </c>
      <c r="B7294" t="s">
        <v>820</v>
      </c>
      <c r="C7294" t="s">
        <v>821</v>
      </c>
      <c r="D7294" t="s">
        <v>822</v>
      </c>
      <c r="E7294" t="s">
        <v>823</v>
      </c>
      <c r="F7294" t="s">
        <v>912</v>
      </c>
      <c r="G7294" t="s">
        <v>913</v>
      </c>
      <c r="H7294" t="s">
        <v>1022</v>
      </c>
      <c r="I7294">
        <v>806</v>
      </c>
      <c r="J7294" t="s">
        <v>1023</v>
      </c>
      <c r="K7294" t="s">
        <v>828</v>
      </c>
      <c r="L7294" t="s">
        <v>572</v>
      </c>
      <c r="M7294">
        <v>0</v>
      </c>
      <c r="N7294">
        <v>0</v>
      </c>
      <c r="O7294">
        <v>0</v>
      </c>
      <c r="P7294">
        <v>3394613</v>
      </c>
      <c r="Q7294">
        <v>0</v>
      </c>
      <c r="R7294">
        <v>0</v>
      </c>
      <c r="S7294">
        <v>3394613</v>
      </c>
      <c r="T7294">
        <v>0</v>
      </c>
      <c r="U7294">
        <v>3394613</v>
      </c>
      <c r="V7294">
        <v>93</v>
      </c>
    </row>
    <row r="7295" spans="1:22" x14ac:dyDescent="0.3">
      <c r="A7295">
        <v>202324</v>
      </c>
      <c r="B7295" t="s">
        <v>820</v>
      </c>
      <c r="C7295" t="s">
        <v>821</v>
      </c>
      <c r="D7295" t="s">
        <v>822</v>
      </c>
      <c r="E7295" t="s">
        <v>823</v>
      </c>
      <c r="F7295" t="s">
        <v>912</v>
      </c>
      <c r="G7295" t="s">
        <v>913</v>
      </c>
      <c r="H7295" t="s">
        <v>1022</v>
      </c>
      <c r="I7295">
        <v>806</v>
      </c>
      <c r="J7295" t="s">
        <v>1023</v>
      </c>
      <c r="K7295" t="s">
        <v>828</v>
      </c>
      <c r="L7295" t="s">
        <v>572</v>
      </c>
      <c r="M7295">
        <v>0</v>
      </c>
      <c r="N7295">
        <v>0</v>
      </c>
      <c r="O7295">
        <v>0</v>
      </c>
      <c r="P7295">
        <v>5599002</v>
      </c>
      <c r="Q7295">
        <v>1637990</v>
      </c>
      <c r="R7295">
        <v>0</v>
      </c>
      <c r="S7295">
        <v>7236992</v>
      </c>
      <c r="T7295">
        <v>0</v>
      </c>
      <c r="U7295">
        <v>7236992</v>
      </c>
      <c r="V7295">
        <v>197</v>
      </c>
    </row>
    <row r="7296" spans="1:22" x14ac:dyDescent="0.3">
      <c r="A7296">
        <v>202122</v>
      </c>
      <c r="B7296" t="s">
        <v>820</v>
      </c>
      <c r="C7296" t="s">
        <v>821</v>
      </c>
      <c r="D7296" t="s">
        <v>822</v>
      </c>
      <c r="E7296" t="s">
        <v>823</v>
      </c>
      <c r="F7296" t="s">
        <v>912</v>
      </c>
      <c r="G7296" t="s">
        <v>913</v>
      </c>
      <c r="H7296" t="s">
        <v>1022</v>
      </c>
      <c r="I7296">
        <v>806</v>
      </c>
      <c r="J7296" t="s">
        <v>1023</v>
      </c>
      <c r="K7296" t="s">
        <v>828</v>
      </c>
      <c r="L7296" t="s">
        <v>539</v>
      </c>
      <c r="M7296">
        <v>0</v>
      </c>
      <c r="N7296">
        <v>0</v>
      </c>
      <c r="O7296">
        <v>0</v>
      </c>
      <c r="P7296" t="s">
        <v>829</v>
      </c>
      <c r="Q7296" t="s">
        <v>829</v>
      </c>
      <c r="R7296" t="s">
        <v>829</v>
      </c>
      <c r="S7296">
        <v>0</v>
      </c>
      <c r="T7296">
        <v>0</v>
      </c>
      <c r="U7296">
        <v>0</v>
      </c>
      <c r="V7296">
        <v>0</v>
      </c>
    </row>
    <row r="7297" spans="1:22" x14ac:dyDescent="0.3">
      <c r="A7297">
        <v>202223</v>
      </c>
      <c r="B7297" t="s">
        <v>820</v>
      </c>
      <c r="C7297" t="s">
        <v>821</v>
      </c>
      <c r="D7297" t="s">
        <v>822</v>
      </c>
      <c r="E7297" t="s">
        <v>823</v>
      </c>
      <c r="F7297" t="s">
        <v>912</v>
      </c>
      <c r="G7297" t="s">
        <v>913</v>
      </c>
      <c r="H7297" t="s">
        <v>1022</v>
      </c>
      <c r="I7297">
        <v>806</v>
      </c>
      <c r="J7297" t="s">
        <v>1023</v>
      </c>
      <c r="K7297" t="s">
        <v>828</v>
      </c>
      <c r="L7297" t="s">
        <v>539</v>
      </c>
      <c r="M7297">
        <v>0</v>
      </c>
      <c r="N7297">
        <v>0</v>
      </c>
      <c r="O7297">
        <v>0</v>
      </c>
      <c r="P7297" t="s">
        <v>829</v>
      </c>
      <c r="Q7297" t="s">
        <v>829</v>
      </c>
      <c r="R7297" t="s">
        <v>829</v>
      </c>
      <c r="S7297">
        <v>0</v>
      </c>
      <c r="T7297">
        <v>0</v>
      </c>
      <c r="U7297">
        <v>0</v>
      </c>
      <c r="V7297">
        <v>0</v>
      </c>
    </row>
    <row r="7298" spans="1:22" x14ac:dyDescent="0.3">
      <c r="A7298">
        <v>202324</v>
      </c>
      <c r="B7298" t="s">
        <v>820</v>
      </c>
      <c r="C7298" t="s">
        <v>821</v>
      </c>
      <c r="D7298" t="s">
        <v>822</v>
      </c>
      <c r="E7298" t="s">
        <v>823</v>
      </c>
      <c r="F7298" t="s">
        <v>912</v>
      </c>
      <c r="G7298" t="s">
        <v>913</v>
      </c>
      <c r="H7298" t="s">
        <v>1022</v>
      </c>
      <c r="I7298">
        <v>806</v>
      </c>
      <c r="J7298" t="s">
        <v>1023</v>
      </c>
      <c r="K7298" t="s">
        <v>828</v>
      </c>
      <c r="L7298" t="s">
        <v>539</v>
      </c>
      <c r="M7298">
        <v>0</v>
      </c>
      <c r="N7298">
        <v>0</v>
      </c>
      <c r="O7298">
        <v>0</v>
      </c>
      <c r="P7298" t="s">
        <v>829</v>
      </c>
      <c r="Q7298" t="s">
        <v>829</v>
      </c>
      <c r="R7298" t="s">
        <v>829</v>
      </c>
      <c r="S7298">
        <v>0</v>
      </c>
      <c r="T7298">
        <v>0</v>
      </c>
      <c r="U7298">
        <v>0</v>
      </c>
      <c r="V7298">
        <v>0</v>
      </c>
    </row>
    <row r="7299" spans="1:22" x14ac:dyDescent="0.3">
      <c r="A7299">
        <v>202122</v>
      </c>
      <c r="B7299" t="s">
        <v>820</v>
      </c>
      <c r="C7299" t="s">
        <v>821</v>
      </c>
      <c r="D7299" t="s">
        <v>822</v>
      </c>
      <c r="E7299" t="s">
        <v>823</v>
      </c>
      <c r="F7299" t="s">
        <v>912</v>
      </c>
      <c r="G7299" t="s">
        <v>913</v>
      </c>
      <c r="H7299" t="s">
        <v>1022</v>
      </c>
      <c r="I7299">
        <v>806</v>
      </c>
      <c r="J7299" t="s">
        <v>1023</v>
      </c>
      <c r="K7299" t="s">
        <v>828</v>
      </c>
      <c r="L7299" t="s">
        <v>541</v>
      </c>
      <c r="M7299">
        <v>1182973</v>
      </c>
      <c r="N7299">
        <v>1533400</v>
      </c>
      <c r="O7299">
        <v>555157</v>
      </c>
      <c r="P7299">
        <v>514050</v>
      </c>
      <c r="Q7299">
        <v>0</v>
      </c>
      <c r="R7299">
        <v>0</v>
      </c>
      <c r="S7299">
        <v>3785581</v>
      </c>
      <c r="T7299">
        <v>1042677</v>
      </c>
      <c r="U7299">
        <v>2742904</v>
      </c>
      <c r="V7299">
        <v>75</v>
      </c>
    </row>
    <row r="7300" spans="1:22" x14ac:dyDescent="0.3">
      <c r="A7300">
        <v>202223</v>
      </c>
      <c r="B7300" t="s">
        <v>820</v>
      </c>
      <c r="C7300" t="s">
        <v>821</v>
      </c>
      <c r="D7300" t="s">
        <v>822</v>
      </c>
      <c r="E7300" t="s">
        <v>823</v>
      </c>
      <c r="F7300" t="s">
        <v>912</v>
      </c>
      <c r="G7300" t="s">
        <v>913</v>
      </c>
      <c r="H7300" t="s">
        <v>1022</v>
      </c>
      <c r="I7300">
        <v>806</v>
      </c>
      <c r="J7300" t="s">
        <v>1023</v>
      </c>
      <c r="K7300" t="s">
        <v>828</v>
      </c>
      <c r="L7300" t="s">
        <v>541</v>
      </c>
      <c r="M7300">
        <v>485540</v>
      </c>
      <c r="N7300">
        <v>1854741</v>
      </c>
      <c r="O7300">
        <v>0</v>
      </c>
      <c r="P7300">
        <v>2996379</v>
      </c>
      <c r="Q7300">
        <v>0</v>
      </c>
      <c r="R7300">
        <v>0</v>
      </c>
      <c r="S7300">
        <v>5336660</v>
      </c>
      <c r="T7300">
        <v>2123093</v>
      </c>
      <c r="U7300">
        <v>3213567</v>
      </c>
      <c r="V7300">
        <v>88</v>
      </c>
    </row>
    <row r="7301" spans="1:22" x14ac:dyDescent="0.3">
      <c r="A7301">
        <v>202324</v>
      </c>
      <c r="B7301" t="s">
        <v>820</v>
      </c>
      <c r="C7301" t="s">
        <v>821</v>
      </c>
      <c r="D7301" t="s">
        <v>822</v>
      </c>
      <c r="E7301" t="s">
        <v>823</v>
      </c>
      <c r="F7301" t="s">
        <v>912</v>
      </c>
      <c r="G7301" t="s">
        <v>913</v>
      </c>
      <c r="H7301" t="s">
        <v>1022</v>
      </c>
      <c r="I7301">
        <v>806</v>
      </c>
      <c r="J7301" t="s">
        <v>1023</v>
      </c>
      <c r="K7301" t="s">
        <v>828</v>
      </c>
      <c r="L7301" t="s">
        <v>541</v>
      </c>
      <c r="M7301">
        <v>29671</v>
      </c>
      <c r="N7301">
        <v>204951</v>
      </c>
      <c r="O7301">
        <v>189580</v>
      </c>
      <c r="P7301">
        <v>0</v>
      </c>
      <c r="Q7301">
        <v>0</v>
      </c>
      <c r="R7301">
        <v>92228</v>
      </c>
      <c r="S7301">
        <v>516430</v>
      </c>
      <c r="T7301">
        <v>0</v>
      </c>
      <c r="U7301">
        <v>516430</v>
      </c>
      <c r="V7301">
        <v>14</v>
      </c>
    </row>
    <row r="7302" spans="1:22" x14ac:dyDescent="0.3">
      <c r="A7302">
        <v>202122</v>
      </c>
      <c r="B7302" t="s">
        <v>820</v>
      </c>
      <c r="C7302" t="s">
        <v>821</v>
      </c>
      <c r="D7302" t="s">
        <v>822</v>
      </c>
      <c r="E7302" t="s">
        <v>823</v>
      </c>
      <c r="F7302" t="s">
        <v>912</v>
      </c>
      <c r="G7302" t="s">
        <v>913</v>
      </c>
      <c r="H7302" t="s">
        <v>1022</v>
      </c>
      <c r="I7302">
        <v>806</v>
      </c>
      <c r="J7302" t="s">
        <v>1023</v>
      </c>
      <c r="K7302" t="s">
        <v>828</v>
      </c>
      <c r="L7302" t="s">
        <v>831</v>
      </c>
      <c r="M7302" t="s">
        <v>829</v>
      </c>
      <c r="N7302" t="s">
        <v>829</v>
      </c>
      <c r="O7302" t="s">
        <v>829</v>
      </c>
      <c r="P7302">
        <v>0</v>
      </c>
      <c r="Q7302">
        <v>510633</v>
      </c>
      <c r="R7302" t="s">
        <v>829</v>
      </c>
      <c r="S7302">
        <v>510633</v>
      </c>
      <c r="T7302">
        <v>0</v>
      </c>
      <c r="U7302">
        <v>510633</v>
      </c>
      <c r="V7302">
        <v>14</v>
      </c>
    </row>
    <row r="7303" spans="1:22" x14ac:dyDescent="0.3">
      <c r="A7303">
        <v>202223</v>
      </c>
      <c r="B7303" t="s">
        <v>820</v>
      </c>
      <c r="C7303" t="s">
        <v>821</v>
      </c>
      <c r="D7303" t="s">
        <v>822</v>
      </c>
      <c r="E7303" t="s">
        <v>823</v>
      </c>
      <c r="F7303" t="s">
        <v>912</v>
      </c>
      <c r="G7303" t="s">
        <v>913</v>
      </c>
      <c r="H7303" t="s">
        <v>1022</v>
      </c>
      <c r="I7303">
        <v>806</v>
      </c>
      <c r="J7303" t="s">
        <v>1023</v>
      </c>
      <c r="K7303" t="s">
        <v>828</v>
      </c>
      <c r="L7303" t="s">
        <v>831</v>
      </c>
      <c r="M7303" t="s">
        <v>829</v>
      </c>
      <c r="N7303" t="s">
        <v>829</v>
      </c>
      <c r="O7303" t="s">
        <v>829</v>
      </c>
      <c r="P7303">
        <v>511191</v>
      </c>
      <c r="Q7303">
        <v>0</v>
      </c>
      <c r="R7303" t="s">
        <v>829</v>
      </c>
      <c r="S7303">
        <v>511191</v>
      </c>
      <c r="T7303">
        <v>0</v>
      </c>
      <c r="U7303">
        <v>511191</v>
      </c>
      <c r="V7303">
        <v>14</v>
      </c>
    </row>
    <row r="7304" spans="1:22" x14ac:dyDescent="0.3">
      <c r="A7304">
        <v>202324</v>
      </c>
      <c r="B7304" t="s">
        <v>820</v>
      </c>
      <c r="C7304" t="s">
        <v>821</v>
      </c>
      <c r="D7304" t="s">
        <v>822</v>
      </c>
      <c r="E7304" t="s">
        <v>823</v>
      </c>
      <c r="F7304" t="s">
        <v>912</v>
      </c>
      <c r="G7304" t="s">
        <v>913</v>
      </c>
      <c r="H7304" t="s">
        <v>1022</v>
      </c>
      <c r="I7304">
        <v>806</v>
      </c>
      <c r="J7304" t="s">
        <v>1023</v>
      </c>
      <c r="K7304" t="s">
        <v>828</v>
      </c>
      <c r="L7304" t="s">
        <v>831</v>
      </c>
      <c r="M7304" t="s">
        <v>829</v>
      </c>
      <c r="N7304" t="s">
        <v>829</v>
      </c>
      <c r="O7304" t="s">
        <v>829</v>
      </c>
      <c r="P7304">
        <v>0</v>
      </c>
      <c r="Q7304">
        <v>0</v>
      </c>
      <c r="R7304" t="s">
        <v>829</v>
      </c>
      <c r="S7304">
        <v>0</v>
      </c>
      <c r="T7304">
        <v>0</v>
      </c>
      <c r="U7304">
        <v>0</v>
      </c>
      <c r="V7304">
        <v>0</v>
      </c>
    </row>
    <row r="7305" spans="1:22" x14ac:dyDescent="0.3">
      <c r="A7305">
        <v>202122</v>
      </c>
      <c r="B7305" t="s">
        <v>820</v>
      </c>
      <c r="C7305" t="s">
        <v>821</v>
      </c>
      <c r="D7305" t="s">
        <v>822</v>
      </c>
      <c r="E7305" t="s">
        <v>823</v>
      </c>
      <c r="F7305" t="s">
        <v>912</v>
      </c>
      <c r="G7305" t="s">
        <v>913</v>
      </c>
      <c r="H7305" t="s">
        <v>1022</v>
      </c>
      <c r="I7305">
        <v>806</v>
      </c>
      <c r="J7305" t="s">
        <v>1023</v>
      </c>
      <c r="K7305" t="s">
        <v>828</v>
      </c>
      <c r="L7305" t="s">
        <v>832</v>
      </c>
      <c r="M7305">
        <v>0</v>
      </c>
      <c r="N7305">
        <v>0</v>
      </c>
      <c r="O7305">
        <v>0</v>
      </c>
      <c r="P7305">
        <v>0</v>
      </c>
      <c r="Q7305">
        <v>1178847</v>
      </c>
      <c r="R7305">
        <v>0</v>
      </c>
      <c r="S7305">
        <v>1178847</v>
      </c>
      <c r="T7305">
        <v>831657</v>
      </c>
      <c r="U7305">
        <v>347190</v>
      </c>
      <c r="V7305">
        <v>10</v>
      </c>
    </row>
    <row r="7306" spans="1:22" x14ac:dyDescent="0.3">
      <c r="A7306">
        <v>202223</v>
      </c>
      <c r="B7306" t="s">
        <v>820</v>
      </c>
      <c r="C7306" t="s">
        <v>821</v>
      </c>
      <c r="D7306" t="s">
        <v>822</v>
      </c>
      <c r="E7306" t="s">
        <v>823</v>
      </c>
      <c r="F7306" t="s">
        <v>912</v>
      </c>
      <c r="G7306" t="s">
        <v>913</v>
      </c>
      <c r="H7306" t="s">
        <v>1022</v>
      </c>
      <c r="I7306">
        <v>806</v>
      </c>
      <c r="J7306" t="s">
        <v>1023</v>
      </c>
      <c r="K7306" t="s">
        <v>828</v>
      </c>
      <c r="L7306" t="s">
        <v>832</v>
      </c>
      <c r="M7306">
        <v>0</v>
      </c>
      <c r="N7306">
        <v>0</v>
      </c>
      <c r="O7306">
        <v>0</v>
      </c>
      <c r="P7306">
        <v>0</v>
      </c>
      <c r="Q7306">
        <v>1420385</v>
      </c>
      <c r="R7306">
        <v>0</v>
      </c>
      <c r="S7306">
        <v>1420385</v>
      </c>
      <c r="T7306">
        <v>1420385</v>
      </c>
      <c r="U7306">
        <v>0</v>
      </c>
      <c r="V7306">
        <v>0</v>
      </c>
    </row>
    <row r="7307" spans="1:22" x14ac:dyDescent="0.3">
      <c r="A7307">
        <v>202324</v>
      </c>
      <c r="B7307" t="s">
        <v>820</v>
      </c>
      <c r="C7307" t="s">
        <v>821</v>
      </c>
      <c r="D7307" t="s">
        <v>822</v>
      </c>
      <c r="E7307" t="s">
        <v>823</v>
      </c>
      <c r="F7307" t="s">
        <v>912</v>
      </c>
      <c r="G7307" t="s">
        <v>913</v>
      </c>
      <c r="H7307" t="s">
        <v>1022</v>
      </c>
      <c r="I7307">
        <v>806</v>
      </c>
      <c r="J7307" t="s">
        <v>1023</v>
      </c>
      <c r="K7307" t="s">
        <v>828</v>
      </c>
      <c r="L7307" t="s">
        <v>832</v>
      </c>
      <c r="M7307">
        <v>0</v>
      </c>
      <c r="N7307">
        <v>0</v>
      </c>
      <c r="O7307">
        <v>0</v>
      </c>
      <c r="P7307">
        <v>0</v>
      </c>
      <c r="Q7307">
        <v>0</v>
      </c>
      <c r="R7307">
        <v>0</v>
      </c>
      <c r="S7307">
        <v>0</v>
      </c>
      <c r="T7307">
        <v>0</v>
      </c>
      <c r="U7307">
        <v>0</v>
      </c>
      <c r="V7307">
        <v>0</v>
      </c>
    </row>
    <row r="7308" spans="1:22" x14ac:dyDescent="0.3">
      <c r="A7308">
        <v>202122</v>
      </c>
      <c r="B7308" t="s">
        <v>820</v>
      </c>
      <c r="C7308" t="s">
        <v>821</v>
      </c>
      <c r="D7308" t="s">
        <v>822</v>
      </c>
      <c r="E7308" t="s">
        <v>823</v>
      </c>
      <c r="F7308" t="s">
        <v>912</v>
      </c>
      <c r="G7308" t="s">
        <v>913</v>
      </c>
      <c r="H7308" t="s">
        <v>1022</v>
      </c>
      <c r="I7308">
        <v>806</v>
      </c>
      <c r="J7308" t="s">
        <v>1023</v>
      </c>
      <c r="K7308" t="s">
        <v>828</v>
      </c>
      <c r="L7308" t="s">
        <v>544</v>
      </c>
      <c r="M7308">
        <v>0</v>
      </c>
      <c r="N7308">
        <v>139304</v>
      </c>
      <c r="O7308">
        <v>86779</v>
      </c>
      <c r="P7308">
        <v>2284</v>
      </c>
      <c r="Q7308">
        <v>0</v>
      </c>
      <c r="R7308">
        <v>0</v>
      </c>
      <c r="S7308">
        <v>228366</v>
      </c>
      <c r="T7308">
        <v>47000</v>
      </c>
      <c r="U7308">
        <v>181366</v>
      </c>
      <c r="V7308">
        <v>5</v>
      </c>
    </row>
    <row r="7309" spans="1:22" x14ac:dyDescent="0.3">
      <c r="A7309">
        <v>202223</v>
      </c>
      <c r="B7309" t="s">
        <v>820</v>
      </c>
      <c r="C7309" t="s">
        <v>821</v>
      </c>
      <c r="D7309" t="s">
        <v>822</v>
      </c>
      <c r="E7309" t="s">
        <v>823</v>
      </c>
      <c r="F7309" t="s">
        <v>912</v>
      </c>
      <c r="G7309" t="s">
        <v>913</v>
      </c>
      <c r="H7309" t="s">
        <v>1022</v>
      </c>
      <c r="I7309">
        <v>806</v>
      </c>
      <c r="J7309" t="s">
        <v>1023</v>
      </c>
      <c r="K7309" t="s">
        <v>828</v>
      </c>
      <c r="L7309" t="s">
        <v>544</v>
      </c>
      <c r="M7309">
        <v>0</v>
      </c>
      <c r="N7309">
        <v>129974</v>
      </c>
      <c r="O7309">
        <v>0</v>
      </c>
      <c r="P7309">
        <v>1180772</v>
      </c>
      <c r="Q7309">
        <v>0</v>
      </c>
      <c r="R7309">
        <v>0</v>
      </c>
      <c r="S7309">
        <v>1310746</v>
      </c>
      <c r="T7309">
        <v>29894</v>
      </c>
      <c r="U7309">
        <v>1280852</v>
      </c>
      <c r="V7309">
        <v>35</v>
      </c>
    </row>
    <row r="7310" spans="1:22" x14ac:dyDescent="0.3">
      <c r="A7310">
        <v>202324</v>
      </c>
      <c r="B7310" t="s">
        <v>820</v>
      </c>
      <c r="C7310" t="s">
        <v>821</v>
      </c>
      <c r="D7310" t="s">
        <v>822</v>
      </c>
      <c r="E7310" t="s">
        <v>823</v>
      </c>
      <c r="F7310" t="s">
        <v>912</v>
      </c>
      <c r="G7310" t="s">
        <v>913</v>
      </c>
      <c r="H7310" t="s">
        <v>1022</v>
      </c>
      <c r="I7310">
        <v>806</v>
      </c>
      <c r="J7310" t="s">
        <v>1023</v>
      </c>
      <c r="K7310" t="s">
        <v>828</v>
      </c>
      <c r="L7310" t="s">
        <v>544</v>
      </c>
      <c r="M7310">
        <v>67985</v>
      </c>
      <c r="N7310">
        <v>554000</v>
      </c>
      <c r="O7310">
        <v>819260</v>
      </c>
      <c r="P7310">
        <v>560931</v>
      </c>
      <c r="Q7310">
        <v>0</v>
      </c>
      <c r="R7310">
        <v>81740</v>
      </c>
      <c r="S7310">
        <v>2083915</v>
      </c>
      <c r="T7310">
        <v>0</v>
      </c>
      <c r="U7310">
        <v>2083915</v>
      </c>
      <c r="V7310">
        <v>57</v>
      </c>
    </row>
    <row r="7311" spans="1:22" x14ac:dyDescent="0.3">
      <c r="A7311">
        <v>202122</v>
      </c>
      <c r="B7311" t="s">
        <v>820</v>
      </c>
      <c r="C7311" t="s">
        <v>821</v>
      </c>
      <c r="D7311" t="s">
        <v>822</v>
      </c>
      <c r="E7311" t="s">
        <v>823</v>
      </c>
      <c r="F7311" t="s">
        <v>912</v>
      </c>
      <c r="G7311" t="s">
        <v>913</v>
      </c>
      <c r="H7311" t="s">
        <v>1022</v>
      </c>
      <c r="I7311">
        <v>806</v>
      </c>
      <c r="J7311" t="s">
        <v>1023</v>
      </c>
      <c r="K7311" t="s">
        <v>828</v>
      </c>
      <c r="L7311" t="s">
        <v>600</v>
      </c>
      <c r="M7311" t="s">
        <v>829</v>
      </c>
      <c r="N7311" t="s">
        <v>829</v>
      </c>
      <c r="O7311" t="s">
        <v>829</v>
      </c>
      <c r="P7311">
        <v>0</v>
      </c>
      <c r="Q7311">
        <v>0</v>
      </c>
      <c r="R7311" t="s">
        <v>829</v>
      </c>
      <c r="S7311">
        <v>0</v>
      </c>
      <c r="T7311">
        <v>0</v>
      </c>
      <c r="U7311">
        <v>0</v>
      </c>
      <c r="V7311">
        <v>0</v>
      </c>
    </row>
    <row r="7312" spans="1:22" x14ac:dyDescent="0.3">
      <c r="A7312">
        <v>202223</v>
      </c>
      <c r="B7312" t="s">
        <v>820</v>
      </c>
      <c r="C7312" t="s">
        <v>821</v>
      </c>
      <c r="D7312" t="s">
        <v>822</v>
      </c>
      <c r="E7312" t="s">
        <v>823</v>
      </c>
      <c r="F7312" t="s">
        <v>912</v>
      </c>
      <c r="G7312" t="s">
        <v>913</v>
      </c>
      <c r="H7312" t="s">
        <v>1022</v>
      </c>
      <c r="I7312">
        <v>806</v>
      </c>
      <c r="J7312" t="s">
        <v>1023</v>
      </c>
      <c r="K7312" t="s">
        <v>828</v>
      </c>
      <c r="L7312" t="s">
        <v>600</v>
      </c>
      <c r="M7312" t="s">
        <v>829</v>
      </c>
      <c r="N7312" t="s">
        <v>829</v>
      </c>
      <c r="O7312" t="s">
        <v>829</v>
      </c>
      <c r="P7312">
        <v>0</v>
      </c>
      <c r="Q7312">
        <v>0</v>
      </c>
      <c r="R7312" t="s">
        <v>829</v>
      </c>
      <c r="S7312">
        <v>0</v>
      </c>
      <c r="T7312">
        <v>0</v>
      </c>
      <c r="U7312">
        <v>0</v>
      </c>
      <c r="V7312">
        <v>0</v>
      </c>
    </row>
    <row r="7313" spans="1:22" x14ac:dyDescent="0.3">
      <c r="A7313">
        <v>202324</v>
      </c>
      <c r="B7313" t="s">
        <v>820</v>
      </c>
      <c r="C7313" t="s">
        <v>821</v>
      </c>
      <c r="D7313" t="s">
        <v>822</v>
      </c>
      <c r="E7313" t="s">
        <v>823</v>
      </c>
      <c r="F7313" t="s">
        <v>912</v>
      </c>
      <c r="G7313" t="s">
        <v>913</v>
      </c>
      <c r="H7313" t="s">
        <v>1022</v>
      </c>
      <c r="I7313">
        <v>806</v>
      </c>
      <c r="J7313" t="s">
        <v>1023</v>
      </c>
      <c r="K7313" t="s">
        <v>828</v>
      </c>
      <c r="L7313" t="s">
        <v>600</v>
      </c>
      <c r="M7313" t="s">
        <v>829</v>
      </c>
      <c r="N7313" t="s">
        <v>829</v>
      </c>
      <c r="O7313" t="s">
        <v>829</v>
      </c>
      <c r="P7313">
        <v>0</v>
      </c>
      <c r="Q7313">
        <v>0</v>
      </c>
      <c r="R7313" t="s">
        <v>829</v>
      </c>
      <c r="S7313">
        <v>0</v>
      </c>
      <c r="T7313">
        <v>0</v>
      </c>
      <c r="U7313">
        <v>0</v>
      </c>
      <c r="V7313">
        <v>0</v>
      </c>
    </row>
    <row r="7314" spans="1:22" x14ac:dyDescent="0.3">
      <c r="A7314">
        <v>202122</v>
      </c>
      <c r="B7314" t="s">
        <v>820</v>
      </c>
      <c r="C7314" t="s">
        <v>821</v>
      </c>
      <c r="D7314" t="s">
        <v>822</v>
      </c>
      <c r="E7314" t="s">
        <v>823</v>
      </c>
      <c r="F7314" t="s">
        <v>912</v>
      </c>
      <c r="G7314" t="s">
        <v>913</v>
      </c>
      <c r="H7314" t="s">
        <v>1022</v>
      </c>
      <c r="I7314">
        <v>806</v>
      </c>
      <c r="J7314" t="s">
        <v>1023</v>
      </c>
      <c r="K7314" t="s">
        <v>828</v>
      </c>
      <c r="L7314" t="s">
        <v>247</v>
      </c>
      <c r="M7314">
        <v>0</v>
      </c>
      <c r="N7314">
        <v>0</v>
      </c>
      <c r="O7314">
        <v>0</v>
      </c>
      <c r="P7314">
        <v>0</v>
      </c>
      <c r="Q7314">
        <v>0</v>
      </c>
      <c r="R7314">
        <v>0</v>
      </c>
      <c r="S7314">
        <v>0</v>
      </c>
      <c r="T7314">
        <v>0</v>
      </c>
      <c r="U7314">
        <v>0</v>
      </c>
      <c r="V7314">
        <v>0</v>
      </c>
    </row>
    <row r="7315" spans="1:22" x14ac:dyDescent="0.3">
      <c r="A7315">
        <v>202223</v>
      </c>
      <c r="B7315" t="s">
        <v>820</v>
      </c>
      <c r="C7315" t="s">
        <v>821</v>
      </c>
      <c r="D7315" t="s">
        <v>822</v>
      </c>
      <c r="E7315" t="s">
        <v>823</v>
      </c>
      <c r="F7315" t="s">
        <v>912</v>
      </c>
      <c r="G7315" t="s">
        <v>913</v>
      </c>
      <c r="H7315" t="s">
        <v>1022</v>
      </c>
      <c r="I7315">
        <v>806</v>
      </c>
      <c r="J7315" t="s">
        <v>1023</v>
      </c>
      <c r="K7315" t="s">
        <v>828</v>
      </c>
      <c r="L7315" t="s">
        <v>247</v>
      </c>
      <c r="M7315">
        <v>0</v>
      </c>
      <c r="N7315">
        <v>40000</v>
      </c>
      <c r="O7315">
        <v>0</v>
      </c>
      <c r="P7315">
        <v>0</v>
      </c>
      <c r="Q7315">
        <v>0</v>
      </c>
      <c r="R7315">
        <v>0</v>
      </c>
      <c r="S7315">
        <v>40000</v>
      </c>
      <c r="T7315">
        <v>0</v>
      </c>
      <c r="U7315">
        <v>40000</v>
      </c>
      <c r="V7315">
        <v>2</v>
      </c>
    </row>
    <row r="7316" spans="1:22" x14ac:dyDescent="0.3">
      <c r="A7316">
        <v>202324</v>
      </c>
      <c r="B7316" t="s">
        <v>820</v>
      </c>
      <c r="C7316" t="s">
        <v>821</v>
      </c>
      <c r="D7316" t="s">
        <v>822</v>
      </c>
      <c r="E7316" t="s">
        <v>823</v>
      </c>
      <c r="F7316" t="s">
        <v>912</v>
      </c>
      <c r="G7316" t="s">
        <v>913</v>
      </c>
      <c r="H7316" t="s">
        <v>1022</v>
      </c>
      <c r="I7316">
        <v>806</v>
      </c>
      <c r="J7316" t="s">
        <v>1023</v>
      </c>
      <c r="K7316" t="s">
        <v>828</v>
      </c>
      <c r="L7316" t="s">
        <v>247</v>
      </c>
      <c r="M7316">
        <v>0</v>
      </c>
      <c r="N7316">
        <v>0</v>
      </c>
      <c r="O7316">
        <v>0</v>
      </c>
      <c r="P7316">
        <v>40000</v>
      </c>
      <c r="Q7316">
        <v>0</v>
      </c>
      <c r="R7316">
        <v>0</v>
      </c>
      <c r="S7316">
        <v>40000</v>
      </c>
      <c r="T7316">
        <v>0</v>
      </c>
      <c r="U7316">
        <v>40000</v>
      </c>
      <c r="V7316">
        <v>2</v>
      </c>
    </row>
    <row r="7317" spans="1:22" x14ac:dyDescent="0.3">
      <c r="A7317">
        <v>202122</v>
      </c>
      <c r="B7317" t="s">
        <v>820</v>
      </c>
      <c r="C7317" t="s">
        <v>821</v>
      </c>
      <c r="D7317" t="s">
        <v>822</v>
      </c>
      <c r="E7317" t="s">
        <v>823</v>
      </c>
      <c r="F7317" t="s">
        <v>912</v>
      </c>
      <c r="G7317" t="s">
        <v>913</v>
      </c>
      <c r="H7317" t="s">
        <v>1022</v>
      </c>
      <c r="I7317">
        <v>806</v>
      </c>
      <c r="J7317" t="s">
        <v>1023</v>
      </c>
      <c r="K7317" t="s">
        <v>828</v>
      </c>
      <c r="L7317" t="s">
        <v>833</v>
      </c>
      <c r="M7317">
        <v>12196245</v>
      </c>
      <c r="N7317">
        <v>22540419</v>
      </c>
      <c r="O7317">
        <v>1989688</v>
      </c>
      <c r="P7317">
        <v>16147732</v>
      </c>
      <c r="Q7317">
        <v>2647776</v>
      </c>
      <c r="R7317">
        <v>585522</v>
      </c>
      <c r="S7317">
        <v>56626468</v>
      </c>
      <c r="T7317">
        <v>2045087</v>
      </c>
      <c r="U7317">
        <v>54581381</v>
      </c>
      <c r="V7317" t="s">
        <v>834</v>
      </c>
    </row>
    <row r="7318" spans="1:22" x14ac:dyDescent="0.3">
      <c r="A7318">
        <v>202223</v>
      </c>
      <c r="B7318" t="s">
        <v>820</v>
      </c>
      <c r="C7318" t="s">
        <v>821</v>
      </c>
      <c r="D7318" t="s">
        <v>822</v>
      </c>
      <c r="E7318" t="s">
        <v>823</v>
      </c>
      <c r="F7318" t="s">
        <v>912</v>
      </c>
      <c r="G7318" t="s">
        <v>913</v>
      </c>
      <c r="H7318" t="s">
        <v>1022</v>
      </c>
      <c r="I7318">
        <v>806</v>
      </c>
      <c r="J7318" t="s">
        <v>1023</v>
      </c>
      <c r="K7318" t="s">
        <v>828</v>
      </c>
      <c r="L7318" t="s">
        <v>833</v>
      </c>
      <c r="M7318">
        <v>12970723</v>
      </c>
      <c r="N7318">
        <v>21484714</v>
      </c>
      <c r="O7318">
        <v>308309</v>
      </c>
      <c r="P7318">
        <v>28455918</v>
      </c>
      <c r="Q7318">
        <v>1872962</v>
      </c>
      <c r="R7318">
        <v>5675</v>
      </c>
      <c r="S7318">
        <v>65506565</v>
      </c>
      <c r="T7318">
        <v>3651205</v>
      </c>
      <c r="U7318">
        <v>61855360</v>
      </c>
      <c r="V7318" t="s">
        <v>834</v>
      </c>
    </row>
    <row r="7319" spans="1:22" x14ac:dyDescent="0.3">
      <c r="A7319">
        <v>202324</v>
      </c>
      <c r="B7319" t="s">
        <v>820</v>
      </c>
      <c r="C7319" t="s">
        <v>821</v>
      </c>
      <c r="D7319" t="s">
        <v>822</v>
      </c>
      <c r="E7319" t="s">
        <v>823</v>
      </c>
      <c r="F7319" t="s">
        <v>912</v>
      </c>
      <c r="G7319" t="s">
        <v>913</v>
      </c>
      <c r="H7319" t="s">
        <v>1022</v>
      </c>
      <c r="I7319">
        <v>806</v>
      </c>
      <c r="J7319" t="s">
        <v>1023</v>
      </c>
      <c r="K7319" t="s">
        <v>828</v>
      </c>
      <c r="L7319" t="s">
        <v>833</v>
      </c>
      <c r="M7319">
        <v>12011186</v>
      </c>
      <c r="N7319">
        <v>22697932</v>
      </c>
      <c r="O7319">
        <v>3132504</v>
      </c>
      <c r="P7319">
        <v>23971084</v>
      </c>
      <c r="Q7319">
        <v>3277128</v>
      </c>
      <c r="R7319">
        <v>1276685</v>
      </c>
      <c r="S7319">
        <v>67482442</v>
      </c>
      <c r="T7319">
        <v>0</v>
      </c>
      <c r="U7319">
        <v>67482442</v>
      </c>
      <c r="V7319" t="s">
        <v>834</v>
      </c>
    </row>
    <row r="7320" spans="1:22" x14ac:dyDescent="0.3">
      <c r="A7320">
        <v>202122</v>
      </c>
      <c r="B7320" t="s">
        <v>820</v>
      </c>
      <c r="C7320" t="s">
        <v>821</v>
      </c>
      <c r="D7320" t="s">
        <v>822</v>
      </c>
      <c r="E7320" t="s">
        <v>823</v>
      </c>
      <c r="F7320" t="s">
        <v>912</v>
      </c>
      <c r="G7320" t="s">
        <v>913</v>
      </c>
      <c r="H7320" t="s">
        <v>1022</v>
      </c>
      <c r="I7320">
        <v>806</v>
      </c>
      <c r="J7320" t="s">
        <v>1023</v>
      </c>
      <c r="K7320" t="s">
        <v>835</v>
      </c>
      <c r="L7320" t="s">
        <v>836</v>
      </c>
      <c r="M7320" t="s">
        <v>829</v>
      </c>
      <c r="N7320" t="s">
        <v>829</v>
      </c>
      <c r="O7320" t="s">
        <v>829</v>
      </c>
      <c r="P7320" t="s">
        <v>829</v>
      </c>
      <c r="Q7320" t="s">
        <v>829</v>
      </c>
      <c r="R7320" t="s">
        <v>829</v>
      </c>
      <c r="S7320">
        <v>54094294</v>
      </c>
      <c r="T7320" t="s">
        <v>829</v>
      </c>
      <c r="U7320" t="s">
        <v>829</v>
      </c>
      <c r="V7320" t="s">
        <v>834</v>
      </c>
    </row>
    <row r="7321" spans="1:22" x14ac:dyDescent="0.3">
      <c r="A7321">
        <v>202223</v>
      </c>
      <c r="B7321" t="s">
        <v>820</v>
      </c>
      <c r="C7321" t="s">
        <v>821</v>
      </c>
      <c r="D7321" t="s">
        <v>822</v>
      </c>
      <c r="E7321" t="s">
        <v>823</v>
      </c>
      <c r="F7321" t="s">
        <v>912</v>
      </c>
      <c r="G7321" t="s">
        <v>913</v>
      </c>
      <c r="H7321" t="s">
        <v>1022</v>
      </c>
      <c r="I7321">
        <v>806</v>
      </c>
      <c r="J7321" t="s">
        <v>1023</v>
      </c>
      <c r="K7321" t="s">
        <v>835</v>
      </c>
      <c r="L7321" t="s">
        <v>836</v>
      </c>
      <c r="M7321" t="s">
        <v>829</v>
      </c>
      <c r="N7321" t="s">
        <v>829</v>
      </c>
      <c r="O7321" t="s">
        <v>829</v>
      </c>
      <c r="P7321" t="s">
        <v>829</v>
      </c>
      <c r="Q7321" t="s">
        <v>829</v>
      </c>
      <c r="R7321" t="s">
        <v>829</v>
      </c>
      <c r="S7321">
        <v>58517621</v>
      </c>
      <c r="T7321" t="s">
        <v>829</v>
      </c>
      <c r="U7321" t="s">
        <v>829</v>
      </c>
      <c r="V7321" t="s">
        <v>834</v>
      </c>
    </row>
    <row r="7322" spans="1:22" x14ac:dyDescent="0.3">
      <c r="A7322">
        <v>202324</v>
      </c>
      <c r="B7322" t="s">
        <v>820</v>
      </c>
      <c r="C7322" t="s">
        <v>821</v>
      </c>
      <c r="D7322" t="s">
        <v>822</v>
      </c>
      <c r="E7322" t="s">
        <v>823</v>
      </c>
      <c r="F7322" t="s">
        <v>912</v>
      </c>
      <c r="G7322" t="s">
        <v>913</v>
      </c>
      <c r="H7322" t="s">
        <v>1022</v>
      </c>
      <c r="I7322">
        <v>806</v>
      </c>
      <c r="J7322" t="s">
        <v>1023</v>
      </c>
      <c r="K7322" t="s">
        <v>835</v>
      </c>
      <c r="L7322" t="s">
        <v>836</v>
      </c>
      <c r="M7322" t="s">
        <v>829</v>
      </c>
      <c r="N7322" t="s">
        <v>829</v>
      </c>
      <c r="O7322" t="s">
        <v>829</v>
      </c>
      <c r="P7322" t="s">
        <v>829</v>
      </c>
      <c r="Q7322" t="s">
        <v>829</v>
      </c>
      <c r="R7322" t="s">
        <v>829</v>
      </c>
      <c r="S7322">
        <v>59739448</v>
      </c>
      <c r="T7322" t="s">
        <v>829</v>
      </c>
      <c r="U7322" t="s">
        <v>829</v>
      </c>
      <c r="V7322" t="s">
        <v>834</v>
      </c>
    </row>
    <row r="7323" spans="1:22" x14ac:dyDescent="0.3">
      <c r="A7323">
        <v>202122</v>
      </c>
      <c r="B7323" t="s">
        <v>820</v>
      </c>
      <c r="C7323" t="s">
        <v>821</v>
      </c>
      <c r="D7323" t="s">
        <v>822</v>
      </c>
      <c r="E7323" t="s">
        <v>823</v>
      </c>
      <c r="F7323" t="s">
        <v>912</v>
      </c>
      <c r="G7323" t="s">
        <v>913</v>
      </c>
      <c r="H7323" t="s">
        <v>1022</v>
      </c>
      <c r="I7323">
        <v>806</v>
      </c>
      <c r="J7323" t="s">
        <v>1023</v>
      </c>
      <c r="K7323" t="s">
        <v>835</v>
      </c>
      <c r="L7323" t="s">
        <v>837</v>
      </c>
      <c r="M7323" t="s">
        <v>829</v>
      </c>
      <c r="N7323" t="s">
        <v>829</v>
      </c>
      <c r="O7323" t="s">
        <v>829</v>
      </c>
      <c r="P7323" t="s">
        <v>829</v>
      </c>
      <c r="Q7323" t="s">
        <v>829</v>
      </c>
      <c r="R7323" t="s">
        <v>829</v>
      </c>
      <c r="S7323">
        <v>10561</v>
      </c>
      <c r="T7323" t="s">
        <v>829</v>
      </c>
      <c r="U7323" t="s">
        <v>829</v>
      </c>
      <c r="V7323" t="s">
        <v>834</v>
      </c>
    </row>
    <row r="7324" spans="1:22" x14ac:dyDescent="0.3">
      <c r="A7324">
        <v>202223</v>
      </c>
      <c r="B7324" t="s">
        <v>820</v>
      </c>
      <c r="C7324" t="s">
        <v>821</v>
      </c>
      <c r="D7324" t="s">
        <v>822</v>
      </c>
      <c r="E7324" t="s">
        <v>823</v>
      </c>
      <c r="F7324" t="s">
        <v>912</v>
      </c>
      <c r="G7324" t="s">
        <v>913</v>
      </c>
      <c r="H7324" t="s">
        <v>1022</v>
      </c>
      <c r="I7324">
        <v>806</v>
      </c>
      <c r="J7324" t="s">
        <v>1023</v>
      </c>
      <c r="K7324" t="s">
        <v>835</v>
      </c>
      <c r="L7324" t="s">
        <v>837</v>
      </c>
      <c r="M7324" t="s">
        <v>829</v>
      </c>
      <c r="N7324" t="s">
        <v>829</v>
      </c>
      <c r="O7324" t="s">
        <v>829</v>
      </c>
      <c r="P7324" t="s">
        <v>829</v>
      </c>
      <c r="Q7324" t="s">
        <v>829</v>
      </c>
      <c r="R7324" t="s">
        <v>829</v>
      </c>
      <c r="S7324">
        <v>529379</v>
      </c>
      <c r="T7324" t="s">
        <v>829</v>
      </c>
      <c r="U7324" t="s">
        <v>829</v>
      </c>
      <c r="V7324">
        <v>0</v>
      </c>
    </row>
    <row r="7325" spans="1:22" x14ac:dyDescent="0.3">
      <c r="A7325">
        <v>202324</v>
      </c>
      <c r="B7325" t="s">
        <v>820</v>
      </c>
      <c r="C7325" t="s">
        <v>821</v>
      </c>
      <c r="D7325" t="s">
        <v>822</v>
      </c>
      <c r="E7325" t="s">
        <v>823</v>
      </c>
      <c r="F7325" t="s">
        <v>912</v>
      </c>
      <c r="G7325" t="s">
        <v>913</v>
      </c>
      <c r="H7325" t="s">
        <v>1022</v>
      </c>
      <c r="I7325">
        <v>806</v>
      </c>
      <c r="J7325" t="s">
        <v>1023</v>
      </c>
      <c r="K7325" t="s">
        <v>835</v>
      </c>
      <c r="L7325" t="s">
        <v>837</v>
      </c>
      <c r="M7325" t="s">
        <v>829</v>
      </c>
      <c r="N7325" t="s">
        <v>829</v>
      </c>
      <c r="O7325" t="s">
        <v>829</v>
      </c>
      <c r="P7325" t="s">
        <v>829</v>
      </c>
      <c r="Q7325" t="s">
        <v>829</v>
      </c>
      <c r="R7325" t="s">
        <v>829</v>
      </c>
      <c r="S7325">
        <v>0</v>
      </c>
      <c r="T7325" t="s">
        <v>829</v>
      </c>
      <c r="U7325" t="s">
        <v>829</v>
      </c>
      <c r="V7325">
        <v>0</v>
      </c>
    </row>
    <row r="7326" spans="1:22" x14ac:dyDescent="0.3">
      <c r="A7326">
        <v>202122</v>
      </c>
      <c r="B7326" t="s">
        <v>820</v>
      </c>
      <c r="C7326" t="s">
        <v>821</v>
      </c>
      <c r="D7326" t="s">
        <v>822</v>
      </c>
      <c r="E7326" t="s">
        <v>823</v>
      </c>
      <c r="F7326" t="s">
        <v>912</v>
      </c>
      <c r="G7326" t="s">
        <v>913</v>
      </c>
      <c r="H7326" t="s">
        <v>1022</v>
      </c>
      <c r="I7326">
        <v>806</v>
      </c>
      <c r="J7326" t="s">
        <v>1023</v>
      </c>
      <c r="K7326" t="s">
        <v>835</v>
      </c>
      <c r="L7326" t="s">
        <v>838</v>
      </c>
      <c r="M7326" t="s">
        <v>829</v>
      </c>
      <c r="N7326" t="s">
        <v>829</v>
      </c>
      <c r="O7326" t="s">
        <v>829</v>
      </c>
      <c r="P7326" t="s">
        <v>829</v>
      </c>
      <c r="Q7326" t="s">
        <v>829</v>
      </c>
      <c r="R7326" t="s">
        <v>829</v>
      </c>
      <c r="S7326">
        <v>-3291132</v>
      </c>
      <c r="T7326" t="s">
        <v>829</v>
      </c>
      <c r="U7326" t="s">
        <v>829</v>
      </c>
      <c r="V7326" t="s">
        <v>834</v>
      </c>
    </row>
    <row r="7327" spans="1:22" x14ac:dyDescent="0.3">
      <c r="A7327">
        <v>202223</v>
      </c>
      <c r="B7327" t="s">
        <v>820</v>
      </c>
      <c r="C7327" t="s">
        <v>821</v>
      </c>
      <c r="D7327" t="s">
        <v>822</v>
      </c>
      <c r="E7327" t="s">
        <v>823</v>
      </c>
      <c r="F7327" t="s">
        <v>912</v>
      </c>
      <c r="G7327" t="s">
        <v>913</v>
      </c>
      <c r="H7327" t="s">
        <v>1022</v>
      </c>
      <c r="I7327">
        <v>806</v>
      </c>
      <c r="J7327" t="s">
        <v>1023</v>
      </c>
      <c r="K7327" t="s">
        <v>835</v>
      </c>
      <c r="L7327" t="s">
        <v>838</v>
      </c>
      <c r="M7327" t="s">
        <v>829</v>
      </c>
      <c r="N7327" t="s">
        <v>829</v>
      </c>
      <c r="O7327" t="s">
        <v>829</v>
      </c>
      <c r="P7327" t="s">
        <v>829</v>
      </c>
      <c r="Q7327" t="s">
        <v>829</v>
      </c>
      <c r="R7327" t="s">
        <v>829</v>
      </c>
      <c r="S7327">
        <v>-3756258</v>
      </c>
      <c r="T7327" t="s">
        <v>829</v>
      </c>
      <c r="U7327" t="s">
        <v>829</v>
      </c>
      <c r="V7327" t="s">
        <v>834</v>
      </c>
    </row>
    <row r="7328" spans="1:22" x14ac:dyDescent="0.3">
      <c r="A7328">
        <v>202324</v>
      </c>
      <c r="B7328" t="s">
        <v>820</v>
      </c>
      <c r="C7328" t="s">
        <v>821</v>
      </c>
      <c r="D7328" t="s">
        <v>822</v>
      </c>
      <c r="E7328" t="s">
        <v>823</v>
      </c>
      <c r="F7328" t="s">
        <v>912</v>
      </c>
      <c r="G7328" t="s">
        <v>913</v>
      </c>
      <c r="H7328" t="s">
        <v>1022</v>
      </c>
      <c r="I7328">
        <v>806</v>
      </c>
      <c r="J7328" t="s">
        <v>1023</v>
      </c>
      <c r="K7328" t="s">
        <v>835</v>
      </c>
      <c r="L7328" t="s">
        <v>838</v>
      </c>
      <c r="M7328" t="s">
        <v>829</v>
      </c>
      <c r="N7328" t="s">
        <v>829</v>
      </c>
      <c r="O7328" t="s">
        <v>829</v>
      </c>
      <c r="P7328" t="s">
        <v>829</v>
      </c>
      <c r="Q7328" t="s">
        <v>829</v>
      </c>
      <c r="R7328" t="s">
        <v>829</v>
      </c>
      <c r="S7328">
        <v>-6564618</v>
      </c>
      <c r="T7328" t="s">
        <v>829</v>
      </c>
      <c r="U7328" t="s">
        <v>829</v>
      </c>
      <c r="V7328" t="s">
        <v>834</v>
      </c>
    </row>
    <row r="7329" spans="1:22" x14ac:dyDescent="0.3">
      <c r="A7329">
        <v>202122</v>
      </c>
      <c r="B7329" t="s">
        <v>820</v>
      </c>
      <c r="C7329" t="s">
        <v>821</v>
      </c>
      <c r="D7329" t="s">
        <v>822</v>
      </c>
      <c r="E7329" t="s">
        <v>823</v>
      </c>
      <c r="F7329" t="s">
        <v>912</v>
      </c>
      <c r="G7329" t="s">
        <v>913</v>
      </c>
      <c r="H7329" t="s">
        <v>1022</v>
      </c>
      <c r="I7329">
        <v>806</v>
      </c>
      <c r="J7329" t="s">
        <v>1023</v>
      </c>
      <c r="K7329" t="s">
        <v>835</v>
      </c>
      <c r="L7329" t="s">
        <v>839</v>
      </c>
      <c r="M7329" t="s">
        <v>829</v>
      </c>
      <c r="N7329" t="s">
        <v>829</v>
      </c>
      <c r="O7329" t="s">
        <v>829</v>
      </c>
      <c r="P7329" t="s">
        <v>829</v>
      </c>
      <c r="Q7329" t="s">
        <v>829</v>
      </c>
      <c r="R7329" t="s">
        <v>829</v>
      </c>
      <c r="S7329">
        <v>3756258</v>
      </c>
      <c r="T7329" t="s">
        <v>829</v>
      </c>
      <c r="U7329" t="s">
        <v>829</v>
      </c>
      <c r="V7329" t="s">
        <v>834</v>
      </c>
    </row>
    <row r="7330" spans="1:22" x14ac:dyDescent="0.3">
      <c r="A7330">
        <v>202223</v>
      </c>
      <c r="B7330" t="s">
        <v>820</v>
      </c>
      <c r="C7330" t="s">
        <v>821</v>
      </c>
      <c r="D7330" t="s">
        <v>822</v>
      </c>
      <c r="E7330" t="s">
        <v>823</v>
      </c>
      <c r="F7330" t="s">
        <v>912</v>
      </c>
      <c r="G7330" t="s">
        <v>913</v>
      </c>
      <c r="H7330" t="s">
        <v>1022</v>
      </c>
      <c r="I7330">
        <v>806</v>
      </c>
      <c r="J7330" t="s">
        <v>1023</v>
      </c>
      <c r="K7330" t="s">
        <v>835</v>
      </c>
      <c r="L7330" t="s">
        <v>839</v>
      </c>
      <c r="M7330" t="s">
        <v>829</v>
      </c>
      <c r="N7330" t="s">
        <v>829</v>
      </c>
      <c r="O7330" t="s">
        <v>829</v>
      </c>
      <c r="P7330" t="s">
        <v>829</v>
      </c>
      <c r="Q7330" t="s">
        <v>829</v>
      </c>
      <c r="R7330" t="s">
        <v>829</v>
      </c>
      <c r="S7330">
        <v>6564618</v>
      </c>
      <c r="T7330" t="s">
        <v>829</v>
      </c>
      <c r="U7330" t="s">
        <v>829</v>
      </c>
      <c r="V7330" t="s">
        <v>834</v>
      </c>
    </row>
    <row r="7331" spans="1:22" x14ac:dyDescent="0.3">
      <c r="A7331">
        <v>202324</v>
      </c>
      <c r="B7331" t="s">
        <v>820</v>
      </c>
      <c r="C7331" t="s">
        <v>821</v>
      </c>
      <c r="D7331" t="s">
        <v>822</v>
      </c>
      <c r="E7331" t="s">
        <v>823</v>
      </c>
      <c r="F7331" t="s">
        <v>912</v>
      </c>
      <c r="G7331" t="s">
        <v>913</v>
      </c>
      <c r="H7331" t="s">
        <v>1022</v>
      </c>
      <c r="I7331">
        <v>806</v>
      </c>
      <c r="J7331" t="s">
        <v>1023</v>
      </c>
      <c r="K7331" t="s">
        <v>835</v>
      </c>
      <c r="L7331" t="s">
        <v>839</v>
      </c>
      <c r="M7331" t="s">
        <v>829</v>
      </c>
      <c r="N7331" t="s">
        <v>829</v>
      </c>
      <c r="O7331" t="s">
        <v>829</v>
      </c>
      <c r="P7331" t="s">
        <v>829</v>
      </c>
      <c r="Q7331" t="s">
        <v>829</v>
      </c>
      <c r="R7331" t="s">
        <v>829</v>
      </c>
      <c r="S7331">
        <v>14293390</v>
      </c>
      <c r="T7331" t="s">
        <v>829</v>
      </c>
      <c r="U7331" t="s">
        <v>829</v>
      </c>
      <c r="V7331" t="s">
        <v>834</v>
      </c>
    </row>
    <row r="7332" spans="1:22" x14ac:dyDescent="0.3">
      <c r="A7332">
        <v>202122</v>
      </c>
      <c r="B7332" t="s">
        <v>820</v>
      </c>
      <c r="C7332" t="s">
        <v>821</v>
      </c>
      <c r="D7332" t="s">
        <v>822</v>
      </c>
      <c r="E7332" t="s">
        <v>823</v>
      </c>
      <c r="F7332" t="s">
        <v>912</v>
      </c>
      <c r="G7332" t="s">
        <v>913</v>
      </c>
      <c r="H7332" t="s">
        <v>1022</v>
      </c>
      <c r="I7332">
        <v>806</v>
      </c>
      <c r="J7332" t="s">
        <v>1023</v>
      </c>
      <c r="K7332" t="s">
        <v>835</v>
      </c>
      <c r="L7332" t="s">
        <v>840</v>
      </c>
      <c r="M7332" t="s">
        <v>829</v>
      </c>
      <c r="N7332" t="s">
        <v>829</v>
      </c>
      <c r="O7332" t="s">
        <v>829</v>
      </c>
      <c r="P7332" t="s">
        <v>829</v>
      </c>
      <c r="Q7332" t="s">
        <v>829</v>
      </c>
      <c r="R7332" t="s">
        <v>829</v>
      </c>
      <c r="S7332">
        <v>0</v>
      </c>
      <c r="T7332" t="s">
        <v>829</v>
      </c>
      <c r="U7332" t="s">
        <v>829</v>
      </c>
      <c r="V7332" t="s">
        <v>834</v>
      </c>
    </row>
    <row r="7333" spans="1:22" x14ac:dyDescent="0.3">
      <c r="A7333">
        <v>202223</v>
      </c>
      <c r="B7333" t="s">
        <v>820</v>
      </c>
      <c r="C7333" t="s">
        <v>821</v>
      </c>
      <c r="D7333" t="s">
        <v>822</v>
      </c>
      <c r="E7333" t="s">
        <v>823</v>
      </c>
      <c r="F7333" t="s">
        <v>912</v>
      </c>
      <c r="G7333" t="s">
        <v>913</v>
      </c>
      <c r="H7333" t="s">
        <v>1022</v>
      </c>
      <c r="I7333">
        <v>806</v>
      </c>
      <c r="J7333" t="s">
        <v>1023</v>
      </c>
      <c r="K7333" t="s">
        <v>835</v>
      </c>
      <c r="L7333" t="s">
        <v>840</v>
      </c>
      <c r="M7333" t="s">
        <v>829</v>
      </c>
      <c r="N7333" t="s">
        <v>829</v>
      </c>
      <c r="O7333" t="s">
        <v>829</v>
      </c>
      <c r="P7333" t="s">
        <v>829</v>
      </c>
      <c r="Q7333" t="s">
        <v>829</v>
      </c>
      <c r="R7333" t="s">
        <v>829</v>
      </c>
      <c r="S7333">
        <v>0</v>
      </c>
      <c r="T7333" t="s">
        <v>829</v>
      </c>
      <c r="U7333" t="s">
        <v>829</v>
      </c>
      <c r="V7333" t="s">
        <v>834</v>
      </c>
    </row>
    <row r="7334" spans="1:22" x14ac:dyDescent="0.3">
      <c r="A7334">
        <v>202324</v>
      </c>
      <c r="B7334" t="s">
        <v>820</v>
      </c>
      <c r="C7334" t="s">
        <v>821</v>
      </c>
      <c r="D7334" t="s">
        <v>822</v>
      </c>
      <c r="E7334" t="s">
        <v>823</v>
      </c>
      <c r="F7334" t="s">
        <v>912</v>
      </c>
      <c r="G7334" t="s">
        <v>913</v>
      </c>
      <c r="H7334" t="s">
        <v>1022</v>
      </c>
      <c r="I7334">
        <v>806</v>
      </c>
      <c r="J7334" t="s">
        <v>1023</v>
      </c>
      <c r="K7334" t="s">
        <v>835</v>
      </c>
      <c r="L7334" t="s">
        <v>840</v>
      </c>
      <c r="M7334" t="s">
        <v>829</v>
      </c>
      <c r="N7334" t="s">
        <v>829</v>
      </c>
      <c r="O7334" t="s">
        <v>829</v>
      </c>
      <c r="P7334" t="s">
        <v>829</v>
      </c>
      <c r="Q7334" t="s">
        <v>829</v>
      </c>
      <c r="R7334" t="s">
        <v>829</v>
      </c>
      <c r="S7334">
        <v>0</v>
      </c>
      <c r="T7334" t="s">
        <v>829</v>
      </c>
      <c r="U7334" t="s">
        <v>829</v>
      </c>
      <c r="V7334" t="s">
        <v>834</v>
      </c>
    </row>
    <row r="7335" spans="1:22" x14ac:dyDescent="0.3">
      <c r="A7335">
        <v>202122</v>
      </c>
      <c r="B7335" t="s">
        <v>820</v>
      </c>
      <c r="C7335" t="s">
        <v>821</v>
      </c>
      <c r="D7335" t="s">
        <v>822</v>
      </c>
      <c r="E7335" t="s">
        <v>823</v>
      </c>
      <c r="F7335" t="s">
        <v>912</v>
      </c>
      <c r="G7335" t="s">
        <v>913</v>
      </c>
      <c r="H7335" t="s">
        <v>1022</v>
      </c>
      <c r="I7335">
        <v>806</v>
      </c>
      <c r="J7335" t="s">
        <v>1023</v>
      </c>
      <c r="K7335" t="s">
        <v>835</v>
      </c>
      <c r="L7335" t="s">
        <v>841</v>
      </c>
      <c r="M7335" t="s">
        <v>829</v>
      </c>
      <c r="N7335" t="s">
        <v>829</v>
      </c>
      <c r="O7335" t="s">
        <v>829</v>
      </c>
      <c r="P7335" t="s">
        <v>829</v>
      </c>
      <c r="Q7335" t="s">
        <v>829</v>
      </c>
      <c r="R7335" t="s">
        <v>829</v>
      </c>
      <c r="S7335">
        <v>54581381</v>
      </c>
      <c r="T7335" t="s">
        <v>829</v>
      </c>
      <c r="U7335" t="s">
        <v>829</v>
      </c>
      <c r="V7335" t="s">
        <v>834</v>
      </c>
    </row>
    <row r="7336" spans="1:22" x14ac:dyDescent="0.3">
      <c r="A7336">
        <v>202223</v>
      </c>
      <c r="B7336" t="s">
        <v>820</v>
      </c>
      <c r="C7336" t="s">
        <v>821</v>
      </c>
      <c r="D7336" t="s">
        <v>822</v>
      </c>
      <c r="E7336" t="s">
        <v>823</v>
      </c>
      <c r="F7336" t="s">
        <v>912</v>
      </c>
      <c r="G7336" t="s">
        <v>913</v>
      </c>
      <c r="H7336" t="s">
        <v>1022</v>
      </c>
      <c r="I7336">
        <v>806</v>
      </c>
      <c r="J7336" t="s">
        <v>1023</v>
      </c>
      <c r="K7336" t="s">
        <v>835</v>
      </c>
      <c r="L7336" t="s">
        <v>841</v>
      </c>
      <c r="M7336" t="s">
        <v>829</v>
      </c>
      <c r="N7336" t="s">
        <v>829</v>
      </c>
      <c r="O7336" t="s">
        <v>829</v>
      </c>
      <c r="P7336" t="s">
        <v>829</v>
      </c>
      <c r="Q7336" t="s">
        <v>829</v>
      </c>
      <c r="R7336" t="s">
        <v>829</v>
      </c>
      <c r="S7336">
        <v>61855360</v>
      </c>
      <c r="T7336" t="s">
        <v>829</v>
      </c>
      <c r="U7336" t="s">
        <v>829</v>
      </c>
      <c r="V7336" t="s">
        <v>834</v>
      </c>
    </row>
    <row r="7337" spans="1:22" x14ac:dyDescent="0.3">
      <c r="A7337">
        <v>202324</v>
      </c>
      <c r="B7337" t="s">
        <v>820</v>
      </c>
      <c r="C7337" t="s">
        <v>821</v>
      </c>
      <c r="D7337" t="s">
        <v>822</v>
      </c>
      <c r="E7337" t="s">
        <v>823</v>
      </c>
      <c r="F7337" t="s">
        <v>912</v>
      </c>
      <c r="G7337" t="s">
        <v>913</v>
      </c>
      <c r="H7337" t="s">
        <v>1022</v>
      </c>
      <c r="I7337">
        <v>806</v>
      </c>
      <c r="J7337" t="s">
        <v>1023</v>
      </c>
      <c r="K7337" t="s">
        <v>835</v>
      </c>
      <c r="L7337" t="s">
        <v>841</v>
      </c>
      <c r="M7337" t="s">
        <v>829</v>
      </c>
      <c r="N7337" t="s">
        <v>829</v>
      </c>
      <c r="O7337" t="s">
        <v>829</v>
      </c>
      <c r="P7337" t="s">
        <v>829</v>
      </c>
      <c r="Q7337" t="s">
        <v>829</v>
      </c>
      <c r="R7337" t="s">
        <v>829</v>
      </c>
      <c r="S7337">
        <v>67482442</v>
      </c>
      <c r="T7337" t="s">
        <v>829</v>
      </c>
      <c r="U7337" t="s">
        <v>829</v>
      </c>
      <c r="V7337" t="s">
        <v>834</v>
      </c>
    </row>
    <row r="7338" spans="1:22" x14ac:dyDescent="0.3">
      <c r="A7338">
        <v>202122</v>
      </c>
      <c r="B7338" t="s">
        <v>820</v>
      </c>
      <c r="C7338" t="s">
        <v>821</v>
      </c>
      <c r="D7338" t="s">
        <v>822</v>
      </c>
      <c r="E7338" t="s">
        <v>823</v>
      </c>
      <c r="F7338" t="s">
        <v>912</v>
      </c>
      <c r="G7338" t="s">
        <v>913</v>
      </c>
      <c r="H7338" t="s">
        <v>1022</v>
      </c>
      <c r="I7338">
        <v>806</v>
      </c>
      <c r="J7338" t="s">
        <v>1023</v>
      </c>
      <c r="K7338" t="s">
        <v>842</v>
      </c>
      <c r="L7338" t="s">
        <v>238</v>
      </c>
      <c r="M7338" t="s">
        <v>829</v>
      </c>
      <c r="N7338" t="s">
        <v>829</v>
      </c>
      <c r="O7338" t="s">
        <v>829</v>
      </c>
      <c r="P7338" t="s">
        <v>829</v>
      </c>
      <c r="Q7338" t="s">
        <v>829</v>
      </c>
      <c r="R7338" t="s">
        <v>829</v>
      </c>
      <c r="S7338">
        <v>573972</v>
      </c>
      <c r="T7338">
        <v>231546</v>
      </c>
      <c r="U7338">
        <v>342426</v>
      </c>
      <c r="V7338">
        <v>14</v>
      </c>
    </row>
    <row r="7339" spans="1:22" x14ac:dyDescent="0.3">
      <c r="A7339">
        <v>202223</v>
      </c>
      <c r="B7339" t="s">
        <v>820</v>
      </c>
      <c r="C7339" t="s">
        <v>821</v>
      </c>
      <c r="D7339" t="s">
        <v>822</v>
      </c>
      <c r="E7339" t="s">
        <v>823</v>
      </c>
      <c r="F7339" t="s">
        <v>912</v>
      </c>
      <c r="G7339" t="s">
        <v>913</v>
      </c>
      <c r="H7339" t="s">
        <v>1022</v>
      </c>
      <c r="I7339">
        <v>806</v>
      </c>
      <c r="J7339" t="s">
        <v>1023</v>
      </c>
      <c r="K7339" t="s">
        <v>842</v>
      </c>
      <c r="L7339" t="s">
        <v>238</v>
      </c>
      <c r="M7339" t="s">
        <v>829</v>
      </c>
      <c r="N7339" t="s">
        <v>829</v>
      </c>
      <c r="O7339" t="s">
        <v>829</v>
      </c>
      <c r="P7339" t="s">
        <v>829</v>
      </c>
      <c r="Q7339" t="s">
        <v>829</v>
      </c>
      <c r="R7339" t="s">
        <v>829</v>
      </c>
      <c r="S7339">
        <v>556105</v>
      </c>
      <c r="T7339">
        <v>300000</v>
      </c>
      <c r="U7339">
        <v>256105</v>
      </c>
      <c r="V7339">
        <v>10</v>
      </c>
    </row>
    <row r="7340" spans="1:22" x14ac:dyDescent="0.3">
      <c r="A7340">
        <v>202324</v>
      </c>
      <c r="B7340" t="s">
        <v>820</v>
      </c>
      <c r="C7340" t="s">
        <v>821</v>
      </c>
      <c r="D7340" t="s">
        <v>822</v>
      </c>
      <c r="E7340" t="s">
        <v>823</v>
      </c>
      <c r="F7340" t="s">
        <v>912</v>
      </c>
      <c r="G7340" t="s">
        <v>913</v>
      </c>
      <c r="H7340" t="s">
        <v>1022</v>
      </c>
      <c r="I7340">
        <v>806</v>
      </c>
      <c r="J7340" t="s">
        <v>1023</v>
      </c>
      <c r="K7340" t="s">
        <v>842</v>
      </c>
      <c r="L7340" t="s">
        <v>238</v>
      </c>
      <c r="M7340" t="s">
        <v>829</v>
      </c>
      <c r="N7340" t="s">
        <v>829</v>
      </c>
      <c r="O7340" t="s">
        <v>829</v>
      </c>
      <c r="P7340" t="s">
        <v>829</v>
      </c>
      <c r="Q7340" t="s">
        <v>829</v>
      </c>
      <c r="R7340" t="s">
        <v>829</v>
      </c>
      <c r="S7340">
        <v>318631</v>
      </c>
      <c r="T7340">
        <v>0</v>
      </c>
      <c r="U7340">
        <v>318631</v>
      </c>
      <c r="V7340">
        <v>12</v>
      </c>
    </row>
    <row r="7341" spans="1:22" x14ac:dyDescent="0.3">
      <c r="A7341">
        <v>202122</v>
      </c>
      <c r="B7341" t="s">
        <v>820</v>
      </c>
      <c r="C7341" t="s">
        <v>821</v>
      </c>
      <c r="D7341" t="s">
        <v>822</v>
      </c>
      <c r="E7341" t="s">
        <v>823</v>
      </c>
      <c r="F7341" t="s">
        <v>912</v>
      </c>
      <c r="G7341" t="s">
        <v>913</v>
      </c>
      <c r="H7341" t="s">
        <v>1022</v>
      </c>
      <c r="I7341">
        <v>806</v>
      </c>
      <c r="J7341" t="s">
        <v>1023</v>
      </c>
      <c r="K7341" t="s">
        <v>842</v>
      </c>
      <c r="L7341" t="s">
        <v>240</v>
      </c>
      <c r="M7341" t="s">
        <v>829</v>
      </c>
      <c r="N7341" t="s">
        <v>829</v>
      </c>
      <c r="O7341" t="s">
        <v>829</v>
      </c>
      <c r="P7341" t="s">
        <v>829</v>
      </c>
      <c r="Q7341" t="s">
        <v>829</v>
      </c>
      <c r="R7341" t="s">
        <v>829</v>
      </c>
      <c r="S7341">
        <v>39350</v>
      </c>
      <c r="T7341">
        <v>206</v>
      </c>
      <c r="U7341">
        <v>39143</v>
      </c>
      <c r="V7341">
        <v>2</v>
      </c>
    </row>
    <row r="7342" spans="1:22" x14ac:dyDescent="0.3">
      <c r="A7342">
        <v>202223</v>
      </c>
      <c r="B7342" t="s">
        <v>820</v>
      </c>
      <c r="C7342" t="s">
        <v>821</v>
      </c>
      <c r="D7342" t="s">
        <v>822</v>
      </c>
      <c r="E7342" t="s">
        <v>823</v>
      </c>
      <c r="F7342" t="s">
        <v>912</v>
      </c>
      <c r="G7342" t="s">
        <v>913</v>
      </c>
      <c r="H7342" t="s">
        <v>1022</v>
      </c>
      <c r="I7342">
        <v>806</v>
      </c>
      <c r="J7342" t="s">
        <v>1023</v>
      </c>
      <c r="K7342" t="s">
        <v>842</v>
      </c>
      <c r="L7342" t="s">
        <v>240</v>
      </c>
      <c r="M7342" t="s">
        <v>829</v>
      </c>
      <c r="N7342" t="s">
        <v>829</v>
      </c>
      <c r="O7342" t="s">
        <v>829</v>
      </c>
      <c r="P7342" t="s">
        <v>829</v>
      </c>
      <c r="Q7342" t="s">
        <v>829</v>
      </c>
      <c r="R7342" t="s">
        <v>829</v>
      </c>
      <c r="S7342">
        <v>879647</v>
      </c>
      <c r="T7342">
        <v>0</v>
      </c>
      <c r="U7342">
        <v>879647</v>
      </c>
      <c r="V7342">
        <v>34</v>
      </c>
    </row>
    <row r="7343" spans="1:22" x14ac:dyDescent="0.3">
      <c r="A7343">
        <v>202324</v>
      </c>
      <c r="B7343" t="s">
        <v>820</v>
      </c>
      <c r="C7343" t="s">
        <v>821</v>
      </c>
      <c r="D7343" t="s">
        <v>822</v>
      </c>
      <c r="E7343" t="s">
        <v>823</v>
      </c>
      <c r="F7343" t="s">
        <v>912</v>
      </c>
      <c r="G7343" t="s">
        <v>913</v>
      </c>
      <c r="H7343" t="s">
        <v>1022</v>
      </c>
      <c r="I7343">
        <v>806</v>
      </c>
      <c r="J7343" t="s">
        <v>1023</v>
      </c>
      <c r="K7343" t="s">
        <v>842</v>
      </c>
      <c r="L7343" t="s">
        <v>240</v>
      </c>
      <c r="M7343" t="s">
        <v>829</v>
      </c>
      <c r="N7343" t="s">
        <v>829</v>
      </c>
      <c r="O7343" t="s">
        <v>829</v>
      </c>
      <c r="P7343" t="s">
        <v>829</v>
      </c>
      <c r="Q7343" t="s">
        <v>829</v>
      </c>
      <c r="R7343" t="s">
        <v>829</v>
      </c>
      <c r="S7343">
        <v>476359</v>
      </c>
      <c r="T7343">
        <v>0</v>
      </c>
      <c r="U7343">
        <v>476359</v>
      </c>
      <c r="V7343">
        <v>18</v>
      </c>
    </row>
    <row r="7344" spans="1:22" x14ac:dyDescent="0.3">
      <c r="A7344">
        <v>202122</v>
      </c>
      <c r="B7344" t="s">
        <v>820</v>
      </c>
      <c r="C7344" t="s">
        <v>821</v>
      </c>
      <c r="D7344" t="s">
        <v>822</v>
      </c>
      <c r="E7344" t="s">
        <v>823</v>
      </c>
      <c r="F7344" t="s">
        <v>912</v>
      </c>
      <c r="G7344" t="s">
        <v>913</v>
      </c>
      <c r="H7344" t="s">
        <v>1022</v>
      </c>
      <c r="I7344">
        <v>806</v>
      </c>
      <c r="J7344" t="s">
        <v>1023</v>
      </c>
      <c r="K7344" t="s">
        <v>842</v>
      </c>
      <c r="L7344" t="s">
        <v>843</v>
      </c>
      <c r="M7344" t="s">
        <v>829</v>
      </c>
      <c r="N7344" t="s">
        <v>829</v>
      </c>
      <c r="O7344" t="s">
        <v>829</v>
      </c>
      <c r="P7344" t="s">
        <v>829</v>
      </c>
      <c r="Q7344" t="s">
        <v>829</v>
      </c>
      <c r="R7344" t="s">
        <v>829</v>
      </c>
      <c r="S7344">
        <v>85696</v>
      </c>
      <c r="T7344">
        <v>2360</v>
      </c>
      <c r="U7344">
        <v>83336</v>
      </c>
      <c r="V7344">
        <v>3</v>
      </c>
    </row>
    <row r="7345" spans="1:22" x14ac:dyDescent="0.3">
      <c r="A7345">
        <v>202223</v>
      </c>
      <c r="B7345" t="s">
        <v>820</v>
      </c>
      <c r="C7345" t="s">
        <v>821</v>
      </c>
      <c r="D7345" t="s">
        <v>822</v>
      </c>
      <c r="E7345" t="s">
        <v>823</v>
      </c>
      <c r="F7345" t="s">
        <v>912</v>
      </c>
      <c r="G7345" t="s">
        <v>913</v>
      </c>
      <c r="H7345" t="s">
        <v>1022</v>
      </c>
      <c r="I7345">
        <v>806</v>
      </c>
      <c r="J7345" t="s">
        <v>1023</v>
      </c>
      <c r="K7345" t="s">
        <v>842</v>
      </c>
      <c r="L7345" t="s">
        <v>843</v>
      </c>
      <c r="M7345" t="s">
        <v>829</v>
      </c>
      <c r="N7345" t="s">
        <v>829</v>
      </c>
      <c r="O7345" t="s">
        <v>829</v>
      </c>
      <c r="P7345" t="s">
        <v>829</v>
      </c>
      <c r="Q7345" t="s">
        <v>829</v>
      </c>
      <c r="R7345" t="s">
        <v>829</v>
      </c>
      <c r="S7345">
        <v>80758</v>
      </c>
      <c r="T7345">
        <v>0</v>
      </c>
      <c r="U7345">
        <v>80758</v>
      </c>
      <c r="V7345">
        <v>3</v>
      </c>
    </row>
    <row r="7346" spans="1:22" x14ac:dyDescent="0.3">
      <c r="A7346">
        <v>202324</v>
      </c>
      <c r="B7346" t="s">
        <v>820</v>
      </c>
      <c r="C7346" t="s">
        <v>821</v>
      </c>
      <c r="D7346" t="s">
        <v>822</v>
      </c>
      <c r="E7346" t="s">
        <v>823</v>
      </c>
      <c r="F7346" t="s">
        <v>912</v>
      </c>
      <c r="G7346" t="s">
        <v>913</v>
      </c>
      <c r="H7346" t="s">
        <v>1022</v>
      </c>
      <c r="I7346">
        <v>806</v>
      </c>
      <c r="J7346" t="s">
        <v>1023</v>
      </c>
      <c r="K7346" t="s">
        <v>842</v>
      </c>
      <c r="L7346" t="s">
        <v>843</v>
      </c>
      <c r="M7346" t="s">
        <v>829</v>
      </c>
      <c r="N7346" t="s">
        <v>829</v>
      </c>
      <c r="O7346" t="s">
        <v>829</v>
      </c>
      <c r="P7346" t="s">
        <v>829</v>
      </c>
      <c r="Q7346" t="s">
        <v>829</v>
      </c>
      <c r="R7346" t="s">
        <v>829</v>
      </c>
      <c r="S7346">
        <v>53511</v>
      </c>
      <c r="T7346">
        <v>0</v>
      </c>
      <c r="U7346">
        <v>53511</v>
      </c>
      <c r="V7346">
        <v>2</v>
      </c>
    </row>
    <row r="7347" spans="1:22" x14ac:dyDescent="0.3">
      <c r="A7347">
        <v>202122</v>
      </c>
      <c r="B7347" t="s">
        <v>820</v>
      </c>
      <c r="C7347" t="s">
        <v>821</v>
      </c>
      <c r="D7347" t="s">
        <v>822</v>
      </c>
      <c r="E7347" t="s">
        <v>823</v>
      </c>
      <c r="F7347" t="s">
        <v>912</v>
      </c>
      <c r="G7347" t="s">
        <v>913</v>
      </c>
      <c r="H7347" t="s">
        <v>1022</v>
      </c>
      <c r="I7347">
        <v>806</v>
      </c>
      <c r="J7347" t="s">
        <v>1023</v>
      </c>
      <c r="K7347" t="s">
        <v>842</v>
      </c>
      <c r="L7347" t="s">
        <v>249</v>
      </c>
      <c r="M7347">
        <v>0</v>
      </c>
      <c r="N7347">
        <v>447957</v>
      </c>
      <c r="O7347">
        <v>158353</v>
      </c>
      <c r="P7347">
        <v>1746958</v>
      </c>
      <c r="Q7347">
        <v>0</v>
      </c>
      <c r="R7347" t="s">
        <v>829</v>
      </c>
      <c r="S7347">
        <v>2353267</v>
      </c>
      <c r="T7347">
        <v>0</v>
      </c>
      <c r="U7347">
        <v>2353267</v>
      </c>
      <c r="V7347">
        <v>93</v>
      </c>
    </row>
    <row r="7348" spans="1:22" x14ac:dyDescent="0.3">
      <c r="A7348">
        <v>202223</v>
      </c>
      <c r="B7348" t="s">
        <v>820</v>
      </c>
      <c r="C7348" t="s">
        <v>821</v>
      </c>
      <c r="D7348" t="s">
        <v>822</v>
      </c>
      <c r="E7348" t="s">
        <v>823</v>
      </c>
      <c r="F7348" t="s">
        <v>912</v>
      </c>
      <c r="G7348" t="s">
        <v>913</v>
      </c>
      <c r="H7348" t="s">
        <v>1022</v>
      </c>
      <c r="I7348">
        <v>806</v>
      </c>
      <c r="J7348" t="s">
        <v>1023</v>
      </c>
      <c r="K7348" t="s">
        <v>842</v>
      </c>
      <c r="L7348" t="s">
        <v>249</v>
      </c>
      <c r="M7348">
        <v>0</v>
      </c>
      <c r="N7348">
        <v>177332</v>
      </c>
      <c r="O7348">
        <v>258827</v>
      </c>
      <c r="P7348">
        <v>1718627</v>
      </c>
      <c r="Q7348">
        <v>0</v>
      </c>
      <c r="R7348" t="s">
        <v>829</v>
      </c>
      <c r="S7348">
        <v>2154786</v>
      </c>
      <c r="T7348">
        <v>0</v>
      </c>
      <c r="U7348">
        <v>2154786</v>
      </c>
      <c r="V7348">
        <v>84</v>
      </c>
    </row>
    <row r="7349" spans="1:22" x14ac:dyDescent="0.3">
      <c r="A7349">
        <v>202324</v>
      </c>
      <c r="B7349" t="s">
        <v>820</v>
      </c>
      <c r="C7349" t="s">
        <v>821</v>
      </c>
      <c r="D7349" t="s">
        <v>822</v>
      </c>
      <c r="E7349" t="s">
        <v>823</v>
      </c>
      <c r="F7349" t="s">
        <v>912</v>
      </c>
      <c r="G7349" t="s">
        <v>913</v>
      </c>
      <c r="H7349" t="s">
        <v>1022</v>
      </c>
      <c r="I7349">
        <v>806</v>
      </c>
      <c r="J7349" t="s">
        <v>1023</v>
      </c>
      <c r="K7349" t="s">
        <v>842</v>
      </c>
      <c r="L7349" t="s">
        <v>249</v>
      </c>
      <c r="M7349">
        <v>0</v>
      </c>
      <c r="N7349">
        <v>0</v>
      </c>
      <c r="O7349">
        <v>0</v>
      </c>
      <c r="P7349">
        <v>5089244</v>
      </c>
      <c r="Q7349">
        <v>0</v>
      </c>
      <c r="R7349" t="s">
        <v>829</v>
      </c>
      <c r="S7349">
        <v>5089244</v>
      </c>
      <c r="T7349">
        <v>0</v>
      </c>
      <c r="U7349">
        <v>5089244</v>
      </c>
      <c r="V7349">
        <v>196</v>
      </c>
    </row>
    <row r="7350" spans="1:22" x14ac:dyDescent="0.3">
      <c r="A7350">
        <v>202122</v>
      </c>
      <c r="B7350" t="s">
        <v>820</v>
      </c>
      <c r="C7350" t="s">
        <v>821</v>
      </c>
      <c r="D7350" t="s">
        <v>822</v>
      </c>
      <c r="E7350" t="s">
        <v>823</v>
      </c>
      <c r="F7350" t="s">
        <v>912</v>
      </c>
      <c r="G7350" t="s">
        <v>913</v>
      </c>
      <c r="H7350" t="s">
        <v>1022</v>
      </c>
      <c r="I7350">
        <v>806</v>
      </c>
      <c r="J7350" t="s">
        <v>1023</v>
      </c>
      <c r="K7350" t="s">
        <v>842</v>
      </c>
      <c r="L7350" t="s">
        <v>844</v>
      </c>
      <c r="M7350">
        <v>0</v>
      </c>
      <c r="N7350">
        <v>22548</v>
      </c>
      <c r="O7350">
        <v>4814</v>
      </c>
      <c r="P7350">
        <v>0</v>
      </c>
      <c r="Q7350">
        <v>0</v>
      </c>
      <c r="R7350" t="s">
        <v>829</v>
      </c>
      <c r="S7350">
        <v>27362</v>
      </c>
      <c r="T7350">
        <v>0</v>
      </c>
      <c r="U7350">
        <v>27362</v>
      </c>
      <c r="V7350">
        <v>1</v>
      </c>
    </row>
    <row r="7351" spans="1:22" x14ac:dyDescent="0.3">
      <c r="A7351">
        <v>202223</v>
      </c>
      <c r="B7351" t="s">
        <v>820</v>
      </c>
      <c r="C7351" t="s">
        <v>821</v>
      </c>
      <c r="D7351" t="s">
        <v>822</v>
      </c>
      <c r="E7351" t="s">
        <v>823</v>
      </c>
      <c r="F7351" t="s">
        <v>912</v>
      </c>
      <c r="G7351" t="s">
        <v>913</v>
      </c>
      <c r="H7351" t="s">
        <v>1022</v>
      </c>
      <c r="I7351">
        <v>806</v>
      </c>
      <c r="J7351" t="s">
        <v>1023</v>
      </c>
      <c r="K7351" t="s">
        <v>842</v>
      </c>
      <c r="L7351" t="s">
        <v>844</v>
      </c>
      <c r="M7351">
        <v>0</v>
      </c>
      <c r="N7351">
        <v>3691</v>
      </c>
      <c r="O7351">
        <v>15255</v>
      </c>
      <c r="P7351">
        <v>0</v>
      </c>
      <c r="Q7351">
        <v>0</v>
      </c>
      <c r="R7351" t="s">
        <v>829</v>
      </c>
      <c r="S7351">
        <v>18946</v>
      </c>
      <c r="T7351">
        <v>0</v>
      </c>
      <c r="U7351">
        <v>18946</v>
      </c>
      <c r="V7351">
        <v>1</v>
      </c>
    </row>
    <row r="7352" spans="1:22" x14ac:dyDescent="0.3">
      <c r="A7352">
        <v>202324</v>
      </c>
      <c r="B7352" t="s">
        <v>820</v>
      </c>
      <c r="C7352" t="s">
        <v>821</v>
      </c>
      <c r="D7352" t="s">
        <v>822</v>
      </c>
      <c r="E7352" t="s">
        <v>823</v>
      </c>
      <c r="F7352" t="s">
        <v>912</v>
      </c>
      <c r="G7352" t="s">
        <v>913</v>
      </c>
      <c r="H7352" t="s">
        <v>1022</v>
      </c>
      <c r="I7352">
        <v>806</v>
      </c>
      <c r="J7352" t="s">
        <v>1023</v>
      </c>
      <c r="K7352" t="s">
        <v>842</v>
      </c>
      <c r="L7352" t="s">
        <v>844</v>
      </c>
      <c r="M7352">
        <v>0</v>
      </c>
      <c r="N7352">
        <v>0</v>
      </c>
      <c r="O7352">
        <v>0</v>
      </c>
      <c r="P7352">
        <v>12690</v>
      </c>
      <c r="Q7352">
        <v>0</v>
      </c>
      <c r="R7352" t="s">
        <v>829</v>
      </c>
      <c r="S7352">
        <v>12690</v>
      </c>
      <c r="T7352">
        <v>0</v>
      </c>
      <c r="U7352">
        <v>12690</v>
      </c>
      <c r="V7352">
        <v>0</v>
      </c>
    </row>
    <row r="7353" spans="1:22" x14ac:dyDescent="0.3">
      <c r="A7353">
        <v>202122</v>
      </c>
      <c r="B7353" t="s">
        <v>820</v>
      </c>
      <c r="C7353" t="s">
        <v>821</v>
      </c>
      <c r="D7353" t="s">
        <v>822</v>
      </c>
      <c r="E7353" t="s">
        <v>823</v>
      </c>
      <c r="F7353" t="s">
        <v>912</v>
      </c>
      <c r="G7353" t="s">
        <v>913</v>
      </c>
      <c r="H7353" t="s">
        <v>1022</v>
      </c>
      <c r="I7353">
        <v>806</v>
      </c>
      <c r="J7353" t="s">
        <v>1023</v>
      </c>
      <c r="K7353" t="s">
        <v>842</v>
      </c>
      <c r="L7353" t="s">
        <v>251</v>
      </c>
      <c r="M7353" t="s">
        <v>829</v>
      </c>
      <c r="N7353" t="s">
        <v>829</v>
      </c>
      <c r="O7353">
        <v>0</v>
      </c>
      <c r="P7353">
        <v>0</v>
      </c>
      <c r="Q7353">
        <v>0</v>
      </c>
      <c r="R7353">
        <v>62614</v>
      </c>
      <c r="S7353">
        <v>62614</v>
      </c>
      <c r="T7353">
        <v>0</v>
      </c>
      <c r="U7353">
        <v>62614</v>
      </c>
      <c r="V7353">
        <v>2</v>
      </c>
    </row>
    <row r="7354" spans="1:22" x14ac:dyDescent="0.3">
      <c r="A7354">
        <v>202223</v>
      </c>
      <c r="B7354" t="s">
        <v>820</v>
      </c>
      <c r="C7354" t="s">
        <v>821</v>
      </c>
      <c r="D7354" t="s">
        <v>822</v>
      </c>
      <c r="E7354" t="s">
        <v>823</v>
      </c>
      <c r="F7354" t="s">
        <v>912</v>
      </c>
      <c r="G7354" t="s">
        <v>913</v>
      </c>
      <c r="H7354" t="s">
        <v>1022</v>
      </c>
      <c r="I7354">
        <v>806</v>
      </c>
      <c r="J7354" t="s">
        <v>1023</v>
      </c>
      <c r="K7354" t="s">
        <v>842</v>
      </c>
      <c r="L7354" t="s">
        <v>251</v>
      </c>
      <c r="M7354" t="s">
        <v>829</v>
      </c>
      <c r="N7354" t="s">
        <v>829</v>
      </c>
      <c r="O7354">
        <v>0</v>
      </c>
      <c r="P7354">
        <v>0</v>
      </c>
      <c r="Q7354">
        <v>0</v>
      </c>
      <c r="R7354">
        <v>66534</v>
      </c>
      <c r="S7354">
        <v>66534</v>
      </c>
      <c r="T7354">
        <v>0</v>
      </c>
      <c r="U7354">
        <v>66534</v>
      </c>
      <c r="V7354">
        <v>3</v>
      </c>
    </row>
    <row r="7355" spans="1:22" x14ac:dyDescent="0.3">
      <c r="A7355">
        <v>202324</v>
      </c>
      <c r="B7355" t="s">
        <v>820</v>
      </c>
      <c r="C7355" t="s">
        <v>821</v>
      </c>
      <c r="D7355" t="s">
        <v>822</v>
      </c>
      <c r="E7355" t="s">
        <v>823</v>
      </c>
      <c r="F7355" t="s">
        <v>912</v>
      </c>
      <c r="G7355" t="s">
        <v>913</v>
      </c>
      <c r="H7355" t="s">
        <v>1022</v>
      </c>
      <c r="I7355">
        <v>806</v>
      </c>
      <c r="J7355" t="s">
        <v>1023</v>
      </c>
      <c r="K7355" t="s">
        <v>842</v>
      </c>
      <c r="L7355" t="s">
        <v>251</v>
      </c>
      <c r="M7355" t="s">
        <v>829</v>
      </c>
      <c r="N7355" t="s">
        <v>829</v>
      </c>
      <c r="O7355">
        <v>0</v>
      </c>
      <c r="P7355">
        <v>0</v>
      </c>
      <c r="Q7355">
        <v>0</v>
      </c>
      <c r="R7355">
        <v>0</v>
      </c>
      <c r="S7355">
        <v>0</v>
      </c>
      <c r="T7355">
        <v>0</v>
      </c>
      <c r="U7355">
        <v>0</v>
      </c>
      <c r="V7355">
        <v>0</v>
      </c>
    </row>
    <row r="7356" spans="1:22" x14ac:dyDescent="0.3">
      <c r="A7356">
        <v>202122</v>
      </c>
      <c r="B7356" t="s">
        <v>820</v>
      </c>
      <c r="C7356" t="s">
        <v>821</v>
      </c>
      <c r="D7356" t="s">
        <v>822</v>
      </c>
      <c r="E7356" t="s">
        <v>823</v>
      </c>
      <c r="F7356" t="s">
        <v>912</v>
      </c>
      <c r="G7356" t="s">
        <v>913</v>
      </c>
      <c r="H7356" t="s">
        <v>1022</v>
      </c>
      <c r="I7356">
        <v>806</v>
      </c>
      <c r="J7356" t="s">
        <v>1023</v>
      </c>
      <c r="K7356" t="s">
        <v>842</v>
      </c>
      <c r="L7356" t="s">
        <v>253</v>
      </c>
      <c r="M7356" t="s">
        <v>829</v>
      </c>
      <c r="N7356" t="s">
        <v>829</v>
      </c>
      <c r="O7356">
        <v>0</v>
      </c>
      <c r="P7356">
        <v>0</v>
      </c>
      <c r="Q7356">
        <v>0</v>
      </c>
      <c r="R7356">
        <v>0</v>
      </c>
      <c r="S7356">
        <v>0</v>
      </c>
      <c r="T7356">
        <v>0</v>
      </c>
      <c r="U7356">
        <v>0</v>
      </c>
      <c r="V7356">
        <v>0</v>
      </c>
    </row>
    <row r="7357" spans="1:22" x14ac:dyDescent="0.3">
      <c r="A7357">
        <v>202223</v>
      </c>
      <c r="B7357" t="s">
        <v>820</v>
      </c>
      <c r="C7357" t="s">
        <v>821</v>
      </c>
      <c r="D7357" t="s">
        <v>822</v>
      </c>
      <c r="E7357" t="s">
        <v>823</v>
      </c>
      <c r="F7357" t="s">
        <v>912</v>
      </c>
      <c r="G7357" t="s">
        <v>913</v>
      </c>
      <c r="H7357" t="s">
        <v>1022</v>
      </c>
      <c r="I7357">
        <v>806</v>
      </c>
      <c r="J7357" t="s">
        <v>1023</v>
      </c>
      <c r="K7357" t="s">
        <v>842</v>
      </c>
      <c r="L7357" t="s">
        <v>253</v>
      </c>
      <c r="M7357" t="s">
        <v>829</v>
      </c>
      <c r="N7357" t="s">
        <v>829</v>
      </c>
      <c r="O7357">
        <v>0</v>
      </c>
      <c r="P7357">
        <v>0</v>
      </c>
      <c r="Q7357">
        <v>0</v>
      </c>
      <c r="R7357">
        <v>53444</v>
      </c>
      <c r="S7357">
        <v>53444</v>
      </c>
      <c r="T7357">
        <v>0</v>
      </c>
      <c r="U7357">
        <v>53444</v>
      </c>
      <c r="V7357">
        <v>2</v>
      </c>
    </row>
    <row r="7358" spans="1:22" x14ac:dyDescent="0.3">
      <c r="A7358">
        <v>202324</v>
      </c>
      <c r="B7358" t="s">
        <v>820</v>
      </c>
      <c r="C7358" t="s">
        <v>821</v>
      </c>
      <c r="D7358" t="s">
        <v>822</v>
      </c>
      <c r="E7358" t="s">
        <v>823</v>
      </c>
      <c r="F7358" t="s">
        <v>912</v>
      </c>
      <c r="G7358" t="s">
        <v>913</v>
      </c>
      <c r="H7358" t="s">
        <v>1022</v>
      </c>
      <c r="I7358">
        <v>806</v>
      </c>
      <c r="J7358" t="s">
        <v>1023</v>
      </c>
      <c r="K7358" t="s">
        <v>842</v>
      </c>
      <c r="L7358" t="s">
        <v>253</v>
      </c>
      <c r="M7358" t="s">
        <v>829</v>
      </c>
      <c r="N7358" t="s">
        <v>829</v>
      </c>
      <c r="O7358">
        <v>0</v>
      </c>
      <c r="P7358">
        <v>0</v>
      </c>
      <c r="Q7358">
        <v>0</v>
      </c>
      <c r="R7358">
        <v>0</v>
      </c>
      <c r="S7358">
        <v>0</v>
      </c>
      <c r="T7358">
        <v>0</v>
      </c>
      <c r="U7358">
        <v>0</v>
      </c>
      <c r="V7358">
        <v>0</v>
      </c>
    </row>
    <row r="7359" spans="1:22" x14ac:dyDescent="0.3">
      <c r="A7359">
        <v>202122</v>
      </c>
      <c r="B7359" t="s">
        <v>820</v>
      </c>
      <c r="C7359" t="s">
        <v>821</v>
      </c>
      <c r="D7359" t="s">
        <v>822</v>
      </c>
      <c r="E7359" t="s">
        <v>823</v>
      </c>
      <c r="F7359" t="s">
        <v>912</v>
      </c>
      <c r="G7359" t="s">
        <v>913</v>
      </c>
      <c r="H7359" t="s">
        <v>1022</v>
      </c>
      <c r="I7359">
        <v>806</v>
      </c>
      <c r="J7359" t="s">
        <v>1023</v>
      </c>
      <c r="K7359" t="s">
        <v>842</v>
      </c>
      <c r="L7359" t="s">
        <v>845</v>
      </c>
      <c r="M7359" t="s">
        <v>829</v>
      </c>
      <c r="N7359" t="s">
        <v>829</v>
      </c>
      <c r="O7359">
        <v>0</v>
      </c>
      <c r="P7359">
        <v>0</v>
      </c>
      <c r="Q7359">
        <v>0</v>
      </c>
      <c r="R7359">
        <v>0</v>
      </c>
      <c r="S7359">
        <v>0</v>
      </c>
      <c r="T7359">
        <v>0</v>
      </c>
      <c r="U7359">
        <v>0</v>
      </c>
      <c r="V7359">
        <v>0</v>
      </c>
    </row>
    <row r="7360" spans="1:22" x14ac:dyDescent="0.3">
      <c r="A7360">
        <v>202223</v>
      </c>
      <c r="B7360" t="s">
        <v>820</v>
      </c>
      <c r="C7360" t="s">
        <v>821</v>
      </c>
      <c r="D7360" t="s">
        <v>822</v>
      </c>
      <c r="E7360" t="s">
        <v>823</v>
      </c>
      <c r="F7360" t="s">
        <v>912</v>
      </c>
      <c r="G7360" t="s">
        <v>913</v>
      </c>
      <c r="H7360" t="s">
        <v>1022</v>
      </c>
      <c r="I7360">
        <v>806</v>
      </c>
      <c r="J7360" t="s">
        <v>1023</v>
      </c>
      <c r="K7360" t="s">
        <v>842</v>
      </c>
      <c r="L7360" t="s">
        <v>845</v>
      </c>
      <c r="M7360" t="s">
        <v>829</v>
      </c>
      <c r="N7360" t="s">
        <v>829</v>
      </c>
      <c r="O7360">
        <v>0</v>
      </c>
      <c r="P7360">
        <v>0</v>
      </c>
      <c r="Q7360">
        <v>0</v>
      </c>
      <c r="R7360">
        <v>0</v>
      </c>
      <c r="S7360">
        <v>0</v>
      </c>
      <c r="T7360">
        <v>0</v>
      </c>
      <c r="U7360">
        <v>0</v>
      </c>
      <c r="V7360">
        <v>0</v>
      </c>
    </row>
    <row r="7361" spans="1:22" x14ac:dyDescent="0.3">
      <c r="A7361">
        <v>202324</v>
      </c>
      <c r="B7361" t="s">
        <v>820</v>
      </c>
      <c r="C7361" t="s">
        <v>821</v>
      </c>
      <c r="D7361" t="s">
        <v>822</v>
      </c>
      <c r="E7361" t="s">
        <v>823</v>
      </c>
      <c r="F7361" t="s">
        <v>912</v>
      </c>
      <c r="G7361" t="s">
        <v>913</v>
      </c>
      <c r="H7361" t="s">
        <v>1022</v>
      </c>
      <c r="I7361">
        <v>806</v>
      </c>
      <c r="J7361" t="s">
        <v>1023</v>
      </c>
      <c r="K7361" t="s">
        <v>842</v>
      </c>
      <c r="L7361" t="s">
        <v>845</v>
      </c>
      <c r="M7361" t="s">
        <v>829</v>
      </c>
      <c r="N7361" t="s">
        <v>829</v>
      </c>
      <c r="O7361">
        <v>0</v>
      </c>
      <c r="P7361">
        <v>0</v>
      </c>
      <c r="Q7361">
        <v>0</v>
      </c>
      <c r="R7361">
        <v>0</v>
      </c>
      <c r="S7361">
        <v>0</v>
      </c>
      <c r="T7361">
        <v>0</v>
      </c>
      <c r="U7361">
        <v>0</v>
      </c>
      <c r="V7361">
        <v>0</v>
      </c>
    </row>
    <row r="7362" spans="1:22" x14ac:dyDescent="0.3">
      <c r="A7362">
        <v>202122</v>
      </c>
      <c r="B7362" t="s">
        <v>820</v>
      </c>
      <c r="C7362" t="s">
        <v>821</v>
      </c>
      <c r="D7362" t="s">
        <v>822</v>
      </c>
      <c r="E7362" t="s">
        <v>823</v>
      </c>
      <c r="F7362" t="s">
        <v>876</v>
      </c>
      <c r="G7362" t="s">
        <v>877</v>
      </c>
      <c r="H7362" t="s">
        <v>1024</v>
      </c>
      <c r="I7362">
        <v>826</v>
      </c>
      <c r="J7362" t="s">
        <v>1025</v>
      </c>
      <c r="K7362" t="s">
        <v>828</v>
      </c>
      <c r="L7362" t="s">
        <v>336</v>
      </c>
      <c r="M7362">
        <v>0</v>
      </c>
      <c r="N7362">
        <v>46000</v>
      </c>
      <c r="O7362">
        <v>396000</v>
      </c>
      <c r="P7362">
        <v>8301667</v>
      </c>
      <c r="Q7362">
        <v>180000</v>
      </c>
      <c r="R7362" t="s">
        <v>829</v>
      </c>
      <c r="S7362">
        <v>8923667</v>
      </c>
      <c r="T7362" t="s">
        <v>829</v>
      </c>
      <c r="U7362">
        <v>8923667</v>
      </c>
      <c r="V7362">
        <v>436</v>
      </c>
    </row>
    <row r="7363" spans="1:22" x14ac:dyDescent="0.3">
      <c r="A7363">
        <v>202223</v>
      </c>
      <c r="B7363" t="s">
        <v>820</v>
      </c>
      <c r="C7363" t="s">
        <v>821</v>
      </c>
      <c r="D7363" t="s">
        <v>822</v>
      </c>
      <c r="E7363" t="s">
        <v>823</v>
      </c>
      <c r="F7363" t="s">
        <v>876</v>
      </c>
      <c r="G7363" t="s">
        <v>877</v>
      </c>
      <c r="H7363" t="s">
        <v>1024</v>
      </c>
      <c r="I7363">
        <v>826</v>
      </c>
      <c r="J7363" t="s">
        <v>1025</v>
      </c>
      <c r="K7363" t="s">
        <v>828</v>
      </c>
      <c r="L7363" t="s">
        <v>336</v>
      </c>
      <c r="M7363">
        <v>0</v>
      </c>
      <c r="N7363">
        <v>55833</v>
      </c>
      <c r="O7363">
        <v>384000</v>
      </c>
      <c r="P7363">
        <v>8448333</v>
      </c>
      <c r="Q7363">
        <v>105534</v>
      </c>
      <c r="R7363" t="s">
        <v>829</v>
      </c>
      <c r="S7363">
        <v>8993701</v>
      </c>
      <c r="T7363" t="s">
        <v>829</v>
      </c>
      <c r="U7363">
        <v>8993701</v>
      </c>
      <c r="V7363">
        <v>449</v>
      </c>
    </row>
    <row r="7364" spans="1:22" x14ac:dyDescent="0.3">
      <c r="A7364">
        <v>202324</v>
      </c>
      <c r="B7364" t="s">
        <v>820</v>
      </c>
      <c r="C7364" t="s">
        <v>821</v>
      </c>
      <c r="D7364" t="s">
        <v>822</v>
      </c>
      <c r="E7364" t="s">
        <v>823</v>
      </c>
      <c r="F7364" t="s">
        <v>876</v>
      </c>
      <c r="G7364" t="s">
        <v>877</v>
      </c>
      <c r="H7364" t="s">
        <v>1024</v>
      </c>
      <c r="I7364">
        <v>826</v>
      </c>
      <c r="J7364" t="s">
        <v>1025</v>
      </c>
      <c r="K7364" t="s">
        <v>828</v>
      </c>
      <c r="L7364" t="s">
        <v>336</v>
      </c>
      <c r="M7364">
        <v>0</v>
      </c>
      <c r="N7364">
        <v>50000</v>
      </c>
      <c r="O7364">
        <v>412000</v>
      </c>
      <c r="P7364">
        <v>8420000</v>
      </c>
      <c r="Q7364">
        <v>0</v>
      </c>
      <c r="R7364" t="s">
        <v>829</v>
      </c>
      <c r="S7364">
        <v>8882000</v>
      </c>
      <c r="T7364" t="s">
        <v>829</v>
      </c>
      <c r="U7364">
        <v>8882000</v>
      </c>
      <c r="V7364">
        <v>455</v>
      </c>
    </row>
    <row r="7365" spans="1:22" x14ac:dyDescent="0.3">
      <c r="A7365">
        <v>202122</v>
      </c>
      <c r="B7365" t="s">
        <v>820</v>
      </c>
      <c r="C7365" t="s">
        <v>821</v>
      </c>
      <c r="D7365" t="s">
        <v>822</v>
      </c>
      <c r="E7365" t="s">
        <v>823</v>
      </c>
      <c r="F7365" t="s">
        <v>876</v>
      </c>
      <c r="G7365" t="s">
        <v>877</v>
      </c>
      <c r="H7365" t="s">
        <v>1024</v>
      </c>
      <c r="I7365">
        <v>826</v>
      </c>
      <c r="J7365" t="s">
        <v>1025</v>
      </c>
      <c r="K7365" t="s">
        <v>828</v>
      </c>
      <c r="L7365" t="s">
        <v>235</v>
      </c>
      <c r="M7365" t="s">
        <v>829</v>
      </c>
      <c r="N7365">
        <v>44640</v>
      </c>
      <c r="O7365">
        <v>0</v>
      </c>
      <c r="P7365" t="s">
        <v>829</v>
      </c>
      <c r="Q7365" t="s">
        <v>829</v>
      </c>
      <c r="R7365" t="s">
        <v>829</v>
      </c>
      <c r="S7365">
        <v>44640</v>
      </c>
      <c r="T7365">
        <v>0</v>
      </c>
      <c r="U7365">
        <v>44640</v>
      </c>
      <c r="V7365">
        <v>2</v>
      </c>
    </row>
    <row r="7366" spans="1:22" x14ac:dyDescent="0.3">
      <c r="A7366">
        <v>202223</v>
      </c>
      <c r="B7366" t="s">
        <v>820</v>
      </c>
      <c r="C7366" t="s">
        <v>821</v>
      </c>
      <c r="D7366" t="s">
        <v>822</v>
      </c>
      <c r="E7366" t="s">
        <v>823</v>
      </c>
      <c r="F7366" t="s">
        <v>876</v>
      </c>
      <c r="G7366" t="s">
        <v>877</v>
      </c>
      <c r="H7366" t="s">
        <v>1024</v>
      </c>
      <c r="I7366">
        <v>826</v>
      </c>
      <c r="J7366" t="s">
        <v>1025</v>
      </c>
      <c r="K7366" t="s">
        <v>828</v>
      </c>
      <c r="L7366" t="s">
        <v>235</v>
      </c>
      <c r="M7366" t="s">
        <v>829</v>
      </c>
      <c r="N7366">
        <v>2870</v>
      </c>
      <c r="O7366">
        <v>0</v>
      </c>
      <c r="P7366" t="s">
        <v>829</v>
      </c>
      <c r="Q7366" t="s">
        <v>829</v>
      </c>
      <c r="R7366" t="s">
        <v>829</v>
      </c>
      <c r="S7366">
        <v>2870</v>
      </c>
      <c r="T7366">
        <v>0</v>
      </c>
      <c r="U7366">
        <v>2870</v>
      </c>
      <c r="V7366">
        <v>0</v>
      </c>
    </row>
    <row r="7367" spans="1:22" x14ac:dyDescent="0.3">
      <c r="A7367">
        <v>202324</v>
      </c>
      <c r="B7367" t="s">
        <v>820</v>
      </c>
      <c r="C7367" t="s">
        <v>821</v>
      </c>
      <c r="D7367" t="s">
        <v>822</v>
      </c>
      <c r="E7367" t="s">
        <v>823</v>
      </c>
      <c r="F7367" t="s">
        <v>876</v>
      </c>
      <c r="G7367" t="s">
        <v>877</v>
      </c>
      <c r="H7367" t="s">
        <v>1024</v>
      </c>
      <c r="I7367">
        <v>826</v>
      </c>
      <c r="J7367" t="s">
        <v>1025</v>
      </c>
      <c r="K7367" t="s">
        <v>828</v>
      </c>
      <c r="L7367" t="s">
        <v>235</v>
      </c>
      <c r="M7367" t="s">
        <v>829</v>
      </c>
      <c r="N7367">
        <v>2870</v>
      </c>
      <c r="O7367">
        <v>0</v>
      </c>
      <c r="P7367" t="s">
        <v>829</v>
      </c>
      <c r="Q7367" t="s">
        <v>829</v>
      </c>
      <c r="R7367" t="s">
        <v>829</v>
      </c>
      <c r="S7367">
        <v>2870</v>
      </c>
      <c r="T7367">
        <v>0</v>
      </c>
      <c r="U7367">
        <v>2870</v>
      </c>
      <c r="V7367">
        <v>0</v>
      </c>
    </row>
    <row r="7368" spans="1:22" x14ac:dyDescent="0.3">
      <c r="A7368">
        <v>202122</v>
      </c>
      <c r="B7368" t="s">
        <v>820</v>
      </c>
      <c r="C7368" t="s">
        <v>821</v>
      </c>
      <c r="D7368" t="s">
        <v>822</v>
      </c>
      <c r="E7368" t="s">
        <v>823</v>
      </c>
      <c r="F7368" t="s">
        <v>876</v>
      </c>
      <c r="G7368" t="s">
        <v>877</v>
      </c>
      <c r="H7368" t="s">
        <v>1024</v>
      </c>
      <c r="I7368">
        <v>826</v>
      </c>
      <c r="J7368" t="s">
        <v>1025</v>
      </c>
      <c r="K7368" t="s">
        <v>828</v>
      </c>
      <c r="L7368" t="s">
        <v>534</v>
      </c>
      <c r="M7368">
        <v>0</v>
      </c>
      <c r="N7368">
        <v>2386653</v>
      </c>
      <c r="O7368">
        <v>1097573</v>
      </c>
      <c r="P7368">
        <v>12993014</v>
      </c>
      <c r="Q7368">
        <v>184242</v>
      </c>
      <c r="R7368" t="s">
        <v>829</v>
      </c>
      <c r="S7368">
        <v>16661482</v>
      </c>
      <c r="T7368">
        <v>0</v>
      </c>
      <c r="U7368">
        <v>16661482</v>
      </c>
      <c r="V7368">
        <v>225</v>
      </c>
    </row>
    <row r="7369" spans="1:22" x14ac:dyDescent="0.3">
      <c r="A7369">
        <v>202223</v>
      </c>
      <c r="B7369" t="s">
        <v>820</v>
      </c>
      <c r="C7369" t="s">
        <v>821</v>
      </c>
      <c r="D7369" t="s">
        <v>822</v>
      </c>
      <c r="E7369" t="s">
        <v>823</v>
      </c>
      <c r="F7369" t="s">
        <v>876</v>
      </c>
      <c r="G7369" t="s">
        <v>877</v>
      </c>
      <c r="H7369" t="s">
        <v>1024</v>
      </c>
      <c r="I7369">
        <v>826</v>
      </c>
      <c r="J7369" t="s">
        <v>1025</v>
      </c>
      <c r="K7369" t="s">
        <v>828</v>
      </c>
      <c r="L7369" t="s">
        <v>534</v>
      </c>
      <c r="M7369">
        <v>0</v>
      </c>
      <c r="N7369">
        <v>4036866</v>
      </c>
      <c r="O7369">
        <v>3056398</v>
      </c>
      <c r="P7369">
        <v>14685040</v>
      </c>
      <c r="Q7369">
        <v>213490</v>
      </c>
      <c r="R7369" t="s">
        <v>829</v>
      </c>
      <c r="S7369">
        <v>21991793</v>
      </c>
      <c r="T7369">
        <v>6425</v>
      </c>
      <c r="U7369">
        <v>21985368</v>
      </c>
      <c r="V7369">
        <v>296</v>
      </c>
    </row>
    <row r="7370" spans="1:22" x14ac:dyDescent="0.3">
      <c r="A7370">
        <v>202324</v>
      </c>
      <c r="B7370" t="s">
        <v>820</v>
      </c>
      <c r="C7370" t="s">
        <v>821</v>
      </c>
      <c r="D7370" t="s">
        <v>822</v>
      </c>
      <c r="E7370" t="s">
        <v>823</v>
      </c>
      <c r="F7370" t="s">
        <v>876</v>
      </c>
      <c r="G7370" t="s">
        <v>877</v>
      </c>
      <c r="H7370" t="s">
        <v>1024</v>
      </c>
      <c r="I7370">
        <v>826</v>
      </c>
      <c r="J7370" t="s">
        <v>1025</v>
      </c>
      <c r="K7370" t="s">
        <v>828</v>
      </c>
      <c r="L7370" t="s">
        <v>534</v>
      </c>
      <c r="M7370">
        <v>0</v>
      </c>
      <c r="N7370">
        <v>2843482</v>
      </c>
      <c r="O7370">
        <v>1649521</v>
      </c>
      <c r="P7370">
        <v>17342981</v>
      </c>
      <c r="Q7370">
        <v>233540</v>
      </c>
      <c r="R7370" t="s">
        <v>829</v>
      </c>
      <c r="S7370">
        <v>22069524</v>
      </c>
      <c r="T7370">
        <v>0</v>
      </c>
      <c r="U7370">
        <v>22069524</v>
      </c>
      <c r="V7370">
        <v>293</v>
      </c>
    </row>
    <row r="7371" spans="1:22" x14ac:dyDescent="0.3">
      <c r="A7371">
        <v>202122</v>
      </c>
      <c r="B7371" t="s">
        <v>820</v>
      </c>
      <c r="C7371" t="s">
        <v>821</v>
      </c>
      <c r="D7371" t="s">
        <v>822</v>
      </c>
      <c r="E7371" t="s">
        <v>823</v>
      </c>
      <c r="F7371" t="s">
        <v>876</v>
      </c>
      <c r="G7371" t="s">
        <v>877</v>
      </c>
      <c r="H7371" t="s">
        <v>1024</v>
      </c>
      <c r="I7371">
        <v>826</v>
      </c>
      <c r="J7371" t="s">
        <v>1025</v>
      </c>
      <c r="K7371" t="s">
        <v>828</v>
      </c>
      <c r="L7371" t="s">
        <v>603</v>
      </c>
      <c r="M7371" t="s">
        <v>829</v>
      </c>
      <c r="N7371" t="s">
        <v>829</v>
      </c>
      <c r="O7371" t="s">
        <v>829</v>
      </c>
      <c r="P7371">
        <v>0</v>
      </c>
      <c r="Q7371">
        <v>0</v>
      </c>
      <c r="R7371">
        <v>0</v>
      </c>
      <c r="S7371">
        <v>0</v>
      </c>
      <c r="T7371">
        <v>0</v>
      </c>
      <c r="U7371">
        <v>0</v>
      </c>
      <c r="V7371">
        <v>0</v>
      </c>
    </row>
    <row r="7372" spans="1:22" x14ac:dyDescent="0.3">
      <c r="A7372">
        <v>202223</v>
      </c>
      <c r="B7372" t="s">
        <v>820</v>
      </c>
      <c r="C7372" t="s">
        <v>821</v>
      </c>
      <c r="D7372" t="s">
        <v>822</v>
      </c>
      <c r="E7372" t="s">
        <v>823</v>
      </c>
      <c r="F7372" t="s">
        <v>876</v>
      </c>
      <c r="G7372" t="s">
        <v>877</v>
      </c>
      <c r="H7372" t="s">
        <v>1024</v>
      </c>
      <c r="I7372">
        <v>826</v>
      </c>
      <c r="J7372" t="s">
        <v>1025</v>
      </c>
      <c r="K7372" t="s">
        <v>828</v>
      </c>
      <c r="L7372" t="s">
        <v>603</v>
      </c>
      <c r="M7372" t="s">
        <v>829</v>
      </c>
      <c r="N7372" t="s">
        <v>829</v>
      </c>
      <c r="O7372" t="s">
        <v>829</v>
      </c>
      <c r="P7372">
        <v>0</v>
      </c>
      <c r="Q7372">
        <v>0</v>
      </c>
      <c r="R7372">
        <v>0</v>
      </c>
      <c r="S7372">
        <v>0</v>
      </c>
      <c r="T7372">
        <v>0</v>
      </c>
      <c r="U7372">
        <v>0</v>
      </c>
      <c r="V7372">
        <v>0</v>
      </c>
    </row>
    <row r="7373" spans="1:22" x14ac:dyDescent="0.3">
      <c r="A7373">
        <v>202324</v>
      </c>
      <c r="B7373" t="s">
        <v>820</v>
      </c>
      <c r="C7373" t="s">
        <v>821</v>
      </c>
      <c r="D7373" t="s">
        <v>822</v>
      </c>
      <c r="E7373" t="s">
        <v>823</v>
      </c>
      <c r="F7373" t="s">
        <v>876</v>
      </c>
      <c r="G7373" t="s">
        <v>877</v>
      </c>
      <c r="H7373" t="s">
        <v>1024</v>
      </c>
      <c r="I7373">
        <v>826</v>
      </c>
      <c r="J7373" t="s">
        <v>1025</v>
      </c>
      <c r="K7373" t="s">
        <v>828</v>
      </c>
      <c r="L7373" t="s">
        <v>603</v>
      </c>
      <c r="M7373" t="s">
        <v>829</v>
      </c>
      <c r="N7373" t="s">
        <v>829</v>
      </c>
      <c r="O7373" t="s">
        <v>829</v>
      </c>
      <c r="P7373">
        <v>0</v>
      </c>
      <c r="Q7373">
        <v>0</v>
      </c>
      <c r="R7373">
        <v>0</v>
      </c>
      <c r="S7373">
        <v>0</v>
      </c>
      <c r="T7373">
        <v>0</v>
      </c>
      <c r="U7373">
        <v>0</v>
      </c>
      <c r="V7373">
        <v>0</v>
      </c>
    </row>
    <row r="7374" spans="1:22" x14ac:dyDescent="0.3">
      <c r="A7374">
        <v>202122</v>
      </c>
      <c r="B7374" t="s">
        <v>820</v>
      </c>
      <c r="C7374" t="s">
        <v>821</v>
      </c>
      <c r="D7374" t="s">
        <v>822</v>
      </c>
      <c r="E7374" t="s">
        <v>823</v>
      </c>
      <c r="F7374" t="s">
        <v>876</v>
      </c>
      <c r="G7374" t="s">
        <v>877</v>
      </c>
      <c r="H7374" t="s">
        <v>1024</v>
      </c>
      <c r="I7374">
        <v>826</v>
      </c>
      <c r="J7374" t="s">
        <v>1025</v>
      </c>
      <c r="K7374" t="s">
        <v>828</v>
      </c>
      <c r="L7374" t="s">
        <v>606</v>
      </c>
      <c r="M7374">
        <v>0</v>
      </c>
      <c r="N7374">
        <v>0</v>
      </c>
      <c r="O7374">
        <v>0</v>
      </c>
      <c r="P7374">
        <v>0</v>
      </c>
      <c r="Q7374">
        <v>0</v>
      </c>
      <c r="R7374">
        <v>0</v>
      </c>
      <c r="S7374">
        <v>0</v>
      </c>
      <c r="T7374">
        <v>0</v>
      </c>
      <c r="U7374">
        <v>0</v>
      </c>
      <c r="V7374">
        <v>0</v>
      </c>
    </row>
    <row r="7375" spans="1:22" x14ac:dyDescent="0.3">
      <c r="A7375">
        <v>202223</v>
      </c>
      <c r="B7375" t="s">
        <v>820</v>
      </c>
      <c r="C7375" t="s">
        <v>821</v>
      </c>
      <c r="D7375" t="s">
        <v>822</v>
      </c>
      <c r="E7375" t="s">
        <v>823</v>
      </c>
      <c r="F7375" t="s">
        <v>876</v>
      </c>
      <c r="G7375" t="s">
        <v>877</v>
      </c>
      <c r="H7375" t="s">
        <v>1024</v>
      </c>
      <c r="I7375">
        <v>826</v>
      </c>
      <c r="J7375" t="s">
        <v>1025</v>
      </c>
      <c r="K7375" t="s">
        <v>828</v>
      </c>
      <c r="L7375" t="s">
        <v>606</v>
      </c>
      <c r="M7375">
        <v>0</v>
      </c>
      <c r="N7375">
        <v>0</v>
      </c>
      <c r="O7375">
        <v>0</v>
      </c>
      <c r="P7375">
        <v>0</v>
      </c>
      <c r="Q7375">
        <v>0</v>
      </c>
      <c r="R7375">
        <v>0</v>
      </c>
      <c r="S7375">
        <v>0</v>
      </c>
      <c r="T7375">
        <v>0</v>
      </c>
      <c r="U7375">
        <v>0</v>
      </c>
      <c r="V7375">
        <v>0</v>
      </c>
    </row>
    <row r="7376" spans="1:22" x14ac:dyDescent="0.3">
      <c r="A7376">
        <v>202324</v>
      </c>
      <c r="B7376" t="s">
        <v>820</v>
      </c>
      <c r="C7376" t="s">
        <v>821</v>
      </c>
      <c r="D7376" t="s">
        <v>822</v>
      </c>
      <c r="E7376" t="s">
        <v>823</v>
      </c>
      <c r="F7376" t="s">
        <v>876</v>
      </c>
      <c r="G7376" t="s">
        <v>877</v>
      </c>
      <c r="H7376" t="s">
        <v>1024</v>
      </c>
      <c r="I7376">
        <v>826</v>
      </c>
      <c r="J7376" t="s">
        <v>1025</v>
      </c>
      <c r="K7376" t="s">
        <v>828</v>
      </c>
      <c r="L7376" t="s">
        <v>606</v>
      </c>
      <c r="M7376">
        <v>0</v>
      </c>
      <c r="N7376">
        <v>0</v>
      </c>
      <c r="O7376">
        <v>0</v>
      </c>
      <c r="P7376">
        <v>0</v>
      </c>
      <c r="Q7376">
        <v>0</v>
      </c>
      <c r="R7376">
        <v>0</v>
      </c>
      <c r="S7376">
        <v>0</v>
      </c>
      <c r="T7376">
        <v>0</v>
      </c>
      <c r="U7376">
        <v>0</v>
      </c>
      <c r="V7376">
        <v>0</v>
      </c>
    </row>
    <row r="7377" spans="1:22" x14ac:dyDescent="0.3">
      <c r="A7377">
        <v>202122</v>
      </c>
      <c r="B7377" t="s">
        <v>820</v>
      </c>
      <c r="C7377" t="s">
        <v>821</v>
      </c>
      <c r="D7377" t="s">
        <v>822</v>
      </c>
      <c r="E7377" t="s">
        <v>823</v>
      </c>
      <c r="F7377" t="s">
        <v>876</v>
      </c>
      <c r="G7377" t="s">
        <v>877</v>
      </c>
      <c r="H7377" t="s">
        <v>1024</v>
      </c>
      <c r="I7377">
        <v>826</v>
      </c>
      <c r="J7377" t="s">
        <v>1025</v>
      </c>
      <c r="K7377" t="s">
        <v>828</v>
      </c>
      <c r="L7377" t="s">
        <v>609</v>
      </c>
      <c r="M7377" t="s">
        <v>829</v>
      </c>
      <c r="N7377" t="s">
        <v>829</v>
      </c>
      <c r="O7377" t="s">
        <v>829</v>
      </c>
      <c r="P7377" t="s">
        <v>829</v>
      </c>
      <c r="Q7377">
        <v>0</v>
      </c>
      <c r="R7377" t="s">
        <v>829</v>
      </c>
      <c r="S7377">
        <v>0</v>
      </c>
      <c r="T7377">
        <v>0</v>
      </c>
      <c r="U7377">
        <v>0</v>
      </c>
      <c r="V7377">
        <v>0</v>
      </c>
    </row>
    <row r="7378" spans="1:22" x14ac:dyDescent="0.3">
      <c r="A7378">
        <v>202223</v>
      </c>
      <c r="B7378" t="s">
        <v>820</v>
      </c>
      <c r="C7378" t="s">
        <v>821</v>
      </c>
      <c r="D7378" t="s">
        <v>822</v>
      </c>
      <c r="E7378" t="s">
        <v>823</v>
      </c>
      <c r="F7378" t="s">
        <v>876</v>
      </c>
      <c r="G7378" t="s">
        <v>877</v>
      </c>
      <c r="H7378" t="s">
        <v>1024</v>
      </c>
      <c r="I7378">
        <v>826</v>
      </c>
      <c r="J7378" t="s">
        <v>1025</v>
      </c>
      <c r="K7378" t="s">
        <v>828</v>
      </c>
      <c r="L7378" t="s">
        <v>609</v>
      </c>
      <c r="M7378" t="s">
        <v>829</v>
      </c>
      <c r="N7378" t="s">
        <v>829</v>
      </c>
      <c r="O7378" t="s">
        <v>829</v>
      </c>
      <c r="P7378" t="s">
        <v>829</v>
      </c>
      <c r="Q7378">
        <v>0</v>
      </c>
      <c r="R7378" t="s">
        <v>829</v>
      </c>
      <c r="S7378">
        <v>0</v>
      </c>
      <c r="T7378">
        <v>0</v>
      </c>
      <c r="U7378">
        <v>0</v>
      </c>
      <c r="V7378">
        <v>0</v>
      </c>
    </row>
    <row r="7379" spans="1:22" x14ac:dyDescent="0.3">
      <c r="A7379">
        <v>202122</v>
      </c>
      <c r="B7379" t="s">
        <v>820</v>
      </c>
      <c r="C7379" t="s">
        <v>821</v>
      </c>
      <c r="D7379" t="s">
        <v>822</v>
      </c>
      <c r="E7379" t="s">
        <v>823</v>
      </c>
      <c r="F7379" t="s">
        <v>876</v>
      </c>
      <c r="G7379" t="s">
        <v>877</v>
      </c>
      <c r="H7379" t="s">
        <v>1024</v>
      </c>
      <c r="I7379">
        <v>826</v>
      </c>
      <c r="J7379" t="s">
        <v>1025</v>
      </c>
      <c r="K7379" t="s">
        <v>828</v>
      </c>
      <c r="L7379" t="s">
        <v>830</v>
      </c>
      <c r="M7379">
        <v>0</v>
      </c>
      <c r="N7379">
        <v>0</v>
      </c>
      <c r="O7379">
        <v>0</v>
      </c>
      <c r="P7379">
        <v>0</v>
      </c>
      <c r="Q7379">
        <v>0</v>
      </c>
      <c r="R7379">
        <v>0</v>
      </c>
      <c r="S7379">
        <v>0</v>
      </c>
      <c r="T7379">
        <v>0</v>
      </c>
      <c r="U7379">
        <v>0</v>
      </c>
      <c r="V7379">
        <v>0</v>
      </c>
    </row>
    <row r="7380" spans="1:22" x14ac:dyDescent="0.3">
      <c r="A7380">
        <v>202223</v>
      </c>
      <c r="B7380" t="s">
        <v>820</v>
      </c>
      <c r="C7380" t="s">
        <v>821</v>
      </c>
      <c r="D7380" t="s">
        <v>822</v>
      </c>
      <c r="E7380" t="s">
        <v>823</v>
      </c>
      <c r="F7380" t="s">
        <v>876</v>
      </c>
      <c r="G7380" t="s">
        <v>877</v>
      </c>
      <c r="H7380" t="s">
        <v>1024</v>
      </c>
      <c r="I7380">
        <v>826</v>
      </c>
      <c r="J7380" t="s">
        <v>1025</v>
      </c>
      <c r="K7380" t="s">
        <v>828</v>
      </c>
      <c r="L7380" t="s">
        <v>830</v>
      </c>
      <c r="M7380">
        <v>0</v>
      </c>
      <c r="N7380">
        <v>345998</v>
      </c>
      <c r="O7380">
        <v>222998</v>
      </c>
      <c r="P7380">
        <v>0</v>
      </c>
      <c r="Q7380">
        <v>0</v>
      </c>
      <c r="R7380">
        <v>0</v>
      </c>
      <c r="S7380">
        <v>568996</v>
      </c>
      <c r="T7380">
        <v>0</v>
      </c>
      <c r="U7380">
        <v>568996</v>
      </c>
      <c r="V7380">
        <v>8</v>
      </c>
    </row>
    <row r="7381" spans="1:22" x14ac:dyDescent="0.3">
      <c r="A7381">
        <v>202324</v>
      </c>
      <c r="B7381" t="s">
        <v>820</v>
      </c>
      <c r="C7381" t="s">
        <v>821</v>
      </c>
      <c r="D7381" t="s">
        <v>822</v>
      </c>
      <c r="E7381" t="s">
        <v>823</v>
      </c>
      <c r="F7381" t="s">
        <v>876</v>
      </c>
      <c r="G7381" t="s">
        <v>877</v>
      </c>
      <c r="H7381" t="s">
        <v>1024</v>
      </c>
      <c r="I7381">
        <v>826</v>
      </c>
      <c r="J7381" t="s">
        <v>1025</v>
      </c>
      <c r="K7381" t="s">
        <v>828</v>
      </c>
      <c r="L7381" t="s">
        <v>830</v>
      </c>
      <c r="M7381">
        <v>0</v>
      </c>
      <c r="N7381">
        <v>0</v>
      </c>
      <c r="O7381">
        <v>0</v>
      </c>
      <c r="P7381">
        <v>0</v>
      </c>
      <c r="Q7381">
        <v>0</v>
      </c>
      <c r="R7381">
        <v>0</v>
      </c>
      <c r="S7381">
        <v>0</v>
      </c>
      <c r="T7381">
        <v>0</v>
      </c>
      <c r="U7381">
        <v>0</v>
      </c>
      <c r="V7381">
        <v>0</v>
      </c>
    </row>
    <row r="7382" spans="1:22" x14ac:dyDescent="0.3">
      <c r="A7382">
        <v>202122</v>
      </c>
      <c r="B7382" t="s">
        <v>820</v>
      </c>
      <c r="C7382" t="s">
        <v>821</v>
      </c>
      <c r="D7382" t="s">
        <v>822</v>
      </c>
      <c r="E7382" t="s">
        <v>823</v>
      </c>
      <c r="F7382" t="s">
        <v>876</v>
      </c>
      <c r="G7382" t="s">
        <v>877</v>
      </c>
      <c r="H7382" t="s">
        <v>1024</v>
      </c>
      <c r="I7382">
        <v>826</v>
      </c>
      <c r="J7382" t="s">
        <v>1025</v>
      </c>
      <c r="K7382" t="s">
        <v>828</v>
      </c>
      <c r="L7382" t="s">
        <v>537</v>
      </c>
      <c r="M7382">
        <v>0</v>
      </c>
      <c r="N7382">
        <v>1999333</v>
      </c>
      <c r="O7382">
        <v>1470689</v>
      </c>
      <c r="P7382">
        <v>1857214</v>
      </c>
      <c r="Q7382">
        <v>999061</v>
      </c>
      <c r="R7382">
        <v>2357193</v>
      </c>
      <c r="S7382">
        <v>8683490</v>
      </c>
      <c r="T7382">
        <v>0</v>
      </c>
      <c r="U7382">
        <v>8683490</v>
      </c>
      <c r="V7382">
        <v>117</v>
      </c>
    </row>
    <row r="7383" spans="1:22" x14ac:dyDescent="0.3">
      <c r="A7383">
        <v>202223</v>
      </c>
      <c r="B7383" t="s">
        <v>820</v>
      </c>
      <c r="C7383" t="s">
        <v>821</v>
      </c>
      <c r="D7383" t="s">
        <v>822</v>
      </c>
      <c r="E7383" t="s">
        <v>823</v>
      </c>
      <c r="F7383" t="s">
        <v>876</v>
      </c>
      <c r="G7383" t="s">
        <v>877</v>
      </c>
      <c r="H7383" t="s">
        <v>1024</v>
      </c>
      <c r="I7383">
        <v>826</v>
      </c>
      <c r="J7383" t="s">
        <v>1025</v>
      </c>
      <c r="K7383" t="s">
        <v>828</v>
      </c>
      <c r="L7383" t="s">
        <v>537</v>
      </c>
      <c r="M7383">
        <v>0</v>
      </c>
      <c r="N7383">
        <v>590115</v>
      </c>
      <c r="O7383">
        <v>0</v>
      </c>
      <c r="P7383">
        <v>2149538</v>
      </c>
      <c r="Q7383">
        <v>1007124</v>
      </c>
      <c r="R7383">
        <v>2912980</v>
      </c>
      <c r="S7383">
        <v>6659756</v>
      </c>
      <c r="T7383">
        <v>0</v>
      </c>
      <c r="U7383">
        <v>6659756</v>
      </c>
      <c r="V7383">
        <v>90</v>
      </c>
    </row>
    <row r="7384" spans="1:22" x14ac:dyDescent="0.3">
      <c r="A7384">
        <v>202324</v>
      </c>
      <c r="B7384" t="s">
        <v>820</v>
      </c>
      <c r="C7384" t="s">
        <v>821</v>
      </c>
      <c r="D7384" t="s">
        <v>822</v>
      </c>
      <c r="E7384" t="s">
        <v>823</v>
      </c>
      <c r="F7384" t="s">
        <v>876</v>
      </c>
      <c r="G7384" t="s">
        <v>877</v>
      </c>
      <c r="H7384" t="s">
        <v>1024</v>
      </c>
      <c r="I7384">
        <v>826</v>
      </c>
      <c r="J7384" t="s">
        <v>1025</v>
      </c>
      <c r="K7384" t="s">
        <v>828</v>
      </c>
      <c r="L7384" t="s">
        <v>537</v>
      </c>
      <c r="M7384">
        <v>0</v>
      </c>
      <c r="N7384">
        <v>2358373</v>
      </c>
      <c r="O7384">
        <v>1833626</v>
      </c>
      <c r="P7384">
        <v>2829989</v>
      </c>
      <c r="Q7384">
        <v>1175892</v>
      </c>
      <c r="R7384">
        <v>2862060</v>
      </c>
      <c r="S7384">
        <v>11059940</v>
      </c>
      <c r="T7384">
        <v>0</v>
      </c>
      <c r="U7384">
        <v>11059940</v>
      </c>
      <c r="V7384">
        <v>147</v>
      </c>
    </row>
    <row r="7385" spans="1:22" x14ac:dyDescent="0.3">
      <c r="A7385">
        <v>202122</v>
      </c>
      <c r="B7385" t="s">
        <v>820</v>
      </c>
      <c r="C7385" t="s">
        <v>821</v>
      </c>
      <c r="D7385" t="s">
        <v>822</v>
      </c>
      <c r="E7385" t="s">
        <v>823</v>
      </c>
      <c r="F7385" t="s">
        <v>876</v>
      </c>
      <c r="G7385" t="s">
        <v>877</v>
      </c>
      <c r="H7385" t="s">
        <v>1024</v>
      </c>
      <c r="I7385">
        <v>826</v>
      </c>
      <c r="J7385" t="s">
        <v>1025</v>
      </c>
      <c r="K7385" t="s">
        <v>828</v>
      </c>
      <c r="L7385" t="s">
        <v>572</v>
      </c>
      <c r="M7385">
        <v>0</v>
      </c>
      <c r="N7385">
        <v>0</v>
      </c>
      <c r="O7385">
        <v>0</v>
      </c>
      <c r="P7385">
        <v>7493613</v>
      </c>
      <c r="Q7385">
        <v>0</v>
      </c>
      <c r="R7385">
        <v>0</v>
      </c>
      <c r="S7385">
        <v>7493613</v>
      </c>
      <c r="T7385">
        <v>0</v>
      </c>
      <c r="U7385">
        <v>7493613</v>
      </c>
      <c r="V7385">
        <v>101</v>
      </c>
    </row>
    <row r="7386" spans="1:22" x14ac:dyDescent="0.3">
      <c r="A7386">
        <v>202223</v>
      </c>
      <c r="B7386" t="s">
        <v>820</v>
      </c>
      <c r="C7386" t="s">
        <v>821</v>
      </c>
      <c r="D7386" t="s">
        <v>822</v>
      </c>
      <c r="E7386" t="s">
        <v>823</v>
      </c>
      <c r="F7386" t="s">
        <v>876</v>
      </c>
      <c r="G7386" t="s">
        <v>877</v>
      </c>
      <c r="H7386" t="s">
        <v>1024</v>
      </c>
      <c r="I7386">
        <v>826</v>
      </c>
      <c r="J7386" t="s">
        <v>1025</v>
      </c>
      <c r="K7386" t="s">
        <v>828</v>
      </c>
      <c r="L7386" t="s">
        <v>572</v>
      </c>
      <c r="M7386">
        <v>0</v>
      </c>
      <c r="N7386">
        <v>0</v>
      </c>
      <c r="O7386">
        <v>0</v>
      </c>
      <c r="P7386">
        <v>7108481</v>
      </c>
      <c r="Q7386">
        <v>0</v>
      </c>
      <c r="R7386">
        <v>0</v>
      </c>
      <c r="S7386">
        <v>7108481</v>
      </c>
      <c r="T7386">
        <v>30886</v>
      </c>
      <c r="U7386">
        <v>7077595</v>
      </c>
      <c r="V7386">
        <v>95</v>
      </c>
    </row>
    <row r="7387" spans="1:22" x14ac:dyDescent="0.3">
      <c r="A7387">
        <v>202324</v>
      </c>
      <c r="B7387" t="s">
        <v>820</v>
      </c>
      <c r="C7387" t="s">
        <v>821</v>
      </c>
      <c r="D7387" t="s">
        <v>822</v>
      </c>
      <c r="E7387" t="s">
        <v>823</v>
      </c>
      <c r="F7387" t="s">
        <v>876</v>
      </c>
      <c r="G7387" t="s">
        <v>877</v>
      </c>
      <c r="H7387" t="s">
        <v>1024</v>
      </c>
      <c r="I7387">
        <v>826</v>
      </c>
      <c r="J7387" t="s">
        <v>1025</v>
      </c>
      <c r="K7387" t="s">
        <v>828</v>
      </c>
      <c r="L7387" t="s">
        <v>572</v>
      </c>
      <c r="M7387">
        <v>0</v>
      </c>
      <c r="N7387">
        <v>0</v>
      </c>
      <c r="O7387">
        <v>0</v>
      </c>
      <c r="P7387">
        <v>8125143</v>
      </c>
      <c r="Q7387">
        <v>0</v>
      </c>
      <c r="R7387">
        <v>0</v>
      </c>
      <c r="S7387">
        <v>8125143</v>
      </c>
      <c r="T7387">
        <v>89595</v>
      </c>
      <c r="U7387">
        <v>8035549</v>
      </c>
      <c r="V7387">
        <v>107</v>
      </c>
    </row>
    <row r="7388" spans="1:22" x14ac:dyDescent="0.3">
      <c r="A7388">
        <v>202122</v>
      </c>
      <c r="B7388" t="s">
        <v>820</v>
      </c>
      <c r="C7388" t="s">
        <v>821</v>
      </c>
      <c r="D7388" t="s">
        <v>822</v>
      </c>
      <c r="E7388" t="s">
        <v>823</v>
      </c>
      <c r="F7388" t="s">
        <v>876</v>
      </c>
      <c r="G7388" t="s">
        <v>877</v>
      </c>
      <c r="H7388" t="s">
        <v>1024</v>
      </c>
      <c r="I7388">
        <v>826</v>
      </c>
      <c r="J7388" t="s">
        <v>1025</v>
      </c>
      <c r="K7388" t="s">
        <v>828</v>
      </c>
      <c r="L7388" t="s">
        <v>539</v>
      </c>
      <c r="M7388">
        <v>0</v>
      </c>
      <c r="N7388">
        <v>396196</v>
      </c>
      <c r="O7388">
        <v>0</v>
      </c>
      <c r="P7388" t="s">
        <v>829</v>
      </c>
      <c r="Q7388" t="s">
        <v>829</v>
      </c>
      <c r="R7388" t="s">
        <v>829</v>
      </c>
      <c r="S7388">
        <v>396196</v>
      </c>
      <c r="T7388">
        <v>0</v>
      </c>
      <c r="U7388">
        <v>396196</v>
      </c>
      <c r="V7388">
        <v>5</v>
      </c>
    </row>
    <row r="7389" spans="1:22" x14ac:dyDescent="0.3">
      <c r="A7389">
        <v>202223</v>
      </c>
      <c r="B7389" t="s">
        <v>820</v>
      </c>
      <c r="C7389" t="s">
        <v>821</v>
      </c>
      <c r="D7389" t="s">
        <v>822</v>
      </c>
      <c r="E7389" t="s">
        <v>823</v>
      </c>
      <c r="F7389" t="s">
        <v>876</v>
      </c>
      <c r="G7389" t="s">
        <v>877</v>
      </c>
      <c r="H7389" t="s">
        <v>1024</v>
      </c>
      <c r="I7389">
        <v>826</v>
      </c>
      <c r="J7389" t="s">
        <v>1025</v>
      </c>
      <c r="K7389" t="s">
        <v>828</v>
      </c>
      <c r="L7389" t="s">
        <v>539</v>
      </c>
      <c r="M7389">
        <v>0</v>
      </c>
      <c r="N7389">
        <v>358173</v>
      </c>
      <c r="O7389">
        <v>0</v>
      </c>
      <c r="P7389" t="s">
        <v>829</v>
      </c>
      <c r="Q7389" t="s">
        <v>829</v>
      </c>
      <c r="R7389" t="s">
        <v>829</v>
      </c>
      <c r="S7389">
        <v>358173</v>
      </c>
      <c r="T7389">
        <v>0</v>
      </c>
      <c r="U7389">
        <v>358173</v>
      </c>
      <c r="V7389">
        <v>5</v>
      </c>
    </row>
    <row r="7390" spans="1:22" x14ac:dyDescent="0.3">
      <c r="A7390">
        <v>202324</v>
      </c>
      <c r="B7390" t="s">
        <v>820</v>
      </c>
      <c r="C7390" t="s">
        <v>821</v>
      </c>
      <c r="D7390" t="s">
        <v>822</v>
      </c>
      <c r="E7390" t="s">
        <v>823</v>
      </c>
      <c r="F7390" t="s">
        <v>876</v>
      </c>
      <c r="G7390" t="s">
        <v>877</v>
      </c>
      <c r="H7390" t="s">
        <v>1024</v>
      </c>
      <c r="I7390">
        <v>826</v>
      </c>
      <c r="J7390" t="s">
        <v>1025</v>
      </c>
      <c r="K7390" t="s">
        <v>828</v>
      </c>
      <c r="L7390" t="s">
        <v>539</v>
      </c>
      <c r="M7390">
        <v>0</v>
      </c>
      <c r="N7390">
        <v>375351</v>
      </c>
      <c r="O7390">
        <v>0</v>
      </c>
      <c r="P7390" t="s">
        <v>829</v>
      </c>
      <c r="Q7390" t="s">
        <v>829</v>
      </c>
      <c r="R7390" t="s">
        <v>829</v>
      </c>
      <c r="S7390">
        <v>375351</v>
      </c>
      <c r="T7390">
        <v>0</v>
      </c>
      <c r="U7390">
        <v>375351</v>
      </c>
      <c r="V7390">
        <v>5</v>
      </c>
    </row>
    <row r="7391" spans="1:22" x14ac:dyDescent="0.3">
      <c r="A7391">
        <v>202122</v>
      </c>
      <c r="B7391" t="s">
        <v>820</v>
      </c>
      <c r="C7391" t="s">
        <v>821</v>
      </c>
      <c r="D7391" t="s">
        <v>822</v>
      </c>
      <c r="E7391" t="s">
        <v>823</v>
      </c>
      <c r="F7391" t="s">
        <v>876</v>
      </c>
      <c r="G7391" t="s">
        <v>877</v>
      </c>
      <c r="H7391" t="s">
        <v>1024</v>
      </c>
      <c r="I7391">
        <v>826</v>
      </c>
      <c r="J7391" t="s">
        <v>1025</v>
      </c>
      <c r="K7391" t="s">
        <v>828</v>
      </c>
      <c r="L7391" t="s">
        <v>541</v>
      </c>
      <c r="M7391">
        <v>0</v>
      </c>
      <c r="N7391">
        <v>1455744</v>
      </c>
      <c r="O7391">
        <v>372837</v>
      </c>
      <c r="P7391">
        <v>239592</v>
      </c>
      <c r="Q7391">
        <v>0</v>
      </c>
      <c r="R7391">
        <v>0</v>
      </c>
      <c r="S7391">
        <v>2068173</v>
      </c>
      <c r="T7391">
        <v>0</v>
      </c>
      <c r="U7391">
        <v>2068173</v>
      </c>
      <c r="V7391">
        <v>28</v>
      </c>
    </row>
    <row r="7392" spans="1:22" x14ac:dyDescent="0.3">
      <c r="A7392">
        <v>202223</v>
      </c>
      <c r="B7392" t="s">
        <v>820</v>
      </c>
      <c r="C7392" t="s">
        <v>821</v>
      </c>
      <c r="D7392" t="s">
        <v>822</v>
      </c>
      <c r="E7392" t="s">
        <v>823</v>
      </c>
      <c r="F7392" t="s">
        <v>876</v>
      </c>
      <c r="G7392" t="s">
        <v>877</v>
      </c>
      <c r="H7392" t="s">
        <v>1024</v>
      </c>
      <c r="I7392">
        <v>826</v>
      </c>
      <c r="J7392" t="s">
        <v>1025</v>
      </c>
      <c r="K7392" t="s">
        <v>828</v>
      </c>
      <c r="L7392" t="s">
        <v>541</v>
      </c>
      <c r="M7392">
        <v>0</v>
      </c>
      <c r="N7392">
        <v>1962524</v>
      </c>
      <c r="O7392">
        <v>202391</v>
      </c>
      <c r="P7392">
        <v>235032</v>
      </c>
      <c r="Q7392">
        <v>0</v>
      </c>
      <c r="R7392">
        <v>0</v>
      </c>
      <c r="S7392">
        <v>2399947</v>
      </c>
      <c r="T7392">
        <v>2965</v>
      </c>
      <c r="U7392">
        <v>2396982</v>
      </c>
      <c r="V7392">
        <v>32</v>
      </c>
    </row>
    <row r="7393" spans="1:22" x14ac:dyDescent="0.3">
      <c r="A7393">
        <v>202324</v>
      </c>
      <c r="B7393" t="s">
        <v>820</v>
      </c>
      <c r="C7393" t="s">
        <v>821</v>
      </c>
      <c r="D7393" t="s">
        <v>822</v>
      </c>
      <c r="E7393" t="s">
        <v>823</v>
      </c>
      <c r="F7393" t="s">
        <v>876</v>
      </c>
      <c r="G7393" t="s">
        <v>877</v>
      </c>
      <c r="H7393" t="s">
        <v>1024</v>
      </c>
      <c r="I7393">
        <v>826</v>
      </c>
      <c r="J7393" t="s">
        <v>1025</v>
      </c>
      <c r="K7393" t="s">
        <v>828</v>
      </c>
      <c r="L7393" t="s">
        <v>541</v>
      </c>
      <c r="M7393">
        <v>0</v>
      </c>
      <c r="N7393">
        <v>1644122</v>
      </c>
      <c r="O7393">
        <v>350067</v>
      </c>
      <c r="P7393">
        <v>265988</v>
      </c>
      <c r="Q7393">
        <v>0</v>
      </c>
      <c r="R7393">
        <v>0</v>
      </c>
      <c r="S7393">
        <v>2260178</v>
      </c>
      <c r="T7393">
        <v>52308</v>
      </c>
      <c r="U7393">
        <v>2207869</v>
      </c>
      <c r="V7393">
        <v>29</v>
      </c>
    </row>
    <row r="7394" spans="1:22" x14ac:dyDescent="0.3">
      <c r="A7394">
        <v>202122</v>
      </c>
      <c r="B7394" t="s">
        <v>820</v>
      </c>
      <c r="C7394" t="s">
        <v>821</v>
      </c>
      <c r="D7394" t="s">
        <v>822</v>
      </c>
      <c r="E7394" t="s">
        <v>823</v>
      </c>
      <c r="F7394" t="s">
        <v>876</v>
      </c>
      <c r="G7394" t="s">
        <v>877</v>
      </c>
      <c r="H7394" t="s">
        <v>1024</v>
      </c>
      <c r="I7394">
        <v>826</v>
      </c>
      <c r="J7394" t="s">
        <v>1025</v>
      </c>
      <c r="K7394" t="s">
        <v>828</v>
      </c>
      <c r="L7394" t="s">
        <v>831</v>
      </c>
      <c r="M7394" t="s">
        <v>829</v>
      </c>
      <c r="N7394" t="s">
        <v>829</v>
      </c>
      <c r="O7394" t="s">
        <v>829</v>
      </c>
      <c r="P7394">
        <v>255441</v>
      </c>
      <c r="Q7394">
        <v>0</v>
      </c>
      <c r="R7394" t="s">
        <v>829</v>
      </c>
      <c r="S7394">
        <v>255441</v>
      </c>
      <c r="T7394">
        <v>0</v>
      </c>
      <c r="U7394">
        <v>255441</v>
      </c>
      <c r="V7394">
        <v>3</v>
      </c>
    </row>
    <row r="7395" spans="1:22" x14ac:dyDescent="0.3">
      <c r="A7395">
        <v>202223</v>
      </c>
      <c r="B7395" t="s">
        <v>820</v>
      </c>
      <c r="C7395" t="s">
        <v>821</v>
      </c>
      <c r="D7395" t="s">
        <v>822</v>
      </c>
      <c r="E7395" t="s">
        <v>823</v>
      </c>
      <c r="F7395" t="s">
        <v>876</v>
      </c>
      <c r="G7395" t="s">
        <v>877</v>
      </c>
      <c r="H7395" t="s">
        <v>1024</v>
      </c>
      <c r="I7395">
        <v>826</v>
      </c>
      <c r="J7395" t="s">
        <v>1025</v>
      </c>
      <c r="K7395" t="s">
        <v>828</v>
      </c>
      <c r="L7395" t="s">
        <v>831</v>
      </c>
      <c r="M7395" t="s">
        <v>829</v>
      </c>
      <c r="N7395" t="s">
        <v>829</v>
      </c>
      <c r="O7395" t="s">
        <v>829</v>
      </c>
      <c r="P7395">
        <v>79187</v>
      </c>
      <c r="Q7395">
        <v>0</v>
      </c>
      <c r="R7395" t="s">
        <v>829</v>
      </c>
      <c r="S7395">
        <v>79187</v>
      </c>
      <c r="T7395">
        <v>0</v>
      </c>
      <c r="U7395">
        <v>79187</v>
      </c>
      <c r="V7395">
        <v>1</v>
      </c>
    </row>
    <row r="7396" spans="1:22" x14ac:dyDescent="0.3">
      <c r="A7396">
        <v>202324</v>
      </c>
      <c r="B7396" t="s">
        <v>820</v>
      </c>
      <c r="C7396" t="s">
        <v>821</v>
      </c>
      <c r="D7396" t="s">
        <v>822</v>
      </c>
      <c r="E7396" t="s">
        <v>823</v>
      </c>
      <c r="F7396" t="s">
        <v>876</v>
      </c>
      <c r="G7396" t="s">
        <v>877</v>
      </c>
      <c r="H7396" t="s">
        <v>1024</v>
      </c>
      <c r="I7396">
        <v>826</v>
      </c>
      <c r="J7396" t="s">
        <v>1025</v>
      </c>
      <c r="K7396" t="s">
        <v>828</v>
      </c>
      <c r="L7396" t="s">
        <v>831</v>
      </c>
      <c r="M7396" t="s">
        <v>829</v>
      </c>
      <c r="N7396" t="s">
        <v>829</v>
      </c>
      <c r="O7396" t="s">
        <v>829</v>
      </c>
      <c r="P7396">
        <v>64079</v>
      </c>
      <c r="Q7396">
        <v>0</v>
      </c>
      <c r="R7396" t="s">
        <v>829</v>
      </c>
      <c r="S7396">
        <v>64079</v>
      </c>
      <c r="T7396">
        <v>0</v>
      </c>
      <c r="U7396">
        <v>64079</v>
      </c>
      <c r="V7396">
        <v>1</v>
      </c>
    </row>
    <row r="7397" spans="1:22" x14ac:dyDescent="0.3">
      <c r="A7397">
        <v>202122</v>
      </c>
      <c r="B7397" t="s">
        <v>820</v>
      </c>
      <c r="C7397" t="s">
        <v>821</v>
      </c>
      <c r="D7397" t="s">
        <v>822</v>
      </c>
      <c r="E7397" t="s">
        <v>823</v>
      </c>
      <c r="F7397" t="s">
        <v>876</v>
      </c>
      <c r="G7397" t="s">
        <v>877</v>
      </c>
      <c r="H7397" t="s">
        <v>1024</v>
      </c>
      <c r="I7397">
        <v>826</v>
      </c>
      <c r="J7397" t="s">
        <v>1025</v>
      </c>
      <c r="K7397" t="s">
        <v>828</v>
      </c>
      <c r="L7397" t="s">
        <v>832</v>
      </c>
      <c r="M7397">
        <v>0</v>
      </c>
      <c r="N7397">
        <v>0</v>
      </c>
      <c r="O7397">
        <v>0</v>
      </c>
      <c r="P7397">
        <v>0</v>
      </c>
      <c r="Q7397">
        <v>0</v>
      </c>
      <c r="R7397">
        <v>0</v>
      </c>
      <c r="S7397">
        <v>0</v>
      </c>
      <c r="T7397">
        <v>0</v>
      </c>
      <c r="U7397">
        <v>0</v>
      </c>
      <c r="V7397">
        <v>0</v>
      </c>
    </row>
    <row r="7398" spans="1:22" x14ac:dyDescent="0.3">
      <c r="A7398">
        <v>202223</v>
      </c>
      <c r="B7398" t="s">
        <v>820</v>
      </c>
      <c r="C7398" t="s">
        <v>821</v>
      </c>
      <c r="D7398" t="s">
        <v>822</v>
      </c>
      <c r="E7398" t="s">
        <v>823</v>
      </c>
      <c r="F7398" t="s">
        <v>876</v>
      </c>
      <c r="G7398" t="s">
        <v>877</v>
      </c>
      <c r="H7398" t="s">
        <v>1024</v>
      </c>
      <c r="I7398">
        <v>826</v>
      </c>
      <c r="J7398" t="s">
        <v>1025</v>
      </c>
      <c r="K7398" t="s">
        <v>828</v>
      </c>
      <c r="L7398" t="s">
        <v>832</v>
      </c>
      <c r="M7398">
        <v>0</v>
      </c>
      <c r="N7398">
        <v>0</v>
      </c>
      <c r="O7398">
        <v>0</v>
      </c>
      <c r="P7398">
        <v>0</v>
      </c>
      <c r="Q7398">
        <v>0</v>
      </c>
      <c r="R7398">
        <v>0</v>
      </c>
      <c r="S7398">
        <v>0</v>
      </c>
      <c r="T7398">
        <v>0</v>
      </c>
      <c r="U7398">
        <v>0</v>
      </c>
      <c r="V7398">
        <v>0</v>
      </c>
    </row>
    <row r="7399" spans="1:22" x14ac:dyDescent="0.3">
      <c r="A7399">
        <v>202324</v>
      </c>
      <c r="B7399" t="s">
        <v>820</v>
      </c>
      <c r="C7399" t="s">
        <v>821</v>
      </c>
      <c r="D7399" t="s">
        <v>822</v>
      </c>
      <c r="E7399" t="s">
        <v>823</v>
      </c>
      <c r="F7399" t="s">
        <v>876</v>
      </c>
      <c r="G7399" t="s">
        <v>877</v>
      </c>
      <c r="H7399" t="s">
        <v>1024</v>
      </c>
      <c r="I7399">
        <v>826</v>
      </c>
      <c r="J7399" t="s">
        <v>1025</v>
      </c>
      <c r="K7399" t="s">
        <v>828</v>
      </c>
      <c r="L7399" t="s">
        <v>832</v>
      </c>
      <c r="M7399">
        <v>0</v>
      </c>
      <c r="N7399">
        <v>0</v>
      </c>
      <c r="O7399">
        <v>0</v>
      </c>
      <c r="P7399">
        <v>0</v>
      </c>
      <c r="Q7399">
        <v>0</v>
      </c>
      <c r="R7399">
        <v>0</v>
      </c>
      <c r="S7399">
        <v>0</v>
      </c>
      <c r="T7399">
        <v>0</v>
      </c>
      <c r="U7399">
        <v>0</v>
      </c>
      <c r="V7399">
        <v>0</v>
      </c>
    </row>
    <row r="7400" spans="1:22" x14ac:dyDescent="0.3">
      <c r="A7400">
        <v>202122</v>
      </c>
      <c r="B7400" t="s">
        <v>820</v>
      </c>
      <c r="C7400" t="s">
        <v>821</v>
      </c>
      <c r="D7400" t="s">
        <v>822</v>
      </c>
      <c r="E7400" t="s">
        <v>823</v>
      </c>
      <c r="F7400" t="s">
        <v>876</v>
      </c>
      <c r="G7400" t="s">
        <v>877</v>
      </c>
      <c r="H7400" t="s">
        <v>1024</v>
      </c>
      <c r="I7400">
        <v>826</v>
      </c>
      <c r="J7400" t="s">
        <v>1025</v>
      </c>
      <c r="K7400" t="s">
        <v>828</v>
      </c>
      <c r="L7400" t="s">
        <v>544</v>
      </c>
      <c r="M7400">
        <v>0</v>
      </c>
      <c r="N7400">
        <v>773220</v>
      </c>
      <c r="O7400">
        <v>85913</v>
      </c>
      <c r="P7400">
        <v>0</v>
      </c>
      <c r="Q7400">
        <v>0</v>
      </c>
      <c r="R7400">
        <v>0</v>
      </c>
      <c r="S7400">
        <v>859133</v>
      </c>
      <c r="T7400">
        <v>0</v>
      </c>
      <c r="U7400">
        <v>859133</v>
      </c>
      <c r="V7400">
        <v>12</v>
      </c>
    </row>
    <row r="7401" spans="1:22" x14ac:dyDescent="0.3">
      <c r="A7401">
        <v>202223</v>
      </c>
      <c r="B7401" t="s">
        <v>820</v>
      </c>
      <c r="C7401" t="s">
        <v>821</v>
      </c>
      <c r="D7401" t="s">
        <v>822</v>
      </c>
      <c r="E7401" t="s">
        <v>823</v>
      </c>
      <c r="F7401" t="s">
        <v>876</v>
      </c>
      <c r="G7401" t="s">
        <v>877</v>
      </c>
      <c r="H7401" t="s">
        <v>1024</v>
      </c>
      <c r="I7401">
        <v>826</v>
      </c>
      <c r="J7401" t="s">
        <v>1025</v>
      </c>
      <c r="K7401" t="s">
        <v>828</v>
      </c>
      <c r="L7401" t="s">
        <v>544</v>
      </c>
      <c r="M7401">
        <v>0</v>
      </c>
      <c r="N7401">
        <v>0</v>
      </c>
      <c r="O7401">
        <v>0</v>
      </c>
      <c r="P7401">
        <v>0</v>
      </c>
      <c r="Q7401">
        <v>0</v>
      </c>
      <c r="R7401">
        <v>0</v>
      </c>
      <c r="S7401">
        <v>0</v>
      </c>
      <c r="T7401">
        <v>0</v>
      </c>
      <c r="U7401">
        <v>0</v>
      </c>
      <c r="V7401">
        <v>0</v>
      </c>
    </row>
    <row r="7402" spans="1:22" x14ac:dyDescent="0.3">
      <c r="A7402">
        <v>202324</v>
      </c>
      <c r="B7402" t="s">
        <v>820</v>
      </c>
      <c r="C7402" t="s">
        <v>821</v>
      </c>
      <c r="D7402" t="s">
        <v>822</v>
      </c>
      <c r="E7402" t="s">
        <v>823</v>
      </c>
      <c r="F7402" t="s">
        <v>876</v>
      </c>
      <c r="G7402" t="s">
        <v>877</v>
      </c>
      <c r="H7402" t="s">
        <v>1024</v>
      </c>
      <c r="I7402">
        <v>826</v>
      </c>
      <c r="J7402" t="s">
        <v>1025</v>
      </c>
      <c r="K7402" t="s">
        <v>828</v>
      </c>
      <c r="L7402" t="s">
        <v>544</v>
      </c>
      <c r="M7402">
        <v>0</v>
      </c>
      <c r="N7402">
        <v>982602</v>
      </c>
      <c r="O7402">
        <v>109178</v>
      </c>
      <c r="P7402">
        <v>0</v>
      </c>
      <c r="Q7402">
        <v>0</v>
      </c>
      <c r="R7402">
        <v>0</v>
      </c>
      <c r="S7402">
        <v>1091780</v>
      </c>
      <c r="T7402">
        <v>0</v>
      </c>
      <c r="U7402">
        <v>1091780</v>
      </c>
      <c r="V7402">
        <v>14</v>
      </c>
    </row>
    <row r="7403" spans="1:22" x14ac:dyDescent="0.3">
      <c r="A7403">
        <v>202122</v>
      </c>
      <c r="B7403" t="s">
        <v>820</v>
      </c>
      <c r="C7403" t="s">
        <v>821</v>
      </c>
      <c r="D7403" t="s">
        <v>822</v>
      </c>
      <c r="E7403" t="s">
        <v>823</v>
      </c>
      <c r="F7403" t="s">
        <v>876</v>
      </c>
      <c r="G7403" t="s">
        <v>877</v>
      </c>
      <c r="H7403" t="s">
        <v>1024</v>
      </c>
      <c r="I7403">
        <v>826</v>
      </c>
      <c r="J7403" t="s">
        <v>1025</v>
      </c>
      <c r="K7403" t="s">
        <v>828</v>
      </c>
      <c r="L7403" t="s">
        <v>600</v>
      </c>
      <c r="M7403" t="s">
        <v>829</v>
      </c>
      <c r="N7403" t="s">
        <v>829</v>
      </c>
      <c r="O7403" t="s">
        <v>829</v>
      </c>
      <c r="P7403">
        <v>0</v>
      </c>
      <c r="Q7403">
        <v>0</v>
      </c>
      <c r="R7403" t="s">
        <v>829</v>
      </c>
      <c r="S7403">
        <v>0</v>
      </c>
      <c r="T7403">
        <v>0</v>
      </c>
      <c r="U7403">
        <v>0</v>
      </c>
      <c r="V7403">
        <v>0</v>
      </c>
    </row>
    <row r="7404" spans="1:22" x14ac:dyDescent="0.3">
      <c r="A7404">
        <v>202223</v>
      </c>
      <c r="B7404" t="s">
        <v>820</v>
      </c>
      <c r="C7404" t="s">
        <v>821</v>
      </c>
      <c r="D7404" t="s">
        <v>822</v>
      </c>
      <c r="E7404" t="s">
        <v>823</v>
      </c>
      <c r="F7404" t="s">
        <v>876</v>
      </c>
      <c r="G7404" t="s">
        <v>877</v>
      </c>
      <c r="H7404" t="s">
        <v>1024</v>
      </c>
      <c r="I7404">
        <v>826</v>
      </c>
      <c r="J7404" t="s">
        <v>1025</v>
      </c>
      <c r="K7404" t="s">
        <v>828</v>
      </c>
      <c r="L7404" t="s">
        <v>600</v>
      </c>
      <c r="M7404" t="s">
        <v>829</v>
      </c>
      <c r="N7404" t="s">
        <v>829</v>
      </c>
      <c r="O7404" t="s">
        <v>829</v>
      </c>
      <c r="P7404">
        <v>0</v>
      </c>
      <c r="Q7404">
        <v>0</v>
      </c>
      <c r="R7404" t="s">
        <v>829</v>
      </c>
      <c r="S7404">
        <v>0</v>
      </c>
      <c r="T7404">
        <v>0</v>
      </c>
      <c r="U7404">
        <v>0</v>
      </c>
      <c r="V7404">
        <v>0</v>
      </c>
    </row>
    <row r="7405" spans="1:22" x14ac:dyDescent="0.3">
      <c r="A7405">
        <v>202324</v>
      </c>
      <c r="B7405" t="s">
        <v>820</v>
      </c>
      <c r="C7405" t="s">
        <v>821</v>
      </c>
      <c r="D7405" t="s">
        <v>822</v>
      </c>
      <c r="E7405" t="s">
        <v>823</v>
      </c>
      <c r="F7405" t="s">
        <v>876</v>
      </c>
      <c r="G7405" t="s">
        <v>877</v>
      </c>
      <c r="H7405" t="s">
        <v>1024</v>
      </c>
      <c r="I7405">
        <v>826</v>
      </c>
      <c r="J7405" t="s">
        <v>1025</v>
      </c>
      <c r="K7405" t="s">
        <v>828</v>
      </c>
      <c r="L7405" t="s">
        <v>600</v>
      </c>
      <c r="M7405" t="s">
        <v>829</v>
      </c>
      <c r="N7405" t="s">
        <v>829</v>
      </c>
      <c r="O7405" t="s">
        <v>829</v>
      </c>
      <c r="P7405">
        <v>0</v>
      </c>
      <c r="Q7405">
        <v>0</v>
      </c>
      <c r="R7405" t="s">
        <v>829</v>
      </c>
      <c r="S7405">
        <v>0</v>
      </c>
      <c r="T7405">
        <v>0</v>
      </c>
      <c r="U7405">
        <v>0</v>
      </c>
      <c r="V7405">
        <v>0</v>
      </c>
    </row>
    <row r="7406" spans="1:22" x14ac:dyDescent="0.3">
      <c r="A7406">
        <v>202122</v>
      </c>
      <c r="B7406" t="s">
        <v>820</v>
      </c>
      <c r="C7406" t="s">
        <v>821</v>
      </c>
      <c r="D7406" t="s">
        <v>822</v>
      </c>
      <c r="E7406" t="s">
        <v>823</v>
      </c>
      <c r="F7406" t="s">
        <v>876</v>
      </c>
      <c r="G7406" t="s">
        <v>877</v>
      </c>
      <c r="H7406" t="s">
        <v>1024</v>
      </c>
      <c r="I7406">
        <v>826</v>
      </c>
      <c r="J7406" t="s">
        <v>1025</v>
      </c>
      <c r="K7406" t="s">
        <v>828</v>
      </c>
      <c r="L7406" t="s">
        <v>247</v>
      </c>
      <c r="M7406">
        <v>0</v>
      </c>
      <c r="N7406">
        <v>0</v>
      </c>
      <c r="O7406">
        <v>0</v>
      </c>
      <c r="P7406">
        <v>0</v>
      </c>
      <c r="Q7406">
        <v>0</v>
      </c>
      <c r="R7406">
        <v>0</v>
      </c>
      <c r="S7406">
        <v>0</v>
      </c>
      <c r="T7406">
        <v>0</v>
      </c>
      <c r="U7406">
        <v>0</v>
      </c>
      <c r="V7406">
        <v>0</v>
      </c>
    </row>
    <row r="7407" spans="1:22" x14ac:dyDescent="0.3">
      <c r="A7407">
        <v>202223</v>
      </c>
      <c r="B7407" t="s">
        <v>820</v>
      </c>
      <c r="C7407" t="s">
        <v>821</v>
      </c>
      <c r="D7407" t="s">
        <v>822</v>
      </c>
      <c r="E7407" t="s">
        <v>823</v>
      </c>
      <c r="F7407" t="s">
        <v>876</v>
      </c>
      <c r="G7407" t="s">
        <v>877</v>
      </c>
      <c r="H7407" t="s">
        <v>1024</v>
      </c>
      <c r="I7407">
        <v>826</v>
      </c>
      <c r="J7407" t="s">
        <v>1025</v>
      </c>
      <c r="K7407" t="s">
        <v>828</v>
      </c>
      <c r="L7407" t="s">
        <v>247</v>
      </c>
      <c r="M7407">
        <v>0</v>
      </c>
      <c r="N7407">
        <v>0</v>
      </c>
      <c r="O7407">
        <v>0</v>
      </c>
      <c r="P7407">
        <v>0</v>
      </c>
      <c r="Q7407">
        <v>0</v>
      </c>
      <c r="R7407">
        <v>0</v>
      </c>
      <c r="S7407">
        <v>0</v>
      </c>
      <c r="T7407">
        <v>0</v>
      </c>
      <c r="U7407">
        <v>0</v>
      </c>
      <c r="V7407">
        <v>0</v>
      </c>
    </row>
    <row r="7408" spans="1:22" x14ac:dyDescent="0.3">
      <c r="A7408">
        <v>202324</v>
      </c>
      <c r="B7408" t="s">
        <v>820</v>
      </c>
      <c r="C7408" t="s">
        <v>821</v>
      </c>
      <c r="D7408" t="s">
        <v>822</v>
      </c>
      <c r="E7408" t="s">
        <v>823</v>
      </c>
      <c r="F7408" t="s">
        <v>876</v>
      </c>
      <c r="G7408" t="s">
        <v>877</v>
      </c>
      <c r="H7408" t="s">
        <v>1024</v>
      </c>
      <c r="I7408">
        <v>826</v>
      </c>
      <c r="J7408" t="s">
        <v>1025</v>
      </c>
      <c r="K7408" t="s">
        <v>828</v>
      </c>
      <c r="L7408" t="s">
        <v>247</v>
      </c>
      <c r="M7408">
        <v>0</v>
      </c>
      <c r="N7408">
        <v>0</v>
      </c>
      <c r="O7408">
        <v>0</v>
      </c>
      <c r="P7408">
        <v>0</v>
      </c>
      <c r="Q7408">
        <v>0</v>
      </c>
      <c r="R7408">
        <v>0</v>
      </c>
      <c r="S7408">
        <v>0</v>
      </c>
      <c r="T7408">
        <v>0</v>
      </c>
      <c r="U7408">
        <v>0</v>
      </c>
      <c r="V7408">
        <v>0</v>
      </c>
    </row>
    <row r="7409" spans="1:22" x14ac:dyDescent="0.3">
      <c r="A7409">
        <v>202122</v>
      </c>
      <c r="B7409" t="s">
        <v>820</v>
      </c>
      <c r="C7409" t="s">
        <v>821</v>
      </c>
      <c r="D7409" t="s">
        <v>822</v>
      </c>
      <c r="E7409" t="s">
        <v>823</v>
      </c>
      <c r="F7409" t="s">
        <v>876</v>
      </c>
      <c r="G7409" t="s">
        <v>877</v>
      </c>
      <c r="H7409" t="s">
        <v>1024</v>
      </c>
      <c r="I7409">
        <v>826</v>
      </c>
      <c r="J7409" t="s">
        <v>1025</v>
      </c>
      <c r="K7409" t="s">
        <v>828</v>
      </c>
      <c r="L7409" t="s">
        <v>833</v>
      </c>
      <c r="M7409">
        <v>21147099</v>
      </c>
      <c r="N7409">
        <v>80095609</v>
      </c>
      <c r="O7409">
        <v>21790238</v>
      </c>
      <c r="P7409">
        <v>31249420</v>
      </c>
      <c r="Q7409">
        <v>1363303</v>
      </c>
      <c r="R7409">
        <v>2357193</v>
      </c>
      <c r="S7409">
        <v>158649837</v>
      </c>
      <c r="T7409">
        <v>0</v>
      </c>
      <c r="U7409">
        <v>158649837</v>
      </c>
      <c r="V7409" t="s">
        <v>834</v>
      </c>
    </row>
    <row r="7410" spans="1:22" x14ac:dyDescent="0.3">
      <c r="A7410">
        <v>202223</v>
      </c>
      <c r="B7410" t="s">
        <v>820</v>
      </c>
      <c r="C7410" t="s">
        <v>821</v>
      </c>
      <c r="D7410" t="s">
        <v>822</v>
      </c>
      <c r="E7410" t="s">
        <v>823</v>
      </c>
      <c r="F7410" t="s">
        <v>876</v>
      </c>
      <c r="G7410" t="s">
        <v>877</v>
      </c>
      <c r="H7410" t="s">
        <v>1024</v>
      </c>
      <c r="I7410">
        <v>826</v>
      </c>
      <c r="J7410" t="s">
        <v>1025</v>
      </c>
      <c r="K7410" t="s">
        <v>828</v>
      </c>
      <c r="L7410" t="s">
        <v>833</v>
      </c>
      <c r="M7410">
        <v>21767819</v>
      </c>
      <c r="N7410">
        <v>78736128</v>
      </c>
      <c r="O7410">
        <v>22592746</v>
      </c>
      <c r="P7410">
        <v>32822879</v>
      </c>
      <c r="Q7410">
        <v>1326148</v>
      </c>
      <c r="R7410">
        <v>2912980</v>
      </c>
      <c r="S7410">
        <v>160825692</v>
      </c>
      <c r="T7410">
        <v>40276</v>
      </c>
      <c r="U7410">
        <v>160785416</v>
      </c>
      <c r="V7410" t="s">
        <v>834</v>
      </c>
    </row>
    <row r="7411" spans="1:22" x14ac:dyDescent="0.3">
      <c r="A7411">
        <v>202324</v>
      </c>
      <c r="B7411" t="s">
        <v>820</v>
      </c>
      <c r="C7411" t="s">
        <v>821</v>
      </c>
      <c r="D7411" t="s">
        <v>822</v>
      </c>
      <c r="E7411" t="s">
        <v>823</v>
      </c>
      <c r="F7411" t="s">
        <v>876</v>
      </c>
      <c r="G7411" t="s">
        <v>877</v>
      </c>
      <c r="H7411" t="s">
        <v>1024</v>
      </c>
      <c r="I7411">
        <v>826</v>
      </c>
      <c r="J7411" t="s">
        <v>1025</v>
      </c>
      <c r="K7411" t="s">
        <v>828</v>
      </c>
      <c r="L7411" t="s">
        <v>833</v>
      </c>
      <c r="M7411">
        <v>23491128</v>
      </c>
      <c r="N7411">
        <v>81665103</v>
      </c>
      <c r="O7411">
        <v>24511503</v>
      </c>
      <c r="P7411">
        <v>37139728</v>
      </c>
      <c r="Q7411">
        <v>1409432</v>
      </c>
      <c r="R7411">
        <v>2862060</v>
      </c>
      <c r="S7411">
        <v>171805287</v>
      </c>
      <c r="T7411">
        <v>141903</v>
      </c>
      <c r="U7411">
        <v>171663384</v>
      </c>
      <c r="V7411" t="s">
        <v>834</v>
      </c>
    </row>
    <row r="7412" spans="1:22" x14ac:dyDescent="0.3">
      <c r="A7412">
        <v>202122</v>
      </c>
      <c r="B7412" t="s">
        <v>820</v>
      </c>
      <c r="C7412" t="s">
        <v>821</v>
      </c>
      <c r="D7412" t="s">
        <v>822</v>
      </c>
      <c r="E7412" t="s">
        <v>823</v>
      </c>
      <c r="F7412" t="s">
        <v>876</v>
      </c>
      <c r="G7412" t="s">
        <v>877</v>
      </c>
      <c r="H7412" t="s">
        <v>1024</v>
      </c>
      <c r="I7412">
        <v>826</v>
      </c>
      <c r="J7412" t="s">
        <v>1025</v>
      </c>
      <c r="K7412" t="s">
        <v>835</v>
      </c>
      <c r="L7412" t="s">
        <v>836</v>
      </c>
      <c r="M7412" t="s">
        <v>829</v>
      </c>
      <c r="N7412" t="s">
        <v>829</v>
      </c>
      <c r="O7412" t="s">
        <v>829</v>
      </c>
      <c r="P7412" t="s">
        <v>829</v>
      </c>
      <c r="Q7412" t="s">
        <v>829</v>
      </c>
      <c r="R7412" t="s">
        <v>829</v>
      </c>
      <c r="S7412">
        <v>155208814</v>
      </c>
      <c r="T7412" t="s">
        <v>829</v>
      </c>
      <c r="U7412" t="s">
        <v>829</v>
      </c>
      <c r="V7412" t="s">
        <v>834</v>
      </c>
    </row>
    <row r="7413" spans="1:22" x14ac:dyDescent="0.3">
      <c r="A7413">
        <v>202223</v>
      </c>
      <c r="B7413" t="s">
        <v>820</v>
      </c>
      <c r="C7413" t="s">
        <v>821</v>
      </c>
      <c r="D7413" t="s">
        <v>822</v>
      </c>
      <c r="E7413" t="s">
        <v>823</v>
      </c>
      <c r="F7413" t="s">
        <v>876</v>
      </c>
      <c r="G7413" t="s">
        <v>877</v>
      </c>
      <c r="H7413" t="s">
        <v>1024</v>
      </c>
      <c r="I7413">
        <v>826</v>
      </c>
      <c r="J7413" t="s">
        <v>1025</v>
      </c>
      <c r="K7413" t="s">
        <v>835</v>
      </c>
      <c r="L7413" t="s">
        <v>836</v>
      </c>
      <c r="M7413" t="s">
        <v>829</v>
      </c>
      <c r="N7413" t="s">
        <v>829</v>
      </c>
      <c r="O7413" t="s">
        <v>829</v>
      </c>
      <c r="P7413" t="s">
        <v>829</v>
      </c>
      <c r="Q7413" t="s">
        <v>829</v>
      </c>
      <c r="R7413" t="s">
        <v>829</v>
      </c>
      <c r="S7413">
        <v>162354182</v>
      </c>
      <c r="T7413" t="s">
        <v>829</v>
      </c>
      <c r="U7413" t="s">
        <v>829</v>
      </c>
      <c r="V7413" t="s">
        <v>834</v>
      </c>
    </row>
    <row r="7414" spans="1:22" x14ac:dyDescent="0.3">
      <c r="A7414">
        <v>202324</v>
      </c>
      <c r="B7414" t="s">
        <v>820</v>
      </c>
      <c r="C7414" t="s">
        <v>821</v>
      </c>
      <c r="D7414" t="s">
        <v>822</v>
      </c>
      <c r="E7414" t="s">
        <v>823</v>
      </c>
      <c r="F7414" t="s">
        <v>876</v>
      </c>
      <c r="G7414" t="s">
        <v>877</v>
      </c>
      <c r="H7414" t="s">
        <v>1024</v>
      </c>
      <c r="I7414">
        <v>826</v>
      </c>
      <c r="J7414" t="s">
        <v>1025</v>
      </c>
      <c r="K7414" t="s">
        <v>835</v>
      </c>
      <c r="L7414" t="s">
        <v>836</v>
      </c>
      <c r="M7414" t="s">
        <v>829</v>
      </c>
      <c r="N7414" t="s">
        <v>829</v>
      </c>
      <c r="O7414" t="s">
        <v>829</v>
      </c>
      <c r="P7414" t="s">
        <v>829</v>
      </c>
      <c r="Q7414" t="s">
        <v>829</v>
      </c>
      <c r="R7414" t="s">
        <v>829</v>
      </c>
      <c r="S7414">
        <v>170019279</v>
      </c>
      <c r="T7414" t="s">
        <v>829</v>
      </c>
      <c r="U7414" t="s">
        <v>829</v>
      </c>
      <c r="V7414" t="s">
        <v>834</v>
      </c>
    </row>
    <row r="7415" spans="1:22" x14ac:dyDescent="0.3">
      <c r="A7415">
        <v>202122</v>
      </c>
      <c r="B7415" t="s">
        <v>820</v>
      </c>
      <c r="C7415" t="s">
        <v>821</v>
      </c>
      <c r="D7415" t="s">
        <v>822</v>
      </c>
      <c r="E7415" t="s">
        <v>823</v>
      </c>
      <c r="F7415" t="s">
        <v>876</v>
      </c>
      <c r="G7415" t="s">
        <v>877</v>
      </c>
      <c r="H7415" t="s">
        <v>1024</v>
      </c>
      <c r="I7415">
        <v>826</v>
      </c>
      <c r="J7415" t="s">
        <v>1025</v>
      </c>
      <c r="K7415" t="s">
        <v>835</v>
      </c>
      <c r="L7415" t="s">
        <v>837</v>
      </c>
      <c r="M7415" t="s">
        <v>829</v>
      </c>
      <c r="N7415" t="s">
        <v>829</v>
      </c>
      <c r="O7415" t="s">
        <v>829</v>
      </c>
      <c r="P7415" t="s">
        <v>829</v>
      </c>
      <c r="Q7415" t="s">
        <v>829</v>
      </c>
      <c r="R7415" t="s">
        <v>829</v>
      </c>
      <c r="S7415">
        <v>-862000</v>
      </c>
      <c r="T7415" t="s">
        <v>829</v>
      </c>
      <c r="U7415" t="s">
        <v>829</v>
      </c>
      <c r="V7415" t="s">
        <v>834</v>
      </c>
    </row>
    <row r="7416" spans="1:22" x14ac:dyDescent="0.3">
      <c r="A7416">
        <v>202223</v>
      </c>
      <c r="B7416" t="s">
        <v>820</v>
      </c>
      <c r="C7416" t="s">
        <v>821</v>
      </c>
      <c r="D7416" t="s">
        <v>822</v>
      </c>
      <c r="E7416" t="s">
        <v>823</v>
      </c>
      <c r="F7416" t="s">
        <v>876</v>
      </c>
      <c r="G7416" t="s">
        <v>877</v>
      </c>
      <c r="H7416" t="s">
        <v>1024</v>
      </c>
      <c r="I7416">
        <v>826</v>
      </c>
      <c r="J7416" t="s">
        <v>1025</v>
      </c>
      <c r="K7416" t="s">
        <v>835</v>
      </c>
      <c r="L7416" t="s">
        <v>837</v>
      </c>
      <c r="M7416" t="s">
        <v>829</v>
      </c>
      <c r="N7416" t="s">
        <v>829</v>
      </c>
      <c r="O7416" t="s">
        <v>829</v>
      </c>
      <c r="P7416" t="s">
        <v>829</v>
      </c>
      <c r="Q7416" t="s">
        <v>829</v>
      </c>
      <c r="R7416" t="s">
        <v>829</v>
      </c>
      <c r="S7416">
        <v>-942040</v>
      </c>
      <c r="T7416" t="s">
        <v>829</v>
      </c>
      <c r="U7416" t="s">
        <v>829</v>
      </c>
      <c r="V7416">
        <v>0</v>
      </c>
    </row>
    <row r="7417" spans="1:22" x14ac:dyDescent="0.3">
      <c r="A7417">
        <v>202324</v>
      </c>
      <c r="B7417" t="s">
        <v>820</v>
      </c>
      <c r="C7417" t="s">
        <v>821</v>
      </c>
      <c r="D7417" t="s">
        <v>822</v>
      </c>
      <c r="E7417" t="s">
        <v>823</v>
      </c>
      <c r="F7417" t="s">
        <v>876</v>
      </c>
      <c r="G7417" t="s">
        <v>877</v>
      </c>
      <c r="H7417" t="s">
        <v>1024</v>
      </c>
      <c r="I7417">
        <v>826</v>
      </c>
      <c r="J7417" t="s">
        <v>1025</v>
      </c>
      <c r="K7417" t="s">
        <v>835</v>
      </c>
      <c r="L7417" t="s">
        <v>837</v>
      </c>
      <c r="M7417" t="s">
        <v>829</v>
      </c>
      <c r="N7417" t="s">
        <v>829</v>
      </c>
      <c r="O7417" t="s">
        <v>829</v>
      </c>
      <c r="P7417" t="s">
        <v>829</v>
      </c>
      <c r="Q7417" t="s">
        <v>829</v>
      </c>
      <c r="R7417" t="s">
        <v>829</v>
      </c>
      <c r="S7417">
        <v>-1853001</v>
      </c>
      <c r="T7417" t="s">
        <v>829</v>
      </c>
      <c r="U7417" t="s">
        <v>829</v>
      </c>
      <c r="V7417">
        <v>0</v>
      </c>
    </row>
    <row r="7418" spans="1:22" x14ac:dyDescent="0.3">
      <c r="A7418">
        <v>202122</v>
      </c>
      <c r="B7418" t="s">
        <v>820</v>
      </c>
      <c r="C7418" t="s">
        <v>821</v>
      </c>
      <c r="D7418" t="s">
        <v>822</v>
      </c>
      <c r="E7418" t="s">
        <v>823</v>
      </c>
      <c r="F7418" t="s">
        <v>876</v>
      </c>
      <c r="G7418" t="s">
        <v>877</v>
      </c>
      <c r="H7418" t="s">
        <v>1024</v>
      </c>
      <c r="I7418">
        <v>826</v>
      </c>
      <c r="J7418" t="s">
        <v>1025</v>
      </c>
      <c r="K7418" t="s">
        <v>835</v>
      </c>
      <c r="L7418" t="s">
        <v>838</v>
      </c>
      <c r="M7418" t="s">
        <v>829</v>
      </c>
      <c r="N7418" t="s">
        <v>829</v>
      </c>
      <c r="O7418" t="s">
        <v>829</v>
      </c>
      <c r="P7418" t="s">
        <v>829</v>
      </c>
      <c r="Q7418" t="s">
        <v>829</v>
      </c>
      <c r="R7418" t="s">
        <v>829</v>
      </c>
      <c r="S7418">
        <v>3794000</v>
      </c>
      <c r="T7418" t="s">
        <v>829</v>
      </c>
      <c r="U7418" t="s">
        <v>829</v>
      </c>
      <c r="V7418" t="s">
        <v>834</v>
      </c>
    </row>
    <row r="7419" spans="1:22" x14ac:dyDescent="0.3">
      <c r="A7419">
        <v>202223</v>
      </c>
      <c r="B7419" t="s">
        <v>820</v>
      </c>
      <c r="C7419" t="s">
        <v>821</v>
      </c>
      <c r="D7419" t="s">
        <v>822</v>
      </c>
      <c r="E7419" t="s">
        <v>823</v>
      </c>
      <c r="F7419" t="s">
        <v>876</v>
      </c>
      <c r="G7419" t="s">
        <v>877</v>
      </c>
      <c r="H7419" t="s">
        <v>1024</v>
      </c>
      <c r="I7419">
        <v>826</v>
      </c>
      <c r="J7419" t="s">
        <v>1025</v>
      </c>
      <c r="K7419" t="s">
        <v>835</v>
      </c>
      <c r="L7419" t="s">
        <v>838</v>
      </c>
      <c r="M7419" t="s">
        <v>829</v>
      </c>
      <c r="N7419" t="s">
        <v>829</v>
      </c>
      <c r="O7419" t="s">
        <v>829</v>
      </c>
      <c r="P7419" t="s">
        <v>829</v>
      </c>
      <c r="Q7419" t="s">
        <v>829</v>
      </c>
      <c r="R7419" t="s">
        <v>829</v>
      </c>
      <c r="S7419">
        <v>2857877</v>
      </c>
      <c r="T7419" t="s">
        <v>829</v>
      </c>
      <c r="U7419" t="s">
        <v>829</v>
      </c>
      <c r="V7419" t="s">
        <v>834</v>
      </c>
    </row>
    <row r="7420" spans="1:22" x14ac:dyDescent="0.3">
      <c r="A7420">
        <v>202324</v>
      </c>
      <c r="B7420" t="s">
        <v>820</v>
      </c>
      <c r="C7420" t="s">
        <v>821</v>
      </c>
      <c r="D7420" t="s">
        <v>822</v>
      </c>
      <c r="E7420" t="s">
        <v>823</v>
      </c>
      <c r="F7420" t="s">
        <v>876</v>
      </c>
      <c r="G7420" t="s">
        <v>877</v>
      </c>
      <c r="H7420" t="s">
        <v>1024</v>
      </c>
      <c r="I7420">
        <v>826</v>
      </c>
      <c r="J7420" t="s">
        <v>1025</v>
      </c>
      <c r="K7420" t="s">
        <v>835</v>
      </c>
      <c r="L7420" t="s">
        <v>838</v>
      </c>
      <c r="M7420" t="s">
        <v>829</v>
      </c>
      <c r="N7420" t="s">
        <v>829</v>
      </c>
      <c r="O7420" t="s">
        <v>829</v>
      </c>
      <c r="P7420" t="s">
        <v>829</v>
      </c>
      <c r="Q7420" t="s">
        <v>829</v>
      </c>
      <c r="R7420" t="s">
        <v>829</v>
      </c>
      <c r="S7420">
        <v>6896586</v>
      </c>
      <c r="T7420" t="s">
        <v>829</v>
      </c>
      <c r="U7420" t="s">
        <v>829</v>
      </c>
      <c r="V7420" t="s">
        <v>834</v>
      </c>
    </row>
    <row r="7421" spans="1:22" x14ac:dyDescent="0.3">
      <c r="A7421">
        <v>202122</v>
      </c>
      <c r="B7421" t="s">
        <v>820</v>
      </c>
      <c r="C7421" t="s">
        <v>821</v>
      </c>
      <c r="D7421" t="s">
        <v>822</v>
      </c>
      <c r="E7421" t="s">
        <v>823</v>
      </c>
      <c r="F7421" t="s">
        <v>876</v>
      </c>
      <c r="G7421" t="s">
        <v>877</v>
      </c>
      <c r="H7421" t="s">
        <v>1024</v>
      </c>
      <c r="I7421">
        <v>826</v>
      </c>
      <c r="J7421" t="s">
        <v>1025</v>
      </c>
      <c r="K7421" t="s">
        <v>835</v>
      </c>
      <c r="L7421" t="s">
        <v>839</v>
      </c>
      <c r="M7421" t="s">
        <v>829</v>
      </c>
      <c r="N7421" t="s">
        <v>829</v>
      </c>
      <c r="O7421" t="s">
        <v>829</v>
      </c>
      <c r="P7421" t="s">
        <v>829</v>
      </c>
      <c r="Q7421" t="s">
        <v>829</v>
      </c>
      <c r="R7421" t="s">
        <v>829</v>
      </c>
      <c r="S7421">
        <v>-2857877</v>
      </c>
      <c r="T7421" t="s">
        <v>829</v>
      </c>
      <c r="U7421" t="s">
        <v>829</v>
      </c>
      <c r="V7421" t="s">
        <v>834</v>
      </c>
    </row>
    <row r="7422" spans="1:22" x14ac:dyDescent="0.3">
      <c r="A7422">
        <v>202223</v>
      </c>
      <c r="B7422" t="s">
        <v>820</v>
      </c>
      <c r="C7422" t="s">
        <v>821</v>
      </c>
      <c r="D7422" t="s">
        <v>822</v>
      </c>
      <c r="E7422" t="s">
        <v>823</v>
      </c>
      <c r="F7422" t="s">
        <v>876</v>
      </c>
      <c r="G7422" t="s">
        <v>877</v>
      </c>
      <c r="H7422" t="s">
        <v>1024</v>
      </c>
      <c r="I7422">
        <v>826</v>
      </c>
      <c r="J7422" t="s">
        <v>1025</v>
      </c>
      <c r="K7422" t="s">
        <v>835</v>
      </c>
      <c r="L7422" t="s">
        <v>839</v>
      </c>
      <c r="M7422" t="s">
        <v>829</v>
      </c>
      <c r="N7422" t="s">
        <v>829</v>
      </c>
      <c r="O7422" t="s">
        <v>829</v>
      </c>
      <c r="P7422" t="s">
        <v>829</v>
      </c>
      <c r="Q7422" t="s">
        <v>829</v>
      </c>
      <c r="R7422" t="s">
        <v>829</v>
      </c>
      <c r="S7422">
        <v>-6896586</v>
      </c>
      <c r="T7422" t="s">
        <v>829</v>
      </c>
      <c r="U7422" t="s">
        <v>829</v>
      </c>
      <c r="V7422" t="s">
        <v>834</v>
      </c>
    </row>
    <row r="7423" spans="1:22" x14ac:dyDescent="0.3">
      <c r="A7423">
        <v>202324</v>
      </c>
      <c r="B7423" t="s">
        <v>820</v>
      </c>
      <c r="C7423" t="s">
        <v>821</v>
      </c>
      <c r="D7423" t="s">
        <v>822</v>
      </c>
      <c r="E7423" t="s">
        <v>823</v>
      </c>
      <c r="F7423" t="s">
        <v>876</v>
      </c>
      <c r="G7423" t="s">
        <v>877</v>
      </c>
      <c r="H7423" t="s">
        <v>1024</v>
      </c>
      <c r="I7423">
        <v>826</v>
      </c>
      <c r="J7423" t="s">
        <v>1025</v>
      </c>
      <c r="K7423" t="s">
        <v>835</v>
      </c>
      <c r="L7423" t="s">
        <v>839</v>
      </c>
      <c r="M7423" t="s">
        <v>829</v>
      </c>
      <c r="N7423" t="s">
        <v>829</v>
      </c>
      <c r="O7423" t="s">
        <v>829</v>
      </c>
      <c r="P7423" t="s">
        <v>829</v>
      </c>
      <c r="Q7423" t="s">
        <v>829</v>
      </c>
      <c r="R7423" t="s">
        <v>829</v>
      </c>
      <c r="S7423">
        <v>-6910339</v>
      </c>
      <c r="T7423" t="s">
        <v>829</v>
      </c>
      <c r="U7423" t="s">
        <v>829</v>
      </c>
      <c r="V7423" t="s">
        <v>834</v>
      </c>
    </row>
    <row r="7424" spans="1:22" x14ac:dyDescent="0.3">
      <c r="A7424">
        <v>202122</v>
      </c>
      <c r="B7424" t="s">
        <v>820</v>
      </c>
      <c r="C7424" t="s">
        <v>821</v>
      </c>
      <c r="D7424" t="s">
        <v>822</v>
      </c>
      <c r="E7424" t="s">
        <v>823</v>
      </c>
      <c r="F7424" t="s">
        <v>876</v>
      </c>
      <c r="G7424" t="s">
        <v>877</v>
      </c>
      <c r="H7424" t="s">
        <v>1024</v>
      </c>
      <c r="I7424">
        <v>826</v>
      </c>
      <c r="J7424" t="s">
        <v>1025</v>
      </c>
      <c r="K7424" t="s">
        <v>835</v>
      </c>
      <c r="L7424" t="s">
        <v>840</v>
      </c>
      <c r="M7424" t="s">
        <v>829</v>
      </c>
      <c r="N7424" t="s">
        <v>829</v>
      </c>
      <c r="O7424" t="s">
        <v>829</v>
      </c>
      <c r="P7424" t="s">
        <v>829</v>
      </c>
      <c r="Q7424" t="s">
        <v>829</v>
      </c>
      <c r="R7424" t="s">
        <v>829</v>
      </c>
      <c r="S7424">
        <v>0</v>
      </c>
      <c r="T7424" t="s">
        <v>829</v>
      </c>
      <c r="U7424" t="s">
        <v>829</v>
      </c>
      <c r="V7424" t="s">
        <v>834</v>
      </c>
    </row>
    <row r="7425" spans="1:22" x14ac:dyDescent="0.3">
      <c r="A7425">
        <v>202223</v>
      </c>
      <c r="B7425" t="s">
        <v>820</v>
      </c>
      <c r="C7425" t="s">
        <v>821</v>
      </c>
      <c r="D7425" t="s">
        <v>822</v>
      </c>
      <c r="E7425" t="s">
        <v>823</v>
      </c>
      <c r="F7425" t="s">
        <v>876</v>
      </c>
      <c r="G7425" t="s">
        <v>877</v>
      </c>
      <c r="H7425" t="s">
        <v>1024</v>
      </c>
      <c r="I7425">
        <v>826</v>
      </c>
      <c r="J7425" t="s">
        <v>1025</v>
      </c>
      <c r="K7425" t="s">
        <v>835</v>
      </c>
      <c r="L7425" t="s">
        <v>840</v>
      </c>
      <c r="M7425" t="s">
        <v>829</v>
      </c>
      <c r="N7425" t="s">
        <v>829</v>
      </c>
      <c r="O7425" t="s">
        <v>829</v>
      </c>
      <c r="P7425" t="s">
        <v>829</v>
      </c>
      <c r="Q7425" t="s">
        <v>829</v>
      </c>
      <c r="R7425" t="s">
        <v>829</v>
      </c>
      <c r="S7425">
        <v>0</v>
      </c>
      <c r="T7425" t="s">
        <v>829</v>
      </c>
      <c r="U7425" t="s">
        <v>829</v>
      </c>
      <c r="V7425" t="s">
        <v>834</v>
      </c>
    </row>
    <row r="7426" spans="1:22" x14ac:dyDescent="0.3">
      <c r="A7426">
        <v>202324</v>
      </c>
      <c r="B7426" t="s">
        <v>820</v>
      </c>
      <c r="C7426" t="s">
        <v>821</v>
      </c>
      <c r="D7426" t="s">
        <v>822</v>
      </c>
      <c r="E7426" t="s">
        <v>823</v>
      </c>
      <c r="F7426" t="s">
        <v>876</v>
      </c>
      <c r="G7426" t="s">
        <v>877</v>
      </c>
      <c r="H7426" t="s">
        <v>1024</v>
      </c>
      <c r="I7426">
        <v>826</v>
      </c>
      <c r="J7426" t="s">
        <v>1025</v>
      </c>
      <c r="K7426" t="s">
        <v>835</v>
      </c>
      <c r="L7426" t="s">
        <v>840</v>
      </c>
      <c r="M7426" t="s">
        <v>829</v>
      </c>
      <c r="N7426" t="s">
        <v>829</v>
      </c>
      <c r="O7426" t="s">
        <v>829</v>
      </c>
      <c r="P7426" t="s">
        <v>829</v>
      </c>
      <c r="Q7426" t="s">
        <v>829</v>
      </c>
      <c r="R7426" t="s">
        <v>829</v>
      </c>
      <c r="S7426">
        <v>0</v>
      </c>
      <c r="T7426" t="s">
        <v>829</v>
      </c>
      <c r="U7426" t="s">
        <v>829</v>
      </c>
      <c r="V7426" t="s">
        <v>834</v>
      </c>
    </row>
    <row r="7427" spans="1:22" x14ac:dyDescent="0.3">
      <c r="A7427">
        <v>202122</v>
      </c>
      <c r="B7427" t="s">
        <v>820</v>
      </c>
      <c r="C7427" t="s">
        <v>821</v>
      </c>
      <c r="D7427" t="s">
        <v>822</v>
      </c>
      <c r="E7427" t="s">
        <v>823</v>
      </c>
      <c r="F7427" t="s">
        <v>876</v>
      </c>
      <c r="G7427" t="s">
        <v>877</v>
      </c>
      <c r="H7427" t="s">
        <v>1024</v>
      </c>
      <c r="I7427">
        <v>826</v>
      </c>
      <c r="J7427" t="s">
        <v>1025</v>
      </c>
      <c r="K7427" t="s">
        <v>835</v>
      </c>
      <c r="L7427" t="s">
        <v>841</v>
      </c>
      <c r="M7427" t="s">
        <v>829</v>
      </c>
      <c r="N7427" t="s">
        <v>829</v>
      </c>
      <c r="O7427" t="s">
        <v>829</v>
      </c>
      <c r="P7427" t="s">
        <v>829</v>
      </c>
      <c r="Q7427" t="s">
        <v>829</v>
      </c>
      <c r="R7427" t="s">
        <v>829</v>
      </c>
      <c r="S7427">
        <v>158649837</v>
      </c>
      <c r="T7427" t="s">
        <v>829</v>
      </c>
      <c r="U7427" t="s">
        <v>829</v>
      </c>
      <c r="V7427" t="s">
        <v>834</v>
      </c>
    </row>
    <row r="7428" spans="1:22" x14ac:dyDescent="0.3">
      <c r="A7428">
        <v>202223</v>
      </c>
      <c r="B7428" t="s">
        <v>820</v>
      </c>
      <c r="C7428" t="s">
        <v>821</v>
      </c>
      <c r="D7428" t="s">
        <v>822</v>
      </c>
      <c r="E7428" t="s">
        <v>823</v>
      </c>
      <c r="F7428" t="s">
        <v>876</v>
      </c>
      <c r="G7428" t="s">
        <v>877</v>
      </c>
      <c r="H7428" t="s">
        <v>1024</v>
      </c>
      <c r="I7428">
        <v>826</v>
      </c>
      <c r="J7428" t="s">
        <v>1025</v>
      </c>
      <c r="K7428" t="s">
        <v>835</v>
      </c>
      <c r="L7428" t="s">
        <v>841</v>
      </c>
      <c r="M7428" t="s">
        <v>829</v>
      </c>
      <c r="N7428" t="s">
        <v>829</v>
      </c>
      <c r="O7428" t="s">
        <v>829</v>
      </c>
      <c r="P7428" t="s">
        <v>829</v>
      </c>
      <c r="Q7428" t="s">
        <v>829</v>
      </c>
      <c r="R7428" t="s">
        <v>829</v>
      </c>
      <c r="S7428">
        <v>160785416</v>
      </c>
      <c r="T7428" t="s">
        <v>829</v>
      </c>
      <c r="U7428" t="s">
        <v>829</v>
      </c>
      <c r="V7428" t="s">
        <v>834</v>
      </c>
    </row>
    <row r="7429" spans="1:22" x14ac:dyDescent="0.3">
      <c r="A7429">
        <v>202324</v>
      </c>
      <c r="B7429" t="s">
        <v>820</v>
      </c>
      <c r="C7429" t="s">
        <v>821</v>
      </c>
      <c r="D7429" t="s">
        <v>822</v>
      </c>
      <c r="E7429" t="s">
        <v>823</v>
      </c>
      <c r="F7429" t="s">
        <v>876</v>
      </c>
      <c r="G7429" t="s">
        <v>877</v>
      </c>
      <c r="H7429" t="s">
        <v>1024</v>
      </c>
      <c r="I7429">
        <v>826</v>
      </c>
      <c r="J7429" t="s">
        <v>1025</v>
      </c>
      <c r="K7429" t="s">
        <v>835</v>
      </c>
      <c r="L7429" t="s">
        <v>841</v>
      </c>
      <c r="M7429" t="s">
        <v>829</v>
      </c>
      <c r="N7429" t="s">
        <v>829</v>
      </c>
      <c r="O7429" t="s">
        <v>829</v>
      </c>
      <c r="P7429" t="s">
        <v>829</v>
      </c>
      <c r="Q7429" t="s">
        <v>829</v>
      </c>
      <c r="R7429" t="s">
        <v>829</v>
      </c>
      <c r="S7429">
        <v>171663384</v>
      </c>
      <c r="T7429" t="s">
        <v>829</v>
      </c>
      <c r="U7429" t="s">
        <v>829</v>
      </c>
      <c r="V7429" t="s">
        <v>834</v>
      </c>
    </row>
    <row r="7430" spans="1:22" x14ac:dyDescent="0.3">
      <c r="A7430">
        <v>202122</v>
      </c>
      <c r="B7430" t="s">
        <v>820</v>
      </c>
      <c r="C7430" t="s">
        <v>821</v>
      </c>
      <c r="D7430" t="s">
        <v>822</v>
      </c>
      <c r="E7430" t="s">
        <v>823</v>
      </c>
      <c r="F7430" t="s">
        <v>876</v>
      </c>
      <c r="G7430" t="s">
        <v>877</v>
      </c>
      <c r="H7430" t="s">
        <v>1024</v>
      </c>
      <c r="I7430">
        <v>826</v>
      </c>
      <c r="J7430" t="s">
        <v>1025</v>
      </c>
      <c r="K7430" t="s">
        <v>842</v>
      </c>
      <c r="L7430" t="s">
        <v>238</v>
      </c>
      <c r="M7430" t="s">
        <v>829</v>
      </c>
      <c r="N7430" t="s">
        <v>829</v>
      </c>
      <c r="O7430" t="s">
        <v>829</v>
      </c>
      <c r="P7430" t="s">
        <v>829</v>
      </c>
      <c r="Q7430" t="s">
        <v>829</v>
      </c>
      <c r="R7430" t="s">
        <v>829</v>
      </c>
      <c r="S7430">
        <v>926119</v>
      </c>
      <c r="T7430">
        <v>64419</v>
      </c>
      <c r="U7430">
        <v>861700</v>
      </c>
      <c r="V7430">
        <v>17</v>
      </c>
    </row>
    <row r="7431" spans="1:22" x14ac:dyDescent="0.3">
      <c r="A7431">
        <v>202223</v>
      </c>
      <c r="B7431" t="s">
        <v>820</v>
      </c>
      <c r="C7431" t="s">
        <v>821</v>
      </c>
      <c r="D7431" t="s">
        <v>822</v>
      </c>
      <c r="E7431" t="s">
        <v>823</v>
      </c>
      <c r="F7431" t="s">
        <v>876</v>
      </c>
      <c r="G7431" t="s">
        <v>877</v>
      </c>
      <c r="H7431" t="s">
        <v>1024</v>
      </c>
      <c r="I7431">
        <v>826</v>
      </c>
      <c r="J7431" t="s">
        <v>1025</v>
      </c>
      <c r="K7431" t="s">
        <v>842</v>
      </c>
      <c r="L7431" t="s">
        <v>238</v>
      </c>
      <c r="M7431" t="s">
        <v>829</v>
      </c>
      <c r="N7431" t="s">
        <v>829</v>
      </c>
      <c r="O7431" t="s">
        <v>829</v>
      </c>
      <c r="P7431" t="s">
        <v>829</v>
      </c>
      <c r="Q7431" t="s">
        <v>829</v>
      </c>
      <c r="R7431" t="s">
        <v>829</v>
      </c>
      <c r="S7431">
        <v>573917</v>
      </c>
      <c r="T7431">
        <v>0</v>
      </c>
      <c r="U7431">
        <v>573917</v>
      </c>
      <c r="V7431">
        <v>11</v>
      </c>
    </row>
    <row r="7432" spans="1:22" x14ac:dyDescent="0.3">
      <c r="A7432">
        <v>202324</v>
      </c>
      <c r="B7432" t="s">
        <v>820</v>
      </c>
      <c r="C7432" t="s">
        <v>821</v>
      </c>
      <c r="D7432" t="s">
        <v>822</v>
      </c>
      <c r="E7432" t="s">
        <v>823</v>
      </c>
      <c r="F7432" t="s">
        <v>876</v>
      </c>
      <c r="G7432" t="s">
        <v>877</v>
      </c>
      <c r="H7432" t="s">
        <v>1024</v>
      </c>
      <c r="I7432">
        <v>826</v>
      </c>
      <c r="J7432" t="s">
        <v>1025</v>
      </c>
      <c r="K7432" t="s">
        <v>842</v>
      </c>
      <c r="L7432" t="s">
        <v>238</v>
      </c>
      <c r="M7432" t="s">
        <v>829</v>
      </c>
      <c r="N7432" t="s">
        <v>829</v>
      </c>
      <c r="O7432" t="s">
        <v>829</v>
      </c>
      <c r="P7432" t="s">
        <v>829</v>
      </c>
      <c r="Q7432" t="s">
        <v>829</v>
      </c>
      <c r="R7432" t="s">
        <v>829</v>
      </c>
      <c r="S7432">
        <v>680759</v>
      </c>
      <c r="T7432">
        <v>0</v>
      </c>
      <c r="U7432">
        <v>680759</v>
      </c>
      <c r="V7432">
        <v>13</v>
      </c>
    </row>
    <row r="7433" spans="1:22" x14ac:dyDescent="0.3">
      <c r="A7433">
        <v>202122</v>
      </c>
      <c r="B7433" t="s">
        <v>820</v>
      </c>
      <c r="C7433" t="s">
        <v>821</v>
      </c>
      <c r="D7433" t="s">
        <v>822</v>
      </c>
      <c r="E7433" t="s">
        <v>823</v>
      </c>
      <c r="F7433" t="s">
        <v>876</v>
      </c>
      <c r="G7433" t="s">
        <v>877</v>
      </c>
      <c r="H7433" t="s">
        <v>1024</v>
      </c>
      <c r="I7433">
        <v>826</v>
      </c>
      <c r="J7433" t="s">
        <v>1025</v>
      </c>
      <c r="K7433" t="s">
        <v>842</v>
      </c>
      <c r="L7433" t="s">
        <v>240</v>
      </c>
      <c r="M7433" t="s">
        <v>829</v>
      </c>
      <c r="N7433" t="s">
        <v>829</v>
      </c>
      <c r="O7433" t="s">
        <v>829</v>
      </c>
      <c r="P7433" t="s">
        <v>829</v>
      </c>
      <c r="Q7433" t="s">
        <v>829</v>
      </c>
      <c r="R7433" t="s">
        <v>829</v>
      </c>
      <c r="S7433">
        <v>799762</v>
      </c>
      <c r="T7433">
        <v>0</v>
      </c>
      <c r="U7433">
        <v>799762</v>
      </c>
      <c r="V7433">
        <v>16</v>
      </c>
    </row>
    <row r="7434" spans="1:22" x14ac:dyDescent="0.3">
      <c r="A7434">
        <v>202223</v>
      </c>
      <c r="B7434" t="s">
        <v>820</v>
      </c>
      <c r="C7434" t="s">
        <v>821</v>
      </c>
      <c r="D7434" t="s">
        <v>822</v>
      </c>
      <c r="E7434" t="s">
        <v>823</v>
      </c>
      <c r="F7434" t="s">
        <v>876</v>
      </c>
      <c r="G7434" t="s">
        <v>877</v>
      </c>
      <c r="H7434" t="s">
        <v>1024</v>
      </c>
      <c r="I7434">
        <v>826</v>
      </c>
      <c r="J7434" t="s">
        <v>1025</v>
      </c>
      <c r="K7434" t="s">
        <v>842</v>
      </c>
      <c r="L7434" t="s">
        <v>240</v>
      </c>
      <c r="M7434" t="s">
        <v>829</v>
      </c>
      <c r="N7434" t="s">
        <v>829</v>
      </c>
      <c r="O7434" t="s">
        <v>829</v>
      </c>
      <c r="P7434" t="s">
        <v>829</v>
      </c>
      <c r="Q7434" t="s">
        <v>829</v>
      </c>
      <c r="R7434" t="s">
        <v>829</v>
      </c>
      <c r="S7434">
        <v>678506</v>
      </c>
      <c r="T7434">
        <v>57287</v>
      </c>
      <c r="U7434">
        <v>621219</v>
      </c>
      <c r="V7434">
        <v>12</v>
      </c>
    </row>
    <row r="7435" spans="1:22" x14ac:dyDescent="0.3">
      <c r="A7435">
        <v>202324</v>
      </c>
      <c r="B7435" t="s">
        <v>820</v>
      </c>
      <c r="C7435" t="s">
        <v>821</v>
      </c>
      <c r="D7435" t="s">
        <v>822</v>
      </c>
      <c r="E7435" t="s">
        <v>823</v>
      </c>
      <c r="F7435" t="s">
        <v>876</v>
      </c>
      <c r="G7435" t="s">
        <v>877</v>
      </c>
      <c r="H7435" t="s">
        <v>1024</v>
      </c>
      <c r="I7435">
        <v>826</v>
      </c>
      <c r="J7435" t="s">
        <v>1025</v>
      </c>
      <c r="K7435" t="s">
        <v>842</v>
      </c>
      <c r="L7435" t="s">
        <v>240</v>
      </c>
      <c r="M7435" t="s">
        <v>829</v>
      </c>
      <c r="N7435" t="s">
        <v>829</v>
      </c>
      <c r="O7435" t="s">
        <v>829</v>
      </c>
      <c r="P7435" t="s">
        <v>829</v>
      </c>
      <c r="Q7435" t="s">
        <v>829</v>
      </c>
      <c r="R7435" t="s">
        <v>829</v>
      </c>
      <c r="S7435">
        <v>602775</v>
      </c>
      <c r="T7435">
        <v>0</v>
      </c>
      <c r="U7435">
        <v>602775</v>
      </c>
      <c r="V7435">
        <v>11</v>
      </c>
    </row>
    <row r="7436" spans="1:22" x14ac:dyDescent="0.3">
      <c r="A7436">
        <v>202122</v>
      </c>
      <c r="B7436" t="s">
        <v>820</v>
      </c>
      <c r="C7436" t="s">
        <v>821</v>
      </c>
      <c r="D7436" t="s">
        <v>822</v>
      </c>
      <c r="E7436" t="s">
        <v>823</v>
      </c>
      <c r="F7436" t="s">
        <v>876</v>
      </c>
      <c r="G7436" t="s">
        <v>877</v>
      </c>
      <c r="H7436" t="s">
        <v>1024</v>
      </c>
      <c r="I7436">
        <v>826</v>
      </c>
      <c r="J7436" t="s">
        <v>1025</v>
      </c>
      <c r="K7436" t="s">
        <v>842</v>
      </c>
      <c r="L7436" t="s">
        <v>843</v>
      </c>
      <c r="M7436" t="s">
        <v>829</v>
      </c>
      <c r="N7436" t="s">
        <v>829</v>
      </c>
      <c r="O7436" t="s">
        <v>829</v>
      </c>
      <c r="P7436" t="s">
        <v>829</v>
      </c>
      <c r="Q7436" t="s">
        <v>829</v>
      </c>
      <c r="R7436" t="s">
        <v>829</v>
      </c>
      <c r="S7436">
        <v>128268</v>
      </c>
      <c r="T7436">
        <v>14904</v>
      </c>
      <c r="U7436">
        <v>113364</v>
      </c>
      <c r="V7436">
        <v>2</v>
      </c>
    </row>
    <row r="7437" spans="1:22" x14ac:dyDescent="0.3">
      <c r="A7437">
        <v>202223</v>
      </c>
      <c r="B7437" t="s">
        <v>820</v>
      </c>
      <c r="C7437" t="s">
        <v>821</v>
      </c>
      <c r="D7437" t="s">
        <v>822</v>
      </c>
      <c r="E7437" t="s">
        <v>823</v>
      </c>
      <c r="F7437" t="s">
        <v>876</v>
      </c>
      <c r="G7437" t="s">
        <v>877</v>
      </c>
      <c r="H7437" t="s">
        <v>1024</v>
      </c>
      <c r="I7437">
        <v>826</v>
      </c>
      <c r="J7437" t="s">
        <v>1025</v>
      </c>
      <c r="K7437" t="s">
        <v>842</v>
      </c>
      <c r="L7437" t="s">
        <v>843</v>
      </c>
      <c r="M7437" t="s">
        <v>829</v>
      </c>
      <c r="N7437" t="s">
        <v>829</v>
      </c>
      <c r="O7437" t="s">
        <v>829</v>
      </c>
      <c r="P7437" t="s">
        <v>829</v>
      </c>
      <c r="Q7437" t="s">
        <v>829</v>
      </c>
      <c r="R7437" t="s">
        <v>829</v>
      </c>
      <c r="S7437">
        <v>167325</v>
      </c>
      <c r="T7437">
        <v>9063</v>
      </c>
      <c r="U7437">
        <v>158262</v>
      </c>
      <c r="V7437">
        <v>3</v>
      </c>
    </row>
    <row r="7438" spans="1:22" x14ac:dyDescent="0.3">
      <c r="A7438">
        <v>202324</v>
      </c>
      <c r="B7438" t="s">
        <v>820</v>
      </c>
      <c r="C7438" t="s">
        <v>821</v>
      </c>
      <c r="D7438" t="s">
        <v>822</v>
      </c>
      <c r="E7438" t="s">
        <v>823</v>
      </c>
      <c r="F7438" t="s">
        <v>876</v>
      </c>
      <c r="G7438" t="s">
        <v>877</v>
      </c>
      <c r="H7438" t="s">
        <v>1024</v>
      </c>
      <c r="I7438">
        <v>826</v>
      </c>
      <c r="J7438" t="s">
        <v>1025</v>
      </c>
      <c r="K7438" t="s">
        <v>842</v>
      </c>
      <c r="L7438" t="s">
        <v>843</v>
      </c>
      <c r="M7438" t="s">
        <v>829</v>
      </c>
      <c r="N7438" t="s">
        <v>829</v>
      </c>
      <c r="O7438" t="s">
        <v>829</v>
      </c>
      <c r="P7438" t="s">
        <v>829</v>
      </c>
      <c r="Q7438" t="s">
        <v>829</v>
      </c>
      <c r="R7438" t="s">
        <v>829</v>
      </c>
      <c r="S7438">
        <v>165663</v>
      </c>
      <c r="T7438">
        <v>10333</v>
      </c>
      <c r="U7438">
        <v>155330</v>
      </c>
      <c r="V7438">
        <v>3</v>
      </c>
    </row>
    <row r="7439" spans="1:22" x14ac:dyDescent="0.3">
      <c r="A7439">
        <v>202122</v>
      </c>
      <c r="B7439" t="s">
        <v>820</v>
      </c>
      <c r="C7439" t="s">
        <v>821</v>
      </c>
      <c r="D7439" t="s">
        <v>822</v>
      </c>
      <c r="E7439" t="s">
        <v>823</v>
      </c>
      <c r="F7439" t="s">
        <v>876</v>
      </c>
      <c r="G7439" t="s">
        <v>877</v>
      </c>
      <c r="H7439" t="s">
        <v>1024</v>
      </c>
      <c r="I7439">
        <v>826</v>
      </c>
      <c r="J7439" t="s">
        <v>1025</v>
      </c>
      <c r="K7439" t="s">
        <v>842</v>
      </c>
      <c r="L7439" t="s">
        <v>249</v>
      </c>
      <c r="M7439">
        <v>24667</v>
      </c>
      <c r="N7439">
        <v>57018</v>
      </c>
      <c r="O7439">
        <v>79664</v>
      </c>
      <c r="P7439">
        <v>3857832</v>
      </c>
      <c r="Q7439">
        <v>24667</v>
      </c>
      <c r="R7439" t="s">
        <v>829</v>
      </c>
      <c r="S7439">
        <v>4043848</v>
      </c>
      <c r="T7439">
        <v>193309</v>
      </c>
      <c r="U7439">
        <v>3850539</v>
      </c>
      <c r="V7439">
        <v>75</v>
      </c>
    </row>
    <row r="7440" spans="1:22" x14ac:dyDescent="0.3">
      <c r="A7440">
        <v>202223</v>
      </c>
      <c r="B7440" t="s">
        <v>820</v>
      </c>
      <c r="C7440" t="s">
        <v>821</v>
      </c>
      <c r="D7440" t="s">
        <v>822</v>
      </c>
      <c r="E7440" t="s">
        <v>823</v>
      </c>
      <c r="F7440" t="s">
        <v>876</v>
      </c>
      <c r="G7440" t="s">
        <v>877</v>
      </c>
      <c r="H7440" t="s">
        <v>1024</v>
      </c>
      <c r="I7440">
        <v>826</v>
      </c>
      <c r="J7440" t="s">
        <v>1025</v>
      </c>
      <c r="K7440" t="s">
        <v>842</v>
      </c>
      <c r="L7440" t="s">
        <v>249</v>
      </c>
      <c r="M7440">
        <v>27227</v>
      </c>
      <c r="N7440">
        <v>61077</v>
      </c>
      <c r="O7440">
        <v>86096</v>
      </c>
      <c r="P7440">
        <v>4164242</v>
      </c>
      <c r="Q7440">
        <v>26491</v>
      </c>
      <c r="R7440" t="s">
        <v>829</v>
      </c>
      <c r="S7440">
        <v>4365132</v>
      </c>
      <c r="T7440">
        <v>128786</v>
      </c>
      <c r="U7440">
        <v>4236346</v>
      </c>
      <c r="V7440">
        <v>80</v>
      </c>
    </row>
    <row r="7441" spans="1:22" x14ac:dyDescent="0.3">
      <c r="A7441">
        <v>202324</v>
      </c>
      <c r="B7441" t="s">
        <v>820</v>
      </c>
      <c r="C7441" t="s">
        <v>821</v>
      </c>
      <c r="D7441" t="s">
        <v>822</v>
      </c>
      <c r="E7441" t="s">
        <v>823</v>
      </c>
      <c r="F7441" t="s">
        <v>876</v>
      </c>
      <c r="G7441" t="s">
        <v>877</v>
      </c>
      <c r="H7441" t="s">
        <v>1024</v>
      </c>
      <c r="I7441">
        <v>826</v>
      </c>
      <c r="J7441" t="s">
        <v>1025</v>
      </c>
      <c r="K7441" t="s">
        <v>842</v>
      </c>
      <c r="L7441" t="s">
        <v>249</v>
      </c>
      <c r="M7441">
        <v>28542</v>
      </c>
      <c r="N7441">
        <v>64501</v>
      </c>
      <c r="O7441">
        <v>90449</v>
      </c>
      <c r="P7441">
        <v>4373138</v>
      </c>
      <c r="Q7441">
        <v>27833</v>
      </c>
      <c r="R7441" t="s">
        <v>829</v>
      </c>
      <c r="S7441">
        <v>4584464</v>
      </c>
      <c r="T7441">
        <v>235373</v>
      </c>
      <c r="U7441">
        <v>4349091</v>
      </c>
      <c r="V7441">
        <v>80</v>
      </c>
    </row>
    <row r="7442" spans="1:22" x14ac:dyDescent="0.3">
      <c r="A7442">
        <v>202122</v>
      </c>
      <c r="B7442" t="s">
        <v>820</v>
      </c>
      <c r="C7442" t="s">
        <v>821</v>
      </c>
      <c r="D7442" t="s">
        <v>822</v>
      </c>
      <c r="E7442" t="s">
        <v>823</v>
      </c>
      <c r="F7442" t="s">
        <v>876</v>
      </c>
      <c r="G7442" t="s">
        <v>877</v>
      </c>
      <c r="H7442" t="s">
        <v>1024</v>
      </c>
      <c r="I7442">
        <v>826</v>
      </c>
      <c r="J7442" t="s">
        <v>1025</v>
      </c>
      <c r="K7442" t="s">
        <v>842</v>
      </c>
      <c r="L7442" t="s">
        <v>844</v>
      </c>
      <c r="M7442">
        <v>0</v>
      </c>
      <c r="N7442">
        <v>382321</v>
      </c>
      <c r="O7442">
        <v>915658</v>
      </c>
      <c r="P7442">
        <v>0</v>
      </c>
      <c r="Q7442">
        <v>253606</v>
      </c>
      <c r="R7442" t="s">
        <v>829</v>
      </c>
      <c r="S7442">
        <v>1551585</v>
      </c>
      <c r="T7442">
        <v>0</v>
      </c>
      <c r="U7442">
        <v>1551585</v>
      </c>
      <c r="V7442">
        <v>30</v>
      </c>
    </row>
    <row r="7443" spans="1:22" x14ac:dyDescent="0.3">
      <c r="A7443">
        <v>202223</v>
      </c>
      <c r="B7443" t="s">
        <v>820</v>
      </c>
      <c r="C7443" t="s">
        <v>821</v>
      </c>
      <c r="D7443" t="s">
        <v>822</v>
      </c>
      <c r="E7443" t="s">
        <v>823</v>
      </c>
      <c r="F7443" t="s">
        <v>876</v>
      </c>
      <c r="G7443" t="s">
        <v>877</v>
      </c>
      <c r="H7443" t="s">
        <v>1024</v>
      </c>
      <c r="I7443">
        <v>826</v>
      </c>
      <c r="J7443" t="s">
        <v>1025</v>
      </c>
      <c r="K7443" t="s">
        <v>842</v>
      </c>
      <c r="L7443" t="s">
        <v>844</v>
      </c>
      <c r="M7443">
        <v>0</v>
      </c>
      <c r="N7443">
        <v>441517</v>
      </c>
      <c r="O7443">
        <v>1057433</v>
      </c>
      <c r="P7443">
        <v>0</v>
      </c>
      <c r="Q7443">
        <v>292873</v>
      </c>
      <c r="R7443" t="s">
        <v>829</v>
      </c>
      <c r="S7443">
        <v>1791823</v>
      </c>
      <c r="T7443">
        <v>0</v>
      </c>
      <c r="U7443">
        <v>1791823</v>
      </c>
      <c r="V7443">
        <v>34</v>
      </c>
    </row>
    <row r="7444" spans="1:22" x14ac:dyDescent="0.3">
      <c r="A7444">
        <v>202324</v>
      </c>
      <c r="B7444" t="s">
        <v>820</v>
      </c>
      <c r="C7444" t="s">
        <v>821</v>
      </c>
      <c r="D7444" t="s">
        <v>822</v>
      </c>
      <c r="E7444" t="s">
        <v>823</v>
      </c>
      <c r="F7444" t="s">
        <v>876</v>
      </c>
      <c r="G7444" t="s">
        <v>877</v>
      </c>
      <c r="H7444" t="s">
        <v>1024</v>
      </c>
      <c r="I7444">
        <v>826</v>
      </c>
      <c r="J7444" t="s">
        <v>1025</v>
      </c>
      <c r="K7444" t="s">
        <v>842</v>
      </c>
      <c r="L7444" t="s">
        <v>844</v>
      </c>
      <c r="M7444">
        <v>0</v>
      </c>
      <c r="N7444">
        <v>463581</v>
      </c>
      <c r="O7444">
        <v>1110110</v>
      </c>
      <c r="P7444">
        <v>0</v>
      </c>
      <c r="Q7444">
        <v>307265</v>
      </c>
      <c r="R7444" t="s">
        <v>829</v>
      </c>
      <c r="S7444">
        <v>1880956</v>
      </c>
      <c r="T7444">
        <v>0</v>
      </c>
      <c r="U7444">
        <v>1880956</v>
      </c>
      <c r="V7444">
        <v>35</v>
      </c>
    </row>
    <row r="7445" spans="1:22" x14ac:dyDescent="0.3">
      <c r="A7445">
        <v>202122</v>
      </c>
      <c r="B7445" t="s">
        <v>820</v>
      </c>
      <c r="C7445" t="s">
        <v>821</v>
      </c>
      <c r="D7445" t="s">
        <v>822</v>
      </c>
      <c r="E7445" t="s">
        <v>823</v>
      </c>
      <c r="F7445" t="s">
        <v>876</v>
      </c>
      <c r="G7445" t="s">
        <v>877</v>
      </c>
      <c r="H7445" t="s">
        <v>1024</v>
      </c>
      <c r="I7445">
        <v>826</v>
      </c>
      <c r="J7445" t="s">
        <v>1025</v>
      </c>
      <c r="K7445" t="s">
        <v>842</v>
      </c>
      <c r="L7445" t="s">
        <v>251</v>
      </c>
      <c r="M7445" t="s">
        <v>829</v>
      </c>
      <c r="N7445" t="s">
        <v>829</v>
      </c>
      <c r="O7445">
        <v>0</v>
      </c>
      <c r="P7445">
        <v>0</v>
      </c>
      <c r="Q7445">
        <v>0</v>
      </c>
      <c r="R7445">
        <v>642299</v>
      </c>
      <c r="S7445">
        <v>642299</v>
      </c>
      <c r="T7445">
        <v>0</v>
      </c>
      <c r="U7445">
        <v>642299</v>
      </c>
      <c r="V7445">
        <v>13</v>
      </c>
    </row>
    <row r="7446" spans="1:22" x14ac:dyDescent="0.3">
      <c r="A7446">
        <v>202223</v>
      </c>
      <c r="B7446" t="s">
        <v>820</v>
      </c>
      <c r="C7446" t="s">
        <v>821</v>
      </c>
      <c r="D7446" t="s">
        <v>822</v>
      </c>
      <c r="E7446" t="s">
        <v>823</v>
      </c>
      <c r="F7446" t="s">
        <v>876</v>
      </c>
      <c r="G7446" t="s">
        <v>877</v>
      </c>
      <c r="H7446" t="s">
        <v>1024</v>
      </c>
      <c r="I7446">
        <v>826</v>
      </c>
      <c r="J7446" t="s">
        <v>1025</v>
      </c>
      <c r="K7446" t="s">
        <v>842</v>
      </c>
      <c r="L7446" t="s">
        <v>251</v>
      </c>
      <c r="M7446" t="s">
        <v>829</v>
      </c>
      <c r="N7446" t="s">
        <v>829</v>
      </c>
      <c r="O7446">
        <v>0</v>
      </c>
      <c r="P7446">
        <v>0</v>
      </c>
      <c r="Q7446">
        <v>0</v>
      </c>
      <c r="R7446">
        <v>741749</v>
      </c>
      <c r="S7446">
        <v>741749</v>
      </c>
      <c r="T7446">
        <v>0</v>
      </c>
      <c r="U7446">
        <v>741749</v>
      </c>
      <c r="V7446">
        <v>14</v>
      </c>
    </row>
    <row r="7447" spans="1:22" x14ac:dyDescent="0.3">
      <c r="A7447">
        <v>202324</v>
      </c>
      <c r="B7447" t="s">
        <v>820</v>
      </c>
      <c r="C7447" t="s">
        <v>821</v>
      </c>
      <c r="D7447" t="s">
        <v>822</v>
      </c>
      <c r="E7447" t="s">
        <v>823</v>
      </c>
      <c r="F7447" t="s">
        <v>876</v>
      </c>
      <c r="G7447" t="s">
        <v>877</v>
      </c>
      <c r="H7447" t="s">
        <v>1024</v>
      </c>
      <c r="I7447">
        <v>826</v>
      </c>
      <c r="J7447" t="s">
        <v>1025</v>
      </c>
      <c r="K7447" t="s">
        <v>842</v>
      </c>
      <c r="L7447" t="s">
        <v>251</v>
      </c>
      <c r="M7447" t="s">
        <v>829</v>
      </c>
      <c r="N7447" t="s">
        <v>829</v>
      </c>
      <c r="O7447">
        <v>0</v>
      </c>
      <c r="P7447">
        <v>0</v>
      </c>
      <c r="Q7447">
        <v>0</v>
      </c>
      <c r="R7447">
        <v>778532</v>
      </c>
      <c r="S7447">
        <v>778532</v>
      </c>
      <c r="T7447">
        <v>0</v>
      </c>
      <c r="U7447">
        <v>778532</v>
      </c>
      <c r="V7447">
        <v>14</v>
      </c>
    </row>
    <row r="7448" spans="1:22" x14ac:dyDescent="0.3">
      <c r="A7448">
        <v>202122</v>
      </c>
      <c r="B7448" t="s">
        <v>820</v>
      </c>
      <c r="C7448" t="s">
        <v>821</v>
      </c>
      <c r="D7448" t="s">
        <v>822</v>
      </c>
      <c r="E7448" t="s">
        <v>823</v>
      </c>
      <c r="F7448" t="s">
        <v>876</v>
      </c>
      <c r="G7448" t="s">
        <v>877</v>
      </c>
      <c r="H7448" t="s">
        <v>1024</v>
      </c>
      <c r="I7448">
        <v>826</v>
      </c>
      <c r="J7448" t="s">
        <v>1025</v>
      </c>
      <c r="K7448" t="s">
        <v>842</v>
      </c>
      <c r="L7448" t="s">
        <v>253</v>
      </c>
      <c r="M7448" t="s">
        <v>829</v>
      </c>
      <c r="N7448" t="s">
        <v>829</v>
      </c>
      <c r="O7448">
        <v>0</v>
      </c>
      <c r="P7448">
        <v>0</v>
      </c>
      <c r="Q7448">
        <v>0</v>
      </c>
      <c r="R7448">
        <v>387418</v>
      </c>
      <c r="S7448">
        <v>387418</v>
      </c>
      <c r="T7448">
        <v>0</v>
      </c>
      <c r="U7448">
        <v>387418</v>
      </c>
      <c r="V7448">
        <v>8</v>
      </c>
    </row>
    <row r="7449" spans="1:22" x14ac:dyDescent="0.3">
      <c r="A7449">
        <v>202223</v>
      </c>
      <c r="B7449" t="s">
        <v>820</v>
      </c>
      <c r="C7449" t="s">
        <v>821</v>
      </c>
      <c r="D7449" t="s">
        <v>822</v>
      </c>
      <c r="E7449" t="s">
        <v>823</v>
      </c>
      <c r="F7449" t="s">
        <v>876</v>
      </c>
      <c r="G7449" t="s">
        <v>877</v>
      </c>
      <c r="H7449" t="s">
        <v>1024</v>
      </c>
      <c r="I7449">
        <v>826</v>
      </c>
      <c r="J7449" t="s">
        <v>1025</v>
      </c>
      <c r="K7449" t="s">
        <v>842</v>
      </c>
      <c r="L7449" t="s">
        <v>253</v>
      </c>
      <c r="M7449" t="s">
        <v>829</v>
      </c>
      <c r="N7449" t="s">
        <v>829</v>
      </c>
      <c r="O7449">
        <v>0</v>
      </c>
      <c r="P7449">
        <v>0</v>
      </c>
      <c r="Q7449">
        <v>0</v>
      </c>
      <c r="R7449">
        <v>447404</v>
      </c>
      <c r="S7449">
        <v>447404</v>
      </c>
      <c r="T7449">
        <v>0</v>
      </c>
      <c r="U7449">
        <v>447404</v>
      </c>
      <c r="V7449">
        <v>8</v>
      </c>
    </row>
    <row r="7450" spans="1:22" x14ac:dyDescent="0.3">
      <c r="A7450">
        <v>202324</v>
      </c>
      <c r="B7450" t="s">
        <v>820</v>
      </c>
      <c r="C7450" t="s">
        <v>821</v>
      </c>
      <c r="D7450" t="s">
        <v>822</v>
      </c>
      <c r="E7450" t="s">
        <v>823</v>
      </c>
      <c r="F7450" t="s">
        <v>876</v>
      </c>
      <c r="G7450" t="s">
        <v>877</v>
      </c>
      <c r="H7450" t="s">
        <v>1024</v>
      </c>
      <c r="I7450">
        <v>826</v>
      </c>
      <c r="J7450" t="s">
        <v>1025</v>
      </c>
      <c r="K7450" t="s">
        <v>842</v>
      </c>
      <c r="L7450" t="s">
        <v>253</v>
      </c>
      <c r="M7450" t="s">
        <v>829</v>
      </c>
      <c r="N7450" t="s">
        <v>829</v>
      </c>
      <c r="O7450">
        <v>0</v>
      </c>
      <c r="P7450">
        <v>0</v>
      </c>
      <c r="Q7450">
        <v>0</v>
      </c>
      <c r="R7450">
        <v>469796</v>
      </c>
      <c r="S7450">
        <v>469796</v>
      </c>
      <c r="T7450">
        <v>0</v>
      </c>
      <c r="U7450">
        <v>469796</v>
      </c>
      <c r="V7450">
        <v>9</v>
      </c>
    </row>
    <row r="7451" spans="1:22" x14ac:dyDescent="0.3">
      <c r="A7451">
        <v>202122</v>
      </c>
      <c r="B7451" t="s">
        <v>820</v>
      </c>
      <c r="C7451" t="s">
        <v>821</v>
      </c>
      <c r="D7451" t="s">
        <v>822</v>
      </c>
      <c r="E7451" t="s">
        <v>823</v>
      </c>
      <c r="F7451" t="s">
        <v>876</v>
      </c>
      <c r="G7451" t="s">
        <v>877</v>
      </c>
      <c r="H7451" t="s">
        <v>1024</v>
      </c>
      <c r="I7451">
        <v>826</v>
      </c>
      <c r="J7451" t="s">
        <v>1025</v>
      </c>
      <c r="K7451" t="s">
        <v>842</v>
      </c>
      <c r="L7451" t="s">
        <v>845</v>
      </c>
      <c r="M7451" t="s">
        <v>829</v>
      </c>
      <c r="N7451" t="s">
        <v>829</v>
      </c>
      <c r="O7451">
        <v>0</v>
      </c>
      <c r="P7451">
        <v>0</v>
      </c>
      <c r="Q7451">
        <v>0</v>
      </c>
      <c r="R7451">
        <v>10832</v>
      </c>
      <c r="S7451">
        <v>10832</v>
      </c>
      <c r="T7451">
        <v>0</v>
      </c>
      <c r="U7451">
        <v>10832</v>
      </c>
      <c r="V7451">
        <v>0</v>
      </c>
    </row>
    <row r="7452" spans="1:22" x14ac:dyDescent="0.3">
      <c r="A7452">
        <v>202223</v>
      </c>
      <c r="B7452" t="s">
        <v>820</v>
      </c>
      <c r="C7452" t="s">
        <v>821</v>
      </c>
      <c r="D7452" t="s">
        <v>822</v>
      </c>
      <c r="E7452" t="s">
        <v>823</v>
      </c>
      <c r="F7452" t="s">
        <v>876</v>
      </c>
      <c r="G7452" t="s">
        <v>877</v>
      </c>
      <c r="H7452" t="s">
        <v>1024</v>
      </c>
      <c r="I7452">
        <v>826</v>
      </c>
      <c r="J7452" t="s">
        <v>1025</v>
      </c>
      <c r="K7452" t="s">
        <v>842</v>
      </c>
      <c r="L7452" t="s">
        <v>845</v>
      </c>
      <c r="M7452" t="s">
        <v>829</v>
      </c>
      <c r="N7452" t="s">
        <v>829</v>
      </c>
      <c r="O7452">
        <v>0</v>
      </c>
      <c r="P7452">
        <v>0</v>
      </c>
      <c r="Q7452">
        <v>0</v>
      </c>
      <c r="R7452">
        <v>13246</v>
      </c>
      <c r="S7452">
        <v>13246</v>
      </c>
      <c r="T7452">
        <v>0</v>
      </c>
      <c r="U7452">
        <v>13246</v>
      </c>
      <c r="V7452">
        <v>0</v>
      </c>
    </row>
    <row r="7453" spans="1:22" x14ac:dyDescent="0.3">
      <c r="A7453">
        <v>202324</v>
      </c>
      <c r="B7453" t="s">
        <v>820</v>
      </c>
      <c r="C7453" t="s">
        <v>821</v>
      </c>
      <c r="D7453" t="s">
        <v>822</v>
      </c>
      <c r="E7453" t="s">
        <v>823</v>
      </c>
      <c r="F7453" t="s">
        <v>876</v>
      </c>
      <c r="G7453" t="s">
        <v>877</v>
      </c>
      <c r="H7453" t="s">
        <v>1024</v>
      </c>
      <c r="I7453">
        <v>826</v>
      </c>
      <c r="J7453" t="s">
        <v>1025</v>
      </c>
      <c r="K7453" t="s">
        <v>842</v>
      </c>
      <c r="L7453" t="s">
        <v>845</v>
      </c>
      <c r="M7453" t="s">
        <v>829</v>
      </c>
      <c r="N7453" t="s">
        <v>829</v>
      </c>
      <c r="O7453">
        <v>0</v>
      </c>
      <c r="P7453">
        <v>0</v>
      </c>
      <c r="Q7453">
        <v>0</v>
      </c>
      <c r="R7453">
        <v>13538</v>
      </c>
      <c r="S7453">
        <v>13538</v>
      </c>
      <c r="T7453">
        <v>0</v>
      </c>
      <c r="U7453">
        <v>13538</v>
      </c>
      <c r="V7453">
        <v>0</v>
      </c>
    </row>
    <row r="7454" spans="1:22" x14ac:dyDescent="0.3">
      <c r="A7454">
        <v>202122</v>
      </c>
      <c r="B7454" t="s">
        <v>820</v>
      </c>
      <c r="C7454" t="s">
        <v>821</v>
      </c>
      <c r="D7454" t="s">
        <v>822</v>
      </c>
      <c r="E7454" t="s">
        <v>823</v>
      </c>
      <c r="F7454" t="s">
        <v>912</v>
      </c>
      <c r="G7454" t="s">
        <v>913</v>
      </c>
      <c r="H7454" t="s">
        <v>1026</v>
      </c>
      <c r="I7454">
        <v>391</v>
      </c>
      <c r="J7454" t="s">
        <v>1027</v>
      </c>
      <c r="K7454" t="s">
        <v>828</v>
      </c>
      <c r="L7454" t="s">
        <v>336</v>
      </c>
      <c r="M7454">
        <v>0</v>
      </c>
      <c r="N7454">
        <v>0</v>
      </c>
      <c r="O7454">
        <v>0</v>
      </c>
      <c r="P7454">
        <v>3667477</v>
      </c>
      <c r="Q7454">
        <v>0</v>
      </c>
      <c r="R7454" t="s">
        <v>829</v>
      </c>
      <c r="S7454">
        <v>3667477</v>
      </c>
      <c r="T7454" t="s">
        <v>829</v>
      </c>
      <c r="U7454">
        <v>3667477</v>
      </c>
      <c r="V7454">
        <v>235</v>
      </c>
    </row>
    <row r="7455" spans="1:22" x14ac:dyDescent="0.3">
      <c r="A7455">
        <v>202223</v>
      </c>
      <c r="B7455" t="s">
        <v>820</v>
      </c>
      <c r="C7455" t="s">
        <v>821</v>
      </c>
      <c r="D7455" t="s">
        <v>822</v>
      </c>
      <c r="E7455" t="s">
        <v>823</v>
      </c>
      <c r="F7455" t="s">
        <v>912</v>
      </c>
      <c r="G7455" t="s">
        <v>913</v>
      </c>
      <c r="H7455" t="s">
        <v>1026</v>
      </c>
      <c r="I7455">
        <v>391</v>
      </c>
      <c r="J7455" t="s">
        <v>1027</v>
      </c>
      <c r="K7455" t="s">
        <v>828</v>
      </c>
      <c r="L7455" t="s">
        <v>336</v>
      </c>
      <c r="M7455">
        <v>0</v>
      </c>
      <c r="N7455">
        <v>0</v>
      </c>
      <c r="O7455">
        <v>0</v>
      </c>
      <c r="P7455">
        <v>4241786</v>
      </c>
      <c r="Q7455">
        <v>0</v>
      </c>
      <c r="R7455" t="s">
        <v>829</v>
      </c>
      <c r="S7455">
        <v>4241786</v>
      </c>
      <c r="T7455" t="s">
        <v>829</v>
      </c>
      <c r="U7455">
        <v>4241786</v>
      </c>
      <c r="V7455">
        <v>311</v>
      </c>
    </row>
    <row r="7456" spans="1:22" x14ac:dyDescent="0.3">
      <c r="A7456">
        <v>202324</v>
      </c>
      <c r="B7456" t="s">
        <v>820</v>
      </c>
      <c r="C7456" t="s">
        <v>821</v>
      </c>
      <c r="D7456" t="s">
        <v>822</v>
      </c>
      <c r="E7456" t="s">
        <v>823</v>
      </c>
      <c r="F7456" t="s">
        <v>912</v>
      </c>
      <c r="G7456" t="s">
        <v>913</v>
      </c>
      <c r="H7456" t="s">
        <v>1026</v>
      </c>
      <c r="I7456">
        <v>391</v>
      </c>
      <c r="J7456" t="s">
        <v>1027</v>
      </c>
      <c r="K7456" t="s">
        <v>828</v>
      </c>
      <c r="L7456" t="s">
        <v>336</v>
      </c>
      <c r="M7456">
        <v>0</v>
      </c>
      <c r="N7456">
        <v>84333</v>
      </c>
      <c r="O7456">
        <v>0</v>
      </c>
      <c r="P7456">
        <v>4115643</v>
      </c>
      <c r="Q7456">
        <v>0</v>
      </c>
      <c r="R7456" t="s">
        <v>829</v>
      </c>
      <c r="S7456">
        <v>4199976</v>
      </c>
      <c r="T7456" t="s">
        <v>829</v>
      </c>
      <c r="U7456">
        <v>4199976</v>
      </c>
      <c r="V7456">
        <v>325</v>
      </c>
    </row>
    <row r="7457" spans="1:22" x14ac:dyDescent="0.3">
      <c r="A7457">
        <v>202122</v>
      </c>
      <c r="B7457" t="s">
        <v>820</v>
      </c>
      <c r="C7457" t="s">
        <v>821</v>
      </c>
      <c r="D7457" t="s">
        <v>822</v>
      </c>
      <c r="E7457" t="s">
        <v>823</v>
      </c>
      <c r="F7457" t="s">
        <v>912</v>
      </c>
      <c r="G7457" t="s">
        <v>913</v>
      </c>
      <c r="H7457" t="s">
        <v>1026</v>
      </c>
      <c r="I7457">
        <v>391</v>
      </c>
      <c r="J7457" t="s">
        <v>1027</v>
      </c>
      <c r="K7457" t="s">
        <v>828</v>
      </c>
      <c r="L7457" t="s">
        <v>235</v>
      </c>
      <c r="M7457" t="s">
        <v>829</v>
      </c>
      <c r="N7457">
        <v>0</v>
      </c>
      <c r="O7457">
        <v>0</v>
      </c>
      <c r="P7457" t="s">
        <v>829</v>
      </c>
      <c r="Q7457" t="s">
        <v>829</v>
      </c>
      <c r="R7457" t="s">
        <v>829</v>
      </c>
      <c r="S7457">
        <v>0</v>
      </c>
      <c r="T7457">
        <v>0</v>
      </c>
      <c r="U7457">
        <v>0</v>
      </c>
      <c r="V7457">
        <v>0</v>
      </c>
    </row>
    <row r="7458" spans="1:22" x14ac:dyDescent="0.3">
      <c r="A7458">
        <v>202223</v>
      </c>
      <c r="B7458" t="s">
        <v>820</v>
      </c>
      <c r="C7458" t="s">
        <v>821</v>
      </c>
      <c r="D7458" t="s">
        <v>822</v>
      </c>
      <c r="E7458" t="s">
        <v>823</v>
      </c>
      <c r="F7458" t="s">
        <v>912</v>
      </c>
      <c r="G7458" t="s">
        <v>913</v>
      </c>
      <c r="H7458" t="s">
        <v>1026</v>
      </c>
      <c r="I7458">
        <v>391</v>
      </c>
      <c r="J7458" t="s">
        <v>1027</v>
      </c>
      <c r="K7458" t="s">
        <v>828</v>
      </c>
      <c r="L7458" t="s">
        <v>235</v>
      </c>
      <c r="M7458" t="s">
        <v>829</v>
      </c>
      <c r="N7458">
        <v>0</v>
      </c>
      <c r="O7458">
        <v>0</v>
      </c>
      <c r="P7458" t="s">
        <v>829</v>
      </c>
      <c r="Q7458" t="s">
        <v>829</v>
      </c>
      <c r="R7458" t="s">
        <v>829</v>
      </c>
      <c r="S7458">
        <v>0</v>
      </c>
      <c r="T7458">
        <v>0</v>
      </c>
      <c r="U7458">
        <v>0</v>
      </c>
      <c r="V7458">
        <v>0</v>
      </c>
    </row>
    <row r="7459" spans="1:22" x14ac:dyDescent="0.3">
      <c r="A7459">
        <v>202324</v>
      </c>
      <c r="B7459" t="s">
        <v>820</v>
      </c>
      <c r="C7459" t="s">
        <v>821</v>
      </c>
      <c r="D7459" t="s">
        <v>822</v>
      </c>
      <c r="E7459" t="s">
        <v>823</v>
      </c>
      <c r="F7459" t="s">
        <v>912</v>
      </c>
      <c r="G7459" t="s">
        <v>913</v>
      </c>
      <c r="H7459" t="s">
        <v>1026</v>
      </c>
      <c r="I7459">
        <v>391</v>
      </c>
      <c r="J7459" t="s">
        <v>1027</v>
      </c>
      <c r="K7459" t="s">
        <v>828</v>
      </c>
      <c r="L7459" t="s">
        <v>235</v>
      </c>
      <c r="M7459" t="s">
        <v>829</v>
      </c>
      <c r="N7459">
        <v>0</v>
      </c>
      <c r="O7459">
        <v>0</v>
      </c>
      <c r="P7459" t="s">
        <v>829</v>
      </c>
      <c r="Q7459" t="s">
        <v>829</v>
      </c>
      <c r="R7459" t="s">
        <v>829</v>
      </c>
      <c r="S7459">
        <v>0</v>
      </c>
      <c r="T7459">
        <v>0</v>
      </c>
      <c r="U7459">
        <v>0</v>
      </c>
      <c r="V7459">
        <v>0</v>
      </c>
    </row>
    <row r="7460" spans="1:22" x14ac:dyDescent="0.3">
      <c r="A7460">
        <v>202122</v>
      </c>
      <c r="B7460" t="s">
        <v>820</v>
      </c>
      <c r="C7460" t="s">
        <v>821</v>
      </c>
      <c r="D7460" t="s">
        <v>822</v>
      </c>
      <c r="E7460" t="s">
        <v>823</v>
      </c>
      <c r="F7460" t="s">
        <v>912</v>
      </c>
      <c r="G7460" t="s">
        <v>913</v>
      </c>
      <c r="H7460" t="s">
        <v>1026</v>
      </c>
      <c r="I7460">
        <v>391</v>
      </c>
      <c r="J7460" t="s">
        <v>1027</v>
      </c>
      <c r="K7460" t="s">
        <v>828</v>
      </c>
      <c r="L7460" t="s">
        <v>534</v>
      </c>
      <c r="M7460">
        <v>0</v>
      </c>
      <c r="N7460">
        <v>1800801</v>
      </c>
      <c r="O7460">
        <v>0</v>
      </c>
      <c r="P7460">
        <v>5125244</v>
      </c>
      <c r="Q7460">
        <v>0</v>
      </c>
      <c r="R7460" t="s">
        <v>829</v>
      </c>
      <c r="S7460">
        <v>6926044</v>
      </c>
      <c r="T7460">
        <v>0</v>
      </c>
      <c r="U7460">
        <v>6926044</v>
      </c>
      <c r="V7460">
        <v>97</v>
      </c>
    </row>
    <row r="7461" spans="1:22" x14ac:dyDescent="0.3">
      <c r="A7461">
        <v>202223</v>
      </c>
      <c r="B7461" t="s">
        <v>820</v>
      </c>
      <c r="C7461" t="s">
        <v>821</v>
      </c>
      <c r="D7461" t="s">
        <v>822</v>
      </c>
      <c r="E7461" t="s">
        <v>823</v>
      </c>
      <c r="F7461" t="s">
        <v>912</v>
      </c>
      <c r="G7461" t="s">
        <v>913</v>
      </c>
      <c r="H7461" t="s">
        <v>1026</v>
      </c>
      <c r="I7461">
        <v>391</v>
      </c>
      <c r="J7461" t="s">
        <v>1027</v>
      </c>
      <c r="K7461" t="s">
        <v>828</v>
      </c>
      <c r="L7461" t="s">
        <v>534</v>
      </c>
      <c r="M7461">
        <v>0</v>
      </c>
      <c r="N7461">
        <v>1848638</v>
      </c>
      <c r="O7461">
        <v>0</v>
      </c>
      <c r="P7461">
        <v>5406088</v>
      </c>
      <c r="Q7461">
        <v>0</v>
      </c>
      <c r="R7461" t="s">
        <v>829</v>
      </c>
      <c r="S7461">
        <v>7254726</v>
      </c>
      <c r="T7461">
        <v>0</v>
      </c>
      <c r="U7461">
        <v>7254726</v>
      </c>
      <c r="V7461">
        <v>102</v>
      </c>
    </row>
    <row r="7462" spans="1:22" x14ac:dyDescent="0.3">
      <c r="A7462">
        <v>202324</v>
      </c>
      <c r="B7462" t="s">
        <v>820</v>
      </c>
      <c r="C7462" t="s">
        <v>821</v>
      </c>
      <c r="D7462" t="s">
        <v>822</v>
      </c>
      <c r="E7462" t="s">
        <v>823</v>
      </c>
      <c r="F7462" t="s">
        <v>912</v>
      </c>
      <c r="G7462" t="s">
        <v>913</v>
      </c>
      <c r="H7462" t="s">
        <v>1026</v>
      </c>
      <c r="I7462">
        <v>391</v>
      </c>
      <c r="J7462" t="s">
        <v>1027</v>
      </c>
      <c r="K7462" t="s">
        <v>828</v>
      </c>
      <c r="L7462" t="s">
        <v>534</v>
      </c>
      <c r="M7462">
        <v>0</v>
      </c>
      <c r="N7462">
        <v>1343891</v>
      </c>
      <c r="O7462">
        <v>0</v>
      </c>
      <c r="P7462">
        <v>5323555</v>
      </c>
      <c r="Q7462">
        <v>0</v>
      </c>
      <c r="R7462" t="s">
        <v>829</v>
      </c>
      <c r="S7462">
        <v>6667446</v>
      </c>
      <c r="T7462">
        <v>0</v>
      </c>
      <c r="U7462">
        <v>6667446</v>
      </c>
      <c r="V7462">
        <v>95</v>
      </c>
    </row>
    <row r="7463" spans="1:22" x14ac:dyDescent="0.3">
      <c r="A7463">
        <v>202122</v>
      </c>
      <c r="B7463" t="s">
        <v>820</v>
      </c>
      <c r="C7463" t="s">
        <v>821</v>
      </c>
      <c r="D7463" t="s">
        <v>822</v>
      </c>
      <c r="E7463" t="s">
        <v>823</v>
      </c>
      <c r="F7463" t="s">
        <v>912</v>
      </c>
      <c r="G7463" t="s">
        <v>913</v>
      </c>
      <c r="H7463" t="s">
        <v>1026</v>
      </c>
      <c r="I7463">
        <v>391</v>
      </c>
      <c r="J7463" t="s">
        <v>1027</v>
      </c>
      <c r="K7463" t="s">
        <v>828</v>
      </c>
      <c r="L7463" t="s">
        <v>603</v>
      </c>
      <c r="M7463" t="s">
        <v>829</v>
      </c>
      <c r="N7463" t="s">
        <v>829</v>
      </c>
      <c r="O7463" t="s">
        <v>829</v>
      </c>
      <c r="P7463">
        <v>138047</v>
      </c>
      <c r="Q7463">
        <v>0</v>
      </c>
      <c r="R7463">
        <v>0</v>
      </c>
      <c r="S7463">
        <v>138047</v>
      </c>
      <c r="T7463">
        <v>0</v>
      </c>
      <c r="U7463">
        <v>138047</v>
      </c>
      <c r="V7463">
        <v>2</v>
      </c>
    </row>
    <row r="7464" spans="1:22" x14ac:dyDescent="0.3">
      <c r="A7464">
        <v>202223</v>
      </c>
      <c r="B7464" t="s">
        <v>820</v>
      </c>
      <c r="C7464" t="s">
        <v>821</v>
      </c>
      <c r="D7464" t="s">
        <v>822</v>
      </c>
      <c r="E7464" t="s">
        <v>823</v>
      </c>
      <c r="F7464" t="s">
        <v>912</v>
      </c>
      <c r="G7464" t="s">
        <v>913</v>
      </c>
      <c r="H7464" t="s">
        <v>1026</v>
      </c>
      <c r="I7464">
        <v>391</v>
      </c>
      <c r="J7464" t="s">
        <v>1027</v>
      </c>
      <c r="K7464" t="s">
        <v>828</v>
      </c>
      <c r="L7464" t="s">
        <v>603</v>
      </c>
      <c r="M7464" t="s">
        <v>829</v>
      </c>
      <c r="N7464" t="s">
        <v>829</v>
      </c>
      <c r="O7464" t="s">
        <v>829</v>
      </c>
      <c r="P7464">
        <v>157743</v>
      </c>
      <c r="Q7464">
        <v>0</v>
      </c>
      <c r="R7464">
        <v>0</v>
      </c>
      <c r="S7464">
        <v>157743</v>
      </c>
      <c r="T7464">
        <v>0</v>
      </c>
      <c r="U7464">
        <v>157743</v>
      </c>
      <c r="V7464">
        <v>2</v>
      </c>
    </row>
    <row r="7465" spans="1:22" x14ac:dyDescent="0.3">
      <c r="A7465">
        <v>202324</v>
      </c>
      <c r="B7465" t="s">
        <v>820</v>
      </c>
      <c r="C7465" t="s">
        <v>821</v>
      </c>
      <c r="D7465" t="s">
        <v>822</v>
      </c>
      <c r="E7465" t="s">
        <v>823</v>
      </c>
      <c r="F7465" t="s">
        <v>912</v>
      </c>
      <c r="G7465" t="s">
        <v>913</v>
      </c>
      <c r="H7465" t="s">
        <v>1026</v>
      </c>
      <c r="I7465">
        <v>391</v>
      </c>
      <c r="J7465" t="s">
        <v>1027</v>
      </c>
      <c r="K7465" t="s">
        <v>828</v>
      </c>
      <c r="L7465" t="s">
        <v>603</v>
      </c>
      <c r="M7465" t="s">
        <v>829</v>
      </c>
      <c r="N7465" t="s">
        <v>829</v>
      </c>
      <c r="O7465" t="s">
        <v>829</v>
      </c>
      <c r="P7465">
        <v>185010</v>
      </c>
      <c r="Q7465">
        <v>0</v>
      </c>
      <c r="R7465">
        <v>0</v>
      </c>
      <c r="S7465">
        <v>185010</v>
      </c>
      <c r="T7465">
        <v>0</v>
      </c>
      <c r="U7465">
        <v>185010</v>
      </c>
      <c r="V7465">
        <v>3</v>
      </c>
    </row>
    <row r="7466" spans="1:22" x14ac:dyDescent="0.3">
      <c r="A7466">
        <v>202122</v>
      </c>
      <c r="B7466" t="s">
        <v>820</v>
      </c>
      <c r="C7466" t="s">
        <v>821</v>
      </c>
      <c r="D7466" t="s">
        <v>822</v>
      </c>
      <c r="E7466" t="s">
        <v>823</v>
      </c>
      <c r="F7466" t="s">
        <v>912</v>
      </c>
      <c r="G7466" t="s">
        <v>913</v>
      </c>
      <c r="H7466" t="s">
        <v>1026</v>
      </c>
      <c r="I7466">
        <v>391</v>
      </c>
      <c r="J7466" t="s">
        <v>1027</v>
      </c>
      <c r="K7466" t="s">
        <v>828</v>
      </c>
      <c r="L7466" t="s">
        <v>606</v>
      </c>
      <c r="M7466">
        <v>0</v>
      </c>
      <c r="N7466">
        <v>0</v>
      </c>
      <c r="O7466">
        <v>0</v>
      </c>
      <c r="P7466">
        <v>0</v>
      </c>
      <c r="Q7466">
        <v>0</v>
      </c>
      <c r="R7466">
        <v>0</v>
      </c>
      <c r="S7466">
        <v>0</v>
      </c>
      <c r="T7466">
        <v>0</v>
      </c>
      <c r="U7466">
        <v>0</v>
      </c>
      <c r="V7466">
        <v>0</v>
      </c>
    </row>
    <row r="7467" spans="1:22" x14ac:dyDescent="0.3">
      <c r="A7467">
        <v>202223</v>
      </c>
      <c r="B7467" t="s">
        <v>820</v>
      </c>
      <c r="C7467" t="s">
        <v>821</v>
      </c>
      <c r="D7467" t="s">
        <v>822</v>
      </c>
      <c r="E7467" t="s">
        <v>823</v>
      </c>
      <c r="F7467" t="s">
        <v>912</v>
      </c>
      <c r="G7467" t="s">
        <v>913</v>
      </c>
      <c r="H7467" t="s">
        <v>1026</v>
      </c>
      <c r="I7467">
        <v>391</v>
      </c>
      <c r="J7467" t="s">
        <v>1027</v>
      </c>
      <c r="K7467" t="s">
        <v>828</v>
      </c>
      <c r="L7467" t="s">
        <v>606</v>
      </c>
      <c r="M7467">
        <v>0</v>
      </c>
      <c r="N7467">
        <v>0</v>
      </c>
      <c r="O7467">
        <v>0</v>
      </c>
      <c r="P7467">
        <v>0</v>
      </c>
      <c r="Q7467">
        <v>0</v>
      </c>
      <c r="R7467">
        <v>0</v>
      </c>
      <c r="S7467">
        <v>0</v>
      </c>
      <c r="T7467">
        <v>0</v>
      </c>
      <c r="U7467">
        <v>0</v>
      </c>
      <c r="V7467">
        <v>0</v>
      </c>
    </row>
    <row r="7468" spans="1:22" x14ac:dyDescent="0.3">
      <c r="A7468">
        <v>202324</v>
      </c>
      <c r="B7468" t="s">
        <v>820</v>
      </c>
      <c r="C7468" t="s">
        <v>821</v>
      </c>
      <c r="D7468" t="s">
        <v>822</v>
      </c>
      <c r="E7468" t="s">
        <v>823</v>
      </c>
      <c r="F7468" t="s">
        <v>912</v>
      </c>
      <c r="G7468" t="s">
        <v>913</v>
      </c>
      <c r="H7468" t="s">
        <v>1026</v>
      </c>
      <c r="I7468">
        <v>391</v>
      </c>
      <c r="J7468" t="s">
        <v>1027</v>
      </c>
      <c r="K7468" t="s">
        <v>828</v>
      </c>
      <c r="L7468" t="s">
        <v>606</v>
      </c>
      <c r="M7468">
        <v>0</v>
      </c>
      <c r="N7468">
        <v>0</v>
      </c>
      <c r="O7468">
        <v>0</v>
      </c>
      <c r="P7468">
        <v>0</v>
      </c>
      <c r="Q7468">
        <v>0</v>
      </c>
      <c r="R7468">
        <v>0</v>
      </c>
      <c r="S7468">
        <v>0</v>
      </c>
      <c r="T7468">
        <v>0</v>
      </c>
      <c r="U7468">
        <v>0</v>
      </c>
      <c r="V7468">
        <v>0</v>
      </c>
    </row>
    <row r="7469" spans="1:22" x14ac:dyDescent="0.3">
      <c r="A7469">
        <v>202122</v>
      </c>
      <c r="B7469" t="s">
        <v>820</v>
      </c>
      <c r="C7469" t="s">
        <v>821</v>
      </c>
      <c r="D7469" t="s">
        <v>822</v>
      </c>
      <c r="E7469" t="s">
        <v>823</v>
      </c>
      <c r="F7469" t="s">
        <v>912</v>
      </c>
      <c r="G7469" t="s">
        <v>913</v>
      </c>
      <c r="H7469" t="s">
        <v>1026</v>
      </c>
      <c r="I7469">
        <v>391</v>
      </c>
      <c r="J7469" t="s">
        <v>1027</v>
      </c>
      <c r="K7469" t="s">
        <v>828</v>
      </c>
      <c r="L7469" t="s">
        <v>609</v>
      </c>
      <c r="M7469" t="s">
        <v>829</v>
      </c>
      <c r="N7469" t="s">
        <v>829</v>
      </c>
      <c r="O7469" t="s">
        <v>829</v>
      </c>
      <c r="P7469" t="s">
        <v>829</v>
      </c>
      <c r="Q7469">
        <v>0</v>
      </c>
      <c r="R7469" t="s">
        <v>829</v>
      </c>
      <c r="S7469">
        <v>0</v>
      </c>
      <c r="T7469">
        <v>0</v>
      </c>
      <c r="U7469">
        <v>0</v>
      </c>
      <c r="V7469">
        <v>0</v>
      </c>
    </row>
    <row r="7470" spans="1:22" x14ac:dyDescent="0.3">
      <c r="A7470">
        <v>202223</v>
      </c>
      <c r="B7470" t="s">
        <v>820</v>
      </c>
      <c r="C7470" t="s">
        <v>821</v>
      </c>
      <c r="D7470" t="s">
        <v>822</v>
      </c>
      <c r="E7470" t="s">
        <v>823</v>
      </c>
      <c r="F7470" t="s">
        <v>912</v>
      </c>
      <c r="G7470" t="s">
        <v>913</v>
      </c>
      <c r="H7470" t="s">
        <v>1026</v>
      </c>
      <c r="I7470">
        <v>391</v>
      </c>
      <c r="J7470" t="s">
        <v>1027</v>
      </c>
      <c r="K7470" t="s">
        <v>828</v>
      </c>
      <c r="L7470" t="s">
        <v>609</v>
      </c>
      <c r="M7470" t="s">
        <v>829</v>
      </c>
      <c r="N7470" t="s">
        <v>829</v>
      </c>
      <c r="O7470" t="s">
        <v>829</v>
      </c>
      <c r="P7470" t="s">
        <v>829</v>
      </c>
      <c r="Q7470">
        <v>0</v>
      </c>
      <c r="R7470" t="s">
        <v>829</v>
      </c>
      <c r="S7470">
        <v>0</v>
      </c>
      <c r="T7470">
        <v>0</v>
      </c>
      <c r="U7470">
        <v>0</v>
      </c>
      <c r="V7470">
        <v>0</v>
      </c>
    </row>
    <row r="7471" spans="1:22" x14ac:dyDescent="0.3">
      <c r="A7471">
        <v>202122</v>
      </c>
      <c r="B7471" t="s">
        <v>820</v>
      </c>
      <c r="C7471" t="s">
        <v>821</v>
      </c>
      <c r="D7471" t="s">
        <v>822</v>
      </c>
      <c r="E7471" t="s">
        <v>823</v>
      </c>
      <c r="F7471" t="s">
        <v>912</v>
      </c>
      <c r="G7471" t="s">
        <v>913</v>
      </c>
      <c r="H7471" t="s">
        <v>1026</v>
      </c>
      <c r="I7471">
        <v>391</v>
      </c>
      <c r="J7471" t="s">
        <v>1027</v>
      </c>
      <c r="K7471" t="s">
        <v>828</v>
      </c>
      <c r="L7471" t="s">
        <v>830</v>
      </c>
      <c r="M7471">
        <v>0</v>
      </c>
      <c r="N7471">
        <v>575590</v>
      </c>
      <c r="O7471">
        <v>54879</v>
      </c>
      <c r="P7471">
        <v>0</v>
      </c>
      <c r="Q7471">
        <v>0</v>
      </c>
      <c r="R7471">
        <v>0</v>
      </c>
      <c r="S7471">
        <v>630468</v>
      </c>
      <c r="T7471">
        <v>0</v>
      </c>
      <c r="U7471">
        <v>630468</v>
      </c>
      <c r="V7471">
        <v>9</v>
      </c>
    </row>
    <row r="7472" spans="1:22" x14ac:dyDescent="0.3">
      <c r="A7472">
        <v>202223</v>
      </c>
      <c r="B7472" t="s">
        <v>820</v>
      </c>
      <c r="C7472" t="s">
        <v>821</v>
      </c>
      <c r="D7472" t="s">
        <v>822</v>
      </c>
      <c r="E7472" t="s">
        <v>823</v>
      </c>
      <c r="F7472" t="s">
        <v>912</v>
      </c>
      <c r="G7472" t="s">
        <v>913</v>
      </c>
      <c r="H7472" t="s">
        <v>1026</v>
      </c>
      <c r="I7472">
        <v>391</v>
      </c>
      <c r="J7472" t="s">
        <v>1027</v>
      </c>
      <c r="K7472" t="s">
        <v>828</v>
      </c>
      <c r="L7472" t="s">
        <v>830</v>
      </c>
      <c r="M7472">
        <v>0</v>
      </c>
      <c r="N7472">
        <v>558359</v>
      </c>
      <c r="O7472">
        <v>63219</v>
      </c>
      <c r="P7472">
        <v>0</v>
      </c>
      <c r="Q7472">
        <v>0</v>
      </c>
      <c r="R7472">
        <v>0</v>
      </c>
      <c r="S7472">
        <v>621578</v>
      </c>
      <c r="T7472">
        <v>0</v>
      </c>
      <c r="U7472">
        <v>621578</v>
      </c>
      <c r="V7472">
        <v>9</v>
      </c>
    </row>
    <row r="7473" spans="1:22" x14ac:dyDescent="0.3">
      <c r="A7473">
        <v>202324</v>
      </c>
      <c r="B7473" t="s">
        <v>820</v>
      </c>
      <c r="C7473" t="s">
        <v>821</v>
      </c>
      <c r="D7473" t="s">
        <v>822</v>
      </c>
      <c r="E7473" t="s">
        <v>823</v>
      </c>
      <c r="F7473" t="s">
        <v>912</v>
      </c>
      <c r="G7473" t="s">
        <v>913</v>
      </c>
      <c r="H7473" t="s">
        <v>1026</v>
      </c>
      <c r="I7473">
        <v>391</v>
      </c>
      <c r="J7473" t="s">
        <v>1027</v>
      </c>
      <c r="K7473" t="s">
        <v>828</v>
      </c>
      <c r="L7473" t="s">
        <v>830</v>
      </c>
      <c r="M7473">
        <v>0</v>
      </c>
      <c r="N7473">
        <v>619035</v>
      </c>
      <c r="O7473">
        <v>76903</v>
      </c>
      <c r="P7473">
        <v>0</v>
      </c>
      <c r="Q7473">
        <v>0</v>
      </c>
      <c r="R7473">
        <v>0</v>
      </c>
      <c r="S7473">
        <v>695938</v>
      </c>
      <c r="T7473">
        <v>0</v>
      </c>
      <c r="U7473">
        <v>695938</v>
      </c>
      <c r="V7473">
        <v>10</v>
      </c>
    </row>
    <row r="7474" spans="1:22" x14ac:dyDescent="0.3">
      <c r="A7474">
        <v>202122</v>
      </c>
      <c r="B7474" t="s">
        <v>820</v>
      </c>
      <c r="C7474" t="s">
        <v>821</v>
      </c>
      <c r="D7474" t="s">
        <v>822</v>
      </c>
      <c r="E7474" t="s">
        <v>823</v>
      </c>
      <c r="F7474" t="s">
        <v>912</v>
      </c>
      <c r="G7474" t="s">
        <v>913</v>
      </c>
      <c r="H7474" t="s">
        <v>1026</v>
      </c>
      <c r="I7474">
        <v>391</v>
      </c>
      <c r="J7474" t="s">
        <v>1027</v>
      </c>
      <c r="K7474" t="s">
        <v>828</v>
      </c>
      <c r="L7474" t="s">
        <v>537</v>
      </c>
      <c r="M7474">
        <v>0</v>
      </c>
      <c r="N7474">
        <v>1618400</v>
      </c>
      <c r="O7474">
        <v>1631509</v>
      </c>
      <c r="P7474">
        <v>6459293</v>
      </c>
      <c r="Q7474">
        <v>744625</v>
      </c>
      <c r="R7474">
        <v>344429</v>
      </c>
      <c r="S7474">
        <v>10798256</v>
      </c>
      <c r="T7474">
        <v>0</v>
      </c>
      <c r="U7474">
        <v>10798256</v>
      </c>
      <c r="V7474">
        <v>151</v>
      </c>
    </row>
    <row r="7475" spans="1:22" x14ac:dyDescent="0.3">
      <c r="A7475">
        <v>202223</v>
      </c>
      <c r="B7475" t="s">
        <v>820</v>
      </c>
      <c r="C7475" t="s">
        <v>821</v>
      </c>
      <c r="D7475" t="s">
        <v>822</v>
      </c>
      <c r="E7475" t="s">
        <v>823</v>
      </c>
      <c r="F7475" t="s">
        <v>912</v>
      </c>
      <c r="G7475" t="s">
        <v>913</v>
      </c>
      <c r="H7475" t="s">
        <v>1026</v>
      </c>
      <c r="I7475">
        <v>391</v>
      </c>
      <c r="J7475" t="s">
        <v>1027</v>
      </c>
      <c r="K7475" t="s">
        <v>828</v>
      </c>
      <c r="L7475" t="s">
        <v>537</v>
      </c>
      <c r="M7475">
        <v>0</v>
      </c>
      <c r="N7475">
        <v>2651414</v>
      </c>
      <c r="O7475">
        <v>2586476</v>
      </c>
      <c r="P7475">
        <v>7147553</v>
      </c>
      <c r="Q7475">
        <v>1158243</v>
      </c>
      <c r="R7475">
        <v>339598</v>
      </c>
      <c r="S7475">
        <v>13883284</v>
      </c>
      <c r="T7475">
        <v>0</v>
      </c>
      <c r="U7475">
        <v>13883284</v>
      </c>
      <c r="V7475">
        <v>195</v>
      </c>
    </row>
    <row r="7476" spans="1:22" x14ac:dyDescent="0.3">
      <c r="A7476">
        <v>202324</v>
      </c>
      <c r="B7476" t="s">
        <v>820</v>
      </c>
      <c r="C7476" t="s">
        <v>821</v>
      </c>
      <c r="D7476" t="s">
        <v>822</v>
      </c>
      <c r="E7476" t="s">
        <v>823</v>
      </c>
      <c r="F7476" t="s">
        <v>912</v>
      </c>
      <c r="G7476" t="s">
        <v>913</v>
      </c>
      <c r="H7476" t="s">
        <v>1026</v>
      </c>
      <c r="I7476">
        <v>391</v>
      </c>
      <c r="J7476" t="s">
        <v>1027</v>
      </c>
      <c r="K7476" t="s">
        <v>828</v>
      </c>
      <c r="L7476" t="s">
        <v>537</v>
      </c>
      <c r="M7476">
        <v>0</v>
      </c>
      <c r="N7476">
        <v>3336209</v>
      </c>
      <c r="O7476">
        <v>3267338</v>
      </c>
      <c r="P7476">
        <v>7038434</v>
      </c>
      <c r="Q7476">
        <v>1074554</v>
      </c>
      <c r="R7476">
        <v>680691</v>
      </c>
      <c r="S7476">
        <v>15397226</v>
      </c>
      <c r="T7476">
        <v>0</v>
      </c>
      <c r="U7476">
        <v>15397226</v>
      </c>
      <c r="V7476">
        <v>220</v>
      </c>
    </row>
    <row r="7477" spans="1:22" x14ac:dyDescent="0.3">
      <c r="A7477">
        <v>202122</v>
      </c>
      <c r="B7477" t="s">
        <v>820</v>
      </c>
      <c r="C7477" t="s">
        <v>821</v>
      </c>
      <c r="D7477" t="s">
        <v>822</v>
      </c>
      <c r="E7477" t="s">
        <v>823</v>
      </c>
      <c r="F7477" t="s">
        <v>912</v>
      </c>
      <c r="G7477" t="s">
        <v>913</v>
      </c>
      <c r="H7477" t="s">
        <v>1026</v>
      </c>
      <c r="I7477">
        <v>391</v>
      </c>
      <c r="J7477" t="s">
        <v>1027</v>
      </c>
      <c r="K7477" t="s">
        <v>828</v>
      </c>
      <c r="L7477" t="s">
        <v>572</v>
      </c>
      <c r="M7477">
        <v>0</v>
      </c>
      <c r="N7477">
        <v>0</v>
      </c>
      <c r="O7477">
        <v>0</v>
      </c>
      <c r="P7477">
        <v>7735676</v>
      </c>
      <c r="Q7477">
        <v>610259</v>
      </c>
      <c r="R7477">
        <v>0</v>
      </c>
      <c r="S7477">
        <v>8345935</v>
      </c>
      <c r="T7477">
        <v>0</v>
      </c>
      <c r="U7477">
        <v>8345935</v>
      </c>
      <c r="V7477">
        <v>117</v>
      </c>
    </row>
    <row r="7478" spans="1:22" x14ac:dyDescent="0.3">
      <c r="A7478">
        <v>202223</v>
      </c>
      <c r="B7478" t="s">
        <v>820</v>
      </c>
      <c r="C7478" t="s">
        <v>821</v>
      </c>
      <c r="D7478" t="s">
        <v>822</v>
      </c>
      <c r="E7478" t="s">
        <v>823</v>
      </c>
      <c r="F7478" t="s">
        <v>912</v>
      </c>
      <c r="G7478" t="s">
        <v>913</v>
      </c>
      <c r="H7478" t="s">
        <v>1026</v>
      </c>
      <c r="I7478">
        <v>391</v>
      </c>
      <c r="J7478" t="s">
        <v>1027</v>
      </c>
      <c r="K7478" t="s">
        <v>828</v>
      </c>
      <c r="L7478" t="s">
        <v>572</v>
      </c>
      <c r="M7478">
        <v>0</v>
      </c>
      <c r="N7478">
        <v>0</v>
      </c>
      <c r="O7478">
        <v>0</v>
      </c>
      <c r="P7478">
        <v>8894607</v>
      </c>
      <c r="Q7478">
        <v>599755</v>
      </c>
      <c r="R7478">
        <v>0</v>
      </c>
      <c r="S7478">
        <v>9494362</v>
      </c>
      <c r="T7478">
        <v>0</v>
      </c>
      <c r="U7478">
        <v>9494362</v>
      </c>
      <c r="V7478">
        <v>133</v>
      </c>
    </row>
    <row r="7479" spans="1:22" x14ac:dyDescent="0.3">
      <c r="A7479">
        <v>202324</v>
      </c>
      <c r="B7479" t="s">
        <v>820</v>
      </c>
      <c r="C7479" t="s">
        <v>821</v>
      </c>
      <c r="D7479" t="s">
        <v>822</v>
      </c>
      <c r="E7479" t="s">
        <v>823</v>
      </c>
      <c r="F7479" t="s">
        <v>912</v>
      </c>
      <c r="G7479" t="s">
        <v>913</v>
      </c>
      <c r="H7479" t="s">
        <v>1026</v>
      </c>
      <c r="I7479">
        <v>391</v>
      </c>
      <c r="J7479" t="s">
        <v>1027</v>
      </c>
      <c r="K7479" t="s">
        <v>828</v>
      </c>
      <c r="L7479" t="s">
        <v>572</v>
      </c>
      <c r="M7479">
        <v>0</v>
      </c>
      <c r="N7479">
        <v>0</v>
      </c>
      <c r="O7479">
        <v>0</v>
      </c>
      <c r="P7479">
        <v>10954908</v>
      </c>
      <c r="Q7479">
        <v>556419</v>
      </c>
      <c r="R7479">
        <v>0</v>
      </c>
      <c r="S7479">
        <v>11511327</v>
      </c>
      <c r="T7479">
        <v>0</v>
      </c>
      <c r="U7479">
        <v>11511327</v>
      </c>
      <c r="V7479">
        <v>165</v>
      </c>
    </row>
    <row r="7480" spans="1:22" x14ac:dyDescent="0.3">
      <c r="A7480">
        <v>202122</v>
      </c>
      <c r="B7480" t="s">
        <v>820</v>
      </c>
      <c r="C7480" t="s">
        <v>821</v>
      </c>
      <c r="D7480" t="s">
        <v>822</v>
      </c>
      <c r="E7480" t="s">
        <v>823</v>
      </c>
      <c r="F7480" t="s">
        <v>912</v>
      </c>
      <c r="G7480" t="s">
        <v>913</v>
      </c>
      <c r="H7480" t="s">
        <v>1026</v>
      </c>
      <c r="I7480">
        <v>391</v>
      </c>
      <c r="J7480" t="s">
        <v>1027</v>
      </c>
      <c r="K7480" t="s">
        <v>828</v>
      </c>
      <c r="L7480" t="s">
        <v>539</v>
      </c>
      <c r="M7480">
        <v>0</v>
      </c>
      <c r="N7480">
        <v>0</v>
      </c>
      <c r="O7480">
        <v>0</v>
      </c>
      <c r="P7480" t="s">
        <v>829</v>
      </c>
      <c r="Q7480" t="s">
        <v>829</v>
      </c>
      <c r="R7480" t="s">
        <v>829</v>
      </c>
      <c r="S7480">
        <v>0</v>
      </c>
      <c r="T7480">
        <v>0</v>
      </c>
      <c r="U7480">
        <v>0</v>
      </c>
      <c r="V7480">
        <v>0</v>
      </c>
    </row>
    <row r="7481" spans="1:22" x14ac:dyDescent="0.3">
      <c r="A7481">
        <v>202223</v>
      </c>
      <c r="B7481" t="s">
        <v>820</v>
      </c>
      <c r="C7481" t="s">
        <v>821</v>
      </c>
      <c r="D7481" t="s">
        <v>822</v>
      </c>
      <c r="E7481" t="s">
        <v>823</v>
      </c>
      <c r="F7481" t="s">
        <v>912</v>
      </c>
      <c r="G7481" t="s">
        <v>913</v>
      </c>
      <c r="H7481" t="s">
        <v>1026</v>
      </c>
      <c r="I7481">
        <v>391</v>
      </c>
      <c r="J7481" t="s">
        <v>1027</v>
      </c>
      <c r="K7481" t="s">
        <v>828</v>
      </c>
      <c r="L7481" t="s">
        <v>539</v>
      </c>
      <c r="M7481">
        <v>0</v>
      </c>
      <c r="N7481">
        <v>0</v>
      </c>
      <c r="O7481">
        <v>0</v>
      </c>
      <c r="P7481" t="s">
        <v>829</v>
      </c>
      <c r="Q7481" t="s">
        <v>829</v>
      </c>
      <c r="R7481" t="s">
        <v>829</v>
      </c>
      <c r="S7481">
        <v>0</v>
      </c>
      <c r="T7481">
        <v>0</v>
      </c>
      <c r="U7481">
        <v>0</v>
      </c>
      <c r="V7481">
        <v>0</v>
      </c>
    </row>
    <row r="7482" spans="1:22" x14ac:dyDescent="0.3">
      <c r="A7482">
        <v>202324</v>
      </c>
      <c r="B7482" t="s">
        <v>820</v>
      </c>
      <c r="C7482" t="s">
        <v>821</v>
      </c>
      <c r="D7482" t="s">
        <v>822</v>
      </c>
      <c r="E7482" t="s">
        <v>823</v>
      </c>
      <c r="F7482" t="s">
        <v>912</v>
      </c>
      <c r="G7482" t="s">
        <v>913</v>
      </c>
      <c r="H7482" t="s">
        <v>1026</v>
      </c>
      <c r="I7482">
        <v>391</v>
      </c>
      <c r="J7482" t="s">
        <v>1027</v>
      </c>
      <c r="K7482" t="s">
        <v>828</v>
      </c>
      <c r="L7482" t="s">
        <v>539</v>
      </c>
      <c r="M7482">
        <v>0</v>
      </c>
      <c r="N7482">
        <v>0</v>
      </c>
      <c r="O7482">
        <v>0</v>
      </c>
      <c r="P7482" t="s">
        <v>829</v>
      </c>
      <c r="Q7482" t="s">
        <v>829</v>
      </c>
      <c r="R7482" t="s">
        <v>829</v>
      </c>
      <c r="S7482">
        <v>0</v>
      </c>
      <c r="T7482">
        <v>0</v>
      </c>
      <c r="U7482">
        <v>0</v>
      </c>
      <c r="V7482">
        <v>0</v>
      </c>
    </row>
    <row r="7483" spans="1:22" x14ac:dyDescent="0.3">
      <c r="A7483">
        <v>202122</v>
      </c>
      <c r="B7483" t="s">
        <v>820</v>
      </c>
      <c r="C7483" t="s">
        <v>821</v>
      </c>
      <c r="D7483" t="s">
        <v>822</v>
      </c>
      <c r="E7483" t="s">
        <v>823</v>
      </c>
      <c r="F7483" t="s">
        <v>912</v>
      </c>
      <c r="G7483" t="s">
        <v>913</v>
      </c>
      <c r="H7483" t="s">
        <v>1026</v>
      </c>
      <c r="I7483">
        <v>391</v>
      </c>
      <c r="J7483" t="s">
        <v>1027</v>
      </c>
      <c r="K7483" t="s">
        <v>828</v>
      </c>
      <c r="L7483" t="s">
        <v>541</v>
      </c>
      <c r="M7483">
        <v>1508081</v>
      </c>
      <c r="N7483">
        <v>3381066</v>
      </c>
      <c r="O7483">
        <v>322363</v>
      </c>
      <c r="P7483">
        <v>0</v>
      </c>
      <c r="Q7483">
        <v>0</v>
      </c>
      <c r="R7483">
        <v>0</v>
      </c>
      <c r="S7483">
        <v>5211511</v>
      </c>
      <c r="T7483">
        <v>0</v>
      </c>
      <c r="U7483">
        <v>5211511</v>
      </c>
      <c r="V7483">
        <v>73</v>
      </c>
    </row>
    <row r="7484" spans="1:22" x14ac:dyDescent="0.3">
      <c r="A7484">
        <v>202223</v>
      </c>
      <c r="B7484" t="s">
        <v>820</v>
      </c>
      <c r="C7484" t="s">
        <v>821</v>
      </c>
      <c r="D7484" t="s">
        <v>822</v>
      </c>
      <c r="E7484" t="s">
        <v>823</v>
      </c>
      <c r="F7484" t="s">
        <v>912</v>
      </c>
      <c r="G7484" t="s">
        <v>913</v>
      </c>
      <c r="H7484" t="s">
        <v>1026</v>
      </c>
      <c r="I7484">
        <v>391</v>
      </c>
      <c r="J7484" t="s">
        <v>1027</v>
      </c>
      <c r="K7484" t="s">
        <v>828</v>
      </c>
      <c r="L7484" t="s">
        <v>541</v>
      </c>
      <c r="M7484">
        <v>1860818</v>
      </c>
      <c r="N7484">
        <v>3112372</v>
      </c>
      <c r="O7484">
        <v>352394</v>
      </c>
      <c r="P7484">
        <v>0</v>
      </c>
      <c r="Q7484">
        <v>0</v>
      </c>
      <c r="R7484">
        <v>0</v>
      </c>
      <c r="S7484">
        <v>5325584</v>
      </c>
      <c r="T7484">
        <v>0</v>
      </c>
      <c r="U7484">
        <v>5325584</v>
      </c>
      <c r="V7484">
        <v>75</v>
      </c>
    </row>
    <row r="7485" spans="1:22" x14ac:dyDescent="0.3">
      <c r="A7485">
        <v>202324</v>
      </c>
      <c r="B7485" t="s">
        <v>820</v>
      </c>
      <c r="C7485" t="s">
        <v>821</v>
      </c>
      <c r="D7485" t="s">
        <v>822</v>
      </c>
      <c r="E7485" t="s">
        <v>823</v>
      </c>
      <c r="F7485" t="s">
        <v>912</v>
      </c>
      <c r="G7485" t="s">
        <v>913</v>
      </c>
      <c r="H7485" t="s">
        <v>1026</v>
      </c>
      <c r="I7485">
        <v>391</v>
      </c>
      <c r="J7485" t="s">
        <v>1027</v>
      </c>
      <c r="K7485" t="s">
        <v>828</v>
      </c>
      <c r="L7485" t="s">
        <v>541</v>
      </c>
      <c r="M7485">
        <v>2095121</v>
      </c>
      <c r="N7485">
        <v>3641741</v>
      </c>
      <c r="O7485">
        <v>452412</v>
      </c>
      <c r="P7485">
        <v>0</v>
      </c>
      <c r="Q7485">
        <v>0</v>
      </c>
      <c r="R7485">
        <v>0</v>
      </c>
      <c r="S7485">
        <v>6189274</v>
      </c>
      <c r="T7485">
        <v>0</v>
      </c>
      <c r="U7485">
        <v>6189274</v>
      </c>
      <c r="V7485">
        <v>88</v>
      </c>
    </row>
    <row r="7486" spans="1:22" x14ac:dyDescent="0.3">
      <c r="A7486">
        <v>202122</v>
      </c>
      <c r="B7486" t="s">
        <v>820</v>
      </c>
      <c r="C7486" t="s">
        <v>821</v>
      </c>
      <c r="D7486" t="s">
        <v>822</v>
      </c>
      <c r="E7486" t="s">
        <v>823</v>
      </c>
      <c r="F7486" t="s">
        <v>912</v>
      </c>
      <c r="G7486" t="s">
        <v>913</v>
      </c>
      <c r="H7486" t="s">
        <v>1026</v>
      </c>
      <c r="I7486">
        <v>391</v>
      </c>
      <c r="J7486" t="s">
        <v>1027</v>
      </c>
      <c r="K7486" t="s">
        <v>828</v>
      </c>
      <c r="L7486" t="s">
        <v>831</v>
      </c>
      <c r="M7486" t="s">
        <v>829</v>
      </c>
      <c r="N7486" t="s">
        <v>829</v>
      </c>
      <c r="O7486" t="s">
        <v>829</v>
      </c>
      <c r="P7486">
        <v>0</v>
      </c>
      <c r="Q7486">
        <v>0</v>
      </c>
      <c r="R7486" t="s">
        <v>829</v>
      </c>
      <c r="S7486">
        <v>0</v>
      </c>
      <c r="T7486">
        <v>0</v>
      </c>
      <c r="U7486">
        <v>0</v>
      </c>
      <c r="V7486">
        <v>0</v>
      </c>
    </row>
    <row r="7487" spans="1:22" x14ac:dyDescent="0.3">
      <c r="A7487">
        <v>202223</v>
      </c>
      <c r="B7487" t="s">
        <v>820</v>
      </c>
      <c r="C7487" t="s">
        <v>821</v>
      </c>
      <c r="D7487" t="s">
        <v>822</v>
      </c>
      <c r="E7487" t="s">
        <v>823</v>
      </c>
      <c r="F7487" t="s">
        <v>912</v>
      </c>
      <c r="G7487" t="s">
        <v>913</v>
      </c>
      <c r="H7487" t="s">
        <v>1026</v>
      </c>
      <c r="I7487">
        <v>391</v>
      </c>
      <c r="J7487" t="s">
        <v>1027</v>
      </c>
      <c r="K7487" t="s">
        <v>828</v>
      </c>
      <c r="L7487" t="s">
        <v>831</v>
      </c>
      <c r="M7487" t="s">
        <v>829</v>
      </c>
      <c r="N7487" t="s">
        <v>829</v>
      </c>
      <c r="O7487" t="s">
        <v>829</v>
      </c>
      <c r="P7487">
        <v>0</v>
      </c>
      <c r="Q7487">
        <v>0</v>
      </c>
      <c r="R7487" t="s">
        <v>829</v>
      </c>
      <c r="S7487">
        <v>0</v>
      </c>
      <c r="T7487">
        <v>0</v>
      </c>
      <c r="U7487">
        <v>0</v>
      </c>
      <c r="V7487">
        <v>0</v>
      </c>
    </row>
    <row r="7488" spans="1:22" x14ac:dyDescent="0.3">
      <c r="A7488">
        <v>202324</v>
      </c>
      <c r="B7488" t="s">
        <v>820</v>
      </c>
      <c r="C7488" t="s">
        <v>821</v>
      </c>
      <c r="D7488" t="s">
        <v>822</v>
      </c>
      <c r="E7488" t="s">
        <v>823</v>
      </c>
      <c r="F7488" t="s">
        <v>912</v>
      </c>
      <c r="G7488" t="s">
        <v>913</v>
      </c>
      <c r="H7488" t="s">
        <v>1026</v>
      </c>
      <c r="I7488">
        <v>391</v>
      </c>
      <c r="J7488" t="s">
        <v>1027</v>
      </c>
      <c r="K7488" t="s">
        <v>828</v>
      </c>
      <c r="L7488" t="s">
        <v>831</v>
      </c>
      <c r="M7488" t="s">
        <v>829</v>
      </c>
      <c r="N7488" t="s">
        <v>829</v>
      </c>
      <c r="O7488" t="s">
        <v>829</v>
      </c>
      <c r="P7488">
        <v>0</v>
      </c>
      <c r="Q7488">
        <v>0</v>
      </c>
      <c r="R7488" t="s">
        <v>829</v>
      </c>
      <c r="S7488">
        <v>0</v>
      </c>
      <c r="T7488">
        <v>0</v>
      </c>
      <c r="U7488">
        <v>0</v>
      </c>
      <c r="V7488">
        <v>0</v>
      </c>
    </row>
    <row r="7489" spans="1:22" x14ac:dyDescent="0.3">
      <c r="A7489">
        <v>202122</v>
      </c>
      <c r="B7489" t="s">
        <v>820</v>
      </c>
      <c r="C7489" t="s">
        <v>821</v>
      </c>
      <c r="D7489" t="s">
        <v>822</v>
      </c>
      <c r="E7489" t="s">
        <v>823</v>
      </c>
      <c r="F7489" t="s">
        <v>912</v>
      </c>
      <c r="G7489" t="s">
        <v>913</v>
      </c>
      <c r="H7489" t="s">
        <v>1026</v>
      </c>
      <c r="I7489">
        <v>391</v>
      </c>
      <c r="J7489" t="s">
        <v>1027</v>
      </c>
      <c r="K7489" t="s">
        <v>828</v>
      </c>
      <c r="L7489" t="s">
        <v>832</v>
      </c>
      <c r="M7489">
        <v>0</v>
      </c>
      <c r="N7489">
        <v>0</v>
      </c>
      <c r="O7489">
        <v>0</v>
      </c>
      <c r="P7489">
        <v>0</v>
      </c>
      <c r="Q7489">
        <v>169950</v>
      </c>
      <c r="R7489">
        <v>0</v>
      </c>
      <c r="S7489">
        <v>169950</v>
      </c>
      <c r="T7489">
        <v>0</v>
      </c>
      <c r="U7489">
        <v>169950</v>
      </c>
      <c r="V7489">
        <v>2</v>
      </c>
    </row>
    <row r="7490" spans="1:22" x14ac:dyDescent="0.3">
      <c r="A7490">
        <v>202223</v>
      </c>
      <c r="B7490" t="s">
        <v>820</v>
      </c>
      <c r="C7490" t="s">
        <v>821</v>
      </c>
      <c r="D7490" t="s">
        <v>822</v>
      </c>
      <c r="E7490" t="s">
        <v>823</v>
      </c>
      <c r="F7490" t="s">
        <v>912</v>
      </c>
      <c r="G7490" t="s">
        <v>913</v>
      </c>
      <c r="H7490" t="s">
        <v>1026</v>
      </c>
      <c r="I7490">
        <v>391</v>
      </c>
      <c r="J7490" t="s">
        <v>1027</v>
      </c>
      <c r="K7490" t="s">
        <v>828</v>
      </c>
      <c r="L7490" t="s">
        <v>832</v>
      </c>
      <c r="M7490">
        <v>0</v>
      </c>
      <c r="N7490">
        <v>0</v>
      </c>
      <c r="O7490">
        <v>0</v>
      </c>
      <c r="P7490">
        <v>0</v>
      </c>
      <c r="Q7490">
        <v>2015714</v>
      </c>
      <c r="R7490">
        <v>0</v>
      </c>
      <c r="S7490">
        <v>2015714</v>
      </c>
      <c r="T7490">
        <v>0</v>
      </c>
      <c r="U7490">
        <v>2015714</v>
      </c>
      <c r="V7490">
        <v>28</v>
      </c>
    </row>
    <row r="7491" spans="1:22" x14ac:dyDescent="0.3">
      <c r="A7491">
        <v>202324</v>
      </c>
      <c r="B7491" t="s">
        <v>820</v>
      </c>
      <c r="C7491" t="s">
        <v>821</v>
      </c>
      <c r="D7491" t="s">
        <v>822</v>
      </c>
      <c r="E7491" t="s">
        <v>823</v>
      </c>
      <c r="F7491" t="s">
        <v>912</v>
      </c>
      <c r="G7491" t="s">
        <v>913</v>
      </c>
      <c r="H7491" t="s">
        <v>1026</v>
      </c>
      <c r="I7491">
        <v>391</v>
      </c>
      <c r="J7491" t="s">
        <v>1027</v>
      </c>
      <c r="K7491" t="s">
        <v>828</v>
      </c>
      <c r="L7491" t="s">
        <v>832</v>
      </c>
      <c r="M7491">
        <v>0</v>
      </c>
      <c r="N7491">
        <v>0</v>
      </c>
      <c r="O7491">
        <v>0</v>
      </c>
      <c r="P7491">
        <v>0</v>
      </c>
      <c r="Q7491">
        <v>3725343</v>
      </c>
      <c r="R7491">
        <v>0</v>
      </c>
      <c r="S7491">
        <v>3725343</v>
      </c>
      <c r="T7491">
        <v>0</v>
      </c>
      <c r="U7491">
        <v>3725343</v>
      </c>
      <c r="V7491">
        <v>53</v>
      </c>
    </row>
    <row r="7492" spans="1:22" x14ac:dyDescent="0.3">
      <c r="A7492">
        <v>202122</v>
      </c>
      <c r="B7492" t="s">
        <v>820</v>
      </c>
      <c r="C7492" t="s">
        <v>821</v>
      </c>
      <c r="D7492" t="s">
        <v>822</v>
      </c>
      <c r="E7492" t="s">
        <v>823</v>
      </c>
      <c r="F7492" t="s">
        <v>912</v>
      </c>
      <c r="G7492" t="s">
        <v>913</v>
      </c>
      <c r="H7492" t="s">
        <v>1026</v>
      </c>
      <c r="I7492">
        <v>391</v>
      </c>
      <c r="J7492" t="s">
        <v>1027</v>
      </c>
      <c r="K7492" t="s">
        <v>828</v>
      </c>
      <c r="L7492" t="s">
        <v>544</v>
      </c>
      <c r="M7492">
        <v>0</v>
      </c>
      <c r="N7492">
        <v>316428</v>
      </c>
      <c r="O7492">
        <v>30169</v>
      </c>
      <c r="P7492">
        <v>0</v>
      </c>
      <c r="Q7492">
        <v>0</v>
      </c>
      <c r="R7492">
        <v>0</v>
      </c>
      <c r="S7492">
        <v>346597</v>
      </c>
      <c r="T7492">
        <v>0</v>
      </c>
      <c r="U7492">
        <v>346597</v>
      </c>
      <c r="V7492">
        <v>5</v>
      </c>
    </row>
    <row r="7493" spans="1:22" x14ac:dyDescent="0.3">
      <c r="A7493">
        <v>202223</v>
      </c>
      <c r="B7493" t="s">
        <v>820</v>
      </c>
      <c r="C7493" t="s">
        <v>821</v>
      </c>
      <c r="D7493" t="s">
        <v>822</v>
      </c>
      <c r="E7493" t="s">
        <v>823</v>
      </c>
      <c r="F7493" t="s">
        <v>912</v>
      </c>
      <c r="G7493" t="s">
        <v>913</v>
      </c>
      <c r="H7493" t="s">
        <v>1026</v>
      </c>
      <c r="I7493">
        <v>391</v>
      </c>
      <c r="J7493" t="s">
        <v>1027</v>
      </c>
      <c r="K7493" t="s">
        <v>828</v>
      </c>
      <c r="L7493" t="s">
        <v>544</v>
      </c>
      <c r="M7493">
        <v>0</v>
      </c>
      <c r="N7493">
        <v>232620</v>
      </c>
      <c r="O7493">
        <v>115318</v>
      </c>
      <c r="P7493">
        <v>0</v>
      </c>
      <c r="Q7493">
        <v>0</v>
      </c>
      <c r="R7493">
        <v>0</v>
      </c>
      <c r="S7493">
        <v>347939</v>
      </c>
      <c r="T7493">
        <v>0</v>
      </c>
      <c r="U7493">
        <v>347939</v>
      </c>
      <c r="V7493">
        <v>5</v>
      </c>
    </row>
    <row r="7494" spans="1:22" x14ac:dyDescent="0.3">
      <c r="A7494">
        <v>202324</v>
      </c>
      <c r="B7494" t="s">
        <v>820</v>
      </c>
      <c r="C7494" t="s">
        <v>821</v>
      </c>
      <c r="D7494" t="s">
        <v>822</v>
      </c>
      <c r="E7494" t="s">
        <v>823</v>
      </c>
      <c r="F7494" t="s">
        <v>912</v>
      </c>
      <c r="G7494" t="s">
        <v>913</v>
      </c>
      <c r="H7494" t="s">
        <v>1026</v>
      </c>
      <c r="I7494">
        <v>391</v>
      </c>
      <c r="J7494" t="s">
        <v>1027</v>
      </c>
      <c r="K7494" t="s">
        <v>828</v>
      </c>
      <c r="L7494" t="s">
        <v>544</v>
      </c>
      <c r="M7494">
        <v>0</v>
      </c>
      <c r="N7494">
        <v>407046</v>
      </c>
      <c r="O7494">
        <v>298857</v>
      </c>
      <c r="P7494">
        <v>0</v>
      </c>
      <c r="Q7494">
        <v>0</v>
      </c>
      <c r="R7494">
        <v>0</v>
      </c>
      <c r="S7494">
        <v>705903</v>
      </c>
      <c r="T7494">
        <v>0</v>
      </c>
      <c r="U7494">
        <v>705903</v>
      </c>
      <c r="V7494">
        <v>10</v>
      </c>
    </row>
    <row r="7495" spans="1:22" x14ac:dyDescent="0.3">
      <c r="A7495">
        <v>202122</v>
      </c>
      <c r="B7495" t="s">
        <v>820</v>
      </c>
      <c r="C7495" t="s">
        <v>821</v>
      </c>
      <c r="D7495" t="s">
        <v>822</v>
      </c>
      <c r="E7495" t="s">
        <v>823</v>
      </c>
      <c r="F7495" t="s">
        <v>912</v>
      </c>
      <c r="G7495" t="s">
        <v>913</v>
      </c>
      <c r="H7495" t="s">
        <v>1026</v>
      </c>
      <c r="I7495">
        <v>391</v>
      </c>
      <c r="J7495" t="s">
        <v>1027</v>
      </c>
      <c r="K7495" t="s">
        <v>828</v>
      </c>
      <c r="L7495" t="s">
        <v>600</v>
      </c>
      <c r="M7495" t="s">
        <v>829</v>
      </c>
      <c r="N7495" t="s">
        <v>829</v>
      </c>
      <c r="O7495" t="s">
        <v>829</v>
      </c>
      <c r="P7495">
        <v>0</v>
      </c>
      <c r="Q7495">
        <v>0</v>
      </c>
      <c r="R7495" t="s">
        <v>829</v>
      </c>
      <c r="S7495">
        <v>0</v>
      </c>
      <c r="T7495">
        <v>0</v>
      </c>
      <c r="U7495">
        <v>0</v>
      </c>
      <c r="V7495">
        <v>0</v>
      </c>
    </row>
    <row r="7496" spans="1:22" x14ac:dyDescent="0.3">
      <c r="A7496">
        <v>202223</v>
      </c>
      <c r="B7496" t="s">
        <v>820</v>
      </c>
      <c r="C7496" t="s">
        <v>821</v>
      </c>
      <c r="D7496" t="s">
        <v>822</v>
      </c>
      <c r="E7496" t="s">
        <v>823</v>
      </c>
      <c r="F7496" t="s">
        <v>912</v>
      </c>
      <c r="G7496" t="s">
        <v>913</v>
      </c>
      <c r="H7496" t="s">
        <v>1026</v>
      </c>
      <c r="I7496">
        <v>391</v>
      </c>
      <c r="J7496" t="s">
        <v>1027</v>
      </c>
      <c r="K7496" t="s">
        <v>828</v>
      </c>
      <c r="L7496" t="s">
        <v>600</v>
      </c>
      <c r="M7496" t="s">
        <v>829</v>
      </c>
      <c r="N7496" t="s">
        <v>829</v>
      </c>
      <c r="O7496" t="s">
        <v>829</v>
      </c>
      <c r="P7496">
        <v>0</v>
      </c>
      <c r="Q7496">
        <v>0</v>
      </c>
      <c r="R7496" t="s">
        <v>829</v>
      </c>
      <c r="S7496">
        <v>0</v>
      </c>
      <c r="T7496">
        <v>0</v>
      </c>
      <c r="U7496">
        <v>0</v>
      </c>
      <c r="V7496">
        <v>0</v>
      </c>
    </row>
    <row r="7497" spans="1:22" x14ac:dyDescent="0.3">
      <c r="A7497">
        <v>202324</v>
      </c>
      <c r="B7497" t="s">
        <v>820</v>
      </c>
      <c r="C7497" t="s">
        <v>821</v>
      </c>
      <c r="D7497" t="s">
        <v>822</v>
      </c>
      <c r="E7497" t="s">
        <v>823</v>
      </c>
      <c r="F7497" t="s">
        <v>912</v>
      </c>
      <c r="G7497" t="s">
        <v>913</v>
      </c>
      <c r="H7497" t="s">
        <v>1026</v>
      </c>
      <c r="I7497">
        <v>391</v>
      </c>
      <c r="J7497" t="s">
        <v>1027</v>
      </c>
      <c r="K7497" t="s">
        <v>828</v>
      </c>
      <c r="L7497" t="s">
        <v>600</v>
      </c>
      <c r="M7497" t="s">
        <v>829</v>
      </c>
      <c r="N7497" t="s">
        <v>829</v>
      </c>
      <c r="O7497" t="s">
        <v>829</v>
      </c>
      <c r="P7497">
        <v>0</v>
      </c>
      <c r="Q7497">
        <v>0</v>
      </c>
      <c r="R7497" t="s">
        <v>829</v>
      </c>
      <c r="S7497">
        <v>0</v>
      </c>
      <c r="T7497">
        <v>0</v>
      </c>
      <c r="U7497">
        <v>0</v>
      </c>
      <c r="V7497">
        <v>0</v>
      </c>
    </row>
    <row r="7498" spans="1:22" x14ac:dyDescent="0.3">
      <c r="A7498">
        <v>202122</v>
      </c>
      <c r="B7498" t="s">
        <v>820</v>
      </c>
      <c r="C7498" t="s">
        <v>821</v>
      </c>
      <c r="D7498" t="s">
        <v>822</v>
      </c>
      <c r="E7498" t="s">
        <v>823</v>
      </c>
      <c r="F7498" t="s">
        <v>912</v>
      </c>
      <c r="G7498" t="s">
        <v>913</v>
      </c>
      <c r="H7498" t="s">
        <v>1026</v>
      </c>
      <c r="I7498">
        <v>391</v>
      </c>
      <c r="J7498" t="s">
        <v>1027</v>
      </c>
      <c r="K7498" t="s">
        <v>828</v>
      </c>
      <c r="L7498" t="s">
        <v>247</v>
      </c>
      <c r="M7498">
        <v>0</v>
      </c>
      <c r="N7498">
        <v>0</v>
      </c>
      <c r="O7498">
        <v>0</v>
      </c>
      <c r="P7498">
        <v>0</v>
      </c>
      <c r="Q7498">
        <v>0</v>
      </c>
      <c r="R7498">
        <v>0</v>
      </c>
      <c r="S7498">
        <v>0</v>
      </c>
      <c r="T7498">
        <v>0</v>
      </c>
      <c r="U7498">
        <v>0</v>
      </c>
      <c r="V7498">
        <v>0</v>
      </c>
    </row>
    <row r="7499" spans="1:22" x14ac:dyDescent="0.3">
      <c r="A7499">
        <v>202223</v>
      </c>
      <c r="B7499" t="s">
        <v>820</v>
      </c>
      <c r="C7499" t="s">
        <v>821</v>
      </c>
      <c r="D7499" t="s">
        <v>822</v>
      </c>
      <c r="E7499" t="s">
        <v>823</v>
      </c>
      <c r="F7499" t="s">
        <v>912</v>
      </c>
      <c r="G7499" t="s">
        <v>913</v>
      </c>
      <c r="H7499" t="s">
        <v>1026</v>
      </c>
      <c r="I7499">
        <v>391</v>
      </c>
      <c r="J7499" t="s">
        <v>1027</v>
      </c>
      <c r="K7499" t="s">
        <v>828</v>
      </c>
      <c r="L7499" t="s">
        <v>247</v>
      </c>
      <c r="M7499">
        <v>0</v>
      </c>
      <c r="N7499">
        <v>0</v>
      </c>
      <c r="O7499">
        <v>0</v>
      </c>
      <c r="P7499">
        <v>0</v>
      </c>
      <c r="Q7499">
        <v>0</v>
      </c>
      <c r="R7499">
        <v>0</v>
      </c>
      <c r="S7499">
        <v>0</v>
      </c>
      <c r="T7499">
        <v>0</v>
      </c>
      <c r="U7499">
        <v>0</v>
      </c>
      <c r="V7499">
        <v>0</v>
      </c>
    </row>
    <row r="7500" spans="1:22" x14ac:dyDescent="0.3">
      <c r="A7500">
        <v>202324</v>
      </c>
      <c r="B7500" t="s">
        <v>820</v>
      </c>
      <c r="C7500" t="s">
        <v>821</v>
      </c>
      <c r="D7500" t="s">
        <v>822</v>
      </c>
      <c r="E7500" t="s">
        <v>823</v>
      </c>
      <c r="F7500" t="s">
        <v>912</v>
      </c>
      <c r="G7500" t="s">
        <v>913</v>
      </c>
      <c r="H7500" t="s">
        <v>1026</v>
      </c>
      <c r="I7500">
        <v>391</v>
      </c>
      <c r="J7500" t="s">
        <v>1027</v>
      </c>
      <c r="K7500" t="s">
        <v>828</v>
      </c>
      <c r="L7500" t="s">
        <v>247</v>
      </c>
      <c r="M7500">
        <v>0</v>
      </c>
      <c r="N7500">
        <v>0</v>
      </c>
      <c r="O7500">
        <v>0</v>
      </c>
      <c r="P7500">
        <v>0</v>
      </c>
      <c r="Q7500">
        <v>0</v>
      </c>
      <c r="R7500">
        <v>0</v>
      </c>
      <c r="S7500">
        <v>0</v>
      </c>
      <c r="T7500">
        <v>0</v>
      </c>
      <c r="U7500">
        <v>0</v>
      </c>
      <c r="V7500">
        <v>0</v>
      </c>
    </row>
    <row r="7501" spans="1:22" x14ac:dyDescent="0.3">
      <c r="A7501">
        <v>202122</v>
      </c>
      <c r="B7501" t="s">
        <v>820</v>
      </c>
      <c r="C7501" t="s">
        <v>821</v>
      </c>
      <c r="D7501" t="s">
        <v>822</v>
      </c>
      <c r="E7501" t="s">
        <v>823</v>
      </c>
      <c r="F7501" t="s">
        <v>912</v>
      </c>
      <c r="G7501" t="s">
        <v>913</v>
      </c>
      <c r="H7501" t="s">
        <v>1026</v>
      </c>
      <c r="I7501">
        <v>391</v>
      </c>
      <c r="J7501" t="s">
        <v>1027</v>
      </c>
      <c r="K7501" t="s">
        <v>828</v>
      </c>
      <c r="L7501" t="s">
        <v>833</v>
      </c>
      <c r="M7501">
        <v>21628792</v>
      </c>
      <c r="N7501">
        <v>61099264</v>
      </c>
      <c r="O7501">
        <v>7765174</v>
      </c>
      <c r="P7501">
        <v>23125737</v>
      </c>
      <c r="Q7501">
        <v>1524834</v>
      </c>
      <c r="R7501">
        <v>344429</v>
      </c>
      <c r="S7501">
        <v>117076833</v>
      </c>
      <c r="T7501">
        <v>0</v>
      </c>
      <c r="U7501">
        <v>117076833</v>
      </c>
      <c r="V7501" t="s">
        <v>834</v>
      </c>
    </row>
    <row r="7502" spans="1:22" x14ac:dyDescent="0.3">
      <c r="A7502">
        <v>202223</v>
      </c>
      <c r="B7502" t="s">
        <v>820</v>
      </c>
      <c r="C7502" t="s">
        <v>821</v>
      </c>
      <c r="D7502" t="s">
        <v>822</v>
      </c>
      <c r="E7502" t="s">
        <v>823</v>
      </c>
      <c r="F7502" t="s">
        <v>912</v>
      </c>
      <c r="G7502" t="s">
        <v>913</v>
      </c>
      <c r="H7502" t="s">
        <v>1026</v>
      </c>
      <c r="I7502">
        <v>391</v>
      </c>
      <c r="J7502" t="s">
        <v>1027</v>
      </c>
      <c r="K7502" t="s">
        <v>828</v>
      </c>
      <c r="L7502" t="s">
        <v>833</v>
      </c>
      <c r="M7502">
        <v>21456984</v>
      </c>
      <c r="N7502">
        <v>58300657</v>
      </c>
      <c r="O7502">
        <v>9453037</v>
      </c>
      <c r="P7502">
        <v>25847776</v>
      </c>
      <c r="Q7502">
        <v>3773712</v>
      </c>
      <c r="R7502">
        <v>339598</v>
      </c>
      <c r="S7502">
        <v>120784824</v>
      </c>
      <c r="T7502">
        <v>170310</v>
      </c>
      <c r="U7502">
        <v>120614514</v>
      </c>
      <c r="V7502" t="s">
        <v>834</v>
      </c>
    </row>
    <row r="7503" spans="1:22" x14ac:dyDescent="0.3">
      <c r="A7503">
        <v>202324</v>
      </c>
      <c r="B7503" t="s">
        <v>820</v>
      </c>
      <c r="C7503" t="s">
        <v>821</v>
      </c>
      <c r="D7503" t="s">
        <v>822</v>
      </c>
      <c r="E7503" t="s">
        <v>823</v>
      </c>
      <c r="F7503" t="s">
        <v>912</v>
      </c>
      <c r="G7503" t="s">
        <v>913</v>
      </c>
      <c r="H7503" t="s">
        <v>1026</v>
      </c>
      <c r="I7503">
        <v>391</v>
      </c>
      <c r="J7503" t="s">
        <v>1027</v>
      </c>
      <c r="K7503" t="s">
        <v>828</v>
      </c>
      <c r="L7503" t="s">
        <v>833</v>
      </c>
      <c r="M7503">
        <v>22870693</v>
      </c>
      <c r="N7503">
        <v>59320085</v>
      </c>
      <c r="O7503">
        <v>10852014</v>
      </c>
      <c r="P7503">
        <v>27617550</v>
      </c>
      <c r="Q7503">
        <v>5356316</v>
      </c>
      <c r="R7503">
        <v>680691</v>
      </c>
      <c r="S7503">
        <v>128494460</v>
      </c>
      <c r="T7503">
        <v>145108</v>
      </c>
      <c r="U7503">
        <v>128349352</v>
      </c>
      <c r="V7503" t="s">
        <v>834</v>
      </c>
    </row>
    <row r="7504" spans="1:22" x14ac:dyDescent="0.3">
      <c r="A7504">
        <v>202122</v>
      </c>
      <c r="B7504" t="s">
        <v>820</v>
      </c>
      <c r="C7504" t="s">
        <v>821</v>
      </c>
      <c r="D7504" t="s">
        <v>822</v>
      </c>
      <c r="E7504" t="s">
        <v>823</v>
      </c>
      <c r="F7504" t="s">
        <v>912</v>
      </c>
      <c r="G7504" t="s">
        <v>913</v>
      </c>
      <c r="H7504" t="s">
        <v>1026</v>
      </c>
      <c r="I7504">
        <v>391</v>
      </c>
      <c r="J7504" t="s">
        <v>1027</v>
      </c>
      <c r="K7504" t="s">
        <v>835</v>
      </c>
      <c r="L7504" t="s">
        <v>836</v>
      </c>
      <c r="M7504" t="s">
        <v>829</v>
      </c>
      <c r="N7504" t="s">
        <v>829</v>
      </c>
      <c r="O7504" t="s">
        <v>829</v>
      </c>
      <c r="P7504" t="s">
        <v>829</v>
      </c>
      <c r="Q7504" t="s">
        <v>829</v>
      </c>
      <c r="R7504" t="s">
        <v>829</v>
      </c>
      <c r="S7504">
        <v>116806314</v>
      </c>
      <c r="T7504" t="s">
        <v>829</v>
      </c>
      <c r="U7504" t="s">
        <v>829</v>
      </c>
      <c r="V7504" t="s">
        <v>834</v>
      </c>
    </row>
    <row r="7505" spans="1:22" x14ac:dyDescent="0.3">
      <c r="A7505">
        <v>202223</v>
      </c>
      <c r="B7505" t="s">
        <v>820</v>
      </c>
      <c r="C7505" t="s">
        <v>821</v>
      </c>
      <c r="D7505" t="s">
        <v>822</v>
      </c>
      <c r="E7505" t="s">
        <v>823</v>
      </c>
      <c r="F7505" t="s">
        <v>912</v>
      </c>
      <c r="G7505" t="s">
        <v>913</v>
      </c>
      <c r="H7505" t="s">
        <v>1026</v>
      </c>
      <c r="I7505">
        <v>391</v>
      </c>
      <c r="J7505" t="s">
        <v>1027</v>
      </c>
      <c r="K7505" t="s">
        <v>835</v>
      </c>
      <c r="L7505" t="s">
        <v>836</v>
      </c>
      <c r="M7505" t="s">
        <v>829</v>
      </c>
      <c r="N7505" t="s">
        <v>829</v>
      </c>
      <c r="O7505" t="s">
        <v>829</v>
      </c>
      <c r="P7505" t="s">
        <v>829</v>
      </c>
      <c r="Q7505" t="s">
        <v>829</v>
      </c>
      <c r="R7505" t="s">
        <v>829</v>
      </c>
      <c r="S7505">
        <v>119812372</v>
      </c>
      <c r="T7505" t="s">
        <v>829</v>
      </c>
      <c r="U7505" t="s">
        <v>829</v>
      </c>
      <c r="V7505" t="s">
        <v>834</v>
      </c>
    </row>
    <row r="7506" spans="1:22" x14ac:dyDescent="0.3">
      <c r="A7506">
        <v>202324</v>
      </c>
      <c r="B7506" t="s">
        <v>820</v>
      </c>
      <c r="C7506" t="s">
        <v>821</v>
      </c>
      <c r="D7506" t="s">
        <v>822</v>
      </c>
      <c r="E7506" t="s">
        <v>823</v>
      </c>
      <c r="F7506" t="s">
        <v>912</v>
      </c>
      <c r="G7506" t="s">
        <v>913</v>
      </c>
      <c r="H7506" t="s">
        <v>1026</v>
      </c>
      <c r="I7506">
        <v>391</v>
      </c>
      <c r="J7506" t="s">
        <v>1027</v>
      </c>
      <c r="K7506" t="s">
        <v>835</v>
      </c>
      <c r="L7506" t="s">
        <v>836</v>
      </c>
      <c r="M7506" t="s">
        <v>829</v>
      </c>
      <c r="N7506" t="s">
        <v>829</v>
      </c>
      <c r="O7506" t="s">
        <v>829</v>
      </c>
      <c r="P7506" t="s">
        <v>829</v>
      </c>
      <c r="Q7506" t="s">
        <v>829</v>
      </c>
      <c r="R7506" t="s">
        <v>829</v>
      </c>
      <c r="S7506">
        <v>125501353</v>
      </c>
      <c r="T7506" t="s">
        <v>829</v>
      </c>
      <c r="U7506" t="s">
        <v>829</v>
      </c>
      <c r="V7506" t="s">
        <v>834</v>
      </c>
    </row>
    <row r="7507" spans="1:22" x14ac:dyDescent="0.3">
      <c r="A7507">
        <v>202122</v>
      </c>
      <c r="B7507" t="s">
        <v>820</v>
      </c>
      <c r="C7507" t="s">
        <v>821</v>
      </c>
      <c r="D7507" t="s">
        <v>822</v>
      </c>
      <c r="E7507" t="s">
        <v>823</v>
      </c>
      <c r="F7507" t="s">
        <v>912</v>
      </c>
      <c r="G7507" t="s">
        <v>913</v>
      </c>
      <c r="H7507" t="s">
        <v>1026</v>
      </c>
      <c r="I7507">
        <v>391</v>
      </c>
      <c r="J7507" t="s">
        <v>1027</v>
      </c>
      <c r="K7507" t="s">
        <v>835</v>
      </c>
      <c r="L7507" t="s">
        <v>837</v>
      </c>
      <c r="M7507" t="s">
        <v>829</v>
      </c>
      <c r="N7507" t="s">
        <v>829</v>
      </c>
      <c r="O7507" t="s">
        <v>829</v>
      </c>
      <c r="P7507" t="s">
        <v>829</v>
      </c>
      <c r="Q7507" t="s">
        <v>829</v>
      </c>
      <c r="R7507" t="s">
        <v>829</v>
      </c>
      <c r="S7507">
        <v>-477312</v>
      </c>
      <c r="T7507" t="s">
        <v>829</v>
      </c>
      <c r="U7507" t="s">
        <v>829</v>
      </c>
      <c r="V7507" t="s">
        <v>834</v>
      </c>
    </row>
    <row r="7508" spans="1:22" x14ac:dyDescent="0.3">
      <c r="A7508">
        <v>202223</v>
      </c>
      <c r="B7508" t="s">
        <v>820</v>
      </c>
      <c r="C7508" t="s">
        <v>821</v>
      </c>
      <c r="D7508" t="s">
        <v>822</v>
      </c>
      <c r="E7508" t="s">
        <v>823</v>
      </c>
      <c r="F7508" t="s">
        <v>912</v>
      </c>
      <c r="G7508" t="s">
        <v>913</v>
      </c>
      <c r="H7508" t="s">
        <v>1026</v>
      </c>
      <c r="I7508">
        <v>391</v>
      </c>
      <c r="J7508" t="s">
        <v>1027</v>
      </c>
      <c r="K7508" t="s">
        <v>835</v>
      </c>
      <c r="L7508" t="s">
        <v>837</v>
      </c>
      <c r="M7508" t="s">
        <v>829</v>
      </c>
      <c r="N7508" t="s">
        <v>829</v>
      </c>
      <c r="O7508" t="s">
        <v>829</v>
      </c>
      <c r="P7508" t="s">
        <v>829</v>
      </c>
      <c r="Q7508" t="s">
        <v>829</v>
      </c>
      <c r="R7508" t="s">
        <v>829</v>
      </c>
      <c r="S7508">
        <v>-48518</v>
      </c>
      <c r="T7508" t="s">
        <v>829</v>
      </c>
      <c r="U7508" t="s">
        <v>829</v>
      </c>
      <c r="V7508">
        <v>0</v>
      </c>
    </row>
    <row r="7509" spans="1:22" x14ac:dyDescent="0.3">
      <c r="A7509">
        <v>202324</v>
      </c>
      <c r="B7509" t="s">
        <v>820</v>
      </c>
      <c r="C7509" t="s">
        <v>821</v>
      </c>
      <c r="D7509" t="s">
        <v>822</v>
      </c>
      <c r="E7509" t="s">
        <v>823</v>
      </c>
      <c r="F7509" t="s">
        <v>912</v>
      </c>
      <c r="G7509" t="s">
        <v>913</v>
      </c>
      <c r="H7509" t="s">
        <v>1026</v>
      </c>
      <c r="I7509">
        <v>391</v>
      </c>
      <c r="J7509" t="s">
        <v>1027</v>
      </c>
      <c r="K7509" t="s">
        <v>835</v>
      </c>
      <c r="L7509" t="s">
        <v>837</v>
      </c>
      <c r="M7509" t="s">
        <v>829</v>
      </c>
      <c r="N7509" t="s">
        <v>829</v>
      </c>
      <c r="O7509" t="s">
        <v>829</v>
      </c>
      <c r="P7509" t="s">
        <v>829</v>
      </c>
      <c r="Q7509" t="s">
        <v>829</v>
      </c>
      <c r="R7509" t="s">
        <v>829</v>
      </c>
      <c r="S7509">
        <v>-75380</v>
      </c>
      <c r="T7509" t="s">
        <v>829</v>
      </c>
      <c r="U7509" t="s">
        <v>829</v>
      </c>
      <c r="V7509">
        <v>0</v>
      </c>
    </row>
    <row r="7510" spans="1:22" x14ac:dyDescent="0.3">
      <c r="A7510">
        <v>202122</v>
      </c>
      <c r="B7510" t="s">
        <v>820</v>
      </c>
      <c r="C7510" t="s">
        <v>821</v>
      </c>
      <c r="D7510" t="s">
        <v>822</v>
      </c>
      <c r="E7510" t="s">
        <v>823</v>
      </c>
      <c r="F7510" t="s">
        <v>912</v>
      </c>
      <c r="G7510" t="s">
        <v>913</v>
      </c>
      <c r="H7510" t="s">
        <v>1026</v>
      </c>
      <c r="I7510">
        <v>391</v>
      </c>
      <c r="J7510" t="s">
        <v>1027</v>
      </c>
      <c r="K7510" t="s">
        <v>835</v>
      </c>
      <c r="L7510" t="s">
        <v>838</v>
      </c>
      <c r="M7510" t="s">
        <v>829</v>
      </c>
      <c r="N7510" t="s">
        <v>829</v>
      </c>
      <c r="O7510" t="s">
        <v>829</v>
      </c>
      <c r="P7510" t="s">
        <v>829</v>
      </c>
      <c r="Q7510" t="s">
        <v>829</v>
      </c>
      <c r="R7510" t="s">
        <v>829</v>
      </c>
      <c r="S7510">
        <v>11346752</v>
      </c>
      <c r="T7510" t="s">
        <v>829</v>
      </c>
      <c r="U7510" t="s">
        <v>829</v>
      </c>
      <c r="V7510" t="s">
        <v>834</v>
      </c>
    </row>
    <row r="7511" spans="1:22" x14ac:dyDescent="0.3">
      <c r="A7511">
        <v>202223</v>
      </c>
      <c r="B7511" t="s">
        <v>820</v>
      </c>
      <c r="C7511" t="s">
        <v>821</v>
      </c>
      <c r="D7511" t="s">
        <v>822</v>
      </c>
      <c r="E7511" t="s">
        <v>823</v>
      </c>
      <c r="F7511" t="s">
        <v>912</v>
      </c>
      <c r="G7511" t="s">
        <v>913</v>
      </c>
      <c r="H7511" t="s">
        <v>1026</v>
      </c>
      <c r="I7511">
        <v>391</v>
      </c>
      <c r="J7511" t="s">
        <v>1027</v>
      </c>
      <c r="K7511" t="s">
        <v>835</v>
      </c>
      <c r="L7511" t="s">
        <v>838</v>
      </c>
      <c r="M7511" t="s">
        <v>829</v>
      </c>
      <c r="N7511" t="s">
        <v>829</v>
      </c>
      <c r="O7511" t="s">
        <v>829</v>
      </c>
      <c r="P7511" t="s">
        <v>829</v>
      </c>
      <c r="Q7511" t="s">
        <v>829</v>
      </c>
      <c r="R7511" t="s">
        <v>829</v>
      </c>
      <c r="S7511">
        <v>10605162</v>
      </c>
      <c r="T7511" t="s">
        <v>829</v>
      </c>
      <c r="U7511" t="s">
        <v>829</v>
      </c>
      <c r="V7511" t="s">
        <v>834</v>
      </c>
    </row>
    <row r="7512" spans="1:22" x14ac:dyDescent="0.3">
      <c r="A7512">
        <v>202324</v>
      </c>
      <c r="B7512" t="s">
        <v>820</v>
      </c>
      <c r="C7512" t="s">
        <v>821</v>
      </c>
      <c r="D7512" t="s">
        <v>822</v>
      </c>
      <c r="E7512" t="s">
        <v>823</v>
      </c>
      <c r="F7512" t="s">
        <v>912</v>
      </c>
      <c r="G7512" t="s">
        <v>913</v>
      </c>
      <c r="H7512" t="s">
        <v>1026</v>
      </c>
      <c r="I7512">
        <v>391</v>
      </c>
      <c r="J7512" t="s">
        <v>1027</v>
      </c>
      <c r="K7512" t="s">
        <v>835</v>
      </c>
      <c r="L7512" t="s">
        <v>838</v>
      </c>
      <c r="M7512" t="s">
        <v>829</v>
      </c>
      <c r="N7512" t="s">
        <v>829</v>
      </c>
      <c r="O7512" t="s">
        <v>829</v>
      </c>
      <c r="P7512" t="s">
        <v>829</v>
      </c>
      <c r="Q7512" t="s">
        <v>829</v>
      </c>
      <c r="R7512" t="s">
        <v>829</v>
      </c>
      <c r="S7512">
        <v>9754502</v>
      </c>
      <c r="T7512" t="s">
        <v>829</v>
      </c>
      <c r="U7512" t="s">
        <v>829</v>
      </c>
      <c r="V7512" t="s">
        <v>834</v>
      </c>
    </row>
    <row r="7513" spans="1:22" x14ac:dyDescent="0.3">
      <c r="A7513">
        <v>202122</v>
      </c>
      <c r="B7513" t="s">
        <v>820</v>
      </c>
      <c r="C7513" t="s">
        <v>821</v>
      </c>
      <c r="D7513" t="s">
        <v>822</v>
      </c>
      <c r="E7513" t="s">
        <v>823</v>
      </c>
      <c r="F7513" t="s">
        <v>912</v>
      </c>
      <c r="G7513" t="s">
        <v>913</v>
      </c>
      <c r="H7513" t="s">
        <v>1026</v>
      </c>
      <c r="I7513">
        <v>391</v>
      </c>
      <c r="J7513" t="s">
        <v>1027</v>
      </c>
      <c r="K7513" t="s">
        <v>835</v>
      </c>
      <c r="L7513" t="s">
        <v>839</v>
      </c>
      <c r="M7513" t="s">
        <v>829</v>
      </c>
      <c r="N7513" t="s">
        <v>829</v>
      </c>
      <c r="O7513" t="s">
        <v>829</v>
      </c>
      <c r="P7513" t="s">
        <v>829</v>
      </c>
      <c r="Q7513" t="s">
        <v>829</v>
      </c>
      <c r="R7513" t="s">
        <v>829</v>
      </c>
      <c r="S7513">
        <v>-10605000</v>
      </c>
      <c r="T7513" t="s">
        <v>829</v>
      </c>
      <c r="U7513" t="s">
        <v>829</v>
      </c>
      <c r="V7513" t="s">
        <v>834</v>
      </c>
    </row>
    <row r="7514" spans="1:22" x14ac:dyDescent="0.3">
      <c r="A7514">
        <v>202223</v>
      </c>
      <c r="B7514" t="s">
        <v>820</v>
      </c>
      <c r="C7514" t="s">
        <v>821</v>
      </c>
      <c r="D7514" t="s">
        <v>822</v>
      </c>
      <c r="E7514" t="s">
        <v>823</v>
      </c>
      <c r="F7514" t="s">
        <v>912</v>
      </c>
      <c r="G7514" t="s">
        <v>913</v>
      </c>
      <c r="H7514" t="s">
        <v>1026</v>
      </c>
      <c r="I7514">
        <v>391</v>
      </c>
      <c r="J7514" t="s">
        <v>1027</v>
      </c>
      <c r="K7514" t="s">
        <v>835</v>
      </c>
      <c r="L7514" t="s">
        <v>839</v>
      </c>
      <c r="M7514" t="s">
        <v>829</v>
      </c>
      <c r="N7514" t="s">
        <v>829</v>
      </c>
      <c r="O7514" t="s">
        <v>829</v>
      </c>
      <c r="P7514" t="s">
        <v>829</v>
      </c>
      <c r="Q7514" t="s">
        <v>829</v>
      </c>
      <c r="R7514" t="s">
        <v>829</v>
      </c>
      <c r="S7514">
        <v>-9754502</v>
      </c>
      <c r="T7514" t="s">
        <v>829</v>
      </c>
      <c r="U7514" t="s">
        <v>829</v>
      </c>
      <c r="V7514" t="s">
        <v>834</v>
      </c>
    </row>
    <row r="7515" spans="1:22" x14ac:dyDescent="0.3">
      <c r="A7515">
        <v>202324</v>
      </c>
      <c r="B7515" t="s">
        <v>820</v>
      </c>
      <c r="C7515" t="s">
        <v>821</v>
      </c>
      <c r="D7515" t="s">
        <v>822</v>
      </c>
      <c r="E7515" t="s">
        <v>823</v>
      </c>
      <c r="F7515" t="s">
        <v>912</v>
      </c>
      <c r="G7515" t="s">
        <v>913</v>
      </c>
      <c r="H7515" t="s">
        <v>1026</v>
      </c>
      <c r="I7515">
        <v>391</v>
      </c>
      <c r="J7515" t="s">
        <v>1027</v>
      </c>
      <c r="K7515" t="s">
        <v>835</v>
      </c>
      <c r="L7515" t="s">
        <v>839</v>
      </c>
      <c r="M7515" t="s">
        <v>829</v>
      </c>
      <c r="N7515" t="s">
        <v>829</v>
      </c>
      <c r="O7515" t="s">
        <v>829</v>
      </c>
      <c r="P7515" t="s">
        <v>829</v>
      </c>
      <c r="Q7515" t="s">
        <v>829</v>
      </c>
      <c r="R7515" t="s">
        <v>829</v>
      </c>
      <c r="S7515">
        <v>-6844141</v>
      </c>
      <c r="T7515" t="s">
        <v>829</v>
      </c>
      <c r="U7515" t="s">
        <v>829</v>
      </c>
      <c r="V7515" t="s">
        <v>834</v>
      </c>
    </row>
    <row r="7516" spans="1:22" x14ac:dyDescent="0.3">
      <c r="A7516">
        <v>202122</v>
      </c>
      <c r="B7516" t="s">
        <v>820</v>
      </c>
      <c r="C7516" t="s">
        <v>821</v>
      </c>
      <c r="D7516" t="s">
        <v>822</v>
      </c>
      <c r="E7516" t="s">
        <v>823</v>
      </c>
      <c r="F7516" t="s">
        <v>912</v>
      </c>
      <c r="G7516" t="s">
        <v>913</v>
      </c>
      <c r="H7516" t="s">
        <v>1026</v>
      </c>
      <c r="I7516">
        <v>391</v>
      </c>
      <c r="J7516" t="s">
        <v>1027</v>
      </c>
      <c r="K7516" t="s">
        <v>835</v>
      </c>
      <c r="L7516" t="s">
        <v>840</v>
      </c>
      <c r="M7516" t="s">
        <v>829</v>
      </c>
      <c r="N7516" t="s">
        <v>829</v>
      </c>
      <c r="O7516" t="s">
        <v>829</v>
      </c>
      <c r="P7516" t="s">
        <v>829</v>
      </c>
      <c r="Q7516" t="s">
        <v>829</v>
      </c>
      <c r="R7516" t="s">
        <v>829</v>
      </c>
      <c r="S7516">
        <v>0</v>
      </c>
      <c r="T7516" t="s">
        <v>829</v>
      </c>
      <c r="U7516" t="s">
        <v>829</v>
      </c>
      <c r="V7516" t="s">
        <v>834</v>
      </c>
    </row>
    <row r="7517" spans="1:22" x14ac:dyDescent="0.3">
      <c r="A7517">
        <v>202223</v>
      </c>
      <c r="B7517" t="s">
        <v>820</v>
      </c>
      <c r="C7517" t="s">
        <v>821</v>
      </c>
      <c r="D7517" t="s">
        <v>822</v>
      </c>
      <c r="E7517" t="s">
        <v>823</v>
      </c>
      <c r="F7517" t="s">
        <v>912</v>
      </c>
      <c r="G7517" t="s">
        <v>913</v>
      </c>
      <c r="H7517" t="s">
        <v>1026</v>
      </c>
      <c r="I7517">
        <v>391</v>
      </c>
      <c r="J7517" t="s">
        <v>1027</v>
      </c>
      <c r="K7517" t="s">
        <v>835</v>
      </c>
      <c r="L7517" t="s">
        <v>840</v>
      </c>
      <c r="M7517" t="s">
        <v>829</v>
      </c>
      <c r="N7517" t="s">
        <v>829</v>
      </c>
      <c r="O7517" t="s">
        <v>829</v>
      </c>
      <c r="P7517" t="s">
        <v>829</v>
      </c>
      <c r="Q7517" t="s">
        <v>829</v>
      </c>
      <c r="R7517" t="s">
        <v>829</v>
      </c>
      <c r="S7517">
        <v>0</v>
      </c>
      <c r="T7517" t="s">
        <v>829</v>
      </c>
      <c r="U7517" t="s">
        <v>829</v>
      </c>
      <c r="V7517" t="s">
        <v>834</v>
      </c>
    </row>
    <row r="7518" spans="1:22" x14ac:dyDescent="0.3">
      <c r="A7518">
        <v>202324</v>
      </c>
      <c r="B7518" t="s">
        <v>820</v>
      </c>
      <c r="C7518" t="s">
        <v>821</v>
      </c>
      <c r="D7518" t="s">
        <v>822</v>
      </c>
      <c r="E7518" t="s">
        <v>823</v>
      </c>
      <c r="F7518" t="s">
        <v>912</v>
      </c>
      <c r="G7518" t="s">
        <v>913</v>
      </c>
      <c r="H7518" t="s">
        <v>1026</v>
      </c>
      <c r="I7518">
        <v>391</v>
      </c>
      <c r="J7518" t="s">
        <v>1027</v>
      </c>
      <c r="K7518" t="s">
        <v>835</v>
      </c>
      <c r="L7518" t="s">
        <v>840</v>
      </c>
      <c r="M7518" t="s">
        <v>829</v>
      </c>
      <c r="N7518" t="s">
        <v>829</v>
      </c>
      <c r="O7518" t="s">
        <v>829</v>
      </c>
      <c r="P7518" t="s">
        <v>829</v>
      </c>
      <c r="Q7518" t="s">
        <v>829</v>
      </c>
      <c r="R7518" t="s">
        <v>829</v>
      </c>
      <c r="S7518">
        <v>0</v>
      </c>
      <c r="T7518" t="s">
        <v>829</v>
      </c>
      <c r="U7518" t="s">
        <v>829</v>
      </c>
      <c r="V7518" t="s">
        <v>834</v>
      </c>
    </row>
    <row r="7519" spans="1:22" x14ac:dyDescent="0.3">
      <c r="A7519">
        <v>202122</v>
      </c>
      <c r="B7519" t="s">
        <v>820</v>
      </c>
      <c r="C7519" t="s">
        <v>821</v>
      </c>
      <c r="D7519" t="s">
        <v>822</v>
      </c>
      <c r="E7519" t="s">
        <v>823</v>
      </c>
      <c r="F7519" t="s">
        <v>912</v>
      </c>
      <c r="G7519" t="s">
        <v>913</v>
      </c>
      <c r="H7519" t="s">
        <v>1026</v>
      </c>
      <c r="I7519">
        <v>391</v>
      </c>
      <c r="J7519" t="s">
        <v>1027</v>
      </c>
      <c r="K7519" t="s">
        <v>835</v>
      </c>
      <c r="L7519" t="s">
        <v>841</v>
      </c>
      <c r="M7519" t="s">
        <v>829</v>
      </c>
      <c r="N7519" t="s">
        <v>829</v>
      </c>
      <c r="O7519" t="s">
        <v>829</v>
      </c>
      <c r="P7519" t="s">
        <v>829</v>
      </c>
      <c r="Q7519" t="s">
        <v>829</v>
      </c>
      <c r="R7519" t="s">
        <v>829</v>
      </c>
      <c r="S7519">
        <v>117077011</v>
      </c>
      <c r="T7519" t="s">
        <v>829</v>
      </c>
      <c r="U7519" t="s">
        <v>829</v>
      </c>
      <c r="V7519" t="s">
        <v>834</v>
      </c>
    </row>
    <row r="7520" spans="1:22" x14ac:dyDescent="0.3">
      <c r="A7520">
        <v>202223</v>
      </c>
      <c r="B7520" t="s">
        <v>820</v>
      </c>
      <c r="C7520" t="s">
        <v>821</v>
      </c>
      <c r="D7520" t="s">
        <v>822</v>
      </c>
      <c r="E7520" t="s">
        <v>823</v>
      </c>
      <c r="F7520" t="s">
        <v>912</v>
      </c>
      <c r="G7520" t="s">
        <v>913</v>
      </c>
      <c r="H7520" t="s">
        <v>1026</v>
      </c>
      <c r="I7520">
        <v>391</v>
      </c>
      <c r="J7520" t="s">
        <v>1027</v>
      </c>
      <c r="K7520" t="s">
        <v>835</v>
      </c>
      <c r="L7520" t="s">
        <v>841</v>
      </c>
      <c r="M7520" t="s">
        <v>829</v>
      </c>
      <c r="N7520" t="s">
        <v>829</v>
      </c>
      <c r="O7520" t="s">
        <v>829</v>
      </c>
      <c r="P7520" t="s">
        <v>829</v>
      </c>
      <c r="Q7520" t="s">
        <v>829</v>
      </c>
      <c r="R7520" t="s">
        <v>829</v>
      </c>
      <c r="S7520">
        <v>120624482</v>
      </c>
      <c r="T7520" t="s">
        <v>829</v>
      </c>
      <c r="U7520" t="s">
        <v>829</v>
      </c>
      <c r="V7520" t="s">
        <v>834</v>
      </c>
    </row>
    <row r="7521" spans="1:22" x14ac:dyDescent="0.3">
      <c r="A7521">
        <v>202324</v>
      </c>
      <c r="B7521" t="s">
        <v>820</v>
      </c>
      <c r="C7521" t="s">
        <v>821</v>
      </c>
      <c r="D7521" t="s">
        <v>822</v>
      </c>
      <c r="E7521" t="s">
        <v>823</v>
      </c>
      <c r="F7521" t="s">
        <v>912</v>
      </c>
      <c r="G7521" t="s">
        <v>913</v>
      </c>
      <c r="H7521" t="s">
        <v>1026</v>
      </c>
      <c r="I7521">
        <v>391</v>
      </c>
      <c r="J7521" t="s">
        <v>1027</v>
      </c>
      <c r="K7521" t="s">
        <v>835</v>
      </c>
      <c r="L7521" t="s">
        <v>841</v>
      </c>
      <c r="M7521" t="s">
        <v>829</v>
      </c>
      <c r="N7521" t="s">
        <v>829</v>
      </c>
      <c r="O7521" t="s">
        <v>829</v>
      </c>
      <c r="P7521" t="s">
        <v>829</v>
      </c>
      <c r="Q7521" t="s">
        <v>829</v>
      </c>
      <c r="R7521" t="s">
        <v>829</v>
      </c>
      <c r="S7521">
        <v>128349352</v>
      </c>
      <c r="T7521" t="s">
        <v>829</v>
      </c>
      <c r="U7521" t="s">
        <v>829</v>
      </c>
      <c r="V7521" t="s">
        <v>834</v>
      </c>
    </row>
    <row r="7522" spans="1:22" x14ac:dyDescent="0.3">
      <c r="A7522">
        <v>202122</v>
      </c>
      <c r="B7522" t="s">
        <v>820</v>
      </c>
      <c r="C7522" t="s">
        <v>821</v>
      </c>
      <c r="D7522" t="s">
        <v>822</v>
      </c>
      <c r="E7522" t="s">
        <v>823</v>
      </c>
      <c r="F7522" t="s">
        <v>912</v>
      </c>
      <c r="G7522" t="s">
        <v>913</v>
      </c>
      <c r="H7522" t="s">
        <v>1026</v>
      </c>
      <c r="I7522">
        <v>391</v>
      </c>
      <c r="J7522" t="s">
        <v>1027</v>
      </c>
      <c r="K7522" t="s">
        <v>842</v>
      </c>
      <c r="L7522" t="s">
        <v>238</v>
      </c>
      <c r="M7522" t="s">
        <v>829</v>
      </c>
      <c r="N7522" t="s">
        <v>829</v>
      </c>
      <c r="O7522" t="s">
        <v>829</v>
      </c>
      <c r="P7522" t="s">
        <v>829</v>
      </c>
      <c r="Q7522" t="s">
        <v>829</v>
      </c>
      <c r="R7522" t="s">
        <v>829</v>
      </c>
      <c r="S7522">
        <v>1104345</v>
      </c>
      <c r="T7522">
        <v>115050</v>
      </c>
      <c r="U7522">
        <v>989295</v>
      </c>
      <c r="V7522">
        <v>23</v>
      </c>
    </row>
    <row r="7523" spans="1:22" x14ac:dyDescent="0.3">
      <c r="A7523">
        <v>202223</v>
      </c>
      <c r="B7523" t="s">
        <v>820</v>
      </c>
      <c r="C7523" t="s">
        <v>821</v>
      </c>
      <c r="D7523" t="s">
        <v>822</v>
      </c>
      <c r="E7523" t="s">
        <v>823</v>
      </c>
      <c r="F7523" t="s">
        <v>912</v>
      </c>
      <c r="G7523" t="s">
        <v>913</v>
      </c>
      <c r="H7523" t="s">
        <v>1026</v>
      </c>
      <c r="I7523">
        <v>391</v>
      </c>
      <c r="J7523" t="s">
        <v>1027</v>
      </c>
      <c r="K7523" t="s">
        <v>842</v>
      </c>
      <c r="L7523" t="s">
        <v>238</v>
      </c>
      <c r="M7523" t="s">
        <v>829</v>
      </c>
      <c r="N7523" t="s">
        <v>829</v>
      </c>
      <c r="O7523" t="s">
        <v>829</v>
      </c>
      <c r="P7523" t="s">
        <v>829</v>
      </c>
      <c r="Q7523" t="s">
        <v>829</v>
      </c>
      <c r="R7523" t="s">
        <v>829</v>
      </c>
      <c r="S7523">
        <v>981736</v>
      </c>
      <c r="T7523">
        <v>168470</v>
      </c>
      <c r="U7523">
        <v>813266</v>
      </c>
      <c r="V7523">
        <v>19</v>
      </c>
    </row>
    <row r="7524" spans="1:22" x14ac:dyDescent="0.3">
      <c r="A7524">
        <v>202324</v>
      </c>
      <c r="B7524" t="s">
        <v>820</v>
      </c>
      <c r="C7524" t="s">
        <v>821</v>
      </c>
      <c r="D7524" t="s">
        <v>822</v>
      </c>
      <c r="E7524" t="s">
        <v>823</v>
      </c>
      <c r="F7524" t="s">
        <v>912</v>
      </c>
      <c r="G7524" t="s">
        <v>913</v>
      </c>
      <c r="H7524" t="s">
        <v>1026</v>
      </c>
      <c r="I7524">
        <v>391</v>
      </c>
      <c r="J7524" t="s">
        <v>1027</v>
      </c>
      <c r="K7524" t="s">
        <v>842</v>
      </c>
      <c r="L7524" t="s">
        <v>238</v>
      </c>
      <c r="M7524" t="s">
        <v>829</v>
      </c>
      <c r="N7524" t="s">
        <v>829</v>
      </c>
      <c r="O7524" t="s">
        <v>829</v>
      </c>
      <c r="P7524" t="s">
        <v>829</v>
      </c>
      <c r="Q7524" t="s">
        <v>829</v>
      </c>
      <c r="R7524" t="s">
        <v>829</v>
      </c>
      <c r="S7524">
        <v>1761599</v>
      </c>
      <c r="T7524">
        <v>34600</v>
      </c>
      <c r="U7524">
        <v>1726999</v>
      </c>
      <c r="V7524">
        <v>39</v>
      </c>
    </row>
    <row r="7525" spans="1:22" x14ac:dyDescent="0.3">
      <c r="A7525">
        <v>202122</v>
      </c>
      <c r="B7525" t="s">
        <v>820</v>
      </c>
      <c r="C7525" t="s">
        <v>821</v>
      </c>
      <c r="D7525" t="s">
        <v>822</v>
      </c>
      <c r="E7525" t="s">
        <v>823</v>
      </c>
      <c r="F7525" t="s">
        <v>912</v>
      </c>
      <c r="G7525" t="s">
        <v>913</v>
      </c>
      <c r="H7525" t="s">
        <v>1026</v>
      </c>
      <c r="I7525">
        <v>391</v>
      </c>
      <c r="J7525" t="s">
        <v>1027</v>
      </c>
      <c r="K7525" t="s">
        <v>842</v>
      </c>
      <c r="L7525" t="s">
        <v>240</v>
      </c>
      <c r="M7525" t="s">
        <v>829</v>
      </c>
      <c r="N7525" t="s">
        <v>829</v>
      </c>
      <c r="O7525" t="s">
        <v>829</v>
      </c>
      <c r="P7525" t="s">
        <v>829</v>
      </c>
      <c r="Q7525" t="s">
        <v>829</v>
      </c>
      <c r="R7525" t="s">
        <v>829</v>
      </c>
      <c r="S7525">
        <v>1109422</v>
      </c>
      <c r="T7525">
        <v>42321</v>
      </c>
      <c r="U7525">
        <v>1067100</v>
      </c>
      <c r="V7525">
        <v>25</v>
      </c>
    </row>
    <row r="7526" spans="1:22" x14ac:dyDescent="0.3">
      <c r="A7526">
        <v>202223</v>
      </c>
      <c r="B7526" t="s">
        <v>820</v>
      </c>
      <c r="C7526" t="s">
        <v>821</v>
      </c>
      <c r="D7526" t="s">
        <v>822</v>
      </c>
      <c r="E7526" t="s">
        <v>823</v>
      </c>
      <c r="F7526" t="s">
        <v>912</v>
      </c>
      <c r="G7526" t="s">
        <v>913</v>
      </c>
      <c r="H7526" t="s">
        <v>1026</v>
      </c>
      <c r="I7526">
        <v>391</v>
      </c>
      <c r="J7526" t="s">
        <v>1027</v>
      </c>
      <c r="K7526" t="s">
        <v>842</v>
      </c>
      <c r="L7526" t="s">
        <v>240</v>
      </c>
      <c r="M7526" t="s">
        <v>829</v>
      </c>
      <c r="N7526" t="s">
        <v>829</v>
      </c>
      <c r="O7526" t="s">
        <v>829</v>
      </c>
      <c r="P7526" t="s">
        <v>829</v>
      </c>
      <c r="Q7526" t="s">
        <v>829</v>
      </c>
      <c r="R7526" t="s">
        <v>829</v>
      </c>
      <c r="S7526">
        <v>1280460</v>
      </c>
      <c r="T7526">
        <v>83772</v>
      </c>
      <c r="U7526">
        <v>1196688</v>
      </c>
      <c r="V7526">
        <v>28</v>
      </c>
    </row>
    <row r="7527" spans="1:22" x14ac:dyDescent="0.3">
      <c r="A7527">
        <v>202324</v>
      </c>
      <c r="B7527" t="s">
        <v>820</v>
      </c>
      <c r="C7527" t="s">
        <v>821</v>
      </c>
      <c r="D7527" t="s">
        <v>822</v>
      </c>
      <c r="E7527" t="s">
        <v>823</v>
      </c>
      <c r="F7527" t="s">
        <v>912</v>
      </c>
      <c r="G7527" t="s">
        <v>913</v>
      </c>
      <c r="H7527" t="s">
        <v>1026</v>
      </c>
      <c r="I7527">
        <v>391</v>
      </c>
      <c r="J7527" t="s">
        <v>1027</v>
      </c>
      <c r="K7527" t="s">
        <v>842</v>
      </c>
      <c r="L7527" t="s">
        <v>240</v>
      </c>
      <c r="M7527" t="s">
        <v>829</v>
      </c>
      <c r="N7527" t="s">
        <v>829</v>
      </c>
      <c r="O7527" t="s">
        <v>829</v>
      </c>
      <c r="P7527" t="s">
        <v>829</v>
      </c>
      <c r="Q7527" t="s">
        <v>829</v>
      </c>
      <c r="R7527" t="s">
        <v>829</v>
      </c>
      <c r="S7527">
        <v>1708769</v>
      </c>
      <c r="T7527">
        <v>73869</v>
      </c>
      <c r="U7527">
        <v>1634900</v>
      </c>
      <c r="V7527">
        <v>37</v>
      </c>
    </row>
    <row r="7528" spans="1:22" x14ac:dyDescent="0.3">
      <c r="A7528">
        <v>202122</v>
      </c>
      <c r="B7528" t="s">
        <v>820</v>
      </c>
      <c r="C7528" t="s">
        <v>821</v>
      </c>
      <c r="D7528" t="s">
        <v>822</v>
      </c>
      <c r="E7528" t="s">
        <v>823</v>
      </c>
      <c r="F7528" t="s">
        <v>912</v>
      </c>
      <c r="G7528" t="s">
        <v>913</v>
      </c>
      <c r="H7528" t="s">
        <v>1026</v>
      </c>
      <c r="I7528">
        <v>391</v>
      </c>
      <c r="J7528" t="s">
        <v>1027</v>
      </c>
      <c r="K7528" t="s">
        <v>842</v>
      </c>
      <c r="L7528" t="s">
        <v>843</v>
      </c>
      <c r="M7528" t="s">
        <v>829</v>
      </c>
      <c r="N7528" t="s">
        <v>829</v>
      </c>
      <c r="O7528" t="s">
        <v>829</v>
      </c>
      <c r="P7528" t="s">
        <v>829</v>
      </c>
      <c r="Q7528" t="s">
        <v>829</v>
      </c>
      <c r="R7528" t="s">
        <v>829</v>
      </c>
      <c r="S7528">
        <v>189159</v>
      </c>
      <c r="T7528">
        <v>64967</v>
      </c>
      <c r="U7528">
        <v>124192</v>
      </c>
      <c r="V7528">
        <v>3</v>
      </c>
    </row>
    <row r="7529" spans="1:22" x14ac:dyDescent="0.3">
      <c r="A7529">
        <v>202223</v>
      </c>
      <c r="B7529" t="s">
        <v>820</v>
      </c>
      <c r="C7529" t="s">
        <v>821</v>
      </c>
      <c r="D7529" t="s">
        <v>822</v>
      </c>
      <c r="E7529" t="s">
        <v>823</v>
      </c>
      <c r="F7529" t="s">
        <v>912</v>
      </c>
      <c r="G7529" t="s">
        <v>913</v>
      </c>
      <c r="H7529" t="s">
        <v>1026</v>
      </c>
      <c r="I7529">
        <v>391</v>
      </c>
      <c r="J7529" t="s">
        <v>1027</v>
      </c>
      <c r="K7529" t="s">
        <v>842</v>
      </c>
      <c r="L7529" t="s">
        <v>843</v>
      </c>
      <c r="M7529" t="s">
        <v>829</v>
      </c>
      <c r="N7529" t="s">
        <v>829</v>
      </c>
      <c r="O7529" t="s">
        <v>829</v>
      </c>
      <c r="P7529" t="s">
        <v>829</v>
      </c>
      <c r="Q7529" t="s">
        <v>829</v>
      </c>
      <c r="R7529" t="s">
        <v>829</v>
      </c>
      <c r="S7529">
        <v>189532</v>
      </c>
      <c r="T7529">
        <v>77982</v>
      </c>
      <c r="U7529">
        <v>111550</v>
      </c>
      <c r="V7529">
        <v>3</v>
      </c>
    </row>
    <row r="7530" spans="1:22" x14ac:dyDescent="0.3">
      <c r="A7530">
        <v>202324</v>
      </c>
      <c r="B7530" t="s">
        <v>820</v>
      </c>
      <c r="C7530" t="s">
        <v>821</v>
      </c>
      <c r="D7530" t="s">
        <v>822</v>
      </c>
      <c r="E7530" t="s">
        <v>823</v>
      </c>
      <c r="F7530" t="s">
        <v>912</v>
      </c>
      <c r="G7530" t="s">
        <v>913</v>
      </c>
      <c r="H7530" t="s">
        <v>1026</v>
      </c>
      <c r="I7530">
        <v>391</v>
      </c>
      <c r="J7530" t="s">
        <v>1027</v>
      </c>
      <c r="K7530" t="s">
        <v>842</v>
      </c>
      <c r="L7530" t="s">
        <v>843</v>
      </c>
      <c r="M7530" t="s">
        <v>829</v>
      </c>
      <c r="N7530" t="s">
        <v>829</v>
      </c>
      <c r="O7530" t="s">
        <v>829</v>
      </c>
      <c r="P7530" t="s">
        <v>829</v>
      </c>
      <c r="Q7530" t="s">
        <v>829</v>
      </c>
      <c r="R7530" t="s">
        <v>829</v>
      </c>
      <c r="S7530">
        <v>183506</v>
      </c>
      <c r="T7530">
        <v>48430</v>
      </c>
      <c r="U7530">
        <v>135076</v>
      </c>
      <c r="V7530">
        <v>3</v>
      </c>
    </row>
    <row r="7531" spans="1:22" x14ac:dyDescent="0.3">
      <c r="A7531">
        <v>202122</v>
      </c>
      <c r="B7531" t="s">
        <v>820</v>
      </c>
      <c r="C7531" t="s">
        <v>821</v>
      </c>
      <c r="D7531" t="s">
        <v>822</v>
      </c>
      <c r="E7531" t="s">
        <v>823</v>
      </c>
      <c r="F7531" t="s">
        <v>912</v>
      </c>
      <c r="G7531" t="s">
        <v>913</v>
      </c>
      <c r="H7531" t="s">
        <v>1026</v>
      </c>
      <c r="I7531">
        <v>391</v>
      </c>
      <c r="J7531" t="s">
        <v>1027</v>
      </c>
      <c r="K7531" t="s">
        <v>842</v>
      </c>
      <c r="L7531" t="s">
        <v>249</v>
      </c>
      <c r="M7531">
        <v>78139</v>
      </c>
      <c r="N7531">
        <v>449297</v>
      </c>
      <c r="O7531">
        <v>293020</v>
      </c>
      <c r="P7531">
        <v>3724605</v>
      </c>
      <c r="Q7531">
        <v>0</v>
      </c>
      <c r="R7531" t="s">
        <v>829</v>
      </c>
      <c r="S7531">
        <v>4545060</v>
      </c>
      <c r="T7531">
        <v>780119</v>
      </c>
      <c r="U7531">
        <v>3764940</v>
      </c>
      <c r="V7531">
        <v>87</v>
      </c>
    </row>
    <row r="7532" spans="1:22" x14ac:dyDescent="0.3">
      <c r="A7532">
        <v>202223</v>
      </c>
      <c r="B7532" t="s">
        <v>820</v>
      </c>
      <c r="C7532" t="s">
        <v>821</v>
      </c>
      <c r="D7532" t="s">
        <v>822</v>
      </c>
      <c r="E7532" t="s">
        <v>823</v>
      </c>
      <c r="F7532" t="s">
        <v>912</v>
      </c>
      <c r="G7532" t="s">
        <v>913</v>
      </c>
      <c r="H7532" t="s">
        <v>1026</v>
      </c>
      <c r="I7532">
        <v>391</v>
      </c>
      <c r="J7532" t="s">
        <v>1027</v>
      </c>
      <c r="K7532" t="s">
        <v>842</v>
      </c>
      <c r="L7532" t="s">
        <v>249</v>
      </c>
      <c r="M7532">
        <v>0</v>
      </c>
      <c r="N7532">
        <v>410036</v>
      </c>
      <c r="O7532">
        <v>311062</v>
      </c>
      <c r="P7532">
        <v>5259772</v>
      </c>
      <c r="Q7532">
        <v>0</v>
      </c>
      <c r="R7532" t="s">
        <v>829</v>
      </c>
      <c r="S7532">
        <v>5980870</v>
      </c>
      <c r="T7532">
        <v>1091835</v>
      </c>
      <c r="U7532">
        <v>4889035</v>
      </c>
      <c r="V7532">
        <v>112</v>
      </c>
    </row>
    <row r="7533" spans="1:22" x14ac:dyDescent="0.3">
      <c r="A7533">
        <v>202324</v>
      </c>
      <c r="B7533" t="s">
        <v>820</v>
      </c>
      <c r="C7533" t="s">
        <v>821</v>
      </c>
      <c r="D7533" t="s">
        <v>822</v>
      </c>
      <c r="E7533" t="s">
        <v>823</v>
      </c>
      <c r="F7533" t="s">
        <v>912</v>
      </c>
      <c r="G7533" t="s">
        <v>913</v>
      </c>
      <c r="H7533" t="s">
        <v>1026</v>
      </c>
      <c r="I7533">
        <v>391</v>
      </c>
      <c r="J7533" t="s">
        <v>1027</v>
      </c>
      <c r="K7533" t="s">
        <v>842</v>
      </c>
      <c r="L7533" t="s">
        <v>249</v>
      </c>
      <c r="M7533">
        <v>0</v>
      </c>
      <c r="N7533">
        <v>392935</v>
      </c>
      <c r="O7533">
        <v>305616</v>
      </c>
      <c r="P7533">
        <v>5064499</v>
      </c>
      <c r="Q7533">
        <v>0</v>
      </c>
      <c r="R7533" t="s">
        <v>829</v>
      </c>
      <c r="S7533">
        <v>5763050</v>
      </c>
      <c r="T7533">
        <v>5613</v>
      </c>
      <c r="U7533">
        <v>5757437</v>
      </c>
      <c r="V7533">
        <v>131</v>
      </c>
    </row>
    <row r="7534" spans="1:22" x14ac:dyDescent="0.3">
      <c r="A7534">
        <v>202122</v>
      </c>
      <c r="B7534" t="s">
        <v>820</v>
      </c>
      <c r="C7534" t="s">
        <v>821</v>
      </c>
      <c r="D7534" t="s">
        <v>822</v>
      </c>
      <c r="E7534" t="s">
        <v>823</v>
      </c>
      <c r="F7534" t="s">
        <v>912</v>
      </c>
      <c r="G7534" t="s">
        <v>913</v>
      </c>
      <c r="H7534" t="s">
        <v>1026</v>
      </c>
      <c r="I7534">
        <v>391</v>
      </c>
      <c r="J7534" t="s">
        <v>1027</v>
      </c>
      <c r="K7534" t="s">
        <v>842</v>
      </c>
      <c r="L7534" t="s">
        <v>844</v>
      </c>
      <c r="M7534">
        <v>0</v>
      </c>
      <c r="N7534">
        <v>246</v>
      </c>
      <c r="O7534">
        <v>153526</v>
      </c>
      <c r="P7534">
        <v>6397</v>
      </c>
      <c r="Q7534">
        <v>0</v>
      </c>
      <c r="R7534" t="s">
        <v>829</v>
      </c>
      <c r="S7534">
        <v>160169</v>
      </c>
      <c r="T7534">
        <v>0</v>
      </c>
      <c r="U7534">
        <v>160169</v>
      </c>
      <c r="V7534">
        <v>4</v>
      </c>
    </row>
    <row r="7535" spans="1:22" x14ac:dyDescent="0.3">
      <c r="A7535">
        <v>202223</v>
      </c>
      <c r="B7535" t="s">
        <v>820</v>
      </c>
      <c r="C7535" t="s">
        <v>821</v>
      </c>
      <c r="D7535" t="s">
        <v>822</v>
      </c>
      <c r="E7535" t="s">
        <v>823</v>
      </c>
      <c r="F7535" t="s">
        <v>912</v>
      </c>
      <c r="G7535" t="s">
        <v>913</v>
      </c>
      <c r="H7535" t="s">
        <v>1026</v>
      </c>
      <c r="I7535">
        <v>391</v>
      </c>
      <c r="J7535" t="s">
        <v>1027</v>
      </c>
      <c r="K7535" t="s">
        <v>842</v>
      </c>
      <c r="L7535" t="s">
        <v>844</v>
      </c>
      <c r="M7535">
        <v>0</v>
      </c>
      <c r="N7535">
        <v>1915</v>
      </c>
      <c r="O7535">
        <v>207683</v>
      </c>
      <c r="P7535">
        <v>5107</v>
      </c>
      <c r="Q7535">
        <v>0</v>
      </c>
      <c r="R7535" t="s">
        <v>829</v>
      </c>
      <c r="S7535">
        <v>214705</v>
      </c>
      <c r="T7535">
        <v>0</v>
      </c>
      <c r="U7535">
        <v>214705</v>
      </c>
      <c r="V7535">
        <v>5</v>
      </c>
    </row>
    <row r="7536" spans="1:22" x14ac:dyDescent="0.3">
      <c r="A7536">
        <v>202324</v>
      </c>
      <c r="B7536" t="s">
        <v>820</v>
      </c>
      <c r="C7536" t="s">
        <v>821</v>
      </c>
      <c r="D7536" t="s">
        <v>822</v>
      </c>
      <c r="E7536" t="s">
        <v>823</v>
      </c>
      <c r="F7536" t="s">
        <v>912</v>
      </c>
      <c r="G7536" t="s">
        <v>913</v>
      </c>
      <c r="H7536" t="s">
        <v>1026</v>
      </c>
      <c r="I7536">
        <v>391</v>
      </c>
      <c r="J7536" t="s">
        <v>1027</v>
      </c>
      <c r="K7536" t="s">
        <v>842</v>
      </c>
      <c r="L7536" t="s">
        <v>844</v>
      </c>
      <c r="M7536">
        <v>0</v>
      </c>
      <c r="N7536">
        <v>2362</v>
      </c>
      <c r="O7536">
        <v>256102</v>
      </c>
      <c r="P7536">
        <v>6298</v>
      </c>
      <c r="Q7536">
        <v>0</v>
      </c>
      <c r="R7536" t="s">
        <v>829</v>
      </c>
      <c r="S7536">
        <v>264762</v>
      </c>
      <c r="T7536">
        <v>0</v>
      </c>
      <c r="U7536">
        <v>264762</v>
      </c>
      <c r="V7536">
        <v>6</v>
      </c>
    </row>
    <row r="7537" spans="1:22" x14ac:dyDescent="0.3">
      <c r="A7537">
        <v>202122</v>
      </c>
      <c r="B7537" t="s">
        <v>820</v>
      </c>
      <c r="C7537" t="s">
        <v>821</v>
      </c>
      <c r="D7537" t="s">
        <v>822</v>
      </c>
      <c r="E7537" t="s">
        <v>823</v>
      </c>
      <c r="F7537" t="s">
        <v>912</v>
      </c>
      <c r="G7537" t="s">
        <v>913</v>
      </c>
      <c r="H7537" t="s">
        <v>1026</v>
      </c>
      <c r="I7537">
        <v>391</v>
      </c>
      <c r="J7537" t="s">
        <v>1027</v>
      </c>
      <c r="K7537" t="s">
        <v>842</v>
      </c>
      <c r="L7537" t="s">
        <v>251</v>
      </c>
      <c r="M7537" t="s">
        <v>829</v>
      </c>
      <c r="N7537" t="s">
        <v>829</v>
      </c>
      <c r="O7537">
        <v>58604</v>
      </c>
      <c r="P7537">
        <v>586039</v>
      </c>
      <c r="Q7537">
        <v>0</v>
      </c>
      <c r="R7537">
        <v>182323</v>
      </c>
      <c r="S7537">
        <v>826966</v>
      </c>
      <c r="T7537">
        <v>0</v>
      </c>
      <c r="U7537">
        <v>826966</v>
      </c>
      <c r="V7537">
        <v>19</v>
      </c>
    </row>
    <row r="7538" spans="1:22" x14ac:dyDescent="0.3">
      <c r="A7538">
        <v>202223</v>
      </c>
      <c r="B7538" t="s">
        <v>820</v>
      </c>
      <c r="C7538" t="s">
        <v>821</v>
      </c>
      <c r="D7538" t="s">
        <v>822</v>
      </c>
      <c r="E7538" t="s">
        <v>823</v>
      </c>
      <c r="F7538" t="s">
        <v>912</v>
      </c>
      <c r="G7538" t="s">
        <v>913</v>
      </c>
      <c r="H7538" t="s">
        <v>1026</v>
      </c>
      <c r="I7538">
        <v>391</v>
      </c>
      <c r="J7538" t="s">
        <v>1027</v>
      </c>
      <c r="K7538" t="s">
        <v>842</v>
      </c>
      <c r="L7538" t="s">
        <v>251</v>
      </c>
      <c r="M7538" t="s">
        <v>829</v>
      </c>
      <c r="N7538" t="s">
        <v>829</v>
      </c>
      <c r="O7538">
        <v>141392</v>
      </c>
      <c r="P7538">
        <v>650402</v>
      </c>
      <c r="Q7538">
        <v>0</v>
      </c>
      <c r="R7538">
        <v>205018</v>
      </c>
      <c r="S7538">
        <v>996812</v>
      </c>
      <c r="T7538">
        <v>0</v>
      </c>
      <c r="U7538">
        <v>996812</v>
      </c>
      <c r="V7538">
        <v>23</v>
      </c>
    </row>
    <row r="7539" spans="1:22" x14ac:dyDescent="0.3">
      <c r="A7539">
        <v>202324</v>
      </c>
      <c r="B7539" t="s">
        <v>820</v>
      </c>
      <c r="C7539" t="s">
        <v>821</v>
      </c>
      <c r="D7539" t="s">
        <v>822</v>
      </c>
      <c r="E7539" t="s">
        <v>823</v>
      </c>
      <c r="F7539" t="s">
        <v>912</v>
      </c>
      <c r="G7539" t="s">
        <v>913</v>
      </c>
      <c r="H7539" t="s">
        <v>1026</v>
      </c>
      <c r="I7539">
        <v>391</v>
      </c>
      <c r="J7539" t="s">
        <v>1027</v>
      </c>
      <c r="K7539" t="s">
        <v>842</v>
      </c>
      <c r="L7539" t="s">
        <v>251</v>
      </c>
      <c r="M7539" t="s">
        <v>829</v>
      </c>
      <c r="N7539" t="s">
        <v>829</v>
      </c>
      <c r="O7539">
        <v>268194</v>
      </c>
      <c r="P7539">
        <v>1191280</v>
      </c>
      <c r="Q7539">
        <v>0</v>
      </c>
      <c r="R7539">
        <v>180875</v>
      </c>
      <c r="S7539">
        <v>1640349</v>
      </c>
      <c r="T7539">
        <v>0</v>
      </c>
      <c r="U7539">
        <v>1640349</v>
      </c>
      <c r="V7539">
        <v>37</v>
      </c>
    </row>
    <row r="7540" spans="1:22" x14ac:dyDescent="0.3">
      <c r="A7540">
        <v>202122</v>
      </c>
      <c r="B7540" t="s">
        <v>820</v>
      </c>
      <c r="C7540" t="s">
        <v>821</v>
      </c>
      <c r="D7540" t="s">
        <v>822</v>
      </c>
      <c r="E7540" t="s">
        <v>823</v>
      </c>
      <c r="F7540" t="s">
        <v>912</v>
      </c>
      <c r="G7540" t="s">
        <v>913</v>
      </c>
      <c r="H7540" t="s">
        <v>1026</v>
      </c>
      <c r="I7540">
        <v>391</v>
      </c>
      <c r="J7540" t="s">
        <v>1027</v>
      </c>
      <c r="K7540" t="s">
        <v>842</v>
      </c>
      <c r="L7540" t="s">
        <v>253</v>
      </c>
      <c r="M7540" t="s">
        <v>829</v>
      </c>
      <c r="N7540" t="s">
        <v>829</v>
      </c>
      <c r="O7540">
        <v>0</v>
      </c>
      <c r="P7540">
        <v>0</v>
      </c>
      <c r="Q7540">
        <v>0</v>
      </c>
      <c r="R7540">
        <v>247439</v>
      </c>
      <c r="S7540">
        <v>247439</v>
      </c>
      <c r="T7540">
        <v>0</v>
      </c>
      <c r="U7540">
        <v>247439</v>
      </c>
      <c r="V7540">
        <v>6</v>
      </c>
    </row>
    <row r="7541" spans="1:22" x14ac:dyDescent="0.3">
      <c r="A7541">
        <v>202223</v>
      </c>
      <c r="B7541" t="s">
        <v>820</v>
      </c>
      <c r="C7541" t="s">
        <v>821</v>
      </c>
      <c r="D7541" t="s">
        <v>822</v>
      </c>
      <c r="E7541" t="s">
        <v>823</v>
      </c>
      <c r="F7541" t="s">
        <v>912</v>
      </c>
      <c r="G7541" t="s">
        <v>913</v>
      </c>
      <c r="H7541" t="s">
        <v>1026</v>
      </c>
      <c r="I7541">
        <v>391</v>
      </c>
      <c r="J7541" t="s">
        <v>1027</v>
      </c>
      <c r="K7541" t="s">
        <v>842</v>
      </c>
      <c r="L7541" t="s">
        <v>253</v>
      </c>
      <c r="M7541" t="s">
        <v>829</v>
      </c>
      <c r="N7541" t="s">
        <v>829</v>
      </c>
      <c r="O7541">
        <v>0</v>
      </c>
      <c r="P7541">
        <v>127250</v>
      </c>
      <c r="Q7541">
        <v>0</v>
      </c>
      <c r="R7541">
        <v>565567</v>
      </c>
      <c r="S7541">
        <v>692817</v>
      </c>
      <c r="T7541">
        <v>0</v>
      </c>
      <c r="U7541">
        <v>692817</v>
      </c>
      <c r="V7541">
        <v>16</v>
      </c>
    </row>
    <row r="7542" spans="1:22" x14ac:dyDescent="0.3">
      <c r="A7542">
        <v>202324</v>
      </c>
      <c r="B7542" t="s">
        <v>820</v>
      </c>
      <c r="C7542" t="s">
        <v>821</v>
      </c>
      <c r="D7542" t="s">
        <v>822</v>
      </c>
      <c r="E7542" t="s">
        <v>823</v>
      </c>
      <c r="F7542" t="s">
        <v>912</v>
      </c>
      <c r="G7542" t="s">
        <v>913</v>
      </c>
      <c r="H7542" t="s">
        <v>1026</v>
      </c>
      <c r="I7542">
        <v>391</v>
      </c>
      <c r="J7542" t="s">
        <v>1027</v>
      </c>
      <c r="K7542" t="s">
        <v>842</v>
      </c>
      <c r="L7542" t="s">
        <v>253</v>
      </c>
      <c r="M7542" t="s">
        <v>829</v>
      </c>
      <c r="N7542" t="s">
        <v>829</v>
      </c>
      <c r="O7542">
        <v>43659</v>
      </c>
      <c r="P7542">
        <v>392935</v>
      </c>
      <c r="Q7542">
        <v>0</v>
      </c>
      <c r="R7542">
        <v>754685</v>
      </c>
      <c r="S7542">
        <v>1191279</v>
      </c>
      <c r="T7542">
        <v>0</v>
      </c>
      <c r="U7542">
        <v>1191279</v>
      </c>
      <c r="V7542">
        <v>27</v>
      </c>
    </row>
    <row r="7543" spans="1:22" x14ac:dyDescent="0.3">
      <c r="A7543">
        <v>202122</v>
      </c>
      <c r="B7543" t="s">
        <v>820</v>
      </c>
      <c r="C7543" t="s">
        <v>821</v>
      </c>
      <c r="D7543" t="s">
        <v>822</v>
      </c>
      <c r="E7543" t="s">
        <v>823</v>
      </c>
      <c r="F7543" t="s">
        <v>912</v>
      </c>
      <c r="G7543" t="s">
        <v>913</v>
      </c>
      <c r="H7543" t="s">
        <v>1026</v>
      </c>
      <c r="I7543">
        <v>391</v>
      </c>
      <c r="J7543" t="s">
        <v>1027</v>
      </c>
      <c r="K7543" t="s">
        <v>842</v>
      </c>
      <c r="L7543" t="s">
        <v>845</v>
      </c>
      <c r="M7543" t="s">
        <v>829</v>
      </c>
      <c r="N7543" t="s">
        <v>829</v>
      </c>
      <c r="O7543">
        <v>0</v>
      </c>
      <c r="P7543">
        <v>0</v>
      </c>
      <c r="Q7543">
        <v>0</v>
      </c>
      <c r="R7543">
        <v>0</v>
      </c>
      <c r="S7543">
        <v>0</v>
      </c>
      <c r="T7543">
        <v>0</v>
      </c>
      <c r="U7543">
        <v>0</v>
      </c>
      <c r="V7543">
        <v>0</v>
      </c>
    </row>
    <row r="7544" spans="1:22" x14ac:dyDescent="0.3">
      <c r="A7544">
        <v>202223</v>
      </c>
      <c r="B7544" t="s">
        <v>820</v>
      </c>
      <c r="C7544" t="s">
        <v>821</v>
      </c>
      <c r="D7544" t="s">
        <v>822</v>
      </c>
      <c r="E7544" t="s">
        <v>823</v>
      </c>
      <c r="F7544" t="s">
        <v>912</v>
      </c>
      <c r="G7544" t="s">
        <v>913</v>
      </c>
      <c r="H7544" t="s">
        <v>1026</v>
      </c>
      <c r="I7544">
        <v>391</v>
      </c>
      <c r="J7544" t="s">
        <v>1027</v>
      </c>
      <c r="K7544" t="s">
        <v>842</v>
      </c>
      <c r="L7544" t="s">
        <v>845</v>
      </c>
      <c r="M7544" t="s">
        <v>829</v>
      </c>
      <c r="N7544" t="s">
        <v>829</v>
      </c>
      <c r="O7544">
        <v>0</v>
      </c>
      <c r="P7544">
        <v>0</v>
      </c>
      <c r="Q7544">
        <v>0</v>
      </c>
      <c r="R7544">
        <v>0</v>
      </c>
      <c r="S7544">
        <v>0</v>
      </c>
      <c r="T7544">
        <v>0</v>
      </c>
      <c r="U7544">
        <v>0</v>
      </c>
      <c r="V7544">
        <v>0</v>
      </c>
    </row>
    <row r="7545" spans="1:22" x14ac:dyDescent="0.3">
      <c r="A7545">
        <v>202324</v>
      </c>
      <c r="B7545" t="s">
        <v>820</v>
      </c>
      <c r="C7545" t="s">
        <v>821</v>
      </c>
      <c r="D7545" t="s">
        <v>822</v>
      </c>
      <c r="E7545" t="s">
        <v>823</v>
      </c>
      <c r="F7545" t="s">
        <v>912</v>
      </c>
      <c r="G7545" t="s">
        <v>913</v>
      </c>
      <c r="H7545" t="s">
        <v>1026</v>
      </c>
      <c r="I7545">
        <v>391</v>
      </c>
      <c r="J7545" t="s">
        <v>1027</v>
      </c>
      <c r="K7545" t="s">
        <v>842</v>
      </c>
      <c r="L7545" t="s">
        <v>845</v>
      </c>
      <c r="M7545" t="s">
        <v>829</v>
      </c>
      <c r="N7545" t="s">
        <v>829</v>
      </c>
      <c r="O7545">
        <v>0</v>
      </c>
      <c r="P7545">
        <v>0</v>
      </c>
      <c r="Q7545">
        <v>0</v>
      </c>
      <c r="R7545">
        <v>0</v>
      </c>
      <c r="S7545">
        <v>0</v>
      </c>
      <c r="T7545">
        <v>0</v>
      </c>
      <c r="U7545">
        <v>0</v>
      </c>
      <c r="V7545">
        <v>0</v>
      </c>
    </row>
    <row r="7546" spans="1:22" x14ac:dyDescent="0.3">
      <c r="A7546">
        <v>202122</v>
      </c>
      <c r="B7546" t="s">
        <v>820</v>
      </c>
      <c r="C7546" t="s">
        <v>821</v>
      </c>
      <c r="D7546" t="s">
        <v>822</v>
      </c>
      <c r="E7546" t="s">
        <v>823</v>
      </c>
      <c r="F7546" t="s">
        <v>898</v>
      </c>
      <c r="G7546" t="s">
        <v>899</v>
      </c>
      <c r="H7546" t="s">
        <v>1028</v>
      </c>
      <c r="I7546">
        <v>316</v>
      </c>
      <c r="J7546" t="s">
        <v>1029</v>
      </c>
      <c r="K7546" t="s">
        <v>828</v>
      </c>
      <c r="L7546" t="s">
        <v>336</v>
      </c>
      <c r="M7546">
        <v>80000</v>
      </c>
      <c r="N7546">
        <v>910000</v>
      </c>
      <c r="O7546">
        <v>520000</v>
      </c>
      <c r="P7546">
        <v>0</v>
      </c>
      <c r="Q7546">
        <v>1320000</v>
      </c>
      <c r="R7546" t="s">
        <v>829</v>
      </c>
      <c r="S7546">
        <v>2830000</v>
      </c>
      <c r="T7546" t="s">
        <v>829</v>
      </c>
      <c r="U7546">
        <v>2830000</v>
      </c>
      <c r="V7546">
        <v>107</v>
      </c>
    </row>
    <row r="7547" spans="1:22" x14ac:dyDescent="0.3">
      <c r="A7547">
        <v>202223</v>
      </c>
      <c r="B7547" t="s">
        <v>820</v>
      </c>
      <c r="C7547" t="s">
        <v>821</v>
      </c>
      <c r="D7547" t="s">
        <v>822</v>
      </c>
      <c r="E7547" t="s">
        <v>823</v>
      </c>
      <c r="F7547" t="s">
        <v>898</v>
      </c>
      <c r="G7547" t="s">
        <v>899</v>
      </c>
      <c r="H7547" t="s">
        <v>1028</v>
      </c>
      <c r="I7547">
        <v>316</v>
      </c>
      <c r="J7547" t="s">
        <v>1029</v>
      </c>
      <c r="K7547" t="s">
        <v>828</v>
      </c>
      <c r="L7547" t="s">
        <v>336</v>
      </c>
      <c r="M7547">
        <v>60000</v>
      </c>
      <c r="N7547">
        <v>630000</v>
      </c>
      <c r="O7547">
        <v>158000</v>
      </c>
      <c r="P7547">
        <v>0</v>
      </c>
      <c r="Q7547">
        <v>1320000</v>
      </c>
      <c r="R7547" t="s">
        <v>829</v>
      </c>
      <c r="S7547">
        <v>2168000</v>
      </c>
      <c r="T7547" t="s">
        <v>829</v>
      </c>
      <c r="U7547">
        <v>2168000</v>
      </c>
      <c r="V7547">
        <v>90</v>
      </c>
    </row>
    <row r="7548" spans="1:22" x14ac:dyDescent="0.3">
      <c r="A7548">
        <v>202324</v>
      </c>
      <c r="B7548" t="s">
        <v>820</v>
      </c>
      <c r="C7548" t="s">
        <v>821</v>
      </c>
      <c r="D7548" t="s">
        <v>822</v>
      </c>
      <c r="E7548" t="s">
        <v>823</v>
      </c>
      <c r="F7548" t="s">
        <v>898</v>
      </c>
      <c r="G7548" t="s">
        <v>899</v>
      </c>
      <c r="H7548" t="s">
        <v>1028</v>
      </c>
      <c r="I7548">
        <v>316</v>
      </c>
      <c r="J7548" t="s">
        <v>1029</v>
      </c>
      <c r="K7548" t="s">
        <v>828</v>
      </c>
      <c r="L7548" t="s">
        <v>336</v>
      </c>
      <c r="M7548">
        <v>72000</v>
      </c>
      <c r="N7548">
        <v>728000</v>
      </c>
      <c r="O7548">
        <v>154000</v>
      </c>
      <c r="P7548">
        <v>0</v>
      </c>
      <c r="Q7548">
        <v>1320000</v>
      </c>
      <c r="R7548" t="s">
        <v>829</v>
      </c>
      <c r="S7548">
        <v>2274000</v>
      </c>
      <c r="T7548" t="s">
        <v>829</v>
      </c>
      <c r="U7548">
        <v>2274000</v>
      </c>
      <c r="V7548">
        <v>95</v>
      </c>
    </row>
    <row r="7549" spans="1:22" x14ac:dyDescent="0.3">
      <c r="A7549">
        <v>202122</v>
      </c>
      <c r="B7549" t="s">
        <v>820</v>
      </c>
      <c r="C7549" t="s">
        <v>821</v>
      </c>
      <c r="D7549" t="s">
        <v>822</v>
      </c>
      <c r="E7549" t="s">
        <v>823</v>
      </c>
      <c r="F7549" t="s">
        <v>898</v>
      </c>
      <c r="G7549" t="s">
        <v>899</v>
      </c>
      <c r="H7549" t="s">
        <v>1028</v>
      </c>
      <c r="I7549">
        <v>316</v>
      </c>
      <c r="J7549" t="s">
        <v>1029</v>
      </c>
      <c r="K7549" t="s">
        <v>828</v>
      </c>
      <c r="L7549" t="s">
        <v>235</v>
      </c>
      <c r="M7549" t="s">
        <v>829</v>
      </c>
      <c r="N7549">
        <v>0</v>
      </c>
      <c r="O7549">
        <v>0</v>
      </c>
      <c r="P7549" t="s">
        <v>829</v>
      </c>
      <c r="Q7549" t="s">
        <v>829</v>
      </c>
      <c r="R7549" t="s">
        <v>829</v>
      </c>
      <c r="S7549">
        <v>0</v>
      </c>
      <c r="T7549">
        <v>0</v>
      </c>
      <c r="U7549">
        <v>0</v>
      </c>
      <c r="V7549">
        <v>0</v>
      </c>
    </row>
    <row r="7550" spans="1:22" x14ac:dyDescent="0.3">
      <c r="A7550">
        <v>202223</v>
      </c>
      <c r="B7550" t="s">
        <v>820</v>
      </c>
      <c r="C7550" t="s">
        <v>821</v>
      </c>
      <c r="D7550" t="s">
        <v>822</v>
      </c>
      <c r="E7550" t="s">
        <v>823</v>
      </c>
      <c r="F7550" t="s">
        <v>898</v>
      </c>
      <c r="G7550" t="s">
        <v>899</v>
      </c>
      <c r="H7550" t="s">
        <v>1028</v>
      </c>
      <c r="I7550">
        <v>316</v>
      </c>
      <c r="J7550" t="s">
        <v>1029</v>
      </c>
      <c r="K7550" t="s">
        <v>828</v>
      </c>
      <c r="L7550" t="s">
        <v>235</v>
      </c>
      <c r="M7550" t="s">
        <v>829</v>
      </c>
      <c r="N7550">
        <v>0</v>
      </c>
      <c r="O7550">
        <v>0</v>
      </c>
      <c r="P7550" t="s">
        <v>829</v>
      </c>
      <c r="Q7550" t="s">
        <v>829</v>
      </c>
      <c r="R7550" t="s">
        <v>829</v>
      </c>
      <c r="S7550">
        <v>0</v>
      </c>
      <c r="T7550">
        <v>0</v>
      </c>
      <c r="U7550">
        <v>0</v>
      </c>
      <c r="V7550">
        <v>0</v>
      </c>
    </row>
    <row r="7551" spans="1:22" x14ac:dyDescent="0.3">
      <c r="A7551">
        <v>202324</v>
      </c>
      <c r="B7551" t="s">
        <v>820</v>
      </c>
      <c r="C7551" t="s">
        <v>821</v>
      </c>
      <c r="D7551" t="s">
        <v>822</v>
      </c>
      <c r="E7551" t="s">
        <v>823</v>
      </c>
      <c r="F7551" t="s">
        <v>898</v>
      </c>
      <c r="G7551" t="s">
        <v>899</v>
      </c>
      <c r="H7551" t="s">
        <v>1028</v>
      </c>
      <c r="I7551">
        <v>316</v>
      </c>
      <c r="J7551" t="s">
        <v>1029</v>
      </c>
      <c r="K7551" t="s">
        <v>828</v>
      </c>
      <c r="L7551" t="s">
        <v>235</v>
      </c>
      <c r="M7551" t="s">
        <v>829</v>
      </c>
      <c r="N7551">
        <v>0</v>
      </c>
      <c r="O7551">
        <v>0</v>
      </c>
      <c r="P7551" t="s">
        <v>829</v>
      </c>
      <c r="Q7551" t="s">
        <v>829</v>
      </c>
      <c r="R7551" t="s">
        <v>829</v>
      </c>
      <c r="S7551">
        <v>0</v>
      </c>
      <c r="T7551">
        <v>0</v>
      </c>
      <c r="U7551">
        <v>0</v>
      </c>
      <c r="V7551">
        <v>0</v>
      </c>
    </row>
    <row r="7552" spans="1:22" x14ac:dyDescent="0.3">
      <c r="A7552">
        <v>202122</v>
      </c>
      <c r="B7552" t="s">
        <v>820</v>
      </c>
      <c r="C7552" t="s">
        <v>821</v>
      </c>
      <c r="D7552" t="s">
        <v>822</v>
      </c>
      <c r="E7552" t="s">
        <v>823</v>
      </c>
      <c r="F7552" t="s">
        <v>898</v>
      </c>
      <c r="G7552" t="s">
        <v>899</v>
      </c>
      <c r="H7552" t="s">
        <v>1028</v>
      </c>
      <c r="I7552">
        <v>316</v>
      </c>
      <c r="J7552" t="s">
        <v>1029</v>
      </c>
      <c r="K7552" t="s">
        <v>828</v>
      </c>
      <c r="L7552" t="s">
        <v>534</v>
      </c>
      <c r="M7552">
        <v>229531</v>
      </c>
      <c r="N7552">
        <v>9848781</v>
      </c>
      <c r="O7552">
        <v>1823791</v>
      </c>
      <c r="P7552">
        <v>0</v>
      </c>
      <c r="Q7552">
        <v>5008754</v>
      </c>
      <c r="R7552" t="s">
        <v>829</v>
      </c>
      <c r="S7552">
        <v>16910857</v>
      </c>
      <c r="T7552">
        <v>0</v>
      </c>
      <c r="U7552">
        <v>16910857</v>
      </c>
      <c r="V7552">
        <v>177</v>
      </c>
    </row>
    <row r="7553" spans="1:22" x14ac:dyDescent="0.3">
      <c r="A7553">
        <v>202223</v>
      </c>
      <c r="B7553" t="s">
        <v>820</v>
      </c>
      <c r="C7553" t="s">
        <v>821</v>
      </c>
      <c r="D7553" t="s">
        <v>822</v>
      </c>
      <c r="E7553" t="s">
        <v>823</v>
      </c>
      <c r="F7553" t="s">
        <v>898</v>
      </c>
      <c r="G7553" t="s">
        <v>899</v>
      </c>
      <c r="H7553" t="s">
        <v>1028</v>
      </c>
      <c r="I7553">
        <v>316</v>
      </c>
      <c r="J7553" t="s">
        <v>1029</v>
      </c>
      <c r="K7553" t="s">
        <v>828</v>
      </c>
      <c r="L7553" t="s">
        <v>534</v>
      </c>
      <c r="M7553">
        <v>977134</v>
      </c>
      <c r="N7553">
        <v>8165409</v>
      </c>
      <c r="O7553">
        <v>1865274</v>
      </c>
      <c r="P7553">
        <v>0</v>
      </c>
      <c r="Q7553">
        <v>4007346</v>
      </c>
      <c r="R7553" t="s">
        <v>829</v>
      </c>
      <c r="S7553">
        <v>15015163</v>
      </c>
      <c r="T7553">
        <v>0</v>
      </c>
      <c r="U7553">
        <v>15015163</v>
      </c>
      <c r="V7553">
        <v>159</v>
      </c>
    </row>
    <row r="7554" spans="1:22" x14ac:dyDescent="0.3">
      <c r="A7554">
        <v>202324</v>
      </c>
      <c r="B7554" t="s">
        <v>820</v>
      </c>
      <c r="C7554" t="s">
        <v>821</v>
      </c>
      <c r="D7554" t="s">
        <v>822</v>
      </c>
      <c r="E7554" t="s">
        <v>823</v>
      </c>
      <c r="F7554" t="s">
        <v>898</v>
      </c>
      <c r="G7554" t="s">
        <v>899</v>
      </c>
      <c r="H7554" t="s">
        <v>1028</v>
      </c>
      <c r="I7554">
        <v>316</v>
      </c>
      <c r="J7554" t="s">
        <v>1029</v>
      </c>
      <c r="K7554" t="s">
        <v>828</v>
      </c>
      <c r="L7554" t="s">
        <v>534</v>
      </c>
      <c r="M7554">
        <v>837900</v>
      </c>
      <c r="N7554">
        <v>6352878</v>
      </c>
      <c r="O7554">
        <v>4552259</v>
      </c>
      <c r="P7554">
        <v>0</v>
      </c>
      <c r="Q7554">
        <v>3288750</v>
      </c>
      <c r="R7554" t="s">
        <v>829</v>
      </c>
      <c r="S7554">
        <v>15031787</v>
      </c>
      <c r="T7554">
        <v>0</v>
      </c>
      <c r="U7554">
        <v>15031787</v>
      </c>
      <c r="V7554">
        <v>162</v>
      </c>
    </row>
    <row r="7555" spans="1:22" x14ac:dyDescent="0.3">
      <c r="A7555">
        <v>202122</v>
      </c>
      <c r="B7555" t="s">
        <v>820</v>
      </c>
      <c r="C7555" t="s">
        <v>821</v>
      </c>
      <c r="D7555" t="s">
        <v>822</v>
      </c>
      <c r="E7555" t="s">
        <v>823</v>
      </c>
      <c r="F7555" t="s">
        <v>898</v>
      </c>
      <c r="G7555" t="s">
        <v>899</v>
      </c>
      <c r="H7555" t="s">
        <v>1028</v>
      </c>
      <c r="I7555">
        <v>316</v>
      </c>
      <c r="J7555" t="s">
        <v>1029</v>
      </c>
      <c r="K7555" t="s">
        <v>828</v>
      </c>
      <c r="L7555" t="s">
        <v>603</v>
      </c>
      <c r="M7555" t="s">
        <v>829</v>
      </c>
      <c r="N7555" t="s">
        <v>829</v>
      </c>
      <c r="O7555" t="s">
        <v>829</v>
      </c>
      <c r="P7555">
        <v>0</v>
      </c>
      <c r="Q7555">
        <v>0</v>
      </c>
      <c r="R7555">
        <v>0</v>
      </c>
      <c r="S7555">
        <v>0</v>
      </c>
      <c r="T7555">
        <v>0</v>
      </c>
      <c r="U7555">
        <v>0</v>
      </c>
      <c r="V7555">
        <v>0</v>
      </c>
    </row>
    <row r="7556" spans="1:22" x14ac:dyDescent="0.3">
      <c r="A7556">
        <v>202223</v>
      </c>
      <c r="B7556" t="s">
        <v>820</v>
      </c>
      <c r="C7556" t="s">
        <v>821</v>
      </c>
      <c r="D7556" t="s">
        <v>822</v>
      </c>
      <c r="E7556" t="s">
        <v>823</v>
      </c>
      <c r="F7556" t="s">
        <v>898</v>
      </c>
      <c r="G7556" t="s">
        <v>899</v>
      </c>
      <c r="H7556" t="s">
        <v>1028</v>
      </c>
      <c r="I7556">
        <v>316</v>
      </c>
      <c r="J7556" t="s">
        <v>1029</v>
      </c>
      <c r="K7556" t="s">
        <v>828</v>
      </c>
      <c r="L7556" t="s">
        <v>603</v>
      </c>
      <c r="M7556" t="s">
        <v>829</v>
      </c>
      <c r="N7556" t="s">
        <v>829</v>
      </c>
      <c r="O7556" t="s">
        <v>829</v>
      </c>
      <c r="P7556">
        <v>0</v>
      </c>
      <c r="Q7556">
        <v>0</v>
      </c>
      <c r="R7556">
        <v>0</v>
      </c>
      <c r="S7556">
        <v>0</v>
      </c>
      <c r="T7556">
        <v>0</v>
      </c>
      <c r="U7556">
        <v>0</v>
      </c>
      <c r="V7556">
        <v>0</v>
      </c>
    </row>
    <row r="7557" spans="1:22" x14ac:dyDescent="0.3">
      <c r="A7557">
        <v>202324</v>
      </c>
      <c r="B7557" t="s">
        <v>820</v>
      </c>
      <c r="C7557" t="s">
        <v>821</v>
      </c>
      <c r="D7557" t="s">
        <v>822</v>
      </c>
      <c r="E7557" t="s">
        <v>823</v>
      </c>
      <c r="F7557" t="s">
        <v>898</v>
      </c>
      <c r="G7557" t="s">
        <v>899</v>
      </c>
      <c r="H7557" t="s">
        <v>1028</v>
      </c>
      <c r="I7557">
        <v>316</v>
      </c>
      <c r="J7557" t="s">
        <v>1029</v>
      </c>
      <c r="K7557" t="s">
        <v>828</v>
      </c>
      <c r="L7557" t="s">
        <v>603</v>
      </c>
      <c r="M7557" t="s">
        <v>829</v>
      </c>
      <c r="N7557" t="s">
        <v>829</v>
      </c>
      <c r="O7557" t="s">
        <v>829</v>
      </c>
      <c r="P7557">
        <v>0</v>
      </c>
      <c r="Q7557">
        <v>0</v>
      </c>
      <c r="R7557">
        <v>0</v>
      </c>
      <c r="S7557">
        <v>0</v>
      </c>
      <c r="T7557">
        <v>0</v>
      </c>
      <c r="U7557">
        <v>0</v>
      </c>
      <c r="V7557">
        <v>0</v>
      </c>
    </row>
    <row r="7558" spans="1:22" x14ac:dyDescent="0.3">
      <c r="A7558">
        <v>202122</v>
      </c>
      <c r="B7558" t="s">
        <v>820</v>
      </c>
      <c r="C7558" t="s">
        <v>821</v>
      </c>
      <c r="D7558" t="s">
        <v>822</v>
      </c>
      <c r="E7558" t="s">
        <v>823</v>
      </c>
      <c r="F7558" t="s">
        <v>898</v>
      </c>
      <c r="G7558" t="s">
        <v>899</v>
      </c>
      <c r="H7558" t="s">
        <v>1028</v>
      </c>
      <c r="I7558">
        <v>316</v>
      </c>
      <c r="J7558" t="s">
        <v>1029</v>
      </c>
      <c r="K7558" t="s">
        <v>828</v>
      </c>
      <c r="L7558" t="s">
        <v>606</v>
      </c>
      <c r="M7558">
        <v>0</v>
      </c>
      <c r="N7558">
        <v>0</v>
      </c>
      <c r="O7558">
        <v>0</v>
      </c>
      <c r="P7558">
        <v>0</v>
      </c>
      <c r="Q7558">
        <v>0</v>
      </c>
      <c r="R7558">
        <v>0</v>
      </c>
      <c r="S7558">
        <v>0</v>
      </c>
      <c r="T7558">
        <v>0</v>
      </c>
      <c r="U7558">
        <v>0</v>
      </c>
      <c r="V7558">
        <v>0</v>
      </c>
    </row>
    <row r="7559" spans="1:22" x14ac:dyDescent="0.3">
      <c r="A7559">
        <v>202223</v>
      </c>
      <c r="B7559" t="s">
        <v>820</v>
      </c>
      <c r="C7559" t="s">
        <v>821</v>
      </c>
      <c r="D7559" t="s">
        <v>822</v>
      </c>
      <c r="E7559" t="s">
        <v>823</v>
      </c>
      <c r="F7559" t="s">
        <v>898</v>
      </c>
      <c r="G7559" t="s">
        <v>899</v>
      </c>
      <c r="H7559" t="s">
        <v>1028</v>
      </c>
      <c r="I7559">
        <v>316</v>
      </c>
      <c r="J7559" t="s">
        <v>1029</v>
      </c>
      <c r="K7559" t="s">
        <v>828</v>
      </c>
      <c r="L7559" t="s">
        <v>606</v>
      </c>
      <c r="M7559">
        <v>0</v>
      </c>
      <c r="N7559">
        <v>0</v>
      </c>
      <c r="O7559">
        <v>0</v>
      </c>
      <c r="P7559">
        <v>0</v>
      </c>
      <c r="Q7559">
        <v>0</v>
      </c>
      <c r="R7559">
        <v>0</v>
      </c>
      <c r="S7559">
        <v>0</v>
      </c>
      <c r="T7559">
        <v>0</v>
      </c>
      <c r="U7559">
        <v>0</v>
      </c>
      <c r="V7559">
        <v>0</v>
      </c>
    </row>
    <row r="7560" spans="1:22" x14ac:dyDescent="0.3">
      <c r="A7560">
        <v>202324</v>
      </c>
      <c r="B7560" t="s">
        <v>820</v>
      </c>
      <c r="C7560" t="s">
        <v>821</v>
      </c>
      <c r="D7560" t="s">
        <v>822</v>
      </c>
      <c r="E7560" t="s">
        <v>823</v>
      </c>
      <c r="F7560" t="s">
        <v>898</v>
      </c>
      <c r="G7560" t="s">
        <v>899</v>
      </c>
      <c r="H7560" t="s">
        <v>1028</v>
      </c>
      <c r="I7560">
        <v>316</v>
      </c>
      <c r="J7560" t="s">
        <v>1029</v>
      </c>
      <c r="K7560" t="s">
        <v>828</v>
      </c>
      <c r="L7560" t="s">
        <v>606</v>
      </c>
      <c r="M7560">
        <v>0</v>
      </c>
      <c r="N7560">
        <v>0</v>
      </c>
      <c r="O7560">
        <v>0</v>
      </c>
      <c r="P7560">
        <v>0</v>
      </c>
      <c r="Q7560">
        <v>0</v>
      </c>
      <c r="R7560">
        <v>0</v>
      </c>
      <c r="S7560">
        <v>0</v>
      </c>
      <c r="T7560">
        <v>0</v>
      </c>
      <c r="U7560">
        <v>0</v>
      </c>
      <c r="V7560">
        <v>0</v>
      </c>
    </row>
    <row r="7561" spans="1:22" x14ac:dyDescent="0.3">
      <c r="A7561">
        <v>202122</v>
      </c>
      <c r="B7561" t="s">
        <v>820</v>
      </c>
      <c r="C7561" t="s">
        <v>821</v>
      </c>
      <c r="D7561" t="s">
        <v>822</v>
      </c>
      <c r="E7561" t="s">
        <v>823</v>
      </c>
      <c r="F7561" t="s">
        <v>898</v>
      </c>
      <c r="G7561" t="s">
        <v>899</v>
      </c>
      <c r="H7561" t="s">
        <v>1028</v>
      </c>
      <c r="I7561">
        <v>316</v>
      </c>
      <c r="J7561" t="s">
        <v>1029</v>
      </c>
      <c r="K7561" t="s">
        <v>828</v>
      </c>
      <c r="L7561" t="s">
        <v>609</v>
      </c>
      <c r="M7561" t="s">
        <v>829</v>
      </c>
      <c r="N7561" t="s">
        <v>829</v>
      </c>
      <c r="O7561" t="s">
        <v>829</v>
      </c>
      <c r="P7561" t="s">
        <v>829</v>
      </c>
      <c r="Q7561">
        <v>0</v>
      </c>
      <c r="R7561" t="s">
        <v>829</v>
      </c>
      <c r="S7561">
        <v>0</v>
      </c>
      <c r="T7561">
        <v>0</v>
      </c>
      <c r="U7561">
        <v>0</v>
      </c>
      <c r="V7561">
        <v>0</v>
      </c>
    </row>
    <row r="7562" spans="1:22" x14ac:dyDescent="0.3">
      <c r="A7562">
        <v>202223</v>
      </c>
      <c r="B7562" t="s">
        <v>820</v>
      </c>
      <c r="C7562" t="s">
        <v>821</v>
      </c>
      <c r="D7562" t="s">
        <v>822</v>
      </c>
      <c r="E7562" t="s">
        <v>823</v>
      </c>
      <c r="F7562" t="s">
        <v>898</v>
      </c>
      <c r="G7562" t="s">
        <v>899</v>
      </c>
      <c r="H7562" t="s">
        <v>1028</v>
      </c>
      <c r="I7562">
        <v>316</v>
      </c>
      <c r="J7562" t="s">
        <v>1029</v>
      </c>
      <c r="K7562" t="s">
        <v>828</v>
      </c>
      <c r="L7562" t="s">
        <v>609</v>
      </c>
      <c r="M7562" t="s">
        <v>829</v>
      </c>
      <c r="N7562" t="s">
        <v>829</v>
      </c>
      <c r="O7562" t="s">
        <v>829</v>
      </c>
      <c r="P7562" t="s">
        <v>829</v>
      </c>
      <c r="Q7562">
        <v>0</v>
      </c>
      <c r="R7562" t="s">
        <v>829</v>
      </c>
      <c r="S7562">
        <v>0</v>
      </c>
      <c r="T7562">
        <v>0</v>
      </c>
      <c r="U7562">
        <v>0</v>
      </c>
      <c r="V7562">
        <v>0</v>
      </c>
    </row>
    <row r="7563" spans="1:22" x14ac:dyDescent="0.3">
      <c r="A7563">
        <v>202122</v>
      </c>
      <c r="B7563" t="s">
        <v>820</v>
      </c>
      <c r="C7563" t="s">
        <v>821</v>
      </c>
      <c r="D7563" t="s">
        <v>822</v>
      </c>
      <c r="E7563" t="s">
        <v>823</v>
      </c>
      <c r="F7563" t="s">
        <v>898</v>
      </c>
      <c r="G7563" t="s">
        <v>899</v>
      </c>
      <c r="H7563" t="s">
        <v>1028</v>
      </c>
      <c r="I7563">
        <v>316</v>
      </c>
      <c r="J7563" t="s">
        <v>1029</v>
      </c>
      <c r="K7563" t="s">
        <v>828</v>
      </c>
      <c r="L7563" t="s">
        <v>830</v>
      </c>
      <c r="M7563">
        <v>0</v>
      </c>
      <c r="N7563">
        <v>0</v>
      </c>
      <c r="O7563">
        <v>0</v>
      </c>
      <c r="P7563">
        <v>0</v>
      </c>
      <c r="Q7563">
        <v>0</v>
      </c>
      <c r="R7563">
        <v>0</v>
      </c>
      <c r="S7563">
        <v>0</v>
      </c>
      <c r="T7563">
        <v>0</v>
      </c>
      <c r="U7563">
        <v>0</v>
      </c>
      <c r="V7563">
        <v>0</v>
      </c>
    </row>
    <row r="7564" spans="1:22" x14ac:dyDescent="0.3">
      <c r="A7564">
        <v>202223</v>
      </c>
      <c r="B7564" t="s">
        <v>820</v>
      </c>
      <c r="C7564" t="s">
        <v>821</v>
      </c>
      <c r="D7564" t="s">
        <v>822</v>
      </c>
      <c r="E7564" t="s">
        <v>823</v>
      </c>
      <c r="F7564" t="s">
        <v>898</v>
      </c>
      <c r="G7564" t="s">
        <v>899</v>
      </c>
      <c r="H7564" t="s">
        <v>1028</v>
      </c>
      <c r="I7564">
        <v>316</v>
      </c>
      <c r="J7564" t="s">
        <v>1029</v>
      </c>
      <c r="K7564" t="s">
        <v>828</v>
      </c>
      <c r="L7564" t="s">
        <v>830</v>
      </c>
      <c r="M7564">
        <v>0</v>
      </c>
      <c r="N7564">
        <v>220400</v>
      </c>
      <c r="O7564">
        <v>220400</v>
      </c>
      <c r="P7564">
        <v>0</v>
      </c>
      <c r="Q7564">
        <v>0</v>
      </c>
      <c r="R7564">
        <v>0</v>
      </c>
      <c r="S7564">
        <v>440800</v>
      </c>
      <c r="T7564">
        <v>0</v>
      </c>
      <c r="U7564">
        <v>440800</v>
      </c>
      <c r="V7564">
        <v>5</v>
      </c>
    </row>
    <row r="7565" spans="1:22" x14ac:dyDescent="0.3">
      <c r="A7565">
        <v>202324</v>
      </c>
      <c r="B7565" t="s">
        <v>820</v>
      </c>
      <c r="C7565" t="s">
        <v>821</v>
      </c>
      <c r="D7565" t="s">
        <v>822</v>
      </c>
      <c r="E7565" t="s">
        <v>823</v>
      </c>
      <c r="F7565" t="s">
        <v>898</v>
      </c>
      <c r="G7565" t="s">
        <v>899</v>
      </c>
      <c r="H7565" t="s">
        <v>1028</v>
      </c>
      <c r="I7565">
        <v>316</v>
      </c>
      <c r="J7565" t="s">
        <v>1029</v>
      </c>
      <c r="K7565" t="s">
        <v>828</v>
      </c>
      <c r="L7565" t="s">
        <v>830</v>
      </c>
      <c r="M7565">
        <v>0</v>
      </c>
      <c r="N7565">
        <v>0</v>
      </c>
      <c r="O7565">
        <v>0</v>
      </c>
      <c r="P7565">
        <v>0</v>
      </c>
      <c r="Q7565">
        <v>0</v>
      </c>
      <c r="R7565">
        <v>0</v>
      </c>
      <c r="S7565">
        <v>0</v>
      </c>
      <c r="T7565">
        <v>0</v>
      </c>
      <c r="U7565">
        <v>0</v>
      </c>
      <c r="V7565">
        <v>0</v>
      </c>
    </row>
    <row r="7566" spans="1:22" x14ac:dyDescent="0.3">
      <c r="A7566">
        <v>202122</v>
      </c>
      <c r="B7566" t="s">
        <v>820</v>
      </c>
      <c r="C7566" t="s">
        <v>821</v>
      </c>
      <c r="D7566" t="s">
        <v>822</v>
      </c>
      <c r="E7566" t="s">
        <v>823</v>
      </c>
      <c r="F7566" t="s">
        <v>898</v>
      </c>
      <c r="G7566" t="s">
        <v>899</v>
      </c>
      <c r="H7566" t="s">
        <v>1028</v>
      </c>
      <c r="I7566">
        <v>316</v>
      </c>
      <c r="J7566" t="s">
        <v>1029</v>
      </c>
      <c r="K7566" t="s">
        <v>828</v>
      </c>
      <c r="L7566" t="s">
        <v>537</v>
      </c>
      <c r="M7566">
        <v>9975</v>
      </c>
      <c r="N7566">
        <v>10359180</v>
      </c>
      <c r="O7566">
        <v>8204026</v>
      </c>
      <c r="P7566">
        <v>0</v>
      </c>
      <c r="Q7566">
        <v>0</v>
      </c>
      <c r="R7566">
        <v>4612934</v>
      </c>
      <c r="S7566">
        <v>23186115</v>
      </c>
      <c r="T7566">
        <v>0</v>
      </c>
      <c r="U7566">
        <v>23186115</v>
      </c>
      <c r="V7566">
        <v>243</v>
      </c>
    </row>
    <row r="7567" spans="1:22" x14ac:dyDescent="0.3">
      <c r="A7567">
        <v>202223</v>
      </c>
      <c r="B7567" t="s">
        <v>820</v>
      </c>
      <c r="C7567" t="s">
        <v>821</v>
      </c>
      <c r="D7567" t="s">
        <v>822</v>
      </c>
      <c r="E7567" t="s">
        <v>823</v>
      </c>
      <c r="F7567" t="s">
        <v>898</v>
      </c>
      <c r="G7567" t="s">
        <v>899</v>
      </c>
      <c r="H7567" t="s">
        <v>1028</v>
      </c>
      <c r="I7567">
        <v>316</v>
      </c>
      <c r="J7567" t="s">
        <v>1029</v>
      </c>
      <c r="K7567" t="s">
        <v>828</v>
      </c>
      <c r="L7567" t="s">
        <v>537</v>
      </c>
      <c r="M7567">
        <v>0</v>
      </c>
      <c r="N7567">
        <v>8059715</v>
      </c>
      <c r="O7567">
        <v>7968161</v>
      </c>
      <c r="P7567">
        <v>7134193</v>
      </c>
      <c r="Q7567">
        <v>1058873</v>
      </c>
      <c r="R7567">
        <v>3550779</v>
      </c>
      <c r="S7567">
        <v>27771721</v>
      </c>
      <c r="T7567">
        <v>0</v>
      </c>
      <c r="U7567">
        <v>27771721</v>
      </c>
      <c r="V7567">
        <v>294</v>
      </c>
    </row>
    <row r="7568" spans="1:22" x14ac:dyDescent="0.3">
      <c r="A7568">
        <v>202324</v>
      </c>
      <c r="B7568" t="s">
        <v>820</v>
      </c>
      <c r="C7568" t="s">
        <v>821</v>
      </c>
      <c r="D7568" t="s">
        <v>822</v>
      </c>
      <c r="E7568" t="s">
        <v>823</v>
      </c>
      <c r="F7568" t="s">
        <v>898</v>
      </c>
      <c r="G7568" t="s">
        <v>899</v>
      </c>
      <c r="H7568" t="s">
        <v>1028</v>
      </c>
      <c r="I7568">
        <v>316</v>
      </c>
      <c r="J7568" t="s">
        <v>1029</v>
      </c>
      <c r="K7568" t="s">
        <v>828</v>
      </c>
      <c r="L7568" t="s">
        <v>537</v>
      </c>
      <c r="M7568">
        <v>1374640</v>
      </c>
      <c r="N7568">
        <v>10604380</v>
      </c>
      <c r="O7568">
        <v>7658720</v>
      </c>
      <c r="P7568">
        <v>8376715</v>
      </c>
      <c r="Q7568">
        <v>0</v>
      </c>
      <c r="R7568">
        <v>4229495</v>
      </c>
      <c r="S7568">
        <v>32243950</v>
      </c>
      <c r="T7568">
        <v>0</v>
      </c>
      <c r="U7568">
        <v>32243950</v>
      </c>
      <c r="V7568">
        <v>348</v>
      </c>
    </row>
    <row r="7569" spans="1:22" x14ac:dyDescent="0.3">
      <c r="A7569">
        <v>202122</v>
      </c>
      <c r="B7569" t="s">
        <v>820</v>
      </c>
      <c r="C7569" t="s">
        <v>821</v>
      </c>
      <c r="D7569" t="s">
        <v>822</v>
      </c>
      <c r="E7569" t="s">
        <v>823</v>
      </c>
      <c r="F7569" t="s">
        <v>898</v>
      </c>
      <c r="G7569" t="s">
        <v>899</v>
      </c>
      <c r="H7569" t="s">
        <v>1028</v>
      </c>
      <c r="I7569">
        <v>316</v>
      </c>
      <c r="J7569" t="s">
        <v>1029</v>
      </c>
      <c r="K7569" t="s">
        <v>828</v>
      </c>
      <c r="L7569" t="s">
        <v>572</v>
      </c>
      <c r="M7569">
        <v>0</v>
      </c>
      <c r="N7569">
        <v>0</v>
      </c>
      <c r="O7569">
        <v>0</v>
      </c>
      <c r="P7569">
        <v>7634018</v>
      </c>
      <c r="Q7569">
        <v>0</v>
      </c>
      <c r="R7569">
        <v>0</v>
      </c>
      <c r="S7569">
        <v>7634018</v>
      </c>
      <c r="T7569">
        <v>0</v>
      </c>
      <c r="U7569">
        <v>7634018</v>
      </c>
      <c r="V7569">
        <v>80</v>
      </c>
    </row>
    <row r="7570" spans="1:22" x14ac:dyDescent="0.3">
      <c r="A7570">
        <v>202223</v>
      </c>
      <c r="B7570" t="s">
        <v>820</v>
      </c>
      <c r="C7570" t="s">
        <v>821</v>
      </c>
      <c r="D7570" t="s">
        <v>822</v>
      </c>
      <c r="E7570" t="s">
        <v>823</v>
      </c>
      <c r="F7570" t="s">
        <v>898</v>
      </c>
      <c r="G7570" t="s">
        <v>899</v>
      </c>
      <c r="H7570" t="s">
        <v>1028</v>
      </c>
      <c r="I7570">
        <v>316</v>
      </c>
      <c r="J7570" t="s">
        <v>1029</v>
      </c>
      <c r="K7570" t="s">
        <v>828</v>
      </c>
      <c r="L7570" t="s">
        <v>572</v>
      </c>
      <c r="M7570">
        <v>234138</v>
      </c>
      <c r="N7570">
        <v>1986092</v>
      </c>
      <c r="O7570">
        <v>1316874</v>
      </c>
      <c r="P7570">
        <v>3995179</v>
      </c>
      <c r="Q7570">
        <v>8754</v>
      </c>
      <c r="R7570">
        <v>1389421</v>
      </c>
      <c r="S7570">
        <v>8930458</v>
      </c>
      <c r="T7570">
        <v>0</v>
      </c>
      <c r="U7570">
        <v>8930458</v>
      </c>
      <c r="V7570">
        <v>95</v>
      </c>
    </row>
    <row r="7571" spans="1:22" x14ac:dyDescent="0.3">
      <c r="A7571">
        <v>202324</v>
      </c>
      <c r="B7571" t="s">
        <v>820</v>
      </c>
      <c r="C7571" t="s">
        <v>821</v>
      </c>
      <c r="D7571" t="s">
        <v>822</v>
      </c>
      <c r="E7571" t="s">
        <v>823</v>
      </c>
      <c r="F7571" t="s">
        <v>898</v>
      </c>
      <c r="G7571" t="s">
        <v>899</v>
      </c>
      <c r="H7571" t="s">
        <v>1028</v>
      </c>
      <c r="I7571">
        <v>316</v>
      </c>
      <c r="J7571" t="s">
        <v>1029</v>
      </c>
      <c r="K7571" t="s">
        <v>828</v>
      </c>
      <c r="L7571" t="s">
        <v>572</v>
      </c>
      <c r="M7571">
        <v>516320</v>
      </c>
      <c r="N7571">
        <v>3983020</v>
      </c>
      <c r="O7571">
        <v>2876625</v>
      </c>
      <c r="P7571">
        <v>0</v>
      </c>
      <c r="Q7571">
        <v>0</v>
      </c>
      <c r="R7571">
        <v>0</v>
      </c>
      <c r="S7571">
        <v>7375965</v>
      </c>
      <c r="T7571">
        <v>0</v>
      </c>
      <c r="U7571">
        <v>7375965</v>
      </c>
      <c r="V7571">
        <v>80</v>
      </c>
    </row>
    <row r="7572" spans="1:22" x14ac:dyDescent="0.3">
      <c r="A7572">
        <v>202122</v>
      </c>
      <c r="B7572" t="s">
        <v>820</v>
      </c>
      <c r="C7572" t="s">
        <v>821</v>
      </c>
      <c r="D7572" t="s">
        <v>822</v>
      </c>
      <c r="E7572" t="s">
        <v>823</v>
      </c>
      <c r="F7572" t="s">
        <v>898</v>
      </c>
      <c r="G7572" t="s">
        <v>899</v>
      </c>
      <c r="H7572" t="s">
        <v>1028</v>
      </c>
      <c r="I7572">
        <v>316</v>
      </c>
      <c r="J7572" t="s">
        <v>1029</v>
      </c>
      <c r="K7572" t="s">
        <v>828</v>
      </c>
      <c r="L7572" t="s">
        <v>539</v>
      </c>
      <c r="M7572">
        <v>0</v>
      </c>
      <c r="N7572">
        <v>0</v>
      </c>
      <c r="O7572">
        <v>0</v>
      </c>
      <c r="P7572" t="s">
        <v>829</v>
      </c>
      <c r="Q7572" t="s">
        <v>829</v>
      </c>
      <c r="R7572" t="s">
        <v>829</v>
      </c>
      <c r="S7572">
        <v>0</v>
      </c>
      <c r="T7572">
        <v>0</v>
      </c>
      <c r="U7572">
        <v>0</v>
      </c>
      <c r="V7572">
        <v>0</v>
      </c>
    </row>
    <row r="7573" spans="1:22" x14ac:dyDescent="0.3">
      <c r="A7573">
        <v>202223</v>
      </c>
      <c r="B7573" t="s">
        <v>820</v>
      </c>
      <c r="C7573" t="s">
        <v>821</v>
      </c>
      <c r="D7573" t="s">
        <v>822</v>
      </c>
      <c r="E7573" t="s">
        <v>823</v>
      </c>
      <c r="F7573" t="s">
        <v>898</v>
      </c>
      <c r="G7573" t="s">
        <v>899</v>
      </c>
      <c r="H7573" t="s">
        <v>1028</v>
      </c>
      <c r="I7573">
        <v>316</v>
      </c>
      <c r="J7573" t="s">
        <v>1029</v>
      </c>
      <c r="K7573" t="s">
        <v>828</v>
      </c>
      <c r="L7573" t="s">
        <v>539</v>
      </c>
      <c r="M7573">
        <v>0</v>
      </c>
      <c r="N7573">
        <v>360632</v>
      </c>
      <c r="O7573">
        <v>588400</v>
      </c>
      <c r="P7573" t="s">
        <v>829</v>
      </c>
      <c r="Q7573" t="s">
        <v>829</v>
      </c>
      <c r="R7573" t="s">
        <v>829</v>
      </c>
      <c r="S7573">
        <v>949032</v>
      </c>
      <c r="T7573">
        <v>0</v>
      </c>
      <c r="U7573">
        <v>949032</v>
      </c>
      <c r="V7573">
        <v>10</v>
      </c>
    </row>
    <row r="7574" spans="1:22" x14ac:dyDescent="0.3">
      <c r="A7574">
        <v>202324</v>
      </c>
      <c r="B7574" t="s">
        <v>820</v>
      </c>
      <c r="C7574" t="s">
        <v>821</v>
      </c>
      <c r="D7574" t="s">
        <v>822</v>
      </c>
      <c r="E7574" t="s">
        <v>823</v>
      </c>
      <c r="F7574" t="s">
        <v>898</v>
      </c>
      <c r="G7574" t="s">
        <v>899</v>
      </c>
      <c r="H7574" t="s">
        <v>1028</v>
      </c>
      <c r="I7574">
        <v>316</v>
      </c>
      <c r="J7574" t="s">
        <v>1029</v>
      </c>
      <c r="K7574" t="s">
        <v>828</v>
      </c>
      <c r="L7574" t="s">
        <v>539</v>
      </c>
      <c r="M7574">
        <v>0</v>
      </c>
      <c r="N7574">
        <v>659030</v>
      </c>
      <c r="O7574">
        <v>389530</v>
      </c>
      <c r="P7574" t="s">
        <v>829</v>
      </c>
      <c r="Q7574" t="s">
        <v>829</v>
      </c>
      <c r="R7574" t="s">
        <v>829</v>
      </c>
      <c r="S7574">
        <v>1048560</v>
      </c>
      <c r="T7574">
        <v>0</v>
      </c>
      <c r="U7574">
        <v>1048560</v>
      </c>
      <c r="V7574">
        <v>11</v>
      </c>
    </row>
    <row r="7575" spans="1:22" x14ac:dyDescent="0.3">
      <c r="A7575">
        <v>202122</v>
      </c>
      <c r="B7575" t="s">
        <v>820</v>
      </c>
      <c r="C7575" t="s">
        <v>821</v>
      </c>
      <c r="D7575" t="s">
        <v>822</v>
      </c>
      <c r="E7575" t="s">
        <v>823</v>
      </c>
      <c r="F7575" t="s">
        <v>898</v>
      </c>
      <c r="G7575" t="s">
        <v>899</v>
      </c>
      <c r="H7575" t="s">
        <v>1028</v>
      </c>
      <c r="I7575">
        <v>316</v>
      </c>
      <c r="J7575" t="s">
        <v>1029</v>
      </c>
      <c r="K7575" t="s">
        <v>828</v>
      </c>
      <c r="L7575" t="s">
        <v>541</v>
      </c>
      <c r="M7575">
        <v>239712</v>
      </c>
      <c r="N7575">
        <v>1752631</v>
      </c>
      <c r="O7575">
        <v>1228077</v>
      </c>
      <c r="P7575">
        <v>0</v>
      </c>
      <c r="Q7575">
        <v>0</v>
      </c>
      <c r="R7575">
        <v>0</v>
      </c>
      <c r="S7575">
        <v>3220420</v>
      </c>
      <c r="T7575">
        <v>0</v>
      </c>
      <c r="U7575">
        <v>3220420</v>
      </c>
      <c r="V7575">
        <v>34</v>
      </c>
    </row>
    <row r="7576" spans="1:22" x14ac:dyDescent="0.3">
      <c r="A7576">
        <v>202223</v>
      </c>
      <c r="B7576" t="s">
        <v>820</v>
      </c>
      <c r="C7576" t="s">
        <v>821</v>
      </c>
      <c r="D7576" t="s">
        <v>822</v>
      </c>
      <c r="E7576" t="s">
        <v>823</v>
      </c>
      <c r="F7576" t="s">
        <v>898</v>
      </c>
      <c r="G7576" t="s">
        <v>899</v>
      </c>
      <c r="H7576" t="s">
        <v>1028</v>
      </c>
      <c r="I7576">
        <v>316</v>
      </c>
      <c r="J7576" t="s">
        <v>1029</v>
      </c>
      <c r="K7576" t="s">
        <v>828</v>
      </c>
      <c r="L7576" t="s">
        <v>541</v>
      </c>
      <c r="M7576">
        <v>293166</v>
      </c>
      <c r="N7576">
        <v>2266396</v>
      </c>
      <c r="O7576">
        <v>1428464</v>
      </c>
      <c r="P7576">
        <v>12727</v>
      </c>
      <c r="Q7576">
        <v>10962</v>
      </c>
      <c r="R7576">
        <v>0</v>
      </c>
      <c r="S7576">
        <v>4011715</v>
      </c>
      <c r="T7576">
        <v>0</v>
      </c>
      <c r="U7576">
        <v>4011715</v>
      </c>
      <c r="V7576">
        <v>42</v>
      </c>
    </row>
    <row r="7577" spans="1:22" x14ac:dyDescent="0.3">
      <c r="A7577">
        <v>202324</v>
      </c>
      <c r="B7577" t="s">
        <v>820</v>
      </c>
      <c r="C7577" t="s">
        <v>821</v>
      </c>
      <c r="D7577" t="s">
        <v>822</v>
      </c>
      <c r="E7577" t="s">
        <v>823</v>
      </c>
      <c r="F7577" t="s">
        <v>898</v>
      </c>
      <c r="G7577" t="s">
        <v>899</v>
      </c>
      <c r="H7577" t="s">
        <v>1028</v>
      </c>
      <c r="I7577">
        <v>316</v>
      </c>
      <c r="J7577" t="s">
        <v>1029</v>
      </c>
      <c r="K7577" t="s">
        <v>828</v>
      </c>
      <c r="L7577" t="s">
        <v>541</v>
      </c>
      <c r="M7577">
        <v>299050</v>
      </c>
      <c r="N7577">
        <v>2306955</v>
      </c>
      <c r="O7577">
        <v>1666135</v>
      </c>
      <c r="P7577">
        <v>0</v>
      </c>
      <c r="Q7577">
        <v>0</v>
      </c>
      <c r="R7577">
        <v>0</v>
      </c>
      <c r="S7577">
        <v>4272140</v>
      </c>
      <c r="T7577">
        <v>0</v>
      </c>
      <c r="U7577">
        <v>4272140</v>
      </c>
      <c r="V7577">
        <v>46</v>
      </c>
    </row>
    <row r="7578" spans="1:22" x14ac:dyDescent="0.3">
      <c r="A7578">
        <v>202122</v>
      </c>
      <c r="B7578" t="s">
        <v>820</v>
      </c>
      <c r="C7578" t="s">
        <v>821</v>
      </c>
      <c r="D7578" t="s">
        <v>822</v>
      </c>
      <c r="E7578" t="s">
        <v>823</v>
      </c>
      <c r="F7578" t="s">
        <v>898</v>
      </c>
      <c r="G7578" t="s">
        <v>899</v>
      </c>
      <c r="H7578" t="s">
        <v>1028</v>
      </c>
      <c r="I7578">
        <v>316</v>
      </c>
      <c r="J7578" t="s">
        <v>1029</v>
      </c>
      <c r="K7578" t="s">
        <v>828</v>
      </c>
      <c r="L7578" t="s">
        <v>831</v>
      </c>
      <c r="M7578" t="s">
        <v>829</v>
      </c>
      <c r="N7578" t="s">
        <v>829</v>
      </c>
      <c r="O7578" t="s">
        <v>829</v>
      </c>
      <c r="P7578">
        <v>0</v>
      </c>
      <c r="Q7578">
        <v>0</v>
      </c>
      <c r="R7578" t="s">
        <v>829</v>
      </c>
      <c r="S7578">
        <v>0</v>
      </c>
      <c r="T7578">
        <v>0</v>
      </c>
      <c r="U7578">
        <v>0</v>
      </c>
      <c r="V7578">
        <v>0</v>
      </c>
    </row>
    <row r="7579" spans="1:22" x14ac:dyDescent="0.3">
      <c r="A7579">
        <v>202223</v>
      </c>
      <c r="B7579" t="s">
        <v>820</v>
      </c>
      <c r="C7579" t="s">
        <v>821</v>
      </c>
      <c r="D7579" t="s">
        <v>822</v>
      </c>
      <c r="E7579" t="s">
        <v>823</v>
      </c>
      <c r="F7579" t="s">
        <v>898</v>
      </c>
      <c r="G7579" t="s">
        <v>899</v>
      </c>
      <c r="H7579" t="s">
        <v>1028</v>
      </c>
      <c r="I7579">
        <v>316</v>
      </c>
      <c r="J7579" t="s">
        <v>1029</v>
      </c>
      <c r="K7579" t="s">
        <v>828</v>
      </c>
      <c r="L7579" t="s">
        <v>831</v>
      </c>
      <c r="M7579" t="s">
        <v>829</v>
      </c>
      <c r="N7579" t="s">
        <v>829</v>
      </c>
      <c r="O7579" t="s">
        <v>829</v>
      </c>
      <c r="P7579">
        <v>0</v>
      </c>
      <c r="Q7579">
        <v>0</v>
      </c>
      <c r="R7579" t="s">
        <v>829</v>
      </c>
      <c r="S7579">
        <v>0</v>
      </c>
      <c r="T7579">
        <v>0</v>
      </c>
      <c r="U7579">
        <v>0</v>
      </c>
      <c r="V7579">
        <v>0</v>
      </c>
    </row>
    <row r="7580" spans="1:22" x14ac:dyDescent="0.3">
      <c r="A7580">
        <v>202324</v>
      </c>
      <c r="B7580" t="s">
        <v>820</v>
      </c>
      <c r="C7580" t="s">
        <v>821</v>
      </c>
      <c r="D7580" t="s">
        <v>822</v>
      </c>
      <c r="E7580" t="s">
        <v>823</v>
      </c>
      <c r="F7580" t="s">
        <v>898</v>
      </c>
      <c r="G7580" t="s">
        <v>899</v>
      </c>
      <c r="H7580" t="s">
        <v>1028</v>
      </c>
      <c r="I7580">
        <v>316</v>
      </c>
      <c r="J7580" t="s">
        <v>1029</v>
      </c>
      <c r="K7580" t="s">
        <v>828</v>
      </c>
      <c r="L7580" t="s">
        <v>831</v>
      </c>
      <c r="M7580" t="s">
        <v>829</v>
      </c>
      <c r="N7580" t="s">
        <v>829</v>
      </c>
      <c r="O7580" t="s">
        <v>829</v>
      </c>
      <c r="P7580">
        <v>0</v>
      </c>
      <c r="Q7580">
        <v>0</v>
      </c>
      <c r="R7580" t="s">
        <v>829</v>
      </c>
      <c r="S7580">
        <v>0</v>
      </c>
      <c r="T7580">
        <v>0</v>
      </c>
      <c r="U7580">
        <v>0</v>
      </c>
      <c r="V7580">
        <v>0</v>
      </c>
    </row>
    <row r="7581" spans="1:22" x14ac:dyDescent="0.3">
      <c r="A7581">
        <v>202122</v>
      </c>
      <c r="B7581" t="s">
        <v>820</v>
      </c>
      <c r="C7581" t="s">
        <v>821</v>
      </c>
      <c r="D7581" t="s">
        <v>822</v>
      </c>
      <c r="E7581" t="s">
        <v>823</v>
      </c>
      <c r="F7581" t="s">
        <v>898</v>
      </c>
      <c r="G7581" t="s">
        <v>899</v>
      </c>
      <c r="H7581" t="s">
        <v>1028</v>
      </c>
      <c r="I7581">
        <v>316</v>
      </c>
      <c r="J7581" t="s">
        <v>1029</v>
      </c>
      <c r="K7581" t="s">
        <v>828</v>
      </c>
      <c r="L7581" t="s">
        <v>832</v>
      </c>
      <c r="M7581">
        <v>0</v>
      </c>
      <c r="N7581">
        <v>83845</v>
      </c>
      <c r="O7581">
        <v>58751</v>
      </c>
      <c r="P7581">
        <v>0</v>
      </c>
      <c r="Q7581">
        <v>288060</v>
      </c>
      <c r="R7581">
        <v>0</v>
      </c>
      <c r="S7581">
        <v>430656</v>
      </c>
      <c r="T7581">
        <v>0</v>
      </c>
      <c r="U7581">
        <v>430656</v>
      </c>
      <c r="V7581">
        <v>5</v>
      </c>
    </row>
    <row r="7582" spans="1:22" x14ac:dyDescent="0.3">
      <c r="A7582">
        <v>202223</v>
      </c>
      <c r="B7582" t="s">
        <v>820</v>
      </c>
      <c r="C7582" t="s">
        <v>821</v>
      </c>
      <c r="D7582" t="s">
        <v>822</v>
      </c>
      <c r="E7582" t="s">
        <v>823</v>
      </c>
      <c r="F7582" t="s">
        <v>898</v>
      </c>
      <c r="G7582" t="s">
        <v>899</v>
      </c>
      <c r="H7582" t="s">
        <v>1028</v>
      </c>
      <c r="I7582">
        <v>316</v>
      </c>
      <c r="J7582" t="s">
        <v>1029</v>
      </c>
      <c r="K7582" t="s">
        <v>828</v>
      </c>
      <c r="L7582" t="s">
        <v>832</v>
      </c>
      <c r="M7582">
        <v>23491</v>
      </c>
      <c r="N7582">
        <v>199263</v>
      </c>
      <c r="O7582">
        <v>132121</v>
      </c>
      <c r="P7582">
        <v>1020</v>
      </c>
      <c r="Q7582">
        <v>878</v>
      </c>
      <c r="R7582">
        <v>0</v>
      </c>
      <c r="S7582">
        <v>356773</v>
      </c>
      <c r="T7582">
        <v>0</v>
      </c>
      <c r="U7582">
        <v>356773</v>
      </c>
      <c r="V7582">
        <v>4</v>
      </c>
    </row>
    <row r="7583" spans="1:22" x14ac:dyDescent="0.3">
      <c r="A7583">
        <v>202324</v>
      </c>
      <c r="B7583" t="s">
        <v>820</v>
      </c>
      <c r="C7583" t="s">
        <v>821</v>
      </c>
      <c r="D7583" t="s">
        <v>822</v>
      </c>
      <c r="E7583" t="s">
        <v>823</v>
      </c>
      <c r="F7583" t="s">
        <v>898</v>
      </c>
      <c r="G7583" t="s">
        <v>899</v>
      </c>
      <c r="H7583" t="s">
        <v>1028</v>
      </c>
      <c r="I7583">
        <v>316</v>
      </c>
      <c r="J7583" t="s">
        <v>1029</v>
      </c>
      <c r="K7583" t="s">
        <v>828</v>
      </c>
      <c r="L7583" t="s">
        <v>832</v>
      </c>
      <c r="M7583">
        <v>31455</v>
      </c>
      <c r="N7583">
        <v>242660</v>
      </c>
      <c r="O7583">
        <v>175255</v>
      </c>
      <c r="P7583">
        <v>0</v>
      </c>
      <c r="Q7583">
        <v>0</v>
      </c>
      <c r="R7583">
        <v>0</v>
      </c>
      <c r="S7583">
        <v>449370</v>
      </c>
      <c r="T7583">
        <v>0</v>
      </c>
      <c r="U7583">
        <v>449370</v>
      </c>
      <c r="V7583">
        <v>5</v>
      </c>
    </row>
    <row r="7584" spans="1:22" x14ac:dyDescent="0.3">
      <c r="A7584">
        <v>202122</v>
      </c>
      <c r="B7584" t="s">
        <v>820</v>
      </c>
      <c r="C7584" t="s">
        <v>821</v>
      </c>
      <c r="D7584" t="s">
        <v>822</v>
      </c>
      <c r="E7584" t="s">
        <v>823</v>
      </c>
      <c r="F7584" t="s">
        <v>898</v>
      </c>
      <c r="G7584" t="s">
        <v>899</v>
      </c>
      <c r="H7584" t="s">
        <v>1028</v>
      </c>
      <c r="I7584">
        <v>316</v>
      </c>
      <c r="J7584" t="s">
        <v>1029</v>
      </c>
      <c r="K7584" t="s">
        <v>828</v>
      </c>
      <c r="L7584" t="s">
        <v>544</v>
      </c>
      <c r="M7584">
        <v>194949</v>
      </c>
      <c r="N7584">
        <v>1425352</v>
      </c>
      <c r="O7584">
        <v>998751</v>
      </c>
      <c r="P7584">
        <v>0</v>
      </c>
      <c r="Q7584">
        <v>0</v>
      </c>
      <c r="R7584">
        <v>0</v>
      </c>
      <c r="S7584">
        <v>2619052</v>
      </c>
      <c r="T7584">
        <v>0</v>
      </c>
      <c r="U7584">
        <v>2619052</v>
      </c>
      <c r="V7584">
        <v>27</v>
      </c>
    </row>
    <row r="7585" spans="1:22" x14ac:dyDescent="0.3">
      <c r="A7585">
        <v>202223</v>
      </c>
      <c r="B7585" t="s">
        <v>820</v>
      </c>
      <c r="C7585" t="s">
        <v>821</v>
      </c>
      <c r="D7585" t="s">
        <v>822</v>
      </c>
      <c r="E7585" t="s">
        <v>823</v>
      </c>
      <c r="F7585" t="s">
        <v>898</v>
      </c>
      <c r="G7585" t="s">
        <v>899</v>
      </c>
      <c r="H7585" t="s">
        <v>1028</v>
      </c>
      <c r="I7585">
        <v>316</v>
      </c>
      <c r="J7585" t="s">
        <v>1029</v>
      </c>
      <c r="K7585" t="s">
        <v>828</v>
      </c>
      <c r="L7585" t="s">
        <v>544</v>
      </c>
      <c r="M7585">
        <v>0</v>
      </c>
      <c r="N7585">
        <v>109362</v>
      </c>
      <c r="O7585">
        <v>72908</v>
      </c>
      <c r="P7585">
        <v>0</v>
      </c>
      <c r="Q7585">
        <v>0</v>
      </c>
      <c r="R7585">
        <v>0</v>
      </c>
      <c r="S7585">
        <v>182270</v>
      </c>
      <c r="T7585">
        <v>0</v>
      </c>
      <c r="U7585">
        <v>182270</v>
      </c>
      <c r="V7585">
        <v>2</v>
      </c>
    </row>
    <row r="7586" spans="1:22" x14ac:dyDescent="0.3">
      <c r="A7586">
        <v>202324</v>
      </c>
      <c r="B7586" t="s">
        <v>820</v>
      </c>
      <c r="C7586" t="s">
        <v>821</v>
      </c>
      <c r="D7586" t="s">
        <v>822</v>
      </c>
      <c r="E7586" t="s">
        <v>823</v>
      </c>
      <c r="F7586" t="s">
        <v>898</v>
      </c>
      <c r="G7586" t="s">
        <v>899</v>
      </c>
      <c r="H7586" t="s">
        <v>1028</v>
      </c>
      <c r="I7586">
        <v>316</v>
      </c>
      <c r="J7586" t="s">
        <v>1029</v>
      </c>
      <c r="K7586" t="s">
        <v>828</v>
      </c>
      <c r="L7586" t="s">
        <v>544</v>
      </c>
      <c r="M7586">
        <v>0</v>
      </c>
      <c r="N7586">
        <v>209480</v>
      </c>
      <c r="O7586">
        <v>123815</v>
      </c>
      <c r="P7586">
        <v>0</v>
      </c>
      <c r="Q7586">
        <v>0</v>
      </c>
      <c r="R7586">
        <v>0</v>
      </c>
      <c r="S7586">
        <v>333295</v>
      </c>
      <c r="T7586">
        <v>0</v>
      </c>
      <c r="U7586">
        <v>333295</v>
      </c>
      <c r="V7586">
        <v>4</v>
      </c>
    </row>
    <row r="7587" spans="1:22" x14ac:dyDescent="0.3">
      <c r="A7587">
        <v>202122</v>
      </c>
      <c r="B7587" t="s">
        <v>820</v>
      </c>
      <c r="C7587" t="s">
        <v>821</v>
      </c>
      <c r="D7587" t="s">
        <v>822</v>
      </c>
      <c r="E7587" t="s">
        <v>823</v>
      </c>
      <c r="F7587" t="s">
        <v>898</v>
      </c>
      <c r="G7587" t="s">
        <v>899</v>
      </c>
      <c r="H7587" t="s">
        <v>1028</v>
      </c>
      <c r="I7587">
        <v>316</v>
      </c>
      <c r="J7587" t="s">
        <v>1029</v>
      </c>
      <c r="K7587" t="s">
        <v>828</v>
      </c>
      <c r="L7587" t="s">
        <v>600</v>
      </c>
      <c r="M7587" t="s">
        <v>829</v>
      </c>
      <c r="N7587" t="s">
        <v>829</v>
      </c>
      <c r="O7587" t="s">
        <v>829</v>
      </c>
      <c r="P7587">
        <v>0</v>
      </c>
      <c r="Q7587">
        <v>0</v>
      </c>
      <c r="R7587" t="s">
        <v>829</v>
      </c>
      <c r="S7587">
        <v>0</v>
      </c>
      <c r="T7587">
        <v>0</v>
      </c>
      <c r="U7587">
        <v>0</v>
      </c>
      <c r="V7587">
        <v>0</v>
      </c>
    </row>
    <row r="7588" spans="1:22" x14ac:dyDescent="0.3">
      <c r="A7588">
        <v>202223</v>
      </c>
      <c r="B7588" t="s">
        <v>820</v>
      </c>
      <c r="C7588" t="s">
        <v>821</v>
      </c>
      <c r="D7588" t="s">
        <v>822</v>
      </c>
      <c r="E7588" t="s">
        <v>823</v>
      </c>
      <c r="F7588" t="s">
        <v>898</v>
      </c>
      <c r="G7588" t="s">
        <v>899</v>
      </c>
      <c r="H7588" t="s">
        <v>1028</v>
      </c>
      <c r="I7588">
        <v>316</v>
      </c>
      <c r="J7588" t="s">
        <v>1029</v>
      </c>
      <c r="K7588" t="s">
        <v>828</v>
      </c>
      <c r="L7588" t="s">
        <v>600</v>
      </c>
      <c r="M7588" t="s">
        <v>829</v>
      </c>
      <c r="N7588" t="s">
        <v>829</v>
      </c>
      <c r="O7588" t="s">
        <v>829</v>
      </c>
      <c r="P7588">
        <v>0</v>
      </c>
      <c r="Q7588">
        <v>0</v>
      </c>
      <c r="R7588" t="s">
        <v>829</v>
      </c>
      <c r="S7588">
        <v>0</v>
      </c>
      <c r="T7588">
        <v>0</v>
      </c>
      <c r="U7588">
        <v>0</v>
      </c>
      <c r="V7588">
        <v>0</v>
      </c>
    </row>
    <row r="7589" spans="1:22" x14ac:dyDescent="0.3">
      <c r="A7589">
        <v>202324</v>
      </c>
      <c r="B7589" t="s">
        <v>820</v>
      </c>
      <c r="C7589" t="s">
        <v>821</v>
      </c>
      <c r="D7589" t="s">
        <v>822</v>
      </c>
      <c r="E7589" t="s">
        <v>823</v>
      </c>
      <c r="F7589" t="s">
        <v>898</v>
      </c>
      <c r="G7589" t="s">
        <v>899</v>
      </c>
      <c r="H7589" t="s">
        <v>1028</v>
      </c>
      <c r="I7589">
        <v>316</v>
      </c>
      <c r="J7589" t="s">
        <v>1029</v>
      </c>
      <c r="K7589" t="s">
        <v>828</v>
      </c>
      <c r="L7589" t="s">
        <v>600</v>
      </c>
      <c r="M7589" t="s">
        <v>829</v>
      </c>
      <c r="N7589" t="s">
        <v>829</v>
      </c>
      <c r="O7589" t="s">
        <v>829</v>
      </c>
      <c r="P7589">
        <v>0</v>
      </c>
      <c r="Q7589">
        <v>0</v>
      </c>
      <c r="R7589" t="s">
        <v>829</v>
      </c>
      <c r="S7589">
        <v>0</v>
      </c>
      <c r="T7589">
        <v>0</v>
      </c>
      <c r="U7589">
        <v>0</v>
      </c>
      <c r="V7589">
        <v>0</v>
      </c>
    </row>
    <row r="7590" spans="1:22" x14ac:dyDescent="0.3">
      <c r="A7590">
        <v>202122</v>
      </c>
      <c r="B7590" t="s">
        <v>820</v>
      </c>
      <c r="C7590" t="s">
        <v>821</v>
      </c>
      <c r="D7590" t="s">
        <v>822</v>
      </c>
      <c r="E7590" t="s">
        <v>823</v>
      </c>
      <c r="F7590" t="s">
        <v>898</v>
      </c>
      <c r="G7590" t="s">
        <v>899</v>
      </c>
      <c r="H7590" t="s">
        <v>1028</v>
      </c>
      <c r="I7590">
        <v>316</v>
      </c>
      <c r="J7590" t="s">
        <v>1029</v>
      </c>
      <c r="K7590" t="s">
        <v>828</v>
      </c>
      <c r="L7590" t="s">
        <v>247</v>
      </c>
      <c r="M7590">
        <v>0</v>
      </c>
      <c r="N7590">
        <v>940945</v>
      </c>
      <c r="O7590">
        <v>659324</v>
      </c>
      <c r="P7590">
        <v>5655</v>
      </c>
      <c r="Q7590">
        <v>3876</v>
      </c>
      <c r="R7590">
        <v>0</v>
      </c>
      <c r="S7590">
        <v>1609800</v>
      </c>
      <c r="T7590">
        <v>0</v>
      </c>
      <c r="U7590">
        <v>1609800</v>
      </c>
      <c r="V7590">
        <v>25</v>
      </c>
    </row>
    <row r="7591" spans="1:22" x14ac:dyDescent="0.3">
      <c r="A7591">
        <v>202223</v>
      </c>
      <c r="B7591" t="s">
        <v>820</v>
      </c>
      <c r="C7591" t="s">
        <v>821</v>
      </c>
      <c r="D7591" t="s">
        <v>822</v>
      </c>
      <c r="E7591" t="s">
        <v>823</v>
      </c>
      <c r="F7591" t="s">
        <v>898</v>
      </c>
      <c r="G7591" t="s">
        <v>899</v>
      </c>
      <c r="H7591" t="s">
        <v>1028</v>
      </c>
      <c r="I7591">
        <v>316</v>
      </c>
      <c r="J7591" t="s">
        <v>1029</v>
      </c>
      <c r="K7591" t="s">
        <v>828</v>
      </c>
      <c r="L7591" t="s">
        <v>247</v>
      </c>
      <c r="M7591">
        <v>104956</v>
      </c>
      <c r="N7591">
        <v>890299</v>
      </c>
      <c r="O7591">
        <v>590311</v>
      </c>
      <c r="P7591">
        <v>4556</v>
      </c>
      <c r="Q7591">
        <v>3924</v>
      </c>
      <c r="R7591">
        <v>5952</v>
      </c>
      <c r="S7591">
        <v>1599998</v>
      </c>
      <c r="T7591">
        <v>0</v>
      </c>
      <c r="U7591">
        <v>1599998</v>
      </c>
      <c r="V7591">
        <v>25</v>
      </c>
    </row>
    <row r="7592" spans="1:22" x14ac:dyDescent="0.3">
      <c r="A7592">
        <v>202324</v>
      </c>
      <c r="B7592" t="s">
        <v>820</v>
      </c>
      <c r="C7592" t="s">
        <v>821</v>
      </c>
      <c r="D7592" t="s">
        <v>822</v>
      </c>
      <c r="E7592" t="s">
        <v>823</v>
      </c>
      <c r="F7592" t="s">
        <v>898</v>
      </c>
      <c r="G7592" t="s">
        <v>899</v>
      </c>
      <c r="H7592" t="s">
        <v>1028</v>
      </c>
      <c r="I7592">
        <v>316</v>
      </c>
      <c r="J7592" t="s">
        <v>1029</v>
      </c>
      <c r="K7592" t="s">
        <v>828</v>
      </c>
      <c r="L7592" t="s">
        <v>247</v>
      </c>
      <c r="M7592">
        <v>0</v>
      </c>
      <c r="N7592">
        <v>96800</v>
      </c>
      <c r="O7592">
        <v>51188</v>
      </c>
      <c r="P7592">
        <v>1452010</v>
      </c>
      <c r="Q7592">
        <v>0</v>
      </c>
      <c r="R7592">
        <v>0</v>
      </c>
      <c r="S7592">
        <v>1599998</v>
      </c>
      <c r="T7592">
        <v>0</v>
      </c>
      <c r="U7592">
        <v>1599998</v>
      </c>
      <c r="V7592">
        <v>25</v>
      </c>
    </row>
    <row r="7593" spans="1:22" x14ac:dyDescent="0.3">
      <c r="A7593">
        <v>202122</v>
      </c>
      <c r="B7593" t="s">
        <v>820</v>
      </c>
      <c r="C7593" t="s">
        <v>821</v>
      </c>
      <c r="D7593" t="s">
        <v>822</v>
      </c>
      <c r="E7593" t="s">
        <v>823</v>
      </c>
      <c r="F7593" t="s">
        <v>898</v>
      </c>
      <c r="G7593" t="s">
        <v>899</v>
      </c>
      <c r="H7593" t="s">
        <v>1028</v>
      </c>
      <c r="I7593">
        <v>316</v>
      </c>
      <c r="J7593" t="s">
        <v>1029</v>
      </c>
      <c r="K7593" t="s">
        <v>828</v>
      </c>
      <c r="L7593" t="s">
        <v>833</v>
      </c>
      <c r="M7593">
        <v>31008110</v>
      </c>
      <c r="N7593">
        <v>116319575</v>
      </c>
      <c r="O7593">
        <v>80967158</v>
      </c>
      <c r="P7593">
        <v>7639674</v>
      </c>
      <c r="Q7593">
        <v>6620689</v>
      </c>
      <c r="R7593">
        <v>4612934</v>
      </c>
      <c r="S7593">
        <v>248088140</v>
      </c>
      <c r="T7593">
        <v>0</v>
      </c>
      <c r="U7593">
        <v>248088140</v>
      </c>
      <c r="V7593" t="s">
        <v>834</v>
      </c>
    </row>
    <row r="7594" spans="1:22" x14ac:dyDescent="0.3">
      <c r="A7594">
        <v>202223</v>
      </c>
      <c r="B7594" t="s">
        <v>820</v>
      </c>
      <c r="C7594" t="s">
        <v>821</v>
      </c>
      <c r="D7594" t="s">
        <v>822</v>
      </c>
      <c r="E7594" t="s">
        <v>823</v>
      </c>
      <c r="F7594" t="s">
        <v>898</v>
      </c>
      <c r="G7594" t="s">
        <v>899</v>
      </c>
      <c r="H7594" t="s">
        <v>1028</v>
      </c>
      <c r="I7594">
        <v>316</v>
      </c>
      <c r="J7594" t="s">
        <v>1029</v>
      </c>
      <c r="K7594" t="s">
        <v>828</v>
      </c>
      <c r="L7594" t="s">
        <v>833</v>
      </c>
      <c r="M7594">
        <v>32849277</v>
      </c>
      <c r="N7594">
        <v>115786235</v>
      </c>
      <c r="O7594">
        <v>68670814</v>
      </c>
      <c r="P7594">
        <v>11150207</v>
      </c>
      <c r="Q7594">
        <v>6412918</v>
      </c>
      <c r="R7594">
        <v>4946152</v>
      </c>
      <c r="S7594">
        <v>240775185</v>
      </c>
      <c r="T7594">
        <v>0</v>
      </c>
      <c r="U7594">
        <v>240775185</v>
      </c>
      <c r="V7594" t="s">
        <v>834</v>
      </c>
    </row>
    <row r="7595" spans="1:22" x14ac:dyDescent="0.3">
      <c r="A7595">
        <v>202324</v>
      </c>
      <c r="B7595" t="s">
        <v>820</v>
      </c>
      <c r="C7595" t="s">
        <v>821</v>
      </c>
      <c r="D7595" t="s">
        <v>822</v>
      </c>
      <c r="E7595" t="s">
        <v>823</v>
      </c>
      <c r="F7595" t="s">
        <v>898</v>
      </c>
      <c r="G7595" t="s">
        <v>899</v>
      </c>
      <c r="H7595" t="s">
        <v>1028</v>
      </c>
      <c r="I7595">
        <v>316</v>
      </c>
      <c r="J7595" t="s">
        <v>1029</v>
      </c>
      <c r="K7595" t="s">
        <v>828</v>
      </c>
      <c r="L7595" t="s">
        <v>833</v>
      </c>
      <c r="M7595">
        <v>36118715</v>
      </c>
      <c r="N7595">
        <v>118903166</v>
      </c>
      <c r="O7595">
        <v>73731671</v>
      </c>
      <c r="P7595">
        <v>9876810</v>
      </c>
      <c r="Q7595">
        <v>4636405</v>
      </c>
      <c r="R7595">
        <v>4229495</v>
      </c>
      <c r="S7595">
        <v>248543897</v>
      </c>
      <c r="T7595">
        <v>0</v>
      </c>
      <c r="U7595">
        <v>248543897</v>
      </c>
      <c r="V7595" t="s">
        <v>834</v>
      </c>
    </row>
    <row r="7596" spans="1:22" x14ac:dyDescent="0.3">
      <c r="A7596">
        <v>202122</v>
      </c>
      <c r="B7596" t="s">
        <v>820</v>
      </c>
      <c r="C7596" t="s">
        <v>821</v>
      </c>
      <c r="D7596" t="s">
        <v>822</v>
      </c>
      <c r="E7596" t="s">
        <v>823</v>
      </c>
      <c r="F7596" t="s">
        <v>898</v>
      </c>
      <c r="G7596" t="s">
        <v>899</v>
      </c>
      <c r="H7596" t="s">
        <v>1028</v>
      </c>
      <c r="I7596">
        <v>316</v>
      </c>
      <c r="J7596" t="s">
        <v>1029</v>
      </c>
      <c r="K7596" t="s">
        <v>835</v>
      </c>
      <c r="L7596" t="s">
        <v>836</v>
      </c>
      <c r="M7596" t="s">
        <v>829</v>
      </c>
      <c r="N7596" t="s">
        <v>829</v>
      </c>
      <c r="O7596" t="s">
        <v>829</v>
      </c>
      <c r="P7596" t="s">
        <v>829</v>
      </c>
      <c r="Q7596" t="s">
        <v>829</v>
      </c>
      <c r="R7596" t="s">
        <v>829</v>
      </c>
      <c r="S7596">
        <v>241472985</v>
      </c>
      <c r="T7596" t="s">
        <v>829</v>
      </c>
      <c r="U7596" t="s">
        <v>829</v>
      </c>
      <c r="V7596" t="s">
        <v>834</v>
      </c>
    </row>
    <row r="7597" spans="1:22" x14ac:dyDescent="0.3">
      <c r="A7597">
        <v>202223</v>
      </c>
      <c r="B7597" t="s">
        <v>820</v>
      </c>
      <c r="C7597" t="s">
        <v>821</v>
      </c>
      <c r="D7597" t="s">
        <v>822</v>
      </c>
      <c r="E7597" t="s">
        <v>823</v>
      </c>
      <c r="F7597" t="s">
        <v>898</v>
      </c>
      <c r="G7597" t="s">
        <v>899</v>
      </c>
      <c r="H7597" t="s">
        <v>1028</v>
      </c>
      <c r="I7597">
        <v>316</v>
      </c>
      <c r="J7597" t="s">
        <v>1029</v>
      </c>
      <c r="K7597" t="s">
        <v>835</v>
      </c>
      <c r="L7597" t="s">
        <v>836</v>
      </c>
      <c r="M7597" t="s">
        <v>829</v>
      </c>
      <c r="N7597" t="s">
        <v>829</v>
      </c>
      <c r="O7597" t="s">
        <v>829</v>
      </c>
      <c r="P7597" t="s">
        <v>829</v>
      </c>
      <c r="Q7597" t="s">
        <v>829</v>
      </c>
      <c r="R7597" t="s">
        <v>829</v>
      </c>
      <c r="S7597">
        <v>236703228</v>
      </c>
      <c r="T7597" t="s">
        <v>829</v>
      </c>
      <c r="U7597" t="s">
        <v>829</v>
      </c>
      <c r="V7597" t="s">
        <v>834</v>
      </c>
    </row>
    <row r="7598" spans="1:22" x14ac:dyDescent="0.3">
      <c r="A7598">
        <v>202324</v>
      </c>
      <c r="B7598" t="s">
        <v>820</v>
      </c>
      <c r="C7598" t="s">
        <v>821</v>
      </c>
      <c r="D7598" t="s">
        <v>822</v>
      </c>
      <c r="E7598" t="s">
        <v>823</v>
      </c>
      <c r="F7598" t="s">
        <v>898</v>
      </c>
      <c r="G7598" t="s">
        <v>899</v>
      </c>
      <c r="H7598" t="s">
        <v>1028</v>
      </c>
      <c r="I7598">
        <v>316</v>
      </c>
      <c r="J7598" t="s">
        <v>1029</v>
      </c>
      <c r="K7598" t="s">
        <v>835</v>
      </c>
      <c r="L7598" t="s">
        <v>836</v>
      </c>
      <c r="M7598" t="s">
        <v>829</v>
      </c>
      <c r="N7598" t="s">
        <v>829</v>
      </c>
      <c r="O7598" t="s">
        <v>829</v>
      </c>
      <c r="P7598" t="s">
        <v>829</v>
      </c>
      <c r="Q7598" t="s">
        <v>829</v>
      </c>
      <c r="R7598" t="s">
        <v>829</v>
      </c>
      <c r="S7598">
        <v>248652770</v>
      </c>
      <c r="T7598" t="s">
        <v>829</v>
      </c>
      <c r="U7598" t="s">
        <v>829</v>
      </c>
      <c r="V7598" t="s">
        <v>834</v>
      </c>
    </row>
    <row r="7599" spans="1:22" x14ac:dyDescent="0.3">
      <c r="A7599">
        <v>202122</v>
      </c>
      <c r="B7599" t="s">
        <v>820</v>
      </c>
      <c r="C7599" t="s">
        <v>821</v>
      </c>
      <c r="D7599" t="s">
        <v>822</v>
      </c>
      <c r="E7599" t="s">
        <v>823</v>
      </c>
      <c r="F7599" t="s">
        <v>898</v>
      </c>
      <c r="G7599" t="s">
        <v>899</v>
      </c>
      <c r="H7599" t="s">
        <v>1028</v>
      </c>
      <c r="I7599">
        <v>316</v>
      </c>
      <c r="J7599" t="s">
        <v>1029</v>
      </c>
      <c r="K7599" t="s">
        <v>835</v>
      </c>
      <c r="L7599" t="s">
        <v>837</v>
      </c>
      <c r="M7599" t="s">
        <v>829</v>
      </c>
      <c r="N7599" t="s">
        <v>829</v>
      </c>
      <c r="O7599" t="s">
        <v>829</v>
      </c>
      <c r="P7599" t="s">
        <v>829</v>
      </c>
      <c r="Q7599" t="s">
        <v>829</v>
      </c>
      <c r="R7599" t="s">
        <v>829</v>
      </c>
      <c r="S7599">
        <v>0</v>
      </c>
      <c r="T7599" t="s">
        <v>829</v>
      </c>
      <c r="U7599" t="s">
        <v>829</v>
      </c>
      <c r="V7599" t="s">
        <v>834</v>
      </c>
    </row>
    <row r="7600" spans="1:22" x14ac:dyDescent="0.3">
      <c r="A7600">
        <v>202223</v>
      </c>
      <c r="B7600" t="s">
        <v>820</v>
      </c>
      <c r="C7600" t="s">
        <v>821</v>
      </c>
      <c r="D7600" t="s">
        <v>822</v>
      </c>
      <c r="E7600" t="s">
        <v>823</v>
      </c>
      <c r="F7600" t="s">
        <v>898</v>
      </c>
      <c r="G7600" t="s">
        <v>899</v>
      </c>
      <c r="H7600" t="s">
        <v>1028</v>
      </c>
      <c r="I7600">
        <v>316</v>
      </c>
      <c r="J7600" t="s">
        <v>1029</v>
      </c>
      <c r="K7600" t="s">
        <v>835</v>
      </c>
      <c r="L7600" t="s">
        <v>837</v>
      </c>
      <c r="M7600" t="s">
        <v>829</v>
      </c>
      <c r="N7600" t="s">
        <v>829</v>
      </c>
      <c r="O7600" t="s">
        <v>829</v>
      </c>
      <c r="P7600" t="s">
        <v>829</v>
      </c>
      <c r="Q7600" t="s">
        <v>829</v>
      </c>
      <c r="R7600" t="s">
        <v>829</v>
      </c>
      <c r="S7600">
        <v>558055</v>
      </c>
      <c r="T7600" t="s">
        <v>829</v>
      </c>
      <c r="U7600" t="s">
        <v>829</v>
      </c>
      <c r="V7600">
        <v>0</v>
      </c>
    </row>
    <row r="7601" spans="1:22" x14ac:dyDescent="0.3">
      <c r="A7601">
        <v>202324</v>
      </c>
      <c r="B7601" t="s">
        <v>820</v>
      </c>
      <c r="C7601" t="s">
        <v>821</v>
      </c>
      <c r="D7601" t="s">
        <v>822</v>
      </c>
      <c r="E7601" t="s">
        <v>823</v>
      </c>
      <c r="F7601" t="s">
        <v>898</v>
      </c>
      <c r="G7601" t="s">
        <v>899</v>
      </c>
      <c r="H7601" t="s">
        <v>1028</v>
      </c>
      <c r="I7601">
        <v>316</v>
      </c>
      <c r="J7601" t="s">
        <v>1029</v>
      </c>
      <c r="K7601" t="s">
        <v>835</v>
      </c>
      <c r="L7601" t="s">
        <v>837</v>
      </c>
      <c r="M7601" t="s">
        <v>829</v>
      </c>
      <c r="N7601" t="s">
        <v>829</v>
      </c>
      <c r="O7601" t="s">
        <v>829</v>
      </c>
      <c r="P7601" t="s">
        <v>829</v>
      </c>
      <c r="Q7601" t="s">
        <v>829</v>
      </c>
      <c r="R7601" t="s">
        <v>829</v>
      </c>
      <c r="S7601">
        <v>-41698</v>
      </c>
      <c r="T7601" t="s">
        <v>829</v>
      </c>
      <c r="U7601" t="s">
        <v>829</v>
      </c>
      <c r="V7601">
        <v>0</v>
      </c>
    </row>
    <row r="7602" spans="1:22" x14ac:dyDescent="0.3">
      <c r="A7602">
        <v>202122</v>
      </c>
      <c r="B7602" t="s">
        <v>820</v>
      </c>
      <c r="C7602" t="s">
        <v>821</v>
      </c>
      <c r="D7602" t="s">
        <v>822</v>
      </c>
      <c r="E7602" t="s">
        <v>823</v>
      </c>
      <c r="F7602" t="s">
        <v>898</v>
      </c>
      <c r="G7602" t="s">
        <v>899</v>
      </c>
      <c r="H7602" t="s">
        <v>1028</v>
      </c>
      <c r="I7602">
        <v>316</v>
      </c>
      <c r="J7602" t="s">
        <v>1029</v>
      </c>
      <c r="K7602" t="s">
        <v>835</v>
      </c>
      <c r="L7602" t="s">
        <v>838</v>
      </c>
      <c r="M7602" t="s">
        <v>829</v>
      </c>
      <c r="N7602" t="s">
        <v>829</v>
      </c>
      <c r="O7602" t="s">
        <v>829</v>
      </c>
      <c r="P7602" t="s">
        <v>829</v>
      </c>
      <c r="Q7602" t="s">
        <v>829</v>
      </c>
      <c r="R7602" t="s">
        <v>829</v>
      </c>
      <c r="S7602">
        <v>-15072318</v>
      </c>
      <c r="T7602" t="s">
        <v>829</v>
      </c>
      <c r="U7602" t="s">
        <v>829</v>
      </c>
      <c r="V7602" t="s">
        <v>834</v>
      </c>
    </row>
    <row r="7603" spans="1:22" x14ac:dyDescent="0.3">
      <c r="A7603">
        <v>202223</v>
      </c>
      <c r="B7603" t="s">
        <v>820</v>
      </c>
      <c r="C7603" t="s">
        <v>821</v>
      </c>
      <c r="D7603" t="s">
        <v>822</v>
      </c>
      <c r="E7603" t="s">
        <v>823</v>
      </c>
      <c r="F7603" t="s">
        <v>898</v>
      </c>
      <c r="G7603" t="s">
        <v>899</v>
      </c>
      <c r="H7603" t="s">
        <v>1028</v>
      </c>
      <c r="I7603">
        <v>316</v>
      </c>
      <c r="J7603" t="s">
        <v>1029</v>
      </c>
      <c r="K7603" t="s">
        <v>835</v>
      </c>
      <c r="L7603" t="s">
        <v>838</v>
      </c>
      <c r="M7603" t="s">
        <v>829</v>
      </c>
      <c r="N7603" t="s">
        <v>829</v>
      </c>
      <c r="O7603" t="s">
        <v>829</v>
      </c>
      <c r="P7603" t="s">
        <v>829</v>
      </c>
      <c r="Q7603" t="s">
        <v>829</v>
      </c>
      <c r="R7603" t="s">
        <v>829</v>
      </c>
      <c r="S7603">
        <v>-17977373</v>
      </c>
      <c r="T7603" t="s">
        <v>829</v>
      </c>
      <c r="U7603" t="s">
        <v>829</v>
      </c>
      <c r="V7603" t="s">
        <v>834</v>
      </c>
    </row>
    <row r="7604" spans="1:22" x14ac:dyDescent="0.3">
      <c r="A7604">
        <v>202324</v>
      </c>
      <c r="B7604" t="s">
        <v>820</v>
      </c>
      <c r="C7604" t="s">
        <v>821</v>
      </c>
      <c r="D7604" t="s">
        <v>822</v>
      </c>
      <c r="E7604" t="s">
        <v>823</v>
      </c>
      <c r="F7604" t="s">
        <v>898</v>
      </c>
      <c r="G7604" t="s">
        <v>899</v>
      </c>
      <c r="H7604" t="s">
        <v>1028</v>
      </c>
      <c r="I7604">
        <v>316</v>
      </c>
      <c r="J7604" t="s">
        <v>1029</v>
      </c>
      <c r="K7604" t="s">
        <v>835</v>
      </c>
      <c r="L7604" t="s">
        <v>838</v>
      </c>
      <c r="M7604" t="s">
        <v>829</v>
      </c>
      <c r="N7604" t="s">
        <v>829</v>
      </c>
      <c r="O7604" t="s">
        <v>829</v>
      </c>
      <c r="P7604" t="s">
        <v>829</v>
      </c>
      <c r="Q7604" t="s">
        <v>829</v>
      </c>
      <c r="R7604" t="s">
        <v>829</v>
      </c>
      <c r="S7604">
        <v>-17368518</v>
      </c>
      <c r="T7604" t="s">
        <v>829</v>
      </c>
      <c r="U7604" t="s">
        <v>829</v>
      </c>
      <c r="V7604" t="s">
        <v>834</v>
      </c>
    </row>
    <row r="7605" spans="1:22" x14ac:dyDescent="0.3">
      <c r="A7605">
        <v>202122</v>
      </c>
      <c r="B7605" t="s">
        <v>820</v>
      </c>
      <c r="C7605" t="s">
        <v>821</v>
      </c>
      <c r="D7605" t="s">
        <v>822</v>
      </c>
      <c r="E7605" t="s">
        <v>823</v>
      </c>
      <c r="F7605" t="s">
        <v>898</v>
      </c>
      <c r="G7605" t="s">
        <v>899</v>
      </c>
      <c r="H7605" t="s">
        <v>1028</v>
      </c>
      <c r="I7605">
        <v>316</v>
      </c>
      <c r="J7605" t="s">
        <v>1029</v>
      </c>
      <c r="K7605" t="s">
        <v>835</v>
      </c>
      <c r="L7605" t="s">
        <v>839</v>
      </c>
      <c r="M7605" t="s">
        <v>829</v>
      </c>
      <c r="N7605" t="s">
        <v>829</v>
      </c>
      <c r="O7605" t="s">
        <v>829</v>
      </c>
      <c r="P7605" t="s">
        <v>829</v>
      </c>
      <c r="Q7605" t="s">
        <v>829</v>
      </c>
      <c r="R7605" t="s">
        <v>829</v>
      </c>
      <c r="S7605">
        <v>17976354</v>
      </c>
      <c r="T7605" t="s">
        <v>829</v>
      </c>
      <c r="U7605" t="s">
        <v>829</v>
      </c>
      <c r="V7605" t="s">
        <v>834</v>
      </c>
    </row>
    <row r="7606" spans="1:22" x14ac:dyDescent="0.3">
      <c r="A7606">
        <v>202223</v>
      </c>
      <c r="B7606" t="s">
        <v>820</v>
      </c>
      <c r="C7606" t="s">
        <v>821</v>
      </c>
      <c r="D7606" t="s">
        <v>822</v>
      </c>
      <c r="E7606" t="s">
        <v>823</v>
      </c>
      <c r="F7606" t="s">
        <v>898</v>
      </c>
      <c r="G7606" t="s">
        <v>899</v>
      </c>
      <c r="H7606" t="s">
        <v>1028</v>
      </c>
      <c r="I7606">
        <v>316</v>
      </c>
      <c r="J7606" t="s">
        <v>1029</v>
      </c>
      <c r="K7606" t="s">
        <v>835</v>
      </c>
      <c r="L7606" t="s">
        <v>839</v>
      </c>
      <c r="M7606" t="s">
        <v>829</v>
      </c>
      <c r="N7606" t="s">
        <v>829</v>
      </c>
      <c r="O7606" t="s">
        <v>829</v>
      </c>
      <c r="P7606" t="s">
        <v>829</v>
      </c>
      <c r="Q7606" t="s">
        <v>829</v>
      </c>
      <c r="R7606" t="s">
        <v>829</v>
      </c>
      <c r="S7606">
        <v>17368141</v>
      </c>
      <c r="T7606" t="s">
        <v>829</v>
      </c>
      <c r="U7606" t="s">
        <v>829</v>
      </c>
      <c r="V7606" t="s">
        <v>834</v>
      </c>
    </row>
    <row r="7607" spans="1:22" x14ac:dyDescent="0.3">
      <c r="A7607">
        <v>202324</v>
      </c>
      <c r="B7607" t="s">
        <v>820</v>
      </c>
      <c r="C7607" t="s">
        <v>821</v>
      </c>
      <c r="D7607" t="s">
        <v>822</v>
      </c>
      <c r="E7607" t="s">
        <v>823</v>
      </c>
      <c r="F7607" t="s">
        <v>898</v>
      </c>
      <c r="G7607" t="s">
        <v>899</v>
      </c>
      <c r="H7607" t="s">
        <v>1028</v>
      </c>
      <c r="I7607">
        <v>316</v>
      </c>
      <c r="J7607" t="s">
        <v>1029</v>
      </c>
      <c r="K7607" t="s">
        <v>835</v>
      </c>
      <c r="L7607" t="s">
        <v>839</v>
      </c>
      <c r="M7607" t="s">
        <v>829</v>
      </c>
      <c r="N7607" t="s">
        <v>829</v>
      </c>
      <c r="O7607" t="s">
        <v>829</v>
      </c>
      <c r="P7607" t="s">
        <v>829</v>
      </c>
      <c r="Q7607" t="s">
        <v>829</v>
      </c>
      <c r="R7607" t="s">
        <v>829</v>
      </c>
      <c r="S7607">
        <v>12724000</v>
      </c>
      <c r="T7607" t="s">
        <v>829</v>
      </c>
      <c r="U7607" t="s">
        <v>829</v>
      </c>
      <c r="V7607" t="s">
        <v>834</v>
      </c>
    </row>
    <row r="7608" spans="1:22" x14ac:dyDescent="0.3">
      <c r="A7608">
        <v>202122</v>
      </c>
      <c r="B7608" t="s">
        <v>820</v>
      </c>
      <c r="C7608" t="s">
        <v>821</v>
      </c>
      <c r="D7608" t="s">
        <v>822</v>
      </c>
      <c r="E7608" t="s">
        <v>823</v>
      </c>
      <c r="F7608" t="s">
        <v>898</v>
      </c>
      <c r="G7608" t="s">
        <v>899</v>
      </c>
      <c r="H7608" t="s">
        <v>1028</v>
      </c>
      <c r="I7608">
        <v>316</v>
      </c>
      <c r="J7608" t="s">
        <v>1029</v>
      </c>
      <c r="K7608" t="s">
        <v>835</v>
      </c>
      <c r="L7608" t="s">
        <v>840</v>
      </c>
      <c r="M7608" t="s">
        <v>829</v>
      </c>
      <c r="N7608" t="s">
        <v>829</v>
      </c>
      <c r="O7608" t="s">
        <v>829</v>
      </c>
      <c r="P7608" t="s">
        <v>829</v>
      </c>
      <c r="Q7608" t="s">
        <v>829</v>
      </c>
      <c r="R7608" t="s">
        <v>829</v>
      </c>
      <c r="S7608">
        <v>0</v>
      </c>
      <c r="T7608" t="s">
        <v>829</v>
      </c>
      <c r="U7608" t="s">
        <v>829</v>
      </c>
      <c r="V7608" t="s">
        <v>834</v>
      </c>
    </row>
    <row r="7609" spans="1:22" x14ac:dyDescent="0.3">
      <c r="A7609">
        <v>202223</v>
      </c>
      <c r="B7609" t="s">
        <v>820</v>
      </c>
      <c r="C7609" t="s">
        <v>821</v>
      </c>
      <c r="D7609" t="s">
        <v>822</v>
      </c>
      <c r="E7609" t="s">
        <v>823</v>
      </c>
      <c r="F7609" t="s">
        <v>898</v>
      </c>
      <c r="G7609" t="s">
        <v>899</v>
      </c>
      <c r="H7609" t="s">
        <v>1028</v>
      </c>
      <c r="I7609">
        <v>316</v>
      </c>
      <c r="J7609" t="s">
        <v>1029</v>
      </c>
      <c r="K7609" t="s">
        <v>835</v>
      </c>
      <c r="L7609" t="s">
        <v>840</v>
      </c>
      <c r="M7609" t="s">
        <v>829</v>
      </c>
      <c r="N7609" t="s">
        <v>829</v>
      </c>
      <c r="O7609" t="s">
        <v>829</v>
      </c>
      <c r="P7609" t="s">
        <v>829</v>
      </c>
      <c r="Q7609" t="s">
        <v>829</v>
      </c>
      <c r="R7609" t="s">
        <v>829</v>
      </c>
      <c r="S7609">
        <v>0</v>
      </c>
      <c r="T7609" t="s">
        <v>829</v>
      </c>
      <c r="U7609" t="s">
        <v>829</v>
      </c>
      <c r="V7609" t="s">
        <v>834</v>
      </c>
    </row>
    <row r="7610" spans="1:22" x14ac:dyDescent="0.3">
      <c r="A7610">
        <v>202324</v>
      </c>
      <c r="B7610" t="s">
        <v>820</v>
      </c>
      <c r="C7610" t="s">
        <v>821</v>
      </c>
      <c r="D7610" t="s">
        <v>822</v>
      </c>
      <c r="E7610" t="s">
        <v>823</v>
      </c>
      <c r="F7610" t="s">
        <v>898</v>
      </c>
      <c r="G7610" t="s">
        <v>899</v>
      </c>
      <c r="H7610" t="s">
        <v>1028</v>
      </c>
      <c r="I7610">
        <v>316</v>
      </c>
      <c r="J7610" t="s">
        <v>1029</v>
      </c>
      <c r="K7610" t="s">
        <v>835</v>
      </c>
      <c r="L7610" t="s">
        <v>840</v>
      </c>
      <c r="M7610" t="s">
        <v>829</v>
      </c>
      <c r="N7610" t="s">
        <v>829</v>
      </c>
      <c r="O7610" t="s">
        <v>829</v>
      </c>
      <c r="P7610" t="s">
        <v>829</v>
      </c>
      <c r="Q7610" t="s">
        <v>829</v>
      </c>
      <c r="R7610" t="s">
        <v>829</v>
      </c>
      <c r="S7610">
        <v>0</v>
      </c>
      <c r="T7610" t="s">
        <v>829</v>
      </c>
      <c r="U7610" t="s">
        <v>829</v>
      </c>
      <c r="V7610" t="s">
        <v>834</v>
      </c>
    </row>
    <row r="7611" spans="1:22" x14ac:dyDescent="0.3">
      <c r="A7611">
        <v>202122</v>
      </c>
      <c r="B7611" t="s">
        <v>820</v>
      </c>
      <c r="C7611" t="s">
        <v>821</v>
      </c>
      <c r="D7611" t="s">
        <v>822</v>
      </c>
      <c r="E7611" t="s">
        <v>823</v>
      </c>
      <c r="F7611" t="s">
        <v>898</v>
      </c>
      <c r="G7611" t="s">
        <v>899</v>
      </c>
      <c r="H7611" t="s">
        <v>1028</v>
      </c>
      <c r="I7611">
        <v>316</v>
      </c>
      <c r="J7611" t="s">
        <v>1029</v>
      </c>
      <c r="K7611" t="s">
        <v>835</v>
      </c>
      <c r="L7611" t="s">
        <v>841</v>
      </c>
      <c r="M7611" t="s">
        <v>829</v>
      </c>
      <c r="N7611" t="s">
        <v>829</v>
      </c>
      <c r="O7611" t="s">
        <v>829</v>
      </c>
      <c r="P7611" t="s">
        <v>829</v>
      </c>
      <c r="Q7611" t="s">
        <v>829</v>
      </c>
      <c r="R7611" t="s">
        <v>829</v>
      </c>
      <c r="S7611">
        <v>248088140</v>
      </c>
      <c r="T7611" t="s">
        <v>829</v>
      </c>
      <c r="U7611" t="s">
        <v>829</v>
      </c>
      <c r="V7611" t="s">
        <v>834</v>
      </c>
    </row>
    <row r="7612" spans="1:22" x14ac:dyDescent="0.3">
      <c r="A7612">
        <v>202223</v>
      </c>
      <c r="B7612" t="s">
        <v>820</v>
      </c>
      <c r="C7612" t="s">
        <v>821</v>
      </c>
      <c r="D7612" t="s">
        <v>822</v>
      </c>
      <c r="E7612" t="s">
        <v>823</v>
      </c>
      <c r="F7612" t="s">
        <v>898</v>
      </c>
      <c r="G7612" t="s">
        <v>899</v>
      </c>
      <c r="H7612" t="s">
        <v>1028</v>
      </c>
      <c r="I7612">
        <v>316</v>
      </c>
      <c r="J7612" t="s">
        <v>1029</v>
      </c>
      <c r="K7612" t="s">
        <v>835</v>
      </c>
      <c r="L7612" t="s">
        <v>841</v>
      </c>
      <c r="M7612" t="s">
        <v>829</v>
      </c>
      <c r="N7612" t="s">
        <v>829</v>
      </c>
      <c r="O7612" t="s">
        <v>829</v>
      </c>
      <c r="P7612" t="s">
        <v>829</v>
      </c>
      <c r="Q7612" t="s">
        <v>829</v>
      </c>
      <c r="R7612" t="s">
        <v>829</v>
      </c>
      <c r="S7612">
        <v>240775179</v>
      </c>
      <c r="T7612" t="s">
        <v>829</v>
      </c>
      <c r="U7612" t="s">
        <v>829</v>
      </c>
      <c r="V7612" t="s">
        <v>834</v>
      </c>
    </row>
    <row r="7613" spans="1:22" x14ac:dyDescent="0.3">
      <c r="A7613">
        <v>202324</v>
      </c>
      <c r="B7613" t="s">
        <v>820</v>
      </c>
      <c r="C7613" t="s">
        <v>821</v>
      </c>
      <c r="D7613" t="s">
        <v>822</v>
      </c>
      <c r="E7613" t="s">
        <v>823</v>
      </c>
      <c r="F7613" t="s">
        <v>898</v>
      </c>
      <c r="G7613" t="s">
        <v>899</v>
      </c>
      <c r="H7613" t="s">
        <v>1028</v>
      </c>
      <c r="I7613">
        <v>316</v>
      </c>
      <c r="J7613" t="s">
        <v>1029</v>
      </c>
      <c r="K7613" t="s">
        <v>835</v>
      </c>
      <c r="L7613" t="s">
        <v>841</v>
      </c>
      <c r="M7613" t="s">
        <v>829</v>
      </c>
      <c r="N7613" t="s">
        <v>829</v>
      </c>
      <c r="O7613" t="s">
        <v>829</v>
      </c>
      <c r="P7613" t="s">
        <v>829</v>
      </c>
      <c r="Q7613" t="s">
        <v>829</v>
      </c>
      <c r="R7613" t="s">
        <v>829</v>
      </c>
      <c r="S7613">
        <v>248543897</v>
      </c>
      <c r="T7613" t="s">
        <v>829</v>
      </c>
      <c r="U7613" t="s">
        <v>829</v>
      </c>
      <c r="V7613" t="s">
        <v>834</v>
      </c>
    </row>
    <row r="7614" spans="1:22" x14ac:dyDescent="0.3">
      <c r="A7614">
        <v>202122</v>
      </c>
      <c r="B7614" t="s">
        <v>820</v>
      </c>
      <c r="C7614" t="s">
        <v>821</v>
      </c>
      <c r="D7614" t="s">
        <v>822</v>
      </c>
      <c r="E7614" t="s">
        <v>823</v>
      </c>
      <c r="F7614" t="s">
        <v>898</v>
      </c>
      <c r="G7614" t="s">
        <v>899</v>
      </c>
      <c r="H7614" t="s">
        <v>1028</v>
      </c>
      <c r="I7614">
        <v>316</v>
      </c>
      <c r="J7614" t="s">
        <v>1029</v>
      </c>
      <c r="K7614" t="s">
        <v>842</v>
      </c>
      <c r="L7614" t="s">
        <v>238</v>
      </c>
      <c r="M7614" t="s">
        <v>829</v>
      </c>
      <c r="N7614" t="s">
        <v>829</v>
      </c>
      <c r="O7614" t="s">
        <v>829</v>
      </c>
      <c r="P7614" t="s">
        <v>829</v>
      </c>
      <c r="Q7614" t="s">
        <v>829</v>
      </c>
      <c r="R7614" t="s">
        <v>829</v>
      </c>
      <c r="S7614">
        <v>827689</v>
      </c>
      <c r="T7614">
        <v>0</v>
      </c>
      <c r="U7614">
        <v>827689</v>
      </c>
      <c r="V7614">
        <v>13</v>
      </c>
    </row>
    <row r="7615" spans="1:22" x14ac:dyDescent="0.3">
      <c r="A7615">
        <v>202223</v>
      </c>
      <c r="B7615" t="s">
        <v>820</v>
      </c>
      <c r="C7615" t="s">
        <v>821</v>
      </c>
      <c r="D7615" t="s">
        <v>822</v>
      </c>
      <c r="E7615" t="s">
        <v>823</v>
      </c>
      <c r="F7615" t="s">
        <v>898</v>
      </c>
      <c r="G7615" t="s">
        <v>899</v>
      </c>
      <c r="H7615" t="s">
        <v>1028</v>
      </c>
      <c r="I7615">
        <v>316</v>
      </c>
      <c r="J7615" t="s">
        <v>1029</v>
      </c>
      <c r="K7615" t="s">
        <v>842</v>
      </c>
      <c r="L7615" t="s">
        <v>238</v>
      </c>
      <c r="M7615" t="s">
        <v>829</v>
      </c>
      <c r="N7615" t="s">
        <v>829</v>
      </c>
      <c r="O7615" t="s">
        <v>829</v>
      </c>
      <c r="P7615" t="s">
        <v>829</v>
      </c>
      <c r="Q7615" t="s">
        <v>829</v>
      </c>
      <c r="R7615" t="s">
        <v>829</v>
      </c>
      <c r="S7615">
        <v>1155596</v>
      </c>
      <c r="T7615">
        <v>405927</v>
      </c>
      <c r="U7615">
        <v>749669</v>
      </c>
      <c r="V7615">
        <v>12</v>
      </c>
    </row>
    <row r="7616" spans="1:22" x14ac:dyDescent="0.3">
      <c r="A7616">
        <v>202324</v>
      </c>
      <c r="B7616" t="s">
        <v>820</v>
      </c>
      <c r="C7616" t="s">
        <v>821</v>
      </c>
      <c r="D7616" t="s">
        <v>822</v>
      </c>
      <c r="E7616" t="s">
        <v>823</v>
      </c>
      <c r="F7616" t="s">
        <v>898</v>
      </c>
      <c r="G7616" t="s">
        <v>899</v>
      </c>
      <c r="H7616" t="s">
        <v>1028</v>
      </c>
      <c r="I7616">
        <v>316</v>
      </c>
      <c r="J7616" t="s">
        <v>1029</v>
      </c>
      <c r="K7616" t="s">
        <v>842</v>
      </c>
      <c r="L7616" t="s">
        <v>238</v>
      </c>
      <c r="M7616" t="s">
        <v>829</v>
      </c>
      <c r="N7616" t="s">
        <v>829</v>
      </c>
      <c r="O7616" t="s">
        <v>829</v>
      </c>
      <c r="P7616" t="s">
        <v>829</v>
      </c>
      <c r="Q7616" t="s">
        <v>829</v>
      </c>
      <c r="R7616" t="s">
        <v>829</v>
      </c>
      <c r="S7616">
        <v>1081450</v>
      </c>
      <c r="T7616">
        <v>475650</v>
      </c>
      <c r="U7616">
        <v>605800</v>
      </c>
      <c r="V7616">
        <v>9</v>
      </c>
    </row>
    <row r="7617" spans="1:22" x14ac:dyDescent="0.3">
      <c r="A7617">
        <v>202122</v>
      </c>
      <c r="B7617" t="s">
        <v>820</v>
      </c>
      <c r="C7617" t="s">
        <v>821</v>
      </c>
      <c r="D7617" t="s">
        <v>822</v>
      </c>
      <c r="E7617" t="s">
        <v>823</v>
      </c>
      <c r="F7617" t="s">
        <v>898</v>
      </c>
      <c r="G7617" t="s">
        <v>899</v>
      </c>
      <c r="H7617" t="s">
        <v>1028</v>
      </c>
      <c r="I7617">
        <v>316</v>
      </c>
      <c r="J7617" t="s">
        <v>1029</v>
      </c>
      <c r="K7617" t="s">
        <v>842</v>
      </c>
      <c r="L7617" t="s">
        <v>240</v>
      </c>
      <c r="M7617" t="s">
        <v>829</v>
      </c>
      <c r="N7617" t="s">
        <v>829</v>
      </c>
      <c r="O7617" t="s">
        <v>829</v>
      </c>
      <c r="P7617" t="s">
        <v>829</v>
      </c>
      <c r="Q7617" t="s">
        <v>829</v>
      </c>
      <c r="R7617" t="s">
        <v>829</v>
      </c>
      <c r="S7617">
        <v>2423424</v>
      </c>
      <c r="T7617">
        <v>0</v>
      </c>
      <c r="U7617">
        <v>2423424</v>
      </c>
      <c r="V7617">
        <v>38</v>
      </c>
    </row>
    <row r="7618" spans="1:22" x14ac:dyDescent="0.3">
      <c r="A7618">
        <v>202223</v>
      </c>
      <c r="B7618" t="s">
        <v>820</v>
      </c>
      <c r="C7618" t="s">
        <v>821</v>
      </c>
      <c r="D7618" t="s">
        <v>822</v>
      </c>
      <c r="E7618" t="s">
        <v>823</v>
      </c>
      <c r="F7618" t="s">
        <v>898</v>
      </c>
      <c r="G7618" t="s">
        <v>899</v>
      </c>
      <c r="H7618" t="s">
        <v>1028</v>
      </c>
      <c r="I7618">
        <v>316</v>
      </c>
      <c r="J7618" t="s">
        <v>1029</v>
      </c>
      <c r="K7618" t="s">
        <v>842</v>
      </c>
      <c r="L7618" t="s">
        <v>240</v>
      </c>
      <c r="M7618" t="s">
        <v>829</v>
      </c>
      <c r="N7618" t="s">
        <v>829</v>
      </c>
      <c r="O7618" t="s">
        <v>829</v>
      </c>
      <c r="P7618" t="s">
        <v>829</v>
      </c>
      <c r="Q7618" t="s">
        <v>829</v>
      </c>
      <c r="R7618" t="s">
        <v>829</v>
      </c>
      <c r="S7618">
        <v>2721711</v>
      </c>
      <c r="T7618">
        <v>85000</v>
      </c>
      <c r="U7618">
        <v>2636711</v>
      </c>
      <c r="V7618">
        <v>41</v>
      </c>
    </row>
    <row r="7619" spans="1:22" x14ac:dyDescent="0.3">
      <c r="A7619">
        <v>202324</v>
      </c>
      <c r="B7619" t="s">
        <v>820</v>
      </c>
      <c r="C7619" t="s">
        <v>821</v>
      </c>
      <c r="D7619" t="s">
        <v>822</v>
      </c>
      <c r="E7619" t="s">
        <v>823</v>
      </c>
      <c r="F7619" t="s">
        <v>898</v>
      </c>
      <c r="G7619" t="s">
        <v>899</v>
      </c>
      <c r="H7619" t="s">
        <v>1028</v>
      </c>
      <c r="I7619">
        <v>316</v>
      </c>
      <c r="J7619" t="s">
        <v>1029</v>
      </c>
      <c r="K7619" t="s">
        <v>842</v>
      </c>
      <c r="L7619" t="s">
        <v>240</v>
      </c>
      <c r="M7619" t="s">
        <v>829</v>
      </c>
      <c r="N7619" t="s">
        <v>829</v>
      </c>
      <c r="O7619" t="s">
        <v>829</v>
      </c>
      <c r="P7619" t="s">
        <v>829</v>
      </c>
      <c r="Q7619" t="s">
        <v>829</v>
      </c>
      <c r="R7619" t="s">
        <v>829</v>
      </c>
      <c r="S7619">
        <v>2334650</v>
      </c>
      <c r="T7619">
        <v>0</v>
      </c>
      <c r="U7619">
        <v>2334650</v>
      </c>
      <c r="V7619">
        <v>36</v>
      </c>
    </row>
    <row r="7620" spans="1:22" x14ac:dyDescent="0.3">
      <c r="A7620">
        <v>202122</v>
      </c>
      <c r="B7620" t="s">
        <v>820</v>
      </c>
      <c r="C7620" t="s">
        <v>821</v>
      </c>
      <c r="D7620" t="s">
        <v>822</v>
      </c>
      <c r="E7620" t="s">
        <v>823</v>
      </c>
      <c r="F7620" t="s">
        <v>898</v>
      </c>
      <c r="G7620" t="s">
        <v>899</v>
      </c>
      <c r="H7620" t="s">
        <v>1028</v>
      </c>
      <c r="I7620">
        <v>316</v>
      </c>
      <c r="J7620" t="s">
        <v>1029</v>
      </c>
      <c r="K7620" t="s">
        <v>842</v>
      </c>
      <c r="L7620" t="s">
        <v>843</v>
      </c>
      <c r="M7620" t="s">
        <v>829</v>
      </c>
      <c r="N7620" t="s">
        <v>829</v>
      </c>
      <c r="O7620" t="s">
        <v>829</v>
      </c>
      <c r="P7620" t="s">
        <v>829</v>
      </c>
      <c r="Q7620" t="s">
        <v>829</v>
      </c>
      <c r="R7620" t="s">
        <v>829</v>
      </c>
      <c r="S7620">
        <v>0</v>
      </c>
      <c r="T7620">
        <v>0</v>
      </c>
      <c r="U7620">
        <v>0</v>
      </c>
      <c r="V7620">
        <v>0</v>
      </c>
    </row>
    <row r="7621" spans="1:22" x14ac:dyDescent="0.3">
      <c r="A7621">
        <v>202223</v>
      </c>
      <c r="B7621" t="s">
        <v>820</v>
      </c>
      <c r="C7621" t="s">
        <v>821</v>
      </c>
      <c r="D7621" t="s">
        <v>822</v>
      </c>
      <c r="E7621" t="s">
        <v>823</v>
      </c>
      <c r="F7621" t="s">
        <v>898</v>
      </c>
      <c r="G7621" t="s">
        <v>899</v>
      </c>
      <c r="H7621" t="s">
        <v>1028</v>
      </c>
      <c r="I7621">
        <v>316</v>
      </c>
      <c r="J7621" t="s">
        <v>1029</v>
      </c>
      <c r="K7621" t="s">
        <v>842</v>
      </c>
      <c r="L7621" t="s">
        <v>843</v>
      </c>
      <c r="M7621" t="s">
        <v>829</v>
      </c>
      <c r="N7621" t="s">
        <v>829</v>
      </c>
      <c r="O7621" t="s">
        <v>829</v>
      </c>
      <c r="P7621" t="s">
        <v>829</v>
      </c>
      <c r="Q7621" t="s">
        <v>829</v>
      </c>
      <c r="R7621" t="s">
        <v>829</v>
      </c>
      <c r="S7621">
        <v>213454</v>
      </c>
      <c r="T7621">
        <v>0</v>
      </c>
      <c r="U7621">
        <v>213454</v>
      </c>
      <c r="V7621">
        <v>3</v>
      </c>
    </row>
    <row r="7622" spans="1:22" x14ac:dyDescent="0.3">
      <c r="A7622">
        <v>202324</v>
      </c>
      <c r="B7622" t="s">
        <v>820</v>
      </c>
      <c r="C7622" t="s">
        <v>821</v>
      </c>
      <c r="D7622" t="s">
        <v>822</v>
      </c>
      <c r="E7622" t="s">
        <v>823</v>
      </c>
      <c r="F7622" t="s">
        <v>898</v>
      </c>
      <c r="G7622" t="s">
        <v>899</v>
      </c>
      <c r="H7622" t="s">
        <v>1028</v>
      </c>
      <c r="I7622">
        <v>316</v>
      </c>
      <c r="J7622" t="s">
        <v>1029</v>
      </c>
      <c r="K7622" t="s">
        <v>842</v>
      </c>
      <c r="L7622" t="s">
        <v>843</v>
      </c>
      <c r="M7622" t="s">
        <v>829</v>
      </c>
      <c r="N7622" t="s">
        <v>829</v>
      </c>
      <c r="O7622" t="s">
        <v>829</v>
      </c>
      <c r="P7622" t="s">
        <v>829</v>
      </c>
      <c r="Q7622" t="s">
        <v>829</v>
      </c>
      <c r="R7622" t="s">
        <v>829</v>
      </c>
      <c r="S7622">
        <v>283900</v>
      </c>
      <c r="T7622">
        <v>0</v>
      </c>
      <c r="U7622">
        <v>283900</v>
      </c>
      <c r="V7622">
        <v>4</v>
      </c>
    </row>
    <row r="7623" spans="1:22" x14ac:dyDescent="0.3">
      <c r="A7623">
        <v>202122</v>
      </c>
      <c r="B7623" t="s">
        <v>820</v>
      </c>
      <c r="C7623" t="s">
        <v>821</v>
      </c>
      <c r="D7623" t="s">
        <v>822</v>
      </c>
      <c r="E7623" t="s">
        <v>823</v>
      </c>
      <c r="F7623" t="s">
        <v>898</v>
      </c>
      <c r="G7623" t="s">
        <v>899</v>
      </c>
      <c r="H7623" t="s">
        <v>1028</v>
      </c>
      <c r="I7623">
        <v>316</v>
      </c>
      <c r="J7623" t="s">
        <v>1029</v>
      </c>
      <c r="K7623" t="s">
        <v>842</v>
      </c>
      <c r="L7623" t="s">
        <v>249</v>
      </c>
      <c r="M7623">
        <v>110086</v>
      </c>
      <c r="N7623">
        <v>804886</v>
      </c>
      <c r="O7623">
        <v>563987</v>
      </c>
      <c r="P7623">
        <v>4838</v>
      </c>
      <c r="Q7623">
        <v>3315</v>
      </c>
      <c r="R7623" t="s">
        <v>829</v>
      </c>
      <c r="S7623">
        <v>1487112</v>
      </c>
      <c r="T7623">
        <v>0</v>
      </c>
      <c r="U7623">
        <v>1487112</v>
      </c>
      <c r="V7623">
        <v>23</v>
      </c>
    </row>
    <row r="7624" spans="1:22" x14ac:dyDescent="0.3">
      <c r="A7624">
        <v>202223</v>
      </c>
      <c r="B7624" t="s">
        <v>820</v>
      </c>
      <c r="C7624" t="s">
        <v>821</v>
      </c>
      <c r="D7624" t="s">
        <v>822</v>
      </c>
      <c r="E7624" t="s">
        <v>823</v>
      </c>
      <c r="F7624" t="s">
        <v>898</v>
      </c>
      <c r="G7624" t="s">
        <v>899</v>
      </c>
      <c r="H7624" t="s">
        <v>1028</v>
      </c>
      <c r="I7624">
        <v>316</v>
      </c>
      <c r="J7624" t="s">
        <v>1029</v>
      </c>
      <c r="K7624" t="s">
        <v>842</v>
      </c>
      <c r="L7624" t="s">
        <v>249</v>
      </c>
      <c r="M7624">
        <v>351757</v>
      </c>
      <c r="N7624">
        <v>2983798</v>
      </c>
      <c r="O7624">
        <v>1978400</v>
      </c>
      <c r="P7624">
        <v>15271</v>
      </c>
      <c r="Q7624">
        <v>13152</v>
      </c>
      <c r="R7624" t="s">
        <v>829</v>
      </c>
      <c r="S7624">
        <v>5342378</v>
      </c>
      <c r="T7624">
        <v>2620344</v>
      </c>
      <c r="U7624">
        <v>2722034</v>
      </c>
      <c r="V7624">
        <v>42</v>
      </c>
    </row>
    <row r="7625" spans="1:22" x14ac:dyDescent="0.3">
      <c r="A7625">
        <v>202324</v>
      </c>
      <c r="B7625" t="s">
        <v>820</v>
      </c>
      <c r="C7625" t="s">
        <v>821</v>
      </c>
      <c r="D7625" t="s">
        <v>822</v>
      </c>
      <c r="E7625" t="s">
        <v>823</v>
      </c>
      <c r="F7625" t="s">
        <v>898</v>
      </c>
      <c r="G7625" t="s">
        <v>899</v>
      </c>
      <c r="H7625" t="s">
        <v>1028</v>
      </c>
      <c r="I7625">
        <v>316</v>
      </c>
      <c r="J7625" t="s">
        <v>1029</v>
      </c>
      <c r="K7625" t="s">
        <v>842</v>
      </c>
      <c r="L7625" t="s">
        <v>249</v>
      </c>
      <c r="M7625">
        <v>0</v>
      </c>
      <c r="N7625">
        <v>294237</v>
      </c>
      <c r="O7625">
        <v>196158</v>
      </c>
      <c r="P7625">
        <v>4413555</v>
      </c>
      <c r="Q7625">
        <v>0</v>
      </c>
      <c r="R7625" t="s">
        <v>829</v>
      </c>
      <c r="S7625">
        <v>4903950</v>
      </c>
      <c r="T7625">
        <v>711650</v>
      </c>
      <c r="U7625">
        <v>4192300</v>
      </c>
      <c r="V7625">
        <v>64</v>
      </c>
    </row>
    <row r="7626" spans="1:22" x14ac:dyDescent="0.3">
      <c r="A7626">
        <v>202122</v>
      </c>
      <c r="B7626" t="s">
        <v>820</v>
      </c>
      <c r="C7626" t="s">
        <v>821</v>
      </c>
      <c r="D7626" t="s">
        <v>822</v>
      </c>
      <c r="E7626" t="s">
        <v>823</v>
      </c>
      <c r="F7626" t="s">
        <v>898</v>
      </c>
      <c r="G7626" t="s">
        <v>899</v>
      </c>
      <c r="H7626" t="s">
        <v>1028</v>
      </c>
      <c r="I7626">
        <v>316</v>
      </c>
      <c r="J7626" t="s">
        <v>1029</v>
      </c>
      <c r="K7626" t="s">
        <v>842</v>
      </c>
      <c r="L7626" t="s">
        <v>844</v>
      </c>
      <c r="M7626">
        <v>0</v>
      </c>
      <c r="N7626">
        <v>57133</v>
      </c>
      <c r="O7626">
        <v>0</v>
      </c>
      <c r="P7626">
        <v>0</v>
      </c>
      <c r="Q7626">
        <v>0</v>
      </c>
      <c r="R7626" t="s">
        <v>829</v>
      </c>
      <c r="S7626">
        <v>57133</v>
      </c>
      <c r="T7626">
        <v>0</v>
      </c>
      <c r="U7626">
        <v>57133</v>
      </c>
      <c r="V7626">
        <v>1</v>
      </c>
    </row>
    <row r="7627" spans="1:22" x14ac:dyDescent="0.3">
      <c r="A7627">
        <v>202223</v>
      </c>
      <c r="B7627" t="s">
        <v>820</v>
      </c>
      <c r="C7627" t="s">
        <v>821</v>
      </c>
      <c r="D7627" t="s">
        <v>822</v>
      </c>
      <c r="E7627" t="s">
        <v>823</v>
      </c>
      <c r="F7627" t="s">
        <v>898</v>
      </c>
      <c r="G7627" t="s">
        <v>899</v>
      </c>
      <c r="H7627" t="s">
        <v>1028</v>
      </c>
      <c r="I7627">
        <v>316</v>
      </c>
      <c r="J7627" t="s">
        <v>1029</v>
      </c>
      <c r="K7627" t="s">
        <v>842</v>
      </c>
      <c r="L7627" t="s">
        <v>844</v>
      </c>
      <c r="M7627">
        <v>0</v>
      </c>
      <c r="N7627">
        <v>0</v>
      </c>
      <c r="O7627">
        <v>0</v>
      </c>
      <c r="P7627">
        <v>0</v>
      </c>
      <c r="Q7627">
        <v>0</v>
      </c>
      <c r="R7627" t="s">
        <v>829</v>
      </c>
      <c r="S7627">
        <v>0</v>
      </c>
      <c r="T7627">
        <v>0</v>
      </c>
      <c r="U7627">
        <v>0</v>
      </c>
      <c r="V7627">
        <v>0</v>
      </c>
    </row>
    <row r="7628" spans="1:22" x14ac:dyDescent="0.3">
      <c r="A7628">
        <v>202324</v>
      </c>
      <c r="B7628" t="s">
        <v>820</v>
      </c>
      <c r="C7628" t="s">
        <v>821</v>
      </c>
      <c r="D7628" t="s">
        <v>822</v>
      </c>
      <c r="E7628" t="s">
        <v>823</v>
      </c>
      <c r="F7628" t="s">
        <v>898</v>
      </c>
      <c r="G7628" t="s">
        <v>899</v>
      </c>
      <c r="H7628" t="s">
        <v>1028</v>
      </c>
      <c r="I7628">
        <v>316</v>
      </c>
      <c r="J7628" t="s">
        <v>1029</v>
      </c>
      <c r="K7628" t="s">
        <v>842</v>
      </c>
      <c r="L7628" t="s">
        <v>844</v>
      </c>
      <c r="M7628">
        <v>0</v>
      </c>
      <c r="N7628">
        <v>0</v>
      </c>
      <c r="O7628">
        <v>0</v>
      </c>
      <c r="P7628">
        <v>0</v>
      </c>
      <c r="Q7628">
        <v>0</v>
      </c>
      <c r="R7628" t="s">
        <v>829</v>
      </c>
      <c r="S7628">
        <v>0</v>
      </c>
      <c r="T7628">
        <v>0</v>
      </c>
      <c r="U7628">
        <v>0</v>
      </c>
      <c r="V7628">
        <v>0</v>
      </c>
    </row>
    <row r="7629" spans="1:22" x14ac:dyDescent="0.3">
      <c r="A7629">
        <v>202122</v>
      </c>
      <c r="B7629" t="s">
        <v>820</v>
      </c>
      <c r="C7629" t="s">
        <v>821</v>
      </c>
      <c r="D7629" t="s">
        <v>822</v>
      </c>
      <c r="E7629" t="s">
        <v>823</v>
      </c>
      <c r="F7629" t="s">
        <v>898</v>
      </c>
      <c r="G7629" t="s">
        <v>899</v>
      </c>
      <c r="H7629" t="s">
        <v>1028</v>
      </c>
      <c r="I7629">
        <v>316</v>
      </c>
      <c r="J7629" t="s">
        <v>1029</v>
      </c>
      <c r="K7629" t="s">
        <v>842</v>
      </c>
      <c r="L7629" t="s">
        <v>251</v>
      </c>
      <c r="M7629" t="s">
        <v>829</v>
      </c>
      <c r="N7629" t="s">
        <v>829</v>
      </c>
      <c r="O7629">
        <v>0</v>
      </c>
      <c r="P7629">
        <v>0</v>
      </c>
      <c r="Q7629">
        <v>0</v>
      </c>
      <c r="R7629">
        <v>0</v>
      </c>
      <c r="S7629">
        <v>0</v>
      </c>
      <c r="T7629">
        <v>0</v>
      </c>
      <c r="U7629">
        <v>0</v>
      </c>
      <c r="V7629">
        <v>0</v>
      </c>
    </row>
    <row r="7630" spans="1:22" x14ac:dyDescent="0.3">
      <c r="A7630">
        <v>202223</v>
      </c>
      <c r="B7630" t="s">
        <v>820</v>
      </c>
      <c r="C7630" t="s">
        <v>821</v>
      </c>
      <c r="D7630" t="s">
        <v>822</v>
      </c>
      <c r="E7630" t="s">
        <v>823</v>
      </c>
      <c r="F7630" t="s">
        <v>898</v>
      </c>
      <c r="G7630" t="s">
        <v>899</v>
      </c>
      <c r="H7630" t="s">
        <v>1028</v>
      </c>
      <c r="I7630">
        <v>316</v>
      </c>
      <c r="J7630" t="s">
        <v>1029</v>
      </c>
      <c r="K7630" t="s">
        <v>842</v>
      </c>
      <c r="L7630" t="s">
        <v>251</v>
      </c>
      <c r="M7630" t="s">
        <v>829</v>
      </c>
      <c r="N7630" t="s">
        <v>829</v>
      </c>
      <c r="O7630">
        <v>0</v>
      </c>
      <c r="P7630">
        <v>0</v>
      </c>
      <c r="Q7630">
        <v>0</v>
      </c>
      <c r="R7630">
        <v>0</v>
      </c>
      <c r="S7630">
        <v>0</v>
      </c>
      <c r="T7630">
        <v>0</v>
      </c>
      <c r="U7630">
        <v>0</v>
      </c>
      <c r="V7630">
        <v>0</v>
      </c>
    </row>
    <row r="7631" spans="1:22" x14ac:dyDescent="0.3">
      <c r="A7631">
        <v>202324</v>
      </c>
      <c r="B7631" t="s">
        <v>820</v>
      </c>
      <c r="C7631" t="s">
        <v>821</v>
      </c>
      <c r="D7631" t="s">
        <v>822</v>
      </c>
      <c r="E7631" t="s">
        <v>823</v>
      </c>
      <c r="F7631" t="s">
        <v>898</v>
      </c>
      <c r="G7631" t="s">
        <v>899</v>
      </c>
      <c r="H7631" t="s">
        <v>1028</v>
      </c>
      <c r="I7631">
        <v>316</v>
      </c>
      <c r="J7631" t="s">
        <v>1029</v>
      </c>
      <c r="K7631" t="s">
        <v>842</v>
      </c>
      <c r="L7631" t="s">
        <v>251</v>
      </c>
      <c r="M7631" t="s">
        <v>829</v>
      </c>
      <c r="N7631" t="s">
        <v>829</v>
      </c>
      <c r="O7631">
        <v>0</v>
      </c>
      <c r="P7631">
        <v>0</v>
      </c>
      <c r="Q7631">
        <v>0</v>
      </c>
      <c r="R7631">
        <v>0</v>
      </c>
      <c r="S7631">
        <v>0</v>
      </c>
      <c r="T7631">
        <v>0</v>
      </c>
      <c r="U7631">
        <v>0</v>
      </c>
      <c r="V7631">
        <v>0</v>
      </c>
    </row>
    <row r="7632" spans="1:22" x14ac:dyDescent="0.3">
      <c r="A7632">
        <v>202122</v>
      </c>
      <c r="B7632" t="s">
        <v>820</v>
      </c>
      <c r="C7632" t="s">
        <v>821</v>
      </c>
      <c r="D7632" t="s">
        <v>822</v>
      </c>
      <c r="E7632" t="s">
        <v>823</v>
      </c>
      <c r="F7632" t="s">
        <v>898</v>
      </c>
      <c r="G7632" t="s">
        <v>899</v>
      </c>
      <c r="H7632" t="s">
        <v>1028</v>
      </c>
      <c r="I7632">
        <v>316</v>
      </c>
      <c r="J7632" t="s">
        <v>1029</v>
      </c>
      <c r="K7632" t="s">
        <v>842</v>
      </c>
      <c r="L7632" t="s">
        <v>253</v>
      </c>
      <c r="M7632" t="s">
        <v>829</v>
      </c>
      <c r="N7632" t="s">
        <v>829</v>
      </c>
      <c r="O7632">
        <v>0</v>
      </c>
      <c r="P7632">
        <v>0</v>
      </c>
      <c r="Q7632">
        <v>0</v>
      </c>
      <c r="R7632">
        <v>0</v>
      </c>
      <c r="S7632">
        <v>0</v>
      </c>
      <c r="T7632">
        <v>0</v>
      </c>
      <c r="U7632">
        <v>0</v>
      </c>
      <c r="V7632">
        <v>0</v>
      </c>
    </row>
    <row r="7633" spans="1:22" x14ac:dyDescent="0.3">
      <c r="A7633">
        <v>202223</v>
      </c>
      <c r="B7633" t="s">
        <v>820</v>
      </c>
      <c r="C7633" t="s">
        <v>821</v>
      </c>
      <c r="D7633" t="s">
        <v>822</v>
      </c>
      <c r="E7633" t="s">
        <v>823</v>
      </c>
      <c r="F7633" t="s">
        <v>898</v>
      </c>
      <c r="G7633" t="s">
        <v>899</v>
      </c>
      <c r="H7633" t="s">
        <v>1028</v>
      </c>
      <c r="I7633">
        <v>316</v>
      </c>
      <c r="J7633" t="s">
        <v>1029</v>
      </c>
      <c r="K7633" t="s">
        <v>842</v>
      </c>
      <c r="L7633" t="s">
        <v>253</v>
      </c>
      <c r="M7633" t="s">
        <v>829</v>
      </c>
      <c r="N7633" t="s">
        <v>829</v>
      </c>
      <c r="O7633">
        <v>0</v>
      </c>
      <c r="P7633">
        <v>0</v>
      </c>
      <c r="Q7633">
        <v>0</v>
      </c>
      <c r="R7633">
        <v>0</v>
      </c>
      <c r="S7633">
        <v>0</v>
      </c>
      <c r="T7633">
        <v>0</v>
      </c>
      <c r="U7633">
        <v>0</v>
      </c>
      <c r="V7633">
        <v>0</v>
      </c>
    </row>
    <row r="7634" spans="1:22" x14ac:dyDescent="0.3">
      <c r="A7634">
        <v>202324</v>
      </c>
      <c r="B7634" t="s">
        <v>820</v>
      </c>
      <c r="C7634" t="s">
        <v>821</v>
      </c>
      <c r="D7634" t="s">
        <v>822</v>
      </c>
      <c r="E7634" t="s">
        <v>823</v>
      </c>
      <c r="F7634" t="s">
        <v>898</v>
      </c>
      <c r="G7634" t="s">
        <v>899</v>
      </c>
      <c r="H7634" t="s">
        <v>1028</v>
      </c>
      <c r="I7634">
        <v>316</v>
      </c>
      <c r="J7634" t="s">
        <v>1029</v>
      </c>
      <c r="K7634" t="s">
        <v>842</v>
      </c>
      <c r="L7634" t="s">
        <v>253</v>
      </c>
      <c r="M7634" t="s">
        <v>829</v>
      </c>
      <c r="N7634" t="s">
        <v>829</v>
      </c>
      <c r="O7634">
        <v>0</v>
      </c>
      <c r="P7634">
        <v>0</v>
      </c>
      <c r="Q7634">
        <v>0</v>
      </c>
      <c r="R7634">
        <v>0</v>
      </c>
      <c r="S7634">
        <v>0</v>
      </c>
      <c r="T7634">
        <v>0</v>
      </c>
      <c r="U7634">
        <v>0</v>
      </c>
      <c r="V7634">
        <v>0</v>
      </c>
    </row>
    <row r="7635" spans="1:22" x14ac:dyDescent="0.3">
      <c r="A7635">
        <v>202122</v>
      </c>
      <c r="B7635" t="s">
        <v>820</v>
      </c>
      <c r="C7635" t="s">
        <v>821</v>
      </c>
      <c r="D7635" t="s">
        <v>822</v>
      </c>
      <c r="E7635" t="s">
        <v>823</v>
      </c>
      <c r="F7635" t="s">
        <v>898</v>
      </c>
      <c r="G7635" t="s">
        <v>899</v>
      </c>
      <c r="H7635" t="s">
        <v>1028</v>
      </c>
      <c r="I7635">
        <v>316</v>
      </c>
      <c r="J7635" t="s">
        <v>1029</v>
      </c>
      <c r="K7635" t="s">
        <v>842</v>
      </c>
      <c r="L7635" t="s">
        <v>845</v>
      </c>
      <c r="M7635" t="s">
        <v>829</v>
      </c>
      <c r="N7635" t="s">
        <v>829</v>
      </c>
      <c r="O7635">
        <v>0</v>
      </c>
      <c r="P7635">
        <v>0</v>
      </c>
      <c r="Q7635">
        <v>0</v>
      </c>
      <c r="R7635">
        <v>0</v>
      </c>
      <c r="S7635">
        <v>0</v>
      </c>
      <c r="T7635">
        <v>0</v>
      </c>
      <c r="U7635">
        <v>0</v>
      </c>
      <c r="V7635">
        <v>0</v>
      </c>
    </row>
    <row r="7636" spans="1:22" x14ac:dyDescent="0.3">
      <c r="A7636">
        <v>202223</v>
      </c>
      <c r="B7636" t="s">
        <v>820</v>
      </c>
      <c r="C7636" t="s">
        <v>821</v>
      </c>
      <c r="D7636" t="s">
        <v>822</v>
      </c>
      <c r="E7636" t="s">
        <v>823</v>
      </c>
      <c r="F7636" t="s">
        <v>898</v>
      </c>
      <c r="G7636" t="s">
        <v>899</v>
      </c>
      <c r="H7636" t="s">
        <v>1028</v>
      </c>
      <c r="I7636">
        <v>316</v>
      </c>
      <c r="J7636" t="s">
        <v>1029</v>
      </c>
      <c r="K7636" t="s">
        <v>842</v>
      </c>
      <c r="L7636" t="s">
        <v>845</v>
      </c>
      <c r="M7636" t="s">
        <v>829</v>
      </c>
      <c r="N7636" t="s">
        <v>829</v>
      </c>
      <c r="O7636">
        <v>0</v>
      </c>
      <c r="P7636">
        <v>0</v>
      </c>
      <c r="Q7636">
        <v>0</v>
      </c>
      <c r="R7636">
        <v>0</v>
      </c>
      <c r="S7636">
        <v>0</v>
      </c>
      <c r="T7636">
        <v>0</v>
      </c>
      <c r="U7636">
        <v>0</v>
      </c>
      <c r="V7636">
        <v>0</v>
      </c>
    </row>
    <row r="7637" spans="1:22" x14ac:dyDescent="0.3">
      <c r="A7637">
        <v>202324</v>
      </c>
      <c r="B7637" t="s">
        <v>820</v>
      </c>
      <c r="C7637" t="s">
        <v>821</v>
      </c>
      <c r="D7637" t="s">
        <v>822</v>
      </c>
      <c r="E7637" t="s">
        <v>823</v>
      </c>
      <c r="F7637" t="s">
        <v>898</v>
      </c>
      <c r="G7637" t="s">
        <v>899</v>
      </c>
      <c r="H7637" t="s">
        <v>1028</v>
      </c>
      <c r="I7637">
        <v>316</v>
      </c>
      <c r="J7637" t="s">
        <v>1029</v>
      </c>
      <c r="K7637" t="s">
        <v>842</v>
      </c>
      <c r="L7637" t="s">
        <v>845</v>
      </c>
      <c r="M7637" t="s">
        <v>829</v>
      </c>
      <c r="N7637" t="s">
        <v>829</v>
      </c>
      <c r="O7637">
        <v>0</v>
      </c>
      <c r="P7637">
        <v>0</v>
      </c>
      <c r="Q7637">
        <v>0</v>
      </c>
      <c r="R7637">
        <v>0</v>
      </c>
      <c r="S7637">
        <v>0</v>
      </c>
      <c r="T7637">
        <v>0</v>
      </c>
      <c r="U7637">
        <v>0</v>
      </c>
      <c r="V7637">
        <v>0</v>
      </c>
    </row>
    <row r="7638" spans="1:22" x14ac:dyDescent="0.3">
      <c r="A7638">
        <v>202122</v>
      </c>
      <c r="B7638" t="s">
        <v>820</v>
      </c>
      <c r="C7638" t="s">
        <v>821</v>
      </c>
      <c r="D7638" t="s">
        <v>822</v>
      </c>
      <c r="E7638" t="s">
        <v>823</v>
      </c>
      <c r="F7638" t="s">
        <v>856</v>
      </c>
      <c r="G7638" t="s">
        <v>857</v>
      </c>
      <c r="H7638" t="s">
        <v>1030</v>
      </c>
      <c r="I7638">
        <v>926</v>
      </c>
      <c r="J7638" t="s">
        <v>1031</v>
      </c>
      <c r="K7638" t="s">
        <v>828</v>
      </c>
      <c r="L7638" t="s">
        <v>336</v>
      </c>
      <c r="M7638">
        <v>0</v>
      </c>
      <c r="N7638">
        <v>1270000</v>
      </c>
      <c r="O7638">
        <v>0</v>
      </c>
      <c r="P7638">
        <v>13225501</v>
      </c>
      <c r="Q7638">
        <v>0</v>
      </c>
      <c r="R7638" t="s">
        <v>829</v>
      </c>
      <c r="S7638">
        <v>14495501</v>
      </c>
      <c r="T7638" t="s">
        <v>829</v>
      </c>
      <c r="U7638">
        <v>14495501</v>
      </c>
      <c r="V7638">
        <v>404</v>
      </c>
    </row>
    <row r="7639" spans="1:22" x14ac:dyDescent="0.3">
      <c r="A7639">
        <v>202223</v>
      </c>
      <c r="B7639" t="s">
        <v>820</v>
      </c>
      <c r="C7639" t="s">
        <v>821</v>
      </c>
      <c r="D7639" t="s">
        <v>822</v>
      </c>
      <c r="E7639" t="s">
        <v>823</v>
      </c>
      <c r="F7639" t="s">
        <v>856</v>
      </c>
      <c r="G7639" t="s">
        <v>857</v>
      </c>
      <c r="H7639" t="s">
        <v>1030</v>
      </c>
      <c r="I7639">
        <v>926</v>
      </c>
      <c r="J7639" t="s">
        <v>1031</v>
      </c>
      <c r="K7639" t="s">
        <v>828</v>
      </c>
      <c r="L7639" t="s">
        <v>336</v>
      </c>
      <c r="M7639">
        <v>0</v>
      </c>
      <c r="N7639">
        <v>1519667</v>
      </c>
      <c r="O7639">
        <v>0</v>
      </c>
      <c r="P7639">
        <v>13297567</v>
      </c>
      <c r="Q7639">
        <v>0</v>
      </c>
      <c r="R7639" t="s">
        <v>829</v>
      </c>
      <c r="S7639">
        <v>14817234</v>
      </c>
      <c r="T7639" t="s">
        <v>829</v>
      </c>
      <c r="U7639">
        <v>14817234</v>
      </c>
      <c r="V7639">
        <v>411</v>
      </c>
    </row>
    <row r="7640" spans="1:22" x14ac:dyDescent="0.3">
      <c r="A7640">
        <v>202324</v>
      </c>
      <c r="B7640" t="s">
        <v>820</v>
      </c>
      <c r="C7640" t="s">
        <v>821</v>
      </c>
      <c r="D7640" t="s">
        <v>822</v>
      </c>
      <c r="E7640" t="s">
        <v>823</v>
      </c>
      <c r="F7640" t="s">
        <v>856</v>
      </c>
      <c r="G7640" t="s">
        <v>857</v>
      </c>
      <c r="H7640" t="s">
        <v>1030</v>
      </c>
      <c r="I7640">
        <v>926</v>
      </c>
      <c r="J7640" t="s">
        <v>1031</v>
      </c>
      <c r="K7640" t="s">
        <v>828</v>
      </c>
      <c r="L7640" t="s">
        <v>336</v>
      </c>
      <c r="M7640">
        <v>0</v>
      </c>
      <c r="N7640">
        <v>1500000</v>
      </c>
      <c r="O7640">
        <v>0</v>
      </c>
      <c r="P7640">
        <v>13667044</v>
      </c>
      <c r="Q7640">
        <v>0</v>
      </c>
      <c r="R7640" t="s">
        <v>829</v>
      </c>
      <c r="S7640">
        <v>15167044</v>
      </c>
      <c r="T7640" t="s">
        <v>829</v>
      </c>
      <c r="U7640">
        <v>15167044</v>
      </c>
      <c r="V7640">
        <v>427</v>
      </c>
    </row>
    <row r="7641" spans="1:22" x14ac:dyDescent="0.3">
      <c r="A7641">
        <v>202122</v>
      </c>
      <c r="B7641" t="s">
        <v>820</v>
      </c>
      <c r="C7641" t="s">
        <v>821</v>
      </c>
      <c r="D7641" t="s">
        <v>822</v>
      </c>
      <c r="E7641" t="s">
        <v>823</v>
      </c>
      <c r="F7641" t="s">
        <v>856</v>
      </c>
      <c r="G7641" t="s">
        <v>857</v>
      </c>
      <c r="H7641" t="s">
        <v>1030</v>
      </c>
      <c r="I7641">
        <v>926</v>
      </c>
      <c r="J7641" t="s">
        <v>1031</v>
      </c>
      <c r="K7641" t="s">
        <v>828</v>
      </c>
      <c r="L7641" t="s">
        <v>235</v>
      </c>
      <c r="M7641" t="s">
        <v>829</v>
      </c>
      <c r="N7641">
        <v>0</v>
      </c>
      <c r="O7641">
        <v>0</v>
      </c>
      <c r="P7641" t="s">
        <v>829</v>
      </c>
      <c r="Q7641" t="s">
        <v>829</v>
      </c>
      <c r="R7641" t="s">
        <v>829</v>
      </c>
      <c r="S7641">
        <v>0</v>
      </c>
      <c r="T7641">
        <v>0</v>
      </c>
      <c r="U7641">
        <v>0</v>
      </c>
      <c r="V7641">
        <v>0</v>
      </c>
    </row>
    <row r="7642" spans="1:22" x14ac:dyDescent="0.3">
      <c r="A7642">
        <v>202223</v>
      </c>
      <c r="B7642" t="s">
        <v>820</v>
      </c>
      <c r="C7642" t="s">
        <v>821</v>
      </c>
      <c r="D7642" t="s">
        <v>822</v>
      </c>
      <c r="E7642" t="s">
        <v>823</v>
      </c>
      <c r="F7642" t="s">
        <v>856</v>
      </c>
      <c r="G7642" t="s">
        <v>857</v>
      </c>
      <c r="H7642" t="s">
        <v>1030</v>
      </c>
      <c r="I7642">
        <v>926</v>
      </c>
      <c r="J7642" t="s">
        <v>1031</v>
      </c>
      <c r="K7642" t="s">
        <v>828</v>
      </c>
      <c r="L7642" t="s">
        <v>235</v>
      </c>
      <c r="M7642" t="s">
        <v>829</v>
      </c>
      <c r="N7642">
        <v>0</v>
      </c>
      <c r="O7642">
        <v>0</v>
      </c>
      <c r="P7642" t="s">
        <v>829</v>
      </c>
      <c r="Q7642" t="s">
        <v>829</v>
      </c>
      <c r="R7642" t="s">
        <v>829</v>
      </c>
      <c r="S7642">
        <v>0</v>
      </c>
      <c r="T7642">
        <v>0</v>
      </c>
      <c r="U7642">
        <v>0</v>
      </c>
      <c r="V7642">
        <v>0</v>
      </c>
    </row>
    <row r="7643" spans="1:22" x14ac:dyDescent="0.3">
      <c r="A7643">
        <v>202324</v>
      </c>
      <c r="B7643" t="s">
        <v>820</v>
      </c>
      <c r="C7643" t="s">
        <v>821</v>
      </c>
      <c r="D7643" t="s">
        <v>822</v>
      </c>
      <c r="E7643" t="s">
        <v>823</v>
      </c>
      <c r="F7643" t="s">
        <v>856</v>
      </c>
      <c r="G7643" t="s">
        <v>857</v>
      </c>
      <c r="H7643" t="s">
        <v>1030</v>
      </c>
      <c r="I7643">
        <v>926</v>
      </c>
      <c r="J7643" t="s">
        <v>1031</v>
      </c>
      <c r="K7643" t="s">
        <v>828</v>
      </c>
      <c r="L7643" t="s">
        <v>235</v>
      </c>
      <c r="M7643" t="s">
        <v>829</v>
      </c>
      <c r="N7643">
        <v>0</v>
      </c>
      <c r="O7643">
        <v>0</v>
      </c>
      <c r="P7643" t="s">
        <v>829</v>
      </c>
      <c r="Q7643" t="s">
        <v>829</v>
      </c>
      <c r="R7643" t="s">
        <v>829</v>
      </c>
      <c r="S7643">
        <v>0</v>
      </c>
      <c r="T7643">
        <v>0</v>
      </c>
      <c r="U7643">
        <v>0</v>
      </c>
      <c r="V7643">
        <v>0</v>
      </c>
    </row>
    <row r="7644" spans="1:22" x14ac:dyDescent="0.3">
      <c r="A7644">
        <v>202122</v>
      </c>
      <c r="B7644" t="s">
        <v>820</v>
      </c>
      <c r="C7644" t="s">
        <v>821</v>
      </c>
      <c r="D7644" t="s">
        <v>822</v>
      </c>
      <c r="E7644" t="s">
        <v>823</v>
      </c>
      <c r="F7644" t="s">
        <v>856</v>
      </c>
      <c r="G7644" t="s">
        <v>857</v>
      </c>
      <c r="H7644" t="s">
        <v>1030</v>
      </c>
      <c r="I7644">
        <v>926</v>
      </c>
      <c r="J7644" t="s">
        <v>1031</v>
      </c>
      <c r="K7644" t="s">
        <v>828</v>
      </c>
      <c r="L7644" t="s">
        <v>534</v>
      </c>
      <c r="M7644">
        <v>0</v>
      </c>
      <c r="N7644">
        <v>4299868</v>
      </c>
      <c r="O7644">
        <v>104085</v>
      </c>
      <c r="P7644">
        <v>15540851</v>
      </c>
      <c r="Q7644">
        <v>0</v>
      </c>
      <c r="R7644" t="s">
        <v>829</v>
      </c>
      <c r="S7644">
        <v>19944804</v>
      </c>
      <c r="T7644">
        <v>0</v>
      </c>
      <c r="U7644">
        <v>19944804</v>
      </c>
      <c r="V7644">
        <v>103</v>
      </c>
    </row>
    <row r="7645" spans="1:22" x14ac:dyDescent="0.3">
      <c r="A7645">
        <v>202223</v>
      </c>
      <c r="B7645" t="s">
        <v>820</v>
      </c>
      <c r="C7645" t="s">
        <v>821</v>
      </c>
      <c r="D7645" t="s">
        <v>822</v>
      </c>
      <c r="E7645" t="s">
        <v>823</v>
      </c>
      <c r="F7645" t="s">
        <v>856</v>
      </c>
      <c r="G7645" t="s">
        <v>857</v>
      </c>
      <c r="H7645" t="s">
        <v>1030</v>
      </c>
      <c r="I7645">
        <v>926</v>
      </c>
      <c r="J7645" t="s">
        <v>1031</v>
      </c>
      <c r="K7645" t="s">
        <v>828</v>
      </c>
      <c r="L7645" t="s">
        <v>534</v>
      </c>
      <c r="M7645">
        <v>75651</v>
      </c>
      <c r="N7645">
        <v>6408638</v>
      </c>
      <c r="O7645">
        <v>173493</v>
      </c>
      <c r="P7645">
        <v>18871212</v>
      </c>
      <c r="Q7645">
        <v>0</v>
      </c>
      <c r="R7645" t="s">
        <v>829</v>
      </c>
      <c r="S7645">
        <v>25528994</v>
      </c>
      <c r="T7645">
        <v>0</v>
      </c>
      <c r="U7645">
        <v>25528994</v>
      </c>
      <c r="V7645">
        <v>133</v>
      </c>
    </row>
    <row r="7646" spans="1:22" x14ac:dyDescent="0.3">
      <c r="A7646">
        <v>202324</v>
      </c>
      <c r="B7646" t="s">
        <v>820</v>
      </c>
      <c r="C7646" t="s">
        <v>821</v>
      </c>
      <c r="D7646" t="s">
        <v>822</v>
      </c>
      <c r="E7646" t="s">
        <v>823</v>
      </c>
      <c r="F7646" t="s">
        <v>856</v>
      </c>
      <c r="G7646" t="s">
        <v>857</v>
      </c>
      <c r="H7646" t="s">
        <v>1030</v>
      </c>
      <c r="I7646">
        <v>926</v>
      </c>
      <c r="J7646" t="s">
        <v>1031</v>
      </c>
      <c r="K7646" t="s">
        <v>828</v>
      </c>
      <c r="L7646" t="s">
        <v>534</v>
      </c>
      <c r="M7646">
        <v>128924</v>
      </c>
      <c r="N7646">
        <v>11785975</v>
      </c>
      <c r="O7646">
        <v>375783</v>
      </c>
      <c r="P7646">
        <v>21642218</v>
      </c>
      <c r="Q7646">
        <v>0</v>
      </c>
      <c r="R7646" t="s">
        <v>829</v>
      </c>
      <c r="S7646">
        <v>33932900</v>
      </c>
      <c r="T7646">
        <v>0</v>
      </c>
      <c r="U7646">
        <v>33932900</v>
      </c>
      <c r="V7646">
        <v>182</v>
      </c>
    </row>
    <row r="7647" spans="1:22" x14ac:dyDescent="0.3">
      <c r="A7647">
        <v>202122</v>
      </c>
      <c r="B7647" t="s">
        <v>820</v>
      </c>
      <c r="C7647" t="s">
        <v>821</v>
      </c>
      <c r="D7647" t="s">
        <v>822</v>
      </c>
      <c r="E7647" t="s">
        <v>823</v>
      </c>
      <c r="F7647" t="s">
        <v>856</v>
      </c>
      <c r="G7647" t="s">
        <v>857</v>
      </c>
      <c r="H7647" t="s">
        <v>1030</v>
      </c>
      <c r="I7647">
        <v>926</v>
      </c>
      <c r="J7647" t="s">
        <v>1031</v>
      </c>
      <c r="K7647" t="s">
        <v>828</v>
      </c>
      <c r="L7647" t="s">
        <v>603</v>
      </c>
      <c r="M7647" t="s">
        <v>829</v>
      </c>
      <c r="N7647" t="s">
        <v>829</v>
      </c>
      <c r="O7647" t="s">
        <v>829</v>
      </c>
      <c r="P7647">
        <v>0</v>
      </c>
      <c r="Q7647">
        <v>0</v>
      </c>
      <c r="R7647">
        <v>0</v>
      </c>
      <c r="S7647">
        <v>0</v>
      </c>
      <c r="T7647">
        <v>0</v>
      </c>
      <c r="U7647">
        <v>0</v>
      </c>
      <c r="V7647">
        <v>0</v>
      </c>
    </row>
    <row r="7648" spans="1:22" x14ac:dyDescent="0.3">
      <c r="A7648">
        <v>202223</v>
      </c>
      <c r="B7648" t="s">
        <v>820</v>
      </c>
      <c r="C7648" t="s">
        <v>821</v>
      </c>
      <c r="D7648" t="s">
        <v>822</v>
      </c>
      <c r="E7648" t="s">
        <v>823</v>
      </c>
      <c r="F7648" t="s">
        <v>856</v>
      </c>
      <c r="G7648" t="s">
        <v>857</v>
      </c>
      <c r="H7648" t="s">
        <v>1030</v>
      </c>
      <c r="I7648">
        <v>926</v>
      </c>
      <c r="J7648" t="s">
        <v>1031</v>
      </c>
      <c r="K7648" t="s">
        <v>828</v>
      </c>
      <c r="L7648" t="s">
        <v>603</v>
      </c>
      <c r="M7648" t="s">
        <v>829</v>
      </c>
      <c r="N7648" t="s">
        <v>829</v>
      </c>
      <c r="O7648" t="s">
        <v>829</v>
      </c>
      <c r="P7648">
        <v>0</v>
      </c>
      <c r="Q7648">
        <v>0</v>
      </c>
      <c r="R7648">
        <v>0</v>
      </c>
      <c r="S7648">
        <v>0</v>
      </c>
      <c r="T7648">
        <v>0</v>
      </c>
      <c r="U7648">
        <v>0</v>
      </c>
      <c r="V7648">
        <v>0</v>
      </c>
    </row>
    <row r="7649" spans="1:22" x14ac:dyDescent="0.3">
      <c r="A7649">
        <v>202324</v>
      </c>
      <c r="B7649" t="s">
        <v>820</v>
      </c>
      <c r="C7649" t="s">
        <v>821</v>
      </c>
      <c r="D7649" t="s">
        <v>822</v>
      </c>
      <c r="E7649" t="s">
        <v>823</v>
      </c>
      <c r="F7649" t="s">
        <v>856</v>
      </c>
      <c r="G7649" t="s">
        <v>857</v>
      </c>
      <c r="H7649" t="s">
        <v>1030</v>
      </c>
      <c r="I7649">
        <v>926</v>
      </c>
      <c r="J7649" t="s">
        <v>1031</v>
      </c>
      <c r="K7649" t="s">
        <v>828</v>
      </c>
      <c r="L7649" t="s">
        <v>603</v>
      </c>
      <c r="M7649" t="s">
        <v>829</v>
      </c>
      <c r="N7649" t="s">
        <v>829</v>
      </c>
      <c r="O7649" t="s">
        <v>829</v>
      </c>
      <c r="P7649">
        <v>0</v>
      </c>
      <c r="Q7649">
        <v>0</v>
      </c>
      <c r="R7649">
        <v>0</v>
      </c>
      <c r="S7649">
        <v>0</v>
      </c>
      <c r="T7649">
        <v>0</v>
      </c>
      <c r="U7649">
        <v>0</v>
      </c>
      <c r="V7649">
        <v>0</v>
      </c>
    </row>
    <row r="7650" spans="1:22" x14ac:dyDescent="0.3">
      <c r="A7650">
        <v>202122</v>
      </c>
      <c r="B7650" t="s">
        <v>820</v>
      </c>
      <c r="C7650" t="s">
        <v>821</v>
      </c>
      <c r="D7650" t="s">
        <v>822</v>
      </c>
      <c r="E7650" t="s">
        <v>823</v>
      </c>
      <c r="F7650" t="s">
        <v>856</v>
      </c>
      <c r="G7650" t="s">
        <v>857</v>
      </c>
      <c r="H7650" t="s">
        <v>1030</v>
      </c>
      <c r="I7650">
        <v>926</v>
      </c>
      <c r="J7650" t="s">
        <v>1031</v>
      </c>
      <c r="K7650" t="s">
        <v>828</v>
      </c>
      <c r="L7650" t="s">
        <v>606</v>
      </c>
      <c r="M7650">
        <v>0</v>
      </c>
      <c r="N7650">
        <v>0</v>
      </c>
      <c r="O7650">
        <v>0</v>
      </c>
      <c r="P7650">
        <v>405115</v>
      </c>
      <c r="Q7650">
        <v>0</v>
      </c>
      <c r="R7650">
        <v>0</v>
      </c>
      <c r="S7650">
        <v>405115</v>
      </c>
      <c r="T7650">
        <v>0</v>
      </c>
      <c r="U7650">
        <v>405115</v>
      </c>
      <c r="V7650">
        <v>2</v>
      </c>
    </row>
    <row r="7651" spans="1:22" x14ac:dyDescent="0.3">
      <c r="A7651">
        <v>202223</v>
      </c>
      <c r="B7651" t="s">
        <v>820</v>
      </c>
      <c r="C7651" t="s">
        <v>821</v>
      </c>
      <c r="D7651" t="s">
        <v>822</v>
      </c>
      <c r="E7651" t="s">
        <v>823</v>
      </c>
      <c r="F7651" t="s">
        <v>856</v>
      </c>
      <c r="G7651" t="s">
        <v>857</v>
      </c>
      <c r="H7651" t="s">
        <v>1030</v>
      </c>
      <c r="I7651">
        <v>926</v>
      </c>
      <c r="J7651" t="s">
        <v>1031</v>
      </c>
      <c r="K7651" t="s">
        <v>828</v>
      </c>
      <c r="L7651" t="s">
        <v>606</v>
      </c>
      <c r="M7651">
        <v>0</v>
      </c>
      <c r="N7651">
        <v>0</v>
      </c>
      <c r="O7651">
        <v>0</v>
      </c>
      <c r="P7651">
        <v>556635</v>
      </c>
      <c r="Q7651">
        <v>0</v>
      </c>
      <c r="R7651">
        <v>0</v>
      </c>
      <c r="S7651">
        <v>556635</v>
      </c>
      <c r="T7651">
        <v>0</v>
      </c>
      <c r="U7651">
        <v>556635</v>
      </c>
      <c r="V7651">
        <v>3</v>
      </c>
    </row>
    <row r="7652" spans="1:22" x14ac:dyDescent="0.3">
      <c r="A7652">
        <v>202324</v>
      </c>
      <c r="B7652" t="s">
        <v>820</v>
      </c>
      <c r="C7652" t="s">
        <v>821</v>
      </c>
      <c r="D7652" t="s">
        <v>822</v>
      </c>
      <c r="E7652" t="s">
        <v>823</v>
      </c>
      <c r="F7652" t="s">
        <v>856</v>
      </c>
      <c r="G7652" t="s">
        <v>857</v>
      </c>
      <c r="H7652" t="s">
        <v>1030</v>
      </c>
      <c r="I7652">
        <v>926</v>
      </c>
      <c r="J7652" t="s">
        <v>1031</v>
      </c>
      <c r="K7652" t="s">
        <v>828</v>
      </c>
      <c r="L7652" t="s">
        <v>606</v>
      </c>
      <c r="M7652">
        <v>0</v>
      </c>
      <c r="N7652">
        <v>0</v>
      </c>
      <c r="O7652">
        <v>0</v>
      </c>
      <c r="P7652">
        <v>541552</v>
      </c>
      <c r="Q7652">
        <v>0</v>
      </c>
      <c r="R7652">
        <v>0</v>
      </c>
      <c r="S7652">
        <v>541552</v>
      </c>
      <c r="T7652">
        <v>0</v>
      </c>
      <c r="U7652">
        <v>541552</v>
      </c>
      <c r="V7652">
        <v>3</v>
      </c>
    </row>
    <row r="7653" spans="1:22" x14ac:dyDescent="0.3">
      <c r="A7653">
        <v>202122</v>
      </c>
      <c r="B7653" t="s">
        <v>820</v>
      </c>
      <c r="C7653" t="s">
        <v>821</v>
      </c>
      <c r="D7653" t="s">
        <v>822</v>
      </c>
      <c r="E7653" t="s">
        <v>823</v>
      </c>
      <c r="F7653" t="s">
        <v>856</v>
      </c>
      <c r="G7653" t="s">
        <v>857</v>
      </c>
      <c r="H7653" t="s">
        <v>1030</v>
      </c>
      <c r="I7653">
        <v>926</v>
      </c>
      <c r="J7653" t="s">
        <v>1031</v>
      </c>
      <c r="K7653" t="s">
        <v>828</v>
      </c>
      <c r="L7653" t="s">
        <v>609</v>
      </c>
      <c r="M7653" t="s">
        <v>829</v>
      </c>
      <c r="N7653" t="s">
        <v>829</v>
      </c>
      <c r="O7653" t="s">
        <v>829</v>
      </c>
      <c r="P7653" t="s">
        <v>829</v>
      </c>
      <c r="Q7653">
        <v>0</v>
      </c>
      <c r="R7653" t="s">
        <v>829</v>
      </c>
      <c r="S7653">
        <v>0</v>
      </c>
      <c r="T7653">
        <v>0</v>
      </c>
      <c r="U7653">
        <v>0</v>
      </c>
      <c r="V7653">
        <v>0</v>
      </c>
    </row>
    <row r="7654" spans="1:22" x14ac:dyDescent="0.3">
      <c r="A7654">
        <v>202223</v>
      </c>
      <c r="B7654" t="s">
        <v>820</v>
      </c>
      <c r="C7654" t="s">
        <v>821</v>
      </c>
      <c r="D7654" t="s">
        <v>822</v>
      </c>
      <c r="E7654" t="s">
        <v>823</v>
      </c>
      <c r="F7654" t="s">
        <v>856</v>
      </c>
      <c r="G7654" t="s">
        <v>857</v>
      </c>
      <c r="H7654" t="s">
        <v>1030</v>
      </c>
      <c r="I7654">
        <v>926</v>
      </c>
      <c r="J7654" t="s">
        <v>1031</v>
      </c>
      <c r="K7654" t="s">
        <v>828</v>
      </c>
      <c r="L7654" t="s">
        <v>609</v>
      </c>
      <c r="M7654" t="s">
        <v>829</v>
      </c>
      <c r="N7654" t="s">
        <v>829</v>
      </c>
      <c r="O7654" t="s">
        <v>829</v>
      </c>
      <c r="P7654" t="s">
        <v>829</v>
      </c>
      <c r="Q7654">
        <v>0</v>
      </c>
      <c r="R7654" t="s">
        <v>829</v>
      </c>
      <c r="S7654">
        <v>0</v>
      </c>
      <c r="T7654">
        <v>0</v>
      </c>
      <c r="U7654">
        <v>0</v>
      </c>
      <c r="V7654">
        <v>0</v>
      </c>
    </row>
    <row r="7655" spans="1:22" x14ac:dyDescent="0.3">
      <c r="A7655">
        <v>202122</v>
      </c>
      <c r="B7655" t="s">
        <v>820</v>
      </c>
      <c r="C7655" t="s">
        <v>821</v>
      </c>
      <c r="D7655" t="s">
        <v>822</v>
      </c>
      <c r="E7655" t="s">
        <v>823</v>
      </c>
      <c r="F7655" t="s">
        <v>856</v>
      </c>
      <c r="G7655" t="s">
        <v>857</v>
      </c>
      <c r="H7655" t="s">
        <v>1030</v>
      </c>
      <c r="I7655">
        <v>926</v>
      </c>
      <c r="J7655" t="s">
        <v>1031</v>
      </c>
      <c r="K7655" t="s">
        <v>828</v>
      </c>
      <c r="L7655" t="s">
        <v>830</v>
      </c>
      <c r="M7655">
        <v>0</v>
      </c>
      <c r="N7655">
        <v>210316</v>
      </c>
      <c r="O7655">
        <v>140210</v>
      </c>
      <c r="P7655">
        <v>0</v>
      </c>
      <c r="Q7655">
        <v>0</v>
      </c>
      <c r="R7655">
        <v>0</v>
      </c>
      <c r="S7655">
        <v>350526</v>
      </c>
      <c r="T7655">
        <v>0</v>
      </c>
      <c r="U7655">
        <v>350526</v>
      </c>
      <c r="V7655">
        <v>2</v>
      </c>
    </row>
    <row r="7656" spans="1:22" x14ac:dyDescent="0.3">
      <c r="A7656">
        <v>202223</v>
      </c>
      <c r="B7656" t="s">
        <v>820</v>
      </c>
      <c r="C7656" t="s">
        <v>821</v>
      </c>
      <c r="D7656" t="s">
        <v>822</v>
      </c>
      <c r="E7656" t="s">
        <v>823</v>
      </c>
      <c r="F7656" t="s">
        <v>856</v>
      </c>
      <c r="G7656" t="s">
        <v>857</v>
      </c>
      <c r="H7656" t="s">
        <v>1030</v>
      </c>
      <c r="I7656">
        <v>926</v>
      </c>
      <c r="J7656" t="s">
        <v>1031</v>
      </c>
      <c r="K7656" t="s">
        <v>828</v>
      </c>
      <c r="L7656" t="s">
        <v>830</v>
      </c>
      <c r="M7656">
        <v>0</v>
      </c>
      <c r="N7656">
        <v>216708</v>
      </c>
      <c r="O7656">
        <v>144472</v>
      </c>
      <c r="P7656">
        <v>0</v>
      </c>
      <c r="Q7656">
        <v>0</v>
      </c>
      <c r="R7656">
        <v>0</v>
      </c>
      <c r="S7656">
        <v>361180</v>
      </c>
      <c r="T7656">
        <v>0</v>
      </c>
      <c r="U7656">
        <v>361180</v>
      </c>
      <c r="V7656">
        <v>2</v>
      </c>
    </row>
    <row r="7657" spans="1:22" x14ac:dyDescent="0.3">
      <c r="A7657">
        <v>202324</v>
      </c>
      <c r="B7657" t="s">
        <v>820</v>
      </c>
      <c r="C7657" t="s">
        <v>821</v>
      </c>
      <c r="D7657" t="s">
        <v>822</v>
      </c>
      <c r="E7657" t="s">
        <v>823</v>
      </c>
      <c r="F7657" t="s">
        <v>856</v>
      </c>
      <c r="G7657" t="s">
        <v>857</v>
      </c>
      <c r="H7657" t="s">
        <v>1030</v>
      </c>
      <c r="I7657">
        <v>926</v>
      </c>
      <c r="J7657" t="s">
        <v>1031</v>
      </c>
      <c r="K7657" t="s">
        <v>828</v>
      </c>
      <c r="L7657" t="s">
        <v>830</v>
      </c>
      <c r="M7657">
        <v>0</v>
      </c>
      <c r="N7657">
        <v>230526</v>
      </c>
      <c r="O7657">
        <v>153684</v>
      </c>
      <c r="P7657">
        <v>0</v>
      </c>
      <c r="Q7657">
        <v>0</v>
      </c>
      <c r="R7657">
        <v>0</v>
      </c>
      <c r="S7657">
        <v>384210</v>
      </c>
      <c r="T7657">
        <v>0</v>
      </c>
      <c r="U7657">
        <v>384210</v>
      </c>
      <c r="V7657">
        <v>2</v>
      </c>
    </row>
    <row r="7658" spans="1:22" x14ac:dyDescent="0.3">
      <c r="A7658">
        <v>202122</v>
      </c>
      <c r="B7658" t="s">
        <v>820</v>
      </c>
      <c r="C7658" t="s">
        <v>821</v>
      </c>
      <c r="D7658" t="s">
        <v>822</v>
      </c>
      <c r="E7658" t="s">
        <v>823</v>
      </c>
      <c r="F7658" t="s">
        <v>856</v>
      </c>
      <c r="G7658" t="s">
        <v>857</v>
      </c>
      <c r="H7658" t="s">
        <v>1030</v>
      </c>
      <c r="I7658">
        <v>926</v>
      </c>
      <c r="J7658" t="s">
        <v>1031</v>
      </c>
      <c r="K7658" t="s">
        <v>828</v>
      </c>
      <c r="L7658" t="s">
        <v>537</v>
      </c>
      <c r="M7658">
        <v>0</v>
      </c>
      <c r="N7658">
        <v>3696249</v>
      </c>
      <c r="O7658">
        <v>4793946</v>
      </c>
      <c r="P7658">
        <v>8516417</v>
      </c>
      <c r="Q7658">
        <v>5489851</v>
      </c>
      <c r="R7658">
        <v>3956013</v>
      </c>
      <c r="S7658">
        <v>26452476</v>
      </c>
      <c r="T7658">
        <v>0</v>
      </c>
      <c r="U7658">
        <v>26452476</v>
      </c>
      <c r="V7658">
        <v>137</v>
      </c>
    </row>
    <row r="7659" spans="1:22" x14ac:dyDescent="0.3">
      <c r="A7659">
        <v>202223</v>
      </c>
      <c r="B7659" t="s">
        <v>820</v>
      </c>
      <c r="C7659" t="s">
        <v>821</v>
      </c>
      <c r="D7659" t="s">
        <v>822</v>
      </c>
      <c r="E7659" t="s">
        <v>823</v>
      </c>
      <c r="F7659" t="s">
        <v>856</v>
      </c>
      <c r="G7659" t="s">
        <v>857</v>
      </c>
      <c r="H7659" t="s">
        <v>1030</v>
      </c>
      <c r="I7659">
        <v>926</v>
      </c>
      <c r="J7659" t="s">
        <v>1031</v>
      </c>
      <c r="K7659" t="s">
        <v>828</v>
      </c>
      <c r="L7659" t="s">
        <v>537</v>
      </c>
      <c r="M7659">
        <v>75651</v>
      </c>
      <c r="N7659">
        <v>5870880</v>
      </c>
      <c r="O7659">
        <v>7730173</v>
      </c>
      <c r="P7659">
        <v>10511669</v>
      </c>
      <c r="Q7659">
        <v>5594761</v>
      </c>
      <c r="R7659">
        <v>4252349</v>
      </c>
      <c r="S7659">
        <v>34035483</v>
      </c>
      <c r="T7659">
        <v>0</v>
      </c>
      <c r="U7659">
        <v>34035483</v>
      </c>
      <c r="V7659">
        <v>178</v>
      </c>
    </row>
    <row r="7660" spans="1:22" x14ac:dyDescent="0.3">
      <c r="A7660">
        <v>202324</v>
      </c>
      <c r="B7660" t="s">
        <v>820</v>
      </c>
      <c r="C7660" t="s">
        <v>821</v>
      </c>
      <c r="D7660" t="s">
        <v>822</v>
      </c>
      <c r="E7660" t="s">
        <v>823</v>
      </c>
      <c r="F7660" t="s">
        <v>856</v>
      </c>
      <c r="G7660" t="s">
        <v>857</v>
      </c>
      <c r="H7660" t="s">
        <v>1030</v>
      </c>
      <c r="I7660">
        <v>926</v>
      </c>
      <c r="J7660" t="s">
        <v>1031</v>
      </c>
      <c r="K7660" t="s">
        <v>828</v>
      </c>
      <c r="L7660" t="s">
        <v>537</v>
      </c>
      <c r="M7660">
        <v>128924</v>
      </c>
      <c r="N7660">
        <v>11748776</v>
      </c>
      <c r="O7660">
        <v>15710981</v>
      </c>
      <c r="P7660">
        <v>13904830</v>
      </c>
      <c r="Q7660">
        <v>5786215</v>
      </c>
      <c r="R7660">
        <v>5211929</v>
      </c>
      <c r="S7660">
        <v>52491655</v>
      </c>
      <c r="T7660">
        <v>0</v>
      </c>
      <c r="U7660">
        <v>52491655</v>
      </c>
      <c r="V7660">
        <v>281</v>
      </c>
    </row>
    <row r="7661" spans="1:22" x14ac:dyDescent="0.3">
      <c r="A7661">
        <v>202122</v>
      </c>
      <c r="B7661" t="s">
        <v>820</v>
      </c>
      <c r="C7661" t="s">
        <v>821</v>
      </c>
      <c r="D7661" t="s">
        <v>822</v>
      </c>
      <c r="E7661" t="s">
        <v>823</v>
      </c>
      <c r="F7661" t="s">
        <v>856</v>
      </c>
      <c r="G7661" t="s">
        <v>857</v>
      </c>
      <c r="H7661" t="s">
        <v>1030</v>
      </c>
      <c r="I7661">
        <v>926</v>
      </c>
      <c r="J7661" t="s">
        <v>1031</v>
      </c>
      <c r="K7661" t="s">
        <v>828</v>
      </c>
      <c r="L7661" t="s">
        <v>572</v>
      </c>
      <c r="M7661">
        <v>0</v>
      </c>
      <c r="N7661">
        <v>0</v>
      </c>
      <c r="O7661">
        <v>0</v>
      </c>
      <c r="P7661">
        <v>41452473</v>
      </c>
      <c r="Q7661">
        <v>0</v>
      </c>
      <c r="R7661">
        <v>0</v>
      </c>
      <c r="S7661">
        <v>41452473</v>
      </c>
      <c r="T7661">
        <v>0</v>
      </c>
      <c r="U7661">
        <v>41452473</v>
      </c>
      <c r="V7661">
        <v>215</v>
      </c>
    </row>
    <row r="7662" spans="1:22" x14ac:dyDescent="0.3">
      <c r="A7662">
        <v>202223</v>
      </c>
      <c r="B7662" t="s">
        <v>820</v>
      </c>
      <c r="C7662" t="s">
        <v>821</v>
      </c>
      <c r="D7662" t="s">
        <v>822</v>
      </c>
      <c r="E7662" t="s">
        <v>823</v>
      </c>
      <c r="F7662" t="s">
        <v>856</v>
      </c>
      <c r="G7662" t="s">
        <v>857</v>
      </c>
      <c r="H7662" t="s">
        <v>1030</v>
      </c>
      <c r="I7662">
        <v>926</v>
      </c>
      <c r="J7662" t="s">
        <v>1031</v>
      </c>
      <c r="K7662" t="s">
        <v>828</v>
      </c>
      <c r="L7662" t="s">
        <v>572</v>
      </c>
      <c r="M7662">
        <v>0</v>
      </c>
      <c r="N7662">
        <v>0</v>
      </c>
      <c r="O7662">
        <v>0</v>
      </c>
      <c r="P7662">
        <v>47223677</v>
      </c>
      <c r="Q7662">
        <v>0</v>
      </c>
      <c r="R7662">
        <v>0</v>
      </c>
      <c r="S7662">
        <v>47223677</v>
      </c>
      <c r="T7662">
        <v>0</v>
      </c>
      <c r="U7662">
        <v>47223677</v>
      </c>
      <c r="V7662">
        <v>247</v>
      </c>
    </row>
    <row r="7663" spans="1:22" x14ac:dyDescent="0.3">
      <c r="A7663">
        <v>202324</v>
      </c>
      <c r="B7663" t="s">
        <v>820</v>
      </c>
      <c r="C7663" t="s">
        <v>821</v>
      </c>
      <c r="D7663" t="s">
        <v>822</v>
      </c>
      <c r="E7663" t="s">
        <v>823</v>
      </c>
      <c r="F7663" t="s">
        <v>856</v>
      </c>
      <c r="G7663" t="s">
        <v>857</v>
      </c>
      <c r="H7663" t="s">
        <v>1030</v>
      </c>
      <c r="I7663">
        <v>926</v>
      </c>
      <c r="J7663" t="s">
        <v>1031</v>
      </c>
      <c r="K7663" t="s">
        <v>828</v>
      </c>
      <c r="L7663" t="s">
        <v>572</v>
      </c>
      <c r="M7663">
        <v>0</v>
      </c>
      <c r="N7663">
        <v>0</v>
      </c>
      <c r="O7663">
        <v>0</v>
      </c>
      <c r="P7663">
        <v>53492160</v>
      </c>
      <c r="Q7663">
        <v>0</v>
      </c>
      <c r="R7663">
        <v>0</v>
      </c>
      <c r="S7663">
        <v>53492160</v>
      </c>
      <c r="T7663">
        <v>0</v>
      </c>
      <c r="U7663">
        <v>53492160</v>
      </c>
      <c r="V7663">
        <v>287</v>
      </c>
    </row>
    <row r="7664" spans="1:22" x14ac:dyDescent="0.3">
      <c r="A7664">
        <v>202122</v>
      </c>
      <c r="B7664" t="s">
        <v>820</v>
      </c>
      <c r="C7664" t="s">
        <v>821</v>
      </c>
      <c r="D7664" t="s">
        <v>822</v>
      </c>
      <c r="E7664" t="s">
        <v>823</v>
      </c>
      <c r="F7664" t="s">
        <v>856</v>
      </c>
      <c r="G7664" t="s">
        <v>857</v>
      </c>
      <c r="H7664" t="s">
        <v>1030</v>
      </c>
      <c r="I7664">
        <v>926</v>
      </c>
      <c r="J7664" t="s">
        <v>1031</v>
      </c>
      <c r="K7664" t="s">
        <v>828</v>
      </c>
      <c r="L7664" t="s">
        <v>539</v>
      </c>
      <c r="M7664">
        <v>0</v>
      </c>
      <c r="N7664">
        <v>2671178</v>
      </c>
      <c r="O7664">
        <v>1780785</v>
      </c>
      <c r="P7664" t="s">
        <v>829</v>
      </c>
      <c r="Q7664" t="s">
        <v>829</v>
      </c>
      <c r="R7664" t="s">
        <v>829</v>
      </c>
      <c r="S7664">
        <v>4451963</v>
      </c>
      <c r="T7664">
        <v>0</v>
      </c>
      <c r="U7664">
        <v>4451963</v>
      </c>
      <c r="V7664">
        <v>23</v>
      </c>
    </row>
    <row r="7665" spans="1:22" x14ac:dyDescent="0.3">
      <c r="A7665">
        <v>202223</v>
      </c>
      <c r="B7665" t="s">
        <v>820</v>
      </c>
      <c r="C7665" t="s">
        <v>821</v>
      </c>
      <c r="D7665" t="s">
        <v>822</v>
      </c>
      <c r="E7665" t="s">
        <v>823</v>
      </c>
      <c r="F7665" t="s">
        <v>856</v>
      </c>
      <c r="G7665" t="s">
        <v>857</v>
      </c>
      <c r="H7665" t="s">
        <v>1030</v>
      </c>
      <c r="I7665">
        <v>926</v>
      </c>
      <c r="J7665" t="s">
        <v>1031</v>
      </c>
      <c r="K7665" t="s">
        <v>828</v>
      </c>
      <c r="L7665" t="s">
        <v>539</v>
      </c>
      <c r="M7665">
        <v>0</v>
      </c>
      <c r="N7665">
        <v>2510957</v>
      </c>
      <c r="O7665">
        <v>1673971</v>
      </c>
      <c r="P7665" t="s">
        <v>829</v>
      </c>
      <c r="Q7665" t="s">
        <v>829</v>
      </c>
      <c r="R7665" t="s">
        <v>829</v>
      </c>
      <c r="S7665">
        <v>4184928</v>
      </c>
      <c r="T7665">
        <v>0</v>
      </c>
      <c r="U7665">
        <v>4184928</v>
      </c>
      <c r="V7665">
        <v>22</v>
      </c>
    </row>
    <row r="7666" spans="1:22" x14ac:dyDescent="0.3">
      <c r="A7666">
        <v>202324</v>
      </c>
      <c r="B7666" t="s">
        <v>820</v>
      </c>
      <c r="C7666" t="s">
        <v>821</v>
      </c>
      <c r="D7666" t="s">
        <v>822</v>
      </c>
      <c r="E7666" t="s">
        <v>823</v>
      </c>
      <c r="F7666" t="s">
        <v>856</v>
      </c>
      <c r="G7666" t="s">
        <v>857</v>
      </c>
      <c r="H7666" t="s">
        <v>1030</v>
      </c>
      <c r="I7666">
        <v>926</v>
      </c>
      <c r="J7666" t="s">
        <v>1031</v>
      </c>
      <c r="K7666" t="s">
        <v>828</v>
      </c>
      <c r="L7666" t="s">
        <v>539</v>
      </c>
      <c r="M7666">
        <v>0</v>
      </c>
      <c r="N7666">
        <v>0</v>
      </c>
      <c r="O7666">
        <v>0</v>
      </c>
      <c r="P7666" t="s">
        <v>829</v>
      </c>
      <c r="Q7666" t="s">
        <v>829</v>
      </c>
      <c r="R7666" t="s">
        <v>829</v>
      </c>
      <c r="S7666">
        <v>0</v>
      </c>
      <c r="T7666">
        <v>0</v>
      </c>
      <c r="U7666">
        <v>0</v>
      </c>
      <c r="V7666">
        <v>0</v>
      </c>
    </row>
    <row r="7667" spans="1:22" x14ac:dyDescent="0.3">
      <c r="A7667">
        <v>202122</v>
      </c>
      <c r="B7667" t="s">
        <v>820</v>
      </c>
      <c r="C7667" t="s">
        <v>821</v>
      </c>
      <c r="D7667" t="s">
        <v>822</v>
      </c>
      <c r="E7667" t="s">
        <v>823</v>
      </c>
      <c r="F7667" t="s">
        <v>856</v>
      </c>
      <c r="G7667" t="s">
        <v>857</v>
      </c>
      <c r="H7667" t="s">
        <v>1030</v>
      </c>
      <c r="I7667">
        <v>926</v>
      </c>
      <c r="J7667" t="s">
        <v>1031</v>
      </c>
      <c r="K7667" t="s">
        <v>828</v>
      </c>
      <c r="L7667" t="s">
        <v>541</v>
      </c>
      <c r="M7667">
        <v>0</v>
      </c>
      <c r="N7667">
        <v>2897636</v>
      </c>
      <c r="O7667">
        <v>1931757</v>
      </c>
      <c r="P7667">
        <v>0</v>
      </c>
      <c r="Q7667">
        <v>0</v>
      </c>
      <c r="R7667">
        <v>0</v>
      </c>
      <c r="S7667">
        <v>4829393</v>
      </c>
      <c r="T7667">
        <v>0</v>
      </c>
      <c r="U7667">
        <v>4829393</v>
      </c>
      <c r="V7667">
        <v>25</v>
      </c>
    </row>
    <row r="7668" spans="1:22" x14ac:dyDescent="0.3">
      <c r="A7668">
        <v>202223</v>
      </c>
      <c r="B7668" t="s">
        <v>820</v>
      </c>
      <c r="C7668" t="s">
        <v>821</v>
      </c>
      <c r="D7668" t="s">
        <v>822</v>
      </c>
      <c r="E7668" t="s">
        <v>823</v>
      </c>
      <c r="F7668" t="s">
        <v>856</v>
      </c>
      <c r="G7668" t="s">
        <v>857</v>
      </c>
      <c r="H7668" t="s">
        <v>1030</v>
      </c>
      <c r="I7668">
        <v>926</v>
      </c>
      <c r="J7668" t="s">
        <v>1031</v>
      </c>
      <c r="K7668" t="s">
        <v>828</v>
      </c>
      <c r="L7668" t="s">
        <v>541</v>
      </c>
      <c r="M7668">
        <v>605210</v>
      </c>
      <c r="N7668">
        <v>3142915</v>
      </c>
      <c r="O7668">
        <v>2095277</v>
      </c>
      <c r="P7668">
        <v>0</v>
      </c>
      <c r="Q7668">
        <v>0</v>
      </c>
      <c r="R7668">
        <v>0</v>
      </c>
      <c r="S7668">
        <v>5843402</v>
      </c>
      <c r="T7668">
        <v>0</v>
      </c>
      <c r="U7668">
        <v>5843402</v>
      </c>
      <c r="V7668">
        <v>31</v>
      </c>
    </row>
    <row r="7669" spans="1:22" x14ac:dyDescent="0.3">
      <c r="A7669">
        <v>202324</v>
      </c>
      <c r="B7669" t="s">
        <v>820</v>
      </c>
      <c r="C7669" t="s">
        <v>821</v>
      </c>
      <c r="D7669" t="s">
        <v>822</v>
      </c>
      <c r="E7669" t="s">
        <v>823</v>
      </c>
      <c r="F7669" t="s">
        <v>856</v>
      </c>
      <c r="G7669" t="s">
        <v>857</v>
      </c>
      <c r="H7669" t="s">
        <v>1030</v>
      </c>
      <c r="I7669">
        <v>926</v>
      </c>
      <c r="J7669" t="s">
        <v>1031</v>
      </c>
      <c r="K7669" t="s">
        <v>828</v>
      </c>
      <c r="L7669" t="s">
        <v>541</v>
      </c>
      <c r="M7669">
        <v>1031392</v>
      </c>
      <c r="N7669">
        <v>5750933</v>
      </c>
      <c r="O7669">
        <v>3833956</v>
      </c>
      <c r="P7669">
        <v>0</v>
      </c>
      <c r="Q7669">
        <v>0</v>
      </c>
      <c r="R7669">
        <v>0</v>
      </c>
      <c r="S7669">
        <v>10616281</v>
      </c>
      <c r="T7669">
        <v>0</v>
      </c>
      <c r="U7669">
        <v>10616281</v>
      </c>
      <c r="V7669">
        <v>57</v>
      </c>
    </row>
    <row r="7670" spans="1:22" x14ac:dyDescent="0.3">
      <c r="A7670">
        <v>202122</v>
      </c>
      <c r="B7670" t="s">
        <v>820</v>
      </c>
      <c r="C7670" t="s">
        <v>821</v>
      </c>
      <c r="D7670" t="s">
        <v>822</v>
      </c>
      <c r="E7670" t="s">
        <v>823</v>
      </c>
      <c r="F7670" t="s">
        <v>856</v>
      </c>
      <c r="G7670" t="s">
        <v>857</v>
      </c>
      <c r="H7670" t="s">
        <v>1030</v>
      </c>
      <c r="I7670">
        <v>926</v>
      </c>
      <c r="J7670" t="s">
        <v>1031</v>
      </c>
      <c r="K7670" t="s">
        <v>828</v>
      </c>
      <c r="L7670" t="s">
        <v>831</v>
      </c>
      <c r="M7670" t="s">
        <v>829</v>
      </c>
      <c r="N7670" t="s">
        <v>829</v>
      </c>
      <c r="O7670" t="s">
        <v>829</v>
      </c>
      <c r="P7670">
        <v>0</v>
      </c>
      <c r="Q7670">
        <v>25000</v>
      </c>
      <c r="R7670" t="s">
        <v>829</v>
      </c>
      <c r="S7670">
        <v>25000</v>
      </c>
      <c r="T7670">
        <v>0</v>
      </c>
      <c r="U7670">
        <v>25000</v>
      </c>
      <c r="V7670">
        <v>0</v>
      </c>
    </row>
    <row r="7671" spans="1:22" x14ac:dyDescent="0.3">
      <c r="A7671">
        <v>202223</v>
      </c>
      <c r="B7671" t="s">
        <v>820</v>
      </c>
      <c r="C7671" t="s">
        <v>821</v>
      </c>
      <c r="D7671" t="s">
        <v>822</v>
      </c>
      <c r="E7671" t="s">
        <v>823</v>
      </c>
      <c r="F7671" t="s">
        <v>856</v>
      </c>
      <c r="G7671" t="s">
        <v>857</v>
      </c>
      <c r="H7671" t="s">
        <v>1030</v>
      </c>
      <c r="I7671">
        <v>926</v>
      </c>
      <c r="J7671" t="s">
        <v>1031</v>
      </c>
      <c r="K7671" t="s">
        <v>828</v>
      </c>
      <c r="L7671" t="s">
        <v>831</v>
      </c>
      <c r="M7671" t="s">
        <v>829</v>
      </c>
      <c r="N7671" t="s">
        <v>829</v>
      </c>
      <c r="O7671" t="s">
        <v>829</v>
      </c>
      <c r="P7671">
        <v>0</v>
      </c>
      <c r="Q7671">
        <v>25000</v>
      </c>
      <c r="R7671" t="s">
        <v>829</v>
      </c>
      <c r="S7671">
        <v>25000</v>
      </c>
      <c r="T7671">
        <v>0</v>
      </c>
      <c r="U7671">
        <v>25000</v>
      </c>
      <c r="V7671">
        <v>0</v>
      </c>
    </row>
    <row r="7672" spans="1:22" x14ac:dyDescent="0.3">
      <c r="A7672">
        <v>202324</v>
      </c>
      <c r="B7672" t="s">
        <v>820</v>
      </c>
      <c r="C7672" t="s">
        <v>821</v>
      </c>
      <c r="D7672" t="s">
        <v>822</v>
      </c>
      <c r="E7672" t="s">
        <v>823</v>
      </c>
      <c r="F7672" t="s">
        <v>856</v>
      </c>
      <c r="G7672" t="s">
        <v>857</v>
      </c>
      <c r="H7672" t="s">
        <v>1030</v>
      </c>
      <c r="I7672">
        <v>926</v>
      </c>
      <c r="J7672" t="s">
        <v>1031</v>
      </c>
      <c r="K7672" t="s">
        <v>828</v>
      </c>
      <c r="L7672" t="s">
        <v>831</v>
      </c>
      <c r="M7672" t="s">
        <v>829</v>
      </c>
      <c r="N7672" t="s">
        <v>829</v>
      </c>
      <c r="O7672" t="s">
        <v>829</v>
      </c>
      <c r="P7672">
        <v>0</v>
      </c>
      <c r="Q7672">
        <v>25000</v>
      </c>
      <c r="R7672" t="s">
        <v>829</v>
      </c>
      <c r="S7672">
        <v>25000</v>
      </c>
      <c r="T7672">
        <v>0</v>
      </c>
      <c r="U7672">
        <v>25000</v>
      </c>
      <c r="V7672">
        <v>0</v>
      </c>
    </row>
    <row r="7673" spans="1:22" x14ac:dyDescent="0.3">
      <c r="A7673">
        <v>202122</v>
      </c>
      <c r="B7673" t="s">
        <v>820</v>
      </c>
      <c r="C7673" t="s">
        <v>821</v>
      </c>
      <c r="D7673" t="s">
        <v>822</v>
      </c>
      <c r="E7673" t="s">
        <v>823</v>
      </c>
      <c r="F7673" t="s">
        <v>856</v>
      </c>
      <c r="G7673" t="s">
        <v>857</v>
      </c>
      <c r="H7673" t="s">
        <v>1030</v>
      </c>
      <c r="I7673">
        <v>926</v>
      </c>
      <c r="J7673" t="s">
        <v>1031</v>
      </c>
      <c r="K7673" t="s">
        <v>828</v>
      </c>
      <c r="L7673" t="s">
        <v>832</v>
      </c>
      <c r="M7673">
        <v>0</v>
      </c>
      <c r="N7673">
        <v>0</v>
      </c>
      <c r="O7673">
        <v>0</v>
      </c>
      <c r="P7673">
        <v>0</v>
      </c>
      <c r="Q7673">
        <v>2246298</v>
      </c>
      <c r="R7673">
        <v>0</v>
      </c>
      <c r="S7673">
        <v>2246298</v>
      </c>
      <c r="T7673">
        <v>0</v>
      </c>
      <c r="U7673">
        <v>2246298</v>
      </c>
      <c r="V7673">
        <v>12</v>
      </c>
    </row>
    <row r="7674" spans="1:22" x14ac:dyDescent="0.3">
      <c r="A7674">
        <v>202223</v>
      </c>
      <c r="B7674" t="s">
        <v>820</v>
      </c>
      <c r="C7674" t="s">
        <v>821</v>
      </c>
      <c r="D7674" t="s">
        <v>822</v>
      </c>
      <c r="E7674" t="s">
        <v>823</v>
      </c>
      <c r="F7674" t="s">
        <v>856</v>
      </c>
      <c r="G7674" t="s">
        <v>857</v>
      </c>
      <c r="H7674" t="s">
        <v>1030</v>
      </c>
      <c r="I7674">
        <v>926</v>
      </c>
      <c r="J7674" t="s">
        <v>1031</v>
      </c>
      <c r="K7674" t="s">
        <v>828</v>
      </c>
      <c r="L7674" t="s">
        <v>832</v>
      </c>
      <c r="M7674">
        <v>0</v>
      </c>
      <c r="N7674">
        <v>0</v>
      </c>
      <c r="O7674">
        <v>0</v>
      </c>
      <c r="P7674">
        <v>0</v>
      </c>
      <c r="Q7674">
        <v>2419226</v>
      </c>
      <c r="R7674">
        <v>0</v>
      </c>
      <c r="S7674">
        <v>2419226</v>
      </c>
      <c r="T7674">
        <v>0</v>
      </c>
      <c r="U7674">
        <v>2419226</v>
      </c>
      <c r="V7674">
        <v>13</v>
      </c>
    </row>
    <row r="7675" spans="1:22" x14ac:dyDescent="0.3">
      <c r="A7675">
        <v>202324</v>
      </c>
      <c r="B7675" t="s">
        <v>820</v>
      </c>
      <c r="C7675" t="s">
        <v>821</v>
      </c>
      <c r="D7675" t="s">
        <v>822</v>
      </c>
      <c r="E7675" t="s">
        <v>823</v>
      </c>
      <c r="F7675" t="s">
        <v>856</v>
      </c>
      <c r="G7675" t="s">
        <v>857</v>
      </c>
      <c r="H7675" t="s">
        <v>1030</v>
      </c>
      <c r="I7675">
        <v>926</v>
      </c>
      <c r="J7675" t="s">
        <v>1031</v>
      </c>
      <c r="K7675" t="s">
        <v>828</v>
      </c>
      <c r="L7675" t="s">
        <v>832</v>
      </c>
      <c r="M7675">
        <v>0</v>
      </c>
      <c r="N7675">
        <v>0</v>
      </c>
      <c r="O7675">
        <v>0</v>
      </c>
      <c r="P7675">
        <v>0</v>
      </c>
      <c r="Q7675">
        <v>4307934</v>
      </c>
      <c r="R7675">
        <v>0</v>
      </c>
      <c r="S7675">
        <v>4307934</v>
      </c>
      <c r="T7675">
        <v>0</v>
      </c>
      <c r="U7675">
        <v>4307934</v>
      </c>
      <c r="V7675">
        <v>23</v>
      </c>
    </row>
    <row r="7676" spans="1:22" x14ac:dyDescent="0.3">
      <c r="A7676">
        <v>202122</v>
      </c>
      <c r="B7676" t="s">
        <v>820</v>
      </c>
      <c r="C7676" t="s">
        <v>821</v>
      </c>
      <c r="D7676" t="s">
        <v>822</v>
      </c>
      <c r="E7676" t="s">
        <v>823</v>
      </c>
      <c r="F7676" t="s">
        <v>856</v>
      </c>
      <c r="G7676" t="s">
        <v>857</v>
      </c>
      <c r="H7676" t="s">
        <v>1030</v>
      </c>
      <c r="I7676">
        <v>926</v>
      </c>
      <c r="J7676" t="s">
        <v>1031</v>
      </c>
      <c r="K7676" t="s">
        <v>828</v>
      </c>
      <c r="L7676" t="s">
        <v>544</v>
      </c>
      <c r="M7676">
        <v>0</v>
      </c>
      <c r="N7676">
        <v>511890</v>
      </c>
      <c r="O7676">
        <v>341260</v>
      </c>
      <c r="P7676">
        <v>0</v>
      </c>
      <c r="Q7676">
        <v>0</v>
      </c>
      <c r="R7676">
        <v>0</v>
      </c>
      <c r="S7676">
        <v>853150</v>
      </c>
      <c r="T7676">
        <v>0</v>
      </c>
      <c r="U7676">
        <v>853150</v>
      </c>
      <c r="V7676">
        <v>4</v>
      </c>
    </row>
    <row r="7677" spans="1:22" x14ac:dyDescent="0.3">
      <c r="A7677">
        <v>202223</v>
      </c>
      <c r="B7677" t="s">
        <v>820</v>
      </c>
      <c r="C7677" t="s">
        <v>821</v>
      </c>
      <c r="D7677" t="s">
        <v>822</v>
      </c>
      <c r="E7677" t="s">
        <v>823</v>
      </c>
      <c r="F7677" t="s">
        <v>856</v>
      </c>
      <c r="G7677" t="s">
        <v>857</v>
      </c>
      <c r="H7677" t="s">
        <v>1030</v>
      </c>
      <c r="I7677">
        <v>926</v>
      </c>
      <c r="J7677" t="s">
        <v>1031</v>
      </c>
      <c r="K7677" t="s">
        <v>828</v>
      </c>
      <c r="L7677" t="s">
        <v>544</v>
      </c>
      <c r="M7677">
        <v>0</v>
      </c>
      <c r="N7677">
        <v>519684</v>
      </c>
      <c r="O7677">
        <v>346457</v>
      </c>
      <c r="P7677">
        <v>0</v>
      </c>
      <c r="Q7677">
        <v>0</v>
      </c>
      <c r="R7677">
        <v>0</v>
      </c>
      <c r="S7677">
        <v>866141</v>
      </c>
      <c r="T7677">
        <v>0</v>
      </c>
      <c r="U7677">
        <v>866141</v>
      </c>
      <c r="V7677">
        <v>5</v>
      </c>
    </row>
    <row r="7678" spans="1:22" x14ac:dyDescent="0.3">
      <c r="A7678">
        <v>202324</v>
      </c>
      <c r="B7678" t="s">
        <v>820</v>
      </c>
      <c r="C7678" t="s">
        <v>821</v>
      </c>
      <c r="D7678" t="s">
        <v>822</v>
      </c>
      <c r="E7678" t="s">
        <v>823</v>
      </c>
      <c r="F7678" t="s">
        <v>856</v>
      </c>
      <c r="G7678" t="s">
        <v>857</v>
      </c>
      <c r="H7678" t="s">
        <v>1030</v>
      </c>
      <c r="I7678">
        <v>926</v>
      </c>
      <c r="J7678" t="s">
        <v>1031</v>
      </c>
      <c r="K7678" t="s">
        <v>828</v>
      </c>
      <c r="L7678" t="s">
        <v>544</v>
      </c>
      <c r="M7678">
        <v>0</v>
      </c>
      <c r="N7678">
        <v>547366</v>
      </c>
      <c r="O7678">
        <v>364911</v>
      </c>
      <c r="P7678">
        <v>0</v>
      </c>
      <c r="Q7678">
        <v>0</v>
      </c>
      <c r="R7678">
        <v>0</v>
      </c>
      <c r="S7678">
        <v>912277</v>
      </c>
      <c r="T7678">
        <v>0</v>
      </c>
      <c r="U7678">
        <v>912277</v>
      </c>
      <c r="V7678">
        <v>5</v>
      </c>
    </row>
    <row r="7679" spans="1:22" x14ac:dyDescent="0.3">
      <c r="A7679">
        <v>202122</v>
      </c>
      <c r="B7679" t="s">
        <v>820</v>
      </c>
      <c r="C7679" t="s">
        <v>821</v>
      </c>
      <c r="D7679" t="s">
        <v>822</v>
      </c>
      <c r="E7679" t="s">
        <v>823</v>
      </c>
      <c r="F7679" t="s">
        <v>856</v>
      </c>
      <c r="G7679" t="s">
        <v>857</v>
      </c>
      <c r="H7679" t="s">
        <v>1030</v>
      </c>
      <c r="I7679">
        <v>926</v>
      </c>
      <c r="J7679" t="s">
        <v>1031</v>
      </c>
      <c r="K7679" t="s">
        <v>828</v>
      </c>
      <c r="L7679" t="s">
        <v>600</v>
      </c>
      <c r="M7679" t="s">
        <v>829</v>
      </c>
      <c r="N7679" t="s">
        <v>829</v>
      </c>
      <c r="O7679" t="s">
        <v>829</v>
      </c>
      <c r="P7679">
        <v>0</v>
      </c>
      <c r="Q7679">
        <v>0</v>
      </c>
      <c r="R7679" t="s">
        <v>829</v>
      </c>
      <c r="S7679">
        <v>0</v>
      </c>
      <c r="T7679">
        <v>0</v>
      </c>
      <c r="U7679">
        <v>0</v>
      </c>
      <c r="V7679">
        <v>0</v>
      </c>
    </row>
    <row r="7680" spans="1:22" x14ac:dyDescent="0.3">
      <c r="A7680">
        <v>202223</v>
      </c>
      <c r="B7680" t="s">
        <v>820</v>
      </c>
      <c r="C7680" t="s">
        <v>821</v>
      </c>
      <c r="D7680" t="s">
        <v>822</v>
      </c>
      <c r="E7680" t="s">
        <v>823</v>
      </c>
      <c r="F7680" t="s">
        <v>856</v>
      </c>
      <c r="G7680" t="s">
        <v>857</v>
      </c>
      <c r="H7680" t="s">
        <v>1030</v>
      </c>
      <c r="I7680">
        <v>926</v>
      </c>
      <c r="J7680" t="s">
        <v>1031</v>
      </c>
      <c r="K7680" t="s">
        <v>828</v>
      </c>
      <c r="L7680" t="s">
        <v>600</v>
      </c>
      <c r="M7680" t="s">
        <v>829</v>
      </c>
      <c r="N7680" t="s">
        <v>829</v>
      </c>
      <c r="O7680" t="s">
        <v>829</v>
      </c>
      <c r="P7680">
        <v>0</v>
      </c>
      <c r="Q7680">
        <v>0</v>
      </c>
      <c r="R7680" t="s">
        <v>829</v>
      </c>
      <c r="S7680">
        <v>0</v>
      </c>
      <c r="T7680">
        <v>0</v>
      </c>
      <c r="U7680">
        <v>0</v>
      </c>
      <c r="V7680">
        <v>0</v>
      </c>
    </row>
    <row r="7681" spans="1:22" x14ac:dyDescent="0.3">
      <c r="A7681">
        <v>202324</v>
      </c>
      <c r="B7681" t="s">
        <v>820</v>
      </c>
      <c r="C7681" t="s">
        <v>821</v>
      </c>
      <c r="D7681" t="s">
        <v>822</v>
      </c>
      <c r="E7681" t="s">
        <v>823</v>
      </c>
      <c r="F7681" t="s">
        <v>856</v>
      </c>
      <c r="G7681" t="s">
        <v>857</v>
      </c>
      <c r="H7681" t="s">
        <v>1030</v>
      </c>
      <c r="I7681">
        <v>926</v>
      </c>
      <c r="J7681" t="s">
        <v>1031</v>
      </c>
      <c r="K7681" t="s">
        <v>828</v>
      </c>
      <c r="L7681" t="s">
        <v>600</v>
      </c>
      <c r="M7681" t="s">
        <v>829</v>
      </c>
      <c r="N7681" t="s">
        <v>829</v>
      </c>
      <c r="O7681" t="s">
        <v>829</v>
      </c>
      <c r="P7681">
        <v>0</v>
      </c>
      <c r="Q7681">
        <v>0</v>
      </c>
      <c r="R7681" t="s">
        <v>829</v>
      </c>
      <c r="S7681">
        <v>0</v>
      </c>
      <c r="T7681">
        <v>0</v>
      </c>
      <c r="U7681">
        <v>0</v>
      </c>
      <c r="V7681">
        <v>0</v>
      </c>
    </row>
    <row r="7682" spans="1:22" x14ac:dyDescent="0.3">
      <c r="A7682">
        <v>202122</v>
      </c>
      <c r="B7682" t="s">
        <v>820</v>
      </c>
      <c r="C7682" t="s">
        <v>821</v>
      </c>
      <c r="D7682" t="s">
        <v>822</v>
      </c>
      <c r="E7682" t="s">
        <v>823</v>
      </c>
      <c r="F7682" t="s">
        <v>856</v>
      </c>
      <c r="G7682" t="s">
        <v>857</v>
      </c>
      <c r="H7682" t="s">
        <v>1030</v>
      </c>
      <c r="I7682">
        <v>926</v>
      </c>
      <c r="J7682" t="s">
        <v>1031</v>
      </c>
      <c r="K7682" t="s">
        <v>828</v>
      </c>
      <c r="L7682" t="s">
        <v>247</v>
      </c>
      <c r="M7682">
        <v>0</v>
      </c>
      <c r="N7682">
        <v>0</v>
      </c>
      <c r="O7682">
        <v>0</v>
      </c>
      <c r="P7682">
        <v>0</v>
      </c>
      <c r="Q7682">
        <v>0</v>
      </c>
      <c r="R7682">
        <v>0</v>
      </c>
      <c r="S7682">
        <v>0</v>
      </c>
      <c r="T7682">
        <v>0</v>
      </c>
      <c r="U7682">
        <v>0</v>
      </c>
      <c r="V7682">
        <v>0</v>
      </c>
    </row>
    <row r="7683" spans="1:22" x14ac:dyDescent="0.3">
      <c r="A7683">
        <v>202223</v>
      </c>
      <c r="B7683" t="s">
        <v>820</v>
      </c>
      <c r="C7683" t="s">
        <v>821</v>
      </c>
      <c r="D7683" t="s">
        <v>822</v>
      </c>
      <c r="E7683" t="s">
        <v>823</v>
      </c>
      <c r="F7683" t="s">
        <v>856</v>
      </c>
      <c r="G7683" t="s">
        <v>857</v>
      </c>
      <c r="H7683" t="s">
        <v>1030</v>
      </c>
      <c r="I7683">
        <v>926</v>
      </c>
      <c r="J7683" t="s">
        <v>1031</v>
      </c>
      <c r="K7683" t="s">
        <v>828</v>
      </c>
      <c r="L7683" t="s">
        <v>247</v>
      </c>
      <c r="M7683">
        <v>0</v>
      </c>
      <c r="N7683">
        <v>0</v>
      </c>
      <c r="O7683">
        <v>0</v>
      </c>
      <c r="P7683">
        <v>0</v>
      </c>
      <c r="Q7683">
        <v>0</v>
      </c>
      <c r="R7683">
        <v>0</v>
      </c>
      <c r="S7683">
        <v>0</v>
      </c>
      <c r="T7683">
        <v>0</v>
      </c>
      <c r="U7683">
        <v>0</v>
      </c>
      <c r="V7683">
        <v>0</v>
      </c>
    </row>
    <row r="7684" spans="1:22" x14ac:dyDescent="0.3">
      <c r="A7684">
        <v>202324</v>
      </c>
      <c r="B7684" t="s">
        <v>820</v>
      </c>
      <c r="C7684" t="s">
        <v>821</v>
      </c>
      <c r="D7684" t="s">
        <v>822</v>
      </c>
      <c r="E7684" t="s">
        <v>823</v>
      </c>
      <c r="F7684" t="s">
        <v>856</v>
      </c>
      <c r="G7684" t="s">
        <v>857</v>
      </c>
      <c r="H7684" t="s">
        <v>1030</v>
      </c>
      <c r="I7684">
        <v>926</v>
      </c>
      <c r="J7684" t="s">
        <v>1031</v>
      </c>
      <c r="K7684" t="s">
        <v>828</v>
      </c>
      <c r="L7684" t="s">
        <v>247</v>
      </c>
      <c r="M7684">
        <v>0</v>
      </c>
      <c r="N7684">
        <v>0</v>
      </c>
      <c r="O7684">
        <v>0</v>
      </c>
      <c r="P7684">
        <v>0</v>
      </c>
      <c r="Q7684">
        <v>0</v>
      </c>
      <c r="R7684">
        <v>0</v>
      </c>
      <c r="S7684">
        <v>0</v>
      </c>
      <c r="T7684">
        <v>0</v>
      </c>
      <c r="U7684">
        <v>0</v>
      </c>
      <c r="V7684">
        <v>0</v>
      </c>
    </row>
    <row r="7685" spans="1:22" x14ac:dyDescent="0.3">
      <c r="A7685">
        <v>202122</v>
      </c>
      <c r="B7685" t="s">
        <v>820</v>
      </c>
      <c r="C7685" t="s">
        <v>821</v>
      </c>
      <c r="D7685" t="s">
        <v>822</v>
      </c>
      <c r="E7685" t="s">
        <v>823</v>
      </c>
      <c r="F7685" t="s">
        <v>856</v>
      </c>
      <c r="G7685" t="s">
        <v>857</v>
      </c>
      <c r="H7685" t="s">
        <v>1030</v>
      </c>
      <c r="I7685">
        <v>926</v>
      </c>
      <c r="J7685" t="s">
        <v>1031</v>
      </c>
      <c r="K7685" t="s">
        <v>828</v>
      </c>
      <c r="L7685" t="s">
        <v>833</v>
      </c>
      <c r="M7685">
        <v>41979800</v>
      </c>
      <c r="N7685">
        <v>164089085</v>
      </c>
      <c r="O7685">
        <v>15911430</v>
      </c>
      <c r="P7685">
        <v>79140357</v>
      </c>
      <c r="Q7685">
        <v>7761149</v>
      </c>
      <c r="R7685">
        <v>3956013</v>
      </c>
      <c r="S7685">
        <v>314958943</v>
      </c>
      <c r="T7685">
        <v>0</v>
      </c>
      <c r="U7685">
        <v>314958943</v>
      </c>
      <c r="V7685" t="s">
        <v>834</v>
      </c>
    </row>
    <row r="7686" spans="1:22" x14ac:dyDescent="0.3">
      <c r="A7686">
        <v>202223</v>
      </c>
      <c r="B7686" t="s">
        <v>820</v>
      </c>
      <c r="C7686" t="s">
        <v>821</v>
      </c>
      <c r="D7686" t="s">
        <v>822</v>
      </c>
      <c r="E7686" t="s">
        <v>823</v>
      </c>
      <c r="F7686" t="s">
        <v>856</v>
      </c>
      <c r="G7686" t="s">
        <v>857</v>
      </c>
      <c r="H7686" t="s">
        <v>1030</v>
      </c>
      <c r="I7686">
        <v>926</v>
      </c>
      <c r="J7686" t="s">
        <v>1031</v>
      </c>
      <c r="K7686" t="s">
        <v>828</v>
      </c>
      <c r="L7686" t="s">
        <v>833</v>
      </c>
      <c r="M7686">
        <v>43255717</v>
      </c>
      <c r="N7686">
        <v>169184596</v>
      </c>
      <c r="O7686">
        <v>19237871</v>
      </c>
      <c r="P7686">
        <v>90460760</v>
      </c>
      <c r="Q7686">
        <v>8038987</v>
      </c>
      <c r="R7686">
        <v>4252349</v>
      </c>
      <c r="S7686">
        <v>336719074</v>
      </c>
      <c r="T7686">
        <v>0</v>
      </c>
      <c r="U7686">
        <v>336719074</v>
      </c>
      <c r="V7686" t="s">
        <v>834</v>
      </c>
    </row>
    <row r="7687" spans="1:22" x14ac:dyDescent="0.3">
      <c r="A7687">
        <v>202324</v>
      </c>
      <c r="B7687" t="s">
        <v>820</v>
      </c>
      <c r="C7687" t="s">
        <v>821</v>
      </c>
      <c r="D7687" t="s">
        <v>822</v>
      </c>
      <c r="E7687" t="s">
        <v>823</v>
      </c>
      <c r="F7687" t="s">
        <v>856</v>
      </c>
      <c r="G7687" t="s">
        <v>857</v>
      </c>
      <c r="H7687" t="s">
        <v>1030</v>
      </c>
      <c r="I7687">
        <v>926</v>
      </c>
      <c r="J7687" t="s">
        <v>1031</v>
      </c>
      <c r="K7687" t="s">
        <v>828</v>
      </c>
      <c r="L7687" t="s">
        <v>833</v>
      </c>
      <c r="M7687">
        <v>45309318</v>
      </c>
      <c r="N7687">
        <v>179985292</v>
      </c>
      <c r="O7687">
        <v>28862521</v>
      </c>
      <c r="P7687">
        <v>103247804</v>
      </c>
      <c r="Q7687">
        <v>10119149</v>
      </c>
      <c r="R7687">
        <v>5211929</v>
      </c>
      <c r="S7687">
        <v>375053840</v>
      </c>
      <c r="T7687">
        <v>0</v>
      </c>
      <c r="U7687">
        <v>375053840</v>
      </c>
      <c r="V7687" t="s">
        <v>834</v>
      </c>
    </row>
    <row r="7688" spans="1:22" x14ac:dyDescent="0.3">
      <c r="A7688">
        <v>202122</v>
      </c>
      <c r="B7688" t="s">
        <v>820</v>
      </c>
      <c r="C7688" t="s">
        <v>821</v>
      </c>
      <c r="D7688" t="s">
        <v>822</v>
      </c>
      <c r="E7688" t="s">
        <v>823</v>
      </c>
      <c r="F7688" t="s">
        <v>856</v>
      </c>
      <c r="G7688" t="s">
        <v>857</v>
      </c>
      <c r="H7688" t="s">
        <v>1030</v>
      </c>
      <c r="I7688">
        <v>926</v>
      </c>
      <c r="J7688" t="s">
        <v>1031</v>
      </c>
      <c r="K7688" t="s">
        <v>835</v>
      </c>
      <c r="L7688" t="s">
        <v>836</v>
      </c>
      <c r="M7688" t="s">
        <v>829</v>
      </c>
      <c r="N7688" t="s">
        <v>829</v>
      </c>
      <c r="O7688" t="s">
        <v>829</v>
      </c>
      <c r="P7688" t="s">
        <v>829</v>
      </c>
      <c r="Q7688" t="s">
        <v>829</v>
      </c>
      <c r="R7688" t="s">
        <v>829</v>
      </c>
      <c r="S7688">
        <v>292019451</v>
      </c>
      <c r="T7688" t="s">
        <v>829</v>
      </c>
      <c r="U7688" t="s">
        <v>829</v>
      </c>
      <c r="V7688" t="s">
        <v>834</v>
      </c>
    </row>
    <row r="7689" spans="1:22" x14ac:dyDescent="0.3">
      <c r="A7689">
        <v>202223</v>
      </c>
      <c r="B7689" t="s">
        <v>820</v>
      </c>
      <c r="C7689" t="s">
        <v>821</v>
      </c>
      <c r="D7689" t="s">
        <v>822</v>
      </c>
      <c r="E7689" t="s">
        <v>823</v>
      </c>
      <c r="F7689" t="s">
        <v>856</v>
      </c>
      <c r="G7689" t="s">
        <v>857</v>
      </c>
      <c r="H7689" t="s">
        <v>1030</v>
      </c>
      <c r="I7689">
        <v>926</v>
      </c>
      <c r="J7689" t="s">
        <v>1031</v>
      </c>
      <c r="K7689" t="s">
        <v>835</v>
      </c>
      <c r="L7689" t="s">
        <v>836</v>
      </c>
      <c r="M7689" t="s">
        <v>829</v>
      </c>
      <c r="N7689" t="s">
        <v>829</v>
      </c>
      <c r="O7689" t="s">
        <v>829</v>
      </c>
      <c r="P7689" t="s">
        <v>829</v>
      </c>
      <c r="Q7689" t="s">
        <v>829</v>
      </c>
      <c r="R7689" t="s">
        <v>829</v>
      </c>
      <c r="S7689">
        <v>317422453</v>
      </c>
      <c r="T7689" t="s">
        <v>829</v>
      </c>
      <c r="U7689" t="s">
        <v>829</v>
      </c>
      <c r="V7689" t="s">
        <v>834</v>
      </c>
    </row>
    <row r="7690" spans="1:22" x14ac:dyDescent="0.3">
      <c r="A7690">
        <v>202324</v>
      </c>
      <c r="B7690" t="s">
        <v>820</v>
      </c>
      <c r="C7690" t="s">
        <v>821</v>
      </c>
      <c r="D7690" t="s">
        <v>822</v>
      </c>
      <c r="E7690" t="s">
        <v>823</v>
      </c>
      <c r="F7690" t="s">
        <v>856</v>
      </c>
      <c r="G7690" t="s">
        <v>857</v>
      </c>
      <c r="H7690" t="s">
        <v>1030</v>
      </c>
      <c r="I7690">
        <v>926</v>
      </c>
      <c r="J7690" t="s">
        <v>1031</v>
      </c>
      <c r="K7690" t="s">
        <v>835</v>
      </c>
      <c r="L7690" t="s">
        <v>836</v>
      </c>
      <c r="M7690" t="s">
        <v>829</v>
      </c>
      <c r="N7690" t="s">
        <v>829</v>
      </c>
      <c r="O7690" t="s">
        <v>829</v>
      </c>
      <c r="P7690" t="s">
        <v>829</v>
      </c>
      <c r="Q7690" t="s">
        <v>829</v>
      </c>
      <c r="R7690" t="s">
        <v>829</v>
      </c>
      <c r="S7690">
        <v>333521481</v>
      </c>
      <c r="T7690" t="s">
        <v>829</v>
      </c>
      <c r="U7690" t="s">
        <v>829</v>
      </c>
      <c r="V7690" t="s">
        <v>834</v>
      </c>
    </row>
    <row r="7691" spans="1:22" x14ac:dyDescent="0.3">
      <c r="A7691">
        <v>202122</v>
      </c>
      <c r="B7691" t="s">
        <v>820</v>
      </c>
      <c r="C7691" t="s">
        <v>821</v>
      </c>
      <c r="D7691" t="s">
        <v>822</v>
      </c>
      <c r="E7691" t="s">
        <v>823</v>
      </c>
      <c r="F7691" t="s">
        <v>856</v>
      </c>
      <c r="G7691" t="s">
        <v>857</v>
      </c>
      <c r="H7691" t="s">
        <v>1030</v>
      </c>
      <c r="I7691">
        <v>926</v>
      </c>
      <c r="J7691" t="s">
        <v>1031</v>
      </c>
      <c r="K7691" t="s">
        <v>835</v>
      </c>
      <c r="L7691" t="s">
        <v>837</v>
      </c>
      <c r="M7691" t="s">
        <v>829</v>
      </c>
      <c r="N7691" t="s">
        <v>829</v>
      </c>
      <c r="O7691" t="s">
        <v>829</v>
      </c>
      <c r="P7691" t="s">
        <v>829</v>
      </c>
      <c r="Q7691" t="s">
        <v>829</v>
      </c>
      <c r="R7691" t="s">
        <v>829</v>
      </c>
      <c r="S7691">
        <v>735865</v>
      </c>
      <c r="T7691" t="s">
        <v>829</v>
      </c>
      <c r="U7691" t="s">
        <v>829</v>
      </c>
      <c r="V7691" t="s">
        <v>834</v>
      </c>
    </row>
    <row r="7692" spans="1:22" x14ac:dyDescent="0.3">
      <c r="A7692">
        <v>202223</v>
      </c>
      <c r="B7692" t="s">
        <v>820</v>
      </c>
      <c r="C7692" t="s">
        <v>821</v>
      </c>
      <c r="D7692" t="s">
        <v>822</v>
      </c>
      <c r="E7692" t="s">
        <v>823</v>
      </c>
      <c r="F7692" t="s">
        <v>856</v>
      </c>
      <c r="G7692" t="s">
        <v>857</v>
      </c>
      <c r="H7692" t="s">
        <v>1030</v>
      </c>
      <c r="I7692">
        <v>926</v>
      </c>
      <c r="J7692" t="s">
        <v>1031</v>
      </c>
      <c r="K7692" t="s">
        <v>835</v>
      </c>
      <c r="L7692" t="s">
        <v>837</v>
      </c>
      <c r="M7692" t="s">
        <v>829</v>
      </c>
      <c r="N7692" t="s">
        <v>829</v>
      </c>
      <c r="O7692" t="s">
        <v>829</v>
      </c>
      <c r="P7692" t="s">
        <v>829</v>
      </c>
      <c r="Q7692" t="s">
        <v>829</v>
      </c>
      <c r="R7692" t="s">
        <v>829</v>
      </c>
      <c r="S7692">
        <v>27365772</v>
      </c>
      <c r="T7692" t="s">
        <v>829</v>
      </c>
      <c r="U7692" t="s">
        <v>829</v>
      </c>
      <c r="V7692">
        <v>0</v>
      </c>
    </row>
    <row r="7693" spans="1:22" x14ac:dyDescent="0.3">
      <c r="A7693">
        <v>202324</v>
      </c>
      <c r="B7693" t="s">
        <v>820</v>
      </c>
      <c r="C7693" t="s">
        <v>821</v>
      </c>
      <c r="D7693" t="s">
        <v>822</v>
      </c>
      <c r="E7693" t="s">
        <v>823</v>
      </c>
      <c r="F7693" t="s">
        <v>856</v>
      </c>
      <c r="G7693" t="s">
        <v>857</v>
      </c>
      <c r="H7693" t="s">
        <v>1030</v>
      </c>
      <c r="I7693">
        <v>926</v>
      </c>
      <c r="J7693" t="s">
        <v>1031</v>
      </c>
      <c r="K7693" t="s">
        <v>835</v>
      </c>
      <c r="L7693" t="s">
        <v>837</v>
      </c>
      <c r="M7693" t="s">
        <v>829</v>
      </c>
      <c r="N7693" t="s">
        <v>829</v>
      </c>
      <c r="O7693" t="s">
        <v>829</v>
      </c>
      <c r="P7693" t="s">
        <v>829</v>
      </c>
      <c r="Q7693" t="s">
        <v>829</v>
      </c>
      <c r="R7693" t="s">
        <v>829</v>
      </c>
      <c r="S7693">
        <v>359005</v>
      </c>
      <c r="T7693" t="s">
        <v>829</v>
      </c>
      <c r="U7693" t="s">
        <v>829</v>
      </c>
      <c r="V7693">
        <v>0</v>
      </c>
    </row>
    <row r="7694" spans="1:22" x14ac:dyDescent="0.3">
      <c r="A7694">
        <v>202122</v>
      </c>
      <c r="B7694" t="s">
        <v>820</v>
      </c>
      <c r="C7694" t="s">
        <v>821</v>
      </c>
      <c r="D7694" t="s">
        <v>822</v>
      </c>
      <c r="E7694" t="s">
        <v>823</v>
      </c>
      <c r="F7694" t="s">
        <v>856</v>
      </c>
      <c r="G7694" t="s">
        <v>857</v>
      </c>
      <c r="H7694" t="s">
        <v>1030</v>
      </c>
      <c r="I7694">
        <v>926</v>
      </c>
      <c r="J7694" t="s">
        <v>1031</v>
      </c>
      <c r="K7694" t="s">
        <v>835</v>
      </c>
      <c r="L7694" t="s">
        <v>838</v>
      </c>
      <c r="M7694" t="s">
        <v>829</v>
      </c>
      <c r="N7694" t="s">
        <v>829</v>
      </c>
      <c r="O7694" t="s">
        <v>829</v>
      </c>
      <c r="P7694" t="s">
        <v>829</v>
      </c>
      <c r="Q7694" t="s">
        <v>829</v>
      </c>
      <c r="R7694" t="s">
        <v>829</v>
      </c>
      <c r="S7694">
        <v>-31797292</v>
      </c>
      <c r="T7694" t="s">
        <v>829</v>
      </c>
      <c r="U7694" t="s">
        <v>829</v>
      </c>
      <c r="V7694" t="s">
        <v>834</v>
      </c>
    </row>
    <row r="7695" spans="1:22" x14ac:dyDescent="0.3">
      <c r="A7695">
        <v>202223</v>
      </c>
      <c r="B7695" t="s">
        <v>820</v>
      </c>
      <c r="C7695" t="s">
        <v>821</v>
      </c>
      <c r="D7695" t="s">
        <v>822</v>
      </c>
      <c r="E7695" t="s">
        <v>823</v>
      </c>
      <c r="F7695" t="s">
        <v>856</v>
      </c>
      <c r="G7695" t="s">
        <v>857</v>
      </c>
      <c r="H7695" t="s">
        <v>1030</v>
      </c>
      <c r="I7695">
        <v>926</v>
      </c>
      <c r="J7695" t="s">
        <v>1031</v>
      </c>
      <c r="K7695" t="s">
        <v>835</v>
      </c>
      <c r="L7695" t="s">
        <v>838</v>
      </c>
      <c r="M7695" t="s">
        <v>829</v>
      </c>
      <c r="N7695" t="s">
        <v>829</v>
      </c>
      <c r="O7695" t="s">
        <v>829</v>
      </c>
      <c r="P7695" t="s">
        <v>829</v>
      </c>
      <c r="Q7695" t="s">
        <v>829</v>
      </c>
      <c r="R7695" t="s">
        <v>829</v>
      </c>
      <c r="S7695">
        <v>-53976450</v>
      </c>
      <c r="T7695" t="s">
        <v>829</v>
      </c>
      <c r="U7695" t="s">
        <v>829</v>
      </c>
      <c r="V7695" t="s">
        <v>834</v>
      </c>
    </row>
    <row r="7696" spans="1:22" x14ac:dyDescent="0.3">
      <c r="A7696">
        <v>202324</v>
      </c>
      <c r="B7696" t="s">
        <v>820</v>
      </c>
      <c r="C7696" t="s">
        <v>821</v>
      </c>
      <c r="D7696" t="s">
        <v>822</v>
      </c>
      <c r="E7696" t="s">
        <v>823</v>
      </c>
      <c r="F7696" t="s">
        <v>856</v>
      </c>
      <c r="G7696" t="s">
        <v>857</v>
      </c>
      <c r="H7696" t="s">
        <v>1030</v>
      </c>
      <c r="I7696">
        <v>926</v>
      </c>
      <c r="J7696" t="s">
        <v>1031</v>
      </c>
      <c r="K7696" t="s">
        <v>835</v>
      </c>
      <c r="L7696" t="s">
        <v>838</v>
      </c>
      <c r="M7696" t="s">
        <v>829</v>
      </c>
      <c r="N7696" t="s">
        <v>829</v>
      </c>
      <c r="O7696" t="s">
        <v>829</v>
      </c>
      <c r="P7696" t="s">
        <v>829</v>
      </c>
      <c r="Q7696" t="s">
        <v>829</v>
      </c>
      <c r="R7696" t="s">
        <v>829</v>
      </c>
      <c r="S7696">
        <v>-45876949</v>
      </c>
      <c r="T7696" t="s">
        <v>829</v>
      </c>
      <c r="U7696" t="s">
        <v>829</v>
      </c>
      <c r="V7696" t="s">
        <v>834</v>
      </c>
    </row>
    <row r="7697" spans="1:22" x14ac:dyDescent="0.3">
      <c r="A7697">
        <v>202122</v>
      </c>
      <c r="B7697" t="s">
        <v>820</v>
      </c>
      <c r="C7697" t="s">
        <v>821</v>
      </c>
      <c r="D7697" t="s">
        <v>822</v>
      </c>
      <c r="E7697" t="s">
        <v>823</v>
      </c>
      <c r="F7697" t="s">
        <v>856</v>
      </c>
      <c r="G7697" t="s">
        <v>857</v>
      </c>
      <c r="H7697" t="s">
        <v>1030</v>
      </c>
      <c r="I7697">
        <v>926</v>
      </c>
      <c r="J7697" t="s">
        <v>1031</v>
      </c>
      <c r="K7697" t="s">
        <v>835</v>
      </c>
      <c r="L7697" t="s">
        <v>839</v>
      </c>
      <c r="M7697" t="s">
        <v>829</v>
      </c>
      <c r="N7697" t="s">
        <v>829</v>
      </c>
      <c r="O7697" t="s">
        <v>829</v>
      </c>
      <c r="P7697" t="s">
        <v>829</v>
      </c>
      <c r="Q7697" t="s">
        <v>829</v>
      </c>
      <c r="R7697" t="s">
        <v>829</v>
      </c>
      <c r="S7697">
        <v>53976450</v>
      </c>
      <c r="T7697" t="s">
        <v>829</v>
      </c>
      <c r="U7697" t="s">
        <v>829</v>
      </c>
      <c r="V7697" t="s">
        <v>834</v>
      </c>
    </row>
    <row r="7698" spans="1:22" x14ac:dyDescent="0.3">
      <c r="A7698">
        <v>202223</v>
      </c>
      <c r="B7698" t="s">
        <v>820</v>
      </c>
      <c r="C7698" t="s">
        <v>821</v>
      </c>
      <c r="D7698" t="s">
        <v>822</v>
      </c>
      <c r="E7698" t="s">
        <v>823</v>
      </c>
      <c r="F7698" t="s">
        <v>856</v>
      </c>
      <c r="G7698" t="s">
        <v>857</v>
      </c>
      <c r="H7698" t="s">
        <v>1030</v>
      </c>
      <c r="I7698">
        <v>926</v>
      </c>
      <c r="J7698" t="s">
        <v>1031</v>
      </c>
      <c r="K7698" t="s">
        <v>835</v>
      </c>
      <c r="L7698" t="s">
        <v>839</v>
      </c>
      <c r="M7698" t="s">
        <v>829</v>
      </c>
      <c r="N7698" t="s">
        <v>829</v>
      </c>
      <c r="O7698" t="s">
        <v>829</v>
      </c>
      <c r="P7698" t="s">
        <v>829</v>
      </c>
      <c r="Q7698" t="s">
        <v>829</v>
      </c>
      <c r="R7698" t="s">
        <v>829</v>
      </c>
      <c r="S7698">
        <v>45876949</v>
      </c>
      <c r="T7698" t="s">
        <v>829</v>
      </c>
      <c r="U7698" t="s">
        <v>829</v>
      </c>
      <c r="V7698" t="s">
        <v>834</v>
      </c>
    </row>
    <row r="7699" spans="1:22" x14ac:dyDescent="0.3">
      <c r="A7699">
        <v>202324</v>
      </c>
      <c r="B7699" t="s">
        <v>820</v>
      </c>
      <c r="C7699" t="s">
        <v>821</v>
      </c>
      <c r="D7699" t="s">
        <v>822</v>
      </c>
      <c r="E7699" t="s">
        <v>823</v>
      </c>
      <c r="F7699" t="s">
        <v>856</v>
      </c>
      <c r="G7699" t="s">
        <v>857</v>
      </c>
      <c r="H7699" t="s">
        <v>1030</v>
      </c>
      <c r="I7699">
        <v>926</v>
      </c>
      <c r="J7699" t="s">
        <v>1031</v>
      </c>
      <c r="K7699" t="s">
        <v>835</v>
      </c>
      <c r="L7699" t="s">
        <v>839</v>
      </c>
      <c r="M7699" t="s">
        <v>829</v>
      </c>
      <c r="N7699" t="s">
        <v>829</v>
      </c>
      <c r="O7699" t="s">
        <v>829</v>
      </c>
      <c r="P7699" t="s">
        <v>829</v>
      </c>
      <c r="Q7699" t="s">
        <v>829</v>
      </c>
      <c r="R7699" t="s">
        <v>829</v>
      </c>
      <c r="S7699">
        <v>81512840</v>
      </c>
      <c r="T7699" t="s">
        <v>829</v>
      </c>
      <c r="U7699" t="s">
        <v>829</v>
      </c>
      <c r="V7699" t="s">
        <v>834</v>
      </c>
    </row>
    <row r="7700" spans="1:22" x14ac:dyDescent="0.3">
      <c r="A7700">
        <v>202122</v>
      </c>
      <c r="B7700" t="s">
        <v>820</v>
      </c>
      <c r="C7700" t="s">
        <v>821</v>
      </c>
      <c r="D7700" t="s">
        <v>822</v>
      </c>
      <c r="E7700" t="s">
        <v>823</v>
      </c>
      <c r="F7700" t="s">
        <v>856</v>
      </c>
      <c r="G7700" t="s">
        <v>857</v>
      </c>
      <c r="H7700" t="s">
        <v>1030</v>
      </c>
      <c r="I7700">
        <v>926</v>
      </c>
      <c r="J7700" t="s">
        <v>1031</v>
      </c>
      <c r="K7700" t="s">
        <v>835</v>
      </c>
      <c r="L7700" t="s">
        <v>840</v>
      </c>
      <c r="M7700" t="s">
        <v>829</v>
      </c>
      <c r="N7700" t="s">
        <v>829</v>
      </c>
      <c r="O7700" t="s">
        <v>829</v>
      </c>
      <c r="P7700" t="s">
        <v>829</v>
      </c>
      <c r="Q7700" t="s">
        <v>829</v>
      </c>
      <c r="R7700" t="s">
        <v>829</v>
      </c>
      <c r="S7700">
        <v>0</v>
      </c>
      <c r="T7700" t="s">
        <v>829</v>
      </c>
      <c r="U7700" t="s">
        <v>829</v>
      </c>
      <c r="V7700" t="s">
        <v>834</v>
      </c>
    </row>
    <row r="7701" spans="1:22" x14ac:dyDescent="0.3">
      <c r="A7701">
        <v>202223</v>
      </c>
      <c r="B7701" t="s">
        <v>820</v>
      </c>
      <c r="C7701" t="s">
        <v>821</v>
      </c>
      <c r="D7701" t="s">
        <v>822</v>
      </c>
      <c r="E7701" t="s">
        <v>823</v>
      </c>
      <c r="F7701" t="s">
        <v>856</v>
      </c>
      <c r="G7701" t="s">
        <v>857</v>
      </c>
      <c r="H7701" t="s">
        <v>1030</v>
      </c>
      <c r="I7701">
        <v>926</v>
      </c>
      <c r="J7701" t="s">
        <v>1031</v>
      </c>
      <c r="K7701" t="s">
        <v>835</v>
      </c>
      <c r="L7701" t="s">
        <v>840</v>
      </c>
      <c r="M7701" t="s">
        <v>829</v>
      </c>
      <c r="N7701" t="s">
        <v>829</v>
      </c>
      <c r="O7701" t="s">
        <v>829</v>
      </c>
      <c r="P7701" t="s">
        <v>829</v>
      </c>
      <c r="Q7701" t="s">
        <v>829</v>
      </c>
      <c r="R7701" t="s">
        <v>829</v>
      </c>
      <c r="S7701">
        <v>0</v>
      </c>
      <c r="T7701" t="s">
        <v>829</v>
      </c>
      <c r="U7701" t="s">
        <v>829</v>
      </c>
      <c r="V7701" t="s">
        <v>834</v>
      </c>
    </row>
    <row r="7702" spans="1:22" x14ac:dyDescent="0.3">
      <c r="A7702">
        <v>202324</v>
      </c>
      <c r="B7702" t="s">
        <v>820</v>
      </c>
      <c r="C7702" t="s">
        <v>821</v>
      </c>
      <c r="D7702" t="s">
        <v>822</v>
      </c>
      <c r="E7702" t="s">
        <v>823</v>
      </c>
      <c r="F7702" t="s">
        <v>856</v>
      </c>
      <c r="G7702" t="s">
        <v>857</v>
      </c>
      <c r="H7702" t="s">
        <v>1030</v>
      </c>
      <c r="I7702">
        <v>926</v>
      </c>
      <c r="J7702" t="s">
        <v>1031</v>
      </c>
      <c r="K7702" t="s">
        <v>835</v>
      </c>
      <c r="L7702" t="s">
        <v>840</v>
      </c>
      <c r="M7702" t="s">
        <v>829</v>
      </c>
      <c r="N7702" t="s">
        <v>829</v>
      </c>
      <c r="O7702" t="s">
        <v>829</v>
      </c>
      <c r="P7702" t="s">
        <v>829</v>
      </c>
      <c r="Q7702" t="s">
        <v>829</v>
      </c>
      <c r="R7702" t="s">
        <v>829</v>
      </c>
      <c r="S7702">
        <v>5500000</v>
      </c>
      <c r="T7702" t="s">
        <v>829</v>
      </c>
      <c r="U7702" t="s">
        <v>829</v>
      </c>
      <c r="V7702" t="s">
        <v>834</v>
      </c>
    </row>
    <row r="7703" spans="1:22" x14ac:dyDescent="0.3">
      <c r="A7703">
        <v>202122</v>
      </c>
      <c r="B7703" t="s">
        <v>820</v>
      </c>
      <c r="C7703" t="s">
        <v>821</v>
      </c>
      <c r="D7703" t="s">
        <v>822</v>
      </c>
      <c r="E7703" t="s">
        <v>823</v>
      </c>
      <c r="F7703" t="s">
        <v>856</v>
      </c>
      <c r="G7703" t="s">
        <v>857</v>
      </c>
      <c r="H7703" t="s">
        <v>1030</v>
      </c>
      <c r="I7703">
        <v>926</v>
      </c>
      <c r="J7703" t="s">
        <v>1031</v>
      </c>
      <c r="K7703" t="s">
        <v>835</v>
      </c>
      <c r="L7703" t="s">
        <v>841</v>
      </c>
      <c r="M7703" t="s">
        <v>829</v>
      </c>
      <c r="N7703" t="s">
        <v>829</v>
      </c>
      <c r="O7703" t="s">
        <v>829</v>
      </c>
      <c r="P7703" t="s">
        <v>829</v>
      </c>
      <c r="Q7703" t="s">
        <v>829</v>
      </c>
      <c r="R7703" t="s">
        <v>829</v>
      </c>
      <c r="S7703">
        <v>314958943</v>
      </c>
      <c r="T7703" t="s">
        <v>829</v>
      </c>
      <c r="U7703" t="s">
        <v>829</v>
      </c>
      <c r="V7703" t="s">
        <v>834</v>
      </c>
    </row>
    <row r="7704" spans="1:22" x14ac:dyDescent="0.3">
      <c r="A7704">
        <v>202223</v>
      </c>
      <c r="B7704" t="s">
        <v>820</v>
      </c>
      <c r="C7704" t="s">
        <v>821</v>
      </c>
      <c r="D7704" t="s">
        <v>822</v>
      </c>
      <c r="E7704" t="s">
        <v>823</v>
      </c>
      <c r="F7704" t="s">
        <v>856</v>
      </c>
      <c r="G7704" t="s">
        <v>857</v>
      </c>
      <c r="H7704" t="s">
        <v>1030</v>
      </c>
      <c r="I7704">
        <v>926</v>
      </c>
      <c r="J7704" t="s">
        <v>1031</v>
      </c>
      <c r="K7704" t="s">
        <v>835</v>
      </c>
      <c r="L7704" t="s">
        <v>841</v>
      </c>
      <c r="M7704" t="s">
        <v>829</v>
      </c>
      <c r="N7704" t="s">
        <v>829</v>
      </c>
      <c r="O7704" t="s">
        <v>829</v>
      </c>
      <c r="P7704" t="s">
        <v>829</v>
      </c>
      <c r="Q7704" t="s">
        <v>829</v>
      </c>
      <c r="R7704" t="s">
        <v>829</v>
      </c>
      <c r="S7704">
        <v>336719074</v>
      </c>
      <c r="T7704" t="s">
        <v>829</v>
      </c>
      <c r="U7704" t="s">
        <v>829</v>
      </c>
      <c r="V7704" t="s">
        <v>834</v>
      </c>
    </row>
    <row r="7705" spans="1:22" x14ac:dyDescent="0.3">
      <c r="A7705">
        <v>202324</v>
      </c>
      <c r="B7705" t="s">
        <v>820</v>
      </c>
      <c r="C7705" t="s">
        <v>821</v>
      </c>
      <c r="D7705" t="s">
        <v>822</v>
      </c>
      <c r="E7705" t="s">
        <v>823</v>
      </c>
      <c r="F7705" t="s">
        <v>856</v>
      </c>
      <c r="G7705" t="s">
        <v>857</v>
      </c>
      <c r="H7705" t="s">
        <v>1030</v>
      </c>
      <c r="I7705">
        <v>926</v>
      </c>
      <c r="J7705" t="s">
        <v>1031</v>
      </c>
      <c r="K7705" t="s">
        <v>835</v>
      </c>
      <c r="L7705" t="s">
        <v>841</v>
      </c>
      <c r="M7705" t="s">
        <v>829</v>
      </c>
      <c r="N7705" t="s">
        <v>829</v>
      </c>
      <c r="O7705" t="s">
        <v>829</v>
      </c>
      <c r="P7705" t="s">
        <v>829</v>
      </c>
      <c r="Q7705" t="s">
        <v>829</v>
      </c>
      <c r="R7705" t="s">
        <v>829</v>
      </c>
      <c r="S7705">
        <v>375053840</v>
      </c>
      <c r="T7705" t="s">
        <v>829</v>
      </c>
      <c r="U7705" t="s">
        <v>829</v>
      </c>
      <c r="V7705" t="s">
        <v>834</v>
      </c>
    </row>
    <row r="7706" spans="1:22" x14ac:dyDescent="0.3">
      <c r="A7706">
        <v>202122</v>
      </c>
      <c r="B7706" t="s">
        <v>820</v>
      </c>
      <c r="C7706" t="s">
        <v>821</v>
      </c>
      <c r="D7706" t="s">
        <v>822</v>
      </c>
      <c r="E7706" t="s">
        <v>823</v>
      </c>
      <c r="F7706" t="s">
        <v>856</v>
      </c>
      <c r="G7706" t="s">
        <v>857</v>
      </c>
      <c r="H7706" t="s">
        <v>1030</v>
      </c>
      <c r="I7706">
        <v>926</v>
      </c>
      <c r="J7706" t="s">
        <v>1031</v>
      </c>
      <c r="K7706" t="s">
        <v>842</v>
      </c>
      <c r="L7706" t="s">
        <v>238</v>
      </c>
      <c r="M7706" t="s">
        <v>829</v>
      </c>
      <c r="N7706" t="s">
        <v>829</v>
      </c>
      <c r="O7706" t="s">
        <v>829</v>
      </c>
      <c r="P7706" t="s">
        <v>829</v>
      </c>
      <c r="Q7706" t="s">
        <v>829</v>
      </c>
      <c r="R7706" t="s">
        <v>829</v>
      </c>
      <c r="S7706">
        <v>4356600</v>
      </c>
      <c r="T7706">
        <v>1202530</v>
      </c>
      <c r="U7706">
        <v>3154070</v>
      </c>
      <c r="V7706">
        <v>25</v>
      </c>
    </row>
    <row r="7707" spans="1:22" x14ac:dyDescent="0.3">
      <c r="A7707">
        <v>202223</v>
      </c>
      <c r="B7707" t="s">
        <v>820</v>
      </c>
      <c r="C7707" t="s">
        <v>821</v>
      </c>
      <c r="D7707" t="s">
        <v>822</v>
      </c>
      <c r="E7707" t="s">
        <v>823</v>
      </c>
      <c r="F7707" t="s">
        <v>856</v>
      </c>
      <c r="G7707" t="s">
        <v>857</v>
      </c>
      <c r="H7707" t="s">
        <v>1030</v>
      </c>
      <c r="I7707">
        <v>926</v>
      </c>
      <c r="J7707" t="s">
        <v>1031</v>
      </c>
      <c r="K7707" t="s">
        <v>842</v>
      </c>
      <c r="L7707" t="s">
        <v>238</v>
      </c>
      <c r="M7707" t="s">
        <v>829</v>
      </c>
      <c r="N7707" t="s">
        <v>829</v>
      </c>
      <c r="O7707" t="s">
        <v>829</v>
      </c>
      <c r="P7707" t="s">
        <v>829</v>
      </c>
      <c r="Q7707" t="s">
        <v>829</v>
      </c>
      <c r="R7707" t="s">
        <v>829</v>
      </c>
      <c r="S7707">
        <v>4643406</v>
      </c>
      <c r="T7707">
        <v>1048212</v>
      </c>
      <c r="U7707">
        <v>3595194</v>
      </c>
      <c r="V7707">
        <v>29</v>
      </c>
    </row>
    <row r="7708" spans="1:22" x14ac:dyDescent="0.3">
      <c r="A7708">
        <v>202324</v>
      </c>
      <c r="B7708" t="s">
        <v>820</v>
      </c>
      <c r="C7708" t="s">
        <v>821</v>
      </c>
      <c r="D7708" t="s">
        <v>822</v>
      </c>
      <c r="E7708" t="s">
        <v>823</v>
      </c>
      <c r="F7708" t="s">
        <v>856</v>
      </c>
      <c r="G7708" t="s">
        <v>857</v>
      </c>
      <c r="H7708" t="s">
        <v>1030</v>
      </c>
      <c r="I7708">
        <v>926</v>
      </c>
      <c r="J7708" t="s">
        <v>1031</v>
      </c>
      <c r="K7708" t="s">
        <v>842</v>
      </c>
      <c r="L7708" t="s">
        <v>238</v>
      </c>
      <c r="M7708" t="s">
        <v>829</v>
      </c>
      <c r="N7708" t="s">
        <v>829</v>
      </c>
      <c r="O7708" t="s">
        <v>829</v>
      </c>
      <c r="P7708" t="s">
        <v>829</v>
      </c>
      <c r="Q7708" t="s">
        <v>829</v>
      </c>
      <c r="R7708" t="s">
        <v>829</v>
      </c>
      <c r="S7708">
        <v>5118113</v>
      </c>
      <c r="T7708">
        <v>990374</v>
      </c>
      <c r="U7708">
        <v>4127739</v>
      </c>
      <c r="V7708">
        <v>33</v>
      </c>
    </row>
    <row r="7709" spans="1:22" x14ac:dyDescent="0.3">
      <c r="A7709">
        <v>202122</v>
      </c>
      <c r="B7709" t="s">
        <v>820</v>
      </c>
      <c r="C7709" t="s">
        <v>821</v>
      </c>
      <c r="D7709" t="s">
        <v>822</v>
      </c>
      <c r="E7709" t="s">
        <v>823</v>
      </c>
      <c r="F7709" t="s">
        <v>856</v>
      </c>
      <c r="G7709" t="s">
        <v>857</v>
      </c>
      <c r="H7709" t="s">
        <v>1030</v>
      </c>
      <c r="I7709">
        <v>926</v>
      </c>
      <c r="J7709" t="s">
        <v>1031</v>
      </c>
      <c r="K7709" t="s">
        <v>842</v>
      </c>
      <c r="L7709" t="s">
        <v>240</v>
      </c>
      <c r="M7709" t="s">
        <v>829</v>
      </c>
      <c r="N7709" t="s">
        <v>829</v>
      </c>
      <c r="O7709" t="s">
        <v>829</v>
      </c>
      <c r="P7709" t="s">
        <v>829</v>
      </c>
      <c r="Q7709" t="s">
        <v>829</v>
      </c>
      <c r="R7709" t="s">
        <v>829</v>
      </c>
      <c r="S7709">
        <v>7890446</v>
      </c>
      <c r="T7709">
        <v>481327</v>
      </c>
      <c r="U7709">
        <v>7409119</v>
      </c>
      <c r="V7709">
        <v>60</v>
      </c>
    </row>
    <row r="7710" spans="1:22" x14ac:dyDescent="0.3">
      <c r="A7710">
        <v>202223</v>
      </c>
      <c r="B7710" t="s">
        <v>820</v>
      </c>
      <c r="C7710" t="s">
        <v>821</v>
      </c>
      <c r="D7710" t="s">
        <v>822</v>
      </c>
      <c r="E7710" t="s">
        <v>823</v>
      </c>
      <c r="F7710" t="s">
        <v>856</v>
      </c>
      <c r="G7710" t="s">
        <v>857</v>
      </c>
      <c r="H7710" t="s">
        <v>1030</v>
      </c>
      <c r="I7710">
        <v>926</v>
      </c>
      <c r="J7710" t="s">
        <v>1031</v>
      </c>
      <c r="K7710" t="s">
        <v>842</v>
      </c>
      <c r="L7710" t="s">
        <v>240</v>
      </c>
      <c r="M7710" t="s">
        <v>829</v>
      </c>
      <c r="N7710" t="s">
        <v>829</v>
      </c>
      <c r="O7710" t="s">
        <v>829</v>
      </c>
      <c r="P7710" t="s">
        <v>829</v>
      </c>
      <c r="Q7710" t="s">
        <v>829</v>
      </c>
      <c r="R7710" t="s">
        <v>829</v>
      </c>
      <c r="S7710">
        <v>9735766</v>
      </c>
      <c r="T7710">
        <v>396487</v>
      </c>
      <c r="U7710">
        <v>9339279</v>
      </c>
      <c r="V7710">
        <v>74</v>
      </c>
    </row>
    <row r="7711" spans="1:22" x14ac:dyDescent="0.3">
      <c r="A7711">
        <v>202324</v>
      </c>
      <c r="B7711" t="s">
        <v>820</v>
      </c>
      <c r="C7711" t="s">
        <v>821</v>
      </c>
      <c r="D7711" t="s">
        <v>822</v>
      </c>
      <c r="E7711" t="s">
        <v>823</v>
      </c>
      <c r="F7711" t="s">
        <v>856</v>
      </c>
      <c r="G7711" t="s">
        <v>857</v>
      </c>
      <c r="H7711" t="s">
        <v>1030</v>
      </c>
      <c r="I7711">
        <v>926</v>
      </c>
      <c r="J7711" t="s">
        <v>1031</v>
      </c>
      <c r="K7711" t="s">
        <v>842</v>
      </c>
      <c r="L7711" t="s">
        <v>240</v>
      </c>
      <c r="M7711" t="s">
        <v>829</v>
      </c>
      <c r="N7711" t="s">
        <v>829</v>
      </c>
      <c r="O7711" t="s">
        <v>829</v>
      </c>
      <c r="P7711" t="s">
        <v>829</v>
      </c>
      <c r="Q7711" t="s">
        <v>829</v>
      </c>
      <c r="R7711" t="s">
        <v>829</v>
      </c>
      <c r="S7711">
        <v>12353900</v>
      </c>
      <c r="T7711">
        <v>167245</v>
      </c>
      <c r="U7711">
        <v>12186655</v>
      </c>
      <c r="V7711">
        <v>96</v>
      </c>
    </row>
    <row r="7712" spans="1:22" x14ac:dyDescent="0.3">
      <c r="A7712">
        <v>202122</v>
      </c>
      <c r="B7712" t="s">
        <v>820</v>
      </c>
      <c r="C7712" t="s">
        <v>821</v>
      </c>
      <c r="D7712" t="s">
        <v>822</v>
      </c>
      <c r="E7712" t="s">
        <v>823</v>
      </c>
      <c r="F7712" t="s">
        <v>856</v>
      </c>
      <c r="G7712" t="s">
        <v>857</v>
      </c>
      <c r="H7712" t="s">
        <v>1030</v>
      </c>
      <c r="I7712">
        <v>926</v>
      </c>
      <c r="J7712" t="s">
        <v>1031</v>
      </c>
      <c r="K7712" t="s">
        <v>842</v>
      </c>
      <c r="L7712" t="s">
        <v>843</v>
      </c>
      <c r="M7712" t="s">
        <v>829</v>
      </c>
      <c r="N7712" t="s">
        <v>829</v>
      </c>
      <c r="O7712" t="s">
        <v>829</v>
      </c>
      <c r="P7712" t="s">
        <v>829</v>
      </c>
      <c r="Q7712" t="s">
        <v>829</v>
      </c>
      <c r="R7712" t="s">
        <v>829</v>
      </c>
      <c r="S7712">
        <v>185614</v>
      </c>
      <c r="T7712">
        <v>47532</v>
      </c>
      <c r="U7712">
        <v>138082</v>
      </c>
      <c r="V7712">
        <v>1</v>
      </c>
    </row>
    <row r="7713" spans="1:22" x14ac:dyDescent="0.3">
      <c r="A7713">
        <v>202223</v>
      </c>
      <c r="B7713" t="s">
        <v>820</v>
      </c>
      <c r="C7713" t="s">
        <v>821</v>
      </c>
      <c r="D7713" t="s">
        <v>822</v>
      </c>
      <c r="E7713" t="s">
        <v>823</v>
      </c>
      <c r="F7713" t="s">
        <v>856</v>
      </c>
      <c r="G7713" t="s">
        <v>857</v>
      </c>
      <c r="H7713" t="s">
        <v>1030</v>
      </c>
      <c r="I7713">
        <v>926</v>
      </c>
      <c r="J7713" t="s">
        <v>1031</v>
      </c>
      <c r="K7713" t="s">
        <v>842</v>
      </c>
      <c r="L7713" t="s">
        <v>843</v>
      </c>
      <c r="M7713" t="s">
        <v>829</v>
      </c>
      <c r="N7713" t="s">
        <v>829</v>
      </c>
      <c r="O7713" t="s">
        <v>829</v>
      </c>
      <c r="P7713" t="s">
        <v>829</v>
      </c>
      <c r="Q7713" t="s">
        <v>829</v>
      </c>
      <c r="R7713" t="s">
        <v>829</v>
      </c>
      <c r="S7713">
        <v>184443</v>
      </c>
      <c r="T7713">
        <v>113020</v>
      </c>
      <c r="U7713">
        <v>71423</v>
      </c>
      <c r="V7713">
        <v>1</v>
      </c>
    </row>
    <row r="7714" spans="1:22" x14ac:dyDescent="0.3">
      <c r="A7714">
        <v>202324</v>
      </c>
      <c r="B7714" t="s">
        <v>820</v>
      </c>
      <c r="C7714" t="s">
        <v>821</v>
      </c>
      <c r="D7714" t="s">
        <v>822</v>
      </c>
      <c r="E7714" t="s">
        <v>823</v>
      </c>
      <c r="F7714" t="s">
        <v>856</v>
      </c>
      <c r="G7714" t="s">
        <v>857</v>
      </c>
      <c r="H7714" t="s">
        <v>1030</v>
      </c>
      <c r="I7714">
        <v>926</v>
      </c>
      <c r="J7714" t="s">
        <v>1031</v>
      </c>
      <c r="K7714" t="s">
        <v>842</v>
      </c>
      <c r="L7714" t="s">
        <v>843</v>
      </c>
      <c r="M7714" t="s">
        <v>829</v>
      </c>
      <c r="N7714" t="s">
        <v>829</v>
      </c>
      <c r="O7714" t="s">
        <v>829</v>
      </c>
      <c r="P7714" t="s">
        <v>829</v>
      </c>
      <c r="Q7714" t="s">
        <v>829</v>
      </c>
      <c r="R7714" t="s">
        <v>829</v>
      </c>
      <c r="S7714">
        <v>302485</v>
      </c>
      <c r="T7714">
        <v>27630</v>
      </c>
      <c r="U7714">
        <v>274855</v>
      </c>
      <c r="V7714">
        <v>2</v>
      </c>
    </row>
    <row r="7715" spans="1:22" x14ac:dyDescent="0.3">
      <c r="A7715">
        <v>202122</v>
      </c>
      <c r="B7715" t="s">
        <v>820</v>
      </c>
      <c r="C7715" t="s">
        <v>821</v>
      </c>
      <c r="D7715" t="s">
        <v>822</v>
      </c>
      <c r="E7715" t="s">
        <v>823</v>
      </c>
      <c r="F7715" t="s">
        <v>856</v>
      </c>
      <c r="G7715" t="s">
        <v>857</v>
      </c>
      <c r="H7715" t="s">
        <v>1030</v>
      </c>
      <c r="I7715">
        <v>926</v>
      </c>
      <c r="J7715" t="s">
        <v>1031</v>
      </c>
      <c r="K7715" t="s">
        <v>842</v>
      </c>
      <c r="L7715" t="s">
        <v>249</v>
      </c>
      <c r="M7715">
        <v>0</v>
      </c>
      <c r="N7715">
        <v>291821</v>
      </c>
      <c r="O7715">
        <v>291821</v>
      </c>
      <c r="P7715">
        <v>15003637</v>
      </c>
      <c r="Q7715">
        <v>11023462</v>
      </c>
      <c r="R7715" t="s">
        <v>829</v>
      </c>
      <c r="S7715">
        <v>26610741</v>
      </c>
      <c r="T7715">
        <v>962114</v>
      </c>
      <c r="U7715">
        <v>25648627</v>
      </c>
      <c r="V7715">
        <v>207</v>
      </c>
    </row>
    <row r="7716" spans="1:22" x14ac:dyDescent="0.3">
      <c r="A7716">
        <v>202223</v>
      </c>
      <c r="B7716" t="s">
        <v>820</v>
      </c>
      <c r="C7716" t="s">
        <v>821</v>
      </c>
      <c r="D7716" t="s">
        <v>822</v>
      </c>
      <c r="E7716" t="s">
        <v>823</v>
      </c>
      <c r="F7716" t="s">
        <v>856</v>
      </c>
      <c r="G7716" t="s">
        <v>857</v>
      </c>
      <c r="H7716" t="s">
        <v>1030</v>
      </c>
      <c r="I7716">
        <v>926</v>
      </c>
      <c r="J7716" t="s">
        <v>1031</v>
      </c>
      <c r="K7716" t="s">
        <v>842</v>
      </c>
      <c r="L7716" t="s">
        <v>249</v>
      </c>
      <c r="M7716">
        <v>0</v>
      </c>
      <c r="N7716">
        <v>297579</v>
      </c>
      <c r="O7716">
        <v>297579</v>
      </c>
      <c r="P7716">
        <v>18172193</v>
      </c>
      <c r="Q7716">
        <v>12057917</v>
      </c>
      <c r="R7716" t="s">
        <v>829</v>
      </c>
      <c r="S7716">
        <v>30825268</v>
      </c>
      <c r="T7716">
        <v>377935</v>
      </c>
      <c r="U7716">
        <v>30447333</v>
      </c>
      <c r="V7716">
        <v>242</v>
      </c>
    </row>
    <row r="7717" spans="1:22" x14ac:dyDescent="0.3">
      <c r="A7717">
        <v>202324</v>
      </c>
      <c r="B7717" t="s">
        <v>820</v>
      </c>
      <c r="C7717" t="s">
        <v>821</v>
      </c>
      <c r="D7717" t="s">
        <v>822</v>
      </c>
      <c r="E7717" t="s">
        <v>823</v>
      </c>
      <c r="F7717" t="s">
        <v>856</v>
      </c>
      <c r="G7717" t="s">
        <v>857</v>
      </c>
      <c r="H7717" t="s">
        <v>1030</v>
      </c>
      <c r="I7717">
        <v>926</v>
      </c>
      <c r="J7717" t="s">
        <v>1031</v>
      </c>
      <c r="K7717" t="s">
        <v>842</v>
      </c>
      <c r="L7717" t="s">
        <v>249</v>
      </c>
      <c r="M7717">
        <v>0</v>
      </c>
      <c r="N7717">
        <v>358327</v>
      </c>
      <c r="O7717">
        <v>358327</v>
      </c>
      <c r="P7717">
        <v>24041758</v>
      </c>
      <c r="Q7717">
        <v>13639472</v>
      </c>
      <c r="R7717" t="s">
        <v>829</v>
      </c>
      <c r="S7717">
        <v>38397884</v>
      </c>
      <c r="T7717">
        <v>546165</v>
      </c>
      <c r="U7717">
        <v>37851719</v>
      </c>
      <c r="V7717">
        <v>299</v>
      </c>
    </row>
    <row r="7718" spans="1:22" x14ac:dyDescent="0.3">
      <c r="A7718">
        <v>202122</v>
      </c>
      <c r="B7718" t="s">
        <v>820</v>
      </c>
      <c r="C7718" t="s">
        <v>821</v>
      </c>
      <c r="D7718" t="s">
        <v>822</v>
      </c>
      <c r="E7718" t="s">
        <v>823</v>
      </c>
      <c r="F7718" t="s">
        <v>856</v>
      </c>
      <c r="G7718" t="s">
        <v>857</v>
      </c>
      <c r="H7718" t="s">
        <v>1030</v>
      </c>
      <c r="I7718">
        <v>926</v>
      </c>
      <c r="J7718" t="s">
        <v>1031</v>
      </c>
      <c r="K7718" t="s">
        <v>842</v>
      </c>
      <c r="L7718" t="s">
        <v>844</v>
      </c>
      <c r="M7718">
        <v>0</v>
      </c>
      <c r="N7718">
        <v>8699133</v>
      </c>
      <c r="O7718">
        <v>8699132</v>
      </c>
      <c r="P7718">
        <v>0</v>
      </c>
      <c r="Q7718">
        <v>0</v>
      </c>
      <c r="R7718" t="s">
        <v>829</v>
      </c>
      <c r="S7718">
        <v>17398265</v>
      </c>
      <c r="T7718">
        <v>1697724</v>
      </c>
      <c r="U7718">
        <v>15700541</v>
      </c>
      <c r="V7718">
        <v>126</v>
      </c>
    </row>
    <row r="7719" spans="1:22" x14ac:dyDescent="0.3">
      <c r="A7719">
        <v>202223</v>
      </c>
      <c r="B7719" t="s">
        <v>820</v>
      </c>
      <c r="C7719" t="s">
        <v>821</v>
      </c>
      <c r="D7719" t="s">
        <v>822</v>
      </c>
      <c r="E7719" t="s">
        <v>823</v>
      </c>
      <c r="F7719" t="s">
        <v>856</v>
      </c>
      <c r="G7719" t="s">
        <v>857</v>
      </c>
      <c r="H7719" t="s">
        <v>1030</v>
      </c>
      <c r="I7719">
        <v>926</v>
      </c>
      <c r="J7719" t="s">
        <v>1031</v>
      </c>
      <c r="K7719" t="s">
        <v>842</v>
      </c>
      <c r="L7719" t="s">
        <v>844</v>
      </c>
      <c r="M7719">
        <v>0</v>
      </c>
      <c r="N7719">
        <v>9597845</v>
      </c>
      <c r="O7719">
        <v>9597845</v>
      </c>
      <c r="P7719">
        <v>0</v>
      </c>
      <c r="Q7719">
        <v>0</v>
      </c>
      <c r="R7719" t="s">
        <v>829</v>
      </c>
      <c r="S7719">
        <v>19195690</v>
      </c>
      <c r="T7719">
        <v>1803361</v>
      </c>
      <c r="U7719">
        <v>17392329</v>
      </c>
      <c r="V7719">
        <v>138</v>
      </c>
    </row>
    <row r="7720" spans="1:22" x14ac:dyDescent="0.3">
      <c r="A7720">
        <v>202324</v>
      </c>
      <c r="B7720" t="s">
        <v>820</v>
      </c>
      <c r="C7720" t="s">
        <v>821</v>
      </c>
      <c r="D7720" t="s">
        <v>822</v>
      </c>
      <c r="E7720" t="s">
        <v>823</v>
      </c>
      <c r="F7720" t="s">
        <v>856</v>
      </c>
      <c r="G7720" t="s">
        <v>857</v>
      </c>
      <c r="H7720" t="s">
        <v>1030</v>
      </c>
      <c r="I7720">
        <v>926</v>
      </c>
      <c r="J7720" t="s">
        <v>1031</v>
      </c>
      <c r="K7720" t="s">
        <v>842</v>
      </c>
      <c r="L7720" t="s">
        <v>844</v>
      </c>
      <c r="M7720">
        <v>0</v>
      </c>
      <c r="N7720">
        <v>11624239</v>
      </c>
      <c r="O7720">
        <v>11624238</v>
      </c>
      <c r="P7720">
        <v>0</v>
      </c>
      <c r="Q7720">
        <v>0</v>
      </c>
      <c r="R7720" t="s">
        <v>829</v>
      </c>
      <c r="S7720">
        <v>23248477</v>
      </c>
      <c r="T7720">
        <v>1617550</v>
      </c>
      <c r="U7720">
        <v>21630927</v>
      </c>
      <c r="V7720">
        <v>171</v>
      </c>
    </row>
    <row r="7721" spans="1:22" x14ac:dyDescent="0.3">
      <c r="A7721">
        <v>202122</v>
      </c>
      <c r="B7721" t="s">
        <v>820</v>
      </c>
      <c r="C7721" t="s">
        <v>821</v>
      </c>
      <c r="D7721" t="s">
        <v>822</v>
      </c>
      <c r="E7721" t="s">
        <v>823</v>
      </c>
      <c r="F7721" t="s">
        <v>856</v>
      </c>
      <c r="G7721" t="s">
        <v>857</v>
      </c>
      <c r="H7721" t="s">
        <v>1030</v>
      </c>
      <c r="I7721">
        <v>926</v>
      </c>
      <c r="J7721" t="s">
        <v>1031</v>
      </c>
      <c r="K7721" t="s">
        <v>842</v>
      </c>
      <c r="L7721" t="s">
        <v>251</v>
      </c>
      <c r="M7721" t="s">
        <v>829</v>
      </c>
      <c r="N7721" t="s">
        <v>829</v>
      </c>
      <c r="O7721">
        <v>0</v>
      </c>
      <c r="P7721">
        <v>0</v>
      </c>
      <c r="Q7721">
        <v>0</v>
      </c>
      <c r="R7721">
        <v>4884854</v>
      </c>
      <c r="S7721">
        <v>4884854</v>
      </c>
      <c r="T7721">
        <v>354115</v>
      </c>
      <c r="U7721">
        <v>4530739</v>
      </c>
      <c r="V7721">
        <v>36</v>
      </c>
    </row>
    <row r="7722" spans="1:22" x14ac:dyDescent="0.3">
      <c r="A7722">
        <v>202223</v>
      </c>
      <c r="B7722" t="s">
        <v>820</v>
      </c>
      <c r="C7722" t="s">
        <v>821</v>
      </c>
      <c r="D7722" t="s">
        <v>822</v>
      </c>
      <c r="E7722" t="s">
        <v>823</v>
      </c>
      <c r="F7722" t="s">
        <v>856</v>
      </c>
      <c r="G7722" t="s">
        <v>857</v>
      </c>
      <c r="H7722" t="s">
        <v>1030</v>
      </c>
      <c r="I7722">
        <v>926</v>
      </c>
      <c r="J7722" t="s">
        <v>1031</v>
      </c>
      <c r="K7722" t="s">
        <v>842</v>
      </c>
      <c r="L7722" t="s">
        <v>251</v>
      </c>
      <c r="M7722" t="s">
        <v>829</v>
      </c>
      <c r="N7722" t="s">
        <v>829</v>
      </c>
      <c r="O7722">
        <v>0</v>
      </c>
      <c r="P7722">
        <v>0</v>
      </c>
      <c r="Q7722">
        <v>0</v>
      </c>
      <c r="R7722">
        <v>5906145</v>
      </c>
      <c r="S7722">
        <v>5906145</v>
      </c>
      <c r="T7722">
        <v>204830</v>
      </c>
      <c r="U7722">
        <v>5701315</v>
      </c>
      <c r="V7722">
        <v>45</v>
      </c>
    </row>
    <row r="7723" spans="1:22" x14ac:dyDescent="0.3">
      <c r="A7723">
        <v>202324</v>
      </c>
      <c r="B7723" t="s">
        <v>820</v>
      </c>
      <c r="C7723" t="s">
        <v>821</v>
      </c>
      <c r="D7723" t="s">
        <v>822</v>
      </c>
      <c r="E7723" t="s">
        <v>823</v>
      </c>
      <c r="F7723" t="s">
        <v>856</v>
      </c>
      <c r="G7723" t="s">
        <v>857</v>
      </c>
      <c r="H7723" t="s">
        <v>1030</v>
      </c>
      <c r="I7723">
        <v>926</v>
      </c>
      <c r="J7723" t="s">
        <v>1031</v>
      </c>
      <c r="K7723" t="s">
        <v>842</v>
      </c>
      <c r="L7723" t="s">
        <v>251</v>
      </c>
      <c r="M7723" t="s">
        <v>829</v>
      </c>
      <c r="N7723" t="s">
        <v>829</v>
      </c>
      <c r="O7723">
        <v>0</v>
      </c>
      <c r="P7723">
        <v>0</v>
      </c>
      <c r="Q7723">
        <v>0</v>
      </c>
      <c r="R7723">
        <v>7343377</v>
      </c>
      <c r="S7723">
        <v>7343377</v>
      </c>
      <c r="T7723">
        <v>109000</v>
      </c>
      <c r="U7723">
        <v>7234377</v>
      </c>
      <c r="V7723">
        <v>57</v>
      </c>
    </row>
    <row r="7724" spans="1:22" x14ac:dyDescent="0.3">
      <c r="A7724">
        <v>202122</v>
      </c>
      <c r="B7724" t="s">
        <v>820</v>
      </c>
      <c r="C7724" t="s">
        <v>821</v>
      </c>
      <c r="D7724" t="s">
        <v>822</v>
      </c>
      <c r="E7724" t="s">
        <v>823</v>
      </c>
      <c r="F7724" t="s">
        <v>856</v>
      </c>
      <c r="G7724" t="s">
        <v>857</v>
      </c>
      <c r="H7724" t="s">
        <v>1030</v>
      </c>
      <c r="I7724">
        <v>926</v>
      </c>
      <c r="J7724" t="s">
        <v>1031</v>
      </c>
      <c r="K7724" t="s">
        <v>842</v>
      </c>
      <c r="L7724" t="s">
        <v>253</v>
      </c>
      <c r="M7724" t="s">
        <v>829</v>
      </c>
      <c r="N7724" t="s">
        <v>829</v>
      </c>
      <c r="O7724">
        <v>0</v>
      </c>
      <c r="P7724">
        <v>0</v>
      </c>
      <c r="Q7724">
        <v>0</v>
      </c>
      <c r="R7724">
        <v>0</v>
      </c>
      <c r="S7724">
        <v>0</v>
      </c>
      <c r="T7724">
        <v>0</v>
      </c>
      <c r="U7724">
        <v>0</v>
      </c>
      <c r="V7724">
        <v>0</v>
      </c>
    </row>
    <row r="7725" spans="1:22" x14ac:dyDescent="0.3">
      <c r="A7725">
        <v>202223</v>
      </c>
      <c r="B7725" t="s">
        <v>820</v>
      </c>
      <c r="C7725" t="s">
        <v>821</v>
      </c>
      <c r="D7725" t="s">
        <v>822</v>
      </c>
      <c r="E7725" t="s">
        <v>823</v>
      </c>
      <c r="F7725" t="s">
        <v>856</v>
      </c>
      <c r="G7725" t="s">
        <v>857</v>
      </c>
      <c r="H7725" t="s">
        <v>1030</v>
      </c>
      <c r="I7725">
        <v>926</v>
      </c>
      <c r="J7725" t="s">
        <v>1031</v>
      </c>
      <c r="K7725" t="s">
        <v>842</v>
      </c>
      <c r="L7725" t="s">
        <v>253</v>
      </c>
      <c r="M7725" t="s">
        <v>829</v>
      </c>
      <c r="N7725" t="s">
        <v>829</v>
      </c>
      <c r="O7725">
        <v>0</v>
      </c>
      <c r="P7725">
        <v>0</v>
      </c>
      <c r="Q7725">
        <v>0</v>
      </c>
      <c r="R7725">
        <v>0</v>
      </c>
      <c r="S7725">
        <v>0</v>
      </c>
      <c r="T7725">
        <v>0</v>
      </c>
      <c r="U7725">
        <v>0</v>
      </c>
      <c r="V7725">
        <v>0</v>
      </c>
    </row>
    <row r="7726" spans="1:22" x14ac:dyDescent="0.3">
      <c r="A7726">
        <v>202324</v>
      </c>
      <c r="B7726" t="s">
        <v>820</v>
      </c>
      <c r="C7726" t="s">
        <v>821</v>
      </c>
      <c r="D7726" t="s">
        <v>822</v>
      </c>
      <c r="E7726" t="s">
        <v>823</v>
      </c>
      <c r="F7726" t="s">
        <v>856</v>
      </c>
      <c r="G7726" t="s">
        <v>857</v>
      </c>
      <c r="H7726" t="s">
        <v>1030</v>
      </c>
      <c r="I7726">
        <v>926</v>
      </c>
      <c r="J7726" t="s">
        <v>1031</v>
      </c>
      <c r="K7726" t="s">
        <v>842</v>
      </c>
      <c r="L7726" t="s">
        <v>253</v>
      </c>
      <c r="M7726" t="s">
        <v>829</v>
      </c>
      <c r="N7726" t="s">
        <v>829</v>
      </c>
      <c r="O7726">
        <v>0</v>
      </c>
      <c r="P7726">
        <v>0</v>
      </c>
      <c r="Q7726">
        <v>0</v>
      </c>
      <c r="R7726">
        <v>0</v>
      </c>
      <c r="S7726">
        <v>0</v>
      </c>
      <c r="T7726">
        <v>0</v>
      </c>
      <c r="U7726">
        <v>0</v>
      </c>
      <c r="V7726">
        <v>0</v>
      </c>
    </row>
    <row r="7727" spans="1:22" x14ac:dyDescent="0.3">
      <c r="A7727">
        <v>202122</v>
      </c>
      <c r="B7727" t="s">
        <v>820</v>
      </c>
      <c r="C7727" t="s">
        <v>821</v>
      </c>
      <c r="D7727" t="s">
        <v>822</v>
      </c>
      <c r="E7727" t="s">
        <v>823</v>
      </c>
      <c r="F7727" t="s">
        <v>856</v>
      </c>
      <c r="G7727" t="s">
        <v>857</v>
      </c>
      <c r="H7727" t="s">
        <v>1030</v>
      </c>
      <c r="I7727">
        <v>926</v>
      </c>
      <c r="J7727" t="s">
        <v>1031</v>
      </c>
      <c r="K7727" t="s">
        <v>842</v>
      </c>
      <c r="L7727" t="s">
        <v>845</v>
      </c>
      <c r="M7727" t="s">
        <v>829</v>
      </c>
      <c r="N7727" t="s">
        <v>829</v>
      </c>
      <c r="O7727">
        <v>0</v>
      </c>
      <c r="P7727">
        <v>0</v>
      </c>
      <c r="Q7727">
        <v>0</v>
      </c>
      <c r="R7727">
        <v>1524409</v>
      </c>
      <c r="S7727">
        <v>1524409</v>
      </c>
      <c r="T7727">
        <v>520433</v>
      </c>
      <c r="U7727">
        <v>1003976</v>
      </c>
      <c r="V7727">
        <v>8</v>
      </c>
    </row>
    <row r="7728" spans="1:22" x14ac:dyDescent="0.3">
      <c r="A7728">
        <v>202223</v>
      </c>
      <c r="B7728" t="s">
        <v>820</v>
      </c>
      <c r="C7728" t="s">
        <v>821</v>
      </c>
      <c r="D7728" t="s">
        <v>822</v>
      </c>
      <c r="E7728" t="s">
        <v>823</v>
      </c>
      <c r="F7728" t="s">
        <v>856</v>
      </c>
      <c r="G7728" t="s">
        <v>857</v>
      </c>
      <c r="H7728" t="s">
        <v>1030</v>
      </c>
      <c r="I7728">
        <v>926</v>
      </c>
      <c r="J7728" t="s">
        <v>1031</v>
      </c>
      <c r="K7728" t="s">
        <v>842</v>
      </c>
      <c r="L7728" t="s">
        <v>845</v>
      </c>
      <c r="M7728" t="s">
        <v>829</v>
      </c>
      <c r="N7728" t="s">
        <v>829</v>
      </c>
      <c r="O7728">
        <v>0</v>
      </c>
      <c r="P7728">
        <v>0</v>
      </c>
      <c r="Q7728">
        <v>0</v>
      </c>
      <c r="R7728">
        <v>1378325</v>
      </c>
      <c r="S7728">
        <v>1378325</v>
      </c>
      <c r="T7728">
        <v>564801</v>
      </c>
      <c r="U7728">
        <v>813524</v>
      </c>
      <c r="V7728">
        <v>6</v>
      </c>
    </row>
    <row r="7729" spans="1:22" x14ac:dyDescent="0.3">
      <c r="A7729">
        <v>202324</v>
      </c>
      <c r="B7729" t="s">
        <v>820</v>
      </c>
      <c r="C7729" t="s">
        <v>821</v>
      </c>
      <c r="D7729" t="s">
        <v>822</v>
      </c>
      <c r="E7729" t="s">
        <v>823</v>
      </c>
      <c r="F7729" t="s">
        <v>856</v>
      </c>
      <c r="G7729" t="s">
        <v>857</v>
      </c>
      <c r="H7729" t="s">
        <v>1030</v>
      </c>
      <c r="I7729">
        <v>926</v>
      </c>
      <c r="J7729" t="s">
        <v>1031</v>
      </c>
      <c r="K7729" t="s">
        <v>842</v>
      </c>
      <c r="L7729" t="s">
        <v>845</v>
      </c>
      <c r="M7729" t="s">
        <v>829</v>
      </c>
      <c r="N7729" t="s">
        <v>829</v>
      </c>
      <c r="O7729">
        <v>0</v>
      </c>
      <c r="P7729">
        <v>0</v>
      </c>
      <c r="Q7729">
        <v>0</v>
      </c>
      <c r="R7729">
        <v>1518960</v>
      </c>
      <c r="S7729">
        <v>1518960</v>
      </c>
      <c r="T7729">
        <v>509085</v>
      </c>
      <c r="U7729">
        <v>1009875</v>
      </c>
      <c r="V7729">
        <v>8</v>
      </c>
    </row>
    <row r="7730" spans="1:22" x14ac:dyDescent="0.3">
      <c r="A7730">
        <v>202122</v>
      </c>
      <c r="B7730" t="s">
        <v>820</v>
      </c>
      <c r="C7730" t="s">
        <v>821</v>
      </c>
      <c r="D7730" t="s">
        <v>822</v>
      </c>
      <c r="E7730" t="s">
        <v>823</v>
      </c>
      <c r="F7730" t="s">
        <v>848</v>
      </c>
      <c r="G7730" t="s">
        <v>849</v>
      </c>
      <c r="H7730" t="s">
        <v>1032</v>
      </c>
      <c r="I7730">
        <v>812</v>
      </c>
      <c r="J7730" t="s">
        <v>1033</v>
      </c>
      <c r="K7730" t="s">
        <v>828</v>
      </c>
      <c r="L7730" t="s">
        <v>336</v>
      </c>
      <c r="M7730">
        <v>0</v>
      </c>
      <c r="N7730">
        <v>0</v>
      </c>
      <c r="O7730">
        <v>0</v>
      </c>
      <c r="P7730">
        <v>0</v>
      </c>
      <c r="Q7730">
        <v>0</v>
      </c>
      <c r="R7730" t="s">
        <v>829</v>
      </c>
      <c r="S7730">
        <v>0</v>
      </c>
      <c r="T7730" t="s">
        <v>829</v>
      </c>
      <c r="U7730">
        <v>0</v>
      </c>
      <c r="V7730">
        <v>0</v>
      </c>
    </row>
    <row r="7731" spans="1:22" x14ac:dyDescent="0.3">
      <c r="A7731">
        <v>202223</v>
      </c>
      <c r="B7731" t="s">
        <v>820</v>
      </c>
      <c r="C7731" t="s">
        <v>821</v>
      </c>
      <c r="D7731" t="s">
        <v>822</v>
      </c>
      <c r="E7731" t="s">
        <v>823</v>
      </c>
      <c r="F7731" t="s">
        <v>848</v>
      </c>
      <c r="G7731" t="s">
        <v>849</v>
      </c>
      <c r="H7731" t="s">
        <v>1032</v>
      </c>
      <c r="I7731">
        <v>812</v>
      </c>
      <c r="J7731" t="s">
        <v>1033</v>
      </c>
      <c r="K7731" t="s">
        <v>828</v>
      </c>
      <c r="L7731" t="s">
        <v>336</v>
      </c>
      <c r="M7731">
        <v>0</v>
      </c>
      <c r="N7731">
        <v>0</v>
      </c>
      <c r="O7731">
        <v>0</v>
      </c>
      <c r="P7731">
        <v>0</v>
      </c>
      <c r="Q7731">
        <v>0</v>
      </c>
      <c r="R7731" t="s">
        <v>829</v>
      </c>
      <c r="S7731">
        <v>0</v>
      </c>
      <c r="T7731" t="s">
        <v>829</v>
      </c>
      <c r="U7731">
        <v>0</v>
      </c>
      <c r="V7731">
        <v>0</v>
      </c>
    </row>
    <row r="7732" spans="1:22" x14ac:dyDescent="0.3">
      <c r="A7732">
        <v>202324</v>
      </c>
      <c r="B7732" t="s">
        <v>820</v>
      </c>
      <c r="C7732" t="s">
        <v>821</v>
      </c>
      <c r="D7732" t="s">
        <v>822</v>
      </c>
      <c r="E7732" t="s">
        <v>823</v>
      </c>
      <c r="F7732" t="s">
        <v>848</v>
      </c>
      <c r="G7732" t="s">
        <v>849</v>
      </c>
      <c r="H7732" t="s">
        <v>1032</v>
      </c>
      <c r="I7732">
        <v>812</v>
      </c>
      <c r="J7732" t="s">
        <v>1033</v>
      </c>
      <c r="K7732" t="s">
        <v>828</v>
      </c>
      <c r="L7732" t="s">
        <v>336</v>
      </c>
      <c r="M7732">
        <v>0</v>
      </c>
      <c r="N7732">
        <v>0</v>
      </c>
      <c r="O7732">
        <v>0</v>
      </c>
      <c r="P7732">
        <v>0</v>
      </c>
      <c r="Q7732">
        <v>0</v>
      </c>
      <c r="R7732" t="s">
        <v>829</v>
      </c>
      <c r="S7732">
        <v>0</v>
      </c>
      <c r="T7732" t="s">
        <v>829</v>
      </c>
      <c r="U7732">
        <v>0</v>
      </c>
      <c r="V7732">
        <v>0</v>
      </c>
    </row>
    <row r="7733" spans="1:22" x14ac:dyDescent="0.3">
      <c r="A7733">
        <v>202122</v>
      </c>
      <c r="B7733" t="s">
        <v>820</v>
      </c>
      <c r="C7733" t="s">
        <v>821</v>
      </c>
      <c r="D7733" t="s">
        <v>822</v>
      </c>
      <c r="E7733" t="s">
        <v>823</v>
      </c>
      <c r="F7733" t="s">
        <v>848</v>
      </c>
      <c r="G7733" t="s">
        <v>849</v>
      </c>
      <c r="H7733" t="s">
        <v>1032</v>
      </c>
      <c r="I7733">
        <v>812</v>
      </c>
      <c r="J7733" t="s">
        <v>1033</v>
      </c>
      <c r="K7733" t="s">
        <v>828</v>
      </c>
      <c r="L7733" t="s">
        <v>235</v>
      </c>
      <c r="M7733" t="s">
        <v>829</v>
      </c>
      <c r="N7733">
        <v>71788</v>
      </c>
      <c r="O7733">
        <v>0</v>
      </c>
      <c r="P7733" t="s">
        <v>829</v>
      </c>
      <c r="Q7733" t="s">
        <v>829</v>
      </c>
      <c r="R7733" t="s">
        <v>829</v>
      </c>
      <c r="S7733">
        <v>71788</v>
      </c>
      <c r="T7733">
        <v>51000</v>
      </c>
      <c r="U7733">
        <v>20788</v>
      </c>
      <c r="V7733">
        <v>9</v>
      </c>
    </row>
    <row r="7734" spans="1:22" x14ac:dyDescent="0.3">
      <c r="A7734">
        <v>202223</v>
      </c>
      <c r="B7734" t="s">
        <v>820</v>
      </c>
      <c r="C7734" t="s">
        <v>821</v>
      </c>
      <c r="D7734" t="s">
        <v>822</v>
      </c>
      <c r="E7734" t="s">
        <v>823</v>
      </c>
      <c r="F7734" t="s">
        <v>848</v>
      </c>
      <c r="G7734" t="s">
        <v>849</v>
      </c>
      <c r="H7734" t="s">
        <v>1032</v>
      </c>
      <c r="I7734">
        <v>812</v>
      </c>
      <c r="J7734" t="s">
        <v>1033</v>
      </c>
      <c r="K7734" t="s">
        <v>828</v>
      </c>
      <c r="L7734" t="s">
        <v>235</v>
      </c>
      <c r="M7734" t="s">
        <v>829</v>
      </c>
      <c r="N7734">
        <v>32220</v>
      </c>
      <c r="O7734">
        <v>0</v>
      </c>
      <c r="P7734" t="s">
        <v>829</v>
      </c>
      <c r="Q7734" t="s">
        <v>829</v>
      </c>
      <c r="R7734" t="s">
        <v>829</v>
      </c>
      <c r="S7734">
        <v>32220</v>
      </c>
      <c r="T7734">
        <v>0</v>
      </c>
      <c r="U7734">
        <v>32220</v>
      </c>
      <c r="V7734">
        <v>15</v>
      </c>
    </row>
    <row r="7735" spans="1:22" x14ac:dyDescent="0.3">
      <c r="A7735">
        <v>202324</v>
      </c>
      <c r="B7735" t="s">
        <v>820</v>
      </c>
      <c r="C7735" t="s">
        <v>821</v>
      </c>
      <c r="D7735" t="s">
        <v>822</v>
      </c>
      <c r="E7735" t="s">
        <v>823</v>
      </c>
      <c r="F7735" t="s">
        <v>848</v>
      </c>
      <c r="G7735" t="s">
        <v>849</v>
      </c>
      <c r="H7735" t="s">
        <v>1032</v>
      </c>
      <c r="I7735">
        <v>812</v>
      </c>
      <c r="J7735" t="s">
        <v>1033</v>
      </c>
      <c r="K7735" t="s">
        <v>828</v>
      </c>
      <c r="L7735" t="s">
        <v>235</v>
      </c>
      <c r="M7735" t="s">
        <v>829</v>
      </c>
      <c r="N7735">
        <v>29321</v>
      </c>
      <c r="O7735">
        <v>0</v>
      </c>
      <c r="P7735" t="s">
        <v>829</v>
      </c>
      <c r="Q7735" t="s">
        <v>829</v>
      </c>
      <c r="R7735" t="s">
        <v>829</v>
      </c>
      <c r="S7735">
        <v>29321</v>
      </c>
      <c r="T7735">
        <v>0</v>
      </c>
      <c r="U7735">
        <v>29321</v>
      </c>
      <c r="V7735">
        <v>14</v>
      </c>
    </row>
    <row r="7736" spans="1:22" x14ac:dyDescent="0.3">
      <c r="A7736">
        <v>202122</v>
      </c>
      <c r="B7736" t="s">
        <v>820</v>
      </c>
      <c r="C7736" t="s">
        <v>821</v>
      </c>
      <c r="D7736" t="s">
        <v>822</v>
      </c>
      <c r="E7736" t="s">
        <v>823</v>
      </c>
      <c r="F7736" t="s">
        <v>848</v>
      </c>
      <c r="G7736" t="s">
        <v>849</v>
      </c>
      <c r="H7736" t="s">
        <v>1032</v>
      </c>
      <c r="I7736">
        <v>812</v>
      </c>
      <c r="J7736" t="s">
        <v>1033</v>
      </c>
      <c r="K7736" t="s">
        <v>828</v>
      </c>
      <c r="L7736" t="s">
        <v>534</v>
      </c>
      <c r="M7736">
        <v>0</v>
      </c>
      <c r="N7736">
        <v>358785</v>
      </c>
      <c r="O7736">
        <v>314412</v>
      </c>
      <c r="P7736">
        <v>0</v>
      </c>
      <c r="Q7736">
        <v>0</v>
      </c>
      <c r="R7736" t="s">
        <v>829</v>
      </c>
      <c r="S7736">
        <v>673197</v>
      </c>
      <c r="T7736">
        <v>0</v>
      </c>
      <c r="U7736">
        <v>673197</v>
      </c>
      <c r="V7736">
        <v>18</v>
      </c>
    </row>
    <row r="7737" spans="1:22" x14ac:dyDescent="0.3">
      <c r="A7737">
        <v>202223</v>
      </c>
      <c r="B7737" t="s">
        <v>820</v>
      </c>
      <c r="C7737" t="s">
        <v>821</v>
      </c>
      <c r="D7737" t="s">
        <v>822</v>
      </c>
      <c r="E7737" t="s">
        <v>823</v>
      </c>
      <c r="F7737" t="s">
        <v>848</v>
      </c>
      <c r="G7737" t="s">
        <v>849</v>
      </c>
      <c r="H7737" t="s">
        <v>1032</v>
      </c>
      <c r="I7737">
        <v>812</v>
      </c>
      <c r="J7737" t="s">
        <v>1033</v>
      </c>
      <c r="K7737" t="s">
        <v>828</v>
      </c>
      <c r="L7737" t="s">
        <v>534</v>
      </c>
      <c r="M7737">
        <v>0</v>
      </c>
      <c r="N7737">
        <v>478052</v>
      </c>
      <c r="O7737">
        <v>291675</v>
      </c>
      <c r="P7737">
        <v>0</v>
      </c>
      <c r="Q7737">
        <v>0</v>
      </c>
      <c r="R7737" t="s">
        <v>829</v>
      </c>
      <c r="S7737">
        <v>769728</v>
      </c>
      <c r="T7737">
        <v>0</v>
      </c>
      <c r="U7737">
        <v>769728</v>
      </c>
      <c r="V7737">
        <v>21</v>
      </c>
    </row>
    <row r="7738" spans="1:22" x14ac:dyDescent="0.3">
      <c r="A7738">
        <v>202324</v>
      </c>
      <c r="B7738" t="s">
        <v>820</v>
      </c>
      <c r="C7738" t="s">
        <v>821</v>
      </c>
      <c r="D7738" t="s">
        <v>822</v>
      </c>
      <c r="E7738" t="s">
        <v>823</v>
      </c>
      <c r="F7738" t="s">
        <v>848</v>
      </c>
      <c r="G7738" t="s">
        <v>849</v>
      </c>
      <c r="H7738" t="s">
        <v>1032</v>
      </c>
      <c r="I7738">
        <v>812</v>
      </c>
      <c r="J7738" t="s">
        <v>1033</v>
      </c>
      <c r="K7738" t="s">
        <v>828</v>
      </c>
      <c r="L7738" t="s">
        <v>534</v>
      </c>
      <c r="M7738">
        <v>0</v>
      </c>
      <c r="N7738">
        <v>815457</v>
      </c>
      <c r="O7738">
        <v>76666</v>
      </c>
      <c r="P7738">
        <v>0</v>
      </c>
      <c r="Q7738">
        <v>0</v>
      </c>
      <c r="R7738" t="s">
        <v>829</v>
      </c>
      <c r="S7738">
        <v>892123</v>
      </c>
      <c r="T7738">
        <v>0</v>
      </c>
      <c r="U7738">
        <v>892123</v>
      </c>
      <c r="V7738">
        <v>25</v>
      </c>
    </row>
    <row r="7739" spans="1:22" x14ac:dyDescent="0.3">
      <c r="A7739">
        <v>202122</v>
      </c>
      <c r="B7739" t="s">
        <v>820</v>
      </c>
      <c r="C7739" t="s">
        <v>821</v>
      </c>
      <c r="D7739" t="s">
        <v>822</v>
      </c>
      <c r="E7739" t="s">
        <v>823</v>
      </c>
      <c r="F7739" t="s">
        <v>848</v>
      </c>
      <c r="G7739" t="s">
        <v>849</v>
      </c>
      <c r="H7739" t="s">
        <v>1032</v>
      </c>
      <c r="I7739">
        <v>812</v>
      </c>
      <c r="J7739" t="s">
        <v>1033</v>
      </c>
      <c r="K7739" t="s">
        <v>828</v>
      </c>
      <c r="L7739" t="s">
        <v>603</v>
      </c>
      <c r="M7739" t="s">
        <v>829</v>
      </c>
      <c r="N7739" t="s">
        <v>829</v>
      </c>
      <c r="O7739" t="s">
        <v>829</v>
      </c>
      <c r="P7739">
        <v>0</v>
      </c>
      <c r="Q7739">
        <v>0</v>
      </c>
      <c r="R7739">
        <v>0</v>
      </c>
      <c r="S7739">
        <v>0</v>
      </c>
      <c r="T7739">
        <v>0</v>
      </c>
      <c r="U7739">
        <v>0</v>
      </c>
      <c r="V7739">
        <v>0</v>
      </c>
    </row>
    <row r="7740" spans="1:22" x14ac:dyDescent="0.3">
      <c r="A7740">
        <v>202223</v>
      </c>
      <c r="B7740" t="s">
        <v>820</v>
      </c>
      <c r="C7740" t="s">
        <v>821</v>
      </c>
      <c r="D7740" t="s">
        <v>822</v>
      </c>
      <c r="E7740" t="s">
        <v>823</v>
      </c>
      <c r="F7740" t="s">
        <v>848</v>
      </c>
      <c r="G7740" t="s">
        <v>849</v>
      </c>
      <c r="H7740" t="s">
        <v>1032</v>
      </c>
      <c r="I7740">
        <v>812</v>
      </c>
      <c r="J7740" t="s">
        <v>1033</v>
      </c>
      <c r="K7740" t="s">
        <v>828</v>
      </c>
      <c r="L7740" t="s">
        <v>603</v>
      </c>
      <c r="M7740" t="s">
        <v>829</v>
      </c>
      <c r="N7740" t="s">
        <v>829</v>
      </c>
      <c r="O7740" t="s">
        <v>829</v>
      </c>
      <c r="P7740">
        <v>0</v>
      </c>
      <c r="Q7740">
        <v>0</v>
      </c>
      <c r="R7740">
        <v>0</v>
      </c>
      <c r="S7740">
        <v>0</v>
      </c>
      <c r="T7740">
        <v>0</v>
      </c>
      <c r="U7740">
        <v>0</v>
      </c>
      <c r="V7740">
        <v>0</v>
      </c>
    </row>
    <row r="7741" spans="1:22" x14ac:dyDescent="0.3">
      <c r="A7741">
        <v>202324</v>
      </c>
      <c r="B7741" t="s">
        <v>820</v>
      </c>
      <c r="C7741" t="s">
        <v>821</v>
      </c>
      <c r="D7741" t="s">
        <v>822</v>
      </c>
      <c r="E7741" t="s">
        <v>823</v>
      </c>
      <c r="F7741" t="s">
        <v>848</v>
      </c>
      <c r="G7741" t="s">
        <v>849</v>
      </c>
      <c r="H7741" t="s">
        <v>1032</v>
      </c>
      <c r="I7741">
        <v>812</v>
      </c>
      <c r="J7741" t="s">
        <v>1033</v>
      </c>
      <c r="K7741" t="s">
        <v>828</v>
      </c>
      <c r="L7741" t="s">
        <v>603</v>
      </c>
      <c r="M7741" t="s">
        <v>829</v>
      </c>
      <c r="N7741" t="s">
        <v>829</v>
      </c>
      <c r="O7741" t="s">
        <v>829</v>
      </c>
      <c r="P7741">
        <v>0</v>
      </c>
      <c r="Q7741">
        <v>0</v>
      </c>
      <c r="R7741">
        <v>0</v>
      </c>
      <c r="S7741">
        <v>0</v>
      </c>
      <c r="T7741">
        <v>0</v>
      </c>
      <c r="U7741">
        <v>0</v>
      </c>
      <c r="V7741">
        <v>0</v>
      </c>
    </row>
    <row r="7742" spans="1:22" x14ac:dyDescent="0.3">
      <c r="A7742">
        <v>202122</v>
      </c>
      <c r="B7742" t="s">
        <v>820</v>
      </c>
      <c r="C7742" t="s">
        <v>821</v>
      </c>
      <c r="D7742" t="s">
        <v>822</v>
      </c>
      <c r="E7742" t="s">
        <v>823</v>
      </c>
      <c r="F7742" t="s">
        <v>848</v>
      </c>
      <c r="G7742" t="s">
        <v>849</v>
      </c>
      <c r="H7742" t="s">
        <v>1032</v>
      </c>
      <c r="I7742">
        <v>812</v>
      </c>
      <c r="J7742" t="s">
        <v>1033</v>
      </c>
      <c r="K7742" t="s">
        <v>828</v>
      </c>
      <c r="L7742" t="s">
        <v>606</v>
      </c>
      <c r="M7742">
        <v>0</v>
      </c>
      <c r="N7742">
        <v>0</v>
      </c>
      <c r="O7742">
        <v>0</v>
      </c>
      <c r="P7742">
        <v>216499</v>
      </c>
      <c r="Q7742">
        <v>0</v>
      </c>
      <c r="R7742">
        <v>0</v>
      </c>
      <c r="S7742">
        <v>216499</v>
      </c>
      <c r="T7742">
        <v>0</v>
      </c>
      <c r="U7742">
        <v>216499</v>
      </c>
      <c r="V7742">
        <v>6</v>
      </c>
    </row>
    <row r="7743" spans="1:22" x14ac:dyDescent="0.3">
      <c r="A7743">
        <v>202223</v>
      </c>
      <c r="B7743" t="s">
        <v>820</v>
      </c>
      <c r="C7743" t="s">
        <v>821</v>
      </c>
      <c r="D7743" t="s">
        <v>822</v>
      </c>
      <c r="E7743" t="s">
        <v>823</v>
      </c>
      <c r="F7743" t="s">
        <v>848</v>
      </c>
      <c r="G7743" t="s">
        <v>849</v>
      </c>
      <c r="H7743" t="s">
        <v>1032</v>
      </c>
      <c r="I7743">
        <v>812</v>
      </c>
      <c r="J7743" t="s">
        <v>1033</v>
      </c>
      <c r="K7743" t="s">
        <v>828</v>
      </c>
      <c r="L7743" t="s">
        <v>606</v>
      </c>
      <c r="M7743">
        <v>0</v>
      </c>
      <c r="N7743">
        <v>0</v>
      </c>
      <c r="O7743">
        <v>0</v>
      </c>
      <c r="P7743">
        <v>0</v>
      </c>
      <c r="Q7743">
        <v>0</v>
      </c>
      <c r="R7743">
        <v>0</v>
      </c>
      <c r="S7743">
        <v>0</v>
      </c>
      <c r="T7743">
        <v>0</v>
      </c>
      <c r="U7743">
        <v>0</v>
      </c>
      <c r="V7743">
        <v>0</v>
      </c>
    </row>
    <row r="7744" spans="1:22" x14ac:dyDescent="0.3">
      <c r="A7744">
        <v>202324</v>
      </c>
      <c r="B7744" t="s">
        <v>820</v>
      </c>
      <c r="C7744" t="s">
        <v>821</v>
      </c>
      <c r="D7744" t="s">
        <v>822</v>
      </c>
      <c r="E7744" t="s">
        <v>823</v>
      </c>
      <c r="F7744" t="s">
        <v>848</v>
      </c>
      <c r="G7744" t="s">
        <v>849</v>
      </c>
      <c r="H7744" t="s">
        <v>1032</v>
      </c>
      <c r="I7744">
        <v>812</v>
      </c>
      <c r="J7744" t="s">
        <v>1033</v>
      </c>
      <c r="K7744" t="s">
        <v>828</v>
      </c>
      <c r="L7744" t="s">
        <v>606</v>
      </c>
      <c r="M7744">
        <v>0</v>
      </c>
      <c r="N7744">
        <v>0</v>
      </c>
      <c r="O7744">
        <v>0</v>
      </c>
      <c r="P7744">
        <v>0</v>
      </c>
      <c r="Q7744">
        <v>0</v>
      </c>
      <c r="R7744">
        <v>0</v>
      </c>
      <c r="S7744">
        <v>0</v>
      </c>
      <c r="T7744">
        <v>0</v>
      </c>
      <c r="U7744">
        <v>0</v>
      </c>
      <c r="V7744">
        <v>0</v>
      </c>
    </row>
    <row r="7745" spans="1:22" x14ac:dyDescent="0.3">
      <c r="A7745">
        <v>202122</v>
      </c>
      <c r="B7745" t="s">
        <v>820</v>
      </c>
      <c r="C7745" t="s">
        <v>821</v>
      </c>
      <c r="D7745" t="s">
        <v>822</v>
      </c>
      <c r="E7745" t="s">
        <v>823</v>
      </c>
      <c r="F7745" t="s">
        <v>848</v>
      </c>
      <c r="G7745" t="s">
        <v>849</v>
      </c>
      <c r="H7745" t="s">
        <v>1032</v>
      </c>
      <c r="I7745">
        <v>812</v>
      </c>
      <c r="J7745" t="s">
        <v>1033</v>
      </c>
      <c r="K7745" t="s">
        <v>828</v>
      </c>
      <c r="L7745" t="s">
        <v>609</v>
      </c>
      <c r="M7745" t="s">
        <v>829</v>
      </c>
      <c r="N7745" t="s">
        <v>829</v>
      </c>
      <c r="O7745" t="s">
        <v>829</v>
      </c>
      <c r="P7745" t="s">
        <v>829</v>
      </c>
      <c r="Q7745">
        <v>0</v>
      </c>
      <c r="R7745" t="s">
        <v>829</v>
      </c>
      <c r="S7745">
        <v>0</v>
      </c>
      <c r="T7745">
        <v>0</v>
      </c>
      <c r="U7745">
        <v>0</v>
      </c>
      <c r="V7745">
        <v>0</v>
      </c>
    </row>
    <row r="7746" spans="1:22" x14ac:dyDescent="0.3">
      <c r="A7746">
        <v>202223</v>
      </c>
      <c r="B7746" t="s">
        <v>820</v>
      </c>
      <c r="C7746" t="s">
        <v>821</v>
      </c>
      <c r="D7746" t="s">
        <v>822</v>
      </c>
      <c r="E7746" t="s">
        <v>823</v>
      </c>
      <c r="F7746" t="s">
        <v>848</v>
      </c>
      <c r="G7746" t="s">
        <v>849</v>
      </c>
      <c r="H7746" t="s">
        <v>1032</v>
      </c>
      <c r="I7746">
        <v>812</v>
      </c>
      <c r="J7746" t="s">
        <v>1033</v>
      </c>
      <c r="K7746" t="s">
        <v>828</v>
      </c>
      <c r="L7746" t="s">
        <v>609</v>
      </c>
      <c r="M7746" t="s">
        <v>829</v>
      </c>
      <c r="N7746" t="s">
        <v>829</v>
      </c>
      <c r="O7746" t="s">
        <v>829</v>
      </c>
      <c r="P7746" t="s">
        <v>829</v>
      </c>
      <c r="Q7746">
        <v>0</v>
      </c>
      <c r="R7746" t="s">
        <v>829</v>
      </c>
      <c r="S7746">
        <v>0</v>
      </c>
      <c r="T7746">
        <v>0</v>
      </c>
      <c r="U7746">
        <v>0</v>
      </c>
      <c r="V7746">
        <v>0</v>
      </c>
    </row>
    <row r="7747" spans="1:22" x14ac:dyDescent="0.3">
      <c r="A7747">
        <v>202122</v>
      </c>
      <c r="B7747" t="s">
        <v>820</v>
      </c>
      <c r="C7747" t="s">
        <v>821</v>
      </c>
      <c r="D7747" t="s">
        <v>822</v>
      </c>
      <c r="E7747" t="s">
        <v>823</v>
      </c>
      <c r="F7747" t="s">
        <v>848</v>
      </c>
      <c r="G7747" t="s">
        <v>849</v>
      </c>
      <c r="H7747" t="s">
        <v>1032</v>
      </c>
      <c r="I7747">
        <v>812</v>
      </c>
      <c r="J7747" t="s">
        <v>1033</v>
      </c>
      <c r="K7747" t="s">
        <v>828</v>
      </c>
      <c r="L7747" t="s">
        <v>830</v>
      </c>
      <c r="M7747">
        <v>0</v>
      </c>
      <c r="N7747">
        <v>0</v>
      </c>
      <c r="O7747">
        <v>0</v>
      </c>
      <c r="P7747">
        <v>0</v>
      </c>
      <c r="Q7747">
        <v>0</v>
      </c>
      <c r="R7747">
        <v>0</v>
      </c>
      <c r="S7747">
        <v>0</v>
      </c>
      <c r="T7747">
        <v>0</v>
      </c>
      <c r="U7747">
        <v>0</v>
      </c>
      <c r="V7747">
        <v>0</v>
      </c>
    </row>
    <row r="7748" spans="1:22" x14ac:dyDescent="0.3">
      <c r="A7748">
        <v>202223</v>
      </c>
      <c r="B7748" t="s">
        <v>820</v>
      </c>
      <c r="C7748" t="s">
        <v>821</v>
      </c>
      <c r="D7748" t="s">
        <v>822</v>
      </c>
      <c r="E7748" t="s">
        <v>823</v>
      </c>
      <c r="F7748" t="s">
        <v>848</v>
      </c>
      <c r="G7748" t="s">
        <v>849</v>
      </c>
      <c r="H7748" t="s">
        <v>1032</v>
      </c>
      <c r="I7748">
        <v>812</v>
      </c>
      <c r="J7748" t="s">
        <v>1033</v>
      </c>
      <c r="K7748" t="s">
        <v>828</v>
      </c>
      <c r="L7748" t="s">
        <v>830</v>
      </c>
      <c r="M7748">
        <v>0</v>
      </c>
      <c r="N7748">
        <v>0</v>
      </c>
      <c r="O7748">
        <v>0</v>
      </c>
      <c r="P7748">
        <v>0</v>
      </c>
      <c r="Q7748">
        <v>0</v>
      </c>
      <c r="R7748">
        <v>0</v>
      </c>
      <c r="S7748">
        <v>0</v>
      </c>
      <c r="T7748">
        <v>0</v>
      </c>
      <c r="U7748">
        <v>0</v>
      </c>
      <c r="V7748">
        <v>0</v>
      </c>
    </row>
    <row r="7749" spans="1:22" x14ac:dyDescent="0.3">
      <c r="A7749">
        <v>202324</v>
      </c>
      <c r="B7749" t="s">
        <v>820</v>
      </c>
      <c r="C7749" t="s">
        <v>821</v>
      </c>
      <c r="D7749" t="s">
        <v>822</v>
      </c>
      <c r="E7749" t="s">
        <v>823</v>
      </c>
      <c r="F7749" t="s">
        <v>848</v>
      </c>
      <c r="G7749" t="s">
        <v>849</v>
      </c>
      <c r="H7749" t="s">
        <v>1032</v>
      </c>
      <c r="I7749">
        <v>812</v>
      </c>
      <c r="J7749" t="s">
        <v>1033</v>
      </c>
      <c r="K7749" t="s">
        <v>828</v>
      </c>
      <c r="L7749" t="s">
        <v>830</v>
      </c>
      <c r="M7749">
        <v>0</v>
      </c>
      <c r="N7749">
        <v>0</v>
      </c>
      <c r="O7749">
        <v>0</v>
      </c>
      <c r="P7749">
        <v>0</v>
      </c>
      <c r="Q7749">
        <v>0</v>
      </c>
      <c r="R7749">
        <v>0</v>
      </c>
      <c r="S7749">
        <v>0</v>
      </c>
      <c r="T7749">
        <v>0</v>
      </c>
      <c r="U7749">
        <v>0</v>
      </c>
      <c r="V7749">
        <v>0</v>
      </c>
    </row>
    <row r="7750" spans="1:22" x14ac:dyDescent="0.3">
      <c r="A7750">
        <v>202122</v>
      </c>
      <c r="B7750" t="s">
        <v>820</v>
      </c>
      <c r="C7750" t="s">
        <v>821</v>
      </c>
      <c r="D7750" t="s">
        <v>822</v>
      </c>
      <c r="E7750" t="s">
        <v>823</v>
      </c>
      <c r="F7750" t="s">
        <v>848</v>
      </c>
      <c r="G7750" t="s">
        <v>849</v>
      </c>
      <c r="H7750" t="s">
        <v>1032</v>
      </c>
      <c r="I7750">
        <v>812</v>
      </c>
      <c r="J7750" t="s">
        <v>1033</v>
      </c>
      <c r="K7750" t="s">
        <v>828</v>
      </c>
      <c r="L7750" t="s">
        <v>537</v>
      </c>
      <c r="M7750">
        <v>0</v>
      </c>
      <c r="N7750">
        <v>1210979</v>
      </c>
      <c r="O7750">
        <v>1059915</v>
      </c>
      <c r="P7750">
        <v>3784795</v>
      </c>
      <c r="Q7750">
        <v>1843906</v>
      </c>
      <c r="R7750">
        <v>412074</v>
      </c>
      <c r="S7750">
        <v>8311669</v>
      </c>
      <c r="T7750">
        <v>0</v>
      </c>
      <c r="U7750">
        <v>8311669</v>
      </c>
      <c r="V7750">
        <v>220</v>
      </c>
    </row>
    <row r="7751" spans="1:22" x14ac:dyDescent="0.3">
      <c r="A7751">
        <v>202223</v>
      </c>
      <c r="B7751" t="s">
        <v>820</v>
      </c>
      <c r="C7751" t="s">
        <v>821</v>
      </c>
      <c r="D7751" t="s">
        <v>822</v>
      </c>
      <c r="E7751" t="s">
        <v>823</v>
      </c>
      <c r="F7751" t="s">
        <v>848</v>
      </c>
      <c r="G7751" t="s">
        <v>849</v>
      </c>
      <c r="H7751" t="s">
        <v>1032</v>
      </c>
      <c r="I7751">
        <v>812</v>
      </c>
      <c r="J7751" t="s">
        <v>1033</v>
      </c>
      <c r="K7751" t="s">
        <v>828</v>
      </c>
      <c r="L7751" t="s">
        <v>537</v>
      </c>
      <c r="M7751">
        <v>14392</v>
      </c>
      <c r="N7751">
        <v>2108165</v>
      </c>
      <c r="O7751">
        <v>1297750</v>
      </c>
      <c r="P7751">
        <v>4592745</v>
      </c>
      <c r="Q7751">
        <v>1299889</v>
      </c>
      <c r="R7751">
        <v>197745</v>
      </c>
      <c r="S7751">
        <v>9510687</v>
      </c>
      <c r="T7751">
        <v>0</v>
      </c>
      <c r="U7751">
        <v>9510687</v>
      </c>
      <c r="V7751">
        <v>253</v>
      </c>
    </row>
    <row r="7752" spans="1:22" x14ac:dyDescent="0.3">
      <c r="A7752">
        <v>202324</v>
      </c>
      <c r="B7752" t="s">
        <v>820</v>
      </c>
      <c r="C7752" t="s">
        <v>821</v>
      </c>
      <c r="D7752" t="s">
        <v>822</v>
      </c>
      <c r="E7752" t="s">
        <v>823</v>
      </c>
      <c r="F7752" t="s">
        <v>848</v>
      </c>
      <c r="G7752" t="s">
        <v>849</v>
      </c>
      <c r="H7752" t="s">
        <v>1032</v>
      </c>
      <c r="I7752">
        <v>812</v>
      </c>
      <c r="J7752" t="s">
        <v>1033</v>
      </c>
      <c r="K7752" t="s">
        <v>828</v>
      </c>
      <c r="L7752" t="s">
        <v>537</v>
      </c>
      <c r="M7752">
        <v>31897</v>
      </c>
      <c r="N7752">
        <v>2923884</v>
      </c>
      <c r="O7752">
        <v>1402174</v>
      </c>
      <c r="P7752">
        <v>5138531</v>
      </c>
      <c r="Q7752">
        <v>1083821</v>
      </c>
      <c r="R7752">
        <v>170649</v>
      </c>
      <c r="S7752">
        <v>10750956</v>
      </c>
      <c r="T7752">
        <v>0</v>
      </c>
      <c r="U7752">
        <v>10750956</v>
      </c>
      <c r="V7752">
        <v>298</v>
      </c>
    </row>
    <row r="7753" spans="1:22" x14ac:dyDescent="0.3">
      <c r="A7753">
        <v>202122</v>
      </c>
      <c r="B7753" t="s">
        <v>820</v>
      </c>
      <c r="C7753" t="s">
        <v>821</v>
      </c>
      <c r="D7753" t="s">
        <v>822</v>
      </c>
      <c r="E7753" t="s">
        <v>823</v>
      </c>
      <c r="F7753" t="s">
        <v>848</v>
      </c>
      <c r="G7753" t="s">
        <v>849</v>
      </c>
      <c r="H7753" t="s">
        <v>1032</v>
      </c>
      <c r="I7753">
        <v>812</v>
      </c>
      <c r="J7753" t="s">
        <v>1033</v>
      </c>
      <c r="K7753" t="s">
        <v>828</v>
      </c>
      <c r="L7753" t="s">
        <v>572</v>
      </c>
      <c r="M7753">
        <v>0</v>
      </c>
      <c r="N7753">
        <v>0</v>
      </c>
      <c r="O7753">
        <v>70434</v>
      </c>
      <c r="P7753">
        <v>6154898</v>
      </c>
      <c r="Q7753">
        <v>0</v>
      </c>
      <c r="R7753">
        <v>820725</v>
      </c>
      <c r="S7753">
        <v>7046057</v>
      </c>
      <c r="T7753">
        <v>0</v>
      </c>
      <c r="U7753">
        <v>7046057</v>
      </c>
      <c r="V7753">
        <v>186</v>
      </c>
    </row>
    <row r="7754" spans="1:22" x14ac:dyDescent="0.3">
      <c r="A7754">
        <v>202223</v>
      </c>
      <c r="B7754" t="s">
        <v>820</v>
      </c>
      <c r="C7754" t="s">
        <v>821</v>
      </c>
      <c r="D7754" t="s">
        <v>822</v>
      </c>
      <c r="E7754" t="s">
        <v>823</v>
      </c>
      <c r="F7754" t="s">
        <v>848</v>
      </c>
      <c r="G7754" t="s">
        <v>849</v>
      </c>
      <c r="H7754" t="s">
        <v>1032</v>
      </c>
      <c r="I7754">
        <v>812</v>
      </c>
      <c r="J7754" t="s">
        <v>1033</v>
      </c>
      <c r="K7754" t="s">
        <v>828</v>
      </c>
      <c r="L7754" t="s">
        <v>572</v>
      </c>
      <c r="M7754">
        <v>0</v>
      </c>
      <c r="N7754">
        <v>0</v>
      </c>
      <c r="O7754">
        <v>220651</v>
      </c>
      <c r="P7754">
        <v>7613685</v>
      </c>
      <c r="Q7754">
        <v>0</v>
      </c>
      <c r="R7754">
        <v>1060685</v>
      </c>
      <c r="S7754">
        <v>8895021</v>
      </c>
      <c r="T7754">
        <v>0</v>
      </c>
      <c r="U7754">
        <v>8895021</v>
      </c>
      <c r="V7754">
        <v>237</v>
      </c>
    </row>
    <row r="7755" spans="1:22" x14ac:dyDescent="0.3">
      <c r="A7755">
        <v>202324</v>
      </c>
      <c r="B7755" t="s">
        <v>820</v>
      </c>
      <c r="C7755" t="s">
        <v>821</v>
      </c>
      <c r="D7755" t="s">
        <v>822</v>
      </c>
      <c r="E7755" t="s">
        <v>823</v>
      </c>
      <c r="F7755" t="s">
        <v>848</v>
      </c>
      <c r="G7755" t="s">
        <v>849</v>
      </c>
      <c r="H7755" t="s">
        <v>1032</v>
      </c>
      <c r="I7755">
        <v>812</v>
      </c>
      <c r="J7755" t="s">
        <v>1033</v>
      </c>
      <c r="K7755" t="s">
        <v>828</v>
      </c>
      <c r="L7755" t="s">
        <v>572</v>
      </c>
      <c r="M7755">
        <v>0</v>
      </c>
      <c r="N7755">
        <v>38804</v>
      </c>
      <c r="O7755">
        <v>70866</v>
      </c>
      <c r="P7755">
        <v>10635604</v>
      </c>
      <c r="Q7755">
        <v>0</v>
      </c>
      <c r="R7755">
        <v>1016032</v>
      </c>
      <c r="S7755">
        <v>11761306</v>
      </c>
      <c r="T7755">
        <v>0</v>
      </c>
      <c r="U7755">
        <v>11761306</v>
      </c>
      <c r="V7755">
        <v>326</v>
      </c>
    </row>
    <row r="7756" spans="1:22" x14ac:dyDescent="0.3">
      <c r="A7756">
        <v>202122</v>
      </c>
      <c r="B7756" t="s">
        <v>820</v>
      </c>
      <c r="C7756" t="s">
        <v>821</v>
      </c>
      <c r="D7756" t="s">
        <v>822</v>
      </c>
      <c r="E7756" t="s">
        <v>823</v>
      </c>
      <c r="F7756" t="s">
        <v>848</v>
      </c>
      <c r="G7756" t="s">
        <v>849</v>
      </c>
      <c r="H7756" t="s">
        <v>1032</v>
      </c>
      <c r="I7756">
        <v>812</v>
      </c>
      <c r="J7756" t="s">
        <v>1033</v>
      </c>
      <c r="K7756" t="s">
        <v>828</v>
      </c>
      <c r="L7756" t="s">
        <v>539</v>
      </c>
      <c r="M7756">
        <v>0</v>
      </c>
      <c r="N7756">
        <v>0</v>
      </c>
      <c r="O7756">
        <v>0</v>
      </c>
      <c r="P7756" t="s">
        <v>829</v>
      </c>
      <c r="Q7756" t="s">
        <v>829</v>
      </c>
      <c r="R7756" t="s">
        <v>829</v>
      </c>
      <c r="S7756">
        <v>0</v>
      </c>
      <c r="T7756">
        <v>0</v>
      </c>
      <c r="U7756">
        <v>0</v>
      </c>
      <c r="V7756">
        <v>0</v>
      </c>
    </row>
    <row r="7757" spans="1:22" x14ac:dyDescent="0.3">
      <c r="A7757">
        <v>202223</v>
      </c>
      <c r="B7757" t="s">
        <v>820</v>
      </c>
      <c r="C7757" t="s">
        <v>821</v>
      </c>
      <c r="D7757" t="s">
        <v>822</v>
      </c>
      <c r="E7757" t="s">
        <v>823</v>
      </c>
      <c r="F7757" t="s">
        <v>848</v>
      </c>
      <c r="G7757" t="s">
        <v>849</v>
      </c>
      <c r="H7757" t="s">
        <v>1032</v>
      </c>
      <c r="I7757">
        <v>812</v>
      </c>
      <c r="J7757" t="s">
        <v>1033</v>
      </c>
      <c r="K7757" t="s">
        <v>828</v>
      </c>
      <c r="L7757" t="s">
        <v>539</v>
      </c>
      <c r="M7757">
        <v>0</v>
      </c>
      <c r="N7757">
        <v>0</v>
      </c>
      <c r="O7757">
        <v>0</v>
      </c>
      <c r="P7757" t="s">
        <v>829</v>
      </c>
      <c r="Q7757" t="s">
        <v>829</v>
      </c>
      <c r="R7757" t="s">
        <v>829</v>
      </c>
      <c r="S7757">
        <v>0</v>
      </c>
      <c r="T7757">
        <v>0</v>
      </c>
      <c r="U7757">
        <v>0</v>
      </c>
      <c r="V7757">
        <v>0</v>
      </c>
    </row>
    <row r="7758" spans="1:22" x14ac:dyDescent="0.3">
      <c r="A7758">
        <v>202324</v>
      </c>
      <c r="B7758" t="s">
        <v>820</v>
      </c>
      <c r="C7758" t="s">
        <v>821</v>
      </c>
      <c r="D7758" t="s">
        <v>822</v>
      </c>
      <c r="E7758" t="s">
        <v>823</v>
      </c>
      <c r="F7758" t="s">
        <v>848</v>
      </c>
      <c r="G7758" t="s">
        <v>849</v>
      </c>
      <c r="H7758" t="s">
        <v>1032</v>
      </c>
      <c r="I7758">
        <v>812</v>
      </c>
      <c r="J7758" t="s">
        <v>1033</v>
      </c>
      <c r="K7758" t="s">
        <v>828</v>
      </c>
      <c r="L7758" t="s">
        <v>539</v>
      </c>
      <c r="M7758">
        <v>0</v>
      </c>
      <c r="N7758">
        <v>0</v>
      </c>
      <c r="O7758">
        <v>0</v>
      </c>
      <c r="P7758" t="s">
        <v>829</v>
      </c>
      <c r="Q7758" t="s">
        <v>829</v>
      </c>
      <c r="R7758" t="s">
        <v>829</v>
      </c>
      <c r="S7758">
        <v>0</v>
      </c>
      <c r="T7758">
        <v>0</v>
      </c>
      <c r="U7758">
        <v>0</v>
      </c>
      <c r="V7758">
        <v>0</v>
      </c>
    </row>
    <row r="7759" spans="1:22" x14ac:dyDescent="0.3">
      <c r="A7759">
        <v>202122</v>
      </c>
      <c r="B7759" t="s">
        <v>820</v>
      </c>
      <c r="C7759" t="s">
        <v>821</v>
      </c>
      <c r="D7759" t="s">
        <v>822</v>
      </c>
      <c r="E7759" t="s">
        <v>823</v>
      </c>
      <c r="F7759" t="s">
        <v>848</v>
      </c>
      <c r="G7759" t="s">
        <v>849</v>
      </c>
      <c r="H7759" t="s">
        <v>1032</v>
      </c>
      <c r="I7759">
        <v>812</v>
      </c>
      <c r="J7759" t="s">
        <v>1033</v>
      </c>
      <c r="K7759" t="s">
        <v>828</v>
      </c>
      <c r="L7759" t="s">
        <v>541</v>
      </c>
      <c r="M7759">
        <v>116728</v>
      </c>
      <c r="N7759">
        <v>413947</v>
      </c>
      <c r="O7759">
        <v>276416</v>
      </c>
      <c r="P7759">
        <v>123716</v>
      </c>
      <c r="Q7759">
        <v>5353</v>
      </c>
      <c r="R7759">
        <v>0</v>
      </c>
      <c r="S7759">
        <v>936160</v>
      </c>
      <c r="T7759">
        <v>0</v>
      </c>
      <c r="U7759">
        <v>936160</v>
      </c>
      <c r="V7759">
        <v>25</v>
      </c>
    </row>
    <row r="7760" spans="1:22" x14ac:dyDescent="0.3">
      <c r="A7760">
        <v>202223</v>
      </c>
      <c r="B7760" t="s">
        <v>820</v>
      </c>
      <c r="C7760" t="s">
        <v>821</v>
      </c>
      <c r="D7760" t="s">
        <v>822</v>
      </c>
      <c r="E7760" t="s">
        <v>823</v>
      </c>
      <c r="F7760" t="s">
        <v>848</v>
      </c>
      <c r="G7760" t="s">
        <v>849</v>
      </c>
      <c r="H7760" t="s">
        <v>1032</v>
      </c>
      <c r="I7760">
        <v>812</v>
      </c>
      <c r="J7760" t="s">
        <v>1033</v>
      </c>
      <c r="K7760" t="s">
        <v>828</v>
      </c>
      <c r="L7760" t="s">
        <v>541</v>
      </c>
      <c r="M7760">
        <v>96276</v>
      </c>
      <c r="N7760">
        <v>341422</v>
      </c>
      <c r="O7760">
        <v>227989</v>
      </c>
      <c r="P7760">
        <v>346587</v>
      </c>
      <c r="Q7760">
        <v>4419</v>
      </c>
      <c r="R7760">
        <v>0</v>
      </c>
      <c r="S7760">
        <v>1016693</v>
      </c>
      <c r="T7760">
        <v>0</v>
      </c>
      <c r="U7760">
        <v>1016693</v>
      </c>
      <c r="V7760">
        <v>27</v>
      </c>
    </row>
    <row r="7761" spans="1:22" x14ac:dyDescent="0.3">
      <c r="A7761">
        <v>202324</v>
      </c>
      <c r="B7761" t="s">
        <v>820</v>
      </c>
      <c r="C7761" t="s">
        <v>821</v>
      </c>
      <c r="D7761" t="s">
        <v>822</v>
      </c>
      <c r="E7761" t="s">
        <v>823</v>
      </c>
      <c r="F7761" t="s">
        <v>848</v>
      </c>
      <c r="G7761" t="s">
        <v>849</v>
      </c>
      <c r="H7761" t="s">
        <v>1032</v>
      </c>
      <c r="I7761">
        <v>812</v>
      </c>
      <c r="J7761" t="s">
        <v>1033</v>
      </c>
      <c r="K7761" t="s">
        <v>828</v>
      </c>
      <c r="L7761" t="s">
        <v>541</v>
      </c>
      <c r="M7761">
        <v>43447</v>
      </c>
      <c r="N7761">
        <v>371341</v>
      </c>
      <c r="O7761">
        <v>259873</v>
      </c>
      <c r="P7761">
        <v>751161</v>
      </c>
      <c r="Q7761">
        <v>4948</v>
      </c>
      <c r="R7761">
        <v>9640</v>
      </c>
      <c r="S7761">
        <v>1440410</v>
      </c>
      <c r="T7761">
        <v>0</v>
      </c>
      <c r="U7761">
        <v>1440410</v>
      </c>
      <c r="V7761">
        <v>40</v>
      </c>
    </row>
    <row r="7762" spans="1:22" x14ac:dyDescent="0.3">
      <c r="A7762">
        <v>202122</v>
      </c>
      <c r="B7762" t="s">
        <v>820</v>
      </c>
      <c r="C7762" t="s">
        <v>821</v>
      </c>
      <c r="D7762" t="s">
        <v>822</v>
      </c>
      <c r="E7762" t="s">
        <v>823</v>
      </c>
      <c r="F7762" t="s">
        <v>848</v>
      </c>
      <c r="G7762" t="s">
        <v>849</v>
      </c>
      <c r="H7762" t="s">
        <v>1032</v>
      </c>
      <c r="I7762">
        <v>812</v>
      </c>
      <c r="J7762" t="s">
        <v>1033</v>
      </c>
      <c r="K7762" t="s">
        <v>828</v>
      </c>
      <c r="L7762" t="s">
        <v>831</v>
      </c>
      <c r="M7762" t="s">
        <v>829</v>
      </c>
      <c r="N7762" t="s">
        <v>829</v>
      </c>
      <c r="O7762" t="s">
        <v>829</v>
      </c>
      <c r="P7762">
        <v>0</v>
      </c>
      <c r="Q7762">
        <v>0</v>
      </c>
      <c r="R7762" t="s">
        <v>829</v>
      </c>
      <c r="S7762">
        <v>0</v>
      </c>
      <c r="T7762">
        <v>0</v>
      </c>
      <c r="U7762">
        <v>0</v>
      </c>
      <c r="V7762">
        <v>0</v>
      </c>
    </row>
    <row r="7763" spans="1:22" x14ac:dyDescent="0.3">
      <c r="A7763">
        <v>202223</v>
      </c>
      <c r="B7763" t="s">
        <v>820</v>
      </c>
      <c r="C7763" t="s">
        <v>821</v>
      </c>
      <c r="D7763" t="s">
        <v>822</v>
      </c>
      <c r="E7763" t="s">
        <v>823</v>
      </c>
      <c r="F7763" t="s">
        <v>848</v>
      </c>
      <c r="G7763" t="s">
        <v>849</v>
      </c>
      <c r="H7763" t="s">
        <v>1032</v>
      </c>
      <c r="I7763">
        <v>812</v>
      </c>
      <c r="J7763" t="s">
        <v>1033</v>
      </c>
      <c r="K7763" t="s">
        <v>828</v>
      </c>
      <c r="L7763" t="s">
        <v>831</v>
      </c>
      <c r="M7763" t="s">
        <v>829</v>
      </c>
      <c r="N7763" t="s">
        <v>829</v>
      </c>
      <c r="O7763" t="s">
        <v>829</v>
      </c>
      <c r="P7763">
        <v>0</v>
      </c>
      <c r="Q7763">
        <v>0</v>
      </c>
      <c r="R7763" t="s">
        <v>829</v>
      </c>
      <c r="S7763">
        <v>0</v>
      </c>
      <c r="T7763">
        <v>0</v>
      </c>
      <c r="U7763">
        <v>0</v>
      </c>
      <c r="V7763">
        <v>0</v>
      </c>
    </row>
    <row r="7764" spans="1:22" x14ac:dyDescent="0.3">
      <c r="A7764">
        <v>202324</v>
      </c>
      <c r="B7764" t="s">
        <v>820</v>
      </c>
      <c r="C7764" t="s">
        <v>821</v>
      </c>
      <c r="D7764" t="s">
        <v>822</v>
      </c>
      <c r="E7764" t="s">
        <v>823</v>
      </c>
      <c r="F7764" t="s">
        <v>848</v>
      </c>
      <c r="G7764" t="s">
        <v>849</v>
      </c>
      <c r="H7764" t="s">
        <v>1032</v>
      </c>
      <c r="I7764">
        <v>812</v>
      </c>
      <c r="J7764" t="s">
        <v>1033</v>
      </c>
      <c r="K7764" t="s">
        <v>828</v>
      </c>
      <c r="L7764" t="s">
        <v>831</v>
      </c>
      <c r="M7764" t="s">
        <v>829</v>
      </c>
      <c r="N7764" t="s">
        <v>829</v>
      </c>
      <c r="O7764" t="s">
        <v>829</v>
      </c>
      <c r="P7764">
        <v>0</v>
      </c>
      <c r="Q7764">
        <v>0</v>
      </c>
      <c r="R7764" t="s">
        <v>829</v>
      </c>
      <c r="S7764">
        <v>0</v>
      </c>
      <c r="T7764">
        <v>0</v>
      </c>
      <c r="U7764">
        <v>0</v>
      </c>
      <c r="V7764">
        <v>0</v>
      </c>
    </row>
    <row r="7765" spans="1:22" x14ac:dyDescent="0.3">
      <c r="A7765">
        <v>202122</v>
      </c>
      <c r="B7765" t="s">
        <v>820</v>
      </c>
      <c r="C7765" t="s">
        <v>821</v>
      </c>
      <c r="D7765" t="s">
        <v>822</v>
      </c>
      <c r="E7765" t="s">
        <v>823</v>
      </c>
      <c r="F7765" t="s">
        <v>848</v>
      </c>
      <c r="G7765" t="s">
        <v>849</v>
      </c>
      <c r="H7765" t="s">
        <v>1032</v>
      </c>
      <c r="I7765">
        <v>812</v>
      </c>
      <c r="J7765" t="s">
        <v>1033</v>
      </c>
      <c r="K7765" t="s">
        <v>828</v>
      </c>
      <c r="L7765" t="s">
        <v>832</v>
      </c>
      <c r="M7765">
        <v>4123</v>
      </c>
      <c r="N7765">
        <v>636754</v>
      </c>
      <c r="O7765">
        <v>96363</v>
      </c>
      <c r="P7765">
        <v>708</v>
      </c>
      <c r="Q7765">
        <v>503043</v>
      </c>
      <c r="R7765">
        <v>0</v>
      </c>
      <c r="S7765">
        <v>1240991</v>
      </c>
      <c r="T7765">
        <v>661957</v>
      </c>
      <c r="U7765">
        <v>579034</v>
      </c>
      <c r="V7765">
        <v>15</v>
      </c>
    </row>
    <row r="7766" spans="1:22" x14ac:dyDescent="0.3">
      <c r="A7766">
        <v>202223</v>
      </c>
      <c r="B7766" t="s">
        <v>820</v>
      </c>
      <c r="C7766" t="s">
        <v>821</v>
      </c>
      <c r="D7766" t="s">
        <v>822</v>
      </c>
      <c r="E7766" t="s">
        <v>823</v>
      </c>
      <c r="F7766" t="s">
        <v>848</v>
      </c>
      <c r="G7766" t="s">
        <v>849</v>
      </c>
      <c r="H7766" t="s">
        <v>1032</v>
      </c>
      <c r="I7766">
        <v>812</v>
      </c>
      <c r="J7766" t="s">
        <v>1033</v>
      </c>
      <c r="K7766" t="s">
        <v>828</v>
      </c>
      <c r="L7766" t="s">
        <v>832</v>
      </c>
      <c r="M7766">
        <v>5005</v>
      </c>
      <c r="N7766">
        <v>17748</v>
      </c>
      <c r="O7766">
        <v>11851</v>
      </c>
      <c r="P7766">
        <v>472</v>
      </c>
      <c r="Q7766">
        <v>93335</v>
      </c>
      <c r="R7766">
        <v>0</v>
      </c>
      <c r="S7766">
        <v>128411</v>
      </c>
      <c r="T7766">
        <v>0</v>
      </c>
      <c r="U7766">
        <v>128411</v>
      </c>
      <c r="V7766">
        <v>3</v>
      </c>
    </row>
    <row r="7767" spans="1:22" x14ac:dyDescent="0.3">
      <c r="A7767">
        <v>202324</v>
      </c>
      <c r="B7767" t="s">
        <v>820</v>
      </c>
      <c r="C7767" t="s">
        <v>821</v>
      </c>
      <c r="D7767" t="s">
        <v>822</v>
      </c>
      <c r="E7767" t="s">
        <v>823</v>
      </c>
      <c r="F7767" t="s">
        <v>848</v>
      </c>
      <c r="G7767" t="s">
        <v>849</v>
      </c>
      <c r="H7767" t="s">
        <v>1032</v>
      </c>
      <c r="I7767">
        <v>812</v>
      </c>
      <c r="J7767" t="s">
        <v>1033</v>
      </c>
      <c r="K7767" t="s">
        <v>828</v>
      </c>
      <c r="L7767" t="s">
        <v>832</v>
      </c>
      <c r="M7767">
        <v>281</v>
      </c>
      <c r="N7767">
        <v>2400</v>
      </c>
      <c r="O7767">
        <v>1679</v>
      </c>
      <c r="P7767">
        <v>65</v>
      </c>
      <c r="Q7767">
        <v>1381</v>
      </c>
      <c r="R7767">
        <v>62</v>
      </c>
      <c r="S7767">
        <v>5868</v>
      </c>
      <c r="T7767">
        <v>0</v>
      </c>
      <c r="U7767">
        <v>5868</v>
      </c>
      <c r="V7767">
        <v>0</v>
      </c>
    </row>
    <row r="7768" spans="1:22" x14ac:dyDescent="0.3">
      <c r="A7768">
        <v>202122</v>
      </c>
      <c r="B7768" t="s">
        <v>820</v>
      </c>
      <c r="C7768" t="s">
        <v>821</v>
      </c>
      <c r="D7768" t="s">
        <v>822</v>
      </c>
      <c r="E7768" t="s">
        <v>823</v>
      </c>
      <c r="F7768" t="s">
        <v>848</v>
      </c>
      <c r="G7768" t="s">
        <v>849</v>
      </c>
      <c r="H7768" t="s">
        <v>1032</v>
      </c>
      <c r="I7768">
        <v>812</v>
      </c>
      <c r="J7768" t="s">
        <v>1033</v>
      </c>
      <c r="K7768" t="s">
        <v>828</v>
      </c>
      <c r="L7768" t="s">
        <v>544</v>
      </c>
      <c r="M7768">
        <v>65940</v>
      </c>
      <c r="N7768">
        <v>293840</v>
      </c>
      <c r="O7768">
        <v>156149</v>
      </c>
      <c r="P7768">
        <v>11334</v>
      </c>
      <c r="Q7768">
        <v>3027</v>
      </c>
      <c r="R7768">
        <v>0</v>
      </c>
      <c r="S7768">
        <v>530290</v>
      </c>
      <c r="T7768">
        <v>0</v>
      </c>
      <c r="U7768">
        <v>530290</v>
      </c>
      <c r="V7768">
        <v>14</v>
      </c>
    </row>
    <row r="7769" spans="1:22" x14ac:dyDescent="0.3">
      <c r="A7769">
        <v>202223</v>
      </c>
      <c r="B7769" t="s">
        <v>820</v>
      </c>
      <c r="C7769" t="s">
        <v>821</v>
      </c>
      <c r="D7769" t="s">
        <v>822</v>
      </c>
      <c r="E7769" t="s">
        <v>823</v>
      </c>
      <c r="F7769" t="s">
        <v>848</v>
      </c>
      <c r="G7769" t="s">
        <v>849</v>
      </c>
      <c r="H7769" t="s">
        <v>1032</v>
      </c>
      <c r="I7769">
        <v>812</v>
      </c>
      <c r="J7769" t="s">
        <v>1033</v>
      </c>
      <c r="K7769" t="s">
        <v>828</v>
      </c>
      <c r="L7769" t="s">
        <v>544</v>
      </c>
      <c r="M7769">
        <v>46445</v>
      </c>
      <c r="N7769">
        <v>535340</v>
      </c>
      <c r="O7769">
        <v>109982</v>
      </c>
      <c r="P7769">
        <v>4383</v>
      </c>
      <c r="Q7769">
        <v>2131</v>
      </c>
      <c r="R7769">
        <v>0</v>
      </c>
      <c r="S7769">
        <v>698281</v>
      </c>
      <c r="T7769">
        <v>0</v>
      </c>
      <c r="U7769">
        <v>698281</v>
      </c>
      <c r="V7769">
        <v>19</v>
      </c>
    </row>
    <row r="7770" spans="1:22" x14ac:dyDescent="0.3">
      <c r="A7770">
        <v>202324</v>
      </c>
      <c r="B7770" t="s">
        <v>820</v>
      </c>
      <c r="C7770" t="s">
        <v>821</v>
      </c>
      <c r="D7770" t="s">
        <v>822</v>
      </c>
      <c r="E7770" t="s">
        <v>823</v>
      </c>
      <c r="F7770" t="s">
        <v>848</v>
      </c>
      <c r="G7770" t="s">
        <v>849</v>
      </c>
      <c r="H7770" t="s">
        <v>1032</v>
      </c>
      <c r="I7770">
        <v>812</v>
      </c>
      <c r="J7770" t="s">
        <v>1033</v>
      </c>
      <c r="K7770" t="s">
        <v>828</v>
      </c>
      <c r="L7770" t="s">
        <v>544</v>
      </c>
      <c r="M7770">
        <v>29186</v>
      </c>
      <c r="N7770">
        <v>646897</v>
      </c>
      <c r="O7770">
        <v>174571</v>
      </c>
      <c r="P7770">
        <v>6724</v>
      </c>
      <c r="Q7770">
        <v>3323</v>
      </c>
      <c r="R7770">
        <v>6474</v>
      </c>
      <c r="S7770">
        <v>867175</v>
      </c>
      <c r="T7770">
        <v>0</v>
      </c>
      <c r="U7770">
        <v>867175</v>
      </c>
      <c r="V7770">
        <v>24</v>
      </c>
    </row>
    <row r="7771" spans="1:22" x14ac:dyDescent="0.3">
      <c r="A7771">
        <v>202122</v>
      </c>
      <c r="B7771" t="s">
        <v>820</v>
      </c>
      <c r="C7771" t="s">
        <v>821</v>
      </c>
      <c r="D7771" t="s">
        <v>822</v>
      </c>
      <c r="E7771" t="s">
        <v>823</v>
      </c>
      <c r="F7771" t="s">
        <v>848</v>
      </c>
      <c r="G7771" t="s">
        <v>849</v>
      </c>
      <c r="H7771" t="s">
        <v>1032</v>
      </c>
      <c r="I7771">
        <v>812</v>
      </c>
      <c r="J7771" t="s">
        <v>1033</v>
      </c>
      <c r="K7771" t="s">
        <v>828</v>
      </c>
      <c r="L7771" t="s">
        <v>600</v>
      </c>
      <c r="M7771" t="s">
        <v>829</v>
      </c>
      <c r="N7771" t="s">
        <v>829</v>
      </c>
      <c r="O7771" t="s">
        <v>829</v>
      </c>
      <c r="P7771">
        <v>0</v>
      </c>
      <c r="Q7771">
        <v>0</v>
      </c>
      <c r="R7771" t="s">
        <v>829</v>
      </c>
      <c r="S7771">
        <v>0</v>
      </c>
      <c r="T7771">
        <v>0</v>
      </c>
      <c r="U7771">
        <v>0</v>
      </c>
      <c r="V7771">
        <v>0</v>
      </c>
    </row>
    <row r="7772" spans="1:22" x14ac:dyDescent="0.3">
      <c r="A7772">
        <v>202223</v>
      </c>
      <c r="B7772" t="s">
        <v>820</v>
      </c>
      <c r="C7772" t="s">
        <v>821</v>
      </c>
      <c r="D7772" t="s">
        <v>822</v>
      </c>
      <c r="E7772" t="s">
        <v>823</v>
      </c>
      <c r="F7772" t="s">
        <v>848</v>
      </c>
      <c r="G7772" t="s">
        <v>849</v>
      </c>
      <c r="H7772" t="s">
        <v>1032</v>
      </c>
      <c r="I7772">
        <v>812</v>
      </c>
      <c r="J7772" t="s">
        <v>1033</v>
      </c>
      <c r="K7772" t="s">
        <v>828</v>
      </c>
      <c r="L7772" t="s">
        <v>600</v>
      </c>
      <c r="M7772" t="s">
        <v>829</v>
      </c>
      <c r="N7772" t="s">
        <v>829</v>
      </c>
      <c r="O7772" t="s">
        <v>829</v>
      </c>
      <c r="P7772">
        <v>0</v>
      </c>
      <c r="Q7772">
        <v>0</v>
      </c>
      <c r="R7772" t="s">
        <v>829</v>
      </c>
      <c r="S7772">
        <v>0</v>
      </c>
      <c r="T7772">
        <v>0</v>
      </c>
      <c r="U7772">
        <v>0</v>
      </c>
      <c r="V7772">
        <v>0</v>
      </c>
    </row>
    <row r="7773" spans="1:22" x14ac:dyDescent="0.3">
      <c r="A7773">
        <v>202324</v>
      </c>
      <c r="B7773" t="s">
        <v>820</v>
      </c>
      <c r="C7773" t="s">
        <v>821</v>
      </c>
      <c r="D7773" t="s">
        <v>822</v>
      </c>
      <c r="E7773" t="s">
        <v>823</v>
      </c>
      <c r="F7773" t="s">
        <v>848</v>
      </c>
      <c r="G7773" t="s">
        <v>849</v>
      </c>
      <c r="H7773" t="s">
        <v>1032</v>
      </c>
      <c r="I7773">
        <v>812</v>
      </c>
      <c r="J7773" t="s">
        <v>1033</v>
      </c>
      <c r="K7773" t="s">
        <v>828</v>
      </c>
      <c r="L7773" t="s">
        <v>600</v>
      </c>
      <c r="M7773" t="s">
        <v>829</v>
      </c>
      <c r="N7773" t="s">
        <v>829</v>
      </c>
      <c r="O7773" t="s">
        <v>829</v>
      </c>
      <c r="P7773">
        <v>0</v>
      </c>
      <c r="Q7773">
        <v>0</v>
      </c>
      <c r="R7773" t="s">
        <v>829</v>
      </c>
      <c r="S7773">
        <v>0</v>
      </c>
      <c r="T7773">
        <v>0</v>
      </c>
      <c r="U7773">
        <v>0</v>
      </c>
      <c r="V7773">
        <v>0</v>
      </c>
    </row>
    <row r="7774" spans="1:22" x14ac:dyDescent="0.3">
      <c r="A7774">
        <v>202122</v>
      </c>
      <c r="B7774" t="s">
        <v>820</v>
      </c>
      <c r="C7774" t="s">
        <v>821</v>
      </c>
      <c r="D7774" t="s">
        <v>822</v>
      </c>
      <c r="E7774" t="s">
        <v>823</v>
      </c>
      <c r="F7774" t="s">
        <v>848</v>
      </c>
      <c r="G7774" t="s">
        <v>849</v>
      </c>
      <c r="H7774" t="s">
        <v>1032</v>
      </c>
      <c r="I7774">
        <v>812</v>
      </c>
      <c r="J7774" t="s">
        <v>1033</v>
      </c>
      <c r="K7774" t="s">
        <v>828</v>
      </c>
      <c r="L7774" t="s">
        <v>247</v>
      </c>
      <c r="M7774">
        <v>0</v>
      </c>
      <c r="N7774">
        <v>0</v>
      </c>
      <c r="O7774">
        <v>0</v>
      </c>
      <c r="P7774">
        <v>300000</v>
      </c>
      <c r="Q7774">
        <v>0</v>
      </c>
      <c r="R7774">
        <v>0</v>
      </c>
      <c r="S7774">
        <v>300000</v>
      </c>
      <c r="T7774">
        <v>0</v>
      </c>
      <c r="U7774">
        <v>300000</v>
      </c>
      <c r="V7774">
        <v>12</v>
      </c>
    </row>
    <row r="7775" spans="1:22" x14ac:dyDescent="0.3">
      <c r="A7775">
        <v>202223</v>
      </c>
      <c r="B7775" t="s">
        <v>820</v>
      </c>
      <c r="C7775" t="s">
        <v>821</v>
      </c>
      <c r="D7775" t="s">
        <v>822</v>
      </c>
      <c r="E7775" t="s">
        <v>823</v>
      </c>
      <c r="F7775" t="s">
        <v>848</v>
      </c>
      <c r="G7775" t="s">
        <v>849</v>
      </c>
      <c r="H7775" t="s">
        <v>1032</v>
      </c>
      <c r="I7775">
        <v>812</v>
      </c>
      <c r="J7775" t="s">
        <v>1033</v>
      </c>
      <c r="K7775" t="s">
        <v>828</v>
      </c>
      <c r="L7775" t="s">
        <v>247</v>
      </c>
      <c r="M7775">
        <v>0</v>
      </c>
      <c r="N7775">
        <v>0</v>
      </c>
      <c r="O7775">
        <v>0</v>
      </c>
      <c r="P7775">
        <v>300000</v>
      </c>
      <c r="Q7775">
        <v>0</v>
      </c>
      <c r="R7775">
        <v>0</v>
      </c>
      <c r="S7775">
        <v>300000</v>
      </c>
      <c r="T7775">
        <v>0</v>
      </c>
      <c r="U7775">
        <v>300000</v>
      </c>
      <c r="V7775">
        <v>12</v>
      </c>
    </row>
    <row r="7776" spans="1:22" x14ac:dyDescent="0.3">
      <c r="A7776">
        <v>202324</v>
      </c>
      <c r="B7776" t="s">
        <v>820</v>
      </c>
      <c r="C7776" t="s">
        <v>821</v>
      </c>
      <c r="D7776" t="s">
        <v>822</v>
      </c>
      <c r="E7776" t="s">
        <v>823</v>
      </c>
      <c r="F7776" t="s">
        <v>848</v>
      </c>
      <c r="G7776" t="s">
        <v>849</v>
      </c>
      <c r="H7776" t="s">
        <v>1032</v>
      </c>
      <c r="I7776">
        <v>812</v>
      </c>
      <c r="J7776" t="s">
        <v>1033</v>
      </c>
      <c r="K7776" t="s">
        <v>828</v>
      </c>
      <c r="L7776" t="s">
        <v>247</v>
      </c>
      <c r="M7776">
        <v>0</v>
      </c>
      <c r="N7776">
        <v>0</v>
      </c>
      <c r="O7776">
        <v>0</v>
      </c>
      <c r="P7776">
        <v>300000</v>
      </c>
      <c r="Q7776">
        <v>0</v>
      </c>
      <c r="R7776">
        <v>0</v>
      </c>
      <c r="S7776">
        <v>300000</v>
      </c>
      <c r="T7776">
        <v>0</v>
      </c>
      <c r="U7776">
        <v>300000</v>
      </c>
      <c r="V7776">
        <v>12</v>
      </c>
    </row>
    <row r="7777" spans="1:22" x14ac:dyDescent="0.3">
      <c r="A7777">
        <v>202122</v>
      </c>
      <c r="B7777" t="s">
        <v>820</v>
      </c>
      <c r="C7777" t="s">
        <v>821</v>
      </c>
      <c r="D7777" t="s">
        <v>822</v>
      </c>
      <c r="E7777" t="s">
        <v>823</v>
      </c>
      <c r="F7777" t="s">
        <v>848</v>
      </c>
      <c r="G7777" t="s">
        <v>849</v>
      </c>
      <c r="H7777" t="s">
        <v>1032</v>
      </c>
      <c r="I7777">
        <v>812</v>
      </c>
      <c r="J7777" t="s">
        <v>1033</v>
      </c>
      <c r="K7777" t="s">
        <v>828</v>
      </c>
      <c r="L7777" t="s">
        <v>833</v>
      </c>
      <c r="M7777">
        <v>10091335</v>
      </c>
      <c r="N7777">
        <v>11694504</v>
      </c>
      <c r="O7777">
        <v>2227909</v>
      </c>
      <c r="P7777">
        <v>10610404</v>
      </c>
      <c r="Q7777">
        <v>2360253</v>
      </c>
      <c r="R7777">
        <v>1232799</v>
      </c>
      <c r="S7777">
        <v>38638783</v>
      </c>
      <c r="T7777">
        <v>851028</v>
      </c>
      <c r="U7777">
        <v>37787755</v>
      </c>
      <c r="V7777" t="s">
        <v>834</v>
      </c>
    </row>
    <row r="7778" spans="1:22" x14ac:dyDescent="0.3">
      <c r="A7778">
        <v>202223</v>
      </c>
      <c r="B7778" t="s">
        <v>820</v>
      </c>
      <c r="C7778" t="s">
        <v>821</v>
      </c>
      <c r="D7778" t="s">
        <v>822</v>
      </c>
      <c r="E7778" t="s">
        <v>823</v>
      </c>
      <c r="F7778" t="s">
        <v>848</v>
      </c>
      <c r="G7778" t="s">
        <v>849</v>
      </c>
      <c r="H7778" t="s">
        <v>1032</v>
      </c>
      <c r="I7778">
        <v>812</v>
      </c>
      <c r="J7778" t="s">
        <v>1033</v>
      </c>
      <c r="K7778" t="s">
        <v>828</v>
      </c>
      <c r="L7778" t="s">
        <v>833</v>
      </c>
      <c r="M7778">
        <v>10834107</v>
      </c>
      <c r="N7778">
        <v>12435741</v>
      </c>
      <c r="O7778">
        <v>2533735</v>
      </c>
      <c r="P7778">
        <v>12868231</v>
      </c>
      <c r="Q7778">
        <v>1404813</v>
      </c>
      <c r="R7778">
        <v>1258430</v>
      </c>
      <c r="S7778">
        <v>41672687</v>
      </c>
      <c r="T7778">
        <v>74315</v>
      </c>
      <c r="U7778">
        <v>41598372</v>
      </c>
      <c r="V7778" t="s">
        <v>834</v>
      </c>
    </row>
    <row r="7779" spans="1:22" x14ac:dyDescent="0.3">
      <c r="A7779">
        <v>202324</v>
      </c>
      <c r="B7779" t="s">
        <v>820</v>
      </c>
      <c r="C7779" t="s">
        <v>821</v>
      </c>
      <c r="D7779" t="s">
        <v>822</v>
      </c>
      <c r="E7779" t="s">
        <v>823</v>
      </c>
      <c r="F7779" t="s">
        <v>848</v>
      </c>
      <c r="G7779" t="s">
        <v>849</v>
      </c>
      <c r="H7779" t="s">
        <v>1032</v>
      </c>
      <c r="I7779">
        <v>812</v>
      </c>
      <c r="J7779" t="s">
        <v>1033</v>
      </c>
      <c r="K7779" t="s">
        <v>828</v>
      </c>
      <c r="L7779" t="s">
        <v>833</v>
      </c>
      <c r="M7779">
        <v>11204998</v>
      </c>
      <c r="N7779">
        <v>12986822</v>
      </c>
      <c r="O7779">
        <v>2282821</v>
      </c>
      <c r="P7779">
        <v>16843525</v>
      </c>
      <c r="Q7779">
        <v>1099128</v>
      </c>
      <c r="R7779">
        <v>1202857</v>
      </c>
      <c r="S7779">
        <v>45949514</v>
      </c>
      <c r="T7779">
        <v>39315</v>
      </c>
      <c r="U7779">
        <v>45910199</v>
      </c>
      <c r="V7779" t="s">
        <v>834</v>
      </c>
    </row>
    <row r="7780" spans="1:22" x14ac:dyDescent="0.3">
      <c r="A7780">
        <v>202122</v>
      </c>
      <c r="B7780" t="s">
        <v>820</v>
      </c>
      <c r="C7780" t="s">
        <v>821</v>
      </c>
      <c r="D7780" t="s">
        <v>822</v>
      </c>
      <c r="E7780" t="s">
        <v>823</v>
      </c>
      <c r="F7780" t="s">
        <v>848</v>
      </c>
      <c r="G7780" t="s">
        <v>849</v>
      </c>
      <c r="H7780" t="s">
        <v>1032</v>
      </c>
      <c r="I7780">
        <v>812</v>
      </c>
      <c r="J7780" t="s">
        <v>1033</v>
      </c>
      <c r="K7780" t="s">
        <v>835</v>
      </c>
      <c r="L7780" t="s">
        <v>836</v>
      </c>
      <c r="M7780" t="s">
        <v>829</v>
      </c>
      <c r="N7780" t="s">
        <v>829</v>
      </c>
      <c r="O7780" t="s">
        <v>829</v>
      </c>
      <c r="P7780" t="s">
        <v>829</v>
      </c>
      <c r="Q7780" t="s">
        <v>829</v>
      </c>
      <c r="R7780" t="s">
        <v>829</v>
      </c>
      <c r="S7780">
        <v>37137032</v>
      </c>
      <c r="T7780" t="s">
        <v>829</v>
      </c>
      <c r="U7780" t="s">
        <v>829</v>
      </c>
      <c r="V7780" t="s">
        <v>834</v>
      </c>
    </row>
    <row r="7781" spans="1:22" x14ac:dyDescent="0.3">
      <c r="A7781">
        <v>202223</v>
      </c>
      <c r="B7781" t="s">
        <v>820</v>
      </c>
      <c r="C7781" t="s">
        <v>821</v>
      </c>
      <c r="D7781" t="s">
        <v>822</v>
      </c>
      <c r="E7781" t="s">
        <v>823</v>
      </c>
      <c r="F7781" t="s">
        <v>848</v>
      </c>
      <c r="G7781" t="s">
        <v>849</v>
      </c>
      <c r="H7781" t="s">
        <v>1032</v>
      </c>
      <c r="I7781">
        <v>812</v>
      </c>
      <c r="J7781" t="s">
        <v>1033</v>
      </c>
      <c r="K7781" t="s">
        <v>835</v>
      </c>
      <c r="L7781" t="s">
        <v>836</v>
      </c>
      <c r="M7781" t="s">
        <v>829</v>
      </c>
      <c r="N7781" t="s">
        <v>829</v>
      </c>
      <c r="O7781" t="s">
        <v>829</v>
      </c>
      <c r="P7781" t="s">
        <v>829</v>
      </c>
      <c r="Q7781" t="s">
        <v>829</v>
      </c>
      <c r="R7781" t="s">
        <v>829</v>
      </c>
      <c r="S7781">
        <v>41574044</v>
      </c>
      <c r="T7781" t="s">
        <v>829</v>
      </c>
      <c r="U7781" t="s">
        <v>829</v>
      </c>
      <c r="V7781" t="s">
        <v>834</v>
      </c>
    </row>
    <row r="7782" spans="1:22" x14ac:dyDescent="0.3">
      <c r="A7782">
        <v>202324</v>
      </c>
      <c r="B7782" t="s">
        <v>820</v>
      </c>
      <c r="C7782" t="s">
        <v>821</v>
      </c>
      <c r="D7782" t="s">
        <v>822</v>
      </c>
      <c r="E7782" t="s">
        <v>823</v>
      </c>
      <c r="F7782" t="s">
        <v>848</v>
      </c>
      <c r="G7782" t="s">
        <v>849</v>
      </c>
      <c r="H7782" t="s">
        <v>1032</v>
      </c>
      <c r="I7782">
        <v>812</v>
      </c>
      <c r="J7782" t="s">
        <v>1033</v>
      </c>
      <c r="K7782" t="s">
        <v>835</v>
      </c>
      <c r="L7782" t="s">
        <v>836</v>
      </c>
      <c r="M7782" t="s">
        <v>829</v>
      </c>
      <c r="N7782" t="s">
        <v>829</v>
      </c>
      <c r="O7782" t="s">
        <v>829</v>
      </c>
      <c r="P7782" t="s">
        <v>829</v>
      </c>
      <c r="Q7782" t="s">
        <v>829</v>
      </c>
      <c r="R7782" t="s">
        <v>829</v>
      </c>
      <c r="S7782">
        <v>43388464</v>
      </c>
      <c r="T7782" t="s">
        <v>829</v>
      </c>
      <c r="U7782" t="s">
        <v>829</v>
      </c>
      <c r="V7782" t="s">
        <v>834</v>
      </c>
    </row>
    <row r="7783" spans="1:22" x14ac:dyDescent="0.3">
      <c r="A7783">
        <v>202122</v>
      </c>
      <c r="B7783" t="s">
        <v>820</v>
      </c>
      <c r="C7783" t="s">
        <v>821</v>
      </c>
      <c r="D7783" t="s">
        <v>822</v>
      </c>
      <c r="E7783" t="s">
        <v>823</v>
      </c>
      <c r="F7783" t="s">
        <v>848</v>
      </c>
      <c r="G7783" t="s">
        <v>849</v>
      </c>
      <c r="H7783" t="s">
        <v>1032</v>
      </c>
      <c r="I7783">
        <v>812</v>
      </c>
      <c r="J7783" t="s">
        <v>1033</v>
      </c>
      <c r="K7783" t="s">
        <v>835</v>
      </c>
      <c r="L7783" t="s">
        <v>837</v>
      </c>
      <c r="M7783" t="s">
        <v>829</v>
      </c>
      <c r="N7783" t="s">
        <v>829</v>
      </c>
      <c r="O7783" t="s">
        <v>829</v>
      </c>
      <c r="P7783" t="s">
        <v>829</v>
      </c>
      <c r="Q7783" t="s">
        <v>829</v>
      </c>
      <c r="R7783" t="s">
        <v>829</v>
      </c>
      <c r="S7783">
        <v>-120695</v>
      </c>
      <c r="T7783" t="s">
        <v>829</v>
      </c>
      <c r="U7783" t="s">
        <v>829</v>
      </c>
      <c r="V7783" t="s">
        <v>834</v>
      </c>
    </row>
    <row r="7784" spans="1:22" x14ac:dyDescent="0.3">
      <c r="A7784">
        <v>202223</v>
      </c>
      <c r="B7784" t="s">
        <v>820</v>
      </c>
      <c r="C7784" t="s">
        <v>821</v>
      </c>
      <c r="D7784" t="s">
        <v>822</v>
      </c>
      <c r="E7784" t="s">
        <v>823</v>
      </c>
      <c r="F7784" t="s">
        <v>848</v>
      </c>
      <c r="G7784" t="s">
        <v>849</v>
      </c>
      <c r="H7784" t="s">
        <v>1032</v>
      </c>
      <c r="I7784">
        <v>812</v>
      </c>
      <c r="J7784" t="s">
        <v>1033</v>
      </c>
      <c r="K7784" t="s">
        <v>835</v>
      </c>
      <c r="L7784" t="s">
        <v>837</v>
      </c>
      <c r="M7784" t="s">
        <v>829</v>
      </c>
      <c r="N7784" t="s">
        <v>829</v>
      </c>
      <c r="O7784" t="s">
        <v>829</v>
      </c>
      <c r="P7784" t="s">
        <v>829</v>
      </c>
      <c r="Q7784" t="s">
        <v>829</v>
      </c>
      <c r="R7784" t="s">
        <v>829</v>
      </c>
      <c r="S7784">
        <v>88568</v>
      </c>
      <c r="T7784" t="s">
        <v>829</v>
      </c>
      <c r="U7784" t="s">
        <v>829</v>
      </c>
      <c r="V7784">
        <v>0</v>
      </c>
    </row>
    <row r="7785" spans="1:22" x14ac:dyDescent="0.3">
      <c r="A7785">
        <v>202324</v>
      </c>
      <c r="B7785" t="s">
        <v>820</v>
      </c>
      <c r="C7785" t="s">
        <v>821</v>
      </c>
      <c r="D7785" t="s">
        <v>822</v>
      </c>
      <c r="E7785" t="s">
        <v>823</v>
      </c>
      <c r="F7785" t="s">
        <v>848</v>
      </c>
      <c r="G7785" t="s">
        <v>849</v>
      </c>
      <c r="H7785" t="s">
        <v>1032</v>
      </c>
      <c r="I7785">
        <v>812</v>
      </c>
      <c r="J7785" t="s">
        <v>1033</v>
      </c>
      <c r="K7785" t="s">
        <v>835</v>
      </c>
      <c r="L7785" t="s">
        <v>837</v>
      </c>
      <c r="M7785" t="s">
        <v>829</v>
      </c>
      <c r="N7785" t="s">
        <v>829</v>
      </c>
      <c r="O7785" t="s">
        <v>829</v>
      </c>
      <c r="P7785" t="s">
        <v>829</v>
      </c>
      <c r="Q7785" t="s">
        <v>829</v>
      </c>
      <c r="R7785" t="s">
        <v>829</v>
      </c>
      <c r="S7785">
        <v>-45010</v>
      </c>
      <c r="T7785" t="s">
        <v>829</v>
      </c>
      <c r="U7785" t="s">
        <v>829</v>
      </c>
      <c r="V7785">
        <v>0</v>
      </c>
    </row>
    <row r="7786" spans="1:22" x14ac:dyDescent="0.3">
      <c r="A7786">
        <v>202122</v>
      </c>
      <c r="B7786" t="s">
        <v>820</v>
      </c>
      <c r="C7786" t="s">
        <v>821</v>
      </c>
      <c r="D7786" t="s">
        <v>822</v>
      </c>
      <c r="E7786" t="s">
        <v>823</v>
      </c>
      <c r="F7786" t="s">
        <v>848</v>
      </c>
      <c r="G7786" t="s">
        <v>849</v>
      </c>
      <c r="H7786" t="s">
        <v>1032</v>
      </c>
      <c r="I7786">
        <v>812</v>
      </c>
      <c r="J7786" t="s">
        <v>1033</v>
      </c>
      <c r="K7786" t="s">
        <v>835</v>
      </c>
      <c r="L7786" t="s">
        <v>838</v>
      </c>
      <c r="M7786" t="s">
        <v>829</v>
      </c>
      <c r="N7786" t="s">
        <v>829</v>
      </c>
      <c r="O7786" t="s">
        <v>829</v>
      </c>
      <c r="P7786" t="s">
        <v>829</v>
      </c>
      <c r="Q7786" t="s">
        <v>829</v>
      </c>
      <c r="R7786" t="s">
        <v>829</v>
      </c>
      <c r="S7786">
        <v>-761675</v>
      </c>
      <c r="T7786" t="s">
        <v>829</v>
      </c>
      <c r="U7786" t="s">
        <v>829</v>
      </c>
      <c r="V7786" t="s">
        <v>834</v>
      </c>
    </row>
    <row r="7787" spans="1:22" x14ac:dyDescent="0.3">
      <c r="A7787">
        <v>202223</v>
      </c>
      <c r="B7787" t="s">
        <v>820</v>
      </c>
      <c r="C7787" t="s">
        <v>821</v>
      </c>
      <c r="D7787" t="s">
        <v>822</v>
      </c>
      <c r="E7787" t="s">
        <v>823</v>
      </c>
      <c r="F7787" t="s">
        <v>848</v>
      </c>
      <c r="G7787" t="s">
        <v>849</v>
      </c>
      <c r="H7787" t="s">
        <v>1032</v>
      </c>
      <c r="I7787">
        <v>812</v>
      </c>
      <c r="J7787" t="s">
        <v>1033</v>
      </c>
      <c r="K7787" t="s">
        <v>835</v>
      </c>
      <c r="L7787" t="s">
        <v>838</v>
      </c>
      <c r="M7787" t="s">
        <v>829</v>
      </c>
      <c r="N7787" t="s">
        <v>829</v>
      </c>
      <c r="O7787" t="s">
        <v>829</v>
      </c>
      <c r="P7787" t="s">
        <v>829</v>
      </c>
      <c r="Q7787" t="s">
        <v>829</v>
      </c>
      <c r="R7787" t="s">
        <v>829</v>
      </c>
      <c r="S7787">
        <v>-1533000</v>
      </c>
      <c r="T7787" t="s">
        <v>829</v>
      </c>
      <c r="U7787" t="s">
        <v>829</v>
      </c>
      <c r="V7787" t="s">
        <v>834</v>
      </c>
    </row>
    <row r="7788" spans="1:22" x14ac:dyDescent="0.3">
      <c r="A7788">
        <v>202324</v>
      </c>
      <c r="B7788" t="s">
        <v>820</v>
      </c>
      <c r="C7788" t="s">
        <v>821</v>
      </c>
      <c r="D7788" t="s">
        <v>822</v>
      </c>
      <c r="E7788" t="s">
        <v>823</v>
      </c>
      <c r="F7788" t="s">
        <v>848</v>
      </c>
      <c r="G7788" t="s">
        <v>849</v>
      </c>
      <c r="H7788" t="s">
        <v>1032</v>
      </c>
      <c r="I7788">
        <v>812</v>
      </c>
      <c r="J7788" t="s">
        <v>1033</v>
      </c>
      <c r="K7788" t="s">
        <v>835</v>
      </c>
      <c r="L7788" t="s">
        <v>838</v>
      </c>
      <c r="M7788" t="s">
        <v>829</v>
      </c>
      <c r="N7788" t="s">
        <v>829</v>
      </c>
      <c r="O7788" t="s">
        <v>829</v>
      </c>
      <c r="P7788" t="s">
        <v>829</v>
      </c>
      <c r="Q7788" t="s">
        <v>829</v>
      </c>
      <c r="R7788" t="s">
        <v>829</v>
      </c>
      <c r="S7788">
        <v>-1468752</v>
      </c>
      <c r="T7788" t="s">
        <v>829</v>
      </c>
      <c r="U7788" t="s">
        <v>829</v>
      </c>
      <c r="V7788" t="s">
        <v>834</v>
      </c>
    </row>
    <row r="7789" spans="1:22" x14ac:dyDescent="0.3">
      <c r="A7789">
        <v>202122</v>
      </c>
      <c r="B7789" t="s">
        <v>820</v>
      </c>
      <c r="C7789" t="s">
        <v>821</v>
      </c>
      <c r="D7789" t="s">
        <v>822</v>
      </c>
      <c r="E7789" t="s">
        <v>823</v>
      </c>
      <c r="F7789" t="s">
        <v>848</v>
      </c>
      <c r="G7789" t="s">
        <v>849</v>
      </c>
      <c r="H7789" t="s">
        <v>1032</v>
      </c>
      <c r="I7789">
        <v>812</v>
      </c>
      <c r="J7789" t="s">
        <v>1033</v>
      </c>
      <c r="K7789" t="s">
        <v>835</v>
      </c>
      <c r="L7789" t="s">
        <v>839</v>
      </c>
      <c r="M7789" t="s">
        <v>829</v>
      </c>
      <c r="N7789" t="s">
        <v>829</v>
      </c>
      <c r="O7789" t="s">
        <v>829</v>
      </c>
      <c r="P7789" t="s">
        <v>829</v>
      </c>
      <c r="Q7789" t="s">
        <v>829</v>
      </c>
      <c r="R7789" t="s">
        <v>829</v>
      </c>
      <c r="S7789">
        <v>1533093</v>
      </c>
      <c r="T7789" t="s">
        <v>829</v>
      </c>
      <c r="U7789" t="s">
        <v>829</v>
      </c>
      <c r="V7789" t="s">
        <v>834</v>
      </c>
    </row>
    <row r="7790" spans="1:22" x14ac:dyDescent="0.3">
      <c r="A7790">
        <v>202223</v>
      </c>
      <c r="B7790" t="s">
        <v>820</v>
      </c>
      <c r="C7790" t="s">
        <v>821</v>
      </c>
      <c r="D7790" t="s">
        <v>822</v>
      </c>
      <c r="E7790" t="s">
        <v>823</v>
      </c>
      <c r="F7790" t="s">
        <v>848</v>
      </c>
      <c r="G7790" t="s">
        <v>849</v>
      </c>
      <c r="H7790" t="s">
        <v>1032</v>
      </c>
      <c r="I7790">
        <v>812</v>
      </c>
      <c r="J7790" t="s">
        <v>1033</v>
      </c>
      <c r="K7790" t="s">
        <v>835</v>
      </c>
      <c r="L7790" t="s">
        <v>839</v>
      </c>
      <c r="M7790" t="s">
        <v>829</v>
      </c>
      <c r="N7790" t="s">
        <v>829</v>
      </c>
      <c r="O7790" t="s">
        <v>829</v>
      </c>
      <c r="P7790" t="s">
        <v>829</v>
      </c>
      <c r="Q7790" t="s">
        <v>829</v>
      </c>
      <c r="R7790" t="s">
        <v>829</v>
      </c>
      <c r="S7790">
        <v>1469000</v>
      </c>
      <c r="T7790" t="s">
        <v>829</v>
      </c>
      <c r="U7790" t="s">
        <v>829</v>
      </c>
      <c r="V7790" t="s">
        <v>834</v>
      </c>
    </row>
    <row r="7791" spans="1:22" x14ac:dyDescent="0.3">
      <c r="A7791">
        <v>202324</v>
      </c>
      <c r="B7791" t="s">
        <v>820</v>
      </c>
      <c r="C7791" t="s">
        <v>821</v>
      </c>
      <c r="D7791" t="s">
        <v>822</v>
      </c>
      <c r="E7791" t="s">
        <v>823</v>
      </c>
      <c r="F7791" t="s">
        <v>848</v>
      </c>
      <c r="G7791" t="s">
        <v>849</v>
      </c>
      <c r="H7791" t="s">
        <v>1032</v>
      </c>
      <c r="I7791">
        <v>812</v>
      </c>
      <c r="J7791" t="s">
        <v>1033</v>
      </c>
      <c r="K7791" t="s">
        <v>835</v>
      </c>
      <c r="L7791" t="s">
        <v>839</v>
      </c>
      <c r="M7791" t="s">
        <v>829</v>
      </c>
      <c r="N7791" t="s">
        <v>829</v>
      </c>
      <c r="O7791" t="s">
        <v>829</v>
      </c>
      <c r="P7791" t="s">
        <v>829</v>
      </c>
      <c r="Q7791" t="s">
        <v>829</v>
      </c>
      <c r="R7791" t="s">
        <v>829</v>
      </c>
      <c r="S7791">
        <v>4035497</v>
      </c>
      <c r="T7791" t="s">
        <v>829</v>
      </c>
      <c r="U7791" t="s">
        <v>829</v>
      </c>
      <c r="V7791" t="s">
        <v>834</v>
      </c>
    </row>
    <row r="7792" spans="1:22" x14ac:dyDescent="0.3">
      <c r="A7792">
        <v>202122</v>
      </c>
      <c r="B7792" t="s">
        <v>820</v>
      </c>
      <c r="C7792" t="s">
        <v>821</v>
      </c>
      <c r="D7792" t="s">
        <v>822</v>
      </c>
      <c r="E7792" t="s">
        <v>823</v>
      </c>
      <c r="F7792" t="s">
        <v>848</v>
      </c>
      <c r="G7792" t="s">
        <v>849</v>
      </c>
      <c r="H7792" t="s">
        <v>1032</v>
      </c>
      <c r="I7792">
        <v>812</v>
      </c>
      <c r="J7792" t="s">
        <v>1033</v>
      </c>
      <c r="K7792" t="s">
        <v>835</v>
      </c>
      <c r="L7792" t="s">
        <v>840</v>
      </c>
      <c r="M7792" t="s">
        <v>829</v>
      </c>
      <c r="N7792" t="s">
        <v>829</v>
      </c>
      <c r="O7792" t="s">
        <v>829</v>
      </c>
      <c r="P7792" t="s">
        <v>829</v>
      </c>
      <c r="Q7792" t="s">
        <v>829</v>
      </c>
      <c r="R7792" t="s">
        <v>829</v>
      </c>
      <c r="S7792">
        <v>0</v>
      </c>
      <c r="T7792" t="s">
        <v>829</v>
      </c>
      <c r="U7792" t="s">
        <v>829</v>
      </c>
      <c r="V7792" t="s">
        <v>834</v>
      </c>
    </row>
    <row r="7793" spans="1:22" x14ac:dyDescent="0.3">
      <c r="A7793">
        <v>202223</v>
      </c>
      <c r="B7793" t="s">
        <v>820</v>
      </c>
      <c r="C7793" t="s">
        <v>821</v>
      </c>
      <c r="D7793" t="s">
        <v>822</v>
      </c>
      <c r="E7793" t="s">
        <v>823</v>
      </c>
      <c r="F7793" t="s">
        <v>848</v>
      </c>
      <c r="G7793" t="s">
        <v>849</v>
      </c>
      <c r="H7793" t="s">
        <v>1032</v>
      </c>
      <c r="I7793">
        <v>812</v>
      </c>
      <c r="J7793" t="s">
        <v>1033</v>
      </c>
      <c r="K7793" t="s">
        <v>835</v>
      </c>
      <c r="L7793" t="s">
        <v>840</v>
      </c>
      <c r="M7793" t="s">
        <v>829</v>
      </c>
      <c r="N7793" t="s">
        <v>829</v>
      </c>
      <c r="O7793" t="s">
        <v>829</v>
      </c>
      <c r="P7793" t="s">
        <v>829</v>
      </c>
      <c r="Q7793" t="s">
        <v>829</v>
      </c>
      <c r="R7793" t="s">
        <v>829</v>
      </c>
      <c r="S7793">
        <v>0</v>
      </c>
      <c r="T7793" t="s">
        <v>829</v>
      </c>
      <c r="U7793" t="s">
        <v>829</v>
      </c>
      <c r="V7793" t="s">
        <v>834</v>
      </c>
    </row>
    <row r="7794" spans="1:22" x14ac:dyDescent="0.3">
      <c r="A7794">
        <v>202324</v>
      </c>
      <c r="B7794" t="s">
        <v>820</v>
      </c>
      <c r="C7794" t="s">
        <v>821</v>
      </c>
      <c r="D7794" t="s">
        <v>822</v>
      </c>
      <c r="E7794" t="s">
        <v>823</v>
      </c>
      <c r="F7794" t="s">
        <v>848</v>
      </c>
      <c r="G7794" t="s">
        <v>849</v>
      </c>
      <c r="H7794" t="s">
        <v>1032</v>
      </c>
      <c r="I7794">
        <v>812</v>
      </c>
      <c r="J7794" t="s">
        <v>1033</v>
      </c>
      <c r="K7794" t="s">
        <v>835</v>
      </c>
      <c r="L7794" t="s">
        <v>840</v>
      </c>
      <c r="M7794" t="s">
        <v>829</v>
      </c>
      <c r="N7794" t="s">
        <v>829</v>
      </c>
      <c r="O7794" t="s">
        <v>829</v>
      </c>
      <c r="P7794" t="s">
        <v>829</v>
      </c>
      <c r="Q7794" t="s">
        <v>829</v>
      </c>
      <c r="R7794" t="s">
        <v>829</v>
      </c>
      <c r="S7794">
        <v>0</v>
      </c>
      <c r="T7794" t="s">
        <v>829</v>
      </c>
      <c r="U7794" t="s">
        <v>829</v>
      </c>
      <c r="V7794" t="s">
        <v>834</v>
      </c>
    </row>
    <row r="7795" spans="1:22" x14ac:dyDescent="0.3">
      <c r="A7795">
        <v>202122</v>
      </c>
      <c r="B7795" t="s">
        <v>820</v>
      </c>
      <c r="C7795" t="s">
        <v>821</v>
      </c>
      <c r="D7795" t="s">
        <v>822</v>
      </c>
      <c r="E7795" t="s">
        <v>823</v>
      </c>
      <c r="F7795" t="s">
        <v>848</v>
      </c>
      <c r="G7795" t="s">
        <v>849</v>
      </c>
      <c r="H7795" t="s">
        <v>1032</v>
      </c>
      <c r="I7795">
        <v>812</v>
      </c>
      <c r="J7795" t="s">
        <v>1033</v>
      </c>
      <c r="K7795" t="s">
        <v>835</v>
      </c>
      <c r="L7795" t="s">
        <v>841</v>
      </c>
      <c r="M7795" t="s">
        <v>829</v>
      </c>
      <c r="N7795" t="s">
        <v>829</v>
      </c>
      <c r="O7795" t="s">
        <v>829</v>
      </c>
      <c r="P7795" t="s">
        <v>829</v>
      </c>
      <c r="Q7795" t="s">
        <v>829</v>
      </c>
      <c r="R7795" t="s">
        <v>829</v>
      </c>
      <c r="S7795">
        <v>37787755</v>
      </c>
      <c r="T7795" t="s">
        <v>829</v>
      </c>
      <c r="U7795" t="s">
        <v>829</v>
      </c>
      <c r="V7795" t="s">
        <v>834</v>
      </c>
    </row>
    <row r="7796" spans="1:22" x14ac:dyDescent="0.3">
      <c r="A7796">
        <v>202223</v>
      </c>
      <c r="B7796" t="s">
        <v>820</v>
      </c>
      <c r="C7796" t="s">
        <v>821</v>
      </c>
      <c r="D7796" t="s">
        <v>822</v>
      </c>
      <c r="E7796" t="s">
        <v>823</v>
      </c>
      <c r="F7796" t="s">
        <v>848</v>
      </c>
      <c r="G7796" t="s">
        <v>849</v>
      </c>
      <c r="H7796" t="s">
        <v>1032</v>
      </c>
      <c r="I7796">
        <v>812</v>
      </c>
      <c r="J7796" t="s">
        <v>1033</v>
      </c>
      <c r="K7796" t="s">
        <v>835</v>
      </c>
      <c r="L7796" t="s">
        <v>841</v>
      </c>
      <c r="M7796" t="s">
        <v>829</v>
      </c>
      <c r="N7796" t="s">
        <v>829</v>
      </c>
      <c r="O7796" t="s">
        <v>829</v>
      </c>
      <c r="P7796" t="s">
        <v>829</v>
      </c>
      <c r="Q7796" t="s">
        <v>829</v>
      </c>
      <c r="R7796" t="s">
        <v>829</v>
      </c>
      <c r="S7796">
        <v>41598612</v>
      </c>
      <c r="T7796" t="s">
        <v>829</v>
      </c>
      <c r="U7796" t="s">
        <v>829</v>
      </c>
      <c r="V7796" t="s">
        <v>834</v>
      </c>
    </row>
    <row r="7797" spans="1:22" x14ac:dyDescent="0.3">
      <c r="A7797">
        <v>202324</v>
      </c>
      <c r="B7797" t="s">
        <v>820</v>
      </c>
      <c r="C7797" t="s">
        <v>821</v>
      </c>
      <c r="D7797" t="s">
        <v>822</v>
      </c>
      <c r="E7797" t="s">
        <v>823</v>
      </c>
      <c r="F7797" t="s">
        <v>848</v>
      </c>
      <c r="G7797" t="s">
        <v>849</v>
      </c>
      <c r="H7797" t="s">
        <v>1032</v>
      </c>
      <c r="I7797">
        <v>812</v>
      </c>
      <c r="J7797" t="s">
        <v>1033</v>
      </c>
      <c r="K7797" t="s">
        <v>835</v>
      </c>
      <c r="L7797" t="s">
        <v>841</v>
      </c>
      <c r="M7797" t="s">
        <v>829</v>
      </c>
      <c r="N7797" t="s">
        <v>829</v>
      </c>
      <c r="O7797" t="s">
        <v>829</v>
      </c>
      <c r="P7797" t="s">
        <v>829</v>
      </c>
      <c r="Q7797" t="s">
        <v>829</v>
      </c>
      <c r="R7797" t="s">
        <v>829</v>
      </c>
      <c r="S7797">
        <v>45910199</v>
      </c>
      <c r="T7797" t="s">
        <v>829</v>
      </c>
      <c r="U7797" t="s">
        <v>829</v>
      </c>
      <c r="V7797" t="s">
        <v>834</v>
      </c>
    </row>
    <row r="7798" spans="1:22" x14ac:dyDescent="0.3">
      <c r="A7798">
        <v>202122</v>
      </c>
      <c r="B7798" t="s">
        <v>820</v>
      </c>
      <c r="C7798" t="s">
        <v>821</v>
      </c>
      <c r="D7798" t="s">
        <v>822</v>
      </c>
      <c r="E7798" t="s">
        <v>823</v>
      </c>
      <c r="F7798" t="s">
        <v>848</v>
      </c>
      <c r="G7798" t="s">
        <v>849</v>
      </c>
      <c r="H7798" t="s">
        <v>1032</v>
      </c>
      <c r="I7798">
        <v>812</v>
      </c>
      <c r="J7798" t="s">
        <v>1033</v>
      </c>
      <c r="K7798" t="s">
        <v>842</v>
      </c>
      <c r="L7798" t="s">
        <v>238</v>
      </c>
      <c r="M7798" t="s">
        <v>829</v>
      </c>
      <c r="N7798" t="s">
        <v>829</v>
      </c>
      <c r="O7798" t="s">
        <v>829</v>
      </c>
      <c r="P7798" t="s">
        <v>829</v>
      </c>
      <c r="Q7798" t="s">
        <v>829</v>
      </c>
      <c r="R7798" t="s">
        <v>829</v>
      </c>
      <c r="S7798">
        <v>399806</v>
      </c>
      <c r="T7798">
        <v>0</v>
      </c>
      <c r="U7798">
        <v>399806</v>
      </c>
      <c r="V7798">
        <v>16</v>
      </c>
    </row>
    <row r="7799" spans="1:22" x14ac:dyDescent="0.3">
      <c r="A7799">
        <v>202223</v>
      </c>
      <c r="B7799" t="s">
        <v>820</v>
      </c>
      <c r="C7799" t="s">
        <v>821</v>
      </c>
      <c r="D7799" t="s">
        <v>822</v>
      </c>
      <c r="E7799" t="s">
        <v>823</v>
      </c>
      <c r="F7799" t="s">
        <v>848</v>
      </c>
      <c r="G7799" t="s">
        <v>849</v>
      </c>
      <c r="H7799" t="s">
        <v>1032</v>
      </c>
      <c r="I7799">
        <v>812</v>
      </c>
      <c r="J7799" t="s">
        <v>1033</v>
      </c>
      <c r="K7799" t="s">
        <v>842</v>
      </c>
      <c r="L7799" t="s">
        <v>238</v>
      </c>
      <c r="M7799" t="s">
        <v>829</v>
      </c>
      <c r="N7799" t="s">
        <v>829</v>
      </c>
      <c r="O7799" t="s">
        <v>829</v>
      </c>
      <c r="P7799" t="s">
        <v>829</v>
      </c>
      <c r="Q7799" t="s">
        <v>829</v>
      </c>
      <c r="R7799" t="s">
        <v>829</v>
      </c>
      <c r="S7799">
        <v>526199</v>
      </c>
      <c r="T7799">
        <v>0</v>
      </c>
      <c r="U7799">
        <v>526199</v>
      </c>
      <c r="V7799">
        <v>21</v>
      </c>
    </row>
    <row r="7800" spans="1:22" x14ac:dyDescent="0.3">
      <c r="A7800">
        <v>202324</v>
      </c>
      <c r="B7800" t="s">
        <v>820</v>
      </c>
      <c r="C7800" t="s">
        <v>821</v>
      </c>
      <c r="D7800" t="s">
        <v>822</v>
      </c>
      <c r="E7800" t="s">
        <v>823</v>
      </c>
      <c r="F7800" t="s">
        <v>848</v>
      </c>
      <c r="G7800" t="s">
        <v>849</v>
      </c>
      <c r="H7800" t="s">
        <v>1032</v>
      </c>
      <c r="I7800">
        <v>812</v>
      </c>
      <c r="J7800" t="s">
        <v>1033</v>
      </c>
      <c r="K7800" t="s">
        <v>842</v>
      </c>
      <c r="L7800" t="s">
        <v>238</v>
      </c>
      <c r="M7800" t="s">
        <v>829</v>
      </c>
      <c r="N7800" t="s">
        <v>829</v>
      </c>
      <c r="O7800" t="s">
        <v>829</v>
      </c>
      <c r="P7800" t="s">
        <v>829</v>
      </c>
      <c r="Q7800" t="s">
        <v>829</v>
      </c>
      <c r="R7800" t="s">
        <v>829</v>
      </c>
      <c r="S7800">
        <v>431158</v>
      </c>
      <c r="T7800">
        <v>0</v>
      </c>
      <c r="U7800">
        <v>431158</v>
      </c>
      <c r="V7800">
        <v>17</v>
      </c>
    </row>
    <row r="7801" spans="1:22" x14ac:dyDescent="0.3">
      <c r="A7801">
        <v>202122</v>
      </c>
      <c r="B7801" t="s">
        <v>820</v>
      </c>
      <c r="C7801" t="s">
        <v>821</v>
      </c>
      <c r="D7801" t="s">
        <v>822</v>
      </c>
      <c r="E7801" t="s">
        <v>823</v>
      </c>
      <c r="F7801" t="s">
        <v>848</v>
      </c>
      <c r="G7801" t="s">
        <v>849</v>
      </c>
      <c r="H7801" t="s">
        <v>1032</v>
      </c>
      <c r="I7801">
        <v>812</v>
      </c>
      <c r="J7801" t="s">
        <v>1033</v>
      </c>
      <c r="K7801" t="s">
        <v>842</v>
      </c>
      <c r="L7801" t="s">
        <v>240</v>
      </c>
      <c r="M7801" t="s">
        <v>829</v>
      </c>
      <c r="N7801" t="s">
        <v>829</v>
      </c>
      <c r="O7801" t="s">
        <v>829</v>
      </c>
      <c r="P7801" t="s">
        <v>829</v>
      </c>
      <c r="Q7801" t="s">
        <v>829</v>
      </c>
      <c r="R7801" t="s">
        <v>829</v>
      </c>
      <c r="S7801">
        <v>491254</v>
      </c>
      <c r="T7801">
        <v>0</v>
      </c>
      <c r="U7801">
        <v>491254</v>
      </c>
      <c r="V7801">
        <v>19</v>
      </c>
    </row>
    <row r="7802" spans="1:22" x14ac:dyDescent="0.3">
      <c r="A7802">
        <v>202223</v>
      </c>
      <c r="B7802" t="s">
        <v>820</v>
      </c>
      <c r="C7802" t="s">
        <v>821</v>
      </c>
      <c r="D7802" t="s">
        <v>822</v>
      </c>
      <c r="E7802" t="s">
        <v>823</v>
      </c>
      <c r="F7802" t="s">
        <v>848</v>
      </c>
      <c r="G7802" t="s">
        <v>849</v>
      </c>
      <c r="H7802" t="s">
        <v>1032</v>
      </c>
      <c r="I7802">
        <v>812</v>
      </c>
      <c r="J7802" t="s">
        <v>1033</v>
      </c>
      <c r="K7802" t="s">
        <v>842</v>
      </c>
      <c r="L7802" t="s">
        <v>240</v>
      </c>
      <c r="M7802" t="s">
        <v>829</v>
      </c>
      <c r="N7802" t="s">
        <v>829</v>
      </c>
      <c r="O7802" t="s">
        <v>829</v>
      </c>
      <c r="P7802" t="s">
        <v>829</v>
      </c>
      <c r="Q7802" t="s">
        <v>829</v>
      </c>
      <c r="R7802" t="s">
        <v>829</v>
      </c>
      <c r="S7802">
        <v>768921</v>
      </c>
      <c r="T7802">
        <v>0</v>
      </c>
      <c r="U7802">
        <v>768921</v>
      </c>
      <c r="V7802">
        <v>30</v>
      </c>
    </row>
    <row r="7803" spans="1:22" x14ac:dyDescent="0.3">
      <c r="A7803">
        <v>202324</v>
      </c>
      <c r="B7803" t="s">
        <v>820</v>
      </c>
      <c r="C7803" t="s">
        <v>821</v>
      </c>
      <c r="D7803" t="s">
        <v>822</v>
      </c>
      <c r="E7803" t="s">
        <v>823</v>
      </c>
      <c r="F7803" t="s">
        <v>848</v>
      </c>
      <c r="G7803" t="s">
        <v>849</v>
      </c>
      <c r="H7803" t="s">
        <v>1032</v>
      </c>
      <c r="I7803">
        <v>812</v>
      </c>
      <c r="J7803" t="s">
        <v>1033</v>
      </c>
      <c r="K7803" t="s">
        <v>842</v>
      </c>
      <c r="L7803" t="s">
        <v>240</v>
      </c>
      <c r="M7803" t="s">
        <v>829</v>
      </c>
      <c r="N7803" t="s">
        <v>829</v>
      </c>
      <c r="O7803" t="s">
        <v>829</v>
      </c>
      <c r="P7803" t="s">
        <v>829</v>
      </c>
      <c r="Q7803" t="s">
        <v>829</v>
      </c>
      <c r="R7803" t="s">
        <v>829</v>
      </c>
      <c r="S7803">
        <v>888300</v>
      </c>
      <c r="T7803">
        <v>0</v>
      </c>
      <c r="U7803">
        <v>888300</v>
      </c>
      <c r="V7803">
        <v>35</v>
      </c>
    </row>
    <row r="7804" spans="1:22" x14ac:dyDescent="0.3">
      <c r="A7804">
        <v>202122</v>
      </c>
      <c r="B7804" t="s">
        <v>820</v>
      </c>
      <c r="C7804" t="s">
        <v>821</v>
      </c>
      <c r="D7804" t="s">
        <v>822</v>
      </c>
      <c r="E7804" t="s">
        <v>823</v>
      </c>
      <c r="F7804" t="s">
        <v>848</v>
      </c>
      <c r="G7804" t="s">
        <v>849</v>
      </c>
      <c r="H7804" t="s">
        <v>1032</v>
      </c>
      <c r="I7804">
        <v>812</v>
      </c>
      <c r="J7804" t="s">
        <v>1033</v>
      </c>
      <c r="K7804" t="s">
        <v>842</v>
      </c>
      <c r="L7804" t="s">
        <v>843</v>
      </c>
      <c r="M7804" t="s">
        <v>829</v>
      </c>
      <c r="N7804" t="s">
        <v>829</v>
      </c>
      <c r="O7804" t="s">
        <v>829</v>
      </c>
      <c r="P7804" t="s">
        <v>829</v>
      </c>
      <c r="Q7804" t="s">
        <v>829</v>
      </c>
      <c r="R7804" t="s">
        <v>829</v>
      </c>
      <c r="S7804">
        <v>85259</v>
      </c>
      <c r="T7804">
        <v>11000</v>
      </c>
      <c r="U7804">
        <v>74259</v>
      </c>
      <c r="V7804">
        <v>3</v>
      </c>
    </row>
    <row r="7805" spans="1:22" x14ac:dyDescent="0.3">
      <c r="A7805">
        <v>202223</v>
      </c>
      <c r="B7805" t="s">
        <v>820</v>
      </c>
      <c r="C7805" t="s">
        <v>821</v>
      </c>
      <c r="D7805" t="s">
        <v>822</v>
      </c>
      <c r="E7805" t="s">
        <v>823</v>
      </c>
      <c r="F7805" t="s">
        <v>848</v>
      </c>
      <c r="G7805" t="s">
        <v>849</v>
      </c>
      <c r="H7805" t="s">
        <v>1032</v>
      </c>
      <c r="I7805">
        <v>812</v>
      </c>
      <c r="J7805" t="s">
        <v>1033</v>
      </c>
      <c r="K7805" t="s">
        <v>842</v>
      </c>
      <c r="L7805" t="s">
        <v>843</v>
      </c>
      <c r="M7805" t="s">
        <v>829</v>
      </c>
      <c r="N7805" t="s">
        <v>829</v>
      </c>
      <c r="O7805" t="s">
        <v>829</v>
      </c>
      <c r="P7805" t="s">
        <v>829</v>
      </c>
      <c r="Q7805" t="s">
        <v>829</v>
      </c>
      <c r="R7805" t="s">
        <v>829</v>
      </c>
      <c r="S7805">
        <v>111443</v>
      </c>
      <c r="T7805">
        <v>35565</v>
      </c>
      <c r="U7805">
        <v>75878</v>
      </c>
      <c r="V7805">
        <v>3</v>
      </c>
    </row>
    <row r="7806" spans="1:22" x14ac:dyDescent="0.3">
      <c r="A7806">
        <v>202324</v>
      </c>
      <c r="B7806" t="s">
        <v>820</v>
      </c>
      <c r="C7806" t="s">
        <v>821</v>
      </c>
      <c r="D7806" t="s">
        <v>822</v>
      </c>
      <c r="E7806" t="s">
        <v>823</v>
      </c>
      <c r="F7806" t="s">
        <v>848</v>
      </c>
      <c r="G7806" t="s">
        <v>849</v>
      </c>
      <c r="H7806" t="s">
        <v>1032</v>
      </c>
      <c r="I7806">
        <v>812</v>
      </c>
      <c r="J7806" t="s">
        <v>1033</v>
      </c>
      <c r="K7806" t="s">
        <v>842</v>
      </c>
      <c r="L7806" t="s">
        <v>843</v>
      </c>
      <c r="M7806" t="s">
        <v>829</v>
      </c>
      <c r="N7806" t="s">
        <v>829</v>
      </c>
      <c r="O7806" t="s">
        <v>829</v>
      </c>
      <c r="P7806" t="s">
        <v>829</v>
      </c>
      <c r="Q7806" t="s">
        <v>829</v>
      </c>
      <c r="R7806" t="s">
        <v>829</v>
      </c>
      <c r="S7806">
        <v>334171</v>
      </c>
      <c r="T7806">
        <v>62696</v>
      </c>
      <c r="U7806">
        <v>271475</v>
      </c>
      <c r="V7806">
        <v>11</v>
      </c>
    </row>
    <row r="7807" spans="1:22" x14ac:dyDescent="0.3">
      <c r="A7807">
        <v>202122</v>
      </c>
      <c r="B7807" t="s">
        <v>820</v>
      </c>
      <c r="C7807" t="s">
        <v>821</v>
      </c>
      <c r="D7807" t="s">
        <v>822</v>
      </c>
      <c r="E7807" t="s">
        <v>823</v>
      </c>
      <c r="F7807" t="s">
        <v>848</v>
      </c>
      <c r="G7807" t="s">
        <v>849</v>
      </c>
      <c r="H7807" t="s">
        <v>1032</v>
      </c>
      <c r="I7807">
        <v>812</v>
      </c>
      <c r="J7807" t="s">
        <v>1033</v>
      </c>
      <c r="K7807" t="s">
        <v>842</v>
      </c>
      <c r="L7807" t="s">
        <v>249</v>
      </c>
      <c r="M7807">
        <v>0</v>
      </c>
      <c r="N7807">
        <v>111382</v>
      </c>
      <c r="O7807">
        <v>278456</v>
      </c>
      <c r="P7807">
        <v>1843588</v>
      </c>
      <c r="Q7807">
        <v>72399</v>
      </c>
      <c r="R7807" t="s">
        <v>829</v>
      </c>
      <c r="S7807">
        <v>2305825</v>
      </c>
      <c r="T7807">
        <v>839</v>
      </c>
      <c r="U7807">
        <v>2304986</v>
      </c>
      <c r="V7807">
        <v>91</v>
      </c>
    </row>
    <row r="7808" spans="1:22" x14ac:dyDescent="0.3">
      <c r="A7808">
        <v>202223</v>
      </c>
      <c r="B7808" t="s">
        <v>820</v>
      </c>
      <c r="C7808" t="s">
        <v>821</v>
      </c>
      <c r="D7808" t="s">
        <v>822</v>
      </c>
      <c r="E7808" t="s">
        <v>823</v>
      </c>
      <c r="F7808" t="s">
        <v>848</v>
      </c>
      <c r="G7808" t="s">
        <v>849</v>
      </c>
      <c r="H7808" t="s">
        <v>1032</v>
      </c>
      <c r="I7808">
        <v>812</v>
      </c>
      <c r="J7808" t="s">
        <v>1033</v>
      </c>
      <c r="K7808" t="s">
        <v>842</v>
      </c>
      <c r="L7808" t="s">
        <v>249</v>
      </c>
      <c r="M7808">
        <v>0</v>
      </c>
      <c r="N7808">
        <v>146955</v>
      </c>
      <c r="O7808">
        <v>367388</v>
      </c>
      <c r="P7808">
        <v>2336585</v>
      </c>
      <c r="Q7808">
        <v>95521</v>
      </c>
      <c r="R7808" t="s">
        <v>829</v>
      </c>
      <c r="S7808">
        <v>2946449</v>
      </c>
      <c r="T7808">
        <v>0</v>
      </c>
      <c r="U7808">
        <v>2946449</v>
      </c>
      <c r="V7808">
        <v>115</v>
      </c>
    </row>
    <row r="7809" spans="1:22" x14ac:dyDescent="0.3">
      <c r="A7809">
        <v>202324</v>
      </c>
      <c r="B7809" t="s">
        <v>820</v>
      </c>
      <c r="C7809" t="s">
        <v>821</v>
      </c>
      <c r="D7809" t="s">
        <v>822</v>
      </c>
      <c r="E7809" t="s">
        <v>823</v>
      </c>
      <c r="F7809" t="s">
        <v>848</v>
      </c>
      <c r="G7809" t="s">
        <v>849</v>
      </c>
      <c r="H7809" t="s">
        <v>1032</v>
      </c>
      <c r="I7809">
        <v>812</v>
      </c>
      <c r="J7809" t="s">
        <v>1033</v>
      </c>
      <c r="K7809" t="s">
        <v>842</v>
      </c>
      <c r="L7809" t="s">
        <v>249</v>
      </c>
      <c r="M7809">
        <v>0</v>
      </c>
      <c r="N7809">
        <v>294437</v>
      </c>
      <c r="O7809">
        <v>433906</v>
      </c>
      <c r="P7809">
        <v>2580193</v>
      </c>
      <c r="Q7809">
        <v>170463</v>
      </c>
      <c r="R7809" t="s">
        <v>829</v>
      </c>
      <c r="S7809">
        <v>3478999</v>
      </c>
      <c r="T7809">
        <v>0</v>
      </c>
      <c r="U7809">
        <v>3478999</v>
      </c>
      <c r="V7809">
        <v>136</v>
      </c>
    </row>
    <row r="7810" spans="1:22" x14ac:dyDescent="0.3">
      <c r="A7810">
        <v>202122</v>
      </c>
      <c r="B7810" t="s">
        <v>820</v>
      </c>
      <c r="C7810" t="s">
        <v>821</v>
      </c>
      <c r="D7810" t="s">
        <v>822</v>
      </c>
      <c r="E7810" t="s">
        <v>823</v>
      </c>
      <c r="F7810" t="s">
        <v>848</v>
      </c>
      <c r="G7810" t="s">
        <v>849</v>
      </c>
      <c r="H7810" t="s">
        <v>1032</v>
      </c>
      <c r="I7810">
        <v>812</v>
      </c>
      <c r="J7810" t="s">
        <v>1033</v>
      </c>
      <c r="K7810" t="s">
        <v>842</v>
      </c>
      <c r="L7810" t="s">
        <v>844</v>
      </c>
      <c r="M7810">
        <v>0</v>
      </c>
      <c r="N7810">
        <v>135663</v>
      </c>
      <c r="O7810">
        <v>264479</v>
      </c>
      <c r="P7810">
        <v>0</v>
      </c>
      <c r="Q7810">
        <v>60503</v>
      </c>
      <c r="R7810" t="s">
        <v>829</v>
      </c>
      <c r="S7810">
        <v>460645</v>
      </c>
      <c r="T7810">
        <v>82212</v>
      </c>
      <c r="U7810">
        <v>378433</v>
      </c>
      <c r="V7810">
        <v>15</v>
      </c>
    </row>
    <row r="7811" spans="1:22" x14ac:dyDescent="0.3">
      <c r="A7811">
        <v>202223</v>
      </c>
      <c r="B7811" t="s">
        <v>820</v>
      </c>
      <c r="C7811" t="s">
        <v>821</v>
      </c>
      <c r="D7811" t="s">
        <v>822</v>
      </c>
      <c r="E7811" t="s">
        <v>823</v>
      </c>
      <c r="F7811" t="s">
        <v>848</v>
      </c>
      <c r="G7811" t="s">
        <v>849</v>
      </c>
      <c r="H7811" t="s">
        <v>1032</v>
      </c>
      <c r="I7811">
        <v>812</v>
      </c>
      <c r="J7811" t="s">
        <v>1033</v>
      </c>
      <c r="K7811" t="s">
        <v>842</v>
      </c>
      <c r="L7811" t="s">
        <v>844</v>
      </c>
      <c r="M7811">
        <v>0</v>
      </c>
      <c r="N7811">
        <v>66666</v>
      </c>
      <c r="O7811">
        <v>337132</v>
      </c>
      <c r="P7811">
        <v>0</v>
      </c>
      <c r="Q7811">
        <v>0</v>
      </c>
      <c r="R7811" t="s">
        <v>829</v>
      </c>
      <c r="S7811">
        <v>403798</v>
      </c>
      <c r="T7811">
        <v>46000</v>
      </c>
      <c r="U7811">
        <v>357798</v>
      </c>
      <c r="V7811">
        <v>14</v>
      </c>
    </row>
    <row r="7812" spans="1:22" x14ac:dyDescent="0.3">
      <c r="A7812">
        <v>202324</v>
      </c>
      <c r="B7812" t="s">
        <v>820</v>
      </c>
      <c r="C7812" t="s">
        <v>821</v>
      </c>
      <c r="D7812" t="s">
        <v>822</v>
      </c>
      <c r="E7812" t="s">
        <v>823</v>
      </c>
      <c r="F7812" t="s">
        <v>848</v>
      </c>
      <c r="G7812" t="s">
        <v>849</v>
      </c>
      <c r="H7812" t="s">
        <v>1032</v>
      </c>
      <c r="I7812">
        <v>812</v>
      </c>
      <c r="J7812" t="s">
        <v>1033</v>
      </c>
      <c r="K7812" t="s">
        <v>842</v>
      </c>
      <c r="L7812" t="s">
        <v>844</v>
      </c>
      <c r="M7812">
        <v>0</v>
      </c>
      <c r="N7812">
        <v>59583</v>
      </c>
      <c r="O7812">
        <v>352220</v>
      </c>
      <c r="P7812">
        <v>0</v>
      </c>
      <c r="Q7812">
        <v>81115</v>
      </c>
      <c r="R7812" t="s">
        <v>829</v>
      </c>
      <c r="S7812">
        <v>492918</v>
      </c>
      <c r="T7812">
        <v>41295</v>
      </c>
      <c r="U7812">
        <v>451623</v>
      </c>
      <c r="V7812">
        <v>18</v>
      </c>
    </row>
    <row r="7813" spans="1:22" x14ac:dyDescent="0.3">
      <c r="A7813">
        <v>202122</v>
      </c>
      <c r="B7813" t="s">
        <v>820</v>
      </c>
      <c r="C7813" t="s">
        <v>821</v>
      </c>
      <c r="D7813" t="s">
        <v>822</v>
      </c>
      <c r="E7813" t="s">
        <v>823</v>
      </c>
      <c r="F7813" t="s">
        <v>848</v>
      </c>
      <c r="G7813" t="s">
        <v>849</v>
      </c>
      <c r="H7813" t="s">
        <v>1032</v>
      </c>
      <c r="I7813">
        <v>812</v>
      </c>
      <c r="J7813" t="s">
        <v>1033</v>
      </c>
      <c r="K7813" t="s">
        <v>842</v>
      </c>
      <c r="L7813" t="s">
        <v>251</v>
      </c>
      <c r="M7813" t="s">
        <v>829</v>
      </c>
      <c r="N7813" t="s">
        <v>829</v>
      </c>
      <c r="O7813">
        <v>0</v>
      </c>
      <c r="P7813">
        <v>111382</v>
      </c>
      <c r="Q7813">
        <v>0</v>
      </c>
      <c r="R7813">
        <v>22054</v>
      </c>
      <c r="S7813">
        <v>133436</v>
      </c>
      <c r="T7813">
        <v>0</v>
      </c>
      <c r="U7813">
        <v>133436</v>
      </c>
      <c r="V7813">
        <v>5</v>
      </c>
    </row>
    <row r="7814" spans="1:22" x14ac:dyDescent="0.3">
      <c r="A7814">
        <v>202223</v>
      </c>
      <c r="B7814" t="s">
        <v>820</v>
      </c>
      <c r="C7814" t="s">
        <v>821</v>
      </c>
      <c r="D7814" t="s">
        <v>822</v>
      </c>
      <c r="E7814" t="s">
        <v>823</v>
      </c>
      <c r="F7814" t="s">
        <v>848</v>
      </c>
      <c r="G7814" t="s">
        <v>849</v>
      </c>
      <c r="H7814" t="s">
        <v>1032</v>
      </c>
      <c r="I7814">
        <v>812</v>
      </c>
      <c r="J7814" t="s">
        <v>1033</v>
      </c>
      <c r="K7814" t="s">
        <v>842</v>
      </c>
      <c r="L7814" t="s">
        <v>251</v>
      </c>
      <c r="M7814" t="s">
        <v>829</v>
      </c>
      <c r="N7814" t="s">
        <v>829</v>
      </c>
      <c r="O7814">
        <v>0</v>
      </c>
      <c r="P7814">
        <v>7721</v>
      </c>
      <c r="Q7814">
        <v>0</v>
      </c>
      <c r="R7814">
        <v>139234</v>
      </c>
      <c r="S7814">
        <v>146955</v>
      </c>
      <c r="T7814">
        <v>0</v>
      </c>
      <c r="U7814">
        <v>146955</v>
      </c>
      <c r="V7814">
        <v>6</v>
      </c>
    </row>
    <row r="7815" spans="1:22" x14ac:dyDescent="0.3">
      <c r="A7815">
        <v>202324</v>
      </c>
      <c r="B7815" t="s">
        <v>820</v>
      </c>
      <c r="C7815" t="s">
        <v>821</v>
      </c>
      <c r="D7815" t="s">
        <v>822</v>
      </c>
      <c r="E7815" t="s">
        <v>823</v>
      </c>
      <c r="F7815" t="s">
        <v>848</v>
      </c>
      <c r="G7815" t="s">
        <v>849</v>
      </c>
      <c r="H7815" t="s">
        <v>1032</v>
      </c>
      <c r="I7815">
        <v>812</v>
      </c>
      <c r="J7815" t="s">
        <v>1033</v>
      </c>
      <c r="K7815" t="s">
        <v>842</v>
      </c>
      <c r="L7815" t="s">
        <v>251</v>
      </c>
      <c r="M7815" t="s">
        <v>829</v>
      </c>
      <c r="N7815" t="s">
        <v>829</v>
      </c>
      <c r="O7815">
        <v>0</v>
      </c>
      <c r="P7815">
        <v>178211</v>
      </c>
      <c r="Q7815">
        <v>0</v>
      </c>
      <c r="R7815">
        <v>217994</v>
      </c>
      <c r="S7815">
        <v>396205</v>
      </c>
      <c r="T7815">
        <v>0</v>
      </c>
      <c r="U7815">
        <v>396205</v>
      </c>
      <c r="V7815">
        <v>16</v>
      </c>
    </row>
    <row r="7816" spans="1:22" x14ac:dyDescent="0.3">
      <c r="A7816">
        <v>202122</v>
      </c>
      <c r="B7816" t="s">
        <v>820</v>
      </c>
      <c r="C7816" t="s">
        <v>821</v>
      </c>
      <c r="D7816" t="s">
        <v>822</v>
      </c>
      <c r="E7816" t="s">
        <v>823</v>
      </c>
      <c r="F7816" t="s">
        <v>848</v>
      </c>
      <c r="G7816" t="s">
        <v>849</v>
      </c>
      <c r="H7816" t="s">
        <v>1032</v>
      </c>
      <c r="I7816">
        <v>812</v>
      </c>
      <c r="J7816" t="s">
        <v>1033</v>
      </c>
      <c r="K7816" t="s">
        <v>842</v>
      </c>
      <c r="L7816" t="s">
        <v>253</v>
      </c>
      <c r="M7816" t="s">
        <v>829</v>
      </c>
      <c r="N7816" t="s">
        <v>829</v>
      </c>
      <c r="O7816">
        <v>0</v>
      </c>
      <c r="P7816">
        <v>8435</v>
      </c>
      <c r="Q7816">
        <v>0</v>
      </c>
      <c r="R7816">
        <v>3675</v>
      </c>
      <c r="S7816">
        <v>12110</v>
      </c>
      <c r="T7816">
        <v>0</v>
      </c>
      <c r="U7816">
        <v>12110</v>
      </c>
      <c r="V7816">
        <v>0</v>
      </c>
    </row>
    <row r="7817" spans="1:22" x14ac:dyDescent="0.3">
      <c r="A7817">
        <v>202223</v>
      </c>
      <c r="B7817" t="s">
        <v>820</v>
      </c>
      <c r="C7817" t="s">
        <v>821</v>
      </c>
      <c r="D7817" t="s">
        <v>822</v>
      </c>
      <c r="E7817" t="s">
        <v>823</v>
      </c>
      <c r="F7817" t="s">
        <v>848</v>
      </c>
      <c r="G7817" t="s">
        <v>849</v>
      </c>
      <c r="H7817" t="s">
        <v>1032</v>
      </c>
      <c r="I7817">
        <v>812</v>
      </c>
      <c r="J7817" t="s">
        <v>1033</v>
      </c>
      <c r="K7817" t="s">
        <v>842</v>
      </c>
      <c r="L7817" t="s">
        <v>253</v>
      </c>
      <c r="M7817" t="s">
        <v>829</v>
      </c>
      <c r="N7817" t="s">
        <v>829</v>
      </c>
      <c r="O7817">
        <v>0</v>
      </c>
      <c r="P7817">
        <v>3089</v>
      </c>
      <c r="Q7817">
        <v>0</v>
      </c>
      <c r="R7817">
        <v>55694</v>
      </c>
      <c r="S7817">
        <v>58782</v>
      </c>
      <c r="T7817">
        <v>0</v>
      </c>
      <c r="U7817">
        <v>58782</v>
      </c>
      <c r="V7817">
        <v>2</v>
      </c>
    </row>
    <row r="7818" spans="1:22" x14ac:dyDescent="0.3">
      <c r="A7818">
        <v>202324</v>
      </c>
      <c r="B7818" t="s">
        <v>820</v>
      </c>
      <c r="C7818" t="s">
        <v>821</v>
      </c>
      <c r="D7818" t="s">
        <v>822</v>
      </c>
      <c r="E7818" t="s">
        <v>823</v>
      </c>
      <c r="F7818" t="s">
        <v>848</v>
      </c>
      <c r="G7818" t="s">
        <v>849</v>
      </c>
      <c r="H7818" t="s">
        <v>1032</v>
      </c>
      <c r="I7818">
        <v>812</v>
      </c>
      <c r="J7818" t="s">
        <v>1033</v>
      </c>
      <c r="K7818" t="s">
        <v>842</v>
      </c>
      <c r="L7818" t="s">
        <v>253</v>
      </c>
      <c r="M7818" t="s">
        <v>829</v>
      </c>
      <c r="N7818" t="s">
        <v>829</v>
      </c>
      <c r="O7818">
        <v>0</v>
      </c>
      <c r="P7818">
        <v>46491</v>
      </c>
      <c r="Q7818">
        <v>0</v>
      </c>
      <c r="R7818">
        <v>91504</v>
      </c>
      <c r="S7818">
        <v>137995</v>
      </c>
      <c r="T7818">
        <v>0</v>
      </c>
      <c r="U7818">
        <v>137995</v>
      </c>
      <c r="V7818">
        <v>5</v>
      </c>
    </row>
    <row r="7819" spans="1:22" x14ac:dyDescent="0.3">
      <c r="A7819">
        <v>202122</v>
      </c>
      <c r="B7819" t="s">
        <v>820</v>
      </c>
      <c r="C7819" t="s">
        <v>821</v>
      </c>
      <c r="D7819" t="s">
        <v>822</v>
      </c>
      <c r="E7819" t="s">
        <v>823</v>
      </c>
      <c r="F7819" t="s">
        <v>848</v>
      </c>
      <c r="G7819" t="s">
        <v>849</v>
      </c>
      <c r="H7819" t="s">
        <v>1032</v>
      </c>
      <c r="I7819">
        <v>812</v>
      </c>
      <c r="J7819" t="s">
        <v>1033</v>
      </c>
      <c r="K7819" t="s">
        <v>842</v>
      </c>
      <c r="L7819" t="s">
        <v>845</v>
      </c>
      <c r="M7819" t="s">
        <v>829</v>
      </c>
      <c r="N7819" t="s">
        <v>829</v>
      </c>
      <c r="O7819">
        <v>0</v>
      </c>
      <c r="P7819">
        <v>0</v>
      </c>
      <c r="Q7819">
        <v>0</v>
      </c>
      <c r="R7819">
        <v>31931</v>
      </c>
      <c r="S7819">
        <v>31931</v>
      </c>
      <c r="T7819">
        <v>31931</v>
      </c>
      <c r="U7819">
        <v>0</v>
      </c>
      <c r="V7819">
        <v>0</v>
      </c>
    </row>
    <row r="7820" spans="1:22" x14ac:dyDescent="0.3">
      <c r="A7820">
        <v>202223</v>
      </c>
      <c r="B7820" t="s">
        <v>820</v>
      </c>
      <c r="C7820" t="s">
        <v>821</v>
      </c>
      <c r="D7820" t="s">
        <v>822</v>
      </c>
      <c r="E7820" t="s">
        <v>823</v>
      </c>
      <c r="F7820" t="s">
        <v>848</v>
      </c>
      <c r="G7820" t="s">
        <v>849</v>
      </c>
      <c r="H7820" t="s">
        <v>1032</v>
      </c>
      <c r="I7820">
        <v>812</v>
      </c>
      <c r="J7820" t="s">
        <v>1033</v>
      </c>
      <c r="K7820" t="s">
        <v>842</v>
      </c>
      <c r="L7820" t="s">
        <v>845</v>
      </c>
      <c r="M7820" t="s">
        <v>829</v>
      </c>
      <c r="N7820" t="s">
        <v>829</v>
      </c>
      <c r="O7820">
        <v>0</v>
      </c>
      <c r="P7820">
        <v>0</v>
      </c>
      <c r="Q7820">
        <v>0</v>
      </c>
      <c r="R7820">
        <v>0</v>
      </c>
      <c r="S7820">
        <v>0</v>
      </c>
      <c r="T7820">
        <v>0</v>
      </c>
      <c r="U7820">
        <v>0</v>
      </c>
      <c r="V7820">
        <v>0</v>
      </c>
    </row>
    <row r="7821" spans="1:22" x14ac:dyDescent="0.3">
      <c r="A7821">
        <v>202324</v>
      </c>
      <c r="B7821" t="s">
        <v>820</v>
      </c>
      <c r="C7821" t="s">
        <v>821</v>
      </c>
      <c r="D7821" t="s">
        <v>822</v>
      </c>
      <c r="E7821" t="s">
        <v>823</v>
      </c>
      <c r="F7821" t="s">
        <v>848</v>
      </c>
      <c r="G7821" t="s">
        <v>849</v>
      </c>
      <c r="H7821" t="s">
        <v>1032</v>
      </c>
      <c r="I7821">
        <v>812</v>
      </c>
      <c r="J7821" t="s">
        <v>1033</v>
      </c>
      <c r="K7821" t="s">
        <v>842</v>
      </c>
      <c r="L7821" t="s">
        <v>845</v>
      </c>
      <c r="M7821" t="s">
        <v>829</v>
      </c>
      <c r="N7821" t="s">
        <v>829</v>
      </c>
      <c r="O7821">
        <v>0</v>
      </c>
      <c r="P7821">
        <v>0</v>
      </c>
      <c r="Q7821">
        <v>0</v>
      </c>
      <c r="R7821">
        <v>0</v>
      </c>
      <c r="S7821">
        <v>0</v>
      </c>
      <c r="T7821">
        <v>0</v>
      </c>
      <c r="U7821">
        <v>0</v>
      </c>
      <c r="V7821">
        <v>0</v>
      </c>
    </row>
    <row r="7822" spans="1:22" x14ac:dyDescent="0.3">
      <c r="A7822">
        <v>202122</v>
      </c>
      <c r="B7822" t="s">
        <v>820</v>
      </c>
      <c r="C7822" t="s">
        <v>821</v>
      </c>
      <c r="D7822" t="s">
        <v>822</v>
      </c>
      <c r="E7822" t="s">
        <v>823</v>
      </c>
      <c r="F7822" t="s">
        <v>848</v>
      </c>
      <c r="G7822" t="s">
        <v>849</v>
      </c>
      <c r="H7822" t="s">
        <v>1034</v>
      </c>
      <c r="I7822">
        <v>813</v>
      </c>
      <c r="J7822" t="s">
        <v>1035</v>
      </c>
      <c r="K7822" t="s">
        <v>828</v>
      </c>
      <c r="L7822" t="s">
        <v>336</v>
      </c>
      <c r="M7822">
        <v>0</v>
      </c>
      <c r="N7822">
        <v>0</v>
      </c>
      <c r="O7822">
        <v>0</v>
      </c>
      <c r="P7822">
        <v>3307948</v>
      </c>
      <c r="Q7822">
        <v>88842</v>
      </c>
      <c r="R7822" t="s">
        <v>829</v>
      </c>
      <c r="S7822">
        <v>3396790</v>
      </c>
      <c r="T7822" t="s">
        <v>829</v>
      </c>
      <c r="U7822">
        <v>3396790</v>
      </c>
      <c r="V7822">
        <v>253</v>
      </c>
    </row>
    <row r="7823" spans="1:22" x14ac:dyDescent="0.3">
      <c r="A7823">
        <v>202223</v>
      </c>
      <c r="B7823" t="s">
        <v>820</v>
      </c>
      <c r="C7823" t="s">
        <v>821</v>
      </c>
      <c r="D7823" t="s">
        <v>822</v>
      </c>
      <c r="E7823" t="s">
        <v>823</v>
      </c>
      <c r="F7823" t="s">
        <v>848</v>
      </c>
      <c r="G7823" t="s">
        <v>849</v>
      </c>
      <c r="H7823" t="s">
        <v>1034</v>
      </c>
      <c r="I7823">
        <v>813</v>
      </c>
      <c r="J7823" t="s">
        <v>1035</v>
      </c>
      <c r="K7823" t="s">
        <v>828</v>
      </c>
      <c r="L7823" t="s">
        <v>336</v>
      </c>
      <c r="M7823">
        <v>0</v>
      </c>
      <c r="N7823">
        <v>0</v>
      </c>
      <c r="O7823">
        <v>0</v>
      </c>
      <c r="P7823">
        <v>3487030</v>
      </c>
      <c r="Q7823">
        <v>0</v>
      </c>
      <c r="R7823" t="s">
        <v>829</v>
      </c>
      <c r="S7823">
        <v>3487030</v>
      </c>
      <c r="T7823" t="s">
        <v>829</v>
      </c>
      <c r="U7823">
        <v>3487030</v>
      </c>
      <c r="V7823">
        <v>261</v>
      </c>
    </row>
    <row r="7824" spans="1:22" x14ac:dyDescent="0.3">
      <c r="A7824">
        <v>202324</v>
      </c>
      <c r="B7824" t="s">
        <v>820</v>
      </c>
      <c r="C7824" t="s">
        <v>821</v>
      </c>
      <c r="D7824" t="s">
        <v>822</v>
      </c>
      <c r="E7824" t="s">
        <v>823</v>
      </c>
      <c r="F7824" t="s">
        <v>848</v>
      </c>
      <c r="G7824" t="s">
        <v>849</v>
      </c>
      <c r="H7824" t="s">
        <v>1034</v>
      </c>
      <c r="I7824">
        <v>813</v>
      </c>
      <c r="J7824" t="s">
        <v>1035</v>
      </c>
      <c r="K7824" t="s">
        <v>828</v>
      </c>
      <c r="L7824" t="s">
        <v>336</v>
      </c>
      <c r="M7824">
        <v>0</v>
      </c>
      <c r="N7824">
        <v>0</v>
      </c>
      <c r="O7824">
        <v>0</v>
      </c>
      <c r="P7824">
        <v>3740350</v>
      </c>
      <c r="Q7824">
        <v>0</v>
      </c>
      <c r="R7824" t="s">
        <v>829</v>
      </c>
      <c r="S7824">
        <v>3740350</v>
      </c>
      <c r="T7824" t="s">
        <v>829</v>
      </c>
      <c r="U7824">
        <v>3740350</v>
      </c>
      <c r="V7824">
        <v>281</v>
      </c>
    </row>
    <row r="7825" spans="1:22" x14ac:dyDescent="0.3">
      <c r="A7825">
        <v>202122</v>
      </c>
      <c r="B7825" t="s">
        <v>820</v>
      </c>
      <c r="C7825" t="s">
        <v>821</v>
      </c>
      <c r="D7825" t="s">
        <v>822</v>
      </c>
      <c r="E7825" t="s">
        <v>823</v>
      </c>
      <c r="F7825" t="s">
        <v>848</v>
      </c>
      <c r="G7825" t="s">
        <v>849</v>
      </c>
      <c r="H7825" t="s">
        <v>1034</v>
      </c>
      <c r="I7825">
        <v>813</v>
      </c>
      <c r="J7825" t="s">
        <v>1035</v>
      </c>
      <c r="K7825" t="s">
        <v>828</v>
      </c>
      <c r="L7825" t="s">
        <v>235</v>
      </c>
      <c r="M7825" t="s">
        <v>829</v>
      </c>
      <c r="N7825">
        <v>145020</v>
      </c>
      <c r="O7825">
        <v>44370</v>
      </c>
      <c r="P7825" t="s">
        <v>829</v>
      </c>
      <c r="Q7825" t="s">
        <v>829</v>
      </c>
      <c r="R7825" t="s">
        <v>829</v>
      </c>
      <c r="S7825">
        <v>189390</v>
      </c>
      <c r="T7825">
        <v>0</v>
      </c>
      <c r="U7825">
        <v>189390</v>
      </c>
      <c r="V7825">
        <v>14</v>
      </c>
    </row>
    <row r="7826" spans="1:22" x14ac:dyDescent="0.3">
      <c r="A7826">
        <v>202223</v>
      </c>
      <c r="B7826" t="s">
        <v>820</v>
      </c>
      <c r="C7826" t="s">
        <v>821</v>
      </c>
      <c r="D7826" t="s">
        <v>822</v>
      </c>
      <c r="E7826" t="s">
        <v>823</v>
      </c>
      <c r="F7826" t="s">
        <v>848</v>
      </c>
      <c r="G7826" t="s">
        <v>849</v>
      </c>
      <c r="H7826" t="s">
        <v>1034</v>
      </c>
      <c r="I7826">
        <v>813</v>
      </c>
      <c r="J7826" t="s">
        <v>1035</v>
      </c>
      <c r="K7826" t="s">
        <v>828</v>
      </c>
      <c r="L7826" t="s">
        <v>235</v>
      </c>
      <c r="M7826" t="s">
        <v>829</v>
      </c>
      <c r="N7826">
        <v>144207</v>
      </c>
      <c r="O7826">
        <v>45536</v>
      </c>
      <c r="P7826" t="s">
        <v>829</v>
      </c>
      <c r="Q7826" t="s">
        <v>829</v>
      </c>
      <c r="R7826" t="s">
        <v>829</v>
      </c>
      <c r="S7826">
        <v>189743</v>
      </c>
      <c r="T7826">
        <v>0</v>
      </c>
      <c r="U7826">
        <v>189743</v>
      </c>
      <c r="V7826">
        <v>14</v>
      </c>
    </row>
    <row r="7827" spans="1:22" x14ac:dyDescent="0.3">
      <c r="A7827">
        <v>202324</v>
      </c>
      <c r="B7827" t="s">
        <v>820</v>
      </c>
      <c r="C7827" t="s">
        <v>821</v>
      </c>
      <c r="D7827" t="s">
        <v>822</v>
      </c>
      <c r="E7827" t="s">
        <v>823</v>
      </c>
      <c r="F7827" t="s">
        <v>848</v>
      </c>
      <c r="G7827" t="s">
        <v>849</v>
      </c>
      <c r="H7827" t="s">
        <v>1034</v>
      </c>
      <c r="I7827">
        <v>813</v>
      </c>
      <c r="J7827" t="s">
        <v>1035</v>
      </c>
      <c r="K7827" t="s">
        <v>828</v>
      </c>
      <c r="L7827" t="s">
        <v>235</v>
      </c>
      <c r="M7827" t="s">
        <v>829</v>
      </c>
      <c r="N7827">
        <v>139370</v>
      </c>
      <c r="O7827">
        <v>46223</v>
      </c>
      <c r="P7827" t="s">
        <v>829</v>
      </c>
      <c r="Q7827" t="s">
        <v>829</v>
      </c>
      <c r="R7827" t="s">
        <v>829</v>
      </c>
      <c r="S7827">
        <v>185593</v>
      </c>
      <c r="T7827">
        <v>0</v>
      </c>
      <c r="U7827">
        <v>185593</v>
      </c>
      <c r="V7827">
        <v>14</v>
      </c>
    </row>
    <row r="7828" spans="1:22" x14ac:dyDescent="0.3">
      <c r="A7828">
        <v>202122</v>
      </c>
      <c r="B7828" t="s">
        <v>820</v>
      </c>
      <c r="C7828" t="s">
        <v>821</v>
      </c>
      <c r="D7828" t="s">
        <v>822</v>
      </c>
      <c r="E7828" t="s">
        <v>823</v>
      </c>
      <c r="F7828" t="s">
        <v>848</v>
      </c>
      <c r="G7828" t="s">
        <v>849</v>
      </c>
      <c r="H7828" t="s">
        <v>1034</v>
      </c>
      <c r="I7828">
        <v>813</v>
      </c>
      <c r="J7828" t="s">
        <v>1035</v>
      </c>
      <c r="K7828" t="s">
        <v>828</v>
      </c>
      <c r="L7828" t="s">
        <v>534</v>
      </c>
      <c r="M7828">
        <v>0</v>
      </c>
      <c r="N7828">
        <v>2920675</v>
      </c>
      <c r="O7828">
        <v>1112593</v>
      </c>
      <c r="P7828">
        <v>0</v>
      </c>
      <c r="Q7828">
        <v>0</v>
      </c>
      <c r="R7828" t="s">
        <v>829</v>
      </c>
      <c r="S7828">
        <v>4033269</v>
      </c>
      <c r="T7828">
        <v>1317</v>
      </c>
      <c r="U7828">
        <v>4031951</v>
      </c>
      <c r="V7828">
        <v>103</v>
      </c>
    </row>
    <row r="7829" spans="1:22" x14ac:dyDescent="0.3">
      <c r="A7829">
        <v>202223</v>
      </c>
      <c r="B7829" t="s">
        <v>820</v>
      </c>
      <c r="C7829" t="s">
        <v>821</v>
      </c>
      <c r="D7829" t="s">
        <v>822</v>
      </c>
      <c r="E7829" t="s">
        <v>823</v>
      </c>
      <c r="F7829" t="s">
        <v>848</v>
      </c>
      <c r="G7829" t="s">
        <v>849</v>
      </c>
      <c r="H7829" t="s">
        <v>1034</v>
      </c>
      <c r="I7829">
        <v>813</v>
      </c>
      <c r="J7829" t="s">
        <v>1035</v>
      </c>
      <c r="K7829" t="s">
        <v>828</v>
      </c>
      <c r="L7829" t="s">
        <v>534</v>
      </c>
      <c r="M7829">
        <v>0</v>
      </c>
      <c r="N7829">
        <v>3617083</v>
      </c>
      <c r="O7829">
        <v>1414302</v>
      </c>
      <c r="P7829">
        <v>0</v>
      </c>
      <c r="Q7829">
        <v>0</v>
      </c>
      <c r="R7829" t="s">
        <v>829</v>
      </c>
      <c r="S7829">
        <v>5031385</v>
      </c>
      <c r="T7829">
        <v>5974</v>
      </c>
      <c r="U7829">
        <v>5025411</v>
      </c>
      <c r="V7829">
        <v>129</v>
      </c>
    </row>
    <row r="7830" spans="1:22" x14ac:dyDescent="0.3">
      <c r="A7830">
        <v>202324</v>
      </c>
      <c r="B7830" t="s">
        <v>820</v>
      </c>
      <c r="C7830" t="s">
        <v>821</v>
      </c>
      <c r="D7830" t="s">
        <v>822</v>
      </c>
      <c r="E7830" t="s">
        <v>823</v>
      </c>
      <c r="F7830" t="s">
        <v>848</v>
      </c>
      <c r="G7830" t="s">
        <v>849</v>
      </c>
      <c r="H7830" t="s">
        <v>1034</v>
      </c>
      <c r="I7830">
        <v>813</v>
      </c>
      <c r="J7830" t="s">
        <v>1035</v>
      </c>
      <c r="K7830" t="s">
        <v>828</v>
      </c>
      <c r="L7830" t="s">
        <v>534</v>
      </c>
      <c r="M7830">
        <v>0</v>
      </c>
      <c r="N7830">
        <v>4125301</v>
      </c>
      <c r="O7830">
        <v>1684982</v>
      </c>
      <c r="P7830">
        <v>0</v>
      </c>
      <c r="Q7830">
        <v>0</v>
      </c>
      <c r="R7830" t="s">
        <v>829</v>
      </c>
      <c r="S7830">
        <v>5810283</v>
      </c>
      <c r="T7830">
        <v>24315</v>
      </c>
      <c r="U7830">
        <v>5785968</v>
      </c>
      <c r="V7830">
        <v>155</v>
      </c>
    </row>
    <row r="7831" spans="1:22" x14ac:dyDescent="0.3">
      <c r="A7831">
        <v>202122</v>
      </c>
      <c r="B7831" t="s">
        <v>820</v>
      </c>
      <c r="C7831" t="s">
        <v>821</v>
      </c>
      <c r="D7831" t="s">
        <v>822</v>
      </c>
      <c r="E7831" t="s">
        <v>823</v>
      </c>
      <c r="F7831" t="s">
        <v>848</v>
      </c>
      <c r="G7831" t="s">
        <v>849</v>
      </c>
      <c r="H7831" t="s">
        <v>1034</v>
      </c>
      <c r="I7831">
        <v>813</v>
      </c>
      <c r="J7831" t="s">
        <v>1035</v>
      </c>
      <c r="K7831" t="s">
        <v>828</v>
      </c>
      <c r="L7831" t="s">
        <v>603</v>
      </c>
      <c r="M7831" t="s">
        <v>829</v>
      </c>
      <c r="N7831" t="s">
        <v>829</v>
      </c>
      <c r="O7831" t="s">
        <v>829</v>
      </c>
      <c r="P7831">
        <v>0</v>
      </c>
      <c r="Q7831">
        <v>0</v>
      </c>
      <c r="R7831">
        <v>0</v>
      </c>
      <c r="S7831">
        <v>0</v>
      </c>
      <c r="T7831">
        <v>0</v>
      </c>
      <c r="U7831">
        <v>0</v>
      </c>
      <c r="V7831">
        <v>0</v>
      </c>
    </row>
    <row r="7832" spans="1:22" x14ac:dyDescent="0.3">
      <c r="A7832">
        <v>202223</v>
      </c>
      <c r="B7832" t="s">
        <v>820</v>
      </c>
      <c r="C7832" t="s">
        <v>821</v>
      </c>
      <c r="D7832" t="s">
        <v>822</v>
      </c>
      <c r="E7832" t="s">
        <v>823</v>
      </c>
      <c r="F7832" t="s">
        <v>848</v>
      </c>
      <c r="G7832" t="s">
        <v>849</v>
      </c>
      <c r="H7832" t="s">
        <v>1034</v>
      </c>
      <c r="I7832">
        <v>813</v>
      </c>
      <c r="J7832" t="s">
        <v>1035</v>
      </c>
      <c r="K7832" t="s">
        <v>828</v>
      </c>
      <c r="L7832" t="s">
        <v>603</v>
      </c>
      <c r="M7832" t="s">
        <v>829</v>
      </c>
      <c r="N7832" t="s">
        <v>829</v>
      </c>
      <c r="O7832" t="s">
        <v>829</v>
      </c>
      <c r="P7832">
        <v>0</v>
      </c>
      <c r="Q7832">
        <v>0</v>
      </c>
      <c r="R7832">
        <v>0</v>
      </c>
      <c r="S7832">
        <v>0</v>
      </c>
      <c r="T7832">
        <v>0</v>
      </c>
      <c r="U7832">
        <v>0</v>
      </c>
      <c r="V7832">
        <v>0</v>
      </c>
    </row>
    <row r="7833" spans="1:22" x14ac:dyDescent="0.3">
      <c r="A7833">
        <v>202324</v>
      </c>
      <c r="B7833" t="s">
        <v>820</v>
      </c>
      <c r="C7833" t="s">
        <v>821</v>
      </c>
      <c r="D7833" t="s">
        <v>822</v>
      </c>
      <c r="E7833" t="s">
        <v>823</v>
      </c>
      <c r="F7833" t="s">
        <v>848</v>
      </c>
      <c r="G7833" t="s">
        <v>849</v>
      </c>
      <c r="H7833" t="s">
        <v>1034</v>
      </c>
      <c r="I7833">
        <v>813</v>
      </c>
      <c r="J7833" t="s">
        <v>1035</v>
      </c>
      <c r="K7833" t="s">
        <v>828</v>
      </c>
      <c r="L7833" t="s">
        <v>603</v>
      </c>
      <c r="M7833" t="s">
        <v>829</v>
      </c>
      <c r="N7833" t="s">
        <v>829</v>
      </c>
      <c r="O7833" t="s">
        <v>829</v>
      </c>
      <c r="P7833">
        <v>0</v>
      </c>
      <c r="Q7833">
        <v>0</v>
      </c>
      <c r="R7833">
        <v>0</v>
      </c>
      <c r="S7833">
        <v>0</v>
      </c>
      <c r="T7833">
        <v>0</v>
      </c>
      <c r="U7833">
        <v>0</v>
      </c>
      <c r="V7833">
        <v>0</v>
      </c>
    </row>
    <row r="7834" spans="1:22" x14ac:dyDescent="0.3">
      <c r="A7834">
        <v>202122</v>
      </c>
      <c r="B7834" t="s">
        <v>820</v>
      </c>
      <c r="C7834" t="s">
        <v>821</v>
      </c>
      <c r="D7834" t="s">
        <v>822</v>
      </c>
      <c r="E7834" t="s">
        <v>823</v>
      </c>
      <c r="F7834" t="s">
        <v>848</v>
      </c>
      <c r="G7834" t="s">
        <v>849</v>
      </c>
      <c r="H7834" t="s">
        <v>1034</v>
      </c>
      <c r="I7834">
        <v>813</v>
      </c>
      <c r="J7834" t="s">
        <v>1035</v>
      </c>
      <c r="K7834" t="s">
        <v>828</v>
      </c>
      <c r="L7834" t="s">
        <v>606</v>
      </c>
      <c r="M7834">
        <v>0</v>
      </c>
      <c r="N7834">
        <v>0</v>
      </c>
      <c r="O7834">
        <v>0</v>
      </c>
      <c r="P7834">
        <v>0</v>
      </c>
      <c r="Q7834">
        <v>0</v>
      </c>
      <c r="R7834">
        <v>0</v>
      </c>
      <c r="S7834">
        <v>0</v>
      </c>
      <c r="T7834">
        <v>0</v>
      </c>
      <c r="U7834">
        <v>0</v>
      </c>
      <c r="V7834">
        <v>0</v>
      </c>
    </row>
    <row r="7835" spans="1:22" x14ac:dyDescent="0.3">
      <c r="A7835">
        <v>202223</v>
      </c>
      <c r="B7835" t="s">
        <v>820</v>
      </c>
      <c r="C7835" t="s">
        <v>821</v>
      </c>
      <c r="D7835" t="s">
        <v>822</v>
      </c>
      <c r="E7835" t="s">
        <v>823</v>
      </c>
      <c r="F7835" t="s">
        <v>848</v>
      </c>
      <c r="G7835" t="s">
        <v>849</v>
      </c>
      <c r="H7835" t="s">
        <v>1034</v>
      </c>
      <c r="I7835">
        <v>813</v>
      </c>
      <c r="J7835" t="s">
        <v>1035</v>
      </c>
      <c r="K7835" t="s">
        <v>828</v>
      </c>
      <c r="L7835" t="s">
        <v>606</v>
      </c>
      <c r="M7835">
        <v>0</v>
      </c>
      <c r="N7835">
        <v>0</v>
      </c>
      <c r="O7835">
        <v>0</v>
      </c>
      <c r="P7835">
        <v>0</v>
      </c>
      <c r="Q7835">
        <v>0</v>
      </c>
      <c r="R7835">
        <v>0</v>
      </c>
      <c r="S7835">
        <v>0</v>
      </c>
      <c r="T7835">
        <v>0</v>
      </c>
      <c r="U7835">
        <v>0</v>
      </c>
      <c r="V7835">
        <v>0</v>
      </c>
    </row>
    <row r="7836" spans="1:22" x14ac:dyDescent="0.3">
      <c r="A7836">
        <v>202324</v>
      </c>
      <c r="B7836" t="s">
        <v>820</v>
      </c>
      <c r="C7836" t="s">
        <v>821</v>
      </c>
      <c r="D7836" t="s">
        <v>822</v>
      </c>
      <c r="E7836" t="s">
        <v>823</v>
      </c>
      <c r="F7836" t="s">
        <v>848</v>
      </c>
      <c r="G7836" t="s">
        <v>849</v>
      </c>
      <c r="H7836" t="s">
        <v>1034</v>
      </c>
      <c r="I7836">
        <v>813</v>
      </c>
      <c r="J7836" t="s">
        <v>1035</v>
      </c>
      <c r="K7836" t="s">
        <v>828</v>
      </c>
      <c r="L7836" t="s">
        <v>606</v>
      </c>
      <c r="M7836">
        <v>0</v>
      </c>
      <c r="N7836">
        <v>0</v>
      </c>
      <c r="O7836">
        <v>0</v>
      </c>
      <c r="P7836">
        <v>0</v>
      </c>
      <c r="Q7836">
        <v>0</v>
      </c>
      <c r="R7836">
        <v>0</v>
      </c>
      <c r="S7836">
        <v>0</v>
      </c>
      <c r="T7836">
        <v>0</v>
      </c>
      <c r="U7836">
        <v>0</v>
      </c>
      <c r="V7836">
        <v>0</v>
      </c>
    </row>
    <row r="7837" spans="1:22" x14ac:dyDescent="0.3">
      <c r="A7837">
        <v>202122</v>
      </c>
      <c r="B7837" t="s">
        <v>820</v>
      </c>
      <c r="C7837" t="s">
        <v>821</v>
      </c>
      <c r="D7837" t="s">
        <v>822</v>
      </c>
      <c r="E7837" t="s">
        <v>823</v>
      </c>
      <c r="F7837" t="s">
        <v>848</v>
      </c>
      <c r="G7837" t="s">
        <v>849</v>
      </c>
      <c r="H7837" t="s">
        <v>1034</v>
      </c>
      <c r="I7837">
        <v>813</v>
      </c>
      <c r="J7837" t="s">
        <v>1035</v>
      </c>
      <c r="K7837" t="s">
        <v>828</v>
      </c>
      <c r="L7837" t="s">
        <v>609</v>
      </c>
      <c r="M7837" t="s">
        <v>829</v>
      </c>
      <c r="N7837" t="s">
        <v>829</v>
      </c>
      <c r="O7837" t="s">
        <v>829</v>
      </c>
      <c r="P7837" t="s">
        <v>829</v>
      </c>
      <c r="Q7837">
        <v>0</v>
      </c>
      <c r="R7837" t="s">
        <v>829</v>
      </c>
      <c r="S7837">
        <v>0</v>
      </c>
      <c r="T7837">
        <v>0</v>
      </c>
      <c r="U7837">
        <v>0</v>
      </c>
      <c r="V7837">
        <v>0</v>
      </c>
    </row>
    <row r="7838" spans="1:22" x14ac:dyDescent="0.3">
      <c r="A7838">
        <v>202223</v>
      </c>
      <c r="B7838" t="s">
        <v>820</v>
      </c>
      <c r="C7838" t="s">
        <v>821</v>
      </c>
      <c r="D7838" t="s">
        <v>822</v>
      </c>
      <c r="E7838" t="s">
        <v>823</v>
      </c>
      <c r="F7838" t="s">
        <v>848</v>
      </c>
      <c r="G7838" t="s">
        <v>849</v>
      </c>
      <c r="H7838" t="s">
        <v>1034</v>
      </c>
      <c r="I7838">
        <v>813</v>
      </c>
      <c r="J7838" t="s">
        <v>1035</v>
      </c>
      <c r="K7838" t="s">
        <v>828</v>
      </c>
      <c r="L7838" t="s">
        <v>609</v>
      </c>
      <c r="M7838" t="s">
        <v>829</v>
      </c>
      <c r="N7838" t="s">
        <v>829</v>
      </c>
      <c r="O7838" t="s">
        <v>829</v>
      </c>
      <c r="P7838" t="s">
        <v>829</v>
      </c>
      <c r="Q7838">
        <v>0</v>
      </c>
      <c r="R7838" t="s">
        <v>829</v>
      </c>
      <c r="S7838">
        <v>0</v>
      </c>
      <c r="T7838">
        <v>0</v>
      </c>
      <c r="U7838">
        <v>0</v>
      </c>
      <c r="V7838">
        <v>0</v>
      </c>
    </row>
    <row r="7839" spans="1:22" x14ac:dyDescent="0.3">
      <c r="A7839">
        <v>202122</v>
      </c>
      <c r="B7839" t="s">
        <v>820</v>
      </c>
      <c r="C7839" t="s">
        <v>821</v>
      </c>
      <c r="D7839" t="s">
        <v>822</v>
      </c>
      <c r="E7839" t="s">
        <v>823</v>
      </c>
      <c r="F7839" t="s">
        <v>848</v>
      </c>
      <c r="G7839" t="s">
        <v>849</v>
      </c>
      <c r="H7839" t="s">
        <v>1034</v>
      </c>
      <c r="I7839">
        <v>813</v>
      </c>
      <c r="J7839" t="s">
        <v>1035</v>
      </c>
      <c r="K7839" t="s">
        <v>828</v>
      </c>
      <c r="L7839" t="s">
        <v>830</v>
      </c>
      <c r="M7839">
        <v>0</v>
      </c>
      <c r="N7839">
        <v>0</v>
      </c>
      <c r="O7839">
        <v>0</v>
      </c>
      <c r="P7839">
        <v>0</v>
      </c>
      <c r="Q7839">
        <v>0</v>
      </c>
      <c r="R7839">
        <v>0</v>
      </c>
      <c r="S7839">
        <v>0</v>
      </c>
      <c r="T7839">
        <v>0</v>
      </c>
      <c r="U7839">
        <v>0</v>
      </c>
      <c r="V7839">
        <v>0</v>
      </c>
    </row>
    <row r="7840" spans="1:22" x14ac:dyDescent="0.3">
      <c r="A7840">
        <v>202223</v>
      </c>
      <c r="B7840" t="s">
        <v>820</v>
      </c>
      <c r="C7840" t="s">
        <v>821</v>
      </c>
      <c r="D7840" t="s">
        <v>822</v>
      </c>
      <c r="E7840" t="s">
        <v>823</v>
      </c>
      <c r="F7840" t="s">
        <v>848</v>
      </c>
      <c r="G7840" t="s">
        <v>849</v>
      </c>
      <c r="H7840" t="s">
        <v>1034</v>
      </c>
      <c r="I7840">
        <v>813</v>
      </c>
      <c r="J7840" t="s">
        <v>1035</v>
      </c>
      <c r="K7840" t="s">
        <v>828</v>
      </c>
      <c r="L7840" t="s">
        <v>830</v>
      </c>
      <c r="M7840">
        <v>0</v>
      </c>
      <c r="N7840">
        <v>0</v>
      </c>
      <c r="O7840">
        <v>0</v>
      </c>
      <c r="P7840">
        <v>0</v>
      </c>
      <c r="Q7840">
        <v>0</v>
      </c>
      <c r="R7840">
        <v>0</v>
      </c>
      <c r="S7840">
        <v>0</v>
      </c>
      <c r="T7840">
        <v>0</v>
      </c>
      <c r="U7840">
        <v>0</v>
      </c>
      <c r="V7840">
        <v>0</v>
      </c>
    </row>
    <row r="7841" spans="1:22" x14ac:dyDescent="0.3">
      <c r="A7841">
        <v>202324</v>
      </c>
      <c r="B7841" t="s">
        <v>820</v>
      </c>
      <c r="C7841" t="s">
        <v>821</v>
      </c>
      <c r="D7841" t="s">
        <v>822</v>
      </c>
      <c r="E7841" t="s">
        <v>823</v>
      </c>
      <c r="F7841" t="s">
        <v>848</v>
      </c>
      <c r="G7841" t="s">
        <v>849</v>
      </c>
      <c r="H7841" t="s">
        <v>1034</v>
      </c>
      <c r="I7841">
        <v>813</v>
      </c>
      <c r="J7841" t="s">
        <v>1035</v>
      </c>
      <c r="K7841" t="s">
        <v>828</v>
      </c>
      <c r="L7841" t="s">
        <v>830</v>
      </c>
      <c r="M7841">
        <v>0</v>
      </c>
      <c r="N7841">
        <v>0</v>
      </c>
      <c r="O7841">
        <v>0</v>
      </c>
      <c r="P7841">
        <v>0</v>
      </c>
      <c r="Q7841">
        <v>0</v>
      </c>
      <c r="R7841">
        <v>0</v>
      </c>
      <c r="S7841">
        <v>0</v>
      </c>
      <c r="T7841">
        <v>0</v>
      </c>
      <c r="U7841">
        <v>0</v>
      </c>
      <c r="V7841">
        <v>0</v>
      </c>
    </row>
    <row r="7842" spans="1:22" x14ac:dyDescent="0.3">
      <c r="A7842">
        <v>202122</v>
      </c>
      <c r="B7842" t="s">
        <v>820</v>
      </c>
      <c r="C7842" t="s">
        <v>821</v>
      </c>
      <c r="D7842" t="s">
        <v>822</v>
      </c>
      <c r="E7842" t="s">
        <v>823</v>
      </c>
      <c r="F7842" t="s">
        <v>848</v>
      </c>
      <c r="G7842" t="s">
        <v>849</v>
      </c>
      <c r="H7842" t="s">
        <v>1034</v>
      </c>
      <c r="I7842">
        <v>813</v>
      </c>
      <c r="J7842" t="s">
        <v>1035</v>
      </c>
      <c r="K7842" t="s">
        <v>828</v>
      </c>
      <c r="L7842" t="s">
        <v>537</v>
      </c>
      <c r="M7842">
        <v>0</v>
      </c>
      <c r="N7842">
        <v>325676</v>
      </c>
      <c r="O7842">
        <v>977028</v>
      </c>
      <c r="P7842">
        <v>0</v>
      </c>
      <c r="Q7842">
        <v>0</v>
      </c>
      <c r="R7842">
        <v>0</v>
      </c>
      <c r="S7842">
        <v>1302704</v>
      </c>
      <c r="T7842">
        <v>0</v>
      </c>
      <c r="U7842">
        <v>1302704</v>
      </c>
      <c r="V7842">
        <v>33</v>
      </c>
    </row>
    <row r="7843" spans="1:22" x14ac:dyDescent="0.3">
      <c r="A7843">
        <v>202223</v>
      </c>
      <c r="B7843" t="s">
        <v>820</v>
      </c>
      <c r="C7843" t="s">
        <v>821</v>
      </c>
      <c r="D7843" t="s">
        <v>822</v>
      </c>
      <c r="E7843" t="s">
        <v>823</v>
      </c>
      <c r="F7843" t="s">
        <v>848</v>
      </c>
      <c r="G7843" t="s">
        <v>849</v>
      </c>
      <c r="H7843" t="s">
        <v>1034</v>
      </c>
      <c r="I7843">
        <v>813</v>
      </c>
      <c r="J7843" t="s">
        <v>1035</v>
      </c>
      <c r="K7843" t="s">
        <v>828</v>
      </c>
      <c r="L7843" t="s">
        <v>537</v>
      </c>
      <c r="M7843">
        <v>0</v>
      </c>
      <c r="N7843">
        <v>1376957</v>
      </c>
      <c r="O7843">
        <v>538399</v>
      </c>
      <c r="P7843">
        <v>0</v>
      </c>
      <c r="Q7843">
        <v>0</v>
      </c>
      <c r="R7843">
        <v>0</v>
      </c>
      <c r="S7843">
        <v>1915355</v>
      </c>
      <c r="T7843">
        <v>2566</v>
      </c>
      <c r="U7843">
        <v>1912789</v>
      </c>
      <c r="V7843">
        <v>49</v>
      </c>
    </row>
    <row r="7844" spans="1:22" x14ac:dyDescent="0.3">
      <c r="A7844">
        <v>202324</v>
      </c>
      <c r="B7844" t="s">
        <v>820</v>
      </c>
      <c r="C7844" t="s">
        <v>821</v>
      </c>
      <c r="D7844" t="s">
        <v>822</v>
      </c>
      <c r="E7844" t="s">
        <v>823</v>
      </c>
      <c r="F7844" t="s">
        <v>848</v>
      </c>
      <c r="G7844" t="s">
        <v>849</v>
      </c>
      <c r="H7844" t="s">
        <v>1034</v>
      </c>
      <c r="I7844">
        <v>813</v>
      </c>
      <c r="J7844" t="s">
        <v>1035</v>
      </c>
      <c r="K7844" t="s">
        <v>828</v>
      </c>
      <c r="L7844" t="s">
        <v>537</v>
      </c>
      <c r="M7844">
        <v>0</v>
      </c>
      <c r="N7844">
        <v>2341882</v>
      </c>
      <c r="O7844">
        <v>956543</v>
      </c>
      <c r="P7844">
        <v>0</v>
      </c>
      <c r="Q7844">
        <v>0</v>
      </c>
      <c r="R7844">
        <v>0</v>
      </c>
      <c r="S7844">
        <v>3298425</v>
      </c>
      <c r="T7844">
        <v>10094</v>
      </c>
      <c r="U7844">
        <v>3288331</v>
      </c>
      <c r="V7844">
        <v>88</v>
      </c>
    </row>
    <row r="7845" spans="1:22" x14ac:dyDescent="0.3">
      <c r="A7845">
        <v>202122</v>
      </c>
      <c r="B7845" t="s">
        <v>820</v>
      </c>
      <c r="C7845" t="s">
        <v>821</v>
      </c>
      <c r="D7845" t="s">
        <v>822</v>
      </c>
      <c r="E7845" t="s">
        <v>823</v>
      </c>
      <c r="F7845" t="s">
        <v>848</v>
      </c>
      <c r="G7845" t="s">
        <v>849</v>
      </c>
      <c r="H7845" t="s">
        <v>1034</v>
      </c>
      <c r="I7845">
        <v>813</v>
      </c>
      <c r="J7845" t="s">
        <v>1035</v>
      </c>
      <c r="K7845" t="s">
        <v>828</v>
      </c>
      <c r="L7845" t="s">
        <v>572</v>
      </c>
      <c r="M7845">
        <v>0</v>
      </c>
      <c r="N7845">
        <v>0</v>
      </c>
      <c r="O7845">
        <v>0</v>
      </c>
      <c r="P7845">
        <v>6186932</v>
      </c>
      <c r="Q7845">
        <v>0</v>
      </c>
      <c r="R7845">
        <v>0</v>
      </c>
      <c r="S7845">
        <v>6186932</v>
      </c>
      <c r="T7845">
        <v>0</v>
      </c>
      <c r="U7845">
        <v>6186932</v>
      </c>
      <c r="V7845">
        <v>158</v>
      </c>
    </row>
    <row r="7846" spans="1:22" x14ac:dyDescent="0.3">
      <c r="A7846">
        <v>202223</v>
      </c>
      <c r="B7846" t="s">
        <v>820</v>
      </c>
      <c r="C7846" t="s">
        <v>821</v>
      </c>
      <c r="D7846" t="s">
        <v>822</v>
      </c>
      <c r="E7846" t="s">
        <v>823</v>
      </c>
      <c r="F7846" t="s">
        <v>848</v>
      </c>
      <c r="G7846" t="s">
        <v>849</v>
      </c>
      <c r="H7846" t="s">
        <v>1034</v>
      </c>
      <c r="I7846">
        <v>813</v>
      </c>
      <c r="J7846" t="s">
        <v>1035</v>
      </c>
      <c r="K7846" t="s">
        <v>828</v>
      </c>
      <c r="L7846" t="s">
        <v>572</v>
      </c>
      <c r="M7846">
        <v>0</v>
      </c>
      <c r="N7846">
        <v>0</v>
      </c>
      <c r="O7846">
        <v>0</v>
      </c>
      <c r="P7846">
        <v>0</v>
      </c>
      <c r="Q7846">
        <v>7216499</v>
      </c>
      <c r="R7846">
        <v>0</v>
      </c>
      <c r="S7846">
        <v>7216499</v>
      </c>
      <c r="T7846">
        <v>112641</v>
      </c>
      <c r="U7846">
        <v>7103858</v>
      </c>
      <c r="V7846">
        <v>183</v>
      </c>
    </row>
    <row r="7847" spans="1:22" x14ac:dyDescent="0.3">
      <c r="A7847">
        <v>202324</v>
      </c>
      <c r="B7847" t="s">
        <v>820</v>
      </c>
      <c r="C7847" t="s">
        <v>821</v>
      </c>
      <c r="D7847" t="s">
        <v>822</v>
      </c>
      <c r="E7847" t="s">
        <v>823</v>
      </c>
      <c r="F7847" t="s">
        <v>848</v>
      </c>
      <c r="G7847" t="s">
        <v>849</v>
      </c>
      <c r="H7847" t="s">
        <v>1034</v>
      </c>
      <c r="I7847">
        <v>813</v>
      </c>
      <c r="J7847" t="s">
        <v>1035</v>
      </c>
      <c r="K7847" t="s">
        <v>828</v>
      </c>
      <c r="L7847" t="s">
        <v>572</v>
      </c>
      <c r="M7847">
        <v>0</v>
      </c>
      <c r="N7847">
        <v>0</v>
      </c>
      <c r="O7847">
        <v>0</v>
      </c>
      <c r="P7847">
        <v>0</v>
      </c>
      <c r="Q7847">
        <v>7913913</v>
      </c>
      <c r="R7847">
        <v>0</v>
      </c>
      <c r="S7847">
        <v>7913913</v>
      </c>
      <c r="T7847">
        <v>44216</v>
      </c>
      <c r="U7847">
        <v>7869697</v>
      </c>
      <c r="V7847">
        <v>211</v>
      </c>
    </row>
    <row r="7848" spans="1:22" x14ac:dyDescent="0.3">
      <c r="A7848">
        <v>202122</v>
      </c>
      <c r="B7848" t="s">
        <v>820</v>
      </c>
      <c r="C7848" t="s">
        <v>821</v>
      </c>
      <c r="D7848" t="s">
        <v>822</v>
      </c>
      <c r="E7848" t="s">
        <v>823</v>
      </c>
      <c r="F7848" t="s">
        <v>848</v>
      </c>
      <c r="G7848" t="s">
        <v>849</v>
      </c>
      <c r="H7848" t="s">
        <v>1034</v>
      </c>
      <c r="I7848">
        <v>813</v>
      </c>
      <c r="J7848" t="s">
        <v>1035</v>
      </c>
      <c r="K7848" t="s">
        <v>828</v>
      </c>
      <c r="L7848" t="s">
        <v>539</v>
      </c>
      <c r="M7848">
        <v>0</v>
      </c>
      <c r="N7848">
        <v>0</v>
      </c>
      <c r="O7848">
        <v>0</v>
      </c>
      <c r="P7848" t="s">
        <v>829</v>
      </c>
      <c r="Q7848" t="s">
        <v>829</v>
      </c>
      <c r="R7848" t="s">
        <v>829</v>
      </c>
      <c r="S7848">
        <v>0</v>
      </c>
      <c r="T7848">
        <v>0</v>
      </c>
      <c r="U7848">
        <v>0</v>
      </c>
      <c r="V7848">
        <v>0</v>
      </c>
    </row>
    <row r="7849" spans="1:22" x14ac:dyDescent="0.3">
      <c r="A7849">
        <v>202223</v>
      </c>
      <c r="B7849" t="s">
        <v>820</v>
      </c>
      <c r="C7849" t="s">
        <v>821</v>
      </c>
      <c r="D7849" t="s">
        <v>822</v>
      </c>
      <c r="E7849" t="s">
        <v>823</v>
      </c>
      <c r="F7849" t="s">
        <v>848</v>
      </c>
      <c r="G7849" t="s">
        <v>849</v>
      </c>
      <c r="H7849" t="s">
        <v>1034</v>
      </c>
      <c r="I7849">
        <v>813</v>
      </c>
      <c r="J7849" t="s">
        <v>1035</v>
      </c>
      <c r="K7849" t="s">
        <v>828</v>
      </c>
      <c r="L7849" t="s">
        <v>539</v>
      </c>
      <c r="M7849">
        <v>0</v>
      </c>
      <c r="N7849">
        <v>0</v>
      </c>
      <c r="O7849">
        <v>0</v>
      </c>
      <c r="P7849" t="s">
        <v>829</v>
      </c>
      <c r="Q7849" t="s">
        <v>829</v>
      </c>
      <c r="R7849" t="s">
        <v>829</v>
      </c>
      <c r="S7849">
        <v>0</v>
      </c>
      <c r="T7849">
        <v>0</v>
      </c>
      <c r="U7849">
        <v>0</v>
      </c>
      <c r="V7849">
        <v>0</v>
      </c>
    </row>
    <row r="7850" spans="1:22" x14ac:dyDescent="0.3">
      <c r="A7850">
        <v>202324</v>
      </c>
      <c r="B7850" t="s">
        <v>820</v>
      </c>
      <c r="C7850" t="s">
        <v>821</v>
      </c>
      <c r="D7850" t="s">
        <v>822</v>
      </c>
      <c r="E7850" t="s">
        <v>823</v>
      </c>
      <c r="F7850" t="s">
        <v>848</v>
      </c>
      <c r="G7850" t="s">
        <v>849</v>
      </c>
      <c r="H7850" t="s">
        <v>1034</v>
      </c>
      <c r="I7850">
        <v>813</v>
      </c>
      <c r="J7850" t="s">
        <v>1035</v>
      </c>
      <c r="K7850" t="s">
        <v>828</v>
      </c>
      <c r="L7850" t="s">
        <v>539</v>
      </c>
      <c r="M7850">
        <v>0</v>
      </c>
      <c r="N7850">
        <v>0</v>
      </c>
      <c r="O7850">
        <v>0</v>
      </c>
      <c r="P7850" t="s">
        <v>829</v>
      </c>
      <c r="Q7850" t="s">
        <v>829</v>
      </c>
      <c r="R7850" t="s">
        <v>829</v>
      </c>
      <c r="S7850">
        <v>0</v>
      </c>
      <c r="T7850">
        <v>0</v>
      </c>
      <c r="U7850">
        <v>0</v>
      </c>
      <c r="V7850">
        <v>0</v>
      </c>
    </row>
    <row r="7851" spans="1:22" x14ac:dyDescent="0.3">
      <c r="A7851">
        <v>202122</v>
      </c>
      <c r="B7851" t="s">
        <v>820</v>
      </c>
      <c r="C7851" t="s">
        <v>821</v>
      </c>
      <c r="D7851" t="s">
        <v>822</v>
      </c>
      <c r="E7851" t="s">
        <v>823</v>
      </c>
      <c r="F7851" t="s">
        <v>848</v>
      </c>
      <c r="G7851" t="s">
        <v>849</v>
      </c>
      <c r="H7851" t="s">
        <v>1034</v>
      </c>
      <c r="I7851">
        <v>813</v>
      </c>
      <c r="J7851" t="s">
        <v>1035</v>
      </c>
      <c r="K7851" t="s">
        <v>828</v>
      </c>
      <c r="L7851" t="s">
        <v>541</v>
      </c>
      <c r="M7851">
        <v>462111</v>
      </c>
      <c r="N7851">
        <v>2392653</v>
      </c>
      <c r="O7851">
        <v>911450</v>
      </c>
      <c r="P7851">
        <v>0</v>
      </c>
      <c r="Q7851">
        <v>0</v>
      </c>
      <c r="R7851">
        <v>0</v>
      </c>
      <c r="S7851">
        <v>3766214</v>
      </c>
      <c r="T7851">
        <v>79810</v>
      </c>
      <c r="U7851">
        <v>3686404</v>
      </c>
      <c r="V7851">
        <v>94</v>
      </c>
    </row>
    <row r="7852" spans="1:22" x14ac:dyDescent="0.3">
      <c r="A7852">
        <v>202223</v>
      </c>
      <c r="B7852" t="s">
        <v>820</v>
      </c>
      <c r="C7852" t="s">
        <v>821</v>
      </c>
      <c r="D7852" t="s">
        <v>822</v>
      </c>
      <c r="E7852" t="s">
        <v>823</v>
      </c>
      <c r="F7852" t="s">
        <v>848</v>
      </c>
      <c r="G7852" t="s">
        <v>849</v>
      </c>
      <c r="H7852" t="s">
        <v>1034</v>
      </c>
      <c r="I7852">
        <v>813</v>
      </c>
      <c r="J7852" t="s">
        <v>1035</v>
      </c>
      <c r="K7852" t="s">
        <v>828</v>
      </c>
      <c r="L7852" t="s">
        <v>541</v>
      </c>
      <c r="M7852">
        <v>499753</v>
      </c>
      <c r="N7852">
        <v>2561156</v>
      </c>
      <c r="O7852">
        <v>1001428</v>
      </c>
      <c r="P7852">
        <v>0</v>
      </c>
      <c r="Q7852">
        <v>0</v>
      </c>
      <c r="R7852">
        <v>0</v>
      </c>
      <c r="S7852">
        <v>4062336</v>
      </c>
      <c r="T7852">
        <v>1995</v>
      </c>
      <c r="U7852">
        <v>4060341</v>
      </c>
      <c r="V7852">
        <v>104</v>
      </c>
    </row>
    <row r="7853" spans="1:22" x14ac:dyDescent="0.3">
      <c r="A7853">
        <v>202324</v>
      </c>
      <c r="B7853" t="s">
        <v>820</v>
      </c>
      <c r="C7853" t="s">
        <v>821</v>
      </c>
      <c r="D7853" t="s">
        <v>822</v>
      </c>
      <c r="E7853" t="s">
        <v>823</v>
      </c>
      <c r="F7853" t="s">
        <v>848</v>
      </c>
      <c r="G7853" t="s">
        <v>849</v>
      </c>
      <c r="H7853" t="s">
        <v>1034</v>
      </c>
      <c r="I7853">
        <v>813</v>
      </c>
      <c r="J7853" t="s">
        <v>1035</v>
      </c>
      <c r="K7853" t="s">
        <v>828</v>
      </c>
      <c r="L7853" t="s">
        <v>541</v>
      </c>
      <c r="M7853">
        <v>536820</v>
      </c>
      <c r="N7853">
        <v>2773571</v>
      </c>
      <c r="O7853">
        <v>1163110</v>
      </c>
      <c r="P7853">
        <v>0</v>
      </c>
      <c r="Q7853">
        <v>0</v>
      </c>
      <c r="R7853">
        <v>0</v>
      </c>
      <c r="S7853">
        <v>4473501</v>
      </c>
      <c r="T7853">
        <v>100186</v>
      </c>
      <c r="U7853">
        <v>4373315</v>
      </c>
      <c r="V7853">
        <v>117</v>
      </c>
    </row>
    <row r="7854" spans="1:22" x14ac:dyDescent="0.3">
      <c r="A7854">
        <v>202122</v>
      </c>
      <c r="B7854" t="s">
        <v>820</v>
      </c>
      <c r="C7854" t="s">
        <v>821</v>
      </c>
      <c r="D7854" t="s">
        <v>822</v>
      </c>
      <c r="E7854" t="s">
        <v>823</v>
      </c>
      <c r="F7854" t="s">
        <v>848</v>
      </c>
      <c r="G7854" t="s">
        <v>849</v>
      </c>
      <c r="H7854" t="s">
        <v>1034</v>
      </c>
      <c r="I7854">
        <v>813</v>
      </c>
      <c r="J7854" t="s">
        <v>1035</v>
      </c>
      <c r="K7854" t="s">
        <v>828</v>
      </c>
      <c r="L7854" t="s">
        <v>831</v>
      </c>
      <c r="M7854" t="s">
        <v>829</v>
      </c>
      <c r="N7854" t="s">
        <v>829</v>
      </c>
      <c r="O7854" t="s">
        <v>829</v>
      </c>
      <c r="P7854">
        <v>0</v>
      </c>
      <c r="Q7854">
        <v>0</v>
      </c>
      <c r="R7854" t="s">
        <v>829</v>
      </c>
      <c r="S7854">
        <v>0</v>
      </c>
      <c r="T7854">
        <v>0</v>
      </c>
      <c r="U7854">
        <v>0</v>
      </c>
      <c r="V7854">
        <v>0</v>
      </c>
    </row>
    <row r="7855" spans="1:22" x14ac:dyDescent="0.3">
      <c r="A7855">
        <v>202223</v>
      </c>
      <c r="B7855" t="s">
        <v>820</v>
      </c>
      <c r="C7855" t="s">
        <v>821</v>
      </c>
      <c r="D7855" t="s">
        <v>822</v>
      </c>
      <c r="E7855" t="s">
        <v>823</v>
      </c>
      <c r="F7855" t="s">
        <v>848</v>
      </c>
      <c r="G7855" t="s">
        <v>849</v>
      </c>
      <c r="H7855" t="s">
        <v>1034</v>
      </c>
      <c r="I7855">
        <v>813</v>
      </c>
      <c r="J7855" t="s">
        <v>1035</v>
      </c>
      <c r="K7855" t="s">
        <v>828</v>
      </c>
      <c r="L7855" t="s">
        <v>831</v>
      </c>
      <c r="M7855" t="s">
        <v>829</v>
      </c>
      <c r="N7855" t="s">
        <v>829</v>
      </c>
      <c r="O7855" t="s">
        <v>829</v>
      </c>
      <c r="P7855">
        <v>0</v>
      </c>
      <c r="Q7855">
        <v>0</v>
      </c>
      <c r="R7855" t="s">
        <v>829</v>
      </c>
      <c r="S7855">
        <v>0</v>
      </c>
      <c r="T7855">
        <v>0</v>
      </c>
      <c r="U7855">
        <v>0</v>
      </c>
      <c r="V7855">
        <v>0</v>
      </c>
    </row>
    <row r="7856" spans="1:22" x14ac:dyDescent="0.3">
      <c r="A7856">
        <v>202324</v>
      </c>
      <c r="B7856" t="s">
        <v>820</v>
      </c>
      <c r="C7856" t="s">
        <v>821</v>
      </c>
      <c r="D7856" t="s">
        <v>822</v>
      </c>
      <c r="E7856" t="s">
        <v>823</v>
      </c>
      <c r="F7856" t="s">
        <v>848</v>
      </c>
      <c r="G7856" t="s">
        <v>849</v>
      </c>
      <c r="H7856" t="s">
        <v>1034</v>
      </c>
      <c r="I7856">
        <v>813</v>
      </c>
      <c r="J7856" t="s">
        <v>1035</v>
      </c>
      <c r="K7856" t="s">
        <v>828</v>
      </c>
      <c r="L7856" t="s">
        <v>831</v>
      </c>
      <c r="M7856" t="s">
        <v>829</v>
      </c>
      <c r="N7856" t="s">
        <v>829</v>
      </c>
      <c r="O7856" t="s">
        <v>829</v>
      </c>
      <c r="P7856">
        <v>0</v>
      </c>
      <c r="Q7856">
        <v>0</v>
      </c>
      <c r="R7856" t="s">
        <v>829</v>
      </c>
      <c r="S7856">
        <v>0</v>
      </c>
      <c r="T7856">
        <v>0</v>
      </c>
      <c r="U7856">
        <v>0</v>
      </c>
      <c r="V7856">
        <v>0</v>
      </c>
    </row>
    <row r="7857" spans="1:22" x14ac:dyDescent="0.3">
      <c r="A7857">
        <v>202122</v>
      </c>
      <c r="B7857" t="s">
        <v>820</v>
      </c>
      <c r="C7857" t="s">
        <v>821</v>
      </c>
      <c r="D7857" t="s">
        <v>822</v>
      </c>
      <c r="E7857" t="s">
        <v>823</v>
      </c>
      <c r="F7857" t="s">
        <v>848</v>
      </c>
      <c r="G7857" t="s">
        <v>849</v>
      </c>
      <c r="H7857" t="s">
        <v>1034</v>
      </c>
      <c r="I7857">
        <v>813</v>
      </c>
      <c r="J7857" t="s">
        <v>1035</v>
      </c>
      <c r="K7857" t="s">
        <v>828</v>
      </c>
      <c r="L7857" t="s">
        <v>832</v>
      </c>
      <c r="M7857">
        <v>0</v>
      </c>
      <c r="N7857">
        <v>140155</v>
      </c>
      <c r="O7857">
        <v>1027802</v>
      </c>
      <c r="P7857">
        <v>0</v>
      </c>
      <c r="Q7857">
        <v>0</v>
      </c>
      <c r="R7857">
        <v>0</v>
      </c>
      <c r="S7857">
        <v>1167956</v>
      </c>
      <c r="T7857">
        <v>240186</v>
      </c>
      <c r="U7857">
        <v>927770</v>
      </c>
      <c r="V7857">
        <v>24</v>
      </c>
    </row>
    <row r="7858" spans="1:22" x14ac:dyDescent="0.3">
      <c r="A7858">
        <v>202223</v>
      </c>
      <c r="B7858" t="s">
        <v>820</v>
      </c>
      <c r="C7858" t="s">
        <v>821</v>
      </c>
      <c r="D7858" t="s">
        <v>822</v>
      </c>
      <c r="E7858" t="s">
        <v>823</v>
      </c>
      <c r="F7858" t="s">
        <v>848</v>
      </c>
      <c r="G7858" t="s">
        <v>849</v>
      </c>
      <c r="H7858" t="s">
        <v>1034</v>
      </c>
      <c r="I7858">
        <v>813</v>
      </c>
      <c r="J7858" t="s">
        <v>1035</v>
      </c>
      <c r="K7858" t="s">
        <v>828</v>
      </c>
      <c r="L7858" t="s">
        <v>832</v>
      </c>
      <c r="M7858">
        <v>0</v>
      </c>
      <c r="N7858">
        <v>143275</v>
      </c>
      <c r="O7858">
        <v>1050684</v>
      </c>
      <c r="P7858">
        <v>0</v>
      </c>
      <c r="Q7858">
        <v>0</v>
      </c>
      <c r="R7858">
        <v>0</v>
      </c>
      <c r="S7858">
        <v>1193959</v>
      </c>
      <c r="T7858">
        <v>0</v>
      </c>
      <c r="U7858">
        <v>1193959</v>
      </c>
      <c r="V7858">
        <v>31</v>
      </c>
    </row>
    <row r="7859" spans="1:22" x14ac:dyDescent="0.3">
      <c r="A7859">
        <v>202324</v>
      </c>
      <c r="B7859" t="s">
        <v>820</v>
      </c>
      <c r="C7859" t="s">
        <v>821</v>
      </c>
      <c r="D7859" t="s">
        <v>822</v>
      </c>
      <c r="E7859" t="s">
        <v>823</v>
      </c>
      <c r="F7859" t="s">
        <v>848</v>
      </c>
      <c r="G7859" t="s">
        <v>849</v>
      </c>
      <c r="H7859" t="s">
        <v>1034</v>
      </c>
      <c r="I7859">
        <v>813</v>
      </c>
      <c r="J7859" t="s">
        <v>1035</v>
      </c>
      <c r="K7859" t="s">
        <v>828</v>
      </c>
      <c r="L7859" t="s">
        <v>832</v>
      </c>
      <c r="M7859">
        <v>0</v>
      </c>
      <c r="N7859">
        <v>201812</v>
      </c>
      <c r="O7859">
        <v>1479957</v>
      </c>
      <c r="P7859">
        <v>0</v>
      </c>
      <c r="Q7859">
        <v>0</v>
      </c>
      <c r="R7859">
        <v>0</v>
      </c>
      <c r="S7859">
        <v>1681769</v>
      </c>
      <c r="T7859">
        <v>130803</v>
      </c>
      <c r="U7859">
        <v>1550966</v>
      </c>
      <c r="V7859">
        <v>42</v>
      </c>
    </row>
    <row r="7860" spans="1:22" x14ac:dyDescent="0.3">
      <c r="A7860">
        <v>202122</v>
      </c>
      <c r="B7860" t="s">
        <v>820</v>
      </c>
      <c r="C7860" t="s">
        <v>821</v>
      </c>
      <c r="D7860" t="s">
        <v>822</v>
      </c>
      <c r="E7860" t="s">
        <v>823</v>
      </c>
      <c r="F7860" t="s">
        <v>848</v>
      </c>
      <c r="G7860" t="s">
        <v>849</v>
      </c>
      <c r="H7860" t="s">
        <v>1034</v>
      </c>
      <c r="I7860">
        <v>813</v>
      </c>
      <c r="J7860" t="s">
        <v>1035</v>
      </c>
      <c r="K7860" t="s">
        <v>828</v>
      </c>
      <c r="L7860" t="s">
        <v>544</v>
      </c>
      <c r="M7860">
        <v>0</v>
      </c>
      <c r="N7860">
        <v>0</v>
      </c>
      <c r="O7860">
        <v>0</v>
      </c>
      <c r="P7860">
        <v>0</v>
      </c>
      <c r="Q7860">
        <v>0</v>
      </c>
      <c r="R7860">
        <v>0</v>
      </c>
      <c r="S7860">
        <v>0</v>
      </c>
      <c r="T7860">
        <v>0</v>
      </c>
      <c r="U7860">
        <v>0</v>
      </c>
      <c r="V7860">
        <v>0</v>
      </c>
    </row>
    <row r="7861" spans="1:22" x14ac:dyDescent="0.3">
      <c r="A7861">
        <v>202223</v>
      </c>
      <c r="B7861" t="s">
        <v>820</v>
      </c>
      <c r="C7861" t="s">
        <v>821</v>
      </c>
      <c r="D7861" t="s">
        <v>822</v>
      </c>
      <c r="E7861" t="s">
        <v>823</v>
      </c>
      <c r="F7861" t="s">
        <v>848</v>
      </c>
      <c r="G7861" t="s">
        <v>849</v>
      </c>
      <c r="H7861" t="s">
        <v>1034</v>
      </c>
      <c r="I7861">
        <v>813</v>
      </c>
      <c r="J7861" t="s">
        <v>1035</v>
      </c>
      <c r="K7861" t="s">
        <v>828</v>
      </c>
      <c r="L7861" t="s">
        <v>544</v>
      </c>
      <c r="M7861">
        <v>0</v>
      </c>
      <c r="N7861">
        <v>0</v>
      </c>
      <c r="O7861">
        <v>0</v>
      </c>
      <c r="P7861">
        <v>0</v>
      </c>
      <c r="Q7861">
        <v>0</v>
      </c>
      <c r="R7861">
        <v>0</v>
      </c>
      <c r="S7861">
        <v>0</v>
      </c>
      <c r="T7861">
        <v>0</v>
      </c>
      <c r="U7861">
        <v>0</v>
      </c>
      <c r="V7861">
        <v>0</v>
      </c>
    </row>
    <row r="7862" spans="1:22" x14ac:dyDescent="0.3">
      <c r="A7862">
        <v>202324</v>
      </c>
      <c r="B7862" t="s">
        <v>820</v>
      </c>
      <c r="C7862" t="s">
        <v>821</v>
      </c>
      <c r="D7862" t="s">
        <v>822</v>
      </c>
      <c r="E7862" t="s">
        <v>823</v>
      </c>
      <c r="F7862" t="s">
        <v>848</v>
      </c>
      <c r="G7862" t="s">
        <v>849</v>
      </c>
      <c r="H7862" t="s">
        <v>1034</v>
      </c>
      <c r="I7862">
        <v>813</v>
      </c>
      <c r="J7862" t="s">
        <v>1035</v>
      </c>
      <c r="K7862" t="s">
        <v>828</v>
      </c>
      <c r="L7862" t="s">
        <v>544</v>
      </c>
      <c r="M7862">
        <v>0</v>
      </c>
      <c r="N7862">
        <v>0</v>
      </c>
      <c r="O7862">
        <v>0</v>
      </c>
      <c r="P7862">
        <v>0</v>
      </c>
      <c r="Q7862">
        <v>0</v>
      </c>
      <c r="R7862">
        <v>0</v>
      </c>
      <c r="S7862">
        <v>0</v>
      </c>
      <c r="T7862">
        <v>0</v>
      </c>
      <c r="U7862">
        <v>0</v>
      </c>
      <c r="V7862">
        <v>0</v>
      </c>
    </row>
    <row r="7863" spans="1:22" x14ac:dyDescent="0.3">
      <c r="A7863">
        <v>202122</v>
      </c>
      <c r="B7863" t="s">
        <v>820</v>
      </c>
      <c r="C7863" t="s">
        <v>821</v>
      </c>
      <c r="D7863" t="s">
        <v>822</v>
      </c>
      <c r="E7863" t="s">
        <v>823</v>
      </c>
      <c r="F7863" t="s">
        <v>848</v>
      </c>
      <c r="G7863" t="s">
        <v>849</v>
      </c>
      <c r="H7863" t="s">
        <v>1034</v>
      </c>
      <c r="I7863">
        <v>813</v>
      </c>
      <c r="J7863" t="s">
        <v>1035</v>
      </c>
      <c r="K7863" t="s">
        <v>828</v>
      </c>
      <c r="L7863" t="s">
        <v>600</v>
      </c>
      <c r="M7863" t="s">
        <v>829</v>
      </c>
      <c r="N7863" t="s">
        <v>829</v>
      </c>
      <c r="O7863" t="s">
        <v>829</v>
      </c>
      <c r="P7863">
        <v>0</v>
      </c>
      <c r="Q7863">
        <v>0</v>
      </c>
      <c r="R7863" t="s">
        <v>829</v>
      </c>
      <c r="S7863">
        <v>0</v>
      </c>
      <c r="T7863">
        <v>0</v>
      </c>
      <c r="U7863">
        <v>0</v>
      </c>
      <c r="V7863">
        <v>0</v>
      </c>
    </row>
    <row r="7864" spans="1:22" x14ac:dyDescent="0.3">
      <c r="A7864">
        <v>202223</v>
      </c>
      <c r="B7864" t="s">
        <v>820</v>
      </c>
      <c r="C7864" t="s">
        <v>821</v>
      </c>
      <c r="D7864" t="s">
        <v>822</v>
      </c>
      <c r="E7864" t="s">
        <v>823</v>
      </c>
      <c r="F7864" t="s">
        <v>848</v>
      </c>
      <c r="G7864" t="s">
        <v>849</v>
      </c>
      <c r="H7864" t="s">
        <v>1034</v>
      </c>
      <c r="I7864">
        <v>813</v>
      </c>
      <c r="J7864" t="s">
        <v>1035</v>
      </c>
      <c r="K7864" t="s">
        <v>828</v>
      </c>
      <c r="L7864" t="s">
        <v>600</v>
      </c>
      <c r="M7864" t="s">
        <v>829</v>
      </c>
      <c r="N7864" t="s">
        <v>829</v>
      </c>
      <c r="O7864" t="s">
        <v>829</v>
      </c>
      <c r="P7864">
        <v>0</v>
      </c>
      <c r="Q7864">
        <v>0</v>
      </c>
      <c r="R7864" t="s">
        <v>829</v>
      </c>
      <c r="S7864">
        <v>0</v>
      </c>
      <c r="T7864">
        <v>0</v>
      </c>
      <c r="U7864">
        <v>0</v>
      </c>
      <c r="V7864">
        <v>0</v>
      </c>
    </row>
    <row r="7865" spans="1:22" x14ac:dyDescent="0.3">
      <c r="A7865">
        <v>202324</v>
      </c>
      <c r="B7865" t="s">
        <v>820</v>
      </c>
      <c r="C7865" t="s">
        <v>821</v>
      </c>
      <c r="D7865" t="s">
        <v>822</v>
      </c>
      <c r="E7865" t="s">
        <v>823</v>
      </c>
      <c r="F7865" t="s">
        <v>848</v>
      </c>
      <c r="G7865" t="s">
        <v>849</v>
      </c>
      <c r="H7865" t="s">
        <v>1034</v>
      </c>
      <c r="I7865">
        <v>813</v>
      </c>
      <c r="J7865" t="s">
        <v>1035</v>
      </c>
      <c r="K7865" t="s">
        <v>828</v>
      </c>
      <c r="L7865" t="s">
        <v>600</v>
      </c>
      <c r="M7865" t="s">
        <v>829</v>
      </c>
      <c r="N7865" t="s">
        <v>829</v>
      </c>
      <c r="O7865" t="s">
        <v>829</v>
      </c>
      <c r="P7865">
        <v>0</v>
      </c>
      <c r="Q7865">
        <v>0</v>
      </c>
      <c r="R7865" t="s">
        <v>829</v>
      </c>
      <c r="S7865">
        <v>0</v>
      </c>
      <c r="T7865">
        <v>0</v>
      </c>
      <c r="U7865">
        <v>0</v>
      </c>
      <c r="V7865">
        <v>0</v>
      </c>
    </row>
    <row r="7866" spans="1:22" x14ac:dyDescent="0.3">
      <c r="A7866">
        <v>202122</v>
      </c>
      <c r="B7866" t="s">
        <v>820</v>
      </c>
      <c r="C7866" t="s">
        <v>821</v>
      </c>
      <c r="D7866" t="s">
        <v>822</v>
      </c>
      <c r="E7866" t="s">
        <v>823</v>
      </c>
      <c r="F7866" t="s">
        <v>848</v>
      </c>
      <c r="G7866" t="s">
        <v>849</v>
      </c>
      <c r="H7866" t="s">
        <v>1034</v>
      </c>
      <c r="I7866">
        <v>813</v>
      </c>
      <c r="J7866" t="s">
        <v>1035</v>
      </c>
      <c r="K7866" t="s">
        <v>828</v>
      </c>
      <c r="L7866" t="s">
        <v>247</v>
      </c>
      <c r="M7866">
        <v>0</v>
      </c>
      <c r="N7866">
        <v>44173</v>
      </c>
      <c r="O7866">
        <v>16827</v>
      </c>
      <c r="P7866">
        <v>0</v>
      </c>
      <c r="Q7866">
        <v>0</v>
      </c>
      <c r="R7866">
        <v>0</v>
      </c>
      <c r="S7866">
        <v>61000</v>
      </c>
      <c r="T7866">
        <v>0</v>
      </c>
      <c r="U7866">
        <v>61000</v>
      </c>
      <c r="V7866">
        <v>2</v>
      </c>
    </row>
    <row r="7867" spans="1:22" x14ac:dyDescent="0.3">
      <c r="A7867">
        <v>202223</v>
      </c>
      <c r="B7867" t="s">
        <v>820</v>
      </c>
      <c r="C7867" t="s">
        <v>821</v>
      </c>
      <c r="D7867" t="s">
        <v>822</v>
      </c>
      <c r="E7867" t="s">
        <v>823</v>
      </c>
      <c r="F7867" t="s">
        <v>848</v>
      </c>
      <c r="G7867" t="s">
        <v>849</v>
      </c>
      <c r="H7867" t="s">
        <v>1034</v>
      </c>
      <c r="I7867">
        <v>813</v>
      </c>
      <c r="J7867" t="s">
        <v>1035</v>
      </c>
      <c r="K7867" t="s">
        <v>828</v>
      </c>
      <c r="L7867" t="s">
        <v>247</v>
      </c>
      <c r="M7867">
        <v>0</v>
      </c>
      <c r="N7867">
        <v>43853</v>
      </c>
      <c r="O7867">
        <v>17147</v>
      </c>
      <c r="P7867">
        <v>0</v>
      </c>
      <c r="Q7867">
        <v>0</v>
      </c>
      <c r="R7867">
        <v>0</v>
      </c>
      <c r="S7867">
        <v>61000</v>
      </c>
      <c r="T7867">
        <v>0</v>
      </c>
      <c r="U7867">
        <v>61000</v>
      </c>
      <c r="V7867">
        <v>2</v>
      </c>
    </row>
    <row r="7868" spans="1:22" x14ac:dyDescent="0.3">
      <c r="A7868">
        <v>202324</v>
      </c>
      <c r="B7868" t="s">
        <v>820</v>
      </c>
      <c r="C7868" t="s">
        <v>821</v>
      </c>
      <c r="D7868" t="s">
        <v>822</v>
      </c>
      <c r="E7868" t="s">
        <v>823</v>
      </c>
      <c r="F7868" t="s">
        <v>848</v>
      </c>
      <c r="G7868" t="s">
        <v>849</v>
      </c>
      <c r="H7868" t="s">
        <v>1034</v>
      </c>
      <c r="I7868">
        <v>813</v>
      </c>
      <c r="J7868" t="s">
        <v>1035</v>
      </c>
      <c r="K7868" t="s">
        <v>828</v>
      </c>
      <c r="L7868" t="s">
        <v>247</v>
      </c>
      <c r="M7868">
        <v>0</v>
      </c>
      <c r="N7868">
        <v>0</v>
      </c>
      <c r="O7868">
        <v>0</v>
      </c>
      <c r="P7868">
        <v>0</v>
      </c>
      <c r="Q7868">
        <v>0</v>
      </c>
      <c r="R7868">
        <v>0</v>
      </c>
      <c r="S7868">
        <v>0</v>
      </c>
      <c r="T7868">
        <v>0</v>
      </c>
      <c r="U7868">
        <v>0</v>
      </c>
      <c r="V7868">
        <v>0</v>
      </c>
    </row>
    <row r="7869" spans="1:22" x14ac:dyDescent="0.3">
      <c r="A7869">
        <v>202122</v>
      </c>
      <c r="B7869" t="s">
        <v>820</v>
      </c>
      <c r="C7869" t="s">
        <v>821</v>
      </c>
      <c r="D7869" t="s">
        <v>822</v>
      </c>
      <c r="E7869" t="s">
        <v>823</v>
      </c>
      <c r="F7869" t="s">
        <v>848</v>
      </c>
      <c r="G7869" t="s">
        <v>849</v>
      </c>
      <c r="H7869" t="s">
        <v>1034</v>
      </c>
      <c r="I7869">
        <v>813</v>
      </c>
      <c r="J7869" t="s">
        <v>1035</v>
      </c>
      <c r="K7869" t="s">
        <v>828</v>
      </c>
      <c r="L7869" t="s">
        <v>833</v>
      </c>
      <c r="M7869">
        <v>9338176</v>
      </c>
      <c r="N7869">
        <v>50427926</v>
      </c>
      <c r="O7869">
        <v>21045677</v>
      </c>
      <c r="P7869">
        <v>9494880</v>
      </c>
      <c r="Q7869">
        <v>88842</v>
      </c>
      <c r="R7869">
        <v>0</v>
      </c>
      <c r="S7869">
        <v>90936356</v>
      </c>
      <c r="T7869">
        <v>407341</v>
      </c>
      <c r="U7869">
        <v>90529015</v>
      </c>
      <c r="V7869" t="s">
        <v>834</v>
      </c>
    </row>
    <row r="7870" spans="1:22" x14ac:dyDescent="0.3">
      <c r="A7870">
        <v>202223</v>
      </c>
      <c r="B7870" t="s">
        <v>820</v>
      </c>
      <c r="C7870" t="s">
        <v>821</v>
      </c>
      <c r="D7870" t="s">
        <v>822</v>
      </c>
      <c r="E7870" t="s">
        <v>823</v>
      </c>
      <c r="F7870" t="s">
        <v>848</v>
      </c>
      <c r="G7870" t="s">
        <v>849</v>
      </c>
      <c r="H7870" t="s">
        <v>1034</v>
      </c>
      <c r="I7870">
        <v>813</v>
      </c>
      <c r="J7870" t="s">
        <v>1035</v>
      </c>
      <c r="K7870" t="s">
        <v>828</v>
      </c>
      <c r="L7870" t="s">
        <v>833</v>
      </c>
      <c r="M7870">
        <v>9734955</v>
      </c>
      <c r="N7870">
        <v>53554506</v>
      </c>
      <c r="O7870">
        <v>21995746</v>
      </c>
      <c r="P7870">
        <v>3487030</v>
      </c>
      <c r="Q7870">
        <v>7216499</v>
      </c>
      <c r="R7870">
        <v>0</v>
      </c>
      <c r="S7870">
        <v>96615828</v>
      </c>
      <c r="T7870">
        <v>123176</v>
      </c>
      <c r="U7870">
        <v>96492652</v>
      </c>
      <c r="V7870" t="s">
        <v>834</v>
      </c>
    </row>
    <row r="7871" spans="1:22" x14ac:dyDescent="0.3">
      <c r="A7871">
        <v>202324</v>
      </c>
      <c r="B7871" t="s">
        <v>820</v>
      </c>
      <c r="C7871" t="s">
        <v>821</v>
      </c>
      <c r="D7871" t="s">
        <v>822</v>
      </c>
      <c r="E7871" t="s">
        <v>823</v>
      </c>
      <c r="F7871" t="s">
        <v>848</v>
      </c>
      <c r="G7871" t="s">
        <v>849</v>
      </c>
      <c r="H7871" t="s">
        <v>1034</v>
      </c>
      <c r="I7871">
        <v>813</v>
      </c>
      <c r="J7871" t="s">
        <v>1035</v>
      </c>
      <c r="K7871" t="s">
        <v>828</v>
      </c>
      <c r="L7871" t="s">
        <v>833</v>
      </c>
      <c r="M7871">
        <v>9853386</v>
      </c>
      <c r="N7871">
        <v>56452326</v>
      </c>
      <c r="O7871">
        <v>24800985</v>
      </c>
      <c r="P7871">
        <v>3740350</v>
      </c>
      <c r="Q7871">
        <v>7913913</v>
      </c>
      <c r="R7871">
        <v>0</v>
      </c>
      <c r="S7871">
        <v>103357114</v>
      </c>
      <c r="T7871">
        <v>327023</v>
      </c>
      <c r="U7871">
        <v>103030091</v>
      </c>
      <c r="V7871" t="s">
        <v>834</v>
      </c>
    </row>
    <row r="7872" spans="1:22" x14ac:dyDescent="0.3">
      <c r="A7872">
        <v>202122</v>
      </c>
      <c r="B7872" t="s">
        <v>820</v>
      </c>
      <c r="C7872" t="s">
        <v>821</v>
      </c>
      <c r="D7872" t="s">
        <v>822</v>
      </c>
      <c r="E7872" t="s">
        <v>823</v>
      </c>
      <c r="F7872" t="s">
        <v>848</v>
      </c>
      <c r="G7872" t="s">
        <v>849</v>
      </c>
      <c r="H7872" t="s">
        <v>1034</v>
      </c>
      <c r="I7872">
        <v>813</v>
      </c>
      <c r="J7872" t="s">
        <v>1035</v>
      </c>
      <c r="K7872" t="s">
        <v>835</v>
      </c>
      <c r="L7872" t="s">
        <v>836</v>
      </c>
      <c r="M7872" t="s">
        <v>829</v>
      </c>
      <c r="N7872" t="s">
        <v>829</v>
      </c>
      <c r="O7872" t="s">
        <v>829</v>
      </c>
      <c r="P7872" t="s">
        <v>829</v>
      </c>
      <c r="Q7872" t="s">
        <v>829</v>
      </c>
      <c r="R7872" t="s">
        <v>829</v>
      </c>
      <c r="S7872">
        <v>92128248</v>
      </c>
      <c r="T7872" t="s">
        <v>829</v>
      </c>
      <c r="U7872" t="s">
        <v>829</v>
      </c>
      <c r="V7872" t="s">
        <v>834</v>
      </c>
    </row>
    <row r="7873" spans="1:22" x14ac:dyDescent="0.3">
      <c r="A7873">
        <v>202223</v>
      </c>
      <c r="B7873" t="s">
        <v>820</v>
      </c>
      <c r="C7873" t="s">
        <v>821</v>
      </c>
      <c r="D7873" t="s">
        <v>822</v>
      </c>
      <c r="E7873" t="s">
        <v>823</v>
      </c>
      <c r="F7873" t="s">
        <v>848</v>
      </c>
      <c r="G7873" t="s">
        <v>849</v>
      </c>
      <c r="H7873" t="s">
        <v>1034</v>
      </c>
      <c r="I7873">
        <v>813</v>
      </c>
      <c r="J7873" t="s">
        <v>1035</v>
      </c>
      <c r="K7873" t="s">
        <v>835</v>
      </c>
      <c r="L7873" t="s">
        <v>836</v>
      </c>
      <c r="M7873" t="s">
        <v>829</v>
      </c>
      <c r="N7873" t="s">
        <v>829</v>
      </c>
      <c r="O7873" t="s">
        <v>829</v>
      </c>
      <c r="P7873" t="s">
        <v>829</v>
      </c>
      <c r="Q7873" t="s">
        <v>829</v>
      </c>
      <c r="R7873" t="s">
        <v>829</v>
      </c>
      <c r="S7873">
        <v>97463571</v>
      </c>
      <c r="T7873" t="s">
        <v>829</v>
      </c>
      <c r="U7873" t="s">
        <v>829</v>
      </c>
      <c r="V7873" t="s">
        <v>834</v>
      </c>
    </row>
    <row r="7874" spans="1:22" x14ac:dyDescent="0.3">
      <c r="A7874">
        <v>202324</v>
      </c>
      <c r="B7874" t="s">
        <v>820</v>
      </c>
      <c r="C7874" t="s">
        <v>821</v>
      </c>
      <c r="D7874" t="s">
        <v>822</v>
      </c>
      <c r="E7874" t="s">
        <v>823</v>
      </c>
      <c r="F7874" t="s">
        <v>848</v>
      </c>
      <c r="G7874" t="s">
        <v>849</v>
      </c>
      <c r="H7874" t="s">
        <v>1034</v>
      </c>
      <c r="I7874">
        <v>813</v>
      </c>
      <c r="J7874" t="s">
        <v>1035</v>
      </c>
      <c r="K7874" t="s">
        <v>835</v>
      </c>
      <c r="L7874" t="s">
        <v>836</v>
      </c>
      <c r="M7874" t="s">
        <v>829</v>
      </c>
      <c r="N7874" t="s">
        <v>829</v>
      </c>
      <c r="O7874" t="s">
        <v>829</v>
      </c>
      <c r="P7874" t="s">
        <v>829</v>
      </c>
      <c r="Q7874" t="s">
        <v>829</v>
      </c>
      <c r="R7874" t="s">
        <v>829</v>
      </c>
      <c r="S7874">
        <v>102611768</v>
      </c>
      <c r="T7874" t="s">
        <v>829</v>
      </c>
      <c r="U7874" t="s">
        <v>829</v>
      </c>
      <c r="V7874" t="s">
        <v>834</v>
      </c>
    </row>
    <row r="7875" spans="1:22" x14ac:dyDescent="0.3">
      <c r="A7875">
        <v>202122</v>
      </c>
      <c r="B7875" t="s">
        <v>820</v>
      </c>
      <c r="C7875" t="s">
        <v>821</v>
      </c>
      <c r="D7875" t="s">
        <v>822</v>
      </c>
      <c r="E7875" t="s">
        <v>823</v>
      </c>
      <c r="F7875" t="s">
        <v>848</v>
      </c>
      <c r="G7875" t="s">
        <v>849</v>
      </c>
      <c r="H7875" t="s">
        <v>1034</v>
      </c>
      <c r="I7875">
        <v>813</v>
      </c>
      <c r="J7875" t="s">
        <v>1035</v>
      </c>
      <c r="K7875" t="s">
        <v>835</v>
      </c>
      <c r="L7875" t="s">
        <v>837</v>
      </c>
      <c r="M7875" t="s">
        <v>829</v>
      </c>
      <c r="N7875" t="s">
        <v>829</v>
      </c>
      <c r="O7875" t="s">
        <v>829</v>
      </c>
      <c r="P7875" t="s">
        <v>829</v>
      </c>
      <c r="Q7875" t="s">
        <v>829</v>
      </c>
      <c r="R7875" t="s">
        <v>829</v>
      </c>
      <c r="S7875">
        <v>-156045</v>
      </c>
      <c r="T7875" t="s">
        <v>829</v>
      </c>
      <c r="U7875" t="s">
        <v>829</v>
      </c>
      <c r="V7875" t="s">
        <v>834</v>
      </c>
    </row>
    <row r="7876" spans="1:22" x14ac:dyDescent="0.3">
      <c r="A7876">
        <v>202223</v>
      </c>
      <c r="B7876" t="s">
        <v>820</v>
      </c>
      <c r="C7876" t="s">
        <v>821</v>
      </c>
      <c r="D7876" t="s">
        <v>822</v>
      </c>
      <c r="E7876" t="s">
        <v>823</v>
      </c>
      <c r="F7876" t="s">
        <v>848</v>
      </c>
      <c r="G7876" t="s">
        <v>849</v>
      </c>
      <c r="H7876" t="s">
        <v>1034</v>
      </c>
      <c r="I7876">
        <v>813</v>
      </c>
      <c r="J7876" t="s">
        <v>1035</v>
      </c>
      <c r="K7876" t="s">
        <v>835</v>
      </c>
      <c r="L7876" t="s">
        <v>837</v>
      </c>
      <c r="M7876" t="s">
        <v>829</v>
      </c>
      <c r="N7876" t="s">
        <v>829</v>
      </c>
      <c r="O7876" t="s">
        <v>829</v>
      </c>
      <c r="P7876" t="s">
        <v>829</v>
      </c>
      <c r="Q7876" t="s">
        <v>829</v>
      </c>
      <c r="R7876" t="s">
        <v>829</v>
      </c>
      <c r="S7876">
        <v>59494</v>
      </c>
      <c r="T7876" t="s">
        <v>829</v>
      </c>
      <c r="U7876" t="s">
        <v>829</v>
      </c>
      <c r="V7876">
        <v>0</v>
      </c>
    </row>
    <row r="7877" spans="1:22" x14ac:dyDescent="0.3">
      <c r="A7877">
        <v>202324</v>
      </c>
      <c r="B7877" t="s">
        <v>820</v>
      </c>
      <c r="C7877" t="s">
        <v>821</v>
      </c>
      <c r="D7877" t="s">
        <v>822</v>
      </c>
      <c r="E7877" t="s">
        <v>823</v>
      </c>
      <c r="F7877" t="s">
        <v>848</v>
      </c>
      <c r="G7877" t="s">
        <v>849</v>
      </c>
      <c r="H7877" t="s">
        <v>1034</v>
      </c>
      <c r="I7877">
        <v>813</v>
      </c>
      <c r="J7877" t="s">
        <v>1035</v>
      </c>
      <c r="K7877" t="s">
        <v>835</v>
      </c>
      <c r="L7877" t="s">
        <v>837</v>
      </c>
      <c r="M7877" t="s">
        <v>829</v>
      </c>
      <c r="N7877" t="s">
        <v>829</v>
      </c>
      <c r="O7877" t="s">
        <v>829</v>
      </c>
      <c r="P7877" t="s">
        <v>829</v>
      </c>
      <c r="Q7877" t="s">
        <v>829</v>
      </c>
      <c r="R7877" t="s">
        <v>829</v>
      </c>
      <c r="S7877">
        <v>247446</v>
      </c>
      <c r="T7877" t="s">
        <v>829</v>
      </c>
      <c r="U7877" t="s">
        <v>829</v>
      </c>
      <c r="V7877">
        <v>0</v>
      </c>
    </row>
    <row r="7878" spans="1:22" x14ac:dyDescent="0.3">
      <c r="A7878">
        <v>202122</v>
      </c>
      <c r="B7878" t="s">
        <v>820</v>
      </c>
      <c r="C7878" t="s">
        <v>821</v>
      </c>
      <c r="D7878" t="s">
        <v>822</v>
      </c>
      <c r="E7878" t="s">
        <v>823</v>
      </c>
      <c r="F7878" t="s">
        <v>848</v>
      </c>
      <c r="G7878" t="s">
        <v>849</v>
      </c>
      <c r="H7878" t="s">
        <v>1034</v>
      </c>
      <c r="I7878">
        <v>813</v>
      </c>
      <c r="J7878" t="s">
        <v>1035</v>
      </c>
      <c r="K7878" t="s">
        <v>835</v>
      </c>
      <c r="L7878" t="s">
        <v>838</v>
      </c>
      <c r="M7878" t="s">
        <v>829</v>
      </c>
      <c r="N7878" t="s">
        <v>829</v>
      </c>
      <c r="O7878" t="s">
        <v>829</v>
      </c>
      <c r="P7878" t="s">
        <v>829</v>
      </c>
      <c r="Q7878" t="s">
        <v>829</v>
      </c>
      <c r="R7878" t="s">
        <v>829</v>
      </c>
      <c r="S7878">
        <v>3859700</v>
      </c>
      <c r="T7878" t="s">
        <v>829</v>
      </c>
      <c r="U7878" t="s">
        <v>829</v>
      </c>
      <c r="V7878" t="s">
        <v>834</v>
      </c>
    </row>
    <row r="7879" spans="1:22" x14ac:dyDescent="0.3">
      <c r="A7879">
        <v>202223</v>
      </c>
      <c r="B7879" t="s">
        <v>820</v>
      </c>
      <c r="C7879" t="s">
        <v>821</v>
      </c>
      <c r="D7879" t="s">
        <v>822</v>
      </c>
      <c r="E7879" t="s">
        <v>823</v>
      </c>
      <c r="F7879" t="s">
        <v>848</v>
      </c>
      <c r="G7879" t="s">
        <v>849</v>
      </c>
      <c r="H7879" t="s">
        <v>1034</v>
      </c>
      <c r="I7879">
        <v>813</v>
      </c>
      <c r="J7879" t="s">
        <v>1035</v>
      </c>
      <c r="K7879" t="s">
        <v>835</v>
      </c>
      <c r="L7879" t="s">
        <v>838</v>
      </c>
      <c r="M7879" t="s">
        <v>829</v>
      </c>
      <c r="N7879" t="s">
        <v>829</v>
      </c>
      <c r="O7879" t="s">
        <v>829</v>
      </c>
      <c r="P7879" t="s">
        <v>829</v>
      </c>
      <c r="Q7879" t="s">
        <v>829</v>
      </c>
      <c r="R7879" t="s">
        <v>829</v>
      </c>
      <c r="S7879">
        <v>5565026</v>
      </c>
      <c r="T7879" t="s">
        <v>829</v>
      </c>
      <c r="U7879" t="s">
        <v>829</v>
      </c>
      <c r="V7879" t="s">
        <v>834</v>
      </c>
    </row>
    <row r="7880" spans="1:22" x14ac:dyDescent="0.3">
      <c r="A7880">
        <v>202324</v>
      </c>
      <c r="B7880" t="s">
        <v>820</v>
      </c>
      <c r="C7880" t="s">
        <v>821</v>
      </c>
      <c r="D7880" t="s">
        <v>822</v>
      </c>
      <c r="E7880" t="s">
        <v>823</v>
      </c>
      <c r="F7880" t="s">
        <v>848</v>
      </c>
      <c r="G7880" t="s">
        <v>849</v>
      </c>
      <c r="H7880" t="s">
        <v>1034</v>
      </c>
      <c r="I7880">
        <v>813</v>
      </c>
      <c r="J7880" t="s">
        <v>1035</v>
      </c>
      <c r="K7880" t="s">
        <v>835</v>
      </c>
      <c r="L7880" t="s">
        <v>838</v>
      </c>
      <c r="M7880" t="s">
        <v>829</v>
      </c>
      <c r="N7880" t="s">
        <v>829</v>
      </c>
      <c r="O7880" t="s">
        <v>829</v>
      </c>
      <c r="P7880" t="s">
        <v>829</v>
      </c>
      <c r="Q7880" t="s">
        <v>829</v>
      </c>
      <c r="R7880" t="s">
        <v>829</v>
      </c>
      <c r="S7880">
        <v>6859630</v>
      </c>
      <c r="T7880" t="s">
        <v>829</v>
      </c>
      <c r="U7880" t="s">
        <v>829</v>
      </c>
      <c r="V7880" t="s">
        <v>834</v>
      </c>
    </row>
    <row r="7881" spans="1:22" x14ac:dyDescent="0.3">
      <c r="A7881">
        <v>202122</v>
      </c>
      <c r="B7881" t="s">
        <v>820</v>
      </c>
      <c r="C7881" t="s">
        <v>821</v>
      </c>
      <c r="D7881" t="s">
        <v>822</v>
      </c>
      <c r="E7881" t="s">
        <v>823</v>
      </c>
      <c r="F7881" t="s">
        <v>848</v>
      </c>
      <c r="G7881" t="s">
        <v>849</v>
      </c>
      <c r="H7881" t="s">
        <v>1034</v>
      </c>
      <c r="I7881">
        <v>813</v>
      </c>
      <c r="J7881" t="s">
        <v>1035</v>
      </c>
      <c r="K7881" t="s">
        <v>835</v>
      </c>
      <c r="L7881" t="s">
        <v>839</v>
      </c>
      <c r="M7881" t="s">
        <v>829</v>
      </c>
      <c r="N7881" t="s">
        <v>829</v>
      </c>
      <c r="O7881" t="s">
        <v>829</v>
      </c>
      <c r="P7881" t="s">
        <v>829</v>
      </c>
      <c r="Q7881" t="s">
        <v>829</v>
      </c>
      <c r="R7881" t="s">
        <v>829</v>
      </c>
      <c r="S7881">
        <v>-5565027</v>
      </c>
      <c r="T7881" t="s">
        <v>829</v>
      </c>
      <c r="U7881" t="s">
        <v>829</v>
      </c>
      <c r="V7881" t="s">
        <v>834</v>
      </c>
    </row>
    <row r="7882" spans="1:22" x14ac:dyDescent="0.3">
      <c r="A7882">
        <v>202223</v>
      </c>
      <c r="B7882" t="s">
        <v>820</v>
      </c>
      <c r="C7882" t="s">
        <v>821</v>
      </c>
      <c r="D7882" t="s">
        <v>822</v>
      </c>
      <c r="E7882" t="s">
        <v>823</v>
      </c>
      <c r="F7882" t="s">
        <v>848</v>
      </c>
      <c r="G7882" t="s">
        <v>849</v>
      </c>
      <c r="H7882" t="s">
        <v>1034</v>
      </c>
      <c r="I7882">
        <v>813</v>
      </c>
      <c r="J7882" t="s">
        <v>1035</v>
      </c>
      <c r="K7882" t="s">
        <v>835</v>
      </c>
      <c r="L7882" t="s">
        <v>839</v>
      </c>
      <c r="M7882" t="s">
        <v>829</v>
      </c>
      <c r="N7882" t="s">
        <v>829</v>
      </c>
      <c r="O7882" t="s">
        <v>829</v>
      </c>
      <c r="P7882" t="s">
        <v>829</v>
      </c>
      <c r="Q7882" t="s">
        <v>829</v>
      </c>
      <c r="R7882" t="s">
        <v>829</v>
      </c>
      <c r="S7882">
        <v>-6859630</v>
      </c>
      <c r="T7882" t="s">
        <v>829</v>
      </c>
      <c r="U7882" t="s">
        <v>829</v>
      </c>
      <c r="V7882" t="s">
        <v>834</v>
      </c>
    </row>
    <row r="7883" spans="1:22" x14ac:dyDescent="0.3">
      <c r="A7883">
        <v>202324</v>
      </c>
      <c r="B7883" t="s">
        <v>820</v>
      </c>
      <c r="C7883" t="s">
        <v>821</v>
      </c>
      <c r="D7883" t="s">
        <v>822</v>
      </c>
      <c r="E7883" t="s">
        <v>823</v>
      </c>
      <c r="F7883" t="s">
        <v>848</v>
      </c>
      <c r="G7883" t="s">
        <v>849</v>
      </c>
      <c r="H7883" t="s">
        <v>1034</v>
      </c>
      <c r="I7883">
        <v>813</v>
      </c>
      <c r="J7883" t="s">
        <v>1035</v>
      </c>
      <c r="K7883" t="s">
        <v>835</v>
      </c>
      <c r="L7883" t="s">
        <v>839</v>
      </c>
      <c r="M7883" t="s">
        <v>829</v>
      </c>
      <c r="N7883" t="s">
        <v>829</v>
      </c>
      <c r="O7883" t="s">
        <v>829</v>
      </c>
      <c r="P7883" t="s">
        <v>829</v>
      </c>
      <c r="Q7883" t="s">
        <v>829</v>
      </c>
      <c r="R7883" t="s">
        <v>829</v>
      </c>
      <c r="S7883">
        <v>-6987473</v>
      </c>
      <c r="T7883" t="s">
        <v>829</v>
      </c>
      <c r="U7883" t="s">
        <v>829</v>
      </c>
      <c r="V7883" t="s">
        <v>834</v>
      </c>
    </row>
    <row r="7884" spans="1:22" x14ac:dyDescent="0.3">
      <c r="A7884">
        <v>202122</v>
      </c>
      <c r="B7884" t="s">
        <v>820</v>
      </c>
      <c r="C7884" t="s">
        <v>821</v>
      </c>
      <c r="D7884" t="s">
        <v>822</v>
      </c>
      <c r="E7884" t="s">
        <v>823</v>
      </c>
      <c r="F7884" t="s">
        <v>848</v>
      </c>
      <c r="G7884" t="s">
        <v>849</v>
      </c>
      <c r="H7884" t="s">
        <v>1034</v>
      </c>
      <c r="I7884">
        <v>813</v>
      </c>
      <c r="J7884" t="s">
        <v>1035</v>
      </c>
      <c r="K7884" t="s">
        <v>835</v>
      </c>
      <c r="L7884" t="s">
        <v>840</v>
      </c>
      <c r="M7884" t="s">
        <v>829</v>
      </c>
      <c r="N7884" t="s">
        <v>829</v>
      </c>
      <c r="O7884" t="s">
        <v>829</v>
      </c>
      <c r="P7884" t="s">
        <v>829</v>
      </c>
      <c r="Q7884" t="s">
        <v>829</v>
      </c>
      <c r="R7884" t="s">
        <v>829</v>
      </c>
      <c r="S7884">
        <v>0</v>
      </c>
      <c r="T7884" t="s">
        <v>829</v>
      </c>
      <c r="U7884" t="s">
        <v>829</v>
      </c>
      <c r="V7884" t="s">
        <v>834</v>
      </c>
    </row>
    <row r="7885" spans="1:22" x14ac:dyDescent="0.3">
      <c r="A7885">
        <v>202223</v>
      </c>
      <c r="B7885" t="s">
        <v>820</v>
      </c>
      <c r="C7885" t="s">
        <v>821</v>
      </c>
      <c r="D7885" t="s">
        <v>822</v>
      </c>
      <c r="E7885" t="s">
        <v>823</v>
      </c>
      <c r="F7885" t="s">
        <v>848</v>
      </c>
      <c r="G7885" t="s">
        <v>849</v>
      </c>
      <c r="H7885" t="s">
        <v>1034</v>
      </c>
      <c r="I7885">
        <v>813</v>
      </c>
      <c r="J7885" t="s">
        <v>1035</v>
      </c>
      <c r="K7885" t="s">
        <v>835</v>
      </c>
      <c r="L7885" t="s">
        <v>840</v>
      </c>
      <c r="M7885" t="s">
        <v>829</v>
      </c>
      <c r="N7885" t="s">
        <v>829</v>
      </c>
      <c r="O7885" t="s">
        <v>829</v>
      </c>
      <c r="P7885" t="s">
        <v>829</v>
      </c>
      <c r="Q7885" t="s">
        <v>829</v>
      </c>
      <c r="R7885" t="s">
        <v>829</v>
      </c>
      <c r="S7885">
        <v>0</v>
      </c>
      <c r="T7885" t="s">
        <v>829</v>
      </c>
      <c r="U7885" t="s">
        <v>829</v>
      </c>
      <c r="V7885" t="s">
        <v>834</v>
      </c>
    </row>
    <row r="7886" spans="1:22" x14ac:dyDescent="0.3">
      <c r="A7886">
        <v>202324</v>
      </c>
      <c r="B7886" t="s">
        <v>820</v>
      </c>
      <c r="C7886" t="s">
        <v>821</v>
      </c>
      <c r="D7886" t="s">
        <v>822</v>
      </c>
      <c r="E7886" t="s">
        <v>823</v>
      </c>
      <c r="F7886" t="s">
        <v>848</v>
      </c>
      <c r="G7886" t="s">
        <v>849</v>
      </c>
      <c r="H7886" t="s">
        <v>1034</v>
      </c>
      <c r="I7886">
        <v>813</v>
      </c>
      <c r="J7886" t="s">
        <v>1035</v>
      </c>
      <c r="K7886" t="s">
        <v>835</v>
      </c>
      <c r="L7886" t="s">
        <v>840</v>
      </c>
      <c r="M7886" t="s">
        <v>829</v>
      </c>
      <c r="N7886" t="s">
        <v>829</v>
      </c>
      <c r="O7886" t="s">
        <v>829</v>
      </c>
      <c r="P7886" t="s">
        <v>829</v>
      </c>
      <c r="Q7886" t="s">
        <v>829</v>
      </c>
      <c r="R7886" t="s">
        <v>829</v>
      </c>
      <c r="S7886">
        <v>44</v>
      </c>
      <c r="T7886" t="s">
        <v>829</v>
      </c>
      <c r="U7886" t="s">
        <v>829</v>
      </c>
      <c r="V7886" t="s">
        <v>834</v>
      </c>
    </row>
    <row r="7887" spans="1:22" x14ac:dyDescent="0.3">
      <c r="A7887">
        <v>202122</v>
      </c>
      <c r="B7887" t="s">
        <v>820</v>
      </c>
      <c r="C7887" t="s">
        <v>821</v>
      </c>
      <c r="D7887" t="s">
        <v>822</v>
      </c>
      <c r="E7887" t="s">
        <v>823</v>
      </c>
      <c r="F7887" t="s">
        <v>848</v>
      </c>
      <c r="G7887" t="s">
        <v>849</v>
      </c>
      <c r="H7887" t="s">
        <v>1034</v>
      </c>
      <c r="I7887">
        <v>813</v>
      </c>
      <c r="J7887" t="s">
        <v>1035</v>
      </c>
      <c r="K7887" t="s">
        <v>835</v>
      </c>
      <c r="L7887" t="s">
        <v>841</v>
      </c>
      <c r="M7887" t="s">
        <v>829</v>
      </c>
      <c r="N7887" t="s">
        <v>829</v>
      </c>
      <c r="O7887" t="s">
        <v>829</v>
      </c>
      <c r="P7887" t="s">
        <v>829</v>
      </c>
      <c r="Q7887" t="s">
        <v>829</v>
      </c>
      <c r="R7887" t="s">
        <v>829</v>
      </c>
      <c r="S7887">
        <v>90529015</v>
      </c>
      <c r="T7887" t="s">
        <v>829</v>
      </c>
      <c r="U7887" t="s">
        <v>829</v>
      </c>
      <c r="V7887" t="s">
        <v>834</v>
      </c>
    </row>
    <row r="7888" spans="1:22" x14ac:dyDescent="0.3">
      <c r="A7888">
        <v>202223</v>
      </c>
      <c r="B7888" t="s">
        <v>820</v>
      </c>
      <c r="C7888" t="s">
        <v>821</v>
      </c>
      <c r="D7888" t="s">
        <v>822</v>
      </c>
      <c r="E7888" t="s">
        <v>823</v>
      </c>
      <c r="F7888" t="s">
        <v>848</v>
      </c>
      <c r="G7888" t="s">
        <v>849</v>
      </c>
      <c r="H7888" t="s">
        <v>1034</v>
      </c>
      <c r="I7888">
        <v>813</v>
      </c>
      <c r="J7888" t="s">
        <v>1035</v>
      </c>
      <c r="K7888" t="s">
        <v>835</v>
      </c>
      <c r="L7888" t="s">
        <v>841</v>
      </c>
      <c r="M7888" t="s">
        <v>829</v>
      </c>
      <c r="N7888" t="s">
        <v>829</v>
      </c>
      <c r="O7888" t="s">
        <v>829</v>
      </c>
      <c r="P7888" t="s">
        <v>829</v>
      </c>
      <c r="Q7888" t="s">
        <v>829</v>
      </c>
      <c r="R7888" t="s">
        <v>829</v>
      </c>
      <c r="S7888">
        <v>96492652</v>
      </c>
      <c r="T7888" t="s">
        <v>829</v>
      </c>
      <c r="U7888" t="s">
        <v>829</v>
      </c>
      <c r="V7888" t="s">
        <v>834</v>
      </c>
    </row>
    <row r="7889" spans="1:22" x14ac:dyDescent="0.3">
      <c r="A7889">
        <v>202324</v>
      </c>
      <c r="B7889" t="s">
        <v>820</v>
      </c>
      <c r="C7889" t="s">
        <v>821</v>
      </c>
      <c r="D7889" t="s">
        <v>822</v>
      </c>
      <c r="E7889" t="s">
        <v>823</v>
      </c>
      <c r="F7889" t="s">
        <v>848</v>
      </c>
      <c r="G7889" t="s">
        <v>849</v>
      </c>
      <c r="H7889" t="s">
        <v>1034</v>
      </c>
      <c r="I7889">
        <v>813</v>
      </c>
      <c r="J7889" t="s">
        <v>1035</v>
      </c>
      <c r="K7889" t="s">
        <v>835</v>
      </c>
      <c r="L7889" t="s">
        <v>841</v>
      </c>
      <c r="M7889" t="s">
        <v>829</v>
      </c>
      <c r="N7889" t="s">
        <v>829</v>
      </c>
      <c r="O7889" t="s">
        <v>829</v>
      </c>
      <c r="P7889" t="s">
        <v>829</v>
      </c>
      <c r="Q7889" t="s">
        <v>829</v>
      </c>
      <c r="R7889" t="s">
        <v>829</v>
      </c>
      <c r="S7889">
        <v>103030091</v>
      </c>
      <c r="T7889" t="s">
        <v>829</v>
      </c>
      <c r="U7889" t="s">
        <v>829</v>
      </c>
      <c r="V7889" t="s">
        <v>834</v>
      </c>
    </row>
    <row r="7890" spans="1:22" x14ac:dyDescent="0.3">
      <c r="A7890">
        <v>202122</v>
      </c>
      <c r="B7890" t="s">
        <v>820</v>
      </c>
      <c r="C7890" t="s">
        <v>821</v>
      </c>
      <c r="D7890" t="s">
        <v>822</v>
      </c>
      <c r="E7890" t="s">
        <v>823</v>
      </c>
      <c r="F7890" t="s">
        <v>848</v>
      </c>
      <c r="G7890" t="s">
        <v>849</v>
      </c>
      <c r="H7890" t="s">
        <v>1034</v>
      </c>
      <c r="I7890">
        <v>813</v>
      </c>
      <c r="J7890" t="s">
        <v>1035</v>
      </c>
      <c r="K7890" t="s">
        <v>842</v>
      </c>
      <c r="L7890" t="s">
        <v>238</v>
      </c>
      <c r="M7890" t="s">
        <v>829</v>
      </c>
      <c r="N7890" t="s">
        <v>829</v>
      </c>
      <c r="O7890" t="s">
        <v>829</v>
      </c>
      <c r="P7890" t="s">
        <v>829</v>
      </c>
      <c r="Q7890" t="s">
        <v>829</v>
      </c>
      <c r="R7890" t="s">
        <v>829</v>
      </c>
      <c r="S7890">
        <v>495250</v>
      </c>
      <c r="T7890">
        <v>35000</v>
      </c>
      <c r="U7890">
        <v>460250</v>
      </c>
      <c r="V7890">
        <v>18</v>
      </c>
    </row>
    <row r="7891" spans="1:22" x14ac:dyDescent="0.3">
      <c r="A7891">
        <v>202223</v>
      </c>
      <c r="B7891" t="s">
        <v>820</v>
      </c>
      <c r="C7891" t="s">
        <v>821</v>
      </c>
      <c r="D7891" t="s">
        <v>822</v>
      </c>
      <c r="E7891" t="s">
        <v>823</v>
      </c>
      <c r="F7891" t="s">
        <v>848</v>
      </c>
      <c r="G7891" t="s">
        <v>849</v>
      </c>
      <c r="H7891" t="s">
        <v>1034</v>
      </c>
      <c r="I7891">
        <v>813</v>
      </c>
      <c r="J7891" t="s">
        <v>1035</v>
      </c>
      <c r="K7891" t="s">
        <v>842</v>
      </c>
      <c r="L7891" t="s">
        <v>238</v>
      </c>
      <c r="M7891" t="s">
        <v>829</v>
      </c>
      <c r="N7891" t="s">
        <v>829</v>
      </c>
      <c r="O7891" t="s">
        <v>829</v>
      </c>
      <c r="P7891" t="s">
        <v>829</v>
      </c>
      <c r="Q7891" t="s">
        <v>829</v>
      </c>
      <c r="R7891" t="s">
        <v>829</v>
      </c>
      <c r="S7891">
        <v>535502</v>
      </c>
      <c r="T7891">
        <v>49582</v>
      </c>
      <c r="U7891">
        <v>485920</v>
      </c>
      <c r="V7891">
        <v>19</v>
      </c>
    </row>
    <row r="7892" spans="1:22" x14ac:dyDescent="0.3">
      <c r="A7892">
        <v>202324</v>
      </c>
      <c r="B7892" t="s">
        <v>820</v>
      </c>
      <c r="C7892" t="s">
        <v>821</v>
      </c>
      <c r="D7892" t="s">
        <v>822</v>
      </c>
      <c r="E7892" t="s">
        <v>823</v>
      </c>
      <c r="F7892" t="s">
        <v>848</v>
      </c>
      <c r="G7892" t="s">
        <v>849</v>
      </c>
      <c r="H7892" t="s">
        <v>1034</v>
      </c>
      <c r="I7892">
        <v>813</v>
      </c>
      <c r="J7892" t="s">
        <v>1035</v>
      </c>
      <c r="K7892" t="s">
        <v>842</v>
      </c>
      <c r="L7892" t="s">
        <v>238</v>
      </c>
      <c r="M7892" t="s">
        <v>829</v>
      </c>
      <c r="N7892" t="s">
        <v>829</v>
      </c>
      <c r="O7892" t="s">
        <v>829</v>
      </c>
      <c r="P7892" t="s">
        <v>829</v>
      </c>
      <c r="Q7892" t="s">
        <v>829</v>
      </c>
      <c r="R7892" t="s">
        <v>829</v>
      </c>
      <c r="S7892">
        <v>523534</v>
      </c>
      <c r="T7892">
        <v>45542</v>
      </c>
      <c r="U7892">
        <v>477992</v>
      </c>
      <c r="V7892">
        <v>18</v>
      </c>
    </row>
    <row r="7893" spans="1:22" x14ac:dyDescent="0.3">
      <c r="A7893">
        <v>202122</v>
      </c>
      <c r="B7893" t="s">
        <v>820</v>
      </c>
      <c r="C7893" t="s">
        <v>821</v>
      </c>
      <c r="D7893" t="s">
        <v>822</v>
      </c>
      <c r="E7893" t="s">
        <v>823</v>
      </c>
      <c r="F7893" t="s">
        <v>848</v>
      </c>
      <c r="G7893" t="s">
        <v>849</v>
      </c>
      <c r="H7893" t="s">
        <v>1034</v>
      </c>
      <c r="I7893">
        <v>813</v>
      </c>
      <c r="J7893" t="s">
        <v>1035</v>
      </c>
      <c r="K7893" t="s">
        <v>842</v>
      </c>
      <c r="L7893" t="s">
        <v>240</v>
      </c>
      <c r="M7893" t="s">
        <v>829</v>
      </c>
      <c r="N7893" t="s">
        <v>829</v>
      </c>
      <c r="O7893" t="s">
        <v>829</v>
      </c>
      <c r="P7893" t="s">
        <v>829</v>
      </c>
      <c r="Q7893" t="s">
        <v>829</v>
      </c>
      <c r="R7893" t="s">
        <v>829</v>
      </c>
      <c r="S7893">
        <v>1069357</v>
      </c>
      <c r="T7893">
        <v>55963</v>
      </c>
      <c r="U7893">
        <v>1013394</v>
      </c>
      <c r="V7893">
        <v>39</v>
      </c>
    </row>
    <row r="7894" spans="1:22" x14ac:dyDescent="0.3">
      <c r="A7894">
        <v>202223</v>
      </c>
      <c r="B7894" t="s">
        <v>820</v>
      </c>
      <c r="C7894" t="s">
        <v>821</v>
      </c>
      <c r="D7894" t="s">
        <v>822</v>
      </c>
      <c r="E7894" t="s">
        <v>823</v>
      </c>
      <c r="F7894" t="s">
        <v>848</v>
      </c>
      <c r="G7894" t="s">
        <v>849</v>
      </c>
      <c r="H7894" t="s">
        <v>1034</v>
      </c>
      <c r="I7894">
        <v>813</v>
      </c>
      <c r="J7894" t="s">
        <v>1035</v>
      </c>
      <c r="K7894" t="s">
        <v>842</v>
      </c>
      <c r="L7894" t="s">
        <v>240</v>
      </c>
      <c r="M7894" t="s">
        <v>829</v>
      </c>
      <c r="N7894" t="s">
        <v>829</v>
      </c>
      <c r="O7894" t="s">
        <v>829</v>
      </c>
      <c r="P7894" t="s">
        <v>829</v>
      </c>
      <c r="Q7894" t="s">
        <v>829</v>
      </c>
      <c r="R7894" t="s">
        <v>829</v>
      </c>
      <c r="S7894">
        <v>1033556</v>
      </c>
      <c r="T7894">
        <v>0</v>
      </c>
      <c r="U7894">
        <v>1033556</v>
      </c>
      <c r="V7894">
        <v>39</v>
      </c>
    </row>
    <row r="7895" spans="1:22" x14ac:dyDescent="0.3">
      <c r="A7895">
        <v>202324</v>
      </c>
      <c r="B7895" t="s">
        <v>820</v>
      </c>
      <c r="C7895" t="s">
        <v>821</v>
      </c>
      <c r="D7895" t="s">
        <v>822</v>
      </c>
      <c r="E7895" t="s">
        <v>823</v>
      </c>
      <c r="F7895" t="s">
        <v>848</v>
      </c>
      <c r="G7895" t="s">
        <v>849</v>
      </c>
      <c r="H7895" t="s">
        <v>1034</v>
      </c>
      <c r="I7895">
        <v>813</v>
      </c>
      <c r="J7895" t="s">
        <v>1035</v>
      </c>
      <c r="K7895" t="s">
        <v>842</v>
      </c>
      <c r="L7895" t="s">
        <v>240</v>
      </c>
      <c r="M7895" t="s">
        <v>829</v>
      </c>
      <c r="N7895" t="s">
        <v>829</v>
      </c>
      <c r="O7895" t="s">
        <v>829</v>
      </c>
      <c r="P7895" t="s">
        <v>829</v>
      </c>
      <c r="Q7895" t="s">
        <v>829</v>
      </c>
      <c r="R7895" t="s">
        <v>829</v>
      </c>
      <c r="S7895">
        <v>1162678</v>
      </c>
      <c r="T7895">
        <v>0</v>
      </c>
      <c r="U7895">
        <v>1162678</v>
      </c>
      <c r="V7895">
        <v>44</v>
      </c>
    </row>
    <row r="7896" spans="1:22" x14ac:dyDescent="0.3">
      <c r="A7896">
        <v>202122</v>
      </c>
      <c r="B7896" t="s">
        <v>820</v>
      </c>
      <c r="C7896" t="s">
        <v>821</v>
      </c>
      <c r="D7896" t="s">
        <v>822</v>
      </c>
      <c r="E7896" t="s">
        <v>823</v>
      </c>
      <c r="F7896" t="s">
        <v>848</v>
      </c>
      <c r="G7896" t="s">
        <v>849</v>
      </c>
      <c r="H7896" t="s">
        <v>1034</v>
      </c>
      <c r="I7896">
        <v>813</v>
      </c>
      <c r="J7896" t="s">
        <v>1035</v>
      </c>
      <c r="K7896" t="s">
        <v>842</v>
      </c>
      <c r="L7896" t="s">
        <v>843</v>
      </c>
      <c r="M7896" t="s">
        <v>829</v>
      </c>
      <c r="N7896" t="s">
        <v>829</v>
      </c>
      <c r="O7896" t="s">
        <v>829</v>
      </c>
      <c r="P7896" t="s">
        <v>829</v>
      </c>
      <c r="Q7896" t="s">
        <v>829</v>
      </c>
      <c r="R7896" t="s">
        <v>829</v>
      </c>
      <c r="S7896">
        <v>217391</v>
      </c>
      <c r="T7896">
        <v>21081</v>
      </c>
      <c r="U7896">
        <v>196310</v>
      </c>
      <c r="V7896">
        <v>8</v>
      </c>
    </row>
    <row r="7897" spans="1:22" x14ac:dyDescent="0.3">
      <c r="A7897">
        <v>202223</v>
      </c>
      <c r="B7897" t="s">
        <v>820</v>
      </c>
      <c r="C7897" t="s">
        <v>821</v>
      </c>
      <c r="D7897" t="s">
        <v>822</v>
      </c>
      <c r="E7897" t="s">
        <v>823</v>
      </c>
      <c r="F7897" t="s">
        <v>848</v>
      </c>
      <c r="G7897" t="s">
        <v>849</v>
      </c>
      <c r="H7897" t="s">
        <v>1034</v>
      </c>
      <c r="I7897">
        <v>813</v>
      </c>
      <c r="J7897" t="s">
        <v>1035</v>
      </c>
      <c r="K7897" t="s">
        <v>842</v>
      </c>
      <c r="L7897" t="s">
        <v>843</v>
      </c>
      <c r="M7897" t="s">
        <v>829</v>
      </c>
      <c r="N7897" t="s">
        <v>829</v>
      </c>
      <c r="O7897" t="s">
        <v>829</v>
      </c>
      <c r="P7897" t="s">
        <v>829</v>
      </c>
      <c r="Q7897" t="s">
        <v>829</v>
      </c>
      <c r="R7897" t="s">
        <v>829</v>
      </c>
      <c r="S7897">
        <v>120284</v>
      </c>
      <c r="T7897">
        <v>14496</v>
      </c>
      <c r="U7897">
        <v>105788</v>
      </c>
      <c r="V7897">
        <v>4</v>
      </c>
    </row>
    <row r="7898" spans="1:22" x14ac:dyDescent="0.3">
      <c r="A7898">
        <v>202324</v>
      </c>
      <c r="B7898" t="s">
        <v>820</v>
      </c>
      <c r="C7898" t="s">
        <v>821</v>
      </c>
      <c r="D7898" t="s">
        <v>822</v>
      </c>
      <c r="E7898" t="s">
        <v>823</v>
      </c>
      <c r="F7898" t="s">
        <v>848</v>
      </c>
      <c r="G7898" t="s">
        <v>849</v>
      </c>
      <c r="H7898" t="s">
        <v>1034</v>
      </c>
      <c r="I7898">
        <v>813</v>
      </c>
      <c r="J7898" t="s">
        <v>1035</v>
      </c>
      <c r="K7898" t="s">
        <v>842</v>
      </c>
      <c r="L7898" t="s">
        <v>843</v>
      </c>
      <c r="M7898" t="s">
        <v>829</v>
      </c>
      <c r="N7898" t="s">
        <v>829</v>
      </c>
      <c r="O7898" t="s">
        <v>829</v>
      </c>
      <c r="P7898" t="s">
        <v>829</v>
      </c>
      <c r="Q7898" t="s">
        <v>829</v>
      </c>
      <c r="R7898" t="s">
        <v>829</v>
      </c>
      <c r="S7898">
        <v>150273</v>
      </c>
      <c r="T7898">
        <v>16784</v>
      </c>
      <c r="U7898">
        <v>133489</v>
      </c>
      <c r="V7898">
        <v>5</v>
      </c>
    </row>
    <row r="7899" spans="1:22" x14ac:dyDescent="0.3">
      <c r="A7899">
        <v>202122</v>
      </c>
      <c r="B7899" t="s">
        <v>820</v>
      </c>
      <c r="C7899" t="s">
        <v>821</v>
      </c>
      <c r="D7899" t="s">
        <v>822</v>
      </c>
      <c r="E7899" t="s">
        <v>823</v>
      </c>
      <c r="F7899" t="s">
        <v>848</v>
      </c>
      <c r="G7899" t="s">
        <v>849</v>
      </c>
      <c r="H7899" t="s">
        <v>1034</v>
      </c>
      <c r="I7899">
        <v>813</v>
      </c>
      <c r="J7899" t="s">
        <v>1035</v>
      </c>
      <c r="K7899" t="s">
        <v>842</v>
      </c>
      <c r="L7899" t="s">
        <v>249</v>
      </c>
      <c r="M7899">
        <v>0</v>
      </c>
      <c r="N7899">
        <v>0</v>
      </c>
      <c r="O7899">
        <v>0</v>
      </c>
      <c r="P7899">
        <v>2171653</v>
      </c>
      <c r="Q7899">
        <v>0</v>
      </c>
      <c r="R7899" t="s">
        <v>829</v>
      </c>
      <c r="S7899">
        <v>2171653</v>
      </c>
      <c r="T7899">
        <v>61000</v>
      </c>
      <c r="U7899">
        <v>2110653</v>
      </c>
      <c r="V7899">
        <v>81</v>
      </c>
    </row>
    <row r="7900" spans="1:22" x14ac:dyDescent="0.3">
      <c r="A7900">
        <v>202223</v>
      </c>
      <c r="B7900" t="s">
        <v>820</v>
      </c>
      <c r="C7900" t="s">
        <v>821</v>
      </c>
      <c r="D7900" t="s">
        <v>822</v>
      </c>
      <c r="E7900" t="s">
        <v>823</v>
      </c>
      <c r="F7900" t="s">
        <v>848</v>
      </c>
      <c r="G7900" t="s">
        <v>849</v>
      </c>
      <c r="H7900" t="s">
        <v>1034</v>
      </c>
      <c r="I7900">
        <v>813</v>
      </c>
      <c r="J7900" t="s">
        <v>1035</v>
      </c>
      <c r="K7900" t="s">
        <v>842</v>
      </c>
      <c r="L7900" t="s">
        <v>249</v>
      </c>
      <c r="M7900">
        <v>0</v>
      </c>
      <c r="N7900">
        <v>0</v>
      </c>
      <c r="O7900">
        <v>0</v>
      </c>
      <c r="P7900">
        <v>2560294</v>
      </c>
      <c r="Q7900">
        <v>0</v>
      </c>
      <c r="R7900" t="s">
        <v>829</v>
      </c>
      <c r="S7900">
        <v>2560294</v>
      </c>
      <c r="T7900">
        <v>0</v>
      </c>
      <c r="U7900">
        <v>2560294</v>
      </c>
      <c r="V7900">
        <v>98</v>
      </c>
    </row>
    <row r="7901" spans="1:22" x14ac:dyDescent="0.3">
      <c r="A7901">
        <v>202324</v>
      </c>
      <c r="B7901" t="s">
        <v>820</v>
      </c>
      <c r="C7901" t="s">
        <v>821</v>
      </c>
      <c r="D7901" t="s">
        <v>822</v>
      </c>
      <c r="E7901" t="s">
        <v>823</v>
      </c>
      <c r="F7901" t="s">
        <v>848</v>
      </c>
      <c r="G7901" t="s">
        <v>849</v>
      </c>
      <c r="H7901" t="s">
        <v>1034</v>
      </c>
      <c r="I7901">
        <v>813</v>
      </c>
      <c r="J7901" t="s">
        <v>1035</v>
      </c>
      <c r="K7901" t="s">
        <v>842</v>
      </c>
      <c r="L7901" t="s">
        <v>249</v>
      </c>
      <c r="M7901">
        <v>0</v>
      </c>
      <c r="N7901">
        <v>0</v>
      </c>
      <c r="O7901">
        <v>0</v>
      </c>
      <c r="P7901">
        <v>2335605</v>
      </c>
      <c r="Q7901">
        <v>0</v>
      </c>
      <c r="R7901" t="s">
        <v>829</v>
      </c>
      <c r="S7901">
        <v>2335605</v>
      </c>
      <c r="T7901">
        <v>0</v>
      </c>
      <c r="U7901">
        <v>2335605</v>
      </c>
      <c r="V7901">
        <v>89</v>
      </c>
    </row>
    <row r="7902" spans="1:22" x14ac:dyDescent="0.3">
      <c r="A7902">
        <v>202122</v>
      </c>
      <c r="B7902" t="s">
        <v>820</v>
      </c>
      <c r="C7902" t="s">
        <v>821</v>
      </c>
      <c r="D7902" t="s">
        <v>822</v>
      </c>
      <c r="E7902" t="s">
        <v>823</v>
      </c>
      <c r="F7902" t="s">
        <v>848</v>
      </c>
      <c r="G7902" t="s">
        <v>849</v>
      </c>
      <c r="H7902" t="s">
        <v>1034</v>
      </c>
      <c r="I7902">
        <v>813</v>
      </c>
      <c r="J7902" t="s">
        <v>1035</v>
      </c>
      <c r="K7902" t="s">
        <v>842</v>
      </c>
      <c r="L7902" t="s">
        <v>844</v>
      </c>
      <c r="M7902">
        <v>0</v>
      </c>
      <c r="N7902">
        <v>2881796</v>
      </c>
      <c r="O7902">
        <v>1005728</v>
      </c>
      <c r="P7902">
        <v>0</v>
      </c>
      <c r="Q7902">
        <v>0</v>
      </c>
      <c r="R7902" t="s">
        <v>829</v>
      </c>
      <c r="S7902">
        <v>3887524</v>
      </c>
      <c r="T7902">
        <v>1415675</v>
      </c>
      <c r="U7902">
        <v>2471849</v>
      </c>
      <c r="V7902">
        <v>95</v>
      </c>
    </row>
    <row r="7903" spans="1:22" x14ac:dyDescent="0.3">
      <c r="A7903">
        <v>202223</v>
      </c>
      <c r="B7903" t="s">
        <v>820</v>
      </c>
      <c r="C7903" t="s">
        <v>821</v>
      </c>
      <c r="D7903" t="s">
        <v>822</v>
      </c>
      <c r="E7903" t="s">
        <v>823</v>
      </c>
      <c r="F7903" t="s">
        <v>848</v>
      </c>
      <c r="G7903" t="s">
        <v>849</v>
      </c>
      <c r="H7903" t="s">
        <v>1034</v>
      </c>
      <c r="I7903">
        <v>813</v>
      </c>
      <c r="J7903" t="s">
        <v>1035</v>
      </c>
      <c r="K7903" t="s">
        <v>842</v>
      </c>
      <c r="L7903" t="s">
        <v>844</v>
      </c>
      <c r="M7903">
        <v>0</v>
      </c>
      <c r="N7903">
        <v>2142916</v>
      </c>
      <c r="O7903">
        <v>837893</v>
      </c>
      <c r="P7903">
        <v>0</v>
      </c>
      <c r="Q7903">
        <v>0</v>
      </c>
      <c r="R7903" t="s">
        <v>829</v>
      </c>
      <c r="S7903">
        <v>2980809</v>
      </c>
      <c r="T7903">
        <v>384727</v>
      </c>
      <c r="U7903">
        <v>2596082</v>
      </c>
      <c r="V7903">
        <v>99</v>
      </c>
    </row>
    <row r="7904" spans="1:22" x14ac:dyDescent="0.3">
      <c r="A7904">
        <v>202324</v>
      </c>
      <c r="B7904" t="s">
        <v>820</v>
      </c>
      <c r="C7904" t="s">
        <v>821</v>
      </c>
      <c r="D7904" t="s">
        <v>822</v>
      </c>
      <c r="E7904" t="s">
        <v>823</v>
      </c>
      <c r="F7904" t="s">
        <v>848</v>
      </c>
      <c r="G7904" t="s">
        <v>849</v>
      </c>
      <c r="H7904" t="s">
        <v>1034</v>
      </c>
      <c r="I7904">
        <v>813</v>
      </c>
      <c r="J7904" t="s">
        <v>1035</v>
      </c>
      <c r="K7904" t="s">
        <v>842</v>
      </c>
      <c r="L7904" t="s">
        <v>844</v>
      </c>
      <c r="M7904">
        <v>0</v>
      </c>
      <c r="N7904">
        <v>0</v>
      </c>
      <c r="O7904">
        <v>2614196</v>
      </c>
      <c r="P7904">
        <v>1067770</v>
      </c>
      <c r="Q7904">
        <v>0</v>
      </c>
      <c r="R7904" t="s">
        <v>829</v>
      </c>
      <c r="S7904">
        <v>3681966</v>
      </c>
      <c r="T7904">
        <v>55493</v>
      </c>
      <c r="U7904">
        <v>3626474</v>
      </c>
      <c r="V7904">
        <v>139</v>
      </c>
    </row>
    <row r="7905" spans="1:22" x14ac:dyDescent="0.3">
      <c r="A7905">
        <v>202122</v>
      </c>
      <c r="B7905" t="s">
        <v>820</v>
      </c>
      <c r="C7905" t="s">
        <v>821</v>
      </c>
      <c r="D7905" t="s">
        <v>822</v>
      </c>
      <c r="E7905" t="s">
        <v>823</v>
      </c>
      <c r="F7905" t="s">
        <v>848</v>
      </c>
      <c r="G7905" t="s">
        <v>849</v>
      </c>
      <c r="H7905" t="s">
        <v>1034</v>
      </c>
      <c r="I7905">
        <v>813</v>
      </c>
      <c r="J7905" t="s">
        <v>1035</v>
      </c>
      <c r="K7905" t="s">
        <v>842</v>
      </c>
      <c r="L7905" t="s">
        <v>251</v>
      </c>
      <c r="M7905" t="s">
        <v>829</v>
      </c>
      <c r="N7905" t="s">
        <v>829</v>
      </c>
      <c r="O7905">
        <v>0</v>
      </c>
      <c r="P7905">
        <v>434201</v>
      </c>
      <c r="Q7905">
        <v>0</v>
      </c>
      <c r="R7905">
        <v>0</v>
      </c>
      <c r="S7905">
        <v>434201</v>
      </c>
      <c r="T7905">
        <v>1235</v>
      </c>
      <c r="U7905">
        <v>432966</v>
      </c>
      <c r="V7905">
        <v>17</v>
      </c>
    </row>
    <row r="7906" spans="1:22" x14ac:dyDescent="0.3">
      <c r="A7906">
        <v>202223</v>
      </c>
      <c r="B7906" t="s">
        <v>820</v>
      </c>
      <c r="C7906" t="s">
        <v>821</v>
      </c>
      <c r="D7906" t="s">
        <v>822</v>
      </c>
      <c r="E7906" t="s">
        <v>823</v>
      </c>
      <c r="F7906" t="s">
        <v>848</v>
      </c>
      <c r="G7906" t="s">
        <v>849</v>
      </c>
      <c r="H7906" t="s">
        <v>1034</v>
      </c>
      <c r="I7906">
        <v>813</v>
      </c>
      <c r="J7906" t="s">
        <v>1035</v>
      </c>
      <c r="K7906" t="s">
        <v>842</v>
      </c>
      <c r="L7906" t="s">
        <v>251</v>
      </c>
      <c r="M7906" t="s">
        <v>829</v>
      </c>
      <c r="N7906" t="s">
        <v>829</v>
      </c>
      <c r="O7906">
        <v>0</v>
      </c>
      <c r="P7906">
        <v>483752</v>
      </c>
      <c r="Q7906">
        <v>0</v>
      </c>
      <c r="R7906">
        <v>0</v>
      </c>
      <c r="S7906">
        <v>483752</v>
      </c>
      <c r="T7906">
        <v>3000</v>
      </c>
      <c r="U7906">
        <v>480752</v>
      </c>
      <c r="V7906">
        <v>18</v>
      </c>
    </row>
    <row r="7907" spans="1:22" x14ac:dyDescent="0.3">
      <c r="A7907">
        <v>202324</v>
      </c>
      <c r="B7907" t="s">
        <v>820</v>
      </c>
      <c r="C7907" t="s">
        <v>821</v>
      </c>
      <c r="D7907" t="s">
        <v>822</v>
      </c>
      <c r="E7907" t="s">
        <v>823</v>
      </c>
      <c r="F7907" t="s">
        <v>848</v>
      </c>
      <c r="G7907" t="s">
        <v>849</v>
      </c>
      <c r="H7907" t="s">
        <v>1034</v>
      </c>
      <c r="I7907">
        <v>813</v>
      </c>
      <c r="J7907" t="s">
        <v>1035</v>
      </c>
      <c r="K7907" t="s">
        <v>842</v>
      </c>
      <c r="L7907" t="s">
        <v>251</v>
      </c>
      <c r="M7907" t="s">
        <v>829</v>
      </c>
      <c r="N7907" t="s">
        <v>829</v>
      </c>
      <c r="O7907">
        <v>0</v>
      </c>
      <c r="P7907">
        <v>464801</v>
      </c>
      <c r="Q7907">
        <v>0</v>
      </c>
      <c r="R7907">
        <v>0</v>
      </c>
      <c r="S7907">
        <v>464801</v>
      </c>
      <c r="T7907">
        <v>0</v>
      </c>
      <c r="U7907">
        <v>464801</v>
      </c>
      <c r="V7907">
        <v>18</v>
      </c>
    </row>
    <row r="7908" spans="1:22" x14ac:dyDescent="0.3">
      <c r="A7908">
        <v>202122</v>
      </c>
      <c r="B7908" t="s">
        <v>820</v>
      </c>
      <c r="C7908" t="s">
        <v>821</v>
      </c>
      <c r="D7908" t="s">
        <v>822</v>
      </c>
      <c r="E7908" t="s">
        <v>823</v>
      </c>
      <c r="F7908" t="s">
        <v>848</v>
      </c>
      <c r="G7908" t="s">
        <v>849</v>
      </c>
      <c r="H7908" t="s">
        <v>1034</v>
      </c>
      <c r="I7908">
        <v>813</v>
      </c>
      <c r="J7908" t="s">
        <v>1035</v>
      </c>
      <c r="K7908" t="s">
        <v>842</v>
      </c>
      <c r="L7908" t="s">
        <v>253</v>
      </c>
      <c r="M7908" t="s">
        <v>829</v>
      </c>
      <c r="N7908" t="s">
        <v>829</v>
      </c>
      <c r="O7908">
        <v>0</v>
      </c>
      <c r="P7908">
        <v>434201</v>
      </c>
      <c r="Q7908">
        <v>0</v>
      </c>
      <c r="R7908">
        <v>0</v>
      </c>
      <c r="S7908">
        <v>434201</v>
      </c>
      <c r="T7908">
        <v>1235</v>
      </c>
      <c r="U7908">
        <v>432966</v>
      </c>
      <c r="V7908">
        <v>17</v>
      </c>
    </row>
    <row r="7909" spans="1:22" x14ac:dyDescent="0.3">
      <c r="A7909">
        <v>202223</v>
      </c>
      <c r="B7909" t="s">
        <v>820</v>
      </c>
      <c r="C7909" t="s">
        <v>821</v>
      </c>
      <c r="D7909" t="s">
        <v>822</v>
      </c>
      <c r="E7909" t="s">
        <v>823</v>
      </c>
      <c r="F7909" t="s">
        <v>848</v>
      </c>
      <c r="G7909" t="s">
        <v>849</v>
      </c>
      <c r="H7909" t="s">
        <v>1034</v>
      </c>
      <c r="I7909">
        <v>813</v>
      </c>
      <c r="J7909" t="s">
        <v>1035</v>
      </c>
      <c r="K7909" t="s">
        <v>842</v>
      </c>
      <c r="L7909" t="s">
        <v>253</v>
      </c>
      <c r="M7909" t="s">
        <v>829</v>
      </c>
      <c r="N7909" t="s">
        <v>829</v>
      </c>
      <c r="O7909">
        <v>0</v>
      </c>
      <c r="P7909">
        <v>483752</v>
      </c>
      <c r="Q7909">
        <v>0</v>
      </c>
      <c r="R7909">
        <v>0</v>
      </c>
      <c r="S7909">
        <v>483752</v>
      </c>
      <c r="T7909">
        <v>3000</v>
      </c>
      <c r="U7909">
        <v>480752</v>
      </c>
      <c r="V7909">
        <v>18</v>
      </c>
    </row>
    <row r="7910" spans="1:22" x14ac:dyDescent="0.3">
      <c r="A7910">
        <v>202324</v>
      </c>
      <c r="B7910" t="s">
        <v>820</v>
      </c>
      <c r="C7910" t="s">
        <v>821</v>
      </c>
      <c r="D7910" t="s">
        <v>822</v>
      </c>
      <c r="E7910" t="s">
        <v>823</v>
      </c>
      <c r="F7910" t="s">
        <v>848</v>
      </c>
      <c r="G7910" t="s">
        <v>849</v>
      </c>
      <c r="H7910" t="s">
        <v>1034</v>
      </c>
      <c r="I7910">
        <v>813</v>
      </c>
      <c r="J7910" t="s">
        <v>1035</v>
      </c>
      <c r="K7910" t="s">
        <v>842</v>
      </c>
      <c r="L7910" t="s">
        <v>253</v>
      </c>
      <c r="M7910" t="s">
        <v>829</v>
      </c>
      <c r="N7910" t="s">
        <v>829</v>
      </c>
      <c r="O7910">
        <v>0</v>
      </c>
      <c r="P7910">
        <v>464801</v>
      </c>
      <c r="Q7910">
        <v>0</v>
      </c>
      <c r="R7910">
        <v>0</v>
      </c>
      <c r="S7910">
        <v>464801</v>
      </c>
      <c r="T7910">
        <v>0</v>
      </c>
      <c r="U7910">
        <v>464801</v>
      </c>
      <c r="V7910">
        <v>18</v>
      </c>
    </row>
    <row r="7911" spans="1:22" x14ac:dyDescent="0.3">
      <c r="A7911">
        <v>202122</v>
      </c>
      <c r="B7911" t="s">
        <v>820</v>
      </c>
      <c r="C7911" t="s">
        <v>821</v>
      </c>
      <c r="D7911" t="s">
        <v>822</v>
      </c>
      <c r="E7911" t="s">
        <v>823</v>
      </c>
      <c r="F7911" t="s">
        <v>848</v>
      </c>
      <c r="G7911" t="s">
        <v>849</v>
      </c>
      <c r="H7911" t="s">
        <v>1034</v>
      </c>
      <c r="I7911">
        <v>813</v>
      </c>
      <c r="J7911" t="s">
        <v>1035</v>
      </c>
      <c r="K7911" t="s">
        <v>842</v>
      </c>
      <c r="L7911" t="s">
        <v>845</v>
      </c>
      <c r="M7911" t="s">
        <v>829</v>
      </c>
      <c r="N7911" t="s">
        <v>829</v>
      </c>
      <c r="O7911">
        <v>476687</v>
      </c>
      <c r="P7911">
        <v>0</v>
      </c>
      <c r="Q7911">
        <v>0</v>
      </c>
      <c r="R7911">
        <v>0</v>
      </c>
      <c r="S7911">
        <v>476687</v>
      </c>
      <c r="T7911">
        <v>14580</v>
      </c>
      <c r="U7911">
        <v>462107</v>
      </c>
      <c r="V7911">
        <v>18</v>
      </c>
    </row>
    <row r="7912" spans="1:22" x14ac:dyDescent="0.3">
      <c r="A7912">
        <v>202223</v>
      </c>
      <c r="B7912" t="s">
        <v>820</v>
      </c>
      <c r="C7912" t="s">
        <v>821</v>
      </c>
      <c r="D7912" t="s">
        <v>822</v>
      </c>
      <c r="E7912" t="s">
        <v>823</v>
      </c>
      <c r="F7912" t="s">
        <v>848</v>
      </c>
      <c r="G7912" t="s">
        <v>849</v>
      </c>
      <c r="H7912" t="s">
        <v>1034</v>
      </c>
      <c r="I7912">
        <v>813</v>
      </c>
      <c r="J7912" t="s">
        <v>1035</v>
      </c>
      <c r="K7912" t="s">
        <v>842</v>
      </c>
      <c r="L7912" t="s">
        <v>845</v>
      </c>
      <c r="M7912" t="s">
        <v>829</v>
      </c>
      <c r="N7912" t="s">
        <v>829</v>
      </c>
      <c r="O7912">
        <v>449687</v>
      </c>
      <c r="P7912">
        <v>0</v>
      </c>
      <c r="Q7912">
        <v>0</v>
      </c>
      <c r="R7912">
        <v>0</v>
      </c>
      <c r="S7912">
        <v>449687</v>
      </c>
      <c r="T7912">
        <v>8760</v>
      </c>
      <c r="U7912">
        <v>440927</v>
      </c>
      <c r="V7912">
        <v>17</v>
      </c>
    </row>
    <row r="7913" spans="1:22" x14ac:dyDescent="0.3">
      <c r="A7913">
        <v>202324</v>
      </c>
      <c r="B7913" t="s">
        <v>820</v>
      </c>
      <c r="C7913" t="s">
        <v>821</v>
      </c>
      <c r="D7913" t="s">
        <v>822</v>
      </c>
      <c r="E7913" t="s">
        <v>823</v>
      </c>
      <c r="F7913" t="s">
        <v>848</v>
      </c>
      <c r="G7913" t="s">
        <v>849</v>
      </c>
      <c r="H7913" t="s">
        <v>1034</v>
      </c>
      <c r="I7913">
        <v>813</v>
      </c>
      <c r="J7913" t="s">
        <v>1035</v>
      </c>
      <c r="K7913" t="s">
        <v>842</v>
      </c>
      <c r="L7913" t="s">
        <v>845</v>
      </c>
      <c r="M7913" t="s">
        <v>829</v>
      </c>
      <c r="N7913" t="s">
        <v>829</v>
      </c>
      <c r="O7913">
        <v>475732</v>
      </c>
      <c r="P7913">
        <v>0</v>
      </c>
      <c r="Q7913">
        <v>0</v>
      </c>
      <c r="R7913">
        <v>0</v>
      </c>
      <c r="S7913">
        <v>475732</v>
      </c>
      <c r="T7913">
        <v>12122</v>
      </c>
      <c r="U7913">
        <v>463610</v>
      </c>
      <c r="V7913">
        <v>18</v>
      </c>
    </row>
    <row r="7914" spans="1:22" x14ac:dyDescent="0.3">
      <c r="A7914">
        <v>202122</v>
      </c>
      <c r="B7914" t="s">
        <v>820</v>
      </c>
      <c r="C7914" t="s">
        <v>821</v>
      </c>
      <c r="D7914" t="s">
        <v>822</v>
      </c>
      <c r="E7914" t="s">
        <v>823</v>
      </c>
      <c r="F7914" t="s">
        <v>926</v>
      </c>
      <c r="G7914" t="s">
        <v>927</v>
      </c>
      <c r="H7914" t="s">
        <v>1036</v>
      </c>
      <c r="I7914">
        <v>940</v>
      </c>
      <c r="J7914" t="s">
        <v>1037</v>
      </c>
      <c r="K7914" t="s">
        <v>828</v>
      </c>
      <c r="L7914" t="s">
        <v>336</v>
      </c>
      <c r="M7914">
        <v>0</v>
      </c>
      <c r="N7914">
        <v>87333</v>
      </c>
      <c r="O7914">
        <v>0</v>
      </c>
      <c r="P7914">
        <v>1930000</v>
      </c>
      <c r="Q7914">
        <v>0</v>
      </c>
      <c r="R7914" t="s">
        <v>829</v>
      </c>
      <c r="S7914">
        <v>2017333</v>
      </c>
      <c r="T7914" t="s">
        <v>829</v>
      </c>
      <c r="U7914">
        <v>2017333</v>
      </c>
      <c r="V7914">
        <v>174</v>
      </c>
    </row>
    <row r="7915" spans="1:22" x14ac:dyDescent="0.3">
      <c r="A7915">
        <v>202223</v>
      </c>
      <c r="B7915" t="s">
        <v>820</v>
      </c>
      <c r="C7915" t="s">
        <v>821</v>
      </c>
      <c r="D7915" t="s">
        <v>822</v>
      </c>
      <c r="E7915" t="s">
        <v>823</v>
      </c>
      <c r="F7915" t="s">
        <v>926</v>
      </c>
      <c r="G7915" t="s">
        <v>927</v>
      </c>
      <c r="H7915" t="s">
        <v>1036</v>
      </c>
      <c r="I7915">
        <v>940</v>
      </c>
      <c r="J7915" t="s">
        <v>1037</v>
      </c>
      <c r="K7915" t="s">
        <v>828</v>
      </c>
      <c r="L7915" t="s">
        <v>336</v>
      </c>
      <c r="M7915">
        <v>0</v>
      </c>
      <c r="N7915">
        <v>84000</v>
      </c>
      <c r="O7915">
        <v>0</v>
      </c>
      <c r="P7915">
        <v>2158333</v>
      </c>
      <c r="Q7915">
        <v>0</v>
      </c>
      <c r="R7915" t="s">
        <v>829</v>
      </c>
      <c r="S7915">
        <v>2242333</v>
      </c>
      <c r="T7915" t="s">
        <v>829</v>
      </c>
      <c r="U7915">
        <v>2242333</v>
      </c>
      <c r="V7915">
        <v>207</v>
      </c>
    </row>
    <row r="7916" spans="1:22" x14ac:dyDescent="0.3">
      <c r="A7916">
        <v>202324</v>
      </c>
      <c r="B7916" t="s">
        <v>820</v>
      </c>
      <c r="C7916" t="s">
        <v>821</v>
      </c>
      <c r="D7916" t="s">
        <v>822</v>
      </c>
      <c r="E7916" t="s">
        <v>823</v>
      </c>
      <c r="F7916" t="s">
        <v>926</v>
      </c>
      <c r="G7916" t="s">
        <v>927</v>
      </c>
      <c r="H7916" t="s">
        <v>1036</v>
      </c>
      <c r="I7916">
        <v>940</v>
      </c>
      <c r="J7916" t="s">
        <v>1037</v>
      </c>
      <c r="K7916" t="s">
        <v>828</v>
      </c>
      <c r="L7916" t="s">
        <v>336</v>
      </c>
      <c r="M7916">
        <v>0</v>
      </c>
      <c r="N7916">
        <v>62000</v>
      </c>
      <c r="O7916">
        <v>0</v>
      </c>
      <c r="P7916">
        <v>2510836</v>
      </c>
      <c r="Q7916">
        <v>0</v>
      </c>
      <c r="R7916" t="s">
        <v>829</v>
      </c>
      <c r="S7916">
        <v>2572836</v>
      </c>
      <c r="T7916" t="s">
        <v>829</v>
      </c>
      <c r="U7916">
        <v>2572836</v>
      </c>
      <c r="V7916">
        <v>242</v>
      </c>
    </row>
    <row r="7917" spans="1:22" x14ac:dyDescent="0.3">
      <c r="A7917">
        <v>202122</v>
      </c>
      <c r="B7917" t="s">
        <v>820</v>
      </c>
      <c r="C7917" t="s">
        <v>821</v>
      </c>
      <c r="D7917" t="s">
        <v>822</v>
      </c>
      <c r="E7917" t="s">
        <v>823</v>
      </c>
      <c r="F7917" t="s">
        <v>926</v>
      </c>
      <c r="G7917" t="s">
        <v>927</v>
      </c>
      <c r="H7917" t="s">
        <v>1036</v>
      </c>
      <c r="I7917">
        <v>940</v>
      </c>
      <c r="J7917" t="s">
        <v>1037</v>
      </c>
      <c r="K7917" t="s">
        <v>828</v>
      </c>
      <c r="L7917" t="s">
        <v>235</v>
      </c>
      <c r="M7917" t="s">
        <v>829</v>
      </c>
      <c r="N7917">
        <v>0</v>
      </c>
      <c r="O7917">
        <v>0</v>
      </c>
      <c r="P7917" t="s">
        <v>829</v>
      </c>
      <c r="Q7917" t="s">
        <v>829</v>
      </c>
      <c r="R7917" t="s">
        <v>829</v>
      </c>
      <c r="S7917">
        <v>0</v>
      </c>
      <c r="T7917">
        <v>0</v>
      </c>
      <c r="U7917">
        <v>0</v>
      </c>
      <c r="V7917">
        <v>0</v>
      </c>
    </row>
    <row r="7918" spans="1:22" x14ac:dyDescent="0.3">
      <c r="A7918">
        <v>202223</v>
      </c>
      <c r="B7918" t="s">
        <v>820</v>
      </c>
      <c r="C7918" t="s">
        <v>821</v>
      </c>
      <c r="D7918" t="s">
        <v>822</v>
      </c>
      <c r="E7918" t="s">
        <v>823</v>
      </c>
      <c r="F7918" t="s">
        <v>926</v>
      </c>
      <c r="G7918" t="s">
        <v>927</v>
      </c>
      <c r="H7918" t="s">
        <v>1036</v>
      </c>
      <c r="I7918">
        <v>940</v>
      </c>
      <c r="J7918" t="s">
        <v>1037</v>
      </c>
      <c r="K7918" t="s">
        <v>828</v>
      </c>
      <c r="L7918" t="s">
        <v>235</v>
      </c>
      <c r="M7918" t="s">
        <v>829</v>
      </c>
      <c r="N7918">
        <v>0</v>
      </c>
      <c r="O7918">
        <v>0</v>
      </c>
      <c r="P7918" t="s">
        <v>829</v>
      </c>
      <c r="Q7918" t="s">
        <v>829</v>
      </c>
      <c r="R7918" t="s">
        <v>829</v>
      </c>
      <c r="S7918">
        <v>0</v>
      </c>
      <c r="T7918">
        <v>0</v>
      </c>
      <c r="U7918">
        <v>0</v>
      </c>
      <c r="V7918">
        <v>0</v>
      </c>
    </row>
    <row r="7919" spans="1:22" x14ac:dyDescent="0.3">
      <c r="A7919">
        <v>202324</v>
      </c>
      <c r="B7919" t="s">
        <v>820</v>
      </c>
      <c r="C7919" t="s">
        <v>821</v>
      </c>
      <c r="D7919" t="s">
        <v>822</v>
      </c>
      <c r="E7919" t="s">
        <v>823</v>
      </c>
      <c r="F7919" t="s">
        <v>926</v>
      </c>
      <c r="G7919" t="s">
        <v>927</v>
      </c>
      <c r="H7919" t="s">
        <v>1036</v>
      </c>
      <c r="I7919">
        <v>940</v>
      </c>
      <c r="J7919" t="s">
        <v>1037</v>
      </c>
      <c r="K7919" t="s">
        <v>828</v>
      </c>
      <c r="L7919" t="s">
        <v>235</v>
      </c>
      <c r="M7919" t="s">
        <v>829</v>
      </c>
      <c r="N7919">
        <v>0</v>
      </c>
      <c r="O7919">
        <v>0</v>
      </c>
      <c r="P7919" t="s">
        <v>829</v>
      </c>
      <c r="Q7919" t="s">
        <v>829</v>
      </c>
      <c r="R7919" t="s">
        <v>829</v>
      </c>
      <c r="S7919">
        <v>0</v>
      </c>
      <c r="T7919">
        <v>0</v>
      </c>
      <c r="U7919">
        <v>0</v>
      </c>
      <c r="V7919">
        <v>0</v>
      </c>
    </row>
    <row r="7920" spans="1:22" x14ac:dyDescent="0.3">
      <c r="A7920">
        <v>202122</v>
      </c>
      <c r="B7920" t="s">
        <v>820</v>
      </c>
      <c r="C7920" t="s">
        <v>821</v>
      </c>
      <c r="D7920" t="s">
        <v>822</v>
      </c>
      <c r="E7920" t="s">
        <v>823</v>
      </c>
      <c r="F7920" t="s">
        <v>926</v>
      </c>
      <c r="G7920" t="s">
        <v>927</v>
      </c>
      <c r="H7920" t="s">
        <v>1036</v>
      </c>
      <c r="I7920">
        <v>940</v>
      </c>
      <c r="J7920" t="s">
        <v>1037</v>
      </c>
      <c r="K7920" t="s">
        <v>828</v>
      </c>
      <c r="L7920" t="s">
        <v>534</v>
      </c>
      <c r="M7920">
        <v>0</v>
      </c>
      <c r="N7920">
        <v>1373835</v>
      </c>
      <c r="O7920">
        <v>43718</v>
      </c>
      <c r="P7920">
        <v>2619191</v>
      </c>
      <c r="Q7920">
        <v>0</v>
      </c>
      <c r="R7920" t="s">
        <v>829</v>
      </c>
      <c r="S7920">
        <v>4036744</v>
      </c>
      <c r="T7920">
        <v>0</v>
      </c>
      <c r="U7920">
        <v>4036744</v>
      </c>
      <c r="V7920">
        <v>46</v>
      </c>
    </row>
    <row r="7921" spans="1:22" x14ac:dyDescent="0.3">
      <c r="A7921">
        <v>202223</v>
      </c>
      <c r="B7921" t="s">
        <v>820</v>
      </c>
      <c r="C7921" t="s">
        <v>821</v>
      </c>
      <c r="D7921" t="s">
        <v>822</v>
      </c>
      <c r="E7921" t="s">
        <v>823</v>
      </c>
      <c r="F7921" t="s">
        <v>926</v>
      </c>
      <c r="G7921" t="s">
        <v>927</v>
      </c>
      <c r="H7921" t="s">
        <v>1036</v>
      </c>
      <c r="I7921">
        <v>940</v>
      </c>
      <c r="J7921" t="s">
        <v>1037</v>
      </c>
      <c r="K7921" t="s">
        <v>828</v>
      </c>
      <c r="L7921" t="s">
        <v>534</v>
      </c>
      <c r="M7921">
        <v>0</v>
      </c>
      <c r="N7921">
        <v>1712481</v>
      </c>
      <c r="O7921">
        <v>208867</v>
      </c>
      <c r="P7921">
        <v>3227013</v>
      </c>
      <c r="Q7921">
        <v>0</v>
      </c>
      <c r="R7921" t="s">
        <v>829</v>
      </c>
      <c r="S7921">
        <v>5148360</v>
      </c>
      <c r="T7921">
        <v>0</v>
      </c>
      <c r="U7921">
        <v>5148360</v>
      </c>
      <c r="V7921">
        <v>59</v>
      </c>
    </row>
    <row r="7922" spans="1:22" x14ac:dyDescent="0.3">
      <c r="A7922">
        <v>202324</v>
      </c>
      <c r="B7922" t="s">
        <v>820</v>
      </c>
      <c r="C7922" t="s">
        <v>821</v>
      </c>
      <c r="D7922" t="s">
        <v>822</v>
      </c>
      <c r="E7922" t="s">
        <v>823</v>
      </c>
      <c r="F7922" t="s">
        <v>926</v>
      </c>
      <c r="G7922" t="s">
        <v>927</v>
      </c>
      <c r="H7922" t="s">
        <v>1036</v>
      </c>
      <c r="I7922">
        <v>940</v>
      </c>
      <c r="J7922" t="s">
        <v>1037</v>
      </c>
      <c r="K7922" t="s">
        <v>828</v>
      </c>
      <c r="L7922" t="s">
        <v>534</v>
      </c>
      <c r="M7922">
        <v>34521</v>
      </c>
      <c r="N7922">
        <v>1911659</v>
      </c>
      <c r="O7922">
        <v>85022</v>
      </c>
      <c r="P7922">
        <v>3234176</v>
      </c>
      <c r="Q7922">
        <v>0</v>
      </c>
      <c r="R7922" t="s">
        <v>829</v>
      </c>
      <c r="S7922">
        <v>5265378</v>
      </c>
      <c r="T7922">
        <v>0</v>
      </c>
      <c r="U7922">
        <v>5265378</v>
      </c>
      <c r="V7922">
        <v>61</v>
      </c>
    </row>
    <row r="7923" spans="1:22" x14ac:dyDescent="0.3">
      <c r="A7923">
        <v>202122</v>
      </c>
      <c r="B7923" t="s">
        <v>820</v>
      </c>
      <c r="C7923" t="s">
        <v>821</v>
      </c>
      <c r="D7923" t="s">
        <v>822</v>
      </c>
      <c r="E7923" t="s">
        <v>823</v>
      </c>
      <c r="F7923" t="s">
        <v>926</v>
      </c>
      <c r="G7923" t="s">
        <v>927</v>
      </c>
      <c r="H7923" t="s">
        <v>1036</v>
      </c>
      <c r="I7923">
        <v>940</v>
      </c>
      <c r="J7923" t="s">
        <v>1037</v>
      </c>
      <c r="K7923" t="s">
        <v>828</v>
      </c>
      <c r="L7923" t="s">
        <v>603</v>
      </c>
      <c r="M7923" t="s">
        <v>829</v>
      </c>
      <c r="N7923" t="s">
        <v>829</v>
      </c>
      <c r="O7923" t="s">
        <v>829</v>
      </c>
      <c r="P7923">
        <v>0</v>
      </c>
      <c r="Q7923">
        <v>0</v>
      </c>
      <c r="R7923">
        <v>0</v>
      </c>
      <c r="S7923">
        <v>0</v>
      </c>
      <c r="T7923">
        <v>0</v>
      </c>
      <c r="U7923">
        <v>0</v>
      </c>
      <c r="V7923">
        <v>0</v>
      </c>
    </row>
    <row r="7924" spans="1:22" x14ac:dyDescent="0.3">
      <c r="A7924">
        <v>202223</v>
      </c>
      <c r="B7924" t="s">
        <v>820</v>
      </c>
      <c r="C7924" t="s">
        <v>821</v>
      </c>
      <c r="D7924" t="s">
        <v>822</v>
      </c>
      <c r="E7924" t="s">
        <v>823</v>
      </c>
      <c r="F7924" t="s">
        <v>926</v>
      </c>
      <c r="G7924" t="s">
        <v>927</v>
      </c>
      <c r="H7924" t="s">
        <v>1036</v>
      </c>
      <c r="I7924">
        <v>940</v>
      </c>
      <c r="J7924" t="s">
        <v>1037</v>
      </c>
      <c r="K7924" t="s">
        <v>828</v>
      </c>
      <c r="L7924" t="s">
        <v>603</v>
      </c>
      <c r="M7924" t="s">
        <v>829</v>
      </c>
      <c r="N7924" t="s">
        <v>829</v>
      </c>
      <c r="O7924" t="s">
        <v>829</v>
      </c>
      <c r="P7924">
        <v>0</v>
      </c>
      <c r="Q7924">
        <v>0</v>
      </c>
      <c r="R7924">
        <v>0</v>
      </c>
      <c r="S7924">
        <v>0</v>
      </c>
      <c r="T7924">
        <v>0</v>
      </c>
      <c r="U7924">
        <v>0</v>
      </c>
      <c r="V7924">
        <v>0</v>
      </c>
    </row>
    <row r="7925" spans="1:22" x14ac:dyDescent="0.3">
      <c r="A7925">
        <v>202324</v>
      </c>
      <c r="B7925" t="s">
        <v>820</v>
      </c>
      <c r="C7925" t="s">
        <v>821</v>
      </c>
      <c r="D7925" t="s">
        <v>822</v>
      </c>
      <c r="E7925" t="s">
        <v>823</v>
      </c>
      <c r="F7925" t="s">
        <v>926</v>
      </c>
      <c r="G7925" t="s">
        <v>927</v>
      </c>
      <c r="H7925" t="s">
        <v>1036</v>
      </c>
      <c r="I7925">
        <v>940</v>
      </c>
      <c r="J7925" t="s">
        <v>1037</v>
      </c>
      <c r="K7925" t="s">
        <v>828</v>
      </c>
      <c r="L7925" t="s">
        <v>603</v>
      </c>
      <c r="M7925" t="s">
        <v>829</v>
      </c>
      <c r="N7925" t="s">
        <v>829</v>
      </c>
      <c r="O7925" t="s">
        <v>829</v>
      </c>
      <c r="P7925">
        <v>0</v>
      </c>
      <c r="Q7925">
        <v>0</v>
      </c>
      <c r="R7925">
        <v>0</v>
      </c>
      <c r="S7925">
        <v>0</v>
      </c>
      <c r="T7925">
        <v>0</v>
      </c>
      <c r="U7925">
        <v>0</v>
      </c>
      <c r="V7925">
        <v>0</v>
      </c>
    </row>
    <row r="7926" spans="1:22" x14ac:dyDescent="0.3">
      <c r="A7926">
        <v>202122</v>
      </c>
      <c r="B7926" t="s">
        <v>820</v>
      </c>
      <c r="C7926" t="s">
        <v>821</v>
      </c>
      <c r="D7926" t="s">
        <v>822</v>
      </c>
      <c r="E7926" t="s">
        <v>823</v>
      </c>
      <c r="F7926" t="s">
        <v>926</v>
      </c>
      <c r="G7926" t="s">
        <v>927</v>
      </c>
      <c r="H7926" t="s">
        <v>1036</v>
      </c>
      <c r="I7926">
        <v>940</v>
      </c>
      <c r="J7926" t="s">
        <v>1037</v>
      </c>
      <c r="K7926" t="s">
        <v>828</v>
      </c>
      <c r="L7926" t="s">
        <v>606</v>
      </c>
      <c r="M7926">
        <v>0</v>
      </c>
      <c r="N7926">
        <v>0</v>
      </c>
      <c r="O7926">
        <v>0</v>
      </c>
      <c r="P7926">
        <v>0</v>
      </c>
      <c r="Q7926">
        <v>0</v>
      </c>
      <c r="R7926">
        <v>0</v>
      </c>
      <c r="S7926">
        <v>0</v>
      </c>
      <c r="T7926">
        <v>0</v>
      </c>
      <c r="U7926">
        <v>0</v>
      </c>
      <c r="V7926">
        <v>0</v>
      </c>
    </row>
    <row r="7927" spans="1:22" x14ac:dyDescent="0.3">
      <c r="A7927">
        <v>202223</v>
      </c>
      <c r="B7927" t="s">
        <v>820</v>
      </c>
      <c r="C7927" t="s">
        <v>821</v>
      </c>
      <c r="D7927" t="s">
        <v>822</v>
      </c>
      <c r="E7927" t="s">
        <v>823</v>
      </c>
      <c r="F7927" t="s">
        <v>926</v>
      </c>
      <c r="G7927" t="s">
        <v>927</v>
      </c>
      <c r="H7927" t="s">
        <v>1036</v>
      </c>
      <c r="I7927">
        <v>940</v>
      </c>
      <c r="J7927" t="s">
        <v>1037</v>
      </c>
      <c r="K7927" t="s">
        <v>828</v>
      </c>
      <c r="L7927" t="s">
        <v>606</v>
      </c>
      <c r="M7927">
        <v>0</v>
      </c>
      <c r="N7927">
        <v>0</v>
      </c>
      <c r="O7927">
        <v>0</v>
      </c>
      <c r="P7927">
        <v>0</v>
      </c>
      <c r="Q7927">
        <v>0</v>
      </c>
      <c r="R7927">
        <v>0</v>
      </c>
      <c r="S7927">
        <v>0</v>
      </c>
      <c r="T7927">
        <v>0</v>
      </c>
      <c r="U7927">
        <v>0</v>
      </c>
      <c r="V7927">
        <v>0</v>
      </c>
    </row>
    <row r="7928" spans="1:22" x14ac:dyDescent="0.3">
      <c r="A7928">
        <v>202324</v>
      </c>
      <c r="B7928" t="s">
        <v>820</v>
      </c>
      <c r="C7928" t="s">
        <v>821</v>
      </c>
      <c r="D7928" t="s">
        <v>822</v>
      </c>
      <c r="E7928" t="s">
        <v>823</v>
      </c>
      <c r="F7928" t="s">
        <v>926</v>
      </c>
      <c r="G7928" t="s">
        <v>927</v>
      </c>
      <c r="H7928" t="s">
        <v>1036</v>
      </c>
      <c r="I7928">
        <v>940</v>
      </c>
      <c r="J7928" t="s">
        <v>1037</v>
      </c>
      <c r="K7928" t="s">
        <v>828</v>
      </c>
      <c r="L7928" t="s">
        <v>606</v>
      </c>
      <c r="M7928">
        <v>4867</v>
      </c>
      <c r="N7928">
        <v>68137</v>
      </c>
      <c r="O7928">
        <v>45019</v>
      </c>
      <c r="P7928">
        <v>2433</v>
      </c>
      <c r="Q7928">
        <v>1217</v>
      </c>
      <c r="R7928">
        <v>0</v>
      </c>
      <c r="S7928">
        <v>121673</v>
      </c>
      <c r="T7928">
        <v>0</v>
      </c>
      <c r="U7928">
        <v>121673</v>
      </c>
      <c r="V7928">
        <v>1</v>
      </c>
    </row>
    <row r="7929" spans="1:22" x14ac:dyDescent="0.3">
      <c r="A7929">
        <v>202122</v>
      </c>
      <c r="B7929" t="s">
        <v>820</v>
      </c>
      <c r="C7929" t="s">
        <v>821</v>
      </c>
      <c r="D7929" t="s">
        <v>822</v>
      </c>
      <c r="E7929" t="s">
        <v>823</v>
      </c>
      <c r="F7929" t="s">
        <v>926</v>
      </c>
      <c r="G7929" t="s">
        <v>927</v>
      </c>
      <c r="H7929" t="s">
        <v>1036</v>
      </c>
      <c r="I7929">
        <v>940</v>
      </c>
      <c r="J7929" t="s">
        <v>1037</v>
      </c>
      <c r="K7929" t="s">
        <v>828</v>
      </c>
      <c r="L7929" t="s">
        <v>609</v>
      </c>
      <c r="M7929" t="s">
        <v>829</v>
      </c>
      <c r="N7929" t="s">
        <v>829</v>
      </c>
      <c r="O7929" t="s">
        <v>829</v>
      </c>
      <c r="P7929" t="s">
        <v>829</v>
      </c>
      <c r="Q7929">
        <v>0</v>
      </c>
      <c r="R7929" t="s">
        <v>829</v>
      </c>
      <c r="S7929">
        <v>0</v>
      </c>
      <c r="T7929">
        <v>0</v>
      </c>
      <c r="U7929">
        <v>0</v>
      </c>
      <c r="V7929">
        <v>0</v>
      </c>
    </row>
    <row r="7930" spans="1:22" x14ac:dyDescent="0.3">
      <c r="A7930">
        <v>202223</v>
      </c>
      <c r="B7930" t="s">
        <v>820</v>
      </c>
      <c r="C7930" t="s">
        <v>821</v>
      </c>
      <c r="D7930" t="s">
        <v>822</v>
      </c>
      <c r="E7930" t="s">
        <v>823</v>
      </c>
      <c r="F7930" t="s">
        <v>926</v>
      </c>
      <c r="G7930" t="s">
        <v>927</v>
      </c>
      <c r="H7930" t="s">
        <v>1036</v>
      </c>
      <c r="I7930">
        <v>940</v>
      </c>
      <c r="J7930" t="s">
        <v>1037</v>
      </c>
      <c r="K7930" t="s">
        <v>828</v>
      </c>
      <c r="L7930" t="s">
        <v>609</v>
      </c>
      <c r="M7930" t="s">
        <v>829</v>
      </c>
      <c r="N7930" t="s">
        <v>829</v>
      </c>
      <c r="O7930" t="s">
        <v>829</v>
      </c>
      <c r="P7930" t="s">
        <v>829</v>
      </c>
      <c r="Q7930">
        <v>0</v>
      </c>
      <c r="R7930" t="s">
        <v>829</v>
      </c>
      <c r="S7930">
        <v>0</v>
      </c>
      <c r="T7930">
        <v>0</v>
      </c>
      <c r="U7930">
        <v>0</v>
      </c>
      <c r="V7930">
        <v>0</v>
      </c>
    </row>
    <row r="7931" spans="1:22" x14ac:dyDescent="0.3">
      <c r="A7931">
        <v>202122</v>
      </c>
      <c r="B7931" t="s">
        <v>820</v>
      </c>
      <c r="C7931" t="s">
        <v>821</v>
      </c>
      <c r="D7931" t="s">
        <v>822</v>
      </c>
      <c r="E7931" t="s">
        <v>823</v>
      </c>
      <c r="F7931" t="s">
        <v>926</v>
      </c>
      <c r="G7931" t="s">
        <v>927</v>
      </c>
      <c r="H7931" t="s">
        <v>1036</v>
      </c>
      <c r="I7931">
        <v>940</v>
      </c>
      <c r="J7931" t="s">
        <v>1037</v>
      </c>
      <c r="K7931" t="s">
        <v>828</v>
      </c>
      <c r="L7931" t="s">
        <v>830</v>
      </c>
      <c r="M7931">
        <v>0</v>
      </c>
      <c r="N7931">
        <v>0</v>
      </c>
      <c r="O7931">
        <v>0</v>
      </c>
      <c r="P7931">
        <v>0</v>
      </c>
      <c r="Q7931">
        <v>0</v>
      </c>
      <c r="R7931">
        <v>0</v>
      </c>
      <c r="S7931">
        <v>0</v>
      </c>
      <c r="T7931">
        <v>0</v>
      </c>
      <c r="U7931">
        <v>0</v>
      </c>
      <c r="V7931">
        <v>0</v>
      </c>
    </row>
    <row r="7932" spans="1:22" x14ac:dyDescent="0.3">
      <c r="A7932">
        <v>202223</v>
      </c>
      <c r="B7932" t="s">
        <v>820</v>
      </c>
      <c r="C7932" t="s">
        <v>821</v>
      </c>
      <c r="D7932" t="s">
        <v>822</v>
      </c>
      <c r="E7932" t="s">
        <v>823</v>
      </c>
      <c r="F7932" t="s">
        <v>926</v>
      </c>
      <c r="G7932" t="s">
        <v>927</v>
      </c>
      <c r="H7932" t="s">
        <v>1036</v>
      </c>
      <c r="I7932">
        <v>940</v>
      </c>
      <c r="J7932" t="s">
        <v>1037</v>
      </c>
      <c r="K7932" t="s">
        <v>828</v>
      </c>
      <c r="L7932" t="s">
        <v>830</v>
      </c>
      <c r="M7932">
        <v>0</v>
      </c>
      <c r="N7932">
        <v>6500</v>
      </c>
      <c r="O7932">
        <v>33500</v>
      </c>
      <c r="P7932">
        <v>0</v>
      </c>
      <c r="Q7932">
        <v>0</v>
      </c>
      <c r="R7932">
        <v>0</v>
      </c>
      <c r="S7932">
        <v>40000</v>
      </c>
      <c r="T7932">
        <v>0</v>
      </c>
      <c r="U7932">
        <v>40000</v>
      </c>
      <c r="V7932">
        <v>0</v>
      </c>
    </row>
    <row r="7933" spans="1:22" x14ac:dyDescent="0.3">
      <c r="A7933">
        <v>202324</v>
      </c>
      <c r="B7933" t="s">
        <v>820</v>
      </c>
      <c r="C7933" t="s">
        <v>821</v>
      </c>
      <c r="D7933" t="s">
        <v>822</v>
      </c>
      <c r="E7933" t="s">
        <v>823</v>
      </c>
      <c r="F7933" t="s">
        <v>926</v>
      </c>
      <c r="G7933" t="s">
        <v>927</v>
      </c>
      <c r="H7933" t="s">
        <v>1036</v>
      </c>
      <c r="I7933">
        <v>940</v>
      </c>
      <c r="J7933" t="s">
        <v>1037</v>
      </c>
      <c r="K7933" t="s">
        <v>828</v>
      </c>
      <c r="L7933" t="s">
        <v>830</v>
      </c>
      <c r="M7933">
        <v>1560</v>
      </c>
      <c r="N7933">
        <v>21841</v>
      </c>
      <c r="O7933">
        <v>14431</v>
      </c>
      <c r="P7933">
        <v>780</v>
      </c>
      <c r="Q7933">
        <v>390</v>
      </c>
      <c r="R7933">
        <v>0</v>
      </c>
      <c r="S7933">
        <v>39003</v>
      </c>
      <c r="T7933">
        <v>0</v>
      </c>
      <c r="U7933">
        <v>39003</v>
      </c>
      <c r="V7933">
        <v>0</v>
      </c>
    </row>
    <row r="7934" spans="1:22" x14ac:dyDescent="0.3">
      <c r="A7934">
        <v>202122</v>
      </c>
      <c r="B7934" t="s">
        <v>820</v>
      </c>
      <c r="C7934" t="s">
        <v>821</v>
      </c>
      <c r="D7934" t="s">
        <v>822</v>
      </c>
      <c r="E7934" t="s">
        <v>823</v>
      </c>
      <c r="F7934" t="s">
        <v>926</v>
      </c>
      <c r="G7934" t="s">
        <v>927</v>
      </c>
      <c r="H7934" t="s">
        <v>1036</v>
      </c>
      <c r="I7934">
        <v>940</v>
      </c>
      <c r="J7934" t="s">
        <v>1037</v>
      </c>
      <c r="K7934" t="s">
        <v>828</v>
      </c>
      <c r="L7934" t="s">
        <v>537</v>
      </c>
      <c r="M7934">
        <v>0</v>
      </c>
      <c r="N7934">
        <v>2819041</v>
      </c>
      <c r="O7934">
        <v>2768539</v>
      </c>
      <c r="P7934">
        <v>10965612</v>
      </c>
      <c r="Q7934">
        <v>535160</v>
      </c>
      <c r="R7934">
        <v>0</v>
      </c>
      <c r="S7934">
        <v>17088352</v>
      </c>
      <c r="T7934">
        <v>0</v>
      </c>
      <c r="U7934">
        <v>17088352</v>
      </c>
      <c r="V7934">
        <v>193</v>
      </c>
    </row>
    <row r="7935" spans="1:22" x14ac:dyDescent="0.3">
      <c r="A7935">
        <v>202223</v>
      </c>
      <c r="B7935" t="s">
        <v>820</v>
      </c>
      <c r="C7935" t="s">
        <v>821</v>
      </c>
      <c r="D7935" t="s">
        <v>822</v>
      </c>
      <c r="E7935" t="s">
        <v>823</v>
      </c>
      <c r="F7935" t="s">
        <v>926</v>
      </c>
      <c r="G7935" t="s">
        <v>927</v>
      </c>
      <c r="H7935" t="s">
        <v>1036</v>
      </c>
      <c r="I7935">
        <v>940</v>
      </c>
      <c r="J7935" t="s">
        <v>1037</v>
      </c>
      <c r="K7935" t="s">
        <v>828</v>
      </c>
      <c r="L7935" t="s">
        <v>537</v>
      </c>
      <c r="M7935">
        <v>0</v>
      </c>
      <c r="N7935">
        <v>4403620</v>
      </c>
      <c r="O7935">
        <v>4011345</v>
      </c>
      <c r="P7935">
        <v>13728534</v>
      </c>
      <c r="Q7935">
        <v>36428</v>
      </c>
      <c r="R7935">
        <v>0</v>
      </c>
      <c r="S7935">
        <v>22179927</v>
      </c>
      <c r="T7935">
        <v>0</v>
      </c>
      <c r="U7935">
        <v>22179927</v>
      </c>
      <c r="V7935">
        <v>255</v>
      </c>
    </row>
    <row r="7936" spans="1:22" x14ac:dyDescent="0.3">
      <c r="A7936">
        <v>202324</v>
      </c>
      <c r="B7936" t="s">
        <v>820</v>
      </c>
      <c r="C7936" t="s">
        <v>821</v>
      </c>
      <c r="D7936" t="s">
        <v>822</v>
      </c>
      <c r="E7936" t="s">
        <v>823</v>
      </c>
      <c r="F7936" t="s">
        <v>926</v>
      </c>
      <c r="G7936" t="s">
        <v>927</v>
      </c>
      <c r="H7936" t="s">
        <v>1036</v>
      </c>
      <c r="I7936">
        <v>940</v>
      </c>
      <c r="J7936" t="s">
        <v>1037</v>
      </c>
      <c r="K7936" t="s">
        <v>828</v>
      </c>
      <c r="L7936" t="s">
        <v>537</v>
      </c>
      <c r="M7936">
        <v>0</v>
      </c>
      <c r="N7936">
        <v>5536976</v>
      </c>
      <c r="O7936">
        <v>3777587</v>
      </c>
      <c r="P7936">
        <v>14999099</v>
      </c>
      <c r="Q7936">
        <v>25414</v>
      </c>
      <c r="R7936">
        <v>0</v>
      </c>
      <c r="S7936">
        <v>24339076</v>
      </c>
      <c r="T7936">
        <v>0</v>
      </c>
      <c r="U7936">
        <v>24339076</v>
      </c>
      <c r="V7936">
        <v>282</v>
      </c>
    </row>
    <row r="7937" spans="1:22" x14ac:dyDescent="0.3">
      <c r="A7937">
        <v>202122</v>
      </c>
      <c r="B7937" t="s">
        <v>820</v>
      </c>
      <c r="C7937" t="s">
        <v>821</v>
      </c>
      <c r="D7937" t="s">
        <v>822</v>
      </c>
      <c r="E7937" t="s">
        <v>823</v>
      </c>
      <c r="F7937" t="s">
        <v>926</v>
      </c>
      <c r="G7937" t="s">
        <v>927</v>
      </c>
      <c r="H7937" t="s">
        <v>1036</v>
      </c>
      <c r="I7937">
        <v>940</v>
      </c>
      <c r="J7937" t="s">
        <v>1037</v>
      </c>
      <c r="K7937" t="s">
        <v>828</v>
      </c>
      <c r="L7937" t="s">
        <v>572</v>
      </c>
      <c r="M7937">
        <v>0</v>
      </c>
      <c r="N7937">
        <v>0</v>
      </c>
      <c r="O7937">
        <v>135500</v>
      </c>
      <c r="P7937">
        <v>6929700</v>
      </c>
      <c r="Q7937">
        <v>690217</v>
      </c>
      <c r="R7937">
        <v>2015695</v>
      </c>
      <c r="S7937">
        <v>9771112</v>
      </c>
      <c r="T7937">
        <v>0</v>
      </c>
      <c r="U7937">
        <v>9771112</v>
      </c>
      <c r="V7937">
        <v>110</v>
      </c>
    </row>
    <row r="7938" spans="1:22" x14ac:dyDescent="0.3">
      <c r="A7938">
        <v>202223</v>
      </c>
      <c r="B7938" t="s">
        <v>820</v>
      </c>
      <c r="C7938" t="s">
        <v>821</v>
      </c>
      <c r="D7938" t="s">
        <v>822</v>
      </c>
      <c r="E7938" t="s">
        <v>823</v>
      </c>
      <c r="F7938" t="s">
        <v>926</v>
      </c>
      <c r="G7938" t="s">
        <v>927</v>
      </c>
      <c r="H7938" t="s">
        <v>1036</v>
      </c>
      <c r="I7938">
        <v>940</v>
      </c>
      <c r="J7938" t="s">
        <v>1037</v>
      </c>
      <c r="K7938" t="s">
        <v>828</v>
      </c>
      <c r="L7938" t="s">
        <v>572</v>
      </c>
      <c r="M7938">
        <v>0</v>
      </c>
      <c r="N7938">
        <v>0</v>
      </c>
      <c r="O7938">
        <v>43791</v>
      </c>
      <c r="P7938">
        <v>10218917</v>
      </c>
      <c r="Q7938">
        <v>1759462</v>
      </c>
      <c r="R7938">
        <v>1714179</v>
      </c>
      <c r="S7938">
        <v>13736349</v>
      </c>
      <c r="T7938">
        <v>0</v>
      </c>
      <c r="U7938">
        <v>13736349</v>
      </c>
      <c r="V7938">
        <v>158</v>
      </c>
    </row>
    <row r="7939" spans="1:22" x14ac:dyDescent="0.3">
      <c r="A7939">
        <v>202324</v>
      </c>
      <c r="B7939" t="s">
        <v>820</v>
      </c>
      <c r="C7939" t="s">
        <v>821</v>
      </c>
      <c r="D7939" t="s">
        <v>822</v>
      </c>
      <c r="E7939" t="s">
        <v>823</v>
      </c>
      <c r="F7939" t="s">
        <v>926</v>
      </c>
      <c r="G7939" t="s">
        <v>927</v>
      </c>
      <c r="H7939" t="s">
        <v>1036</v>
      </c>
      <c r="I7939">
        <v>940</v>
      </c>
      <c r="J7939" t="s">
        <v>1037</v>
      </c>
      <c r="K7939" t="s">
        <v>828</v>
      </c>
      <c r="L7939" t="s">
        <v>572</v>
      </c>
      <c r="M7939">
        <v>0</v>
      </c>
      <c r="N7939">
        <v>252075</v>
      </c>
      <c r="O7939">
        <v>775789</v>
      </c>
      <c r="P7939">
        <v>12556519</v>
      </c>
      <c r="Q7939">
        <v>4240844</v>
      </c>
      <c r="R7939">
        <v>1437969</v>
      </c>
      <c r="S7939">
        <v>19263196</v>
      </c>
      <c r="T7939">
        <v>0</v>
      </c>
      <c r="U7939">
        <v>19263196</v>
      </c>
      <c r="V7939">
        <v>224</v>
      </c>
    </row>
    <row r="7940" spans="1:22" x14ac:dyDescent="0.3">
      <c r="A7940">
        <v>202122</v>
      </c>
      <c r="B7940" t="s">
        <v>820</v>
      </c>
      <c r="C7940" t="s">
        <v>821</v>
      </c>
      <c r="D7940" t="s">
        <v>822</v>
      </c>
      <c r="E7940" t="s">
        <v>823</v>
      </c>
      <c r="F7940" t="s">
        <v>926</v>
      </c>
      <c r="G7940" t="s">
        <v>927</v>
      </c>
      <c r="H7940" t="s">
        <v>1036</v>
      </c>
      <c r="I7940">
        <v>940</v>
      </c>
      <c r="J7940" t="s">
        <v>1037</v>
      </c>
      <c r="K7940" t="s">
        <v>828</v>
      </c>
      <c r="L7940" t="s">
        <v>539</v>
      </c>
      <c r="M7940">
        <v>0</v>
      </c>
      <c r="N7940">
        <v>0</v>
      </c>
      <c r="O7940">
        <v>0</v>
      </c>
      <c r="P7940" t="s">
        <v>829</v>
      </c>
      <c r="Q7940" t="s">
        <v>829</v>
      </c>
      <c r="R7940" t="s">
        <v>829</v>
      </c>
      <c r="S7940">
        <v>0</v>
      </c>
      <c r="T7940">
        <v>0</v>
      </c>
      <c r="U7940">
        <v>0</v>
      </c>
      <c r="V7940">
        <v>0</v>
      </c>
    </row>
    <row r="7941" spans="1:22" x14ac:dyDescent="0.3">
      <c r="A7941">
        <v>202223</v>
      </c>
      <c r="B7941" t="s">
        <v>820</v>
      </c>
      <c r="C7941" t="s">
        <v>821</v>
      </c>
      <c r="D7941" t="s">
        <v>822</v>
      </c>
      <c r="E7941" t="s">
        <v>823</v>
      </c>
      <c r="F7941" t="s">
        <v>926</v>
      </c>
      <c r="G7941" t="s">
        <v>927</v>
      </c>
      <c r="H7941" t="s">
        <v>1036</v>
      </c>
      <c r="I7941">
        <v>940</v>
      </c>
      <c r="J7941" t="s">
        <v>1037</v>
      </c>
      <c r="K7941" t="s">
        <v>828</v>
      </c>
      <c r="L7941" t="s">
        <v>539</v>
      </c>
      <c r="M7941">
        <v>0</v>
      </c>
      <c r="N7941">
        <v>0</v>
      </c>
      <c r="O7941">
        <v>0</v>
      </c>
      <c r="P7941" t="s">
        <v>829</v>
      </c>
      <c r="Q7941" t="s">
        <v>829</v>
      </c>
      <c r="R7941" t="s">
        <v>829</v>
      </c>
      <c r="S7941">
        <v>0</v>
      </c>
      <c r="T7941">
        <v>0</v>
      </c>
      <c r="U7941">
        <v>0</v>
      </c>
      <c r="V7941">
        <v>0</v>
      </c>
    </row>
    <row r="7942" spans="1:22" x14ac:dyDescent="0.3">
      <c r="A7942">
        <v>202324</v>
      </c>
      <c r="B7942" t="s">
        <v>820</v>
      </c>
      <c r="C7942" t="s">
        <v>821</v>
      </c>
      <c r="D7942" t="s">
        <v>822</v>
      </c>
      <c r="E7942" t="s">
        <v>823</v>
      </c>
      <c r="F7942" t="s">
        <v>926</v>
      </c>
      <c r="G7942" t="s">
        <v>927</v>
      </c>
      <c r="H7942" t="s">
        <v>1036</v>
      </c>
      <c r="I7942">
        <v>940</v>
      </c>
      <c r="J7942" t="s">
        <v>1037</v>
      </c>
      <c r="K7942" t="s">
        <v>828</v>
      </c>
      <c r="L7942" t="s">
        <v>539</v>
      </c>
      <c r="M7942">
        <v>0</v>
      </c>
      <c r="N7942">
        <v>0</v>
      </c>
      <c r="O7942">
        <v>0</v>
      </c>
      <c r="P7942" t="s">
        <v>829</v>
      </c>
      <c r="Q7942" t="s">
        <v>829</v>
      </c>
      <c r="R7942" t="s">
        <v>829</v>
      </c>
      <c r="S7942">
        <v>0</v>
      </c>
      <c r="T7942">
        <v>0</v>
      </c>
      <c r="U7942">
        <v>0</v>
      </c>
      <c r="V7942">
        <v>0</v>
      </c>
    </row>
    <row r="7943" spans="1:22" x14ac:dyDescent="0.3">
      <c r="A7943">
        <v>202122</v>
      </c>
      <c r="B7943" t="s">
        <v>820</v>
      </c>
      <c r="C7943" t="s">
        <v>821</v>
      </c>
      <c r="D7943" t="s">
        <v>822</v>
      </c>
      <c r="E7943" t="s">
        <v>823</v>
      </c>
      <c r="F7943" t="s">
        <v>926</v>
      </c>
      <c r="G7943" t="s">
        <v>927</v>
      </c>
      <c r="H7943" t="s">
        <v>1036</v>
      </c>
      <c r="I7943">
        <v>940</v>
      </c>
      <c r="J7943" t="s">
        <v>1037</v>
      </c>
      <c r="K7943" t="s">
        <v>828</v>
      </c>
      <c r="L7943" t="s">
        <v>541</v>
      </c>
      <c r="M7943">
        <v>88457</v>
      </c>
      <c r="N7943">
        <v>1238402</v>
      </c>
      <c r="O7943">
        <v>818230</v>
      </c>
      <c r="P7943">
        <v>44229</v>
      </c>
      <c r="Q7943">
        <v>22114</v>
      </c>
      <c r="R7943">
        <v>0</v>
      </c>
      <c r="S7943">
        <v>2211432</v>
      </c>
      <c r="T7943">
        <v>0</v>
      </c>
      <c r="U7943">
        <v>2211432</v>
      </c>
      <c r="V7943">
        <v>25</v>
      </c>
    </row>
    <row r="7944" spans="1:22" x14ac:dyDescent="0.3">
      <c r="A7944">
        <v>202223</v>
      </c>
      <c r="B7944" t="s">
        <v>820</v>
      </c>
      <c r="C7944" t="s">
        <v>821</v>
      </c>
      <c r="D7944" t="s">
        <v>822</v>
      </c>
      <c r="E7944" t="s">
        <v>823</v>
      </c>
      <c r="F7944" t="s">
        <v>926</v>
      </c>
      <c r="G7944" t="s">
        <v>927</v>
      </c>
      <c r="H7944" t="s">
        <v>1036</v>
      </c>
      <c r="I7944">
        <v>940</v>
      </c>
      <c r="J7944" t="s">
        <v>1037</v>
      </c>
      <c r="K7944" t="s">
        <v>828</v>
      </c>
      <c r="L7944" t="s">
        <v>541</v>
      </c>
      <c r="M7944">
        <v>551602</v>
      </c>
      <c r="N7944">
        <v>722428</v>
      </c>
      <c r="O7944">
        <v>477319</v>
      </c>
      <c r="P7944">
        <v>25801</v>
      </c>
      <c r="Q7944">
        <v>12901</v>
      </c>
      <c r="R7944">
        <v>0</v>
      </c>
      <c r="S7944">
        <v>1790051</v>
      </c>
      <c r="T7944">
        <v>0</v>
      </c>
      <c r="U7944">
        <v>1790051</v>
      </c>
      <c r="V7944">
        <v>21</v>
      </c>
    </row>
    <row r="7945" spans="1:22" x14ac:dyDescent="0.3">
      <c r="A7945">
        <v>202324</v>
      </c>
      <c r="B7945" t="s">
        <v>820</v>
      </c>
      <c r="C7945" t="s">
        <v>821</v>
      </c>
      <c r="D7945" t="s">
        <v>822</v>
      </c>
      <c r="E7945" t="s">
        <v>823</v>
      </c>
      <c r="F7945" t="s">
        <v>926</v>
      </c>
      <c r="G7945" t="s">
        <v>927</v>
      </c>
      <c r="H7945" t="s">
        <v>1036</v>
      </c>
      <c r="I7945">
        <v>940</v>
      </c>
      <c r="J7945" t="s">
        <v>1037</v>
      </c>
      <c r="K7945" t="s">
        <v>828</v>
      </c>
      <c r="L7945" t="s">
        <v>541</v>
      </c>
      <c r="M7945">
        <v>671844</v>
      </c>
      <c r="N7945">
        <v>812373</v>
      </c>
      <c r="O7945">
        <v>536746</v>
      </c>
      <c r="P7945">
        <v>29013</v>
      </c>
      <c r="Q7945">
        <v>14507</v>
      </c>
      <c r="R7945">
        <v>0</v>
      </c>
      <c r="S7945">
        <v>2064483</v>
      </c>
      <c r="T7945">
        <v>0</v>
      </c>
      <c r="U7945">
        <v>2064483</v>
      </c>
      <c r="V7945">
        <v>24</v>
      </c>
    </row>
    <row r="7946" spans="1:22" x14ac:dyDescent="0.3">
      <c r="A7946">
        <v>202122</v>
      </c>
      <c r="B7946" t="s">
        <v>820</v>
      </c>
      <c r="C7946" t="s">
        <v>821</v>
      </c>
      <c r="D7946" t="s">
        <v>822</v>
      </c>
      <c r="E7946" t="s">
        <v>823</v>
      </c>
      <c r="F7946" t="s">
        <v>926</v>
      </c>
      <c r="G7946" t="s">
        <v>927</v>
      </c>
      <c r="H7946" t="s">
        <v>1036</v>
      </c>
      <c r="I7946">
        <v>940</v>
      </c>
      <c r="J7946" t="s">
        <v>1037</v>
      </c>
      <c r="K7946" t="s">
        <v>828</v>
      </c>
      <c r="L7946" t="s">
        <v>831</v>
      </c>
      <c r="M7946" t="s">
        <v>829</v>
      </c>
      <c r="N7946" t="s">
        <v>829</v>
      </c>
      <c r="O7946" t="s">
        <v>829</v>
      </c>
      <c r="P7946">
        <v>0</v>
      </c>
      <c r="Q7946">
        <v>0</v>
      </c>
      <c r="R7946" t="s">
        <v>829</v>
      </c>
      <c r="S7946">
        <v>0</v>
      </c>
      <c r="T7946">
        <v>0</v>
      </c>
      <c r="U7946">
        <v>0</v>
      </c>
      <c r="V7946">
        <v>0</v>
      </c>
    </row>
    <row r="7947" spans="1:22" x14ac:dyDescent="0.3">
      <c r="A7947">
        <v>202223</v>
      </c>
      <c r="B7947" t="s">
        <v>820</v>
      </c>
      <c r="C7947" t="s">
        <v>821</v>
      </c>
      <c r="D7947" t="s">
        <v>822</v>
      </c>
      <c r="E7947" t="s">
        <v>823</v>
      </c>
      <c r="F7947" t="s">
        <v>926</v>
      </c>
      <c r="G7947" t="s">
        <v>927</v>
      </c>
      <c r="H7947" t="s">
        <v>1036</v>
      </c>
      <c r="I7947">
        <v>940</v>
      </c>
      <c r="J7947" t="s">
        <v>1037</v>
      </c>
      <c r="K7947" t="s">
        <v>828</v>
      </c>
      <c r="L7947" t="s">
        <v>831</v>
      </c>
      <c r="M7947" t="s">
        <v>829</v>
      </c>
      <c r="N7947" t="s">
        <v>829</v>
      </c>
      <c r="O7947" t="s">
        <v>829</v>
      </c>
      <c r="P7947">
        <v>0</v>
      </c>
      <c r="Q7947">
        <v>0</v>
      </c>
      <c r="R7947" t="s">
        <v>829</v>
      </c>
      <c r="S7947">
        <v>0</v>
      </c>
      <c r="T7947">
        <v>0</v>
      </c>
      <c r="U7947">
        <v>0</v>
      </c>
      <c r="V7947">
        <v>0</v>
      </c>
    </row>
    <row r="7948" spans="1:22" x14ac:dyDescent="0.3">
      <c r="A7948">
        <v>202324</v>
      </c>
      <c r="B7948" t="s">
        <v>820</v>
      </c>
      <c r="C7948" t="s">
        <v>821</v>
      </c>
      <c r="D7948" t="s">
        <v>822</v>
      </c>
      <c r="E7948" t="s">
        <v>823</v>
      </c>
      <c r="F7948" t="s">
        <v>926</v>
      </c>
      <c r="G7948" t="s">
        <v>927</v>
      </c>
      <c r="H7948" t="s">
        <v>1036</v>
      </c>
      <c r="I7948">
        <v>940</v>
      </c>
      <c r="J7948" t="s">
        <v>1037</v>
      </c>
      <c r="K7948" t="s">
        <v>828</v>
      </c>
      <c r="L7948" t="s">
        <v>831</v>
      </c>
      <c r="M7948" t="s">
        <v>829</v>
      </c>
      <c r="N7948" t="s">
        <v>829</v>
      </c>
      <c r="O7948" t="s">
        <v>829</v>
      </c>
      <c r="P7948">
        <v>0</v>
      </c>
      <c r="Q7948">
        <v>0</v>
      </c>
      <c r="R7948" t="s">
        <v>829</v>
      </c>
      <c r="S7948">
        <v>0</v>
      </c>
      <c r="T7948">
        <v>0</v>
      </c>
      <c r="U7948">
        <v>0</v>
      </c>
      <c r="V7948">
        <v>0</v>
      </c>
    </row>
    <row r="7949" spans="1:22" x14ac:dyDescent="0.3">
      <c r="A7949">
        <v>202122</v>
      </c>
      <c r="B7949" t="s">
        <v>820</v>
      </c>
      <c r="C7949" t="s">
        <v>821</v>
      </c>
      <c r="D7949" t="s">
        <v>822</v>
      </c>
      <c r="E7949" t="s">
        <v>823</v>
      </c>
      <c r="F7949" t="s">
        <v>926</v>
      </c>
      <c r="G7949" t="s">
        <v>927</v>
      </c>
      <c r="H7949" t="s">
        <v>1036</v>
      </c>
      <c r="I7949">
        <v>940</v>
      </c>
      <c r="J7949" t="s">
        <v>1037</v>
      </c>
      <c r="K7949" t="s">
        <v>828</v>
      </c>
      <c r="L7949" t="s">
        <v>832</v>
      </c>
      <c r="M7949">
        <v>0</v>
      </c>
      <c r="N7949">
        <v>0</v>
      </c>
      <c r="O7949">
        <v>0</v>
      </c>
      <c r="P7949">
        <v>0</v>
      </c>
      <c r="Q7949">
        <v>0</v>
      </c>
      <c r="R7949">
        <v>0</v>
      </c>
      <c r="S7949">
        <v>0</v>
      </c>
      <c r="T7949">
        <v>0</v>
      </c>
      <c r="U7949">
        <v>0</v>
      </c>
      <c r="V7949">
        <v>0</v>
      </c>
    </row>
    <row r="7950" spans="1:22" x14ac:dyDescent="0.3">
      <c r="A7950">
        <v>202223</v>
      </c>
      <c r="B7950" t="s">
        <v>820</v>
      </c>
      <c r="C7950" t="s">
        <v>821</v>
      </c>
      <c r="D7950" t="s">
        <v>822</v>
      </c>
      <c r="E7950" t="s">
        <v>823</v>
      </c>
      <c r="F7950" t="s">
        <v>926</v>
      </c>
      <c r="G7950" t="s">
        <v>927</v>
      </c>
      <c r="H7950" t="s">
        <v>1036</v>
      </c>
      <c r="I7950">
        <v>940</v>
      </c>
      <c r="J7950" t="s">
        <v>1037</v>
      </c>
      <c r="K7950" t="s">
        <v>828</v>
      </c>
      <c r="L7950" t="s">
        <v>832</v>
      </c>
      <c r="M7950">
        <v>0</v>
      </c>
      <c r="N7950">
        <v>0</v>
      </c>
      <c r="O7950">
        <v>0</v>
      </c>
      <c r="P7950">
        <v>0</v>
      </c>
      <c r="Q7950">
        <v>0</v>
      </c>
      <c r="R7950">
        <v>0</v>
      </c>
      <c r="S7950">
        <v>0</v>
      </c>
      <c r="T7950">
        <v>0</v>
      </c>
      <c r="U7950">
        <v>0</v>
      </c>
      <c r="V7950">
        <v>0</v>
      </c>
    </row>
    <row r="7951" spans="1:22" x14ac:dyDescent="0.3">
      <c r="A7951">
        <v>202324</v>
      </c>
      <c r="B7951" t="s">
        <v>820</v>
      </c>
      <c r="C7951" t="s">
        <v>821</v>
      </c>
      <c r="D7951" t="s">
        <v>822</v>
      </c>
      <c r="E7951" t="s">
        <v>823</v>
      </c>
      <c r="F7951" t="s">
        <v>926</v>
      </c>
      <c r="G7951" t="s">
        <v>927</v>
      </c>
      <c r="H7951" t="s">
        <v>1036</v>
      </c>
      <c r="I7951">
        <v>940</v>
      </c>
      <c r="J7951" t="s">
        <v>1037</v>
      </c>
      <c r="K7951" t="s">
        <v>828</v>
      </c>
      <c r="L7951" t="s">
        <v>832</v>
      </c>
      <c r="M7951">
        <v>0</v>
      </c>
      <c r="N7951">
        <v>0</v>
      </c>
      <c r="O7951">
        <v>0</v>
      </c>
      <c r="P7951">
        <v>0</v>
      </c>
      <c r="Q7951">
        <v>0</v>
      </c>
      <c r="R7951">
        <v>0</v>
      </c>
      <c r="S7951">
        <v>0</v>
      </c>
      <c r="T7951">
        <v>0</v>
      </c>
      <c r="U7951">
        <v>0</v>
      </c>
      <c r="V7951">
        <v>0</v>
      </c>
    </row>
    <row r="7952" spans="1:22" x14ac:dyDescent="0.3">
      <c r="A7952">
        <v>202122</v>
      </c>
      <c r="B7952" t="s">
        <v>820</v>
      </c>
      <c r="C7952" t="s">
        <v>821</v>
      </c>
      <c r="D7952" t="s">
        <v>822</v>
      </c>
      <c r="E7952" t="s">
        <v>823</v>
      </c>
      <c r="F7952" t="s">
        <v>926</v>
      </c>
      <c r="G7952" t="s">
        <v>927</v>
      </c>
      <c r="H7952" t="s">
        <v>1036</v>
      </c>
      <c r="I7952">
        <v>940</v>
      </c>
      <c r="J7952" t="s">
        <v>1037</v>
      </c>
      <c r="K7952" t="s">
        <v>828</v>
      </c>
      <c r="L7952" t="s">
        <v>544</v>
      </c>
      <c r="M7952">
        <v>18646</v>
      </c>
      <c r="N7952">
        <v>261039</v>
      </c>
      <c r="O7952">
        <v>172472</v>
      </c>
      <c r="P7952">
        <v>9323</v>
      </c>
      <c r="Q7952">
        <v>4661</v>
      </c>
      <c r="R7952">
        <v>0</v>
      </c>
      <c r="S7952">
        <v>466140</v>
      </c>
      <c r="T7952">
        <v>0</v>
      </c>
      <c r="U7952">
        <v>466140</v>
      </c>
      <c r="V7952">
        <v>5</v>
      </c>
    </row>
    <row r="7953" spans="1:22" x14ac:dyDescent="0.3">
      <c r="A7953">
        <v>202223</v>
      </c>
      <c r="B7953" t="s">
        <v>820</v>
      </c>
      <c r="C7953" t="s">
        <v>821</v>
      </c>
      <c r="D7953" t="s">
        <v>822</v>
      </c>
      <c r="E7953" t="s">
        <v>823</v>
      </c>
      <c r="F7953" t="s">
        <v>926</v>
      </c>
      <c r="G7953" t="s">
        <v>927</v>
      </c>
      <c r="H7953" t="s">
        <v>1036</v>
      </c>
      <c r="I7953">
        <v>940</v>
      </c>
      <c r="J7953" t="s">
        <v>1037</v>
      </c>
      <c r="K7953" t="s">
        <v>828</v>
      </c>
      <c r="L7953" t="s">
        <v>544</v>
      </c>
      <c r="M7953">
        <v>11705</v>
      </c>
      <c r="N7953">
        <v>163868</v>
      </c>
      <c r="O7953">
        <v>108270</v>
      </c>
      <c r="P7953">
        <v>5852</v>
      </c>
      <c r="Q7953">
        <v>2926</v>
      </c>
      <c r="R7953">
        <v>0</v>
      </c>
      <c r="S7953">
        <v>292622</v>
      </c>
      <c r="T7953">
        <v>0</v>
      </c>
      <c r="U7953">
        <v>292622</v>
      </c>
      <c r="V7953">
        <v>3</v>
      </c>
    </row>
    <row r="7954" spans="1:22" x14ac:dyDescent="0.3">
      <c r="A7954">
        <v>202324</v>
      </c>
      <c r="B7954" t="s">
        <v>820</v>
      </c>
      <c r="C7954" t="s">
        <v>821</v>
      </c>
      <c r="D7954" t="s">
        <v>822</v>
      </c>
      <c r="E7954" t="s">
        <v>823</v>
      </c>
      <c r="F7954" t="s">
        <v>926</v>
      </c>
      <c r="G7954" t="s">
        <v>927</v>
      </c>
      <c r="H7954" t="s">
        <v>1036</v>
      </c>
      <c r="I7954">
        <v>940</v>
      </c>
      <c r="J7954" t="s">
        <v>1037</v>
      </c>
      <c r="K7954" t="s">
        <v>828</v>
      </c>
      <c r="L7954" t="s">
        <v>544</v>
      </c>
      <c r="M7954">
        <v>55149</v>
      </c>
      <c r="N7954">
        <v>772093</v>
      </c>
      <c r="O7954">
        <v>510133</v>
      </c>
      <c r="P7954">
        <v>27575</v>
      </c>
      <c r="Q7954">
        <v>13787</v>
      </c>
      <c r="R7954">
        <v>0</v>
      </c>
      <c r="S7954">
        <v>1378737</v>
      </c>
      <c r="T7954">
        <v>0</v>
      </c>
      <c r="U7954">
        <v>1378737</v>
      </c>
      <c r="V7954">
        <v>16</v>
      </c>
    </row>
    <row r="7955" spans="1:22" x14ac:dyDescent="0.3">
      <c r="A7955">
        <v>202122</v>
      </c>
      <c r="B7955" t="s">
        <v>820</v>
      </c>
      <c r="C7955" t="s">
        <v>821</v>
      </c>
      <c r="D7955" t="s">
        <v>822</v>
      </c>
      <c r="E7955" t="s">
        <v>823</v>
      </c>
      <c r="F7955" t="s">
        <v>926</v>
      </c>
      <c r="G7955" t="s">
        <v>927</v>
      </c>
      <c r="H7955" t="s">
        <v>1036</v>
      </c>
      <c r="I7955">
        <v>940</v>
      </c>
      <c r="J7955" t="s">
        <v>1037</v>
      </c>
      <c r="K7955" t="s">
        <v>828</v>
      </c>
      <c r="L7955" t="s">
        <v>600</v>
      </c>
      <c r="M7955" t="s">
        <v>829</v>
      </c>
      <c r="N7955" t="s">
        <v>829</v>
      </c>
      <c r="O7955" t="s">
        <v>829</v>
      </c>
      <c r="P7955">
        <v>0</v>
      </c>
      <c r="Q7955">
        <v>0</v>
      </c>
      <c r="R7955" t="s">
        <v>829</v>
      </c>
      <c r="S7955">
        <v>0</v>
      </c>
      <c r="T7955">
        <v>0</v>
      </c>
      <c r="U7955">
        <v>0</v>
      </c>
      <c r="V7955">
        <v>0</v>
      </c>
    </row>
    <row r="7956" spans="1:22" x14ac:dyDescent="0.3">
      <c r="A7956">
        <v>202223</v>
      </c>
      <c r="B7956" t="s">
        <v>820</v>
      </c>
      <c r="C7956" t="s">
        <v>821</v>
      </c>
      <c r="D7956" t="s">
        <v>822</v>
      </c>
      <c r="E7956" t="s">
        <v>823</v>
      </c>
      <c r="F7956" t="s">
        <v>926</v>
      </c>
      <c r="G7956" t="s">
        <v>927</v>
      </c>
      <c r="H7956" t="s">
        <v>1036</v>
      </c>
      <c r="I7956">
        <v>940</v>
      </c>
      <c r="J7956" t="s">
        <v>1037</v>
      </c>
      <c r="K7956" t="s">
        <v>828</v>
      </c>
      <c r="L7956" t="s">
        <v>600</v>
      </c>
      <c r="M7956" t="s">
        <v>829</v>
      </c>
      <c r="N7956" t="s">
        <v>829</v>
      </c>
      <c r="O7956" t="s">
        <v>829</v>
      </c>
      <c r="P7956">
        <v>0</v>
      </c>
      <c r="Q7956">
        <v>0</v>
      </c>
      <c r="R7956" t="s">
        <v>829</v>
      </c>
      <c r="S7956">
        <v>0</v>
      </c>
      <c r="T7956">
        <v>0</v>
      </c>
      <c r="U7956">
        <v>0</v>
      </c>
      <c r="V7956">
        <v>0</v>
      </c>
    </row>
    <row r="7957" spans="1:22" x14ac:dyDescent="0.3">
      <c r="A7957">
        <v>202324</v>
      </c>
      <c r="B7957" t="s">
        <v>820</v>
      </c>
      <c r="C7957" t="s">
        <v>821</v>
      </c>
      <c r="D7957" t="s">
        <v>822</v>
      </c>
      <c r="E7957" t="s">
        <v>823</v>
      </c>
      <c r="F7957" t="s">
        <v>926</v>
      </c>
      <c r="G7957" t="s">
        <v>927</v>
      </c>
      <c r="H7957" t="s">
        <v>1036</v>
      </c>
      <c r="I7957">
        <v>940</v>
      </c>
      <c r="J7957" t="s">
        <v>1037</v>
      </c>
      <c r="K7957" t="s">
        <v>828</v>
      </c>
      <c r="L7957" t="s">
        <v>600</v>
      </c>
      <c r="M7957" t="s">
        <v>829</v>
      </c>
      <c r="N7957" t="s">
        <v>829</v>
      </c>
      <c r="O7957" t="s">
        <v>829</v>
      </c>
      <c r="P7957">
        <v>0</v>
      </c>
      <c r="Q7957">
        <v>0</v>
      </c>
      <c r="R7957" t="s">
        <v>829</v>
      </c>
      <c r="S7957">
        <v>0</v>
      </c>
      <c r="T7957">
        <v>0</v>
      </c>
      <c r="U7957">
        <v>0</v>
      </c>
      <c r="V7957">
        <v>0</v>
      </c>
    </row>
    <row r="7958" spans="1:22" x14ac:dyDescent="0.3">
      <c r="A7958">
        <v>202122</v>
      </c>
      <c r="B7958" t="s">
        <v>820</v>
      </c>
      <c r="C7958" t="s">
        <v>821</v>
      </c>
      <c r="D7958" t="s">
        <v>822</v>
      </c>
      <c r="E7958" t="s">
        <v>823</v>
      </c>
      <c r="F7958" t="s">
        <v>926</v>
      </c>
      <c r="G7958" t="s">
        <v>927</v>
      </c>
      <c r="H7958" t="s">
        <v>1036</v>
      </c>
      <c r="I7958">
        <v>940</v>
      </c>
      <c r="J7958" t="s">
        <v>1037</v>
      </c>
      <c r="K7958" t="s">
        <v>828</v>
      </c>
      <c r="L7958" t="s">
        <v>247</v>
      </c>
      <c r="M7958">
        <v>0</v>
      </c>
      <c r="N7958">
        <v>0</v>
      </c>
      <c r="O7958">
        <v>0</v>
      </c>
      <c r="P7958">
        <v>0</v>
      </c>
      <c r="Q7958">
        <v>0</v>
      </c>
      <c r="R7958">
        <v>0</v>
      </c>
      <c r="S7958">
        <v>0</v>
      </c>
      <c r="T7958">
        <v>0</v>
      </c>
      <c r="U7958">
        <v>0</v>
      </c>
      <c r="V7958">
        <v>0</v>
      </c>
    </row>
    <row r="7959" spans="1:22" x14ac:dyDescent="0.3">
      <c r="A7959">
        <v>202223</v>
      </c>
      <c r="B7959" t="s">
        <v>820</v>
      </c>
      <c r="C7959" t="s">
        <v>821</v>
      </c>
      <c r="D7959" t="s">
        <v>822</v>
      </c>
      <c r="E7959" t="s">
        <v>823</v>
      </c>
      <c r="F7959" t="s">
        <v>926</v>
      </c>
      <c r="G7959" t="s">
        <v>927</v>
      </c>
      <c r="H7959" t="s">
        <v>1036</v>
      </c>
      <c r="I7959">
        <v>940</v>
      </c>
      <c r="J7959" t="s">
        <v>1037</v>
      </c>
      <c r="K7959" t="s">
        <v>828</v>
      </c>
      <c r="L7959" t="s">
        <v>247</v>
      </c>
      <c r="M7959">
        <v>0</v>
      </c>
      <c r="N7959">
        <v>0</v>
      </c>
      <c r="O7959">
        <v>0</v>
      </c>
      <c r="P7959">
        <v>0</v>
      </c>
      <c r="Q7959">
        <v>0</v>
      </c>
      <c r="R7959">
        <v>0</v>
      </c>
      <c r="S7959">
        <v>0</v>
      </c>
      <c r="T7959">
        <v>0</v>
      </c>
      <c r="U7959">
        <v>0</v>
      </c>
      <c r="V7959">
        <v>0</v>
      </c>
    </row>
    <row r="7960" spans="1:22" x14ac:dyDescent="0.3">
      <c r="A7960">
        <v>202324</v>
      </c>
      <c r="B7960" t="s">
        <v>820</v>
      </c>
      <c r="C7960" t="s">
        <v>821</v>
      </c>
      <c r="D7960" t="s">
        <v>822</v>
      </c>
      <c r="E7960" t="s">
        <v>823</v>
      </c>
      <c r="F7960" t="s">
        <v>926</v>
      </c>
      <c r="G7960" t="s">
        <v>927</v>
      </c>
      <c r="H7960" t="s">
        <v>1036</v>
      </c>
      <c r="I7960">
        <v>940</v>
      </c>
      <c r="J7960" t="s">
        <v>1037</v>
      </c>
      <c r="K7960" t="s">
        <v>828</v>
      </c>
      <c r="L7960" t="s">
        <v>247</v>
      </c>
      <c r="M7960">
        <v>0</v>
      </c>
      <c r="N7960">
        <v>0</v>
      </c>
      <c r="O7960">
        <v>0</v>
      </c>
      <c r="P7960">
        <v>0</v>
      </c>
      <c r="Q7960">
        <v>0</v>
      </c>
      <c r="R7960">
        <v>0</v>
      </c>
      <c r="S7960">
        <v>0</v>
      </c>
      <c r="T7960">
        <v>0</v>
      </c>
      <c r="U7960">
        <v>0</v>
      </c>
      <c r="V7960">
        <v>0</v>
      </c>
    </row>
    <row r="7961" spans="1:22" x14ac:dyDescent="0.3">
      <c r="A7961">
        <v>202122</v>
      </c>
      <c r="B7961" t="s">
        <v>820</v>
      </c>
      <c r="C7961" t="s">
        <v>821</v>
      </c>
      <c r="D7961" t="s">
        <v>822</v>
      </c>
      <c r="E7961" t="s">
        <v>823</v>
      </c>
      <c r="F7961" t="s">
        <v>926</v>
      </c>
      <c r="G7961" t="s">
        <v>927</v>
      </c>
      <c r="H7961" t="s">
        <v>1036</v>
      </c>
      <c r="I7961">
        <v>940</v>
      </c>
      <c r="J7961" t="s">
        <v>1037</v>
      </c>
      <c r="K7961" t="s">
        <v>828</v>
      </c>
      <c r="L7961" t="s">
        <v>833</v>
      </c>
      <c r="M7961">
        <v>22176573</v>
      </c>
      <c r="N7961">
        <v>47982675</v>
      </c>
      <c r="O7961">
        <v>11842394</v>
      </c>
      <c r="P7961">
        <v>22550412</v>
      </c>
      <c r="Q7961">
        <v>1252153</v>
      </c>
      <c r="R7961">
        <v>2015695</v>
      </c>
      <c r="S7961">
        <v>108987480</v>
      </c>
      <c r="T7961">
        <v>0</v>
      </c>
      <c r="U7961">
        <v>108987480</v>
      </c>
      <c r="V7961" t="s">
        <v>834</v>
      </c>
    </row>
    <row r="7962" spans="1:22" x14ac:dyDescent="0.3">
      <c r="A7962">
        <v>202223</v>
      </c>
      <c r="B7962" t="s">
        <v>820</v>
      </c>
      <c r="C7962" t="s">
        <v>821</v>
      </c>
      <c r="D7962" t="s">
        <v>822</v>
      </c>
      <c r="E7962" t="s">
        <v>823</v>
      </c>
      <c r="F7962" t="s">
        <v>926</v>
      </c>
      <c r="G7962" t="s">
        <v>927</v>
      </c>
      <c r="H7962" t="s">
        <v>1036</v>
      </c>
      <c r="I7962">
        <v>940</v>
      </c>
      <c r="J7962" t="s">
        <v>1037</v>
      </c>
      <c r="K7962" t="s">
        <v>828</v>
      </c>
      <c r="L7962" t="s">
        <v>833</v>
      </c>
      <c r="M7962">
        <v>22908285</v>
      </c>
      <c r="N7962">
        <v>48084253</v>
      </c>
      <c r="O7962">
        <v>12589364</v>
      </c>
      <c r="P7962">
        <v>29704142</v>
      </c>
      <c r="Q7962">
        <v>1811717</v>
      </c>
      <c r="R7962">
        <v>1714179</v>
      </c>
      <c r="S7962">
        <v>117691939</v>
      </c>
      <c r="T7962">
        <v>0</v>
      </c>
      <c r="U7962">
        <v>117691939</v>
      </c>
      <c r="V7962" t="s">
        <v>834</v>
      </c>
    </row>
    <row r="7963" spans="1:22" x14ac:dyDescent="0.3">
      <c r="A7963">
        <v>202324</v>
      </c>
      <c r="B7963" t="s">
        <v>820</v>
      </c>
      <c r="C7963" t="s">
        <v>821</v>
      </c>
      <c r="D7963" t="s">
        <v>822</v>
      </c>
      <c r="E7963" t="s">
        <v>823</v>
      </c>
      <c r="F7963" t="s">
        <v>926</v>
      </c>
      <c r="G7963" t="s">
        <v>927</v>
      </c>
      <c r="H7963" t="s">
        <v>1036</v>
      </c>
      <c r="I7963">
        <v>940</v>
      </c>
      <c r="J7963" t="s">
        <v>1037</v>
      </c>
      <c r="K7963" t="s">
        <v>828</v>
      </c>
      <c r="L7963" t="s">
        <v>833</v>
      </c>
      <c r="M7963">
        <v>23805136</v>
      </c>
      <c r="N7963">
        <v>50993231</v>
      </c>
      <c r="O7963">
        <v>13162867</v>
      </c>
      <c r="P7963">
        <v>33747218</v>
      </c>
      <c r="Q7963">
        <v>4296158</v>
      </c>
      <c r="R7963">
        <v>1437969</v>
      </c>
      <c r="S7963">
        <v>128568380</v>
      </c>
      <c r="T7963">
        <v>0</v>
      </c>
      <c r="U7963">
        <v>128568380</v>
      </c>
      <c r="V7963" t="s">
        <v>834</v>
      </c>
    </row>
    <row r="7964" spans="1:22" x14ac:dyDescent="0.3">
      <c r="A7964">
        <v>202122</v>
      </c>
      <c r="B7964" t="s">
        <v>820</v>
      </c>
      <c r="C7964" t="s">
        <v>821</v>
      </c>
      <c r="D7964" t="s">
        <v>822</v>
      </c>
      <c r="E7964" t="s">
        <v>823</v>
      </c>
      <c r="F7964" t="s">
        <v>926</v>
      </c>
      <c r="G7964" t="s">
        <v>927</v>
      </c>
      <c r="H7964" t="s">
        <v>1036</v>
      </c>
      <c r="I7964">
        <v>940</v>
      </c>
      <c r="J7964" t="s">
        <v>1037</v>
      </c>
      <c r="K7964" t="s">
        <v>835</v>
      </c>
      <c r="L7964" t="s">
        <v>836</v>
      </c>
      <c r="M7964" t="s">
        <v>829</v>
      </c>
      <c r="N7964" t="s">
        <v>829</v>
      </c>
      <c r="O7964" t="s">
        <v>829</v>
      </c>
      <c r="P7964" t="s">
        <v>829</v>
      </c>
      <c r="Q7964" t="s">
        <v>829</v>
      </c>
      <c r="R7964" t="s">
        <v>829</v>
      </c>
      <c r="S7964">
        <v>108790189</v>
      </c>
      <c r="T7964" t="s">
        <v>829</v>
      </c>
      <c r="U7964" t="s">
        <v>829</v>
      </c>
      <c r="V7964" t="s">
        <v>834</v>
      </c>
    </row>
    <row r="7965" spans="1:22" x14ac:dyDescent="0.3">
      <c r="A7965">
        <v>202223</v>
      </c>
      <c r="B7965" t="s">
        <v>820</v>
      </c>
      <c r="C7965" t="s">
        <v>821</v>
      </c>
      <c r="D7965" t="s">
        <v>822</v>
      </c>
      <c r="E7965" t="s">
        <v>823</v>
      </c>
      <c r="F7965" t="s">
        <v>926</v>
      </c>
      <c r="G7965" t="s">
        <v>927</v>
      </c>
      <c r="H7965" t="s">
        <v>1036</v>
      </c>
      <c r="I7965">
        <v>940</v>
      </c>
      <c r="J7965" t="s">
        <v>1037</v>
      </c>
      <c r="K7965" t="s">
        <v>835</v>
      </c>
      <c r="L7965" t="s">
        <v>836</v>
      </c>
      <c r="M7965" t="s">
        <v>829</v>
      </c>
      <c r="N7965" t="s">
        <v>829</v>
      </c>
      <c r="O7965" t="s">
        <v>829</v>
      </c>
      <c r="P7965" t="s">
        <v>829</v>
      </c>
      <c r="Q7965" t="s">
        <v>829</v>
      </c>
      <c r="R7965" t="s">
        <v>829</v>
      </c>
      <c r="S7965">
        <v>115443513</v>
      </c>
      <c r="T7965" t="s">
        <v>829</v>
      </c>
      <c r="U7965" t="s">
        <v>829</v>
      </c>
      <c r="V7965" t="s">
        <v>834</v>
      </c>
    </row>
    <row r="7966" spans="1:22" x14ac:dyDescent="0.3">
      <c r="A7966">
        <v>202324</v>
      </c>
      <c r="B7966" t="s">
        <v>820</v>
      </c>
      <c r="C7966" t="s">
        <v>821</v>
      </c>
      <c r="D7966" t="s">
        <v>822</v>
      </c>
      <c r="E7966" t="s">
        <v>823</v>
      </c>
      <c r="F7966" t="s">
        <v>926</v>
      </c>
      <c r="G7966" t="s">
        <v>927</v>
      </c>
      <c r="H7966" t="s">
        <v>1036</v>
      </c>
      <c r="I7966">
        <v>940</v>
      </c>
      <c r="J7966" t="s">
        <v>1037</v>
      </c>
      <c r="K7966" t="s">
        <v>835</v>
      </c>
      <c r="L7966" t="s">
        <v>836</v>
      </c>
      <c r="M7966" t="s">
        <v>829</v>
      </c>
      <c r="N7966" t="s">
        <v>829</v>
      </c>
      <c r="O7966" t="s">
        <v>829</v>
      </c>
      <c r="P7966" t="s">
        <v>829</v>
      </c>
      <c r="Q7966" t="s">
        <v>829</v>
      </c>
      <c r="R7966" t="s">
        <v>829</v>
      </c>
      <c r="S7966">
        <v>119758392</v>
      </c>
      <c r="T7966" t="s">
        <v>829</v>
      </c>
      <c r="U7966" t="s">
        <v>829</v>
      </c>
      <c r="V7966" t="s">
        <v>834</v>
      </c>
    </row>
    <row r="7967" spans="1:22" x14ac:dyDescent="0.3">
      <c r="A7967">
        <v>202122</v>
      </c>
      <c r="B7967" t="s">
        <v>820</v>
      </c>
      <c r="C7967" t="s">
        <v>821</v>
      </c>
      <c r="D7967" t="s">
        <v>822</v>
      </c>
      <c r="E7967" t="s">
        <v>823</v>
      </c>
      <c r="F7967" t="s">
        <v>926</v>
      </c>
      <c r="G7967" t="s">
        <v>927</v>
      </c>
      <c r="H7967" t="s">
        <v>1036</v>
      </c>
      <c r="I7967">
        <v>940</v>
      </c>
      <c r="J7967" t="s">
        <v>1037</v>
      </c>
      <c r="K7967" t="s">
        <v>835</v>
      </c>
      <c r="L7967" t="s">
        <v>837</v>
      </c>
      <c r="M7967" t="s">
        <v>829</v>
      </c>
      <c r="N7967" t="s">
        <v>829</v>
      </c>
      <c r="O7967" t="s">
        <v>829</v>
      </c>
      <c r="P7967" t="s">
        <v>829</v>
      </c>
      <c r="Q7967" t="s">
        <v>829</v>
      </c>
      <c r="R7967" t="s">
        <v>829</v>
      </c>
      <c r="S7967">
        <v>-268504</v>
      </c>
      <c r="T7967" t="s">
        <v>829</v>
      </c>
      <c r="U7967" t="s">
        <v>829</v>
      </c>
      <c r="V7967" t="s">
        <v>834</v>
      </c>
    </row>
    <row r="7968" spans="1:22" x14ac:dyDescent="0.3">
      <c r="A7968">
        <v>202223</v>
      </c>
      <c r="B7968" t="s">
        <v>820</v>
      </c>
      <c r="C7968" t="s">
        <v>821</v>
      </c>
      <c r="D7968" t="s">
        <v>822</v>
      </c>
      <c r="E7968" t="s">
        <v>823</v>
      </c>
      <c r="F7968" t="s">
        <v>926</v>
      </c>
      <c r="G7968" t="s">
        <v>927</v>
      </c>
      <c r="H7968" t="s">
        <v>1036</v>
      </c>
      <c r="I7968">
        <v>940</v>
      </c>
      <c r="J7968" t="s">
        <v>1037</v>
      </c>
      <c r="K7968" t="s">
        <v>835</v>
      </c>
      <c r="L7968" t="s">
        <v>837</v>
      </c>
      <c r="M7968" t="s">
        <v>829</v>
      </c>
      <c r="N7968" t="s">
        <v>829</v>
      </c>
      <c r="O7968" t="s">
        <v>829</v>
      </c>
      <c r="P7968" t="s">
        <v>829</v>
      </c>
      <c r="Q7968" t="s">
        <v>829</v>
      </c>
      <c r="R7968" t="s">
        <v>829</v>
      </c>
      <c r="S7968">
        <v>28711</v>
      </c>
      <c r="T7968" t="s">
        <v>829</v>
      </c>
      <c r="U7968" t="s">
        <v>829</v>
      </c>
      <c r="V7968">
        <v>0</v>
      </c>
    </row>
    <row r="7969" spans="1:22" x14ac:dyDescent="0.3">
      <c r="A7969">
        <v>202324</v>
      </c>
      <c r="B7969" t="s">
        <v>820</v>
      </c>
      <c r="C7969" t="s">
        <v>821</v>
      </c>
      <c r="D7969" t="s">
        <v>822</v>
      </c>
      <c r="E7969" t="s">
        <v>823</v>
      </c>
      <c r="F7969" t="s">
        <v>926</v>
      </c>
      <c r="G7969" t="s">
        <v>927</v>
      </c>
      <c r="H7969" t="s">
        <v>1036</v>
      </c>
      <c r="I7969">
        <v>940</v>
      </c>
      <c r="J7969" t="s">
        <v>1037</v>
      </c>
      <c r="K7969" t="s">
        <v>835</v>
      </c>
      <c r="L7969" t="s">
        <v>837</v>
      </c>
      <c r="M7969" t="s">
        <v>829</v>
      </c>
      <c r="N7969" t="s">
        <v>829</v>
      </c>
      <c r="O7969" t="s">
        <v>829</v>
      </c>
      <c r="P7969" t="s">
        <v>829</v>
      </c>
      <c r="Q7969" t="s">
        <v>829</v>
      </c>
      <c r="R7969" t="s">
        <v>829</v>
      </c>
      <c r="S7969">
        <v>509897</v>
      </c>
      <c r="T7969" t="s">
        <v>829</v>
      </c>
      <c r="U7969" t="s">
        <v>829</v>
      </c>
      <c r="V7969">
        <v>0</v>
      </c>
    </row>
    <row r="7970" spans="1:22" x14ac:dyDescent="0.3">
      <c r="A7970">
        <v>202122</v>
      </c>
      <c r="B7970" t="s">
        <v>820</v>
      </c>
      <c r="C7970" t="s">
        <v>821</v>
      </c>
      <c r="D7970" t="s">
        <v>822</v>
      </c>
      <c r="E7970" t="s">
        <v>823</v>
      </c>
      <c r="F7970" t="s">
        <v>926</v>
      </c>
      <c r="G7970" t="s">
        <v>927</v>
      </c>
      <c r="H7970" t="s">
        <v>1036</v>
      </c>
      <c r="I7970">
        <v>940</v>
      </c>
      <c r="J7970" t="s">
        <v>1037</v>
      </c>
      <c r="K7970" t="s">
        <v>835</v>
      </c>
      <c r="L7970" t="s">
        <v>838</v>
      </c>
      <c r="M7970" t="s">
        <v>829</v>
      </c>
      <c r="N7970" t="s">
        <v>829</v>
      </c>
      <c r="O7970" t="s">
        <v>829</v>
      </c>
      <c r="P7970" t="s">
        <v>829</v>
      </c>
      <c r="Q7970" t="s">
        <v>829</v>
      </c>
      <c r="R7970" t="s">
        <v>829</v>
      </c>
      <c r="S7970">
        <v>2458921</v>
      </c>
      <c r="T7970" t="s">
        <v>829</v>
      </c>
      <c r="U7970" t="s">
        <v>829</v>
      </c>
      <c r="V7970" t="s">
        <v>834</v>
      </c>
    </row>
    <row r="7971" spans="1:22" x14ac:dyDescent="0.3">
      <c r="A7971">
        <v>202223</v>
      </c>
      <c r="B7971" t="s">
        <v>820</v>
      </c>
      <c r="C7971" t="s">
        <v>821</v>
      </c>
      <c r="D7971" t="s">
        <v>822</v>
      </c>
      <c r="E7971" t="s">
        <v>823</v>
      </c>
      <c r="F7971" t="s">
        <v>926</v>
      </c>
      <c r="G7971" t="s">
        <v>927</v>
      </c>
      <c r="H7971" t="s">
        <v>1036</v>
      </c>
      <c r="I7971">
        <v>940</v>
      </c>
      <c r="J7971" t="s">
        <v>1037</v>
      </c>
      <c r="K7971" t="s">
        <v>835</v>
      </c>
      <c r="L7971" t="s">
        <v>838</v>
      </c>
      <c r="M7971" t="s">
        <v>829</v>
      </c>
      <c r="N7971" t="s">
        <v>829</v>
      </c>
      <c r="O7971" t="s">
        <v>829</v>
      </c>
      <c r="P7971" t="s">
        <v>829</v>
      </c>
      <c r="Q7971" t="s">
        <v>829</v>
      </c>
      <c r="R7971" t="s">
        <v>829</v>
      </c>
      <c r="S7971">
        <v>2573551</v>
      </c>
      <c r="T7971" t="s">
        <v>829</v>
      </c>
      <c r="U7971" t="s">
        <v>829</v>
      </c>
      <c r="V7971" t="s">
        <v>834</v>
      </c>
    </row>
    <row r="7972" spans="1:22" x14ac:dyDescent="0.3">
      <c r="A7972">
        <v>202324</v>
      </c>
      <c r="B7972" t="s">
        <v>820</v>
      </c>
      <c r="C7972" t="s">
        <v>821</v>
      </c>
      <c r="D7972" t="s">
        <v>822</v>
      </c>
      <c r="E7972" t="s">
        <v>823</v>
      </c>
      <c r="F7972" t="s">
        <v>926</v>
      </c>
      <c r="G7972" t="s">
        <v>927</v>
      </c>
      <c r="H7972" t="s">
        <v>1036</v>
      </c>
      <c r="I7972">
        <v>940</v>
      </c>
      <c r="J7972" t="s">
        <v>1037</v>
      </c>
      <c r="K7972" t="s">
        <v>835</v>
      </c>
      <c r="L7972" t="s">
        <v>838</v>
      </c>
      <c r="M7972" t="s">
        <v>829</v>
      </c>
      <c r="N7972" t="s">
        <v>829</v>
      </c>
      <c r="O7972" t="s">
        <v>829</v>
      </c>
      <c r="P7972" t="s">
        <v>829</v>
      </c>
      <c r="Q7972" t="s">
        <v>829</v>
      </c>
      <c r="R7972" t="s">
        <v>829</v>
      </c>
      <c r="S7972">
        <v>940759</v>
      </c>
      <c r="T7972" t="s">
        <v>829</v>
      </c>
      <c r="U7972" t="s">
        <v>829</v>
      </c>
      <c r="V7972" t="s">
        <v>834</v>
      </c>
    </row>
    <row r="7973" spans="1:22" x14ac:dyDescent="0.3">
      <c r="A7973">
        <v>202122</v>
      </c>
      <c r="B7973" t="s">
        <v>820</v>
      </c>
      <c r="C7973" t="s">
        <v>821</v>
      </c>
      <c r="D7973" t="s">
        <v>822</v>
      </c>
      <c r="E7973" t="s">
        <v>823</v>
      </c>
      <c r="F7973" t="s">
        <v>926</v>
      </c>
      <c r="G7973" t="s">
        <v>927</v>
      </c>
      <c r="H7973" t="s">
        <v>1036</v>
      </c>
      <c r="I7973">
        <v>940</v>
      </c>
      <c r="J7973" t="s">
        <v>1037</v>
      </c>
      <c r="K7973" t="s">
        <v>835</v>
      </c>
      <c r="L7973" t="s">
        <v>839</v>
      </c>
      <c r="M7973" t="s">
        <v>829</v>
      </c>
      <c r="N7973" t="s">
        <v>829</v>
      </c>
      <c r="O7973" t="s">
        <v>829</v>
      </c>
      <c r="P7973" t="s">
        <v>829</v>
      </c>
      <c r="Q7973" t="s">
        <v>829</v>
      </c>
      <c r="R7973" t="s">
        <v>829</v>
      </c>
      <c r="S7973">
        <v>-2573551</v>
      </c>
      <c r="T7973" t="s">
        <v>829</v>
      </c>
      <c r="U7973" t="s">
        <v>829</v>
      </c>
      <c r="V7973" t="s">
        <v>834</v>
      </c>
    </row>
    <row r="7974" spans="1:22" x14ac:dyDescent="0.3">
      <c r="A7974">
        <v>202223</v>
      </c>
      <c r="B7974" t="s">
        <v>820</v>
      </c>
      <c r="C7974" t="s">
        <v>821</v>
      </c>
      <c r="D7974" t="s">
        <v>822</v>
      </c>
      <c r="E7974" t="s">
        <v>823</v>
      </c>
      <c r="F7974" t="s">
        <v>926</v>
      </c>
      <c r="G7974" t="s">
        <v>927</v>
      </c>
      <c r="H7974" t="s">
        <v>1036</v>
      </c>
      <c r="I7974">
        <v>940</v>
      </c>
      <c r="J7974" t="s">
        <v>1037</v>
      </c>
      <c r="K7974" t="s">
        <v>835</v>
      </c>
      <c r="L7974" t="s">
        <v>839</v>
      </c>
      <c r="M7974" t="s">
        <v>829</v>
      </c>
      <c r="N7974" t="s">
        <v>829</v>
      </c>
      <c r="O7974" t="s">
        <v>829</v>
      </c>
      <c r="P7974" t="s">
        <v>829</v>
      </c>
      <c r="Q7974" t="s">
        <v>829</v>
      </c>
      <c r="R7974" t="s">
        <v>829</v>
      </c>
      <c r="S7974">
        <v>-940760</v>
      </c>
      <c r="T7974" t="s">
        <v>829</v>
      </c>
      <c r="U7974" t="s">
        <v>829</v>
      </c>
      <c r="V7974" t="s">
        <v>834</v>
      </c>
    </row>
    <row r="7975" spans="1:22" x14ac:dyDescent="0.3">
      <c r="A7975">
        <v>202324</v>
      </c>
      <c r="B7975" t="s">
        <v>820</v>
      </c>
      <c r="C7975" t="s">
        <v>821</v>
      </c>
      <c r="D7975" t="s">
        <v>822</v>
      </c>
      <c r="E7975" t="s">
        <v>823</v>
      </c>
      <c r="F7975" t="s">
        <v>926</v>
      </c>
      <c r="G7975" t="s">
        <v>927</v>
      </c>
      <c r="H7975" t="s">
        <v>1036</v>
      </c>
      <c r="I7975">
        <v>940</v>
      </c>
      <c r="J7975" t="s">
        <v>1037</v>
      </c>
      <c r="K7975" t="s">
        <v>835</v>
      </c>
      <c r="L7975" t="s">
        <v>839</v>
      </c>
      <c r="M7975" t="s">
        <v>829</v>
      </c>
      <c r="N7975" t="s">
        <v>829</v>
      </c>
      <c r="O7975" t="s">
        <v>829</v>
      </c>
      <c r="P7975" t="s">
        <v>829</v>
      </c>
      <c r="Q7975" t="s">
        <v>829</v>
      </c>
      <c r="R7975" t="s">
        <v>829</v>
      </c>
      <c r="S7975">
        <v>6868721</v>
      </c>
      <c r="T7975" t="s">
        <v>829</v>
      </c>
      <c r="U7975" t="s">
        <v>829</v>
      </c>
      <c r="V7975" t="s">
        <v>834</v>
      </c>
    </row>
    <row r="7976" spans="1:22" x14ac:dyDescent="0.3">
      <c r="A7976">
        <v>202122</v>
      </c>
      <c r="B7976" t="s">
        <v>820</v>
      </c>
      <c r="C7976" t="s">
        <v>821</v>
      </c>
      <c r="D7976" t="s">
        <v>822</v>
      </c>
      <c r="E7976" t="s">
        <v>823</v>
      </c>
      <c r="F7976" t="s">
        <v>926</v>
      </c>
      <c r="G7976" t="s">
        <v>927</v>
      </c>
      <c r="H7976" t="s">
        <v>1036</v>
      </c>
      <c r="I7976">
        <v>940</v>
      </c>
      <c r="J7976" t="s">
        <v>1037</v>
      </c>
      <c r="K7976" t="s">
        <v>835</v>
      </c>
      <c r="L7976" t="s">
        <v>840</v>
      </c>
      <c r="M7976" t="s">
        <v>829</v>
      </c>
      <c r="N7976" t="s">
        <v>829</v>
      </c>
      <c r="O7976" t="s">
        <v>829</v>
      </c>
      <c r="P7976" t="s">
        <v>829</v>
      </c>
      <c r="Q7976" t="s">
        <v>829</v>
      </c>
      <c r="R7976" t="s">
        <v>829</v>
      </c>
      <c r="S7976">
        <v>0</v>
      </c>
      <c r="T7976" t="s">
        <v>829</v>
      </c>
      <c r="U7976" t="s">
        <v>829</v>
      </c>
      <c r="V7976" t="s">
        <v>834</v>
      </c>
    </row>
    <row r="7977" spans="1:22" x14ac:dyDescent="0.3">
      <c r="A7977">
        <v>202223</v>
      </c>
      <c r="B7977" t="s">
        <v>820</v>
      </c>
      <c r="C7977" t="s">
        <v>821</v>
      </c>
      <c r="D7977" t="s">
        <v>822</v>
      </c>
      <c r="E7977" t="s">
        <v>823</v>
      </c>
      <c r="F7977" t="s">
        <v>926</v>
      </c>
      <c r="G7977" t="s">
        <v>927</v>
      </c>
      <c r="H7977" t="s">
        <v>1036</v>
      </c>
      <c r="I7977">
        <v>940</v>
      </c>
      <c r="J7977" t="s">
        <v>1037</v>
      </c>
      <c r="K7977" t="s">
        <v>835</v>
      </c>
      <c r="L7977" t="s">
        <v>840</v>
      </c>
      <c r="M7977" t="s">
        <v>829</v>
      </c>
      <c r="N7977" t="s">
        <v>829</v>
      </c>
      <c r="O7977" t="s">
        <v>829</v>
      </c>
      <c r="P7977" t="s">
        <v>829</v>
      </c>
      <c r="Q7977" t="s">
        <v>829</v>
      </c>
      <c r="R7977" t="s">
        <v>829</v>
      </c>
      <c r="S7977">
        <v>0</v>
      </c>
      <c r="T7977" t="s">
        <v>829</v>
      </c>
      <c r="U7977" t="s">
        <v>829</v>
      </c>
      <c r="V7977" t="s">
        <v>834</v>
      </c>
    </row>
    <row r="7978" spans="1:22" x14ac:dyDescent="0.3">
      <c r="A7978">
        <v>202324</v>
      </c>
      <c r="B7978" t="s">
        <v>820</v>
      </c>
      <c r="C7978" t="s">
        <v>821</v>
      </c>
      <c r="D7978" t="s">
        <v>822</v>
      </c>
      <c r="E7978" t="s">
        <v>823</v>
      </c>
      <c r="F7978" t="s">
        <v>926</v>
      </c>
      <c r="G7978" t="s">
        <v>927</v>
      </c>
      <c r="H7978" t="s">
        <v>1036</v>
      </c>
      <c r="I7978">
        <v>940</v>
      </c>
      <c r="J7978" t="s">
        <v>1037</v>
      </c>
      <c r="K7978" t="s">
        <v>835</v>
      </c>
      <c r="L7978" t="s">
        <v>840</v>
      </c>
      <c r="M7978" t="s">
        <v>829</v>
      </c>
      <c r="N7978" t="s">
        <v>829</v>
      </c>
      <c r="O7978" t="s">
        <v>829</v>
      </c>
      <c r="P7978" t="s">
        <v>829</v>
      </c>
      <c r="Q7978" t="s">
        <v>829</v>
      </c>
      <c r="R7978" t="s">
        <v>829</v>
      </c>
      <c r="S7978">
        <v>0</v>
      </c>
      <c r="T7978" t="s">
        <v>829</v>
      </c>
      <c r="U7978" t="s">
        <v>829</v>
      </c>
      <c r="V7978" t="s">
        <v>834</v>
      </c>
    </row>
    <row r="7979" spans="1:22" x14ac:dyDescent="0.3">
      <c r="A7979">
        <v>202122</v>
      </c>
      <c r="B7979" t="s">
        <v>820</v>
      </c>
      <c r="C7979" t="s">
        <v>821</v>
      </c>
      <c r="D7979" t="s">
        <v>822</v>
      </c>
      <c r="E7979" t="s">
        <v>823</v>
      </c>
      <c r="F7979" t="s">
        <v>926</v>
      </c>
      <c r="G7979" t="s">
        <v>927</v>
      </c>
      <c r="H7979" t="s">
        <v>1036</v>
      </c>
      <c r="I7979">
        <v>940</v>
      </c>
      <c r="J7979" t="s">
        <v>1037</v>
      </c>
      <c r="K7979" t="s">
        <v>835</v>
      </c>
      <c r="L7979" t="s">
        <v>841</v>
      </c>
      <c r="M7979" t="s">
        <v>829</v>
      </c>
      <c r="N7979" t="s">
        <v>829</v>
      </c>
      <c r="O7979" t="s">
        <v>829</v>
      </c>
      <c r="P7979" t="s">
        <v>829</v>
      </c>
      <c r="Q7979" t="s">
        <v>829</v>
      </c>
      <c r="R7979" t="s">
        <v>829</v>
      </c>
      <c r="S7979">
        <v>108987480</v>
      </c>
      <c r="T7979" t="s">
        <v>829</v>
      </c>
      <c r="U7979" t="s">
        <v>829</v>
      </c>
      <c r="V7979" t="s">
        <v>834</v>
      </c>
    </row>
    <row r="7980" spans="1:22" x14ac:dyDescent="0.3">
      <c r="A7980">
        <v>202223</v>
      </c>
      <c r="B7980" t="s">
        <v>820</v>
      </c>
      <c r="C7980" t="s">
        <v>821</v>
      </c>
      <c r="D7980" t="s">
        <v>822</v>
      </c>
      <c r="E7980" t="s">
        <v>823</v>
      </c>
      <c r="F7980" t="s">
        <v>926</v>
      </c>
      <c r="G7980" t="s">
        <v>927</v>
      </c>
      <c r="H7980" t="s">
        <v>1036</v>
      </c>
      <c r="I7980">
        <v>940</v>
      </c>
      <c r="J7980" t="s">
        <v>1037</v>
      </c>
      <c r="K7980" t="s">
        <v>835</v>
      </c>
      <c r="L7980" t="s">
        <v>841</v>
      </c>
      <c r="M7980" t="s">
        <v>829</v>
      </c>
      <c r="N7980" t="s">
        <v>829</v>
      </c>
      <c r="O7980" t="s">
        <v>829</v>
      </c>
      <c r="P7980" t="s">
        <v>829</v>
      </c>
      <c r="Q7980" t="s">
        <v>829</v>
      </c>
      <c r="R7980" t="s">
        <v>829</v>
      </c>
      <c r="S7980">
        <v>117691939</v>
      </c>
      <c r="T7980" t="s">
        <v>829</v>
      </c>
      <c r="U7980" t="s">
        <v>829</v>
      </c>
      <c r="V7980" t="s">
        <v>834</v>
      </c>
    </row>
    <row r="7981" spans="1:22" x14ac:dyDescent="0.3">
      <c r="A7981">
        <v>202324</v>
      </c>
      <c r="B7981" t="s">
        <v>820</v>
      </c>
      <c r="C7981" t="s">
        <v>821</v>
      </c>
      <c r="D7981" t="s">
        <v>822</v>
      </c>
      <c r="E7981" t="s">
        <v>823</v>
      </c>
      <c r="F7981" t="s">
        <v>926</v>
      </c>
      <c r="G7981" t="s">
        <v>927</v>
      </c>
      <c r="H7981" t="s">
        <v>1036</v>
      </c>
      <c r="I7981">
        <v>940</v>
      </c>
      <c r="J7981" t="s">
        <v>1037</v>
      </c>
      <c r="K7981" t="s">
        <v>835</v>
      </c>
      <c r="L7981" t="s">
        <v>841</v>
      </c>
      <c r="M7981" t="s">
        <v>829</v>
      </c>
      <c r="N7981" t="s">
        <v>829</v>
      </c>
      <c r="O7981" t="s">
        <v>829</v>
      </c>
      <c r="P7981" t="s">
        <v>829</v>
      </c>
      <c r="Q7981" t="s">
        <v>829</v>
      </c>
      <c r="R7981" t="s">
        <v>829</v>
      </c>
      <c r="S7981">
        <v>128568380</v>
      </c>
      <c r="T7981" t="s">
        <v>829</v>
      </c>
      <c r="U7981" t="s">
        <v>829</v>
      </c>
      <c r="V7981" t="s">
        <v>834</v>
      </c>
    </row>
    <row r="7982" spans="1:22" x14ac:dyDescent="0.3">
      <c r="A7982">
        <v>202122</v>
      </c>
      <c r="B7982" t="s">
        <v>820</v>
      </c>
      <c r="C7982" t="s">
        <v>821</v>
      </c>
      <c r="D7982" t="s">
        <v>822</v>
      </c>
      <c r="E7982" t="s">
        <v>823</v>
      </c>
      <c r="F7982" t="s">
        <v>926</v>
      </c>
      <c r="G7982" t="s">
        <v>927</v>
      </c>
      <c r="H7982" t="s">
        <v>1036</v>
      </c>
      <c r="I7982">
        <v>940</v>
      </c>
      <c r="J7982" t="s">
        <v>1037</v>
      </c>
      <c r="K7982" t="s">
        <v>842</v>
      </c>
      <c r="L7982" t="s">
        <v>238</v>
      </c>
      <c r="M7982" t="s">
        <v>829</v>
      </c>
      <c r="N7982" t="s">
        <v>829</v>
      </c>
      <c r="O7982" t="s">
        <v>829</v>
      </c>
      <c r="P7982" t="s">
        <v>829</v>
      </c>
      <c r="Q7982" t="s">
        <v>829</v>
      </c>
      <c r="R7982" t="s">
        <v>829</v>
      </c>
      <c r="S7982">
        <v>1408535</v>
      </c>
      <c r="T7982">
        <v>279141</v>
      </c>
      <c r="U7982">
        <v>1129394</v>
      </c>
      <c r="V7982">
        <v>19</v>
      </c>
    </row>
    <row r="7983" spans="1:22" x14ac:dyDescent="0.3">
      <c r="A7983">
        <v>202223</v>
      </c>
      <c r="B7983" t="s">
        <v>820</v>
      </c>
      <c r="C7983" t="s">
        <v>821</v>
      </c>
      <c r="D7983" t="s">
        <v>822</v>
      </c>
      <c r="E7983" t="s">
        <v>823</v>
      </c>
      <c r="F7983" t="s">
        <v>926</v>
      </c>
      <c r="G7983" t="s">
        <v>927</v>
      </c>
      <c r="H7983" t="s">
        <v>1036</v>
      </c>
      <c r="I7983">
        <v>940</v>
      </c>
      <c r="J7983" t="s">
        <v>1037</v>
      </c>
      <c r="K7983" t="s">
        <v>842</v>
      </c>
      <c r="L7983" t="s">
        <v>238</v>
      </c>
      <c r="M7983" t="s">
        <v>829</v>
      </c>
      <c r="N7983" t="s">
        <v>829</v>
      </c>
      <c r="O7983" t="s">
        <v>829</v>
      </c>
      <c r="P7983" t="s">
        <v>829</v>
      </c>
      <c r="Q7983" t="s">
        <v>829</v>
      </c>
      <c r="R7983" t="s">
        <v>829</v>
      </c>
      <c r="S7983">
        <v>1191071</v>
      </c>
      <c r="T7983">
        <v>271501</v>
      </c>
      <c r="U7983">
        <v>919570</v>
      </c>
      <c r="V7983">
        <v>16</v>
      </c>
    </row>
    <row r="7984" spans="1:22" x14ac:dyDescent="0.3">
      <c r="A7984">
        <v>202324</v>
      </c>
      <c r="B7984" t="s">
        <v>820</v>
      </c>
      <c r="C7984" t="s">
        <v>821</v>
      </c>
      <c r="D7984" t="s">
        <v>822</v>
      </c>
      <c r="E7984" t="s">
        <v>823</v>
      </c>
      <c r="F7984" t="s">
        <v>926</v>
      </c>
      <c r="G7984" t="s">
        <v>927</v>
      </c>
      <c r="H7984" t="s">
        <v>1036</v>
      </c>
      <c r="I7984">
        <v>940</v>
      </c>
      <c r="J7984" t="s">
        <v>1037</v>
      </c>
      <c r="K7984" t="s">
        <v>842</v>
      </c>
      <c r="L7984" t="s">
        <v>238</v>
      </c>
      <c r="M7984" t="s">
        <v>829</v>
      </c>
      <c r="N7984" t="s">
        <v>829</v>
      </c>
      <c r="O7984" t="s">
        <v>829</v>
      </c>
      <c r="P7984" t="s">
        <v>829</v>
      </c>
      <c r="Q7984" t="s">
        <v>829</v>
      </c>
      <c r="R7984" t="s">
        <v>829</v>
      </c>
      <c r="S7984">
        <v>1419377</v>
      </c>
      <c r="T7984">
        <v>260872</v>
      </c>
      <c r="U7984">
        <v>1158505</v>
      </c>
      <c r="V7984">
        <v>19</v>
      </c>
    </row>
    <row r="7985" spans="1:22" x14ac:dyDescent="0.3">
      <c r="A7985">
        <v>202122</v>
      </c>
      <c r="B7985" t="s">
        <v>820</v>
      </c>
      <c r="C7985" t="s">
        <v>821</v>
      </c>
      <c r="D7985" t="s">
        <v>822</v>
      </c>
      <c r="E7985" t="s">
        <v>823</v>
      </c>
      <c r="F7985" t="s">
        <v>926</v>
      </c>
      <c r="G7985" t="s">
        <v>927</v>
      </c>
      <c r="H7985" t="s">
        <v>1036</v>
      </c>
      <c r="I7985">
        <v>940</v>
      </c>
      <c r="J7985" t="s">
        <v>1037</v>
      </c>
      <c r="K7985" t="s">
        <v>842</v>
      </c>
      <c r="L7985" t="s">
        <v>240</v>
      </c>
      <c r="M7985" t="s">
        <v>829</v>
      </c>
      <c r="N7985" t="s">
        <v>829</v>
      </c>
      <c r="O7985" t="s">
        <v>829</v>
      </c>
      <c r="P7985" t="s">
        <v>829</v>
      </c>
      <c r="Q7985" t="s">
        <v>829</v>
      </c>
      <c r="R7985" t="s">
        <v>829</v>
      </c>
      <c r="S7985">
        <v>1908583</v>
      </c>
      <c r="T7985">
        <v>1093674</v>
      </c>
      <c r="U7985">
        <v>814909</v>
      </c>
      <c r="V7985">
        <v>14</v>
      </c>
    </row>
    <row r="7986" spans="1:22" x14ac:dyDescent="0.3">
      <c r="A7986">
        <v>202223</v>
      </c>
      <c r="B7986" t="s">
        <v>820</v>
      </c>
      <c r="C7986" t="s">
        <v>821</v>
      </c>
      <c r="D7986" t="s">
        <v>822</v>
      </c>
      <c r="E7986" t="s">
        <v>823</v>
      </c>
      <c r="F7986" t="s">
        <v>926</v>
      </c>
      <c r="G7986" t="s">
        <v>927</v>
      </c>
      <c r="H7986" t="s">
        <v>1036</v>
      </c>
      <c r="I7986">
        <v>940</v>
      </c>
      <c r="J7986" t="s">
        <v>1037</v>
      </c>
      <c r="K7986" t="s">
        <v>842</v>
      </c>
      <c r="L7986" t="s">
        <v>240</v>
      </c>
      <c r="M7986" t="s">
        <v>829</v>
      </c>
      <c r="N7986" t="s">
        <v>829</v>
      </c>
      <c r="O7986" t="s">
        <v>829</v>
      </c>
      <c r="P7986" t="s">
        <v>829</v>
      </c>
      <c r="Q7986" t="s">
        <v>829</v>
      </c>
      <c r="R7986" t="s">
        <v>829</v>
      </c>
      <c r="S7986">
        <v>2740719</v>
      </c>
      <c r="T7986">
        <v>0</v>
      </c>
      <c r="U7986">
        <v>2740719</v>
      </c>
      <c r="V7986">
        <v>47</v>
      </c>
    </row>
    <row r="7987" spans="1:22" x14ac:dyDescent="0.3">
      <c r="A7987">
        <v>202324</v>
      </c>
      <c r="B7987" t="s">
        <v>820</v>
      </c>
      <c r="C7987" t="s">
        <v>821</v>
      </c>
      <c r="D7987" t="s">
        <v>822</v>
      </c>
      <c r="E7987" t="s">
        <v>823</v>
      </c>
      <c r="F7987" t="s">
        <v>926</v>
      </c>
      <c r="G7987" t="s">
        <v>927</v>
      </c>
      <c r="H7987" t="s">
        <v>1036</v>
      </c>
      <c r="I7987">
        <v>940</v>
      </c>
      <c r="J7987" t="s">
        <v>1037</v>
      </c>
      <c r="K7987" t="s">
        <v>842</v>
      </c>
      <c r="L7987" t="s">
        <v>240</v>
      </c>
      <c r="M7987" t="s">
        <v>829</v>
      </c>
      <c r="N7987" t="s">
        <v>829</v>
      </c>
      <c r="O7987" t="s">
        <v>829</v>
      </c>
      <c r="P7987" t="s">
        <v>829</v>
      </c>
      <c r="Q7987" t="s">
        <v>829</v>
      </c>
      <c r="R7987" t="s">
        <v>829</v>
      </c>
      <c r="S7987">
        <v>4466877</v>
      </c>
      <c r="T7987">
        <v>678207</v>
      </c>
      <c r="U7987">
        <v>3788669</v>
      </c>
      <c r="V7987">
        <v>64</v>
      </c>
    </row>
    <row r="7988" spans="1:22" x14ac:dyDescent="0.3">
      <c r="A7988">
        <v>202122</v>
      </c>
      <c r="B7988" t="s">
        <v>820</v>
      </c>
      <c r="C7988" t="s">
        <v>821</v>
      </c>
      <c r="D7988" t="s">
        <v>822</v>
      </c>
      <c r="E7988" t="s">
        <v>823</v>
      </c>
      <c r="F7988" t="s">
        <v>926</v>
      </c>
      <c r="G7988" t="s">
        <v>927</v>
      </c>
      <c r="H7988" t="s">
        <v>1036</v>
      </c>
      <c r="I7988">
        <v>940</v>
      </c>
      <c r="J7988" t="s">
        <v>1037</v>
      </c>
      <c r="K7988" t="s">
        <v>842</v>
      </c>
      <c r="L7988" t="s">
        <v>843</v>
      </c>
      <c r="M7988" t="s">
        <v>829</v>
      </c>
      <c r="N7988" t="s">
        <v>829</v>
      </c>
      <c r="O7988" t="s">
        <v>829</v>
      </c>
      <c r="P7988" t="s">
        <v>829</v>
      </c>
      <c r="Q7988" t="s">
        <v>829</v>
      </c>
      <c r="R7988" t="s">
        <v>829</v>
      </c>
      <c r="S7988">
        <v>247736</v>
      </c>
      <c r="T7988">
        <v>346699</v>
      </c>
      <c r="U7988">
        <v>-98963</v>
      </c>
      <c r="V7988">
        <v>-2</v>
      </c>
    </row>
    <row r="7989" spans="1:22" x14ac:dyDescent="0.3">
      <c r="A7989">
        <v>202223</v>
      </c>
      <c r="B7989" t="s">
        <v>820</v>
      </c>
      <c r="C7989" t="s">
        <v>821</v>
      </c>
      <c r="D7989" t="s">
        <v>822</v>
      </c>
      <c r="E7989" t="s">
        <v>823</v>
      </c>
      <c r="F7989" t="s">
        <v>926</v>
      </c>
      <c r="G7989" t="s">
        <v>927</v>
      </c>
      <c r="H7989" t="s">
        <v>1036</v>
      </c>
      <c r="I7989">
        <v>940</v>
      </c>
      <c r="J7989" t="s">
        <v>1037</v>
      </c>
      <c r="K7989" t="s">
        <v>842</v>
      </c>
      <c r="L7989" t="s">
        <v>843</v>
      </c>
      <c r="M7989" t="s">
        <v>829</v>
      </c>
      <c r="N7989" t="s">
        <v>829</v>
      </c>
      <c r="O7989" t="s">
        <v>829</v>
      </c>
      <c r="P7989" t="s">
        <v>829</v>
      </c>
      <c r="Q7989" t="s">
        <v>829</v>
      </c>
      <c r="R7989" t="s">
        <v>829</v>
      </c>
      <c r="S7989">
        <v>185451</v>
      </c>
      <c r="T7989">
        <v>0</v>
      </c>
      <c r="U7989">
        <v>185451</v>
      </c>
      <c r="V7989">
        <v>3</v>
      </c>
    </row>
    <row r="7990" spans="1:22" x14ac:dyDescent="0.3">
      <c r="A7990">
        <v>202324</v>
      </c>
      <c r="B7990" t="s">
        <v>820</v>
      </c>
      <c r="C7990" t="s">
        <v>821</v>
      </c>
      <c r="D7990" t="s">
        <v>822</v>
      </c>
      <c r="E7990" t="s">
        <v>823</v>
      </c>
      <c r="F7990" t="s">
        <v>926</v>
      </c>
      <c r="G7990" t="s">
        <v>927</v>
      </c>
      <c r="H7990" t="s">
        <v>1036</v>
      </c>
      <c r="I7990">
        <v>940</v>
      </c>
      <c r="J7990" t="s">
        <v>1037</v>
      </c>
      <c r="K7990" t="s">
        <v>842</v>
      </c>
      <c r="L7990" t="s">
        <v>843</v>
      </c>
      <c r="M7990" t="s">
        <v>829</v>
      </c>
      <c r="N7990" t="s">
        <v>829</v>
      </c>
      <c r="O7990" t="s">
        <v>829</v>
      </c>
      <c r="P7990" t="s">
        <v>829</v>
      </c>
      <c r="Q7990" t="s">
        <v>829</v>
      </c>
      <c r="R7990" t="s">
        <v>829</v>
      </c>
      <c r="S7990">
        <v>210976</v>
      </c>
      <c r="T7990">
        <v>0</v>
      </c>
      <c r="U7990">
        <v>210976</v>
      </c>
      <c r="V7990">
        <v>4</v>
      </c>
    </row>
    <row r="7991" spans="1:22" x14ac:dyDescent="0.3">
      <c r="A7991">
        <v>202122</v>
      </c>
      <c r="B7991" t="s">
        <v>820</v>
      </c>
      <c r="C7991" t="s">
        <v>821</v>
      </c>
      <c r="D7991" t="s">
        <v>822</v>
      </c>
      <c r="E7991" t="s">
        <v>823</v>
      </c>
      <c r="F7991" t="s">
        <v>926</v>
      </c>
      <c r="G7991" t="s">
        <v>927</v>
      </c>
      <c r="H7991" t="s">
        <v>1036</v>
      </c>
      <c r="I7991">
        <v>940</v>
      </c>
      <c r="J7991" t="s">
        <v>1037</v>
      </c>
      <c r="K7991" t="s">
        <v>842</v>
      </c>
      <c r="L7991" t="s">
        <v>249</v>
      </c>
      <c r="M7991">
        <v>18746</v>
      </c>
      <c r="N7991">
        <v>280592</v>
      </c>
      <c r="O7991">
        <v>555742</v>
      </c>
      <c r="P7991">
        <v>4942419</v>
      </c>
      <c r="Q7991">
        <v>249751</v>
      </c>
      <c r="R7991" t="s">
        <v>829</v>
      </c>
      <c r="S7991">
        <v>6047251</v>
      </c>
      <c r="T7991">
        <v>0</v>
      </c>
      <c r="U7991">
        <v>6047251</v>
      </c>
      <c r="V7991">
        <v>104</v>
      </c>
    </row>
    <row r="7992" spans="1:22" x14ac:dyDescent="0.3">
      <c r="A7992">
        <v>202223</v>
      </c>
      <c r="B7992" t="s">
        <v>820</v>
      </c>
      <c r="C7992" t="s">
        <v>821</v>
      </c>
      <c r="D7992" t="s">
        <v>822</v>
      </c>
      <c r="E7992" t="s">
        <v>823</v>
      </c>
      <c r="F7992" t="s">
        <v>926</v>
      </c>
      <c r="G7992" t="s">
        <v>927</v>
      </c>
      <c r="H7992" t="s">
        <v>1036</v>
      </c>
      <c r="I7992">
        <v>940</v>
      </c>
      <c r="J7992" t="s">
        <v>1037</v>
      </c>
      <c r="K7992" t="s">
        <v>842</v>
      </c>
      <c r="L7992" t="s">
        <v>249</v>
      </c>
      <c r="M7992">
        <v>28814</v>
      </c>
      <c r="N7992">
        <v>431277</v>
      </c>
      <c r="O7992">
        <v>853259</v>
      </c>
      <c r="P7992">
        <v>7597535</v>
      </c>
      <c r="Q7992">
        <v>383874</v>
      </c>
      <c r="R7992" t="s">
        <v>829</v>
      </c>
      <c r="S7992">
        <v>9294758</v>
      </c>
      <c r="T7992">
        <v>0</v>
      </c>
      <c r="U7992">
        <v>9294758</v>
      </c>
      <c r="V7992">
        <v>158</v>
      </c>
    </row>
    <row r="7993" spans="1:22" x14ac:dyDescent="0.3">
      <c r="A7993">
        <v>202324</v>
      </c>
      <c r="B7993" t="s">
        <v>820</v>
      </c>
      <c r="C7993" t="s">
        <v>821</v>
      </c>
      <c r="D7993" t="s">
        <v>822</v>
      </c>
      <c r="E7993" t="s">
        <v>823</v>
      </c>
      <c r="F7993" t="s">
        <v>926</v>
      </c>
      <c r="G7993" t="s">
        <v>927</v>
      </c>
      <c r="H7993" t="s">
        <v>1036</v>
      </c>
      <c r="I7993">
        <v>940</v>
      </c>
      <c r="J7993" t="s">
        <v>1037</v>
      </c>
      <c r="K7993" t="s">
        <v>842</v>
      </c>
      <c r="L7993" t="s">
        <v>249</v>
      </c>
      <c r="M7993">
        <v>642366</v>
      </c>
      <c r="N7993">
        <v>655214</v>
      </c>
      <c r="O7993">
        <v>1157544</v>
      </c>
      <c r="P7993">
        <v>8850521</v>
      </c>
      <c r="Q7993">
        <v>266205</v>
      </c>
      <c r="R7993" t="s">
        <v>829</v>
      </c>
      <c r="S7993">
        <v>11571850</v>
      </c>
      <c r="T7993">
        <v>0</v>
      </c>
      <c r="U7993">
        <v>11571850</v>
      </c>
      <c r="V7993">
        <v>195</v>
      </c>
    </row>
    <row r="7994" spans="1:22" x14ac:dyDescent="0.3">
      <c r="A7994">
        <v>202122</v>
      </c>
      <c r="B7994" t="s">
        <v>820</v>
      </c>
      <c r="C7994" t="s">
        <v>821</v>
      </c>
      <c r="D7994" t="s">
        <v>822</v>
      </c>
      <c r="E7994" t="s">
        <v>823</v>
      </c>
      <c r="F7994" t="s">
        <v>926</v>
      </c>
      <c r="G7994" t="s">
        <v>927</v>
      </c>
      <c r="H7994" t="s">
        <v>1036</v>
      </c>
      <c r="I7994">
        <v>940</v>
      </c>
      <c r="J7994" t="s">
        <v>1037</v>
      </c>
      <c r="K7994" t="s">
        <v>842</v>
      </c>
      <c r="L7994" t="s">
        <v>844</v>
      </c>
      <c r="M7994">
        <v>5915</v>
      </c>
      <c r="N7994">
        <v>202679</v>
      </c>
      <c r="O7994">
        <v>3734568</v>
      </c>
      <c r="P7994">
        <v>0</v>
      </c>
      <c r="Q7994">
        <v>207573</v>
      </c>
      <c r="R7994" t="s">
        <v>829</v>
      </c>
      <c r="S7994">
        <v>4150734</v>
      </c>
      <c r="T7994">
        <v>0</v>
      </c>
      <c r="U7994">
        <v>4150734</v>
      </c>
      <c r="V7994">
        <v>71</v>
      </c>
    </row>
    <row r="7995" spans="1:22" x14ac:dyDescent="0.3">
      <c r="A7995">
        <v>202223</v>
      </c>
      <c r="B7995" t="s">
        <v>820</v>
      </c>
      <c r="C7995" t="s">
        <v>821</v>
      </c>
      <c r="D7995" t="s">
        <v>822</v>
      </c>
      <c r="E7995" t="s">
        <v>823</v>
      </c>
      <c r="F7995" t="s">
        <v>926</v>
      </c>
      <c r="G7995" t="s">
        <v>927</v>
      </c>
      <c r="H7995" t="s">
        <v>1036</v>
      </c>
      <c r="I7995">
        <v>940</v>
      </c>
      <c r="J7995" t="s">
        <v>1037</v>
      </c>
      <c r="K7995" t="s">
        <v>842</v>
      </c>
      <c r="L7995" t="s">
        <v>844</v>
      </c>
      <c r="M7995">
        <v>6607</v>
      </c>
      <c r="N7995">
        <v>226410</v>
      </c>
      <c r="O7995">
        <v>4171853</v>
      </c>
      <c r="P7995">
        <v>0</v>
      </c>
      <c r="Q7995">
        <v>204612</v>
      </c>
      <c r="R7995" t="s">
        <v>829</v>
      </c>
      <c r="S7995">
        <v>4609483</v>
      </c>
      <c r="T7995">
        <v>0</v>
      </c>
      <c r="U7995">
        <v>4609483</v>
      </c>
      <c r="V7995">
        <v>78</v>
      </c>
    </row>
    <row r="7996" spans="1:22" x14ac:dyDescent="0.3">
      <c r="A7996">
        <v>202324</v>
      </c>
      <c r="B7996" t="s">
        <v>820</v>
      </c>
      <c r="C7996" t="s">
        <v>821</v>
      </c>
      <c r="D7996" t="s">
        <v>822</v>
      </c>
      <c r="E7996" t="s">
        <v>823</v>
      </c>
      <c r="F7996" t="s">
        <v>926</v>
      </c>
      <c r="G7996" t="s">
        <v>927</v>
      </c>
      <c r="H7996" t="s">
        <v>1036</v>
      </c>
      <c r="I7996">
        <v>940</v>
      </c>
      <c r="J7996" t="s">
        <v>1037</v>
      </c>
      <c r="K7996" t="s">
        <v>842</v>
      </c>
      <c r="L7996" t="s">
        <v>844</v>
      </c>
      <c r="M7996">
        <v>7459</v>
      </c>
      <c r="N7996">
        <v>255594</v>
      </c>
      <c r="O7996">
        <v>4718127</v>
      </c>
      <c r="P7996">
        <v>0</v>
      </c>
      <c r="Q7996">
        <v>0</v>
      </c>
      <c r="R7996" t="s">
        <v>829</v>
      </c>
      <c r="S7996">
        <v>4981181</v>
      </c>
      <c r="T7996">
        <v>0</v>
      </c>
      <c r="U7996">
        <v>4981181</v>
      </c>
      <c r="V7996">
        <v>84</v>
      </c>
    </row>
    <row r="7997" spans="1:22" x14ac:dyDescent="0.3">
      <c r="A7997">
        <v>202122</v>
      </c>
      <c r="B7997" t="s">
        <v>820</v>
      </c>
      <c r="C7997" t="s">
        <v>821</v>
      </c>
      <c r="D7997" t="s">
        <v>822</v>
      </c>
      <c r="E7997" t="s">
        <v>823</v>
      </c>
      <c r="F7997" t="s">
        <v>926</v>
      </c>
      <c r="G7997" t="s">
        <v>927</v>
      </c>
      <c r="H7997" t="s">
        <v>1036</v>
      </c>
      <c r="I7997">
        <v>940</v>
      </c>
      <c r="J7997" t="s">
        <v>1037</v>
      </c>
      <c r="K7997" t="s">
        <v>842</v>
      </c>
      <c r="L7997" t="s">
        <v>251</v>
      </c>
      <c r="M7997" t="s">
        <v>829</v>
      </c>
      <c r="N7997" t="s">
        <v>829</v>
      </c>
      <c r="O7997">
        <v>52776</v>
      </c>
      <c r="P7997">
        <v>646506</v>
      </c>
      <c r="Q7997">
        <v>0</v>
      </c>
      <c r="R7997">
        <v>125343</v>
      </c>
      <c r="S7997">
        <v>824625</v>
      </c>
      <c r="T7997">
        <v>0</v>
      </c>
      <c r="U7997">
        <v>824625</v>
      </c>
      <c r="V7997">
        <v>14</v>
      </c>
    </row>
    <row r="7998" spans="1:22" x14ac:dyDescent="0.3">
      <c r="A7998">
        <v>202223</v>
      </c>
      <c r="B7998" t="s">
        <v>820</v>
      </c>
      <c r="C7998" t="s">
        <v>821</v>
      </c>
      <c r="D7998" t="s">
        <v>822</v>
      </c>
      <c r="E7998" t="s">
        <v>823</v>
      </c>
      <c r="F7998" t="s">
        <v>926</v>
      </c>
      <c r="G7998" t="s">
        <v>927</v>
      </c>
      <c r="H7998" t="s">
        <v>1036</v>
      </c>
      <c r="I7998">
        <v>940</v>
      </c>
      <c r="J7998" t="s">
        <v>1037</v>
      </c>
      <c r="K7998" t="s">
        <v>842</v>
      </c>
      <c r="L7998" t="s">
        <v>251</v>
      </c>
      <c r="M7998" t="s">
        <v>829</v>
      </c>
      <c r="N7998" t="s">
        <v>829</v>
      </c>
      <c r="O7998">
        <v>81118</v>
      </c>
      <c r="P7998">
        <v>993694</v>
      </c>
      <c r="Q7998">
        <v>0</v>
      </c>
      <c r="R7998">
        <v>192655</v>
      </c>
      <c r="S7998">
        <v>1267467</v>
      </c>
      <c r="T7998">
        <v>0</v>
      </c>
      <c r="U7998">
        <v>1267467</v>
      </c>
      <c r="V7998">
        <v>22</v>
      </c>
    </row>
    <row r="7999" spans="1:22" x14ac:dyDescent="0.3">
      <c r="A7999">
        <v>202324</v>
      </c>
      <c r="B7999" t="s">
        <v>820</v>
      </c>
      <c r="C7999" t="s">
        <v>821</v>
      </c>
      <c r="D7999" t="s">
        <v>822</v>
      </c>
      <c r="E7999" t="s">
        <v>823</v>
      </c>
      <c r="F7999" t="s">
        <v>926</v>
      </c>
      <c r="G7999" t="s">
        <v>927</v>
      </c>
      <c r="H7999" t="s">
        <v>1036</v>
      </c>
      <c r="I7999">
        <v>940</v>
      </c>
      <c r="J7999" t="s">
        <v>1037</v>
      </c>
      <c r="K7999" t="s">
        <v>842</v>
      </c>
      <c r="L7999" t="s">
        <v>251</v>
      </c>
      <c r="M7999" t="s">
        <v>829</v>
      </c>
      <c r="N7999" t="s">
        <v>829</v>
      </c>
      <c r="O7999">
        <v>186534</v>
      </c>
      <c r="P7999">
        <v>661380</v>
      </c>
      <c r="Q7999">
        <v>0</v>
      </c>
      <c r="R7999">
        <v>436809</v>
      </c>
      <c r="S7999">
        <v>1284723</v>
      </c>
      <c r="T7999">
        <v>14608</v>
      </c>
      <c r="U7999">
        <v>1270115</v>
      </c>
      <c r="V7999">
        <v>21</v>
      </c>
    </row>
    <row r="8000" spans="1:22" x14ac:dyDescent="0.3">
      <c r="A8000">
        <v>202122</v>
      </c>
      <c r="B8000" t="s">
        <v>820</v>
      </c>
      <c r="C8000" t="s">
        <v>821</v>
      </c>
      <c r="D8000" t="s">
        <v>822</v>
      </c>
      <c r="E8000" t="s">
        <v>823</v>
      </c>
      <c r="F8000" t="s">
        <v>926</v>
      </c>
      <c r="G8000" t="s">
        <v>927</v>
      </c>
      <c r="H8000" t="s">
        <v>1036</v>
      </c>
      <c r="I8000">
        <v>940</v>
      </c>
      <c r="J8000" t="s">
        <v>1037</v>
      </c>
      <c r="K8000" t="s">
        <v>842</v>
      </c>
      <c r="L8000" t="s">
        <v>253</v>
      </c>
      <c r="M8000" t="s">
        <v>829</v>
      </c>
      <c r="N8000" t="s">
        <v>829</v>
      </c>
      <c r="O8000">
        <v>0</v>
      </c>
      <c r="P8000">
        <v>0</v>
      </c>
      <c r="Q8000">
        <v>0</v>
      </c>
      <c r="R8000">
        <v>0</v>
      </c>
      <c r="S8000">
        <v>0</v>
      </c>
      <c r="T8000">
        <v>0</v>
      </c>
      <c r="U8000">
        <v>0</v>
      </c>
      <c r="V8000">
        <v>0</v>
      </c>
    </row>
    <row r="8001" spans="1:22" x14ac:dyDescent="0.3">
      <c r="A8001">
        <v>202223</v>
      </c>
      <c r="B8001" t="s">
        <v>820</v>
      </c>
      <c r="C8001" t="s">
        <v>821</v>
      </c>
      <c r="D8001" t="s">
        <v>822</v>
      </c>
      <c r="E8001" t="s">
        <v>823</v>
      </c>
      <c r="F8001" t="s">
        <v>926</v>
      </c>
      <c r="G8001" t="s">
        <v>927</v>
      </c>
      <c r="H8001" t="s">
        <v>1036</v>
      </c>
      <c r="I8001">
        <v>940</v>
      </c>
      <c r="J8001" t="s">
        <v>1037</v>
      </c>
      <c r="K8001" t="s">
        <v>842</v>
      </c>
      <c r="L8001" t="s">
        <v>253</v>
      </c>
      <c r="M8001" t="s">
        <v>829</v>
      </c>
      <c r="N8001" t="s">
        <v>829</v>
      </c>
      <c r="O8001">
        <v>0</v>
      </c>
      <c r="P8001">
        <v>0</v>
      </c>
      <c r="Q8001">
        <v>0</v>
      </c>
      <c r="R8001">
        <v>0</v>
      </c>
      <c r="S8001">
        <v>0</v>
      </c>
      <c r="T8001">
        <v>0</v>
      </c>
      <c r="U8001">
        <v>0</v>
      </c>
      <c r="V8001">
        <v>0</v>
      </c>
    </row>
    <row r="8002" spans="1:22" x14ac:dyDescent="0.3">
      <c r="A8002">
        <v>202324</v>
      </c>
      <c r="B8002" t="s">
        <v>820</v>
      </c>
      <c r="C8002" t="s">
        <v>821</v>
      </c>
      <c r="D8002" t="s">
        <v>822</v>
      </c>
      <c r="E8002" t="s">
        <v>823</v>
      </c>
      <c r="F8002" t="s">
        <v>926</v>
      </c>
      <c r="G8002" t="s">
        <v>927</v>
      </c>
      <c r="H8002" t="s">
        <v>1036</v>
      </c>
      <c r="I8002">
        <v>940</v>
      </c>
      <c r="J8002" t="s">
        <v>1037</v>
      </c>
      <c r="K8002" t="s">
        <v>842</v>
      </c>
      <c r="L8002" t="s">
        <v>253</v>
      </c>
      <c r="M8002" t="s">
        <v>829</v>
      </c>
      <c r="N8002" t="s">
        <v>829</v>
      </c>
      <c r="O8002">
        <v>0</v>
      </c>
      <c r="P8002">
        <v>169585</v>
      </c>
      <c r="Q8002">
        <v>0</v>
      </c>
      <c r="R8002">
        <v>87362</v>
      </c>
      <c r="S8002">
        <v>256946</v>
      </c>
      <c r="T8002">
        <v>0</v>
      </c>
      <c r="U8002">
        <v>256946</v>
      </c>
      <c r="V8002">
        <v>4</v>
      </c>
    </row>
    <row r="8003" spans="1:22" x14ac:dyDescent="0.3">
      <c r="A8003">
        <v>202122</v>
      </c>
      <c r="B8003" t="s">
        <v>820</v>
      </c>
      <c r="C8003" t="s">
        <v>821</v>
      </c>
      <c r="D8003" t="s">
        <v>822</v>
      </c>
      <c r="E8003" t="s">
        <v>823</v>
      </c>
      <c r="F8003" t="s">
        <v>926</v>
      </c>
      <c r="G8003" t="s">
        <v>927</v>
      </c>
      <c r="H8003" t="s">
        <v>1036</v>
      </c>
      <c r="I8003">
        <v>940</v>
      </c>
      <c r="J8003" t="s">
        <v>1037</v>
      </c>
      <c r="K8003" t="s">
        <v>842</v>
      </c>
      <c r="L8003" t="s">
        <v>845</v>
      </c>
      <c r="M8003" t="s">
        <v>829</v>
      </c>
      <c r="N8003" t="s">
        <v>829</v>
      </c>
      <c r="O8003">
        <v>0</v>
      </c>
      <c r="P8003">
        <v>0</v>
      </c>
      <c r="Q8003">
        <v>0</v>
      </c>
      <c r="R8003">
        <v>358752</v>
      </c>
      <c r="S8003">
        <v>358752</v>
      </c>
      <c r="T8003">
        <v>0</v>
      </c>
      <c r="U8003">
        <v>358752</v>
      </c>
      <c r="V8003">
        <v>6</v>
      </c>
    </row>
    <row r="8004" spans="1:22" x14ac:dyDescent="0.3">
      <c r="A8004">
        <v>202223</v>
      </c>
      <c r="B8004" t="s">
        <v>820</v>
      </c>
      <c r="C8004" t="s">
        <v>821</v>
      </c>
      <c r="D8004" t="s">
        <v>822</v>
      </c>
      <c r="E8004" t="s">
        <v>823</v>
      </c>
      <c r="F8004" t="s">
        <v>926</v>
      </c>
      <c r="G8004" t="s">
        <v>927</v>
      </c>
      <c r="H8004" t="s">
        <v>1036</v>
      </c>
      <c r="I8004">
        <v>940</v>
      </c>
      <c r="J8004" t="s">
        <v>1037</v>
      </c>
      <c r="K8004" t="s">
        <v>842</v>
      </c>
      <c r="L8004" t="s">
        <v>845</v>
      </c>
      <c r="M8004" t="s">
        <v>829</v>
      </c>
      <c r="N8004" t="s">
        <v>829</v>
      </c>
      <c r="O8004">
        <v>0</v>
      </c>
      <c r="P8004">
        <v>0</v>
      </c>
      <c r="Q8004">
        <v>0</v>
      </c>
      <c r="R8004">
        <v>497717</v>
      </c>
      <c r="S8004">
        <v>497717</v>
      </c>
      <c r="T8004">
        <v>0</v>
      </c>
      <c r="U8004">
        <v>497717</v>
      </c>
      <c r="V8004">
        <v>8</v>
      </c>
    </row>
    <row r="8005" spans="1:22" x14ac:dyDescent="0.3">
      <c r="A8005">
        <v>202324</v>
      </c>
      <c r="B8005" t="s">
        <v>820</v>
      </c>
      <c r="C8005" t="s">
        <v>821</v>
      </c>
      <c r="D8005" t="s">
        <v>822</v>
      </c>
      <c r="E8005" t="s">
        <v>823</v>
      </c>
      <c r="F8005" t="s">
        <v>926</v>
      </c>
      <c r="G8005" t="s">
        <v>927</v>
      </c>
      <c r="H8005" t="s">
        <v>1036</v>
      </c>
      <c r="I8005">
        <v>940</v>
      </c>
      <c r="J8005" t="s">
        <v>1037</v>
      </c>
      <c r="K8005" t="s">
        <v>842</v>
      </c>
      <c r="L8005" t="s">
        <v>845</v>
      </c>
      <c r="M8005" t="s">
        <v>829</v>
      </c>
      <c r="N8005" t="s">
        <v>829</v>
      </c>
      <c r="O8005">
        <v>0</v>
      </c>
      <c r="P8005">
        <v>0</v>
      </c>
      <c r="Q8005">
        <v>0</v>
      </c>
      <c r="R8005">
        <v>683259</v>
      </c>
      <c r="S8005">
        <v>683259</v>
      </c>
      <c r="T8005">
        <v>103405</v>
      </c>
      <c r="U8005">
        <v>579854</v>
      </c>
      <c r="V8005">
        <v>10</v>
      </c>
    </row>
    <row r="8006" spans="1:22" x14ac:dyDescent="0.3">
      <c r="A8006">
        <v>202122</v>
      </c>
      <c r="B8006" t="s">
        <v>820</v>
      </c>
      <c r="C8006" t="s">
        <v>821</v>
      </c>
      <c r="D8006" t="s">
        <v>822</v>
      </c>
      <c r="E8006" t="s">
        <v>823</v>
      </c>
      <c r="F8006" t="s">
        <v>852</v>
      </c>
      <c r="G8006" t="s">
        <v>853</v>
      </c>
      <c r="H8006" t="s">
        <v>1038</v>
      </c>
      <c r="I8006">
        <v>802</v>
      </c>
      <c r="J8006" t="s">
        <v>1039</v>
      </c>
      <c r="K8006" t="s">
        <v>828</v>
      </c>
      <c r="L8006" t="s">
        <v>336</v>
      </c>
      <c r="M8006">
        <v>0</v>
      </c>
      <c r="N8006">
        <v>0</v>
      </c>
      <c r="O8006">
        <v>5833</v>
      </c>
      <c r="P8006">
        <v>3950167</v>
      </c>
      <c r="Q8006">
        <v>800000</v>
      </c>
      <c r="R8006" t="s">
        <v>829</v>
      </c>
      <c r="S8006">
        <v>4756000</v>
      </c>
      <c r="T8006" t="s">
        <v>829</v>
      </c>
      <c r="U8006">
        <v>4756000</v>
      </c>
      <c r="V8006">
        <v>1591</v>
      </c>
    </row>
    <row r="8007" spans="1:22" x14ac:dyDescent="0.3">
      <c r="A8007">
        <v>202223</v>
      </c>
      <c r="B8007" t="s">
        <v>820</v>
      </c>
      <c r="C8007" t="s">
        <v>821</v>
      </c>
      <c r="D8007" t="s">
        <v>822</v>
      </c>
      <c r="E8007" t="s">
        <v>823</v>
      </c>
      <c r="F8007" t="s">
        <v>852</v>
      </c>
      <c r="G8007" t="s">
        <v>853</v>
      </c>
      <c r="H8007" t="s">
        <v>1038</v>
      </c>
      <c r="I8007">
        <v>802</v>
      </c>
      <c r="J8007" t="s">
        <v>1039</v>
      </c>
      <c r="K8007" t="s">
        <v>828</v>
      </c>
      <c r="L8007" t="s">
        <v>336</v>
      </c>
      <c r="M8007">
        <v>0</v>
      </c>
      <c r="N8007">
        <v>7500</v>
      </c>
      <c r="O8007">
        <v>4166</v>
      </c>
      <c r="P8007">
        <v>4056667</v>
      </c>
      <c r="Q8007">
        <v>800000</v>
      </c>
      <c r="R8007" t="s">
        <v>829</v>
      </c>
      <c r="S8007">
        <v>4868333</v>
      </c>
      <c r="T8007" t="s">
        <v>829</v>
      </c>
      <c r="U8007">
        <v>4868333</v>
      </c>
      <c r="V8007">
        <v>1830</v>
      </c>
    </row>
    <row r="8008" spans="1:22" x14ac:dyDescent="0.3">
      <c r="A8008">
        <v>202324</v>
      </c>
      <c r="B8008" t="s">
        <v>820</v>
      </c>
      <c r="C8008" t="s">
        <v>821</v>
      </c>
      <c r="D8008" t="s">
        <v>822</v>
      </c>
      <c r="E8008" t="s">
        <v>823</v>
      </c>
      <c r="F8008" t="s">
        <v>852</v>
      </c>
      <c r="G8008" t="s">
        <v>853</v>
      </c>
      <c r="H8008" t="s">
        <v>1038</v>
      </c>
      <c r="I8008">
        <v>802</v>
      </c>
      <c r="J8008" t="s">
        <v>1039</v>
      </c>
      <c r="K8008" t="s">
        <v>828</v>
      </c>
      <c r="L8008" t="s">
        <v>336</v>
      </c>
      <c r="M8008">
        <v>0</v>
      </c>
      <c r="N8008">
        <v>127500</v>
      </c>
      <c r="O8008">
        <v>11667</v>
      </c>
      <c r="P8008">
        <v>4257500</v>
      </c>
      <c r="Q8008">
        <v>800000</v>
      </c>
      <c r="R8008" t="s">
        <v>829</v>
      </c>
      <c r="S8008">
        <v>5196667</v>
      </c>
      <c r="T8008" t="s">
        <v>829</v>
      </c>
      <c r="U8008">
        <v>5196667</v>
      </c>
      <c r="V8008">
        <v>2857</v>
      </c>
    </row>
    <row r="8009" spans="1:22" x14ac:dyDescent="0.3">
      <c r="A8009">
        <v>202122</v>
      </c>
      <c r="B8009" t="s">
        <v>820</v>
      </c>
      <c r="C8009" t="s">
        <v>821</v>
      </c>
      <c r="D8009" t="s">
        <v>822</v>
      </c>
      <c r="E8009" t="s">
        <v>823</v>
      </c>
      <c r="F8009" t="s">
        <v>852</v>
      </c>
      <c r="G8009" t="s">
        <v>853</v>
      </c>
      <c r="H8009" t="s">
        <v>1038</v>
      </c>
      <c r="I8009">
        <v>802</v>
      </c>
      <c r="J8009" t="s">
        <v>1039</v>
      </c>
      <c r="K8009" t="s">
        <v>828</v>
      </c>
      <c r="L8009" t="s">
        <v>235</v>
      </c>
      <c r="M8009" t="s">
        <v>829</v>
      </c>
      <c r="N8009">
        <v>0</v>
      </c>
      <c r="O8009">
        <v>0</v>
      </c>
      <c r="P8009" t="s">
        <v>829</v>
      </c>
      <c r="Q8009" t="s">
        <v>829</v>
      </c>
      <c r="R8009" t="s">
        <v>829</v>
      </c>
      <c r="S8009">
        <v>0</v>
      </c>
      <c r="T8009">
        <v>0</v>
      </c>
      <c r="U8009">
        <v>0</v>
      </c>
      <c r="V8009">
        <v>0</v>
      </c>
    </row>
    <row r="8010" spans="1:22" x14ac:dyDescent="0.3">
      <c r="A8010">
        <v>202223</v>
      </c>
      <c r="B8010" t="s">
        <v>820</v>
      </c>
      <c r="C8010" t="s">
        <v>821</v>
      </c>
      <c r="D8010" t="s">
        <v>822</v>
      </c>
      <c r="E8010" t="s">
        <v>823</v>
      </c>
      <c r="F8010" t="s">
        <v>852</v>
      </c>
      <c r="G8010" t="s">
        <v>853</v>
      </c>
      <c r="H8010" t="s">
        <v>1038</v>
      </c>
      <c r="I8010">
        <v>802</v>
      </c>
      <c r="J8010" t="s">
        <v>1039</v>
      </c>
      <c r="K8010" t="s">
        <v>828</v>
      </c>
      <c r="L8010" t="s">
        <v>235</v>
      </c>
      <c r="M8010" t="s">
        <v>829</v>
      </c>
      <c r="N8010">
        <v>0</v>
      </c>
      <c r="O8010">
        <v>0</v>
      </c>
      <c r="P8010" t="s">
        <v>829</v>
      </c>
      <c r="Q8010" t="s">
        <v>829</v>
      </c>
      <c r="R8010" t="s">
        <v>829</v>
      </c>
      <c r="S8010">
        <v>0</v>
      </c>
      <c r="T8010">
        <v>0</v>
      </c>
      <c r="U8010">
        <v>0</v>
      </c>
      <c r="V8010">
        <v>0</v>
      </c>
    </row>
    <row r="8011" spans="1:22" x14ac:dyDescent="0.3">
      <c r="A8011">
        <v>202324</v>
      </c>
      <c r="B8011" t="s">
        <v>820</v>
      </c>
      <c r="C8011" t="s">
        <v>821</v>
      </c>
      <c r="D8011" t="s">
        <v>822</v>
      </c>
      <c r="E8011" t="s">
        <v>823</v>
      </c>
      <c r="F8011" t="s">
        <v>852</v>
      </c>
      <c r="G8011" t="s">
        <v>853</v>
      </c>
      <c r="H8011" t="s">
        <v>1038</v>
      </c>
      <c r="I8011">
        <v>802</v>
      </c>
      <c r="J8011" t="s">
        <v>1039</v>
      </c>
      <c r="K8011" t="s">
        <v>828</v>
      </c>
      <c r="L8011" t="s">
        <v>235</v>
      </c>
      <c r="M8011" t="s">
        <v>829</v>
      </c>
      <c r="N8011">
        <v>0</v>
      </c>
      <c r="O8011">
        <v>0</v>
      </c>
      <c r="P8011" t="s">
        <v>829</v>
      </c>
      <c r="Q8011" t="s">
        <v>829</v>
      </c>
      <c r="R8011" t="s">
        <v>829</v>
      </c>
      <c r="S8011">
        <v>0</v>
      </c>
      <c r="T8011">
        <v>0</v>
      </c>
      <c r="U8011">
        <v>0</v>
      </c>
      <c r="V8011">
        <v>0</v>
      </c>
    </row>
    <row r="8012" spans="1:22" x14ac:dyDescent="0.3">
      <c r="A8012">
        <v>202122</v>
      </c>
      <c r="B8012" t="s">
        <v>820</v>
      </c>
      <c r="C8012" t="s">
        <v>821</v>
      </c>
      <c r="D8012" t="s">
        <v>822</v>
      </c>
      <c r="E8012" t="s">
        <v>823</v>
      </c>
      <c r="F8012" t="s">
        <v>852</v>
      </c>
      <c r="G8012" t="s">
        <v>853</v>
      </c>
      <c r="H8012" t="s">
        <v>1038</v>
      </c>
      <c r="I8012">
        <v>802</v>
      </c>
      <c r="J8012" t="s">
        <v>1039</v>
      </c>
      <c r="K8012" t="s">
        <v>828</v>
      </c>
      <c r="L8012" t="s">
        <v>534</v>
      </c>
      <c r="M8012">
        <v>1555</v>
      </c>
      <c r="N8012">
        <v>289907</v>
      </c>
      <c r="O8012">
        <v>0</v>
      </c>
      <c r="P8012">
        <v>5424071</v>
      </c>
      <c r="Q8012">
        <v>651776</v>
      </c>
      <c r="R8012" t="s">
        <v>829</v>
      </c>
      <c r="S8012">
        <v>6367309</v>
      </c>
      <c r="T8012">
        <v>0</v>
      </c>
      <c r="U8012">
        <v>6367309</v>
      </c>
      <c r="V8012">
        <v>132</v>
      </c>
    </row>
    <row r="8013" spans="1:22" x14ac:dyDescent="0.3">
      <c r="A8013">
        <v>202223</v>
      </c>
      <c r="B8013" t="s">
        <v>820</v>
      </c>
      <c r="C8013" t="s">
        <v>821</v>
      </c>
      <c r="D8013" t="s">
        <v>822</v>
      </c>
      <c r="E8013" t="s">
        <v>823</v>
      </c>
      <c r="F8013" t="s">
        <v>852</v>
      </c>
      <c r="G8013" t="s">
        <v>853</v>
      </c>
      <c r="H8013" t="s">
        <v>1038</v>
      </c>
      <c r="I8013">
        <v>802</v>
      </c>
      <c r="J8013" t="s">
        <v>1039</v>
      </c>
      <c r="K8013" t="s">
        <v>828</v>
      </c>
      <c r="L8013" t="s">
        <v>534</v>
      </c>
      <c r="M8013">
        <v>1059</v>
      </c>
      <c r="N8013">
        <v>236751</v>
      </c>
      <c r="O8013">
        <v>0</v>
      </c>
      <c r="P8013">
        <v>5922922</v>
      </c>
      <c r="Q8013">
        <v>747932</v>
      </c>
      <c r="R8013" t="s">
        <v>829</v>
      </c>
      <c r="S8013">
        <v>6908664</v>
      </c>
      <c r="T8013">
        <v>0</v>
      </c>
      <c r="U8013">
        <v>6908664</v>
      </c>
      <c r="V8013">
        <v>145</v>
      </c>
    </row>
    <row r="8014" spans="1:22" x14ac:dyDescent="0.3">
      <c r="A8014">
        <v>202324</v>
      </c>
      <c r="B8014" t="s">
        <v>820</v>
      </c>
      <c r="C8014" t="s">
        <v>821</v>
      </c>
      <c r="D8014" t="s">
        <v>822</v>
      </c>
      <c r="E8014" t="s">
        <v>823</v>
      </c>
      <c r="F8014" t="s">
        <v>852</v>
      </c>
      <c r="G8014" t="s">
        <v>853</v>
      </c>
      <c r="H8014" t="s">
        <v>1038</v>
      </c>
      <c r="I8014">
        <v>802</v>
      </c>
      <c r="J8014" t="s">
        <v>1039</v>
      </c>
      <c r="K8014" t="s">
        <v>828</v>
      </c>
      <c r="L8014" t="s">
        <v>534</v>
      </c>
      <c r="M8014">
        <v>1178</v>
      </c>
      <c r="N8014">
        <v>106815</v>
      </c>
      <c r="O8014">
        <v>0</v>
      </c>
      <c r="P8014">
        <v>6389683</v>
      </c>
      <c r="Q8014">
        <v>809858</v>
      </c>
      <c r="R8014" t="s">
        <v>829</v>
      </c>
      <c r="S8014">
        <v>7307534</v>
      </c>
      <c r="T8014">
        <v>0</v>
      </c>
      <c r="U8014">
        <v>7307534</v>
      </c>
      <c r="V8014">
        <v>156</v>
      </c>
    </row>
    <row r="8015" spans="1:22" x14ac:dyDescent="0.3">
      <c r="A8015">
        <v>202122</v>
      </c>
      <c r="B8015" t="s">
        <v>820</v>
      </c>
      <c r="C8015" t="s">
        <v>821</v>
      </c>
      <c r="D8015" t="s">
        <v>822</v>
      </c>
      <c r="E8015" t="s">
        <v>823</v>
      </c>
      <c r="F8015" t="s">
        <v>852</v>
      </c>
      <c r="G8015" t="s">
        <v>853</v>
      </c>
      <c r="H8015" t="s">
        <v>1038</v>
      </c>
      <c r="I8015">
        <v>802</v>
      </c>
      <c r="J8015" t="s">
        <v>1039</v>
      </c>
      <c r="K8015" t="s">
        <v>828</v>
      </c>
      <c r="L8015" t="s">
        <v>603</v>
      </c>
      <c r="M8015" t="s">
        <v>829</v>
      </c>
      <c r="N8015" t="s">
        <v>829</v>
      </c>
      <c r="O8015" t="s">
        <v>829</v>
      </c>
      <c r="P8015">
        <v>0</v>
      </c>
      <c r="Q8015">
        <v>0</v>
      </c>
      <c r="R8015">
        <v>0</v>
      </c>
      <c r="S8015">
        <v>0</v>
      </c>
      <c r="T8015">
        <v>0</v>
      </c>
      <c r="U8015">
        <v>0</v>
      </c>
      <c r="V8015">
        <v>0</v>
      </c>
    </row>
    <row r="8016" spans="1:22" x14ac:dyDescent="0.3">
      <c r="A8016">
        <v>202223</v>
      </c>
      <c r="B8016" t="s">
        <v>820</v>
      </c>
      <c r="C8016" t="s">
        <v>821</v>
      </c>
      <c r="D8016" t="s">
        <v>822</v>
      </c>
      <c r="E8016" t="s">
        <v>823</v>
      </c>
      <c r="F8016" t="s">
        <v>852</v>
      </c>
      <c r="G8016" t="s">
        <v>853</v>
      </c>
      <c r="H8016" t="s">
        <v>1038</v>
      </c>
      <c r="I8016">
        <v>802</v>
      </c>
      <c r="J8016" t="s">
        <v>1039</v>
      </c>
      <c r="K8016" t="s">
        <v>828</v>
      </c>
      <c r="L8016" t="s">
        <v>603</v>
      </c>
      <c r="M8016" t="s">
        <v>829</v>
      </c>
      <c r="N8016" t="s">
        <v>829</v>
      </c>
      <c r="O8016" t="s">
        <v>829</v>
      </c>
      <c r="P8016">
        <v>0</v>
      </c>
      <c r="Q8016">
        <v>0</v>
      </c>
      <c r="R8016">
        <v>0</v>
      </c>
      <c r="S8016">
        <v>0</v>
      </c>
      <c r="T8016">
        <v>0</v>
      </c>
      <c r="U8016">
        <v>0</v>
      </c>
      <c r="V8016">
        <v>0</v>
      </c>
    </row>
    <row r="8017" spans="1:22" x14ac:dyDescent="0.3">
      <c r="A8017">
        <v>202324</v>
      </c>
      <c r="B8017" t="s">
        <v>820</v>
      </c>
      <c r="C8017" t="s">
        <v>821</v>
      </c>
      <c r="D8017" t="s">
        <v>822</v>
      </c>
      <c r="E8017" t="s">
        <v>823</v>
      </c>
      <c r="F8017" t="s">
        <v>852</v>
      </c>
      <c r="G8017" t="s">
        <v>853</v>
      </c>
      <c r="H8017" t="s">
        <v>1038</v>
      </c>
      <c r="I8017">
        <v>802</v>
      </c>
      <c r="J8017" t="s">
        <v>1039</v>
      </c>
      <c r="K8017" t="s">
        <v>828</v>
      </c>
      <c r="L8017" t="s">
        <v>603</v>
      </c>
      <c r="M8017" t="s">
        <v>829</v>
      </c>
      <c r="N8017" t="s">
        <v>829</v>
      </c>
      <c r="O8017" t="s">
        <v>829</v>
      </c>
      <c r="P8017">
        <v>0</v>
      </c>
      <c r="Q8017">
        <v>0</v>
      </c>
      <c r="R8017">
        <v>0</v>
      </c>
      <c r="S8017">
        <v>0</v>
      </c>
      <c r="T8017">
        <v>0</v>
      </c>
      <c r="U8017">
        <v>0</v>
      </c>
      <c r="V8017">
        <v>0</v>
      </c>
    </row>
    <row r="8018" spans="1:22" x14ac:dyDescent="0.3">
      <c r="A8018">
        <v>202122</v>
      </c>
      <c r="B8018" t="s">
        <v>820</v>
      </c>
      <c r="C8018" t="s">
        <v>821</v>
      </c>
      <c r="D8018" t="s">
        <v>822</v>
      </c>
      <c r="E8018" t="s">
        <v>823</v>
      </c>
      <c r="F8018" t="s">
        <v>852</v>
      </c>
      <c r="G8018" t="s">
        <v>853</v>
      </c>
      <c r="H8018" t="s">
        <v>1038</v>
      </c>
      <c r="I8018">
        <v>802</v>
      </c>
      <c r="J8018" t="s">
        <v>1039</v>
      </c>
      <c r="K8018" t="s">
        <v>828</v>
      </c>
      <c r="L8018" t="s">
        <v>606</v>
      </c>
      <c r="M8018">
        <v>0</v>
      </c>
      <c r="N8018">
        <v>0</v>
      </c>
      <c r="O8018">
        <v>0</v>
      </c>
      <c r="P8018">
        <v>0</v>
      </c>
      <c r="Q8018">
        <v>0</v>
      </c>
      <c r="R8018">
        <v>0</v>
      </c>
      <c r="S8018">
        <v>0</v>
      </c>
      <c r="T8018">
        <v>0</v>
      </c>
      <c r="U8018">
        <v>0</v>
      </c>
      <c r="V8018">
        <v>0</v>
      </c>
    </row>
    <row r="8019" spans="1:22" x14ac:dyDescent="0.3">
      <c r="A8019">
        <v>202223</v>
      </c>
      <c r="B8019" t="s">
        <v>820</v>
      </c>
      <c r="C8019" t="s">
        <v>821</v>
      </c>
      <c r="D8019" t="s">
        <v>822</v>
      </c>
      <c r="E8019" t="s">
        <v>823</v>
      </c>
      <c r="F8019" t="s">
        <v>852</v>
      </c>
      <c r="G8019" t="s">
        <v>853</v>
      </c>
      <c r="H8019" t="s">
        <v>1038</v>
      </c>
      <c r="I8019">
        <v>802</v>
      </c>
      <c r="J8019" t="s">
        <v>1039</v>
      </c>
      <c r="K8019" t="s">
        <v>828</v>
      </c>
      <c r="L8019" t="s">
        <v>606</v>
      </c>
      <c r="M8019">
        <v>0</v>
      </c>
      <c r="N8019">
        <v>0</v>
      </c>
      <c r="O8019">
        <v>0</v>
      </c>
      <c r="P8019">
        <v>0</v>
      </c>
      <c r="Q8019">
        <v>0</v>
      </c>
      <c r="R8019">
        <v>0</v>
      </c>
      <c r="S8019">
        <v>0</v>
      </c>
      <c r="T8019">
        <v>0</v>
      </c>
      <c r="U8019">
        <v>0</v>
      </c>
      <c r="V8019">
        <v>0</v>
      </c>
    </row>
    <row r="8020" spans="1:22" x14ac:dyDescent="0.3">
      <c r="A8020">
        <v>202324</v>
      </c>
      <c r="B8020" t="s">
        <v>820</v>
      </c>
      <c r="C8020" t="s">
        <v>821</v>
      </c>
      <c r="D8020" t="s">
        <v>822</v>
      </c>
      <c r="E8020" t="s">
        <v>823</v>
      </c>
      <c r="F8020" t="s">
        <v>852</v>
      </c>
      <c r="G8020" t="s">
        <v>853</v>
      </c>
      <c r="H8020" t="s">
        <v>1038</v>
      </c>
      <c r="I8020">
        <v>802</v>
      </c>
      <c r="J8020" t="s">
        <v>1039</v>
      </c>
      <c r="K8020" t="s">
        <v>828</v>
      </c>
      <c r="L8020" t="s">
        <v>606</v>
      </c>
      <c r="M8020">
        <v>0</v>
      </c>
      <c r="N8020">
        <v>0</v>
      </c>
      <c r="O8020">
        <v>0</v>
      </c>
      <c r="P8020">
        <v>0</v>
      </c>
      <c r="Q8020">
        <v>0</v>
      </c>
      <c r="R8020">
        <v>0</v>
      </c>
      <c r="S8020">
        <v>0</v>
      </c>
      <c r="T8020">
        <v>0</v>
      </c>
      <c r="U8020">
        <v>0</v>
      </c>
      <c r="V8020">
        <v>0</v>
      </c>
    </row>
    <row r="8021" spans="1:22" x14ac:dyDescent="0.3">
      <c r="A8021">
        <v>202122</v>
      </c>
      <c r="B8021" t="s">
        <v>820</v>
      </c>
      <c r="C8021" t="s">
        <v>821</v>
      </c>
      <c r="D8021" t="s">
        <v>822</v>
      </c>
      <c r="E8021" t="s">
        <v>823</v>
      </c>
      <c r="F8021" t="s">
        <v>852</v>
      </c>
      <c r="G8021" t="s">
        <v>853</v>
      </c>
      <c r="H8021" t="s">
        <v>1038</v>
      </c>
      <c r="I8021">
        <v>802</v>
      </c>
      <c r="J8021" t="s">
        <v>1039</v>
      </c>
      <c r="K8021" t="s">
        <v>828</v>
      </c>
      <c r="L8021" t="s">
        <v>609</v>
      </c>
      <c r="M8021" t="s">
        <v>829</v>
      </c>
      <c r="N8021" t="s">
        <v>829</v>
      </c>
      <c r="O8021" t="s">
        <v>829</v>
      </c>
      <c r="P8021" t="s">
        <v>829</v>
      </c>
      <c r="Q8021">
        <v>0</v>
      </c>
      <c r="R8021" t="s">
        <v>829</v>
      </c>
      <c r="S8021">
        <v>0</v>
      </c>
      <c r="T8021">
        <v>0</v>
      </c>
      <c r="U8021">
        <v>0</v>
      </c>
      <c r="V8021">
        <v>0</v>
      </c>
    </row>
    <row r="8022" spans="1:22" x14ac:dyDescent="0.3">
      <c r="A8022">
        <v>202223</v>
      </c>
      <c r="B8022" t="s">
        <v>820</v>
      </c>
      <c r="C8022" t="s">
        <v>821</v>
      </c>
      <c r="D8022" t="s">
        <v>822</v>
      </c>
      <c r="E8022" t="s">
        <v>823</v>
      </c>
      <c r="F8022" t="s">
        <v>852</v>
      </c>
      <c r="G8022" t="s">
        <v>853</v>
      </c>
      <c r="H8022" t="s">
        <v>1038</v>
      </c>
      <c r="I8022">
        <v>802</v>
      </c>
      <c r="J8022" t="s">
        <v>1039</v>
      </c>
      <c r="K8022" t="s">
        <v>828</v>
      </c>
      <c r="L8022" t="s">
        <v>609</v>
      </c>
      <c r="M8022" t="s">
        <v>829</v>
      </c>
      <c r="N8022" t="s">
        <v>829</v>
      </c>
      <c r="O8022" t="s">
        <v>829</v>
      </c>
      <c r="P8022" t="s">
        <v>829</v>
      </c>
      <c r="Q8022">
        <v>0</v>
      </c>
      <c r="R8022" t="s">
        <v>829</v>
      </c>
      <c r="S8022">
        <v>0</v>
      </c>
      <c r="T8022">
        <v>0</v>
      </c>
      <c r="U8022">
        <v>0</v>
      </c>
      <c r="V8022">
        <v>0</v>
      </c>
    </row>
    <row r="8023" spans="1:22" x14ac:dyDescent="0.3">
      <c r="A8023">
        <v>202122</v>
      </c>
      <c r="B8023" t="s">
        <v>820</v>
      </c>
      <c r="C8023" t="s">
        <v>821</v>
      </c>
      <c r="D8023" t="s">
        <v>822</v>
      </c>
      <c r="E8023" t="s">
        <v>823</v>
      </c>
      <c r="F8023" t="s">
        <v>852</v>
      </c>
      <c r="G8023" t="s">
        <v>853</v>
      </c>
      <c r="H8023" t="s">
        <v>1038</v>
      </c>
      <c r="I8023">
        <v>802</v>
      </c>
      <c r="J8023" t="s">
        <v>1039</v>
      </c>
      <c r="K8023" t="s">
        <v>828</v>
      </c>
      <c r="L8023" t="s">
        <v>830</v>
      </c>
      <c r="M8023">
        <v>0</v>
      </c>
      <c r="N8023">
        <v>0</v>
      </c>
      <c r="O8023">
        <v>0</v>
      </c>
      <c r="P8023">
        <v>0</v>
      </c>
      <c r="Q8023">
        <v>0</v>
      </c>
      <c r="R8023">
        <v>0</v>
      </c>
      <c r="S8023">
        <v>0</v>
      </c>
      <c r="T8023">
        <v>0</v>
      </c>
      <c r="U8023">
        <v>0</v>
      </c>
      <c r="V8023">
        <v>0</v>
      </c>
    </row>
    <row r="8024" spans="1:22" x14ac:dyDescent="0.3">
      <c r="A8024">
        <v>202223</v>
      </c>
      <c r="B8024" t="s">
        <v>820</v>
      </c>
      <c r="C8024" t="s">
        <v>821</v>
      </c>
      <c r="D8024" t="s">
        <v>822</v>
      </c>
      <c r="E8024" t="s">
        <v>823</v>
      </c>
      <c r="F8024" t="s">
        <v>852</v>
      </c>
      <c r="G8024" t="s">
        <v>853</v>
      </c>
      <c r="H8024" t="s">
        <v>1038</v>
      </c>
      <c r="I8024">
        <v>802</v>
      </c>
      <c r="J8024" t="s">
        <v>1039</v>
      </c>
      <c r="K8024" t="s">
        <v>828</v>
      </c>
      <c r="L8024" t="s">
        <v>830</v>
      </c>
      <c r="M8024">
        <v>0</v>
      </c>
      <c r="N8024">
        <v>0</v>
      </c>
      <c r="O8024">
        <v>0</v>
      </c>
      <c r="P8024">
        <v>0</v>
      </c>
      <c r="Q8024">
        <v>0</v>
      </c>
      <c r="R8024">
        <v>0</v>
      </c>
      <c r="S8024">
        <v>0</v>
      </c>
      <c r="T8024">
        <v>0</v>
      </c>
      <c r="U8024">
        <v>0</v>
      </c>
      <c r="V8024">
        <v>0</v>
      </c>
    </row>
    <row r="8025" spans="1:22" x14ac:dyDescent="0.3">
      <c r="A8025">
        <v>202324</v>
      </c>
      <c r="B8025" t="s">
        <v>820</v>
      </c>
      <c r="C8025" t="s">
        <v>821</v>
      </c>
      <c r="D8025" t="s">
        <v>822</v>
      </c>
      <c r="E8025" t="s">
        <v>823</v>
      </c>
      <c r="F8025" t="s">
        <v>852</v>
      </c>
      <c r="G8025" t="s">
        <v>853</v>
      </c>
      <c r="H8025" t="s">
        <v>1038</v>
      </c>
      <c r="I8025">
        <v>802</v>
      </c>
      <c r="J8025" t="s">
        <v>1039</v>
      </c>
      <c r="K8025" t="s">
        <v>828</v>
      </c>
      <c r="L8025" t="s">
        <v>830</v>
      </c>
      <c r="M8025">
        <v>0</v>
      </c>
      <c r="N8025">
        <v>0</v>
      </c>
      <c r="O8025">
        <v>0</v>
      </c>
      <c r="P8025">
        <v>0</v>
      </c>
      <c r="Q8025">
        <v>0</v>
      </c>
      <c r="R8025">
        <v>0</v>
      </c>
      <c r="S8025">
        <v>0</v>
      </c>
      <c r="T8025">
        <v>0</v>
      </c>
      <c r="U8025">
        <v>0</v>
      </c>
      <c r="V8025">
        <v>0</v>
      </c>
    </row>
    <row r="8026" spans="1:22" x14ac:dyDescent="0.3">
      <c r="A8026">
        <v>202122</v>
      </c>
      <c r="B8026" t="s">
        <v>820</v>
      </c>
      <c r="C8026" t="s">
        <v>821</v>
      </c>
      <c r="D8026" t="s">
        <v>822</v>
      </c>
      <c r="E8026" t="s">
        <v>823</v>
      </c>
      <c r="F8026" t="s">
        <v>852</v>
      </c>
      <c r="G8026" t="s">
        <v>853</v>
      </c>
      <c r="H8026" t="s">
        <v>1038</v>
      </c>
      <c r="I8026">
        <v>802</v>
      </c>
      <c r="J8026" t="s">
        <v>1039</v>
      </c>
      <c r="K8026" t="s">
        <v>828</v>
      </c>
      <c r="L8026" t="s">
        <v>537</v>
      </c>
      <c r="M8026">
        <v>51479</v>
      </c>
      <c r="N8026">
        <v>3178151</v>
      </c>
      <c r="O8026">
        <v>1734809</v>
      </c>
      <c r="P8026">
        <v>1491164</v>
      </c>
      <c r="Q8026">
        <v>0</v>
      </c>
      <c r="R8026">
        <v>2973123</v>
      </c>
      <c r="S8026">
        <v>9428726</v>
      </c>
      <c r="T8026">
        <v>0</v>
      </c>
      <c r="U8026">
        <v>9428726</v>
      </c>
      <c r="V8026">
        <v>196</v>
      </c>
    </row>
    <row r="8027" spans="1:22" x14ac:dyDescent="0.3">
      <c r="A8027">
        <v>202223</v>
      </c>
      <c r="B8027" t="s">
        <v>820</v>
      </c>
      <c r="C8027" t="s">
        <v>821</v>
      </c>
      <c r="D8027" t="s">
        <v>822</v>
      </c>
      <c r="E8027" t="s">
        <v>823</v>
      </c>
      <c r="F8027" t="s">
        <v>852</v>
      </c>
      <c r="G8027" t="s">
        <v>853</v>
      </c>
      <c r="H8027" t="s">
        <v>1038</v>
      </c>
      <c r="I8027">
        <v>802</v>
      </c>
      <c r="J8027" t="s">
        <v>1039</v>
      </c>
      <c r="K8027" t="s">
        <v>828</v>
      </c>
      <c r="L8027" t="s">
        <v>537</v>
      </c>
      <c r="M8027">
        <v>31398</v>
      </c>
      <c r="N8027">
        <v>4205296</v>
      </c>
      <c r="O8027">
        <v>2393080</v>
      </c>
      <c r="P8027">
        <v>1932815</v>
      </c>
      <c r="Q8027">
        <v>0</v>
      </c>
      <c r="R8027">
        <v>2981187</v>
      </c>
      <c r="S8027">
        <v>11543776</v>
      </c>
      <c r="T8027">
        <v>0</v>
      </c>
      <c r="U8027">
        <v>11543776</v>
      </c>
      <c r="V8027">
        <v>242</v>
      </c>
    </row>
    <row r="8028" spans="1:22" x14ac:dyDescent="0.3">
      <c r="A8028">
        <v>202324</v>
      </c>
      <c r="B8028" t="s">
        <v>820</v>
      </c>
      <c r="C8028" t="s">
        <v>821</v>
      </c>
      <c r="D8028" t="s">
        <v>822</v>
      </c>
      <c r="E8028" t="s">
        <v>823</v>
      </c>
      <c r="F8028" t="s">
        <v>852</v>
      </c>
      <c r="G8028" t="s">
        <v>853</v>
      </c>
      <c r="H8028" t="s">
        <v>1038</v>
      </c>
      <c r="I8028">
        <v>802</v>
      </c>
      <c r="J8028" t="s">
        <v>1039</v>
      </c>
      <c r="K8028" t="s">
        <v>828</v>
      </c>
      <c r="L8028" t="s">
        <v>537</v>
      </c>
      <c r="M8028">
        <v>17360</v>
      </c>
      <c r="N8028">
        <v>5747074</v>
      </c>
      <c r="O8028">
        <v>3166289</v>
      </c>
      <c r="P8028">
        <v>1781016</v>
      </c>
      <c r="Q8028">
        <v>0</v>
      </c>
      <c r="R8028">
        <v>3100355</v>
      </c>
      <c r="S8028">
        <v>13812094</v>
      </c>
      <c r="T8028">
        <v>0</v>
      </c>
      <c r="U8028">
        <v>13812094</v>
      </c>
      <c r="V8028">
        <v>295</v>
      </c>
    </row>
    <row r="8029" spans="1:22" x14ac:dyDescent="0.3">
      <c r="A8029">
        <v>202122</v>
      </c>
      <c r="B8029" t="s">
        <v>820</v>
      </c>
      <c r="C8029" t="s">
        <v>821</v>
      </c>
      <c r="D8029" t="s">
        <v>822</v>
      </c>
      <c r="E8029" t="s">
        <v>823</v>
      </c>
      <c r="F8029" t="s">
        <v>852</v>
      </c>
      <c r="G8029" t="s">
        <v>853</v>
      </c>
      <c r="H8029" t="s">
        <v>1038</v>
      </c>
      <c r="I8029">
        <v>802</v>
      </c>
      <c r="J8029" t="s">
        <v>1039</v>
      </c>
      <c r="K8029" t="s">
        <v>828</v>
      </c>
      <c r="L8029" t="s">
        <v>572</v>
      </c>
      <c r="M8029">
        <v>558086</v>
      </c>
      <c r="N8029">
        <v>0</v>
      </c>
      <c r="O8029">
        <v>0</v>
      </c>
      <c r="P8029">
        <v>7508123</v>
      </c>
      <c r="Q8029">
        <v>158097</v>
      </c>
      <c r="R8029">
        <v>0</v>
      </c>
      <c r="S8029">
        <v>8224306</v>
      </c>
      <c r="T8029">
        <v>0</v>
      </c>
      <c r="U8029">
        <v>8224306</v>
      </c>
      <c r="V8029">
        <v>171</v>
      </c>
    </row>
    <row r="8030" spans="1:22" x14ac:dyDescent="0.3">
      <c r="A8030">
        <v>202223</v>
      </c>
      <c r="B8030" t="s">
        <v>820</v>
      </c>
      <c r="C8030" t="s">
        <v>821</v>
      </c>
      <c r="D8030" t="s">
        <v>822</v>
      </c>
      <c r="E8030" t="s">
        <v>823</v>
      </c>
      <c r="F8030" t="s">
        <v>852</v>
      </c>
      <c r="G8030" t="s">
        <v>853</v>
      </c>
      <c r="H8030" t="s">
        <v>1038</v>
      </c>
      <c r="I8030">
        <v>802</v>
      </c>
      <c r="J8030" t="s">
        <v>1039</v>
      </c>
      <c r="K8030" t="s">
        <v>828</v>
      </c>
      <c r="L8030" t="s">
        <v>572</v>
      </c>
      <c r="M8030">
        <v>272370</v>
      </c>
      <c r="N8030">
        <v>34742</v>
      </c>
      <c r="O8030">
        <v>185835</v>
      </c>
      <c r="P8030">
        <v>6979020</v>
      </c>
      <c r="Q8030">
        <v>175710</v>
      </c>
      <c r="R8030">
        <v>1173535</v>
      </c>
      <c r="S8030">
        <v>8821212</v>
      </c>
      <c r="T8030">
        <v>0</v>
      </c>
      <c r="U8030">
        <v>8821212</v>
      </c>
      <c r="V8030">
        <v>185</v>
      </c>
    </row>
    <row r="8031" spans="1:22" x14ac:dyDescent="0.3">
      <c r="A8031">
        <v>202324</v>
      </c>
      <c r="B8031" t="s">
        <v>820</v>
      </c>
      <c r="C8031" t="s">
        <v>821</v>
      </c>
      <c r="D8031" t="s">
        <v>822</v>
      </c>
      <c r="E8031" t="s">
        <v>823</v>
      </c>
      <c r="F8031" t="s">
        <v>852</v>
      </c>
      <c r="G8031" t="s">
        <v>853</v>
      </c>
      <c r="H8031" t="s">
        <v>1038</v>
      </c>
      <c r="I8031">
        <v>802</v>
      </c>
      <c r="J8031" t="s">
        <v>1039</v>
      </c>
      <c r="K8031" t="s">
        <v>828</v>
      </c>
      <c r="L8031" t="s">
        <v>572</v>
      </c>
      <c r="M8031">
        <v>163668</v>
      </c>
      <c r="N8031">
        <v>41659</v>
      </c>
      <c r="O8031">
        <v>169883</v>
      </c>
      <c r="P8031">
        <v>7651677</v>
      </c>
      <c r="Q8031">
        <v>30426</v>
      </c>
      <c r="R8031">
        <v>569006</v>
      </c>
      <c r="S8031">
        <v>8626319</v>
      </c>
      <c r="T8031">
        <v>0</v>
      </c>
      <c r="U8031">
        <v>8626319</v>
      </c>
      <c r="V8031">
        <v>184</v>
      </c>
    </row>
    <row r="8032" spans="1:22" x14ac:dyDescent="0.3">
      <c r="A8032">
        <v>202122</v>
      </c>
      <c r="B8032" t="s">
        <v>820</v>
      </c>
      <c r="C8032" t="s">
        <v>821</v>
      </c>
      <c r="D8032" t="s">
        <v>822</v>
      </c>
      <c r="E8032" t="s">
        <v>823</v>
      </c>
      <c r="F8032" t="s">
        <v>852</v>
      </c>
      <c r="G8032" t="s">
        <v>853</v>
      </c>
      <c r="H8032" t="s">
        <v>1038</v>
      </c>
      <c r="I8032">
        <v>802</v>
      </c>
      <c r="J8032" t="s">
        <v>1039</v>
      </c>
      <c r="K8032" t="s">
        <v>828</v>
      </c>
      <c r="L8032" t="s">
        <v>539</v>
      </c>
      <c r="M8032">
        <v>0</v>
      </c>
      <c r="N8032">
        <v>0</v>
      </c>
      <c r="O8032">
        <v>72917</v>
      </c>
      <c r="P8032" t="s">
        <v>829</v>
      </c>
      <c r="Q8032" t="s">
        <v>829</v>
      </c>
      <c r="R8032" t="s">
        <v>829</v>
      </c>
      <c r="S8032">
        <v>72917</v>
      </c>
      <c r="T8032">
        <v>0</v>
      </c>
      <c r="U8032">
        <v>72917</v>
      </c>
      <c r="V8032">
        <v>2</v>
      </c>
    </row>
    <row r="8033" spans="1:22" x14ac:dyDescent="0.3">
      <c r="A8033">
        <v>202223</v>
      </c>
      <c r="B8033" t="s">
        <v>820</v>
      </c>
      <c r="C8033" t="s">
        <v>821</v>
      </c>
      <c r="D8033" t="s">
        <v>822</v>
      </c>
      <c r="E8033" t="s">
        <v>823</v>
      </c>
      <c r="F8033" t="s">
        <v>852</v>
      </c>
      <c r="G8033" t="s">
        <v>853</v>
      </c>
      <c r="H8033" t="s">
        <v>1038</v>
      </c>
      <c r="I8033">
        <v>802</v>
      </c>
      <c r="J8033" t="s">
        <v>1039</v>
      </c>
      <c r="K8033" t="s">
        <v>828</v>
      </c>
      <c r="L8033" t="s">
        <v>539</v>
      </c>
      <c r="M8033">
        <v>0</v>
      </c>
      <c r="N8033">
        <v>0</v>
      </c>
      <c r="O8033">
        <v>0</v>
      </c>
      <c r="P8033" t="s">
        <v>829</v>
      </c>
      <c r="Q8033" t="s">
        <v>829</v>
      </c>
      <c r="R8033" t="s">
        <v>829</v>
      </c>
      <c r="S8033">
        <v>0</v>
      </c>
      <c r="T8033">
        <v>0</v>
      </c>
      <c r="U8033">
        <v>0</v>
      </c>
      <c r="V8033">
        <v>0</v>
      </c>
    </row>
    <row r="8034" spans="1:22" x14ac:dyDescent="0.3">
      <c r="A8034">
        <v>202324</v>
      </c>
      <c r="B8034" t="s">
        <v>820</v>
      </c>
      <c r="C8034" t="s">
        <v>821</v>
      </c>
      <c r="D8034" t="s">
        <v>822</v>
      </c>
      <c r="E8034" t="s">
        <v>823</v>
      </c>
      <c r="F8034" t="s">
        <v>852</v>
      </c>
      <c r="G8034" t="s">
        <v>853</v>
      </c>
      <c r="H8034" t="s">
        <v>1038</v>
      </c>
      <c r="I8034">
        <v>802</v>
      </c>
      <c r="J8034" t="s">
        <v>1039</v>
      </c>
      <c r="K8034" t="s">
        <v>828</v>
      </c>
      <c r="L8034" t="s">
        <v>539</v>
      </c>
      <c r="M8034">
        <v>0</v>
      </c>
      <c r="N8034">
        <v>278815</v>
      </c>
      <c r="O8034">
        <v>0</v>
      </c>
      <c r="P8034" t="s">
        <v>829</v>
      </c>
      <c r="Q8034" t="s">
        <v>829</v>
      </c>
      <c r="R8034" t="s">
        <v>829</v>
      </c>
      <c r="S8034">
        <v>278815</v>
      </c>
      <c r="T8034">
        <v>0</v>
      </c>
      <c r="U8034">
        <v>278815</v>
      </c>
      <c r="V8034">
        <v>6</v>
      </c>
    </row>
    <row r="8035" spans="1:22" x14ac:dyDescent="0.3">
      <c r="A8035">
        <v>202122</v>
      </c>
      <c r="B8035" t="s">
        <v>820</v>
      </c>
      <c r="C8035" t="s">
        <v>821</v>
      </c>
      <c r="D8035" t="s">
        <v>822</v>
      </c>
      <c r="E8035" t="s">
        <v>823</v>
      </c>
      <c r="F8035" t="s">
        <v>852</v>
      </c>
      <c r="G8035" t="s">
        <v>853</v>
      </c>
      <c r="H8035" t="s">
        <v>1038</v>
      </c>
      <c r="I8035">
        <v>802</v>
      </c>
      <c r="J8035" t="s">
        <v>1039</v>
      </c>
      <c r="K8035" t="s">
        <v>828</v>
      </c>
      <c r="L8035" t="s">
        <v>541</v>
      </c>
      <c r="M8035">
        <v>25721</v>
      </c>
      <c r="N8035">
        <v>1066513</v>
      </c>
      <c r="O8035">
        <v>750216</v>
      </c>
      <c r="P8035">
        <v>0</v>
      </c>
      <c r="Q8035">
        <v>0</v>
      </c>
      <c r="R8035">
        <v>0</v>
      </c>
      <c r="S8035">
        <v>1842450</v>
      </c>
      <c r="T8035">
        <v>0</v>
      </c>
      <c r="U8035">
        <v>1842450</v>
      </c>
      <c r="V8035">
        <v>38</v>
      </c>
    </row>
    <row r="8036" spans="1:22" x14ac:dyDescent="0.3">
      <c r="A8036">
        <v>202223</v>
      </c>
      <c r="B8036" t="s">
        <v>820</v>
      </c>
      <c r="C8036" t="s">
        <v>821</v>
      </c>
      <c r="D8036" t="s">
        <v>822</v>
      </c>
      <c r="E8036" t="s">
        <v>823</v>
      </c>
      <c r="F8036" t="s">
        <v>852</v>
      </c>
      <c r="G8036" t="s">
        <v>853</v>
      </c>
      <c r="H8036" t="s">
        <v>1038</v>
      </c>
      <c r="I8036">
        <v>802</v>
      </c>
      <c r="J8036" t="s">
        <v>1039</v>
      </c>
      <c r="K8036" t="s">
        <v>828</v>
      </c>
      <c r="L8036" t="s">
        <v>541</v>
      </c>
      <c r="M8036">
        <v>14927</v>
      </c>
      <c r="N8036">
        <v>1233207</v>
      </c>
      <c r="O8036">
        <v>910454</v>
      </c>
      <c r="P8036">
        <v>0</v>
      </c>
      <c r="Q8036">
        <v>0</v>
      </c>
      <c r="R8036">
        <v>0</v>
      </c>
      <c r="S8036">
        <v>2158588</v>
      </c>
      <c r="T8036">
        <v>0</v>
      </c>
      <c r="U8036">
        <v>2158588</v>
      </c>
      <c r="V8036">
        <v>45</v>
      </c>
    </row>
    <row r="8037" spans="1:22" x14ac:dyDescent="0.3">
      <c r="A8037">
        <v>202324</v>
      </c>
      <c r="B8037" t="s">
        <v>820</v>
      </c>
      <c r="C8037" t="s">
        <v>821</v>
      </c>
      <c r="D8037" t="s">
        <v>822</v>
      </c>
      <c r="E8037" t="s">
        <v>823</v>
      </c>
      <c r="F8037" t="s">
        <v>852</v>
      </c>
      <c r="G8037" t="s">
        <v>853</v>
      </c>
      <c r="H8037" t="s">
        <v>1038</v>
      </c>
      <c r="I8037">
        <v>802</v>
      </c>
      <c r="J8037" t="s">
        <v>1039</v>
      </c>
      <c r="K8037" t="s">
        <v>828</v>
      </c>
      <c r="L8037" t="s">
        <v>541</v>
      </c>
      <c r="M8037">
        <v>13975</v>
      </c>
      <c r="N8037">
        <v>1035411</v>
      </c>
      <c r="O8037">
        <v>788387</v>
      </c>
      <c r="P8037">
        <v>0</v>
      </c>
      <c r="Q8037">
        <v>0</v>
      </c>
      <c r="R8037">
        <v>0</v>
      </c>
      <c r="S8037">
        <v>1837773</v>
      </c>
      <c r="T8037">
        <v>0</v>
      </c>
      <c r="U8037">
        <v>1837773</v>
      </c>
      <c r="V8037">
        <v>39</v>
      </c>
    </row>
    <row r="8038" spans="1:22" x14ac:dyDescent="0.3">
      <c r="A8038">
        <v>202122</v>
      </c>
      <c r="B8038" t="s">
        <v>820</v>
      </c>
      <c r="C8038" t="s">
        <v>821</v>
      </c>
      <c r="D8038" t="s">
        <v>822</v>
      </c>
      <c r="E8038" t="s">
        <v>823</v>
      </c>
      <c r="F8038" t="s">
        <v>852</v>
      </c>
      <c r="G8038" t="s">
        <v>853</v>
      </c>
      <c r="H8038" t="s">
        <v>1038</v>
      </c>
      <c r="I8038">
        <v>802</v>
      </c>
      <c r="J8038" t="s">
        <v>1039</v>
      </c>
      <c r="K8038" t="s">
        <v>828</v>
      </c>
      <c r="L8038" t="s">
        <v>831</v>
      </c>
      <c r="M8038" t="s">
        <v>829</v>
      </c>
      <c r="N8038" t="s">
        <v>829</v>
      </c>
      <c r="O8038" t="s">
        <v>829</v>
      </c>
      <c r="P8038">
        <v>0</v>
      </c>
      <c r="Q8038">
        <v>0</v>
      </c>
      <c r="R8038" t="s">
        <v>829</v>
      </c>
      <c r="S8038">
        <v>0</v>
      </c>
      <c r="T8038">
        <v>0</v>
      </c>
      <c r="U8038">
        <v>0</v>
      </c>
      <c r="V8038">
        <v>0</v>
      </c>
    </row>
    <row r="8039" spans="1:22" x14ac:dyDescent="0.3">
      <c r="A8039">
        <v>202223</v>
      </c>
      <c r="B8039" t="s">
        <v>820</v>
      </c>
      <c r="C8039" t="s">
        <v>821</v>
      </c>
      <c r="D8039" t="s">
        <v>822</v>
      </c>
      <c r="E8039" t="s">
        <v>823</v>
      </c>
      <c r="F8039" t="s">
        <v>852</v>
      </c>
      <c r="G8039" t="s">
        <v>853</v>
      </c>
      <c r="H8039" t="s">
        <v>1038</v>
      </c>
      <c r="I8039">
        <v>802</v>
      </c>
      <c r="J8039" t="s">
        <v>1039</v>
      </c>
      <c r="K8039" t="s">
        <v>828</v>
      </c>
      <c r="L8039" t="s">
        <v>831</v>
      </c>
      <c r="M8039" t="s">
        <v>829</v>
      </c>
      <c r="N8039" t="s">
        <v>829</v>
      </c>
      <c r="O8039" t="s">
        <v>829</v>
      </c>
      <c r="P8039">
        <v>0</v>
      </c>
      <c r="Q8039">
        <v>0</v>
      </c>
      <c r="R8039" t="s">
        <v>829</v>
      </c>
      <c r="S8039">
        <v>0</v>
      </c>
      <c r="T8039">
        <v>0</v>
      </c>
      <c r="U8039">
        <v>0</v>
      </c>
      <c r="V8039">
        <v>0</v>
      </c>
    </row>
    <row r="8040" spans="1:22" x14ac:dyDescent="0.3">
      <c r="A8040">
        <v>202324</v>
      </c>
      <c r="B8040" t="s">
        <v>820</v>
      </c>
      <c r="C8040" t="s">
        <v>821</v>
      </c>
      <c r="D8040" t="s">
        <v>822</v>
      </c>
      <c r="E8040" t="s">
        <v>823</v>
      </c>
      <c r="F8040" t="s">
        <v>852</v>
      </c>
      <c r="G8040" t="s">
        <v>853</v>
      </c>
      <c r="H8040" t="s">
        <v>1038</v>
      </c>
      <c r="I8040">
        <v>802</v>
      </c>
      <c r="J8040" t="s">
        <v>1039</v>
      </c>
      <c r="K8040" t="s">
        <v>828</v>
      </c>
      <c r="L8040" t="s">
        <v>831</v>
      </c>
      <c r="M8040" t="s">
        <v>829</v>
      </c>
      <c r="N8040" t="s">
        <v>829</v>
      </c>
      <c r="O8040" t="s">
        <v>829</v>
      </c>
      <c r="P8040">
        <v>0</v>
      </c>
      <c r="Q8040">
        <v>0</v>
      </c>
      <c r="R8040" t="s">
        <v>829</v>
      </c>
      <c r="S8040">
        <v>0</v>
      </c>
      <c r="T8040">
        <v>0</v>
      </c>
      <c r="U8040">
        <v>0</v>
      </c>
      <c r="V8040">
        <v>0</v>
      </c>
    </row>
    <row r="8041" spans="1:22" x14ac:dyDescent="0.3">
      <c r="A8041">
        <v>202122</v>
      </c>
      <c r="B8041" t="s">
        <v>820</v>
      </c>
      <c r="C8041" t="s">
        <v>821</v>
      </c>
      <c r="D8041" t="s">
        <v>822</v>
      </c>
      <c r="E8041" t="s">
        <v>823</v>
      </c>
      <c r="F8041" t="s">
        <v>852</v>
      </c>
      <c r="G8041" t="s">
        <v>853</v>
      </c>
      <c r="H8041" t="s">
        <v>1038</v>
      </c>
      <c r="I8041">
        <v>802</v>
      </c>
      <c r="J8041" t="s">
        <v>1039</v>
      </c>
      <c r="K8041" t="s">
        <v>828</v>
      </c>
      <c r="L8041" t="s">
        <v>832</v>
      </c>
      <c r="M8041">
        <v>0</v>
      </c>
      <c r="N8041">
        <v>807703</v>
      </c>
      <c r="O8041">
        <v>568161</v>
      </c>
      <c r="P8041">
        <v>0</v>
      </c>
      <c r="Q8041">
        <v>80598</v>
      </c>
      <c r="R8041">
        <v>0</v>
      </c>
      <c r="S8041">
        <v>1456462</v>
      </c>
      <c r="T8041">
        <v>0</v>
      </c>
      <c r="U8041">
        <v>1456462</v>
      </c>
      <c r="V8041">
        <v>30</v>
      </c>
    </row>
    <row r="8042" spans="1:22" x14ac:dyDescent="0.3">
      <c r="A8042">
        <v>202223</v>
      </c>
      <c r="B8042" t="s">
        <v>820</v>
      </c>
      <c r="C8042" t="s">
        <v>821</v>
      </c>
      <c r="D8042" t="s">
        <v>822</v>
      </c>
      <c r="E8042" t="s">
        <v>823</v>
      </c>
      <c r="F8042" t="s">
        <v>852</v>
      </c>
      <c r="G8042" t="s">
        <v>853</v>
      </c>
      <c r="H8042" t="s">
        <v>1038</v>
      </c>
      <c r="I8042">
        <v>802</v>
      </c>
      <c r="J8042" t="s">
        <v>1039</v>
      </c>
      <c r="K8042" t="s">
        <v>828</v>
      </c>
      <c r="L8042" t="s">
        <v>832</v>
      </c>
      <c r="M8042">
        <v>0</v>
      </c>
      <c r="N8042">
        <v>789563</v>
      </c>
      <c r="O8042">
        <v>582920</v>
      </c>
      <c r="P8042">
        <v>0</v>
      </c>
      <c r="Q8042">
        <v>80823</v>
      </c>
      <c r="R8042">
        <v>0</v>
      </c>
      <c r="S8042">
        <v>1453306</v>
      </c>
      <c r="T8042">
        <v>0</v>
      </c>
      <c r="U8042">
        <v>1453306</v>
      </c>
      <c r="V8042">
        <v>30</v>
      </c>
    </row>
    <row r="8043" spans="1:22" x14ac:dyDescent="0.3">
      <c r="A8043">
        <v>202324</v>
      </c>
      <c r="B8043" t="s">
        <v>820</v>
      </c>
      <c r="C8043" t="s">
        <v>821</v>
      </c>
      <c r="D8043" t="s">
        <v>822</v>
      </c>
      <c r="E8043" t="s">
        <v>823</v>
      </c>
      <c r="F8043" t="s">
        <v>852</v>
      </c>
      <c r="G8043" t="s">
        <v>853</v>
      </c>
      <c r="H8043" t="s">
        <v>1038</v>
      </c>
      <c r="I8043">
        <v>802</v>
      </c>
      <c r="J8043" t="s">
        <v>1039</v>
      </c>
      <c r="K8043" t="s">
        <v>828</v>
      </c>
      <c r="L8043" t="s">
        <v>832</v>
      </c>
      <c r="M8043">
        <v>0</v>
      </c>
      <c r="N8043">
        <v>1541814</v>
      </c>
      <c r="O8043">
        <v>1173974</v>
      </c>
      <c r="P8043">
        <v>0</v>
      </c>
      <c r="Q8043">
        <v>82565</v>
      </c>
      <c r="R8043">
        <v>0</v>
      </c>
      <c r="S8043">
        <v>2798353</v>
      </c>
      <c r="T8043">
        <v>0</v>
      </c>
      <c r="U8043">
        <v>2798353</v>
      </c>
      <c r="V8043">
        <v>60</v>
      </c>
    </row>
    <row r="8044" spans="1:22" x14ac:dyDescent="0.3">
      <c r="A8044">
        <v>202122</v>
      </c>
      <c r="B8044" t="s">
        <v>820</v>
      </c>
      <c r="C8044" t="s">
        <v>821</v>
      </c>
      <c r="D8044" t="s">
        <v>822</v>
      </c>
      <c r="E8044" t="s">
        <v>823</v>
      </c>
      <c r="F8044" t="s">
        <v>852</v>
      </c>
      <c r="G8044" t="s">
        <v>853</v>
      </c>
      <c r="H8044" t="s">
        <v>1038</v>
      </c>
      <c r="I8044">
        <v>802</v>
      </c>
      <c r="J8044" t="s">
        <v>1039</v>
      </c>
      <c r="K8044" t="s">
        <v>828</v>
      </c>
      <c r="L8044" t="s">
        <v>544</v>
      </c>
      <c r="M8044">
        <v>0</v>
      </c>
      <c r="N8044">
        <v>29271</v>
      </c>
      <c r="O8044">
        <v>20590</v>
      </c>
      <c r="P8044">
        <v>0</v>
      </c>
      <c r="Q8044">
        <v>0</v>
      </c>
      <c r="R8044">
        <v>0</v>
      </c>
      <c r="S8044">
        <v>49861</v>
      </c>
      <c r="T8044">
        <v>0</v>
      </c>
      <c r="U8044">
        <v>49861</v>
      </c>
      <c r="V8044">
        <v>1</v>
      </c>
    </row>
    <row r="8045" spans="1:22" x14ac:dyDescent="0.3">
      <c r="A8045">
        <v>202223</v>
      </c>
      <c r="B8045" t="s">
        <v>820</v>
      </c>
      <c r="C8045" t="s">
        <v>821</v>
      </c>
      <c r="D8045" t="s">
        <v>822</v>
      </c>
      <c r="E8045" t="s">
        <v>823</v>
      </c>
      <c r="F8045" t="s">
        <v>852</v>
      </c>
      <c r="G8045" t="s">
        <v>853</v>
      </c>
      <c r="H8045" t="s">
        <v>1038</v>
      </c>
      <c r="I8045">
        <v>802</v>
      </c>
      <c r="J8045" t="s">
        <v>1039</v>
      </c>
      <c r="K8045" t="s">
        <v>828</v>
      </c>
      <c r="L8045" t="s">
        <v>544</v>
      </c>
      <c r="M8045">
        <v>0</v>
      </c>
      <c r="N8045">
        <v>171828</v>
      </c>
      <c r="O8045">
        <v>116607</v>
      </c>
      <c r="P8045">
        <v>0</v>
      </c>
      <c r="Q8045">
        <v>0</v>
      </c>
      <c r="R8045">
        <v>0</v>
      </c>
      <c r="S8045">
        <v>288435</v>
      </c>
      <c r="T8045">
        <v>0</v>
      </c>
      <c r="U8045">
        <v>288435</v>
      </c>
      <c r="V8045">
        <v>6</v>
      </c>
    </row>
    <row r="8046" spans="1:22" x14ac:dyDescent="0.3">
      <c r="A8046">
        <v>202324</v>
      </c>
      <c r="B8046" t="s">
        <v>820</v>
      </c>
      <c r="C8046" t="s">
        <v>821</v>
      </c>
      <c r="D8046" t="s">
        <v>822</v>
      </c>
      <c r="E8046" t="s">
        <v>823</v>
      </c>
      <c r="F8046" t="s">
        <v>852</v>
      </c>
      <c r="G8046" t="s">
        <v>853</v>
      </c>
      <c r="H8046" t="s">
        <v>1038</v>
      </c>
      <c r="I8046">
        <v>802</v>
      </c>
      <c r="J8046" t="s">
        <v>1039</v>
      </c>
      <c r="K8046" t="s">
        <v>828</v>
      </c>
      <c r="L8046" t="s">
        <v>544</v>
      </c>
      <c r="M8046">
        <v>0</v>
      </c>
      <c r="N8046">
        <v>299010</v>
      </c>
      <c r="O8046">
        <v>260537</v>
      </c>
      <c r="P8046">
        <v>0</v>
      </c>
      <c r="Q8046">
        <v>0</v>
      </c>
      <c r="R8046">
        <v>0</v>
      </c>
      <c r="S8046">
        <v>559547</v>
      </c>
      <c r="T8046">
        <v>0</v>
      </c>
      <c r="U8046">
        <v>559547</v>
      </c>
      <c r="V8046">
        <v>12</v>
      </c>
    </row>
    <row r="8047" spans="1:22" x14ac:dyDescent="0.3">
      <c r="A8047">
        <v>202122</v>
      </c>
      <c r="B8047" t="s">
        <v>820</v>
      </c>
      <c r="C8047" t="s">
        <v>821</v>
      </c>
      <c r="D8047" t="s">
        <v>822</v>
      </c>
      <c r="E8047" t="s">
        <v>823</v>
      </c>
      <c r="F8047" t="s">
        <v>852</v>
      </c>
      <c r="G8047" t="s">
        <v>853</v>
      </c>
      <c r="H8047" t="s">
        <v>1038</v>
      </c>
      <c r="I8047">
        <v>802</v>
      </c>
      <c r="J8047" t="s">
        <v>1039</v>
      </c>
      <c r="K8047" t="s">
        <v>828</v>
      </c>
      <c r="L8047" t="s">
        <v>600</v>
      </c>
      <c r="M8047" t="s">
        <v>829</v>
      </c>
      <c r="N8047" t="s">
        <v>829</v>
      </c>
      <c r="O8047" t="s">
        <v>829</v>
      </c>
      <c r="P8047">
        <v>0</v>
      </c>
      <c r="Q8047">
        <v>0</v>
      </c>
      <c r="R8047" t="s">
        <v>829</v>
      </c>
      <c r="S8047">
        <v>0</v>
      </c>
      <c r="T8047">
        <v>0</v>
      </c>
      <c r="U8047">
        <v>0</v>
      </c>
      <c r="V8047">
        <v>0</v>
      </c>
    </row>
    <row r="8048" spans="1:22" x14ac:dyDescent="0.3">
      <c r="A8048">
        <v>202223</v>
      </c>
      <c r="B8048" t="s">
        <v>820</v>
      </c>
      <c r="C8048" t="s">
        <v>821</v>
      </c>
      <c r="D8048" t="s">
        <v>822</v>
      </c>
      <c r="E8048" t="s">
        <v>823</v>
      </c>
      <c r="F8048" t="s">
        <v>852</v>
      </c>
      <c r="G8048" t="s">
        <v>853</v>
      </c>
      <c r="H8048" t="s">
        <v>1038</v>
      </c>
      <c r="I8048">
        <v>802</v>
      </c>
      <c r="J8048" t="s">
        <v>1039</v>
      </c>
      <c r="K8048" t="s">
        <v>828</v>
      </c>
      <c r="L8048" t="s">
        <v>600</v>
      </c>
      <c r="M8048" t="s">
        <v>829</v>
      </c>
      <c r="N8048" t="s">
        <v>829</v>
      </c>
      <c r="O8048" t="s">
        <v>829</v>
      </c>
      <c r="P8048">
        <v>0</v>
      </c>
      <c r="Q8048">
        <v>0</v>
      </c>
      <c r="R8048" t="s">
        <v>829</v>
      </c>
      <c r="S8048">
        <v>0</v>
      </c>
      <c r="T8048">
        <v>0</v>
      </c>
      <c r="U8048">
        <v>0</v>
      </c>
      <c r="V8048">
        <v>0</v>
      </c>
    </row>
    <row r="8049" spans="1:22" x14ac:dyDescent="0.3">
      <c r="A8049">
        <v>202324</v>
      </c>
      <c r="B8049" t="s">
        <v>820</v>
      </c>
      <c r="C8049" t="s">
        <v>821</v>
      </c>
      <c r="D8049" t="s">
        <v>822</v>
      </c>
      <c r="E8049" t="s">
        <v>823</v>
      </c>
      <c r="F8049" t="s">
        <v>852</v>
      </c>
      <c r="G8049" t="s">
        <v>853</v>
      </c>
      <c r="H8049" t="s">
        <v>1038</v>
      </c>
      <c r="I8049">
        <v>802</v>
      </c>
      <c r="J8049" t="s">
        <v>1039</v>
      </c>
      <c r="K8049" t="s">
        <v>828</v>
      </c>
      <c r="L8049" t="s">
        <v>600</v>
      </c>
      <c r="M8049" t="s">
        <v>829</v>
      </c>
      <c r="N8049" t="s">
        <v>829</v>
      </c>
      <c r="O8049" t="s">
        <v>829</v>
      </c>
      <c r="P8049">
        <v>0</v>
      </c>
      <c r="Q8049">
        <v>0</v>
      </c>
      <c r="R8049" t="s">
        <v>829</v>
      </c>
      <c r="S8049">
        <v>0</v>
      </c>
      <c r="T8049">
        <v>0</v>
      </c>
      <c r="U8049">
        <v>0</v>
      </c>
      <c r="V8049">
        <v>0</v>
      </c>
    </row>
    <row r="8050" spans="1:22" x14ac:dyDescent="0.3">
      <c r="A8050">
        <v>202122</v>
      </c>
      <c r="B8050" t="s">
        <v>820</v>
      </c>
      <c r="C8050" t="s">
        <v>821</v>
      </c>
      <c r="D8050" t="s">
        <v>822</v>
      </c>
      <c r="E8050" t="s">
        <v>823</v>
      </c>
      <c r="F8050" t="s">
        <v>852</v>
      </c>
      <c r="G8050" t="s">
        <v>853</v>
      </c>
      <c r="H8050" t="s">
        <v>1038</v>
      </c>
      <c r="I8050">
        <v>802</v>
      </c>
      <c r="J8050" t="s">
        <v>1039</v>
      </c>
      <c r="K8050" t="s">
        <v>828</v>
      </c>
      <c r="L8050" t="s">
        <v>247</v>
      </c>
      <c r="M8050">
        <v>0</v>
      </c>
      <c r="N8050">
        <v>0</v>
      </c>
      <c r="O8050">
        <v>0</v>
      </c>
      <c r="P8050">
        <v>0</v>
      </c>
      <c r="Q8050">
        <v>0</v>
      </c>
      <c r="R8050">
        <v>0</v>
      </c>
      <c r="S8050">
        <v>0</v>
      </c>
      <c r="T8050">
        <v>0</v>
      </c>
      <c r="U8050">
        <v>0</v>
      </c>
      <c r="V8050">
        <v>0</v>
      </c>
    </row>
    <row r="8051" spans="1:22" x14ac:dyDescent="0.3">
      <c r="A8051">
        <v>202223</v>
      </c>
      <c r="B8051" t="s">
        <v>820</v>
      </c>
      <c r="C8051" t="s">
        <v>821</v>
      </c>
      <c r="D8051" t="s">
        <v>822</v>
      </c>
      <c r="E8051" t="s">
        <v>823</v>
      </c>
      <c r="F8051" t="s">
        <v>852</v>
      </c>
      <c r="G8051" t="s">
        <v>853</v>
      </c>
      <c r="H8051" t="s">
        <v>1038</v>
      </c>
      <c r="I8051">
        <v>802</v>
      </c>
      <c r="J8051" t="s">
        <v>1039</v>
      </c>
      <c r="K8051" t="s">
        <v>828</v>
      </c>
      <c r="L8051" t="s">
        <v>247</v>
      </c>
      <c r="M8051">
        <v>0</v>
      </c>
      <c r="N8051">
        <v>0</v>
      </c>
      <c r="O8051">
        <v>0</v>
      </c>
      <c r="P8051">
        <v>0</v>
      </c>
      <c r="Q8051">
        <v>0</v>
      </c>
      <c r="R8051">
        <v>0</v>
      </c>
      <c r="S8051">
        <v>0</v>
      </c>
      <c r="T8051">
        <v>0</v>
      </c>
      <c r="U8051">
        <v>0</v>
      </c>
      <c r="V8051">
        <v>0</v>
      </c>
    </row>
    <row r="8052" spans="1:22" x14ac:dyDescent="0.3">
      <c r="A8052">
        <v>202324</v>
      </c>
      <c r="B8052" t="s">
        <v>820</v>
      </c>
      <c r="C8052" t="s">
        <v>821</v>
      </c>
      <c r="D8052" t="s">
        <v>822</v>
      </c>
      <c r="E8052" t="s">
        <v>823</v>
      </c>
      <c r="F8052" t="s">
        <v>852</v>
      </c>
      <c r="G8052" t="s">
        <v>853</v>
      </c>
      <c r="H8052" t="s">
        <v>1038</v>
      </c>
      <c r="I8052">
        <v>802</v>
      </c>
      <c r="J8052" t="s">
        <v>1039</v>
      </c>
      <c r="K8052" t="s">
        <v>828</v>
      </c>
      <c r="L8052" t="s">
        <v>247</v>
      </c>
      <c r="M8052">
        <v>0</v>
      </c>
      <c r="N8052">
        <v>0</v>
      </c>
      <c r="O8052">
        <v>0</v>
      </c>
      <c r="P8052">
        <v>0</v>
      </c>
      <c r="Q8052">
        <v>0</v>
      </c>
      <c r="R8052">
        <v>0</v>
      </c>
      <c r="S8052">
        <v>0</v>
      </c>
      <c r="T8052">
        <v>0</v>
      </c>
      <c r="U8052">
        <v>0</v>
      </c>
      <c r="V8052">
        <v>0</v>
      </c>
    </row>
    <row r="8053" spans="1:22" x14ac:dyDescent="0.3">
      <c r="A8053">
        <v>202122</v>
      </c>
      <c r="B8053" t="s">
        <v>820</v>
      </c>
      <c r="C8053" t="s">
        <v>821</v>
      </c>
      <c r="D8053" t="s">
        <v>822</v>
      </c>
      <c r="E8053" t="s">
        <v>823</v>
      </c>
      <c r="F8053" t="s">
        <v>852</v>
      </c>
      <c r="G8053" t="s">
        <v>853</v>
      </c>
      <c r="H8053" t="s">
        <v>1038</v>
      </c>
      <c r="I8053">
        <v>802</v>
      </c>
      <c r="J8053" t="s">
        <v>1039</v>
      </c>
      <c r="K8053" t="s">
        <v>828</v>
      </c>
      <c r="L8053" t="s">
        <v>833</v>
      </c>
      <c r="M8053">
        <v>10115728</v>
      </c>
      <c r="N8053">
        <v>16784966</v>
      </c>
      <c r="O8053">
        <v>3889251</v>
      </c>
      <c r="P8053">
        <v>18376492</v>
      </c>
      <c r="Q8053">
        <v>1691080</v>
      </c>
      <c r="R8053">
        <v>2973123</v>
      </c>
      <c r="S8053">
        <v>54273913</v>
      </c>
      <c r="T8053">
        <v>0</v>
      </c>
      <c r="U8053">
        <v>54273913</v>
      </c>
      <c r="V8053" t="s">
        <v>834</v>
      </c>
    </row>
    <row r="8054" spans="1:22" x14ac:dyDescent="0.3">
      <c r="A8054">
        <v>202223</v>
      </c>
      <c r="B8054" t="s">
        <v>820</v>
      </c>
      <c r="C8054" t="s">
        <v>821</v>
      </c>
      <c r="D8054" t="s">
        <v>822</v>
      </c>
      <c r="E8054" t="s">
        <v>823</v>
      </c>
      <c r="F8054" t="s">
        <v>852</v>
      </c>
      <c r="G8054" t="s">
        <v>853</v>
      </c>
      <c r="H8054" t="s">
        <v>1038</v>
      </c>
      <c r="I8054">
        <v>802</v>
      </c>
      <c r="J8054" t="s">
        <v>1039</v>
      </c>
      <c r="K8054" t="s">
        <v>828</v>
      </c>
      <c r="L8054" t="s">
        <v>833</v>
      </c>
      <c r="M8054">
        <v>11827328</v>
      </c>
      <c r="N8054">
        <v>13997267</v>
      </c>
      <c r="O8054">
        <v>4983734</v>
      </c>
      <c r="P8054">
        <v>18894190</v>
      </c>
      <c r="Q8054">
        <v>1805080</v>
      </c>
      <c r="R8054">
        <v>4154722</v>
      </c>
      <c r="S8054">
        <v>55886935</v>
      </c>
      <c r="T8054">
        <v>0</v>
      </c>
      <c r="U8054">
        <v>55886935</v>
      </c>
      <c r="V8054" t="s">
        <v>834</v>
      </c>
    </row>
    <row r="8055" spans="1:22" x14ac:dyDescent="0.3">
      <c r="A8055">
        <v>202324</v>
      </c>
      <c r="B8055" t="s">
        <v>820</v>
      </c>
      <c r="C8055" t="s">
        <v>821</v>
      </c>
      <c r="D8055" t="s">
        <v>822</v>
      </c>
      <c r="E8055" t="s">
        <v>823</v>
      </c>
      <c r="F8055" t="s">
        <v>852</v>
      </c>
      <c r="G8055" t="s">
        <v>853</v>
      </c>
      <c r="H8055" t="s">
        <v>1038</v>
      </c>
      <c r="I8055">
        <v>802</v>
      </c>
      <c r="J8055" t="s">
        <v>1039</v>
      </c>
      <c r="K8055" t="s">
        <v>828</v>
      </c>
      <c r="L8055" t="s">
        <v>833</v>
      </c>
      <c r="M8055">
        <v>12435339</v>
      </c>
      <c r="N8055">
        <v>12001193</v>
      </c>
      <c r="O8055">
        <v>6146882</v>
      </c>
      <c r="P8055">
        <v>20083316</v>
      </c>
      <c r="Q8055">
        <v>1723495</v>
      </c>
      <c r="R8055">
        <v>3669361</v>
      </c>
      <c r="S8055">
        <v>56284335</v>
      </c>
      <c r="T8055">
        <v>0</v>
      </c>
      <c r="U8055">
        <v>56284335</v>
      </c>
      <c r="V8055" t="s">
        <v>834</v>
      </c>
    </row>
    <row r="8056" spans="1:22" x14ac:dyDescent="0.3">
      <c r="A8056">
        <v>202122</v>
      </c>
      <c r="B8056" t="s">
        <v>820</v>
      </c>
      <c r="C8056" t="s">
        <v>821</v>
      </c>
      <c r="D8056" t="s">
        <v>822</v>
      </c>
      <c r="E8056" t="s">
        <v>823</v>
      </c>
      <c r="F8056" t="s">
        <v>852</v>
      </c>
      <c r="G8056" t="s">
        <v>853</v>
      </c>
      <c r="H8056" t="s">
        <v>1038</v>
      </c>
      <c r="I8056">
        <v>802</v>
      </c>
      <c r="J8056" t="s">
        <v>1039</v>
      </c>
      <c r="K8056" t="s">
        <v>835</v>
      </c>
      <c r="L8056" t="s">
        <v>836</v>
      </c>
      <c r="M8056" t="s">
        <v>829</v>
      </c>
      <c r="N8056" t="s">
        <v>829</v>
      </c>
      <c r="O8056" t="s">
        <v>829</v>
      </c>
      <c r="P8056" t="s">
        <v>829</v>
      </c>
      <c r="Q8056" t="s">
        <v>829</v>
      </c>
      <c r="R8056" t="s">
        <v>829</v>
      </c>
      <c r="S8056">
        <v>49589576</v>
      </c>
      <c r="T8056" t="s">
        <v>829</v>
      </c>
      <c r="U8056" t="s">
        <v>829</v>
      </c>
      <c r="V8056" t="s">
        <v>834</v>
      </c>
    </row>
    <row r="8057" spans="1:22" x14ac:dyDescent="0.3">
      <c r="A8057">
        <v>202223</v>
      </c>
      <c r="B8057" t="s">
        <v>820</v>
      </c>
      <c r="C8057" t="s">
        <v>821</v>
      </c>
      <c r="D8057" t="s">
        <v>822</v>
      </c>
      <c r="E8057" t="s">
        <v>823</v>
      </c>
      <c r="F8057" t="s">
        <v>852</v>
      </c>
      <c r="G8057" t="s">
        <v>853</v>
      </c>
      <c r="H8057" t="s">
        <v>1038</v>
      </c>
      <c r="I8057">
        <v>802</v>
      </c>
      <c r="J8057" t="s">
        <v>1039</v>
      </c>
      <c r="K8057" t="s">
        <v>835</v>
      </c>
      <c r="L8057" t="s">
        <v>836</v>
      </c>
      <c r="M8057" t="s">
        <v>829</v>
      </c>
      <c r="N8057" t="s">
        <v>829</v>
      </c>
      <c r="O8057" t="s">
        <v>829</v>
      </c>
      <c r="P8057" t="s">
        <v>829</v>
      </c>
      <c r="Q8057" t="s">
        <v>829</v>
      </c>
      <c r="R8057" t="s">
        <v>829</v>
      </c>
      <c r="S8057">
        <v>49586057</v>
      </c>
      <c r="T8057" t="s">
        <v>829</v>
      </c>
      <c r="U8057" t="s">
        <v>829</v>
      </c>
      <c r="V8057" t="s">
        <v>834</v>
      </c>
    </row>
    <row r="8058" spans="1:22" x14ac:dyDescent="0.3">
      <c r="A8058">
        <v>202324</v>
      </c>
      <c r="B8058" t="s">
        <v>820</v>
      </c>
      <c r="C8058" t="s">
        <v>821</v>
      </c>
      <c r="D8058" t="s">
        <v>822</v>
      </c>
      <c r="E8058" t="s">
        <v>823</v>
      </c>
      <c r="F8058" t="s">
        <v>852</v>
      </c>
      <c r="G8058" t="s">
        <v>853</v>
      </c>
      <c r="H8058" t="s">
        <v>1038</v>
      </c>
      <c r="I8058">
        <v>802</v>
      </c>
      <c r="J8058" t="s">
        <v>1039</v>
      </c>
      <c r="K8058" t="s">
        <v>835</v>
      </c>
      <c r="L8058" t="s">
        <v>836</v>
      </c>
      <c r="M8058" t="s">
        <v>829</v>
      </c>
      <c r="N8058" t="s">
        <v>829</v>
      </c>
      <c r="O8058" t="s">
        <v>829</v>
      </c>
      <c r="P8058" t="s">
        <v>829</v>
      </c>
      <c r="Q8058" t="s">
        <v>829</v>
      </c>
      <c r="R8058" t="s">
        <v>829</v>
      </c>
      <c r="S8058">
        <v>49800567</v>
      </c>
      <c r="T8058" t="s">
        <v>829</v>
      </c>
      <c r="U8058" t="s">
        <v>829</v>
      </c>
      <c r="V8058" t="s">
        <v>834</v>
      </c>
    </row>
    <row r="8059" spans="1:22" x14ac:dyDescent="0.3">
      <c r="A8059">
        <v>202122</v>
      </c>
      <c r="B8059" t="s">
        <v>820</v>
      </c>
      <c r="C8059" t="s">
        <v>821</v>
      </c>
      <c r="D8059" t="s">
        <v>822</v>
      </c>
      <c r="E8059" t="s">
        <v>823</v>
      </c>
      <c r="F8059" t="s">
        <v>852</v>
      </c>
      <c r="G8059" t="s">
        <v>853</v>
      </c>
      <c r="H8059" t="s">
        <v>1038</v>
      </c>
      <c r="I8059">
        <v>802</v>
      </c>
      <c r="J8059" t="s">
        <v>1039</v>
      </c>
      <c r="K8059" t="s">
        <v>835</v>
      </c>
      <c r="L8059" t="s">
        <v>837</v>
      </c>
      <c r="M8059" t="s">
        <v>829</v>
      </c>
      <c r="N8059" t="s">
        <v>829</v>
      </c>
      <c r="O8059" t="s">
        <v>829</v>
      </c>
      <c r="P8059" t="s">
        <v>829</v>
      </c>
      <c r="Q8059" t="s">
        <v>829</v>
      </c>
      <c r="R8059" t="s">
        <v>829</v>
      </c>
      <c r="S8059">
        <v>0</v>
      </c>
      <c r="T8059" t="s">
        <v>829</v>
      </c>
      <c r="U8059" t="s">
        <v>829</v>
      </c>
      <c r="V8059" t="s">
        <v>834</v>
      </c>
    </row>
    <row r="8060" spans="1:22" x14ac:dyDescent="0.3">
      <c r="A8060">
        <v>202223</v>
      </c>
      <c r="B8060" t="s">
        <v>820</v>
      </c>
      <c r="C8060" t="s">
        <v>821</v>
      </c>
      <c r="D8060" t="s">
        <v>822</v>
      </c>
      <c r="E8060" t="s">
        <v>823</v>
      </c>
      <c r="F8060" t="s">
        <v>852</v>
      </c>
      <c r="G8060" t="s">
        <v>853</v>
      </c>
      <c r="H8060" t="s">
        <v>1038</v>
      </c>
      <c r="I8060">
        <v>802</v>
      </c>
      <c r="J8060" t="s">
        <v>1039</v>
      </c>
      <c r="K8060" t="s">
        <v>835</v>
      </c>
      <c r="L8060" t="s">
        <v>837</v>
      </c>
      <c r="M8060" t="s">
        <v>829</v>
      </c>
      <c r="N8060" t="s">
        <v>829</v>
      </c>
      <c r="O8060" t="s">
        <v>829</v>
      </c>
      <c r="P8060" t="s">
        <v>829</v>
      </c>
      <c r="Q8060" t="s">
        <v>829</v>
      </c>
      <c r="R8060" t="s">
        <v>829</v>
      </c>
      <c r="S8060">
        <v>10056631</v>
      </c>
      <c r="T8060" t="s">
        <v>829</v>
      </c>
      <c r="U8060" t="s">
        <v>829</v>
      </c>
      <c r="V8060">
        <v>0</v>
      </c>
    </row>
    <row r="8061" spans="1:22" x14ac:dyDescent="0.3">
      <c r="A8061">
        <v>202324</v>
      </c>
      <c r="B8061" t="s">
        <v>820</v>
      </c>
      <c r="C8061" t="s">
        <v>821</v>
      </c>
      <c r="D8061" t="s">
        <v>822</v>
      </c>
      <c r="E8061" t="s">
        <v>823</v>
      </c>
      <c r="F8061" t="s">
        <v>852</v>
      </c>
      <c r="G8061" t="s">
        <v>853</v>
      </c>
      <c r="H8061" t="s">
        <v>1038</v>
      </c>
      <c r="I8061">
        <v>802</v>
      </c>
      <c r="J8061" t="s">
        <v>1039</v>
      </c>
      <c r="K8061" t="s">
        <v>835</v>
      </c>
      <c r="L8061" t="s">
        <v>837</v>
      </c>
      <c r="M8061" t="s">
        <v>829</v>
      </c>
      <c r="N8061" t="s">
        <v>829</v>
      </c>
      <c r="O8061" t="s">
        <v>829</v>
      </c>
      <c r="P8061" t="s">
        <v>829</v>
      </c>
      <c r="Q8061" t="s">
        <v>829</v>
      </c>
      <c r="R8061" t="s">
        <v>829</v>
      </c>
      <c r="S8061">
        <v>2867107</v>
      </c>
      <c r="T8061" t="s">
        <v>829</v>
      </c>
      <c r="U8061" t="s">
        <v>829</v>
      </c>
      <c r="V8061">
        <v>0</v>
      </c>
    </row>
    <row r="8062" spans="1:22" x14ac:dyDescent="0.3">
      <c r="A8062">
        <v>202122</v>
      </c>
      <c r="B8062" t="s">
        <v>820</v>
      </c>
      <c r="C8062" t="s">
        <v>821</v>
      </c>
      <c r="D8062" t="s">
        <v>822</v>
      </c>
      <c r="E8062" t="s">
        <v>823</v>
      </c>
      <c r="F8062" t="s">
        <v>852</v>
      </c>
      <c r="G8062" t="s">
        <v>853</v>
      </c>
      <c r="H8062" t="s">
        <v>1038</v>
      </c>
      <c r="I8062">
        <v>802</v>
      </c>
      <c r="J8062" t="s">
        <v>1039</v>
      </c>
      <c r="K8062" t="s">
        <v>835</v>
      </c>
      <c r="L8062" t="s">
        <v>838</v>
      </c>
      <c r="M8062" t="s">
        <v>829</v>
      </c>
      <c r="N8062" t="s">
        <v>829</v>
      </c>
      <c r="O8062" t="s">
        <v>829</v>
      </c>
      <c r="P8062" t="s">
        <v>829</v>
      </c>
      <c r="Q8062" t="s">
        <v>829</v>
      </c>
      <c r="R8062" t="s">
        <v>829</v>
      </c>
      <c r="S8062">
        <v>-7150223</v>
      </c>
      <c r="T8062" t="s">
        <v>829</v>
      </c>
      <c r="U8062" t="s">
        <v>829</v>
      </c>
      <c r="V8062" t="s">
        <v>834</v>
      </c>
    </row>
    <row r="8063" spans="1:22" x14ac:dyDescent="0.3">
      <c r="A8063">
        <v>202223</v>
      </c>
      <c r="B8063" t="s">
        <v>820</v>
      </c>
      <c r="C8063" t="s">
        <v>821</v>
      </c>
      <c r="D8063" t="s">
        <v>822</v>
      </c>
      <c r="E8063" t="s">
        <v>823</v>
      </c>
      <c r="F8063" t="s">
        <v>852</v>
      </c>
      <c r="G8063" t="s">
        <v>853</v>
      </c>
      <c r="H8063" t="s">
        <v>1038</v>
      </c>
      <c r="I8063">
        <v>802</v>
      </c>
      <c r="J8063" t="s">
        <v>1039</v>
      </c>
      <c r="K8063" t="s">
        <v>835</v>
      </c>
      <c r="L8063" t="s">
        <v>838</v>
      </c>
      <c r="M8063" t="s">
        <v>829</v>
      </c>
      <c r="N8063" t="s">
        <v>829</v>
      </c>
      <c r="O8063" t="s">
        <v>829</v>
      </c>
      <c r="P8063" t="s">
        <v>829</v>
      </c>
      <c r="Q8063" t="s">
        <v>829</v>
      </c>
      <c r="R8063" t="s">
        <v>829</v>
      </c>
      <c r="S8063">
        <v>-13446804</v>
      </c>
      <c r="T8063" t="s">
        <v>829</v>
      </c>
      <c r="U8063" t="s">
        <v>829</v>
      </c>
      <c r="V8063" t="s">
        <v>834</v>
      </c>
    </row>
    <row r="8064" spans="1:22" x14ac:dyDescent="0.3">
      <c r="A8064">
        <v>202324</v>
      </c>
      <c r="B8064" t="s">
        <v>820</v>
      </c>
      <c r="C8064" t="s">
        <v>821</v>
      </c>
      <c r="D8064" t="s">
        <v>822</v>
      </c>
      <c r="E8064" t="s">
        <v>823</v>
      </c>
      <c r="F8064" t="s">
        <v>852</v>
      </c>
      <c r="G8064" t="s">
        <v>853</v>
      </c>
      <c r="H8064" t="s">
        <v>1038</v>
      </c>
      <c r="I8064">
        <v>802</v>
      </c>
      <c r="J8064" t="s">
        <v>1039</v>
      </c>
      <c r="K8064" t="s">
        <v>835</v>
      </c>
      <c r="L8064" t="s">
        <v>838</v>
      </c>
      <c r="M8064" t="s">
        <v>829</v>
      </c>
      <c r="N8064" t="s">
        <v>829</v>
      </c>
      <c r="O8064" t="s">
        <v>829</v>
      </c>
      <c r="P8064" t="s">
        <v>829</v>
      </c>
      <c r="Q8064" t="s">
        <v>829</v>
      </c>
      <c r="R8064" t="s">
        <v>829</v>
      </c>
      <c r="S8064">
        <v>-9685133</v>
      </c>
      <c r="T8064" t="s">
        <v>829</v>
      </c>
      <c r="U8064" t="s">
        <v>829</v>
      </c>
      <c r="V8064" t="s">
        <v>834</v>
      </c>
    </row>
    <row r="8065" spans="1:22" x14ac:dyDescent="0.3">
      <c r="A8065">
        <v>202122</v>
      </c>
      <c r="B8065" t="s">
        <v>820</v>
      </c>
      <c r="C8065" t="s">
        <v>821</v>
      </c>
      <c r="D8065" t="s">
        <v>822</v>
      </c>
      <c r="E8065" t="s">
        <v>823</v>
      </c>
      <c r="F8065" t="s">
        <v>852</v>
      </c>
      <c r="G8065" t="s">
        <v>853</v>
      </c>
      <c r="H8065" t="s">
        <v>1038</v>
      </c>
      <c r="I8065">
        <v>802</v>
      </c>
      <c r="J8065" t="s">
        <v>1039</v>
      </c>
      <c r="K8065" t="s">
        <v>835</v>
      </c>
      <c r="L8065" t="s">
        <v>839</v>
      </c>
      <c r="M8065" t="s">
        <v>829</v>
      </c>
      <c r="N8065" t="s">
        <v>829</v>
      </c>
      <c r="O8065" t="s">
        <v>829</v>
      </c>
      <c r="P8065" t="s">
        <v>829</v>
      </c>
      <c r="Q8065" t="s">
        <v>829</v>
      </c>
      <c r="R8065" t="s">
        <v>829</v>
      </c>
      <c r="S8065">
        <v>11830173</v>
      </c>
      <c r="T8065" t="s">
        <v>829</v>
      </c>
      <c r="U8065" t="s">
        <v>829</v>
      </c>
      <c r="V8065" t="s">
        <v>834</v>
      </c>
    </row>
    <row r="8066" spans="1:22" x14ac:dyDescent="0.3">
      <c r="A8066">
        <v>202223</v>
      </c>
      <c r="B8066" t="s">
        <v>820</v>
      </c>
      <c r="C8066" t="s">
        <v>821</v>
      </c>
      <c r="D8066" t="s">
        <v>822</v>
      </c>
      <c r="E8066" t="s">
        <v>823</v>
      </c>
      <c r="F8066" t="s">
        <v>852</v>
      </c>
      <c r="G8066" t="s">
        <v>853</v>
      </c>
      <c r="H8066" t="s">
        <v>1038</v>
      </c>
      <c r="I8066">
        <v>802</v>
      </c>
      <c r="J8066" t="s">
        <v>1039</v>
      </c>
      <c r="K8066" t="s">
        <v>835</v>
      </c>
      <c r="L8066" t="s">
        <v>839</v>
      </c>
      <c r="M8066" t="s">
        <v>829</v>
      </c>
      <c r="N8066" t="s">
        <v>829</v>
      </c>
      <c r="O8066" t="s">
        <v>829</v>
      </c>
      <c r="P8066" t="s">
        <v>829</v>
      </c>
      <c r="Q8066" t="s">
        <v>829</v>
      </c>
      <c r="R8066" t="s">
        <v>829</v>
      </c>
      <c r="S8066">
        <v>9685133</v>
      </c>
      <c r="T8066" t="s">
        <v>829</v>
      </c>
      <c r="U8066" t="s">
        <v>829</v>
      </c>
      <c r="V8066" t="s">
        <v>834</v>
      </c>
    </row>
    <row r="8067" spans="1:22" x14ac:dyDescent="0.3">
      <c r="A8067">
        <v>202324</v>
      </c>
      <c r="B8067" t="s">
        <v>820</v>
      </c>
      <c r="C8067" t="s">
        <v>821</v>
      </c>
      <c r="D8067" t="s">
        <v>822</v>
      </c>
      <c r="E8067" t="s">
        <v>823</v>
      </c>
      <c r="F8067" t="s">
        <v>852</v>
      </c>
      <c r="G8067" t="s">
        <v>853</v>
      </c>
      <c r="H8067" t="s">
        <v>1038</v>
      </c>
      <c r="I8067">
        <v>802</v>
      </c>
      <c r="J8067" t="s">
        <v>1039</v>
      </c>
      <c r="K8067" t="s">
        <v>835</v>
      </c>
      <c r="L8067" t="s">
        <v>839</v>
      </c>
      <c r="M8067" t="s">
        <v>829</v>
      </c>
      <c r="N8067" t="s">
        <v>829</v>
      </c>
      <c r="O8067" t="s">
        <v>829</v>
      </c>
      <c r="P8067" t="s">
        <v>829</v>
      </c>
      <c r="Q8067" t="s">
        <v>829</v>
      </c>
      <c r="R8067" t="s">
        <v>829</v>
      </c>
      <c r="S8067">
        <v>13295314</v>
      </c>
      <c r="T8067" t="s">
        <v>829</v>
      </c>
      <c r="U8067" t="s">
        <v>829</v>
      </c>
      <c r="V8067" t="s">
        <v>834</v>
      </c>
    </row>
    <row r="8068" spans="1:22" x14ac:dyDescent="0.3">
      <c r="A8068">
        <v>202122</v>
      </c>
      <c r="B8068" t="s">
        <v>820</v>
      </c>
      <c r="C8068" t="s">
        <v>821</v>
      </c>
      <c r="D8068" t="s">
        <v>822</v>
      </c>
      <c r="E8068" t="s">
        <v>823</v>
      </c>
      <c r="F8068" t="s">
        <v>852</v>
      </c>
      <c r="G8068" t="s">
        <v>853</v>
      </c>
      <c r="H8068" t="s">
        <v>1038</v>
      </c>
      <c r="I8068">
        <v>802</v>
      </c>
      <c r="J8068" t="s">
        <v>1039</v>
      </c>
      <c r="K8068" t="s">
        <v>835</v>
      </c>
      <c r="L8068" t="s">
        <v>840</v>
      </c>
      <c r="M8068" t="s">
        <v>829</v>
      </c>
      <c r="N8068" t="s">
        <v>829</v>
      </c>
      <c r="O8068" t="s">
        <v>829</v>
      </c>
      <c r="P8068" t="s">
        <v>829</v>
      </c>
      <c r="Q8068" t="s">
        <v>829</v>
      </c>
      <c r="R8068" t="s">
        <v>829</v>
      </c>
      <c r="S8068">
        <v>0</v>
      </c>
      <c r="T8068" t="s">
        <v>829</v>
      </c>
      <c r="U8068" t="s">
        <v>829</v>
      </c>
      <c r="V8068" t="s">
        <v>834</v>
      </c>
    </row>
    <row r="8069" spans="1:22" x14ac:dyDescent="0.3">
      <c r="A8069">
        <v>202223</v>
      </c>
      <c r="B8069" t="s">
        <v>820</v>
      </c>
      <c r="C8069" t="s">
        <v>821</v>
      </c>
      <c r="D8069" t="s">
        <v>822</v>
      </c>
      <c r="E8069" t="s">
        <v>823</v>
      </c>
      <c r="F8069" t="s">
        <v>852</v>
      </c>
      <c r="G8069" t="s">
        <v>853</v>
      </c>
      <c r="H8069" t="s">
        <v>1038</v>
      </c>
      <c r="I8069">
        <v>802</v>
      </c>
      <c r="J8069" t="s">
        <v>1039</v>
      </c>
      <c r="K8069" t="s">
        <v>835</v>
      </c>
      <c r="L8069" t="s">
        <v>840</v>
      </c>
      <c r="M8069" t="s">
        <v>829</v>
      </c>
      <c r="N8069" t="s">
        <v>829</v>
      </c>
      <c r="O8069" t="s">
        <v>829</v>
      </c>
      <c r="P8069" t="s">
        <v>829</v>
      </c>
      <c r="Q8069" t="s">
        <v>829</v>
      </c>
      <c r="R8069" t="s">
        <v>829</v>
      </c>
      <c r="S8069">
        <v>0</v>
      </c>
      <c r="T8069" t="s">
        <v>829</v>
      </c>
      <c r="U8069" t="s">
        <v>829</v>
      </c>
      <c r="V8069" t="s">
        <v>834</v>
      </c>
    </row>
    <row r="8070" spans="1:22" x14ac:dyDescent="0.3">
      <c r="A8070">
        <v>202324</v>
      </c>
      <c r="B8070" t="s">
        <v>820</v>
      </c>
      <c r="C8070" t="s">
        <v>821</v>
      </c>
      <c r="D8070" t="s">
        <v>822</v>
      </c>
      <c r="E8070" t="s">
        <v>823</v>
      </c>
      <c r="F8070" t="s">
        <v>852</v>
      </c>
      <c r="G8070" t="s">
        <v>853</v>
      </c>
      <c r="H8070" t="s">
        <v>1038</v>
      </c>
      <c r="I8070">
        <v>802</v>
      </c>
      <c r="J8070" t="s">
        <v>1039</v>
      </c>
      <c r="K8070" t="s">
        <v>835</v>
      </c>
      <c r="L8070" t="s">
        <v>840</v>
      </c>
      <c r="M8070" t="s">
        <v>829</v>
      </c>
      <c r="N8070" t="s">
        <v>829</v>
      </c>
      <c r="O8070" t="s">
        <v>829</v>
      </c>
      <c r="P8070" t="s">
        <v>829</v>
      </c>
      <c r="Q8070" t="s">
        <v>829</v>
      </c>
      <c r="R8070" t="s">
        <v>829</v>
      </c>
      <c r="S8070">
        <v>0</v>
      </c>
      <c r="T8070" t="s">
        <v>829</v>
      </c>
      <c r="U8070" t="s">
        <v>829</v>
      </c>
      <c r="V8070" t="s">
        <v>834</v>
      </c>
    </row>
    <row r="8071" spans="1:22" x14ac:dyDescent="0.3">
      <c r="A8071">
        <v>202122</v>
      </c>
      <c r="B8071" t="s">
        <v>820</v>
      </c>
      <c r="C8071" t="s">
        <v>821</v>
      </c>
      <c r="D8071" t="s">
        <v>822</v>
      </c>
      <c r="E8071" t="s">
        <v>823</v>
      </c>
      <c r="F8071" t="s">
        <v>852</v>
      </c>
      <c r="G8071" t="s">
        <v>853</v>
      </c>
      <c r="H8071" t="s">
        <v>1038</v>
      </c>
      <c r="I8071">
        <v>802</v>
      </c>
      <c r="J8071" t="s">
        <v>1039</v>
      </c>
      <c r="K8071" t="s">
        <v>835</v>
      </c>
      <c r="L8071" t="s">
        <v>841</v>
      </c>
      <c r="M8071" t="s">
        <v>829</v>
      </c>
      <c r="N8071" t="s">
        <v>829</v>
      </c>
      <c r="O8071" t="s">
        <v>829</v>
      </c>
      <c r="P8071" t="s">
        <v>829</v>
      </c>
      <c r="Q8071" t="s">
        <v>829</v>
      </c>
      <c r="R8071" t="s">
        <v>829</v>
      </c>
      <c r="S8071">
        <v>54273914</v>
      </c>
      <c r="T8071" t="s">
        <v>829</v>
      </c>
      <c r="U8071" t="s">
        <v>829</v>
      </c>
      <c r="V8071" t="s">
        <v>834</v>
      </c>
    </row>
    <row r="8072" spans="1:22" x14ac:dyDescent="0.3">
      <c r="A8072">
        <v>202223</v>
      </c>
      <c r="B8072" t="s">
        <v>820</v>
      </c>
      <c r="C8072" t="s">
        <v>821</v>
      </c>
      <c r="D8072" t="s">
        <v>822</v>
      </c>
      <c r="E8072" t="s">
        <v>823</v>
      </c>
      <c r="F8072" t="s">
        <v>852</v>
      </c>
      <c r="G8072" t="s">
        <v>853</v>
      </c>
      <c r="H8072" t="s">
        <v>1038</v>
      </c>
      <c r="I8072">
        <v>802</v>
      </c>
      <c r="J8072" t="s">
        <v>1039</v>
      </c>
      <c r="K8072" t="s">
        <v>835</v>
      </c>
      <c r="L8072" t="s">
        <v>841</v>
      </c>
      <c r="M8072" t="s">
        <v>829</v>
      </c>
      <c r="N8072" t="s">
        <v>829</v>
      </c>
      <c r="O8072" t="s">
        <v>829</v>
      </c>
      <c r="P8072" t="s">
        <v>829</v>
      </c>
      <c r="Q8072" t="s">
        <v>829</v>
      </c>
      <c r="R8072" t="s">
        <v>829</v>
      </c>
      <c r="S8072">
        <v>55886935</v>
      </c>
      <c r="T8072" t="s">
        <v>829</v>
      </c>
      <c r="U8072" t="s">
        <v>829</v>
      </c>
      <c r="V8072" t="s">
        <v>834</v>
      </c>
    </row>
    <row r="8073" spans="1:22" x14ac:dyDescent="0.3">
      <c r="A8073">
        <v>202324</v>
      </c>
      <c r="B8073" t="s">
        <v>820</v>
      </c>
      <c r="C8073" t="s">
        <v>821</v>
      </c>
      <c r="D8073" t="s">
        <v>822</v>
      </c>
      <c r="E8073" t="s">
        <v>823</v>
      </c>
      <c r="F8073" t="s">
        <v>852</v>
      </c>
      <c r="G8073" t="s">
        <v>853</v>
      </c>
      <c r="H8073" t="s">
        <v>1038</v>
      </c>
      <c r="I8073">
        <v>802</v>
      </c>
      <c r="J8073" t="s">
        <v>1039</v>
      </c>
      <c r="K8073" t="s">
        <v>835</v>
      </c>
      <c r="L8073" t="s">
        <v>841</v>
      </c>
      <c r="M8073" t="s">
        <v>829</v>
      </c>
      <c r="N8073" t="s">
        <v>829</v>
      </c>
      <c r="O8073" t="s">
        <v>829</v>
      </c>
      <c r="P8073" t="s">
        <v>829</v>
      </c>
      <c r="Q8073" t="s">
        <v>829</v>
      </c>
      <c r="R8073" t="s">
        <v>829</v>
      </c>
      <c r="S8073">
        <v>56284334</v>
      </c>
      <c r="T8073" t="s">
        <v>829</v>
      </c>
      <c r="U8073" t="s">
        <v>829</v>
      </c>
      <c r="V8073" t="s">
        <v>834</v>
      </c>
    </row>
    <row r="8074" spans="1:22" x14ac:dyDescent="0.3">
      <c r="A8074">
        <v>202122</v>
      </c>
      <c r="B8074" t="s">
        <v>820</v>
      </c>
      <c r="C8074" t="s">
        <v>821</v>
      </c>
      <c r="D8074" t="s">
        <v>822</v>
      </c>
      <c r="E8074" t="s">
        <v>823</v>
      </c>
      <c r="F8074" t="s">
        <v>852</v>
      </c>
      <c r="G8074" t="s">
        <v>853</v>
      </c>
      <c r="H8074" t="s">
        <v>1038</v>
      </c>
      <c r="I8074">
        <v>802</v>
      </c>
      <c r="J8074" t="s">
        <v>1039</v>
      </c>
      <c r="K8074" t="s">
        <v>842</v>
      </c>
      <c r="L8074" t="s">
        <v>238</v>
      </c>
      <c r="M8074" t="s">
        <v>829</v>
      </c>
      <c r="N8074" t="s">
        <v>829</v>
      </c>
      <c r="O8074" t="s">
        <v>829</v>
      </c>
      <c r="P8074" t="s">
        <v>829</v>
      </c>
      <c r="Q8074" t="s">
        <v>829</v>
      </c>
      <c r="R8074" t="s">
        <v>829</v>
      </c>
      <c r="S8074">
        <v>356110</v>
      </c>
      <c r="T8074">
        <v>0</v>
      </c>
      <c r="U8074">
        <v>356110</v>
      </c>
      <c r="V8074">
        <v>11</v>
      </c>
    </row>
    <row r="8075" spans="1:22" x14ac:dyDescent="0.3">
      <c r="A8075">
        <v>202223</v>
      </c>
      <c r="B8075" t="s">
        <v>820</v>
      </c>
      <c r="C8075" t="s">
        <v>821</v>
      </c>
      <c r="D8075" t="s">
        <v>822</v>
      </c>
      <c r="E8075" t="s">
        <v>823</v>
      </c>
      <c r="F8075" t="s">
        <v>852</v>
      </c>
      <c r="G8075" t="s">
        <v>853</v>
      </c>
      <c r="H8075" t="s">
        <v>1038</v>
      </c>
      <c r="I8075">
        <v>802</v>
      </c>
      <c r="J8075" t="s">
        <v>1039</v>
      </c>
      <c r="K8075" t="s">
        <v>842</v>
      </c>
      <c r="L8075" t="s">
        <v>238</v>
      </c>
      <c r="M8075" t="s">
        <v>829</v>
      </c>
      <c r="N8075" t="s">
        <v>829</v>
      </c>
      <c r="O8075" t="s">
        <v>829</v>
      </c>
      <c r="P8075" t="s">
        <v>829</v>
      </c>
      <c r="Q8075" t="s">
        <v>829</v>
      </c>
      <c r="R8075" t="s">
        <v>829</v>
      </c>
      <c r="S8075">
        <v>147719</v>
      </c>
      <c r="T8075">
        <v>0</v>
      </c>
      <c r="U8075">
        <v>147719</v>
      </c>
      <c r="V8075">
        <v>4</v>
      </c>
    </row>
    <row r="8076" spans="1:22" x14ac:dyDescent="0.3">
      <c r="A8076">
        <v>202324</v>
      </c>
      <c r="B8076" t="s">
        <v>820</v>
      </c>
      <c r="C8076" t="s">
        <v>821</v>
      </c>
      <c r="D8076" t="s">
        <v>822</v>
      </c>
      <c r="E8076" t="s">
        <v>823</v>
      </c>
      <c r="F8076" t="s">
        <v>852</v>
      </c>
      <c r="G8076" t="s">
        <v>853</v>
      </c>
      <c r="H8076" t="s">
        <v>1038</v>
      </c>
      <c r="I8076">
        <v>802</v>
      </c>
      <c r="J8076" t="s">
        <v>1039</v>
      </c>
      <c r="K8076" t="s">
        <v>842</v>
      </c>
      <c r="L8076" t="s">
        <v>238</v>
      </c>
      <c r="M8076" t="s">
        <v>829</v>
      </c>
      <c r="N8076" t="s">
        <v>829</v>
      </c>
      <c r="O8076" t="s">
        <v>829</v>
      </c>
      <c r="P8076" t="s">
        <v>829</v>
      </c>
      <c r="Q8076" t="s">
        <v>829</v>
      </c>
      <c r="R8076" t="s">
        <v>829</v>
      </c>
      <c r="S8076">
        <v>920177</v>
      </c>
      <c r="T8076">
        <v>445830</v>
      </c>
      <c r="U8076">
        <v>474347</v>
      </c>
      <c r="V8076">
        <v>14</v>
      </c>
    </row>
    <row r="8077" spans="1:22" x14ac:dyDescent="0.3">
      <c r="A8077">
        <v>202122</v>
      </c>
      <c r="B8077" t="s">
        <v>820</v>
      </c>
      <c r="C8077" t="s">
        <v>821</v>
      </c>
      <c r="D8077" t="s">
        <v>822</v>
      </c>
      <c r="E8077" t="s">
        <v>823</v>
      </c>
      <c r="F8077" t="s">
        <v>852</v>
      </c>
      <c r="G8077" t="s">
        <v>853</v>
      </c>
      <c r="H8077" t="s">
        <v>1038</v>
      </c>
      <c r="I8077">
        <v>802</v>
      </c>
      <c r="J8077" t="s">
        <v>1039</v>
      </c>
      <c r="K8077" t="s">
        <v>842</v>
      </c>
      <c r="L8077" t="s">
        <v>240</v>
      </c>
      <c r="M8077" t="s">
        <v>829</v>
      </c>
      <c r="N8077" t="s">
        <v>829</v>
      </c>
      <c r="O8077" t="s">
        <v>829</v>
      </c>
      <c r="P8077" t="s">
        <v>829</v>
      </c>
      <c r="Q8077" t="s">
        <v>829</v>
      </c>
      <c r="R8077" t="s">
        <v>829</v>
      </c>
      <c r="S8077">
        <v>632332</v>
      </c>
      <c r="T8077">
        <v>0</v>
      </c>
      <c r="U8077">
        <v>632332</v>
      </c>
      <c r="V8077">
        <v>19</v>
      </c>
    </row>
    <row r="8078" spans="1:22" x14ac:dyDescent="0.3">
      <c r="A8078">
        <v>202223</v>
      </c>
      <c r="B8078" t="s">
        <v>820</v>
      </c>
      <c r="C8078" t="s">
        <v>821</v>
      </c>
      <c r="D8078" t="s">
        <v>822</v>
      </c>
      <c r="E8078" t="s">
        <v>823</v>
      </c>
      <c r="F8078" t="s">
        <v>852</v>
      </c>
      <c r="G8078" t="s">
        <v>853</v>
      </c>
      <c r="H8078" t="s">
        <v>1038</v>
      </c>
      <c r="I8078">
        <v>802</v>
      </c>
      <c r="J8078" t="s">
        <v>1039</v>
      </c>
      <c r="K8078" t="s">
        <v>842</v>
      </c>
      <c r="L8078" t="s">
        <v>240</v>
      </c>
      <c r="M8078" t="s">
        <v>829</v>
      </c>
      <c r="N8078" t="s">
        <v>829</v>
      </c>
      <c r="O8078" t="s">
        <v>829</v>
      </c>
      <c r="P8078" t="s">
        <v>829</v>
      </c>
      <c r="Q8078" t="s">
        <v>829</v>
      </c>
      <c r="R8078" t="s">
        <v>829</v>
      </c>
      <c r="S8078">
        <v>978221</v>
      </c>
      <c r="T8078">
        <v>0</v>
      </c>
      <c r="U8078">
        <v>978221</v>
      </c>
      <c r="V8078">
        <v>29</v>
      </c>
    </row>
    <row r="8079" spans="1:22" x14ac:dyDescent="0.3">
      <c r="A8079">
        <v>202324</v>
      </c>
      <c r="B8079" t="s">
        <v>820</v>
      </c>
      <c r="C8079" t="s">
        <v>821</v>
      </c>
      <c r="D8079" t="s">
        <v>822</v>
      </c>
      <c r="E8079" t="s">
        <v>823</v>
      </c>
      <c r="F8079" t="s">
        <v>852</v>
      </c>
      <c r="G8079" t="s">
        <v>853</v>
      </c>
      <c r="H8079" t="s">
        <v>1038</v>
      </c>
      <c r="I8079">
        <v>802</v>
      </c>
      <c r="J8079" t="s">
        <v>1039</v>
      </c>
      <c r="K8079" t="s">
        <v>842</v>
      </c>
      <c r="L8079" t="s">
        <v>240</v>
      </c>
      <c r="M8079" t="s">
        <v>829</v>
      </c>
      <c r="N8079" t="s">
        <v>829</v>
      </c>
      <c r="O8079" t="s">
        <v>829</v>
      </c>
      <c r="P8079" t="s">
        <v>829</v>
      </c>
      <c r="Q8079" t="s">
        <v>829</v>
      </c>
      <c r="R8079" t="s">
        <v>829</v>
      </c>
      <c r="S8079">
        <v>1780189</v>
      </c>
      <c r="T8079">
        <v>419755</v>
      </c>
      <c r="U8079">
        <v>1360435</v>
      </c>
      <c r="V8079">
        <v>40</v>
      </c>
    </row>
    <row r="8080" spans="1:22" x14ac:dyDescent="0.3">
      <c r="A8080">
        <v>202122</v>
      </c>
      <c r="B8080" t="s">
        <v>820</v>
      </c>
      <c r="C8080" t="s">
        <v>821</v>
      </c>
      <c r="D8080" t="s">
        <v>822</v>
      </c>
      <c r="E8080" t="s">
        <v>823</v>
      </c>
      <c r="F8080" t="s">
        <v>852</v>
      </c>
      <c r="G8080" t="s">
        <v>853</v>
      </c>
      <c r="H8080" t="s">
        <v>1038</v>
      </c>
      <c r="I8080">
        <v>802</v>
      </c>
      <c r="J8080" t="s">
        <v>1039</v>
      </c>
      <c r="K8080" t="s">
        <v>842</v>
      </c>
      <c r="L8080" t="s">
        <v>843</v>
      </c>
      <c r="M8080" t="s">
        <v>829</v>
      </c>
      <c r="N8080" t="s">
        <v>829</v>
      </c>
      <c r="O8080" t="s">
        <v>829</v>
      </c>
      <c r="P8080" t="s">
        <v>829</v>
      </c>
      <c r="Q8080" t="s">
        <v>829</v>
      </c>
      <c r="R8080" t="s">
        <v>829</v>
      </c>
      <c r="S8080">
        <v>61644</v>
      </c>
      <c r="T8080">
        <v>0</v>
      </c>
      <c r="U8080">
        <v>61644</v>
      </c>
      <c r="V8080">
        <v>2</v>
      </c>
    </row>
    <row r="8081" spans="1:22" x14ac:dyDescent="0.3">
      <c r="A8081">
        <v>202223</v>
      </c>
      <c r="B8081" t="s">
        <v>820</v>
      </c>
      <c r="C8081" t="s">
        <v>821</v>
      </c>
      <c r="D8081" t="s">
        <v>822</v>
      </c>
      <c r="E8081" t="s">
        <v>823</v>
      </c>
      <c r="F8081" t="s">
        <v>852</v>
      </c>
      <c r="G8081" t="s">
        <v>853</v>
      </c>
      <c r="H8081" t="s">
        <v>1038</v>
      </c>
      <c r="I8081">
        <v>802</v>
      </c>
      <c r="J8081" t="s">
        <v>1039</v>
      </c>
      <c r="K8081" t="s">
        <v>842</v>
      </c>
      <c r="L8081" t="s">
        <v>843</v>
      </c>
      <c r="M8081" t="s">
        <v>829</v>
      </c>
      <c r="N8081" t="s">
        <v>829</v>
      </c>
      <c r="O8081" t="s">
        <v>829</v>
      </c>
      <c r="P8081" t="s">
        <v>829</v>
      </c>
      <c r="Q8081" t="s">
        <v>829</v>
      </c>
      <c r="R8081" t="s">
        <v>829</v>
      </c>
      <c r="S8081">
        <v>63493</v>
      </c>
      <c r="T8081">
        <v>0</v>
      </c>
      <c r="U8081">
        <v>63493</v>
      </c>
      <c r="V8081">
        <v>2</v>
      </c>
    </row>
    <row r="8082" spans="1:22" x14ac:dyDescent="0.3">
      <c r="A8082">
        <v>202324</v>
      </c>
      <c r="B8082" t="s">
        <v>820</v>
      </c>
      <c r="C8082" t="s">
        <v>821</v>
      </c>
      <c r="D8082" t="s">
        <v>822</v>
      </c>
      <c r="E8082" t="s">
        <v>823</v>
      </c>
      <c r="F8082" t="s">
        <v>852</v>
      </c>
      <c r="G8082" t="s">
        <v>853</v>
      </c>
      <c r="H8082" t="s">
        <v>1038</v>
      </c>
      <c r="I8082">
        <v>802</v>
      </c>
      <c r="J8082" t="s">
        <v>1039</v>
      </c>
      <c r="K8082" t="s">
        <v>842</v>
      </c>
      <c r="L8082" t="s">
        <v>843</v>
      </c>
      <c r="M8082" t="s">
        <v>829</v>
      </c>
      <c r="N8082" t="s">
        <v>829</v>
      </c>
      <c r="O8082" t="s">
        <v>829</v>
      </c>
      <c r="P8082" t="s">
        <v>829</v>
      </c>
      <c r="Q8082" t="s">
        <v>829</v>
      </c>
      <c r="R8082" t="s">
        <v>829</v>
      </c>
      <c r="S8082">
        <v>65398</v>
      </c>
      <c r="T8082">
        <v>0</v>
      </c>
      <c r="U8082">
        <v>65398</v>
      </c>
      <c r="V8082">
        <v>2</v>
      </c>
    </row>
    <row r="8083" spans="1:22" x14ac:dyDescent="0.3">
      <c r="A8083">
        <v>202122</v>
      </c>
      <c r="B8083" t="s">
        <v>820</v>
      </c>
      <c r="C8083" t="s">
        <v>821</v>
      </c>
      <c r="D8083" t="s">
        <v>822</v>
      </c>
      <c r="E8083" t="s">
        <v>823</v>
      </c>
      <c r="F8083" t="s">
        <v>852</v>
      </c>
      <c r="G8083" t="s">
        <v>853</v>
      </c>
      <c r="H8083" t="s">
        <v>1038</v>
      </c>
      <c r="I8083">
        <v>802</v>
      </c>
      <c r="J8083" t="s">
        <v>1039</v>
      </c>
      <c r="K8083" t="s">
        <v>842</v>
      </c>
      <c r="L8083" t="s">
        <v>249</v>
      </c>
      <c r="M8083">
        <v>0</v>
      </c>
      <c r="N8083">
        <v>126491</v>
      </c>
      <c r="O8083">
        <v>361343</v>
      </c>
      <c r="P8083">
        <v>1930800</v>
      </c>
      <c r="Q8083">
        <v>148023</v>
      </c>
      <c r="R8083" t="s">
        <v>829</v>
      </c>
      <c r="S8083">
        <v>2566657</v>
      </c>
      <c r="T8083">
        <v>291167</v>
      </c>
      <c r="U8083">
        <v>2275490</v>
      </c>
      <c r="V8083">
        <v>69</v>
      </c>
    </row>
    <row r="8084" spans="1:22" x14ac:dyDescent="0.3">
      <c r="A8084">
        <v>202223</v>
      </c>
      <c r="B8084" t="s">
        <v>820</v>
      </c>
      <c r="C8084" t="s">
        <v>821</v>
      </c>
      <c r="D8084" t="s">
        <v>822</v>
      </c>
      <c r="E8084" t="s">
        <v>823</v>
      </c>
      <c r="F8084" t="s">
        <v>852</v>
      </c>
      <c r="G8084" t="s">
        <v>853</v>
      </c>
      <c r="H8084" t="s">
        <v>1038</v>
      </c>
      <c r="I8084">
        <v>802</v>
      </c>
      <c r="J8084" t="s">
        <v>1039</v>
      </c>
      <c r="K8084" t="s">
        <v>842</v>
      </c>
      <c r="L8084" t="s">
        <v>249</v>
      </c>
      <c r="M8084">
        <v>0</v>
      </c>
      <c r="N8084">
        <v>155996</v>
      </c>
      <c r="O8084">
        <v>445627</v>
      </c>
      <c r="P8084">
        <v>2381160</v>
      </c>
      <c r="Q8084">
        <v>182549</v>
      </c>
      <c r="R8084" t="s">
        <v>829</v>
      </c>
      <c r="S8084">
        <v>3165332</v>
      </c>
      <c r="T8084">
        <v>290170</v>
      </c>
      <c r="U8084">
        <v>2875162</v>
      </c>
      <c r="V8084">
        <v>86</v>
      </c>
    </row>
    <row r="8085" spans="1:22" x14ac:dyDescent="0.3">
      <c r="A8085">
        <v>202324</v>
      </c>
      <c r="B8085" t="s">
        <v>820</v>
      </c>
      <c r="C8085" t="s">
        <v>821</v>
      </c>
      <c r="D8085" t="s">
        <v>822</v>
      </c>
      <c r="E8085" t="s">
        <v>823</v>
      </c>
      <c r="F8085" t="s">
        <v>852</v>
      </c>
      <c r="G8085" t="s">
        <v>853</v>
      </c>
      <c r="H8085" t="s">
        <v>1038</v>
      </c>
      <c r="I8085">
        <v>802</v>
      </c>
      <c r="J8085" t="s">
        <v>1039</v>
      </c>
      <c r="K8085" t="s">
        <v>842</v>
      </c>
      <c r="L8085" t="s">
        <v>249</v>
      </c>
      <c r="M8085">
        <v>0</v>
      </c>
      <c r="N8085">
        <v>280967</v>
      </c>
      <c r="O8085">
        <v>786707</v>
      </c>
      <c r="P8085">
        <v>4214502</v>
      </c>
      <c r="Q8085">
        <v>337160</v>
      </c>
      <c r="R8085" t="s">
        <v>829</v>
      </c>
      <c r="S8085">
        <v>5619336</v>
      </c>
      <c r="T8085">
        <v>0</v>
      </c>
      <c r="U8085">
        <v>5619336</v>
      </c>
      <c r="V8085">
        <v>167</v>
      </c>
    </row>
    <row r="8086" spans="1:22" x14ac:dyDescent="0.3">
      <c r="A8086">
        <v>202122</v>
      </c>
      <c r="B8086" t="s">
        <v>820</v>
      </c>
      <c r="C8086" t="s">
        <v>821</v>
      </c>
      <c r="D8086" t="s">
        <v>822</v>
      </c>
      <c r="E8086" t="s">
        <v>823</v>
      </c>
      <c r="F8086" t="s">
        <v>852</v>
      </c>
      <c r="G8086" t="s">
        <v>853</v>
      </c>
      <c r="H8086" t="s">
        <v>1038</v>
      </c>
      <c r="I8086">
        <v>802</v>
      </c>
      <c r="J8086" t="s">
        <v>1039</v>
      </c>
      <c r="K8086" t="s">
        <v>842</v>
      </c>
      <c r="L8086" t="s">
        <v>844</v>
      </c>
      <c r="M8086">
        <v>0</v>
      </c>
      <c r="N8086">
        <v>937639</v>
      </c>
      <c r="O8086">
        <v>1904782</v>
      </c>
      <c r="P8086">
        <v>0</v>
      </c>
      <c r="Q8086">
        <v>0</v>
      </c>
      <c r="R8086" t="s">
        <v>829</v>
      </c>
      <c r="S8086">
        <v>2842421</v>
      </c>
      <c r="T8086">
        <v>816577</v>
      </c>
      <c r="U8086">
        <v>2025844</v>
      </c>
      <c r="V8086">
        <v>61</v>
      </c>
    </row>
    <row r="8087" spans="1:22" x14ac:dyDescent="0.3">
      <c r="A8087">
        <v>202223</v>
      </c>
      <c r="B8087" t="s">
        <v>820</v>
      </c>
      <c r="C8087" t="s">
        <v>821</v>
      </c>
      <c r="D8087" t="s">
        <v>822</v>
      </c>
      <c r="E8087" t="s">
        <v>823</v>
      </c>
      <c r="F8087" t="s">
        <v>852</v>
      </c>
      <c r="G8087" t="s">
        <v>853</v>
      </c>
      <c r="H8087" t="s">
        <v>1038</v>
      </c>
      <c r="I8087">
        <v>802</v>
      </c>
      <c r="J8087" t="s">
        <v>1039</v>
      </c>
      <c r="K8087" t="s">
        <v>842</v>
      </c>
      <c r="L8087" t="s">
        <v>844</v>
      </c>
      <c r="M8087">
        <v>0</v>
      </c>
      <c r="N8087">
        <v>1130491</v>
      </c>
      <c r="O8087">
        <v>2296555</v>
      </c>
      <c r="P8087">
        <v>0</v>
      </c>
      <c r="Q8087">
        <v>0</v>
      </c>
      <c r="R8087" t="s">
        <v>829</v>
      </c>
      <c r="S8087">
        <v>3427046</v>
      </c>
      <c r="T8087">
        <v>602575</v>
      </c>
      <c r="U8087">
        <v>2824470</v>
      </c>
      <c r="V8087">
        <v>85</v>
      </c>
    </row>
    <row r="8088" spans="1:22" x14ac:dyDescent="0.3">
      <c r="A8088">
        <v>202324</v>
      </c>
      <c r="B8088" t="s">
        <v>820</v>
      </c>
      <c r="C8088" t="s">
        <v>821</v>
      </c>
      <c r="D8088" t="s">
        <v>822</v>
      </c>
      <c r="E8088" t="s">
        <v>823</v>
      </c>
      <c r="F8088" t="s">
        <v>852</v>
      </c>
      <c r="G8088" t="s">
        <v>853</v>
      </c>
      <c r="H8088" t="s">
        <v>1038</v>
      </c>
      <c r="I8088">
        <v>802</v>
      </c>
      <c r="J8088" t="s">
        <v>1039</v>
      </c>
      <c r="K8088" t="s">
        <v>842</v>
      </c>
      <c r="L8088" t="s">
        <v>844</v>
      </c>
      <c r="M8088">
        <v>0</v>
      </c>
      <c r="N8088">
        <v>1055651</v>
      </c>
      <c r="O8088">
        <v>2143292</v>
      </c>
      <c r="P8088">
        <v>0</v>
      </c>
      <c r="Q8088">
        <v>0</v>
      </c>
      <c r="R8088" t="s">
        <v>829</v>
      </c>
      <c r="S8088">
        <v>3198944</v>
      </c>
      <c r="T8088">
        <v>812227</v>
      </c>
      <c r="U8088">
        <v>2386717</v>
      </c>
      <c r="V8088">
        <v>71</v>
      </c>
    </row>
    <row r="8089" spans="1:22" x14ac:dyDescent="0.3">
      <c r="A8089">
        <v>202122</v>
      </c>
      <c r="B8089" t="s">
        <v>820</v>
      </c>
      <c r="C8089" t="s">
        <v>821</v>
      </c>
      <c r="D8089" t="s">
        <v>822</v>
      </c>
      <c r="E8089" t="s">
        <v>823</v>
      </c>
      <c r="F8089" t="s">
        <v>852</v>
      </c>
      <c r="G8089" t="s">
        <v>853</v>
      </c>
      <c r="H8089" t="s">
        <v>1038</v>
      </c>
      <c r="I8089">
        <v>802</v>
      </c>
      <c r="J8089" t="s">
        <v>1039</v>
      </c>
      <c r="K8089" t="s">
        <v>842</v>
      </c>
      <c r="L8089" t="s">
        <v>251</v>
      </c>
      <c r="M8089" t="s">
        <v>829</v>
      </c>
      <c r="N8089" t="s">
        <v>829</v>
      </c>
      <c r="O8089">
        <v>0</v>
      </c>
      <c r="P8089">
        <v>0</v>
      </c>
      <c r="Q8089">
        <v>0</v>
      </c>
      <c r="R8089">
        <v>135489</v>
      </c>
      <c r="S8089">
        <v>135489</v>
      </c>
      <c r="T8089">
        <v>0</v>
      </c>
      <c r="U8089">
        <v>135489</v>
      </c>
      <c r="V8089">
        <v>4</v>
      </c>
    </row>
    <row r="8090" spans="1:22" x14ac:dyDescent="0.3">
      <c r="A8090">
        <v>202223</v>
      </c>
      <c r="B8090" t="s">
        <v>820</v>
      </c>
      <c r="C8090" t="s">
        <v>821</v>
      </c>
      <c r="D8090" t="s">
        <v>822</v>
      </c>
      <c r="E8090" t="s">
        <v>823</v>
      </c>
      <c r="F8090" t="s">
        <v>852</v>
      </c>
      <c r="G8090" t="s">
        <v>853</v>
      </c>
      <c r="H8090" t="s">
        <v>1038</v>
      </c>
      <c r="I8090">
        <v>802</v>
      </c>
      <c r="J8090" t="s">
        <v>1039</v>
      </c>
      <c r="K8090" t="s">
        <v>842</v>
      </c>
      <c r="L8090" t="s">
        <v>251</v>
      </c>
      <c r="M8090" t="s">
        <v>829</v>
      </c>
      <c r="N8090" t="s">
        <v>829</v>
      </c>
      <c r="O8090">
        <v>0</v>
      </c>
      <c r="P8090">
        <v>0</v>
      </c>
      <c r="Q8090">
        <v>0</v>
      </c>
      <c r="R8090">
        <v>139554</v>
      </c>
      <c r="S8090">
        <v>139554</v>
      </c>
      <c r="T8090">
        <v>0</v>
      </c>
      <c r="U8090">
        <v>139554</v>
      </c>
      <c r="V8090">
        <v>4</v>
      </c>
    </row>
    <row r="8091" spans="1:22" x14ac:dyDescent="0.3">
      <c r="A8091">
        <v>202324</v>
      </c>
      <c r="B8091" t="s">
        <v>820</v>
      </c>
      <c r="C8091" t="s">
        <v>821</v>
      </c>
      <c r="D8091" t="s">
        <v>822</v>
      </c>
      <c r="E8091" t="s">
        <v>823</v>
      </c>
      <c r="F8091" t="s">
        <v>852</v>
      </c>
      <c r="G8091" t="s">
        <v>853</v>
      </c>
      <c r="H8091" t="s">
        <v>1038</v>
      </c>
      <c r="I8091">
        <v>802</v>
      </c>
      <c r="J8091" t="s">
        <v>1039</v>
      </c>
      <c r="K8091" t="s">
        <v>842</v>
      </c>
      <c r="L8091" t="s">
        <v>251</v>
      </c>
      <c r="M8091" t="s">
        <v>829</v>
      </c>
      <c r="N8091" t="s">
        <v>829</v>
      </c>
      <c r="O8091">
        <v>0</v>
      </c>
      <c r="P8091">
        <v>0</v>
      </c>
      <c r="Q8091">
        <v>0</v>
      </c>
      <c r="R8091">
        <v>145136</v>
      </c>
      <c r="S8091">
        <v>145136</v>
      </c>
      <c r="T8091">
        <v>0</v>
      </c>
      <c r="U8091">
        <v>145136</v>
      </c>
      <c r="V8091">
        <v>4</v>
      </c>
    </row>
    <row r="8092" spans="1:22" x14ac:dyDescent="0.3">
      <c r="A8092">
        <v>202122</v>
      </c>
      <c r="B8092" t="s">
        <v>820</v>
      </c>
      <c r="C8092" t="s">
        <v>821</v>
      </c>
      <c r="D8092" t="s">
        <v>822</v>
      </c>
      <c r="E8092" t="s">
        <v>823</v>
      </c>
      <c r="F8092" t="s">
        <v>852</v>
      </c>
      <c r="G8092" t="s">
        <v>853</v>
      </c>
      <c r="H8092" t="s">
        <v>1038</v>
      </c>
      <c r="I8092">
        <v>802</v>
      </c>
      <c r="J8092" t="s">
        <v>1039</v>
      </c>
      <c r="K8092" t="s">
        <v>842</v>
      </c>
      <c r="L8092" t="s">
        <v>253</v>
      </c>
      <c r="M8092" t="s">
        <v>829</v>
      </c>
      <c r="N8092" t="s">
        <v>829</v>
      </c>
      <c r="O8092">
        <v>0</v>
      </c>
      <c r="P8092">
        <v>0</v>
      </c>
      <c r="Q8092">
        <v>0</v>
      </c>
      <c r="R8092">
        <v>96135</v>
      </c>
      <c r="S8092">
        <v>96135</v>
      </c>
      <c r="T8092">
        <v>0</v>
      </c>
      <c r="U8092">
        <v>96135</v>
      </c>
      <c r="V8092">
        <v>3</v>
      </c>
    </row>
    <row r="8093" spans="1:22" x14ac:dyDescent="0.3">
      <c r="A8093">
        <v>202223</v>
      </c>
      <c r="B8093" t="s">
        <v>820</v>
      </c>
      <c r="C8093" t="s">
        <v>821</v>
      </c>
      <c r="D8093" t="s">
        <v>822</v>
      </c>
      <c r="E8093" t="s">
        <v>823</v>
      </c>
      <c r="F8093" t="s">
        <v>852</v>
      </c>
      <c r="G8093" t="s">
        <v>853</v>
      </c>
      <c r="H8093" t="s">
        <v>1038</v>
      </c>
      <c r="I8093">
        <v>802</v>
      </c>
      <c r="J8093" t="s">
        <v>1039</v>
      </c>
      <c r="K8093" t="s">
        <v>842</v>
      </c>
      <c r="L8093" t="s">
        <v>253</v>
      </c>
      <c r="M8093" t="s">
        <v>829</v>
      </c>
      <c r="N8093" t="s">
        <v>829</v>
      </c>
      <c r="O8093">
        <v>0</v>
      </c>
      <c r="P8093">
        <v>0</v>
      </c>
      <c r="Q8093">
        <v>0</v>
      </c>
      <c r="R8093">
        <v>99019</v>
      </c>
      <c r="S8093">
        <v>99019</v>
      </c>
      <c r="T8093">
        <v>0</v>
      </c>
      <c r="U8093">
        <v>99019</v>
      </c>
      <c r="V8093">
        <v>3</v>
      </c>
    </row>
    <row r="8094" spans="1:22" x14ac:dyDescent="0.3">
      <c r="A8094">
        <v>202324</v>
      </c>
      <c r="B8094" t="s">
        <v>820</v>
      </c>
      <c r="C8094" t="s">
        <v>821</v>
      </c>
      <c r="D8094" t="s">
        <v>822</v>
      </c>
      <c r="E8094" t="s">
        <v>823</v>
      </c>
      <c r="F8094" t="s">
        <v>852</v>
      </c>
      <c r="G8094" t="s">
        <v>853</v>
      </c>
      <c r="H8094" t="s">
        <v>1038</v>
      </c>
      <c r="I8094">
        <v>802</v>
      </c>
      <c r="J8094" t="s">
        <v>1039</v>
      </c>
      <c r="K8094" t="s">
        <v>842</v>
      </c>
      <c r="L8094" t="s">
        <v>253</v>
      </c>
      <c r="M8094" t="s">
        <v>829</v>
      </c>
      <c r="N8094" t="s">
        <v>829</v>
      </c>
      <c r="O8094">
        <v>0</v>
      </c>
      <c r="P8094">
        <v>0</v>
      </c>
      <c r="Q8094">
        <v>0</v>
      </c>
      <c r="R8094">
        <v>102980</v>
      </c>
      <c r="S8094">
        <v>102980</v>
      </c>
      <c r="T8094">
        <v>0</v>
      </c>
      <c r="U8094">
        <v>102980</v>
      </c>
      <c r="V8094">
        <v>3</v>
      </c>
    </row>
    <row r="8095" spans="1:22" x14ac:dyDescent="0.3">
      <c r="A8095">
        <v>202122</v>
      </c>
      <c r="B8095" t="s">
        <v>820</v>
      </c>
      <c r="C8095" t="s">
        <v>821</v>
      </c>
      <c r="D8095" t="s">
        <v>822</v>
      </c>
      <c r="E8095" t="s">
        <v>823</v>
      </c>
      <c r="F8095" t="s">
        <v>852</v>
      </c>
      <c r="G8095" t="s">
        <v>853</v>
      </c>
      <c r="H8095" t="s">
        <v>1038</v>
      </c>
      <c r="I8095">
        <v>802</v>
      </c>
      <c r="J8095" t="s">
        <v>1039</v>
      </c>
      <c r="K8095" t="s">
        <v>842</v>
      </c>
      <c r="L8095" t="s">
        <v>845</v>
      </c>
      <c r="M8095" t="s">
        <v>829</v>
      </c>
      <c r="N8095" t="s">
        <v>829</v>
      </c>
      <c r="O8095">
        <v>0</v>
      </c>
      <c r="P8095">
        <v>0</v>
      </c>
      <c r="Q8095">
        <v>0</v>
      </c>
      <c r="R8095">
        <v>214236</v>
      </c>
      <c r="S8095">
        <v>214236</v>
      </c>
      <c r="T8095">
        <v>0</v>
      </c>
      <c r="U8095">
        <v>214236</v>
      </c>
      <c r="V8095">
        <v>6</v>
      </c>
    </row>
    <row r="8096" spans="1:22" x14ac:dyDescent="0.3">
      <c r="A8096">
        <v>202223</v>
      </c>
      <c r="B8096" t="s">
        <v>820</v>
      </c>
      <c r="C8096" t="s">
        <v>821</v>
      </c>
      <c r="D8096" t="s">
        <v>822</v>
      </c>
      <c r="E8096" t="s">
        <v>823</v>
      </c>
      <c r="F8096" t="s">
        <v>852</v>
      </c>
      <c r="G8096" t="s">
        <v>853</v>
      </c>
      <c r="H8096" t="s">
        <v>1038</v>
      </c>
      <c r="I8096">
        <v>802</v>
      </c>
      <c r="J8096" t="s">
        <v>1039</v>
      </c>
      <c r="K8096" t="s">
        <v>842</v>
      </c>
      <c r="L8096" t="s">
        <v>845</v>
      </c>
      <c r="M8096" t="s">
        <v>829</v>
      </c>
      <c r="N8096" t="s">
        <v>829</v>
      </c>
      <c r="O8096">
        <v>0</v>
      </c>
      <c r="P8096">
        <v>0</v>
      </c>
      <c r="Q8096">
        <v>0</v>
      </c>
      <c r="R8096">
        <v>295797</v>
      </c>
      <c r="S8096">
        <v>295797</v>
      </c>
      <c r="T8096">
        <v>0</v>
      </c>
      <c r="U8096">
        <v>295797</v>
      </c>
      <c r="V8096">
        <v>9</v>
      </c>
    </row>
    <row r="8097" spans="1:22" x14ac:dyDescent="0.3">
      <c r="A8097">
        <v>202324</v>
      </c>
      <c r="B8097" t="s">
        <v>820</v>
      </c>
      <c r="C8097" t="s">
        <v>821</v>
      </c>
      <c r="D8097" t="s">
        <v>822</v>
      </c>
      <c r="E8097" t="s">
        <v>823</v>
      </c>
      <c r="F8097" t="s">
        <v>852</v>
      </c>
      <c r="G8097" t="s">
        <v>853</v>
      </c>
      <c r="H8097" t="s">
        <v>1038</v>
      </c>
      <c r="I8097">
        <v>802</v>
      </c>
      <c r="J8097" t="s">
        <v>1039</v>
      </c>
      <c r="K8097" t="s">
        <v>842</v>
      </c>
      <c r="L8097" t="s">
        <v>845</v>
      </c>
      <c r="M8097" t="s">
        <v>829</v>
      </c>
      <c r="N8097" t="s">
        <v>829</v>
      </c>
      <c r="O8097">
        <v>0</v>
      </c>
      <c r="P8097">
        <v>0</v>
      </c>
      <c r="Q8097">
        <v>0</v>
      </c>
      <c r="R8097">
        <v>396194</v>
      </c>
      <c r="S8097">
        <v>396194</v>
      </c>
      <c r="T8097">
        <v>0</v>
      </c>
      <c r="U8097">
        <v>396194</v>
      </c>
      <c r="V8097">
        <v>12</v>
      </c>
    </row>
    <row r="8098" spans="1:22" x14ac:dyDescent="0.3">
      <c r="A8098">
        <v>202122</v>
      </c>
      <c r="B8098" t="s">
        <v>820</v>
      </c>
      <c r="C8098" t="s">
        <v>821</v>
      </c>
      <c r="D8098" t="s">
        <v>822</v>
      </c>
      <c r="E8098" t="s">
        <v>823</v>
      </c>
      <c r="F8098" t="s">
        <v>912</v>
      </c>
      <c r="G8098" t="s">
        <v>913</v>
      </c>
      <c r="H8098" t="s">
        <v>1040</v>
      </c>
      <c r="I8098">
        <v>392</v>
      </c>
      <c r="J8098" t="s">
        <v>1041</v>
      </c>
      <c r="K8098" t="s">
        <v>828</v>
      </c>
      <c r="L8098" t="s">
        <v>336</v>
      </c>
      <c r="M8098">
        <v>0</v>
      </c>
      <c r="N8098">
        <v>393667</v>
      </c>
      <c r="O8098">
        <v>477667</v>
      </c>
      <c r="P8098">
        <v>7108212</v>
      </c>
      <c r="Q8098">
        <v>1439100</v>
      </c>
      <c r="R8098" t="s">
        <v>829</v>
      </c>
      <c r="S8098">
        <v>9418646</v>
      </c>
      <c r="T8098" t="s">
        <v>829</v>
      </c>
      <c r="U8098">
        <v>9418646</v>
      </c>
      <c r="V8098">
        <v>351</v>
      </c>
    </row>
    <row r="8099" spans="1:22" x14ac:dyDescent="0.3">
      <c r="A8099">
        <v>202223</v>
      </c>
      <c r="B8099" t="s">
        <v>820</v>
      </c>
      <c r="C8099" t="s">
        <v>821</v>
      </c>
      <c r="D8099" t="s">
        <v>822</v>
      </c>
      <c r="E8099" t="s">
        <v>823</v>
      </c>
      <c r="F8099" t="s">
        <v>912</v>
      </c>
      <c r="G8099" t="s">
        <v>913</v>
      </c>
      <c r="H8099" t="s">
        <v>1040</v>
      </c>
      <c r="I8099">
        <v>392</v>
      </c>
      <c r="J8099" t="s">
        <v>1041</v>
      </c>
      <c r="K8099" t="s">
        <v>828</v>
      </c>
      <c r="L8099" t="s">
        <v>336</v>
      </c>
      <c r="M8099">
        <v>0</v>
      </c>
      <c r="N8099">
        <v>243352</v>
      </c>
      <c r="O8099">
        <v>425167</v>
      </c>
      <c r="P8099">
        <v>7593333</v>
      </c>
      <c r="Q8099">
        <v>1545700</v>
      </c>
      <c r="R8099" t="s">
        <v>829</v>
      </c>
      <c r="S8099">
        <v>9807552</v>
      </c>
      <c r="T8099" t="s">
        <v>829</v>
      </c>
      <c r="U8099">
        <v>9807552</v>
      </c>
      <c r="V8099">
        <v>392</v>
      </c>
    </row>
    <row r="8100" spans="1:22" x14ac:dyDescent="0.3">
      <c r="A8100">
        <v>202324</v>
      </c>
      <c r="B8100" t="s">
        <v>820</v>
      </c>
      <c r="C8100" t="s">
        <v>821</v>
      </c>
      <c r="D8100" t="s">
        <v>822</v>
      </c>
      <c r="E8100" t="s">
        <v>823</v>
      </c>
      <c r="F8100" t="s">
        <v>912</v>
      </c>
      <c r="G8100" t="s">
        <v>913</v>
      </c>
      <c r="H8100" t="s">
        <v>1040</v>
      </c>
      <c r="I8100">
        <v>392</v>
      </c>
      <c r="J8100" t="s">
        <v>1041</v>
      </c>
      <c r="K8100" t="s">
        <v>828</v>
      </c>
      <c r="L8100" t="s">
        <v>336</v>
      </c>
      <c r="M8100">
        <v>0</v>
      </c>
      <c r="N8100">
        <v>280000</v>
      </c>
      <c r="O8100">
        <v>417332</v>
      </c>
      <c r="P8100">
        <v>8061667</v>
      </c>
      <c r="Q8100">
        <v>1490000</v>
      </c>
      <c r="R8100" t="s">
        <v>829</v>
      </c>
      <c r="S8100">
        <v>10248999</v>
      </c>
      <c r="T8100" t="s">
        <v>829</v>
      </c>
      <c r="U8100">
        <v>10248999</v>
      </c>
      <c r="V8100">
        <v>410</v>
      </c>
    </row>
    <row r="8101" spans="1:22" x14ac:dyDescent="0.3">
      <c r="A8101">
        <v>202122</v>
      </c>
      <c r="B8101" t="s">
        <v>820</v>
      </c>
      <c r="C8101" t="s">
        <v>821</v>
      </c>
      <c r="D8101" t="s">
        <v>822</v>
      </c>
      <c r="E8101" t="s">
        <v>823</v>
      </c>
      <c r="F8101" t="s">
        <v>912</v>
      </c>
      <c r="G8101" t="s">
        <v>913</v>
      </c>
      <c r="H8101" t="s">
        <v>1040</v>
      </c>
      <c r="I8101">
        <v>392</v>
      </c>
      <c r="J8101" t="s">
        <v>1041</v>
      </c>
      <c r="K8101" t="s">
        <v>828</v>
      </c>
      <c r="L8101" t="s">
        <v>235</v>
      </c>
      <c r="M8101" t="s">
        <v>829</v>
      </c>
      <c r="N8101">
        <v>0</v>
      </c>
      <c r="O8101">
        <v>0</v>
      </c>
      <c r="P8101" t="s">
        <v>829</v>
      </c>
      <c r="Q8101" t="s">
        <v>829</v>
      </c>
      <c r="R8101" t="s">
        <v>829</v>
      </c>
      <c r="S8101">
        <v>0</v>
      </c>
      <c r="T8101">
        <v>0</v>
      </c>
      <c r="U8101">
        <v>0</v>
      </c>
      <c r="V8101">
        <v>0</v>
      </c>
    </row>
    <row r="8102" spans="1:22" x14ac:dyDescent="0.3">
      <c r="A8102">
        <v>202223</v>
      </c>
      <c r="B8102" t="s">
        <v>820</v>
      </c>
      <c r="C8102" t="s">
        <v>821</v>
      </c>
      <c r="D8102" t="s">
        <v>822</v>
      </c>
      <c r="E8102" t="s">
        <v>823</v>
      </c>
      <c r="F8102" t="s">
        <v>912</v>
      </c>
      <c r="G8102" t="s">
        <v>913</v>
      </c>
      <c r="H8102" t="s">
        <v>1040</v>
      </c>
      <c r="I8102">
        <v>392</v>
      </c>
      <c r="J8102" t="s">
        <v>1041</v>
      </c>
      <c r="K8102" t="s">
        <v>828</v>
      </c>
      <c r="L8102" t="s">
        <v>235</v>
      </c>
      <c r="M8102" t="s">
        <v>829</v>
      </c>
      <c r="N8102">
        <v>0</v>
      </c>
      <c r="O8102">
        <v>0</v>
      </c>
      <c r="P8102" t="s">
        <v>829</v>
      </c>
      <c r="Q8102" t="s">
        <v>829</v>
      </c>
      <c r="R8102" t="s">
        <v>829</v>
      </c>
      <c r="S8102">
        <v>0</v>
      </c>
      <c r="T8102">
        <v>0</v>
      </c>
      <c r="U8102">
        <v>0</v>
      </c>
      <c r="V8102">
        <v>0</v>
      </c>
    </row>
    <row r="8103" spans="1:22" x14ac:dyDescent="0.3">
      <c r="A8103">
        <v>202324</v>
      </c>
      <c r="B8103" t="s">
        <v>820</v>
      </c>
      <c r="C8103" t="s">
        <v>821</v>
      </c>
      <c r="D8103" t="s">
        <v>822</v>
      </c>
      <c r="E8103" t="s">
        <v>823</v>
      </c>
      <c r="F8103" t="s">
        <v>912</v>
      </c>
      <c r="G8103" t="s">
        <v>913</v>
      </c>
      <c r="H8103" t="s">
        <v>1040</v>
      </c>
      <c r="I8103">
        <v>392</v>
      </c>
      <c r="J8103" t="s">
        <v>1041</v>
      </c>
      <c r="K8103" t="s">
        <v>828</v>
      </c>
      <c r="L8103" t="s">
        <v>235</v>
      </c>
      <c r="M8103" t="s">
        <v>829</v>
      </c>
      <c r="N8103">
        <v>0</v>
      </c>
      <c r="O8103">
        <v>0</v>
      </c>
      <c r="P8103" t="s">
        <v>829</v>
      </c>
      <c r="Q8103" t="s">
        <v>829</v>
      </c>
      <c r="R8103" t="s">
        <v>829</v>
      </c>
      <c r="S8103">
        <v>0</v>
      </c>
      <c r="T8103">
        <v>0</v>
      </c>
      <c r="U8103">
        <v>0</v>
      </c>
      <c r="V8103">
        <v>0</v>
      </c>
    </row>
    <row r="8104" spans="1:22" x14ac:dyDescent="0.3">
      <c r="A8104">
        <v>202122</v>
      </c>
      <c r="B8104" t="s">
        <v>820</v>
      </c>
      <c r="C8104" t="s">
        <v>821</v>
      </c>
      <c r="D8104" t="s">
        <v>822</v>
      </c>
      <c r="E8104" t="s">
        <v>823</v>
      </c>
      <c r="F8104" t="s">
        <v>912</v>
      </c>
      <c r="G8104" t="s">
        <v>913</v>
      </c>
      <c r="H8104" t="s">
        <v>1040</v>
      </c>
      <c r="I8104">
        <v>392</v>
      </c>
      <c r="J8104" t="s">
        <v>1041</v>
      </c>
      <c r="K8104" t="s">
        <v>828</v>
      </c>
      <c r="L8104" t="s">
        <v>534</v>
      </c>
      <c r="M8104">
        <v>5</v>
      </c>
      <c r="N8104">
        <v>1939747</v>
      </c>
      <c r="O8104">
        <v>1284882</v>
      </c>
      <c r="P8104">
        <v>7717727</v>
      </c>
      <c r="Q8104">
        <v>1498702</v>
      </c>
      <c r="R8104" t="s">
        <v>829</v>
      </c>
      <c r="S8104">
        <v>12441063</v>
      </c>
      <c r="T8104">
        <v>289063</v>
      </c>
      <c r="U8104">
        <v>12152000</v>
      </c>
      <c r="V8104">
        <v>266</v>
      </c>
    </row>
    <row r="8105" spans="1:22" x14ac:dyDescent="0.3">
      <c r="A8105">
        <v>202223</v>
      </c>
      <c r="B8105" t="s">
        <v>820</v>
      </c>
      <c r="C8105" t="s">
        <v>821</v>
      </c>
      <c r="D8105" t="s">
        <v>822</v>
      </c>
      <c r="E8105" t="s">
        <v>823</v>
      </c>
      <c r="F8105" t="s">
        <v>912</v>
      </c>
      <c r="G8105" t="s">
        <v>913</v>
      </c>
      <c r="H8105" t="s">
        <v>1040</v>
      </c>
      <c r="I8105">
        <v>392</v>
      </c>
      <c r="J8105" t="s">
        <v>1041</v>
      </c>
      <c r="K8105" t="s">
        <v>828</v>
      </c>
      <c r="L8105" t="s">
        <v>534</v>
      </c>
      <c r="M8105">
        <v>0</v>
      </c>
      <c r="N8105">
        <v>1881515</v>
      </c>
      <c r="O8105">
        <v>1277035</v>
      </c>
      <c r="P8105">
        <v>8729667</v>
      </c>
      <c r="Q8105">
        <v>1884317</v>
      </c>
      <c r="R8105" t="s">
        <v>829</v>
      </c>
      <c r="S8105">
        <v>13772534</v>
      </c>
      <c r="T8105">
        <v>329742</v>
      </c>
      <c r="U8105">
        <v>13442792</v>
      </c>
      <c r="V8105">
        <v>293</v>
      </c>
    </row>
    <row r="8106" spans="1:22" x14ac:dyDescent="0.3">
      <c r="A8106">
        <v>202324</v>
      </c>
      <c r="B8106" t="s">
        <v>820</v>
      </c>
      <c r="C8106" t="s">
        <v>821</v>
      </c>
      <c r="D8106" t="s">
        <v>822</v>
      </c>
      <c r="E8106" t="s">
        <v>823</v>
      </c>
      <c r="F8106" t="s">
        <v>912</v>
      </c>
      <c r="G8106" t="s">
        <v>913</v>
      </c>
      <c r="H8106" t="s">
        <v>1040</v>
      </c>
      <c r="I8106">
        <v>392</v>
      </c>
      <c r="J8106" t="s">
        <v>1041</v>
      </c>
      <c r="K8106" t="s">
        <v>828</v>
      </c>
      <c r="L8106" t="s">
        <v>534</v>
      </c>
      <c r="M8106">
        <v>0</v>
      </c>
      <c r="N8106">
        <v>1786122</v>
      </c>
      <c r="O8106">
        <v>1239482</v>
      </c>
      <c r="P8106">
        <v>10975237</v>
      </c>
      <c r="Q8106">
        <v>1587333</v>
      </c>
      <c r="R8106" t="s">
        <v>829</v>
      </c>
      <c r="S8106">
        <v>15588174</v>
      </c>
      <c r="T8106">
        <v>360733</v>
      </c>
      <c r="U8106">
        <v>15227441</v>
      </c>
      <c r="V8106">
        <v>334</v>
      </c>
    </row>
    <row r="8107" spans="1:22" x14ac:dyDescent="0.3">
      <c r="A8107">
        <v>202122</v>
      </c>
      <c r="B8107" t="s">
        <v>820</v>
      </c>
      <c r="C8107" t="s">
        <v>821</v>
      </c>
      <c r="D8107" t="s">
        <v>822</v>
      </c>
      <c r="E8107" t="s">
        <v>823</v>
      </c>
      <c r="F8107" t="s">
        <v>912</v>
      </c>
      <c r="G8107" t="s">
        <v>913</v>
      </c>
      <c r="H8107" t="s">
        <v>1040</v>
      </c>
      <c r="I8107">
        <v>392</v>
      </c>
      <c r="J8107" t="s">
        <v>1041</v>
      </c>
      <c r="K8107" t="s">
        <v>828</v>
      </c>
      <c r="L8107" t="s">
        <v>603</v>
      </c>
      <c r="M8107" t="s">
        <v>829</v>
      </c>
      <c r="N8107" t="s">
        <v>829</v>
      </c>
      <c r="O8107" t="s">
        <v>829</v>
      </c>
      <c r="P8107">
        <v>0</v>
      </c>
      <c r="Q8107">
        <v>0</v>
      </c>
      <c r="R8107">
        <v>0</v>
      </c>
      <c r="S8107">
        <v>0</v>
      </c>
      <c r="T8107">
        <v>0</v>
      </c>
      <c r="U8107">
        <v>0</v>
      </c>
      <c r="V8107">
        <v>0</v>
      </c>
    </row>
    <row r="8108" spans="1:22" x14ac:dyDescent="0.3">
      <c r="A8108">
        <v>202223</v>
      </c>
      <c r="B8108" t="s">
        <v>820</v>
      </c>
      <c r="C8108" t="s">
        <v>821</v>
      </c>
      <c r="D8108" t="s">
        <v>822</v>
      </c>
      <c r="E8108" t="s">
        <v>823</v>
      </c>
      <c r="F8108" t="s">
        <v>912</v>
      </c>
      <c r="G8108" t="s">
        <v>913</v>
      </c>
      <c r="H8108" t="s">
        <v>1040</v>
      </c>
      <c r="I8108">
        <v>392</v>
      </c>
      <c r="J8108" t="s">
        <v>1041</v>
      </c>
      <c r="K8108" t="s">
        <v>828</v>
      </c>
      <c r="L8108" t="s">
        <v>603</v>
      </c>
      <c r="M8108" t="s">
        <v>829</v>
      </c>
      <c r="N8108" t="s">
        <v>829</v>
      </c>
      <c r="O8108" t="s">
        <v>829</v>
      </c>
      <c r="P8108">
        <v>0</v>
      </c>
      <c r="Q8108">
        <v>0</v>
      </c>
      <c r="R8108">
        <v>0</v>
      </c>
      <c r="S8108">
        <v>0</v>
      </c>
      <c r="T8108">
        <v>0</v>
      </c>
      <c r="U8108">
        <v>0</v>
      </c>
      <c r="V8108">
        <v>0</v>
      </c>
    </row>
    <row r="8109" spans="1:22" x14ac:dyDescent="0.3">
      <c r="A8109">
        <v>202324</v>
      </c>
      <c r="B8109" t="s">
        <v>820</v>
      </c>
      <c r="C8109" t="s">
        <v>821</v>
      </c>
      <c r="D8109" t="s">
        <v>822</v>
      </c>
      <c r="E8109" t="s">
        <v>823</v>
      </c>
      <c r="F8109" t="s">
        <v>912</v>
      </c>
      <c r="G8109" t="s">
        <v>913</v>
      </c>
      <c r="H8109" t="s">
        <v>1040</v>
      </c>
      <c r="I8109">
        <v>392</v>
      </c>
      <c r="J8109" t="s">
        <v>1041</v>
      </c>
      <c r="K8109" t="s">
        <v>828</v>
      </c>
      <c r="L8109" t="s">
        <v>603</v>
      </c>
      <c r="M8109" t="s">
        <v>829</v>
      </c>
      <c r="N8109" t="s">
        <v>829</v>
      </c>
      <c r="O8109" t="s">
        <v>829</v>
      </c>
      <c r="P8109">
        <v>0</v>
      </c>
      <c r="Q8109">
        <v>0</v>
      </c>
      <c r="R8109">
        <v>0</v>
      </c>
      <c r="S8109">
        <v>0</v>
      </c>
      <c r="T8109">
        <v>0</v>
      </c>
      <c r="U8109">
        <v>0</v>
      </c>
      <c r="V8109">
        <v>0</v>
      </c>
    </row>
    <row r="8110" spans="1:22" x14ac:dyDescent="0.3">
      <c r="A8110">
        <v>202122</v>
      </c>
      <c r="B8110" t="s">
        <v>820</v>
      </c>
      <c r="C8110" t="s">
        <v>821</v>
      </c>
      <c r="D8110" t="s">
        <v>822</v>
      </c>
      <c r="E8110" t="s">
        <v>823</v>
      </c>
      <c r="F8110" t="s">
        <v>912</v>
      </c>
      <c r="G8110" t="s">
        <v>913</v>
      </c>
      <c r="H8110" t="s">
        <v>1040</v>
      </c>
      <c r="I8110">
        <v>392</v>
      </c>
      <c r="J8110" t="s">
        <v>1041</v>
      </c>
      <c r="K8110" t="s">
        <v>828</v>
      </c>
      <c r="L8110" t="s">
        <v>606</v>
      </c>
      <c r="M8110">
        <v>0</v>
      </c>
      <c r="N8110">
        <v>0</v>
      </c>
      <c r="O8110">
        <v>0</v>
      </c>
      <c r="P8110">
        <v>0</v>
      </c>
      <c r="Q8110">
        <v>0</v>
      </c>
      <c r="R8110">
        <v>0</v>
      </c>
      <c r="S8110">
        <v>0</v>
      </c>
      <c r="T8110">
        <v>0</v>
      </c>
      <c r="U8110">
        <v>0</v>
      </c>
      <c r="V8110">
        <v>0</v>
      </c>
    </row>
    <row r="8111" spans="1:22" x14ac:dyDescent="0.3">
      <c r="A8111">
        <v>202223</v>
      </c>
      <c r="B8111" t="s">
        <v>820</v>
      </c>
      <c r="C8111" t="s">
        <v>821</v>
      </c>
      <c r="D8111" t="s">
        <v>822</v>
      </c>
      <c r="E8111" t="s">
        <v>823</v>
      </c>
      <c r="F8111" t="s">
        <v>912</v>
      </c>
      <c r="G8111" t="s">
        <v>913</v>
      </c>
      <c r="H8111" t="s">
        <v>1040</v>
      </c>
      <c r="I8111">
        <v>392</v>
      </c>
      <c r="J8111" t="s">
        <v>1041</v>
      </c>
      <c r="K8111" t="s">
        <v>828</v>
      </c>
      <c r="L8111" t="s">
        <v>606</v>
      </c>
      <c r="M8111">
        <v>0</v>
      </c>
      <c r="N8111">
        <v>0</v>
      </c>
      <c r="O8111">
        <v>0</v>
      </c>
      <c r="P8111">
        <v>0</v>
      </c>
      <c r="Q8111">
        <v>0</v>
      </c>
      <c r="R8111">
        <v>0</v>
      </c>
      <c r="S8111">
        <v>0</v>
      </c>
      <c r="T8111">
        <v>0</v>
      </c>
      <c r="U8111">
        <v>0</v>
      </c>
      <c r="V8111">
        <v>0</v>
      </c>
    </row>
    <row r="8112" spans="1:22" x14ac:dyDescent="0.3">
      <c r="A8112">
        <v>202324</v>
      </c>
      <c r="B8112" t="s">
        <v>820</v>
      </c>
      <c r="C8112" t="s">
        <v>821</v>
      </c>
      <c r="D8112" t="s">
        <v>822</v>
      </c>
      <c r="E8112" t="s">
        <v>823</v>
      </c>
      <c r="F8112" t="s">
        <v>912</v>
      </c>
      <c r="G8112" t="s">
        <v>913</v>
      </c>
      <c r="H8112" t="s">
        <v>1040</v>
      </c>
      <c r="I8112">
        <v>392</v>
      </c>
      <c r="J8112" t="s">
        <v>1041</v>
      </c>
      <c r="K8112" t="s">
        <v>828</v>
      </c>
      <c r="L8112" t="s">
        <v>606</v>
      </c>
      <c r="M8112">
        <v>0</v>
      </c>
      <c r="N8112">
        <v>0</v>
      </c>
      <c r="O8112">
        <v>0</v>
      </c>
      <c r="P8112">
        <v>0</v>
      </c>
      <c r="Q8112">
        <v>0</v>
      </c>
      <c r="R8112">
        <v>0</v>
      </c>
      <c r="S8112">
        <v>0</v>
      </c>
      <c r="T8112">
        <v>0</v>
      </c>
      <c r="U8112">
        <v>0</v>
      </c>
      <c r="V8112">
        <v>0</v>
      </c>
    </row>
    <row r="8113" spans="1:22" x14ac:dyDescent="0.3">
      <c r="A8113">
        <v>202122</v>
      </c>
      <c r="B8113" t="s">
        <v>820</v>
      </c>
      <c r="C8113" t="s">
        <v>821</v>
      </c>
      <c r="D8113" t="s">
        <v>822</v>
      </c>
      <c r="E8113" t="s">
        <v>823</v>
      </c>
      <c r="F8113" t="s">
        <v>912</v>
      </c>
      <c r="G8113" t="s">
        <v>913</v>
      </c>
      <c r="H8113" t="s">
        <v>1040</v>
      </c>
      <c r="I8113">
        <v>392</v>
      </c>
      <c r="J8113" t="s">
        <v>1041</v>
      </c>
      <c r="K8113" t="s">
        <v>828</v>
      </c>
      <c r="L8113" t="s">
        <v>609</v>
      </c>
      <c r="M8113" t="s">
        <v>829</v>
      </c>
      <c r="N8113" t="s">
        <v>829</v>
      </c>
      <c r="O8113" t="s">
        <v>829</v>
      </c>
      <c r="P8113" t="s">
        <v>829</v>
      </c>
      <c r="Q8113">
        <v>0</v>
      </c>
      <c r="R8113" t="s">
        <v>829</v>
      </c>
      <c r="S8113">
        <v>0</v>
      </c>
      <c r="T8113">
        <v>0</v>
      </c>
      <c r="U8113">
        <v>0</v>
      </c>
      <c r="V8113">
        <v>0</v>
      </c>
    </row>
    <row r="8114" spans="1:22" x14ac:dyDescent="0.3">
      <c r="A8114">
        <v>202223</v>
      </c>
      <c r="B8114" t="s">
        <v>820</v>
      </c>
      <c r="C8114" t="s">
        <v>821</v>
      </c>
      <c r="D8114" t="s">
        <v>822</v>
      </c>
      <c r="E8114" t="s">
        <v>823</v>
      </c>
      <c r="F8114" t="s">
        <v>912</v>
      </c>
      <c r="G8114" t="s">
        <v>913</v>
      </c>
      <c r="H8114" t="s">
        <v>1040</v>
      </c>
      <c r="I8114">
        <v>392</v>
      </c>
      <c r="J8114" t="s">
        <v>1041</v>
      </c>
      <c r="K8114" t="s">
        <v>828</v>
      </c>
      <c r="L8114" t="s">
        <v>609</v>
      </c>
      <c r="M8114" t="s">
        <v>829</v>
      </c>
      <c r="N8114" t="s">
        <v>829</v>
      </c>
      <c r="O8114" t="s">
        <v>829</v>
      </c>
      <c r="P8114" t="s">
        <v>829</v>
      </c>
      <c r="Q8114">
        <v>0</v>
      </c>
      <c r="R8114" t="s">
        <v>829</v>
      </c>
      <c r="S8114">
        <v>0</v>
      </c>
      <c r="T8114">
        <v>0</v>
      </c>
      <c r="U8114">
        <v>0</v>
      </c>
      <c r="V8114">
        <v>0</v>
      </c>
    </row>
    <row r="8115" spans="1:22" x14ac:dyDescent="0.3">
      <c r="A8115">
        <v>202122</v>
      </c>
      <c r="B8115" t="s">
        <v>820</v>
      </c>
      <c r="C8115" t="s">
        <v>821</v>
      </c>
      <c r="D8115" t="s">
        <v>822</v>
      </c>
      <c r="E8115" t="s">
        <v>823</v>
      </c>
      <c r="F8115" t="s">
        <v>912</v>
      </c>
      <c r="G8115" t="s">
        <v>913</v>
      </c>
      <c r="H8115" t="s">
        <v>1040</v>
      </c>
      <c r="I8115">
        <v>392</v>
      </c>
      <c r="J8115" t="s">
        <v>1041</v>
      </c>
      <c r="K8115" t="s">
        <v>828</v>
      </c>
      <c r="L8115" t="s">
        <v>830</v>
      </c>
      <c r="M8115">
        <v>0</v>
      </c>
      <c r="N8115">
        <v>0</v>
      </c>
      <c r="O8115">
        <v>0</v>
      </c>
      <c r="P8115">
        <v>104252</v>
      </c>
      <c r="Q8115">
        <v>0</v>
      </c>
      <c r="R8115">
        <v>0</v>
      </c>
      <c r="S8115">
        <v>104252</v>
      </c>
      <c r="T8115">
        <v>0</v>
      </c>
      <c r="U8115">
        <v>104252</v>
      </c>
      <c r="V8115">
        <v>2</v>
      </c>
    </row>
    <row r="8116" spans="1:22" x14ac:dyDescent="0.3">
      <c r="A8116">
        <v>202223</v>
      </c>
      <c r="B8116" t="s">
        <v>820</v>
      </c>
      <c r="C8116" t="s">
        <v>821</v>
      </c>
      <c r="D8116" t="s">
        <v>822</v>
      </c>
      <c r="E8116" t="s">
        <v>823</v>
      </c>
      <c r="F8116" t="s">
        <v>912</v>
      </c>
      <c r="G8116" t="s">
        <v>913</v>
      </c>
      <c r="H8116" t="s">
        <v>1040</v>
      </c>
      <c r="I8116">
        <v>392</v>
      </c>
      <c r="J8116" t="s">
        <v>1041</v>
      </c>
      <c r="K8116" t="s">
        <v>828</v>
      </c>
      <c r="L8116" t="s">
        <v>830</v>
      </c>
      <c r="M8116">
        <v>0</v>
      </c>
      <c r="N8116">
        <v>0</v>
      </c>
      <c r="O8116">
        <v>0</v>
      </c>
      <c r="P8116">
        <v>144293</v>
      </c>
      <c r="Q8116">
        <v>0</v>
      </c>
      <c r="R8116">
        <v>0</v>
      </c>
      <c r="S8116">
        <v>144293</v>
      </c>
      <c r="T8116">
        <v>0</v>
      </c>
      <c r="U8116">
        <v>144293</v>
      </c>
      <c r="V8116">
        <v>3</v>
      </c>
    </row>
    <row r="8117" spans="1:22" x14ac:dyDescent="0.3">
      <c r="A8117">
        <v>202324</v>
      </c>
      <c r="B8117" t="s">
        <v>820</v>
      </c>
      <c r="C8117" t="s">
        <v>821</v>
      </c>
      <c r="D8117" t="s">
        <v>822</v>
      </c>
      <c r="E8117" t="s">
        <v>823</v>
      </c>
      <c r="F8117" t="s">
        <v>912</v>
      </c>
      <c r="G8117" t="s">
        <v>913</v>
      </c>
      <c r="H8117" t="s">
        <v>1040</v>
      </c>
      <c r="I8117">
        <v>392</v>
      </c>
      <c r="J8117" t="s">
        <v>1041</v>
      </c>
      <c r="K8117" t="s">
        <v>828</v>
      </c>
      <c r="L8117" t="s">
        <v>830</v>
      </c>
      <c r="M8117">
        <v>0</v>
      </c>
      <c r="N8117">
        <v>0</v>
      </c>
      <c r="O8117">
        <v>0</v>
      </c>
      <c r="P8117">
        <v>182764</v>
      </c>
      <c r="Q8117">
        <v>0</v>
      </c>
      <c r="R8117">
        <v>0</v>
      </c>
      <c r="S8117">
        <v>182764</v>
      </c>
      <c r="T8117">
        <v>0</v>
      </c>
      <c r="U8117">
        <v>182764</v>
      </c>
      <c r="V8117">
        <v>4</v>
      </c>
    </row>
    <row r="8118" spans="1:22" x14ac:dyDescent="0.3">
      <c r="A8118">
        <v>202122</v>
      </c>
      <c r="B8118" t="s">
        <v>820</v>
      </c>
      <c r="C8118" t="s">
        <v>821</v>
      </c>
      <c r="D8118" t="s">
        <v>822</v>
      </c>
      <c r="E8118" t="s">
        <v>823</v>
      </c>
      <c r="F8118" t="s">
        <v>912</v>
      </c>
      <c r="G8118" t="s">
        <v>913</v>
      </c>
      <c r="H8118" t="s">
        <v>1040</v>
      </c>
      <c r="I8118">
        <v>392</v>
      </c>
      <c r="J8118" t="s">
        <v>1041</v>
      </c>
      <c r="K8118" t="s">
        <v>828</v>
      </c>
      <c r="L8118" t="s">
        <v>537</v>
      </c>
      <c r="M8118">
        <v>0</v>
      </c>
      <c r="N8118">
        <v>202874</v>
      </c>
      <c r="O8118">
        <v>206019</v>
      </c>
      <c r="P8118">
        <v>29604</v>
      </c>
      <c r="Q8118">
        <v>0</v>
      </c>
      <c r="R8118">
        <v>466058</v>
      </c>
      <c r="S8118">
        <v>904555</v>
      </c>
      <c r="T8118">
        <v>0</v>
      </c>
      <c r="U8118">
        <v>904555</v>
      </c>
      <c r="V8118">
        <v>20</v>
      </c>
    </row>
    <row r="8119" spans="1:22" x14ac:dyDescent="0.3">
      <c r="A8119">
        <v>202223</v>
      </c>
      <c r="B8119" t="s">
        <v>820</v>
      </c>
      <c r="C8119" t="s">
        <v>821</v>
      </c>
      <c r="D8119" t="s">
        <v>822</v>
      </c>
      <c r="E8119" t="s">
        <v>823</v>
      </c>
      <c r="F8119" t="s">
        <v>912</v>
      </c>
      <c r="G8119" t="s">
        <v>913</v>
      </c>
      <c r="H8119" t="s">
        <v>1040</v>
      </c>
      <c r="I8119">
        <v>392</v>
      </c>
      <c r="J8119" t="s">
        <v>1041</v>
      </c>
      <c r="K8119" t="s">
        <v>828</v>
      </c>
      <c r="L8119" t="s">
        <v>537</v>
      </c>
      <c r="M8119">
        <v>0</v>
      </c>
      <c r="N8119">
        <v>353174</v>
      </c>
      <c r="O8119">
        <v>271641</v>
      </c>
      <c r="P8119">
        <v>30000</v>
      </c>
      <c r="Q8119">
        <v>0</v>
      </c>
      <c r="R8119">
        <v>639290</v>
      </c>
      <c r="S8119">
        <v>1294105</v>
      </c>
      <c r="T8119">
        <v>0</v>
      </c>
      <c r="U8119">
        <v>1294105</v>
      </c>
      <c r="V8119">
        <v>28</v>
      </c>
    </row>
    <row r="8120" spans="1:22" x14ac:dyDescent="0.3">
      <c r="A8120">
        <v>202324</v>
      </c>
      <c r="B8120" t="s">
        <v>820</v>
      </c>
      <c r="C8120" t="s">
        <v>821</v>
      </c>
      <c r="D8120" t="s">
        <v>822</v>
      </c>
      <c r="E8120" t="s">
        <v>823</v>
      </c>
      <c r="F8120" t="s">
        <v>912</v>
      </c>
      <c r="G8120" t="s">
        <v>913</v>
      </c>
      <c r="H8120" t="s">
        <v>1040</v>
      </c>
      <c r="I8120">
        <v>392</v>
      </c>
      <c r="J8120" t="s">
        <v>1041</v>
      </c>
      <c r="K8120" t="s">
        <v>828</v>
      </c>
      <c r="L8120" t="s">
        <v>537</v>
      </c>
      <c r="M8120">
        <v>0</v>
      </c>
      <c r="N8120">
        <v>446401</v>
      </c>
      <c r="O8120">
        <v>322433</v>
      </c>
      <c r="P8120">
        <v>48961</v>
      </c>
      <c r="Q8120">
        <v>0</v>
      </c>
      <c r="R8120">
        <v>759657</v>
      </c>
      <c r="S8120">
        <v>1577452</v>
      </c>
      <c r="T8120">
        <v>0</v>
      </c>
      <c r="U8120">
        <v>1577452</v>
      </c>
      <c r="V8120">
        <v>35</v>
      </c>
    </row>
    <row r="8121" spans="1:22" x14ac:dyDescent="0.3">
      <c r="A8121">
        <v>202122</v>
      </c>
      <c r="B8121" t="s">
        <v>820</v>
      </c>
      <c r="C8121" t="s">
        <v>821</v>
      </c>
      <c r="D8121" t="s">
        <v>822</v>
      </c>
      <c r="E8121" t="s">
        <v>823</v>
      </c>
      <c r="F8121" t="s">
        <v>912</v>
      </c>
      <c r="G8121" t="s">
        <v>913</v>
      </c>
      <c r="H8121" t="s">
        <v>1040</v>
      </c>
      <c r="I8121">
        <v>392</v>
      </c>
      <c r="J8121" t="s">
        <v>1041</v>
      </c>
      <c r="K8121" t="s">
        <v>828</v>
      </c>
      <c r="L8121" t="s">
        <v>572</v>
      </c>
      <c r="M8121">
        <v>78651</v>
      </c>
      <c r="N8121">
        <v>451645</v>
      </c>
      <c r="O8121">
        <v>299168</v>
      </c>
      <c r="P8121">
        <v>4050705</v>
      </c>
      <c r="Q8121">
        <v>0</v>
      </c>
      <c r="R8121">
        <v>0</v>
      </c>
      <c r="S8121">
        <v>4880169</v>
      </c>
      <c r="T8121">
        <v>151719</v>
      </c>
      <c r="U8121">
        <v>4728450</v>
      </c>
      <c r="V8121">
        <v>103</v>
      </c>
    </row>
    <row r="8122" spans="1:22" x14ac:dyDescent="0.3">
      <c r="A8122">
        <v>202223</v>
      </c>
      <c r="B8122" t="s">
        <v>820</v>
      </c>
      <c r="C8122" t="s">
        <v>821</v>
      </c>
      <c r="D8122" t="s">
        <v>822</v>
      </c>
      <c r="E8122" t="s">
        <v>823</v>
      </c>
      <c r="F8122" t="s">
        <v>912</v>
      </c>
      <c r="G8122" t="s">
        <v>913</v>
      </c>
      <c r="H8122" t="s">
        <v>1040</v>
      </c>
      <c r="I8122">
        <v>392</v>
      </c>
      <c r="J8122" t="s">
        <v>1041</v>
      </c>
      <c r="K8122" t="s">
        <v>828</v>
      </c>
      <c r="L8122" t="s">
        <v>572</v>
      </c>
      <c r="M8122">
        <v>84362</v>
      </c>
      <c r="N8122">
        <v>339965</v>
      </c>
      <c r="O8122">
        <v>230743</v>
      </c>
      <c r="P8122">
        <v>4550950</v>
      </c>
      <c r="Q8122">
        <v>0</v>
      </c>
      <c r="R8122">
        <v>0</v>
      </c>
      <c r="S8122">
        <v>5206020</v>
      </c>
      <c r="T8122">
        <v>89226</v>
      </c>
      <c r="U8122">
        <v>5116794</v>
      </c>
      <c r="V8122">
        <v>112</v>
      </c>
    </row>
    <row r="8123" spans="1:22" x14ac:dyDescent="0.3">
      <c r="A8123">
        <v>202324</v>
      </c>
      <c r="B8123" t="s">
        <v>820</v>
      </c>
      <c r="C8123" t="s">
        <v>821</v>
      </c>
      <c r="D8123" t="s">
        <v>822</v>
      </c>
      <c r="E8123" t="s">
        <v>823</v>
      </c>
      <c r="F8123" t="s">
        <v>912</v>
      </c>
      <c r="G8123" t="s">
        <v>913</v>
      </c>
      <c r="H8123" t="s">
        <v>1040</v>
      </c>
      <c r="I8123">
        <v>392</v>
      </c>
      <c r="J8123" t="s">
        <v>1041</v>
      </c>
      <c r="K8123" t="s">
        <v>828</v>
      </c>
      <c r="L8123" t="s">
        <v>572</v>
      </c>
      <c r="M8123">
        <v>0</v>
      </c>
      <c r="N8123">
        <v>295591</v>
      </c>
      <c r="O8123">
        <v>205014</v>
      </c>
      <c r="P8123">
        <v>4290425</v>
      </c>
      <c r="Q8123">
        <v>0</v>
      </c>
      <c r="R8123">
        <v>0</v>
      </c>
      <c r="S8123">
        <v>4791030</v>
      </c>
      <c r="T8123">
        <v>72324</v>
      </c>
      <c r="U8123">
        <v>4718706</v>
      </c>
      <c r="V8123">
        <v>104</v>
      </c>
    </row>
    <row r="8124" spans="1:22" x14ac:dyDescent="0.3">
      <c r="A8124">
        <v>202122</v>
      </c>
      <c r="B8124" t="s">
        <v>820</v>
      </c>
      <c r="C8124" t="s">
        <v>821</v>
      </c>
      <c r="D8124" t="s">
        <v>822</v>
      </c>
      <c r="E8124" t="s">
        <v>823</v>
      </c>
      <c r="F8124" t="s">
        <v>912</v>
      </c>
      <c r="G8124" t="s">
        <v>913</v>
      </c>
      <c r="H8124" t="s">
        <v>1040</v>
      </c>
      <c r="I8124">
        <v>392</v>
      </c>
      <c r="J8124" t="s">
        <v>1041</v>
      </c>
      <c r="K8124" t="s">
        <v>828</v>
      </c>
      <c r="L8124" t="s">
        <v>539</v>
      </c>
      <c r="M8124">
        <v>0</v>
      </c>
      <c r="N8124">
        <v>0</v>
      </c>
      <c r="O8124">
        <v>0</v>
      </c>
      <c r="P8124" t="s">
        <v>829</v>
      </c>
      <c r="Q8124" t="s">
        <v>829</v>
      </c>
      <c r="R8124" t="s">
        <v>829</v>
      </c>
      <c r="S8124">
        <v>0</v>
      </c>
      <c r="T8124">
        <v>0</v>
      </c>
      <c r="U8124">
        <v>0</v>
      </c>
      <c r="V8124">
        <v>0</v>
      </c>
    </row>
    <row r="8125" spans="1:22" x14ac:dyDescent="0.3">
      <c r="A8125">
        <v>202223</v>
      </c>
      <c r="B8125" t="s">
        <v>820</v>
      </c>
      <c r="C8125" t="s">
        <v>821</v>
      </c>
      <c r="D8125" t="s">
        <v>822</v>
      </c>
      <c r="E8125" t="s">
        <v>823</v>
      </c>
      <c r="F8125" t="s">
        <v>912</v>
      </c>
      <c r="G8125" t="s">
        <v>913</v>
      </c>
      <c r="H8125" t="s">
        <v>1040</v>
      </c>
      <c r="I8125">
        <v>392</v>
      </c>
      <c r="J8125" t="s">
        <v>1041</v>
      </c>
      <c r="K8125" t="s">
        <v>828</v>
      </c>
      <c r="L8125" t="s">
        <v>539</v>
      </c>
      <c r="M8125">
        <v>0</v>
      </c>
      <c r="N8125">
        <v>0</v>
      </c>
      <c r="O8125">
        <v>0</v>
      </c>
      <c r="P8125" t="s">
        <v>829</v>
      </c>
      <c r="Q8125" t="s">
        <v>829</v>
      </c>
      <c r="R8125" t="s">
        <v>829</v>
      </c>
      <c r="S8125">
        <v>0</v>
      </c>
      <c r="T8125">
        <v>0</v>
      </c>
      <c r="U8125">
        <v>0</v>
      </c>
      <c r="V8125">
        <v>0</v>
      </c>
    </row>
    <row r="8126" spans="1:22" x14ac:dyDescent="0.3">
      <c r="A8126">
        <v>202324</v>
      </c>
      <c r="B8126" t="s">
        <v>820</v>
      </c>
      <c r="C8126" t="s">
        <v>821</v>
      </c>
      <c r="D8126" t="s">
        <v>822</v>
      </c>
      <c r="E8126" t="s">
        <v>823</v>
      </c>
      <c r="F8126" t="s">
        <v>912</v>
      </c>
      <c r="G8126" t="s">
        <v>913</v>
      </c>
      <c r="H8126" t="s">
        <v>1040</v>
      </c>
      <c r="I8126">
        <v>392</v>
      </c>
      <c r="J8126" t="s">
        <v>1041</v>
      </c>
      <c r="K8126" t="s">
        <v>828</v>
      </c>
      <c r="L8126" t="s">
        <v>539</v>
      </c>
      <c r="M8126">
        <v>0</v>
      </c>
      <c r="N8126">
        <v>0</v>
      </c>
      <c r="O8126">
        <v>0</v>
      </c>
      <c r="P8126" t="s">
        <v>829</v>
      </c>
      <c r="Q8126" t="s">
        <v>829</v>
      </c>
      <c r="R8126" t="s">
        <v>829</v>
      </c>
      <c r="S8126">
        <v>0</v>
      </c>
      <c r="T8126">
        <v>0</v>
      </c>
      <c r="U8126">
        <v>0</v>
      </c>
      <c r="V8126">
        <v>0</v>
      </c>
    </row>
    <row r="8127" spans="1:22" x14ac:dyDescent="0.3">
      <c r="A8127">
        <v>202122</v>
      </c>
      <c r="B8127" t="s">
        <v>820</v>
      </c>
      <c r="C8127" t="s">
        <v>821</v>
      </c>
      <c r="D8127" t="s">
        <v>822</v>
      </c>
      <c r="E8127" t="s">
        <v>823</v>
      </c>
      <c r="F8127" t="s">
        <v>912</v>
      </c>
      <c r="G8127" t="s">
        <v>913</v>
      </c>
      <c r="H8127" t="s">
        <v>1040</v>
      </c>
      <c r="I8127">
        <v>392</v>
      </c>
      <c r="J8127" t="s">
        <v>1041</v>
      </c>
      <c r="K8127" t="s">
        <v>828</v>
      </c>
      <c r="L8127" t="s">
        <v>541</v>
      </c>
      <c r="M8127">
        <v>221665</v>
      </c>
      <c r="N8127">
        <v>1508261</v>
      </c>
      <c r="O8127">
        <v>613521</v>
      </c>
      <c r="P8127">
        <v>418815</v>
      </c>
      <c r="Q8127">
        <v>359109</v>
      </c>
      <c r="R8127">
        <v>21194</v>
      </c>
      <c r="S8127">
        <v>3142565</v>
      </c>
      <c r="T8127">
        <v>30000</v>
      </c>
      <c r="U8127">
        <v>3112565</v>
      </c>
      <c r="V8127">
        <v>68</v>
      </c>
    </row>
    <row r="8128" spans="1:22" x14ac:dyDescent="0.3">
      <c r="A8128">
        <v>202223</v>
      </c>
      <c r="B8128" t="s">
        <v>820</v>
      </c>
      <c r="C8128" t="s">
        <v>821</v>
      </c>
      <c r="D8128" t="s">
        <v>822</v>
      </c>
      <c r="E8128" t="s">
        <v>823</v>
      </c>
      <c r="F8128" t="s">
        <v>912</v>
      </c>
      <c r="G8128" t="s">
        <v>913</v>
      </c>
      <c r="H8128" t="s">
        <v>1040</v>
      </c>
      <c r="I8128">
        <v>392</v>
      </c>
      <c r="J8128" t="s">
        <v>1041</v>
      </c>
      <c r="K8128" t="s">
        <v>828</v>
      </c>
      <c r="L8128" t="s">
        <v>541</v>
      </c>
      <c r="M8128">
        <v>251976</v>
      </c>
      <c r="N8128">
        <v>1427468</v>
      </c>
      <c r="O8128">
        <v>579281</v>
      </c>
      <c r="P8128">
        <v>353669</v>
      </c>
      <c r="Q8128">
        <v>468614</v>
      </c>
      <c r="R8128">
        <v>65829</v>
      </c>
      <c r="S8128">
        <v>3146837</v>
      </c>
      <c r="T8128">
        <v>0</v>
      </c>
      <c r="U8128">
        <v>3146837</v>
      </c>
      <c r="V8128">
        <v>69</v>
      </c>
    </row>
    <row r="8129" spans="1:22" x14ac:dyDescent="0.3">
      <c r="A8129">
        <v>202324</v>
      </c>
      <c r="B8129" t="s">
        <v>820</v>
      </c>
      <c r="C8129" t="s">
        <v>821</v>
      </c>
      <c r="D8129" t="s">
        <v>822</v>
      </c>
      <c r="E8129" t="s">
        <v>823</v>
      </c>
      <c r="F8129" t="s">
        <v>912</v>
      </c>
      <c r="G8129" t="s">
        <v>913</v>
      </c>
      <c r="H8129" t="s">
        <v>1040</v>
      </c>
      <c r="I8129">
        <v>392</v>
      </c>
      <c r="J8129" t="s">
        <v>1041</v>
      </c>
      <c r="K8129" t="s">
        <v>828</v>
      </c>
      <c r="L8129" t="s">
        <v>541</v>
      </c>
      <c r="M8129">
        <v>250521</v>
      </c>
      <c r="N8129">
        <v>1329863</v>
      </c>
      <c r="O8129">
        <v>453439</v>
      </c>
      <c r="P8129">
        <v>327426</v>
      </c>
      <c r="Q8129">
        <v>1150520</v>
      </c>
      <c r="R8129">
        <v>67442</v>
      </c>
      <c r="S8129">
        <v>3579211</v>
      </c>
      <c r="T8129">
        <v>0</v>
      </c>
      <c r="U8129">
        <v>3579211</v>
      </c>
      <c r="V8129">
        <v>79</v>
      </c>
    </row>
    <row r="8130" spans="1:22" x14ac:dyDescent="0.3">
      <c r="A8130">
        <v>202122</v>
      </c>
      <c r="B8130" t="s">
        <v>820</v>
      </c>
      <c r="C8130" t="s">
        <v>821</v>
      </c>
      <c r="D8130" t="s">
        <v>822</v>
      </c>
      <c r="E8130" t="s">
        <v>823</v>
      </c>
      <c r="F8130" t="s">
        <v>912</v>
      </c>
      <c r="G8130" t="s">
        <v>913</v>
      </c>
      <c r="H8130" t="s">
        <v>1040</v>
      </c>
      <c r="I8130">
        <v>392</v>
      </c>
      <c r="J8130" t="s">
        <v>1041</v>
      </c>
      <c r="K8130" t="s">
        <v>828</v>
      </c>
      <c r="L8130" t="s">
        <v>831</v>
      </c>
      <c r="M8130" t="s">
        <v>829</v>
      </c>
      <c r="N8130" t="s">
        <v>829</v>
      </c>
      <c r="O8130" t="s">
        <v>829</v>
      </c>
      <c r="P8130">
        <v>0</v>
      </c>
      <c r="Q8130">
        <v>0</v>
      </c>
      <c r="R8130" t="s">
        <v>829</v>
      </c>
      <c r="S8130">
        <v>0</v>
      </c>
      <c r="T8130">
        <v>0</v>
      </c>
      <c r="U8130">
        <v>0</v>
      </c>
      <c r="V8130">
        <v>0</v>
      </c>
    </row>
    <row r="8131" spans="1:22" x14ac:dyDescent="0.3">
      <c r="A8131">
        <v>202223</v>
      </c>
      <c r="B8131" t="s">
        <v>820</v>
      </c>
      <c r="C8131" t="s">
        <v>821</v>
      </c>
      <c r="D8131" t="s">
        <v>822</v>
      </c>
      <c r="E8131" t="s">
        <v>823</v>
      </c>
      <c r="F8131" t="s">
        <v>912</v>
      </c>
      <c r="G8131" t="s">
        <v>913</v>
      </c>
      <c r="H8131" t="s">
        <v>1040</v>
      </c>
      <c r="I8131">
        <v>392</v>
      </c>
      <c r="J8131" t="s">
        <v>1041</v>
      </c>
      <c r="K8131" t="s">
        <v>828</v>
      </c>
      <c r="L8131" t="s">
        <v>831</v>
      </c>
      <c r="M8131" t="s">
        <v>829</v>
      </c>
      <c r="N8131" t="s">
        <v>829</v>
      </c>
      <c r="O8131" t="s">
        <v>829</v>
      </c>
      <c r="P8131">
        <v>0</v>
      </c>
      <c r="Q8131">
        <v>0</v>
      </c>
      <c r="R8131" t="s">
        <v>829</v>
      </c>
      <c r="S8131">
        <v>0</v>
      </c>
      <c r="T8131">
        <v>0</v>
      </c>
      <c r="U8131">
        <v>0</v>
      </c>
      <c r="V8131">
        <v>0</v>
      </c>
    </row>
    <row r="8132" spans="1:22" x14ac:dyDescent="0.3">
      <c r="A8132">
        <v>202324</v>
      </c>
      <c r="B8132" t="s">
        <v>820</v>
      </c>
      <c r="C8132" t="s">
        <v>821</v>
      </c>
      <c r="D8132" t="s">
        <v>822</v>
      </c>
      <c r="E8132" t="s">
        <v>823</v>
      </c>
      <c r="F8132" t="s">
        <v>912</v>
      </c>
      <c r="G8132" t="s">
        <v>913</v>
      </c>
      <c r="H8132" t="s">
        <v>1040</v>
      </c>
      <c r="I8132">
        <v>392</v>
      </c>
      <c r="J8132" t="s">
        <v>1041</v>
      </c>
      <c r="K8132" t="s">
        <v>828</v>
      </c>
      <c r="L8132" t="s">
        <v>831</v>
      </c>
      <c r="M8132" t="s">
        <v>829</v>
      </c>
      <c r="N8132" t="s">
        <v>829</v>
      </c>
      <c r="O8132" t="s">
        <v>829</v>
      </c>
      <c r="P8132">
        <v>0</v>
      </c>
      <c r="Q8132">
        <v>0</v>
      </c>
      <c r="R8132" t="s">
        <v>829</v>
      </c>
      <c r="S8132">
        <v>0</v>
      </c>
      <c r="T8132">
        <v>0</v>
      </c>
      <c r="U8132">
        <v>0</v>
      </c>
      <c r="V8132">
        <v>0</v>
      </c>
    </row>
    <row r="8133" spans="1:22" x14ac:dyDescent="0.3">
      <c r="A8133">
        <v>202122</v>
      </c>
      <c r="B8133" t="s">
        <v>820</v>
      </c>
      <c r="C8133" t="s">
        <v>821</v>
      </c>
      <c r="D8133" t="s">
        <v>822</v>
      </c>
      <c r="E8133" t="s">
        <v>823</v>
      </c>
      <c r="F8133" t="s">
        <v>912</v>
      </c>
      <c r="G8133" t="s">
        <v>913</v>
      </c>
      <c r="H8133" t="s">
        <v>1040</v>
      </c>
      <c r="I8133">
        <v>392</v>
      </c>
      <c r="J8133" t="s">
        <v>1041</v>
      </c>
      <c r="K8133" t="s">
        <v>828</v>
      </c>
      <c r="L8133" t="s">
        <v>832</v>
      </c>
      <c r="M8133">
        <v>0</v>
      </c>
      <c r="N8133">
        <v>0</v>
      </c>
      <c r="O8133">
        <v>0</v>
      </c>
      <c r="P8133">
        <v>0</v>
      </c>
      <c r="Q8133">
        <v>927952</v>
      </c>
      <c r="R8133">
        <v>0</v>
      </c>
      <c r="S8133">
        <v>927952</v>
      </c>
      <c r="T8133">
        <v>296126</v>
      </c>
      <c r="U8133">
        <v>631826</v>
      </c>
      <c r="V8133">
        <v>14</v>
      </c>
    </row>
    <row r="8134" spans="1:22" x14ac:dyDescent="0.3">
      <c r="A8134">
        <v>202223</v>
      </c>
      <c r="B8134" t="s">
        <v>820</v>
      </c>
      <c r="C8134" t="s">
        <v>821</v>
      </c>
      <c r="D8134" t="s">
        <v>822</v>
      </c>
      <c r="E8134" t="s">
        <v>823</v>
      </c>
      <c r="F8134" t="s">
        <v>912</v>
      </c>
      <c r="G8134" t="s">
        <v>913</v>
      </c>
      <c r="H8134" t="s">
        <v>1040</v>
      </c>
      <c r="I8134">
        <v>392</v>
      </c>
      <c r="J8134" t="s">
        <v>1041</v>
      </c>
      <c r="K8134" t="s">
        <v>828</v>
      </c>
      <c r="L8134" t="s">
        <v>832</v>
      </c>
      <c r="M8134">
        <v>0</v>
      </c>
      <c r="N8134">
        <v>0</v>
      </c>
      <c r="O8134">
        <v>0</v>
      </c>
      <c r="P8134">
        <v>0</v>
      </c>
      <c r="Q8134">
        <v>949897</v>
      </c>
      <c r="R8134">
        <v>0</v>
      </c>
      <c r="S8134">
        <v>949897</v>
      </c>
      <c r="T8134">
        <v>343920</v>
      </c>
      <c r="U8134">
        <v>605977</v>
      </c>
      <c r="V8134">
        <v>13</v>
      </c>
    </row>
    <row r="8135" spans="1:22" x14ac:dyDescent="0.3">
      <c r="A8135">
        <v>202324</v>
      </c>
      <c r="B8135" t="s">
        <v>820</v>
      </c>
      <c r="C8135" t="s">
        <v>821</v>
      </c>
      <c r="D8135" t="s">
        <v>822</v>
      </c>
      <c r="E8135" t="s">
        <v>823</v>
      </c>
      <c r="F8135" t="s">
        <v>912</v>
      </c>
      <c r="G8135" t="s">
        <v>913</v>
      </c>
      <c r="H8135" t="s">
        <v>1040</v>
      </c>
      <c r="I8135">
        <v>392</v>
      </c>
      <c r="J8135" t="s">
        <v>1041</v>
      </c>
      <c r="K8135" t="s">
        <v>828</v>
      </c>
      <c r="L8135" t="s">
        <v>832</v>
      </c>
      <c r="M8135">
        <v>0</v>
      </c>
      <c r="N8135">
        <v>0</v>
      </c>
      <c r="O8135">
        <v>0</v>
      </c>
      <c r="P8135">
        <v>0</v>
      </c>
      <c r="Q8135">
        <v>961946</v>
      </c>
      <c r="R8135">
        <v>0</v>
      </c>
      <c r="S8135">
        <v>961946</v>
      </c>
      <c r="T8135">
        <v>742479</v>
      </c>
      <c r="U8135">
        <v>219467</v>
      </c>
      <c r="V8135">
        <v>5</v>
      </c>
    </row>
    <row r="8136" spans="1:22" x14ac:dyDescent="0.3">
      <c r="A8136">
        <v>202122</v>
      </c>
      <c r="B8136" t="s">
        <v>820</v>
      </c>
      <c r="C8136" t="s">
        <v>821</v>
      </c>
      <c r="D8136" t="s">
        <v>822</v>
      </c>
      <c r="E8136" t="s">
        <v>823</v>
      </c>
      <c r="F8136" t="s">
        <v>912</v>
      </c>
      <c r="G8136" t="s">
        <v>913</v>
      </c>
      <c r="H8136" t="s">
        <v>1040</v>
      </c>
      <c r="I8136">
        <v>392</v>
      </c>
      <c r="J8136" t="s">
        <v>1041</v>
      </c>
      <c r="K8136" t="s">
        <v>828</v>
      </c>
      <c r="L8136" t="s">
        <v>544</v>
      </c>
      <c r="M8136">
        <v>2799</v>
      </c>
      <c r="N8136">
        <v>61059</v>
      </c>
      <c r="O8136">
        <v>40445</v>
      </c>
      <c r="P8136">
        <v>2546</v>
      </c>
      <c r="Q8136">
        <v>508</v>
      </c>
      <c r="R8136">
        <v>1745</v>
      </c>
      <c r="S8136">
        <v>109102</v>
      </c>
      <c r="T8136">
        <v>0</v>
      </c>
      <c r="U8136">
        <v>109102</v>
      </c>
      <c r="V8136">
        <v>2</v>
      </c>
    </row>
    <row r="8137" spans="1:22" x14ac:dyDescent="0.3">
      <c r="A8137">
        <v>202223</v>
      </c>
      <c r="B8137" t="s">
        <v>820</v>
      </c>
      <c r="C8137" t="s">
        <v>821</v>
      </c>
      <c r="D8137" t="s">
        <v>822</v>
      </c>
      <c r="E8137" t="s">
        <v>823</v>
      </c>
      <c r="F8137" t="s">
        <v>912</v>
      </c>
      <c r="G8137" t="s">
        <v>913</v>
      </c>
      <c r="H8137" t="s">
        <v>1040</v>
      </c>
      <c r="I8137">
        <v>392</v>
      </c>
      <c r="J8137" t="s">
        <v>1041</v>
      </c>
      <c r="K8137" t="s">
        <v>828</v>
      </c>
      <c r="L8137" t="s">
        <v>544</v>
      </c>
      <c r="M8137">
        <v>5412</v>
      </c>
      <c r="N8137">
        <v>56663</v>
      </c>
      <c r="O8137">
        <v>38459</v>
      </c>
      <c r="P8137">
        <v>2552</v>
      </c>
      <c r="Q8137">
        <v>477</v>
      </c>
      <c r="R8137">
        <v>5539</v>
      </c>
      <c r="S8137">
        <v>109102</v>
      </c>
      <c r="T8137">
        <v>0</v>
      </c>
      <c r="U8137">
        <v>109102</v>
      </c>
      <c r="V8137">
        <v>2</v>
      </c>
    </row>
    <row r="8138" spans="1:22" x14ac:dyDescent="0.3">
      <c r="A8138">
        <v>202324</v>
      </c>
      <c r="B8138" t="s">
        <v>820</v>
      </c>
      <c r="C8138" t="s">
        <v>821</v>
      </c>
      <c r="D8138" t="s">
        <v>822</v>
      </c>
      <c r="E8138" t="s">
        <v>823</v>
      </c>
      <c r="F8138" t="s">
        <v>912</v>
      </c>
      <c r="G8138" t="s">
        <v>913</v>
      </c>
      <c r="H8138" t="s">
        <v>1040</v>
      </c>
      <c r="I8138">
        <v>392</v>
      </c>
      <c r="J8138" t="s">
        <v>1041</v>
      </c>
      <c r="K8138" t="s">
        <v>828</v>
      </c>
      <c r="L8138" t="s">
        <v>544</v>
      </c>
      <c r="M8138">
        <v>784</v>
      </c>
      <c r="N8138">
        <v>8221</v>
      </c>
      <c r="O8138">
        <v>5652</v>
      </c>
      <c r="P8138">
        <v>761</v>
      </c>
      <c r="Q8138">
        <v>69</v>
      </c>
      <c r="R8138">
        <v>841</v>
      </c>
      <c r="S8138">
        <v>16328</v>
      </c>
      <c r="T8138">
        <v>0</v>
      </c>
      <c r="U8138">
        <v>16328</v>
      </c>
      <c r="V8138">
        <v>0</v>
      </c>
    </row>
    <row r="8139" spans="1:22" x14ac:dyDescent="0.3">
      <c r="A8139">
        <v>202122</v>
      </c>
      <c r="B8139" t="s">
        <v>820</v>
      </c>
      <c r="C8139" t="s">
        <v>821</v>
      </c>
      <c r="D8139" t="s">
        <v>822</v>
      </c>
      <c r="E8139" t="s">
        <v>823</v>
      </c>
      <c r="F8139" t="s">
        <v>912</v>
      </c>
      <c r="G8139" t="s">
        <v>913</v>
      </c>
      <c r="H8139" t="s">
        <v>1040</v>
      </c>
      <c r="I8139">
        <v>392</v>
      </c>
      <c r="J8139" t="s">
        <v>1041</v>
      </c>
      <c r="K8139" t="s">
        <v>828</v>
      </c>
      <c r="L8139" t="s">
        <v>600</v>
      </c>
      <c r="M8139" t="s">
        <v>829</v>
      </c>
      <c r="N8139" t="s">
        <v>829</v>
      </c>
      <c r="O8139" t="s">
        <v>829</v>
      </c>
      <c r="P8139">
        <v>0</v>
      </c>
      <c r="Q8139">
        <v>0</v>
      </c>
      <c r="R8139" t="s">
        <v>829</v>
      </c>
      <c r="S8139">
        <v>0</v>
      </c>
      <c r="T8139">
        <v>0</v>
      </c>
      <c r="U8139">
        <v>0</v>
      </c>
      <c r="V8139">
        <v>0</v>
      </c>
    </row>
    <row r="8140" spans="1:22" x14ac:dyDescent="0.3">
      <c r="A8140">
        <v>202223</v>
      </c>
      <c r="B8140" t="s">
        <v>820</v>
      </c>
      <c r="C8140" t="s">
        <v>821</v>
      </c>
      <c r="D8140" t="s">
        <v>822</v>
      </c>
      <c r="E8140" t="s">
        <v>823</v>
      </c>
      <c r="F8140" t="s">
        <v>912</v>
      </c>
      <c r="G8140" t="s">
        <v>913</v>
      </c>
      <c r="H8140" t="s">
        <v>1040</v>
      </c>
      <c r="I8140">
        <v>392</v>
      </c>
      <c r="J8140" t="s">
        <v>1041</v>
      </c>
      <c r="K8140" t="s">
        <v>828</v>
      </c>
      <c r="L8140" t="s">
        <v>600</v>
      </c>
      <c r="M8140" t="s">
        <v>829</v>
      </c>
      <c r="N8140" t="s">
        <v>829</v>
      </c>
      <c r="O8140" t="s">
        <v>829</v>
      </c>
      <c r="P8140">
        <v>0</v>
      </c>
      <c r="Q8140">
        <v>0</v>
      </c>
      <c r="R8140" t="s">
        <v>829</v>
      </c>
      <c r="S8140">
        <v>0</v>
      </c>
      <c r="T8140">
        <v>0</v>
      </c>
      <c r="U8140">
        <v>0</v>
      </c>
      <c r="V8140">
        <v>0</v>
      </c>
    </row>
    <row r="8141" spans="1:22" x14ac:dyDescent="0.3">
      <c r="A8141">
        <v>202324</v>
      </c>
      <c r="B8141" t="s">
        <v>820</v>
      </c>
      <c r="C8141" t="s">
        <v>821</v>
      </c>
      <c r="D8141" t="s">
        <v>822</v>
      </c>
      <c r="E8141" t="s">
        <v>823</v>
      </c>
      <c r="F8141" t="s">
        <v>912</v>
      </c>
      <c r="G8141" t="s">
        <v>913</v>
      </c>
      <c r="H8141" t="s">
        <v>1040</v>
      </c>
      <c r="I8141">
        <v>392</v>
      </c>
      <c r="J8141" t="s">
        <v>1041</v>
      </c>
      <c r="K8141" t="s">
        <v>828</v>
      </c>
      <c r="L8141" t="s">
        <v>600</v>
      </c>
      <c r="M8141" t="s">
        <v>829</v>
      </c>
      <c r="N8141" t="s">
        <v>829</v>
      </c>
      <c r="O8141" t="s">
        <v>829</v>
      </c>
      <c r="P8141">
        <v>188183</v>
      </c>
      <c r="Q8141">
        <v>0</v>
      </c>
      <c r="R8141" t="s">
        <v>829</v>
      </c>
      <c r="S8141">
        <v>188183</v>
      </c>
      <c r="T8141">
        <v>0</v>
      </c>
      <c r="U8141">
        <v>188183</v>
      </c>
      <c r="V8141">
        <v>4</v>
      </c>
    </row>
    <row r="8142" spans="1:22" x14ac:dyDescent="0.3">
      <c r="A8142">
        <v>202122</v>
      </c>
      <c r="B8142" t="s">
        <v>820</v>
      </c>
      <c r="C8142" t="s">
        <v>821</v>
      </c>
      <c r="D8142" t="s">
        <v>822</v>
      </c>
      <c r="E8142" t="s">
        <v>823</v>
      </c>
      <c r="F8142" t="s">
        <v>912</v>
      </c>
      <c r="G8142" t="s">
        <v>913</v>
      </c>
      <c r="H8142" t="s">
        <v>1040</v>
      </c>
      <c r="I8142">
        <v>392</v>
      </c>
      <c r="J8142" t="s">
        <v>1041</v>
      </c>
      <c r="K8142" t="s">
        <v>828</v>
      </c>
      <c r="L8142" t="s">
        <v>247</v>
      </c>
      <c r="M8142">
        <v>0</v>
      </c>
      <c r="N8142">
        <v>0</v>
      </c>
      <c r="O8142">
        <v>0</v>
      </c>
      <c r="P8142">
        <v>100000</v>
      </c>
      <c r="Q8142">
        <v>0</v>
      </c>
      <c r="R8142">
        <v>0</v>
      </c>
      <c r="S8142">
        <v>100000</v>
      </c>
      <c r="T8142">
        <v>0</v>
      </c>
      <c r="U8142">
        <v>100000</v>
      </c>
      <c r="V8142">
        <v>3</v>
      </c>
    </row>
    <row r="8143" spans="1:22" x14ac:dyDescent="0.3">
      <c r="A8143">
        <v>202223</v>
      </c>
      <c r="B8143" t="s">
        <v>820</v>
      </c>
      <c r="C8143" t="s">
        <v>821</v>
      </c>
      <c r="D8143" t="s">
        <v>822</v>
      </c>
      <c r="E8143" t="s">
        <v>823</v>
      </c>
      <c r="F8143" t="s">
        <v>912</v>
      </c>
      <c r="G8143" t="s">
        <v>913</v>
      </c>
      <c r="H8143" t="s">
        <v>1040</v>
      </c>
      <c r="I8143">
        <v>392</v>
      </c>
      <c r="J8143" t="s">
        <v>1041</v>
      </c>
      <c r="K8143" t="s">
        <v>828</v>
      </c>
      <c r="L8143" t="s">
        <v>247</v>
      </c>
      <c r="M8143">
        <v>0</v>
      </c>
      <c r="N8143">
        <v>0</v>
      </c>
      <c r="O8143">
        <v>0</v>
      </c>
      <c r="P8143">
        <v>100000</v>
      </c>
      <c r="Q8143">
        <v>0</v>
      </c>
      <c r="R8143">
        <v>0</v>
      </c>
      <c r="S8143">
        <v>100000</v>
      </c>
      <c r="T8143">
        <v>0</v>
      </c>
      <c r="U8143">
        <v>100000</v>
      </c>
      <c r="V8143">
        <v>3</v>
      </c>
    </row>
    <row r="8144" spans="1:22" x14ac:dyDescent="0.3">
      <c r="A8144">
        <v>202324</v>
      </c>
      <c r="B8144" t="s">
        <v>820</v>
      </c>
      <c r="C8144" t="s">
        <v>821</v>
      </c>
      <c r="D8144" t="s">
        <v>822</v>
      </c>
      <c r="E8144" t="s">
        <v>823</v>
      </c>
      <c r="F8144" t="s">
        <v>912</v>
      </c>
      <c r="G8144" t="s">
        <v>913</v>
      </c>
      <c r="H8144" t="s">
        <v>1040</v>
      </c>
      <c r="I8144">
        <v>392</v>
      </c>
      <c r="J8144" t="s">
        <v>1041</v>
      </c>
      <c r="K8144" t="s">
        <v>828</v>
      </c>
      <c r="L8144" t="s">
        <v>247</v>
      </c>
      <c r="M8144">
        <v>0</v>
      </c>
      <c r="N8144">
        <v>0</v>
      </c>
      <c r="O8144">
        <v>0</v>
      </c>
      <c r="P8144">
        <v>0</v>
      </c>
      <c r="Q8144">
        <v>0</v>
      </c>
      <c r="R8144">
        <v>0</v>
      </c>
      <c r="S8144">
        <v>0</v>
      </c>
      <c r="T8144">
        <v>0</v>
      </c>
      <c r="U8144">
        <v>0</v>
      </c>
      <c r="V8144">
        <v>0</v>
      </c>
    </row>
    <row r="8145" spans="1:22" x14ac:dyDescent="0.3">
      <c r="A8145">
        <v>202122</v>
      </c>
      <c r="B8145" t="s">
        <v>820</v>
      </c>
      <c r="C8145" t="s">
        <v>821</v>
      </c>
      <c r="D8145" t="s">
        <v>822</v>
      </c>
      <c r="E8145" t="s">
        <v>823</v>
      </c>
      <c r="F8145" t="s">
        <v>912</v>
      </c>
      <c r="G8145" t="s">
        <v>913</v>
      </c>
      <c r="H8145" t="s">
        <v>1040</v>
      </c>
      <c r="I8145">
        <v>392</v>
      </c>
      <c r="J8145" t="s">
        <v>1041</v>
      </c>
      <c r="K8145" t="s">
        <v>828</v>
      </c>
      <c r="L8145" t="s">
        <v>833</v>
      </c>
      <c r="M8145">
        <v>14043916</v>
      </c>
      <c r="N8145">
        <v>66852806</v>
      </c>
      <c r="O8145">
        <v>61956122</v>
      </c>
      <c r="P8145">
        <v>19570095</v>
      </c>
      <c r="Q8145">
        <v>4232994</v>
      </c>
      <c r="R8145">
        <v>491366</v>
      </c>
      <c r="S8145">
        <v>167390891</v>
      </c>
      <c r="T8145">
        <v>766908</v>
      </c>
      <c r="U8145">
        <v>166623983</v>
      </c>
      <c r="V8145" t="s">
        <v>834</v>
      </c>
    </row>
    <row r="8146" spans="1:22" x14ac:dyDescent="0.3">
      <c r="A8146">
        <v>202223</v>
      </c>
      <c r="B8146" t="s">
        <v>820</v>
      </c>
      <c r="C8146" t="s">
        <v>821</v>
      </c>
      <c r="D8146" t="s">
        <v>822</v>
      </c>
      <c r="E8146" t="s">
        <v>823</v>
      </c>
      <c r="F8146" t="s">
        <v>912</v>
      </c>
      <c r="G8146" t="s">
        <v>913</v>
      </c>
      <c r="H8146" t="s">
        <v>1040</v>
      </c>
      <c r="I8146">
        <v>392</v>
      </c>
      <c r="J8146" t="s">
        <v>1041</v>
      </c>
      <c r="K8146" t="s">
        <v>828</v>
      </c>
      <c r="L8146" t="s">
        <v>833</v>
      </c>
      <c r="M8146">
        <v>14825759</v>
      </c>
      <c r="N8146">
        <v>62566328</v>
      </c>
      <c r="O8146">
        <v>63865854</v>
      </c>
      <c r="P8146">
        <v>21538795</v>
      </c>
      <c r="Q8146">
        <v>4855425</v>
      </c>
      <c r="R8146">
        <v>718652</v>
      </c>
      <c r="S8146">
        <v>168614405</v>
      </c>
      <c r="T8146">
        <v>762888</v>
      </c>
      <c r="U8146">
        <v>167851517</v>
      </c>
      <c r="V8146" t="s">
        <v>834</v>
      </c>
    </row>
    <row r="8147" spans="1:22" x14ac:dyDescent="0.3">
      <c r="A8147">
        <v>202324</v>
      </c>
      <c r="B8147" t="s">
        <v>820</v>
      </c>
      <c r="C8147" t="s">
        <v>821</v>
      </c>
      <c r="D8147" t="s">
        <v>822</v>
      </c>
      <c r="E8147" t="s">
        <v>823</v>
      </c>
      <c r="F8147" t="s">
        <v>912</v>
      </c>
      <c r="G8147" t="s">
        <v>913</v>
      </c>
      <c r="H8147" t="s">
        <v>1040</v>
      </c>
      <c r="I8147">
        <v>392</v>
      </c>
      <c r="J8147" t="s">
        <v>1041</v>
      </c>
      <c r="K8147" t="s">
        <v>828</v>
      </c>
      <c r="L8147" t="s">
        <v>833</v>
      </c>
      <c r="M8147">
        <v>14389747</v>
      </c>
      <c r="N8147">
        <v>64384575</v>
      </c>
      <c r="O8147">
        <v>66381197</v>
      </c>
      <c r="P8147">
        <v>24137554</v>
      </c>
      <c r="Q8147">
        <v>5195539</v>
      </c>
      <c r="R8147">
        <v>836922</v>
      </c>
      <c r="S8147">
        <v>175569126</v>
      </c>
      <c r="T8147">
        <v>1175536</v>
      </c>
      <c r="U8147">
        <v>174393590</v>
      </c>
      <c r="V8147" t="s">
        <v>834</v>
      </c>
    </row>
    <row r="8148" spans="1:22" x14ac:dyDescent="0.3">
      <c r="A8148">
        <v>202122</v>
      </c>
      <c r="B8148" t="s">
        <v>820</v>
      </c>
      <c r="C8148" t="s">
        <v>821</v>
      </c>
      <c r="D8148" t="s">
        <v>822</v>
      </c>
      <c r="E8148" t="s">
        <v>823</v>
      </c>
      <c r="F8148" t="s">
        <v>912</v>
      </c>
      <c r="G8148" t="s">
        <v>913</v>
      </c>
      <c r="H8148" t="s">
        <v>1040</v>
      </c>
      <c r="I8148">
        <v>392</v>
      </c>
      <c r="J8148" t="s">
        <v>1041</v>
      </c>
      <c r="K8148" t="s">
        <v>835</v>
      </c>
      <c r="L8148" t="s">
        <v>836</v>
      </c>
      <c r="M8148" t="s">
        <v>829</v>
      </c>
      <c r="N8148" t="s">
        <v>829</v>
      </c>
      <c r="O8148" t="s">
        <v>829</v>
      </c>
      <c r="P8148" t="s">
        <v>829</v>
      </c>
      <c r="Q8148" t="s">
        <v>829</v>
      </c>
      <c r="R8148" t="s">
        <v>829</v>
      </c>
      <c r="S8148">
        <v>157061356</v>
      </c>
      <c r="T8148" t="s">
        <v>829</v>
      </c>
      <c r="U8148" t="s">
        <v>829</v>
      </c>
      <c r="V8148" t="s">
        <v>834</v>
      </c>
    </row>
    <row r="8149" spans="1:22" x14ac:dyDescent="0.3">
      <c r="A8149">
        <v>202223</v>
      </c>
      <c r="B8149" t="s">
        <v>820</v>
      </c>
      <c r="C8149" t="s">
        <v>821</v>
      </c>
      <c r="D8149" t="s">
        <v>822</v>
      </c>
      <c r="E8149" t="s">
        <v>823</v>
      </c>
      <c r="F8149" t="s">
        <v>912</v>
      </c>
      <c r="G8149" t="s">
        <v>913</v>
      </c>
      <c r="H8149" t="s">
        <v>1040</v>
      </c>
      <c r="I8149">
        <v>392</v>
      </c>
      <c r="J8149" t="s">
        <v>1041</v>
      </c>
      <c r="K8149" t="s">
        <v>835</v>
      </c>
      <c r="L8149" t="s">
        <v>836</v>
      </c>
      <c r="M8149" t="s">
        <v>829</v>
      </c>
      <c r="N8149" t="s">
        <v>829</v>
      </c>
      <c r="O8149" t="s">
        <v>829</v>
      </c>
      <c r="P8149" t="s">
        <v>829</v>
      </c>
      <c r="Q8149" t="s">
        <v>829</v>
      </c>
      <c r="R8149" t="s">
        <v>829</v>
      </c>
      <c r="S8149">
        <v>159241698</v>
      </c>
      <c r="T8149" t="s">
        <v>829</v>
      </c>
      <c r="U8149" t="s">
        <v>829</v>
      </c>
      <c r="V8149" t="s">
        <v>834</v>
      </c>
    </row>
    <row r="8150" spans="1:22" x14ac:dyDescent="0.3">
      <c r="A8150">
        <v>202324</v>
      </c>
      <c r="B8150" t="s">
        <v>820</v>
      </c>
      <c r="C8150" t="s">
        <v>821</v>
      </c>
      <c r="D8150" t="s">
        <v>822</v>
      </c>
      <c r="E8150" t="s">
        <v>823</v>
      </c>
      <c r="F8150" t="s">
        <v>912</v>
      </c>
      <c r="G8150" t="s">
        <v>913</v>
      </c>
      <c r="H8150" t="s">
        <v>1040</v>
      </c>
      <c r="I8150">
        <v>392</v>
      </c>
      <c r="J8150" t="s">
        <v>1041</v>
      </c>
      <c r="K8150" t="s">
        <v>835</v>
      </c>
      <c r="L8150" t="s">
        <v>836</v>
      </c>
      <c r="M8150" t="s">
        <v>829</v>
      </c>
      <c r="N8150" t="s">
        <v>829</v>
      </c>
      <c r="O8150" t="s">
        <v>829</v>
      </c>
      <c r="P8150" t="s">
        <v>829</v>
      </c>
      <c r="Q8150" t="s">
        <v>829</v>
      </c>
      <c r="R8150" t="s">
        <v>829</v>
      </c>
      <c r="S8150">
        <v>164884427</v>
      </c>
      <c r="T8150" t="s">
        <v>829</v>
      </c>
      <c r="U8150" t="s">
        <v>829</v>
      </c>
      <c r="V8150" t="s">
        <v>834</v>
      </c>
    </row>
    <row r="8151" spans="1:22" x14ac:dyDescent="0.3">
      <c r="A8151">
        <v>202122</v>
      </c>
      <c r="B8151" t="s">
        <v>820</v>
      </c>
      <c r="C8151" t="s">
        <v>821</v>
      </c>
      <c r="D8151" t="s">
        <v>822</v>
      </c>
      <c r="E8151" t="s">
        <v>823</v>
      </c>
      <c r="F8151" t="s">
        <v>912</v>
      </c>
      <c r="G8151" t="s">
        <v>913</v>
      </c>
      <c r="H8151" t="s">
        <v>1040</v>
      </c>
      <c r="I8151">
        <v>392</v>
      </c>
      <c r="J8151" t="s">
        <v>1041</v>
      </c>
      <c r="K8151" t="s">
        <v>835</v>
      </c>
      <c r="L8151" t="s">
        <v>837</v>
      </c>
      <c r="M8151" t="s">
        <v>829</v>
      </c>
      <c r="N8151" t="s">
        <v>829</v>
      </c>
      <c r="O8151" t="s">
        <v>829</v>
      </c>
      <c r="P8151" t="s">
        <v>829</v>
      </c>
      <c r="Q8151" t="s">
        <v>829</v>
      </c>
      <c r="R8151" t="s">
        <v>829</v>
      </c>
      <c r="S8151">
        <v>-120683</v>
      </c>
      <c r="T8151" t="s">
        <v>829</v>
      </c>
      <c r="U8151" t="s">
        <v>829</v>
      </c>
      <c r="V8151" t="s">
        <v>834</v>
      </c>
    </row>
    <row r="8152" spans="1:22" x14ac:dyDescent="0.3">
      <c r="A8152">
        <v>202223</v>
      </c>
      <c r="B8152" t="s">
        <v>820</v>
      </c>
      <c r="C8152" t="s">
        <v>821</v>
      </c>
      <c r="D8152" t="s">
        <v>822</v>
      </c>
      <c r="E8152" t="s">
        <v>823</v>
      </c>
      <c r="F8152" t="s">
        <v>912</v>
      </c>
      <c r="G8152" t="s">
        <v>913</v>
      </c>
      <c r="H8152" t="s">
        <v>1040</v>
      </c>
      <c r="I8152">
        <v>392</v>
      </c>
      <c r="J8152" t="s">
        <v>1041</v>
      </c>
      <c r="K8152" t="s">
        <v>835</v>
      </c>
      <c r="L8152" t="s">
        <v>837</v>
      </c>
      <c r="M8152" t="s">
        <v>829</v>
      </c>
      <c r="N8152" t="s">
        <v>829</v>
      </c>
      <c r="O8152" t="s">
        <v>829</v>
      </c>
      <c r="P8152" t="s">
        <v>829</v>
      </c>
      <c r="Q8152" t="s">
        <v>829</v>
      </c>
      <c r="R8152" t="s">
        <v>829</v>
      </c>
      <c r="S8152">
        <v>7969383</v>
      </c>
      <c r="T8152" t="s">
        <v>829</v>
      </c>
      <c r="U8152" t="s">
        <v>829</v>
      </c>
      <c r="V8152">
        <v>0</v>
      </c>
    </row>
    <row r="8153" spans="1:22" x14ac:dyDescent="0.3">
      <c r="A8153">
        <v>202324</v>
      </c>
      <c r="B8153" t="s">
        <v>820</v>
      </c>
      <c r="C8153" t="s">
        <v>821</v>
      </c>
      <c r="D8153" t="s">
        <v>822</v>
      </c>
      <c r="E8153" t="s">
        <v>823</v>
      </c>
      <c r="F8153" t="s">
        <v>912</v>
      </c>
      <c r="G8153" t="s">
        <v>913</v>
      </c>
      <c r="H8153" t="s">
        <v>1040</v>
      </c>
      <c r="I8153">
        <v>392</v>
      </c>
      <c r="J8153" t="s">
        <v>1041</v>
      </c>
      <c r="K8153" t="s">
        <v>835</v>
      </c>
      <c r="L8153" t="s">
        <v>837</v>
      </c>
      <c r="M8153" t="s">
        <v>829</v>
      </c>
      <c r="N8153" t="s">
        <v>829</v>
      </c>
      <c r="O8153" t="s">
        <v>829</v>
      </c>
      <c r="P8153" t="s">
        <v>829</v>
      </c>
      <c r="Q8153" t="s">
        <v>829</v>
      </c>
      <c r="R8153" t="s">
        <v>829</v>
      </c>
      <c r="S8153">
        <v>3714374</v>
      </c>
      <c r="T8153" t="s">
        <v>829</v>
      </c>
      <c r="U8153" t="s">
        <v>829</v>
      </c>
      <c r="V8153">
        <v>0</v>
      </c>
    </row>
    <row r="8154" spans="1:22" x14ac:dyDescent="0.3">
      <c r="A8154">
        <v>202122</v>
      </c>
      <c r="B8154" t="s">
        <v>820</v>
      </c>
      <c r="C8154" t="s">
        <v>821</v>
      </c>
      <c r="D8154" t="s">
        <v>822</v>
      </c>
      <c r="E8154" t="s">
        <v>823</v>
      </c>
      <c r="F8154" t="s">
        <v>912</v>
      </c>
      <c r="G8154" t="s">
        <v>913</v>
      </c>
      <c r="H8154" t="s">
        <v>1040</v>
      </c>
      <c r="I8154">
        <v>392</v>
      </c>
      <c r="J8154" t="s">
        <v>1041</v>
      </c>
      <c r="K8154" t="s">
        <v>835</v>
      </c>
      <c r="L8154" t="s">
        <v>838</v>
      </c>
      <c r="M8154" t="s">
        <v>829</v>
      </c>
      <c r="N8154" t="s">
        <v>829</v>
      </c>
      <c r="O8154" t="s">
        <v>829</v>
      </c>
      <c r="P8154" t="s">
        <v>829</v>
      </c>
      <c r="Q8154" t="s">
        <v>829</v>
      </c>
      <c r="R8154" t="s">
        <v>829</v>
      </c>
      <c r="S8154">
        <v>-7932468</v>
      </c>
      <c r="T8154" t="s">
        <v>829</v>
      </c>
      <c r="U8154" t="s">
        <v>829</v>
      </c>
      <c r="V8154" t="s">
        <v>834</v>
      </c>
    </row>
    <row r="8155" spans="1:22" x14ac:dyDescent="0.3">
      <c r="A8155">
        <v>202223</v>
      </c>
      <c r="B8155" t="s">
        <v>820</v>
      </c>
      <c r="C8155" t="s">
        <v>821</v>
      </c>
      <c r="D8155" t="s">
        <v>822</v>
      </c>
      <c r="E8155" t="s">
        <v>823</v>
      </c>
      <c r="F8155" t="s">
        <v>912</v>
      </c>
      <c r="G8155" t="s">
        <v>913</v>
      </c>
      <c r="H8155" t="s">
        <v>1040</v>
      </c>
      <c r="I8155">
        <v>392</v>
      </c>
      <c r="J8155" t="s">
        <v>1041</v>
      </c>
      <c r="K8155" t="s">
        <v>835</v>
      </c>
      <c r="L8155" t="s">
        <v>838</v>
      </c>
      <c r="M8155" t="s">
        <v>829</v>
      </c>
      <c r="N8155" t="s">
        <v>829</v>
      </c>
      <c r="O8155" t="s">
        <v>829</v>
      </c>
      <c r="P8155" t="s">
        <v>829</v>
      </c>
      <c r="Q8155" t="s">
        <v>829</v>
      </c>
      <c r="R8155" t="s">
        <v>829</v>
      </c>
      <c r="S8155">
        <v>-12851174</v>
      </c>
      <c r="T8155" t="s">
        <v>829</v>
      </c>
      <c r="U8155" t="s">
        <v>829</v>
      </c>
      <c r="V8155" t="s">
        <v>834</v>
      </c>
    </row>
    <row r="8156" spans="1:22" x14ac:dyDescent="0.3">
      <c r="A8156">
        <v>202324</v>
      </c>
      <c r="B8156" t="s">
        <v>820</v>
      </c>
      <c r="C8156" t="s">
        <v>821</v>
      </c>
      <c r="D8156" t="s">
        <v>822</v>
      </c>
      <c r="E8156" t="s">
        <v>823</v>
      </c>
      <c r="F8156" t="s">
        <v>912</v>
      </c>
      <c r="G8156" t="s">
        <v>913</v>
      </c>
      <c r="H8156" t="s">
        <v>1040</v>
      </c>
      <c r="I8156">
        <v>392</v>
      </c>
      <c r="J8156" t="s">
        <v>1041</v>
      </c>
      <c r="K8156" t="s">
        <v>835</v>
      </c>
      <c r="L8156" t="s">
        <v>838</v>
      </c>
      <c r="M8156" t="s">
        <v>829</v>
      </c>
      <c r="N8156" t="s">
        <v>829</v>
      </c>
      <c r="O8156" t="s">
        <v>829</v>
      </c>
      <c r="P8156" t="s">
        <v>829</v>
      </c>
      <c r="Q8156" t="s">
        <v>829</v>
      </c>
      <c r="R8156" t="s">
        <v>829</v>
      </c>
      <c r="S8156">
        <v>-8340366</v>
      </c>
      <c r="T8156" t="s">
        <v>829</v>
      </c>
      <c r="U8156" t="s">
        <v>829</v>
      </c>
      <c r="V8156" t="s">
        <v>834</v>
      </c>
    </row>
    <row r="8157" spans="1:22" x14ac:dyDescent="0.3">
      <c r="A8157">
        <v>202122</v>
      </c>
      <c r="B8157" t="s">
        <v>820</v>
      </c>
      <c r="C8157" t="s">
        <v>821</v>
      </c>
      <c r="D8157" t="s">
        <v>822</v>
      </c>
      <c r="E8157" t="s">
        <v>823</v>
      </c>
      <c r="F8157" t="s">
        <v>912</v>
      </c>
      <c r="G8157" t="s">
        <v>913</v>
      </c>
      <c r="H8157" t="s">
        <v>1040</v>
      </c>
      <c r="I8157">
        <v>392</v>
      </c>
      <c r="J8157" t="s">
        <v>1041</v>
      </c>
      <c r="K8157" t="s">
        <v>835</v>
      </c>
      <c r="L8157" t="s">
        <v>839</v>
      </c>
      <c r="M8157" t="s">
        <v>829</v>
      </c>
      <c r="N8157" t="s">
        <v>829</v>
      </c>
      <c r="O8157" t="s">
        <v>829</v>
      </c>
      <c r="P8157" t="s">
        <v>829</v>
      </c>
      <c r="Q8157" t="s">
        <v>829</v>
      </c>
      <c r="R8157" t="s">
        <v>829</v>
      </c>
      <c r="S8157">
        <v>12851174</v>
      </c>
      <c r="T8157" t="s">
        <v>829</v>
      </c>
      <c r="U8157" t="s">
        <v>829</v>
      </c>
      <c r="V8157" t="s">
        <v>834</v>
      </c>
    </row>
    <row r="8158" spans="1:22" x14ac:dyDescent="0.3">
      <c r="A8158">
        <v>202223</v>
      </c>
      <c r="B8158" t="s">
        <v>820</v>
      </c>
      <c r="C8158" t="s">
        <v>821</v>
      </c>
      <c r="D8158" t="s">
        <v>822</v>
      </c>
      <c r="E8158" t="s">
        <v>823</v>
      </c>
      <c r="F8158" t="s">
        <v>912</v>
      </c>
      <c r="G8158" t="s">
        <v>913</v>
      </c>
      <c r="H8158" t="s">
        <v>1040</v>
      </c>
      <c r="I8158">
        <v>392</v>
      </c>
      <c r="J8158" t="s">
        <v>1041</v>
      </c>
      <c r="K8158" t="s">
        <v>835</v>
      </c>
      <c r="L8158" t="s">
        <v>839</v>
      </c>
      <c r="M8158" t="s">
        <v>829</v>
      </c>
      <c r="N8158" t="s">
        <v>829</v>
      </c>
      <c r="O8158" t="s">
        <v>829</v>
      </c>
      <c r="P8158" t="s">
        <v>829</v>
      </c>
      <c r="Q8158" t="s">
        <v>829</v>
      </c>
      <c r="R8158" t="s">
        <v>829</v>
      </c>
      <c r="S8158">
        <v>8345123</v>
      </c>
      <c r="T8158" t="s">
        <v>829</v>
      </c>
      <c r="U8158" t="s">
        <v>829</v>
      </c>
      <c r="V8158" t="s">
        <v>834</v>
      </c>
    </row>
    <row r="8159" spans="1:22" x14ac:dyDescent="0.3">
      <c r="A8159">
        <v>202324</v>
      </c>
      <c r="B8159" t="s">
        <v>820</v>
      </c>
      <c r="C8159" t="s">
        <v>821</v>
      </c>
      <c r="D8159" t="s">
        <v>822</v>
      </c>
      <c r="E8159" t="s">
        <v>823</v>
      </c>
      <c r="F8159" t="s">
        <v>912</v>
      </c>
      <c r="G8159" t="s">
        <v>913</v>
      </c>
      <c r="H8159" t="s">
        <v>1040</v>
      </c>
      <c r="I8159">
        <v>392</v>
      </c>
      <c r="J8159" t="s">
        <v>1041</v>
      </c>
      <c r="K8159" t="s">
        <v>835</v>
      </c>
      <c r="L8159" t="s">
        <v>839</v>
      </c>
      <c r="M8159" t="s">
        <v>829</v>
      </c>
      <c r="N8159" t="s">
        <v>829</v>
      </c>
      <c r="O8159" t="s">
        <v>829</v>
      </c>
      <c r="P8159" t="s">
        <v>829</v>
      </c>
      <c r="Q8159" t="s">
        <v>829</v>
      </c>
      <c r="R8159" t="s">
        <v>829</v>
      </c>
      <c r="S8159">
        <v>8340563</v>
      </c>
      <c r="T8159" t="s">
        <v>829</v>
      </c>
      <c r="U8159" t="s">
        <v>829</v>
      </c>
      <c r="V8159" t="s">
        <v>834</v>
      </c>
    </row>
    <row r="8160" spans="1:22" x14ac:dyDescent="0.3">
      <c r="A8160">
        <v>202122</v>
      </c>
      <c r="B8160" t="s">
        <v>820</v>
      </c>
      <c r="C8160" t="s">
        <v>821</v>
      </c>
      <c r="D8160" t="s">
        <v>822</v>
      </c>
      <c r="E8160" t="s">
        <v>823</v>
      </c>
      <c r="F8160" t="s">
        <v>912</v>
      </c>
      <c r="G8160" t="s">
        <v>913</v>
      </c>
      <c r="H8160" t="s">
        <v>1040</v>
      </c>
      <c r="I8160">
        <v>392</v>
      </c>
      <c r="J8160" t="s">
        <v>1041</v>
      </c>
      <c r="K8160" t="s">
        <v>835</v>
      </c>
      <c r="L8160" t="s">
        <v>840</v>
      </c>
      <c r="M8160" t="s">
        <v>829</v>
      </c>
      <c r="N8160" t="s">
        <v>829</v>
      </c>
      <c r="O8160" t="s">
        <v>829</v>
      </c>
      <c r="P8160" t="s">
        <v>829</v>
      </c>
      <c r="Q8160" t="s">
        <v>829</v>
      </c>
      <c r="R8160" t="s">
        <v>829</v>
      </c>
      <c r="S8160">
        <v>0</v>
      </c>
      <c r="T8160" t="s">
        <v>829</v>
      </c>
      <c r="U8160" t="s">
        <v>829</v>
      </c>
      <c r="V8160" t="s">
        <v>834</v>
      </c>
    </row>
    <row r="8161" spans="1:22" x14ac:dyDescent="0.3">
      <c r="A8161">
        <v>202223</v>
      </c>
      <c r="B8161" t="s">
        <v>820</v>
      </c>
      <c r="C8161" t="s">
        <v>821</v>
      </c>
      <c r="D8161" t="s">
        <v>822</v>
      </c>
      <c r="E8161" t="s">
        <v>823</v>
      </c>
      <c r="F8161" t="s">
        <v>912</v>
      </c>
      <c r="G8161" t="s">
        <v>913</v>
      </c>
      <c r="H8161" t="s">
        <v>1040</v>
      </c>
      <c r="I8161">
        <v>392</v>
      </c>
      <c r="J8161" t="s">
        <v>1041</v>
      </c>
      <c r="K8161" t="s">
        <v>835</v>
      </c>
      <c r="L8161" t="s">
        <v>840</v>
      </c>
      <c r="M8161" t="s">
        <v>829</v>
      </c>
      <c r="N8161" t="s">
        <v>829</v>
      </c>
      <c r="O8161" t="s">
        <v>829</v>
      </c>
      <c r="P8161" t="s">
        <v>829</v>
      </c>
      <c r="Q8161" t="s">
        <v>829</v>
      </c>
      <c r="R8161" t="s">
        <v>829</v>
      </c>
      <c r="S8161">
        <v>0</v>
      </c>
      <c r="T8161" t="s">
        <v>829</v>
      </c>
      <c r="U8161" t="s">
        <v>829</v>
      </c>
      <c r="V8161" t="s">
        <v>834</v>
      </c>
    </row>
    <row r="8162" spans="1:22" x14ac:dyDescent="0.3">
      <c r="A8162">
        <v>202324</v>
      </c>
      <c r="B8162" t="s">
        <v>820</v>
      </c>
      <c r="C8162" t="s">
        <v>821</v>
      </c>
      <c r="D8162" t="s">
        <v>822</v>
      </c>
      <c r="E8162" t="s">
        <v>823</v>
      </c>
      <c r="F8162" t="s">
        <v>912</v>
      </c>
      <c r="G8162" t="s">
        <v>913</v>
      </c>
      <c r="H8162" t="s">
        <v>1040</v>
      </c>
      <c r="I8162">
        <v>392</v>
      </c>
      <c r="J8162" t="s">
        <v>1041</v>
      </c>
      <c r="K8162" t="s">
        <v>835</v>
      </c>
      <c r="L8162" t="s">
        <v>840</v>
      </c>
      <c r="M8162" t="s">
        <v>829</v>
      </c>
      <c r="N8162" t="s">
        <v>829</v>
      </c>
      <c r="O8162" t="s">
        <v>829</v>
      </c>
      <c r="P8162" t="s">
        <v>829</v>
      </c>
      <c r="Q8162" t="s">
        <v>829</v>
      </c>
      <c r="R8162" t="s">
        <v>829</v>
      </c>
      <c r="S8162">
        <v>0</v>
      </c>
      <c r="T8162" t="s">
        <v>829</v>
      </c>
      <c r="U8162" t="s">
        <v>829</v>
      </c>
      <c r="V8162" t="s">
        <v>834</v>
      </c>
    </row>
    <row r="8163" spans="1:22" x14ac:dyDescent="0.3">
      <c r="A8163">
        <v>202122</v>
      </c>
      <c r="B8163" t="s">
        <v>820</v>
      </c>
      <c r="C8163" t="s">
        <v>821</v>
      </c>
      <c r="D8163" t="s">
        <v>822</v>
      </c>
      <c r="E8163" t="s">
        <v>823</v>
      </c>
      <c r="F8163" t="s">
        <v>912</v>
      </c>
      <c r="G8163" t="s">
        <v>913</v>
      </c>
      <c r="H8163" t="s">
        <v>1040</v>
      </c>
      <c r="I8163">
        <v>392</v>
      </c>
      <c r="J8163" t="s">
        <v>1041</v>
      </c>
      <c r="K8163" t="s">
        <v>835</v>
      </c>
      <c r="L8163" t="s">
        <v>841</v>
      </c>
      <c r="M8163" t="s">
        <v>829</v>
      </c>
      <c r="N8163" t="s">
        <v>829</v>
      </c>
      <c r="O8163" t="s">
        <v>829</v>
      </c>
      <c r="P8163" t="s">
        <v>829</v>
      </c>
      <c r="Q8163" t="s">
        <v>829</v>
      </c>
      <c r="R8163" t="s">
        <v>829</v>
      </c>
      <c r="S8163">
        <v>166623983</v>
      </c>
      <c r="T8163" t="s">
        <v>829</v>
      </c>
      <c r="U8163" t="s">
        <v>829</v>
      </c>
      <c r="V8163" t="s">
        <v>834</v>
      </c>
    </row>
    <row r="8164" spans="1:22" x14ac:dyDescent="0.3">
      <c r="A8164">
        <v>202223</v>
      </c>
      <c r="B8164" t="s">
        <v>820</v>
      </c>
      <c r="C8164" t="s">
        <v>821</v>
      </c>
      <c r="D8164" t="s">
        <v>822</v>
      </c>
      <c r="E8164" t="s">
        <v>823</v>
      </c>
      <c r="F8164" t="s">
        <v>912</v>
      </c>
      <c r="G8164" t="s">
        <v>913</v>
      </c>
      <c r="H8164" t="s">
        <v>1040</v>
      </c>
      <c r="I8164">
        <v>392</v>
      </c>
      <c r="J8164" t="s">
        <v>1041</v>
      </c>
      <c r="K8164" t="s">
        <v>835</v>
      </c>
      <c r="L8164" t="s">
        <v>841</v>
      </c>
      <c r="M8164" t="s">
        <v>829</v>
      </c>
      <c r="N8164" t="s">
        <v>829</v>
      </c>
      <c r="O8164" t="s">
        <v>829</v>
      </c>
      <c r="P8164" t="s">
        <v>829</v>
      </c>
      <c r="Q8164" t="s">
        <v>829</v>
      </c>
      <c r="R8164" t="s">
        <v>829</v>
      </c>
      <c r="S8164">
        <v>167851521</v>
      </c>
      <c r="T8164" t="s">
        <v>829</v>
      </c>
      <c r="U8164" t="s">
        <v>829</v>
      </c>
      <c r="V8164" t="s">
        <v>834</v>
      </c>
    </row>
    <row r="8165" spans="1:22" x14ac:dyDescent="0.3">
      <c r="A8165">
        <v>202324</v>
      </c>
      <c r="B8165" t="s">
        <v>820</v>
      </c>
      <c r="C8165" t="s">
        <v>821</v>
      </c>
      <c r="D8165" t="s">
        <v>822</v>
      </c>
      <c r="E8165" t="s">
        <v>823</v>
      </c>
      <c r="F8165" t="s">
        <v>912</v>
      </c>
      <c r="G8165" t="s">
        <v>913</v>
      </c>
      <c r="H8165" t="s">
        <v>1040</v>
      </c>
      <c r="I8165">
        <v>392</v>
      </c>
      <c r="J8165" t="s">
        <v>1041</v>
      </c>
      <c r="K8165" t="s">
        <v>835</v>
      </c>
      <c r="L8165" t="s">
        <v>841</v>
      </c>
      <c r="M8165" t="s">
        <v>829</v>
      </c>
      <c r="N8165" t="s">
        <v>829</v>
      </c>
      <c r="O8165" t="s">
        <v>829</v>
      </c>
      <c r="P8165" t="s">
        <v>829</v>
      </c>
      <c r="Q8165" t="s">
        <v>829</v>
      </c>
      <c r="R8165" t="s">
        <v>829</v>
      </c>
      <c r="S8165">
        <v>174393590</v>
      </c>
      <c r="T8165" t="s">
        <v>829</v>
      </c>
      <c r="U8165" t="s">
        <v>829</v>
      </c>
      <c r="V8165" t="s">
        <v>834</v>
      </c>
    </row>
    <row r="8166" spans="1:22" x14ac:dyDescent="0.3">
      <c r="A8166">
        <v>202122</v>
      </c>
      <c r="B8166" t="s">
        <v>820</v>
      </c>
      <c r="C8166" t="s">
        <v>821</v>
      </c>
      <c r="D8166" t="s">
        <v>822</v>
      </c>
      <c r="E8166" t="s">
        <v>823</v>
      </c>
      <c r="F8166" t="s">
        <v>912</v>
      </c>
      <c r="G8166" t="s">
        <v>913</v>
      </c>
      <c r="H8166" t="s">
        <v>1040</v>
      </c>
      <c r="I8166">
        <v>392</v>
      </c>
      <c r="J8166" t="s">
        <v>1041</v>
      </c>
      <c r="K8166" t="s">
        <v>842</v>
      </c>
      <c r="L8166" t="s">
        <v>238</v>
      </c>
      <c r="M8166" t="s">
        <v>829</v>
      </c>
      <c r="N8166" t="s">
        <v>829</v>
      </c>
      <c r="O8166" t="s">
        <v>829</v>
      </c>
      <c r="P8166" t="s">
        <v>829</v>
      </c>
      <c r="Q8166" t="s">
        <v>829</v>
      </c>
      <c r="R8166" t="s">
        <v>829</v>
      </c>
      <c r="S8166">
        <v>889216</v>
      </c>
      <c r="T8166">
        <v>430068</v>
      </c>
      <c r="U8166">
        <v>459148</v>
      </c>
      <c r="V8166">
        <v>14</v>
      </c>
    </row>
    <row r="8167" spans="1:22" x14ac:dyDescent="0.3">
      <c r="A8167">
        <v>202223</v>
      </c>
      <c r="B8167" t="s">
        <v>820</v>
      </c>
      <c r="C8167" t="s">
        <v>821</v>
      </c>
      <c r="D8167" t="s">
        <v>822</v>
      </c>
      <c r="E8167" t="s">
        <v>823</v>
      </c>
      <c r="F8167" t="s">
        <v>912</v>
      </c>
      <c r="G8167" t="s">
        <v>913</v>
      </c>
      <c r="H8167" t="s">
        <v>1040</v>
      </c>
      <c r="I8167">
        <v>392</v>
      </c>
      <c r="J8167" t="s">
        <v>1041</v>
      </c>
      <c r="K8167" t="s">
        <v>842</v>
      </c>
      <c r="L8167" t="s">
        <v>238</v>
      </c>
      <c r="M8167" t="s">
        <v>829</v>
      </c>
      <c r="N8167" t="s">
        <v>829</v>
      </c>
      <c r="O8167" t="s">
        <v>829</v>
      </c>
      <c r="P8167" t="s">
        <v>829</v>
      </c>
      <c r="Q8167" t="s">
        <v>829</v>
      </c>
      <c r="R8167" t="s">
        <v>829</v>
      </c>
      <c r="S8167">
        <v>934512</v>
      </c>
      <c r="T8167">
        <v>452254</v>
      </c>
      <c r="U8167">
        <v>482258</v>
      </c>
      <c r="V8167">
        <v>15</v>
      </c>
    </row>
    <row r="8168" spans="1:22" x14ac:dyDescent="0.3">
      <c r="A8168">
        <v>202324</v>
      </c>
      <c r="B8168" t="s">
        <v>820</v>
      </c>
      <c r="C8168" t="s">
        <v>821</v>
      </c>
      <c r="D8168" t="s">
        <v>822</v>
      </c>
      <c r="E8168" t="s">
        <v>823</v>
      </c>
      <c r="F8168" t="s">
        <v>912</v>
      </c>
      <c r="G8168" t="s">
        <v>913</v>
      </c>
      <c r="H8168" t="s">
        <v>1040</v>
      </c>
      <c r="I8168">
        <v>392</v>
      </c>
      <c r="J8168" t="s">
        <v>1041</v>
      </c>
      <c r="K8168" t="s">
        <v>842</v>
      </c>
      <c r="L8168" t="s">
        <v>238</v>
      </c>
      <c r="M8168" t="s">
        <v>829</v>
      </c>
      <c r="N8168" t="s">
        <v>829</v>
      </c>
      <c r="O8168" t="s">
        <v>829</v>
      </c>
      <c r="P8168" t="s">
        <v>829</v>
      </c>
      <c r="Q8168" t="s">
        <v>829</v>
      </c>
      <c r="R8168" t="s">
        <v>829</v>
      </c>
      <c r="S8168">
        <v>953348</v>
      </c>
      <c r="T8168">
        <v>490603</v>
      </c>
      <c r="U8168">
        <v>462745</v>
      </c>
      <c r="V8168">
        <v>14</v>
      </c>
    </row>
    <row r="8169" spans="1:22" x14ac:dyDescent="0.3">
      <c r="A8169">
        <v>202122</v>
      </c>
      <c r="B8169" t="s">
        <v>820</v>
      </c>
      <c r="C8169" t="s">
        <v>821</v>
      </c>
      <c r="D8169" t="s">
        <v>822</v>
      </c>
      <c r="E8169" t="s">
        <v>823</v>
      </c>
      <c r="F8169" t="s">
        <v>912</v>
      </c>
      <c r="G8169" t="s">
        <v>913</v>
      </c>
      <c r="H8169" t="s">
        <v>1040</v>
      </c>
      <c r="I8169">
        <v>392</v>
      </c>
      <c r="J8169" t="s">
        <v>1041</v>
      </c>
      <c r="K8169" t="s">
        <v>842</v>
      </c>
      <c r="L8169" t="s">
        <v>240</v>
      </c>
      <c r="M8169" t="s">
        <v>829</v>
      </c>
      <c r="N8169" t="s">
        <v>829</v>
      </c>
      <c r="O8169" t="s">
        <v>829</v>
      </c>
      <c r="P8169" t="s">
        <v>829</v>
      </c>
      <c r="Q8169" t="s">
        <v>829</v>
      </c>
      <c r="R8169" t="s">
        <v>829</v>
      </c>
      <c r="S8169">
        <v>1003249</v>
      </c>
      <c r="T8169">
        <v>82781</v>
      </c>
      <c r="U8169">
        <v>920468</v>
      </c>
      <c r="V8169">
        <v>28</v>
      </c>
    </row>
    <row r="8170" spans="1:22" x14ac:dyDescent="0.3">
      <c r="A8170">
        <v>202223</v>
      </c>
      <c r="B8170" t="s">
        <v>820</v>
      </c>
      <c r="C8170" t="s">
        <v>821</v>
      </c>
      <c r="D8170" t="s">
        <v>822</v>
      </c>
      <c r="E8170" t="s">
        <v>823</v>
      </c>
      <c r="F8170" t="s">
        <v>912</v>
      </c>
      <c r="G8170" t="s">
        <v>913</v>
      </c>
      <c r="H8170" t="s">
        <v>1040</v>
      </c>
      <c r="I8170">
        <v>392</v>
      </c>
      <c r="J8170" t="s">
        <v>1041</v>
      </c>
      <c r="K8170" t="s">
        <v>842</v>
      </c>
      <c r="L8170" t="s">
        <v>240</v>
      </c>
      <c r="M8170" t="s">
        <v>829</v>
      </c>
      <c r="N8170" t="s">
        <v>829</v>
      </c>
      <c r="O8170" t="s">
        <v>829</v>
      </c>
      <c r="P8170" t="s">
        <v>829</v>
      </c>
      <c r="Q8170" t="s">
        <v>829</v>
      </c>
      <c r="R8170" t="s">
        <v>829</v>
      </c>
      <c r="S8170">
        <v>962488</v>
      </c>
      <c r="T8170">
        <v>0</v>
      </c>
      <c r="U8170">
        <v>962488</v>
      </c>
      <c r="V8170">
        <v>30</v>
      </c>
    </row>
    <row r="8171" spans="1:22" x14ac:dyDescent="0.3">
      <c r="A8171">
        <v>202324</v>
      </c>
      <c r="B8171" t="s">
        <v>820</v>
      </c>
      <c r="C8171" t="s">
        <v>821</v>
      </c>
      <c r="D8171" t="s">
        <v>822</v>
      </c>
      <c r="E8171" t="s">
        <v>823</v>
      </c>
      <c r="F8171" t="s">
        <v>912</v>
      </c>
      <c r="G8171" t="s">
        <v>913</v>
      </c>
      <c r="H8171" t="s">
        <v>1040</v>
      </c>
      <c r="I8171">
        <v>392</v>
      </c>
      <c r="J8171" t="s">
        <v>1041</v>
      </c>
      <c r="K8171" t="s">
        <v>842</v>
      </c>
      <c r="L8171" t="s">
        <v>240</v>
      </c>
      <c r="M8171" t="s">
        <v>829</v>
      </c>
      <c r="N8171" t="s">
        <v>829</v>
      </c>
      <c r="O8171" t="s">
        <v>829</v>
      </c>
      <c r="P8171" t="s">
        <v>829</v>
      </c>
      <c r="Q8171" t="s">
        <v>829</v>
      </c>
      <c r="R8171" t="s">
        <v>829</v>
      </c>
      <c r="S8171">
        <v>1340727</v>
      </c>
      <c r="T8171">
        <v>0</v>
      </c>
      <c r="U8171">
        <v>1340727</v>
      </c>
      <c r="V8171">
        <v>41</v>
      </c>
    </row>
    <row r="8172" spans="1:22" x14ac:dyDescent="0.3">
      <c r="A8172">
        <v>202122</v>
      </c>
      <c r="B8172" t="s">
        <v>820</v>
      </c>
      <c r="C8172" t="s">
        <v>821</v>
      </c>
      <c r="D8172" t="s">
        <v>822</v>
      </c>
      <c r="E8172" t="s">
        <v>823</v>
      </c>
      <c r="F8172" t="s">
        <v>912</v>
      </c>
      <c r="G8172" t="s">
        <v>913</v>
      </c>
      <c r="H8172" t="s">
        <v>1040</v>
      </c>
      <c r="I8172">
        <v>392</v>
      </c>
      <c r="J8172" t="s">
        <v>1041</v>
      </c>
      <c r="K8172" t="s">
        <v>842</v>
      </c>
      <c r="L8172" t="s">
        <v>843</v>
      </c>
      <c r="M8172" t="s">
        <v>829</v>
      </c>
      <c r="N8172" t="s">
        <v>829</v>
      </c>
      <c r="O8172" t="s">
        <v>829</v>
      </c>
      <c r="P8172" t="s">
        <v>829</v>
      </c>
      <c r="Q8172" t="s">
        <v>829</v>
      </c>
      <c r="R8172" t="s">
        <v>829</v>
      </c>
      <c r="S8172">
        <v>93450</v>
      </c>
      <c r="T8172">
        <v>52785</v>
      </c>
      <c r="U8172">
        <v>40665</v>
      </c>
      <c r="V8172">
        <v>1</v>
      </c>
    </row>
    <row r="8173" spans="1:22" x14ac:dyDescent="0.3">
      <c r="A8173">
        <v>202223</v>
      </c>
      <c r="B8173" t="s">
        <v>820</v>
      </c>
      <c r="C8173" t="s">
        <v>821</v>
      </c>
      <c r="D8173" t="s">
        <v>822</v>
      </c>
      <c r="E8173" t="s">
        <v>823</v>
      </c>
      <c r="F8173" t="s">
        <v>912</v>
      </c>
      <c r="G8173" t="s">
        <v>913</v>
      </c>
      <c r="H8173" t="s">
        <v>1040</v>
      </c>
      <c r="I8173">
        <v>392</v>
      </c>
      <c r="J8173" t="s">
        <v>1041</v>
      </c>
      <c r="K8173" t="s">
        <v>842</v>
      </c>
      <c r="L8173" t="s">
        <v>843</v>
      </c>
      <c r="M8173" t="s">
        <v>829</v>
      </c>
      <c r="N8173" t="s">
        <v>829</v>
      </c>
      <c r="O8173" t="s">
        <v>829</v>
      </c>
      <c r="P8173" t="s">
        <v>829</v>
      </c>
      <c r="Q8173" t="s">
        <v>829</v>
      </c>
      <c r="R8173" t="s">
        <v>829</v>
      </c>
      <c r="S8173">
        <v>72360</v>
      </c>
      <c r="T8173">
        <v>28432</v>
      </c>
      <c r="U8173">
        <v>43928</v>
      </c>
      <c r="V8173">
        <v>1</v>
      </c>
    </row>
    <row r="8174" spans="1:22" x14ac:dyDescent="0.3">
      <c r="A8174">
        <v>202324</v>
      </c>
      <c r="B8174" t="s">
        <v>820</v>
      </c>
      <c r="C8174" t="s">
        <v>821</v>
      </c>
      <c r="D8174" t="s">
        <v>822</v>
      </c>
      <c r="E8174" t="s">
        <v>823</v>
      </c>
      <c r="F8174" t="s">
        <v>912</v>
      </c>
      <c r="G8174" t="s">
        <v>913</v>
      </c>
      <c r="H8174" t="s">
        <v>1040</v>
      </c>
      <c r="I8174">
        <v>392</v>
      </c>
      <c r="J8174" t="s">
        <v>1041</v>
      </c>
      <c r="K8174" t="s">
        <v>842</v>
      </c>
      <c r="L8174" t="s">
        <v>843</v>
      </c>
      <c r="M8174" t="s">
        <v>829</v>
      </c>
      <c r="N8174" t="s">
        <v>829</v>
      </c>
      <c r="O8174" t="s">
        <v>829</v>
      </c>
      <c r="P8174" t="s">
        <v>829</v>
      </c>
      <c r="Q8174" t="s">
        <v>829</v>
      </c>
      <c r="R8174" t="s">
        <v>829</v>
      </c>
      <c r="S8174">
        <v>45963</v>
      </c>
      <c r="T8174">
        <v>0</v>
      </c>
      <c r="U8174">
        <v>45963</v>
      </c>
      <c r="V8174">
        <v>1</v>
      </c>
    </row>
    <row r="8175" spans="1:22" x14ac:dyDescent="0.3">
      <c r="A8175">
        <v>202122</v>
      </c>
      <c r="B8175" t="s">
        <v>820</v>
      </c>
      <c r="C8175" t="s">
        <v>821</v>
      </c>
      <c r="D8175" t="s">
        <v>822</v>
      </c>
      <c r="E8175" t="s">
        <v>823</v>
      </c>
      <c r="F8175" t="s">
        <v>912</v>
      </c>
      <c r="G8175" t="s">
        <v>913</v>
      </c>
      <c r="H8175" t="s">
        <v>1040</v>
      </c>
      <c r="I8175">
        <v>392</v>
      </c>
      <c r="J8175" t="s">
        <v>1041</v>
      </c>
      <c r="K8175" t="s">
        <v>842</v>
      </c>
      <c r="L8175" t="s">
        <v>249</v>
      </c>
      <c r="M8175">
        <v>0</v>
      </c>
      <c r="N8175">
        <v>0</v>
      </c>
      <c r="O8175">
        <v>0</v>
      </c>
      <c r="P8175">
        <v>2723073</v>
      </c>
      <c r="Q8175">
        <v>0</v>
      </c>
      <c r="R8175" t="s">
        <v>829</v>
      </c>
      <c r="S8175">
        <v>2723073</v>
      </c>
      <c r="T8175">
        <v>349750</v>
      </c>
      <c r="U8175">
        <v>2373323</v>
      </c>
      <c r="V8175">
        <v>73</v>
      </c>
    </row>
    <row r="8176" spans="1:22" x14ac:dyDescent="0.3">
      <c r="A8176">
        <v>202223</v>
      </c>
      <c r="B8176" t="s">
        <v>820</v>
      </c>
      <c r="C8176" t="s">
        <v>821</v>
      </c>
      <c r="D8176" t="s">
        <v>822</v>
      </c>
      <c r="E8176" t="s">
        <v>823</v>
      </c>
      <c r="F8176" t="s">
        <v>912</v>
      </c>
      <c r="G8176" t="s">
        <v>913</v>
      </c>
      <c r="H8176" t="s">
        <v>1040</v>
      </c>
      <c r="I8176">
        <v>392</v>
      </c>
      <c r="J8176" t="s">
        <v>1041</v>
      </c>
      <c r="K8176" t="s">
        <v>842</v>
      </c>
      <c r="L8176" t="s">
        <v>249</v>
      </c>
      <c r="M8176">
        <v>0</v>
      </c>
      <c r="N8176">
        <v>0</v>
      </c>
      <c r="O8176">
        <v>0</v>
      </c>
      <c r="P8176">
        <v>3897868</v>
      </c>
      <c r="Q8176">
        <v>0</v>
      </c>
      <c r="R8176" t="s">
        <v>829</v>
      </c>
      <c r="S8176">
        <v>3897868</v>
      </c>
      <c r="T8176">
        <v>352992</v>
      </c>
      <c r="U8176">
        <v>3544876</v>
      </c>
      <c r="V8176">
        <v>110</v>
      </c>
    </row>
    <row r="8177" spans="1:22" x14ac:dyDescent="0.3">
      <c r="A8177">
        <v>202324</v>
      </c>
      <c r="B8177" t="s">
        <v>820</v>
      </c>
      <c r="C8177" t="s">
        <v>821</v>
      </c>
      <c r="D8177" t="s">
        <v>822</v>
      </c>
      <c r="E8177" t="s">
        <v>823</v>
      </c>
      <c r="F8177" t="s">
        <v>912</v>
      </c>
      <c r="G8177" t="s">
        <v>913</v>
      </c>
      <c r="H8177" t="s">
        <v>1040</v>
      </c>
      <c r="I8177">
        <v>392</v>
      </c>
      <c r="J8177" t="s">
        <v>1041</v>
      </c>
      <c r="K8177" t="s">
        <v>842</v>
      </c>
      <c r="L8177" t="s">
        <v>249</v>
      </c>
      <c r="M8177">
        <v>0</v>
      </c>
      <c r="N8177">
        <v>0</v>
      </c>
      <c r="O8177">
        <v>0</v>
      </c>
      <c r="P8177">
        <v>4473069</v>
      </c>
      <c r="Q8177">
        <v>0</v>
      </c>
      <c r="R8177" t="s">
        <v>829</v>
      </c>
      <c r="S8177">
        <v>4473069</v>
      </c>
      <c r="T8177">
        <v>26661</v>
      </c>
      <c r="U8177">
        <v>4446408</v>
      </c>
      <c r="V8177">
        <v>136</v>
      </c>
    </row>
    <row r="8178" spans="1:22" x14ac:dyDescent="0.3">
      <c r="A8178">
        <v>202122</v>
      </c>
      <c r="B8178" t="s">
        <v>820</v>
      </c>
      <c r="C8178" t="s">
        <v>821</v>
      </c>
      <c r="D8178" t="s">
        <v>822</v>
      </c>
      <c r="E8178" t="s">
        <v>823</v>
      </c>
      <c r="F8178" t="s">
        <v>912</v>
      </c>
      <c r="G8178" t="s">
        <v>913</v>
      </c>
      <c r="H8178" t="s">
        <v>1040</v>
      </c>
      <c r="I8178">
        <v>392</v>
      </c>
      <c r="J8178" t="s">
        <v>1041</v>
      </c>
      <c r="K8178" t="s">
        <v>842</v>
      </c>
      <c r="L8178" t="s">
        <v>844</v>
      </c>
      <c r="M8178">
        <v>0</v>
      </c>
      <c r="N8178">
        <v>156384</v>
      </c>
      <c r="O8178">
        <v>95828</v>
      </c>
      <c r="P8178">
        <v>0</v>
      </c>
      <c r="Q8178">
        <v>0</v>
      </c>
      <c r="R8178" t="s">
        <v>829</v>
      </c>
      <c r="S8178">
        <v>252212</v>
      </c>
      <c r="T8178">
        <v>25537</v>
      </c>
      <c r="U8178">
        <v>226675</v>
      </c>
      <c r="V8178">
        <v>7</v>
      </c>
    </row>
    <row r="8179" spans="1:22" x14ac:dyDescent="0.3">
      <c r="A8179">
        <v>202223</v>
      </c>
      <c r="B8179" t="s">
        <v>820</v>
      </c>
      <c r="C8179" t="s">
        <v>821</v>
      </c>
      <c r="D8179" t="s">
        <v>822</v>
      </c>
      <c r="E8179" t="s">
        <v>823</v>
      </c>
      <c r="F8179" t="s">
        <v>912</v>
      </c>
      <c r="G8179" t="s">
        <v>913</v>
      </c>
      <c r="H8179" t="s">
        <v>1040</v>
      </c>
      <c r="I8179">
        <v>392</v>
      </c>
      <c r="J8179" t="s">
        <v>1041</v>
      </c>
      <c r="K8179" t="s">
        <v>842</v>
      </c>
      <c r="L8179" t="s">
        <v>844</v>
      </c>
      <c r="M8179">
        <v>0</v>
      </c>
      <c r="N8179">
        <v>172192</v>
      </c>
      <c r="O8179">
        <v>105515</v>
      </c>
      <c r="P8179">
        <v>0</v>
      </c>
      <c r="Q8179">
        <v>0</v>
      </c>
      <c r="R8179" t="s">
        <v>829</v>
      </c>
      <c r="S8179">
        <v>277707</v>
      </c>
      <c r="T8179">
        <v>36861</v>
      </c>
      <c r="U8179">
        <v>240846</v>
      </c>
      <c r="V8179">
        <v>7</v>
      </c>
    </row>
    <row r="8180" spans="1:22" x14ac:dyDescent="0.3">
      <c r="A8180">
        <v>202324</v>
      </c>
      <c r="B8180" t="s">
        <v>820</v>
      </c>
      <c r="C8180" t="s">
        <v>821</v>
      </c>
      <c r="D8180" t="s">
        <v>822</v>
      </c>
      <c r="E8180" t="s">
        <v>823</v>
      </c>
      <c r="F8180" t="s">
        <v>912</v>
      </c>
      <c r="G8180" t="s">
        <v>913</v>
      </c>
      <c r="H8180" t="s">
        <v>1040</v>
      </c>
      <c r="I8180">
        <v>392</v>
      </c>
      <c r="J8180" t="s">
        <v>1041</v>
      </c>
      <c r="K8180" t="s">
        <v>842</v>
      </c>
      <c r="L8180" t="s">
        <v>844</v>
      </c>
      <c r="M8180">
        <v>0</v>
      </c>
      <c r="N8180">
        <v>140004</v>
      </c>
      <c r="O8180">
        <v>85791</v>
      </c>
      <c r="P8180">
        <v>0</v>
      </c>
      <c r="Q8180">
        <v>0</v>
      </c>
      <c r="R8180" t="s">
        <v>829</v>
      </c>
      <c r="S8180">
        <v>225795</v>
      </c>
      <c r="T8180">
        <v>51756</v>
      </c>
      <c r="U8180">
        <v>174039</v>
      </c>
      <c r="V8180">
        <v>5</v>
      </c>
    </row>
    <row r="8181" spans="1:22" x14ac:dyDescent="0.3">
      <c r="A8181">
        <v>202122</v>
      </c>
      <c r="B8181" t="s">
        <v>820</v>
      </c>
      <c r="C8181" t="s">
        <v>821</v>
      </c>
      <c r="D8181" t="s">
        <v>822</v>
      </c>
      <c r="E8181" t="s">
        <v>823</v>
      </c>
      <c r="F8181" t="s">
        <v>912</v>
      </c>
      <c r="G8181" t="s">
        <v>913</v>
      </c>
      <c r="H8181" t="s">
        <v>1040</v>
      </c>
      <c r="I8181">
        <v>392</v>
      </c>
      <c r="J8181" t="s">
        <v>1041</v>
      </c>
      <c r="K8181" t="s">
        <v>842</v>
      </c>
      <c r="L8181" t="s">
        <v>251</v>
      </c>
      <c r="M8181" t="s">
        <v>829</v>
      </c>
      <c r="N8181" t="s">
        <v>829</v>
      </c>
      <c r="O8181">
        <v>0</v>
      </c>
      <c r="P8181">
        <v>0</v>
      </c>
      <c r="Q8181">
        <v>0</v>
      </c>
      <c r="R8181">
        <v>496995</v>
      </c>
      <c r="S8181">
        <v>496995</v>
      </c>
      <c r="T8181">
        <v>0</v>
      </c>
      <c r="U8181">
        <v>496995</v>
      </c>
      <c r="V8181">
        <v>15</v>
      </c>
    </row>
    <row r="8182" spans="1:22" x14ac:dyDescent="0.3">
      <c r="A8182">
        <v>202223</v>
      </c>
      <c r="B8182" t="s">
        <v>820</v>
      </c>
      <c r="C8182" t="s">
        <v>821</v>
      </c>
      <c r="D8182" t="s">
        <v>822</v>
      </c>
      <c r="E8182" t="s">
        <v>823</v>
      </c>
      <c r="F8182" t="s">
        <v>912</v>
      </c>
      <c r="G8182" t="s">
        <v>913</v>
      </c>
      <c r="H8182" t="s">
        <v>1040</v>
      </c>
      <c r="I8182">
        <v>392</v>
      </c>
      <c r="J8182" t="s">
        <v>1041</v>
      </c>
      <c r="K8182" t="s">
        <v>842</v>
      </c>
      <c r="L8182" t="s">
        <v>251</v>
      </c>
      <c r="M8182" t="s">
        <v>829</v>
      </c>
      <c r="N8182" t="s">
        <v>829</v>
      </c>
      <c r="O8182">
        <v>0</v>
      </c>
      <c r="P8182">
        <v>0</v>
      </c>
      <c r="Q8182">
        <v>0</v>
      </c>
      <c r="R8182">
        <v>715430</v>
      </c>
      <c r="S8182">
        <v>715430</v>
      </c>
      <c r="T8182">
        <v>0</v>
      </c>
      <c r="U8182">
        <v>715430</v>
      </c>
      <c r="V8182">
        <v>22</v>
      </c>
    </row>
    <row r="8183" spans="1:22" x14ac:dyDescent="0.3">
      <c r="A8183">
        <v>202324</v>
      </c>
      <c r="B8183" t="s">
        <v>820</v>
      </c>
      <c r="C8183" t="s">
        <v>821</v>
      </c>
      <c r="D8183" t="s">
        <v>822</v>
      </c>
      <c r="E8183" t="s">
        <v>823</v>
      </c>
      <c r="F8183" t="s">
        <v>912</v>
      </c>
      <c r="G8183" t="s">
        <v>913</v>
      </c>
      <c r="H8183" t="s">
        <v>1040</v>
      </c>
      <c r="I8183">
        <v>392</v>
      </c>
      <c r="J8183" t="s">
        <v>1041</v>
      </c>
      <c r="K8183" t="s">
        <v>842</v>
      </c>
      <c r="L8183" t="s">
        <v>251</v>
      </c>
      <c r="M8183" t="s">
        <v>829</v>
      </c>
      <c r="N8183" t="s">
        <v>829</v>
      </c>
      <c r="O8183">
        <v>0</v>
      </c>
      <c r="P8183">
        <v>0</v>
      </c>
      <c r="Q8183">
        <v>0</v>
      </c>
      <c r="R8183">
        <v>926800</v>
      </c>
      <c r="S8183">
        <v>926800</v>
      </c>
      <c r="T8183">
        <v>0</v>
      </c>
      <c r="U8183">
        <v>926800</v>
      </c>
      <c r="V8183">
        <v>28</v>
      </c>
    </row>
    <row r="8184" spans="1:22" x14ac:dyDescent="0.3">
      <c r="A8184">
        <v>202122</v>
      </c>
      <c r="B8184" t="s">
        <v>820</v>
      </c>
      <c r="C8184" t="s">
        <v>821</v>
      </c>
      <c r="D8184" t="s">
        <v>822</v>
      </c>
      <c r="E8184" t="s">
        <v>823</v>
      </c>
      <c r="F8184" t="s">
        <v>912</v>
      </c>
      <c r="G8184" t="s">
        <v>913</v>
      </c>
      <c r="H8184" t="s">
        <v>1040</v>
      </c>
      <c r="I8184">
        <v>392</v>
      </c>
      <c r="J8184" t="s">
        <v>1041</v>
      </c>
      <c r="K8184" t="s">
        <v>842</v>
      </c>
      <c r="L8184" t="s">
        <v>253</v>
      </c>
      <c r="M8184" t="s">
        <v>829</v>
      </c>
      <c r="N8184" t="s">
        <v>829</v>
      </c>
      <c r="O8184">
        <v>0</v>
      </c>
      <c r="P8184">
        <v>0</v>
      </c>
      <c r="Q8184">
        <v>0</v>
      </c>
      <c r="R8184">
        <v>237084</v>
      </c>
      <c r="S8184">
        <v>237084</v>
      </c>
      <c r="T8184">
        <v>0</v>
      </c>
      <c r="U8184">
        <v>237084</v>
      </c>
      <c r="V8184">
        <v>7</v>
      </c>
    </row>
    <row r="8185" spans="1:22" x14ac:dyDescent="0.3">
      <c r="A8185">
        <v>202223</v>
      </c>
      <c r="B8185" t="s">
        <v>820</v>
      </c>
      <c r="C8185" t="s">
        <v>821</v>
      </c>
      <c r="D8185" t="s">
        <v>822</v>
      </c>
      <c r="E8185" t="s">
        <v>823</v>
      </c>
      <c r="F8185" t="s">
        <v>912</v>
      </c>
      <c r="G8185" t="s">
        <v>913</v>
      </c>
      <c r="H8185" t="s">
        <v>1040</v>
      </c>
      <c r="I8185">
        <v>392</v>
      </c>
      <c r="J8185" t="s">
        <v>1041</v>
      </c>
      <c r="K8185" t="s">
        <v>842</v>
      </c>
      <c r="L8185" t="s">
        <v>253</v>
      </c>
      <c r="M8185" t="s">
        <v>829</v>
      </c>
      <c r="N8185" t="s">
        <v>829</v>
      </c>
      <c r="O8185">
        <v>0</v>
      </c>
      <c r="P8185">
        <v>0</v>
      </c>
      <c r="Q8185">
        <v>0</v>
      </c>
      <c r="R8185">
        <v>341434</v>
      </c>
      <c r="S8185">
        <v>341434</v>
      </c>
      <c r="T8185">
        <v>0</v>
      </c>
      <c r="U8185">
        <v>341434</v>
      </c>
      <c r="V8185">
        <v>11</v>
      </c>
    </row>
    <row r="8186" spans="1:22" x14ac:dyDescent="0.3">
      <c r="A8186">
        <v>202324</v>
      </c>
      <c r="B8186" t="s">
        <v>820</v>
      </c>
      <c r="C8186" t="s">
        <v>821</v>
      </c>
      <c r="D8186" t="s">
        <v>822</v>
      </c>
      <c r="E8186" t="s">
        <v>823</v>
      </c>
      <c r="F8186" t="s">
        <v>912</v>
      </c>
      <c r="G8186" t="s">
        <v>913</v>
      </c>
      <c r="H8186" t="s">
        <v>1040</v>
      </c>
      <c r="I8186">
        <v>392</v>
      </c>
      <c r="J8186" t="s">
        <v>1041</v>
      </c>
      <c r="K8186" t="s">
        <v>842</v>
      </c>
      <c r="L8186" t="s">
        <v>253</v>
      </c>
      <c r="M8186" t="s">
        <v>829</v>
      </c>
      <c r="N8186" t="s">
        <v>829</v>
      </c>
      <c r="O8186">
        <v>0</v>
      </c>
      <c r="P8186">
        <v>0</v>
      </c>
      <c r="Q8186">
        <v>0</v>
      </c>
      <c r="R8186">
        <v>440932</v>
      </c>
      <c r="S8186">
        <v>440932</v>
      </c>
      <c r="T8186">
        <v>0</v>
      </c>
      <c r="U8186">
        <v>440932</v>
      </c>
      <c r="V8186">
        <v>13</v>
      </c>
    </row>
    <row r="8187" spans="1:22" x14ac:dyDescent="0.3">
      <c r="A8187">
        <v>202122</v>
      </c>
      <c r="B8187" t="s">
        <v>820</v>
      </c>
      <c r="C8187" t="s">
        <v>821</v>
      </c>
      <c r="D8187" t="s">
        <v>822</v>
      </c>
      <c r="E8187" t="s">
        <v>823</v>
      </c>
      <c r="F8187" t="s">
        <v>912</v>
      </c>
      <c r="G8187" t="s">
        <v>913</v>
      </c>
      <c r="H8187" t="s">
        <v>1040</v>
      </c>
      <c r="I8187">
        <v>392</v>
      </c>
      <c r="J8187" t="s">
        <v>1041</v>
      </c>
      <c r="K8187" t="s">
        <v>842</v>
      </c>
      <c r="L8187" t="s">
        <v>845</v>
      </c>
      <c r="M8187" t="s">
        <v>829</v>
      </c>
      <c r="N8187" t="s">
        <v>829</v>
      </c>
      <c r="O8187">
        <v>0</v>
      </c>
      <c r="P8187">
        <v>0</v>
      </c>
      <c r="Q8187">
        <v>0</v>
      </c>
      <c r="R8187">
        <v>97683</v>
      </c>
      <c r="S8187">
        <v>97683</v>
      </c>
      <c r="T8187">
        <v>0</v>
      </c>
      <c r="U8187">
        <v>97683</v>
      </c>
      <c r="V8187">
        <v>3</v>
      </c>
    </row>
    <row r="8188" spans="1:22" x14ac:dyDescent="0.3">
      <c r="A8188">
        <v>202223</v>
      </c>
      <c r="B8188" t="s">
        <v>820</v>
      </c>
      <c r="C8188" t="s">
        <v>821</v>
      </c>
      <c r="D8188" t="s">
        <v>822</v>
      </c>
      <c r="E8188" t="s">
        <v>823</v>
      </c>
      <c r="F8188" t="s">
        <v>912</v>
      </c>
      <c r="G8188" t="s">
        <v>913</v>
      </c>
      <c r="H8188" t="s">
        <v>1040</v>
      </c>
      <c r="I8188">
        <v>392</v>
      </c>
      <c r="J8188" t="s">
        <v>1041</v>
      </c>
      <c r="K8188" t="s">
        <v>842</v>
      </c>
      <c r="L8188" t="s">
        <v>845</v>
      </c>
      <c r="M8188" t="s">
        <v>829</v>
      </c>
      <c r="N8188" t="s">
        <v>829</v>
      </c>
      <c r="O8188">
        <v>0</v>
      </c>
      <c r="P8188">
        <v>0</v>
      </c>
      <c r="Q8188">
        <v>0</v>
      </c>
      <c r="R8188">
        <v>138219</v>
      </c>
      <c r="S8188">
        <v>138219</v>
      </c>
      <c r="T8188">
        <v>0</v>
      </c>
      <c r="U8188">
        <v>138219</v>
      </c>
      <c r="V8188">
        <v>4</v>
      </c>
    </row>
    <row r="8189" spans="1:22" x14ac:dyDescent="0.3">
      <c r="A8189">
        <v>202324</v>
      </c>
      <c r="B8189" t="s">
        <v>820</v>
      </c>
      <c r="C8189" t="s">
        <v>821</v>
      </c>
      <c r="D8189" t="s">
        <v>822</v>
      </c>
      <c r="E8189" t="s">
        <v>823</v>
      </c>
      <c r="F8189" t="s">
        <v>912</v>
      </c>
      <c r="G8189" t="s">
        <v>913</v>
      </c>
      <c r="H8189" t="s">
        <v>1040</v>
      </c>
      <c r="I8189">
        <v>392</v>
      </c>
      <c r="J8189" t="s">
        <v>1041</v>
      </c>
      <c r="K8189" t="s">
        <v>842</v>
      </c>
      <c r="L8189" t="s">
        <v>845</v>
      </c>
      <c r="M8189" t="s">
        <v>829</v>
      </c>
      <c r="N8189" t="s">
        <v>829</v>
      </c>
      <c r="O8189">
        <v>0</v>
      </c>
      <c r="P8189">
        <v>0</v>
      </c>
      <c r="Q8189">
        <v>0</v>
      </c>
      <c r="R8189">
        <v>185172</v>
      </c>
      <c r="S8189">
        <v>185172</v>
      </c>
      <c r="T8189">
        <v>0</v>
      </c>
      <c r="U8189">
        <v>185172</v>
      </c>
      <c r="V8189">
        <v>6</v>
      </c>
    </row>
    <row r="8190" spans="1:22" x14ac:dyDescent="0.3">
      <c r="A8190">
        <v>202122</v>
      </c>
      <c r="B8190" t="s">
        <v>820</v>
      </c>
      <c r="C8190" t="s">
        <v>821</v>
      </c>
      <c r="D8190" t="s">
        <v>822</v>
      </c>
      <c r="E8190" t="s">
        <v>823</v>
      </c>
      <c r="F8190" t="s">
        <v>848</v>
      </c>
      <c r="G8190" t="s">
        <v>849</v>
      </c>
      <c r="H8190" t="s">
        <v>1042</v>
      </c>
      <c r="I8190">
        <v>815</v>
      </c>
      <c r="J8190" t="s">
        <v>1043</v>
      </c>
      <c r="K8190" t="s">
        <v>828</v>
      </c>
      <c r="L8190" t="s">
        <v>336</v>
      </c>
      <c r="M8190">
        <v>0</v>
      </c>
      <c r="N8190">
        <v>219333</v>
      </c>
      <c r="O8190">
        <v>171000</v>
      </c>
      <c r="P8190">
        <v>7451667</v>
      </c>
      <c r="Q8190">
        <v>1361667</v>
      </c>
      <c r="R8190" t="s">
        <v>829</v>
      </c>
      <c r="S8190">
        <v>9203667</v>
      </c>
      <c r="T8190" t="s">
        <v>829</v>
      </c>
      <c r="U8190">
        <v>9203667</v>
      </c>
      <c r="V8190">
        <v>213</v>
      </c>
    </row>
    <row r="8191" spans="1:22" x14ac:dyDescent="0.3">
      <c r="A8191">
        <v>202223</v>
      </c>
      <c r="B8191" t="s">
        <v>820</v>
      </c>
      <c r="C8191" t="s">
        <v>821</v>
      </c>
      <c r="D8191" t="s">
        <v>822</v>
      </c>
      <c r="E8191" t="s">
        <v>823</v>
      </c>
      <c r="F8191" t="s">
        <v>848</v>
      </c>
      <c r="G8191" t="s">
        <v>849</v>
      </c>
      <c r="H8191" t="s">
        <v>1042</v>
      </c>
      <c r="I8191">
        <v>815</v>
      </c>
      <c r="J8191" t="s">
        <v>1043</v>
      </c>
      <c r="K8191" t="s">
        <v>828</v>
      </c>
      <c r="L8191" t="s">
        <v>336</v>
      </c>
      <c r="M8191">
        <v>0</v>
      </c>
      <c r="N8191">
        <v>136000</v>
      </c>
      <c r="O8191">
        <v>220667</v>
      </c>
      <c r="P8191">
        <v>7782500</v>
      </c>
      <c r="Q8191">
        <v>1354999</v>
      </c>
      <c r="R8191" t="s">
        <v>829</v>
      </c>
      <c r="S8191">
        <v>9494166</v>
      </c>
      <c r="T8191" t="s">
        <v>829</v>
      </c>
      <c r="U8191">
        <v>9494166</v>
      </c>
      <c r="V8191">
        <v>249</v>
      </c>
    </row>
    <row r="8192" spans="1:22" x14ac:dyDescent="0.3">
      <c r="A8192">
        <v>202324</v>
      </c>
      <c r="B8192" t="s">
        <v>820</v>
      </c>
      <c r="C8192" t="s">
        <v>821</v>
      </c>
      <c r="D8192" t="s">
        <v>822</v>
      </c>
      <c r="E8192" t="s">
        <v>823</v>
      </c>
      <c r="F8192" t="s">
        <v>848</v>
      </c>
      <c r="G8192" t="s">
        <v>849</v>
      </c>
      <c r="H8192" t="s">
        <v>1042</v>
      </c>
      <c r="I8192">
        <v>815</v>
      </c>
      <c r="J8192" t="s">
        <v>1043</v>
      </c>
      <c r="K8192" t="s">
        <v>828</v>
      </c>
      <c r="L8192" t="s">
        <v>336</v>
      </c>
      <c r="M8192">
        <v>0</v>
      </c>
      <c r="N8192">
        <v>125500</v>
      </c>
      <c r="O8192">
        <v>336000</v>
      </c>
      <c r="P8192">
        <v>7731668</v>
      </c>
      <c r="Q8192">
        <v>1380000</v>
      </c>
      <c r="R8192" t="s">
        <v>829</v>
      </c>
      <c r="S8192">
        <v>9573168</v>
      </c>
      <c r="T8192" t="s">
        <v>829</v>
      </c>
      <c r="U8192">
        <v>9573168</v>
      </c>
      <c r="V8192">
        <v>262</v>
      </c>
    </row>
    <row r="8193" spans="1:22" x14ac:dyDescent="0.3">
      <c r="A8193">
        <v>202122</v>
      </c>
      <c r="B8193" t="s">
        <v>820</v>
      </c>
      <c r="C8193" t="s">
        <v>821</v>
      </c>
      <c r="D8193" t="s">
        <v>822</v>
      </c>
      <c r="E8193" t="s">
        <v>823</v>
      </c>
      <c r="F8193" t="s">
        <v>848</v>
      </c>
      <c r="G8193" t="s">
        <v>849</v>
      </c>
      <c r="H8193" t="s">
        <v>1042</v>
      </c>
      <c r="I8193">
        <v>815</v>
      </c>
      <c r="J8193" t="s">
        <v>1043</v>
      </c>
      <c r="K8193" t="s">
        <v>828</v>
      </c>
      <c r="L8193" t="s">
        <v>235</v>
      </c>
      <c r="M8193" t="s">
        <v>829</v>
      </c>
      <c r="N8193">
        <v>0</v>
      </c>
      <c r="O8193">
        <v>3000</v>
      </c>
      <c r="P8193" t="s">
        <v>829</v>
      </c>
      <c r="Q8193" t="s">
        <v>829</v>
      </c>
      <c r="R8193" t="s">
        <v>829</v>
      </c>
      <c r="S8193">
        <v>3000</v>
      </c>
      <c r="T8193">
        <v>0</v>
      </c>
      <c r="U8193">
        <v>3000</v>
      </c>
      <c r="V8193">
        <v>0</v>
      </c>
    </row>
    <row r="8194" spans="1:22" x14ac:dyDescent="0.3">
      <c r="A8194">
        <v>202223</v>
      </c>
      <c r="B8194" t="s">
        <v>820</v>
      </c>
      <c r="C8194" t="s">
        <v>821</v>
      </c>
      <c r="D8194" t="s">
        <v>822</v>
      </c>
      <c r="E8194" t="s">
        <v>823</v>
      </c>
      <c r="F8194" t="s">
        <v>848</v>
      </c>
      <c r="G8194" t="s">
        <v>849</v>
      </c>
      <c r="H8194" t="s">
        <v>1042</v>
      </c>
      <c r="I8194">
        <v>815</v>
      </c>
      <c r="J8194" t="s">
        <v>1043</v>
      </c>
      <c r="K8194" t="s">
        <v>828</v>
      </c>
      <c r="L8194" t="s">
        <v>235</v>
      </c>
      <c r="M8194" t="s">
        <v>829</v>
      </c>
      <c r="N8194">
        <v>0</v>
      </c>
      <c r="O8194">
        <v>0</v>
      </c>
      <c r="P8194" t="s">
        <v>829</v>
      </c>
      <c r="Q8194" t="s">
        <v>829</v>
      </c>
      <c r="R8194" t="s">
        <v>829</v>
      </c>
      <c r="S8194">
        <v>0</v>
      </c>
      <c r="T8194">
        <v>0</v>
      </c>
      <c r="U8194">
        <v>0</v>
      </c>
      <c r="V8194">
        <v>0</v>
      </c>
    </row>
    <row r="8195" spans="1:22" x14ac:dyDescent="0.3">
      <c r="A8195">
        <v>202324</v>
      </c>
      <c r="B8195" t="s">
        <v>820</v>
      </c>
      <c r="C8195" t="s">
        <v>821</v>
      </c>
      <c r="D8195" t="s">
        <v>822</v>
      </c>
      <c r="E8195" t="s">
        <v>823</v>
      </c>
      <c r="F8195" t="s">
        <v>848</v>
      </c>
      <c r="G8195" t="s">
        <v>849</v>
      </c>
      <c r="H8195" t="s">
        <v>1042</v>
      </c>
      <c r="I8195">
        <v>815</v>
      </c>
      <c r="J8195" t="s">
        <v>1043</v>
      </c>
      <c r="K8195" t="s">
        <v>828</v>
      </c>
      <c r="L8195" t="s">
        <v>235</v>
      </c>
      <c r="M8195" t="s">
        <v>829</v>
      </c>
      <c r="N8195">
        <v>0</v>
      </c>
      <c r="O8195">
        <v>0</v>
      </c>
      <c r="P8195" t="s">
        <v>829</v>
      </c>
      <c r="Q8195" t="s">
        <v>829</v>
      </c>
      <c r="R8195" t="s">
        <v>829</v>
      </c>
      <c r="S8195">
        <v>0</v>
      </c>
      <c r="T8195">
        <v>0</v>
      </c>
      <c r="U8195">
        <v>0</v>
      </c>
      <c r="V8195">
        <v>0</v>
      </c>
    </row>
    <row r="8196" spans="1:22" x14ac:dyDescent="0.3">
      <c r="A8196">
        <v>202122</v>
      </c>
      <c r="B8196" t="s">
        <v>820</v>
      </c>
      <c r="C8196" t="s">
        <v>821</v>
      </c>
      <c r="D8196" t="s">
        <v>822</v>
      </c>
      <c r="E8196" t="s">
        <v>823</v>
      </c>
      <c r="F8196" t="s">
        <v>848</v>
      </c>
      <c r="G8196" t="s">
        <v>849</v>
      </c>
      <c r="H8196" t="s">
        <v>1042</v>
      </c>
      <c r="I8196">
        <v>815</v>
      </c>
      <c r="J8196" t="s">
        <v>1043</v>
      </c>
      <c r="K8196" t="s">
        <v>828</v>
      </c>
      <c r="L8196" t="s">
        <v>534</v>
      </c>
      <c r="M8196">
        <v>288771</v>
      </c>
      <c r="N8196">
        <v>2965413</v>
      </c>
      <c r="O8196">
        <v>1184306</v>
      </c>
      <c r="P8196">
        <v>11182440</v>
      </c>
      <c r="Q8196">
        <v>1000274</v>
      </c>
      <c r="R8196" t="s">
        <v>829</v>
      </c>
      <c r="S8196">
        <v>16621204</v>
      </c>
      <c r="T8196">
        <v>0</v>
      </c>
      <c r="U8196">
        <v>16621204</v>
      </c>
      <c r="V8196">
        <v>130</v>
      </c>
    </row>
    <row r="8197" spans="1:22" x14ac:dyDescent="0.3">
      <c r="A8197">
        <v>202223</v>
      </c>
      <c r="B8197" t="s">
        <v>820</v>
      </c>
      <c r="C8197" t="s">
        <v>821</v>
      </c>
      <c r="D8197" t="s">
        <v>822</v>
      </c>
      <c r="E8197" t="s">
        <v>823</v>
      </c>
      <c r="F8197" t="s">
        <v>848</v>
      </c>
      <c r="G8197" t="s">
        <v>849</v>
      </c>
      <c r="H8197" t="s">
        <v>1042</v>
      </c>
      <c r="I8197">
        <v>815</v>
      </c>
      <c r="J8197" t="s">
        <v>1043</v>
      </c>
      <c r="K8197" t="s">
        <v>828</v>
      </c>
      <c r="L8197" t="s">
        <v>534</v>
      </c>
      <c r="M8197">
        <v>396180</v>
      </c>
      <c r="N8197">
        <v>3236400</v>
      </c>
      <c r="O8197">
        <v>1703786</v>
      </c>
      <c r="P8197">
        <v>11374116</v>
      </c>
      <c r="Q8197">
        <v>995936</v>
      </c>
      <c r="R8197" t="s">
        <v>829</v>
      </c>
      <c r="S8197">
        <v>17706418</v>
      </c>
      <c r="T8197">
        <v>0</v>
      </c>
      <c r="U8197">
        <v>17706418</v>
      </c>
      <c r="V8197">
        <v>138</v>
      </c>
    </row>
    <row r="8198" spans="1:22" x14ac:dyDescent="0.3">
      <c r="A8198">
        <v>202324</v>
      </c>
      <c r="B8198" t="s">
        <v>820</v>
      </c>
      <c r="C8198" t="s">
        <v>821</v>
      </c>
      <c r="D8198" t="s">
        <v>822</v>
      </c>
      <c r="E8198" t="s">
        <v>823</v>
      </c>
      <c r="F8198" t="s">
        <v>848</v>
      </c>
      <c r="G8198" t="s">
        <v>849</v>
      </c>
      <c r="H8198" t="s">
        <v>1042</v>
      </c>
      <c r="I8198">
        <v>815</v>
      </c>
      <c r="J8198" t="s">
        <v>1043</v>
      </c>
      <c r="K8198" t="s">
        <v>828</v>
      </c>
      <c r="L8198" t="s">
        <v>534</v>
      </c>
      <c r="M8198">
        <v>535085</v>
      </c>
      <c r="N8198">
        <v>3581883</v>
      </c>
      <c r="O8198">
        <v>1908291</v>
      </c>
      <c r="P8198">
        <v>12655852</v>
      </c>
      <c r="Q8198">
        <v>1232029</v>
      </c>
      <c r="R8198" t="s">
        <v>829</v>
      </c>
      <c r="S8198">
        <v>19913140</v>
      </c>
      <c r="T8198">
        <v>0</v>
      </c>
      <c r="U8198">
        <v>19913140</v>
      </c>
      <c r="V8198">
        <v>159</v>
      </c>
    </row>
    <row r="8199" spans="1:22" x14ac:dyDescent="0.3">
      <c r="A8199">
        <v>202122</v>
      </c>
      <c r="B8199" t="s">
        <v>820</v>
      </c>
      <c r="C8199" t="s">
        <v>821</v>
      </c>
      <c r="D8199" t="s">
        <v>822</v>
      </c>
      <c r="E8199" t="s">
        <v>823</v>
      </c>
      <c r="F8199" t="s">
        <v>848</v>
      </c>
      <c r="G8199" t="s">
        <v>849</v>
      </c>
      <c r="H8199" t="s">
        <v>1042</v>
      </c>
      <c r="I8199">
        <v>815</v>
      </c>
      <c r="J8199" t="s">
        <v>1043</v>
      </c>
      <c r="K8199" t="s">
        <v>828</v>
      </c>
      <c r="L8199" t="s">
        <v>603</v>
      </c>
      <c r="M8199" t="s">
        <v>829</v>
      </c>
      <c r="N8199" t="s">
        <v>829</v>
      </c>
      <c r="O8199" t="s">
        <v>829</v>
      </c>
      <c r="P8199">
        <v>0</v>
      </c>
      <c r="Q8199">
        <v>0</v>
      </c>
      <c r="R8199">
        <v>0</v>
      </c>
      <c r="S8199">
        <v>0</v>
      </c>
      <c r="T8199">
        <v>0</v>
      </c>
      <c r="U8199">
        <v>0</v>
      </c>
      <c r="V8199">
        <v>0</v>
      </c>
    </row>
    <row r="8200" spans="1:22" x14ac:dyDescent="0.3">
      <c r="A8200">
        <v>202223</v>
      </c>
      <c r="B8200" t="s">
        <v>820</v>
      </c>
      <c r="C8200" t="s">
        <v>821</v>
      </c>
      <c r="D8200" t="s">
        <v>822</v>
      </c>
      <c r="E8200" t="s">
        <v>823</v>
      </c>
      <c r="F8200" t="s">
        <v>848</v>
      </c>
      <c r="G8200" t="s">
        <v>849</v>
      </c>
      <c r="H8200" t="s">
        <v>1042</v>
      </c>
      <c r="I8200">
        <v>815</v>
      </c>
      <c r="J8200" t="s">
        <v>1043</v>
      </c>
      <c r="K8200" t="s">
        <v>828</v>
      </c>
      <c r="L8200" t="s">
        <v>603</v>
      </c>
      <c r="M8200" t="s">
        <v>829</v>
      </c>
      <c r="N8200" t="s">
        <v>829</v>
      </c>
      <c r="O8200" t="s">
        <v>829</v>
      </c>
      <c r="P8200">
        <v>0</v>
      </c>
      <c r="Q8200">
        <v>0</v>
      </c>
      <c r="R8200">
        <v>0</v>
      </c>
      <c r="S8200">
        <v>0</v>
      </c>
      <c r="T8200">
        <v>0</v>
      </c>
      <c r="U8200">
        <v>0</v>
      </c>
      <c r="V8200">
        <v>0</v>
      </c>
    </row>
    <row r="8201" spans="1:22" x14ac:dyDescent="0.3">
      <c r="A8201">
        <v>202324</v>
      </c>
      <c r="B8201" t="s">
        <v>820</v>
      </c>
      <c r="C8201" t="s">
        <v>821</v>
      </c>
      <c r="D8201" t="s">
        <v>822</v>
      </c>
      <c r="E8201" t="s">
        <v>823</v>
      </c>
      <c r="F8201" t="s">
        <v>848</v>
      </c>
      <c r="G8201" t="s">
        <v>849</v>
      </c>
      <c r="H8201" t="s">
        <v>1042</v>
      </c>
      <c r="I8201">
        <v>815</v>
      </c>
      <c r="J8201" t="s">
        <v>1043</v>
      </c>
      <c r="K8201" t="s">
        <v>828</v>
      </c>
      <c r="L8201" t="s">
        <v>603</v>
      </c>
      <c r="M8201" t="s">
        <v>829</v>
      </c>
      <c r="N8201" t="s">
        <v>829</v>
      </c>
      <c r="O8201" t="s">
        <v>829</v>
      </c>
      <c r="P8201">
        <v>0</v>
      </c>
      <c r="Q8201">
        <v>0</v>
      </c>
      <c r="R8201">
        <v>0</v>
      </c>
      <c r="S8201">
        <v>0</v>
      </c>
      <c r="T8201">
        <v>0</v>
      </c>
      <c r="U8201">
        <v>0</v>
      </c>
      <c r="V8201">
        <v>0</v>
      </c>
    </row>
    <row r="8202" spans="1:22" x14ac:dyDescent="0.3">
      <c r="A8202">
        <v>202122</v>
      </c>
      <c r="B8202" t="s">
        <v>820</v>
      </c>
      <c r="C8202" t="s">
        <v>821</v>
      </c>
      <c r="D8202" t="s">
        <v>822</v>
      </c>
      <c r="E8202" t="s">
        <v>823</v>
      </c>
      <c r="F8202" t="s">
        <v>848</v>
      </c>
      <c r="G8202" t="s">
        <v>849</v>
      </c>
      <c r="H8202" t="s">
        <v>1042</v>
      </c>
      <c r="I8202">
        <v>815</v>
      </c>
      <c r="J8202" t="s">
        <v>1043</v>
      </c>
      <c r="K8202" t="s">
        <v>828</v>
      </c>
      <c r="L8202" t="s">
        <v>606</v>
      </c>
      <c r="M8202">
        <v>0</v>
      </c>
      <c r="N8202">
        <v>23328</v>
      </c>
      <c r="O8202">
        <v>23328</v>
      </c>
      <c r="P8202">
        <v>43841</v>
      </c>
      <c r="Q8202">
        <v>0</v>
      </c>
      <c r="R8202">
        <v>102899</v>
      </c>
      <c r="S8202">
        <v>193396</v>
      </c>
      <c r="T8202">
        <v>0</v>
      </c>
      <c r="U8202">
        <v>193396</v>
      </c>
      <c r="V8202">
        <v>2</v>
      </c>
    </row>
    <row r="8203" spans="1:22" x14ac:dyDescent="0.3">
      <c r="A8203">
        <v>202223</v>
      </c>
      <c r="B8203" t="s">
        <v>820</v>
      </c>
      <c r="C8203" t="s">
        <v>821</v>
      </c>
      <c r="D8203" t="s">
        <v>822</v>
      </c>
      <c r="E8203" t="s">
        <v>823</v>
      </c>
      <c r="F8203" t="s">
        <v>848</v>
      </c>
      <c r="G8203" t="s">
        <v>849</v>
      </c>
      <c r="H8203" t="s">
        <v>1042</v>
      </c>
      <c r="I8203">
        <v>815</v>
      </c>
      <c r="J8203" t="s">
        <v>1043</v>
      </c>
      <c r="K8203" t="s">
        <v>828</v>
      </c>
      <c r="L8203" t="s">
        <v>606</v>
      </c>
      <c r="M8203">
        <v>0</v>
      </c>
      <c r="N8203">
        <v>37373</v>
      </c>
      <c r="O8203">
        <v>37373</v>
      </c>
      <c r="P8203">
        <v>37891</v>
      </c>
      <c r="Q8203">
        <v>76077</v>
      </c>
      <c r="R8203">
        <v>106234</v>
      </c>
      <c r="S8203">
        <v>294948</v>
      </c>
      <c r="T8203">
        <v>0</v>
      </c>
      <c r="U8203">
        <v>294948</v>
      </c>
      <c r="V8203">
        <v>2</v>
      </c>
    </row>
    <row r="8204" spans="1:22" x14ac:dyDescent="0.3">
      <c r="A8204">
        <v>202324</v>
      </c>
      <c r="B8204" t="s">
        <v>820</v>
      </c>
      <c r="C8204" t="s">
        <v>821</v>
      </c>
      <c r="D8204" t="s">
        <v>822</v>
      </c>
      <c r="E8204" t="s">
        <v>823</v>
      </c>
      <c r="F8204" t="s">
        <v>848</v>
      </c>
      <c r="G8204" t="s">
        <v>849</v>
      </c>
      <c r="H8204" t="s">
        <v>1042</v>
      </c>
      <c r="I8204">
        <v>815</v>
      </c>
      <c r="J8204" t="s">
        <v>1043</v>
      </c>
      <c r="K8204" t="s">
        <v>828</v>
      </c>
      <c r="L8204" t="s">
        <v>606</v>
      </c>
      <c r="M8204">
        <v>0</v>
      </c>
      <c r="N8204">
        <v>45522</v>
      </c>
      <c r="O8204">
        <v>45522</v>
      </c>
      <c r="P8204">
        <v>37891</v>
      </c>
      <c r="Q8204">
        <v>164359</v>
      </c>
      <c r="R8204">
        <v>104435</v>
      </c>
      <c r="S8204">
        <v>397729</v>
      </c>
      <c r="T8204">
        <v>0</v>
      </c>
      <c r="U8204">
        <v>397729</v>
      </c>
      <c r="V8204">
        <v>3</v>
      </c>
    </row>
    <row r="8205" spans="1:22" x14ac:dyDescent="0.3">
      <c r="A8205">
        <v>202122</v>
      </c>
      <c r="B8205" t="s">
        <v>820</v>
      </c>
      <c r="C8205" t="s">
        <v>821</v>
      </c>
      <c r="D8205" t="s">
        <v>822</v>
      </c>
      <c r="E8205" t="s">
        <v>823</v>
      </c>
      <c r="F8205" t="s">
        <v>848</v>
      </c>
      <c r="G8205" t="s">
        <v>849</v>
      </c>
      <c r="H8205" t="s">
        <v>1042</v>
      </c>
      <c r="I8205">
        <v>815</v>
      </c>
      <c r="J8205" t="s">
        <v>1043</v>
      </c>
      <c r="K8205" t="s">
        <v>828</v>
      </c>
      <c r="L8205" t="s">
        <v>609</v>
      </c>
      <c r="M8205" t="s">
        <v>829</v>
      </c>
      <c r="N8205" t="s">
        <v>829</v>
      </c>
      <c r="O8205" t="s">
        <v>829</v>
      </c>
      <c r="P8205" t="s">
        <v>829</v>
      </c>
      <c r="Q8205">
        <v>0</v>
      </c>
      <c r="R8205" t="s">
        <v>829</v>
      </c>
      <c r="S8205">
        <v>0</v>
      </c>
      <c r="T8205">
        <v>0</v>
      </c>
      <c r="U8205">
        <v>0</v>
      </c>
      <c r="V8205">
        <v>0</v>
      </c>
    </row>
    <row r="8206" spans="1:22" x14ac:dyDescent="0.3">
      <c r="A8206">
        <v>202223</v>
      </c>
      <c r="B8206" t="s">
        <v>820</v>
      </c>
      <c r="C8206" t="s">
        <v>821</v>
      </c>
      <c r="D8206" t="s">
        <v>822</v>
      </c>
      <c r="E8206" t="s">
        <v>823</v>
      </c>
      <c r="F8206" t="s">
        <v>848</v>
      </c>
      <c r="G8206" t="s">
        <v>849</v>
      </c>
      <c r="H8206" t="s">
        <v>1042</v>
      </c>
      <c r="I8206">
        <v>815</v>
      </c>
      <c r="J8206" t="s">
        <v>1043</v>
      </c>
      <c r="K8206" t="s">
        <v>828</v>
      </c>
      <c r="L8206" t="s">
        <v>609</v>
      </c>
      <c r="M8206" t="s">
        <v>829</v>
      </c>
      <c r="N8206" t="s">
        <v>829</v>
      </c>
      <c r="O8206" t="s">
        <v>829</v>
      </c>
      <c r="P8206" t="s">
        <v>829</v>
      </c>
      <c r="Q8206">
        <v>0</v>
      </c>
      <c r="R8206" t="s">
        <v>829</v>
      </c>
      <c r="S8206">
        <v>0</v>
      </c>
      <c r="T8206">
        <v>0</v>
      </c>
      <c r="U8206">
        <v>0</v>
      </c>
      <c r="V8206">
        <v>0</v>
      </c>
    </row>
    <row r="8207" spans="1:22" x14ac:dyDescent="0.3">
      <c r="A8207">
        <v>202122</v>
      </c>
      <c r="B8207" t="s">
        <v>820</v>
      </c>
      <c r="C8207" t="s">
        <v>821</v>
      </c>
      <c r="D8207" t="s">
        <v>822</v>
      </c>
      <c r="E8207" t="s">
        <v>823</v>
      </c>
      <c r="F8207" t="s">
        <v>848</v>
      </c>
      <c r="G8207" t="s">
        <v>849</v>
      </c>
      <c r="H8207" t="s">
        <v>1042</v>
      </c>
      <c r="I8207">
        <v>815</v>
      </c>
      <c r="J8207" t="s">
        <v>1043</v>
      </c>
      <c r="K8207" t="s">
        <v>828</v>
      </c>
      <c r="L8207" t="s">
        <v>830</v>
      </c>
      <c r="M8207">
        <v>0</v>
      </c>
      <c r="N8207">
        <v>308459</v>
      </c>
      <c r="O8207">
        <v>273127</v>
      </c>
      <c r="P8207">
        <v>11123</v>
      </c>
      <c r="Q8207">
        <v>0</v>
      </c>
      <c r="R8207">
        <v>0</v>
      </c>
      <c r="S8207">
        <v>592709</v>
      </c>
      <c r="T8207">
        <v>0</v>
      </c>
      <c r="U8207">
        <v>592709</v>
      </c>
      <c r="V8207">
        <v>5</v>
      </c>
    </row>
    <row r="8208" spans="1:22" x14ac:dyDescent="0.3">
      <c r="A8208">
        <v>202223</v>
      </c>
      <c r="B8208" t="s">
        <v>820</v>
      </c>
      <c r="C8208" t="s">
        <v>821</v>
      </c>
      <c r="D8208" t="s">
        <v>822</v>
      </c>
      <c r="E8208" t="s">
        <v>823</v>
      </c>
      <c r="F8208" t="s">
        <v>848</v>
      </c>
      <c r="G8208" t="s">
        <v>849</v>
      </c>
      <c r="H8208" t="s">
        <v>1042</v>
      </c>
      <c r="I8208">
        <v>815</v>
      </c>
      <c r="J8208" t="s">
        <v>1043</v>
      </c>
      <c r="K8208" t="s">
        <v>828</v>
      </c>
      <c r="L8208" t="s">
        <v>830</v>
      </c>
      <c r="M8208">
        <v>0</v>
      </c>
      <c r="N8208">
        <v>376304</v>
      </c>
      <c r="O8208">
        <v>333201</v>
      </c>
      <c r="P8208">
        <v>13569</v>
      </c>
      <c r="Q8208">
        <v>0</v>
      </c>
      <c r="R8208">
        <v>0</v>
      </c>
      <c r="S8208">
        <v>723074</v>
      </c>
      <c r="T8208">
        <v>0</v>
      </c>
      <c r="U8208">
        <v>723074</v>
      </c>
      <c r="V8208">
        <v>6</v>
      </c>
    </row>
    <row r="8209" spans="1:22" x14ac:dyDescent="0.3">
      <c r="A8209">
        <v>202324</v>
      </c>
      <c r="B8209" t="s">
        <v>820</v>
      </c>
      <c r="C8209" t="s">
        <v>821</v>
      </c>
      <c r="D8209" t="s">
        <v>822</v>
      </c>
      <c r="E8209" t="s">
        <v>823</v>
      </c>
      <c r="F8209" t="s">
        <v>848</v>
      </c>
      <c r="G8209" t="s">
        <v>849</v>
      </c>
      <c r="H8209" t="s">
        <v>1042</v>
      </c>
      <c r="I8209">
        <v>815</v>
      </c>
      <c r="J8209" t="s">
        <v>1043</v>
      </c>
      <c r="K8209" t="s">
        <v>828</v>
      </c>
      <c r="L8209" t="s">
        <v>830</v>
      </c>
      <c r="M8209">
        <v>0</v>
      </c>
      <c r="N8209">
        <v>381581</v>
      </c>
      <c r="O8209">
        <v>337874</v>
      </c>
      <c r="P8209">
        <v>13760</v>
      </c>
      <c r="Q8209">
        <v>0</v>
      </c>
      <c r="R8209">
        <v>0</v>
      </c>
      <c r="S8209">
        <v>733215</v>
      </c>
      <c r="T8209">
        <v>0</v>
      </c>
      <c r="U8209">
        <v>733215</v>
      </c>
      <c r="V8209">
        <v>6</v>
      </c>
    </row>
    <row r="8210" spans="1:22" x14ac:dyDescent="0.3">
      <c r="A8210">
        <v>202122</v>
      </c>
      <c r="B8210" t="s">
        <v>820</v>
      </c>
      <c r="C8210" t="s">
        <v>821</v>
      </c>
      <c r="D8210" t="s">
        <v>822</v>
      </c>
      <c r="E8210" t="s">
        <v>823</v>
      </c>
      <c r="F8210" t="s">
        <v>848</v>
      </c>
      <c r="G8210" t="s">
        <v>849</v>
      </c>
      <c r="H8210" t="s">
        <v>1042</v>
      </c>
      <c r="I8210">
        <v>815</v>
      </c>
      <c r="J8210" t="s">
        <v>1043</v>
      </c>
      <c r="K8210" t="s">
        <v>828</v>
      </c>
      <c r="L8210" t="s">
        <v>537</v>
      </c>
      <c r="M8210">
        <v>0</v>
      </c>
      <c r="N8210">
        <v>2013872</v>
      </c>
      <c r="O8210">
        <v>1953001</v>
      </c>
      <c r="P8210">
        <v>3522381</v>
      </c>
      <c r="Q8210">
        <v>298400</v>
      </c>
      <c r="R8210">
        <v>3409201</v>
      </c>
      <c r="S8210">
        <v>11196855</v>
      </c>
      <c r="T8210">
        <v>0</v>
      </c>
      <c r="U8210">
        <v>11196855</v>
      </c>
      <c r="V8210">
        <v>87</v>
      </c>
    </row>
    <row r="8211" spans="1:22" x14ac:dyDescent="0.3">
      <c r="A8211">
        <v>202223</v>
      </c>
      <c r="B8211" t="s">
        <v>820</v>
      </c>
      <c r="C8211" t="s">
        <v>821</v>
      </c>
      <c r="D8211" t="s">
        <v>822</v>
      </c>
      <c r="E8211" t="s">
        <v>823</v>
      </c>
      <c r="F8211" t="s">
        <v>848</v>
      </c>
      <c r="G8211" t="s">
        <v>849</v>
      </c>
      <c r="H8211" t="s">
        <v>1042</v>
      </c>
      <c r="I8211">
        <v>815</v>
      </c>
      <c r="J8211" t="s">
        <v>1043</v>
      </c>
      <c r="K8211" t="s">
        <v>828</v>
      </c>
      <c r="L8211" t="s">
        <v>537</v>
      </c>
      <c r="M8211">
        <v>0</v>
      </c>
      <c r="N8211">
        <v>2876598</v>
      </c>
      <c r="O8211">
        <v>2752183</v>
      </c>
      <c r="P8211">
        <v>4402452</v>
      </c>
      <c r="Q8211">
        <v>327363</v>
      </c>
      <c r="R8211">
        <v>3905737</v>
      </c>
      <c r="S8211">
        <v>14264333</v>
      </c>
      <c r="T8211">
        <v>0</v>
      </c>
      <c r="U8211">
        <v>14264333</v>
      </c>
      <c r="V8211">
        <v>111</v>
      </c>
    </row>
    <row r="8212" spans="1:22" x14ac:dyDescent="0.3">
      <c r="A8212">
        <v>202324</v>
      </c>
      <c r="B8212" t="s">
        <v>820</v>
      </c>
      <c r="C8212" t="s">
        <v>821</v>
      </c>
      <c r="D8212" t="s">
        <v>822</v>
      </c>
      <c r="E8212" t="s">
        <v>823</v>
      </c>
      <c r="F8212" t="s">
        <v>848</v>
      </c>
      <c r="G8212" t="s">
        <v>849</v>
      </c>
      <c r="H8212" t="s">
        <v>1042</v>
      </c>
      <c r="I8212">
        <v>815</v>
      </c>
      <c r="J8212" t="s">
        <v>1043</v>
      </c>
      <c r="K8212" t="s">
        <v>828</v>
      </c>
      <c r="L8212" t="s">
        <v>537</v>
      </c>
      <c r="M8212">
        <v>0</v>
      </c>
      <c r="N8212">
        <v>3415993</v>
      </c>
      <c r="O8212">
        <v>3447926</v>
      </c>
      <c r="P8212">
        <v>6378569</v>
      </c>
      <c r="Q8212">
        <v>323440</v>
      </c>
      <c r="R8212">
        <v>4045065</v>
      </c>
      <c r="S8212">
        <v>17610993</v>
      </c>
      <c r="T8212">
        <v>0</v>
      </c>
      <c r="U8212">
        <v>17610993</v>
      </c>
      <c r="V8212">
        <v>140</v>
      </c>
    </row>
    <row r="8213" spans="1:22" x14ac:dyDescent="0.3">
      <c r="A8213">
        <v>202122</v>
      </c>
      <c r="B8213" t="s">
        <v>820</v>
      </c>
      <c r="C8213" t="s">
        <v>821</v>
      </c>
      <c r="D8213" t="s">
        <v>822</v>
      </c>
      <c r="E8213" t="s">
        <v>823</v>
      </c>
      <c r="F8213" t="s">
        <v>848</v>
      </c>
      <c r="G8213" t="s">
        <v>849</v>
      </c>
      <c r="H8213" t="s">
        <v>1042</v>
      </c>
      <c r="I8213">
        <v>815</v>
      </c>
      <c r="J8213" t="s">
        <v>1043</v>
      </c>
      <c r="K8213" t="s">
        <v>828</v>
      </c>
      <c r="L8213" t="s">
        <v>572</v>
      </c>
      <c r="M8213">
        <v>0</v>
      </c>
      <c r="N8213">
        <v>0</v>
      </c>
      <c r="O8213">
        <v>0</v>
      </c>
      <c r="P8213">
        <v>11088200</v>
      </c>
      <c r="Q8213">
        <v>0</v>
      </c>
      <c r="R8213">
        <v>2707566</v>
      </c>
      <c r="S8213">
        <v>13795766</v>
      </c>
      <c r="T8213">
        <v>0</v>
      </c>
      <c r="U8213">
        <v>13795766</v>
      </c>
      <c r="V8213">
        <v>108</v>
      </c>
    </row>
    <row r="8214" spans="1:22" x14ac:dyDescent="0.3">
      <c r="A8214">
        <v>202223</v>
      </c>
      <c r="B8214" t="s">
        <v>820</v>
      </c>
      <c r="C8214" t="s">
        <v>821</v>
      </c>
      <c r="D8214" t="s">
        <v>822</v>
      </c>
      <c r="E8214" t="s">
        <v>823</v>
      </c>
      <c r="F8214" t="s">
        <v>848</v>
      </c>
      <c r="G8214" t="s">
        <v>849</v>
      </c>
      <c r="H8214" t="s">
        <v>1042</v>
      </c>
      <c r="I8214">
        <v>815</v>
      </c>
      <c r="J8214" t="s">
        <v>1043</v>
      </c>
      <c r="K8214" t="s">
        <v>828</v>
      </c>
      <c r="L8214" t="s">
        <v>572</v>
      </c>
      <c r="M8214">
        <v>0</v>
      </c>
      <c r="N8214">
        <v>0</v>
      </c>
      <c r="O8214">
        <v>0</v>
      </c>
      <c r="P8214">
        <v>13251190</v>
      </c>
      <c r="Q8214">
        <v>0</v>
      </c>
      <c r="R8214">
        <v>2277088</v>
      </c>
      <c r="S8214">
        <v>15528278</v>
      </c>
      <c r="T8214">
        <v>0</v>
      </c>
      <c r="U8214">
        <v>15528278</v>
      </c>
      <c r="V8214">
        <v>121</v>
      </c>
    </row>
    <row r="8215" spans="1:22" x14ac:dyDescent="0.3">
      <c r="A8215">
        <v>202324</v>
      </c>
      <c r="B8215" t="s">
        <v>820</v>
      </c>
      <c r="C8215" t="s">
        <v>821</v>
      </c>
      <c r="D8215" t="s">
        <v>822</v>
      </c>
      <c r="E8215" t="s">
        <v>823</v>
      </c>
      <c r="F8215" t="s">
        <v>848</v>
      </c>
      <c r="G8215" t="s">
        <v>849</v>
      </c>
      <c r="H8215" t="s">
        <v>1042</v>
      </c>
      <c r="I8215">
        <v>815</v>
      </c>
      <c r="J8215" t="s">
        <v>1043</v>
      </c>
      <c r="K8215" t="s">
        <v>828</v>
      </c>
      <c r="L8215" t="s">
        <v>572</v>
      </c>
      <c r="M8215">
        <v>0</v>
      </c>
      <c r="N8215">
        <v>0</v>
      </c>
      <c r="O8215">
        <v>0</v>
      </c>
      <c r="P8215">
        <v>16044665</v>
      </c>
      <c r="Q8215">
        <v>0</v>
      </c>
      <c r="R8215">
        <v>2821181</v>
      </c>
      <c r="S8215">
        <v>18865846</v>
      </c>
      <c r="T8215">
        <v>0</v>
      </c>
      <c r="U8215">
        <v>18865846</v>
      </c>
      <c r="V8215">
        <v>150</v>
      </c>
    </row>
    <row r="8216" spans="1:22" x14ac:dyDescent="0.3">
      <c r="A8216">
        <v>202122</v>
      </c>
      <c r="B8216" t="s">
        <v>820</v>
      </c>
      <c r="C8216" t="s">
        <v>821</v>
      </c>
      <c r="D8216" t="s">
        <v>822</v>
      </c>
      <c r="E8216" t="s">
        <v>823</v>
      </c>
      <c r="F8216" t="s">
        <v>848</v>
      </c>
      <c r="G8216" t="s">
        <v>849</v>
      </c>
      <c r="H8216" t="s">
        <v>1042</v>
      </c>
      <c r="I8216">
        <v>815</v>
      </c>
      <c r="J8216" t="s">
        <v>1043</v>
      </c>
      <c r="K8216" t="s">
        <v>828</v>
      </c>
      <c r="L8216" t="s">
        <v>539</v>
      </c>
      <c r="M8216">
        <v>0</v>
      </c>
      <c r="N8216">
        <v>0</v>
      </c>
      <c r="O8216">
        <v>0</v>
      </c>
      <c r="P8216" t="s">
        <v>829</v>
      </c>
      <c r="Q8216" t="s">
        <v>829</v>
      </c>
      <c r="R8216" t="s">
        <v>829</v>
      </c>
      <c r="S8216">
        <v>0</v>
      </c>
      <c r="T8216">
        <v>0</v>
      </c>
      <c r="U8216">
        <v>0</v>
      </c>
      <c r="V8216">
        <v>0</v>
      </c>
    </row>
    <row r="8217" spans="1:22" x14ac:dyDescent="0.3">
      <c r="A8217">
        <v>202223</v>
      </c>
      <c r="B8217" t="s">
        <v>820</v>
      </c>
      <c r="C8217" t="s">
        <v>821</v>
      </c>
      <c r="D8217" t="s">
        <v>822</v>
      </c>
      <c r="E8217" t="s">
        <v>823</v>
      </c>
      <c r="F8217" t="s">
        <v>848</v>
      </c>
      <c r="G8217" t="s">
        <v>849</v>
      </c>
      <c r="H8217" t="s">
        <v>1042</v>
      </c>
      <c r="I8217">
        <v>815</v>
      </c>
      <c r="J8217" t="s">
        <v>1043</v>
      </c>
      <c r="K8217" t="s">
        <v>828</v>
      </c>
      <c r="L8217" t="s">
        <v>539</v>
      </c>
      <c r="M8217">
        <v>0</v>
      </c>
      <c r="N8217">
        <v>0</v>
      </c>
      <c r="O8217">
        <v>0</v>
      </c>
      <c r="P8217" t="s">
        <v>829</v>
      </c>
      <c r="Q8217" t="s">
        <v>829</v>
      </c>
      <c r="R8217" t="s">
        <v>829</v>
      </c>
      <c r="S8217">
        <v>0</v>
      </c>
      <c r="T8217">
        <v>0</v>
      </c>
      <c r="U8217">
        <v>0</v>
      </c>
      <c r="V8217">
        <v>0</v>
      </c>
    </row>
    <row r="8218" spans="1:22" x14ac:dyDescent="0.3">
      <c r="A8218">
        <v>202324</v>
      </c>
      <c r="B8218" t="s">
        <v>820</v>
      </c>
      <c r="C8218" t="s">
        <v>821</v>
      </c>
      <c r="D8218" t="s">
        <v>822</v>
      </c>
      <c r="E8218" t="s">
        <v>823</v>
      </c>
      <c r="F8218" t="s">
        <v>848</v>
      </c>
      <c r="G8218" t="s">
        <v>849</v>
      </c>
      <c r="H8218" t="s">
        <v>1042</v>
      </c>
      <c r="I8218">
        <v>815</v>
      </c>
      <c r="J8218" t="s">
        <v>1043</v>
      </c>
      <c r="K8218" t="s">
        <v>828</v>
      </c>
      <c r="L8218" t="s">
        <v>539</v>
      </c>
      <c r="M8218">
        <v>0</v>
      </c>
      <c r="N8218">
        <v>0</v>
      </c>
      <c r="O8218">
        <v>0</v>
      </c>
      <c r="P8218" t="s">
        <v>829</v>
      </c>
      <c r="Q8218" t="s">
        <v>829</v>
      </c>
      <c r="R8218" t="s">
        <v>829</v>
      </c>
      <c r="S8218">
        <v>0</v>
      </c>
      <c r="T8218">
        <v>0</v>
      </c>
      <c r="U8218">
        <v>0</v>
      </c>
      <c r="V8218">
        <v>0</v>
      </c>
    </row>
    <row r="8219" spans="1:22" x14ac:dyDescent="0.3">
      <c r="A8219">
        <v>202122</v>
      </c>
      <c r="B8219" t="s">
        <v>820</v>
      </c>
      <c r="C8219" t="s">
        <v>821</v>
      </c>
      <c r="D8219" t="s">
        <v>822</v>
      </c>
      <c r="E8219" t="s">
        <v>823</v>
      </c>
      <c r="F8219" t="s">
        <v>848</v>
      </c>
      <c r="G8219" t="s">
        <v>849</v>
      </c>
      <c r="H8219" t="s">
        <v>1042</v>
      </c>
      <c r="I8219">
        <v>815</v>
      </c>
      <c r="J8219" t="s">
        <v>1043</v>
      </c>
      <c r="K8219" t="s">
        <v>828</v>
      </c>
      <c r="L8219" t="s">
        <v>541</v>
      </c>
      <c r="M8219">
        <v>0</v>
      </c>
      <c r="N8219">
        <v>1803054</v>
      </c>
      <c r="O8219">
        <v>1596525</v>
      </c>
      <c r="P8219">
        <v>65017</v>
      </c>
      <c r="Q8219">
        <v>0</v>
      </c>
      <c r="R8219">
        <v>0</v>
      </c>
      <c r="S8219">
        <v>3464596</v>
      </c>
      <c r="T8219">
        <v>0</v>
      </c>
      <c r="U8219">
        <v>3464596</v>
      </c>
      <c r="V8219">
        <v>27</v>
      </c>
    </row>
    <row r="8220" spans="1:22" x14ac:dyDescent="0.3">
      <c r="A8220">
        <v>202223</v>
      </c>
      <c r="B8220" t="s">
        <v>820</v>
      </c>
      <c r="C8220" t="s">
        <v>821</v>
      </c>
      <c r="D8220" t="s">
        <v>822</v>
      </c>
      <c r="E8220" t="s">
        <v>823</v>
      </c>
      <c r="F8220" t="s">
        <v>848</v>
      </c>
      <c r="G8220" t="s">
        <v>849</v>
      </c>
      <c r="H8220" t="s">
        <v>1042</v>
      </c>
      <c r="I8220">
        <v>815</v>
      </c>
      <c r="J8220" t="s">
        <v>1043</v>
      </c>
      <c r="K8220" t="s">
        <v>828</v>
      </c>
      <c r="L8220" t="s">
        <v>541</v>
      </c>
      <c r="M8220">
        <v>0</v>
      </c>
      <c r="N8220">
        <v>2085858</v>
      </c>
      <c r="O8220">
        <v>1846936</v>
      </c>
      <c r="P8220">
        <v>75215</v>
      </c>
      <c r="Q8220">
        <v>0</v>
      </c>
      <c r="R8220">
        <v>0</v>
      </c>
      <c r="S8220">
        <v>4008009</v>
      </c>
      <c r="T8220">
        <v>0</v>
      </c>
      <c r="U8220">
        <v>4008009</v>
      </c>
      <c r="V8220">
        <v>31</v>
      </c>
    </row>
    <row r="8221" spans="1:22" x14ac:dyDescent="0.3">
      <c r="A8221">
        <v>202324</v>
      </c>
      <c r="B8221" t="s">
        <v>820</v>
      </c>
      <c r="C8221" t="s">
        <v>821</v>
      </c>
      <c r="D8221" t="s">
        <v>822</v>
      </c>
      <c r="E8221" t="s">
        <v>823</v>
      </c>
      <c r="F8221" t="s">
        <v>848</v>
      </c>
      <c r="G8221" t="s">
        <v>849</v>
      </c>
      <c r="H8221" t="s">
        <v>1042</v>
      </c>
      <c r="I8221">
        <v>815</v>
      </c>
      <c r="J8221" t="s">
        <v>1043</v>
      </c>
      <c r="K8221" t="s">
        <v>828</v>
      </c>
      <c r="L8221" t="s">
        <v>541</v>
      </c>
      <c r="M8221">
        <v>0</v>
      </c>
      <c r="N8221">
        <v>2283399</v>
      </c>
      <c r="O8221">
        <v>2021849</v>
      </c>
      <c r="P8221">
        <v>82338</v>
      </c>
      <c r="Q8221">
        <v>0</v>
      </c>
      <c r="R8221">
        <v>0</v>
      </c>
      <c r="S8221">
        <v>4387586</v>
      </c>
      <c r="T8221">
        <v>0</v>
      </c>
      <c r="U8221">
        <v>4387586</v>
      </c>
      <c r="V8221">
        <v>35</v>
      </c>
    </row>
    <row r="8222" spans="1:22" x14ac:dyDescent="0.3">
      <c r="A8222">
        <v>202122</v>
      </c>
      <c r="B8222" t="s">
        <v>820</v>
      </c>
      <c r="C8222" t="s">
        <v>821</v>
      </c>
      <c r="D8222" t="s">
        <v>822</v>
      </c>
      <c r="E8222" t="s">
        <v>823</v>
      </c>
      <c r="F8222" t="s">
        <v>848</v>
      </c>
      <c r="G8222" t="s">
        <v>849</v>
      </c>
      <c r="H8222" t="s">
        <v>1042</v>
      </c>
      <c r="I8222">
        <v>815</v>
      </c>
      <c r="J8222" t="s">
        <v>1043</v>
      </c>
      <c r="K8222" t="s">
        <v>828</v>
      </c>
      <c r="L8222" t="s">
        <v>831</v>
      </c>
      <c r="M8222" t="s">
        <v>829</v>
      </c>
      <c r="N8222" t="s">
        <v>829</v>
      </c>
      <c r="O8222" t="s">
        <v>829</v>
      </c>
      <c r="P8222">
        <v>0</v>
      </c>
      <c r="Q8222">
        <v>689721</v>
      </c>
      <c r="R8222" t="s">
        <v>829</v>
      </c>
      <c r="S8222">
        <v>689721</v>
      </c>
      <c r="T8222">
        <v>0</v>
      </c>
      <c r="U8222">
        <v>689721</v>
      </c>
      <c r="V8222">
        <v>5</v>
      </c>
    </row>
    <row r="8223" spans="1:22" x14ac:dyDescent="0.3">
      <c r="A8223">
        <v>202223</v>
      </c>
      <c r="B8223" t="s">
        <v>820</v>
      </c>
      <c r="C8223" t="s">
        <v>821</v>
      </c>
      <c r="D8223" t="s">
        <v>822</v>
      </c>
      <c r="E8223" t="s">
        <v>823</v>
      </c>
      <c r="F8223" t="s">
        <v>848</v>
      </c>
      <c r="G8223" t="s">
        <v>849</v>
      </c>
      <c r="H8223" t="s">
        <v>1042</v>
      </c>
      <c r="I8223">
        <v>815</v>
      </c>
      <c r="J8223" t="s">
        <v>1043</v>
      </c>
      <c r="K8223" t="s">
        <v>828</v>
      </c>
      <c r="L8223" t="s">
        <v>831</v>
      </c>
      <c r="M8223" t="s">
        <v>829</v>
      </c>
      <c r="N8223" t="s">
        <v>829</v>
      </c>
      <c r="O8223" t="s">
        <v>829</v>
      </c>
      <c r="P8223">
        <v>0</v>
      </c>
      <c r="Q8223">
        <v>834647</v>
      </c>
      <c r="R8223" t="s">
        <v>829</v>
      </c>
      <c r="S8223">
        <v>834647</v>
      </c>
      <c r="T8223">
        <v>0</v>
      </c>
      <c r="U8223">
        <v>834647</v>
      </c>
      <c r="V8223">
        <v>6</v>
      </c>
    </row>
    <row r="8224" spans="1:22" x14ac:dyDescent="0.3">
      <c r="A8224">
        <v>202324</v>
      </c>
      <c r="B8224" t="s">
        <v>820</v>
      </c>
      <c r="C8224" t="s">
        <v>821</v>
      </c>
      <c r="D8224" t="s">
        <v>822</v>
      </c>
      <c r="E8224" t="s">
        <v>823</v>
      </c>
      <c r="F8224" t="s">
        <v>848</v>
      </c>
      <c r="G8224" t="s">
        <v>849</v>
      </c>
      <c r="H8224" t="s">
        <v>1042</v>
      </c>
      <c r="I8224">
        <v>815</v>
      </c>
      <c r="J8224" t="s">
        <v>1043</v>
      </c>
      <c r="K8224" t="s">
        <v>828</v>
      </c>
      <c r="L8224" t="s">
        <v>831</v>
      </c>
      <c r="M8224" t="s">
        <v>829</v>
      </c>
      <c r="N8224" t="s">
        <v>829</v>
      </c>
      <c r="O8224" t="s">
        <v>829</v>
      </c>
      <c r="P8224">
        <v>0</v>
      </c>
      <c r="Q8224">
        <v>911014</v>
      </c>
      <c r="R8224" t="s">
        <v>829</v>
      </c>
      <c r="S8224">
        <v>911014</v>
      </c>
      <c r="T8224">
        <v>0</v>
      </c>
      <c r="U8224">
        <v>911014</v>
      </c>
      <c r="V8224">
        <v>7</v>
      </c>
    </row>
    <row r="8225" spans="1:22" x14ac:dyDescent="0.3">
      <c r="A8225">
        <v>202122</v>
      </c>
      <c r="B8225" t="s">
        <v>820</v>
      </c>
      <c r="C8225" t="s">
        <v>821</v>
      </c>
      <c r="D8225" t="s">
        <v>822</v>
      </c>
      <c r="E8225" t="s">
        <v>823</v>
      </c>
      <c r="F8225" t="s">
        <v>848</v>
      </c>
      <c r="G8225" t="s">
        <v>849</v>
      </c>
      <c r="H8225" t="s">
        <v>1042</v>
      </c>
      <c r="I8225">
        <v>815</v>
      </c>
      <c r="J8225" t="s">
        <v>1043</v>
      </c>
      <c r="K8225" t="s">
        <v>828</v>
      </c>
      <c r="L8225" t="s">
        <v>832</v>
      </c>
      <c r="M8225">
        <v>0</v>
      </c>
      <c r="N8225">
        <v>0</v>
      </c>
      <c r="O8225">
        <v>0</v>
      </c>
      <c r="P8225">
        <v>0</v>
      </c>
      <c r="Q8225">
        <v>813921</v>
      </c>
      <c r="R8225">
        <v>0</v>
      </c>
      <c r="S8225">
        <v>813921</v>
      </c>
      <c r="T8225">
        <v>0</v>
      </c>
      <c r="U8225">
        <v>813921</v>
      </c>
      <c r="V8225">
        <v>6</v>
      </c>
    </row>
    <row r="8226" spans="1:22" x14ac:dyDescent="0.3">
      <c r="A8226">
        <v>202223</v>
      </c>
      <c r="B8226" t="s">
        <v>820</v>
      </c>
      <c r="C8226" t="s">
        <v>821</v>
      </c>
      <c r="D8226" t="s">
        <v>822</v>
      </c>
      <c r="E8226" t="s">
        <v>823</v>
      </c>
      <c r="F8226" t="s">
        <v>848</v>
      </c>
      <c r="G8226" t="s">
        <v>849</v>
      </c>
      <c r="H8226" t="s">
        <v>1042</v>
      </c>
      <c r="I8226">
        <v>815</v>
      </c>
      <c r="J8226" t="s">
        <v>1043</v>
      </c>
      <c r="K8226" t="s">
        <v>828</v>
      </c>
      <c r="L8226" t="s">
        <v>832</v>
      </c>
      <c r="M8226">
        <v>0</v>
      </c>
      <c r="N8226">
        <v>0</v>
      </c>
      <c r="O8226">
        <v>0</v>
      </c>
      <c r="P8226">
        <v>0</v>
      </c>
      <c r="Q8226">
        <v>1061543</v>
      </c>
      <c r="R8226">
        <v>0</v>
      </c>
      <c r="S8226">
        <v>1061543</v>
      </c>
      <c r="T8226">
        <v>0</v>
      </c>
      <c r="U8226">
        <v>1061543</v>
      </c>
      <c r="V8226">
        <v>8</v>
      </c>
    </row>
    <row r="8227" spans="1:22" x14ac:dyDescent="0.3">
      <c r="A8227">
        <v>202324</v>
      </c>
      <c r="B8227" t="s">
        <v>820</v>
      </c>
      <c r="C8227" t="s">
        <v>821</v>
      </c>
      <c r="D8227" t="s">
        <v>822</v>
      </c>
      <c r="E8227" t="s">
        <v>823</v>
      </c>
      <c r="F8227" t="s">
        <v>848</v>
      </c>
      <c r="G8227" t="s">
        <v>849</v>
      </c>
      <c r="H8227" t="s">
        <v>1042</v>
      </c>
      <c r="I8227">
        <v>815</v>
      </c>
      <c r="J8227" t="s">
        <v>1043</v>
      </c>
      <c r="K8227" t="s">
        <v>828</v>
      </c>
      <c r="L8227" t="s">
        <v>832</v>
      </c>
      <c r="M8227">
        <v>0</v>
      </c>
      <c r="N8227">
        <v>0</v>
      </c>
      <c r="O8227">
        <v>0</v>
      </c>
      <c r="P8227">
        <v>0</v>
      </c>
      <c r="Q8227">
        <v>951973</v>
      </c>
      <c r="R8227">
        <v>0</v>
      </c>
      <c r="S8227">
        <v>951973</v>
      </c>
      <c r="T8227">
        <v>0</v>
      </c>
      <c r="U8227">
        <v>951973</v>
      </c>
      <c r="V8227">
        <v>8</v>
      </c>
    </row>
    <row r="8228" spans="1:22" x14ac:dyDescent="0.3">
      <c r="A8228">
        <v>202122</v>
      </c>
      <c r="B8228" t="s">
        <v>820</v>
      </c>
      <c r="C8228" t="s">
        <v>821</v>
      </c>
      <c r="D8228" t="s">
        <v>822</v>
      </c>
      <c r="E8228" t="s">
        <v>823</v>
      </c>
      <c r="F8228" t="s">
        <v>848</v>
      </c>
      <c r="G8228" t="s">
        <v>849</v>
      </c>
      <c r="H8228" t="s">
        <v>1042</v>
      </c>
      <c r="I8228">
        <v>815</v>
      </c>
      <c r="J8228" t="s">
        <v>1043</v>
      </c>
      <c r="K8228" t="s">
        <v>828</v>
      </c>
      <c r="L8228" t="s">
        <v>544</v>
      </c>
      <c r="M8228">
        <v>0</v>
      </c>
      <c r="N8228">
        <v>419000</v>
      </c>
      <c r="O8228">
        <v>122851</v>
      </c>
      <c r="P8228">
        <v>0</v>
      </c>
      <c r="Q8228">
        <v>0</v>
      </c>
      <c r="R8228">
        <v>0</v>
      </c>
      <c r="S8228">
        <v>541851</v>
      </c>
      <c r="T8228">
        <v>0</v>
      </c>
      <c r="U8228">
        <v>541851</v>
      </c>
      <c r="V8228">
        <v>4</v>
      </c>
    </row>
    <row r="8229" spans="1:22" x14ac:dyDescent="0.3">
      <c r="A8229">
        <v>202223</v>
      </c>
      <c r="B8229" t="s">
        <v>820</v>
      </c>
      <c r="C8229" t="s">
        <v>821</v>
      </c>
      <c r="D8229" t="s">
        <v>822</v>
      </c>
      <c r="E8229" t="s">
        <v>823</v>
      </c>
      <c r="F8229" t="s">
        <v>848</v>
      </c>
      <c r="G8229" t="s">
        <v>849</v>
      </c>
      <c r="H8229" t="s">
        <v>1042</v>
      </c>
      <c r="I8229">
        <v>815</v>
      </c>
      <c r="J8229" t="s">
        <v>1043</v>
      </c>
      <c r="K8229" t="s">
        <v>828</v>
      </c>
      <c r="L8229" t="s">
        <v>544</v>
      </c>
      <c r="M8229">
        <v>0</v>
      </c>
      <c r="N8229">
        <v>286727</v>
      </c>
      <c r="O8229">
        <v>116923</v>
      </c>
      <c r="P8229">
        <v>0</v>
      </c>
      <c r="Q8229">
        <v>0</v>
      </c>
      <c r="R8229">
        <v>0</v>
      </c>
      <c r="S8229">
        <v>403650</v>
      </c>
      <c r="T8229">
        <v>0</v>
      </c>
      <c r="U8229">
        <v>403650</v>
      </c>
      <c r="V8229">
        <v>3</v>
      </c>
    </row>
    <row r="8230" spans="1:22" x14ac:dyDescent="0.3">
      <c r="A8230">
        <v>202324</v>
      </c>
      <c r="B8230" t="s">
        <v>820</v>
      </c>
      <c r="C8230" t="s">
        <v>821</v>
      </c>
      <c r="D8230" t="s">
        <v>822</v>
      </c>
      <c r="E8230" t="s">
        <v>823</v>
      </c>
      <c r="F8230" t="s">
        <v>848</v>
      </c>
      <c r="G8230" t="s">
        <v>849</v>
      </c>
      <c r="H8230" t="s">
        <v>1042</v>
      </c>
      <c r="I8230">
        <v>815</v>
      </c>
      <c r="J8230" t="s">
        <v>1043</v>
      </c>
      <c r="K8230" t="s">
        <v>828</v>
      </c>
      <c r="L8230" t="s">
        <v>544</v>
      </c>
      <c r="M8230">
        <v>0</v>
      </c>
      <c r="N8230">
        <v>145530</v>
      </c>
      <c r="O8230">
        <v>133161</v>
      </c>
      <c r="P8230">
        <v>0</v>
      </c>
      <c r="Q8230">
        <v>0</v>
      </c>
      <c r="R8230">
        <v>0</v>
      </c>
      <c r="S8230">
        <v>278691</v>
      </c>
      <c r="T8230">
        <v>0</v>
      </c>
      <c r="U8230">
        <v>278691</v>
      </c>
      <c r="V8230">
        <v>2</v>
      </c>
    </row>
    <row r="8231" spans="1:22" x14ac:dyDescent="0.3">
      <c r="A8231">
        <v>202122</v>
      </c>
      <c r="B8231" t="s">
        <v>820</v>
      </c>
      <c r="C8231" t="s">
        <v>821</v>
      </c>
      <c r="D8231" t="s">
        <v>822</v>
      </c>
      <c r="E8231" t="s">
        <v>823</v>
      </c>
      <c r="F8231" t="s">
        <v>848</v>
      </c>
      <c r="G8231" t="s">
        <v>849</v>
      </c>
      <c r="H8231" t="s">
        <v>1042</v>
      </c>
      <c r="I8231">
        <v>815</v>
      </c>
      <c r="J8231" t="s">
        <v>1043</v>
      </c>
      <c r="K8231" t="s">
        <v>828</v>
      </c>
      <c r="L8231" t="s">
        <v>600</v>
      </c>
      <c r="M8231" t="s">
        <v>829</v>
      </c>
      <c r="N8231" t="s">
        <v>829</v>
      </c>
      <c r="O8231" t="s">
        <v>829</v>
      </c>
      <c r="P8231">
        <v>0</v>
      </c>
      <c r="Q8231">
        <v>0</v>
      </c>
      <c r="R8231" t="s">
        <v>829</v>
      </c>
      <c r="S8231">
        <v>0</v>
      </c>
      <c r="T8231">
        <v>0</v>
      </c>
      <c r="U8231">
        <v>0</v>
      </c>
      <c r="V8231">
        <v>0</v>
      </c>
    </row>
    <row r="8232" spans="1:22" x14ac:dyDescent="0.3">
      <c r="A8232">
        <v>202223</v>
      </c>
      <c r="B8232" t="s">
        <v>820</v>
      </c>
      <c r="C8232" t="s">
        <v>821</v>
      </c>
      <c r="D8232" t="s">
        <v>822</v>
      </c>
      <c r="E8232" t="s">
        <v>823</v>
      </c>
      <c r="F8232" t="s">
        <v>848</v>
      </c>
      <c r="G8232" t="s">
        <v>849</v>
      </c>
      <c r="H8232" t="s">
        <v>1042</v>
      </c>
      <c r="I8232">
        <v>815</v>
      </c>
      <c r="J8232" t="s">
        <v>1043</v>
      </c>
      <c r="K8232" t="s">
        <v>828</v>
      </c>
      <c r="L8232" t="s">
        <v>600</v>
      </c>
      <c r="M8232" t="s">
        <v>829</v>
      </c>
      <c r="N8232" t="s">
        <v>829</v>
      </c>
      <c r="O8232" t="s">
        <v>829</v>
      </c>
      <c r="P8232">
        <v>0</v>
      </c>
      <c r="Q8232">
        <v>0</v>
      </c>
      <c r="R8232" t="s">
        <v>829</v>
      </c>
      <c r="S8232">
        <v>0</v>
      </c>
      <c r="T8232">
        <v>0</v>
      </c>
      <c r="U8232">
        <v>0</v>
      </c>
      <c r="V8232">
        <v>0</v>
      </c>
    </row>
    <row r="8233" spans="1:22" x14ac:dyDescent="0.3">
      <c r="A8233">
        <v>202324</v>
      </c>
      <c r="B8233" t="s">
        <v>820</v>
      </c>
      <c r="C8233" t="s">
        <v>821</v>
      </c>
      <c r="D8233" t="s">
        <v>822</v>
      </c>
      <c r="E8233" t="s">
        <v>823</v>
      </c>
      <c r="F8233" t="s">
        <v>848</v>
      </c>
      <c r="G8233" t="s">
        <v>849</v>
      </c>
      <c r="H8233" t="s">
        <v>1042</v>
      </c>
      <c r="I8233">
        <v>815</v>
      </c>
      <c r="J8233" t="s">
        <v>1043</v>
      </c>
      <c r="K8233" t="s">
        <v>828</v>
      </c>
      <c r="L8233" t="s">
        <v>600</v>
      </c>
      <c r="M8233" t="s">
        <v>829</v>
      </c>
      <c r="N8233" t="s">
        <v>829</v>
      </c>
      <c r="O8233" t="s">
        <v>829</v>
      </c>
      <c r="P8233">
        <v>0</v>
      </c>
      <c r="Q8233">
        <v>0</v>
      </c>
      <c r="R8233" t="s">
        <v>829</v>
      </c>
      <c r="S8233">
        <v>0</v>
      </c>
      <c r="T8233">
        <v>0</v>
      </c>
      <c r="U8233">
        <v>0</v>
      </c>
      <c r="V8233">
        <v>0</v>
      </c>
    </row>
    <row r="8234" spans="1:22" x14ac:dyDescent="0.3">
      <c r="A8234">
        <v>202122</v>
      </c>
      <c r="B8234" t="s">
        <v>820</v>
      </c>
      <c r="C8234" t="s">
        <v>821</v>
      </c>
      <c r="D8234" t="s">
        <v>822</v>
      </c>
      <c r="E8234" t="s">
        <v>823</v>
      </c>
      <c r="F8234" t="s">
        <v>848</v>
      </c>
      <c r="G8234" t="s">
        <v>849</v>
      </c>
      <c r="H8234" t="s">
        <v>1042</v>
      </c>
      <c r="I8234">
        <v>815</v>
      </c>
      <c r="J8234" t="s">
        <v>1043</v>
      </c>
      <c r="K8234" t="s">
        <v>828</v>
      </c>
      <c r="L8234" t="s">
        <v>247</v>
      </c>
      <c r="M8234">
        <v>0</v>
      </c>
      <c r="N8234">
        <v>0</v>
      </c>
      <c r="O8234">
        <v>0</v>
      </c>
      <c r="P8234">
        <v>0</v>
      </c>
      <c r="Q8234">
        <v>0</v>
      </c>
      <c r="R8234">
        <v>0</v>
      </c>
      <c r="S8234">
        <v>0</v>
      </c>
      <c r="T8234">
        <v>0</v>
      </c>
      <c r="U8234">
        <v>0</v>
      </c>
      <c r="V8234">
        <v>0</v>
      </c>
    </row>
    <row r="8235" spans="1:22" x14ac:dyDescent="0.3">
      <c r="A8235">
        <v>202223</v>
      </c>
      <c r="B8235" t="s">
        <v>820</v>
      </c>
      <c r="C8235" t="s">
        <v>821</v>
      </c>
      <c r="D8235" t="s">
        <v>822</v>
      </c>
      <c r="E8235" t="s">
        <v>823</v>
      </c>
      <c r="F8235" t="s">
        <v>848</v>
      </c>
      <c r="G8235" t="s">
        <v>849</v>
      </c>
      <c r="H8235" t="s">
        <v>1042</v>
      </c>
      <c r="I8235">
        <v>815</v>
      </c>
      <c r="J8235" t="s">
        <v>1043</v>
      </c>
      <c r="K8235" t="s">
        <v>828</v>
      </c>
      <c r="L8235" t="s">
        <v>247</v>
      </c>
      <c r="M8235">
        <v>0</v>
      </c>
      <c r="N8235">
        <v>0</v>
      </c>
      <c r="O8235">
        <v>0</v>
      </c>
      <c r="P8235">
        <v>0</v>
      </c>
      <c r="Q8235">
        <v>0</v>
      </c>
      <c r="R8235">
        <v>0</v>
      </c>
      <c r="S8235">
        <v>0</v>
      </c>
      <c r="T8235">
        <v>0</v>
      </c>
      <c r="U8235">
        <v>0</v>
      </c>
      <c r="V8235">
        <v>0</v>
      </c>
    </row>
    <row r="8236" spans="1:22" x14ac:dyDescent="0.3">
      <c r="A8236">
        <v>202324</v>
      </c>
      <c r="B8236" t="s">
        <v>820</v>
      </c>
      <c r="C8236" t="s">
        <v>821</v>
      </c>
      <c r="D8236" t="s">
        <v>822</v>
      </c>
      <c r="E8236" t="s">
        <v>823</v>
      </c>
      <c r="F8236" t="s">
        <v>848</v>
      </c>
      <c r="G8236" t="s">
        <v>849</v>
      </c>
      <c r="H8236" t="s">
        <v>1042</v>
      </c>
      <c r="I8236">
        <v>815</v>
      </c>
      <c r="J8236" t="s">
        <v>1043</v>
      </c>
      <c r="K8236" t="s">
        <v>828</v>
      </c>
      <c r="L8236" t="s">
        <v>247</v>
      </c>
      <c r="M8236">
        <v>0</v>
      </c>
      <c r="N8236">
        <v>0</v>
      </c>
      <c r="O8236">
        <v>0</v>
      </c>
      <c r="P8236">
        <v>0</v>
      </c>
      <c r="Q8236">
        <v>0</v>
      </c>
      <c r="R8236">
        <v>0</v>
      </c>
      <c r="S8236">
        <v>0</v>
      </c>
      <c r="T8236">
        <v>0</v>
      </c>
      <c r="U8236">
        <v>0</v>
      </c>
      <c r="V8236">
        <v>0</v>
      </c>
    </row>
    <row r="8237" spans="1:22" x14ac:dyDescent="0.3">
      <c r="A8237">
        <v>202122</v>
      </c>
      <c r="B8237" t="s">
        <v>820</v>
      </c>
      <c r="C8237" t="s">
        <v>821</v>
      </c>
      <c r="D8237" t="s">
        <v>822</v>
      </c>
      <c r="E8237" t="s">
        <v>823</v>
      </c>
      <c r="F8237" t="s">
        <v>848</v>
      </c>
      <c r="G8237" t="s">
        <v>849</v>
      </c>
      <c r="H8237" t="s">
        <v>1042</v>
      </c>
      <c r="I8237">
        <v>815</v>
      </c>
      <c r="J8237" t="s">
        <v>1043</v>
      </c>
      <c r="K8237" t="s">
        <v>828</v>
      </c>
      <c r="L8237" t="s">
        <v>833</v>
      </c>
      <c r="M8237">
        <v>33013979</v>
      </c>
      <c r="N8237">
        <v>143366817</v>
      </c>
      <c r="O8237">
        <v>72765490</v>
      </c>
      <c r="P8237">
        <v>33364669</v>
      </c>
      <c r="Q8237">
        <v>4163983</v>
      </c>
      <c r="R8237">
        <v>6219666</v>
      </c>
      <c r="S8237">
        <v>293800299</v>
      </c>
      <c r="T8237">
        <v>8061585</v>
      </c>
      <c r="U8237">
        <v>285738714</v>
      </c>
      <c r="V8237" t="s">
        <v>834</v>
      </c>
    </row>
    <row r="8238" spans="1:22" x14ac:dyDescent="0.3">
      <c r="A8238">
        <v>202223</v>
      </c>
      <c r="B8238" t="s">
        <v>820</v>
      </c>
      <c r="C8238" t="s">
        <v>821</v>
      </c>
      <c r="D8238" t="s">
        <v>822</v>
      </c>
      <c r="E8238" t="s">
        <v>823</v>
      </c>
      <c r="F8238" t="s">
        <v>848</v>
      </c>
      <c r="G8238" t="s">
        <v>849</v>
      </c>
      <c r="H8238" t="s">
        <v>1042</v>
      </c>
      <c r="I8238">
        <v>815</v>
      </c>
      <c r="J8238" t="s">
        <v>1043</v>
      </c>
      <c r="K8238" t="s">
        <v>828</v>
      </c>
      <c r="L8238" t="s">
        <v>833</v>
      </c>
      <c r="M8238">
        <v>34094268</v>
      </c>
      <c r="N8238">
        <v>142223642</v>
      </c>
      <c r="O8238">
        <v>71137941</v>
      </c>
      <c r="P8238">
        <v>36936933</v>
      </c>
      <c r="Q8238">
        <v>4650565</v>
      </c>
      <c r="R8238">
        <v>6289059</v>
      </c>
      <c r="S8238">
        <v>296673159</v>
      </c>
      <c r="T8238">
        <v>8061585</v>
      </c>
      <c r="U8238">
        <v>288611574</v>
      </c>
      <c r="V8238" t="s">
        <v>834</v>
      </c>
    </row>
    <row r="8239" spans="1:22" x14ac:dyDescent="0.3">
      <c r="A8239">
        <v>202324</v>
      </c>
      <c r="B8239" t="s">
        <v>820</v>
      </c>
      <c r="C8239" t="s">
        <v>821</v>
      </c>
      <c r="D8239" t="s">
        <v>822</v>
      </c>
      <c r="E8239" t="s">
        <v>823</v>
      </c>
      <c r="F8239" t="s">
        <v>848</v>
      </c>
      <c r="G8239" t="s">
        <v>849</v>
      </c>
      <c r="H8239" t="s">
        <v>1042</v>
      </c>
      <c r="I8239">
        <v>815</v>
      </c>
      <c r="J8239" t="s">
        <v>1043</v>
      </c>
      <c r="K8239" t="s">
        <v>828</v>
      </c>
      <c r="L8239" t="s">
        <v>833</v>
      </c>
      <c r="M8239">
        <v>35121418</v>
      </c>
      <c r="N8239">
        <v>141442551</v>
      </c>
      <c r="O8239">
        <v>75181443</v>
      </c>
      <c r="P8239">
        <v>42944743</v>
      </c>
      <c r="Q8239">
        <v>4962815</v>
      </c>
      <c r="R8239">
        <v>6970681</v>
      </c>
      <c r="S8239">
        <v>308416584</v>
      </c>
      <c r="T8239">
        <v>7397391</v>
      </c>
      <c r="U8239">
        <v>301019193</v>
      </c>
      <c r="V8239" t="s">
        <v>834</v>
      </c>
    </row>
    <row r="8240" spans="1:22" x14ac:dyDescent="0.3">
      <c r="A8240">
        <v>202122</v>
      </c>
      <c r="B8240" t="s">
        <v>820</v>
      </c>
      <c r="C8240" t="s">
        <v>821</v>
      </c>
      <c r="D8240" t="s">
        <v>822</v>
      </c>
      <c r="E8240" t="s">
        <v>823</v>
      </c>
      <c r="F8240" t="s">
        <v>848</v>
      </c>
      <c r="G8240" t="s">
        <v>849</v>
      </c>
      <c r="H8240" t="s">
        <v>1042</v>
      </c>
      <c r="I8240">
        <v>815</v>
      </c>
      <c r="J8240" t="s">
        <v>1043</v>
      </c>
      <c r="K8240" t="s">
        <v>835</v>
      </c>
      <c r="L8240" t="s">
        <v>836</v>
      </c>
      <c r="M8240" t="s">
        <v>829</v>
      </c>
      <c r="N8240" t="s">
        <v>829</v>
      </c>
      <c r="O8240" t="s">
        <v>829</v>
      </c>
      <c r="P8240" t="s">
        <v>829</v>
      </c>
      <c r="Q8240" t="s">
        <v>829</v>
      </c>
      <c r="R8240" t="s">
        <v>829</v>
      </c>
      <c r="S8240">
        <v>280059174</v>
      </c>
      <c r="T8240" t="s">
        <v>829</v>
      </c>
      <c r="U8240" t="s">
        <v>829</v>
      </c>
      <c r="V8240" t="s">
        <v>834</v>
      </c>
    </row>
    <row r="8241" spans="1:22" x14ac:dyDescent="0.3">
      <c r="A8241">
        <v>202223</v>
      </c>
      <c r="B8241" t="s">
        <v>820</v>
      </c>
      <c r="C8241" t="s">
        <v>821</v>
      </c>
      <c r="D8241" t="s">
        <v>822</v>
      </c>
      <c r="E8241" t="s">
        <v>823</v>
      </c>
      <c r="F8241" t="s">
        <v>848</v>
      </c>
      <c r="G8241" t="s">
        <v>849</v>
      </c>
      <c r="H8241" t="s">
        <v>1042</v>
      </c>
      <c r="I8241">
        <v>815</v>
      </c>
      <c r="J8241" t="s">
        <v>1043</v>
      </c>
      <c r="K8241" t="s">
        <v>835</v>
      </c>
      <c r="L8241" t="s">
        <v>836</v>
      </c>
      <c r="M8241" t="s">
        <v>829</v>
      </c>
      <c r="N8241" t="s">
        <v>829</v>
      </c>
      <c r="O8241" t="s">
        <v>829</v>
      </c>
      <c r="P8241" t="s">
        <v>829</v>
      </c>
      <c r="Q8241" t="s">
        <v>829</v>
      </c>
      <c r="R8241" t="s">
        <v>829</v>
      </c>
      <c r="S8241">
        <v>284881370</v>
      </c>
      <c r="T8241" t="s">
        <v>829</v>
      </c>
      <c r="U8241" t="s">
        <v>829</v>
      </c>
      <c r="V8241" t="s">
        <v>834</v>
      </c>
    </row>
    <row r="8242" spans="1:22" x14ac:dyDescent="0.3">
      <c r="A8242">
        <v>202324</v>
      </c>
      <c r="B8242" t="s">
        <v>820</v>
      </c>
      <c r="C8242" t="s">
        <v>821</v>
      </c>
      <c r="D8242" t="s">
        <v>822</v>
      </c>
      <c r="E8242" t="s">
        <v>823</v>
      </c>
      <c r="F8242" t="s">
        <v>848</v>
      </c>
      <c r="G8242" t="s">
        <v>849</v>
      </c>
      <c r="H8242" t="s">
        <v>1042</v>
      </c>
      <c r="I8242">
        <v>815</v>
      </c>
      <c r="J8242" t="s">
        <v>1043</v>
      </c>
      <c r="K8242" t="s">
        <v>835</v>
      </c>
      <c r="L8242" t="s">
        <v>836</v>
      </c>
      <c r="M8242" t="s">
        <v>829</v>
      </c>
      <c r="N8242" t="s">
        <v>829</v>
      </c>
      <c r="O8242" t="s">
        <v>829</v>
      </c>
      <c r="P8242" t="s">
        <v>829</v>
      </c>
      <c r="Q8242" t="s">
        <v>829</v>
      </c>
      <c r="R8242" t="s">
        <v>829</v>
      </c>
      <c r="S8242">
        <v>294336681</v>
      </c>
      <c r="T8242" t="s">
        <v>829</v>
      </c>
      <c r="U8242" t="s">
        <v>829</v>
      </c>
      <c r="V8242" t="s">
        <v>834</v>
      </c>
    </row>
    <row r="8243" spans="1:22" x14ac:dyDescent="0.3">
      <c r="A8243">
        <v>202122</v>
      </c>
      <c r="B8243" t="s">
        <v>820</v>
      </c>
      <c r="C8243" t="s">
        <v>821</v>
      </c>
      <c r="D8243" t="s">
        <v>822</v>
      </c>
      <c r="E8243" t="s">
        <v>823</v>
      </c>
      <c r="F8243" t="s">
        <v>848</v>
      </c>
      <c r="G8243" t="s">
        <v>849</v>
      </c>
      <c r="H8243" t="s">
        <v>1042</v>
      </c>
      <c r="I8243">
        <v>815</v>
      </c>
      <c r="J8243" t="s">
        <v>1043</v>
      </c>
      <c r="K8243" t="s">
        <v>835</v>
      </c>
      <c r="L8243" t="s">
        <v>837</v>
      </c>
      <c r="M8243" t="s">
        <v>829</v>
      </c>
      <c r="N8243" t="s">
        <v>829</v>
      </c>
      <c r="O8243" t="s">
        <v>829</v>
      </c>
      <c r="P8243" t="s">
        <v>829</v>
      </c>
      <c r="Q8243" t="s">
        <v>829</v>
      </c>
      <c r="R8243" t="s">
        <v>829</v>
      </c>
      <c r="S8243">
        <v>404807</v>
      </c>
      <c r="T8243" t="s">
        <v>829</v>
      </c>
      <c r="U8243" t="s">
        <v>829</v>
      </c>
      <c r="V8243" t="s">
        <v>834</v>
      </c>
    </row>
    <row r="8244" spans="1:22" x14ac:dyDescent="0.3">
      <c r="A8244">
        <v>202223</v>
      </c>
      <c r="B8244" t="s">
        <v>820</v>
      </c>
      <c r="C8244" t="s">
        <v>821</v>
      </c>
      <c r="D8244" t="s">
        <v>822</v>
      </c>
      <c r="E8244" t="s">
        <v>823</v>
      </c>
      <c r="F8244" t="s">
        <v>848</v>
      </c>
      <c r="G8244" t="s">
        <v>849</v>
      </c>
      <c r="H8244" t="s">
        <v>1042</v>
      </c>
      <c r="I8244">
        <v>815</v>
      </c>
      <c r="J8244" t="s">
        <v>1043</v>
      </c>
      <c r="K8244" t="s">
        <v>835</v>
      </c>
      <c r="L8244" t="s">
        <v>837</v>
      </c>
      <c r="M8244" t="s">
        <v>829</v>
      </c>
      <c r="N8244" t="s">
        <v>829</v>
      </c>
      <c r="O8244" t="s">
        <v>829</v>
      </c>
      <c r="P8244" t="s">
        <v>829</v>
      </c>
      <c r="Q8244" t="s">
        <v>829</v>
      </c>
      <c r="R8244" t="s">
        <v>829</v>
      </c>
      <c r="S8244">
        <v>-621420</v>
      </c>
      <c r="T8244" t="s">
        <v>829</v>
      </c>
      <c r="U8244" t="s">
        <v>829</v>
      </c>
      <c r="V8244">
        <v>0</v>
      </c>
    </row>
    <row r="8245" spans="1:22" x14ac:dyDescent="0.3">
      <c r="A8245">
        <v>202324</v>
      </c>
      <c r="B8245" t="s">
        <v>820</v>
      </c>
      <c r="C8245" t="s">
        <v>821</v>
      </c>
      <c r="D8245" t="s">
        <v>822</v>
      </c>
      <c r="E8245" t="s">
        <v>823</v>
      </c>
      <c r="F8245" t="s">
        <v>848</v>
      </c>
      <c r="G8245" t="s">
        <v>849</v>
      </c>
      <c r="H8245" t="s">
        <v>1042</v>
      </c>
      <c r="I8245">
        <v>815</v>
      </c>
      <c r="J8245" t="s">
        <v>1043</v>
      </c>
      <c r="K8245" t="s">
        <v>835</v>
      </c>
      <c r="L8245" t="s">
        <v>837</v>
      </c>
      <c r="M8245" t="s">
        <v>829</v>
      </c>
      <c r="N8245" t="s">
        <v>829</v>
      </c>
      <c r="O8245" t="s">
        <v>829</v>
      </c>
      <c r="P8245" t="s">
        <v>829</v>
      </c>
      <c r="Q8245" t="s">
        <v>829</v>
      </c>
      <c r="R8245" t="s">
        <v>829</v>
      </c>
      <c r="S8245">
        <v>-262908</v>
      </c>
      <c r="T8245" t="s">
        <v>829</v>
      </c>
      <c r="U8245" t="s">
        <v>829</v>
      </c>
      <c r="V8245">
        <v>0</v>
      </c>
    </row>
    <row r="8246" spans="1:22" x14ac:dyDescent="0.3">
      <c r="A8246">
        <v>202122</v>
      </c>
      <c r="B8246" t="s">
        <v>820</v>
      </c>
      <c r="C8246" t="s">
        <v>821</v>
      </c>
      <c r="D8246" t="s">
        <v>822</v>
      </c>
      <c r="E8246" t="s">
        <v>823</v>
      </c>
      <c r="F8246" t="s">
        <v>848</v>
      </c>
      <c r="G8246" t="s">
        <v>849</v>
      </c>
      <c r="H8246" t="s">
        <v>1042</v>
      </c>
      <c r="I8246">
        <v>815</v>
      </c>
      <c r="J8246" t="s">
        <v>1043</v>
      </c>
      <c r="K8246" t="s">
        <v>835</v>
      </c>
      <c r="L8246" t="s">
        <v>838</v>
      </c>
      <c r="M8246" t="s">
        <v>829</v>
      </c>
      <c r="N8246" t="s">
        <v>829</v>
      </c>
      <c r="O8246" t="s">
        <v>829</v>
      </c>
      <c r="P8246" t="s">
        <v>829</v>
      </c>
      <c r="Q8246" t="s">
        <v>829</v>
      </c>
      <c r="R8246" t="s">
        <v>829</v>
      </c>
      <c r="S8246">
        <v>-1980000</v>
      </c>
      <c r="T8246" t="s">
        <v>829</v>
      </c>
      <c r="U8246" t="s">
        <v>829</v>
      </c>
      <c r="V8246" t="s">
        <v>834</v>
      </c>
    </row>
    <row r="8247" spans="1:22" x14ac:dyDescent="0.3">
      <c r="A8247">
        <v>202223</v>
      </c>
      <c r="B8247" t="s">
        <v>820</v>
      </c>
      <c r="C8247" t="s">
        <v>821</v>
      </c>
      <c r="D8247" t="s">
        <v>822</v>
      </c>
      <c r="E8247" t="s">
        <v>823</v>
      </c>
      <c r="F8247" t="s">
        <v>848</v>
      </c>
      <c r="G8247" t="s">
        <v>849</v>
      </c>
      <c r="H8247" t="s">
        <v>1042</v>
      </c>
      <c r="I8247">
        <v>815</v>
      </c>
      <c r="J8247" t="s">
        <v>1043</v>
      </c>
      <c r="K8247" t="s">
        <v>835</v>
      </c>
      <c r="L8247" t="s">
        <v>838</v>
      </c>
      <c r="M8247" t="s">
        <v>829</v>
      </c>
      <c r="N8247" t="s">
        <v>829</v>
      </c>
      <c r="O8247" t="s">
        <v>829</v>
      </c>
      <c r="P8247" t="s">
        <v>829</v>
      </c>
      <c r="Q8247" t="s">
        <v>829</v>
      </c>
      <c r="R8247" t="s">
        <v>829</v>
      </c>
      <c r="S8247">
        <v>211807</v>
      </c>
      <c r="T8247" t="s">
        <v>829</v>
      </c>
      <c r="U8247" t="s">
        <v>829</v>
      </c>
      <c r="V8247" t="s">
        <v>834</v>
      </c>
    </row>
    <row r="8248" spans="1:22" x14ac:dyDescent="0.3">
      <c r="A8248">
        <v>202324</v>
      </c>
      <c r="B8248" t="s">
        <v>820</v>
      </c>
      <c r="C8248" t="s">
        <v>821</v>
      </c>
      <c r="D8248" t="s">
        <v>822</v>
      </c>
      <c r="E8248" t="s">
        <v>823</v>
      </c>
      <c r="F8248" t="s">
        <v>848</v>
      </c>
      <c r="G8248" t="s">
        <v>849</v>
      </c>
      <c r="H8248" t="s">
        <v>1042</v>
      </c>
      <c r="I8248">
        <v>815</v>
      </c>
      <c r="J8248" t="s">
        <v>1043</v>
      </c>
      <c r="K8248" t="s">
        <v>835</v>
      </c>
      <c r="L8248" t="s">
        <v>838</v>
      </c>
      <c r="M8248" t="s">
        <v>829</v>
      </c>
      <c r="N8248" t="s">
        <v>829</v>
      </c>
      <c r="O8248" t="s">
        <v>829</v>
      </c>
      <c r="P8248" t="s">
        <v>829</v>
      </c>
      <c r="Q8248" t="s">
        <v>829</v>
      </c>
      <c r="R8248" t="s">
        <v>829</v>
      </c>
      <c r="S8248">
        <v>2781387</v>
      </c>
      <c r="T8248" t="s">
        <v>829</v>
      </c>
      <c r="U8248" t="s">
        <v>829</v>
      </c>
      <c r="V8248" t="s">
        <v>834</v>
      </c>
    </row>
    <row r="8249" spans="1:22" x14ac:dyDescent="0.3">
      <c r="A8249">
        <v>202122</v>
      </c>
      <c r="B8249" t="s">
        <v>820</v>
      </c>
      <c r="C8249" t="s">
        <v>821</v>
      </c>
      <c r="D8249" t="s">
        <v>822</v>
      </c>
      <c r="E8249" t="s">
        <v>823</v>
      </c>
      <c r="F8249" t="s">
        <v>848</v>
      </c>
      <c r="G8249" t="s">
        <v>849</v>
      </c>
      <c r="H8249" t="s">
        <v>1042</v>
      </c>
      <c r="I8249">
        <v>815</v>
      </c>
      <c r="J8249" t="s">
        <v>1043</v>
      </c>
      <c r="K8249" t="s">
        <v>835</v>
      </c>
      <c r="L8249" t="s">
        <v>839</v>
      </c>
      <c r="M8249" t="s">
        <v>829</v>
      </c>
      <c r="N8249" t="s">
        <v>829</v>
      </c>
      <c r="O8249" t="s">
        <v>829</v>
      </c>
      <c r="P8249" t="s">
        <v>829</v>
      </c>
      <c r="Q8249" t="s">
        <v>829</v>
      </c>
      <c r="R8249" t="s">
        <v>829</v>
      </c>
      <c r="S8249">
        <v>-211807</v>
      </c>
      <c r="T8249" t="s">
        <v>829</v>
      </c>
      <c r="U8249" t="s">
        <v>829</v>
      </c>
      <c r="V8249" t="s">
        <v>834</v>
      </c>
    </row>
    <row r="8250" spans="1:22" x14ac:dyDescent="0.3">
      <c r="A8250">
        <v>202223</v>
      </c>
      <c r="B8250" t="s">
        <v>820</v>
      </c>
      <c r="C8250" t="s">
        <v>821</v>
      </c>
      <c r="D8250" t="s">
        <v>822</v>
      </c>
      <c r="E8250" t="s">
        <v>823</v>
      </c>
      <c r="F8250" t="s">
        <v>848</v>
      </c>
      <c r="G8250" t="s">
        <v>849</v>
      </c>
      <c r="H8250" t="s">
        <v>1042</v>
      </c>
      <c r="I8250">
        <v>815</v>
      </c>
      <c r="J8250" t="s">
        <v>1043</v>
      </c>
      <c r="K8250" t="s">
        <v>835</v>
      </c>
      <c r="L8250" t="s">
        <v>839</v>
      </c>
      <c r="M8250" t="s">
        <v>829</v>
      </c>
      <c r="N8250" t="s">
        <v>829</v>
      </c>
      <c r="O8250" t="s">
        <v>829</v>
      </c>
      <c r="P8250" t="s">
        <v>829</v>
      </c>
      <c r="Q8250" t="s">
        <v>829</v>
      </c>
      <c r="R8250" t="s">
        <v>829</v>
      </c>
      <c r="S8250">
        <v>-2781387</v>
      </c>
      <c r="T8250" t="s">
        <v>829</v>
      </c>
      <c r="U8250" t="s">
        <v>829</v>
      </c>
      <c r="V8250" t="s">
        <v>834</v>
      </c>
    </row>
    <row r="8251" spans="1:22" x14ac:dyDescent="0.3">
      <c r="A8251">
        <v>202324</v>
      </c>
      <c r="B8251" t="s">
        <v>820</v>
      </c>
      <c r="C8251" t="s">
        <v>821</v>
      </c>
      <c r="D8251" t="s">
        <v>822</v>
      </c>
      <c r="E8251" t="s">
        <v>823</v>
      </c>
      <c r="F8251" t="s">
        <v>848</v>
      </c>
      <c r="G8251" t="s">
        <v>849</v>
      </c>
      <c r="H8251" t="s">
        <v>1042</v>
      </c>
      <c r="I8251">
        <v>815</v>
      </c>
      <c r="J8251" t="s">
        <v>1043</v>
      </c>
      <c r="K8251" t="s">
        <v>835</v>
      </c>
      <c r="L8251" t="s">
        <v>839</v>
      </c>
      <c r="M8251" t="s">
        <v>829</v>
      </c>
      <c r="N8251" t="s">
        <v>829</v>
      </c>
      <c r="O8251" t="s">
        <v>829</v>
      </c>
      <c r="P8251" t="s">
        <v>829</v>
      </c>
      <c r="Q8251" t="s">
        <v>829</v>
      </c>
      <c r="R8251" t="s">
        <v>829</v>
      </c>
      <c r="S8251">
        <v>-3014386</v>
      </c>
      <c r="T8251" t="s">
        <v>829</v>
      </c>
      <c r="U8251" t="s">
        <v>829</v>
      </c>
      <c r="V8251" t="s">
        <v>834</v>
      </c>
    </row>
    <row r="8252" spans="1:22" x14ac:dyDescent="0.3">
      <c r="A8252">
        <v>202122</v>
      </c>
      <c r="B8252" t="s">
        <v>820</v>
      </c>
      <c r="C8252" t="s">
        <v>821</v>
      </c>
      <c r="D8252" t="s">
        <v>822</v>
      </c>
      <c r="E8252" t="s">
        <v>823</v>
      </c>
      <c r="F8252" t="s">
        <v>848</v>
      </c>
      <c r="G8252" t="s">
        <v>849</v>
      </c>
      <c r="H8252" t="s">
        <v>1042</v>
      </c>
      <c r="I8252">
        <v>815</v>
      </c>
      <c r="J8252" t="s">
        <v>1043</v>
      </c>
      <c r="K8252" t="s">
        <v>835</v>
      </c>
      <c r="L8252" t="s">
        <v>840</v>
      </c>
      <c r="M8252" t="s">
        <v>829</v>
      </c>
      <c r="N8252" t="s">
        <v>829</v>
      </c>
      <c r="O8252" t="s">
        <v>829</v>
      </c>
      <c r="P8252" t="s">
        <v>829</v>
      </c>
      <c r="Q8252" t="s">
        <v>829</v>
      </c>
      <c r="R8252" t="s">
        <v>829</v>
      </c>
      <c r="S8252">
        <v>0</v>
      </c>
      <c r="T8252" t="s">
        <v>829</v>
      </c>
      <c r="U8252" t="s">
        <v>829</v>
      </c>
      <c r="V8252" t="s">
        <v>834</v>
      </c>
    </row>
    <row r="8253" spans="1:22" x14ac:dyDescent="0.3">
      <c r="A8253">
        <v>202223</v>
      </c>
      <c r="B8253" t="s">
        <v>820</v>
      </c>
      <c r="C8253" t="s">
        <v>821</v>
      </c>
      <c r="D8253" t="s">
        <v>822</v>
      </c>
      <c r="E8253" t="s">
        <v>823</v>
      </c>
      <c r="F8253" t="s">
        <v>848</v>
      </c>
      <c r="G8253" t="s">
        <v>849</v>
      </c>
      <c r="H8253" t="s">
        <v>1042</v>
      </c>
      <c r="I8253">
        <v>815</v>
      </c>
      <c r="J8253" t="s">
        <v>1043</v>
      </c>
      <c r="K8253" t="s">
        <v>835</v>
      </c>
      <c r="L8253" t="s">
        <v>840</v>
      </c>
      <c r="M8253" t="s">
        <v>829</v>
      </c>
      <c r="N8253" t="s">
        <v>829</v>
      </c>
      <c r="O8253" t="s">
        <v>829</v>
      </c>
      <c r="P8253" t="s">
        <v>829</v>
      </c>
      <c r="Q8253" t="s">
        <v>829</v>
      </c>
      <c r="R8253" t="s">
        <v>829</v>
      </c>
      <c r="S8253">
        <v>0</v>
      </c>
      <c r="T8253" t="s">
        <v>829</v>
      </c>
      <c r="U8253" t="s">
        <v>829</v>
      </c>
      <c r="V8253" t="s">
        <v>834</v>
      </c>
    </row>
    <row r="8254" spans="1:22" x14ac:dyDescent="0.3">
      <c r="A8254">
        <v>202324</v>
      </c>
      <c r="B8254" t="s">
        <v>820</v>
      </c>
      <c r="C8254" t="s">
        <v>821</v>
      </c>
      <c r="D8254" t="s">
        <v>822</v>
      </c>
      <c r="E8254" t="s">
        <v>823</v>
      </c>
      <c r="F8254" t="s">
        <v>848</v>
      </c>
      <c r="G8254" t="s">
        <v>849</v>
      </c>
      <c r="H8254" t="s">
        <v>1042</v>
      </c>
      <c r="I8254">
        <v>815</v>
      </c>
      <c r="J8254" t="s">
        <v>1043</v>
      </c>
      <c r="K8254" t="s">
        <v>835</v>
      </c>
      <c r="L8254" t="s">
        <v>840</v>
      </c>
      <c r="M8254" t="s">
        <v>829</v>
      </c>
      <c r="N8254" t="s">
        <v>829</v>
      </c>
      <c r="O8254" t="s">
        <v>829</v>
      </c>
      <c r="P8254" t="s">
        <v>829</v>
      </c>
      <c r="Q8254" t="s">
        <v>829</v>
      </c>
      <c r="R8254" t="s">
        <v>829</v>
      </c>
      <c r="S8254">
        <v>0</v>
      </c>
      <c r="T8254" t="s">
        <v>829</v>
      </c>
      <c r="U8254" t="s">
        <v>829</v>
      </c>
      <c r="V8254" t="s">
        <v>834</v>
      </c>
    </row>
    <row r="8255" spans="1:22" x14ac:dyDescent="0.3">
      <c r="A8255">
        <v>202122</v>
      </c>
      <c r="B8255" t="s">
        <v>820</v>
      </c>
      <c r="C8255" t="s">
        <v>821</v>
      </c>
      <c r="D8255" t="s">
        <v>822</v>
      </c>
      <c r="E8255" t="s">
        <v>823</v>
      </c>
      <c r="F8255" t="s">
        <v>848</v>
      </c>
      <c r="G8255" t="s">
        <v>849</v>
      </c>
      <c r="H8255" t="s">
        <v>1042</v>
      </c>
      <c r="I8255">
        <v>815</v>
      </c>
      <c r="J8255" t="s">
        <v>1043</v>
      </c>
      <c r="K8255" t="s">
        <v>835</v>
      </c>
      <c r="L8255" t="s">
        <v>841</v>
      </c>
      <c r="M8255" t="s">
        <v>829</v>
      </c>
      <c r="N8255" t="s">
        <v>829</v>
      </c>
      <c r="O8255" t="s">
        <v>829</v>
      </c>
      <c r="P8255" t="s">
        <v>829</v>
      </c>
      <c r="Q8255" t="s">
        <v>829</v>
      </c>
      <c r="R8255" t="s">
        <v>829</v>
      </c>
      <c r="S8255">
        <v>285738715</v>
      </c>
      <c r="T8255" t="s">
        <v>829</v>
      </c>
      <c r="U8255" t="s">
        <v>829</v>
      </c>
      <c r="V8255" t="s">
        <v>834</v>
      </c>
    </row>
    <row r="8256" spans="1:22" x14ac:dyDescent="0.3">
      <c r="A8256">
        <v>202223</v>
      </c>
      <c r="B8256" t="s">
        <v>820</v>
      </c>
      <c r="C8256" t="s">
        <v>821</v>
      </c>
      <c r="D8256" t="s">
        <v>822</v>
      </c>
      <c r="E8256" t="s">
        <v>823</v>
      </c>
      <c r="F8256" t="s">
        <v>848</v>
      </c>
      <c r="G8256" t="s">
        <v>849</v>
      </c>
      <c r="H8256" t="s">
        <v>1042</v>
      </c>
      <c r="I8256">
        <v>815</v>
      </c>
      <c r="J8256" t="s">
        <v>1043</v>
      </c>
      <c r="K8256" t="s">
        <v>835</v>
      </c>
      <c r="L8256" t="s">
        <v>841</v>
      </c>
      <c r="M8256" t="s">
        <v>829</v>
      </c>
      <c r="N8256" t="s">
        <v>829</v>
      </c>
      <c r="O8256" t="s">
        <v>829</v>
      </c>
      <c r="P8256" t="s">
        <v>829</v>
      </c>
      <c r="Q8256" t="s">
        <v>829</v>
      </c>
      <c r="R8256" t="s">
        <v>829</v>
      </c>
      <c r="S8256">
        <v>288611574</v>
      </c>
      <c r="T8256" t="s">
        <v>829</v>
      </c>
      <c r="U8256" t="s">
        <v>829</v>
      </c>
      <c r="V8256" t="s">
        <v>834</v>
      </c>
    </row>
    <row r="8257" spans="1:22" x14ac:dyDescent="0.3">
      <c r="A8257">
        <v>202324</v>
      </c>
      <c r="B8257" t="s">
        <v>820</v>
      </c>
      <c r="C8257" t="s">
        <v>821</v>
      </c>
      <c r="D8257" t="s">
        <v>822</v>
      </c>
      <c r="E8257" t="s">
        <v>823</v>
      </c>
      <c r="F8257" t="s">
        <v>848</v>
      </c>
      <c r="G8257" t="s">
        <v>849</v>
      </c>
      <c r="H8257" t="s">
        <v>1042</v>
      </c>
      <c r="I8257">
        <v>815</v>
      </c>
      <c r="J8257" t="s">
        <v>1043</v>
      </c>
      <c r="K8257" t="s">
        <v>835</v>
      </c>
      <c r="L8257" t="s">
        <v>841</v>
      </c>
      <c r="M8257" t="s">
        <v>829</v>
      </c>
      <c r="N8257" t="s">
        <v>829</v>
      </c>
      <c r="O8257" t="s">
        <v>829</v>
      </c>
      <c r="P8257" t="s">
        <v>829</v>
      </c>
      <c r="Q8257" t="s">
        <v>829</v>
      </c>
      <c r="R8257" t="s">
        <v>829</v>
      </c>
      <c r="S8257">
        <v>301019196</v>
      </c>
      <c r="T8257" t="s">
        <v>829</v>
      </c>
      <c r="U8257" t="s">
        <v>829</v>
      </c>
      <c r="V8257" t="s">
        <v>834</v>
      </c>
    </row>
    <row r="8258" spans="1:22" x14ac:dyDescent="0.3">
      <c r="A8258">
        <v>202122</v>
      </c>
      <c r="B8258" t="s">
        <v>820</v>
      </c>
      <c r="C8258" t="s">
        <v>821</v>
      </c>
      <c r="D8258" t="s">
        <v>822</v>
      </c>
      <c r="E8258" t="s">
        <v>823</v>
      </c>
      <c r="F8258" t="s">
        <v>848</v>
      </c>
      <c r="G8258" t="s">
        <v>849</v>
      </c>
      <c r="H8258" t="s">
        <v>1042</v>
      </c>
      <c r="I8258">
        <v>815</v>
      </c>
      <c r="J8258" t="s">
        <v>1043</v>
      </c>
      <c r="K8258" t="s">
        <v>842</v>
      </c>
      <c r="L8258" t="s">
        <v>238</v>
      </c>
      <c r="M8258" t="s">
        <v>829</v>
      </c>
      <c r="N8258" t="s">
        <v>829</v>
      </c>
      <c r="O8258" t="s">
        <v>829</v>
      </c>
      <c r="P8258" t="s">
        <v>829</v>
      </c>
      <c r="Q8258" t="s">
        <v>829</v>
      </c>
      <c r="R8258" t="s">
        <v>829</v>
      </c>
      <c r="S8258">
        <v>1032659</v>
      </c>
      <c r="T8258">
        <v>119779</v>
      </c>
      <c r="U8258">
        <v>912880</v>
      </c>
      <c r="V8258">
        <v>10</v>
      </c>
    </row>
    <row r="8259" spans="1:22" x14ac:dyDescent="0.3">
      <c r="A8259">
        <v>202223</v>
      </c>
      <c r="B8259" t="s">
        <v>820</v>
      </c>
      <c r="C8259" t="s">
        <v>821</v>
      </c>
      <c r="D8259" t="s">
        <v>822</v>
      </c>
      <c r="E8259" t="s">
        <v>823</v>
      </c>
      <c r="F8259" t="s">
        <v>848</v>
      </c>
      <c r="G8259" t="s">
        <v>849</v>
      </c>
      <c r="H8259" t="s">
        <v>1042</v>
      </c>
      <c r="I8259">
        <v>815</v>
      </c>
      <c r="J8259" t="s">
        <v>1043</v>
      </c>
      <c r="K8259" t="s">
        <v>842</v>
      </c>
      <c r="L8259" t="s">
        <v>238</v>
      </c>
      <c r="M8259" t="s">
        <v>829</v>
      </c>
      <c r="N8259" t="s">
        <v>829</v>
      </c>
      <c r="O8259" t="s">
        <v>829</v>
      </c>
      <c r="P8259" t="s">
        <v>829</v>
      </c>
      <c r="Q8259" t="s">
        <v>829</v>
      </c>
      <c r="R8259" t="s">
        <v>829</v>
      </c>
      <c r="S8259">
        <v>901559</v>
      </c>
      <c r="T8259">
        <v>115733</v>
      </c>
      <c r="U8259">
        <v>785826</v>
      </c>
      <c r="V8259">
        <v>9</v>
      </c>
    </row>
    <row r="8260" spans="1:22" x14ac:dyDescent="0.3">
      <c r="A8260">
        <v>202324</v>
      </c>
      <c r="B8260" t="s">
        <v>820</v>
      </c>
      <c r="C8260" t="s">
        <v>821</v>
      </c>
      <c r="D8260" t="s">
        <v>822</v>
      </c>
      <c r="E8260" t="s">
        <v>823</v>
      </c>
      <c r="F8260" t="s">
        <v>848</v>
      </c>
      <c r="G8260" t="s">
        <v>849</v>
      </c>
      <c r="H8260" t="s">
        <v>1042</v>
      </c>
      <c r="I8260">
        <v>815</v>
      </c>
      <c r="J8260" t="s">
        <v>1043</v>
      </c>
      <c r="K8260" t="s">
        <v>842</v>
      </c>
      <c r="L8260" t="s">
        <v>238</v>
      </c>
      <c r="M8260" t="s">
        <v>829</v>
      </c>
      <c r="N8260" t="s">
        <v>829</v>
      </c>
      <c r="O8260" t="s">
        <v>829</v>
      </c>
      <c r="P8260" t="s">
        <v>829</v>
      </c>
      <c r="Q8260" t="s">
        <v>829</v>
      </c>
      <c r="R8260" t="s">
        <v>829</v>
      </c>
      <c r="S8260">
        <v>1079583</v>
      </c>
      <c r="T8260">
        <v>0</v>
      </c>
      <c r="U8260">
        <v>1079583</v>
      </c>
      <c r="V8260">
        <v>12</v>
      </c>
    </row>
    <row r="8261" spans="1:22" x14ac:dyDescent="0.3">
      <c r="A8261">
        <v>202122</v>
      </c>
      <c r="B8261" t="s">
        <v>820</v>
      </c>
      <c r="C8261" t="s">
        <v>821</v>
      </c>
      <c r="D8261" t="s">
        <v>822</v>
      </c>
      <c r="E8261" t="s">
        <v>823</v>
      </c>
      <c r="F8261" t="s">
        <v>848</v>
      </c>
      <c r="G8261" t="s">
        <v>849</v>
      </c>
      <c r="H8261" t="s">
        <v>1042</v>
      </c>
      <c r="I8261">
        <v>815</v>
      </c>
      <c r="J8261" t="s">
        <v>1043</v>
      </c>
      <c r="K8261" t="s">
        <v>842</v>
      </c>
      <c r="L8261" t="s">
        <v>240</v>
      </c>
      <c r="M8261" t="s">
        <v>829</v>
      </c>
      <c r="N8261" t="s">
        <v>829</v>
      </c>
      <c r="O8261" t="s">
        <v>829</v>
      </c>
      <c r="P8261" t="s">
        <v>829</v>
      </c>
      <c r="Q8261" t="s">
        <v>829</v>
      </c>
      <c r="R8261" t="s">
        <v>829</v>
      </c>
      <c r="S8261">
        <v>3328838</v>
      </c>
      <c r="T8261">
        <v>219340</v>
      </c>
      <c r="U8261">
        <v>3109498</v>
      </c>
      <c r="V8261">
        <v>36</v>
      </c>
    </row>
    <row r="8262" spans="1:22" x14ac:dyDescent="0.3">
      <c r="A8262">
        <v>202223</v>
      </c>
      <c r="B8262" t="s">
        <v>820</v>
      </c>
      <c r="C8262" t="s">
        <v>821</v>
      </c>
      <c r="D8262" t="s">
        <v>822</v>
      </c>
      <c r="E8262" t="s">
        <v>823</v>
      </c>
      <c r="F8262" t="s">
        <v>848</v>
      </c>
      <c r="G8262" t="s">
        <v>849</v>
      </c>
      <c r="H8262" t="s">
        <v>1042</v>
      </c>
      <c r="I8262">
        <v>815</v>
      </c>
      <c r="J8262" t="s">
        <v>1043</v>
      </c>
      <c r="K8262" t="s">
        <v>842</v>
      </c>
      <c r="L8262" t="s">
        <v>240</v>
      </c>
      <c r="M8262" t="s">
        <v>829</v>
      </c>
      <c r="N8262" t="s">
        <v>829</v>
      </c>
      <c r="O8262" t="s">
        <v>829</v>
      </c>
      <c r="P8262" t="s">
        <v>829</v>
      </c>
      <c r="Q8262" t="s">
        <v>829</v>
      </c>
      <c r="R8262" t="s">
        <v>829</v>
      </c>
      <c r="S8262">
        <v>5331890</v>
      </c>
      <c r="T8262">
        <v>0</v>
      </c>
      <c r="U8262">
        <v>5331890</v>
      </c>
      <c r="V8262">
        <v>61</v>
      </c>
    </row>
    <row r="8263" spans="1:22" x14ac:dyDescent="0.3">
      <c r="A8263">
        <v>202324</v>
      </c>
      <c r="B8263" t="s">
        <v>820</v>
      </c>
      <c r="C8263" t="s">
        <v>821</v>
      </c>
      <c r="D8263" t="s">
        <v>822</v>
      </c>
      <c r="E8263" t="s">
        <v>823</v>
      </c>
      <c r="F8263" t="s">
        <v>848</v>
      </c>
      <c r="G8263" t="s">
        <v>849</v>
      </c>
      <c r="H8263" t="s">
        <v>1042</v>
      </c>
      <c r="I8263">
        <v>815</v>
      </c>
      <c r="J8263" t="s">
        <v>1043</v>
      </c>
      <c r="K8263" t="s">
        <v>842</v>
      </c>
      <c r="L8263" t="s">
        <v>240</v>
      </c>
      <c r="M8263" t="s">
        <v>829</v>
      </c>
      <c r="N8263" t="s">
        <v>829</v>
      </c>
      <c r="O8263" t="s">
        <v>829</v>
      </c>
      <c r="P8263" t="s">
        <v>829</v>
      </c>
      <c r="Q8263" t="s">
        <v>829</v>
      </c>
      <c r="R8263" t="s">
        <v>829</v>
      </c>
      <c r="S8263">
        <v>5273052</v>
      </c>
      <c r="T8263">
        <v>0</v>
      </c>
      <c r="U8263">
        <v>5273052</v>
      </c>
      <c r="V8263">
        <v>60</v>
      </c>
    </row>
    <row r="8264" spans="1:22" x14ac:dyDescent="0.3">
      <c r="A8264">
        <v>202122</v>
      </c>
      <c r="B8264" t="s">
        <v>820</v>
      </c>
      <c r="C8264" t="s">
        <v>821</v>
      </c>
      <c r="D8264" t="s">
        <v>822</v>
      </c>
      <c r="E8264" t="s">
        <v>823</v>
      </c>
      <c r="F8264" t="s">
        <v>848</v>
      </c>
      <c r="G8264" t="s">
        <v>849</v>
      </c>
      <c r="H8264" t="s">
        <v>1042</v>
      </c>
      <c r="I8264">
        <v>815</v>
      </c>
      <c r="J8264" t="s">
        <v>1043</v>
      </c>
      <c r="K8264" t="s">
        <v>842</v>
      </c>
      <c r="L8264" t="s">
        <v>843</v>
      </c>
      <c r="M8264" t="s">
        <v>829</v>
      </c>
      <c r="N8264" t="s">
        <v>829</v>
      </c>
      <c r="O8264" t="s">
        <v>829</v>
      </c>
      <c r="P8264" t="s">
        <v>829</v>
      </c>
      <c r="Q8264" t="s">
        <v>829</v>
      </c>
      <c r="R8264" t="s">
        <v>829</v>
      </c>
      <c r="S8264">
        <v>1723120</v>
      </c>
      <c r="T8264">
        <v>0</v>
      </c>
      <c r="U8264">
        <v>1723120</v>
      </c>
      <c r="V8264">
        <v>20</v>
      </c>
    </row>
    <row r="8265" spans="1:22" x14ac:dyDescent="0.3">
      <c r="A8265">
        <v>202223</v>
      </c>
      <c r="B8265" t="s">
        <v>820</v>
      </c>
      <c r="C8265" t="s">
        <v>821</v>
      </c>
      <c r="D8265" t="s">
        <v>822</v>
      </c>
      <c r="E8265" t="s">
        <v>823</v>
      </c>
      <c r="F8265" t="s">
        <v>848</v>
      </c>
      <c r="G8265" t="s">
        <v>849</v>
      </c>
      <c r="H8265" t="s">
        <v>1042</v>
      </c>
      <c r="I8265">
        <v>815</v>
      </c>
      <c r="J8265" t="s">
        <v>1043</v>
      </c>
      <c r="K8265" t="s">
        <v>842</v>
      </c>
      <c r="L8265" t="s">
        <v>843</v>
      </c>
      <c r="M8265" t="s">
        <v>829</v>
      </c>
      <c r="N8265" t="s">
        <v>829</v>
      </c>
      <c r="O8265" t="s">
        <v>829</v>
      </c>
      <c r="P8265" t="s">
        <v>829</v>
      </c>
      <c r="Q8265" t="s">
        <v>829</v>
      </c>
      <c r="R8265" t="s">
        <v>829</v>
      </c>
      <c r="S8265">
        <v>1360222</v>
      </c>
      <c r="T8265">
        <v>0</v>
      </c>
      <c r="U8265">
        <v>1360222</v>
      </c>
      <c r="V8265">
        <v>15</v>
      </c>
    </row>
    <row r="8266" spans="1:22" x14ac:dyDescent="0.3">
      <c r="A8266">
        <v>202324</v>
      </c>
      <c r="B8266" t="s">
        <v>820</v>
      </c>
      <c r="C8266" t="s">
        <v>821</v>
      </c>
      <c r="D8266" t="s">
        <v>822</v>
      </c>
      <c r="E8266" t="s">
        <v>823</v>
      </c>
      <c r="F8266" t="s">
        <v>848</v>
      </c>
      <c r="G8266" t="s">
        <v>849</v>
      </c>
      <c r="H8266" t="s">
        <v>1042</v>
      </c>
      <c r="I8266">
        <v>815</v>
      </c>
      <c r="J8266" t="s">
        <v>1043</v>
      </c>
      <c r="K8266" t="s">
        <v>842</v>
      </c>
      <c r="L8266" t="s">
        <v>843</v>
      </c>
      <c r="M8266" t="s">
        <v>829</v>
      </c>
      <c r="N8266" t="s">
        <v>829</v>
      </c>
      <c r="O8266" t="s">
        <v>829</v>
      </c>
      <c r="P8266" t="s">
        <v>829</v>
      </c>
      <c r="Q8266" t="s">
        <v>829</v>
      </c>
      <c r="R8266" t="s">
        <v>829</v>
      </c>
      <c r="S8266">
        <v>1303760</v>
      </c>
      <c r="T8266">
        <v>0</v>
      </c>
      <c r="U8266">
        <v>1303760</v>
      </c>
      <c r="V8266">
        <v>15</v>
      </c>
    </row>
    <row r="8267" spans="1:22" x14ac:dyDescent="0.3">
      <c r="A8267">
        <v>202122</v>
      </c>
      <c r="B8267" t="s">
        <v>820</v>
      </c>
      <c r="C8267" t="s">
        <v>821</v>
      </c>
      <c r="D8267" t="s">
        <v>822</v>
      </c>
      <c r="E8267" t="s">
        <v>823</v>
      </c>
      <c r="F8267" t="s">
        <v>848</v>
      </c>
      <c r="G8267" t="s">
        <v>849</v>
      </c>
      <c r="H8267" t="s">
        <v>1042</v>
      </c>
      <c r="I8267">
        <v>815</v>
      </c>
      <c r="J8267" t="s">
        <v>1043</v>
      </c>
      <c r="K8267" t="s">
        <v>842</v>
      </c>
      <c r="L8267" t="s">
        <v>249</v>
      </c>
      <c r="M8267">
        <v>0</v>
      </c>
      <c r="N8267">
        <v>484609</v>
      </c>
      <c r="O8267">
        <v>1737501</v>
      </c>
      <c r="P8267">
        <v>9597625</v>
      </c>
      <c r="Q8267">
        <v>0</v>
      </c>
      <c r="R8267" t="s">
        <v>829</v>
      </c>
      <c r="S8267">
        <v>11819735</v>
      </c>
      <c r="T8267">
        <v>0</v>
      </c>
      <c r="U8267">
        <v>11819735</v>
      </c>
      <c r="V8267">
        <v>135</v>
      </c>
    </row>
    <row r="8268" spans="1:22" x14ac:dyDescent="0.3">
      <c r="A8268">
        <v>202223</v>
      </c>
      <c r="B8268" t="s">
        <v>820</v>
      </c>
      <c r="C8268" t="s">
        <v>821</v>
      </c>
      <c r="D8268" t="s">
        <v>822</v>
      </c>
      <c r="E8268" t="s">
        <v>823</v>
      </c>
      <c r="F8268" t="s">
        <v>848</v>
      </c>
      <c r="G8268" t="s">
        <v>849</v>
      </c>
      <c r="H8268" t="s">
        <v>1042</v>
      </c>
      <c r="I8268">
        <v>815</v>
      </c>
      <c r="J8268" t="s">
        <v>1043</v>
      </c>
      <c r="K8268" t="s">
        <v>842</v>
      </c>
      <c r="L8268" t="s">
        <v>249</v>
      </c>
      <c r="M8268">
        <v>0</v>
      </c>
      <c r="N8268">
        <v>689833</v>
      </c>
      <c r="O8268">
        <v>2473304</v>
      </c>
      <c r="P8268">
        <v>13662062</v>
      </c>
      <c r="Q8268">
        <v>0</v>
      </c>
      <c r="R8268" t="s">
        <v>829</v>
      </c>
      <c r="S8268">
        <v>16825199</v>
      </c>
      <c r="T8268">
        <v>168000</v>
      </c>
      <c r="U8268">
        <v>16657199</v>
      </c>
      <c r="V8268">
        <v>189</v>
      </c>
    </row>
    <row r="8269" spans="1:22" x14ac:dyDescent="0.3">
      <c r="A8269">
        <v>202324</v>
      </c>
      <c r="B8269" t="s">
        <v>820</v>
      </c>
      <c r="C8269" t="s">
        <v>821</v>
      </c>
      <c r="D8269" t="s">
        <v>822</v>
      </c>
      <c r="E8269" t="s">
        <v>823</v>
      </c>
      <c r="F8269" t="s">
        <v>848</v>
      </c>
      <c r="G8269" t="s">
        <v>849</v>
      </c>
      <c r="H8269" t="s">
        <v>1042</v>
      </c>
      <c r="I8269">
        <v>815</v>
      </c>
      <c r="J8269" t="s">
        <v>1043</v>
      </c>
      <c r="K8269" t="s">
        <v>842</v>
      </c>
      <c r="L8269" t="s">
        <v>249</v>
      </c>
      <c r="M8269">
        <v>0</v>
      </c>
      <c r="N8269">
        <v>843835</v>
      </c>
      <c r="O8269">
        <v>3025458</v>
      </c>
      <c r="P8269">
        <v>16712051</v>
      </c>
      <c r="Q8269">
        <v>0</v>
      </c>
      <c r="R8269" t="s">
        <v>829</v>
      </c>
      <c r="S8269">
        <v>20581344</v>
      </c>
      <c r="T8269">
        <v>0</v>
      </c>
      <c r="U8269">
        <v>20581344</v>
      </c>
      <c r="V8269">
        <v>234</v>
      </c>
    </row>
    <row r="8270" spans="1:22" x14ac:dyDescent="0.3">
      <c r="A8270">
        <v>202122</v>
      </c>
      <c r="B8270" t="s">
        <v>820</v>
      </c>
      <c r="C8270" t="s">
        <v>821</v>
      </c>
      <c r="D8270" t="s">
        <v>822</v>
      </c>
      <c r="E8270" t="s">
        <v>823</v>
      </c>
      <c r="F8270" t="s">
        <v>848</v>
      </c>
      <c r="G8270" t="s">
        <v>849</v>
      </c>
      <c r="H8270" t="s">
        <v>1042</v>
      </c>
      <c r="I8270">
        <v>815</v>
      </c>
      <c r="J8270" t="s">
        <v>1043</v>
      </c>
      <c r="K8270" t="s">
        <v>842</v>
      </c>
      <c r="L8270" t="s">
        <v>844</v>
      </c>
      <c r="M8270">
        <v>0</v>
      </c>
      <c r="N8270">
        <v>3693534</v>
      </c>
      <c r="O8270">
        <v>12226871</v>
      </c>
      <c r="P8270">
        <v>0</v>
      </c>
      <c r="Q8270">
        <v>0</v>
      </c>
      <c r="R8270" t="s">
        <v>829</v>
      </c>
      <c r="S8270">
        <v>15920405</v>
      </c>
      <c r="T8270">
        <v>793434</v>
      </c>
      <c r="U8270">
        <v>15126971</v>
      </c>
      <c r="V8270">
        <v>173</v>
      </c>
    </row>
    <row r="8271" spans="1:22" x14ac:dyDescent="0.3">
      <c r="A8271">
        <v>202223</v>
      </c>
      <c r="B8271" t="s">
        <v>820</v>
      </c>
      <c r="C8271" t="s">
        <v>821</v>
      </c>
      <c r="D8271" t="s">
        <v>822</v>
      </c>
      <c r="E8271" t="s">
        <v>823</v>
      </c>
      <c r="F8271" t="s">
        <v>848</v>
      </c>
      <c r="G8271" t="s">
        <v>849</v>
      </c>
      <c r="H8271" t="s">
        <v>1042</v>
      </c>
      <c r="I8271">
        <v>815</v>
      </c>
      <c r="J8271" t="s">
        <v>1043</v>
      </c>
      <c r="K8271" t="s">
        <v>842</v>
      </c>
      <c r="L8271" t="s">
        <v>844</v>
      </c>
      <c r="M8271">
        <v>0</v>
      </c>
      <c r="N8271">
        <v>4677898</v>
      </c>
      <c r="O8271">
        <v>15485454</v>
      </c>
      <c r="P8271">
        <v>0</v>
      </c>
      <c r="Q8271">
        <v>0</v>
      </c>
      <c r="R8271" t="s">
        <v>829</v>
      </c>
      <c r="S8271">
        <v>20163352</v>
      </c>
      <c r="T8271">
        <v>975678</v>
      </c>
      <c r="U8271">
        <v>19187674</v>
      </c>
      <c r="V8271">
        <v>218</v>
      </c>
    </row>
    <row r="8272" spans="1:22" x14ac:dyDescent="0.3">
      <c r="A8272">
        <v>202324</v>
      </c>
      <c r="B8272" t="s">
        <v>820</v>
      </c>
      <c r="C8272" t="s">
        <v>821</v>
      </c>
      <c r="D8272" t="s">
        <v>822</v>
      </c>
      <c r="E8272" t="s">
        <v>823</v>
      </c>
      <c r="F8272" t="s">
        <v>848</v>
      </c>
      <c r="G8272" t="s">
        <v>849</v>
      </c>
      <c r="H8272" t="s">
        <v>1042</v>
      </c>
      <c r="I8272">
        <v>815</v>
      </c>
      <c r="J8272" t="s">
        <v>1043</v>
      </c>
      <c r="K8272" t="s">
        <v>842</v>
      </c>
      <c r="L8272" t="s">
        <v>844</v>
      </c>
      <c r="M8272">
        <v>0</v>
      </c>
      <c r="N8272">
        <v>5827960</v>
      </c>
      <c r="O8272">
        <v>19292556</v>
      </c>
      <c r="P8272">
        <v>0</v>
      </c>
      <c r="Q8272">
        <v>0</v>
      </c>
      <c r="R8272" t="s">
        <v>829</v>
      </c>
      <c r="S8272">
        <v>25120516</v>
      </c>
      <c r="T8272">
        <v>991558</v>
      </c>
      <c r="U8272">
        <v>24128958</v>
      </c>
      <c r="V8272">
        <v>274</v>
      </c>
    </row>
    <row r="8273" spans="1:22" x14ac:dyDescent="0.3">
      <c r="A8273">
        <v>202122</v>
      </c>
      <c r="B8273" t="s">
        <v>820</v>
      </c>
      <c r="C8273" t="s">
        <v>821</v>
      </c>
      <c r="D8273" t="s">
        <v>822</v>
      </c>
      <c r="E8273" t="s">
        <v>823</v>
      </c>
      <c r="F8273" t="s">
        <v>848</v>
      </c>
      <c r="G8273" t="s">
        <v>849</v>
      </c>
      <c r="H8273" t="s">
        <v>1042</v>
      </c>
      <c r="I8273">
        <v>815</v>
      </c>
      <c r="J8273" t="s">
        <v>1043</v>
      </c>
      <c r="K8273" t="s">
        <v>842</v>
      </c>
      <c r="L8273" t="s">
        <v>251</v>
      </c>
      <c r="M8273" t="s">
        <v>829</v>
      </c>
      <c r="N8273" t="s">
        <v>829</v>
      </c>
      <c r="O8273">
        <v>0</v>
      </c>
      <c r="P8273">
        <v>0</v>
      </c>
      <c r="Q8273">
        <v>0</v>
      </c>
      <c r="R8273">
        <v>2590414</v>
      </c>
      <c r="S8273">
        <v>2590414</v>
      </c>
      <c r="T8273">
        <v>0</v>
      </c>
      <c r="U8273">
        <v>2590414</v>
      </c>
      <c r="V8273">
        <v>30</v>
      </c>
    </row>
    <row r="8274" spans="1:22" x14ac:dyDescent="0.3">
      <c r="A8274">
        <v>202223</v>
      </c>
      <c r="B8274" t="s">
        <v>820</v>
      </c>
      <c r="C8274" t="s">
        <v>821</v>
      </c>
      <c r="D8274" t="s">
        <v>822</v>
      </c>
      <c r="E8274" t="s">
        <v>823</v>
      </c>
      <c r="F8274" t="s">
        <v>848</v>
      </c>
      <c r="G8274" t="s">
        <v>849</v>
      </c>
      <c r="H8274" t="s">
        <v>1042</v>
      </c>
      <c r="I8274">
        <v>815</v>
      </c>
      <c r="J8274" t="s">
        <v>1043</v>
      </c>
      <c r="K8274" t="s">
        <v>842</v>
      </c>
      <c r="L8274" t="s">
        <v>251</v>
      </c>
      <c r="M8274" t="s">
        <v>829</v>
      </c>
      <c r="N8274" t="s">
        <v>829</v>
      </c>
      <c r="O8274">
        <v>0</v>
      </c>
      <c r="P8274">
        <v>0</v>
      </c>
      <c r="Q8274">
        <v>0</v>
      </c>
      <c r="R8274">
        <v>3687413</v>
      </c>
      <c r="S8274">
        <v>3687413</v>
      </c>
      <c r="T8274">
        <v>0</v>
      </c>
      <c r="U8274">
        <v>3687413</v>
      </c>
      <c r="V8274">
        <v>42</v>
      </c>
    </row>
    <row r="8275" spans="1:22" x14ac:dyDescent="0.3">
      <c r="A8275">
        <v>202324</v>
      </c>
      <c r="B8275" t="s">
        <v>820</v>
      </c>
      <c r="C8275" t="s">
        <v>821</v>
      </c>
      <c r="D8275" t="s">
        <v>822</v>
      </c>
      <c r="E8275" t="s">
        <v>823</v>
      </c>
      <c r="F8275" t="s">
        <v>848</v>
      </c>
      <c r="G8275" t="s">
        <v>849</v>
      </c>
      <c r="H8275" t="s">
        <v>1042</v>
      </c>
      <c r="I8275">
        <v>815</v>
      </c>
      <c r="J8275" t="s">
        <v>1043</v>
      </c>
      <c r="K8275" t="s">
        <v>842</v>
      </c>
      <c r="L8275" t="s">
        <v>251</v>
      </c>
      <c r="M8275" t="s">
        <v>829</v>
      </c>
      <c r="N8275" t="s">
        <v>829</v>
      </c>
      <c r="O8275">
        <v>0</v>
      </c>
      <c r="P8275">
        <v>0</v>
      </c>
      <c r="Q8275">
        <v>0</v>
      </c>
      <c r="R8275">
        <v>4510609</v>
      </c>
      <c r="S8275">
        <v>4510609</v>
      </c>
      <c r="T8275">
        <v>0</v>
      </c>
      <c r="U8275">
        <v>4510609</v>
      </c>
      <c r="V8275">
        <v>51</v>
      </c>
    </row>
    <row r="8276" spans="1:22" x14ac:dyDescent="0.3">
      <c r="A8276">
        <v>202122</v>
      </c>
      <c r="B8276" t="s">
        <v>820</v>
      </c>
      <c r="C8276" t="s">
        <v>821</v>
      </c>
      <c r="D8276" t="s">
        <v>822</v>
      </c>
      <c r="E8276" t="s">
        <v>823</v>
      </c>
      <c r="F8276" t="s">
        <v>848</v>
      </c>
      <c r="G8276" t="s">
        <v>849</v>
      </c>
      <c r="H8276" t="s">
        <v>1042</v>
      </c>
      <c r="I8276">
        <v>815</v>
      </c>
      <c r="J8276" t="s">
        <v>1043</v>
      </c>
      <c r="K8276" t="s">
        <v>842</v>
      </c>
      <c r="L8276" t="s">
        <v>253</v>
      </c>
      <c r="M8276" t="s">
        <v>829</v>
      </c>
      <c r="N8276" t="s">
        <v>829</v>
      </c>
      <c r="O8276">
        <v>0</v>
      </c>
      <c r="P8276">
        <v>0</v>
      </c>
      <c r="Q8276">
        <v>0</v>
      </c>
      <c r="R8276">
        <v>1101314</v>
      </c>
      <c r="S8276">
        <v>1101314</v>
      </c>
      <c r="T8276">
        <v>0</v>
      </c>
      <c r="U8276">
        <v>1101314</v>
      </c>
      <c r="V8276">
        <v>13</v>
      </c>
    </row>
    <row r="8277" spans="1:22" x14ac:dyDescent="0.3">
      <c r="A8277">
        <v>202223</v>
      </c>
      <c r="B8277" t="s">
        <v>820</v>
      </c>
      <c r="C8277" t="s">
        <v>821</v>
      </c>
      <c r="D8277" t="s">
        <v>822</v>
      </c>
      <c r="E8277" t="s">
        <v>823</v>
      </c>
      <c r="F8277" t="s">
        <v>848</v>
      </c>
      <c r="G8277" t="s">
        <v>849</v>
      </c>
      <c r="H8277" t="s">
        <v>1042</v>
      </c>
      <c r="I8277">
        <v>815</v>
      </c>
      <c r="J8277" t="s">
        <v>1043</v>
      </c>
      <c r="K8277" t="s">
        <v>842</v>
      </c>
      <c r="L8277" t="s">
        <v>253</v>
      </c>
      <c r="M8277" t="s">
        <v>829</v>
      </c>
      <c r="N8277" t="s">
        <v>829</v>
      </c>
      <c r="O8277">
        <v>0</v>
      </c>
      <c r="P8277">
        <v>0</v>
      </c>
      <c r="Q8277">
        <v>0</v>
      </c>
      <c r="R8277">
        <v>1567702</v>
      </c>
      <c r="S8277">
        <v>1567702</v>
      </c>
      <c r="T8277">
        <v>0</v>
      </c>
      <c r="U8277">
        <v>1567702</v>
      </c>
      <c r="V8277">
        <v>18</v>
      </c>
    </row>
    <row r="8278" spans="1:22" x14ac:dyDescent="0.3">
      <c r="A8278">
        <v>202324</v>
      </c>
      <c r="B8278" t="s">
        <v>820</v>
      </c>
      <c r="C8278" t="s">
        <v>821</v>
      </c>
      <c r="D8278" t="s">
        <v>822</v>
      </c>
      <c r="E8278" t="s">
        <v>823</v>
      </c>
      <c r="F8278" t="s">
        <v>848</v>
      </c>
      <c r="G8278" t="s">
        <v>849</v>
      </c>
      <c r="H8278" t="s">
        <v>1042</v>
      </c>
      <c r="I8278">
        <v>815</v>
      </c>
      <c r="J8278" t="s">
        <v>1043</v>
      </c>
      <c r="K8278" t="s">
        <v>842</v>
      </c>
      <c r="L8278" t="s">
        <v>253</v>
      </c>
      <c r="M8278" t="s">
        <v>829</v>
      </c>
      <c r="N8278" t="s">
        <v>829</v>
      </c>
      <c r="O8278">
        <v>0</v>
      </c>
      <c r="P8278">
        <v>0</v>
      </c>
      <c r="Q8278">
        <v>0</v>
      </c>
      <c r="R8278">
        <v>1917684</v>
      </c>
      <c r="S8278">
        <v>1917684</v>
      </c>
      <c r="T8278">
        <v>0</v>
      </c>
      <c r="U8278">
        <v>1917684</v>
      </c>
      <c r="V8278">
        <v>22</v>
      </c>
    </row>
    <row r="8279" spans="1:22" x14ac:dyDescent="0.3">
      <c r="A8279">
        <v>202122</v>
      </c>
      <c r="B8279" t="s">
        <v>820</v>
      </c>
      <c r="C8279" t="s">
        <v>821</v>
      </c>
      <c r="D8279" t="s">
        <v>822</v>
      </c>
      <c r="E8279" t="s">
        <v>823</v>
      </c>
      <c r="F8279" t="s">
        <v>848</v>
      </c>
      <c r="G8279" t="s">
        <v>849</v>
      </c>
      <c r="H8279" t="s">
        <v>1042</v>
      </c>
      <c r="I8279">
        <v>815</v>
      </c>
      <c r="J8279" t="s">
        <v>1043</v>
      </c>
      <c r="K8279" t="s">
        <v>842</v>
      </c>
      <c r="L8279" t="s">
        <v>845</v>
      </c>
      <c r="M8279" t="s">
        <v>829</v>
      </c>
      <c r="N8279" t="s">
        <v>829</v>
      </c>
      <c r="O8279">
        <v>0</v>
      </c>
      <c r="P8279">
        <v>0</v>
      </c>
      <c r="Q8279">
        <v>0</v>
      </c>
      <c r="R8279">
        <v>585977</v>
      </c>
      <c r="S8279">
        <v>585977</v>
      </c>
      <c r="T8279">
        <v>518203</v>
      </c>
      <c r="U8279">
        <v>67774</v>
      </c>
      <c r="V8279">
        <v>1</v>
      </c>
    </row>
    <row r="8280" spans="1:22" x14ac:dyDescent="0.3">
      <c r="A8280">
        <v>202223</v>
      </c>
      <c r="B8280" t="s">
        <v>820</v>
      </c>
      <c r="C8280" t="s">
        <v>821</v>
      </c>
      <c r="D8280" t="s">
        <v>822</v>
      </c>
      <c r="E8280" t="s">
        <v>823</v>
      </c>
      <c r="F8280" t="s">
        <v>848</v>
      </c>
      <c r="G8280" t="s">
        <v>849</v>
      </c>
      <c r="H8280" t="s">
        <v>1042</v>
      </c>
      <c r="I8280">
        <v>815</v>
      </c>
      <c r="J8280" t="s">
        <v>1043</v>
      </c>
      <c r="K8280" t="s">
        <v>842</v>
      </c>
      <c r="L8280" t="s">
        <v>845</v>
      </c>
      <c r="M8280" t="s">
        <v>829</v>
      </c>
      <c r="N8280" t="s">
        <v>829</v>
      </c>
      <c r="O8280">
        <v>0</v>
      </c>
      <c r="P8280">
        <v>0</v>
      </c>
      <c r="Q8280">
        <v>0</v>
      </c>
      <c r="R8280">
        <v>742145</v>
      </c>
      <c r="S8280">
        <v>742145</v>
      </c>
      <c r="T8280">
        <v>655433</v>
      </c>
      <c r="U8280">
        <v>86712</v>
      </c>
      <c r="V8280">
        <v>1</v>
      </c>
    </row>
    <row r="8281" spans="1:22" x14ac:dyDescent="0.3">
      <c r="A8281">
        <v>202324</v>
      </c>
      <c r="B8281" t="s">
        <v>820</v>
      </c>
      <c r="C8281" t="s">
        <v>821</v>
      </c>
      <c r="D8281" t="s">
        <v>822</v>
      </c>
      <c r="E8281" t="s">
        <v>823</v>
      </c>
      <c r="F8281" t="s">
        <v>848</v>
      </c>
      <c r="G8281" t="s">
        <v>849</v>
      </c>
      <c r="H8281" t="s">
        <v>1042</v>
      </c>
      <c r="I8281">
        <v>815</v>
      </c>
      <c r="J8281" t="s">
        <v>1043</v>
      </c>
      <c r="K8281" t="s">
        <v>842</v>
      </c>
      <c r="L8281" t="s">
        <v>845</v>
      </c>
      <c r="M8281" t="s">
        <v>829</v>
      </c>
      <c r="N8281" t="s">
        <v>829</v>
      </c>
      <c r="O8281">
        <v>0</v>
      </c>
      <c r="P8281">
        <v>0</v>
      </c>
      <c r="Q8281">
        <v>0</v>
      </c>
      <c r="R8281">
        <v>924602</v>
      </c>
      <c r="S8281">
        <v>924602</v>
      </c>
      <c r="T8281">
        <v>540173</v>
      </c>
      <c r="U8281">
        <v>384429</v>
      </c>
      <c r="V8281">
        <v>4</v>
      </c>
    </row>
    <row r="8282" spans="1:22" x14ac:dyDescent="0.3">
      <c r="A8282">
        <v>202122</v>
      </c>
      <c r="B8282" t="s">
        <v>820</v>
      </c>
      <c r="C8282" t="s">
        <v>821</v>
      </c>
      <c r="D8282" t="s">
        <v>822</v>
      </c>
      <c r="E8282" t="s">
        <v>823</v>
      </c>
      <c r="F8282" t="s">
        <v>912</v>
      </c>
      <c r="G8282" t="s">
        <v>913</v>
      </c>
      <c r="H8282" t="s">
        <v>1044</v>
      </c>
      <c r="I8282">
        <v>929</v>
      </c>
      <c r="J8282" t="s">
        <v>1045</v>
      </c>
      <c r="K8282" t="s">
        <v>828</v>
      </c>
      <c r="L8282" t="s">
        <v>336</v>
      </c>
      <c r="M8282">
        <v>0</v>
      </c>
      <c r="N8282">
        <v>85242</v>
      </c>
      <c r="O8282">
        <v>96241</v>
      </c>
      <c r="P8282">
        <v>9263890</v>
      </c>
      <c r="Q8282">
        <v>426400</v>
      </c>
      <c r="R8282" t="s">
        <v>829</v>
      </c>
      <c r="S8282">
        <v>9871773</v>
      </c>
      <c r="T8282" t="s">
        <v>829</v>
      </c>
      <c r="U8282">
        <v>9871773</v>
      </c>
      <c r="V8282">
        <v>495</v>
      </c>
    </row>
    <row r="8283" spans="1:22" x14ac:dyDescent="0.3">
      <c r="A8283">
        <v>202223</v>
      </c>
      <c r="B8283" t="s">
        <v>820</v>
      </c>
      <c r="C8283" t="s">
        <v>821</v>
      </c>
      <c r="D8283" t="s">
        <v>822</v>
      </c>
      <c r="E8283" t="s">
        <v>823</v>
      </c>
      <c r="F8283" t="s">
        <v>912</v>
      </c>
      <c r="G8283" t="s">
        <v>913</v>
      </c>
      <c r="H8283" t="s">
        <v>1044</v>
      </c>
      <c r="I8283">
        <v>929</v>
      </c>
      <c r="J8283" t="s">
        <v>1045</v>
      </c>
      <c r="K8283" t="s">
        <v>828</v>
      </c>
      <c r="L8283" t="s">
        <v>336</v>
      </c>
      <c r="M8283">
        <v>0</v>
      </c>
      <c r="N8283">
        <v>85280</v>
      </c>
      <c r="O8283">
        <v>95940</v>
      </c>
      <c r="P8283">
        <v>10293923</v>
      </c>
      <c r="Q8283">
        <v>426400</v>
      </c>
      <c r="R8283" t="s">
        <v>829</v>
      </c>
      <c r="S8283">
        <v>10901543</v>
      </c>
      <c r="T8283" t="s">
        <v>829</v>
      </c>
      <c r="U8283">
        <v>10901543</v>
      </c>
      <c r="V8283">
        <v>552</v>
      </c>
    </row>
    <row r="8284" spans="1:22" x14ac:dyDescent="0.3">
      <c r="A8284">
        <v>202324</v>
      </c>
      <c r="B8284" t="s">
        <v>820</v>
      </c>
      <c r="C8284" t="s">
        <v>821</v>
      </c>
      <c r="D8284" t="s">
        <v>822</v>
      </c>
      <c r="E8284" t="s">
        <v>823</v>
      </c>
      <c r="F8284" t="s">
        <v>912</v>
      </c>
      <c r="G8284" t="s">
        <v>913</v>
      </c>
      <c r="H8284" t="s">
        <v>1044</v>
      </c>
      <c r="I8284">
        <v>929</v>
      </c>
      <c r="J8284" t="s">
        <v>1045</v>
      </c>
      <c r="K8284" t="s">
        <v>828</v>
      </c>
      <c r="L8284" t="s">
        <v>336</v>
      </c>
      <c r="M8284">
        <v>0</v>
      </c>
      <c r="N8284">
        <v>88427</v>
      </c>
      <c r="O8284">
        <v>108077</v>
      </c>
      <c r="P8284">
        <v>10382271</v>
      </c>
      <c r="Q8284">
        <v>630435</v>
      </c>
      <c r="R8284" t="s">
        <v>829</v>
      </c>
      <c r="S8284">
        <v>11209210</v>
      </c>
      <c r="T8284" t="s">
        <v>829</v>
      </c>
      <c r="U8284">
        <v>11209210</v>
      </c>
      <c r="V8284">
        <v>578</v>
      </c>
    </row>
    <row r="8285" spans="1:22" x14ac:dyDescent="0.3">
      <c r="A8285">
        <v>202122</v>
      </c>
      <c r="B8285" t="s">
        <v>820</v>
      </c>
      <c r="C8285" t="s">
        <v>821</v>
      </c>
      <c r="D8285" t="s">
        <v>822</v>
      </c>
      <c r="E8285" t="s">
        <v>823</v>
      </c>
      <c r="F8285" t="s">
        <v>912</v>
      </c>
      <c r="G8285" t="s">
        <v>913</v>
      </c>
      <c r="H8285" t="s">
        <v>1044</v>
      </c>
      <c r="I8285">
        <v>929</v>
      </c>
      <c r="J8285" t="s">
        <v>1045</v>
      </c>
      <c r="K8285" t="s">
        <v>828</v>
      </c>
      <c r="L8285" t="s">
        <v>235</v>
      </c>
      <c r="M8285" t="s">
        <v>829</v>
      </c>
      <c r="N8285">
        <v>0</v>
      </c>
      <c r="O8285">
        <v>0</v>
      </c>
      <c r="P8285" t="s">
        <v>829</v>
      </c>
      <c r="Q8285" t="s">
        <v>829</v>
      </c>
      <c r="R8285" t="s">
        <v>829</v>
      </c>
      <c r="S8285">
        <v>0</v>
      </c>
      <c r="T8285">
        <v>0</v>
      </c>
      <c r="U8285">
        <v>0</v>
      </c>
      <c r="V8285">
        <v>0</v>
      </c>
    </row>
    <row r="8286" spans="1:22" x14ac:dyDescent="0.3">
      <c r="A8286">
        <v>202223</v>
      </c>
      <c r="B8286" t="s">
        <v>820</v>
      </c>
      <c r="C8286" t="s">
        <v>821</v>
      </c>
      <c r="D8286" t="s">
        <v>822</v>
      </c>
      <c r="E8286" t="s">
        <v>823</v>
      </c>
      <c r="F8286" t="s">
        <v>912</v>
      </c>
      <c r="G8286" t="s">
        <v>913</v>
      </c>
      <c r="H8286" t="s">
        <v>1044</v>
      </c>
      <c r="I8286">
        <v>929</v>
      </c>
      <c r="J8286" t="s">
        <v>1045</v>
      </c>
      <c r="K8286" t="s">
        <v>828</v>
      </c>
      <c r="L8286" t="s">
        <v>235</v>
      </c>
      <c r="M8286" t="s">
        <v>829</v>
      </c>
      <c r="N8286">
        <v>0</v>
      </c>
      <c r="O8286">
        <v>0</v>
      </c>
      <c r="P8286" t="s">
        <v>829</v>
      </c>
      <c r="Q8286" t="s">
        <v>829</v>
      </c>
      <c r="R8286" t="s">
        <v>829</v>
      </c>
      <c r="S8286">
        <v>0</v>
      </c>
      <c r="T8286">
        <v>0</v>
      </c>
      <c r="U8286">
        <v>0</v>
      </c>
      <c r="V8286">
        <v>0</v>
      </c>
    </row>
    <row r="8287" spans="1:22" x14ac:dyDescent="0.3">
      <c r="A8287">
        <v>202324</v>
      </c>
      <c r="B8287" t="s">
        <v>820</v>
      </c>
      <c r="C8287" t="s">
        <v>821</v>
      </c>
      <c r="D8287" t="s">
        <v>822</v>
      </c>
      <c r="E8287" t="s">
        <v>823</v>
      </c>
      <c r="F8287" t="s">
        <v>912</v>
      </c>
      <c r="G8287" t="s">
        <v>913</v>
      </c>
      <c r="H8287" t="s">
        <v>1044</v>
      </c>
      <c r="I8287">
        <v>929</v>
      </c>
      <c r="J8287" t="s">
        <v>1045</v>
      </c>
      <c r="K8287" t="s">
        <v>828</v>
      </c>
      <c r="L8287" t="s">
        <v>235</v>
      </c>
      <c r="M8287" t="s">
        <v>829</v>
      </c>
      <c r="N8287">
        <v>0</v>
      </c>
      <c r="O8287">
        <v>0</v>
      </c>
      <c r="P8287" t="s">
        <v>829</v>
      </c>
      <c r="Q8287" t="s">
        <v>829</v>
      </c>
      <c r="R8287" t="s">
        <v>829</v>
      </c>
      <c r="S8287">
        <v>0</v>
      </c>
      <c r="T8287">
        <v>0</v>
      </c>
      <c r="U8287">
        <v>0</v>
      </c>
      <c r="V8287">
        <v>0</v>
      </c>
    </row>
    <row r="8288" spans="1:22" x14ac:dyDescent="0.3">
      <c r="A8288">
        <v>202122</v>
      </c>
      <c r="B8288" t="s">
        <v>820</v>
      </c>
      <c r="C8288" t="s">
        <v>821</v>
      </c>
      <c r="D8288" t="s">
        <v>822</v>
      </c>
      <c r="E8288" t="s">
        <v>823</v>
      </c>
      <c r="F8288" t="s">
        <v>912</v>
      </c>
      <c r="G8288" t="s">
        <v>913</v>
      </c>
      <c r="H8288" t="s">
        <v>1044</v>
      </c>
      <c r="I8288">
        <v>929</v>
      </c>
      <c r="J8288" t="s">
        <v>1045</v>
      </c>
      <c r="K8288" t="s">
        <v>828</v>
      </c>
      <c r="L8288" t="s">
        <v>534</v>
      </c>
      <c r="M8288">
        <v>0</v>
      </c>
      <c r="N8288">
        <v>954761</v>
      </c>
      <c r="O8288">
        <v>954761</v>
      </c>
      <c r="P8288">
        <v>7536915</v>
      </c>
      <c r="Q8288">
        <v>0</v>
      </c>
      <c r="R8288" t="s">
        <v>829</v>
      </c>
      <c r="S8288">
        <v>9446437</v>
      </c>
      <c r="T8288">
        <v>147219</v>
      </c>
      <c r="U8288">
        <v>9299218</v>
      </c>
      <c r="V8288">
        <v>144</v>
      </c>
    </row>
    <row r="8289" spans="1:22" x14ac:dyDescent="0.3">
      <c r="A8289">
        <v>202223</v>
      </c>
      <c r="B8289" t="s">
        <v>820</v>
      </c>
      <c r="C8289" t="s">
        <v>821</v>
      </c>
      <c r="D8289" t="s">
        <v>822</v>
      </c>
      <c r="E8289" t="s">
        <v>823</v>
      </c>
      <c r="F8289" t="s">
        <v>912</v>
      </c>
      <c r="G8289" t="s">
        <v>913</v>
      </c>
      <c r="H8289" t="s">
        <v>1044</v>
      </c>
      <c r="I8289">
        <v>929</v>
      </c>
      <c r="J8289" t="s">
        <v>1045</v>
      </c>
      <c r="K8289" t="s">
        <v>828</v>
      </c>
      <c r="L8289" t="s">
        <v>534</v>
      </c>
      <c r="M8289">
        <v>294794</v>
      </c>
      <c r="N8289">
        <v>1425220</v>
      </c>
      <c r="O8289">
        <v>1203063</v>
      </c>
      <c r="P8289">
        <v>9615375</v>
      </c>
      <c r="Q8289">
        <v>0</v>
      </c>
      <c r="R8289" t="s">
        <v>829</v>
      </c>
      <c r="S8289">
        <v>12538452</v>
      </c>
      <c r="T8289">
        <v>395770</v>
      </c>
      <c r="U8289">
        <v>12142681</v>
      </c>
      <c r="V8289">
        <v>188</v>
      </c>
    </row>
    <row r="8290" spans="1:22" x14ac:dyDescent="0.3">
      <c r="A8290">
        <v>202324</v>
      </c>
      <c r="B8290" t="s">
        <v>820</v>
      </c>
      <c r="C8290" t="s">
        <v>821</v>
      </c>
      <c r="D8290" t="s">
        <v>822</v>
      </c>
      <c r="E8290" t="s">
        <v>823</v>
      </c>
      <c r="F8290" t="s">
        <v>912</v>
      </c>
      <c r="G8290" t="s">
        <v>913</v>
      </c>
      <c r="H8290" t="s">
        <v>1044</v>
      </c>
      <c r="I8290">
        <v>929</v>
      </c>
      <c r="J8290" t="s">
        <v>1045</v>
      </c>
      <c r="K8290" t="s">
        <v>828</v>
      </c>
      <c r="L8290" t="s">
        <v>534</v>
      </c>
      <c r="M8290">
        <v>284453</v>
      </c>
      <c r="N8290">
        <v>3583322</v>
      </c>
      <c r="O8290">
        <v>2626471</v>
      </c>
      <c r="P8290">
        <v>11161338</v>
      </c>
      <c r="Q8290">
        <v>0</v>
      </c>
      <c r="R8290" t="s">
        <v>829</v>
      </c>
      <c r="S8290">
        <v>17655584</v>
      </c>
      <c r="T8290">
        <v>621700</v>
      </c>
      <c r="U8290">
        <v>17033884</v>
      </c>
      <c r="V8290">
        <v>265</v>
      </c>
    </row>
    <row r="8291" spans="1:22" x14ac:dyDescent="0.3">
      <c r="A8291">
        <v>202122</v>
      </c>
      <c r="B8291" t="s">
        <v>820</v>
      </c>
      <c r="C8291" t="s">
        <v>821</v>
      </c>
      <c r="D8291" t="s">
        <v>822</v>
      </c>
      <c r="E8291" t="s">
        <v>823</v>
      </c>
      <c r="F8291" t="s">
        <v>912</v>
      </c>
      <c r="G8291" t="s">
        <v>913</v>
      </c>
      <c r="H8291" t="s">
        <v>1044</v>
      </c>
      <c r="I8291">
        <v>929</v>
      </c>
      <c r="J8291" t="s">
        <v>1045</v>
      </c>
      <c r="K8291" t="s">
        <v>828</v>
      </c>
      <c r="L8291" t="s">
        <v>603</v>
      </c>
      <c r="M8291" t="s">
        <v>829</v>
      </c>
      <c r="N8291" t="s">
        <v>829</v>
      </c>
      <c r="O8291" t="s">
        <v>829</v>
      </c>
      <c r="P8291">
        <v>0</v>
      </c>
      <c r="Q8291">
        <v>0</v>
      </c>
      <c r="R8291">
        <v>0</v>
      </c>
      <c r="S8291">
        <v>0</v>
      </c>
      <c r="T8291">
        <v>0</v>
      </c>
      <c r="U8291">
        <v>0</v>
      </c>
      <c r="V8291">
        <v>0</v>
      </c>
    </row>
    <row r="8292" spans="1:22" x14ac:dyDescent="0.3">
      <c r="A8292">
        <v>202223</v>
      </c>
      <c r="B8292" t="s">
        <v>820</v>
      </c>
      <c r="C8292" t="s">
        <v>821</v>
      </c>
      <c r="D8292" t="s">
        <v>822</v>
      </c>
      <c r="E8292" t="s">
        <v>823</v>
      </c>
      <c r="F8292" t="s">
        <v>912</v>
      </c>
      <c r="G8292" t="s">
        <v>913</v>
      </c>
      <c r="H8292" t="s">
        <v>1044</v>
      </c>
      <c r="I8292">
        <v>929</v>
      </c>
      <c r="J8292" t="s">
        <v>1045</v>
      </c>
      <c r="K8292" t="s">
        <v>828</v>
      </c>
      <c r="L8292" t="s">
        <v>603</v>
      </c>
      <c r="M8292" t="s">
        <v>829</v>
      </c>
      <c r="N8292" t="s">
        <v>829</v>
      </c>
      <c r="O8292" t="s">
        <v>829</v>
      </c>
      <c r="P8292">
        <v>0</v>
      </c>
      <c r="Q8292">
        <v>0</v>
      </c>
      <c r="R8292">
        <v>0</v>
      </c>
      <c r="S8292">
        <v>0</v>
      </c>
      <c r="T8292">
        <v>0</v>
      </c>
      <c r="U8292">
        <v>0</v>
      </c>
      <c r="V8292">
        <v>0</v>
      </c>
    </row>
    <row r="8293" spans="1:22" x14ac:dyDescent="0.3">
      <c r="A8293">
        <v>202324</v>
      </c>
      <c r="B8293" t="s">
        <v>820</v>
      </c>
      <c r="C8293" t="s">
        <v>821</v>
      </c>
      <c r="D8293" t="s">
        <v>822</v>
      </c>
      <c r="E8293" t="s">
        <v>823</v>
      </c>
      <c r="F8293" t="s">
        <v>912</v>
      </c>
      <c r="G8293" t="s">
        <v>913</v>
      </c>
      <c r="H8293" t="s">
        <v>1044</v>
      </c>
      <c r="I8293">
        <v>929</v>
      </c>
      <c r="J8293" t="s">
        <v>1045</v>
      </c>
      <c r="K8293" t="s">
        <v>828</v>
      </c>
      <c r="L8293" t="s">
        <v>603</v>
      </c>
      <c r="M8293" t="s">
        <v>829</v>
      </c>
      <c r="N8293" t="s">
        <v>829</v>
      </c>
      <c r="O8293" t="s">
        <v>829</v>
      </c>
      <c r="P8293">
        <v>0</v>
      </c>
      <c r="Q8293">
        <v>0</v>
      </c>
      <c r="R8293">
        <v>0</v>
      </c>
      <c r="S8293">
        <v>0</v>
      </c>
      <c r="T8293">
        <v>0</v>
      </c>
      <c r="U8293">
        <v>0</v>
      </c>
      <c r="V8293">
        <v>0</v>
      </c>
    </row>
    <row r="8294" spans="1:22" x14ac:dyDescent="0.3">
      <c r="A8294">
        <v>202122</v>
      </c>
      <c r="B8294" t="s">
        <v>820</v>
      </c>
      <c r="C8294" t="s">
        <v>821</v>
      </c>
      <c r="D8294" t="s">
        <v>822</v>
      </c>
      <c r="E8294" t="s">
        <v>823</v>
      </c>
      <c r="F8294" t="s">
        <v>912</v>
      </c>
      <c r="G8294" t="s">
        <v>913</v>
      </c>
      <c r="H8294" t="s">
        <v>1044</v>
      </c>
      <c r="I8294">
        <v>929</v>
      </c>
      <c r="J8294" t="s">
        <v>1045</v>
      </c>
      <c r="K8294" t="s">
        <v>828</v>
      </c>
      <c r="L8294" t="s">
        <v>606</v>
      </c>
      <c r="M8294">
        <v>0</v>
      </c>
      <c r="N8294">
        <v>0</v>
      </c>
      <c r="O8294">
        <v>0</v>
      </c>
      <c r="P8294">
        <v>68519</v>
      </c>
      <c r="Q8294">
        <v>0</v>
      </c>
      <c r="R8294">
        <v>0</v>
      </c>
      <c r="S8294">
        <v>68519</v>
      </c>
      <c r="T8294">
        <v>0</v>
      </c>
      <c r="U8294">
        <v>68519</v>
      </c>
      <c r="V8294">
        <v>1</v>
      </c>
    </row>
    <row r="8295" spans="1:22" x14ac:dyDescent="0.3">
      <c r="A8295">
        <v>202223</v>
      </c>
      <c r="B8295" t="s">
        <v>820</v>
      </c>
      <c r="C8295" t="s">
        <v>821</v>
      </c>
      <c r="D8295" t="s">
        <v>822</v>
      </c>
      <c r="E8295" t="s">
        <v>823</v>
      </c>
      <c r="F8295" t="s">
        <v>912</v>
      </c>
      <c r="G8295" t="s">
        <v>913</v>
      </c>
      <c r="H8295" t="s">
        <v>1044</v>
      </c>
      <c r="I8295">
        <v>929</v>
      </c>
      <c r="J8295" t="s">
        <v>1045</v>
      </c>
      <c r="K8295" t="s">
        <v>828</v>
      </c>
      <c r="L8295" t="s">
        <v>606</v>
      </c>
      <c r="M8295">
        <v>0</v>
      </c>
      <c r="N8295">
        <v>0</v>
      </c>
      <c r="O8295">
        <v>0</v>
      </c>
      <c r="P8295">
        <v>194487</v>
      </c>
      <c r="Q8295">
        <v>0</v>
      </c>
      <c r="R8295">
        <v>0</v>
      </c>
      <c r="S8295">
        <v>194487</v>
      </c>
      <c r="T8295">
        <v>0</v>
      </c>
      <c r="U8295">
        <v>194487</v>
      </c>
      <c r="V8295">
        <v>3</v>
      </c>
    </row>
    <row r="8296" spans="1:22" x14ac:dyDescent="0.3">
      <c r="A8296">
        <v>202324</v>
      </c>
      <c r="B8296" t="s">
        <v>820</v>
      </c>
      <c r="C8296" t="s">
        <v>821</v>
      </c>
      <c r="D8296" t="s">
        <v>822</v>
      </c>
      <c r="E8296" t="s">
        <v>823</v>
      </c>
      <c r="F8296" t="s">
        <v>912</v>
      </c>
      <c r="G8296" t="s">
        <v>913</v>
      </c>
      <c r="H8296" t="s">
        <v>1044</v>
      </c>
      <c r="I8296">
        <v>929</v>
      </c>
      <c r="J8296" t="s">
        <v>1045</v>
      </c>
      <c r="K8296" t="s">
        <v>828</v>
      </c>
      <c r="L8296" t="s">
        <v>606</v>
      </c>
      <c r="M8296">
        <v>0</v>
      </c>
      <c r="N8296">
        <v>0</v>
      </c>
      <c r="O8296">
        <v>0</v>
      </c>
      <c r="P8296">
        <v>270141</v>
      </c>
      <c r="Q8296">
        <v>0</v>
      </c>
      <c r="R8296">
        <v>0</v>
      </c>
      <c r="S8296">
        <v>270141</v>
      </c>
      <c r="T8296">
        <v>0</v>
      </c>
      <c r="U8296">
        <v>270141</v>
      </c>
      <c r="V8296">
        <v>4</v>
      </c>
    </row>
    <row r="8297" spans="1:22" x14ac:dyDescent="0.3">
      <c r="A8297">
        <v>202122</v>
      </c>
      <c r="B8297" t="s">
        <v>820</v>
      </c>
      <c r="C8297" t="s">
        <v>821</v>
      </c>
      <c r="D8297" t="s">
        <v>822</v>
      </c>
      <c r="E8297" t="s">
        <v>823</v>
      </c>
      <c r="F8297" t="s">
        <v>912</v>
      </c>
      <c r="G8297" t="s">
        <v>913</v>
      </c>
      <c r="H8297" t="s">
        <v>1044</v>
      </c>
      <c r="I8297">
        <v>929</v>
      </c>
      <c r="J8297" t="s">
        <v>1045</v>
      </c>
      <c r="K8297" t="s">
        <v>828</v>
      </c>
      <c r="L8297" t="s">
        <v>609</v>
      </c>
      <c r="M8297" t="s">
        <v>829</v>
      </c>
      <c r="N8297" t="s">
        <v>829</v>
      </c>
      <c r="O8297" t="s">
        <v>829</v>
      </c>
      <c r="P8297" t="s">
        <v>829</v>
      </c>
      <c r="Q8297">
        <v>0</v>
      </c>
      <c r="R8297" t="s">
        <v>829</v>
      </c>
      <c r="S8297">
        <v>0</v>
      </c>
      <c r="T8297">
        <v>0</v>
      </c>
      <c r="U8297">
        <v>0</v>
      </c>
      <c r="V8297">
        <v>0</v>
      </c>
    </row>
    <row r="8298" spans="1:22" x14ac:dyDescent="0.3">
      <c r="A8298">
        <v>202223</v>
      </c>
      <c r="B8298" t="s">
        <v>820</v>
      </c>
      <c r="C8298" t="s">
        <v>821</v>
      </c>
      <c r="D8298" t="s">
        <v>822</v>
      </c>
      <c r="E8298" t="s">
        <v>823</v>
      </c>
      <c r="F8298" t="s">
        <v>912</v>
      </c>
      <c r="G8298" t="s">
        <v>913</v>
      </c>
      <c r="H8298" t="s">
        <v>1044</v>
      </c>
      <c r="I8298">
        <v>929</v>
      </c>
      <c r="J8298" t="s">
        <v>1045</v>
      </c>
      <c r="K8298" t="s">
        <v>828</v>
      </c>
      <c r="L8298" t="s">
        <v>609</v>
      </c>
      <c r="M8298" t="s">
        <v>829</v>
      </c>
      <c r="N8298" t="s">
        <v>829</v>
      </c>
      <c r="O8298" t="s">
        <v>829</v>
      </c>
      <c r="P8298" t="s">
        <v>829</v>
      </c>
      <c r="Q8298">
        <v>0</v>
      </c>
      <c r="R8298" t="s">
        <v>829</v>
      </c>
      <c r="S8298">
        <v>0</v>
      </c>
      <c r="T8298">
        <v>0</v>
      </c>
      <c r="U8298">
        <v>0</v>
      </c>
      <c r="V8298">
        <v>0</v>
      </c>
    </row>
    <row r="8299" spans="1:22" x14ac:dyDescent="0.3">
      <c r="A8299">
        <v>202122</v>
      </c>
      <c r="B8299" t="s">
        <v>820</v>
      </c>
      <c r="C8299" t="s">
        <v>821</v>
      </c>
      <c r="D8299" t="s">
        <v>822</v>
      </c>
      <c r="E8299" t="s">
        <v>823</v>
      </c>
      <c r="F8299" t="s">
        <v>912</v>
      </c>
      <c r="G8299" t="s">
        <v>913</v>
      </c>
      <c r="H8299" t="s">
        <v>1044</v>
      </c>
      <c r="I8299">
        <v>929</v>
      </c>
      <c r="J8299" t="s">
        <v>1045</v>
      </c>
      <c r="K8299" t="s">
        <v>828</v>
      </c>
      <c r="L8299" t="s">
        <v>830</v>
      </c>
      <c r="M8299">
        <v>0</v>
      </c>
      <c r="N8299">
        <v>0</v>
      </c>
      <c r="O8299">
        <v>0</v>
      </c>
      <c r="P8299">
        <v>261725</v>
      </c>
      <c r="Q8299">
        <v>0</v>
      </c>
      <c r="R8299">
        <v>0</v>
      </c>
      <c r="S8299">
        <v>261725</v>
      </c>
      <c r="T8299">
        <v>0</v>
      </c>
      <c r="U8299">
        <v>261725</v>
      </c>
      <c r="V8299">
        <v>4</v>
      </c>
    </row>
    <row r="8300" spans="1:22" x14ac:dyDescent="0.3">
      <c r="A8300">
        <v>202223</v>
      </c>
      <c r="B8300" t="s">
        <v>820</v>
      </c>
      <c r="C8300" t="s">
        <v>821</v>
      </c>
      <c r="D8300" t="s">
        <v>822</v>
      </c>
      <c r="E8300" t="s">
        <v>823</v>
      </c>
      <c r="F8300" t="s">
        <v>912</v>
      </c>
      <c r="G8300" t="s">
        <v>913</v>
      </c>
      <c r="H8300" t="s">
        <v>1044</v>
      </c>
      <c r="I8300">
        <v>929</v>
      </c>
      <c r="J8300" t="s">
        <v>1045</v>
      </c>
      <c r="K8300" t="s">
        <v>828</v>
      </c>
      <c r="L8300" t="s">
        <v>830</v>
      </c>
      <c r="M8300">
        <v>0</v>
      </c>
      <c r="N8300">
        <v>0</v>
      </c>
      <c r="O8300">
        <v>0</v>
      </c>
      <c r="P8300">
        <v>169229</v>
      </c>
      <c r="Q8300">
        <v>0</v>
      </c>
      <c r="R8300">
        <v>0</v>
      </c>
      <c r="S8300">
        <v>169229</v>
      </c>
      <c r="T8300">
        <v>0</v>
      </c>
      <c r="U8300">
        <v>169229</v>
      </c>
      <c r="V8300">
        <v>3</v>
      </c>
    </row>
    <row r="8301" spans="1:22" x14ac:dyDescent="0.3">
      <c r="A8301">
        <v>202324</v>
      </c>
      <c r="B8301" t="s">
        <v>820</v>
      </c>
      <c r="C8301" t="s">
        <v>821</v>
      </c>
      <c r="D8301" t="s">
        <v>822</v>
      </c>
      <c r="E8301" t="s">
        <v>823</v>
      </c>
      <c r="F8301" t="s">
        <v>912</v>
      </c>
      <c r="G8301" t="s">
        <v>913</v>
      </c>
      <c r="H8301" t="s">
        <v>1044</v>
      </c>
      <c r="I8301">
        <v>929</v>
      </c>
      <c r="J8301" t="s">
        <v>1045</v>
      </c>
      <c r="K8301" t="s">
        <v>828</v>
      </c>
      <c r="L8301" t="s">
        <v>830</v>
      </c>
      <c r="M8301">
        <v>0</v>
      </c>
      <c r="N8301">
        <v>0</v>
      </c>
      <c r="O8301">
        <v>0</v>
      </c>
      <c r="P8301">
        <v>155189</v>
      </c>
      <c r="Q8301">
        <v>0</v>
      </c>
      <c r="R8301">
        <v>0</v>
      </c>
      <c r="S8301">
        <v>155189</v>
      </c>
      <c r="T8301">
        <v>0</v>
      </c>
      <c r="U8301">
        <v>155189</v>
      </c>
      <c r="V8301">
        <v>2</v>
      </c>
    </row>
    <row r="8302" spans="1:22" x14ac:dyDescent="0.3">
      <c r="A8302">
        <v>202122</v>
      </c>
      <c r="B8302" t="s">
        <v>820</v>
      </c>
      <c r="C8302" t="s">
        <v>821</v>
      </c>
      <c r="D8302" t="s">
        <v>822</v>
      </c>
      <c r="E8302" t="s">
        <v>823</v>
      </c>
      <c r="F8302" t="s">
        <v>912</v>
      </c>
      <c r="G8302" t="s">
        <v>913</v>
      </c>
      <c r="H8302" t="s">
        <v>1044</v>
      </c>
      <c r="I8302">
        <v>929</v>
      </c>
      <c r="J8302" t="s">
        <v>1045</v>
      </c>
      <c r="K8302" t="s">
        <v>828</v>
      </c>
      <c r="L8302" t="s">
        <v>537</v>
      </c>
      <c r="M8302">
        <v>0</v>
      </c>
      <c r="N8302">
        <v>864249</v>
      </c>
      <c r="O8302">
        <v>864249</v>
      </c>
      <c r="P8302">
        <v>2363001</v>
      </c>
      <c r="Q8302">
        <v>0</v>
      </c>
      <c r="R8302">
        <v>151479</v>
      </c>
      <c r="S8302">
        <v>4242978</v>
      </c>
      <c r="T8302">
        <v>0</v>
      </c>
      <c r="U8302">
        <v>4242978</v>
      </c>
      <c r="V8302">
        <v>66</v>
      </c>
    </row>
    <row r="8303" spans="1:22" x14ac:dyDescent="0.3">
      <c r="A8303">
        <v>202223</v>
      </c>
      <c r="B8303" t="s">
        <v>820</v>
      </c>
      <c r="C8303" t="s">
        <v>821</v>
      </c>
      <c r="D8303" t="s">
        <v>822</v>
      </c>
      <c r="E8303" t="s">
        <v>823</v>
      </c>
      <c r="F8303" t="s">
        <v>912</v>
      </c>
      <c r="G8303" t="s">
        <v>913</v>
      </c>
      <c r="H8303" t="s">
        <v>1044</v>
      </c>
      <c r="I8303">
        <v>929</v>
      </c>
      <c r="J8303" t="s">
        <v>1045</v>
      </c>
      <c r="K8303" t="s">
        <v>828</v>
      </c>
      <c r="L8303" t="s">
        <v>537</v>
      </c>
      <c r="M8303">
        <v>0</v>
      </c>
      <c r="N8303">
        <v>1010916</v>
      </c>
      <c r="O8303">
        <v>1010916</v>
      </c>
      <c r="P8303">
        <v>3008143</v>
      </c>
      <c r="Q8303">
        <v>0</v>
      </c>
      <c r="R8303">
        <v>223037</v>
      </c>
      <c r="S8303">
        <v>5253013</v>
      </c>
      <c r="T8303">
        <v>0</v>
      </c>
      <c r="U8303">
        <v>5253013</v>
      </c>
      <c r="V8303">
        <v>81</v>
      </c>
    </row>
    <row r="8304" spans="1:22" x14ac:dyDescent="0.3">
      <c r="A8304">
        <v>202324</v>
      </c>
      <c r="B8304" t="s">
        <v>820</v>
      </c>
      <c r="C8304" t="s">
        <v>821</v>
      </c>
      <c r="D8304" t="s">
        <v>822</v>
      </c>
      <c r="E8304" t="s">
        <v>823</v>
      </c>
      <c r="F8304" t="s">
        <v>912</v>
      </c>
      <c r="G8304" t="s">
        <v>913</v>
      </c>
      <c r="H8304" t="s">
        <v>1044</v>
      </c>
      <c r="I8304">
        <v>929</v>
      </c>
      <c r="J8304" t="s">
        <v>1045</v>
      </c>
      <c r="K8304" t="s">
        <v>828</v>
      </c>
      <c r="L8304" t="s">
        <v>537</v>
      </c>
      <c r="M8304">
        <v>0</v>
      </c>
      <c r="N8304">
        <v>1609450</v>
      </c>
      <c r="O8304">
        <v>1585132</v>
      </c>
      <c r="P8304">
        <v>3574775</v>
      </c>
      <c r="Q8304">
        <v>0</v>
      </c>
      <c r="R8304">
        <v>385936</v>
      </c>
      <c r="S8304">
        <v>7155293</v>
      </c>
      <c r="T8304">
        <v>0</v>
      </c>
      <c r="U8304">
        <v>7155293</v>
      </c>
      <c r="V8304">
        <v>111</v>
      </c>
    </row>
    <row r="8305" spans="1:22" x14ac:dyDescent="0.3">
      <c r="A8305">
        <v>202122</v>
      </c>
      <c r="B8305" t="s">
        <v>820</v>
      </c>
      <c r="C8305" t="s">
        <v>821</v>
      </c>
      <c r="D8305" t="s">
        <v>822</v>
      </c>
      <c r="E8305" t="s">
        <v>823</v>
      </c>
      <c r="F8305" t="s">
        <v>912</v>
      </c>
      <c r="G8305" t="s">
        <v>913</v>
      </c>
      <c r="H8305" t="s">
        <v>1044</v>
      </c>
      <c r="I8305">
        <v>929</v>
      </c>
      <c r="J8305" t="s">
        <v>1045</v>
      </c>
      <c r="K8305" t="s">
        <v>828</v>
      </c>
      <c r="L8305" t="s">
        <v>572</v>
      </c>
      <c r="M8305">
        <v>0</v>
      </c>
      <c r="N8305">
        <v>15780</v>
      </c>
      <c r="O8305">
        <v>15780</v>
      </c>
      <c r="P8305">
        <v>4532420</v>
      </c>
      <c r="Q8305">
        <v>0</v>
      </c>
      <c r="R8305">
        <v>863318</v>
      </c>
      <c r="S8305">
        <v>5427298</v>
      </c>
      <c r="T8305">
        <v>83938</v>
      </c>
      <c r="U8305">
        <v>5343360</v>
      </c>
      <c r="V8305">
        <v>83</v>
      </c>
    </row>
    <row r="8306" spans="1:22" x14ac:dyDescent="0.3">
      <c r="A8306">
        <v>202223</v>
      </c>
      <c r="B8306" t="s">
        <v>820</v>
      </c>
      <c r="C8306" t="s">
        <v>821</v>
      </c>
      <c r="D8306" t="s">
        <v>822</v>
      </c>
      <c r="E8306" t="s">
        <v>823</v>
      </c>
      <c r="F8306" t="s">
        <v>912</v>
      </c>
      <c r="G8306" t="s">
        <v>913</v>
      </c>
      <c r="H8306" t="s">
        <v>1044</v>
      </c>
      <c r="I8306">
        <v>929</v>
      </c>
      <c r="J8306" t="s">
        <v>1045</v>
      </c>
      <c r="K8306" t="s">
        <v>828</v>
      </c>
      <c r="L8306" t="s">
        <v>572</v>
      </c>
      <c r="M8306">
        <v>0</v>
      </c>
      <c r="N8306">
        <v>26390</v>
      </c>
      <c r="O8306">
        <v>26390</v>
      </c>
      <c r="P8306">
        <v>5378386</v>
      </c>
      <c r="Q8306">
        <v>0</v>
      </c>
      <c r="R8306">
        <v>1024454</v>
      </c>
      <c r="S8306">
        <v>6455621</v>
      </c>
      <c r="T8306">
        <v>103022</v>
      </c>
      <c r="U8306">
        <v>6352599</v>
      </c>
      <c r="V8306">
        <v>98</v>
      </c>
    </row>
    <row r="8307" spans="1:22" x14ac:dyDescent="0.3">
      <c r="A8307">
        <v>202324</v>
      </c>
      <c r="B8307" t="s">
        <v>820</v>
      </c>
      <c r="C8307" t="s">
        <v>821</v>
      </c>
      <c r="D8307" t="s">
        <v>822</v>
      </c>
      <c r="E8307" t="s">
        <v>823</v>
      </c>
      <c r="F8307" t="s">
        <v>912</v>
      </c>
      <c r="G8307" t="s">
        <v>913</v>
      </c>
      <c r="H8307" t="s">
        <v>1044</v>
      </c>
      <c r="I8307">
        <v>929</v>
      </c>
      <c r="J8307" t="s">
        <v>1045</v>
      </c>
      <c r="K8307" t="s">
        <v>828</v>
      </c>
      <c r="L8307" t="s">
        <v>572</v>
      </c>
      <c r="M8307">
        <v>0</v>
      </c>
      <c r="N8307">
        <v>24833</v>
      </c>
      <c r="O8307">
        <v>24833</v>
      </c>
      <c r="P8307">
        <v>6149722</v>
      </c>
      <c r="Q8307">
        <v>0</v>
      </c>
      <c r="R8307">
        <v>1171376</v>
      </c>
      <c r="S8307">
        <v>7370764</v>
      </c>
      <c r="T8307">
        <v>184683</v>
      </c>
      <c r="U8307">
        <v>7186081</v>
      </c>
      <c r="V8307">
        <v>112</v>
      </c>
    </row>
    <row r="8308" spans="1:22" x14ac:dyDescent="0.3">
      <c r="A8308">
        <v>202122</v>
      </c>
      <c r="B8308" t="s">
        <v>820</v>
      </c>
      <c r="C8308" t="s">
        <v>821</v>
      </c>
      <c r="D8308" t="s">
        <v>822</v>
      </c>
      <c r="E8308" t="s">
        <v>823</v>
      </c>
      <c r="F8308" t="s">
        <v>912</v>
      </c>
      <c r="G8308" t="s">
        <v>913</v>
      </c>
      <c r="H8308" t="s">
        <v>1044</v>
      </c>
      <c r="I8308">
        <v>929</v>
      </c>
      <c r="J8308" t="s">
        <v>1045</v>
      </c>
      <c r="K8308" t="s">
        <v>828</v>
      </c>
      <c r="L8308" t="s">
        <v>539</v>
      </c>
      <c r="M8308">
        <v>0</v>
      </c>
      <c r="N8308">
        <v>77983</v>
      </c>
      <c r="O8308">
        <v>77983</v>
      </c>
      <c r="P8308" t="s">
        <v>829</v>
      </c>
      <c r="Q8308" t="s">
        <v>829</v>
      </c>
      <c r="R8308" t="s">
        <v>829</v>
      </c>
      <c r="S8308">
        <v>155966</v>
      </c>
      <c r="T8308">
        <v>0</v>
      </c>
      <c r="U8308">
        <v>155966</v>
      </c>
      <c r="V8308">
        <v>2</v>
      </c>
    </row>
    <row r="8309" spans="1:22" x14ac:dyDescent="0.3">
      <c r="A8309">
        <v>202223</v>
      </c>
      <c r="B8309" t="s">
        <v>820</v>
      </c>
      <c r="C8309" t="s">
        <v>821</v>
      </c>
      <c r="D8309" t="s">
        <v>822</v>
      </c>
      <c r="E8309" t="s">
        <v>823</v>
      </c>
      <c r="F8309" t="s">
        <v>912</v>
      </c>
      <c r="G8309" t="s">
        <v>913</v>
      </c>
      <c r="H8309" t="s">
        <v>1044</v>
      </c>
      <c r="I8309">
        <v>929</v>
      </c>
      <c r="J8309" t="s">
        <v>1045</v>
      </c>
      <c r="K8309" t="s">
        <v>828</v>
      </c>
      <c r="L8309" t="s">
        <v>539</v>
      </c>
      <c r="M8309">
        <v>0</v>
      </c>
      <c r="N8309">
        <v>243898</v>
      </c>
      <c r="O8309">
        <v>207765</v>
      </c>
      <c r="P8309" t="s">
        <v>829</v>
      </c>
      <c r="Q8309" t="s">
        <v>829</v>
      </c>
      <c r="R8309" t="s">
        <v>829</v>
      </c>
      <c r="S8309">
        <v>451662</v>
      </c>
      <c r="T8309">
        <v>0</v>
      </c>
      <c r="U8309">
        <v>451662</v>
      </c>
      <c r="V8309">
        <v>7</v>
      </c>
    </row>
    <row r="8310" spans="1:22" x14ac:dyDescent="0.3">
      <c r="A8310">
        <v>202324</v>
      </c>
      <c r="B8310" t="s">
        <v>820</v>
      </c>
      <c r="C8310" t="s">
        <v>821</v>
      </c>
      <c r="D8310" t="s">
        <v>822</v>
      </c>
      <c r="E8310" t="s">
        <v>823</v>
      </c>
      <c r="F8310" t="s">
        <v>912</v>
      </c>
      <c r="G8310" t="s">
        <v>913</v>
      </c>
      <c r="H8310" t="s">
        <v>1044</v>
      </c>
      <c r="I8310">
        <v>929</v>
      </c>
      <c r="J8310" t="s">
        <v>1045</v>
      </c>
      <c r="K8310" t="s">
        <v>828</v>
      </c>
      <c r="L8310" t="s">
        <v>539</v>
      </c>
      <c r="M8310">
        <v>0</v>
      </c>
      <c r="N8310">
        <v>342997</v>
      </c>
      <c r="O8310">
        <v>292183</v>
      </c>
      <c r="P8310" t="s">
        <v>829</v>
      </c>
      <c r="Q8310" t="s">
        <v>829</v>
      </c>
      <c r="R8310" t="s">
        <v>829</v>
      </c>
      <c r="S8310">
        <v>635180</v>
      </c>
      <c r="T8310">
        <v>0</v>
      </c>
      <c r="U8310">
        <v>635180</v>
      </c>
      <c r="V8310">
        <v>10</v>
      </c>
    </row>
    <row r="8311" spans="1:22" x14ac:dyDescent="0.3">
      <c r="A8311">
        <v>202122</v>
      </c>
      <c r="B8311" t="s">
        <v>820</v>
      </c>
      <c r="C8311" t="s">
        <v>821</v>
      </c>
      <c r="D8311" t="s">
        <v>822</v>
      </c>
      <c r="E8311" t="s">
        <v>823</v>
      </c>
      <c r="F8311" t="s">
        <v>912</v>
      </c>
      <c r="G8311" t="s">
        <v>913</v>
      </c>
      <c r="H8311" t="s">
        <v>1044</v>
      </c>
      <c r="I8311">
        <v>929</v>
      </c>
      <c r="J8311" t="s">
        <v>1045</v>
      </c>
      <c r="K8311" t="s">
        <v>828</v>
      </c>
      <c r="L8311" t="s">
        <v>541</v>
      </c>
      <c r="M8311">
        <v>299337</v>
      </c>
      <c r="N8311">
        <v>2061024</v>
      </c>
      <c r="O8311">
        <v>1403183</v>
      </c>
      <c r="P8311">
        <v>428002</v>
      </c>
      <c r="Q8311">
        <v>0</v>
      </c>
      <c r="R8311">
        <v>0</v>
      </c>
      <c r="S8311">
        <v>4191546</v>
      </c>
      <c r="T8311">
        <v>240305</v>
      </c>
      <c r="U8311">
        <v>3951241</v>
      </c>
      <c r="V8311">
        <v>61</v>
      </c>
    </row>
    <row r="8312" spans="1:22" x14ac:dyDescent="0.3">
      <c r="A8312">
        <v>202223</v>
      </c>
      <c r="B8312" t="s">
        <v>820</v>
      </c>
      <c r="C8312" t="s">
        <v>821</v>
      </c>
      <c r="D8312" t="s">
        <v>822</v>
      </c>
      <c r="E8312" t="s">
        <v>823</v>
      </c>
      <c r="F8312" t="s">
        <v>912</v>
      </c>
      <c r="G8312" t="s">
        <v>913</v>
      </c>
      <c r="H8312" t="s">
        <v>1044</v>
      </c>
      <c r="I8312">
        <v>929</v>
      </c>
      <c r="J8312" t="s">
        <v>1045</v>
      </c>
      <c r="K8312" t="s">
        <v>828</v>
      </c>
      <c r="L8312" t="s">
        <v>541</v>
      </c>
      <c r="M8312">
        <v>310139</v>
      </c>
      <c r="N8312">
        <v>2043286</v>
      </c>
      <c r="O8312">
        <v>2034069</v>
      </c>
      <c r="P8312">
        <v>55744</v>
      </c>
      <c r="Q8312">
        <v>76435</v>
      </c>
      <c r="R8312">
        <v>0</v>
      </c>
      <c r="S8312">
        <v>4519674</v>
      </c>
      <c r="T8312">
        <v>471266</v>
      </c>
      <c r="U8312">
        <v>4048409</v>
      </c>
      <c r="V8312">
        <v>63</v>
      </c>
    </row>
    <row r="8313" spans="1:22" x14ac:dyDescent="0.3">
      <c r="A8313">
        <v>202324</v>
      </c>
      <c r="B8313" t="s">
        <v>820</v>
      </c>
      <c r="C8313" t="s">
        <v>821</v>
      </c>
      <c r="D8313" t="s">
        <v>822</v>
      </c>
      <c r="E8313" t="s">
        <v>823</v>
      </c>
      <c r="F8313" t="s">
        <v>912</v>
      </c>
      <c r="G8313" t="s">
        <v>913</v>
      </c>
      <c r="H8313" t="s">
        <v>1044</v>
      </c>
      <c r="I8313">
        <v>929</v>
      </c>
      <c r="J8313" t="s">
        <v>1045</v>
      </c>
      <c r="K8313" t="s">
        <v>828</v>
      </c>
      <c r="L8313" t="s">
        <v>541</v>
      </c>
      <c r="M8313">
        <v>335854</v>
      </c>
      <c r="N8313">
        <v>1818184</v>
      </c>
      <c r="O8313">
        <v>1808405</v>
      </c>
      <c r="P8313">
        <v>144035</v>
      </c>
      <c r="Q8313">
        <v>117518</v>
      </c>
      <c r="R8313">
        <v>0</v>
      </c>
      <c r="S8313">
        <v>4223997</v>
      </c>
      <c r="T8313">
        <v>278508</v>
      </c>
      <c r="U8313">
        <v>3945489</v>
      </c>
      <c r="V8313">
        <v>61</v>
      </c>
    </row>
    <row r="8314" spans="1:22" x14ac:dyDescent="0.3">
      <c r="A8314">
        <v>202122</v>
      </c>
      <c r="B8314" t="s">
        <v>820</v>
      </c>
      <c r="C8314" t="s">
        <v>821</v>
      </c>
      <c r="D8314" t="s">
        <v>822</v>
      </c>
      <c r="E8314" t="s">
        <v>823</v>
      </c>
      <c r="F8314" t="s">
        <v>912</v>
      </c>
      <c r="G8314" t="s">
        <v>913</v>
      </c>
      <c r="H8314" t="s">
        <v>1044</v>
      </c>
      <c r="I8314">
        <v>929</v>
      </c>
      <c r="J8314" t="s">
        <v>1045</v>
      </c>
      <c r="K8314" t="s">
        <v>828</v>
      </c>
      <c r="L8314" t="s">
        <v>831</v>
      </c>
      <c r="M8314" t="s">
        <v>829</v>
      </c>
      <c r="N8314" t="s">
        <v>829</v>
      </c>
      <c r="O8314" t="s">
        <v>829</v>
      </c>
      <c r="P8314">
        <v>0</v>
      </c>
      <c r="Q8314">
        <v>0</v>
      </c>
      <c r="R8314" t="s">
        <v>829</v>
      </c>
      <c r="S8314">
        <v>0</v>
      </c>
      <c r="T8314">
        <v>0</v>
      </c>
      <c r="U8314">
        <v>0</v>
      </c>
      <c r="V8314">
        <v>0</v>
      </c>
    </row>
    <row r="8315" spans="1:22" x14ac:dyDescent="0.3">
      <c r="A8315">
        <v>202223</v>
      </c>
      <c r="B8315" t="s">
        <v>820</v>
      </c>
      <c r="C8315" t="s">
        <v>821</v>
      </c>
      <c r="D8315" t="s">
        <v>822</v>
      </c>
      <c r="E8315" t="s">
        <v>823</v>
      </c>
      <c r="F8315" t="s">
        <v>912</v>
      </c>
      <c r="G8315" t="s">
        <v>913</v>
      </c>
      <c r="H8315" t="s">
        <v>1044</v>
      </c>
      <c r="I8315">
        <v>929</v>
      </c>
      <c r="J8315" t="s">
        <v>1045</v>
      </c>
      <c r="K8315" t="s">
        <v>828</v>
      </c>
      <c r="L8315" t="s">
        <v>831</v>
      </c>
      <c r="M8315" t="s">
        <v>829</v>
      </c>
      <c r="N8315" t="s">
        <v>829</v>
      </c>
      <c r="O8315" t="s">
        <v>829</v>
      </c>
      <c r="P8315">
        <v>0</v>
      </c>
      <c r="Q8315">
        <v>0</v>
      </c>
      <c r="R8315" t="s">
        <v>829</v>
      </c>
      <c r="S8315">
        <v>0</v>
      </c>
      <c r="T8315">
        <v>0</v>
      </c>
      <c r="U8315">
        <v>0</v>
      </c>
      <c r="V8315">
        <v>0</v>
      </c>
    </row>
    <row r="8316" spans="1:22" x14ac:dyDescent="0.3">
      <c r="A8316">
        <v>202324</v>
      </c>
      <c r="B8316" t="s">
        <v>820</v>
      </c>
      <c r="C8316" t="s">
        <v>821</v>
      </c>
      <c r="D8316" t="s">
        <v>822</v>
      </c>
      <c r="E8316" t="s">
        <v>823</v>
      </c>
      <c r="F8316" t="s">
        <v>912</v>
      </c>
      <c r="G8316" t="s">
        <v>913</v>
      </c>
      <c r="H8316" t="s">
        <v>1044</v>
      </c>
      <c r="I8316">
        <v>929</v>
      </c>
      <c r="J8316" t="s">
        <v>1045</v>
      </c>
      <c r="K8316" t="s">
        <v>828</v>
      </c>
      <c r="L8316" t="s">
        <v>831</v>
      </c>
      <c r="M8316" t="s">
        <v>829</v>
      </c>
      <c r="N8316" t="s">
        <v>829</v>
      </c>
      <c r="O8316" t="s">
        <v>829</v>
      </c>
      <c r="P8316">
        <v>0</v>
      </c>
      <c r="Q8316">
        <v>0</v>
      </c>
      <c r="R8316" t="s">
        <v>829</v>
      </c>
      <c r="S8316">
        <v>0</v>
      </c>
      <c r="T8316">
        <v>0</v>
      </c>
      <c r="U8316">
        <v>0</v>
      </c>
      <c r="V8316">
        <v>0</v>
      </c>
    </row>
    <row r="8317" spans="1:22" x14ac:dyDescent="0.3">
      <c r="A8317">
        <v>202122</v>
      </c>
      <c r="B8317" t="s">
        <v>820</v>
      </c>
      <c r="C8317" t="s">
        <v>821</v>
      </c>
      <c r="D8317" t="s">
        <v>822</v>
      </c>
      <c r="E8317" t="s">
        <v>823</v>
      </c>
      <c r="F8317" t="s">
        <v>912</v>
      </c>
      <c r="G8317" t="s">
        <v>913</v>
      </c>
      <c r="H8317" t="s">
        <v>1044</v>
      </c>
      <c r="I8317">
        <v>929</v>
      </c>
      <c r="J8317" t="s">
        <v>1045</v>
      </c>
      <c r="K8317" t="s">
        <v>828</v>
      </c>
      <c r="L8317" t="s">
        <v>832</v>
      </c>
      <c r="M8317">
        <v>0</v>
      </c>
      <c r="N8317">
        <v>118797</v>
      </c>
      <c r="O8317">
        <v>2236349</v>
      </c>
      <c r="P8317">
        <v>20791</v>
      </c>
      <c r="Q8317">
        <v>0</v>
      </c>
      <c r="R8317">
        <v>0</v>
      </c>
      <c r="S8317">
        <v>2375937</v>
      </c>
      <c r="T8317">
        <v>67554</v>
      </c>
      <c r="U8317">
        <v>2308383</v>
      </c>
      <c r="V8317">
        <v>36</v>
      </c>
    </row>
    <row r="8318" spans="1:22" x14ac:dyDescent="0.3">
      <c r="A8318">
        <v>202223</v>
      </c>
      <c r="B8318" t="s">
        <v>820</v>
      </c>
      <c r="C8318" t="s">
        <v>821</v>
      </c>
      <c r="D8318" t="s">
        <v>822</v>
      </c>
      <c r="E8318" t="s">
        <v>823</v>
      </c>
      <c r="F8318" t="s">
        <v>912</v>
      </c>
      <c r="G8318" t="s">
        <v>913</v>
      </c>
      <c r="H8318" t="s">
        <v>1044</v>
      </c>
      <c r="I8318">
        <v>929</v>
      </c>
      <c r="J8318" t="s">
        <v>1045</v>
      </c>
      <c r="K8318" t="s">
        <v>828</v>
      </c>
      <c r="L8318" t="s">
        <v>832</v>
      </c>
      <c r="M8318">
        <v>0</v>
      </c>
      <c r="N8318">
        <v>177154</v>
      </c>
      <c r="O8318">
        <v>3339176</v>
      </c>
      <c r="P8318">
        <v>26756</v>
      </c>
      <c r="Q8318">
        <v>0</v>
      </c>
      <c r="R8318">
        <v>0</v>
      </c>
      <c r="S8318">
        <v>3543087</v>
      </c>
      <c r="T8318">
        <v>590860</v>
      </c>
      <c r="U8318">
        <v>2952227</v>
      </c>
      <c r="V8318">
        <v>46</v>
      </c>
    </row>
    <row r="8319" spans="1:22" x14ac:dyDescent="0.3">
      <c r="A8319">
        <v>202324</v>
      </c>
      <c r="B8319" t="s">
        <v>820</v>
      </c>
      <c r="C8319" t="s">
        <v>821</v>
      </c>
      <c r="D8319" t="s">
        <v>822</v>
      </c>
      <c r="E8319" t="s">
        <v>823</v>
      </c>
      <c r="F8319" t="s">
        <v>912</v>
      </c>
      <c r="G8319" t="s">
        <v>913</v>
      </c>
      <c r="H8319" t="s">
        <v>1044</v>
      </c>
      <c r="I8319">
        <v>929</v>
      </c>
      <c r="J8319" t="s">
        <v>1045</v>
      </c>
      <c r="K8319" t="s">
        <v>828</v>
      </c>
      <c r="L8319" t="s">
        <v>832</v>
      </c>
      <c r="M8319">
        <v>0</v>
      </c>
      <c r="N8319">
        <v>223040</v>
      </c>
      <c r="O8319">
        <v>4210918</v>
      </c>
      <c r="P8319">
        <v>26843</v>
      </c>
      <c r="Q8319">
        <v>0</v>
      </c>
      <c r="R8319">
        <v>0</v>
      </c>
      <c r="S8319">
        <v>4460802</v>
      </c>
      <c r="T8319">
        <v>872410</v>
      </c>
      <c r="U8319">
        <v>3588392</v>
      </c>
      <c r="V8319">
        <v>56</v>
      </c>
    </row>
    <row r="8320" spans="1:22" x14ac:dyDescent="0.3">
      <c r="A8320">
        <v>202122</v>
      </c>
      <c r="B8320" t="s">
        <v>820</v>
      </c>
      <c r="C8320" t="s">
        <v>821</v>
      </c>
      <c r="D8320" t="s">
        <v>822</v>
      </c>
      <c r="E8320" t="s">
        <v>823</v>
      </c>
      <c r="F8320" t="s">
        <v>912</v>
      </c>
      <c r="G8320" t="s">
        <v>913</v>
      </c>
      <c r="H8320" t="s">
        <v>1044</v>
      </c>
      <c r="I8320">
        <v>929</v>
      </c>
      <c r="J8320" t="s">
        <v>1045</v>
      </c>
      <c r="K8320" t="s">
        <v>828</v>
      </c>
      <c r="L8320" t="s">
        <v>544</v>
      </c>
      <c r="M8320">
        <v>0</v>
      </c>
      <c r="N8320">
        <v>94154</v>
      </c>
      <c r="O8320">
        <v>228805</v>
      </c>
      <c r="P8320">
        <v>0</v>
      </c>
      <c r="Q8320">
        <v>0</v>
      </c>
      <c r="R8320">
        <v>0</v>
      </c>
      <c r="S8320">
        <v>322959</v>
      </c>
      <c r="T8320">
        <v>7200</v>
      </c>
      <c r="U8320">
        <v>315759</v>
      </c>
      <c r="V8320">
        <v>5</v>
      </c>
    </row>
    <row r="8321" spans="1:22" x14ac:dyDescent="0.3">
      <c r="A8321">
        <v>202223</v>
      </c>
      <c r="B8321" t="s">
        <v>820</v>
      </c>
      <c r="C8321" t="s">
        <v>821</v>
      </c>
      <c r="D8321" t="s">
        <v>822</v>
      </c>
      <c r="E8321" t="s">
        <v>823</v>
      </c>
      <c r="F8321" t="s">
        <v>912</v>
      </c>
      <c r="G8321" t="s">
        <v>913</v>
      </c>
      <c r="H8321" t="s">
        <v>1044</v>
      </c>
      <c r="I8321">
        <v>929</v>
      </c>
      <c r="J8321" t="s">
        <v>1045</v>
      </c>
      <c r="K8321" t="s">
        <v>828</v>
      </c>
      <c r="L8321" t="s">
        <v>544</v>
      </c>
      <c r="M8321">
        <v>0</v>
      </c>
      <c r="N8321">
        <v>273312</v>
      </c>
      <c r="O8321">
        <v>365860</v>
      </c>
      <c r="P8321">
        <v>0</v>
      </c>
      <c r="Q8321">
        <v>0</v>
      </c>
      <c r="R8321">
        <v>0</v>
      </c>
      <c r="S8321">
        <v>639172</v>
      </c>
      <c r="T8321">
        <v>134179</v>
      </c>
      <c r="U8321">
        <v>504993</v>
      </c>
      <c r="V8321">
        <v>8</v>
      </c>
    </row>
    <row r="8322" spans="1:22" x14ac:dyDescent="0.3">
      <c r="A8322">
        <v>202324</v>
      </c>
      <c r="B8322" t="s">
        <v>820</v>
      </c>
      <c r="C8322" t="s">
        <v>821</v>
      </c>
      <c r="D8322" t="s">
        <v>822</v>
      </c>
      <c r="E8322" t="s">
        <v>823</v>
      </c>
      <c r="F8322" t="s">
        <v>912</v>
      </c>
      <c r="G8322" t="s">
        <v>913</v>
      </c>
      <c r="H8322" t="s">
        <v>1044</v>
      </c>
      <c r="I8322">
        <v>929</v>
      </c>
      <c r="J8322" t="s">
        <v>1045</v>
      </c>
      <c r="K8322" t="s">
        <v>828</v>
      </c>
      <c r="L8322" t="s">
        <v>544</v>
      </c>
      <c r="M8322">
        <v>104</v>
      </c>
      <c r="N8322">
        <v>53412</v>
      </c>
      <c r="O8322">
        <v>213336</v>
      </c>
      <c r="P8322">
        <v>35</v>
      </c>
      <c r="Q8322">
        <v>0</v>
      </c>
      <c r="R8322">
        <v>0</v>
      </c>
      <c r="S8322">
        <v>266888</v>
      </c>
      <c r="T8322">
        <v>0</v>
      </c>
      <c r="U8322">
        <v>266888</v>
      </c>
      <c r="V8322">
        <v>4</v>
      </c>
    </row>
    <row r="8323" spans="1:22" x14ac:dyDescent="0.3">
      <c r="A8323">
        <v>202122</v>
      </c>
      <c r="B8323" t="s">
        <v>820</v>
      </c>
      <c r="C8323" t="s">
        <v>821</v>
      </c>
      <c r="D8323" t="s">
        <v>822</v>
      </c>
      <c r="E8323" t="s">
        <v>823</v>
      </c>
      <c r="F8323" t="s">
        <v>912</v>
      </c>
      <c r="G8323" t="s">
        <v>913</v>
      </c>
      <c r="H8323" t="s">
        <v>1044</v>
      </c>
      <c r="I8323">
        <v>929</v>
      </c>
      <c r="J8323" t="s">
        <v>1045</v>
      </c>
      <c r="K8323" t="s">
        <v>828</v>
      </c>
      <c r="L8323" t="s">
        <v>600</v>
      </c>
      <c r="M8323" t="s">
        <v>829</v>
      </c>
      <c r="N8323" t="s">
        <v>829</v>
      </c>
      <c r="O8323" t="s">
        <v>829</v>
      </c>
      <c r="P8323">
        <v>0</v>
      </c>
      <c r="Q8323">
        <v>0</v>
      </c>
      <c r="R8323" t="s">
        <v>829</v>
      </c>
      <c r="S8323">
        <v>0</v>
      </c>
      <c r="T8323">
        <v>0</v>
      </c>
      <c r="U8323">
        <v>0</v>
      </c>
      <c r="V8323">
        <v>0</v>
      </c>
    </row>
    <row r="8324" spans="1:22" x14ac:dyDescent="0.3">
      <c r="A8324">
        <v>202223</v>
      </c>
      <c r="B8324" t="s">
        <v>820</v>
      </c>
      <c r="C8324" t="s">
        <v>821</v>
      </c>
      <c r="D8324" t="s">
        <v>822</v>
      </c>
      <c r="E8324" t="s">
        <v>823</v>
      </c>
      <c r="F8324" t="s">
        <v>912</v>
      </c>
      <c r="G8324" t="s">
        <v>913</v>
      </c>
      <c r="H8324" t="s">
        <v>1044</v>
      </c>
      <c r="I8324">
        <v>929</v>
      </c>
      <c r="J8324" t="s">
        <v>1045</v>
      </c>
      <c r="K8324" t="s">
        <v>828</v>
      </c>
      <c r="L8324" t="s">
        <v>600</v>
      </c>
      <c r="M8324" t="s">
        <v>829</v>
      </c>
      <c r="N8324" t="s">
        <v>829</v>
      </c>
      <c r="O8324" t="s">
        <v>829</v>
      </c>
      <c r="P8324">
        <v>0</v>
      </c>
      <c r="Q8324">
        <v>0</v>
      </c>
      <c r="R8324" t="s">
        <v>829</v>
      </c>
      <c r="S8324">
        <v>0</v>
      </c>
      <c r="T8324">
        <v>0</v>
      </c>
      <c r="U8324">
        <v>0</v>
      </c>
      <c r="V8324">
        <v>0</v>
      </c>
    </row>
    <row r="8325" spans="1:22" x14ac:dyDescent="0.3">
      <c r="A8325">
        <v>202324</v>
      </c>
      <c r="B8325" t="s">
        <v>820</v>
      </c>
      <c r="C8325" t="s">
        <v>821</v>
      </c>
      <c r="D8325" t="s">
        <v>822</v>
      </c>
      <c r="E8325" t="s">
        <v>823</v>
      </c>
      <c r="F8325" t="s">
        <v>912</v>
      </c>
      <c r="G8325" t="s">
        <v>913</v>
      </c>
      <c r="H8325" t="s">
        <v>1044</v>
      </c>
      <c r="I8325">
        <v>929</v>
      </c>
      <c r="J8325" t="s">
        <v>1045</v>
      </c>
      <c r="K8325" t="s">
        <v>828</v>
      </c>
      <c r="L8325" t="s">
        <v>600</v>
      </c>
      <c r="M8325" t="s">
        <v>829</v>
      </c>
      <c r="N8325" t="s">
        <v>829</v>
      </c>
      <c r="O8325" t="s">
        <v>829</v>
      </c>
      <c r="P8325">
        <v>0</v>
      </c>
      <c r="Q8325">
        <v>0</v>
      </c>
      <c r="R8325" t="s">
        <v>829</v>
      </c>
      <c r="S8325">
        <v>0</v>
      </c>
      <c r="T8325">
        <v>0</v>
      </c>
      <c r="U8325">
        <v>0</v>
      </c>
      <c r="V8325">
        <v>0</v>
      </c>
    </row>
    <row r="8326" spans="1:22" x14ac:dyDescent="0.3">
      <c r="A8326">
        <v>202122</v>
      </c>
      <c r="B8326" t="s">
        <v>820</v>
      </c>
      <c r="C8326" t="s">
        <v>821</v>
      </c>
      <c r="D8326" t="s">
        <v>822</v>
      </c>
      <c r="E8326" t="s">
        <v>823</v>
      </c>
      <c r="F8326" t="s">
        <v>912</v>
      </c>
      <c r="G8326" t="s">
        <v>913</v>
      </c>
      <c r="H8326" t="s">
        <v>1044</v>
      </c>
      <c r="I8326">
        <v>929</v>
      </c>
      <c r="J8326" t="s">
        <v>1045</v>
      </c>
      <c r="K8326" t="s">
        <v>828</v>
      </c>
      <c r="L8326" t="s">
        <v>247</v>
      </c>
      <c r="M8326">
        <v>0</v>
      </c>
      <c r="N8326">
        <v>45869</v>
      </c>
      <c r="O8326">
        <v>183475</v>
      </c>
      <c r="P8326">
        <v>917376</v>
      </c>
      <c r="Q8326">
        <v>0</v>
      </c>
      <c r="R8326">
        <v>0</v>
      </c>
      <c r="S8326">
        <v>1146720</v>
      </c>
      <c r="T8326">
        <v>0</v>
      </c>
      <c r="U8326">
        <v>1146720</v>
      </c>
      <c r="V8326">
        <v>24</v>
      </c>
    </row>
    <row r="8327" spans="1:22" x14ac:dyDescent="0.3">
      <c r="A8327">
        <v>202223</v>
      </c>
      <c r="B8327" t="s">
        <v>820</v>
      </c>
      <c r="C8327" t="s">
        <v>821</v>
      </c>
      <c r="D8327" t="s">
        <v>822</v>
      </c>
      <c r="E8327" t="s">
        <v>823</v>
      </c>
      <c r="F8327" t="s">
        <v>912</v>
      </c>
      <c r="G8327" t="s">
        <v>913</v>
      </c>
      <c r="H8327" t="s">
        <v>1044</v>
      </c>
      <c r="I8327">
        <v>929</v>
      </c>
      <c r="J8327" t="s">
        <v>1045</v>
      </c>
      <c r="K8327" t="s">
        <v>828</v>
      </c>
      <c r="L8327" t="s">
        <v>247</v>
      </c>
      <c r="M8327">
        <v>0</v>
      </c>
      <c r="N8327">
        <v>57336</v>
      </c>
      <c r="O8327">
        <v>57336</v>
      </c>
      <c r="P8327">
        <v>951778</v>
      </c>
      <c r="Q8327">
        <v>11467</v>
      </c>
      <c r="R8327">
        <v>68803</v>
      </c>
      <c r="S8327">
        <v>1146720</v>
      </c>
      <c r="T8327">
        <v>0</v>
      </c>
      <c r="U8327">
        <v>1146720</v>
      </c>
      <c r="V8327">
        <v>24</v>
      </c>
    </row>
    <row r="8328" spans="1:22" x14ac:dyDescent="0.3">
      <c r="A8328">
        <v>202324</v>
      </c>
      <c r="B8328" t="s">
        <v>820</v>
      </c>
      <c r="C8328" t="s">
        <v>821</v>
      </c>
      <c r="D8328" t="s">
        <v>822</v>
      </c>
      <c r="E8328" t="s">
        <v>823</v>
      </c>
      <c r="F8328" t="s">
        <v>912</v>
      </c>
      <c r="G8328" t="s">
        <v>913</v>
      </c>
      <c r="H8328" t="s">
        <v>1044</v>
      </c>
      <c r="I8328">
        <v>929</v>
      </c>
      <c r="J8328" t="s">
        <v>1045</v>
      </c>
      <c r="K8328" t="s">
        <v>828</v>
      </c>
      <c r="L8328" t="s">
        <v>247</v>
      </c>
      <c r="M8328">
        <v>0</v>
      </c>
      <c r="N8328">
        <v>57336</v>
      </c>
      <c r="O8328">
        <v>57336</v>
      </c>
      <c r="P8328">
        <v>951778</v>
      </c>
      <c r="Q8328">
        <v>11467</v>
      </c>
      <c r="R8328">
        <v>68803</v>
      </c>
      <c r="S8328">
        <v>1146720</v>
      </c>
      <c r="T8328">
        <v>0</v>
      </c>
      <c r="U8328">
        <v>1146720</v>
      </c>
      <c r="V8328">
        <v>24</v>
      </c>
    </row>
    <row r="8329" spans="1:22" x14ac:dyDescent="0.3">
      <c r="A8329">
        <v>202122</v>
      </c>
      <c r="B8329" t="s">
        <v>820</v>
      </c>
      <c r="C8329" t="s">
        <v>821</v>
      </c>
      <c r="D8329" t="s">
        <v>822</v>
      </c>
      <c r="E8329" t="s">
        <v>823</v>
      </c>
      <c r="F8329" t="s">
        <v>912</v>
      </c>
      <c r="G8329" t="s">
        <v>913</v>
      </c>
      <c r="H8329" t="s">
        <v>1044</v>
      </c>
      <c r="I8329">
        <v>929</v>
      </c>
      <c r="J8329" t="s">
        <v>1045</v>
      </c>
      <c r="K8329" t="s">
        <v>828</v>
      </c>
      <c r="L8329" t="s">
        <v>833</v>
      </c>
      <c r="M8329">
        <v>17808628</v>
      </c>
      <c r="N8329">
        <v>66525487</v>
      </c>
      <c r="O8329">
        <v>34416356</v>
      </c>
      <c r="P8329">
        <v>26178241</v>
      </c>
      <c r="Q8329">
        <v>426400</v>
      </c>
      <c r="R8329">
        <v>1014797</v>
      </c>
      <c r="S8329">
        <v>147186387</v>
      </c>
      <c r="T8329">
        <v>842179</v>
      </c>
      <c r="U8329">
        <v>146344208</v>
      </c>
      <c r="V8329" t="s">
        <v>834</v>
      </c>
    </row>
    <row r="8330" spans="1:22" x14ac:dyDescent="0.3">
      <c r="A8330">
        <v>202223</v>
      </c>
      <c r="B8330" t="s">
        <v>820</v>
      </c>
      <c r="C8330" t="s">
        <v>821</v>
      </c>
      <c r="D8330" t="s">
        <v>822</v>
      </c>
      <c r="E8330" t="s">
        <v>823</v>
      </c>
      <c r="F8330" t="s">
        <v>912</v>
      </c>
      <c r="G8330" t="s">
        <v>913</v>
      </c>
      <c r="H8330" t="s">
        <v>1044</v>
      </c>
      <c r="I8330">
        <v>929</v>
      </c>
      <c r="J8330" t="s">
        <v>1045</v>
      </c>
      <c r="K8330" t="s">
        <v>828</v>
      </c>
      <c r="L8330" t="s">
        <v>833</v>
      </c>
      <c r="M8330">
        <v>18708209</v>
      </c>
      <c r="N8330">
        <v>67828220</v>
      </c>
      <c r="O8330">
        <v>38175360</v>
      </c>
      <c r="P8330">
        <v>29975254</v>
      </c>
      <c r="Q8330">
        <v>514303</v>
      </c>
      <c r="R8330">
        <v>1316294</v>
      </c>
      <c r="S8330">
        <v>157295946</v>
      </c>
      <c r="T8330">
        <v>2819174</v>
      </c>
      <c r="U8330">
        <v>154476772</v>
      </c>
      <c r="V8330" t="s">
        <v>834</v>
      </c>
    </row>
    <row r="8331" spans="1:22" x14ac:dyDescent="0.3">
      <c r="A8331">
        <v>202324</v>
      </c>
      <c r="B8331" t="s">
        <v>820</v>
      </c>
      <c r="C8331" t="s">
        <v>821</v>
      </c>
      <c r="D8331" t="s">
        <v>822</v>
      </c>
      <c r="E8331" t="s">
        <v>823</v>
      </c>
      <c r="F8331" t="s">
        <v>912</v>
      </c>
      <c r="G8331" t="s">
        <v>913</v>
      </c>
      <c r="H8331" t="s">
        <v>1044</v>
      </c>
      <c r="I8331">
        <v>929</v>
      </c>
      <c r="J8331" t="s">
        <v>1045</v>
      </c>
      <c r="K8331" t="s">
        <v>828</v>
      </c>
      <c r="L8331" t="s">
        <v>833</v>
      </c>
      <c r="M8331">
        <v>19215950</v>
      </c>
      <c r="N8331">
        <v>70579284</v>
      </c>
      <c r="O8331">
        <v>39187926</v>
      </c>
      <c r="P8331">
        <v>33100227</v>
      </c>
      <c r="Q8331">
        <v>759420</v>
      </c>
      <c r="R8331">
        <v>1626115</v>
      </c>
      <c r="S8331">
        <v>165211910</v>
      </c>
      <c r="T8331">
        <v>2342125</v>
      </c>
      <c r="U8331">
        <v>162869785</v>
      </c>
      <c r="V8331" t="s">
        <v>834</v>
      </c>
    </row>
    <row r="8332" spans="1:22" x14ac:dyDescent="0.3">
      <c r="A8332">
        <v>202122</v>
      </c>
      <c r="B8332" t="s">
        <v>820</v>
      </c>
      <c r="C8332" t="s">
        <v>821</v>
      </c>
      <c r="D8332" t="s">
        <v>822</v>
      </c>
      <c r="E8332" t="s">
        <v>823</v>
      </c>
      <c r="F8332" t="s">
        <v>912</v>
      </c>
      <c r="G8332" t="s">
        <v>913</v>
      </c>
      <c r="H8332" t="s">
        <v>1044</v>
      </c>
      <c r="I8332">
        <v>929</v>
      </c>
      <c r="J8332" t="s">
        <v>1045</v>
      </c>
      <c r="K8332" t="s">
        <v>835</v>
      </c>
      <c r="L8332" t="s">
        <v>836</v>
      </c>
      <c r="M8332" t="s">
        <v>829</v>
      </c>
      <c r="N8332" t="s">
        <v>829</v>
      </c>
      <c r="O8332" t="s">
        <v>829</v>
      </c>
      <c r="P8332" t="s">
        <v>829</v>
      </c>
      <c r="Q8332" t="s">
        <v>829</v>
      </c>
      <c r="R8332" t="s">
        <v>829</v>
      </c>
      <c r="S8332">
        <v>146319372</v>
      </c>
      <c r="T8332" t="s">
        <v>829</v>
      </c>
      <c r="U8332" t="s">
        <v>829</v>
      </c>
      <c r="V8332" t="s">
        <v>834</v>
      </c>
    </row>
    <row r="8333" spans="1:22" x14ac:dyDescent="0.3">
      <c r="A8333">
        <v>202223</v>
      </c>
      <c r="B8333" t="s">
        <v>820</v>
      </c>
      <c r="C8333" t="s">
        <v>821</v>
      </c>
      <c r="D8333" t="s">
        <v>822</v>
      </c>
      <c r="E8333" t="s">
        <v>823</v>
      </c>
      <c r="F8333" t="s">
        <v>912</v>
      </c>
      <c r="G8333" t="s">
        <v>913</v>
      </c>
      <c r="H8333" t="s">
        <v>1044</v>
      </c>
      <c r="I8333">
        <v>929</v>
      </c>
      <c r="J8333" t="s">
        <v>1045</v>
      </c>
      <c r="K8333" t="s">
        <v>835</v>
      </c>
      <c r="L8333" t="s">
        <v>836</v>
      </c>
      <c r="M8333" t="s">
        <v>829</v>
      </c>
      <c r="N8333" t="s">
        <v>829</v>
      </c>
      <c r="O8333" t="s">
        <v>829</v>
      </c>
      <c r="P8333" t="s">
        <v>829</v>
      </c>
      <c r="Q8333" t="s">
        <v>829</v>
      </c>
      <c r="R8333" t="s">
        <v>829</v>
      </c>
      <c r="S8333">
        <v>152597708</v>
      </c>
      <c r="T8333" t="s">
        <v>829</v>
      </c>
      <c r="U8333" t="s">
        <v>829</v>
      </c>
      <c r="V8333" t="s">
        <v>834</v>
      </c>
    </row>
    <row r="8334" spans="1:22" x14ac:dyDescent="0.3">
      <c r="A8334">
        <v>202324</v>
      </c>
      <c r="B8334" t="s">
        <v>820</v>
      </c>
      <c r="C8334" t="s">
        <v>821</v>
      </c>
      <c r="D8334" t="s">
        <v>822</v>
      </c>
      <c r="E8334" t="s">
        <v>823</v>
      </c>
      <c r="F8334" t="s">
        <v>912</v>
      </c>
      <c r="G8334" t="s">
        <v>913</v>
      </c>
      <c r="H8334" t="s">
        <v>1044</v>
      </c>
      <c r="I8334">
        <v>929</v>
      </c>
      <c r="J8334" t="s">
        <v>1045</v>
      </c>
      <c r="K8334" t="s">
        <v>835</v>
      </c>
      <c r="L8334" t="s">
        <v>836</v>
      </c>
      <c r="M8334" t="s">
        <v>829</v>
      </c>
      <c r="N8334" t="s">
        <v>829</v>
      </c>
      <c r="O8334" t="s">
        <v>829</v>
      </c>
      <c r="P8334" t="s">
        <v>829</v>
      </c>
      <c r="Q8334" t="s">
        <v>829</v>
      </c>
      <c r="R8334" t="s">
        <v>829</v>
      </c>
      <c r="S8334">
        <v>157374965</v>
      </c>
      <c r="T8334" t="s">
        <v>829</v>
      </c>
      <c r="U8334" t="s">
        <v>829</v>
      </c>
      <c r="V8334" t="s">
        <v>834</v>
      </c>
    </row>
    <row r="8335" spans="1:22" x14ac:dyDescent="0.3">
      <c r="A8335">
        <v>202122</v>
      </c>
      <c r="B8335" t="s">
        <v>820</v>
      </c>
      <c r="C8335" t="s">
        <v>821</v>
      </c>
      <c r="D8335" t="s">
        <v>822</v>
      </c>
      <c r="E8335" t="s">
        <v>823</v>
      </c>
      <c r="F8335" t="s">
        <v>912</v>
      </c>
      <c r="G8335" t="s">
        <v>913</v>
      </c>
      <c r="H8335" t="s">
        <v>1044</v>
      </c>
      <c r="I8335">
        <v>929</v>
      </c>
      <c r="J8335" t="s">
        <v>1045</v>
      </c>
      <c r="K8335" t="s">
        <v>835</v>
      </c>
      <c r="L8335" t="s">
        <v>837</v>
      </c>
      <c r="M8335" t="s">
        <v>829</v>
      </c>
      <c r="N8335" t="s">
        <v>829</v>
      </c>
      <c r="O8335" t="s">
        <v>829</v>
      </c>
      <c r="P8335" t="s">
        <v>829</v>
      </c>
      <c r="Q8335" t="s">
        <v>829</v>
      </c>
      <c r="R8335" t="s">
        <v>829</v>
      </c>
      <c r="S8335">
        <v>510316</v>
      </c>
      <c r="T8335" t="s">
        <v>829</v>
      </c>
      <c r="U8335" t="s">
        <v>829</v>
      </c>
      <c r="V8335" t="s">
        <v>834</v>
      </c>
    </row>
    <row r="8336" spans="1:22" x14ac:dyDescent="0.3">
      <c r="A8336">
        <v>202223</v>
      </c>
      <c r="B8336" t="s">
        <v>820</v>
      </c>
      <c r="C8336" t="s">
        <v>821</v>
      </c>
      <c r="D8336" t="s">
        <v>822</v>
      </c>
      <c r="E8336" t="s">
        <v>823</v>
      </c>
      <c r="F8336" t="s">
        <v>912</v>
      </c>
      <c r="G8336" t="s">
        <v>913</v>
      </c>
      <c r="H8336" t="s">
        <v>1044</v>
      </c>
      <c r="I8336">
        <v>929</v>
      </c>
      <c r="J8336" t="s">
        <v>1045</v>
      </c>
      <c r="K8336" t="s">
        <v>835</v>
      </c>
      <c r="L8336" t="s">
        <v>837</v>
      </c>
      <c r="M8336" t="s">
        <v>829</v>
      </c>
      <c r="N8336" t="s">
        <v>829</v>
      </c>
      <c r="O8336" t="s">
        <v>829</v>
      </c>
      <c r="P8336" t="s">
        <v>829</v>
      </c>
      <c r="Q8336" t="s">
        <v>829</v>
      </c>
      <c r="R8336" t="s">
        <v>829</v>
      </c>
      <c r="S8336">
        <v>-502390</v>
      </c>
      <c r="T8336" t="s">
        <v>829</v>
      </c>
      <c r="U8336" t="s">
        <v>829</v>
      </c>
      <c r="V8336">
        <v>0</v>
      </c>
    </row>
    <row r="8337" spans="1:22" x14ac:dyDescent="0.3">
      <c r="A8337">
        <v>202324</v>
      </c>
      <c r="B8337" t="s">
        <v>820</v>
      </c>
      <c r="C8337" t="s">
        <v>821</v>
      </c>
      <c r="D8337" t="s">
        <v>822</v>
      </c>
      <c r="E8337" t="s">
        <v>823</v>
      </c>
      <c r="F8337" t="s">
        <v>912</v>
      </c>
      <c r="G8337" t="s">
        <v>913</v>
      </c>
      <c r="H8337" t="s">
        <v>1044</v>
      </c>
      <c r="I8337">
        <v>929</v>
      </c>
      <c r="J8337" t="s">
        <v>1045</v>
      </c>
      <c r="K8337" t="s">
        <v>835</v>
      </c>
      <c r="L8337" t="s">
        <v>837</v>
      </c>
      <c r="M8337" t="s">
        <v>829</v>
      </c>
      <c r="N8337" t="s">
        <v>829</v>
      </c>
      <c r="O8337" t="s">
        <v>829</v>
      </c>
      <c r="P8337" t="s">
        <v>829</v>
      </c>
      <c r="Q8337" t="s">
        <v>829</v>
      </c>
      <c r="R8337" t="s">
        <v>829</v>
      </c>
      <c r="S8337">
        <v>-412365</v>
      </c>
      <c r="T8337" t="s">
        <v>829</v>
      </c>
      <c r="U8337" t="s">
        <v>829</v>
      </c>
      <c r="V8337">
        <v>0</v>
      </c>
    </row>
    <row r="8338" spans="1:22" x14ac:dyDescent="0.3">
      <c r="A8338">
        <v>202122</v>
      </c>
      <c r="B8338" t="s">
        <v>820</v>
      </c>
      <c r="C8338" t="s">
        <v>821</v>
      </c>
      <c r="D8338" t="s">
        <v>822</v>
      </c>
      <c r="E8338" t="s">
        <v>823</v>
      </c>
      <c r="F8338" t="s">
        <v>912</v>
      </c>
      <c r="G8338" t="s">
        <v>913</v>
      </c>
      <c r="H8338" t="s">
        <v>1044</v>
      </c>
      <c r="I8338">
        <v>929</v>
      </c>
      <c r="J8338" t="s">
        <v>1045</v>
      </c>
      <c r="K8338" t="s">
        <v>835</v>
      </c>
      <c r="L8338" t="s">
        <v>838</v>
      </c>
      <c r="M8338" t="s">
        <v>829</v>
      </c>
      <c r="N8338" t="s">
        <v>829</v>
      </c>
      <c r="O8338" t="s">
        <v>829</v>
      </c>
      <c r="P8338" t="s">
        <v>829</v>
      </c>
      <c r="Q8338" t="s">
        <v>829</v>
      </c>
      <c r="R8338" t="s">
        <v>829</v>
      </c>
      <c r="S8338">
        <v>898028</v>
      </c>
      <c r="T8338" t="s">
        <v>829</v>
      </c>
      <c r="U8338" t="s">
        <v>829</v>
      </c>
      <c r="V8338" t="s">
        <v>834</v>
      </c>
    </row>
    <row r="8339" spans="1:22" x14ac:dyDescent="0.3">
      <c r="A8339">
        <v>202223</v>
      </c>
      <c r="B8339" t="s">
        <v>820</v>
      </c>
      <c r="C8339" t="s">
        <v>821</v>
      </c>
      <c r="D8339" t="s">
        <v>822</v>
      </c>
      <c r="E8339" t="s">
        <v>823</v>
      </c>
      <c r="F8339" t="s">
        <v>912</v>
      </c>
      <c r="G8339" t="s">
        <v>913</v>
      </c>
      <c r="H8339" t="s">
        <v>1044</v>
      </c>
      <c r="I8339">
        <v>929</v>
      </c>
      <c r="J8339" t="s">
        <v>1045</v>
      </c>
      <c r="K8339" t="s">
        <v>835</v>
      </c>
      <c r="L8339" t="s">
        <v>838</v>
      </c>
      <c r="M8339" t="s">
        <v>829</v>
      </c>
      <c r="N8339" t="s">
        <v>829</v>
      </c>
      <c r="O8339" t="s">
        <v>829</v>
      </c>
      <c r="P8339" t="s">
        <v>829</v>
      </c>
      <c r="Q8339" t="s">
        <v>829</v>
      </c>
      <c r="R8339" t="s">
        <v>829</v>
      </c>
      <c r="S8339">
        <v>4031988</v>
      </c>
      <c r="T8339" t="s">
        <v>829</v>
      </c>
      <c r="U8339" t="s">
        <v>829</v>
      </c>
      <c r="V8339" t="s">
        <v>834</v>
      </c>
    </row>
    <row r="8340" spans="1:22" x14ac:dyDescent="0.3">
      <c r="A8340">
        <v>202324</v>
      </c>
      <c r="B8340" t="s">
        <v>820</v>
      </c>
      <c r="C8340" t="s">
        <v>821</v>
      </c>
      <c r="D8340" t="s">
        <v>822</v>
      </c>
      <c r="E8340" t="s">
        <v>823</v>
      </c>
      <c r="F8340" t="s">
        <v>912</v>
      </c>
      <c r="G8340" t="s">
        <v>913</v>
      </c>
      <c r="H8340" t="s">
        <v>1044</v>
      </c>
      <c r="I8340">
        <v>929</v>
      </c>
      <c r="J8340" t="s">
        <v>1045</v>
      </c>
      <c r="K8340" t="s">
        <v>835</v>
      </c>
      <c r="L8340" t="s">
        <v>838</v>
      </c>
      <c r="M8340" t="s">
        <v>829</v>
      </c>
      <c r="N8340" t="s">
        <v>829</v>
      </c>
      <c r="O8340" t="s">
        <v>829</v>
      </c>
      <c r="P8340" t="s">
        <v>829</v>
      </c>
      <c r="Q8340" t="s">
        <v>829</v>
      </c>
      <c r="R8340" t="s">
        <v>829</v>
      </c>
      <c r="S8340">
        <v>4501041</v>
      </c>
      <c r="T8340" t="s">
        <v>829</v>
      </c>
      <c r="U8340" t="s">
        <v>829</v>
      </c>
      <c r="V8340" t="s">
        <v>834</v>
      </c>
    </row>
    <row r="8341" spans="1:22" x14ac:dyDescent="0.3">
      <c r="A8341">
        <v>202122</v>
      </c>
      <c r="B8341" t="s">
        <v>820</v>
      </c>
      <c r="C8341" t="s">
        <v>821</v>
      </c>
      <c r="D8341" t="s">
        <v>822</v>
      </c>
      <c r="E8341" t="s">
        <v>823</v>
      </c>
      <c r="F8341" t="s">
        <v>912</v>
      </c>
      <c r="G8341" t="s">
        <v>913</v>
      </c>
      <c r="H8341" t="s">
        <v>1044</v>
      </c>
      <c r="I8341">
        <v>929</v>
      </c>
      <c r="J8341" t="s">
        <v>1045</v>
      </c>
      <c r="K8341" t="s">
        <v>835</v>
      </c>
      <c r="L8341" t="s">
        <v>839</v>
      </c>
      <c r="M8341" t="s">
        <v>829</v>
      </c>
      <c r="N8341" t="s">
        <v>829</v>
      </c>
      <c r="O8341" t="s">
        <v>829</v>
      </c>
      <c r="P8341" t="s">
        <v>829</v>
      </c>
      <c r="Q8341" t="s">
        <v>829</v>
      </c>
      <c r="R8341" t="s">
        <v>829</v>
      </c>
      <c r="S8341">
        <v>-4031990</v>
      </c>
      <c r="T8341" t="s">
        <v>829</v>
      </c>
      <c r="U8341" t="s">
        <v>829</v>
      </c>
      <c r="V8341" t="s">
        <v>834</v>
      </c>
    </row>
    <row r="8342" spans="1:22" x14ac:dyDescent="0.3">
      <c r="A8342">
        <v>202223</v>
      </c>
      <c r="B8342" t="s">
        <v>820</v>
      </c>
      <c r="C8342" t="s">
        <v>821</v>
      </c>
      <c r="D8342" t="s">
        <v>822</v>
      </c>
      <c r="E8342" t="s">
        <v>823</v>
      </c>
      <c r="F8342" t="s">
        <v>912</v>
      </c>
      <c r="G8342" t="s">
        <v>913</v>
      </c>
      <c r="H8342" t="s">
        <v>1044</v>
      </c>
      <c r="I8342">
        <v>929</v>
      </c>
      <c r="J8342" t="s">
        <v>1045</v>
      </c>
      <c r="K8342" t="s">
        <v>835</v>
      </c>
      <c r="L8342" t="s">
        <v>839</v>
      </c>
      <c r="M8342" t="s">
        <v>829</v>
      </c>
      <c r="N8342" t="s">
        <v>829</v>
      </c>
      <c r="O8342" t="s">
        <v>829</v>
      </c>
      <c r="P8342" t="s">
        <v>829</v>
      </c>
      <c r="Q8342" t="s">
        <v>829</v>
      </c>
      <c r="R8342" t="s">
        <v>829</v>
      </c>
      <c r="S8342">
        <v>-4501309</v>
      </c>
      <c r="T8342" t="s">
        <v>829</v>
      </c>
      <c r="U8342" t="s">
        <v>829</v>
      </c>
      <c r="V8342" t="s">
        <v>834</v>
      </c>
    </row>
    <row r="8343" spans="1:22" x14ac:dyDescent="0.3">
      <c r="A8343">
        <v>202324</v>
      </c>
      <c r="B8343" t="s">
        <v>820</v>
      </c>
      <c r="C8343" t="s">
        <v>821</v>
      </c>
      <c r="D8343" t="s">
        <v>822</v>
      </c>
      <c r="E8343" t="s">
        <v>823</v>
      </c>
      <c r="F8343" t="s">
        <v>912</v>
      </c>
      <c r="G8343" t="s">
        <v>913</v>
      </c>
      <c r="H8343" t="s">
        <v>1044</v>
      </c>
      <c r="I8343">
        <v>929</v>
      </c>
      <c r="J8343" t="s">
        <v>1045</v>
      </c>
      <c r="K8343" t="s">
        <v>835</v>
      </c>
      <c r="L8343" t="s">
        <v>839</v>
      </c>
      <c r="M8343" t="s">
        <v>829</v>
      </c>
      <c r="N8343" t="s">
        <v>829</v>
      </c>
      <c r="O8343" t="s">
        <v>829</v>
      </c>
      <c r="P8343" t="s">
        <v>829</v>
      </c>
      <c r="Q8343" t="s">
        <v>829</v>
      </c>
      <c r="R8343" t="s">
        <v>829</v>
      </c>
      <c r="S8343">
        <v>-1159000</v>
      </c>
      <c r="T8343" t="s">
        <v>829</v>
      </c>
      <c r="U8343" t="s">
        <v>829</v>
      </c>
      <c r="V8343" t="s">
        <v>834</v>
      </c>
    </row>
    <row r="8344" spans="1:22" x14ac:dyDescent="0.3">
      <c r="A8344">
        <v>202122</v>
      </c>
      <c r="B8344" t="s">
        <v>820</v>
      </c>
      <c r="C8344" t="s">
        <v>821</v>
      </c>
      <c r="D8344" t="s">
        <v>822</v>
      </c>
      <c r="E8344" t="s">
        <v>823</v>
      </c>
      <c r="F8344" t="s">
        <v>912</v>
      </c>
      <c r="G8344" t="s">
        <v>913</v>
      </c>
      <c r="H8344" t="s">
        <v>1044</v>
      </c>
      <c r="I8344">
        <v>929</v>
      </c>
      <c r="J8344" t="s">
        <v>1045</v>
      </c>
      <c r="K8344" t="s">
        <v>835</v>
      </c>
      <c r="L8344" t="s">
        <v>840</v>
      </c>
      <c r="M8344" t="s">
        <v>829</v>
      </c>
      <c r="N8344" t="s">
        <v>829</v>
      </c>
      <c r="O8344" t="s">
        <v>829</v>
      </c>
      <c r="P8344" t="s">
        <v>829</v>
      </c>
      <c r="Q8344" t="s">
        <v>829</v>
      </c>
      <c r="R8344" t="s">
        <v>829</v>
      </c>
      <c r="S8344">
        <v>0</v>
      </c>
      <c r="T8344" t="s">
        <v>829</v>
      </c>
      <c r="U8344" t="s">
        <v>829</v>
      </c>
      <c r="V8344" t="s">
        <v>834</v>
      </c>
    </row>
    <row r="8345" spans="1:22" x14ac:dyDescent="0.3">
      <c r="A8345">
        <v>202223</v>
      </c>
      <c r="B8345" t="s">
        <v>820</v>
      </c>
      <c r="C8345" t="s">
        <v>821</v>
      </c>
      <c r="D8345" t="s">
        <v>822</v>
      </c>
      <c r="E8345" t="s">
        <v>823</v>
      </c>
      <c r="F8345" t="s">
        <v>912</v>
      </c>
      <c r="G8345" t="s">
        <v>913</v>
      </c>
      <c r="H8345" t="s">
        <v>1044</v>
      </c>
      <c r="I8345">
        <v>929</v>
      </c>
      <c r="J8345" t="s">
        <v>1045</v>
      </c>
      <c r="K8345" t="s">
        <v>835</v>
      </c>
      <c r="L8345" t="s">
        <v>840</v>
      </c>
      <c r="M8345" t="s">
        <v>829</v>
      </c>
      <c r="N8345" t="s">
        <v>829</v>
      </c>
      <c r="O8345" t="s">
        <v>829</v>
      </c>
      <c r="P8345" t="s">
        <v>829</v>
      </c>
      <c r="Q8345" t="s">
        <v>829</v>
      </c>
      <c r="R8345" t="s">
        <v>829</v>
      </c>
      <c r="S8345">
        <v>0</v>
      </c>
      <c r="T8345" t="s">
        <v>829</v>
      </c>
      <c r="U8345" t="s">
        <v>829</v>
      </c>
      <c r="V8345" t="s">
        <v>834</v>
      </c>
    </row>
    <row r="8346" spans="1:22" x14ac:dyDescent="0.3">
      <c r="A8346">
        <v>202324</v>
      </c>
      <c r="B8346" t="s">
        <v>820</v>
      </c>
      <c r="C8346" t="s">
        <v>821</v>
      </c>
      <c r="D8346" t="s">
        <v>822</v>
      </c>
      <c r="E8346" t="s">
        <v>823</v>
      </c>
      <c r="F8346" t="s">
        <v>912</v>
      </c>
      <c r="G8346" t="s">
        <v>913</v>
      </c>
      <c r="H8346" t="s">
        <v>1044</v>
      </c>
      <c r="I8346">
        <v>929</v>
      </c>
      <c r="J8346" t="s">
        <v>1045</v>
      </c>
      <c r="K8346" t="s">
        <v>835</v>
      </c>
      <c r="L8346" t="s">
        <v>840</v>
      </c>
      <c r="M8346" t="s">
        <v>829</v>
      </c>
      <c r="N8346" t="s">
        <v>829</v>
      </c>
      <c r="O8346" t="s">
        <v>829</v>
      </c>
      <c r="P8346" t="s">
        <v>829</v>
      </c>
      <c r="Q8346" t="s">
        <v>829</v>
      </c>
      <c r="R8346" t="s">
        <v>829</v>
      </c>
      <c r="S8346">
        <v>0</v>
      </c>
      <c r="T8346" t="s">
        <v>829</v>
      </c>
      <c r="U8346" t="s">
        <v>829</v>
      </c>
      <c r="V8346" t="s">
        <v>834</v>
      </c>
    </row>
    <row r="8347" spans="1:22" x14ac:dyDescent="0.3">
      <c r="A8347">
        <v>202122</v>
      </c>
      <c r="B8347" t="s">
        <v>820</v>
      </c>
      <c r="C8347" t="s">
        <v>821</v>
      </c>
      <c r="D8347" t="s">
        <v>822</v>
      </c>
      <c r="E8347" t="s">
        <v>823</v>
      </c>
      <c r="F8347" t="s">
        <v>912</v>
      </c>
      <c r="G8347" t="s">
        <v>913</v>
      </c>
      <c r="H8347" t="s">
        <v>1044</v>
      </c>
      <c r="I8347">
        <v>929</v>
      </c>
      <c r="J8347" t="s">
        <v>1045</v>
      </c>
      <c r="K8347" t="s">
        <v>835</v>
      </c>
      <c r="L8347" t="s">
        <v>841</v>
      </c>
      <c r="M8347" t="s">
        <v>829</v>
      </c>
      <c r="N8347" t="s">
        <v>829</v>
      </c>
      <c r="O8347" t="s">
        <v>829</v>
      </c>
      <c r="P8347" t="s">
        <v>829</v>
      </c>
      <c r="Q8347" t="s">
        <v>829</v>
      </c>
      <c r="R8347" t="s">
        <v>829</v>
      </c>
      <c r="S8347">
        <v>146344208</v>
      </c>
      <c r="T8347" t="s">
        <v>829</v>
      </c>
      <c r="U8347" t="s">
        <v>829</v>
      </c>
      <c r="V8347" t="s">
        <v>834</v>
      </c>
    </row>
    <row r="8348" spans="1:22" x14ac:dyDescent="0.3">
      <c r="A8348">
        <v>202223</v>
      </c>
      <c r="B8348" t="s">
        <v>820</v>
      </c>
      <c r="C8348" t="s">
        <v>821</v>
      </c>
      <c r="D8348" t="s">
        <v>822</v>
      </c>
      <c r="E8348" t="s">
        <v>823</v>
      </c>
      <c r="F8348" t="s">
        <v>912</v>
      </c>
      <c r="G8348" t="s">
        <v>913</v>
      </c>
      <c r="H8348" t="s">
        <v>1044</v>
      </c>
      <c r="I8348">
        <v>929</v>
      </c>
      <c r="J8348" t="s">
        <v>1045</v>
      </c>
      <c r="K8348" t="s">
        <v>835</v>
      </c>
      <c r="L8348" t="s">
        <v>841</v>
      </c>
      <c r="M8348" t="s">
        <v>829</v>
      </c>
      <c r="N8348" t="s">
        <v>829</v>
      </c>
      <c r="O8348" t="s">
        <v>829</v>
      </c>
      <c r="P8348" t="s">
        <v>829</v>
      </c>
      <c r="Q8348" t="s">
        <v>829</v>
      </c>
      <c r="R8348" t="s">
        <v>829</v>
      </c>
      <c r="S8348">
        <v>154477312</v>
      </c>
      <c r="T8348" t="s">
        <v>829</v>
      </c>
      <c r="U8348" t="s">
        <v>829</v>
      </c>
      <c r="V8348" t="s">
        <v>834</v>
      </c>
    </row>
    <row r="8349" spans="1:22" x14ac:dyDescent="0.3">
      <c r="A8349">
        <v>202324</v>
      </c>
      <c r="B8349" t="s">
        <v>820</v>
      </c>
      <c r="C8349" t="s">
        <v>821</v>
      </c>
      <c r="D8349" t="s">
        <v>822</v>
      </c>
      <c r="E8349" t="s">
        <v>823</v>
      </c>
      <c r="F8349" t="s">
        <v>912</v>
      </c>
      <c r="G8349" t="s">
        <v>913</v>
      </c>
      <c r="H8349" t="s">
        <v>1044</v>
      </c>
      <c r="I8349">
        <v>929</v>
      </c>
      <c r="J8349" t="s">
        <v>1045</v>
      </c>
      <c r="K8349" t="s">
        <v>835</v>
      </c>
      <c r="L8349" t="s">
        <v>841</v>
      </c>
      <c r="M8349" t="s">
        <v>829</v>
      </c>
      <c r="N8349" t="s">
        <v>829</v>
      </c>
      <c r="O8349" t="s">
        <v>829</v>
      </c>
      <c r="P8349" t="s">
        <v>829</v>
      </c>
      <c r="Q8349" t="s">
        <v>829</v>
      </c>
      <c r="R8349" t="s">
        <v>829</v>
      </c>
      <c r="S8349">
        <v>162869386</v>
      </c>
      <c r="T8349" t="s">
        <v>829</v>
      </c>
      <c r="U8349" t="s">
        <v>829</v>
      </c>
      <c r="V8349" t="s">
        <v>834</v>
      </c>
    </row>
    <row r="8350" spans="1:22" x14ac:dyDescent="0.3">
      <c r="A8350">
        <v>202122</v>
      </c>
      <c r="B8350" t="s">
        <v>820</v>
      </c>
      <c r="C8350" t="s">
        <v>821</v>
      </c>
      <c r="D8350" t="s">
        <v>822</v>
      </c>
      <c r="E8350" t="s">
        <v>823</v>
      </c>
      <c r="F8350" t="s">
        <v>912</v>
      </c>
      <c r="G8350" t="s">
        <v>913</v>
      </c>
      <c r="H8350" t="s">
        <v>1044</v>
      </c>
      <c r="I8350">
        <v>929</v>
      </c>
      <c r="J8350" t="s">
        <v>1045</v>
      </c>
      <c r="K8350" t="s">
        <v>842</v>
      </c>
      <c r="L8350" t="s">
        <v>238</v>
      </c>
      <c r="M8350" t="s">
        <v>829</v>
      </c>
      <c r="N8350" t="s">
        <v>829</v>
      </c>
      <c r="O8350" t="s">
        <v>829</v>
      </c>
      <c r="P8350" t="s">
        <v>829</v>
      </c>
      <c r="Q8350" t="s">
        <v>829</v>
      </c>
      <c r="R8350" t="s">
        <v>829</v>
      </c>
      <c r="S8350">
        <v>312762</v>
      </c>
      <c r="T8350">
        <v>0</v>
      </c>
      <c r="U8350">
        <v>312762</v>
      </c>
      <c r="V8350">
        <v>7</v>
      </c>
    </row>
    <row r="8351" spans="1:22" x14ac:dyDescent="0.3">
      <c r="A8351">
        <v>202223</v>
      </c>
      <c r="B8351" t="s">
        <v>820</v>
      </c>
      <c r="C8351" t="s">
        <v>821</v>
      </c>
      <c r="D8351" t="s">
        <v>822</v>
      </c>
      <c r="E8351" t="s">
        <v>823</v>
      </c>
      <c r="F8351" t="s">
        <v>912</v>
      </c>
      <c r="G8351" t="s">
        <v>913</v>
      </c>
      <c r="H8351" t="s">
        <v>1044</v>
      </c>
      <c r="I8351">
        <v>929</v>
      </c>
      <c r="J8351" t="s">
        <v>1045</v>
      </c>
      <c r="K8351" t="s">
        <v>842</v>
      </c>
      <c r="L8351" t="s">
        <v>238</v>
      </c>
      <c r="M8351" t="s">
        <v>829</v>
      </c>
      <c r="N8351" t="s">
        <v>829</v>
      </c>
      <c r="O8351" t="s">
        <v>829</v>
      </c>
      <c r="P8351" t="s">
        <v>829</v>
      </c>
      <c r="Q8351" t="s">
        <v>829</v>
      </c>
      <c r="R8351" t="s">
        <v>829</v>
      </c>
      <c r="S8351">
        <v>614810</v>
      </c>
      <c r="T8351">
        <v>16050</v>
      </c>
      <c r="U8351">
        <v>598760</v>
      </c>
      <c r="V8351">
        <v>13</v>
      </c>
    </row>
    <row r="8352" spans="1:22" x14ac:dyDescent="0.3">
      <c r="A8352">
        <v>202324</v>
      </c>
      <c r="B8352" t="s">
        <v>820</v>
      </c>
      <c r="C8352" t="s">
        <v>821</v>
      </c>
      <c r="D8352" t="s">
        <v>822</v>
      </c>
      <c r="E8352" t="s">
        <v>823</v>
      </c>
      <c r="F8352" t="s">
        <v>912</v>
      </c>
      <c r="G8352" t="s">
        <v>913</v>
      </c>
      <c r="H8352" t="s">
        <v>1044</v>
      </c>
      <c r="I8352">
        <v>929</v>
      </c>
      <c r="J8352" t="s">
        <v>1045</v>
      </c>
      <c r="K8352" t="s">
        <v>842</v>
      </c>
      <c r="L8352" t="s">
        <v>238</v>
      </c>
      <c r="M8352" t="s">
        <v>829</v>
      </c>
      <c r="N8352" t="s">
        <v>829</v>
      </c>
      <c r="O8352" t="s">
        <v>829</v>
      </c>
      <c r="P8352" t="s">
        <v>829</v>
      </c>
      <c r="Q8352" t="s">
        <v>829</v>
      </c>
      <c r="R8352" t="s">
        <v>829</v>
      </c>
      <c r="S8352">
        <v>2071551</v>
      </c>
      <c r="T8352">
        <v>261490</v>
      </c>
      <c r="U8352">
        <v>1810061</v>
      </c>
      <c r="V8352">
        <v>38</v>
      </c>
    </row>
    <row r="8353" spans="1:22" x14ac:dyDescent="0.3">
      <c r="A8353">
        <v>202122</v>
      </c>
      <c r="B8353" t="s">
        <v>820</v>
      </c>
      <c r="C8353" t="s">
        <v>821</v>
      </c>
      <c r="D8353" t="s">
        <v>822</v>
      </c>
      <c r="E8353" t="s">
        <v>823</v>
      </c>
      <c r="F8353" t="s">
        <v>912</v>
      </c>
      <c r="G8353" t="s">
        <v>913</v>
      </c>
      <c r="H8353" t="s">
        <v>1044</v>
      </c>
      <c r="I8353">
        <v>929</v>
      </c>
      <c r="J8353" t="s">
        <v>1045</v>
      </c>
      <c r="K8353" t="s">
        <v>842</v>
      </c>
      <c r="L8353" t="s">
        <v>240</v>
      </c>
      <c r="M8353" t="s">
        <v>829</v>
      </c>
      <c r="N8353" t="s">
        <v>829</v>
      </c>
      <c r="O8353" t="s">
        <v>829</v>
      </c>
      <c r="P8353" t="s">
        <v>829</v>
      </c>
      <c r="Q8353" t="s">
        <v>829</v>
      </c>
      <c r="R8353" t="s">
        <v>829</v>
      </c>
      <c r="S8353">
        <v>873338</v>
      </c>
      <c r="T8353">
        <v>0</v>
      </c>
      <c r="U8353">
        <v>873338</v>
      </c>
      <c r="V8353">
        <v>19</v>
      </c>
    </row>
    <row r="8354" spans="1:22" x14ac:dyDescent="0.3">
      <c r="A8354">
        <v>202223</v>
      </c>
      <c r="B8354" t="s">
        <v>820</v>
      </c>
      <c r="C8354" t="s">
        <v>821</v>
      </c>
      <c r="D8354" t="s">
        <v>822</v>
      </c>
      <c r="E8354" t="s">
        <v>823</v>
      </c>
      <c r="F8354" t="s">
        <v>912</v>
      </c>
      <c r="G8354" t="s">
        <v>913</v>
      </c>
      <c r="H8354" t="s">
        <v>1044</v>
      </c>
      <c r="I8354">
        <v>929</v>
      </c>
      <c r="J8354" t="s">
        <v>1045</v>
      </c>
      <c r="K8354" t="s">
        <v>842</v>
      </c>
      <c r="L8354" t="s">
        <v>240</v>
      </c>
      <c r="M8354" t="s">
        <v>829</v>
      </c>
      <c r="N8354" t="s">
        <v>829</v>
      </c>
      <c r="O8354" t="s">
        <v>829</v>
      </c>
      <c r="P8354" t="s">
        <v>829</v>
      </c>
      <c r="Q8354" t="s">
        <v>829</v>
      </c>
      <c r="R8354" t="s">
        <v>829</v>
      </c>
      <c r="S8354">
        <v>1001921</v>
      </c>
      <c r="T8354">
        <v>0</v>
      </c>
      <c r="U8354">
        <v>1001921</v>
      </c>
      <c r="V8354">
        <v>21</v>
      </c>
    </row>
    <row r="8355" spans="1:22" x14ac:dyDescent="0.3">
      <c r="A8355">
        <v>202324</v>
      </c>
      <c r="B8355" t="s">
        <v>820</v>
      </c>
      <c r="C8355" t="s">
        <v>821</v>
      </c>
      <c r="D8355" t="s">
        <v>822</v>
      </c>
      <c r="E8355" t="s">
        <v>823</v>
      </c>
      <c r="F8355" t="s">
        <v>912</v>
      </c>
      <c r="G8355" t="s">
        <v>913</v>
      </c>
      <c r="H8355" t="s">
        <v>1044</v>
      </c>
      <c r="I8355">
        <v>929</v>
      </c>
      <c r="J8355" t="s">
        <v>1045</v>
      </c>
      <c r="K8355" t="s">
        <v>842</v>
      </c>
      <c r="L8355" t="s">
        <v>240</v>
      </c>
      <c r="M8355" t="s">
        <v>829</v>
      </c>
      <c r="N8355" t="s">
        <v>829</v>
      </c>
      <c r="O8355" t="s">
        <v>829</v>
      </c>
      <c r="P8355" t="s">
        <v>829</v>
      </c>
      <c r="Q8355" t="s">
        <v>829</v>
      </c>
      <c r="R8355" t="s">
        <v>829</v>
      </c>
      <c r="S8355">
        <v>1199416</v>
      </c>
      <c r="T8355">
        <v>0</v>
      </c>
      <c r="U8355">
        <v>1199416</v>
      </c>
      <c r="V8355">
        <v>26</v>
      </c>
    </row>
    <row r="8356" spans="1:22" x14ac:dyDescent="0.3">
      <c r="A8356">
        <v>202122</v>
      </c>
      <c r="B8356" t="s">
        <v>820</v>
      </c>
      <c r="C8356" t="s">
        <v>821</v>
      </c>
      <c r="D8356" t="s">
        <v>822</v>
      </c>
      <c r="E8356" t="s">
        <v>823</v>
      </c>
      <c r="F8356" t="s">
        <v>912</v>
      </c>
      <c r="G8356" t="s">
        <v>913</v>
      </c>
      <c r="H8356" t="s">
        <v>1044</v>
      </c>
      <c r="I8356">
        <v>929</v>
      </c>
      <c r="J8356" t="s">
        <v>1045</v>
      </c>
      <c r="K8356" t="s">
        <v>842</v>
      </c>
      <c r="L8356" t="s">
        <v>843</v>
      </c>
      <c r="M8356" t="s">
        <v>829</v>
      </c>
      <c r="N8356" t="s">
        <v>829</v>
      </c>
      <c r="O8356" t="s">
        <v>829</v>
      </c>
      <c r="P8356" t="s">
        <v>829</v>
      </c>
      <c r="Q8356" t="s">
        <v>829</v>
      </c>
      <c r="R8356" t="s">
        <v>829</v>
      </c>
      <c r="S8356">
        <v>106631</v>
      </c>
      <c r="T8356">
        <v>20729</v>
      </c>
      <c r="U8356">
        <v>85902</v>
      </c>
      <c r="V8356">
        <v>2</v>
      </c>
    </row>
    <row r="8357" spans="1:22" x14ac:dyDescent="0.3">
      <c r="A8357">
        <v>202223</v>
      </c>
      <c r="B8357" t="s">
        <v>820</v>
      </c>
      <c r="C8357" t="s">
        <v>821</v>
      </c>
      <c r="D8357" t="s">
        <v>822</v>
      </c>
      <c r="E8357" t="s">
        <v>823</v>
      </c>
      <c r="F8357" t="s">
        <v>912</v>
      </c>
      <c r="G8357" t="s">
        <v>913</v>
      </c>
      <c r="H8357" t="s">
        <v>1044</v>
      </c>
      <c r="I8357">
        <v>929</v>
      </c>
      <c r="J8357" t="s">
        <v>1045</v>
      </c>
      <c r="K8357" t="s">
        <v>842</v>
      </c>
      <c r="L8357" t="s">
        <v>843</v>
      </c>
      <c r="M8357" t="s">
        <v>829</v>
      </c>
      <c r="N8357" t="s">
        <v>829</v>
      </c>
      <c r="O8357" t="s">
        <v>829</v>
      </c>
      <c r="P8357" t="s">
        <v>829</v>
      </c>
      <c r="Q8357" t="s">
        <v>829</v>
      </c>
      <c r="R8357" t="s">
        <v>829</v>
      </c>
      <c r="S8357">
        <v>107973</v>
      </c>
      <c r="T8357">
        <v>0</v>
      </c>
      <c r="U8357">
        <v>107973</v>
      </c>
      <c r="V8357">
        <v>2</v>
      </c>
    </row>
    <row r="8358" spans="1:22" x14ac:dyDescent="0.3">
      <c r="A8358">
        <v>202324</v>
      </c>
      <c r="B8358" t="s">
        <v>820</v>
      </c>
      <c r="C8358" t="s">
        <v>821</v>
      </c>
      <c r="D8358" t="s">
        <v>822</v>
      </c>
      <c r="E8358" t="s">
        <v>823</v>
      </c>
      <c r="F8358" t="s">
        <v>912</v>
      </c>
      <c r="G8358" t="s">
        <v>913</v>
      </c>
      <c r="H8358" t="s">
        <v>1044</v>
      </c>
      <c r="I8358">
        <v>929</v>
      </c>
      <c r="J8358" t="s">
        <v>1045</v>
      </c>
      <c r="K8358" t="s">
        <v>842</v>
      </c>
      <c r="L8358" t="s">
        <v>843</v>
      </c>
      <c r="M8358" t="s">
        <v>829</v>
      </c>
      <c r="N8358" t="s">
        <v>829</v>
      </c>
      <c r="O8358" t="s">
        <v>829</v>
      </c>
      <c r="P8358" t="s">
        <v>829</v>
      </c>
      <c r="Q8358" t="s">
        <v>829</v>
      </c>
      <c r="R8358" t="s">
        <v>829</v>
      </c>
      <c r="S8358">
        <v>89098</v>
      </c>
      <c r="T8358">
        <v>0</v>
      </c>
      <c r="U8358">
        <v>89098</v>
      </c>
      <c r="V8358">
        <v>2</v>
      </c>
    </row>
    <row r="8359" spans="1:22" x14ac:dyDescent="0.3">
      <c r="A8359">
        <v>202122</v>
      </c>
      <c r="B8359" t="s">
        <v>820</v>
      </c>
      <c r="C8359" t="s">
        <v>821</v>
      </c>
      <c r="D8359" t="s">
        <v>822</v>
      </c>
      <c r="E8359" t="s">
        <v>823</v>
      </c>
      <c r="F8359" t="s">
        <v>912</v>
      </c>
      <c r="G8359" t="s">
        <v>913</v>
      </c>
      <c r="H8359" t="s">
        <v>1044</v>
      </c>
      <c r="I8359">
        <v>929</v>
      </c>
      <c r="J8359" t="s">
        <v>1045</v>
      </c>
      <c r="K8359" t="s">
        <v>842</v>
      </c>
      <c r="L8359" t="s">
        <v>249</v>
      </c>
      <c r="M8359">
        <v>0</v>
      </c>
      <c r="N8359">
        <v>208835</v>
      </c>
      <c r="O8359">
        <v>835339</v>
      </c>
      <c r="P8359">
        <v>4176695</v>
      </c>
      <c r="Q8359">
        <v>0</v>
      </c>
      <c r="R8359" t="s">
        <v>829</v>
      </c>
      <c r="S8359">
        <v>5220869</v>
      </c>
      <c r="T8359">
        <v>0</v>
      </c>
      <c r="U8359">
        <v>5220869</v>
      </c>
      <c r="V8359">
        <v>111</v>
      </c>
    </row>
    <row r="8360" spans="1:22" x14ac:dyDescent="0.3">
      <c r="A8360">
        <v>202223</v>
      </c>
      <c r="B8360" t="s">
        <v>820</v>
      </c>
      <c r="C8360" t="s">
        <v>821</v>
      </c>
      <c r="D8360" t="s">
        <v>822</v>
      </c>
      <c r="E8360" t="s">
        <v>823</v>
      </c>
      <c r="F8360" t="s">
        <v>912</v>
      </c>
      <c r="G8360" t="s">
        <v>913</v>
      </c>
      <c r="H8360" t="s">
        <v>1044</v>
      </c>
      <c r="I8360">
        <v>929</v>
      </c>
      <c r="J8360" t="s">
        <v>1045</v>
      </c>
      <c r="K8360" t="s">
        <v>842</v>
      </c>
      <c r="L8360" t="s">
        <v>249</v>
      </c>
      <c r="M8360">
        <v>0</v>
      </c>
      <c r="N8360">
        <v>530161</v>
      </c>
      <c r="O8360">
        <v>530161</v>
      </c>
      <c r="P8360">
        <v>5500417</v>
      </c>
      <c r="Q8360">
        <v>66270</v>
      </c>
      <c r="R8360" t="s">
        <v>829</v>
      </c>
      <c r="S8360">
        <v>6627009</v>
      </c>
      <c r="T8360">
        <v>0</v>
      </c>
      <c r="U8360">
        <v>6627009</v>
      </c>
      <c r="V8360">
        <v>141</v>
      </c>
    </row>
    <row r="8361" spans="1:22" x14ac:dyDescent="0.3">
      <c r="A8361">
        <v>202324</v>
      </c>
      <c r="B8361" t="s">
        <v>820</v>
      </c>
      <c r="C8361" t="s">
        <v>821</v>
      </c>
      <c r="D8361" t="s">
        <v>822</v>
      </c>
      <c r="E8361" t="s">
        <v>823</v>
      </c>
      <c r="F8361" t="s">
        <v>912</v>
      </c>
      <c r="G8361" t="s">
        <v>913</v>
      </c>
      <c r="H8361" t="s">
        <v>1044</v>
      </c>
      <c r="I8361">
        <v>929</v>
      </c>
      <c r="J8361" t="s">
        <v>1045</v>
      </c>
      <c r="K8361" t="s">
        <v>842</v>
      </c>
      <c r="L8361" t="s">
        <v>249</v>
      </c>
      <c r="M8361">
        <v>0</v>
      </c>
      <c r="N8361">
        <v>487450</v>
      </c>
      <c r="O8361">
        <v>365587</v>
      </c>
      <c r="P8361">
        <v>4691705</v>
      </c>
      <c r="Q8361">
        <v>548381</v>
      </c>
      <c r="R8361" t="s">
        <v>829</v>
      </c>
      <c r="S8361">
        <v>6093123</v>
      </c>
      <c r="T8361">
        <v>0</v>
      </c>
      <c r="U8361">
        <v>6093123</v>
      </c>
      <c r="V8361">
        <v>130</v>
      </c>
    </row>
    <row r="8362" spans="1:22" x14ac:dyDescent="0.3">
      <c r="A8362">
        <v>202122</v>
      </c>
      <c r="B8362" t="s">
        <v>820</v>
      </c>
      <c r="C8362" t="s">
        <v>821</v>
      </c>
      <c r="D8362" t="s">
        <v>822</v>
      </c>
      <c r="E8362" t="s">
        <v>823</v>
      </c>
      <c r="F8362" t="s">
        <v>912</v>
      </c>
      <c r="G8362" t="s">
        <v>913</v>
      </c>
      <c r="H8362" t="s">
        <v>1044</v>
      </c>
      <c r="I8362">
        <v>929</v>
      </c>
      <c r="J8362" t="s">
        <v>1045</v>
      </c>
      <c r="K8362" t="s">
        <v>842</v>
      </c>
      <c r="L8362" t="s">
        <v>844</v>
      </c>
      <c r="M8362">
        <v>0</v>
      </c>
      <c r="N8362">
        <v>2655066</v>
      </c>
      <c r="O8362">
        <v>6095653</v>
      </c>
      <c r="P8362">
        <v>0</v>
      </c>
      <c r="Q8362">
        <v>0</v>
      </c>
      <c r="R8362" t="s">
        <v>829</v>
      </c>
      <c r="S8362">
        <v>8750719</v>
      </c>
      <c r="T8362">
        <v>757401</v>
      </c>
      <c r="U8362">
        <v>7993318</v>
      </c>
      <c r="V8362">
        <v>170</v>
      </c>
    </row>
    <row r="8363" spans="1:22" x14ac:dyDescent="0.3">
      <c r="A8363">
        <v>202223</v>
      </c>
      <c r="B8363" t="s">
        <v>820</v>
      </c>
      <c r="C8363" t="s">
        <v>821</v>
      </c>
      <c r="D8363" t="s">
        <v>822</v>
      </c>
      <c r="E8363" t="s">
        <v>823</v>
      </c>
      <c r="F8363" t="s">
        <v>912</v>
      </c>
      <c r="G8363" t="s">
        <v>913</v>
      </c>
      <c r="H8363" t="s">
        <v>1044</v>
      </c>
      <c r="I8363">
        <v>929</v>
      </c>
      <c r="J8363" t="s">
        <v>1045</v>
      </c>
      <c r="K8363" t="s">
        <v>842</v>
      </c>
      <c r="L8363" t="s">
        <v>844</v>
      </c>
      <c r="M8363">
        <v>0</v>
      </c>
      <c r="N8363">
        <v>3147057</v>
      </c>
      <c r="O8363">
        <v>7343135</v>
      </c>
      <c r="P8363">
        <v>0</v>
      </c>
      <c r="Q8363">
        <v>0</v>
      </c>
      <c r="R8363" t="s">
        <v>829</v>
      </c>
      <c r="S8363">
        <v>10490192</v>
      </c>
      <c r="T8363">
        <v>555405</v>
      </c>
      <c r="U8363">
        <v>9934787</v>
      </c>
      <c r="V8363">
        <v>211</v>
      </c>
    </row>
    <row r="8364" spans="1:22" x14ac:dyDescent="0.3">
      <c r="A8364">
        <v>202324</v>
      </c>
      <c r="B8364" t="s">
        <v>820</v>
      </c>
      <c r="C8364" t="s">
        <v>821</v>
      </c>
      <c r="D8364" t="s">
        <v>822</v>
      </c>
      <c r="E8364" t="s">
        <v>823</v>
      </c>
      <c r="F8364" t="s">
        <v>912</v>
      </c>
      <c r="G8364" t="s">
        <v>913</v>
      </c>
      <c r="H8364" t="s">
        <v>1044</v>
      </c>
      <c r="I8364">
        <v>929</v>
      </c>
      <c r="J8364" t="s">
        <v>1045</v>
      </c>
      <c r="K8364" t="s">
        <v>842</v>
      </c>
      <c r="L8364" t="s">
        <v>844</v>
      </c>
      <c r="M8364">
        <v>0</v>
      </c>
      <c r="N8364">
        <v>5956542</v>
      </c>
      <c r="O8364">
        <v>5074092</v>
      </c>
      <c r="P8364">
        <v>0</v>
      </c>
      <c r="Q8364">
        <v>0</v>
      </c>
      <c r="R8364" t="s">
        <v>829</v>
      </c>
      <c r="S8364">
        <v>11030634</v>
      </c>
      <c r="T8364">
        <v>569853</v>
      </c>
      <c r="U8364">
        <v>10460781</v>
      </c>
      <c r="V8364">
        <v>222</v>
      </c>
    </row>
    <row r="8365" spans="1:22" x14ac:dyDescent="0.3">
      <c r="A8365">
        <v>202122</v>
      </c>
      <c r="B8365" t="s">
        <v>820</v>
      </c>
      <c r="C8365" t="s">
        <v>821</v>
      </c>
      <c r="D8365" t="s">
        <v>822</v>
      </c>
      <c r="E8365" t="s">
        <v>823</v>
      </c>
      <c r="F8365" t="s">
        <v>912</v>
      </c>
      <c r="G8365" t="s">
        <v>913</v>
      </c>
      <c r="H8365" t="s">
        <v>1044</v>
      </c>
      <c r="I8365">
        <v>929</v>
      </c>
      <c r="J8365" t="s">
        <v>1045</v>
      </c>
      <c r="K8365" t="s">
        <v>842</v>
      </c>
      <c r="L8365" t="s">
        <v>251</v>
      </c>
      <c r="M8365" t="s">
        <v>829</v>
      </c>
      <c r="N8365" t="s">
        <v>829</v>
      </c>
      <c r="O8365">
        <v>0</v>
      </c>
      <c r="P8365">
        <v>0</v>
      </c>
      <c r="Q8365">
        <v>0</v>
      </c>
      <c r="R8365">
        <v>233305</v>
      </c>
      <c r="S8365">
        <v>233305</v>
      </c>
      <c r="T8365">
        <v>0</v>
      </c>
      <c r="U8365">
        <v>233305</v>
      </c>
      <c r="V8365">
        <v>5</v>
      </c>
    </row>
    <row r="8366" spans="1:22" x14ac:dyDescent="0.3">
      <c r="A8366">
        <v>202223</v>
      </c>
      <c r="B8366" t="s">
        <v>820</v>
      </c>
      <c r="C8366" t="s">
        <v>821</v>
      </c>
      <c r="D8366" t="s">
        <v>822</v>
      </c>
      <c r="E8366" t="s">
        <v>823</v>
      </c>
      <c r="F8366" t="s">
        <v>912</v>
      </c>
      <c r="G8366" t="s">
        <v>913</v>
      </c>
      <c r="H8366" t="s">
        <v>1044</v>
      </c>
      <c r="I8366">
        <v>929</v>
      </c>
      <c r="J8366" t="s">
        <v>1045</v>
      </c>
      <c r="K8366" t="s">
        <v>842</v>
      </c>
      <c r="L8366" t="s">
        <v>251</v>
      </c>
      <c r="M8366" t="s">
        <v>829</v>
      </c>
      <c r="N8366" t="s">
        <v>829</v>
      </c>
      <c r="O8366">
        <v>0</v>
      </c>
      <c r="P8366">
        <v>0</v>
      </c>
      <c r="Q8366">
        <v>0</v>
      </c>
      <c r="R8366">
        <v>1367427</v>
      </c>
      <c r="S8366">
        <v>1367427</v>
      </c>
      <c r="T8366">
        <v>0</v>
      </c>
      <c r="U8366">
        <v>1367427</v>
      </c>
      <c r="V8366">
        <v>29</v>
      </c>
    </row>
    <row r="8367" spans="1:22" x14ac:dyDescent="0.3">
      <c r="A8367">
        <v>202324</v>
      </c>
      <c r="B8367" t="s">
        <v>820</v>
      </c>
      <c r="C8367" t="s">
        <v>821</v>
      </c>
      <c r="D8367" t="s">
        <v>822</v>
      </c>
      <c r="E8367" t="s">
        <v>823</v>
      </c>
      <c r="F8367" t="s">
        <v>912</v>
      </c>
      <c r="G8367" t="s">
        <v>913</v>
      </c>
      <c r="H8367" t="s">
        <v>1044</v>
      </c>
      <c r="I8367">
        <v>929</v>
      </c>
      <c r="J8367" t="s">
        <v>1045</v>
      </c>
      <c r="K8367" t="s">
        <v>842</v>
      </c>
      <c r="L8367" t="s">
        <v>251</v>
      </c>
      <c r="M8367" t="s">
        <v>829</v>
      </c>
      <c r="N8367" t="s">
        <v>829</v>
      </c>
      <c r="O8367">
        <v>172680</v>
      </c>
      <c r="P8367">
        <v>1477372</v>
      </c>
      <c r="Q8367">
        <v>172680</v>
      </c>
      <c r="R8367">
        <v>95933</v>
      </c>
      <c r="S8367">
        <v>1918665</v>
      </c>
      <c r="T8367">
        <v>0</v>
      </c>
      <c r="U8367">
        <v>1918665</v>
      </c>
      <c r="V8367">
        <v>41</v>
      </c>
    </row>
    <row r="8368" spans="1:22" x14ac:dyDescent="0.3">
      <c r="A8368">
        <v>202122</v>
      </c>
      <c r="B8368" t="s">
        <v>820</v>
      </c>
      <c r="C8368" t="s">
        <v>821</v>
      </c>
      <c r="D8368" t="s">
        <v>822</v>
      </c>
      <c r="E8368" t="s">
        <v>823</v>
      </c>
      <c r="F8368" t="s">
        <v>912</v>
      </c>
      <c r="G8368" t="s">
        <v>913</v>
      </c>
      <c r="H8368" t="s">
        <v>1044</v>
      </c>
      <c r="I8368">
        <v>929</v>
      </c>
      <c r="J8368" t="s">
        <v>1045</v>
      </c>
      <c r="K8368" t="s">
        <v>842</v>
      </c>
      <c r="L8368" t="s">
        <v>253</v>
      </c>
      <c r="M8368" t="s">
        <v>829</v>
      </c>
      <c r="N8368" t="s">
        <v>829</v>
      </c>
      <c r="O8368">
        <v>0</v>
      </c>
      <c r="P8368">
        <v>0</v>
      </c>
      <c r="Q8368">
        <v>0</v>
      </c>
      <c r="R8368">
        <v>265189</v>
      </c>
      <c r="S8368">
        <v>265189</v>
      </c>
      <c r="T8368">
        <v>0</v>
      </c>
      <c r="U8368">
        <v>265189</v>
      </c>
      <c r="V8368">
        <v>6</v>
      </c>
    </row>
    <row r="8369" spans="1:22" x14ac:dyDescent="0.3">
      <c r="A8369">
        <v>202223</v>
      </c>
      <c r="B8369" t="s">
        <v>820</v>
      </c>
      <c r="C8369" t="s">
        <v>821</v>
      </c>
      <c r="D8369" t="s">
        <v>822</v>
      </c>
      <c r="E8369" t="s">
        <v>823</v>
      </c>
      <c r="F8369" t="s">
        <v>912</v>
      </c>
      <c r="G8369" t="s">
        <v>913</v>
      </c>
      <c r="H8369" t="s">
        <v>1044</v>
      </c>
      <c r="I8369">
        <v>929</v>
      </c>
      <c r="J8369" t="s">
        <v>1045</v>
      </c>
      <c r="K8369" t="s">
        <v>842</v>
      </c>
      <c r="L8369" t="s">
        <v>253</v>
      </c>
      <c r="M8369" t="s">
        <v>829</v>
      </c>
      <c r="N8369" t="s">
        <v>829</v>
      </c>
      <c r="O8369">
        <v>8728</v>
      </c>
      <c r="P8369">
        <v>72444</v>
      </c>
      <c r="Q8369">
        <v>873</v>
      </c>
      <c r="R8369">
        <v>5237</v>
      </c>
      <c r="S8369">
        <v>87282</v>
      </c>
      <c r="T8369">
        <v>0</v>
      </c>
      <c r="U8369">
        <v>87282</v>
      </c>
      <c r="V8369">
        <v>2</v>
      </c>
    </row>
    <row r="8370" spans="1:22" x14ac:dyDescent="0.3">
      <c r="A8370">
        <v>202324</v>
      </c>
      <c r="B8370" t="s">
        <v>820</v>
      </c>
      <c r="C8370" t="s">
        <v>821</v>
      </c>
      <c r="D8370" t="s">
        <v>822</v>
      </c>
      <c r="E8370" t="s">
        <v>823</v>
      </c>
      <c r="F8370" t="s">
        <v>912</v>
      </c>
      <c r="G8370" t="s">
        <v>913</v>
      </c>
      <c r="H8370" t="s">
        <v>1044</v>
      </c>
      <c r="I8370">
        <v>929</v>
      </c>
      <c r="J8370" t="s">
        <v>1045</v>
      </c>
      <c r="K8370" t="s">
        <v>842</v>
      </c>
      <c r="L8370" t="s">
        <v>253</v>
      </c>
      <c r="M8370" t="s">
        <v>829</v>
      </c>
      <c r="N8370" t="s">
        <v>829</v>
      </c>
      <c r="O8370">
        <v>170935</v>
      </c>
      <c r="P8370">
        <v>1462447</v>
      </c>
      <c r="Q8370">
        <v>170935</v>
      </c>
      <c r="R8370">
        <v>18993</v>
      </c>
      <c r="S8370">
        <v>1823311</v>
      </c>
      <c r="T8370">
        <v>0</v>
      </c>
      <c r="U8370">
        <v>1823311</v>
      </c>
      <c r="V8370">
        <v>39</v>
      </c>
    </row>
    <row r="8371" spans="1:22" x14ac:dyDescent="0.3">
      <c r="A8371">
        <v>202122</v>
      </c>
      <c r="B8371" t="s">
        <v>820</v>
      </c>
      <c r="C8371" t="s">
        <v>821</v>
      </c>
      <c r="D8371" t="s">
        <v>822</v>
      </c>
      <c r="E8371" t="s">
        <v>823</v>
      </c>
      <c r="F8371" t="s">
        <v>912</v>
      </c>
      <c r="G8371" t="s">
        <v>913</v>
      </c>
      <c r="H8371" t="s">
        <v>1044</v>
      </c>
      <c r="I8371">
        <v>929</v>
      </c>
      <c r="J8371" t="s">
        <v>1045</v>
      </c>
      <c r="K8371" t="s">
        <v>842</v>
      </c>
      <c r="L8371" t="s">
        <v>845</v>
      </c>
      <c r="M8371" t="s">
        <v>829</v>
      </c>
      <c r="N8371" t="s">
        <v>829</v>
      </c>
      <c r="O8371">
        <v>0</v>
      </c>
      <c r="P8371">
        <v>0</v>
      </c>
      <c r="Q8371">
        <v>0</v>
      </c>
      <c r="R8371">
        <v>1687542</v>
      </c>
      <c r="S8371">
        <v>1687542</v>
      </c>
      <c r="T8371">
        <v>54550</v>
      </c>
      <c r="U8371">
        <v>1632992</v>
      </c>
      <c r="V8371">
        <v>35</v>
      </c>
    </row>
    <row r="8372" spans="1:22" x14ac:dyDescent="0.3">
      <c r="A8372">
        <v>202223</v>
      </c>
      <c r="B8372" t="s">
        <v>820</v>
      </c>
      <c r="C8372" t="s">
        <v>821</v>
      </c>
      <c r="D8372" t="s">
        <v>822</v>
      </c>
      <c r="E8372" t="s">
        <v>823</v>
      </c>
      <c r="F8372" t="s">
        <v>912</v>
      </c>
      <c r="G8372" t="s">
        <v>913</v>
      </c>
      <c r="H8372" t="s">
        <v>1044</v>
      </c>
      <c r="I8372">
        <v>929</v>
      </c>
      <c r="J8372" t="s">
        <v>1045</v>
      </c>
      <c r="K8372" t="s">
        <v>842</v>
      </c>
      <c r="L8372" t="s">
        <v>845</v>
      </c>
      <c r="M8372" t="s">
        <v>829</v>
      </c>
      <c r="N8372" t="s">
        <v>829</v>
      </c>
      <c r="O8372">
        <v>1998132</v>
      </c>
      <c r="P8372">
        <v>0</v>
      </c>
      <c r="Q8372">
        <v>0</v>
      </c>
      <c r="R8372">
        <v>0</v>
      </c>
      <c r="S8372">
        <v>1998132</v>
      </c>
      <c r="T8372">
        <v>54550</v>
      </c>
      <c r="U8372">
        <v>1943582</v>
      </c>
      <c r="V8372">
        <v>41</v>
      </c>
    </row>
    <row r="8373" spans="1:22" x14ac:dyDescent="0.3">
      <c r="A8373">
        <v>202324</v>
      </c>
      <c r="B8373" t="s">
        <v>820</v>
      </c>
      <c r="C8373" t="s">
        <v>821</v>
      </c>
      <c r="D8373" t="s">
        <v>822</v>
      </c>
      <c r="E8373" t="s">
        <v>823</v>
      </c>
      <c r="F8373" t="s">
        <v>912</v>
      </c>
      <c r="G8373" t="s">
        <v>913</v>
      </c>
      <c r="H8373" t="s">
        <v>1044</v>
      </c>
      <c r="I8373">
        <v>929</v>
      </c>
      <c r="J8373" t="s">
        <v>1045</v>
      </c>
      <c r="K8373" t="s">
        <v>842</v>
      </c>
      <c r="L8373" t="s">
        <v>845</v>
      </c>
      <c r="M8373" t="s">
        <v>829</v>
      </c>
      <c r="N8373" t="s">
        <v>829</v>
      </c>
      <c r="O8373">
        <v>2101073</v>
      </c>
      <c r="P8373">
        <v>0</v>
      </c>
      <c r="Q8373">
        <v>0</v>
      </c>
      <c r="R8373">
        <v>0</v>
      </c>
      <c r="S8373">
        <v>2101073</v>
      </c>
      <c r="T8373">
        <v>54550</v>
      </c>
      <c r="U8373">
        <v>2046523</v>
      </c>
      <c r="V8373">
        <v>44</v>
      </c>
    </row>
    <row r="8374" spans="1:22" x14ac:dyDescent="0.3">
      <c r="A8374">
        <v>202122</v>
      </c>
      <c r="B8374" t="s">
        <v>820</v>
      </c>
      <c r="C8374" t="s">
        <v>821</v>
      </c>
      <c r="D8374" t="s">
        <v>822</v>
      </c>
      <c r="E8374" t="s">
        <v>823</v>
      </c>
      <c r="F8374" t="s">
        <v>926</v>
      </c>
      <c r="G8374" t="s">
        <v>927</v>
      </c>
      <c r="H8374" t="s">
        <v>1046</v>
      </c>
      <c r="I8374">
        <v>892</v>
      </c>
      <c r="J8374" t="s">
        <v>1047</v>
      </c>
      <c r="K8374" t="s">
        <v>828</v>
      </c>
      <c r="L8374" t="s">
        <v>336</v>
      </c>
      <c r="M8374">
        <v>0</v>
      </c>
      <c r="N8374">
        <v>0</v>
      </c>
      <c r="O8374">
        <v>0</v>
      </c>
      <c r="P8374">
        <v>2922756</v>
      </c>
      <c r="Q8374">
        <v>0</v>
      </c>
      <c r="R8374" t="s">
        <v>829</v>
      </c>
      <c r="S8374">
        <v>2922756</v>
      </c>
      <c r="T8374" t="s">
        <v>829</v>
      </c>
      <c r="U8374">
        <v>2922756</v>
      </c>
      <c r="V8374">
        <v>238</v>
      </c>
    </row>
    <row r="8375" spans="1:22" x14ac:dyDescent="0.3">
      <c r="A8375">
        <v>202223</v>
      </c>
      <c r="B8375" t="s">
        <v>820</v>
      </c>
      <c r="C8375" t="s">
        <v>821</v>
      </c>
      <c r="D8375" t="s">
        <v>822</v>
      </c>
      <c r="E8375" t="s">
        <v>823</v>
      </c>
      <c r="F8375" t="s">
        <v>926</v>
      </c>
      <c r="G8375" t="s">
        <v>927</v>
      </c>
      <c r="H8375" t="s">
        <v>1046</v>
      </c>
      <c r="I8375">
        <v>892</v>
      </c>
      <c r="J8375" t="s">
        <v>1047</v>
      </c>
      <c r="K8375" t="s">
        <v>828</v>
      </c>
      <c r="L8375" t="s">
        <v>336</v>
      </c>
      <c r="M8375">
        <v>0</v>
      </c>
      <c r="N8375">
        <v>102000</v>
      </c>
      <c r="O8375">
        <v>0</v>
      </c>
      <c r="P8375">
        <v>2885000</v>
      </c>
      <c r="Q8375">
        <v>0</v>
      </c>
      <c r="R8375" t="s">
        <v>829</v>
      </c>
      <c r="S8375">
        <v>2987000</v>
      </c>
      <c r="T8375" t="s">
        <v>829</v>
      </c>
      <c r="U8375">
        <v>2987000</v>
      </c>
      <c r="V8375">
        <v>238</v>
      </c>
    </row>
    <row r="8376" spans="1:22" x14ac:dyDescent="0.3">
      <c r="A8376">
        <v>202324</v>
      </c>
      <c r="B8376" t="s">
        <v>820</v>
      </c>
      <c r="C8376" t="s">
        <v>821</v>
      </c>
      <c r="D8376" t="s">
        <v>822</v>
      </c>
      <c r="E8376" t="s">
        <v>823</v>
      </c>
      <c r="F8376" t="s">
        <v>926</v>
      </c>
      <c r="G8376" t="s">
        <v>927</v>
      </c>
      <c r="H8376" t="s">
        <v>1046</v>
      </c>
      <c r="I8376">
        <v>892</v>
      </c>
      <c r="J8376" t="s">
        <v>1047</v>
      </c>
      <c r="K8376" t="s">
        <v>828</v>
      </c>
      <c r="L8376" t="s">
        <v>336</v>
      </c>
      <c r="M8376">
        <v>0</v>
      </c>
      <c r="N8376">
        <v>157500</v>
      </c>
      <c r="O8376">
        <v>208000</v>
      </c>
      <c r="P8376">
        <v>2860000</v>
      </c>
      <c r="Q8376">
        <v>1559167</v>
      </c>
      <c r="R8376" t="s">
        <v>829</v>
      </c>
      <c r="S8376">
        <v>4784667</v>
      </c>
      <c r="T8376" t="s">
        <v>829</v>
      </c>
      <c r="U8376">
        <v>4784667</v>
      </c>
      <c r="V8376">
        <v>380</v>
      </c>
    </row>
    <row r="8377" spans="1:22" x14ac:dyDescent="0.3">
      <c r="A8377">
        <v>202122</v>
      </c>
      <c r="B8377" t="s">
        <v>820</v>
      </c>
      <c r="C8377" t="s">
        <v>821</v>
      </c>
      <c r="D8377" t="s">
        <v>822</v>
      </c>
      <c r="E8377" t="s">
        <v>823</v>
      </c>
      <c r="F8377" t="s">
        <v>926</v>
      </c>
      <c r="G8377" t="s">
        <v>927</v>
      </c>
      <c r="H8377" t="s">
        <v>1046</v>
      </c>
      <c r="I8377">
        <v>892</v>
      </c>
      <c r="J8377" t="s">
        <v>1047</v>
      </c>
      <c r="K8377" t="s">
        <v>828</v>
      </c>
      <c r="L8377" t="s">
        <v>235</v>
      </c>
      <c r="M8377" t="s">
        <v>829</v>
      </c>
      <c r="N8377">
        <v>0</v>
      </c>
      <c r="O8377">
        <v>0</v>
      </c>
      <c r="P8377" t="s">
        <v>829</v>
      </c>
      <c r="Q8377" t="s">
        <v>829</v>
      </c>
      <c r="R8377" t="s">
        <v>829</v>
      </c>
      <c r="S8377">
        <v>0</v>
      </c>
      <c r="T8377">
        <v>0</v>
      </c>
      <c r="U8377">
        <v>0</v>
      </c>
      <c r="V8377">
        <v>0</v>
      </c>
    </row>
    <row r="8378" spans="1:22" x14ac:dyDescent="0.3">
      <c r="A8378">
        <v>202223</v>
      </c>
      <c r="B8378" t="s">
        <v>820</v>
      </c>
      <c r="C8378" t="s">
        <v>821</v>
      </c>
      <c r="D8378" t="s">
        <v>822</v>
      </c>
      <c r="E8378" t="s">
        <v>823</v>
      </c>
      <c r="F8378" t="s">
        <v>926</v>
      </c>
      <c r="G8378" t="s">
        <v>927</v>
      </c>
      <c r="H8378" t="s">
        <v>1046</v>
      </c>
      <c r="I8378">
        <v>892</v>
      </c>
      <c r="J8378" t="s">
        <v>1047</v>
      </c>
      <c r="K8378" t="s">
        <v>828</v>
      </c>
      <c r="L8378" t="s">
        <v>235</v>
      </c>
      <c r="M8378" t="s">
        <v>829</v>
      </c>
      <c r="N8378">
        <v>0</v>
      </c>
      <c r="O8378">
        <v>0</v>
      </c>
      <c r="P8378" t="s">
        <v>829</v>
      </c>
      <c r="Q8378" t="s">
        <v>829</v>
      </c>
      <c r="R8378" t="s">
        <v>829</v>
      </c>
      <c r="S8378">
        <v>0</v>
      </c>
      <c r="T8378">
        <v>0</v>
      </c>
      <c r="U8378">
        <v>0</v>
      </c>
      <c r="V8378">
        <v>0</v>
      </c>
    </row>
    <row r="8379" spans="1:22" x14ac:dyDescent="0.3">
      <c r="A8379">
        <v>202324</v>
      </c>
      <c r="B8379" t="s">
        <v>820</v>
      </c>
      <c r="C8379" t="s">
        <v>821</v>
      </c>
      <c r="D8379" t="s">
        <v>822</v>
      </c>
      <c r="E8379" t="s">
        <v>823</v>
      </c>
      <c r="F8379" t="s">
        <v>926</v>
      </c>
      <c r="G8379" t="s">
        <v>927</v>
      </c>
      <c r="H8379" t="s">
        <v>1046</v>
      </c>
      <c r="I8379">
        <v>892</v>
      </c>
      <c r="J8379" t="s">
        <v>1047</v>
      </c>
      <c r="K8379" t="s">
        <v>828</v>
      </c>
      <c r="L8379" t="s">
        <v>235</v>
      </c>
      <c r="M8379" t="s">
        <v>829</v>
      </c>
      <c r="N8379">
        <v>0</v>
      </c>
      <c r="O8379">
        <v>0</v>
      </c>
      <c r="P8379" t="s">
        <v>829</v>
      </c>
      <c r="Q8379" t="s">
        <v>829</v>
      </c>
      <c r="R8379" t="s">
        <v>829</v>
      </c>
      <c r="S8379">
        <v>0</v>
      </c>
      <c r="T8379">
        <v>0</v>
      </c>
      <c r="U8379">
        <v>0</v>
      </c>
      <c r="V8379">
        <v>0</v>
      </c>
    </row>
    <row r="8380" spans="1:22" x14ac:dyDescent="0.3">
      <c r="A8380">
        <v>202122</v>
      </c>
      <c r="B8380" t="s">
        <v>820</v>
      </c>
      <c r="C8380" t="s">
        <v>821</v>
      </c>
      <c r="D8380" t="s">
        <v>822</v>
      </c>
      <c r="E8380" t="s">
        <v>823</v>
      </c>
      <c r="F8380" t="s">
        <v>926</v>
      </c>
      <c r="G8380" t="s">
        <v>927</v>
      </c>
      <c r="H8380" t="s">
        <v>1046</v>
      </c>
      <c r="I8380">
        <v>892</v>
      </c>
      <c r="J8380" t="s">
        <v>1047</v>
      </c>
      <c r="K8380" t="s">
        <v>828</v>
      </c>
      <c r="L8380" t="s">
        <v>534</v>
      </c>
      <c r="M8380">
        <v>0</v>
      </c>
      <c r="N8380">
        <v>1819259</v>
      </c>
      <c r="O8380">
        <v>99851</v>
      </c>
      <c r="P8380">
        <v>3157301</v>
      </c>
      <c r="Q8380">
        <v>0</v>
      </c>
      <c r="R8380" t="s">
        <v>829</v>
      </c>
      <c r="S8380">
        <v>5076411</v>
      </c>
      <c r="T8380">
        <v>0</v>
      </c>
      <c r="U8380">
        <v>5076411</v>
      </c>
      <c r="V8380">
        <v>58</v>
      </c>
    </row>
    <row r="8381" spans="1:22" x14ac:dyDescent="0.3">
      <c r="A8381">
        <v>202223</v>
      </c>
      <c r="B8381" t="s">
        <v>820</v>
      </c>
      <c r="C8381" t="s">
        <v>821</v>
      </c>
      <c r="D8381" t="s">
        <v>822</v>
      </c>
      <c r="E8381" t="s">
        <v>823</v>
      </c>
      <c r="F8381" t="s">
        <v>926</v>
      </c>
      <c r="G8381" t="s">
        <v>927</v>
      </c>
      <c r="H8381" t="s">
        <v>1046</v>
      </c>
      <c r="I8381">
        <v>892</v>
      </c>
      <c r="J8381" t="s">
        <v>1047</v>
      </c>
      <c r="K8381" t="s">
        <v>828</v>
      </c>
      <c r="L8381" t="s">
        <v>534</v>
      </c>
      <c r="M8381">
        <v>0</v>
      </c>
      <c r="N8381">
        <v>6195577</v>
      </c>
      <c r="O8381">
        <v>54196</v>
      </c>
      <c r="P8381">
        <v>64623</v>
      </c>
      <c r="Q8381">
        <v>0</v>
      </c>
      <c r="R8381" t="s">
        <v>829</v>
      </c>
      <c r="S8381">
        <v>6314396</v>
      </c>
      <c r="T8381">
        <v>0</v>
      </c>
      <c r="U8381">
        <v>6314396</v>
      </c>
      <c r="V8381">
        <v>72</v>
      </c>
    </row>
    <row r="8382" spans="1:22" x14ac:dyDescent="0.3">
      <c r="A8382">
        <v>202324</v>
      </c>
      <c r="B8382" t="s">
        <v>820</v>
      </c>
      <c r="C8382" t="s">
        <v>821</v>
      </c>
      <c r="D8382" t="s">
        <v>822</v>
      </c>
      <c r="E8382" t="s">
        <v>823</v>
      </c>
      <c r="F8382" t="s">
        <v>926</v>
      </c>
      <c r="G8382" t="s">
        <v>927</v>
      </c>
      <c r="H8382" t="s">
        <v>1046</v>
      </c>
      <c r="I8382">
        <v>892</v>
      </c>
      <c r="J8382" t="s">
        <v>1047</v>
      </c>
      <c r="K8382" t="s">
        <v>828</v>
      </c>
      <c r="L8382" t="s">
        <v>534</v>
      </c>
      <c r="M8382">
        <v>94727</v>
      </c>
      <c r="N8382">
        <v>2676247</v>
      </c>
      <c r="O8382">
        <v>155967</v>
      </c>
      <c r="P8382">
        <v>3056920</v>
      </c>
      <c r="Q8382">
        <v>0</v>
      </c>
      <c r="R8382" t="s">
        <v>829</v>
      </c>
      <c r="S8382">
        <v>5983860</v>
      </c>
      <c r="T8382">
        <v>0</v>
      </c>
      <c r="U8382">
        <v>5983860</v>
      </c>
      <c r="V8382">
        <v>71</v>
      </c>
    </row>
    <row r="8383" spans="1:22" x14ac:dyDescent="0.3">
      <c r="A8383">
        <v>202122</v>
      </c>
      <c r="B8383" t="s">
        <v>820</v>
      </c>
      <c r="C8383" t="s">
        <v>821</v>
      </c>
      <c r="D8383" t="s">
        <v>822</v>
      </c>
      <c r="E8383" t="s">
        <v>823</v>
      </c>
      <c r="F8383" t="s">
        <v>926</v>
      </c>
      <c r="G8383" t="s">
        <v>927</v>
      </c>
      <c r="H8383" t="s">
        <v>1046</v>
      </c>
      <c r="I8383">
        <v>892</v>
      </c>
      <c r="J8383" t="s">
        <v>1047</v>
      </c>
      <c r="K8383" t="s">
        <v>828</v>
      </c>
      <c r="L8383" t="s">
        <v>603</v>
      </c>
      <c r="M8383" t="s">
        <v>829</v>
      </c>
      <c r="N8383" t="s">
        <v>829</v>
      </c>
      <c r="O8383" t="s">
        <v>829</v>
      </c>
      <c r="P8383">
        <v>900522</v>
      </c>
      <c r="Q8383">
        <v>0</v>
      </c>
      <c r="R8383">
        <v>0</v>
      </c>
      <c r="S8383">
        <v>900522</v>
      </c>
      <c r="T8383">
        <v>0</v>
      </c>
      <c r="U8383">
        <v>900522</v>
      </c>
      <c r="V8383">
        <v>10</v>
      </c>
    </row>
    <row r="8384" spans="1:22" x14ac:dyDescent="0.3">
      <c r="A8384">
        <v>202223</v>
      </c>
      <c r="B8384" t="s">
        <v>820</v>
      </c>
      <c r="C8384" t="s">
        <v>821</v>
      </c>
      <c r="D8384" t="s">
        <v>822</v>
      </c>
      <c r="E8384" t="s">
        <v>823</v>
      </c>
      <c r="F8384" t="s">
        <v>926</v>
      </c>
      <c r="G8384" t="s">
        <v>927</v>
      </c>
      <c r="H8384" t="s">
        <v>1046</v>
      </c>
      <c r="I8384">
        <v>892</v>
      </c>
      <c r="J8384" t="s">
        <v>1047</v>
      </c>
      <c r="K8384" t="s">
        <v>828</v>
      </c>
      <c r="L8384" t="s">
        <v>603</v>
      </c>
      <c r="M8384" t="s">
        <v>829</v>
      </c>
      <c r="N8384" t="s">
        <v>829</v>
      </c>
      <c r="O8384" t="s">
        <v>829</v>
      </c>
      <c r="P8384">
        <v>965609</v>
      </c>
      <c r="Q8384">
        <v>0</v>
      </c>
      <c r="R8384">
        <v>0</v>
      </c>
      <c r="S8384">
        <v>965609</v>
      </c>
      <c r="T8384">
        <v>0</v>
      </c>
      <c r="U8384">
        <v>965609</v>
      </c>
      <c r="V8384">
        <v>11</v>
      </c>
    </row>
    <row r="8385" spans="1:22" x14ac:dyDescent="0.3">
      <c r="A8385">
        <v>202324</v>
      </c>
      <c r="B8385" t="s">
        <v>820</v>
      </c>
      <c r="C8385" t="s">
        <v>821</v>
      </c>
      <c r="D8385" t="s">
        <v>822</v>
      </c>
      <c r="E8385" t="s">
        <v>823</v>
      </c>
      <c r="F8385" t="s">
        <v>926</v>
      </c>
      <c r="G8385" t="s">
        <v>927</v>
      </c>
      <c r="H8385" t="s">
        <v>1046</v>
      </c>
      <c r="I8385">
        <v>892</v>
      </c>
      <c r="J8385" t="s">
        <v>1047</v>
      </c>
      <c r="K8385" t="s">
        <v>828</v>
      </c>
      <c r="L8385" t="s">
        <v>603</v>
      </c>
      <c r="M8385" t="s">
        <v>829</v>
      </c>
      <c r="N8385" t="s">
        <v>829</v>
      </c>
      <c r="O8385" t="s">
        <v>829</v>
      </c>
      <c r="P8385">
        <v>1097227</v>
      </c>
      <c r="Q8385">
        <v>0</v>
      </c>
      <c r="R8385">
        <v>0</v>
      </c>
      <c r="S8385">
        <v>1097227</v>
      </c>
      <c r="T8385">
        <v>0</v>
      </c>
      <c r="U8385">
        <v>1097227</v>
      </c>
      <c r="V8385">
        <v>13</v>
      </c>
    </row>
    <row r="8386" spans="1:22" x14ac:dyDescent="0.3">
      <c r="A8386">
        <v>202122</v>
      </c>
      <c r="B8386" t="s">
        <v>820</v>
      </c>
      <c r="C8386" t="s">
        <v>821</v>
      </c>
      <c r="D8386" t="s">
        <v>822</v>
      </c>
      <c r="E8386" t="s">
        <v>823</v>
      </c>
      <c r="F8386" t="s">
        <v>926</v>
      </c>
      <c r="G8386" t="s">
        <v>927</v>
      </c>
      <c r="H8386" t="s">
        <v>1046</v>
      </c>
      <c r="I8386">
        <v>892</v>
      </c>
      <c r="J8386" t="s">
        <v>1047</v>
      </c>
      <c r="K8386" t="s">
        <v>828</v>
      </c>
      <c r="L8386" t="s">
        <v>606</v>
      </c>
      <c r="M8386">
        <v>0</v>
      </c>
      <c r="N8386">
        <v>0</v>
      </c>
      <c r="O8386">
        <v>0</v>
      </c>
      <c r="P8386">
        <v>0</v>
      </c>
      <c r="Q8386">
        <v>0</v>
      </c>
      <c r="R8386">
        <v>0</v>
      </c>
      <c r="S8386">
        <v>0</v>
      </c>
      <c r="T8386">
        <v>0</v>
      </c>
      <c r="U8386">
        <v>0</v>
      </c>
      <c r="V8386">
        <v>0</v>
      </c>
    </row>
    <row r="8387" spans="1:22" x14ac:dyDescent="0.3">
      <c r="A8387">
        <v>202223</v>
      </c>
      <c r="B8387" t="s">
        <v>820</v>
      </c>
      <c r="C8387" t="s">
        <v>821</v>
      </c>
      <c r="D8387" t="s">
        <v>822</v>
      </c>
      <c r="E8387" t="s">
        <v>823</v>
      </c>
      <c r="F8387" t="s">
        <v>926</v>
      </c>
      <c r="G8387" t="s">
        <v>927</v>
      </c>
      <c r="H8387" t="s">
        <v>1046</v>
      </c>
      <c r="I8387">
        <v>892</v>
      </c>
      <c r="J8387" t="s">
        <v>1047</v>
      </c>
      <c r="K8387" t="s">
        <v>828</v>
      </c>
      <c r="L8387" t="s">
        <v>606</v>
      </c>
      <c r="M8387">
        <v>0</v>
      </c>
      <c r="N8387">
        <v>0</v>
      </c>
      <c r="O8387">
        <v>0</v>
      </c>
      <c r="P8387">
        <v>0</v>
      </c>
      <c r="Q8387">
        <v>0</v>
      </c>
      <c r="R8387">
        <v>0</v>
      </c>
      <c r="S8387">
        <v>0</v>
      </c>
      <c r="T8387">
        <v>0</v>
      </c>
      <c r="U8387">
        <v>0</v>
      </c>
      <c r="V8387">
        <v>0</v>
      </c>
    </row>
    <row r="8388" spans="1:22" x14ac:dyDescent="0.3">
      <c r="A8388">
        <v>202324</v>
      </c>
      <c r="B8388" t="s">
        <v>820</v>
      </c>
      <c r="C8388" t="s">
        <v>821</v>
      </c>
      <c r="D8388" t="s">
        <v>822</v>
      </c>
      <c r="E8388" t="s">
        <v>823</v>
      </c>
      <c r="F8388" t="s">
        <v>926</v>
      </c>
      <c r="G8388" t="s">
        <v>927</v>
      </c>
      <c r="H8388" t="s">
        <v>1046</v>
      </c>
      <c r="I8388">
        <v>892</v>
      </c>
      <c r="J8388" t="s">
        <v>1047</v>
      </c>
      <c r="K8388" t="s">
        <v>828</v>
      </c>
      <c r="L8388" t="s">
        <v>606</v>
      </c>
      <c r="M8388">
        <v>0</v>
      </c>
      <c r="N8388">
        <v>0</v>
      </c>
      <c r="O8388">
        <v>0</v>
      </c>
      <c r="P8388">
        <v>0</v>
      </c>
      <c r="Q8388">
        <v>0</v>
      </c>
      <c r="R8388">
        <v>0</v>
      </c>
      <c r="S8388">
        <v>0</v>
      </c>
      <c r="T8388">
        <v>0</v>
      </c>
      <c r="U8388">
        <v>0</v>
      </c>
      <c r="V8388">
        <v>0</v>
      </c>
    </row>
    <row r="8389" spans="1:22" x14ac:dyDescent="0.3">
      <c r="A8389">
        <v>202122</v>
      </c>
      <c r="B8389" t="s">
        <v>820</v>
      </c>
      <c r="C8389" t="s">
        <v>821</v>
      </c>
      <c r="D8389" t="s">
        <v>822</v>
      </c>
      <c r="E8389" t="s">
        <v>823</v>
      </c>
      <c r="F8389" t="s">
        <v>926</v>
      </c>
      <c r="G8389" t="s">
        <v>927</v>
      </c>
      <c r="H8389" t="s">
        <v>1046</v>
      </c>
      <c r="I8389">
        <v>892</v>
      </c>
      <c r="J8389" t="s">
        <v>1047</v>
      </c>
      <c r="K8389" t="s">
        <v>828</v>
      </c>
      <c r="L8389" t="s">
        <v>609</v>
      </c>
      <c r="M8389" t="s">
        <v>829</v>
      </c>
      <c r="N8389" t="s">
        <v>829</v>
      </c>
      <c r="O8389" t="s">
        <v>829</v>
      </c>
      <c r="P8389" t="s">
        <v>829</v>
      </c>
      <c r="Q8389">
        <v>0</v>
      </c>
      <c r="R8389" t="s">
        <v>829</v>
      </c>
      <c r="S8389">
        <v>0</v>
      </c>
      <c r="T8389">
        <v>0</v>
      </c>
      <c r="U8389">
        <v>0</v>
      </c>
      <c r="V8389">
        <v>0</v>
      </c>
    </row>
    <row r="8390" spans="1:22" x14ac:dyDescent="0.3">
      <c r="A8390">
        <v>202223</v>
      </c>
      <c r="B8390" t="s">
        <v>820</v>
      </c>
      <c r="C8390" t="s">
        <v>821</v>
      </c>
      <c r="D8390" t="s">
        <v>822</v>
      </c>
      <c r="E8390" t="s">
        <v>823</v>
      </c>
      <c r="F8390" t="s">
        <v>926</v>
      </c>
      <c r="G8390" t="s">
        <v>927</v>
      </c>
      <c r="H8390" t="s">
        <v>1046</v>
      </c>
      <c r="I8390">
        <v>892</v>
      </c>
      <c r="J8390" t="s">
        <v>1047</v>
      </c>
      <c r="K8390" t="s">
        <v>828</v>
      </c>
      <c r="L8390" t="s">
        <v>609</v>
      </c>
      <c r="M8390" t="s">
        <v>829</v>
      </c>
      <c r="N8390" t="s">
        <v>829</v>
      </c>
      <c r="O8390" t="s">
        <v>829</v>
      </c>
      <c r="P8390" t="s">
        <v>829</v>
      </c>
      <c r="Q8390">
        <v>0</v>
      </c>
      <c r="R8390" t="s">
        <v>829</v>
      </c>
      <c r="S8390">
        <v>0</v>
      </c>
      <c r="T8390">
        <v>0</v>
      </c>
      <c r="U8390">
        <v>0</v>
      </c>
      <c r="V8390">
        <v>0</v>
      </c>
    </row>
    <row r="8391" spans="1:22" x14ac:dyDescent="0.3">
      <c r="A8391">
        <v>202122</v>
      </c>
      <c r="B8391" t="s">
        <v>820</v>
      </c>
      <c r="C8391" t="s">
        <v>821</v>
      </c>
      <c r="D8391" t="s">
        <v>822</v>
      </c>
      <c r="E8391" t="s">
        <v>823</v>
      </c>
      <c r="F8391" t="s">
        <v>926</v>
      </c>
      <c r="G8391" t="s">
        <v>927</v>
      </c>
      <c r="H8391" t="s">
        <v>1046</v>
      </c>
      <c r="I8391">
        <v>892</v>
      </c>
      <c r="J8391" t="s">
        <v>1047</v>
      </c>
      <c r="K8391" t="s">
        <v>828</v>
      </c>
      <c r="L8391" t="s">
        <v>830</v>
      </c>
      <c r="M8391">
        <v>0</v>
      </c>
      <c r="N8391">
        <v>0</v>
      </c>
      <c r="O8391">
        <v>0</v>
      </c>
      <c r="P8391">
        <v>0</v>
      </c>
      <c r="Q8391">
        <v>0</v>
      </c>
      <c r="R8391">
        <v>0</v>
      </c>
      <c r="S8391">
        <v>0</v>
      </c>
      <c r="T8391">
        <v>0</v>
      </c>
      <c r="U8391">
        <v>0</v>
      </c>
      <c r="V8391">
        <v>0</v>
      </c>
    </row>
    <row r="8392" spans="1:22" x14ac:dyDescent="0.3">
      <c r="A8392">
        <v>202223</v>
      </c>
      <c r="B8392" t="s">
        <v>820</v>
      </c>
      <c r="C8392" t="s">
        <v>821</v>
      </c>
      <c r="D8392" t="s">
        <v>822</v>
      </c>
      <c r="E8392" t="s">
        <v>823</v>
      </c>
      <c r="F8392" t="s">
        <v>926</v>
      </c>
      <c r="G8392" t="s">
        <v>927</v>
      </c>
      <c r="H8392" t="s">
        <v>1046</v>
      </c>
      <c r="I8392">
        <v>892</v>
      </c>
      <c r="J8392" t="s">
        <v>1047</v>
      </c>
      <c r="K8392" t="s">
        <v>828</v>
      </c>
      <c r="L8392" t="s">
        <v>830</v>
      </c>
      <c r="M8392">
        <v>0</v>
      </c>
      <c r="N8392">
        <v>0</v>
      </c>
      <c r="O8392">
        <v>0</v>
      </c>
      <c r="P8392">
        <v>48022</v>
      </c>
      <c r="Q8392">
        <v>0</v>
      </c>
      <c r="R8392">
        <v>0</v>
      </c>
      <c r="S8392">
        <v>48022</v>
      </c>
      <c r="T8392">
        <v>0</v>
      </c>
      <c r="U8392">
        <v>48022</v>
      </c>
      <c r="V8392">
        <v>1</v>
      </c>
    </row>
    <row r="8393" spans="1:22" x14ac:dyDescent="0.3">
      <c r="A8393">
        <v>202324</v>
      </c>
      <c r="B8393" t="s">
        <v>820</v>
      </c>
      <c r="C8393" t="s">
        <v>821</v>
      </c>
      <c r="D8393" t="s">
        <v>822</v>
      </c>
      <c r="E8393" t="s">
        <v>823</v>
      </c>
      <c r="F8393" t="s">
        <v>926</v>
      </c>
      <c r="G8393" t="s">
        <v>927</v>
      </c>
      <c r="H8393" t="s">
        <v>1046</v>
      </c>
      <c r="I8393">
        <v>892</v>
      </c>
      <c r="J8393" t="s">
        <v>1047</v>
      </c>
      <c r="K8393" t="s">
        <v>828</v>
      </c>
      <c r="L8393" t="s">
        <v>830</v>
      </c>
      <c r="M8393">
        <v>0</v>
      </c>
      <c r="N8393">
        <v>0</v>
      </c>
      <c r="O8393">
        <v>0</v>
      </c>
      <c r="P8393">
        <v>70188</v>
      </c>
      <c r="Q8393">
        <v>0</v>
      </c>
      <c r="R8393">
        <v>0</v>
      </c>
      <c r="S8393">
        <v>70188</v>
      </c>
      <c r="T8393">
        <v>0</v>
      </c>
      <c r="U8393">
        <v>70188</v>
      </c>
      <c r="V8393">
        <v>1</v>
      </c>
    </row>
    <row r="8394" spans="1:22" x14ac:dyDescent="0.3">
      <c r="A8394">
        <v>202122</v>
      </c>
      <c r="B8394" t="s">
        <v>820</v>
      </c>
      <c r="C8394" t="s">
        <v>821</v>
      </c>
      <c r="D8394" t="s">
        <v>822</v>
      </c>
      <c r="E8394" t="s">
        <v>823</v>
      </c>
      <c r="F8394" t="s">
        <v>926</v>
      </c>
      <c r="G8394" t="s">
        <v>927</v>
      </c>
      <c r="H8394" t="s">
        <v>1046</v>
      </c>
      <c r="I8394">
        <v>892</v>
      </c>
      <c r="J8394" t="s">
        <v>1047</v>
      </c>
      <c r="K8394" t="s">
        <v>828</v>
      </c>
      <c r="L8394" t="s">
        <v>537</v>
      </c>
      <c r="M8394">
        <v>74479</v>
      </c>
      <c r="N8394">
        <v>2951859</v>
      </c>
      <c r="O8394">
        <v>1189042</v>
      </c>
      <c r="P8394">
        <v>4411509</v>
      </c>
      <c r="Q8394">
        <v>3881594</v>
      </c>
      <c r="R8394">
        <v>1277613</v>
      </c>
      <c r="S8394">
        <v>13786096</v>
      </c>
      <c r="T8394">
        <v>0</v>
      </c>
      <c r="U8394">
        <v>13786096</v>
      </c>
      <c r="V8394">
        <v>157</v>
      </c>
    </row>
    <row r="8395" spans="1:22" x14ac:dyDescent="0.3">
      <c r="A8395">
        <v>202223</v>
      </c>
      <c r="B8395" t="s">
        <v>820</v>
      </c>
      <c r="C8395" t="s">
        <v>821</v>
      </c>
      <c r="D8395" t="s">
        <v>822</v>
      </c>
      <c r="E8395" t="s">
        <v>823</v>
      </c>
      <c r="F8395" t="s">
        <v>926</v>
      </c>
      <c r="G8395" t="s">
        <v>927</v>
      </c>
      <c r="H8395" t="s">
        <v>1046</v>
      </c>
      <c r="I8395">
        <v>892</v>
      </c>
      <c r="J8395" t="s">
        <v>1047</v>
      </c>
      <c r="K8395" t="s">
        <v>828</v>
      </c>
      <c r="L8395" t="s">
        <v>537</v>
      </c>
      <c r="M8395">
        <v>156233</v>
      </c>
      <c r="N8395">
        <v>3876148</v>
      </c>
      <c r="O8395">
        <v>1522379</v>
      </c>
      <c r="P8395">
        <v>4401359</v>
      </c>
      <c r="Q8395">
        <v>5244409</v>
      </c>
      <c r="R8395">
        <v>1148929</v>
      </c>
      <c r="S8395">
        <v>16349457</v>
      </c>
      <c r="T8395">
        <v>0</v>
      </c>
      <c r="U8395">
        <v>16349457</v>
      </c>
      <c r="V8395">
        <v>186</v>
      </c>
    </row>
    <row r="8396" spans="1:22" x14ac:dyDescent="0.3">
      <c r="A8396">
        <v>202324</v>
      </c>
      <c r="B8396" t="s">
        <v>820</v>
      </c>
      <c r="C8396" t="s">
        <v>821</v>
      </c>
      <c r="D8396" t="s">
        <v>822</v>
      </c>
      <c r="E8396" t="s">
        <v>823</v>
      </c>
      <c r="F8396" t="s">
        <v>926</v>
      </c>
      <c r="G8396" t="s">
        <v>927</v>
      </c>
      <c r="H8396" t="s">
        <v>1046</v>
      </c>
      <c r="I8396">
        <v>892</v>
      </c>
      <c r="J8396" t="s">
        <v>1047</v>
      </c>
      <c r="K8396" t="s">
        <v>828</v>
      </c>
      <c r="L8396" t="s">
        <v>537</v>
      </c>
      <c r="M8396">
        <v>114290</v>
      </c>
      <c r="N8396">
        <v>3979015</v>
      </c>
      <c r="O8396">
        <v>2596902</v>
      </c>
      <c r="P8396">
        <v>9097202</v>
      </c>
      <c r="Q8396">
        <v>5115324</v>
      </c>
      <c r="R8396">
        <v>2302156</v>
      </c>
      <c r="S8396">
        <v>23204890</v>
      </c>
      <c r="T8396">
        <v>0</v>
      </c>
      <c r="U8396">
        <v>23204890</v>
      </c>
      <c r="V8396">
        <v>277</v>
      </c>
    </row>
    <row r="8397" spans="1:22" x14ac:dyDescent="0.3">
      <c r="A8397">
        <v>202122</v>
      </c>
      <c r="B8397" t="s">
        <v>820</v>
      </c>
      <c r="C8397" t="s">
        <v>821</v>
      </c>
      <c r="D8397" t="s">
        <v>822</v>
      </c>
      <c r="E8397" t="s">
        <v>823</v>
      </c>
      <c r="F8397" t="s">
        <v>926</v>
      </c>
      <c r="G8397" t="s">
        <v>927</v>
      </c>
      <c r="H8397" t="s">
        <v>1046</v>
      </c>
      <c r="I8397">
        <v>892</v>
      </c>
      <c r="J8397" t="s">
        <v>1047</v>
      </c>
      <c r="K8397" t="s">
        <v>828</v>
      </c>
      <c r="L8397" t="s">
        <v>572</v>
      </c>
      <c r="M8397">
        <v>0</v>
      </c>
      <c r="N8397">
        <v>0</v>
      </c>
      <c r="O8397">
        <v>0</v>
      </c>
      <c r="P8397">
        <v>1548571</v>
      </c>
      <c r="Q8397">
        <v>0</v>
      </c>
      <c r="R8397">
        <v>0</v>
      </c>
      <c r="S8397">
        <v>1548571</v>
      </c>
      <c r="T8397">
        <v>0</v>
      </c>
      <c r="U8397">
        <v>1548571</v>
      </c>
      <c r="V8397">
        <v>18</v>
      </c>
    </row>
    <row r="8398" spans="1:22" x14ac:dyDescent="0.3">
      <c r="A8398">
        <v>202223</v>
      </c>
      <c r="B8398" t="s">
        <v>820</v>
      </c>
      <c r="C8398" t="s">
        <v>821</v>
      </c>
      <c r="D8398" t="s">
        <v>822</v>
      </c>
      <c r="E8398" t="s">
        <v>823</v>
      </c>
      <c r="F8398" t="s">
        <v>926</v>
      </c>
      <c r="G8398" t="s">
        <v>927</v>
      </c>
      <c r="H8398" t="s">
        <v>1046</v>
      </c>
      <c r="I8398">
        <v>892</v>
      </c>
      <c r="J8398" t="s">
        <v>1047</v>
      </c>
      <c r="K8398" t="s">
        <v>828</v>
      </c>
      <c r="L8398" t="s">
        <v>572</v>
      </c>
      <c r="M8398">
        <v>0</v>
      </c>
      <c r="N8398">
        <v>0</v>
      </c>
      <c r="O8398">
        <v>0</v>
      </c>
      <c r="P8398">
        <v>1923841</v>
      </c>
      <c r="Q8398">
        <v>0</v>
      </c>
      <c r="R8398">
        <v>0</v>
      </c>
      <c r="S8398">
        <v>1923841</v>
      </c>
      <c r="T8398">
        <v>0</v>
      </c>
      <c r="U8398">
        <v>1923841</v>
      </c>
      <c r="V8398">
        <v>22</v>
      </c>
    </row>
    <row r="8399" spans="1:22" x14ac:dyDescent="0.3">
      <c r="A8399">
        <v>202324</v>
      </c>
      <c r="B8399" t="s">
        <v>820</v>
      </c>
      <c r="C8399" t="s">
        <v>821</v>
      </c>
      <c r="D8399" t="s">
        <v>822</v>
      </c>
      <c r="E8399" t="s">
        <v>823</v>
      </c>
      <c r="F8399" t="s">
        <v>926</v>
      </c>
      <c r="G8399" t="s">
        <v>927</v>
      </c>
      <c r="H8399" t="s">
        <v>1046</v>
      </c>
      <c r="I8399">
        <v>892</v>
      </c>
      <c r="J8399" t="s">
        <v>1047</v>
      </c>
      <c r="K8399" t="s">
        <v>828</v>
      </c>
      <c r="L8399" t="s">
        <v>572</v>
      </c>
      <c r="M8399">
        <v>498332</v>
      </c>
      <c r="N8399">
        <v>0</v>
      </c>
      <c r="O8399">
        <v>107935</v>
      </c>
      <c r="P8399">
        <v>1941055</v>
      </c>
      <c r="Q8399">
        <v>0</v>
      </c>
      <c r="R8399">
        <v>0</v>
      </c>
      <c r="S8399">
        <v>2547322</v>
      </c>
      <c r="T8399">
        <v>0</v>
      </c>
      <c r="U8399">
        <v>2547322</v>
      </c>
      <c r="V8399">
        <v>30</v>
      </c>
    </row>
    <row r="8400" spans="1:22" x14ac:dyDescent="0.3">
      <c r="A8400">
        <v>202122</v>
      </c>
      <c r="B8400" t="s">
        <v>820</v>
      </c>
      <c r="C8400" t="s">
        <v>821</v>
      </c>
      <c r="D8400" t="s">
        <v>822</v>
      </c>
      <c r="E8400" t="s">
        <v>823</v>
      </c>
      <c r="F8400" t="s">
        <v>926</v>
      </c>
      <c r="G8400" t="s">
        <v>927</v>
      </c>
      <c r="H8400" t="s">
        <v>1046</v>
      </c>
      <c r="I8400">
        <v>892</v>
      </c>
      <c r="J8400" t="s">
        <v>1047</v>
      </c>
      <c r="K8400" t="s">
        <v>828</v>
      </c>
      <c r="L8400" t="s">
        <v>539</v>
      </c>
      <c r="M8400">
        <v>0</v>
      </c>
      <c r="N8400">
        <v>330000</v>
      </c>
      <c r="O8400">
        <v>670955</v>
      </c>
      <c r="P8400" t="s">
        <v>829</v>
      </c>
      <c r="Q8400" t="s">
        <v>829</v>
      </c>
      <c r="R8400" t="s">
        <v>829</v>
      </c>
      <c r="S8400">
        <v>1000955</v>
      </c>
      <c r="T8400">
        <v>0</v>
      </c>
      <c r="U8400">
        <v>1000955</v>
      </c>
      <c r="V8400">
        <v>11</v>
      </c>
    </row>
    <row r="8401" spans="1:22" x14ac:dyDescent="0.3">
      <c r="A8401">
        <v>202223</v>
      </c>
      <c r="B8401" t="s">
        <v>820</v>
      </c>
      <c r="C8401" t="s">
        <v>821</v>
      </c>
      <c r="D8401" t="s">
        <v>822</v>
      </c>
      <c r="E8401" t="s">
        <v>823</v>
      </c>
      <c r="F8401" t="s">
        <v>926</v>
      </c>
      <c r="G8401" t="s">
        <v>927</v>
      </c>
      <c r="H8401" t="s">
        <v>1046</v>
      </c>
      <c r="I8401">
        <v>892</v>
      </c>
      <c r="J8401" t="s">
        <v>1047</v>
      </c>
      <c r="K8401" t="s">
        <v>828</v>
      </c>
      <c r="L8401" t="s">
        <v>539</v>
      </c>
      <c r="M8401">
        <v>0</v>
      </c>
      <c r="N8401">
        <v>465030</v>
      </c>
      <c r="O8401">
        <v>793665</v>
      </c>
      <c r="P8401" t="s">
        <v>829</v>
      </c>
      <c r="Q8401" t="s">
        <v>829</v>
      </c>
      <c r="R8401" t="s">
        <v>829</v>
      </c>
      <c r="S8401">
        <v>1258695</v>
      </c>
      <c r="T8401">
        <v>0</v>
      </c>
      <c r="U8401">
        <v>1258695</v>
      </c>
      <c r="V8401">
        <v>14</v>
      </c>
    </row>
    <row r="8402" spans="1:22" x14ac:dyDescent="0.3">
      <c r="A8402">
        <v>202324</v>
      </c>
      <c r="B8402" t="s">
        <v>820</v>
      </c>
      <c r="C8402" t="s">
        <v>821</v>
      </c>
      <c r="D8402" t="s">
        <v>822</v>
      </c>
      <c r="E8402" t="s">
        <v>823</v>
      </c>
      <c r="F8402" t="s">
        <v>926</v>
      </c>
      <c r="G8402" t="s">
        <v>927</v>
      </c>
      <c r="H8402" t="s">
        <v>1046</v>
      </c>
      <c r="I8402">
        <v>892</v>
      </c>
      <c r="J8402" t="s">
        <v>1047</v>
      </c>
      <c r="K8402" t="s">
        <v>828</v>
      </c>
      <c r="L8402" t="s">
        <v>539</v>
      </c>
      <c r="M8402">
        <v>0</v>
      </c>
      <c r="N8402">
        <v>447460</v>
      </c>
      <c r="O8402">
        <v>206304</v>
      </c>
      <c r="P8402" t="s">
        <v>829</v>
      </c>
      <c r="Q8402" t="s">
        <v>829</v>
      </c>
      <c r="R8402" t="s">
        <v>829</v>
      </c>
      <c r="S8402">
        <v>653764</v>
      </c>
      <c r="T8402">
        <v>0</v>
      </c>
      <c r="U8402">
        <v>653764</v>
      </c>
      <c r="V8402">
        <v>8</v>
      </c>
    </row>
    <row r="8403" spans="1:22" x14ac:dyDescent="0.3">
      <c r="A8403">
        <v>202122</v>
      </c>
      <c r="B8403" t="s">
        <v>820</v>
      </c>
      <c r="C8403" t="s">
        <v>821</v>
      </c>
      <c r="D8403" t="s">
        <v>822</v>
      </c>
      <c r="E8403" t="s">
        <v>823</v>
      </c>
      <c r="F8403" t="s">
        <v>926</v>
      </c>
      <c r="G8403" t="s">
        <v>927</v>
      </c>
      <c r="H8403" t="s">
        <v>1046</v>
      </c>
      <c r="I8403">
        <v>892</v>
      </c>
      <c r="J8403" t="s">
        <v>1047</v>
      </c>
      <c r="K8403" t="s">
        <v>828</v>
      </c>
      <c r="L8403" t="s">
        <v>541</v>
      </c>
      <c r="M8403">
        <v>117228</v>
      </c>
      <c r="N8403">
        <v>1406364</v>
      </c>
      <c r="O8403">
        <v>831709</v>
      </c>
      <c r="P8403">
        <v>31861</v>
      </c>
      <c r="Q8403">
        <v>8785</v>
      </c>
      <c r="R8403">
        <v>84044</v>
      </c>
      <c r="S8403">
        <v>2479991</v>
      </c>
      <c r="T8403">
        <v>224507</v>
      </c>
      <c r="U8403">
        <v>2255484</v>
      </c>
      <c r="V8403">
        <v>26</v>
      </c>
    </row>
    <row r="8404" spans="1:22" x14ac:dyDescent="0.3">
      <c r="A8404">
        <v>202223</v>
      </c>
      <c r="B8404" t="s">
        <v>820</v>
      </c>
      <c r="C8404" t="s">
        <v>821</v>
      </c>
      <c r="D8404" t="s">
        <v>822</v>
      </c>
      <c r="E8404" t="s">
        <v>823</v>
      </c>
      <c r="F8404" t="s">
        <v>926</v>
      </c>
      <c r="G8404" t="s">
        <v>927</v>
      </c>
      <c r="H8404" t="s">
        <v>1046</v>
      </c>
      <c r="I8404">
        <v>892</v>
      </c>
      <c r="J8404" t="s">
        <v>1047</v>
      </c>
      <c r="K8404" t="s">
        <v>828</v>
      </c>
      <c r="L8404" t="s">
        <v>541</v>
      </c>
      <c r="M8404">
        <v>186299</v>
      </c>
      <c r="N8404">
        <v>1229883</v>
      </c>
      <c r="O8404">
        <v>871430</v>
      </c>
      <c r="P8404">
        <v>35210</v>
      </c>
      <c r="Q8404">
        <v>9840</v>
      </c>
      <c r="R8404">
        <v>80004</v>
      </c>
      <c r="S8404">
        <v>2412666</v>
      </c>
      <c r="T8404">
        <v>194901</v>
      </c>
      <c r="U8404">
        <v>2217765</v>
      </c>
      <c r="V8404">
        <v>25</v>
      </c>
    </row>
    <row r="8405" spans="1:22" x14ac:dyDescent="0.3">
      <c r="A8405">
        <v>202324</v>
      </c>
      <c r="B8405" t="s">
        <v>820</v>
      </c>
      <c r="C8405" t="s">
        <v>821</v>
      </c>
      <c r="D8405" t="s">
        <v>822</v>
      </c>
      <c r="E8405" t="s">
        <v>823</v>
      </c>
      <c r="F8405" t="s">
        <v>926</v>
      </c>
      <c r="G8405" t="s">
        <v>927</v>
      </c>
      <c r="H8405" t="s">
        <v>1046</v>
      </c>
      <c r="I8405">
        <v>892</v>
      </c>
      <c r="J8405" t="s">
        <v>1047</v>
      </c>
      <c r="K8405" t="s">
        <v>828</v>
      </c>
      <c r="L8405" t="s">
        <v>541</v>
      </c>
      <c r="M8405">
        <v>267194</v>
      </c>
      <c r="N8405">
        <v>1407391</v>
      </c>
      <c r="O8405">
        <v>945876</v>
      </c>
      <c r="P8405">
        <v>41409</v>
      </c>
      <c r="Q8405">
        <v>13591</v>
      </c>
      <c r="R8405">
        <v>93692</v>
      </c>
      <c r="S8405">
        <v>2769152</v>
      </c>
      <c r="T8405">
        <v>0</v>
      </c>
      <c r="U8405">
        <v>2769152</v>
      </c>
      <c r="V8405">
        <v>33</v>
      </c>
    </row>
    <row r="8406" spans="1:22" x14ac:dyDescent="0.3">
      <c r="A8406">
        <v>202122</v>
      </c>
      <c r="B8406" t="s">
        <v>820</v>
      </c>
      <c r="C8406" t="s">
        <v>821</v>
      </c>
      <c r="D8406" t="s">
        <v>822</v>
      </c>
      <c r="E8406" t="s">
        <v>823</v>
      </c>
      <c r="F8406" t="s">
        <v>926</v>
      </c>
      <c r="G8406" t="s">
        <v>927</v>
      </c>
      <c r="H8406" t="s">
        <v>1046</v>
      </c>
      <c r="I8406">
        <v>892</v>
      </c>
      <c r="J8406" t="s">
        <v>1047</v>
      </c>
      <c r="K8406" t="s">
        <v>828</v>
      </c>
      <c r="L8406" t="s">
        <v>831</v>
      </c>
      <c r="M8406" t="s">
        <v>829</v>
      </c>
      <c r="N8406" t="s">
        <v>829</v>
      </c>
      <c r="O8406" t="s">
        <v>829</v>
      </c>
      <c r="P8406">
        <v>0</v>
      </c>
      <c r="Q8406">
        <v>2123321</v>
      </c>
      <c r="R8406" t="s">
        <v>829</v>
      </c>
      <c r="S8406">
        <v>2123321</v>
      </c>
      <c r="T8406">
        <v>0</v>
      </c>
      <c r="U8406">
        <v>2123321</v>
      </c>
      <c r="V8406">
        <v>24</v>
      </c>
    </row>
    <row r="8407" spans="1:22" x14ac:dyDescent="0.3">
      <c r="A8407">
        <v>202223</v>
      </c>
      <c r="B8407" t="s">
        <v>820</v>
      </c>
      <c r="C8407" t="s">
        <v>821</v>
      </c>
      <c r="D8407" t="s">
        <v>822</v>
      </c>
      <c r="E8407" t="s">
        <v>823</v>
      </c>
      <c r="F8407" t="s">
        <v>926</v>
      </c>
      <c r="G8407" t="s">
        <v>927</v>
      </c>
      <c r="H8407" t="s">
        <v>1046</v>
      </c>
      <c r="I8407">
        <v>892</v>
      </c>
      <c r="J8407" t="s">
        <v>1047</v>
      </c>
      <c r="K8407" t="s">
        <v>828</v>
      </c>
      <c r="L8407" t="s">
        <v>831</v>
      </c>
      <c r="M8407" t="s">
        <v>829</v>
      </c>
      <c r="N8407" t="s">
        <v>829</v>
      </c>
      <c r="O8407" t="s">
        <v>829</v>
      </c>
      <c r="P8407">
        <v>0</v>
      </c>
      <c r="Q8407">
        <v>2342141</v>
      </c>
      <c r="R8407" t="s">
        <v>829</v>
      </c>
      <c r="S8407">
        <v>2342141</v>
      </c>
      <c r="T8407">
        <v>0</v>
      </c>
      <c r="U8407">
        <v>2342141</v>
      </c>
      <c r="V8407">
        <v>27</v>
      </c>
    </row>
    <row r="8408" spans="1:22" x14ac:dyDescent="0.3">
      <c r="A8408">
        <v>202324</v>
      </c>
      <c r="B8408" t="s">
        <v>820</v>
      </c>
      <c r="C8408" t="s">
        <v>821</v>
      </c>
      <c r="D8408" t="s">
        <v>822</v>
      </c>
      <c r="E8408" t="s">
        <v>823</v>
      </c>
      <c r="F8408" t="s">
        <v>926</v>
      </c>
      <c r="G8408" t="s">
        <v>927</v>
      </c>
      <c r="H8408" t="s">
        <v>1046</v>
      </c>
      <c r="I8408">
        <v>892</v>
      </c>
      <c r="J8408" t="s">
        <v>1047</v>
      </c>
      <c r="K8408" t="s">
        <v>828</v>
      </c>
      <c r="L8408" t="s">
        <v>831</v>
      </c>
      <c r="M8408" t="s">
        <v>829</v>
      </c>
      <c r="N8408" t="s">
        <v>829</v>
      </c>
      <c r="O8408" t="s">
        <v>829</v>
      </c>
      <c r="P8408">
        <v>0</v>
      </c>
      <c r="Q8408">
        <v>2243112</v>
      </c>
      <c r="R8408" t="s">
        <v>829</v>
      </c>
      <c r="S8408">
        <v>2243112</v>
      </c>
      <c r="T8408">
        <v>0</v>
      </c>
      <c r="U8408">
        <v>2243112</v>
      </c>
      <c r="V8408">
        <v>27</v>
      </c>
    </row>
    <row r="8409" spans="1:22" x14ac:dyDescent="0.3">
      <c r="A8409">
        <v>202122</v>
      </c>
      <c r="B8409" t="s">
        <v>820</v>
      </c>
      <c r="C8409" t="s">
        <v>821</v>
      </c>
      <c r="D8409" t="s">
        <v>822</v>
      </c>
      <c r="E8409" t="s">
        <v>823</v>
      </c>
      <c r="F8409" t="s">
        <v>926</v>
      </c>
      <c r="G8409" t="s">
        <v>927</v>
      </c>
      <c r="H8409" t="s">
        <v>1046</v>
      </c>
      <c r="I8409">
        <v>892</v>
      </c>
      <c r="J8409" t="s">
        <v>1047</v>
      </c>
      <c r="K8409" t="s">
        <v>828</v>
      </c>
      <c r="L8409" t="s">
        <v>832</v>
      </c>
      <c r="M8409">
        <v>0</v>
      </c>
      <c r="N8409">
        <v>580888</v>
      </c>
      <c r="O8409">
        <v>358939</v>
      </c>
      <c r="P8409">
        <v>0</v>
      </c>
      <c r="Q8409">
        <v>0</v>
      </c>
      <c r="R8409">
        <v>0</v>
      </c>
      <c r="S8409">
        <v>939827</v>
      </c>
      <c r="T8409">
        <v>0</v>
      </c>
      <c r="U8409">
        <v>939827</v>
      </c>
      <c r="V8409">
        <v>11</v>
      </c>
    </row>
    <row r="8410" spans="1:22" x14ac:dyDescent="0.3">
      <c r="A8410">
        <v>202223</v>
      </c>
      <c r="B8410" t="s">
        <v>820</v>
      </c>
      <c r="C8410" t="s">
        <v>821</v>
      </c>
      <c r="D8410" t="s">
        <v>822</v>
      </c>
      <c r="E8410" t="s">
        <v>823</v>
      </c>
      <c r="F8410" t="s">
        <v>926</v>
      </c>
      <c r="G8410" t="s">
        <v>927</v>
      </c>
      <c r="H8410" t="s">
        <v>1046</v>
      </c>
      <c r="I8410">
        <v>892</v>
      </c>
      <c r="J8410" t="s">
        <v>1047</v>
      </c>
      <c r="K8410" t="s">
        <v>828</v>
      </c>
      <c r="L8410" t="s">
        <v>832</v>
      </c>
      <c r="M8410">
        <v>0</v>
      </c>
      <c r="N8410">
        <v>903732</v>
      </c>
      <c r="O8410">
        <v>640337</v>
      </c>
      <c r="P8410">
        <v>0</v>
      </c>
      <c r="Q8410">
        <v>270151</v>
      </c>
      <c r="R8410">
        <v>0</v>
      </c>
      <c r="S8410">
        <v>1814220</v>
      </c>
      <c r="T8410">
        <v>0</v>
      </c>
      <c r="U8410">
        <v>1814220</v>
      </c>
      <c r="V8410">
        <v>21</v>
      </c>
    </row>
    <row r="8411" spans="1:22" x14ac:dyDescent="0.3">
      <c r="A8411">
        <v>202324</v>
      </c>
      <c r="B8411" t="s">
        <v>820</v>
      </c>
      <c r="C8411" t="s">
        <v>821</v>
      </c>
      <c r="D8411" t="s">
        <v>822</v>
      </c>
      <c r="E8411" t="s">
        <v>823</v>
      </c>
      <c r="F8411" t="s">
        <v>926</v>
      </c>
      <c r="G8411" t="s">
        <v>927</v>
      </c>
      <c r="H8411" t="s">
        <v>1046</v>
      </c>
      <c r="I8411">
        <v>892</v>
      </c>
      <c r="J8411" t="s">
        <v>1047</v>
      </c>
      <c r="K8411" t="s">
        <v>828</v>
      </c>
      <c r="L8411" t="s">
        <v>832</v>
      </c>
      <c r="M8411">
        <v>0</v>
      </c>
      <c r="N8411">
        <v>1104320</v>
      </c>
      <c r="O8411">
        <v>742188</v>
      </c>
      <c r="P8411">
        <v>0</v>
      </c>
      <c r="Q8411">
        <v>343273</v>
      </c>
      <c r="R8411">
        <v>0</v>
      </c>
      <c r="S8411">
        <v>2189782</v>
      </c>
      <c r="T8411">
        <v>0</v>
      </c>
      <c r="U8411">
        <v>2189782</v>
      </c>
      <c r="V8411">
        <v>26</v>
      </c>
    </row>
    <row r="8412" spans="1:22" x14ac:dyDescent="0.3">
      <c r="A8412">
        <v>202122</v>
      </c>
      <c r="B8412" t="s">
        <v>820</v>
      </c>
      <c r="C8412" t="s">
        <v>821</v>
      </c>
      <c r="D8412" t="s">
        <v>822</v>
      </c>
      <c r="E8412" t="s">
        <v>823</v>
      </c>
      <c r="F8412" t="s">
        <v>926</v>
      </c>
      <c r="G8412" t="s">
        <v>927</v>
      </c>
      <c r="H8412" t="s">
        <v>1046</v>
      </c>
      <c r="I8412">
        <v>892</v>
      </c>
      <c r="J8412" t="s">
        <v>1047</v>
      </c>
      <c r="K8412" t="s">
        <v>828</v>
      </c>
      <c r="L8412" t="s">
        <v>544</v>
      </c>
      <c r="M8412">
        <v>0</v>
      </c>
      <c r="N8412">
        <v>505679</v>
      </c>
      <c r="O8412">
        <v>1789461</v>
      </c>
      <c r="P8412">
        <v>171897</v>
      </c>
      <c r="Q8412">
        <v>0</v>
      </c>
      <c r="R8412">
        <v>0</v>
      </c>
      <c r="S8412">
        <v>2467037</v>
      </c>
      <c r="T8412">
        <v>0</v>
      </c>
      <c r="U8412">
        <v>2467037</v>
      </c>
      <c r="V8412">
        <v>28</v>
      </c>
    </row>
    <row r="8413" spans="1:22" x14ac:dyDescent="0.3">
      <c r="A8413">
        <v>202223</v>
      </c>
      <c r="B8413" t="s">
        <v>820</v>
      </c>
      <c r="C8413" t="s">
        <v>821</v>
      </c>
      <c r="D8413" t="s">
        <v>822</v>
      </c>
      <c r="E8413" t="s">
        <v>823</v>
      </c>
      <c r="F8413" t="s">
        <v>926</v>
      </c>
      <c r="G8413" t="s">
        <v>927</v>
      </c>
      <c r="H8413" t="s">
        <v>1046</v>
      </c>
      <c r="I8413">
        <v>892</v>
      </c>
      <c r="J8413" t="s">
        <v>1047</v>
      </c>
      <c r="K8413" t="s">
        <v>828</v>
      </c>
      <c r="L8413" t="s">
        <v>544</v>
      </c>
      <c r="M8413">
        <v>0</v>
      </c>
      <c r="N8413">
        <v>464969</v>
      </c>
      <c r="O8413">
        <v>1696757</v>
      </c>
      <c r="P8413">
        <v>240468</v>
      </c>
      <c r="Q8413">
        <v>0</v>
      </c>
      <c r="R8413">
        <v>0</v>
      </c>
      <c r="S8413">
        <v>2402194</v>
      </c>
      <c r="T8413">
        <v>0</v>
      </c>
      <c r="U8413">
        <v>2402194</v>
      </c>
      <c r="V8413">
        <v>27</v>
      </c>
    </row>
    <row r="8414" spans="1:22" x14ac:dyDescent="0.3">
      <c r="A8414">
        <v>202324</v>
      </c>
      <c r="B8414" t="s">
        <v>820</v>
      </c>
      <c r="C8414" t="s">
        <v>821</v>
      </c>
      <c r="D8414" t="s">
        <v>822</v>
      </c>
      <c r="E8414" t="s">
        <v>823</v>
      </c>
      <c r="F8414" t="s">
        <v>926</v>
      </c>
      <c r="G8414" t="s">
        <v>927</v>
      </c>
      <c r="H8414" t="s">
        <v>1046</v>
      </c>
      <c r="I8414">
        <v>892</v>
      </c>
      <c r="J8414" t="s">
        <v>1047</v>
      </c>
      <c r="K8414" t="s">
        <v>828</v>
      </c>
      <c r="L8414" t="s">
        <v>544</v>
      </c>
      <c r="M8414">
        <v>0</v>
      </c>
      <c r="N8414">
        <v>1117929</v>
      </c>
      <c r="O8414">
        <v>2318803</v>
      </c>
      <c r="P8414">
        <v>461631</v>
      </c>
      <c r="Q8414">
        <v>0</v>
      </c>
      <c r="R8414">
        <v>0</v>
      </c>
      <c r="S8414">
        <v>3898364</v>
      </c>
      <c r="T8414">
        <v>0</v>
      </c>
      <c r="U8414">
        <v>3898364</v>
      </c>
      <c r="V8414">
        <v>47</v>
      </c>
    </row>
    <row r="8415" spans="1:22" x14ac:dyDescent="0.3">
      <c r="A8415">
        <v>202122</v>
      </c>
      <c r="B8415" t="s">
        <v>820</v>
      </c>
      <c r="C8415" t="s">
        <v>821</v>
      </c>
      <c r="D8415" t="s">
        <v>822</v>
      </c>
      <c r="E8415" t="s">
        <v>823</v>
      </c>
      <c r="F8415" t="s">
        <v>926</v>
      </c>
      <c r="G8415" t="s">
        <v>927</v>
      </c>
      <c r="H8415" t="s">
        <v>1046</v>
      </c>
      <c r="I8415">
        <v>892</v>
      </c>
      <c r="J8415" t="s">
        <v>1047</v>
      </c>
      <c r="K8415" t="s">
        <v>828</v>
      </c>
      <c r="L8415" t="s">
        <v>600</v>
      </c>
      <c r="M8415" t="s">
        <v>829</v>
      </c>
      <c r="N8415" t="s">
        <v>829</v>
      </c>
      <c r="O8415" t="s">
        <v>829</v>
      </c>
      <c r="P8415">
        <v>0</v>
      </c>
      <c r="Q8415">
        <v>0</v>
      </c>
      <c r="R8415" t="s">
        <v>829</v>
      </c>
      <c r="S8415">
        <v>0</v>
      </c>
      <c r="T8415">
        <v>0</v>
      </c>
      <c r="U8415">
        <v>0</v>
      </c>
      <c r="V8415">
        <v>0</v>
      </c>
    </row>
    <row r="8416" spans="1:22" x14ac:dyDescent="0.3">
      <c r="A8416">
        <v>202223</v>
      </c>
      <c r="B8416" t="s">
        <v>820</v>
      </c>
      <c r="C8416" t="s">
        <v>821</v>
      </c>
      <c r="D8416" t="s">
        <v>822</v>
      </c>
      <c r="E8416" t="s">
        <v>823</v>
      </c>
      <c r="F8416" t="s">
        <v>926</v>
      </c>
      <c r="G8416" t="s">
        <v>927</v>
      </c>
      <c r="H8416" t="s">
        <v>1046</v>
      </c>
      <c r="I8416">
        <v>892</v>
      </c>
      <c r="J8416" t="s">
        <v>1047</v>
      </c>
      <c r="K8416" t="s">
        <v>828</v>
      </c>
      <c r="L8416" t="s">
        <v>600</v>
      </c>
      <c r="M8416" t="s">
        <v>829</v>
      </c>
      <c r="N8416" t="s">
        <v>829</v>
      </c>
      <c r="O8416" t="s">
        <v>829</v>
      </c>
      <c r="P8416">
        <v>0</v>
      </c>
      <c r="Q8416">
        <v>0</v>
      </c>
      <c r="R8416" t="s">
        <v>829</v>
      </c>
      <c r="S8416">
        <v>0</v>
      </c>
      <c r="T8416">
        <v>0</v>
      </c>
      <c r="U8416">
        <v>0</v>
      </c>
      <c r="V8416">
        <v>0</v>
      </c>
    </row>
    <row r="8417" spans="1:22" x14ac:dyDescent="0.3">
      <c r="A8417">
        <v>202324</v>
      </c>
      <c r="B8417" t="s">
        <v>820</v>
      </c>
      <c r="C8417" t="s">
        <v>821</v>
      </c>
      <c r="D8417" t="s">
        <v>822</v>
      </c>
      <c r="E8417" t="s">
        <v>823</v>
      </c>
      <c r="F8417" t="s">
        <v>926</v>
      </c>
      <c r="G8417" t="s">
        <v>927</v>
      </c>
      <c r="H8417" t="s">
        <v>1046</v>
      </c>
      <c r="I8417">
        <v>892</v>
      </c>
      <c r="J8417" t="s">
        <v>1047</v>
      </c>
      <c r="K8417" t="s">
        <v>828</v>
      </c>
      <c r="L8417" t="s">
        <v>600</v>
      </c>
      <c r="M8417" t="s">
        <v>829</v>
      </c>
      <c r="N8417" t="s">
        <v>829</v>
      </c>
      <c r="O8417" t="s">
        <v>829</v>
      </c>
      <c r="P8417">
        <v>0</v>
      </c>
      <c r="Q8417">
        <v>0</v>
      </c>
      <c r="R8417" t="s">
        <v>829</v>
      </c>
      <c r="S8417">
        <v>0</v>
      </c>
      <c r="T8417">
        <v>0</v>
      </c>
      <c r="U8417">
        <v>0</v>
      </c>
      <c r="V8417">
        <v>0</v>
      </c>
    </row>
    <row r="8418" spans="1:22" x14ac:dyDescent="0.3">
      <c r="A8418">
        <v>202122</v>
      </c>
      <c r="B8418" t="s">
        <v>820</v>
      </c>
      <c r="C8418" t="s">
        <v>821</v>
      </c>
      <c r="D8418" t="s">
        <v>822</v>
      </c>
      <c r="E8418" t="s">
        <v>823</v>
      </c>
      <c r="F8418" t="s">
        <v>926</v>
      </c>
      <c r="G8418" t="s">
        <v>927</v>
      </c>
      <c r="H8418" t="s">
        <v>1046</v>
      </c>
      <c r="I8418">
        <v>892</v>
      </c>
      <c r="J8418" t="s">
        <v>1047</v>
      </c>
      <c r="K8418" t="s">
        <v>828</v>
      </c>
      <c r="L8418" t="s">
        <v>247</v>
      </c>
      <c r="M8418">
        <v>49386</v>
      </c>
      <c r="N8418">
        <v>577645</v>
      </c>
      <c r="O8418">
        <v>356936</v>
      </c>
      <c r="P8418">
        <v>11845</v>
      </c>
      <c r="Q8418">
        <v>4188</v>
      </c>
      <c r="R8418">
        <v>0</v>
      </c>
      <c r="S8418">
        <v>1000000</v>
      </c>
      <c r="T8418">
        <v>0</v>
      </c>
      <c r="U8418">
        <v>1000000</v>
      </c>
      <c r="V8418">
        <v>21</v>
      </c>
    </row>
    <row r="8419" spans="1:22" x14ac:dyDescent="0.3">
      <c r="A8419">
        <v>202223</v>
      </c>
      <c r="B8419" t="s">
        <v>820</v>
      </c>
      <c r="C8419" t="s">
        <v>821</v>
      </c>
      <c r="D8419" t="s">
        <v>822</v>
      </c>
      <c r="E8419" t="s">
        <v>823</v>
      </c>
      <c r="F8419" t="s">
        <v>926</v>
      </c>
      <c r="G8419" t="s">
        <v>927</v>
      </c>
      <c r="H8419" t="s">
        <v>1046</v>
      </c>
      <c r="I8419">
        <v>892</v>
      </c>
      <c r="J8419" t="s">
        <v>1047</v>
      </c>
      <c r="K8419" t="s">
        <v>828</v>
      </c>
      <c r="L8419" t="s">
        <v>247</v>
      </c>
      <c r="M8419">
        <v>79866</v>
      </c>
      <c r="N8419">
        <v>527245</v>
      </c>
      <c r="O8419">
        <v>373577</v>
      </c>
      <c r="P8419">
        <v>15094</v>
      </c>
      <c r="Q8419">
        <v>4218</v>
      </c>
      <c r="R8419">
        <v>0</v>
      </c>
      <c r="S8419">
        <v>1000000</v>
      </c>
      <c r="T8419">
        <v>0</v>
      </c>
      <c r="U8419">
        <v>1000000</v>
      </c>
      <c r="V8419">
        <v>20</v>
      </c>
    </row>
    <row r="8420" spans="1:22" x14ac:dyDescent="0.3">
      <c r="A8420">
        <v>202324</v>
      </c>
      <c r="B8420" t="s">
        <v>820</v>
      </c>
      <c r="C8420" t="s">
        <v>821</v>
      </c>
      <c r="D8420" t="s">
        <v>822</v>
      </c>
      <c r="E8420" t="s">
        <v>823</v>
      </c>
      <c r="F8420" t="s">
        <v>926</v>
      </c>
      <c r="G8420" t="s">
        <v>927</v>
      </c>
      <c r="H8420" t="s">
        <v>1046</v>
      </c>
      <c r="I8420">
        <v>892</v>
      </c>
      <c r="J8420" t="s">
        <v>1047</v>
      </c>
      <c r="K8420" t="s">
        <v>828</v>
      </c>
      <c r="L8420" t="s">
        <v>247</v>
      </c>
      <c r="M8420">
        <v>99868</v>
      </c>
      <c r="N8420">
        <v>526037</v>
      </c>
      <c r="O8420">
        <v>353538</v>
      </c>
      <c r="P8420">
        <v>15477</v>
      </c>
      <c r="Q8420">
        <v>5080</v>
      </c>
      <c r="R8420">
        <v>0</v>
      </c>
      <c r="S8420">
        <v>1000000</v>
      </c>
      <c r="T8420">
        <v>0</v>
      </c>
      <c r="U8420">
        <v>1000000</v>
      </c>
      <c r="V8420">
        <v>20</v>
      </c>
    </row>
    <row r="8421" spans="1:22" x14ac:dyDescent="0.3">
      <c r="A8421">
        <v>202122</v>
      </c>
      <c r="B8421" t="s">
        <v>820</v>
      </c>
      <c r="C8421" t="s">
        <v>821</v>
      </c>
      <c r="D8421" t="s">
        <v>822</v>
      </c>
      <c r="E8421" t="s">
        <v>823</v>
      </c>
      <c r="F8421" t="s">
        <v>926</v>
      </c>
      <c r="G8421" t="s">
        <v>927</v>
      </c>
      <c r="H8421" t="s">
        <v>1046</v>
      </c>
      <c r="I8421">
        <v>892</v>
      </c>
      <c r="J8421" t="s">
        <v>1047</v>
      </c>
      <c r="K8421" t="s">
        <v>828</v>
      </c>
      <c r="L8421" t="s">
        <v>833</v>
      </c>
      <c r="M8421">
        <v>20976477</v>
      </c>
      <c r="N8421">
        <v>65730974</v>
      </c>
      <c r="O8421">
        <v>7294554</v>
      </c>
      <c r="P8421">
        <v>13222287</v>
      </c>
      <c r="Q8421">
        <v>6041235</v>
      </c>
      <c r="R8421">
        <v>1361657</v>
      </c>
      <c r="S8421">
        <v>115281284</v>
      </c>
      <c r="T8421">
        <v>241134</v>
      </c>
      <c r="U8421">
        <v>115040150</v>
      </c>
      <c r="V8421" t="s">
        <v>834</v>
      </c>
    </row>
    <row r="8422" spans="1:22" x14ac:dyDescent="0.3">
      <c r="A8422">
        <v>202223</v>
      </c>
      <c r="B8422" t="s">
        <v>820</v>
      </c>
      <c r="C8422" t="s">
        <v>821</v>
      </c>
      <c r="D8422" t="s">
        <v>822</v>
      </c>
      <c r="E8422" t="s">
        <v>823</v>
      </c>
      <c r="F8422" t="s">
        <v>926</v>
      </c>
      <c r="G8422" t="s">
        <v>927</v>
      </c>
      <c r="H8422" t="s">
        <v>1046</v>
      </c>
      <c r="I8422">
        <v>892</v>
      </c>
      <c r="J8422" t="s">
        <v>1047</v>
      </c>
      <c r="K8422" t="s">
        <v>828</v>
      </c>
      <c r="L8422" t="s">
        <v>833</v>
      </c>
      <c r="M8422">
        <v>22278140</v>
      </c>
      <c r="N8422">
        <v>72189598</v>
      </c>
      <c r="O8422">
        <v>7833439</v>
      </c>
      <c r="P8422">
        <v>10661126</v>
      </c>
      <c r="Q8422">
        <v>7899964</v>
      </c>
      <c r="R8422">
        <v>1228933</v>
      </c>
      <c r="S8422">
        <v>122872359</v>
      </c>
      <c r="T8422">
        <v>515828</v>
      </c>
      <c r="U8422">
        <v>122356531</v>
      </c>
      <c r="V8422" t="s">
        <v>834</v>
      </c>
    </row>
    <row r="8423" spans="1:22" x14ac:dyDescent="0.3">
      <c r="A8423">
        <v>202324</v>
      </c>
      <c r="B8423" t="s">
        <v>820</v>
      </c>
      <c r="C8423" t="s">
        <v>821</v>
      </c>
      <c r="D8423" t="s">
        <v>822</v>
      </c>
      <c r="E8423" t="s">
        <v>823</v>
      </c>
      <c r="F8423" t="s">
        <v>926</v>
      </c>
      <c r="G8423" t="s">
        <v>927</v>
      </c>
      <c r="H8423" t="s">
        <v>1046</v>
      </c>
      <c r="I8423">
        <v>892</v>
      </c>
      <c r="J8423" t="s">
        <v>1047</v>
      </c>
      <c r="K8423" t="s">
        <v>828</v>
      </c>
      <c r="L8423" t="s">
        <v>833</v>
      </c>
      <c r="M8423">
        <v>23236830</v>
      </c>
      <c r="N8423">
        <v>71392518</v>
      </c>
      <c r="O8423">
        <v>8764559</v>
      </c>
      <c r="P8423">
        <v>18697741</v>
      </c>
      <c r="Q8423">
        <v>9298134</v>
      </c>
      <c r="R8423">
        <v>2407693</v>
      </c>
      <c r="S8423">
        <v>134995733</v>
      </c>
      <c r="T8423">
        <v>0</v>
      </c>
      <c r="U8423">
        <v>134995733</v>
      </c>
      <c r="V8423" t="s">
        <v>834</v>
      </c>
    </row>
    <row r="8424" spans="1:22" x14ac:dyDescent="0.3">
      <c r="A8424">
        <v>202122</v>
      </c>
      <c r="B8424" t="s">
        <v>820</v>
      </c>
      <c r="C8424" t="s">
        <v>821</v>
      </c>
      <c r="D8424" t="s">
        <v>822</v>
      </c>
      <c r="E8424" t="s">
        <v>823</v>
      </c>
      <c r="F8424" t="s">
        <v>926</v>
      </c>
      <c r="G8424" t="s">
        <v>927</v>
      </c>
      <c r="H8424" t="s">
        <v>1046</v>
      </c>
      <c r="I8424">
        <v>892</v>
      </c>
      <c r="J8424" t="s">
        <v>1047</v>
      </c>
      <c r="K8424" t="s">
        <v>835</v>
      </c>
      <c r="L8424" t="s">
        <v>836</v>
      </c>
      <c r="M8424" t="s">
        <v>829</v>
      </c>
      <c r="N8424" t="s">
        <v>829</v>
      </c>
      <c r="O8424" t="s">
        <v>829</v>
      </c>
      <c r="P8424" t="s">
        <v>829</v>
      </c>
      <c r="Q8424" t="s">
        <v>829</v>
      </c>
      <c r="R8424" t="s">
        <v>829</v>
      </c>
      <c r="S8424">
        <v>120649648</v>
      </c>
      <c r="T8424" t="s">
        <v>829</v>
      </c>
      <c r="U8424" t="s">
        <v>829</v>
      </c>
      <c r="V8424" t="s">
        <v>834</v>
      </c>
    </row>
    <row r="8425" spans="1:22" x14ac:dyDescent="0.3">
      <c r="A8425">
        <v>202223</v>
      </c>
      <c r="B8425" t="s">
        <v>820</v>
      </c>
      <c r="C8425" t="s">
        <v>821</v>
      </c>
      <c r="D8425" t="s">
        <v>822</v>
      </c>
      <c r="E8425" t="s">
        <v>823</v>
      </c>
      <c r="F8425" t="s">
        <v>926</v>
      </c>
      <c r="G8425" t="s">
        <v>927</v>
      </c>
      <c r="H8425" t="s">
        <v>1046</v>
      </c>
      <c r="I8425">
        <v>892</v>
      </c>
      <c r="J8425" t="s">
        <v>1047</v>
      </c>
      <c r="K8425" t="s">
        <v>835</v>
      </c>
      <c r="L8425" t="s">
        <v>836</v>
      </c>
      <c r="M8425" t="s">
        <v>829</v>
      </c>
      <c r="N8425" t="s">
        <v>829</v>
      </c>
      <c r="O8425" t="s">
        <v>829</v>
      </c>
      <c r="P8425" t="s">
        <v>829</v>
      </c>
      <c r="Q8425" t="s">
        <v>829</v>
      </c>
      <c r="R8425" t="s">
        <v>829</v>
      </c>
      <c r="S8425">
        <v>129549586</v>
      </c>
      <c r="T8425" t="s">
        <v>829</v>
      </c>
      <c r="U8425" t="s">
        <v>829</v>
      </c>
      <c r="V8425" t="s">
        <v>834</v>
      </c>
    </row>
    <row r="8426" spans="1:22" x14ac:dyDescent="0.3">
      <c r="A8426">
        <v>202324</v>
      </c>
      <c r="B8426" t="s">
        <v>820</v>
      </c>
      <c r="C8426" t="s">
        <v>821</v>
      </c>
      <c r="D8426" t="s">
        <v>822</v>
      </c>
      <c r="E8426" t="s">
        <v>823</v>
      </c>
      <c r="F8426" t="s">
        <v>926</v>
      </c>
      <c r="G8426" t="s">
        <v>927</v>
      </c>
      <c r="H8426" t="s">
        <v>1046</v>
      </c>
      <c r="I8426">
        <v>892</v>
      </c>
      <c r="J8426" t="s">
        <v>1047</v>
      </c>
      <c r="K8426" t="s">
        <v>835</v>
      </c>
      <c r="L8426" t="s">
        <v>836</v>
      </c>
      <c r="M8426" t="s">
        <v>829</v>
      </c>
      <c r="N8426" t="s">
        <v>829</v>
      </c>
      <c r="O8426" t="s">
        <v>829</v>
      </c>
      <c r="P8426" t="s">
        <v>829</v>
      </c>
      <c r="Q8426" t="s">
        <v>829</v>
      </c>
      <c r="R8426" t="s">
        <v>829</v>
      </c>
      <c r="S8426">
        <v>133547322</v>
      </c>
      <c r="T8426" t="s">
        <v>829</v>
      </c>
      <c r="U8426" t="s">
        <v>829</v>
      </c>
      <c r="V8426" t="s">
        <v>834</v>
      </c>
    </row>
    <row r="8427" spans="1:22" x14ac:dyDescent="0.3">
      <c r="A8427">
        <v>202122</v>
      </c>
      <c r="B8427" t="s">
        <v>820</v>
      </c>
      <c r="C8427" t="s">
        <v>821</v>
      </c>
      <c r="D8427" t="s">
        <v>822</v>
      </c>
      <c r="E8427" t="s">
        <v>823</v>
      </c>
      <c r="F8427" t="s">
        <v>926</v>
      </c>
      <c r="G8427" t="s">
        <v>927</v>
      </c>
      <c r="H8427" t="s">
        <v>1046</v>
      </c>
      <c r="I8427">
        <v>892</v>
      </c>
      <c r="J8427" t="s">
        <v>1047</v>
      </c>
      <c r="K8427" t="s">
        <v>835</v>
      </c>
      <c r="L8427" t="s">
        <v>837</v>
      </c>
      <c r="M8427" t="s">
        <v>829</v>
      </c>
      <c r="N8427" t="s">
        <v>829</v>
      </c>
      <c r="O8427" t="s">
        <v>829</v>
      </c>
      <c r="P8427" t="s">
        <v>829</v>
      </c>
      <c r="Q8427" t="s">
        <v>829</v>
      </c>
      <c r="R8427" t="s">
        <v>829</v>
      </c>
      <c r="S8427">
        <v>-642643</v>
      </c>
      <c r="T8427" t="s">
        <v>829</v>
      </c>
      <c r="U8427" t="s">
        <v>829</v>
      </c>
      <c r="V8427" t="s">
        <v>834</v>
      </c>
    </row>
    <row r="8428" spans="1:22" x14ac:dyDescent="0.3">
      <c r="A8428">
        <v>202223</v>
      </c>
      <c r="B8428" t="s">
        <v>820</v>
      </c>
      <c r="C8428" t="s">
        <v>821</v>
      </c>
      <c r="D8428" t="s">
        <v>822</v>
      </c>
      <c r="E8428" t="s">
        <v>823</v>
      </c>
      <c r="F8428" t="s">
        <v>926</v>
      </c>
      <c r="G8428" t="s">
        <v>927</v>
      </c>
      <c r="H8428" t="s">
        <v>1046</v>
      </c>
      <c r="I8428">
        <v>892</v>
      </c>
      <c r="J8428" t="s">
        <v>1047</v>
      </c>
      <c r="K8428" t="s">
        <v>835</v>
      </c>
      <c r="L8428" t="s">
        <v>837</v>
      </c>
      <c r="M8428" t="s">
        <v>829</v>
      </c>
      <c r="N8428" t="s">
        <v>829</v>
      </c>
      <c r="O8428" t="s">
        <v>829</v>
      </c>
      <c r="P8428" t="s">
        <v>829</v>
      </c>
      <c r="Q8428" t="s">
        <v>829</v>
      </c>
      <c r="R8428" t="s">
        <v>829</v>
      </c>
      <c r="S8428">
        <v>82650</v>
      </c>
      <c r="T8428" t="s">
        <v>829</v>
      </c>
      <c r="U8428" t="s">
        <v>829</v>
      </c>
      <c r="V8428">
        <v>0</v>
      </c>
    </row>
    <row r="8429" spans="1:22" x14ac:dyDescent="0.3">
      <c r="A8429">
        <v>202324</v>
      </c>
      <c r="B8429" t="s">
        <v>820</v>
      </c>
      <c r="C8429" t="s">
        <v>821</v>
      </c>
      <c r="D8429" t="s">
        <v>822</v>
      </c>
      <c r="E8429" t="s">
        <v>823</v>
      </c>
      <c r="F8429" t="s">
        <v>926</v>
      </c>
      <c r="G8429" t="s">
        <v>927</v>
      </c>
      <c r="H8429" t="s">
        <v>1046</v>
      </c>
      <c r="I8429">
        <v>892</v>
      </c>
      <c r="J8429" t="s">
        <v>1047</v>
      </c>
      <c r="K8429" t="s">
        <v>835</v>
      </c>
      <c r="L8429" t="s">
        <v>837</v>
      </c>
      <c r="M8429" t="s">
        <v>829</v>
      </c>
      <c r="N8429" t="s">
        <v>829</v>
      </c>
      <c r="O8429" t="s">
        <v>829</v>
      </c>
      <c r="P8429" t="s">
        <v>829</v>
      </c>
      <c r="Q8429" t="s">
        <v>829</v>
      </c>
      <c r="R8429" t="s">
        <v>829</v>
      </c>
      <c r="S8429">
        <v>0</v>
      </c>
      <c r="T8429" t="s">
        <v>829</v>
      </c>
      <c r="U8429" t="s">
        <v>829</v>
      </c>
      <c r="V8429">
        <v>0</v>
      </c>
    </row>
    <row r="8430" spans="1:22" x14ac:dyDescent="0.3">
      <c r="A8430">
        <v>202122</v>
      </c>
      <c r="B8430" t="s">
        <v>820</v>
      </c>
      <c r="C8430" t="s">
        <v>821</v>
      </c>
      <c r="D8430" t="s">
        <v>822</v>
      </c>
      <c r="E8430" t="s">
        <v>823</v>
      </c>
      <c r="F8430" t="s">
        <v>926</v>
      </c>
      <c r="G8430" t="s">
        <v>927</v>
      </c>
      <c r="H8430" t="s">
        <v>1046</v>
      </c>
      <c r="I8430">
        <v>892</v>
      </c>
      <c r="J8430" t="s">
        <v>1047</v>
      </c>
      <c r="K8430" t="s">
        <v>835</v>
      </c>
      <c r="L8430" t="s">
        <v>838</v>
      </c>
      <c r="M8430" t="s">
        <v>829</v>
      </c>
      <c r="N8430" t="s">
        <v>829</v>
      </c>
      <c r="O8430" t="s">
        <v>829</v>
      </c>
      <c r="P8430" t="s">
        <v>829</v>
      </c>
      <c r="Q8430" t="s">
        <v>829</v>
      </c>
      <c r="R8430" t="s">
        <v>829</v>
      </c>
      <c r="S8430">
        <v>9485382</v>
      </c>
      <c r="T8430" t="s">
        <v>829</v>
      </c>
      <c r="U8430" t="s">
        <v>829</v>
      </c>
      <c r="V8430" t="s">
        <v>834</v>
      </c>
    </row>
    <row r="8431" spans="1:22" x14ac:dyDescent="0.3">
      <c r="A8431">
        <v>202223</v>
      </c>
      <c r="B8431" t="s">
        <v>820</v>
      </c>
      <c r="C8431" t="s">
        <v>821</v>
      </c>
      <c r="D8431" t="s">
        <v>822</v>
      </c>
      <c r="E8431" t="s">
        <v>823</v>
      </c>
      <c r="F8431" t="s">
        <v>926</v>
      </c>
      <c r="G8431" t="s">
        <v>927</v>
      </c>
      <c r="H8431" t="s">
        <v>1046</v>
      </c>
      <c r="I8431">
        <v>892</v>
      </c>
      <c r="J8431" t="s">
        <v>1047</v>
      </c>
      <c r="K8431" t="s">
        <v>835</v>
      </c>
      <c r="L8431" t="s">
        <v>838</v>
      </c>
      <c r="M8431" t="s">
        <v>829</v>
      </c>
      <c r="N8431" t="s">
        <v>829</v>
      </c>
      <c r="O8431" t="s">
        <v>829</v>
      </c>
      <c r="P8431" t="s">
        <v>829</v>
      </c>
      <c r="Q8431" t="s">
        <v>829</v>
      </c>
      <c r="R8431" t="s">
        <v>829</v>
      </c>
      <c r="S8431">
        <v>14460268</v>
      </c>
      <c r="T8431" t="s">
        <v>829</v>
      </c>
      <c r="U8431" t="s">
        <v>829</v>
      </c>
      <c r="V8431" t="s">
        <v>834</v>
      </c>
    </row>
    <row r="8432" spans="1:22" x14ac:dyDescent="0.3">
      <c r="A8432">
        <v>202324</v>
      </c>
      <c r="B8432" t="s">
        <v>820</v>
      </c>
      <c r="C8432" t="s">
        <v>821</v>
      </c>
      <c r="D8432" t="s">
        <v>822</v>
      </c>
      <c r="E8432" t="s">
        <v>823</v>
      </c>
      <c r="F8432" t="s">
        <v>926</v>
      </c>
      <c r="G8432" t="s">
        <v>927</v>
      </c>
      <c r="H8432" t="s">
        <v>1046</v>
      </c>
      <c r="I8432">
        <v>892</v>
      </c>
      <c r="J8432" t="s">
        <v>1047</v>
      </c>
      <c r="K8432" t="s">
        <v>835</v>
      </c>
      <c r="L8432" t="s">
        <v>838</v>
      </c>
      <c r="M8432" t="s">
        <v>829</v>
      </c>
      <c r="N8432" t="s">
        <v>829</v>
      </c>
      <c r="O8432" t="s">
        <v>829</v>
      </c>
      <c r="P8432" t="s">
        <v>829</v>
      </c>
      <c r="Q8432" t="s">
        <v>829</v>
      </c>
      <c r="R8432" t="s">
        <v>829</v>
      </c>
      <c r="S8432">
        <v>21744696</v>
      </c>
      <c r="T8432" t="s">
        <v>829</v>
      </c>
      <c r="U8432" t="s">
        <v>829</v>
      </c>
      <c r="V8432" t="s">
        <v>834</v>
      </c>
    </row>
    <row r="8433" spans="1:22" x14ac:dyDescent="0.3">
      <c r="A8433">
        <v>202122</v>
      </c>
      <c r="B8433" t="s">
        <v>820</v>
      </c>
      <c r="C8433" t="s">
        <v>821</v>
      </c>
      <c r="D8433" t="s">
        <v>822</v>
      </c>
      <c r="E8433" t="s">
        <v>823</v>
      </c>
      <c r="F8433" t="s">
        <v>926</v>
      </c>
      <c r="G8433" t="s">
        <v>927</v>
      </c>
      <c r="H8433" t="s">
        <v>1046</v>
      </c>
      <c r="I8433">
        <v>892</v>
      </c>
      <c r="J8433" t="s">
        <v>1047</v>
      </c>
      <c r="K8433" t="s">
        <v>835</v>
      </c>
      <c r="L8433" t="s">
        <v>839</v>
      </c>
      <c r="M8433" t="s">
        <v>829</v>
      </c>
      <c r="N8433" t="s">
        <v>829</v>
      </c>
      <c r="O8433" t="s">
        <v>829</v>
      </c>
      <c r="P8433" t="s">
        <v>829</v>
      </c>
      <c r="Q8433" t="s">
        <v>829</v>
      </c>
      <c r="R8433" t="s">
        <v>829</v>
      </c>
      <c r="S8433">
        <v>-14460268</v>
      </c>
      <c r="T8433" t="s">
        <v>829</v>
      </c>
      <c r="U8433" t="s">
        <v>829</v>
      </c>
      <c r="V8433" t="s">
        <v>834</v>
      </c>
    </row>
    <row r="8434" spans="1:22" x14ac:dyDescent="0.3">
      <c r="A8434">
        <v>202223</v>
      </c>
      <c r="B8434" t="s">
        <v>820</v>
      </c>
      <c r="C8434" t="s">
        <v>821</v>
      </c>
      <c r="D8434" t="s">
        <v>822</v>
      </c>
      <c r="E8434" t="s">
        <v>823</v>
      </c>
      <c r="F8434" t="s">
        <v>926</v>
      </c>
      <c r="G8434" t="s">
        <v>927</v>
      </c>
      <c r="H8434" t="s">
        <v>1046</v>
      </c>
      <c r="I8434">
        <v>892</v>
      </c>
      <c r="J8434" t="s">
        <v>1047</v>
      </c>
      <c r="K8434" t="s">
        <v>835</v>
      </c>
      <c r="L8434" t="s">
        <v>839</v>
      </c>
      <c r="M8434" t="s">
        <v>829</v>
      </c>
      <c r="N8434" t="s">
        <v>829</v>
      </c>
      <c r="O8434" t="s">
        <v>829</v>
      </c>
      <c r="P8434" t="s">
        <v>829</v>
      </c>
      <c r="Q8434" t="s">
        <v>829</v>
      </c>
      <c r="R8434" t="s">
        <v>829</v>
      </c>
      <c r="S8434">
        <v>-21744696</v>
      </c>
      <c r="T8434" t="s">
        <v>829</v>
      </c>
      <c r="U8434" t="s">
        <v>829</v>
      </c>
      <c r="V8434" t="s">
        <v>834</v>
      </c>
    </row>
    <row r="8435" spans="1:22" x14ac:dyDescent="0.3">
      <c r="A8435">
        <v>202324</v>
      </c>
      <c r="B8435" t="s">
        <v>820</v>
      </c>
      <c r="C8435" t="s">
        <v>821</v>
      </c>
      <c r="D8435" t="s">
        <v>822</v>
      </c>
      <c r="E8435" t="s">
        <v>823</v>
      </c>
      <c r="F8435" t="s">
        <v>926</v>
      </c>
      <c r="G8435" t="s">
        <v>927</v>
      </c>
      <c r="H8435" t="s">
        <v>1046</v>
      </c>
      <c r="I8435">
        <v>892</v>
      </c>
      <c r="J8435" t="s">
        <v>1047</v>
      </c>
      <c r="K8435" t="s">
        <v>835</v>
      </c>
      <c r="L8435" t="s">
        <v>839</v>
      </c>
      <c r="M8435" t="s">
        <v>829</v>
      </c>
      <c r="N8435" t="s">
        <v>829</v>
      </c>
      <c r="O8435" t="s">
        <v>829</v>
      </c>
      <c r="P8435" t="s">
        <v>829</v>
      </c>
      <c r="Q8435" t="s">
        <v>829</v>
      </c>
      <c r="R8435" t="s">
        <v>829</v>
      </c>
      <c r="S8435">
        <v>-20306696</v>
      </c>
      <c r="T8435" t="s">
        <v>829</v>
      </c>
      <c r="U8435" t="s">
        <v>829</v>
      </c>
      <c r="V8435" t="s">
        <v>834</v>
      </c>
    </row>
    <row r="8436" spans="1:22" x14ac:dyDescent="0.3">
      <c r="A8436">
        <v>202122</v>
      </c>
      <c r="B8436" t="s">
        <v>820</v>
      </c>
      <c r="C8436" t="s">
        <v>821</v>
      </c>
      <c r="D8436" t="s">
        <v>822</v>
      </c>
      <c r="E8436" t="s">
        <v>823</v>
      </c>
      <c r="F8436" t="s">
        <v>926</v>
      </c>
      <c r="G8436" t="s">
        <v>927</v>
      </c>
      <c r="H8436" t="s">
        <v>1046</v>
      </c>
      <c r="I8436">
        <v>892</v>
      </c>
      <c r="J8436" t="s">
        <v>1047</v>
      </c>
      <c r="K8436" t="s">
        <v>835</v>
      </c>
      <c r="L8436" t="s">
        <v>840</v>
      </c>
      <c r="M8436" t="s">
        <v>829</v>
      </c>
      <c r="N8436" t="s">
        <v>829</v>
      </c>
      <c r="O8436" t="s">
        <v>829</v>
      </c>
      <c r="P8436" t="s">
        <v>829</v>
      </c>
      <c r="Q8436" t="s">
        <v>829</v>
      </c>
      <c r="R8436" t="s">
        <v>829</v>
      </c>
      <c r="S8436">
        <v>0</v>
      </c>
      <c r="T8436" t="s">
        <v>829</v>
      </c>
      <c r="U8436" t="s">
        <v>829</v>
      </c>
      <c r="V8436" t="s">
        <v>834</v>
      </c>
    </row>
    <row r="8437" spans="1:22" x14ac:dyDescent="0.3">
      <c r="A8437">
        <v>202223</v>
      </c>
      <c r="B8437" t="s">
        <v>820</v>
      </c>
      <c r="C8437" t="s">
        <v>821</v>
      </c>
      <c r="D8437" t="s">
        <v>822</v>
      </c>
      <c r="E8437" t="s">
        <v>823</v>
      </c>
      <c r="F8437" t="s">
        <v>926</v>
      </c>
      <c r="G8437" t="s">
        <v>927</v>
      </c>
      <c r="H8437" t="s">
        <v>1046</v>
      </c>
      <c r="I8437">
        <v>892</v>
      </c>
      <c r="J8437" t="s">
        <v>1047</v>
      </c>
      <c r="K8437" t="s">
        <v>835</v>
      </c>
      <c r="L8437" t="s">
        <v>840</v>
      </c>
      <c r="M8437" t="s">
        <v>829</v>
      </c>
      <c r="N8437" t="s">
        <v>829</v>
      </c>
      <c r="O8437" t="s">
        <v>829</v>
      </c>
      <c r="P8437" t="s">
        <v>829</v>
      </c>
      <c r="Q8437" t="s">
        <v>829</v>
      </c>
      <c r="R8437" t="s">
        <v>829</v>
      </c>
      <c r="S8437">
        <v>0</v>
      </c>
      <c r="T8437" t="s">
        <v>829</v>
      </c>
      <c r="U8437" t="s">
        <v>829</v>
      </c>
      <c r="V8437" t="s">
        <v>834</v>
      </c>
    </row>
    <row r="8438" spans="1:22" x14ac:dyDescent="0.3">
      <c r="A8438">
        <v>202324</v>
      </c>
      <c r="B8438" t="s">
        <v>820</v>
      </c>
      <c r="C8438" t="s">
        <v>821</v>
      </c>
      <c r="D8438" t="s">
        <v>822</v>
      </c>
      <c r="E8438" t="s">
        <v>823</v>
      </c>
      <c r="F8438" t="s">
        <v>926</v>
      </c>
      <c r="G8438" t="s">
        <v>927</v>
      </c>
      <c r="H8438" t="s">
        <v>1046</v>
      </c>
      <c r="I8438">
        <v>892</v>
      </c>
      <c r="J8438" t="s">
        <v>1047</v>
      </c>
      <c r="K8438" t="s">
        <v>835</v>
      </c>
      <c r="L8438" t="s">
        <v>840</v>
      </c>
      <c r="M8438" t="s">
        <v>829</v>
      </c>
      <c r="N8438" t="s">
        <v>829</v>
      </c>
      <c r="O8438" t="s">
        <v>829</v>
      </c>
      <c r="P8438" t="s">
        <v>829</v>
      </c>
      <c r="Q8438" t="s">
        <v>829</v>
      </c>
      <c r="R8438" t="s">
        <v>829</v>
      </c>
      <c r="S8438">
        <v>0</v>
      </c>
      <c r="T8438" t="s">
        <v>829</v>
      </c>
      <c r="U8438" t="s">
        <v>829</v>
      </c>
      <c r="V8438" t="s">
        <v>834</v>
      </c>
    </row>
    <row r="8439" spans="1:22" x14ac:dyDescent="0.3">
      <c r="A8439">
        <v>202122</v>
      </c>
      <c r="B8439" t="s">
        <v>820</v>
      </c>
      <c r="C8439" t="s">
        <v>821</v>
      </c>
      <c r="D8439" t="s">
        <v>822</v>
      </c>
      <c r="E8439" t="s">
        <v>823</v>
      </c>
      <c r="F8439" t="s">
        <v>926</v>
      </c>
      <c r="G8439" t="s">
        <v>927</v>
      </c>
      <c r="H8439" t="s">
        <v>1046</v>
      </c>
      <c r="I8439">
        <v>892</v>
      </c>
      <c r="J8439" t="s">
        <v>1047</v>
      </c>
      <c r="K8439" t="s">
        <v>835</v>
      </c>
      <c r="L8439" t="s">
        <v>841</v>
      </c>
      <c r="M8439" t="s">
        <v>829</v>
      </c>
      <c r="N8439" t="s">
        <v>829</v>
      </c>
      <c r="O8439" t="s">
        <v>829</v>
      </c>
      <c r="P8439" t="s">
        <v>829</v>
      </c>
      <c r="Q8439" t="s">
        <v>829</v>
      </c>
      <c r="R8439" t="s">
        <v>829</v>
      </c>
      <c r="S8439">
        <v>115040150</v>
      </c>
      <c r="T8439" t="s">
        <v>829</v>
      </c>
      <c r="U8439" t="s">
        <v>829</v>
      </c>
      <c r="V8439" t="s">
        <v>834</v>
      </c>
    </row>
    <row r="8440" spans="1:22" x14ac:dyDescent="0.3">
      <c r="A8440">
        <v>202223</v>
      </c>
      <c r="B8440" t="s">
        <v>820</v>
      </c>
      <c r="C8440" t="s">
        <v>821</v>
      </c>
      <c r="D8440" t="s">
        <v>822</v>
      </c>
      <c r="E8440" t="s">
        <v>823</v>
      </c>
      <c r="F8440" t="s">
        <v>926</v>
      </c>
      <c r="G8440" t="s">
        <v>927</v>
      </c>
      <c r="H8440" t="s">
        <v>1046</v>
      </c>
      <c r="I8440">
        <v>892</v>
      </c>
      <c r="J8440" t="s">
        <v>1047</v>
      </c>
      <c r="K8440" t="s">
        <v>835</v>
      </c>
      <c r="L8440" t="s">
        <v>841</v>
      </c>
      <c r="M8440" t="s">
        <v>829</v>
      </c>
      <c r="N8440" t="s">
        <v>829</v>
      </c>
      <c r="O8440" t="s">
        <v>829</v>
      </c>
      <c r="P8440" t="s">
        <v>829</v>
      </c>
      <c r="Q8440" t="s">
        <v>829</v>
      </c>
      <c r="R8440" t="s">
        <v>829</v>
      </c>
      <c r="S8440">
        <v>122356531</v>
      </c>
      <c r="T8440" t="s">
        <v>829</v>
      </c>
      <c r="U8440" t="s">
        <v>829</v>
      </c>
      <c r="V8440" t="s">
        <v>834</v>
      </c>
    </row>
    <row r="8441" spans="1:22" x14ac:dyDescent="0.3">
      <c r="A8441">
        <v>202324</v>
      </c>
      <c r="B8441" t="s">
        <v>820</v>
      </c>
      <c r="C8441" t="s">
        <v>821</v>
      </c>
      <c r="D8441" t="s">
        <v>822</v>
      </c>
      <c r="E8441" t="s">
        <v>823</v>
      </c>
      <c r="F8441" t="s">
        <v>926</v>
      </c>
      <c r="G8441" t="s">
        <v>927</v>
      </c>
      <c r="H8441" t="s">
        <v>1046</v>
      </c>
      <c r="I8441">
        <v>892</v>
      </c>
      <c r="J8441" t="s">
        <v>1047</v>
      </c>
      <c r="K8441" t="s">
        <v>835</v>
      </c>
      <c r="L8441" t="s">
        <v>841</v>
      </c>
      <c r="M8441" t="s">
        <v>829</v>
      </c>
      <c r="N8441" t="s">
        <v>829</v>
      </c>
      <c r="O8441" t="s">
        <v>829</v>
      </c>
      <c r="P8441" t="s">
        <v>829</v>
      </c>
      <c r="Q8441" t="s">
        <v>829</v>
      </c>
      <c r="R8441" t="s">
        <v>829</v>
      </c>
      <c r="S8441">
        <v>134995733</v>
      </c>
      <c r="T8441" t="s">
        <v>829</v>
      </c>
      <c r="U8441" t="s">
        <v>829</v>
      </c>
      <c r="V8441" t="s">
        <v>834</v>
      </c>
    </row>
    <row r="8442" spans="1:22" x14ac:dyDescent="0.3">
      <c r="A8442">
        <v>202122</v>
      </c>
      <c r="B8442" t="s">
        <v>820</v>
      </c>
      <c r="C8442" t="s">
        <v>821</v>
      </c>
      <c r="D8442" t="s">
        <v>822</v>
      </c>
      <c r="E8442" t="s">
        <v>823</v>
      </c>
      <c r="F8442" t="s">
        <v>926</v>
      </c>
      <c r="G8442" t="s">
        <v>927</v>
      </c>
      <c r="H8442" t="s">
        <v>1046</v>
      </c>
      <c r="I8442">
        <v>892</v>
      </c>
      <c r="J8442" t="s">
        <v>1047</v>
      </c>
      <c r="K8442" t="s">
        <v>842</v>
      </c>
      <c r="L8442" t="s">
        <v>238</v>
      </c>
      <c r="M8442" t="s">
        <v>829</v>
      </c>
      <c r="N8442" t="s">
        <v>829</v>
      </c>
      <c r="O8442" t="s">
        <v>829</v>
      </c>
      <c r="P8442" t="s">
        <v>829</v>
      </c>
      <c r="Q8442" t="s">
        <v>829</v>
      </c>
      <c r="R8442" t="s">
        <v>829</v>
      </c>
      <c r="S8442">
        <v>749495</v>
      </c>
      <c r="T8442">
        <v>110521</v>
      </c>
      <c r="U8442">
        <v>638974</v>
      </c>
      <c r="V8442">
        <v>13</v>
      </c>
    </row>
    <row r="8443" spans="1:22" x14ac:dyDescent="0.3">
      <c r="A8443">
        <v>202223</v>
      </c>
      <c r="B8443" t="s">
        <v>820</v>
      </c>
      <c r="C8443" t="s">
        <v>821</v>
      </c>
      <c r="D8443" t="s">
        <v>822</v>
      </c>
      <c r="E8443" t="s">
        <v>823</v>
      </c>
      <c r="F8443" t="s">
        <v>926</v>
      </c>
      <c r="G8443" t="s">
        <v>927</v>
      </c>
      <c r="H8443" t="s">
        <v>1046</v>
      </c>
      <c r="I8443">
        <v>892</v>
      </c>
      <c r="J8443" t="s">
        <v>1047</v>
      </c>
      <c r="K8443" t="s">
        <v>842</v>
      </c>
      <c r="L8443" t="s">
        <v>238</v>
      </c>
      <c r="M8443" t="s">
        <v>829</v>
      </c>
      <c r="N8443" t="s">
        <v>829</v>
      </c>
      <c r="O8443" t="s">
        <v>829</v>
      </c>
      <c r="P8443" t="s">
        <v>829</v>
      </c>
      <c r="Q8443" t="s">
        <v>829</v>
      </c>
      <c r="R8443" t="s">
        <v>829</v>
      </c>
      <c r="S8443">
        <v>925638</v>
      </c>
      <c r="T8443">
        <v>209063</v>
      </c>
      <c r="U8443">
        <v>716575</v>
      </c>
      <c r="V8443">
        <v>14</v>
      </c>
    </row>
    <row r="8444" spans="1:22" x14ac:dyDescent="0.3">
      <c r="A8444">
        <v>202324</v>
      </c>
      <c r="B8444" t="s">
        <v>820</v>
      </c>
      <c r="C8444" t="s">
        <v>821</v>
      </c>
      <c r="D8444" t="s">
        <v>822</v>
      </c>
      <c r="E8444" t="s">
        <v>823</v>
      </c>
      <c r="F8444" t="s">
        <v>926</v>
      </c>
      <c r="G8444" t="s">
        <v>927</v>
      </c>
      <c r="H8444" t="s">
        <v>1046</v>
      </c>
      <c r="I8444">
        <v>892</v>
      </c>
      <c r="J8444" t="s">
        <v>1047</v>
      </c>
      <c r="K8444" t="s">
        <v>842</v>
      </c>
      <c r="L8444" t="s">
        <v>238</v>
      </c>
      <c r="M8444" t="s">
        <v>829</v>
      </c>
      <c r="N8444" t="s">
        <v>829</v>
      </c>
      <c r="O8444" t="s">
        <v>829</v>
      </c>
      <c r="P8444" t="s">
        <v>829</v>
      </c>
      <c r="Q8444" t="s">
        <v>829</v>
      </c>
      <c r="R8444" t="s">
        <v>829</v>
      </c>
      <c r="S8444">
        <v>1131062</v>
      </c>
      <c r="T8444">
        <v>272524</v>
      </c>
      <c r="U8444">
        <v>858538</v>
      </c>
      <c r="V8444">
        <v>17</v>
      </c>
    </row>
    <row r="8445" spans="1:22" x14ac:dyDescent="0.3">
      <c r="A8445">
        <v>202122</v>
      </c>
      <c r="B8445" t="s">
        <v>820</v>
      </c>
      <c r="C8445" t="s">
        <v>821</v>
      </c>
      <c r="D8445" t="s">
        <v>822</v>
      </c>
      <c r="E8445" t="s">
        <v>823</v>
      </c>
      <c r="F8445" t="s">
        <v>926</v>
      </c>
      <c r="G8445" t="s">
        <v>927</v>
      </c>
      <c r="H8445" t="s">
        <v>1046</v>
      </c>
      <c r="I8445">
        <v>892</v>
      </c>
      <c r="J8445" t="s">
        <v>1047</v>
      </c>
      <c r="K8445" t="s">
        <v>842</v>
      </c>
      <c r="L8445" t="s">
        <v>240</v>
      </c>
      <c r="M8445" t="s">
        <v>829</v>
      </c>
      <c r="N8445" t="s">
        <v>829</v>
      </c>
      <c r="O8445" t="s">
        <v>829</v>
      </c>
      <c r="P8445" t="s">
        <v>829</v>
      </c>
      <c r="Q8445" t="s">
        <v>829</v>
      </c>
      <c r="R8445" t="s">
        <v>829</v>
      </c>
      <c r="S8445">
        <v>257581</v>
      </c>
      <c r="T8445">
        <v>3791</v>
      </c>
      <c r="U8445">
        <v>253790</v>
      </c>
      <c r="V8445">
        <v>5</v>
      </c>
    </row>
    <row r="8446" spans="1:22" x14ac:dyDescent="0.3">
      <c r="A8446">
        <v>202223</v>
      </c>
      <c r="B8446" t="s">
        <v>820</v>
      </c>
      <c r="C8446" t="s">
        <v>821</v>
      </c>
      <c r="D8446" t="s">
        <v>822</v>
      </c>
      <c r="E8446" t="s">
        <v>823</v>
      </c>
      <c r="F8446" t="s">
        <v>926</v>
      </c>
      <c r="G8446" t="s">
        <v>927</v>
      </c>
      <c r="H8446" t="s">
        <v>1046</v>
      </c>
      <c r="I8446">
        <v>892</v>
      </c>
      <c r="J8446" t="s">
        <v>1047</v>
      </c>
      <c r="K8446" t="s">
        <v>842</v>
      </c>
      <c r="L8446" t="s">
        <v>240</v>
      </c>
      <c r="M8446" t="s">
        <v>829</v>
      </c>
      <c r="N8446" t="s">
        <v>829</v>
      </c>
      <c r="O8446" t="s">
        <v>829</v>
      </c>
      <c r="P8446" t="s">
        <v>829</v>
      </c>
      <c r="Q8446" t="s">
        <v>829</v>
      </c>
      <c r="R8446" t="s">
        <v>829</v>
      </c>
      <c r="S8446">
        <v>381405</v>
      </c>
      <c r="T8446">
        <v>0</v>
      </c>
      <c r="U8446">
        <v>381405</v>
      </c>
      <c r="V8446">
        <v>8</v>
      </c>
    </row>
    <row r="8447" spans="1:22" x14ac:dyDescent="0.3">
      <c r="A8447">
        <v>202324</v>
      </c>
      <c r="B8447" t="s">
        <v>820</v>
      </c>
      <c r="C8447" t="s">
        <v>821</v>
      </c>
      <c r="D8447" t="s">
        <v>822</v>
      </c>
      <c r="E8447" t="s">
        <v>823</v>
      </c>
      <c r="F8447" t="s">
        <v>926</v>
      </c>
      <c r="G8447" t="s">
        <v>927</v>
      </c>
      <c r="H8447" t="s">
        <v>1046</v>
      </c>
      <c r="I8447">
        <v>892</v>
      </c>
      <c r="J8447" t="s">
        <v>1047</v>
      </c>
      <c r="K8447" t="s">
        <v>842</v>
      </c>
      <c r="L8447" t="s">
        <v>240</v>
      </c>
      <c r="M8447" t="s">
        <v>829</v>
      </c>
      <c r="N8447" t="s">
        <v>829</v>
      </c>
      <c r="O8447" t="s">
        <v>829</v>
      </c>
      <c r="P8447" t="s">
        <v>829</v>
      </c>
      <c r="Q8447" t="s">
        <v>829</v>
      </c>
      <c r="R8447" t="s">
        <v>829</v>
      </c>
      <c r="S8447">
        <v>276451</v>
      </c>
      <c r="T8447">
        <v>0</v>
      </c>
      <c r="U8447">
        <v>276451</v>
      </c>
      <c r="V8447">
        <v>6</v>
      </c>
    </row>
    <row r="8448" spans="1:22" x14ac:dyDescent="0.3">
      <c r="A8448">
        <v>202122</v>
      </c>
      <c r="B8448" t="s">
        <v>820</v>
      </c>
      <c r="C8448" t="s">
        <v>821</v>
      </c>
      <c r="D8448" t="s">
        <v>822</v>
      </c>
      <c r="E8448" t="s">
        <v>823</v>
      </c>
      <c r="F8448" t="s">
        <v>926</v>
      </c>
      <c r="G8448" t="s">
        <v>927</v>
      </c>
      <c r="H8448" t="s">
        <v>1046</v>
      </c>
      <c r="I8448">
        <v>892</v>
      </c>
      <c r="J8448" t="s">
        <v>1047</v>
      </c>
      <c r="K8448" t="s">
        <v>842</v>
      </c>
      <c r="L8448" t="s">
        <v>843</v>
      </c>
      <c r="M8448" t="s">
        <v>829</v>
      </c>
      <c r="N8448" t="s">
        <v>829</v>
      </c>
      <c r="O8448" t="s">
        <v>829</v>
      </c>
      <c r="P8448" t="s">
        <v>829</v>
      </c>
      <c r="Q8448" t="s">
        <v>829</v>
      </c>
      <c r="R8448" t="s">
        <v>829</v>
      </c>
      <c r="S8448">
        <v>106351</v>
      </c>
      <c r="T8448">
        <v>0</v>
      </c>
      <c r="U8448">
        <v>106351</v>
      </c>
      <c r="V8448">
        <v>2</v>
      </c>
    </row>
    <row r="8449" spans="1:22" x14ac:dyDescent="0.3">
      <c r="A8449">
        <v>202223</v>
      </c>
      <c r="B8449" t="s">
        <v>820</v>
      </c>
      <c r="C8449" t="s">
        <v>821</v>
      </c>
      <c r="D8449" t="s">
        <v>822</v>
      </c>
      <c r="E8449" t="s">
        <v>823</v>
      </c>
      <c r="F8449" t="s">
        <v>926</v>
      </c>
      <c r="G8449" t="s">
        <v>927</v>
      </c>
      <c r="H8449" t="s">
        <v>1046</v>
      </c>
      <c r="I8449">
        <v>892</v>
      </c>
      <c r="J8449" t="s">
        <v>1047</v>
      </c>
      <c r="K8449" t="s">
        <v>842</v>
      </c>
      <c r="L8449" t="s">
        <v>843</v>
      </c>
      <c r="M8449" t="s">
        <v>829</v>
      </c>
      <c r="N8449" t="s">
        <v>829</v>
      </c>
      <c r="O8449" t="s">
        <v>829</v>
      </c>
      <c r="P8449" t="s">
        <v>829</v>
      </c>
      <c r="Q8449" t="s">
        <v>829</v>
      </c>
      <c r="R8449" t="s">
        <v>829</v>
      </c>
      <c r="S8449">
        <v>17562</v>
      </c>
      <c r="T8449">
        <v>12844</v>
      </c>
      <c r="U8449">
        <v>4718</v>
      </c>
      <c r="V8449">
        <v>0</v>
      </c>
    </row>
    <row r="8450" spans="1:22" x14ac:dyDescent="0.3">
      <c r="A8450">
        <v>202324</v>
      </c>
      <c r="B8450" t="s">
        <v>820</v>
      </c>
      <c r="C8450" t="s">
        <v>821</v>
      </c>
      <c r="D8450" t="s">
        <v>822</v>
      </c>
      <c r="E8450" t="s">
        <v>823</v>
      </c>
      <c r="F8450" t="s">
        <v>926</v>
      </c>
      <c r="G8450" t="s">
        <v>927</v>
      </c>
      <c r="H8450" t="s">
        <v>1046</v>
      </c>
      <c r="I8450">
        <v>892</v>
      </c>
      <c r="J8450" t="s">
        <v>1047</v>
      </c>
      <c r="K8450" t="s">
        <v>842</v>
      </c>
      <c r="L8450" t="s">
        <v>843</v>
      </c>
      <c r="M8450" t="s">
        <v>829</v>
      </c>
      <c r="N8450" t="s">
        <v>829</v>
      </c>
      <c r="O8450" t="s">
        <v>829</v>
      </c>
      <c r="P8450" t="s">
        <v>829</v>
      </c>
      <c r="Q8450" t="s">
        <v>829</v>
      </c>
      <c r="R8450" t="s">
        <v>829</v>
      </c>
      <c r="S8450">
        <v>46721</v>
      </c>
      <c r="T8450">
        <v>41619</v>
      </c>
      <c r="U8450">
        <v>5102</v>
      </c>
      <c r="V8450">
        <v>0</v>
      </c>
    </row>
    <row r="8451" spans="1:22" x14ac:dyDescent="0.3">
      <c r="A8451">
        <v>202122</v>
      </c>
      <c r="B8451" t="s">
        <v>820</v>
      </c>
      <c r="C8451" t="s">
        <v>821</v>
      </c>
      <c r="D8451" t="s">
        <v>822</v>
      </c>
      <c r="E8451" t="s">
        <v>823</v>
      </c>
      <c r="F8451" t="s">
        <v>926</v>
      </c>
      <c r="G8451" t="s">
        <v>927</v>
      </c>
      <c r="H8451" t="s">
        <v>1046</v>
      </c>
      <c r="I8451">
        <v>892</v>
      </c>
      <c r="J8451" t="s">
        <v>1047</v>
      </c>
      <c r="K8451" t="s">
        <v>842</v>
      </c>
      <c r="L8451" t="s">
        <v>249</v>
      </c>
      <c r="M8451">
        <v>0</v>
      </c>
      <c r="N8451">
        <v>0</v>
      </c>
      <c r="O8451">
        <v>0</v>
      </c>
      <c r="P8451">
        <v>1261547</v>
      </c>
      <c r="Q8451">
        <v>0</v>
      </c>
      <c r="R8451" t="s">
        <v>829</v>
      </c>
      <c r="S8451">
        <v>1261547</v>
      </c>
      <c r="T8451">
        <v>0</v>
      </c>
      <c r="U8451">
        <v>1261547</v>
      </c>
      <c r="V8451">
        <v>26</v>
      </c>
    </row>
    <row r="8452" spans="1:22" x14ac:dyDescent="0.3">
      <c r="A8452">
        <v>202223</v>
      </c>
      <c r="B8452" t="s">
        <v>820</v>
      </c>
      <c r="C8452" t="s">
        <v>821</v>
      </c>
      <c r="D8452" t="s">
        <v>822</v>
      </c>
      <c r="E8452" t="s">
        <v>823</v>
      </c>
      <c r="F8452" t="s">
        <v>926</v>
      </c>
      <c r="G8452" t="s">
        <v>927</v>
      </c>
      <c r="H8452" t="s">
        <v>1046</v>
      </c>
      <c r="I8452">
        <v>892</v>
      </c>
      <c r="J8452" t="s">
        <v>1047</v>
      </c>
      <c r="K8452" t="s">
        <v>842</v>
      </c>
      <c r="L8452" t="s">
        <v>249</v>
      </c>
      <c r="M8452">
        <v>0</v>
      </c>
      <c r="N8452">
        <v>0</v>
      </c>
      <c r="O8452">
        <v>0</v>
      </c>
      <c r="P8452">
        <v>2576291</v>
      </c>
      <c r="Q8452">
        <v>0</v>
      </c>
      <c r="R8452" t="s">
        <v>829</v>
      </c>
      <c r="S8452">
        <v>2576291</v>
      </c>
      <c r="T8452">
        <v>34393</v>
      </c>
      <c r="U8452">
        <v>2541898</v>
      </c>
      <c r="V8452">
        <v>51</v>
      </c>
    </row>
    <row r="8453" spans="1:22" x14ac:dyDescent="0.3">
      <c r="A8453">
        <v>202324</v>
      </c>
      <c r="B8453" t="s">
        <v>820</v>
      </c>
      <c r="C8453" t="s">
        <v>821</v>
      </c>
      <c r="D8453" t="s">
        <v>822</v>
      </c>
      <c r="E8453" t="s">
        <v>823</v>
      </c>
      <c r="F8453" t="s">
        <v>926</v>
      </c>
      <c r="G8453" t="s">
        <v>927</v>
      </c>
      <c r="H8453" t="s">
        <v>1046</v>
      </c>
      <c r="I8453">
        <v>892</v>
      </c>
      <c r="J8453" t="s">
        <v>1047</v>
      </c>
      <c r="K8453" t="s">
        <v>842</v>
      </c>
      <c r="L8453" t="s">
        <v>249</v>
      </c>
      <c r="M8453">
        <v>0</v>
      </c>
      <c r="N8453">
        <v>0</v>
      </c>
      <c r="O8453">
        <v>0</v>
      </c>
      <c r="P8453">
        <v>2670980</v>
      </c>
      <c r="Q8453">
        <v>0</v>
      </c>
      <c r="R8453" t="s">
        <v>829</v>
      </c>
      <c r="S8453">
        <v>2670980</v>
      </c>
      <c r="T8453">
        <v>96040</v>
      </c>
      <c r="U8453">
        <v>2574940</v>
      </c>
      <c r="V8453">
        <v>51</v>
      </c>
    </row>
    <row r="8454" spans="1:22" x14ac:dyDescent="0.3">
      <c r="A8454">
        <v>202122</v>
      </c>
      <c r="B8454" t="s">
        <v>820</v>
      </c>
      <c r="C8454" t="s">
        <v>821</v>
      </c>
      <c r="D8454" t="s">
        <v>822</v>
      </c>
      <c r="E8454" t="s">
        <v>823</v>
      </c>
      <c r="F8454" t="s">
        <v>926</v>
      </c>
      <c r="G8454" t="s">
        <v>927</v>
      </c>
      <c r="H8454" t="s">
        <v>1046</v>
      </c>
      <c r="I8454">
        <v>892</v>
      </c>
      <c r="J8454" t="s">
        <v>1047</v>
      </c>
      <c r="K8454" t="s">
        <v>842</v>
      </c>
      <c r="L8454" t="s">
        <v>844</v>
      </c>
      <c r="M8454">
        <v>0</v>
      </c>
      <c r="N8454">
        <v>85272</v>
      </c>
      <c r="O8454">
        <v>52691</v>
      </c>
      <c r="P8454">
        <v>0</v>
      </c>
      <c r="Q8454">
        <v>0</v>
      </c>
      <c r="R8454" t="s">
        <v>829</v>
      </c>
      <c r="S8454">
        <v>137963</v>
      </c>
      <c r="T8454">
        <v>106800</v>
      </c>
      <c r="U8454">
        <v>31163</v>
      </c>
      <c r="V8454">
        <v>1</v>
      </c>
    </row>
    <row r="8455" spans="1:22" x14ac:dyDescent="0.3">
      <c r="A8455">
        <v>202223</v>
      </c>
      <c r="B8455" t="s">
        <v>820</v>
      </c>
      <c r="C8455" t="s">
        <v>821</v>
      </c>
      <c r="D8455" t="s">
        <v>822</v>
      </c>
      <c r="E8455" t="s">
        <v>823</v>
      </c>
      <c r="F8455" t="s">
        <v>926</v>
      </c>
      <c r="G8455" t="s">
        <v>927</v>
      </c>
      <c r="H8455" t="s">
        <v>1046</v>
      </c>
      <c r="I8455">
        <v>892</v>
      </c>
      <c r="J8455" t="s">
        <v>1047</v>
      </c>
      <c r="K8455" t="s">
        <v>842</v>
      </c>
      <c r="L8455" t="s">
        <v>844</v>
      </c>
      <c r="M8455">
        <v>0</v>
      </c>
      <c r="N8455">
        <v>133819</v>
      </c>
      <c r="O8455">
        <v>94817</v>
      </c>
      <c r="P8455">
        <v>0</v>
      </c>
      <c r="Q8455">
        <v>0</v>
      </c>
      <c r="R8455" t="s">
        <v>829</v>
      </c>
      <c r="S8455">
        <v>228636</v>
      </c>
      <c r="T8455">
        <v>48142</v>
      </c>
      <c r="U8455">
        <v>180494</v>
      </c>
      <c r="V8455">
        <v>4</v>
      </c>
    </row>
    <row r="8456" spans="1:22" x14ac:dyDescent="0.3">
      <c r="A8456">
        <v>202324</v>
      </c>
      <c r="B8456" t="s">
        <v>820</v>
      </c>
      <c r="C8456" t="s">
        <v>821</v>
      </c>
      <c r="D8456" t="s">
        <v>822</v>
      </c>
      <c r="E8456" t="s">
        <v>823</v>
      </c>
      <c r="F8456" t="s">
        <v>926</v>
      </c>
      <c r="G8456" t="s">
        <v>927</v>
      </c>
      <c r="H8456" t="s">
        <v>1046</v>
      </c>
      <c r="I8456">
        <v>892</v>
      </c>
      <c r="J8456" t="s">
        <v>1047</v>
      </c>
      <c r="K8456" t="s">
        <v>842</v>
      </c>
      <c r="L8456" t="s">
        <v>844</v>
      </c>
      <c r="M8456">
        <v>0</v>
      </c>
      <c r="N8456">
        <v>118255</v>
      </c>
      <c r="O8456">
        <v>83789</v>
      </c>
      <c r="P8456">
        <v>0</v>
      </c>
      <c r="Q8456">
        <v>0</v>
      </c>
      <c r="R8456" t="s">
        <v>829</v>
      </c>
      <c r="S8456">
        <v>202044</v>
      </c>
      <c r="T8456">
        <v>52844</v>
      </c>
      <c r="U8456">
        <v>149200</v>
      </c>
      <c r="V8456">
        <v>3</v>
      </c>
    </row>
    <row r="8457" spans="1:22" x14ac:dyDescent="0.3">
      <c r="A8457">
        <v>202122</v>
      </c>
      <c r="B8457" t="s">
        <v>820</v>
      </c>
      <c r="C8457" t="s">
        <v>821</v>
      </c>
      <c r="D8457" t="s">
        <v>822</v>
      </c>
      <c r="E8457" t="s">
        <v>823</v>
      </c>
      <c r="F8457" t="s">
        <v>926</v>
      </c>
      <c r="G8457" t="s">
        <v>927</v>
      </c>
      <c r="H8457" t="s">
        <v>1046</v>
      </c>
      <c r="I8457">
        <v>892</v>
      </c>
      <c r="J8457" t="s">
        <v>1047</v>
      </c>
      <c r="K8457" t="s">
        <v>842</v>
      </c>
      <c r="L8457" t="s">
        <v>251</v>
      </c>
      <c r="M8457" t="s">
        <v>829</v>
      </c>
      <c r="N8457" t="s">
        <v>829</v>
      </c>
      <c r="O8457">
        <v>0</v>
      </c>
      <c r="P8457">
        <v>0</v>
      </c>
      <c r="Q8457">
        <v>0</v>
      </c>
      <c r="R8457">
        <v>137549</v>
      </c>
      <c r="S8457">
        <v>137549</v>
      </c>
      <c r="T8457">
        <v>0</v>
      </c>
      <c r="U8457">
        <v>137549</v>
      </c>
      <c r="V8457">
        <v>3</v>
      </c>
    </row>
    <row r="8458" spans="1:22" x14ac:dyDescent="0.3">
      <c r="A8458">
        <v>202223</v>
      </c>
      <c r="B8458" t="s">
        <v>820</v>
      </c>
      <c r="C8458" t="s">
        <v>821</v>
      </c>
      <c r="D8458" t="s">
        <v>822</v>
      </c>
      <c r="E8458" t="s">
        <v>823</v>
      </c>
      <c r="F8458" t="s">
        <v>926</v>
      </c>
      <c r="G8458" t="s">
        <v>927</v>
      </c>
      <c r="H8458" t="s">
        <v>1046</v>
      </c>
      <c r="I8458">
        <v>892</v>
      </c>
      <c r="J8458" t="s">
        <v>1047</v>
      </c>
      <c r="K8458" t="s">
        <v>842</v>
      </c>
      <c r="L8458" t="s">
        <v>251</v>
      </c>
      <c r="M8458" t="s">
        <v>829</v>
      </c>
      <c r="N8458" t="s">
        <v>829</v>
      </c>
      <c r="O8458">
        <v>0</v>
      </c>
      <c r="P8458">
        <v>0</v>
      </c>
      <c r="Q8458">
        <v>0</v>
      </c>
      <c r="R8458">
        <v>187628</v>
      </c>
      <c r="S8458">
        <v>187628</v>
      </c>
      <c r="T8458">
        <v>39507</v>
      </c>
      <c r="U8458">
        <v>148121</v>
      </c>
      <c r="V8458">
        <v>3</v>
      </c>
    </row>
    <row r="8459" spans="1:22" x14ac:dyDescent="0.3">
      <c r="A8459">
        <v>202324</v>
      </c>
      <c r="B8459" t="s">
        <v>820</v>
      </c>
      <c r="C8459" t="s">
        <v>821</v>
      </c>
      <c r="D8459" t="s">
        <v>822</v>
      </c>
      <c r="E8459" t="s">
        <v>823</v>
      </c>
      <c r="F8459" t="s">
        <v>926</v>
      </c>
      <c r="G8459" t="s">
        <v>927</v>
      </c>
      <c r="H8459" t="s">
        <v>1046</v>
      </c>
      <c r="I8459">
        <v>892</v>
      </c>
      <c r="J8459" t="s">
        <v>1047</v>
      </c>
      <c r="K8459" t="s">
        <v>842</v>
      </c>
      <c r="L8459" t="s">
        <v>251</v>
      </c>
      <c r="M8459" t="s">
        <v>829</v>
      </c>
      <c r="N8459" t="s">
        <v>829</v>
      </c>
      <c r="O8459">
        <v>0</v>
      </c>
      <c r="P8459">
        <v>0</v>
      </c>
      <c r="Q8459">
        <v>0</v>
      </c>
      <c r="R8459">
        <v>165874</v>
      </c>
      <c r="S8459">
        <v>165874</v>
      </c>
      <c r="T8459">
        <v>43366</v>
      </c>
      <c r="U8459">
        <v>122507</v>
      </c>
      <c r="V8459">
        <v>2</v>
      </c>
    </row>
    <row r="8460" spans="1:22" x14ac:dyDescent="0.3">
      <c r="A8460">
        <v>202122</v>
      </c>
      <c r="B8460" t="s">
        <v>820</v>
      </c>
      <c r="C8460" t="s">
        <v>821</v>
      </c>
      <c r="D8460" t="s">
        <v>822</v>
      </c>
      <c r="E8460" t="s">
        <v>823</v>
      </c>
      <c r="F8460" t="s">
        <v>926</v>
      </c>
      <c r="G8460" t="s">
        <v>927</v>
      </c>
      <c r="H8460" t="s">
        <v>1046</v>
      </c>
      <c r="I8460">
        <v>892</v>
      </c>
      <c r="J8460" t="s">
        <v>1047</v>
      </c>
      <c r="K8460" t="s">
        <v>842</v>
      </c>
      <c r="L8460" t="s">
        <v>253</v>
      </c>
      <c r="M8460" t="s">
        <v>829</v>
      </c>
      <c r="N8460" t="s">
        <v>829</v>
      </c>
      <c r="O8460">
        <v>0</v>
      </c>
      <c r="P8460">
        <v>0</v>
      </c>
      <c r="Q8460">
        <v>0</v>
      </c>
      <c r="R8460">
        <v>137549</v>
      </c>
      <c r="S8460">
        <v>137549</v>
      </c>
      <c r="T8460">
        <v>0</v>
      </c>
      <c r="U8460">
        <v>137549</v>
      </c>
      <c r="V8460">
        <v>3</v>
      </c>
    </row>
    <row r="8461" spans="1:22" x14ac:dyDescent="0.3">
      <c r="A8461">
        <v>202223</v>
      </c>
      <c r="B8461" t="s">
        <v>820</v>
      </c>
      <c r="C8461" t="s">
        <v>821</v>
      </c>
      <c r="D8461" t="s">
        <v>822</v>
      </c>
      <c r="E8461" t="s">
        <v>823</v>
      </c>
      <c r="F8461" t="s">
        <v>926</v>
      </c>
      <c r="G8461" t="s">
        <v>927</v>
      </c>
      <c r="H8461" t="s">
        <v>1046</v>
      </c>
      <c r="I8461">
        <v>892</v>
      </c>
      <c r="J8461" t="s">
        <v>1047</v>
      </c>
      <c r="K8461" t="s">
        <v>842</v>
      </c>
      <c r="L8461" t="s">
        <v>253</v>
      </c>
      <c r="M8461" t="s">
        <v>829</v>
      </c>
      <c r="N8461" t="s">
        <v>829</v>
      </c>
      <c r="O8461">
        <v>0</v>
      </c>
      <c r="P8461">
        <v>0</v>
      </c>
      <c r="Q8461">
        <v>0</v>
      </c>
      <c r="R8461">
        <v>46907</v>
      </c>
      <c r="S8461">
        <v>46907</v>
      </c>
      <c r="T8461">
        <v>9877</v>
      </c>
      <c r="U8461">
        <v>37030</v>
      </c>
      <c r="V8461">
        <v>1</v>
      </c>
    </row>
    <row r="8462" spans="1:22" x14ac:dyDescent="0.3">
      <c r="A8462">
        <v>202324</v>
      </c>
      <c r="B8462" t="s">
        <v>820</v>
      </c>
      <c r="C8462" t="s">
        <v>821</v>
      </c>
      <c r="D8462" t="s">
        <v>822</v>
      </c>
      <c r="E8462" t="s">
        <v>823</v>
      </c>
      <c r="F8462" t="s">
        <v>926</v>
      </c>
      <c r="G8462" t="s">
        <v>927</v>
      </c>
      <c r="H8462" t="s">
        <v>1046</v>
      </c>
      <c r="I8462">
        <v>892</v>
      </c>
      <c r="J8462" t="s">
        <v>1047</v>
      </c>
      <c r="K8462" t="s">
        <v>842</v>
      </c>
      <c r="L8462" t="s">
        <v>253</v>
      </c>
      <c r="M8462" t="s">
        <v>829</v>
      </c>
      <c r="N8462" t="s">
        <v>829</v>
      </c>
      <c r="O8462">
        <v>0</v>
      </c>
      <c r="P8462">
        <v>0</v>
      </c>
      <c r="Q8462">
        <v>0</v>
      </c>
      <c r="R8462">
        <v>41468</v>
      </c>
      <c r="S8462">
        <v>41468</v>
      </c>
      <c r="T8462">
        <v>10842</v>
      </c>
      <c r="U8462">
        <v>30627</v>
      </c>
      <c r="V8462">
        <v>1</v>
      </c>
    </row>
    <row r="8463" spans="1:22" x14ac:dyDescent="0.3">
      <c r="A8463">
        <v>202122</v>
      </c>
      <c r="B8463" t="s">
        <v>820</v>
      </c>
      <c r="C8463" t="s">
        <v>821</v>
      </c>
      <c r="D8463" t="s">
        <v>822</v>
      </c>
      <c r="E8463" t="s">
        <v>823</v>
      </c>
      <c r="F8463" t="s">
        <v>926</v>
      </c>
      <c r="G8463" t="s">
        <v>927</v>
      </c>
      <c r="H8463" t="s">
        <v>1046</v>
      </c>
      <c r="I8463">
        <v>892</v>
      </c>
      <c r="J8463" t="s">
        <v>1047</v>
      </c>
      <c r="K8463" t="s">
        <v>842</v>
      </c>
      <c r="L8463" t="s">
        <v>845</v>
      </c>
      <c r="M8463" t="s">
        <v>829</v>
      </c>
      <c r="N8463" t="s">
        <v>829</v>
      </c>
      <c r="O8463">
        <v>0</v>
      </c>
      <c r="P8463">
        <v>0</v>
      </c>
      <c r="Q8463">
        <v>0</v>
      </c>
      <c r="R8463">
        <v>0</v>
      </c>
      <c r="S8463">
        <v>0</v>
      </c>
      <c r="T8463">
        <v>0</v>
      </c>
      <c r="U8463">
        <v>0</v>
      </c>
      <c r="V8463">
        <v>0</v>
      </c>
    </row>
    <row r="8464" spans="1:22" x14ac:dyDescent="0.3">
      <c r="A8464">
        <v>202223</v>
      </c>
      <c r="B8464" t="s">
        <v>820</v>
      </c>
      <c r="C8464" t="s">
        <v>821</v>
      </c>
      <c r="D8464" t="s">
        <v>822</v>
      </c>
      <c r="E8464" t="s">
        <v>823</v>
      </c>
      <c r="F8464" t="s">
        <v>926</v>
      </c>
      <c r="G8464" t="s">
        <v>927</v>
      </c>
      <c r="H8464" t="s">
        <v>1046</v>
      </c>
      <c r="I8464">
        <v>892</v>
      </c>
      <c r="J8464" t="s">
        <v>1047</v>
      </c>
      <c r="K8464" t="s">
        <v>842</v>
      </c>
      <c r="L8464" t="s">
        <v>845</v>
      </c>
      <c r="M8464" t="s">
        <v>829</v>
      </c>
      <c r="N8464" t="s">
        <v>829</v>
      </c>
      <c r="O8464">
        <v>0</v>
      </c>
      <c r="P8464">
        <v>0</v>
      </c>
      <c r="Q8464">
        <v>0</v>
      </c>
      <c r="R8464">
        <v>0</v>
      </c>
      <c r="S8464">
        <v>0</v>
      </c>
      <c r="T8464">
        <v>0</v>
      </c>
      <c r="U8464">
        <v>0</v>
      </c>
      <c r="V8464">
        <v>0</v>
      </c>
    </row>
    <row r="8465" spans="1:22" x14ac:dyDescent="0.3">
      <c r="A8465">
        <v>202324</v>
      </c>
      <c r="B8465" t="s">
        <v>820</v>
      </c>
      <c r="C8465" t="s">
        <v>821</v>
      </c>
      <c r="D8465" t="s">
        <v>822</v>
      </c>
      <c r="E8465" t="s">
        <v>823</v>
      </c>
      <c r="F8465" t="s">
        <v>926</v>
      </c>
      <c r="G8465" t="s">
        <v>927</v>
      </c>
      <c r="H8465" t="s">
        <v>1046</v>
      </c>
      <c r="I8465">
        <v>892</v>
      </c>
      <c r="J8465" t="s">
        <v>1047</v>
      </c>
      <c r="K8465" t="s">
        <v>842</v>
      </c>
      <c r="L8465" t="s">
        <v>845</v>
      </c>
      <c r="M8465" t="s">
        <v>829</v>
      </c>
      <c r="N8465" t="s">
        <v>829</v>
      </c>
      <c r="O8465">
        <v>0</v>
      </c>
      <c r="P8465">
        <v>0</v>
      </c>
      <c r="Q8465">
        <v>0</v>
      </c>
      <c r="R8465">
        <v>0</v>
      </c>
      <c r="S8465">
        <v>0</v>
      </c>
      <c r="T8465">
        <v>0</v>
      </c>
      <c r="U8465">
        <v>0</v>
      </c>
      <c r="V8465">
        <v>0</v>
      </c>
    </row>
    <row r="8466" spans="1:22" x14ac:dyDescent="0.3">
      <c r="A8466">
        <v>202122</v>
      </c>
      <c r="B8466" t="s">
        <v>820</v>
      </c>
      <c r="C8466" t="s">
        <v>821</v>
      </c>
      <c r="D8466" t="s">
        <v>822</v>
      </c>
      <c r="E8466" t="s">
        <v>823</v>
      </c>
      <c r="F8466" t="s">
        <v>926</v>
      </c>
      <c r="G8466" t="s">
        <v>927</v>
      </c>
      <c r="H8466" t="s">
        <v>1048</v>
      </c>
      <c r="I8466">
        <v>891</v>
      </c>
      <c r="J8466" t="s">
        <v>1049</v>
      </c>
      <c r="K8466" t="s">
        <v>828</v>
      </c>
      <c r="L8466" t="s">
        <v>336</v>
      </c>
      <c r="M8466">
        <v>0</v>
      </c>
      <c r="N8466">
        <v>0</v>
      </c>
      <c r="O8466">
        <v>0</v>
      </c>
      <c r="P8466">
        <v>7048332</v>
      </c>
      <c r="Q8466">
        <v>0</v>
      </c>
      <c r="R8466" t="s">
        <v>829</v>
      </c>
      <c r="S8466">
        <v>7048332</v>
      </c>
      <c r="T8466" t="s">
        <v>829</v>
      </c>
      <c r="U8466">
        <v>7048332</v>
      </c>
      <c r="V8466">
        <v>162</v>
      </c>
    </row>
    <row r="8467" spans="1:22" x14ac:dyDescent="0.3">
      <c r="A8467">
        <v>202223</v>
      </c>
      <c r="B8467" t="s">
        <v>820</v>
      </c>
      <c r="C8467" t="s">
        <v>821</v>
      </c>
      <c r="D8467" t="s">
        <v>822</v>
      </c>
      <c r="E8467" t="s">
        <v>823</v>
      </c>
      <c r="F8467" t="s">
        <v>926</v>
      </c>
      <c r="G8467" t="s">
        <v>927</v>
      </c>
      <c r="H8467" t="s">
        <v>1048</v>
      </c>
      <c r="I8467">
        <v>891</v>
      </c>
      <c r="J8467" t="s">
        <v>1049</v>
      </c>
      <c r="K8467" t="s">
        <v>828</v>
      </c>
      <c r="L8467" t="s">
        <v>336</v>
      </c>
      <c r="M8467">
        <v>0</v>
      </c>
      <c r="N8467">
        <v>0</v>
      </c>
      <c r="O8467">
        <v>0</v>
      </c>
      <c r="P8467">
        <v>7251667</v>
      </c>
      <c r="Q8467">
        <v>0</v>
      </c>
      <c r="R8467" t="s">
        <v>829</v>
      </c>
      <c r="S8467">
        <v>7251667</v>
      </c>
      <c r="T8467" t="s">
        <v>829</v>
      </c>
      <c r="U8467">
        <v>7251667</v>
      </c>
      <c r="V8467">
        <v>174</v>
      </c>
    </row>
    <row r="8468" spans="1:22" x14ac:dyDescent="0.3">
      <c r="A8468">
        <v>202324</v>
      </c>
      <c r="B8468" t="s">
        <v>820</v>
      </c>
      <c r="C8468" t="s">
        <v>821</v>
      </c>
      <c r="D8468" t="s">
        <v>822</v>
      </c>
      <c r="E8468" t="s">
        <v>823</v>
      </c>
      <c r="F8468" t="s">
        <v>926</v>
      </c>
      <c r="G8468" t="s">
        <v>927</v>
      </c>
      <c r="H8468" t="s">
        <v>1048</v>
      </c>
      <c r="I8468">
        <v>891</v>
      </c>
      <c r="J8468" t="s">
        <v>1049</v>
      </c>
      <c r="K8468" t="s">
        <v>828</v>
      </c>
      <c r="L8468" t="s">
        <v>336</v>
      </c>
      <c r="M8468">
        <v>0</v>
      </c>
      <c r="N8468">
        <v>0</v>
      </c>
      <c r="O8468">
        <v>0</v>
      </c>
      <c r="P8468">
        <v>7610000</v>
      </c>
      <c r="Q8468">
        <v>0</v>
      </c>
      <c r="R8468" t="s">
        <v>829</v>
      </c>
      <c r="S8468">
        <v>7610000</v>
      </c>
      <c r="T8468" t="s">
        <v>829</v>
      </c>
      <c r="U8468">
        <v>7610000</v>
      </c>
      <c r="V8468">
        <v>189</v>
      </c>
    </row>
    <row r="8469" spans="1:22" x14ac:dyDescent="0.3">
      <c r="A8469">
        <v>202122</v>
      </c>
      <c r="B8469" t="s">
        <v>820</v>
      </c>
      <c r="C8469" t="s">
        <v>821</v>
      </c>
      <c r="D8469" t="s">
        <v>822</v>
      </c>
      <c r="E8469" t="s">
        <v>823</v>
      </c>
      <c r="F8469" t="s">
        <v>926</v>
      </c>
      <c r="G8469" t="s">
        <v>927</v>
      </c>
      <c r="H8469" t="s">
        <v>1048</v>
      </c>
      <c r="I8469">
        <v>891</v>
      </c>
      <c r="J8469" t="s">
        <v>1049</v>
      </c>
      <c r="K8469" t="s">
        <v>828</v>
      </c>
      <c r="L8469" t="s">
        <v>235</v>
      </c>
      <c r="M8469" t="s">
        <v>829</v>
      </c>
      <c r="N8469">
        <v>0</v>
      </c>
      <c r="O8469">
        <v>0</v>
      </c>
      <c r="P8469" t="s">
        <v>829</v>
      </c>
      <c r="Q8469" t="s">
        <v>829</v>
      </c>
      <c r="R8469" t="s">
        <v>829</v>
      </c>
      <c r="S8469">
        <v>0</v>
      </c>
      <c r="T8469">
        <v>0</v>
      </c>
      <c r="U8469">
        <v>0</v>
      </c>
      <c r="V8469">
        <v>0</v>
      </c>
    </row>
    <row r="8470" spans="1:22" x14ac:dyDescent="0.3">
      <c r="A8470">
        <v>202223</v>
      </c>
      <c r="B8470" t="s">
        <v>820</v>
      </c>
      <c r="C8470" t="s">
        <v>821</v>
      </c>
      <c r="D8470" t="s">
        <v>822</v>
      </c>
      <c r="E8470" t="s">
        <v>823</v>
      </c>
      <c r="F8470" t="s">
        <v>926</v>
      </c>
      <c r="G8470" t="s">
        <v>927</v>
      </c>
      <c r="H8470" t="s">
        <v>1048</v>
      </c>
      <c r="I8470">
        <v>891</v>
      </c>
      <c r="J8470" t="s">
        <v>1049</v>
      </c>
      <c r="K8470" t="s">
        <v>828</v>
      </c>
      <c r="L8470" t="s">
        <v>235</v>
      </c>
      <c r="M8470" t="s">
        <v>829</v>
      </c>
      <c r="N8470">
        <v>0</v>
      </c>
      <c r="O8470">
        <v>0</v>
      </c>
      <c r="P8470" t="s">
        <v>829</v>
      </c>
      <c r="Q8470" t="s">
        <v>829</v>
      </c>
      <c r="R8470" t="s">
        <v>829</v>
      </c>
      <c r="S8470">
        <v>0</v>
      </c>
      <c r="T8470">
        <v>0</v>
      </c>
      <c r="U8470">
        <v>0</v>
      </c>
      <c r="V8470">
        <v>0</v>
      </c>
    </row>
    <row r="8471" spans="1:22" x14ac:dyDescent="0.3">
      <c r="A8471">
        <v>202324</v>
      </c>
      <c r="B8471" t="s">
        <v>820</v>
      </c>
      <c r="C8471" t="s">
        <v>821</v>
      </c>
      <c r="D8471" t="s">
        <v>822</v>
      </c>
      <c r="E8471" t="s">
        <v>823</v>
      </c>
      <c r="F8471" t="s">
        <v>926</v>
      </c>
      <c r="G8471" t="s">
        <v>927</v>
      </c>
      <c r="H8471" t="s">
        <v>1048</v>
      </c>
      <c r="I8471">
        <v>891</v>
      </c>
      <c r="J8471" t="s">
        <v>1049</v>
      </c>
      <c r="K8471" t="s">
        <v>828</v>
      </c>
      <c r="L8471" t="s">
        <v>235</v>
      </c>
      <c r="M8471" t="s">
        <v>829</v>
      </c>
      <c r="N8471">
        <v>0</v>
      </c>
      <c r="O8471">
        <v>0</v>
      </c>
      <c r="P8471" t="s">
        <v>829</v>
      </c>
      <c r="Q8471" t="s">
        <v>829</v>
      </c>
      <c r="R8471" t="s">
        <v>829</v>
      </c>
      <c r="S8471">
        <v>0</v>
      </c>
      <c r="T8471">
        <v>0</v>
      </c>
      <c r="U8471">
        <v>0</v>
      </c>
      <c r="V8471">
        <v>0</v>
      </c>
    </row>
    <row r="8472" spans="1:22" x14ac:dyDescent="0.3">
      <c r="A8472">
        <v>202122</v>
      </c>
      <c r="B8472" t="s">
        <v>820</v>
      </c>
      <c r="C8472" t="s">
        <v>821</v>
      </c>
      <c r="D8472" t="s">
        <v>822</v>
      </c>
      <c r="E8472" t="s">
        <v>823</v>
      </c>
      <c r="F8472" t="s">
        <v>926</v>
      </c>
      <c r="G8472" t="s">
        <v>927</v>
      </c>
      <c r="H8472" t="s">
        <v>1048</v>
      </c>
      <c r="I8472">
        <v>891</v>
      </c>
      <c r="J8472" t="s">
        <v>1049</v>
      </c>
      <c r="K8472" t="s">
        <v>828</v>
      </c>
      <c r="L8472" t="s">
        <v>534</v>
      </c>
      <c r="M8472">
        <v>0</v>
      </c>
      <c r="N8472">
        <v>6293955</v>
      </c>
      <c r="O8472">
        <v>138491</v>
      </c>
      <c r="P8472">
        <v>11766308</v>
      </c>
      <c r="Q8472">
        <v>0</v>
      </c>
      <c r="R8472" t="s">
        <v>829</v>
      </c>
      <c r="S8472">
        <v>18198754</v>
      </c>
      <c r="T8472">
        <v>479924</v>
      </c>
      <c r="U8472">
        <v>17718830</v>
      </c>
      <c r="V8472">
        <v>95</v>
      </c>
    </row>
    <row r="8473" spans="1:22" x14ac:dyDescent="0.3">
      <c r="A8473">
        <v>202223</v>
      </c>
      <c r="B8473" t="s">
        <v>820</v>
      </c>
      <c r="C8473" t="s">
        <v>821</v>
      </c>
      <c r="D8473" t="s">
        <v>822</v>
      </c>
      <c r="E8473" t="s">
        <v>823</v>
      </c>
      <c r="F8473" t="s">
        <v>926</v>
      </c>
      <c r="G8473" t="s">
        <v>927</v>
      </c>
      <c r="H8473" t="s">
        <v>1048</v>
      </c>
      <c r="I8473">
        <v>891</v>
      </c>
      <c r="J8473" t="s">
        <v>1049</v>
      </c>
      <c r="K8473" t="s">
        <v>828</v>
      </c>
      <c r="L8473" t="s">
        <v>534</v>
      </c>
      <c r="M8473">
        <v>0</v>
      </c>
      <c r="N8473">
        <v>11571369</v>
      </c>
      <c r="O8473">
        <v>7885517</v>
      </c>
      <c r="P8473">
        <v>202404</v>
      </c>
      <c r="Q8473">
        <v>0</v>
      </c>
      <c r="R8473" t="s">
        <v>829</v>
      </c>
      <c r="S8473">
        <v>19659290</v>
      </c>
      <c r="T8473">
        <v>559947</v>
      </c>
      <c r="U8473">
        <v>19099343</v>
      </c>
      <c r="V8473">
        <v>104</v>
      </c>
    </row>
    <row r="8474" spans="1:22" x14ac:dyDescent="0.3">
      <c r="A8474">
        <v>202324</v>
      </c>
      <c r="B8474" t="s">
        <v>820</v>
      </c>
      <c r="C8474" t="s">
        <v>821</v>
      </c>
      <c r="D8474" t="s">
        <v>822</v>
      </c>
      <c r="E8474" t="s">
        <v>823</v>
      </c>
      <c r="F8474" t="s">
        <v>926</v>
      </c>
      <c r="G8474" t="s">
        <v>927</v>
      </c>
      <c r="H8474" t="s">
        <v>1048</v>
      </c>
      <c r="I8474">
        <v>891</v>
      </c>
      <c r="J8474" t="s">
        <v>1049</v>
      </c>
      <c r="K8474" t="s">
        <v>828</v>
      </c>
      <c r="L8474" t="s">
        <v>534</v>
      </c>
      <c r="M8474">
        <v>0</v>
      </c>
      <c r="N8474">
        <v>8781375</v>
      </c>
      <c r="O8474">
        <v>161679</v>
      </c>
      <c r="P8474">
        <v>12386360</v>
      </c>
      <c r="Q8474">
        <v>0</v>
      </c>
      <c r="R8474" t="s">
        <v>829</v>
      </c>
      <c r="S8474">
        <v>21329414</v>
      </c>
      <c r="T8474">
        <v>296747</v>
      </c>
      <c r="U8474">
        <v>21032667</v>
      </c>
      <c r="V8474">
        <v>117</v>
      </c>
    </row>
    <row r="8475" spans="1:22" x14ac:dyDescent="0.3">
      <c r="A8475">
        <v>202122</v>
      </c>
      <c r="B8475" t="s">
        <v>820</v>
      </c>
      <c r="C8475" t="s">
        <v>821</v>
      </c>
      <c r="D8475" t="s">
        <v>822</v>
      </c>
      <c r="E8475" t="s">
        <v>823</v>
      </c>
      <c r="F8475" t="s">
        <v>926</v>
      </c>
      <c r="G8475" t="s">
        <v>927</v>
      </c>
      <c r="H8475" t="s">
        <v>1048</v>
      </c>
      <c r="I8475">
        <v>891</v>
      </c>
      <c r="J8475" t="s">
        <v>1049</v>
      </c>
      <c r="K8475" t="s">
        <v>828</v>
      </c>
      <c r="L8475" t="s">
        <v>603</v>
      </c>
      <c r="M8475" t="s">
        <v>829</v>
      </c>
      <c r="N8475" t="s">
        <v>829</v>
      </c>
      <c r="O8475" t="s">
        <v>829</v>
      </c>
      <c r="P8475">
        <v>0</v>
      </c>
      <c r="Q8475">
        <v>0</v>
      </c>
      <c r="R8475">
        <v>0</v>
      </c>
      <c r="S8475">
        <v>0</v>
      </c>
      <c r="T8475">
        <v>0</v>
      </c>
      <c r="U8475">
        <v>0</v>
      </c>
      <c r="V8475">
        <v>0</v>
      </c>
    </row>
    <row r="8476" spans="1:22" x14ac:dyDescent="0.3">
      <c r="A8476">
        <v>202223</v>
      </c>
      <c r="B8476" t="s">
        <v>820</v>
      </c>
      <c r="C8476" t="s">
        <v>821</v>
      </c>
      <c r="D8476" t="s">
        <v>822</v>
      </c>
      <c r="E8476" t="s">
        <v>823</v>
      </c>
      <c r="F8476" t="s">
        <v>926</v>
      </c>
      <c r="G8476" t="s">
        <v>927</v>
      </c>
      <c r="H8476" t="s">
        <v>1048</v>
      </c>
      <c r="I8476">
        <v>891</v>
      </c>
      <c r="J8476" t="s">
        <v>1049</v>
      </c>
      <c r="K8476" t="s">
        <v>828</v>
      </c>
      <c r="L8476" t="s">
        <v>603</v>
      </c>
      <c r="M8476" t="s">
        <v>829</v>
      </c>
      <c r="N8476" t="s">
        <v>829</v>
      </c>
      <c r="O8476" t="s">
        <v>829</v>
      </c>
      <c r="P8476">
        <v>0</v>
      </c>
      <c r="Q8476">
        <v>0</v>
      </c>
      <c r="R8476">
        <v>0</v>
      </c>
      <c r="S8476">
        <v>0</v>
      </c>
      <c r="T8476">
        <v>0</v>
      </c>
      <c r="U8476">
        <v>0</v>
      </c>
      <c r="V8476">
        <v>0</v>
      </c>
    </row>
    <row r="8477" spans="1:22" x14ac:dyDescent="0.3">
      <c r="A8477">
        <v>202324</v>
      </c>
      <c r="B8477" t="s">
        <v>820</v>
      </c>
      <c r="C8477" t="s">
        <v>821</v>
      </c>
      <c r="D8477" t="s">
        <v>822</v>
      </c>
      <c r="E8477" t="s">
        <v>823</v>
      </c>
      <c r="F8477" t="s">
        <v>926</v>
      </c>
      <c r="G8477" t="s">
        <v>927</v>
      </c>
      <c r="H8477" t="s">
        <v>1048</v>
      </c>
      <c r="I8477">
        <v>891</v>
      </c>
      <c r="J8477" t="s">
        <v>1049</v>
      </c>
      <c r="K8477" t="s">
        <v>828</v>
      </c>
      <c r="L8477" t="s">
        <v>603</v>
      </c>
      <c r="M8477" t="s">
        <v>829</v>
      </c>
      <c r="N8477" t="s">
        <v>829</v>
      </c>
      <c r="O8477" t="s">
        <v>829</v>
      </c>
      <c r="P8477">
        <v>0</v>
      </c>
      <c r="Q8477">
        <v>0</v>
      </c>
      <c r="R8477">
        <v>0</v>
      </c>
      <c r="S8477">
        <v>0</v>
      </c>
      <c r="T8477">
        <v>0</v>
      </c>
      <c r="U8477">
        <v>0</v>
      </c>
      <c r="V8477">
        <v>0</v>
      </c>
    </row>
    <row r="8478" spans="1:22" x14ac:dyDescent="0.3">
      <c r="A8478">
        <v>202122</v>
      </c>
      <c r="B8478" t="s">
        <v>820</v>
      </c>
      <c r="C8478" t="s">
        <v>821</v>
      </c>
      <c r="D8478" t="s">
        <v>822</v>
      </c>
      <c r="E8478" t="s">
        <v>823</v>
      </c>
      <c r="F8478" t="s">
        <v>926</v>
      </c>
      <c r="G8478" t="s">
        <v>927</v>
      </c>
      <c r="H8478" t="s">
        <v>1048</v>
      </c>
      <c r="I8478">
        <v>891</v>
      </c>
      <c r="J8478" t="s">
        <v>1049</v>
      </c>
      <c r="K8478" t="s">
        <v>828</v>
      </c>
      <c r="L8478" t="s">
        <v>606</v>
      </c>
      <c r="M8478">
        <v>0</v>
      </c>
      <c r="N8478">
        <v>0</v>
      </c>
      <c r="O8478">
        <v>0</v>
      </c>
      <c r="P8478">
        <v>0</v>
      </c>
      <c r="Q8478">
        <v>0</v>
      </c>
      <c r="R8478">
        <v>0</v>
      </c>
      <c r="S8478">
        <v>0</v>
      </c>
      <c r="T8478">
        <v>0</v>
      </c>
      <c r="U8478">
        <v>0</v>
      </c>
      <c r="V8478">
        <v>0</v>
      </c>
    </row>
    <row r="8479" spans="1:22" x14ac:dyDescent="0.3">
      <c r="A8479">
        <v>202223</v>
      </c>
      <c r="B8479" t="s">
        <v>820</v>
      </c>
      <c r="C8479" t="s">
        <v>821</v>
      </c>
      <c r="D8479" t="s">
        <v>822</v>
      </c>
      <c r="E8479" t="s">
        <v>823</v>
      </c>
      <c r="F8479" t="s">
        <v>926</v>
      </c>
      <c r="G8479" t="s">
        <v>927</v>
      </c>
      <c r="H8479" t="s">
        <v>1048</v>
      </c>
      <c r="I8479">
        <v>891</v>
      </c>
      <c r="J8479" t="s">
        <v>1049</v>
      </c>
      <c r="K8479" t="s">
        <v>828</v>
      </c>
      <c r="L8479" t="s">
        <v>606</v>
      </c>
      <c r="M8479">
        <v>0</v>
      </c>
      <c r="N8479">
        <v>0</v>
      </c>
      <c r="O8479">
        <v>0</v>
      </c>
      <c r="P8479">
        <v>0</v>
      </c>
      <c r="Q8479">
        <v>0</v>
      </c>
      <c r="R8479">
        <v>0</v>
      </c>
      <c r="S8479">
        <v>0</v>
      </c>
      <c r="T8479">
        <v>0</v>
      </c>
      <c r="U8479">
        <v>0</v>
      </c>
      <c r="V8479">
        <v>0</v>
      </c>
    </row>
    <row r="8480" spans="1:22" x14ac:dyDescent="0.3">
      <c r="A8480">
        <v>202324</v>
      </c>
      <c r="B8480" t="s">
        <v>820</v>
      </c>
      <c r="C8480" t="s">
        <v>821</v>
      </c>
      <c r="D8480" t="s">
        <v>822</v>
      </c>
      <c r="E8480" t="s">
        <v>823</v>
      </c>
      <c r="F8480" t="s">
        <v>926</v>
      </c>
      <c r="G8480" t="s">
        <v>927</v>
      </c>
      <c r="H8480" t="s">
        <v>1048</v>
      </c>
      <c r="I8480">
        <v>891</v>
      </c>
      <c r="J8480" t="s">
        <v>1049</v>
      </c>
      <c r="K8480" t="s">
        <v>828</v>
      </c>
      <c r="L8480" t="s">
        <v>606</v>
      </c>
      <c r="M8480">
        <v>0</v>
      </c>
      <c r="N8480">
        <v>0</v>
      </c>
      <c r="O8480">
        <v>0</v>
      </c>
      <c r="P8480">
        <v>0</v>
      </c>
      <c r="Q8480">
        <v>0</v>
      </c>
      <c r="R8480">
        <v>0</v>
      </c>
      <c r="S8480">
        <v>0</v>
      </c>
      <c r="T8480">
        <v>0</v>
      </c>
      <c r="U8480">
        <v>0</v>
      </c>
      <c r="V8480">
        <v>0</v>
      </c>
    </row>
    <row r="8481" spans="1:22" x14ac:dyDescent="0.3">
      <c r="A8481">
        <v>202122</v>
      </c>
      <c r="B8481" t="s">
        <v>820</v>
      </c>
      <c r="C8481" t="s">
        <v>821</v>
      </c>
      <c r="D8481" t="s">
        <v>822</v>
      </c>
      <c r="E8481" t="s">
        <v>823</v>
      </c>
      <c r="F8481" t="s">
        <v>926</v>
      </c>
      <c r="G8481" t="s">
        <v>927</v>
      </c>
      <c r="H8481" t="s">
        <v>1048</v>
      </c>
      <c r="I8481">
        <v>891</v>
      </c>
      <c r="J8481" t="s">
        <v>1049</v>
      </c>
      <c r="K8481" t="s">
        <v>828</v>
      </c>
      <c r="L8481" t="s">
        <v>609</v>
      </c>
      <c r="M8481" t="s">
        <v>829</v>
      </c>
      <c r="N8481" t="s">
        <v>829</v>
      </c>
      <c r="O8481" t="s">
        <v>829</v>
      </c>
      <c r="P8481" t="s">
        <v>829</v>
      </c>
      <c r="Q8481">
        <v>0</v>
      </c>
      <c r="R8481" t="s">
        <v>829</v>
      </c>
      <c r="S8481">
        <v>0</v>
      </c>
      <c r="T8481">
        <v>0</v>
      </c>
      <c r="U8481">
        <v>0</v>
      </c>
      <c r="V8481">
        <v>0</v>
      </c>
    </row>
    <row r="8482" spans="1:22" x14ac:dyDescent="0.3">
      <c r="A8482">
        <v>202223</v>
      </c>
      <c r="B8482" t="s">
        <v>820</v>
      </c>
      <c r="C8482" t="s">
        <v>821</v>
      </c>
      <c r="D8482" t="s">
        <v>822</v>
      </c>
      <c r="E8482" t="s">
        <v>823</v>
      </c>
      <c r="F8482" t="s">
        <v>926</v>
      </c>
      <c r="G8482" t="s">
        <v>927</v>
      </c>
      <c r="H8482" t="s">
        <v>1048</v>
      </c>
      <c r="I8482">
        <v>891</v>
      </c>
      <c r="J8482" t="s">
        <v>1049</v>
      </c>
      <c r="K8482" t="s">
        <v>828</v>
      </c>
      <c r="L8482" t="s">
        <v>609</v>
      </c>
      <c r="M8482" t="s">
        <v>829</v>
      </c>
      <c r="N8482" t="s">
        <v>829</v>
      </c>
      <c r="O8482" t="s">
        <v>829</v>
      </c>
      <c r="P8482" t="s">
        <v>829</v>
      </c>
      <c r="Q8482">
        <v>0</v>
      </c>
      <c r="R8482" t="s">
        <v>829</v>
      </c>
      <c r="S8482">
        <v>0</v>
      </c>
      <c r="T8482">
        <v>0</v>
      </c>
      <c r="U8482">
        <v>0</v>
      </c>
      <c r="V8482">
        <v>0</v>
      </c>
    </row>
    <row r="8483" spans="1:22" x14ac:dyDescent="0.3">
      <c r="A8483">
        <v>202122</v>
      </c>
      <c r="B8483" t="s">
        <v>820</v>
      </c>
      <c r="C8483" t="s">
        <v>821</v>
      </c>
      <c r="D8483" t="s">
        <v>822</v>
      </c>
      <c r="E8483" t="s">
        <v>823</v>
      </c>
      <c r="F8483" t="s">
        <v>926</v>
      </c>
      <c r="G8483" t="s">
        <v>927</v>
      </c>
      <c r="H8483" t="s">
        <v>1048</v>
      </c>
      <c r="I8483">
        <v>891</v>
      </c>
      <c r="J8483" t="s">
        <v>1049</v>
      </c>
      <c r="K8483" t="s">
        <v>828</v>
      </c>
      <c r="L8483" t="s">
        <v>830</v>
      </c>
      <c r="M8483">
        <v>0</v>
      </c>
      <c r="N8483">
        <v>0</v>
      </c>
      <c r="O8483">
        <v>0</v>
      </c>
      <c r="P8483">
        <v>0</v>
      </c>
      <c r="Q8483">
        <v>0</v>
      </c>
      <c r="R8483">
        <v>0</v>
      </c>
      <c r="S8483">
        <v>0</v>
      </c>
      <c r="T8483">
        <v>0</v>
      </c>
      <c r="U8483">
        <v>0</v>
      </c>
      <c r="V8483">
        <v>0</v>
      </c>
    </row>
    <row r="8484" spans="1:22" x14ac:dyDescent="0.3">
      <c r="A8484">
        <v>202223</v>
      </c>
      <c r="B8484" t="s">
        <v>820</v>
      </c>
      <c r="C8484" t="s">
        <v>821</v>
      </c>
      <c r="D8484" t="s">
        <v>822</v>
      </c>
      <c r="E8484" t="s">
        <v>823</v>
      </c>
      <c r="F8484" t="s">
        <v>926</v>
      </c>
      <c r="G8484" t="s">
        <v>927</v>
      </c>
      <c r="H8484" t="s">
        <v>1048</v>
      </c>
      <c r="I8484">
        <v>891</v>
      </c>
      <c r="J8484" t="s">
        <v>1049</v>
      </c>
      <c r="K8484" t="s">
        <v>828</v>
      </c>
      <c r="L8484" t="s">
        <v>830</v>
      </c>
      <c r="M8484">
        <v>0</v>
      </c>
      <c r="N8484">
        <v>286626</v>
      </c>
      <c r="O8484">
        <v>171468</v>
      </c>
      <c r="P8484">
        <v>318296</v>
      </c>
      <c r="Q8484">
        <v>0</v>
      </c>
      <c r="R8484">
        <v>0</v>
      </c>
      <c r="S8484">
        <v>776390</v>
      </c>
      <c r="T8484">
        <v>59430</v>
      </c>
      <c r="U8484">
        <v>716960</v>
      </c>
      <c r="V8484">
        <v>4</v>
      </c>
    </row>
    <row r="8485" spans="1:22" x14ac:dyDescent="0.3">
      <c r="A8485">
        <v>202324</v>
      </c>
      <c r="B8485" t="s">
        <v>820</v>
      </c>
      <c r="C8485" t="s">
        <v>821</v>
      </c>
      <c r="D8485" t="s">
        <v>822</v>
      </c>
      <c r="E8485" t="s">
        <v>823</v>
      </c>
      <c r="F8485" t="s">
        <v>926</v>
      </c>
      <c r="G8485" t="s">
        <v>927</v>
      </c>
      <c r="H8485" t="s">
        <v>1048</v>
      </c>
      <c r="I8485">
        <v>891</v>
      </c>
      <c r="J8485" t="s">
        <v>1049</v>
      </c>
      <c r="K8485" t="s">
        <v>828</v>
      </c>
      <c r="L8485" t="s">
        <v>830</v>
      </c>
      <c r="M8485">
        <v>0</v>
      </c>
      <c r="N8485">
        <v>1029244</v>
      </c>
      <c r="O8485">
        <v>313248</v>
      </c>
      <c r="P8485">
        <v>149166</v>
      </c>
      <c r="Q8485">
        <v>0</v>
      </c>
      <c r="R8485">
        <v>0</v>
      </c>
      <c r="S8485">
        <v>1491658</v>
      </c>
      <c r="T8485">
        <v>62881</v>
      </c>
      <c r="U8485">
        <v>1428776</v>
      </c>
      <c r="V8485">
        <v>8</v>
      </c>
    </row>
    <row r="8486" spans="1:22" x14ac:dyDescent="0.3">
      <c r="A8486">
        <v>202122</v>
      </c>
      <c r="B8486" t="s">
        <v>820</v>
      </c>
      <c r="C8486" t="s">
        <v>821</v>
      </c>
      <c r="D8486" t="s">
        <v>822</v>
      </c>
      <c r="E8486" t="s">
        <v>823</v>
      </c>
      <c r="F8486" t="s">
        <v>926</v>
      </c>
      <c r="G8486" t="s">
        <v>927</v>
      </c>
      <c r="H8486" t="s">
        <v>1048</v>
      </c>
      <c r="I8486">
        <v>891</v>
      </c>
      <c r="J8486" t="s">
        <v>1049</v>
      </c>
      <c r="K8486" t="s">
        <v>828</v>
      </c>
      <c r="L8486" t="s">
        <v>537</v>
      </c>
      <c r="M8486">
        <v>0</v>
      </c>
      <c r="N8486">
        <v>4744245</v>
      </c>
      <c r="O8486">
        <v>10501482</v>
      </c>
      <c r="P8486">
        <v>6588197</v>
      </c>
      <c r="Q8486">
        <v>0</v>
      </c>
      <c r="R8486">
        <v>5871840</v>
      </c>
      <c r="S8486">
        <v>27705764</v>
      </c>
      <c r="T8486">
        <v>235238</v>
      </c>
      <c r="U8486">
        <v>27470526</v>
      </c>
      <c r="V8486">
        <v>147</v>
      </c>
    </row>
    <row r="8487" spans="1:22" x14ac:dyDescent="0.3">
      <c r="A8487">
        <v>202223</v>
      </c>
      <c r="B8487" t="s">
        <v>820</v>
      </c>
      <c r="C8487" t="s">
        <v>821</v>
      </c>
      <c r="D8487" t="s">
        <v>822</v>
      </c>
      <c r="E8487" t="s">
        <v>823</v>
      </c>
      <c r="F8487" t="s">
        <v>926</v>
      </c>
      <c r="G8487" t="s">
        <v>927</v>
      </c>
      <c r="H8487" t="s">
        <v>1048</v>
      </c>
      <c r="I8487">
        <v>891</v>
      </c>
      <c r="J8487" t="s">
        <v>1049</v>
      </c>
      <c r="K8487" t="s">
        <v>828</v>
      </c>
      <c r="L8487" t="s">
        <v>537</v>
      </c>
      <c r="M8487">
        <v>0</v>
      </c>
      <c r="N8487">
        <v>4979600</v>
      </c>
      <c r="O8487">
        <v>10837954</v>
      </c>
      <c r="P8487">
        <v>6737106</v>
      </c>
      <c r="Q8487">
        <v>0</v>
      </c>
      <c r="R8487">
        <v>6737106</v>
      </c>
      <c r="S8487">
        <v>29291767</v>
      </c>
      <c r="T8487">
        <v>275795</v>
      </c>
      <c r="U8487">
        <v>29015972</v>
      </c>
      <c r="V8487">
        <v>157</v>
      </c>
    </row>
    <row r="8488" spans="1:22" x14ac:dyDescent="0.3">
      <c r="A8488">
        <v>202324</v>
      </c>
      <c r="B8488" t="s">
        <v>820</v>
      </c>
      <c r="C8488" t="s">
        <v>821</v>
      </c>
      <c r="D8488" t="s">
        <v>822</v>
      </c>
      <c r="E8488" t="s">
        <v>823</v>
      </c>
      <c r="F8488" t="s">
        <v>926</v>
      </c>
      <c r="G8488" t="s">
        <v>927</v>
      </c>
      <c r="H8488" t="s">
        <v>1048</v>
      </c>
      <c r="I8488">
        <v>891</v>
      </c>
      <c r="J8488" t="s">
        <v>1049</v>
      </c>
      <c r="K8488" t="s">
        <v>828</v>
      </c>
      <c r="L8488" t="s">
        <v>537</v>
      </c>
      <c r="M8488">
        <v>0</v>
      </c>
      <c r="N8488">
        <v>9249906</v>
      </c>
      <c r="O8488">
        <v>20132148</v>
      </c>
      <c r="P8488">
        <v>7201773</v>
      </c>
      <c r="Q8488">
        <v>0</v>
      </c>
      <c r="R8488">
        <v>0</v>
      </c>
      <c r="S8488">
        <v>36583828</v>
      </c>
      <c r="T8488">
        <v>667432</v>
      </c>
      <c r="U8488">
        <v>35916395</v>
      </c>
      <c r="V8488">
        <v>201</v>
      </c>
    </row>
    <row r="8489" spans="1:22" x14ac:dyDescent="0.3">
      <c r="A8489">
        <v>202122</v>
      </c>
      <c r="B8489" t="s">
        <v>820</v>
      </c>
      <c r="C8489" t="s">
        <v>821</v>
      </c>
      <c r="D8489" t="s">
        <v>822</v>
      </c>
      <c r="E8489" t="s">
        <v>823</v>
      </c>
      <c r="F8489" t="s">
        <v>926</v>
      </c>
      <c r="G8489" t="s">
        <v>927</v>
      </c>
      <c r="H8489" t="s">
        <v>1048</v>
      </c>
      <c r="I8489">
        <v>891</v>
      </c>
      <c r="J8489" t="s">
        <v>1049</v>
      </c>
      <c r="K8489" t="s">
        <v>828</v>
      </c>
      <c r="L8489" t="s">
        <v>572</v>
      </c>
      <c r="M8489">
        <v>0</v>
      </c>
      <c r="N8489">
        <v>0</v>
      </c>
      <c r="O8489">
        <v>0</v>
      </c>
      <c r="P8489">
        <v>21035507</v>
      </c>
      <c r="Q8489">
        <v>0</v>
      </c>
      <c r="R8489">
        <v>0</v>
      </c>
      <c r="S8489">
        <v>21035507</v>
      </c>
      <c r="T8489">
        <v>423081</v>
      </c>
      <c r="U8489">
        <v>20612426</v>
      </c>
      <c r="V8489">
        <v>111</v>
      </c>
    </row>
    <row r="8490" spans="1:22" x14ac:dyDescent="0.3">
      <c r="A8490">
        <v>202223</v>
      </c>
      <c r="B8490" t="s">
        <v>820</v>
      </c>
      <c r="C8490" t="s">
        <v>821</v>
      </c>
      <c r="D8490" t="s">
        <v>822</v>
      </c>
      <c r="E8490" t="s">
        <v>823</v>
      </c>
      <c r="F8490" t="s">
        <v>926</v>
      </c>
      <c r="G8490" t="s">
        <v>927</v>
      </c>
      <c r="H8490" t="s">
        <v>1048</v>
      </c>
      <c r="I8490">
        <v>891</v>
      </c>
      <c r="J8490" t="s">
        <v>1049</v>
      </c>
      <c r="K8490" t="s">
        <v>828</v>
      </c>
      <c r="L8490" t="s">
        <v>572</v>
      </c>
      <c r="M8490">
        <v>0</v>
      </c>
      <c r="N8490">
        <v>0</v>
      </c>
      <c r="O8490">
        <v>0</v>
      </c>
      <c r="P8490">
        <v>18664555</v>
      </c>
      <c r="Q8490">
        <v>0</v>
      </c>
      <c r="R8490">
        <v>0</v>
      </c>
      <c r="S8490">
        <v>18664555</v>
      </c>
      <c r="T8490">
        <v>783731</v>
      </c>
      <c r="U8490">
        <v>17880824</v>
      </c>
      <c r="V8490">
        <v>97</v>
      </c>
    </row>
    <row r="8491" spans="1:22" x14ac:dyDescent="0.3">
      <c r="A8491">
        <v>202324</v>
      </c>
      <c r="B8491" t="s">
        <v>820</v>
      </c>
      <c r="C8491" t="s">
        <v>821</v>
      </c>
      <c r="D8491" t="s">
        <v>822</v>
      </c>
      <c r="E8491" t="s">
        <v>823</v>
      </c>
      <c r="F8491" t="s">
        <v>926</v>
      </c>
      <c r="G8491" t="s">
        <v>927</v>
      </c>
      <c r="H8491" t="s">
        <v>1048</v>
      </c>
      <c r="I8491">
        <v>891</v>
      </c>
      <c r="J8491" t="s">
        <v>1049</v>
      </c>
      <c r="K8491" t="s">
        <v>828</v>
      </c>
      <c r="L8491" t="s">
        <v>572</v>
      </c>
      <c r="M8491">
        <v>0</v>
      </c>
      <c r="N8491">
        <v>0</v>
      </c>
      <c r="O8491">
        <v>0</v>
      </c>
      <c r="P8491">
        <v>27912332</v>
      </c>
      <c r="Q8491">
        <v>0</v>
      </c>
      <c r="R8491">
        <v>0</v>
      </c>
      <c r="S8491">
        <v>27912332</v>
      </c>
      <c r="T8491">
        <v>152272</v>
      </c>
      <c r="U8491">
        <v>27760060</v>
      </c>
      <c r="V8491">
        <v>155</v>
      </c>
    </row>
    <row r="8492" spans="1:22" x14ac:dyDescent="0.3">
      <c r="A8492">
        <v>202122</v>
      </c>
      <c r="B8492" t="s">
        <v>820</v>
      </c>
      <c r="C8492" t="s">
        <v>821</v>
      </c>
      <c r="D8492" t="s">
        <v>822</v>
      </c>
      <c r="E8492" t="s">
        <v>823</v>
      </c>
      <c r="F8492" t="s">
        <v>926</v>
      </c>
      <c r="G8492" t="s">
        <v>927</v>
      </c>
      <c r="H8492" t="s">
        <v>1048</v>
      </c>
      <c r="I8492">
        <v>891</v>
      </c>
      <c r="J8492" t="s">
        <v>1049</v>
      </c>
      <c r="K8492" t="s">
        <v>828</v>
      </c>
      <c r="L8492" t="s">
        <v>539</v>
      </c>
      <c r="M8492">
        <v>0</v>
      </c>
      <c r="N8492">
        <v>0</v>
      </c>
      <c r="O8492">
        <v>0</v>
      </c>
      <c r="P8492" t="s">
        <v>829</v>
      </c>
      <c r="Q8492" t="s">
        <v>829</v>
      </c>
      <c r="R8492" t="s">
        <v>829</v>
      </c>
      <c r="S8492">
        <v>0</v>
      </c>
      <c r="T8492">
        <v>0</v>
      </c>
      <c r="U8492">
        <v>0</v>
      </c>
      <c r="V8492">
        <v>0</v>
      </c>
    </row>
    <row r="8493" spans="1:22" x14ac:dyDescent="0.3">
      <c r="A8493">
        <v>202223</v>
      </c>
      <c r="B8493" t="s">
        <v>820</v>
      </c>
      <c r="C8493" t="s">
        <v>821</v>
      </c>
      <c r="D8493" t="s">
        <v>822</v>
      </c>
      <c r="E8493" t="s">
        <v>823</v>
      </c>
      <c r="F8493" t="s">
        <v>926</v>
      </c>
      <c r="G8493" t="s">
        <v>927</v>
      </c>
      <c r="H8493" t="s">
        <v>1048</v>
      </c>
      <c r="I8493">
        <v>891</v>
      </c>
      <c r="J8493" t="s">
        <v>1049</v>
      </c>
      <c r="K8493" t="s">
        <v>828</v>
      </c>
      <c r="L8493" t="s">
        <v>539</v>
      </c>
      <c r="M8493">
        <v>0</v>
      </c>
      <c r="N8493">
        <v>0</v>
      </c>
      <c r="O8493">
        <v>0</v>
      </c>
      <c r="P8493" t="s">
        <v>829</v>
      </c>
      <c r="Q8493" t="s">
        <v>829</v>
      </c>
      <c r="R8493" t="s">
        <v>829</v>
      </c>
      <c r="S8493">
        <v>0</v>
      </c>
      <c r="T8493">
        <v>0</v>
      </c>
      <c r="U8493">
        <v>0</v>
      </c>
      <c r="V8493">
        <v>0</v>
      </c>
    </row>
    <row r="8494" spans="1:22" x14ac:dyDescent="0.3">
      <c r="A8494">
        <v>202324</v>
      </c>
      <c r="B8494" t="s">
        <v>820</v>
      </c>
      <c r="C8494" t="s">
        <v>821</v>
      </c>
      <c r="D8494" t="s">
        <v>822</v>
      </c>
      <c r="E8494" t="s">
        <v>823</v>
      </c>
      <c r="F8494" t="s">
        <v>926</v>
      </c>
      <c r="G8494" t="s">
        <v>927</v>
      </c>
      <c r="H8494" t="s">
        <v>1048</v>
      </c>
      <c r="I8494">
        <v>891</v>
      </c>
      <c r="J8494" t="s">
        <v>1049</v>
      </c>
      <c r="K8494" t="s">
        <v>828</v>
      </c>
      <c r="L8494" t="s">
        <v>539</v>
      </c>
      <c r="M8494">
        <v>0</v>
      </c>
      <c r="N8494">
        <v>0</v>
      </c>
      <c r="O8494">
        <v>0</v>
      </c>
      <c r="P8494" t="s">
        <v>829</v>
      </c>
      <c r="Q8494" t="s">
        <v>829</v>
      </c>
      <c r="R8494" t="s">
        <v>829</v>
      </c>
      <c r="S8494">
        <v>0</v>
      </c>
      <c r="T8494">
        <v>0</v>
      </c>
      <c r="U8494">
        <v>0</v>
      </c>
      <c r="V8494">
        <v>0</v>
      </c>
    </row>
    <row r="8495" spans="1:22" x14ac:dyDescent="0.3">
      <c r="A8495">
        <v>202122</v>
      </c>
      <c r="B8495" t="s">
        <v>820</v>
      </c>
      <c r="C8495" t="s">
        <v>821</v>
      </c>
      <c r="D8495" t="s">
        <v>822</v>
      </c>
      <c r="E8495" t="s">
        <v>823</v>
      </c>
      <c r="F8495" t="s">
        <v>926</v>
      </c>
      <c r="G8495" t="s">
        <v>927</v>
      </c>
      <c r="H8495" t="s">
        <v>1048</v>
      </c>
      <c r="I8495">
        <v>891</v>
      </c>
      <c r="J8495" t="s">
        <v>1049</v>
      </c>
      <c r="K8495" t="s">
        <v>828</v>
      </c>
      <c r="L8495" t="s">
        <v>541</v>
      </c>
      <c r="M8495">
        <v>0</v>
      </c>
      <c r="N8495">
        <v>1767678</v>
      </c>
      <c r="O8495">
        <v>1204616</v>
      </c>
      <c r="P8495">
        <v>1483422</v>
      </c>
      <c r="Q8495">
        <v>0</v>
      </c>
      <c r="R8495">
        <v>0</v>
      </c>
      <c r="S8495">
        <v>4455716</v>
      </c>
      <c r="T8495">
        <v>120258</v>
      </c>
      <c r="U8495">
        <v>4335458</v>
      </c>
      <c r="V8495">
        <v>23</v>
      </c>
    </row>
    <row r="8496" spans="1:22" x14ac:dyDescent="0.3">
      <c r="A8496">
        <v>202223</v>
      </c>
      <c r="B8496" t="s">
        <v>820</v>
      </c>
      <c r="C8496" t="s">
        <v>821</v>
      </c>
      <c r="D8496" t="s">
        <v>822</v>
      </c>
      <c r="E8496" t="s">
        <v>823</v>
      </c>
      <c r="F8496" t="s">
        <v>926</v>
      </c>
      <c r="G8496" t="s">
        <v>927</v>
      </c>
      <c r="H8496" t="s">
        <v>1048</v>
      </c>
      <c r="I8496">
        <v>891</v>
      </c>
      <c r="J8496" t="s">
        <v>1049</v>
      </c>
      <c r="K8496" t="s">
        <v>828</v>
      </c>
      <c r="L8496" t="s">
        <v>541</v>
      </c>
      <c r="M8496">
        <v>0</v>
      </c>
      <c r="N8496">
        <v>2092473</v>
      </c>
      <c r="O8496">
        <v>1425953</v>
      </c>
      <c r="P8496">
        <v>1646231</v>
      </c>
      <c r="Q8496">
        <v>0</v>
      </c>
      <c r="R8496">
        <v>0</v>
      </c>
      <c r="S8496">
        <v>5164657</v>
      </c>
      <c r="T8496">
        <v>19332</v>
      </c>
      <c r="U8496">
        <v>5145325</v>
      </c>
      <c r="V8496">
        <v>28</v>
      </c>
    </row>
    <row r="8497" spans="1:22" x14ac:dyDescent="0.3">
      <c r="A8497">
        <v>202324</v>
      </c>
      <c r="B8497" t="s">
        <v>820</v>
      </c>
      <c r="C8497" t="s">
        <v>821</v>
      </c>
      <c r="D8497" t="s">
        <v>822</v>
      </c>
      <c r="E8497" t="s">
        <v>823</v>
      </c>
      <c r="F8497" t="s">
        <v>926</v>
      </c>
      <c r="G8497" t="s">
        <v>927</v>
      </c>
      <c r="H8497" t="s">
        <v>1048</v>
      </c>
      <c r="I8497">
        <v>891</v>
      </c>
      <c r="J8497" t="s">
        <v>1049</v>
      </c>
      <c r="K8497" t="s">
        <v>828</v>
      </c>
      <c r="L8497" t="s">
        <v>541</v>
      </c>
      <c r="M8497">
        <v>0</v>
      </c>
      <c r="N8497">
        <v>2011529</v>
      </c>
      <c r="O8497">
        <v>1341019</v>
      </c>
      <c r="P8497">
        <v>1436806</v>
      </c>
      <c r="Q8497">
        <v>0</v>
      </c>
      <c r="R8497">
        <v>0</v>
      </c>
      <c r="S8497">
        <v>4789355</v>
      </c>
      <c r="T8497">
        <v>103346</v>
      </c>
      <c r="U8497">
        <v>4686009</v>
      </c>
      <c r="V8497">
        <v>26</v>
      </c>
    </row>
    <row r="8498" spans="1:22" x14ac:dyDescent="0.3">
      <c r="A8498">
        <v>202122</v>
      </c>
      <c r="B8498" t="s">
        <v>820</v>
      </c>
      <c r="C8498" t="s">
        <v>821</v>
      </c>
      <c r="D8498" t="s">
        <v>822</v>
      </c>
      <c r="E8498" t="s">
        <v>823</v>
      </c>
      <c r="F8498" t="s">
        <v>926</v>
      </c>
      <c r="G8498" t="s">
        <v>927</v>
      </c>
      <c r="H8498" t="s">
        <v>1048</v>
      </c>
      <c r="I8498">
        <v>891</v>
      </c>
      <c r="J8498" t="s">
        <v>1049</v>
      </c>
      <c r="K8498" t="s">
        <v>828</v>
      </c>
      <c r="L8498" t="s">
        <v>831</v>
      </c>
      <c r="M8498" t="s">
        <v>829</v>
      </c>
      <c r="N8498" t="s">
        <v>829</v>
      </c>
      <c r="O8498" t="s">
        <v>829</v>
      </c>
      <c r="P8498">
        <v>0</v>
      </c>
      <c r="Q8498">
        <v>0</v>
      </c>
      <c r="R8498" t="s">
        <v>829</v>
      </c>
      <c r="S8498">
        <v>0</v>
      </c>
      <c r="T8498">
        <v>0</v>
      </c>
      <c r="U8498">
        <v>0</v>
      </c>
      <c r="V8498">
        <v>0</v>
      </c>
    </row>
    <row r="8499" spans="1:22" x14ac:dyDescent="0.3">
      <c r="A8499">
        <v>202223</v>
      </c>
      <c r="B8499" t="s">
        <v>820</v>
      </c>
      <c r="C8499" t="s">
        <v>821</v>
      </c>
      <c r="D8499" t="s">
        <v>822</v>
      </c>
      <c r="E8499" t="s">
        <v>823</v>
      </c>
      <c r="F8499" t="s">
        <v>926</v>
      </c>
      <c r="G8499" t="s">
        <v>927</v>
      </c>
      <c r="H8499" t="s">
        <v>1048</v>
      </c>
      <c r="I8499">
        <v>891</v>
      </c>
      <c r="J8499" t="s">
        <v>1049</v>
      </c>
      <c r="K8499" t="s">
        <v>828</v>
      </c>
      <c r="L8499" t="s">
        <v>831</v>
      </c>
      <c r="M8499" t="s">
        <v>829</v>
      </c>
      <c r="N8499" t="s">
        <v>829</v>
      </c>
      <c r="O8499" t="s">
        <v>829</v>
      </c>
      <c r="P8499">
        <v>0</v>
      </c>
      <c r="Q8499">
        <v>0</v>
      </c>
      <c r="R8499" t="s">
        <v>829</v>
      </c>
      <c r="S8499">
        <v>0</v>
      </c>
      <c r="T8499">
        <v>0</v>
      </c>
      <c r="U8499">
        <v>0</v>
      </c>
      <c r="V8499">
        <v>0</v>
      </c>
    </row>
    <row r="8500" spans="1:22" x14ac:dyDescent="0.3">
      <c r="A8500">
        <v>202324</v>
      </c>
      <c r="B8500" t="s">
        <v>820</v>
      </c>
      <c r="C8500" t="s">
        <v>821</v>
      </c>
      <c r="D8500" t="s">
        <v>822</v>
      </c>
      <c r="E8500" t="s">
        <v>823</v>
      </c>
      <c r="F8500" t="s">
        <v>926</v>
      </c>
      <c r="G8500" t="s">
        <v>927</v>
      </c>
      <c r="H8500" t="s">
        <v>1048</v>
      </c>
      <c r="I8500">
        <v>891</v>
      </c>
      <c r="J8500" t="s">
        <v>1049</v>
      </c>
      <c r="K8500" t="s">
        <v>828</v>
      </c>
      <c r="L8500" t="s">
        <v>831</v>
      </c>
      <c r="M8500" t="s">
        <v>829</v>
      </c>
      <c r="N8500" t="s">
        <v>829</v>
      </c>
      <c r="O8500" t="s">
        <v>829</v>
      </c>
      <c r="P8500">
        <v>0</v>
      </c>
      <c r="Q8500">
        <v>0</v>
      </c>
      <c r="R8500" t="s">
        <v>829</v>
      </c>
      <c r="S8500">
        <v>0</v>
      </c>
      <c r="T8500">
        <v>0</v>
      </c>
      <c r="U8500">
        <v>0</v>
      </c>
      <c r="V8500">
        <v>0</v>
      </c>
    </row>
    <row r="8501" spans="1:22" x14ac:dyDescent="0.3">
      <c r="A8501">
        <v>202122</v>
      </c>
      <c r="B8501" t="s">
        <v>820</v>
      </c>
      <c r="C8501" t="s">
        <v>821</v>
      </c>
      <c r="D8501" t="s">
        <v>822</v>
      </c>
      <c r="E8501" t="s">
        <v>823</v>
      </c>
      <c r="F8501" t="s">
        <v>926</v>
      </c>
      <c r="G8501" t="s">
        <v>927</v>
      </c>
      <c r="H8501" t="s">
        <v>1048</v>
      </c>
      <c r="I8501">
        <v>891</v>
      </c>
      <c r="J8501" t="s">
        <v>1049</v>
      </c>
      <c r="K8501" t="s">
        <v>828</v>
      </c>
      <c r="L8501" t="s">
        <v>832</v>
      </c>
      <c r="M8501">
        <v>0</v>
      </c>
      <c r="N8501">
        <v>0</v>
      </c>
      <c r="O8501">
        <v>0</v>
      </c>
      <c r="P8501">
        <v>0</v>
      </c>
      <c r="Q8501">
        <v>2196132</v>
      </c>
      <c r="R8501">
        <v>0</v>
      </c>
      <c r="S8501">
        <v>2196132</v>
      </c>
      <c r="T8501">
        <v>366411</v>
      </c>
      <c r="U8501">
        <v>1829720</v>
      </c>
      <c r="V8501">
        <v>10</v>
      </c>
    </row>
    <row r="8502" spans="1:22" x14ac:dyDescent="0.3">
      <c r="A8502">
        <v>202223</v>
      </c>
      <c r="B8502" t="s">
        <v>820</v>
      </c>
      <c r="C8502" t="s">
        <v>821</v>
      </c>
      <c r="D8502" t="s">
        <v>822</v>
      </c>
      <c r="E8502" t="s">
        <v>823</v>
      </c>
      <c r="F8502" t="s">
        <v>926</v>
      </c>
      <c r="G8502" t="s">
        <v>927</v>
      </c>
      <c r="H8502" t="s">
        <v>1048</v>
      </c>
      <c r="I8502">
        <v>891</v>
      </c>
      <c r="J8502" t="s">
        <v>1049</v>
      </c>
      <c r="K8502" t="s">
        <v>828</v>
      </c>
      <c r="L8502" t="s">
        <v>832</v>
      </c>
      <c r="M8502">
        <v>0</v>
      </c>
      <c r="N8502">
        <v>0</v>
      </c>
      <c r="O8502">
        <v>0</v>
      </c>
      <c r="P8502">
        <v>0</v>
      </c>
      <c r="Q8502">
        <v>3289557</v>
      </c>
      <c r="R8502">
        <v>0</v>
      </c>
      <c r="S8502">
        <v>3289557</v>
      </c>
      <c r="T8502">
        <v>441959</v>
      </c>
      <c r="U8502">
        <v>2847598</v>
      </c>
      <c r="V8502">
        <v>15</v>
      </c>
    </row>
    <row r="8503" spans="1:22" x14ac:dyDescent="0.3">
      <c r="A8503">
        <v>202324</v>
      </c>
      <c r="B8503" t="s">
        <v>820</v>
      </c>
      <c r="C8503" t="s">
        <v>821</v>
      </c>
      <c r="D8503" t="s">
        <v>822</v>
      </c>
      <c r="E8503" t="s">
        <v>823</v>
      </c>
      <c r="F8503" t="s">
        <v>926</v>
      </c>
      <c r="G8503" t="s">
        <v>927</v>
      </c>
      <c r="H8503" t="s">
        <v>1048</v>
      </c>
      <c r="I8503">
        <v>891</v>
      </c>
      <c r="J8503" t="s">
        <v>1049</v>
      </c>
      <c r="K8503" t="s">
        <v>828</v>
      </c>
      <c r="L8503" t="s">
        <v>832</v>
      </c>
      <c r="M8503">
        <v>0</v>
      </c>
      <c r="N8503">
        <v>0</v>
      </c>
      <c r="O8503">
        <v>0</v>
      </c>
      <c r="P8503">
        <v>0</v>
      </c>
      <c r="Q8503">
        <v>5894632</v>
      </c>
      <c r="R8503">
        <v>0</v>
      </c>
      <c r="S8503">
        <v>5894632</v>
      </c>
      <c r="T8503">
        <v>1282671</v>
      </c>
      <c r="U8503">
        <v>4611961</v>
      </c>
      <c r="V8503">
        <v>26</v>
      </c>
    </row>
    <row r="8504" spans="1:22" x14ac:dyDescent="0.3">
      <c r="A8504">
        <v>202122</v>
      </c>
      <c r="B8504" t="s">
        <v>820</v>
      </c>
      <c r="C8504" t="s">
        <v>821</v>
      </c>
      <c r="D8504" t="s">
        <v>822</v>
      </c>
      <c r="E8504" t="s">
        <v>823</v>
      </c>
      <c r="F8504" t="s">
        <v>926</v>
      </c>
      <c r="G8504" t="s">
        <v>927</v>
      </c>
      <c r="H8504" t="s">
        <v>1048</v>
      </c>
      <c r="I8504">
        <v>891</v>
      </c>
      <c r="J8504" t="s">
        <v>1049</v>
      </c>
      <c r="K8504" t="s">
        <v>828</v>
      </c>
      <c r="L8504" t="s">
        <v>544</v>
      </c>
      <c r="M8504">
        <v>197986</v>
      </c>
      <c r="N8504">
        <v>1994191</v>
      </c>
      <c r="O8504">
        <v>1358977</v>
      </c>
      <c r="P8504">
        <v>33806</v>
      </c>
      <c r="Q8504">
        <v>0</v>
      </c>
      <c r="R8504">
        <v>0</v>
      </c>
      <c r="S8504">
        <v>3584960</v>
      </c>
      <c r="T8504">
        <v>207268</v>
      </c>
      <c r="U8504">
        <v>3377692</v>
      </c>
      <c r="V8504">
        <v>18</v>
      </c>
    </row>
    <row r="8505" spans="1:22" x14ac:dyDescent="0.3">
      <c r="A8505">
        <v>202223</v>
      </c>
      <c r="B8505" t="s">
        <v>820</v>
      </c>
      <c r="C8505" t="s">
        <v>821</v>
      </c>
      <c r="D8505" t="s">
        <v>822</v>
      </c>
      <c r="E8505" t="s">
        <v>823</v>
      </c>
      <c r="F8505" t="s">
        <v>926</v>
      </c>
      <c r="G8505" t="s">
        <v>927</v>
      </c>
      <c r="H8505" t="s">
        <v>1048</v>
      </c>
      <c r="I8505">
        <v>891</v>
      </c>
      <c r="J8505" t="s">
        <v>1049</v>
      </c>
      <c r="K8505" t="s">
        <v>828</v>
      </c>
      <c r="L8505" t="s">
        <v>544</v>
      </c>
      <c r="M8505">
        <v>250124</v>
      </c>
      <c r="N8505">
        <v>2267256</v>
      </c>
      <c r="O8505">
        <v>1545063</v>
      </c>
      <c r="P8505">
        <v>38435</v>
      </c>
      <c r="Q8505">
        <v>0</v>
      </c>
      <c r="R8505">
        <v>0</v>
      </c>
      <c r="S8505">
        <v>4100878</v>
      </c>
      <c r="T8505">
        <v>401347</v>
      </c>
      <c r="U8505">
        <v>3699531</v>
      </c>
      <c r="V8505">
        <v>20</v>
      </c>
    </row>
    <row r="8506" spans="1:22" x14ac:dyDescent="0.3">
      <c r="A8506">
        <v>202324</v>
      </c>
      <c r="B8506" t="s">
        <v>820</v>
      </c>
      <c r="C8506" t="s">
        <v>821</v>
      </c>
      <c r="D8506" t="s">
        <v>822</v>
      </c>
      <c r="E8506" t="s">
        <v>823</v>
      </c>
      <c r="F8506" t="s">
        <v>926</v>
      </c>
      <c r="G8506" t="s">
        <v>927</v>
      </c>
      <c r="H8506" t="s">
        <v>1048</v>
      </c>
      <c r="I8506">
        <v>891</v>
      </c>
      <c r="J8506" t="s">
        <v>1049</v>
      </c>
      <c r="K8506" t="s">
        <v>828</v>
      </c>
      <c r="L8506" t="s">
        <v>544</v>
      </c>
      <c r="M8506">
        <v>263133</v>
      </c>
      <c r="N8506">
        <v>2067471</v>
      </c>
      <c r="O8506">
        <v>1390844</v>
      </c>
      <c r="P8506">
        <v>37590</v>
      </c>
      <c r="Q8506">
        <v>0</v>
      </c>
      <c r="R8506">
        <v>0</v>
      </c>
      <c r="S8506">
        <v>3759039</v>
      </c>
      <c r="T8506">
        <v>69995</v>
      </c>
      <c r="U8506">
        <v>3689044</v>
      </c>
      <c r="V8506">
        <v>21</v>
      </c>
    </row>
    <row r="8507" spans="1:22" x14ac:dyDescent="0.3">
      <c r="A8507">
        <v>202122</v>
      </c>
      <c r="B8507" t="s">
        <v>820</v>
      </c>
      <c r="C8507" t="s">
        <v>821</v>
      </c>
      <c r="D8507" t="s">
        <v>822</v>
      </c>
      <c r="E8507" t="s">
        <v>823</v>
      </c>
      <c r="F8507" t="s">
        <v>926</v>
      </c>
      <c r="G8507" t="s">
        <v>927</v>
      </c>
      <c r="H8507" t="s">
        <v>1048</v>
      </c>
      <c r="I8507">
        <v>891</v>
      </c>
      <c r="J8507" t="s">
        <v>1049</v>
      </c>
      <c r="K8507" t="s">
        <v>828</v>
      </c>
      <c r="L8507" t="s">
        <v>600</v>
      </c>
      <c r="M8507" t="s">
        <v>829</v>
      </c>
      <c r="N8507" t="s">
        <v>829</v>
      </c>
      <c r="O8507" t="s">
        <v>829</v>
      </c>
      <c r="P8507">
        <v>0</v>
      </c>
      <c r="Q8507">
        <v>0</v>
      </c>
      <c r="R8507" t="s">
        <v>829</v>
      </c>
      <c r="S8507">
        <v>0</v>
      </c>
      <c r="T8507">
        <v>0</v>
      </c>
      <c r="U8507">
        <v>0</v>
      </c>
      <c r="V8507">
        <v>0</v>
      </c>
    </row>
    <row r="8508" spans="1:22" x14ac:dyDescent="0.3">
      <c r="A8508">
        <v>202223</v>
      </c>
      <c r="B8508" t="s">
        <v>820</v>
      </c>
      <c r="C8508" t="s">
        <v>821</v>
      </c>
      <c r="D8508" t="s">
        <v>822</v>
      </c>
      <c r="E8508" t="s">
        <v>823</v>
      </c>
      <c r="F8508" t="s">
        <v>926</v>
      </c>
      <c r="G8508" t="s">
        <v>927</v>
      </c>
      <c r="H8508" t="s">
        <v>1048</v>
      </c>
      <c r="I8508">
        <v>891</v>
      </c>
      <c r="J8508" t="s">
        <v>1049</v>
      </c>
      <c r="K8508" t="s">
        <v>828</v>
      </c>
      <c r="L8508" t="s">
        <v>600</v>
      </c>
      <c r="M8508" t="s">
        <v>829</v>
      </c>
      <c r="N8508" t="s">
        <v>829</v>
      </c>
      <c r="O8508" t="s">
        <v>829</v>
      </c>
      <c r="P8508">
        <v>0</v>
      </c>
      <c r="Q8508">
        <v>0</v>
      </c>
      <c r="R8508" t="s">
        <v>829</v>
      </c>
      <c r="S8508">
        <v>0</v>
      </c>
      <c r="T8508">
        <v>0</v>
      </c>
      <c r="U8508">
        <v>0</v>
      </c>
      <c r="V8508">
        <v>0</v>
      </c>
    </row>
    <row r="8509" spans="1:22" x14ac:dyDescent="0.3">
      <c r="A8509">
        <v>202324</v>
      </c>
      <c r="B8509" t="s">
        <v>820</v>
      </c>
      <c r="C8509" t="s">
        <v>821</v>
      </c>
      <c r="D8509" t="s">
        <v>822</v>
      </c>
      <c r="E8509" t="s">
        <v>823</v>
      </c>
      <c r="F8509" t="s">
        <v>926</v>
      </c>
      <c r="G8509" t="s">
        <v>927</v>
      </c>
      <c r="H8509" t="s">
        <v>1048</v>
      </c>
      <c r="I8509">
        <v>891</v>
      </c>
      <c r="J8509" t="s">
        <v>1049</v>
      </c>
      <c r="K8509" t="s">
        <v>828</v>
      </c>
      <c r="L8509" t="s">
        <v>600</v>
      </c>
      <c r="M8509" t="s">
        <v>829</v>
      </c>
      <c r="N8509" t="s">
        <v>829</v>
      </c>
      <c r="O8509" t="s">
        <v>829</v>
      </c>
      <c r="P8509">
        <v>0</v>
      </c>
      <c r="Q8509">
        <v>0</v>
      </c>
      <c r="R8509" t="s">
        <v>829</v>
      </c>
      <c r="S8509">
        <v>0</v>
      </c>
      <c r="T8509">
        <v>0</v>
      </c>
      <c r="U8509">
        <v>0</v>
      </c>
      <c r="V8509">
        <v>0</v>
      </c>
    </row>
    <row r="8510" spans="1:22" x14ac:dyDescent="0.3">
      <c r="A8510">
        <v>202122</v>
      </c>
      <c r="B8510" t="s">
        <v>820</v>
      </c>
      <c r="C8510" t="s">
        <v>821</v>
      </c>
      <c r="D8510" t="s">
        <v>822</v>
      </c>
      <c r="E8510" t="s">
        <v>823</v>
      </c>
      <c r="F8510" t="s">
        <v>926</v>
      </c>
      <c r="G8510" t="s">
        <v>927</v>
      </c>
      <c r="H8510" t="s">
        <v>1048</v>
      </c>
      <c r="I8510">
        <v>891</v>
      </c>
      <c r="J8510" t="s">
        <v>1049</v>
      </c>
      <c r="K8510" t="s">
        <v>828</v>
      </c>
      <c r="L8510" t="s">
        <v>247</v>
      </c>
      <c r="M8510">
        <v>0</v>
      </c>
      <c r="N8510">
        <v>0</v>
      </c>
      <c r="O8510">
        <v>0</v>
      </c>
      <c r="P8510">
        <v>1758670</v>
      </c>
      <c r="Q8510">
        <v>0</v>
      </c>
      <c r="R8510">
        <v>0</v>
      </c>
      <c r="S8510">
        <v>1758670</v>
      </c>
      <c r="T8510">
        <v>0</v>
      </c>
      <c r="U8510">
        <v>1758670</v>
      </c>
      <c r="V8510">
        <v>13</v>
      </c>
    </row>
    <row r="8511" spans="1:22" x14ac:dyDescent="0.3">
      <c r="A8511">
        <v>202223</v>
      </c>
      <c r="B8511" t="s">
        <v>820</v>
      </c>
      <c r="C8511" t="s">
        <v>821</v>
      </c>
      <c r="D8511" t="s">
        <v>822</v>
      </c>
      <c r="E8511" t="s">
        <v>823</v>
      </c>
      <c r="F8511" t="s">
        <v>926</v>
      </c>
      <c r="G8511" t="s">
        <v>927</v>
      </c>
      <c r="H8511" t="s">
        <v>1048</v>
      </c>
      <c r="I8511">
        <v>891</v>
      </c>
      <c r="J8511" t="s">
        <v>1049</v>
      </c>
      <c r="K8511" t="s">
        <v>828</v>
      </c>
      <c r="L8511" t="s">
        <v>247</v>
      </c>
      <c r="M8511">
        <v>0</v>
      </c>
      <c r="N8511">
        <v>0</v>
      </c>
      <c r="O8511">
        <v>0</v>
      </c>
      <c r="P8511">
        <v>1758670</v>
      </c>
      <c r="Q8511">
        <v>0</v>
      </c>
      <c r="R8511">
        <v>0</v>
      </c>
      <c r="S8511">
        <v>1758670</v>
      </c>
      <c r="T8511">
        <v>0</v>
      </c>
      <c r="U8511">
        <v>1758670</v>
      </c>
      <c r="V8511">
        <v>13</v>
      </c>
    </row>
    <row r="8512" spans="1:22" x14ac:dyDescent="0.3">
      <c r="A8512">
        <v>202324</v>
      </c>
      <c r="B8512" t="s">
        <v>820</v>
      </c>
      <c r="C8512" t="s">
        <v>821</v>
      </c>
      <c r="D8512" t="s">
        <v>822</v>
      </c>
      <c r="E8512" t="s">
        <v>823</v>
      </c>
      <c r="F8512" t="s">
        <v>926</v>
      </c>
      <c r="G8512" t="s">
        <v>927</v>
      </c>
      <c r="H8512" t="s">
        <v>1048</v>
      </c>
      <c r="I8512">
        <v>891</v>
      </c>
      <c r="J8512" t="s">
        <v>1049</v>
      </c>
      <c r="K8512" t="s">
        <v>828</v>
      </c>
      <c r="L8512" t="s">
        <v>247</v>
      </c>
      <c r="M8512">
        <v>0</v>
      </c>
      <c r="N8512">
        <v>0</v>
      </c>
      <c r="O8512">
        <v>0</v>
      </c>
      <c r="P8512">
        <v>1735000</v>
      </c>
      <c r="Q8512">
        <v>0</v>
      </c>
      <c r="R8512">
        <v>0</v>
      </c>
      <c r="S8512">
        <v>1735000</v>
      </c>
      <c r="T8512">
        <v>0</v>
      </c>
      <c r="U8512">
        <v>1735000</v>
      </c>
      <c r="V8512">
        <v>13</v>
      </c>
    </row>
    <row r="8513" spans="1:22" x14ac:dyDescent="0.3">
      <c r="A8513">
        <v>202122</v>
      </c>
      <c r="B8513" t="s">
        <v>820</v>
      </c>
      <c r="C8513" t="s">
        <v>821</v>
      </c>
      <c r="D8513" t="s">
        <v>822</v>
      </c>
      <c r="E8513" t="s">
        <v>823</v>
      </c>
      <c r="F8513" t="s">
        <v>926</v>
      </c>
      <c r="G8513" t="s">
        <v>927</v>
      </c>
      <c r="H8513" t="s">
        <v>1048</v>
      </c>
      <c r="I8513">
        <v>891</v>
      </c>
      <c r="J8513" t="s">
        <v>1049</v>
      </c>
      <c r="K8513" t="s">
        <v>828</v>
      </c>
      <c r="L8513" t="s">
        <v>833</v>
      </c>
      <c r="M8513">
        <v>48148840</v>
      </c>
      <c r="N8513">
        <v>185670709</v>
      </c>
      <c r="O8513">
        <v>19753567</v>
      </c>
      <c r="P8513">
        <v>49754686</v>
      </c>
      <c r="Q8513">
        <v>2196132</v>
      </c>
      <c r="R8513">
        <v>5871840</v>
      </c>
      <c r="S8513">
        <v>313105247</v>
      </c>
      <c r="T8513">
        <v>2209209</v>
      </c>
      <c r="U8513">
        <v>310896039</v>
      </c>
      <c r="V8513" t="s">
        <v>834</v>
      </c>
    </row>
    <row r="8514" spans="1:22" x14ac:dyDescent="0.3">
      <c r="A8514">
        <v>202223</v>
      </c>
      <c r="B8514" t="s">
        <v>820</v>
      </c>
      <c r="C8514" t="s">
        <v>821</v>
      </c>
      <c r="D8514" t="s">
        <v>822</v>
      </c>
      <c r="E8514" t="s">
        <v>823</v>
      </c>
      <c r="F8514" t="s">
        <v>926</v>
      </c>
      <c r="G8514" t="s">
        <v>927</v>
      </c>
      <c r="H8514" t="s">
        <v>1048</v>
      </c>
      <c r="I8514">
        <v>891</v>
      </c>
      <c r="J8514" t="s">
        <v>1049</v>
      </c>
      <c r="K8514" t="s">
        <v>828</v>
      </c>
      <c r="L8514" t="s">
        <v>833</v>
      </c>
      <c r="M8514">
        <v>51592346</v>
      </c>
      <c r="N8514">
        <v>192096173</v>
      </c>
      <c r="O8514">
        <v>30236056</v>
      </c>
      <c r="P8514">
        <v>36657575</v>
      </c>
      <c r="Q8514">
        <v>3289557</v>
      </c>
      <c r="R8514">
        <v>6737106</v>
      </c>
      <c r="S8514">
        <v>322320812</v>
      </c>
      <c r="T8514">
        <v>2913793</v>
      </c>
      <c r="U8514">
        <v>319407019</v>
      </c>
      <c r="V8514" t="s">
        <v>834</v>
      </c>
    </row>
    <row r="8515" spans="1:22" x14ac:dyDescent="0.3">
      <c r="A8515">
        <v>202324</v>
      </c>
      <c r="B8515" t="s">
        <v>820</v>
      </c>
      <c r="C8515" t="s">
        <v>821</v>
      </c>
      <c r="D8515" t="s">
        <v>822</v>
      </c>
      <c r="E8515" t="s">
        <v>823</v>
      </c>
      <c r="F8515" t="s">
        <v>926</v>
      </c>
      <c r="G8515" t="s">
        <v>927</v>
      </c>
      <c r="H8515" t="s">
        <v>1048</v>
      </c>
      <c r="I8515">
        <v>891</v>
      </c>
      <c r="J8515" t="s">
        <v>1049</v>
      </c>
      <c r="K8515" t="s">
        <v>828</v>
      </c>
      <c r="L8515" t="s">
        <v>833</v>
      </c>
      <c r="M8515">
        <v>52861687</v>
      </c>
      <c r="N8515">
        <v>193073968</v>
      </c>
      <c r="O8515">
        <v>33630245</v>
      </c>
      <c r="P8515">
        <v>58511655</v>
      </c>
      <c r="Q8515">
        <v>5894632</v>
      </c>
      <c r="R8515">
        <v>0</v>
      </c>
      <c r="S8515">
        <v>345904976</v>
      </c>
      <c r="T8515">
        <v>3256238</v>
      </c>
      <c r="U8515">
        <v>342648738</v>
      </c>
      <c r="V8515" t="s">
        <v>834</v>
      </c>
    </row>
    <row r="8516" spans="1:22" x14ac:dyDescent="0.3">
      <c r="A8516">
        <v>202122</v>
      </c>
      <c r="B8516" t="s">
        <v>820</v>
      </c>
      <c r="C8516" t="s">
        <v>821</v>
      </c>
      <c r="D8516" t="s">
        <v>822</v>
      </c>
      <c r="E8516" t="s">
        <v>823</v>
      </c>
      <c r="F8516" t="s">
        <v>926</v>
      </c>
      <c r="G8516" t="s">
        <v>927</v>
      </c>
      <c r="H8516" t="s">
        <v>1048</v>
      </c>
      <c r="I8516">
        <v>891</v>
      </c>
      <c r="J8516" t="s">
        <v>1049</v>
      </c>
      <c r="K8516" t="s">
        <v>835</v>
      </c>
      <c r="L8516" t="s">
        <v>836</v>
      </c>
      <c r="M8516" t="s">
        <v>829</v>
      </c>
      <c r="N8516" t="s">
        <v>829</v>
      </c>
      <c r="O8516" t="s">
        <v>829</v>
      </c>
      <c r="P8516" t="s">
        <v>829</v>
      </c>
      <c r="Q8516" t="s">
        <v>829</v>
      </c>
      <c r="R8516" t="s">
        <v>829</v>
      </c>
      <c r="S8516">
        <v>313526205</v>
      </c>
      <c r="T8516" t="s">
        <v>829</v>
      </c>
      <c r="U8516" t="s">
        <v>829</v>
      </c>
      <c r="V8516" t="s">
        <v>834</v>
      </c>
    </row>
    <row r="8517" spans="1:22" x14ac:dyDescent="0.3">
      <c r="A8517">
        <v>202223</v>
      </c>
      <c r="B8517" t="s">
        <v>820</v>
      </c>
      <c r="C8517" t="s">
        <v>821</v>
      </c>
      <c r="D8517" t="s">
        <v>822</v>
      </c>
      <c r="E8517" t="s">
        <v>823</v>
      </c>
      <c r="F8517" t="s">
        <v>926</v>
      </c>
      <c r="G8517" t="s">
        <v>927</v>
      </c>
      <c r="H8517" t="s">
        <v>1048</v>
      </c>
      <c r="I8517">
        <v>891</v>
      </c>
      <c r="J8517" t="s">
        <v>1049</v>
      </c>
      <c r="K8517" t="s">
        <v>835</v>
      </c>
      <c r="L8517" t="s">
        <v>836</v>
      </c>
      <c r="M8517" t="s">
        <v>829</v>
      </c>
      <c r="N8517" t="s">
        <v>829</v>
      </c>
      <c r="O8517" t="s">
        <v>829</v>
      </c>
      <c r="P8517" t="s">
        <v>829</v>
      </c>
      <c r="Q8517" t="s">
        <v>829</v>
      </c>
      <c r="R8517" t="s">
        <v>829</v>
      </c>
      <c r="S8517">
        <v>329877715</v>
      </c>
      <c r="T8517" t="s">
        <v>829</v>
      </c>
      <c r="U8517" t="s">
        <v>829</v>
      </c>
      <c r="V8517" t="s">
        <v>834</v>
      </c>
    </row>
    <row r="8518" spans="1:22" x14ac:dyDescent="0.3">
      <c r="A8518">
        <v>202324</v>
      </c>
      <c r="B8518" t="s">
        <v>820</v>
      </c>
      <c r="C8518" t="s">
        <v>821</v>
      </c>
      <c r="D8518" t="s">
        <v>822</v>
      </c>
      <c r="E8518" t="s">
        <v>823</v>
      </c>
      <c r="F8518" t="s">
        <v>926</v>
      </c>
      <c r="G8518" t="s">
        <v>927</v>
      </c>
      <c r="H8518" t="s">
        <v>1048</v>
      </c>
      <c r="I8518">
        <v>891</v>
      </c>
      <c r="J8518" t="s">
        <v>1049</v>
      </c>
      <c r="K8518" t="s">
        <v>835</v>
      </c>
      <c r="L8518" t="s">
        <v>836</v>
      </c>
      <c r="M8518" t="s">
        <v>829</v>
      </c>
      <c r="N8518" t="s">
        <v>829</v>
      </c>
      <c r="O8518" t="s">
        <v>829</v>
      </c>
      <c r="P8518" t="s">
        <v>829</v>
      </c>
      <c r="Q8518" t="s">
        <v>829</v>
      </c>
      <c r="R8518" t="s">
        <v>829</v>
      </c>
      <c r="S8518">
        <v>344036174</v>
      </c>
      <c r="T8518" t="s">
        <v>829</v>
      </c>
      <c r="U8518" t="s">
        <v>829</v>
      </c>
      <c r="V8518" t="s">
        <v>834</v>
      </c>
    </row>
    <row r="8519" spans="1:22" x14ac:dyDescent="0.3">
      <c r="A8519">
        <v>202122</v>
      </c>
      <c r="B8519" t="s">
        <v>820</v>
      </c>
      <c r="C8519" t="s">
        <v>821</v>
      </c>
      <c r="D8519" t="s">
        <v>822</v>
      </c>
      <c r="E8519" t="s">
        <v>823</v>
      </c>
      <c r="F8519" t="s">
        <v>926</v>
      </c>
      <c r="G8519" t="s">
        <v>927</v>
      </c>
      <c r="H8519" t="s">
        <v>1048</v>
      </c>
      <c r="I8519">
        <v>891</v>
      </c>
      <c r="J8519" t="s">
        <v>1049</v>
      </c>
      <c r="K8519" t="s">
        <v>835</v>
      </c>
      <c r="L8519" t="s">
        <v>837</v>
      </c>
      <c r="M8519" t="s">
        <v>829</v>
      </c>
      <c r="N8519" t="s">
        <v>829</v>
      </c>
      <c r="O8519" t="s">
        <v>829</v>
      </c>
      <c r="P8519" t="s">
        <v>829</v>
      </c>
      <c r="Q8519" t="s">
        <v>829</v>
      </c>
      <c r="R8519" t="s">
        <v>829</v>
      </c>
      <c r="S8519">
        <v>354944</v>
      </c>
      <c r="T8519" t="s">
        <v>829</v>
      </c>
      <c r="U8519" t="s">
        <v>829</v>
      </c>
      <c r="V8519" t="s">
        <v>834</v>
      </c>
    </row>
    <row r="8520" spans="1:22" x14ac:dyDescent="0.3">
      <c r="A8520">
        <v>202223</v>
      </c>
      <c r="B8520" t="s">
        <v>820</v>
      </c>
      <c r="C8520" t="s">
        <v>821</v>
      </c>
      <c r="D8520" t="s">
        <v>822</v>
      </c>
      <c r="E8520" t="s">
        <v>823</v>
      </c>
      <c r="F8520" t="s">
        <v>926</v>
      </c>
      <c r="G8520" t="s">
        <v>927</v>
      </c>
      <c r="H8520" t="s">
        <v>1048</v>
      </c>
      <c r="I8520">
        <v>891</v>
      </c>
      <c r="J8520" t="s">
        <v>1049</v>
      </c>
      <c r="K8520" t="s">
        <v>835</v>
      </c>
      <c r="L8520" t="s">
        <v>837</v>
      </c>
      <c r="M8520" t="s">
        <v>829</v>
      </c>
      <c r="N8520" t="s">
        <v>829</v>
      </c>
      <c r="O8520" t="s">
        <v>829</v>
      </c>
      <c r="P8520" t="s">
        <v>829</v>
      </c>
      <c r="Q8520" t="s">
        <v>829</v>
      </c>
      <c r="R8520" t="s">
        <v>829</v>
      </c>
      <c r="S8520">
        <v>-82226</v>
      </c>
      <c r="T8520" t="s">
        <v>829</v>
      </c>
      <c r="U8520" t="s">
        <v>829</v>
      </c>
      <c r="V8520">
        <v>0</v>
      </c>
    </row>
    <row r="8521" spans="1:22" x14ac:dyDescent="0.3">
      <c r="A8521">
        <v>202324</v>
      </c>
      <c r="B8521" t="s">
        <v>820</v>
      </c>
      <c r="C8521" t="s">
        <v>821</v>
      </c>
      <c r="D8521" t="s">
        <v>822</v>
      </c>
      <c r="E8521" t="s">
        <v>823</v>
      </c>
      <c r="F8521" t="s">
        <v>926</v>
      </c>
      <c r="G8521" t="s">
        <v>927</v>
      </c>
      <c r="H8521" t="s">
        <v>1048</v>
      </c>
      <c r="I8521">
        <v>891</v>
      </c>
      <c r="J8521" t="s">
        <v>1049</v>
      </c>
      <c r="K8521" t="s">
        <v>835</v>
      </c>
      <c r="L8521" t="s">
        <v>837</v>
      </c>
      <c r="M8521" t="s">
        <v>829</v>
      </c>
      <c r="N8521" t="s">
        <v>829</v>
      </c>
      <c r="O8521" t="s">
        <v>829</v>
      </c>
      <c r="P8521" t="s">
        <v>829</v>
      </c>
      <c r="Q8521" t="s">
        <v>829</v>
      </c>
      <c r="R8521" t="s">
        <v>829</v>
      </c>
      <c r="S8521">
        <v>-821269</v>
      </c>
      <c r="T8521" t="s">
        <v>829</v>
      </c>
      <c r="U8521" t="s">
        <v>829</v>
      </c>
      <c r="V8521">
        <v>0</v>
      </c>
    </row>
    <row r="8522" spans="1:22" x14ac:dyDescent="0.3">
      <c r="A8522">
        <v>202122</v>
      </c>
      <c r="B8522" t="s">
        <v>820</v>
      </c>
      <c r="C8522" t="s">
        <v>821</v>
      </c>
      <c r="D8522" t="s">
        <v>822</v>
      </c>
      <c r="E8522" t="s">
        <v>823</v>
      </c>
      <c r="F8522" t="s">
        <v>926</v>
      </c>
      <c r="G8522" t="s">
        <v>927</v>
      </c>
      <c r="H8522" t="s">
        <v>1048</v>
      </c>
      <c r="I8522">
        <v>891</v>
      </c>
      <c r="J8522" t="s">
        <v>1049</v>
      </c>
      <c r="K8522" t="s">
        <v>835</v>
      </c>
      <c r="L8522" t="s">
        <v>838</v>
      </c>
      <c r="M8522" t="s">
        <v>829</v>
      </c>
      <c r="N8522" t="s">
        <v>829</v>
      </c>
      <c r="O8522" t="s">
        <v>829</v>
      </c>
      <c r="P8522" t="s">
        <v>829</v>
      </c>
      <c r="Q8522" t="s">
        <v>829</v>
      </c>
      <c r="R8522" t="s">
        <v>829</v>
      </c>
      <c r="S8522">
        <v>3982260</v>
      </c>
      <c r="T8522" t="s">
        <v>829</v>
      </c>
      <c r="U8522" t="s">
        <v>829</v>
      </c>
      <c r="V8522" t="s">
        <v>834</v>
      </c>
    </row>
    <row r="8523" spans="1:22" x14ac:dyDescent="0.3">
      <c r="A8523">
        <v>202223</v>
      </c>
      <c r="B8523" t="s">
        <v>820</v>
      </c>
      <c r="C8523" t="s">
        <v>821</v>
      </c>
      <c r="D8523" t="s">
        <v>822</v>
      </c>
      <c r="E8523" t="s">
        <v>823</v>
      </c>
      <c r="F8523" t="s">
        <v>926</v>
      </c>
      <c r="G8523" t="s">
        <v>927</v>
      </c>
      <c r="H8523" t="s">
        <v>1048</v>
      </c>
      <c r="I8523">
        <v>891</v>
      </c>
      <c r="J8523" t="s">
        <v>1049</v>
      </c>
      <c r="K8523" t="s">
        <v>835</v>
      </c>
      <c r="L8523" t="s">
        <v>838</v>
      </c>
      <c r="M8523" t="s">
        <v>829</v>
      </c>
      <c r="N8523" t="s">
        <v>829</v>
      </c>
      <c r="O8523" t="s">
        <v>829</v>
      </c>
      <c r="P8523" t="s">
        <v>829</v>
      </c>
      <c r="Q8523" t="s">
        <v>829</v>
      </c>
      <c r="R8523" t="s">
        <v>829</v>
      </c>
      <c r="S8523">
        <v>7378996</v>
      </c>
      <c r="T8523" t="s">
        <v>829</v>
      </c>
      <c r="U8523" t="s">
        <v>829</v>
      </c>
      <c r="V8523" t="s">
        <v>834</v>
      </c>
    </row>
    <row r="8524" spans="1:22" x14ac:dyDescent="0.3">
      <c r="A8524">
        <v>202324</v>
      </c>
      <c r="B8524" t="s">
        <v>820</v>
      </c>
      <c r="C8524" t="s">
        <v>821</v>
      </c>
      <c r="D8524" t="s">
        <v>822</v>
      </c>
      <c r="E8524" t="s">
        <v>823</v>
      </c>
      <c r="F8524" t="s">
        <v>926</v>
      </c>
      <c r="G8524" t="s">
        <v>927</v>
      </c>
      <c r="H8524" t="s">
        <v>1048</v>
      </c>
      <c r="I8524">
        <v>891</v>
      </c>
      <c r="J8524" t="s">
        <v>1049</v>
      </c>
      <c r="K8524" t="s">
        <v>835</v>
      </c>
      <c r="L8524" t="s">
        <v>838</v>
      </c>
      <c r="M8524" t="s">
        <v>829</v>
      </c>
      <c r="N8524" t="s">
        <v>829</v>
      </c>
      <c r="O8524" t="s">
        <v>829</v>
      </c>
      <c r="P8524" t="s">
        <v>829</v>
      </c>
      <c r="Q8524" t="s">
        <v>829</v>
      </c>
      <c r="R8524" t="s">
        <v>829</v>
      </c>
      <c r="S8524">
        <v>17425749</v>
      </c>
      <c r="T8524" t="s">
        <v>829</v>
      </c>
      <c r="U8524" t="s">
        <v>829</v>
      </c>
      <c r="V8524" t="s">
        <v>834</v>
      </c>
    </row>
    <row r="8525" spans="1:22" x14ac:dyDescent="0.3">
      <c r="A8525">
        <v>202122</v>
      </c>
      <c r="B8525" t="s">
        <v>820</v>
      </c>
      <c r="C8525" t="s">
        <v>821</v>
      </c>
      <c r="D8525" t="s">
        <v>822</v>
      </c>
      <c r="E8525" t="s">
        <v>823</v>
      </c>
      <c r="F8525" t="s">
        <v>926</v>
      </c>
      <c r="G8525" t="s">
        <v>927</v>
      </c>
      <c r="H8525" t="s">
        <v>1048</v>
      </c>
      <c r="I8525">
        <v>891</v>
      </c>
      <c r="J8525" t="s">
        <v>1049</v>
      </c>
      <c r="K8525" t="s">
        <v>835</v>
      </c>
      <c r="L8525" t="s">
        <v>839</v>
      </c>
      <c r="M8525" t="s">
        <v>829</v>
      </c>
      <c r="N8525" t="s">
        <v>829</v>
      </c>
      <c r="O8525" t="s">
        <v>829</v>
      </c>
      <c r="P8525" t="s">
        <v>829</v>
      </c>
      <c r="Q8525" t="s">
        <v>829</v>
      </c>
      <c r="R8525" t="s">
        <v>829</v>
      </c>
      <c r="S8525">
        <v>-7378996</v>
      </c>
      <c r="T8525" t="s">
        <v>829</v>
      </c>
      <c r="U8525" t="s">
        <v>829</v>
      </c>
      <c r="V8525" t="s">
        <v>834</v>
      </c>
    </row>
    <row r="8526" spans="1:22" x14ac:dyDescent="0.3">
      <c r="A8526">
        <v>202223</v>
      </c>
      <c r="B8526" t="s">
        <v>820</v>
      </c>
      <c r="C8526" t="s">
        <v>821</v>
      </c>
      <c r="D8526" t="s">
        <v>822</v>
      </c>
      <c r="E8526" t="s">
        <v>823</v>
      </c>
      <c r="F8526" t="s">
        <v>926</v>
      </c>
      <c r="G8526" t="s">
        <v>927</v>
      </c>
      <c r="H8526" t="s">
        <v>1048</v>
      </c>
      <c r="I8526">
        <v>891</v>
      </c>
      <c r="J8526" t="s">
        <v>1049</v>
      </c>
      <c r="K8526" t="s">
        <v>835</v>
      </c>
      <c r="L8526" t="s">
        <v>839</v>
      </c>
      <c r="M8526" t="s">
        <v>829</v>
      </c>
      <c r="N8526" t="s">
        <v>829</v>
      </c>
      <c r="O8526" t="s">
        <v>829</v>
      </c>
      <c r="P8526" t="s">
        <v>829</v>
      </c>
      <c r="Q8526" t="s">
        <v>829</v>
      </c>
      <c r="R8526" t="s">
        <v>829</v>
      </c>
      <c r="S8526">
        <v>-18285242</v>
      </c>
      <c r="T8526" t="s">
        <v>829</v>
      </c>
      <c r="U8526" t="s">
        <v>829</v>
      </c>
      <c r="V8526" t="s">
        <v>834</v>
      </c>
    </row>
    <row r="8527" spans="1:22" x14ac:dyDescent="0.3">
      <c r="A8527">
        <v>202324</v>
      </c>
      <c r="B8527" t="s">
        <v>820</v>
      </c>
      <c r="C8527" t="s">
        <v>821</v>
      </c>
      <c r="D8527" t="s">
        <v>822</v>
      </c>
      <c r="E8527" t="s">
        <v>823</v>
      </c>
      <c r="F8527" t="s">
        <v>926</v>
      </c>
      <c r="G8527" t="s">
        <v>927</v>
      </c>
      <c r="H8527" t="s">
        <v>1048</v>
      </c>
      <c r="I8527">
        <v>891</v>
      </c>
      <c r="J8527" t="s">
        <v>1049</v>
      </c>
      <c r="K8527" t="s">
        <v>835</v>
      </c>
      <c r="L8527" t="s">
        <v>839</v>
      </c>
      <c r="M8527" t="s">
        <v>829</v>
      </c>
      <c r="N8527" t="s">
        <v>829</v>
      </c>
      <c r="O8527" t="s">
        <v>829</v>
      </c>
      <c r="P8527" t="s">
        <v>829</v>
      </c>
      <c r="Q8527" t="s">
        <v>829</v>
      </c>
      <c r="R8527" t="s">
        <v>829</v>
      </c>
      <c r="S8527">
        <v>-19460331</v>
      </c>
      <c r="T8527" t="s">
        <v>829</v>
      </c>
      <c r="U8527" t="s">
        <v>829</v>
      </c>
      <c r="V8527" t="s">
        <v>834</v>
      </c>
    </row>
    <row r="8528" spans="1:22" x14ac:dyDescent="0.3">
      <c r="A8528">
        <v>202122</v>
      </c>
      <c r="B8528" t="s">
        <v>820</v>
      </c>
      <c r="C8528" t="s">
        <v>821</v>
      </c>
      <c r="D8528" t="s">
        <v>822</v>
      </c>
      <c r="E8528" t="s">
        <v>823</v>
      </c>
      <c r="F8528" t="s">
        <v>926</v>
      </c>
      <c r="G8528" t="s">
        <v>927</v>
      </c>
      <c r="H8528" t="s">
        <v>1048</v>
      </c>
      <c r="I8528">
        <v>891</v>
      </c>
      <c r="J8528" t="s">
        <v>1049</v>
      </c>
      <c r="K8528" t="s">
        <v>835</v>
      </c>
      <c r="L8528" t="s">
        <v>840</v>
      </c>
      <c r="M8528" t="s">
        <v>829</v>
      </c>
      <c r="N8528" t="s">
        <v>829</v>
      </c>
      <c r="O8528" t="s">
        <v>829</v>
      </c>
      <c r="P8528" t="s">
        <v>829</v>
      </c>
      <c r="Q8528" t="s">
        <v>829</v>
      </c>
      <c r="R8528" t="s">
        <v>829</v>
      </c>
      <c r="S8528">
        <v>0</v>
      </c>
      <c r="T8528" t="s">
        <v>829</v>
      </c>
      <c r="U8528" t="s">
        <v>829</v>
      </c>
      <c r="V8528" t="s">
        <v>834</v>
      </c>
    </row>
    <row r="8529" spans="1:22" x14ac:dyDescent="0.3">
      <c r="A8529">
        <v>202223</v>
      </c>
      <c r="B8529" t="s">
        <v>820</v>
      </c>
      <c r="C8529" t="s">
        <v>821</v>
      </c>
      <c r="D8529" t="s">
        <v>822</v>
      </c>
      <c r="E8529" t="s">
        <v>823</v>
      </c>
      <c r="F8529" t="s">
        <v>926</v>
      </c>
      <c r="G8529" t="s">
        <v>927</v>
      </c>
      <c r="H8529" t="s">
        <v>1048</v>
      </c>
      <c r="I8529">
        <v>891</v>
      </c>
      <c r="J8529" t="s">
        <v>1049</v>
      </c>
      <c r="K8529" t="s">
        <v>835</v>
      </c>
      <c r="L8529" t="s">
        <v>840</v>
      </c>
      <c r="M8529" t="s">
        <v>829</v>
      </c>
      <c r="N8529" t="s">
        <v>829</v>
      </c>
      <c r="O8529" t="s">
        <v>829</v>
      </c>
      <c r="P8529" t="s">
        <v>829</v>
      </c>
      <c r="Q8529" t="s">
        <v>829</v>
      </c>
      <c r="R8529" t="s">
        <v>829</v>
      </c>
      <c r="S8529">
        <v>0</v>
      </c>
      <c r="T8529" t="s">
        <v>829</v>
      </c>
      <c r="U8529" t="s">
        <v>829</v>
      </c>
      <c r="V8529" t="s">
        <v>834</v>
      </c>
    </row>
    <row r="8530" spans="1:22" x14ac:dyDescent="0.3">
      <c r="A8530">
        <v>202324</v>
      </c>
      <c r="B8530" t="s">
        <v>820</v>
      </c>
      <c r="C8530" t="s">
        <v>821</v>
      </c>
      <c r="D8530" t="s">
        <v>822</v>
      </c>
      <c r="E8530" t="s">
        <v>823</v>
      </c>
      <c r="F8530" t="s">
        <v>926</v>
      </c>
      <c r="G8530" t="s">
        <v>927</v>
      </c>
      <c r="H8530" t="s">
        <v>1048</v>
      </c>
      <c r="I8530">
        <v>891</v>
      </c>
      <c r="J8530" t="s">
        <v>1049</v>
      </c>
      <c r="K8530" t="s">
        <v>835</v>
      </c>
      <c r="L8530" t="s">
        <v>840</v>
      </c>
      <c r="M8530" t="s">
        <v>829</v>
      </c>
      <c r="N8530" t="s">
        <v>829</v>
      </c>
      <c r="O8530" t="s">
        <v>829</v>
      </c>
      <c r="P8530" t="s">
        <v>829</v>
      </c>
      <c r="Q8530" t="s">
        <v>829</v>
      </c>
      <c r="R8530" t="s">
        <v>829</v>
      </c>
      <c r="S8530">
        <v>0</v>
      </c>
      <c r="T8530" t="s">
        <v>829</v>
      </c>
      <c r="U8530" t="s">
        <v>829</v>
      </c>
      <c r="V8530" t="s">
        <v>834</v>
      </c>
    </row>
    <row r="8531" spans="1:22" x14ac:dyDescent="0.3">
      <c r="A8531">
        <v>202122</v>
      </c>
      <c r="B8531" t="s">
        <v>820</v>
      </c>
      <c r="C8531" t="s">
        <v>821</v>
      </c>
      <c r="D8531" t="s">
        <v>822</v>
      </c>
      <c r="E8531" t="s">
        <v>823</v>
      </c>
      <c r="F8531" t="s">
        <v>926</v>
      </c>
      <c r="G8531" t="s">
        <v>927</v>
      </c>
      <c r="H8531" t="s">
        <v>1048</v>
      </c>
      <c r="I8531">
        <v>891</v>
      </c>
      <c r="J8531" t="s">
        <v>1049</v>
      </c>
      <c r="K8531" t="s">
        <v>835</v>
      </c>
      <c r="L8531" t="s">
        <v>841</v>
      </c>
      <c r="M8531" t="s">
        <v>829</v>
      </c>
      <c r="N8531" t="s">
        <v>829</v>
      </c>
      <c r="O8531" t="s">
        <v>829</v>
      </c>
      <c r="P8531" t="s">
        <v>829</v>
      </c>
      <c r="Q8531" t="s">
        <v>829</v>
      </c>
      <c r="R8531" t="s">
        <v>829</v>
      </c>
      <c r="S8531">
        <v>310896039</v>
      </c>
      <c r="T8531" t="s">
        <v>829</v>
      </c>
      <c r="U8531" t="s">
        <v>829</v>
      </c>
      <c r="V8531" t="s">
        <v>834</v>
      </c>
    </row>
    <row r="8532" spans="1:22" x14ac:dyDescent="0.3">
      <c r="A8532">
        <v>202223</v>
      </c>
      <c r="B8532" t="s">
        <v>820</v>
      </c>
      <c r="C8532" t="s">
        <v>821</v>
      </c>
      <c r="D8532" t="s">
        <v>822</v>
      </c>
      <c r="E8532" t="s">
        <v>823</v>
      </c>
      <c r="F8532" t="s">
        <v>926</v>
      </c>
      <c r="G8532" t="s">
        <v>927</v>
      </c>
      <c r="H8532" t="s">
        <v>1048</v>
      </c>
      <c r="I8532">
        <v>891</v>
      </c>
      <c r="J8532" t="s">
        <v>1049</v>
      </c>
      <c r="K8532" t="s">
        <v>835</v>
      </c>
      <c r="L8532" t="s">
        <v>841</v>
      </c>
      <c r="M8532" t="s">
        <v>829</v>
      </c>
      <c r="N8532" t="s">
        <v>829</v>
      </c>
      <c r="O8532" t="s">
        <v>829</v>
      </c>
      <c r="P8532" t="s">
        <v>829</v>
      </c>
      <c r="Q8532" t="s">
        <v>829</v>
      </c>
      <c r="R8532" t="s">
        <v>829</v>
      </c>
      <c r="S8532">
        <v>319407020</v>
      </c>
      <c r="T8532" t="s">
        <v>829</v>
      </c>
      <c r="U8532" t="s">
        <v>829</v>
      </c>
      <c r="V8532" t="s">
        <v>834</v>
      </c>
    </row>
    <row r="8533" spans="1:22" x14ac:dyDescent="0.3">
      <c r="A8533">
        <v>202324</v>
      </c>
      <c r="B8533" t="s">
        <v>820</v>
      </c>
      <c r="C8533" t="s">
        <v>821</v>
      </c>
      <c r="D8533" t="s">
        <v>822</v>
      </c>
      <c r="E8533" t="s">
        <v>823</v>
      </c>
      <c r="F8533" t="s">
        <v>926</v>
      </c>
      <c r="G8533" t="s">
        <v>927</v>
      </c>
      <c r="H8533" t="s">
        <v>1048</v>
      </c>
      <c r="I8533">
        <v>891</v>
      </c>
      <c r="J8533" t="s">
        <v>1049</v>
      </c>
      <c r="K8533" t="s">
        <v>835</v>
      </c>
      <c r="L8533" t="s">
        <v>841</v>
      </c>
      <c r="M8533" t="s">
        <v>829</v>
      </c>
      <c r="N8533" t="s">
        <v>829</v>
      </c>
      <c r="O8533" t="s">
        <v>829</v>
      </c>
      <c r="P8533" t="s">
        <v>829</v>
      </c>
      <c r="Q8533" t="s">
        <v>829</v>
      </c>
      <c r="R8533" t="s">
        <v>829</v>
      </c>
      <c r="S8533">
        <v>341827469</v>
      </c>
      <c r="T8533" t="s">
        <v>829</v>
      </c>
      <c r="U8533" t="s">
        <v>829</v>
      </c>
      <c r="V8533" t="s">
        <v>834</v>
      </c>
    </row>
    <row r="8534" spans="1:22" x14ac:dyDescent="0.3">
      <c r="A8534">
        <v>202122</v>
      </c>
      <c r="B8534" t="s">
        <v>820</v>
      </c>
      <c r="C8534" t="s">
        <v>821</v>
      </c>
      <c r="D8534" t="s">
        <v>822</v>
      </c>
      <c r="E8534" t="s">
        <v>823</v>
      </c>
      <c r="F8534" t="s">
        <v>926</v>
      </c>
      <c r="G8534" t="s">
        <v>927</v>
      </c>
      <c r="H8534" t="s">
        <v>1048</v>
      </c>
      <c r="I8534">
        <v>891</v>
      </c>
      <c r="J8534" t="s">
        <v>1049</v>
      </c>
      <c r="K8534" t="s">
        <v>842</v>
      </c>
      <c r="L8534" t="s">
        <v>238</v>
      </c>
      <c r="M8534" t="s">
        <v>829</v>
      </c>
      <c r="N8534" t="s">
        <v>829</v>
      </c>
      <c r="O8534" t="s">
        <v>829</v>
      </c>
      <c r="P8534" t="s">
        <v>829</v>
      </c>
      <c r="Q8534" t="s">
        <v>829</v>
      </c>
      <c r="R8534" t="s">
        <v>829</v>
      </c>
      <c r="S8534">
        <v>346763</v>
      </c>
      <c r="T8534">
        <v>8244</v>
      </c>
      <c r="U8534">
        <v>338519</v>
      </c>
      <c r="V8534">
        <v>3</v>
      </c>
    </row>
    <row r="8535" spans="1:22" x14ac:dyDescent="0.3">
      <c r="A8535">
        <v>202223</v>
      </c>
      <c r="B8535" t="s">
        <v>820</v>
      </c>
      <c r="C8535" t="s">
        <v>821</v>
      </c>
      <c r="D8535" t="s">
        <v>822</v>
      </c>
      <c r="E8535" t="s">
        <v>823</v>
      </c>
      <c r="F8535" t="s">
        <v>926</v>
      </c>
      <c r="G8535" t="s">
        <v>927</v>
      </c>
      <c r="H8535" t="s">
        <v>1048</v>
      </c>
      <c r="I8535">
        <v>891</v>
      </c>
      <c r="J8535" t="s">
        <v>1049</v>
      </c>
      <c r="K8535" t="s">
        <v>842</v>
      </c>
      <c r="L8535" t="s">
        <v>238</v>
      </c>
      <c r="M8535" t="s">
        <v>829</v>
      </c>
      <c r="N8535" t="s">
        <v>829</v>
      </c>
      <c r="O8535" t="s">
        <v>829</v>
      </c>
      <c r="P8535" t="s">
        <v>829</v>
      </c>
      <c r="Q8535" t="s">
        <v>829</v>
      </c>
      <c r="R8535" t="s">
        <v>829</v>
      </c>
      <c r="S8535">
        <v>1141961</v>
      </c>
      <c r="T8535">
        <v>13396</v>
      </c>
      <c r="U8535">
        <v>1128565</v>
      </c>
      <c r="V8535">
        <v>9</v>
      </c>
    </row>
    <row r="8536" spans="1:22" x14ac:dyDescent="0.3">
      <c r="A8536">
        <v>202324</v>
      </c>
      <c r="B8536" t="s">
        <v>820</v>
      </c>
      <c r="C8536" t="s">
        <v>821</v>
      </c>
      <c r="D8536" t="s">
        <v>822</v>
      </c>
      <c r="E8536" t="s">
        <v>823</v>
      </c>
      <c r="F8536" t="s">
        <v>926</v>
      </c>
      <c r="G8536" t="s">
        <v>927</v>
      </c>
      <c r="H8536" t="s">
        <v>1048</v>
      </c>
      <c r="I8536">
        <v>891</v>
      </c>
      <c r="J8536" t="s">
        <v>1049</v>
      </c>
      <c r="K8536" t="s">
        <v>842</v>
      </c>
      <c r="L8536" t="s">
        <v>238</v>
      </c>
      <c r="M8536" t="s">
        <v>829</v>
      </c>
      <c r="N8536" t="s">
        <v>829</v>
      </c>
      <c r="O8536" t="s">
        <v>829</v>
      </c>
      <c r="P8536" t="s">
        <v>829</v>
      </c>
      <c r="Q8536" t="s">
        <v>829</v>
      </c>
      <c r="R8536" t="s">
        <v>829</v>
      </c>
      <c r="S8536">
        <v>2323089</v>
      </c>
      <c r="T8536">
        <v>718703</v>
      </c>
      <c r="U8536">
        <v>1604386</v>
      </c>
      <c r="V8536">
        <v>12</v>
      </c>
    </row>
    <row r="8537" spans="1:22" x14ac:dyDescent="0.3">
      <c r="A8537">
        <v>202122</v>
      </c>
      <c r="B8537" t="s">
        <v>820</v>
      </c>
      <c r="C8537" t="s">
        <v>821</v>
      </c>
      <c r="D8537" t="s">
        <v>822</v>
      </c>
      <c r="E8537" t="s">
        <v>823</v>
      </c>
      <c r="F8537" t="s">
        <v>926</v>
      </c>
      <c r="G8537" t="s">
        <v>927</v>
      </c>
      <c r="H8537" t="s">
        <v>1048</v>
      </c>
      <c r="I8537">
        <v>891</v>
      </c>
      <c r="J8537" t="s">
        <v>1049</v>
      </c>
      <c r="K8537" t="s">
        <v>842</v>
      </c>
      <c r="L8537" t="s">
        <v>240</v>
      </c>
      <c r="M8537" t="s">
        <v>829</v>
      </c>
      <c r="N8537" t="s">
        <v>829</v>
      </c>
      <c r="O8537" t="s">
        <v>829</v>
      </c>
      <c r="P8537" t="s">
        <v>829</v>
      </c>
      <c r="Q8537" t="s">
        <v>829</v>
      </c>
      <c r="R8537" t="s">
        <v>829</v>
      </c>
      <c r="S8537">
        <v>2891744</v>
      </c>
      <c r="T8537">
        <v>48720</v>
      </c>
      <c r="U8537">
        <v>2843023</v>
      </c>
      <c r="V8537">
        <v>22</v>
      </c>
    </row>
    <row r="8538" spans="1:22" x14ac:dyDescent="0.3">
      <c r="A8538">
        <v>202223</v>
      </c>
      <c r="B8538" t="s">
        <v>820</v>
      </c>
      <c r="C8538" t="s">
        <v>821</v>
      </c>
      <c r="D8538" t="s">
        <v>822</v>
      </c>
      <c r="E8538" t="s">
        <v>823</v>
      </c>
      <c r="F8538" t="s">
        <v>926</v>
      </c>
      <c r="G8538" t="s">
        <v>927</v>
      </c>
      <c r="H8538" t="s">
        <v>1048</v>
      </c>
      <c r="I8538">
        <v>891</v>
      </c>
      <c r="J8538" t="s">
        <v>1049</v>
      </c>
      <c r="K8538" t="s">
        <v>842</v>
      </c>
      <c r="L8538" t="s">
        <v>240</v>
      </c>
      <c r="M8538" t="s">
        <v>829</v>
      </c>
      <c r="N8538" t="s">
        <v>829</v>
      </c>
      <c r="O8538" t="s">
        <v>829</v>
      </c>
      <c r="P8538" t="s">
        <v>829</v>
      </c>
      <c r="Q8538" t="s">
        <v>829</v>
      </c>
      <c r="R8538" t="s">
        <v>829</v>
      </c>
      <c r="S8538">
        <v>3117954</v>
      </c>
      <c r="T8538">
        <v>5567</v>
      </c>
      <c r="U8538">
        <v>3112387</v>
      </c>
      <c r="V8538">
        <v>23</v>
      </c>
    </row>
    <row r="8539" spans="1:22" x14ac:dyDescent="0.3">
      <c r="A8539">
        <v>202324</v>
      </c>
      <c r="B8539" t="s">
        <v>820</v>
      </c>
      <c r="C8539" t="s">
        <v>821</v>
      </c>
      <c r="D8539" t="s">
        <v>822</v>
      </c>
      <c r="E8539" t="s">
        <v>823</v>
      </c>
      <c r="F8539" t="s">
        <v>926</v>
      </c>
      <c r="G8539" t="s">
        <v>927</v>
      </c>
      <c r="H8539" t="s">
        <v>1048</v>
      </c>
      <c r="I8539">
        <v>891</v>
      </c>
      <c r="J8539" t="s">
        <v>1049</v>
      </c>
      <c r="K8539" t="s">
        <v>842</v>
      </c>
      <c r="L8539" t="s">
        <v>240</v>
      </c>
      <c r="M8539" t="s">
        <v>829</v>
      </c>
      <c r="N8539" t="s">
        <v>829</v>
      </c>
      <c r="O8539" t="s">
        <v>829</v>
      </c>
      <c r="P8539" t="s">
        <v>829</v>
      </c>
      <c r="Q8539" t="s">
        <v>829</v>
      </c>
      <c r="R8539" t="s">
        <v>829</v>
      </c>
      <c r="S8539">
        <v>4461657</v>
      </c>
      <c r="T8539">
        <v>965956</v>
      </c>
      <c r="U8539">
        <v>3495701</v>
      </c>
      <c r="V8539">
        <v>26</v>
      </c>
    </row>
    <row r="8540" spans="1:22" x14ac:dyDescent="0.3">
      <c r="A8540">
        <v>202122</v>
      </c>
      <c r="B8540" t="s">
        <v>820</v>
      </c>
      <c r="C8540" t="s">
        <v>821</v>
      </c>
      <c r="D8540" t="s">
        <v>822</v>
      </c>
      <c r="E8540" t="s">
        <v>823</v>
      </c>
      <c r="F8540" t="s">
        <v>926</v>
      </c>
      <c r="G8540" t="s">
        <v>927</v>
      </c>
      <c r="H8540" t="s">
        <v>1048</v>
      </c>
      <c r="I8540">
        <v>891</v>
      </c>
      <c r="J8540" t="s">
        <v>1049</v>
      </c>
      <c r="K8540" t="s">
        <v>842</v>
      </c>
      <c r="L8540" t="s">
        <v>843</v>
      </c>
      <c r="M8540" t="s">
        <v>829</v>
      </c>
      <c r="N8540" t="s">
        <v>829</v>
      </c>
      <c r="O8540" t="s">
        <v>829</v>
      </c>
      <c r="P8540" t="s">
        <v>829</v>
      </c>
      <c r="Q8540" t="s">
        <v>829</v>
      </c>
      <c r="R8540" t="s">
        <v>829</v>
      </c>
      <c r="S8540">
        <v>204618</v>
      </c>
      <c r="T8540">
        <v>0</v>
      </c>
      <c r="U8540">
        <v>204618</v>
      </c>
      <c r="V8540">
        <v>2</v>
      </c>
    </row>
    <row r="8541" spans="1:22" x14ac:dyDescent="0.3">
      <c r="A8541">
        <v>202223</v>
      </c>
      <c r="B8541" t="s">
        <v>820</v>
      </c>
      <c r="C8541" t="s">
        <v>821</v>
      </c>
      <c r="D8541" t="s">
        <v>822</v>
      </c>
      <c r="E8541" t="s">
        <v>823</v>
      </c>
      <c r="F8541" t="s">
        <v>926</v>
      </c>
      <c r="G8541" t="s">
        <v>927</v>
      </c>
      <c r="H8541" t="s">
        <v>1048</v>
      </c>
      <c r="I8541">
        <v>891</v>
      </c>
      <c r="J8541" t="s">
        <v>1049</v>
      </c>
      <c r="K8541" t="s">
        <v>842</v>
      </c>
      <c r="L8541" t="s">
        <v>843</v>
      </c>
      <c r="M8541" t="s">
        <v>829</v>
      </c>
      <c r="N8541" t="s">
        <v>829</v>
      </c>
      <c r="O8541" t="s">
        <v>829</v>
      </c>
      <c r="P8541" t="s">
        <v>829</v>
      </c>
      <c r="Q8541" t="s">
        <v>829</v>
      </c>
      <c r="R8541" t="s">
        <v>829</v>
      </c>
      <c r="S8541">
        <v>206939</v>
      </c>
      <c r="T8541">
        <v>0</v>
      </c>
      <c r="U8541">
        <v>206939</v>
      </c>
      <c r="V8541">
        <v>2</v>
      </c>
    </row>
    <row r="8542" spans="1:22" x14ac:dyDescent="0.3">
      <c r="A8542">
        <v>202324</v>
      </c>
      <c r="B8542" t="s">
        <v>820</v>
      </c>
      <c r="C8542" t="s">
        <v>821</v>
      </c>
      <c r="D8542" t="s">
        <v>822</v>
      </c>
      <c r="E8542" t="s">
        <v>823</v>
      </c>
      <c r="F8542" t="s">
        <v>926</v>
      </c>
      <c r="G8542" t="s">
        <v>927</v>
      </c>
      <c r="H8542" t="s">
        <v>1048</v>
      </c>
      <c r="I8542">
        <v>891</v>
      </c>
      <c r="J8542" t="s">
        <v>1049</v>
      </c>
      <c r="K8542" t="s">
        <v>842</v>
      </c>
      <c r="L8542" t="s">
        <v>843</v>
      </c>
      <c r="M8542" t="s">
        <v>829</v>
      </c>
      <c r="N8542" t="s">
        <v>829</v>
      </c>
      <c r="O8542" t="s">
        <v>829</v>
      </c>
      <c r="P8542" t="s">
        <v>829</v>
      </c>
      <c r="Q8542" t="s">
        <v>829</v>
      </c>
      <c r="R8542" t="s">
        <v>829</v>
      </c>
      <c r="S8542">
        <v>267028</v>
      </c>
      <c r="T8542">
        <v>64799</v>
      </c>
      <c r="U8542">
        <v>202229</v>
      </c>
      <c r="V8542">
        <v>2</v>
      </c>
    </row>
    <row r="8543" spans="1:22" x14ac:dyDescent="0.3">
      <c r="A8543">
        <v>202122</v>
      </c>
      <c r="B8543" t="s">
        <v>820</v>
      </c>
      <c r="C8543" t="s">
        <v>821</v>
      </c>
      <c r="D8543" t="s">
        <v>822</v>
      </c>
      <c r="E8543" t="s">
        <v>823</v>
      </c>
      <c r="F8543" t="s">
        <v>926</v>
      </c>
      <c r="G8543" t="s">
        <v>927</v>
      </c>
      <c r="H8543" t="s">
        <v>1048</v>
      </c>
      <c r="I8543">
        <v>891</v>
      </c>
      <c r="J8543" t="s">
        <v>1049</v>
      </c>
      <c r="K8543" t="s">
        <v>842</v>
      </c>
      <c r="L8543" t="s">
        <v>249</v>
      </c>
      <c r="M8543">
        <v>0</v>
      </c>
      <c r="N8543">
        <v>362795</v>
      </c>
      <c r="O8543">
        <v>943266</v>
      </c>
      <c r="P8543">
        <v>6866204</v>
      </c>
      <c r="Q8543">
        <v>487247</v>
      </c>
      <c r="R8543" t="s">
        <v>829</v>
      </c>
      <c r="S8543">
        <v>8659511</v>
      </c>
      <c r="T8543">
        <v>242676</v>
      </c>
      <c r="U8543">
        <v>8416835</v>
      </c>
      <c r="V8543">
        <v>64</v>
      </c>
    </row>
    <row r="8544" spans="1:22" x14ac:dyDescent="0.3">
      <c r="A8544">
        <v>202223</v>
      </c>
      <c r="B8544" t="s">
        <v>820</v>
      </c>
      <c r="C8544" t="s">
        <v>821</v>
      </c>
      <c r="D8544" t="s">
        <v>822</v>
      </c>
      <c r="E8544" t="s">
        <v>823</v>
      </c>
      <c r="F8544" t="s">
        <v>926</v>
      </c>
      <c r="G8544" t="s">
        <v>927</v>
      </c>
      <c r="H8544" t="s">
        <v>1048</v>
      </c>
      <c r="I8544">
        <v>891</v>
      </c>
      <c r="J8544" t="s">
        <v>1049</v>
      </c>
      <c r="K8544" t="s">
        <v>842</v>
      </c>
      <c r="L8544" t="s">
        <v>249</v>
      </c>
      <c r="M8544">
        <v>0</v>
      </c>
      <c r="N8544">
        <v>383185</v>
      </c>
      <c r="O8544">
        <v>977799</v>
      </c>
      <c r="P8544">
        <v>8941139</v>
      </c>
      <c r="Q8544">
        <v>459304</v>
      </c>
      <c r="R8544" t="s">
        <v>829</v>
      </c>
      <c r="S8544">
        <v>10761427</v>
      </c>
      <c r="T8544">
        <v>438886</v>
      </c>
      <c r="U8544">
        <v>10322541</v>
      </c>
      <c r="V8544">
        <v>78</v>
      </c>
    </row>
    <row r="8545" spans="1:22" x14ac:dyDescent="0.3">
      <c r="A8545">
        <v>202324</v>
      </c>
      <c r="B8545" t="s">
        <v>820</v>
      </c>
      <c r="C8545" t="s">
        <v>821</v>
      </c>
      <c r="D8545" t="s">
        <v>822</v>
      </c>
      <c r="E8545" t="s">
        <v>823</v>
      </c>
      <c r="F8545" t="s">
        <v>926</v>
      </c>
      <c r="G8545" t="s">
        <v>927</v>
      </c>
      <c r="H8545" t="s">
        <v>1048</v>
      </c>
      <c r="I8545">
        <v>891</v>
      </c>
      <c r="J8545" t="s">
        <v>1049</v>
      </c>
      <c r="K8545" t="s">
        <v>842</v>
      </c>
      <c r="L8545" t="s">
        <v>249</v>
      </c>
      <c r="M8545">
        <v>32771</v>
      </c>
      <c r="N8545">
        <v>120159</v>
      </c>
      <c r="O8545">
        <v>174776</v>
      </c>
      <c r="P8545">
        <v>12332634</v>
      </c>
      <c r="Q8545">
        <v>675705</v>
      </c>
      <c r="R8545" t="s">
        <v>829</v>
      </c>
      <c r="S8545">
        <v>13336044</v>
      </c>
      <c r="T8545">
        <v>0</v>
      </c>
      <c r="U8545">
        <v>13336044</v>
      </c>
      <c r="V8545">
        <v>99</v>
      </c>
    </row>
    <row r="8546" spans="1:22" x14ac:dyDescent="0.3">
      <c r="A8546">
        <v>202122</v>
      </c>
      <c r="B8546" t="s">
        <v>820</v>
      </c>
      <c r="C8546" t="s">
        <v>821</v>
      </c>
      <c r="D8546" t="s">
        <v>822</v>
      </c>
      <c r="E8546" t="s">
        <v>823</v>
      </c>
      <c r="F8546" t="s">
        <v>926</v>
      </c>
      <c r="G8546" t="s">
        <v>927</v>
      </c>
      <c r="H8546" t="s">
        <v>1048</v>
      </c>
      <c r="I8546">
        <v>891</v>
      </c>
      <c r="J8546" t="s">
        <v>1049</v>
      </c>
      <c r="K8546" t="s">
        <v>842</v>
      </c>
      <c r="L8546" t="s">
        <v>844</v>
      </c>
      <c r="M8546">
        <v>0</v>
      </c>
      <c r="N8546">
        <v>1297262</v>
      </c>
      <c r="O8546">
        <v>4822582</v>
      </c>
      <c r="P8546">
        <v>0</v>
      </c>
      <c r="Q8546">
        <v>0</v>
      </c>
      <c r="R8546" t="s">
        <v>829</v>
      </c>
      <c r="S8546">
        <v>6119843</v>
      </c>
      <c r="T8546">
        <v>1213369</v>
      </c>
      <c r="U8546">
        <v>4906474</v>
      </c>
      <c r="V8546">
        <v>38</v>
      </c>
    </row>
    <row r="8547" spans="1:22" x14ac:dyDescent="0.3">
      <c r="A8547">
        <v>202223</v>
      </c>
      <c r="B8547" t="s">
        <v>820</v>
      </c>
      <c r="C8547" t="s">
        <v>821</v>
      </c>
      <c r="D8547" t="s">
        <v>822</v>
      </c>
      <c r="E8547" t="s">
        <v>823</v>
      </c>
      <c r="F8547" t="s">
        <v>926</v>
      </c>
      <c r="G8547" t="s">
        <v>927</v>
      </c>
      <c r="H8547" t="s">
        <v>1048</v>
      </c>
      <c r="I8547">
        <v>891</v>
      </c>
      <c r="J8547" t="s">
        <v>1049</v>
      </c>
      <c r="K8547" t="s">
        <v>842</v>
      </c>
      <c r="L8547" t="s">
        <v>844</v>
      </c>
      <c r="M8547">
        <v>0</v>
      </c>
      <c r="N8547">
        <v>1213440</v>
      </c>
      <c r="O8547">
        <v>6465893</v>
      </c>
      <c r="P8547">
        <v>0</v>
      </c>
      <c r="Q8547">
        <v>0</v>
      </c>
      <c r="R8547" t="s">
        <v>829</v>
      </c>
      <c r="S8547">
        <v>7679333</v>
      </c>
      <c r="T8547">
        <v>1391449</v>
      </c>
      <c r="U8547">
        <v>6287884</v>
      </c>
      <c r="V8547">
        <v>47</v>
      </c>
    </row>
    <row r="8548" spans="1:22" x14ac:dyDescent="0.3">
      <c r="A8548">
        <v>202324</v>
      </c>
      <c r="B8548" t="s">
        <v>820</v>
      </c>
      <c r="C8548" t="s">
        <v>821</v>
      </c>
      <c r="D8548" t="s">
        <v>822</v>
      </c>
      <c r="E8548" t="s">
        <v>823</v>
      </c>
      <c r="F8548" t="s">
        <v>926</v>
      </c>
      <c r="G8548" t="s">
        <v>927</v>
      </c>
      <c r="H8548" t="s">
        <v>1048</v>
      </c>
      <c r="I8548">
        <v>891</v>
      </c>
      <c r="J8548" t="s">
        <v>1049</v>
      </c>
      <c r="K8548" t="s">
        <v>842</v>
      </c>
      <c r="L8548" t="s">
        <v>844</v>
      </c>
      <c r="M8548">
        <v>0</v>
      </c>
      <c r="N8548">
        <v>878821</v>
      </c>
      <c r="O8548">
        <v>7909398</v>
      </c>
      <c r="P8548">
        <v>0</v>
      </c>
      <c r="Q8548">
        <v>0</v>
      </c>
      <c r="R8548" t="s">
        <v>829</v>
      </c>
      <c r="S8548">
        <v>8788219</v>
      </c>
      <c r="T8548">
        <v>1460478</v>
      </c>
      <c r="U8548">
        <v>7327741</v>
      </c>
      <c r="V8548">
        <v>55</v>
      </c>
    </row>
    <row r="8549" spans="1:22" x14ac:dyDescent="0.3">
      <c r="A8549">
        <v>202122</v>
      </c>
      <c r="B8549" t="s">
        <v>820</v>
      </c>
      <c r="C8549" t="s">
        <v>821</v>
      </c>
      <c r="D8549" t="s">
        <v>822</v>
      </c>
      <c r="E8549" t="s">
        <v>823</v>
      </c>
      <c r="F8549" t="s">
        <v>926</v>
      </c>
      <c r="G8549" t="s">
        <v>927</v>
      </c>
      <c r="H8549" t="s">
        <v>1048</v>
      </c>
      <c r="I8549">
        <v>891</v>
      </c>
      <c r="J8549" t="s">
        <v>1049</v>
      </c>
      <c r="K8549" t="s">
        <v>842</v>
      </c>
      <c r="L8549" t="s">
        <v>251</v>
      </c>
      <c r="M8549" t="s">
        <v>829</v>
      </c>
      <c r="N8549" t="s">
        <v>829</v>
      </c>
      <c r="O8549">
        <v>0</v>
      </c>
      <c r="P8549">
        <v>0</v>
      </c>
      <c r="Q8549">
        <v>0</v>
      </c>
      <c r="R8549">
        <v>1669849</v>
      </c>
      <c r="S8549">
        <v>1669849</v>
      </c>
      <c r="T8549">
        <v>0</v>
      </c>
      <c r="U8549">
        <v>1669849</v>
      </c>
      <c r="V8549">
        <v>13</v>
      </c>
    </row>
    <row r="8550" spans="1:22" x14ac:dyDescent="0.3">
      <c r="A8550">
        <v>202223</v>
      </c>
      <c r="B8550" t="s">
        <v>820</v>
      </c>
      <c r="C8550" t="s">
        <v>821</v>
      </c>
      <c r="D8550" t="s">
        <v>822</v>
      </c>
      <c r="E8550" t="s">
        <v>823</v>
      </c>
      <c r="F8550" t="s">
        <v>926</v>
      </c>
      <c r="G8550" t="s">
        <v>927</v>
      </c>
      <c r="H8550" t="s">
        <v>1048</v>
      </c>
      <c r="I8550">
        <v>891</v>
      </c>
      <c r="J8550" t="s">
        <v>1049</v>
      </c>
      <c r="K8550" t="s">
        <v>842</v>
      </c>
      <c r="L8550" t="s">
        <v>251</v>
      </c>
      <c r="M8550" t="s">
        <v>829</v>
      </c>
      <c r="N8550" t="s">
        <v>829</v>
      </c>
      <c r="O8550">
        <v>0</v>
      </c>
      <c r="P8550">
        <v>0</v>
      </c>
      <c r="Q8550">
        <v>0</v>
      </c>
      <c r="R8550">
        <v>1663402</v>
      </c>
      <c r="S8550">
        <v>1663402</v>
      </c>
      <c r="T8550">
        <v>5954</v>
      </c>
      <c r="U8550">
        <v>1657448</v>
      </c>
      <c r="V8550">
        <v>12</v>
      </c>
    </row>
    <row r="8551" spans="1:22" x14ac:dyDescent="0.3">
      <c r="A8551">
        <v>202324</v>
      </c>
      <c r="B8551" t="s">
        <v>820</v>
      </c>
      <c r="C8551" t="s">
        <v>821</v>
      </c>
      <c r="D8551" t="s">
        <v>822</v>
      </c>
      <c r="E8551" t="s">
        <v>823</v>
      </c>
      <c r="F8551" t="s">
        <v>926</v>
      </c>
      <c r="G8551" t="s">
        <v>927</v>
      </c>
      <c r="H8551" t="s">
        <v>1048</v>
      </c>
      <c r="I8551">
        <v>891</v>
      </c>
      <c r="J8551" t="s">
        <v>1049</v>
      </c>
      <c r="K8551" t="s">
        <v>842</v>
      </c>
      <c r="L8551" t="s">
        <v>251</v>
      </c>
      <c r="M8551" t="s">
        <v>829</v>
      </c>
      <c r="N8551" t="s">
        <v>829</v>
      </c>
      <c r="O8551">
        <v>0</v>
      </c>
      <c r="P8551">
        <v>1277894</v>
      </c>
      <c r="Q8551">
        <v>0</v>
      </c>
      <c r="R8551">
        <v>981553</v>
      </c>
      <c r="S8551">
        <v>2259447</v>
      </c>
      <c r="T8551">
        <v>0</v>
      </c>
      <c r="U8551">
        <v>2259447</v>
      </c>
      <c r="V8551">
        <v>17</v>
      </c>
    </row>
    <row r="8552" spans="1:22" x14ac:dyDescent="0.3">
      <c r="A8552">
        <v>202122</v>
      </c>
      <c r="B8552" t="s">
        <v>820</v>
      </c>
      <c r="C8552" t="s">
        <v>821</v>
      </c>
      <c r="D8552" t="s">
        <v>822</v>
      </c>
      <c r="E8552" t="s">
        <v>823</v>
      </c>
      <c r="F8552" t="s">
        <v>926</v>
      </c>
      <c r="G8552" t="s">
        <v>927</v>
      </c>
      <c r="H8552" t="s">
        <v>1048</v>
      </c>
      <c r="I8552">
        <v>891</v>
      </c>
      <c r="J8552" t="s">
        <v>1049</v>
      </c>
      <c r="K8552" t="s">
        <v>842</v>
      </c>
      <c r="L8552" t="s">
        <v>253</v>
      </c>
      <c r="M8552" t="s">
        <v>829</v>
      </c>
      <c r="N8552" t="s">
        <v>829</v>
      </c>
      <c r="O8552">
        <v>0</v>
      </c>
      <c r="P8552">
        <v>0</v>
      </c>
      <c r="Q8552">
        <v>0</v>
      </c>
      <c r="R8552">
        <v>222647</v>
      </c>
      <c r="S8552">
        <v>222647</v>
      </c>
      <c r="T8552">
        <v>0</v>
      </c>
      <c r="U8552">
        <v>222647</v>
      </c>
      <c r="V8552">
        <v>2</v>
      </c>
    </row>
    <row r="8553" spans="1:22" x14ac:dyDescent="0.3">
      <c r="A8553">
        <v>202223</v>
      </c>
      <c r="B8553" t="s">
        <v>820</v>
      </c>
      <c r="C8553" t="s">
        <v>821</v>
      </c>
      <c r="D8553" t="s">
        <v>822</v>
      </c>
      <c r="E8553" t="s">
        <v>823</v>
      </c>
      <c r="F8553" t="s">
        <v>926</v>
      </c>
      <c r="G8553" t="s">
        <v>927</v>
      </c>
      <c r="H8553" t="s">
        <v>1048</v>
      </c>
      <c r="I8553">
        <v>891</v>
      </c>
      <c r="J8553" t="s">
        <v>1049</v>
      </c>
      <c r="K8553" t="s">
        <v>842</v>
      </c>
      <c r="L8553" t="s">
        <v>253</v>
      </c>
      <c r="M8553" t="s">
        <v>829</v>
      </c>
      <c r="N8553" t="s">
        <v>829</v>
      </c>
      <c r="O8553">
        <v>0</v>
      </c>
      <c r="P8553">
        <v>0</v>
      </c>
      <c r="Q8553">
        <v>0</v>
      </c>
      <c r="R8553">
        <v>267864</v>
      </c>
      <c r="S8553">
        <v>267864</v>
      </c>
      <c r="T8553">
        <v>0</v>
      </c>
      <c r="U8553">
        <v>267864</v>
      </c>
      <c r="V8553">
        <v>2</v>
      </c>
    </row>
    <row r="8554" spans="1:22" x14ac:dyDescent="0.3">
      <c r="A8554">
        <v>202324</v>
      </c>
      <c r="B8554" t="s">
        <v>820</v>
      </c>
      <c r="C8554" t="s">
        <v>821</v>
      </c>
      <c r="D8554" t="s">
        <v>822</v>
      </c>
      <c r="E8554" t="s">
        <v>823</v>
      </c>
      <c r="F8554" t="s">
        <v>926</v>
      </c>
      <c r="G8554" t="s">
        <v>927</v>
      </c>
      <c r="H8554" t="s">
        <v>1048</v>
      </c>
      <c r="I8554">
        <v>891</v>
      </c>
      <c r="J8554" t="s">
        <v>1049</v>
      </c>
      <c r="K8554" t="s">
        <v>842</v>
      </c>
      <c r="L8554" t="s">
        <v>253</v>
      </c>
      <c r="M8554" t="s">
        <v>829</v>
      </c>
      <c r="N8554" t="s">
        <v>829</v>
      </c>
      <c r="O8554">
        <v>0</v>
      </c>
      <c r="P8554">
        <v>0</v>
      </c>
      <c r="Q8554">
        <v>0</v>
      </c>
      <c r="R8554">
        <v>708899</v>
      </c>
      <c r="S8554">
        <v>708899</v>
      </c>
      <c r="T8554">
        <v>0</v>
      </c>
      <c r="U8554">
        <v>708899</v>
      </c>
      <c r="V8554">
        <v>5</v>
      </c>
    </row>
    <row r="8555" spans="1:22" x14ac:dyDescent="0.3">
      <c r="A8555">
        <v>202122</v>
      </c>
      <c r="B8555" t="s">
        <v>820</v>
      </c>
      <c r="C8555" t="s">
        <v>821</v>
      </c>
      <c r="D8555" t="s">
        <v>822</v>
      </c>
      <c r="E8555" t="s">
        <v>823</v>
      </c>
      <c r="F8555" t="s">
        <v>926</v>
      </c>
      <c r="G8555" t="s">
        <v>927</v>
      </c>
      <c r="H8555" t="s">
        <v>1048</v>
      </c>
      <c r="I8555">
        <v>891</v>
      </c>
      <c r="J8555" t="s">
        <v>1049</v>
      </c>
      <c r="K8555" t="s">
        <v>842</v>
      </c>
      <c r="L8555" t="s">
        <v>845</v>
      </c>
      <c r="M8555" t="s">
        <v>829</v>
      </c>
      <c r="N8555" t="s">
        <v>829</v>
      </c>
      <c r="O8555">
        <v>0</v>
      </c>
      <c r="P8555">
        <v>0</v>
      </c>
      <c r="Q8555">
        <v>0</v>
      </c>
      <c r="R8555">
        <v>389178</v>
      </c>
      <c r="S8555">
        <v>389178</v>
      </c>
      <c r="T8555">
        <v>0</v>
      </c>
      <c r="U8555">
        <v>389178</v>
      </c>
      <c r="V8555">
        <v>3</v>
      </c>
    </row>
    <row r="8556" spans="1:22" x14ac:dyDescent="0.3">
      <c r="A8556">
        <v>202223</v>
      </c>
      <c r="B8556" t="s">
        <v>820</v>
      </c>
      <c r="C8556" t="s">
        <v>821</v>
      </c>
      <c r="D8556" t="s">
        <v>822</v>
      </c>
      <c r="E8556" t="s">
        <v>823</v>
      </c>
      <c r="F8556" t="s">
        <v>926</v>
      </c>
      <c r="G8556" t="s">
        <v>927</v>
      </c>
      <c r="H8556" t="s">
        <v>1048</v>
      </c>
      <c r="I8556">
        <v>891</v>
      </c>
      <c r="J8556" t="s">
        <v>1049</v>
      </c>
      <c r="K8556" t="s">
        <v>842</v>
      </c>
      <c r="L8556" t="s">
        <v>845</v>
      </c>
      <c r="M8556" t="s">
        <v>829</v>
      </c>
      <c r="N8556" t="s">
        <v>829</v>
      </c>
      <c r="O8556">
        <v>381320</v>
      </c>
      <c r="P8556">
        <v>0</v>
      </c>
      <c r="Q8556">
        <v>0</v>
      </c>
      <c r="R8556">
        <v>0</v>
      </c>
      <c r="S8556">
        <v>381320</v>
      </c>
      <c r="T8556">
        <v>0</v>
      </c>
      <c r="U8556">
        <v>381320</v>
      </c>
      <c r="V8556">
        <v>3</v>
      </c>
    </row>
    <row r="8557" spans="1:22" x14ac:dyDescent="0.3">
      <c r="A8557">
        <v>202324</v>
      </c>
      <c r="B8557" t="s">
        <v>820</v>
      </c>
      <c r="C8557" t="s">
        <v>821</v>
      </c>
      <c r="D8557" t="s">
        <v>822</v>
      </c>
      <c r="E8557" t="s">
        <v>823</v>
      </c>
      <c r="F8557" t="s">
        <v>926</v>
      </c>
      <c r="G8557" t="s">
        <v>927</v>
      </c>
      <c r="H8557" t="s">
        <v>1048</v>
      </c>
      <c r="I8557">
        <v>891</v>
      </c>
      <c r="J8557" t="s">
        <v>1049</v>
      </c>
      <c r="K8557" t="s">
        <v>842</v>
      </c>
      <c r="L8557" t="s">
        <v>845</v>
      </c>
      <c r="M8557" t="s">
        <v>829</v>
      </c>
      <c r="N8557" t="s">
        <v>829</v>
      </c>
      <c r="O8557">
        <v>0</v>
      </c>
      <c r="P8557">
        <v>0</v>
      </c>
      <c r="Q8557">
        <v>0</v>
      </c>
      <c r="R8557">
        <v>0</v>
      </c>
      <c r="S8557">
        <v>0</v>
      </c>
      <c r="T8557">
        <v>0</v>
      </c>
      <c r="U8557">
        <v>0</v>
      </c>
      <c r="V8557">
        <v>0</v>
      </c>
    </row>
    <row r="8558" spans="1:22" x14ac:dyDescent="0.3">
      <c r="A8558">
        <v>202122</v>
      </c>
      <c r="B8558" t="s">
        <v>820</v>
      </c>
      <c r="C8558" t="s">
        <v>821</v>
      </c>
      <c r="D8558" t="s">
        <v>822</v>
      </c>
      <c r="E8558" t="s">
        <v>823</v>
      </c>
      <c r="F8558" t="s">
        <v>866</v>
      </c>
      <c r="G8558" t="s">
        <v>867</v>
      </c>
      <c r="H8558" t="s">
        <v>1050</v>
      </c>
      <c r="I8558">
        <v>353</v>
      </c>
      <c r="J8558" t="s">
        <v>1051</v>
      </c>
      <c r="K8558" t="s">
        <v>828</v>
      </c>
      <c r="L8558" t="s">
        <v>336</v>
      </c>
      <c r="M8558">
        <v>0</v>
      </c>
      <c r="N8558">
        <v>72000</v>
      </c>
      <c r="O8558">
        <v>0</v>
      </c>
      <c r="P8558">
        <v>0</v>
      </c>
      <c r="Q8558">
        <v>1244490</v>
      </c>
      <c r="R8558" t="s">
        <v>829</v>
      </c>
      <c r="S8558">
        <v>1316490</v>
      </c>
      <c r="T8558" t="s">
        <v>829</v>
      </c>
      <c r="U8558">
        <v>1316490</v>
      </c>
      <c r="V8558">
        <v>59</v>
      </c>
    </row>
    <row r="8559" spans="1:22" x14ac:dyDescent="0.3">
      <c r="A8559">
        <v>202223</v>
      </c>
      <c r="B8559" t="s">
        <v>820</v>
      </c>
      <c r="C8559" t="s">
        <v>821</v>
      </c>
      <c r="D8559" t="s">
        <v>822</v>
      </c>
      <c r="E8559" t="s">
        <v>823</v>
      </c>
      <c r="F8559" t="s">
        <v>866</v>
      </c>
      <c r="G8559" t="s">
        <v>867</v>
      </c>
      <c r="H8559" t="s">
        <v>1050</v>
      </c>
      <c r="I8559">
        <v>353</v>
      </c>
      <c r="J8559" t="s">
        <v>1051</v>
      </c>
      <c r="K8559" t="s">
        <v>828</v>
      </c>
      <c r="L8559" t="s">
        <v>336</v>
      </c>
      <c r="M8559">
        <v>0</v>
      </c>
      <c r="N8559">
        <v>72778</v>
      </c>
      <c r="O8559">
        <v>0</v>
      </c>
      <c r="P8559">
        <v>0</v>
      </c>
      <c r="Q8559">
        <v>1333700</v>
      </c>
      <c r="R8559" t="s">
        <v>829</v>
      </c>
      <c r="S8559">
        <v>1406478</v>
      </c>
      <c r="T8559" t="s">
        <v>829</v>
      </c>
      <c r="U8559">
        <v>1406478</v>
      </c>
      <c r="V8559">
        <v>63</v>
      </c>
    </row>
    <row r="8560" spans="1:22" x14ac:dyDescent="0.3">
      <c r="A8560">
        <v>202324</v>
      </c>
      <c r="B8560" t="s">
        <v>820</v>
      </c>
      <c r="C8560" t="s">
        <v>821</v>
      </c>
      <c r="D8560" t="s">
        <v>822</v>
      </c>
      <c r="E8560" t="s">
        <v>823</v>
      </c>
      <c r="F8560" t="s">
        <v>866</v>
      </c>
      <c r="G8560" t="s">
        <v>867</v>
      </c>
      <c r="H8560" t="s">
        <v>1050</v>
      </c>
      <c r="I8560">
        <v>353</v>
      </c>
      <c r="J8560" t="s">
        <v>1051</v>
      </c>
      <c r="K8560" t="s">
        <v>828</v>
      </c>
      <c r="L8560" t="s">
        <v>336</v>
      </c>
      <c r="M8560">
        <v>0</v>
      </c>
      <c r="N8560">
        <v>72000</v>
      </c>
      <c r="O8560">
        <v>0</v>
      </c>
      <c r="P8560">
        <v>0</v>
      </c>
      <c r="Q8560">
        <v>1482034</v>
      </c>
      <c r="R8560" t="s">
        <v>829</v>
      </c>
      <c r="S8560">
        <v>1554034</v>
      </c>
      <c r="T8560" t="s">
        <v>829</v>
      </c>
      <c r="U8560">
        <v>1554034</v>
      </c>
      <c r="V8560">
        <v>71</v>
      </c>
    </row>
    <row r="8561" spans="1:22" x14ac:dyDescent="0.3">
      <c r="A8561">
        <v>202122</v>
      </c>
      <c r="B8561" t="s">
        <v>820</v>
      </c>
      <c r="C8561" t="s">
        <v>821</v>
      </c>
      <c r="D8561" t="s">
        <v>822</v>
      </c>
      <c r="E8561" t="s">
        <v>823</v>
      </c>
      <c r="F8561" t="s">
        <v>866</v>
      </c>
      <c r="G8561" t="s">
        <v>867</v>
      </c>
      <c r="H8561" t="s">
        <v>1050</v>
      </c>
      <c r="I8561">
        <v>353</v>
      </c>
      <c r="J8561" t="s">
        <v>1051</v>
      </c>
      <c r="K8561" t="s">
        <v>828</v>
      </c>
      <c r="L8561" t="s">
        <v>235</v>
      </c>
      <c r="M8561" t="s">
        <v>829</v>
      </c>
      <c r="N8561">
        <v>0</v>
      </c>
      <c r="O8561">
        <v>0</v>
      </c>
      <c r="P8561" t="s">
        <v>829</v>
      </c>
      <c r="Q8561" t="s">
        <v>829</v>
      </c>
      <c r="R8561" t="s">
        <v>829</v>
      </c>
      <c r="S8561">
        <v>0</v>
      </c>
      <c r="T8561">
        <v>0</v>
      </c>
      <c r="U8561">
        <v>0</v>
      </c>
      <c r="V8561">
        <v>0</v>
      </c>
    </row>
    <row r="8562" spans="1:22" x14ac:dyDescent="0.3">
      <c r="A8562">
        <v>202223</v>
      </c>
      <c r="B8562" t="s">
        <v>820</v>
      </c>
      <c r="C8562" t="s">
        <v>821</v>
      </c>
      <c r="D8562" t="s">
        <v>822</v>
      </c>
      <c r="E8562" t="s">
        <v>823</v>
      </c>
      <c r="F8562" t="s">
        <v>866</v>
      </c>
      <c r="G8562" t="s">
        <v>867</v>
      </c>
      <c r="H8562" t="s">
        <v>1050</v>
      </c>
      <c r="I8562">
        <v>353</v>
      </c>
      <c r="J8562" t="s">
        <v>1051</v>
      </c>
      <c r="K8562" t="s">
        <v>828</v>
      </c>
      <c r="L8562" t="s">
        <v>235</v>
      </c>
      <c r="M8562" t="s">
        <v>829</v>
      </c>
      <c r="N8562">
        <v>0</v>
      </c>
      <c r="O8562">
        <v>0</v>
      </c>
      <c r="P8562" t="s">
        <v>829</v>
      </c>
      <c r="Q8562" t="s">
        <v>829</v>
      </c>
      <c r="R8562" t="s">
        <v>829</v>
      </c>
      <c r="S8562">
        <v>0</v>
      </c>
      <c r="T8562">
        <v>0</v>
      </c>
      <c r="U8562">
        <v>0</v>
      </c>
      <c r="V8562">
        <v>0</v>
      </c>
    </row>
    <row r="8563" spans="1:22" x14ac:dyDescent="0.3">
      <c r="A8563">
        <v>202324</v>
      </c>
      <c r="B8563" t="s">
        <v>820</v>
      </c>
      <c r="C8563" t="s">
        <v>821</v>
      </c>
      <c r="D8563" t="s">
        <v>822</v>
      </c>
      <c r="E8563" t="s">
        <v>823</v>
      </c>
      <c r="F8563" t="s">
        <v>866</v>
      </c>
      <c r="G8563" t="s">
        <v>867</v>
      </c>
      <c r="H8563" t="s">
        <v>1050</v>
      </c>
      <c r="I8563">
        <v>353</v>
      </c>
      <c r="J8563" t="s">
        <v>1051</v>
      </c>
      <c r="K8563" t="s">
        <v>828</v>
      </c>
      <c r="L8563" t="s">
        <v>235</v>
      </c>
      <c r="M8563" t="s">
        <v>829</v>
      </c>
      <c r="N8563">
        <v>0</v>
      </c>
      <c r="O8563">
        <v>0</v>
      </c>
      <c r="P8563" t="s">
        <v>829</v>
      </c>
      <c r="Q8563" t="s">
        <v>829</v>
      </c>
      <c r="R8563" t="s">
        <v>829</v>
      </c>
      <c r="S8563">
        <v>0</v>
      </c>
      <c r="T8563">
        <v>0</v>
      </c>
      <c r="U8563">
        <v>0</v>
      </c>
      <c r="V8563">
        <v>0</v>
      </c>
    </row>
    <row r="8564" spans="1:22" x14ac:dyDescent="0.3">
      <c r="A8564">
        <v>202122</v>
      </c>
      <c r="B8564" t="s">
        <v>820</v>
      </c>
      <c r="C8564" t="s">
        <v>821</v>
      </c>
      <c r="D8564" t="s">
        <v>822</v>
      </c>
      <c r="E8564" t="s">
        <v>823</v>
      </c>
      <c r="F8564" t="s">
        <v>866</v>
      </c>
      <c r="G8564" t="s">
        <v>867</v>
      </c>
      <c r="H8564" t="s">
        <v>1050</v>
      </c>
      <c r="I8564">
        <v>353</v>
      </c>
      <c r="J8564" t="s">
        <v>1051</v>
      </c>
      <c r="K8564" t="s">
        <v>828</v>
      </c>
      <c r="L8564" t="s">
        <v>534</v>
      </c>
      <c r="M8564">
        <v>57551</v>
      </c>
      <c r="N8564">
        <v>3163311</v>
      </c>
      <c r="O8564">
        <v>645469</v>
      </c>
      <c r="P8564">
        <v>0</v>
      </c>
      <c r="Q8564">
        <v>784150</v>
      </c>
      <c r="R8564" t="s">
        <v>829</v>
      </c>
      <c r="S8564">
        <v>4650481</v>
      </c>
      <c r="T8564">
        <v>0</v>
      </c>
      <c r="U8564">
        <v>4650481</v>
      </c>
      <c r="V8564">
        <v>71</v>
      </c>
    </row>
    <row r="8565" spans="1:22" x14ac:dyDescent="0.3">
      <c r="A8565">
        <v>202223</v>
      </c>
      <c r="B8565" t="s">
        <v>820</v>
      </c>
      <c r="C8565" t="s">
        <v>821</v>
      </c>
      <c r="D8565" t="s">
        <v>822</v>
      </c>
      <c r="E8565" t="s">
        <v>823</v>
      </c>
      <c r="F8565" t="s">
        <v>866</v>
      </c>
      <c r="G8565" t="s">
        <v>867</v>
      </c>
      <c r="H8565" t="s">
        <v>1050</v>
      </c>
      <c r="I8565">
        <v>353</v>
      </c>
      <c r="J8565" t="s">
        <v>1051</v>
      </c>
      <c r="K8565" t="s">
        <v>828</v>
      </c>
      <c r="L8565" t="s">
        <v>534</v>
      </c>
      <c r="M8565">
        <v>104401</v>
      </c>
      <c r="N8565">
        <v>3147394</v>
      </c>
      <c r="O8565">
        <v>731673</v>
      </c>
      <c r="P8565">
        <v>0</v>
      </c>
      <c r="Q8565">
        <v>820656</v>
      </c>
      <c r="R8565" t="s">
        <v>829</v>
      </c>
      <c r="S8565">
        <v>4804125</v>
      </c>
      <c r="T8565">
        <v>0</v>
      </c>
      <c r="U8565">
        <v>4804125</v>
      </c>
      <c r="V8565">
        <v>74</v>
      </c>
    </row>
    <row r="8566" spans="1:22" x14ac:dyDescent="0.3">
      <c r="A8566">
        <v>202324</v>
      </c>
      <c r="B8566" t="s">
        <v>820</v>
      </c>
      <c r="C8566" t="s">
        <v>821</v>
      </c>
      <c r="D8566" t="s">
        <v>822</v>
      </c>
      <c r="E8566" t="s">
        <v>823</v>
      </c>
      <c r="F8566" t="s">
        <v>866</v>
      </c>
      <c r="G8566" t="s">
        <v>867</v>
      </c>
      <c r="H8566" t="s">
        <v>1050</v>
      </c>
      <c r="I8566">
        <v>353</v>
      </c>
      <c r="J8566" t="s">
        <v>1051</v>
      </c>
      <c r="K8566" t="s">
        <v>828</v>
      </c>
      <c r="L8566" t="s">
        <v>534</v>
      </c>
      <c r="M8566">
        <v>73009</v>
      </c>
      <c r="N8566">
        <v>3310274</v>
      </c>
      <c r="O8566">
        <v>692482</v>
      </c>
      <c r="P8566">
        <v>0</v>
      </c>
      <c r="Q8566">
        <v>964458</v>
      </c>
      <c r="R8566" t="s">
        <v>829</v>
      </c>
      <c r="S8566">
        <v>5040223</v>
      </c>
      <c r="T8566">
        <v>0</v>
      </c>
      <c r="U8566">
        <v>5040223</v>
      </c>
      <c r="V8566">
        <v>74</v>
      </c>
    </row>
    <row r="8567" spans="1:22" x14ac:dyDescent="0.3">
      <c r="A8567">
        <v>202122</v>
      </c>
      <c r="B8567" t="s">
        <v>820</v>
      </c>
      <c r="C8567" t="s">
        <v>821</v>
      </c>
      <c r="D8567" t="s">
        <v>822</v>
      </c>
      <c r="E8567" t="s">
        <v>823</v>
      </c>
      <c r="F8567" t="s">
        <v>866</v>
      </c>
      <c r="G8567" t="s">
        <v>867</v>
      </c>
      <c r="H8567" t="s">
        <v>1050</v>
      </c>
      <c r="I8567">
        <v>353</v>
      </c>
      <c r="J8567" t="s">
        <v>1051</v>
      </c>
      <c r="K8567" t="s">
        <v>828</v>
      </c>
      <c r="L8567" t="s">
        <v>603</v>
      </c>
      <c r="M8567" t="s">
        <v>829</v>
      </c>
      <c r="N8567" t="s">
        <v>829</v>
      </c>
      <c r="O8567" t="s">
        <v>829</v>
      </c>
      <c r="P8567">
        <v>0</v>
      </c>
      <c r="Q8567">
        <v>0</v>
      </c>
      <c r="R8567">
        <v>0</v>
      </c>
      <c r="S8567">
        <v>0</v>
      </c>
      <c r="T8567">
        <v>0</v>
      </c>
      <c r="U8567">
        <v>0</v>
      </c>
      <c r="V8567">
        <v>0</v>
      </c>
    </row>
    <row r="8568" spans="1:22" x14ac:dyDescent="0.3">
      <c r="A8568">
        <v>202223</v>
      </c>
      <c r="B8568" t="s">
        <v>820</v>
      </c>
      <c r="C8568" t="s">
        <v>821</v>
      </c>
      <c r="D8568" t="s">
        <v>822</v>
      </c>
      <c r="E8568" t="s">
        <v>823</v>
      </c>
      <c r="F8568" t="s">
        <v>866</v>
      </c>
      <c r="G8568" t="s">
        <v>867</v>
      </c>
      <c r="H8568" t="s">
        <v>1050</v>
      </c>
      <c r="I8568">
        <v>353</v>
      </c>
      <c r="J8568" t="s">
        <v>1051</v>
      </c>
      <c r="K8568" t="s">
        <v>828</v>
      </c>
      <c r="L8568" t="s">
        <v>603</v>
      </c>
      <c r="M8568" t="s">
        <v>829</v>
      </c>
      <c r="N8568" t="s">
        <v>829</v>
      </c>
      <c r="O8568" t="s">
        <v>829</v>
      </c>
      <c r="P8568">
        <v>0</v>
      </c>
      <c r="Q8568">
        <v>0</v>
      </c>
      <c r="R8568">
        <v>0</v>
      </c>
      <c r="S8568">
        <v>0</v>
      </c>
      <c r="T8568">
        <v>0</v>
      </c>
      <c r="U8568">
        <v>0</v>
      </c>
      <c r="V8568">
        <v>0</v>
      </c>
    </row>
    <row r="8569" spans="1:22" x14ac:dyDescent="0.3">
      <c r="A8569">
        <v>202324</v>
      </c>
      <c r="B8569" t="s">
        <v>820</v>
      </c>
      <c r="C8569" t="s">
        <v>821</v>
      </c>
      <c r="D8569" t="s">
        <v>822</v>
      </c>
      <c r="E8569" t="s">
        <v>823</v>
      </c>
      <c r="F8569" t="s">
        <v>866</v>
      </c>
      <c r="G8569" t="s">
        <v>867</v>
      </c>
      <c r="H8569" t="s">
        <v>1050</v>
      </c>
      <c r="I8569">
        <v>353</v>
      </c>
      <c r="J8569" t="s">
        <v>1051</v>
      </c>
      <c r="K8569" t="s">
        <v>828</v>
      </c>
      <c r="L8569" t="s">
        <v>603</v>
      </c>
      <c r="M8569" t="s">
        <v>829</v>
      </c>
      <c r="N8569" t="s">
        <v>829</v>
      </c>
      <c r="O8569" t="s">
        <v>829</v>
      </c>
      <c r="P8569">
        <v>0</v>
      </c>
      <c r="Q8569">
        <v>0</v>
      </c>
      <c r="R8569">
        <v>0</v>
      </c>
      <c r="S8569">
        <v>0</v>
      </c>
      <c r="T8569">
        <v>0</v>
      </c>
      <c r="U8569">
        <v>0</v>
      </c>
      <c r="V8569">
        <v>0</v>
      </c>
    </row>
    <row r="8570" spans="1:22" x14ac:dyDescent="0.3">
      <c r="A8570">
        <v>202122</v>
      </c>
      <c r="B8570" t="s">
        <v>820</v>
      </c>
      <c r="C8570" t="s">
        <v>821</v>
      </c>
      <c r="D8570" t="s">
        <v>822</v>
      </c>
      <c r="E8570" t="s">
        <v>823</v>
      </c>
      <c r="F8570" t="s">
        <v>866</v>
      </c>
      <c r="G8570" t="s">
        <v>867</v>
      </c>
      <c r="H8570" t="s">
        <v>1050</v>
      </c>
      <c r="I8570">
        <v>353</v>
      </c>
      <c r="J8570" t="s">
        <v>1051</v>
      </c>
      <c r="K8570" t="s">
        <v>828</v>
      </c>
      <c r="L8570" t="s">
        <v>606</v>
      </c>
      <c r="M8570">
        <v>0</v>
      </c>
      <c r="N8570">
        <v>0</v>
      </c>
      <c r="O8570">
        <v>0</v>
      </c>
      <c r="P8570">
        <v>0</v>
      </c>
      <c r="Q8570">
        <v>0</v>
      </c>
      <c r="R8570">
        <v>0</v>
      </c>
      <c r="S8570">
        <v>0</v>
      </c>
      <c r="T8570">
        <v>0</v>
      </c>
      <c r="U8570">
        <v>0</v>
      </c>
      <c r="V8570">
        <v>0</v>
      </c>
    </row>
    <row r="8571" spans="1:22" x14ac:dyDescent="0.3">
      <c r="A8571">
        <v>202223</v>
      </c>
      <c r="B8571" t="s">
        <v>820</v>
      </c>
      <c r="C8571" t="s">
        <v>821</v>
      </c>
      <c r="D8571" t="s">
        <v>822</v>
      </c>
      <c r="E8571" t="s">
        <v>823</v>
      </c>
      <c r="F8571" t="s">
        <v>866</v>
      </c>
      <c r="G8571" t="s">
        <v>867</v>
      </c>
      <c r="H8571" t="s">
        <v>1050</v>
      </c>
      <c r="I8571">
        <v>353</v>
      </c>
      <c r="J8571" t="s">
        <v>1051</v>
      </c>
      <c r="K8571" t="s">
        <v>828</v>
      </c>
      <c r="L8571" t="s">
        <v>606</v>
      </c>
      <c r="M8571">
        <v>0</v>
      </c>
      <c r="N8571">
        <v>0</v>
      </c>
      <c r="O8571">
        <v>0</v>
      </c>
      <c r="P8571">
        <v>0</v>
      </c>
      <c r="Q8571">
        <v>0</v>
      </c>
      <c r="R8571">
        <v>0</v>
      </c>
      <c r="S8571">
        <v>0</v>
      </c>
      <c r="T8571">
        <v>0</v>
      </c>
      <c r="U8571">
        <v>0</v>
      </c>
      <c r="V8571">
        <v>0</v>
      </c>
    </row>
    <row r="8572" spans="1:22" x14ac:dyDescent="0.3">
      <c r="A8572">
        <v>202324</v>
      </c>
      <c r="B8572" t="s">
        <v>820</v>
      </c>
      <c r="C8572" t="s">
        <v>821</v>
      </c>
      <c r="D8572" t="s">
        <v>822</v>
      </c>
      <c r="E8572" t="s">
        <v>823</v>
      </c>
      <c r="F8572" t="s">
        <v>866</v>
      </c>
      <c r="G8572" t="s">
        <v>867</v>
      </c>
      <c r="H8572" t="s">
        <v>1050</v>
      </c>
      <c r="I8572">
        <v>353</v>
      </c>
      <c r="J8572" t="s">
        <v>1051</v>
      </c>
      <c r="K8572" t="s">
        <v>828</v>
      </c>
      <c r="L8572" t="s">
        <v>606</v>
      </c>
      <c r="M8572">
        <v>0</v>
      </c>
      <c r="N8572">
        <v>0</v>
      </c>
      <c r="O8572">
        <v>0</v>
      </c>
      <c r="P8572">
        <v>0</v>
      </c>
      <c r="Q8572">
        <v>0</v>
      </c>
      <c r="R8572">
        <v>0</v>
      </c>
      <c r="S8572">
        <v>0</v>
      </c>
      <c r="T8572">
        <v>0</v>
      </c>
      <c r="U8572">
        <v>0</v>
      </c>
      <c r="V8572">
        <v>0</v>
      </c>
    </row>
    <row r="8573" spans="1:22" x14ac:dyDescent="0.3">
      <c r="A8573">
        <v>202122</v>
      </c>
      <c r="B8573" t="s">
        <v>820</v>
      </c>
      <c r="C8573" t="s">
        <v>821</v>
      </c>
      <c r="D8573" t="s">
        <v>822</v>
      </c>
      <c r="E8573" t="s">
        <v>823</v>
      </c>
      <c r="F8573" t="s">
        <v>866</v>
      </c>
      <c r="G8573" t="s">
        <v>867</v>
      </c>
      <c r="H8573" t="s">
        <v>1050</v>
      </c>
      <c r="I8573">
        <v>353</v>
      </c>
      <c r="J8573" t="s">
        <v>1051</v>
      </c>
      <c r="K8573" t="s">
        <v>828</v>
      </c>
      <c r="L8573" t="s">
        <v>609</v>
      </c>
      <c r="M8573" t="s">
        <v>829</v>
      </c>
      <c r="N8573" t="s">
        <v>829</v>
      </c>
      <c r="O8573" t="s">
        <v>829</v>
      </c>
      <c r="P8573" t="s">
        <v>829</v>
      </c>
      <c r="Q8573">
        <v>0</v>
      </c>
      <c r="R8573" t="s">
        <v>829</v>
      </c>
      <c r="S8573">
        <v>0</v>
      </c>
      <c r="T8573">
        <v>0</v>
      </c>
      <c r="U8573">
        <v>0</v>
      </c>
      <c r="V8573">
        <v>0</v>
      </c>
    </row>
    <row r="8574" spans="1:22" x14ac:dyDescent="0.3">
      <c r="A8574">
        <v>202223</v>
      </c>
      <c r="B8574" t="s">
        <v>820</v>
      </c>
      <c r="C8574" t="s">
        <v>821</v>
      </c>
      <c r="D8574" t="s">
        <v>822</v>
      </c>
      <c r="E8574" t="s">
        <v>823</v>
      </c>
      <c r="F8574" t="s">
        <v>866</v>
      </c>
      <c r="G8574" t="s">
        <v>867</v>
      </c>
      <c r="H8574" t="s">
        <v>1050</v>
      </c>
      <c r="I8574">
        <v>353</v>
      </c>
      <c r="J8574" t="s">
        <v>1051</v>
      </c>
      <c r="K8574" t="s">
        <v>828</v>
      </c>
      <c r="L8574" t="s">
        <v>609</v>
      </c>
      <c r="M8574" t="s">
        <v>829</v>
      </c>
      <c r="N8574" t="s">
        <v>829</v>
      </c>
      <c r="O8574" t="s">
        <v>829</v>
      </c>
      <c r="P8574" t="s">
        <v>829</v>
      </c>
      <c r="Q8574">
        <v>0</v>
      </c>
      <c r="R8574" t="s">
        <v>829</v>
      </c>
      <c r="S8574">
        <v>0</v>
      </c>
      <c r="T8574">
        <v>0</v>
      </c>
      <c r="U8574">
        <v>0</v>
      </c>
      <c r="V8574">
        <v>0</v>
      </c>
    </row>
    <row r="8575" spans="1:22" x14ac:dyDescent="0.3">
      <c r="A8575">
        <v>202122</v>
      </c>
      <c r="B8575" t="s">
        <v>820</v>
      </c>
      <c r="C8575" t="s">
        <v>821</v>
      </c>
      <c r="D8575" t="s">
        <v>822</v>
      </c>
      <c r="E8575" t="s">
        <v>823</v>
      </c>
      <c r="F8575" t="s">
        <v>866</v>
      </c>
      <c r="G8575" t="s">
        <v>867</v>
      </c>
      <c r="H8575" t="s">
        <v>1050</v>
      </c>
      <c r="I8575">
        <v>353</v>
      </c>
      <c r="J8575" t="s">
        <v>1051</v>
      </c>
      <c r="K8575" t="s">
        <v>828</v>
      </c>
      <c r="L8575" t="s">
        <v>830</v>
      </c>
      <c r="M8575">
        <v>0</v>
      </c>
      <c r="N8575">
        <v>0</v>
      </c>
      <c r="O8575">
        <v>0</v>
      </c>
      <c r="P8575">
        <v>0</v>
      </c>
      <c r="Q8575">
        <v>0</v>
      </c>
      <c r="R8575">
        <v>0</v>
      </c>
      <c r="S8575">
        <v>0</v>
      </c>
      <c r="T8575">
        <v>0</v>
      </c>
      <c r="U8575">
        <v>0</v>
      </c>
      <c r="V8575">
        <v>0</v>
      </c>
    </row>
    <row r="8576" spans="1:22" x14ac:dyDescent="0.3">
      <c r="A8576">
        <v>202223</v>
      </c>
      <c r="B8576" t="s">
        <v>820</v>
      </c>
      <c r="C8576" t="s">
        <v>821</v>
      </c>
      <c r="D8576" t="s">
        <v>822</v>
      </c>
      <c r="E8576" t="s">
        <v>823</v>
      </c>
      <c r="F8576" t="s">
        <v>866</v>
      </c>
      <c r="G8576" t="s">
        <v>867</v>
      </c>
      <c r="H8576" t="s">
        <v>1050</v>
      </c>
      <c r="I8576">
        <v>353</v>
      </c>
      <c r="J8576" t="s">
        <v>1051</v>
      </c>
      <c r="K8576" t="s">
        <v>828</v>
      </c>
      <c r="L8576" t="s">
        <v>830</v>
      </c>
      <c r="M8576">
        <v>0</v>
      </c>
      <c r="N8576">
        <v>0</v>
      </c>
      <c r="O8576">
        <v>0</v>
      </c>
      <c r="P8576">
        <v>0</v>
      </c>
      <c r="Q8576">
        <v>0</v>
      </c>
      <c r="R8576">
        <v>0</v>
      </c>
      <c r="S8576">
        <v>0</v>
      </c>
      <c r="T8576">
        <v>0</v>
      </c>
      <c r="U8576">
        <v>0</v>
      </c>
      <c r="V8576">
        <v>0</v>
      </c>
    </row>
    <row r="8577" spans="1:22" x14ac:dyDescent="0.3">
      <c r="A8577">
        <v>202324</v>
      </c>
      <c r="B8577" t="s">
        <v>820</v>
      </c>
      <c r="C8577" t="s">
        <v>821</v>
      </c>
      <c r="D8577" t="s">
        <v>822</v>
      </c>
      <c r="E8577" t="s">
        <v>823</v>
      </c>
      <c r="F8577" t="s">
        <v>866</v>
      </c>
      <c r="G8577" t="s">
        <v>867</v>
      </c>
      <c r="H8577" t="s">
        <v>1050</v>
      </c>
      <c r="I8577">
        <v>353</v>
      </c>
      <c r="J8577" t="s">
        <v>1051</v>
      </c>
      <c r="K8577" t="s">
        <v>828</v>
      </c>
      <c r="L8577" t="s">
        <v>830</v>
      </c>
      <c r="M8577">
        <v>0</v>
      </c>
      <c r="N8577">
        <v>0</v>
      </c>
      <c r="O8577">
        <v>0</v>
      </c>
      <c r="P8577">
        <v>0</v>
      </c>
      <c r="Q8577">
        <v>0</v>
      </c>
      <c r="R8577">
        <v>0</v>
      </c>
      <c r="S8577">
        <v>0</v>
      </c>
      <c r="T8577">
        <v>0</v>
      </c>
      <c r="U8577">
        <v>0</v>
      </c>
      <c r="V8577">
        <v>0</v>
      </c>
    </row>
    <row r="8578" spans="1:22" x14ac:dyDescent="0.3">
      <c r="A8578">
        <v>202122</v>
      </c>
      <c r="B8578" t="s">
        <v>820</v>
      </c>
      <c r="C8578" t="s">
        <v>821</v>
      </c>
      <c r="D8578" t="s">
        <v>822</v>
      </c>
      <c r="E8578" t="s">
        <v>823</v>
      </c>
      <c r="F8578" t="s">
        <v>866</v>
      </c>
      <c r="G8578" t="s">
        <v>867</v>
      </c>
      <c r="H8578" t="s">
        <v>1050</v>
      </c>
      <c r="I8578">
        <v>353</v>
      </c>
      <c r="J8578" t="s">
        <v>1051</v>
      </c>
      <c r="K8578" t="s">
        <v>828</v>
      </c>
      <c r="L8578" t="s">
        <v>537</v>
      </c>
      <c r="M8578">
        <v>21052</v>
      </c>
      <c r="N8578">
        <v>1701036</v>
      </c>
      <c r="O8578">
        <v>1469940</v>
      </c>
      <c r="P8578">
        <v>11127770</v>
      </c>
      <c r="Q8578">
        <v>0</v>
      </c>
      <c r="R8578">
        <v>2901483</v>
      </c>
      <c r="S8578">
        <v>17221282</v>
      </c>
      <c r="T8578">
        <v>0</v>
      </c>
      <c r="U8578">
        <v>17221282</v>
      </c>
      <c r="V8578">
        <v>263</v>
      </c>
    </row>
    <row r="8579" spans="1:22" x14ac:dyDescent="0.3">
      <c r="A8579">
        <v>202223</v>
      </c>
      <c r="B8579" t="s">
        <v>820</v>
      </c>
      <c r="C8579" t="s">
        <v>821</v>
      </c>
      <c r="D8579" t="s">
        <v>822</v>
      </c>
      <c r="E8579" t="s">
        <v>823</v>
      </c>
      <c r="F8579" t="s">
        <v>866</v>
      </c>
      <c r="G8579" t="s">
        <v>867</v>
      </c>
      <c r="H8579" t="s">
        <v>1050</v>
      </c>
      <c r="I8579">
        <v>353</v>
      </c>
      <c r="J8579" t="s">
        <v>1051</v>
      </c>
      <c r="K8579" t="s">
        <v>828</v>
      </c>
      <c r="L8579" t="s">
        <v>537</v>
      </c>
      <c r="M8579">
        <v>31569</v>
      </c>
      <c r="N8579">
        <v>1733498</v>
      </c>
      <c r="O8579">
        <v>1724774</v>
      </c>
      <c r="P8579">
        <v>12563766</v>
      </c>
      <c r="Q8579">
        <v>0</v>
      </c>
      <c r="R8579">
        <v>3194816</v>
      </c>
      <c r="S8579">
        <v>19248424</v>
      </c>
      <c r="T8579">
        <v>0</v>
      </c>
      <c r="U8579">
        <v>19248424</v>
      </c>
      <c r="V8579">
        <v>296</v>
      </c>
    </row>
    <row r="8580" spans="1:22" x14ac:dyDescent="0.3">
      <c r="A8580">
        <v>202324</v>
      </c>
      <c r="B8580" t="s">
        <v>820</v>
      </c>
      <c r="C8580" t="s">
        <v>821</v>
      </c>
      <c r="D8580" t="s">
        <v>822</v>
      </c>
      <c r="E8580" t="s">
        <v>823</v>
      </c>
      <c r="F8580" t="s">
        <v>866</v>
      </c>
      <c r="G8580" t="s">
        <v>867</v>
      </c>
      <c r="H8580" t="s">
        <v>1050</v>
      </c>
      <c r="I8580">
        <v>353</v>
      </c>
      <c r="J8580" t="s">
        <v>1051</v>
      </c>
      <c r="K8580" t="s">
        <v>828</v>
      </c>
      <c r="L8580" t="s">
        <v>537</v>
      </c>
      <c r="M8580">
        <v>41151</v>
      </c>
      <c r="N8580">
        <v>2364211</v>
      </c>
      <c r="O8580">
        <v>2189648</v>
      </c>
      <c r="P8580">
        <v>15693747</v>
      </c>
      <c r="Q8580">
        <v>0</v>
      </c>
      <c r="R8580">
        <v>3751094</v>
      </c>
      <c r="S8580">
        <v>24039852</v>
      </c>
      <c r="T8580">
        <v>0</v>
      </c>
      <c r="U8580">
        <v>24039852</v>
      </c>
      <c r="V8580">
        <v>355</v>
      </c>
    </row>
    <row r="8581" spans="1:22" x14ac:dyDescent="0.3">
      <c r="A8581">
        <v>202122</v>
      </c>
      <c r="B8581" t="s">
        <v>820</v>
      </c>
      <c r="C8581" t="s">
        <v>821</v>
      </c>
      <c r="D8581" t="s">
        <v>822</v>
      </c>
      <c r="E8581" t="s">
        <v>823</v>
      </c>
      <c r="F8581" t="s">
        <v>866</v>
      </c>
      <c r="G8581" t="s">
        <v>867</v>
      </c>
      <c r="H8581" t="s">
        <v>1050</v>
      </c>
      <c r="I8581">
        <v>353</v>
      </c>
      <c r="J8581" t="s">
        <v>1051</v>
      </c>
      <c r="K8581" t="s">
        <v>828</v>
      </c>
      <c r="L8581" t="s">
        <v>572</v>
      </c>
      <c r="M8581">
        <v>0</v>
      </c>
      <c r="N8581">
        <v>0</v>
      </c>
      <c r="O8581">
        <v>0</v>
      </c>
      <c r="P8581">
        <v>6125065</v>
      </c>
      <c r="Q8581">
        <v>0</v>
      </c>
      <c r="R8581">
        <v>0</v>
      </c>
      <c r="S8581">
        <v>6125065</v>
      </c>
      <c r="T8581">
        <v>0</v>
      </c>
      <c r="U8581">
        <v>6125065</v>
      </c>
      <c r="V8581">
        <v>94</v>
      </c>
    </row>
    <row r="8582" spans="1:22" x14ac:dyDescent="0.3">
      <c r="A8582">
        <v>202223</v>
      </c>
      <c r="B8582" t="s">
        <v>820</v>
      </c>
      <c r="C8582" t="s">
        <v>821</v>
      </c>
      <c r="D8582" t="s">
        <v>822</v>
      </c>
      <c r="E8582" t="s">
        <v>823</v>
      </c>
      <c r="F8582" t="s">
        <v>866</v>
      </c>
      <c r="G8582" t="s">
        <v>867</v>
      </c>
      <c r="H8582" t="s">
        <v>1050</v>
      </c>
      <c r="I8582">
        <v>353</v>
      </c>
      <c r="J8582" t="s">
        <v>1051</v>
      </c>
      <c r="K8582" t="s">
        <v>828</v>
      </c>
      <c r="L8582" t="s">
        <v>572</v>
      </c>
      <c r="M8582">
        <v>0</v>
      </c>
      <c r="N8582">
        <v>0</v>
      </c>
      <c r="O8582">
        <v>0</v>
      </c>
      <c r="P8582">
        <v>5717104</v>
      </c>
      <c r="Q8582">
        <v>0</v>
      </c>
      <c r="R8582">
        <v>0</v>
      </c>
      <c r="S8582">
        <v>5717104</v>
      </c>
      <c r="T8582">
        <v>0</v>
      </c>
      <c r="U8582">
        <v>5717104</v>
      </c>
      <c r="V8582">
        <v>88</v>
      </c>
    </row>
    <row r="8583" spans="1:22" x14ac:dyDescent="0.3">
      <c r="A8583">
        <v>202324</v>
      </c>
      <c r="B8583" t="s">
        <v>820</v>
      </c>
      <c r="C8583" t="s">
        <v>821</v>
      </c>
      <c r="D8583" t="s">
        <v>822</v>
      </c>
      <c r="E8583" t="s">
        <v>823</v>
      </c>
      <c r="F8583" t="s">
        <v>866</v>
      </c>
      <c r="G8583" t="s">
        <v>867</v>
      </c>
      <c r="H8583" t="s">
        <v>1050</v>
      </c>
      <c r="I8583">
        <v>353</v>
      </c>
      <c r="J8583" t="s">
        <v>1051</v>
      </c>
      <c r="K8583" t="s">
        <v>828</v>
      </c>
      <c r="L8583" t="s">
        <v>572</v>
      </c>
      <c r="M8583">
        <v>0</v>
      </c>
      <c r="N8583">
        <v>0</v>
      </c>
      <c r="O8583">
        <v>0</v>
      </c>
      <c r="P8583">
        <v>6560887</v>
      </c>
      <c r="Q8583">
        <v>0</v>
      </c>
      <c r="R8583">
        <v>0</v>
      </c>
      <c r="S8583">
        <v>6560887</v>
      </c>
      <c r="T8583">
        <v>0</v>
      </c>
      <c r="U8583">
        <v>6560887</v>
      </c>
      <c r="V8583">
        <v>97</v>
      </c>
    </row>
    <row r="8584" spans="1:22" x14ac:dyDescent="0.3">
      <c r="A8584">
        <v>202122</v>
      </c>
      <c r="B8584" t="s">
        <v>820</v>
      </c>
      <c r="C8584" t="s">
        <v>821</v>
      </c>
      <c r="D8584" t="s">
        <v>822</v>
      </c>
      <c r="E8584" t="s">
        <v>823</v>
      </c>
      <c r="F8584" t="s">
        <v>866</v>
      </c>
      <c r="G8584" t="s">
        <v>867</v>
      </c>
      <c r="H8584" t="s">
        <v>1050</v>
      </c>
      <c r="I8584">
        <v>353</v>
      </c>
      <c r="J8584" t="s">
        <v>1051</v>
      </c>
      <c r="K8584" t="s">
        <v>828</v>
      </c>
      <c r="L8584" t="s">
        <v>539</v>
      </c>
      <c r="M8584">
        <v>0</v>
      </c>
      <c r="N8584">
        <v>0</v>
      </c>
      <c r="O8584">
        <v>0</v>
      </c>
      <c r="P8584" t="s">
        <v>829</v>
      </c>
      <c r="Q8584" t="s">
        <v>829</v>
      </c>
      <c r="R8584" t="s">
        <v>829</v>
      </c>
      <c r="S8584">
        <v>0</v>
      </c>
      <c r="T8584">
        <v>0</v>
      </c>
      <c r="U8584">
        <v>0</v>
      </c>
      <c r="V8584">
        <v>0</v>
      </c>
    </row>
    <row r="8585" spans="1:22" x14ac:dyDescent="0.3">
      <c r="A8585">
        <v>202223</v>
      </c>
      <c r="B8585" t="s">
        <v>820</v>
      </c>
      <c r="C8585" t="s">
        <v>821</v>
      </c>
      <c r="D8585" t="s">
        <v>822</v>
      </c>
      <c r="E8585" t="s">
        <v>823</v>
      </c>
      <c r="F8585" t="s">
        <v>866</v>
      </c>
      <c r="G8585" t="s">
        <v>867</v>
      </c>
      <c r="H8585" t="s">
        <v>1050</v>
      </c>
      <c r="I8585">
        <v>353</v>
      </c>
      <c r="J8585" t="s">
        <v>1051</v>
      </c>
      <c r="K8585" t="s">
        <v>828</v>
      </c>
      <c r="L8585" t="s">
        <v>539</v>
      </c>
      <c r="M8585">
        <v>0</v>
      </c>
      <c r="N8585">
        <v>0</v>
      </c>
      <c r="O8585">
        <v>27720</v>
      </c>
      <c r="P8585" t="s">
        <v>829</v>
      </c>
      <c r="Q8585" t="s">
        <v>829</v>
      </c>
      <c r="R8585" t="s">
        <v>829</v>
      </c>
      <c r="S8585">
        <v>27720</v>
      </c>
      <c r="T8585">
        <v>0</v>
      </c>
      <c r="U8585">
        <v>27720</v>
      </c>
      <c r="V8585">
        <v>0</v>
      </c>
    </row>
    <row r="8586" spans="1:22" x14ac:dyDescent="0.3">
      <c r="A8586">
        <v>202324</v>
      </c>
      <c r="B8586" t="s">
        <v>820</v>
      </c>
      <c r="C8586" t="s">
        <v>821</v>
      </c>
      <c r="D8586" t="s">
        <v>822</v>
      </c>
      <c r="E8586" t="s">
        <v>823</v>
      </c>
      <c r="F8586" t="s">
        <v>866</v>
      </c>
      <c r="G8586" t="s">
        <v>867</v>
      </c>
      <c r="H8586" t="s">
        <v>1050</v>
      </c>
      <c r="I8586">
        <v>353</v>
      </c>
      <c r="J8586" t="s">
        <v>1051</v>
      </c>
      <c r="K8586" t="s">
        <v>828</v>
      </c>
      <c r="L8586" t="s">
        <v>539</v>
      </c>
      <c r="M8586">
        <v>0</v>
      </c>
      <c r="N8586">
        <v>0</v>
      </c>
      <c r="O8586">
        <v>0</v>
      </c>
      <c r="P8586" t="s">
        <v>829</v>
      </c>
      <c r="Q8586" t="s">
        <v>829</v>
      </c>
      <c r="R8586" t="s">
        <v>829</v>
      </c>
      <c r="S8586">
        <v>0</v>
      </c>
      <c r="T8586">
        <v>0</v>
      </c>
      <c r="U8586">
        <v>0</v>
      </c>
      <c r="V8586">
        <v>0</v>
      </c>
    </row>
    <row r="8587" spans="1:22" x14ac:dyDescent="0.3">
      <c r="A8587">
        <v>202122</v>
      </c>
      <c r="B8587" t="s">
        <v>820</v>
      </c>
      <c r="C8587" t="s">
        <v>821</v>
      </c>
      <c r="D8587" t="s">
        <v>822</v>
      </c>
      <c r="E8587" t="s">
        <v>823</v>
      </c>
      <c r="F8587" t="s">
        <v>866</v>
      </c>
      <c r="G8587" t="s">
        <v>867</v>
      </c>
      <c r="H8587" t="s">
        <v>1050</v>
      </c>
      <c r="I8587">
        <v>353</v>
      </c>
      <c r="J8587" t="s">
        <v>1051</v>
      </c>
      <c r="K8587" t="s">
        <v>828</v>
      </c>
      <c r="L8587" t="s">
        <v>541</v>
      </c>
      <c r="M8587">
        <v>0</v>
      </c>
      <c r="N8587">
        <v>0</v>
      </c>
      <c r="O8587">
        <v>0</v>
      </c>
      <c r="P8587">
        <v>2793538</v>
      </c>
      <c r="Q8587">
        <v>0</v>
      </c>
      <c r="R8587">
        <v>0</v>
      </c>
      <c r="S8587">
        <v>2793538</v>
      </c>
      <c r="T8587">
        <v>0</v>
      </c>
      <c r="U8587">
        <v>2793538</v>
      </c>
      <c r="V8587">
        <v>43</v>
      </c>
    </row>
    <row r="8588" spans="1:22" x14ac:dyDescent="0.3">
      <c r="A8588">
        <v>202223</v>
      </c>
      <c r="B8588" t="s">
        <v>820</v>
      </c>
      <c r="C8588" t="s">
        <v>821</v>
      </c>
      <c r="D8588" t="s">
        <v>822</v>
      </c>
      <c r="E8588" t="s">
        <v>823</v>
      </c>
      <c r="F8588" t="s">
        <v>866</v>
      </c>
      <c r="G8588" t="s">
        <v>867</v>
      </c>
      <c r="H8588" t="s">
        <v>1050</v>
      </c>
      <c r="I8588">
        <v>353</v>
      </c>
      <c r="J8588" t="s">
        <v>1051</v>
      </c>
      <c r="K8588" t="s">
        <v>828</v>
      </c>
      <c r="L8588" t="s">
        <v>541</v>
      </c>
      <c r="M8588">
        <v>0</v>
      </c>
      <c r="N8588">
        <v>0</v>
      </c>
      <c r="O8588">
        <v>0</v>
      </c>
      <c r="P8588">
        <v>2829510</v>
      </c>
      <c r="Q8588">
        <v>0</v>
      </c>
      <c r="R8588">
        <v>0</v>
      </c>
      <c r="S8588">
        <v>2829510</v>
      </c>
      <c r="T8588">
        <v>0</v>
      </c>
      <c r="U8588">
        <v>2829510</v>
      </c>
      <c r="V8588">
        <v>43</v>
      </c>
    </row>
    <row r="8589" spans="1:22" x14ac:dyDescent="0.3">
      <c r="A8589">
        <v>202324</v>
      </c>
      <c r="B8589" t="s">
        <v>820</v>
      </c>
      <c r="C8589" t="s">
        <v>821</v>
      </c>
      <c r="D8589" t="s">
        <v>822</v>
      </c>
      <c r="E8589" t="s">
        <v>823</v>
      </c>
      <c r="F8589" t="s">
        <v>866</v>
      </c>
      <c r="G8589" t="s">
        <v>867</v>
      </c>
      <c r="H8589" t="s">
        <v>1050</v>
      </c>
      <c r="I8589">
        <v>353</v>
      </c>
      <c r="J8589" t="s">
        <v>1051</v>
      </c>
      <c r="K8589" t="s">
        <v>828</v>
      </c>
      <c r="L8589" t="s">
        <v>541</v>
      </c>
      <c r="M8589">
        <v>0</v>
      </c>
      <c r="N8589">
        <v>0</v>
      </c>
      <c r="O8589">
        <v>0</v>
      </c>
      <c r="P8589">
        <v>2704923</v>
      </c>
      <c r="Q8589">
        <v>0</v>
      </c>
      <c r="R8589">
        <v>0</v>
      </c>
      <c r="S8589">
        <v>2704923</v>
      </c>
      <c r="T8589">
        <v>0</v>
      </c>
      <c r="U8589">
        <v>2704923</v>
      </c>
      <c r="V8589">
        <v>40</v>
      </c>
    </row>
    <row r="8590" spans="1:22" x14ac:dyDescent="0.3">
      <c r="A8590">
        <v>202122</v>
      </c>
      <c r="B8590" t="s">
        <v>820</v>
      </c>
      <c r="C8590" t="s">
        <v>821</v>
      </c>
      <c r="D8590" t="s">
        <v>822</v>
      </c>
      <c r="E8590" t="s">
        <v>823</v>
      </c>
      <c r="F8590" t="s">
        <v>866</v>
      </c>
      <c r="G8590" t="s">
        <v>867</v>
      </c>
      <c r="H8590" t="s">
        <v>1050</v>
      </c>
      <c r="I8590">
        <v>353</v>
      </c>
      <c r="J8590" t="s">
        <v>1051</v>
      </c>
      <c r="K8590" t="s">
        <v>828</v>
      </c>
      <c r="L8590" t="s">
        <v>831</v>
      </c>
      <c r="M8590" t="s">
        <v>829</v>
      </c>
      <c r="N8590" t="s">
        <v>829</v>
      </c>
      <c r="O8590" t="s">
        <v>829</v>
      </c>
      <c r="P8590">
        <v>100000</v>
      </c>
      <c r="Q8590">
        <v>0</v>
      </c>
      <c r="R8590" t="s">
        <v>829</v>
      </c>
      <c r="S8590">
        <v>100000</v>
      </c>
      <c r="T8590">
        <v>0</v>
      </c>
      <c r="U8590">
        <v>100000</v>
      </c>
      <c r="V8590">
        <v>2</v>
      </c>
    </row>
    <row r="8591" spans="1:22" x14ac:dyDescent="0.3">
      <c r="A8591">
        <v>202223</v>
      </c>
      <c r="B8591" t="s">
        <v>820</v>
      </c>
      <c r="C8591" t="s">
        <v>821</v>
      </c>
      <c r="D8591" t="s">
        <v>822</v>
      </c>
      <c r="E8591" t="s">
        <v>823</v>
      </c>
      <c r="F8591" t="s">
        <v>866</v>
      </c>
      <c r="G8591" t="s">
        <v>867</v>
      </c>
      <c r="H8591" t="s">
        <v>1050</v>
      </c>
      <c r="I8591">
        <v>353</v>
      </c>
      <c r="J8591" t="s">
        <v>1051</v>
      </c>
      <c r="K8591" t="s">
        <v>828</v>
      </c>
      <c r="L8591" t="s">
        <v>831</v>
      </c>
      <c r="M8591" t="s">
        <v>829</v>
      </c>
      <c r="N8591" t="s">
        <v>829</v>
      </c>
      <c r="O8591" t="s">
        <v>829</v>
      </c>
      <c r="P8591">
        <v>100000</v>
      </c>
      <c r="Q8591">
        <v>0</v>
      </c>
      <c r="R8591" t="s">
        <v>829</v>
      </c>
      <c r="S8591">
        <v>100000</v>
      </c>
      <c r="T8591">
        <v>0</v>
      </c>
      <c r="U8591">
        <v>100000</v>
      </c>
      <c r="V8591">
        <v>2</v>
      </c>
    </row>
    <row r="8592" spans="1:22" x14ac:dyDescent="0.3">
      <c r="A8592">
        <v>202324</v>
      </c>
      <c r="B8592" t="s">
        <v>820</v>
      </c>
      <c r="C8592" t="s">
        <v>821</v>
      </c>
      <c r="D8592" t="s">
        <v>822</v>
      </c>
      <c r="E8592" t="s">
        <v>823</v>
      </c>
      <c r="F8592" t="s">
        <v>866</v>
      </c>
      <c r="G8592" t="s">
        <v>867</v>
      </c>
      <c r="H8592" t="s">
        <v>1050</v>
      </c>
      <c r="I8592">
        <v>353</v>
      </c>
      <c r="J8592" t="s">
        <v>1051</v>
      </c>
      <c r="K8592" t="s">
        <v>828</v>
      </c>
      <c r="L8592" t="s">
        <v>831</v>
      </c>
      <c r="M8592" t="s">
        <v>829</v>
      </c>
      <c r="N8592" t="s">
        <v>829</v>
      </c>
      <c r="O8592" t="s">
        <v>829</v>
      </c>
      <c r="P8592">
        <v>0</v>
      </c>
      <c r="Q8592">
        <v>6303</v>
      </c>
      <c r="R8592" t="s">
        <v>829</v>
      </c>
      <c r="S8592">
        <v>6303</v>
      </c>
      <c r="T8592">
        <v>0</v>
      </c>
      <c r="U8592">
        <v>6303</v>
      </c>
      <c r="V8592">
        <v>0</v>
      </c>
    </row>
    <row r="8593" spans="1:22" x14ac:dyDescent="0.3">
      <c r="A8593">
        <v>202122</v>
      </c>
      <c r="B8593" t="s">
        <v>820</v>
      </c>
      <c r="C8593" t="s">
        <v>821</v>
      </c>
      <c r="D8593" t="s">
        <v>822</v>
      </c>
      <c r="E8593" t="s">
        <v>823</v>
      </c>
      <c r="F8593" t="s">
        <v>866</v>
      </c>
      <c r="G8593" t="s">
        <v>867</v>
      </c>
      <c r="H8593" t="s">
        <v>1050</v>
      </c>
      <c r="I8593">
        <v>353</v>
      </c>
      <c r="J8593" t="s">
        <v>1051</v>
      </c>
      <c r="K8593" t="s">
        <v>828</v>
      </c>
      <c r="L8593" t="s">
        <v>832</v>
      </c>
      <c r="M8593">
        <v>0</v>
      </c>
      <c r="N8593">
        <v>0</v>
      </c>
      <c r="O8593">
        <v>0</v>
      </c>
      <c r="P8593">
        <v>0</v>
      </c>
      <c r="Q8593">
        <v>0</v>
      </c>
      <c r="R8593">
        <v>0</v>
      </c>
      <c r="S8593">
        <v>0</v>
      </c>
      <c r="T8593">
        <v>0</v>
      </c>
      <c r="U8593">
        <v>0</v>
      </c>
      <c r="V8593">
        <v>0</v>
      </c>
    </row>
    <row r="8594" spans="1:22" x14ac:dyDescent="0.3">
      <c r="A8594">
        <v>202223</v>
      </c>
      <c r="B8594" t="s">
        <v>820</v>
      </c>
      <c r="C8594" t="s">
        <v>821</v>
      </c>
      <c r="D8594" t="s">
        <v>822</v>
      </c>
      <c r="E8594" t="s">
        <v>823</v>
      </c>
      <c r="F8594" t="s">
        <v>866</v>
      </c>
      <c r="G8594" t="s">
        <v>867</v>
      </c>
      <c r="H8594" t="s">
        <v>1050</v>
      </c>
      <c r="I8594">
        <v>353</v>
      </c>
      <c r="J8594" t="s">
        <v>1051</v>
      </c>
      <c r="K8594" t="s">
        <v>828</v>
      </c>
      <c r="L8594" t="s">
        <v>832</v>
      </c>
      <c r="M8594">
        <v>0</v>
      </c>
      <c r="N8594">
        <v>0</v>
      </c>
      <c r="O8594">
        <v>0</v>
      </c>
      <c r="P8594">
        <v>244395</v>
      </c>
      <c r="Q8594">
        <v>0</v>
      </c>
      <c r="R8594">
        <v>0</v>
      </c>
      <c r="S8594">
        <v>244395</v>
      </c>
      <c r="T8594">
        <v>0</v>
      </c>
      <c r="U8594">
        <v>244395</v>
      </c>
      <c r="V8594">
        <v>4</v>
      </c>
    </row>
    <row r="8595" spans="1:22" x14ac:dyDescent="0.3">
      <c r="A8595">
        <v>202324</v>
      </c>
      <c r="B8595" t="s">
        <v>820</v>
      </c>
      <c r="C8595" t="s">
        <v>821</v>
      </c>
      <c r="D8595" t="s">
        <v>822</v>
      </c>
      <c r="E8595" t="s">
        <v>823</v>
      </c>
      <c r="F8595" t="s">
        <v>866</v>
      </c>
      <c r="G8595" t="s">
        <v>867</v>
      </c>
      <c r="H8595" t="s">
        <v>1050</v>
      </c>
      <c r="I8595">
        <v>353</v>
      </c>
      <c r="J8595" t="s">
        <v>1051</v>
      </c>
      <c r="K8595" t="s">
        <v>828</v>
      </c>
      <c r="L8595" t="s">
        <v>832</v>
      </c>
      <c r="M8595">
        <v>0</v>
      </c>
      <c r="N8595">
        <v>0</v>
      </c>
      <c r="O8595">
        <v>0</v>
      </c>
      <c r="P8595">
        <v>0</v>
      </c>
      <c r="Q8595">
        <v>479952</v>
      </c>
      <c r="R8595">
        <v>0</v>
      </c>
      <c r="S8595">
        <v>479952</v>
      </c>
      <c r="T8595">
        <v>0</v>
      </c>
      <c r="U8595">
        <v>479952</v>
      </c>
      <c r="V8595">
        <v>7</v>
      </c>
    </row>
    <row r="8596" spans="1:22" x14ac:dyDescent="0.3">
      <c r="A8596">
        <v>202122</v>
      </c>
      <c r="B8596" t="s">
        <v>820</v>
      </c>
      <c r="C8596" t="s">
        <v>821</v>
      </c>
      <c r="D8596" t="s">
        <v>822</v>
      </c>
      <c r="E8596" t="s">
        <v>823</v>
      </c>
      <c r="F8596" t="s">
        <v>866</v>
      </c>
      <c r="G8596" t="s">
        <v>867</v>
      </c>
      <c r="H8596" t="s">
        <v>1050</v>
      </c>
      <c r="I8596">
        <v>353</v>
      </c>
      <c r="J8596" t="s">
        <v>1051</v>
      </c>
      <c r="K8596" t="s">
        <v>828</v>
      </c>
      <c r="L8596" t="s">
        <v>544</v>
      </c>
      <c r="M8596">
        <v>0</v>
      </c>
      <c r="N8596">
        <v>0</v>
      </c>
      <c r="O8596">
        <v>0</v>
      </c>
      <c r="P8596">
        <v>1151951</v>
      </c>
      <c r="Q8596">
        <v>0</v>
      </c>
      <c r="R8596">
        <v>0</v>
      </c>
      <c r="S8596">
        <v>1151951</v>
      </c>
      <c r="T8596">
        <v>0</v>
      </c>
      <c r="U8596">
        <v>1151951</v>
      </c>
      <c r="V8596">
        <v>18</v>
      </c>
    </row>
    <row r="8597" spans="1:22" x14ac:dyDescent="0.3">
      <c r="A8597">
        <v>202223</v>
      </c>
      <c r="B8597" t="s">
        <v>820</v>
      </c>
      <c r="C8597" t="s">
        <v>821</v>
      </c>
      <c r="D8597" t="s">
        <v>822</v>
      </c>
      <c r="E8597" t="s">
        <v>823</v>
      </c>
      <c r="F8597" t="s">
        <v>866</v>
      </c>
      <c r="G8597" t="s">
        <v>867</v>
      </c>
      <c r="H8597" t="s">
        <v>1050</v>
      </c>
      <c r="I8597">
        <v>353</v>
      </c>
      <c r="J8597" t="s">
        <v>1051</v>
      </c>
      <c r="K8597" t="s">
        <v>828</v>
      </c>
      <c r="L8597" t="s">
        <v>544</v>
      </c>
      <c r="M8597">
        <v>0</v>
      </c>
      <c r="N8597">
        <v>0</v>
      </c>
      <c r="O8597">
        <v>0</v>
      </c>
      <c r="P8597">
        <v>1115980</v>
      </c>
      <c r="Q8597">
        <v>0</v>
      </c>
      <c r="R8597">
        <v>0</v>
      </c>
      <c r="S8597">
        <v>1115980</v>
      </c>
      <c r="T8597">
        <v>0</v>
      </c>
      <c r="U8597">
        <v>1115980</v>
      </c>
      <c r="V8597">
        <v>17</v>
      </c>
    </row>
    <row r="8598" spans="1:22" x14ac:dyDescent="0.3">
      <c r="A8598">
        <v>202324</v>
      </c>
      <c r="B8598" t="s">
        <v>820</v>
      </c>
      <c r="C8598" t="s">
        <v>821</v>
      </c>
      <c r="D8598" t="s">
        <v>822</v>
      </c>
      <c r="E8598" t="s">
        <v>823</v>
      </c>
      <c r="F8598" t="s">
        <v>866</v>
      </c>
      <c r="G8598" t="s">
        <v>867</v>
      </c>
      <c r="H8598" t="s">
        <v>1050</v>
      </c>
      <c r="I8598">
        <v>353</v>
      </c>
      <c r="J8598" t="s">
        <v>1051</v>
      </c>
      <c r="K8598" t="s">
        <v>828</v>
      </c>
      <c r="L8598" t="s">
        <v>544</v>
      </c>
      <c r="M8598">
        <v>0</v>
      </c>
      <c r="N8598">
        <v>0</v>
      </c>
      <c r="O8598">
        <v>0</v>
      </c>
      <c r="P8598">
        <v>1620750</v>
      </c>
      <c r="Q8598">
        <v>0</v>
      </c>
      <c r="R8598">
        <v>0</v>
      </c>
      <c r="S8598">
        <v>1620750</v>
      </c>
      <c r="T8598">
        <v>0</v>
      </c>
      <c r="U8598">
        <v>1620750</v>
      </c>
      <c r="V8598">
        <v>24</v>
      </c>
    </row>
    <row r="8599" spans="1:22" x14ac:dyDescent="0.3">
      <c r="A8599">
        <v>202122</v>
      </c>
      <c r="B8599" t="s">
        <v>820</v>
      </c>
      <c r="C8599" t="s">
        <v>821</v>
      </c>
      <c r="D8599" t="s">
        <v>822</v>
      </c>
      <c r="E8599" t="s">
        <v>823</v>
      </c>
      <c r="F8599" t="s">
        <v>866</v>
      </c>
      <c r="G8599" t="s">
        <v>867</v>
      </c>
      <c r="H8599" t="s">
        <v>1050</v>
      </c>
      <c r="I8599">
        <v>353</v>
      </c>
      <c r="J8599" t="s">
        <v>1051</v>
      </c>
      <c r="K8599" t="s">
        <v>828</v>
      </c>
      <c r="L8599" t="s">
        <v>600</v>
      </c>
      <c r="M8599" t="s">
        <v>829</v>
      </c>
      <c r="N8599" t="s">
        <v>829</v>
      </c>
      <c r="O8599" t="s">
        <v>829</v>
      </c>
      <c r="P8599">
        <v>0</v>
      </c>
      <c r="Q8599">
        <v>0</v>
      </c>
      <c r="R8599" t="s">
        <v>829</v>
      </c>
      <c r="S8599">
        <v>0</v>
      </c>
      <c r="T8599">
        <v>0</v>
      </c>
      <c r="U8599">
        <v>0</v>
      </c>
      <c r="V8599">
        <v>0</v>
      </c>
    </row>
    <row r="8600" spans="1:22" x14ac:dyDescent="0.3">
      <c r="A8600">
        <v>202223</v>
      </c>
      <c r="B8600" t="s">
        <v>820</v>
      </c>
      <c r="C8600" t="s">
        <v>821</v>
      </c>
      <c r="D8600" t="s">
        <v>822</v>
      </c>
      <c r="E8600" t="s">
        <v>823</v>
      </c>
      <c r="F8600" t="s">
        <v>866</v>
      </c>
      <c r="G8600" t="s">
        <v>867</v>
      </c>
      <c r="H8600" t="s">
        <v>1050</v>
      </c>
      <c r="I8600">
        <v>353</v>
      </c>
      <c r="J8600" t="s">
        <v>1051</v>
      </c>
      <c r="K8600" t="s">
        <v>828</v>
      </c>
      <c r="L8600" t="s">
        <v>600</v>
      </c>
      <c r="M8600" t="s">
        <v>829</v>
      </c>
      <c r="N8600" t="s">
        <v>829</v>
      </c>
      <c r="O8600" t="s">
        <v>829</v>
      </c>
      <c r="P8600">
        <v>0</v>
      </c>
      <c r="Q8600">
        <v>0</v>
      </c>
      <c r="R8600" t="s">
        <v>829</v>
      </c>
      <c r="S8600">
        <v>0</v>
      </c>
      <c r="T8600">
        <v>0</v>
      </c>
      <c r="U8600">
        <v>0</v>
      </c>
      <c r="V8600">
        <v>0</v>
      </c>
    </row>
    <row r="8601" spans="1:22" x14ac:dyDescent="0.3">
      <c r="A8601">
        <v>202324</v>
      </c>
      <c r="B8601" t="s">
        <v>820</v>
      </c>
      <c r="C8601" t="s">
        <v>821</v>
      </c>
      <c r="D8601" t="s">
        <v>822</v>
      </c>
      <c r="E8601" t="s">
        <v>823</v>
      </c>
      <c r="F8601" t="s">
        <v>866</v>
      </c>
      <c r="G8601" t="s">
        <v>867</v>
      </c>
      <c r="H8601" t="s">
        <v>1050</v>
      </c>
      <c r="I8601">
        <v>353</v>
      </c>
      <c r="J8601" t="s">
        <v>1051</v>
      </c>
      <c r="K8601" t="s">
        <v>828</v>
      </c>
      <c r="L8601" t="s">
        <v>600</v>
      </c>
      <c r="M8601" t="s">
        <v>829</v>
      </c>
      <c r="N8601" t="s">
        <v>829</v>
      </c>
      <c r="O8601" t="s">
        <v>829</v>
      </c>
      <c r="P8601">
        <v>0</v>
      </c>
      <c r="Q8601">
        <v>0</v>
      </c>
      <c r="R8601" t="s">
        <v>829</v>
      </c>
      <c r="S8601">
        <v>0</v>
      </c>
      <c r="T8601">
        <v>0</v>
      </c>
      <c r="U8601">
        <v>0</v>
      </c>
      <c r="V8601">
        <v>0</v>
      </c>
    </row>
    <row r="8602" spans="1:22" x14ac:dyDescent="0.3">
      <c r="A8602">
        <v>202122</v>
      </c>
      <c r="B8602" t="s">
        <v>820</v>
      </c>
      <c r="C8602" t="s">
        <v>821</v>
      </c>
      <c r="D8602" t="s">
        <v>822</v>
      </c>
      <c r="E8602" t="s">
        <v>823</v>
      </c>
      <c r="F8602" t="s">
        <v>866</v>
      </c>
      <c r="G8602" t="s">
        <v>867</v>
      </c>
      <c r="H8602" t="s">
        <v>1050</v>
      </c>
      <c r="I8602">
        <v>353</v>
      </c>
      <c r="J8602" t="s">
        <v>1051</v>
      </c>
      <c r="K8602" t="s">
        <v>828</v>
      </c>
      <c r="L8602" t="s">
        <v>247</v>
      </c>
      <c r="M8602">
        <v>0</v>
      </c>
      <c r="N8602">
        <v>0</v>
      </c>
      <c r="O8602">
        <v>0</v>
      </c>
      <c r="P8602">
        <v>0</v>
      </c>
      <c r="Q8602">
        <v>0</v>
      </c>
      <c r="R8602">
        <v>0</v>
      </c>
      <c r="S8602">
        <v>0</v>
      </c>
      <c r="T8602">
        <v>0</v>
      </c>
      <c r="U8602">
        <v>0</v>
      </c>
      <c r="V8602">
        <v>0</v>
      </c>
    </row>
    <row r="8603" spans="1:22" x14ac:dyDescent="0.3">
      <c r="A8603">
        <v>202223</v>
      </c>
      <c r="B8603" t="s">
        <v>820</v>
      </c>
      <c r="C8603" t="s">
        <v>821</v>
      </c>
      <c r="D8603" t="s">
        <v>822</v>
      </c>
      <c r="E8603" t="s">
        <v>823</v>
      </c>
      <c r="F8603" t="s">
        <v>866</v>
      </c>
      <c r="G8603" t="s">
        <v>867</v>
      </c>
      <c r="H8603" t="s">
        <v>1050</v>
      </c>
      <c r="I8603">
        <v>353</v>
      </c>
      <c r="J8603" t="s">
        <v>1051</v>
      </c>
      <c r="K8603" t="s">
        <v>828</v>
      </c>
      <c r="L8603" t="s">
        <v>247</v>
      </c>
      <c r="M8603">
        <v>0</v>
      </c>
      <c r="N8603">
        <v>0</v>
      </c>
      <c r="O8603">
        <v>0</v>
      </c>
      <c r="P8603">
        <v>0</v>
      </c>
      <c r="Q8603">
        <v>0</v>
      </c>
      <c r="R8603">
        <v>0</v>
      </c>
      <c r="S8603">
        <v>0</v>
      </c>
      <c r="T8603">
        <v>0</v>
      </c>
      <c r="U8603">
        <v>0</v>
      </c>
      <c r="V8603">
        <v>0</v>
      </c>
    </row>
    <row r="8604" spans="1:22" x14ac:dyDescent="0.3">
      <c r="A8604">
        <v>202324</v>
      </c>
      <c r="B8604" t="s">
        <v>820</v>
      </c>
      <c r="C8604" t="s">
        <v>821</v>
      </c>
      <c r="D8604" t="s">
        <v>822</v>
      </c>
      <c r="E8604" t="s">
        <v>823</v>
      </c>
      <c r="F8604" t="s">
        <v>866</v>
      </c>
      <c r="G8604" t="s">
        <v>867</v>
      </c>
      <c r="H8604" t="s">
        <v>1050</v>
      </c>
      <c r="I8604">
        <v>353</v>
      </c>
      <c r="J8604" t="s">
        <v>1051</v>
      </c>
      <c r="K8604" t="s">
        <v>828</v>
      </c>
      <c r="L8604" t="s">
        <v>247</v>
      </c>
      <c r="M8604">
        <v>0</v>
      </c>
      <c r="N8604">
        <v>0</v>
      </c>
      <c r="O8604">
        <v>0</v>
      </c>
      <c r="P8604">
        <v>0</v>
      </c>
      <c r="Q8604">
        <v>0</v>
      </c>
      <c r="R8604">
        <v>0</v>
      </c>
      <c r="S8604">
        <v>0</v>
      </c>
      <c r="T8604">
        <v>0</v>
      </c>
      <c r="U8604">
        <v>0</v>
      </c>
      <c r="V8604">
        <v>0</v>
      </c>
    </row>
    <row r="8605" spans="1:22" x14ac:dyDescent="0.3">
      <c r="A8605">
        <v>202122</v>
      </c>
      <c r="B8605" t="s">
        <v>820</v>
      </c>
      <c r="C8605" t="s">
        <v>821</v>
      </c>
      <c r="D8605" t="s">
        <v>822</v>
      </c>
      <c r="E8605" t="s">
        <v>823</v>
      </c>
      <c r="F8605" t="s">
        <v>866</v>
      </c>
      <c r="G8605" t="s">
        <v>867</v>
      </c>
      <c r="H8605" t="s">
        <v>1050</v>
      </c>
      <c r="I8605">
        <v>353</v>
      </c>
      <c r="J8605" t="s">
        <v>1051</v>
      </c>
      <c r="K8605" t="s">
        <v>828</v>
      </c>
      <c r="L8605" t="s">
        <v>833</v>
      </c>
      <c r="M8605">
        <v>17648832</v>
      </c>
      <c r="N8605">
        <v>84980489</v>
      </c>
      <c r="O8605">
        <v>31377523</v>
      </c>
      <c r="P8605">
        <v>21306702</v>
      </c>
      <c r="Q8605">
        <v>2028987</v>
      </c>
      <c r="R8605">
        <v>2901483</v>
      </c>
      <c r="S8605">
        <v>160814827</v>
      </c>
      <c r="T8605">
        <v>0</v>
      </c>
      <c r="U8605">
        <v>160814827</v>
      </c>
      <c r="V8605" t="s">
        <v>834</v>
      </c>
    </row>
    <row r="8606" spans="1:22" x14ac:dyDescent="0.3">
      <c r="A8606">
        <v>202223</v>
      </c>
      <c r="B8606" t="s">
        <v>820</v>
      </c>
      <c r="C8606" t="s">
        <v>821</v>
      </c>
      <c r="D8606" t="s">
        <v>822</v>
      </c>
      <c r="E8606" t="s">
        <v>823</v>
      </c>
      <c r="F8606" t="s">
        <v>866</v>
      </c>
      <c r="G8606" t="s">
        <v>867</v>
      </c>
      <c r="H8606" t="s">
        <v>1050</v>
      </c>
      <c r="I8606">
        <v>353</v>
      </c>
      <c r="J8606" t="s">
        <v>1051</v>
      </c>
      <c r="K8606" t="s">
        <v>828</v>
      </c>
      <c r="L8606" t="s">
        <v>833</v>
      </c>
      <c r="M8606">
        <v>18652873</v>
      </c>
      <c r="N8606">
        <v>85295612</v>
      </c>
      <c r="O8606">
        <v>32393340</v>
      </c>
      <c r="P8606">
        <v>22626350</v>
      </c>
      <c r="Q8606">
        <v>2154719</v>
      </c>
      <c r="R8606">
        <v>3194816</v>
      </c>
      <c r="S8606">
        <v>165115470</v>
      </c>
      <c r="T8606">
        <v>0</v>
      </c>
      <c r="U8606">
        <v>165115470</v>
      </c>
      <c r="V8606" t="s">
        <v>834</v>
      </c>
    </row>
    <row r="8607" spans="1:22" x14ac:dyDescent="0.3">
      <c r="A8607">
        <v>202324</v>
      </c>
      <c r="B8607" t="s">
        <v>820</v>
      </c>
      <c r="C8607" t="s">
        <v>821</v>
      </c>
      <c r="D8607" t="s">
        <v>822</v>
      </c>
      <c r="E8607" t="s">
        <v>823</v>
      </c>
      <c r="F8607" t="s">
        <v>866</v>
      </c>
      <c r="G8607" t="s">
        <v>867</v>
      </c>
      <c r="H8607" t="s">
        <v>1050</v>
      </c>
      <c r="I8607">
        <v>353</v>
      </c>
      <c r="J8607" t="s">
        <v>1051</v>
      </c>
      <c r="K8607" t="s">
        <v>828</v>
      </c>
      <c r="L8607" t="s">
        <v>833</v>
      </c>
      <c r="M8607">
        <v>19548574</v>
      </c>
      <c r="N8607">
        <v>85257257</v>
      </c>
      <c r="O8607">
        <v>34231863</v>
      </c>
      <c r="P8607">
        <v>26636112</v>
      </c>
      <c r="Q8607">
        <v>2933149</v>
      </c>
      <c r="R8607">
        <v>3751094</v>
      </c>
      <c r="S8607">
        <v>173419682</v>
      </c>
      <c r="T8607">
        <v>0</v>
      </c>
      <c r="U8607">
        <v>173419682</v>
      </c>
      <c r="V8607" t="s">
        <v>834</v>
      </c>
    </row>
    <row r="8608" spans="1:22" x14ac:dyDescent="0.3">
      <c r="A8608">
        <v>202122</v>
      </c>
      <c r="B8608" t="s">
        <v>820</v>
      </c>
      <c r="C8608" t="s">
        <v>821</v>
      </c>
      <c r="D8608" t="s">
        <v>822</v>
      </c>
      <c r="E8608" t="s">
        <v>823</v>
      </c>
      <c r="F8608" t="s">
        <v>866</v>
      </c>
      <c r="G8608" t="s">
        <v>867</v>
      </c>
      <c r="H8608" t="s">
        <v>1050</v>
      </c>
      <c r="I8608">
        <v>353</v>
      </c>
      <c r="J8608" t="s">
        <v>1051</v>
      </c>
      <c r="K8608" t="s">
        <v>835</v>
      </c>
      <c r="L8608" t="s">
        <v>836</v>
      </c>
      <c r="M8608" t="s">
        <v>829</v>
      </c>
      <c r="N8608" t="s">
        <v>829</v>
      </c>
      <c r="O8608" t="s">
        <v>829</v>
      </c>
      <c r="P8608" t="s">
        <v>829</v>
      </c>
      <c r="Q8608" t="s">
        <v>829</v>
      </c>
      <c r="R8608" t="s">
        <v>829</v>
      </c>
      <c r="S8608">
        <v>161361126</v>
      </c>
      <c r="T8608" t="s">
        <v>829</v>
      </c>
      <c r="U8608" t="s">
        <v>829</v>
      </c>
      <c r="V8608" t="s">
        <v>834</v>
      </c>
    </row>
    <row r="8609" spans="1:22" x14ac:dyDescent="0.3">
      <c r="A8609">
        <v>202223</v>
      </c>
      <c r="B8609" t="s">
        <v>820</v>
      </c>
      <c r="C8609" t="s">
        <v>821</v>
      </c>
      <c r="D8609" t="s">
        <v>822</v>
      </c>
      <c r="E8609" t="s">
        <v>823</v>
      </c>
      <c r="F8609" t="s">
        <v>866</v>
      </c>
      <c r="G8609" t="s">
        <v>867</v>
      </c>
      <c r="H8609" t="s">
        <v>1050</v>
      </c>
      <c r="I8609">
        <v>353</v>
      </c>
      <c r="J8609" t="s">
        <v>1051</v>
      </c>
      <c r="K8609" t="s">
        <v>835</v>
      </c>
      <c r="L8609" t="s">
        <v>836</v>
      </c>
      <c r="M8609" t="s">
        <v>829</v>
      </c>
      <c r="N8609" t="s">
        <v>829</v>
      </c>
      <c r="O8609" t="s">
        <v>829</v>
      </c>
      <c r="P8609" t="s">
        <v>829</v>
      </c>
      <c r="Q8609" t="s">
        <v>829</v>
      </c>
      <c r="R8609" t="s">
        <v>829</v>
      </c>
      <c r="S8609">
        <v>168686166</v>
      </c>
      <c r="T8609" t="s">
        <v>829</v>
      </c>
      <c r="U8609" t="s">
        <v>829</v>
      </c>
      <c r="V8609" t="s">
        <v>834</v>
      </c>
    </row>
    <row r="8610" spans="1:22" x14ac:dyDescent="0.3">
      <c r="A8610">
        <v>202324</v>
      </c>
      <c r="B8610" t="s">
        <v>820</v>
      </c>
      <c r="C8610" t="s">
        <v>821</v>
      </c>
      <c r="D8610" t="s">
        <v>822</v>
      </c>
      <c r="E8610" t="s">
        <v>823</v>
      </c>
      <c r="F8610" t="s">
        <v>866</v>
      </c>
      <c r="G8610" t="s">
        <v>867</v>
      </c>
      <c r="H8610" t="s">
        <v>1050</v>
      </c>
      <c r="I8610">
        <v>353</v>
      </c>
      <c r="J8610" t="s">
        <v>1051</v>
      </c>
      <c r="K8610" t="s">
        <v>835</v>
      </c>
      <c r="L8610" t="s">
        <v>836</v>
      </c>
      <c r="M8610" t="s">
        <v>829</v>
      </c>
      <c r="N8610" t="s">
        <v>829</v>
      </c>
      <c r="O8610" t="s">
        <v>829</v>
      </c>
      <c r="P8610" t="s">
        <v>829</v>
      </c>
      <c r="Q8610" t="s">
        <v>829</v>
      </c>
      <c r="R8610" t="s">
        <v>829</v>
      </c>
      <c r="S8610">
        <v>176285946</v>
      </c>
      <c r="T8610" t="s">
        <v>829</v>
      </c>
      <c r="U8610" t="s">
        <v>829</v>
      </c>
      <c r="V8610" t="s">
        <v>834</v>
      </c>
    </row>
    <row r="8611" spans="1:22" x14ac:dyDescent="0.3">
      <c r="A8611">
        <v>202122</v>
      </c>
      <c r="B8611" t="s">
        <v>820</v>
      </c>
      <c r="C8611" t="s">
        <v>821</v>
      </c>
      <c r="D8611" t="s">
        <v>822</v>
      </c>
      <c r="E8611" t="s">
        <v>823</v>
      </c>
      <c r="F8611" t="s">
        <v>866</v>
      </c>
      <c r="G8611" t="s">
        <v>867</v>
      </c>
      <c r="H8611" t="s">
        <v>1050</v>
      </c>
      <c r="I8611">
        <v>353</v>
      </c>
      <c r="J8611" t="s">
        <v>1051</v>
      </c>
      <c r="K8611" t="s">
        <v>835</v>
      </c>
      <c r="L8611" t="s">
        <v>837</v>
      </c>
      <c r="M8611" t="s">
        <v>829</v>
      </c>
      <c r="N8611" t="s">
        <v>829</v>
      </c>
      <c r="O8611" t="s">
        <v>829</v>
      </c>
      <c r="P8611" t="s">
        <v>829</v>
      </c>
      <c r="Q8611" t="s">
        <v>829</v>
      </c>
      <c r="R8611" t="s">
        <v>829</v>
      </c>
      <c r="S8611">
        <v>-505250</v>
      </c>
      <c r="T8611" t="s">
        <v>829</v>
      </c>
      <c r="U8611" t="s">
        <v>829</v>
      </c>
      <c r="V8611" t="s">
        <v>834</v>
      </c>
    </row>
    <row r="8612" spans="1:22" x14ac:dyDescent="0.3">
      <c r="A8612">
        <v>202223</v>
      </c>
      <c r="B8612" t="s">
        <v>820</v>
      </c>
      <c r="C8612" t="s">
        <v>821</v>
      </c>
      <c r="D8612" t="s">
        <v>822</v>
      </c>
      <c r="E8612" t="s">
        <v>823</v>
      </c>
      <c r="F8612" t="s">
        <v>866</v>
      </c>
      <c r="G8612" t="s">
        <v>867</v>
      </c>
      <c r="H8612" t="s">
        <v>1050</v>
      </c>
      <c r="I8612">
        <v>353</v>
      </c>
      <c r="J8612" t="s">
        <v>1051</v>
      </c>
      <c r="K8612" t="s">
        <v>835</v>
      </c>
      <c r="L8612" t="s">
        <v>837</v>
      </c>
      <c r="M8612" t="s">
        <v>829</v>
      </c>
      <c r="N8612" t="s">
        <v>829</v>
      </c>
      <c r="O8612" t="s">
        <v>829</v>
      </c>
      <c r="P8612" t="s">
        <v>829</v>
      </c>
      <c r="Q8612" t="s">
        <v>829</v>
      </c>
      <c r="R8612" t="s">
        <v>829</v>
      </c>
      <c r="S8612">
        <v>101779</v>
      </c>
      <c r="T8612" t="s">
        <v>829</v>
      </c>
      <c r="U8612" t="s">
        <v>829</v>
      </c>
      <c r="V8612">
        <v>0</v>
      </c>
    </row>
    <row r="8613" spans="1:22" x14ac:dyDescent="0.3">
      <c r="A8613">
        <v>202324</v>
      </c>
      <c r="B8613" t="s">
        <v>820</v>
      </c>
      <c r="C8613" t="s">
        <v>821</v>
      </c>
      <c r="D8613" t="s">
        <v>822</v>
      </c>
      <c r="E8613" t="s">
        <v>823</v>
      </c>
      <c r="F8613" t="s">
        <v>866</v>
      </c>
      <c r="G8613" t="s">
        <v>867</v>
      </c>
      <c r="H8613" t="s">
        <v>1050</v>
      </c>
      <c r="I8613">
        <v>353</v>
      </c>
      <c r="J8613" t="s">
        <v>1051</v>
      </c>
      <c r="K8613" t="s">
        <v>835</v>
      </c>
      <c r="L8613" t="s">
        <v>837</v>
      </c>
      <c r="M8613" t="s">
        <v>829</v>
      </c>
      <c r="N8613" t="s">
        <v>829</v>
      </c>
      <c r="O8613" t="s">
        <v>829</v>
      </c>
      <c r="P8613" t="s">
        <v>829</v>
      </c>
      <c r="Q8613" t="s">
        <v>829</v>
      </c>
      <c r="R8613" t="s">
        <v>829</v>
      </c>
      <c r="S8613">
        <v>-63429</v>
      </c>
      <c r="T8613" t="s">
        <v>829</v>
      </c>
      <c r="U8613" t="s">
        <v>829</v>
      </c>
      <c r="V8613">
        <v>0</v>
      </c>
    </row>
    <row r="8614" spans="1:22" x14ac:dyDescent="0.3">
      <c r="A8614">
        <v>202122</v>
      </c>
      <c r="B8614" t="s">
        <v>820</v>
      </c>
      <c r="C8614" t="s">
        <v>821</v>
      </c>
      <c r="D8614" t="s">
        <v>822</v>
      </c>
      <c r="E8614" t="s">
        <v>823</v>
      </c>
      <c r="F8614" t="s">
        <v>866</v>
      </c>
      <c r="G8614" t="s">
        <v>867</v>
      </c>
      <c r="H8614" t="s">
        <v>1050</v>
      </c>
      <c r="I8614">
        <v>353</v>
      </c>
      <c r="J8614" t="s">
        <v>1051</v>
      </c>
      <c r="K8614" t="s">
        <v>835</v>
      </c>
      <c r="L8614" t="s">
        <v>838</v>
      </c>
      <c r="M8614" t="s">
        <v>829</v>
      </c>
      <c r="N8614" t="s">
        <v>829</v>
      </c>
      <c r="O8614" t="s">
        <v>829</v>
      </c>
      <c r="P8614" t="s">
        <v>829</v>
      </c>
      <c r="Q8614" t="s">
        <v>829</v>
      </c>
      <c r="R8614" t="s">
        <v>829</v>
      </c>
      <c r="S8614">
        <v>-2814115</v>
      </c>
      <c r="T8614" t="s">
        <v>829</v>
      </c>
      <c r="U8614" t="s">
        <v>829</v>
      </c>
      <c r="V8614" t="s">
        <v>834</v>
      </c>
    </row>
    <row r="8615" spans="1:22" x14ac:dyDescent="0.3">
      <c r="A8615">
        <v>202223</v>
      </c>
      <c r="B8615" t="s">
        <v>820</v>
      </c>
      <c r="C8615" t="s">
        <v>821</v>
      </c>
      <c r="D8615" t="s">
        <v>822</v>
      </c>
      <c r="E8615" t="s">
        <v>823</v>
      </c>
      <c r="F8615" t="s">
        <v>866</v>
      </c>
      <c r="G8615" t="s">
        <v>867</v>
      </c>
      <c r="H8615" t="s">
        <v>1050</v>
      </c>
      <c r="I8615">
        <v>353</v>
      </c>
      <c r="J8615" t="s">
        <v>1051</v>
      </c>
      <c r="K8615" t="s">
        <v>835</v>
      </c>
      <c r="L8615" t="s">
        <v>838</v>
      </c>
      <c r="M8615" t="s">
        <v>829</v>
      </c>
      <c r="N8615" t="s">
        <v>829</v>
      </c>
      <c r="O8615" t="s">
        <v>829</v>
      </c>
      <c r="P8615" t="s">
        <v>829</v>
      </c>
      <c r="Q8615" t="s">
        <v>829</v>
      </c>
      <c r="R8615" t="s">
        <v>829</v>
      </c>
      <c r="S8615">
        <v>-2773066</v>
      </c>
      <c r="T8615" t="s">
        <v>829</v>
      </c>
      <c r="U8615" t="s">
        <v>829</v>
      </c>
      <c r="V8615" t="s">
        <v>834</v>
      </c>
    </row>
    <row r="8616" spans="1:22" x14ac:dyDescent="0.3">
      <c r="A8616">
        <v>202324</v>
      </c>
      <c r="B8616" t="s">
        <v>820</v>
      </c>
      <c r="C8616" t="s">
        <v>821</v>
      </c>
      <c r="D8616" t="s">
        <v>822</v>
      </c>
      <c r="E8616" t="s">
        <v>823</v>
      </c>
      <c r="F8616" t="s">
        <v>866</v>
      </c>
      <c r="G8616" t="s">
        <v>867</v>
      </c>
      <c r="H8616" t="s">
        <v>1050</v>
      </c>
      <c r="I8616">
        <v>353</v>
      </c>
      <c r="J8616" t="s">
        <v>1051</v>
      </c>
      <c r="K8616" t="s">
        <v>835</v>
      </c>
      <c r="L8616" t="s">
        <v>838</v>
      </c>
      <c r="M8616" t="s">
        <v>829</v>
      </c>
      <c r="N8616" t="s">
        <v>829</v>
      </c>
      <c r="O8616" t="s">
        <v>829</v>
      </c>
      <c r="P8616" t="s">
        <v>829</v>
      </c>
      <c r="Q8616" t="s">
        <v>829</v>
      </c>
      <c r="R8616" t="s">
        <v>829</v>
      </c>
      <c r="S8616">
        <v>899409</v>
      </c>
      <c r="T8616" t="s">
        <v>829</v>
      </c>
      <c r="U8616" t="s">
        <v>829</v>
      </c>
      <c r="V8616" t="s">
        <v>834</v>
      </c>
    </row>
    <row r="8617" spans="1:22" x14ac:dyDescent="0.3">
      <c r="A8617">
        <v>202122</v>
      </c>
      <c r="B8617" t="s">
        <v>820</v>
      </c>
      <c r="C8617" t="s">
        <v>821</v>
      </c>
      <c r="D8617" t="s">
        <v>822</v>
      </c>
      <c r="E8617" t="s">
        <v>823</v>
      </c>
      <c r="F8617" t="s">
        <v>866</v>
      </c>
      <c r="G8617" t="s">
        <v>867</v>
      </c>
      <c r="H8617" t="s">
        <v>1050</v>
      </c>
      <c r="I8617">
        <v>353</v>
      </c>
      <c r="J8617" t="s">
        <v>1051</v>
      </c>
      <c r="K8617" t="s">
        <v>835</v>
      </c>
      <c r="L8617" t="s">
        <v>839</v>
      </c>
      <c r="M8617" t="s">
        <v>829</v>
      </c>
      <c r="N8617" t="s">
        <v>829</v>
      </c>
      <c r="O8617" t="s">
        <v>829</v>
      </c>
      <c r="P8617" t="s">
        <v>829</v>
      </c>
      <c r="Q8617" t="s">
        <v>829</v>
      </c>
      <c r="R8617" t="s">
        <v>829</v>
      </c>
      <c r="S8617">
        <v>2773066</v>
      </c>
      <c r="T8617" t="s">
        <v>829</v>
      </c>
      <c r="U8617" t="s">
        <v>829</v>
      </c>
      <c r="V8617" t="s">
        <v>834</v>
      </c>
    </row>
    <row r="8618" spans="1:22" x14ac:dyDescent="0.3">
      <c r="A8618">
        <v>202223</v>
      </c>
      <c r="B8618" t="s">
        <v>820</v>
      </c>
      <c r="C8618" t="s">
        <v>821</v>
      </c>
      <c r="D8618" t="s">
        <v>822</v>
      </c>
      <c r="E8618" t="s">
        <v>823</v>
      </c>
      <c r="F8618" t="s">
        <v>866</v>
      </c>
      <c r="G8618" t="s">
        <v>867</v>
      </c>
      <c r="H8618" t="s">
        <v>1050</v>
      </c>
      <c r="I8618">
        <v>353</v>
      </c>
      <c r="J8618" t="s">
        <v>1051</v>
      </c>
      <c r="K8618" t="s">
        <v>835</v>
      </c>
      <c r="L8618" t="s">
        <v>839</v>
      </c>
      <c r="M8618" t="s">
        <v>829</v>
      </c>
      <c r="N8618" t="s">
        <v>829</v>
      </c>
      <c r="O8618" t="s">
        <v>829</v>
      </c>
      <c r="P8618" t="s">
        <v>829</v>
      </c>
      <c r="Q8618" t="s">
        <v>829</v>
      </c>
      <c r="R8618" t="s">
        <v>829</v>
      </c>
      <c r="S8618">
        <v>-899409</v>
      </c>
      <c r="T8618" t="s">
        <v>829</v>
      </c>
      <c r="U8618" t="s">
        <v>829</v>
      </c>
      <c r="V8618" t="s">
        <v>834</v>
      </c>
    </row>
    <row r="8619" spans="1:22" x14ac:dyDescent="0.3">
      <c r="A8619">
        <v>202324</v>
      </c>
      <c r="B8619" t="s">
        <v>820</v>
      </c>
      <c r="C8619" t="s">
        <v>821</v>
      </c>
      <c r="D8619" t="s">
        <v>822</v>
      </c>
      <c r="E8619" t="s">
        <v>823</v>
      </c>
      <c r="F8619" t="s">
        <v>866</v>
      </c>
      <c r="G8619" t="s">
        <v>867</v>
      </c>
      <c r="H8619" t="s">
        <v>1050</v>
      </c>
      <c r="I8619">
        <v>353</v>
      </c>
      <c r="J8619" t="s">
        <v>1051</v>
      </c>
      <c r="K8619" t="s">
        <v>835</v>
      </c>
      <c r="L8619" t="s">
        <v>839</v>
      </c>
      <c r="M8619" t="s">
        <v>829</v>
      </c>
      <c r="N8619" t="s">
        <v>829</v>
      </c>
      <c r="O8619" t="s">
        <v>829</v>
      </c>
      <c r="P8619" t="s">
        <v>829</v>
      </c>
      <c r="Q8619" t="s">
        <v>829</v>
      </c>
      <c r="R8619" t="s">
        <v>829</v>
      </c>
      <c r="S8619">
        <v>-3702243</v>
      </c>
      <c r="T8619" t="s">
        <v>829</v>
      </c>
      <c r="U8619" t="s">
        <v>829</v>
      </c>
      <c r="V8619" t="s">
        <v>834</v>
      </c>
    </row>
    <row r="8620" spans="1:22" x14ac:dyDescent="0.3">
      <c r="A8620">
        <v>202122</v>
      </c>
      <c r="B8620" t="s">
        <v>820</v>
      </c>
      <c r="C8620" t="s">
        <v>821</v>
      </c>
      <c r="D8620" t="s">
        <v>822</v>
      </c>
      <c r="E8620" t="s">
        <v>823</v>
      </c>
      <c r="F8620" t="s">
        <v>866</v>
      </c>
      <c r="G8620" t="s">
        <v>867</v>
      </c>
      <c r="H8620" t="s">
        <v>1050</v>
      </c>
      <c r="I8620">
        <v>353</v>
      </c>
      <c r="J8620" t="s">
        <v>1051</v>
      </c>
      <c r="K8620" t="s">
        <v>835</v>
      </c>
      <c r="L8620" t="s">
        <v>840</v>
      </c>
      <c r="M8620" t="s">
        <v>829</v>
      </c>
      <c r="N8620" t="s">
        <v>829</v>
      </c>
      <c r="O8620" t="s">
        <v>829</v>
      </c>
      <c r="P8620" t="s">
        <v>829</v>
      </c>
      <c r="Q8620" t="s">
        <v>829</v>
      </c>
      <c r="R8620" t="s">
        <v>829</v>
      </c>
      <c r="S8620">
        <v>0</v>
      </c>
      <c r="T8620" t="s">
        <v>829</v>
      </c>
      <c r="U8620" t="s">
        <v>829</v>
      </c>
      <c r="V8620" t="s">
        <v>834</v>
      </c>
    </row>
    <row r="8621" spans="1:22" x14ac:dyDescent="0.3">
      <c r="A8621">
        <v>202223</v>
      </c>
      <c r="B8621" t="s">
        <v>820</v>
      </c>
      <c r="C8621" t="s">
        <v>821</v>
      </c>
      <c r="D8621" t="s">
        <v>822</v>
      </c>
      <c r="E8621" t="s">
        <v>823</v>
      </c>
      <c r="F8621" t="s">
        <v>866</v>
      </c>
      <c r="G8621" t="s">
        <v>867</v>
      </c>
      <c r="H8621" t="s">
        <v>1050</v>
      </c>
      <c r="I8621">
        <v>353</v>
      </c>
      <c r="J8621" t="s">
        <v>1051</v>
      </c>
      <c r="K8621" t="s">
        <v>835</v>
      </c>
      <c r="L8621" t="s">
        <v>840</v>
      </c>
      <c r="M8621" t="s">
        <v>829</v>
      </c>
      <c r="N8621" t="s">
        <v>829</v>
      </c>
      <c r="O8621" t="s">
        <v>829</v>
      </c>
      <c r="P8621" t="s">
        <v>829</v>
      </c>
      <c r="Q8621" t="s">
        <v>829</v>
      </c>
      <c r="R8621" t="s">
        <v>829</v>
      </c>
      <c r="S8621">
        <v>0</v>
      </c>
      <c r="T8621" t="s">
        <v>829</v>
      </c>
      <c r="U8621" t="s">
        <v>829</v>
      </c>
      <c r="V8621" t="s">
        <v>834</v>
      </c>
    </row>
    <row r="8622" spans="1:22" x14ac:dyDescent="0.3">
      <c r="A8622">
        <v>202324</v>
      </c>
      <c r="B8622" t="s">
        <v>820</v>
      </c>
      <c r="C8622" t="s">
        <v>821</v>
      </c>
      <c r="D8622" t="s">
        <v>822</v>
      </c>
      <c r="E8622" t="s">
        <v>823</v>
      </c>
      <c r="F8622" t="s">
        <v>866</v>
      </c>
      <c r="G8622" t="s">
        <v>867</v>
      </c>
      <c r="H8622" t="s">
        <v>1050</v>
      </c>
      <c r="I8622">
        <v>353</v>
      </c>
      <c r="J8622" t="s">
        <v>1051</v>
      </c>
      <c r="K8622" t="s">
        <v>835</v>
      </c>
      <c r="L8622" t="s">
        <v>840</v>
      </c>
      <c r="M8622" t="s">
        <v>829</v>
      </c>
      <c r="N8622" t="s">
        <v>829</v>
      </c>
      <c r="O8622" t="s">
        <v>829</v>
      </c>
      <c r="P8622" t="s">
        <v>829</v>
      </c>
      <c r="Q8622" t="s">
        <v>829</v>
      </c>
      <c r="R8622" t="s">
        <v>829</v>
      </c>
      <c r="S8622">
        <v>0</v>
      </c>
      <c r="T8622" t="s">
        <v>829</v>
      </c>
      <c r="U8622" t="s">
        <v>829</v>
      </c>
      <c r="V8622" t="s">
        <v>834</v>
      </c>
    </row>
    <row r="8623" spans="1:22" x14ac:dyDescent="0.3">
      <c r="A8623">
        <v>202122</v>
      </c>
      <c r="B8623" t="s">
        <v>820</v>
      </c>
      <c r="C8623" t="s">
        <v>821</v>
      </c>
      <c r="D8623" t="s">
        <v>822</v>
      </c>
      <c r="E8623" t="s">
        <v>823</v>
      </c>
      <c r="F8623" t="s">
        <v>866</v>
      </c>
      <c r="G8623" t="s">
        <v>867</v>
      </c>
      <c r="H8623" t="s">
        <v>1050</v>
      </c>
      <c r="I8623">
        <v>353</v>
      </c>
      <c r="J8623" t="s">
        <v>1051</v>
      </c>
      <c r="K8623" t="s">
        <v>835</v>
      </c>
      <c r="L8623" t="s">
        <v>841</v>
      </c>
      <c r="M8623" t="s">
        <v>829</v>
      </c>
      <c r="N8623" t="s">
        <v>829</v>
      </c>
      <c r="O8623" t="s">
        <v>829</v>
      </c>
      <c r="P8623" t="s">
        <v>829</v>
      </c>
      <c r="Q8623" t="s">
        <v>829</v>
      </c>
      <c r="R8623" t="s">
        <v>829</v>
      </c>
      <c r="S8623">
        <v>160814827</v>
      </c>
      <c r="T8623" t="s">
        <v>829</v>
      </c>
      <c r="U8623" t="s">
        <v>829</v>
      </c>
      <c r="V8623" t="s">
        <v>834</v>
      </c>
    </row>
    <row r="8624" spans="1:22" x14ac:dyDescent="0.3">
      <c r="A8624">
        <v>202223</v>
      </c>
      <c r="B8624" t="s">
        <v>820</v>
      </c>
      <c r="C8624" t="s">
        <v>821</v>
      </c>
      <c r="D8624" t="s">
        <v>822</v>
      </c>
      <c r="E8624" t="s">
        <v>823</v>
      </c>
      <c r="F8624" t="s">
        <v>866</v>
      </c>
      <c r="G8624" t="s">
        <v>867</v>
      </c>
      <c r="H8624" t="s">
        <v>1050</v>
      </c>
      <c r="I8624">
        <v>353</v>
      </c>
      <c r="J8624" t="s">
        <v>1051</v>
      </c>
      <c r="K8624" t="s">
        <v>835</v>
      </c>
      <c r="L8624" t="s">
        <v>841</v>
      </c>
      <c r="M8624" t="s">
        <v>829</v>
      </c>
      <c r="N8624" t="s">
        <v>829</v>
      </c>
      <c r="O8624" t="s">
        <v>829</v>
      </c>
      <c r="P8624" t="s">
        <v>829</v>
      </c>
      <c r="Q8624" t="s">
        <v>829</v>
      </c>
      <c r="R8624" t="s">
        <v>829</v>
      </c>
      <c r="S8624">
        <v>165115470</v>
      </c>
      <c r="T8624" t="s">
        <v>829</v>
      </c>
      <c r="U8624" t="s">
        <v>829</v>
      </c>
      <c r="V8624" t="s">
        <v>834</v>
      </c>
    </row>
    <row r="8625" spans="1:22" x14ac:dyDescent="0.3">
      <c r="A8625">
        <v>202324</v>
      </c>
      <c r="B8625" t="s">
        <v>820</v>
      </c>
      <c r="C8625" t="s">
        <v>821</v>
      </c>
      <c r="D8625" t="s">
        <v>822</v>
      </c>
      <c r="E8625" t="s">
        <v>823</v>
      </c>
      <c r="F8625" t="s">
        <v>866</v>
      </c>
      <c r="G8625" t="s">
        <v>867</v>
      </c>
      <c r="H8625" t="s">
        <v>1050</v>
      </c>
      <c r="I8625">
        <v>353</v>
      </c>
      <c r="J8625" t="s">
        <v>1051</v>
      </c>
      <c r="K8625" t="s">
        <v>835</v>
      </c>
      <c r="L8625" t="s">
        <v>841</v>
      </c>
      <c r="M8625" t="s">
        <v>829</v>
      </c>
      <c r="N8625" t="s">
        <v>829</v>
      </c>
      <c r="O8625" t="s">
        <v>829</v>
      </c>
      <c r="P8625" t="s">
        <v>829</v>
      </c>
      <c r="Q8625" t="s">
        <v>829</v>
      </c>
      <c r="R8625" t="s">
        <v>829</v>
      </c>
      <c r="S8625">
        <v>173419682</v>
      </c>
      <c r="T8625" t="s">
        <v>829</v>
      </c>
      <c r="U8625" t="s">
        <v>829</v>
      </c>
      <c r="V8625" t="s">
        <v>834</v>
      </c>
    </row>
    <row r="8626" spans="1:22" x14ac:dyDescent="0.3">
      <c r="A8626">
        <v>202122</v>
      </c>
      <c r="B8626" t="s">
        <v>820</v>
      </c>
      <c r="C8626" t="s">
        <v>821</v>
      </c>
      <c r="D8626" t="s">
        <v>822</v>
      </c>
      <c r="E8626" t="s">
        <v>823</v>
      </c>
      <c r="F8626" t="s">
        <v>866</v>
      </c>
      <c r="G8626" t="s">
        <v>867</v>
      </c>
      <c r="H8626" t="s">
        <v>1050</v>
      </c>
      <c r="I8626">
        <v>353</v>
      </c>
      <c r="J8626" t="s">
        <v>1051</v>
      </c>
      <c r="K8626" t="s">
        <v>842</v>
      </c>
      <c r="L8626" t="s">
        <v>238</v>
      </c>
      <c r="M8626" t="s">
        <v>829</v>
      </c>
      <c r="N8626" t="s">
        <v>829</v>
      </c>
      <c r="O8626" t="s">
        <v>829</v>
      </c>
      <c r="P8626" t="s">
        <v>829</v>
      </c>
      <c r="Q8626" t="s">
        <v>829</v>
      </c>
      <c r="R8626" t="s">
        <v>829</v>
      </c>
      <c r="S8626">
        <v>530433</v>
      </c>
      <c r="T8626">
        <v>37747</v>
      </c>
      <c r="U8626">
        <v>492686</v>
      </c>
      <c r="V8626">
        <v>11</v>
      </c>
    </row>
    <row r="8627" spans="1:22" x14ac:dyDescent="0.3">
      <c r="A8627">
        <v>202223</v>
      </c>
      <c r="B8627" t="s">
        <v>820</v>
      </c>
      <c r="C8627" t="s">
        <v>821</v>
      </c>
      <c r="D8627" t="s">
        <v>822</v>
      </c>
      <c r="E8627" t="s">
        <v>823</v>
      </c>
      <c r="F8627" t="s">
        <v>866</v>
      </c>
      <c r="G8627" t="s">
        <v>867</v>
      </c>
      <c r="H8627" t="s">
        <v>1050</v>
      </c>
      <c r="I8627">
        <v>353</v>
      </c>
      <c r="J8627" t="s">
        <v>1051</v>
      </c>
      <c r="K8627" t="s">
        <v>842</v>
      </c>
      <c r="L8627" t="s">
        <v>238</v>
      </c>
      <c r="M8627" t="s">
        <v>829</v>
      </c>
      <c r="N8627" t="s">
        <v>829</v>
      </c>
      <c r="O8627" t="s">
        <v>829</v>
      </c>
      <c r="P8627" t="s">
        <v>829</v>
      </c>
      <c r="Q8627" t="s">
        <v>829</v>
      </c>
      <c r="R8627" t="s">
        <v>829</v>
      </c>
      <c r="S8627">
        <v>565323</v>
      </c>
      <c r="T8627">
        <v>188693</v>
      </c>
      <c r="U8627">
        <v>376630</v>
      </c>
      <c r="V8627">
        <v>8</v>
      </c>
    </row>
    <row r="8628" spans="1:22" x14ac:dyDescent="0.3">
      <c r="A8628">
        <v>202324</v>
      </c>
      <c r="B8628" t="s">
        <v>820</v>
      </c>
      <c r="C8628" t="s">
        <v>821</v>
      </c>
      <c r="D8628" t="s">
        <v>822</v>
      </c>
      <c r="E8628" t="s">
        <v>823</v>
      </c>
      <c r="F8628" t="s">
        <v>866</v>
      </c>
      <c r="G8628" t="s">
        <v>867</v>
      </c>
      <c r="H8628" t="s">
        <v>1050</v>
      </c>
      <c r="I8628">
        <v>353</v>
      </c>
      <c r="J8628" t="s">
        <v>1051</v>
      </c>
      <c r="K8628" t="s">
        <v>842</v>
      </c>
      <c r="L8628" t="s">
        <v>238</v>
      </c>
      <c r="M8628" t="s">
        <v>829</v>
      </c>
      <c r="N8628" t="s">
        <v>829</v>
      </c>
      <c r="O8628" t="s">
        <v>829</v>
      </c>
      <c r="P8628" t="s">
        <v>829</v>
      </c>
      <c r="Q8628" t="s">
        <v>829</v>
      </c>
      <c r="R8628" t="s">
        <v>829</v>
      </c>
      <c r="S8628">
        <v>583898</v>
      </c>
      <c r="T8628">
        <v>16450</v>
      </c>
      <c r="U8628">
        <v>567448</v>
      </c>
      <c r="V8628">
        <v>12</v>
      </c>
    </row>
    <row r="8629" spans="1:22" x14ac:dyDescent="0.3">
      <c r="A8629">
        <v>202122</v>
      </c>
      <c r="B8629" t="s">
        <v>820</v>
      </c>
      <c r="C8629" t="s">
        <v>821</v>
      </c>
      <c r="D8629" t="s">
        <v>822</v>
      </c>
      <c r="E8629" t="s">
        <v>823</v>
      </c>
      <c r="F8629" t="s">
        <v>866</v>
      </c>
      <c r="G8629" t="s">
        <v>867</v>
      </c>
      <c r="H8629" t="s">
        <v>1050</v>
      </c>
      <c r="I8629">
        <v>353</v>
      </c>
      <c r="J8629" t="s">
        <v>1051</v>
      </c>
      <c r="K8629" t="s">
        <v>842</v>
      </c>
      <c r="L8629" t="s">
        <v>240</v>
      </c>
      <c r="M8629" t="s">
        <v>829</v>
      </c>
      <c r="N8629" t="s">
        <v>829</v>
      </c>
      <c r="O8629" t="s">
        <v>829</v>
      </c>
      <c r="P8629" t="s">
        <v>829</v>
      </c>
      <c r="Q8629" t="s">
        <v>829</v>
      </c>
      <c r="R8629" t="s">
        <v>829</v>
      </c>
      <c r="S8629">
        <v>822398</v>
      </c>
      <c r="T8629">
        <v>0</v>
      </c>
      <c r="U8629">
        <v>822398</v>
      </c>
      <c r="V8629">
        <v>18</v>
      </c>
    </row>
    <row r="8630" spans="1:22" x14ac:dyDescent="0.3">
      <c r="A8630">
        <v>202223</v>
      </c>
      <c r="B8630" t="s">
        <v>820</v>
      </c>
      <c r="C8630" t="s">
        <v>821</v>
      </c>
      <c r="D8630" t="s">
        <v>822</v>
      </c>
      <c r="E8630" t="s">
        <v>823</v>
      </c>
      <c r="F8630" t="s">
        <v>866</v>
      </c>
      <c r="G8630" t="s">
        <v>867</v>
      </c>
      <c r="H8630" t="s">
        <v>1050</v>
      </c>
      <c r="I8630">
        <v>353</v>
      </c>
      <c r="J8630" t="s">
        <v>1051</v>
      </c>
      <c r="K8630" t="s">
        <v>842</v>
      </c>
      <c r="L8630" t="s">
        <v>240</v>
      </c>
      <c r="M8630" t="s">
        <v>829</v>
      </c>
      <c r="N8630" t="s">
        <v>829</v>
      </c>
      <c r="O8630" t="s">
        <v>829</v>
      </c>
      <c r="P8630" t="s">
        <v>829</v>
      </c>
      <c r="Q8630" t="s">
        <v>829</v>
      </c>
      <c r="R8630" t="s">
        <v>829</v>
      </c>
      <c r="S8630">
        <v>877032</v>
      </c>
      <c r="T8630">
        <v>34691</v>
      </c>
      <c r="U8630">
        <v>842341</v>
      </c>
      <c r="V8630">
        <v>18</v>
      </c>
    </row>
    <row r="8631" spans="1:22" x14ac:dyDescent="0.3">
      <c r="A8631">
        <v>202324</v>
      </c>
      <c r="B8631" t="s">
        <v>820</v>
      </c>
      <c r="C8631" t="s">
        <v>821</v>
      </c>
      <c r="D8631" t="s">
        <v>822</v>
      </c>
      <c r="E8631" t="s">
        <v>823</v>
      </c>
      <c r="F8631" t="s">
        <v>866</v>
      </c>
      <c r="G8631" t="s">
        <v>867</v>
      </c>
      <c r="H8631" t="s">
        <v>1050</v>
      </c>
      <c r="I8631">
        <v>353</v>
      </c>
      <c r="J8631" t="s">
        <v>1051</v>
      </c>
      <c r="K8631" t="s">
        <v>842</v>
      </c>
      <c r="L8631" t="s">
        <v>240</v>
      </c>
      <c r="M8631" t="s">
        <v>829</v>
      </c>
      <c r="N8631" t="s">
        <v>829</v>
      </c>
      <c r="O8631" t="s">
        <v>829</v>
      </c>
      <c r="P8631" t="s">
        <v>829</v>
      </c>
      <c r="Q8631" t="s">
        <v>829</v>
      </c>
      <c r="R8631" t="s">
        <v>829</v>
      </c>
      <c r="S8631">
        <v>953586</v>
      </c>
      <c r="T8631">
        <v>11792</v>
      </c>
      <c r="U8631">
        <v>941795</v>
      </c>
      <c r="V8631">
        <v>20</v>
      </c>
    </row>
    <row r="8632" spans="1:22" x14ac:dyDescent="0.3">
      <c r="A8632">
        <v>202122</v>
      </c>
      <c r="B8632" t="s">
        <v>820</v>
      </c>
      <c r="C8632" t="s">
        <v>821</v>
      </c>
      <c r="D8632" t="s">
        <v>822</v>
      </c>
      <c r="E8632" t="s">
        <v>823</v>
      </c>
      <c r="F8632" t="s">
        <v>866</v>
      </c>
      <c r="G8632" t="s">
        <v>867</v>
      </c>
      <c r="H8632" t="s">
        <v>1050</v>
      </c>
      <c r="I8632">
        <v>353</v>
      </c>
      <c r="J8632" t="s">
        <v>1051</v>
      </c>
      <c r="K8632" t="s">
        <v>842</v>
      </c>
      <c r="L8632" t="s">
        <v>843</v>
      </c>
      <c r="M8632" t="s">
        <v>829</v>
      </c>
      <c r="N8632" t="s">
        <v>829</v>
      </c>
      <c r="O8632" t="s">
        <v>829</v>
      </c>
      <c r="P8632" t="s">
        <v>829</v>
      </c>
      <c r="Q8632" t="s">
        <v>829</v>
      </c>
      <c r="R8632" t="s">
        <v>829</v>
      </c>
      <c r="S8632">
        <v>0</v>
      </c>
      <c r="T8632">
        <v>0</v>
      </c>
      <c r="U8632">
        <v>0</v>
      </c>
      <c r="V8632">
        <v>0</v>
      </c>
    </row>
    <row r="8633" spans="1:22" x14ac:dyDescent="0.3">
      <c r="A8633">
        <v>202223</v>
      </c>
      <c r="B8633" t="s">
        <v>820</v>
      </c>
      <c r="C8633" t="s">
        <v>821</v>
      </c>
      <c r="D8633" t="s">
        <v>822</v>
      </c>
      <c r="E8633" t="s">
        <v>823</v>
      </c>
      <c r="F8633" t="s">
        <v>866</v>
      </c>
      <c r="G8633" t="s">
        <v>867</v>
      </c>
      <c r="H8633" t="s">
        <v>1050</v>
      </c>
      <c r="I8633">
        <v>353</v>
      </c>
      <c r="J8633" t="s">
        <v>1051</v>
      </c>
      <c r="K8633" t="s">
        <v>842</v>
      </c>
      <c r="L8633" t="s">
        <v>843</v>
      </c>
      <c r="M8633" t="s">
        <v>829</v>
      </c>
      <c r="N8633" t="s">
        <v>829</v>
      </c>
      <c r="O8633" t="s">
        <v>829</v>
      </c>
      <c r="P8633" t="s">
        <v>829</v>
      </c>
      <c r="Q8633" t="s">
        <v>829</v>
      </c>
      <c r="R8633" t="s">
        <v>829</v>
      </c>
      <c r="S8633">
        <v>0</v>
      </c>
      <c r="T8633">
        <v>0</v>
      </c>
      <c r="U8633">
        <v>0</v>
      </c>
      <c r="V8633">
        <v>0</v>
      </c>
    </row>
    <row r="8634" spans="1:22" x14ac:dyDescent="0.3">
      <c r="A8634">
        <v>202324</v>
      </c>
      <c r="B8634" t="s">
        <v>820</v>
      </c>
      <c r="C8634" t="s">
        <v>821</v>
      </c>
      <c r="D8634" t="s">
        <v>822</v>
      </c>
      <c r="E8634" t="s">
        <v>823</v>
      </c>
      <c r="F8634" t="s">
        <v>866</v>
      </c>
      <c r="G8634" t="s">
        <v>867</v>
      </c>
      <c r="H8634" t="s">
        <v>1050</v>
      </c>
      <c r="I8634">
        <v>353</v>
      </c>
      <c r="J8634" t="s">
        <v>1051</v>
      </c>
      <c r="K8634" t="s">
        <v>842</v>
      </c>
      <c r="L8634" t="s">
        <v>843</v>
      </c>
      <c r="M8634" t="s">
        <v>829</v>
      </c>
      <c r="N8634" t="s">
        <v>829</v>
      </c>
      <c r="O8634" t="s">
        <v>829</v>
      </c>
      <c r="P8634" t="s">
        <v>829</v>
      </c>
      <c r="Q8634" t="s">
        <v>829</v>
      </c>
      <c r="R8634" t="s">
        <v>829</v>
      </c>
      <c r="S8634">
        <v>208296</v>
      </c>
      <c r="T8634">
        <v>57500</v>
      </c>
      <c r="U8634">
        <v>150796</v>
      </c>
      <c r="V8634">
        <v>3</v>
      </c>
    </row>
    <row r="8635" spans="1:22" x14ac:dyDescent="0.3">
      <c r="A8635">
        <v>202122</v>
      </c>
      <c r="B8635" t="s">
        <v>820</v>
      </c>
      <c r="C8635" t="s">
        <v>821</v>
      </c>
      <c r="D8635" t="s">
        <v>822</v>
      </c>
      <c r="E8635" t="s">
        <v>823</v>
      </c>
      <c r="F8635" t="s">
        <v>866</v>
      </c>
      <c r="G8635" t="s">
        <v>867</v>
      </c>
      <c r="H8635" t="s">
        <v>1050</v>
      </c>
      <c r="I8635">
        <v>353</v>
      </c>
      <c r="J8635" t="s">
        <v>1051</v>
      </c>
      <c r="K8635" t="s">
        <v>842</v>
      </c>
      <c r="L8635" t="s">
        <v>249</v>
      </c>
      <c r="M8635">
        <v>0</v>
      </c>
      <c r="N8635">
        <v>0</v>
      </c>
      <c r="O8635">
        <v>0</v>
      </c>
      <c r="P8635">
        <v>3762010</v>
      </c>
      <c r="Q8635">
        <v>0</v>
      </c>
      <c r="R8635" t="s">
        <v>829</v>
      </c>
      <c r="S8635">
        <v>3762010</v>
      </c>
      <c r="T8635">
        <v>7160</v>
      </c>
      <c r="U8635">
        <v>3754850</v>
      </c>
      <c r="V8635">
        <v>80</v>
      </c>
    </row>
    <row r="8636" spans="1:22" x14ac:dyDescent="0.3">
      <c r="A8636">
        <v>202223</v>
      </c>
      <c r="B8636" t="s">
        <v>820</v>
      </c>
      <c r="C8636" t="s">
        <v>821</v>
      </c>
      <c r="D8636" t="s">
        <v>822</v>
      </c>
      <c r="E8636" t="s">
        <v>823</v>
      </c>
      <c r="F8636" t="s">
        <v>866</v>
      </c>
      <c r="G8636" t="s">
        <v>867</v>
      </c>
      <c r="H8636" t="s">
        <v>1050</v>
      </c>
      <c r="I8636">
        <v>353</v>
      </c>
      <c r="J8636" t="s">
        <v>1051</v>
      </c>
      <c r="K8636" t="s">
        <v>842</v>
      </c>
      <c r="L8636" t="s">
        <v>249</v>
      </c>
      <c r="M8636">
        <v>0</v>
      </c>
      <c r="N8636">
        <v>0</v>
      </c>
      <c r="O8636">
        <v>0</v>
      </c>
      <c r="P8636">
        <v>3858100</v>
      </c>
      <c r="Q8636">
        <v>0</v>
      </c>
      <c r="R8636" t="s">
        <v>829</v>
      </c>
      <c r="S8636">
        <v>3858100</v>
      </c>
      <c r="T8636">
        <v>26547</v>
      </c>
      <c r="U8636">
        <v>3831553</v>
      </c>
      <c r="V8636">
        <v>81</v>
      </c>
    </row>
    <row r="8637" spans="1:22" x14ac:dyDescent="0.3">
      <c r="A8637">
        <v>202324</v>
      </c>
      <c r="B8637" t="s">
        <v>820</v>
      </c>
      <c r="C8637" t="s">
        <v>821</v>
      </c>
      <c r="D8637" t="s">
        <v>822</v>
      </c>
      <c r="E8637" t="s">
        <v>823</v>
      </c>
      <c r="F8637" t="s">
        <v>866</v>
      </c>
      <c r="G8637" t="s">
        <v>867</v>
      </c>
      <c r="H8637" t="s">
        <v>1050</v>
      </c>
      <c r="I8637">
        <v>353</v>
      </c>
      <c r="J8637" t="s">
        <v>1051</v>
      </c>
      <c r="K8637" t="s">
        <v>842</v>
      </c>
      <c r="L8637" t="s">
        <v>249</v>
      </c>
      <c r="M8637">
        <v>0</v>
      </c>
      <c r="N8637">
        <v>0</v>
      </c>
      <c r="O8637">
        <v>0</v>
      </c>
      <c r="P8637">
        <v>4315502</v>
      </c>
      <c r="Q8637">
        <v>0</v>
      </c>
      <c r="R8637" t="s">
        <v>829</v>
      </c>
      <c r="S8637">
        <v>4315502</v>
      </c>
      <c r="T8637">
        <v>67720</v>
      </c>
      <c r="U8637">
        <v>4247782</v>
      </c>
      <c r="V8637">
        <v>89</v>
      </c>
    </row>
    <row r="8638" spans="1:22" x14ac:dyDescent="0.3">
      <c r="A8638">
        <v>202122</v>
      </c>
      <c r="B8638" t="s">
        <v>820</v>
      </c>
      <c r="C8638" t="s">
        <v>821</v>
      </c>
      <c r="D8638" t="s">
        <v>822</v>
      </c>
      <c r="E8638" t="s">
        <v>823</v>
      </c>
      <c r="F8638" t="s">
        <v>866</v>
      </c>
      <c r="G8638" t="s">
        <v>867</v>
      </c>
      <c r="H8638" t="s">
        <v>1050</v>
      </c>
      <c r="I8638">
        <v>353</v>
      </c>
      <c r="J8638" t="s">
        <v>1051</v>
      </c>
      <c r="K8638" t="s">
        <v>842</v>
      </c>
      <c r="L8638" t="s">
        <v>844</v>
      </c>
      <c r="M8638">
        <v>0</v>
      </c>
      <c r="N8638">
        <v>0</v>
      </c>
      <c r="O8638">
        <v>0</v>
      </c>
      <c r="P8638">
        <v>0</v>
      </c>
      <c r="Q8638">
        <v>0</v>
      </c>
      <c r="R8638" t="s">
        <v>829</v>
      </c>
      <c r="S8638">
        <v>0</v>
      </c>
      <c r="T8638">
        <v>0</v>
      </c>
      <c r="U8638">
        <v>0</v>
      </c>
      <c r="V8638">
        <v>0</v>
      </c>
    </row>
    <row r="8639" spans="1:22" x14ac:dyDescent="0.3">
      <c r="A8639">
        <v>202223</v>
      </c>
      <c r="B8639" t="s">
        <v>820</v>
      </c>
      <c r="C8639" t="s">
        <v>821</v>
      </c>
      <c r="D8639" t="s">
        <v>822</v>
      </c>
      <c r="E8639" t="s">
        <v>823</v>
      </c>
      <c r="F8639" t="s">
        <v>866</v>
      </c>
      <c r="G8639" t="s">
        <v>867</v>
      </c>
      <c r="H8639" t="s">
        <v>1050</v>
      </c>
      <c r="I8639">
        <v>353</v>
      </c>
      <c r="J8639" t="s">
        <v>1051</v>
      </c>
      <c r="K8639" t="s">
        <v>842</v>
      </c>
      <c r="L8639" t="s">
        <v>844</v>
      </c>
      <c r="M8639">
        <v>0</v>
      </c>
      <c r="N8639">
        <v>0</v>
      </c>
      <c r="O8639">
        <v>0</v>
      </c>
      <c r="P8639">
        <v>0</v>
      </c>
      <c r="Q8639">
        <v>0</v>
      </c>
      <c r="R8639" t="s">
        <v>829</v>
      </c>
      <c r="S8639">
        <v>0</v>
      </c>
      <c r="T8639">
        <v>0</v>
      </c>
      <c r="U8639">
        <v>0</v>
      </c>
      <c r="V8639">
        <v>0</v>
      </c>
    </row>
    <row r="8640" spans="1:22" x14ac:dyDescent="0.3">
      <c r="A8640">
        <v>202324</v>
      </c>
      <c r="B8640" t="s">
        <v>820</v>
      </c>
      <c r="C8640" t="s">
        <v>821</v>
      </c>
      <c r="D8640" t="s">
        <v>822</v>
      </c>
      <c r="E8640" t="s">
        <v>823</v>
      </c>
      <c r="F8640" t="s">
        <v>866</v>
      </c>
      <c r="G8640" t="s">
        <v>867</v>
      </c>
      <c r="H8640" t="s">
        <v>1050</v>
      </c>
      <c r="I8640">
        <v>353</v>
      </c>
      <c r="J8640" t="s">
        <v>1051</v>
      </c>
      <c r="K8640" t="s">
        <v>842</v>
      </c>
      <c r="L8640" t="s">
        <v>844</v>
      </c>
      <c r="M8640">
        <v>0</v>
      </c>
      <c r="N8640">
        <v>0</v>
      </c>
      <c r="O8640">
        <v>0</v>
      </c>
      <c r="P8640">
        <v>0</v>
      </c>
      <c r="Q8640">
        <v>0</v>
      </c>
      <c r="R8640" t="s">
        <v>829</v>
      </c>
      <c r="S8640">
        <v>0</v>
      </c>
      <c r="T8640">
        <v>0</v>
      </c>
      <c r="U8640">
        <v>0</v>
      </c>
      <c r="V8640">
        <v>0</v>
      </c>
    </row>
    <row r="8641" spans="1:22" x14ac:dyDescent="0.3">
      <c r="A8641">
        <v>202122</v>
      </c>
      <c r="B8641" t="s">
        <v>820</v>
      </c>
      <c r="C8641" t="s">
        <v>821</v>
      </c>
      <c r="D8641" t="s">
        <v>822</v>
      </c>
      <c r="E8641" t="s">
        <v>823</v>
      </c>
      <c r="F8641" t="s">
        <v>866</v>
      </c>
      <c r="G8641" t="s">
        <v>867</v>
      </c>
      <c r="H8641" t="s">
        <v>1050</v>
      </c>
      <c r="I8641">
        <v>353</v>
      </c>
      <c r="J8641" t="s">
        <v>1051</v>
      </c>
      <c r="K8641" t="s">
        <v>842</v>
      </c>
      <c r="L8641" t="s">
        <v>251</v>
      </c>
      <c r="M8641" t="s">
        <v>829</v>
      </c>
      <c r="N8641" t="s">
        <v>829</v>
      </c>
      <c r="O8641">
        <v>0</v>
      </c>
      <c r="P8641">
        <v>0</v>
      </c>
      <c r="Q8641">
        <v>0</v>
      </c>
      <c r="R8641">
        <v>0</v>
      </c>
      <c r="S8641">
        <v>0</v>
      </c>
      <c r="T8641">
        <v>0</v>
      </c>
      <c r="U8641">
        <v>0</v>
      </c>
      <c r="V8641">
        <v>0</v>
      </c>
    </row>
    <row r="8642" spans="1:22" x14ac:dyDescent="0.3">
      <c r="A8642">
        <v>202223</v>
      </c>
      <c r="B8642" t="s">
        <v>820</v>
      </c>
      <c r="C8642" t="s">
        <v>821</v>
      </c>
      <c r="D8642" t="s">
        <v>822</v>
      </c>
      <c r="E8642" t="s">
        <v>823</v>
      </c>
      <c r="F8642" t="s">
        <v>866</v>
      </c>
      <c r="G8642" t="s">
        <v>867</v>
      </c>
      <c r="H8642" t="s">
        <v>1050</v>
      </c>
      <c r="I8642">
        <v>353</v>
      </c>
      <c r="J8642" t="s">
        <v>1051</v>
      </c>
      <c r="K8642" t="s">
        <v>842</v>
      </c>
      <c r="L8642" t="s">
        <v>251</v>
      </c>
      <c r="M8642" t="s">
        <v>829</v>
      </c>
      <c r="N8642" t="s">
        <v>829</v>
      </c>
      <c r="O8642">
        <v>0</v>
      </c>
      <c r="P8642">
        <v>716110</v>
      </c>
      <c r="Q8642">
        <v>0</v>
      </c>
      <c r="R8642">
        <v>0</v>
      </c>
      <c r="S8642">
        <v>716110</v>
      </c>
      <c r="T8642">
        <v>0</v>
      </c>
      <c r="U8642">
        <v>716110</v>
      </c>
      <c r="V8642">
        <v>15</v>
      </c>
    </row>
    <row r="8643" spans="1:22" x14ac:dyDescent="0.3">
      <c r="A8643">
        <v>202324</v>
      </c>
      <c r="B8643" t="s">
        <v>820</v>
      </c>
      <c r="C8643" t="s">
        <v>821</v>
      </c>
      <c r="D8643" t="s">
        <v>822</v>
      </c>
      <c r="E8643" t="s">
        <v>823</v>
      </c>
      <c r="F8643" t="s">
        <v>866</v>
      </c>
      <c r="G8643" t="s">
        <v>867</v>
      </c>
      <c r="H8643" t="s">
        <v>1050</v>
      </c>
      <c r="I8643">
        <v>353</v>
      </c>
      <c r="J8643" t="s">
        <v>1051</v>
      </c>
      <c r="K8643" t="s">
        <v>842</v>
      </c>
      <c r="L8643" t="s">
        <v>251</v>
      </c>
      <c r="M8643" t="s">
        <v>829</v>
      </c>
      <c r="N8643" t="s">
        <v>829</v>
      </c>
      <c r="O8643">
        <v>0</v>
      </c>
      <c r="P8643">
        <v>885950</v>
      </c>
      <c r="Q8643">
        <v>0</v>
      </c>
      <c r="R8643">
        <v>0</v>
      </c>
      <c r="S8643">
        <v>885950</v>
      </c>
      <c r="T8643">
        <v>0</v>
      </c>
      <c r="U8643">
        <v>885950</v>
      </c>
      <c r="V8643">
        <v>19</v>
      </c>
    </row>
    <row r="8644" spans="1:22" x14ac:dyDescent="0.3">
      <c r="A8644">
        <v>202122</v>
      </c>
      <c r="B8644" t="s">
        <v>820</v>
      </c>
      <c r="C8644" t="s">
        <v>821</v>
      </c>
      <c r="D8644" t="s">
        <v>822</v>
      </c>
      <c r="E8644" t="s">
        <v>823</v>
      </c>
      <c r="F8644" t="s">
        <v>866</v>
      </c>
      <c r="G8644" t="s">
        <v>867</v>
      </c>
      <c r="H8644" t="s">
        <v>1050</v>
      </c>
      <c r="I8644">
        <v>353</v>
      </c>
      <c r="J8644" t="s">
        <v>1051</v>
      </c>
      <c r="K8644" t="s">
        <v>842</v>
      </c>
      <c r="L8644" t="s">
        <v>253</v>
      </c>
      <c r="M8644" t="s">
        <v>829</v>
      </c>
      <c r="N8644" t="s">
        <v>829</v>
      </c>
      <c r="O8644">
        <v>0</v>
      </c>
      <c r="P8644">
        <v>0</v>
      </c>
      <c r="Q8644">
        <v>0</v>
      </c>
      <c r="R8644">
        <v>0</v>
      </c>
      <c r="S8644">
        <v>0</v>
      </c>
      <c r="T8644">
        <v>0</v>
      </c>
      <c r="U8644">
        <v>0</v>
      </c>
      <c r="V8644">
        <v>0</v>
      </c>
    </row>
    <row r="8645" spans="1:22" x14ac:dyDescent="0.3">
      <c r="A8645">
        <v>202223</v>
      </c>
      <c r="B8645" t="s">
        <v>820</v>
      </c>
      <c r="C8645" t="s">
        <v>821</v>
      </c>
      <c r="D8645" t="s">
        <v>822</v>
      </c>
      <c r="E8645" t="s">
        <v>823</v>
      </c>
      <c r="F8645" t="s">
        <v>866</v>
      </c>
      <c r="G8645" t="s">
        <v>867</v>
      </c>
      <c r="H8645" t="s">
        <v>1050</v>
      </c>
      <c r="I8645">
        <v>353</v>
      </c>
      <c r="J8645" t="s">
        <v>1051</v>
      </c>
      <c r="K8645" t="s">
        <v>842</v>
      </c>
      <c r="L8645" t="s">
        <v>253</v>
      </c>
      <c r="M8645" t="s">
        <v>829</v>
      </c>
      <c r="N8645" t="s">
        <v>829</v>
      </c>
      <c r="O8645">
        <v>0</v>
      </c>
      <c r="P8645">
        <v>442560</v>
      </c>
      <c r="Q8645">
        <v>0</v>
      </c>
      <c r="R8645">
        <v>0</v>
      </c>
      <c r="S8645">
        <v>442560</v>
      </c>
      <c r="T8645">
        <v>0</v>
      </c>
      <c r="U8645">
        <v>442560</v>
      </c>
      <c r="V8645">
        <v>9</v>
      </c>
    </row>
    <row r="8646" spans="1:22" x14ac:dyDescent="0.3">
      <c r="A8646">
        <v>202324</v>
      </c>
      <c r="B8646" t="s">
        <v>820</v>
      </c>
      <c r="C8646" t="s">
        <v>821</v>
      </c>
      <c r="D8646" t="s">
        <v>822</v>
      </c>
      <c r="E8646" t="s">
        <v>823</v>
      </c>
      <c r="F8646" t="s">
        <v>866</v>
      </c>
      <c r="G8646" t="s">
        <v>867</v>
      </c>
      <c r="H8646" t="s">
        <v>1050</v>
      </c>
      <c r="I8646">
        <v>353</v>
      </c>
      <c r="J8646" t="s">
        <v>1051</v>
      </c>
      <c r="K8646" t="s">
        <v>842</v>
      </c>
      <c r="L8646" t="s">
        <v>253</v>
      </c>
      <c r="M8646" t="s">
        <v>829</v>
      </c>
      <c r="N8646" t="s">
        <v>829</v>
      </c>
      <c r="O8646">
        <v>0</v>
      </c>
      <c r="P8646">
        <v>573261</v>
      </c>
      <c r="Q8646">
        <v>0</v>
      </c>
      <c r="R8646">
        <v>0</v>
      </c>
      <c r="S8646">
        <v>573261</v>
      </c>
      <c r="T8646">
        <v>0</v>
      </c>
      <c r="U8646">
        <v>573261</v>
      </c>
      <c r="V8646">
        <v>12</v>
      </c>
    </row>
    <row r="8647" spans="1:22" x14ac:dyDescent="0.3">
      <c r="A8647">
        <v>202122</v>
      </c>
      <c r="B8647" t="s">
        <v>820</v>
      </c>
      <c r="C8647" t="s">
        <v>821</v>
      </c>
      <c r="D8647" t="s">
        <v>822</v>
      </c>
      <c r="E8647" t="s">
        <v>823</v>
      </c>
      <c r="F8647" t="s">
        <v>866</v>
      </c>
      <c r="G8647" t="s">
        <v>867</v>
      </c>
      <c r="H8647" t="s">
        <v>1050</v>
      </c>
      <c r="I8647">
        <v>353</v>
      </c>
      <c r="J8647" t="s">
        <v>1051</v>
      </c>
      <c r="K8647" t="s">
        <v>842</v>
      </c>
      <c r="L8647" t="s">
        <v>845</v>
      </c>
      <c r="M8647" t="s">
        <v>829</v>
      </c>
      <c r="N8647" t="s">
        <v>829</v>
      </c>
      <c r="O8647">
        <v>0</v>
      </c>
      <c r="P8647">
        <v>0</v>
      </c>
      <c r="Q8647">
        <v>0</v>
      </c>
      <c r="R8647">
        <v>0</v>
      </c>
      <c r="S8647">
        <v>0</v>
      </c>
      <c r="T8647">
        <v>0</v>
      </c>
      <c r="U8647">
        <v>0</v>
      </c>
      <c r="V8647">
        <v>0</v>
      </c>
    </row>
    <row r="8648" spans="1:22" x14ac:dyDescent="0.3">
      <c r="A8648">
        <v>202223</v>
      </c>
      <c r="B8648" t="s">
        <v>820</v>
      </c>
      <c r="C8648" t="s">
        <v>821</v>
      </c>
      <c r="D8648" t="s">
        <v>822</v>
      </c>
      <c r="E8648" t="s">
        <v>823</v>
      </c>
      <c r="F8648" t="s">
        <v>866</v>
      </c>
      <c r="G8648" t="s">
        <v>867</v>
      </c>
      <c r="H8648" t="s">
        <v>1050</v>
      </c>
      <c r="I8648">
        <v>353</v>
      </c>
      <c r="J8648" t="s">
        <v>1051</v>
      </c>
      <c r="K8648" t="s">
        <v>842</v>
      </c>
      <c r="L8648" t="s">
        <v>845</v>
      </c>
      <c r="M8648" t="s">
        <v>829</v>
      </c>
      <c r="N8648" t="s">
        <v>829</v>
      </c>
      <c r="O8648">
        <v>0</v>
      </c>
      <c r="P8648">
        <v>527040</v>
      </c>
      <c r="Q8648">
        <v>0</v>
      </c>
      <c r="R8648">
        <v>0</v>
      </c>
      <c r="S8648">
        <v>527040</v>
      </c>
      <c r="T8648">
        <v>0</v>
      </c>
      <c r="U8648">
        <v>527040</v>
      </c>
      <c r="V8648">
        <v>11</v>
      </c>
    </row>
    <row r="8649" spans="1:22" x14ac:dyDescent="0.3">
      <c r="A8649">
        <v>202324</v>
      </c>
      <c r="B8649" t="s">
        <v>820</v>
      </c>
      <c r="C8649" t="s">
        <v>821</v>
      </c>
      <c r="D8649" t="s">
        <v>822</v>
      </c>
      <c r="E8649" t="s">
        <v>823</v>
      </c>
      <c r="F8649" t="s">
        <v>866</v>
      </c>
      <c r="G8649" t="s">
        <v>867</v>
      </c>
      <c r="H8649" t="s">
        <v>1050</v>
      </c>
      <c r="I8649">
        <v>353</v>
      </c>
      <c r="J8649" t="s">
        <v>1051</v>
      </c>
      <c r="K8649" t="s">
        <v>842</v>
      </c>
      <c r="L8649" t="s">
        <v>845</v>
      </c>
      <c r="M8649" t="s">
        <v>829</v>
      </c>
      <c r="N8649" t="s">
        <v>829</v>
      </c>
      <c r="O8649">
        <v>0</v>
      </c>
      <c r="P8649">
        <v>625376</v>
      </c>
      <c r="Q8649">
        <v>0</v>
      </c>
      <c r="R8649">
        <v>0</v>
      </c>
      <c r="S8649">
        <v>625376</v>
      </c>
      <c r="T8649">
        <v>0</v>
      </c>
      <c r="U8649">
        <v>625376</v>
      </c>
      <c r="V8649">
        <v>13</v>
      </c>
    </row>
    <row r="8650" spans="1:22" x14ac:dyDescent="0.3">
      <c r="A8650">
        <v>202122</v>
      </c>
      <c r="B8650" t="s">
        <v>820</v>
      </c>
      <c r="C8650" t="s">
        <v>821</v>
      </c>
      <c r="D8650" t="s">
        <v>822</v>
      </c>
      <c r="E8650" t="s">
        <v>823</v>
      </c>
      <c r="F8650" t="s">
        <v>876</v>
      </c>
      <c r="G8650" t="s">
        <v>877</v>
      </c>
      <c r="H8650" t="s">
        <v>1052</v>
      </c>
      <c r="I8650">
        <v>931</v>
      </c>
      <c r="J8650" t="s">
        <v>1053</v>
      </c>
      <c r="K8650" t="s">
        <v>828</v>
      </c>
      <c r="L8650" t="s">
        <v>336</v>
      </c>
      <c r="M8650">
        <v>0</v>
      </c>
      <c r="N8650">
        <v>90000</v>
      </c>
      <c r="O8650">
        <v>0</v>
      </c>
      <c r="P8650">
        <v>6232455</v>
      </c>
      <c r="Q8650">
        <v>0</v>
      </c>
      <c r="R8650" t="s">
        <v>829</v>
      </c>
      <c r="S8650">
        <v>6322455</v>
      </c>
      <c r="T8650" t="s">
        <v>829</v>
      </c>
      <c r="U8650">
        <v>6322455</v>
      </c>
      <c r="V8650">
        <v>216</v>
      </c>
    </row>
    <row r="8651" spans="1:22" x14ac:dyDescent="0.3">
      <c r="A8651">
        <v>202223</v>
      </c>
      <c r="B8651" t="s">
        <v>820</v>
      </c>
      <c r="C8651" t="s">
        <v>821</v>
      </c>
      <c r="D8651" t="s">
        <v>822</v>
      </c>
      <c r="E8651" t="s">
        <v>823</v>
      </c>
      <c r="F8651" t="s">
        <v>876</v>
      </c>
      <c r="G8651" t="s">
        <v>877</v>
      </c>
      <c r="H8651" t="s">
        <v>1052</v>
      </c>
      <c r="I8651">
        <v>931</v>
      </c>
      <c r="J8651" t="s">
        <v>1053</v>
      </c>
      <c r="K8651" t="s">
        <v>828</v>
      </c>
      <c r="L8651" t="s">
        <v>336</v>
      </c>
      <c r="M8651">
        <v>0</v>
      </c>
      <c r="N8651">
        <v>144000</v>
      </c>
      <c r="O8651">
        <v>0</v>
      </c>
      <c r="P8651">
        <v>4740898</v>
      </c>
      <c r="Q8651">
        <v>0</v>
      </c>
      <c r="R8651" t="s">
        <v>829</v>
      </c>
      <c r="S8651">
        <v>4884898</v>
      </c>
      <c r="T8651" t="s">
        <v>829</v>
      </c>
      <c r="U8651">
        <v>4884898</v>
      </c>
      <c r="V8651">
        <v>166</v>
      </c>
    </row>
    <row r="8652" spans="1:22" x14ac:dyDescent="0.3">
      <c r="A8652">
        <v>202324</v>
      </c>
      <c r="B8652" t="s">
        <v>820</v>
      </c>
      <c r="C8652" t="s">
        <v>821</v>
      </c>
      <c r="D8652" t="s">
        <v>822</v>
      </c>
      <c r="E8652" t="s">
        <v>823</v>
      </c>
      <c r="F8652" t="s">
        <v>876</v>
      </c>
      <c r="G8652" t="s">
        <v>877</v>
      </c>
      <c r="H8652" t="s">
        <v>1052</v>
      </c>
      <c r="I8652">
        <v>931</v>
      </c>
      <c r="J8652" t="s">
        <v>1053</v>
      </c>
      <c r="K8652" t="s">
        <v>828</v>
      </c>
      <c r="L8652" t="s">
        <v>336</v>
      </c>
      <c r="M8652">
        <v>0</v>
      </c>
      <c r="N8652">
        <v>147500</v>
      </c>
      <c r="O8652">
        <v>0</v>
      </c>
      <c r="P8652">
        <v>4388906</v>
      </c>
      <c r="Q8652">
        <v>0</v>
      </c>
      <c r="R8652" t="s">
        <v>829</v>
      </c>
      <c r="S8652">
        <v>4536406</v>
      </c>
      <c r="T8652" t="s">
        <v>829</v>
      </c>
      <c r="U8652">
        <v>4536406</v>
      </c>
      <c r="V8652">
        <v>154</v>
      </c>
    </row>
    <row r="8653" spans="1:22" x14ac:dyDescent="0.3">
      <c r="A8653">
        <v>202122</v>
      </c>
      <c r="B8653" t="s">
        <v>820</v>
      </c>
      <c r="C8653" t="s">
        <v>821</v>
      </c>
      <c r="D8653" t="s">
        <v>822</v>
      </c>
      <c r="E8653" t="s">
        <v>823</v>
      </c>
      <c r="F8653" t="s">
        <v>876</v>
      </c>
      <c r="G8653" t="s">
        <v>877</v>
      </c>
      <c r="H8653" t="s">
        <v>1052</v>
      </c>
      <c r="I8653">
        <v>931</v>
      </c>
      <c r="J8653" t="s">
        <v>1053</v>
      </c>
      <c r="K8653" t="s">
        <v>828</v>
      </c>
      <c r="L8653" t="s">
        <v>235</v>
      </c>
      <c r="M8653" t="s">
        <v>829</v>
      </c>
      <c r="N8653">
        <v>0</v>
      </c>
      <c r="O8653">
        <v>0</v>
      </c>
      <c r="P8653" t="s">
        <v>829</v>
      </c>
      <c r="Q8653" t="s">
        <v>829</v>
      </c>
      <c r="R8653" t="s">
        <v>829</v>
      </c>
      <c r="S8653">
        <v>0</v>
      </c>
      <c r="T8653">
        <v>0</v>
      </c>
      <c r="U8653">
        <v>0</v>
      </c>
      <c r="V8653">
        <v>0</v>
      </c>
    </row>
    <row r="8654" spans="1:22" x14ac:dyDescent="0.3">
      <c r="A8654">
        <v>202223</v>
      </c>
      <c r="B8654" t="s">
        <v>820</v>
      </c>
      <c r="C8654" t="s">
        <v>821</v>
      </c>
      <c r="D8654" t="s">
        <v>822</v>
      </c>
      <c r="E8654" t="s">
        <v>823</v>
      </c>
      <c r="F8654" t="s">
        <v>876</v>
      </c>
      <c r="G8654" t="s">
        <v>877</v>
      </c>
      <c r="H8654" t="s">
        <v>1052</v>
      </c>
      <c r="I8654">
        <v>931</v>
      </c>
      <c r="J8654" t="s">
        <v>1053</v>
      </c>
      <c r="K8654" t="s">
        <v>828</v>
      </c>
      <c r="L8654" t="s">
        <v>235</v>
      </c>
      <c r="M8654" t="s">
        <v>829</v>
      </c>
      <c r="N8654">
        <v>0</v>
      </c>
      <c r="O8654">
        <v>0</v>
      </c>
      <c r="P8654" t="s">
        <v>829</v>
      </c>
      <c r="Q8654" t="s">
        <v>829</v>
      </c>
      <c r="R8654" t="s">
        <v>829</v>
      </c>
      <c r="S8654">
        <v>0</v>
      </c>
      <c r="T8654">
        <v>0</v>
      </c>
      <c r="U8654">
        <v>0</v>
      </c>
      <c r="V8654">
        <v>0</v>
      </c>
    </row>
    <row r="8655" spans="1:22" x14ac:dyDescent="0.3">
      <c r="A8655">
        <v>202324</v>
      </c>
      <c r="B8655" t="s">
        <v>820</v>
      </c>
      <c r="C8655" t="s">
        <v>821</v>
      </c>
      <c r="D8655" t="s">
        <v>822</v>
      </c>
      <c r="E8655" t="s">
        <v>823</v>
      </c>
      <c r="F8655" t="s">
        <v>876</v>
      </c>
      <c r="G8655" t="s">
        <v>877</v>
      </c>
      <c r="H8655" t="s">
        <v>1052</v>
      </c>
      <c r="I8655">
        <v>931</v>
      </c>
      <c r="J8655" t="s">
        <v>1053</v>
      </c>
      <c r="K8655" t="s">
        <v>828</v>
      </c>
      <c r="L8655" t="s">
        <v>235</v>
      </c>
      <c r="M8655" t="s">
        <v>829</v>
      </c>
      <c r="N8655">
        <v>0</v>
      </c>
      <c r="O8655">
        <v>0</v>
      </c>
      <c r="P8655" t="s">
        <v>829</v>
      </c>
      <c r="Q8655" t="s">
        <v>829</v>
      </c>
      <c r="R8655" t="s">
        <v>829</v>
      </c>
      <c r="S8655">
        <v>0</v>
      </c>
      <c r="T8655">
        <v>0</v>
      </c>
      <c r="U8655">
        <v>0</v>
      </c>
      <c r="V8655">
        <v>0</v>
      </c>
    </row>
    <row r="8656" spans="1:22" x14ac:dyDescent="0.3">
      <c r="A8656">
        <v>202122</v>
      </c>
      <c r="B8656" t="s">
        <v>820</v>
      </c>
      <c r="C8656" t="s">
        <v>821</v>
      </c>
      <c r="D8656" t="s">
        <v>822</v>
      </c>
      <c r="E8656" t="s">
        <v>823</v>
      </c>
      <c r="F8656" t="s">
        <v>876</v>
      </c>
      <c r="G8656" t="s">
        <v>877</v>
      </c>
      <c r="H8656" t="s">
        <v>1052</v>
      </c>
      <c r="I8656">
        <v>931</v>
      </c>
      <c r="J8656" t="s">
        <v>1053</v>
      </c>
      <c r="K8656" t="s">
        <v>828</v>
      </c>
      <c r="L8656" t="s">
        <v>534</v>
      </c>
      <c r="M8656">
        <v>0</v>
      </c>
      <c r="N8656">
        <v>4408673</v>
      </c>
      <c r="O8656">
        <v>183096</v>
      </c>
      <c r="P8656">
        <v>11127621</v>
      </c>
      <c r="Q8656">
        <v>0</v>
      </c>
      <c r="R8656" t="s">
        <v>829</v>
      </c>
      <c r="S8656">
        <v>15719390</v>
      </c>
      <c r="T8656">
        <v>73109</v>
      </c>
      <c r="U8656">
        <v>15646281</v>
      </c>
      <c r="V8656">
        <v>95</v>
      </c>
    </row>
    <row r="8657" spans="1:22" x14ac:dyDescent="0.3">
      <c r="A8657">
        <v>202223</v>
      </c>
      <c r="B8657" t="s">
        <v>820</v>
      </c>
      <c r="C8657" t="s">
        <v>821</v>
      </c>
      <c r="D8657" t="s">
        <v>822</v>
      </c>
      <c r="E8657" t="s">
        <v>823</v>
      </c>
      <c r="F8657" t="s">
        <v>876</v>
      </c>
      <c r="G8657" t="s">
        <v>877</v>
      </c>
      <c r="H8657" t="s">
        <v>1052</v>
      </c>
      <c r="I8657">
        <v>931</v>
      </c>
      <c r="J8657" t="s">
        <v>1053</v>
      </c>
      <c r="K8657" t="s">
        <v>828</v>
      </c>
      <c r="L8657" t="s">
        <v>534</v>
      </c>
      <c r="M8657">
        <v>0</v>
      </c>
      <c r="N8657">
        <v>4735207</v>
      </c>
      <c r="O8657">
        <v>169474</v>
      </c>
      <c r="P8657">
        <v>5984155</v>
      </c>
      <c r="Q8657">
        <v>0</v>
      </c>
      <c r="R8657" t="s">
        <v>829</v>
      </c>
      <c r="S8657">
        <v>10888836</v>
      </c>
      <c r="T8657">
        <v>0</v>
      </c>
      <c r="U8657">
        <v>10888836</v>
      </c>
      <c r="V8657">
        <v>66</v>
      </c>
    </row>
    <row r="8658" spans="1:22" x14ac:dyDescent="0.3">
      <c r="A8658">
        <v>202324</v>
      </c>
      <c r="B8658" t="s">
        <v>820</v>
      </c>
      <c r="C8658" t="s">
        <v>821</v>
      </c>
      <c r="D8658" t="s">
        <v>822</v>
      </c>
      <c r="E8658" t="s">
        <v>823</v>
      </c>
      <c r="F8658" t="s">
        <v>876</v>
      </c>
      <c r="G8658" t="s">
        <v>877</v>
      </c>
      <c r="H8658" t="s">
        <v>1052</v>
      </c>
      <c r="I8658">
        <v>931</v>
      </c>
      <c r="J8658" t="s">
        <v>1053</v>
      </c>
      <c r="K8658" t="s">
        <v>828</v>
      </c>
      <c r="L8658" t="s">
        <v>534</v>
      </c>
      <c r="M8658">
        <v>0</v>
      </c>
      <c r="N8658">
        <v>6362492</v>
      </c>
      <c r="O8658">
        <v>72411</v>
      </c>
      <c r="P8658">
        <v>5680807</v>
      </c>
      <c r="Q8658">
        <v>0</v>
      </c>
      <c r="R8658" t="s">
        <v>829</v>
      </c>
      <c r="S8658">
        <v>12115710</v>
      </c>
      <c r="T8658">
        <v>0</v>
      </c>
      <c r="U8658">
        <v>12115710</v>
      </c>
      <c r="V8658">
        <v>73</v>
      </c>
    </row>
    <row r="8659" spans="1:22" x14ac:dyDescent="0.3">
      <c r="A8659">
        <v>202122</v>
      </c>
      <c r="B8659" t="s">
        <v>820</v>
      </c>
      <c r="C8659" t="s">
        <v>821</v>
      </c>
      <c r="D8659" t="s">
        <v>822</v>
      </c>
      <c r="E8659" t="s">
        <v>823</v>
      </c>
      <c r="F8659" t="s">
        <v>876</v>
      </c>
      <c r="G8659" t="s">
        <v>877</v>
      </c>
      <c r="H8659" t="s">
        <v>1052</v>
      </c>
      <c r="I8659">
        <v>931</v>
      </c>
      <c r="J8659" t="s">
        <v>1053</v>
      </c>
      <c r="K8659" t="s">
        <v>828</v>
      </c>
      <c r="L8659" t="s">
        <v>603</v>
      </c>
      <c r="M8659" t="s">
        <v>829</v>
      </c>
      <c r="N8659" t="s">
        <v>829</v>
      </c>
      <c r="O8659" t="s">
        <v>829</v>
      </c>
      <c r="P8659">
        <v>0</v>
      </c>
      <c r="Q8659">
        <v>0</v>
      </c>
      <c r="R8659">
        <v>0</v>
      </c>
      <c r="S8659">
        <v>0</v>
      </c>
      <c r="T8659">
        <v>0</v>
      </c>
      <c r="U8659">
        <v>0</v>
      </c>
      <c r="V8659">
        <v>0</v>
      </c>
    </row>
    <row r="8660" spans="1:22" x14ac:dyDescent="0.3">
      <c r="A8660">
        <v>202223</v>
      </c>
      <c r="B8660" t="s">
        <v>820</v>
      </c>
      <c r="C8660" t="s">
        <v>821</v>
      </c>
      <c r="D8660" t="s">
        <v>822</v>
      </c>
      <c r="E8660" t="s">
        <v>823</v>
      </c>
      <c r="F8660" t="s">
        <v>876</v>
      </c>
      <c r="G8660" t="s">
        <v>877</v>
      </c>
      <c r="H8660" t="s">
        <v>1052</v>
      </c>
      <c r="I8660">
        <v>931</v>
      </c>
      <c r="J8660" t="s">
        <v>1053</v>
      </c>
      <c r="K8660" t="s">
        <v>828</v>
      </c>
      <c r="L8660" t="s">
        <v>603</v>
      </c>
      <c r="M8660" t="s">
        <v>829</v>
      </c>
      <c r="N8660" t="s">
        <v>829</v>
      </c>
      <c r="O8660" t="s">
        <v>829</v>
      </c>
      <c r="P8660">
        <v>0</v>
      </c>
      <c r="Q8660">
        <v>0</v>
      </c>
      <c r="R8660">
        <v>0</v>
      </c>
      <c r="S8660">
        <v>0</v>
      </c>
      <c r="T8660">
        <v>0</v>
      </c>
      <c r="U8660">
        <v>0</v>
      </c>
      <c r="V8660">
        <v>0</v>
      </c>
    </row>
    <row r="8661" spans="1:22" x14ac:dyDescent="0.3">
      <c r="A8661">
        <v>202324</v>
      </c>
      <c r="B8661" t="s">
        <v>820</v>
      </c>
      <c r="C8661" t="s">
        <v>821</v>
      </c>
      <c r="D8661" t="s">
        <v>822</v>
      </c>
      <c r="E8661" t="s">
        <v>823</v>
      </c>
      <c r="F8661" t="s">
        <v>876</v>
      </c>
      <c r="G8661" t="s">
        <v>877</v>
      </c>
      <c r="H8661" t="s">
        <v>1052</v>
      </c>
      <c r="I8661">
        <v>931</v>
      </c>
      <c r="J8661" t="s">
        <v>1053</v>
      </c>
      <c r="K8661" t="s">
        <v>828</v>
      </c>
      <c r="L8661" t="s">
        <v>603</v>
      </c>
      <c r="M8661" t="s">
        <v>829</v>
      </c>
      <c r="N8661" t="s">
        <v>829</v>
      </c>
      <c r="O8661" t="s">
        <v>829</v>
      </c>
      <c r="P8661">
        <v>0</v>
      </c>
      <c r="Q8661">
        <v>0</v>
      </c>
      <c r="R8661">
        <v>0</v>
      </c>
      <c r="S8661">
        <v>0</v>
      </c>
      <c r="T8661">
        <v>0</v>
      </c>
      <c r="U8661">
        <v>0</v>
      </c>
      <c r="V8661">
        <v>0</v>
      </c>
    </row>
    <row r="8662" spans="1:22" x14ac:dyDescent="0.3">
      <c r="A8662">
        <v>202122</v>
      </c>
      <c r="B8662" t="s">
        <v>820</v>
      </c>
      <c r="C8662" t="s">
        <v>821</v>
      </c>
      <c r="D8662" t="s">
        <v>822</v>
      </c>
      <c r="E8662" t="s">
        <v>823</v>
      </c>
      <c r="F8662" t="s">
        <v>876</v>
      </c>
      <c r="G8662" t="s">
        <v>877</v>
      </c>
      <c r="H8662" t="s">
        <v>1052</v>
      </c>
      <c r="I8662">
        <v>931</v>
      </c>
      <c r="J8662" t="s">
        <v>1053</v>
      </c>
      <c r="K8662" t="s">
        <v>828</v>
      </c>
      <c r="L8662" t="s">
        <v>606</v>
      </c>
      <c r="M8662">
        <v>0</v>
      </c>
      <c r="N8662">
        <v>0</v>
      </c>
      <c r="O8662">
        <v>0</v>
      </c>
      <c r="P8662">
        <v>0</v>
      </c>
      <c r="Q8662">
        <v>0</v>
      </c>
      <c r="R8662">
        <v>0</v>
      </c>
      <c r="S8662">
        <v>0</v>
      </c>
      <c r="T8662">
        <v>0</v>
      </c>
      <c r="U8662">
        <v>0</v>
      </c>
      <c r="V8662">
        <v>0</v>
      </c>
    </row>
    <row r="8663" spans="1:22" x14ac:dyDescent="0.3">
      <c r="A8663">
        <v>202223</v>
      </c>
      <c r="B8663" t="s">
        <v>820</v>
      </c>
      <c r="C8663" t="s">
        <v>821</v>
      </c>
      <c r="D8663" t="s">
        <v>822</v>
      </c>
      <c r="E8663" t="s">
        <v>823</v>
      </c>
      <c r="F8663" t="s">
        <v>876</v>
      </c>
      <c r="G8663" t="s">
        <v>877</v>
      </c>
      <c r="H8663" t="s">
        <v>1052</v>
      </c>
      <c r="I8663">
        <v>931</v>
      </c>
      <c r="J8663" t="s">
        <v>1053</v>
      </c>
      <c r="K8663" t="s">
        <v>828</v>
      </c>
      <c r="L8663" t="s">
        <v>606</v>
      </c>
      <c r="M8663">
        <v>0</v>
      </c>
      <c r="N8663">
        <v>0</v>
      </c>
      <c r="O8663">
        <v>0</v>
      </c>
      <c r="P8663">
        <v>0</v>
      </c>
      <c r="Q8663">
        <v>0</v>
      </c>
      <c r="R8663">
        <v>0</v>
      </c>
      <c r="S8663">
        <v>0</v>
      </c>
      <c r="T8663">
        <v>0</v>
      </c>
      <c r="U8663">
        <v>0</v>
      </c>
      <c r="V8663">
        <v>0</v>
      </c>
    </row>
    <row r="8664" spans="1:22" x14ac:dyDescent="0.3">
      <c r="A8664">
        <v>202324</v>
      </c>
      <c r="B8664" t="s">
        <v>820</v>
      </c>
      <c r="C8664" t="s">
        <v>821</v>
      </c>
      <c r="D8664" t="s">
        <v>822</v>
      </c>
      <c r="E8664" t="s">
        <v>823</v>
      </c>
      <c r="F8664" t="s">
        <v>876</v>
      </c>
      <c r="G8664" t="s">
        <v>877</v>
      </c>
      <c r="H8664" t="s">
        <v>1052</v>
      </c>
      <c r="I8664">
        <v>931</v>
      </c>
      <c r="J8664" t="s">
        <v>1053</v>
      </c>
      <c r="K8664" t="s">
        <v>828</v>
      </c>
      <c r="L8664" t="s">
        <v>606</v>
      </c>
      <c r="M8664">
        <v>0</v>
      </c>
      <c r="N8664">
        <v>0</v>
      </c>
      <c r="O8664">
        <v>0</v>
      </c>
      <c r="P8664">
        <v>0</v>
      </c>
      <c r="Q8664">
        <v>0</v>
      </c>
      <c r="R8664">
        <v>0</v>
      </c>
      <c r="S8664">
        <v>0</v>
      </c>
      <c r="T8664">
        <v>0</v>
      </c>
      <c r="U8664">
        <v>0</v>
      </c>
      <c r="V8664">
        <v>0</v>
      </c>
    </row>
    <row r="8665" spans="1:22" x14ac:dyDescent="0.3">
      <c r="A8665">
        <v>202122</v>
      </c>
      <c r="B8665" t="s">
        <v>820</v>
      </c>
      <c r="C8665" t="s">
        <v>821</v>
      </c>
      <c r="D8665" t="s">
        <v>822</v>
      </c>
      <c r="E8665" t="s">
        <v>823</v>
      </c>
      <c r="F8665" t="s">
        <v>876</v>
      </c>
      <c r="G8665" t="s">
        <v>877</v>
      </c>
      <c r="H8665" t="s">
        <v>1052</v>
      </c>
      <c r="I8665">
        <v>931</v>
      </c>
      <c r="J8665" t="s">
        <v>1053</v>
      </c>
      <c r="K8665" t="s">
        <v>828</v>
      </c>
      <c r="L8665" t="s">
        <v>609</v>
      </c>
      <c r="M8665" t="s">
        <v>829</v>
      </c>
      <c r="N8665" t="s">
        <v>829</v>
      </c>
      <c r="O8665" t="s">
        <v>829</v>
      </c>
      <c r="P8665" t="s">
        <v>829</v>
      </c>
      <c r="Q8665">
        <v>0</v>
      </c>
      <c r="R8665" t="s">
        <v>829</v>
      </c>
      <c r="S8665">
        <v>0</v>
      </c>
      <c r="T8665">
        <v>0</v>
      </c>
      <c r="U8665">
        <v>0</v>
      </c>
      <c r="V8665">
        <v>0</v>
      </c>
    </row>
    <row r="8666" spans="1:22" x14ac:dyDescent="0.3">
      <c r="A8666">
        <v>202223</v>
      </c>
      <c r="B8666" t="s">
        <v>820</v>
      </c>
      <c r="C8666" t="s">
        <v>821</v>
      </c>
      <c r="D8666" t="s">
        <v>822</v>
      </c>
      <c r="E8666" t="s">
        <v>823</v>
      </c>
      <c r="F8666" t="s">
        <v>876</v>
      </c>
      <c r="G8666" t="s">
        <v>877</v>
      </c>
      <c r="H8666" t="s">
        <v>1052</v>
      </c>
      <c r="I8666">
        <v>931</v>
      </c>
      <c r="J8666" t="s">
        <v>1053</v>
      </c>
      <c r="K8666" t="s">
        <v>828</v>
      </c>
      <c r="L8666" t="s">
        <v>609</v>
      </c>
      <c r="M8666" t="s">
        <v>829</v>
      </c>
      <c r="N8666" t="s">
        <v>829</v>
      </c>
      <c r="O8666" t="s">
        <v>829</v>
      </c>
      <c r="P8666" t="s">
        <v>829</v>
      </c>
      <c r="Q8666">
        <v>0</v>
      </c>
      <c r="R8666" t="s">
        <v>829</v>
      </c>
      <c r="S8666">
        <v>0</v>
      </c>
      <c r="T8666">
        <v>0</v>
      </c>
      <c r="U8666">
        <v>0</v>
      </c>
      <c r="V8666">
        <v>0</v>
      </c>
    </row>
    <row r="8667" spans="1:22" x14ac:dyDescent="0.3">
      <c r="A8667">
        <v>202122</v>
      </c>
      <c r="B8667" t="s">
        <v>820</v>
      </c>
      <c r="C8667" t="s">
        <v>821</v>
      </c>
      <c r="D8667" t="s">
        <v>822</v>
      </c>
      <c r="E8667" t="s">
        <v>823</v>
      </c>
      <c r="F8667" t="s">
        <v>876</v>
      </c>
      <c r="G8667" t="s">
        <v>877</v>
      </c>
      <c r="H8667" t="s">
        <v>1052</v>
      </c>
      <c r="I8667">
        <v>931</v>
      </c>
      <c r="J8667" t="s">
        <v>1053</v>
      </c>
      <c r="K8667" t="s">
        <v>828</v>
      </c>
      <c r="L8667" t="s">
        <v>830</v>
      </c>
      <c r="M8667">
        <v>0</v>
      </c>
      <c r="N8667">
        <v>0</v>
      </c>
      <c r="O8667">
        <v>0</v>
      </c>
      <c r="P8667">
        <v>0</v>
      </c>
      <c r="Q8667">
        <v>0</v>
      </c>
      <c r="R8667">
        <v>0</v>
      </c>
      <c r="S8667">
        <v>0</v>
      </c>
      <c r="T8667">
        <v>0</v>
      </c>
      <c r="U8667">
        <v>0</v>
      </c>
      <c r="V8667">
        <v>0</v>
      </c>
    </row>
    <row r="8668" spans="1:22" x14ac:dyDescent="0.3">
      <c r="A8668">
        <v>202223</v>
      </c>
      <c r="B8668" t="s">
        <v>820</v>
      </c>
      <c r="C8668" t="s">
        <v>821</v>
      </c>
      <c r="D8668" t="s">
        <v>822</v>
      </c>
      <c r="E8668" t="s">
        <v>823</v>
      </c>
      <c r="F8668" t="s">
        <v>876</v>
      </c>
      <c r="G8668" t="s">
        <v>877</v>
      </c>
      <c r="H8668" t="s">
        <v>1052</v>
      </c>
      <c r="I8668">
        <v>931</v>
      </c>
      <c r="J8668" t="s">
        <v>1053</v>
      </c>
      <c r="K8668" t="s">
        <v>828</v>
      </c>
      <c r="L8668" t="s">
        <v>830</v>
      </c>
      <c r="M8668">
        <v>348097</v>
      </c>
      <c r="N8668">
        <v>232064</v>
      </c>
      <c r="O8668">
        <v>580161</v>
      </c>
      <c r="P8668">
        <v>227417</v>
      </c>
      <c r="Q8668">
        <v>0</v>
      </c>
      <c r="R8668">
        <v>85678</v>
      </c>
      <c r="S8668">
        <v>1473417</v>
      </c>
      <c r="T8668">
        <v>0</v>
      </c>
      <c r="U8668">
        <v>1473417</v>
      </c>
      <c r="V8668">
        <v>9</v>
      </c>
    </row>
    <row r="8669" spans="1:22" x14ac:dyDescent="0.3">
      <c r="A8669">
        <v>202324</v>
      </c>
      <c r="B8669" t="s">
        <v>820</v>
      </c>
      <c r="C8669" t="s">
        <v>821</v>
      </c>
      <c r="D8669" t="s">
        <v>822</v>
      </c>
      <c r="E8669" t="s">
        <v>823</v>
      </c>
      <c r="F8669" t="s">
        <v>876</v>
      </c>
      <c r="G8669" t="s">
        <v>877</v>
      </c>
      <c r="H8669" t="s">
        <v>1052</v>
      </c>
      <c r="I8669">
        <v>931</v>
      </c>
      <c r="J8669" t="s">
        <v>1053</v>
      </c>
      <c r="K8669" t="s">
        <v>828</v>
      </c>
      <c r="L8669" t="s">
        <v>830</v>
      </c>
      <c r="M8669">
        <v>278402</v>
      </c>
      <c r="N8669">
        <v>185602</v>
      </c>
      <c r="O8669">
        <v>464004</v>
      </c>
      <c r="P8669">
        <v>0</v>
      </c>
      <c r="Q8669">
        <v>0</v>
      </c>
      <c r="R8669">
        <v>250409</v>
      </c>
      <c r="S8669">
        <v>1178417</v>
      </c>
      <c r="T8669">
        <v>0</v>
      </c>
      <c r="U8669">
        <v>1178417</v>
      </c>
      <c r="V8669">
        <v>7</v>
      </c>
    </row>
    <row r="8670" spans="1:22" x14ac:dyDescent="0.3">
      <c r="A8670">
        <v>202122</v>
      </c>
      <c r="B8670" t="s">
        <v>820</v>
      </c>
      <c r="C8670" t="s">
        <v>821</v>
      </c>
      <c r="D8670" t="s">
        <v>822</v>
      </c>
      <c r="E8670" t="s">
        <v>823</v>
      </c>
      <c r="F8670" t="s">
        <v>876</v>
      </c>
      <c r="G8670" t="s">
        <v>877</v>
      </c>
      <c r="H8670" t="s">
        <v>1052</v>
      </c>
      <c r="I8670">
        <v>931</v>
      </c>
      <c r="J8670" t="s">
        <v>1053</v>
      </c>
      <c r="K8670" t="s">
        <v>828</v>
      </c>
      <c r="L8670" t="s">
        <v>537</v>
      </c>
      <c r="M8670">
        <v>0</v>
      </c>
      <c r="N8670">
        <v>4822480</v>
      </c>
      <c r="O8670">
        <v>4831490</v>
      </c>
      <c r="P8670">
        <v>1138353</v>
      </c>
      <c r="Q8670">
        <v>1452095</v>
      </c>
      <c r="R8670">
        <v>1117583</v>
      </c>
      <c r="S8670">
        <v>13362000</v>
      </c>
      <c r="T8670">
        <v>719493</v>
      </c>
      <c r="U8670">
        <v>12642507</v>
      </c>
      <c r="V8670">
        <v>77</v>
      </c>
    </row>
    <row r="8671" spans="1:22" x14ac:dyDescent="0.3">
      <c r="A8671">
        <v>202223</v>
      </c>
      <c r="B8671" t="s">
        <v>820</v>
      </c>
      <c r="C8671" t="s">
        <v>821</v>
      </c>
      <c r="D8671" t="s">
        <v>822</v>
      </c>
      <c r="E8671" t="s">
        <v>823</v>
      </c>
      <c r="F8671" t="s">
        <v>876</v>
      </c>
      <c r="G8671" t="s">
        <v>877</v>
      </c>
      <c r="H8671" t="s">
        <v>1052</v>
      </c>
      <c r="I8671">
        <v>931</v>
      </c>
      <c r="J8671" t="s">
        <v>1053</v>
      </c>
      <c r="K8671" t="s">
        <v>828</v>
      </c>
      <c r="L8671" t="s">
        <v>537</v>
      </c>
      <c r="M8671">
        <v>0</v>
      </c>
      <c r="N8671">
        <v>5927195</v>
      </c>
      <c r="O8671">
        <v>4473954</v>
      </c>
      <c r="P8671">
        <v>10293667</v>
      </c>
      <c r="Q8671">
        <v>1043244</v>
      </c>
      <c r="R8671">
        <v>95544</v>
      </c>
      <c r="S8671">
        <v>21833603</v>
      </c>
      <c r="T8671">
        <v>0</v>
      </c>
      <c r="U8671">
        <v>21833603</v>
      </c>
      <c r="V8671">
        <v>132</v>
      </c>
    </row>
    <row r="8672" spans="1:22" x14ac:dyDescent="0.3">
      <c r="A8672">
        <v>202324</v>
      </c>
      <c r="B8672" t="s">
        <v>820</v>
      </c>
      <c r="C8672" t="s">
        <v>821</v>
      </c>
      <c r="D8672" t="s">
        <v>822</v>
      </c>
      <c r="E8672" t="s">
        <v>823</v>
      </c>
      <c r="F8672" t="s">
        <v>876</v>
      </c>
      <c r="G8672" t="s">
        <v>877</v>
      </c>
      <c r="H8672" t="s">
        <v>1052</v>
      </c>
      <c r="I8672">
        <v>931</v>
      </c>
      <c r="J8672" t="s">
        <v>1053</v>
      </c>
      <c r="K8672" t="s">
        <v>828</v>
      </c>
      <c r="L8672" t="s">
        <v>537</v>
      </c>
      <c r="M8672">
        <v>0</v>
      </c>
      <c r="N8672">
        <v>8063382</v>
      </c>
      <c r="O8672">
        <v>5592898</v>
      </c>
      <c r="P8672">
        <v>14790201</v>
      </c>
      <c r="Q8672">
        <v>1230552</v>
      </c>
      <c r="R8672">
        <v>95529</v>
      </c>
      <c r="S8672">
        <v>29772561</v>
      </c>
      <c r="T8672">
        <v>0</v>
      </c>
      <c r="U8672">
        <v>29772561</v>
      </c>
      <c r="V8672">
        <v>179</v>
      </c>
    </row>
    <row r="8673" spans="1:22" x14ac:dyDescent="0.3">
      <c r="A8673">
        <v>202122</v>
      </c>
      <c r="B8673" t="s">
        <v>820</v>
      </c>
      <c r="C8673" t="s">
        <v>821</v>
      </c>
      <c r="D8673" t="s">
        <v>822</v>
      </c>
      <c r="E8673" t="s">
        <v>823</v>
      </c>
      <c r="F8673" t="s">
        <v>876</v>
      </c>
      <c r="G8673" t="s">
        <v>877</v>
      </c>
      <c r="H8673" t="s">
        <v>1052</v>
      </c>
      <c r="I8673">
        <v>931</v>
      </c>
      <c r="J8673" t="s">
        <v>1053</v>
      </c>
      <c r="K8673" t="s">
        <v>828</v>
      </c>
      <c r="L8673" t="s">
        <v>572</v>
      </c>
      <c r="M8673">
        <v>801142</v>
      </c>
      <c r="N8673">
        <v>0</v>
      </c>
      <c r="O8673">
        <v>0</v>
      </c>
      <c r="P8673">
        <v>25416223</v>
      </c>
      <c r="Q8673">
        <v>0</v>
      </c>
      <c r="R8673">
        <v>6587119</v>
      </c>
      <c r="S8673">
        <v>32804483</v>
      </c>
      <c r="T8673">
        <v>166581</v>
      </c>
      <c r="U8673">
        <v>32637903</v>
      </c>
      <c r="V8673">
        <v>198</v>
      </c>
    </row>
    <row r="8674" spans="1:22" x14ac:dyDescent="0.3">
      <c r="A8674">
        <v>202223</v>
      </c>
      <c r="B8674" t="s">
        <v>820</v>
      </c>
      <c r="C8674" t="s">
        <v>821</v>
      </c>
      <c r="D8674" t="s">
        <v>822</v>
      </c>
      <c r="E8674" t="s">
        <v>823</v>
      </c>
      <c r="F8674" t="s">
        <v>876</v>
      </c>
      <c r="G8674" t="s">
        <v>877</v>
      </c>
      <c r="H8674" t="s">
        <v>1052</v>
      </c>
      <c r="I8674">
        <v>931</v>
      </c>
      <c r="J8674" t="s">
        <v>1053</v>
      </c>
      <c r="K8674" t="s">
        <v>828</v>
      </c>
      <c r="L8674" t="s">
        <v>572</v>
      </c>
      <c r="M8674">
        <v>1567448</v>
      </c>
      <c r="N8674">
        <v>0</v>
      </c>
      <c r="O8674">
        <v>0</v>
      </c>
      <c r="P8674">
        <v>26139056</v>
      </c>
      <c r="Q8674">
        <v>0</v>
      </c>
      <c r="R8674">
        <v>9100795</v>
      </c>
      <c r="S8674">
        <v>36807300</v>
      </c>
      <c r="T8674">
        <v>0</v>
      </c>
      <c r="U8674">
        <v>36807300</v>
      </c>
      <c r="V8674">
        <v>223</v>
      </c>
    </row>
    <row r="8675" spans="1:22" x14ac:dyDescent="0.3">
      <c r="A8675">
        <v>202324</v>
      </c>
      <c r="B8675" t="s">
        <v>820</v>
      </c>
      <c r="C8675" t="s">
        <v>821</v>
      </c>
      <c r="D8675" t="s">
        <v>822</v>
      </c>
      <c r="E8675" t="s">
        <v>823</v>
      </c>
      <c r="F8675" t="s">
        <v>876</v>
      </c>
      <c r="G8675" t="s">
        <v>877</v>
      </c>
      <c r="H8675" t="s">
        <v>1052</v>
      </c>
      <c r="I8675">
        <v>931</v>
      </c>
      <c r="J8675" t="s">
        <v>1053</v>
      </c>
      <c r="K8675" t="s">
        <v>828</v>
      </c>
      <c r="L8675" t="s">
        <v>572</v>
      </c>
      <c r="M8675">
        <v>1574097</v>
      </c>
      <c r="N8675">
        <v>0</v>
      </c>
      <c r="O8675">
        <v>0</v>
      </c>
      <c r="P8675">
        <v>27994218</v>
      </c>
      <c r="Q8675">
        <v>0</v>
      </c>
      <c r="R8675">
        <v>10937171</v>
      </c>
      <c r="S8675">
        <v>40505486</v>
      </c>
      <c r="T8675">
        <v>0</v>
      </c>
      <c r="U8675">
        <v>40505486</v>
      </c>
      <c r="V8675">
        <v>244</v>
      </c>
    </row>
    <row r="8676" spans="1:22" x14ac:dyDescent="0.3">
      <c r="A8676">
        <v>202122</v>
      </c>
      <c r="B8676" t="s">
        <v>820</v>
      </c>
      <c r="C8676" t="s">
        <v>821</v>
      </c>
      <c r="D8676" t="s">
        <v>822</v>
      </c>
      <c r="E8676" t="s">
        <v>823</v>
      </c>
      <c r="F8676" t="s">
        <v>876</v>
      </c>
      <c r="G8676" t="s">
        <v>877</v>
      </c>
      <c r="H8676" t="s">
        <v>1052</v>
      </c>
      <c r="I8676">
        <v>931</v>
      </c>
      <c r="J8676" t="s">
        <v>1053</v>
      </c>
      <c r="K8676" t="s">
        <v>828</v>
      </c>
      <c r="L8676" t="s">
        <v>539</v>
      </c>
      <c r="M8676">
        <v>0</v>
      </c>
      <c r="N8676">
        <v>0</v>
      </c>
      <c r="O8676">
        <v>0</v>
      </c>
      <c r="P8676" t="s">
        <v>829</v>
      </c>
      <c r="Q8676" t="s">
        <v>829</v>
      </c>
      <c r="R8676" t="s">
        <v>829</v>
      </c>
      <c r="S8676">
        <v>0</v>
      </c>
      <c r="T8676">
        <v>0</v>
      </c>
      <c r="U8676">
        <v>0</v>
      </c>
      <c r="V8676">
        <v>0</v>
      </c>
    </row>
    <row r="8677" spans="1:22" x14ac:dyDescent="0.3">
      <c r="A8677">
        <v>202223</v>
      </c>
      <c r="B8677" t="s">
        <v>820</v>
      </c>
      <c r="C8677" t="s">
        <v>821</v>
      </c>
      <c r="D8677" t="s">
        <v>822</v>
      </c>
      <c r="E8677" t="s">
        <v>823</v>
      </c>
      <c r="F8677" t="s">
        <v>876</v>
      </c>
      <c r="G8677" t="s">
        <v>877</v>
      </c>
      <c r="H8677" t="s">
        <v>1052</v>
      </c>
      <c r="I8677">
        <v>931</v>
      </c>
      <c r="J8677" t="s">
        <v>1053</v>
      </c>
      <c r="K8677" t="s">
        <v>828</v>
      </c>
      <c r="L8677" t="s">
        <v>539</v>
      </c>
      <c r="M8677">
        <v>0</v>
      </c>
      <c r="N8677">
        <v>0</v>
      </c>
      <c r="O8677">
        <v>0</v>
      </c>
      <c r="P8677" t="s">
        <v>829</v>
      </c>
      <c r="Q8677" t="s">
        <v>829</v>
      </c>
      <c r="R8677" t="s">
        <v>829</v>
      </c>
      <c r="S8677">
        <v>0</v>
      </c>
      <c r="T8677">
        <v>0</v>
      </c>
      <c r="U8677">
        <v>0</v>
      </c>
      <c r="V8677">
        <v>0</v>
      </c>
    </row>
    <row r="8678" spans="1:22" x14ac:dyDescent="0.3">
      <c r="A8678">
        <v>202324</v>
      </c>
      <c r="B8678" t="s">
        <v>820</v>
      </c>
      <c r="C8678" t="s">
        <v>821</v>
      </c>
      <c r="D8678" t="s">
        <v>822</v>
      </c>
      <c r="E8678" t="s">
        <v>823</v>
      </c>
      <c r="F8678" t="s">
        <v>876</v>
      </c>
      <c r="G8678" t="s">
        <v>877</v>
      </c>
      <c r="H8678" t="s">
        <v>1052</v>
      </c>
      <c r="I8678">
        <v>931</v>
      </c>
      <c r="J8678" t="s">
        <v>1053</v>
      </c>
      <c r="K8678" t="s">
        <v>828</v>
      </c>
      <c r="L8678" t="s">
        <v>539</v>
      </c>
      <c r="M8678">
        <v>0</v>
      </c>
      <c r="N8678">
        <v>0</v>
      </c>
      <c r="O8678">
        <v>0</v>
      </c>
      <c r="P8678" t="s">
        <v>829</v>
      </c>
      <c r="Q8678" t="s">
        <v>829</v>
      </c>
      <c r="R8678" t="s">
        <v>829</v>
      </c>
      <c r="S8678">
        <v>0</v>
      </c>
      <c r="T8678">
        <v>0</v>
      </c>
      <c r="U8678">
        <v>0</v>
      </c>
      <c r="V8678">
        <v>0</v>
      </c>
    </row>
    <row r="8679" spans="1:22" x14ac:dyDescent="0.3">
      <c r="A8679">
        <v>202122</v>
      </c>
      <c r="B8679" t="s">
        <v>820</v>
      </c>
      <c r="C8679" t="s">
        <v>821</v>
      </c>
      <c r="D8679" t="s">
        <v>822</v>
      </c>
      <c r="E8679" t="s">
        <v>823</v>
      </c>
      <c r="F8679" t="s">
        <v>876</v>
      </c>
      <c r="G8679" t="s">
        <v>877</v>
      </c>
      <c r="H8679" t="s">
        <v>1052</v>
      </c>
      <c r="I8679">
        <v>931</v>
      </c>
      <c r="J8679" t="s">
        <v>1053</v>
      </c>
      <c r="K8679" t="s">
        <v>828</v>
      </c>
      <c r="L8679" t="s">
        <v>541</v>
      </c>
      <c r="M8679">
        <v>1372718</v>
      </c>
      <c r="N8679">
        <v>2437581</v>
      </c>
      <c r="O8679">
        <v>1555780</v>
      </c>
      <c r="P8679">
        <v>517855</v>
      </c>
      <c r="Q8679">
        <v>0</v>
      </c>
      <c r="R8679">
        <v>311464</v>
      </c>
      <c r="S8679">
        <v>6195398</v>
      </c>
      <c r="T8679">
        <v>636548</v>
      </c>
      <c r="U8679">
        <v>5558850</v>
      </c>
      <c r="V8679">
        <v>34</v>
      </c>
    </row>
    <row r="8680" spans="1:22" x14ac:dyDescent="0.3">
      <c r="A8680">
        <v>202223</v>
      </c>
      <c r="B8680" t="s">
        <v>820</v>
      </c>
      <c r="C8680" t="s">
        <v>821</v>
      </c>
      <c r="D8680" t="s">
        <v>822</v>
      </c>
      <c r="E8680" t="s">
        <v>823</v>
      </c>
      <c r="F8680" t="s">
        <v>876</v>
      </c>
      <c r="G8680" t="s">
        <v>877</v>
      </c>
      <c r="H8680" t="s">
        <v>1052</v>
      </c>
      <c r="I8680">
        <v>931</v>
      </c>
      <c r="J8680" t="s">
        <v>1053</v>
      </c>
      <c r="K8680" t="s">
        <v>828</v>
      </c>
      <c r="L8680" t="s">
        <v>541</v>
      </c>
      <c r="M8680">
        <v>1378020</v>
      </c>
      <c r="N8680">
        <v>2000842</v>
      </c>
      <c r="O8680">
        <v>1263816</v>
      </c>
      <c r="P8680">
        <v>30180</v>
      </c>
      <c r="Q8680">
        <v>0</v>
      </c>
      <c r="R8680">
        <v>288286</v>
      </c>
      <c r="S8680">
        <v>4961143</v>
      </c>
      <c r="T8680">
        <v>0</v>
      </c>
      <c r="U8680">
        <v>4961143</v>
      </c>
      <c r="V8680">
        <v>30</v>
      </c>
    </row>
    <row r="8681" spans="1:22" x14ac:dyDescent="0.3">
      <c r="A8681">
        <v>202324</v>
      </c>
      <c r="B8681" t="s">
        <v>820</v>
      </c>
      <c r="C8681" t="s">
        <v>821</v>
      </c>
      <c r="D8681" t="s">
        <v>822</v>
      </c>
      <c r="E8681" t="s">
        <v>823</v>
      </c>
      <c r="F8681" t="s">
        <v>876</v>
      </c>
      <c r="G8681" t="s">
        <v>877</v>
      </c>
      <c r="H8681" t="s">
        <v>1052</v>
      </c>
      <c r="I8681">
        <v>931</v>
      </c>
      <c r="J8681" t="s">
        <v>1053</v>
      </c>
      <c r="K8681" t="s">
        <v>828</v>
      </c>
      <c r="L8681" t="s">
        <v>541</v>
      </c>
      <c r="M8681">
        <v>1423271</v>
      </c>
      <c r="N8681">
        <v>2077823</v>
      </c>
      <c r="O8681">
        <v>1318369</v>
      </c>
      <c r="P8681">
        <v>30381</v>
      </c>
      <c r="Q8681">
        <v>0</v>
      </c>
      <c r="R8681">
        <v>301741</v>
      </c>
      <c r="S8681">
        <v>5151586</v>
      </c>
      <c r="T8681">
        <v>0</v>
      </c>
      <c r="U8681">
        <v>5151586</v>
      </c>
      <c r="V8681">
        <v>31</v>
      </c>
    </row>
    <row r="8682" spans="1:22" x14ac:dyDescent="0.3">
      <c r="A8682">
        <v>202122</v>
      </c>
      <c r="B8682" t="s">
        <v>820</v>
      </c>
      <c r="C8682" t="s">
        <v>821</v>
      </c>
      <c r="D8682" t="s">
        <v>822</v>
      </c>
      <c r="E8682" t="s">
        <v>823</v>
      </c>
      <c r="F8682" t="s">
        <v>876</v>
      </c>
      <c r="G8682" t="s">
        <v>877</v>
      </c>
      <c r="H8682" t="s">
        <v>1052</v>
      </c>
      <c r="I8682">
        <v>931</v>
      </c>
      <c r="J8682" t="s">
        <v>1053</v>
      </c>
      <c r="K8682" t="s">
        <v>828</v>
      </c>
      <c r="L8682" t="s">
        <v>831</v>
      </c>
      <c r="M8682" t="s">
        <v>829</v>
      </c>
      <c r="N8682" t="s">
        <v>829</v>
      </c>
      <c r="O8682" t="s">
        <v>829</v>
      </c>
      <c r="P8682">
        <v>42866</v>
      </c>
      <c r="Q8682">
        <v>0</v>
      </c>
      <c r="R8682" t="s">
        <v>829</v>
      </c>
      <c r="S8682">
        <v>42866</v>
      </c>
      <c r="T8682">
        <v>0</v>
      </c>
      <c r="U8682">
        <v>42866</v>
      </c>
      <c r="V8682">
        <v>0</v>
      </c>
    </row>
    <row r="8683" spans="1:22" x14ac:dyDescent="0.3">
      <c r="A8683">
        <v>202223</v>
      </c>
      <c r="B8683" t="s">
        <v>820</v>
      </c>
      <c r="C8683" t="s">
        <v>821</v>
      </c>
      <c r="D8683" t="s">
        <v>822</v>
      </c>
      <c r="E8683" t="s">
        <v>823</v>
      </c>
      <c r="F8683" t="s">
        <v>876</v>
      </c>
      <c r="G8683" t="s">
        <v>877</v>
      </c>
      <c r="H8683" t="s">
        <v>1052</v>
      </c>
      <c r="I8683">
        <v>931</v>
      </c>
      <c r="J8683" t="s">
        <v>1053</v>
      </c>
      <c r="K8683" t="s">
        <v>828</v>
      </c>
      <c r="L8683" t="s">
        <v>831</v>
      </c>
      <c r="M8683" t="s">
        <v>829</v>
      </c>
      <c r="N8683" t="s">
        <v>829</v>
      </c>
      <c r="O8683" t="s">
        <v>829</v>
      </c>
      <c r="P8683">
        <v>47230</v>
      </c>
      <c r="Q8683">
        <v>0</v>
      </c>
      <c r="R8683" t="s">
        <v>829</v>
      </c>
      <c r="S8683">
        <v>47230</v>
      </c>
      <c r="T8683">
        <v>0</v>
      </c>
      <c r="U8683">
        <v>47230</v>
      </c>
      <c r="V8683">
        <v>0</v>
      </c>
    </row>
    <row r="8684" spans="1:22" x14ac:dyDescent="0.3">
      <c r="A8684">
        <v>202324</v>
      </c>
      <c r="B8684" t="s">
        <v>820</v>
      </c>
      <c r="C8684" t="s">
        <v>821</v>
      </c>
      <c r="D8684" t="s">
        <v>822</v>
      </c>
      <c r="E8684" t="s">
        <v>823</v>
      </c>
      <c r="F8684" t="s">
        <v>876</v>
      </c>
      <c r="G8684" t="s">
        <v>877</v>
      </c>
      <c r="H8684" t="s">
        <v>1052</v>
      </c>
      <c r="I8684">
        <v>931</v>
      </c>
      <c r="J8684" t="s">
        <v>1053</v>
      </c>
      <c r="K8684" t="s">
        <v>828</v>
      </c>
      <c r="L8684" t="s">
        <v>831</v>
      </c>
      <c r="M8684" t="s">
        <v>829</v>
      </c>
      <c r="N8684" t="s">
        <v>829</v>
      </c>
      <c r="O8684" t="s">
        <v>829</v>
      </c>
      <c r="P8684">
        <v>34750</v>
      </c>
      <c r="Q8684">
        <v>0</v>
      </c>
      <c r="R8684" t="s">
        <v>829</v>
      </c>
      <c r="S8684">
        <v>34750</v>
      </c>
      <c r="T8684">
        <v>0</v>
      </c>
      <c r="U8684">
        <v>34750</v>
      </c>
      <c r="V8684">
        <v>0</v>
      </c>
    </row>
    <row r="8685" spans="1:22" x14ac:dyDescent="0.3">
      <c r="A8685">
        <v>202122</v>
      </c>
      <c r="B8685" t="s">
        <v>820</v>
      </c>
      <c r="C8685" t="s">
        <v>821</v>
      </c>
      <c r="D8685" t="s">
        <v>822</v>
      </c>
      <c r="E8685" t="s">
        <v>823</v>
      </c>
      <c r="F8685" t="s">
        <v>876</v>
      </c>
      <c r="G8685" t="s">
        <v>877</v>
      </c>
      <c r="H8685" t="s">
        <v>1052</v>
      </c>
      <c r="I8685">
        <v>931</v>
      </c>
      <c r="J8685" t="s">
        <v>1053</v>
      </c>
      <c r="K8685" t="s">
        <v>828</v>
      </c>
      <c r="L8685" t="s">
        <v>832</v>
      </c>
      <c r="M8685">
        <v>0</v>
      </c>
      <c r="N8685">
        <v>81419</v>
      </c>
      <c r="O8685">
        <v>244420</v>
      </c>
      <c r="P8685">
        <v>5786</v>
      </c>
      <c r="Q8685">
        <v>5645270</v>
      </c>
      <c r="R8685">
        <v>0</v>
      </c>
      <c r="S8685">
        <v>5976895</v>
      </c>
      <c r="T8685">
        <v>198806</v>
      </c>
      <c r="U8685">
        <v>5778089</v>
      </c>
      <c r="V8685">
        <v>35</v>
      </c>
    </row>
    <row r="8686" spans="1:22" x14ac:dyDescent="0.3">
      <c r="A8686">
        <v>202223</v>
      </c>
      <c r="B8686" t="s">
        <v>820</v>
      </c>
      <c r="C8686" t="s">
        <v>821</v>
      </c>
      <c r="D8686" t="s">
        <v>822</v>
      </c>
      <c r="E8686" t="s">
        <v>823</v>
      </c>
      <c r="F8686" t="s">
        <v>876</v>
      </c>
      <c r="G8686" t="s">
        <v>877</v>
      </c>
      <c r="H8686" t="s">
        <v>1052</v>
      </c>
      <c r="I8686">
        <v>931</v>
      </c>
      <c r="J8686" t="s">
        <v>1053</v>
      </c>
      <c r="K8686" t="s">
        <v>828</v>
      </c>
      <c r="L8686" t="s">
        <v>832</v>
      </c>
      <c r="M8686">
        <v>28305</v>
      </c>
      <c r="N8686">
        <v>220243</v>
      </c>
      <c r="O8686">
        <v>316212</v>
      </c>
      <c r="P8686">
        <v>5572</v>
      </c>
      <c r="Q8686">
        <v>6438523</v>
      </c>
      <c r="R8686">
        <v>13239</v>
      </c>
      <c r="S8686">
        <v>7022094</v>
      </c>
      <c r="T8686">
        <v>0</v>
      </c>
      <c r="U8686">
        <v>7022094</v>
      </c>
      <c r="V8686">
        <v>42</v>
      </c>
    </row>
    <row r="8687" spans="1:22" x14ac:dyDescent="0.3">
      <c r="A8687">
        <v>202324</v>
      </c>
      <c r="B8687" t="s">
        <v>820</v>
      </c>
      <c r="C8687" t="s">
        <v>821</v>
      </c>
      <c r="D8687" t="s">
        <v>822</v>
      </c>
      <c r="E8687" t="s">
        <v>823</v>
      </c>
      <c r="F8687" t="s">
        <v>876</v>
      </c>
      <c r="G8687" t="s">
        <v>877</v>
      </c>
      <c r="H8687" t="s">
        <v>1052</v>
      </c>
      <c r="I8687">
        <v>931</v>
      </c>
      <c r="J8687" t="s">
        <v>1053</v>
      </c>
      <c r="K8687" t="s">
        <v>828</v>
      </c>
      <c r="L8687" t="s">
        <v>832</v>
      </c>
      <c r="M8687">
        <v>25962</v>
      </c>
      <c r="N8687">
        <v>220790</v>
      </c>
      <c r="O8687">
        <v>343188</v>
      </c>
      <c r="P8687">
        <v>6446</v>
      </c>
      <c r="Q8687">
        <v>8419848</v>
      </c>
      <c r="R8687">
        <v>12143</v>
      </c>
      <c r="S8687">
        <v>9028376</v>
      </c>
      <c r="T8687">
        <v>0</v>
      </c>
      <c r="U8687">
        <v>9028376</v>
      </c>
      <c r="V8687">
        <v>54</v>
      </c>
    </row>
    <row r="8688" spans="1:22" x14ac:dyDescent="0.3">
      <c r="A8688">
        <v>202122</v>
      </c>
      <c r="B8688" t="s">
        <v>820</v>
      </c>
      <c r="C8688" t="s">
        <v>821</v>
      </c>
      <c r="D8688" t="s">
        <v>822</v>
      </c>
      <c r="E8688" t="s">
        <v>823</v>
      </c>
      <c r="F8688" t="s">
        <v>876</v>
      </c>
      <c r="G8688" t="s">
        <v>877</v>
      </c>
      <c r="H8688" t="s">
        <v>1052</v>
      </c>
      <c r="I8688">
        <v>931</v>
      </c>
      <c r="J8688" t="s">
        <v>1053</v>
      </c>
      <c r="K8688" t="s">
        <v>828</v>
      </c>
      <c r="L8688" t="s">
        <v>544</v>
      </c>
      <c r="M8688">
        <v>18511</v>
      </c>
      <c r="N8688">
        <v>129090</v>
      </c>
      <c r="O8688">
        <v>382657</v>
      </c>
      <c r="P8688">
        <v>0</v>
      </c>
      <c r="Q8688">
        <v>0</v>
      </c>
      <c r="R8688">
        <v>12830</v>
      </c>
      <c r="S8688">
        <v>543087</v>
      </c>
      <c r="T8688">
        <v>5509</v>
      </c>
      <c r="U8688">
        <v>537578</v>
      </c>
      <c r="V8688">
        <v>3</v>
      </c>
    </row>
    <row r="8689" spans="1:22" x14ac:dyDescent="0.3">
      <c r="A8689">
        <v>202223</v>
      </c>
      <c r="B8689" t="s">
        <v>820</v>
      </c>
      <c r="C8689" t="s">
        <v>821</v>
      </c>
      <c r="D8689" t="s">
        <v>822</v>
      </c>
      <c r="E8689" t="s">
        <v>823</v>
      </c>
      <c r="F8689" t="s">
        <v>876</v>
      </c>
      <c r="G8689" t="s">
        <v>877</v>
      </c>
      <c r="H8689" t="s">
        <v>1052</v>
      </c>
      <c r="I8689">
        <v>931</v>
      </c>
      <c r="J8689" t="s">
        <v>1053</v>
      </c>
      <c r="K8689" t="s">
        <v>828</v>
      </c>
      <c r="L8689" t="s">
        <v>544</v>
      </c>
      <c r="M8689">
        <v>17427</v>
      </c>
      <c r="N8689">
        <v>115971</v>
      </c>
      <c r="O8689">
        <v>305100</v>
      </c>
      <c r="P8689">
        <v>0</v>
      </c>
      <c r="Q8689">
        <v>0</v>
      </c>
      <c r="R8689">
        <v>12078</v>
      </c>
      <c r="S8689">
        <v>450576</v>
      </c>
      <c r="T8689">
        <v>0</v>
      </c>
      <c r="U8689">
        <v>450576</v>
      </c>
      <c r="V8689">
        <v>3</v>
      </c>
    </row>
    <row r="8690" spans="1:22" x14ac:dyDescent="0.3">
      <c r="A8690">
        <v>202324</v>
      </c>
      <c r="B8690" t="s">
        <v>820</v>
      </c>
      <c r="C8690" t="s">
        <v>821</v>
      </c>
      <c r="D8690" t="s">
        <v>822</v>
      </c>
      <c r="E8690" t="s">
        <v>823</v>
      </c>
      <c r="F8690" t="s">
        <v>876</v>
      </c>
      <c r="G8690" t="s">
        <v>877</v>
      </c>
      <c r="H8690" t="s">
        <v>1052</v>
      </c>
      <c r="I8690">
        <v>931</v>
      </c>
      <c r="J8690" t="s">
        <v>1053</v>
      </c>
      <c r="K8690" t="s">
        <v>828</v>
      </c>
      <c r="L8690" t="s">
        <v>544</v>
      </c>
      <c r="M8690">
        <v>20066</v>
      </c>
      <c r="N8690">
        <v>432628</v>
      </c>
      <c r="O8690">
        <v>540662</v>
      </c>
      <c r="P8690">
        <v>0</v>
      </c>
      <c r="Q8690">
        <v>0</v>
      </c>
      <c r="R8690">
        <v>13908</v>
      </c>
      <c r="S8690">
        <v>1007264</v>
      </c>
      <c r="T8690">
        <v>0</v>
      </c>
      <c r="U8690">
        <v>1007264</v>
      </c>
      <c r="V8690">
        <v>6</v>
      </c>
    </row>
    <row r="8691" spans="1:22" x14ac:dyDescent="0.3">
      <c r="A8691">
        <v>202122</v>
      </c>
      <c r="B8691" t="s">
        <v>820</v>
      </c>
      <c r="C8691" t="s">
        <v>821</v>
      </c>
      <c r="D8691" t="s">
        <v>822</v>
      </c>
      <c r="E8691" t="s">
        <v>823</v>
      </c>
      <c r="F8691" t="s">
        <v>876</v>
      </c>
      <c r="G8691" t="s">
        <v>877</v>
      </c>
      <c r="H8691" t="s">
        <v>1052</v>
      </c>
      <c r="I8691">
        <v>931</v>
      </c>
      <c r="J8691" t="s">
        <v>1053</v>
      </c>
      <c r="K8691" t="s">
        <v>828</v>
      </c>
      <c r="L8691" t="s">
        <v>600</v>
      </c>
      <c r="M8691" t="s">
        <v>829</v>
      </c>
      <c r="N8691" t="s">
        <v>829</v>
      </c>
      <c r="O8691" t="s">
        <v>829</v>
      </c>
      <c r="P8691">
        <v>0</v>
      </c>
      <c r="Q8691">
        <v>0</v>
      </c>
      <c r="R8691" t="s">
        <v>829</v>
      </c>
      <c r="S8691">
        <v>0</v>
      </c>
      <c r="T8691">
        <v>0</v>
      </c>
      <c r="U8691">
        <v>0</v>
      </c>
      <c r="V8691">
        <v>0</v>
      </c>
    </row>
    <row r="8692" spans="1:22" x14ac:dyDescent="0.3">
      <c r="A8692">
        <v>202223</v>
      </c>
      <c r="B8692" t="s">
        <v>820</v>
      </c>
      <c r="C8692" t="s">
        <v>821</v>
      </c>
      <c r="D8692" t="s">
        <v>822</v>
      </c>
      <c r="E8692" t="s">
        <v>823</v>
      </c>
      <c r="F8692" t="s">
        <v>876</v>
      </c>
      <c r="G8692" t="s">
        <v>877</v>
      </c>
      <c r="H8692" t="s">
        <v>1052</v>
      </c>
      <c r="I8692">
        <v>931</v>
      </c>
      <c r="J8692" t="s">
        <v>1053</v>
      </c>
      <c r="K8692" t="s">
        <v>828</v>
      </c>
      <c r="L8692" t="s">
        <v>600</v>
      </c>
      <c r="M8692" t="s">
        <v>829</v>
      </c>
      <c r="N8692" t="s">
        <v>829</v>
      </c>
      <c r="O8692" t="s">
        <v>829</v>
      </c>
      <c r="P8692">
        <v>0</v>
      </c>
      <c r="Q8692">
        <v>0</v>
      </c>
      <c r="R8692" t="s">
        <v>829</v>
      </c>
      <c r="S8692">
        <v>0</v>
      </c>
      <c r="T8692">
        <v>0</v>
      </c>
      <c r="U8692">
        <v>0</v>
      </c>
      <c r="V8692">
        <v>0</v>
      </c>
    </row>
    <row r="8693" spans="1:22" x14ac:dyDescent="0.3">
      <c r="A8693">
        <v>202324</v>
      </c>
      <c r="B8693" t="s">
        <v>820</v>
      </c>
      <c r="C8693" t="s">
        <v>821</v>
      </c>
      <c r="D8693" t="s">
        <v>822</v>
      </c>
      <c r="E8693" t="s">
        <v>823</v>
      </c>
      <c r="F8693" t="s">
        <v>876</v>
      </c>
      <c r="G8693" t="s">
        <v>877</v>
      </c>
      <c r="H8693" t="s">
        <v>1052</v>
      </c>
      <c r="I8693">
        <v>931</v>
      </c>
      <c r="J8693" t="s">
        <v>1053</v>
      </c>
      <c r="K8693" t="s">
        <v>828</v>
      </c>
      <c r="L8693" t="s">
        <v>600</v>
      </c>
      <c r="M8693" t="s">
        <v>829</v>
      </c>
      <c r="N8693" t="s">
        <v>829</v>
      </c>
      <c r="O8693" t="s">
        <v>829</v>
      </c>
      <c r="P8693">
        <v>0</v>
      </c>
      <c r="Q8693">
        <v>0</v>
      </c>
      <c r="R8693" t="s">
        <v>829</v>
      </c>
      <c r="S8693">
        <v>0</v>
      </c>
      <c r="T8693">
        <v>0</v>
      </c>
      <c r="U8693">
        <v>0</v>
      </c>
      <c r="V8693">
        <v>0</v>
      </c>
    </row>
    <row r="8694" spans="1:22" x14ac:dyDescent="0.3">
      <c r="A8694">
        <v>202122</v>
      </c>
      <c r="B8694" t="s">
        <v>820</v>
      </c>
      <c r="C8694" t="s">
        <v>821</v>
      </c>
      <c r="D8694" t="s">
        <v>822</v>
      </c>
      <c r="E8694" t="s">
        <v>823</v>
      </c>
      <c r="F8694" t="s">
        <v>876</v>
      </c>
      <c r="G8694" t="s">
        <v>877</v>
      </c>
      <c r="H8694" t="s">
        <v>1052</v>
      </c>
      <c r="I8694">
        <v>931</v>
      </c>
      <c r="J8694" t="s">
        <v>1053</v>
      </c>
      <c r="K8694" t="s">
        <v>828</v>
      </c>
      <c r="L8694" t="s">
        <v>247</v>
      </c>
      <c r="M8694">
        <v>0</v>
      </c>
      <c r="N8694">
        <v>0</v>
      </c>
      <c r="O8694">
        <v>0</v>
      </c>
      <c r="P8694">
        <v>0</v>
      </c>
      <c r="Q8694">
        <v>0</v>
      </c>
      <c r="R8694">
        <v>0</v>
      </c>
      <c r="S8694">
        <v>0</v>
      </c>
      <c r="T8694">
        <v>0</v>
      </c>
      <c r="U8694">
        <v>0</v>
      </c>
      <c r="V8694">
        <v>0</v>
      </c>
    </row>
    <row r="8695" spans="1:22" x14ac:dyDescent="0.3">
      <c r="A8695">
        <v>202223</v>
      </c>
      <c r="B8695" t="s">
        <v>820</v>
      </c>
      <c r="C8695" t="s">
        <v>821</v>
      </c>
      <c r="D8695" t="s">
        <v>822</v>
      </c>
      <c r="E8695" t="s">
        <v>823</v>
      </c>
      <c r="F8695" t="s">
        <v>876</v>
      </c>
      <c r="G8695" t="s">
        <v>877</v>
      </c>
      <c r="H8695" t="s">
        <v>1052</v>
      </c>
      <c r="I8695">
        <v>931</v>
      </c>
      <c r="J8695" t="s">
        <v>1053</v>
      </c>
      <c r="K8695" t="s">
        <v>828</v>
      </c>
      <c r="L8695" t="s">
        <v>247</v>
      </c>
      <c r="M8695">
        <v>0</v>
      </c>
      <c r="N8695">
        <v>0</v>
      </c>
      <c r="O8695">
        <v>0</v>
      </c>
      <c r="P8695">
        <v>0</v>
      </c>
      <c r="Q8695">
        <v>0</v>
      </c>
      <c r="R8695">
        <v>0</v>
      </c>
      <c r="S8695">
        <v>0</v>
      </c>
      <c r="T8695">
        <v>0</v>
      </c>
      <c r="U8695">
        <v>0</v>
      </c>
      <c r="V8695">
        <v>0</v>
      </c>
    </row>
    <row r="8696" spans="1:22" x14ac:dyDescent="0.3">
      <c r="A8696">
        <v>202324</v>
      </c>
      <c r="B8696" t="s">
        <v>820</v>
      </c>
      <c r="C8696" t="s">
        <v>821</v>
      </c>
      <c r="D8696" t="s">
        <v>822</v>
      </c>
      <c r="E8696" t="s">
        <v>823</v>
      </c>
      <c r="F8696" t="s">
        <v>876</v>
      </c>
      <c r="G8696" t="s">
        <v>877</v>
      </c>
      <c r="H8696" t="s">
        <v>1052</v>
      </c>
      <c r="I8696">
        <v>931</v>
      </c>
      <c r="J8696" t="s">
        <v>1053</v>
      </c>
      <c r="K8696" t="s">
        <v>828</v>
      </c>
      <c r="L8696" t="s">
        <v>247</v>
      </c>
      <c r="M8696">
        <v>0</v>
      </c>
      <c r="N8696">
        <v>0</v>
      </c>
      <c r="O8696">
        <v>0</v>
      </c>
      <c r="P8696">
        <v>0</v>
      </c>
      <c r="Q8696">
        <v>0</v>
      </c>
      <c r="R8696">
        <v>0</v>
      </c>
      <c r="S8696">
        <v>0</v>
      </c>
      <c r="T8696">
        <v>0</v>
      </c>
      <c r="U8696">
        <v>0</v>
      </c>
      <c r="V8696">
        <v>0</v>
      </c>
    </row>
    <row r="8697" spans="1:22" x14ac:dyDescent="0.3">
      <c r="A8697">
        <v>202122</v>
      </c>
      <c r="B8697" t="s">
        <v>820</v>
      </c>
      <c r="C8697" t="s">
        <v>821</v>
      </c>
      <c r="D8697" t="s">
        <v>822</v>
      </c>
      <c r="E8697" t="s">
        <v>823</v>
      </c>
      <c r="F8697" t="s">
        <v>876</v>
      </c>
      <c r="G8697" t="s">
        <v>877</v>
      </c>
      <c r="H8697" t="s">
        <v>1052</v>
      </c>
      <c r="I8697">
        <v>931</v>
      </c>
      <c r="J8697" t="s">
        <v>1053</v>
      </c>
      <c r="K8697" t="s">
        <v>828</v>
      </c>
      <c r="L8697" t="s">
        <v>833</v>
      </c>
      <c r="M8697">
        <v>40781671</v>
      </c>
      <c r="N8697">
        <v>133274902</v>
      </c>
      <c r="O8697">
        <v>11842078</v>
      </c>
      <c r="P8697">
        <v>44579666</v>
      </c>
      <c r="Q8697">
        <v>7097365</v>
      </c>
      <c r="R8697">
        <v>8055127</v>
      </c>
      <c r="S8697">
        <v>247235793</v>
      </c>
      <c r="T8697">
        <v>1909036</v>
      </c>
      <c r="U8697">
        <v>245326757</v>
      </c>
      <c r="V8697" t="s">
        <v>834</v>
      </c>
    </row>
    <row r="8698" spans="1:22" x14ac:dyDescent="0.3">
      <c r="A8698">
        <v>202223</v>
      </c>
      <c r="B8698" t="s">
        <v>820</v>
      </c>
      <c r="C8698" t="s">
        <v>821</v>
      </c>
      <c r="D8698" t="s">
        <v>822</v>
      </c>
      <c r="E8698" t="s">
        <v>823</v>
      </c>
      <c r="F8698" t="s">
        <v>876</v>
      </c>
      <c r="G8698" t="s">
        <v>877</v>
      </c>
      <c r="H8698" t="s">
        <v>1052</v>
      </c>
      <c r="I8698">
        <v>931</v>
      </c>
      <c r="J8698" t="s">
        <v>1053</v>
      </c>
      <c r="K8698" t="s">
        <v>828</v>
      </c>
      <c r="L8698" t="s">
        <v>833</v>
      </c>
      <c r="M8698">
        <v>43583245</v>
      </c>
      <c r="N8698">
        <v>137743217</v>
      </c>
      <c r="O8698">
        <v>12137956</v>
      </c>
      <c r="P8698">
        <v>47568167</v>
      </c>
      <c r="Q8698">
        <v>7481767</v>
      </c>
      <c r="R8698">
        <v>9595620</v>
      </c>
      <c r="S8698">
        <v>259960631</v>
      </c>
      <c r="T8698">
        <v>0</v>
      </c>
      <c r="U8698">
        <v>259960631</v>
      </c>
      <c r="V8698" t="s">
        <v>834</v>
      </c>
    </row>
    <row r="8699" spans="1:22" x14ac:dyDescent="0.3">
      <c r="A8699">
        <v>202324</v>
      </c>
      <c r="B8699" t="s">
        <v>820</v>
      </c>
      <c r="C8699" t="s">
        <v>821</v>
      </c>
      <c r="D8699" t="s">
        <v>822</v>
      </c>
      <c r="E8699" t="s">
        <v>823</v>
      </c>
      <c r="F8699" t="s">
        <v>876</v>
      </c>
      <c r="G8699" t="s">
        <v>877</v>
      </c>
      <c r="H8699" t="s">
        <v>1052</v>
      </c>
      <c r="I8699">
        <v>931</v>
      </c>
      <c r="J8699" t="s">
        <v>1053</v>
      </c>
      <c r="K8699" t="s">
        <v>828</v>
      </c>
      <c r="L8699" t="s">
        <v>833</v>
      </c>
      <c r="M8699">
        <v>45270079</v>
      </c>
      <c r="N8699">
        <v>145151569</v>
      </c>
      <c r="O8699">
        <v>13828432</v>
      </c>
      <c r="P8699">
        <v>53031258</v>
      </c>
      <c r="Q8699">
        <v>9650400</v>
      </c>
      <c r="R8699">
        <v>11610901</v>
      </c>
      <c r="S8699">
        <v>280794944</v>
      </c>
      <c r="T8699">
        <v>0</v>
      </c>
      <c r="U8699">
        <v>280794944</v>
      </c>
      <c r="V8699" t="s">
        <v>834</v>
      </c>
    </row>
    <row r="8700" spans="1:22" x14ac:dyDescent="0.3">
      <c r="A8700">
        <v>202122</v>
      </c>
      <c r="B8700" t="s">
        <v>820</v>
      </c>
      <c r="C8700" t="s">
        <v>821</v>
      </c>
      <c r="D8700" t="s">
        <v>822</v>
      </c>
      <c r="E8700" t="s">
        <v>823</v>
      </c>
      <c r="F8700" t="s">
        <v>876</v>
      </c>
      <c r="G8700" t="s">
        <v>877</v>
      </c>
      <c r="H8700" t="s">
        <v>1052</v>
      </c>
      <c r="I8700">
        <v>931</v>
      </c>
      <c r="J8700" t="s">
        <v>1053</v>
      </c>
      <c r="K8700" t="s">
        <v>835</v>
      </c>
      <c r="L8700" t="s">
        <v>836</v>
      </c>
      <c r="M8700" t="s">
        <v>829</v>
      </c>
      <c r="N8700" t="s">
        <v>829</v>
      </c>
      <c r="O8700" t="s">
        <v>829</v>
      </c>
      <c r="P8700" t="s">
        <v>829</v>
      </c>
      <c r="Q8700" t="s">
        <v>829</v>
      </c>
      <c r="R8700" t="s">
        <v>829</v>
      </c>
      <c r="S8700">
        <v>231269718</v>
      </c>
      <c r="T8700" t="s">
        <v>829</v>
      </c>
      <c r="U8700" t="s">
        <v>829</v>
      </c>
      <c r="V8700" t="s">
        <v>834</v>
      </c>
    </row>
    <row r="8701" spans="1:22" x14ac:dyDescent="0.3">
      <c r="A8701">
        <v>202223</v>
      </c>
      <c r="B8701" t="s">
        <v>820</v>
      </c>
      <c r="C8701" t="s">
        <v>821</v>
      </c>
      <c r="D8701" t="s">
        <v>822</v>
      </c>
      <c r="E8701" t="s">
        <v>823</v>
      </c>
      <c r="F8701" t="s">
        <v>876</v>
      </c>
      <c r="G8701" t="s">
        <v>877</v>
      </c>
      <c r="H8701" t="s">
        <v>1052</v>
      </c>
      <c r="I8701">
        <v>931</v>
      </c>
      <c r="J8701" t="s">
        <v>1053</v>
      </c>
      <c r="K8701" t="s">
        <v>835</v>
      </c>
      <c r="L8701" t="s">
        <v>836</v>
      </c>
      <c r="M8701" t="s">
        <v>829</v>
      </c>
      <c r="N8701" t="s">
        <v>829</v>
      </c>
      <c r="O8701" t="s">
        <v>829</v>
      </c>
      <c r="P8701" t="s">
        <v>829</v>
      </c>
      <c r="Q8701" t="s">
        <v>829</v>
      </c>
      <c r="R8701" t="s">
        <v>829</v>
      </c>
      <c r="S8701">
        <v>248376015</v>
      </c>
      <c r="T8701" t="s">
        <v>829</v>
      </c>
      <c r="U8701" t="s">
        <v>829</v>
      </c>
      <c r="V8701" t="s">
        <v>834</v>
      </c>
    </row>
    <row r="8702" spans="1:22" x14ac:dyDescent="0.3">
      <c r="A8702">
        <v>202324</v>
      </c>
      <c r="B8702" t="s">
        <v>820</v>
      </c>
      <c r="C8702" t="s">
        <v>821</v>
      </c>
      <c r="D8702" t="s">
        <v>822</v>
      </c>
      <c r="E8702" t="s">
        <v>823</v>
      </c>
      <c r="F8702" t="s">
        <v>876</v>
      </c>
      <c r="G8702" t="s">
        <v>877</v>
      </c>
      <c r="H8702" t="s">
        <v>1052</v>
      </c>
      <c r="I8702">
        <v>931</v>
      </c>
      <c r="J8702" t="s">
        <v>1053</v>
      </c>
      <c r="K8702" t="s">
        <v>835</v>
      </c>
      <c r="L8702" t="s">
        <v>836</v>
      </c>
      <c r="M8702" t="s">
        <v>829</v>
      </c>
      <c r="N8702" t="s">
        <v>829</v>
      </c>
      <c r="O8702" t="s">
        <v>829</v>
      </c>
      <c r="P8702" t="s">
        <v>829</v>
      </c>
      <c r="Q8702" t="s">
        <v>829</v>
      </c>
      <c r="R8702" t="s">
        <v>829</v>
      </c>
      <c r="S8702">
        <v>265979494</v>
      </c>
      <c r="T8702" t="s">
        <v>829</v>
      </c>
      <c r="U8702" t="s">
        <v>829</v>
      </c>
      <c r="V8702" t="s">
        <v>834</v>
      </c>
    </row>
    <row r="8703" spans="1:22" x14ac:dyDescent="0.3">
      <c r="A8703">
        <v>202122</v>
      </c>
      <c r="B8703" t="s">
        <v>820</v>
      </c>
      <c r="C8703" t="s">
        <v>821</v>
      </c>
      <c r="D8703" t="s">
        <v>822</v>
      </c>
      <c r="E8703" t="s">
        <v>823</v>
      </c>
      <c r="F8703" t="s">
        <v>876</v>
      </c>
      <c r="G8703" t="s">
        <v>877</v>
      </c>
      <c r="H8703" t="s">
        <v>1052</v>
      </c>
      <c r="I8703">
        <v>931</v>
      </c>
      <c r="J8703" t="s">
        <v>1053</v>
      </c>
      <c r="K8703" t="s">
        <v>835</v>
      </c>
      <c r="L8703" t="s">
        <v>837</v>
      </c>
      <c r="M8703" t="s">
        <v>829</v>
      </c>
      <c r="N8703" t="s">
        <v>829</v>
      </c>
      <c r="O8703" t="s">
        <v>829</v>
      </c>
      <c r="P8703" t="s">
        <v>829</v>
      </c>
      <c r="Q8703" t="s">
        <v>829</v>
      </c>
      <c r="R8703" t="s">
        <v>829</v>
      </c>
      <c r="S8703">
        <v>507495</v>
      </c>
      <c r="T8703" t="s">
        <v>829</v>
      </c>
      <c r="U8703" t="s">
        <v>829</v>
      </c>
      <c r="V8703" t="s">
        <v>834</v>
      </c>
    </row>
    <row r="8704" spans="1:22" x14ac:dyDescent="0.3">
      <c r="A8704">
        <v>202223</v>
      </c>
      <c r="B8704" t="s">
        <v>820</v>
      </c>
      <c r="C8704" t="s">
        <v>821</v>
      </c>
      <c r="D8704" t="s">
        <v>822</v>
      </c>
      <c r="E8704" t="s">
        <v>823</v>
      </c>
      <c r="F8704" t="s">
        <v>876</v>
      </c>
      <c r="G8704" t="s">
        <v>877</v>
      </c>
      <c r="H8704" t="s">
        <v>1052</v>
      </c>
      <c r="I8704">
        <v>931</v>
      </c>
      <c r="J8704" t="s">
        <v>1053</v>
      </c>
      <c r="K8704" t="s">
        <v>835</v>
      </c>
      <c r="L8704" t="s">
        <v>837</v>
      </c>
      <c r="M8704" t="s">
        <v>829</v>
      </c>
      <c r="N8704" t="s">
        <v>829</v>
      </c>
      <c r="O8704" t="s">
        <v>829</v>
      </c>
      <c r="P8704" t="s">
        <v>829</v>
      </c>
      <c r="Q8704" t="s">
        <v>829</v>
      </c>
      <c r="R8704" t="s">
        <v>829</v>
      </c>
      <c r="S8704">
        <v>75805</v>
      </c>
      <c r="T8704" t="s">
        <v>829</v>
      </c>
      <c r="U8704" t="s">
        <v>829</v>
      </c>
      <c r="V8704">
        <v>0</v>
      </c>
    </row>
    <row r="8705" spans="1:22" x14ac:dyDescent="0.3">
      <c r="A8705">
        <v>202324</v>
      </c>
      <c r="B8705" t="s">
        <v>820</v>
      </c>
      <c r="C8705" t="s">
        <v>821</v>
      </c>
      <c r="D8705" t="s">
        <v>822</v>
      </c>
      <c r="E8705" t="s">
        <v>823</v>
      </c>
      <c r="F8705" t="s">
        <v>876</v>
      </c>
      <c r="G8705" t="s">
        <v>877</v>
      </c>
      <c r="H8705" t="s">
        <v>1052</v>
      </c>
      <c r="I8705">
        <v>931</v>
      </c>
      <c r="J8705" t="s">
        <v>1053</v>
      </c>
      <c r="K8705" t="s">
        <v>835</v>
      </c>
      <c r="L8705" t="s">
        <v>837</v>
      </c>
      <c r="M8705" t="s">
        <v>829</v>
      </c>
      <c r="N8705" t="s">
        <v>829</v>
      </c>
      <c r="O8705" t="s">
        <v>829</v>
      </c>
      <c r="P8705" t="s">
        <v>829</v>
      </c>
      <c r="Q8705" t="s">
        <v>829</v>
      </c>
      <c r="R8705" t="s">
        <v>829</v>
      </c>
      <c r="S8705">
        <v>1071151</v>
      </c>
      <c r="T8705" t="s">
        <v>829</v>
      </c>
      <c r="U8705" t="s">
        <v>829</v>
      </c>
      <c r="V8705">
        <v>0</v>
      </c>
    </row>
    <row r="8706" spans="1:22" x14ac:dyDescent="0.3">
      <c r="A8706">
        <v>202122</v>
      </c>
      <c r="B8706" t="s">
        <v>820</v>
      </c>
      <c r="C8706" t="s">
        <v>821</v>
      </c>
      <c r="D8706" t="s">
        <v>822</v>
      </c>
      <c r="E8706" t="s">
        <v>823</v>
      </c>
      <c r="F8706" t="s">
        <v>876</v>
      </c>
      <c r="G8706" t="s">
        <v>877</v>
      </c>
      <c r="H8706" t="s">
        <v>1052</v>
      </c>
      <c r="I8706">
        <v>931</v>
      </c>
      <c r="J8706" t="s">
        <v>1053</v>
      </c>
      <c r="K8706" t="s">
        <v>835</v>
      </c>
      <c r="L8706" t="s">
        <v>838</v>
      </c>
      <c r="M8706" t="s">
        <v>829</v>
      </c>
      <c r="N8706" t="s">
        <v>829</v>
      </c>
      <c r="O8706" t="s">
        <v>829</v>
      </c>
      <c r="P8706" t="s">
        <v>829</v>
      </c>
      <c r="Q8706" t="s">
        <v>829</v>
      </c>
      <c r="R8706" t="s">
        <v>829</v>
      </c>
      <c r="S8706">
        <v>-11480416</v>
      </c>
      <c r="T8706" t="s">
        <v>829</v>
      </c>
      <c r="U8706" t="s">
        <v>829</v>
      </c>
      <c r="V8706" t="s">
        <v>834</v>
      </c>
    </row>
    <row r="8707" spans="1:22" x14ac:dyDescent="0.3">
      <c r="A8707">
        <v>202223</v>
      </c>
      <c r="B8707" t="s">
        <v>820</v>
      </c>
      <c r="C8707" t="s">
        <v>821</v>
      </c>
      <c r="D8707" t="s">
        <v>822</v>
      </c>
      <c r="E8707" t="s">
        <v>823</v>
      </c>
      <c r="F8707" t="s">
        <v>876</v>
      </c>
      <c r="G8707" t="s">
        <v>877</v>
      </c>
      <c r="H8707" t="s">
        <v>1052</v>
      </c>
      <c r="I8707">
        <v>931</v>
      </c>
      <c r="J8707" t="s">
        <v>1053</v>
      </c>
      <c r="K8707" t="s">
        <v>835</v>
      </c>
      <c r="L8707" t="s">
        <v>838</v>
      </c>
      <c r="M8707" t="s">
        <v>829</v>
      </c>
      <c r="N8707" t="s">
        <v>829</v>
      </c>
      <c r="O8707" t="s">
        <v>829</v>
      </c>
      <c r="P8707" t="s">
        <v>829</v>
      </c>
      <c r="Q8707" t="s">
        <v>829</v>
      </c>
      <c r="R8707" t="s">
        <v>829</v>
      </c>
      <c r="S8707">
        <v>-23580896</v>
      </c>
      <c r="T8707" t="s">
        <v>829</v>
      </c>
      <c r="U8707" t="s">
        <v>829</v>
      </c>
      <c r="V8707" t="s">
        <v>834</v>
      </c>
    </row>
    <row r="8708" spans="1:22" x14ac:dyDescent="0.3">
      <c r="A8708">
        <v>202324</v>
      </c>
      <c r="B8708" t="s">
        <v>820</v>
      </c>
      <c r="C8708" t="s">
        <v>821</v>
      </c>
      <c r="D8708" t="s">
        <v>822</v>
      </c>
      <c r="E8708" t="s">
        <v>823</v>
      </c>
      <c r="F8708" t="s">
        <v>876</v>
      </c>
      <c r="G8708" t="s">
        <v>877</v>
      </c>
      <c r="H8708" t="s">
        <v>1052</v>
      </c>
      <c r="I8708">
        <v>931</v>
      </c>
      <c r="J8708" t="s">
        <v>1053</v>
      </c>
      <c r="K8708" t="s">
        <v>835</v>
      </c>
      <c r="L8708" t="s">
        <v>838</v>
      </c>
      <c r="M8708" t="s">
        <v>829</v>
      </c>
      <c r="N8708" t="s">
        <v>829</v>
      </c>
      <c r="O8708" t="s">
        <v>829</v>
      </c>
      <c r="P8708" t="s">
        <v>829</v>
      </c>
      <c r="Q8708" t="s">
        <v>829</v>
      </c>
      <c r="R8708" t="s">
        <v>829</v>
      </c>
      <c r="S8708">
        <v>-33610108</v>
      </c>
      <c r="T8708" t="s">
        <v>829</v>
      </c>
      <c r="U8708" t="s">
        <v>829</v>
      </c>
      <c r="V8708" t="s">
        <v>834</v>
      </c>
    </row>
    <row r="8709" spans="1:22" x14ac:dyDescent="0.3">
      <c r="A8709">
        <v>202122</v>
      </c>
      <c r="B8709" t="s">
        <v>820</v>
      </c>
      <c r="C8709" t="s">
        <v>821</v>
      </c>
      <c r="D8709" t="s">
        <v>822</v>
      </c>
      <c r="E8709" t="s">
        <v>823</v>
      </c>
      <c r="F8709" t="s">
        <v>876</v>
      </c>
      <c r="G8709" t="s">
        <v>877</v>
      </c>
      <c r="H8709" t="s">
        <v>1052</v>
      </c>
      <c r="I8709">
        <v>931</v>
      </c>
      <c r="J8709" t="s">
        <v>1053</v>
      </c>
      <c r="K8709" t="s">
        <v>835</v>
      </c>
      <c r="L8709" t="s">
        <v>839</v>
      </c>
      <c r="M8709" t="s">
        <v>829</v>
      </c>
      <c r="N8709" t="s">
        <v>829</v>
      </c>
      <c r="O8709" t="s">
        <v>829</v>
      </c>
      <c r="P8709" t="s">
        <v>829</v>
      </c>
      <c r="Q8709" t="s">
        <v>829</v>
      </c>
      <c r="R8709" t="s">
        <v>829</v>
      </c>
      <c r="S8709">
        <v>23580896</v>
      </c>
      <c r="T8709" t="s">
        <v>829</v>
      </c>
      <c r="U8709" t="s">
        <v>829</v>
      </c>
      <c r="V8709" t="s">
        <v>834</v>
      </c>
    </row>
    <row r="8710" spans="1:22" x14ac:dyDescent="0.3">
      <c r="A8710">
        <v>202223</v>
      </c>
      <c r="B8710" t="s">
        <v>820</v>
      </c>
      <c r="C8710" t="s">
        <v>821</v>
      </c>
      <c r="D8710" t="s">
        <v>822</v>
      </c>
      <c r="E8710" t="s">
        <v>823</v>
      </c>
      <c r="F8710" t="s">
        <v>876</v>
      </c>
      <c r="G8710" t="s">
        <v>877</v>
      </c>
      <c r="H8710" t="s">
        <v>1052</v>
      </c>
      <c r="I8710">
        <v>931</v>
      </c>
      <c r="J8710" t="s">
        <v>1053</v>
      </c>
      <c r="K8710" t="s">
        <v>835</v>
      </c>
      <c r="L8710" t="s">
        <v>839</v>
      </c>
      <c r="M8710" t="s">
        <v>829</v>
      </c>
      <c r="N8710" t="s">
        <v>829</v>
      </c>
      <c r="O8710" t="s">
        <v>829</v>
      </c>
      <c r="P8710" t="s">
        <v>829</v>
      </c>
      <c r="Q8710" t="s">
        <v>829</v>
      </c>
      <c r="R8710" t="s">
        <v>829</v>
      </c>
      <c r="S8710">
        <v>33610108</v>
      </c>
      <c r="T8710" t="s">
        <v>829</v>
      </c>
      <c r="U8710" t="s">
        <v>829</v>
      </c>
      <c r="V8710" t="s">
        <v>834</v>
      </c>
    </row>
    <row r="8711" spans="1:22" x14ac:dyDescent="0.3">
      <c r="A8711">
        <v>202324</v>
      </c>
      <c r="B8711" t="s">
        <v>820</v>
      </c>
      <c r="C8711" t="s">
        <v>821</v>
      </c>
      <c r="D8711" t="s">
        <v>822</v>
      </c>
      <c r="E8711" t="s">
        <v>823</v>
      </c>
      <c r="F8711" t="s">
        <v>876</v>
      </c>
      <c r="G8711" t="s">
        <v>877</v>
      </c>
      <c r="H8711" t="s">
        <v>1052</v>
      </c>
      <c r="I8711">
        <v>931</v>
      </c>
      <c r="J8711" t="s">
        <v>1053</v>
      </c>
      <c r="K8711" t="s">
        <v>835</v>
      </c>
      <c r="L8711" t="s">
        <v>839</v>
      </c>
      <c r="M8711" t="s">
        <v>829</v>
      </c>
      <c r="N8711" t="s">
        <v>829</v>
      </c>
      <c r="O8711" t="s">
        <v>829</v>
      </c>
      <c r="P8711" t="s">
        <v>829</v>
      </c>
      <c r="Q8711" t="s">
        <v>829</v>
      </c>
      <c r="R8711" t="s">
        <v>829</v>
      </c>
      <c r="S8711">
        <v>45824443</v>
      </c>
      <c r="T8711" t="s">
        <v>829</v>
      </c>
      <c r="U8711" t="s">
        <v>829</v>
      </c>
      <c r="V8711" t="s">
        <v>834</v>
      </c>
    </row>
    <row r="8712" spans="1:22" x14ac:dyDescent="0.3">
      <c r="A8712">
        <v>202122</v>
      </c>
      <c r="B8712" t="s">
        <v>820</v>
      </c>
      <c r="C8712" t="s">
        <v>821</v>
      </c>
      <c r="D8712" t="s">
        <v>822</v>
      </c>
      <c r="E8712" t="s">
        <v>823</v>
      </c>
      <c r="F8712" t="s">
        <v>876</v>
      </c>
      <c r="G8712" t="s">
        <v>877</v>
      </c>
      <c r="H8712" t="s">
        <v>1052</v>
      </c>
      <c r="I8712">
        <v>931</v>
      </c>
      <c r="J8712" t="s">
        <v>1053</v>
      </c>
      <c r="K8712" t="s">
        <v>835</v>
      </c>
      <c r="L8712" t="s">
        <v>840</v>
      </c>
      <c r="M8712" t="s">
        <v>829</v>
      </c>
      <c r="N8712" t="s">
        <v>829</v>
      </c>
      <c r="O8712" t="s">
        <v>829</v>
      </c>
      <c r="P8712" t="s">
        <v>829</v>
      </c>
      <c r="Q8712" t="s">
        <v>829</v>
      </c>
      <c r="R8712" t="s">
        <v>829</v>
      </c>
      <c r="S8712">
        <v>1200000</v>
      </c>
      <c r="T8712" t="s">
        <v>829</v>
      </c>
      <c r="U8712" t="s">
        <v>829</v>
      </c>
      <c r="V8712" t="s">
        <v>834</v>
      </c>
    </row>
    <row r="8713" spans="1:22" x14ac:dyDescent="0.3">
      <c r="A8713">
        <v>202223</v>
      </c>
      <c r="B8713" t="s">
        <v>820</v>
      </c>
      <c r="C8713" t="s">
        <v>821</v>
      </c>
      <c r="D8713" t="s">
        <v>822</v>
      </c>
      <c r="E8713" t="s">
        <v>823</v>
      </c>
      <c r="F8713" t="s">
        <v>876</v>
      </c>
      <c r="G8713" t="s">
        <v>877</v>
      </c>
      <c r="H8713" t="s">
        <v>1052</v>
      </c>
      <c r="I8713">
        <v>931</v>
      </c>
      <c r="J8713" t="s">
        <v>1053</v>
      </c>
      <c r="K8713" t="s">
        <v>835</v>
      </c>
      <c r="L8713" t="s">
        <v>840</v>
      </c>
      <c r="M8713" t="s">
        <v>829</v>
      </c>
      <c r="N8713" t="s">
        <v>829</v>
      </c>
      <c r="O8713" t="s">
        <v>829</v>
      </c>
      <c r="P8713" t="s">
        <v>829</v>
      </c>
      <c r="Q8713" t="s">
        <v>829</v>
      </c>
      <c r="R8713" t="s">
        <v>829</v>
      </c>
      <c r="S8713">
        <v>1200000</v>
      </c>
      <c r="T8713" t="s">
        <v>829</v>
      </c>
      <c r="U8713" t="s">
        <v>829</v>
      </c>
      <c r="V8713" t="s">
        <v>834</v>
      </c>
    </row>
    <row r="8714" spans="1:22" x14ac:dyDescent="0.3">
      <c r="A8714">
        <v>202324</v>
      </c>
      <c r="B8714" t="s">
        <v>820</v>
      </c>
      <c r="C8714" t="s">
        <v>821</v>
      </c>
      <c r="D8714" t="s">
        <v>822</v>
      </c>
      <c r="E8714" t="s">
        <v>823</v>
      </c>
      <c r="F8714" t="s">
        <v>876</v>
      </c>
      <c r="G8714" t="s">
        <v>877</v>
      </c>
      <c r="H8714" t="s">
        <v>1052</v>
      </c>
      <c r="I8714">
        <v>931</v>
      </c>
      <c r="J8714" t="s">
        <v>1053</v>
      </c>
      <c r="K8714" t="s">
        <v>835</v>
      </c>
      <c r="L8714" t="s">
        <v>840</v>
      </c>
      <c r="M8714" t="s">
        <v>829</v>
      </c>
      <c r="N8714" t="s">
        <v>829</v>
      </c>
      <c r="O8714" t="s">
        <v>829</v>
      </c>
      <c r="P8714" t="s">
        <v>829</v>
      </c>
      <c r="Q8714" t="s">
        <v>829</v>
      </c>
      <c r="R8714" t="s">
        <v>829</v>
      </c>
      <c r="S8714">
        <v>1200000</v>
      </c>
      <c r="T8714" t="s">
        <v>829</v>
      </c>
      <c r="U8714" t="s">
        <v>829</v>
      </c>
      <c r="V8714" t="s">
        <v>834</v>
      </c>
    </row>
    <row r="8715" spans="1:22" x14ac:dyDescent="0.3">
      <c r="A8715">
        <v>202122</v>
      </c>
      <c r="B8715" t="s">
        <v>820</v>
      </c>
      <c r="C8715" t="s">
        <v>821</v>
      </c>
      <c r="D8715" t="s">
        <v>822</v>
      </c>
      <c r="E8715" t="s">
        <v>823</v>
      </c>
      <c r="F8715" t="s">
        <v>876</v>
      </c>
      <c r="G8715" t="s">
        <v>877</v>
      </c>
      <c r="H8715" t="s">
        <v>1052</v>
      </c>
      <c r="I8715">
        <v>931</v>
      </c>
      <c r="J8715" t="s">
        <v>1053</v>
      </c>
      <c r="K8715" t="s">
        <v>835</v>
      </c>
      <c r="L8715" t="s">
        <v>841</v>
      </c>
      <c r="M8715" t="s">
        <v>829</v>
      </c>
      <c r="N8715" t="s">
        <v>829</v>
      </c>
      <c r="O8715" t="s">
        <v>829</v>
      </c>
      <c r="P8715" t="s">
        <v>829</v>
      </c>
      <c r="Q8715" t="s">
        <v>829</v>
      </c>
      <c r="R8715" t="s">
        <v>829</v>
      </c>
      <c r="S8715">
        <v>245326757</v>
      </c>
      <c r="T8715" t="s">
        <v>829</v>
      </c>
      <c r="U8715" t="s">
        <v>829</v>
      </c>
      <c r="V8715" t="s">
        <v>834</v>
      </c>
    </row>
    <row r="8716" spans="1:22" x14ac:dyDescent="0.3">
      <c r="A8716">
        <v>202223</v>
      </c>
      <c r="B8716" t="s">
        <v>820</v>
      </c>
      <c r="C8716" t="s">
        <v>821</v>
      </c>
      <c r="D8716" t="s">
        <v>822</v>
      </c>
      <c r="E8716" t="s">
        <v>823</v>
      </c>
      <c r="F8716" t="s">
        <v>876</v>
      </c>
      <c r="G8716" t="s">
        <v>877</v>
      </c>
      <c r="H8716" t="s">
        <v>1052</v>
      </c>
      <c r="I8716">
        <v>931</v>
      </c>
      <c r="J8716" t="s">
        <v>1053</v>
      </c>
      <c r="K8716" t="s">
        <v>835</v>
      </c>
      <c r="L8716" t="s">
        <v>841</v>
      </c>
      <c r="M8716" t="s">
        <v>829</v>
      </c>
      <c r="N8716" t="s">
        <v>829</v>
      </c>
      <c r="O8716" t="s">
        <v>829</v>
      </c>
      <c r="P8716" t="s">
        <v>829</v>
      </c>
      <c r="Q8716" t="s">
        <v>829</v>
      </c>
      <c r="R8716" t="s">
        <v>829</v>
      </c>
      <c r="S8716">
        <v>259960631</v>
      </c>
      <c r="T8716" t="s">
        <v>829</v>
      </c>
      <c r="U8716" t="s">
        <v>829</v>
      </c>
      <c r="V8716" t="s">
        <v>834</v>
      </c>
    </row>
    <row r="8717" spans="1:22" x14ac:dyDescent="0.3">
      <c r="A8717">
        <v>202324</v>
      </c>
      <c r="B8717" t="s">
        <v>820</v>
      </c>
      <c r="C8717" t="s">
        <v>821</v>
      </c>
      <c r="D8717" t="s">
        <v>822</v>
      </c>
      <c r="E8717" t="s">
        <v>823</v>
      </c>
      <c r="F8717" t="s">
        <v>876</v>
      </c>
      <c r="G8717" t="s">
        <v>877</v>
      </c>
      <c r="H8717" t="s">
        <v>1052</v>
      </c>
      <c r="I8717">
        <v>931</v>
      </c>
      <c r="J8717" t="s">
        <v>1053</v>
      </c>
      <c r="K8717" t="s">
        <v>835</v>
      </c>
      <c r="L8717" t="s">
        <v>841</v>
      </c>
      <c r="M8717" t="s">
        <v>829</v>
      </c>
      <c r="N8717" t="s">
        <v>829</v>
      </c>
      <c r="O8717" t="s">
        <v>829</v>
      </c>
      <c r="P8717" t="s">
        <v>829</v>
      </c>
      <c r="Q8717" t="s">
        <v>829</v>
      </c>
      <c r="R8717" t="s">
        <v>829</v>
      </c>
      <c r="S8717">
        <v>280794944</v>
      </c>
      <c r="T8717" t="s">
        <v>829</v>
      </c>
      <c r="U8717" t="s">
        <v>829</v>
      </c>
      <c r="V8717" t="s">
        <v>834</v>
      </c>
    </row>
    <row r="8718" spans="1:22" x14ac:dyDescent="0.3">
      <c r="A8718">
        <v>202122</v>
      </c>
      <c r="B8718" t="s">
        <v>820</v>
      </c>
      <c r="C8718" t="s">
        <v>821</v>
      </c>
      <c r="D8718" t="s">
        <v>822</v>
      </c>
      <c r="E8718" t="s">
        <v>823</v>
      </c>
      <c r="F8718" t="s">
        <v>876</v>
      </c>
      <c r="G8718" t="s">
        <v>877</v>
      </c>
      <c r="H8718" t="s">
        <v>1052</v>
      </c>
      <c r="I8718">
        <v>931</v>
      </c>
      <c r="J8718" t="s">
        <v>1053</v>
      </c>
      <c r="K8718" t="s">
        <v>842</v>
      </c>
      <c r="L8718" t="s">
        <v>238</v>
      </c>
      <c r="M8718" t="s">
        <v>829</v>
      </c>
      <c r="N8718" t="s">
        <v>829</v>
      </c>
      <c r="O8718" t="s">
        <v>829</v>
      </c>
      <c r="P8718" t="s">
        <v>829</v>
      </c>
      <c r="Q8718" t="s">
        <v>829</v>
      </c>
      <c r="R8718" t="s">
        <v>829</v>
      </c>
      <c r="S8718">
        <v>1205579</v>
      </c>
      <c r="T8718">
        <v>0</v>
      </c>
      <c r="U8718">
        <v>1205579</v>
      </c>
      <c r="V8718">
        <v>12</v>
      </c>
    </row>
    <row r="8719" spans="1:22" x14ac:dyDescent="0.3">
      <c r="A8719">
        <v>202223</v>
      </c>
      <c r="B8719" t="s">
        <v>820</v>
      </c>
      <c r="C8719" t="s">
        <v>821</v>
      </c>
      <c r="D8719" t="s">
        <v>822</v>
      </c>
      <c r="E8719" t="s">
        <v>823</v>
      </c>
      <c r="F8719" t="s">
        <v>876</v>
      </c>
      <c r="G8719" t="s">
        <v>877</v>
      </c>
      <c r="H8719" t="s">
        <v>1052</v>
      </c>
      <c r="I8719">
        <v>931</v>
      </c>
      <c r="J8719" t="s">
        <v>1053</v>
      </c>
      <c r="K8719" t="s">
        <v>842</v>
      </c>
      <c r="L8719" t="s">
        <v>238</v>
      </c>
      <c r="M8719" t="s">
        <v>829</v>
      </c>
      <c r="N8719" t="s">
        <v>829</v>
      </c>
      <c r="O8719" t="s">
        <v>829</v>
      </c>
      <c r="P8719" t="s">
        <v>829</v>
      </c>
      <c r="Q8719" t="s">
        <v>829</v>
      </c>
      <c r="R8719" t="s">
        <v>829</v>
      </c>
      <c r="S8719">
        <v>2299755</v>
      </c>
      <c r="T8719">
        <v>327551</v>
      </c>
      <c r="U8719">
        <v>1972205</v>
      </c>
      <c r="V8719">
        <v>19</v>
      </c>
    </row>
    <row r="8720" spans="1:22" x14ac:dyDescent="0.3">
      <c r="A8720">
        <v>202324</v>
      </c>
      <c r="B8720" t="s">
        <v>820</v>
      </c>
      <c r="C8720" t="s">
        <v>821</v>
      </c>
      <c r="D8720" t="s">
        <v>822</v>
      </c>
      <c r="E8720" t="s">
        <v>823</v>
      </c>
      <c r="F8720" t="s">
        <v>876</v>
      </c>
      <c r="G8720" t="s">
        <v>877</v>
      </c>
      <c r="H8720" t="s">
        <v>1052</v>
      </c>
      <c r="I8720">
        <v>931</v>
      </c>
      <c r="J8720" t="s">
        <v>1053</v>
      </c>
      <c r="K8720" t="s">
        <v>842</v>
      </c>
      <c r="L8720" t="s">
        <v>238</v>
      </c>
      <c r="M8720" t="s">
        <v>829</v>
      </c>
      <c r="N8720" t="s">
        <v>829</v>
      </c>
      <c r="O8720" t="s">
        <v>829</v>
      </c>
      <c r="P8720" t="s">
        <v>829</v>
      </c>
      <c r="Q8720" t="s">
        <v>829</v>
      </c>
      <c r="R8720" t="s">
        <v>829</v>
      </c>
      <c r="S8720">
        <v>2528046</v>
      </c>
      <c r="T8720">
        <v>325267</v>
      </c>
      <c r="U8720">
        <v>2202780</v>
      </c>
      <c r="V8720">
        <v>21</v>
      </c>
    </row>
    <row r="8721" spans="1:22" x14ac:dyDescent="0.3">
      <c r="A8721">
        <v>202122</v>
      </c>
      <c r="B8721" t="s">
        <v>820</v>
      </c>
      <c r="C8721" t="s">
        <v>821</v>
      </c>
      <c r="D8721" t="s">
        <v>822</v>
      </c>
      <c r="E8721" t="s">
        <v>823</v>
      </c>
      <c r="F8721" t="s">
        <v>876</v>
      </c>
      <c r="G8721" t="s">
        <v>877</v>
      </c>
      <c r="H8721" t="s">
        <v>1052</v>
      </c>
      <c r="I8721">
        <v>931</v>
      </c>
      <c r="J8721" t="s">
        <v>1053</v>
      </c>
      <c r="K8721" t="s">
        <v>842</v>
      </c>
      <c r="L8721" t="s">
        <v>240</v>
      </c>
      <c r="M8721" t="s">
        <v>829</v>
      </c>
      <c r="N8721" t="s">
        <v>829</v>
      </c>
      <c r="O8721" t="s">
        <v>829</v>
      </c>
      <c r="P8721" t="s">
        <v>829</v>
      </c>
      <c r="Q8721" t="s">
        <v>829</v>
      </c>
      <c r="R8721" t="s">
        <v>829</v>
      </c>
      <c r="S8721">
        <v>4734898</v>
      </c>
      <c r="T8721">
        <v>596447</v>
      </c>
      <c r="U8721">
        <v>4138451</v>
      </c>
      <c r="V8721">
        <v>40</v>
      </c>
    </row>
    <row r="8722" spans="1:22" x14ac:dyDescent="0.3">
      <c r="A8722">
        <v>202223</v>
      </c>
      <c r="B8722" t="s">
        <v>820</v>
      </c>
      <c r="C8722" t="s">
        <v>821</v>
      </c>
      <c r="D8722" t="s">
        <v>822</v>
      </c>
      <c r="E8722" t="s">
        <v>823</v>
      </c>
      <c r="F8722" t="s">
        <v>876</v>
      </c>
      <c r="G8722" t="s">
        <v>877</v>
      </c>
      <c r="H8722" t="s">
        <v>1052</v>
      </c>
      <c r="I8722">
        <v>931</v>
      </c>
      <c r="J8722" t="s">
        <v>1053</v>
      </c>
      <c r="K8722" t="s">
        <v>842</v>
      </c>
      <c r="L8722" t="s">
        <v>240</v>
      </c>
      <c r="M8722" t="s">
        <v>829</v>
      </c>
      <c r="N8722" t="s">
        <v>829</v>
      </c>
      <c r="O8722" t="s">
        <v>829</v>
      </c>
      <c r="P8722" t="s">
        <v>829</v>
      </c>
      <c r="Q8722" t="s">
        <v>829</v>
      </c>
      <c r="R8722" t="s">
        <v>829</v>
      </c>
      <c r="S8722">
        <v>6238991</v>
      </c>
      <c r="T8722">
        <v>938506</v>
      </c>
      <c r="U8722">
        <v>5300485</v>
      </c>
      <c r="V8722">
        <v>51</v>
      </c>
    </row>
    <row r="8723" spans="1:22" x14ac:dyDescent="0.3">
      <c r="A8723">
        <v>202324</v>
      </c>
      <c r="B8723" t="s">
        <v>820</v>
      </c>
      <c r="C8723" t="s">
        <v>821</v>
      </c>
      <c r="D8723" t="s">
        <v>822</v>
      </c>
      <c r="E8723" t="s">
        <v>823</v>
      </c>
      <c r="F8723" t="s">
        <v>876</v>
      </c>
      <c r="G8723" t="s">
        <v>877</v>
      </c>
      <c r="H8723" t="s">
        <v>1052</v>
      </c>
      <c r="I8723">
        <v>931</v>
      </c>
      <c r="J8723" t="s">
        <v>1053</v>
      </c>
      <c r="K8723" t="s">
        <v>842</v>
      </c>
      <c r="L8723" t="s">
        <v>240</v>
      </c>
      <c r="M8723" t="s">
        <v>829</v>
      </c>
      <c r="N8723" t="s">
        <v>829</v>
      </c>
      <c r="O8723" t="s">
        <v>829</v>
      </c>
      <c r="P8723" t="s">
        <v>829</v>
      </c>
      <c r="Q8723" t="s">
        <v>829</v>
      </c>
      <c r="R8723" t="s">
        <v>829</v>
      </c>
      <c r="S8723">
        <v>8804834</v>
      </c>
      <c r="T8723">
        <v>1381326</v>
      </c>
      <c r="U8723">
        <v>7423508</v>
      </c>
      <c r="V8723">
        <v>70</v>
      </c>
    </row>
    <row r="8724" spans="1:22" x14ac:dyDescent="0.3">
      <c r="A8724">
        <v>202122</v>
      </c>
      <c r="B8724" t="s">
        <v>820</v>
      </c>
      <c r="C8724" t="s">
        <v>821</v>
      </c>
      <c r="D8724" t="s">
        <v>822</v>
      </c>
      <c r="E8724" t="s">
        <v>823</v>
      </c>
      <c r="F8724" t="s">
        <v>876</v>
      </c>
      <c r="G8724" t="s">
        <v>877</v>
      </c>
      <c r="H8724" t="s">
        <v>1052</v>
      </c>
      <c r="I8724">
        <v>931</v>
      </c>
      <c r="J8724" t="s">
        <v>1053</v>
      </c>
      <c r="K8724" t="s">
        <v>842</v>
      </c>
      <c r="L8724" t="s">
        <v>843</v>
      </c>
      <c r="M8724" t="s">
        <v>829</v>
      </c>
      <c r="N8724" t="s">
        <v>829</v>
      </c>
      <c r="O8724" t="s">
        <v>829</v>
      </c>
      <c r="P8724" t="s">
        <v>829</v>
      </c>
      <c r="Q8724" t="s">
        <v>829</v>
      </c>
      <c r="R8724" t="s">
        <v>829</v>
      </c>
      <c r="S8724">
        <v>207157</v>
      </c>
      <c r="T8724">
        <v>37500</v>
      </c>
      <c r="U8724">
        <v>169657</v>
      </c>
      <c r="V8724">
        <v>2</v>
      </c>
    </row>
    <row r="8725" spans="1:22" x14ac:dyDescent="0.3">
      <c r="A8725">
        <v>202223</v>
      </c>
      <c r="B8725" t="s">
        <v>820</v>
      </c>
      <c r="C8725" t="s">
        <v>821</v>
      </c>
      <c r="D8725" t="s">
        <v>822</v>
      </c>
      <c r="E8725" t="s">
        <v>823</v>
      </c>
      <c r="F8725" t="s">
        <v>876</v>
      </c>
      <c r="G8725" t="s">
        <v>877</v>
      </c>
      <c r="H8725" t="s">
        <v>1052</v>
      </c>
      <c r="I8725">
        <v>931</v>
      </c>
      <c r="J8725" t="s">
        <v>1053</v>
      </c>
      <c r="K8725" t="s">
        <v>842</v>
      </c>
      <c r="L8725" t="s">
        <v>843</v>
      </c>
      <c r="M8725" t="s">
        <v>829</v>
      </c>
      <c r="N8725" t="s">
        <v>829</v>
      </c>
      <c r="O8725" t="s">
        <v>829</v>
      </c>
      <c r="P8725" t="s">
        <v>829</v>
      </c>
      <c r="Q8725" t="s">
        <v>829</v>
      </c>
      <c r="R8725" t="s">
        <v>829</v>
      </c>
      <c r="S8725">
        <v>256900</v>
      </c>
      <c r="T8725">
        <v>25000</v>
      </c>
      <c r="U8725">
        <v>231900</v>
      </c>
      <c r="V8725">
        <v>2</v>
      </c>
    </row>
    <row r="8726" spans="1:22" x14ac:dyDescent="0.3">
      <c r="A8726">
        <v>202324</v>
      </c>
      <c r="B8726" t="s">
        <v>820</v>
      </c>
      <c r="C8726" t="s">
        <v>821</v>
      </c>
      <c r="D8726" t="s">
        <v>822</v>
      </c>
      <c r="E8726" t="s">
        <v>823</v>
      </c>
      <c r="F8726" t="s">
        <v>876</v>
      </c>
      <c r="G8726" t="s">
        <v>877</v>
      </c>
      <c r="H8726" t="s">
        <v>1052</v>
      </c>
      <c r="I8726">
        <v>931</v>
      </c>
      <c r="J8726" t="s">
        <v>1053</v>
      </c>
      <c r="K8726" t="s">
        <v>842</v>
      </c>
      <c r="L8726" t="s">
        <v>843</v>
      </c>
      <c r="M8726" t="s">
        <v>829</v>
      </c>
      <c r="N8726" t="s">
        <v>829</v>
      </c>
      <c r="O8726" t="s">
        <v>829</v>
      </c>
      <c r="P8726" t="s">
        <v>829</v>
      </c>
      <c r="Q8726" t="s">
        <v>829</v>
      </c>
      <c r="R8726" t="s">
        <v>829</v>
      </c>
      <c r="S8726">
        <v>264599</v>
      </c>
      <c r="T8726">
        <v>25000</v>
      </c>
      <c r="U8726">
        <v>239599</v>
      </c>
      <c r="V8726">
        <v>2</v>
      </c>
    </row>
    <row r="8727" spans="1:22" x14ac:dyDescent="0.3">
      <c r="A8727">
        <v>202122</v>
      </c>
      <c r="B8727" t="s">
        <v>820</v>
      </c>
      <c r="C8727" t="s">
        <v>821</v>
      </c>
      <c r="D8727" t="s">
        <v>822</v>
      </c>
      <c r="E8727" t="s">
        <v>823</v>
      </c>
      <c r="F8727" t="s">
        <v>876</v>
      </c>
      <c r="G8727" t="s">
        <v>877</v>
      </c>
      <c r="H8727" t="s">
        <v>1052</v>
      </c>
      <c r="I8727">
        <v>931</v>
      </c>
      <c r="J8727" t="s">
        <v>1053</v>
      </c>
      <c r="K8727" t="s">
        <v>842</v>
      </c>
      <c r="L8727" t="s">
        <v>249</v>
      </c>
      <c r="M8727">
        <v>0</v>
      </c>
      <c r="N8727">
        <v>0</v>
      </c>
      <c r="O8727">
        <v>0</v>
      </c>
      <c r="P8727">
        <v>11858015</v>
      </c>
      <c r="Q8727">
        <v>409801</v>
      </c>
      <c r="R8727" t="s">
        <v>829</v>
      </c>
      <c r="S8727">
        <v>12267816</v>
      </c>
      <c r="T8727">
        <v>274</v>
      </c>
      <c r="U8727">
        <v>12267542</v>
      </c>
      <c r="V8727">
        <v>119</v>
      </c>
    </row>
    <row r="8728" spans="1:22" x14ac:dyDescent="0.3">
      <c r="A8728">
        <v>202223</v>
      </c>
      <c r="B8728" t="s">
        <v>820</v>
      </c>
      <c r="C8728" t="s">
        <v>821</v>
      </c>
      <c r="D8728" t="s">
        <v>822</v>
      </c>
      <c r="E8728" t="s">
        <v>823</v>
      </c>
      <c r="F8728" t="s">
        <v>876</v>
      </c>
      <c r="G8728" t="s">
        <v>877</v>
      </c>
      <c r="H8728" t="s">
        <v>1052</v>
      </c>
      <c r="I8728">
        <v>931</v>
      </c>
      <c r="J8728" t="s">
        <v>1053</v>
      </c>
      <c r="K8728" t="s">
        <v>842</v>
      </c>
      <c r="L8728" t="s">
        <v>249</v>
      </c>
      <c r="M8728">
        <v>0</v>
      </c>
      <c r="N8728">
        <v>0</v>
      </c>
      <c r="O8728">
        <v>0</v>
      </c>
      <c r="P8728">
        <v>15533492</v>
      </c>
      <c r="Q8728">
        <v>502188</v>
      </c>
      <c r="R8728" t="s">
        <v>829</v>
      </c>
      <c r="S8728">
        <v>16035680</v>
      </c>
      <c r="T8728">
        <v>0</v>
      </c>
      <c r="U8728">
        <v>16035680</v>
      </c>
      <c r="V8728">
        <v>154</v>
      </c>
    </row>
    <row r="8729" spans="1:22" x14ac:dyDescent="0.3">
      <c r="A8729">
        <v>202324</v>
      </c>
      <c r="B8729" t="s">
        <v>820</v>
      </c>
      <c r="C8729" t="s">
        <v>821</v>
      </c>
      <c r="D8729" t="s">
        <v>822</v>
      </c>
      <c r="E8729" t="s">
        <v>823</v>
      </c>
      <c r="F8729" t="s">
        <v>876</v>
      </c>
      <c r="G8729" t="s">
        <v>877</v>
      </c>
      <c r="H8729" t="s">
        <v>1052</v>
      </c>
      <c r="I8729">
        <v>931</v>
      </c>
      <c r="J8729" t="s">
        <v>1053</v>
      </c>
      <c r="K8729" t="s">
        <v>842</v>
      </c>
      <c r="L8729" t="s">
        <v>249</v>
      </c>
      <c r="M8729">
        <v>0</v>
      </c>
      <c r="N8729">
        <v>0</v>
      </c>
      <c r="O8729">
        <v>0</v>
      </c>
      <c r="P8729">
        <v>18102630</v>
      </c>
      <c r="Q8729">
        <v>575687</v>
      </c>
      <c r="R8729" t="s">
        <v>829</v>
      </c>
      <c r="S8729">
        <v>18678317</v>
      </c>
      <c r="T8729">
        <v>0</v>
      </c>
      <c r="U8729">
        <v>18678317</v>
      </c>
      <c r="V8729">
        <v>177</v>
      </c>
    </row>
    <row r="8730" spans="1:22" x14ac:dyDescent="0.3">
      <c r="A8730">
        <v>202122</v>
      </c>
      <c r="B8730" t="s">
        <v>820</v>
      </c>
      <c r="C8730" t="s">
        <v>821</v>
      </c>
      <c r="D8730" t="s">
        <v>822</v>
      </c>
      <c r="E8730" t="s">
        <v>823</v>
      </c>
      <c r="F8730" t="s">
        <v>876</v>
      </c>
      <c r="G8730" t="s">
        <v>877</v>
      </c>
      <c r="H8730" t="s">
        <v>1052</v>
      </c>
      <c r="I8730">
        <v>931</v>
      </c>
      <c r="J8730" t="s">
        <v>1053</v>
      </c>
      <c r="K8730" t="s">
        <v>842</v>
      </c>
      <c r="L8730" t="s">
        <v>844</v>
      </c>
      <c r="M8730">
        <v>0</v>
      </c>
      <c r="N8730">
        <v>2319728</v>
      </c>
      <c r="O8730">
        <v>8094285</v>
      </c>
      <c r="P8730">
        <v>0</v>
      </c>
      <c r="Q8730">
        <v>0</v>
      </c>
      <c r="R8730" t="s">
        <v>829</v>
      </c>
      <c r="S8730">
        <v>10414013</v>
      </c>
      <c r="T8730">
        <v>26746</v>
      </c>
      <c r="U8730">
        <v>10387267</v>
      </c>
      <c r="V8730">
        <v>101</v>
      </c>
    </row>
    <row r="8731" spans="1:22" x14ac:dyDescent="0.3">
      <c r="A8731">
        <v>202223</v>
      </c>
      <c r="B8731" t="s">
        <v>820</v>
      </c>
      <c r="C8731" t="s">
        <v>821</v>
      </c>
      <c r="D8731" t="s">
        <v>822</v>
      </c>
      <c r="E8731" t="s">
        <v>823</v>
      </c>
      <c r="F8731" t="s">
        <v>876</v>
      </c>
      <c r="G8731" t="s">
        <v>877</v>
      </c>
      <c r="H8731" t="s">
        <v>1052</v>
      </c>
      <c r="I8731">
        <v>931</v>
      </c>
      <c r="J8731" t="s">
        <v>1053</v>
      </c>
      <c r="K8731" t="s">
        <v>842</v>
      </c>
      <c r="L8731" t="s">
        <v>844</v>
      </c>
      <c r="M8731">
        <v>0</v>
      </c>
      <c r="N8731">
        <v>2845438</v>
      </c>
      <c r="O8731">
        <v>11304669</v>
      </c>
      <c r="P8731">
        <v>0</v>
      </c>
      <c r="Q8731">
        <v>0</v>
      </c>
      <c r="R8731" t="s">
        <v>829</v>
      </c>
      <c r="S8731">
        <v>14150107</v>
      </c>
      <c r="T8731">
        <v>0</v>
      </c>
      <c r="U8731">
        <v>14150107</v>
      </c>
      <c r="V8731">
        <v>136</v>
      </c>
    </row>
    <row r="8732" spans="1:22" x14ac:dyDescent="0.3">
      <c r="A8732">
        <v>202324</v>
      </c>
      <c r="B8732" t="s">
        <v>820</v>
      </c>
      <c r="C8732" t="s">
        <v>821</v>
      </c>
      <c r="D8732" t="s">
        <v>822</v>
      </c>
      <c r="E8732" t="s">
        <v>823</v>
      </c>
      <c r="F8732" t="s">
        <v>876</v>
      </c>
      <c r="G8732" t="s">
        <v>877</v>
      </c>
      <c r="H8732" t="s">
        <v>1052</v>
      </c>
      <c r="I8732">
        <v>931</v>
      </c>
      <c r="J8732" t="s">
        <v>1053</v>
      </c>
      <c r="K8732" t="s">
        <v>842</v>
      </c>
      <c r="L8732" t="s">
        <v>844</v>
      </c>
      <c r="M8732">
        <v>0</v>
      </c>
      <c r="N8732">
        <v>3261888</v>
      </c>
      <c r="O8732">
        <v>12505671</v>
      </c>
      <c r="P8732">
        <v>0</v>
      </c>
      <c r="Q8732">
        <v>0</v>
      </c>
      <c r="R8732" t="s">
        <v>829</v>
      </c>
      <c r="S8732">
        <v>15767559</v>
      </c>
      <c r="T8732">
        <v>0</v>
      </c>
      <c r="U8732">
        <v>15767559</v>
      </c>
      <c r="V8732">
        <v>149</v>
      </c>
    </row>
    <row r="8733" spans="1:22" x14ac:dyDescent="0.3">
      <c r="A8733">
        <v>202122</v>
      </c>
      <c r="B8733" t="s">
        <v>820</v>
      </c>
      <c r="C8733" t="s">
        <v>821</v>
      </c>
      <c r="D8733" t="s">
        <v>822</v>
      </c>
      <c r="E8733" t="s">
        <v>823</v>
      </c>
      <c r="F8733" t="s">
        <v>876</v>
      </c>
      <c r="G8733" t="s">
        <v>877</v>
      </c>
      <c r="H8733" t="s">
        <v>1052</v>
      </c>
      <c r="I8733">
        <v>931</v>
      </c>
      <c r="J8733" t="s">
        <v>1053</v>
      </c>
      <c r="K8733" t="s">
        <v>842</v>
      </c>
      <c r="L8733" t="s">
        <v>251</v>
      </c>
      <c r="M8733" t="s">
        <v>829</v>
      </c>
      <c r="N8733" t="s">
        <v>829</v>
      </c>
      <c r="O8733">
        <v>0</v>
      </c>
      <c r="P8733">
        <v>0</v>
      </c>
      <c r="Q8733">
        <v>0</v>
      </c>
      <c r="R8733">
        <v>553916</v>
      </c>
      <c r="S8733">
        <v>553916</v>
      </c>
      <c r="T8733">
        <v>23</v>
      </c>
      <c r="U8733">
        <v>553893</v>
      </c>
      <c r="V8733">
        <v>5</v>
      </c>
    </row>
    <row r="8734" spans="1:22" x14ac:dyDescent="0.3">
      <c r="A8734">
        <v>202223</v>
      </c>
      <c r="B8734" t="s">
        <v>820</v>
      </c>
      <c r="C8734" t="s">
        <v>821</v>
      </c>
      <c r="D8734" t="s">
        <v>822</v>
      </c>
      <c r="E8734" t="s">
        <v>823</v>
      </c>
      <c r="F8734" t="s">
        <v>876</v>
      </c>
      <c r="G8734" t="s">
        <v>877</v>
      </c>
      <c r="H8734" t="s">
        <v>1052</v>
      </c>
      <c r="I8734">
        <v>931</v>
      </c>
      <c r="J8734" t="s">
        <v>1053</v>
      </c>
      <c r="K8734" t="s">
        <v>842</v>
      </c>
      <c r="L8734" t="s">
        <v>251</v>
      </c>
      <c r="M8734" t="s">
        <v>829</v>
      </c>
      <c r="N8734" t="s">
        <v>829</v>
      </c>
      <c r="O8734">
        <v>0</v>
      </c>
      <c r="P8734">
        <v>0</v>
      </c>
      <c r="Q8734">
        <v>0</v>
      </c>
      <c r="R8734">
        <v>791422</v>
      </c>
      <c r="S8734">
        <v>791422</v>
      </c>
      <c r="T8734">
        <v>0</v>
      </c>
      <c r="U8734">
        <v>791422</v>
      </c>
      <c r="V8734">
        <v>8</v>
      </c>
    </row>
    <row r="8735" spans="1:22" x14ac:dyDescent="0.3">
      <c r="A8735">
        <v>202324</v>
      </c>
      <c r="B8735" t="s">
        <v>820</v>
      </c>
      <c r="C8735" t="s">
        <v>821</v>
      </c>
      <c r="D8735" t="s">
        <v>822</v>
      </c>
      <c r="E8735" t="s">
        <v>823</v>
      </c>
      <c r="F8735" t="s">
        <v>876</v>
      </c>
      <c r="G8735" t="s">
        <v>877</v>
      </c>
      <c r="H8735" t="s">
        <v>1052</v>
      </c>
      <c r="I8735">
        <v>931</v>
      </c>
      <c r="J8735" t="s">
        <v>1053</v>
      </c>
      <c r="K8735" t="s">
        <v>842</v>
      </c>
      <c r="L8735" t="s">
        <v>251</v>
      </c>
      <c r="M8735" t="s">
        <v>829</v>
      </c>
      <c r="N8735" t="s">
        <v>829</v>
      </c>
      <c r="O8735">
        <v>0</v>
      </c>
      <c r="P8735">
        <v>0</v>
      </c>
      <c r="Q8735">
        <v>0</v>
      </c>
      <c r="R8735">
        <v>940545</v>
      </c>
      <c r="S8735">
        <v>940545</v>
      </c>
      <c r="T8735">
        <v>0</v>
      </c>
      <c r="U8735">
        <v>940545</v>
      </c>
      <c r="V8735">
        <v>9</v>
      </c>
    </row>
    <row r="8736" spans="1:22" x14ac:dyDescent="0.3">
      <c r="A8736">
        <v>202122</v>
      </c>
      <c r="B8736" t="s">
        <v>820</v>
      </c>
      <c r="C8736" t="s">
        <v>821</v>
      </c>
      <c r="D8736" t="s">
        <v>822</v>
      </c>
      <c r="E8736" t="s">
        <v>823</v>
      </c>
      <c r="F8736" t="s">
        <v>876</v>
      </c>
      <c r="G8736" t="s">
        <v>877</v>
      </c>
      <c r="H8736" t="s">
        <v>1052</v>
      </c>
      <c r="I8736">
        <v>931</v>
      </c>
      <c r="J8736" t="s">
        <v>1053</v>
      </c>
      <c r="K8736" t="s">
        <v>842</v>
      </c>
      <c r="L8736" t="s">
        <v>253</v>
      </c>
      <c r="M8736" t="s">
        <v>829</v>
      </c>
      <c r="N8736" t="s">
        <v>829</v>
      </c>
      <c r="O8736">
        <v>0</v>
      </c>
      <c r="P8736">
        <v>0</v>
      </c>
      <c r="Q8736">
        <v>0</v>
      </c>
      <c r="R8736">
        <v>230195</v>
      </c>
      <c r="S8736">
        <v>230195</v>
      </c>
      <c r="T8736">
        <v>17</v>
      </c>
      <c r="U8736">
        <v>230178</v>
      </c>
      <c r="V8736">
        <v>2</v>
      </c>
    </row>
    <row r="8737" spans="1:22" x14ac:dyDescent="0.3">
      <c r="A8737">
        <v>202223</v>
      </c>
      <c r="B8737" t="s">
        <v>820</v>
      </c>
      <c r="C8737" t="s">
        <v>821</v>
      </c>
      <c r="D8737" t="s">
        <v>822</v>
      </c>
      <c r="E8737" t="s">
        <v>823</v>
      </c>
      <c r="F8737" t="s">
        <v>876</v>
      </c>
      <c r="G8737" t="s">
        <v>877</v>
      </c>
      <c r="H8737" t="s">
        <v>1052</v>
      </c>
      <c r="I8737">
        <v>931</v>
      </c>
      <c r="J8737" t="s">
        <v>1053</v>
      </c>
      <c r="K8737" t="s">
        <v>842</v>
      </c>
      <c r="L8737" t="s">
        <v>253</v>
      </c>
      <c r="M8737" t="s">
        <v>829</v>
      </c>
      <c r="N8737" t="s">
        <v>829</v>
      </c>
      <c r="O8737">
        <v>0</v>
      </c>
      <c r="P8737">
        <v>0</v>
      </c>
      <c r="Q8737">
        <v>0</v>
      </c>
      <c r="R8737">
        <v>339409</v>
      </c>
      <c r="S8737">
        <v>339409</v>
      </c>
      <c r="T8737">
        <v>0</v>
      </c>
      <c r="U8737">
        <v>339409</v>
      </c>
      <c r="V8737">
        <v>3</v>
      </c>
    </row>
    <row r="8738" spans="1:22" x14ac:dyDescent="0.3">
      <c r="A8738">
        <v>202324</v>
      </c>
      <c r="B8738" t="s">
        <v>820</v>
      </c>
      <c r="C8738" t="s">
        <v>821</v>
      </c>
      <c r="D8738" t="s">
        <v>822</v>
      </c>
      <c r="E8738" t="s">
        <v>823</v>
      </c>
      <c r="F8738" t="s">
        <v>876</v>
      </c>
      <c r="G8738" t="s">
        <v>877</v>
      </c>
      <c r="H8738" t="s">
        <v>1052</v>
      </c>
      <c r="I8738">
        <v>931</v>
      </c>
      <c r="J8738" t="s">
        <v>1053</v>
      </c>
      <c r="K8738" t="s">
        <v>842</v>
      </c>
      <c r="L8738" t="s">
        <v>253</v>
      </c>
      <c r="M8738" t="s">
        <v>829</v>
      </c>
      <c r="N8738" t="s">
        <v>829</v>
      </c>
      <c r="O8738">
        <v>0</v>
      </c>
      <c r="P8738">
        <v>0</v>
      </c>
      <c r="Q8738">
        <v>0</v>
      </c>
      <c r="R8738">
        <v>405731</v>
      </c>
      <c r="S8738">
        <v>405731</v>
      </c>
      <c r="T8738">
        <v>0</v>
      </c>
      <c r="U8738">
        <v>405731</v>
      </c>
      <c r="V8738">
        <v>4</v>
      </c>
    </row>
    <row r="8739" spans="1:22" x14ac:dyDescent="0.3">
      <c r="A8739">
        <v>202122</v>
      </c>
      <c r="B8739" t="s">
        <v>820</v>
      </c>
      <c r="C8739" t="s">
        <v>821</v>
      </c>
      <c r="D8739" t="s">
        <v>822</v>
      </c>
      <c r="E8739" t="s">
        <v>823</v>
      </c>
      <c r="F8739" t="s">
        <v>876</v>
      </c>
      <c r="G8739" t="s">
        <v>877</v>
      </c>
      <c r="H8739" t="s">
        <v>1052</v>
      </c>
      <c r="I8739">
        <v>931</v>
      </c>
      <c r="J8739" t="s">
        <v>1053</v>
      </c>
      <c r="K8739" t="s">
        <v>842</v>
      </c>
      <c r="L8739" t="s">
        <v>845</v>
      </c>
      <c r="M8739" t="s">
        <v>829</v>
      </c>
      <c r="N8739" t="s">
        <v>829</v>
      </c>
      <c r="O8739">
        <v>0</v>
      </c>
      <c r="P8739">
        <v>0</v>
      </c>
      <c r="Q8739">
        <v>0</v>
      </c>
      <c r="R8739">
        <v>263633</v>
      </c>
      <c r="S8739">
        <v>263633</v>
      </c>
      <c r="T8739">
        <v>546</v>
      </c>
      <c r="U8739">
        <v>263086</v>
      </c>
      <c r="V8739">
        <v>3</v>
      </c>
    </row>
    <row r="8740" spans="1:22" x14ac:dyDescent="0.3">
      <c r="A8740">
        <v>202223</v>
      </c>
      <c r="B8740" t="s">
        <v>820</v>
      </c>
      <c r="C8740" t="s">
        <v>821</v>
      </c>
      <c r="D8740" t="s">
        <v>822</v>
      </c>
      <c r="E8740" t="s">
        <v>823</v>
      </c>
      <c r="F8740" t="s">
        <v>876</v>
      </c>
      <c r="G8740" t="s">
        <v>877</v>
      </c>
      <c r="H8740" t="s">
        <v>1052</v>
      </c>
      <c r="I8740">
        <v>931</v>
      </c>
      <c r="J8740" t="s">
        <v>1053</v>
      </c>
      <c r="K8740" t="s">
        <v>842</v>
      </c>
      <c r="L8740" t="s">
        <v>845</v>
      </c>
      <c r="M8740" t="s">
        <v>829</v>
      </c>
      <c r="N8740" t="s">
        <v>829</v>
      </c>
      <c r="O8740">
        <v>0</v>
      </c>
      <c r="P8740">
        <v>0</v>
      </c>
      <c r="Q8740">
        <v>0</v>
      </c>
      <c r="R8740">
        <v>324136</v>
      </c>
      <c r="S8740">
        <v>324136</v>
      </c>
      <c r="T8740">
        <v>0</v>
      </c>
      <c r="U8740">
        <v>324136</v>
      </c>
      <c r="V8740">
        <v>3</v>
      </c>
    </row>
    <row r="8741" spans="1:22" x14ac:dyDescent="0.3">
      <c r="A8741">
        <v>202324</v>
      </c>
      <c r="B8741" t="s">
        <v>820</v>
      </c>
      <c r="C8741" t="s">
        <v>821</v>
      </c>
      <c r="D8741" t="s">
        <v>822</v>
      </c>
      <c r="E8741" t="s">
        <v>823</v>
      </c>
      <c r="F8741" t="s">
        <v>876</v>
      </c>
      <c r="G8741" t="s">
        <v>877</v>
      </c>
      <c r="H8741" t="s">
        <v>1052</v>
      </c>
      <c r="I8741">
        <v>931</v>
      </c>
      <c r="J8741" t="s">
        <v>1053</v>
      </c>
      <c r="K8741" t="s">
        <v>842</v>
      </c>
      <c r="L8741" t="s">
        <v>845</v>
      </c>
      <c r="M8741" t="s">
        <v>829</v>
      </c>
      <c r="N8741" t="s">
        <v>829</v>
      </c>
      <c r="O8741">
        <v>0</v>
      </c>
      <c r="P8741">
        <v>0</v>
      </c>
      <c r="Q8741">
        <v>0</v>
      </c>
      <c r="R8741">
        <v>375737</v>
      </c>
      <c r="S8741">
        <v>375737</v>
      </c>
      <c r="T8741">
        <v>0</v>
      </c>
      <c r="U8741">
        <v>375737</v>
      </c>
      <c r="V8741">
        <v>4</v>
      </c>
    </row>
    <row r="8742" spans="1:22" x14ac:dyDescent="0.3">
      <c r="A8742">
        <v>202122</v>
      </c>
      <c r="B8742" t="s">
        <v>820</v>
      </c>
      <c r="C8742" t="s">
        <v>821</v>
      </c>
      <c r="D8742" t="s">
        <v>822</v>
      </c>
      <c r="E8742" t="s">
        <v>823</v>
      </c>
      <c r="F8742" t="s">
        <v>856</v>
      </c>
      <c r="G8742" t="s">
        <v>857</v>
      </c>
      <c r="H8742" t="s">
        <v>1054</v>
      </c>
      <c r="I8742">
        <v>874</v>
      </c>
      <c r="J8742" t="s">
        <v>1055</v>
      </c>
      <c r="K8742" t="s">
        <v>828</v>
      </c>
      <c r="L8742" t="s">
        <v>336</v>
      </c>
      <c r="M8742">
        <v>0</v>
      </c>
      <c r="N8742">
        <v>61344</v>
      </c>
      <c r="O8742">
        <v>99992</v>
      </c>
      <c r="P8742">
        <v>4452997</v>
      </c>
      <c r="Q8742">
        <v>0</v>
      </c>
      <c r="R8742" t="s">
        <v>829</v>
      </c>
      <c r="S8742">
        <v>4614333</v>
      </c>
      <c r="T8742" t="s">
        <v>829</v>
      </c>
      <c r="U8742">
        <v>4614333</v>
      </c>
      <c r="V8742">
        <v>471</v>
      </c>
    </row>
    <row r="8743" spans="1:22" x14ac:dyDescent="0.3">
      <c r="A8743">
        <v>202223</v>
      </c>
      <c r="B8743" t="s">
        <v>820</v>
      </c>
      <c r="C8743" t="s">
        <v>821</v>
      </c>
      <c r="D8743" t="s">
        <v>822</v>
      </c>
      <c r="E8743" t="s">
        <v>823</v>
      </c>
      <c r="F8743" t="s">
        <v>856</v>
      </c>
      <c r="G8743" t="s">
        <v>857</v>
      </c>
      <c r="H8743" t="s">
        <v>1054</v>
      </c>
      <c r="I8743">
        <v>874</v>
      </c>
      <c r="J8743" t="s">
        <v>1055</v>
      </c>
      <c r="K8743" t="s">
        <v>828</v>
      </c>
      <c r="L8743" t="s">
        <v>336</v>
      </c>
      <c r="M8743">
        <v>0</v>
      </c>
      <c r="N8743">
        <v>68836</v>
      </c>
      <c r="O8743">
        <v>101329</v>
      </c>
      <c r="P8743">
        <v>4442796</v>
      </c>
      <c r="Q8743">
        <v>0</v>
      </c>
      <c r="R8743" t="s">
        <v>829</v>
      </c>
      <c r="S8743">
        <v>4612962</v>
      </c>
      <c r="T8743" t="s">
        <v>829</v>
      </c>
      <c r="U8743">
        <v>4612962</v>
      </c>
      <c r="V8743">
        <v>464</v>
      </c>
    </row>
    <row r="8744" spans="1:22" x14ac:dyDescent="0.3">
      <c r="A8744">
        <v>202324</v>
      </c>
      <c r="B8744" t="s">
        <v>820</v>
      </c>
      <c r="C8744" t="s">
        <v>821</v>
      </c>
      <c r="D8744" t="s">
        <v>822</v>
      </c>
      <c r="E8744" t="s">
        <v>823</v>
      </c>
      <c r="F8744" t="s">
        <v>856</v>
      </c>
      <c r="G8744" t="s">
        <v>857</v>
      </c>
      <c r="H8744" t="s">
        <v>1054</v>
      </c>
      <c r="I8744">
        <v>874</v>
      </c>
      <c r="J8744" t="s">
        <v>1055</v>
      </c>
      <c r="K8744" t="s">
        <v>828</v>
      </c>
      <c r="L8744" t="s">
        <v>336</v>
      </c>
      <c r="M8744">
        <v>0</v>
      </c>
      <c r="N8744">
        <v>59500</v>
      </c>
      <c r="O8744">
        <v>63333</v>
      </c>
      <c r="P8744">
        <v>4016854</v>
      </c>
      <c r="Q8744">
        <v>0</v>
      </c>
      <c r="R8744" t="s">
        <v>829</v>
      </c>
      <c r="S8744">
        <v>4139688</v>
      </c>
      <c r="T8744" t="s">
        <v>829</v>
      </c>
      <c r="U8744">
        <v>4139688</v>
      </c>
      <c r="V8744">
        <v>415</v>
      </c>
    </row>
    <row r="8745" spans="1:22" x14ac:dyDescent="0.3">
      <c r="A8745">
        <v>202122</v>
      </c>
      <c r="B8745" t="s">
        <v>820</v>
      </c>
      <c r="C8745" t="s">
        <v>821</v>
      </c>
      <c r="D8745" t="s">
        <v>822</v>
      </c>
      <c r="E8745" t="s">
        <v>823</v>
      </c>
      <c r="F8745" t="s">
        <v>856</v>
      </c>
      <c r="G8745" t="s">
        <v>857</v>
      </c>
      <c r="H8745" t="s">
        <v>1054</v>
      </c>
      <c r="I8745">
        <v>874</v>
      </c>
      <c r="J8745" t="s">
        <v>1055</v>
      </c>
      <c r="K8745" t="s">
        <v>828</v>
      </c>
      <c r="L8745" t="s">
        <v>235</v>
      </c>
      <c r="M8745" t="s">
        <v>829</v>
      </c>
      <c r="N8745">
        <v>0</v>
      </c>
      <c r="O8745">
        <v>0</v>
      </c>
      <c r="P8745" t="s">
        <v>829</v>
      </c>
      <c r="Q8745" t="s">
        <v>829</v>
      </c>
      <c r="R8745" t="s">
        <v>829</v>
      </c>
      <c r="S8745">
        <v>0</v>
      </c>
      <c r="T8745">
        <v>0</v>
      </c>
      <c r="U8745">
        <v>0</v>
      </c>
      <c r="V8745">
        <v>0</v>
      </c>
    </row>
    <row r="8746" spans="1:22" x14ac:dyDescent="0.3">
      <c r="A8746">
        <v>202223</v>
      </c>
      <c r="B8746" t="s">
        <v>820</v>
      </c>
      <c r="C8746" t="s">
        <v>821</v>
      </c>
      <c r="D8746" t="s">
        <v>822</v>
      </c>
      <c r="E8746" t="s">
        <v>823</v>
      </c>
      <c r="F8746" t="s">
        <v>856</v>
      </c>
      <c r="G8746" t="s">
        <v>857</v>
      </c>
      <c r="H8746" t="s">
        <v>1054</v>
      </c>
      <c r="I8746">
        <v>874</v>
      </c>
      <c r="J8746" t="s">
        <v>1055</v>
      </c>
      <c r="K8746" t="s">
        <v>828</v>
      </c>
      <c r="L8746" t="s">
        <v>235</v>
      </c>
      <c r="M8746" t="s">
        <v>829</v>
      </c>
      <c r="N8746">
        <v>0</v>
      </c>
      <c r="O8746">
        <v>0</v>
      </c>
      <c r="P8746" t="s">
        <v>829</v>
      </c>
      <c r="Q8746" t="s">
        <v>829</v>
      </c>
      <c r="R8746" t="s">
        <v>829</v>
      </c>
      <c r="S8746">
        <v>0</v>
      </c>
      <c r="T8746">
        <v>0</v>
      </c>
      <c r="U8746">
        <v>0</v>
      </c>
      <c r="V8746">
        <v>0</v>
      </c>
    </row>
    <row r="8747" spans="1:22" x14ac:dyDescent="0.3">
      <c r="A8747">
        <v>202324</v>
      </c>
      <c r="B8747" t="s">
        <v>820</v>
      </c>
      <c r="C8747" t="s">
        <v>821</v>
      </c>
      <c r="D8747" t="s">
        <v>822</v>
      </c>
      <c r="E8747" t="s">
        <v>823</v>
      </c>
      <c r="F8747" t="s">
        <v>856</v>
      </c>
      <c r="G8747" t="s">
        <v>857</v>
      </c>
      <c r="H8747" t="s">
        <v>1054</v>
      </c>
      <c r="I8747">
        <v>874</v>
      </c>
      <c r="J8747" t="s">
        <v>1055</v>
      </c>
      <c r="K8747" t="s">
        <v>828</v>
      </c>
      <c r="L8747" t="s">
        <v>235</v>
      </c>
      <c r="M8747" t="s">
        <v>829</v>
      </c>
      <c r="N8747">
        <v>0</v>
      </c>
      <c r="O8747">
        <v>0</v>
      </c>
      <c r="P8747" t="s">
        <v>829</v>
      </c>
      <c r="Q8747" t="s">
        <v>829</v>
      </c>
      <c r="R8747" t="s">
        <v>829</v>
      </c>
      <c r="S8747">
        <v>0</v>
      </c>
      <c r="T8747">
        <v>0</v>
      </c>
      <c r="U8747">
        <v>0</v>
      </c>
      <c r="V8747">
        <v>0</v>
      </c>
    </row>
    <row r="8748" spans="1:22" x14ac:dyDescent="0.3">
      <c r="A8748">
        <v>202122</v>
      </c>
      <c r="B8748" t="s">
        <v>820</v>
      </c>
      <c r="C8748" t="s">
        <v>821</v>
      </c>
      <c r="D8748" t="s">
        <v>822</v>
      </c>
      <c r="E8748" t="s">
        <v>823</v>
      </c>
      <c r="F8748" t="s">
        <v>856</v>
      </c>
      <c r="G8748" t="s">
        <v>857</v>
      </c>
      <c r="H8748" t="s">
        <v>1054</v>
      </c>
      <c r="I8748">
        <v>874</v>
      </c>
      <c r="J8748" t="s">
        <v>1055</v>
      </c>
      <c r="K8748" t="s">
        <v>828</v>
      </c>
      <c r="L8748" t="s">
        <v>534</v>
      </c>
      <c r="M8748">
        <v>105056</v>
      </c>
      <c r="N8748">
        <v>1190986</v>
      </c>
      <c r="O8748">
        <v>411560</v>
      </c>
      <c r="P8748">
        <v>3329195</v>
      </c>
      <c r="Q8748">
        <v>6952</v>
      </c>
      <c r="R8748" t="s">
        <v>829</v>
      </c>
      <c r="S8748">
        <v>5043749</v>
      </c>
      <c r="T8748">
        <v>1302</v>
      </c>
      <c r="U8748">
        <v>5042448</v>
      </c>
      <c r="V8748">
        <v>88</v>
      </c>
    </row>
    <row r="8749" spans="1:22" x14ac:dyDescent="0.3">
      <c r="A8749">
        <v>202223</v>
      </c>
      <c r="B8749" t="s">
        <v>820</v>
      </c>
      <c r="C8749" t="s">
        <v>821</v>
      </c>
      <c r="D8749" t="s">
        <v>822</v>
      </c>
      <c r="E8749" t="s">
        <v>823</v>
      </c>
      <c r="F8749" t="s">
        <v>856</v>
      </c>
      <c r="G8749" t="s">
        <v>857</v>
      </c>
      <c r="H8749" t="s">
        <v>1054</v>
      </c>
      <c r="I8749">
        <v>874</v>
      </c>
      <c r="J8749" t="s">
        <v>1055</v>
      </c>
      <c r="K8749" t="s">
        <v>828</v>
      </c>
      <c r="L8749" t="s">
        <v>534</v>
      </c>
      <c r="M8749">
        <v>12558</v>
      </c>
      <c r="N8749">
        <v>1396991</v>
      </c>
      <c r="O8749">
        <v>502838</v>
      </c>
      <c r="P8749">
        <v>4138018</v>
      </c>
      <c r="Q8749">
        <v>0</v>
      </c>
      <c r="R8749" t="s">
        <v>829</v>
      </c>
      <c r="S8749">
        <v>6050404</v>
      </c>
      <c r="T8749">
        <v>0</v>
      </c>
      <c r="U8749">
        <v>6050404</v>
      </c>
      <c r="V8749">
        <v>108</v>
      </c>
    </row>
    <row r="8750" spans="1:22" x14ac:dyDescent="0.3">
      <c r="A8750">
        <v>202324</v>
      </c>
      <c r="B8750" t="s">
        <v>820</v>
      </c>
      <c r="C8750" t="s">
        <v>821</v>
      </c>
      <c r="D8750" t="s">
        <v>822</v>
      </c>
      <c r="E8750" t="s">
        <v>823</v>
      </c>
      <c r="F8750" t="s">
        <v>856</v>
      </c>
      <c r="G8750" t="s">
        <v>857</v>
      </c>
      <c r="H8750" t="s">
        <v>1054</v>
      </c>
      <c r="I8750">
        <v>874</v>
      </c>
      <c r="J8750" t="s">
        <v>1055</v>
      </c>
      <c r="K8750" t="s">
        <v>828</v>
      </c>
      <c r="L8750" t="s">
        <v>534</v>
      </c>
      <c r="M8750">
        <v>86138</v>
      </c>
      <c r="N8750">
        <v>2095251</v>
      </c>
      <c r="O8750">
        <v>528402</v>
      </c>
      <c r="P8750">
        <v>4055025</v>
      </c>
      <c r="Q8750">
        <v>0</v>
      </c>
      <c r="R8750" t="s">
        <v>829</v>
      </c>
      <c r="S8750">
        <v>6764816</v>
      </c>
      <c r="T8750">
        <v>0</v>
      </c>
      <c r="U8750">
        <v>6764816</v>
      </c>
      <c r="V8750">
        <v>116</v>
      </c>
    </row>
    <row r="8751" spans="1:22" x14ac:dyDescent="0.3">
      <c r="A8751">
        <v>202122</v>
      </c>
      <c r="B8751" t="s">
        <v>820</v>
      </c>
      <c r="C8751" t="s">
        <v>821</v>
      </c>
      <c r="D8751" t="s">
        <v>822</v>
      </c>
      <c r="E8751" t="s">
        <v>823</v>
      </c>
      <c r="F8751" t="s">
        <v>856</v>
      </c>
      <c r="G8751" t="s">
        <v>857</v>
      </c>
      <c r="H8751" t="s">
        <v>1054</v>
      </c>
      <c r="I8751">
        <v>874</v>
      </c>
      <c r="J8751" t="s">
        <v>1055</v>
      </c>
      <c r="K8751" t="s">
        <v>828</v>
      </c>
      <c r="L8751" t="s">
        <v>603</v>
      </c>
      <c r="M8751" t="s">
        <v>829</v>
      </c>
      <c r="N8751" t="s">
        <v>829</v>
      </c>
      <c r="O8751" t="s">
        <v>829</v>
      </c>
      <c r="P8751">
        <v>0</v>
      </c>
      <c r="Q8751">
        <v>0</v>
      </c>
      <c r="R8751">
        <v>0</v>
      </c>
      <c r="S8751">
        <v>0</v>
      </c>
      <c r="T8751">
        <v>0</v>
      </c>
      <c r="U8751">
        <v>0</v>
      </c>
      <c r="V8751">
        <v>0</v>
      </c>
    </row>
    <row r="8752" spans="1:22" x14ac:dyDescent="0.3">
      <c r="A8752">
        <v>202223</v>
      </c>
      <c r="B8752" t="s">
        <v>820</v>
      </c>
      <c r="C8752" t="s">
        <v>821</v>
      </c>
      <c r="D8752" t="s">
        <v>822</v>
      </c>
      <c r="E8752" t="s">
        <v>823</v>
      </c>
      <c r="F8752" t="s">
        <v>856</v>
      </c>
      <c r="G8752" t="s">
        <v>857</v>
      </c>
      <c r="H8752" t="s">
        <v>1054</v>
      </c>
      <c r="I8752">
        <v>874</v>
      </c>
      <c r="J8752" t="s">
        <v>1055</v>
      </c>
      <c r="K8752" t="s">
        <v>828</v>
      </c>
      <c r="L8752" t="s">
        <v>603</v>
      </c>
      <c r="M8752" t="s">
        <v>829</v>
      </c>
      <c r="N8752" t="s">
        <v>829</v>
      </c>
      <c r="O8752" t="s">
        <v>829</v>
      </c>
      <c r="P8752">
        <v>0</v>
      </c>
      <c r="Q8752">
        <v>0</v>
      </c>
      <c r="R8752">
        <v>0</v>
      </c>
      <c r="S8752">
        <v>0</v>
      </c>
      <c r="T8752">
        <v>0</v>
      </c>
      <c r="U8752">
        <v>0</v>
      </c>
      <c r="V8752">
        <v>0</v>
      </c>
    </row>
    <row r="8753" spans="1:22" x14ac:dyDescent="0.3">
      <c r="A8753">
        <v>202324</v>
      </c>
      <c r="B8753" t="s">
        <v>820</v>
      </c>
      <c r="C8753" t="s">
        <v>821</v>
      </c>
      <c r="D8753" t="s">
        <v>822</v>
      </c>
      <c r="E8753" t="s">
        <v>823</v>
      </c>
      <c r="F8753" t="s">
        <v>856</v>
      </c>
      <c r="G8753" t="s">
        <v>857</v>
      </c>
      <c r="H8753" t="s">
        <v>1054</v>
      </c>
      <c r="I8753">
        <v>874</v>
      </c>
      <c r="J8753" t="s">
        <v>1055</v>
      </c>
      <c r="K8753" t="s">
        <v>828</v>
      </c>
      <c r="L8753" t="s">
        <v>603</v>
      </c>
      <c r="M8753" t="s">
        <v>829</v>
      </c>
      <c r="N8753" t="s">
        <v>829</v>
      </c>
      <c r="O8753" t="s">
        <v>829</v>
      </c>
      <c r="P8753">
        <v>0</v>
      </c>
      <c r="Q8753">
        <v>0</v>
      </c>
      <c r="R8753">
        <v>0</v>
      </c>
      <c r="S8753">
        <v>0</v>
      </c>
      <c r="T8753">
        <v>0</v>
      </c>
      <c r="U8753">
        <v>0</v>
      </c>
      <c r="V8753">
        <v>0</v>
      </c>
    </row>
    <row r="8754" spans="1:22" x14ac:dyDescent="0.3">
      <c r="A8754">
        <v>202122</v>
      </c>
      <c r="B8754" t="s">
        <v>820</v>
      </c>
      <c r="C8754" t="s">
        <v>821</v>
      </c>
      <c r="D8754" t="s">
        <v>822</v>
      </c>
      <c r="E8754" t="s">
        <v>823</v>
      </c>
      <c r="F8754" t="s">
        <v>856</v>
      </c>
      <c r="G8754" t="s">
        <v>857</v>
      </c>
      <c r="H8754" t="s">
        <v>1054</v>
      </c>
      <c r="I8754">
        <v>874</v>
      </c>
      <c r="J8754" t="s">
        <v>1055</v>
      </c>
      <c r="K8754" t="s">
        <v>828</v>
      </c>
      <c r="L8754" t="s">
        <v>606</v>
      </c>
      <c r="M8754">
        <v>0</v>
      </c>
      <c r="N8754">
        <v>0</v>
      </c>
      <c r="O8754">
        <v>0</v>
      </c>
      <c r="P8754">
        <v>0</v>
      </c>
      <c r="Q8754">
        <v>0</v>
      </c>
      <c r="R8754">
        <v>0</v>
      </c>
      <c r="S8754">
        <v>0</v>
      </c>
      <c r="T8754">
        <v>0</v>
      </c>
      <c r="U8754">
        <v>0</v>
      </c>
      <c r="V8754">
        <v>0</v>
      </c>
    </row>
    <row r="8755" spans="1:22" x14ac:dyDescent="0.3">
      <c r="A8755">
        <v>202223</v>
      </c>
      <c r="B8755" t="s">
        <v>820</v>
      </c>
      <c r="C8755" t="s">
        <v>821</v>
      </c>
      <c r="D8755" t="s">
        <v>822</v>
      </c>
      <c r="E8755" t="s">
        <v>823</v>
      </c>
      <c r="F8755" t="s">
        <v>856</v>
      </c>
      <c r="G8755" t="s">
        <v>857</v>
      </c>
      <c r="H8755" t="s">
        <v>1054</v>
      </c>
      <c r="I8755">
        <v>874</v>
      </c>
      <c r="J8755" t="s">
        <v>1055</v>
      </c>
      <c r="K8755" t="s">
        <v>828</v>
      </c>
      <c r="L8755" t="s">
        <v>606</v>
      </c>
      <c r="M8755">
        <v>0</v>
      </c>
      <c r="N8755">
        <v>0</v>
      </c>
      <c r="O8755">
        <v>0</v>
      </c>
      <c r="P8755">
        <v>0</v>
      </c>
      <c r="Q8755">
        <v>0</v>
      </c>
      <c r="R8755">
        <v>0</v>
      </c>
      <c r="S8755">
        <v>0</v>
      </c>
      <c r="T8755">
        <v>0</v>
      </c>
      <c r="U8755">
        <v>0</v>
      </c>
      <c r="V8755">
        <v>0</v>
      </c>
    </row>
    <row r="8756" spans="1:22" x14ac:dyDescent="0.3">
      <c r="A8756">
        <v>202324</v>
      </c>
      <c r="B8756" t="s">
        <v>820</v>
      </c>
      <c r="C8756" t="s">
        <v>821</v>
      </c>
      <c r="D8756" t="s">
        <v>822</v>
      </c>
      <c r="E8756" t="s">
        <v>823</v>
      </c>
      <c r="F8756" t="s">
        <v>856</v>
      </c>
      <c r="G8756" t="s">
        <v>857</v>
      </c>
      <c r="H8756" t="s">
        <v>1054</v>
      </c>
      <c r="I8756">
        <v>874</v>
      </c>
      <c r="J8756" t="s">
        <v>1055</v>
      </c>
      <c r="K8756" t="s">
        <v>828</v>
      </c>
      <c r="L8756" t="s">
        <v>606</v>
      </c>
      <c r="M8756">
        <v>0</v>
      </c>
      <c r="N8756">
        <v>0</v>
      </c>
      <c r="O8756">
        <v>0</v>
      </c>
      <c r="P8756">
        <v>0</v>
      </c>
      <c r="Q8756">
        <v>0</v>
      </c>
      <c r="R8756">
        <v>0</v>
      </c>
      <c r="S8756">
        <v>0</v>
      </c>
      <c r="T8756">
        <v>0</v>
      </c>
      <c r="U8756">
        <v>0</v>
      </c>
      <c r="V8756">
        <v>0</v>
      </c>
    </row>
    <row r="8757" spans="1:22" x14ac:dyDescent="0.3">
      <c r="A8757">
        <v>202122</v>
      </c>
      <c r="B8757" t="s">
        <v>820</v>
      </c>
      <c r="C8757" t="s">
        <v>821</v>
      </c>
      <c r="D8757" t="s">
        <v>822</v>
      </c>
      <c r="E8757" t="s">
        <v>823</v>
      </c>
      <c r="F8757" t="s">
        <v>856</v>
      </c>
      <c r="G8757" t="s">
        <v>857</v>
      </c>
      <c r="H8757" t="s">
        <v>1054</v>
      </c>
      <c r="I8757">
        <v>874</v>
      </c>
      <c r="J8757" t="s">
        <v>1055</v>
      </c>
      <c r="K8757" t="s">
        <v>828</v>
      </c>
      <c r="L8757" t="s">
        <v>609</v>
      </c>
      <c r="M8757" t="s">
        <v>829</v>
      </c>
      <c r="N8757" t="s">
        <v>829</v>
      </c>
      <c r="O8757" t="s">
        <v>829</v>
      </c>
      <c r="P8757" t="s">
        <v>829</v>
      </c>
      <c r="Q8757">
        <v>0</v>
      </c>
      <c r="R8757" t="s">
        <v>829</v>
      </c>
      <c r="S8757">
        <v>0</v>
      </c>
      <c r="T8757">
        <v>0</v>
      </c>
      <c r="U8757">
        <v>0</v>
      </c>
      <c r="V8757">
        <v>0</v>
      </c>
    </row>
    <row r="8758" spans="1:22" x14ac:dyDescent="0.3">
      <c r="A8758">
        <v>202223</v>
      </c>
      <c r="B8758" t="s">
        <v>820</v>
      </c>
      <c r="C8758" t="s">
        <v>821</v>
      </c>
      <c r="D8758" t="s">
        <v>822</v>
      </c>
      <c r="E8758" t="s">
        <v>823</v>
      </c>
      <c r="F8758" t="s">
        <v>856</v>
      </c>
      <c r="G8758" t="s">
        <v>857</v>
      </c>
      <c r="H8758" t="s">
        <v>1054</v>
      </c>
      <c r="I8758">
        <v>874</v>
      </c>
      <c r="J8758" t="s">
        <v>1055</v>
      </c>
      <c r="K8758" t="s">
        <v>828</v>
      </c>
      <c r="L8758" t="s">
        <v>609</v>
      </c>
      <c r="M8758" t="s">
        <v>829</v>
      </c>
      <c r="N8758" t="s">
        <v>829</v>
      </c>
      <c r="O8758" t="s">
        <v>829</v>
      </c>
      <c r="P8758" t="s">
        <v>829</v>
      </c>
      <c r="Q8758">
        <v>0</v>
      </c>
      <c r="R8758" t="s">
        <v>829</v>
      </c>
      <c r="S8758">
        <v>0</v>
      </c>
      <c r="T8758">
        <v>0</v>
      </c>
      <c r="U8758">
        <v>0</v>
      </c>
      <c r="V8758">
        <v>0</v>
      </c>
    </row>
    <row r="8759" spans="1:22" x14ac:dyDescent="0.3">
      <c r="A8759">
        <v>202122</v>
      </c>
      <c r="B8759" t="s">
        <v>820</v>
      </c>
      <c r="C8759" t="s">
        <v>821</v>
      </c>
      <c r="D8759" t="s">
        <v>822</v>
      </c>
      <c r="E8759" t="s">
        <v>823</v>
      </c>
      <c r="F8759" t="s">
        <v>856</v>
      </c>
      <c r="G8759" t="s">
        <v>857</v>
      </c>
      <c r="H8759" t="s">
        <v>1054</v>
      </c>
      <c r="I8759">
        <v>874</v>
      </c>
      <c r="J8759" t="s">
        <v>1055</v>
      </c>
      <c r="K8759" t="s">
        <v>828</v>
      </c>
      <c r="L8759" t="s">
        <v>830</v>
      </c>
      <c r="M8759">
        <v>772</v>
      </c>
      <c r="N8759">
        <v>130628</v>
      </c>
      <c r="O8759">
        <v>99942</v>
      </c>
      <c r="P8759">
        <v>5381</v>
      </c>
      <c r="Q8759">
        <v>0</v>
      </c>
      <c r="R8759">
        <v>0</v>
      </c>
      <c r="S8759">
        <v>236724</v>
      </c>
      <c r="T8759">
        <v>0</v>
      </c>
      <c r="U8759">
        <v>236724</v>
      </c>
      <c r="V8759">
        <v>4</v>
      </c>
    </row>
    <row r="8760" spans="1:22" x14ac:dyDescent="0.3">
      <c r="A8760">
        <v>202223</v>
      </c>
      <c r="B8760" t="s">
        <v>820</v>
      </c>
      <c r="C8760" t="s">
        <v>821</v>
      </c>
      <c r="D8760" t="s">
        <v>822</v>
      </c>
      <c r="E8760" t="s">
        <v>823</v>
      </c>
      <c r="F8760" t="s">
        <v>856</v>
      </c>
      <c r="G8760" t="s">
        <v>857</v>
      </c>
      <c r="H8760" t="s">
        <v>1054</v>
      </c>
      <c r="I8760">
        <v>874</v>
      </c>
      <c r="J8760" t="s">
        <v>1055</v>
      </c>
      <c r="K8760" t="s">
        <v>828</v>
      </c>
      <c r="L8760" t="s">
        <v>830</v>
      </c>
      <c r="M8760">
        <v>1262</v>
      </c>
      <c r="N8760">
        <v>213401</v>
      </c>
      <c r="O8760">
        <v>163271</v>
      </c>
      <c r="P8760">
        <v>8791</v>
      </c>
      <c r="Q8760">
        <v>0</v>
      </c>
      <c r="R8760">
        <v>0</v>
      </c>
      <c r="S8760">
        <v>386724</v>
      </c>
      <c r="T8760">
        <v>0</v>
      </c>
      <c r="U8760">
        <v>386724</v>
      </c>
      <c r="V8760">
        <v>7</v>
      </c>
    </row>
    <row r="8761" spans="1:22" x14ac:dyDescent="0.3">
      <c r="A8761">
        <v>202324</v>
      </c>
      <c r="B8761" t="s">
        <v>820</v>
      </c>
      <c r="C8761" t="s">
        <v>821</v>
      </c>
      <c r="D8761" t="s">
        <v>822</v>
      </c>
      <c r="E8761" t="s">
        <v>823</v>
      </c>
      <c r="F8761" t="s">
        <v>856</v>
      </c>
      <c r="G8761" t="s">
        <v>857</v>
      </c>
      <c r="H8761" t="s">
        <v>1054</v>
      </c>
      <c r="I8761">
        <v>874</v>
      </c>
      <c r="J8761" t="s">
        <v>1055</v>
      </c>
      <c r="K8761" t="s">
        <v>828</v>
      </c>
      <c r="L8761" t="s">
        <v>830</v>
      </c>
      <c r="M8761">
        <v>0</v>
      </c>
      <c r="N8761">
        <v>215497</v>
      </c>
      <c r="O8761">
        <v>135805</v>
      </c>
      <c r="P8761">
        <v>5422</v>
      </c>
      <c r="Q8761">
        <v>0</v>
      </c>
      <c r="R8761">
        <v>0</v>
      </c>
      <c r="S8761">
        <v>356724</v>
      </c>
      <c r="T8761">
        <v>0</v>
      </c>
      <c r="U8761">
        <v>356724</v>
      </c>
      <c r="V8761">
        <v>6</v>
      </c>
    </row>
    <row r="8762" spans="1:22" x14ac:dyDescent="0.3">
      <c r="A8762">
        <v>202122</v>
      </c>
      <c r="B8762" t="s">
        <v>820</v>
      </c>
      <c r="C8762" t="s">
        <v>821</v>
      </c>
      <c r="D8762" t="s">
        <v>822</v>
      </c>
      <c r="E8762" t="s">
        <v>823</v>
      </c>
      <c r="F8762" t="s">
        <v>856</v>
      </c>
      <c r="G8762" t="s">
        <v>857</v>
      </c>
      <c r="H8762" t="s">
        <v>1054</v>
      </c>
      <c r="I8762">
        <v>874</v>
      </c>
      <c r="J8762" t="s">
        <v>1055</v>
      </c>
      <c r="K8762" t="s">
        <v>828</v>
      </c>
      <c r="L8762" t="s">
        <v>537</v>
      </c>
      <c r="M8762">
        <v>91332</v>
      </c>
      <c r="N8762">
        <v>2366145</v>
      </c>
      <c r="O8762">
        <v>4882780</v>
      </c>
      <c r="P8762">
        <v>195484</v>
      </c>
      <c r="Q8762">
        <v>1315869</v>
      </c>
      <c r="R8762">
        <v>2179242</v>
      </c>
      <c r="S8762">
        <v>11030852</v>
      </c>
      <c r="T8762">
        <v>0</v>
      </c>
      <c r="U8762">
        <v>11030852</v>
      </c>
      <c r="V8762">
        <v>192</v>
      </c>
    </row>
    <row r="8763" spans="1:22" x14ac:dyDescent="0.3">
      <c r="A8763">
        <v>202223</v>
      </c>
      <c r="B8763" t="s">
        <v>820</v>
      </c>
      <c r="C8763" t="s">
        <v>821</v>
      </c>
      <c r="D8763" t="s">
        <v>822</v>
      </c>
      <c r="E8763" t="s">
        <v>823</v>
      </c>
      <c r="F8763" t="s">
        <v>856</v>
      </c>
      <c r="G8763" t="s">
        <v>857</v>
      </c>
      <c r="H8763" t="s">
        <v>1054</v>
      </c>
      <c r="I8763">
        <v>874</v>
      </c>
      <c r="J8763" t="s">
        <v>1055</v>
      </c>
      <c r="K8763" t="s">
        <v>828</v>
      </c>
      <c r="L8763" t="s">
        <v>537</v>
      </c>
      <c r="M8763">
        <v>85154</v>
      </c>
      <c r="N8763">
        <v>3228493</v>
      </c>
      <c r="O8763">
        <v>1992038</v>
      </c>
      <c r="P8763">
        <v>3786039</v>
      </c>
      <c r="Q8763">
        <v>1596590</v>
      </c>
      <c r="R8763">
        <v>2254637</v>
      </c>
      <c r="S8763">
        <v>12942952</v>
      </c>
      <c r="T8763">
        <v>2136</v>
      </c>
      <c r="U8763">
        <v>12940815</v>
      </c>
      <c r="V8763">
        <v>230</v>
      </c>
    </row>
    <row r="8764" spans="1:22" x14ac:dyDescent="0.3">
      <c r="A8764">
        <v>202324</v>
      </c>
      <c r="B8764" t="s">
        <v>820</v>
      </c>
      <c r="C8764" t="s">
        <v>821</v>
      </c>
      <c r="D8764" t="s">
        <v>822</v>
      </c>
      <c r="E8764" t="s">
        <v>823</v>
      </c>
      <c r="F8764" t="s">
        <v>856</v>
      </c>
      <c r="G8764" t="s">
        <v>857</v>
      </c>
      <c r="H8764" t="s">
        <v>1054</v>
      </c>
      <c r="I8764">
        <v>874</v>
      </c>
      <c r="J8764" t="s">
        <v>1055</v>
      </c>
      <c r="K8764" t="s">
        <v>828</v>
      </c>
      <c r="L8764" t="s">
        <v>537</v>
      </c>
      <c r="M8764">
        <v>139454</v>
      </c>
      <c r="N8764">
        <v>4075749</v>
      </c>
      <c r="O8764">
        <v>2579504</v>
      </c>
      <c r="P8764">
        <v>4822490</v>
      </c>
      <c r="Q8764">
        <v>2247759</v>
      </c>
      <c r="R8764">
        <v>2564721</v>
      </c>
      <c r="S8764">
        <v>16429677</v>
      </c>
      <c r="T8764">
        <v>2638</v>
      </c>
      <c r="U8764">
        <v>16427039</v>
      </c>
      <c r="V8764">
        <v>282</v>
      </c>
    </row>
    <row r="8765" spans="1:22" x14ac:dyDescent="0.3">
      <c r="A8765">
        <v>202122</v>
      </c>
      <c r="B8765" t="s">
        <v>820</v>
      </c>
      <c r="C8765" t="s">
        <v>821</v>
      </c>
      <c r="D8765" t="s">
        <v>822</v>
      </c>
      <c r="E8765" t="s">
        <v>823</v>
      </c>
      <c r="F8765" t="s">
        <v>856</v>
      </c>
      <c r="G8765" t="s">
        <v>857</v>
      </c>
      <c r="H8765" t="s">
        <v>1054</v>
      </c>
      <c r="I8765">
        <v>874</v>
      </c>
      <c r="J8765" t="s">
        <v>1055</v>
      </c>
      <c r="K8765" t="s">
        <v>828</v>
      </c>
      <c r="L8765" t="s">
        <v>572</v>
      </c>
      <c r="M8765">
        <v>20608</v>
      </c>
      <c r="N8765">
        <v>3485669</v>
      </c>
      <c r="O8765">
        <v>2666851</v>
      </c>
      <c r="P8765">
        <v>286738</v>
      </c>
      <c r="Q8765">
        <v>0</v>
      </c>
      <c r="R8765">
        <v>0</v>
      </c>
      <c r="S8765">
        <v>6459866</v>
      </c>
      <c r="T8765">
        <v>103117</v>
      </c>
      <c r="U8765">
        <v>6356749</v>
      </c>
      <c r="V8765">
        <v>111</v>
      </c>
    </row>
    <row r="8766" spans="1:22" x14ac:dyDescent="0.3">
      <c r="A8766">
        <v>202223</v>
      </c>
      <c r="B8766" t="s">
        <v>820</v>
      </c>
      <c r="C8766" t="s">
        <v>821</v>
      </c>
      <c r="D8766" t="s">
        <v>822</v>
      </c>
      <c r="E8766" t="s">
        <v>823</v>
      </c>
      <c r="F8766" t="s">
        <v>856</v>
      </c>
      <c r="G8766" t="s">
        <v>857</v>
      </c>
      <c r="H8766" t="s">
        <v>1054</v>
      </c>
      <c r="I8766">
        <v>874</v>
      </c>
      <c r="J8766" t="s">
        <v>1055</v>
      </c>
      <c r="K8766" t="s">
        <v>828</v>
      </c>
      <c r="L8766" t="s">
        <v>572</v>
      </c>
      <c r="M8766">
        <v>20202</v>
      </c>
      <c r="N8766">
        <v>3503534</v>
      </c>
      <c r="O8766">
        <v>2668859</v>
      </c>
      <c r="P8766">
        <v>142938</v>
      </c>
      <c r="Q8766">
        <v>0</v>
      </c>
      <c r="R8766">
        <v>0</v>
      </c>
      <c r="S8766">
        <v>6335533</v>
      </c>
      <c r="T8766">
        <v>0</v>
      </c>
      <c r="U8766">
        <v>6335533</v>
      </c>
      <c r="V8766">
        <v>113</v>
      </c>
    </row>
    <row r="8767" spans="1:22" x14ac:dyDescent="0.3">
      <c r="A8767">
        <v>202324</v>
      </c>
      <c r="B8767" t="s">
        <v>820</v>
      </c>
      <c r="C8767" t="s">
        <v>821</v>
      </c>
      <c r="D8767" t="s">
        <v>822</v>
      </c>
      <c r="E8767" t="s">
        <v>823</v>
      </c>
      <c r="F8767" t="s">
        <v>856</v>
      </c>
      <c r="G8767" t="s">
        <v>857</v>
      </c>
      <c r="H8767" t="s">
        <v>1054</v>
      </c>
      <c r="I8767">
        <v>874</v>
      </c>
      <c r="J8767" t="s">
        <v>1055</v>
      </c>
      <c r="K8767" t="s">
        <v>828</v>
      </c>
      <c r="L8767" t="s">
        <v>572</v>
      </c>
      <c r="M8767">
        <v>0</v>
      </c>
      <c r="N8767">
        <v>1417997</v>
      </c>
      <c r="O8767">
        <v>5516314</v>
      </c>
      <c r="P8767">
        <v>2862</v>
      </c>
      <c r="Q8767">
        <v>1149626</v>
      </c>
      <c r="R8767">
        <v>0</v>
      </c>
      <c r="S8767">
        <v>8086799</v>
      </c>
      <c r="T8767">
        <v>0</v>
      </c>
      <c r="U8767">
        <v>8086799</v>
      </c>
      <c r="V8767">
        <v>139</v>
      </c>
    </row>
    <row r="8768" spans="1:22" x14ac:dyDescent="0.3">
      <c r="A8768">
        <v>202122</v>
      </c>
      <c r="B8768" t="s">
        <v>820</v>
      </c>
      <c r="C8768" t="s">
        <v>821</v>
      </c>
      <c r="D8768" t="s">
        <v>822</v>
      </c>
      <c r="E8768" t="s">
        <v>823</v>
      </c>
      <c r="F8768" t="s">
        <v>856</v>
      </c>
      <c r="G8768" t="s">
        <v>857</v>
      </c>
      <c r="H8768" t="s">
        <v>1054</v>
      </c>
      <c r="I8768">
        <v>874</v>
      </c>
      <c r="J8768" t="s">
        <v>1055</v>
      </c>
      <c r="K8768" t="s">
        <v>828</v>
      </c>
      <c r="L8768" t="s">
        <v>539</v>
      </c>
      <c r="M8768">
        <v>0</v>
      </c>
      <c r="N8768">
        <v>0</v>
      </c>
      <c r="O8768">
        <v>0</v>
      </c>
      <c r="P8768" t="s">
        <v>829</v>
      </c>
      <c r="Q8768" t="s">
        <v>829</v>
      </c>
      <c r="R8768" t="s">
        <v>829</v>
      </c>
      <c r="S8768">
        <v>0</v>
      </c>
      <c r="T8768">
        <v>0</v>
      </c>
      <c r="U8768">
        <v>0</v>
      </c>
      <c r="V8768">
        <v>0</v>
      </c>
    </row>
    <row r="8769" spans="1:22" x14ac:dyDescent="0.3">
      <c r="A8769">
        <v>202223</v>
      </c>
      <c r="B8769" t="s">
        <v>820</v>
      </c>
      <c r="C8769" t="s">
        <v>821</v>
      </c>
      <c r="D8769" t="s">
        <v>822</v>
      </c>
      <c r="E8769" t="s">
        <v>823</v>
      </c>
      <c r="F8769" t="s">
        <v>856</v>
      </c>
      <c r="G8769" t="s">
        <v>857</v>
      </c>
      <c r="H8769" t="s">
        <v>1054</v>
      </c>
      <c r="I8769">
        <v>874</v>
      </c>
      <c r="J8769" t="s">
        <v>1055</v>
      </c>
      <c r="K8769" t="s">
        <v>828</v>
      </c>
      <c r="L8769" t="s">
        <v>539</v>
      </c>
      <c r="M8769">
        <v>0</v>
      </c>
      <c r="N8769">
        <v>0</v>
      </c>
      <c r="O8769">
        <v>0</v>
      </c>
      <c r="P8769" t="s">
        <v>829</v>
      </c>
      <c r="Q8769" t="s">
        <v>829</v>
      </c>
      <c r="R8769" t="s">
        <v>829</v>
      </c>
      <c r="S8769">
        <v>0</v>
      </c>
      <c r="T8769">
        <v>0</v>
      </c>
      <c r="U8769">
        <v>0</v>
      </c>
      <c r="V8769">
        <v>0</v>
      </c>
    </row>
    <row r="8770" spans="1:22" x14ac:dyDescent="0.3">
      <c r="A8770">
        <v>202324</v>
      </c>
      <c r="B8770" t="s">
        <v>820</v>
      </c>
      <c r="C8770" t="s">
        <v>821</v>
      </c>
      <c r="D8770" t="s">
        <v>822</v>
      </c>
      <c r="E8770" t="s">
        <v>823</v>
      </c>
      <c r="F8770" t="s">
        <v>856</v>
      </c>
      <c r="G8770" t="s">
        <v>857</v>
      </c>
      <c r="H8770" t="s">
        <v>1054</v>
      </c>
      <c r="I8770">
        <v>874</v>
      </c>
      <c r="J8770" t="s">
        <v>1055</v>
      </c>
      <c r="K8770" t="s">
        <v>828</v>
      </c>
      <c r="L8770" t="s">
        <v>539</v>
      </c>
      <c r="M8770">
        <v>0</v>
      </c>
      <c r="N8770">
        <v>0</v>
      </c>
      <c r="O8770">
        <v>0</v>
      </c>
      <c r="P8770" t="s">
        <v>829</v>
      </c>
      <c r="Q8770" t="s">
        <v>829</v>
      </c>
      <c r="R8770" t="s">
        <v>829</v>
      </c>
      <c r="S8770">
        <v>0</v>
      </c>
      <c r="T8770">
        <v>0</v>
      </c>
      <c r="U8770">
        <v>0</v>
      </c>
      <c r="V8770">
        <v>0</v>
      </c>
    </row>
    <row r="8771" spans="1:22" x14ac:dyDescent="0.3">
      <c r="A8771">
        <v>202122</v>
      </c>
      <c r="B8771" t="s">
        <v>820</v>
      </c>
      <c r="C8771" t="s">
        <v>821</v>
      </c>
      <c r="D8771" t="s">
        <v>822</v>
      </c>
      <c r="E8771" t="s">
        <v>823</v>
      </c>
      <c r="F8771" t="s">
        <v>856</v>
      </c>
      <c r="G8771" t="s">
        <v>857</v>
      </c>
      <c r="H8771" t="s">
        <v>1054</v>
      </c>
      <c r="I8771">
        <v>874</v>
      </c>
      <c r="J8771" t="s">
        <v>1055</v>
      </c>
      <c r="K8771" t="s">
        <v>828</v>
      </c>
      <c r="L8771" t="s">
        <v>541</v>
      </c>
      <c r="M8771">
        <v>126095</v>
      </c>
      <c r="N8771">
        <v>1133626</v>
      </c>
      <c r="O8771">
        <v>714404</v>
      </c>
      <c r="P8771">
        <v>131521</v>
      </c>
      <c r="Q8771">
        <v>5400</v>
      </c>
      <c r="R8771">
        <v>0</v>
      </c>
      <c r="S8771">
        <v>2111047</v>
      </c>
      <c r="T8771">
        <v>4872</v>
      </c>
      <c r="U8771">
        <v>2106175</v>
      </c>
      <c r="V8771">
        <v>37</v>
      </c>
    </row>
    <row r="8772" spans="1:22" x14ac:dyDescent="0.3">
      <c r="A8772">
        <v>202223</v>
      </c>
      <c r="B8772" t="s">
        <v>820</v>
      </c>
      <c r="C8772" t="s">
        <v>821</v>
      </c>
      <c r="D8772" t="s">
        <v>822</v>
      </c>
      <c r="E8772" t="s">
        <v>823</v>
      </c>
      <c r="F8772" t="s">
        <v>856</v>
      </c>
      <c r="G8772" t="s">
        <v>857</v>
      </c>
      <c r="H8772" t="s">
        <v>1054</v>
      </c>
      <c r="I8772">
        <v>874</v>
      </c>
      <c r="J8772" t="s">
        <v>1055</v>
      </c>
      <c r="K8772" t="s">
        <v>828</v>
      </c>
      <c r="L8772" t="s">
        <v>541</v>
      </c>
      <c r="M8772">
        <v>539732</v>
      </c>
      <c r="N8772">
        <v>1465323</v>
      </c>
      <c r="O8772">
        <v>923437</v>
      </c>
      <c r="P8772">
        <v>36870</v>
      </c>
      <c r="Q8772">
        <v>7610</v>
      </c>
      <c r="R8772">
        <v>0</v>
      </c>
      <c r="S8772">
        <v>2972971</v>
      </c>
      <c r="T8772">
        <v>0</v>
      </c>
      <c r="U8772">
        <v>2972971</v>
      </c>
      <c r="V8772">
        <v>53</v>
      </c>
    </row>
    <row r="8773" spans="1:22" x14ac:dyDescent="0.3">
      <c r="A8773">
        <v>202324</v>
      </c>
      <c r="B8773" t="s">
        <v>820</v>
      </c>
      <c r="C8773" t="s">
        <v>821</v>
      </c>
      <c r="D8773" t="s">
        <v>822</v>
      </c>
      <c r="E8773" t="s">
        <v>823</v>
      </c>
      <c r="F8773" t="s">
        <v>856</v>
      </c>
      <c r="G8773" t="s">
        <v>857</v>
      </c>
      <c r="H8773" t="s">
        <v>1054</v>
      </c>
      <c r="I8773">
        <v>874</v>
      </c>
      <c r="J8773" t="s">
        <v>1055</v>
      </c>
      <c r="K8773" t="s">
        <v>828</v>
      </c>
      <c r="L8773" t="s">
        <v>541</v>
      </c>
      <c r="M8773">
        <v>558645</v>
      </c>
      <c r="N8773">
        <v>2370705</v>
      </c>
      <c r="O8773">
        <v>1510613</v>
      </c>
      <c r="P8773">
        <v>78190</v>
      </c>
      <c r="Q8773">
        <v>0</v>
      </c>
      <c r="R8773">
        <v>0</v>
      </c>
      <c r="S8773">
        <v>4518153</v>
      </c>
      <c r="T8773">
        <v>0</v>
      </c>
      <c r="U8773">
        <v>4518153</v>
      </c>
      <c r="V8773">
        <v>78</v>
      </c>
    </row>
    <row r="8774" spans="1:22" x14ac:dyDescent="0.3">
      <c r="A8774">
        <v>202122</v>
      </c>
      <c r="B8774" t="s">
        <v>820</v>
      </c>
      <c r="C8774" t="s">
        <v>821</v>
      </c>
      <c r="D8774" t="s">
        <v>822</v>
      </c>
      <c r="E8774" t="s">
        <v>823</v>
      </c>
      <c r="F8774" t="s">
        <v>856</v>
      </c>
      <c r="G8774" t="s">
        <v>857</v>
      </c>
      <c r="H8774" t="s">
        <v>1054</v>
      </c>
      <c r="I8774">
        <v>874</v>
      </c>
      <c r="J8774" t="s">
        <v>1055</v>
      </c>
      <c r="K8774" t="s">
        <v>828</v>
      </c>
      <c r="L8774" t="s">
        <v>831</v>
      </c>
      <c r="M8774" t="s">
        <v>829</v>
      </c>
      <c r="N8774" t="s">
        <v>829</v>
      </c>
      <c r="O8774" t="s">
        <v>829</v>
      </c>
      <c r="P8774">
        <v>161656</v>
      </c>
      <c r="Q8774">
        <v>10352</v>
      </c>
      <c r="R8774" t="s">
        <v>829</v>
      </c>
      <c r="S8774">
        <v>172008</v>
      </c>
      <c r="T8774">
        <v>0</v>
      </c>
      <c r="U8774">
        <v>172008</v>
      </c>
      <c r="V8774">
        <v>3</v>
      </c>
    </row>
    <row r="8775" spans="1:22" x14ac:dyDescent="0.3">
      <c r="A8775">
        <v>202223</v>
      </c>
      <c r="B8775" t="s">
        <v>820</v>
      </c>
      <c r="C8775" t="s">
        <v>821</v>
      </c>
      <c r="D8775" t="s">
        <v>822</v>
      </c>
      <c r="E8775" t="s">
        <v>823</v>
      </c>
      <c r="F8775" t="s">
        <v>856</v>
      </c>
      <c r="G8775" t="s">
        <v>857</v>
      </c>
      <c r="H8775" t="s">
        <v>1054</v>
      </c>
      <c r="I8775">
        <v>874</v>
      </c>
      <c r="J8775" t="s">
        <v>1055</v>
      </c>
      <c r="K8775" t="s">
        <v>828</v>
      </c>
      <c r="L8775" t="s">
        <v>831</v>
      </c>
      <c r="M8775" t="s">
        <v>829</v>
      </c>
      <c r="N8775" t="s">
        <v>829</v>
      </c>
      <c r="O8775" t="s">
        <v>829</v>
      </c>
      <c r="P8775">
        <v>72291</v>
      </c>
      <c r="Q8775">
        <v>12757</v>
      </c>
      <c r="R8775" t="s">
        <v>829</v>
      </c>
      <c r="S8775">
        <v>85048</v>
      </c>
      <c r="T8775">
        <v>0</v>
      </c>
      <c r="U8775">
        <v>85048</v>
      </c>
      <c r="V8775">
        <v>2</v>
      </c>
    </row>
    <row r="8776" spans="1:22" x14ac:dyDescent="0.3">
      <c r="A8776">
        <v>202324</v>
      </c>
      <c r="B8776" t="s">
        <v>820</v>
      </c>
      <c r="C8776" t="s">
        <v>821</v>
      </c>
      <c r="D8776" t="s">
        <v>822</v>
      </c>
      <c r="E8776" t="s">
        <v>823</v>
      </c>
      <c r="F8776" t="s">
        <v>856</v>
      </c>
      <c r="G8776" t="s">
        <v>857</v>
      </c>
      <c r="H8776" t="s">
        <v>1054</v>
      </c>
      <c r="I8776">
        <v>874</v>
      </c>
      <c r="J8776" t="s">
        <v>1055</v>
      </c>
      <c r="K8776" t="s">
        <v>828</v>
      </c>
      <c r="L8776" t="s">
        <v>831</v>
      </c>
      <c r="M8776" t="s">
        <v>829</v>
      </c>
      <c r="N8776" t="s">
        <v>829</v>
      </c>
      <c r="O8776" t="s">
        <v>829</v>
      </c>
      <c r="P8776">
        <v>0</v>
      </c>
      <c r="Q8776">
        <v>747571</v>
      </c>
      <c r="R8776" t="s">
        <v>829</v>
      </c>
      <c r="S8776">
        <v>747571</v>
      </c>
      <c r="T8776">
        <v>0</v>
      </c>
      <c r="U8776">
        <v>747571</v>
      </c>
      <c r="V8776">
        <v>13</v>
      </c>
    </row>
    <row r="8777" spans="1:22" x14ac:dyDescent="0.3">
      <c r="A8777">
        <v>202122</v>
      </c>
      <c r="B8777" t="s">
        <v>820</v>
      </c>
      <c r="C8777" t="s">
        <v>821</v>
      </c>
      <c r="D8777" t="s">
        <v>822</v>
      </c>
      <c r="E8777" t="s">
        <v>823</v>
      </c>
      <c r="F8777" t="s">
        <v>856</v>
      </c>
      <c r="G8777" t="s">
        <v>857</v>
      </c>
      <c r="H8777" t="s">
        <v>1054</v>
      </c>
      <c r="I8777">
        <v>874</v>
      </c>
      <c r="J8777" t="s">
        <v>1055</v>
      </c>
      <c r="K8777" t="s">
        <v>828</v>
      </c>
      <c r="L8777" t="s">
        <v>832</v>
      </c>
      <c r="M8777">
        <v>0</v>
      </c>
      <c r="N8777">
        <v>83902</v>
      </c>
      <c r="O8777">
        <v>155819</v>
      </c>
      <c r="P8777">
        <v>0</v>
      </c>
      <c r="Q8777">
        <v>0</v>
      </c>
      <c r="R8777">
        <v>0</v>
      </c>
      <c r="S8777">
        <v>239721</v>
      </c>
      <c r="T8777">
        <v>0</v>
      </c>
      <c r="U8777">
        <v>239721</v>
      </c>
      <c r="V8777">
        <v>4</v>
      </c>
    </row>
    <row r="8778" spans="1:22" x14ac:dyDescent="0.3">
      <c r="A8778">
        <v>202223</v>
      </c>
      <c r="B8778" t="s">
        <v>820</v>
      </c>
      <c r="C8778" t="s">
        <v>821</v>
      </c>
      <c r="D8778" t="s">
        <v>822</v>
      </c>
      <c r="E8778" t="s">
        <v>823</v>
      </c>
      <c r="F8778" t="s">
        <v>856</v>
      </c>
      <c r="G8778" t="s">
        <v>857</v>
      </c>
      <c r="H8778" t="s">
        <v>1054</v>
      </c>
      <c r="I8778">
        <v>874</v>
      </c>
      <c r="J8778" t="s">
        <v>1055</v>
      </c>
      <c r="K8778" t="s">
        <v>828</v>
      </c>
      <c r="L8778" t="s">
        <v>832</v>
      </c>
      <c r="M8778">
        <v>0</v>
      </c>
      <c r="N8778">
        <v>0</v>
      </c>
      <c r="O8778">
        <v>0</v>
      </c>
      <c r="P8778">
        <v>0</v>
      </c>
      <c r="Q8778">
        <v>532781</v>
      </c>
      <c r="R8778">
        <v>0</v>
      </c>
      <c r="S8778">
        <v>532781</v>
      </c>
      <c r="T8778">
        <v>0</v>
      </c>
      <c r="U8778">
        <v>532781</v>
      </c>
      <c r="V8778">
        <v>9</v>
      </c>
    </row>
    <row r="8779" spans="1:22" x14ac:dyDescent="0.3">
      <c r="A8779">
        <v>202324</v>
      </c>
      <c r="B8779" t="s">
        <v>820</v>
      </c>
      <c r="C8779" t="s">
        <v>821</v>
      </c>
      <c r="D8779" t="s">
        <v>822</v>
      </c>
      <c r="E8779" t="s">
        <v>823</v>
      </c>
      <c r="F8779" t="s">
        <v>856</v>
      </c>
      <c r="G8779" t="s">
        <v>857</v>
      </c>
      <c r="H8779" t="s">
        <v>1054</v>
      </c>
      <c r="I8779">
        <v>874</v>
      </c>
      <c r="J8779" t="s">
        <v>1055</v>
      </c>
      <c r="K8779" t="s">
        <v>828</v>
      </c>
      <c r="L8779" t="s">
        <v>832</v>
      </c>
      <c r="M8779">
        <v>0</v>
      </c>
      <c r="N8779">
        <v>0</v>
      </c>
      <c r="O8779">
        <v>0</v>
      </c>
      <c r="P8779">
        <v>0</v>
      </c>
      <c r="Q8779">
        <v>390768</v>
      </c>
      <c r="R8779">
        <v>0</v>
      </c>
      <c r="S8779">
        <v>390768</v>
      </c>
      <c r="T8779">
        <v>0</v>
      </c>
      <c r="U8779">
        <v>390768</v>
      </c>
      <c r="V8779">
        <v>7</v>
      </c>
    </row>
    <row r="8780" spans="1:22" x14ac:dyDescent="0.3">
      <c r="A8780">
        <v>202122</v>
      </c>
      <c r="B8780" t="s">
        <v>820</v>
      </c>
      <c r="C8780" t="s">
        <v>821</v>
      </c>
      <c r="D8780" t="s">
        <v>822</v>
      </c>
      <c r="E8780" t="s">
        <v>823</v>
      </c>
      <c r="F8780" t="s">
        <v>856</v>
      </c>
      <c r="G8780" t="s">
        <v>857</v>
      </c>
      <c r="H8780" t="s">
        <v>1054</v>
      </c>
      <c r="I8780">
        <v>874</v>
      </c>
      <c r="J8780" t="s">
        <v>1055</v>
      </c>
      <c r="K8780" t="s">
        <v>828</v>
      </c>
      <c r="L8780" t="s">
        <v>544</v>
      </c>
      <c r="M8780">
        <v>0</v>
      </c>
      <c r="N8780">
        <v>102547</v>
      </c>
      <c r="O8780">
        <v>190445</v>
      </c>
      <c r="P8780">
        <v>0</v>
      </c>
      <c r="Q8780">
        <v>0</v>
      </c>
      <c r="R8780">
        <v>0</v>
      </c>
      <c r="S8780">
        <v>292992</v>
      </c>
      <c r="T8780">
        <v>0</v>
      </c>
      <c r="U8780">
        <v>292992</v>
      </c>
      <c r="V8780">
        <v>5</v>
      </c>
    </row>
    <row r="8781" spans="1:22" x14ac:dyDescent="0.3">
      <c r="A8781">
        <v>202223</v>
      </c>
      <c r="B8781" t="s">
        <v>820</v>
      </c>
      <c r="C8781" t="s">
        <v>821</v>
      </c>
      <c r="D8781" t="s">
        <v>822</v>
      </c>
      <c r="E8781" t="s">
        <v>823</v>
      </c>
      <c r="F8781" t="s">
        <v>856</v>
      </c>
      <c r="G8781" t="s">
        <v>857</v>
      </c>
      <c r="H8781" t="s">
        <v>1054</v>
      </c>
      <c r="I8781">
        <v>874</v>
      </c>
      <c r="J8781" t="s">
        <v>1055</v>
      </c>
      <c r="K8781" t="s">
        <v>828</v>
      </c>
      <c r="L8781" t="s">
        <v>544</v>
      </c>
      <c r="M8781">
        <v>0</v>
      </c>
      <c r="N8781">
        <v>0</v>
      </c>
      <c r="O8781">
        <v>0</v>
      </c>
      <c r="P8781">
        <v>0</v>
      </c>
      <c r="Q8781">
        <v>651177</v>
      </c>
      <c r="R8781">
        <v>0</v>
      </c>
      <c r="S8781">
        <v>651177</v>
      </c>
      <c r="T8781">
        <v>0</v>
      </c>
      <c r="U8781">
        <v>651177</v>
      </c>
      <c r="V8781">
        <v>12</v>
      </c>
    </row>
    <row r="8782" spans="1:22" x14ac:dyDescent="0.3">
      <c r="A8782">
        <v>202324</v>
      </c>
      <c r="B8782" t="s">
        <v>820</v>
      </c>
      <c r="C8782" t="s">
        <v>821</v>
      </c>
      <c r="D8782" t="s">
        <v>822</v>
      </c>
      <c r="E8782" t="s">
        <v>823</v>
      </c>
      <c r="F8782" t="s">
        <v>856</v>
      </c>
      <c r="G8782" t="s">
        <v>857</v>
      </c>
      <c r="H8782" t="s">
        <v>1054</v>
      </c>
      <c r="I8782">
        <v>874</v>
      </c>
      <c r="J8782" t="s">
        <v>1055</v>
      </c>
      <c r="K8782" t="s">
        <v>828</v>
      </c>
      <c r="L8782" t="s">
        <v>544</v>
      </c>
      <c r="M8782">
        <v>0</v>
      </c>
      <c r="N8782">
        <v>0</v>
      </c>
      <c r="O8782">
        <v>0</v>
      </c>
      <c r="P8782">
        <v>0</v>
      </c>
      <c r="Q8782">
        <v>477605</v>
      </c>
      <c r="R8782">
        <v>0</v>
      </c>
      <c r="S8782">
        <v>477605</v>
      </c>
      <c r="T8782">
        <v>0</v>
      </c>
      <c r="U8782">
        <v>477605</v>
      </c>
      <c r="V8782">
        <v>8</v>
      </c>
    </row>
    <row r="8783" spans="1:22" x14ac:dyDescent="0.3">
      <c r="A8783">
        <v>202122</v>
      </c>
      <c r="B8783" t="s">
        <v>820</v>
      </c>
      <c r="C8783" t="s">
        <v>821</v>
      </c>
      <c r="D8783" t="s">
        <v>822</v>
      </c>
      <c r="E8783" t="s">
        <v>823</v>
      </c>
      <c r="F8783" t="s">
        <v>856</v>
      </c>
      <c r="G8783" t="s">
        <v>857</v>
      </c>
      <c r="H8783" t="s">
        <v>1054</v>
      </c>
      <c r="I8783">
        <v>874</v>
      </c>
      <c r="J8783" t="s">
        <v>1055</v>
      </c>
      <c r="K8783" t="s">
        <v>828</v>
      </c>
      <c r="L8783" t="s">
        <v>600</v>
      </c>
      <c r="M8783" t="s">
        <v>829</v>
      </c>
      <c r="N8783" t="s">
        <v>829</v>
      </c>
      <c r="O8783" t="s">
        <v>829</v>
      </c>
      <c r="P8783">
        <v>0</v>
      </c>
      <c r="Q8783">
        <v>0</v>
      </c>
      <c r="R8783" t="s">
        <v>829</v>
      </c>
      <c r="S8783">
        <v>0</v>
      </c>
      <c r="T8783">
        <v>0</v>
      </c>
      <c r="U8783">
        <v>0</v>
      </c>
      <c r="V8783">
        <v>0</v>
      </c>
    </row>
    <row r="8784" spans="1:22" x14ac:dyDescent="0.3">
      <c r="A8784">
        <v>202223</v>
      </c>
      <c r="B8784" t="s">
        <v>820</v>
      </c>
      <c r="C8784" t="s">
        <v>821</v>
      </c>
      <c r="D8784" t="s">
        <v>822</v>
      </c>
      <c r="E8784" t="s">
        <v>823</v>
      </c>
      <c r="F8784" t="s">
        <v>856</v>
      </c>
      <c r="G8784" t="s">
        <v>857</v>
      </c>
      <c r="H8784" t="s">
        <v>1054</v>
      </c>
      <c r="I8784">
        <v>874</v>
      </c>
      <c r="J8784" t="s">
        <v>1055</v>
      </c>
      <c r="K8784" t="s">
        <v>828</v>
      </c>
      <c r="L8784" t="s">
        <v>600</v>
      </c>
      <c r="M8784" t="s">
        <v>829</v>
      </c>
      <c r="N8784" t="s">
        <v>829</v>
      </c>
      <c r="O8784" t="s">
        <v>829</v>
      </c>
      <c r="P8784">
        <v>0</v>
      </c>
      <c r="Q8784">
        <v>0</v>
      </c>
      <c r="R8784" t="s">
        <v>829</v>
      </c>
      <c r="S8784">
        <v>0</v>
      </c>
      <c r="T8784">
        <v>0</v>
      </c>
      <c r="U8784">
        <v>0</v>
      </c>
      <c r="V8784">
        <v>0</v>
      </c>
    </row>
    <row r="8785" spans="1:22" x14ac:dyDescent="0.3">
      <c r="A8785">
        <v>202324</v>
      </c>
      <c r="B8785" t="s">
        <v>820</v>
      </c>
      <c r="C8785" t="s">
        <v>821</v>
      </c>
      <c r="D8785" t="s">
        <v>822</v>
      </c>
      <c r="E8785" t="s">
        <v>823</v>
      </c>
      <c r="F8785" t="s">
        <v>856</v>
      </c>
      <c r="G8785" t="s">
        <v>857</v>
      </c>
      <c r="H8785" t="s">
        <v>1054</v>
      </c>
      <c r="I8785">
        <v>874</v>
      </c>
      <c r="J8785" t="s">
        <v>1055</v>
      </c>
      <c r="K8785" t="s">
        <v>828</v>
      </c>
      <c r="L8785" t="s">
        <v>600</v>
      </c>
      <c r="M8785" t="s">
        <v>829</v>
      </c>
      <c r="N8785" t="s">
        <v>829</v>
      </c>
      <c r="O8785" t="s">
        <v>829</v>
      </c>
      <c r="P8785">
        <v>0</v>
      </c>
      <c r="Q8785">
        <v>0</v>
      </c>
      <c r="R8785" t="s">
        <v>829</v>
      </c>
      <c r="S8785">
        <v>0</v>
      </c>
      <c r="T8785">
        <v>0</v>
      </c>
      <c r="U8785">
        <v>0</v>
      </c>
      <c r="V8785">
        <v>0</v>
      </c>
    </row>
    <row r="8786" spans="1:22" x14ac:dyDescent="0.3">
      <c r="A8786">
        <v>202122</v>
      </c>
      <c r="B8786" t="s">
        <v>820</v>
      </c>
      <c r="C8786" t="s">
        <v>821</v>
      </c>
      <c r="D8786" t="s">
        <v>822</v>
      </c>
      <c r="E8786" t="s">
        <v>823</v>
      </c>
      <c r="F8786" t="s">
        <v>856</v>
      </c>
      <c r="G8786" t="s">
        <v>857</v>
      </c>
      <c r="H8786" t="s">
        <v>1054</v>
      </c>
      <c r="I8786">
        <v>874</v>
      </c>
      <c r="J8786" t="s">
        <v>1055</v>
      </c>
      <c r="K8786" t="s">
        <v>828</v>
      </c>
      <c r="L8786" t="s">
        <v>247</v>
      </c>
      <c r="M8786">
        <v>0</v>
      </c>
      <c r="N8786">
        <v>0</v>
      </c>
      <c r="O8786">
        <v>0</v>
      </c>
      <c r="P8786">
        <v>0</v>
      </c>
      <c r="Q8786">
        <v>0</v>
      </c>
      <c r="R8786">
        <v>0</v>
      </c>
      <c r="S8786">
        <v>0</v>
      </c>
      <c r="T8786">
        <v>0</v>
      </c>
      <c r="U8786">
        <v>0</v>
      </c>
      <c r="V8786">
        <v>0</v>
      </c>
    </row>
    <row r="8787" spans="1:22" x14ac:dyDescent="0.3">
      <c r="A8787">
        <v>202223</v>
      </c>
      <c r="B8787" t="s">
        <v>820</v>
      </c>
      <c r="C8787" t="s">
        <v>821</v>
      </c>
      <c r="D8787" t="s">
        <v>822</v>
      </c>
      <c r="E8787" t="s">
        <v>823</v>
      </c>
      <c r="F8787" t="s">
        <v>856</v>
      </c>
      <c r="G8787" t="s">
        <v>857</v>
      </c>
      <c r="H8787" t="s">
        <v>1054</v>
      </c>
      <c r="I8787">
        <v>874</v>
      </c>
      <c r="J8787" t="s">
        <v>1055</v>
      </c>
      <c r="K8787" t="s">
        <v>828</v>
      </c>
      <c r="L8787" t="s">
        <v>247</v>
      </c>
      <c r="M8787">
        <v>0</v>
      </c>
      <c r="N8787">
        <v>0</v>
      </c>
      <c r="O8787">
        <v>0</v>
      </c>
      <c r="P8787">
        <v>0</v>
      </c>
      <c r="Q8787">
        <v>0</v>
      </c>
      <c r="R8787">
        <v>0</v>
      </c>
      <c r="S8787">
        <v>0</v>
      </c>
      <c r="T8787">
        <v>0</v>
      </c>
      <c r="U8787">
        <v>0</v>
      </c>
      <c r="V8787">
        <v>0</v>
      </c>
    </row>
    <row r="8788" spans="1:22" x14ac:dyDescent="0.3">
      <c r="A8788">
        <v>202324</v>
      </c>
      <c r="B8788" t="s">
        <v>820</v>
      </c>
      <c r="C8788" t="s">
        <v>821</v>
      </c>
      <c r="D8788" t="s">
        <v>822</v>
      </c>
      <c r="E8788" t="s">
        <v>823</v>
      </c>
      <c r="F8788" t="s">
        <v>856</v>
      </c>
      <c r="G8788" t="s">
        <v>857</v>
      </c>
      <c r="H8788" t="s">
        <v>1054</v>
      </c>
      <c r="I8788">
        <v>874</v>
      </c>
      <c r="J8788" t="s">
        <v>1055</v>
      </c>
      <c r="K8788" t="s">
        <v>828</v>
      </c>
      <c r="L8788" t="s">
        <v>247</v>
      </c>
      <c r="M8788">
        <v>0</v>
      </c>
      <c r="N8788">
        <v>0</v>
      </c>
      <c r="O8788">
        <v>0</v>
      </c>
      <c r="P8788">
        <v>0</v>
      </c>
      <c r="Q8788">
        <v>0</v>
      </c>
      <c r="R8788">
        <v>0</v>
      </c>
      <c r="S8788">
        <v>0</v>
      </c>
      <c r="T8788">
        <v>0</v>
      </c>
      <c r="U8788">
        <v>0</v>
      </c>
      <c r="V8788">
        <v>0</v>
      </c>
    </row>
    <row r="8789" spans="1:22" x14ac:dyDescent="0.3">
      <c r="A8789">
        <v>202122</v>
      </c>
      <c r="B8789" t="s">
        <v>820</v>
      </c>
      <c r="C8789" t="s">
        <v>821</v>
      </c>
      <c r="D8789" t="s">
        <v>822</v>
      </c>
      <c r="E8789" t="s">
        <v>823</v>
      </c>
      <c r="F8789" t="s">
        <v>856</v>
      </c>
      <c r="G8789" t="s">
        <v>857</v>
      </c>
      <c r="H8789" t="s">
        <v>1054</v>
      </c>
      <c r="I8789">
        <v>874</v>
      </c>
      <c r="J8789" t="s">
        <v>1055</v>
      </c>
      <c r="K8789" t="s">
        <v>828</v>
      </c>
      <c r="L8789" t="s">
        <v>833</v>
      </c>
      <c r="M8789">
        <v>17599106</v>
      </c>
      <c r="N8789">
        <v>42567006</v>
      </c>
      <c r="O8789">
        <v>23648362</v>
      </c>
      <c r="P8789">
        <v>8574538</v>
      </c>
      <c r="Q8789">
        <v>1338573</v>
      </c>
      <c r="R8789">
        <v>2179242</v>
      </c>
      <c r="S8789">
        <v>96772481</v>
      </c>
      <c r="T8789">
        <v>139135</v>
      </c>
      <c r="U8789">
        <v>96633346</v>
      </c>
      <c r="V8789" t="s">
        <v>834</v>
      </c>
    </row>
    <row r="8790" spans="1:22" x14ac:dyDescent="0.3">
      <c r="A8790">
        <v>202223</v>
      </c>
      <c r="B8790" t="s">
        <v>820</v>
      </c>
      <c r="C8790" t="s">
        <v>821</v>
      </c>
      <c r="D8790" t="s">
        <v>822</v>
      </c>
      <c r="E8790" t="s">
        <v>823</v>
      </c>
      <c r="F8790" t="s">
        <v>856</v>
      </c>
      <c r="G8790" t="s">
        <v>857</v>
      </c>
      <c r="H8790" t="s">
        <v>1054</v>
      </c>
      <c r="I8790">
        <v>874</v>
      </c>
      <c r="J8790" t="s">
        <v>1055</v>
      </c>
      <c r="K8790" t="s">
        <v>828</v>
      </c>
      <c r="L8790" t="s">
        <v>833</v>
      </c>
      <c r="M8790">
        <v>18873053</v>
      </c>
      <c r="N8790">
        <v>45102326</v>
      </c>
      <c r="O8790">
        <v>21102292</v>
      </c>
      <c r="P8790">
        <v>12639437</v>
      </c>
      <c r="Q8790">
        <v>2800915</v>
      </c>
      <c r="R8790">
        <v>2254637</v>
      </c>
      <c r="S8790">
        <v>103582059</v>
      </c>
      <c r="T8790">
        <v>28066</v>
      </c>
      <c r="U8790">
        <v>103553993</v>
      </c>
      <c r="V8790" t="s">
        <v>834</v>
      </c>
    </row>
    <row r="8791" spans="1:22" x14ac:dyDescent="0.3">
      <c r="A8791">
        <v>202324</v>
      </c>
      <c r="B8791" t="s">
        <v>820</v>
      </c>
      <c r="C8791" t="s">
        <v>821</v>
      </c>
      <c r="D8791" t="s">
        <v>822</v>
      </c>
      <c r="E8791" t="s">
        <v>823</v>
      </c>
      <c r="F8791" t="s">
        <v>856</v>
      </c>
      <c r="G8791" t="s">
        <v>857</v>
      </c>
      <c r="H8791" t="s">
        <v>1054</v>
      </c>
      <c r="I8791">
        <v>874</v>
      </c>
      <c r="J8791" t="s">
        <v>1055</v>
      </c>
      <c r="K8791" t="s">
        <v>828</v>
      </c>
      <c r="L8791" t="s">
        <v>833</v>
      </c>
      <c r="M8791">
        <v>19052616</v>
      </c>
      <c r="N8791">
        <v>48018075</v>
      </c>
      <c r="O8791">
        <v>20833639</v>
      </c>
      <c r="P8791">
        <v>13004069</v>
      </c>
      <c r="Q8791">
        <v>5013329</v>
      </c>
      <c r="R8791">
        <v>2564721</v>
      </c>
      <c r="S8791">
        <v>109166377</v>
      </c>
      <c r="T8791">
        <v>61623</v>
      </c>
      <c r="U8791">
        <v>109104754</v>
      </c>
      <c r="V8791" t="s">
        <v>834</v>
      </c>
    </row>
    <row r="8792" spans="1:22" x14ac:dyDescent="0.3">
      <c r="A8792">
        <v>202122</v>
      </c>
      <c r="B8792" t="s">
        <v>820</v>
      </c>
      <c r="C8792" t="s">
        <v>821</v>
      </c>
      <c r="D8792" t="s">
        <v>822</v>
      </c>
      <c r="E8792" t="s">
        <v>823</v>
      </c>
      <c r="F8792" t="s">
        <v>856</v>
      </c>
      <c r="G8792" t="s">
        <v>857</v>
      </c>
      <c r="H8792" t="s">
        <v>1054</v>
      </c>
      <c r="I8792">
        <v>874</v>
      </c>
      <c r="J8792" t="s">
        <v>1055</v>
      </c>
      <c r="K8792" t="s">
        <v>835</v>
      </c>
      <c r="L8792" t="s">
        <v>836</v>
      </c>
      <c r="M8792" t="s">
        <v>829</v>
      </c>
      <c r="N8792" t="s">
        <v>829</v>
      </c>
      <c r="O8792" t="s">
        <v>829</v>
      </c>
      <c r="P8792" t="s">
        <v>829</v>
      </c>
      <c r="Q8792" t="s">
        <v>829</v>
      </c>
      <c r="R8792" t="s">
        <v>829</v>
      </c>
      <c r="S8792">
        <v>95170403</v>
      </c>
      <c r="T8792" t="s">
        <v>829</v>
      </c>
      <c r="U8792" t="s">
        <v>829</v>
      </c>
      <c r="V8792" t="s">
        <v>834</v>
      </c>
    </row>
    <row r="8793" spans="1:22" x14ac:dyDescent="0.3">
      <c r="A8793">
        <v>202223</v>
      </c>
      <c r="B8793" t="s">
        <v>820</v>
      </c>
      <c r="C8793" t="s">
        <v>821</v>
      </c>
      <c r="D8793" t="s">
        <v>822</v>
      </c>
      <c r="E8793" t="s">
        <v>823</v>
      </c>
      <c r="F8793" t="s">
        <v>856</v>
      </c>
      <c r="G8793" t="s">
        <v>857</v>
      </c>
      <c r="H8793" t="s">
        <v>1054</v>
      </c>
      <c r="I8793">
        <v>874</v>
      </c>
      <c r="J8793" t="s">
        <v>1055</v>
      </c>
      <c r="K8793" t="s">
        <v>835</v>
      </c>
      <c r="L8793" t="s">
        <v>836</v>
      </c>
      <c r="M8793" t="s">
        <v>829</v>
      </c>
      <c r="N8793" t="s">
        <v>829</v>
      </c>
      <c r="O8793" t="s">
        <v>829</v>
      </c>
      <c r="P8793" t="s">
        <v>829</v>
      </c>
      <c r="Q8793" t="s">
        <v>829</v>
      </c>
      <c r="R8793" t="s">
        <v>829</v>
      </c>
      <c r="S8793">
        <v>103059449</v>
      </c>
      <c r="T8793" t="s">
        <v>829</v>
      </c>
      <c r="U8793" t="s">
        <v>829</v>
      </c>
      <c r="V8793" t="s">
        <v>834</v>
      </c>
    </row>
    <row r="8794" spans="1:22" x14ac:dyDescent="0.3">
      <c r="A8794">
        <v>202324</v>
      </c>
      <c r="B8794" t="s">
        <v>820</v>
      </c>
      <c r="C8794" t="s">
        <v>821</v>
      </c>
      <c r="D8794" t="s">
        <v>822</v>
      </c>
      <c r="E8794" t="s">
        <v>823</v>
      </c>
      <c r="F8794" t="s">
        <v>856</v>
      </c>
      <c r="G8794" t="s">
        <v>857</v>
      </c>
      <c r="H8794" t="s">
        <v>1054</v>
      </c>
      <c r="I8794">
        <v>874</v>
      </c>
      <c r="J8794" t="s">
        <v>1055</v>
      </c>
      <c r="K8794" t="s">
        <v>835</v>
      </c>
      <c r="L8794" t="s">
        <v>836</v>
      </c>
      <c r="M8794" t="s">
        <v>829</v>
      </c>
      <c r="N8794" t="s">
        <v>829</v>
      </c>
      <c r="O8794" t="s">
        <v>829</v>
      </c>
      <c r="P8794" t="s">
        <v>829</v>
      </c>
      <c r="Q8794" t="s">
        <v>829</v>
      </c>
      <c r="R8794" t="s">
        <v>829</v>
      </c>
      <c r="S8794">
        <v>105869543</v>
      </c>
      <c r="T8794" t="s">
        <v>829</v>
      </c>
      <c r="U8794" t="s">
        <v>829</v>
      </c>
      <c r="V8794" t="s">
        <v>834</v>
      </c>
    </row>
    <row r="8795" spans="1:22" x14ac:dyDescent="0.3">
      <c r="A8795">
        <v>202122</v>
      </c>
      <c r="B8795" t="s">
        <v>820</v>
      </c>
      <c r="C8795" t="s">
        <v>821</v>
      </c>
      <c r="D8795" t="s">
        <v>822</v>
      </c>
      <c r="E8795" t="s">
        <v>823</v>
      </c>
      <c r="F8795" t="s">
        <v>856</v>
      </c>
      <c r="G8795" t="s">
        <v>857</v>
      </c>
      <c r="H8795" t="s">
        <v>1054</v>
      </c>
      <c r="I8795">
        <v>874</v>
      </c>
      <c r="J8795" t="s">
        <v>1055</v>
      </c>
      <c r="K8795" t="s">
        <v>835</v>
      </c>
      <c r="L8795" t="s">
        <v>837</v>
      </c>
      <c r="M8795" t="s">
        <v>829</v>
      </c>
      <c r="N8795" t="s">
        <v>829</v>
      </c>
      <c r="O8795" t="s">
        <v>829</v>
      </c>
      <c r="P8795" t="s">
        <v>829</v>
      </c>
      <c r="Q8795" t="s">
        <v>829</v>
      </c>
      <c r="R8795" t="s">
        <v>829</v>
      </c>
      <c r="S8795">
        <v>-157284</v>
      </c>
      <c r="T8795" t="s">
        <v>829</v>
      </c>
      <c r="U8795" t="s">
        <v>829</v>
      </c>
      <c r="V8795" t="s">
        <v>834</v>
      </c>
    </row>
    <row r="8796" spans="1:22" x14ac:dyDescent="0.3">
      <c r="A8796">
        <v>202223</v>
      </c>
      <c r="B8796" t="s">
        <v>820</v>
      </c>
      <c r="C8796" t="s">
        <v>821</v>
      </c>
      <c r="D8796" t="s">
        <v>822</v>
      </c>
      <c r="E8796" t="s">
        <v>823</v>
      </c>
      <c r="F8796" t="s">
        <v>856</v>
      </c>
      <c r="G8796" t="s">
        <v>857</v>
      </c>
      <c r="H8796" t="s">
        <v>1054</v>
      </c>
      <c r="I8796">
        <v>874</v>
      </c>
      <c r="J8796" t="s">
        <v>1055</v>
      </c>
      <c r="K8796" t="s">
        <v>835</v>
      </c>
      <c r="L8796" t="s">
        <v>837</v>
      </c>
      <c r="M8796" t="s">
        <v>829</v>
      </c>
      <c r="N8796" t="s">
        <v>829</v>
      </c>
      <c r="O8796" t="s">
        <v>829</v>
      </c>
      <c r="P8796" t="s">
        <v>829</v>
      </c>
      <c r="Q8796" t="s">
        <v>829</v>
      </c>
      <c r="R8796" t="s">
        <v>829</v>
      </c>
      <c r="S8796">
        <v>123678</v>
      </c>
      <c r="T8796" t="s">
        <v>829</v>
      </c>
      <c r="U8796" t="s">
        <v>829</v>
      </c>
      <c r="V8796">
        <v>0</v>
      </c>
    </row>
    <row r="8797" spans="1:22" x14ac:dyDescent="0.3">
      <c r="A8797">
        <v>202324</v>
      </c>
      <c r="B8797" t="s">
        <v>820</v>
      </c>
      <c r="C8797" t="s">
        <v>821</v>
      </c>
      <c r="D8797" t="s">
        <v>822</v>
      </c>
      <c r="E8797" t="s">
        <v>823</v>
      </c>
      <c r="F8797" t="s">
        <v>856</v>
      </c>
      <c r="G8797" t="s">
        <v>857</v>
      </c>
      <c r="H8797" t="s">
        <v>1054</v>
      </c>
      <c r="I8797">
        <v>874</v>
      </c>
      <c r="J8797" t="s">
        <v>1055</v>
      </c>
      <c r="K8797" t="s">
        <v>835</v>
      </c>
      <c r="L8797" t="s">
        <v>837</v>
      </c>
      <c r="M8797" t="s">
        <v>829</v>
      </c>
      <c r="N8797" t="s">
        <v>829</v>
      </c>
      <c r="O8797" t="s">
        <v>829</v>
      </c>
      <c r="P8797" t="s">
        <v>829</v>
      </c>
      <c r="Q8797" t="s">
        <v>829</v>
      </c>
      <c r="R8797" t="s">
        <v>829</v>
      </c>
      <c r="S8797">
        <v>-335615</v>
      </c>
      <c r="T8797" t="s">
        <v>829</v>
      </c>
      <c r="U8797" t="s">
        <v>829</v>
      </c>
      <c r="V8797">
        <v>0</v>
      </c>
    </row>
    <row r="8798" spans="1:22" x14ac:dyDescent="0.3">
      <c r="A8798">
        <v>202122</v>
      </c>
      <c r="B8798" t="s">
        <v>820</v>
      </c>
      <c r="C8798" t="s">
        <v>821</v>
      </c>
      <c r="D8798" t="s">
        <v>822</v>
      </c>
      <c r="E8798" t="s">
        <v>823</v>
      </c>
      <c r="F8798" t="s">
        <v>856</v>
      </c>
      <c r="G8798" t="s">
        <v>857</v>
      </c>
      <c r="H8798" t="s">
        <v>1054</v>
      </c>
      <c r="I8798">
        <v>874</v>
      </c>
      <c r="J8798" t="s">
        <v>1055</v>
      </c>
      <c r="K8798" t="s">
        <v>835</v>
      </c>
      <c r="L8798" t="s">
        <v>838</v>
      </c>
      <c r="M8798" t="s">
        <v>829</v>
      </c>
      <c r="N8798" t="s">
        <v>829</v>
      </c>
      <c r="O8798" t="s">
        <v>829</v>
      </c>
      <c r="P8798" t="s">
        <v>829</v>
      </c>
      <c r="Q8798" t="s">
        <v>829</v>
      </c>
      <c r="R8798" t="s">
        <v>829</v>
      </c>
      <c r="S8798">
        <v>3232856</v>
      </c>
      <c r="T8798" t="s">
        <v>829</v>
      </c>
      <c r="U8798" t="s">
        <v>829</v>
      </c>
      <c r="V8798" t="s">
        <v>834</v>
      </c>
    </row>
    <row r="8799" spans="1:22" x14ac:dyDescent="0.3">
      <c r="A8799">
        <v>202223</v>
      </c>
      <c r="B8799" t="s">
        <v>820</v>
      </c>
      <c r="C8799" t="s">
        <v>821</v>
      </c>
      <c r="D8799" t="s">
        <v>822</v>
      </c>
      <c r="E8799" t="s">
        <v>823</v>
      </c>
      <c r="F8799" t="s">
        <v>856</v>
      </c>
      <c r="G8799" t="s">
        <v>857</v>
      </c>
      <c r="H8799" t="s">
        <v>1054</v>
      </c>
      <c r="I8799">
        <v>874</v>
      </c>
      <c r="J8799" t="s">
        <v>1055</v>
      </c>
      <c r="K8799" t="s">
        <v>835</v>
      </c>
      <c r="L8799" t="s">
        <v>838</v>
      </c>
      <c r="M8799" t="s">
        <v>829</v>
      </c>
      <c r="N8799" t="s">
        <v>829</v>
      </c>
      <c r="O8799" t="s">
        <v>829</v>
      </c>
      <c r="P8799" t="s">
        <v>829</v>
      </c>
      <c r="Q8799" t="s">
        <v>829</v>
      </c>
      <c r="R8799" t="s">
        <v>829</v>
      </c>
      <c r="S8799">
        <v>3178129</v>
      </c>
      <c r="T8799" t="s">
        <v>829</v>
      </c>
      <c r="U8799" t="s">
        <v>829</v>
      </c>
      <c r="V8799" t="s">
        <v>834</v>
      </c>
    </row>
    <row r="8800" spans="1:22" x14ac:dyDescent="0.3">
      <c r="A8800">
        <v>202324</v>
      </c>
      <c r="B8800" t="s">
        <v>820</v>
      </c>
      <c r="C8800" t="s">
        <v>821</v>
      </c>
      <c r="D8800" t="s">
        <v>822</v>
      </c>
      <c r="E8800" t="s">
        <v>823</v>
      </c>
      <c r="F8800" t="s">
        <v>856</v>
      </c>
      <c r="G8800" t="s">
        <v>857</v>
      </c>
      <c r="H8800" t="s">
        <v>1054</v>
      </c>
      <c r="I8800">
        <v>874</v>
      </c>
      <c r="J8800" t="s">
        <v>1055</v>
      </c>
      <c r="K8800" t="s">
        <v>835</v>
      </c>
      <c r="L8800" t="s">
        <v>838</v>
      </c>
      <c r="M8800" t="s">
        <v>829</v>
      </c>
      <c r="N8800" t="s">
        <v>829</v>
      </c>
      <c r="O8800" t="s">
        <v>829</v>
      </c>
      <c r="P8800" t="s">
        <v>829</v>
      </c>
      <c r="Q8800" t="s">
        <v>829</v>
      </c>
      <c r="R8800" t="s">
        <v>829</v>
      </c>
      <c r="S8800">
        <v>4525746</v>
      </c>
      <c r="T8800" t="s">
        <v>829</v>
      </c>
      <c r="U8800" t="s">
        <v>829</v>
      </c>
      <c r="V8800" t="s">
        <v>834</v>
      </c>
    </row>
    <row r="8801" spans="1:22" x14ac:dyDescent="0.3">
      <c r="A8801">
        <v>202122</v>
      </c>
      <c r="B8801" t="s">
        <v>820</v>
      </c>
      <c r="C8801" t="s">
        <v>821</v>
      </c>
      <c r="D8801" t="s">
        <v>822</v>
      </c>
      <c r="E8801" t="s">
        <v>823</v>
      </c>
      <c r="F8801" t="s">
        <v>856</v>
      </c>
      <c r="G8801" t="s">
        <v>857</v>
      </c>
      <c r="H8801" t="s">
        <v>1054</v>
      </c>
      <c r="I8801">
        <v>874</v>
      </c>
      <c r="J8801" t="s">
        <v>1055</v>
      </c>
      <c r="K8801" t="s">
        <v>835</v>
      </c>
      <c r="L8801" t="s">
        <v>839</v>
      </c>
      <c r="M8801" t="s">
        <v>829</v>
      </c>
      <c r="N8801" t="s">
        <v>829</v>
      </c>
      <c r="O8801" t="s">
        <v>829</v>
      </c>
      <c r="P8801" t="s">
        <v>829</v>
      </c>
      <c r="Q8801" t="s">
        <v>829</v>
      </c>
      <c r="R8801" t="s">
        <v>829</v>
      </c>
      <c r="S8801">
        <v>-3178129</v>
      </c>
      <c r="T8801" t="s">
        <v>829</v>
      </c>
      <c r="U8801" t="s">
        <v>829</v>
      </c>
      <c r="V8801" t="s">
        <v>834</v>
      </c>
    </row>
    <row r="8802" spans="1:22" x14ac:dyDescent="0.3">
      <c r="A8802">
        <v>202223</v>
      </c>
      <c r="B8802" t="s">
        <v>820</v>
      </c>
      <c r="C8802" t="s">
        <v>821</v>
      </c>
      <c r="D8802" t="s">
        <v>822</v>
      </c>
      <c r="E8802" t="s">
        <v>823</v>
      </c>
      <c r="F8802" t="s">
        <v>856</v>
      </c>
      <c r="G8802" t="s">
        <v>857</v>
      </c>
      <c r="H8802" t="s">
        <v>1054</v>
      </c>
      <c r="I8802">
        <v>874</v>
      </c>
      <c r="J8802" t="s">
        <v>1055</v>
      </c>
      <c r="K8802" t="s">
        <v>835</v>
      </c>
      <c r="L8802" t="s">
        <v>839</v>
      </c>
      <c r="M8802" t="s">
        <v>829</v>
      </c>
      <c r="N8802" t="s">
        <v>829</v>
      </c>
      <c r="O8802" t="s">
        <v>829</v>
      </c>
      <c r="P8802" t="s">
        <v>829</v>
      </c>
      <c r="Q8802" t="s">
        <v>829</v>
      </c>
      <c r="R8802" t="s">
        <v>829</v>
      </c>
      <c r="S8802">
        <v>-4525746</v>
      </c>
      <c r="T8802" t="s">
        <v>829</v>
      </c>
      <c r="U8802" t="s">
        <v>829</v>
      </c>
      <c r="V8802" t="s">
        <v>834</v>
      </c>
    </row>
    <row r="8803" spans="1:22" x14ac:dyDescent="0.3">
      <c r="A8803">
        <v>202324</v>
      </c>
      <c r="B8803" t="s">
        <v>820</v>
      </c>
      <c r="C8803" t="s">
        <v>821</v>
      </c>
      <c r="D8803" t="s">
        <v>822</v>
      </c>
      <c r="E8803" t="s">
        <v>823</v>
      </c>
      <c r="F8803" t="s">
        <v>856</v>
      </c>
      <c r="G8803" t="s">
        <v>857</v>
      </c>
      <c r="H8803" t="s">
        <v>1054</v>
      </c>
      <c r="I8803">
        <v>874</v>
      </c>
      <c r="J8803" t="s">
        <v>1055</v>
      </c>
      <c r="K8803" t="s">
        <v>835</v>
      </c>
      <c r="L8803" t="s">
        <v>839</v>
      </c>
      <c r="M8803" t="s">
        <v>829</v>
      </c>
      <c r="N8803" t="s">
        <v>829</v>
      </c>
      <c r="O8803" t="s">
        <v>829</v>
      </c>
      <c r="P8803" t="s">
        <v>829</v>
      </c>
      <c r="Q8803" t="s">
        <v>829</v>
      </c>
      <c r="R8803" t="s">
        <v>829</v>
      </c>
      <c r="S8803">
        <v>-2162663</v>
      </c>
      <c r="T8803" t="s">
        <v>829</v>
      </c>
      <c r="U8803" t="s">
        <v>829</v>
      </c>
      <c r="V8803" t="s">
        <v>834</v>
      </c>
    </row>
    <row r="8804" spans="1:22" x14ac:dyDescent="0.3">
      <c r="A8804">
        <v>202122</v>
      </c>
      <c r="B8804" t="s">
        <v>820</v>
      </c>
      <c r="C8804" t="s">
        <v>821</v>
      </c>
      <c r="D8804" t="s">
        <v>822</v>
      </c>
      <c r="E8804" t="s">
        <v>823</v>
      </c>
      <c r="F8804" t="s">
        <v>856</v>
      </c>
      <c r="G8804" t="s">
        <v>857</v>
      </c>
      <c r="H8804" t="s">
        <v>1054</v>
      </c>
      <c r="I8804">
        <v>874</v>
      </c>
      <c r="J8804" t="s">
        <v>1055</v>
      </c>
      <c r="K8804" t="s">
        <v>835</v>
      </c>
      <c r="L8804" t="s">
        <v>840</v>
      </c>
      <c r="M8804" t="s">
        <v>829</v>
      </c>
      <c r="N8804" t="s">
        <v>829</v>
      </c>
      <c r="O8804" t="s">
        <v>829</v>
      </c>
      <c r="P8804" t="s">
        <v>829</v>
      </c>
      <c r="Q8804" t="s">
        <v>829</v>
      </c>
      <c r="R8804" t="s">
        <v>829</v>
      </c>
      <c r="S8804">
        <v>0</v>
      </c>
      <c r="T8804" t="s">
        <v>829</v>
      </c>
      <c r="U8804" t="s">
        <v>829</v>
      </c>
      <c r="V8804" t="s">
        <v>834</v>
      </c>
    </row>
    <row r="8805" spans="1:22" x14ac:dyDescent="0.3">
      <c r="A8805">
        <v>202223</v>
      </c>
      <c r="B8805" t="s">
        <v>820</v>
      </c>
      <c r="C8805" t="s">
        <v>821</v>
      </c>
      <c r="D8805" t="s">
        <v>822</v>
      </c>
      <c r="E8805" t="s">
        <v>823</v>
      </c>
      <c r="F8805" t="s">
        <v>856</v>
      </c>
      <c r="G8805" t="s">
        <v>857</v>
      </c>
      <c r="H8805" t="s">
        <v>1054</v>
      </c>
      <c r="I8805">
        <v>874</v>
      </c>
      <c r="J8805" t="s">
        <v>1055</v>
      </c>
      <c r="K8805" t="s">
        <v>835</v>
      </c>
      <c r="L8805" t="s">
        <v>840</v>
      </c>
      <c r="M8805" t="s">
        <v>829</v>
      </c>
      <c r="N8805" t="s">
        <v>829</v>
      </c>
      <c r="O8805" t="s">
        <v>829</v>
      </c>
      <c r="P8805" t="s">
        <v>829</v>
      </c>
      <c r="Q8805" t="s">
        <v>829</v>
      </c>
      <c r="R8805" t="s">
        <v>829</v>
      </c>
      <c r="S8805">
        <v>0</v>
      </c>
      <c r="T8805" t="s">
        <v>829</v>
      </c>
      <c r="U8805" t="s">
        <v>829</v>
      </c>
      <c r="V8805" t="s">
        <v>834</v>
      </c>
    </row>
    <row r="8806" spans="1:22" x14ac:dyDescent="0.3">
      <c r="A8806">
        <v>202324</v>
      </c>
      <c r="B8806" t="s">
        <v>820</v>
      </c>
      <c r="C8806" t="s">
        <v>821</v>
      </c>
      <c r="D8806" t="s">
        <v>822</v>
      </c>
      <c r="E8806" t="s">
        <v>823</v>
      </c>
      <c r="F8806" t="s">
        <v>856</v>
      </c>
      <c r="G8806" t="s">
        <v>857</v>
      </c>
      <c r="H8806" t="s">
        <v>1054</v>
      </c>
      <c r="I8806">
        <v>874</v>
      </c>
      <c r="J8806" t="s">
        <v>1055</v>
      </c>
      <c r="K8806" t="s">
        <v>835</v>
      </c>
      <c r="L8806" t="s">
        <v>840</v>
      </c>
      <c r="M8806" t="s">
        <v>829</v>
      </c>
      <c r="N8806" t="s">
        <v>829</v>
      </c>
      <c r="O8806" t="s">
        <v>829</v>
      </c>
      <c r="P8806" t="s">
        <v>829</v>
      </c>
      <c r="Q8806" t="s">
        <v>829</v>
      </c>
      <c r="R8806" t="s">
        <v>829</v>
      </c>
      <c r="S8806">
        <v>0</v>
      </c>
      <c r="T8806" t="s">
        <v>829</v>
      </c>
      <c r="U8806" t="s">
        <v>829</v>
      </c>
      <c r="V8806" t="s">
        <v>834</v>
      </c>
    </row>
    <row r="8807" spans="1:22" x14ac:dyDescent="0.3">
      <c r="A8807">
        <v>202122</v>
      </c>
      <c r="B8807" t="s">
        <v>820</v>
      </c>
      <c r="C8807" t="s">
        <v>821</v>
      </c>
      <c r="D8807" t="s">
        <v>822</v>
      </c>
      <c r="E8807" t="s">
        <v>823</v>
      </c>
      <c r="F8807" t="s">
        <v>856</v>
      </c>
      <c r="G8807" t="s">
        <v>857</v>
      </c>
      <c r="H8807" t="s">
        <v>1054</v>
      </c>
      <c r="I8807">
        <v>874</v>
      </c>
      <c r="J8807" t="s">
        <v>1055</v>
      </c>
      <c r="K8807" t="s">
        <v>835</v>
      </c>
      <c r="L8807" t="s">
        <v>841</v>
      </c>
      <c r="M8807" t="s">
        <v>829</v>
      </c>
      <c r="N8807" t="s">
        <v>829</v>
      </c>
      <c r="O8807" t="s">
        <v>829</v>
      </c>
      <c r="P8807" t="s">
        <v>829</v>
      </c>
      <c r="Q8807" t="s">
        <v>829</v>
      </c>
      <c r="R8807" t="s">
        <v>829</v>
      </c>
      <c r="S8807">
        <v>96633346</v>
      </c>
      <c r="T8807" t="s">
        <v>829</v>
      </c>
      <c r="U8807" t="s">
        <v>829</v>
      </c>
      <c r="V8807" t="s">
        <v>834</v>
      </c>
    </row>
    <row r="8808" spans="1:22" x14ac:dyDescent="0.3">
      <c r="A8808">
        <v>202223</v>
      </c>
      <c r="B8808" t="s">
        <v>820</v>
      </c>
      <c r="C8808" t="s">
        <v>821</v>
      </c>
      <c r="D8808" t="s">
        <v>822</v>
      </c>
      <c r="E8808" t="s">
        <v>823</v>
      </c>
      <c r="F8808" t="s">
        <v>856</v>
      </c>
      <c r="G8808" t="s">
        <v>857</v>
      </c>
      <c r="H8808" t="s">
        <v>1054</v>
      </c>
      <c r="I8808">
        <v>874</v>
      </c>
      <c r="J8808" t="s">
        <v>1055</v>
      </c>
      <c r="K8808" t="s">
        <v>835</v>
      </c>
      <c r="L8808" t="s">
        <v>841</v>
      </c>
      <c r="M8808" t="s">
        <v>829</v>
      </c>
      <c r="N8808" t="s">
        <v>829</v>
      </c>
      <c r="O8808" t="s">
        <v>829</v>
      </c>
      <c r="P8808" t="s">
        <v>829</v>
      </c>
      <c r="Q8808" t="s">
        <v>829</v>
      </c>
      <c r="R8808" t="s">
        <v>829</v>
      </c>
      <c r="S8808">
        <v>103553993</v>
      </c>
      <c r="T8808" t="s">
        <v>829</v>
      </c>
      <c r="U8808" t="s">
        <v>829</v>
      </c>
      <c r="V8808" t="s">
        <v>834</v>
      </c>
    </row>
    <row r="8809" spans="1:22" x14ac:dyDescent="0.3">
      <c r="A8809">
        <v>202324</v>
      </c>
      <c r="B8809" t="s">
        <v>820</v>
      </c>
      <c r="C8809" t="s">
        <v>821</v>
      </c>
      <c r="D8809" t="s">
        <v>822</v>
      </c>
      <c r="E8809" t="s">
        <v>823</v>
      </c>
      <c r="F8809" t="s">
        <v>856</v>
      </c>
      <c r="G8809" t="s">
        <v>857</v>
      </c>
      <c r="H8809" t="s">
        <v>1054</v>
      </c>
      <c r="I8809">
        <v>874</v>
      </c>
      <c r="J8809" t="s">
        <v>1055</v>
      </c>
      <c r="K8809" t="s">
        <v>835</v>
      </c>
      <c r="L8809" t="s">
        <v>841</v>
      </c>
      <c r="M8809" t="s">
        <v>829</v>
      </c>
      <c r="N8809" t="s">
        <v>829</v>
      </c>
      <c r="O8809" t="s">
        <v>829</v>
      </c>
      <c r="P8809" t="s">
        <v>829</v>
      </c>
      <c r="Q8809" t="s">
        <v>829</v>
      </c>
      <c r="R8809" t="s">
        <v>829</v>
      </c>
      <c r="S8809">
        <v>109104754</v>
      </c>
      <c r="T8809" t="s">
        <v>829</v>
      </c>
      <c r="U8809" t="s">
        <v>829</v>
      </c>
      <c r="V8809" t="s">
        <v>834</v>
      </c>
    </row>
    <row r="8810" spans="1:22" x14ac:dyDescent="0.3">
      <c r="A8810">
        <v>202122</v>
      </c>
      <c r="B8810" t="s">
        <v>820</v>
      </c>
      <c r="C8810" t="s">
        <v>821</v>
      </c>
      <c r="D8810" t="s">
        <v>822</v>
      </c>
      <c r="E8810" t="s">
        <v>823</v>
      </c>
      <c r="F8810" t="s">
        <v>856</v>
      </c>
      <c r="G8810" t="s">
        <v>857</v>
      </c>
      <c r="H8810" t="s">
        <v>1054</v>
      </c>
      <c r="I8810">
        <v>874</v>
      </c>
      <c r="J8810" t="s">
        <v>1055</v>
      </c>
      <c r="K8810" t="s">
        <v>842</v>
      </c>
      <c r="L8810" t="s">
        <v>238</v>
      </c>
      <c r="M8810" t="s">
        <v>829</v>
      </c>
      <c r="N8810" t="s">
        <v>829</v>
      </c>
      <c r="O8810" t="s">
        <v>829</v>
      </c>
      <c r="P8810" t="s">
        <v>829</v>
      </c>
      <c r="Q8810" t="s">
        <v>829</v>
      </c>
      <c r="R8810" t="s">
        <v>829</v>
      </c>
      <c r="S8810">
        <v>399027</v>
      </c>
      <c r="T8810">
        <v>0</v>
      </c>
      <c r="U8810">
        <v>399027</v>
      </c>
      <c r="V8810">
        <v>9</v>
      </c>
    </row>
    <row r="8811" spans="1:22" x14ac:dyDescent="0.3">
      <c r="A8811">
        <v>202223</v>
      </c>
      <c r="B8811" t="s">
        <v>820</v>
      </c>
      <c r="C8811" t="s">
        <v>821</v>
      </c>
      <c r="D8811" t="s">
        <v>822</v>
      </c>
      <c r="E8811" t="s">
        <v>823</v>
      </c>
      <c r="F8811" t="s">
        <v>856</v>
      </c>
      <c r="G8811" t="s">
        <v>857</v>
      </c>
      <c r="H8811" t="s">
        <v>1054</v>
      </c>
      <c r="I8811">
        <v>874</v>
      </c>
      <c r="J8811" t="s">
        <v>1055</v>
      </c>
      <c r="K8811" t="s">
        <v>842</v>
      </c>
      <c r="L8811" t="s">
        <v>238</v>
      </c>
      <c r="M8811" t="s">
        <v>829</v>
      </c>
      <c r="N8811" t="s">
        <v>829</v>
      </c>
      <c r="O8811" t="s">
        <v>829</v>
      </c>
      <c r="P8811" t="s">
        <v>829</v>
      </c>
      <c r="Q8811" t="s">
        <v>829</v>
      </c>
      <c r="R8811" t="s">
        <v>829</v>
      </c>
      <c r="S8811">
        <v>452543</v>
      </c>
      <c r="T8811">
        <v>20700</v>
      </c>
      <c r="U8811">
        <v>431843</v>
      </c>
      <c r="V8811">
        <v>10</v>
      </c>
    </row>
    <row r="8812" spans="1:22" x14ac:dyDescent="0.3">
      <c r="A8812">
        <v>202324</v>
      </c>
      <c r="B8812" t="s">
        <v>820</v>
      </c>
      <c r="C8812" t="s">
        <v>821</v>
      </c>
      <c r="D8812" t="s">
        <v>822</v>
      </c>
      <c r="E8812" t="s">
        <v>823</v>
      </c>
      <c r="F8812" t="s">
        <v>856</v>
      </c>
      <c r="G8812" t="s">
        <v>857</v>
      </c>
      <c r="H8812" t="s">
        <v>1054</v>
      </c>
      <c r="I8812">
        <v>874</v>
      </c>
      <c r="J8812" t="s">
        <v>1055</v>
      </c>
      <c r="K8812" t="s">
        <v>842</v>
      </c>
      <c r="L8812" t="s">
        <v>238</v>
      </c>
      <c r="M8812" t="s">
        <v>829</v>
      </c>
      <c r="N8812" t="s">
        <v>829</v>
      </c>
      <c r="O8812" t="s">
        <v>829</v>
      </c>
      <c r="P8812" t="s">
        <v>829</v>
      </c>
      <c r="Q8812" t="s">
        <v>829</v>
      </c>
      <c r="R8812" t="s">
        <v>829</v>
      </c>
      <c r="S8812">
        <v>614828</v>
      </c>
      <c r="T8812">
        <v>24592</v>
      </c>
      <c r="U8812">
        <v>590237</v>
      </c>
      <c r="V8812">
        <v>13</v>
      </c>
    </row>
    <row r="8813" spans="1:22" x14ac:dyDescent="0.3">
      <c r="A8813">
        <v>202122</v>
      </c>
      <c r="B8813" t="s">
        <v>820</v>
      </c>
      <c r="C8813" t="s">
        <v>821</v>
      </c>
      <c r="D8813" t="s">
        <v>822</v>
      </c>
      <c r="E8813" t="s">
        <v>823</v>
      </c>
      <c r="F8813" t="s">
        <v>856</v>
      </c>
      <c r="G8813" t="s">
        <v>857</v>
      </c>
      <c r="H8813" t="s">
        <v>1054</v>
      </c>
      <c r="I8813">
        <v>874</v>
      </c>
      <c r="J8813" t="s">
        <v>1055</v>
      </c>
      <c r="K8813" t="s">
        <v>842</v>
      </c>
      <c r="L8813" t="s">
        <v>240</v>
      </c>
      <c r="M8813" t="s">
        <v>829</v>
      </c>
      <c r="N8813" t="s">
        <v>829</v>
      </c>
      <c r="O8813" t="s">
        <v>829</v>
      </c>
      <c r="P8813" t="s">
        <v>829</v>
      </c>
      <c r="Q8813" t="s">
        <v>829</v>
      </c>
      <c r="R8813" t="s">
        <v>829</v>
      </c>
      <c r="S8813">
        <v>790674</v>
      </c>
      <c r="T8813">
        <v>39209</v>
      </c>
      <c r="U8813">
        <v>751465</v>
      </c>
      <c r="V8813">
        <v>18</v>
      </c>
    </row>
    <row r="8814" spans="1:22" x14ac:dyDescent="0.3">
      <c r="A8814">
        <v>202223</v>
      </c>
      <c r="B8814" t="s">
        <v>820</v>
      </c>
      <c r="C8814" t="s">
        <v>821</v>
      </c>
      <c r="D8814" t="s">
        <v>822</v>
      </c>
      <c r="E8814" t="s">
        <v>823</v>
      </c>
      <c r="F8814" t="s">
        <v>856</v>
      </c>
      <c r="G8814" t="s">
        <v>857</v>
      </c>
      <c r="H8814" t="s">
        <v>1054</v>
      </c>
      <c r="I8814">
        <v>874</v>
      </c>
      <c r="J8814" t="s">
        <v>1055</v>
      </c>
      <c r="K8814" t="s">
        <v>842</v>
      </c>
      <c r="L8814" t="s">
        <v>240</v>
      </c>
      <c r="M8814" t="s">
        <v>829</v>
      </c>
      <c r="N8814" t="s">
        <v>829</v>
      </c>
      <c r="O8814" t="s">
        <v>829</v>
      </c>
      <c r="P8814" t="s">
        <v>829</v>
      </c>
      <c r="Q8814" t="s">
        <v>829</v>
      </c>
      <c r="R8814" t="s">
        <v>829</v>
      </c>
      <c r="S8814">
        <v>770971</v>
      </c>
      <c r="T8814">
        <v>0</v>
      </c>
      <c r="U8814">
        <v>770971</v>
      </c>
      <c r="V8814">
        <v>18</v>
      </c>
    </row>
    <row r="8815" spans="1:22" x14ac:dyDescent="0.3">
      <c r="A8815">
        <v>202324</v>
      </c>
      <c r="B8815" t="s">
        <v>820</v>
      </c>
      <c r="C8815" t="s">
        <v>821</v>
      </c>
      <c r="D8815" t="s">
        <v>822</v>
      </c>
      <c r="E8815" t="s">
        <v>823</v>
      </c>
      <c r="F8815" t="s">
        <v>856</v>
      </c>
      <c r="G8815" t="s">
        <v>857</v>
      </c>
      <c r="H8815" t="s">
        <v>1054</v>
      </c>
      <c r="I8815">
        <v>874</v>
      </c>
      <c r="J8815" t="s">
        <v>1055</v>
      </c>
      <c r="K8815" t="s">
        <v>842</v>
      </c>
      <c r="L8815" t="s">
        <v>240</v>
      </c>
      <c r="M8815" t="s">
        <v>829</v>
      </c>
      <c r="N8815" t="s">
        <v>829</v>
      </c>
      <c r="O8815" t="s">
        <v>829</v>
      </c>
      <c r="P8815" t="s">
        <v>829</v>
      </c>
      <c r="Q8815" t="s">
        <v>829</v>
      </c>
      <c r="R8815" t="s">
        <v>829</v>
      </c>
      <c r="S8815">
        <v>831162</v>
      </c>
      <c r="T8815">
        <v>0</v>
      </c>
      <c r="U8815">
        <v>831162</v>
      </c>
      <c r="V8815">
        <v>19</v>
      </c>
    </row>
    <row r="8816" spans="1:22" x14ac:dyDescent="0.3">
      <c r="A8816">
        <v>202122</v>
      </c>
      <c r="B8816" t="s">
        <v>820</v>
      </c>
      <c r="C8816" t="s">
        <v>821</v>
      </c>
      <c r="D8816" t="s">
        <v>822</v>
      </c>
      <c r="E8816" t="s">
        <v>823</v>
      </c>
      <c r="F8816" t="s">
        <v>856</v>
      </c>
      <c r="G8816" t="s">
        <v>857</v>
      </c>
      <c r="H8816" t="s">
        <v>1054</v>
      </c>
      <c r="I8816">
        <v>874</v>
      </c>
      <c r="J8816" t="s">
        <v>1055</v>
      </c>
      <c r="K8816" t="s">
        <v>842</v>
      </c>
      <c r="L8816" t="s">
        <v>843</v>
      </c>
      <c r="M8816" t="s">
        <v>829</v>
      </c>
      <c r="N8816" t="s">
        <v>829</v>
      </c>
      <c r="O8816" t="s">
        <v>829</v>
      </c>
      <c r="P8816" t="s">
        <v>829</v>
      </c>
      <c r="Q8816" t="s">
        <v>829</v>
      </c>
      <c r="R8816" t="s">
        <v>829</v>
      </c>
      <c r="S8816">
        <v>52571</v>
      </c>
      <c r="T8816">
        <v>0</v>
      </c>
      <c r="U8816">
        <v>52571</v>
      </c>
      <c r="V8816">
        <v>1</v>
      </c>
    </row>
    <row r="8817" spans="1:22" x14ac:dyDescent="0.3">
      <c r="A8817">
        <v>202223</v>
      </c>
      <c r="B8817" t="s">
        <v>820</v>
      </c>
      <c r="C8817" t="s">
        <v>821</v>
      </c>
      <c r="D8817" t="s">
        <v>822</v>
      </c>
      <c r="E8817" t="s">
        <v>823</v>
      </c>
      <c r="F8817" t="s">
        <v>856</v>
      </c>
      <c r="G8817" t="s">
        <v>857</v>
      </c>
      <c r="H8817" t="s">
        <v>1054</v>
      </c>
      <c r="I8817">
        <v>874</v>
      </c>
      <c r="J8817" t="s">
        <v>1055</v>
      </c>
      <c r="K8817" t="s">
        <v>842</v>
      </c>
      <c r="L8817" t="s">
        <v>843</v>
      </c>
      <c r="M8817" t="s">
        <v>829</v>
      </c>
      <c r="N8817" t="s">
        <v>829</v>
      </c>
      <c r="O8817" t="s">
        <v>829</v>
      </c>
      <c r="P8817" t="s">
        <v>829</v>
      </c>
      <c r="Q8817" t="s">
        <v>829</v>
      </c>
      <c r="R8817" t="s">
        <v>829</v>
      </c>
      <c r="S8817">
        <v>89829</v>
      </c>
      <c r="T8817">
        <v>38780</v>
      </c>
      <c r="U8817">
        <v>51049</v>
      </c>
      <c r="V8817">
        <v>1</v>
      </c>
    </row>
    <row r="8818" spans="1:22" x14ac:dyDescent="0.3">
      <c r="A8818">
        <v>202324</v>
      </c>
      <c r="B8818" t="s">
        <v>820</v>
      </c>
      <c r="C8818" t="s">
        <v>821</v>
      </c>
      <c r="D8818" t="s">
        <v>822</v>
      </c>
      <c r="E8818" t="s">
        <v>823</v>
      </c>
      <c r="F8818" t="s">
        <v>856</v>
      </c>
      <c r="G8818" t="s">
        <v>857</v>
      </c>
      <c r="H8818" t="s">
        <v>1054</v>
      </c>
      <c r="I8818">
        <v>874</v>
      </c>
      <c r="J8818" t="s">
        <v>1055</v>
      </c>
      <c r="K8818" t="s">
        <v>842</v>
      </c>
      <c r="L8818" t="s">
        <v>843</v>
      </c>
      <c r="M8818" t="s">
        <v>829</v>
      </c>
      <c r="N8818" t="s">
        <v>829</v>
      </c>
      <c r="O8818" t="s">
        <v>829</v>
      </c>
      <c r="P8818" t="s">
        <v>829</v>
      </c>
      <c r="Q8818" t="s">
        <v>829</v>
      </c>
      <c r="R8818" t="s">
        <v>829</v>
      </c>
      <c r="S8818">
        <v>123686</v>
      </c>
      <c r="T8818">
        <v>93323</v>
      </c>
      <c r="U8818">
        <v>30362</v>
      </c>
      <c r="V8818">
        <v>1</v>
      </c>
    </row>
    <row r="8819" spans="1:22" x14ac:dyDescent="0.3">
      <c r="A8819">
        <v>202122</v>
      </c>
      <c r="B8819" t="s">
        <v>820</v>
      </c>
      <c r="C8819" t="s">
        <v>821</v>
      </c>
      <c r="D8819" t="s">
        <v>822</v>
      </c>
      <c r="E8819" t="s">
        <v>823</v>
      </c>
      <c r="F8819" t="s">
        <v>856</v>
      </c>
      <c r="G8819" t="s">
        <v>857</v>
      </c>
      <c r="H8819" t="s">
        <v>1054</v>
      </c>
      <c r="I8819">
        <v>874</v>
      </c>
      <c r="J8819" t="s">
        <v>1055</v>
      </c>
      <c r="K8819" t="s">
        <v>842</v>
      </c>
      <c r="L8819" t="s">
        <v>249</v>
      </c>
      <c r="M8819">
        <v>0</v>
      </c>
      <c r="N8819">
        <v>579993</v>
      </c>
      <c r="O8819">
        <v>1222325</v>
      </c>
      <c r="P8819">
        <v>1678869</v>
      </c>
      <c r="Q8819">
        <v>0</v>
      </c>
      <c r="R8819" t="s">
        <v>829</v>
      </c>
      <c r="S8819">
        <v>3481187</v>
      </c>
      <c r="T8819">
        <v>305080</v>
      </c>
      <c r="U8819">
        <v>3176108</v>
      </c>
      <c r="V8819">
        <v>75</v>
      </c>
    </row>
    <row r="8820" spans="1:22" x14ac:dyDescent="0.3">
      <c r="A8820">
        <v>202223</v>
      </c>
      <c r="B8820" t="s">
        <v>820</v>
      </c>
      <c r="C8820" t="s">
        <v>821</v>
      </c>
      <c r="D8820" t="s">
        <v>822</v>
      </c>
      <c r="E8820" t="s">
        <v>823</v>
      </c>
      <c r="F8820" t="s">
        <v>856</v>
      </c>
      <c r="G8820" t="s">
        <v>857</v>
      </c>
      <c r="H8820" t="s">
        <v>1054</v>
      </c>
      <c r="I8820">
        <v>874</v>
      </c>
      <c r="J8820" t="s">
        <v>1055</v>
      </c>
      <c r="K8820" t="s">
        <v>842</v>
      </c>
      <c r="L8820" t="s">
        <v>249</v>
      </c>
      <c r="M8820">
        <v>0</v>
      </c>
      <c r="N8820">
        <v>589953</v>
      </c>
      <c r="O8820">
        <v>1254081</v>
      </c>
      <c r="P8820">
        <v>1670731</v>
      </c>
      <c r="Q8820">
        <v>0</v>
      </c>
      <c r="R8820" t="s">
        <v>829</v>
      </c>
      <c r="S8820">
        <v>3514765</v>
      </c>
      <c r="T8820">
        <v>30462</v>
      </c>
      <c r="U8820">
        <v>3484303</v>
      </c>
      <c r="V8820">
        <v>81</v>
      </c>
    </row>
    <row r="8821" spans="1:22" x14ac:dyDescent="0.3">
      <c r="A8821">
        <v>202324</v>
      </c>
      <c r="B8821" t="s">
        <v>820</v>
      </c>
      <c r="C8821" t="s">
        <v>821</v>
      </c>
      <c r="D8821" t="s">
        <v>822</v>
      </c>
      <c r="E8821" t="s">
        <v>823</v>
      </c>
      <c r="F8821" t="s">
        <v>856</v>
      </c>
      <c r="G8821" t="s">
        <v>857</v>
      </c>
      <c r="H8821" t="s">
        <v>1054</v>
      </c>
      <c r="I8821">
        <v>874</v>
      </c>
      <c r="J8821" t="s">
        <v>1055</v>
      </c>
      <c r="K8821" t="s">
        <v>842</v>
      </c>
      <c r="L8821" t="s">
        <v>249</v>
      </c>
      <c r="M8821">
        <v>5601</v>
      </c>
      <c r="N8821">
        <v>134787</v>
      </c>
      <c r="O8821">
        <v>278386</v>
      </c>
      <c r="P8821">
        <v>3279506</v>
      </c>
      <c r="Q8821">
        <v>610469</v>
      </c>
      <c r="R8821" t="s">
        <v>829</v>
      </c>
      <c r="S8821">
        <v>4308750</v>
      </c>
      <c r="T8821">
        <v>132119</v>
      </c>
      <c r="U8821">
        <v>4176631</v>
      </c>
      <c r="V8821">
        <v>95</v>
      </c>
    </row>
    <row r="8822" spans="1:22" x14ac:dyDescent="0.3">
      <c r="A8822">
        <v>202122</v>
      </c>
      <c r="B8822" t="s">
        <v>820</v>
      </c>
      <c r="C8822" t="s">
        <v>821</v>
      </c>
      <c r="D8822" t="s">
        <v>822</v>
      </c>
      <c r="E8822" t="s">
        <v>823</v>
      </c>
      <c r="F8822" t="s">
        <v>856</v>
      </c>
      <c r="G8822" t="s">
        <v>857</v>
      </c>
      <c r="H8822" t="s">
        <v>1054</v>
      </c>
      <c r="I8822">
        <v>874</v>
      </c>
      <c r="J8822" t="s">
        <v>1055</v>
      </c>
      <c r="K8822" t="s">
        <v>842</v>
      </c>
      <c r="L8822" t="s">
        <v>844</v>
      </c>
      <c r="M8822">
        <v>0</v>
      </c>
      <c r="N8822">
        <v>852928</v>
      </c>
      <c r="O8822">
        <v>537561</v>
      </c>
      <c r="P8822">
        <v>21519</v>
      </c>
      <c r="Q8822">
        <v>0</v>
      </c>
      <c r="R8822" t="s">
        <v>829</v>
      </c>
      <c r="S8822">
        <v>1412008</v>
      </c>
      <c r="T8822">
        <v>43044</v>
      </c>
      <c r="U8822">
        <v>1368964</v>
      </c>
      <c r="V8822">
        <v>32</v>
      </c>
    </row>
    <row r="8823" spans="1:22" x14ac:dyDescent="0.3">
      <c r="A8823">
        <v>202223</v>
      </c>
      <c r="B8823" t="s">
        <v>820</v>
      </c>
      <c r="C8823" t="s">
        <v>821</v>
      </c>
      <c r="D8823" t="s">
        <v>822</v>
      </c>
      <c r="E8823" t="s">
        <v>823</v>
      </c>
      <c r="F8823" t="s">
        <v>856</v>
      </c>
      <c r="G8823" t="s">
        <v>857</v>
      </c>
      <c r="H8823" t="s">
        <v>1054</v>
      </c>
      <c r="I8823">
        <v>874</v>
      </c>
      <c r="J8823" t="s">
        <v>1055</v>
      </c>
      <c r="K8823" t="s">
        <v>842</v>
      </c>
      <c r="L8823" t="s">
        <v>844</v>
      </c>
      <c r="M8823">
        <v>129</v>
      </c>
      <c r="N8823">
        <v>965170</v>
      </c>
      <c r="O8823">
        <v>628502</v>
      </c>
      <c r="P8823">
        <v>23951</v>
      </c>
      <c r="Q8823">
        <v>0</v>
      </c>
      <c r="R8823" t="s">
        <v>829</v>
      </c>
      <c r="S8823">
        <v>1617752</v>
      </c>
      <c r="T8823">
        <v>79016</v>
      </c>
      <c r="U8823">
        <v>1538736</v>
      </c>
      <c r="V8823">
        <v>36</v>
      </c>
    </row>
    <row r="8824" spans="1:22" x14ac:dyDescent="0.3">
      <c r="A8824">
        <v>202324</v>
      </c>
      <c r="B8824" t="s">
        <v>820</v>
      </c>
      <c r="C8824" t="s">
        <v>821</v>
      </c>
      <c r="D8824" t="s">
        <v>822</v>
      </c>
      <c r="E8824" t="s">
        <v>823</v>
      </c>
      <c r="F8824" t="s">
        <v>856</v>
      </c>
      <c r="G8824" t="s">
        <v>857</v>
      </c>
      <c r="H8824" t="s">
        <v>1054</v>
      </c>
      <c r="I8824">
        <v>874</v>
      </c>
      <c r="J8824" t="s">
        <v>1055</v>
      </c>
      <c r="K8824" t="s">
        <v>842</v>
      </c>
      <c r="L8824" t="s">
        <v>844</v>
      </c>
      <c r="M8824">
        <v>0</v>
      </c>
      <c r="N8824">
        <v>798884</v>
      </c>
      <c r="O8824">
        <v>1128974</v>
      </c>
      <c r="P8824">
        <v>0</v>
      </c>
      <c r="Q8824">
        <v>0</v>
      </c>
      <c r="R8824" t="s">
        <v>829</v>
      </c>
      <c r="S8824">
        <v>1927858</v>
      </c>
      <c r="T8824">
        <v>101673</v>
      </c>
      <c r="U8824">
        <v>1826184</v>
      </c>
      <c r="V8824">
        <v>42</v>
      </c>
    </row>
    <row r="8825" spans="1:22" x14ac:dyDescent="0.3">
      <c r="A8825">
        <v>202122</v>
      </c>
      <c r="B8825" t="s">
        <v>820</v>
      </c>
      <c r="C8825" t="s">
        <v>821</v>
      </c>
      <c r="D8825" t="s">
        <v>822</v>
      </c>
      <c r="E8825" t="s">
        <v>823</v>
      </c>
      <c r="F8825" t="s">
        <v>856</v>
      </c>
      <c r="G8825" t="s">
        <v>857</v>
      </c>
      <c r="H8825" t="s">
        <v>1054</v>
      </c>
      <c r="I8825">
        <v>874</v>
      </c>
      <c r="J8825" t="s">
        <v>1055</v>
      </c>
      <c r="K8825" t="s">
        <v>842</v>
      </c>
      <c r="L8825" t="s">
        <v>251</v>
      </c>
      <c r="M8825" t="s">
        <v>829</v>
      </c>
      <c r="N8825" t="s">
        <v>829</v>
      </c>
      <c r="O8825">
        <v>0</v>
      </c>
      <c r="P8825">
        <v>0</v>
      </c>
      <c r="Q8825">
        <v>0</v>
      </c>
      <c r="R8825">
        <v>0</v>
      </c>
      <c r="S8825">
        <v>0</v>
      </c>
      <c r="T8825">
        <v>0</v>
      </c>
      <c r="U8825">
        <v>0</v>
      </c>
      <c r="V8825">
        <v>0</v>
      </c>
    </row>
    <row r="8826" spans="1:22" x14ac:dyDescent="0.3">
      <c r="A8826">
        <v>202223</v>
      </c>
      <c r="B8826" t="s">
        <v>820</v>
      </c>
      <c r="C8826" t="s">
        <v>821</v>
      </c>
      <c r="D8826" t="s">
        <v>822</v>
      </c>
      <c r="E8826" t="s">
        <v>823</v>
      </c>
      <c r="F8826" t="s">
        <v>856</v>
      </c>
      <c r="G8826" t="s">
        <v>857</v>
      </c>
      <c r="H8826" t="s">
        <v>1054</v>
      </c>
      <c r="I8826">
        <v>874</v>
      </c>
      <c r="J8826" t="s">
        <v>1055</v>
      </c>
      <c r="K8826" t="s">
        <v>842</v>
      </c>
      <c r="L8826" t="s">
        <v>251</v>
      </c>
      <c r="M8826" t="s">
        <v>829</v>
      </c>
      <c r="N8826" t="s">
        <v>829</v>
      </c>
      <c r="O8826">
        <v>0</v>
      </c>
      <c r="P8826">
        <v>250409</v>
      </c>
      <c r="Q8826">
        <v>0</v>
      </c>
      <c r="R8826">
        <v>7342</v>
      </c>
      <c r="S8826">
        <v>257751</v>
      </c>
      <c r="T8826">
        <v>0</v>
      </c>
      <c r="U8826">
        <v>257751</v>
      </c>
      <c r="V8826">
        <v>6</v>
      </c>
    </row>
    <row r="8827" spans="1:22" x14ac:dyDescent="0.3">
      <c r="A8827">
        <v>202324</v>
      </c>
      <c r="B8827" t="s">
        <v>820</v>
      </c>
      <c r="C8827" t="s">
        <v>821</v>
      </c>
      <c r="D8827" t="s">
        <v>822</v>
      </c>
      <c r="E8827" t="s">
        <v>823</v>
      </c>
      <c r="F8827" t="s">
        <v>856</v>
      </c>
      <c r="G8827" t="s">
        <v>857</v>
      </c>
      <c r="H8827" t="s">
        <v>1054</v>
      </c>
      <c r="I8827">
        <v>874</v>
      </c>
      <c r="J8827" t="s">
        <v>1055</v>
      </c>
      <c r="K8827" t="s">
        <v>842</v>
      </c>
      <c r="L8827" t="s">
        <v>251</v>
      </c>
      <c r="M8827" t="s">
        <v>829</v>
      </c>
      <c r="N8827" t="s">
        <v>829</v>
      </c>
      <c r="O8827">
        <v>0</v>
      </c>
      <c r="P8827">
        <v>534510</v>
      </c>
      <c r="Q8827">
        <v>0</v>
      </c>
      <c r="R8827">
        <v>12320</v>
      </c>
      <c r="S8827">
        <v>546830</v>
      </c>
      <c r="T8827">
        <v>0</v>
      </c>
      <c r="U8827">
        <v>546830</v>
      </c>
      <c r="V8827">
        <v>12</v>
      </c>
    </row>
    <row r="8828" spans="1:22" x14ac:dyDescent="0.3">
      <c r="A8828">
        <v>202122</v>
      </c>
      <c r="B8828" t="s">
        <v>820</v>
      </c>
      <c r="C8828" t="s">
        <v>821</v>
      </c>
      <c r="D8828" t="s">
        <v>822</v>
      </c>
      <c r="E8828" t="s">
        <v>823</v>
      </c>
      <c r="F8828" t="s">
        <v>856</v>
      </c>
      <c r="G8828" t="s">
        <v>857</v>
      </c>
      <c r="H8828" t="s">
        <v>1054</v>
      </c>
      <c r="I8828">
        <v>874</v>
      </c>
      <c r="J8828" t="s">
        <v>1055</v>
      </c>
      <c r="K8828" t="s">
        <v>842</v>
      </c>
      <c r="L8828" t="s">
        <v>253</v>
      </c>
      <c r="M8828" t="s">
        <v>829</v>
      </c>
      <c r="N8828" t="s">
        <v>829</v>
      </c>
      <c r="O8828">
        <v>0</v>
      </c>
      <c r="P8828">
        <v>0</v>
      </c>
      <c r="Q8828">
        <v>0</v>
      </c>
      <c r="R8828">
        <v>0</v>
      </c>
      <c r="S8828">
        <v>0</v>
      </c>
      <c r="T8828">
        <v>0</v>
      </c>
      <c r="U8828">
        <v>0</v>
      </c>
      <c r="V8828">
        <v>0</v>
      </c>
    </row>
    <row r="8829" spans="1:22" x14ac:dyDescent="0.3">
      <c r="A8829">
        <v>202223</v>
      </c>
      <c r="B8829" t="s">
        <v>820</v>
      </c>
      <c r="C8829" t="s">
        <v>821</v>
      </c>
      <c r="D8829" t="s">
        <v>822</v>
      </c>
      <c r="E8829" t="s">
        <v>823</v>
      </c>
      <c r="F8829" t="s">
        <v>856</v>
      </c>
      <c r="G8829" t="s">
        <v>857</v>
      </c>
      <c r="H8829" t="s">
        <v>1054</v>
      </c>
      <c r="I8829">
        <v>874</v>
      </c>
      <c r="J8829" t="s">
        <v>1055</v>
      </c>
      <c r="K8829" t="s">
        <v>842</v>
      </c>
      <c r="L8829" t="s">
        <v>253</v>
      </c>
      <c r="M8829" t="s">
        <v>829</v>
      </c>
      <c r="N8829" t="s">
        <v>829</v>
      </c>
      <c r="O8829">
        <v>0</v>
      </c>
      <c r="P8829">
        <v>223092</v>
      </c>
      <c r="Q8829">
        <v>0</v>
      </c>
      <c r="R8829">
        <v>0</v>
      </c>
      <c r="S8829">
        <v>223092</v>
      </c>
      <c r="T8829">
        <v>0</v>
      </c>
      <c r="U8829">
        <v>223092</v>
      </c>
      <c r="V8829">
        <v>5</v>
      </c>
    </row>
    <row r="8830" spans="1:22" x14ac:dyDescent="0.3">
      <c r="A8830">
        <v>202324</v>
      </c>
      <c r="B8830" t="s">
        <v>820</v>
      </c>
      <c r="C8830" t="s">
        <v>821</v>
      </c>
      <c r="D8830" t="s">
        <v>822</v>
      </c>
      <c r="E8830" t="s">
        <v>823</v>
      </c>
      <c r="F8830" t="s">
        <v>856</v>
      </c>
      <c r="G8830" t="s">
        <v>857</v>
      </c>
      <c r="H8830" t="s">
        <v>1054</v>
      </c>
      <c r="I8830">
        <v>874</v>
      </c>
      <c r="J8830" t="s">
        <v>1055</v>
      </c>
      <c r="K8830" t="s">
        <v>842</v>
      </c>
      <c r="L8830" t="s">
        <v>253</v>
      </c>
      <c r="M8830" t="s">
        <v>829</v>
      </c>
      <c r="N8830" t="s">
        <v>829</v>
      </c>
      <c r="O8830">
        <v>0</v>
      </c>
      <c r="P8830">
        <v>337355</v>
      </c>
      <c r="Q8830">
        <v>0</v>
      </c>
      <c r="R8830">
        <v>7776</v>
      </c>
      <c r="S8830">
        <v>345131</v>
      </c>
      <c r="T8830">
        <v>0</v>
      </c>
      <c r="U8830">
        <v>345131</v>
      </c>
      <c r="V8830">
        <v>8</v>
      </c>
    </row>
    <row r="8831" spans="1:22" x14ac:dyDescent="0.3">
      <c r="A8831">
        <v>202122</v>
      </c>
      <c r="B8831" t="s">
        <v>820</v>
      </c>
      <c r="C8831" t="s">
        <v>821</v>
      </c>
      <c r="D8831" t="s">
        <v>822</v>
      </c>
      <c r="E8831" t="s">
        <v>823</v>
      </c>
      <c r="F8831" t="s">
        <v>856</v>
      </c>
      <c r="G8831" t="s">
        <v>857</v>
      </c>
      <c r="H8831" t="s">
        <v>1054</v>
      </c>
      <c r="I8831">
        <v>874</v>
      </c>
      <c r="J8831" t="s">
        <v>1055</v>
      </c>
      <c r="K8831" t="s">
        <v>842</v>
      </c>
      <c r="L8831" t="s">
        <v>845</v>
      </c>
      <c r="M8831" t="s">
        <v>829</v>
      </c>
      <c r="N8831" t="s">
        <v>829</v>
      </c>
      <c r="O8831">
        <v>0</v>
      </c>
      <c r="P8831">
        <v>0</v>
      </c>
      <c r="Q8831">
        <v>0</v>
      </c>
      <c r="R8831">
        <v>0</v>
      </c>
      <c r="S8831">
        <v>0</v>
      </c>
      <c r="T8831">
        <v>0</v>
      </c>
      <c r="U8831">
        <v>0</v>
      </c>
      <c r="V8831">
        <v>0</v>
      </c>
    </row>
    <row r="8832" spans="1:22" x14ac:dyDescent="0.3">
      <c r="A8832">
        <v>202223</v>
      </c>
      <c r="B8832" t="s">
        <v>820</v>
      </c>
      <c r="C8832" t="s">
        <v>821</v>
      </c>
      <c r="D8832" t="s">
        <v>822</v>
      </c>
      <c r="E8832" t="s">
        <v>823</v>
      </c>
      <c r="F8832" t="s">
        <v>856</v>
      </c>
      <c r="G8832" t="s">
        <v>857</v>
      </c>
      <c r="H8832" t="s">
        <v>1054</v>
      </c>
      <c r="I8832">
        <v>874</v>
      </c>
      <c r="J8832" t="s">
        <v>1055</v>
      </c>
      <c r="K8832" t="s">
        <v>842</v>
      </c>
      <c r="L8832" t="s">
        <v>845</v>
      </c>
      <c r="M8832" t="s">
        <v>829</v>
      </c>
      <c r="N8832" t="s">
        <v>829</v>
      </c>
      <c r="O8832">
        <v>69395</v>
      </c>
      <c r="P8832">
        <v>0</v>
      </c>
      <c r="Q8832">
        <v>0</v>
      </c>
      <c r="R8832">
        <v>0</v>
      </c>
      <c r="S8832">
        <v>69395</v>
      </c>
      <c r="T8832">
        <v>0</v>
      </c>
      <c r="U8832">
        <v>69395</v>
      </c>
      <c r="V8832">
        <v>2</v>
      </c>
    </row>
    <row r="8833" spans="1:22" x14ac:dyDescent="0.3">
      <c r="A8833">
        <v>202324</v>
      </c>
      <c r="B8833" t="s">
        <v>820</v>
      </c>
      <c r="C8833" t="s">
        <v>821</v>
      </c>
      <c r="D8833" t="s">
        <v>822</v>
      </c>
      <c r="E8833" t="s">
        <v>823</v>
      </c>
      <c r="F8833" t="s">
        <v>856</v>
      </c>
      <c r="G8833" t="s">
        <v>857</v>
      </c>
      <c r="H8833" t="s">
        <v>1054</v>
      </c>
      <c r="I8833">
        <v>874</v>
      </c>
      <c r="J8833" t="s">
        <v>1055</v>
      </c>
      <c r="K8833" t="s">
        <v>842</v>
      </c>
      <c r="L8833" t="s">
        <v>845</v>
      </c>
      <c r="M8833" t="s">
        <v>829</v>
      </c>
      <c r="N8833" t="s">
        <v>829</v>
      </c>
      <c r="O8833">
        <v>76130</v>
      </c>
      <c r="P8833">
        <v>0</v>
      </c>
      <c r="Q8833">
        <v>0</v>
      </c>
      <c r="R8833">
        <v>1755</v>
      </c>
      <c r="S8833">
        <v>77885</v>
      </c>
      <c r="T8833">
        <v>0</v>
      </c>
      <c r="U8833">
        <v>77885</v>
      </c>
      <c r="V8833">
        <v>2</v>
      </c>
    </row>
    <row r="8834" spans="1:22" x14ac:dyDescent="0.3">
      <c r="A8834">
        <v>202122</v>
      </c>
      <c r="B8834" t="s">
        <v>820</v>
      </c>
      <c r="C8834" t="s">
        <v>821</v>
      </c>
      <c r="D8834" t="s">
        <v>822</v>
      </c>
      <c r="E8834" t="s">
        <v>823</v>
      </c>
      <c r="F8834" t="s">
        <v>852</v>
      </c>
      <c r="G8834" t="s">
        <v>853</v>
      </c>
      <c r="H8834" t="s">
        <v>1056</v>
      </c>
      <c r="I8834">
        <v>879</v>
      </c>
      <c r="J8834" t="s">
        <v>1057</v>
      </c>
      <c r="K8834" t="s">
        <v>828</v>
      </c>
      <c r="L8834" t="s">
        <v>336</v>
      </c>
      <c r="M8834">
        <v>0</v>
      </c>
      <c r="N8834">
        <v>0</v>
      </c>
      <c r="O8834">
        <v>0</v>
      </c>
      <c r="P8834">
        <v>6161335</v>
      </c>
      <c r="Q8834">
        <v>0</v>
      </c>
      <c r="R8834" t="s">
        <v>829</v>
      </c>
      <c r="S8834">
        <v>6161335</v>
      </c>
      <c r="T8834" t="s">
        <v>829</v>
      </c>
      <c r="U8834">
        <v>6161335</v>
      </c>
      <c r="V8834">
        <v>950</v>
      </c>
    </row>
    <row r="8835" spans="1:22" x14ac:dyDescent="0.3">
      <c r="A8835">
        <v>202223</v>
      </c>
      <c r="B8835" t="s">
        <v>820</v>
      </c>
      <c r="C8835" t="s">
        <v>821</v>
      </c>
      <c r="D8835" t="s">
        <v>822</v>
      </c>
      <c r="E8835" t="s">
        <v>823</v>
      </c>
      <c r="F8835" t="s">
        <v>852</v>
      </c>
      <c r="G8835" t="s">
        <v>853</v>
      </c>
      <c r="H8835" t="s">
        <v>1056</v>
      </c>
      <c r="I8835">
        <v>879</v>
      </c>
      <c r="J8835" t="s">
        <v>1057</v>
      </c>
      <c r="K8835" t="s">
        <v>828</v>
      </c>
      <c r="L8835" t="s">
        <v>336</v>
      </c>
      <c r="M8835">
        <v>0</v>
      </c>
      <c r="N8835">
        <v>0</v>
      </c>
      <c r="O8835">
        <v>0</v>
      </c>
      <c r="P8835">
        <v>6449930</v>
      </c>
      <c r="Q8835">
        <v>0</v>
      </c>
      <c r="R8835" t="s">
        <v>829</v>
      </c>
      <c r="S8835">
        <v>6449930</v>
      </c>
      <c r="T8835" t="s">
        <v>829</v>
      </c>
      <c r="U8835">
        <v>6449930</v>
      </c>
      <c r="V8835">
        <v>1189</v>
      </c>
    </row>
    <row r="8836" spans="1:22" x14ac:dyDescent="0.3">
      <c r="A8836">
        <v>202324</v>
      </c>
      <c r="B8836" t="s">
        <v>820</v>
      </c>
      <c r="C8836" t="s">
        <v>821</v>
      </c>
      <c r="D8836" t="s">
        <v>822</v>
      </c>
      <c r="E8836" t="s">
        <v>823</v>
      </c>
      <c r="F8836" t="s">
        <v>852</v>
      </c>
      <c r="G8836" t="s">
        <v>853</v>
      </c>
      <c r="H8836" t="s">
        <v>1056</v>
      </c>
      <c r="I8836">
        <v>879</v>
      </c>
      <c r="J8836" t="s">
        <v>1057</v>
      </c>
      <c r="K8836" t="s">
        <v>828</v>
      </c>
      <c r="L8836" t="s">
        <v>336</v>
      </c>
      <c r="M8836">
        <v>0</v>
      </c>
      <c r="N8836">
        <v>0</v>
      </c>
      <c r="O8836">
        <v>0</v>
      </c>
      <c r="P8836">
        <v>5375000</v>
      </c>
      <c r="Q8836">
        <v>0</v>
      </c>
      <c r="R8836" t="s">
        <v>829</v>
      </c>
      <c r="S8836">
        <v>5375000</v>
      </c>
      <c r="T8836" t="s">
        <v>829</v>
      </c>
      <c r="U8836">
        <v>5375000</v>
      </c>
      <c r="V8836">
        <v>1105</v>
      </c>
    </row>
    <row r="8837" spans="1:22" x14ac:dyDescent="0.3">
      <c r="A8837">
        <v>202122</v>
      </c>
      <c r="B8837" t="s">
        <v>820</v>
      </c>
      <c r="C8837" t="s">
        <v>821</v>
      </c>
      <c r="D8837" t="s">
        <v>822</v>
      </c>
      <c r="E8837" t="s">
        <v>823</v>
      </c>
      <c r="F8837" t="s">
        <v>852</v>
      </c>
      <c r="G8837" t="s">
        <v>853</v>
      </c>
      <c r="H8837" t="s">
        <v>1056</v>
      </c>
      <c r="I8837">
        <v>879</v>
      </c>
      <c r="J8837" t="s">
        <v>1057</v>
      </c>
      <c r="K8837" t="s">
        <v>828</v>
      </c>
      <c r="L8837" t="s">
        <v>235</v>
      </c>
      <c r="M8837" t="s">
        <v>829</v>
      </c>
      <c r="N8837">
        <v>0</v>
      </c>
      <c r="O8837">
        <v>0</v>
      </c>
      <c r="P8837" t="s">
        <v>829</v>
      </c>
      <c r="Q8837" t="s">
        <v>829</v>
      </c>
      <c r="R8837" t="s">
        <v>829</v>
      </c>
      <c r="S8837">
        <v>0</v>
      </c>
      <c r="T8837">
        <v>0</v>
      </c>
      <c r="U8837">
        <v>0</v>
      </c>
      <c r="V8837">
        <v>0</v>
      </c>
    </row>
    <row r="8838" spans="1:22" x14ac:dyDescent="0.3">
      <c r="A8838">
        <v>202223</v>
      </c>
      <c r="B8838" t="s">
        <v>820</v>
      </c>
      <c r="C8838" t="s">
        <v>821</v>
      </c>
      <c r="D8838" t="s">
        <v>822</v>
      </c>
      <c r="E8838" t="s">
        <v>823</v>
      </c>
      <c r="F8838" t="s">
        <v>852</v>
      </c>
      <c r="G8838" t="s">
        <v>853</v>
      </c>
      <c r="H8838" t="s">
        <v>1056</v>
      </c>
      <c r="I8838">
        <v>879</v>
      </c>
      <c r="J8838" t="s">
        <v>1057</v>
      </c>
      <c r="K8838" t="s">
        <v>828</v>
      </c>
      <c r="L8838" t="s">
        <v>235</v>
      </c>
      <c r="M8838" t="s">
        <v>829</v>
      </c>
      <c r="N8838">
        <v>0</v>
      </c>
      <c r="O8838">
        <v>0</v>
      </c>
      <c r="P8838" t="s">
        <v>829</v>
      </c>
      <c r="Q8838" t="s">
        <v>829</v>
      </c>
      <c r="R8838" t="s">
        <v>829</v>
      </c>
      <c r="S8838">
        <v>0</v>
      </c>
      <c r="T8838">
        <v>0</v>
      </c>
      <c r="U8838">
        <v>0</v>
      </c>
      <c r="V8838">
        <v>0</v>
      </c>
    </row>
    <row r="8839" spans="1:22" x14ac:dyDescent="0.3">
      <c r="A8839">
        <v>202324</v>
      </c>
      <c r="B8839" t="s">
        <v>820</v>
      </c>
      <c r="C8839" t="s">
        <v>821</v>
      </c>
      <c r="D8839" t="s">
        <v>822</v>
      </c>
      <c r="E8839" t="s">
        <v>823</v>
      </c>
      <c r="F8839" t="s">
        <v>852</v>
      </c>
      <c r="G8839" t="s">
        <v>853</v>
      </c>
      <c r="H8839" t="s">
        <v>1056</v>
      </c>
      <c r="I8839">
        <v>879</v>
      </c>
      <c r="J8839" t="s">
        <v>1057</v>
      </c>
      <c r="K8839" t="s">
        <v>828</v>
      </c>
      <c r="L8839" t="s">
        <v>235</v>
      </c>
      <c r="M8839" t="s">
        <v>829</v>
      </c>
      <c r="N8839">
        <v>0</v>
      </c>
      <c r="O8839">
        <v>0</v>
      </c>
      <c r="P8839" t="s">
        <v>829</v>
      </c>
      <c r="Q8839" t="s">
        <v>829</v>
      </c>
      <c r="R8839" t="s">
        <v>829</v>
      </c>
      <c r="S8839">
        <v>0</v>
      </c>
      <c r="T8839">
        <v>0</v>
      </c>
      <c r="U8839">
        <v>0</v>
      </c>
      <c r="V8839">
        <v>0</v>
      </c>
    </row>
    <row r="8840" spans="1:22" x14ac:dyDescent="0.3">
      <c r="A8840">
        <v>202122</v>
      </c>
      <c r="B8840" t="s">
        <v>820</v>
      </c>
      <c r="C8840" t="s">
        <v>821</v>
      </c>
      <c r="D8840" t="s">
        <v>822</v>
      </c>
      <c r="E8840" t="s">
        <v>823</v>
      </c>
      <c r="F8840" t="s">
        <v>852</v>
      </c>
      <c r="G8840" t="s">
        <v>853</v>
      </c>
      <c r="H8840" t="s">
        <v>1056</v>
      </c>
      <c r="I8840">
        <v>879</v>
      </c>
      <c r="J8840" t="s">
        <v>1057</v>
      </c>
      <c r="K8840" t="s">
        <v>828</v>
      </c>
      <c r="L8840" t="s">
        <v>534</v>
      </c>
      <c r="M8840">
        <v>0</v>
      </c>
      <c r="N8840">
        <v>294812</v>
      </c>
      <c r="O8840">
        <v>146784</v>
      </c>
      <c r="P8840">
        <v>10407061</v>
      </c>
      <c r="Q8840">
        <v>0</v>
      </c>
      <c r="R8840" t="s">
        <v>829</v>
      </c>
      <c r="S8840">
        <v>10848656</v>
      </c>
      <c r="T8840">
        <v>0</v>
      </c>
      <c r="U8840">
        <v>10848656</v>
      </c>
      <c r="V8840">
        <v>177</v>
      </c>
    </row>
    <row r="8841" spans="1:22" x14ac:dyDescent="0.3">
      <c r="A8841">
        <v>202223</v>
      </c>
      <c r="B8841" t="s">
        <v>820</v>
      </c>
      <c r="C8841" t="s">
        <v>821</v>
      </c>
      <c r="D8841" t="s">
        <v>822</v>
      </c>
      <c r="E8841" t="s">
        <v>823</v>
      </c>
      <c r="F8841" t="s">
        <v>852</v>
      </c>
      <c r="G8841" t="s">
        <v>853</v>
      </c>
      <c r="H8841" t="s">
        <v>1056</v>
      </c>
      <c r="I8841">
        <v>879</v>
      </c>
      <c r="J8841" t="s">
        <v>1057</v>
      </c>
      <c r="K8841" t="s">
        <v>828</v>
      </c>
      <c r="L8841" t="s">
        <v>534</v>
      </c>
      <c r="M8841">
        <v>0</v>
      </c>
      <c r="N8841">
        <v>313466</v>
      </c>
      <c r="O8841">
        <v>128378</v>
      </c>
      <c r="P8841">
        <v>12314883</v>
      </c>
      <c r="Q8841">
        <v>0</v>
      </c>
      <c r="R8841" t="s">
        <v>829</v>
      </c>
      <c r="S8841">
        <v>12756727</v>
      </c>
      <c r="T8841">
        <v>0</v>
      </c>
      <c r="U8841">
        <v>12756727</v>
      </c>
      <c r="V8841">
        <v>211</v>
      </c>
    </row>
    <row r="8842" spans="1:22" x14ac:dyDescent="0.3">
      <c r="A8842">
        <v>202324</v>
      </c>
      <c r="B8842" t="s">
        <v>820</v>
      </c>
      <c r="C8842" t="s">
        <v>821</v>
      </c>
      <c r="D8842" t="s">
        <v>822</v>
      </c>
      <c r="E8842" t="s">
        <v>823</v>
      </c>
      <c r="F8842" t="s">
        <v>852</v>
      </c>
      <c r="G8842" t="s">
        <v>853</v>
      </c>
      <c r="H8842" t="s">
        <v>1056</v>
      </c>
      <c r="I8842">
        <v>879</v>
      </c>
      <c r="J8842" t="s">
        <v>1057</v>
      </c>
      <c r="K8842" t="s">
        <v>828</v>
      </c>
      <c r="L8842" t="s">
        <v>534</v>
      </c>
      <c r="M8842">
        <v>1886</v>
      </c>
      <c r="N8842">
        <v>446820</v>
      </c>
      <c r="O8842">
        <v>105799</v>
      </c>
      <c r="P8842">
        <v>11647159</v>
      </c>
      <c r="Q8842">
        <v>0</v>
      </c>
      <c r="R8842" t="s">
        <v>829</v>
      </c>
      <c r="S8842">
        <v>12201664</v>
      </c>
      <c r="T8842">
        <v>0</v>
      </c>
      <c r="U8842">
        <v>12201664</v>
      </c>
      <c r="V8842">
        <v>208</v>
      </c>
    </row>
    <row r="8843" spans="1:22" x14ac:dyDescent="0.3">
      <c r="A8843">
        <v>202122</v>
      </c>
      <c r="B8843" t="s">
        <v>820</v>
      </c>
      <c r="C8843" t="s">
        <v>821</v>
      </c>
      <c r="D8843" t="s">
        <v>822</v>
      </c>
      <c r="E8843" t="s">
        <v>823</v>
      </c>
      <c r="F8843" t="s">
        <v>852</v>
      </c>
      <c r="G8843" t="s">
        <v>853</v>
      </c>
      <c r="H8843" t="s">
        <v>1056</v>
      </c>
      <c r="I8843">
        <v>879</v>
      </c>
      <c r="J8843" t="s">
        <v>1057</v>
      </c>
      <c r="K8843" t="s">
        <v>828</v>
      </c>
      <c r="L8843" t="s">
        <v>603</v>
      </c>
      <c r="M8843" t="s">
        <v>829</v>
      </c>
      <c r="N8843" t="s">
        <v>829</v>
      </c>
      <c r="O8843" t="s">
        <v>829</v>
      </c>
      <c r="P8843">
        <v>0</v>
      </c>
      <c r="Q8843">
        <v>0</v>
      </c>
      <c r="R8843">
        <v>0</v>
      </c>
      <c r="S8843">
        <v>0</v>
      </c>
      <c r="T8843">
        <v>0</v>
      </c>
      <c r="U8843">
        <v>0</v>
      </c>
      <c r="V8843">
        <v>0</v>
      </c>
    </row>
    <row r="8844" spans="1:22" x14ac:dyDescent="0.3">
      <c r="A8844">
        <v>202223</v>
      </c>
      <c r="B8844" t="s">
        <v>820</v>
      </c>
      <c r="C8844" t="s">
        <v>821</v>
      </c>
      <c r="D8844" t="s">
        <v>822</v>
      </c>
      <c r="E8844" t="s">
        <v>823</v>
      </c>
      <c r="F8844" t="s">
        <v>852</v>
      </c>
      <c r="G8844" t="s">
        <v>853</v>
      </c>
      <c r="H8844" t="s">
        <v>1056</v>
      </c>
      <c r="I8844">
        <v>879</v>
      </c>
      <c r="J8844" t="s">
        <v>1057</v>
      </c>
      <c r="K8844" t="s">
        <v>828</v>
      </c>
      <c r="L8844" t="s">
        <v>603</v>
      </c>
      <c r="M8844" t="s">
        <v>829</v>
      </c>
      <c r="N8844" t="s">
        <v>829</v>
      </c>
      <c r="O8844" t="s">
        <v>829</v>
      </c>
      <c r="P8844">
        <v>0</v>
      </c>
      <c r="Q8844">
        <v>0</v>
      </c>
      <c r="R8844">
        <v>0</v>
      </c>
      <c r="S8844">
        <v>0</v>
      </c>
      <c r="T8844">
        <v>0</v>
      </c>
      <c r="U8844">
        <v>0</v>
      </c>
      <c r="V8844">
        <v>0</v>
      </c>
    </row>
    <row r="8845" spans="1:22" x14ac:dyDescent="0.3">
      <c r="A8845">
        <v>202324</v>
      </c>
      <c r="B8845" t="s">
        <v>820</v>
      </c>
      <c r="C8845" t="s">
        <v>821</v>
      </c>
      <c r="D8845" t="s">
        <v>822</v>
      </c>
      <c r="E8845" t="s">
        <v>823</v>
      </c>
      <c r="F8845" t="s">
        <v>852</v>
      </c>
      <c r="G8845" t="s">
        <v>853</v>
      </c>
      <c r="H8845" t="s">
        <v>1056</v>
      </c>
      <c r="I8845">
        <v>879</v>
      </c>
      <c r="J8845" t="s">
        <v>1057</v>
      </c>
      <c r="K8845" t="s">
        <v>828</v>
      </c>
      <c r="L8845" t="s">
        <v>603</v>
      </c>
      <c r="M8845" t="s">
        <v>829</v>
      </c>
      <c r="N8845" t="s">
        <v>829</v>
      </c>
      <c r="O8845" t="s">
        <v>829</v>
      </c>
      <c r="P8845">
        <v>0</v>
      </c>
      <c r="Q8845">
        <v>0</v>
      </c>
      <c r="R8845">
        <v>0</v>
      </c>
      <c r="S8845">
        <v>0</v>
      </c>
      <c r="T8845">
        <v>0</v>
      </c>
      <c r="U8845">
        <v>0</v>
      </c>
      <c r="V8845">
        <v>0</v>
      </c>
    </row>
    <row r="8846" spans="1:22" x14ac:dyDescent="0.3">
      <c r="A8846">
        <v>202122</v>
      </c>
      <c r="B8846" t="s">
        <v>820</v>
      </c>
      <c r="C8846" t="s">
        <v>821</v>
      </c>
      <c r="D8846" t="s">
        <v>822</v>
      </c>
      <c r="E8846" t="s">
        <v>823</v>
      </c>
      <c r="F8846" t="s">
        <v>852</v>
      </c>
      <c r="G8846" t="s">
        <v>853</v>
      </c>
      <c r="H8846" t="s">
        <v>1056</v>
      </c>
      <c r="I8846">
        <v>879</v>
      </c>
      <c r="J8846" t="s">
        <v>1057</v>
      </c>
      <c r="K8846" t="s">
        <v>828</v>
      </c>
      <c r="L8846" t="s">
        <v>606</v>
      </c>
      <c r="M8846">
        <v>0</v>
      </c>
      <c r="N8846">
        <v>0</v>
      </c>
      <c r="O8846">
        <v>0</v>
      </c>
      <c r="P8846">
        <v>0</v>
      </c>
      <c r="Q8846">
        <v>0</v>
      </c>
      <c r="R8846">
        <v>0</v>
      </c>
      <c r="S8846">
        <v>0</v>
      </c>
      <c r="T8846">
        <v>0</v>
      </c>
      <c r="U8846">
        <v>0</v>
      </c>
      <c r="V8846">
        <v>0</v>
      </c>
    </row>
    <row r="8847" spans="1:22" x14ac:dyDescent="0.3">
      <c r="A8847">
        <v>202223</v>
      </c>
      <c r="B8847" t="s">
        <v>820</v>
      </c>
      <c r="C8847" t="s">
        <v>821</v>
      </c>
      <c r="D8847" t="s">
        <v>822</v>
      </c>
      <c r="E8847" t="s">
        <v>823</v>
      </c>
      <c r="F8847" t="s">
        <v>852</v>
      </c>
      <c r="G8847" t="s">
        <v>853</v>
      </c>
      <c r="H8847" t="s">
        <v>1056</v>
      </c>
      <c r="I8847">
        <v>879</v>
      </c>
      <c r="J8847" t="s">
        <v>1057</v>
      </c>
      <c r="K8847" t="s">
        <v>828</v>
      </c>
      <c r="L8847" t="s">
        <v>606</v>
      </c>
      <c r="M8847">
        <v>0</v>
      </c>
      <c r="N8847">
        <v>0</v>
      </c>
      <c r="O8847">
        <v>0</v>
      </c>
      <c r="P8847">
        <v>0</v>
      </c>
      <c r="Q8847">
        <v>0</v>
      </c>
      <c r="R8847">
        <v>0</v>
      </c>
      <c r="S8847">
        <v>0</v>
      </c>
      <c r="T8847">
        <v>0</v>
      </c>
      <c r="U8847">
        <v>0</v>
      </c>
      <c r="V8847">
        <v>0</v>
      </c>
    </row>
    <row r="8848" spans="1:22" x14ac:dyDescent="0.3">
      <c r="A8848">
        <v>202324</v>
      </c>
      <c r="B8848" t="s">
        <v>820</v>
      </c>
      <c r="C8848" t="s">
        <v>821</v>
      </c>
      <c r="D8848" t="s">
        <v>822</v>
      </c>
      <c r="E8848" t="s">
        <v>823</v>
      </c>
      <c r="F8848" t="s">
        <v>852</v>
      </c>
      <c r="G8848" t="s">
        <v>853</v>
      </c>
      <c r="H8848" t="s">
        <v>1056</v>
      </c>
      <c r="I8848">
        <v>879</v>
      </c>
      <c r="J8848" t="s">
        <v>1057</v>
      </c>
      <c r="K8848" t="s">
        <v>828</v>
      </c>
      <c r="L8848" t="s">
        <v>606</v>
      </c>
      <c r="M8848">
        <v>0</v>
      </c>
      <c r="N8848">
        <v>30955</v>
      </c>
      <c r="O8848">
        <v>25796</v>
      </c>
      <c r="P8848">
        <v>41273</v>
      </c>
      <c r="Q8848">
        <v>5159</v>
      </c>
      <c r="R8848">
        <v>0</v>
      </c>
      <c r="S8848">
        <v>103183</v>
      </c>
      <c r="T8848">
        <v>0</v>
      </c>
      <c r="U8848">
        <v>103183</v>
      </c>
      <c r="V8848">
        <v>2</v>
      </c>
    </row>
    <row r="8849" spans="1:22" x14ac:dyDescent="0.3">
      <c r="A8849">
        <v>202122</v>
      </c>
      <c r="B8849" t="s">
        <v>820</v>
      </c>
      <c r="C8849" t="s">
        <v>821</v>
      </c>
      <c r="D8849" t="s">
        <v>822</v>
      </c>
      <c r="E8849" t="s">
        <v>823</v>
      </c>
      <c r="F8849" t="s">
        <v>852</v>
      </c>
      <c r="G8849" t="s">
        <v>853</v>
      </c>
      <c r="H8849" t="s">
        <v>1056</v>
      </c>
      <c r="I8849">
        <v>879</v>
      </c>
      <c r="J8849" t="s">
        <v>1057</v>
      </c>
      <c r="K8849" t="s">
        <v>828</v>
      </c>
      <c r="L8849" t="s">
        <v>609</v>
      </c>
      <c r="M8849" t="s">
        <v>829</v>
      </c>
      <c r="N8849" t="s">
        <v>829</v>
      </c>
      <c r="O8849" t="s">
        <v>829</v>
      </c>
      <c r="P8849" t="s">
        <v>829</v>
      </c>
      <c r="Q8849">
        <v>0</v>
      </c>
      <c r="R8849" t="s">
        <v>829</v>
      </c>
      <c r="S8849">
        <v>0</v>
      </c>
      <c r="T8849">
        <v>0</v>
      </c>
      <c r="U8849">
        <v>0</v>
      </c>
      <c r="V8849">
        <v>0</v>
      </c>
    </row>
    <row r="8850" spans="1:22" x14ac:dyDescent="0.3">
      <c r="A8850">
        <v>202223</v>
      </c>
      <c r="B8850" t="s">
        <v>820</v>
      </c>
      <c r="C8850" t="s">
        <v>821</v>
      </c>
      <c r="D8850" t="s">
        <v>822</v>
      </c>
      <c r="E8850" t="s">
        <v>823</v>
      </c>
      <c r="F8850" t="s">
        <v>852</v>
      </c>
      <c r="G8850" t="s">
        <v>853</v>
      </c>
      <c r="H8850" t="s">
        <v>1056</v>
      </c>
      <c r="I8850">
        <v>879</v>
      </c>
      <c r="J8850" t="s">
        <v>1057</v>
      </c>
      <c r="K8850" t="s">
        <v>828</v>
      </c>
      <c r="L8850" t="s">
        <v>609</v>
      </c>
      <c r="M8850" t="s">
        <v>829</v>
      </c>
      <c r="N8850" t="s">
        <v>829</v>
      </c>
      <c r="O8850" t="s">
        <v>829</v>
      </c>
      <c r="P8850" t="s">
        <v>829</v>
      </c>
      <c r="Q8850">
        <v>0</v>
      </c>
      <c r="R8850" t="s">
        <v>829</v>
      </c>
      <c r="S8850">
        <v>0</v>
      </c>
      <c r="T8850">
        <v>0</v>
      </c>
      <c r="U8850">
        <v>0</v>
      </c>
      <c r="V8850">
        <v>0</v>
      </c>
    </row>
    <row r="8851" spans="1:22" x14ac:dyDescent="0.3">
      <c r="A8851">
        <v>202122</v>
      </c>
      <c r="B8851" t="s">
        <v>820</v>
      </c>
      <c r="C8851" t="s">
        <v>821</v>
      </c>
      <c r="D8851" t="s">
        <v>822</v>
      </c>
      <c r="E8851" t="s">
        <v>823</v>
      </c>
      <c r="F8851" t="s">
        <v>852</v>
      </c>
      <c r="G8851" t="s">
        <v>853</v>
      </c>
      <c r="H8851" t="s">
        <v>1056</v>
      </c>
      <c r="I8851">
        <v>879</v>
      </c>
      <c r="J8851" t="s">
        <v>1057</v>
      </c>
      <c r="K8851" t="s">
        <v>828</v>
      </c>
      <c r="L8851" t="s">
        <v>830</v>
      </c>
      <c r="M8851">
        <v>0</v>
      </c>
      <c r="N8851">
        <v>0</v>
      </c>
      <c r="O8851">
        <v>0</v>
      </c>
      <c r="P8851">
        <v>0</v>
      </c>
      <c r="Q8851">
        <v>0</v>
      </c>
      <c r="R8851">
        <v>0</v>
      </c>
      <c r="S8851">
        <v>0</v>
      </c>
      <c r="T8851">
        <v>0</v>
      </c>
      <c r="U8851">
        <v>0</v>
      </c>
      <c r="V8851">
        <v>0</v>
      </c>
    </row>
    <row r="8852" spans="1:22" x14ac:dyDescent="0.3">
      <c r="A8852">
        <v>202223</v>
      </c>
      <c r="B8852" t="s">
        <v>820</v>
      </c>
      <c r="C8852" t="s">
        <v>821</v>
      </c>
      <c r="D8852" t="s">
        <v>822</v>
      </c>
      <c r="E8852" t="s">
        <v>823</v>
      </c>
      <c r="F8852" t="s">
        <v>852</v>
      </c>
      <c r="G8852" t="s">
        <v>853</v>
      </c>
      <c r="H8852" t="s">
        <v>1056</v>
      </c>
      <c r="I8852">
        <v>879</v>
      </c>
      <c r="J8852" t="s">
        <v>1057</v>
      </c>
      <c r="K8852" t="s">
        <v>828</v>
      </c>
      <c r="L8852" t="s">
        <v>830</v>
      </c>
      <c r="M8852">
        <v>0</v>
      </c>
      <c r="N8852">
        <v>0</v>
      </c>
      <c r="O8852">
        <v>0</v>
      </c>
      <c r="P8852">
        <v>0</v>
      </c>
      <c r="Q8852">
        <v>0</v>
      </c>
      <c r="R8852">
        <v>0</v>
      </c>
      <c r="S8852">
        <v>0</v>
      </c>
      <c r="T8852">
        <v>0</v>
      </c>
      <c r="U8852">
        <v>0</v>
      </c>
      <c r="V8852">
        <v>0</v>
      </c>
    </row>
    <row r="8853" spans="1:22" x14ac:dyDescent="0.3">
      <c r="A8853">
        <v>202324</v>
      </c>
      <c r="B8853" t="s">
        <v>820</v>
      </c>
      <c r="C8853" t="s">
        <v>821</v>
      </c>
      <c r="D8853" t="s">
        <v>822</v>
      </c>
      <c r="E8853" t="s">
        <v>823</v>
      </c>
      <c r="F8853" t="s">
        <v>852</v>
      </c>
      <c r="G8853" t="s">
        <v>853</v>
      </c>
      <c r="H8853" t="s">
        <v>1056</v>
      </c>
      <c r="I8853">
        <v>879</v>
      </c>
      <c r="J8853" t="s">
        <v>1057</v>
      </c>
      <c r="K8853" t="s">
        <v>828</v>
      </c>
      <c r="L8853" t="s">
        <v>830</v>
      </c>
      <c r="M8853">
        <v>0</v>
      </c>
      <c r="N8853">
        <v>0</v>
      </c>
      <c r="O8853">
        <v>0</v>
      </c>
      <c r="P8853">
        <v>156438</v>
      </c>
      <c r="Q8853">
        <v>0</v>
      </c>
      <c r="R8853">
        <v>0</v>
      </c>
      <c r="S8853">
        <v>156438</v>
      </c>
      <c r="T8853">
        <v>0</v>
      </c>
      <c r="U8853">
        <v>156438</v>
      </c>
      <c r="V8853">
        <v>3</v>
      </c>
    </row>
    <row r="8854" spans="1:22" x14ac:dyDescent="0.3">
      <c r="A8854">
        <v>202122</v>
      </c>
      <c r="B8854" t="s">
        <v>820</v>
      </c>
      <c r="C8854" t="s">
        <v>821</v>
      </c>
      <c r="D8854" t="s">
        <v>822</v>
      </c>
      <c r="E8854" t="s">
        <v>823</v>
      </c>
      <c r="F8854" t="s">
        <v>852</v>
      </c>
      <c r="G8854" t="s">
        <v>853</v>
      </c>
      <c r="H8854" t="s">
        <v>1056</v>
      </c>
      <c r="I8854">
        <v>879</v>
      </c>
      <c r="J8854" t="s">
        <v>1057</v>
      </c>
      <c r="K8854" t="s">
        <v>828</v>
      </c>
      <c r="L8854" t="s">
        <v>537</v>
      </c>
      <c r="M8854">
        <v>0</v>
      </c>
      <c r="N8854">
        <v>1966069</v>
      </c>
      <c r="O8854">
        <v>2089628</v>
      </c>
      <c r="P8854">
        <v>1538809</v>
      </c>
      <c r="Q8854">
        <v>2201871</v>
      </c>
      <c r="R8854">
        <v>953147</v>
      </c>
      <c r="S8854">
        <v>8749525</v>
      </c>
      <c r="T8854">
        <v>1451290</v>
      </c>
      <c r="U8854">
        <v>7298234</v>
      </c>
      <c r="V8854">
        <v>119</v>
      </c>
    </row>
    <row r="8855" spans="1:22" x14ac:dyDescent="0.3">
      <c r="A8855">
        <v>202223</v>
      </c>
      <c r="B8855" t="s">
        <v>820</v>
      </c>
      <c r="C8855" t="s">
        <v>821</v>
      </c>
      <c r="D8855" t="s">
        <v>822</v>
      </c>
      <c r="E8855" t="s">
        <v>823</v>
      </c>
      <c r="F8855" t="s">
        <v>852</v>
      </c>
      <c r="G8855" t="s">
        <v>853</v>
      </c>
      <c r="H8855" t="s">
        <v>1056</v>
      </c>
      <c r="I8855">
        <v>879</v>
      </c>
      <c r="J8855" t="s">
        <v>1057</v>
      </c>
      <c r="K8855" t="s">
        <v>828</v>
      </c>
      <c r="L8855" t="s">
        <v>537</v>
      </c>
      <c r="M8855">
        <v>0</v>
      </c>
      <c r="N8855">
        <v>2497869</v>
      </c>
      <c r="O8855">
        <v>2436232</v>
      </c>
      <c r="P8855">
        <v>1806127</v>
      </c>
      <c r="Q8855">
        <v>2632844</v>
      </c>
      <c r="R8855">
        <v>1038675</v>
      </c>
      <c r="S8855">
        <v>10411746</v>
      </c>
      <c r="T8855">
        <v>1437779</v>
      </c>
      <c r="U8855">
        <v>8973966</v>
      </c>
      <c r="V8855">
        <v>149</v>
      </c>
    </row>
    <row r="8856" spans="1:22" x14ac:dyDescent="0.3">
      <c r="A8856">
        <v>202324</v>
      </c>
      <c r="B8856" t="s">
        <v>820</v>
      </c>
      <c r="C8856" t="s">
        <v>821</v>
      </c>
      <c r="D8856" t="s">
        <v>822</v>
      </c>
      <c r="E8856" t="s">
        <v>823</v>
      </c>
      <c r="F8856" t="s">
        <v>852</v>
      </c>
      <c r="G8856" t="s">
        <v>853</v>
      </c>
      <c r="H8856" t="s">
        <v>1056</v>
      </c>
      <c r="I8856">
        <v>879</v>
      </c>
      <c r="J8856" t="s">
        <v>1057</v>
      </c>
      <c r="K8856" t="s">
        <v>828</v>
      </c>
      <c r="L8856" t="s">
        <v>537</v>
      </c>
      <c r="M8856">
        <v>0</v>
      </c>
      <c r="N8856">
        <v>3592564</v>
      </c>
      <c r="O8856">
        <v>2748972</v>
      </c>
      <c r="P8856">
        <v>5321607</v>
      </c>
      <c r="Q8856">
        <v>3194489</v>
      </c>
      <c r="R8856">
        <v>1445257</v>
      </c>
      <c r="S8856">
        <v>16302889</v>
      </c>
      <c r="T8856">
        <v>1773684</v>
      </c>
      <c r="U8856">
        <v>14529204</v>
      </c>
      <c r="V8856">
        <v>248</v>
      </c>
    </row>
    <row r="8857" spans="1:22" x14ac:dyDescent="0.3">
      <c r="A8857">
        <v>202122</v>
      </c>
      <c r="B8857" t="s">
        <v>820</v>
      </c>
      <c r="C8857" t="s">
        <v>821</v>
      </c>
      <c r="D8857" t="s">
        <v>822</v>
      </c>
      <c r="E8857" t="s">
        <v>823</v>
      </c>
      <c r="F8857" t="s">
        <v>852</v>
      </c>
      <c r="G8857" t="s">
        <v>853</v>
      </c>
      <c r="H8857" t="s">
        <v>1056</v>
      </c>
      <c r="I8857">
        <v>879</v>
      </c>
      <c r="J8857" t="s">
        <v>1057</v>
      </c>
      <c r="K8857" t="s">
        <v>828</v>
      </c>
      <c r="L8857" t="s">
        <v>572</v>
      </c>
      <c r="M8857">
        <v>0</v>
      </c>
      <c r="N8857">
        <v>0</v>
      </c>
      <c r="O8857">
        <v>0</v>
      </c>
      <c r="P8857">
        <v>2032885</v>
      </c>
      <c r="Q8857">
        <v>0</v>
      </c>
      <c r="R8857">
        <v>1554957</v>
      </c>
      <c r="S8857">
        <v>3587842</v>
      </c>
      <c r="T8857">
        <v>0</v>
      </c>
      <c r="U8857">
        <v>3587842</v>
      </c>
      <c r="V8857">
        <v>59</v>
      </c>
    </row>
    <row r="8858" spans="1:22" x14ac:dyDescent="0.3">
      <c r="A8858">
        <v>202223</v>
      </c>
      <c r="B8858" t="s">
        <v>820</v>
      </c>
      <c r="C8858" t="s">
        <v>821</v>
      </c>
      <c r="D8858" t="s">
        <v>822</v>
      </c>
      <c r="E8858" t="s">
        <v>823</v>
      </c>
      <c r="F8858" t="s">
        <v>852</v>
      </c>
      <c r="G8858" t="s">
        <v>853</v>
      </c>
      <c r="H8858" t="s">
        <v>1056</v>
      </c>
      <c r="I8858">
        <v>879</v>
      </c>
      <c r="J8858" t="s">
        <v>1057</v>
      </c>
      <c r="K8858" t="s">
        <v>828</v>
      </c>
      <c r="L8858" t="s">
        <v>572</v>
      </c>
      <c r="M8858">
        <v>0</v>
      </c>
      <c r="N8858">
        <v>0</v>
      </c>
      <c r="O8858">
        <v>0</v>
      </c>
      <c r="P8858">
        <v>3457694</v>
      </c>
      <c r="Q8858">
        <v>0</v>
      </c>
      <c r="R8858">
        <v>2169879</v>
      </c>
      <c r="S8858">
        <v>5627573</v>
      </c>
      <c r="T8858">
        <v>0</v>
      </c>
      <c r="U8858">
        <v>5627573</v>
      </c>
      <c r="V8858">
        <v>93</v>
      </c>
    </row>
    <row r="8859" spans="1:22" x14ac:dyDescent="0.3">
      <c r="A8859">
        <v>202324</v>
      </c>
      <c r="B8859" t="s">
        <v>820</v>
      </c>
      <c r="C8859" t="s">
        <v>821</v>
      </c>
      <c r="D8859" t="s">
        <v>822</v>
      </c>
      <c r="E8859" t="s">
        <v>823</v>
      </c>
      <c r="F8859" t="s">
        <v>852</v>
      </c>
      <c r="G8859" t="s">
        <v>853</v>
      </c>
      <c r="H8859" t="s">
        <v>1056</v>
      </c>
      <c r="I8859">
        <v>879</v>
      </c>
      <c r="J8859" t="s">
        <v>1057</v>
      </c>
      <c r="K8859" t="s">
        <v>828</v>
      </c>
      <c r="L8859" t="s">
        <v>572</v>
      </c>
      <c r="M8859">
        <v>0</v>
      </c>
      <c r="N8859">
        <v>0</v>
      </c>
      <c r="O8859">
        <v>0</v>
      </c>
      <c r="P8859">
        <v>6812288</v>
      </c>
      <c r="Q8859">
        <v>3577921</v>
      </c>
      <c r="R8859">
        <v>0</v>
      </c>
      <c r="S8859">
        <v>10390210</v>
      </c>
      <c r="T8859">
        <v>0</v>
      </c>
      <c r="U8859">
        <v>10390210</v>
      </c>
      <c r="V8859">
        <v>177</v>
      </c>
    </row>
    <row r="8860" spans="1:22" x14ac:dyDescent="0.3">
      <c r="A8860">
        <v>202122</v>
      </c>
      <c r="B8860" t="s">
        <v>820</v>
      </c>
      <c r="C8860" t="s">
        <v>821</v>
      </c>
      <c r="D8860" t="s">
        <v>822</v>
      </c>
      <c r="E8860" t="s">
        <v>823</v>
      </c>
      <c r="F8860" t="s">
        <v>852</v>
      </c>
      <c r="G8860" t="s">
        <v>853</v>
      </c>
      <c r="H8860" t="s">
        <v>1056</v>
      </c>
      <c r="I8860">
        <v>879</v>
      </c>
      <c r="J8860" t="s">
        <v>1057</v>
      </c>
      <c r="K8860" t="s">
        <v>828</v>
      </c>
      <c r="L8860" t="s">
        <v>539</v>
      </c>
      <c r="M8860">
        <v>0</v>
      </c>
      <c r="N8860">
        <v>105600</v>
      </c>
      <c r="O8860">
        <v>336600</v>
      </c>
      <c r="P8860" t="s">
        <v>829</v>
      </c>
      <c r="Q8860" t="s">
        <v>829</v>
      </c>
      <c r="R8860" t="s">
        <v>829</v>
      </c>
      <c r="S8860">
        <v>442200</v>
      </c>
      <c r="T8860">
        <v>0</v>
      </c>
      <c r="U8860">
        <v>442200</v>
      </c>
      <c r="V8860">
        <v>7</v>
      </c>
    </row>
    <row r="8861" spans="1:22" x14ac:dyDescent="0.3">
      <c r="A8861">
        <v>202223</v>
      </c>
      <c r="B8861" t="s">
        <v>820</v>
      </c>
      <c r="C8861" t="s">
        <v>821</v>
      </c>
      <c r="D8861" t="s">
        <v>822</v>
      </c>
      <c r="E8861" t="s">
        <v>823</v>
      </c>
      <c r="F8861" t="s">
        <v>852</v>
      </c>
      <c r="G8861" t="s">
        <v>853</v>
      </c>
      <c r="H8861" t="s">
        <v>1056</v>
      </c>
      <c r="I8861">
        <v>879</v>
      </c>
      <c r="J8861" t="s">
        <v>1057</v>
      </c>
      <c r="K8861" t="s">
        <v>828</v>
      </c>
      <c r="L8861" t="s">
        <v>539</v>
      </c>
      <c r="M8861">
        <v>0</v>
      </c>
      <c r="N8861">
        <v>102000</v>
      </c>
      <c r="O8861">
        <v>408000</v>
      </c>
      <c r="P8861" t="s">
        <v>829</v>
      </c>
      <c r="Q8861" t="s">
        <v>829</v>
      </c>
      <c r="R8861" t="s">
        <v>829</v>
      </c>
      <c r="S8861">
        <v>510000</v>
      </c>
      <c r="T8861">
        <v>0</v>
      </c>
      <c r="U8861">
        <v>510000</v>
      </c>
      <c r="V8861">
        <v>8</v>
      </c>
    </row>
    <row r="8862" spans="1:22" x14ac:dyDescent="0.3">
      <c r="A8862">
        <v>202324</v>
      </c>
      <c r="B8862" t="s">
        <v>820</v>
      </c>
      <c r="C8862" t="s">
        <v>821</v>
      </c>
      <c r="D8862" t="s">
        <v>822</v>
      </c>
      <c r="E8862" t="s">
        <v>823</v>
      </c>
      <c r="F8862" t="s">
        <v>852</v>
      </c>
      <c r="G8862" t="s">
        <v>853</v>
      </c>
      <c r="H8862" t="s">
        <v>1056</v>
      </c>
      <c r="I8862">
        <v>879</v>
      </c>
      <c r="J8862" t="s">
        <v>1057</v>
      </c>
      <c r="K8862" t="s">
        <v>828</v>
      </c>
      <c r="L8862" t="s">
        <v>539</v>
      </c>
      <c r="M8862">
        <v>0</v>
      </c>
      <c r="N8862">
        <v>442800</v>
      </c>
      <c r="O8862">
        <v>363600</v>
      </c>
      <c r="P8862" t="s">
        <v>829</v>
      </c>
      <c r="Q8862" t="s">
        <v>829</v>
      </c>
      <c r="R8862" t="s">
        <v>829</v>
      </c>
      <c r="S8862">
        <v>806400</v>
      </c>
      <c r="T8862">
        <v>0</v>
      </c>
      <c r="U8862">
        <v>806400</v>
      </c>
      <c r="V8862">
        <v>14</v>
      </c>
    </row>
    <row r="8863" spans="1:22" x14ac:dyDescent="0.3">
      <c r="A8863">
        <v>202122</v>
      </c>
      <c r="B8863" t="s">
        <v>820</v>
      </c>
      <c r="C8863" t="s">
        <v>821</v>
      </c>
      <c r="D8863" t="s">
        <v>822</v>
      </c>
      <c r="E8863" t="s">
        <v>823</v>
      </c>
      <c r="F8863" t="s">
        <v>852</v>
      </c>
      <c r="G8863" t="s">
        <v>853</v>
      </c>
      <c r="H8863" t="s">
        <v>1056</v>
      </c>
      <c r="I8863">
        <v>879</v>
      </c>
      <c r="J8863" t="s">
        <v>1057</v>
      </c>
      <c r="K8863" t="s">
        <v>828</v>
      </c>
      <c r="L8863" t="s">
        <v>541</v>
      </c>
      <c r="M8863">
        <v>692300</v>
      </c>
      <c r="N8863">
        <v>424907</v>
      </c>
      <c r="O8863">
        <v>368454</v>
      </c>
      <c r="P8863">
        <v>1027127</v>
      </c>
      <c r="Q8863">
        <v>697</v>
      </c>
      <c r="R8863">
        <v>0</v>
      </c>
      <c r="S8863">
        <v>2513485</v>
      </c>
      <c r="T8863">
        <v>0</v>
      </c>
      <c r="U8863">
        <v>2513485</v>
      </c>
      <c r="V8863">
        <v>41</v>
      </c>
    </row>
    <row r="8864" spans="1:22" x14ac:dyDescent="0.3">
      <c r="A8864">
        <v>202223</v>
      </c>
      <c r="B8864" t="s">
        <v>820</v>
      </c>
      <c r="C8864" t="s">
        <v>821</v>
      </c>
      <c r="D8864" t="s">
        <v>822</v>
      </c>
      <c r="E8864" t="s">
        <v>823</v>
      </c>
      <c r="F8864" t="s">
        <v>852</v>
      </c>
      <c r="G8864" t="s">
        <v>853</v>
      </c>
      <c r="H8864" t="s">
        <v>1056</v>
      </c>
      <c r="I8864">
        <v>879</v>
      </c>
      <c r="J8864" t="s">
        <v>1057</v>
      </c>
      <c r="K8864" t="s">
        <v>828</v>
      </c>
      <c r="L8864" t="s">
        <v>541</v>
      </c>
      <c r="M8864">
        <v>567184</v>
      </c>
      <c r="N8864">
        <v>433806</v>
      </c>
      <c r="O8864">
        <v>361332</v>
      </c>
      <c r="P8864">
        <v>1048594</v>
      </c>
      <c r="Q8864">
        <v>635</v>
      </c>
      <c r="R8864">
        <v>0</v>
      </c>
      <c r="S8864">
        <v>2411551</v>
      </c>
      <c r="T8864">
        <v>0</v>
      </c>
      <c r="U8864">
        <v>2411551</v>
      </c>
      <c r="V8864">
        <v>40</v>
      </c>
    </row>
    <row r="8865" spans="1:22" x14ac:dyDescent="0.3">
      <c r="A8865">
        <v>202324</v>
      </c>
      <c r="B8865" t="s">
        <v>820</v>
      </c>
      <c r="C8865" t="s">
        <v>821</v>
      </c>
      <c r="D8865" t="s">
        <v>822</v>
      </c>
      <c r="E8865" t="s">
        <v>823</v>
      </c>
      <c r="F8865" t="s">
        <v>852</v>
      </c>
      <c r="G8865" t="s">
        <v>853</v>
      </c>
      <c r="H8865" t="s">
        <v>1056</v>
      </c>
      <c r="I8865">
        <v>879</v>
      </c>
      <c r="J8865" t="s">
        <v>1057</v>
      </c>
      <c r="K8865" t="s">
        <v>828</v>
      </c>
      <c r="L8865" t="s">
        <v>541</v>
      </c>
      <c r="M8865">
        <v>791073</v>
      </c>
      <c r="N8865">
        <v>318070</v>
      </c>
      <c r="O8865">
        <v>245982</v>
      </c>
      <c r="P8865">
        <v>486058</v>
      </c>
      <c r="Q8865">
        <v>572</v>
      </c>
      <c r="R8865">
        <v>0</v>
      </c>
      <c r="S8865">
        <v>1841754</v>
      </c>
      <c r="T8865">
        <v>0</v>
      </c>
      <c r="U8865">
        <v>1841754</v>
      </c>
      <c r="V8865">
        <v>31</v>
      </c>
    </row>
    <row r="8866" spans="1:22" x14ac:dyDescent="0.3">
      <c r="A8866">
        <v>202122</v>
      </c>
      <c r="B8866" t="s">
        <v>820</v>
      </c>
      <c r="C8866" t="s">
        <v>821</v>
      </c>
      <c r="D8866" t="s">
        <v>822</v>
      </c>
      <c r="E8866" t="s">
        <v>823</v>
      </c>
      <c r="F8866" t="s">
        <v>852</v>
      </c>
      <c r="G8866" t="s">
        <v>853</v>
      </c>
      <c r="H8866" t="s">
        <v>1056</v>
      </c>
      <c r="I8866">
        <v>879</v>
      </c>
      <c r="J8866" t="s">
        <v>1057</v>
      </c>
      <c r="K8866" t="s">
        <v>828</v>
      </c>
      <c r="L8866" t="s">
        <v>831</v>
      </c>
      <c r="M8866" t="s">
        <v>829</v>
      </c>
      <c r="N8866" t="s">
        <v>829</v>
      </c>
      <c r="O8866" t="s">
        <v>829</v>
      </c>
      <c r="P8866">
        <v>0</v>
      </c>
      <c r="Q8866">
        <v>0</v>
      </c>
      <c r="R8866" t="s">
        <v>829</v>
      </c>
      <c r="S8866">
        <v>0</v>
      </c>
      <c r="T8866">
        <v>0</v>
      </c>
      <c r="U8866">
        <v>0</v>
      </c>
      <c r="V8866">
        <v>0</v>
      </c>
    </row>
    <row r="8867" spans="1:22" x14ac:dyDescent="0.3">
      <c r="A8867">
        <v>202223</v>
      </c>
      <c r="B8867" t="s">
        <v>820</v>
      </c>
      <c r="C8867" t="s">
        <v>821</v>
      </c>
      <c r="D8867" t="s">
        <v>822</v>
      </c>
      <c r="E8867" t="s">
        <v>823</v>
      </c>
      <c r="F8867" t="s">
        <v>852</v>
      </c>
      <c r="G8867" t="s">
        <v>853</v>
      </c>
      <c r="H8867" t="s">
        <v>1056</v>
      </c>
      <c r="I8867">
        <v>879</v>
      </c>
      <c r="J8867" t="s">
        <v>1057</v>
      </c>
      <c r="K8867" t="s">
        <v>828</v>
      </c>
      <c r="L8867" t="s">
        <v>831</v>
      </c>
      <c r="M8867" t="s">
        <v>829</v>
      </c>
      <c r="N8867" t="s">
        <v>829</v>
      </c>
      <c r="O8867" t="s">
        <v>829</v>
      </c>
      <c r="P8867">
        <v>0</v>
      </c>
      <c r="Q8867">
        <v>0</v>
      </c>
      <c r="R8867" t="s">
        <v>829</v>
      </c>
      <c r="S8867">
        <v>0</v>
      </c>
      <c r="T8867">
        <v>0</v>
      </c>
      <c r="U8867">
        <v>0</v>
      </c>
      <c r="V8867">
        <v>0</v>
      </c>
    </row>
    <row r="8868" spans="1:22" x14ac:dyDescent="0.3">
      <c r="A8868">
        <v>202324</v>
      </c>
      <c r="B8868" t="s">
        <v>820</v>
      </c>
      <c r="C8868" t="s">
        <v>821</v>
      </c>
      <c r="D8868" t="s">
        <v>822</v>
      </c>
      <c r="E8868" t="s">
        <v>823</v>
      </c>
      <c r="F8868" t="s">
        <v>852</v>
      </c>
      <c r="G8868" t="s">
        <v>853</v>
      </c>
      <c r="H8868" t="s">
        <v>1056</v>
      </c>
      <c r="I8868">
        <v>879</v>
      </c>
      <c r="J8868" t="s">
        <v>1057</v>
      </c>
      <c r="K8868" t="s">
        <v>828</v>
      </c>
      <c r="L8868" t="s">
        <v>831</v>
      </c>
      <c r="M8868" t="s">
        <v>829</v>
      </c>
      <c r="N8868" t="s">
        <v>829</v>
      </c>
      <c r="O8868" t="s">
        <v>829</v>
      </c>
      <c r="P8868">
        <v>0</v>
      </c>
      <c r="Q8868">
        <v>0</v>
      </c>
      <c r="R8868" t="s">
        <v>829</v>
      </c>
      <c r="S8868">
        <v>0</v>
      </c>
      <c r="T8868">
        <v>0</v>
      </c>
      <c r="U8868">
        <v>0</v>
      </c>
      <c r="V8868">
        <v>0</v>
      </c>
    </row>
    <row r="8869" spans="1:22" x14ac:dyDescent="0.3">
      <c r="A8869">
        <v>202122</v>
      </c>
      <c r="B8869" t="s">
        <v>820</v>
      </c>
      <c r="C8869" t="s">
        <v>821</v>
      </c>
      <c r="D8869" t="s">
        <v>822</v>
      </c>
      <c r="E8869" t="s">
        <v>823</v>
      </c>
      <c r="F8869" t="s">
        <v>852</v>
      </c>
      <c r="G8869" t="s">
        <v>853</v>
      </c>
      <c r="H8869" t="s">
        <v>1056</v>
      </c>
      <c r="I8869">
        <v>879</v>
      </c>
      <c r="J8869" t="s">
        <v>1057</v>
      </c>
      <c r="K8869" t="s">
        <v>828</v>
      </c>
      <c r="L8869" t="s">
        <v>832</v>
      </c>
      <c r="M8869">
        <v>4351</v>
      </c>
      <c r="N8869">
        <v>88251</v>
      </c>
      <c r="O8869">
        <v>36678</v>
      </c>
      <c r="P8869">
        <v>13989</v>
      </c>
      <c r="Q8869">
        <v>0</v>
      </c>
      <c r="R8869">
        <v>0</v>
      </c>
      <c r="S8869">
        <v>143270</v>
      </c>
      <c r="T8869">
        <v>0</v>
      </c>
      <c r="U8869">
        <v>143270</v>
      </c>
      <c r="V8869">
        <v>2</v>
      </c>
    </row>
    <row r="8870" spans="1:22" x14ac:dyDescent="0.3">
      <c r="A8870">
        <v>202223</v>
      </c>
      <c r="B8870" t="s">
        <v>820</v>
      </c>
      <c r="C8870" t="s">
        <v>821</v>
      </c>
      <c r="D8870" t="s">
        <v>822</v>
      </c>
      <c r="E8870" t="s">
        <v>823</v>
      </c>
      <c r="F8870" t="s">
        <v>852</v>
      </c>
      <c r="G8870" t="s">
        <v>853</v>
      </c>
      <c r="H8870" t="s">
        <v>1056</v>
      </c>
      <c r="I8870">
        <v>879</v>
      </c>
      <c r="J8870" t="s">
        <v>1057</v>
      </c>
      <c r="K8870" t="s">
        <v>828</v>
      </c>
      <c r="L8870" t="s">
        <v>832</v>
      </c>
      <c r="M8870">
        <v>2475</v>
      </c>
      <c r="N8870">
        <v>19800</v>
      </c>
      <c r="O8870">
        <v>19800</v>
      </c>
      <c r="P8870">
        <v>95831</v>
      </c>
      <c r="Q8870">
        <v>0</v>
      </c>
      <c r="R8870">
        <v>0</v>
      </c>
      <c r="S8870">
        <v>137907</v>
      </c>
      <c r="T8870">
        <v>0</v>
      </c>
      <c r="U8870">
        <v>137907</v>
      </c>
      <c r="V8870">
        <v>2</v>
      </c>
    </row>
    <row r="8871" spans="1:22" x14ac:dyDescent="0.3">
      <c r="A8871">
        <v>202324</v>
      </c>
      <c r="B8871" t="s">
        <v>820</v>
      </c>
      <c r="C8871" t="s">
        <v>821</v>
      </c>
      <c r="D8871" t="s">
        <v>822</v>
      </c>
      <c r="E8871" t="s">
        <v>823</v>
      </c>
      <c r="F8871" t="s">
        <v>852</v>
      </c>
      <c r="G8871" t="s">
        <v>853</v>
      </c>
      <c r="H8871" t="s">
        <v>1056</v>
      </c>
      <c r="I8871">
        <v>879</v>
      </c>
      <c r="J8871" t="s">
        <v>1057</v>
      </c>
      <c r="K8871" t="s">
        <v>828</v>
      </c>
      <c r="L8871" t="s">
        <v>832</v>
      </c>
      <c r="M8871">
        <v>0</v>
      </c>
      <c r="N8871">
        <v>26866</v>
      </c>
      <c r="O8871">
        <v>26866</v>
      </c>
      <c r="P8871">
        <v>13433</v>
      </c>
      <c r="Q8871">
        <v>0</v>
      </c>
      <c r="R8871">
        <v>0</v>
      </c>
      <c r="S8871">
        <v>67166</v>
      </c>
      <c r="T8871">
        <v>0</v>
      </c>
      <c r="U8871">
        <v>67166</v>
      </c>
      <c r="V8871">
        <v>1</v>
      </c>
    </row>
    <row r="8872" spans="1:22" x14ac:dyDescent="0.3">
      <c r="A8872">
        <v>202122</v>
      </c>
      <c r="B8872" t="s">
        <v>820</v>
      </c>
      <c r="C8872" t="s">
        <v>821</v>
      </c>
      <c r="D8872" t="s">
        <v>822</v>
      </c>
      <c r="E8872" t="s">
        <v>823</v>
      </c>
      <c r="F8872" t="s">
        <v>852</v>
      </c>
      <c r="G8872" t="s">
        <v>853</v>
      </c>
      <c r="H8872" t="s">
        <v>1056</v>
      </c>
      <c r="I8872">
        <v>879</v>
      </c>
      <c r="J8872" t="s">
        <v>1057</v>
      </c>
      <c r="K8872" t="s">
        <v>828</v>
      </c>
      <c r="L8872" t="s">
        <v>544</v>
      </c>
      <c r="M8872">
        <v>877</v>
      </c>
      <c r="N8872">
        <v>240777</v>
      </c>
      <c r="O8872">
        <v>159556</v>
      </c>
      <c r="P8872">
        <v>3068</v>
      </c>
      <c r="Q8872">
        <v>0</v>
      </c>
      <c r="R8872">
        <v>0</v>
      </c>
      <c r="S8872">
        <v>404278</v>
      </c>
      <c r="T8872">
        <v>0</v>
      </c>
      <c r="U8872">
        <v>404278</v>
      </c>
      <c r="V8872">
        <v>7</v>
      </c>
    </row>
    <row r="8873" spans="1:22" x14ac:dyDescent="0.3">
      <c r="A8873">
        <v>202223</v>
      </c>
      <c r="B8873" t="s">
        <v>820</v>
      </c>
      <c r="C8873" t="s">
        <v>821</v>
      </c>
      <c r="D8873" t="s">
        <v>822</v>
      </c>
      <c r="E8873" t="s">
        <v>823</v>
      </c>
      <c r="F8873" t="s">
        <v>852</v>
      </c>
      <c r="G8873" t="s">
        <v>853</v>
      </c>
      <c r="H8873" t="s">
        <v>1056</v>
      </c>
      <c r="I8873">
        <v>879</v>
      </c>
      <c r="J8873" t="s">
        <v>1057</v>
      </c>
      <c r="K8873" t="s">
        <v>828</v>
      </c>
      <c r="L8873" t="s">
        <v>544</v>
      </c>
      <c r="M8873">
        <v>771</v>
      </c>
      <c r="N8873">
        <v>328150</v>
      </c>
      <c r="O8873">
        <v>115274</v>
      </c>
      <c r="P8873">
        <v>2699</v>
      </c>
      <c r="Q8873">
        <v>0</v>
      </c>
      <c r="R8873">
        <v>0</v>
      </c>
      <c r="S8873">
        <v>446894</v>
      </c>
      <c r="T8873">
        <v>0</v>
      </c>
      <c r="U8873">
        <v>446894</v>
      </c>
      <c r="V8873">
        <v>7</v>
      </c>
    </row>
    <row r="8874" spans="1:22" x14ac:dyDescent="0.3">
      <c r="A8874">
        <v>202324</v>
      </c>
      <c r="B8874" t="s">
        <v>820</v>
      </c>
      <c r="C8874" t="s">
        <v>821</v>
      </c>
      <c r="D8874" t="s">
        <v>822</v>
      </c>
      <c r="E8874" t="s">
        <v>823</v>
      </c>
      <c r="F8874" t="s">
        <v>852</v>
      </c>
      <c r="G8874" t="s">
        <v>853</v>
      </c>
      <c r="H8874" t="s">
        <v>1056</v>
      </c>
      <c r="I8874">
        <v>879</v>
      </c>
      <c r="J8874" t="s">
        <v>1057</v>
      </c>
      <c r="K8874" t="s">
        <v>828</v>
      </c>
      <c r="L8874" t="s">
        <v>544</v>
      </c>
      <c r="M8874">
        <v>19261</v>
      </c>
      <c r="N8874">
        <v>610564</v>
      </c>
      <c r="O8874">
        <v>173345</v>
      </c>
      <c r="P8874">
        <v>67412</v>
      </c>
      <c r="Q8874">
        <v>92447</v>
      </c>
      <c r="R8874">
        <v>0</v>
      </c>
      <c r="S8874">
        <v>963028</v>
      </c>
      <c r="T8874">
        <v>0</v>
      </c>
      <c r="U8874">
        <v>963028</v>
      </c>
      <c r="V8874">
        <v>16</v>
      </c>
    </row>
    <row r="8875" spans="1:22" x14ac:dyDescent="0.3">
      <c r="A8875">
        <v>202122</v>
      </c>
      <c r="B8875" t="s">
        <v>820</v>
      </c>
      <c r="C8875" t="s">
        <v>821</v>
      </c>
      <c r="D8875" t="s">
        <v>822</v>
      </c>
      <c r="E8875" t="s">
        <v>823</v>
      </c>
      <c r="F8875" t="s">
        <v>852</v>
      </c>
      <c r="G8875" t="s">
        <v>853</v>
      </c>
      <c r="H8875" t="s">
        <v>1056</v>
      </c>
      <c r="I8875">
        <v>879</v>
      </c>
      <c r="J8875" t="s">
        <v>1057</v>
      </c>
      <c r="K8875" t="s">
        <v>828</v>
      </c>
      <c r="L8875" t="s">
        <v>600</v>
      </c>
      <c r="M8875" t="s">
        <v>829</v>
      </c>
      <c r="N8875" t="s">
        <v>829</v>
      </c>
      <c r="O8875" t="s">
        <v>829</v>
      </c>
      <c r="P8875">
        <v>0</v>
      </c>
      <c r="Q8875">
        <v>0</v>
      </c>
      <c r="R8875" t="s">
        <v>829</v>
      </c>
      <c r="S8875">
        <v>0</v>
      </c>
      <c r="T8875">
        <v>0</v>
      </c>
      <c r="U8875">
        <v>0</v>
      </c>
      <c r="V8875">
        <v>0</v>
      </c>
    </row>
    <row r="8876" spans="1:22" x14ac:dyDescent="0.3">
      <c r="A8876">
        <v>202223</v>
      </c>
      <c r="B8876" t="s">
        <v>820</v>
      </c>
      <c r="C8876" t="s">
        <v>821</v>
      </c>
      <c r="D8876" t="s">
        <v>822</v>
      </c>
      <c r="E8876" t="s">
        <v>823</v>
      </c>
      <c r="F8876" t="s">
        <v>852</v>
      </c>
      <c r="G8876" t="s">
        <v>853</v>
      </c>
      <c r="H8876" t="s">
        <v>1056</v>
      </c>
      <c r="I8876">
        <v>879</v>
      </c>
      <c r="J8876" t="s">
        <v>1057</v>
      </c>
      <c r="K8876" t="s">
        <v>828</v>
      </c>
      <c r="L8876" t="s">
        <v>600</v>
      </c>
      <c r="M8876" t="s">
        <v>829</v>
      </c>
      <c r="N8876" t="s">
        <v>829</v>
      </c>
      <c r="O8876" t="s">
        <v>829</v>
      </c>
      <c r="P8876">
        <v>571367</v>
      </c>
      <c r="Q8876">
        <v>0</v>
      </c>
      <c r="R8876" t="s">
        <v>829</v>
      </c>
      <c r="S8876">
        <v>571367</v>
      </c>
      <c r="T8876">
        <v>0</v>
      </c>
      <c r="U8876">
        <v>571367</v>
      </c>
      <c r="V8876">
        <v>9</v>
      </c>
    </row>
    <row r="8877" spans="1:22" x14ac:dyDescent="0.3">
      <c r="A8877">
        <v>202324</v>
      </c>
      <c r="B8877" t="s">
        <v>820</v>
      </c>
      <c r="C8877" t="s">
        <v>821</v>
      </c>
      <c r="D8877" t="s">
        <v>822</v>
      </c>
      <c r="E8877" t="s">
        <v>823</v>
      </c>
      <c r="F8877" t="s">
        <v>852</v>
      </c>
      <c r="G8877" t="s">
        <v>853</v>
      </c>
      <c r="H8877" t="s">
        <v>1056</v>
      </c>
      <c r="I8877">
        <v>879</v>
      </c>
      <c r="J8877" t="s">
        <v>1057</v>
      </c>
      <c r="K8877" t="s">
        <v>828</v>
      </c>
      <c r="L8877" t="s">
        <v>600</v>
      </c>
      <c r="M8877" t="s">
        <v>829</v>
      </c>
      <c r="N8877" t="s">
        <v>829</v>
      </c>
      <c r="O8877" t="s">
        <v>829</v>
      </c>
      <c r="P8877">
        <v>0</v>
      </c>
      <c r="Q8877">
        <v>0</v>
      </c>
      <c r="R8877" t="s">
        <v>829</v>
      </c>
      <c r="S8877">
        <v>0</v>
      </c>
      <c r="T8877">
        <v>0</v>
      </c>
      <c r="U8877">
        <v>0</v>
      </c>
      <c r="V8877">
        <v>0</v>
      </c>
    </row>
    <row r="8878" spans="1:22" x14ac:dyDescent="0.3">
      <c r="A8878">
        <v>202122</v>
      </c>
      <c r="B8878" t="s">
        <v>820</v>
      </c>
      <c r="C8878" t="s">
        <v>821</v>
      </c>
      <c r="D8878" t="s">
        <v>822</v>
      </c>
      <c r="E8878" t="s">
        <v>823</v>
      </c>
      <c r="F8878" t="s">
        <v>852</v>
      </c>
      <c r="G8878" t="s">
        <v>853</v>
      </c>
      <c r="H8878" t="s">
        <v>1056</v>
      </c>
      <c r="I8878">
        <v>879</v>
      </c>
      <c r="J8878" t="s">
        <v>1057</v>
      </c>
      <c r="K8878" t="s">
        <v>828</v>
      </c>
      <c r="L8878" t="s">
        <v>247</v>
      </c>
      <c r="M8878">
        <v>1589</v>
      </c>
      <c r="N8878">
        <v>55623</v>
      </c>
      <c r="O8878">
        <v>14303</v>
      </c>
      <c r="P8878">
        <v>5562</v>
      </c>
      <c r="Q8878">
        <v>794</v>
      </c>
      <c r="R8878">
        <v>0</v>
      </c>
      <c r="S8878">
        <v>77871</v>
      </c>
      <c r="T8878">
        <v>0</v>
      </c>
      <c r="U8878">
        <v>77871</v>
      </c>
      <c r="V8878">
        <v>2</v>
      </c>
    </row>
    <row r="8879" spans="1:22" x14ac:dyDescent="0.3">
      <c r="A8879">
        <v>202223</v>
      </c>
      <c r="B8879" t="s">
        <v>820</v>
      </c>
      <c r="C8879" t="s">
        <v>821</v>
      </c>
      <c r="D8879" t="s">
        <v>822</v>
      </c>
      <c r="E8879" t="s">
        <v>823</v>
      </c>
      <c r="F8879" t="s">
        <v>852</v>
      </c>
      <c r="G8879" t="s">
        <v>853</v>
      </c>
      <c r="H8879" t="s">
        <v>1056</v>
      </c>
      <c r="I8879">
        <v>879</v>
      </c>
      <c r="J8879" t="s">
        <v>1057</v>
      </c>
      <c r="K8879" t="s">
        <v>828</v>
      </c>
      <c r="L8879" t="s">
        <v>247</v>
      </c>
      <c r="M8879">
        <v>1557</v>
      </c>
      <c r="N8879">
        <v>55288</v>
      </c>
      <c r="O8879">
        <v>14017</v>
      </c>
      <c r="P8879">
        <v>5451</v>
      </c>
      <c r="Q8879">
        <v>1557</v>
      </c>
      <c r="R8879">
        <v>0</v>
      </c>
      <c r="S8879">
        <v>77871</v>
      </c>
      <c r="T8879">
        <v>0</v>
      </c>
      <c r="U8879">
        <v>77871</v>
      </c>
      <c r="V8879">
        <v>2</v>
      </c>
    </row>
    <row r="8880" spans="1:22" x14ac:dyDescent="0.3">
      <c r="A8880">
        <v>202324</v>
      </c>
      <c r="B8880" t="s">
        <v>820</v>
      </c>
      <c r="C8880" t="s">
        <v>821</v>
      </c>
      <c r="D8880" t="s">
        <v>822</v>
      </c>
      <c r="E8880" t="s">
        <v>823</v>
      </c>
      <c r="F8880" t="s">
        <v>852</v>
      </c>
      <c r="G8880" t="s">
        <v>853</v>
      </c>
      <c r="H8880" t="s">
        <v>1056</v>
      </c>
      <c r="I8880">
        <v>879</v>
      </c>
      <c r="J8880" t="s">
        <v>1057</v>
      </c>
      <c r="K8880" t="s">
        <v>828</v>
      </c>
      <c r="L8880" t="s">
        <v>247</v>
      </c>
      <c r="M8880">
        <v>0</v>
      </c>
      <c r="N8880">
        <v>0</v>
      </c>
      <c r="O8880">
        <v>0</v>
      </c>
      <c r="P8880">
        <v>0</v>
      </c>
      <c r="Q8880">
        <v>0</v>
      </c>
      <c r="R8880">
        <v>0</v>
      </c>
      <c r="S8880">
        <v>0</v>
      </c>
      <c r="T8880">
        <v>0</v>
      </c>
      <c r="U8880">
        <v>0</v>
      </c>
      <c r="V8880">
        <v>0</v>
      </c>
    </row>
    <row r="8881" spans="1:22" x14ac:dyDescent="0.3">
      <c r="A8881">
        <v>202122</v>
      </c>
      <c r="B8881" t="s">
        <v>820</v>
      </c>
      <c r="C8881" t="s">
        <v>821</v>
      </c>
      <c r="D8881" t="s">
        <v>822</v>
      </c>
      <c r="E8881" t="s">
        <v>823</v>
      </c>
      <c r="F8881" t="s">
        <v>852</v>
      </c>
      <c r="G8881" t="s">
        <v>853</v>
      </c>
      <c r="H8881" t="s">
        <v>1056</v>
      </c>
      <c r="I8881">
        <v>879</v>
      </c>
      <c r="J8881" t="s">
        <v>1057</v>
      </c>
      <c r="K8881" t="s">
        <v>828</v>
      </c>
      <c r="L8881" t="s">
        <v>833</v>
      </c>
      <c r="M8881">
        <v>15879489</v>
      </c>
      <c r="N8881">
        <v>22463266</v>
      </c>
      <c r="O8881">
        <v>9700053</v>
      </c>
      <c r="P8881">
        <v>21290329</v>
      </c>
      <c r="Q8881">
        <v>2217877</v>
      </c>
      <c r="R8881">
        <v>2508103</v>
      </c>
      <c r="S8881">
        <v>74778097</v>
      </c>
      <c r="T8881">
        <v>1954237</v>
      </c>
      <c r="U8881">
        <v>72823860</v>
      </c>
      <c r="V8881" t="s">
        <v>834</v>
      </c>
    </row>
    <row r="8882" spans="1:22" x14ac:dyDescent="0.3">
      <c r="A8882">
        <v>202223</v>
      </c>
      <c r="B8882" t="s">
        <v>820</v>
      </c>
      <c r="C8882" t="s">
        <v>821</v>
      </c>
      <c r="D8882" t="s">
        <v>822</v>
      </c>
      <c r="E8882" t="s">
        <v>823</v>
      </c>
      <c r="F8882" t="s">
        <v>852</v>
      </c>
      <c r="G8882" t="s">
        <v>853</v>
      </c>
      <c r="H8882" t="s">
        <v>1056</v>
      </c>
      <c r="I8882">
        <v>879</v>
      </c>
      <c r="J8882" t="s">
        <v>1057</v>
      </c>
      <c r="K8882" t="s">
        <v>828</v>
      </c>
      <c r="L8882" t="s">
        <v>833</v>
      </c>
      <c r="M8882">
        <v>16886858</v>
      </c>
      <c r="N8882">
        <v>21343843</v>
      </c>
      <c r="O8882">
        <v>10046580</v>
      </c>
      <c r="P8882">
        <v>25848123</v>
      </c>
      <c r="Q8882">
        <v>2655995</v>
      </c>
      <c r="R8882">
        <v>3208554</v>
      </c>
      <c r="S8882">
        <v>80710655</v>
      </c>
      <c r="T8882">
        <v>1437779</v>
      </c>
      <c r="U8882">
        <v>79272875</v>
      </c>
      <c r="V8882" t="s">
        <v>834</v>
      </c>
    </row>
    <row r="8883" spans="1:22" x14ac:dyDescent="0.3">
      <c r="A8883">
        <v>202324</v>
      </c>
      <c r="B8883" t="s">
        <v>820</v>
      </c>
      <c r="C8883" t="s">
        <v>821</v>
      </c>
      <c r="D8883" t="s">
        <v>822</v>
      </c>
      <c r="E8883" t="s">
        <v>823</v>
      </c>
      <c r="F8883" t="s">
        <v>852</v>
      </c>
      <c r="G8883" t="s">
        <v>853</v>
      </c>
      <c r="H8883" t="s">
        <v>1056</v>
      </c>
      <c r="I8883">
        <v>879</v>
      </c>
      <c r="J8883" t="s">
        <v>1057</v>
      </c>
      <c r="K8883" t="s">
        <v>828</v>
      </c>
      <c r="L8883" t="s">
        <v>833</v>
      </c>
      <c r="M8883">
        <v>17556114</v>
      </c>
      <c r="N8883">
        <v>22383977</v>
      </c>
      <c r="O8883">
        <v>10191944</v>
      </c>
      <c r="P8883">
        <v>30099185</v>
      </c>
      <c r="Q8883">
        <v>6911072</v>
      </c>
      <c r="R8883">
        <v>1445257</v>
      </c>
      <c r="S8883">
        <v>89329437</v>
      </c>
      <c r="T8883">
        <v>2647786</v>
      </c>
      <c r="U8883">
        <v>86681650</v>
      </c>
      <c r="V8883" t="s">
        <v>834</v>
      </c>
    </row>
    <row r="8884" spans="1:22" x14ac:dyDescent="0.3">
      <c r="A8884">
        <v>202122</v>
      </c>
      <c r="B8884" t="s">
        <v>820</v>
      </c>
      <c r="C8884" t="s">
        <v>821</v>
      </c>
      <c r="D8884" t="s">
        <v>822</v>
      </c>
      <c r="E8884" t="s">
        <v>823</v>
      </c>
      <c r="F8884" t="s">
        <v>852</v>
      </c>
      <c r="G8884" t="s">
        <v>853</v>
      </c>
      <c r="H8884" t="s">
        <v>1056</v>
      </c>
      <c r="I8884">
        <v>879</v>
      </c>
      <c r="J8884" t="s">
        <v>1057</v>
      </c>
      <c r="K8884" t="s">
        <v>835</v>
      </c>
      <c r="L8884" t="s">
        <v>836</v>
      </c>
      <c r="M8884" t="s">
        <v>829</v>
      </c>
      <c r="N8884" t="s">
        <v>829</v>
      </c>
      <c r="O8884" t="s">
        <v>829</v>
      </c>
      <c r="P8884" t="s">
        <v>829</v>
      </c>
      <c r="Q8884" t="s">
        <v>829</v>
      </c>
      <c r="R8884" t="s">
        <v>829</v>
      </c>
      <c r="S8884">
        <v>73973636</v>
      </c>
      <c r="T8884" t="s">
        <v>829</v>
      </c>
      <c r="U8884" t="s">
        <v>829</v>
      </c>
      <c r="V8884" t="s">
        <v>834</v>
      </c>
    </row>
    <row r="8885" spans="1:22" x14ac:dyDescent="0.3">
      <c r="A8885">
        <v>202223</v>
      </c>
      <c r="B8885" t="s">
        <v>820</v>
      </c>
      <c r="C8885" t="s">
        <v>821</v>
      </c>
      <c r="D8885" t="s">
        <v>822</v>
      </c>
      <c r="E8885" t="s">
        <v>823</v>
      </c>
      <c r="F8885" t="s">
        <v>852</v>
      </c>
      <c r="G8885" t="s">
        <v>853</v>
      </c>
      <c r="H8885" t="s">
        <v>1056</v>
      </c>
      <c r="I8885">
        <v>879</v>
      </c>
      <c r="J8885" t="s">
        <v>1057</v>
      </c>
      <c r="K8885" t="s">
        <v>835</v>
      </c>
      <c r="L8885" t="s">
        <v>836</v>
      </c>
      <c r="M8885" t="s">
        <v>829</v>
      </c>
      <c r="N8885" t="s">
        <v>829</v>
      </c>
      <c r="O8885" t="s">
        <v>829</v>
      </c>
      <c r="P8885" t="s">
        <v>829</v>
      </c>
      <c r="Q8885" t="s">
        <v>829</v>
      </c>
      <c r="R8885" t="s">
        <v>829</v>
      </c>
      <c r="S8885">
        <v>77325690</v>
      </c>
      <c r="T8885" t="s">
        <v>829</v>
      </c>
      <c r="U8885" t="s">
        <v>829</v>
      </c>
      <c r="V8885" t="s">
        <v>834</v>
      </c>
    </row>
    <row r="8886" spans="1:22" x14ac:dyDescent="0.3">
      <c r="A8886">
        <v>202324</v>
      </c>
      <c r="B8886" t="s">
        <v>820</v>
      </c>
      <c r="C8886" t="s">
        <v>821</v>
      </c>
      <c r="D8886" t="s">
        <v>822</v>
      </c>
      <c r="E8886" t="s">
        <v>823</v>
      </c>
      <c r="F8886" t="s">
        <v>852</v>
      </c>
      <c r="G8886" t="s">
        <v>853</v>
      </c>
      <c r="H8886" t="s">
        <v>1056</v>
      </c>
      <c r="I8886">
        <v>879</v>
      </c>
      <c r="J8886" t="s">
        <v>1057</v>
      </c>
      <c r="K8886" t="s">
        <v>835</v>
      </c>
      <c r="L8886" t="s">
        <v>836</v>
      </c>
      <c r="M8886" t="s">
        <v>829</v>
      </c>
      <c r="N8886" t="s">
        <v>829</v>
      </c>
      <c r="O8886" t="s">
        <v>829</v>
      </c>
      <c r="P8886" t="s">
        <v>829</v>
      </c>
      <c r="Q8886" t="s">
        <v>829</v>
      </c>
      <c r="R8886" t="s">
        <v>829</v>
      </c>
      <c r="S8886">
        <v>80574678</v>
      </c>
      <c r="T8886" t="s">
        <v>829</v>
      </c>
      <c r="U8886" t="s">
        <v>829</v>
      </c>
      <c r="V8886" t="s">
        <v>834</v>
      </c>
    </row>
    <row r="8887" spans="1:22" x14ac:dyDescent="0.3">
      <c r="A8887">
        <v>202122</v>
      </c>
      <c r="B8887" t="s">
        <v>820</v>
      </c>
      <c r="C8887" t="s">
        <v>821</v>
      </c>
      <c r="D8887" t="s">
        <v>822</v>
      </c>
      <c r="E8887" t="s">
        <v>823</v>
      </c>
      <c r="F8887" t="s">
        <v>852</v>
      </c>
      <c r="G8887" t="s">
        <v>853</v>
      </c>
      <c r="H8887" t="s">
        <v>1056</v>
      </c>
      <c r="I8887">
        <v>879</v>
      </c>
      <c r="J8887" t="s">
        <v>1057</v>
      </c>
      <c r="K8887" t="s">
        <v>835</v>
      </c>
      <c r="L8887" t="s">
        <v>837</v>
      </c>
      <c r="M8887" t="s">
        <v>829</v>
      </c>
      <c r="N8887" t="s">
        <v>829</v>
      </c>
      <c r="O8887" t="s">
        <v>829</v>
      </c>
      <c r="P8887" t="s">
        <v>829</v>
      </c>
      <c r="Q8887" t="s">
        <v>829</v>
      </c>
      <c r="R8887" t="s">
        <v>829</v>
      </c>
      <c r="S8887">
        <v>-367123</v>
      </c>
      <c r="T8887" t="s">
        <v>829</v>
      </c>
      <c r="U8887" t="s">
        <v>829</v>
      </c>
      <c r="V8887" t="s">
        <v>834</v>
      </c>
    </row>
    <row r="8888" spans="1:22" x14ac:dyDescent="0.3">
      <c r="A8888">
        <v>202223</v>
      </c>
      <c r="B8888" t="s">
        <v>820</v>
      </c>
      <c r="C8888" t="s">
        <v>821</v>
      </c>
      <c r="D8888" t="s">
        <v>822</v>
      </c>
      <c r="E8888" t="s">
        <v>823</v>
      </c>
      <c r="F8888" t="s">
        <v>852</v>
      </c>
      <c r="G8888" t="s">
        <v>853</v>
      </c>
      <c r="H8888" t="s">
        <v>1056</v>
      </c>
      <c r="I8888">
        <v>879</v>
      </c>
      <c r="J8888" t="s">
        <v>1057</v>
      </c>
      <c r="K8888" t="s">
        <v>835</v>
      </c>
      <c r="L8888" t="s">
        <v>837</v>
      </c>
      <c r="M8888" t="s">
        <v>829</v>
      </c>
      <c r="N8888" t="s">
        <v>829</v>
      </c>
      <c r="O8888" t="s">
        <v>829</v>
      </c>
      <c r="P8888" t="s">
        <v>829</v>
      </c>
      <c r="Q8888" t="s">
        <v>829</v>
      </c>
      <c r="R8888" t="s">
        <v>829</v>
      </c>
      <c r="S8888">
        <v>100129</v>
      </c>
      <c r="T8888" t="s">
        <v>829</v>
      </c>
      <c r="U8888" t="s">
        <v>829</v>
      </c>
      <c r="V8888">
        <v>0</v>
      </c>
    </row>
    <row r="8889" spans="1:22" x14ac:dyDescent="0.3">
      <c r="A8889">
        <v>202324</v>
      </c>
      <c r="B8889" t="s">
        <v>820</v>
      </c>
      <c r="C8889" t="s">
        <v>821</v>
      </c>
      <c r="D8889" t="s">
        <v>822</v>
      </c>
      <c r="E8889" t="s">
        <v>823</v>
      </c>
      <c r="F8889" t="s">
        <v>852</v>
      </c>
      <c r="G8889" t="s">
        <v>853</v>
      </c>
      <c r="H8889" t="s">
        <v>1056</v>
      </c>
      <c r="I8889">
        <v>879</v>
      </c>
      <c r="J8889" t="s">
        <v>1057</v>
      </c>
      <c r="K8889" t="s">
        <v>835</v>
      </c>
      <c r="L8889" t="s">
        <v>837</v>
      </c>
      <c r="M8889" t="s">
        <v>829</v>
      </c>
      <c r="N8889" t="s">
        <v>829</v>
      </c>
      <c r="O8889" t="s">
        <v>829</v>
      </c>
      <c r="P8889" t="s">
        <v>829</v>
      </c>
      <c r="Q8889" t="s">
        <v>829</v>
      </c>
      <c r="R8889" t="s">
        <v>829</v>
      </c>
      <c r="S8889">
        <v>20456</v>
      </c>
      <c r="T8889" t="s">
        <v>829</v>
      </c>
      <c r="U8889" t="s">
        <v>829</v>
      </c>
      <c r="V8889">
        <v>0</v>
      </c>
    </row>
    <row r="8890" spans="1:22" x14ac:dyDescent="0.3">
      <c r="A8890">
        <v>202122</v>
      </c>
      <c r="B8890" t="s">
        <v>820</v>
      </c>
      <c r="C8890" t="s">
        <v>821</v>
      </c>
      <c r="D8890" t="s">
        <v>822</v>
      </c>
      <c r="E8890" t="s">
        <v>823</v>
      </c>
      <c r="F8890" t="s">
        <v>852</v>
      </c>
      <c r="G8890" t="s">
        <v>853</v>
      </c>
      <c r="H8890" t="s">
        <v>1056</v>
      </c>
      <c r="I8890">
        <v>879</v>
      </c>
      <c r="J8890" t="s">
        <v>1057</v>
      </c>
      <c r="K8890" t="s">
        <v>835</v>
      </c>
      <c r="L8890" t="s">
        <v>838</v>
      </c>
      <c r="M8890" t="s">
        <v>829</v>
      </c>
      <c r="N8890" t="s">
        <v>829</v>
      </c>
      <c r="O8890" t="s">
        <v>829</v>
      </c>
      <c r="P8890" t="s">
        <v>829</v>
      </c>
      <c r="Q8890" t="s">
        <v>829</v>
      </c>
      <c r="R8890" t="s">
        <v>829</v>
      </c>
      <c r="S8890">
        <v>885053</v>
      </c>
      <c r="T8890" t="s">
        <v>829</v>
      </c>
      <c r="U8890" t="s">
        <v>829</v>
      </c>
      <c r="V8890" t="s">
        <v>834</v>
      </c>
    </row>
    <row r="8891" spans="1:22" x14ac:dyDescent="0.3">
      <c r="A8891">
        <v>202223</v>
      </c>
      <c r="B8891" t="s">
        <v>820</v>
      </c>
      <c r="C8891" t="s">
        <v>821</v>
      </c>
      <c r="D8891" t="s">
        <v>822</v>
      </c>
      <c r="E8891" t="s">
        <v>823</v>
      </c>
      <c r="F8891" t="s">
        <v>852</v>
      </c>
      <c r="G8891" t="s">
        <v>853</v>
      </c>
      <c r="H8891" t="s">
        <v>1056</v>
      </c>
      <c r="I8891">
        <v>879</v>
      </c>
      <c r="J8891" t="s">
        <v>1057</v>
      </c>
      <c r="K8891" t="s">
        <v>835</v>
      </c>
      <c r="L8891" t="s">
        <v>838</v>
      </c>
      <c r="M8891" t="s">
        <v>829</v>
      </c>
      <c r="N8891" t="s">
        <v>829</v>
      </c>
      <c r="O8891" t="s">
        <v>829</v>
      </c>
      <c r="P8891" t="s">
        <v>829</v>
      </c>
      <c r="Q8891" t="s">
        <v>829</v>
      </c>
      <c r="R8891" t="s">
        <v>829</v>
      </c>
      <c r="S8891">
        <v>2292988</v>
      </c>
      <c r="T8891" t="s">
        <v>829</v>
      </c>
      <c r="U8891" t="s">
        <v>829</v>
      </c>
      <c r="V8891" t="s">
        <v>834</v>
      </c>
    </row>
    <row r="8892" spans="1:22" x14ac:dyDescent="0.3">
      <c r="A8892">
        <v>202324</v>
      </c>
      <c r="B8892" t="s">
        <v>820</v>
      </c>
      <c r="C8892" t="s">
        <v>821</v>
      </c>
      <c r="D8892" t="s">
        <v>822</v>
      </c>
      <c r="E8892" t="s">
        <v>823</v>
      </c>
      <c r="F8892" t="s">
        <v>852</v>
      </c>
      <c r="G8892" t="s">
        <v>853</v>
      </c>
      <c r="H8892" t="s">
        <v>1056</v>
      </c>
      <c r="I8892">
        <v>879</v>
      </c>
      <c r="J8892" t="s">
        <v>1057</v>
      </c>
      <c r="K8892" t="s">
        <v>835</v>
      </c>
      <c r="L8892" t="s">
        <v>838</v>
      </c>
      <c r="M8892" t="s">
        <v>829</v>
      </c>
      <c r="N8892" t="s">
        <v>829</v>
      </c>
      <c r="O8892" t="s">
        <v>829</v>
      </c>
      <c r="P8892" t="s">
        <v>829</v>
      </c>
      <c r="Q8892" t="s">
        <v>829</v>
      </c>
      <c r="R8892" t="s">
        <v>829</v>
      </c>
      <c r="S8892">
        <v>1173173</v>
      </c>
      <c r="T8892" t="s">
        <v>829</v>
      </c>
      <c r="U8892" t="s">
        <v>829</v>
      </c>
      <c r="V8892" t="s">
        <v>834</v>
      </c>
    </row>
    <row r="8893" spans="1:22" x14ac:dyDescent="0.3">
      <c r="A8893">
        <v>202122</v>
      </c>
      <c r="B8893" t="s">
        <v>820</v>
      </c>
      <c r="C8893" t="s">
        <v>821</v>
      </c>
      <c r="D8893" t="s">
        <v>822</v>
      </c>
      <c r="E8893" t="s">
        <v>823</v>
      </c>
      <c r="F8893" t="s">
        <v>852</v>
      </c>
      <c r="G8893" t="s">
        <v>853</v>
      </c>
      <c r="H8893" t="s">
        <v>1056</v>
      </c>
      <c r="I8893">
        <v>879</v>
      </c>
      <c r="J8893" t="s">
        <v>1057</v>
      </c>
      <c r="K8893" t="s">
        <v>835</v>
      </c>
      <c r="L8893" t="s">
        <v>839</v>
      </c>
      <c r="M8893" t="s">
        <v>829</v>
      </c>
      <c r="N8893" t="s">
        <v>829</v>
      </c>
      <c r="O8893" t="s">
        <v>829</v>
      </c>
      <c r="P8893" t="s">
        <v>829</v>
      </c>
      <c r="Q8893" t="s">
        <v>829</v>
      </c>
      <c r="R8893" t="s">
        <v>829</v>
      </c>
      <c r="S8893">
        <v>-2292985</v>
      </c>
      <c r="T8893" t="s">
        <v>829</v>
      </c>
      <c r="U8893" t="s">
        <v>829</v>
      </c>
      <c r="V8893" t="s">
        <v>834</v>
      </c>
    </row>
    <row r="8894" spans="1:22" x14ac:dyDescent="0.3">
      <c r="A8894">
        <v>202223</v>
      </c>
      <c r="B8894" t="s">
        <v>820</v>
      </c>
      <c r="C8894" t="s">
        <v>821</v>
      </c>
      <c r="D8894" t="s">
        <v>822</v>
      </c>
      <c r="E8894" t="s">
        <v>823</v>
      </c>
      <c r="F8894" t="s">
        <v>852</v>
      </c>
      <c r="G8894" t="s">
        <v>853</v>
      </c>
      <c r="H8894" t="s">
        <v>1056</v>
      </c>
      <c r="I8894">
        <v>879</v>
      </c>
      <c r="J8894" t="s">
        <v>1057</v>
      </c>
      <c r="K8894" t="s">
        <v>835</v>
      </c>
      <c r="L8894" t="s">
        <v>839</v>
      </c>
      <c r="M8894" t="s">
        <v>829</v>
      </c>
      <c r="N8894" t="s">
        <v>829</v>
      </c>
      <c r="O8894" t="s">
        <v>829</v>
      </c>
      <c r="P8894" t="s">
        <v>829</v>
      </c>
      <c r="Q8894" t="s">
        <v>829</v>
      </c>
      <c r="R8894" t="s">
        <v>829</v>
      </c>
      <c r="S8894">
        <v>-1173673</v>
      </c>
      <c r="T8894" t="s">
        <v>829</v>
      </c>
      <c r="U8894" t="s">
        <v>829</v>
      </c>
      <c r="V8894" t="s">
        <v>834</v>
      </c>
    </row>
    <row r="8895" spans="1:22" x14ac:dyDescent="0.3">
      <c r="A8895">
        <v>202324</v>
      </c>
      <c r="B8895" t="s">
        <v>820</v>
      </c>
      <c r="C8895" t="s">
        <v>821</v>
      </c>
      <c r="D8895" t="s">
        <v>822</v>
      </c>
      <c r="E8895" t="s">
        <v>823</v>
      </c>
      <c r="F8895" t="s">
        <v>852</v>
      </c>
      <c r="G8895" t="s">
        <v>853</v>
      </c>
      <c r="H8895" t="s">
        <v>1056</v>
      </c>
      <c r="I8895">
        <v>879</v>
      </c>
      <c r="J8895" t="s">
        <v>1057</v>
      </c>
      <c r="K8895" t="s">
        <v>835</v>
      </c>
      <c r="L8895" t="s">
        <v>839</v>
      </c>
      <c r="M8895" t="s">
        <v>829</v>
      </c>
      <c r="N8895" t="s">
        <v>829</v>
      </c>
      <c r="O8895" t="s">
        <v>829</v>
      </c>
      <c r="P8895" t="s">
        <v>829</v>
      </c>
      <c r="Q8895" t="s">
        <v>829</v>
      </c>
      <c r="R8895" t="s">
        <v>829</v>
      </c>
      <c r="S8895">
        <v>4252616</v>
      </c>
      <c r="T8895" t="s">
        <v>829</v>
      </c>
      <c r="U8895" t="s">
        <v>829</v>
      </c>
      <c r="V8895" t="s">
        <v>834</v>
      </c>
    </row>
    <row r="8896" spans="1:22" x14ac:dyDescent="0.3">
      <c r="A8896">
        <v>202122</v>
      </c>
      <c r="B8896" t="s">
        <v>820</v>
      </c>
      <c r="C8896" t="s">
        <v>821</v>
      </c>
      <c r="D8896" t="s">
        <v>822</v>
      </c>
      <c r="E8896" t="s">
        <v>823</v>
      </c>
      <c r="F8896" t="s">
        <v>852</v>
      </c>
      <c r="G8896" t="s">
        <v>853</v>
      </c>
      <c r="H8896" t="s">
        <v>1056</v>
      </c>
      <c r="I8896">
        <v>879</v>
      </c>
      <c r="J8896" t="s">
        <v>1057</v>
      </c>
      <c r="K8896" t="s">
        <v>835</v>
      </c>
      <c r="L8896" t="s">
        <v>840</v>
      </c>
      <c r="M8896" t="s">
        <v>829</v>
      </c>
      <c r="N8896" t="s">
        <v>829</v>
      </c>
      <c r="O8896" t="s">
        <v>829</v>
      </c>
      <c r="P8896" t="s">
        <v>829</v>
      </c>
      <c r="Q8896" t="s">
        <v>829</v>
      </c>
      <c r="R8896" t="s">
        <v>829</v>
      </c>
      <c r="S8896">
        <v>0</v>
      </c>
      <c r="T8896" t="s">
        <v>829</v>
      </c>
      <c r="U8896" t="s">
        <v>829</v>
      </c>
      <c r="V8896" t="s">
        <v>834</v>
      </c>
    </row>
    <row r="8897" spans="1:22" x14ac:dyDescent="0.3">
      <c r="A8897">
        <v>202223</v>
      </c>
      <c r="B8897" t="s">
        <v>820</v>
      </c>
      <c r="C8897" t="s">
        <v>821</v>
      </c>
      <c r="D8897" t="s">
        <v>822</v>
      </c>
      <c r="E8897" t="s">
        <v>823</v>
      </c>
      <c r="F8897" t="s">
        <v>852</v>
      </c>
      <c r="G8897" t="s">
        <v>853</v>
      </c>
      <c r="H8897" t="s">
        <v>1056</v>
      </c>
      <c r="I8897">
        <v>879</v>
      </c>
      <c r="J8897" t="s">
        <v>1057</v>
      </c>
      <c r="K8897" t="s">
        <v>835</v>
      </c>
      <c r="L8897" t="s">
        <v>840</v>
      </c>
      <c r="M8897" t="s">
        <v>829</v>
      </c>
      <c r="N8897" t="s">
        <v>829</v>
      </c>
      <c r="O8897" t="s">
        <v>829</v>
      </c>
      <c r="P8897" t="s">
        <v>829</v>
      </c>
      <c r="Q8897" t="s">
        <v>829</v>
      </c>
      <c r="R8897" t="s">
        <v>829</v>
      </c>
      <c r="S8897">
        <v>0</v>
      </c>
      <c r="T8897" t="s">
        <v>829</v>
      </c>
      <c r="U8897" t="s">
        <v>829</v>
      </c>
      <c r="V8897" t="s">
        <v>834</v>
      </c>
    </row>
    <row r="8898" spans="1:22" x14ac:dyDescent="0.3">
      <c r="A8898">
        <v>202324</v>
      </c>
      <c r="B8898" t="s">
        <v>820</v>
      </c>
      <c r="C8898" t="s">
        <v>821</v>
      </c>
      <c r="D8898" t="s">
        <v>822</v>
      </c>
      <c r="E8898" t="s">
        <v>823</v>
      </c>
      <c r="F8898" t="s">
        <v>852</v>
      </c>
      <c r="G8898" t="s">
        <v>853</v>
      </c>
      <c r="H8898" t="s">
        <v>1056</v>
      </c>
      <c r="I8898">
        <v>879</v>
      </c>
      <c r="J8898" t="s">
        <v>1057</v>
      </c>
      <c r="K8898" t="s">
        <v>835</v>
      </c>
      <c r="L8898" t="s">
        <v>840</v>
      </c>
      <c r="M8898" t="s">
        <v>829</v>
      </c>
      <c r="N8898" t="s">
        <v>829</v>
      </c>
      <c r="O8898" t="s">
        <v>829</v>
      </c>
      <c r="P8898" t="s">
        <v>829</v>
      </c>
      <c r="Q8898" t="s">
        <v>829</v>
      </c>
      <c r="R8898" t="s">
        <v>829</v>
      </c>
      <c r="S8898">
        <v>0</v>
      </c>
      <c r="T8898" t="s">
        <v>829</v>
      </c>
      <c r="U8898" t="s">
        <v>829</v>
      </c>
      <c r="V8898" t="s">
        <v>834</v>
      </c>
    </row>
    <row r="8899" spans="1:22" x14ac:dyDescent="0.3">
      <c r="A8899">
        <v>202122</v>
      </c>
      <c r="B8899" t="s">
        <v>820</v>
      </c>
      <c r="C8899" t="s">
        <v>821</v>
      </c>
      <c r="D8899" t="s">
        <v>822</v>
      </c>
      <c r="E8899" t="s">
        <v>823</v>
      </c>
      <c r="F8899" t="s">
        <v>852</v>
      </c>
      <c r="G8899" t="s">
        <v>853</v>
      </c>
      <c r="H8899" t="s">
        <v>1056</v>
      </c>
      <c r="I8899">
        <v>879</v>
      </c>
      <c r="J8899" t="s">
        <v>1057</v>
      </c>
      <c r="K8899" t="s">
        <v>835</v>
      </c>
      <c r="L8899" t="s">
        <v>841</v>
      </c>
      <c r="M8899" t="s">
        <v>829</v>
      </c>
      <c r="N8899" t="s">
        <v>829</v>
      </c>
      <c r="O8899" t="s">
        <v>829</v>
      </c>
      <c r="P8899" t="s">
        <v>829</v>
      </c>
      <c r="Q8899" t="s">
        <v>829</v>
      </c>
      <c r="R8899" t="s">
        <v>829</v>
      </c>
      <c r="S8899">
        <v>72823860</v>
      </c>
      <c r="T8899" t="s">
        <v>829</v>
      </c>
      <c r="U8899" t="s">
        <v>829</v>
      </c>
      <c r="V8899" t="s">
        <v>834</v>
      </c>
    </row>
    <row r="8900" spans="1:22" x14ac:dyDescent="0.3">
      <c r="A8900">
        <v>202223</v>
      </c>
      <c r="B8900" t="s">
        <v>820</v>
      </c>
      <c r="C8900" t="s">
        <v>821</v>
      </c>
      <c r="D8900" t="s">
        <v>822</v>
      </c>
      <c r="E8900" t="s">
        <v>823</v>
      </c>
      <c r="F8900" t="s">
        <v>852</v>
      </c>
      <c r="G8900" t="s">
        <v>853</v>
      </c>
      <c r="H8900" t="s">
        <v>1056</v>
      </c>
      <c r="I8900">
        <v>879</v>
      </c>
      <c r="J8900" t="s">
        <v>1057</v>
      </c>
      <c r="K8900" t="s">
        <v>835</v>
      </c>
      <c r="L8900" t="s">
        <v>841</v>
      </c>
      <c r="M8900" t="s">
        <v>829</v>
      </c>
      <c r="N8900" t="s">
        <v>829</v>
      </c>
      <c r="O8900" t="s">
        <v>829</v>
      </c>
      <c r="P8900" t="s">
        <v>829</v>
      </c>
      <c r="Q8900" t="s">
        <v>829</v>
      </c>
      <c r="R8900" t="s">
        <v>829</v>
      </c>
      <c r="S8900">
        <v>79272875</v>
      </c>
      <c r="T8900" t="s">
        <v>829</v>
      </c>
      <c r="U8900" t="s">
        <v>829</v>
      </c>
      <c r="V8900" t="s">
        <v>834</v>
      </c>
    </row>
    <row r="8901" spans="1:22" x14ac:dyDescent="0.3">
      <c r="A8901">
        <v>202324</v>
      </c>
      <c r="B8901" t="s">
        <v>820</v>
      </c>
      <c r="C8901" t="s">
        <v>821</v>
      </c>
      <c r="D8901" t="s">
        <v>822</v>
      </c>
      <c r="E8901" t="s">
        <v>823</v>
      </c>
      <c r="F8901" t="s">
        <v>852</v>
      </c>
      <c r="G8901" t="s">
        <v>853</v>
      </c>
      <c r="H8901" t="s">
        <v>1056</v>
      </c>
      <c r="I8901">
        <v>879</v>
      </c>
      <c r="J8901" t="s">
        <v>1057</v>
      </c>
      <c r="K8901" t="s">
        <v>835</v>
      </c>
      <c r="L8901" t="s">
        <v>841</v>
      </c>
      <c r="M8901" t="s">
        <v>829</v>
      </c>
      <c r="N8901" t="s">
        <v>829</v>
      </c>
      <c r="O8901" t="s">
        <v>829</v>
      </c>
      <c r="P8901" t="s">
        <v>829</v>
      </c>
      <c r="Q8901" t="s">
        <v>829</v>
      </c>
      <c r="R8901" t="s">
        <v>829</v>
      </c>
      <c r="S8901">
        <v>86680587</v>
      </c>
      <c r="T8901" t="s">
        <v>829</v>
      </c>
      <c r="U8901" t="s">
        <v>829</v>
      </c>
      <c r="V8901" t="s">
        <v>834</v>
      </c>
    </row>
    <row r="8902" spans="1:22" x14ac:dyDescent="0.3">
      <c r="A8902">
        <v>202122</v>
      </c>
      <c r="B8902" t="s">
        <v>820</v>
      </c>
      <c r="C8902" t="s">
        <v>821</v>
      </c>
      <c r="D8902" t="s">
        <v>822</v>
      </c>
      <c r="E8902" t="s">
        <v>823</v>
      </c>
      <c r="F8902" t="s">
        <v>852</v>
      </c>
      <c r="G8902" t="s">
        <v>853</v>
      </c>
      <c r="H8902" t="s">
        <v>1056</v>
      </c>
      <c r="I8902">
        <v>879</v>
      </c>
      <c r="J8902" t="s">
        <v>1057</v>
      </c>
      <c r="K8902" t="s">
        <v>842</v>
      </c>
      <c r="L8902" t="s">
        <v>238</v>
      </c>
      <c r="M8902" t="s">
        <v>829</v>
      </c>
      <c r="N8902" t="s">
        <v>829</v>
      </c>
      <c r="O8902" t="s">
        <v>829</v>
      </c>
      <c r="P8902" t="s">
        <v>829</v>
      </c>
      <c r="Q8902" t="s">
        <v>829</v>
      </c>
      <c r="R8902" t="s">
        <v>829</v>
      </c>
      <c r="S8902">
        <v>1002115</v>
      </c>
      <c r="T8902">
        <v>145244</v>
      </c>
      <c r="U8902">
        <v>856871</v>
      </c>
      <c r="V8902">
        <v>21</v>
      </c>
    </row>
    <row r="8903" spans="1:22" x14ac:dyDescent="0.3">
      <c r="A8903">
        <v>202223</v>
      </c>
      <c r="B8903" t="s">
        <v>820</v>
      </c>
      <c r="C8903" t="s">
        <v>821</v>
      </c>
      <c r="D8903" t="s">
        <v>822</v>
      </c>
      <c r="E8903" t="s">
        <v>823</v>
      </c>
      <c r="F8903" t="s">
        <v>852</v>
      </c>
      <c r="G8903" t="s">
        <v>853</v>
      </c>
      <c r="H8903" t="s">
        <v>1056</v>
      </c>
      <c r="I8903">
        <v>879</v>
      </c>
      <c r="J8903" t="s">
        <v>1057</v>
      </c>
      <c r="K8903" t="s">
        <v>842</v>
      </c>
      <c r="L8903" t="s">
        <v>238</v>
      </c>
      <c r="M8903" t="s">
        <v>829</v>
      </c>
      <c r="N8903" t="s">
        <v>829</v>
      </c>
      <c r="O8903" t="s">
        <v>829</v>
      </c>
      <c r="P8903" t="s">
        <v>829</v>
      </c>
      <c r="Q8903" t="s">
        <v>829</v>
      </c>
      <c r="R8903" t="s">
        <v>829</v>
      </c>
      <c r="S8903">
        <v>1030467</v>
      </c>
      <c r="T8903">
        <v>132455</v>
      </c>
      <c r="U8903">
        <v>898013</v>
      </c>
      <c r="V8903">
        <v>22</v>
      </c>
    </row>
    <row r="8904" spans="1:22" x14ac:dyDescent="0.3">
      <c r="A8904">
        <v>202324</v>
      </c>
      <c r="B8904" t="s">
        <v>820</v>
      </c>
      <c r="C8904" t="s">
        <v>821</v>
      </c>
      <c r="D8904" t="s">
        <v>822</v>
      </c>
      <c r="E8904" t="s">
        <v>823</v>
      </c>
      <c r="F8904" t="s">
        <v>852</v>
      </c>
      <c r="G8904" t="s">
        <v>853</v>
      </c>
      <c r="H8904" t="s">
        <v>1056</v>
      </c>
      <c r="I8904">
        <v>879</v>
      </c>
      <c r="J8904" t="s">
        <v>1057</v>
      </c>
      <c r="K8904" t="s">
        <v>842</v>
      </c>
      <c r="L8904" t="s">
        <v>238</v>
      </c>
      <c r="M8904" t="s">
        <v>829</v>
      </c>
      <c r="N8904" t="s">
        <v>829</v>
      </c>
      <c r="O8904" t="s">
        <v>829</v>
      </c>
      <c r="P8904" t="s">
        <v>829</v>
      </c>
      <c r="Q8904" t="s">
        <v>829</v>
      </c>
      <c r="R8904" t="s">
        <v>829</v>
      </c>
      <c r="S8904">
        <v>1280082</v>
      </c>
      <c r="T8904">
        <v>163663</v>
      </c>
      <c r="U8904">
        <v>1116419</v>
      </c>
      <c r="V8904">
        <v>27</v>
      </c>
    </row>
    <row r="8905" spans="1:22" x14ac:dyDescent="0.3">
      <c r="A8905">
        <v>202122</v>
      </c>
      <c r="B8905" t="s">
        <v>820</v>
      </c>
      <c r="C8905" t="s">
        <v>821</v>
      </c>
      <c r="D8905" t="s">
        <v>822</v>
      </c>
      <c r="E8905" t="s">
        <v>823</v>
      </c>
      <c r="F8905" t="s">
        <v>852</v>
      </c>
      <c r="G8905" t="s">
        <v>853</v>
      </c>
      <c r="H8905" t="s">
        <v>1056</v>
      </c>
      <c r="I8905">
        <v>879</v>
      </c>
      <c r="J8905" t="s">
        <v>1057</v>
      </c>
      <c r="K8905" t="s">
        <v>842</v>
      </c>
      <c r="L8905" t="s">
        <v>240</v>
      </c>
      <c r="M8905" t="s">
        <v>829</v>
      </c>
      <c r="N8905" t="s">
        <v>829</v>
      </c>
      <c r="O8905" t="s">
        <v>829</v>
      </c>
      <c r="P8905" t="s">
        <v>829</v>
      </c>
      <c r="Q8905" t="s">
        <v>829</v>
      </c>
      <c r="R8905" t="s">
        <v>829</v>
      </c>
      <c r="S8905">
        <v>1302352</v>
      </c>
      <c r="T8905">
        <v>3045</v>
      </c>
      <c r="U8905">
        <v>1299307</v>
      </c>
      <c r="V8905">
        <v>31</v>
      </c>
    </row>
    <row r="8906" spans="1:22" x14ac:dyDescent="0.3">
      <c r="A8906">
        <v>202223</v>
      </c>
      <c r="B8906" t="s">
        <v>820</v>
      </c>
      <c r="C8906" t="s">
        <v>821</v>
      </c>
      <c r="D8906" t="s">
        <v>822</v>
      </c>
      <c r="E8906" t="s">
        <v>823</v>
      </c>
      <c r="F8906" t="s">
        <v>852</v>
      </c>
      <c r="G8906" t="s">
        <v>853</v>
      </c>
      <c r="H8906" t="s">
        <v>1056</v>
      </c>
      <c r="I8906">
        <v>879</v>
      </c>
      <c r="J8906" t="s">
        <v>1057</v>
      </c>
      <c r="K8906" t="s">
        <v>842</v>
      </c>
      <c r="L8906" t="s">
        <v>240</v>
      </c>
      <c r="M8906" t="s">
        <v>829</v>
      </c>
      <c r="N8906" t="s">
        <v>829</v>
      </c>
      <c r="O8906" t="s">
        <v>829</v>
      </c>
      <c r="P8906" t="s">
        <v>829</v>
      </c>
      <c r="Q8906" t="s">
        <v>829</v>
      </c>
      <c r="R8906" t="s">
        <v>829</v>
      </c>
      <c r="S8906">
        <v>1473156</v>
      </c>
      <c r="T8906">
        <v>6000</v>
      </c>
      <c r="U8906">
        <v>1467156</v>
      </c>
      <c r="V8906">
        <v>35</v>
      </c>
    </row>
    <row r="8907" spans="1:22" x14ac:dyDescent="0.3">
      <c r="A8907">
        <v>202324</v>
      </c>
      <c r="B8907" t="s">
        <v>820</v>
      </c>
      <c r="C8907" t="s">
        <v>821</v>
      </c>
      <c r="D8907" t="s">
        <v>822</v>
      </c>
      <c r="E8907" t="s">
        <v>823</v>
      </c>
      <c r="F8907" t="s">
        <v>852</v>
      </c>
      <c r="G8907" t="s">
        <v>853</v>
      </c>
      <c r="H8907" t="s">
        <v>1056</v>
      </c>
      <c r="I8907">
        <v>879</v>
      </c>
      <c r="J8907" t="s">
        <v>1057</v>
      </c>
      <c r="K8907" t="s">
        <v>842</v>
      </c>
      <c r="L8907" t="s">
        <v>240</v>
      </c>
      <c r="M8907" t="s">
        <v>829</v>
      </c>
      <c r="N8907" t="s">
        <v>829</v>
      </c>
      <c r="O8907" t="s">
        <v>829</v>
      </c>
      <c r="P8907" t="s">
        <v>829</v>
      </c>
      <c r="Q8907" t="s">
        <v>829</v>
      </c>
      <c r="R8907" t="s">
        <v>829</v>
      </c>
      <c r="S8907">
        <v>2456634</v>
      </c>
      <c r="T8907">
        <v>0</v>
      </c>
      <c r="U8907">
        <v>2456634</v>
      </c>
      <c r="V8907">
        <v>59</v>
      </c>
    </row>
    <row r="8908" spans="1:22" x14ac:dyDescent="0.3">
      <c r="A8908">
        <v>202122</v>
      </c>
      <c r="B8908" t="s">
        <v>820</v>
      </c>
      <c r="C8908" t="s">
        <v>821</v>
      </c>
      <c r="D8908" t="s">
        <v>822</v>
      </c>
      <c r="E8908" t="s">
        <v>823</v>
      </c>
      <c r="F8908" t="s">
        <v>852</v>
      </c>
      <c r="G8908" t="s">
        <v>853</v>
      </c>
      <c r="H8908" t="s">
        <v>1056</v>
      </c>
      <c r="I8908">
        <v>879</v>
      </c>
      <c r="J8908" t="s">
        <v>1057</v>
      </c>
      <c r="K8908" t="s">
        <v>842</v>
      </c>
      <c r="L8908" t="s">
        <v>843</v>
      </c>
      <c r="M8908" t="s">
        <v>829</v>
      </c>
      <c r="N8908" t="s">
        <v>829</v>
      </c>
      <c r="O8908" t="s">
        <v>829</v>
      </c>
      <c r="P8908" t="s">
        <v>829</v>
      </c>
      <c r="Q8908" t="s">
        <v>829</v>
      </c>
      <c r="R8908" t="s">
        <v>829</v>
      </c>
      <c r="S8908">
        <v>665357</v>
      </c>
      <c r="T8908">
        <v>10000</v>
      </c>
      <c r="U8908">
        <v>655357</v>
      </c>
      <c r="V8908">
        <v>16</v>
      </c>
    </row>
    <row r="8909" spans="1:22" x14ac:dyDescent="0.3">
      <c r="A8909">
        <v>202223</v>
      </c>
      <c r="B8909" t="s">
        <v>820</v>
      </c>
      <c r="C8909" t="s">
        <v>821</v>
      </c>
      <c r="D8909" t="s">
        <v>822</v>
      </c>
      <c r="E8909" t="s">
        <v>823</v>
      </c>
      <c r="F8909" t="s">
        <v>852</v>
      </c>
      <c r="G8909" t="s">
        <v>853</v>
      </c>
      <c r="H8909" t="s">
        <v>1056</v>
      </c>
      <c r="I8909">
        <v>879</v>
      </c>
      <c r="J8909" t="s">
        <v>1057</v>
      </c>
      <c r="K8909" t="s">
        <v>842</v>
      </c>
      <c r="L8909" t="s">
        <v>843</v>
      </c>
      <c r="M8909" t="s">
        <v>829</v>
      </c>
      <c r="N8909" t="s">
        <v>829</v>
      </c>
      <c r="O8909" t="s">
        <v>829</v>
      </c>
      <c r="P8909" t="s">
        <v>829</v>
      </c>
      <c r="Q8909" t="s">
        <v>829</v>
      </c>
      <c r="R8909" t="s">
        <v>829</v>
      </c>
      <c r="S8909">
        <v>721688</v>
      </c>
      <c r="T8909">
        <v>392</v>
      </c>
      <c r="U8909">
        <v>721296</v>
      </c>
      <c r="V8909">
        <v>17</v>
      </c>
    </row>
    <row r="8910" spans="1:22" x14ac:dyDescent="0.3">
      <c r="A8910">
        <v>202324</v>
      </c>
      <c r="B8910" t="s">
        <v>820</v>
      </c>
      <c r="C8910" t="s">
        <v>821</v>
      </c>
      <c r="D8910" t="s">
        <v>822</v>
      </c>
      <c r="E8910" t="s">
        <v>823</v>
      </c>
      <c r="F8910" t="s">
        <v>852</v>
      </c>
      <c r="G8910" t="s">
        <v>853</v>
      </c>
      <c r="H8910" t="s">
        <v>1056</v>
      </c>
      <c r="I8910">
        <v>879</v>
      </c>
      <c r="J8910" t="s">
        <v>1057</v>
      </c>
      <c r="K8910" t="s">
        <v>842</v>
      </c>
      <c r="L8910" t="s">
        <v>843</v>
      </c>
      <c r="M8910" t="s">
        <v>829</v>
      </c>
      <c r="N8910" t="s">
        <v>829</v>
      </c>
      <c r="O8910" t="s">
        <v>829</v>
      </c>
      <c r="P8910" t="s">
        <v>829</v>
      </c>
      <c r="Q8910" t="s">
        <v>829</v>
      </c>
      <c r="R8910" t="s">
        <v>829</v>
      </c>
      <c r="S8910">
        <v>775501</v>
      </c>
      <c r="T8910">
        <v>17994</v>
      </c>
      <c r="U8910">
        <v>757507</v>
      </c>
      <c r="V8910">
        <v>18</v>
      </c>
    </row>
    <row r="8911" spans="1:22" x14ac:dyDescent="0.3">
      <c r="A8911">
        <v>202122</v>
      </c>
      <c r="B8911" t="s">
        <v>820</v>
      </c>
      <c r="C8911" t="s">
        <v>821</v>
      </c>
      <c r="D8911" t="s">
        <v>822</v>
      </c>
      <c r="E8911" t="s">
        <v>823</v>
      </c>
      <c r="F8911" t="s">
        <v>852</v>
      </c>
      <c r="G8911" t="s">
        <v>853</v>
      </c>
      <c r="H8911" t="s">
        <v>1056</v>
      </c>
      <c r="I8911">
        <v>879</v>
      </c>
      <c r="J8911" t="s">
        <v>1057</v>
      </c>
      <c r="K8911" t="s">
        <v>842</v>
      </c>
      <c r="L8911" t="s">
        <v>249</v>
      </c>
      <c r="M8911">
        <v>2011</v>
      </c>
      <c r="N8911">
        <v>331847</v>
      </c>
      <c r="O8911">
        <v>336772</v>
      </c>
      <c r="P8911">
        <v>4504576</v>
      </c>
      <c r="Q8911">
        <v>136816</v>
      </c>
      <c r="R8911" t="s">
        <v>829</v>
      </c>
      <c r="S8911">
        <v>5312022</v>
      </c>
      <c r="T8911">
        <v>189979</v>
      </c>
      <c r="U8911">
        <v>5122043</v>
      </c>
      <c r="V8911">
        <v>124</v>
      </c>
    </row>
    <row r="8912" spans="1:22" x14ac:dyDescent="0.3">
      <c r="A8912">
        <v>202223</v>
      </c>
      <c r="B8912" t="s">
        <v>820</v>
      </c>
      <c r="C8912" t="s">
        <v>821</v>
      </c>
      <c r="D8912" t="s">
        <v>822</v>
      </c>
      <c r="E8912" t="s">
        <v>823</v>
      </c>
      <c r="F8912" t="s">
        <v>852</v>
      </c>
      <c r="G8912" t="s">
        <v>853</v>
      </c>
      <c r="H8912" t="s">
        <v>1056</v>
      </c>
      <c r="I8912">
        <v>879</v>
      </c>
      <c r="J8912" t="s">
        <v>1057</v>
      </c>
      <c r="K8912" t="s">
        <v>842</v>
      </c>
      <c r="L8912" t="s">
        <v>249</v>
      </c>
      <c r="M8912">
        <v>6570</v>
      </c>
      <c r="N8912">
        <v>644270</v>
      </c>
      <c r="O8912">
        <v>380081</v>
      </c>
      <c r="P8912">
        <v>5058251</v>
      </c>
      <c r="Q8912">
        <v>147663</v>
      </c>
      <c r="R8912" t="s">
        <v>829</v>
      </c>
      <c r="S8912">
        <v>6236835</v>
      </c>
      <c r="T8912">
        <v>115870</v>
      </c>
      <c r="U8912">
        <v>6120965</v>
      </c>
      <c r="V8912">
        <v>147</v>
      </c>
    </row>
    <row r="8913" spans="1:22" x14ac:dyDescent="0.3">
      <c r="A8913">
        <v>202324</v>
      </c>
      <c r="B8913" t="s">
        <v>820</v>
      </c>
      <c r="C8913" t="s">
        <v>821</v>
      </c>
      <c r="D8913" t="s">
        <v>822</v>
      </c>
      <c r="E8913" t="s">
        <v>823</v>
      </c>
      <c r="F8913" t="s">
        <v>852</v>
      </c>
      <c r="G8913" t="s">
        <v>853</v>
      </c>
      <c r="H8913" t="s">
        <v>1056</v>
      </c>
      <c r="I8913">
        <v>879</v>
      </c>
      <c r="J8913" t="s">
        <v>1057</v>
      </c>
      <c r="K8913" t="s">
        <v>842</v>
      </c>
      <c r="L8913" t="s">
        <v>249</v>
      </c>
      <c r="M8913">
        <v>0</v>
      </c>
      <c r="N8913">
        <v>650367</v>
      </c>
      <c r="O8913">
        <v>538769</v>
      </c>
      <c r="P8913">
        <v>6759432</v>
      </c>
      <c r="Q8913">
        <v>199766</v>
      </c>
      <c r="R8913" t="s">
        <v>829</v>
      </c>
      <c r="S8913">
        <v>8148334</v>
      </c>
      <c r="T8913">
        <v>164049</v>
      </c>
      <c r="U8913">
        <v>7984285</v>
      </c>
      <c r="V8913">
        <v>192</v>
      </c>
    </row>
    <row r="8914" spans="1:22" x14ac:dyDescent="0.3">
      <c r="A8914">
        <v>202122</v>
      </c>
      <c r="B8914" t="s">
        <v>820</v>
      </c>
      <c r="C8914" t="s">
        <v>821</v>
      </c>
      <c r="D8914" t="s">
        <v>822</v>
      </c>
      <c r="E8914" t="s">
        <v>823</v>
      </c>
      <c r="F8914" t="s">
        <v>852</v>
      </c>
      <c r="G8914" t="s">
        <v>853</v>
      </c>
      <c r="H8914" t="s">
        <v>1056</v>
      </c>
      <c r="I8914">
        <v>879</v>
      </c>
      <c r="J8914" t="s">
        <v>1057</v>
      </c>
      <c r="K8914" t="s">
        <v>842</v>
      </c>
      <c r="L8914" t="s">
        <v>844</v>
      </c>
      <c r="M8914">
        <v>0</v>
      </c>
      <c r="N8914">
        <v>0</v>
      </c>
      <c r="O8914">
        <v>0</v>
      </c>
      <c r="P8914">
        <v>0</v>
      </c>
      <c r="Q8914">
        <v>0</v>
      </c>
      <c r="R8914" t="s">
        <v>829</v>
      </c>
      <c r="S8914">
        <v>0</v>
      </c>
      <c r="T8914">
        <v>0</v>
      </c>
      <c r="U8914">
        <v>0</v>
      </c>
      <c r="V8914">
        <v>0</v>
      </c>
    </row>
    <row r="8915" spans="1:22" x14ac:dyDescent="0.3">
      <c r="A8915">
        <v>202223</v>
      </c>
      <c r="B8915" t="s">
        <v>820</v>
      </c>
      <c r="C8915" t="s">
        <v>821</v>
      </c>
      <c r="D8915" t="s">
        <v>822</v>
      </c>
      <c r="E8915" t="s">
        <v>823</v>
      </c>
      <c r="F8915" t="s">
        <v>852</v>
      </c>
      <c r="G8915" t="s">
        <v>853</v>
      </c>
      <c r="H8915" t="s">
        <v>1056</v>
      </c>
      <c r="I8915">
        <v>879</v>
      </c>
      <c r="J8915" t="s">
        <v>1057</v>
      </c>
      <c r="K8915" t="s">
        <v>842</v>
      </c>
      <c r="L8915" t="s">
        <v>844</v>
      </c>
      <c r="M8915">
        <v>0</v>
      </c>
      <c r="N8915">
        <v>41441</v>
      </c>
      <c r="O8915">
        <v>0</v>
      </c>
      <c r="P8915">
        <v>0</v>
      </c>
      <c r="Q8915">
        <v>0</v>
      </c>
      <c r="R8915" t="s">
        <v>829</v>
      </c>
      <c r="S8915">
        <v>41441</v>
      </c>
      <c r="T8915">
        <v>47874</v>
      </c>
      <c r="U8915">
        <v>-6433</v>
      </c>
      <c r="V8915">
        <v>0</v>
      </c>
    </row>
    <row r="8916" spans="1:22" x14ac:dyDescent="0.3">
      <c r="A8916">
        <v>202324</v>
      </c>
      <c r="B8916" t="s">
        <v>820</v>
      </c>
      <c r="C8916" t="s">
        <v>821</v>
      </c>
      <c r="D8916" t="s">
        <v>822</v>
      </c>
      <c r="E8916" t="s">
        <v>823</v>
      </c>
      <c r="F8916" t="s">
        <v>852</v>
      </c>
      <c r="G8916" t="s">
        <v>853</v>
      </c>
      <c r="H8916" t="s">
        <v>1056</v>
      </c>
      <c r="I8916">
        <v>879</v>
      </c>
      <c r="J8916" t="s">
        <v>1057</v>
      </c>
      <c r="K8916" t="s">
        <v>842</v>
      </c>
      <c r="L8916" t="s">
        <v>844</v>
      </c>
      <c r="M8916">
        <v>0</v>
      </c>
      <c r="N8916">
        <v>47318</v>
      </c>
      <c r="O8916">
        <v>0</v>
      </c>
      <c r="P8916">
        <v>0</v>
      </c>
      <c r="Q8916">
        <v>0</v>
      </c>
      <c r="R8916" t="s">
        <v>829</v>
      </c>
      <c r="S8916">
        <v>47318</v>
      </c>
      <c r="T8916">
        <v>43645</v>
      </c>
      <c r="U8916">
        <v>3673</v>
      </c>
      <c r="V8916">
        <v>0</v>
      </c>
    </row>
    <row r="8917" spans="1:22" x14ac:dyDescent="0.3">
      <c r="A8917">
        <v>202122</v>
      </c>
      <c r="B8917" t="s">
        <v>820</v>
      </c>
      <c r="C8917" t="s">
        <v>821</v>
      </c>
      <c r="D8917" t="s">
        <v>822</v>
      </c>
      <c r="E8917" t="s">
        <v>823</v>
      </c>
      <c r="F8917" t="s">
        <v>852</v>
      </c>
      <c r="G8917" t="s">
        <v>853</v>
      </c>
      <c r="H8917" t="s">
        <v>1056</v>
      </c>
      <c r="I8917">
        <v>879</v>
      </c>
      <c r="J8917" t="s">
        <v>1057</v>
      </c>
      <c r="K8917" t="s">
        <v>842</v>
      </c>
      <c r="L8917" t="s">
        <v>251</v>
      </c>
      <c r="M8917" t="s">
        <v>829</v>
      </c>
      <c r="N8917" t="s">
        <v>829</v>
      </c>
      <c r="O8917">
        <v>0</v>
      </c>
      <c r="P8917">
        <v>56412</v>
      </c>
      <c r="Q8917">
        <v>0</v>
      </c>
      <c r="R8917">
        <v>398462</v>
      </c>
      <c r="S8917">
        <v>454874</v>
      </c>
      <c r="T8917">
        <v>32146</v>
      </c>
      <c r="U8917">
        <v>422728</v>
      </c>
      <c r="V8917">
        <v>10</v>
      </c>
    </row>
    <row r="8918" spans="1:22" x14ac:dyDescent="0.3">
      <c r="A8918">
        <v>202223</v>
      </c>
      <c r="B8918" t="s">
        <v>820</v>
      </c>
      <c r="C8918" t="s">
        <v>821</v>
      </c>
      <c r="D8918" t="s">
        <v>822</v>
      </c>
      <c r="E8918" t="s">
        <v>823</v>
      </c>
      <c r="F8918" t="s">
        <v>852</v>
      </c>
      <c r="G8918" t="s">
        <v>853</v>
      </c>
      <c r="H8918" t="s">
        <v>1056</v>
      </c>
      <c r="I8918">
        <v>879</v>
      </c>
      <c r="J8918" t="s">
        <v>1057</v>
      </c>
      <c r="K8918" t="s">
        <v>842</v>
      </c>
      <c r="L8918" t="s">
        <v>251</v>
      </c>
      <c r="M8918" t="s">
        <v>829</v>
      </c>
      <c r="N8918" t="s">
        <v>829</v>
      </c>
      <c r="O8918">
        <v>0</v>
      </c>
      <c r="P8918">
        <v>61443</v>
      </c>
      <c r="Q8918">
        <v>0</v>
      </c>
      <c r="R8918">
        <v>589380</v>
      </c>
      <c r="S8918">
        <v>650823</v>
      </c>
      <c r="T8918">
        <v>37506</v>
      </c>
      <c r="U8918">
        <v>613317</v>
      </c>
      <c r="V8918">
        <v>15</v>
      </c>
    </row>
    <row r="8919" spans="1:22" x14ac:dyDescent="0.3">
      <c r="A8919">
        <v>202324</v>
      </c>
      <c r="B8919" t="s">
        <v>820</v>
      </c>
      <c r="C8919" t="s">
        <v>821</v>
      </c>
      <c r="D8919" t="s">
        <v>822</v>
      </c>
      <c r="E8919" t="s">
        <v>823</v>
      </c>
      <c r="F8919" t="s">
        <v>852</v>
      </c>
      <c r="G8919" t="s">
        <v>853</v>
      </c>
      <c r="H8919" t="s">
        <v>1056</v>
      </c>
      <c r="I8919">
        <v>879</v>
      </c>
      <c r="J8919" t="s">
        <v>1057</v>
      </c>
      <c r="K8919" t="s">
        <v>842</v>
      </c>
      <c r="L8919" t="s">
        <v>251</v>
      </c>
      <c r="M8919" t="s">
        <v>829</v>
      </c>
      <c r="N8919" t="s">
        <v>829</v>
      </c>
      <c r="O8919">
        <v>0</v>
      </c>
      <c r="P8919">
        <v>47287</v>
      </c>
      <c r="Q8919">
        <v>0</v>
      </c>
      <c r="R8919">
        <v>731804</v>
      </c>
      <c r="S8919">
        <v>779091</v>
      </c>
      <c r="T8919">
        <v>48881</v>
      </c>
      <c r="U8919">
        <v>730210</v>
      </c>
      <c r="V8919">
        <v>18</v>
      </c>
    </row>
    <row r="8920" spans="1:22" x14ac:dyDescent="0.3">
      <c r="A8920">
        <v>202122</v>
      </c>
      <c r="B8920" t="s">
        <v>820</v>
      </c>
      <c r="C8920" t="s">
        <v>821</v>
      </c>
      <c r="D8920" t="s">
        <v>822</v>
      </c>
      <c r="E8920" t="s">
        <v>823</v>
      </c>
      <c r="F8920" t="s">
        <v>852</v>
      </c>
      <c r="G8920" t="s">
        <v>853</v>
      </c>
      <c r="H8920" t="s">
        <v>1056</v>
      </c>
      <c r="I8920">
        <v>879</v>
      </c>
      <c r="J8920" t="s">
        <v>1057</v>
      </c>
      <c r="K8920" t="s">
        <v>842</v>
      </c>
      <c r="L8920" t="s">
        <v>253</v>
      </c>
      <c r="M8920" t="s">
        <v>829</v>
      </c>
      <c r="N8920" t="s">
        <v>829</v>
      </c>
      <c r="O8920">
        <v>0</v>
      </c>
      <c r="P8920">
        <v>10230</v>
      </c>
      <c r="Q8920">
        <v>0</v>
      </c>
      <c r="R8920">
        <v>165101</v>
      </c>
      <c r="S8920">
        <v>175331</v>
      </c>
      <c r="T8920">
        <v>0</v>
      </c>
      <c r="U8920">
        <v>175331</v>
      </c>
      <c r="V8920">
        <v>4</v>
      </c>
    </row>
    <row r="8921" spans="1:22" x14ac:dyDescent="0.3">
      <c r="A8921">
        <v>202223</v>
      </c>
      <c r="B8921" t="s">
        <v>820</v>
      </c>
      <c r="C8921" t="s">
        <v>821</v>
      </c>
      <c r="D8921" t="s">
        <v>822</v>
      </c>
      <c r="E8921" t="s">
        <v>823</v>
      </c>
      <c r="F8921" t="s">
        <v>852</v>
      </c>
      <c r="G8921" t="s">
        <v>853</v>
      </c>
      <c r="H8921" t="s">
        <v>1056</v>
      </c>
      <c r="I8921">
        <v>879</v>
      </c>
      <c r="J8921" t="s">
        <v>1057</v>
      </c>
      <c r="K8921" t="s">
        <v>842</v>
      </c>
      <c r="L8921" t="s">
        <v>253</v>
      </c>
      <c r="M8921" t="s">
        <v>829</v>
      </c>
      <c r="N8921" t="s">
        <v>829</v>
      </c>
      <c r="O8921">
        <v>0</v>
      </c>
      <c r="P8921">
        <v>11142</v>
      </c>
      <c r="Q8921">
        <v>0</v>
      </c>
      <c r="R8921">
        <v>272329</v>
      </c>
      <c r="S8921">
        <v>283471</v>
      </c>
      <c r="T8921">
        <v>0</v>
      </c>
      <c r="U8921">
        <v>283471</v>
      </c>
      <c r="V8921">
        <v>7</v>
      </c>
    </row>
    <row r="8922" spans="1:22" x14ac:dyDescent="0.3">
      <c r="A8922">
        <v>202324</v>
      </c>
      <c r="B8922" t="s">
        <v>820</v>
      </c>
      <c r="C8922" t="s">
        <v>821</v>
      </c>
      <c r="D8922" t="s">
        <v>822</v>
      </c>
      <c r="E8922" t="s">
        <v>823</v>
      </c>
      <c r="F8922" t="s">
        <v>852</v>
      </c>
      <c r="G8922" t="s">
        <v>853</v>
      </c>
      <c r="H8922" t="s">
        <v>1056</v>
      </c>
      <c r="I8922">
        <v>879</v>
      </c>
      <c r="J8922" t="s">
        <v>1057</v>
      </c>
      <c r="K8922" t="s">
        <v>842</v>
      </c>
      <c r="L8922" t="s">
        <v>253</v>
      </c>
      <c r="M8922" t="s">
        <v>829</v>
      </c>
      <c r="N8922" t="s">
        <v>829</v>
      </c>
      <c r="O8922">
        <v>0</v>
      </c>
      <c r="P8922">
        <v>9457</v>
      </c>
      <c r="Q8922">
        <v>0</v>
      </c>
      <c r="R8922">
        <v>292607</v>
      </c>
      <c r="S8922">
        <v>302064</v>
      </c>
      <c r="T8922">
        <v>0</v>
      </c>
      <c r="U8922">
        <v>302064</v>
      </c>
      <c r="V8922">
        <v>7</v>
      </c>
    </row>
    <row r="8923" spans="1:22" x14ac:dyDescent="0.3">
      <c r="A8923">
        <v>202122</v>
      </c>
      <c r="B8923" t="s">
        <v>820</v>
      </c>
      <c r="C8923" t="s">
        <v>821</v>
      </c>
      <c r="D8923" t="s">
        <v>822</v>
      </c>
      <c r="E8923" t="s">
        <v>823</v>
      </c>
      <c r="F8923" t="s">
        <v>852</v>
      </c>
      <c r="G8923" t="s">
        <v>853</v>
      </c>
      <c r="H8923" t="s">
        <v>1056</v>
      </c>
      <c r="I8923">
        <v>879</v>
      </c>
      <c r="J8923" t="s">
        <v>1057</v>
      </c>
      <c r="K8923" t="s">
        <v>842</v>
      </c>
      <c r="L8923" t="s">
        <v>845</v>
      </c>
      <c r="M8923" t="s">
        <v>829</v>
      </c>
      <c r="N8923" t="s">
        <v>829</v>
      </c>
      <c r="O8923">
        <v>0</v>
      </c>
      <c r="P8923">
        <v>0</v>
      </c>
      <c r="Q8923">
        <v>0</v>
      </c>
      <c r="R8923">
        <v>0</v>
      </c>
      <c r="S8923">
        <v>0</v>
      </c>
      <c r="T8923">
        <v>0</v>
      </c>
      <c r="U8923">
        <v>0</v>
      </c>
      <c r="V8923">
        <v>0</v>
      </c>
    </row>
    <row r="8924" spans="1:22" x14ac:dyDescent="0.3">
      <c r="A8924">
        <v>202223</v>
      </c>
      <c r="B8924" t="s">
        <v>820</v>
      </c>
      <c r="C8924" t="s">
        <v>821</v>
      </c>
      <c r="D8924" t="s">
        <v>822</v>
      </c>
      <c r="E8924" t="s">
        <v>823</v>
      </c>
      <c r="F8924" t="s">
        <v>852</v>
      </c>
      <c r="G8924" t="s">
        <v>853</v>
      </c>
      <c r="H8924" t="s">
        <v>1056</v>
      </c>
      <c r="I8924">
        <v>879</v>
      </c>
      <c r="J8924" t="s">
        <v>1057</v>
      </c>
      <c r="K8924" t="s">
        <v>842</v>
      </c>
      <c r="L8924" t="s">
        <v>845</v>
      </c>
      <c r="M8924" t="s">
        <v>829</v>
      </c>
      <c r="N8924" t="s">
        <v>829</v>
      </c>
      <c r="O8924">
        <v>0</v>
      </c>
      <c r="P8924">
        <v>0</v>
      </c>
      <c r="Q8924">
        <v>0</v>
      </c>
      <c r="R8924">
        <v>0</v>
      </c>
      <c r="S8924">
        <v>0</v>
      </c>
      <c r="T8924">
        <v>0</v>
      </c>
      <c r="U8924">
        <v>0</v>
      </c>
      <c r="V8924">
        <v>0</v>
      </c>
    </row>
    <row r="8925" spans="1:22" x14ac:dyDescent="0.3">
      <c r="A8925">
        <v>202324</v>
      </c>
      <c r="B8925" t="s">
        <v>820</v>
      </c>
      <c r="C8925" t="s">
        <v>821</v>
      </c>
      <c r="D8925" t="s">
        <v>822</v>
      </c>
      <c r="E8925" t="s">
        <v>823</v>
      </c>
      <c r="F8925" t="s">
        <v>852</v>
      </c>
      <c r="G8925" t="s">
        <v>853</v>
      </c>
      <c r="H8925" t="s">
        <v>1056</v>
      </c>
      <c r="I8925">
        <v>879</v>
      </c>
      <c r="J8925" t="s">
        <v>1057</v>
      </c>
      <c r="K8925" t="s">
        <v>842</v>
      </c>
      <c r="L8925" t="s">
        <v>845</v>
      </c>
      <c r="M8925" t="s">
        <v>829</v>
      </c>
      <c r="N8925" t="s">
        <v>829</v>
      </c>
      <c r="O8925">
        <v>0</v>
      </c>
      <c r="P8925">
        <v>0</v>
      </c>
      <c r="Q8925">
        <v>0</v>
      </c>
      <c r="R8925">
        <v>0</v>
      </c>
      <c r="S8925">
        <v>0</v>
      </c>
      <c r="T8925">
        <v>0</v>
      </c>
      <c r="U8925">
        <v>0</v>
      </c>
      <c r="V8925">
        <v>0</v>
      </c>
    </row>
    <row r="8926" spans="1:22" x14ac:dyDescent="0.3">
      <c r="A8926">
        <v>202122</v>
      </c>
      <c r="B8926" t="s">
        <v>820</v>
      </c>
      <c r="C8926" t="s">
        <v>821</v>
      </c>
      <c r="D8926" t="s">
        <v>822</v>
      </c>
      <c r="E8926" t="s">
        <v>823</v>
      </c>
      <c r="F8926" t="s">
        <v>876</v>
      </c>
      <c r="G8926" t="s">
        <v>877</v>
      </c>
      <c r="H8926" t="s">
        <v>1058</v>
      </c>
      <c r="I8926">
        <v>851</v>
      </c>
      <c r="J8926" t="s">
        <v>1059</v>
      </c>
      <c r="K8926" t="s">
        <v>828</v>
      </c>
      <c r="L8926" t="s">
        <v>336</v>
      </c>
      <c r="M8926">
        <v>0</v>
      </c>
      <c r="N8926">
        <v>293113</v>
      </c>
      <c r="O8926">
        <v>77916</v>
      </c>
      <c r="P8926">
        <v>0</v>
      </c>
      <c r="Q8926">
        <v>0</v>
      </c>
      <c r="R8926" t="s">
        <v>829</v>
      </c>
      <c r="S8926">
        <v>371029</v>
      </c>
      <c r="T8926" t="s">
        <v>829</v>
      </c>
      <c r="U8926">
        <v>371029</v>
      </c>
      <c r="V8926">
        <v>42</v>
      </c>
    </row>
    <row r="8927" spans="1:22" x14ac:dyDescent="0.3">
      <c r="A8927">
        <v>202223</v>
      </c>
      <c r="B8927" t="s">
        <v>820</v>
      </c>
      <c r="C8927" t="s">
        <v>821</v>
      </c>
      <c r="D8927" t="s">
        <v>822</v>
      </c>
      <c r="E8927" t="s">
        <v>823</v>
      </c>
      <c r="F8927" t="s">
        <v>876</v>
      </c>
      <c r="G8927" t="s">
        <v>877</v>
      </c>
      <c r="H8927" t="s">
        <v>1058</v>
      </c>
      <c r="I8927">
        <v>851</v>
      </c>
      <c r="J8927" t="s">
        <v>1059</v>
      </c>
      <c r="K8927" t="s">
        <v>828</v>
      </c>
      <c r="L8927" t="s">
        <v>336</v>
      </c>
      <c r="M8927">
        <v>0</v>
      </c>
      <c r="N8927">
        <v>308232</v>
      </c>
      <c r="O8927">
        <v>81935</v>
      </c>
      <c r="P8927">
        <v>382499</v>
      </c>
      <c r="Q8927">
        <v>40000</v>
      </c>
      <c r="R8927" t="s">
        <v>829</v>
      </c>
      <c r="S8927">
        <v>812666</v>
      </c>
      <c r="T8927" t="s">
        <v>829</v>
      </c>
      <c r="U8927">
        <v>812666</v>
      </c>
      <c r="V8927">
        <v>104</v>
      </c>
    </row>
    <row r="8928" spans="1:22" x14ac:dyDescent="0.3">
      <c r="A8928">
        <v>202324</v>
      </c>
      <c r="B8928" t="s">
        <v>820</v>
      </c>
      <c r="C8928" t="s">
        <v>821</v>
      </c>
      <c r="D8928" t="s">
        <v>822</v>
      </c>
      <c r="E8928" t="s">
        <v>823</v>
      </c>
      <c r="F8928" t="s">
        <v>876</v>
      </c>
      <c r="G8928" t="s">
        <v>877</v>
      </c>
      <c r="H8928" t="s">
        <v>1058</v>
      </c>
      <c r="I8928">
        <v>851</v>
      </c>
      <c r="J8928" t="s">
        <v>1059</v>
      </c>
      <c r="K8928" t="s">
        <v>828</v>
      </c>
      <c r="L8928" t="s">
        <v>336</v>
      </c>
      <c r="M8928">
        <v>0</v>
      </c>
      <c r="N8928">
        <v>294406</v>
      </c>
      <c r="O8928">
        <v>78260</v>
      </c>
      <c r="P8928">
        <v>143333</v>
      </c>
      <c r="Q8928">
        <v>86667</v>
      </c>
      <c r="R8928" t="s">
        <v>829</v>
      </c>
      <c r="S8928">
        <v>602666</v>
      </c>
      <c r="T8928" t="s">
        <v>829</v>
      </c>
      <c r="U8928">
        <v>602666</v>
      </c>
      <c r="V8928">
        <v>77</v>
      </c>
    </row>
    <row r="8929" spans="1:22" x14ac:dyDescent="0.3">
      <c r="A8929">
        <v>202122</v>
      </c>
      <c r="B8929" t="s">
        <v>820</v>
      </c>
      <c r="C8929" t="s">
        <v>821</v>
      </c>
      <c r="D8929" t="s">
        <v>822</v>
      </c>
      <c r="E8929" t="s">
        <v>823</v>
      </c>
      <c r="F8929" t="s">
        <v>876</v>
      </c>
      <c r="G8929" t="s">
        <v>877</v>
      </c>
      <c r="H8929" t="s">
        <v>1058</v>
      </c>
      <c r="I8929">
        <v>851</v>
      </c>
      <c r="J8929" t="s">
        <v>1059</v>
      </c>
      <c r="K8929" t="s">
        <v>828</v>
      </c>
      <c r="L8929" t="s">
        <v>235</v>
      </c>
      <c r="M8929" t="s">
        <v>829</v>
      </c>
      <c r="N8929">
        <v>0</v>
      </c>
      <c r="O8929">
        <v>0</v>
      </c>
      <c r="P8929" t="s">
        <v>829</v>
      </c>
      <c r="Q8929" t="s">
        <v>829</v>
      </c>
      <c r="R8929" t="s">
        <v>829</v>
      </c>
      <c r="S8929">
        <v>0</v>
      </c>
      <c r="T8929">
        <v>0</v>
      </c>
      <c r="U8929">
        <v>0</v>
      </c>
      <c r="V8929">
        <v>0</v>
      </c>
    </row>
    <row r="8930" spans="1:22" x14ac:dyDescent="0.3">
      <c r="A8930">
        <v>202223</v>
      </c>
      <c r="B8930" t="s">
        <v>820</v>
      </c>
      <c r="C8930" t="s">
        <v>821</v>
      </c>
      <c r="D8930" t="s">
        <v>822</v>
      </c>
      <c r="E8930" t="s">
        <v>823</v>
      </c>
      <c r="F8930" t="s">
        <v>876</v>
      </c>
      <c r="G8930" t="s">
        <v>877</v>
      </c>
      <c r="H8930" t="s">
        <v>1058</v>
      </c>
      <c r="I8930">
        <v>851</v>
      </c>
      <c r="J8930" t="s">
        <v>1059</v>
      </c>
      <c r="K8930" t="s">
        <v>828</v>
      </c>
      <c r="L8930" t="s">
        <v>235</v>
      </c>
      <c r="M8930" t="s">
        <v>829</v>
      </c>
      <c r="N8930">
        <v>0</v>
      </c>
      <c r="O8930">
        <v>0</v>
      </c>
      <c r="P8930" t="s">
        <v>829</v>
      </c>
      <c r="Q8930" t="s">
        <v>829</v>
      </c>
      <c r="R8930" t="s">
        <v>829</v>
      </c>
      <c r="S8930">
        <v>0</v>
      </c>
      <c r="T8930">
        <v>0</v>
      </c>
      <c r="U8930">
        <v>0</v>
      </c>
      <c r="V8930">
        <v>0</v>
      </c>
    </row>
    <row r="8931" spans="1:22" x14ac:dyDescent="0.3">
      <c r="A8931">
        <v>202324</v>
      </c>
      <c r="B8931" t="s">
        <v>820</v>
      </c>
      <c r="C8931" t="s">
        <v>821</v>
      </c>
      <c r="D8931" t="s">
        <v>822</v>
      </c>
      <c r="E8931" t="s">
        <v>823</v>
      </c>
      <c r="F8931" t="s">
        <v>876</v>
      </c>
      <c r="G8931" t="s">
        <v>877</v>
      </c>
      <c r="H8931" t="s">
        <v>1058</v>
      </c>
      <c r="I8931">
        <v>851</v>
      </c>
      <c r="J8931" t="s">
        <v>1059</v>
      </c>
      <c r="K8931" t="s">
        <v>828</v>
      </c>
      <c r="L8931" t="s">
        <v>235</v>
      </c>
      <c r="M8931" t="s">
        <v>829</v>
      </c>
      <c r="N8931">
        <v>0</v>
      </c>
      <c r="O8931">
        <v>0</v>
      </c>
      <c r="P8931" t="s">
        <v>829</v>
      </c>
      <c r="Q8931" t="s">
        <v>829</v>
      </c>
      <c r="R8931" t="s">
        <v>829</v>
      </c>
      <c r="S8931">
        <v>0</v>
      </c>
      <c r="T8931">
        <v>0</v>
      </c>
      <c r="U8931">
        <v>0</v>
      </c>
      <c r="V8931">
        <v>0</v>
      </c>
    </row>
    <row r="8932" spans="1:22" x14ac:dyDescent="0.3">
      <c r="A8932">
        <v>202122</v>
      </c>
      <c r="B8932" t="s">
        <v>820</v>
      </c>
      <c r="C8932" t="s">
        <v>821</v>
      </c>
      <c r="D8932" t="s">
        <v>822</v>
      </c>
      <c r="E8932" t="s">
        <v>823</v>
      </c>
      <c r="F8932" t="s">
        <v>876</v>
      </c>
      <c r="G8932" t="s">
        <v>877</v>
      </c>
      <c r="H8932" t="s">
        <v>1058</v>
      </c>
      <c r="I8932">
        <v>851</v>
      </c>
      <c r="J8932" t="s">
        <v>1059</v>
      </c>
      <c r="K8932" t="s">
        <v>828</v>
      </c>
      <c r="L8932" t="s">
        <v>534</v>
      </c>
      <c r="M8932">
        <v>0</v>
      </c>
      <c r="N8932">
        <v>1038856</v>
      </c>
      <c r="O8932">
        <v>328085</v>
      </c>
      <c r="P8932">
        <v>0</v>
      </c>
      <c r="Q8932">
        <v>0</v>
      </c>
      <c r="R8932" t="s">
        <v>829</v>
      </c>
      <c r="S8932">
        <v>1366941</v>
      </c>
      <c r="T8932">
        <v>0</v>
      </c>
      <c r="U8932">
        <v>1366941</v>
      </c>
      <c r="V8932">
        <v>26</v>
      </c>
    </row>
    <row r="8933" spans="1:22" x14ac:dyDescent="0.3">
      <c r="A8933">
        <v>202223</v>
      </c>
      <c r="B8933" t="s">
        <v>820</v>
      </c>
      <c r="C8933" t="s">
        <v>821</v>
      </c>
      <c r="D8933" t="s">
        <v>822</v>
      </c>
      <c r="E8933" t="s">
        <v>823</v>
      </c>
      <c r="F8933" t="s">
        <v>876</v>
      </c>
      <c r="G8933" t="s">
        <v>877</v>
      </c>
      <c r="H8933" t="s">
        <v>1058</v>
      </c>
      <c r="I8933">
        <v>851</v>
      </c>
      <c r="J8933" t="s">
        <v>1059</v>
      </c>
      <c r="K8933" t="s">
        <v>828</v>
      </c>
      <c r="L8933" t="s">
        <v>534</v>
      </c>
      <c r="M8933">
        <v>0</v>
      </c>
      <c r="N8933">
        <v>1200914</v>
      </c>
      <c r="O8933">
        <v>438073</v>
      </c>
      <c r="P8933">
        <v>0</v>
      </c>
      <c r="Q8933">
        <v>0</v>
      </c>
      <c r="R8933" t="s">
        <v>829</v>
      </c>
      <c r="S8933">
        <v>1638987</v>
      </c>
      <c r="T8933">
        <v>0</v>
      </c>
      <c r="U8933">
        <v>1638987</v>
      </c>
      <c r="V8933">
        <v>32</v>
      </c>
    </row>
    <row r="8934" spans="1:22" x14ac:dyDescent="0.3">
      <c r="A8934">
        <v>202324</v>
      </c>
      <c r="B8934" t="s">
        <v>820</v>
      </c>
      <c r="C8934" t="s">
        <v>821</v>
      </c>
      <c r="D8934" t="s">
        <v>822</v>
      </c>
      <c r="E8934" t="s">
        <v>823</v>
      </c>
      <c r="F8934" t="s">
        <v>876</v>
      </c>
      <c r="G8934" t="s">
        <v>877</v>
      </c>
      <c r="H8934" t="s">
        <v>1058</v>
      </c>
      <c r="I8934">
        <v>851</v>
      </c>
      <c r="J8934" t="s">
        <v>1059</v>
      </c>
      <c r="K8934" t="s">
        <v>828</v>
      </c>
      <c r="L8934" t="s">
        <v>534</v>
      </c>
      <c r="M8934">
        <v>0</v>
      </c>
      <c r="N8934">
        <v>923825</v>
      </c>
      <c r="O8934">
        <v>341282</v>
      </c>
      <c r="P8934">
        <v>0</v>
      </c>
      <c r="Q8934">
        <v>0</v>
      </c>
      <c r="R8934" t="s">
        <v>829</v>
      </c>
      <c r="S8934">
        <v>1265107</v>
      </c>
      <c r="T8934">
        <v>0</v>
      </c>
      <c r="U8934">
        <v>1265107</v>
      </c>
      <c r="V8934">
        <v>26</v>
      </c>
    </row>
    <row r="8935" spans="1:22" x14ac:dyDescent="0.3">
      <c r="A8935">
        <v>202122</v>
      </c>
      <c r="B8935" t="s">
        <v>820</v>
      </c>
      <c r="C8935" t="s">
        <v>821</v>
      </c>
      <c r="D8935" t="s">
        <v>822</v>
      </c>
      <c r="E8935" t="s">
        <v>823</v>
      </c>
      <c r="F8935" t="s">
        <v>876</v>
      </c>
      <c r="G8935" t="s">
        <v>877</v>
      </c>
      <c r="H8935" t="s">
        <v>1058</v>
      </c>
      <c r="I8935">
        <v>851</v>
      </c>
      <c r="J8935" t="s">
        <v>1059</v>
      </c>
      <c r="K8935" t="s">
        <v>828</v>
      </c>
      <c r="L8935" t="s">
        <v>603</v>
      </c>
      <c r="M8935" t="s">
        <v>829</v>
      </c>
      <c r="N8935" t="s">
        <v>829</v>
      </c>
      <c r="O8935" t="s">
        <v>829</v>
      </c>
      <c r="P8935">
        <v>0</v>
      </c>
      <c r="Q8935">
        <v>0</v>
      </c>
      <c r="R8935">
        <v>0</v>
      </c>
      <c r="S8935">
        <v>0</v>
      </c>
      <c r="T8935">
        <v>0</v>
      </c>
      <c r="U8935">
        <v>0</v>
      </c>
      <c r="V8935">
        <v>0</v>
      </c>
    </row>
    <row r="8936" spans="1:22" x14ac:dyDescent="0.3">
      <c r="A8936">
        <v>202223</v>
      </c>
      <c r="B8936" t="s">
        <v>820</v>
      </c>
      <c r="C8936" t="s">
        <v>821</v>
      </c>
      <c r="D8936" t="s">
        <v>822</v>
      </c>
      <c r="E8936" t="s">
        <v>823</v>
      </c>
      <c r="F8936" t="s">
        <v>876</v>
      </c>
      <c r="G8936" t="s">
        <v>877</v>
      </c>
      <c r="H8936" t="s">
        <v>1058</v>
      </c>
      <c r="I8936">
        <v>851</v>
      </c>
      <c r="J8936" t="s">
        <v>1059</v>
      </c>
      <c r="K8936" t="s">
        <v>828</v>
      </c>
      <c r="L8936" t="s">
        <v>603</v>
      </c>
      <c r="M8936" t="s">
        <v>829</v>
      </c>
      <c r="N8936" t="s">
        <v>829</v>
      </c>
      <c r="O8936" t="s">
        <v>829</v>
      </c>
      <c r="P8936">
        <v>0</v>
      </c>
      <c r="Q8936">
        <v>0</v>
      </c>
      <c r="R8936">
        <v>0</v>
      </c>
      <c r="S8936">
        <v>0</v>
      </c>
      <c r="T8936">
        <v>0</v>
      </c>
      <c r="U8936">
        <v>0</v>
      </c>
      <c r="V8936">
        <v>0</v>
      </c>
    </row>
    <row r="8937" spans="1:22" x14ac:dyDescent="0.3">
      <c r="A8937">
        <v>202324</v>
      </c>
      <c r="B8937" t="s">
        <v>820</v>
      </c>
      <c r="C8937" t="s">
        <v>821</v>
      </c>
      <c r="D8937" t="s">
        <v>822</v>
      </c>
      <c r="E8937" t="s">
        <v>823</v>
      </c>
      <c r="F8937" t="s">
        <v>876</v>
      </c>
      <c r="G8937" t="s">
        <v>877</v>
      </c>
      <c r="H8937" t="s">
        <v>1058</v>
      </c>
      <c r="I8937">
        <v>851</v>
      </c>
      <c r="J8937" t="s">
        <v>1059</v>
      </c>
      <c r="K8937" t="s">
        <v>828</v>
      </c>
      <c r="L8937" t="s">
        <v>603</v>
      </c>
      <c r="M8937" t="s">
        <v>829</v>
      </c>
      <c r="N8937" t="s">
        <v>829</v>
      </c>
      <c r="O8937" t="s">
        <v>829</v>
      </c>
      <c r="P8937">
        <v>0</v>
      </c>
      <c r="Q8937">
        <v>0</v>
      </c>
      <c r="R8937">
        <v>0</v>
      </c>
      <c r="S8937">
        <v>0</v>
      </c>
      <c r="T8937">
        <v>0</v>
      </c>
      <c r="U8937">
        <v>0</v>
      </c>
      <c r="V8937">
        <v>0</v>
      </c>
    </row>
    <row r="8938" spans="1:22" x14ac:dyDescent="0.3">
      <c r="A8938">
        <v>202122</v>
      </c>
      <c r="B8938" t="s">
        <v>820</v>
      </c>
      <c r="C8938" t="s">
        <v>821</v>
      </c>
      <c r="D8938" t="s">
        <v>822</v>
      </c>
      <c r="E8938" t="s">
        <v>823</v>
      </c>
      <c r="F8938" t="s">
        <v>876</v>
      </c>
      <c r="G8938" t="s">
        <v>877</v>
      </c>
      <c r="H8938" t="s">
        <v>1058</v>
      </c>
      <c r="I8938">
        <v>851</v>
      </c>
      <c r="J8938" t="s">
        <v>1059</v>
      </c>
      <c r="K8938" t="s">
        <v>828</v>
      </c>
      <c r="L8938" t="s">
        <v>606</v>
      </c>
      <c r="M8938">
        <v>0</v>
      </c>
      <c r="N8938">
        <v>0</v>
      </c>
      <c r="O8938">
        <v>0</v>
      </c>
      <c r="P8938">
        <v>0</v>
      </c>
      <c r="Q8938">
        <v>0</v>
      </c>
      <c r="R8938">
        <v>0</v>
      </c>
      <c r="S8938">
        <v>0</v>
      </c>
      <c r="T8938">
        <v>0</v>
      </c>
      <c r="U8938">
        <v>0</v>
      </c>
      <c r="V8938">
        <v>0</v>
      </c>
    </row>
    <row r="8939" spans="1:22" x14ac:dyDescent="0.3">
      <c r="A8939">
        <v>202223</v>
      </c>
      <c r="B8939" t="s">
        <v>820</v>
      </c>
      <c r="C8939" t="s">
        <v>821</v>
      </c>
      <c r="D8939" t="s">
        <v>822</v>
      </c>
      <c r="E8939" t="s">
        <v>823</v>
      </c>
      <c r="F8939" t="s">
        <v>876</v>
      </c>
      <c r="G8939" t="s">
        <v>877</v>
      </c>
      <c r="H8939" t="s">
        <v>1058</v>
      </c>
      <c r="I8939">
        <v>851</v>
      </c>
      <c r="J8939" t="s">
        <v>1059</v>
      </c>
      <c r="K8939" t="s">
        <v>828</v>
      </c>
      <c r="L8939" t="s">
        <v>606</v>
      </c>
      <c r="M8939">
        <v>0</v>
      </c>
      <c r="N8939">
        <v>0</v>
      </c>
      <c r="O8939">
        <v>0</v>
      </c>
      <c r="P8939">
        <v>0</v>
      </c>
      <c r="Q8939">
        <v>0</v>
      </c>
      <c r="R8939">
        <v>0</v>
      </c>
      <c r="S8939">
        <v>0</v>
      </c>
      <c r="T8939">
        <v>0</v>
      </c>
      <c r="U8939">
        <v>0</v>
      </c>
      <c r="V8939">
        <v>0</v>
      </c>
    </row>
    <row r="8940" spans="1:22" x14ac:dyDescent="0.3">
      <c r="A8940">
        <v>202324</v>
      </c>
      <c r="B8940" t="s">
        <v>820</v>
      </c>
      <c r="C8940" t="s">
        <v>821</v>
      </c>
      <c r="D8940" t="s">
        <v>822</v>
      </c>
      <c r="E8940" t="s">
        <v>823</v>
      </c>
      <c r="F8940" t="s">
        <v>876</v>
      </c>
      <c r="G8940" t="s">
        <v>877</v>
      </c>
      <c r="H8940" t="s">
        <v>1058</v>
      </c>
      <c r="I8940">
        <v>851</v>
      </c>
      <c r="J8940" t="s">
        <v>1059</v>
      </c>
      <c r="K8940" t="s">
        <v>828</v>
      </c>
      <c r="L8940" t="s">
        <v>606</v>
      </c>
      <c r="M8940">
        <v>0</v>
      </c>
      <c r="N8940">
        <v>0</v>
      </c>
      <c r="O8940">
        <v>0</v>
      </c>
      <c r="P8940">
        <v>0</v>
      </c>
      <c r="Q8940">
        <v>0</v>
      </c>
      <c r="R8940">
        <v>0</v>
      </c>
      <c r="S8940">
        <v>0</v>
      </c>
      <c r="T8940">
        <v>0</v>
      </c>
      <c r="U8940">
        <v>0</v>
      </c>
      <c r="V8940">
        <v>0</v>
      </c>
    </row>
    <row r="8941" spans="1:22" x14ac:dyDescent="0.3">
      <c r="A8941">
        <v>202122</v>
      </c>
      <c r="B8941" t="s">
        <v>820</v>
      </c>
      <c r="C8941" t="s">
        <v>821</v>
      </c>
      <c r="D8941" t="s">
        <v>822</v>
      </c>
      <c r="E8941" t="s">
        <v>823</v>
      </c>
      <c r="F8941" t="s">
        <v>876</v>
      </c>
      <c r="G8941" t="s">
        <v>877</v>
      </c>
      <c r="H8941" t="s">
        <v>1058</v>
      </c>
      <c r="I8941">
        <v>851</v>
      </c>
      <c r="J8941" t="s">
        <v>1059</v>
      </c>
      <c r="K8941" t="s">
        <v>828</v>
      </c>
      <c r="L8941" t="s">
        <v>609</v>
      </c>
      <c r="M8941" t="s">
        <v>829</v>
      </c>
      <c r="N8941" t="s">
        <v>829</v>
      </c>
      <c r="O8941" t="s">
        <v>829</v>
      </c>
      <c r="P8941" t="s">
        <v>829</v>
      </c>
      <c r="Q8941">
        <v>0</v>
      </c>
      <c r="R8941" t="s">
        <v>829</v>
      </c>
      <c r="S8941">
        <v>0</v>
      </c>
      <c r="T8941">
        <v>0</v>
      </c>
      <c r="U8941">
        <v>0</v>
      </c>
      <c r="V8941">
        <v>0</v>
      </c>
    </row>
    <row r="8942" spans="1:22" x14ac:dyDescent="0.3">
      <c r="A8942">
        <v>202223</v>
      </c>
      <c r="B8942" t="s">
        <v>820</v>
      </c>
      <c r="C8942" t="s">
        <v>821</v>
      </c>
      <c r="D8942" t="s">
        <v>822</v>
      </c>
      <c r="E8942" t="s">
        <v>823</v>
      </c>
      <c r="F8942" t="s">
        <v>876</v>
      </c>
      <c r="G8942" t="s">
        <v>877</v>
      </c>
      <c r="H8942" t="s">
        <v>1058</v>
      </c>
      <c r="I8942">
        <v>851</v>
      </c>
      <c r="J8942" t="s">
        <v>1059</v>
      </c>
      <c r="K8942" t="s">
        <v>828</v>
      </c>
      <c r="L8942" t="s">
        <v>609</v>
      </c>
      <c r="M8942" t="s">
        <v>829</v>
      </c>
      <c r="N8942" t="s">
        <v>829</v>
      </c>
      <c r="O8942" t="s">
        <v>829</v>
      </c>
      <c r="P8942" t="s">
        <v>829</v>
      </c>
      <c r="Q8942">
        <v>0</v>
      </c>
      <c r="R8942" t="s">
        <v>829</v>
      </c>
      <c r="S8942">
        <v>0</v>
      </c>
      <c r="T8942">
        <v>0</v>
      </c>
      <c r="U8942">
        <v>0</v>
      </c>
      <c r="V8942">
        <v>0</v>
      </c>
    </row>
    <row r="8943" spans="1:22" x14ac:dyDescent="0.3">
      <c r="A8943">
        <v>202122</v>
      </c>
      <c r="B8943" t="s">
        <v>820</v>
      </c>
      <c r="C8943" t="s">
        <v>821</v>
      </c>
      <c r="D8943" t="s">
        <v>822</v>
      </c>
      <c r="E8943" t="s">
        <v>823</v>
      </c>
      <c r="F8943" t="s">
        <v>876</v>
      </c>
      <c r="G8943" t="s">
        <v>877</v>
      </c>
      <c r="H8943" t="s">
        <v>1058</v>
      </c>
      <c r="I8943">
        <v>851</v>
      </c>
      <c r="J8943" t="s">
        <v>1059</v>
      </c>
      <c r="K8943" t="s">
        <v>828</v>
      </c>
      <c r="L8943" t="s">
        <v>830</v>
      </c>
      <c r="M8943">
        <v>0</v>
      </c>
      <c r="N8943">
        <v>0</v>
      </c>
      <c r="O8943">
        <v>0</v>
      </c>
      <c r="P8943">
        <v>0</v>
      </c>
      <c r="Q8943">
        <v>0</v>
      </c>
      <c r="R8943">
        <v>0</v>
      </c>
      <c r="S8943">
        <v>0</v>
      </c>
      <c r="T8943">
        <v>0</v>
      </c>
      <c r="U8943">
        <v>0</v>
      </c>
      <c r="V8943">
        <v>0</v>
      </c>
    </row>
    <row r="8944" spans="1:22" x14ac:dyDescent="0.3">
      <c r="A8944">
        <v>202223</v>
      </c>
      <c r="B8944" t="s">
        <v>820</v>
      </c>
      <c r="C8944" t="s">
        <v>821</v>
      </c>
      <c r="D8944" t="s">
        <v>822</v>
      </c>
      <c r="E8944" t="s">
        <v>823</v>
      </c>
      <c r="F8944" t="s">
        <v>876</v>
      </c>
      <c r="G8944" t="s">
        <v>877</v>
      </c>
      <c r="H8944" t="s">
        <v>1058</v>
      </c>
      <c r="I8944">
        <v>851</v>
      </c>
      <c r="J8944" t="s">
        <v>1059</v>
      </c>
      <c r="K8944" t="s">
        <v>828</v>
      </c>
      <c r="L8944" t="s">
        <v>830</v>
      </c>
      <c r="M8944">
        <v>0</v>
      </c>
      <c r="N8944">
        <v>0</v>
      </c>
      <c r="O8944">
        <v>0</v>
      </c>
      <c r="P8944">
        <v>0</v>
      </c>
      <c r="Q8944">
        <v>0</v>
      </c>
      <c r="R8944">
        <v>0</v>
      </c>
      <c r="S8944">
        <v>0</v>
      </c>
      <c r="T8944">
        <v>0</v>
      </c>
      <c r="U8944">
        <v>0</v>
      </c>
      <c r="V8944">
        <v>0</v>
      </c>
    </row>
    <row r="8945" spans="1:22" x14ac:dyDescent="0.3">
      <c r="A8945">
        <v>202324</v>
      </c>
      <c r="B8945" t="s">
        <v>820</v>
      </c>
      <c r="C8945" t="s">
        <v>821</v>
      </c>
      <c r="D8945" t="s">
        <v>822</v>
      </c>
      <c r="E8945" t="s">
        <v>823</v>
      </c>
      <c r="F8945" t="s">
        <v>876</v>
      </c>
      <c r="G8945" t="s">
        <v>877</v>
      </c>
      <c r="H8945" t="s">
        <v>1058</v>
      </c>
      <c r="I8945">
        <v>851</v>
      </c>
      <c r="J8945" t="s">
        <v>1059</v>
      </c>
      <c r="K8945" t="s">
        <v>828</v>
      </c>
      <c r="L8945" t="s">
        <v>830</v>
      </c>
      <c r="M8945">
        <v>0</v>
      </c>
      <c r="N8945">
        <v>0</v>
      </c>
      <c r="O8945">
        <v>0</v>
      </c>
      <c r="P8945">
        <v>0</v>
      </c>
      <c r="Q8945">
        <v>0</v>
      </c>
      <c r="R8945">
        <v>0</v>
      </c>
      <c r="S8945">
        <v>0</v>
      </c>
      <c r="T8945">
        <v>0</v>
      </c>
      <c r="U8945">
        <v>0</v>
      </c>
      <c r="V8945">
        <v>0</v>
      </c>
    </row>
    <row r="8946" spans="1:22" x14ac:dyDescent="0.3">
      <c r="A8946">
        <v>202122</v>
      </c>
      <c r="B8946" t="s">
        <v>820</v>
      </c>
      <c r="C8946" t="s">
        <v>821</v>
      </c>
      <c r="D8946" t="s">
        <v>822</v>
      </c>
      <c r="E8946" t="s">
        <v>823</v>
      </c>
      <c r="F8946" t="s">
        <v>876</v>
      </c>
      <c r="G8946" t="s">
        <v>877</v>
      </c>
      <c r="H8946" t="s">
        <v>1058</v>
      </c>
      <c r="I8946">
        <v>851</v>
      </c>
      <c r="J8946" t="s">
        <v>1059</v>
      </c>
      <c r="K8946" t="s">
        <v>828</v>
      </c>
      <c r="L8946" t="s">
        <v>537</v>
      </c>
      <c r="M8946">
        <v>0</v>
      </c>
      <c r="N8946">
        <v>1614597</v>
      </c>
      <c r="O8946">
        <v>509913</v>
      </c>
      <c r="P8946">
        <v>8068715</v>
      </c>
      <c r="Q8946">
        <v>159656</v>
      </c>
      <c r="R8946">
        <v>910697</v>
      </c>
      <c r="S8946">
        <v>11263578</v>
      </c>
      <c r="T8946">
        <v>0</v>
      </c>
      <c r="U8946">
        <v>11263578</v>
      </c>
      <c r="V8946">
        <v>215</v>
      </c>
    </row>
    <row r="8947" spans="1:22" x14ac:dyDescent="0.3">
      <c r="A8947">
        <v>202223</v>
      </c>
      <c r="B8947" t="s">
        <v>820</v>
      </c>
      <c r="C8947" t="s">
        <v>821</v>
      </c>
      <c r="D8947" t="s">
        <v>822</v>
      </c>
      <c r="E8947" t="s">
        <v>823</v>
      </c>
      <c r="F8947" t="s">
        <v>876</v>
      </c>
      <c r="G8947" t="s">
        <v>877</v>
      </c>
      <c r="H8947" t="s">
        <v>1058</v>
      </c>
      <c r="I8947">
        <v>851</v>
      </c>
      <c r="J8947" t="s">
        <v>1059</v>
      </c>
      <c r="K8947" t="s">
        <v>828</v>
      </c>
      <c r="L8947" t="s">
        <v>537</v>
      </c>
      <c r="M8947">
        <v>0</v>
      </c>
      <c r="N8947">
        <v>1430323</v>
      </c>
      <c r="O8947">
        <v>521758</v>
      </c>
      <c r="P8947">
        <v>9085950</v>
      </c>
      <c r="Q8947">
        <v>577607</v>
      </c>
      <c r="R8947">
        <v>1051707</v>
      </c>
      <c r="S8947">
        <v>12667345</v>
      </c>
      <c r="T8947">
        <v>0</v>
      </c>
      <c r="U8947">
        <v>12667345</v>
      </c>
      <c r="V8947">
        <v>247</v>
      </c>
    </row>
    <row r="8948" spans="1:22" x14ac:dyDescent="0.3">
      <c r="A8948">
        <v>202324</v>
      </c>
      <c r="B8948" t="s">
        <v>820</v>
      </c>
      <c r="C8948" t="s">
        <v>821</v>
      </c>
      <c r="D8948" t="s">
        <v>822</v>
      </c>
      <c r="E8948" t="s">
        <v>823</v>
      </c>
      <c r="F8948" t="s">
        <v>876</v>
      </c>
      <c r="G8948" t="s">
        <v>877</v>
      </c>
      <c r="H8948" t="s">
        <v>1058</v>
      </c>
      <c r="I8948">
        <v>851</v>
      </c>
      <c r="J8948" t="s">
        <v>1059</v>
      </c>
      <c r="K8948" t="s">
        <v>828</v>
      </c>
      <c r="L8948" t="s">
        <v>537</v>
      </c>
      <c r="M8948">
        <v>0</v>
      </c>
      <c r="N8948">
        <v>1707148</v>
      </c>
      <c r="O8948">
        <v>630658</v>
      </c>
      <c r="P8948">
        <v>12705868</v>
      </c>
      <c r="Q8948">
        <v>194841</v>
      </c>
      <c r="R8948">
        <v>1282149</v>
      </c>
      <c r="S8948">
        <v>16520664</v>
      </c>
      <c r="T8948">
        <v>0</v>
      </c>
      <c r="U8948">
        <v>16520664</v>
      </c>
      <c r="V8948">
        <v>341</v>
      </c>
    </row>
    <row r="8949" spans="1:22" x14ac:dyDescent="0.3">
      <c r="A8949">
        <v>202122</v>
      </c>
      <c r="B8949" t="s">
        <v>820</v>
      </c>
      <c r="C8949" t="s">
        <v>821</v>
      </c>
      <c r="D8949" t="s">
        <v>822</v>
      </c>
      <c r="E8949" t="s">
        <v>823</v>
      </c>
      <c r="F8949" t="s">
        <v>876</v>
      </c>
      <c r="G8949" t="s">
        <v>877</v>
      </c>
      <c r="H8949" t="s">
        <v>1058</v>
      </c>
      <c r="I8949">
        <v>851</v>
      </c>
      <c r="J8949" t="s">
        <v>1059</v>
      </c>
      <c r="K8949" t="s">
        <v>828</v>
      </c>
      <c r="L8949" t="s">
        <v>572</v>
      </c>
      <c r="M8949">
        <v>436003</v>
      </c>
      <c r="N8949">
        <v>40297</v>
      </c>
      <c r="O8949">
        <v>12726</v>
      </c>
      <c r="P8949">
        <v>2578353</v>
      </c>
      <c r="Q8949">
        <v>0</v>
      </c>
      <c r="R8949">
        <v>0</v>
      </c>
      <c r="S8949">
        <v>3067379</v>
      </c>
      <c r="T8949">
        <v>168350</v>
      </c>
      <c r="U8949">
        <v>2899029</v>
      </c>
      <c r="V8949">
        <v>55</v>
      </c>
    </row>
    <row r="8950" spans="1:22" x14ac:dyDescent="0.3">
      <c r="A8950">
        <v>202223</v>
      </c>
      <c r="B8950" t="s">
        <v>820</v>
      </c>
      <c r="C8950" t="s">
        <v>821</v>
      </c>
      <c r="D8950" t="s">
        <v>822</v>
      </c>
      <c r="E8950" t="s">
        <v>823</v>
      </c>
      <c r="F8950" t="s">
        <v>876</v>
      </c>
      <c r="G8950" t="s">
        <v>877</v>
      </c>
      <c r="H8950" t="s">
        <v>1058</v>
      </c>
      <c r="I8950">
        <v>851</v>
      </c>
      <c r="J8950" t="s">
        <v>1059</v>
      </c>
      <c r="K8950" t="s">
        <v>828</v>
      </c>
      <c r="L8950" t="s">
        <v>572</v>
      </c>
      <c r="M8950">
        <v>0</v>
      </c>
      <c r="N8950">
        <v>200565</v>
      </c>
      <c r="O8950">
        <v>73163</v>
      </c>
      <c r="P8950">
        <v>4682611</v>
      </c>
      <c r="Q8950">
        <v>57215</v>
      </c>
      <c r="R8950">
        <v>0</v>
      </c>
      <c r="S8950">
        <v>5013554</v>
      </c>
      <c r="T8950">
        <v>0</v>
      </c>
      <c r="U8950">
        <v>5013554</v>
      </c>
      <c r="V8950">
        <v>98</v>
      </c>
    </row>
    <row r="8951" spans="1:22" x14ac:dyDescent="0.3">
      <c r="A8951">
        <v>202324</v>
      </c>
      <c r="B8951" t="s">
        <v>820</v>
      </c>
      <c r="C8951" t="s">
        <v>821</v>
      </c>
      <c r="D8951" t="s">
        <v>822</v>
      </c>
      <c r="E8951" t="s">
        <v>823</v>
      </c>
      <c r="F8951" t="s">
        <v>876</v>
      </c>
      <c r="G8951" t="s">
        <v>877</v>
      </c>
      <c r="H8951" t="s">
        <v>1058</v>
      </c>
      <c r="I8951">
        <v>851</v>
      </c>
      <c r="J8951" t="s">
        <v>1059</v>
      </c>
      <c r="K8951" t="s">
        <v>828</v>
      </c>
      <c r="L8951" t="s">
        <v>572</v>
      </c>
      <c r="M8951">
        <v>0</v>
      </c>
      <c r="N8951">
        <v>283850</v>
      </c>
      <c r="O8951">
        <v>104861</v>
      </c>
      <c r="P8951">
        <v>3270825</v>
      </c>
      <c r="Q8951">
        <v>4043</v>
      </c>
      <c r="R8951">
        <v>0</v>
      </c>
      <c r="S8951">
        <v>3663579</v>
      </c>
      <c r="T8951">
        <v>0</v>
      </c>
      <c r="U8951">
        <v>3663579</v>
      </c>
      <c r="V8951">
        <v>76</v>
      </c>
    </row>
    <row r="8952" spans="1:22" x14ac:dyDescent="0.3">
      <c r="A8952">
        <v>202122</v>
      </c>
      <c r="B8952" t="s">
        <v>820</v>
      </c>
      <c r="C8952" t="s">
        <v>821</v>
      </c>
      <c r="D8952" t="s">
        <v>822</v>
      </c>
      <c r="E8952" t="s">
        <v>823</v>
      </c>
      <c r="F8952" t="s">
        <v>876</v>
      </c>
      <c r="G8952" t="s">
        <v>877</v>
      </c>
      <c r="H8952" t="s">
        <v>1058</v>
      </c>
      <c r="I8952">
        <v>851</v>
      </c>
      <c r="J8952" t="s">
        <v>1059</v>
      </c>
      <c r="K8952" t="s">
        <v>828</v>
      </c>
      <c r="L8952" t="s">
        <v>539</v>
      </c>
      <c r="M8952">
        <v>0</v>
      </c>
      <c r="N8952">
        <v>0</v>
      </c>
      <c r="O8952">
        <v>0</v>
      </c>
      <c r="P8952" t="s">
        <v>829</v>
      </c>
      <c r="Q8952" t="s">
        <v>829</v>
      </c>
      <c r="R8952" t="s">
        <v>829</v>
      </c>
      <c r="S8952">
        <v>0</v>
      </c>
      <c r="T8952">
        <v>0</v>
      </c>
      <c r="U8952">
        <v>0</v>
      </c>
      <c r="V8952">
        <v>0</v>
      </c>
    </row>
    <row r="8953" spans="1:22" x14ac:dyDescent="0.3">
      <c r="A8953">
        <v>202223</v>
      </c>
      <c r="B8953" t="s">
        <v>820</v>
      </c>
      <c r="C8953" t="s">
        <v>821</v>
      </c>
      <c r="D8953" t="s">
        <v>822</v>
      </c>
      <c r="E8953" t="s">
        <v>823</v>
      </c>
      <c r="F8953" t="s">
        <v>876</v>
      </c>
      <c r="G8953" t="s">
        <v>877</v>
      </c>
      <c r="H8953" t="s">
        <v>1058</v>
      </c>
      <c r="I8953">
        <v>851</v>
      </c>
      <c r="J8953" t="s">
        <v>1059</v>
      </c>
      <c r="K8953" t="s">
        <v>828</v>
      </c>
      <c r="L8953" t="s">
        <v>539</v>
      </c>
      <c r="M8953">
        <v>0</v>
      </c>
      <c r="N8953">
        <v>0</v>
      </c>
      <c r="O8953">
        <v>0</v>
      </c>
      <c r="P8953" t="s">
        <v>829</v>
      </c>
      <c r="Q8953" t="s">
        <v>829</v>
      </c>
      <c r="R8953" t="s">
        <v>829</v>
      </c>
      <c r="S8953">
        <v>0</v>
      </c>
      <c r="T8953">
        <v>0</v>
      </c>
      <c r="U8953">
        <v>0</v>
      </c>
      <c r="V8953">
        <v>0</v>
      </c>
    </row>
    <row r="8954" spans="1:22" x14ac:dyDescent="0.3">
      <c r="A8954">
        <v>202324</v>
      </c>
      <c r="B8954" t="s">
        <v>820</v>
      </c>
      <c r="C8954" t="s">
        <v>821</v>
      </c>
      <c r="D8954" t="s">
        <v>822</v>
      </c>
      <c r="E8954" t="s">
        <v>823</v>
      </c>
      <c r="F8954" t="s">
        <v>876</v>
      </c>
      <c r="G8954" t="s">
        <v>877</v>
      </c>
      <c r="H8954" t="s">
        <v>1058</v>
      </c>
      <c r="I8954">
        <v>851</v>
      </c>
      <c r="J8954" t="s">
        <v>1059</v>
      </c>
      <c r="K8954" t="s">
        <v>828</v>
      </c>
      <c r="L8954" t="s">
        <v>539</v>
      </c>
      <c r="M8954">
        <v>0</v>
      </c>
      <c r="N8954">
        <v>0</v>
      </c>
      <c r="O8954">
        <v>0</v>
      </c>
      <c r="P8954" t="s">
        <v>829</v>
      </c>
      <c r="Q8954" t="s">
        <v>829</v>
      </c>
      <c r="R8954" t="s">
        <v>829</v>
      </c>
      <c r="S8954">
        <v>0</v>
      </c>
      <c r="T8954">
        <v>0</v>
      </c>
      <c r="U8954">
        <v>0</v>
      </c>
      <c r="V8954">
        <v>0</v>
      </c>
    </row>
    <row r="8955" spans="1:22" x14ac:dyDescent="0.3">
      <c r="A8955">
        <v>202122</v>
      </c>
      <c r="B8955" t="s">
        <v>820</v>
      </c>
      <c r="C8955" t="s">
        <v>821</v>
      </c>
      <c r="D8955" t="s">
        <v>822</v>
      </c>
      <c r="E8955" t="s">
        <v>823</v>
      </c>
      <c r="F8955" t="s">
        <v>876</v>
      </c>
      <c r="G8955" t="s">
        <v>877</v>
      </c>
      <c r="H8955" t="s">
        <v>1058</v>
      </c>
      <c r="I8955">
        <v>851</v>
      </c>
      <c r="J8955" t="s">
        <v>1059</v>
      </c>
      <c r="K8955" t="s">
        <v>828</v>
      </c>
      <c r="L8955" t="s">
        <v>541</v>
      </c>
      <c r="M8955">
        <v>0</v>
      </c>
      <c r="N8955">
        <v>520158</v>
      </c>
      <c r="O8955">
        <v>164273</v>
      </c>
      <c r="P8955">
        <v>139522</v>
      </c>
      <c r="Q8955">
        <v>0</v>
      </c>
      <c r="R8955">
        <v>0</v>
      </c>
      <c r="S8955">
        <v>823953</v>
      </c>
      <c r="T8955">
        <v>0</v>
      </c>
      <c r="U8955">
        <v>823953</v>
      </c>
      <c r="V8955">
        <v>16</v>
      </c>
    </row>
    <row r="8956" spans="1:22" x14ac:dyDescent="0.3">
      <c r="A8956">
        <v>202223</v>
      </c>
      <c r="B8956" t="s">
        <v>820</v>
      </c>
      <c r="C8956" t="s">
        <v>821</v>
      </c>
      <c r="D8956" t="s">
        <v>822</v>
      </c>
      <c r="E8956" t="s">
        <v>823</v>
      </c>
      <c r="F8956" t="s">
        <v>876</v>
      </c>
      <c r="G8956" t="s">
        <v>877</v>
      </c>
      <c r="H8956" t="s">
        <v>1058</v>
      </c>
      <c r="I8956">
        <v>851</v>
      </c>
      <c r="J8956" t="s">
        <v>1059</v>
      </c>
      <c r="K8956" t="s">
        <v>828</v>
      </c>
      <c r="L8956" t="s">
        <v>541</v>
      </c>
      <c r="M8956">
        <v>0</v>
      </c>
      <c r="N8956">
        <v>562023</v>
      </c>
      <c r="O8956">
        <v>205017</v>
      </c>
      <c r="P8956">
        <v>191900</v>
      </c>
      <c r="Q8956">
        <v>0</v>
      </c>
      <c r="R8956">
        <v>0</v>
      </c>
      <c r="S8956">
        <v>958940</v>
      </c>
      <c r="T8956">
        <v>0</v>
      </c>
      <c r="U8956">
        <v>958940</v>
      </c>
      <c r="V8956">
        <v>19</v>
      </c>
    </row>
    <row r="8957" spans="1:22" x14ac:dyDescent="0.3">
      <c r="A8957">
        <v>202324</v>
      </c>
      <c r="B8957" t="s">
        <v>820</v>
      </c>
      <c r="C8957" t="s">
        <v>821</v>
      </c>
      <c r="D8957" t="s">
        <v>822</v>
      </c>
      <c r="E8957" t="s">
        <v>823</v>
      </c>
      <c r="F8957" t="s">
        <v>876</v>
      </c>
      <c r="G8957" t="s">
        <v>877</v>
      </c>
      <c r="H8957" t="s">
        <v>1058</v>
      </c>
      <c r="I8957">
        <v>851</v>
      </c>
      <c r="J8957" t="s">
        <v>1059</v>
      </c>
      <c r="K8957" t="s">
        <v>828</v>
      </c>
      <c r="L8957" t="s">
        <v>541</v>
      </c>
      <c r="M8957">
        <v>0</v>
      </c>
      <c r="N8957">
        <v>514172</v>
      </c>
      <c r="O8957">
        <v>186068</v>
      </c>
      <c r="P8957">
        <v>480092</v>
      </c>
      <c r="Q8957">
        <v>0</v>
      </c>
      <c r="R8957">
        <v>0</v>
      </c>
      <c r="S8957">
        <v>1180332</v>
      </c>
      <c r="T8957">
        <v>0</v>
      </c>
      <c r="U8957">
        <v>1180332</v>
      </c>
      <c r="V8957">
        <v>24</v>
      </c>
    </row>
    <row r="8958" spans="1:22" x14ac:dyDescent="0.3">
      <c r="A8958">
        <v>202122</v>
      </c>
      <c r="B8958" t="s">
        <v>820</v>
      </c>
      <c r="C8958" t="s">
        <v>821</v>
      </c>
      <c r="D8958" t="s">
        <v>822</v>
      </c>
      <c r="E8958" t="s">
        <v>823</v>
      </c>
      <c r="F8958" t="s">
        <v>876</v>
      </c>
      <c r="G8958" t="s">
        <v>877</v>
      </c>
      <c r="H8958" t="s">
        <v>1058</v>
      </c>
      <c r="I8958">
        <v>851</v>
      </c>
      <c r="J8958" t="s">
        <v>1059</v>
      </c>
      <c r="K8958" t="s">
        <v>828</v>
      </c>
      <c r="L8958" t="s">
        <v>831</v>
      </c>
      <c r="M8958" t="s">
        <v>829</v>
      </c>
      <c r="N8958" t="s">
        <v>829</v>
      </c>
      <c r="O8958" t="s">
        <v>829</v>
      </c>
      <c r="P8958">
        <v>680901</v>
      </c>
      <c r="Q8958">
        <v>0</v>
      </c>
      <c r="R8958" t="s">
        <v>829</v>
      </c>
      <c r="S8958">
        <v>680901</v>
      </c>
      <c r="T8958">
        <v>0</v>
      </c>
      <c r="U8958">
        <v>680901</v>
      </c>
      <c r="V8958">
        <v>13</v>
      </c>
    </row>
    <row r="8959" spans="1:22" x14ac:dyDescent="0.3">
      <c r="A8959">
        <v>202223</v>
      </c>
      <c r="B8959" t="s">
        <v>820</v>
      </c>
      <c r="C8959" t="s">
        <v>821</v>
      </c>
      <c r="D8959" t="s">
        <v>822</v>
      </c>
      <c r="E8959" t="s">
        <v>823</v>
      </c>
      <c r="F8959" t="s">
        <v>876</v>
      </c>
      <c r="G8959" t="s">
        <v>877</v>
      </c>
      <c r="H8959" t="s">
        <v>1058</v>
      </c>
      <c r="I8959">
        <v>851</v>
      </c>
      <c r="J8959" t="s">
        <v>1059</v>
      </c>
      <c r="K8959" t="s">
        <v>828</v>
      </c>
      <c r="L8959" t="s">
        <v>831</v>
      </c>
      <c r="M8959" t="s">
        <v>829</v>
      </c>
      <c r="N8959" t="s">
        <v>829</v>
      </c>
      <c r="O8959" t="s">
        <v>829</v>
      </c>
      <c r="P8959">
        <v>664140</v>
      </c>
      <c r="Q8959">
        <v>0</v>
      </c>
      <c r="R8959" t="s">
        <v>829</v>
      </c>
      <c r="S8959">
        <v>664140</v>
      </c>
      <c r="T8959">
        <v>0</v>
      </c>
      <c r="U8959">
        <v>664140</v>
      </c>
      <c r="V8959">
        <v>13</v>
      </c>
    </row>
    <row r="8960" spans="1:22" x14ac:dyDescent="0.3">
      <c r="A8960">
        <v>202324</v>
      </c>
      <c r="B8960" t="s">
        <v>820</v>
      </c>
      <c r="C8960" t="s">
        <v>821</v>
      </c>
      <c r="D8960" t="s">
        <v>822</v>
      </c>
      <c r="E8960" t="s">
        <v>823</v>
      </c>
      <c r="F8960" t="s">
        <v>876</v>
      </c>
      <c r="G8960" t="s">
        <v>877</v>
      </c>
      <c r="H8960" t="s">
        <v>1058</v>
      </c>
      <c r="I8960">
        <v>851</v>
      </c>
      <c r="J8960" t="s">
        <v>1059</v>
      </c>
      <c r="K8960" t="s">
        <v>828</v>
      </c>
      <c r="L8960" t="s">
        <v>831</v>
      </c>
      <c r="M8960" t="s">
        <v>829</v>
      </c>
      <c r="N8960" t="s">
        <v>829</v>
      </c>
      <c r="O8960" t="s">
        <v>829</v>
      </c>
      <c r="P8960">
        <v>686535</v>
      </c>
      <c r="Q8960">
        <v>0</v>
      </c>
      <c r="R8960" t="s">
        <v>829</v>
      </c>
      <c r="S8960">
        <v>686535</v>
      </c>
      <c r="T8960">
        <v>0</v>
      </c>
      <c r="U8960">
        <v>686535</v>
      </c>
      <c r="V8960">
        <v>14</v>
      </c>
    </row>
    <row r="8961" spans="1:22" x14ac:dyDescent="0.3">
      <c r="A8961">
        <v>202122</v>
      </c>
      <c r="B8961" t="s">
        <v>820</v>
      </c>
      <c r="C8961" t="s">
        <v>821</v>
      </c>
      <c r="D8961" t="s">
        <v>822</v>
      </c>
      <c r="E8961" t="s">
        <v>823</v>
      </c>
      <c r="F8961" t="s">
        <v>876</v>
      </c>
      <c r="G8961" t="s">
        <v>877</v>
      </c>
      <c r="H8961" t="s">
        <v>1058</v>
      </c>
      <c r="I8961">
        <v>851</v>
      </c>
      <c r="J8961" t="s">
        <v>1059</v>
      </c>
      <c r="K8961" t="s">
        <v>828</v>
      </c>
      <c r="L8961" t="s">
        <v>832</v>
      </c>
      <c r="M8961">
        <v>0</v>
      </c>
      <c r="N8961">
        <v>0</v>
      </c>
      <c r="O8961">
        <v>0</v>
      </c>
      <c r="P8961">
        <v>0</v>
      </c>
      <c r="Q8961">
        <v>0</v>
      </c>
      <c r="R8961">
        <v>0</v>
      </c>
      <c r="S8961">
        <v>0</v>
      </c>
      <c r="T8961">
        <v>0</v>
      </c>
      <c r="U8961">
        <v>0</v>
      </c>
      <c r="V8961">
        <v>0</v>
      </c>
    </row>
    <row r="8962" spans="1:22" x14ac:dyDescent="0.3">
      <c r="A8962">
        <v>202223</v>
      </c>
      <c r="B8962" t="s">
        <v>820</v>
      </c>
      <c r="C8962" t="s">
        <v>821</v>
      </c>
      <c r="D8962" t="s">
        <v>822</v>
      </c>
      <c r="E8962" t="s">
        <v>823</v>
      </c>
      <c r="F8962" t="s">
        <v>876</v>
      </c>
      <c r="G8962" t="s">
        <v>877</v>
      </c>
      <c r="H8962" t="s">
        <v>1058</v>
      </c>
      <c r="I8962">
        <v>851</v>
      </c>
      <c r="J8962" t="s">
        <v>1059</v>
      </c>
      <c r="K8962" t="s">
        <v>828</v>
      </c>
      <c r="L8962" t="s">
        <v>832</v>
      </c>
      <c r="M8962">
        <v>0</v>
      </c>
      <c r="N8962">
        <v>0</v>
      </c>
      <c r="O8962">
        <v>0</v>
      </c>
      <c r="P8962">
        <v>0</v>
      </c>
      <c r="Q8962">
        <v>0</v>
      </c>
      <c r="R8962">
        <v>0</v>
      </c>
      <c r="S8962">
        <v>0</v>
      </c>
      <c r="T8962">
        <v>0</v>
      </c>
      <c r="U8962">
        <v>0</v>
      </c>
      <c r="V8962">
        <v>0</v>
      </c>
    </row>
    <row r="8963" spans="1:22" x14ac:dyDescent="0.3">
      <c r="A8963">
        <v>202324</v>
      </c>
      <c r="B8963" t="s">
        <v>820</v>
      </c>
      <c r="C8963" t="s">
        <v>821</v>
      </c>
      <c r="D8963" t="s">
        <v>822</v>
      </c>
      <c r="E8963" t="s">
        <v>823</v>
      </c>
      <c r="F8963" t="s">
        <v>876</v>
      </c>
      <c r="G8963" t="s">
        <v>877</v>
      </c>
      <c r="H8963" t="s">
        <v>1058</v>
      </c>
      <c r="I8963">
        <v>851</v>
      </c>
      <c r="J8963" t="s">
        <v>1059</v>
      </c>
      <c r="K8963" t="s">
        <v>828</v>
      </c>
      <c r="L8963" t="s">
        <v>832</v>
      </c>
      <c r="M8963">
        <v>0</v>
      </c>
      <c r="N8963">
        <v>0</v>
      </c>
      <c r="O8963">
        <v>0</v>
      </c>
      <c r="P8963">
        <v>0</v>
      </c>
      <c r="Q8963">
        <v>0</v>
      </c>
      <c r="R8963">
        <v>0</v>
      </c>
      <c r="S8963">
        <v>0</v>
      </c>
      <c r="T8963">
        <v>0</v>
      </c>
      <c r="U8963">
        <v>0</v>
      </c>
      <c r="V8963">
        <v>0</v>
      </c>
    </row>
    <row r="8964" spans="1:22" x14ac:dyDescent="0.3">
      <c r="A8964">
        <v>202122</v>
      </c>
      <c r="B8964" t="s">
        <v>820</v>
      </c>
      <c r="C8964" t="s">
        <v>821</v>
      </c>
      <c r="D8964" t="s">
        <v>822</v>
      </c>
      <c r="E8964" t="s">
        <v>823</v>
      </c>
      <c r="F8964" t="s">
        <v>876</v>
      </c>
      <c r="G8964" t="s">
        <v>877</v>
      </c>
      <c r="H8964" t="s">
        <v>1058</v>
      </c>
      <c r="I8964">
        <v>851</v>
      </c>
      <c r="J8964" t="s">
        <v>1059</v>
      </c>
      <c r="K8964" t="s">
        <v>828</v>
      </c>
      <c r="L8964" t="s">
        <v>544</v>
      </c>
      <c r="M8964">
        <v>0</v>
      </c>
      <c r="N8964">
        <v>59856</v>
      </c>
      <c r="O8964">
        <v>18904</v>
      </c>
      <c r="P8964">
        <v>145068</v>
      </c>
      <c r="Q8964">
        <v>58300</v>
      </c>
      <c r="R8964">
        <v>0</v>
      </c>
      <c r="S8964">
        <v>282128</v>
      </c>
      <c r="T8964">
        <v>0</v>
      </c>
      <c r="U8964">
        <v>282128</v>
      </c>
      <c r="V8964">
        <v>5</v>
      </c>
    </row>
    <row r="8965" spans="1:22" x14ac:dyDescent="0.3">
      <c r="A8965">
        <v>202223</v>
      </c>
      <c r="B8965" t="s">
        <v>820</v>
      </c>
      <c r="C8965" t="s">
        <v>821</v>
      </c>
      <c r="D8965" t="s">
        <v>822</v>
      </c>
      <c r="E8965" t="s">
        <v>823</v>
      </c>
      <c r="F8965" t="s">
        <v>876</v>
      </c>
      <c r="G8965" t="s">
        <v>877</v>
      </c>
      <c r="H8965" t="s">
        <v>1058</v>
      </c>
      <c r="I8965">
        <v>851</v>
      </c>
      <c r="J8965" t="s">
        <v>1059</v>
      </c>
      <c r="K8965" t="s">
        <v>828</v>
      </c>
      <c r="L8965" t="s">
        <v>544</v>
      </c>
      <c r="M8965">
        <v>0</v>
      </c>
      <c r="N8965">
        <v>89054</v>
      </c>
      <c r="O8965">
        <v>32486</v>
      </c>
      <c r="P8965">
        <v>181267</v>
      </c>
      <c r="Q8965">
        <v>100000</v>
      </c>
      <c r="R8965">
        <v>0</v>
      </c>
      <c r="S8965">
        <v>402807</v>
      </c>
      <c r="T8965">
        <v>0</v>
      </c>
      <c r="U8965">
        <v>402807</v>
      </c>
      <c r="V8965">
        <v>8</v>
      </c>
    </row>
    <row r="8966" spans="1:22" x14ac:dyDescent="0.3">
      <c r="A8966">
        <v>202324</v>
      </c>
      <c r="B8966" t="s">
        <v>820</v>
      </c>
      <c r="C8966" t="s">
        <v>821</v>
      </c>
      <c r="D8966" t="s">
        <v>822</v>
      </c>
      <c r="E8966" t="s">
        <v>823</v>
      </c>
      <c r="F8966" t="s">
        <v>876</v>
      </c>
      <c r="G8966" t="s">
        <v>877</v>
      </c>
      <c r="H8966" t="s">
        <v>1058</v>
      </c>
      <c r="I8966">
        <v>851</v>
      </c>
      <c r="J8966" t="s">
        <v>1059</v>
      </c>
      <c r="K8966" t="s">
        <v>828</v>
      </c>
      <c r="L8966" t="s">
        <v>544</v>
      </c>
      <c r="M8966">
        <v>0</v>
      </c>
      <c r="N8966">
        <v>101963</v>
      </c>
      <c r="O8966">
        <v>37667</v>
      </c>
      <c r="P8966">
        <v>209032</v>
      </c>
      <c r="Q8966">
        <v>100000</v>
      </c>
      <c r="R8966">
        <v>0</v>
      </c>
      <c r="S8966">
        <v>448662</v>
      </c>
      <c r="T8966">
        <v>0</v>
      </c>
      <c r="U8966">
        <v>448662</v>
      </c>
      <c r="V8966">
        <v>9</v>
      </c>
    </row>
    <row r="8967" spans="1:22" x14ac:dyDescent="0.3">
      <c r="A8967">
        <v>202122</v>
      </c>
      <c r="B8967" t="s">
        <v>820</v>
      </c>
      <c r="C8967" t="s">
        <v>821</v>
      </c>
      <c r="D8967" t="s">
        <v>822</v>
      </c>
      <c r="E8967" t="s">
        <v>823</v>
      </c>
      <c r="F8967" t="s">
        <v>876</v>
      </c>
      <c r="G8967" t="s">
        <v>877</v>
      </c>
      <c r="H8967" t="s">
        <v>1058</v>
      </c>
      <c r="I8967">
        <v>851</v>
      </c>
      <c r="J8967" t="s">
        <v>1059</v>
      </c>
      <c r="K8967" t="s">
        <v>828</v>
      </c>
      <c r="L8967" t="s">
        <v>600</v>
      </c>
      <c r="M8967" t="s">
        <v>829</v>
      </c>
      <c r="N8967" t="s">
        <v>829</v>
      </c>
      <c r="O8967" t="s">
        <v>829</v>
      </c>
      <c r="P8967">
        <v>0</v>
      </c>
      <c r="Q8967">
        <v>0</v>
      </c>
      <c r="R8967" t="s">
        <v>829</v>
      </c>
      <c r="S8967">
        <v>0</v>
      </c>
      <c r="T8967">
        <v>0</v>
      </c>
      <c r="U8967">
        <v>0</v>
      </c>
      <c r="V8967">
        <v>0</v>
      </c>
    </row>
    <row r="8968" spans="1:22" x14ac:dyDescent="0.3">
      <c r="A8968">
        <v>202223</v>
      </c>
      <c r="B8968" t="s">
        <v>820</v>
      </c>
      <c r="C8968" t="s">
        <v>821</v>
      </c>
      <c r="D8968" t="s">
        <v>822</v>
      </c>
      <c r="E8968" t="s">
        <v>823</v>
      </c>
      <c r="F8968" t="s">
        <v>876</v>
      </c>
      <c r="G8968" t="s">
        <v>877</v>
      </c>
      <c r="H8968" t="s">
        <v>1058</v>
      </c>
      <c r="I8968">
        <v>851</v>
      </c>
      <c r="J8968" t="s">
        <v>1059</v>
      </c>
      <c r="K8968" t="s">
        <v>828</v>
      </c>
      <c r="L8968" t="s">
        <v>600</v>
      </c>
      <c r="M8968" t="s">
        <v>829</v>
      </c>
      <c r="N8968" t="s">
        <v>829</v>
      </c>
      <c r="O8968" t="s">
        <v>829</v>
      </c>
      <c r="P8968">
        <v>0</v>
      </c>
      <c r="Q8968">
        <v>0</v>
      </c>
      <c r="R8968" t="s">
        <v>829</v>
      </c>
      <c r="S8968">
        <v>0</v>
      </c>
      <c r="T8968">
        <v>0</v>
      </c>
      <c r="U8968">
        <v>0</v>
      </c>
      <c r="V8968">
        <v>0</v>
      </c>
    </row>
    <row r="8969" spans="1:22" x14ac:dyDescent="0.3">
      <c r="A8969">
        <v>202324</v>
      </c>
      <c r="B8969" t="s">
        <v>820</v>
      </c>
      <c r="C8969" t="s">
        <v>821</v>
      </c>
      <c r="D8969" t="s">
        <v>822</v>
      </c>
      <c r="E8969" t="s">
        <v>823</v>
      </c>
      <c r="F8969" t="s">
        <v>876</v>
      </c>
      <c r="G8969" t="s">
        <v>877</v>
      </c>
      <c r="H8969" t="s">
        <v>1058</v>
      </c>
      <c r="I8969">
        <v>851</v>
      </c>
      <c r="J8969" t="s">
        <v>1059</v>
      </c>
      <c r="K8969" t="s">
        <v>828</v>
      </c>
      <c r="L8969" t="s">
        <v>600</v>
      </c>
      <c r="M8969" t="s">
        <v>829</v>
      </c>
      <c r="N8969" t="s">
        <v>829</v>
      </c>
      <c r="O8969" t="s">
        <v>829</v>
      </c>
      <c r="P8969">
        <v>0</v>
      </c>
      <c r="Q8969">
        <v>0</v>
      </c>
      <c r="R8969" t="s">
        <v>829</v>
      </c>
      <c r="S8969">
        <v>0</v>
      </c>
      <c r="T8969">
        <v>0</v>
      </c>
      <c r="U8969">
        <v>0</v>
      </c>
      <c r="V8969">
        <v>0</v>
      </c>
    </row>
    <row r="8970" spans="1:22" x14ac:dyDescent="0.3">
      <c r="A8970">
        <v>202122</v>
      </c>
      <c r="B8970" t="s">
        <v>820</v>
      </c>
      <c r="C8970" t="s">
        <v>821</v>
      </c>
      <c r="D8970" t="s">
        <v>822</v>
      </c>
      <c r="E8970" t="s">
        <v>823</v>
      </c>
      <c r="F8970" t="s">
        <v>876</v>
      </c>
      <c r="G8970" t="s">
        <v>877</v>
      </c>
      <c r="H8970" t="s">
        <v>1058</v>
      </c>
      <c r="I8970">
        <v>851</v>
      </c>
      <c r="J8970" t="s">
        <v>1059</v>
      </c>
      <c r="K8970" t="s">
        <v>828</v>
      </c>
      <c r="L8970" t="s">
        <v>247</v>
      </c>
      <c r="M8970">
        <v>0</v>
      </c>
      <c r="N8970">
        <v>0</v>
      </c>
      <c r="O8970">
        <v>0</v>
      </c>
      <c r="P8970">
        <v>0</v>
      </c>
      <c r="Q8970">
        <v>0</v>
      </c>
      <c r="R8970">
        <v>0</v>
      </c>
      <c r="S8970">
        <v>0</v>
      </c>
      <c r="T8970">
        <v>0</v>
      </c>
      <c r="U8970">
        <v>0</v>
      </c>
      <c r="V8970">
        <v>0</v>
      </c>
    </row>
    <row r="8971" spans="1:22" x14ac:dyDescent="0.3">
      <c r="A8971">
        <v>202223</v>
      </c>
      <c r="B8971" t="s">
        <v>820</v>
      </c>
      <c r="C8971" t="s">
        <v>821</v>
      </c>
      <c r="D8971" t="s">
        <v>822</v>
      </c>
      <c r="E8971" t="s">
        <v>823</v>
      </c>
      <c r="F8971" t="s">
        <v>876</v>
      </c>
      <c r="G8971" t="s">
        <v>877</v>
      </c>
      <c r="H8971" t="s">
        <v>1058</v>
      </c>
      <c r="I8971">
        <v>851</v>
      </c>
      <c r="J8971" t="s">
        <v>1059</v>
      </c>
      <c r="K8971" t="s">
        <v>828</v>
      </c>
      <c r="L8971" t="s">
        <v>247</v>
      </c>
      <c r="M8971">
        <v>0</v>
      </c>
      <c r="N8971">
        <v>0</v>
      </c>
      <c r="O8971">
        <v>0</v>
      </c>
      <c r="P8971">
        <v>0</v>
      </c>
      <c r="Q8971">
        <v>0</v>
      </c>
      <c r="R8971">
        <v>0</v>
      </c>
      <c r="S8971">
        <v>0</v>
      </c>
      <c r="T8971">
        <v>0</v>
      </c>
      <c r="U8971">
        <v>0</v>
      </c>
      <c r="V8971">
        <v>0</v>
      </c>
    </row>
    <row r="8972" spans="1:22" x14ac:dyDescent="0.3">
      <c r="A8972">
        <v>202324</v>
      </c>
      <c r="B8972" t="s">
        <v>820</v>
      </c>
      <c r="C8972" t="s">
        <v>821</v>
      </c>
      <c r="D8972" t="s">
        <v>822</v>
      </c>
      <c r="E8972" t="s">
        <v>823</v>
      </c>
      <c r="F8972" t="s">
        <v>876</v>
      </c>
      <c r="G8972" t="s">
        <v>877</v>
      </c>
      <c r="H8972" t="s">
        <v>1058</v>
      </c>
      <c r="I8972">
        <v>851</v>
      </c>
      <c r="J8972" t="s">
        <v>1059</v>
      </c>
      <c r="K8972" t="s">
        <v>828</v>
      </c>
      <c r="L8972" t="s">
        <v>247</v>
      </c>
      <c r="M8972">
        <v>0</v>
      </c>
      <c r="N8972">
        <v>0</v>
      </c>
      <c r="O8972">
        <v>0</v>
      </c>
      <c r="P8972">
        <v>0</v>
      </c>
      <c r="Q8972">
        <v>0</v>
      </c>
      <c r="R8972">
        <v>0</v>
      </c>
      <c r="S8972">
        <v>0</v>
      </c>
      <c r="T8972">
        <v>0</v>
      </c>
      <c r="U8972">
        <v>0</v>
      </c>
      <c r="V8972">
        <v>0</v>
      </c>
    </row>
    <row r="8973" spans="1:22" x14ac:dyDescent="0.3">
      <c r="A8973">
        <v>202122</v>
      </c>
      <c r="B8973" t="s">
        <v>820</v>
      </c>
      <c r="C8973" t="s">
        <v>821</v>
      </c>
      <c r="D8973" t="s">
        <v>822</v>
      </c>
      <c r="E8973" t="s">
        <v>823</v>
      </c>
      <c r="F8973" t="s">
        <v>876</v>
      </c>
      <c r="G8973" t="s">
        <v>877</v>
      </c>
      <c r="H8973" t="s">
        <v>1058</v>
      </c>
      <c r="I8973">
        <v>851</v>
      </c>
      <c r="J8973" t="s">
        <v>1059</v>
      </c>
      <c r="K8973" t="s">
        <v>828</v>
      </c>
      <c r="L8973" t="s">
        <v>833</v>
      </c>
      <c r="M8973">
        <v>13180184</v>
      </c>
      <c r="N8973">
        <v>33320225</v>
      </c>
      <c r="O8973">
        <v>13379524</v>
      </c>
      <c r="P8973">
        <v>11612559</v>
      </c>
      <c r="Q8973">
        <v>217956</v>
      </c>
      <c r="R8973">
        <v>910697</v>
      </c>
      <c r="S8973">
        <v>73058945</v>
      </c>
      <c r="T8973">
        <v>168350</v>
      </c>
      <c r="U8973">
        <v>72890595</v>
      </c>
      <c r="V8973" t="s">
        <v>834</v>
      </c>
    </row>
    <row r="8974" spans="1:22" x14ac:dyDescent="0.3">
      <c r="A8974">
        <v>202223</v>
      </c>
      <c r="B8974" t="s">
        <v>820</v>
      </c>
      <c r="C8974" t="s">
        <v>821</v>
      </c>
      <c r="D8974" t="s">
        <v>822</v>
      </c>
      <c r="E8974" t="s">
        <v>823</v>
      </c>
      <c r="F8974" t="s">
        <v>876</v>
      </c>
      <c r="G8974" t="s">
        <v>877</v>
      </c>
      <c r="H8974" t="s">
        <v>1058</v>
      </c>
      <c r="I8974">
        <v>851</v>
      </c>
      <c r="J8974" t="s">
        <v>1059</v>
      </c>
      <c r="K8974" t="s">
        <v>828</v>
      </c>
      <c r="L8974" t="s">
        <v>833</v>
      </c>
      <c r="M8974">
        <v>14440237</v>
      </c>
      <c r="N8974">
        <v>29047624</v>
      </c>
      <c r="O8974">
        <v>16315280</v>
      </c>
      <c r="P8974">
        <v>15188367</v>
      </c>
      <c r="Q8974">
        <v>774822</v>
      </c>
      <c r="R8974">
        <v>1051707</v>
      </c>
      <c r="S8974">
        <v>77295837</v>
      </c>
      <c r="T8974">
        <v>0</v>
      </c>
      <c r="U8974">
        <v>77295837</v>
      </c>
      <c r="V8974" t="s">
        <v>834</v>
      </c>
    </row>
    <row r="8975" spans="1:22" x14ac:dyDescent="0.3">
      <c r="A8975">
        <v>202324</v>
      </c>
      <c r="B8975" t="s">
        <v>820</v>
      </c>
      <c r="C8975" t="s">
        <v>821</v>
      </c>
      <c r="D8975" t="s">
        <v>822</v>
      </c>
      <c r="E8975" t="s">
        <v>823</v>
      </c>
      <c r="F8975" t="s">
        <v>876</v>
      </c>
      <c r="G8975" t="s">
        <v>877</v>
      </c>
      <c r="H8975" t="s">
        <v>1058</v>
      </c>
      <c r="I8975">
        <v>851</v>
      </c>
      <c r="J8975" t="s">
        <v>1059</v>
      </c>
      <c r="K8975" t="s">
        <v>828</v>
      </c>
      <c r="L8975" t="s">
        <v>833</v>
      </c>
      <c r="M8975">
        <v>15582176</v>
      </c>
      <c r="N8975">
        <v>30096923</v>
      </c>
      <c r="O8975">
        <v>17424301</v>
      </c>
      <c r="P8975">
        <v>17495685</v>
      </c>
      <c r="Q8975">
        <v>385551</v>
      </c>
      <c r="R8975">
        <v>1282149</v>
      </c>
      <c r="S8975">
        <v>82844921</v>
      </c>
      <c r="T8975">
        <v>0</v>
      </c>
      <c r="U8975">
        <v>82844921</v>
      </c>
      <c r="V8975" t="s">
        <v>834</v>
      </c>
    </row>
    <row r="8976" spans="1:22" x14ac:dyDescent="0.3">
      <c r="A8976">
        <v>202122</v>
      </c>
      <c r="B8976" t="s">
        <v>820</v>
      </c>
      <c r="C8976" t="s">
        <v>821</v>
      </c>
      <c r="D8976" t="s">
        <v>822</v>
      </c>
      <c r="E8976" t="s">
        <v>823</v>
      </c>
      <c r="F8976" t="s">
        <v>876</v>
      </c>
      <c r="G8976" t="s">
        <v>877</v>
      </c>
      <c r="H8976" t="s">
        <v>1058</v>
      </c>
      <c r="I8976">
        <v>851</v>
      </c>
      <c r="J8976" t="s">
        <v>1059</v>
      </c>
      <c r="K8976" t="s">
        <v>835</v>
      </c>
      <c r="L8976" t="s">
        <v>836</v>
      </c>
      <c r="M8976" t="s">
        <v>829</v>
      </c>
      <c r="N8976" t="s">
        <v>829</v>
      </c>
      <c r="O8976" t="s">
        <v>829</v>
      </c>
      <c r="P8976" t="s">
        <v>829</v>
      </c>
      <c r="Q8976" t="s">
        <v>829</v>
      </c>
      <c r="R8976" t="s">
        <v>829</v>
      </c>
      <c r="S8976">
        <v>75663112</v>
      </c>
      <c r="T8976" t="s">
        <v>829</v>
      </c>
      <c r="U8976" t="s">
        <v>829</v>
      </c>
      <c r="V8976" t="s">
        <v>834</v>
      </c>
    </row>
    <row r="8977" spans="1:22" x14ac:dyDescent="0.3">
      <c r="A8977">
        <v>202223</v>
      </c>
      <c r="B8977" t="s">
        <v>820</v>
      </c>
      <c r="C8977" t="s">
        <v>821</v>
      </c>
      <c r="D8977" t="s">
        <v>822</v>
      </c>
      <c r="E8977" t="s">
        <v>823</v>
      </c>
      <c r="F8977" t="s">
        <v>876</v>
      </c>
      <c r="G8977" t="s">
        <v>877</v>
      </c>
      <c r="H8977" t="s">
        <v>1058</v>
      </c>
      <c r="I8977">
        <v>851</v>
      </c>
      <c r="J8977" t="s">
        <v>1059</v>
      </c>
      <c r="K8977" t="s">
        <v>835</v>
      </c>
      <c r="L8977" t="s">
        <v>836</v>
      </c>
      <c r="M8977" t="s">
        <v>829</v>
      </c>
      <c r="N8977" t="s">
        <v>829</v>
      </c>
      <c r="O8977" t="s">
        <v>829</v>
      </c>
      <c r="P8977" t="s">
        <v>829</v>
      </c>
      <c r="Q8977" t="s">
        <v>829</v>
      </c>
      <c r="R8977" t="s">
        <v>829</v>
      </c>
      <c r="S8977">
        <v>78526501</v>
      </c>
      <c r="T8977" t="s">
        <v>829</v>
      </c>
      <c r="U8977" t="s">
        <v>829</v>
      </c>
      <c r="V8977" t="s">
        <v>834</v>
      </c>
    </row>
    <row r="8978" spans="1:22" x14ac:dyDescent="0.3">
      <c r="A8978">
        <v>202324</v>
      </c>
      <c r="B8978" t="s">
        <v>820</v>
      </c>
      <c r="C8978" t="s">
        <v>821</v>
      </c>
      <c r="D8978" t="s">
        <v>822</v>
      </c>
      <c r="E8978" t="s">
        <v>823</v>
      </c>
      <c r="F8978" t="s">
        <v>876</v>
      </c>
      <c r="G8978" t="s">
        <v>877</v>
      </c>
      <c r="H8978" t="s">
        <v>1058</v>
      </c>
      <c r="I8978">
        <v>851</v>
      </c>
      <c r="J8978" t="s">
        <v>1059</v>
      </c>
      <c r="K8978" t="s">
        <v>835</v>
      </c>
      <c r="L8978" t="s">
        <v>836</v>
      </c>
      <c r="M8978" t="s">
        <v>829</v>
      </c>
      <c r="N8978" t="s">
        <v>829</v>
      </c>
      <c r="O8978" t="s">
        <v>829</v>
      </c>
      <c r="P8978" t="s">
        <v>829</v>
      </c>
      <c r="Q8978" t="s">
        <v>829</v>
      </c>
      <c r="R8978" t="s">
        <v>829</v>
      </c>
      <c r="S8978">
        <v>84214998</v>
      </c>
      <c r="T8978" t="s">
        <v>829</v>
      </c>
      <c r="U8978" t="s">
        <v>829</v>
      </c>
      <c r="V8978" t="s">
        <v>834</v>
      </c>
    </row>
    <row r="8979" spans="1:22" x14ac:dyDescent="0.3">
      <c r="A8979">
        <v>202122</v>
      </c>
      <c r="B8979" t="s">
        <v>820</v>
      </c>
      <c r="C8979" t="s">
        <v>821</v>
      </c>
      <c r="D8979" t="s">
        <v>822</v>
      </c>
      <c r="E8979" t="s">
        <v>823</v>
      </c>
      <c r="F8979" t="s">
        <v>876</v>
      </c>
      <c r="G8979" t="s">
        <v>877</v>
      </c>
      <c r="H8979" t="s">
        <v>1058</v>
      </c>
      <c r="I8979">
        <v>851</v>
      </c>
      <c r="J8979" t="s">
        <v>1059</v>
      </c>
      <c r="K8979" t="s">
        <v>835</v>
      </c>
      <c r="L8979" t="s">
        <v>837</v>
      </c>
      <c r="M8979" t="s">
        <v>829</v>
      </c>
      <c r="N8979" t="s">
        <v>829</v>
      </c>
      <c r="O8979" t="s">
        <v>829</v>
      </c>
      <c r="P8979" t="s">
        <v>829</v>
      </c>
      <c r="Q8979" t="s">
        <v>829</v>
      </c>
      <c r="R8979" t="s">
        <v>829</v>
      </c>
      <c r="S8979">
        <v>-355104</v>
      </c>
      <c r="T8979" t="s">
        <v>829</v>
      </c>
      <c r="U8979" t="s">
        <v>829</v>
      </c>
      <c r="V8979" t="s">
        <v>834</v>
      </c>
    </row>
    <row r="8980" spans="1:22" x14ac:dyDescent="0.3">
      <c r="A8980">
        <v>202223</v>
      </c>
      <c r="B8980" t="s">
        <v>820</v>
      </c>
      <c r="C8980" t="s">
        <v>821</v>
      </c>
      <c r="D8980" t="s">
        <v>822</v>
      </c>
      <c r="E8980" t="s">
        <v>823</v>
      </c>
      <c r="F8980" t="s">
        <v>876</v>
      </c>
      <c r="G8980" t="s">
        <v>877</v>
      </c>
      <c r="H8980" t="s">
        <v>1058</v>
      </c>
      <c r="I8980">
        <v>851</v>
      </c>
      <c r="J8980" t="s">
        <v>1059</v>
      </c>
      <c r="K8980" t="s">
        <v>835</v>
      </c>
      <c r="L8980" t="s">
        <v>837</v>
      </c>
      <c r="M8980" t="s">
        <v>829</v>
      </c>
      <c r="N8980" t="s">
        <v>829</v>
      </c>
      <c r="O8980" t="s">
        <v>829</v>
      </c>
      <c r="P8980" t="s">
        <v>829</v>
      </c>
      <c r="Q8980" t="s">
        <v>829</v>
      </c>
      <c r="R8980" t="s">
        <v>829</v>
      </c>
      <c r="S8980">
        <v>227631</v>
      </c>
      <c r="T8980" t="s">
        <v>829</v>
      </c>
      <c r="U8980" t="s">
        <v>829</v>
      </c>
      <c r="V8980">
        <v>0</v>
      </c>
    </row>
    <row r="8981" spans="1:22" x14ac:dyDescent="0.3">
      <c r="A8981">
        <v>202324</v>
      </c>
      <c r="B8981" t="s">
        <v>820</v>
      </c>
      <c r="C8981" t="s">
        <v>821</v>
      </c>
      <c r="D8981" t="s">
        <v>822</v>
      </c>
      <c r="E8981" t="s">
        <v>823</v>
      </c>
      <c r="F8981" t="s">
        <v>876</v>
      </c>
      <c r="G8981" t="s">
        <v>877</v>
      </c>
      <c r="H8981" t="s">
        <v>1058</v>
      </c>
      <c r="I8981">
        <v>851</v>
      </c>
      <c r="J8981" t="s">
        <v>1059</v>
      </c>
      <c r="K8981" t="s">
        <v>835</v>
      </c>
      <c r="L8981" t="s">
        <v>837</v>
      </c>
      <c r="M8981" t="s">
        <v>829</v>
      </c>
      <c r="N8981" t="s">
        <v>829</v>
      </c>
      <c r="O8981" t="s">
        <v>829</v>
      </c>
      <c r="P8981" t="s">
        <v>829</v>
      </c>
      <c r="Q8981" t="s">
        <v>829</v>
      </c>
      <c r="R8981" t="s">
        <v>829</v>
      </c>
      <c r="S8981">
        <v>198037</v>
      </c>
      <c r="T8981" t="s">
        <v>829</v>
      </c>
      <c r="U8981" t="s">
        <v>829</v>
      </c>
      <c r="V8981">
        <v>0</v>
      </c>
    </row>
    <row r="8982" spans="1:22" x14ac:dyDescent="0.3">
      <c r="A8982">
        <v>202122</v>
      </c>
      <c r="B8982" t="s">
        <v>820</v>
      </c>
      <c r="C8982" t="s">
        <v>821</v>
      </c>
      <c r="D8982" t="s">
        <v>822</v>
      </c>
      <c r="E8982" t="s">
        <v>823</v>
      </c>
      <c r="F8982" t="s">
        <v>876</v>
      </c>
      <c r="G8982" t="s">
        <v>877</v>
      </c>
      <c r="H8982" t="s">
        <v>1058</v>
      </c>
      <c r="I8982">
        <v>851</v>
      </c>
      <c r="J8982" t="s">
        <v>1059</v>
      </c>
      <c r="K8982" t="s">
        <v>835</v>
      </c>
      <c r="L8982" t="s">
        <v>838</v>
      </c>
      <c r="M8982" t="s">
        <v>829</v>
      </c>
      <c r="N8982" t="s">
        <v>829</v>
      </c>
      <c r="O8982" t="s">
        <v>829</v>
      </c>
      <c r="P8982" t="s">
        <v>829</v>
      </c>
      <c r="Q8982" t="s">
        <v>829</v>
      </c>
      <c r="R8982" t="s">
        <v>829</v>
      </c>
      <c r="S8982">
        <v>6036161</v>
      </c>
      <c r="T8982" t="s">
        <v>829</v>
      </c>
      <c r="U8982" t="s">
        <v>829</v>
      </c>
      <c r="V8982" t="s">
        <v>834</v>
      </c>
    </row>
    <row r="8983" spans="1:22" x14ac:dyDescent="0.3">
      <c r="A8983">
        <v>202223</v>
      </c>
      <c r="B8983" t="s">
        <v>820</v>
      </c>
      <c r="C8983" t="s">
        <v>821</v>
      </c>
      <c r="D8983" t="s">
        <v>822</v>
      </c>
      <c r="E8983" t="s">
        <v>823</v>
      </c>
      <c r="F8983" t="s">
        <v>876</v>
      </c>
      <c r="G8983" t="s">
        <v>877</v>
      </c>
      <c r="H8983" t="s">
        <v>1058</v>
      </c>
      <c r="I8983">
        <v>851</v>
      </c>
      <c r="J8983" t="s">
        <v>1059</v>
      </c>
      <c r="K8983" t="s">
        <v>835</v>
      </c>
      <c r="L8983" t="s">
        <v>838</v>
      </c>
      <c r="M8983" t="s">
        <v>829</v>
      </c>
      <c r="N8983" t="s">
        <v>829</v>
      </c>
      <c r="O8983" t="s">
        <v>829</v>
      </c>
      <c r="P8983" t="s">
        <v>829</v>
      </c>
      <c r="Q8983" t="s">
        <v>829</v>
      </c>
      <c r="R8983" t="s">
        <v>829</v>
      </c>
      <c r="S8983">
        <v>8453574</v>
      </c>
      <c r="T8983" t="s">
        <v>829</v>
      </c>
      <c r="U8983" t="s">
        <v>829</v>
      </c>
      <c r="V8983" t="s">
        <v>834</v>
      </c>
    </row>
    <row r="8984" spans="1:22" x14ac:dyDescent="0.3">
      <c r="A8984">
        <v>202324</v>
      </c>
      <c r="B8984" t="s">
        <v>820</v>
      </c>
      <c r="C8984" t="s">
        <v>821</v>
      </c>
      <c r="D8984" t="s">
        <v>822</v>
      </c>
      <c r="E8984" t="s">
        <v>823</v>
      </c>
      <c r="F8984" t="s">
        <v>876</v>
      </c>
      <c r="G8984" t="s">
        <v>877</v>
      </c>
      <c r="H8984" t="s">
        <v>1058</v>
      </c>
      <c r="I8984">
        <v>851</v>
      </c>
      <c r="J8984" t="s">
        <v>1059</v>
      </c>
      <c r="K8984" t="s">
        <v>835</v>
      </c>
      <c r="L8984" t="s">
        <v>838</v>
      </c>
      <c r="M8984" t="s">
        <v>829</v>
      </c>
      <c r="N8984" t="s">
        <v>829</v>
      </c>
      <c r="O8984" t="s">
        <v>829</v>
      </c>
      <c r="P8984" t="s">
        <v>829</v>
      </c>
      <c r="Q8984" t="s">
        <v>829</v>
      </c>
      <c r="R8984" t="s">
        <v>829</v>
      </c>
      <c r="S8984">
        <v>9911869</v>
      </c>
      <c r="T8984" t="s">
        <v>829</v>
      </c>
      <c r="U8984" t="s">
        <v>829</v>
      </c>
      <c r="V8984" t="s">
        <v>834</v>
      </c>
    </row>
    <row r="8985" spans="1:22" x14ac:dyDescent="0.3">
      <c r="A8985">
        <v>202122</v>
      </c>
      <c r="B8985" t="s">
        <v>820</v>
      </c>
      <c r="C8985" t="s">
        <v>821</v>
      </c>
      <c r="D8985" t="s">
        <v>822</v>
      </c>
      <c r="E8985" t="s">
        <v>823</v>
      </c>
      <c r="F8985" t="s">
        <v>876</v>
      </c>
      <c r="G8985" t="s">
        <v>877</v>
      </c>
      <c r="H8985" t="s">
        <v>1058</v>
      </c>
      <c r="I8985">
        <v>851</v>
      </c>
      <c r="J8985" t="s">
        <v>1059</v>
      </c>
      <c r="K8985" t="s">
        <v>835</v>
      </c>
      <c r="L8985" t="s">
        <v>839</v>
      </c>
      <c r="M8985" t="s">
        <v>829</v>
      </c>
      <c r="N8985" t="s">
        <v>829</v>
      </c>
      <c r="O8985" t="s">
        <v>829</v>
      </c>
      <c r="P8985" t="s">
        <v>829</v>
      </c>
      <c r="Q8985" t="s">
        <v>829</v>
      </c>
      <c r="R8985" t="s">
        <v>829</v>
      </c>
      <c r="S8985">
        <v>-8453574</v>
      </c>
      <c r="T8985" t="s">
        <v>829</v>
      </c>
      <c r="U8985" t="s">
        <v>829</v>
      </c>
      <c r="V8985" t="s">
        <v>834</v>
      </c>
    </row>
    <row r="8986" spans="1:22" x14ac:dyDescent="0.3">
      <c r="A8986">
        <v>202223</v>
      </c>
      <c r="B8986" t="s">
        <v>820</v>
      </c>
      <c r="C8986" t="s">
        <v>821</v>
      </c>
      <c r="D8986" t="s">
        <v>822</v>
      </c>
      <c r="E8986" t="s">
        <v>823</v>
      </c>
      <c r="F8986" t="s">
        <v>876</v>
      </c>
      <c r="G8986" t="s">
        <v>877</v>
      </c>
      <c r="H8986" t="s">
        <v>1058</v>
      </c>
      <c r="I8986">
        <v>851</v>
      </c>
      <c r="J8986" t="s">
        <v>1059</v>
      </c>
      <c r="K8986" t="s">
        <v>835</v>
      </c>
      <c r="L8986" t="s">
        <v>839</v>
      </c>
      <c r="M8986" t="s">
        <v>829</v>
      </c>
      <c r="N8986" t="s">
        <v>829</v>
      </c>
      <c r="O8986" t="s">
        <v>829</v>
      </c>
      <c r="P8986" t="s">
        <v>829</v>
      </c>
      <c r="Q8986" t="s">
        <v>829</v>
      </c>
      <c r="R8986" t="s">
        <v>829</v>
      </c>
      <c r="S8986">
        <v>-9911869</v>
      </c>
      <c r="T8986" t="s">
        <v>829</v>
      </c>
      <c r="U8986" t="s">
        <v>829</v>
      </c>
      <c r="V8986" t="s">
        <v>834</v>
      </c>
    </row>
    <row r="8987" spans="1:22" x14ac:dyDescent="0.3">
      <c r="A8987">
        <v>202324</v>
      </c>
      <c r="B8987" t="s">
        <v>820</v>
      </c>
      <c r="C8987" t="s">
        <v>821</v>
      </c>
      <c r="D8987" t="s">
        <v>822</v>
      </c>
      <c r="E8987" t="s">
        <v>823</v>
      </c>
      <c r="F8987" t="s">
        <v>876</v>
      </c>
      <c r="G8987" t="s">
        <v>877</v>
      </c>
      <c r="H8987" t="s">
        <v>1058</v>
      </c>
      <c r="I8987">
        <v>851</v>
      </c>
      <c r="J8987" t="s">
        <v>1059</v>
      </c>
      <c r="K8987" t="s">
        <v>835</v>
      </c>
      <c r="L8987" t="s">
        <v>839</v>
      </c>
      <c r="M8987" t="s">
        <v>829</v>
      </c>
      <c r="N8987" t="s">
        <v>829</v>
      </c>
      <c r="O8987" t="s">
        <v>829</v>
      </c>
      <c r="P8987" t="s">
        <v>829</v>
      </c>
      <c r="Q8987" t="s">
        <v>829</v>
      </c>
      <c r="R8987" t="s">
        <v>829</v>
      </c>
      <c r="S8987">
        <v>-11479983</v>
      </c>
      <c r="T8987" t="s">
        <v>829</v>
      </c>
      <c r="U8987" t="s">
        <v>829</v>
      </c>
      <c r="V8987" t="s">
        <v>834</v>
      </c>
    </row>
    <row r="8988" spans="1:22" x14ac:dyDescent="0.3">
      <c r="A8988">
        <v>202122</v>
      </c>
      <c r="B8988" t="s">
        <v>820</v>
      </c>
      <c r="C8988" t="s">
        <v>821</v>
      </c>
      <c r="D8988" t="s">
        <v>822</v>
      </c>
      <c r="E8988" t="s">
        <v>823</v>
      </c>
      <c r="F8988" t="s">
        <v>876</v>
      </c>
      <c r="G8988" t="s">
        <v>877</v>
      </c>
      <c r="H8988" t="s">
        <v>1058</v>
      </c>
      <c r="I8988">
        <v>851</v>
      </c>
      <c r="J8988" t="s">
        <v>1059</v>
      </c>
      <c r="K8988" t="s">
        <v>835</v>
      </c>
      <c r="L8988" t="s">
        <v>840</v>
      </c>
      <c r="M8988" t="s">
        <v>829</v>
      </c>
      <c r="N8988" t="s">
        <v>829</v>
      </c>
      <c r="O8988" t="s">
        <v>829</v>
      </c>
      <c r="P8988" t="s">
        <v>829</v>
      </c>
      <c r="Q8988" t="s">
        <v>829</v>
      </c>
      <c r="R8988" t="s">
        <v>829</v>
      </c>
      <c r="S8988">
        <v>0</v>
      </c>
      <c r="T8988" t="s">
        <v>829</v>
      </c>
      <c r="U8988" t="s">
        <v>829</v>
      </c>
      <c r="V8988" t="s">
        <v>834</v>
      </c>
    </row>
    <row r="8989" spans="1:22" x14ac:dyDescent="0.3">
      <c r="A8989">
        <v>202223</v>
      </c>
      <c r="B8989" t="s">
        <v>820</v>
      </c>
      <c r="C8989" t="s">
        <v>821</v>
      </c>
      <c r="D8989" t="s">
        <v>822</v>
      </c>
      <c r="E8989" t="s">
        <v>823</v>
      </c>
      <c r="F8989" t="s">
        <v>876</v>
      </c>
      <c r="G8989" t="s">
        <v>877</v>
      </c>
      <c r="H8989" t="s">
        <v>1058</v>
      </c>
      <c r="I8989">
        <v>851</v>
      </c>
      <c r="J8989" t="s">
        <v>1059</v>
      </c>
      <c r="K8989" t="s">
        <v>835</v>
      </c>
      <c r="L8989" t="s">
        <v>840</v>
      </c>
      <c r="M8989" t="s">
        <v>829</v>
      </c>
      <c r="N8989" t="s">
        <v>829</v>
      </c>
      <c r="O8989" t="s">
        <v>829</v>
      </c>
      <c r="P8989" t="s">
        <v>829</v>
      </c>
      <c r="Q8989" t="s">
        <v>829</v>
      </c>
      <c r="R8989" t="s">
        <v>829</v>
      </c>
      <c r="S8989">
        <v>0</v>
      </c>
      <c r="T8989" t="s">
        <v>829</v>
      </c>
      <c r="U8989" t="s">
        <v>829</v>
      </c>
      <c r="V8989" t="s">
        <v>834</v>
      </c>
    </row>
    <row r="8990" spans="1:22" x14ac:dyDescent="0.3">
      <c r="A8990">
        <v>202324</v>
      </c>
      <c r="B8990" t="s">
        <v>820</v>
      </c>
      <c r="C8990" t="s">
        <v>821</v>
      </c>
      <c r="D8990" t="s">
        <v>822</v>
      </c>
      <c r="E8990" t="s">
        <v>823</v>
      </c>
      <c r="F8990" t="s">
        <v>876</v>
      </c>
      <c r="G8990" t="s">
        <v>877</v>
      </c>
      <c r="H8990" t="s">
        <v>1058</v>
      </c>
      <c r="I8990">
        <v>851</v>
      </c>
      <c r="J8990" t="s">
        <v>1059</v>
      </c>
      <c r="K8990" t="s">
        <v>835</v>
      </c>
      <c r="L8990" t="s">
        <v>840</v>
      </c>
      <c r="M8990" t="s">
        <v>829</v>
      </c>
      <c r="N8990" t="s">
        <v>829</v>
      </c>
      <c r="O8990" t="s">
        <v>829</v>
      </c>
      <c r="P8990" t="s">
        <v>829</v>
      </c>
      <c r="Q8990" t="s">
        <v>829</v>
      </c>
      <c r="R8990" t="s">
        <v>829</v>
      </c>
      <c r="S8990">
        <v>0</v>
      </c>
      <c r="T8990" t="s">
        <v>829</v>
      </c>
      <c r="U8990" t="s">
        <v>829</v>
      </c>
      <c r="V8990" t="s">
        <v>834</v>
      </c>
    </row>
    <row r="8991" spans="1:22" x14ac:dyDescent="0.3">
      <c r="A8991">
        <v>202122</v>
      </c>
      <c r="B8991" t="s">
        <v>820</v>
      </c>
      <c r="C8991" t="s">
        <v>821</v>
      </c>
      <c r="D8991" t="s">
        <v>822</v>
      </c>
      <c r="E8991" t="s">
        <v>823</v>
      </c>
      <c r="F8991" t="s">
        <v>876</v>
      </c>
      <c r="G8991" t="s">
        <v>877</v>
      </c>
      <c r="H8991" t="s">
        <v>1058</v>
      </c>
      <c r="I8991">
        <v>851</v>
      </c>
      <c r="J8991" t="s">
        <v>1059</v>
      </c>
      <c r="K8991" t="s">
        <v>835</v>
      </c>
      <c r="L8991" t="s">
        <v>841</v>
      </c>
      <c r="M8991" t="s">
        <v>829</v>
      </c>
      <c r="N8991" t="s">
        <v>829</v>
      </c>
      <c r="O8991" t="s">
        <v>829</v>
      </c>
      <c r="P8991" t="s">
        <v>829</v>
      </c>
      <c r="Q8991" t="s">
        <v>829</v>
      </c>
      <c r="R8991" t="s">
        <v>829</v>
      </c>
      <c r="S8991">
        <v>72890595</v>
      </c>
      <c r="T8991" t="s">
        <v>829</v>
      </c>
      <c r="U8991" t="s">
        <v>829</v>
      </c>
      <c r="V8991" t="s">
        <v>834</v>
      </c>
    </row>
    <row r="8992" spans="1:22" x14ac:dyDescent="0.3">
      <c r="A8992">
        <v>202223</v>
      </c>
      <c r="B8992" t="s">
        <v>820</v>
      </c>
      <c r="C8992" t="s">
        <v>821</v>
      </c>
      <c r="D8992" t="s">
        <v>822</v>
      </c>
      <c r="E8992" t="s">
        <v>823</v>
      </c>
      <c r="F8992" t="s">
        <v>876</v>
      </c>
      <c r="G8992" t="s">
        <v>877</v>
      </c>
      <c r="H8992" t="s">
        <v>1058</v>
      </c>
      <c r="I8992">
        <v>851</v>
      </c>
      <c r="J8992" t="s">
        <v>1059</v>
      </c>
      <c r="K8992" t="s">
        <v>835</v>
      </c>
      <c r="L8992" t="s">
        <v>841</v>
      </c>
      <c r="M8992" t="s">
        <v>829</v>
      </c>
      <c r="N8992" t="s">
        <v>829</v>
      </c>
      <c r="O8992" t="s">
        <v>829</v>
      </c>
      <c r="P8992" t="s">
        <v>829</v>
      </c>
      <c r="Q8992" t="s">
        <v>829</v>
      </c>
      <c r="R8992" t="s">
        <v>829</v>
      </c>
      <c r="S8992">
        <v>77295837</v>
      </c>
      <c r="T8992" t="s">
        <v>829</v>
      </c>
      <c r="U8992" t="s">
        <v>829</v>
      </c>
      <c r="V8992" t="s">
        <v>834</v>
      </c>
    </row>
    <row r="8993" spans="1:22" x14ac:dyDescent="0.3">
      <c r="A8993">
        <v>202324</v>
      </c>
      <c r="B8993" t="s">
        <v>820</v>
      </c>
      <c r="C8993" t="s">
        <v>821</v>
      </c>
      <c r="D8993" t="s">
        <v>822</v>
      </c>
      <c r="E8993" t="s">
        <v>823</v>
      </c>
      <c r="F8993" t="s">
        <v>876</v>
      </c>
      <c r="G8993" t="s">
        <v>877</v>
      </c>
      <c r="H8993" t="s">
        <v>1058</v>
      </c>
      <c r="I8993">
        <v>851</v>
      </c>
      <c r="J8993" t="s">
        <v>1059</v>
      </c>
      <c r="K8993" t="s">
        <v>835</v>
      </c>
      <c r="L8993" t="s">
        <v>841</v>
      </c>
      <c r="M8993" t="s">
        <v>829</v>
      </c>
      <c r="N8993" t="s">
        <v>829</v>
      </c>
      <c r="O8993" t="s">
        <v>829</v>
      </c>
      <c r="P8993" t="s">
        <v>829</v>
      </c>
      <c r="Q8993" t="s">
        <v>829</v>
      </c>
      <c r="R8993" t="s">
        <v>829</v>
      </c>
      <c r="S8993">
        <v>82844921</v>
      </c>
      <c r="T8993" t="s">
        <v>829</v>
      </c>
      <c r="U8993" t="s">
        <v>829</v>
      </c>
      <c r="V8993" t="s">
        <v>834</v>
      </c>
    </row>
    <row r="8994" spans="1:22" x14ac:dyDescent="0.3">
      <c r="A8994">
        <v>202122</v>
      </c>
      <c r="B8994" t="s">
        <v>820</v>
      </c>
      <c r="C8994" t="s">
        <v>821</v>
      </c>
      <c r="D8994" t="s">
        <v>822</v>
      </c>
      <c r="E8994" t="s">
        <v>823</v>
      </c>
      <c r="F8994" t="s">
        <v>876</v>
      </c>
      <c r="G8994" t="s">
        <v>877</v>
      </c>
      <c r="H8994" t="s">
        <v>1058</v>
      </c>
      <c r="I8994">
        <v>851</v>
      </c>
      <c r="J8994" t="s">
        <v>1059</v>
      </c>
      <c r="K8994" t="s">
        <v>842</v>
      </c>
      <c r="L8994" t="s">
        <v>238</v>
      </c>
      <c r="M8994" t="s">
        <v>829</v>
      </c>
      <c r="N8994" t="s">
        <v>829</v>
      </c>
      <c r="O8994" t="s">
        <v>829</v>
      </c>
      <c r="P8994" t="s">
        <v>829</v>
      </c>
      <c r="Q8994" t="s">
        <v>829</v>
      </c>
      <c r="R8994" t="s">
        <v>829</v>
      </c>
      <c r="S8994">
        <v>920412</v>
      </c>
      <c r="T8994">
        <v>347803</v>
      </c>
      <c r="U8994">
        <v>572609</v>
      </c>
      <c r="V8994">
        <v>20</v>
      </c>
    </row>
    <row r="8995" spans="1:22" x14ac:dyDescent="0.3">
      <c r="A8995">
        <v>202223</v>
      </c>
      <c r="B8995" t="s">
        <v>820</v>
      </c>
      <c r="C8995" t="s">
        <v>821</v>
      </c>
      <c r="D8995" t="s">
        <v>822</v>
      </c>
      <c r="E8995" t="s">
        <v>823</v>
      </c>
      <c r="F8995" t="s">
        <v>876</v>
      </c>
      <c r="G8995" t="s">
        <v>877</v>
      </c>
      <c r="H8995" t="s">
        <v>1058</v>
      </c>
      <c r="I8995">
        <v>851</v>
      </c>
      <c r="J8995" t="s">
        <v>1059</v>
      </c>
      <c r="K8995" t="s">
        <v>842</v>
      </c>
      <c r="L8995" t="s">
        <v>238</v>
      </c>
      <c r="M8995" t="s">
        <v>829</v>
      </c>
      <c r="N8995" t="s">
        <v>829</v>
      </c>
      <c r="O8995" t="s">
        <v>829</v>
      </c>
      <c r="P8995" t="s">
        <v>829</v>
      </c>
      <c r="Q8995" t="s">
        <v>829</v>
      </c>
      <c r="R8995" t="s">
        <v>829</v>
      </c>
      <c r="S8995">
        <v>857169</v>
      </c>
      <c r="T8995">
        <v>330394</v>
      </c>
      <c r="U8995">
        <v>526775</v>
      </c>
      <c r="V8995">
        <v>18</v>
      </c>
    </row>
    <row r="8996" spans="1:22" x14ac:dyDescent="0.3">
      <c r="A8996">
        <v>202324</v>
      </c>
      <c r="B8996" t="s">
        <v>820</v>
      </c>
      <c r="C8996" t="s">
        <v>821</v>
      </c>
      <c r="D8996" t="s">
        <v>822</v>
      </c>
      <c r="E8996" t="s">
        <v>823</v>
      </c>
      <c r="F8996" t="s">
        <v>876</v>
      </c>
      <c r="G8996" t="s">
        <v>877</v>
      </c>
      <c r="H8996" t="s">
        <v>1058</v>
      </c>
      <c r="I8996">
        <v>851</v>
      </c>
      <c r="J8996" t="s">
        <v>1059</v>
      </c>
      <c r="K8996" t="s">
        <v>842</v>
      </c>
      <c r="L8996" t="s">
        <v>238</v>
      </c>
      <c r="M8996" t="s">
        <v>829</v>
      </c>
      <c r="N8996" t="s">
        <v>829</v>
      </c>
      <c r="O8996" t="s">
        <v>829</v>
      </c>
      <c r="P8996" t="s">
        <v>829</v>
      </c>
      <c r="Q8996" t="s">
        <v>829</v>
      </c>
      <c r="R8996" t="s">
        <v>829</v>
      </c>
      <c r="S8996">
        <v>840058</v>
      </c>
      <c r="T8996">
        <v>122108</v>
      </c>
      <c r="U8996">
        <v>717950</v>
      </c>
      <c r="V8996">
        <v>24</v>
      </c>
    </row>
    <row r="8997" spans="1:22" x14ac:dyDescent="0.3">
      <c r="A8997">
        <v>202122</v>
      </c>
      <c r="B8997" t="s">
        <v>820</v>
      </c>
      <c r="C8997" t="s">
        <v>821</v>
      </c>
      <c r="D8997" t="s">
        <v>822</v>
      </c>
      <c r="E8997" t="s">
        <v>823</v>
      </c>
      <c r="F8997" t="s">
        <v>876</v>
      </c>
      <c r="G8997" t="s">
        <v>877</v>
      </c>
      <c r="H8997" t="s">
        <v>1058</v>
      </c>
      <c r="I8997">
        <v>851</v>
      </c>
      <c r="J8997" t="s">
        <v>1059</v>
      </c>
      <c r="K8997" t="s">
        <v>842</v>
      </c>
      <c r="L8997" t="s">
        <v>240</v>
      </c>
      <c r="M8997" t="s">
        <v>829</v>
      </c>
      <c r="N8997" t="s">
        <v>829</v>
      </c>
      <c r="O8997" t="s">
        <v>829</v>
      </c>
      <c r="P8997" t="s">
        <v>829</v>
      </c>
      <c r="Q8997" t="s">
        <v>829</v>
      </c>
      <c r="R8997" t="s">
        <v>829</v>
      </c>
      <c r="S8997">
        <v>1270772</v>
      </c>
      <c r="T8997">
        <v>327535</v>
      </c>
      <c r="U8997">
        <v>943237</v>
      </c>
      <c r="V8997">
        <v>32</v>
      </c>
    </row>
    <row r="8998" spans="1:22" x14ac:dyDescent="0.3">
      <c r="A8998">
        <v>202223</v>
      </c>
      <c r="B8998" t="s">
        <v>820</v>
      </c>
      <c r="C8998" t="s">
        <v>821</v>
      </c>
      <c r="D8998" t="s">
        <v>822</v>
      </c>
      <c r="E8998" t="s">
        <v>823</v>
      </c>
      <c r="F8998" t="s">
        <v>876</v>
      </c>
      <c r="G8998" t="s">
        <v>877</v>
      </c>
      <c r="H8998" t="s">
        <v>1058</v>
      </c>
      <c r="I8998">
        <v>851</v>
      </c>
      <c r="J8998" t="s">
        <v>1059</v>
      </c>
      <c r="K8998" t="s">
        <v>842</v>
      </c>
      <c r="L8998" t="s">
        <v>240</v>
      </c>
      <c r="M8998" t="s">
        <v>829</v>
      </c>
      <c r="N8998" t="s">
        <v>829</v>
      </c>
      <c r="O8998" t="s">
        <v>829</v>
      </c>
      <c r="P8998" t="s">
        <v>829</v>
      </c>
      <c r="Q8998" t="s">
        <v>829</v>
      </c>
      <c r="R8998" t="s">
        <v>829</v>
      </c>
      <c r="S8998">
        <v>1391099</v>
      </c>
      <c r="T8998">
        <v>379595</v>
      </c>
      <c r="U8998">
        <v>1011504</v>
      </c>
      <c r="V8998">
        <v>34</v>
      </c>
    </row>
    <row r="8999" spans="1:22" x14ac:dyDescent="0.3">
      <c r="A8999">
        <v>202324</v>
      </c>
      <c r="B8999" t="s">
        <v>820</v>
      </c>
      <c r="C8999" t="s">
        <v>821</v>
      </c>
      <c r="D8999" t="s">
        <v>822</v>
      </c>
      <c r="E8999" t="s">
        <v>823</v>
      </c>
      <c r="F8999" t="s">
        <v>876</v>
      </c>
      <c r="G8999" t="s">
        <v>877</v>
      </c>
      <c r="H8999" t="s">
        <v>1058</v>
      </c>
      <c r="I8999">
        <v>851</v>
      </c>
      <c r="J8999" t="s">
        <v>1059</v>
      </c>
      <c r="K8999" t="s">
        <v>842</v>
      </c>
      <c r="L8999" t="s">
        <v>240</v>
      </c>
      <c r="M8999" t="s">
        <v>829</v>
      </c>
      <c r="N8999" t="s">
        <v>829</v>
      </c>
      <c r="O8999" t="s">
        <v>829</v>
      </c>
      <c r="P8999" t="s">
        <v>829</v>
      </c>
      <c r="Q8999" t="s">
        <v>829</v>
      </c>
      <c r="R8999" t="s">
        <v>829</v>
      </c>
      <c r="S8999">
        <v>1152577</v>
      </c>
      <c r="T8999">
        <v>125997</v>
      </c>
      <c r="U8999">
        <v>1026580</v>
      </c>
      <c r="V8999">
        <v>34</v>
      </c>
    </row>
    <row r="9000" spans="1:22" x14ac:dyDescent="0.3">
      <c r="A9000">
        <v>202122</v>
      </c>
      <c r="B9000" t="s">
        <v>820</v>
      </c>
      <c r="C9000" t="s">
        <v>821</v>
      </c>
      <c r="D9000" t="s">
        <v>822</v>
      </c>
      <c r="E9000" t="s">
        <v>823</v>
      </c>
      <c r="F9000" t="s">
        <v>876</v>
      </c>
      <c r="G9000" t="s">
        <v>877</v>
      </c>
      <c r="H9000" t="s">
        <v>1058</v>
      </c>
      <c r="I9000">
        <v>851</v>
      </c>
      <c r="J9000" t="s">
        <v>1059</v>
      </c>
      <c r="K9000" t="s">
        <v>842</v>
      </c>
      <c r="L9000" t="s">
        <v>843</v>
      </c>
      <c r="M9000" t="s">
        <v>829</v>
      </c>
      <c r="N9000" t="s">
        <v>829</v>
      </c>
      <c r="O9000" t="s">
        <v>829</v>
      </c>
      <c r="P9000" t="s">
        <v>829</v>
      </c>
      <c r="Q9000" t="s">
        <v>829</v>
      </c>
      <c r="R9000" t="s">
        <v>829</v>
      </c>
      <c r="S9000">
        <v>111943</v>
      </c>
      <c r="T9000">
        <v>11034</v>
      </c>
      <c r="U9000">
        <v>100909</v>
      </c>
      <c r="V9000">
        <v>3</v>
      </c>
    </row>
    <row r="9001" spans="1:22" x14ac:dyDescent="0.3">
      <c r="A9001">
        <v>202223</v>
      </c>
      <c r="B9001" t="s">
        <v>820</v>
      </c>
      <c r="C9001" t="s">
        <v>821</v>
      </c>
      <c r="D9001" t="s">
        <v>822</v>
      </c>
      <c r="E9001" t="s">
        <v>823</v>
      </c>
      <c r="F9001" t="s">
        <v>876</v>
      </c>
      <c r="G9001" t="s">
        <v>877</v>
      </c>
      <c r="H9001" t="s">
        <v>1058</v>
      </c>
      <c r="I9001">
        <v>851</v>
      </c>
      <c r="J9001" t="s">
        <v>1059</v>
      </c>
      <c r="K9001" t="s">
        <v>842</v>
      </c>
      <c r="L9001" t="s">
        <v>843</v>
      </c>
      <c r="M9001" t="s">
        <v>829</v>
      </c>
      <c r="N9001" t="s">
        <v>829</v>
      </c>
      <c r="O9001" t="s">
        <v>829</v>
      </c>
      <c r="P9001" t="s">
        <v>829</v>
      </c>
      <c r="Q9001" t="s">
        <v>829</v>
      </c>
      <c r="R9001" t="s">
        <v>829</v>
      </c>
      <c r="S9001">
        <v>132145</v>
      </c>
      <c r="T9001">
        <v>8713</v>
      </c>
      <c r="U9001">
        <v>123432</v>
      </c>
      <c r="V9001">
        <v>4</v>
      </c>
    </row>
    <row r="9002" spans="1:22" x14ac:dyDescent="0.3">
      <c r="A9002">
        <v>202324</v>
      </c>
      <c r="B9002" t="s">
        <v>820</v>
      </c>
      <c r="C9002" t="s">
        <v>821</v>
      </c>
      <c r="D9002" t="s">
        <v>822</v>
      </c>
      <c r="E9002" t="s">
        <v>823</v>
      </c>
      <c r="F9002" t="s">
        <v>876</v>
      </c>
      <c r="G9002" t="s">
        <v>877</v>
      </c>
      <c r="H9002" t="s">
        <v>1058</v>
      </c>
      <c r="I9002">
        <v>851</v>
      </c>
      <c r="J9002" t="s">
        <v>1059</v>
      </c>
      <c r="K9002" t="s">
        <v>842</v>
      </c>
      <c r="L9002" t="s">
        <v>843</v>
      </c>
      <c r="M9002" t="s">
        <v>829</v>
      </c>
      <c r="N9002" t="s">
        <v>829</v>
      </c>
      <c r="O9002" t="s">
        <v>829</v>
      </c>
      <c r="P9002" t="s">
        <v>829</v>
      </c>
      <c r="Q9002" t="s">
        <v>829</v>
      </c>
      <c r="R9002" t="s">
        <v>829</v>
      </c>
      <c r="S9002">
        <v>154735</v>
      </c>
      <c r="T9002">
        <v>14482</v>
      </c>
      <c r="U9002">
        <v>140253</v>
      </c>
      <c r="V9002">
        <v>5</v>
      </c>
    </row>
    <row r="9003" spans="1:22" x14ac:dyDescent="0.3">
      <c r="A9003">
        <v>202122</v>
      </c>
      <c r="B9003" t="s">
        <v>820</v>
      </c>
      <c r="C9003" t="s">
        <v>821</v>
      </c>
      <c r="D9003" t="s">
        <v>822</v>
      </c>
      <c r="E9003" t="s">
        <v>823</v>
      </c>
      <c r="F9003" t="s">
        <v>876</v>
      </c>
      <c r="G9003" t="s">
        <v>877</v>
      </c>
      <c r="H9003" t="s">
        <v>1058</v>
      </c>
      <c r="I9003">
        <v>851</v>
      </c>
      <c r="J9003" t="s">
        <v>1059</v>
      </c>
      <c r="K9003" t="s">
        <v>842</v>
      </c>
      <c r="L9003" t="s">
        <v>249</v>
      </c>
      <c r="M9003">
        <v>23926</v>
      </c>
      <c r="N9003">
        <v>1995842</v>
      </c>
      <c r="O9003">
        <v>596161</v>
      </c>
      <c r="P9003">
        <v>0</v>
      </c>
      <c r="Q9003">
        <v>0</v>
      </c>
      <c r="R9003" t="s">
        <v>829</v>
      </c>
      <c r="S9003">
        <v>2615929</v>
      </c>
      <c r="T9003">
        <v>198377</v>
      </c>
      <c r="U9003">
        <v>2417552</v>
      </c>
      <c r="V9003">
        <v>83</v>
      </c>
    </row>
    <row r="9004" spans="1:22" x14ac:dyDescent="0.3">
      <c r="A9004">
        <v>202223</v>
      </c>
      <c r="B9004" t="s">
        <v>820</v>
      </c>
      <c r="C9004" t="s">
        <v>821</v>
      </c>
      <c r="D9004" t="s">
        <v>822</v>
      </c>
      <c r="E9004" t="s">
        <v>823</v>
      </c>
      <c r="F9004" t="s">
        <v>876</v>
      </c>
      <c r="G9004" t="s">
        <v>877</v>
      </c>
      <c r="H9004" t="s">
        <v>1058</v>
      </c>
      <c r="I9004">
        <v>851</v>
      </c>
      <c r="J9004" t="s">
        <v>1059</v>
      </c>
      <c r="K9004" t="s">
        <v>842</v>
      </c>
      <c r="L9004" t="s">
        <v>249</v>
      </c>
      <c r="M9004">
        <v>28661</v>
      </c>
      <c r="N9004">
        <v>2178268</v>
      </c>
      <c r="O9004">
        <v>659213</v>
      </c>
      <c r="P9004">
        <v>0</v>
      </c>
      <c r="Q9004">
        <v>0</v>
      </c>
      <c r="R9004" t="s">
        <v>829</v>
      </c>
      <c r="S9004">
        <v>2866142</v>
      </c>
      <c r="T9004">
        <v>60775</v>
      </c>
      <c r="U9004">
        <v>2805367</v>
      </c>
      <c r="V9004">
        <v>95</v>
      </c>
    </row>
    <row r="9005" spans="1:22" x14ac:dyDescent="0.3">
      <c r="A9005">
        <v>202324</v>
      </c>
      <c r="B9005" t="s">
        <v>820</v>
      </c>
      <c r="C9005" t="s">
        <v>821</v>
      </c>
      <c r="D9005" t="s">
        <v>822</v>
      </c>
      <c r="E9005" t="s">
        <v>823</v>
      </c>
      <c r="F9005" t="s">
        <v>876</v>
      </c>
      <c r="G9005" t="s">
        <v>877</v>
      </c>
      <c r="H9005" t="s">
        <v>1058</v>
      </c>
      <c r="I9005">
        <v>851</v>
      </c>
      <c r="J9005" t="s">
        <v>1059</v>
      </c>
      <c r="K9005" t="s">
        <v>842</v>
      </c>
      <c r="L9005" t="s">
        <v>249</v>
      </c>
      <c r="M9005">
        <v>27036</v>
      </c>
      <c r="N9005">
        <v>2054730</v>
      </c>
      <c r="O9005">
        <v>621826</v>
      </c>
      <c r="P9005">
        <v>0</v>
      </c>
      <c r="Q9005">
        <v>0</v>
      </c>
      <c r="R9005" t="s">
        <v>829</v>
      </c>
      <c r="S9005">
        <v>2703592</v>
      </c>
      <c r="T9005">
        <v>88640</v>
      </c>
      <c r="U9005">
        <v>2614952</v>
      </c>
      <c r="V9005">
        <v>87</v>
      </c>
    </row>
    <row r="9006" spans="1:22" x14ac:dyDescent="0.3">
      <c r="A9006">
        <v>202122</v>
      </c>
      <c r="B9006" t="s">
        <v>820</v>
      </c>
      <c r="C9006" t="s">
        <v>821</v>
      </c>
      <c r="D9006" t="s">
        <v>822</v>
      </c>
      <c r="E9006" t="s">
        <v>823</v>
      </c>
      <c r="F9006" t="s">
        <v>876</v>
      </c>
      <c r="G9006" t="s">
        <v>877</v>
      </c>
      <c r="H9006" t="s">
        <v>1058</v>
      </c>
      <c r="I9006">
        <v>851</v>
      </c>
      <c r="J9006" t="s">
        <v>1059</v>
      </c>
      <c r="K9006" t="s">
        <v>842</v>
      </c>
      <c r="L9006" t="s">
        <v>844</v>
      </c>
      <c r="M9006">
        <v>8799</v>
      </c>
      <c r="N9006">
        <v>733944</v>
      </c>
      <c r="O9006">
        <v>219230</v>
      </c>
      <c r="P9006">
        <v>0</v>
      </c>
      <c r="Q9006">
        <v>0</v>
      </c>
      <c r="R9006" t="s">
        <v>829</v>
      </c>
      <c r="S9006">
        <v>961973</v>
      </c>
      <c r="T9006">
        <v>72935</v>
      </c>
      <c r="U9006">
        <v>889038</v>
      </c>
      <c r="V9006">
        <v>30</v>
      </c>
    </row>
    <row r="9007" spans="1:22" x14ac:dyDescent="0.3">
      <c r="A9007">
        <v>202223</v>
      </c>
      <c r="B9007" t="s">
        <v>820</v>
      </c>
      <c r="C9007" t="s">
        <v>821</v>
      </c>
      <c r="D9007" t="s">
        <v>822</v>
      </c>
      <c r="E9007" t="s">
        <v>823</v>
      </c>
      <c r="F9007" t="s">
        <v>876</v>
      </c>
      <c r="G9007" t="s">
        <v>877</v>
      </c>
      <c r="H9007" t="s">
        <v>1058</v>
      </c>
      <c r="I9007">
        <v>851</v>
      </c>
      <c r="J9007" t="s">
        <v>1059</v>
      </c>
      <c r="K9007" t="s">
        <v>842</v>
      </c>
      <c r="L9007" t="s">
        <v>844</v>
      </c>
      <c r="M9007">
        <v>10408</v>
      </c>
      <c r="N9007">
        <v>791038</v>
      </c>
      <c r="O9007">
        <v>239393</v>
      </c>
      <c r="P9007">
        <v>0</v>
      </c>
      <c r="Q9007">
        <v>0</v>
      </c>
      <c r="R9007" t="s">
        <v>829</v>
      </c>
      <c r="S9007">
        <v>1040839</v>
      </c>
      <c r="T9007">
        <v>22060</v>
      </c>
      <c r="U9007">
        <v>1018779</v>
      </c>
      <c r="V9007">
        <v>34</v>
      </c>
    </row>
    <row r="9008" spans="1:22" x14ac:dyDescent="0.3">
      <c r="A9008">
        <v>202324</v>
      </c>
      <c r="B9008" t="s">
        <v>820</v>
      </c>
      <c r="C9008" t="s">
        <v>821</v>
      </c>
      <c r="D9008" t="s">
        <v>822</v>
      </c>
      <c r="E9008" t="s">
        <v>823</v>
      </c>
      <c r="F9008" t="s">
        <v>876</v>
      </c>
      <c r="G9008" t="s">
        <v>877</v>
      </c>
      <c r="H9008" t="s">
        <v>1058</v>
      </c>
      <c r="I9008">
        <v>851</v>
      </c>
      <c r="J9008" t="s">
        <v>1059</v>
      </c>
      <c r="K9008" t="s">
        <v>842</v>
      </c>
      <c r="L9008" t="s">
        <v>844</v>
      </c>
      <c r="M9008">
        <v>9819</v>
      </c>
      <c r="N9008">
        <v>746249</v>
      </c>
      <c r="O9008">
        <v>225839</v>
      </c>
      <c r="P9008">
        <v>0</v>
      </c>
      <c r="Q9008">
        <v>0</v>
      </c>
      <c r="R9008" t="s">
        <v>829</v>
      </c>
      <c r="S9008">
        <v>981907</v>
      </c>
      <c r="T9008">
        <v>32247</v>
      </c>
      <c r="U9008">
        <v>949660</v>
      </c>
      <c r="V9008">
        <v>32</v>
      </c>
    </row>
    <row r="9009" spans="1:22" x14ac:dyDescent="0.3">
      <c r="A9009">
        <v>202122</v>
      </c>
      <c r="B9009" t="s">
        <v>820</v>
      </c>
      <c r="C9009" t="s">
        <v>821</v>
      </c>
      <c r="D9009" t="s">
        <v>822</v>
      </c>
      <c r="E9009" t="s">
        <v>823</v>
      </c>
      <c r="F9009" t="s">
        <v>876</v>
      </c>
      <c r="G9009" t="s">
        <v>877</v>
      </c>
      <c r="H9009" t="s">
        <v>1058</v>
      </c>
      <c r="I9009">
        <v>851</v>
      </c>
      <c r="J9009" t="s">
        <v>1059</v>
      </c>
      <c r="K9009" t="s">
        <v>842</v>
      </c>
      <c r="L9009" t="s">
        <v>251</v>
      </c>
      <c r="M9009" t="s">
        <v>829</v>
      </c>
      <c r="N9009" t="s">
        <v>829</v>
      </c>
      <c r="O9009">
        <v>0</v>
      </c>
      <c r="P9009">
        <v>0</v>
      </c>
      <c r="Q9009">
        <v>0</v>
      </c>
      <c r="R9009">
        <v>192321</v>
      </c>
      <c r="S9009">
        <v>192321</v>
      </c>
      <c r="T9009">
        <v>14586</v>
      </c>
      <c r="U9009">
        <v>177735</v>
      </c>
      <c r="V9009">
        <v>6</v>
      </c>
    </row>
    <row r="9010" spans="1:22" x14ac:dyDescent="0.3">
      <c r="A9010">
        <v>202223</v>
      </c>
      <c r="B9010" t="s">
        <v>820</v>
      </c>
      <c r="C9010" t="s">
        <v>821</v>
      </c>
      <c r="D9010" t="s">
        <v>822</v>
      </c>
      <c r="E9010" t="s">
        <v>823</v>
      </c>
      <c r="F9010" t="s">
        <v>876</v>
      </c>
      <c r="G9010" t="s">
        <v>877</v>
      </c>
      <c r="H9010" t="s">
        <v>1058</v>
      </c>
      <c r="I9010">
        <v>851</v>
      </c>
      <c r="J9010" t="s">
        <v>1059</v>
      </c>
      <c r="K9010" t="s">
        <v>842</v>
      </c>
      <c r="L9010" t="s">
        <v>251</v>
      </c>
      <c r="M9010" t="s">
        <v>829</v>
      </c>
      <c r="N9010" t="s">
        <v>829</v>
      </c>
      <c r="O9010">
        <v>0</v>
      </c>
      <c r="P9010">
        <v>0</v>
      </c>
      <c r="Q9010">
        <v>0</v>
      </c>
      <c r="R9010">
        <v>237615</v>
      </c>
      <c r="S9010">
        <v>237615</v>
      </c>
      <c r="T9010">
        <v>5031</v>
      </c>
      <c r="U9010">
        <v>232584</v>
      </c>
      <c r="V9010">
        <v>8</v>
      </c>
    </row>
    <row r="9011" spans="1:22" x14ac:dyDescent="0.3">
      <c r="A9011">
        <v>202324</v>
      </c>
      <c r="B9011" t="s">
        <v>820</v>
      </c>
      <c r="C9011" t="s">
        <v>821</v>
      </c>
      <c r="D9011" t="s">
        <v>822</v>
      </c>
      <c r="E9011" t="s">
        <v>823</v>
      </c>
      <c r="F9011" t="s">
        <v>876</v>
      </c>
      <c r="G9011" t="s">
        <v>877</v>
      </c>
      <c r="H9011" t="s">
        <v>1058</v>
      </c>
      <c r="I9011">
        <v>851</v>
      </c>
      <c r="J9011" t="s">
        <v>1059</v>
      </c>
      <c r="K9011" t="s">
        <v>842</v>
      </c>
      <c r="L9011" t="s">
        <v>251</v>
      </c>
      <c r="M9011" t="s">
        <v>829</v>
      </c>
      <c r="N9011" t="s">
        <v>829</v>
      </c>
      <c r="O9011">
        <v>0</v>
      </c>
      <c r="P9011">
        <v>0</v>
      </c>
      <c r="Q9011">
        <v>0</v>
      </c>
      <c r="R9011">
        <v>223744</v>
      </c>
      <c r="S9011">
        <v>223744</v>
      </c>
      <c r="T9011">
        <v>7329</v>
      </c>
      <c r="U9011">
        <v>216415</v>
      </c>
      <c r="V9011">
        <v>7</v>
      </c>
    </row>
    <row r="9012" spans="1:22" x14ac:dyDescent="0.3">
      <c r="A9012">
        <v>202122</v>
      </c>
      <c r="B9012" t="s">
        <v>820</v>
      </c>
      <c r="C9012" t="s">
        <v>821</v>
      </c>
      <c r="D9012" t="s">
        <v>822</v>
      </c>
      <c r="E9012" t="s">
        <v>823</v>
      </c>
      <c r="F9012" t="s">
        <v>876</v>
      </c>
      <c r="G9012" t="s">
        <v>877</v>
      </c>
      <c r="H9012" t="s">
        <v>1058</v>
      </c>
      <c r="I9012">
        <v>851</v>
      </c>
      <c r="J9012" t="s">
        <v>1059</v>
      </c>
      <c r="K9012" t="s">
        <v>842</v>
      </c>
      <c r="L9012" t="s">
        <v>253</v>
      </c>
      <c r="M9012" t="s">
        <v>829</v>
      </c>
      <c r="N9012" t="s">
        <v>829</v>
      </c>
      <c r="O9012">
        <v>0</v>
      </c>
      <c r="P9012">
        <v>0</v>
      </c>
      <c r="Q9012">
        <v>0</v>
      </c>
      <c r="R9012">
        <v>0</v>
      </c>
      <c r="S9012">
        <v>0</v>
      </c>
      <c r="T9012">
        <v>0</v>
      </c>
      <c r="U9012">
        <v>0</v>
      </c>
      <c r="V9012">
        <v>0</v>
      </c>
    </row>
    <row r="9013" spans="1:22" x14ac:dyDescent="0.3">
      <c r="A9013">
        <v>202223</v>
      </c>
      <c r="B9013" t="s">
        <v>820</v>
      </c>
      <c r="C9013" t="s">
        <v>821</v>
      </c>
      <c r="D9013" t="s">
        <v>822</v>
      </c>
      <c r="E9013" t="s">
        <v>823</v>
      </c>
      <c r="F9013" t="s">
        <v>876</v>
      </c>
      <c r="G9013" t="s">
        <v>877</v>
      </c>
      <c r="H9013" t="s">
        <v>1058</v>
      </c>
      <c r="I9013">
        <v>851</v>
      </c>
      <c r="J9013" t="s">
        <v>1059</v>
      </c>
      <c r="K9013" t="s">
        <v>842</v>
      </c>
      <c r="L9013" t="s">
        <v>253</v>
      </c>
      <c r="M9013" t="s">
        <v>829</v>
      </c>
      <c r="N9013" t="s">
        <v>829</v>
      </c>
      <c r="O9013">
        <v>0</v>
      </c>
      <c r="P9013">
        <v>0</v>
      </c>
      <c r="Q9013">
        <v>0</v>
      </c>
      <c r="R9013">
        <v>0</v>
      </c>
      <c r="S9013">
        <v>0</v>
      </c>
      <c r="T9013">
        <v>0</v>
      </c>
      <c r="U9013">
        <v>0</v>
      </c>
      <c r="V9013">
        <v>0</v>
      </c>
    </row>
    <row r="9014" spans="1:22" x14ac:dyDescent="0.3">
      <c r="A9014">
        <v>202324</v>
      </c>
      <c r="B9014" t="s">
        <v>820</v>
      </c>
      <c r="C9014" t="s">
        <v>821</v>
      </c>
      <c r="D9014" t="s">
        <v>822</v>
      </c>
      <c r="E9014" t="s">
        <v>823</v>
      </c>
      <c r="F9014" t="s">
        <v>876</v>
      </c>
      <c r="G9014" t="s">
        <v>877</v>
      </c>
      <c r="H9014" t="s">
        <v>1058</v>
      </c>
      <c r="I9014">
        <v>851</v>
      </c>
      <c r="J9014" t="s">
        <v>1059</v>
      </c>
      <c r="K9014" t="s">
        <v>842</v>
      </c>
      <c r="L9014" t="s">
        <v>253</v>
      </c>
      <c r="M9014" t="s">
        <v>829</v>
      </c>
      <c r="N9014" t="s">
        <v>829</v>
      </c>
      <c r="O9014">
        <v>0</v>
      </c>
      <c r="P9014">
        <v>0</v>
      </c>
      <c r="Q9014">
        <v>0</v>
      </c>
      <c r="R9014">
        <v>0</v>
      </c>
      <c r="S9014">
        <v>0</v>
      </c>
      <c r="T9014">
        <v>0</v>
      </c>
      <c r="U9014">
        <v>0</v>
      </c>
      <c r="V9014">
        <v>0</v>
      </c>
    </row>
    <row r="9015" spans="1:22" x14ac:dyDescent="0.3">
      <c r="A9015">
        <v>202122</v>
      </c>
      <c r="B9015" t="s">
        <v>820</v>
      </c>
      <c r="C9015" t="s">
        <v>821</v>
      </c>
      <c r="D9015" t="s">
        <v>822</v>
      </c>
      <c r="E9015" t="s">
        <v>823</v>
      </c>
      <c r="F9015" t="s">
        <v>876</v>
      </c>
      <c r="G9015" t="s">
        <v>877</v>
      </c>
      <c r="H9015" t="s">
        <v>1058</v>
      </c>
      <c r="I9015">
        <v>851</v>
      </c>
      <c r="J9015" t="s">
        <v>1059</v>
      </c>
      <c r="K9015" t="s">
        <v>842</v>
      </c>
      <c r="L9015" t="s">
        <v>845</v>
      </c>
      <c r="M9015" t="s">
        <v>829</v>
      </c>
      <c r="N9015" t="s">
        <v>829</v>
      </c>
      <c r="O9015">
        <v>0</v>
      </c>
      <c r="P9015">
        <v>0</v>
      </c>
      <c r="Q9015">
        <v>0</v>
      </c>
      <c r="R9015">
        <v>0</v>
      </c>
      <c r="S9015">
        <v>0</v>
      </c>
      <c r="T9015">
        <v>0</v>
      </c>
      <c r="U9015">
        <v>0</v>
      </c>
      <c r="V9015">
        <v>0</v>
      </c>
    </row>
    <row r="9016" spans="1:22" x14ac:dyDescent="0.3">
      <c r="A9016">
        <v>202223</v>
      </c>
      <c r="B9016" t="s">
        <v>820</v>
      </c>
      <c r="C9016" t="s">
        <v>821</v>
      </c>
      <c r="D9016" t="s">
        <v>822</v>
      </c>
      <c r="E9016" t="s">
        <v>823</v>
      </c>
      <c r="F9016" t="s">
        <v>876</v>
      </c>
      <c r="G9016" t="s">
        <v>877</v>
      </c>
      <c r="H9016" t="s">
        <v>1058</v>
      </c>
      <c r="I9016">
        <v>851</v>
      </c>
      <c r="J9016" t="s">
        <v>1059</v>
      </c>
      <c r="K9016" t="s">
        <v>842</v>
      </c>
      <c r="L9016" t="s">
        <v>845</v>
      </c>
      <c r="M9016" t="s">
        <v>829</v>
      </c>
      <c r="N9016" t="s">
        <v>829</v>
      </c>
      <c r="O9016">
        <v>0</v>
      </c>
      <c r="P9016">
        <v>0</v>
      </c>
      <c r="Q9016">
        <v>0</v>
      </c>
      <c r="R9016">
        <v>0</v>
      </c>
      <c r="S9016">
        <v>0</v>
      </c>
      <c r="T9016">
        <v>0</v>
      </c>
      <c r="U9016">
        <v>0</v>
      </c>
      <c r="V9016">
        <v>0</v>
      </c>
    </row>
    <row r="9017" spans="1:22" x14ac:dyDescent="0.3">
      <c r="A9017">
        <v>202324</v>
      </c>
      <c r="B9017" t="s">
        <v>820</v>
      </c>
      <c r="C9017" t="s">
        <v>821</v>
      </c>
      <c r="D9017" t="s">
        <v>822</v>
      </c>
      <c r="E9017" t="s">
        <v>823</v>
      </c>
      <c r="F9017" t="s">
        <v>876</v>
      </c>
      <c r="G9017" t="s">
        <v>877</v>
      </c>
      <c r="H9017" t="s">
        <v>1058</v>
      </c>
      <c r="I9017">
        <v>851</v>
      </c>
      <c r="J9017" t="s">
        <v>1059</v>
      </c>
      <c r="K9017" t="s">
        <v>842</v>
      </c>
      <c r="L9017" t="s">
        <v>845</v>
      </c>
      <c r="M9017" t="s">
        <v>829</v>
      </c>
      <c r="N9017" t="s">
        <v>829</v>
      </c>
      <c r="O9017">
        <v>0</v>
      </c>
      <c r="P9017">
        <v>0</v>
      </c>
      <c r="Q9017">
        <v>0</v>
      </c>
      <c r="R9017">
        <v>0</v>
      </c>
      <c r="S9017">
        <v>0</v>
      </c>
      <c r="T9017">
        <v>0</v>
      </c>
      <c r="U9017">
        <v>0</v>
      </c>
      <c r="V9017">
        <v>0</v>
      </c>
    </row>
    <row r="9018" spans="1:22" x14ac:dyDescent="0.3">
      <c r="A9018">
        <v>202122</v>
      </c>
      <c r="B9018" t="s">
        <v>820</v>
      </c>
      <c r="C9018" t="s">
        <v>821</v>
      </c>
      <c r="D9018" t="s">
        <v>822</v>
      </c>
      <c r="E9018" t="s">
        <v>823</v>
      </c>
      <c r="F9018" t="s">
        <v>876</v>
      </c>
      <c r="G9018" t="s">
        <v>877</v>
      </c>
      <c r="H9018" t="s">
        <v>1060</v>
      </c>
      <c r="I9018">
        <v>870</v>
      </c>
      <c r="J9018" t="s">
        <v>1061</v>
      </c>
      <c r="K9018" t="s">
        <v>828</v>
      </c>
      <c r="L9018" t="s">
        <v>336</v>
      </c>
      <c r="M9018">
        <v>228653</v>
      </c>
      <c r="N9018">
        <v>281332</v>
      </c>
      <c r="O9018">
        <v>148000</v>
      </c>
      <c r="P9018">
        <v>425455</v>
      </c>
      <c r="Q9018">
        <v>0</v>
      </c>
      <c r="R9018" t="s">
        <v>829</v>
      </c>
      <c r="S9018">
        <v>1083440</v>
      </c>
      <c r="T9018" t="s">
        <v>829</v>
      </c>
      <c r="U9018">
        <v>1083440</v>
      </c>
      <c r="V9018">
        <v>98</v>
      </c>
    </row>
    <row r="9019" spans="1:22" x14ac:dyDescent="0.3">
      <c r="A9019">
        <v>202223</v>
      </c>
      <c r="B9019" t="s">
        <v>820</v>
      </c>
      <c r="C9019" t="s">
        <v>821</v>
      </c>
      <c r="D9019" t="s">
        <v>822</v>
      </c>
      <c r="E9019" t="s">
        <v>823</v>
      </c>
      <c r="F9019" t="s">
        <v>876</v>
      </c>
      <c r="G9019" t="s">
        <v>877</v>
      </c>
      <c r="H9019" t="s">
        <v>1060</v>
      </c>
      <c r="I9019">
        <v>870</v>
      </c>
      <c r="J9019" t="s">
        <v>1061</v>
      </c>
      <c r="K9019" t="s">
        <v>828</v>
      </c>
      <c r="L9019" t="s">
        <v>336</v>
      </c>
      <c r="M9019">
        <v>0</v>
      </c>
      <c r="N9019">
        <v>299332</v>
      </c>
      <c r="O9019">
        <v>148000</v>
      </c>
      <c r="P9019">
        <v>534766</v>
      </c>
      <c r="Q9019">
        <v>0</v>
      </c>
      <c r="R9019" t="s">
        <v>829</v>
      </c>
      <c r="S9019">
        <v>982098</v>
      </c>
      <c r="T9019" t="s">
        <v>829</v>
      </c>
      <c r="U9019">
        <v>982098</v>
      </c>
      <c r="V9019">
        <v>88</v>
      </c>
    </row>
    <row r="9020" spans="1:22" x14ac:dyDescent="0.3">
      <c r="A9020">
        <v>202324</v>
      </c>
      <c r="B9020" t="s">
        <v>820</v>
      </c>
      <c r="C9020" t="s">
        <v>821</v>
      </c>
      <c r="D9020" t="s">
        <v>822</v>
      </c>
      <c r="E9020" t="s">
        <v>823</v>
      </c>
      <c r="F9020" t="s">
        <v>876</v>
      </c>
      <c r="G9020" t="s">
        <v>877</v>
      </c>
      <c r="H9020" t="s">
        <v>1060</v>
      </c>
      <c r="I9020">
        <v>870</v>
      </c>
      <c r="J9020" t="s">
        <v>1061</v>
      </c>
      <c r="K9020" t="s">
        <v>828</v>
      </c>
      <c r="L9020" t="s">
        <v>336</v>
      </c>
      <c r="M9020">
        <v>618119</v>
      </c>
      <c r="N9020">
        <v>1180000</v>
      </c>
      <c r="O9020">
        <v>140000</v>
      </c>
      <c r="P9020">
        <v>600489</v>
      </c>
      <c r="Q9020">
        <v>0</v>
      </c>
      <c r="R9020" t="s">
        <v>829</v>
      </c>
      <c r="S9020">
        <v>2538608</v>
      </c>
      <c r="T9020" t="s">
        <v>829</v>
      </c>
      <c r="U9020">
        <v>2538608</v>
      </c>
      <c r="V9020">
        <v>228</v>
      </c>
    </row>
    <row r="9021" spans="1:22" x14ac:dyDescent="0.3">
      <c r="A9021">
        <v>202122</v>
      </c>
      <c r="B9021" t="s">
        <v>820</v>
      </c>
      <c r="C9021" t="s">
        <v>821</v>
      </c>
      <c r="D9021" t="s">
        <v>822</v>
      </c>
      <c r="E9021" t="s">
        <v>823</v>
      </c>
      <c r="F9021" t="s">
        <v>876</v>
      </c>
      <c r="G9021" t="s">
        <v>877</v>
      </c>
      <c r="H9021" t="s">
        <v>1060</v>
      </c>
      <c r="I9021">
        <v>870</v>
      </c>
      <c r="J9021" t="s">
        <v>1061</v>
      </c>
      <c r="K9021" t="s">
        <v>828</v>
      </c>
      <c r="L9021" t="s">
        <v>235</v>
      </c>
      <c r="M9021" t="s">
        <v>829</v>
      </c>
      <c r="N9021">
        <v>175993</v>
      </c>
      <c r="O9021">
        <v>0</v>
      </c>
      <c r="P9021" t="s">
        <v>829</v>
      </c>
      <c r="Q9021" t="s">
        <v>829</v>
      </c>
      <c r="R9021" t="s">
        <v>829</v>
      </c>
      <c r="S9021">
        <v>175993</v>
      </c>
      <c r="T9021">
        <v>0</v>
      </c>
      <c r="U9021">
        <v>175993</v>
      </c>
      <c r="V9021">
        <v>16</v>
      </c>
    </row>
    <row r="9022" spans="1:22" x14ac:dyDescent="0.3">
      <c r="A9022">
        <v>202223</v>
      </c>
      <c r="B9022" t="s">
        <v>820</v>
      </c>
      <c r="C9022" t="s">
        <v>821</v>
      </c>
      <c r="D9022" t="s">
        <v>822</v>
      </c>
      <c r="E9022" t="s">
        <v>823</v>
      </c>
      <c r="F9022" t="s">
        <v>876</v>
      </c>
      <c r="G9022" t="s">
        <v>877</v>
      </c>
      <c r="H9022" t="s">
        <v>1060</v>
      </c>
      <c r="I9022">
        <v>870</v>
      </c>
      <c r="J9022" t="s">
        <v>1061</v>
      </c>
      <c r="K9022" t="s">
        <v>828</v>
      </c>
      <c r="L9022" t="s">
        <v>235</v>
      </c>
      <c r="M9022" t="s">
        <v>829</v>
      </c>
      <c r="N9022">
        <v>182000</v>
      </c>
      <c r="O9022">
        <v>0</v>
      </c>
      <c r="P9022" t="s">
        <v>829</v>
      </c>
      <c r="Q9022" t="s">
        <v>829</v>
      </c>
      <c r="R9022" t="s">
        <v>829</v>
      </c>
      <c r="S9022">
        <v>182000</v>
      </c>
      <c r="T9022">
        <v>0</v>
      </c>
      <c r="U9022">
        <v>182000</v>
      </c>
      <c r="V9022">
        <v>16</v>
      </c>
    </row>
    <row r="9023" spans="1:22" x14ac:dyDescent="0.3">
      <c r="A9023">
        <v>202324</v>
      </c>
      <c r="B9023" t="s">
        <v>820</v>
      </c>
      <c r="C9023" t="s">
        <v>821</v>
      </c>
      <c r="D9023" t="s">
        <v>822</v>
      </c>
      <c r="E9023" t="s">
        <v>823</v>
      </c>
      <c r="F9023" t="s">
        <v>876</v>
      </c>
      <c r="G9023" t="s">
        <v>877</v>
      </c>
      <c r="H9023" t="s">
        <v>1060</v>
      </c>
      <c r="I9023">
        <v>870</v>
      </c>
      <c r="J9023" t="s">
        <v>1061</v>
      </c>
      <c r="K9023" t="s">
        <v>828</v>
      </c>
      <c r="L9023" t="s">
        <v>235</v>
      </c>
      <c r="M9023" t="s">
        <v>829</v>
      </c>
      <c r="N9023">
        <v>286000</v>
      </c>
      <c r="O9023">
        <v>0</v>
      </c>
      <c r="P9023" t="s">
        <v>829</v>
      </c>
      <c r="Q9023" t="s">
        <v>829</v>
      </c>
      <c r="R9023" t="s">
        <v>829</v>
      </c>
      <c r="S9023">
        <v>286000</v>
      </c>
      <c r="T9023">
        <v>0</v>
      </c>
      <c r="U9023">
        <v>286000</v>
      </c>
      <c r="V9023">
        <v>26</v>
      </c>
    </row>
    <row r="9024" spans="1:22" x14ac:dyDescent="0.3">
      <c r="A9024">
        <v>202122</v>
      </c>
      <c r="B9024" t="s">
        <v>820</v>
      </c>
      <c r="C9024" t="s">
        <v>821</v>
      </c>
      <c r="D9024" t="s">
        <v>822</v>
      </c>
      <c r="E9024" t="s">
        <v>823</v>
      </c>
      <c r="F9024" t="s">
        <v>876</v>
      </c>
      <c r="G9024" t="s">
        <v>877</v>
      </c>
      <c r="H9024" t="s">
        <v>1060</v>
      </c>
      <c r="I9024">
        <v>870</v>
      </c>
      <c r="J9024" t="s">
        <v>1061</v>
      </c>
      <c r="K9024" t="s">
        <v>828</v>
      </c>
      <c r="L9024" t="s">
        <v>534</v>
      </c>
      <c r="M9024">
        <v>23333</v>
      </c>
      <c r="N9024">
        <v>1880268</v>
      </c>
      <c r="O9024">
        <v>241864</v>
      </c>
      <c r="P9024">
        <v>4249614</v>
      </c>
      <c r="Q9024">
        <v>62168</v>
      </c>
      <c r="R9024" t="s">
        <v>829</v>
      </c>
      <c r="S9024">
        <v>6457247</v>
      </c>
      <c r="T9024">
        <v>0</v>
      </c>
      <c r="U9024">
        <v>6457247</v>
      </c>
      <c r="V9024">
        <v>153</v>
      </c>
    </row>
    <row r="9025" spans="1:22" x14ac:dyDescent="0.3">
      <c r="A9025">
        <v>202223</v>
      </c>
      <c r="B9025" t="s">
        <v>820</v>
      </c>
      <c r="C9025" t="s">
        <v>821</v>
      </c>
      <c r="D9025" t="s">
        <v>822</v>
      </c>
      <c r="E9025" t="s">
        <v>823</v>
      </c>
      <c r="F9025" t="s">
        <v>876</v>
      </c>
      <c r="G9025" t="s">
        <v>877</v>
      </c>
      <c r="H9025" t="s">
        <v>1060</v>
      </c>
      <c r="I9025">
        <v>870</v>
      </c>
      <c r="J9025" t="s">
        <v>1061</v>
      </c>
      <c r="K9025" t="s">
        <v>828</v>
      </c>
      <c r="L9025" t="s">
        <v>534</v>
      </c>
      <c r="M9025">
        <v>50539</v>
      </c>
      <c r="N9025">
        <v>2149373</v>
      </c>
      <c r="O9025">
        <v>330970</v>
      </c>
      <c r="P9025">
        <v>3939275</v>
      </c>
      <c r="Q9025">
        <v>0</v>
      </c>
      <c r="R9025" t="s">
        <v>829</v>
      </c>
      <c r="S9025">
        <v>6470158</v>
      </c>
      <c r="T9025">
        <v>0</v>
      </c>
      <c r="U9025">
        <v>6470158</v>
      </c>
      <c r="V9025">
        <v>156</v>
      </c>
    </row>
    <row r="9026" spans="1:22" x14ac:dyDescent="0.3">
      <c r="A9026">
        <v>202324</v>
      </c>
      <c r="B9026" t="s">
        <v>820</v>
      </c>
      <c r="C9026" t="s">
        <v>821</v>
      </c>
      <c r="D9026" t="s">
        <v>822</v>
      </c>
      <c r="E9026" t="s">
        <v>823</v>
      </c>
      <c r="F9026" t="s">
        <v>876</v>
      </c>
      <c r="G9026" t="s">
        <v>877</v>
      </c>
      <c r="H9026" t="s">
        <v>1060</v>
      </c>
      <c r="I9026">
        <v>870</v>
      </c>
      <c r="J9026" t="s">
        <v>1061</v>
      </c>
      <c r="K9026" t="s">
        <v>828</v>
      </c>
      <c r="L9026" t="s">
        <v>534</v>
      </c>
      <c r="M9026">
        <v>20261</v>
      </c>
      <c r="N9026">
        <v>2885739</v>
      </c>
      <c r="O9026">
        <v>571909</v>
      </c>
      <c r="P9026">
        <v>3699197</v>
      </c>
      <c r="Q9026">
        <v>0</v>
      </c>
      <c r="R9026" t="s">
        <v>829</v>
      </c>
      <c r="S9026">
        <v>7177106</v>
      </c>
      <c r="T9026">
        <v>0</v>
      </c>
      <c r="U9026">
        <v>7177106</v>
      </c>
      <c r="V9026">
        <v>174</v>
      </c>
    </row>
    <row r="9027" spans="1:22" x14ac:dyDescent="0.3">
      <c r="A9027">
        <v>202122</v>
      </c>
      <c r="B9027" t="s">
        <v>820</v>
      </c>
      <c r="C9027" t="s">
        <v>821</v>
      </c>
      <c r="D9027" t="s">
        <v>822</v>
      </c>
      <c r="E9027" t="s">
        <v>823</v>
      </c>
      <c r="F9027" t="s">
        <v>876</v>
      </c>
      <c r="G9027" t="s">
        <v>877</v>
      </c>
      <c r="H9027" t="s">
        <v>1060</v>
      </c>
      <c r="I9027">
        <v>870</v>
      </c>
      <c r="J9027" t="s">
        <v>1061</v>
      </c>
      <c r="K9027" t="s">
        <v>828</v>
      </c>
      <c r="L9027" t="s">
        <v>603</v>
      </c>
      <c r="M9027" t="s">
        <v>829</v>
      </c>
      <c r="N9027" t="s">
        <v>829</v>
      </c>
      <c r="O9027" t="s">
        <v>829</v>
      </c>
      <c r="P9027">
        <v>0</v>
      </c>
      <c r="Q9027">
        <v>0</v>
      </c>
      <c r="R9027">
        <v>0</v>
      </c>
      <c r="S9027">
        <v>0</v>
      </c>
      <c r="T9027">
        <v>0</v>
      </c>
      <c r="U9027">
        <v>0</v>
      </c>
      <c r="V9027">
        <v>0</v>
      </c>
    </row>
    <row r="9028" spans="1:22" x14ac:dyDescent="0.3">
      <c r="A9028">
        <v>202223</v>
      </c>
      <c r="B9028" t="s">
        <v>820</v>
      </c>
      <c r="C9028" t="s">
        <v>821</v>
      </c>
      <c r="D9028" t="s">
        <v>822</v>
      </c>
      <c r="E9028" t="s">
        <v>823</v>
      </c>
      <c r="F9028" t="s">
        <v>876</v>
      </c>
      <c r="G9028" t="s">
        <v>877</v>
      </c>
      <c r="H9028" t="s">
        <v>1060</v>
      </c>
      <c r="I9028">
        <v>870</v>
      </c>
      <c r="J9028" t="s">
        <v>1061</v>
      </c>
      <c r="K9028" t="s">
        <v>828</v>
      </c>
      <c r="L9028" t="s">
        <v>603</v>
      </c>
      <c r="M9028" t="s">
        <v>829</v>
      </c>
      <c r="N9028" t="s">
        <v>829</v>
      </c>
      <c r="O9028" t="s">
        <v>829</v>
      </c>
      <c r="P9028">
        <v>0</v>
      </c>
      <c r="Q9028">
        <v>0</v>
      </c>
      <c r="R9028">
        <v>0</v>
      </c>
      <c r="S9028">
        <v>0</v>
      </c>
      <c r="T9028">
        <v>0</v>
      </c>
      <c r="U9028">
        <v>0</v>
      </c>
      <c r="V9028">
        <v>0</v>
      </c>
    </row>
    <row r="9029" spans="1:22" x14ac:dyDescent="0.3">
      <c r="A9029">
        <v>202324</v>
      </c>
      <c r="B9029" t="s">
        <v>820</v>
      </c>
      <c r="C9029" t="s">
        <v>821</v>
      </c>
      <c r="D9029" t="s">
        <v>822</v>
      </c>
      <c r="E9029" t="s">
        <v>823</v>
      </c>
      <c r="F9029" t="s">
        <v>876</v>
      </c>
      <c r="G9029" t="s">
        <v>877</v>
      </c>
      <c r="H9029" t="s">
        <v>1060</v>
      </c>
      <c r="I9029">
        <v>870</v>
      </c>
      <c r="J9029" t="s">
        <v>1061</v>
      </c>
      <c r="K9029" t="s">
        <v>828</v>
      </c>
      <c r="L9029" t="s">
        <v>603</v>
      </c>
      <c r="M9029" t="s">
        <v>829</v>
      </c>
      <c r="N9029" t="s">
        <v>829</v>
      </c>
      <c r="O9029" t="s">
        <v>829</v>
      </c>
      <c r="P9029">
        <v>0</v>
      </c>
      <c r="Q9029">
        <v>0</v>
      </c>
      <c r="R9029">
        <v>0</v>
      </c>
      <c r="S9029">
        <v>0</v>
      </c>
      <c r="T9029">
        <v>0</v>
      </c>
      <c r="U9029">
        <v>0</v>
      </c>
      <c r="V9029">
        <v>0</v>
      </c>
    </row>
    <row r="9030" spans="1:22" x14ac:dyDescent="0.3">
      <c r="A9030">
        <v>202122</v>
      </c>
      <c r="B9030" t="s">
        <v>820</v>
      </c>
      <c r="C9030" t="s">
        <v>821</v>
      </c>
      <c r="D9030" t="s">
        <v>822</v>
      </c>
      <c r="E9030" t="s">
        <v>823</v>
      </c>
      <c r="F9030" t="s">
        <v>876</v>
      </c>
      <c r="G9030" t="s">
        <v>877</v>
      </c>
      <c r="H9030" t="s">
        <v>1060</v>
      </c>
      <c r="I9030">
        <v>870</v>
      </c>
      <c r="J9030" t="s">
        <v>1061</v>
      </c>
      <c r="K9030" t="s">
        <v>828</v>
      </c>
      <c r="L9030" t="s">
        <v>606</v>
      </c>
      <c r="M9030">
        <v>0</v>
      </c>
      <c r="N9030">
        <v>0</v>
      </c>
      <c r="O9030">
        <v>0</v>
      </c>
      <c r="P9030">
        <v>0</v>
      </c>
      <c r="Q9030">
        <v>0</v>
      </c>
      <c r="R9030">
        <v>0</v>
      </c>
      <c r="S9030">
        <v>0</v>
      </c>
      <c r="T9030">
        <v>0</v>
      </c>
      <c r="U9030">
        <v>0</v>
      </c>
      <c r="V9030">
        <v>0</v>
      </c>
    </row>
    <row r="9031" spans="1:22" x14ac:dyDescent="0.3">
      <c r="A9031">
        <v>202223</v>
      </c>
      <c r="B9031" t="s">
        <v>820</v>
      </c>
      <c r="C9031" t="s">
        <v>821</v>
      </c>
      <c r="D9031" t="s">
        <v>822</v>
      </c>
      <c r="E9031" t="s">
        <v>823</v>
      </c>
      <c r="F9031" t="s">
        <v>876</v>
      </c>
      <c r="G9031" t="s">
        <v>877</v>
      </c>
      <c r="H9031" t="s">
        <v>1060</v>
      </c>
      <c r="I9031">
        <v>870</v>
      </c>
      <c r="J9031" t="s">
        <v>1061</v>
      </c>
      <c r="K9031" t="s">
        <v>828</v>
      </c>
      <c r="L9031" t="s">
        <v>606</v>
      </c>
      <c r="M9031">
        <v>0</v>
      </c>
      <c r="N9031">
        <v>0</v>
      </c>
      <c r="O9031">
        <v>0</v>
      </c>
      <c r="P9031">
        <v>0</v>
      </c>
      <c r="Q9031">
        <v>91713</v>
      </c>
      <c r="R9031">
        <v>0</v>
      </c>
      <c r="S9031">
        <v>91713</v>
      </c>
      <c r="T9031">
        <v>0</v>
      </c>
      <c r="U9031">
        <v>91713</v>
      </c>
      <c r="V9031">
        <v>2</v>
      </c>
    </row>
    <row r="9032" spans="1:22" x14ac:dyDescent="0.3">
      <c r="A9032">
        <v>202324</v>
      </c>
      <c r="B9032" t="s">
        <v>820</v>
      </c>
      <c r="C9032" t="s">
        <v>821</v>
      </c>
      <c r="D9032" t="s">
        <v>822</v>
      </c>
      <c r="E9032" t="s">
        <v>823</v>
      </c>
      <c r="F9032" t="s">
        <v>876</v>
      </c>
      <c r="G9032" t="s">
        <v>877</v>
      </c>
      <c r="H9032" t="s">
        <v>1060</v>
      </c>
      <c r="I9032">
        <v>870</v>
      </c>
      <c r="J9032" t="s">
        <v>1061</v>
      </c>
      <c r="K9032" t="s">
        <v>828</v>
      </c>
      <c r="L9032" t="s">
        <v>606</v>
      </c>
      <c r="M9032">
        <v>0</v>
      </c>
      <c r="N9032">
        <v>0</v>
      </c>
      <c r="O9032">
        <v>0</v>
      </c>
      <c r="P9032">
        <v>0</v>
      </c>
      <c r="Q9032">
        <v>148943</v>
      </c>
      <c r="R9032">
        <v>0</v>
      </c>
      <c r="S9032">
        <v>148943</v>
      </c>
      <c r="T9032">
        <v>0</v>
      </c>
      <c r="U9032">
        <v>148943</v>
      </c>
      <c r="V9032">
        <v>4</v>
      </c>
    </row>
    <row r="9033" spans="1:22" x14ac:dyDescent="0.3">
      <c r="A9033">
        <v>202122</v>
      </c>
      <c r="B9033" t="s">
        <v>820</v>
      </c>
      <c r="C9033" t="s">
        <v>821</v>
      </c>
      <c r="D9033" t="s">
        <v>822</v>
      </c>
      <c r="E9033" t="s">
        <v>823</v>
      </c>
      <c r="F9033" t="s">
        <v>876</v>
      </c>
      <c r="G9033" t="s">
        <v>877</v>
      </c>
      <c r="H9033" t="s">
        <v>1060</v>
      </c>
      <c r="I9033">
        <v>870</v>
      </c>
      <c r="J9033" t="s">
        <v>1061</v>
      </c>
      <c r="K9033" t="s">
        <v>828</v>
      </c>
      <c r="L9033" t="s">
        <v>609</v>
      </c>
      <c r="M9033" t="s">
        <v>829</v>
      </c>
      <c r="N9033" t="s">
        <v>829</v>
      </c>
      <c r="O9033" t="s">
        <v>829</v>
      </c>
      <c r="P9033" t="s">
        <v>829</v>
      </c>
      <c r="Q9033">
        <v>0</v>
      </c>
      <c r="R9033" t="s">
        <v>829</v>
      </c>
      <c r="S9033">
        <v>0</v>
      </c>
      <c r="T9033">
        <v>0</v>
      </c>
      <c r="U9033">
        <v>0</v>
      </c>
      <c r="V9033">
        <v>0</v>
      </c>
    </row>
    <row r="9034" spans="1:22" x14ac:dyDescent="0.3">
      <c r="A9034">
        <v>202223</v>
      </c>
      <c r="B9034" t="s">
        <v>820</v>
      </c>
      <c r="C9034" t="s">
        <v>821</v>
      </c>
      <c r="D9034" t="s">
        <v>822</v>
      </c>
      <c r="E9034" t="s">
        <v>823</v>
      </c>
      <c r="F9034" t="s">
        <v>876</v>
      </c>
      <c r="G9034" t="s">
        <v>877</v>
      </c>
      <c r="H9034" t="s">
        <v>1060</v>
      </c>
      <c r="I9034">
        <v>870</v>
      </c>
      <c r="J9034" t="s">
        <v>1061</v>
      </c>
      <c r="K9034" t="s">
        <v>828</v>
      </c>
      <c r="L9034" t="s">
        <v>609</v>
      </c>
      <c r="M9034" t="s">
        <v>829</v>
      </c>
      <c r="N9034" t="s">
        <v>829</v>
      </c>
      <c r="O9034" t="s">
        <v>829</v>
      </c>
      <c r="P9034" t="s">
        <v>829</v>
      </c>
      <c r="Q9034">
        <v>0</v>
      </c>
      <c r="R9034" t="s">
        <v>829</v>
      </c>
      <c r="S9034">
        <v>0</v>
      </c>
      <c r="T9034">
        <v>0</v>
      </c>
      <c r="U9034">
        <v>0</v>
      </c>
      <c r="V9034">
        <v>0</v>
      </c>
    </row>
    <row r="9035" spans="1:22" x14ac:dyDescent="0.3">
      <c r="A9035">
        <v>202122</v>
      </c>
      <c r="B9035" t="s">
        <v>820</v>
      </c>
      <c r="C9035" t="s">
        <v>821</v>
      </c>
      <c r="D9035" t="s">
        <v>822</v>
      </c>
      <c r="E9035" t="s">
        <v>823</v>
      </c>
      <c r="F9035" t="s">
        <v>876</v>
      </c>
      <c r="G9035" t="s">
        <v>877</v>
      </c>
      <c r="H9035" t="s">
        <v>1060</v>
      </c>
      <c r="I9035">
        <v>870</v>
      </c>
      <c r="J9035" t="s">
        <v>1061</v>
      </c>
      <c r="K9035" t="s">
        <v>828</v>
      </c>
      <c r="L9035" t="s">
        <v>830</v>
      </c>
      <c r="M9035">
        <v>0</v>
      </c>
      <c r="N9035">
        <v>137620</v>
      </c>
      <c r="O9035">
        <v>137620</v>
      </c>
      <c r="P9035">
        <v>137620</v>
      </c>
      <c r="Q9035">
        <v>0</v>
      </c>
      <c r="R9035">
        <v>0</v>
      </c>
      <c r="S9035">
        <v>412860</v>
      </c>
      <c r="T9035">
        <v>0</v>
      </c>
      <c r="U9035">
        <v>412860</v>
      </c>
      <c r="V9035">
        <v>10</v>
      </c>
    </row>
    <row r="9036" spans="1:22" x14ac:dyDescent="0.3">
      <c r="A9036">
        <v>202223</v>
      </c>
      <c r="B9036" t="s">
        <v>820</v>
      </c>
      <c r="C9036" t="s">
        <v>821</v>
      </c>
      <c r="D9036" t="s">
        <v>822</v>
      </c>
      <c r="E9036" t="s">
        <v>823</v>
      </c>
      <c r="F9036" t="s">
        <v>876</v>
      </c>
      <c r="G9036" t="s">
        <v>877</v>
      </c>
      <c r="H9036" t="s">
        <v>1060</v>
      </c>
      <c r="I9036">
        <v>870</v>
      </c>
      <c r="J9036" t="s">
        <v>1061</v>
      </c>
      <c r="K9036" t="s">
        <v>828</v>
      </c>
      <c r="L9036" t="s">
        <v>830</v>
      </c>
      <c r="M9036">
        <v>0</v>
      </c>
      <c r="N9036">
        <v>157345</v>
      </c>
      <c r="O9036">
        <v>157345</v>
      </c>
      <c r="P9036">
        <v>157345</v>
      </c>
      <c r="Q9036">
        <v>0</v>
      </c>
      <c r="R9036">
        <v>0</v>
      </c>
      <c r="S9036">
        <v>472034</v>
      </c>
      <c r="T9036">
        <v>0</v>
      </c>
      <c r="U9036">
        <v>472034</v>
      </c>
      <c r="V9036">
        <v>11</v>
      </c>
    </row>
    <row r="9037" spans="1:22" x14ac:dyDescent="0.3">
      <c r="A9037">
        <v>202324</v>
      </c>
      <c r="B9037" t="s">
        <v>820</v>
      </c>
      <c r="C9037" t="s">
        <v>821</v>
      </c>
      <c r="D9037" t="s">
        <v>822</v>
      </c>
      <c r="E9037" t="s">
        <v>823</v>
      </c>
      <c r="F9037" t="s">
        <v>876</v>
      </c>
      <c r="G9037" t="s">
        <v>877</v>
      </c>
      <c r="H9037" t="s">
        <v>1060</v>
      </c>
      <c r="I9037">
        <v>870</v>
      </c>
      <c r="J9037" t="s">
        <v>1061</v>
      </c>
      <c r="K9037" t="s">
        <v>828</v>
      </c>
      <c r="L9037" t="s">
        <v>830</v>
      </c>
      <c r="M9037">
        <v>0</v>
      </c>
      <c r="N9037">
        <v>173334</v>
      </c>
      <c r="O9037">
        <v>173333</v>
      </c>
      <c r="P9037">
        <v>173333</v>
      </c>
      <c r="Q9037">
        <v>0</v>
      </c>
      <c r="R9037">
        <v>0</v>
      </c>
      <c r="S9037">
        <v>520000</v>
      </c>
      <c r="T9037">
        <v>0</v>
      </c>
      <c r="U9037">
        <v>520000</v>
      </c>
      <c r="V9037">
        <v>13</v>
      </c>
    </row>
    <row r="9038" spans="1:22" x14ac:dyDescent="0.3">
      <c r="A9038">
        <v>202122</v>
      </c>
      <c r="B9038" t="s">
        <v>820</v>
      </c>
      <c r="C9038" t="s">
        <v>821</v>
      </c>
      <c r="D9038" t="s">
        <v>822</v>
      </c>
      <c r="E9038" t="s">
        <v>823</v>
      </c>
      <c r="F9038" t="s">
        <v>876</v>
      </c>
      <c r="G9038" t="s">
        <v>877</v>
      </c>
      <c r="H9038" t="s">
        <v>1060</v>
      </c>
      <c r="I9038">
        <v>870</v>
      </c>
      <c r="J9038" t="s">
        <v>1061</v>
      </c>
      <c r="K9038" t="s">
        <v>828</v>
      </c>
      <c r="L9038" t="s">
        <v>537</v>
      </c>
      <c r="M9038">
        <v>39271</v>
      </c>
      <c r="N9038">
        <v>400000</v>
      </c>
      <c r="O9038">
        <v>1025338</v>
      </c>
      <c r="P9038">
        <v>5366245</v>
      </c>
      <c r="Q9038">
        <v>953693</v>
      </c>
      <c r="R9038">
        <v>1155211</v>
      </c>
      <c r="S9038">
        <v>8939758</v>
      </c>
      <c r="T9038">
        <v>0</v>
      </c>
      <c r="U9038">
        <v>8939758</v>
      </c>
      <c r="V9038">
        <v>212</v>
      </c>
    </row>
    <row r="9039" spans="1:22" x14ac:dyDescent="0.3">
      <c r="A9039">
        <v>202223</v>
      </c>
      <c r="B9039" t="s">
        <v>820</v>
      </c>
      <c r="C9039" t="s">
        <v>821</v>
      </c>
      <c r="D9039" t="s">
        <v>822</v>
      </c>
      <c r="E9039" t="s">
        <v>823</v>
      </c>
      <c r="F9039" t="s">
        <v>876</v>
      </c>
      <c r="G9039" t="s">
        <v>877</v>
      </c>
      <c r="H9039" t="s">
        <v>1060</v>
      </c>
      <c r="I9039">
        <v>870</v>
      </c>
      <c r="J9039" t="s">
        <v>1061</v>
      </c>
      <c r="K9039" t="s">
        <v>828</v>
      </c>
      <c r="L9039" t="s">
        <v>537</v>
      </c>
      <c r="M9039">
        <v>35864</v>
      </c>
      <c r="N9039">
        <v>771513</v>
      </c>
      <c r="O9039">
        <v>1033333</v>
      </c>
      <c r="P9039">
        <v>6238926</v>
      </c>
      <c r="Q9039">
        <v>1318137</v>
      </c>
      <c r="R9039">
        <v>1417077</v>
      </c>
      <c r="S9039">
        <v>10814849</v>
      </c>
      <c r="T9039">
        <v>0</v>
      </c>
      <c r="U9039">
        <v>10814849</v>
      </c>
      <c r="V9039">
        <v>262</v>
      </c>
    </row>
    <row r="9040" spans="1:22" x14ac:dyDescent="0.3">
      <c r="A9040">
        <v>202324</v>
      </c>
      <c r="B9040" t="s">
        <v>820</v>
      </c>
      <c r="C9040" t="s">
        <v>821</v>
      </c>
      <c r="D9040" t="s">
        <v>822</v>
      </c>
      <c r="E9040" t="s">
        <v>823</v>
      </c>
      <c r="F9040" t="s">
        <v>876</v>
      </c>
      <c r="G9040" t="s">
        <v>877</v>
      </c>
      <c r="H9040" t="s">
        <v>1060</v>
      </c>
      <c r="I9040">
        <v>870</v>
      </c>
      <c r="J9040" t="s">
        <v>1061</v>
      </c>
      <c r="K9040" t="s">
        <v>828</v>
      </c>
      <c r="L9040" t="s">
        <v>537</v>
      </c>
      <c r="M9040">
        <v>0</v>
      </c>
      <c r="N9040">
        <v>1019040</v>
      </c>
      <c r="O9040">
        <v>1572546</v>
      </c>
      <c r="P9040">
        <v>7751025</v>
      </c>
      <c r="Q9040">
        <v>764625</v>
      </c>
      <c r="R9040">
        <v>2076602</v>
      </c>
      <c r="S9040">
        <v>13183838</v>
      </c>
      <c r="T9040">
        <v>0</v>
      </c>
      <c r="U9040">
        <v>13183838</v>
      </c>
      <c r="V9040">
        <v>319</v>
      </c>
    </row>
    <row r="9041" spans="1:22" x14ac:dyDescent="0.3">
      <c r="A9041">
        <v>202122</v>
      </c>
      <c r="B9041" t="s">
        <v>820</v>
      </c>
      <c r="C9041" t="s">
        <v>821</v>
      </c>
      <c r="D9041" t="s">
        <v>822</v>
      </c>
      <c r="E9041" t="s">
        <v>823</v>
      </c>
      <c r="F9041" t="s">
        <v>876</v>
      </c>
      <c r="G9041" t="s">
        <v>877</v>
      </c>
      <c r="H9041" t="s">
        <v>1060</v>
      </c>
      <c r="I9041">
        <v>870</v>
      </c>
      <c r="J9041" t="s">
        <v>1061</v>
      </c>
      <c r="K9041" t="s">
        <v>828</v>
      </c>
      <c r="L9041" t="s">
        <v>572</v>
      </c>
      <c r="M9041">
        <v>0</v>
      </c>
      <c r="N9041">
        <v>0</v>
      </c>
      <c r="O9041">
        <v>0</v>
      </c>
      <c r="P9041">
        <v>2962701</v>
      </c>
      <c r="Q9041">
        <v>323610</v>
      </c>
      <c r="R9041">
        <v>0</v>
      </c>
      <c r="S9041">
        <v>3286311</v>
      </c>
      <c r="T9041">
        <v>0</v>
      </c>
      <c r="U9041">
        <v>3286311</v>
      </c>
      <c r="V9041">
        <v>78</v>
      </c>
    </row>
    <row r="9042" spans="1:22" x14ac:dyDescent="0.3">
      <c r="A9042">
        <v>202223</v>
      </c>
      <c r="B9042" t="s">
        <v>820</v>
      </c>
      <c r="C9042" t="s">
        <v>821</v>
      </c>
      <c r="D9042" t="s">
        <v>822</v>
      </c>
      <c r="E9042" t="s">
        <v>823</v>
      </c>
      <c r="F9042" t="s">
        <v>876</v>
      </c>
      <c r="G9042" t="s">
        <v>877</v>
      </c>
      <c r="H9042" t="s">
        <v>1060</v>
      </c>
      <c r="I9042">
        <v>870</v>
      </c>
      <c r="J9042" t="s">
        <v>1061</v>
      </c>
      <c r="K9042" t="s">
        <v>828</v>
      </c>
      <c r="L9042" t="s">
        <v>572</v>
      </c>
      <c r="M9042">
        <v>0</v>
      </c>
      <c r="N9042">
        <v>0</v>
      </c>
      <c r="O9042">
        <v>0</v>
      </c>
      <c r="P9042">
        <v>4054176</v>
      </c>
      <c r="Q9042">
        <v>374075</v>
      </c>
      <c r="R9042">
        <v>0</v>
      </c>
      <c r="S9042">
        <v>4428251</v>
      </c>
      <c r="T9042">
        <v>0</v>
      </c>
      <c r="U9042">
        <v>4428251</v>
      </c>
      <c r="V9042">
        <v>107</v>
      </c>
    </row>
    <row r="9043" spans="1:22" x14ac:dyDescent="0.3">
      <c r="A9043">
        <v>202324</v>
      </c>
      <c r="B9043" t="s">
        <v>820</v>
      </c>
      <c r="C9043" t="s">
        <v>821</v>
      </c>
      <c r="D9043" t="s">
        <v>822</v>
      </c>
      <c r="E9043" t="s">
        <v>823</v>
      </c>
      <c r="F9043" t="s">
        <v>876</v>
      </c>
      <c r="G9043" t="s">
        <v>877</v>
      </c>
      <c r="H9043" t="s">
        <v>1060</v>
      </c>
      <c r="I9043">
        <v>870</v>
      </c>
      <c r="J9043" t="s">
        <v>1061</v>
      </c>
      <c r="K9043" t="s">
        <v>828</v>
      </c>
      <c r="L9043" t="s">
        <v>572</v>
      </c>
      <c r="M9043">
        <v>86537</v>
      </c>
      <c r="N9043">
        <v>0</v>
      </c>
      <c r="O9043">
        <v>0</v>
      </c>
      <c r="P9043">
        <v>6133422</v>
      </c>
      <c r="Q9043">
        <v>0</v>
      </c>
      <c r="R9043">
        <v>0</v>
      </c>
      <c r="S9043">
        <v>6219959</v>
      </c>
      <c r="T9043">
        <v>0</v>
      </c>
      <c r="U9043">
        <v>6219959</v>
      </c>
      <c r="V9043">
        <v>151</v>
      </c>
    </row>
    <row r="9044" spans="1:22" x14ac:dyDescent="0.3">
      <c r="A9044">
        <v>202122</v>
      </c>
      <c r="B9044" t="s">
        <v>820</v>
      </c>
      <c r="C9044" t="s">
        <v>821</v>
      </c>
      <c r="D9044" t="s">
        <v>822</v>
      </c>
      <c r="E9044" t="s">
        <v>823</v>
      </c>
      <c r="F9044" t="s">
        <v>876</v>
      </c>
      <c r="G9044" t="s">
        <v>877</v>
      </c>
      <c r="H9044" t="s">
        <v>1060</v>
      </c>
      <c r="I9044">
        <v>870</v>
      </c>
      <c r="J9044" t="s">
        <v>1061</v>
      </c>
      <c r="K9044" t="s">
        <v>828</v>
      </c>
      <c r="L9044" t="s">
        <v>539</v>
      </c>
      <c r="M9044">
        <v>0</v>
      </c>
      <c r="N9044">
        <v>403920</v>
      </c>
      <c r="O9044">
        <v>80000</v>
      </c>
      <c r="P9044" t="s">
        <v>829</v>
      </c>
      <c r="Q9044" t="s">
        <v>829</v>
      </c>
      <c r="R9044" t="s">
        <v>829</v>
      </c>
      <c r="S9044">
        <v>483920</v>
      </c>
      <c r="T9044">
        <v>0</v>
      </c>
      <c r="U9044">
        <v>483920</v>
      </c>
      <c r="V9044">
        <v>11</v>
      </c>
    </row>
    <row r="9045" spans="1:22" x14ac:dyDescent="0.3">
      <c r="A9045">
        <v>202223</v>
      </c>
      <c r="B9045" t="s">
        <v>820</v>
      </c>
      <c r="C9045" t="s">
        <v>821</v>
      </c>
      <c r="D9045" t="s">
        <v>822</v>
      </c>
      <c r="E9045" t="s">
        <v>823</v>
      </c>
      <c r="F9045" t="s">
        <v>876</v>
      </c>
      <c r="G9045" t="s">
        <v>877</v>
      </c>
      <c r="H9045" t="s">
        <v>1060</v>
      </c>
      <c r="I9045">
        <v>870</v>
      </c>
      <c r="J9045" t="s">
        <v>1061</v>
      </c>
      <c r="K9045" t="s">
        <v>828</v>
      </c>
      <c r="L9045" t="s">
        <v>539</v>
      </c>
      <c r="M9045">
        <v>323547</v>
      </c>
      <c r="N9045">
        <v>484208</v>
      </c>
      <c r="O9045">
        <v>0</v>
      </c>
      <c r="P9045" t="s">
        <v>829</v>
      </c>
      <c r="Q9045" t="s">
        <v>829</v>
      </c>
      <c r="R9045" t="s">
        <v>829</v>
      </c>
      <c r="S9045">
        <v>807755</v>
      </c>
      <c r="T9045">
        <v>0</v>
      </c>
      <c r="U9045">
        <v>807755</v>
      </c>
      <c r="V9045">
        <v>20</v>
      </c>
    </row>
    <row r="9046" spans="1:22" x14ac:dyDescent="0.3">
      <c r="A9046">
        <v>202324</v>
      </c>
      <c r="B9046" t="s">
        <v>820</v>
      </c>
      <c r="C9046" t="s">
        <v>821</v>
      </c>
      <c r="D9046" t="s">
        <v>822</v>
      </c>
      <c r="E9046" t="s">
        <v>823</v>
      </c>
      <c r="F9046" t="s">
        <v>876</v>
      </c>
      <c r="G9046" t="s">
        <v>877</v>
      </c>
      <c r="H9046" t="s">
        <v>1060</v>
      </c>
      <c r="I9046">
        <v>870</v>
      </c>
      <c r="J9046" t="s">
        <v>1061</v>
      </c>
      <c r="K9046" t="s">
        <v>828</v>
      </c>
      <c r="L9046" t="s">
        <v>539</v>
      </c>
      <c r="M9046">
        <v>150000</v>
      </c>
      <c r="N9046">
        <v>536222</v>
      </c>
      <c r="O9046">
        <v>118229</v>
      </c>
      <c r="P9046" t="s">
        <v>829</v>
      </c>
      <c r="Q9046" t="s">
        <v>829</v>
      </c>
      <c r="R9046" t="s">
        <v>829</v>
      </c>
      <c r="S9046">
        <v>804451</v>
      </c>
      <c r="T9046">
        <v>0</v>
      </c>
      <c r="U9046">
        <v>804451</v>
      </c>
      <c r="V9046">
        <v>19</v>
      </c>
    </row>
    <row r="9047" spans="1:22" x14ac:dyDescent="0.3">
      <c r="A9047">
        <v>202122</v>
      </c>
      <c r="B9047" t="s">
        <v>820</v>
      </c>
      <c r="C9047" t="s">
        <v>821</v>
      </c>
      <c r="D9047" t="s">
        <v>822</v>
      </c>
      <c r="E9047" t="s">
        <v>823</v>
      </c>
      <c r="F9047" t="s">
        <v>876</v>
      </c>
      <c r="G9047" t="s">
        <v>877</v>
      </c>
      <c r="H9047" t="s">
        <v>1060</v>
      </c>
      <c r="I9047">
        <v>870</v>
      </c>
      <c r="J9047" t="s">
        <v>1061</v>
      </c>
      <c r="K9047" t="s">
        <v>828</v>
      </c>
      <c r="L9047" t="s">
        <v>541</v>
      </c>
      <c r="M9047">
        <v>246500</v>
      </c>
      <c r="N9047">
        <v>186295</v>
      </c>
      <c r="O9047">
        <v>124830</v>
      </c>
      <c r="P9047">
        <v>0</v>
      </c>
      <c r="Q9047">
        <v>0</v>
      </c>
      <c r="R9047">
        <v>0</v>
      </c>
      <c r="S9047">
        <v>557625</v>
      </c>
      <c r="T9047">
        <v>0</v>
      </c>
      <c r="U9047">
        <v>557625</v>
      </c>
      <c r="V9047">
        <v>13</v>
      </c>
    </row>
    <row r="9048" spans="1:22" x14ac:dyDescent="0.3">
      <c r="A9048">
        <v>202223</v>
      </c>
      <c r="B9048" t="s">
        <v>820</v>
      </c>
      <c r="C9048" t="s">
        <v>821</v>
      </c>
      <c r="D9048" t="s">
        <v>822</v>
      </c>
      <c r="E9048" t="s">
        <v>823</v>
      </c>
      <c r="F9048" t="s">
        <v>876</v>
      </c>
      <c r="G9048" t="s">
        <v>877</v>
      </c>
      <c r="H9048" t="s">
        <v>1060</v>
      </c>
      <c r="I9048">
        <v>870</v>
      </c>
      <c r="J9048" t="s">
        <v>1061</v>
      </c>
      <c r="K9048" t="s">
        <v>828</v>
      </c>
      <c r="L9048" t="s">
        <v>541</v>
      </c>
      <c r="M9048">
        <v>25000</v>
      </c>
      <c r="N9048">
        <v>0</v>
      </c>
      <c r="O9048">
        <v>0</v>
      </c>
      <c r="P9048">
        <v>60000</v>
      </c>
      <c r="Q9048">
        <v>40000</v>
      </c>
      <c r="R9048">
        <v>0</v>
      </c>
      <c r="S9048">
        <v>125000</v>
      </c>
      <c r="T9048">
        <v>0</v>
      </c>
      <c r="U9048">
        <v>125000</v>
      </c>
      <c r="V9048">
        <v>3</v>
      </c>
    </row>
    <row r="9049" spans="1:22" x14ac:dyDescent="0.3">
      <c r="A9049">
        <v>202324</v>
      </c>
      <c r="B9049" t="s">
        <v>820</v>
      </c>
      <c r="C9049" t="s">
        <v>821</v>
      </c>
      <c r="D9049" t="s">
        <v>822</v>
      </c>
      <c r="E9049" t="s">
        <v>823</v>
      </c>
      <c r="F9049" t="s">
        <v>876</v>
      </c>
      <c r="G9049" t="s">
        <v>877</v>
      </c>
      <c r="H9049" t="s">
        <v>1060</v>
      </c>
      <c r="I9049">
        <v>870</v>
      </c>
      <c r="J9049" t="s">
        <v>1061</v>
      </c>
      <c r="K9049" t="s">
        <v>828</v>
      </c>
      <c r="L9049" t="s">
        <v>541</v>
      </c>
      <c r="M9049">
        <v>0</v>
      </c>
      <c r="N9049">
        <v>44667</v>
      </c>
      <c r="O9049">
        <v>44667</v>
      </c>
      <c r="P9049">
        <v>44666</v>
      </c>
      <c r="Q9049">
        <v>0</v>
      </c>
      <c r="R9049">
        <v>0</v>
      </c>
      <c r="S9049">
        <v>134000</v>
      </c>
      <c r="T9049">
        <v>0</v>
      </c>
      <c r="U9049">
        <v>134000</v>
      </c>
      <c r="V9049">
        <v>3</v>
      </c>
    </row>
    <row r="9050" spans="1:22" x14ac:dyDescent="0.3">
      <c r="A9050">
        <v>202122</v>
      </c>
      <c r="B9050" t="s">
        <v>820</v>
      </c>
      <c r="C9050" t="s">
        <v>821</v>
      </c>
      <c r="D9050" t="s">
        <v>822</v>
      </c>
      <c r="E9050" t="s">
        <v>823</v>
      </c>
      <c r="F9050" t="s">
        <v>876</v>
      </c>
      <c r="G9050" t="s">
        <v>877</v>
      </c>
      <c r="H9050" t="s">
        <v>1060</v>
      </c>
      <c r="I9050">
        <v>870</v>
      </c>
      <c r="J9050" t="s">
        <v>1061</v>
      </c>
      <c r="K9050" t="s">
        <v>828</v>
      </c>
      <c r="L9050" t="s">
        <v>831</v>
      </c>
      <c r="M9050" t="s">
        <v>829</v>
      </c>
      <c r="N9050" t="s">
        <v>829</v>
      </c>
      <c r="O9050" t="s">
        <v>829</v>
      </c>
      <c r="P9050">
        <v>0</v>
      </c>
      <c r="Q9050">
        <v>249353</v>
      </c>
      <c r="R9050" t="s">
        <v>829</v>
      </c>
      <c r="S9050">
        <v>249353</v>
      </c>
      <c r="T9050">
        <v>0</v>
      </c>
      <c r="U9050">
        <v>249353</v>
      </c>
      <c r="V9050">
        <v>6</v>
      </c>
    </row>
    <row r="9051" spans="1:22" x14ac:dyDescent="0.3">
      <c r="A9051">
        <v>202223</v>
      </c>
      <c r="B9051" t="s">
        <v>820</v>
      </c>
      <c r="C9051" t="s">
        <v>821</v>
      </c>
      <c r="D9051" t="s">
        <v>822</v>
      </c>
      <c r="E9051" t="s">
        <v>823</v>
      </c>
      <c r="F9051" t="s">
        <v>876</v>
      </c>
      <c r="G9051" t="s">
        <v>877</v>
      </c>
      <c r="H9051" t="s">
        <v>1060</v>
      </c>
      <c r="I9051">
        <v>870</v>
      </c>
      <c r="J9051" t="s">
        <v>1061</v>
      </c>
      <c r="K9051" t="s">
        <v>828</v>
      </c>
      <c r="L9051" t="s">
        <v>831</v>
      </c>
      <c r="M9051" t="s">
        <v>829</v>
      </c>
      <c r="N9051" t="s">
        <v>829</v>
      </c>
      <c r="O9051" t="s">
        <v>829</v>
      </c>
      <c r="P9051">
        <v>0</v>
      </c>
      <c r="Q9051">
        <v>160820</v>
      </c>
      <c r="R9051" t="s">
        <v>829</v>
      </c>
      <c r="S9051">
        <v>160820</v>
      </c>
      <c r="T9051">
        <v>0</v>
      </c>
      <c r="U9051">
        <v>160820</v>
      </c>
      <c r="V9051">
        <v>4</v>
      </c>
    </row>
    <row r="9052" spans="1:22" x14ac:dyDescent="0.3">
      <c r="A9052">
        <v>202324</v>
      </c>
      <c r="B9052" t="s">
        <v>820</v>
      </c>
      <c r="C9052" t="s">
        <v>821</v>
      </c>
      <c r="D9052" t="s">
        <v>822</v>
      </c>
      <c r="E9052" t="s">
        <v>823</v>
      </c>
      <c r="F9052" t="s">
        <v>876</v>
      </c>
      <c r="G9052" t="s">
        <v>877</v>
      </c>
      <c r="H9052" t="s">
        <v>1060</v>
      </c>
      <c r="I9052">
        <v>870</v>
      </c>
      <c r="J9052" t="s">
        <v>1061</v>
      </c>
      <c r="K9052" t="s">
        <v>828</v>
      </c>
      <c r="L9052" t="s">
        <v>831</v>
      </c>
      <c r="M9052" t="s">
        <v>829</v>
      </c>
      <c r="N9052" t="s">
        <v>829</v>
      </c>
      <c r="O9052" t="s">
        <v>829</v>
      </c>
      <c r="P9052">
        <v>0</v>
      </c>
      <c r="Q9052">
        <v>166000</v>
      </c>
      <c r="R9052" t="s">
        <v>829</v>
      </c>
      <c r="S9052">
        <v>166000</v>
      </c>
      <c r="T9052">
        <v>0</v>
      </c>
      <c r="U9052">
        <v>166000</v>
      </c>
      <c r="V9052">
        <v>4</v>
      </c>
    </row>
    <row r="9053" spans="1:22" x14ac:dyDescent="0.3">
      <c r="A9053">
        <v>202122</v>
      </c>
      <c r="B9053" t="s">
        <v>820</v>
      </c>
      <c r="C9053" t="s">
        <v>821</v>
      </c>
      <c r="D9053" t="s">
        <v>822</v>
      </c>
      <c r="E9053" t="s">
        <v>823</v>
      </c>
      <c r="F9053" t="s">
        <v>876</v>
      </c>
      <c r="G9053" t="s">
        <v>877</v>
      </c>
      <c r="H9053" t="s">
        <v>1060</v>
      </c>
      <c r="I9053">
        <v>870</v>
      </c>
      <c r="J9053" t="s">
        <v>1061</v>
      </c>
      <c r="K9053" t="s">
        <v>828</v>
      </c>
      <c r="L9053" t="s">
        <v>832</v>
      </c>
      <c r="M9053">
        <v>0</v>
      </c>
      <c r="N9053">
        <v>0</v>
      </c>
      <c r="O9053">
        <v>0</v>
      </c>
      <c r="P9053">
        <v>0</v>
      </c>
      <c r="Q9053">
        <v>240734</v>
      </c>
      <c r="R9053">
        <v>0</v>
      </c>
      <c r="S9053">
        <v>240734</v>
      </c>
      <c r="T9053">
        <v>0</v>
      </c>
      <c r="U9053">
        <v>240734</v>
      </c>
      <c r="V9053">
        <v>6</v>
      </c>
    </row>
    <row r="9054" spans="1:22" x14ac:dyDescent="0.3">
      <c r="A9054">
        <v>202223</v>
      </c>
      <c r="B9054" t="s">
        <v>820</v>
      </c>
      <c r="C9054" t="s">
        <v>821</v>
      </c>
      <c r="D9054" t="s">
        <v>822</v>
      </c>
      <c r="E9054" t="s">
        <v>823</v>
      </c>
      <c r="F9054" t="s">
        <v>876</v>
      </c>
      <c r="G9054" t="s">
        <v>877</v>
      </c>
      <c r="H9054" t="s">
        <v>1060</v>
      </c>
      <c r="I9054">
        <v>870</v>
      </c>
      <c r="J9054" t="s">
        <v>1061</v>
      </c>
      <c r="K9054" t="s">
        <v>828</v>
      </c>
      <c r="L9054" t="s">
        <v>832</v>
      </c>
      <c r="M9054">
        <v>0</v>
      </c>
      <c r="N9054">
        <v>0</v>
      </c>
      <c r="O9054">
        <v>0</v>
      </c>
      <c r="P9054">
        <v>0</v>
      </c>
      <c r="Q9054">
        <v>251226</v>
      </c>
      <c r="R9054">
        <v>0</v>
      </c>
      <c r="S9054">
        <v>251226</v>
      </c>
      <c r="T9054">
        <v>0</v>
      </c>
      <c r="U9054">
        <v>251226</v>
      </c>
      <c r="V9054">
        <v>6</v>
      </c>
    </row>
    <row r="9055" spans="1:22" x14ac:dyDescent="0.3">
      <c r="A9055">
        <v>202324</v>
      </c>
      <c r="B9055" t="s">
        <v>820</v>
      </c>
      <c r="C9055" t="s">
        <v>821</v>
      </c>
      <c r="D9055" t="s">
        <v>822</v>
      </c>
      <c r="E9055" t="s">
        <v>823</v>
      </c>
      <c r="F9055" t="s">
        <v>876</v>
      </c>
      <c r="G9055" t="s">
        <v>877</v>
      </c>
      <c r="H9055" t="s">
        <v>1060</v>
      </c>
      <c r="I9055">
        <v>870</v>
      </c>
      <c r="J9055" t="s">
        <v>1061</v>
      </c>
      <c r="K9055" t="s">
        <v>828</v>
      </c>
      <c r="L9055" t="s">
        <v>832</v>
      </c>
      <c r="M9055">
        <v>63935</v>
      </c>
      <c r="N9055">
        <v>0</v>
      </c>
      <c r="O9055">
        <v>0</v>
      </c>
      <c r="P9055">
        <v>0</v>
      </c>
      <c r="Q9055">
        <v>1283851</v>
      </c>
      <c r="R9055">
        <v>0</v>
      </c>
      <c r="S9055">
        <v>1347786</v>
      </c>
      <c r="T9055">
        <v>0</v>
      </c>
      <c r="U9055">
        <v>1347786</v>
      </c>
      <c r="V9055">
        <v>33</v>
      </c>
    </row>
    <row r="9056" spans="1:22" x14ac:dyDescent="0.3">
      <c r="A9056">
        <v>202122</v>
      </c>
      <c r="B9056" t="s">
        <v>820</v>
      </c>
      <c r="C9056" t="s">
        <v>821</v>
      </c>
      <c r="D9056" t="s">
        <v>822</v>
      </c>
      <c r="E9056" t="s">
        <v>823</v>
      </c>
      <c r="F9056" t="s">
        <v>876</v>
      </c>
      <c r="G9056" t="s">
        <v>877</v>
      </c>
      <c r="H9056" t="s">
        <v>1060</v>
      </c>
      <c r="I9056">
        <v>870</v>
      </c>
      <c r="J9056" t="s">
        <v>1061</v>
      </c>
      <c r="K9056" t="s">
        <v>828</v>
      </c>
      <c r="L9056" t="s">
        <v>544</v>
      </c>
      <c r="M9056">
        <v>399795</v>
      </c>
      <c r="N9056">
        <v>125069</v>
      </c>
      <c r="O9056">
        <v>66537</v>
      </c>
      <c r="P9056">
        <v>120169</v>
      </c>
      <c r="Q9056">
        <v>30000</v>
      </c>
      <c r="R9056">
        <v>0</v>
      </c>
      <c r="S9056">
        <v>741570</v>
      </c>
      <c r="T9056">
        <v>0</v>
      </c>
      <c r="U9056">
        <v>741570</v>
      </c>
      <c r="V9056">
        <v>18</v>
      </c>
    </row>
    <row r="9057" spans="1:22" x14ac:dyDescent="0.3">
      <c r="A9057">
        <v>202223</v>
      </c>
      <c r="B9057" t="s">
        <v>820</v>
      </c>
      <c r="C9057" t="s">
        <v>821</v>
      </c>
      <c r="D9057" t="s">
        <v>822</v>
      </c>
      <c r="E9057" t="s">
        <v>823</v>
      </c>
      <c r="F9057" t="s">
        <v>876</v>
      </c>
      <c r="G9057" t="s">
        <v>877</v>
      </c>
      <c r="H9057" t="s">
        <v>1060</v>
      </c>
      <c r="I9057">
        <v>870</v>
      </c>
      <c r="J9057" t="s">
        <v>1061</v>
      </c>
      <c r="K9057" t="s">
        <v>828</v>
      </c>
      <c r="L9057" t="s">
        <v>544</v>
      </c>
      <c r="M9057">
        <v>425041</v>
      </c>
      <c r="N9057">
        <v>428790</v>
      </c>
      <c r="O9057">
        <v>262411</v>
      </c>
      <c r="P9057">
        <v>1063</v>
      </c>
      <c r="Q9057">
        <v>349</v>
      </c>
      <c r="R9057">
        <v>0</v>
      </c>
      <c r="S9057">
        <v>1117655</v>
      </c>
      <c r="T9057">
        <v>0</v>
      </c>
      <c r="U9057">
        <v>1117655</v>
      </c>
      <c r="V9057">
        <v>27</v>
      </c>
    </row>
    <row r="9058" spans="1:22" x14ac:dyDescent="0.3">
      <c r="A9058">
        <v>202324</v>
      </c>
      <c r="B9058" t="s">
        <v>820</v>
      </c>
      <c r="C9058" t="s">
        <v>821</v>
      </c>
      <c r="D9058" t="s">
        <v>822</v>
      </c>
      <c r="E9058" t="s">
        <v>823</v>
      </c>
      <c r="F9058" t="s">
        <v>876</v>
      </c>
      <c r="G9058" t="s">
        <v>877</v>
      </c>
      <c r="H9058" t="s">
        <v>1060</v>
      </c>
      <c r="I9058">
        <v>870</v>
      </c>
      <c r="J9058" t="s">
        <v>1061</v>
      </c>
      <c r="K9058" t="s">
        <v>828</v>
      </c>
      <c r="L9058" t="s">
        <v>544</v>
      </c>
      <c r="M9058">
        <v>15000</v>
      </c>
      <c r="N9058">
        <v>651124</v>
      </c>
      <c r="O9058">
        <v>415405</v>
      </c>
      <c r="P9058">
        <v>4000</v>
      </c>
      <c r="Q9058">
        <v>2000</v>
      </c>
      <c r="R9058">
        <v>0</v>
      </c>
      <c r="S9058">
        <v>1087529</v>
      </c>
      <c r="T9058">
        <v>0</v>
      </c>
      <c r="U9058">
        <v>1087529</v>
      </c>
      <c r="V9058">
        <v>26</v>
      </c>
    </row>
    <row r="9059" spans="1:22" x14ac:dyDescent="0.3">
      <c r="A9059">
        <v>202122</v>
      </c>
      <c r="B9059" t="s">
        <v>820</v>
      </c>
      <c r="C9059" t="s">
        <v>821</v>
      </c>
      <c r="D9059" t="s">
        <v>822</v>
      </c>
      <c r="E9059" t="s">
        <v>823</v>
      </c>
      <c r="F9059" t="s">
        <v>876</v>
      </c>
      <c r="G9059" t="s">
        <v>877</v>
      </c>
      <c r="H9059" t="s">
        <v>1060</v>
      </c>
      <c r="I9059">
        <v>870</v>
      </c>
      <c r="J9059" t="s">
        <v>1061</v>
      </c>
      <c r="K9059" t="s">
        <v>828</v>
      </c>
      <c r="L9059" t="s">
        <v>600</v>
      </c>
      <c r="M9059" t="s">
        <v>829</v>
      </c>
      <c r="N9059" t="s">
        <v>829</v>
      </c>
      <c r="O9059" t="s">
        <v>829</v>
      </c>
      <c r="P9059">
        <v>0</v>
      </c>
      <c r="Q9059">
        <v>0</v>
      </c>
      <c r="R9059" t="s">
        <v>829</v>
      </c>
      <c r="S9059">
        <v>0</v>
      </c>
      <c r="T9059">
        <v>0</v>
      </c>
      <c r="U9059">
        <v>0</v>
      </c>
      <c r="V9059">
        <v>0</v>
      </c>
    </row>
    <row r="9060" spans="1:22" x14ac:dyDescent="0.3">
      <c r="A9060">
        <v>202223</v>
      </c>
      <c r="B9060" t="s">
        <v>820</v>
      </c>
      <c r="C9060" t="s">
        <v>821</v>
      </c>
      <c r="D9060" t="s">
        <v>822</v>
      </c>
      <c r="E9060" t="s">
        <v>823</v>
      </c>
      <c r="F9060" t="s">
        <v>876</v>
      </c>
      <c r="G9060" t="s">
        <v>877</v>
      </c>
      <c r="H9060" t="s">
        <v>1060</v>
      </c>
      <c r="I9060">
        <v>870</v>
      </c>
      <c r="J9060" t="s">
        <v>1061</v>
      </c>
      <c r="K9060" t="s">
        <v>828</v>
      </c>
      <c r="L9060" t="s">
        <v>600</v>
      </c>
      <c r="M9060" t="s">
        <v>829</v>
      </c>
      <c r="N9060" t="s">
        <v>829</v>
      </c>
      <c r="O9060" t="s">
        <v>829</v>
      </c>
      <c r="P9060">
        <v>0</v>
      </c>
      <c r="Q9060">
        <v>0</v>
      </c>
      <c r="R9060" t="s">
        <v>829</v>
      </c>
      <c r="S9060">
        <v>0</v>
      </c>
      <c r="T9060">
        <v>0</v>
      </c>
      <c r="U9060">
        <v>0</v>
      </c>
      <c r="V9060">
        <v>0</v>
      </c>
    </row>
    <row r="9061" spans="1:22" x14ac:dyDescent="0.3">
      <c r="A9061">
        <v>202324</v>
      </c>
      <c r="B9061" t="s">
        <v>820</v>
      </c>
      <c r="C9061" t="s">
        <v>821</v>
      </c>
      <c r="D9061" t="s">
        <v>822</v>
      </c>
      <c r="E9061" t="s">
        <v>823</v>
      </c>
      <c r="F9061" t="s">
        <v>876</v>
      </c>
      <c r="G9061" t="s">
        <v>877</v>
      </c>
      <c r="H9061" t="s">
        <v>1060</v>
      </c>
      <c r="I9061">
        <v>870</v>
      </c>
      <c r="J9061" t="s">
        <v>1061</v>
      </c>
      <c r="K9061" t="s">
        <v>828</v>
      </c>
      <c r="L9061" t="s">
        <v>600</v>
      </c>
      <c r="M9061" t="s">
        <v>829</v>
      </c>
      <c r="N9061" t="s">
        <v>829</v>
      </c>
      <c r="O9061" t="s">
        <v>829</v>
      </c>
      <c r="P9061">
        <v>0</v>
      </c>
      <c r="Q9061">
        <v>0</v>
      </c>
      <c r="R9061" t="s">
        <v>829</v>
      </c>
      <c r="S9061">
        <v>0</v>
      </c>
      <c r="T9061">
        <v>0</v>
      </c>
      <c r="U9061">
        <v>0</v>
      </c>
      <c r="V9061">
        <v>0</v>
      </c>
    </row>
    <row r="9062" spans="1:22" x14ac:dyDescent="0.3">
      <c r="A9062">
        <v>202122</v>
      </c>
      <c r="B9062" t="s">
        <v>820</v>
      </c>
      <c r="C9062" t="s">
        <v>821</v>
      </c>
      <c r="D9062" t="s">
        <v>822</v>
      </c>
      <c r="E9062" t="s">
        <v>823</v>
      </c>
      <c r="F9062" t="s">
        <v>876</v>
      </c>
      <c r="G9062" t="s">
        <v>877</v>
      </c>
      <c r="H9062" t="s">
        <v>1060</v>
      </c>
      <c r="I9062">
        <v>870</v>
      </c>
      <c r="J9062" t="s">
        <v>1061</v>
      </c>
      <c r="K9062" t="s">
        <v>828</v>
      </c>
      <c r="L9062" t="s">
        <v>247</v>
      </c>
      <c r="M9062">
        <v>0</v>
      </c>
      <c r="N9062">
        <v>0</v>
      </c>
      <c r="O9062">
        <v>0</v>
      </c>
      <c r="P9062">
        <v>100000</v>
      </c>
      <c r="Q9062">
        <v>0</v>
      </c>
      <c r="R9062">
        <v>0</v>
      </c>
      <c r="S9062">
        <v>100000</v>
      </c>
      <c r="T9062">
        <v>0</v>
      </c>
      <c r="U9062">
        <v>100000</v>
      </c>
      <c r="V9062">
        <v>4</v>
      </c>
    </row>
    <row r="9063" spans="1:22" x14ac:dyDescent="0.3">
      <c r="A9063">
        <v>202223</v>
      </c>
      <c r="B9063" t="s">
        <v>820</v>
      </c>
      <c r="C9063" t="s">
        <v>821</v>
      </c>
      <c r="D9063" t="s">
        <v>822</v>
      </c>
      <c r="E9063" t="s">
        <v>823</v>
      </c>
      <c r="F9063" t="s">
        <v>876</v>
      </c>
      <c r="G9063" t="s">
        <v>877</v>
      </c>
      <c r="H9063" t="s">
        <v>1060</v>
      </c>
      <c r="I9063">
        <v>870</v>
      </c>
      <c r="J9063" t="s">
        <v>1061</v>
      </c>
      <c r="K9063" t="s">
        <v>828</v>
      </c>
      <c r="L9063" t="s">
        <v>247</v>
      </c>
      <c r="M9063">
        <v>0</v>
      </c>
      <c r="N9063">
        <v>0</v>
      </c>
      <c r="O9063">
        <v>0</v>
      </c>
      <c r="P9063">
        <v>100000</v>
      </c>
      <c r="Q9063">
        <v>0</v>
      </c>
      <c r="R9063">
        <v>0</v>
      </c>
      <c r="S9063">
        <v>100000</v>
      </c>
      <c r="T9063">
        <v>0</v>
      </c>
      <c r="U9063">
        <v>100000</v>
      </c>
      <c r="V9063">
        <v>4</v>
      </c>
    </row>
    <row r="9064" spans="1:22" x14ac:dyDescent="0.3">
      <c r="A9064">
        <v>202324</v>
      </c>
      <c r="B9064" t="s">
        <v>820</v>
      </c>
      <c r="C9064" t="s">
        <v>821</v>
      </c>
      <c r="D9064" t="s">
        <v>822</v>
      </c>
      <c r="E9064" t="s">
        <v>823</v>
      </c>
      <c r="F9064" t="s">
        <v>876</v>
      </c>
      <c r="G9064" t="s">
        <v>877</v>
      </c>
      <c r="H9064" t="s">
        <v>1060</v>
      </c>
      <c r="I9064">
        <v>870</v>
      </c>
      <c r="J9064" t="s">
        <v>1061</v>
      </c>
      <c r="K9064" t="s">
        <v>828</v>
      </c>
      <c r="L9064" t="s">
        <v>247</v>
      </c>
      <c r="M9064">
        <v>0</v>
      </c>
      <c r="N9064">
        <v>0</v>
      </c>
      <c r="O9064">
        <v>0</v>
      </c>
      <c r="P9064">
        <v>100000</v>
      </c>
      <c r="Q9064">
        <v>0</v>
      </c>
      <c r="R9064">
        <v>0</v>
      </c>
      <c r="S9064">
        <v>100000</v>
      </c>
      <c r="T9064">
        <v>0</v>
      </c>
      <c r="U9064">
        <v>100000</v>
      </c>
      <c r="V9064">
        <v>4</v>
      </c>
    </row>
    <row r="9065" spans="1:22" x14ac:dyDescent="0.3">
      <c r="A9065">
        <v>202122</v>
      </c>
      <c r="B9065" t="s">
        <v>820</v>
      </c>
      <c r="C9065" t="s">
        <v>821</v>
      </c>
      <c r="D9065" t="s">
        <v>822</v>
      </c>
      <c r="E9065" t="s">
        <v>823</v>
      </c>
      <c r="F9065" t="s">
        <v>876</v>
      </c>
      <c r="G9065" t="s">
        <v>877</v>
      </c>
      <c r="H9065" t="s">
        <v>1060</v>
      </c>
      <c r="I9065">
        <v>870</v>
      </c>
      <c r="J9065" t="s">
        <v>1061</v>
      </c>
      <c r="K9065" t="s">
        <v>828</v>
      </c>
      <c r="L9065" t="s">
        <v>833</v>
      </c>
      <c r="M9065">
        <v>12417349</v>
      </c>
      <c r="N9065">
        <v>46663635</v>
      </c>
      <c r="O9065">
        <v>7485224</v>
      </c>
      <c r="P9065">
        <v>13367828</v>
      </c>
      <c r="Q9065">
        <v>1861464</v>
      </c>
      <c r="R9065">
        <v>1155211</v>
      </c>
      <c r="S9065">
        <v>83369711</v>
      </c>
      <c r="T9065">
        <v>0</v>
      </c>
      <c r="U9065">
        <v>83369711</v>
      </c>
      <c r="V9065" t="s">
        <v>834</v>
      </c>
    </row>
    <row r="9066" spans="1:22" x14ac:dyDescent="0.3">
      <c r="A9066">
        <v>202223</v>
      </c>
      <c r="B9066" t="s">
        <v>820</v>
      </c>
      <c r="C9066" t="s">
        <v>821</v>
      </c>
      <c r="D9066" t="s">
        <v>822</v>
      </c>
      <c r="E9066" t="s">
        <v>823</v>
      </c>
      <c r="F9066" t="s">
        <v>876</v>
      </c>
      <c r="G9066" t="s">
        <v>877</v>
      </c>
      <c r="H9066" t="s">
        <v>1060</v>
      </c>
      <c r="I9066">
        <v>870</v>
      </c>
      <c r="J9066" t="s">
        <v>1061</v>
      </c>
      <c r="K9066" t="s">
        <v>828</v>
      </c>
      <c r="L9066" t="s">
        <v>833</v>
      </c>
      <c r="M9066">
        <v>12850367</v>
      </c>
      <c r="N9066">
        <v>48355207</v>
      </c>
      <c r="O9066">
        <v>7863173</v>
      </c>
      <c r="P9066">
        <v>15091151</v>
      </c>
      <c r="Q9066">
        <v>2238120</v>
      </c>
      <c r="R9066">
        <v>1417077</v>
      </c>
      <c r="S9066">
        <v>88440095</v>
      </c>
      <c r="T9066">
        <v>0</v>
      </c>
      <c r="U9066">
        <v>88440095</v>
      </c>
      <c r="V9066" t="s">
        <v>834</v>
      </c>
    </row>
    <row r="9067" spans="1:22" x14ac:dyDescent="0.3">
      <c r="A9067">
        <v>202324</v>
      </c>
      <c r="B9067" t="s">
        <v>820</v>
      </c>
      <c r="C9067" t="s">
        <v>821</v>
      </c>
      <c r="D9067" t="s">
        <v>822</v>
      </c>
      <c r="E9067" t="s">
        <v>823</v>
      </c>
      <c r="F9067" t="s">
        <v>876</v>
      </c>
      <c r="G9067" t="s">
        <v>877</v>
      </c>
      <c r="H9067" t="s">
        <v>1060</v>
      </c>
      <c r="I9067">
        <v>870</v>
      </c>
      <c r="J9067" t="s">
        <v>1061</v>
      </c>
      <c r="K9067" t="s">
        <v>828</v>
      </c>
      <c r="L9067" t="s">
        <v>833</v>
      </c>
      <c r="M9067">
        <v>13924638</v>
      </c>
      <c r="N9067">
        <v>52444511</v>
      </c>
      <c r="O9067">
        <v>9610890</v>
      </c>
      <c r="P9067">
        <v>18510732</v>
      </c>
      <c r="Q9067">
        <v>2367219</v>
      </c>
      <c r="R9067">
        <v>2076602</v>
      </c>
      <c r="S9067">
        <v>99623592</v>
      </c>
      <c r="T9067">
        <v>0</v>
      </c>
      <c r="U9067">
        <v>99623592</v>
      </c>
      <c r="V9067" t="s">
        <v>834</v>
      </c>
    </row>
    <row r="9068" spans="1:22" x14ac:dyDescent="0.3">
      <c r="A9068">
        <v>202122</v>
      </c>
      <c r="B9068" t="s">
        <v>820</v>
      </c>
      <c r="C9068" t="s">
        <v>821</v>
      </c>
      <c r="D9068" t="s">
        <v>822</v>
      </c>
      <c r="E9068" t="s">
        <v>823</v>
      </c>
      <c r="F9068" t="s">
        <v>876</v>
      </c>
      <c r="G9068" t="s">
        <v>877</v>
      </c>
      <c r="H9068" t="s">
        <v>1060</v>
      </c>
      <c r="I9068">
        <v>870</v>
      </c>
      <c r="J9068" t="s">
        <v>1061</v>
      </c>
      <c r="K9068" t="s">
        <v>835</v>
      </c>
      <c r="L9068" t="s">
        <v>836</v>
      </c>
      <c r="M9068" t="s">
        <v>829</v>
      </c>
      <c r="N9068" t="s">
        <v>829</v>
      </c>
      <c r="O9068" t="s">
        <v>829</v>
      </c>
      <c r="P9068" t="s">
        <v>829</v>
      </c>
      <c r="Q9068" t="s">
        <v>829</v>
      </c>
      <c r="R9068" t="s">
        <v>829</v>
      </c>
      <c r="S9068">
        <v>82191334</v>
      </c>
      <c r="T9068" t="s">
        <v>829</v>
      </c>
      <c r="U9068" t="s">
        <v>829</v>
      </c>
      <c r="V9068" t="s">
        <v>834</v>
      </c>
    </row>
    <row r="9069" spans="1:22" x14ac:dyDescent="0.3">
      <c r="A9069">
        <v>202223</v>
      </c>
      <c r="B9069" t="s">
        <v>820</v>
      </c>
      <c r="C9069" t="s">
        <v>821</v>
      </c>
      <c r="D9069" t="s">
        <v>822</v>
      </c>
      <c r="E9069" t="s">
        <v>823</v>
      </c>
      <c r="F9069" t="s">
        <v>876</v>
      </c>
      <c r="G9069" t="s">
        <v>877</v>
      </c>
      <c r="H9069" t="s">
        <v>1060</v>
      </c>
      <c r="I9069">
        <v>870</v>
      </c>
      <c r="J9069" t="s">
        <v>1061</v>
      </c>
      <c r="K9069" t="s">
        <v>835</v>
      </c>
      <c r="L9069" t="s">
        <v>836</v>
      </c>
      <c r="M9069" t="s">
        <v>829</v>
      </c>
      <c r="N9069" t="s">
        <v>829</v>
      </c>
      <c r="O9069" t="s">
        <v>829</v>
      </c>
      <c r="P9069" t="s">
        <v>829</v>
      </c>
      <c r="Q9069" t="s">
        <v>829</v>
      </c>
      <c r="R9069" t="s">
        <v>829</v>
      </c>
      <c r="S9069">
        <v>86837817</v>
      </c>
      <c r="T9069" t="s">
        <v>829</v>
      </c>
      <c r="U9069" t="s">
        <v>829</v>
      </c>
      <c r="V9069" t="s">
        <v>834</v>
      </c>
    </row>
    <row r="9070" spans="1:22" x14ac:dyDescent="0.3">
      <c r="A9070">
        <v>202324</v>
      </c>
      <c r="B9070" t="s">
        <v>820</v>
      </c>
      <c r="C9070" t="s">
        <v>821</v>
      </c>
      <c r="D9070" t="s">
        <v>822</v>
      </c>
      <c r="E9070" t="s">
        <v>823</v>
      </c>
      <c r="F9070" t="s">
        <v>876</v>
      </c>
      <c r="G9070" t="s">
        <v>877</v>
      </c>
      <c r="H9070" t="s">
        <v>1060</v>
      </c>
      <c r="I9070">
        <v>870</v>
      </c>
      <c r="J9070" t="s">
        <v>1061</v>
      </c>
      <c r="K9070" t="s">
        <v>835</v>
      </c>
      <c r="L9070" t="s">
        <v>836</v>
      </c>
      <c r="M9070" t="s">
        <v>829</v>
      </c>
      <c r="N9070" t="s">
        <v>829</v>
      </c>
      <c r="O9070" t="s">
        <v>829</v>
      </c>
      <c r="P9070" t="s">
        <v>829</v>
      </c>
      <c r="Q9070" t="s">
        <v>829</v>
      </c>
      <c r="R9070" t="s">
        <v>829</v>
      </c>
      <c r="S9070">
        <v>93123377</v>
      </c>
      <c r="T9070" t="s">
        <v>829</v>
      </c>
      <c r="U9070" t="s">
        <v>829</v>
      </c>
      <c r="V9070" t="s">
        <v>834</v>
      </c>
    </row>
    <row r="9071" spans="1:22" x14ac:dyDescent="0.3">
      <c r="A9071">
        <v>202122</v>
      </c>
      <c r="B9071" t="s">
        <v>820</v>
      </c>
      <c r="C9071" t="s">
        <v>821</v>
      </c>
      <c r="D9071" t="s">
        <v>822</v>
      </c>
      <c r="E9071" t="s">
        <v>823</v>
      </c>
      <c r="F9071" t="s">
        <v>876</v>
      </c>
      <c r="G9071" t="s">
        <v>877</v>
      </c>
      <c r="H9071" t="s">
        <v>1060</v>
      </c>
      <c r="I9071">
        <v>870</v>
      </c>
      <c r="J9071" t="s">
        <v>1061</v>
      </c>
      <c r="K9071" t="s">
        <v>835</v>
      </c>
      <c r="L9071" t="s">
        <v>837</v>
      </c>
      <c r="M9071" t="s">
        <v>829</v>
      </c>
      <c r="N9071" t="s">
        <v>829</v>
      </c>
      <c r="O9071" t="s">
        <v>829</v>
      </c>
      <c r="P9071" t="s">
        <v>829</v>
      </c>
      <c r="Q9071" t="s">
        <v>829</v>
      </c>
      <c r="R9071" t="s">
        <v>829</v>
      </c>
      <c r="S9071">
        <v>0</v>
      </c>
      <c r="T9071" t="s">
        <v>829</v>
      </c>
      <c r="U9071" t="s">
        <v>829</v>
      </c>
      <c r="V9071" t="s">
        <v>834</v>
      </c>
    </row>
    <row r="9072" spans="1:22" x14ac:dyDescent="0.3">
      <c r="A9072">
        <v>202223</v>
      </c>
      <c r="B9072" t="s">
        <v>820</v>
      </c>
      <c r="C9072" t="s">
        <v>821</v>
      </c>
      <c r="D9072" t="s">
        <v>822</v>
      </c>
      <c r="E9072" t="s">
        <v>823</v>
      </c>
      <c r="F9072" t="s">
        <v>876</v>
      </c>
      <c r="G9072" t="s">
        <v>877</v>
      </c>
      <c r="H9072" t="s">
        <v>1060</v>
      </c>
      <c r="I9072">
        <v>870</v>
      </c>
      <c r="J9072" t="s">
        <v>1061</v>
      </c>
      <c r="K9072" t="s">
        <v>835</v>
      </c>
      <c r="L9072" t="s">
        <v>837</v>
      </c>
      <c r="M9072" t="s">
        <v>829</v>
      </c>
      <c r="N9072" t="s">
        <v>829</v>
      </c>
      <c r="O9072" t="s">
        <v>829</v>
      </c>
      <c r="P9072" t="s">
        <v>829</v>
      </c>
      <c r="Q9072" t="s">
        <v>829</v>
      </c>
      <c r="R9072" t="s">
        <v>829</v>
      </c>
      <c r="S9072">
        <v>-146128</v>
      </c>
      <c r="T9072" t="s">
        <v>829</v>
      </c>
      <c r="U9072" t="s">
        <v>829</v>
      </c>
      <c r="V9072">
        <v>0</v>
      </c>
    </row>
    <row r="9073" spans="1:22" x14ac:dyDescent="0.3">
      <c r="A9073">
        <v>202324</v>
      </c>
      <c r="B9073" t="s">
        <v>820</v>
      </c>
      <c r="C9073" t="s">
        <v>821</v>
      </c>
      <c r="D9073" t="s">
        <v>822</v>
      </c>
      <c r="E9073" t="s">
        <v>823</v>
      </c>
      <c r="F9073" t="s">
        <v>876</v>
      </c>
      <c r="G9073" t="s">
        <v>877</v>
      </c>
      <c r="H9073" t="s">
        <v>1060</v>
      </c>
      <c r="I9073">
        <v>870</v>
      </c>
      <c r="J9073" t="s">
        <v>1061</v>
      </c>
      <c r="K9073" t="s">
        <v>835</v>
      </c>
      <c r="L9073" t="s">
        <v>837</v>
      </c>
      <c r="M9073" t="s">
        <v>829</v>
      </c>
      <c r="N9073" t="s">
        <v>829</v>
      </c>
      <c r="O9073" t="s">
        <v>829</v>
      </c>
      <c r="P9073" t="s">
        <v>829</v>
      </c>
      <c r="Q9073" t="s">
        <v>829</v>
      </c>
      <c r="R9073" t="s">
        <v>829</v>
      </c>
      <c r="S9073">
        <v>0</v>
      </c>
      <c r="T9073" t="s">
        <v>829</v>
      </c>
      <c r="U9073" t="s">
        <v>829</v>
      </c>
      <c r="V9073">
        <v>0</v>
      </c>
    </row>
    <row r="9074" spans="1:22" x14ac:dyDescent="0.3">
      <c r="A9074">
        <v>202122</v>
      </c>
      <c r="B9074" t="s">
        <v>820</v>
      </c>
      <c r="C9074" t="s">
        <v>821</v>
      </c>
      <c r="D9074" t="s">
        <v>822</v>
      </c>
      <c r="E9074" t="s">
        <v>823</v>
      </c>
      <c r="F9074" t="s">
        <v>876</v>
      </c>
      <c r="G9074" t="s">
        <v>877</v>
      </c>
      <c r="H9074" t="s">
        <v>1060</v>
      </c>
      <c r="I9074">
        <v>870</v>
      </c>
      <c r="J9074" t="s">
        <v>1061</v>
      </c>
      <c r="K9074" t="s">
        <v>835</v>
      </c>
      <c r="L9074" t="s">
        <v>838</v>
      </c>
      <c r="M9074" t="s">
        <v>829</v>
      </c>
      <c r="N9074" t="s">
        <v>829</v>
      </c>
      <c r="O9074" t="s">
        <v>829</v>
      </c>
      <c r="P9074" t="s">
        <v>829</v>
      </c>
      <c r="Q9074" t="s">
        <v>829</v>
      </c>
      <c r="R9074" t="s">
        <v>829</v>
      </c>
      <c r="S9074">
        <v>-1355666</v>
      </c>
      <c r="T9074" t="s">
        <v>829</v>
      </c>
      <c r="U9074" t="s">
        <v>829</v>
      </c>
      <c r="V9074" t="s">
        <v>834</v>
      </c>
    </row>
    <row r="9075" spans="1:22" x14ac:dyDescent="0.3">
      <c r="A9075">
        <v>202223</v>
      </c>
      <c r="B9075" t="s">
        <v>820</v>
      </c>
      <c r="C9075" t="s">
        <v>821</v>
      </c>
      <c r="D9075" t="s">
        <v>822</v>
      </c>
      <c r="E9075" t="s">
        <v>823</v>
      </c>
      <c r="F9075" t="s">
        <v>876</v>
      </c>
      <c r="G9075" t="s">
        <v>877</v>
      </c>
      <c r="H9075" t="s">
        <v>1060</v>
      </c>
      <c r="I9075">
        <v>870</v>
      </c>
      <c r="J9075" t="s">
        <v>1061</v>
      </c>
      <c r="K9075" t="s">
        <v>835</v>
      </c>
      <c r="L9075" t="s">
        <v>838</v>
      </c>
      <c r="M9075" t="s">
        <v>829</v>
      </c>
      <c r="N9075" t="s">
        <v>829</v>
      </c>
      <c r="O9075" t="s">
        <v>829</v>
      </c>
      <c r="P9075" t="s">
        <v>829</v>
      </c>
      <c r="Q9075" t="s">
        <v>829</v>
      </c>
      <c r="R9075" t="s">
        <v>829</v>
      </c>
      <c r="S9075">
        <v>-2164377</v>
      </c>
      <c r="T9075" t="s">
        <v>829</v>
      </c>
      <c r="U9075" t="s">
        <v>829</v>
      </c>
      <c r="V9075" t="s">
        <v>834</v>
      </c>
    </row>
    <row r="9076" spans="1:22" x14ac:dyDescent="0.3">
      <c r="A9076">
        <v>202324</v>
      </c>
      <c r="B9076" t="s">
        <v>820</v>
      </c>
      <c r="C9076" t="s">
        <v>821</v>
      </c>
      <c r="D9076" t="s">
        <v>822</v>
      </c>
      <c r="E9076" t="s">
        <v>823</v>
      </c>
      <c r="F9076" t="s">
        <v>876</v>
      </c>
      <c r="G9076" t="s">
        <v>877</v>
      </c>
      <c r="H9076" t="s">
        <v>1060</v>
      </c>
      <c r="I9076">
        <v>870</v>
      </c>
      <c r="J9076" t="s">
        <v>1061</v>
      </c>
      <c r="K9076" t="s">
        <v>835</v>
      </c>
      <c r="L9076" t="s">
        <v>838</v>
      </c>
      <c r="M9076" t="s">
        <v>829</v>
      </c>
      <c r="N9076" t="s">
        <v>829</v>
      </c>
      <c r="O9076" t="s">
        <v>829</v>
      </c>
      <c r="P9076" t="s">
        <v>829</v>
      </c>
      <c r="Q9076" t="s">
        <v>829</v>
      </c>
      <c r="R9076" t="s">
        <v>829</v>
      </c>
      <c r="S9076">
        <v>-3463300</v>
      </c>
      <c r="T9076" t="s">
        <v>829</v>
      </c>
      <c r="U9076" t="s">
        <v>829</v>
      </c>
      <c r="V9076" t="s">
        <v>834</v>
      </c>
    </row>
    <row r="9077" spans="1:22" x14ac:dyDescent="0.3">
      <c r="A9077">
        <v>202122</v>
      </c>
      <c r="B9077" t="s">
        <v>820</v>
      </c>
      <c r="C9077" t="s">
        <v>821</v>
      </c>
      <c r="D9077" t="s">
        <v>822</v>
      </c>
      <c r="E9077" t="s">
        <v>823</v>
      </c>
      <c r="F9077" t="s">
        <v>876</v>
      </c>
      <c r="G9077" t="s">
        <v>877</v>
      </c>
      <c r="H9077" t="s">
        <v>1060</v>
      </c>
      <c r="I9077">
        <v>870</v>
      </c>
      <c r="J9077" t="s">
        <v>1061</v>
      </c>
      <c r="K9077" t="s">
        <v>835</v>
      </c>
      <c r="L9077" t="s">
        <v>839</v>
      </c>
      <c r="M9077" t="s">
        <v>829</v>
      </c>
      <c r="N9077" t="s">
        <v>829</v>
      </c>
      <c r="O9077" t="s">
        <v>829</v>
      </c>
      <c r="P9077" t="s">
        <v>829</v>
      </c>
      <c r="Q9077" t="s">
        <v>829</v>
      </c>
      <c r="R9077" t="s">
        <v>829</v>
      </c>
      <c r="S9077">
        <v>2164377</v>
      </c>
      <c r="T9077" t="s">
        <v>829</v>
      </c>
      <c r="U9077" t="s">
        <v>829</v>
      </c>
      <c r="V9077" t="s">
        <v>834</v>
      </c>
    </row>
    <row r="9078" spans="1:22" x14ac:dyDescent="0.3">
      <c r="A9078">
        <v>202223</v>
      </c>
      <c r="B9078" t="s">
        <v>820</v>
      </c>
      <c r="C9078" t="s">
        <v>821</v>
      </c>
      <c r="D9078" t="s">
        <v>822</v>
      </c>
      <c r="E9078" t="s">
        <v>823</v>
      </c>
      <c r="F9078" t="s">
        <v>876</v>
      </c>
      <c r="G9078" t="s">
        <v>877</v>
      </c>
      <c r="H9078" t="s">
        <v>1060</v>
      </c>
      <c r="I9078">
        <v>870</v>
      </c>
      <c r="J9078" t="s">
        <v>1061</v>
      </c>
      <c r="K9078" t="s">
        <v>835</v>
      </c>
      <c r="L9078" t="s">
        <v>839</v>
      </c>
      <c r="M9078" t="s">
        <v>829</v>
      </c>
      <c r="N9078" t="s">
        <v>829</v>
      </c>
      <c r="O9078" t="s">
        <v>829</v>
      </c>
      <c r="P9078" t="s">
        <v>829</v>
      </c>
      <c r="Q9078" t="s">
        <v>829</v>
      </c>
      <c r="R9078" t="s">
        <v>829</v>
      </c>
      <c r="S9078">
        <v>3463298</v>
      </c>
      <c r="T9078" t="s">
        <v>829</v>
      </c>
      <c r="U9078" t="s">
        <v>829</v>
      </c>
      <c r="V9078" t="s">
        <v>834</v>
      </c>
    </row>
    <row r="9079" spans="1:22" x14ac:dyDescent="0.3">
      <c r="A9079">
        <v>202324</v>
      </c>
      <c r="B9079" t="s">
        <v>820</v>
      </c>
      <c r="C9079" t="s">
        <v>821</v>
      </c>
      <c r="D9079" t="s">
        <v>822</v>
      </c>
      <c r="E9079" t="s">
        <v>823</v>
      </c>
      <c r="F9079" t="s">
        <v>876</v>
      </c>
      <c r="G9079" t="s">
        <v>877</v>
      </c>
      <c r="H9079" t="s">
        <v>1060</v>
      </c>
      <c r="I9079">
        <v>870</v>
      </c>
      <c r="J9079" t="s">
        <v>1061</v>
      </c>
      <c r="K9079" t="s">
        <v>835</v>
      </c>
      <c r="L9079" t="s">
        <v>839</v>
      </c>
      <c r="M9079" t="s">
        <v>829</v>
      </c>
      <c r="N9079" t="s">
        <v>829</v>
      </c>
      <c r="O9079" t="s">
        <v>829</v>
      </c>
      <c r="P9079" t="s">
        <v>829</v>
      </c>
      <c r="Q9079" t="s">
        <v>829</v>
      </c>
      <c r="R9079" t="s">
        <v>829</v>
      </c>
      <c r="S9079">
        <v>9404294</v>
      </c>
      <c r="T9079" t="s">
        <v>829</v>
      </c>
      <c r="U9079" t="s">
        <v>829</v>
      </c>
      <c r="V9079" t="s">
        <v>834</v>
      </c>
    </row>
    <row r="9080" spans="1:22" x14ac:dyDescent="0.3">
      <c r="A9080">
        <v>202122</v>
      </c>
      <c r="B9080" t="s">
        <v>820</v>
      </c>
      <c r="C9080" t="s">
        <v>821</v>
      </c>
      <c r="D9080" t="s">
        <v>822</v>
      </c>
      <c r="E9080" t="s">
        <v>823</v>
      </c>
      <c r="F9080" t="s">
        <v>876</v>
      </c>
      <c r="G9080" t="s">
        <v>877</v>
      </c>
      <c r="H9080" t="s">
        <v>1060</v>
      </c>
      <c r="I9080">
        <v>870</v>
      </c>
      <c r="J9080" t="s">
        <v>1061</v>
      </c>
      <c r="K9080" t="s">
        <v>835</v>
      </c>
      <c r="L9080" t="s">
        <v>840</v>
      </c>
      <c r="M9080" t="s">
        <v>829</v>
      </c>
      <c r="N9080" t="s">
        <v>829</v>
      </c>
      <c r="O9080" t="s">
        <v>829</v>
      </c>
      <c r="P9080" t="s">
        <v>829</v>
      </c>
      <c r="Q9080" t="s">
        <v>829</v>
      </c>
      <c r="R9080" t="s">
        <v>829</v>
      </c>
      <c r="S9080">
        <v>0</v>
      </c>
      <c r="T9080" t="s">
        <v>829</v>
      </c>
      <c r="U9080" t="s">
        <v>829</v>
      </c>
      <c r="V9080" t="s">
        <v>834</v>
      </c>
    </row>
    <row r="9081" spans="1:22" x14ac:dyDescent="0.3">
      <c r="A9081">
        <v>202223</v>
      </c>
      <c r="B9081" t="s">
        <v>820</v>
      </c>
      <c r="C9081" t="s">
        <v>821</v>
      </c>
      <c r="D9081" t="s">
        <v>822</v>
      </c>
      <c r="E9081" t="s">
        <v>823</v>
      </c>
      <c r="F9081" t="s">
        <v>876</v>
      </c>
      <c r="G9081" t="s">
        <v>877</v>
      </c>
      <c r="H9081" t="s">
        <v>1060</v>
      </c>
      <c r="I9081">
        <v>870</v>
      </c>
      <c r="J9081" t="s">
        <v>1061</v>
      </c>
      <c r="K9081" t="s">
        <v>835</v>
      </c>
      <c r="L9081" t="s">
        <v>840</v>
      </c>
      <c r="M9081" t="s">
        <v>829</v>
      </c>
      <c r="N9081" t="s">
        <v>829</v>
      </c>
      <c r="O9081" t="s">
        <v>829</v>
      </c>
      <c r="P9081" t="s">
        <v>829</v>
      </c>
      <c r="Q9081" t="s">
        <v>829</v>
      </c>
      <c r="R9081" t="s">
        <v>829</v>
      </c>
      <c r="S9081">
        <v>0</v>
      </c>
      <c r="T9081" t="s">
        <v>829</v>
      </c>
      <c r="U9081" t="s">
        <v>829</v>
      </c>
      <c r="V9081" t="s">
        <v>834</v>
      </c>
    </row>
    <row r="9082" spans="1:22" x14ac:dyDescent="0.3">
      <c r="A9082">
        <v>202324</v>
      </c>
      <c r="B9082" t="s">
        <v>820</v>
      </c>
      <c r="C9082" t="s">
        <v>821</v>
      </c>
      <c r="D9082" t="s">
        <v>822</v>
      </c>
      <c r="E9082" t="s">
        <v>823</v>
      </c>
      <c r="F9082" t="s">
        <v>876</v>
      </c>
      <c r="G9082" t="s">
        <v>877</v>
      </c>
      <c r="H9082" t="s">
        <v>1060</v>
      </c>
      <c r="I9082">
        <v>870</v>
      </c>
      <c r="J9082" t="s">
        <v>1061</v>
      </c>
      <c r="K9082" t="s">
        <v>835</v>
      </c>
      <c r="L9082" t="s">
        <v>840</v>
      </c>
      <c r="M9082" t="s">
        <v>829</v>
      </c>
      <c r="N9082" t="s">
        <v>829</v>
      </c>
      <c r="O9082" t="s">
        <v>829</v>
      </c>
      <c r="P9082" t="s">
        <v>829</v>
      </c>
      <c r="Q9082" t="s">
        <v>829</v>
      </c>
      <c r="R9082" t="s">
        <v>829</v>
      </c>
      <c r="S9082">
        <v>0</v>
      </c>
      <c r="T9082" t="s">
        <v>829</v>
      </c>
      <c r="U9082" t="s">
        <v>829</v>
      </c>
      <c r="V9082" t="s">
        <v>834</v>
      </c>
    </row>
    <row r="9083" spans="1:22" x14ac:dyDescent="0.3">
      <c r="A9083">
        <v>202122</v>
      </c>
      <c r="B9083" t="s">
        <v>820</v>
      </c>
      <c r="C9083" t="s">
        <v>821</v>
      </c>
      <c r="D9083" t="s">
        <v>822</v>
      </c>
      <c r="E9083" t="s">
        <v>823</v>
      </c>
      <c r="F9083" t="s">
        <v>876</v>
      </c>
      <c r="G9083" t="s">
        <v>877</v>
      </c>
      <c r="H9083" t="s">
        <v>1060</v>
      </c>
      <c r="I9083">
        <v>870</v>
      </c>
      <c r="J9083" t="s">
        <v>1061</v>
      </c>
      <c r="K9083" t="s">
        <v>835</v>
      </c>
      <c r="L9083" t="s">
        <v>841</v>
      </c>
      <c r="M9083" t="s">
        <v>829</v>
      </c>
      <c r="N9083" t="s">
        <v>829</v>
      </c>
      <c r="O9083" t="s">
        <v>829</v>
      </c>
      <c r="P9083" t="s">
        <v>829</v>
      </c>
      <c r="Q9083" t="s">
        <v>829</v>
      </c>
      <c r="R9083" t="s">
        <v>829</v>
      </c>
      <c r="S9083">
        <v>83369710</v>
      </c>
      <c r="T9083" t="s">
        <v>829</v>
      </c>
      <c r="U9083" t="s">
        <v>829</v>
      </c>
      <c r="V9083" t="s">
        <v>834</v>
      </c>
    </row>
    <row r="9084" spans="1:22" x14ac:dyDescent="0.3">
      <c r="A9084">
        <v>202223</v>
      </c>
      <c r="B9084" t="s">
        <v>820</v>
      </c>
      <c r="C9084" t="s">
        <v>821</v>
      </c>
      <c r="D9084" t="s">
        <v>822</v>
      </c>
      <c r="E9084" t="s">
        <v>823</v>
      </c>
      <c r="F9084" t="s">
        <v>876</v>
      </c>
      <c r="G9084" t="s">
        <v>877</v>
      </c>
      <c r="H9084" t="s">
        <v>1060</v>
      </c>
      <c r="I9084">
        <v>870</v>
      </c>
      <c r="J9084" t="s">
        <v>1061</v>
      </c>
      <c r="K9084" t="s">
        <v>835</v>
      </c>
      <c r="L9084" t="s">
        <v>841</v>
      </c>
      <c r="M9084" t="s">
        <v>829</v>
      </c>
      <c r="N9084" t="s">
        <v>829</v>
      </c>
      <c r="O9084" t="s">
        <v>829</v>
      </c>
      <c r="P9084" t="s">
        <v>829</v>
      </c>
      <c r="Q9084" t="s">
        <v>829</v>
      </c>
      <c r="R9084" t="s">
        <v>829</v>
      </c>
      <c r="S9084">
        <v>88440095</v>
      </c>
      <c r="T9084" t="s">
        <v>829</v>
      </c>
      <c r="U9084" t="s">
        <v>829</v>
      </c>
      <c r="V9084" t="s">
        <v>834</v>
      </c>
    </row>
    <row r="9085" spans="1:22" x14ac:dyDescent="0.3">
      <c r="A9085">
        <v>202324</v>
      </c>
      <c r="B9085" t="s">
        <v>820</v>
      </c>
      <c r="C9085" t="s">
        <v>821</v>
      </c>
      <c r="D9085" t="s">
        <v>822</v>
      </c>
      <c r="E9085" t="s">
        <v>823</v>
      </c>
      <c r="F9085" t="s">
        <v>876</v>
      </c>
      <c r="G9085" t="s">
        <v>877</v>
      </c>
      <c r="H9085" t="s">
        <v>1060</v>
      </c>
      <c r="I9085">
        <v>870</v>
      </c>
      <c r="J9085" t="s">
        <v>1061</v>
      </c>
      <c r="K9085" t="s">
        <v>835</v>
      </c>
      <c r="L9085" t="s">
        <v>841</v>
      </c>
      <c r="M9085" t="s">
        <v>829</v>
      </c>
      <c r="N9085" t="s">
        <v>829</v>
      </c>
      <c r="O9085" t="s">
        <v>829</v>
      </c>
      <c r="P9085" t="s">
        <v>829</v>
      </c>
      <c r="Q9085" t="s">
        <v>829</v>
      </c>
      <c r="R9085" t="s">
        <v>829</v>
      </c>
      <c r="S9085">
        <v>99623592</v>
      </c>
      <c r="T9085" t="s">
        <v>829</v>
      </c>
      <c r="U9085" t="s">
        <v>829</v>
      </c>
      <c r="V9085" t="s">
        <v>834</v>
      </c>
    </row>
    <row r="9086" spans="1:22" x14ac:dyDescent="0.3">
      <c r="A9086">
        <v>202122</v>
      </c>
      <c r="B9086" t="s">
        <v>820</v>
      </c>
      <c r="C9086" t="s">
        <v>821</v>
      </c>
      <c r="D9086" t="s">
        <v>822</v>
      </c>
      <c r="E9086" t="s">
        <v>823</v>
      </c>
      <c r="F9086" t="s">
        <v>876</v>
      </c>
      <c r="G9086" t="s">
        <v>877</v>
      </c>
      <c r="H9086" t="s">
        <v>1060</v>
      </c>
      <c r="I9086">
        <v>870</v>
      </c>
      <c r="J9086" t="s">
        <v>1061</v>
      </c>
      <c r="K9086" t="s">
        <v>842</v>
      </c>
      <c r="L9086" t="s">
        <v>238</v>
      </c>
      <c r="M9086" t="s">
        <v>829</v>
      </c>
      <c r="N9086" t="s">
        <v>829</v>
      </c>
      <c r="O9086" t="s">
        <v>829</v>
      </c>
      <c r="P9086" t="s">
        <v>829</v>
      </c>
      <c r="Q9086" t="s">
        <v>829</v>
      </c>
      <c r="R9086" t="s">
        <v>829</v>
      </c>
      <c r="S9086">
        <v>577557</v>
      </c>
      <c r="T9086">
        <v>33359</v>
      </c>
      <c r="U9086">
        <v>544198</v>
      </c>
      <c r="V9086">
        <v>22</v>
      </c>
    </row>
    <row r="9087" spans="1:22" x14ac:dyDescent="0.3">
      <c r="A9087">
        <v>202223</v>
      </c>
      <c r="B9087" t="s">
        <v>820</v>
      </c>
      <c r="C9087" t="s">
        <v>821</v>
      </c>
      <c r="D9087" t="s">
        <v>822</v>
      </c>
      <c r="E9087" t="s">
        <v>823</v>
      </c>
      <c r="F9087" t="s">
        <v>876</v>
      </c>
      <c r="G9087" t="s">
        <v>877</v>
      </c>
      <c r="H9087" t="s">
        <v>1060</v>
      </c>
      <c r="I9087">
        <v>870</v>
      </c>
      <c r="J9087" t="s">
        <v>1061</v>
      </c>
      <c r="K9087" t="s">
        <v>842</v>
      </c>
      <c r="L9087" t="s">
        <v>238</v>
      </c>
      <c r="M9087" t="s">
        <v>829</v>
      </c>
      <c r="N9087" t="s">
        <v>829</v>
      </c>
      <c r="O9087" t="s">
        <v>829</v>
      </c>
      <c r="P9087" t="s">
        <v>829</v>
      </c>
      <c r="Q9087" t="s">
        <v>829</v>
      </c>
      <c r="R9087" t="s">
        <v>829</v>
      </c>
      <c r="S9087">
        <v>580787</v>
      </c>
      <c r="T9087">
        <v>29097</v>
      </c>
      <c r="U9087">
        <v>551690</v>
      </c>
      <c r="V9087">
        <v>22</v>
      </c>
    </row>
    <row r="9088" spans="1:22" x14ac:dyDescent="0.3">
      <c r="A9088">
        <v>202324</v>
      </c>
      <c r="B9088" t="s">
        <v>820</v>
      </c>
      <c r="C9088" t="s">
        <v>821</v>
      </c>
      <c r="D9088" t="s">
        <v>822</v>
      </c>
      <c r="E9088" t="s">
        <v>823</v>
      </c>
      <c r="F9088" t="s">
        <v>876</v>
      </c>
      <c r="G9088" t="s">
        <v>877</v>
      </c>
      <c r="H9088" t="s">
        <v>1060</v>
      </c>
      <c r="I9088">
        <v>870</v>
      </c>
      <c r="J9088" t="s">
        <v>1061</v>
      </c>
      <c r="K9088" t="s">
        <v>842</v>
      </c>
      <c r="L9088" t="s">
        <v>238</v>
      </c>
      <c r="M9088" t="s">
        <v>829</v>
      </c>
      <c r="N9088" t="s">
        <v>829</v>
      </c>
      <c r="O9088" t="s">
        <v>829</v>
      </c>
      <c r="P9088" t="s">
        <v>829</v>
      </c>
      <c r="Q9088" t="s">
        <v>829</v>
      </c>
      <c r="R9088" t="s">
        <v>829</v>
      </c>
      <c r="S9088">
        <v>677109</v>
      </c>
      <c r="T9088">
        <v>10627</v>
      </c>
      <c r="U9088">
        <v>666482</v>
      </c>
      <c r="V9088">
        <v>26</v>
      </c>
    </row>
    <row r="9089" spans="1:22" x14ac:dyDescent="0.3">
      <c r="A9089">
        <v>202122</v>
      </c>
      <c r="B9089" t="s">
        <v>820</v>
      </c>
      <c r="C9089" t="s">
        <v>821</v>
      </c>
      <c r="D9089" t="s">
        <v>822</v>
      </c>
      <c r="E9089" t="s">
        <v>823</v>
      </c>
      <c r="F9089" t="s">
        <v>876</v>
      </c>
      <c r="G9089" t="s">
        <v>877</v>
      </c>
      <c r="H9089" t="s">
        <v>1060</v>
      </c>
      <c r="I9089">
        <v>870</v>
      </c>
      <c r="J9089" t="s">
        <v>1061</v>
      </c>
      <c r="K9089" t="s">
        <v>842</v>
      </c>
      <c r="L9089" t="s">
        <v>240</v>
      </c>
      <c r="M9089" t="s">
        <v>829</v>
      </c>
      <c r="N9089" t="s">
        <v>829</v>
      </c>
      <c r="O9089" t="s">
        <v>829</v>
      </c>
      <c r="P9089" t="s">
        <v>829</v>
      </c>
      <c r="Q9089" t="s">
        <v>829</v>
      </c>
      <c r="R9089" t="s">
        <v>829</v>
      </c>
      <c r="S9089">
        <v>649254</v>
      </c>
      <c r="T9089">
        <v>10028</v>
      </c>
      <c r="U9089">
        <v>639226</v>
      </c>
      <c r="V9089">
        <v>26</v>
      </c>
    </row>
    <row r="9090" spans="1:22" x14ac:dyDescent="0.3">
      <c r="A9090">
        <v>202223</v>
      </c>
      <c r="B9090" t="s">
        <v>820</v>
      </c>
      <c r="C9090" t="s">
        <v>821</v>
      </c>
      <c r="D9090" t="s">
        <v>822</v>
      </c>
      <c r="E9090" t="s">
        <v>823</v>
      </c>
      <c r="F9090" t="s">
        <v>876</v>
      </c>
      <c r="G9090" t="s">
        <v>877</v>
      </c>
      <c r="H9090" t="s">
        <v>1060</v>
      </c>
      <c r="I9090">
        <v>870</v>
      </c>
      <c r="J9090" t="s">
        <v>1061</v>
      </c>
      <c r="K9090" t="s">
        <v>842</v>
      </c>
      <c r="L9090" t="s">
        <v>240</v>
      </c>
      <c r="M9090" t="s">
        <v>829</v>
      </c>
      <c r="N9090" t="s">
        <v>829</v>
      </c>
      <c r="O9090" t="s">
        <v>829</v>
      </c>
      <c r="P9090" t="s">
        <v>829</v>
      </c>
      <c r="Q9090" t="s">
        <v>829</v>
      </c>
      <c r="R9090" t="s">
        <v>829</v>
      </c>
      <c r="S9090">
        <v>788566</v>
      </c>
      <c r="T9090">
        <v>20564</v>
      </c>
      <c r="U9090">
        <v>768002</v>
      </c>
      <c r="V9090">
        <v>31</v>
      </c>
    </row>
    <row r="9091" spans="1:22" x14ac:dyDescent="0.3">
      <c r="A9091">
        <v>202324</v>
      </c>
      <c r="B9091" t="s">
        <v>820</v>
      </c>
      <c r="C9091" t="s">
        <v>821</v>
      </c>
      <c r="D9091" t="s">
        <v>822</v>
      </c>
      <c r="E9091" t="s">
        <v>823</v>
      </c>
      <c r="F9091" t="s">
        <v>876</v>
      </c>
      <c r="G9091" t="s">
        <v>877</v>
      </c>
      <c r="H9091" t="s">
        <v>1060</v>
      </c>
      <c r="I9091">
        <v>870</v>
      </c>
      <c r="J9091" t="s">
        <v>1061</v>
      </c>
      <c r="K9091" t="s">
        <v>842</v>
      </c>
      <c r="L9091" t="s">
        <v>240</v>
      </c>
      <c r="M9091" t="s">
        <v>829</v>
      </c>
      <c r="N9091" t="s">
        <v>829</v>
      </c>
      <c r="O9091" t="s">
        <v>829</v>
      </c>
      <c r="P9091" t="s">
        <v>829</v>
      </c>
      <c r="Q9091" t="s">
        <v>829</v>
      </c>
      <c r="R9091" t="s">
        <v>829</v>
      </c>
      <c r="S9091">
        <v>1057183</v>
      </c>
      <c r="T9091">
        <v>29917</v>
      </c>
      <c r="U9091">
        <v>1027266</v>
      </c>
      <c r="V9091">
        <v>40</v>
      </c>
    </row>
    <row r="9092" spans="1:22" x14ac:dyDescent="0.3">
      <c r="A9092">
        <v>202122</v>
      </c>
      <c r="B9092" t="s">
        <v>820</v>
      </c>
      <c r="C9092" t="s">
        <v>821</v>
      </c>
      <c r="D9092" t="s">
        <v>822</v>
      </c>
      <c r="E9092" t="s">
        <v>823</v>
      </c>
      <c r="F9092" t="s">
        <v>876</v>
      </c>
      <c r="G9092" t="s">
        <v>877</v>
      </c>
      <c r="H9092" t="s">
        <v>1060</v>
      </c>
      <c r="I9092">
        <v>870</v>
      </c>
      <c r="J9092" t="s">
        <v>1061</v>
      </c>
      <c r="K9092" t="s">
        <v>842</v>
      </c>
      <c r="L9092" t="s">
        <v>843</v>
      </c>
      <c r="M9092" t="s">
        <v>829</v>
      </c>
      <c r="N9092" t="s">
        <v>829</v>
      </c>
      <c r="O9092" t="s">
        <v>829</v>
      </c>
      <c r="P9092" t="s">
        <v>829</v>
      </c>
      <c r="Q9092" t="s">
        <v>829</v>
      </c>
      <c r="R9092" t="s">
        <v>829</v>
      </c>
      <c r="S9092">
        <v>113854</v>
      </c>
      <c r="T9092">
        <v>10000</v>
      </c>
      <c r="U9092">
        <v>103854</v>
      </c>
      <c r="V9092">
        <v>4</v>
      </c>
    </row>
    <row r="9093" spans="1:22" x14ac:dyDescent="0.3">
      <c r="A9093">
        <v>202223</v>
      </c>
      <c r="B9093" t="s">
        <v>820</v>
      </c>
      <c r="C9093" t="s">
        <v>821</v>
      </c>
      <c r="D9093" t="s">
        <v>822</v>
      </c>
      <c r="E9093" t="s">
        <v>823</v>
      </c>
      <c r="F9093" t="s">
        <v>876</v>
      </c>
      <c r="G9093" t="s">
        <v>877</v>
      </c>
      <c r="H9093" t="s">
        <v>1060</v>
      </c>
      <c r="I9093">
        <v>870</v>
      </c>
      <c r="J9093" t="s">
        <v>1061</v>
      </c>
      <c r="K9093" t="s">
        <v>842</v>
      </c>
      <c r="L9093" t="s">
        <v>843</v>
      </c>
      <c r="M9093" t="s">
        <v>829</v>
      </c>
      <c r="N9093" t="s">
        <v>829</v>
      </c>
      <c r="O9093" t="s">
        <v>829</v>
      </c>
      <c r="P9093" t="s">
        <v>829</v>
      </c>
      <c r="Q9093" t="s">
        <v>829</v>
      </c>
      <c r="R9093" t="s">
        <v>829</v>
      </c>
      <c r="S9093">
        <v>82705</v>
      </c>
      <c r="T9093">
        <v>10000</v>
      </c>
      <c r="U9093">
        <v>72705</v>
      </c>
      <c r="V9093">
        <v>3</v>
      </c>
    </row>
    <row r="9094" spans="1:22" x14ac:dyDescent="0.3">
      <c r="A9094">
        <v>202324</v>
      </c>
      <c r="B9094" t="s">
        <v>820</v>
      </c>
      <c r="C9094" t="s">
        <v>821</v>
      </c>
      <c r="D9094" t="s">
        <v>822</v>
      </c>
      <c r="E9094" t="s">
        <v>823</v>
      </c>
      <c r="F9094" t="s">
        <v>876</v>
      </c>
      <c r="G9094" t="s">
        <v>877</v>
      </c>
      <c r="H9094" t="s">
        <v>1060</v>
      </c>
      <c r="I9094">
        <v>870</v>
      </c>
      <c r="J9094" t="s">
        <v>1061</v>
      </c>
      <c r="K9094" t="s">
        <v>842</v>
      </c>
      <c r="L9094" t="s">
        <v>843</v>
      </c>
      <c r="M9094" t="s">
        <v>829</v>
      </c>
      <c r="N9094" t="s">
        <v>829</v>
      </c>
      <c r="O9094" t="s">
        <v>829</v>
      </c>
      <c r="P9094" t="s">
        <v>829</v>
      </c>
      <c r="Q9094" t="s">
        <v>829</v>
      </c>
      <c r="R9094" t="s">
        <v>829</v>
      </c>
      <c r="S9094">
        <v>125918</v>
      </c>
      <c r="T9094">
        <v>0</v>
      </c>
      <c r="U9094">
        <v>125918</v>
      </c>
      <c r="V9094">
        <v>5</v>
      </c>
    </row>
    <row r="9095" spans="1:22" x14ac:dyDescent="0.3">
      <c r="A9095">
        <v>202122</v>
      </c>
      <c r="B9095" t="s">
        <v>820</v>
      </c>
      <c r="C9095" t="s">
        <v>821</v>
      </c>
      <c r="D9095" t="s">
        <v>822</v>
      </c>
      <c r="E9095" t="s">
        <v>823</v>
      </c>
      <c r="F9095" t="s">
        <v>876</v>
      </c>
      <c r="G9095" t="s">
        <v>877</v>
      </c>
      <c r="H9095" t="s">
        <v>1060</v>
      </c>
      <c r="I9095">
        <v>870</v>
      </c>
      <c r="J9095" t="s">
        <v>1061</v>
      </c>
      <c r="K9095" t="s">
        <v>842</v>
      </c>
      <c r="L9095" t="s">
        <v>249</v>
      </c>
      <c r="M9095">
        <v>0</v>
      </c>
      <c r="N9095">
        <v>65000</v>
      </c>
      <c r="O9095">
        <v>400000</v>
      </c>
      <c r="P9095">
        <v>1833883</v>
      </c>
      <c r="Q9095">
        <v>200000</v>
      </c>
      <c r="R9095" t="s">
        <v>829</v>
      </c>
      <c r="S9095">
        <v>2498883</v>
      </c>
      <c r="T9095">
        <v>239168</v>
      </c>
      <c r="U9095">
        <v>2259715</v>
      </c>
      <c r="V9095">
        <v>92</v>
      </c>
    </row>
    <row r="9096" spans="1:22" x14ac:dyDescent="0.3">
      <c r="A9096">
        <v>202223</v>
      </c>
      <c r="B9096" t="s">
        <v>820</v>
      </c>
      <c r="C9096" t="s">
        <v>821</v>
      </c>
      <c r="D9096" t="s">
        <v>822</v>
      </c>
      <c r="E9096" t="s">
        <v>823</v>
      </c>
      <c r="F9096" t="s">
        <v>876</v>
      </c>
      <c r="G9096" t="s">
        <v>877</v>
      </c>
      <c r="H9096" t="s">
        <v>1060</v>
      </c>
      <c r="I9096">
        <v>870</v>
      </c>
      <c r="J9096" t="s">
        <v>1061</v>
      </c>
      <c r="K9096" t="s">
        <v>842</v>
      </c>
      <c r="L9096" t="s">
        <v>249</v>
      </c>
      <c r="M9096">
        <v>0</v>
      </c>
      <c r="N9096">
        <v>65000</v>
      </c>
      <c r="O9096">
        <v>135000</v>
      </c>
      <c r="P9096">
        <v>2411271</v>
      </c>
      <c r="Q9096">
        <v>244000</v>
      </c>
      <c r="R9096" t="s">
        <v>829</v>
      </c>
      <c r="S9096">
        <v>2855271</v>
      </c>
      <c r="T9096">
        <v>110610</v>
      </c>
      <c r="U9096">
        <v>2744661</v>
      </c>
      <c r="V9096">
        <v>109</v>
      </c>
    </row>
    <row r="9097" spans="1:22" x14ac:dyDescent="0.3">
      <c r="A9097">
        <v>202324</v>
      </c>
      <c r="B9097" t="s">
        <v>820</v>
      </c>
      <c r="C9097" t="s">
        <v>821</v>
      </c>
      <c r="D9097" t="s">
        <v>822</v>
      </c>
      <c r="E9097" t="s">
        <v>823</v>
      </c>
      <c r="F9097" t="s">
        <v>876</v>
      </c>
      <c r="G9097" t="s">
        <v>877</v>
      </c>
      <c r="H9097" t="s">
        <v>1060</v>
      </c>
      <c r="I9097">
        <v>870</v>
      </c>
      <c r="J9097" t="s">
        <v>1061</v>
      </c>
      <c r="K9097" t="s">
        <v>842</v>
      </c>
      <c r="L9097" t="s">
        <v>249</v>
      </c>
      <c r="M9097">
        <v>0</v>
      </c>
      <c r="N9097">
        <v>90000</v>
      </c>
      <c r="O9097">
        <v>280000</v>
      </c>
      <c r="P9097">
        <v>3035382</v>
      </c>
      <c r="Q9097">
        <v>150000</v>
      </c>
      <c r="R9097" t="s">
        <v>829</v>
      </c>
      <c r="S9097">
        <v>3555382</v>
      </c>
      <c r="T9097">
        <v>97522</v>
      </c>
      <c r="U9097">
        <v>3457860</v>
      </c>
      <c r="V9097">
        <v>134</v>
      </c>
    </row>
    <row r="9098" spans="1:22" x14ac:dyDescent="0.3">
      <c r="A9098">
        <v>202122</v>
      </c>
      <c r="B9098" t="s">
        <v>820</v>
      </c>
      <c r="C9098" t="s">
        <v>821</v>
      </c>
      <c r="D9098" t="s">
        <v>822</v>
      </c>
      <c r="E9098" t="s">
        <v>823</v>
      </c>
      <c r="F9098" t="s">
        <v>876</v>
      </c>
      <c r="G9098" t="s">
        <v>877</v>
      </c>
      <c r="H9098" t="s">
        <v>1060</v>
      </c>
      <c r="I9098">
        <v>870</v>
      </c>
      <c r="J9098" t="s">
        <v>1061</v>
      </c>
      <c r="K9098" t="s">
        <v>842</v>
      </c>
      <c r="L9098" t="s">
        <v>844</v>
      </c>
      <c r="M9098">
        <v>0</v>
      </c>
      <c r="N9098">
        <v>42931</v>
      </c>
      <c r="O9098">
        <v>181196</v>
      </c>
      <c r="P9098">
        <v>91282</v>
      </c>
      <c r="Q9098">
        <v>25000</v>
      </c>
      <c r="R9098" t="s">
        <v>829</v>
      </c>
      <c r="S9098">
        <v>340409</v>
      </c>
      <c r="T9098">
        <v>66800</v>
      </c>
      <c r="U9098">
        <v>273609</v>
      </c>
      <c r="V9098">
        <v>11</v>
      </c>
    </row>
    <row r="9099" spans="1:22" x14ac:dyDescent="0.3">
      <c r="A9099">
        <v>202223</v>
      </c>
      <c r="B9099" t="s">
        <v>820</v>
      </c>
      <c r="C9099" t="s">
        <v>821</v>
      </c>
      <c r="D9099" t="s">
        <v>822</v>
      </c>
      <c r="E9099" t="s">
        <v>823</v>
      </c>
      <c r="F9099" t="s">
        <v>876</v>
      </c>
      <c r="G9099" t="s">
        <v>877</v>
      </c>
      <c r="H9099" t="s">
        <v>1060</v>
      </c>
      <c r="I9099">
        <v>870</v>
      </c>
      <c r="J9099" t="s">
        <v>1061</v>
      </c>
      <c r="K9099" t="s">
        <v>842</v>
      </c>
      <c r="L9099" t="s">
        <v>844</v>
      </c>
      <c r="M9099">
        <v>0</v>
      </c>
      <c r="N9099">
        <v>25000</v>
      </c>
      <c r="O9099">
        <v>324045</v>
      </c>
      <c r="P9099">
        <v>0</v>
      </c>
      <c r="Q9099">
        <v>0</v>
      </c>
      <c r="R9099" t="s">
        <v>829</v>
      </c>
      <c r="S9099">
        <v>349045</v>
      </c>
      <c r="T9099">
        <v>900</v>
      </c>
      <c r="U9099">
        <v>348145</v>
      </c>
      <c r="V9099">
        <v>14</v>
      </c>
    </row>
    <row r="9100" spans="1:22" x14ac:dyDescent="0.3">
      <c r="A9100">
        <v>202324</v>
      </c>
      <c r="B9100" t="s">
        <v>820</v>
      </c>
      <c r="C9100" t="s">
        <v>821</v>
      </c>
      <c r="D9100" t="s">
        <v>822</v>
      </c>
      <c r="E9100" t="s">
        <v>823</v>
      </c>
      <c r="F9100" t="s">
        <v>876</v>
      </c>
      <c r="G9100" t="s">
        <v>877</v>
      </c>
      <c r="H9100" t="s">
        <v>1060</v>
      </c>
      <c r="I9100">
        <v>870</v>
      </c>
      <c r="J9100" t="s">
        <v>1061</v>
      </c>
      <c r="K9100" t="s">
        <v>842</v>
      </c>
      <c r="L9100" t="s">
        <v>844</v>
      </c>
      <c r="M9100">
        <v>0</v>
      </c>
      <c r="N9100">
        <v>5000</v>
      </c>
      <c r="O9100">
        <v>168247</v>
      </c>
      <c r="P9100">
        <v>0</v>
      </c>
      <c r="Q9100">
        <v>11000</v>
      </c>
      <c r="R9100" t="s">
        <v>829</v>
      </c>
      <c r="S9100">
        <v>184247</v>
      </c>
      <c r="T9100">
        <v>0</v>
      </c>
      <c r="U9100">
        <v>184247</v>
      </c>
      <c r="V9100">
        <v>7</v>
      </c>
    </row>
    <row r="9101" spans="1:22" x14ac:dyDescent="0.3">
      <c r="A9101">
        <v>202122</v>
      </c>
      <c r="B9101" t="s">
        <v>820</v>
      </c>
      <c r="C9101" t="s">
        <v>821</v>
      </c>
      <c r="D9101" t="s">
        <v>822</v>
      </c>
      <c r="E9101" t="s">
        <v>823</v>
      </c>
      <c r="F9101" t="s">
        <v>876</v>
      </c>
      <c r="G9101" t="s">
        <v>877</v>
      </c>
      <c r="H9101" t="s">
        <v>1060</v>
      </c>
      <c r="I9101">
        <v>870</v>
      </c>
      <c r="J9101" t="s">
        <v>1061</v>
      </c>
      <c r="K9101" t="s">
        <v>842</v>
      </c>
      <c r="L9101" t="s">
        <v>251</v>
      </c>
      <c r="M9101" t="s">
        <v>829</v>
      </c>
      <c r="N9101" t="s">
        <v>829</v>
      </c>
      <c r="O9101">
        <v>0</v>
      </c>
      <c r="P9101">
        <v>200000</v>
      </c>
      <c r="Q9101">
        <v>0</v>
      </c>
      <c r="R9101">
        <v>60000</v>
      </c>
      <c r="S9101">
        <v>260000</v>
      </c>
      <c r="T9101">
        <v>0</v>
      </c>
      <c r="U9101">
        <v>260000</v>
      </c>
      <c r="V9101">
        <v>11</v>
      </c>
    </row>
    <row r="9102" spans="1:22" x14ac:dyDescent="0.3">
      <c r="A9102">
        <v>202223</v>
      </c>
      <c r="B9102" t="s">
        <v>820</v>
      </c>
      <c r="C9102" t="s">
        <v>821</v>
      </c>
      <c r="D9102" t="s">
        <v>822</v>
      </c>
      <c r="E9102" t="s">
        <v>823</v>
      </c>
      <c r="F9102" t="s">
        <v>876</v>
      </c>
      <c r="G9102" t="s">
        <v>877</v>
      </c>
      <c r="H9102" t="s">
        <v>1060</v>
      </c>
      <c r="I9102">
        <v>870</v>
      </c>
      <c r="J9102" t="s">
        <v>1061</v>
      </c>
      <c r="K9102" t="s">
        <v>842</v>
      </c>
      <c r="L9102" t="s">
        <v>251</v>
      </c>
      <c r="M9102" t="s">
        <v>829</v>
      </c>
      <c r="N9102" t="s">
        <v>829</v>
      </c>
      <c r="O9102">
        <v>0</v>
      </c>
      <c r="P9102">
        <v>140000</v>
      </c>
      <c r="Q9102">
        <v>0</v>
      </c>
      <c r="R9102">
        <v>100000</v>
      </c>
      <c r="S9102">
        <v>240000</v>
      </c>
      <c r="T9102">
        <v>0</v>
      </c>
      <c r="U9102">
        <v>240000</v>
      </c>
      <c r="V9102">
        <v>10</v>
      </c>
    </row>
    <row r="9103" spans="1:22" x14ac:dyDescent="0.3">
      <c r="A9103">
        <v>202324</v>
      </c>
      <c r="B9103" t="s">
        <v>820</v>
      </c>
      <c r="C9103" t="s">
        <v>821</v>
      </c>
      <c r="D9103" t="s">
        <v>822</v>
      </c>
      <c r="E9103" t="s">
        <v>823</v>
      </c>
      <c r="F9103" t="s">
        <v>876</v>
      </c>
      <c r="G9103" t="s">
        <v>877</v>
      </c>
      <c r="H9103" t="s">
        <v>1060</v>
      </c>
      <c r="I9103">
        <v>870</v>
      </c>
      <c r="J9103" t="s">
        <v>1061</v>
      </c>
      <c r="K9103" t="s">
        <v>842</v>
      </c>
      <c r="L9103" t="s">
        <v>251</v>
      </c>
      <c r="M9103" t="s">
        <v>829</v>
      </c>
      <c r="N9103" t="s">
        <v>829</v>
      </c>
      <c r="O9103">
        <v>0</v>
      </c>
      <c r="P9103">
        <v>178000</v>
      </c>
      <c r="Q9103">
        <v>0</v>
      </c>
      <c r="R9103">
        <v>147851</v>
      </c>
      <c r="S9103">
        <v>325851</v>
      </c>
      <c r="T9103">
        <v>0</v>
      </c>
      <c r="U9103">
        <v>325851</v>
      </c>
      <c r="V9103">
        <v>13</v>
      </c>
    </row>
    <row r="9104" spans="1:22" x14ac:dyDescent="0.3">
      <c r="A9104">
        <v>202122</v>
      </c>
      <c r="B9104" t="s">
        <v>820</v>
      </c>
      <c r="C9104" t="s">
        <v>821</v>
      </c>
      <c r="D9104" t="s">
        <v>822</v>
      </c>
      <c r="E9104" t="s">
        <v>823</v>
      </c>
      <c r="F9104" t="s">
        <v>876</v>
      </c>
      <c r="G9104" t="s">
        <v>877</v>
      </c>
      <c r="H9104" t="s">
        <v>1060</v>
      </c>
      <c r="I9104">
        <v>870</v>
      </c>
      <c r="J9104" t="s">
        <v>1061</v>
      </c>
      <c r="K9104" t="s">
        <v>842</v>
      </c>
      <c r="L9104" t="s">
        <v>253</v>
      </c>
      <c r="M9104" t="s">
        <v>829</v>
      </c>
      <c r="N9104" t="s">
        <v>829</v>
      </c>
      <c r="O9104">
        <v>0</v>
      </c>
      <c r="P9104">
        <v>0</v>
      </c>
      <c r="Q9104">
        <v>0</v>
      </c>
      <c r="R9104">
        <v>15000</v>
      </c>
      <c r="S9104">
        <v>15000</v>
      </c>
      <c r="T9104">
        <v>0</v>
      </c>
      <c r="U9104">
        <v>15000</v>
      </c>
      <c r="V9104">
        <v>1</v>
      </c>
    </row>
    <row r="9105" spans="1:22" x14ac:dyDescent="0.3">
      <c r="A9105">
        <v>202223</v>
      </c>
      <c r="B9105" t="s">
        <v>820</v>
      </c>
      <c r="C9105" t="s">
        <v>821</v>
      </c>
      <c r="D9105" t="s">
        <v>822</v>
      </c>
      <c r="E9105" t="s">
        <v>823</v>
      </c>
      <c r="F9105" t="s">
        <v>876</v>
      </c>
      <c r="G9105" t="s">
        <v>877</v>
      </c>
      <c r="H9105" t="s">
        <v>1060</v>
      </c>
      <c r="I9105">
        <v>870</v>
      </c>
      <c r="J9105" t="s">
        <v>1061</v>
      </c>
      <c r="K9105" t="s">
        <v>842</v>
      </c>
      <c r="L9105" t="s">
        <v>253</v>
      </c>
      <c r="M9105" t="s">
        <v>829</v>
      </c>
      <c r="N9105" t="s">
        <v>829</v>
      </c>
      <c r="O9105">
        <v>0</v>
      </c>
      <c r="P9105">
        <v>0</v>
      </c>
      <c r="Q9105">
        <v>0</v>
      </c>
      <c r="R9105">
        <v>119000</v>
      </c>
      <c r="S9105">
        <v>119000</v>
      </c>
      <c r="T9105">
        <v>0</v>
      </c>
      <c r="U9105">
        <v>119000</v>
      </c>
      <c r="V9105">
        <v>5</v>
      </c>
    </row>
    <row r="9106" spans="1:22" x14ac:dyDescent="0.3">
      <c r="A9106">
        <v>202324</v>
      </c>
      <c r="B9106" t="s">
        <v>820</v>
      </c>
      <c r="C9106" t="s">
        <v>821</v>
      </c>
      <c r="D9106" t="s">
        <v>822</v>
      </c>
      <c r="E9106" t="s">
        <v>823</v>
      </c>
      <c r="F9106" t="s">
        <v>876</v>
      </c>
      <c r="G9106" t="s">
        <v>877</v>
      </c>
      <c r="H9106" t="s">
        <v>1060</v>
      </c>
      <c r="I9106">
        <v>870</v>
      </c>
      <c r="J9106" t="s">
        <v>1061</v>
      </c>
      <c r="K9106" t="s">
        <v>842</v>
      </c>
      <c r="L9106" t="s">
        <v>253</v>
      </c>
      <c r="M9106" t="s">
        <v>829</v>
      </c>
      <c r="N9106" t="s">
        <v>829</v>
      </c>
      <c r="O9106">
        <v>0</v>
      </c>
      <c r="P9106">
        <v>0</v>
      </c>
      <c r="Q9106">
        <v>0</v>
      </c>
      <c r="R9106">
        <v>70905</v>
      </c>
      <c r="S9106">
        <v>70905</v>
      </c>
      <c r="T9106">
        <v>0</v>
      </c>
      <c r="U9106">
        <v>70905</v>
      </c>
      <c r="V9106">
        <v>3</v>
      </c>
    </row>
    <row r="9107" spans="1:22" x14ac:dyDescent="0.3">
      <c r="A9107">
        <v>202122</v>
      </c>
      <c r="B9107" t="s">
        <v>820</v>
      </c>
      <c r="C9107" t="s">
        <v>821</v>
      </c>
      <c r="D9107" t="s">
        <v>822</v>
      </c>
      <c r="E9107" t="s">
        <v>823</v>
      </c>
      <c r="F9107" t="s">
        <v>876</v>
      </c>
      <c r="G9107" t="s">
        <v>877</v>
      </c>
      <c r="H9107" t="s">
        <v>1060</v>
      </c>
      <c r="I9107">
        <v>870</v>
      </c>
      <c r="J9107" t="s">
        <v>1061</v>
      </c>
      <c r="K9107" t="s">
        <v>842</v>
      </c>
      <c r="L9107" t="s">
        <v>845</v>
      </c>
      <c r="M9107" t="s">
        <v>829</v>
      </c>
      <c r="N9107" t="s">
        <v>829</v>
      </c>
      <c r="O9107">
        <v>0</v>
      </c>
      <c r="P9107">
        <v>0</v>
      </c>
      <c r="Q9107">
        <v>0</v>
      </c>
      <c r="R9107">
        <v>0</v>
      </c>
      <c r="S9107">
        <v>0</v>
      </c>
      <c r="T9107">
        <v>0</v>
      </c>
      <c r="U9107">
        <v>0</v>
      </c>
      <c r="V9107">
        <v>0</v>
      </c>
    </row>
    <row r="9108" spans="1:22" x14ac:dyDescent="0.3">
      <c r="A9108">
        <v>202223</v>
      </c>
      <c r="B9108" t="s">
        <v>820</v>
      </c>
      <c r="C9108" t="s">
        <v>821</v>
      </c>
      <c r="D9108" t="s">
        <v>822</v>
      </c>
      <c r="E9108" t="s">
        <v>823</v>
      </c>
      <c r="F9108" t="s">
        <v>876</v>
      </c>
      <c r="G9108" t="s">
        <v>877</v>
      </c>
      <c r="H9108" t="s">
        <v>1060</v>
      </c>
      <c r="I9108">
        <v>870</v>
      </c>
      <c r="J9108" t="s">
        <v>1061</v>
      </c>
      <c r="K9108" t="s">
        <v>842</v>
      </c>
      <c r="L9108" t="s">
        <v>845</v>
      </c>
      <c r="M9108" t="s">
        <v>829</v>
      </c>
      <c r="N9108" t="s">
        <v>829</v>
      </c>
      <c r="O9108">
        <v>0</v>
      </c>
      <c r="P9108">
        <v>0</v>
      </c>
      <c r="Q9108">
        <v>0</v>
      </c>
      <c r="R9108">
        <v>0</v>
      </c>
      <c r="S9108">
        <v>0</v>
      </c>
      <c r="T9108">
        <v>0</v>
      </c>
      <c r="U9108">
        <v>0</v>
      </c>
      <c r="V9108">
        <v>0</v>
      </c>
    </row>
    <row r="9109" spans="1:22" x14ac:dyDescent="0.3">
      <c r="A9109">
        <v>202324</v>
      </c>
      <c r="B9109" t="s">
        <v>820</v>
      </c>
      <c r="C9109" t="s">
        <v>821</v>
      </c>
      <c r="D9109" t="s">
        <v>822</v>
      </c>
      <c r="E9109" t="s">
        <v>823</v>
      </c>
      <c r="F9109" t="s">
        <v>876</v>
      </c>
      <c r="G9109" t="s">
        <v>877</v>
      </c>
      <c r="H9109" t="s">
        <v>1060</v>
      </c>
      <c r="I9109">
        <v>870</v>
      </c>
      <c r="J9109" t="s">
        <v>1061</v>
      </c>
      <c r="K9109" t="s">
        <v>842</v>
      </c>
      <c r="L9109" t="s">
        <v>845</v>
      </c>
      <c r="M9109" t="s">
        <v>829</v>
      </c>
      <c r="N9109" t="s">
        <v>829</v>
      </c>
      <c r="O9109">
        <v>0</v>
      </c>
      <c r="P9109">
        <v>0</v>
      </c>
      <c r="Q9109">
        <v>0</v>
      </c>
      <c r="R9109">
        <v>0</v>
      </c>
      <c r="S9109">
        <v>0</v>
      </c>
      <c r="T9109">
        <v>0</v>
      </c>
      <c r="U9109">
        <v>0</v>
      </c>
      <c r="V9109">
        <v>0</v>
      </c>
    </row>
    <row r="9110" spans="1:22" x14ac:dyDescent="0.3">
      <c r="A9110">
        <v>202122</v>
      </c>
      <c r="B9110" t="s">
        <v>820</v>
      </c>
      <c r="C9110" t="s">
        <v>821</v>
      </c>
      <c r="D9110" t="s">
        <v>822</v>
      </c>
      <c r="E9110" t="s">
        <v>823</v>
      </c>
      <c r="F9110" t="s">
        <v>824</v>
      </c>
      <c r="G9110" t="s">
        <v>825</v>
      </c>
      <c r="H9110" t="s">
        <v>1062</v>
      </c>
      <c r="I9110">
        <v>317</v>
      </c>
      <c r="J9110" t="s">
        <v>1063</v>
      </c>
      <c r="K9110" t="s">
        <v>828</v>
      </c>
      <c r="L9110" t="s">
        <v>336</v>
      </c>
      <c r="M9110">
        <v>0</v>
      </c>
      <c r="N9110">
        <v>337167</v>
      </c>
      <c r="O9110">
        <v>240000</v>
      </c>
      <c r="P9110">
        <v>4628333</v>
      </c>
      <c r="Q9110">
        <v>900000</v>
      </c>
      <c r="R9110" t="s">
        <v>829</v>
      </c>
      <c r="S9110">
        <v>6105500</v>
      </c>
      <c r="T9110" t="s">
        <v>829</v>
      </c>
      <c r="U9110">
        <v>6105500</v>
      </c>
      <c r="V9110">
        <v>146</v>
      </c>
    </row>
    <row r="9111" spans="1:22" x14ac:dyDescent="0.3">
      <c r="A9111">
        <v>202223</v>
      </c>
      <c r="B9111" t="s">
        <v>820</v>
      </c>
      <c r="C9111" t="s">
        <v>821</v>
      </c>
      <c r="D9111" t="s">
        <v>822</v>
      </c>
      <c r="E9111" t="s">
        <v>823</v>
      </c>
      <c r="F9111" t="s">
        <v>824</v>
      </c>
      <c r="G9111" t="s">
        <v>825</v>
      </c>
      <c r="H9111" t="s">
        <v>1062</v>
      </c>
      <c r="I9111">
        <v>317</v>
      </c>
      <c r="J9111" t="s">
        <v>1063</v>
      </c>
      <c r="K9111" t="s">
        <v>828</v>
      </c>
      <c r="L9111" t="s">
        <v>336</v>
      </c>
      <c r="M9111">
        <v>0</v>
      </c>
      <c r="N9111">
        <v>337167</v>
      </c>
      <c r="O9111">
        <v>276000</v>
      </c>
      <c r="P9111">
        <v>4910000</v>
      </c>
      <c r="Q9111">
        <v>900000</v>
      </c>
      <c r="R9111" t="s">
        <v>829</v>
      </c>
      <c r="S9111">
        <v>6423167</v>
      </c>
      <c r="T9111" t="s">
        <v>829</v>
      </c>
      <c r="U9111">
        <v>6423167</v>
      </c>
      <c r="V9111">
        <v>154</v>
      </c>
    </row>
    <row r="9112" spans="1:22" x14ac:dyDescent="0.3">
      <c r="A9112">
        <v>202324</v>
      </c>
      <c r="B9112" t="s">
        <v>820</v>
      </c>
      <c r="C9112" t="s">
        <v>821</v>
      </c>
      <c r="D9112" t="s">
        <v>822</v>
      </c>
      <c r="E9112" t="s">
        <v>823</v>
      </c>
      <c r="F9112" t="s">
        <v>824</v>
      </c>
      <c r="G9112" t="s">
        <v>825</v>
      </c>
      <c r="H9112" t="s">
        <v>1062</v>
      </c>
      <c r="I9112">
        <v>317</v>
      </c>
      <c r="J9112" t="s">
        <v>1063</v>
      </c>
      <c r="K9112" t="s">
        <v>828</v>
      </c>
      <c r="L9112" t="s">
        <v>336</v>
      </c>
      <c r="M9112">
        <v>0</v>
      </c>
      <c r="N9112">
        <v>348500</v>
      </c>
      <c r="O9112">
        <v>316000</v>
      </c>
      <c r="P9112">
        <v>4862500</v>
      </c>
      <c r="Q9112">
        <v>1331667</v>
      </c>
      <c r="R9112" t="s">
        <v>829</v>
      </c>
      <c r="S9112">
        <v>6858667</v>
      </c>
      <c r="T9112" t="s">
        <v>829</v>
      </c>
      <c r="U9112">
        <v>6858667</v>
      </c>
      <c r="V9112">
        <v>166</v>
      </c>
    </row>
    <row r="9113" spans="1:22" x14ac:dyDescent="0.3">
      <c r="A9113">
        <v>202122</v>
      </c>
      <c r="B9113" t="s">
        <v>820</v>
      </c>
      <c r="C9113" t="s">
        <v>821</v>
      </c>
      <c r="D9113" t="s">
        <v>822</v>
      </c>
      <c r="E9113" t="s">
        <v>823</v>
      </c>
      <c r="F9113" t="s">
        <v>824</v>
      </c>
      <c r="G9113" t="s">
        <v>825</v>
      </c>
      <c r="H9113" t="s">
        <v>1062</v>
      </c>
      <c r="I9113">
        <v>317</v>
      </c>
      <c r="J9113" t="s">
        <v>1063</v>
      </c>
      <c r="K9113" t="s">
        <v>828</v>
      </c>
      <c r="L9113" t="s">
        <v>235</v>
      </c>
      <c r="M9113" t="s">
        <v>829</v>
      </c>
      <c r="N9113">
        <v>0</v>
      </c>
      <c r="O9113">
        <v>0</v>
      </c>
      <c r="P9113" t="s">
        <v>829</v>
      </c>
      <c r="Q9113" t="s">
        <v>829</v>
      </c>
      <c r="R9113" t="s">
        <v>829</v>
      </c>
      <c r="S9113">
        <v>0</v>
      </c>
      <c r="T9113">
        <v>0</v>
      </c>
      <c r="U9113">
        <v>0</v>
      </c>
      <c r="V9113">
        <v>0</v>
      </c>
    </row>
    <row r="9114" spans="1:22" x14ac:dyDescent="0.3">
      <c r="A9114">
        <v>202223</v>
      </c>
      <c r="B9114" t="s">
        <v>820</v>
      </c>
      <c r="C9114" t="s">
        <v>821</v>
      </c>
      <c r="D9114" t="s">
        <v>822</v>
      </c>
      <c r="E9114" t="s">
        <v>823</v>
      </c>
      <c r="F9114" t="s">
        <v>824</v>
      </c>
      <c r="G9114" t="s">
        <v>825</v>
      </c>
      <c r="H9114" t="s">
        <v>1062</v>
      </c>
      <c r="I9114">
        <v>317</v>
      </c>
      <c r="J9114" t="s">
        <v>1063</v>
      </c>
      <c r="K9114" t="s">
        <v>828</v>
      </c>
      <c r="L9114" t="s">
        <v>235</v>
      </c>
      <c r="M9114" t="s">
        <v>829</v>
      </c>
      <c r="N9114">
        <v>0</v>
      </c>
      <c r="O9114">
        <v>0</v>
      </c>
      <c r="P9114" t="s">
        <v>829</v>
      </c>
      <c r="Q9114" t="s">
        <v>829</v>
      </c>
      <c r="R9114" t="s">
        <v>829</v>
      </c>
      <c r="S9114">
        <v>0</v>
      </c>
      <c r="T9114">
        <v>0</v>
      </c>
      <c r="U9114">
        <v>0</v>
      </c>
      <c r="V9114">
        <v>0</v>
      </c>
    </row>
    <row r="9115" spans="1:22" x14ac:dyDescent="0.3">
      <c r="A9115">
        <v>202324</v>
      </c>
      <c r="B9115" t="s">
        <v>820</v>
      </c>
      <c r="C9115" t="s">
        <v>821</v>
      </c>
      <c r="D9115" t="s">
        <v>822</v>
      </c>
      <c r="E9115" t="s">
        <v>823</v>
      </c>
      <c r="F9115" t="s">
        <v>824</v>
      </c>
      <c r="G9115" t="s">
        <v>825</v>
      </c>
      <c r="H9115" t="s">
        <v>1062</v>
      </c>
      <c r="I9115">
        <v>317</v>
      </c>
      <c r="J9115" t="s">
        <v>1063</v>
      </c>
      <c r="K9115" t="s">
        <v>828</v>
      </c>
      <c r="L9115" t="s">
        <v>235</v>
      </c>
      <c r="M9115" t="s">
        <v>829</v>
      </c>
      <c r="N9115">
        <v>0</v>
      </c>
      <c r="O9115">
        <v>0</v>
      </c>
      <c r="P9115" t="s">
        <v>829</v>
      </c>
      <c r="Q9115" t="s">
        <v>829</v>
      </c>
      <c r="R9115" t="s">
        <v>829</v>
      </c>
      <c r="S9115">
        <v>0</v>
      </c>
      <c r="T9115">
        <v>0</v>
      </c>
      <c r="U9115">
        <v>0</v>
      </c>
      <c r="V9115">
        <v>0</v>
      </c>
    </row>
    <row r="9116" spans="1:22" x14ac:dyDescent="0.3">
      <c r="A9116">
        <v>202122</v>
      </c>
      <c r="B9116" t="s">
        <v>820</v>
      </c>
      <c r="C9116" t="s">
        <v>821</v>
      </c>
      <c r="D9116" t="s">
        <v>822</v>
      </c>
      <c r="E9116" t="s">
        <v>823</v>
      </c>
      <c r="F9116" t="s">
        <v>824</v>
      </c>
      <c r="G9116" t="s">
        <v>825</v>
      </c>
      <c r="H9116" t="s">
        <v>1062</v>
      </c>
      <c r="I9116">
        <v>317</v>
      </c>
      <c r="J9116" t="s">
        <v>1063</v>
      </c>
      <c r="K9116" t="s">
        <v>828</v>
      </c>
      <c r="L9116" t="s">
        <v>534</v>
      </c>
      <c r="M9116">
        <v>38706</v>
      </c>
      <c r="N9116">
        <v>5711213</v>
      </c>
      <c r="O9116">
        <v>1705427</v>
      </c>
      <c r="P9116">
        <v>7380437</v>
      </c>
      <c r="Q9116">
        <v>646975</v>
      </c>
      <c r="R9116" t="s">
        <v>829</v>
      </c>
      <c r="S9116">
        <v>15482757</v>
      </c>
      <c r="T9116">
        <v>0</v>
      </c>
      <c r="U9116">
        <v>15482757</v>
      </c>
      <c r="V9116">
        <v>190</v>
      </c>
    </row>
    <row r="9117" spans="1:22" x14ac:dyDescent="0.3">
      <c r="A9117">
        <v>202223</v>
      </c>
      <c r="B9117" t="s">
        <v>820</v>
      </c>
      <c r="C9117" t="s">
        <v>821</v>
      </c>
      <c r="D9117" t="s">
        <v>822</v>
      </c>
      <c r="E9117" t="s">
        <v>823</v>
      </c>
      <c r="F9117" t="s">
        <v>824</v>
      </c>
      <c r="G9117" t="s">
        <v>825</v>
      </c>
      <c r="H9117" t="s">
        <v>1062</v>
      </c>
      <c r="I9117">
        <v>317</v>
      </c>
      <c r="J9117" t="s">
        <v>1063</v>
      </c>
      <c r="K9117" t="s">
        <v>828</v>
      </c>
      <c r="L9117" t="s">
        <v>534</v>
      </c>
      <c r="M9117">
        <v>36530</v>
      </c>
      <c r="N9117">
        <v>6662531</v>
      </c>
      <c r="O9117">
        <v>2193534</v>
      </c>
      <c r="P9117">
        <v>7902835</v>
      </c>
      <c r="Q9117">
        <v>655614</v>
      </c>
      <c r="R9117" t="s">
        <v>829</v>
      </c>
      <c r="S9117">
        <v>17451045</v>
      </c>
      <c r="T9117">
        <v>0</v>
      </c>
      <c r="U9117">
        <v>17451045</v>
      </c>
      <c r="V9117">
        <v>210</v>
      </c>
    </row>
    <row r="9118" spans="1:22" x14ac:dyDescent="0.3">
      <c r="A9118">
        <v>202324</v>
      </c>
      <c r="B9118" t="s">
        <v>820</v>
      </c>
      <c r="C9118" t="s">
        <v>821</v>
      </c>
      <c r="D9118" t="s">
        <v>822</v>
      </c>
      <c r="E9118" t="s">
        <v>823</v>
      </c>
      <c r="F9118" t="s">
        <v>824</v>
      </c>
      <c r="G9118" t="s">
        <v>825</v>
      </c>
      <c r="H9118" t="s">
        <v>1062</v>
      </c>
      <c r="I9118">
        <v>317</v>
      </c>
      <c r="J9118" t="s">
        <v>1063</v>
      </c>
      <c r="K9118" t="s">
        <v>828</v>
      </c>
      <c r="L9118" t="s">
        <v>534</v>
      </c>
      <c r="M9118">
        <v>52150</v>
      </c>
      <c r="N9118">
        <v>8630291</v>
      </c>
      <c r="O9118">
        <v>2417460</v>
      </c>
      <c r="P9118">
        <v>9382138</v>
      </c>
      <c r="Q9118">
        <v>1152134</v>
      </c>
      <c r="R9118" t="s">
        <v>829</v>
      </c>
      <c r="S9118">
        <v>21634174</v>
      </c>
      <c r="T9118">
        <v>0</v>
      </c>
      <c r="U9118">
        <v>21634174</v>
      </c>
      <c r="V9118">
        <v>259</v>
      </c>
    </row>
    <row r="9119" spans="1:22" x14ac:dyDescent="0.3">
      <c r="A9119">
        <v>202122</v>
      </c>
      <c r="B9119" t="s">
        <v>820</v>
      </c>
      <c r="C9119" t="s">
        <v>821</v>
      </c>
      <c r="D9119" t="s">
        <v>822</v>
      </c>
      <c r="E9119" t="s">
        <v>823</v>
      </c>
      <c r="F9119" t="s">
        <v>824</v>
      </c>
      <c r="G9119" t="s">
        <v>825</v>
      </c>
      <c r="H9119" t="s">
        <v>1062</v>
      </c>
      <c r="I9119">
        <v>317</v>
      </c>
      <c r="J9119" t="s">
        <v>1063</v>
      </c>
      <c r="K9119" t="s">
        <v>828</v>
      </c>
      <c r="L9119" t="s">
        <v>603</v>
      </c>
      <c r="M9119" t="s">
        <v>829</v>
      </c>
      <c r="N9119" t="s">
        <v>829</v>
      </c>
      <c r="O9119" t="s">
        <v>829</v>
      </c>
      <c r="P9119">
        <v>0</v>
      </c>
      <c r="Q9119">
        <v>0</v>
      </c>
      <c r="R9119">
        <v>0</v>
      </c>
      <c r="S9119">
        <v>0</v>
      </c>
      <c r="T9119">
        <v>0</v>
      </c>
      <c r="U9119">
        <v>0</v>
      </c>
      <c r="V9119">
        <v>0</v>
      </c>
    </row>
    <row r="9120" spans="1:22" x14ac:dyDescent="0.3">
      <c r="A9120">
        <v>202223</v>
      </c>
      <c r="B9120" t="s">
        <v>820</v>
      </c>
      <c r="C9120" t="s">
        <v>821</v>
      </c>
      <c r="D9120" t="s">
        <v>822</v>
      </c>
      <c r="E9120" t="s">
        <v>823</v>
      </c>
      <c r="F9120" t="s">
        <v>824</v>
      </c>
      <c r="G9120" t="s">
        <v>825</v>
      </c>
      <c r="H9120" t="s">
        <v>1062</v>
      </c>
      <c r="I9120">
        <v>317</v>
      </c>
      <c r="J9120" t="s">
        <v>1063</v>
      </c>
      <c r="K9120" t="s">
        <v>828</v>
      </c>
      <c r="L9120" t="s">
        <v>603</v>
      </c>
      <c r="M9120" t="s">
        <v>829</v>
      </c>
      <c r="N9120" t="s">
        <v>829</v>
      </c>
      <c r="O9120" t="s">
        <v>829</v>
      </c>
      <c r="P9120">
        <v>0</v>
      </c>
      <c r="Q9120">
        <v>0</v>
      </c>
      <c r="R9120">
        <v>0</v>
      </c>
      <c r="S9120">
        <v>0</v>
      </c>
      <c r="T9120">
        <v>0</v>
      </c>
      <c r="U9120">
        <v>0</v>
      </c>
      <c r="V9120">
        <v>0</v>
      </c>
    </row>
    <row r="9121" spans="1:22" x14ac:dyDescent="0.3">
      <c r="A9121">
        <v>202324</v>
      </c>
      <c r="B9121" t="s">
        <v>820</v>
      </c>
      <c r="C9121" t="s">
        <v>821</v>
      </c>
      <c r="D9121" t="s">
        <v>822</v>
      </c>
      <c r="E9121" t="s">
        <v>823</v>
      </c>
      <c r="F9121" t="s">
        <v>824</v>
      </c>
      <c r="G9121" t="s">
        <v>825</v>
      </c>
      <c r="H9121" t="s">
        <v>1062</v>
      </c>
      <c r="I9121">
        <v>317</v>
      </c>
      <c r="J9121" t="s">
        <v>1063</v>
      </c>
      <c r="K9121" t="s">
        <v>828</v>
      </c>
      <c r="L9121" t="s">
        <v>603</v>
      </c>
      <c r="M9121" t="s">
        <v>829</v>
      </c>
      <c r="N9121" t="s">
        <v>829</v>
      </c>
      <c r="O9121" t="s">
        <v>829</v>
      </c>
      <c r="P9121">
        <v>0</v>
      </c>
      <c r="Q9121">
        <v>0</v>
      </c>
      <c r="R9121">
        <v>0</v>
      </c>
      <c r="S9121">
        <v>0</v>
      </c>
      <c r="T9121">
        <v>0</v>
      </c>
      <c r="U9121">
        <v>0</v>
      </c>
      <c r="V9121">
        <v>0</v>
      </c>
    </row>
    <row r="9122" spans="1:22" x14ac:dyDescent="0.3">
      <c r="A9122">
        <v>202122</v>
      </c>
      <c r="B9122" t="s">
        <v>820</v>
      </c>
      <c r="C9122" t="s">
        <v>821</v>
      </c>
      <c r="D9122" t="s">
        <v>822</v>
      </c>
      <c r="E9122" t="s">
        <v>823</v>
      </c>
      <c r="F9122" t="s">
        <v>824</v>
      </c>
      <c r="G9122" t="s">
        <v>825</v>
      </c>
      <c r="H9122" t="s">
        <v>1062</v>
      </c>
      <c r="I9122">
        <v>317</v>
      </c>
      <c r="J9122" t="s">
        <v>1063</v>
      </c>
      <c r="K9122" t="s">
        <v>828</v>
      </c>
      <c r="L9122" t="s">
        <v>606</v>
      </c>
      <c r="M9122">
        <v>0</v>
      </c>
      <c r="N9122">
        <v>17333</v>
      </c>
      <c r="O9122">
        <v>21272</v>
      </c>
      <c r="P9122">
        <v>77209</v>
      </c>
      <c r="Q9122">
        <v>0</v>
      </c>
      <c r="R9122">
        <v>120540</v>
      </c>
      <c r="S9122">
        <v>236353</v>
      </c>
      <c r="T9122">
        <v>0</v>
      </c>
      <c r="U9122">
        <v>236353</v>
      </c>
      <c r="V9122">
        <v>3</v>
      </c>
    </row>
    <row r="9123" spans="1:22" x14ac:dyDescent="0.3">
      <c r="A9123">
        <v>202223</v>
      </c>
      <c r="B9123" t="s">
        <v>820</v>
      </c>
      <c r="C9123" t="s">
        <v>821</v>
      </c>
      <c r="D9123" t="s">
        <v>822</v>
      </c>
      <c r="E9123" t="s">
        <v>823</v>
      </c>
      <c r="F9123" t="s">
        <v>824</v>
      </c>
      <c r="G9123" t="s">
        <v>825</v>
      </c>
      <c r="H9123" t="s">
        <v>1062</v>
      </c>
      <c r="I9123">
        <v>317</v>
      </c>
      <c r="J9123" t="s">
        <v>1063</v>
      </c>
      <c r="K9123" t="s">
        <v>828</v>
      </c>
      <c r="L9123" t="s">
        <v>606</v>
      </c>
      <c r="M9123">
        <v>0</v>
      </c>
      <c r="N9123">
        <v>23402</v>
      </c>
      <c r="O9123">
        <v>26902</v>
      </c>
      <c r="P9123">
        <v>100608</v>
      </c>
      <c r="Q9123">
        <v>0</v>
      </c>
      <c r="R9123">
        <v>157072</v>
      </c>
      <c r="S9123">
        <v>307985</v>
      </c>
      <c r="T9123">
        <v>0</v>
      </c>
      <c r="U9123">
        <v>307985</v>
      </c>
      <c r="V9123">
        <v>4</v>
      </c>
    </row>
    <row r="9124" spans="1:22" x14ac:dyDescent="0.3">
      <c r="A9124">
        <v>202324</v>
      </c>
      <c r="B9124" t="s">
        <v>820</v>
      </c>
      <c r="C9124" t="s">
        <v>821</v>
      </c>
      <c r="D9124" t="s">
        <v>822</v>
      </c>
      <c r="E9124" t="s">
        <v>823</v>
      </c>
      <c r="F9124" t="s">
        <v>824</v>
      </c>
      <c r="G9124" t="s">
        <v>825</v>
      </c>
      <c r="H9124" t="s">
        <v>1062</v>
      </c>
      <c r="I9124">
        <v>317</v>
      </c>
      <c r="J9124" t="s">
        <v>1063</v>
      </c>
      <c r="K9124" t="s">
        <v>828</v>
      </c>
      <c r="L9124" t="s">
        <v>606</v>
      </c>
      <c r="M9124">
        <v>0</v>
      </c>
      <c r="N9124">
        <v>9869</v>
      </c>
      <c r="O9124">
        <v>41942</v>
      </c>
      <c r="P9124">
        <v>162832</v>
      </c>
      <c r="Q9124">
        <v>0</v>
      </c>
      <c r="R9124">
        <v>86350</v>
      </c>
      <c r="S9124">
        <v>300992</v>
      </c>
      <c r="T9124">
        <v>0</v>
      </c>
      <c r="U9124">
        <v>300992</v>
      </c>
      <c r="V9124">
        <v>4</v>
      </c>
    </row>
    <row r="9125" spans="1:22" x14ac:dyDescent="0.3">
      <c r="A9125">
        <v>202122</v>
      </c>
      <c r="B9125" t="s">
        <v>820</v>
      </c>
      <c r="C9125" t="s">
        <v>821</v>
      </c>
      <c r="D9125" t="s">
        <v>822</v>
      </c>
      <c r="E9125" t="s">
        <v>823</v>
      </c>
      <c r="F9125" t="s">
        <v>824</v>
      </c>
      <c r="G9125" t="s">
        <v>825</v>
      </c>
      <c r="H9125" t="s">
        <v>1062</v>
      </c>
      <c r="I9125">
        <v>317</v>
      </c>
      <c r="J9125" t="s">
        <v>1063</v>
      </c>
      <c r="K9125" t="s">
        <v>828</v>
      </c>
      <c r="L9125" t="s">
        <v>609</v>
      </c>
      <c r="M9125" t="s">
        <v>829</v>
      </c>
      <c r="N9125" t="s">
        <v>829</v>
      </c>
      <c r="O9125" t="s">
        <v>829</v>
      </c>
      <c r="P9125" t="s">
        <v>829</v>
      </c>
      <c r="Q9125">
        <v>0</v>
      </c>
      <c r="R9125" t="s">
        <v>829</v>
      </c>
      <c r="S9125">
        <v>0</v>
      </c>
      <c r="T9125">
        <v>0</v>
      </c>
      <c r="U9125">
        <v>0</v>
      </c>
      <c r="V9125">
        <v>0</v>
      </c>
    </row>
    <row r="9126" spans="1:22" x14ac:dyDescent="0.3">
      <c r="A9126">
        <v>202223</v>
      </c>
      <c r="B9126" t="s">
        <v>820</v>
      </c>
      <c r="C9126" t="s">
        <v>821</v>
      </c>
      <c r="D9126" t="s">
        <v>822</v>
      </c>
      <c r="E9126" t="s">
        <v>823</v>
      </c>
      <c r="F9126" t="s">
        <v>824</v>
      </c>
      <c r="G9126" t="s">
        <v>825</v>
      </c>
      <c r="H9126" t="s">
        <v>1062</v>
      </c>
      <c r="I9126">
        <v>317</v>
      </c>
      <c r="J9126" t="s">
        <v>1063</v>
      </c>
      <c r="K9126" t="s">
        <v>828</v>
      </c>
      <c r="L9126" t="s">
        <v>609</v>
      </c>
      <c r="M9126" t="s">
        <v>829</v>
      </c>
      <c r="N9126" t="s">
        <v>829</v>
      </c>
      <c r="O9126" t="s">
        <v>829</v>
      </c>
      <c r="P9126" t="s">
        <v>829</v>
      </c>
      <c r="Q9126">
        <v>0</v>
      </c>
      <c r="R9126" t="s">
        <v>829</v>
      </c>
      <c r="S9126">
        <v>0</v>
      </c>
      <c r="T9126">
        <v>0</v>
      </c>
      <c r="U9126">
        <v>0</v>
      </c>
      <c r="V9126">
        <v>0</v>
      </c>
    </row>
    <row r="9127" spans="1:22" x14ac:dyDescent="0.3">
      <c r="A9127">
        <v>202122</v>
      </c>
      <c r="B9127" t="s">
        <v>820</v>
      </c>
      <c r="C9127" t="s">
        <v>821</v>
      </c>
      <c r="D9127" t="s">
        <v>822</v>
      </c>
      <c r="E9127" t="s">
        <v>823</v>
      </c>
      <c r="F9127" t="s">
        <v>824</v>
      </c>
      <c r="G9127" t="s">
        <v>825</v>
      </c>
      <c r="H9127" t="s">
        <v>1062</v>
      </c>
      <c r="I9127">
        <v>317</v>
      </c>
      <c r="J9127" t="s">
        <v>1063</v>
      </c>
      <c r="K9127" t="s">
        <v>828</v>
      </c>
      <c r="L9127" t="s">
        <v>830</v>
      </c>
      <c r="M9127">
        <v>0</v>
      </c>
      <c r="N9127">
        <v>0</v>
      </c>
      <c r="O9127">
        <v>0</v>
      </c>
      <c r="P9127">
        <v>0</v>
      </c>
      <c r="Q9127">
        <v>0</v>
      </c>
      <c r="R9127">
        <v>0</v>
      </c>
      <c r="S9127">
        <v>0</v>
      </c>
      <c r="T9127">
        <v>0</v>
      </c>
      <c r="U9127">
        <v>0</v>
      </c>
      <c r="V9127">
        <v>0</v>
      </c>
    </row>
    <row r="9128" spans="1:22" x14ac:dyDescent="0.3">
      <c r="A9128">
        <v>202223</v>
      </c>
      <c r="B9128" t="s">
        <v>820</v>
      </c>
      <c r="C9128" t="s">
        <v>821</v>
      </c>
      <c r="D9128" t="s">
        <v>822</v>
      </c>
      <c r="E9128" t="s">
        <v>823</v>
      </c>
      <c r="F9128" t="s">
        <v>824</v>
      </c>
      <c r="G9128" t="s">
        <v>825</v>
      </c>
      <c r="H9128" t="s">
        <v>1062</v>
      </c>
      <c r="I9128">
        <v>317</v>
      </c>
      <c r="J9128" t="s">
        <v>1063</v>
      </c>
      <c r="K9128" t="s">
        <v>828</v>
      </c>
      <c r="L9128" t="s">
        <v>830</v>
      </c>
      <c r="M9128">
        <v>0</v>
      </c>
      <c r="N9128">
        <v>0</v>
      </c>
      <c r="O9128">
        <v>0</v>
      </c>
      <c r="P9128">
        <v>0</v>
      </c>
      <c r="Q9128">
        <v>0</v>
      </c>
      <c r="R9128">
        <v>0</v>
      </c>
      <c r="S9128">
        <v>0</v>
      </c>
      <c r="T9128">
        <v>0</v>
      </c>
      <c r="U9128">
        <v>0</v>
      </c>
      <c r="V9128">
        <v>0</v>
      </c>
    </row>
    <row r="9129" spans="1:22" x14ac:dyDescent="0.3">
      <c r="A9129">
        <v>202324</v>
      </c>
      <c r="B9129" t="s">
        <v>820</v>
      </c>
      <c r="C9129" t="s">
        <v>821</v>
      </c>
      <c r="D9129" t="s">
        <v>822</v>
      </c>
      <c r="E9129" t="s">
        <v>823</v>
      </c>
      <c r="F9129" t="s">
        <v>824</v>
      </c>
      <c r="G9129" t="s">
        <v>825</v>
      </c>
      <c r="H9129" t="s">
        <v>1062</v>
      </c>
      <c r="I9129">
        <v>317</v>
      </c>
      <c r="J9129" t="s">
        <v>1063</v>
      </c>
      <c r="K9129" t="s">
        <v>828</v>
      </c>
      <c r="L9129" t="s">
        <v>830</v>
      </c>
      <c r="M9129">
        <v>0</v>
      </c>
      <c r="N9129">
        <v>0</v>
      </c>
      <c r="O9129">
        <v>0</v>
      </c>
      <c r="P9129">
        <v>0</v>
      </c>
      <c r="Q9129">
        <v>0</v>
      </c>
      <c r="R9129">
        <v>0</v>
      </c>
      <c r="S9129">
        <v>0</v>
      </c>
      <c r="T9129">
        <v>0</v>
      </c>
      <c r="U9129">
        <v>0</v>
      </c>
      <c r="V9129">
        <v>0</v>
      </c>
    </row>
    <row r="9130" spans="1:22" x14ac:dyDescent="0.3">
      <c r="A9130">
        <v>202122</v>
      </c>
      <c r="B9130" t="s">
        <v>820</v>
      </c>
      <c r="C9130" t="s">
        <v>821</v>
      </c>
      <c r="D9130" t="s">
        <v>822</v>
      </c>
      <c r="E9130" t="s">
        <v>823</v>
      </c>
      <c r="F9130" t="s">
        <v>824</v>
      </c>
      <c r="G9130" t="s">
        <v>825</v>
      </c>
      <c r="H9130" t="s">
        <v>1062</v>
      </c>
      <c r="I9130">
        <v>317</v>
      </c>
      <c r="J9130" t="s">
        <v>1063</v>
      </c>
      <c r="K9130" t="s">
        <v>828</v>
      </c>
      <c r="L9130" t="s">
        <v>537</v>
      </c>
      <c r="M9130">
        <v>100109</v>
      </c>
      <c r="N9130">
        <v>1255217</v>
      </c>
      <c r="O9130">
        <v>2736716</v>
      </c>
      <c r="P9130">
        <v>5396701</v>
      </c>
      <c r="Q9130">
        <v>0</v>
      </c>
      <c r="R9130">
        <v>2874742</v>
      </c>
      <c r="S9130">
        <v>12363485</v>
      </c>
      <c r="T9130">
        <v>0</v>
      </c>
      <c r="U9130">
        <v>12363485</v>
      </c>
      <c r="V9130">
        <v>152</v>
      </c>
    </row>
    <row r="9131" spans="1:22" x14ac:dyDescent="0.3">
      <c r="A9131">
        <v>202223</v>
      </c>
      <c r="B9131" t="s">
        <v>820</v>
      </c>
      <c r="C9131" t="s">
        <v>821</v>
      </c>
      <c r="D9131" t="s">
        <v>822</v>
      </c>
      <c r="E9131" t="s">
        <v>823</v>
      </c>
      <c r="F9131" t="s">
        <v>824</v>
      </c>
      <c r="G9131" t="s">
        <v>825</v>
      </c>
      <c r="H9131" t="s">
        <v>1062</v>
      </c>
      <c r="I9131">
        <v>317</v>
      </c>
      <c r="J9131" t="s">
        <v>1063</v>
      </c>
      <c r="K9131" t="s">
        <v>828</v>
      </c>
      <c r="L9131" t="s">
        <v>537</v>
      </c>
      <c r="M9131">
        <v>111734</v>
      </c>
      <c r="N9131">
        <v>1381754</v>
      </c>
      <c r="O9131">
        <v>2885320</v>
      </c>
      <c r="P9131">
        <v>5746621</v>
      </c>
      <c r="Q9131">
        <v>0</v>
      </c>
      <c r="R9131">
        <v>3347602</v>
      </c>
      <c r="S9131">
        <v>13473031</v>
      </c>
      <c r="T9131">
        <v>0</v>
      </c>
      <c r="U9131">
        <v>13473031</v>
      </c>
      <c r="V9131">
        <v>162</v>
      </c>
    </row>
    <row r="9132" spans="1:22" x14ac:dyDescent="0.3">
      <c r="A9132">
        <v>202324</v>
      </c>
      <c r="B9132" t="s">
        <v>820</v>
      </c>
      <c r="C9132" t="s">
        <v>821</v>
      </c>
      <c r="D9132" t="s">
        <v>822</v>
      </c>
      <c r="E9132" t="s">
        <v>823</v>
      </c>
      <c r="F9132" t="s">
        <v>824</v>
      </c>
      <c r="G9132" t="s">
        <v>825</v>
      </c>
      <c r="H9132" t="s">
        <v>1062</v>
      </c>
      <c r="I9132">
        <v>317</v>
      </c>
      <c r="J9132" t="s">
        <v>1063</v>
      </c>
      <c r="K9132" t="s">
        <v>828</v>
      </c>
      <c r="L9132" t="s">
        <v>537</v>
      </c>
      <c r="M9132">
        <v>294701</v>
      </c>
      <c r="N9132">
        <v>1385728</v>
      </c>
      <c r="O9132">
        <v>2816939</v>
      </c>
      <c r="P9132">
        <v>6515216</v>
      </c>
      <c r="Q9132">
        <v>44253</v>
      </c>
      <c r="R9132">
        <v>3938218</v>
      </c>
      <c r="S9132">
        <v>14995055</v>
      </c>
      <c r="T9132">
        <v>0</v>
      </c>
      <c r="U9132">
        <v>14995055</v>
      </c>
      <c r="V9132">
        <v>179</v>
      </c>
    </row>
    <row r="9133" spans="1:22" x14ac:dyDescent="0.3">
      <c r="A9133">
        <v>202122</v>
      </c>
      <c r="B9133" t="s">
        <v>820</v>
      </c>
      <c r="C9133" t="s">
        <v>821</v>
      </c>
      <c r="D9133" t="s">
        <v>822</v>
      </c>
      <c r="E9133" t="s">
        <v>823</v>
      </c>
      <c r="F9133" t="s">
        <v>824</v>
      </c>
      <c r="G9133" t="s">
        <v>825</v>
      </c>
      <c r="H9133" t="s">
        <v>1062</v>
      </c>
      <c r="I9133">
        <v>317</v>
      </c>
      <c r="J9133" t="s">
        <v>1063</v>
      </c>
      <c r="K9133" t="s">
        <v>828</v>
      </c>
      <c r="L9133" t="s">
        <v>572</v>
      </c>
      <c r="M9133">
        <v>0</v>
      </c>
      <c r="N9133">
        <v>0</v>
      </c>
      <c r="O9133">
        <v>0</v>
      </c>
      <c r="P9133">
        <v>5004226</v>
      </c>
      <c r="Q9133">
        <v>0</v>
      </c>
      <c r="R9133">
        <v>0</v>
      </c>
      <c r="S9133">
        <v>5004226</v>
      </c>
      <c r="T9133">
        <v>0</v>
      </c>
      <c r="U9133">
        <v>5004226</v>
      </c>
      <c r="V9133">
        <v>61</v>
      </c>
    </row>
    <row r="9134" spans="1:22" x14ac:dyDescent="0.3">
      <c r="A9134">
        <v>202223</v>
      </c>
      <c r="B9134" t="s">
        <v>820</v>
      </c>
      <c r="C9134" t="s">
        <v>821</v>
      </c>
      <c r="D9134" t="s">
        <v>822</v>
      </c>
      <c r="E9134" t="s">
        <v>823</v>
      </c>
      <c r="F9134" t="s">
        <v>824</v>
      </c>
      <c r="G9134" t="s">
        <v>825</v>
      </c>
      <c r="H9134" t="s">
        <v>1062</v>
      </c>
      <c r="I9134">
        <v>317</v>
      </c>
      <c r="J9134" t="s">
        <v>1063</v>
      </c>
      <c r="K9134" t="s">
        <v>828</v>
      </c>
      <c r="L9134" t="s">
        <v>572</v>
      </c>
      <c r="M9134">
        <v>0</v>
      </c>
      <c r="N9134">
        <v>0</v>
      </c>
      <c r="O9134">
        <v>0</v>
      </c>
      <c r="P9134">
        <v>4074552</v>
      </c>
      <c r="Q9134">
        <v>0</v>
      </c>
      <c r="R9134">
        <v>0</v>
      </c>
      <c r="S9134">
        <v>4074552</v>
      </c>
      <c r="T9134">
        <v>0</v>
      </c>
      <c r="U9134">
        <v>4074552</v>
      </c>
      <c r="V9134">
        <v>49</v>
      </c>
    </row>
    <row r="9135" spans="1:22" x14ac:dyDescent="0.3">
      <c r="A9135">
        <v>202324</v>
      </c>
      <c r="B9135" t="s">
        <v>820</v>
      </c>
      <c r="C9135" t="s">
        <v>821</v>
      </c>
      <c r="D9135" t="s">
        <v>822</v>
      </c>
      <c r="E9135" t="s">
        <v>823</v>
      </c>
      <c r="F9135" t="s">
        <v>824</v>
      </c>
      <c r="G9135" t="s">
        <v>825</v>
      </c>
      <c r="H9135" t="s">
        <v>1062</v>
      </c>
      <c r="I9135">
        <v>317</v>
      </c>
      <c r="J9135" t="s">
        <v>1063</v>
      </c>
      <c r="K9135" t="s">
        <v>828</v>
      </c>
      <c r="L9135" t="s">
        <v>572</v>
      </c>
      <c r="M9135">
        <v>0</v>
      </c>
      <c r="N9135">
        <v>0</v>
      </c>
      <c r="O9135">
        <v>0</v>
      </c>
      <c r="P9135">
        <v>5379986</v>
      </c>
      <c r="Q9135">
        <v>0</v>
      </c>
      <c r="R9135">
        <v>0</v>
      </c>
      <c r="S9135">
        <v>5379986</v>
      </c>
      <c r="T9135">
        <v>0</v>
      </c>
      <c r="U9135">
        <v>5379986</v>
      </c>
      <c r="V9135">
        <v>64</v>
      </c>
    </row>
    <row r="9136" spans="1:22" x14ac:dyDescent="0.3">
      <c r="A9136">
        <v>202122</v>
      </c>
      <c r="B9136" t="s">
        <v>820</v>
      </c>
      <c r="C9136" t="s">
        <v>821</v>
      </c>
      <c r="D9136" t="s">
        <v>822</v>
      </c>
      <c r="E9136" t="s">
        <v>823</v>
      </c>
      <c r="F9136" t="s">
        <v>824</v>
      </c>
      <c r="G9136" t="s">
        <v>825</v>
      </c>
      <c r="H9136" t="s">
        <v>1062</v>
      </c>
      <c r="I9136">
        <v>317</v>
      </c>
      <c r="J9136" t="s">
        <v>1063</v>
      </c>
      <c r="K9136" t="s">
        <v>828</v>
      </c>
      <c r="L9136" t="s">
        <v>539</v>
      </c>
      <c r="M9136">
        <v>0</v>
      </c>
      <c r="N9136">
        <v>145073</v>
      </c>
      <c r="O9136">
        <v>0</v>
      </c>
      <c r="P9136" t="s">
        <v>829</v>
      </c>
      <c r="Q9136" t="s">
        <v>829</v>
      </c>
      <c r="R9136" t="s">
        <v>829</v>
      </c>
      <c r="S9136">
        <v>145073</v>
      </c>
      <c r="T9136">
        <v>0</v>
      </c>
      <c r="U9136">
        <v>145073</v>
      </c>
      <c r="V9136">
        <v>2</v>
      </c>
    </row>
    <row r="9137" spans="1:22" x14ac:dyDescent="0.3">
      <c r="A9137">
        <v>202223</v>
      </c>
      <c r="B9137" t="s">
        <v>820</v>
      </c>
      <c r="C9137" t="s">
        <v>821</v>
      </c>
      <c r="D9137" t="s">
        <v>822</v>
      </c>
      <c r="E9137" t="s">
        <v>823</v>
      </c>
      <c r="F9137" t="s">
        <v>824</v>
      </c>
      <c r="G9137" t="s">
        <v>825</v>
      </c>
      <c r="H9137" t="s">
        <v>1062</v>
      </c>
      <c r="I9137">
        <v>317</v>
      </c>
      <c r="J9137" t="s">
        <v>1063</v>
      </c>
      <c r="K9137" t="s">
        <v>828</v>
      </c>
      <c r="L9137" t="s">
        <v>539</v>
      </c>
      <c r="M9137">
        <v>0</v>
      </c>
      <c r="N9137">
        <v>182174</v>
      </c>
      <c r="O9137">
        <v>0</v>
      </c>
      <c r="P9137" t="s">
        <v>829</v>
      </c>
      <c r="Q9137" t="s">
        <v>829</v>
      </c>
      <c r="R9137" t="s">
        <v>829</v>
      </c>
      <c r="S9137">
        <v>182174</v>
      </c>
      <c r="T9137">
        <v>0</v>
      </c>
      <c r="U9137">
        <v>182174</v>
      </c>
      <c r="V9137">
        <v>2</v>
      </c>
    </row>
    <row r="9138" spans="1:22" x14ac:dyDescent="0.3">
      <c r="A9138">
        <v>202324</v>
      </c>
      <c r="B9138" t="s">
        <v>820</v>
      </c>
      <c r="C9138" t="s">
        <v>821</v>
      </c>
      <c r="D9138" t="s">
        <v>822</v>
      </c>
      <c r="E9138" t="s">
        <v>823</v>
      </c>
      <c r="F9138" t="s">
        <v>824</v>
      </c>
      <c r="G9138" t="s">
        <v>825</v>
      </c>
      <c r="H9138" t="s">
        <v>1062</v>
      </c>
      <c r="I9138">
        <v>317</v>
      </c>
      <c r="J9138" t="s">
        <v>1063</v>
      </c>
      <c r="K9138" t="s">
        <v>828</v>
      </c>
      <c r="L9138" t="s">
        <v>539</v>
      </c>
      <c r="M9138">
        <v>0</v>
      </c>
      <c r="N9138">
        <v>795403</v>
      </c>
      <c r="O9138">
        <v>69945</v>
      </c>
      <c r="P9138" t="s">
        <v>829</v>
      </c>
      <c r="Q9138" t="s">
        <v>829</v>
      </c>
      <c r="R9138" t="s">
        <v>829</v>
      </c>
      <c r="S9138">
        <v>865348</v>
      </c>
      <c r="T9138">
        <v>0</v>
      </c>
      <c r="U9138">
        <v>865348</v>
      </c>
      <c r="V9138">
        <v>10</v>
      </c>
    </row>
    <row r="9139" spans="1:22" x14ac:dyDescent="0.3">
      <c r="A9139">
        <v>202122</v>
      </c>
      <c r="B9139" t="s">
        <v>820</v>
      </c>
      <c r="C9139" t="s">
        <v>821</v>
      </c>
      <c r="D9139" t="s">
        <v>822</v>
      </c>
      <c r="E9139" t="s">
        <v>823</v>
      </c>
      <c r="F9139" t="s">
        <v>824</v>
      </c>
      <c r="G9139" t="s">
        <v>825</v>
      </c>
      <c r="H9139" t="s">
        <v>1062</v>
      </c>
      <c r="I9139">
        <v>317</v>
      </c>
      <c r="J9139" t="s">
        <v>1063</v>
      </c>
      <c r="K9139" t="s">
        <v>828</v>
      </c>
      <c r="L9139" t="s">
        <v>541</v>
      </c>
      <c r="M9139">
        <v>324979</v>
      </c>
      <c r="N9139">
        <v>3738019</v>
      </c>
      <c r="O9139">
        <v>3149595</v>
      </c>
      <c r="P9139">
        <v>68483</v>
      </c>
      <c r="Q9139">
        <v>5433</v>
      </c>
      <c r="R9139">
        <v>0</v>
      </c>
      <c r="S9139">
        <v>7286509</v>
      </c>
      <c r="T9139">
        <v>0</v>
      </c>
      <c r="U9139">
        <v>7286509</v>
      </c>
      <c r="V9139">
        <v>89</v>
      </c>
    </row>
    <row r="9140" spans="1:22" x14ac:dyDescent="0.3">
      <c r="A9140">
        <v>202223</v>
      </c>
      <c r="B9140" t="s">
        <v>820</v>
      </c>
      <c r="C9140" t="s">
        <v>821</v>
      </c>
      <c r="D9140" t="s">
        <v>822</v>
      </c>
      <c r="E9140" t="s">
        <v>823</v>
      </c>
      <c r="F9140" t="s">
        <v>824</v>
      </c>
      <c r="G9140" t="s">
        <v>825</v>
      </c>
      <c r="H9140" t="s">
        <v>1062</v>
      </c>
      <c r="I9140">
        <v>317</v>
      </c>
      <c r="J9140" t="s">
        <v>1063</v>
      </c>
      <c r="K9140" t="s">
        <v>828</v>
      </c>
      <c r="L9140" t="s">
        <v>541</v>
      </c>
      <c r="M9140">
        <v>357544</v>
      </c>
      <c r="N9140">
        <v>4290532</v>
      </c>
      <c r="O9140">
        <v>2388396</v>
      </c>
      <c r="P9140">
        <v>109409</v>
      </c>
      <c r="Q9140">
        <v>5006</v>
      </c>
      <c r="R9140">
        <v>0</v>
      </c>
      <c r="S9140">
        <v>7150887</v>
      </c>
      <c r="T9140">
        <v>0</v>
      </c>
      <c r="U9140">
        <v>7150887</v>
      </c>
      <c r="V9140">
        <v>86</v>
      </c>
    </row>
    <row r="9141" spans="1:22" x14ac:dyDescent="0.3">
      <c r="A9141">
        <v>202324</v>
      </c>
      <c r="B9141" t="s">
        <v>820</v>
      </c>
      <c r="C9141" t="s">
        <v>821</v>
      </c>
      <c r="D9141" t="s">
        <v>822</v>
      </c>
      <c r="E9141" t="s">
        <v>823</v>
      </c>
      <c r="F9141" t="s">
        <v>824</v>
      </c>
      <c r="G9141" t="s">
        <v>825</v>
      </c>
      <c r="H9141" t="s">
        <v>1062</v>
      </c>
      <c r="I9141">
        <v>317</v>
      </c>
      <c r="J9141" t="s">
        <v>1063</v>
      </c>
      <c r="K9141" t="s">
        <v>828</v>
      </c>
      <c r="L9141" t="s">
        <v>541</v>
      </c>
      <c r="M9141">
        <v>384208</v>
      </c>
      <c r="N9141">
        <v>4610496</v>
      </c>
      <c r="O9141">
        <v>2535773</v>
      </c>
      <c r="P9141">
        <v>117568</v>
      </c>
      <c r="Q9141">
        <v>36116</v>
      </c>
      <c r="R9141">
        <v>0</v>
      </c>
      <c r="S9141">
        <v>7684161</v>
      </c>
      <c r="T9141">
        <v>0</v>
      </c>
      <c r="U9141">
        <v>7684161</v>
      </c>
      <c r="V9141">
        <v>92</v>
      </c>
    </row>
    <row r="9142" spans="1:22" x14ac:dyDescent="0.3">
      <c r="A9142">
        <v>202122</v>
      </c>
      <c r="B9142" t="s">
        <v>820</v>
      </c>
      <c r="C9142" t="s">
        <v>821</v>
      </c>
      <c r="D9142" t="s">
        <v>822</v>
      </c>
      <c r="E9142" t="s">
        <v>823</v>
      </c>
      <c r="F9142" t="s">
        <v>824</v>
      </c>
      <c r="G9142" t="s">
        <v>825</v>
      </c>
      <c r="H9142" t="s">
        <v>1062</v>
      </c>
      <c r="I9142">
        <v>317</v>
      </c>
      <c r="J9142" t="s">
        <v>1063</v>
      </c>
      <c r="K9142" t="s">
        <v>828</v>
      </c>
      <c r="L9142" t="s">
        <v>831</v>
      </c>
      <c r="M9142" t="s">
        <v>829</v>
      </c>
      <c r="N9142" t="s">
        <v>829</v>
      </c>
      <c r="O9142" t="s">
        <v>829</v>
      </c>
      <c r="P9142">
        <v>0</v>
      </c>
      <c r="Q9142">
        <v>329866</v>
      </c>
      <c r="R9142" t="s">
        <v>829</v>
      </c>
      <c r="S9142">
        <v>329866</v>
      </c>
      <c r="T9142">
        <v>0</v>
      </c>
      <c r="U9142">
        <v>329866</v>
      </c>
      <c r="V9142">
        <v>4</v>
      </c>
    </row>
    <row r="9143" spans="1:22" x14ac:dyDescent="0.3">
      <c r="A9143">
        <v>202223</v>
      </c>
      <c r="B9143" t="s">
        <v>820</v>
      </c>
      <c r="C9143" t="s">
        <v>821</v>
      </c>
      <c r="D9143" t="s">
        <v>822</v>
      </c>
      <c r="E9143" t="s">
        <v>823</v>
      </c>
      <c r="F9143" t="s">
        <v>824</v>
      </c>
      <c r="G9143" t="s">
        <v>825</v>
      </c>
      <c r="H9143" t="s">
        <v>1062</v>
      </c>
      <c r="I9143">
        <v>317</v>
      </c>
      <c r="J9143" t="s">
        <v>1063</v>
      </c>
      <c r="K9143" t="s">
        <v>828</v>
      </c>
      <c r="L9143" t="s">
        <v>831</v>
      </c>
      <c r="M9143" t="s">
        <v>829</v>
      </c>
      <c r="N9143" t="s">
        <v>829</v>
      </c>
      <c r="O9143" t="s">
        <v>829</v>
      </c>
      <c r="P9143">
        <v>0</v>
      </c>
      <c r="Q9143">
        <v>311449</v>
      </c>
      <c r="R9143" t="s">
        <v>829</v>
      </c>
      <c r="S9143">
        <v>311449</v>
      </c>
      <c r="T9143">
        <v>0</v>
      </c>
      <c r="U9143">
        <v>311449</v>
      </c>
      <c r="V9143">
        <v>4</v>
      </c>
    </row>
    <row r="9144" spans="1:22" x14ac:dyDescent="0.3">
      <c r="A9144">
        <v>202324</v>
      </c>
      <c r="B9144" t="s">
        <v>820</v>
      </c>
      <c r="C9144" t="s">
        <v>821</v>
      </c>
      <c r="D9144" t="s">
        <v>822</v>
      </c>
      <c r="E9144" t="s">
        <v>823</v>
      </c>
      <c r="F9144" t="s">
        <v>824</v>
      </c>
      <c r="G9144" t="s">
        <v>825</v>
      </c>
      <c r="H9144" t="s">
        <v>1062</v>
      </c>
      <c r="I9144">
        <v>317</v>
      </c>
      <c r="J9144" t="s">
        <v>1063</v>
      </c>
      <c r="K9144" t="s">
        <v>828</v>
      </c>
      <c r="L9144" t="s">
        <v>831</v>
      </c>
      <c r="M9144" t="s">
        <v>829</v>
      </c>
      <c r="N9144" t="s">
        <v>829</v>
      </c>
      <c r="O9144" t="s">
        <v>829</v>
      </c>
      <c r="P9144">
        <v>0</v>
      </c>
      <c r="Q9144">
        <v>315397</v>
      </c>
      <c r="R9144" t="s">
        <v>829</v>
      </c>
      <c r="S9144">
        <v>315397</v>
      </c>
      <c r="T9144">
        <v>0</v>
      </c>
      <c r="U9144">
        <v>315397</v>
      </c>
      <c r="V9144">
        <v>4</v>
      </c>
    </row>
    <row r="9145" spans="1:22" x14ac:dyDescent="0.3">
      <c r="A9145">
        <v>202122</v>
      </c>
      <c r="B9145" t="s">
        <v>820</v>
      </c>
      <c r="C9145" t="s">
        <v>821</v>
      </c>
      <c r="D9145" t="s">
        <v>822</v>
      </c>
      <c r="E9145" t="s">
        <v>823</v>
      </c>
      <c r="F9145" t="s">
        <v>824</v>
      </c>
      <c r="G9145" t="s">
        <v>825</v>
      </c>
      <c r="H9145" t="s">
        <v>1062</v>
      </c>
      <c r="I9145">
        <v>317</v>
      </c>
      <c r="J9145" t="s">
        <v>1063</v>
      </c>
      <c r="K9145" t="s">
        <v>828</v>
      </c>
      <c r="L9145" t="s">
        <v>832</v>
      </c>
      <c r="M9145">
        <v>0</v>
      </c>
      <c r="N9145">
        <v>0</v>
      </c>
      <c r="O9145">
        <v>0</v>
      </c>
      <c r="P9145">
        <v>0</v>
      </c>
      <c r="Q9145">
        <v>1111270</v>
      </c>
      <c r="R9145">
        <v>0</v>
      </c>
      <c r="S9145">
        <v>1111270</v>
      </c>
      <c r="T9145">
        <v>0</v>
      </c>
      <c r="U9145">
        <v>1111270</v>
      </c>
      <c r="V9145">
        <v>14</v>
      </c>
    </row>
    <row r="9146" spans="1:22" x14ac:dyDescent="0.3">
      <c r="A9146">
        <v>202223</v>
      </c>
      <c r="B9146" t="s">
        <v>820</v>
      </c>
      <c r="C9146" t="s">
        <v>821</v>
      </c>
      <c r="D9146" t="s">
        <v>822</v>
      </c>
      <c r="E9146" t="s">
        <v>823</v>
      </c>
      <c r="F9146" t="s">
        <v>824</v>
      </c>
      <c r="G9146" t="s">
        <v>825</v>
      </c>
      <c r="H9146" t="s">
        <v>1062</v>
      </c>
      <c r="I9146">
        <v>317</v>
      </c>
      <c r="J9146" t="s">
        <v>1063</v>
      </c>
      <c r="K9146" t="s">
        <v>828</v>
      </c>
      <c r="L9146" t="s">
        <v>832</v>
      </c>
      <c r="M9146">
        <v>0</v>
      </c>
      <c r="N9146">
        <v>0</v>
      </c>
      <c r="O9146">
        <v>0</v>
      </c>
      <c r="P9146">
        <v>0</v>
      </c>
      <c r="Q9146">
        <v>1397749</v>
      </c>
      <c r="R9146">
        <v>0</v>
      </c>
      <c r="S9146">
        <v>1397749</v>
      </c>
      <c r="T9146">
        <v>0</v>
      </c>
      <c r="U9146">
        <v>1397749</v>
      </c>
      <c r="V9146">
        <v>17</v>
      </c>
    </row>
    <row r="9147" spans="1:22" x14ac:dyDescent="0.3">
      <c r="A9147">
        <v>202324</v>
      </c>
      <c r="B9147" t="s">
        <v>820</v>
      </c>
      <c r="C9147" t="s">
        <v>821</v>
      </c>
      <c r="D9147" t="s">
        <v>822</v>
      </c>
      <c r="E9147" t="s">
        <v>823</v>
      </c>
      <c r="F9147" t="s">
        <v>824</v>
      </c>
      <c r="G9147" t="s">
        <v>825</v>
      </c>
      <c r="H9147" t="s">
        <v>1062</v>
      </c>
      <c r="I9147">
        <v>317</v>
      </c>
      <c r="J9147" t="s">
        <v>1063</v>
      </c>
      <c r="K9147" t="s">
        <v>828</v>
      </c>
      <c r="L9147" t="s">
        <v>832</v>
      </c>
      <c r="M9147">
        <v>0</v>
      </c>
      <c r="N9147">
        <v>0</v>
      </c>
      <c r="O9147">
        <v>0</v>
      </c>
      <c r="P9147">
        <v>0</v>
      </c>
      <c r="Q9147">
        <v>1920858</v>
      </c>
      <c r="R9147">
        <v>0</v>
      </c>
      <c r="S9147">
        <v>1920858</v>
      </c>
      <c r="T9147">
        <v>0</v>
      </c>
      <c r="U9147">
        <v>1920858</v>
      </c>
      <c r="V9147">
        <v>23</v>
      </c>
    </row>
    <row r="9148" spans="1:22" x14ac:dyDescent="0.3">
      <c r="A9148">
        <v>202122</v>
      </c>
      <c r="B9148" t="s">
        <v>820</v>
      </c>
      <c r="C9148" t="s">
        <v>821</v>
      </c>
      <c r="D9148" t="s">
        <v>822</v>
      </c>
      <c r="E9148" t="s">
        <v>823</v>
      </c>
      <c r="F9148" t="s">
        <v>824</v>
      </c>
      <c r="G9148" t="s">
        <v>825</v>
      </c>
      <c r="H9148" t="s">
        <v>1062</v>
      </c>
      <c r="I9148">
        <v>317</v>
      </c>
      <c r="J9148" t="s">
        <v>1063</v>
      </c>
      <c r="K9148" t="s">
        <v>828</v>
      </c>
      <c r="L9148" t="s">
        <v>544</v>
      </c>
      <c r="M9148">
        <v>0</v>
      </c>
      <c r="N9148">
        <v>0</v>
      </c>
      <c r="O9148">
        <v>0</v>
      </c>
      <c r="P9148">
        <v>0</v>
      </c>
      <c r="Q9148">
        <v>0</v>
      </c>
      <c r="R9148">
        <v>0</v>
      </c>
      <c r="S9148">
        <v>0</v>
      </c>
      <c r="T9148">
        <v>0</v>
      </c>
      <c r="U9148">
        <v>0</v>
      </c>
      <c r="V9148">
        <v>0</v>
      </c>
    </row>
    <row r="9149" spans="1:22" x14ac:dyDescent="0.3">
      <c r="A9149">
        <v>202223</v>
      </c>
      <c r="B9149" t="s">
        <v>820</v>
      </c>
      <c r="C9149" t="s">
        <v>821</v>
      </c>
      <c r="D9149" t="s">
        <v>822</v>
      </c>
      <c r="E9149" t="s">
        <v>823</v>
      </c>
      <c r="F9149" t="s">
        <v>824</v>
      </c>
      <c r="G9149" t="s">
        <v>825</v>
      </c>
      <c r="H9149" t="s">
        <v>1062</v>
      </c>
      <c r="I9149">
        <v>317</v>
      </c>
      <c r="J9149" t="s">
        <v>1063</v>
      </c>
      <c r="K9149" t="s">
        <v>828</v>
      </c>
      <c r="L9149" t="s">
        <v>544</v>
      </c>
      <c r="M9149">
        <v>0</v>
      </c>
      <c r="N9149">
        <v>0</v>
      </c>
      <c r="O9149">
        <v>0</v>
      </c>
      <c r="P9149">
        <v>0</v>
      </c>
      <c r="Q9149">
        <v>0</v>
      </c>
      <c r="R9149">
        <v>0</v>
      </c>
      <c r="S9149">
        <v>0</v>
      </c>
      <c r="T9149">
        <v>0</v>
      </c>
      <c r="U9149">
        <v>0</v>
      </c>
      <c r="V9149">
        <v>0</v>
      </c>
    </row>
    <row r="9150" spans="1:22" x14ac:dyDescent="0.3">
      <c r="A9150">
        <v>202324</v>
      </c>
      <c r="B9150" t="s">
        <v>820</v>
      </c>
      <c r="C9150" t="s">
        <v>821</v>
      </c>
      <c r="D9150" t="s">
        <v>822</v>
      </c>
      <c r="E9150" t="s">
        <v>823</v>
      </c>
      <c r="F9150" t="s">
        <v>824</v>
      </c>
      <c r="G9150" t="s">
        <v>825</v>
      </c>
      <c r="H9150" t="s">
        <v>1062</v>
      </c>
      <c r="I9150">
        <v>317</v>
      </c>
      <c r="J9150" t="s">
        <v>1063</v>
      </c>
      <c r="K9150" t="s">
        <v>828</v>
      </c>
      <c r="L9150" t="s">
        <v>544</v>
      </c>
      <c r="M9150">
        <v>0</v>
      </c>
      <c r="N9150">
        <v>0</v>
      </c>
      <c r="O9150">
        <v>0</v>
      </c>
      <c r="P9150">
        <v>0</v>
      </c>
      <c r="Q9150">
        <v>0</v>
      </c>
      <c r="R9150">
        <v>0</v>
      </c>
      <c r="S9150">
        <v>0</v>
      </c>
      <c r="T9150">
        <v>0</v>
      </c>
      <c r="U9150">
        <v>0</v>
      </c>
      <c r="V9150">
        <v>0</v>
      </c>
    </row>
    <row r="9151" spans="1:22" x14ac:dyDescent="0.3">
      <c r="A9151">
        <v>202122</v>
      </c>
      <c r="B9151" t="s">
        <v>820</v>
      </c>
      <c r="C9151" t="s">
        <v>821</v>
      </c>
      <c r="D9151" t="s">
        <v>822</v>
      </c>
      <c r="E9151" t="s">
        <v>823</v>
      </c>
      <c r="F9151" t="s">
        <v>824</v>
      </c>
      <c r="G9151" t="s">
        <v>825</v>
      </c>
      <c r="H9151" t="s">
        <v>1062</v>
      </c>
      <c r="I9151">
        <v>317</v>
      </c>
      <c r="J9151" t="s">
        <v>1063</v>
      </c>
      <c r="K9151" t="s">
        <v>828</v>
      </c>
      <c r="L9151" t="s">
        <v>600</v>
      </c>
      <c r="M9151" t="s">
        <v>829</v>
      </c>
      <c r="N9151" t="s">
        <v>829</v>
      </c>
      <c r="O9151" t="s">
        <v>829</v>
      </c>
      <c r="P9151">
        <v>0</v>
      </c>
      <c r="Q9151">
        <v>0</v>
      </c>
      <c r="R9151" t="s">
        <v>829</v>
      </c>
      <c r="S9151">
        <v>0</v>
      </c>
      <c r="T9151">
        <v>0</v>
      </c>
      <c r="U9151">
        <v>0</v>
      </c>
      <c r="V9151">
        <v>0</v>
      </c>
    </row>
    <row r="9152" spans="1:22" x14ac:dyDescent="0.3">
      <c r="A9152">
        <v>202223</v>
      </c>
      <c r="B9152" t="s">
        <v>820</v>
      </c>
      <c r="C9152" t="s">
        <v>821</v>
      </c>
      <c r="D9152" t="s">
        <v>822</v>
      </c>
      <c r="E9152" t="s">
        <v>823</v>
      </c>
      <c r="F9152" t="s">
        <v>824</v>
      </c>
      <c r="G9152" t="s">
        <v>825</v>
      </c>
      <c r="H9152" t="s">
        <v>1062</v>
      </c>
      <c r="I9152">
        <v>317</v>
      </c>
      <c r="J9152" t="s">
        <v>1063</v>
      </c>
      <c r="K9152" t="s">
        <v>828</v>
      </c>
      <c r="L9152" t="s">
        <v>600</v>
      </c>
      <c r="M9152" t="s">
        <v>829</v>
      </c>
      <c r="N9152" t="s">
        <v>829</v>
      </c>
      <c r="O9152" t="s">
        <v>829</v>
      </c>
      <c r="P9152">
        <v>0</v>
      </c>
      <c r="Q9152">
        <v>0</v>
      </c>
      <c r="R9152" t="s">
        <v>829</v>
      </c>
      <c r="S9152">
        <v>0</v>
      </c>
      <c r="T9152">
        <v>0</v>
      </c>
      <c r="U9152">
        <v>0</v>
      </c>
      <c r="V9152">
        <v>0</v>
      </c>
    </row>
    <row r="9153" spans="1:22" x14ac:dyDescent="0.3">
      <c r="A9153">
        <v>202324</v>
      </c>
      <c r="B9153" t="s">
        <v>820</v>
      </c>
      <c r="C9153" t="s">
        <v>821</v>
      </c>
      <c r="D9153" t="s">
        <v>822</v>
      </c>
      <c r="E9153" t="s">
        <v>823</v>
      </c>
      <c r="F9153" t="s">
        <v>824</v>
      </c>
      <c r="G9153" t="s">
        <v>825</v>
      </c>
      <c r="H9153" t="s">
        <v>1062</v>
      </c>
      <c r="I9153">
        <v>317</v>
      </c>
      <c r="J9153" t="s">
        <v>1063</v>
      </c>
      <c r="K9153" t="s">
        <v>828</v>
      </c>
      <c r="L9153" t="s">
        <v>600</v>
      </c>
      <c r="M9153" t="s">
        <v>829</v>
      </c>
      <c r="N9153" t="s">
        <v>829</v>
      </c>
      <c r="O9153" t="s">
        <v>829</v>
      </c>
      <c r="P9153">
        <v>0</v>
      </c>
      <c r="Q9153">
        <v>0</v>
      </c>
      <c r="R9153" t="s">
        <v>829</v>
      </c>
      <c r="S9153">
        <v>0</v>
      </c>
      <c r="T9153">
        <v>0</v>
      </c>
      <c r="U9153">
        <v>0</v>
      </c>
      <c r="V9153">
        <v>0</v>
      </c>
    </row>
    <row r="9154" spans="1:22" x14ac:dyDescent="0.3">
      <c r="A9154">
        <v>202122</v>
      </c>
      <c r="B9154" t="s">
        <v>820</v>
      </c>
      <c r="C9154" t="s">
        <v>821</v>
      </c>
      <c r="D9154" t="s">
        <v>822</v>
      </c>
      <c r="E9154" t="s">
        <v>823</v>
      </c>
      <c r="F9154" t="s">
        <v>824</v>
      </c>
      <c r="G9154" t="s">
        <v>825</v>
      </c>
      <c r="H9154" t="s">
        <v>1062</v>
      </c>
      <c r="I9154">
        <v>317</v>
      </c>
      <c r="J9154" t="s">
        <v>1063</v>
      </c>
      <c r="K9154" t="s">
        <v>828</v>
      </c>
      <c r="L9154" t="s">
        <v>247</v>
      </c>
      <c r="M9154">
        <v>0</v>
      </c>
      <c r="N9154">
        <v>0</v>
      </c>
      <c r="O9154">
        <v>0</v>
      </c>
      <c r="P9154">
        <v>0</v>
      </c>
      <c r="Q9154">
        <v>0</v>
      </c>
      <c r="R9154">
        <v>0</v>
      </c>
      <c r="S9154">
        <v>0</v>
      </c>
      <c r="T9154">
        <v>0</v>
      </c>
      <c r="U9154">
        <v>0</v>
      </c>
      <c r="V9154">
        <v>0</v>
      </c>
    </row>
    <row r="9155" spans="1:22" x14ac:dyDescent="0.3">
      <c r="A9155">
        <v>202223</v>
      </c>
      <c r="B9155" t="s">
        <v>820</v>
      </c>
      <c r="C9155" t="s">
        <v>821</v>
      </c>
      <c r="D9155" t="s">
        <v>822</v>
      </c>
      <c r="E9155" t="s">
        <v>823</v>
      </c>
      <c r="F9155" t="s">
        <v>824</v>
      </c>
      <c r="G9155" t="s">
        <v>825</v>
      </c>
      <c r="H9155" t="s">
        <v>1062</v>
      </c>
      <c r="I9155">
        <v>317</v>
      </c>
      <c r="J9155" t="s">
        <v>1063</v>
      </c>
      <c r="K9155" t="s">
        <v>828</v>
      </c>
      <c r="L9155" t="s">
        <v>247</v>
      </c>
      <c r="M9155">
        <v>0</v>
      </c>
      <c r="N9155">
        <v>0</v>
      </c>
      <c r="O9155">
        <v>0</v>
      </c>
      <c r="P9155">
        <v>0</v>
      </c>
      <c r="Q9155">
        <v>0</v>
      </c>
      <c r="R9155">
        <v>0</v>
      </c>
      <c r="S9155">
        <v>0</v>
      </c>
      <c r="T9155">
        <v>0</v>
      </c>
      <c r="U9155">
        <v>0</v>
      </c>
      <c r="V9155">
        <v>0</v>
      </c>
    </row>
    <row r="9156" spans="1:22" x14ac:dyDescent="0.3">
      <c r="A9156">
        <v>202324</v>
      </c>
      <c r="B9156" t="s">
        <v>820</v>
      </c>
      <c r="C9156" t="s">
        <v>821</v>
      </c>
      <c r="D9156" t="s">
        <v>822</v>
      </c>
      <c r="E9156" t="s">
        <v>823</v>
      </c>
      <c r="F9156" t="s">
        <v>824</v>
      </c>
      <c r="G9156" t="s">
        <v>825</v>
      </c>
      <c r="H9156" t="s">
        <v>1062</v>
      </c>
      <c r="I9156">
        <v>317</v>
      </c>
      <c r="J9156" t="s">
        <v>1063</v>
      </c>
      <c r="K9156" t="s">
        <v>828</v>
      </c>
      <c r="L9156" t="s">
        <v>247</v>
      </c>
      <c r="M9156">
        <v>0</v>
      </c>
      <c r="N9156">
        <v>0</v>
      </c>
      <c r="O9156">
        <v>0</v>
      </c>
      <c r="P9156">
        <v>0</v>
      </c>
      <c r="Q9156">
        <v>0</v>
      </c>
      <c r="R9156">
        <v>0</v>
      </c>
      <c r="S9156">
        <v>0</v>
      </c>
      <c r="T9156">
        <v>0</v>
      </c>
      <c r="U9156">
        <v>0</v>
      </c>
      <c r="V9156">
        <v>0</v>
      </c>
    </row>
    <row r="9157" spans="1:22" x14ac:dyDescent="0.3">
      <c r="A9157">
        <v>202122</v>
      </c>
      <c r="B9157" t="s">
        <v>820</v>
      </c>
      <c r="C9157" t="s">
        <v>821</v>
      </c>
      <c r="D9157" t="s">
        <v>822</v>
      </c>
      <c r="E9157" t="s">
        <v>823</v>
      </c>
      <c r="F9157" t="s">
        <v>824</v>
      </c>
      <c r="G9157" t="s">
        <v>825</v>
      </c>
      <c r="H9157" t="s">
        <v>1062</v>
      </c>
      <c r="I9157">
        <v>317</v>
      </c>
      <c r="J9157" t="s">
        <v>1063</v>
      </c>
      <c r="K9157" t="s">
        <v>828</v>
      </c>
      <c r="L9157" t="s">
        <v>833</v>
      </c>
      <c r="M9157">
        <v>25412198</v>
      </c>
      <c r="N9157">
        <v>121391317</v>
      </c>
      <c r="O9157">
        <v>107332427</v>
      </c>
      <c r="P9157">
        <v>22602845</v>
      </c>
      <c r="Q9157">
        <v>3001898</v>
      </c>
      <c r="R9157">
        <v>2995282</v>
      </c>
      <c r="S9157">
        <v>282735966</v>
      </c>
      <c r="T9157">
        <v>0</v>
      </c>
      <c r="U9157">
        <v>282735966</v>
      </c>
      <c r="V9157" t="s">
        <v>834</v>
      </c>
    </row>
    <row r="9158" spans="1:22" x14ac:dyDescent="0.3">
      <c r="A9158">
        <v>202223</v>
      </c>
      <c r="B9158" t="s">
        <v>820</v>
      </c>
      <c r="C9158" t="s">
        <v>821</v>
      </c>
      <c r="D9158" t="s">
        <v>822</v>
      </c>
      <c r="E9158" t="s">
        <v>823</v>
      </c>
      <c r="F9158" t="s">
        <v>824</v>
      </c>
      <c r="G9158" t="s">
        <v>825</v>
      </c>
      <c r="H9158" t="s">
        <v>1062</v>
      </c>
      <c r="I9158">
        <v>317</v>
      </c>
      <c r="J9158" t="s">
        <v>1063</v>
      </c>
      <c r="K9158" t="s">
        <v>828</v>
      </c>
      <c r="L9158" t="s">
        <v>833</v>
      </c>
      <c r="M9158">
        <v>25665075</v>
      </c>
      <c r="N9158">
        <v>122774432</v>
      </c>
      <c r="O9158">
        <v>109795302</v>
      </c>
      <c r="P9158">
        <v>22877513</v>
      </c>
      <c r="Q9158">
        <v>3275770</v>
      </c>
      <c r="R9158">
        <v>3504674</v>
      </c>
      <c r="S9158">
        <v>289916068</v>
      </c>
      <c r="T9158">
        <v>0</v>
      </c>
      <c r="U9158">
        <v>289916068</v>
      </c>
      <c r="V9158" t="s">
        <v>834</v>
      </c>
    </row>
    <row r="9159" spans="1:22" x14ac:dyDescent="0.3">
      <c r="A9159">
        <v>202324</v>
      </c>
      <c r="B9159" t="s">
        <v>820</v>
      </c>
      <c r="C9159" t="s">
        <v>821</v>
      </c>
      <c r="D9159" t="s">
        <v>822</v>
      </c>
      <c r="E9159" t="s">
        <v>823</v>
      </c>
      <c r="F9159" t="s">
        <v>824</v>
      </c>
      <c r="G9159" t="s">
        <v>825</v>
      </c>
      <c r="H9159" t="s">
        <v>1062</v>
      </c>
      <c r="I9159">
        <v>317</v>
      </c>
      <c r="J9159" t="s">
        <v>1063</v>
      </c>
      <c r="K9159" t="s">
        <v>828</v>
      </c>
      <c r="L9159" t="s">
        <v>833</v>
      </c>
      <c r="M9159">
        <v>27769475</v>
      </c>
      <c r="N9159">
        <v>127672883</v>
      </c>
      <c r="O9159">
        <v>115768000</v>
      </c>
      <c r="P9159">
        <v>26452426</v>
      </c>
      <c r="Q9159">
        <v>4806201</v>
      </c>
      <c r="R9159">
        <v>4024568</v>
      </c>
      <c r="S9159">
        <v>308690351</v>
      </c>
      <c r="T9159">
        <v>0</v>
      </c>
      <c r="U9159">
        <v>308690351</v>
      </c>
      <c r="V9159" t="s">
        <v>834</v>
      </c>
    </row>
    <row r="9160" spans="1:22" x14ac:dyDescent="0.3">
      <c r="A9160">
        <v>202122</v>
      </c>
      <c r="B9160" t="s">
        <v>820</v>
      </c>
      <c r="C9160" t="s">
        <v>821</v>
      </c>
      <c r="D9160" t="s">
        <v>822</v>
      </c>
      <c r="E9160" t="s">
        <v>823</v>
      </c>
      <c r="F9160" t="s">
        <v>824</v>
      </c>
      <c r="G9160" t="s">
        <v>825</v>
      </c>
      <c r="H9160" t="s">
        <v>1062</v>
      </c>
      <c r="I9160">
        <v>317</v>
      </c>
      <c r="J9160" t="s">
        <v>1063</v>
      </c>
      <c r="K9160" t="s">
        <v>835</v>
      </c>
      <c r="L9160" t="s">
        <v>836</v>
      </c>
      <c r="M9160" t="s">
        <v>829</v>
      </c>
      <c r="N9160" t="s">
        <v>829</v>
      </c>
      <c r="O9160" t="s">
        <v>829</v>
      </c>
      <c r="P9160" t="s">
        <v>829</v>
      </c>
      <c r="Q9160" t="s">
        <v>829</v>
      </c>
      <c r="R9160" t="s">
        <v>829</v>
      </c>
      <c r="S9160">
        <v>264422082</v>
      </c>
      <c r="T9160" t="s">
        <v>829</v>
      </c>
      <c r="U9160" t="s">
        <v>829</v>
      </c>
      <c r="V9160" t="s">
        <v>834</v>
      </c>
    </row>
    <row r="9161" spans="1:22" x14ac:dyDescent="0.3">
      <c r="A9161">
        <v>202223</v>
      </c>
      <c r="B9161" t="s">
        <v>820</v>
      </c>
      <c r="C9161" t="s">
        <v>821</v>
      </c>
      <c r="D9161" t="s">
        <v>822</v>
      </c>
      <c r="E9161" t="s">
        <v>823</v>
      </c>
      <c r="F9161" t="s">
        <v>824</v>
      </c>
      <c r="G9161" t="s">
        <v>825</v>
      </c>
      <c r="H9161" t="s">
        <v>1062</v>
      </c>
      <c r="I9161">
        <v>317</v>
      </c>
      <c r="J9161" t="s">
        <v>1063</v>
      </c>
      <c r="K9161" t="s">
        <v>835</v>
      </c>
      <c r="L9161" t="s">
        <v>836</v>
      </c>
      <c r="M9161" t="s">
        <v>829</v>
      </c>
      <c r="N9161" t="s">
        <v>829</v>
      </c>
      <c r="O9161" t="s">
        <v>829</v>
      </c>
      <c r="P9161" t="s">
        <v>829</v>
      </c>
      <c r="Q9161" t="s">
        <v>829</v>
      </c>
      <c r="R9161" t="s">
        <v>829</v>
      </c>
      <c r="S9161">
        <v>274069444</v>
      </c>
      <c r="T9161" t="s">
        <v>829</v>
      </c>
      <c r="U9161" t="s">
        <v>829</v>
      </c>
      <c r="V9161" t="s">
        <v>834</v>
      </c>
    </row>
    <row r="9162" spans="1:22" x14ac:dyDescent="0.3">
      <c r="A9162">
        <v>202324</v>
      </c>
      <c r="B9162" t="s">
        <v>820</v>
      </c>
      <c r="C9162" t="s">
        <v>821</v>
      </c>
      <c r="D9162" t="s">
        <v>822</v>
      </c>
      <c r="E9162" t="s">
        <v>823</v>
      </c>
      <c r="F9162" t="s">
        <v>824</v>
      </c>
      <c r="G9162" t="s">
        <v>825</v>
      </c>
      <c r="H9162" t="s">
        <v>1062</v>
      </c>
      <c r="I9162">
        <v>317</v>
      </c>
      <c r="J9162" t="s">
        <v>1063</v>
      </c>
      <c r="K9162" t="s">
        <v>835</v>
      </c>
      <c r="L9162" t="s">
        <v>836</v>
      </c>
      <c r="M9162" t="s">
        <v>829</v>
      </c>
      <c r="N9162" t="s">
        <v>829</v>
      </c>
      <c r="O9162" t="s">
        <v>829</v>
      </c>
      <c r="P9162" t="s">
        <v>829</v>
      </c>
      <c r="Q9162" t="s">
        <v>829</v>
      </c>
      <c r="R9162" t="s">
        <v>829</v>
      </c>
      <c r="S9162">
        <v>284615482</v>
      </c>
      <c r="T9162" t="s">
        <v>829</v>
      </c>
      <c r="U9162" t="s">
        <v>829</v>
      </c>
      <c r="V9162" t="s">
        <v>834</v>
      </c>
    </row>
    <row r="9163" spans="1:22" x14ac:dyDescent="0.3">
      <c r="A9163">
        <v>202122</v>
      </c>
      <c r="B9163" t="s">
        <v>820</v>
      </c>
      <c r="C9163" t="s">
        <v>821</v>
      </c>
      <c r="D9163" t="s">
        <v>822</v>
      </c>
      <c r="E9163" t="s">
        <v>823</v>
      </c>
      <c r="F9163" t="s">
        <v>824</v>
      </c>
      <c r="G9163" t="s">
        <v>825</v>
      </c>
      <c r="H9163" t="s">
        <v>1062</v>
      </c>
      <c r="I9163">
        <v>317</v>
      </c>
      <c r="J9163" t="s">
        <v>1063</v>
      </c>
      <c r="K9163" t="s">
        <v>835</v>
      </c>
      <c r="L9163" t="s">
        <v>837</v>
      </c>
      <c r="M9163" t="s">
        <v>829</v>
      </c>
      <c r="N9163" t="s">
        <v>829</v>
      </c>
      <c r="O9163" t="s">
        <v>829</v>
      </c>
      <c r="P9163" t="s">
        <v>829</v>
      </c>
      <c r="Q9163" t="s">
        <v>829</v>
      </c>
      <c r="R9163" t="s">
        <v>829</v>
      </c>
      <c r="S9163">
        <v>0</v>
      </c>
      <c r="T9163" t="s">
        <v>829</v>
      </c>
      <c r="U9163" t="s">
        <v>829</v>
      </c>
      <c r="V9163" t="s">
        <v>834</v>
      </c>
    </row>
    <row r="9164" spans="1:22" x14ac:dyDescent="0.3">
      <c r="A9164">
        <v>202223</v>
      </c>
      <c r="B9164" t="s">
        <v>820</v>
      </c>
      <c r="C9164" t="s">
        <v>821</v>
      </c>
      <c r="D9164" t="s">
        <v>822</v>
      </c>
      <c r="E9164" t="s">
        <v>823</v>
      </c>
      <c r="F9164" t="s">
        <v>824</v>
      </c>
      <c r="G9164" t="s">
        <v>825</v>
      </c>
      <c r="H9164" t="s">
        <v>1062</v>
      </c>
      <c r="I9164">
        <v>317</v>
      </c>
      <c r="J9164" t="s">
        <v>1063</v>
      </c>
      <c r="K9164" t="s">
        <v>835</v>
      </c>
      <c r="L9164" t="s">
        <v>837</v>
      </c>
      <c r="M9164" t="s">
        <v>829</v>
      </c>
      <c r="N9164" t="s">
        <v>829</v>
      </c>
      <c r="O9164" t="s">
        <v>829</v>
      </c>
      <c r="P9164" t="s">
        <v>829</v>
      </c>
      <c r="Q9164" t="s">
        <v>829</v>
      </c>
      <c r="R9164" t="s">
        <v>829</v>
      </c>
      <c r="S9164">
        <v>758793</v>
      </c>
      <c r="T9164" t="s">
        <v>829</v>
      </c>
      <c r="U9164" t="s">
        <v>829</v>
      </c>
      <c r="V9164">
        <v>0</v>
      </c>
    </row>
    <row r="9165" spans="1:22" x14ac:dyDescent="0.3">
      <c r="A9165">
        <v>202324</v>
      </c>
      <c r="B9165" t="s">
        <v>820</v>
      </c>
      <c r="C9165" t="s">
        <v>821</v>
      </c>
      <c r="D9165" t="s">
        <v>822</v>
      </c>
      <c r="E9165" t="s">
        <v>823</v>
      </c>
      <c r="F9165" t="s">
        <v>824</v>
      </c>
      <c r="G9165" t="s">
        <v>825</v>
      </c>
      <c r="H9165" t="s">
        <v>1062</v>
      </c>
      <c r="I9165">
        <v>317</v>
      </c>
      <c r="J9165" t="s">
        <v>1063</v>
      </c>
      <c r="K9165" t="s">
        <v>835</v>
      </c>
      <c r="L9165" t="s">
        <v>837</v>
      </c>
      <c r="M9165" t="s">
        <v>829</v>
      </c>
      <c r="N9165" t="s">
        <v>829</v>
      </c>
      <c r="O9165" t="s">
        <v>829</v>
      </c>
      <c r="P9165" t="s">
        <v>829</v>
      </c>
      <c r="Q9165" t="s">
        <v>829</v>
      </c>
      <c r="R9165" t="s">
        <v>829</v>
      </c>
      <c r="S9165">
        <v>628007</v>
      </c>
      <c r="T9165" t="s">
        <v>829</v>
      </c>
      <c r="U9165" t="s">
        <v>829</v>
      </c>
      <c r="V9165">
        <v>0</v>
      </c>
    </row>
    <row r="9166" spans="1:22" x14ac:dyDescent="0.3">
      <c r="A9166">
        <v>202122</v>
      </c>
      <c r="B9166" t="s">
        <v>820</v>
      </c>
      <c r="C9166" t="s">
        <v>821</v>
      </c>
      <c r="D9166" t="s">
        <v>822</v>
      </c>
      <c r="E9166" t="s">
        <v>823</v>
      </c>
      <c r="F9166" t="s">
        <v>824</v>
      </c>
      <c r="G9166" t="s">
        <v>825</v>
      </c>
      <c r="H9166" t="s">
        <v>1062</v>
      </c>
      <c r="I9166">
        <v>317</v>
      </c>
      <c r="J9166" t="s">
        <v>1063</v>
      </c>
      <c r="K9166" t="s">
        <v>835</v>
      </c>
      <c r="L9166" t="s">
        <v>838</v>
      </c>
      <c r="M9166" t="s">
        <v>829</v>
      </c>
      <c r="N9166" t="s">
        <v>829</v>
      </c>
      <c r="O9166" t="s">
        <v>829</v>
      </c>
      <c r="P9166" t="s">
        <v>829</v>
      </c>
      <c r="Q9166" t="s">
        <v>829</v>
      </c>
      <c r="R9166" t="s">
        <v>829</v>
      </c>
      <c r="S9166">
        <v>422952</v>
      </c>
      <c r="T9166" t="s">
        <v>829</v>
      </c>
      <c r="U9166" t="s">
        <v>829</v>
      </c>
      <c r="V9166" t="s">
        <v>834</v>
      </c>
    </row>
    <row r="9167" spans="1:22" x14ac:dyDescent="0.3">
      <c r="A9167">
        <v>202223</v>
      </c>
      <c r="B9167" t="s">
        <v>820</v>
      </c>
      <c r="C9167" t="s">
        <v>821</v>
      </c>
      <c r="D9167" t="s">
        <v>822</v>
      </c>
      <c r="E9167" t="s">
        <v>823</v>
      </c>
      <c r="F9167" t="s">
        <v>824</v>
      </c>
      <c r="G9167" t="s">
        <v>825</v>
      </c>
      <c r="H9167" t="s">
        <v>1062</v>
      </c>
      <c r="I9167">
        <v>317</v>
      </c>
      <c r="J9167" t="s">
        <v>1063</v>
      </c>
      <c r="K9167" t="s">
        <v>835</v>
      </c>
      <c r="L9167" t="s">
        <v>838</v>
      </c>
      <c r="M9167" t="s">
        <v>829</v>
      </c>
      <c r="N9167" t="s">
        <v>829</v>
      </c>
      <c r="O9167" t="s">
        <v>829</v>
      </c>
      <c r="P9167" t="s">
        <v>829</v>
      </c>
      <c r="Q9167" t="s">
        <v>829</v>
      </c>
      <c r="R9167" t="s">
        <v>829</v>
      </c>
      <c r="S9167">
        <v>1867805</v>
      </c>
      <c r="T9167" t="s">
        <v>829</v>
      </c>
      <c r="U9167" t="s">
        <v>829</v>
      </c>
      <c r="V9167" t="s">
        <v>834</v>
      </c>
    </row>
    <row r="9168" spans="1:22" x14ac:dyDescent="0.3">
      <c r="A9168">
        <v>202324</v>
      </c>
      <c r="B9168" t="s">
        <v>820</v>
      </c>
      <c r="C9168" t="s">
        <v>821</v>
      </c>
      <c r="D9168" t="s">
        <v>822</v>
      </c>
      <c r="E9168" t="s">
        <v>823</v>
      </c>
      <c r="F9168" t="s">
        <v>824</v>
      </c>
      <c r="G9168" t="s">
        <v>825</v>
      </c>
      <c r="H9168" t="s">
        <v>1062</v>
      </c>
      <c r="I9168">
        <v>317</v>
      </c>
      <c r="J9168" t="s">
        <v>1063</v>
      </c>
      <c r="K9168" t="s">
        <v>835</v>
      </c>
      <c r="L9168" t="s">
        <v>838</v>
      </c>
      <c r="M9168" t="s">
        <v>829</v>
      </c>
      <c r="N9168" t="s">
        <v>829</v>
      </c>
      <c r="O9168" t="s">
        <v>829</v>
      </c>
      <c r="P9168" t="s">
        <v>829</v>
      </c>
      <c r="Q9168" t="s">
        <v>829</v>
      </c>
      <c r="R9168" t="s">
        <v>829</v>
      </c>
      <c r="S9168">
        <v>7922644</v>
      </c>
      <c r="T9168" t="s">
        <v>829</v>
      </c>
      <c r="U9168" t="s">
        <v>829</v>
      </c>
      <c r="V9168" t="s">
        <v>834</v>
      </c>
    </row>
    <row r="9169" spans="1:22" x14ac:dyDescent="0.3">
      <c r="A9169">
        <v>202122</v>
      </c>
      <c r="B9169" t="s">
        <v>820</v>
      </c>
      <c r="C9169" t="s">
        <v>821</v>
      </c>
      <c r="D9169" t="s">
        <v>822</v>
      </c>
      <c r="E9169" t="s">
        <v>823</v>
      </c>
      <c r="F9169" t="s">
        <v>824</v>
      </c>
      <c r="G9169" t="s">
        <v>825</v>
      </c>
      <c r="H9169" t="s">
        <v>1062</v>
      </c>
      <c r="I9169">
        <v>317</v>
      </c>
      <c r="J9169" t="s">
        <v>1063</v>
      </c>
      <c r="K9169" t="s">
        <v>835</v>
      </c>
      <c r="L9169" t="s">
        <v>839</v>
      </c>
      <c r="M9169" t="s">
        <v>829</v>
      </c>
      <c r="N9169" t="s">
        <v>829</v>
      </c>
      <c r="O9169" t="s">
        <v>829</v>
      </c>
      <c r="P9169" t="s">
        <v>829</v>
      </c>
      <c r="Q9169" t="s">
        <v>829</v>
      </c>
      <c r="R9169" t="s">
        <v>829</v>
      </c>
      <c r="S9169">
        <v>-1867805</v>
      </c>
      <c r="T9169" t="s">
        <v>829</v>
      </c>
      <c r="U9169" t="s">
        <v>829</v>
      </c>
      <c r="V9169" t="s">
        <v>834</v>
      </c>
    </row>
    <row r="9170" spans="1:22" x14ac:dyDescent="0.3">
      <c r="A9170">
        <v>202223</v>
      </c>
      <c r="B9170" t="s">
        <v>820</v>
      </c>
      <c r="C9170" t="s">
        <v>821</v>
      </c>
      <c r="D9170" t="s">
        <v>822</v>
      </c>
      <c r="E9170" t="s">
        <v>823</v>
      </c>
      <c r="F9170" t="s">
        <v>824</v>
      </c>
      <c r="G9170" t="s">
        <v>825</v>
      </c>
      <c r="H9170" t="s">
        <v>1062</v>
      </c>
      <c r="I9170">
        <v>317</v>
      </c>
      <c r="J9170" t="s">
        <v>1063</v>
      </c>
      <c r="K9170" t="s">
        <v>835</v>
      </c>
      <c r="L9170" t="s">
        <v>839</v>
      </c>
      <c r="M9170" t="s">
        <v>829</v>
      </c>
      <c r="N9170" t="s">
        <v>829</v>
      </c>
      <c r="O9170" t="s">
        <v>829</v>
      </c>
      <c r="P9170" t="s">
        <v>829</v>
      </c>
      <c r="Q9170" t="s">
        <v>829</v>
      </c>
      <c r="R9170" t="s">
        <v>829</v>
      </c>
      <c r="S9170">
        <v>-7922644</v>
      </c>
      <c r="T9170" t="s">
        <v>829</v>
      </c>
      <c r="U9170" t="s">
        <v>829</v>
      </c>
      <c r="V9170" t="s">
        <v>834</v>
      </c>
    </row>
    <row r="9171" spans="1:22" x14ac:dyDescent="0.3">
      <c r="A9171">
        <v>202324</v>
      </c>
      <c r="B9171" t="s">
        <v>820</v>
      </c>
      <c r="C9171" t="s">
        <v>821</v>
      </c>
      <c r="D9171" t="s">
        <v>822</v>
      </c>
      <c r="E9171" t="s">
        <v>823</v>
      </c>
      <c r="F9171" t="s">
        <v>824</v>
      </c>
      <c r="G9171" t="s">
        <v>825</v>
      </c>
      <c r="H9171" t="s">
        <v>1062</v>
      </c>
      <c r="I9171">
        <v>317</v>
      </c>
      <c r="J9171" t="s">
        <v>1063</v>
      </c>
      <c r="K9171" t="s">
        <v>835</v>
      </c>
      <c r="L9171" t="s">
        <v>839</v>
      </c>
      <c r="M9171" t="s">
        <v>829</v>
      </c>
      <c r="N9171" t="s">
        <v>829</v>
      </c>
      <c r="O9171" t="s">
        <v>829</v>
      </c>
      <c r="P9171" t="s">
        <v>829</v>
      </c>
      <c r="Q9171" t="s">
        <v>829</v>
      </c>
      <c r="R9171" t="s">
        <v>829</v>
      </c>
      <c r="S9171">
        <v>-7271735</v>
      </c>
      <c r="T9171" t="s">
        <v>829</v>
      </c>
      <c r="U9171" t="s">
        <v>829</v>
      </c>
      <c r="V9171" t="s">
        <v>834</v>
      </c>
    </row>
    <row r="9172" spans="1:22" x14ac:dyDescent="0.3">
      <c r="A9172">
        <v>202122</v>
      </c>
      <c r="B9172" t="s">
        <v>820</v>
      </c>
      <c r="C9172" t="s">
        <v>821</v>
      </c>
      <c r="D9172" t="s">
        <v>822</v>
      </c>
      <c r="E9172" t="s">
        <v>823</v>
      </c>
      <c r="F9172" t="s">
        <v>824</v>
      </c>
      <c r="G9172" t="s">
        <v>825</v>
      </c>
      <c r="H9172" t="s">
        <v>1062</v>
      </c>
      <c r="I9172">
        <v>317</v>
      </c>
      <c r="J9172" t="s">
        <v>1063</v>
      </c>
      <c r="K9172" t="s">
        <v>835</v>
      </c>
      <c r="L9172" t="s">
        <v>840</v>
      </c>
      <c r="M9172" t="s">
        <v>829</v>
      </c>
      <c r="N9172" t="s">
        <v>829</v>
      </c>
      <c r="O9172" t="s">
        <v>829</v>
      </c>
      <c r="P9172" t="s">
        <v>829</v>
      </c>
      <c r="Q9172" t="s">
        <v>829</v>
      </c>
      <c r="R9172" t="s">
        <v>829</v>
      </c>
      <c r="S9172">
        <v>0</v>
      </c>
      <c r="T9172" t="s">
        <v>829</v>
      </c>
      <c r="U9172" t="s">
        <v>829</v>
      </c>
      <c r="V9172" t="s">
        <v>834</v>
      </c>
    </row>
    <row r="9173" spans="1:22" x14ac:dyDescent="0.3">
      <c r="A9173">
        <v>202223</v>
      </c>
      <c r="B9173" t="s">
        <v>820</v>
      </c>
      <c r="C9173" t="s">
        <v>821</v>
      </c>
      <c r="D9173" t="s">
        <v>822</v>
      </c>
      <c r="E9173" t="s">
        <v>823</v>
      </c>
      <c r="F9173" t="s">
        <v>824</v>
      </c>
      <c r="G9173" t="s">
        <v>825</v>
      </c>
      <c r="H9173" t="s">
        <v>1062</v>
      </c>
      <c r="I9173">
        <v>317</v>
      </c>
      <c r="J9173" t="s">
        <v>1063</v>
      </c>
      <c r="K9173" t="s">
        <v>835</v>
      </c>
      <c r="L9173" t="s">
        <v>840</v>
      </c>
      <c r="M9173" t="s">
        <v>829</v>
      </c>
      <c r="N9173" t="s">
        <v>829</v>
      </c>
      <c r="O9173" t="s">
        <v>829</v>
      </c>
      <c r="P9173" t="s">
        <v>829</v>
      </c>
      <c r="Q9173" t="s">
        <v>829</v>
      </c>
      <c r="R9173" t="s">
        <v>829</v>
      </c>
      <c r="S9173">
        <v>0</v>
      </c>
      <c r="T9173" t="s">
        <v>829</v>
      </c>
      <c r="U9173" t="s">
        <v>829</v>
      </c>
      <c r="V9173" t="s">
        <v>834</v>
      </c>
    </row>
    <row r="9174" spans="1:22" x14ac:dyDescent="0.3">
      <c r="A9174">
        <v>202324</v>
      </c>
      <c r="B9174" t="s">
        <v>820</v>
      </c>
      <c r="C9174" t="s">
        <v>821</v>
      </c>
      <c r="D9174" t="s">
        <v>822</v>
      </c>
      <c r="E9174" t="s">
        <v>823</v>
      </c>
      <c r="F9174" t="s">
        <v>824</v>
      </c>
      <c r="G9174" t="s">
        <v>825</v>
      </c>
      <c r="H9174" t="s">
        <v>1062</v>
      </c>
      <c r="I9174">
        <v>317</v>
      </c>
      <c r="J9174" t="s">
        <v>1063</v>
      </c>
      <c r="K9174" t="s">
        <v>835</v>
      </c>
      <c r="L9174" t="s">
        <v>840</v>
      </c>
      <c r="M9174" t="s">
        <v>829</v>
      </c>
      <c r="N9174" t="s">
        <v>829</v>
      </c>
      <c r="O9174" t="s">
        <v>829</v>
      </c>
      <c r="P9174" t="s">
        <v>829</v>
      </c>
      <c r="Q9174" t="s">
        <v>829</v>
      </c>
      <c r="R9174" t="s">
        <v>829</v>
      </c>
      <c r="S9174">
        <v>0</v>
      </c>
      <c r="T9174" t="s">
        <v>829</v>
      </c>
      <c r="U9174" t="s">
        <v>829</v>
      </c>
      <c r="V9174" t="s">
        <v>834</v>
      </c>
    </row>
    <row r="9175" spans="1:22" x14ac:dyDescent="0.3">
      <c r="A9175">
        <v>202122</v>
      </c>
      <c r="B9175" t="s">
        <v>820</v>
      </c>
      <c r="C9175" t="s">
        <v>821</v>
      </c>
      <c r="D9175" t="s">
        <v>822</v>
      </c>
      <c r="E9175" t="s">
        <v>823</v>
      </c>
      <c r="F9175" t="s">
        <v>824</v>
      </c>
      <c r="G9175" t="s">
        <v>825</v>
      </c>
      <c r="H9175" t="s">
        <v>1062</v>
      </c>
      <c r="I9175">
        <v>317</v>
      </c>
      <c r="J9175" t="s">
        <v>1063</v>
      </c>
      <c r="K9175" t="s">
        <v>835</v>
      </c>
      <c r="L9175" t="s">
        <v>841</v>
      </c>
      <c r="M9175" t="s">
        <v>829</v>
      </c>
      <c r="N9175" t="s">
        <v>829</v>
      </c>
      <c r="O9175" t="s">
        <v>829</v>
      </c>
      <c r="P9175" t="s">
        <v>829</v>
      </c>
      <c r="Q9175" t="s">
        <v>829</v>
      </c>
      <c r="R9175" t="s">
        <v>829</v>
      </c>
      <c r="S9175">
        <v>282735966</v>
      </c>
      <c r="T9175" t="s">
        <v>829</v>
      </c>
      <c r="U9175" t="s">
        <v>829</v>
      </c>
      <c r="V9175" t="s">
        <v>834</v>
      </c>
    </row>
    <row r="9176" spans="1:22" x14ac:dyDescent="0.3">
      <c r="A9176">
        <v>202223</v>
      </c>
      <c r="B9176" t="s">
        <v>820</v>
      </c>
      <c r="C9176" t="s">
        <v>821</v>
      </c>
      <c r="D9176" t="s">
        <v>822</v>
      </c>
      <c r="E9176" t="s">
        <v>823</v>
      </c>
      <c r="F9176" t="s">
        <v>824</v>
      </c>
      <c r="G9176" t="s">
        <v>825</v>
      </c>
      <c r="H9176" t="s">
        <v>1062</v>
      </c>
      <c r="I9176">
        <v>317</v>
      </c>
      <c r="J9176" t="s">
        <v>1063</v>
      </c>
      <c r="K9176" t="s">
        <v>835</v>
      </c>
      <c r="L9176" t="s">
        <v>841</v>
      </c>
      <c r="M9176" t="s">
        <v>829</v>
      </c>
      <c r="N9176" t="s">
        <v>829</v>
      </c>
      <c r="O9176" t="s">
        <v>829</v>
      </c>
      <c r="P9176" t="s">
        <v>829</v>
      </c>
      <c r="Q9176" t="s">
        <v>829</v>
      </c>
      <c r="R9176" t="s">
        <v>829</v>
      </c>
      <c r="S9176">
        <v>289916067</v>
      </c>
      <c r="T9176" t="s">
        <v>829</v>
      </c>
      <c r="U9176" t="s">
        <v>829</v>
      </c>
      <c r="V9176" t="s">
        <v>834</v>
      </c>
    </row>
    <row r="9177" spans="1:22" x14ac:dyDescent="0.3">
      <c r="A9177">
        <v>202324</v>
      </c>
      <c r="B9177" t="s">
        <v>820</v>
      </c>
      <c r="C9177" t="s">
        <v>821</v>
      </c>
      <c r="D9177" t="s">
        <v>822</v>
      </c>
      <c r="E9177" t="s">
        <v>823</v>
      </c>
      <c r="F9177" t="s">
        <v>824</v>
      </c>
      <c r="G9177" t="s">
        <v>825</v>
      </c>
      <c r="H9177" t="s">
        <v>1062</v>
      </c>
      <c r="I9177">
        <v>317</v>
      </c>
      <c r="J9177" t="s">
        <v>1063</v>
      </c>
      <c r="K9177" t="s">
        <v>835</v>
      </c>
      <c r="L9177" t="s">
        <v>841</v>
      </c>
      <c r="M9177" t="s">
        <v>829</v>
      </c>
      <c r="N9177" t="s">
        <v>829</v>
      </c>
      <c r="O9177" t="s">
        <v>829</v>
      </c>
      <c r="P9177" t="s">
        <v>829</v>
      </c>
      <c r="Q9177" t="s">
        <v>829</v>
      </c>
      <c r="R9177" t="s">
        <v>829</v>
      </c>
      <c r="S9177">
        <v>308690352</v>
      </c>
      <c r="T9177" t="s">
        <v>829</v>
      </c>
      <c r="U9177" t="s">
        <v>829</v>
      </c>
      <c r="V9177" t="s">
        <v>834</v>
      </c>
    </row>
    <row r="9178" spans="1:22" x14ac:dyDescent="0.3">
      <c r="A9178">
        <v>202122</v>
      </c>
      <c r="B9178" t="s">
        <v>820</v>
      </c>
      <c r="C9178" t="s">
        <v>821</v>
      </c>
      <c r="D9178" t="s">
        <v>822</v>
      </c>
      <c r="E9178" t="s">
        <v>823</v>
      </c>
      <c r="F9178" t="s">
        <v>824</v>
      </c>
      <c r="G9178" t="s">
        <v>825</v>
      </c>
      <c r="H9178" t="s">
        <v>1062</v>
      </c>
      <c r="I9178">
        <v>317</v>
      </c>
      <c r="J9178" t="s">
        <v>1063</v>
      </c>
      <c r="K9178" t="s">
        <v>842</v>
      </c>
      <c r="L9178" t="s">
        <v>238</v>
      </c>
      <c r="M9178" t="s">
        <v>829</v>
      </c>
      <c r="N9178" t="s">
        <v>829</v>
      </c>
      <c r="O9178" t="s">
        <v>829</v>
      </c>
      <c r="P9178" t="s">
        <v>829</v>
      </c>
      <c r="Q9178" t="s">
        <v>829</v>
      </c>
      <c r="R9178" t="s">
        <v>829</v>
      </c>
      <c r="S9178">
        <v>1794401</v>
      </c>
      <c r="T9178">
        <v>635025</v>
      </c>
      <c r="U9178">
        <v>1159376</v>
      </c>
      <c r="V9178">
        <v>19</v>
      </c>
    </row>
    <row r="9179" spans="1:22" x14ac:dyDescent="0.3">
      <c r="A9179">
        <v>202223</v>
      </c>
      <c r="B9179" t="s">
        <v>820</v>
      </c>
      <c r="C9179" t="s">
        <v>821</v>
      </c>
      <c r="D9179" t="s">
        <v>822</v>
      </c>
      <c r="E9179" t="s">
        <v>823</v>
      </c>
      <c r="F9179" t="s">
        <v>824</v>
      </c>
      <c r="G9179" t="s">
        <v>825</v>
      </c>
      <c r="H9179" t="s">
        <v>1062</v>
      </c>
      <c r="I9179">
        <v>317</v>
      </c>
      <c r="J9179" t="s">
        <v>1063</v>
      </c>
      <c r="K9179" t="s">
        <v>842</v>
      </c>
      <c r="L9179" t="s">
        <v>238</v>
      </c>
      <c r="M9179" t="s">
        <v>829</v>
      </c>
      <c r="N9179" t="s">
        <v>829</v>
      </c>
      <c r="O9179" t="s">
        <v>829</v>
      </c>
      <c r="P9179" t="s">
        <v>829</v>
      </c>
      <c r="Q9179" t="s">
        <v>829</v>
      </c>
      <c r="R9179" t="s">
        <v>829</v>
      </c>
      <c r="S9179">
        <v>2305167</v>
      </c>
      <c r="T9179">
        <v>831693</v>
      </c>
      <c r="U9179">
        <v>1473475</v>
      </c>
      <c r="V9179">
        <v>24</v>
      </c>
    </row>
    <row r="9180" spans="1:22" x14ac:dyDescent="0.3">
      <c r="A9180">
        <v>202324</v>
      </c>
      <c r="B9180" t="s">
        <v>820</v>
      </c>
      <c r="C9180" t="s">
        <v>821</v>
      </c>
      <c r="D9180" t="s">
        <v>822</v>
      </c>
      <c r="E9180" t="s">
        <v>823</v>
      </c>
      <c r="F9180" t="s">
        <v>824</v>
      </c>
      <c r="G9180" t="s">
        <v>825</v>
      </c>
      <c r="H9180" t="s">
        <v>1062</v>
      </c>
      <c r="I9180">
        <v>317</v>
      </c>
      <c r="J9180" t="s">
        <v>1063</v>
      </c>
      <c r="K9180" t="s">
        <v>842</v>
      </c>
      <c r="L9180" t="s">
        <v>238</v>
      </c>
      <c r="M9180" t="s">
        <v>829</v>
      </c>
      <c r="N9180" t="s">
        <v>829</v>
      </c>
      <c r="O9180" t="s">
        <v>829</v>
      </c>
      <c r="P9180" t="s">
        <v>829</v>
      </c>
      <c r="Q9180" t="s">
        <v>829</v>
      </c>
      <c r="R9180" t="s">
        <v>829</v>
      </c>
      <c r="S9180">
        <v>2327814</v>
      </c>
      <c r="T9180">
        <v>81814</v>
      </c>
      <c r="U9180">
        <v>2246000</v>
      </c>
      <c r="V9180">
        <v>37</v>
      </c>
    </row>
    <row r="9181" spans="1:22" x14ac:dyDescent="0.3">
      <c r="A9181">
        <v>202122</v>
      </c>
      <c r="B9181" t="s">
        <v>820</v>
      </c>
      <c r="C9181" t="s">
        <v>821</v>
      </c>
      <c r="D9181" t="s">
        <v>822</v>
      </c>
      <c r="E9181" t="s">
        <v>823</v>
      </c>
      <c r="F9181" t="s">
        <v>824</v>
      </c>
      <c r="G9181" t="s">
        <v>825</v>
      </c>
      <c r="H9181" t="s">
        <v>1062</v>
      </c>
      <c r="I9181">
        <v>317</v>
      </c>
      <c r="J9181" t="s">
        <v>1063</v>
      </c>
      <c r="K9181" t="s">
        <v>842</v>
      </c>
      <c r="L9181" t="s">
        <v>240</v>
      </c>
      <c r="M9181" t="s">
        <v>829</v>
      </c>
      <c r="N9181" t="s">
        <v>829</v>
      </c>
      <c r="O9181" t="s">
        <v>829</v>
      </c>
      <c r="P9181" t="s">
        <v>829</v>
      </c>
      <c r="Q9181" t="s">
        <v>829</v>
      </c>
      <c r="R9181" t="s">
        <v>829</v>
      </c>
      <c r="S9181">
        <v>1429734</v>
      </c>
      <c r="T9181">
        <v>0</v>
      </c>
      <c r="U9181">
        <v>1429734</v>
      </c>
      <c r="V9181">
        <v>24</v>
      </c>
    </row>
    <row r="9182" spans="1:22" x14ac:dyDescent="0.3">
      <c r="A9182">
        <v>202223</v>
      </c>
      <c r="B9182" t="s">
        <v>820</v>
      </c>
      <c r="C9182" t="s">
        <v>821</v>
      </c>
      <c r="D9182" t="s">
        <v>822</v>
      </c>
      <c r="E9182" t="s">
        <v>823</v>
      </c>
      <c r="F9182" t="s">
        <v>824</v>
      </c>
      <c r="G9182" t="s">
        <v>825</v>
      </c>
      <c r="H9182" t="s">
        <v>1062</v>
      </c>
      <c r="I9182">
        <v>317</v>
      </c>
      <c r="J9182" t="s">
        <v>1063</v>
      </c>
      <c r="K9182" t="s">
        <v>842</v>
      </c>
      <c r="L9182" t="s">
        <v>240</v>
      </c>
      <c r="M9182" t="s">
        <v>829</v>
      </c>
      <c r="N9182" t="s">
        <v>829</v>
      </c>
      <c r="O9182" t="s">
        <v>829</v>
      </c>
      <c r="P9182" t="s">
        <v>829</v>
      </c>
      <c r="Q9182" t="s">
        <v>829</v>
      </c>
      <c r="R9182" t="s">
        <v>829</v>
      </c>
      <c r="S9182">
        <v>2328372</v>
      </c>
      <c r="T9182">
        <v>0</v>
      </c>
      <c r="U9182">
        <v>2328372</v>
      </c>
      <c r="V9182">
        <v>38</v>
      </c>
    </row>
    <row r="9183" spans="1:22" x14ac:dyDescent="0.3">
      <c r="A9183">
        <v>202324</v>
      </c>
      <c r="B9183" t="s">
        <v>820</v>
      </c>
      <c r="C9183" t="s">
        <v>821</v>
      </c>
      <c r="D9183" t="s">
        <v>822</v>
      </c>
      <c r="E9183" t="s">
        <v>823</v>
      </c>
      <c r="F9183" t="s">
        <v>824</v>
      </c>
      <c r="G9183" t="s">
        <v>825</v>
      </c>
      <c r="H9183" t="s">
        <v>1062</v>
      </c>
      <c r="I9183">
        <v>317</v>
      </c>
      <c r="J9183" t="s">
        <v>1063</v>
      </c>
      <c r="K9183" t="s">
        <v>842</v>
      </c>
      <c r="L9183" t="s">
        <v>240</v>
      </c>
      <c r="M9183" t="s">
        <v>829</v>
      </c>
      <c r="N9183" t="s">
        <v>829</v>
      </c>
      <c r="O9183" t="s">
        <v>829</v>
      </c>
      <c r="P9183" t="s">
        <v>829</v>
      </c>
      <c r="Q9183" t="s">
        <v>829</v>
      </c>
      <c r="R9183" t="s">
        <v>829</v>
      </c>
      <c r="S9183">
        <v>2300595</v>
      </c>
      <c r="T9183">
        <v>24781</v>
      </c>
      <c r="U9183">
        <v>2275814</v>
      </c>
      <c r="V9183">
        <v>37</v>
      </c>
    </row>
    <row r="9184" spans="1:22" x14ac:dyDescent="0.3">
      <c r="A9184">
        <v>202122</v>
      </c>
      <c r="B9184" t="s">
        <v>820</v>
      </c>
      <c r="C9184" t="s">
        <v>821</v>
      </c>
      <c r="D9184" t="s">
        <v>822</v>
      </c>
      <c r="E9184" t="s">
        <v>823</v>
      </c>
      <c r="F9184" t="s">
        <v>824</v>
      </c>
      <c r="G9184" t="s">
        <v>825</v>
      </c>
      <c r="H9184" t="s">
        <v>1062</v>
      </c>
      <c r="I9184">
        <v>317</v>
      </c>
      <c r="J9184" t="s">
        <v>1063</v>
      </c>
      <c r="K9184" t="s">
        <v>842</v>
      </c>
      <c r="L9184" t="s">
        <v>843</v>
      </c>
      <c r="M9184" t="s">
        <v>829</v>
      </c>
      <c r="N9184" t="s">
        <v>829</v>
      </c>
      <c r="O9184" t="s">
        <v>829</v>
      </c>
      <c r="P9184" t="s">
        <v>829</v>
      </c>
      <c r="Q9184" t="s">
        <v>829</v>
      </c>
      <c r="R9184" t="s">
        <v>829</v>
      </c>
      <c r="S9184">
        <v>58121</v>
      </c>
      <c r="T9184">
        <v>900</v>
      </c>
      <c r="U9184">
        <v>57221</v>
      </c>
      <c r="V9184">
        <v>1</v>
      </c>
    </row>
    <row r="9185" spans="1:22" x14ac:dyDescent="0.3">
      <c r="A9185">
        <v>202223</v>
      </c>
      <c r="B9185" t="s">
        <v>820</v>
      </c>
      <c r="C9185" t="s">
        <v>821</v>
      </c>
      <c r="D9185" t="s">
        <v>822</v>
      </c>
      <c r="E9185" t="s">
        <v>823</v>
      </c>
      <c r="F9185" t="s">
        <v>824</v>
      </c>
      <c r="G9185" t="s">
        <v>825</v>
      </c>
      <c r="H9185" t="s">
        <v>1062</v>
      </c>
      <c r="I9185">
        <v>317</v>
      </c>
      <c r="J9185" t="s">
        <v>1063</v>
      </c>
      <c r="K9185" t="s">
        <v>842</v>
      </c>
      <c r="L9185" t="s">
        <v>843</v>
      </c>
      <c r="M9185" t="s">
        <v>829</v>
      </c>
      <c r="N9185" t="s">
        <v>829</v>
      </c>
      <c r="O9185" t="s">
        <v>829</v>
      </c>
      <c r="P9185" t="s">
        <v>829</v>
      </c>
      <c r="Q9185" t="s">
        <v>829</v>
      </c>
      <c r="R9185" t="s">
        <v>829</v>
      </c>
      <c r="S9185">
        <v>62772</v>
      </c>
      <c r="T9185">
        <v>0</v>
      </c>
      <c r="U9185">
        <v>62772</v>
      </c>
      <c r="V9185">
        <v>1</v>
      </c>
    </row>
    <row r="9186" spans="1:22" x14ac:dyDescent="0.3">
      <c r="A9186">
        <v>202324</v>
      </c>
      <c r="B9186" t="s">
        <v>820</v>
      </c>
      <c r="C9186" t="s">
        <v>821</v>
      </c>
      <c r="D9186" t="s">
        <v>822</v>
      </c>
      <c r="E9186" t="s">
        <v>823</v>
      </c>
      <c r="F9186" t="s">
        <v>824</v>
      </c>
      <c r="G9186" t="s">
        <v>825</v>
      </c>
      <c r="H9186" t="s">
        <v>1062</v>
      </c>
      <c r="I9186">
        <v>317</v>
      </c>
      <c r="J9186" t="s">
        <v>1063</v>
      </c>
      <c r="K9186" t="s">
        <v>842</v>
      </c>
      <c r="L9186" t="s">
        <v>843</v>
      </c>
      <c r="M9186" t="s">
        <v>829</v>
      </c>
      <c r="N9186" t="s">
        <v>829</v>
      </c>
      <c r="O9186" t="s">
        <v>829</v>
      </c>
      <c r="P9186" t="s">
        <v>829</v>
      </c>
      <c r="Q9186" t="s">
        <v>829</v>
      </c>
      <c r="R9186" t="s">
        <v>829</v>
      </c>
      <c r="S9186">
        <v>51850</v>
      </c>
      <c r="T9186">
        <v>0</v>
      </c>
      <c r="U9186">
        <v>51850</v>
      </c>
      <c r="V9186">
        <v>1</v>
      </c>
    </row>
    <row r="9187" spans="1:22" x14ac:dyDescent="0.3">
      <c r="A9187">
        <v>202122</v>
      </c>
      <c r="B9187" t="s">
        <v>820</v>
      </c>
      <c r="C9187" t="s">
        <v>821</v>
      </c>
      <c r="D9187" t="s">
        <v>822</v>
      </c>
      <c r="E9187" t="s">
        <v>823</v>
      </c>
      <c r="F9187" t="s">
        <v>824</v>
      </c>
      <c r="G9187" t="s">
        <v>825</v>
      </c>
      <c r="H9187" t="s">
        <v>1062</v>
      </c>
      <c r="I9187">
        <v>317</v>
      </c>
      <c r="J9187" t="s">
        <v>1063</v>
      </c>
      <c r="K9187" t="s">
        <v>842</v>
      </c>
      <c r="L9187" t="s">
        <v>249</v>
      </c>
      <c r="M9187">
        <v>0</v>
      </c>
      <c r="N9187">
        <v>0</v>
      </c>
      <c r="O9187">
        <v>0</v>
      </c>
      <c r="P9187">
        <v>2610746</v>
      </c>
      <c r="Q9187">
        <v>0</v>
      </c>
      <c r="R9187" t="s">
        <v>829</v>
      </c>
      <c r="S9187">
        <v>2610746</v>
      </c>
      <c r="T9187">
        <v>55368</v>
      </c>
      <c r="U9187">
        <v>2555378</v>
      </c>
      <c r="V9187">
        <v>42</v>
      </c>
    </row>
    <row r="9188" spans="1:22" x14ac:dyDescent="0.3">
      <c r="A9188">
        <v>202223</v>
      </c>
      <c r="B9188" t="s">
        <v>820</v>
      </c>
      <c r="C9188" t="s">
        <v>821</v>
      </c>
      <c r="D9188" t="s">
        <v>822</v>
      </c>
      <c r="E9188" t="s">
        <v>823</v>
      </c>
      <c r="F9188" t="s">
        <v>824</v>
      </c>
      <c r="G9188" t="s">
        <v>825</v>
      </c>
      <c r="H9188" t="s">
        <v>1062</v>
      </c>
      <c r="I9188">
        <v>317</v>
      </c>
      <c r="J9188" t="s">
        <v>1063</v>
      </c>
      <c r="K9188" t="s">
        <v>842</v>
      </c>
      <c r="L9188" t="s">
        <v>249</v>
      </c>
      <c r="M9188">
        <v>0</v>
      </c>
      <c r="N9188">
        <v>0</v>
      </c>
      <c r="O9188">
        <v>0</v>
      </c>
      <c r="P9188">
        <v>3967637</v>
      </c>
      <c r="Q9188">
        <v>0</v>
      </c>
      <c r="R9188" t="s">
        <v>829</v>
      </c>
      <c r="S9188">
        <v>3967637</v>
      </c>
      <c r="T9188">
        <v>58274</v>
      </c>
      <c r="U9188">
        <v>3909363</v>
      </c>
      <c r="V9188">
        <v>64</v>
      </c>
    </row>
    <row r="9189" spans="1:22" x14ac:dyDescent="0.3">
      <c r="A9189">
        <v>202324</v>
      </c>
      <c r="B9189" t="s">
        <v>820</v>
      </c>
      <c r="C9189" t="s">
        <v>821</v>
      </c>
      <c r="D9189" t="s">
        <v>822</v>
      </c>
      <c r="E9189" t="s">
        <v>823</v>
      </c>
      <c r="F9189" t="s">
        <v>824</v>
      </c>
      <c r="G9189" t="s">
        <v>825</v>
      </c>
      <c r="H9189" t="s">
        <v>1062</v>
      </c>
      <c r="I9189">
        <v>317</v>
      </c>
      <c r="J9189" t="s">
        <v>1063</v>
      </c>
      <c r="K9189" t="s">
        <v>842</v>
      </c>
      <c r="L9189" t="s">
        <v>249</v>
      </c>
      <c r="M9189">
        <v>0</v>
      </c>
      <c r="N9189">
        <v>0</v>
      </c>
      <c r="O9189">
        <v>0</v>
      </c>
      <c r="P9189">
        <v>3651482</v>
      </c>
      <c r="Q9189">
        <v>0</v>
      </c>
      <c r="R9189" t="s">
        <v>829</v>
      </c>
      <c r="S9189">
        <v>3651482</v>
      </c>
      <c r="T9189">
        <v>253889</v>
      </c>
      <c r="U9189">
        <v>3397593</v>
      </c>
      <c r="V9189">
        <v>56</v>
      </c>
    </row>
    <row r="9190" spans="1:22" x14ac:dyDescent="0.3">
      <c r="A9190">
        <v>202122</v>
      </c>
      <c r="B9190" t="s">
        <v>820</v>
      </c>
      <c r="C9190" t="s">
        <v>821</v>
      </c>
      <c r="D9190" t="s">
        <v>822</v>
      </c>
      <c r="E9190" t="s">
        <v>823</v>
      </c>
      <c r="F9190" t="s">
        <v>824</v>
      </c>
      <c r="G9190" t="s">
        <v>825</v>
      </c>
      <c r="H9190" t="s">
        <v>1062</v>
      </c>
      <c r="I9190">
        <v>317</v>
      </c>
      <c r="J9190" t="s">
        <v>1063</v>
      </c>
      <c r="K9190" t="s">
        <v>842</v>
      </c>
      <c r="L9190" t="s">
        <v>844</v>
      </c>
      <c r="M9190">
        <v>0</v>
      </c>
      <c r="N9190">
        <v>0</v>
      </c>
      <c r="O9190">
        <v>0</v>
      </c>
      <c r="P9190">
        <v>625587</v>
      </c>
      <c r="Q9190">
        <v>0</v>
      </c>
      <c r="R9190" t="s">
        <v>829</v>
      </c>
      <c r="S9190">
        <v>625587</v>
      </c>
      <c r="T9190">
        <v>13267</v>
      </c>
      <c r="U9190">
        <v>612320</v>
      </c>
      <c r="V9190">
        <v>10</v>
      </c>
    </row>
    <row r="9191" spans="1:22" x14ac:dyDescent="0.3">
      <c r="A9191">
        <v>202223</v>
      </c>
      <c r="B9191" t="s">
        <v>820</v>
      </c>
      <c r="C9191" t="s">
        <v>821</v>
      </c>
      <c r="D9191" t="s">
        <v>822</v>
      </c>
      <c r="E9191" t="s">
        <v>823</v>
      </c>
      <c r="F9191" t="s">
        <v>824</v>
      </c>
      <c r="G9191" t="s">
        <v>825</v>
      </c>
      <c r="H9191" t="s">
        <v>1062</v>
      </c>
      <c r="I9191">
        <v>317</v>
      </c>
      <c r="J9191" t="s">
        <v>1063</v>
      </c>
      <c r="K9191" t="s">
        <v>842</v>
      </c>
      <c r="L9191" t="s">
        <v>844</v>
      </c>
      <c r="M9191">
        <v>0</v>
      </c>
      <c r="N9191">
        <v>408052</v>
      </c>
      <c r="O9191">
        <v>0</v>
      </c>
      <c r="P9191">
        <v>505034</v>
      </c>
      <c r="Q9191">
        <v>0</v>
      </c>
      <c r="R9191" t="s">
        <v>829</v>
      </c>
      <c r="S9191">
        <v>913086</v>
      </c>
      <c r="T9191">
        <v>7786</v>
      </c>
      <c r="U9191">
        <v>905300</v>
      </c>
      <c r="V9191">
        <v>15</v>
      </c>
    </row>
    <row r="9192" spans="1:22" x14ac:dyDescent="0.3">
      <c r="A9192">
        <v>202324</v>
      </c>
      <c r="B9192" t="s">
        <v>820</v>
      </c>
      <c r="C9192" t="s">
        <v>821</v>
      </c>
      <c r="D9192" t="s">
        <v>822</v>
      </c>
      <c r="E9192" t="s">
        <v>823</v>
      </c>
      <c r="F9192" t="s">
        <v>824</v>
      </c>
      <c r="G9192" t="s">
        <v>825</v>
      </c>
      <c r="H9192" t="s">
        <v>1062</v>
      </c>
      <c r="I9192">
        <v>317</v>
      </c>
      <c r="J9192" t="s">
        <v>1063</v>
      </c>
      <c r="K9192" t="s">
        <v>842</v>
      </c>
      <c r="L9192" t="s">
        <v>844</v>
      </c>
      <c r="M9192">
        <v>0</v>
      </c>
      <c r="N9192">
        <v>609473</v>
      </c>
      <c r="O9192">
        <v>235812</v>
      </c>
      <c r="P9192">
        <v>32310</v>
      </c>
      <c r="Q9192">
        <v>0</v>
      </c>
      <c r="R9192" t="s">
        <v>829</v>
      </c>
      <c r="S9192">
        <v>877595</v>
      </c>
      <c r="T9192">
        <v>33923</v>
      </c>
      <c r="U9192">
        <v>843671</v>
      </c>
      <c r="V9192">
        <v>14</v>
      </c>
    </row>
    <row r="9193" spans="1:22" x14ac:dyDescent="0.3">
      <c r="A9193">
        <v>202122</v>
      </c>
      <c r="B9193" t="s">
        <v>820</v>
      </c>
      <c r="C9193" t="s">
        <v>821</v>
      </c>
      <c r="D9193" t="s">
        <v>822</v>
      </c>
      <c r="E9193" t="s">
        <v>823</v>
      </c>
      <c r="F9193" t="s">
        <v>824</v>
      </c>
      <c r="G9193" t="s">
        <v>825</v>
      </c>
      <c r="H9193" t="s">
        <v>1062</v>
      </c>
      <c r="I9193">
        <v>317</v>
      </c>
      <c r="J9193" t="s">
        <v>1063</v>
      </c>
      <c r="K9193" t="s">
        <v>842</v>
      </c>
      <c r="L9193" t="s">
        <v>251</v>
      </c>
      <c r="M9193" t="s">
        <v>829</v>
      </c>
      <c r="N9193" t="s">
        <v>829</v>
      </c>
      <c r="O9193">
        <v>0</v>
      </c>
      <c r="P9193">
        <v>991980</v>
      </c>
      <c r="Q9193">
        <v>0</v>
      </c>
      <c r="R9193">
        <v>0</v>
      </c>
      <c r="S9193">
        <v>991980</v>
      </c>
      <c r="T9193">
        <v>21038</v>
      </c>
      <c r="U9193">
        <v>970942</v>
      </c>
      <c r="V9193">
        <v>16</v>
      </c>
    </row>
    <row r="9194" spans="1:22" x14ac:dyDescent="0.3">
      <c r="A9194">
        <v>202223</v>
      </c>
      <c r="B9194" t="s">
        <v>820</v>
      </c>
      <c r="C9194" t="s">
        <v>821</v>
      </c>
      <c r="D9194" t="s">
        <v>822</v>
      </c>
      <c r="E9194" t="s">
        <v>823</v>
      </c>
      <c r="F9194" t="s">
        <v>824</v>
      </c>
      <c r="G9194" t="s">
        <v>825</v>
      </c>
      <c r="H9194" t="s">
        <v>1062</v>
      </c>
      <c r="I9194">
        <v>317</v>
      </c>
      <c r="J9194" t="s">
        <v>1063</v>
      </c>
      <c r="K9194" t="s">
        <v>842</v>
      </c>
      <c r="L9194" t="s">
        <v>251</v>
      </c>
      <c r="M9194" t="s">
        <v>829</v>
      </c>
      <c r="N9194" t="s">
        <v>829</v>
      </c>
      <c r="O9194">
        <v>370934</v>
      </c>
      <c r="P9194">
        <v>805797</v>
      </c>
      <c r="Q9194">
        <v>0</v>
      </c>
      <c r="R9194">
        <v>0</v>
      </c>
      <c r="S9194">
        <v>1176731</v>
      </c>
      <c r="T9194">
        <v>12071</v>
      </c>
      <c r="U9194">
        <v>1164660</v>
      </c>
      <c r="V9194">
        <v>19</v>
      </c>
    </row>
    <row r="9195" spans="1:22" x14ac:dyDescent="0.3">
      <c r="A9195">
        <v>202324</v>
      </c>
      <c r="B9195" t="s">
        <v>820</v>
      </c>
      <c r="C9195" t="s">
        <v>821</v>
      </c>
      <c r="D9195" t="s">
        <v>822</v>
      </c>
      <c r="E9195" t="s">
        <v>823</v>
      </c>
      <c r="F9195" t="s">
        <v>824</v>
      </c>
      <c r="G9195" t="s">
        <v>825</v>
      </c>
      <c r="H9195" t="s">
        <v>1062</v>
      </c>
      <c r="I9195">
        <v>317</v>
      </c>
      <c r="J9195" t="s">
        <v>1063</v>
      </c>
      <c r="K9195" t="s">
        <v>842</v>
      </c>
      <c r="L9195" t="s">
        <v>251</v>
      </c>
      <c r="M9195" t="s">
        <v>829</v>
      </c>
      <c r="N9195" t="s">
        <v>829</v>
      </c>
      <c r="O9195">
        <v>1048543</v>
      </c>
      <c r="P9195">
        <v>50092</v>
      </c>
      <c r="Q9195">
        <v>0</v>
      </c>
      <c r="R9195">
        <v>0</v>
      </c>
      <c r="S9195">
        <v>1098634</v>
      </c>
      <c r="T9195">
        <v>52593</v>
      </c>
      <c r="U9195">
        <v>1046041</v>
      </c>
      <c r="V9195">
        <v>17</v>
      </c>
    </row>
    <row r="9196" spans="1:22" x14ac:dyDescent="0.3">
      <c r="A9196">
        <v>202122</v>
      </c>
      <c r="B9196" t="s">
        <v>820</v>
      </c>
      <c r="C9196" t="s">
        <v>821</v>
      </c>
      <c r="D9196" t="s">
        <v>822</v>
      </c>
      <c r="E9196" t="s">
        <v>823</v>
      </c>
      <c r="F9196" t="s">
        <v>824</v>
      </c>
      <c r="G9196" t="s">
        <v>825</v>
      </c>
      <c r="H9196" t="s">
        <v>1062</v>
      </c>
      <c r="I9196">
        <v>317</v>
      </c>
      <c r="J9196" t="s">
        <v>1063</v>
      </c>
      <c r="K9196" t="s">
        <v>842</v>
      </c>
      <c r="L9196" t="s">
        <v>253</v>
      </c>
      <c r="M9196" t="s">
        <v>829</v>
      </c>
      <c r="N9196" t="s">
        <v>829</v>
      </c>
      <c r="O9196">
        <v>0</v>
      </c>
      <c r="P9196">
        <v>562794</v>
      </c>
      <c r="Q9196">
        <v>0</v>
      </c>
      <c r="R9196">
        <v>0</v>
      </c>
      <c r="S9196">
        <v>562794</v>
      </c>
      <c r="T9196">
        <v>11936</v>
      </c>
      <c r="U9196">
        <v>550859</v>
      </c>
      <c r="V9196">
        <v>9</v>
      </c>
    </row>
    <row r="9197" spans="1:22" x14ac:dyDescent="0.3">
      <c r="A9197">
        <v>202223</v>
      </c>
      <c r="B9197" t="s">
        <v>820</v>
      </c>
      <c r="C9197" t="s">
        <v>821</v>
      </c>
      <c r="D9197" t="s">
        <v>822</v>
      </c>
      <c r="E9197" t="s">
        <v>823</v>
      </c>
      <c r="F9197" t="s">
        <v>824</v>
      </c>
      <c r="G9197" t="s">
        <v>825</v>
      </c>
      <c r="H9197" t="s">
        <v>1062</v>
      </c>
      <c r="I9197">
        <v>317</v>
      </c>
      <c r="J9197" t="s">
        <v>1063</v>
      </c>
      <c r="K9197" t="s">
        <v>842</v>
      </c>
      <c r="L9197" t="s">
        <v>253</v>
      </c>
      <c r="M9197" t="s">
        <v>829</v>
      </c>
      <c r="N9197" t="s">
        <v>829</v>
      </c>
      <c r="O9197">
        <v>22529</v>
      </c>
      <c r="P9197">
        <v>453301</v>
      </c>
      <c r="Q9197">
        <v>0</v>
      </c>
      <c r="R9197">
        <v>0</v>
      </c>
      <c r="S9197">
        <v>475830</v>
      </c>
      <c r="T9197">
        <v>6989</v>
      </c>
      <c r="U9197">
        <v>468842</v>
      </c>
      <c r="V9197">
        <v>8</v>
      </c>
    </row>
    <row r="9198" spans="1:22" x14ac:dyDescent="0.3">
      <c r="A9198">
        <v>202324</v>
      </c>
      <c r="B9198" t="s">
        <v>820</v>
      </c>
      <c r="C9198" t="s">
        <v>821</v>
      </c>
      <c r="D9198" t="s">
        <v>822</v>
      </c>
      <c r="E9198" t="s">
        <v>823</v>
      </c>
      <c r="F9198" t="s">
        <v>824</v>
      </c>
      <c r="G9198" t="s">
        <v>825</v>
      </c>
      <c r="H9198" t="s">
        <v>1062</v>
      </c>
      <c r="I9198">
        <v>317</v>
      </c>
      <c r="J9198" t="s">
        <v>1063</v>
      </c>
      <c r="K9198" t="s">
        <v>842</v>
      </c>
      <c r="L9198" t="s">
        <v>253</v>
      </c>
      <c r="M9198" t="s">
        <v>829</v>
      </c>
      <c r="N9198" t="s">
        <v>829</v>
      </c>
      <c r="O9198">
        <v>0</v>
      </c>
      <c r="P9198">
        <v>29000</v>
      </c>
      <c r="Q9198">
        <v>0</v>
      </c>
      <c r="R9198">
        <v>408914</v>
      </c>
      <c r="S9198">
        <v>437914</v>
      </c>
      <c r="T9198">
        <v>30448</v>
      </c>
      <c r="U9198">
        <v>407466</v>
      </c>
      <c r="V9198">
        <v>7</v>
      </c>
    </row>
    <row r="9199" spans="1:22" x14ac:dyDescent="0.3">
      <c r="A9199">
        <v>202122</v>
      </c>
      <c r="B9199" t="s">
        <v>820</v>
      </c>
      <c r="C9199" t="s">
        <v>821</v>
      </c>
      <c r="D9199" t="s">
        <v>822</v>
      </c>
      <c r="E9199" t="s">
        <v>823</v>
      </c>
      <c r="F9199" t="s">
        <v>824</v>
      </c>
      <c r="G9199" t="s">
        <v>825</v>
      </c>
      <c r="H9199" t="s">
        <v>1062</v>
      </c>
      <c r="I9199">
        <v>317</v>
      </c>
      <c r="J9199" t="s">
        <v>1063</v>
      </c>
      <c r="K9199" t="s">
        <v>842</v>
      </c>
      <c r="L9199" t="s">
        <v>845</v>
      </c>
      <c r="M9199" t="s">
        <v>829</v>
      </c>
      <c r="N9199" t="s">
        <v>829</v>
      </c>
      <c r="O9199">
        <v>0</v>
      </c>
      <c r="P9199">
        <v>0</v>
      </c>
      <c r="Q9199">
        <v>0</v>
      </c>
      <c r="R9199">
        <v>0</v>
      </c>
      <c r="S9199">
        <v>0</v>
      </c>
      <c r="T9199">
        <v>0</v>
      </c>
      <c r="U9199">
        <v>0</v>
      </c>
      <c r="V9199">
        <v>0</v>
      </c>
    </row>
    <row r="9200" spans="1:22" x14ac:dyDescent="0.3">
      <c r="A9200">
        <v>202223</v>
      </c>
      <c r="B9200" t="s">
        <v>820</v>
      </c>
      <c r="C9200" t="s">
        <v>821</v>
      </c>
      <c r="D9200" t="s">
        <v>822</v>
      </c>
      <c r="E9200" t="s">
        <v>823</v>
      </c>
      <c r="F9200" t="s">
        <v>824</v>
      </c>
      <c r="G9200" t="s">
        <v>825</v>
      </c>
      <c r="H9200" t="s">
        <v>1062</v>
      </c>
      <c r="I9200">
        <v>317</v>
      </c>
      <c r="J9200" t="s">
        <v>1063</v>
      </c>
      <c r="K9200" t="s">
        <v>842</v>
      </c>
      <c r="L9200" t="s">
        <v>845</v>
      </c>
      <c r="M9200" t="s">
        <v>829</v>
      </c>
      <c r="N9200" t="s">
        <v>829</v>
      </c>
      <c r="O9200">
        <v>0</v>
      </c>
      <c r="P9200">
        <v>0</v>
      </c>
      <c r="Q9200">
        <v>0</v>
      </c>
      <c r="R9200">
        <v>0</v>
      </c>
      <c r="S9200">
        <v>0</v>
      </c>
      <c r="T9200">
        <v>0</v>
      </c>
      <c r="U9200">
        <v>0</v>
      </c>
      <c r="V9200">
        <v>0</v>
      </c>
    </row>
    <row r="9201" spans="1:22" x14ac:dyDescent="0.3">
      <c r="A9201">
        <v>202324</v>
      </c>
      <c r="B9201" t="s">
        <v>820</v>
      </c>
      <c r="C9201" t="s">
        <v>821</v>
      </c>
      <c r="D9201" t="s">
        <v>822</v>
      </c>
      <c r="E9201" t="s">
        <v>823</v>
      </c>
      <c r="F9201" t="s">
        <v>824</v>
      </c>
      <c r="G9201" t="s">
        <v>825</v>
      </c>
      <c r="H9201" t="s">
        <v>1062</v>
      </c>
      <c r="I9201">
        <v>317</v>
      </c>
      <c r="J9201" t="s">
        <v>1063</v>
      </c>
      <c r="K9201" t="s">
        <v>842</v>
      </c>
      <c r="L9201" t="s">
        <v>845</v>
      </c>
      <c r="M9201" t="s">
        <v>829</v>
      </c>
      <c r="N9201" t="s">
        <v>829</v>
      </c>
      <c r="O9201">
        <v>0</v>
      </c>
      <c r="P9201">
        <v>0</v>
      </c>
      <c r="Q9201">
        <v>0</v>
      </c>
      <c r="R9201">
        <v>0</v>
      </c>
      <c r="S9201">
        <v>0</v>
      </c>
      <c r="T9201">
        <v>0</v>
      </c>
      <c r="U9201">
        <v>0</v>
      </c>
      <c r="V9201">
        <v>0</v>
      </c>
    </row>
    <row r="9202" spans="1:22" x14ac:dyDescent="0.3">
      <c r="A9202">
        <v>202122</v>
      </c>
      <c r="B9202" t="s">
        <v>820</v>
      </c>
      <c r="C9202" t="s">
        <v>821</v>
      </c>
      <c r="D9202" t="s">
        <v>822</v>
      </c>
      <c r="E9202" t="s">
        <v>823</v>
      </c>
      <c r="F9202" t="s">
        <v>912</v>
      </c>
      <c r="G9202" t="s">
        <v>913</v>
      </c>
      <c r="H9202" t="s">
        <v>1064</v>
      </c>
      <c r="I9202">
        <v>807</v>
      </c>
      <c r="J9202" t="s">
        <v>1065</v>
      </c>
      <c r="K9202" t="s">
        <v>828</v>
      </c>
      <c r="L9202" t="s">
        <v>336</v>
      </c>
      <c r="M9202">
        <v>0</v>
      </c>
      <c r="N9202">
        <v>150000</v>
      </c>
      <c r="O9202">
        <v>0</v>
      </c>
      <c r="P9202">
        <v>1470000</v>
      </c>
      <c r="Q9202">
        <v>354167</v>
      </c>
      <c r="R9202" t="s">
        <v>829</v>
      </c>
      <c r="S9202">
        <v>1974167</v>
      </c>
      <c r="T9202" t="s">
        <v>829</v>
      </c>
      <c r="U9202">
        <v>1974167</v>
      </c>
      <c r="V9202">
        <v>737</v>
      </c>
    </row>
    <row r="9203" spans="1:22" x14ac:dyDescent="0.3">
      <c r="A9203">
        <v>202223</v>
      </c>
      <c r="B9203" t="s">
        <v>820</v>
      </c>
      <c r="C9203" t="s">
        <v>821</v>
      </c>
      <c r="D9203" t="s">
        <v>822</v>
      </c>
      <c r="E9203" t="s">
        <v>823</v>
      </c>
      <c r="F9203" t="s">
        <v>912</v>
      </c>
      <c r="G9203" t="s">
        <v>913</v>
      </c>
      <c r="H9203" t="s">
        <v>1064</v>
      </c>
      <c r="I9203">
        <v>807</v>
      </c>
      <c r="J9203" t="s">
        <v>1065</v>
      </c>
      <c r="K9203" t="s">
        <v>828</v>
      </c>
      <c r="L9203" t="s">
        <v>336</v>
      </c>
      <c r="M9203">
        <v>0</v>
      </c>
      <c r="N9203">
        <v>150000</v>
      </c>
      <c r="O9203">
        <v>0</v>
      </c>
      <c r="P9203">
        <v>1903062</v>
      </c>
      <c r="Q9203">
        <v>0</v>
      </c>
      <c r="R9203" t="s">
        <v>829</v>
      </c>
      <c r="S9203">
        <v>2053062</v>
      </c>
      <c r="T9203" t="s">
        <v>829</v>
      </c>
      <c r="U9203">
        <v>2053062</v>
      </c>
      <c r="V9203">
        <v>774</v>
      </c>
    </row>
    <row r="9204" spans="1:22" x14ac:dyDescent="0.3">
      <c r="A9204">
        <v>202324</v>
      </c>
      <c r="B9204" t="s">
        <v>820</v>
      </c>
      <c r="C9204" t="s">
        <v>821</v>
      </c>
      <c r="D9204" t="s">
        <v>822</v>
      </c>
      <c r="E9204" t="s">
        <v>823</v>
      </c>
      <c r="F9204" t="s">
        <v>912</v>
      </c>
      <c r="G9204" t="s">
        <v>913</v>
      </c>
      <c r="H9204" t="s">
        <v>1064</v>
      </c>
      <c r="I9204">
        <v>807</v>
      </c>
      <c r="J9204" t="s">
        <v>1065</v>
      </c>
      <c r="K9204" t="s">
        <v>828</v>
      </c>
      <c r="L9204" t="s">
        <v>336</v>
      </c>
      <c r="M9204">
        <v>0</v>
      </c>
      <c r="N9204">
        <v>167500</v>
      </c>
      <c r="O9204">
        <v>0</v>
      </c>
      <c r="P9204">
        <v>1962013</v>
      </c>
      <c r="Q9204">
        <v>0</v>
      </c>
      <c r="R9204" t="s">
        <v>829</v>
      </c>
      <c r="S9204">
        <v>2129513</v>
      </c>
      <c r="T9204" t="s">
        <v>829</v>
      </c>
      <c r="U9204">
        <v>2129513</v>
      </c>
      <c r="V9204">
        <v>881</v>
      </c>
    </row>
    <row r="9205" spans="1:22" x14ac:dyDescent="0.3">
      <c r="A9205">
        <v>202122</v>
      </c>
      <c r="B9205" t="s">
        <v>820</v>
      </c>
      <c r="C9205" t="s">
        <v>821</v>
      </c>
      <c r="D9205" t="s">
        <v>822</v>
      </c>
      <c r="E9205" t="s">
        <v>823</v>
      </c>
      <c r="F9205" t="s">
        <v>912</v>
      </c>
      <c r="G9205" t="s">
        <v>913</v>
      </c>
      <c r="H9205" t="s">
        <v>1064</v>
      </c>
      <c r="I9205">
        <v>807</v>
      </c>
      <c r="J9205" t="s">
        <v>1065</v>
      </c>
      <c r="K9205" t="s">
        <v>828</v>
      </c>
      <c r="L9205" t="s">
        <v>235</v>
      </c>
      <c r="M9205" t="s">
        <v>829</v>
      </c>
      <c r="N9205">
        <v>0</v>
      </c>
      <c r="O9205">
        <v>0</v>
      </c>
      <c r="P9205" t="s">
        <v>829</v>
      </c>
      <c r="Q9205" t="s">
        <v>829</v>
      </c>
      <c r="R9205" t="s">
        <v>829</v>
      </c>
      <c r="S9205">
        <v>0</v>
      </c>
      <c r="T9205">
        <v>0</v>
      </c>
      <c r="U9205">
        <v>0</v>
      </c>
      <c r="V9205">
        <v>0</v>
      </c>
    </row>
    <row r="9206" spans="1:22" x14ac:dyDescent="0.3">
      <c r="A9206">
        <v>202223</v>
      </c>
      <c r="B9206" t="s">
        <v>820</v>
      </c>
      <c r="C9206" t="s">
        <v>821</v>
      </c>
      <c r="D9206" t="s">
        <v>822</v>
      </c>
      <c r="E9206" t="s">
        <v>823</v>
      </c>
      <c r="F9206" t="s">
        <v>912</v>
      </c>
      <c r="G9206" t="s">
        <v>913</v>
      </c>
      <c r="H9206" t="s">
        <v>1064</v>
      </c>
      <c r="I9206">
        <v>807</v>
      </c>
      <c r="J9206" t="s">
        <v>1065</v>
      </c>
      <c r="K9206" t="s">
        <v>828</v>
      </c>
      <c r="L9206" t="s">
        <v>235</v>
      </c>
      <c r="M9206" t="s">
        <v>829</v>
      </c>
      <c r="N9206">
        <v>0</v>
      </c>
      <c r="O9206">
        <v>0</v>
      </c>
      <c r="P9206" t="s">
        <v>829</v>
      </c>
      <c r="Q9206" t="s">
        <v>829</v>
      </c>
      <c r="R9206" t="s">
        <v>829</v>
      </c>
      <c r="S9206">
        <v>0</v>
      </c>
      <c r="T9206">
        <v>0</v>
      </c>
      <c r="U9206">
        <v>0</v>
      </c>
      <c r="V9206">
        <v>0</v>
      </c>
    </row>
    <row r="9207" spans="1:22" x14ac:dyDescent="0.3">
      <c r="A9207">
        <v>202324</v>
      </c>
      <c r="B9207" t="s">
        <v>820</v>
      </c>
      <c r="C9207" t="s">
        <v>821</v>
      </c>
      <c r="D9207" t="s">
        <v>822</v>
      </c>
      <c r="E9207" t="s">
        <v>823</v>
      </c>
      <c r="F9207" t="s">
        <v>912</v>
      </c>
      <c r="G9207" t="s">
        <v>913</v>
      </c>
      <c r="H9207" t="s">
        <v>1064</v>
      </c>
      <c r="I9207">
        <v>807</v>
      </c>
      <c r="J9207" t="s">
        <v>1065</v>
      </c>
      <c r="K9207" t="s">
        <v>828</v>
      </c>
      <c r="L9207" t="s">
        <v>235</v>
      </c>
      <c r="M9207" t="s">
        <v>829</v>
      </c>
      <c r="N9207">
        <v>0</v>
      </c>
      <c r="O9207">
        <v>0</v>
      </c>
      <c r="P9207" t="s">
        <v>829</v>
      </c>
      <c r="Q9207" t="s">
        <v>829</v>
      </c>
      <c r="R9207" t="s">
        <v>829</v>
      </c>
      <c r="S9207">
        <v>0</v>
      </c>
      <c r="T9207">
        <v>0</v>
      </c>
      <c r="U9207">
        <v>0</v>
      </c>
      <c r="V9207">
        <v>0</v>
      </c>
    </row>
    <row r="9208" spans="1:22" x14ac:dyDescent="0.3">
      <c r="A9208">
        <v>202122</v>
      </c>
      <c r="B9208" t="s">
        <v>820</v>
      </c>
      <c r="C9208" t="s">
        <v>821</v>
      </c>
      <c r="D9208" t="s">
        <v>822</v>
      </c>
      <c r="E9208" t="s">
        <v>823</v>
      </c>
      <c r="F9208" t="s">
        <v>912</v>
      </c>
      <c r="G9208" t="s">
        <v>913</v>
      </c>
      <c r="H9208" t="s">
        <v>1064</v>
      </c>
      <c r="I9208">
        <v>807</v>
      </c>
      <c r="J9208" t="s">
        <v>1065</v>
      </c>
      <c r="K9208" t="s">
        <v>828</v>
      </c>
      <c r="L9208" t="s">
        <v>534</v>
      </c>
      <c r="M9208">
        <v>17989</v>
      </c>
      <c r="N9208">
        <v>477511</v>
      </c>
      <c r="O9208">
        <v>5072</v>
      </c>
      <c r="P9208">
        <v>2565809</v>
      </c>
      <c r="Q9208">
        <v>179302</v>
      </c>
      <c r="R9208" t="s">
        <v>829</v>
      </c>
      <c r="S9208">
        <v>3245683</v>
      </c>
      <c r="T9208">
        <v>0</v>
      </c>
      <c r="U9208">
        <v>3245683</v>
      </c>
      <c r="V9208">
        <v>106</v>
      </c>
    </row>
    <row r="9209" spans="1:22" x14ac:dyDescent="0.3">
      <c r="A9209">
        <v>202223</v>
      </c>
      <c r="B9209" t="s">
        <v>820</v>
      </c>
      <c r="C9209" t="s">
        <v>821</v>
      </c>
      <c r="D9209" t="s">
        <v>822</v>
      </c>
      <c r="E9209" t="s">
        <v>823</v>
      </c>
      <c r="F9209" t="s">
        <v>912</v>
      </c>
      <c r="G9209" t="s">
        <v>913</v>
      </c>
      <c r="H9209" t="s">
        <v>1064</v>
      </c>
      <c r="I9209">
        <v>807</v>
      </c>
      <c r="J9209" t="s">
        <v>1065</v>
      </c>
      <c r="K9209" t="s">
        <v>828</v>
      </c>
      <c r="L9209" t="s">
        <v>534</v>
      </c>
      <c r="M9209">
        <v>59099</v>
      </c>
      <c r="N9209">
        <v>446464</v>
      </c>
      <c r="O9209">
        <v>0</v>
      </c>
      <c r="P9209">
        <v>2526835</v>
      </c>
      <c r="Q9209">
        <v>0</v>
      </c>
      <c r="R9209" t="s">
        <v>829</v>
      </c>
      <c r="S9209">
        <v>3032398</v>
      </c>
      <c r="T9209">
        <v>0</v>
      </c>
      <c r="U9209">
        <v>3032398</v>
      </c>
      <c r="V9209">
        <v>100</v>
      </c>
    </row>
    <row r="9210" spans="1:22" x14ac:dyDescent="0.3">
      <c r="A9210">
        <v>202324</v>
      </c>
      <c r="B9210" t="s">
        <v>820</v>
      </c>
      <c r="C9210" t="s">
        <v>821</v>
      </c>
      <c r="D9210" t="s">
        <v>822</v>
      </c>
      <c r="E9210" t="s">
        <v>823</v>
      </c>
      <c r="F9210" t="s">
        <v>912</v>
      </c>
      <c r="G9210" t="s">
        <v>913</v>
      </c>
      <c r="H9210" t="s">
        <v>1064</v>
      </c>
      <c r="I9210">
        <v>807</v>
      </c>
      <c r="J9210" t="s">
        <v>1065</v>
      </c>
      <c r="K9210" t="s">
        <v>828</v>
      </c>
      <c r="L9210" t="s">
        <v>534</v>
      </c>
      <c r="M9210">
        <v>26890</v>
      </c>
      <c r="N9210">
        <v>623809</v>
      </c>
      <c r="O9210">
        <v>0</v>
      </c>
      <c r="P9210">
        <v>2247706</v>
      </c>
      <c r="Q9210">
        <v>0</v>
      </c>
      <c r="R9210" t="s">
        <v>829</v>
      </c>
      <c r="S9210">
        <v>2898405</v>
      </c>
      <c r="T9210">
        <v>0</v>
      </c>
      <c r="U9210">
        <v>2898405</v>
      </c>
      <c r="V9210">
        <v>97</v>
      </c>
    </row>
    <row r="9211" spans="1:22" x14ac:dyDescent="0.3">
      <c r="A9211">
        <v>202122</v>
      </c>
      <c r="B9211" t="s">
        <v>820</v>
      </c>
      <c r="C9211" t="s">
        <v>821</v>
      </c>
      <c r="D9211" t="s">
        <v>822</v>
      </c>
      <c r="E9211" t="s">
        <v>823</v>
      </c>
      <c r="F9211" t="s">
        <v>912</v>
      </c>
      <c r="G9211" t="s">
        <v>913</v>
      </c>
      <c r="H9211" t="s">
        <v>1064</v>
      </c>
      <c r="I9211">
        <v>807</v>
      </c>
      <c r="J9211" t="s">
        <v>1065</v>
      </c>
      <c r="K9211" t="s">
        <v>828</v>
      </c>
      <c r="L9211" t="s">
        <v>603</v>
      </c>
      <c r="M9211" t="s">
        <v>829</v>
      </c>
      <c r="N9211" t="s">
        <v>829</v>
      </c>
      <c r="O9211" t="s">
        <v>829</v>
      </c>
      <c r="P9211">
        <v>0</v>
      </c>
      <c r="Q9211">
        <v>0</v>
      </c>
      <c r="R9211">
        <v>0</v>
      </c>
      <c r="S9211">
        <v>0</v>
      </c>
      <c r="T9211">
        <v>0</v>
      </c>
      <c r="U9211">
        <v>0</v>
      </c>
      <c r="V9211">
        <v>0</v>
      </c>
    </row>
    <row r="9212" spans="1:22" x14ac:dyDescent="0.3">
      <c r="A9212">
        <v>202223</v>
      </c>
      <c r="B9212" t="s">
        <v>820</v>
      </c>
      <c r="C9212" t="s">
        <v>821</v>
      </c>
      <c r="D9212" t="s">
        <v>822</v>
      </c>
      <c r="E9212" t="s">
        <v>823</v>
      </c>
      <c r="F9212" t="s">
        <v>912</v>
      </c>
      <c r="G9212" t="s">
        <v>913</v>
      </c>
      <c r="H9212" t="s">
        <v>1064</v>
      </c>
      <c r="I9212">
        <v>807</v>
      </c>
      <c r="J9212" t="s">
        <v>1065</v>
      </c>
      <c r="K9212" t="s">
        <v>828</v>
      </c>
      <c r="L9212" t="s">
        <v>603</v>
      </c>
      <c r="M9212" t="s">
        <v>829</v>
      </c>
      <c r="N9212" t="s">
        <v>829</v>
      </c>
      <c r="O9212" t="s">
        <v>829</v>
      </c>
      <c r="P9212">
        <v>0</v>
      </c>
      <c r="Q9212">
        <v>0</v>
      </c>
      <c r="R9212">
        <v>0</v>
      </c>
      <c r="S9212">
        <v>0</v>
      </c>
      <c r="T9212">
        <v>0</v>
      </c>
      <c r="U9212">
        <v>0</v>
      </c>
      <c r="V9212">
        <v>0</v>
      </c>
    </row>
    <row r="9213" spans="1:22" x14ac:dyDescent="0.3">
      <c r="A9213">
        <v>202324</v>
      </c>
      <c r="B9213" t="s">
        <v>820</v>
      </c>
      <c r="C9213" t="s">
        <v>821</v>
      </c>
      <c r="D9213" t="s">
        <v>822</v>
      </c>
      <c r="E9213" t="s">
        <v>823</v>
      </c>
      <c r="F9213" t="s">
        <v>912</v>
      </c>
      <c r="G9213" t="s">
        <v>913</v>
      </c>
      <c r="H9213" t="s">
        <v>1064</v>
      </c>
      <c r="I9213">
        <v>807</v>
      </c>
      <c r="J9213" t="s">
        <v>1065</v>
      </c>
      <c r="K9213" t="s">
        <v>828</v>
      </c>
      <c r="L9213" t="s">
        <v>603</v>
      </c>
      <c r="M9213" t="s">
        <v>829</v>
      </c>
      <c r="N9213" t="s">
        <v>829</v>
      </c>
      <c r="O9213" t="s">
        <v>829</v>
      </c>
      <c r="P9213">
        <v>0</v>
      </c>
      <c r="Q9213">
        <v>0</v>
      </c>
      <c r="R9213">
        <v>0</v>
      </c>
      <c r="S9213">
        <v>0</v>
      </c>
      <c r="T9213">
        <v>0</v>
      </c>
      <c r="U9213">
        <v>0</v>
      </c>
      <c r="V9213">
        <v>0</v>
      </c>
    </row>
    <row r="9214" spans="1:22" x14ac:dyDescent="0.3">
      <c r="A9214">
        <v>202122</v>
      </c>
      <c r="B9214" t="s">
        <v>820</v>
      </c>
      <c r="C9214" t="s">
        <v>821</v>
      </c>
      <c r="D9214" t="s">
        <v>822</v>
      </c>
      <c r="E9214" t="s">
        <v>823</v>
      </c>
      <c r="F9214" t="s">
        <v>912</v>
      </c>
      <c r="G9214" t="s">
        <v>913</v>
      </c>
      <c r="H9214" t="s">
        <v>1064</v>
      </c>
      <c r="I9214">
        <v>807</v>
      </c>
      <c r="J9214" t="s">
        <v>1065</v>
      </c>
      <c r="K9214" t="s">
        <v>828</v>
      </c>
      <c r="L9214" t="s">
        <v>606</v>
      </c>
      <c r="M9214">
        <v>0</v>
      </c>
      <c r="N9214">
        <v>0</v>
      </c>
      <c r="O9214">
        <v>0</v>
      </c>
      <c r="P9214">
        <v>0</v>
      </c>
      <c r="Q9214">
        <v>0</v>
      </c>
      <c r="R9214">
        <v>0</v>
      </c>
      <c r="S9214">
        <v>0</v>
      </c>
      <c r="T9214">
        <v>0</v>
      </c>
      <c r="U9214">
        <v>0</v>
      </c>
      <c r="V9214">
        <v>0</v>
      </c>
    </row>
    <row r="9215" spans="1:22" x14ac:dyDescent="0.3">
      <c r="A9215">
        <v>202223</v>
      </c>
      <c r="B9215" t="s">
        <v>820</v>
      </c>
      <c r="C9215" t="s">
        <v>821</v>
      </c>
      <c r="D9215" t="s">
        <v>822</v>
      </c>
      <c r="E9215" t="s">
        <v>823</v>
      </c>
      <c r="F9215" t="s">
        <v>912</v>
      </c>
      <c r="G9215" t="s">
        <v>913</v>
      </c>
      <c r="H9215" t="s">
        <v>1064</v>
      </c>
      <c r="I9215">
        <v>807</v>
      </c>
      <c r="J9215" t="s">
        <v>1065</v>
      </c>
      <c r="K9215" t="s">
        <v>828</v>
      </c>
      <c r="L9215" t="s">
        <v>606</v>
      </c>
      <c r="M9215">
        <v>0</v>
      </c>
      <c r="N9215">
        <v>0</v>
      </c>
      <c r="O9215">
        <v>0</v>
      </c>
      <c r="P9215">
        <v>0</v>
      </c>
      <c r="Q9215">
        <v>0</v>
      </c>
      <c r="R9215">
        <v>0</v>
      </c>
      <c r="S9215">
        <v>0</v>
      </c>
      <c r="T9215">
        <v>0</v>
      </c>
      <c r="U9215">
        <v>0</v>
      </c>
      <c r="V9215">
        <v>0</v>
      </c>
    </row>
    <row r="9216" spans="1:22" x14ac:dyDescent="0.3">
      <c r="A9216">
        <v>202324</v>
      </c>
      <c r="B9216" t="s">
        <v>820</v>
      </c>
      <c r="C9216" t="s">
        <v>821</v>
      </c>
      <c r="D9216" t="s">
        <v>822</v>
      </c>
      <c r="E9216" t="s">
        <v>823</v>
      </c>
      <c r="F9216" t="s">
        <v>912</v>
      </c>
      <c r="G9216" t="s">
        <v>913</v>
      </c>
      <c r="H9216" t="s">
        <v>1064</v>
      </c>
      <c r="I9216">
        <v>807</v>
      </c>
      <c r="J9216" t="s">
        <v>1065</v>
      </c>
      <c r="K9216" t="s">
        <v>828</v>
      </c>
      <c r="L9216" t="s">
        <v>606</v>
      </c>
      <c r="M9216">
        <v>0</v>
      </c>
      <c r="N9216">
        <v>0</v>
      </c>
      <c r="O9216">
        <v>0</v>
      </c>
      <c r="P9216">
        <v>0</v>
      </c>
      <c r="Q9216">
        <v>0</v>
      </c>
      <c r="R9216">
        <v>0</v>
      </c>
      <c r="S9216">
        <v>0</v>
      </c>
      <c r="T9216">
        <v>0</v>
      </c>
      <c r="U9216">
        <v>0</v>
      </c>
      <c r="V9216">
        <v>0</v>
      </c>
    </row>
    <row r="9217" spans="1:22" x14ac:dyDescent="0.3">
      <c r="A9217">
        <v>202122</v>
      </c>
      <c r="B9217" t="s">
        <v>820</v>
      </c>
      <c r="C9217" t="s">
        <v>821</v>
      </c>
      <c r="D9217" t="s">
        <v>822</v>
      </c>
      <c r="E9217" t="s">
        <v>823</v>
      </c>
      <c r="F9217" t="s">
        <v>912</v>
      </c>
      <c r="G9217" t="s">
        <v>913</v>
      </c>
      <c r="H9217" t="s">
        <v>1064</v>
      </c>
      <c r="I9217">
        <v>807</v>
      </c>
      <c r="J9217" t="s">
        <v>1065</v>
      </c>
      <c r="K9217" t="s">
        <v>828</v>
      </c>
      <c r="L9217" t="s">
        <v>609</v>
      </c>
      <c r="M9217" t="s">
        <v>829</v>
      </c>
      <c r="N9217" t="s">
        <v>829</v>
      </c>
      <c r="O9217" t="s">
        <v>829</v>
      </c>
      <c r="P9217" t="s">
        <v>829</v>
      </c>
      <c r="Q9217">
        <v>0</v>
      </c>
      <c r="R9217" t="s">
        <v>829</v>
      </c>
      <c r="S9217">
        <v>0</v>
      </c>
      <c r="T9217">
        <v>0</v>
      </c>
      <c r="U9217">
        <v>0</v>
      </c>
      <c r="V9217">
        <v>0</v>
      </c>
    </row>
    <row r="9218" spans="1:22" x14ac:dyDescent="0.3">
      <c r="A9218">
        <v>202223</v>
      </c>
      <c r="B9218" t="s">
        <v>820</v>
      </c>
      <c r="C9218" t="s">
        <v>821</v>
      </c>
      <c r="D9218" t="s">
        <v>822</v>
      </c>
      <c r="E9218" t="s">
        <v>823</v>
      </c>
      <c r="F9218" t="s">
        <v>912</v>
      </c>
      <c r="G9218" t="s">
        <v>913</v>
      </c>
      <c r="H9218" t="s">
        <v>1064</v>
      </c>
      <c r="I9218">
        <v>807</v>
      </c>
      <c r="J9218" t="s">
        <v>1065</v>
      </c>
      <c r="K9218" t="s">
        <v>828</v>
      </c>
      <c r="L9218" t="s">
        <v>609</v>
      </c>
      <c r="M9218" t="s">
        <v>829</v>
      </c>
      <c r="N9218" t="s">
        <v>829</v>
      </c>
      <c r="O9218" t="s">
        <v>829</v>
      </c>
      <c r="P9218" t="s">
        <v>829</v>
      </c>
      <c r="Q9218">
        <v>0</v>
      </c>
      <c r="R9218" t="s">
        <v>829</v>
      </c>
      <c r="S9218">
        <v>0</v>
      </c>
      <c r="T9218">
        <v>0</v>
      </c>
      <c r="U9218">
        <v>0</v>
      </c>
      <c r="V9218">
        <v>0</v>
      </c>
    </row>
    <row r="9219" spans="1:22" x14ac:dyDescent="0.3">
      <c r="A9219">
        <v>202122</v>
      </c>
      <c r="B9219" t="s">
        <v>820</v>
      </c>
      <c r="C9219" t="s">
        <v>821</v>
      </c>
      <c r="D9219" t="s">
        <v>822</v>
      </c>
      <c r="E9219" t="s">
        <v>823</v>
      </c>
      <c r="F9219" t="s">
        <v>912</v>
      </c>
      <c r="G9219" t="s">
        <v>913</v>
      </c>
      <c r="H9219" t="s">
        <v>1064</v>
      </c>
      <c r="I9219">
        <v>807</v>
      </c>
      <c r="J9219" t="s">
        <v>1065</v>
      </c>
      <c r="K9219" t="s">
        <v>828</v>
      </c>
      <c r="L9219" t="s">
        <v>830</v>
      </c>
      <c r="M9219">
        <v>0</v>
      </c>
      <c r="N9219">
        <v>0</v>
      </c>
      <c r="O9219">
        <v>0</v>
      </c>
      <c r="P9219">
        <v>0</v>
      </c>
      <c r="Q9219">
        <v>0</v>
      </c>
      <c r="R9219">
        <v>0</v>
      </c>
      <c r="S9219">
        <v>0</v>
      </c>
      <c r="T9219">
        <v>0</v>
      </c>
      <c r="U9219">
        <v>0</v>
      </c>
      <c r="V9219">
        <v>0</v>
      </c>
    </row>
    <row r="9220" spans="1:22" x14ac:dyDescent="0.3">
      <c r="A9220">
        <v>202223</v>
      </c>
      <c r="B9220" t="s">
        <v>820</v>
      </c>
      <c r="C9220" t="s">
        <v>821</v>
      </c>
      <c r="D9220" t="s">
        <v>822</v>
      </c>
      <c r="E9220" t="s">
        <v>823</v>
      </c>
      <c r="F9220" t="s">
        <v>912</v>
      </c>
      <c r="G9220" t="s">
        <v>913</v>
      </c>
      <c r="H9220" t="s">
        <v>1064</v>
      </c>
      <c r="I9220">
        <v>807</v>
      </c>
      <c r="J9220" t="s">
        <v>1065</v>
      </c>
      <c r="K9220" t="s">
        <v>828</v>
      </c>
      <c r="L9220" t="s">
        <v>830</v>
      </c>
      <c r="M9220">
        <v>0</v>
      </c>
      <c r="N9220">
        <v>0</v>
      </c>
      <c r="O9220">
        <v>0</v>
      </c>
      <c r="P9220">
        <v>0</v>
      </c>
      <c r="Q9220">
        <v>0</v>
      </c>
      <c r="R9220">
        <v>0</v>
      </c>
      <c r="S9220">
        <v>0</v>
      </c>
      <c r="T9220">
        <v>0</v>
      </c>
      <c r="U9220">
        <v>0</v>
      </c>
      <c r="V9220">
        <v>0</v>
      </c>
    </row>
    <row r="9221" spans="1:22" x14ac:dyDescent="0.3">
      <c r="A9221">
        <v>202324</v>
      </c>
      <c r="B9221" t="s">
        <v>820</v>
      </c>
      <c r="C9221" t="s">
        <v>821</v>
      </c>
      <c r="D9221" t="s">
        <v>822</v>
      </c>
      <c r="E9221" t="s">
        <v>823</v>
      </c>
      <c r="F9221" t="s">
        <v>912</v>
      </c>
      <c r="G9221" t="s">
        <v>913</v>
      </c>
      <c r="H9221" t="s">
        <v>1064</v>
      </c>
      <c r="I9221">
        <v>807</v>
      </c>
      <c r="J9221" t="s">
        <v>1065</v>
      </c>
      <c r="K9221" t="s">
        <v>828</v>
      </c>
      <c r="L9221" t="s">
        <v>830</v>
      </c>
      <c r="M9221">
        <v>0</v>
      </c>
      <c r="N9221">
        <v>0</v>
      </c>
      <c r="O9221">
        <v>0</v>
      </c>
      <c r="P9221">
        <v>0</v>
      </c>
      <c r="Q9221">
        <v>0</v>
      </c>
      <c r="R9221">
        <v>0</v>
      </c>
      <c r="S9221">
        <v>0</v>
      </c>
      <c r="T9221">
        <v>0</v>
      </c>
      <c r="U9221">
        <v>0</v>
      </c>
      <c r="V9221">
        <v>0</v>
      </c>
    </row>
    <row r="9222" spans="1:22" x14ac:dyDescent="0.3">
      <c r="A9222">
        <v>202122</v>
      </c>
      <c r="B9222" t="s">
        <v>820</v>
      </c>
      <c r="C9222" t="s">
        <v>821</v>
      </c>
      <c r="D9222" t="s">
        <v>822</v>
      </c>
      <c r="E9222" t="s">
        <v>823</v>
      </c>
      <c r="F9222" t="s">
        <v>912</v>
      </c>
      <c r="G9222" t="s">
        <v>913</v>
      </c>
      <c r="H9222" t="s">
        <v>1064</v>
      </c>
      <c r="I9222">
        <v>807</v>
      </c>
      <c r="J9222" t="s">
        <v>1065</v>
      </c>
      <c r="K9222" t="s">
        <v>828</v>
      </c>
      <c r="L9222" t="s">
        <v>537</v>
      </c>
      <c r="M9222">
        <v>0</v>
      </c>
      <c r="N9222">
        <v>1893021</v>
      </c>
      <c r="O9222">
        <v>1683398</v>
      </c>
      <c r="P9222">
        <v>3234422</v>
      </c>
      <c r="Q9222">
        <v>525999</v>
      </c>
      <c r="R9222">
        <v>642991</v>
      </c>
      <c r="S9222">
        <v>7979831</v>
      </c>
      <c r="T9222">
        <v>0</v>
      </c>
      <c r="U9222">
        <v>7979831</v>
      </c>
      <c r="V9222">
        <v>260</v>
      </c>
    </row>
    <row r="9223" spans="1:22" x14ac:dyDescent="0.3">
      <c r="A9223">
        <v>202223</v>
      </c>
      <c r="B9223" t="s">
        <v>820</v>
      </c>
      <c r="C9223" t="s">
        <v>821</v>
      </c>
      <c r="D9223" t="s">
        <v>822</v>
      </c>
      <c r="E9223" t="s">
        <v>823</v>
      </c>
      <c r="F9223" t="s">
        <v>912</v>
      </c>
      <c r="G9223" t="s">
        <v>913</v>
      </c>
      <c r="H9223" t="s">
        <v>1064</v>
      </c>
      <c r="I9223">
        <v>807</v>
      </c>
      <c r="J9223" t="s">
        <v>1065</v>
      </c>
      <c r="K9223" t="s">
        <v>828</v>
      </c>
      <c r="L9223" t="s">
        <v>537</v>
      </c>
      <c r="M9223">
        <v>103187</v>
      </c>
      <c r="N9223">
        <v>1823717</v>
      </c>
      <c r="O9223">
        <v>1198300</v>
      </c>
      <c r="P9223">
        <v>4581954</v>
      </c>
      <c r="Q9223">
        <v>797302</v>
      </c>
      <c r="R9223">
        <v>830691</v>
      </c>
      <c r="S9223">
        <v>9335151</v>
      </c>
      <c r="T9223">
        <v>0</v>
      </c>
      <c r="U9223">
        <v>9335151</v>
      </c>
      <c r="V9223">
        <v>309</v>
      </c>
    </row>
    <row r="9224" spans="1:22" x14ac:dyDescent="0.3">
      <c r="A9224">
        <v>202324</v>
      </c>
      <c r="B9224" t="s">
        <v>820</v>
      </c>
      <c r="C9224" t="s">
        <v>821</v>
      </c>
      <c r="D9224" t="s">
        <v>822</v>
      </c>
      <c r="E9224" t="s">
        <v>823</v>
      </c>
      <c r="F9224" t="s">
        <v>912</v>
      </c>
      <c r="G9224" t="s">
        <v>913</v>
      </c>
      <c r="H9224" t="s">
        <v>1064</v>
      </c>
      <c r="I9224">
        <v>807</v>
      </c>
      <c r="J9224" t="s">
        <v>1065</v>
      </c>
      <c r="K9224" t="s">
        <v>828</v>
      </c>
      <c r="L9224" t="s">
        <v>537</v>
      </c>
      <c r="M9224">
        <v>153858</v>
      </c>
      <c r="N9224">
        <v>2372041</v>
      </c>
      <c r="O9224">
        <v>1212943</v>
      </c>
      <c r="P9224">
        <v>4486618</v>
      </c>
      <c r="Q9224">
        <v>866308</v>
      </c>
      <c r="R9224">
        <v>723409</v>
      </c>
      <c r="S9224">
        <v>9815176</v>
      </c>
      <c r="T9224">
        <v>167779</v>
      </c>
      <c r="U9224">
        <v>9647397</v>
      </c>
      <c r="V9224">
        <v>324</v>
      </c>
    </row>
    <row r="9225" spans="1:22" x14ac:dyDescent="0.3">
      <c r="A9225">
        <v>202122</v>
      </c>
      <c r="B9225" t="s">
        <v>820</v>
      </c>
      <c r="C9225" t="s">
        <v>821</v>
      </c>
      <c r="D9225" t="s">
        <v>822</v>
      </c>
      <c r="E9225" t="s">
        <v>823</v>
      </c>
      <c r="F9225" t="s">
        <v>912</v>
      </c>
      <c r="G9225" t="s">
        <v>913</v>
      </c>
      <c r="H9225" t="s">
        <v>1064</v>
      </c>
      <c r="I9225">
        <v>807</v>
      </c>
      <c r="J9225" t="s">
        <v>1065</v>
      </c>
      <c r="K9225" t="s">
        <v>828</v>
      </c>
      <c r="L9225" t="s">
        <v>572</v>
      </c>
      <c r="M9225">
        <v>174963</v>
      </c>
      <c r="N9225">
        <v>0</v>
      </c>
      <c r="O9225">
        <v>0</v>
      </c>
      <c r="P9225">
        <v>4274813</v>
      </c>
      <c r="Q9225">
        <v>0</v>
      </c>
      <c r="R9225">
        <v>0</v>
      </c>
      <c r="S9225">
        <v>4449776</v>
      </c>
      <c r="T9225">
        <v>77078</v>
      </c>
      <c r="U9225">
        <v>4372698</v>
      </c>
      <c r="V9225">
        <v>142</v>
      </c>
    </row>
    <row r="9226" spans="1:22" x14ac:dyDescent="0.3">
      <c r="A9226">
        <v>202223</v>
      </c>
      <c r="B9226" t="s">
        <v>820</v>
      </c>
      <c r="C9226" t="s">
        <v>821</v>
      </c>
      <c r="D9226" t="s">
        <v>822</v>
      </c>
      <c r="E9226" t="s">
        <v>823</v>
      </c>
      <c r="F9226" t="s">
        <v>912</v>
      </c>
      <c r="G9226" t="s">
        <v>913</v>
      </c>
      <c r="H9226" t="s">
        <v>1064</v>
      </c>
      <c r="I9226">
        <v>807</v>
      </c>
      <c r="J9226" t="s">
        <v>1065</v>
      </c>
      <c r="K9226" t="s">
        <v>828</v>
      </c>
      <c r="L9226" t="s">
        <v>572</v>
      </c>
      <c r="M9226">
        <v>285537</v>
      </c>
      <c r="N9226">
        <v>0</v>
      </c>
      <c r="O9226">
        <v>0</v>
      </c>
      <c r="P9226">
        <v>5682667</v>
      </c>
      <c r="Q9226">
        <v>0</v>
      </c>
      <c r="R9226">
        <v>0</v>
      </c>
      <c r="S9226">
        <v>5968204</v>
      </c>
      <c r="T9226">
        <v>98335</v>
      </c>
      <c r="U9226">
        <v>5869869</v>
      </c>
      <c r="V9226">
        <v>194</v>
      </c>
    </row>
    <row r="9227" spans="1:22" x14ac:dyDescent="0.3">
      <c r="A9227">
        <v>202324</v>
      </c>
      <c r="B9227" t="s">
        <v>820</v>
      </c>
      <c r="C9227" t="s">
        <v>821</v>
      </c>
      <c r="D9227" t="s">
        <v>822</v>
      </c>
      <c r="E9227" t="s">
        <v>823</v>
      </c>
      <c r="F9227" t="s">
        <v>912</v>
      </c>
      <c r="G9227" t="s">
        <v>913</v>
      </c>
      <c r="H9227" t="s">
        <v>1064</v>
      </c>
      <c r="I9227">
        <v>807</v>
      </c>
      <c r="J9227" t="s">
        <v>1065</v>
      </c>
      <c r="K9227" t="s">
        <v>828</v>
      </c>
      <c r="L9227" t="s">
        <v>572</v>
      </c>
      <c r="M9227">
        <v>278649</v>
      </c>
      <c r="N9227">
        <v>0</v>
      </c>
      <c r="O9227">
        <v>0</v>
      </c>
      <c r="P9227">
        <v>6989423</v>
      </c>
      <c r="Q9227">
        <v>0</v>
      </c>
      <c r="R9227">
        <v>0</v>
      </c>
      <c r="S9227">
        <v>7268072</v>
      </c>
      <c r="T9227">
        <v>257494</v>
      </c>
      <c r="U9227">
        <v>7010578</v>
      </c>
      <c r="V9227">
        <v>235</v>
      </c>
    </row>
    <row r="9228" spans="1:22" x14ac:dyDescent="0.3">
      <c r="A9228">
        <v>202122</v>
      </c>
      <c r="B9228" t="s">
        <v>820</v>
      </c>
      <c r="C9228" t="s">
        <v>821</v>
      </c>
      <c r="D9228" t="s">
        <v>822</v>
      </c>
      <c r="E9228" t="s">
        <v>823</v>
      </c>
      <c r="F9228" t="s">
        <v>912</v>
      </c>
      <c r="G9228" t="s">
        <v>913</v>
      </c>
      <c r="H9228" t="s">
        <v>1064</v>
      </c>
      <c r="I9228">
        <v>807</v>
      </c>
      <c r="J9228" t="s">
        <v>1065</v>
      </c>
      <c r="K9228" t="s">
        <v>828</v>
      </c>
      <c r="L9228" t="s">
        <v>539</v>
      </c>
      <c r="M9228">
        <v>0</v>
      </c>
      <c r="N9228">
        <v>0</v>
      </c>
      <c r="O9228">
        <v>0</v>
      </c>
      <c r="P9228" t="s">
        <v>829</v>
      </c>
      <c r="Q9228" t="s">
        <v>829</v>
      </c>
      <c r="R9228" t="s">
        <v>829</v>
      </c>
      <c r="S9228">
        <v>0</v>
      </c>
      <c r="T9228">
        <v>0</v>
      </c>
      <c r="U9228">
        <v>0</v>
      </c>
      <c r="V9228">
        <v>0</v>
      </c>
    </row>
    <row r="9229" spans="1:22" x14ac:dyDescent="0.3">
      <c r="A9229">
        <v>202223</v>
      </c>
      <c r="B9229" t="s">
        <v>820</v>
      </c>
      <c r="C9229" t="s">
        <v>821</v>
      </c>
      <c r="D9229" t="s">
        <v>822</v>
      </c>
      <c r="E9229" t="s">
        <v>823</v>
      </c>
      <c r="F9229" t="s">
        <v>912</v>
      </c>
      <c r="G9229" t="s">
        <v>913</v>
      </c>
      <c r="H9229" t="s">
        <v>1064</v>
      </c>
      <c r="I9229">
        <v>807</v>
      </c>
      <c r="J9229" t="s">
        <v>1065</v>
      </c>
      <c r="K9229" t="s">
        <v>828</v>
      </c>
      <c r="L9229" t="s">
        <v>539</v>
      </c>
      <c r="M9229">
        <v>0</v>
      </c>
      <c r="N9229">
        <v>0</v>
      </c>
      <c r="O9229">
        <v>0</v>
      </c>
      <c r="P9229" t="s">
        <v>829</v>
      </c>
      <c r="Q9229" t="s">
        <v>829</v>
      </c>
      <c r="R9229" t="s">
        <v>829</v>
      </c>
      <c r="S9229">
        <v>0</v>
      </c>
      <c r="T9229">
        <v>0</v>
      </c>
      <c r="U9229">
        <v>0</v>
      </c>
      <c r="V9229">
        <v>0</v>
      </c>
    </row>
    <row r="9230" spans="1:22" x14ac:dyDescent="0.3">
      <c r="A9230">
        <v>202324</v>
      </c>
      <c r="B9230" t="s">
        <v>820</v>
      </c>
      <c r="C9230" t="s">
        <v>821</v>
      </c>
      <c r="D9230" t="s">
        <v>822</v>
      </c>
      <c r="E9230" t="s">
        <v>823</v>
      </c>
      <c r="F9230" t="s">
        <v>912</v>
      </c>
      <c r="G9230" t="s">
        <v>913</v>
      </c>
      <c r="H9230" t="s">
        <v>1064</v>
      </c>
      <c r="I9230">
        <v>807</v>
      </c>
      <c r="J9230" t="s">
        <v>1065</v>
      </c>
      <c r="K9230" t="s">
        <v>828</v>
      </c>
      <c r="L9230" t="s">
        <v>539</v>
      </c>
      <c r="M9230">
        <v>0</v>
      </c>
      <c r="N9230">
        <v>0</v>
      </c>
      <c r="O9230">
        <v>0</v>
      </c>
      <c r="P9230" t="s">
        <v>829</v>
      </c>
      <c r="Q9230" t="s">
        <v>829</v>
      </c>
      <c r="R9230" t="s">
        <v>829</v>
      </c>
      <c r="S9230">
        <v>0</v>
      </c>
      <c r="T9230">
        <v>0</v>
      </c>
      <c r="U9230">
        <v>0</v>
      </c>
      <c r="V9230">
        <v>0</v>
      </c>
    </row>
    <row r="9231" spans="1:22" x14ac:dyDescent="0.3">
      <c r="A9231">
        <v>202122</v>
      </c>
      <c r="B9231" t="s">
        <v>820</v>
      </c>
      <c r="C9231" t="s">
        <v>821</v>
      </c>
      <c r="D9231" t="s">
        <v>822</v>
      </c>
      <c r="E9231" t="s">
        <v>823</v>
      </c>
      <c r="F9231" t="s">
        <v>912</v>
      </c>
      <c r="G9231" t="s">
        <v>913</v>
      </c>
      <c r="H9231" t="s">
        <v>1064</v>
      </c>
      <c r="I9231">
        <v>807</v>
      </c>
      <c r="J9231" t="s">
        <v>1065</v>
      </c>
      <c r="K9231" t="s">
        <v>828</v>
      </c>
      <c r="L9231" t="s">
        <v>541</v>
      </c>
      <c r="M9231">
        <v>0</v>
      </c>
      <c r="N9231">
        <v>1018284</v>
      </c>
      <c r="O9231">
        <v>0</v>
      </c>
      <c r="P9231">
        <v>141314</v>
      </c>
      <c r="Q9231">
        <v>0</v>
      </c>
      <c r="R9231">
        <v>0</v>
      </c>
      <c r="S9231">
        <v>1159598</v>
      </c>
      <c r="T9231">
        <v>0</v>
      </c>
      <c r="U9231">
        <v>1159598</v>
      </c>
      <c r="V9231">
        <v>38</v>
      </c>
    </row>
    <row r="9232" spans="1:22" x14ac:dyDescent="0.3">
      <c r="A9232">
        <v>202223</v>
      </c>
      <c r="B9232" t="s">
        <v>820</v>
      </c>
      <c r="C9232" t="s">
        <v>821</v>
      </c>
      <c r="D9232" t="s">
        <v>822</v>
      </c>
      <c r="E9232" t="s">
        <v>823</v>
      </c>
      <c r="F9232" t="s">
        <v>912</v>
      </c>
      <c r="G9232" t="s">
        <v>913</v>
      </c>
      <c r="H9232" t="s">
        <v>1064</v>
      </c>
      <c r="I9232">
        <v>807</v>
      </c>
      <c r="J9232" t="s">
        <v>1065</v>
      </c>
      <c r="K9232" t="s">
        <v>828</v>
      </c>
      <c r="L9232" t="s">
        <v>541</v>
      </c>
      <c r="M9232">
        <v>0</v>
      </c>
      <c r="N9232">
        <v>1174246</v>
      </c>
      <c r="O9232">
        <v>0</v>
      </c>
      <c r="P9232">
        <v>218099</v>
      </c>
      <c r="Q9232">
        <v>0</v>
      </c>
      <c r="R9232">
        <v>0</v>
      </c>
      <c r="S9232">
        <v>1392345</v>
      </c>
      <c r="T9232">
        <v>0</v>
      </c>
      <c r="U9232">
        <v>1392345</v>
      </c>
      <c r="V9232">
        <v>46</v>
      </c>
    </row>
    <row r="9233" spans="1:22" x14ac:dyDescent="0.3">
      <c r="A9233">
        <v>202324</v>
      </c>
      <c r="B9233" t="s">
        <v>820</v>
      </c>
      <c r="C9233" t="s">
        <v>821</v>
      </c>
      <c r="D9233" t="s">
        <v>822</v>
      </c>
      <c r="E9233" t="s">
        <v>823</v>
      </c>
      <c r="F9233" t="s">
        <v>912</v>
      </c>
      <c r="G9233" t="s">
        <v>913</v>
      </c>
      <c r="H9233" t="s">
        <v>1064</v>
      </c>
      <c r="I9233">
        <v>807</v>
      </c>
      <c r="J9233" t="s">
        <v>1065</v>
      </c>
      <c r="K9233" t="s">
        <v>828</v>
      </c>
      <c r="L9233" t="s">
        <v>541</v>
      </c>
      <c r="M9233">
        <v>0</v>
      </c>
      <c r="N9233">
        <v>1323254</v>
      </c>
      <c r="O9233">
        <v>0</v>
      </c>
      <c r="P9233">
        <v>192319</v>
      </c>
      <c r="Q9233">
        <v>0</v>
      </c>
      <c r="R9233">
        <v>0</v>
      </c>
      <c r="S9233">
        <v>1515573</v>
      </c>
      <c r="T9233">
        <v>0</v>
      </c>
      <c r="U9233">
        <v>1515573</v>
      </c>
      <c r="V9233">
        <v>51</v>
      </c>
    </row>
    <row r="9234" spans="1:22" x14ac:dyDescent="0.3">
      <c r="A9234">
        <v>202122</v>
      </c>
      <c r="B9234" t="s">
        <v>820</v>
      </c>
      <c r="C9234" t="s">
        <v>821</v>
      </c>
      <c r="D9234" t="s">
        <v>822</v>
      </c>
      <c r="E9234" t="s">
        <v>823</v>
      </c>
      <c r="F9234" t="s">
        <v>912</v>
      </c>
      <c r="G9234" t="s">
        <v>913</v>
      </c>
      <c r="H9234" t="s">
        <v>1064</v>
      </c>
      <c r="I9234">
        <v>807</v>
      </c>
      <c r="J9234" t="s">
        <v>1065</v>
      </c>
      <c r="K9234" t="s">
        <v>828</v>
      </c>
      <c r="L9234" t="s">
        <v>831</v>
      </c>
      <c r="M9234" t="s">
        <v>829</v>
      </c>
      <c r="N9234" t="s">
        <v>829</v>
      </c>
      <c r="O9234" t="s">
        <v>829</v>
      </c>
      <c r="P9234">
        <v>0</v>
      </c>
      <c r="Q9234">
        <v>0</v>
      </c>
      <c r="R9234" t="s">
        <v>829</v>
      </c>
      <c r="S9234">
        <v>0</v>
      </c>
      <c r="T9234">
        <v>0</v>
      </c>
      <c r="U9234">
        <v>0</v>
      </c>
      <c r="V9234">
        <v>0</v>
      </c>
    </row>
    <row r="9235" spans="1:22" x14ac:dyDescent="0.3">
      <c r="A9235">
        <v>202223</v>
      </c>
      <c r="B9235" t="s">
        <v>820</v>
      </c>
      <c r="C9235" t="s">
        <v>821</v>
      </c>
      <c r="D9235" t="s">
        <v>822</v>
      </c>
      <c r="E9235" t="s">
        <v>823</v>
      </c>
      <c r="F9235" t="s">
        <v>912</v>
      </c>
      <c r="G9235" t="s">
        <v>913</v>
      </c>
      <c r="H9235" t="s">
        <v>1064</v>
      </c>
      <c r="I9235">
        <v>807</v>
      </c>
      <c r="J9235" t="s">
        <v>1065</v>
      </c>
      <c r="K9235" t="s">
        <v>828</v>
      </c>
      <c r="L9235" t="s">
        <v>831</v>
      </c>
      <c r="M9235" t="s">
        <v>829</v>
      </c>
      <c r="N9235" t="s">
        <v>829</v>
      </c>
      <c r="O9235" t="s">
        <v>829</v>
      </c>
      <c r="P9235">
        <v>0</v>
      </c>
      <c r="Q9235">
        <v>0</v>
      </c>
      <c r="R9235" t="s">
        <v>829</v>
      </c>
      <c r="S9235">
        <v>0</v>
      </c>
      <c r="T9235">
        <v>0</v>
      </c>
      <c r="U9235">
        <v>0</v>
      </c>
      <c r="V9235">
        <v>0</v>
      </c>
    </row>
    <row r="9236" spans="1:22" x14ac:dyDescent="0.3">
      <c r="A9236">
        <v>202324</v>
      </c>
      <c r="B9236" t="s">
        <v>820</v>
      </c>
      <c r="C9236" t="s">
        <v>821</v>
      </c>
      <c r="D9236" t="s">
        <v>822</v>
      </c>
      <c r="E9236" t="s">
        <v>823</v>
      </c>
      <c r="F9236" t="s">
        <v>912</v>
      </c>
      <c r="G9236" t="s">
        <v>913</v>
      </c>
      <c r="H9236" t="s">
        <v>1064</v>
      </c>
      <c r="I9236">
        <v>807</v>
      </c>
      <c r="J9236" t="s">
        <v>1065</v>
      </c>
      <c r="K9236" t="s">
        <v>828</v>
      </c>
      <c r="L9236" t="s">
        <v>831</v>
      </c>
      <c r="M9236" t="s">
        <v>829</v>
      </c>
      <c r="N9236" t="s">
        <v>829</v>
      </c>
      <c r="O9236" t="s">
        <v>829</v>
      </c>
      <c r="P9236">
        <v>0</v>
      </c>
      <c r="Q9236">
        <v>0</v>
      </c>
      <c r="R9236" t="s">
        <v>829</v>
      </c>
      <c r="S9236">
        <v>0</v>
      </c>
      <c r="T9236">
        <v>0</v>
      </c>
      <c r="U9236">
        <v>0</v>
      </c>
      <c r="V9236">
        <v>0</v>
      </c>
    </row>
    <row r="9237" spans="1:22" x14ac:dyDescent="0.3">
      <c r="A9237">
        <v>202122</v>
      </c>
      <c r="B9237" t="s">
        <v>820</v>
      </c>
      <c r="C9237" t="s">
        <v>821</v>
      </c>
      <c r="D9237" t="s">
        <v>822</v>
      </c>
      <c r="E9237" t="s">
        <v>823</v>
      </c>
      <c r="F9237" t="s">
        <v>912</v>
      </c>
      <c r="G9237" t="s">
        <v>913</v>
      </c>
      <c r="H9237" t="s">
        <v>1064</v>
      </c>
      <c r="I9237">
        <v>807</v>
      </c>
      <c r="J9237" t="s">
        <v>1065</v>
      </c>
      <c r="K9237" t="s">
        <v>828</v>
      </c>
      <c r="L9237" t="s">
        <v>832</v>
      </c>
      <c r="M9237">
        <v>0</v>
      </c>
      <c r="N9237">
        <v>11350</v>
      </c>
      <c r="O9237">
        <v>0</v>
      </c>
      <c r="P9237">
        <v>0</v>
      </c>
      <c r="Q9237">
        <v>0</v>
      </c>
      <c r="R9237">
        <v>0</v>
      </c>
      <c r="S9237">
        <v>11350</v>
      </c>
      <c r="T9237">
        <v>0</v>
      </c>
      <c r="U9237">
        <v>11350</v>
      </c>
      <c r="V9237">
        <v>0</v>
      </c>
    </row>
    <row r="9238" spans="1:22" x14ac:dyDescent="0.3">
      <c r="A9238">
        <v>202223</v>
      </c>
      <c r="B9238" t="s">
        <v>820</v>
      </c>
      <c r="C9238" t="s">
        <v>821</v>
      </c>
      <c r="D9238" t="s">
        <v>822</v>
      </c>
      <c r="E9238" t="s">
        <v>823</v>
      </c>
      <c r="F9238" t="s">
        <v>912</v>
      </c>
      <c r="G9238" t="s">
        <v>913</v>
      </c>
      <c r="H9238" t="s">
        <v>1064</v>
      </c>
      <c r="I9238">
        <v>807</v>
      </c>
      <c r="J9238" t="s">
        <v>1065</v>
      </c>
      <c r="K9238" t="s">
        <v>828</v>
      </c>
      <c r="L9238" t="s">
        <v>832</v>
      </c>
      <c r="M9238">
        <v>0</v>
      </c>
      <c r="N9238">
        <v>0</v>
      </c>
      <c r="O9238">
        <v>0</v>
      </c>
      <c r="P9238">
        <v>0</v>
      </c>
      <c r="Q9238">
        <v>0</v>
      </c>
      <c r="R9238">
        <v>0</v>
      </c>
      <c r="S9238">
        <v>0</v>
      </c>
      <c r="T9238">
        <v>0</v>
      </c>
      <c r="U9238">
        <v>0</v>
      </c>
      <c r="V9238">
        <v>0</v>
      </c>
    </row>
    <row r="9239" spans="1:22" x14ac:dyDescent="0.3">
      <c r="A9239">
        <v>202324</v>
      </c>
      <c r="B9239" t="s">
        <v>820</v>
      </c>
      <c r="C9239" t="s">
        <v>821</v>
      </c>
      <c r="D9239" t="s">
        <v>822</v>
      </c>
      <c r="E9239" t="s">
        <v>823</v>
      </c>
      <c r="F9239" t="s">
        <v>912</v>
      </c>
      <c r="G9239" t="s">
        <v>913</v>
      </c>
      <c r="H9239" t="s">
        <v>1064</v>
      </c>
      <c r="I9239">
        <v>807</v>
      </c>
      <c r="J9239" t="s">
        <v>1065</v>
      </c>
      <c r="K9239" t="s">
        <v>828</v>
      </c>
      <c r="L9239" t="s">
        <v>832</v>
      </c>
      <c r="M9239">
        <v>0</v>
      </c>
      <c r="N9239">
        <v>25733</v>
      </c>
      <c r="O9239">
        <v>636895</v>
      </c>
      <c r="P9239">
        <v>0</v>
      </c>
      <c r="Q9239">
        <v>0</v>
      </c>
      <c r="R9239">
        <v>0</v>
      </c>
      <c r="S9239">
        <v>662628</v>
      </c>
      <c r="T9239">
        <v>310752</v>
      </c>
      <c r="U9239">
        <v>351876</v>
      </c>
      <c r="V9239">
        <v>12</v>
      </c>
    </row>
    <row r="9240" spans="1:22" x14ac:dyDescent="0.3">
      <c r="A9240">
        <v>202122</v>
      </c>
      <c r="B9240" t="s">
        <v>820</v>
      </c>
      <c r="C9240" t="s">
        <v>821</v>
      </c>
      <c r="D9240" t="s">
        <v>822</v>
      </c>
      <c r="E9240" t="s">
        <v>823</v>
      </c>
      <c r="F9240" t="s">
        <v>912</v>
      </c>
      <c r="G9240" t="s">
        <v>913</v>
      </c>
      <c r="H9240" t="s">
        <v>1064</v>
      </c>
      <c r="I9240">
        <v>807</v>
      </c>
      <c r="J9240" t="s">
        <v>1065</v>
      </c>
      <c r="K9240" t="s">
        <v>828</v>
      </c>
      <c r="L9240" t="s">
        <v>544</v>
      </c>
      <c r="M9240">
        <v>0</v>
      </c>
      <c r="N9240">
        <v>0</v>
      </c>
      <c r="O9240">
        <v>0</v>
      </c>
      <c r="P9240">
        <v>0</v>
      </c>
      <c r="Q9240">
        <v>0</v>
      </c>
      <c r="R9240">
        <v>0</v>
      </c>
      <c r="S9240">
        <v>0</v>
      </c>
      <c r="T9240">
        <v>0</v>
      </c>
      <c r="U9240">
        <v>0</v>
      </c>
      <c r="V9240">
        <v>0</v>
      </c>
    </row>
    <row r="9241" spans="1:22" x14ac:dyDescent="0.3">
      <c r="A9241">
        <v>202223</v>
      </c>
      <c r="B9241" t="s">
        <v>820</v>
      </c>
      <c r="C9241" t="s">
        <v>821</v>
      </c>
      <c r="D9241" t="s">
        <v>822</v>
      </c>
      <c r="E9241" t="s">
        <v>823</v>
      </c>
      <c r="F9241" t="s">
        <v>912</v>
      </c>
      <c r="G9241" t="s">
        <v>913</v>
      </c>
      <c r="H9241" t="s">
        <v>1064</v>
      </c>
      <c r="I9241">
        <v>807</v>
      </c>
      <c r="J9241" t="s">
        <v>1065</v>
      </c>
      <c r="K9241" t="s">
        <v>828</v>
      </c>
      <c r="L9241" t="s">
        <v>544</v>
      </c>
      <c r="M9241">
        <v>0</v>
      </c>
      <c r="N9241">
        <v>0</v>
      </c>
      <c r="O9241">
        <v>0</v>
      </c>
      <c r="P9241">
        <v>0</v>
      </c>
      <c r="Q9241">
        <v>0</v>
      </c>
      <c r="R9241">
        <v>0</v>
      </c>
      <c r="S9241">
        <v>0</v>
      </c>
      <c r="T9241">
        <v>204614</v>
      </c>
      <c r="U9241">
        <v>-204614</v>
      </c>
      <c r="V9241">
        <v>-7</v>
      </c>
    </row>
    <row r="9242" spans="1:22" x14ac:dyDescent="0.3">
      <c r="A9242">
        <v>202324</v>
      </c>
      <c r="B9242" t="s">
        <v>820</v>
      </c>
      <c r="C9242" t="s">
        <v>821</v>
      </c>
      <c r="D9242" t="s">
        <v>822</v>
      </c>
      <c r="E9242" t="s">
        <v>823</v>
      </c>
      <c r="F9242" t="s">
        <v>912</v>
      </c>
      <c r="G9242" t="s">
        <v>913</v>
      </c>
      <c r="H9242" t="s">
        <v>1064</v>
      </c>
      <c r="I9242">
        <v>807</v>
      </c>
      <c r="J9242" t="s">
        <v>1065</v>
      </c>
      <c r="K9242" t="s">
        <v>828</v>
      </c>
      <c r="L9242" t="s">
        <v>544</v>
      </c>
      <c r="M9242">
        <v>0</v>
      </c>
      <c r="N9242">
        <v>0</v>
      </c>
      <c r="O9242">
        <v>0</v>
      </c>
      <c r="P9242">
        <v>0</v>
      </c>
      <c r="Q9242">
        <v>0</v>
      </c>
      <c r="R9242">
        <v>0</v>
      </c>
      <c r="S9242">
        <v>0</v>
      </c>
      <c r="T9242">
        <v>0</v>
      </c>
      <c r="U9242">
        <v>0</v>
      </c>
      <c r="V9242">
        <v>0</v>
      </c>
    </row>
    <row r="9243" spans="1:22" x14ac:dyDescent="0.3">
      <c r="A9243">
        <v>202122</v>
      </c>
      <c r="B9243" t="s">
        <v>820</v>
      </c>
      <c r="C9243" t="s">
        <v>821</v>
      </c>
      <c r="D9243" t="s">
        <v>822</v>
      </c>
      <c r="E9243" t="s">
        <v>823</v>
      </c>
      <c r="F9243" t="s">
        <v>912</v>
      </c>
      <c r="G9243" t="s">
        <v>913</v>
      </c>
      <c r="H9243" t="s">
        <v>1064</v>
      </c>
      <c r="I9243">
        <v>807</v>
      </c>
      <c r="J9243" t="s">
        <v>1065</v>
      </c>
      <c r="K9243" t="s">
        <v>828</v>
      </c>
      <c r="L9243" t="s">
        <v>600</v>
      </c>
      <c r="M9243" t="s">
        <v>829</v>
      </c>
      <c r="N9243" t="s">
        <v>829</v>
      </c>
      <c r="O9243" t="s">
        <v>829</v>
      </c>
      <c r="P9243">
        <v>0</v>
      </c>
      <c r="Q9243">
        <v>0</v>
      </c>
      <c r="R9243" t="s">
        <v>829</v>
      </c>
      <c r="S9243">
        <v>0</v>
      </c>
      <c r="T9243">
        <v>0</v>
      </c>
      <c r="U9243">
        <v>0</v>
      </c>
      <c r="V9243">
        <v>0</v>
      </c>
    </row>
    <row r="9244" spans="1:22" x14ac:dyDescent="0.3">
      <c r="A9244">
        <v>202223</v>
      </c>
      <c r="B9244" t="s">
        <v>820</v>
      </c>
      <c r="C9244" t="s">
        <v>821</v>
      </c>
      <c r="D9244" t="s">
        <v>822</v>
      </c>
      <c r="E9244" t="s">
        <v>823</v>
      </c>
      <c r="F9244" t="s">
        <v>912</v>
      </c>
      <c r="G9244" t="s">
        <v>913</v>
      </c>
      <c r="H9244" t="s">
        <v>1064</v>
      </c>
      <c r="I9244">
        <v>807</v>
      </c>
      <c r="J9244" t="s">
        <v>1065</v>
      </c>
      <c r="K9244" t="s">
        <v>828</v>
      </c>
      <c r="L9244" t="s">
        <v>600</v>
      </c>
      <c r="M9244" t="s">
        <v>829</v>
      </c>
      <c r="N9244" t="s">
        <v>829</v>
      </c>
      <c r="O9244" t="s">
        <v>829</v>
      </c>
      <c r="P9244">
        <v>0</v>
      </c>
      <c r="Q9244">
        <v>0</v>
      </c>
      <c r="R9244" t="s">
        <v>829</v>
      </c>
      <c r="S9244">
        <v>0</v>
      </c>
      <c r="T9244">
        <v>0</v>
      </c>
      <c r="U9244">
        <v>0</v>
      </c>
      <c r="V9244">
        <v>0</v>
      </c>
    </row>
    <row r="9245" spans="1:22" x14ac:dyDescent="0.3">
      <c r="A9245">
        <v>202324</v>
      </c>
      <c r="B9245" t="s">
        <v>820</v>
      </c>
      <c r="C9245" t="s">
        <v>821</v>
      </c>
      <c r="D9245" t="s">
        <v>822</v>
      </c>
      <c r="E9245" t="s">
        <v>823</v>
      </c>
      <c r="F9245" t="s">
        <v>912</v>
      </c>
      <c r="G9245" t="s">
        <v>913</v>
      </c>
      <c r="H9245" t="s">
        <v>1064</v>
      </c>
      <c r="I9245">
        <v>807</v>
      </c>
      <c r="J9245" t="s">
        <v>1065</v>
      </c>
      <c r="K9245" t="s">
        <v>828</v>
      </c>
      <c r="L9245" t="s">
        <v>600</v>
      </c>
      <c r="M9245" t="s">
        <v>829</v>
      </c>
      <c r="N9245" t="s">
        <v>829</v>
      </c>
      <c r="O9245" t="s">
        <v>829</v>
      </c>
      <c r="P9245">
        <v>0</v>
      </c>
      <c r="Q9245">
        <v>0</v>
      </c>
      <c r="R9245" t="s">
        <v>829</v>
      </c>
      <c r="S9245">
        <v>0</v>
      </c>
      <c r="T9245">
        <v>0</v>
      </c>
      <c r="U9245">
        <v>0</v>
      </c>
      <c r="V9245">
        <v>0</v>
      </c>
    </row>
    <row r="9246" spans="1:22" x14ac:dyDescent="0.3">
      <c r="A9246">
        <v>202122</v>
      </c>
      <c r="B9246" t="s">
        <v>820</v>
      </c>
      <c r="C9246" t="s">
        <v>821</v>
      </c>
      <c r="D9246" t="s">
        <v>822</v>
      </c>
      <c r="E9246" t="s">
        <v>823</v>
      </c>
      <c r="F9246" t="s">
        <v>912</v>
      </c>
      <c r="G9246" t="s">
        <v>913</v>
      </c>
      <c r="H9246" t="s">
        <v>1064</v>
      </c>
      <c r="I9246">
        <v>807</v>
      </c>
      <c r="J9246" t="s">
        <v>1065</v>
      </c>
      <c r="K9246" t="s">
        <v>828</v>
      </c>
      <c r="L9246" t="s">
        <v>247</v>
      </c>
      <c r="M9246">
        <v>0</v>
      </c>
      <c r="N9246">
        <v>0</v>
      </c>
      <c r="O9246">
        <v>0</v>
      </c>
      <c r="P9246">
        <v>0</v>
      </c>
      <c r="Q9246">
        <v>0</v>
      </c>
      <c r="R9246">
        <v>0</v>
      </c>
      <c r="S9246">
        <v>0</v>
      </c>
      <c r="T9246">
        <v>0</v>
      </c>
      <c r="U9246">
        <v>0</v>
      </c>
      <c r="V9246">
        <v>0</v>
      </c>
    </row>
    <row r="9247" spans="1:22" x14ac:dyDescent="0.3">
      <c r="A9247">
        <v>202223</v>
      </c>
      <c r="B9247" t="s">
        <v>820</v>
      </c>
      <c r="C9247" t="s">
        <v>821</v>
      </c>
      <c r="D9247" t="s">
        <v>822</v>
      </c>
      <c r="E9247" t="s">
        <v>823</v>
      </c>
      <c r="F9247" t="s">
        <v>912</v>
      </c>
      <c r="G9247" t="s">
        <v>913</v>
      </c>
      <c r="H9247" t="s">
        <v>1064</v>
      </c>
      <c r="I9247">
        <v>807</v>
      </c>
      <c r="J9247" t="s">
        <v>1065</v>
      </c>
      <c r="K9247" t="s">
        <v>828</v>
      </c>
      <c r="L9247" t="s">
        <v>247</v>
      </c>
      <c r="M9247">
        <v>0</v>
      </c>
      <c r="N9247">
        <v>0</v>
      </c>
      <c r="O9247">
        <v>0</v>
      </c>
      <c r="P9247">
        <v>0</v>
      </c>
      <c r="Q9247">
        <v>0</v>
      </c>
      <c r="R9247">
        <v>0</v>
      </c>
      <c r="S9247">
        <v>0</v>
      </c>
      <c r="T9247">
        <v>0</v>
      </c>
      <c r="U9247">
        <v>0</v>
      </c>
      <c r="V9247">
        <v>0</v>
      </c>
    </row>
    <row r="9248" spans="1:22" x14ac:dyDescent="0.3">
      <c r="A9248">
        <v>202324</v>
      </c>
      <c r="B9248" t="s">
        <v>820</v>
      </c>
      <c r="C9248" t="s">
        <v>821</v>
      </c>
      <c r="D9248" t="s">
        <v>822</v>
      </c>
      <c r="E9248" t="s">
        <v>823</v>
      </c>
      <c r="F9248" t="s">
        <v>912</v>
      </c>
      <c r="G9248" t="s">
        <v>913</v>
      </c>
      <c r="H9248" t="s">
        <v>1064</v>
      </c>
      <c r="I9248">
        <v>807</v>
      </c>
      <c r="J9248" t="s">
        <v>1065</v>
      </c>
      <c r="K9248" t="s">
        <v>828</v>
      </c>
      <c r="L9248" t="s">
        <v>247</v>
      </c>
      <c r="M9248">
        <v>0</v>
      </c>
      <c r="N9248">
        <v>0</v>
      </c>
      <c r="O9248">
        <v>0</v>
      </c>
      <c r="P9248">
        <v>0</v>
      </c>
      <c r="Q9248">
        <v>0</v>
      </c>
      <c r="R9248">
        <v>0</v>
      </c>
      <c r="S9248">
        <v>0</v>
      </c>
      <c r="T9248">
        <v>0</v>
      </c>
      <c r="U9248">
        <v>0</v>
      </c>
      <c r="V9248">
        <v>0</v>
      </c>
    </row>
    <row r="9249" spans="1:22" x14ac:dyDescent="0.3">
      <c r="A9249">
        <v>202122</v>
      </c>
      <c r="B9249" t="s">
        <v>820</v>
      </c>
      <c r="C9249" t="s">
        <v>821</v>
      </c>
      <c r="D9249" t="s">
        <v>822</v>
      </c>
      <c r="E9249" t="s">
        <v>823</v>
      </c>
      <c r="F9249" t="s">
        <v>912</v>
      </c>
      <c r="G9249" t="s">
        <v>913</v>
      </c>
      <c r="H9249" t="s">
        <v>1064</v>
      </c>
      <c r="I9249">
        <v>807</v>
      </c>
      <c r="J9249" t="s">
        <v>1065</v>
      </c>
      <c r="K9249" t="s">
        <v>828</v>
      </c>
      <c r="L9249" t="s">
        <v>833</v>
      </c>
      <c r="M9249">
        <v>7729683</v>
      </c>
      <c r="N9249">
        <v>14302583</v>
      </c>
      <c r="O9249">
        <v>1688470</v>
      </c>
      <c r="P9249">
        <v>11749454</v>
      </c>
      <c r="Q9249">
        <v>1062830</v>
      </c>
      <c r="R9249">
        <v>642991</v>
      </c>
      <c r="S9249">
        <v>37477908</v>
      </c>
      <c r="T9249">
        <v>143249</v>
      </c>
      <c r="U9249">
        <v>37334659</v>
      </c>
      <c r="V9249" t="s">
        <v>834</v>
      </c>
    </row>
    <row r="9250" spans="1:22" x14ac:dyDescent="0.3">
      <c r="A9250">
        <v>202223</v>
      </c>
      <c r="B9250" t="s">
        <v>820</v>
      </c>
      <c r="C9250" t="s">
        <v>821</v>
      </c>
      <c r="D9250" t="s">
        <v>822</v>
      </c>
      <c r="E9250" t="s">
        <v>823</v>
      </c>
      <c r="F9250" t="s">
        <v>912</v>
      </c>
      <c r="G9250" t="s">
        <v>913</v>
      </c>
      <c r="H9250" t="s">
        <v>1064</v>
      </c>
      <c r="I9250">
        <v>807</v>
      </c>
      <c r="J9250" t="s">
        <v>1065</v>
      </c>
      <c r="K9250" t="s">
        <v>828</v>
      </c>
      <c r="L9250" t="s">
        <v>833</v>
      </c>
      <c r="M9250">
        <v>7917188</v>
      </c>
      <c r="N9250">
        <v>14334094</v>
      </c>
      <c r="O9250">
        <v>1198300</v>
      </c>
      <c r="P9250">
        <v>14988324</v>
      </c>
      <c r="Q9250">
        <v>800803</v>
      </c>
      <c r="R9250">
        <v>830691</v>
      </c>
      <c r="S9250">
        <v>40371297</v>
      </c>
      <c r="T9250">
        <v>369120</v>
      </c>
      <c r="U9250">
        <v>40002177</v>
      </c>
      <c r="V9250" t="s">
        <v>834</v>
      </c>
    </row>
    <row r="9251" spans="1:22" x14ac:dyDescent="0.3">
      <c r="A9251">
        <v>202324</v>
      </c>
      <c r="B9251" t="s">
        <v>820</v>
      </c>
      <c r="C9251" t="s">
        <v>821</v>
      </c>
      <c r="D9251" t="s">
        <v>822</v>
      </c>
      <c r="E9251" t="s">
        <v>823</v>
      </c>
      <c r="F9251" t="s">
        <v>912</v>
      </c>
      <c r="G9251" t="s">
        <v>913</v>
      </c>
      <c r="H9251" t="s">
        <v>1064</v>
      </c>
      <c r="I9251">
        <v>807</v>
      </c>
      <c r="J9251" t="s">
        <v>1065</v>
      </c>
      <c r="K9251" t="s">
        <v>828</v>
      </c>
      <c r="L9251" t="s">
        <v>833</v>
      </c>
      <c r="M9251">
        <v>8193643</v>
      </c>
      <c r="N9251">
        <v>14738497</v>
      </c>
      <c r="O9251">
        <v>2008701</v>
      </c>
      <c r="P9251">
        <v>15967436</v>
      </c>
      <c r="Q9251">
        <v>870672</v>
      </c>
      <c r="R9251">
        <v>723409</v>
      </c>
      <c r="S9251">
        <v>43289635</v>
      </c>
      <c r="T9251">
        <v>766314</v>
      </c>
      <c r="U9251">
        <v>42523321</v>
      </c>
      <c r="V9251" t="s">
        <v>834</v>
      </c>
    </row>
    <row r="9252" spans="1:22" x14ac:dyDescent="0.3">
      <c r="A9252">
        <v>202122</v>
      </c>
      <c r="B9252" t="s">
        <v>820</v>
      </c>
      <c r="C9252" t="s">
        <v>821</v>
      </c>
      <c r="D9252" t="s">
        <v>822</v>
      </c>
      <c r="E9252" t="s">
        <v>823</v>
      </c>
      <c r="F9252" t="s">
        <v>912</v>
      </c>
      <c r="G9252" t="s">
        <v>913</v>
      </c>
      <c r="H9252" t="s">
        <v>1064</v>
      </c>
      <c r="I9252">
        <v>807</v>
      </c>
      <c r="J9252" t="s">
        <v>1065</v>
      </c>
      <c r="K9252" t="s">
        <v>835</v>
      </c>
      <c r="L9252" t="s">
        <v>836</v>
      </c>
      <c r="M9252" t="s">
        <v>829</v>
      </c>
      <c r="N9252" t="s">
        <v>829</v>
      </c>
      <c r="O9252" t="s">
        <v>829</v>
      </c>
      <c r="P9252" t="s">
        <v>829</v>
      </c>
      <c r="Q9252" t="s">
        <v>829</v>
      </c>
      <c r="R9252" t="s">
        <v>829</v>
      </c>
      <c r="S9252">
        <v>36790229</v>
      </c>
      <c r="T9252" t="s">
        <v>829</v>
      </c>
      <c r="U9252" t="s">
        <v>829</v>
      </c>
      <c r="V9252" t="s">
        <v>834</v>
      </c>
    </row>
    <row r="9253" spans="1:22" x14ac:dyDescent="0.3">
      <c r="A9253">
        <v>202223</v>
      </c>
      <c r="B9253" t="s">
        <v>820</v>
      </c>
      <c r="C9253" t="s">
        <v>821</v>
      </c>
      <c r="D9253" t="s">
        <v>822</v>
      </c>
      <c r="E9253" t="s">
        <v>823</v>
      </c>
      <c r="F9253" t="s">
        <v>912</v>
      </c>
      <c r="G9253" t="s">
        <v>913</v>
      </c>
      <c r="H9253" t="s">
        <v>1064</v>
      </c>
      <c r="I9253">
        <v>807</v>
      </c>
      <c r="J9253" t="s">
        <v>1065</v>
      </c>
      <c r="K9253" t="s">
        <v>835</v>
      </c>
      <c r="L9253" t="s">
        <v>836</v>
      </c>
      <c r="M9253" t="s">
        <v>829</v>
      </c>
      <c r="N9253" t="s">
        <v>829</v>
      </c>
      <c r="O9253" t="s">
        <v>829</v>
      </c>
      <c r="P9253" t="s">
        <v>829</v>
      </c>
      <c r="Q9253" t="s">
        <v>829</v>
      </c>
      <c r="R9253" t="s">
        <v>829</v>
      </c>
      <c r="S9253">
        <v>38461321</v>
      </c>
      <c r="T9253" t="s">
        <v>829</v>
      </c>
      <c r="U9253" t="s">
        <v>829</v>
      </c>
      <c r="V9253" t="s">
        <v>834</v>
      </c>
    </row>
    <row r="9254" spans="1:22" x14ac:dyDescent="0.3">
      <c r="A9254">
        <v>202324</v>
      </c>
      <c r="B9254" t="s">
        <v>820</v>
      </c>
      <c r="C9254" t="s">
        <v>821</v>
      </c>
      <c r="D9254" t="s">
        <v>822</v>
      </c>
      <c r="E9254" t="s">
        <v>823</v>
      </c>
      <c r="F9254" t="s">
        <v>912</v>
      </c>
      <c r="G9254" t="s">
        <v>913</v>
      </c>
      <c r="H9254" t="s">
        <v>1064</v>
      </c>
      <c r="I9254">
        <v>807</v>
      </c>
      <c r="J9254" t="s">
        <v>1065</v>
      </c>
      <c r="K9254" t="s">
        <v>835</v>
      </c>
      <c r="L9254" t="s">
        <v>836</v>
      </c>
      <c r="M9254" t="s">
        <v>829</v>
      </c>
      <c r="N9254" t="s">
        <v>829</v>
      </c>
      <c r="O9254" t="s">
        <v>829</v>
      </c>
      <c r="P9254" t="s">
        <v>829</v>
      </c>
      <c r="Q9254" t="s">
        <v>829</v>
      </c>
      <c r="R9254" t="s">
        <v>829</v>
      </c>
      <c r="S9254">
        <v>41494270</v>
      </c>
      <c r="T9254" t="s">
        <v>829</v>
      </c>
      <c r="U9254" t="s">
        <v>829</v>
      </c>
      <c r="V9254" t="s">
        <v>834</v>
      </c>
    </row>
    <row r="9255" spans="1:22" x14ac:dyDescent="0.3">
      <c r="A9255">
        <v>202122</v>
      </c>
      <c r="B9255" t="s">
        <v>820</v>
      </c>
      <c r="C9255" t="s">
        <v>821</v>
      </c>
      <c r="D9255" t="s">
        <v>822</v>
      </c>
      <c r="E9255" t="s">
        <v>823</v>
      </c>
      <c r="F9255" t="s">
        <v>912</v>
      </c>
      <c r="G9255" t="s">
        <v>913</v>
      </c>
      <c r="H9255" t="s">
        <v>1064</v>
      </c>
      <c r="I9255">
        <v>807</v>
      </c>
      <c r="J9255" t="s">
        <v>1065</v>
      </c>
      <c r="K9255" t="s">
        <v>835</v>
      </c>
      <c r="L9255" t="s">
        <v>837</v>
      </c>
      <c r="M9255" t="s">
        <v>829</v>
      </c>
      <c r="N9255" t="s">
        <v>829</v>
      </c>
      <c r="O9255" t="s">
        <v>829</v>
      </c>
      <c r="P9255" t="s">
        <v>829</v>
      </c>
      <c r="Q9255" t="s">
        <v>829</v>
      </c>
      <c r="R9255" t="s">
        <v>829</v>
      </c>
      <c r="S9255">
        <v>-43465</v>
      </c>
      <c r="T9255" t="s">
        <v>829</v>
      </c>
      <c r="U9255" t="s">
        <v>829</v>
      </c>
      <c r="V9255" t="s">
        <v>834</v>
      </c>
    </row>
    <row r="9256" spans="1:22" x14ac:dyDescent="0.3">
      <c r="A9256">
        <v>202223</v>
      </c>
      <c r="B9256" t="s">
        <v>820</v>
      </c>
      <c r="C9256" t="s">
        <v>821</v>
      </c>
      <c r="D9256" t="s">
        <v>822</v>
      </c>
      <c r="E9256" t="s">
        <v>823</v>
      </c>
      <c r="F9256" t="s">
        <v>912</v>
      </c>
      <c r="G9256" t="s">
        <v>913</v>
      </c>
      <c r="H9256" t="s">
        <v>1064</v>
      </c>
      <c r="I9256">
        <v>807</v>
      </c>
      <c r="J9256" t="s">
        <v>1065</v>
      </c>
      <c r="K9256" t="s">
        <v>835</v>
      </c>
      <c r="L9256" t="s">
        <v>837</v>
      </c>
      <c r="M9256" t="s">
        <v>829</v>
      </c>
      <c r="N9256" t="s">
        <v>829</v>
      </c>
      <c r="O9256" t="s">
        <v>829</v>
      </c>
      <c r="P9256" t="s">
        <v>829</v>
      </c>
      <c r="Q9256" t="s">
        <v>829</v>
      </c>
      <c r="R9256" t="s">
        <v>829</v>
      </c>
      <c r="S9256">
        <v>-85295</v>
      </c>
      <c r="T9256" t="s">
        <v>829</v>
      </c>
      <c r="U9256" t="s">
        <v>829</v>
      </c>
      <c r="V9256">
        <v>0</v>
      </c>
    </row>
    <row r="9257" spans="1:22" x14ac:dyDescent="0.3">
      <c r="A9257">
        <v>202324</v>
      </c>
      <c r="B9257" t="s">
        <v>820</v>
      </c>
      <c r="C9257" t="s">
        <v>821</v>
      </c>
      <c r="D9257" t="s">
        <v>822</v>
      </c>
      <c r="E9257" t="s">
        <v>823</v>
      </c>
      <c r="F9257" t="s">
        <v>912</v>
      </c>
      <c r="G9257" t="s">
        <v>913</v>
      </c>
      <c r="H9257" t="s">
        <v>1064</v>
      </c>
      <c r="I9257">
        <v>807</v>
      </c>
      <c r="J9257" t="s">
        <v>1065</v>
      </c>
      <c r="K9257" t="s">
        <v>835</v>
      </c>
      <c r="L9257" t="s">
        <v>837</v>
      </c>
      <c r="M9257" t="s">
        <v>829</v>
      </c>
      <c r="N9257" t="s">
        <v>829</v>
      </c>
      <c r="O9257" t="s">
        <v>829</v>
      </c>
      <c r="P9257" t="s">
        <v>829</v>
      </c>
      <c r="Q9257" t="s">
        <v>829</v>
      </c>
      <c r="R9257" t="s">
        <v>829</v>
      </c>
      <c r="S9257">
        <v>-17929</v>
      </c>
      <c r="T9257" t="s">
        <v>829</v>
      </c>
      <c r="U9257" t="s">
        <v>829</v>
      </c>
      <c r="V9257">
        <v>0</v>
      </c>
    </row>
    <row r="9258" spans="1:22" x14ac:dyDescent="0.3">
      <c r="A9258">
        <v>202122</v>
      </c>
      <c r="B9258" t="s">
        <v>820</v>
      </c>
      <c r="C9258" t="s">
        <v>821</v>
      </c>
      <c r="D9258" t="s">
        <v>822</v>
      </c>
      <c r="E9258" t="s">
        <v>823</v>
      </c>
      <c r="F9258" t="s">
        <v>912</v>
      </c>
      <c r="G9258" t="s">
        <v>913</v>
      </c>
      <c r="H9258" t="s">
        <v>1064</v>
      </c>
      <c r="I9258">
        <v>807</v>
      </c>
      <c r="J9258" t="s">
        <v>1065</v>
      </c>
      <c r="K9258" t="s">
        <v>835</v>
      </c>
      <c r="L9258" t="s">
        <v>838</v>
      </c>
      <c r="M9258" t="s">
        <v>829</v>
      </c>
      <c r="N9258" t="s">
        <v>829</v>
      </c>
      <c r="O9258" t="s">
        <v>829</v>
      </c>
      <c r="P9258" t="s">
        <v>829</v>
      </c>
      <c r="Q9258" t="s">
        <v>829</v>
      </c>
      <c r="R9258" t="s">
        <v>829</v>
      </c>
      <c r="S9258">
        <v>-2763364</v>
      </c>
      <c r="T9258" t="s">
        <v>829</v>
      </c>
      <c r="U9258" t="s">
        <v>829</v>
      </c>
      <c r="V9258" t="s">
        <v>834</v>
      </c>
    </row>
    <row r="9259" spans="1:22" x14ac:dyDescent="0.3">
      <c r="A9259">
        <v>202223</v>
      </c>
      <c r="B9259" t="s">
        <v>820</v>
      </c>
      <c r="C9259" t="s">
        <v>821</v>
      </c>
      <c r="D9259" t="s">
        <v>822</v>
      </c>
      <c r="E9259" t="s">
        <v>823</v>
      </c>
      <c r="F9259" t="s">
        <v>912</v>
      </c>
      <c r="G9259" t="s">
        <v>913</v>
      </c>
      <c r="H9259" t="s">
        <v>1064</v>
      </c>
      <c r="I9259">
        <v>807</v>
      </c>
      <c r="J9259" t="s">
        <v>1065</v>
      </c>
      <c r="K9259" t="s">
        <v>835</v>
      </c>
      <c r="L9259" t="s">
        <v>838</v>
      </c>
      <c r="M9259" t="s">
        <v>829</v>
      </c>
      <c r="N9259" t="s">
        <v>829</v>
      </c>
      <c r="O9259" t="s">
        <v>829</v>
      </c>
      <c r="P9259" t="s">
        <v>829</v>
      </c>
      <c r="Q9259" t="s">
        <v>829</v>
      </c>
      <c r="R9259" t="s">
        <v>829</v>
      </c>
      <c r="S9259">
        <v>-3347157</v>
      </c>
      <c r="T9259" t="s">
        <v>829</v>
      </c>
      <c r="U9259" t="s">
        <v>829</v>
      </c>
      <c r="V9259" t="s">
        <v>834</v>
      </c>
    </row>
    <row r="9260" spans="1:22" x14ac:dyDescent="0.3">
      <c r="A9260">
        <v>202324</v>
      </c>
      <c r="B9260" t="s">
        <v>820</v>
      </c>
      <c r="C9260" t="s">
        <v>821</v>
      </c>
      <c r="D9260" t="s">
        <v>822</v>
      </c>
      <c r="E9260" t="s">
        <v>823</v>
      </c>
      <c r="F9260" t="s">
        <v>912</v>
      </c>
      <c r="G9260" t="s">
        <v>913</v>
      </c>
      <c r="H9260" t="s">
        <v>1064</v>
      </c>
      <c r="I9260">
        <v>807</v>
      </c>
      <c r="J9260" t="s">
        <v>1065</v>
      </c>
      <c r="K9260" t="s">
        <v>835</v>
      </c>
      <c r="L9260" t="s">
        <v>838</v>
      </c>
      <c r="M9260" t="s">
        <v>829</v>
      </c>
      <c r="N9260" t="s">
        <v>829</v>
      </c>
      <c r="O9260" t="s">
        <v>829</v>
      </c>
      <c r="P9260" t="s">
        <v>829</v>
      </c>
      <c r="Q9260" t="s">
        <v>829</v>
      </c>
      <c r="R9260" t="s">
        <v>829</v>
      </c>
      <c r="S9260">
        <v>-4969517</v>
      </c>
      <c r="T9260" t="s">
        <v>829</v>
      </c>
      <c r="U9260" t="s">
        <v>829</v>
      </c>
      <c r="V9260" t="s">
        <v>834</v>
      </c>
    </row>
    <row r="9261" spans="1:22" x14ac:dyDescent="0.3">
      <c r="A9261">
        <v>202122</v>
      </c>
      <c r="B9261" t="s">
        <v>820</v>
      </c>
      <c r="C9261" t="s">
        <v>821</v>
      </c>
      <c r="D9261" t="s">
        <v>822</v>
      </c>
      <c r="E9261" t="s">
        <v>823</v>
      </c>
      <c r="F9261" t="s">
        <v>912</v>
      </c>
      <c r="G9261" t="s">
        <v>913</v>
      </c>
      <c r="H9261" t="s">
        <v>1064</v>
      </c>
      <c r="I9261">
        <v>807</v>
      </c>
      <c r="J9261" t="s">
        <v>1065</v>
      </c>
      <c r="K9261" t="s">
        <v>835</v>
      </c>
      <c r="L9261" t="s">
        <v>839</v>
      </c>
      <c r="M9261" t="s">
        <v>829</v>
      </c>
      <c r="N9261" t="s">
        <v>829</v>
      </c>
      <c r="O9261" t="s">
        <v>829</v>
      </c>
      <c r="P9261" t="s">
        <v>829</v>
      </c>
      <c r="Q9261" t="s">
        <v>829</v>
      </c>
      <c r="R9261" t="s">
        <v>829</v>
      </c>
      <c r="S9261">
        <v>3347157</v>
      </c>
      <c r="T9261" t="s">
        <v>829</v>
      </c>
      <c r="U9261" t="s">
        <v>829</v>
      </c>
      <c r="V9261" t="s">
        <v>834</v>
      </c>
    </row>
    <row r="9262" spans="1:22" x14ac:dyDescent="0.3">
      <c r="A9262">
        <v>202223</v>
      </c>
      <c r="B9262" t="s">
        <v>820</v>
      </c>
      <c r="C9262" t="s">
        <v>821</v>
      </c>
      <c r="D9262" t="s">
        <v>822</v>
      </c>
      <c r="E9262" t="s">
        <v>823</v>
      </c>
      <c r="F9262" t="s">
        <v>912</v>
      </c>
      <c r="G9262" t="s">
        <v>913</v>
      </c>
      <c r="H9262" t="s">
        <v>1064</v>
      </c>
      <c r="I9262">
        <v>807</v>
      </c>
      <c r="J9262" t="s">
        <v>1065</v>
      </c>
      <c r="K9262" t="s">
        <v>835</v>
      </c>
      <c r="L9262" t="s">
        <v>839</v>
      </c>
      <c r="M9262" t="s">
        <v>829</v>
      </c>
      <c r="N9262" t="s">
        <v>829</v>
      </c>
      <c r="O9262" t="s">
        <v>829</v>
      </c>
      <c r="P9262" t="s">
        <v>829</v>
      </c>
      <c r="Q9262" t="s">
        <v>829</v>
      </c>
      <c r="R9262" t="s">
        <v>829</v>
      </c>
      <c r="S9262">
        <v>4969517</v>
      </c>
      <c r="T9262" t="s">
        <v>829</v>
      </c>
      <c r="U9262" t="s">
        <v>829</v>
      </c>
      <c r="V9262" t="s">
        <v>834</v>
      </c>
    </row>
    <row r="9263" spans="1:22" x14ac:dyDescent="0.3">
      <c r="A9263">
        <v>202324</v>
      </c>
      <c r="B9263" t="s">
        <v>820</v>
      </c>
      <c r="C9263" t="s">
        <v>821</v>
      </c>
      <c r="D9263" t="s">
        <v>822</v>
      </c>
      <c r="E9263" t="s">
        <v>823</v>
      </c>
      <c r="F9263" t="s">
        <v>912</v>
      </c>
      <c r="G9263" t="s">
        <v>913</v>
      </c>
      <c r="H9263" t="s">
        <v>1064</v>
      </c>
      <c r="I9263">
        <v>807</v>
      </c>
      <c r="J9263" t="s">
        <v>1065</v>
      </c>
      <c r="K9263" t="s">
        <v>835</v>
      </c>
      <c r="L9263" t="s">
        <v>839</v>
      </c>
      <c r="M9263" t="s">
        <v>829</v>
      </c>
      <c r="N9263" t="s">
        <v>829</v>
      </c>
      <c r="O9263" t="s">
        <v>829</v>
      </c>
      <c r="P9263" t="s">
        <v>829</v>
      </c>
      <c r="Q9263" t="s">
        <v>829</v>
      </c>
      <c r="R9263" t="s">
        <v>829</v>
      </c>
      <c r="S9263">
        <v>6011719</v>
      </c>
      <c r="T9263" t="s">
        <v>829</v>
      </c>
      <c r="U9263" t="s">
        <v>829</v>
      </c>
      <c r="V9263" t="s">
        <v>834</v>
      </c>
    </row>
    <row r="9264" spans="1:22" x14ac:dyDescent="0.3">
      <c r="A9264">
        <v>202122</v>
      </c>
      <c r="B9264" t="s">
        <v>820</v>
      </c>
      <c r="C9264" t="s">
        <v>821</v>
      </c>
      <c r="D9264" t="s">
        <v>822</v>
      </c>
      <c r="E9264" t="s">
        <v>823</v>
      </c>
      <c r="F9264" t="s">
        <v>912</v>
      </c>
      <c r="G9264" t="s">
        <v>913</v>
      </c>
      <c r="H9264" t="s">
        <v>1064</v>
      </c>
      <c r="I9264">
        <v>807</v>
      </c>
      <c r="J9264" t="s">
        <v>1065</v>
      </c>
      <c r="K9264" t="s">
        <v>835</v>
      </c>
      <c r="L9264" t="s">
        <v>840</v>
      </c>
      <c r="M9264" t="s">
        <v>829</v>
      </c>
      <c r="N9264" t="s">
        <v>829</v>
      </c>
      <c r="O9264" t="s">
        <v>829</v>
      </c>
      <c r="P9264" t="s">
        <v>829</v>
      </c>
      <c r="Q9264" t="s">
        <v>829</v>
      </c>
      <c r="R9264" t="s">
        <v>829</v>
      </c>
      <c r="S9264">
        <v>0</v>
      </c>
      <c r="T9264" t="s">
        <v>829</v>
      </c>
      <c r="U9264" t="s">
        <v>829</v>
      </c>
      <c r="V9264" t="s">
        <v>834</v>
      </c>
    </row>
    <row r="9265" spans="1:22" x14ac:dyDescent="0.3">
      <c r="A9265">
        <v>202223</v>
      </c>
      <c r="B9265" t="s">
        <v>820</v>
      </c>
      <c r="C9265" t="s">
        <v>821</v>
      </c>
      <c r="D9265" t="s">
        <v>822</v>
      </c>
      <c r="E9265" t="s">
        <v>823</v>
      </c>
      <c r="F9265" t="s">
        <v>912</v>
      </c>
      <c r="G9265" t="s">
        <v>913</v>
      </c>
      <c r="H9265" t="s">
        <v>1064</v>
      </c>
      <c r="I9265">
        <v>807</v>
      </c>
      <c r="J9265" t="s">
        <v>1065</v>
      </c>
      <c r="K9265" t="s">
        <v>835</v>
      </c>
      <c r="L9265" t="s">
        <v>840</v>
      </c>
      <c r="M9265" t="s">
        <v>829</v>
      </c>
      <c r="N9265" t="s">
        <v>829</v>
      </c>
      <c r="O9265" t="s">
        <v>829</v>
      </c>
      <c r="P9265" t="s">
        <v>829</v>
      </c>
      <c r="Q9265" t="s">
        <v>829</v>
      </c>
      <c r="R9265" t="s">
        <v>829</v>
      </c>
      <c r="S9265">
        <v>0</v>
      </c>
      <c r="T9265" t="s">
        <v>829</v>
      </c>
      <c r="U9265" t="s">
        <v>829</v>
      </c>
      <c r="V9265" t="s">
        <v>834</v>
      </c>
    </row>
    <row r="9266" spans="1:22" x14ac:dyDescent="0.3">
      <c r="A9266">
        <v>202324</v>
      </c>
      <c r="B9266" t="s">
        <v>820</v>
      </c>
      <c r="C9266" t="s">
        <v>821</v>
      </c>
      <c r="D9266" t="s">
        <v>822</v>
      </c>
      <c r="E9266" t="s">
        <v>823</v>
      </c>
      <c r="F9266" t="s">
        <v>912</v>
      </c>
      <c r="G9266" t="s">
        <v>913</v>
      </c>
      <c r="H9266" t="s">
        <v>1064</v>
      </c>
      <c r="I9266">
        <v>807</v>
      </c>
      <c r="J9266" t="s">
        <v>1065</v>
      </c>
      <c r="K9266" t="s">
        <v>835</v>
      </c>
      <c r="L9266" t="s">
        <v>840</v>
      </c>
      <c r="M9266" t="s">
        <v>829</v>
      </c>
      <c r="N9266" t="s">
        <v>829</v>
      </c>
      <c r="O9266" t="s">
        <v>829</v>
      </c>
      <c r="P9266" t="s">
        <v>829</v>
      </c>
      <c r="Q9266" t="s">
        <v>829</v>
      </c>
      <c r="R9266" t="s">
        <v>829</v>
      </c>
      <c r="S9266">
        <v>0</v>
      </c>
      <c r="T9266" t="s">
        <v>829</v>
      </c>
      <c r="U9266" t="s">
        <v>829</v>
      </c>
      <c r="V9266" t="s">
        <v>834</v>
      </c>
    </row>
    <row r="9267" spans="1:22" x14ac:dyDescent="0.3">
      <c r="A9267">
        <v>202122</v>
      </c>
      <c r="B9267" t="s">
        <v>820</v>
      </c>
      <c r="C9267" t="s">
        <v>821</v>
      </c>
      <c r="D9267" t="s">
        <v>822</v>
      </c>
      <c r="E9267" t="s">
        <v>823</v>
      </c>
      <c r="F9267" t="s">
        <v>912</v>
      </c>
      <c r="G9267" t="s">
        <v>913</v>
      </c>
      <c r="H9267" t="s">
        <v>1064</v>
      </c>
      <c r="I9267">
        <v>807</v>
      </c>
      <c r="J9267" t="s">
        <v>1065</v>
      </c>
      <c r="K9267" t="s">
        <v>835</v>
      </c>
      <c r="L9267" t="s">
        <v>841</v>
      </c>
      <c r="M9267" t="s">
        <v>829</v>
      </c>
      <c r="N9267" t="s">
        <v>829</v>
      </c>
      <c r="O9267" t="s">
        <v>829</v>
      </c>
      <c r="P9267" t="s">
        <v>829</v>
      </c>
      <c r="Q9267" t="s">
        <v>829</v>
      </c>
      <c r="R9267" t="s">
        <v>829</v>
      </c>
      <c r="S9267">
        <v>37334659</v>
      </c>
      <c r="T9267" t="s">
        <v>829</v>
      </c>
      <c r="U9267" t="s">
        <v>829</v>
      </c>
      <c r="V9267" t="s">
        <v>834</v>
      </c>
    </row>
    <row r="9268" spans="1:22" x14ac:dyDescent="0.3">
      <c r="A9268">
        <v>202223</v>
      </c>
      <c r="B9268" t="s">
        <v>820</v>
      </c>
      <c r="C9268" t="s">
        <v>821</v>
      </c>
      <c r="D9268" t="s">
        <v>822</v>
      </c>
      <c r="E9268" t="s">
        <v>823</v>
      </c>
      <c r="F9268" t="s">
        <v>912</v>
      </c>
      <c r="G9268" t="s">
        <v>913</v>
      </c>
      <c r="H9268" t="s">
        <v>1064</v>
      </c>
      <c r="I9268">
        <v>807</v>
      </c>
      <c r="J9268" t="s">
        <v>1065</v>
      </c>
      <c r="K9268" t="s">
        <v>835</v>
      </c>
      <c r="L9268" t="s">
        <v>841</v>
      </c>
      <c r="M9268" t="s">
        <v>829</v>
      </c>
      <c r="N9268" t="s">
        <v>829</v>
      </c>
      <c r="O9268" t="s">
        <v>829</v>
      </c>
      <c r="P9268" t="s">
        <v>829</v>
      </c>
      <c r="Q9268" t="s">
        <v>829</v>
      </c>
      <c r="R9268" t="s">
        <v>829</v>
      </c>
      <c r="S9268">
        <v>40002177</v>
      </c>
      <c r="T9268" t="s">
        <v>829</v>
      </c>
      <c r="U9268" t="s">
        <v>829</v>
      </c>
      <c r="V9268" t="s">
        <v>834</v>
      </c>
    </row>
    <row r="9269" spans="1:22" x14ac:dyDescent="0.3">
      <c r="A9269">
        <v>202324</v>
      </c>
      <c r="B9269" t="s">
        <v>820</v>
      </c>
      <c r="C9269" t="s">
        <v>821</v>
      </c>
      <c r="D9269" t="s">
        <v>822</v>
      </c>
      <c r="E9269" t="s">
        <v>823</v>
      </c>
      <c r="F9269" t="s">
        <v>912</v>
      </c>
      <c r="G9269" t="s">
        <v>913</v>
      </c>
      <c r="H9269" t="s">
        <v>1064</v>
      </c>
      <c r="I9269">
        <v>807</v>
      </c>
      <c r="J9269" t="s">
        <v>1065</v>
      </c>
      <c r="K9269" t="s">
        <v>835</v>
      </c>
      <c r="L9269" t="s">
        <v>841</v>
      </c>
      <c r="M9269" t="s">
        <v>829</v>
      </c>
      <c r="N9269" t="s">
        <v>829</v>
      </c>
      <c r="O9269" t="s">
        <v>829</v>
      </c>
      <c r="P9269" t="s">
        <v>829</v>
      </c>
      <c r="Q9269" t="s">
        <v>829</v>
      </c>
      <c r="R9269" t="s">
        <v>829</v>
      </c>
      <c r="S9269">
        <v>42523322</v>
      </c>
      <c r="T9269" t="s">
        <v>829</v>
      </c>
      <c r="U9269" t="s">
        <v>829</v>
      </c>
      <c r="V9269" t="s">
        <v>834</v>
      </c>
    </row>
    <row r="9270" spans="1:22" x14ac:dyDescent="0.3">
      <c r="A9270">
        <v>202122</v>
      </c>
      <c r="B9270" t="s">
        <v>820</v>
      </c>
      <c r="C9270" t="s">
        <v>821</v>
      </c>
      <c r="D9270" t="s">
        <v>822</v>
      </c>
      <c r="E9270" t="s">
        <v>823</v>
      </c>
      <c r="F9270" t="s">
        <v>912</v>
      </c>
      <c r="G9270" t="s">
        <v>913</v>
      </c>
      <c r="H9270" t="s">
        <v>1064</v>
      </c>
      <c r="I9270">
        <v>807</v>
      </c>
      <c r="J9270" t="s">
        <v>1065</v>
      </c>
      <c r="K9270" t="s">
        <v>842</v>
      </c>
      <c r="L9270" t="s">
        <v>238</v>
      </c>
      <c r="M9270" t="s">
        <v>829</v>
      </c>
      <c r="N9270" t="s">
        <v>829</v>
      </c>
      <c r="O9270" t="s">
        <v>829</v>
      </c>
      <c r="P9270" t="s">
        <v>829</v>
      </c>
      <c r="Q9270" t="s">
        <v>829</v>
      </c>
      <c r="R9270" t="s">
        <v>829</v>
      </c>
      <c r="S9270">
        <v>243951</v>
      </c>
      <c r="T9270">
        <v>87700</v>
      </c>
      <c r="U9270">
        <v>156251</v>
      </c>
      <c r="V9270">
        <v>7</v>
      </c>
    </row>
    <row r="9271" spans="1:22" x14ac:dyDescent="0.3">
      <c r="A9271">
        <v>202223</v>
      </c>
      <c r="B9271" t="s">
        <v>820</v>
      </c>
      <c r="C9271" t="s">
        <v>821</v>
      </c>
      <c r="D9271" t="s">
        <v>822</v>
      </c>
      <c r="E9271" t="s">
        <v>823</v>
      </c>
      <c r="F9271" t="s">
        <v>912</v>
      </c>
      <c r="G9271" t="s">
        <v>913</v>
      </c>
      <c r="H9271" t="s">
        <v>1064</v>
      </c>
      <c r="I9271">
        <v>807</v>
      </c>
      <c r="J9271" t="s">
        <v>1065</v>
      </c>
      <c r="K9271" t="s">
        <v>842</v>
      </c>
      <c r="L9271" t="s">
        <v>238</v>
      </c>
      <c r="M9271" t="s">
        <v>829</v>
      </c>
      <c r="N9271" t="s">
        <v>829</v>
      </c>
      <c r="O9271" t="s">
        <v>829</v>
      </c>
      <c r="P9271" t="s">
        <v>829</v>
      </c>
      <c r="Q9271" t="s">
        <v>829</v>
      </c>
      <c r="R9271" t="s">
        <v>829</v>
      </c>
      <c r="S9271">
        <v>218381</v>
      </c>
      <c r="T9271">
        <v>89850</v>
      </c>
      <c r="U9271">
        <v>128531</v>
      </c>
      <c r="V9271">
        <v>6</v>
      </c>
    </row>
    <row r="9272" spans="1:22" x14ac:dyDescent="0.3">
      <c r="A9272">
        <v>202324</v>
      </c>
      <c r="B9272" t="s">
        <v>820</v>
      </c>
      <c r="C9272" t="s">
        <v>821</v>
      </c>
      <c r="D9272" t="s">
        <v>822</v>
      </c>
      <c r="E9272" t="s">
        <v>823</v>
      </c>
      <c r="F9272" t="s">
        <v>912</v>
      </c>
      <c r="G9272" t="s">
        <v>913</v>
      </c>
      <c r="H9272" t="s">
        <v>1064</v>
      </c>
      <c r="I9272">
        <v>807</v>
      </c>
      <c r="J9272" t="s">
        <v>1065</v>
      </c>
      <c r="K9272" t="s">
        <v>842</v>
      </c>
      <c r="L9272" t="s">
        <v>238</v>
      </c>
      <c r="M9272" t="s">
        <v>829</v>
      </c>
      <c r="N9272" t="s">
        <v>829</v>
      </c>
      <c r="O9272" t="s">
        <v>829</v>
      </c>
      <c r="P9272" t="s">
        <v>829</v>
      </c>
      <c r="Q9272" t="s">
        <v>829</v>
      </c>
      <c r="R9272" t="s">
        <v>829</v>
      </c>
      <c r="S9272">
        <v>214978</v>
      </c>
      <c r="T9272">
        <v>30969</v>
      </c>
      <c r="U9272">
        <v>184008</v>
      </c>
      <c r="V9272">
        <v>9</v>
      </c>
    </row>
    <row r="9273" spans="1:22" x14ac:dyDescent="0.3">
      <c r="A9273">
        <v>202122</v>
      </c>
      <c r="B9273" t="s">
        <v>820</v>
      </c>
      <c r="C9273" t="s">
        <v>821</v>
      </c>
      <c r="D9273" t="s">
        <v>822</v>
      </c>
      <c r="E9273" t="s">
        <v>823</v>
      </c>
      <c r="F9273" t="s">
        <v>912</v>
      </c>
      <c r="G9273" t="s">
        <v>913</v>
      </c>
      <c r="H9273" t="s">
        <v>1064</v>
      </c>
      <c r="I9273">
        <v>807</v>
      </c>
      <c r="J9273" t="s">
        <v>1065</v>
      </c>
      <c r="K9273" t="s">
        <v>842</v>
      </c>
      <c r="L9273" t="s">
        <v>240</v>
      </c>
      <c r="M9273" t="s">
        <v>829</v>
      </c>
      <c r="N9273" t="s">
        <v>829</v>
      </c>
      <c r="O9273" t="s">
        <v>829</v>
      </c>
      <c r="P9273" t="s">
        <v>829</v>
      </c>
      <c r="Q9273" t="s">
        <v>829</v>
      </c>
      <c r="R9273" t="s">
        <v>829</v>
      </c>
      <c r="S9273">
        <v>567713</v>
      </c>
      <c r="T9273">
        <v>162750</v>
      </c>
      <c r="U9273">
        <v>404963</v>
      </c>
      <c r="V9273">
        <v>19</v>
      </c>
    </row>
    <row r="9274" spans="1:22" x14ac:dyDescent="0.3">
      <c r="A9274">
        <v>202223</v>
      </c>
      <c r="B9274" t="s">
        <v>820</v>
      </c>
      <c r="C9274" t="s">
        <v>821</v>
      </c>
      <c r="D9274" t="s">
        <v>822</v>
      </c>
      <c r="E9274" t="s">
        <v>823</v>
      </c>
      <c r="F9274" t="s">
        <v>912</v>
      </c>
      <c r="G9274" t="s">
        <v>913</v>
      </c>
      <c r="H9274" t="s">
        <v>1064</v>
      </c>
      <c r="I9274">
        <v>807</v>
      </c>
      <c r="J9274" t="s">
        <v>1065</v>
      </c>
      <c r="K9274" t="s">
        <v>842</v>
      </c>
      <c r="L9274" t="s">
        <v>240</v>
      </c>
      <c r="M9274" t="s">
        <v>829</v>
      </c>
      <c r="N9274" t="s">
        <v>829</v>
      </c>
      <c r="O9274" t="s">
        <v>829</v>
      </c>
      <c r="P9274" t="s">
        <v>829</v>
      </c>
      <c r="Q9274" t="s">
        <v>829</v>
      </c>
      <c r="R9274" t="s">
        <v>829</v>
      </c>
      <c r="S9274">
        <v>672116</v>
      </c>
      <c r="T9274">
        <v>154767</v>
      </c>
      <c r="U9274">
        <v>517348</v>
      </c>
      <c r="V9274">
        <v>24</v>
      </c>
    </row>
    <row r="9275" spans="1:22" x14ac:dyDescent="0.3">
      <c r="A9275">
        <v>202324</v>
      </c>
      <c r="B9275" t="s">
        <v>820</v>
      </c>
      <c r="C9275" t="s">
        <v>821</v>
      </c>
      <c r="D9275" t="s">
        <v>822</v>
      </c>
      <c r="E9275" t="s">
        <v>823</v>
      </c>
      <c r="F9275" t="s">
        <v>912</v>
      </c>
      <c r="G9275" t="s">
        <v>913</v>
      </c>
      <c r="H9275" t="s">
        <v>1064</v>
      </c>
      <c r="I9275">
        <v>807</v>
      </c>
      <c r="J9275" t="s">
        <v>1065</v>
      </c>
      <c r="K9275" t="s">
        <v>842</v>
      </c>
      <c r="L9275" t="s">
        <v>240</v>
      </c>
      <c r="M9275" t="s">
        <v>829</v>
      </c>
      <c r="N9275" t="s">
        <v>829</v>
      </c>
      <c r="O9275" t="s">
        <v>829</v>
      </c>
      <c r="P9275" t="s">
        <v>829</v>
      </c>
      <c r="Q9275" t="s">
        <v>829</v>
      </c>
      <c r="R9275" t="s">
        <v>829</v>
      </c>
      <c r="S9275">
        <v>767327</v>
      </c>
      <c r="T9275">
        <v>277386</v>
      </c>
      <c r="U9275">
        <v>489941</v>
      </c>
      <c r="V9275">
        <v>23</v>
      </c>
    </row>
    <row r="9276" spans="1:22" x14ac:dyDescent="0.3">
      <c r="A9276">
        <v>202122</v>
      </c>
      <c r="B9276" t="s">
        <v>820</v>
      </c>
      <c r="C9276" t="s">
        <v>821</v>
      </c>
      <c r="D9276" t="s">
        <v>822</v>
      </c>
      <c r="E9276" t="s">
        <v>823</v>
      </c>
      <c r="F9276" t="s">
        <v>912</v>
      </c>
      <c r="G9276" t="s">
        <v>913</v>
      </c>
      <c r="H9276" t="s">
        <v>1064</v>
      </c>
      <c r="I9276">
        <v>807</v>
      </c>
      <c r="J9276" t="s">
        <v>1065</v>
      </c>
      <c r="K9276" t="s">
        <v>842</v>
      </c>
      <c r="L9276" t="s">
        <v>843</v>
      </c>
      <c r="M9276" t="s">
        <v>829</v>
      </c>
      <c r="N9276" t="s">
        <v>829</v>
      </c>
      <c r="O9276" t="s">
        <v>829</v>
      </c>
      <c r="P9276" t="s">
        <v>829</v>
      </c>
      <c r="Q9276" t="s">
        <v>829</v>
      </c>
      <c r="R9276" t="s">
        <v>829</v>
      </c>
      <c r="S9276">
        <v>31870</v>
      </c>
      <c r="T9276">
        <v>12714</v>
      </c>
      <c r="U9276">
        <v>19155</v>
      </c>
      <c r="V9276">
        <v>1</v>
      </c>
    </row>
    <row r="9277" spans="1:22" x14ac:dyDescent="0.3">
      <c r="A9277">
        <v>202223</v>
      </c>
      <c r="B9277" t="s">
        <v>820</v>
      </c>
      <c r="C9277" t="s">
        <v>821</v>
      </c>
      <c r="D9277" t="s">
        <v>822</v>
      </c>
      <c r="E9277" t="s">
        <v>823</v>
      </c>
      <c r="F9277" t="s">
        <v>912</v>
      </c>
      <c r="G9277" t="s">
        <v>913</v>
      </c>
      <c r="H9277" t="s">
        <v>1064</v>
      </c>
      <c r="I9277">
        <v>807</v>
      </c>
      <c r="J9277" t="s">
        <v>1065</v>
      </c>
      <c r="K9277" t="s">
        <v>842</v>
      </c>
      <c r="L9277" t="s">
        <v>843</v>
      </c>
      <c r="M9277" t="s">
        <v>829</v>
      </c>
      <c r="N9277" t="s">
        <v>829</v>
      </c>
      <c r="O9277" t="s">
        <v>829</v>
      </c>
      <c r="P9277" t="s">
        <v>829</v>
      </c>
      <c r="Q9277" t="s">
        <v>829</v>
      </c>
      <c r="R9277" t="s">
        <v>829</v>
      </c>
      <c r="S9277">
        <v>27000</v>
      </c>
      <c r="T9277">
        <v>0</v>
      </c>
      <c r="U9277">
        <v>27000</v>
      </c>
      <c r="V9277">
        <v>1</v>
      </c>
    </row>
    <row r="9278" spans="1:22" x14ac:dyDescent="0.3">
      <c r="A9278">
        <v>202324</v>
      </c>
      <c r="B9278" t="s">
        <v>820</v>
      </c>
      <c r="C9278" t="s">
        <v>821</v>
      </c>
      <c r="D9278" t="s">
        <v>822</v>
      </c>
      <c r="E9278" t="s">
        <v>823</v>
      </c>
      <c r="F9278" t="s">
        <v>912</v>
      </c>
      <c r="G9278" t="s">
        <v>913</v>
      </c>
      <c r="H9278" t="s">
        <v>1064</v>
      </c>
      <c r="I9278">
        <v>807</v>
      </c>
      <c r="J9278" t="s">
        <v>1065</v>
      </c>
      <c r="K9278" t="s">
        <v>842</v>
      </c>
      <c r="L9278" t="s">
        <v>843</v>
      </c>
      <c r="M9278" t="s">
        <v>829</v>
      </c>
      <c r="N9278" t="s">
        <v>829</v>
      </c>
      <c r="O9278" t="s">
        <v>829</v>
      </c>
      <c r="P9278" t="s">
        <v>829</v>
      </c>
      <c r="Q9278" t="s">
        <v>829</v>
      </c>
      <c r="R9278" t="s">
        <v>829</v>
      </c>
      <c r="S9278">
        <v>26843</v>
      </c>
      <c r="T9278">
        <v>0</v>
      </c>
      <c r="U9278">
        <v>26843</v>
      </c>
      <c r="V9278">
        <v>1</v>
      </c>
    </row>
    <row r="9279" spans="1:22" x14ac:dyDescent="0.3">
      <c r="A9279">
        <v>202122</v>
      </c>
      <c r="B9279" t="s">
        <v>820</v>
      </c>
      <c r="C9279" t="s">
        <v>821</v>
      </c>
      <c r="D9279" t="s">
        <v>822</v>
      </c>
      <c r="E9279" t="s">
        <v>823</v>
      </c>
      <c r="F9279" t="s">
        <v>912</v>
      </c>
      <c r="G9279" t="s">
        <v>913</v>
      </c>
      <c r="H9279" t="s">
        <v>1064</v>
      </c>
      <c r="I9279">
        <v>807</v>
      </c>
      <c r="J9279" t="s">
        <v>1065</v>
      </c>
      <c r="K9279" t="s">
        <v>842</v>
      </c>
      <c r="L9279" t="s">
        <v>249</v>
      </c>
      <c r="M9279">
        <v>0</v>
      </c>
      <c r="N9279">
        <v>0</v>
      </c>
      <c r="O9279">
        <v>0</v>
      </c>
      <c r="P9279">
        <v>1888440</v>
      </c>
      <c r="Q9279">
        <v>0</v>
      </c>
      <c r="R9279" t="s">
        <v>829</v>
      </c>
      <c r="S9279">
        <v>1888440</v>
      </c>
      <c r="T9279">
        <v>0</v>
      </c>
      <c r="U9279">
        <v>1888440</v>
      </c>
      <c r="V9279">
        <v>87</v>
      </c>
    </row>
    <row r="9280" spans="1:22" x14ac:dyDescent="0.3">
      <c r="A9280">
        <v>202223</v>
      </c>
      <c r="B9280" t="s">
        <v>820</v>
      </c>
      <c r="C9280" t="s">
        <v>821</v>
      </c>
      <c r="D9280" t="s">
        <v>822</v>
      </c>
      <c r="E9280" t="s">
        <v>823</v>
      </c>
      <c r="F9280" t="s">
        <v>912</v>
      </c>
      <c r="G9280" t="s">
        <v>913</v>
      </c>
      <c r="H9280" t="s">
        <v>1064</v>
      </c>
      <c r="I9280">
        <v>807</v>
      </c>
      <c r="J9280" t="s">
        <v>1065</v>
      </c>
      <c r="K9280" t="s">
        <v>842</v>
      </c>
      <c r="L9280" t="s">
        <v>249</v>
      </c>
      <c r="M9280">
        <v>38487</v>
      </c>
      <c r="N9280">
        <v>0</v>
      </c>
      <c r="O9280">
        <v>0</v>
      </c>
      <c r="P9280">
        <v>3790447</v>
      </c>
      <c r="Q9280">
        <v>114204</v>
      </c>
      <c r="R9280" t="s">
        <v>829</v>
      </c>
      <c r="S9280">
        <v>3943138</v>
      </c>
      <c r="T9280">
        <v>620413</v>
      </c>
      <c r="U9280">
        <v>3322725</v>
      </c>
      <c r="V9280">
        <v>155</v>
      </c>
    </row>
    <row r="9281" spans="1:22" x14ac:dyDescent="0.3">
      <c r="A9281">
        <v>202324</v>
      </c>
      <c r="B9281" t="s">
        <v>820</v>
      </c>
      <c r="C9281" t="s">
        <v>821</v>
      </c>
      <c r="D9281" t="s">
        <v>822</v>
      </c>
      <c r="E9281" t="s">
        <v>823</v>
      </c>
      <c r="F9281" t="s">
        <v>912</v>
      </c>
      <c r="G9281" t="s">
        <v>913</v>
      </c>
      <c r="H9281" t="s">
        <v>1064</v>
      </c>
      <c r="I9281">
        <v>807</v>
      </c>
      <c r="J9281" t="s">
        <v>1065</v>
      </c>
      <c r="K9281" t="s">
        <v>842</v>
      </c>
      <c r="L9281" t="s">
        <v>249</v>
      </c>
      <c r="M9281">
        <v>0</v>
      </c>
      <c r="N9281">
        <v>0</v>
      </c>
      <c r="O9281">
        <v>0</v>
      </c>
      <c r="P9281">
        <v>3877477</v>
      </c>
      <c r="Q9281">
        <v>0</v>
      </c>
      <c r="R9281" t="s">
        <v>829</v>
      </c>
      <c r="S9281">
        <v>3877477</v>
      </c>
      <c r="T9281">
        <v>0</v>
      </c>
      <c r="U9281">
        <v>3877477</v>
      </c>
      <c r="V9281">
        <v>181</v>
      </c>
    </row>
    <row r="9282" spans="1:22" x14ac:dyDescent="0.3">
      <c r="A9282">
        <v>202122</v>
      </c>
      <c r="B9282" t="s">
        <v>820</v>
      </c>
      <c r="C9282" t="s">
        <v>821</v>
      </c>
      <c r="D9282" t="s">
        <v>822</v>
      </c>
      <c r="E9282" t="s">
        <v>823</v>
      </c>
      <c r="F9282" t="s">
        <v>912</v>
      </c>
      <c r="G9282" t="s">
        <v>913</v>
      </c>
      <c r="H9282" t="s">
        <v>1064</v>
      </c>
      <c r="I9282">
        <v>807</v>
      </c>
      <c r="J9282" t="s">
        <v>1065</v>
      </c>
      <c r="K9282" t="s">
        <v>842</v>
      </c>
      <c r="L9282" t="s">
        <v>844</v>
      </c>
      <c r="M9282">
        <v>0</v>
      </c>
      <c r="N9282">
        <v>0</v>
      </c>
      <c r="O9282">
        <v>1038643</v>
      </c>
      <c r="P9282">
        <v>0</v>
      </c>
      <c r="Q9282">
        <v>0</v>
      </c>
      <c r="R9282" t="s">
        <v>829</v>
      </c>
      <c r="S9282">
        <v>1038643</v>
      </c>
      <c r="T9282">
        <v>0</v>
      </c>
      <c r="U9282">
        <v>1038643</v>
      </c>
      <c r="V9282">
        <v>48</v>
      </c>
    </row>
    <row r="9283" spans="1:22" x14ac:dyDescent="0.3">
      <c r="A9283">
        <v>202223</v>
      </c>
      <c r="B9283" t="s">
        <v>820</v>
      </c>
      <c r="C9283" t="s">
        <v>821</v>
      </c>
      <c r="D9283" t="s">
        <v>822</v>
      </c>
      <c r="E9283" t="s">
        <v>823</v>
      </c>
      <c r="F9283" t="s">
        <v>912</v>
      </c>
      <c r="G9283" t="s">
        <v>913</v>
      </c>
      <c r="H9283" t="s">
        <v>1064</v>
      </c>
      <c r="I9283">
        <v>807</v>
      </c>
      <c r="J9283" t="s">
        <v>1065</v>
      </c>
      <c r="K9283" t="s">
        <v>842</v>
      </c>
      <c r="L9283" t="s">
        <v>844</v>
      </c>
      <c r="M9283">
        <v>0</v>
      </c>
      <c r="N9283">
        <v>0</v>
      </c>
      <c r="O9283">
        <v>1049892</v>
      </c>
      <c r="P9283">
        <v>0</v>
      </c>
      <c r="Q9283">
        <v>0</v>
      </c>
      <c r="R9283" t="s">
        <v>829</v>
      </c>
      <c r="S9283">
        <v>1049892</v>
      </c>
      <c r="T9283">
        <v>0</v>
      </c>
      <c r="U9283">
        <v>1049892</v>
      </c>
      <c r="V9283">
        <v>49</v>
      </c>
    </row>
    <row r="9284" spans="1:22" x14ac:dyDescent="0.3">
      <c r="A9284">
        <v>202324</v>
      </c>
      <c r="B9284" t="s">
        <v>820</v>
      </c>
      <c r="C9284" t="s">
        <v>821</v>
      </c>
      <c r="D9284" t="s">
        <v>822</v>
      </c>
      <c r="E9284" t="s">
        <v>823</v>
      </c>
      <c r="F9284" t="s">
        <v>912</v>
      </c>
      <c r="G9284" t="s">
        <v>913</v>
      </c>
      <c r="H9284" t="s">
        <v>1064</v>
      </c>
      <c r="I9284">
        <v>807</v>
      </c>
      <c r="J9284" t="s">
        <v>1065</v>
      </c>
      <c r="K9284" t="s">
        <v>842</v>
      </c>
      <c r="L9284" t="s">
        <v>844</v>
      </c>
      <c r="M9284">
        <v>0</v>
      </c>
      <c r="N9284">
        <v>0</v>
      </c>
      <c r="O9284">
        <v>1029803</v>
      </c>
      <c r="P9284">
        <v>0</v>
      </c>
      <c r="Q9284">
        <v>0</v>
      </c>
      <c r="R9284" t="s">
        <v>829</v>
      </c>
      <c r="S9284">
        <v>1029803</v>
      </c>
      <c r="T9284">
        <v>0</v>
      </c>
      <c r="U9284">
        <v>1029803</v>
      </c>
      <c r="V9284">
        <v>48</v>
      </c>
    </row>
    <row r="9285" spans="1:22" x14ac:dyDescent="0.3">
      <c r="A9285">
        <v>202122</v>
      </c>
      <c r="B9285" t="s">
        <v>820</v>
      </c>
      <c r="C9285" t="s">
        <v>821</v>
      </c>
      <c r="D9285" t="s">
        <v>822</v>
      </c>
      <c r="E9285" t="s">
        <v>823</v>
      </c>
      <c r="F9285" t="s">
        <v>912</v>
      </c>
      <c r="G9285" t="s">
        <v>913</v>
      </c>
      <c r="H9285" t="s">
        <v>1064</v>
      </c>
      <c r="I9285">
        <v>807</v>
      </c>
      <c r="J9285" t="s">
        <v>1065</v>
      </c>
      <c r="K9285" t="s">
        <v>842</v>
      </c>
      <c r="L9285" t="s">
        <v>251</v>
      </c>
      <c r="M9285" t="s">
        <v>829</v>
      </c>
      <c r="N9285" t="s">
        <v>829</v>
      </c>
      <c r="O9285">
        <v>0</v>
      </c>
      <c r="P9285">
        <v>0</v>
      </c>
      <c r="Q9285">
        <v>0</v>
      </c>
      <c r="R9285">
        <v>157369</v>
      </c>
      <c r="S9285">
        <v>157369</v>
      </c>
      <c r="T9285">
        <v>0</v>
      </c>
      <c r="U9285">
        <v>157369</v>
      </c>
      <c r="V9285">
        <v>7</v>
      </c>
    </row>
    <row r="9286" spans="1:22" x14ac:dyDescent="0.3">
      <c r="A9286">
        <v>202223</v>
      </c>
      <c r="B9286" t="s">
        <v>820</v>
      </c>
      <c r="C9286" t="s">
        <v>821</v>
      </c>
      <c r="D9286" t="s">
        <v>822</v>
      </c>
      <c r="E9286" t="s">
        <v>823</v>
      </c>
      <c r="F9286" t="s">
        <v>912</v>
      </c>
      <c r="G9286" t="s">
        <v>913</v>
      </c>
      <c r="H9286" t="s">
        <v>1064</v>
      </c>
      <c r="I9286">
        <v>807</v>
      </c>
      <c r="J9286" t="s">
        <v>1065</v>
      </c>
      <c r="K9286" t="s">
        <v>842</v>
      </c>
      <c r="L9286" t="s">
        <v>251</v>
      </c>
      <c r="M9286" t="s">
        <v>829</v>
      </c>
      <c r="N9286" t="s">
        <v>829</v>
      </c>
      <c r="O9286">
        <v>0</v>
      </c>
      <c r="P9286">
        <v>0</v>
      </c>
      <c r="Q9286">
        <v>0</v>
      </c>
      <c r="R9286">
        <v>315536</v>
      </c>
      <c r="S9286">
        <v>315536</v>
      </c>
      <c r="T9286">
        <v>0</v>
      </c>
      <c r="U9286">
        <v>315536</v>
      </c>
      <c r="V9286">
        <v>15</v>
      </c>
    </row>
    <row r="9287" spans="1:22" x14ac:dyDescent="0.3">
      <c r="A9287">
        <v>202324</v>
      </c>
      <c r="B9287" t="s">
        <v>820</v>
      </c>
      <c r="C9287" t="s">
        <v>821</v>
      </c>
      <c r="D9287" t="s">
        <v>822</v>
      </c>
      <c r="E9287" t="s">
        <v>823</v>
      </c>
      <c r="F9287" t="s">
        <v>912</v>
      </c>
      <c r="G9287" t="s">
        <v>913</v>
      </c>
      <c r="H9287" t="s">
        <v>1064</v>
      </c>
      <c r="I9287">
        <v>807</v>
      </c>
      <c r="J9287" t="s">
        <v>1065</v>
      </c>
      <c r="K9287" t="s">
        <v>842</v>
      </c>
      <c r="L9287" t="s">
        <v>251</v>
      </c>
      <c r="M9287" t="s">
        <v>829</v>
      </c>
      <c r="N9287" t="s">
        <v>829</v>
      </c>
      <c r="O9287">
        <v>0</v>
      </c>
      <c r="P9287">
        <v>0</v>
      </c>
      <c r="Q9287">
        <v>0</v>
      </c>
      <c r="R9287">
        <v>294398</v>
      </c>
      <c r="S9287">
        <v>294398</v>
      </c>
      <c r="T9287">
        <v>0</v>
      </c>
      <c r="U9287">
        <v>294398</v>
      </c>
      <c r="V9287">
        <v>14</v>
      </c>
    </row>
    <row r="9288" spans="1:22" x14ac:dyDescent="0.3">
      <c r="A9288">
        <v>202122</v>
      </c>
      <c r="B9288" t="s">
        <v>820</v>
      </c>
      <c r="C9288" t="s">
        <v>821</v>
      </c>
      <c r="D9288" t="s">
        <v>822</v>
      </c>
      <c r="E9288" t="s">
        <v>823</v>
      </c>
      <c r="F9288" t="s">
        <v>912</v>
      </c>
      <c r="G9288" t="s">
        <v>913</v>
      </c>
      <c r="H9288" t="s">
        <v>1064</v>
      </c>
      <c r="I9288">
        <v>807</v>
      </c>
      <c r="J9288" t="s">
        <v>1065</v>
      </c>
      <c r="K9288" t="s">
        <v>842</v>
      </c>
      <c r="L9288" t="s">
        <v>253</v>
      </c>
      <c r="M9288" t="s">
        <v>829</v>
      </c>
      <c r="N9288" t="s">
        <v>829</v>
      </c>
      <c r="O9288">
        <v>0</v>
      </c>
      <c r="P9288">
        <v>0</v>
      </c>
      <c r="Q9288">
        <v>0</v>
      </c>
      <c r="R9288">
        <v>62948</v>
      </c>
      <c r="S9288">
        <v>62948</v>
      </c>
      <c r="T9288">
        <v>0</v>
      </c>
      <c r="U9288">
        <v>62948</v>
      </c>
      <c r="V9288">
        <v>3</v>
      </c>
    </row>
    <row r="9289" spans="1:22" x14ac:dyDescent="0.3">
      <c r="A9289">
        <v>202223</v>
      </c>
      <c r="B9289" t="s">
        <v>820</v>
      </c>
      <c r="C9289" t="s">
        <v>821</v>
      </c>
      <c r="D9289" t="s">
        <v>822</v>
      </c>
      <c r="E9289" t="s">
        <v>823</v>
      </c>
      <c r="F9289" t="s">
        <v>912</v>
      </c>
      <c r="G9289" t="s">
        <v>913</v>
      </c>
      <c r="H9289" t="s">
        <v>1064</v>
      </c>
      <c r="I9289">
        <v>807</v>
      </c>
      <c r="J9289" t="s">
        <v>1065</v>
      </c>
      <c r="K9289" t="s">
        <v>842</v>
      </c>
      <c r="L9289" t="s">
        <v>253</v>
      </c>
      <c r="M9289" t="s">
        <v>829</v>
      </c>
      <c r="N9289" t="s">
        <v>829</v>
      </c>
      <c r="O9289">
        <v>0</v>
      </c>
      <c r="P9289">
        <v>0</v>
      </c>
      <c r="Q9289">
        <v>0</v>
      </c>
      <c r="R9289">
        <v>0</v>
      </c>
      <c r="S9289">
        <v>0</v>
      </c>
      <c r="T9289">
        <v>0</v>
      </c>
      <c r="U9289">
        <v>0</v>
      </c>
      <c r="V9289">
        <v>0</v>
      </c>
    </row>
    <row r="9290" spans="1:22" x14ac:dyDescent="0.3">
      <c r="A9290">
        <v>202324</v>
      </c>
      <c r="B9290" t="s">
        <v>820</v>
      </c>
      <c r="C9290" t="s">
        <v>821</v>
      </c>
      <c r="D9290" t="s">
        <v>822</v>
      </c>
      <c r="E9290" t="s">
        <v>823</v>
      </c>
      <c r="F9290" t="s">
        <v>912</v>
      </c>
      <c r="G9290" t="s">
        <v>913</v>
      </c>
      <c r="H9290" t="s">
        <v>1064</v>
      </c>
      <c r="I9290">
        <v>807</v>
      </c>
      <c r="J9290" t="s">
        <v>1065</v>
      </c>
      <c r="K9290" t="s">
        <v>842</v>
      </c>
      <c r="L9290" t="s">
        <v>253</v>
      </c>
      <c r="M9290" t="s">
        <v>829</v>
      </c>
      <c r="N9290" t="s">
        <v>829</v>
      </c>
      <c r="O9290">
        <v>0</v>
      </c>
      <c r="P9290">
        <v>0</v>
      </c>
      <c r="Q9290">
        <v>0</v>
      </c>
      <c r="R9290">
        <v>126171</v>
      </c>
      <c r="S9290">
        <v>126171</v>
      </c>
      <c r="T9290">
        <v>0</v>
      </c>
      <c r="U9290">
        <v>126171</v>
      </c>
      <c r="V9290">
        <v>6</v>
      </c>
    </row>
    <row r="9291" spans="1:22" x14ac:dyDescent="0.3">
      <c r="A9291">
        <v>202122</v>
      </c>
      <c r="B9291" t="s">
        <v>820</v>
      </c>
      <c r="C9291" t="s">
        <v>821</v>
      </c>
      <c r="D9291" t="s">
        <v>822</v>
      </c>
      <c r="E9291" t="s">
        <v>823</v>
      </c>
      <c r="F9291" t="s">
        <v>912</v>
      </c>
      <c r="G9291" t="s">
        <v>913</v>
      </c>
      <c r="H9291" t="s">
        <v>1064</v>
      </c>
      <c r="I9291">
        <v>807</v>
      </c>
      <c r="J9291" t="s">
        <v>1065</v>
      </c>
      <c r="K9291" t="s">
        <v>842</v>
      </c>
      <c r="L9291" t="s">
        <v>845</v>
      </c>
      <c r="M9291" t="s">
        <v>829</v>
      </c>
      <c r="N9291" t="s">
        <v>829</v>
      </c>
      <c r="O9291">
        <v>0</v>
      </c>
      <c r="P9291">
        <v>0</v>
      </c>
      <c r="Q9291">
        <v>0</v>
      </c>
      <c r="R9291">
        <v>0</v>
      </c>
      <c r="S9291">
        <v>0</v>
      </c>
      <c r="T9291">
        <v>0</v>
      </c>
      <c r="U9291">
        <v>0</v>
      </c>
      <c r="V9291">
        <v>0</v>
      </c>
    </row>
    <row r="9292" spans="1:22" x14ac:dyDescent="0.3">
      <c r="A9292">
        <v>202223</v>
      </c>
      <c r="B9292" t="s">
        <v>820</v>
      </c>
      <c r="C9292" t="s">
        <v>821</v>
      </c>
      <c r="D9292" t="s">
        <v>822</v>
      </c>
      <c r="E9292" t="s">
        <v>823</v>
      </c>
      <c r="F9292" t="s">
        <v>912</v>
      </c>
      <c r="G9292" t="s">
        <v>913</v>
      </c>
      <c r="H9292" t="s">
        <v>1064</v>
      </c>
      <c r="I9292">
        <v>807</v>
      </c>
      <c r="J9292" t="s">
        <v>1065</v>
      </c>
      <c r="K9292" t="s">
        <v>842</v>
      </c>
      <c r="L9292" t="s">
        <v>845</v>
      </c>
      <c r="M9292" t="s">
        <v>829</v>
      </c>
      <c r="N9292" t="s">
        <v>829</v>
      </c>
      <c r="O9292">
        <v>0</v>
      </c>
      <c r="P9292">
        <v>0</v>
      </c>
      <c r="Q9292">
        <v>0</v>
      </c>
      <c r="R9292">
        <v>1152</v>
      </c>
      <c r="S9292">
        <v>1152</v>
      </c>
      <c r="T9292">
        <v>0</v>
      </c>
      <c r="U9292">
        <v>1152</v>
      </c>
      <c r="V9292">
        <v>0</v>
      </c>
    </row>
    <row r="9293" spans="1:22" x14ac:dyDescent="0.3">
      <c r="A9293">
        <v>202324</v>
      </c>
      <c r="B9293" t="s">
        <v>820</v>
      </c>
      <c r="C9293" t="s">
        <v>821</v>
      </c>
      <c r="D9293" t="s">
        <v>822</v>
      </c>
      <c r="E9293" t="s">
        <v>823</v>
      </c>
      <c r="F9293" t="s">
        <v>912</v>
      </c>
      <c r="G9293" t="s">
        <v>913</v>
      </c>
      <c r="H9293" t="s">
        <v>1064</v>
      </c>
      <c r="I9293">
        <v>807</v>
      </c>
      <c r="J9293" t="s">
        <v>1065</v>
      </c>
      <c r="K9293" t="s">
        <v>842</v>
      </c>
      <c r="L9293" t="s">
        <v>845</v>
      </c>
      <c r="M9293" t="s">
        <v>829</v>
      </c>
      <c r="N9293" t="s">
        <v>829</v>
      </c>
      <c r="O9293">
        <v>0</v>
      </c>
      <c r="P9293">
        <v>0</v>
      </c>
      <c r="Q9293">
        <v>0</v>
      </c>
      <c r="R9293">
        <v>0</v>
      </c>
      <c r="S9293">
        <v>0</v>
      </c>
      <c r="T9293">
        <v>0</v>
      </c>
      <c r="U9293">
        <v>0</v>
      </c>
      <c r="V9293">
        <v>0</v>
      </c>
    </row>
    <row r="9294" spans="1:22" x14ac:dyDescent="0.3">
      <c r="A9294">
        <v>202122</v>
      </c>
      <c r="B9294" t="s">
        <v>820</v>
      </c>
      <c r="C9294" t="s">
        <v>821</v>
      </c>
      <c r="D9294" t="s">
        <v>822</v>
      </c>
      <c r="E9294" t="s">
        <v>823</v>
      </c>
      <c r="F9294" t="s">
        <v>824</v>
      </c>
      <c r="G9294" t="s">
        <v>825</v>
      </c>
      <c r="H9294" t="s">
        <v>1066</v>
      </c>
      <c r="I9294">
        <v>318</v>
      </c>
      <c r="J9294" t="s">
        <v>1067</v>
      </c>
      <c r="K9294" t="s">
        <v>828</v>
      </c>
      <c r="L9294" t="s">
        <v>336</v>
      </c>
      <c r="M9294">
        <v>100000</v>
      </c>
      <c r="N9294">
        <v>415500</v>
      </c>
      <c r="O9294">
        <v>169343</v>
      </c>
      <c r="P9294">
        <v>0</v>
      </c>
      <c r="Q9294">
        <v>0</v>
      </c>
      <c r="R9294" t="s">
        <v>829</v>
      </c>
      <c r="S9294">
        <v>684843</v>
      </c>
      <c r="T9294" t="s">
        <v>829</v>
      </c>
      <c r="U9294">
        <v>684843</v>
      </c>
      <c r="V9294">
        <v>39</v>
      </c>
    </row>
    <row r="9295" spans="1:22" x14ac:dyDescent="0.3">
      <c r="A9295">
        <v>202223</v>
      </c>
      <c r="B9295" t="s">
        <v>820</v>
      </c>
      <c r="C9295" t="s">
        <v>821</v>
      </c>
      <c r="D9295" t="s">
        <v>822</v>
      </c>
      <c r="E9295" t="s">
        <v>823</v>
      </c>
      <c r="F9295" t="s">
        <v>824</v>
      </c>
      <c r="G9295" t="s">
        <v>825</v>
      </c>
      <c r="H9295" t="s">
        <v>1066</v>
      </c>
      <c r="I9295">
        <v>318</v>
      </c>
      <c r="J9295" t="s">
        <v>1067</v>
      </c>
      <c r="K9295" t="s">
        <v>828</v>
      </c>
      <c r="L9295" t="s">
        <v>336</v>
      </c>
      <c r="M9295">
        <v>100000</v>
      </c>
      <c r="N9295">
        <v>565434</v>
      </c>
      <c r="O9295">
        <v>56667</v>
      </c>
      <c r="P9295">
        <v>0</v>
      </c>
      <c r="Q9295">
        <v>0</v>
      </c>
      <c r="R9295" t="s">
        <v>829</v>
      </c>
      <c r="S9295">
        <v>722101</v>
      </c>
      <c r="T9295" t="s">
        <v>829</v>
      </c>
      <c r="U9295">
        <v>722101</v>
      </c>
      <c r="V9295">
        <v>42</v>
      </c>
    </row>
    <row r="9296" spans="1:22" x14ac:dyDescent="0.3">
      <c r="A9296">
        <v>202324</v>
      </c>
      <c r="B9296" t="s">
        <v>820</v>
      </c>
      <c r="C9296" t="s">
        <v>821</v>
      </c>
      <c r="D9296" t="s">
        <v>822</v>
      </c>
      <c r="E9296" t="s">
        <v>823</v>
      </c>
      <c r="F9296" t="s">
        <v>824</v>
      </c>
      <c r="G9296" t="s">
        <v>825</v>
      </c>
      <c r="H9296" t="s">
        <v>1066</v>
      </c>
      <c r="I9296">
        <v>318</v>
      </c>
      <c r="J9296" t="s">
        <v>1067</v>
      </c>
      <c r="K9296" t="s">
        <v>828</v>
      </c>
      <c r="L9296" t="s">
        <v>336</v>
      </c>
      <c r="M9296">
        <v>281615</v>
      </c>
      <c r="N9296">
        <v>470186</v>
      </c>
      <c r="O9296">
        <v>310000</v>
      </c>
      <c r="P9296">
        <v>0</v>
      </c>
      <c r="Q9296">
        <v>0</v>
      </c>
      <c r="R9296" t="s">
        <v>829</v>
      </c>
      <c r="S9296">
        <v>1061801</v>
      </c>
      <c r="T9296" t="s">
        <v>829</v>
      </c>
      <c r="U9296">
        <v>1061801</v>
      </c>
      <c r="V9296">
        <v>67</v>
      </c>
    </row>
    <row r="9297" spans="1:22" x14ac:dyDescent="0.3">
      <c r="A9297">
        <v>202122</v>
      </c>
      <c r="B9297" t="s">
        <v>820</v>
      </c>
      <c r="C9297" t="s">
        <v>821</v>
      </c>
      <c r="D9297" t="s">
        <v>822</v>
      </c>
      <c r="E9297" t="s">
        <v>823</v>
      </c>
      <c r="F9297" t="s">
        <v>824</v>
      </c>
      <c r="G9297" t="s">
        <v>825</v>
      </c>
      <c r="H9297" t="s">
        <v>1066</v>
      </c>
      <c r="I9297">
        <v>318</v>
      </c>
      <c r="J9297" t="s">
        <v>1067</v>
      </c>
      <c r="K9297" t="s">
        <v>828</v>
      </c>
      <c r="L9297" t="s">
        <v>235</v>
      </c>
      <c r="M9297" t="s">
        <v>829</v>
      </c>
      <c r="N9297">
        <v>173800</v>
      </c>
      <c r="O9297">
        <v>0</v>
      </c>
      <c r="P9297" t="s">
        <v>829</v>
      </c>
      <c r="Q9297" t="s">
        <v>829</v>
      </c>
      <c r="R9297" t="s">
        <v>829</v>
      </c>
      <c r="S9297">
        <v>173800</v>
      </c>
      <c r="T9297">
        <v>0</v>
      </c>
      <c r="U9297">
        <v>173800</v>
      </c>
      <c r="V9297">
        <v>10</v>
      </c>
    </row>
    <row r="9298" spans="1:22" x14ac:dyDescent="0.3">
      <c r="A9298">
        <v>202223</v>
      </c>
      <c r="B9298" t="s">
        <v>820</v>
      </c>
      <c r="C9298" t="s">
        <v>821</v>
      </c>
      <c r="D9298" t="s">
        <v>822</v>
      </c>
      <c r="E9298" t="s">
        <v>823</v>
      </c>
      <c r="F9298" t="s">
        <v>824</v>
      </c>
      <c r="G9298" t="s">
        <v>825</v>
      </c>
      <c r="H9298" t="s">
        <v>1066</v>
      </c>
      <c r="I9298">
        <v>318</v>
      </c>
      <c r="J9298" t="s">
        <v>1067</v>
      </c>
      <c r="K9298" t="s">
        <v>828</v>
      </c>
      <c r="L9298" t="s">
        <v>235</v>
      </c>
      <c r="M9298" t="s">
        <v>829</v>
      </c>
      <c r="N9298">
        <v>180100</v>
      </c>
      <c r="O9298">
        <v>0</v>
      </c>
      <c r="P9298" t="s">
        <v>829</v>
      </c>
      <c r="Q9298" t="s">
        <v>829</v>
      </c>
      <c r="R9298" t="s">
        <v>829</v>
      </c>
      <c r="S9298">
        <v>180100</v>
      </c>
      <c r="T9298">
        <v>0</v>
      </c>
      <c r="U9298">
        <v>180100</v>
      </c>
      <c r="V9298">
        <v>10</v>
      </c>
    </row>
    <row r="9299" spans="1:22" x14ac:dyDescent="0.3">
      <c r="A9299">
        <v>202324</v>
      </c>
      <c r="B9299" t="s">
        <v>820</v>
      </c>
      <c r="C9299" t="s">
        <v>821</v>
      </c>
      <c r="D9299" t="s">
        <v>822</v>
      </c>
      <c r="E9299" t="s">
        <v>823</v>
      </c>
      <c r="F9299" t="s">
        <v>824</v>
      </c>
      <c r="G9299" t="s">
        <v>825</v>
      </c>
      <c r="H9299" t="s">
        <v>1066</v>
      </c>
      <c r="I9299">
        <v>318</v>
      </c>
      <c r="J9299" t="s">
        <v>1067</v>
      </c>
      <c r="K9299" t="s">
        <v>828</v>
      </c>
      <c r="L9299" t="s">
        <v>235</v>
      </c>
      <c r="M9299" t="s">
        <v>829</v>
      </c>
      <c r="N9299">
        <v>177500</v>
      </c>
      <c r="O9299">
        <v>0</v>
      </c>
      <c r="P9299" t="s">
        <v>829</v>
      </c>
      <c r="Q9299" t="s">
        <v>829</v>
      </c>
      <c r="R9299" t="s">
        <v>829</v>
      </c>
      <c r="S9299">
        <v>177500</v>
      </c>
      <c r="T9299">
        <v>0</v>
      </c>
      <c r="U9299">
        <v>177500</v>
      </c>
      <c r="V9299">
        <v>11</v>
      </c>
    </row>
    <row r="9300" spans="1:22" x14ac:dyDescent="0.3">
      <c r="A9300">
        <v>202122</v>
      </c>
      <c r="B9300" t="s">
        <v>820</v>
      </c>
      <c r="C9300" t="s">
        <v>821</v>
      </c>
      <c r="D9300" t="s">
        <v>822</v>
      </c>
      <c r="E9300" t="s">
        <v>823</v>
      </c>
      <c r="F9300" t="s">
        <v>824</v>
      </c>
      <c r="G9300" t="s">
        <v>825</v>
      </c>
      <c r="H9300" t="s">
        <v>1066</v>
      </c>
      <c r="I9300">
        <v>318</v>
      </c>
      <c r="J9300" t="s">
        <v>1067</v>
      </c>
      <c r="K9300" t="s">
        <v>828</v>
      </c>
      <c r="L9300" t="s">
        <v>534</v>
      </c>
      <c r="M9300">
        <v>0</v>
      </c>
      <c r="N9300">
        <v>5203410</v>
      </c>
      <c r="O9300">
        <v>690026</v>
      </c>
      <c r="P9300">
        <v>2232724</v>
      </c>
      <c r="Q9300">
        <v>0</v>
      </c>
      <c r="R9300" t="s">
        <v>829</v>
      </c>
      <c r="S9300">
        <v>8126160</v>
      </c>
      <c r="T9300">
        <v>0</v>
      </c>
      <c r="U9300">
        <v>8126160</v>
      </c>
      <c r="V9300">
        <v>165</v>
      </c>
    </row>
    <row r="9301" spans="1:22" x14ac:dyDescent="0.3">
      <c r="A9301">
        <v>202223</v>
      </c>
      <c r="B9301" t="s">
        <v>820</v>
      </c>
      <c r="C9301" t="s">
        <v>821</v>
      </c>
      <c r="D9301" t="s">
        <v>822</v>
      </c>
      <c r="E9301" t="s">
        <v>823</v>
      </c>
      <c r="F9301" t="s">
        <v>824</v>
      </c>
      <c r="G9301" t="s">
        <v>825</v>
      </c>
      <c r="H9301" t="s">
        <v>1066</v>
      </c>
      <c r="I9301">
        <v>318</v>
      </c>
      <c r="J9301" t="s">
        <v>1067</v>
      </c>
      <c r="K9301" t="s">
        <v>828</v>
      </c>
      <c r="L9301" t="s">
        <v>534</v>
      </c>
      <c r="M9301">
        <v>5931</v>
      </c>
      <c r="N9301">
        <v>6222700</v>
      </c>
      <c r="O9301">
        <v>1941399</v>
      </c>
      <c r="P9301">
        <v>0</v>
      </c>
      <c r="Q9301">
        <v>0</v>
      </c>
      <c r="R9301" t="s">
        <v>829</v>
      </c>
      <c r="S9301">
        <v>8170030</v>
      </c>
      <c r="T9301">
        <v>0</v>
      </c>
      <c r="U9301">
        <v>8170030</v>
      </c>
      <c r="V9301">
        <v>166</v>
      </c>
    </row>
    <row r="9302" spans="1:22" x14ac:dyDescent="0.3">
      <c r="A9302">
        <v>202324</v>
      </c>
      <c r="B9302" t="s">
        <v>820</v>
      </c>
      <c r="C9302" t="s">
        <v>821</v>
      </c>
      <c r="D9302" t="s">
        <v>822</v>
      </c>
      <c r="E9302" t="s">
        <v>823</v>
      </c>
      <c r="F9302" t="s">
        <v>824</v>
      </c>
      <c r="G9302" t="s">
        <v>825</v>
      </c>
      <c r="H9302" t="s">
        <v>1066</v>
      </c>
      <c r="I9302">
        <v>318</v>
      </c>
      <c r="J9302" t="s">
        <v>1067</v>
      </c>
      <c r="K9302" t="s">
        <v>828</v>
      </c>
      <c r="L9302" t="s">
        <v>534</v>
      </c>
      <c r="M9302">
        <v>0</v>
      </c>
      <c r="N9302">
        <v>6009613</v>
      </c>
      <c r="O9302">
        <v>690006</v>
      </c>
      <c r="P9302">
        <v>2377678</v>
      </c>
      <c r="Q9302">
        <v>0</v>
      </c>
      <c r="R9302" t="s">
        <v>829</v>
      </c>
      <c r="S9302">
        <v>9077297</v>
      </c>
      <c r="T9302">
        <v>813302</v>
      </c>
      <c r="U9302">
        <v>8263995</v>
      </c>
      <c r="V9302">
        <v>174</v>
      </c>
    </row>
    <row r="9303" spans="1:22" x14ac:dyDescent="0.3">
      <c r="A9303">
        <v>202122</v>
      </c>
      <c r="B9303" t="s">
        <v>820</v>
      </c>
      <c r="C9303" t="s">
        <v>821</v>
      </c>
      <c r="D9303" t="s">
        <v>822</v>
      </c>
      <c r="E9303" t="s">
        <v>823</v>
      </c>
      <c r="F9303" t="s">
        <v>824</v>
      </c>
      <c r="G9303" t="s">
        <v>825</v>
      </c>
      <c r="H9303" t="s">
        <v>1066</v>
      </c>
      <c r="I9303">
        <v>318</v>
      </c>
      <c r="J9303" t="s">
        <v>1067</v>
      </c>
      <c r="K9303" t="s">
        <v>828</v>
      </c>
      <c r="L9303" t="s">
        <v>603</v>
      </c>
      <c r="M9303" t="s">
        <v>829</v>
      </c>
      <c r="N9303" t="s">
        <v>829</v>
      </c>
      <c r="O9303" t="s">
        <v>829</v>
      </c>
      <c r="P9303">
        <v>0</v>
      </c>
      <c r="Q9303">
        <v>0</v>
      </c>
      <c r="R9303">
        <v>0</v>
      </c>
      <c r="S9303">
        <v>0</v>
      </c>
      <c r="T9303">
        <v>0</v>
      </c>
      <c r="U9303">
        <v>0</v>
      </c>
      <c r="V9303">
        <v>0</v>
      </c>
    </row>
    <row r="9304" spans="1:22" x14ac:dyDescent="0.3">
      <c r="A9304">
        <v>202223</v>
      </c>
      <c r="B9304" t="s">
        <v>820</v>
      </c>
      <c r="C9304" t="s">
        <v>821</v>
      </c>
      <c r="D9304" t="s">
        <v>822</v>
      </c>
      <c r="E9304" t="s">
        <v>823</v>
      </c>
      <c r="F9304" t="s">
        <v>824</v>
      </c>
      <c r="G9304" t="s">
        <v>825</v>
      </c>
      <c r="H9304" t="s">
        <v>1066</v>
      </c>
      <c r="I9304">
        <v>318</v>
      </c>
      <c r="J9304" t="s">
        <v>1067</v>
      </c>
      <c r="K9304" t="s">
        <v>828</v>
      </c>
      <c r="L9304" t="s">
        <v>603</v>
      </c>
      <c r="M9304" t="s">
        <v>829</v>
      </c>
      <c r="N9304" t="s">
        <v>829</v>
      </c>
      <c r="O9304" t="s">
        <v>829</v>
      </c>
      <c r="P9304">
        <v>0</v>
      </c>
      <c r="Q9304">
        <v>0</v>
      </c>
      <c r="R9304">
        <v>0</v>
      </c>
      <c r="S9304">
        <v>0</v>
      </c>
      <c r="T9304">
        <v>0</v>
      </c>
      <c r="U9304">
        <v>0</v>
      </c>
      <c r="V9304">
        <v>0</v>
      </c>
    </row>
    <row r="9305" spans="1:22" x14ac:dyDescent="0.3">
      <c r="A9305">
        <v>202324</v>
      </c>
      <c r="B9305" t="s">
        <v>820</v>
      </c>
      <c r="C9305" t="s">
        <v>821</v>
      </c>
      <c r="D9305" t="s">
        <v>822</v>
      </c>
      <c r="E9305" t="s">
        <v>823</v>
      </c>
      <c r="F9305" t="s">
        <v>824</v>
      </c>
      <c r="G9305" t="s">
        <v>825</v>
      </c>
      <c r="H9305" t="s">
        <v>1066</v>
      </c>
      <c r="I9305">
        <v>318</v>
      </c>
      <c r="J9305" t="s">
        <v>1067</v>
      </c>
      <c r="K9305" t="s">
        <v>828</v>
      </c>
      <c r="L9305" t="s">
        <v>603</v>
      </c>
      <c r="M9305" t="s">
        <v>829</v>
      </c>
      <c r="N9305" t="s">
        <v>829</v>
      </c>
      <c r="O9305" t="s">
        <v>829</v>
      </c>
      <c r="P9305">
        <v>0</v>
      </c>
      <c r="Q9305">
        <v>0</v>
      </c>
      <c r="R9305">
        <v>0</v>
      </c>
      <c r="S9305">
        <v>0</v>
      </c>
      <c r="T9305">
        <v>0</v>
      </c>
      <c r="U9305">
        <v>0</v>
      </c>
      <c r="V9305">
        <v>0</v>
      </c>
    </row>
    <row r="9306" spans="1:22" x14ac:dyDescent="0.3">
      <c r="A9306">
        <v>202122</v>
      </c>
      <c r="B9306" t="s">
        <v>820</v>
      </c>
      <c r="C9306" t="s">
        <v>821</v>
      </c>
      <c r="D9306" t="s">
        <v>822</v>
      </c>
      <c r="E9306" t="s">
        <v>823</v>
      </c>
      <c r="F9306" t="s">
        <v>824</v>
      </c>
      <c r="G9306" t="s">
        <v>825</v>
      </c>
      <c r="H9306" t="s">
        <v>1066</v>
      </c>
      <c r="I9306">
        <v>318</v>
      </c>
      <c r="J9306" t="s">
        <v>1067</v>
      </c>
      <c r="K9306" t="s">
        <v>828</v>
      </c>
      <c r="L9306" t="s">
        <v>606</v>
      </c>
      <c r="M9306">
        <v>0</v>
      </c>
      <c r="N9306">
        <v>0</v>
      </c>
      <c r="O9306">
        <v>0</v>
      </c>
      <c r="P9306">
        <v>0</v>
      </c>
      <c r="Q9306">
        <v>0</v>
      </c>
      <c r="R9306">
        <v>0</v>
      </c>
      <c r="S9306">
        <v>0</v>
      </c>
      <c r="T9306">
        <v>0</v>
      </c>
      <c r="U9306">
        <v>0</v>
      </c>
      <c r="V9306">
        <v>0</v>
      </c>
    </row>
    <row r="9307" spans="1:22" x14ac:dyDescent="0.3">
      <c r="A9307">
        <v>202223</v>
      </c>
      <c r="B9307" t="s">
        <v>820</v>
      </c>
      <c r="C9307" t="s">
        <v>821</v>
      </c>
      <c r="D9307" t="s">
        <v>822</v>
      </c>
      <c r="E9307" t="s">
        <v>823</v>
      </c>
      <c r="F9307" t="s">
        <v>824</v>
      </c>
      <c r="G9307" t="s">
        <v>825</v>
      </c>
      <c r="H9307" t="s">
        <v>1066</v>
      </c>
      <c r="I9307">
        <v>318</v>
      </c>
      <c r="J9307" t="s">
        <v>1067</v>
      </c>
      <c r="K9307" t="s">
        <v>828</v>
      </c>
      <c r="L9307" t="s">
        <v>606</v>
      </c>
      <c r="M9307">
        <v>0</v>
      </c>
      <c r="N9307">
        <v>0</v>
      </c>
      <c r="O9307">
        <v>0</v>
      </c>
      <c r="P9307">
        <v>0</v>
      </c>
      <c r="Q9307">
        <v>0</v>
      </c>
      <c r="R9307">
        <v>0</v>
      </c>
      <c r="S9307">
        <v>0</v>
      </c>
      <c r="T9307">
        <v>0</v>
      </c>
      <c r="U9307">
        <v>0</v>
      </c>
      <c r="V9307">
        <v>0</v>
      </c>
    </row>
    <row r="9308" spans="1:22" x14ac:dyDescent="0.3">
      <c r="A9308">
        <v>202324</v>
      </c>
      <c r="B9308" t="s">
        <v>820</v>
      </c>
      <c r="C9308" t="s">
        <v>821</v>
      </c>
      <c r="D9308" t="s">
        <v>822</v>
      </c>
      <c r="E9308" t="s">
        <v>823</v>
      </c>
      <c r="F9308" t="s">
        <v>824</v>
      </c>
      <c r="G9308" t="s">
        <v>825</v>
      </c>
      <c r="H9308" t="s">
        <v>1066</v>
      </c>
      <c r="I9308">
        <v>318</v>
      </c>
      <c r="J9308" t="s">
        <v>1067</v>
      </c>
      <c r="K9308" t="s">
        <v>828</v>
      </c>
      <c r="L9308" t="s">
        <v>606</v>
      </c>
      <c r="M9308">
        <v>0</v>
      </c>
      <c r="N9308">
        <v>0</v>
      </c>
      <c r="O9308">
        <v>0</v>
      </c>
      <c r="P9308">
        <v>0</v>
      </c>
      <c r="Q9308">
        <v>0</v>
      </c>
      <c r="R9308">
        <v>0</v>
      </c>
      <c r="S9308">
        <v>0</v>
      </c>
      <c r="T9308">
        <v>0</v>
      </c>
      <c r="U9308">
        <v>0</v>
      </c>
      <c r="V9308">
        <v>0</v>
      </c>
    </row>
    <row r="9309" spans="1:22" x14ac:dyDescent="0.3">
      <c r="A9309">
        <v>202122</v>
      </c>
      <c r="B9309" t="s">
        <v>820</v>
      </c>
      <c r="C9309" t="s">
        <v>821</v>
      </c>
      <c r="D9309" t="s">
        <v>822</v>
      </c>
      <c r="E9309" t="s">
        <v>823</v>
      </c>
      <c r="F9309" t="s">
        <v>824</v>
      </c>
      <c r="G9309" t="s">
        <v>825</v>
      </c>
      <c r="H9309" t="s">
        <v>1066</v>
      </c>
      <c r="I9309">
        <v>318</v>
      </c>
      <c r="J9309" t="s">
        <v>1067</v>
      </c>
      <c r="K9309" t="s">
        <v>828</v>
      </c>
      <c r="L9309" t="s">
        <v>609</v>
      </c>
      <c r="M9309" t="s">
        <v>829</v>
      </c>
      <c r="N9309" t="s">
        <v>829</v>
      </c>
      <c r="O9309" t="s">
        <v>829</v>
      </c>
      <c r="P9309" t="s">
        <v>829</v>
      </c>
      <c r="Q9309">
        <v>0</v>
      </c>
      <c r="R9309" t="s">
        <v>829</v>
      </c>
      <c r="S9309">
        <v>0</v>
      </c>
      <c r="T9309">
        <v>0</v>
      </c>
      <c r="U9309">
        <v>0</v>
      </c>
      <c r="V9309">
        <v>0</v>
      </c>
    </row>
    <row r="9310" spans="1:22" x14ac:dyDescent="0.3">
      <c r="A9310">
        <v>202223</v>
      </c>
      <c r="B9310" t="s">
        <v>820</v>
      </c>
      <c r="C9310" t="s">
        <v>821</v>
      </c>
      <c r="D9310" t="s">
        <v>822</v>
      </c>
      <c r="E9310" t="s">
        <v>823</v>
      </c>
      <c r="F9310" t="s">
        <v>824</v>
      </c>
      <c r="G9310" t="s">
        <v>825</v>
      </c>
      <c r="H9310" t="s">
        <v>1066</v>
      </c>
      <c r="I9310">
        <v>318</v>
      </c>
      <c r="J9310" t="s">
        <v>1067</v>
      </c>
      <c r="K9310" t="s">
        <v>828</v>
      </c>
      <c r="L9310" t="s">
        <v>609</v>
      </c>
      <c r="M9310" t="s">
        <v>829</v>
      </c>
      <c r="N9310" t="s">
        <v>829</v>
      </c>
      <c r="O9310" t="s">
        <v>829</v>
      </c>
      <c r="P9310" t="s">
        <v>829</v>
      </c>
      <c r="Q9310">
        <v>0</v>
      </c>
      <c r="R9310" t="s">
        <v>829</v>
      </c>
      <c r="S9310">
        <v>0</v>
      </c>
      <c r="T9310">
        <v>0</v>
      </c>
      <c r="U9310">
        <v>0</v>
      </c>
      <c r="V9310">
        <v>0</v>
      </c>
    </row>
    <row r="9311" spans="1:22" x14ac:dyDescent="0.3">
      <c r="A9311">
        <v>202122</v>
      </c>
      <c r="B9311" t="s">
        <v>820</v>
      </c>
      <c r="C9311" t="s">
        <v>821</v>
      </c>
      <c r="D9311" t="s">
        <v>822</v>
      </c>
      <c r="E9311" t="s">
        <v>823</v>
      </c>
      <c r="F9311" t="s">
        <v>824</v>
      </c>
      <c r="G9311" t="s">
        <v>825</v>
      </c>
      <c r="H9311" t="s">
        <v>1066</v>
      </c>
      <c r="I9311">
        <v>318</v>
      </c>
      <c r="J9311" t="s">
        <v>1067</v>
      </c>
      <c r="K9311" t="s">
        <v>828</v>
      </c>
      <c r="L9311" t="s">
        <v>830</v>
      </c>
      <c r="M9311">
        <v>24713</v>
      </c>
      <c r="N9311">
        <v>473457</v>
      </c>
      <c r="O9311">
        <v>254284</v>
      </c>
      <c r="P9311">
        <v>7157</v>
      </c>
      <c r="Q9311">
        <v>0</v>
      </c>
      <c r="R9311">
        <v>40380</v>
      </c>
      <c r="S9311">
        <v>799992</v>
      </c>
      <c r="T9311">
        <v>0</v>
      </c>
      <c r="U9311">
        <v>799992</v>
      </c>
      <c r="V9311">
        <v>16</v>
      </c>
    </row>
    <row r="9312" spans="1:22" x14ac:dyDescent="0.3">
      <c r="A9312">
        <v>202223</v>
      </c>
      <c r="B9312" t="s">
        <v>820</v>
      </c>
      <c r="C9312" t="s">
        <v>821</v>
      </c>
      <c r="D9312" t="s">
        <v>822</v>
      </c>
      <c r="E9312" t="s">
        <v>823</v>
      </c>
      <c r="F9312" t="s">
        <v>824</v>
      </c>
      <c r="G9312" t="s">
        <v>825</v>
      </c>
      <c r="H9312" t="s">
        <v>1066</v>
      </c>
      <c r="I9312">
        <v>318</v>
      </c>
      <c r="J9312" t="s">
        <v>1067</v>
      </c>
      <c r="K9312" t="s">
        <v>828</v>
      </c>
      <c r="L9312" t="s">
        <v>830</v>
      </c>
      <c r="M9312">
        <v>25845</v>
      </c>
      <c r="N9312">
        <v>495143</v>
      </c>
      <c r="O9312">
        <v>265931</v>
      </c>
      <c r="P9312">
        <v>7485</v>
      </c>
      <c r="Q9312">
        <v>0</v>
      </c>
      <c r="R9312">
        <v>42229</v>
      </c>
      <c r="S9312">
        <v>836633</v>
      </c>
      <c r="T9312">
        <v>0</v>
      </c>
      <c r="U9312">
        <v>836633</v>
      </c>
      <c r="V9312">
        <v>17</v>
      </c>
    </row>
    <row r="9313" spans="1:22" x14ac:dyDescent="0.3">
      <c r="A9313">
        <v>202324</v>
      </c>
      <c r="B9313" t="s">
        <v>820</v>
      </c>
      <c r="C9313" t="s">
        <v>821</v>
      </c>
      <c r="D9313" t="s">
        <v>822</v>
      </c>
      <c r="E9313" t="s">
        <v>823</v>
      </c>
      <c r="F9313" t="s">
        <v>824</v>
      </c>
      <c r="G9313" t="s">
        <v>825</v>
      </c>
      <c r="H9313" t="s">
        <v>1066</v>
      </c>
      <c r="I9313">
        <v>318</v>
      </c>
      <c r="J9313" t="s">
        <v>1067</v>
      </c>
      <c r="K9313" t="s">
        <v>828</v>
      </c>
      <c r="L9313" t="s">
        <v>830</v>
      </c>
      <c r="M9313">
        <v>19653</v>
      </c>
      <c r="N9313">
        <v>454035</v>
      </c>
      <c r="O9313">
        <v>284196</v>
      </c>
      <c r="P9313">
        <v>9029</v>
      </c>
      <c r="Q9313">
        <v>0</v>
      </c>
      <c r="R9313">
        <v>52920</v>
      </c>
      <c r="S9313">
        <v>819832</v>
      </c>
      <c r="T9313">
        <v>0</v>
      </c>
      <c r="U9313">
        <v>819832</v>
      </c>
      <c r="V9313">
        <v>17</v>
      </c>
    </row>
    <row r="9314" spans="1:22" x14ac:dyDescent="0.3">
      <c r="A9314">
        <v>202122</v>
      </c>
      <c r="B9314" t="s">
        <v>820</v>
      </c>
      <c r="C9314" t="s">
        <v>821</v>
      </c>
      <c r="D9314" t="s">
        <v>822</v>
      </c>
      <c r="E9314" t="s">
        <v>823</v>
      </c>
      <c r="F9314" t="s">
        <v>824</v>
      </c>
      <c r="G9314" t="s">
        <v>825</v>
      </c>
      <c r="H9314" t="s">
        <v>1066</v>
      </c>
      <c r="I9314">
        <v>318</v>
      </c>
      <c r="J9314" t="s">
        <v>1067</v>
      </c>
      <c r="K9314" t="s">
        <v>828</v>
      </c>
      <c r="L9314" t="s">
        <v>537</v>
      </c>
      <c r="M9314">
        <v>0</v>
      </c>
      <c r="N9314">
        <v>356366</v>
      </c>
      <c r="O9314">
        <v>2048384</v>
      </c>
      <c r="P9314">
        <v>3540548</v>
      </c>
      <c r="Q9314">
        <v>0</v>
      </c>
      <c r="R9314">
        <v>0</v>
      </c>
      <c r="S9314">
        <v>5945298</v>
      </c>
      <c r="T9314">
        <v>0</v>
      </c>
      <c r="U9314">
        <v>5945298</v>
      </c>
      <c r="V9314">
        <v>121</v>
      </c>
    </row>
    <row r="9315" spans="1:22" x14ac:dyDescent="0.3">
      <c r="A9315">
        <v>202223</v>
      </c>
      <c r="B9315" t="s">
        <v>820</v>
      </c>
      <c r="C9315" t="s">
        <v>821</v>
      </c>
      <c r="D9315" t="s">
        <v>822</v>
      </c>
      <c r="E9315" t="s">
        <v>823</v>
      </c>
      <c r="F9315" t="s">
        <v>824</v>
      </c>
      <c r="G9315" t="s">
        <v>825</v>
      </c>
      <c r="H9315" t="s">
        <v>1066</v>
      </c>
      <c r="I9315">
        <v>318</v>
      </c>
      <c r="J9315" t="s">
        <v>1067</v>
      </c>
      <c r="K9315" t="s">
        <v>828</v>
      </c>
      <c r="L9315" t="s">
        <v>537</v>
      </c>
      <c r="M9315">
        <v>0</v>
      </c>
      <c r="N9315">
        <v>390986</v>
      </c>
      <c r="O9315">
        <v>2539038</v>
      </c>
      <c r="P9315">
        <v>4727579</v>
      </c>
      <c r="Q9315">
        <v>0</v>
      </c>
      <c r="R9315">
        <v>0</v>
      </c>
      <c r="S9315">
        <v>7657603</v>
      </c>
      <c r="T9315">
        <v>0</v>
      </c>
      <c r="U9315">
        <v>7657603</v>
      </c>
      <c r="V9315">
        <v>156</v>
      </c>
    </row>
    <row r="9316" spans="1:22" x14ac:dyDescent="0.3">
      <c r="A9316">
        <v>202324</v>
      </c>
      <c r="B9316" t="s">
        <v>820</v>
      </c>
      <c r="C9316" t="s">
        <v>821</v>
      </c>
      <c r="D9316" t="s">
        <v>822</v>
      </c>
      <c r="E9316" t="s">
        <v>823</v>
      </c>
      <c r="F9316" t="s">
        <v>824</v>
      </c>
      <c r="G9316" t="s">
        <v>825</v>
      </c>
      <c r="H9316" t="s">
        <v>1066</v>
      </c>
      <c r="I9316">
        <v>318</v>
      </c>
      <c r="J9316" t="s">
        <v>1067</v>
      </c>
      <c r="K9316" t="s">
        <v>828</v>
      </c>
      <c r="L9316" t="s">
        <v>537</v>
      </c>
      <c r="M9316">
        <v>0</v>
      </c>
      <c r="N9316">
        <v>347424</v>
      </c>
      <c r="O9316">
        <v>2639485</v>
      </c>
      <c r="P9316">
        <v>5924167</v>
      </c>
      <c r="Q9316">
        <v>0</v>
      </c>
      <c r="R9316">
        <v>0</v>
      </c>
      <c r="S9316">
        <v>8911076</v>
      </c>
      <c r="T9316">
        <v>386223</v>
      </c>
      <c r="U9316">
        <v>8524853</v>
      </c>
      <c r="V9316">
        <v>180</v>
      </c>
    </row>
    <row r="9317" spans="1:22" x14ac:dyDescent="0.3">
      <c r="A9317">
        <v>202122</v>
      </c>
      <c r="B9317" t="s">
        <v>820</v>
      </c>
      <c r="C9317" t="s">
        <v>821</v>
      </c>
      <c r="D9317" t="s">
        <v>822</v>
      </c>
      <c r="E9317" t="s">
        <v>823</v>
      </c>
      <c r="F9317" t="s">
        <v>824</v>
      </c>
      <c r="G9317" t="s">
        <v>825</v>
      </c>
      <c r="H9317" t="s">
        <v>1066</v>
      </c>
      <c r="I9317">
        <v>318</v>
      </c>
      <c r="J9317" t="s">
        <v>1067</v>
      </c>
      <c r="K9317" t="s">
        <v>828</v>
      </c>
      <c r="L9317" t="s">
        <v>572</v>
      </c>
      <c r="M9317">
        <v>0</v>
      </c>
      <c r="N9317">
        <v>0</v>
      </c>
      <c r="O9317">
        <v>0</v>
      </c>
      <c r="P9317">
        <v>10695160</v>
      </c>
      <c r="Q9317">
        <v>0</v>
      </c>
      <c r="R9317">
        <v>971785</v>
      </c>
      <c r="S9317">
        <v>11666945</v>
      </c>
      <c r="T9317">
        <v>0</v>
      </c>
      <c r="U9317">
        <v>11666945</v>
      </c>
      <c r="V9317">
        <v>237</v>
      </c>
    </row>
    <row r="9318" spans="1:22" x14ac:dyDescent="0.3">
      <c r="A9318">
        <v>202223</v>
      </c>
      <c r="B9318" t="s">
        <v>820</v>
      </c>
      <c r="C9318" t="s">
        <v>821</v>
      </c>
      <c r="D9318" t="s">
        <v>822</v>
      </c>
      <c r="E9318" t="s">
        <v>823</v>
      </c>
      <c r="F9318" t="s">
        <v>824</v>
      </c>
      <c r="G9318" t="s">
        <v>825</v>
      </c>
      <c r="H9318" t="s">
        <v>1066</v>
      </c>
      <c r="I9318">
        <v>318</v>
      </c>
      <c r="J9318" t="s">
        <v>1067</v>
      </c>
      <c r="K9318" t="s">
        <v>828</v>
      </c>
      <c r="L9318" t="s">
        <v>572</v>
      </c>
      <c r="M9318">
        <v>0</v>
      </c>
      <c r="N9318">
        <v>0</v>
      </c>
      <c r="O9318">
        <v>0</v>
      </c>
      <c r="P9318">
        <v>11659820</v>
      </c>
      <c r="Q9318">
        <v>0</v>
      </c>
      <c r="R9318">
        <v>876950</v>
      </c>
      <c r="S9318">
        <v>12536769</v>
      </c>
      <c r="T9318">
        <v>0</v>
      </c>
      <c r="U9318">
        <v>12536769</v>
      </c>
      <c r="V9318">
        <v>255</v>
      </c>
    </row>
    <row r="9319" spans="1:22" x14ac:dyDescent="0.3">
      <c r="A9319">
        <v>202324</v>
      </c>
      <c r="B9319" t="s">
        <v>820</v>
      </c>
      <c r="C9319" t="s">
        <v>821</v>
      </c>
      <c r="D9319" t="s">
        <v>822</v>
      </c>
      <c r="E9319" t="s">
        <v>823</v>
      </c>
      <c r="F9319" t="s">
        <v>824</v>
      </c>
      <c r="G9319" t="s">
        <v>825</v>
      </c>
      <c r="H9319" t="s">
        <v>1066</v>
      </c>
      <c r="I9319">
        <v>318</v>
      </c>
      <c r="J9319" t="s">
        <v>1067</v>
      </c>
      <c r="K9319" t="s">
        <v>828</v>
      </c>
      <c r="L9319" t="s">
        <v>572</v>
      </c>
      <c r="M9319">
        <v>0</v>
      </c>
      <c r="N9319">
        <v>0</v>
      </c>
      <c r="O9319">
        <v>0</v>
      </c>
      <c r="P9319">
        <v>9555259</v>
      </c>
      <c r="Q9319">
        <v>0</v>
      </c>
      <c r="R9319">
        <v>7028562</v>
      </c>
      <c r="S9319">
        <v>16583821</v>
      </c>
      <c r="T9319">
        <v>1553842</v>
      </c>
      <c r="U9319">
        <v>15029979</v>
      </c>
      <c r="V9319">
        <v>317</v>
      </c>
    </row>
    <row r="9320" spans="1:22" x14ac:dyDescent="0.3">
      <c r="A9320">
        <v>202122</v>
      </c>
      <c r="B9320" t="s">
        <v>820</v>
      </c>
      <c r="C9320" t="s">
        <v>821</v>
      </c>
      <c r="D9320" t="s">
        <v>822</v>
      </c>
      <c r="E9320" t="s">
        <v>823</v>
      </c>
      <c r="F9320" t="s">
        <v>824</v>
      </c>
      <c r="G9320" t="s">
        <v>825</v>
      </c>
      <c r="H9320" t="s">
        <v>1066</v>
      </c>
      <c r="I9320">
        <v>318</v>
      </c>
      <c r="J9320" t="s">
        <v>1067</v>
      </c>
      <c r="K9320" t="s">
        <v>828</v>
      </c>
      <c r="L9320" t="s">
        <v>539</v>
      </c>
      <c r="M9320">
        <v>0</v>
      </c>
      <c r="N9320">
        <v>195357</v>
      </c>
      <c r="O9320">
        <v>54643</v>
      </c>
      <c r="P9320" t="s">
        <v>829</v>
      </c>
      <c r="Q9320" t="s">
        <v>829</v>
      </c>
      <c r="R9320" t="s">
        <v>829</v>
      </c>
      <c r="S9320">
        <v>250000</v>
      </c>
      <c r="T9320">
        <v>0</v>
      </c>
      <c r="U9320">
        <v>250000</v>
      </c>
      <c r="V9320">
        <v>5</v>
      </c>
    </row>
    <row r="9321" spans="1:22" x14ac:dyDescent="0.3">
      <c r="A9321">
        <v>202223</v>
      </c>
      <c r="B9321" t="s">
        <v>820</v>
      </c>
      <c r="C9321" t="s">
        <v>821</v>
      </c>
      <c r="D9321" t="s">
        <v>822</v>
      </c>
      <c r="E9321" t="s">
        <v>823</v>
      </c>
      <c r="F9321" t="s">
        <v>824</v>
      </c>
      <c r="G9321" t="s">
        <v>825</v>
      </c>
      <c r="H9321" t="s">
        <v>1066</v>
      </c>
      <c r="I9321">
        <v>318</v>
      </c>
      <c r="J9321" t="s">
        <v>1067</v>
      </c>
      <c r="K9321" t="s">
        <v>828</v>
      </c>
      <c r="L9321" t="s">
        <v>539</v>
      </c>
      <c r="M9321">
        <v>0</v>
      </c>
      <c r="N9321">
        <v>193123</v>
      </c>
      <c r="O9321">
        <v>56876</v>
      </c>
      <c r="P9321" t="s">
        <v>829</v>
      </c>
      <c r="Q9321" t="s">
        <v>829</v>
      </c>
      <c r="R9321" t="s">
        <v>829</v>
      </c>
      <c r="S9321">
        <v>250000</v>
      </c>
      <c r="T9321">
        <v>0</v>
      </c>
      <c r="U9321">
        <v>250000</v>
      </c>
      <c r="V9321">
        <v>5</v>
      </c>
    </row>
    <row r="9322" spans="1:22" x14ac:dyDescent="0.3">
      <c r="A9322">
        <v>202324</v>
      </c>
      <c r="B9322" t="s">
        <v>820</v>
      </c>
      <c r="C9322" t="s">
        <v>821</v>
      </c>
      <c r="D9322" t="s">
        <v>822</v>
      </c>
      <c r="E9322" t="s">
        <v>823</v>
      </c>
      <c r="F9322" t="s">
        <v>824</v>
      </c>
      <c r="G9322" t="s">
        <v>825</v>
      </c>
      <c r="H9322" t="s">
        <v>1066</v>
      </c>
      <c r="I9322">
        <v>318</v>
      </c>
      <c r="J9322" t="s">
        <v>1067</v>
      </c>
      <c r="K9322" t="s">
        <v>828</v>
      </c>
      <c r="L9322" t="s">
        <v>539</v>
      </c>
      <c r="M9322">
        <v>0</v>
      </c>
      <c r="N9322">
        <v>169993</v>
      </c>
      <c r="O9322">
        <v>80007</v>
      </c>
      <c r="P9322" t="s">
        <v>829</v>
      </c>
      <c r="Q9322" t="s">
        <v>829</v>
      </c>
      <c r="R9322" t="s">
        <v>829</v>
      </c>
      <c r="S9322">
        <v>250000</v>
      </c>
      <c r="T9322">
        <v>0</v>
      </c>
      <c r="U9322">
        <v>250000</v>
      </c>
      <c r="V9322">
        <v>5</v>
      </c>
    </row>
    <row r="9323" spans="1:22" x14ac:dyDescent="0.3">
      <c r="A9323">
        <v>202122</v>
      </c>
      <c r="B9323" t="s">
        <v>820</v>
      </c>
      <c r="C9323" t="s">
        <v>821</v>
      </c>
      <c r="D9323" t="s">
        <v>822</v>
      </c>
      <c r="E9323" t="s">
        <v>823</v>
      </c>
      <c r="F9323" t="s">
        <v>824</v>
      </c>
      <c r="G9323" t="s">
        <v>825</v>
      </c>
      <c r="H9323" t="s">
        <v>1066</v>
      </c>
      <c r="I9323">
        <v>318</v>
      </c>
      <c r="J9323" t="s">
        <v>1067</v>
      </c>
      <c r="K9323" t="s">
        <v>828</v>
      </c>
      <c r="L9323" t="s">
        <v>541</v>
      </c>
      <c r="M9323">
        <v>31465</v>
      </c>
      <c r="N9323">
        <v>602814</v>
      </c>
      <c r="O9323">
        <v>323759</v>
      </c>
      <c r="P9323">
        <v>9113</v>
      </c>
      <c r="Q9323">
        <v>0</v>
      </c>
      <c r="R9323">
        <v>51413</v>
      </c>
      <c r="S9323">
        <v>1018563</v>
      </c>
      <c r="T9323">
        <v>0</v>
      </c>
      <c r="U9323">
        <v>1018563</v>
      </c>
      <c r="V9323">
        <v>21</v>
      </c>
    </row>
    <row r="9324" spans="1:22" x14ac:dyDescent="0.3">
      <c r="A9324">
        <v>202223</v>
      </c>
      <c r="B9324" t="s">
        <v>820</v>
      </c>
      <c r="C9324" t="s">
        <v>821</v>
      </c>
      <c r="D9324" t="s">
        <v>822</v>
      </c>
      <c r="E9324" t="s">
        <v>823</v>
      </c>
      <c r="F9324" t="s">
        <v>824</v>
      </c>
      <c r="G9324" t="s">
        <v>825</v>
      </c>
      <c r="H9324" t="s">
        <v>1066</v>
      </c>
      <c r="I9324">
        <v>318</v>
      </c>
      <c r="J9324" t="s">
        <v>1067</v>
      </c>
      <c r="K9324" t="s">
        <v>828</v>
      </c>
      <c r="L9324" t="s">
        <v>541</v>
      </c>
      <c r="M9324">
        <v>32971</v>
      </c>
      <c r="N9324">
        <v>631681</v>
      </c>
      <c r="O9324">
        <v>339263</v>
      </c>
      <c r="P9324">
        <v>9549</v>
      </c>
      <c r="Q9324">
        <v>0</v>
      </c>
      <c r="R9324">
        <v>53874</v>
      </c>
      <c r="S9324">
        <v>1067339</v>
      </c>
      <c r="T9324">
        <v>0</v>
      </c>
      <c r="U9324">
        <v>1067339</v>
      </c>
      <c r="V9324">
        <v>22</v>
      </c>
    </row>
    <row r="9325" spans="1:22" x14ac:dyDescent="0.3">
      <c r="A9325">
        <v>202324</v>
      </c>
      <c r="B9325" t="s">
        <v>820</v>
      </c>
      <c r="C9325" t="s">
        <v>821</v>
      </c>
      <c r="D9325" t="s">
        <v>822</v>
      </c>
      <c r="E9325" t="s">
        <v>823</v>
      </c>
      <c r="F9325" t="s">
        <v>824</v>
      </c>
      <c r="G9325" t="s">
        <v>825</v>
      </c>
      <c r="H9325" t="s">
        <v>1066</v>
      </c>
      <c r="I9325">
        <v>318</v>
      </c>
      <c r="J9325" t="s">
        <v>1067</v>
      </c>
      <c r="K9325" t="s">
        <v>828</v>
      </c>
      <c r="L9325" t="s">
        <v>541</v>
      </c>
      <c r="M9325">
        <v>26239</v>
      </c>
      <c r="N9325">
        <v>606195</v>
      </c>
      <c r="O9325">
        <v>379437</v>
      </c>
      <c r="P9325">
        <v>12055</v>
      </c>
      <c r="Q9325">
        <v>0</v>
      </c>
      <c r="R9325">
        <v>70655</v>
      </c>
      <c r="S9325">
        <v>1094581</v>
      </c>
      <c r="T9325">
        <v>0</v>
      </c>
      <c r="U9325">
        <v>1094581</v>
      </c>
      <c r="V9325">
        <v>23</v>
      </c>
    </row>
    <row r="9326" spans="1:22" x14ac:dyDescent="0.3">
      <c r="A9326">
        <v>202122</v>
      </c>
      <c r="B9326" t="s">
        <v>820</v>
      </c>
      <c r="C9326" t="s">
        <v>821</v>
      </c>
      <c r="D9326" t="s">
        <v>822</v>
      </c>
      <c r="E9326" t="s">
        <v>823</v>
      </c>
      <c r="F9326" t="s">
        <v>824</v>
      </c>
      <c r="G9326" t="s">
        <v>825</v>
      </c>
      <c r="H9326" t="s">
        <v>1066</v>
      </c>
      <c r="I9326">
        <v>318</v>
      </c>
      <c r="J9326" t="s">
        <v>1067</v>
      </c>
      <c r="K9326" t="s">
        <v>828</v>
      </c>
      <c r="L9326" t="s">
        <v>831</v>
      </c>
      <c r="M9326" t="s">
        <v>829</v>
      </c>
      <c r="N9326" t="s">
        <v>829</v>
      </c>
      <c r="O9326" t="s">
        <v>829</v>
      </c>
      <c r="P9326">
        <v>0</v>
      </c>
      <c r="Q9326">
        <v>0</v>
      </c>
      <c r="R9326" t="s">
        <v>829</v>
      </c>
      <c r="S9326">
        <v>0</v>
      </c>
      <c r="T9326">
        <v>0</v>
      </c>
      <c r="U9326">
        <v>0</v>
      </c>
      <c r="V9326">
        <v>0</v>
      </c>
    </row>
    <row r="9327" spans="1:22" x14ac:dyDescent="0.3">
      <c r="A9327">
        <v>202223</v>
      </c>
      <c r="B9327" t="s">
        <v>820</v>
      </c>
      <c r="C9327" t="s">
        <v>821</v>
      </c>
      <c r="D9327" t="s">
        <v>822</v>
      </c>
      <c r="E9327" t="s">
        <v>823</v>
      </c>
      <c r="F9327" t="s">
        <v>824</v>
      </c>
      <c r="G9327" t="s">
        <v>825</v>
      </c>
      <c r="H9327" t="s">
        <v>1066</v>
      </c>
      <c r="I9327">
        <v>318</v>
      </c>
      <c r="J9327" t="s">
        <v>1067</v>
      </c>
      <c r="K9327" t="s">
        <v>828</v>
      </c>
      <c r="L9327" t="s">
        <v>831</v>
      </c>
      <c r="M9327" t="s">
        <v>829</v>
      </c>
      <c r="N9327" t="s">
        <v>829</v>
      </c>
      <c r="O9327" t="s">
        <v>829</v>
      </c>
      <c r="P9327">
        <v>0</v>
      </c>
      <c r="Q9327">
        <v>0</v>
      </c>
      <c r="R9327" t="s">
        <v>829</v>
      </c>
      <c r="S9327">
        <v>0</v>
      </c>
      <c r="T9327">
        <v>0</v>
      </c>
      <c r="U9327">
        <v>0</v>
      </c>
      <c r="V9327">
        <v>0</v>
      </c>
    </row>
    <row r="9328" spans="1:22" x14ac:dyDescent="0.3">
      <c r="A9328">
        <v>202324</v>
      </c>
      <c r="B9328" t="s">
        <v>820</v>
      </c>
      <c r="C9328" t="s">
        <v>821</v>
      </c>
      <c r="D9328" t="s">
        <v>822</v>
      </c>
      <c r="E9328" t="s">
        <v>823</v>
      </c>
      <c r="F9328" t="s">
        <v>824</v>
      </c>
      <c r="G9328" t="s">
        <v>825</v>
      </c>
      <c r="H9328" t="s">
        <v>1066</v>
      </c>
      <c r="I9328">
        <v>318</v>
      </c>
      <c r="J9328" t="s">
        <v>1067</v>
      </c>
      <c r="K9328" t="s">
        <v>828</v>
      </c>
      <c r="L9328" t="s">
        <v>831</v>
      </c>
      <c r="M9328" t="s">
        <v>829</v>
      </c>
      <c r="N9328" t="s">
        <v>829</v>
      </c>
      <c r="O9328" t="s">
        <v>829</v>
      </c>
      <c r="P9328">
        <v>0</v>
      </c>
      <c r="Q9328">
        <v>0</v>
      </c>
      <c r="R9328" t="s">
        <v>829</v>
      </c>
      <c r="S9328">
        <v>0</v>
      </c>
      <c r="T9328">
        <v>0</v>
      </c>
      <c r="U9328">
        <v>0</v>
      </c>
      <c r="V9328">
        <v>0</v>
      </c>
    </row>
    <row r="9329" spans="1:22" x14ac:dyDescent="0.3">
      <c r="A9329">
        <v>202122</v>
      </c>
      <c r="B9329" t="s">
        <v>820</v>
      </c>
      <c r="C9329" t="s">
        <v>821</v>
      </c>
      <c r="D9329" t="s">
        <v>822</v>
      </c>
      <c r="E9329" t="s">
        <v>823</v>
      </c>
      <c r="F9329" t="s">
        <v>824</v>
      </c>
      <c r="G9329" t="s">
        <v>825</v>
      </c>
      <c r="H9329" t="s">
        <v>1066</v>
      </c>
      <c r="I9329">
        <v>318</v>
      </c>
      <c r="J9329" t="s">
        <v>1067</v>
      </c>
      <c r="K9329" t="s">
        <v>828</v>
      </c>
      <c r="L9329" t="s">
        <v>832</v>
      </c>
      <c r="M9329">
        <v>0</v>
      </c>
      <c r="N9329">
        <v>0</v>
      </c>
      <c r="O9329">
        <v>0</v>
      </c>
      <c r="P9329">
        <v>0</v>
      </c>
      <c r="Q9329">
        <v>1338000</v>
      </c>
      <c r="R9329">
        <v>0</v>
      </c>
      <c r="S9329">
        <v>1338000</v>
      </c>
      <c r="T9329">
        <v>0</v>
      </c>
      <c r="U9329">
        <v>1338000</v>
      </c>
      <c r="V9329">
        <v>27</v>
      </c>
    </row>
    <row r="9330" spans="1:22" x14ac:dyDescent="0.3">
      <c r="A9330">
        <v>202223</v>
      </c>
      <c r="B9330" t="s">
        <v>820</v>
      </c>
      <c r="C9330" t="s">
        <v>821</v>
      </c>
      <c r="D9330" t="s">
        <v>822</v>
      </c>
      <c r="E9330" t="s">
        <v>823</v>
      </c>
      <c r="F9330" t="s">
        <v>824</v>
      </c>
      <c r="G9330" t="s">
        <v>825</v>
      </c>
      <c r="H9330" t="s">
        <v>1066</v>
      </c>
      <c r="I9330">
        <v>318</v>
      </c>
      <c r="J9330" t="s">
        <v>1067</v>
      </c>
      <c r="K9330" t="s">
        <v>828</v>
      </c>
      <c r="L9330" t="s">
        <v>832</v>
      </c>
      <c r="M9330">
        <v>0</v>
      </c>
      <c r="N9330">
        <v>60000</v>
      </c>
      <c r="O9330">
        <v>0</v>
      </c>
      <c r="P9330">
        <v>0</v>
      </c>
      <c r="Q9330">
        <v>1350834</v>
      </c>
      <c r="R9330">
        <v>0</v>
      </c>
      <c r="S9330">
        <v>1410834</v>
      </c>
      <c r="T9330">
        <v>0</v>
      </c>
      <c r="U9330">
        <v>1410834</v>
      </c>
      <c r="V9330">
        <v>29</v>
      </c>
    </row>
    <row r="9331" spans="1:22" x14ac:dyDescent="0.3">
      <c r="A9331">
        <v>202324</v>
      </c>
      <c r="B9331" t="s">
        <v>820</v>
      </c>
      <c r="C9331" t="s">
        <v>821</v>
      </c>
      <c r="D9331" t="s">
        <v>822</v>
      </c>
      <c r="E9331" t="s">
        <v>823</v>
      </c>
      <c r="F9331" t="s">
        <v>824</v>
      </c>
      <c r="G9331" t="s">
        <v>825</v>
      </c>
      <c r="H9331" t="s">
        <v>1066</v>
      </c>
      <c r="I9331">
        <v>318</v>
      </c>
      <c r="J9331" t="s">
        <v>1067</v>
      </c>
      <c r="K9331" t="s">
        <v>828</v>
      </c>
      <c r="L9331" t="s">
        <v>832</v>
      </c>
      <c r="M9331">
        <v>0</v>
      </c>
      <c r="N9331">
        <v>0</v>
      </c>
      <c r="O9331">
        <v>0</v>
      </c>
      <c r="P9331">
        <v>0</v>
      </c>
      <c r="Q9331">
        <v>1486713</v>
      </c>
      <c r="R9331">
        <v>0</v>
      </c>
      <c r="S9331">
        <v>1486713</v>
      </c>
      <c r="T9331">
        <v>14224</v>
      </c>
      <c r="U9331">
        <v>1472489</v>
      </c>
      <c r="V9331">
        <v>31</v>
      </c>
    </row>
    <row r="9332" spans="1:22" x14ac:dyDescent="0.3">
      <c r="A9332">
        <v>202122</v>
      </c>
      <c r="B9332" t="s">
        <v>820</v>
      </c>
      <c r="C9332" t="s">
        <v>821</v>
      </c>
      <c r="D9332" t="s">
        <v>822</v>
      </c>
      <c r="E9332" t="s">
        <v>823</v>
      </c>
      <c r="F9332" t="s">
        <v>824</v>
      </c>
      <c r="G9332" t="s">
        <v>825</v>
      </c>
      <c r="H9332" t="s">
        <v>1066</v>
      </c>
      <c r="I9332">
        <v>318</v>
      </c>
      <c r="J9332" t="s">
        <v>1067</v>
      </c>
      <c r="K9332" t="s">
        <v>828</v>
      </c>
      <c r="L9332" t="s">
        <v>544</v>
      </c>
      <c r="M9332">
        <v>130109</v>
      </c>
      <c r="N9332">
        <v>35270</v>
      </c>
      <c r="O9332">
        <v>0</v>
      </c>
      <c r="P9332">
        <v>0</v>
      </c>
      <c r="Q9332">
        <v>0</v>
      </c>
      <c r="R9332">
        <v>0</v>
      </c>
      <c r="S9332">
        <v>165379</v>
      </c>
      <c r="T9332">
        <v>0</v>
      </c>
      <c r="U9332">
        <v>165379</v>
      </c>
      <c r="V9332">
        <v>3</v>
      </c>
    </row>
    <row r="9333" spans="1:22" x14ac:dyDescent="0.3">
      <c r="A9333">
        <v>202223</v>
      </c>
      <c r="B9333" t="s">
        <v>820</v>
      </c>
      <c r="C9333" t="s">
        <v>821</v>
      </c>
      <c r="D9333" t="s">
        <v>822</v>
      </c>
      <c r="E9333" t="s">
        <v>823</v>
      </c>
      <c r="F9333" t="s">
        <v>824</v>
      </c>
      <c r="G9333" t="s">
        <v>825</v>
      </c>
      <c r="H9333" t="s">
        <v>1066</v>
      </c>
      <c r="I9333">
        <v>318</v>
      </c>
      <c r="J9333" t="s">
        <v>1067</v>
      </c>
      <c r="K9333" t="s">
        <v>828</v>
      </c>
      <c r="L9333" t="s">
        <v>544</v>
      </c>
      <c r="M9333">
        <v>6932</v>
      </c>
      <c r="N9333">
        <v>132804</v>
      </c>
      <c r="O9333">
        <v>71326</v>
      </c>
      <c r="P9333">
        <v>2008</v>
      </c>
      <c r="Q9333">
        <v>0</v>
      </c>
      <c r="R9333">
        <v>11326</v>
      </c>
      <c r="S9333">
        <v>224396</v>
      </c>
      <c r="T9333">
        <v>0</v>
      </c>
      <c r="U9333">
        <v>224396</v>
      </c>
      <c r="V9333">
        <v>5</v>
      </c>
    </row>
    <row r="9334" spans="1:22" x14ac:dyDescent="0.3">
      <c r="A9334">
        <v>202324</v>
      </c>
      <c r="B9334" t="s">
        <v>820</v>
      </c>
      <c r="C9334" t="s">
        <v>821</v>
      </c>
      <c r="D9334" t="s">
        <v>822</v>
      </c>
      <c r="E9334" t="s">
        <v>823</v>
      </c>
      <c r="F9334" t="s">
        <v>824</v>
      </c>
      <c r="G9334" t="s">
        <v>825</v>
      </c>
      <c r="H9334" t="s">
        <v>1066</v>
      </c>
      <c r="I9334">
        <v>318</v>
      </c>
      <c r="J9334" t="s">
        <v>1067</v>
      </c>
      <c r="K9334" t="s">
        <v>828</v>
      </c>
      <c r="L9334" t="s">
        <v>544</v>
      </c>
      <c r="M9334">
        <v>157159</v>
      </c>
      <c r="N9334">
        <v>50373</v>
      </c>
      <c r="O9334">
        <v>0</v>
      </c>
      <c r="P9334">
        <v>0</v>
      </c>
      <c r="Q9334">
        <v>0</v>
      </c>
      <c r="R9334">
        <v>0</v>
      </c>
      <c r="S9334">
        <v>207532</v>
      </c>
      <c r="T9334">
        <v>1200</v>
      </c>
      <c r="U9334">
        <v>206332</v>
      </c>
      <c r="V9334">
        <v>4</v>
      </c>
    </row>
    <row r="9335" spans="1:22" x14ac:dyDescent="0.3">
      <c r="A9335">
        <v>202122</v>
      </c>
      <c r="B9335" t="s">
        <v>820</v>
      </c>
      <c r="C9335" t="s">
        <v>821</v>
      </c>
      <c r="D9335" t="s">
        <v>822</v>
      </c>
      <c r="E9335" t="s">
        <v>823</v>
      </c>
      <c r="F9335" t="s">
        <v>824</v>
      </c>
      <c r="G9335" t="s">
        <v>825</v>
      </c>
      <c r="H9335" t="s">
        <v>1066</v>
      </c>
      <c r="I9335">
        <v>318</v>
      </c>
      <c r="J9335" t="s">
        <v>1067</v>
      </c>
      <c r="K9335" t="s">
        <v>828</v>
      </c>
      <c r="L9335" t="s">
        <v>600</v>
      </c>
      <c r="M9335" t="s">
        <v>829</v>
      </c>
      <c r="N9335" t="s">
        <v>829</v>
      </c>
      <c r="O9335" t="s">
        <v>829</v>
      </c>
      <c r="P9335">
        <v>0</v>
      </c>
      <c r="Q9335">
        <v>0</v>
      </c>
      <c r="R9335" t="s">
        <v>829</v>
      </c>
      <c r="S9335">
        <v>0</v>
      </c>
      <c r="T9335">
        <v>0</v>
      </c>
      <c r="U9335">
        <v>0</v>
      </c>
      <c r="V9335">
        <v>0</v>
      </c>
    </row>
    <row r="9336" spans="1:22" x14ac:dyDescent="0.3">
      <c r="A9336">
        <v>202223</v>
      </c>
      <c r="B9336" t="s">
        <v>820</v>
      </c>
      <c r="C9336" t="s">
        <v>821</v>
      </c>
      <c r="D9336" t="s">
        <v>822</v>
      </c>
      <c r="E9336" t="s">
        <v>823</v>
      </c>
      <c r="F9336" t="s">
        <v>824</v>
      </c>
      <c r="G9336" t="s">
        <v>825</v>
      </c>
      <c r="H9336" t="s">
        <v>1066</v>
      </c>
      <c r="I9336">
        <v>318</v>
      </c>
      <c r="J9336" t="s">
        <v>1067</v>
      </c>
      <c r="K9336" t="s">
        <v>828</v>
      </c>
      <c r="L9336" t="s">
        <v>600</v>
      </c>
      <c r="M9336" t="s">
        <v>829</v>
      </c>
      <c r="N9336" t="s">
        <v>829</v>
      </c>
      <c r="O9336" t="s">
        <v>829</v>
      </c>
      <c r="P9336">
        <v>0</v>
      </c>
      <c r="Q9336">
        <v>0</v>
      </c>
      <c r="R9336" t="s">
        <v>829</v>
      </c>
      <c r="S9336">
        <v>0</v>
      </c>
      <c r="T9336">
        <v>0</v>
      </c>
      <c r="U9336">
        <v>0</v>
      </c>
      <c r="V9336">
        <v>0</v>
      </c>
    </row>
    <row r="9337" spans="1:22" x14ac:dyDescent="0.3">
      <c r="A9337">
        <v>202324</v>
      </c>
      <c r="B9337" t="s">
        <v>820</v>
      </c>
      <c r="C9337" t="s">
        <v>821</v>
      </c>
      <c r="D9337" t="s">
        <v>822</v>
      </c>
      <c r="E9337" t="s">
        <v>823</v>
      </c>
      <c r="F9337" t="s">
        <v>824</v>
      </c>
      <c r="G9337" t="s">
        <v>825</v>
      </c>
      <c r="H9337" t="s">
        <v>1066</v>
      </c>
      <c r="I9337">
        <v>318</v>
      </c>
      <c r="J9337" t="s">
        <v>1067</v>
      </c>
      <c r="K9337" t="s">
        <v>828</v>
      </c>
      <c r="L9337" t="s">
        <v>600</v>
      </c>
      <c r="M9337" t="s">
        <v>829</v>
      </c>
      <c r="N9337" t="s">
        <v>829</v>
      </c>
      <c r="O9337" t="s">
        <v>829</v>
      </c>
      <c r="P9337">
        <v>0</v>
      </c>
      <c r="Q9337">
        <v>0</v>
      </c>
      <c r="R9337" t="s">
        <v>829</v>
      </c>
      <c r="S9337">
        <v>0</v>
      </c>
      <c r="T9337">
        <v>0</v>
      </c>
      <c r="U9337">
        <v>0</v>
      </c>
      <c r="V9337">
        <v>0</v>
      </c>
    </row>
    <row r="9338" spans="1:22" x14ac:dyDescent="0.3">
      <c r="A9338">
        <v>202122</v>
      </c>
      <c r="B9338" t="s">
        <v>820</v>
      </c>
      <c r="C9338" t="s">
        <v>821</v>
      </c>
      <c r="D9338" t="s">
        <v>822</v>
      </c>
      <c r="E9338" t="s">
        <v>823</v>
      </c>
      <c r="F9338" t="s">
        <v>824</v>
      </c>
      <c r="G9338" t="s">
        <v>825</v>
      </c>
      <c r="H9338" t="s">
        <v>1066</v>
      </c>
      <c r="I9338">
        <v>318</v>
      </c>
      <c r="J9338" t="s">
        <v>1067</v>
      </c>
      <c r="K9338" t="s">
        <v>828</v>
      </c>
      <c r="L9338" t="s">
        <v>247</v>
      </c>
      <c r="M9338">
        <v>0</v>
      </c>
      <c r="N9338">
        <v>0</v>
      </c>
      <c r="O9338">
        <v>0</v>
      </c>
      <c r="P9338">
        <v>0</v>
      </c>
      <c r="Q9338">
        <v>0</v>
      </c>
      <c r="R9338">
        <v>0</v>
      </c>
      <c r="S9338">
        <v>0</v>
      </c>
      <c r="T9338">
        <v>0</v>
      </c>
      <c r="U9338">
        <v>0</v>
      </c>
      <c r="V9338">
        <v>0</v>
      </c>
    </row>
    <row r="9339" spans="1:22" x14ac:dyDescent="0.3">
      <c r="A9339">
        <v>202223</v>
      </c>
      <c r="B9339" t="s">
        <v>820</v>
      </c>
      <c r="C9339" t="s">
        <v>821</v>
      </c>
      <c r="D9339" t="s">
        <v>822</v>
      </c>
      <c r="E9339" t="s">
        <v>823</v>
      </c>
      <c r="F9339" t="s">
        <v>824</v>
      </c>
      <c r="G9339" t="s">
        <v>825</v>
      </c>
      <c r="H9339" t="s">
        <v>1066</v>
      </c>
      <c r="I9339">
        <v>318</v>
      </c>
      <c r="J9339" t="s">
        <v>1067</v>
      </c>
      <c r="K9339" t="s">
        <v>828</v>
      </c>
      <c r="L9339" t="s">
        <v>247</v>
      </c>
      <c r="M9339">
        <v>0</v>
      </c>
      <c r="N9339">
        <v>0</v>
      </c>
      <c r="O9339">
        <v>0</v>
      </c>
      <c r="P9339">
        <v>0</v>
      </c>
      <c r="Q9339">
        <v>0</v>
      </c>
      <c r="R9339">
        <v>0</v>
      </c>
      <c r="S9339">
        <v>0</v>
      </c>
      <c r="T9339">
        <v>0</v>
      </c>
      <c r="U9339">
        <v>0</v>
      </c>
      <c r="V9339">
        <v>0</v>
      </c>
    </row>
    <row r="9340" spans="1:22" x14ac:dyDescent="0.3">
      <c r="A9340">
        <v>202324</v>
      </c>
      <c r="B9340" t="s">
        <v>820</v>
      </c>
      <c r="C9340" t="s">
        <v>821</v>
      </c>
      <c r="D9340" t="s">
        <v>822</v>
      </c>
      <c r="E9340" t="s">
        <v>823</v>
      </c>
      <c r="F9340" t="s">
        <v>824</v>
      </c>
      <c r="G9340" t="s">
        <v>825</v>
      </c>
      <c r="H9340" t="s">
        <v>1066</v>
      </c>
      <c r="I9340">
        <v>318</v>
      </c>
      <c r="J9340" t="s">
        <v>1067</v>
      </c>
      <c r="K9340" t="s">
        <v>828</v>
      </c>
      <c r="L9340" t="s">
        <v>247</v>
      </c>
      <c r="M9340">
        <v>0</v>
      </c>
      <c r="N9340">
        <v>0</v>
      </c>
      <c r="O9340">
        <v>0</v>
      </c>
      <c r="P9340">
        <v>0</v>
      </c>
      <c r="Q9340">
        <v>0</v>
      </c>
      <c r="R9340">
        <v>0</v>
      </c>
      <c r="S9340">
        <v>0</v>
      </c>
      <c r="T9340">
        <v>0</v>
      </c>
      <c r="U9340">
        <v>0</v>
      </c>
      <c r="V9340">
        <v>0</v>
      </c>
    </row>
    <row r="9341" spans="1:22" x14ac:dyDescent="0.3">
      <c r="A9341">
        <v>202122</v>
      </c>
      <c r="B9341" t="s">
        <v>820</v>
      </c>
      <c r="C9341" t="s">
        <v>821</v>
      </c>
      <c r="D9341" t="s">
        <v>822</v>
      </c>
      <c r="E9341" t="s">
        <v>823</v>
      </c>
      <c r="F9341" t="s">
        <v>824</v>
      </c>
      <c r="G9341" t="s">
        <v>825</v>
      </c>
      <c r="H9341" t="s">
        <v>1066</v>
      </c>
      <c r="I9341">
        <v>318</v>
      </c>
      <c r="J9341" t="s">
        <v>1067</v>
      </c>
      <c r="K9341" t="s">
        <v>828</v>
      </c>
      <c r="L9341" t="s">
        <v>833</v>
      </c>
      <c r="M9341">
        <v>14163715</v>
      </c>
      <c r="N9341">
        <v>75367071</v>
      </c>
      <c r="O9341">
        <v>14563529</v>
      </c>
      <c r="P9341">
        <v>16484824</v>
      </c>
      <c r="Q9341">
        <v>1338000</v>
      </c>
      <c r="R9341">
        <v>1063577</v>
      </c>
      <c r="S9341">
        <v>123452416</v>
      </c>
      <c r="T9341">
        <v>0</v>
      </c>
      <c r="U9341">
        <v>123452416</v>
      </c>
      <c r="V9341" t="s">
        <v>834</v>
      </c>
    </row>
    <row r="9342" spans="1:22" x14ac:dyDescent="0.3">
      <c r="A9342">
        <v>202223</v>
      </c>
      <c r="B9342" t="s">
        <v>820</v>
      </c>
      <c r="C9342" t="s">
        <v>821</v>
      </c>
      <c r="D9342" t="s">
        <v>822</v>
      </c>
      <c r="E9342" t="s">
        <v>823</v>
      </c>
      <c r="F9342" t="s">
        <v>824</v>
      </c>
      <c r="G9342" t="s">
        <v>825</v>
      </c>
      <c r="H9342" t="s">
        <v>1066</v>
      </c>
      <c r="I9342">
        <v>318</v>
      </c>
      <c r="J9342" t="s">
        <v>1067</v>
      </c>
      <c r="K9342" t="s">
        <v>828</v>
      </c>
      <c r="L9342" t="s">
        <v>833</v>
      </c>
      <c r="M9342">
        <v>13968317</v>
      </c>
      <c r="N9342">
        <v>76529668</v>
      </c>
      <c r="O9342">
        <v>15468840</v>
      </c>
      <c r="P9342">
        <v>16406563</v>
      </c>
      <c r="Q9342">
        <v>1350834</v>
      </c>
      <c r="R9342">
        <v>984380</v>
      </c>
      <c r="S9342">
        <v>125091802</v>
      </c>
      <c r="T9342">
        <v>0</v>
      </c>
      <c r="U9342">
        <v>125091802</v>
      </c>
      <c r="V9342" t="s">
        <v>834</v>
      </c>
    </row>
    <row r="9343" spans="1:22" x14ac:dyDescent="0.3">
      <c r="A9343">
        <v>202324</v>
      </c>
      <c r="B9343" t="s">
        <v>820</v>
      </c>
      <c r="C9343" t="s">
        <v>821</v>
      </c>
      <c r="D9343" t="s">
        <v>822</v>
      </c>
      <c r="E9343" t="s">
        <v>823</v>
      </c>
      <c r="F9343" t="s">
        <v>824</v>
      </c>
      <c r="G9343" t="s">
        <v>825</v>
      </c>
      <c r="H9343" t="s">
        <v>1066</v>
      </c>
      <c r="I9343">
        <v>318</v>
      </c>
      <c r="J9343" t="s">
        <v>1067</v>
      </c>
      <c r="K9343" t="s">
        <v>828</v>
      </c>
      <c r="L9343" t="s">
        <v>833</v>
      </c>
      <c r="M9343">
        <v>14365399</v>
      </c>
      <c r="N9343">
        <v>77123432</v>
      </c>
      <c r="O9343">
        <v>11345142</v>
      </c>
      <c r="P9343">
        <v>17878339</v>
      </c>
      <c r="Q9343">
        <v>1486713</v>
      </c>
      <c r="R9343">
        <v>7152137</v>
      </c>
      <c r="S9343">
        <v>129940462</v>
      </c>
      <c r="T9343">
        <v>2768790</v>
      </c>
      <c r="U9343">
        <v>127171672</v>
      </c>
      <c r="V9343" t="s">
        <v>834</v>
      </c>
    </row>
    <row r="9344" spans="1:22" x14ac:dyDescent="0.3">
      <c r="A9344">
        <v>202122</v>
      </c>
      <c r="B9344" t="s">
        <v>820</v>
      </c>
      <c r="C9344" t="s">
        <v>821</v>
      </c>
      <c r="D9344" t="s">
        <v>822</v>
      </c>
      <c r="E9344" t="s">
        <v>823</v>
      </c>
      <c r="F9344" t="s">
        <v>824</v>
      </c>
      <c r="G9344" t="s">
        <v>825</v>
      </c>
      <c r="H9344" t="s">
        <v>1066</v>
      </c>
      <c r="I9344">
        <v>318</v>
      </c>
      <c r="J9344" t="s">
        <v>1067</v>
      </c>
      <c r="K9344" t="s">
        <v>835</v>
      </c>
      <c r="L9344" t="s">
        <v>836</v>
      </c>
      <c r="M9344" t="s">
        <v>829</v>
      </c>
      <c r="N9344" t="s">
        <v>829</v>
      </c>
      <c r="O9344" t="s">
        <v>829</v>
      </c>
      <c r="P9344" t="s">
        <v>829</v>
      </c>
      <c r="Q9344" t="s">
        <v>829</v>
      </c>
      <c r="R9344" t="s">
        <v>829</v>
      </c>
      <c r="S9344">
        <v>119775492</v>
      </c>
      <c r="T9344" t="s">
        <v>829</v>
      </c>
      <c r="U9344" t="s">
        <v>829</v>
      </c>
      <c r="V9344" t="s">
        <v>834</v>
      </c>
    </row>
    <row r="9345" spans="1:22" x14ac:dyDescent="0.3">
      <c r="A9345">
        <v>202223</v>
      </c>
      <c r="B9345" t="s">
        <v>820</v>
      </c>
      <c r="C9345" t="s">
        <v>821</v>
      </c>
      <c r="D9345" t="s">
        <v>822</v>
      </c>
      <c r="E9345" t="s">
        <v>823</v>
      </c>
      <c r="F9345" t="s">
        <v>824</v>
      </c>
      <c r="G9345" t="s">
        <v>825</v>
      </c>
      <c r="H9345" t="s">
        <v>1066</v>
      </c>
      <c r="I9345">
        <v>318</v>
      </c>
      <c r="J9345" t="s">
        <v>1067</v>
      </c>
      <c r="K9345" t="s">
        <v>835</v>
      </c>
      <c r="L9345" t="s">
        <v>836</v>
      </c>
      <c r="M9345" t="s">
        <v>829</v>
      </c>
      <c r="N9345" t="s">
        <v>829</v>
      </c>
      <c r="O9345" t="s">
        <v>829</v>
      </c>
      <c r="P9345" t="s">
        <v>829</v>
      </c>
      <c r="Q9345" t="s">
        <v>829</v>
      </c>
      <c r="R9345" t="s">
        <v>829</v>
      </c>
      <c r="S9345">
        <v>122587823</v>
      </c>
      <c r="T9345" t="s">
        <v>829</v>
      </c>
      <c r="U9345" t="s">
        <v>829</v>
      </c>
      <c r="V9345" t="s">
        <v>834</v>
      </c>
    </row>
    <row r="9346" spans="1:22" x14ac:dyDescent="0.3">
      <c r="A9346">
        <v>202324</v>
      </c>
      <c r="B9346" t="s">
        <v>820</v>
      </c>
      <c r="C9346" t="s">
        <v>821</v>
      </c>
      <c r="D9346" t="s">
        <v>822</v>
      </c>
      <c r="E9346" t="s">
        <v>823</v>
      </c>
      <c r="F9346" t="s">
        <v>824</v>
      </c>
      <c r="G9346" t="s">
        <v>825</v>
      </c>
      <c r="H9346" t="s">
        <v>1066</v>
      </c>
      <c r="I9346">
        <v>318</v>
      </c>
      <c r="J9346" t="s">
        <v>1067</v>
      </c>
      <c r="K9346" t="s">
        <v>835</v>
      </c>
      <c r="L9346" t="s">
        <v>836</v>
      </c>
      <c r="M9346" t="s">
        <v>829</v>
      </c>
      <c r="N9346" t="s">
        <v>829</v>
      </c>
      <c r="O9346" t="s">
        <v>829</v>
      </c>
      <c r="P9346" t="s">
        <v>829</v>
      </c>
      <c r="Q9346" t="s">
        <v>829</v>
      </c>
      <c r="R9346" t="s">
        <v>829</v>
      </c>
      <c r="S9346">
        <v>124525620</v>
      </c>
      <c r="T9346" t="s">
        <v>829</v>
      </c>
      <c r="U9346" t="s">
        <v>829</v>
      </c>
      <c r="V9346" t="s">
        <v>834</v>
      </c>
    </row>
    <row r="9347" spans="1:22" x14ac:dyDescent="0.3">
      <c r="A9347">
        <v>202122</v>
      </c>
      <c r="B9347" t="s">
        <v>820</v>
      </c>
      <c r="C9347" t="s">
        <v>821</v>
      </c>
      <c r="D9347" t="s">
        <v>822</v>
      </c>
      <c r="E9347" t="s">
        <v>823</v>
      </c>
      <c r="F9347" t="s">
        <v>824</v>
      </c>
      <c r="G9347" t="s">
        <v>825</v>
      </c>
      <c r="H9347" t="s">
        <v>1066</v>
      </c>
      <c r="I9347">
        <v>318</v>
      </c>
      <c r="J9347" t="s">
        <v>1067</v>
      </c>
      <c r="K9347" t="s">
        <v>835</v>
      </c>
      <c r="L9347" t="s">
        <v>837</v>
      </c>
      <c r="M9347" t="s">
        <v>829</v>
      </c>
      <c r="N9347" t="s">
        <v>829</v>
      </c>
      <c r="O9347" t="s">
        <v>829</v>
      </c>
      <c r="P9347" t="s">
        <v>829</v>
      </c>
      <c r="Q9347" t="s">
        <v>829</v>
      </c>
      <c r="R9347" t="s">
        <v>829</v>
      </c>
      <c r="S9347">
        <v>4847000</v>
      </c>
      <c r="T9347" t="s">
        <v>829</v>
      </c>
      <c r="U9347" t="s">
        <v>829</v>
      </c>
      <c r="V9347" t="s">
        <v>834</v>
      </c>
    </row>
    <row r="9348" spans="1:22" x14ac:dyDescent="0.3">
      <c r="A9348">
        <v>202223</v>
      </c>
      <c r="B9348" t="s">
        <v>820</v>
      </c>
      <c r="C9348" t="s">
        <v>821</v>
      </c>
      <c r="D9348" t="s">
        <v>822</v>
      </c>
      <c r="E9348" t="s">
        <v>823</v>
      </c>
      <c r="F9348" t="s">
        <v>824</v>
      </c>
      <c r="G9348" t="s">
        <v>825</v>
      </c>
      <c r="H9348" t="s">
        <v>1066</v>
      </c>
      <c r="I9348">
        <v>318</v>
      </c>
      <c r="J9348" t="s">
        <v>1067</v>
      </c>
      <c r="K9348" t="s">
        <v>835</v>
      </c>
      <c r="L9348" t="s">
        <v>837</v>
      </c>
      <c r="M9348" t="s">
        <v>829</v>
      </c>
      <c r="N9348" t="s">
        <v>829</v>
      </c>
      <c r="O9348" t="s">
        <v>829</v>
      </c>
      <c r="P9348" t="s">
        <v>829</v>
      </c>
      <c r="Q9348" t="s">
        <v>829</v>
      </c>
      <c r="R9348" t="s">
        <v>829</v>
      </c>
      <c r="S9348">
        <v>6766600</v>
      </c>
      <c r="T9348" t="s">
        <v>829</v>
      </c>
      <c r="U9348" t="s">
        <v>829</v>
      </c>
      <c r="V9348">
        <v>0</v>
      </c>
    </row>
    <row r="9349" spans="1:22" x14ac:dyDescent="0.3">
      <c r="A9349">
        <v>202324</v>
      </c>
      <c r="B9349" t="s">
        <v>820</v>
      </c>
      <c r="C9349" t="s">
        <v>821</v>
      </c>
      <c r="D9349" t="s">
        <v>822</v>
      </c>
      <c r="E9349" t="s">
        <v>823</v>
      </c>
      <c r="F9349" t="s">
        <v>824</v>
      </c>
      <c r="G9349" t="s">
        <v>825</v>
      </c>
      <c r="H9349" t="s">
        <v>1066</v>
      </c>
      <c r="I9349">
        <v>318</v>
      </c>
      <c r="J9349" t="s">
        <v>1067</v>
      </c>
      <c r="K9349" t="s">
        <v>835</v>
      </c>
      <c r="L9349" t="s">
        <v>837</v>
      </c>
      <c r="M9349" t="s">
        <v>829</v>
      </c>
      <c r="N9349" t="s">
        <v>829</v>
      </c>
      <c r="O9349" t="s">
        <v>829</v>
      </c>
      <c r="P9349" t="s">
        <v>829</v>
      </c>
      <c r="Q9349" t="s">
        <v>829</v>
      </c>
      <c r="R9349" t="s">
        <v>829</v>
      </c>
      <c r="S9349">
        <v>1877826</v>
      </c>
      <c r="T9349" t="s">
        <v>829</v>
      </c>
      <c r="U9349" t="s">
        <v>829</v>
      </c>
      <c r="V9349">
        <v>0</v>
      </c>
    </row>
    <row r="9350" spans="1:22" x14ac:dyDescent="0.3">
      <c r="A9350">
        <v>202122</v>
      </c>
      <c r="B9350" t="s">
        <v>820</v>
      </c>
      <c r="C9350" t="s">
        <v>821</v>
      </c>
      <c r="D9350" t="s">
        <v>822</v>
      </c>
      <c r="E9350" t="s">
        <v>823</v>
      </c>
      <c r="F9350" t="s">
        <v>824</v>
      </c>
      <c r="G9350" t="s">
        <v>825</v>
      </c>
      <c r="H9350" t="s">
        <v>1066</v>
      </c>
      <c r="I9350">
        <v>318</v>
      </c>
      <c r="J9350" t="s">
        <v>1067</v>
      </c>
      <c r="K9350" t="s">
        <v>835</v>
      </c>
      <c r="L9350" t="s">
        <v>838</v>
      </c>
      <c r="M9350" t="s">
        <v>829</v>
      </c>
      <c r="N9350" t="s">
        <v>829</v>
      </c>
      <c r="O9350" t="s">
        <v>829</v>
      </c>
      <c r="P9350" t="s">
        <v>829</v>
      </c>
      <c r="Q9350" t="s">
        <v>829</v>
      </c>
      <c r="R9350" t="s">
        <v>829</v>
      </c>
      <c r="S9350">
        <v>-11187072</v>
      </c>
      <c r="T9350" t="s">
        <v>829</v>
      </c>
      <c r="U9350" t="s">
        <v>829</v>
      </c>
      <c r="V9350" t="s">
        <v>834</v>
      </c>
    </row>
    <row r="9351" spans="1:22" x14ac:dyDescent="0.3">
      <c r="A9351">
        <v>202223</v>
      </c>
      <c r="B9351" t="s">
        <v>820</v>
      </c>
      <c r="C9351" t="s">
        <v>821</v>
      </c>
      <c r="D9351" t="s">
        <v>822</v>
      </c>
      <c r="E9351" t="s">
        <v>823</v>
      </c>
      <c r="F9351" t="s">
        <v>824</v>
      </c>
      <c r="G9351" t="s">
        <v>825</v>
      </c>
      <c r="H9351" t="s">
        <v>1066</v>
      </c>
      <c r="I9351">
        <v>318</v>
      </c>
      <c r="J9351" t="s">
        <v>1067</v>
      </c>
      <c r="K9351" t="s">
        <v>835</v>
      </c>
      <c r="L9351" t="s">
        <v>838</v>
      </c>
      <c r="M9351" t="s">
        <v>829</v>
      </c>
      <c r="N9351" t="s">
        <v>829</v>
      </c>
      <c r="O9351" t="s">
        <v>829</v>
      </c>
      <c r="P9351" t="s">
        <v>829</v>
      </c>
      <c r="Q9351" t="s">
        <v>829</v>
      </c>
      <c r="R9351" t="s">
        <v>829</v>
      </c>
      <c r="S9351">
        <v>-7217444</v>
      </c>
      <c r="T9351" t="s">
        <v>829</v>
      </c>
      <c r="U9351" t="s">
        <v>829</v>
      </c>
      <c r="V9351" t="s">
        <v>834</v>
      </c>
    </row>
    <row r="9352" spans="1:22" x14ac:dyDescent="0.3">
      <c r="A9352">
        <v>202324</v>
      </c>
      <c r="B9352" t="s">
        <v>820</v>
      </c>
      <c r="C9352" t="s">
        <v>821</v>
      </c>
      <c r="D9352" t="s">
        <v>822</v>
      </c>
      <c r="E9352" t="s">
        <v>823</v>
      </c>
      <c r="F9352" t="s">
        <v>824</v>
      </c>
      <c r="G9352" t="s">
        <v>825</v>
      </c>
      <c r="H9352" t="s">
        <v>1066</v>
      </c>
      <c r="I9352">
        <v>318</v>
      </c>
      <c r="J9352" t="s">
        <v>1067</v>
      </c>
      <c r="K9352" t="s">
        <v>835</v>
      </c>
      <c r="L9352" t="s">
        <v>838</v>
      </c>
      <c r="M9352" t="s">
        <v>829</v>
      </c>
      <c r="N9352" t="s">
        <v>829</v>
      </c>
      <c r="O9352" t="s">
        <v>829</v>
      </c>
      <c r="P9352" t="s">
        <v>829</v>
      </c>
      <c r="Q9352" t="s">
        <v>829</v>
      </c>
      <c r="R9352" t="s">
        <v>829</v>
      </c>
      <c r="S9352">
        <v>-256900</v>
      </c>
      <c r="T9352" t="s">
        <v>829</v>
      </c>
      <c r="U9352" t="s">
        <v>829</v>
      </c>
      <c r="V9352" t="s">
        <v>834</v>
      </c>
    </row>
    <row r="9353" spans="1:22" x14ac:dyDescent="0.3">
      <c r="A9353">
        <v>202122</v>
      </c>
      <c r="B9353" t="s">
        <v>820</v>
      </c>
      <c r="C9353" t="s">
        <v>821</v>
      </c>
      <c r="D9353" t="s">
        <v>822</v>
      </c>
      <c r="E9353" t="s">
        <v>823</v>
      </c>
      <c r="F9353" t="s">
        <v>824</v>
      </c>
      <c r="G9353" t="s">
        <v>825</v>
      </c>
      <c r="H9353" t="s">
        <v>1066</v>
      </c>
      <c r="I9353">
        <v>318</v>
      </c>
      <c r="J9353" t="s">
        <v>1067</v>
      </c>
      <c r="K9353" t="s">
        <v>835</v>
      </c>
      <c r="L9353" t="s">
        <v>839</v>
      </c>
      <c r="M9353" t="s">
        <v>829</v>
      </c>
      <c r="N9353" t="s">
        <v>829</v>
      </c>
      <c r="O9353" t="s">
        <v>829</v>
      </c>
      <c r="P9353" t="s">
        <v>829</v>
      </c>
      <c r="Q9353" t="s">
        <v>829</v>
      </c>
      <c r="R9353" t="s">
        <v>829</v>
      </c>
      <c r="S9353">
        <v>7217444</v>
      </c>
      <c r="T9353" t="s">
        <v>829</v>
      </c>
      <c r="U9353" t="s">
        <v>829</v>
      </c>
      <c r="V9353" t="s">
        <v>834</v>
      </c>
    </row>
    <row r="9354" spans="1:22" x14ac:dyDescent="0.3">
      <c r="A9354">
        <v>202223</v>
      </c>
      <c r="B9354" t="s">
        <v>820</v>
      </c>
      <c r="C9354" t="s">
        <v>821</v>
      </c>
      <c r="D9354" t="s">
        <v>822</v>
      </c>
      <c r="E9354" t="s">
        <v>823</v>
      </c>
      <c r="F9354" t="s">
        <v>824</v>
      </c>
      <c r="G9354" t="s">
        <v>825</v>
      </c>
      <c r="H9354" t="s">
        <v>1066</v>
      </c>
      <c r="I9354">
        <v>318</v>
      </c>
      <c r="J9354" t="s">
        <v>1067</v>
      </c>
      <c r="K9354" t="s">
        <v>835</v>
      </c>
      <c r="L9354" t="s">
        <v>839</v>
      </c>
      <c r="M9354" t="s">
        <v>829</v>
      </c>
      <c r="N9354" t="s">
        <v>829</v>
      </c>
      <c r="O9354" t="s">
        <v>829</v>
      </c>
      <c r="P9354" t="s">
        <v>829</v>
      </c>
      <c r="Q9354" t="s">
        <v>829</v>
      </c>
      <c r="R9354" t="s">
        <v>829</v>
      </c>
      <c r="S9354">
        <v>256900</v>
      </c>
      <c r="T9354" t="s">
        <v>829</v>
      </c>
      <c r="U9354" t="s">
        <v>829</v>
      </c>
      <c r="V9354" t="s">
        <v>834</v>
      </c>
    </row>
    <row r="9355" spans="1:22" x14ac:dyDescent="0.3">
      <c r="A9355">
        <v>202324</v>
      </c>
      <c r="B9355" t="s">
        <v>820</v>
      </c>
      <c r="C9355" t="s">
        <v>821</v>
      </c>
      <c r="D9355" t="s">
        <v>822</v>
      </c>
      <c r="E9355" t="s">
        <v>823</v>
      </c>
      <c r="F9355" t="s">
        <v>824</v>
      </c>
      <c r="G9355" t="s">
        <v>825</v>
      </c>
      <c r="H9355" t="s">
        <v>1066</v>
      </c>
      <c r="I9355">
        <v>318</v>
      </c>
      <c r="J9355" t="s">
        <v>1067</v>
      </c>
      <c r="K9355" t="s">
        <v>835</v>
      </c>
      <c r="L9355" t="s">
        <v>839</v>
      </c>
      <c r="M9355" t="s">
        <v>829</v>
      </c>
      <c r="N9355" t="s">
        <v>829</v>
      </c>
      <c r="O9355" t="s">
        <v>829</v>
      </c>
      <c r="P9355" t="s">
        <v>829</v>
      </c>
      <c r="Q9355" t="s">
        <v>829</v>
      </c>
      <c r="R9355" t="s">
        <v>829</v>
      </c>
      <c r="S9355">
        <v>-1169544</v>
      </c>
      <c r="T9355" t="s">
        <v>829</v>
      </c>
      <c r="U9355" t="s">
        <v>829</v>
      </c>
      <c r="V9355" t="s">
        <v>834</v>
      </c>
    </row>
    <row r="9356" spans="1:22" x14ac:dyDescent="0.3">
      <c r="A9356">
        <v>202122</v>
      </c>
      <c r="B9356" t="s">
        <v>820</v>
      </c>
      <c r="C9356" t="s">
        <v>821</v>
      </c>
      <c r="D9356" t="s">
        <v>822</v>
      </c>
      <c r="E9356" t="s">
        <v>823</v>
      </c>
      <c r="F9356" t="s">
        <v>824</v>
      </c>
      <c r="G9356" t="s">
        <v>825</v>
      </c>
      <c r="H9356" t="s">
        <v>1066</v>
      </c>
      <c r="I9356">
        <v>318</v>
      </c>
      <c r="J9356" t="s">
        <v>1067</v>
      </c>
      <c r="K9356" t="s">
        <v>835</v>
      </c>
      <c r="L9356" t="s">
        <v>840</v>
      </c>
      <c r="M9356" t="s">
        <v>829</v>
      </c>
      <c r="N9356" t="s">
        <v>829</v>
      </c>
      <c r="O9356" t="s">
        <v>829</v>
      </c>
      <c r="P9356" t="s">
        <v>829</v>
      </c>
      <c r="Q9356" t="s">
        <v>829</v>
      </c>
      <c r="R9356" t="s">
        <v>829</v>
      </c>
      <c r="S9356">
        <v>1200000</v>
      </c>
      <c r="T9356" t="s">
        <v>829</v>
      </c>
      <c r="U9356" t="s">
        <v>829</v>
      </c>
      <c r="V9356" t="s">
        <v>834</v>
      </c>
    </row>
    <row r="9357" spans="1:22" x14ac:dyDescent="0.3">
      <c r="A9357">
        <v>202223</v>
      </c>
      <c r="B9357" t="s">
        <v>820</v>
      </c>
      <c r="C9357" t="s">
        <v>821</v>
      </c>
      <c r="D9357" t="s">
        <v>822</v>
      </c>
      <c r="E9357" t="s">
        <v>823</v>
      </c>
      <c r="F9357" t="s">
        <v>824</v>
      </c>
      <c r="G9357" t="s">
        <v>825</v>
      </c>
      <c r="H9357" t="s">
        <v>1066</v>
      </c>
      <c r="I9357">
        <v>318</v>
      </c>
      <c r="J9357" t="s">
        <v>1067</v>
      </c>
      <c r="K9357" t="s">
        <v>835</v>
      </c>
      <c r="L9357" t="s">
        <v>840</v>
      </c>
      <c r="M9357" t="s">
        <v>829</v>
      </c>
      <c r="N9357" t="s">
        <v>829</v>
      </c>
      <c r="O9357" t="s">
        <v>829</v>
      </c>
      <c r="P9357" t="s">
        <v>829</v>
      </c>
      <c r="Q9357" t="s">
        <v>829</v>
      </c>
      <c r="R9357" t="s">
        <v>829</v>
      </c>
      <c r="S9357">
        <v>1200000</v>
      </c>
      <c r="T9357" t="s">
        <v>829</v>
      </c>
      <c r="U9357" t="s">
        <v>829</v>
      </c>
      <c r="V9357" t="s">
        <v>834</v>
      </c>
    </row>
    <row r="9358" spans="1:22" x14ac:dyDescent="0.3">
      <c r="A9358">
        <v>202324</v>
      </c>
      <c r="B9358" t="s">
        <v>820</v>
      </c>
      <c r="C9358" t="s">
        <v>821</v>
      </c>
      <c r="D9358" t="s">
        <v>822</v>
      </c>
      <c r="E9358" t="s">
        <v>823</v>
      </c>
      <c r="F9358" t="s">
        <v>824</v>
      </c>
      <c r="G9358" t="s">
        <v>825</v>
      </c>
      <c r="H9358" t="s">
        <v>1066</v>
      </c>
      <c r="I9358">
        <v>318</v>
      </c>
      <c r="J9358" t="s">
        <v>1067</v>
      </c>
      <c r="K9358" t="s">
        <v>835</v>
      </c>
      <c r="L9358" t="s">
        <v>840</v>
      </c>
      <c r="M9358" t="s">
        <v>829</v>
      </c>
      <c r="N9358" t="s">
        <v>829</v>
      </c>
      <c r="O9358" t="s">
        <v>829</v>
      </c>
      <c r="P9358" t="s">
        <v>829</v>
      </c>
      <c r="Q9358" t="s">
        <v>829</v>
      </c>
      <c r="R9358" t="s">
        <v>829</v>
      </c>
      <c r="S9358">
        <v>1200000</v>
      </c>
      <c r="T9358" t="s">
        <v>829</v>
      </c>
      <c r="U9358" t="s">
        <v>829</v>
      </c>
      <c r="V9358" t="s">
        <v>834</v>
      </c>
    </row>
    <row r="9359" spans="1:22" x14ac:dyDescent="0.3">
      <c r="A9359">
        <v>202122</v>
      </c>
      <c r="B9359" t="s">
        <v>820</v>
      </c>
      <c r="C9359" t="s">
        <v>821</v>
      </c>
      <c r="D9359" t="s">
        <v>822</v>
      </c>
      <c r="E9359" t="s">
        <v>823</v>
      </c>
      <c r="F9359" t="s">
        <v>824</v>
      </c>
      <c r="G9359" t="s">
        <v>825</v>
      </c>
      <c r="H9359" t="s">
        <v>1066</v>
      </c>
      <c r="I9359">
        <v>318</v>
      </c>
      <c r="J9359" t="s">
        <v>1067</v>
      </c>
      <c r="K9359" t="s">
        <v>835</v>
      </c>
      <c r="L9359" t="s">
        <v>841</v>
      </c>
      <c r="M9359" t="s">
        <v>829</v>
      </c>
      <c r="N9359" t="s">
        <v>829</v>
      </c>
      <c r="O9359" t="s">
        <v>829</v>
      </c>
      <c r="P9359" t="s">
        <v>829</v>
      </c>
      <c r="Q9359" t="s">
        <v>829</v>
      </c>
      <c r="R9359" t="s">
        <v>829</v>
      </c>
      <c r="S9359">
        <v>123452308</v>
      </c>
      <c r="T9359" t="s">
        <v>829</v>
      </c>
      <c r="U9359" t="s">
        <v>829</v>
      </c>
      <c r="V9359" t="s">
        <v>834</v>
      </c>
    </row>
    <row r="9360" spans="1:22" x14ac:dyDescent="0.3">
      <c r="A9360">
        <v>202223</v>
      </c>
      <c r="B9360" t="s">
        <v>820</v>
      </c>
      <c r="C9360" t="s">
        <v>821</v>
      </c>
      <c r="D9360" t="s">
        <v>822</v>
      </c>
      <c r="E9360" t="s">
        <v>823</v>
      </c>
      <c r="F9360" t="s">
        <v>824</v>
      </c>
      <c r="G9360" t="s">
        <v>825</v>
      </c>
      <c r="H9360" t="s">
        <v>1066</v>
      </c>
      <c r="I9360">
        <v>318</v>
      </c>
      <c r="J9360" t="s">
        <v>1067</v>
      </c>
      <c r="K9360" t="s">
        <v>835</v>
      </c>
      <c r="L9360" t="s">
        <v>841</v>
      </c>
      <c r="M9360" t="s">
        <v>829</v>
      </c>
      <c r="N9360" t="s">
        <v>829</v>
      </c>
      <c r="O9360" t="s">
        <v>829</v>
      </c>
      <c r="P9360" t="s">
        <v>829</v>
      </c>
      <c r="Q9360" t="s">
        <v>829</v>
      </c>
      <c r="R9360" t="s">
        <v>829</v>
      </c>
      <c r="S9360">
        <v>125091802</v>
      </c>
      <c r="T9360" t="s">
        <v>829</v>
      </c>
      <c r="U9360" t="s">
        <v>829</v>
      </c>
      <c r="V9360" t="s">
        <v>834</v>
      </c>
    </row>
    <row r="9361" spans="1:22" x14ac:dyDescent="0.3">
      <c r="A9361">
        <v>202324</v>
      </c>
      <c r="B9361" t="s">
        <v>820</v>
      </c>
      <c r="C9361" t="s">
        <v>821</v>
      </c>
      <c r="D9361" t="s">
        <v>822</v>
      </c>
      <c r="E9361" t="s">
        <v>823</v>
      </c>
      <c r="F9361" t="s">
        <v>824</v>
      </c>
      <c r="G9361" t="s">
        <v>825</v>
      </c>
      <c r="H9361" t="s">
        <v>1066</v>
      </c>
      <c r="I9361">
        <v>318</v>
      </c>
      <c r="J9361" t="s">
        <v>1067</v>
      </c>
      <c r="K9361" t="s">
        <v>835</v>
      </c>
      <c r="L9361" t="s">
        <v>841</v>
      </c>
      <c r="M9361" t="s">
        <v>829</v>
      </c>
      <c r="N9361" t="s">
        <v>829</v>
      </c>
      <c r="O9361" t="s">
        <v>829</v>
      </c>
      <c r="P9361" t="s">
        <v>829</v>
      </c>
      <c r="Q9361" t="s">
        <v>829</v>
      </c>
      <c r="R9361" t="s">
        <v>829</v>
      </c>
      <c r="S9361">
        <v>127171671</v>
      </c>
      <c r="T9361" t="s">
        <v>829</v>
      </c>
      <c r="U9361" t="s">
        <v>829</v>
      </c>
      <c r="V9361" t="s">
        <v>834</v>
      </c>
    </row>
    <row r="9362" spans="1:22" x14ac:dyDescent="0.3">
      <c r="A9362">
        <v>202122</v>
      </c>
      <c r="B9362" t="s">
        <v>820</v>
      </c>
      <c r="C9362" t="s">
        <v>821</v>
      </c>
      <c r="D9362" t="s">
        <v>822</v>
      </c>
      <c r="E9362" t="s">
        <v>823</v>
      </c>
      <c r="F9362" t="s">
        <v>824</v>
      </c>
      <c r="G9362" t="s">
        <v>825</v>
      </c>
      <c r="H9362" t="s">
        <v>1066</v>
      </c>
      <c r="I9362">
        <v>318</v>
      </c>
      <c r="J9362" t="s">
        <v>1067</v>
      </c>
      <c r="K9362" t="s">
        <v>842</v>
      </c>
      <c r="L9362" t="s">
        <v>238</v>
      </c>
      <c r="M9362" t="s">
        <v>829</v>
      </c>
      <c r="N9362" t="s">
        <v>829</v>
      </c>
      <c r="O9362" t="s">
        <v>829</v>
      </c>
      <c r="P9362" t="s">
        <v>829</v>
      </c>
      <c r="Q9362" t="s">
        <v>829</v>
      </c>
      <c r="R9362" t="s">
        <v>829</v>
      </c>
      <c r="S9362">
        <v>671760</v>
      </c>
      <c r="T9362">
        <v>46305</v>
      </c>
      <c r="U9362">
        <v>625454</v>
      </c>
      <c r="V9362">
        <v>21</v>
      </c>
    </row>
    <row r="9363" spans="1:22" x14ac:dyDescent="0.3">
      <c r="A9363">
        <v>202223</v>
      </c>
      <c r="B9363" t="s">
        <v>820</v>
      </c>
      <c r="C9363" t="s">
        <v>821</v>
      </c>
      <c r="D9363" t="s">
        <v>822</v>
      </c>
      <c r="E9363" t="s">
        <v>823</v>
      </c>
      <c r="F9363" t="s">
        <v>824</v>
      </c>
      <c r="G9363" t="s">
        <v>825</v>
      </c>
      <c r="H9363" t="s">
        <v>1066</v>
      </c>
      <c r="I9363">
        <v>318</v>
      </c>
      <c r="J9363" t="s">
        <v>1067</v>
      </c>
      <c r="K9363" t="s">
        <v>842</v>
      </c>
      <c r="L9363" t="s">
        <v>238</v>
      </c>
      <c r="M9363" t="s">
        <v>829</v>
      </c>
      <c r="N9363" t="s">
        <v>829</v>
      </c>
      <c r="O9363" t="s">
        <v>829</v>
      </c>
      <c r="P9363" t="s">
        <v>829</v>
      </c>
      <c r="Q9363" t="s">
        <v>829</v>
      </c>
      <c r="R9363" t="s">
        <v>829</v>
      </c>
      <c r="S9363">
        <v>697861</v>
      </c>
      <c r="T9363">
        <v>29309</v>
      </c>
      <c r="U9363">
        <v>668552</v>
      </c>
      <c r="V9363">
        <v>22</v>
      </c>
    </row>
    <row r="9364" spans="1:22" x14ac:dyDescent="0.3">
      <c r="A9364">
        <v>202324</v>
      </c>
      <c r="B9364" t="s">
        <v>820</v>
      </c>
      <c r="C9364" t="s">
        <v>821</v>
      </c>
      <c r="D9364" t="s">
        <v>822</v>
      </c>
      <c r="E9364" t="s">
        <v>823</v>
      </c>
      <c r="F9364" t="s">
        <v>824</v>
      </c>
      <c r="G9364" t="s">
        <v>825</v>
      </c>
      <c r="H9364" t="s">
        <v>1066</v>
      </c>
      <c r="I9364">
        <v>318</v>
      </c>
      <c r="J9364" t="s">
        <v>1067</v>
      </c>
      <c r="K9364" t="s">
        <v>842</v>
      </c>
      <c r="L9364" t="s">
        <v>238</v>
      </c>
      <c r="M9364" t="s">
        <v>829</v>
      </c>
      <c r="N9364" t="s">
        <v>829</v>
      </c>
      <c r="O9364" t="s">
        <v>829</v>
      </c>
      <c r="P9364" t="s">
        <v>829</v>
      </c>
      <c r="Q9364" t="s">
        <v>829</v>
      </c>
      <c r="R9364" t="s">
        <v>829</v>
      </c>
      <c r="S9364">
        <v>634083</v>
      </c>
      <c r="T9364">
        <v>22464</v>
      </c>
      <c r="U9364">
        <v>611619</v>
      </c>
      <c r="V9364">
        <v>20</v>
      </c>
    </row>
    <row r="9365" spans="1:22" x14ac:dyDescent="0.3">
      <c r="A9365">
        <v>202122</v>
      </c>
      <c r="B9365" t="s">
        <v>820</v>
      </c>
      <c r="C9365" t="s">
        <v>821</v>
      </c>
      <c r="D9365" t="s">
        <v>822</v>
      </c>
      <c r="E9365" t="s">
        <v>823</v>
      </c>
      <c r="F9365" t="s">
        <v>824</v>
      </c>
      <c r="G9365" t="s">
        <v>825</v>
      </c>
      <c r="H9365" t="s">
        <v>1066</v>
      </c>
      <c r="I9365">
        <v>318</v>
      </c>
      <c r="J9365" t="s">
        <v>1067</v>
      </c>
      <c r="K9365" t="s">
        <v>842</v>
      </c>
      <c r="L9365" t="s">
        <v>240</v>
      </c>
      <c r="M9365" t="s">
        <v>829</v>
      </c>
      <c r="N9365" t="s">
        <v>829</v>
      </c>
      <c r="O9365" t="s">
        <v>829</v>
      </c>
      <c r="P9365" t="s">
        <v>829</v>
      </c>
      <c r="Q9365" t="s">
        <v>829</v>
      </c>
      <c r="R9365" t="s">
        <v>829</v>
      </c>
      <c r="S9365">
        <v>1541700</v>
      </c>
      <c r="T9365">
        <v>27742</v>
      </c>
      <c r="U9365">
        <v>1513958</v>
      </c>
      <c r="V9365">
        <v>50</v>
      </c>
    </row>
    <row r="9366" spans="1:22" x14ac:dyDescent="0.3">
      <c r="A9366">
        <v>202223</v>
      </c>
      <c r="B9366" t="s">
        <v>820</v>
      </c>
      <c r="C9366" t="s">
        <v>821</v>
      </c>
      <c r="D9366" t="s">
        <v>822</v>
      </c>
      <c r="E9366" t="s">
        <v>823</v>
      </c>
      <c r="F9366" t="s">
        <v>824</v>
      </c>
      <c r="G9366" t="s">
        <v>825</v>
      </c>
      <c r="H9366" t="s">
        <v>1066</v>
      </c>
      <c r="I9366">
        <v>318</v>
      </c>
      <c r="J9366" t="s">
        <v>1067</v>
      </c>
      <c r="K9366" t="s">
        <v>842</v>
      </c>
      <c r="L9366" t="s">
        <v>240</v>
      </c>
      <c r="M9366" t="s">
        <v>829</v>
      </c>
      <c r="N9366" t="s">
        <v>829</v>
      </c>
      <c r="O9366" t="s">
        <v>829</v>
      </c>
      <c r="P9366" t="s">
        <v>829</v>
      </c>
      <c r="Q9366" t="s">
        <v>829</v>
      </c>
      <c r="R9366" t="s">
        <v>829</v>
      </c>
      <c r="S9366">
        <v>1673937</v>
      </c>
      <c r="T9366">
        <v>0</v>
      </c>
      <c r="U9366">
        <v>1673937</v>
      </c>
      <c r="V9366">
        <v>55</v>
      </c>
    </row>
    <row r="9367" spans="1:22" x14ac:dyDescent="0.3">
      <c r="A9367">
        <v>202324</v>
      </c>
      <c r="B9367" t="s">
        <v>820</v>
      </c>
      <c r="C9367" t="s">
        <v>821</v>
      </c>
      <c r="D9367" t="s">
        <v>822</v>
      </c>
      <c r="E9367" t="s">
        <v>823</v>
      </c>
      <c r="F9367" t="s">
        <v>824</v>
      </c>
      <c r="G9367" t="s">
        <v>825</v>
      </c>
      <c r="H9367" t="s">
        <v>1066</v>
      </c>
      <c r="I9367">
        <v>318</v>
      </c>
      <c r="J9367" t="s">
        <v>1067</v>
      </c>
      <c r="K9367" t="s">
        <v>842</v>
      </c>
      <c r="L9367" t="s">
        <v>240</v>
      </c>
      <c r="M9367" t="s">
        <v>829</v>
      </c>
      <c r="N9367" t="s">
        <v>829</v>
      </c>
      <c r="O9367" t="s">
        <v>829</v>
      </c>
      <c r="P9367" t="s">
        <v>829</v>
      </c>
      <c r="Q9367" t="s">
        <v>829</v>
      </c>
      <c r="R9367" t="s">
        <v>829</v>
      </c>
      <c r="S9367">
        <v>1894173</v>
      </c>
      <c r="T9367">
        <v>0</v>
      </c>
      <c r="U9367">
        <v>1894173</v>
      </c>
      <c r="V9367">
        <v>61</v>
      </c>
    </row>
    <row r="9368" spans="1:22" x14ac:dyDescent="0.3">
      <c r="A9368">
        <v>202122</v>
      </c>
      <c r="B9368" t="s">
        <v>820</v>
      </c>
      <c r="C9368" t="s">
        <v>821</v>
      </c>
      <c r="D9368" t="s">
        <v>822</v>
      </c>
      <c r="E9368" t="s">
        <v>823</v>
      </c>
      <c r="F9368" t="s">
        <v>824</v>
      </c>
      <c r="G9368" t="s">
        <v>825</v>
      </c>
      <c r="H9368" t="s">
        <v>1066</v>
      </c>
      <c r="I9368">
        <v>318</v>
      </c>
      <c r="J9368" t="s">
        <v>1067</v>
      </c>
      <c r="K9368" t="s">
        <v>842</v>
      </c>
      <c r="L9368" t="s">
        <v>843</v>
      </c>
      <c r="M9368" t="s">
        <v>829</v>
      </c>
      <c r="N9368" t="s">
        <v>829</v>
      </c>
      <c r="O9368" t="s">
        <v>829</v>
      </c>
      <c r="P9368" t="s">
        <v>829</v>
      </c>
      <c r="Q9368" t="s">
        <v>829</v>
      </c>
      <c r="R9368" t="s">
        <v>829</v>
      </c>
      <c r="S9368">
        <v>56969</v>
      </c>
      <c r="T9368">
        <v>0</v>
      </c>
      <c r="U9368">
        <v>56969</v>
      </c>
      <c r="V9368">
        <v>2</v>
      </c>
    </row>
    <row r="9369" spans="1:22" x14ac:dyDescent="0.3">
      <c r="A9369">
        <v>202223</v>
      </c>
      <c r="B9369" t="s">
        <v>820</v>
      </c>
      <c r="C9369" t="s">
        <v>821</v>
      </c>
      <c r="D9369" t="s">
        <v>822</v>
      </c>
      <c r="E9369" t="s">
        <v>823</v>
      </c>
      <c r="F9369" t="s">
        <v>824</v>
      </c>
      <c r="G9369" t="s">
        <v>825</v>
      </c>
      <c r="H9369" t="s">
        <v>1066</v>
      </c>
      <c r="I9369">
        <v>318</v>
      </c>
      <c r="J9369" t="s">
        <v>1067</v>
      </c>
      <c r="K9369" t="s">
        <v>842</v>
      </c>
      <c r="L9369" t="s">
        <v>843</v>
      </c>
      <c r="M9369" t="s">
        <v>829</v>
      </c>
      <c r="N9369" t="s">
        <v>829</v>
      </c>
      <c r="O9369" t="s">
        <v>829</v>
      </c>
      <c r="P9369" t="s">
        <v>829</v>
      </c>
      <c r="Q9369" t="s">
        <v>829</v>
      </c>
      <c r="R9369" t="s">
        <v>829</v>
      </c>
      <c r="S9369">
        <v>83585</v>
      </c>
      <c r="T9369">
        <v>0</v>
      </c>
      <c r="U9369">
        <v>83585</v>
      </c>
      <c r="V9369">
        <v>3</v>
      </c>
    </row>
    <row r="9370" spans="1:22" x14ac:dyDescent="0.3">
      <c r="A9370">
        <v>202324</v>
      </c>
      <c r="B9370" t="s">
        <v>820</v>
      </c>
      <c r="C9370" t="s">
        <v>821</v>
      </c>
      <c r="D9370" t="s">
        <v>822</v>
      </c>
      <c r="E9370" t="s">
        <v>823</v>
      </c>
      <c r="F9370" t="s">
        <v>824</v>
      </c>
      <c r="G9370" t="s">
        <v>825</v>
      </c>
      <c r="H9370" t="s">
        <v>1066</v>
      </c>
      <c r="I9370">
        <v>318</v>
      </c>
      <c r="J9370" t="s">
        <v>1067</v>
      </c>
      <c r="K9370" t="s">
        <v>842</v>
      </c>
      <c r="L9370" t="s">
        <v>843</v>
      </c>
      <c r="M9370" t="s">
        <v>829</v>
      </c>
      <c r="N9370" t="s">
        <v>829</v>
      </c>
      <c r="O9370" t="s">
        <v>829</v>
      </c>
      <c r="P9370" t="s">
        <v>829</v>
      </c>
      <c r="Q9370" t="s">
        <v>829</v>
      </c>
      <c r="R9370" t="s">
        <v>829</v>
      </c>
      <c r="S9370">
        <v>61000</v>
      </c>
      <c r="T9370">
        <v>0</v>
      </c>
      <c r="U9370">
        <v>61000</v>
      </c>
      <c r="V9370">
        <v>2</v>
      </c>
    </row>
    <row r="9371" spans="1:22" x14ac:dyDescent="0.3">
      <c r="A9371">
        <v>202122</v>
      </c>
      <c r="B9371" t="s">
        <v>820</v>
      </c>
      <c r="C9371" t="s">
        <v>821</v>
      </c>
      <c r="D9371" t="s">
        <v>822</v>
      </c>
      <c r="E9371" t="s">
        <v>823</v>
      </c>
      <c r="F9371" t="s">
        <v>824</v>
      </c>
      <c r="G9371" t="s">
        <v>825</v>
      </c>
      <c r="H9371" t="s">
        <v>1066</v>
      </c>
      <c r="I9371">
        <v>318</v>
      </c>
      <c r="J9371" t="s">
        <v>1067</v>
      </c>
      <c r="K9371" t="s">
        <v>842</v>
      </c>
      <c r="L9371" t="s">
        <v>249</v>
      </c>
      <c r="M9371">
        <v>0</v>
      </c>
      <c r="N9371">
        <v>0</v>
      </c>
      <c r="O9371">
        <v>0</v>
      </c>
      <c r="P9371">
        <v>3429400</v>
      </c>
      <c r="Q9371">
        <v>0</v>
      </c>
      <c r="R9371" t="s">
        <v>829</v>
      </c>
      <c r="S9371">
        <v>3429400</v>
      </c>
      <c r="T9371">
        <v>85676</v>
      </c>
      <c r="U9371">
        <v>3343724</v>
      </c>
      <c r="V9371">
        <v>110</v>
      </c>
    </row>
    <row r="9372" spans="1:22" x14ac:dyDescent="0.3">
      <c r="A9372">
        <v>202223</v>
      </c>
      <c r="B9372" t="s">
        <v>820</v>
      </c>
      <c r="C9372" t="s">
        <v>821</v>
      </c>
      <c r="D9372" t="s">
        <v>822</v>
      </c>
      <c r="E9372" t="s">
        <v>823</v>
      </c>
      <c r="F9372" t="s">
        <v>824</v>
      </c>
      <c r="G9372" t="s">
        <v>825</v>
      </c>
      <c r="H9372" t="s">
        <v>1066</v>
      </c>
      <c r="I9372">
        <v>318</v>
      </c>
      <c r="J9372" t="s">
        <v>1067</v>
      </c>
      <c r="K9372" t="s">
        <v>842</v>
      </c>
      <c r="L9372" t="s">
        <v>249</v>
      </c>
      <c r="M9372">
        <v>0</v>
      </c>
      <c r="N9372">
        <v>0</v>
      </c>
      <c r="O9372">
        <v>0</v>
      </c>
      <c r="P9372">
        <v>3728366</v>
      </c>
      <c r="Q9372">
        <v>0</v>
      </c>
      <c r="R9372" t="s">
        <v>829</v>
      </c>
      <c r="S9372">
        <v>3728366</v>
      </c>
      <c r="T9372">
        <v>0</v>
      </c>
      <c r="U9372">
        <v>3728366</v>
      </c>
      <c r="V9372">
        <v>122</v>
      </c>
    </row>
    <row r="9373" spans="1:22" x14ac:dyDescent="0.3">
      <c r="A9373">
        <v>202324</v>
      </c>
      <c r="B9373" t="s">
        <v>820</v>
      </c>
      <c r="C9373" t="s">
        <v>821</v>
      </c>
      <c r="D9373" t="s">
        <v>822</v>
      </c>
      <c r="E9373" t="s">
        <v>823</v>
      </c>
      <c r="F9373" t="s">
        <v>824</v>
      </c>
      <c r="G9373" t="s">
        <v>825</v>
      </c>
      <c r="H9373" t="s">
        <v>1066</v>
      </c>
      <c r="I9373">
        <v>318</v>
      </c>
      <c r="J9373" t="s">
        <v>1067</v>
      </c>
      <c r="K9373" t="s">
        <v>842</v>
      </c>
      <c r="L9373" t="s">
        <v>249</v>
      </c>
      <c r="M9373">
        <v>0</v>
      </c>
      <c r="N9373">
        <v>0</v>
      </c>
      <c r="O9373">
        <v>0</v>
      </c>
      <c r="P9373">
        <v>4129856</v>
      </c>
      <c r="Q9373">
        <v>0</v>
      </c>
      <c r="R9373" t="s">
        <v>829</v>
      </c>
      <c r="S9373">
        <v>4129856</v>
      </c>
      <c r="T9373">
        <v>0</v>
      </c>
      <c r="U9373">
        <v>4129856</v>
      </c>
      <c r="V9373">
        <v>134</v>
      </c>
    </row>
    <row r="9374" spans="1:22" x14ac:dyDescent="0.3">
      <c r="A9374">
        <v>202122</v>
      </c>
      <c r="B9374" t="s">
        <v>820</v>
      </c>
      <c r="C9374" t="s">
        <v>821</v>
      </c>
      <c r="D9374" t="s">
        <v>822</v>
      </c>
      <c r="E9374" t="s">
        <v>823</v>
      </c>
      <c r="F9374" t="s">
        <v>824</v>
      </c>
      <c r="G9374" t="s">
        <v>825</v>
      </c>
      <c r="H9374" t="s">
        <v>1066</v>
      </c>
      <c r="I9374">
        <v>318</v>
      </c>
      <c r="J9374" t="s">
        <v>1067</v>
      </c>
      <c r="K9374" t="s">
        <v>842</v>
      </c>
      <c r="L9374" t="s">
        <v>844</v>
      </c>
      <c r="M9374">
        <v>0</v>
      </c>
      <c r="N9374">
        <v>3700</v>
      </c>
      <c r="O9374">
        <v>1987</v>
      </c>
      <c r="P9374">
        <v>0</v>
      </c>
      <c r="Q9374">
        <v>0</v>
      </c>
      <c r="R9374" t="s">
        <v>829</v>
      </c>
      <c r="S9374">
        <v>5687</v>
      </c>
      <c r="T9374">
        <v>0</v>
      </c>
      <c r="U9374">
        <v>5687</v>
      </c>
      <c r="V9374">
        <v>0</v>
      </c>
    </row>
    <row r="9375" spans="1:22" x14ac:dyDescent="0.3">
      <c r="A9375">
        <v>202223</v>
      </c>
      <c r="B9375" t="s">
        <v>820</v>
      </c>
      <c r="C9375" t="s">
        <v>821</v>
      </c>
      <c r="D9375" t="s">
        <v>822</v>
      </c>
      <c r="E9375" t="s">
        <v>823</v>
      </c>
      <c r="F9375" t="s">
        <v>824</v>
      </c>
      <c r="G9375" t="s">
        <v>825</v>
      </c>
      <c r="H9375" t="s">
        <v>1066</v>
      </c>
      <c r="I9375">
        <v>318</v>
      </c>
      <c r="J9375" t="s">
        <v>1067</v>
      </c>
      <c r="K9375" t="s">
        <v>842</v>
      </c>
      <c r="L9375" t="s">
        <v>844</v>
      </c>
      <c r="M9375">
        <v>0</v>
      </c>
      <c r="N9375">
        <v>7920</v>
      </c>
      <c r="O9375">
        <v>4254</v>
      </c>
      <c r="P9375">
        <v>0</v>
      </c>
      <c r="Q9375">
        <v>0</v>
      </c>
      <c r="R9375" t="s">
        <v>829</v>
      </c>
      <c r="S9375">
        <v>12174</v>
      </c>
      <c r="T9375">
        <v>0</v>
      </c>
      <c r="U9375">
        <v>12174</v>
      </c>
      <c r="V9375">
        <v>0</v>
      </c>
    </row>
    <row r="9376" spans="1:22" x14ac:dyDescent="0.3">
      <c r="A9376">
        <v>202324</v>
      </c>
      <c r="B9376" t="s">
        <v>820</v>
      </c>
      <c r="C9376" t="s">
        <v>821</v>
      </c>
      <c r="D9376" t="s">
        <v>822</v>
      </c>
      <c r="E9376" t="s">
        <v>823</v>
      </c>
      <c r="F9376" t="s">
        <v>824</v>
      </c>
      <c r="G9376" t="s">
        <v>825</v>
      </c>
      <c r="H9376" t="s">
        <v>1066</v>
      </c>
      <c r="I9376">
        <v>318</v>
      </c>
      <c r="J9376" t="s">
        <v>1067</v>
      </c>
      <c r="K9376" t="s">
        <v>842</v>
      </c>
      <c r="L9376" t="s">
        <v>844</v>
      </c>
      <c r="M9376">
        <v>0</v>
      </c>
      <c r="N9376">
        <v>1367</v>
      </c>
      <c r="O9376">
        <v>856</v>
      </c>
      <c r="P9376">
        <v>0</v>
      </c>
      <c r="Q9376">
        <v>0</v>
      </c>
      <c r="R9376" t="s">
        <v>829</v>
      </c>
      <c r="S9376">
        <v>2222</v>
      </c>
      <c r="T9376">
        <v>0</v>
      </c>
      <c r="U9376">
        <v>2222</v>
      </c>
      <c r="V9376">
        <v>0</v>
      </c>
    </row>
    <row r="9377" spans="1:22" x14ac:dyDescent="0.3">
      <c r="A9377">
        <v>202122</v>
      </c>
      <c r="B9377" t="s">
        <v>820</v>
      </c>
      <c r="C9377" t="s">
        <v>821</v>
      </c>
      <c r="D9377" t="s">
        <v>822</v>
      </c>
      <c r="E9377" t="s">
        <v>823</v>
      </c>
      <c r="F9377" t="s">
        <v>824</v>
      </c>
      <c r="G9377" t="s">
        <v>825</v>
      </c>
      <c r="H9377" t="s">
        <v>1066</v>
      </c>
      <c r="I9377">
        <v>318</v>
      </c>
      <c r="J9377" t="s">
        <v>1067</v>
      </c>
      <c r="K9377" t="s">
        <v>842</v>
      </c>
      <c r="L9377" t="s">
        <v>251</v>
      </c>
      <c r="M9377" t="s">
        <v>829</v>
      </c>
      <c r="N9377" t="s">
        <v>829</v>
      </c>
      <c r="O9377">
        <v>0</v>
      </c>
      <c r="P9377">
        <v>0</v>
      </c>
      <c r="Q9377">
        <v>0</v>
      </c>
      <c r="R9377">
        <v>0</v>
      </c>
      <c r="S9377">
        <v>0</v>
      </c>
      <c r="T9377">
        <v>0</v>
      </c>
      <c r="U9377">
        <v>0</v>
      </c>
      <c r="V9377">
        <v>0</v>
      </c>
    </row>
    <row r="9378" spans="1:22" x14ac:dyDescent="0.3">
      <c r="A9378">
        <v>202223</v>
      </c>
      <c r="B9378" t="s">
        <v>820</v>
      </c>
      <c r="C9378" t="s">
        <v>821</v>
      </c>
      <c r="D9378" t="s">
        <v>822</v>
      </c>
      <c r="E9378" t="s">
        <v>823</v>
      </c>
      <c r="F9378" t="s">
        <v>824</v>
      </c>
      <c r="G9378" t="s">
        <v>825</v>
      </c>
      <c r="H9378" t="s">
        <v>1066</v>
      </c>
      <c r="I9378">
        <v>318</v>
      </c>
      <c r="J9378" t="s">
        <v>1067</v>
      </c>
      <c r="K9378" t="s">
        <v>842</v>
      </c>
      <c r="L9378" t="s">
        <v>251</v>
      </c>
      <c r="M9378" t="s">
        <v>829</v>
      </c>
      <c r="N9378" t="s">
        <v>829</v>
      </c>
      <c r="O9378">
        <v>0</v>
      </c>
      <c r="P9378">
        <v>0</v>
      </c>
      <c r="Q9378">
        <v>0</v>
      </c>
      <c r="R9378">
        <v>0</v>
      </c>
      <c r="S9378">
        <v>0</v>
      </c>
      <c r="T9378">
        <v>0</v>
      </c>
      <c r="U9378">
        <v>0</v>
      </c>
      <c r="V9378">
        <v>0</v>
      </c>
    </row>
    <row r="9379" spans="1:22" x14ac:dyDescent="0.3">
      <c r="A9379">
        <v>202324</v>
      </c>
      <c r="B9379" t="s">
        <v>820</v>
      </c>
      <c r="C9379" t="s">
        <v>821</v>
      </c>
      <c r="D9379" t="s">
        <v>822</v>
      </c>
      <c r="E9379" t="s">
        <v>823</v>
      </c>
      <c r="F9379" t="s">
        <v>824</v>
      </c>
      <c r="G9379" t="s">
        <v>825</v>
      </c>
      <c r="H9379" t="s">
        <v>1066</v>
      </c>
      <c r="I9379">
        <v>318</v>
      </c>
      <c r="J9379" t="s">
        <v>1067</v>
      </c>
      <c r="K9379" t="s">
        <v>842</v>
      </c>
      <c r="L9379" t="s">
        <v>251</v>
      </c>
      <c r="M9379" t="s">
        <v>829</v>
      </c>
      <c r="N9379" t="s">
        <v>829</v>
      </c>
      <c r="O9379">
        <v>0</v>
      </c>
      <c r="P9379">
        <v>0</v>
      </c>
      <c r="Q9379">
        <v>0</v>
      </c>
      <c r="R9379">
        <v>0</v>
      </c>
      <c r="S9379">
        <v>0</v>
      </c>
      <c r="T9379">
        <v>0</v>
      </c>
      <c r="U9379">
        <v>0</v>
      </c>
      <c r="V9379">
        <v>0</v>
      </c>
    </row>
    <row r="9380" spans="1:22" x14ac:dyDescent="0.3">
      <c r="A9380">
        <v>202122</v>
      </c>
      <c r="B9380" t="s">
        <v>820</v>
      </c>
      <c r="C9380" t="s">
        <v>821</v>
      </c>
      <c r="D9380" t="s">
        <v>822</v>
      </c>
      <c r="E9380" t="s">
        <v>823</v>
      </c>
      <c r="F9380" t="s">
        <v>824</v>
      </c>
      <c r="G9380" t="s">
        <v>825</v>
      </c>
      <c r="H9380" t="s">
        <v>1066</v>
      </c>
      <c r="I9380">
        <v>318</v>
      </c>
      <c r="J9380" t="s">
        <v>1067</v>
      </c>
      <c r="K9380" t="s">
        <v>842</v>
      </c>
      <c r="L9380" t="s">
        <v>253</v>
      </c>
      <c r="M9380" t="s">
        <v>829</v>
      </c>
      <c r="N9380" t="s">
        <v>829</v>
      </c>
      <c r="O9380">
        <v>0</v>
      </c>
      <c r="P9380">
        <v>0</v>
      </c>
      <c r="Q9380">
        <v>0</v>
      </c>
      <c r="R9380">
        <v>0</v>
      </c>
      <c r="S9380">
        <v>0</v>
      </c>
      <c r="T9380">
        <v>0</v>
      </c>
      <c r="U9380">
        <v>0</v>
      </c>
      <c r="V9380">
        <v>0</v>
      </c>
    </row>
    <row r="9381" spans="1:22" x14ac:dyDescent="0.3">
      <c r="A9381">
        <v>202223</v>
      </c>
      <c r="B9381" t="s">
        <v>820</v>
      </c>
      <c r="C9381" t="s">
        <v>821</v>
      </c>
      <c r="D9381" t="s">
        <v>822</v>
      </c>
      <c r="E9381" t="s">
        <v>823</v>
      </c>
      <c r="F9381" t="s">
        <v>824</v>
      </c>
      <c r="G9381" t="s">
        <v>825</v>
      </c>
      <c r="H9381" t="s">
        <v>1066</v>
      </c>
      <c r="I9381">
        <v>318</v>
      </c>
      <c r="J9381" t="s">
        <v>1067</v>
      </c>
      <c r="K9381" t="s">
        <v>842</v>
      </c>
      <c r="L9381" t="s">
        <v>253</v>
      </c>
      <c r="M9381" t="s">
        <v>829</v>
      </c>
      <c r="N9381" t="s">
        <v>829</v>
      </c>
      <c r="O9381">
        <v>0</v>
      </c>
      <c r="P9381">
        <v>0</v>
      </c>
      <c r="Q9381">
        <v>0</v>
      </c>
      <c r="R9381">
        <v>0</v>
      </c>
      <c r="S9381">
        <v>0</v>
      </c>
      <c r="T9381">
        <v>0</v>
      </c>
      <c r="U9381">
        <v>0</v>
      </c>
      <c r="V9381">
        <v>0</v>
      </c>
    </row>
    <row r="9382" spans="1:22" x14ac:dyDescent="0.3">
      <c r="A9382">
        <v>202324</v>
      </c>
      <c r="B9382" t="s">
        <v>820</v>
      </c>
      <c r="C9382" t="s">
        <v>821</v>
      </c>
      <c r="D9382" t="s">
        <v>822</v>
      </c>
      <c r="E9382" t="s">
        <v>823</v>
      </c>
      <c r="F9382" t="s">
        <v>824</v>
      </c>
      <c r="G9382" t="s">
        <v>825</v>
      </c>
      <c r="H9382" t="s">
        <v>1066</v>
      </c>
      <c r="I9382">
        <v>318</v>
      </c>
      <c r="J9382" t="s">
        <v>1067</v>
      </c>
      <c r="K9382" t="s">
        <v>842</v>
      </c>
      <c r="L9382" t="s">
        <v>253</v>
      </c>
      <c r="M9382" t="s">
        <v>829</v>
      </c>
      <c r="N9382" t="s">
        <v>829</v>
      </c>
      <c r="O9382">
        <v>0</v>
      </c>
      <c r="P9382">
        <v>0</v>
      </c>
      <c r="Q9382">
        <v>0</v>
      </c>
      <c r="R9382">
        <v>0</v>
      </c>
      <c r="S9382">
        <v>0</v>
      </c>
      <c r="T9382">
        <v>0</v>
      </c>
      <c r="U9382">
        <v>0</v>
      </c>
      <c r="V9382">
        <v>0</v>
      </c>
    </row>
    <row r="9383" spans="1:22" x14ac:dyDescent="0.3">
      <c r="A9383">
        <v>202122</v>
      </c>
      <c r="B9383" t="s">
        <v>820</v>
      </c>
      <c r="C9383" t="s">
        <v>821</v>
      </c>
      <c r="D9383" t="s">
        <v>822</v>
      </c>
      <c r="E9383" t="s">
        <v>823</v>
      </c>
      <c r="F9383" t="s">
        <v>824</v>
      </c>
      <c r="G9383" t="s">
        <v>825</v>
      </c>
      <c r="H9383" t="s">
        <v>1066</v>
      </c>
      <c r="I9383">
        <v>318</v>
      </c>
      <c r="J9383" t="s">
        <v>1067</v>
      </c>
      <c r="K9383" t="s">
        <v>842</v>
      </c>
      <c r="L9383" t="s">
        <v>845</v>
      </c>
      <c r="M9383" t="s">
        <v>829</v>
      </c>
      <c r="N9383" t="s">
        <v>829</v>
      </c>
      <c r="O9383">
        <v>0</v>
      </c>
      <c r="P9383">
        <v>0</v>
      </c>
      <c r="Q9383">
        <v>0</v>
      </c>
      <c r="R9383">
        <v>0</v>
      </c>
      <c r="S9383">
        <v>0</v>
      </c>
      <c r="T9383">
        <v>0</v>
      </c>
      <c r="U9383">
        <v>0</v>
      </c>
      <c r="V9383">
        <v>0</v>
      </c>
    </row>
    <row r="9384" spans="1:22" x14ac:dyDescent="0.3">
      <c r="A9384">
        <v>202223</v>
      </c>
      <c r="B9384" t="s">
        <v>820</v>
      </c>
      <c r="C9384" t="s">
        <v>821</v>
      </c>
      <c r="D9384" t="s">
        <v>822</v>
      </c>
      <c r="E9384" t="s">
        <v>823</v>
      </c>
      <c r="F9384" t="s">
        <v>824</v>
      </c>
      <c r="G9384" t="s">
        <v>825</v>
      </c>
      <c r="H9384" t="s">
        <v>1066</v>
      </c>
      <c r="I9384">
        <v>318</v>
      </c>
      <c r="J9384" t="s">
        <v>1067</v>
      </c>
      <c r="K9384" t="s">
        <v>842</v>
      </c>
      <c r="L9384" t="s">
        <v>845</v>
      </c>
      <c r="M9384" t="s">
        <v>829</v>
      </c>
      <c r="N9384" t="s">
        <v>829</v>
      </c>
      <c r="O9384">
        <v>0</v>
      </c>
      <c r="P9384">
        <v>0</v>
      </c>
      <c r="Q9384">
        <v>0</v>
      </c>
      <c r="R9384">
        <v>0</v>
      </c>
      <c r="S9384">
        <v>0</v>
      </c>
      <c r="T9384">
        <v>0</v>
      </c>
      <c r="U9384">
        <v>0</v>
      </c>
      <c r="V9384">
        <v>0</v>
      </c>
    </row>
    <row r="9385" spans="1:22" x14ac:dyDescent="0.3">
      <c r="A9385">
        <v>202324</v>
      </c>
      <c r="B9385" t="s">
        <v>820</v>
      </c>
      <c r="C9385" t="s">
        <v>821</v>
      </c>
      <c r="D9385" t="s">
        <v>822</v>
      </c>
      <c r="E9385" t="s">
        <v>823</v>
      </c>
      <c r="F9385" t="s">
        <v>824</v>
      </c>
      <c r="G9385" t="s">
        <v>825</v>
      </c>
      <c r="H9385" t="s">
        <v>1066</v>
      </c>
      <c r="I9385">
        <v>318</v>
      </c>
      <c r="J9385" t="s">
        <v>1067</v>
      </c>
      <c r="K9385" t="s">
        <v>842</v>
      </c>
      <c r="L9385" t="s">
        <v>845</v>
      </c>
      <c r="M9385" t="s">
        <v>829</v>
      </c>
      <c r="N9385" t="s">
        <v>829</v>
      </c>
      <c r="O9385">
        <v>0</v>
      </c>
      <c r="P9385">
        <v>0</v>
      </c>
      <c r="Q9385">
        <v>0</v>
      </c>
      <c r="R9385">
        <v>0</v>
      </c>
      <c r="S9385">
        <v>0</v>
      </c>
      <c r="T9385">
        <v>0</v>
      </c>
      <c r="U9385">
        <v>0</v>
      </c>
      <c r="V9385">
        <v>0</v>
      </c>
    </row>
    <row r="9386" spans="1:22" x14ac:dyDescent="0.3">
      <c r="A9386">
        <v>202122</v>
      </c>
      <c r="B9386" t="s">
        <v>820</v>
      </c>
      <c r="C9386" t="s">
        <v>821</v>
      </c>
      <c r="D9386" t="s">
        <v>822</v>
      </c>
      <c r="E9386" t="s">
        <v>823</v>
      </c>
      <c r="F9386" t="s">
        <v>866</v>
      </c>
      <c r="G9386" t="s">
        <v>867</v>
      </c>
      <c r="H9386" t="s">
        <v>1068</v>
      </c>
      <c r="I9386">
        <v>354</v>
      </c>
      <c r="J9386" t="s">
        <v>1069</v>
      </c>
      <c r="K9386" t="s">
        <v>828</v>
      </c>
      <c r="L9386" t="s">
        <v>336</v>
      </c>
      <c r="M9386">
        <v>0</v>
      </c>
      <c r="N9386">
        <v>172000</v>
      </c>
      <c r="O9386">
        <v>0</v>
      </c>
      <c r="P9386">
        <v>5616667</v>
      </c>
      <c r="Q9386">
        <v>2350000</v>
      </c>
      <c r="R9386" t="s">
        <v>829</v>
      </c>
      <c r="S9386">
        <v>8138667</v>
      </c>
      <c r="T9386" t="s">
        <v>829</v>
      </c>
      <c r="U9386">
        <v>8138667</v>
      </c>
      <c r="V9386">
        <v>292</v>
      </c>
    </row>
    <row r="9387" spans="1:22" x14ac:dyDescent="0.3">
      <c r="A9387">
        <v>202223</v>
      </c>
      <c r="B9387" t="s">
        <v>820</v>
      </c>
      <c r="C9387" t="s">
        <v>821</v>
      </c>
      <c r="D9387" t="s">
        <v>822</v>
      </c>
      <c r="E9387" t="s">
        <v>823</v>
      </c>
      <c r="F9387" t="s">
        <v>866</v>
      </c>
      <c r="G9387" t="s">
        <v>867</v>
      </c>
      <c r="H9387" t="s">
        <v>1068</v>
      </c>
      <c r="I9387">
        <v>354</v>
      </c>
      <c r="J9387" t="s">
        <v>1069</v>
      </c>
      <c r="K9387" t="s">
        <v>828</v>
      </c>
      <c r="L9387" t="s">
        <v>336</v>
      </c>
      <c r="M9387">
        <v>0</v>
      </c>
      <c r="N9387">
        <v>164000</v>
      </c>
      <c r="O9387">
        <v>0</v>
      </c>
      <c r="P9387">
        <v>6550000</v>
      </c>
      <c r="Q9387">
        <v>1600000</v>
      </c>
      <c r="R9387" t="s">
        <v>829</v>
      </c>
      <c r="S9387">
        <v>8314000</v>
      </c>
      <c r="T9387" t="s">
        <v>829</v>
      </c>
      <c r="U9387">
        <v>8314000</v>
      </c>
      <c r="V9387">
        <v>299</v>
      </c>
    </row>
    <row r="9388" spans="1:22" x14ac:dyDescent="0.3">
      <c r="A9388">
        <v>202324</v>
      </c>
      <c r="B9388" t="s">
        <v>820</v>
      </c>
      <c r="C9388" t="s">
        <v>821</v>
      </c>
      <c r="D9388" t="s">
        <v>822</v>
      </c>
      <c r="E9388" t="s">
        <v>823</v>
      </c>
      <c r="F9388" t="s">
        <v>866</v>
      </c>
      <c r="G9388" t="s">
        <v>867</v>
      </c>
      <c r="H9388" t="s">
        <v>1068</v>
      </c>
      <c r="I9388">
        <v>354</v>
      </c>
      <c r="J9388" t="s">
        <v>1069</v>
      </c>
      <c r="K9388" t="s">
        <v>828</v>
      </c>
      <c r="L9388" t="s">
        <v>336</v>
      </c>
      <c r="M9388">
        <v>0</v>
      </c>
      <c r="N9388">
        <v>220000</v>
      </c>
      <c r="O9388">
        <v>0</v>
      </c>
      <c r="P9388">
        <v>6608400</v>
      </c>
      <c r="Q9388">
        <v>1950000</v>
      </c>
      <c r="R9388" t="s">
        <v>829</v>
      </c>
      <c r="S9388">
        <v>8778400</v>
      </c>
      <c r="T9388" t="s">
        <v>829</v>
      </c>
      <c r="U9388">
        <v>8778400</v>
      </c>
      <c r="V9388">
        <v>347</v>
      </c>
    </row>
    <row r="9389" spans="1:22" x14ac:dyDescent="0.3">
      <c r="A9389">
        <v>202122</v>
      </c>
      <c r="B9389" t="s">
        <v>820</v>
      </c>
      <c r="C9389" t="s">
        <v>821</v>
      </c>
      <c r="D9389" t="s">
        <v>822</v>
      </c>
      <c r="E9389" t="s">
        <v>823</v>
      </c>
      <c r="F9389" t="s">
        <v>866</v>
      </c>
      <c r="G9389" t="s">
        <v>867</v>
      </c>
      <c r="H9389" t="s">
        <v>1068</v>
      </c>
      <c r="I9389">
        <v>354</v>
      </c>
      <c r="J9389" t="s">
        <v>1069</v>
      </c>
      <c r="K9389" t="s">
        <v>828</v>
      </c>
      <c r="L9389" t="s">
        <v>235</v>
      </c>
      <c r="M9389" t="s">
        <v>829</v>
      </c>
      <c r="N9389">
        <v>624530</v>
      </c>
      <c r="O9389">
        <v>137336</v>
      </c>
      <c r="P9389" t="s">
        <v>829</v>
      </c>
      <c r="Q9389" t="s">
        <v>829</v>
      </c>
      <c r="R9389" t="s">
        <v>829</v>
      </c>
      <c r="S9389">
        <v>761866</v>
      </c>
      <c r="T9389">
        <v>69315</v>
      </c>
      <c r="U9389">
        <v>692551</v>
      </c>
      <c r="V9389">
        <v>25</v>
      </c>
    </row>
    <row r="9390" spans="1:22" x14ac:dyDescent="0.3">
      <c r="A9390">
        <v>202223</v>
      </c>
      <c r="B9390" t="s">
        <v>820</v>
      </c>
      <c r="C9390" t="s">
        <v>821</v>
      </c>
      <c r="D9390" t="s">
        <v>822</v>
      </c>
      <c r="E9390" t="s">
        <v>823</v>
      </c>
      <c r="F9390" t="s">
        <v>866</v>
      </c>
      <c r="G9390" t="s">
        <v>867</v>
      </c>
      <c r="H9390" t="s">
        <v>1068</v>
      </c>
      <c r="I9390">
        <v>354</v>
      </c>
      <c r="J9390" t="s">
        <v>1069</v>
      </c>
      <c r="K9390" t="s">
        <v>828</v>
      </c>
      <c r="L9390" t="s">
        <v>235</v>
      </c>
      <c r="M9390" t="s">
        <v>829</v>
      </c>
      <c r="N9390">
        <v>635272</v>
      </c>
      <c r="O9390">
        <v>139090</v>
      </c>
      <c r="P9390" t="s">
        <v>829</v>
      </c>
      <c r="Q9390" t="s">
        <v>829</v>
      </c>
      <c r="R9390" t="s">
        <v>829</v>
      </c>
      <c r="S9390">
        <v>774362</v>
      </c>
      <c r="T9390">
        <v>188332</v>
      </c>
      <c r="U9390">
        <v>586030</v>
      </c>
      <c r="V9390">
        <v>21</v>
      </c>
    </row>
    <row r="9391" spans="1:22" x14ac:dyDescent="0.3">
      <c r="A9391">
        <v>202324</v>
      </c>
      <c r="B9391" t="s">
        <v>820</v>
      </c>
      <c r="C9391" t="s">
        <v>821</v>
      </c>
      <c r="D9391" t="s">
        <v>822</v>
      </c>
      <c r="E9391" t="s">
        <v>823</v>
      </c>
      <c r="F9391" t="s">
        <v>866</v>
      </c>
      <c r="G9391" t="s">
        <v>867</v>
      </c>
      <c r="H9391" t="s">
        <v>1068</v>
      </c>
      <c r="I9391">
        <v>354</v>
      </c>
      <c r="J9391" t="s">
        <v>1069</v>
      </c>
      <c r="K9391" t="s">
        <v>828</v>
      </c>
      <c r="L9391" t="s">
        <v>235</v>
      </c>
      <c r="M9391" t="s">
        <v>829</v>
      </c>
      <c r="N9391">
        <v>566362</v>
      </c>
      <c r="O9391">
        <v>101064</v>
      </c>
      <c r="P9391" t="s">
        <v>829</v>
      </c>
      <c r="Q9391" t="s">
        <v>829</v>
      </c>
      <c r="R9391" t="s">
        <v>829</v>
      </c>
      <c r="S9391">
        <v>667426</v>
      </c>
      <c r="T9391">
        <v>167932</v>
      </c>
      <c r="U9391">
        <v>499494</v>
      </c>
      <c r="V9391">
        <v>20</v>
      </c>
    </row>
    <row r="9392" spans="1:22" x14ac:dyDescent="0.3">
      <c r="A9392">
        <v>202122</v>
      </c>
      <c r="B9392" t="s">
        <v>820</v>
      </c>
      <c r="C9392" t="s">
        <v>821</v>
      </c>
      <c r="D9392" t="s">
        <v>822</v>
      </c>
      <c r="E9392" t="s">
        <v>823</v>
      </c>
      <c r="F9392" t="s">
        <v>866</v>
      </c>
      <c r="G9392" t="s">
        <v>867</v>
      </c>
      <c r="H9392" t="s">
        <v>1068</v>
      </c>
      <c r="I9392">
        <v>354</v>
      </c>
      <c r="J9392" t="s">
        <v>1069</v>
      </c>
      <c r="K9392" t="s">
        <v>828</v>
      </c>
      <c r="L9392" t="s">
        <v>534</v>
      </c>
      <c r="M9392">
        <v>17983</v>
      </c>
      <c r="N9392">
        <v>4008043</v>
      </c>
      <c r="O9392">
        <v>692726</v>
      </c>
      <c r="P9392">
        <v>7190179</v>
      </c>
      <c r="Q9392">
        <v>1555084</v>
      </c>
      <c r="R9392" t="s">
        <v>829</v>
      </c>
      <c r="S9392">
        <v>13464015</v>
      </c>
      <c r="T9392">
        <v>668088</v>
      </c>
      <c r="U9392">
        <v>12795927</v>
      </c>
      <c r="V9392">
        <v>218</v>
      </c>
    </row>
    <row r="9393" spans="1:22" x14ac:dyDescent="0.3">
      <c r="A9393">
        <v>202223</v>
      </c>
      <c r="B9393" t="s">
        <v>820</v>
      </c>
      <c r="C9393" t="s">
        <v>821</v>
      </c>
      <c r="D9393" t="s">
        <v>822</v>
      </c>
      <c r="E9393" t="s">
        <v>823</v>
      </c>
      <c r="F9393" t="s">
        <v>866</v>
      </c>
      <c r="G9393" t="s">
        <v>867</v>
      </c>
      <c r="H9393" t="s">
        <v>1068</v>
      </c>
      <c r="I9393">
        <v>354</v>
      </c>
      <c r="J9393" t="s">
        <v>1069</v>
      </c>
      <c r="K9393" t="s">
        <v>828</v>
      </c>
      <c r="L9393" t="s">
        <v>534</v>
      </c>
      <c r="M9393">
        <v>22114</v>
      </c>
      <c r="N9393">
        <v>4145838</v>
      </c>
      <c r="O9393">
        <v>1087805</v>
      </c>
      <c r="P9393">
        <v>7968055</v>
      </c>
      <c r="Q9393">
        <v>1440000</v>
      </c>
      <c r="R9393" t="s">
        <v>829</v>
      </c>
      <c r="S9393">
        <v>14663812</v>
      </c>
      <c r="T9393">
        <v>270830</v>
      </c>
      <c r="U9393">
        <v>14392982</v>
      </c>
      <c r="V9393">
        <v>246</v>
      </c>
    </row>
    <row r="9394" spans="1:22" x14ac:dyDescent="0.3">
      <c r="A9394">
        <v>202324</v>
      </c>
      <c r="B9394" t="s">
        <v>820</v>
      </c>
      <c r="C9394" t="s">
        <v>821</v>
      </c>
      <c r="D9394" t="s">
        <v>822</v>
      </c>
      <c r="E9394" t="s">
        <v>823</v>
      </c>
      <c r="F9394" t="s">
        <v>866</v>
      </c>
      <c r="G9394" t="s">
        <v>867</v>
      </c>
      <c r="H9394" t="s">
        <v>1068</v>
      </c>
      <c r="I9394">
        <v>354</v>
      </c>
      <c r="J9394" t="s">
        <v>1069</v>
      </c>
      <c r="K9394" t="s">
        <v>828</v>
      </c>
      <c r="L9394" t="s">
        <v>534</v>
      </c>
      <c r="M9394">
        <v>12650</v>
      </c>
      <c r="N9394">
        <v>5300174</v>
      </c>
      <c r="O9394">
        <v>1251041</v>
      </c>
      <c r="P9394">
        <v>10767002</v>
      </c>
      <c r="Q9394">
        <v>1333016</v>
      </c>
      <c r="R9394" t="s">
        <v>829</v>
      </c>
      <c r="S9394">
        <v>18663883</v>
      </c>
      <c r="T9394">
        <v>248445</v>
      </c>
      <c r="U9394">
        <v>18415438</v>
      </c>
      <c r="V9394">
        <v>309</v>
      </c>
    </row>
    <row r="9395" spans="1:22" x14ac:dyDescent="0.3">
      <c r="A9395">
        <v>202122</v>
      </c>
      <c r="B9395" t="s">
        <v>820</v>
      </c>
      <c r="C9395" t="s">
        <v>821</v>
      </c>
      <c r="D9395" t="s">
        <v>822</v>
      </c>
      <c r="E9395" t="s">
        <v>823</v>
      </c>
      <c r="F9395" t="s">
        <v>866</v>
      </c>
      <c r="G9395" t="s">
        <v>867</v>
      </c>
      <c r="H9395" t="s">
        <v>1068</v>
      </c>
      <c r="I9395">
        <v>354</v>
      </c>
      <c r="J9395" t="s">
        <v>1069</v>
      </c>
      <c r="K9395" t="s">
        <v>828</v>
      </c>
      <c r="L9395" t="s">
        <v>603</v>
      </c>
      <c r="M9395" t="s">
        <v>829</v>
      </c>
      <c r="N9395" t="s">
        <v>829</v>
      </c>
      <c r="O9395" t="s">
        <v>829</v>
      </c>
      <c r="P9395">
        <v>894262</v>
      </c>
      <c r="Q9395">
        <v>0</v>
      </c>
      <c r="R9395">
        <v>0</v>
      </c>
      <c r="S9395">
        <v>894262</v>
      </c>
      <c r="T9395">
        <v>0</v>
      </c>
      <c r="U9395">
        <v>894262</v>
      </c>
      <c r="V9395">
        <v>15</v>
      </c>
    </row>
    <row r="9396" spans="1:22" x14ac:dyDescent="0.3">
      <c r="A9396">
        <v>202223</v>
      </c>
      <c r="B9396" t="s">
        <v>820</v>
      </c>
      <c r="C9396" t="s">
        <v>821</v>
      </c>
      <c r="D9396" t="s">
        <v>822</v>
      </c>
      <c r="E9396" t="s">
        <v>823</v>
      </c>
      <c r="F9396" t="s">
        <v>866</v>
      </c>
      <c r="G9396" t="s">
        <v>867</v>
      </c>
      <c r="H9396" t="s">
        <v>1068</v>
      </c>
      <c r="I9396">
        <v>354</v>
      </c>
      <c r="J9396" t="s">
        <v>1069</v>
      </c>
      <c r="K9396" t="s">
        <v>828</v>
      </c>
      <c r="L9396" t="s">
        <v>603</v>
      </c>
      <c r="M9396" t="s">
        <v>829</v>
      </c>
      <c r="N9396" t="s">
        <v>829</v>
      </c>
      <c r="O9396" t="s">
        <v>829</v>
      </c>
      <c r="P9396">
        <v>927797</v>
      </c>
      <c r="Q9396">
        <v>0</v>
      </c>
      <c r="R9396">
        <v>0</v>
      </c>
      <c r="S9396">
        <v>927797</v>
      </c>
      <c r="T9396">
        <v>0</v>
      </c>
      <c r="U9396">
        <v>927797</v>
      </c>
      <c r="V9396">
        <v>16</v>
      </c>
    </row>
    <row r="9397" spans="1:22" x14ac:dyDescent="0.3">
      <c r="A9397">
        <v>202324</v>
      </c>
      <c r="B9397" t="s">
        <v>820</v>
      </c>
      <c r="C9397" t="s">
        <v>821</v>
      </c>
      <c r="D9397" t="s">
        <v>822</v>
      </c>
      <c r="E9397" t="s">
        <v>823</v>
      </c>
      <c r="F9397" t="s">
        <v>866</v>
      </c>
      <c r="G9397" t="s">
        <v>867</v>
      </c>
      <c r="H9397" t="s">
        <v>1068</v>
      </c>
      <c r="I9397">
        <v>354</v>
      </c>
      <c r="J9397" t="s">
        <v>1069</v>
      </c>
      <c r="K9397" t="s">
        <v>828</v>
      </c>
      <c r="L9397" t="s">
        <v>603</v>
      </c>
      <c r="M9397" t="s">
        <v>829</v>
      </c>
      <c r="N9397" t="s">
        <v>829</v>
      </c>
      <c r="O9397" t="s">
        <v>829</v>
      </c>
      <c r="P9397">
        <v>1041947</v>
      </c>
      <c r="Q9397">
        <v>0</v>
      </c>
      <c r="R9397">
        <v>0</v>
      </c>
      <c r="S9397">
        <v>1041947</v>
      </c>
      <c r="T9397">
        <v>0</v>
      </c>
      <c r="U9397">
        <v>1041947</v>
      </c>
      <c r="V9397">
        <v>18</v>
      </c>
    </row>
    <row r="9398" spans="1:22" x14ac:dyDescent="0.3">
      <c r="A9398">
        <v>202122</v>
      </c>
      <c r="B9398" t="s">
        <v>820</v>
      </c>
      <c r="C9398" t="s">
        <v>821</v>
      </c>
      <c r="D9398" t="s">
        <v>822</v>
      </c>
      <c r="E9398" t="s">
        <v>823</v>
      </c>
      <c r="F9398" t="s">
        <v>866</v>
      </c>
      <c r="G9398" t="s">
        <v>867</v>
      </c>
      <c r="H9398" t="s">
        <v>1068</v>
      </c>
      <c r="I9398">
        <v>354</v>
      </c>
      <c r="J9398" t="s">
        <v>1069</v>
      </c>
      <c r="K9398" t="s">
        <v>828</v>
      </c>
      <c r="L9398" t="s">
        <v>606</v>
      </c>
      <c r="M9398">
        <v>0</v>
      </c>
      <c r="N9398">
        <v>0</v>
      </c>
      <c r="O9398">
        <v>0</v>
      </c>
      <c r="P9398">
        <v>0</v>
      </c>
      <c r="Q9398">
        <v>0</v>
      </c>
      <c r="R9398">
        <v>0</v>
      </c>
      <c r="S9398">
        <v>0</v>
      </c>
      <c r="T9398">
        <v>0</v>
      </c>
      <c r="U9398">
        <v>0</v>
      </c>
      <c r="V9398">
        <v>0</v>
      </c>
    </row>
    <row r="9399" spans="1:22" x14ac:dyDescent="0.3">
      <c r="A9399">
        <v>202223</v>
      </c>
      <c r="B9399" t="s">
        <v>820</v>
      </c>
      <c r="C9399" t="s">
        <v>821</v>
      </c>
      <c r="D9399" t="s">
        <v>822</v>
      </c>
      <c r="E9399" t="s">
        <v>823</v>
      </c>
      <c r="F9399" t="s">
        <v>866</v>
      </c>
      <c r="G9399" t="s">
        <v>867</v>
      </c>
      <c r="H9399" t="s">
        <v>1068</v>
      </c>
      <c r="I9399">
        <v>354</v>
      </c>
      <c r="J9399" t="s">
        <v>1069</v>
      </c>
      <c r="K9399" t="s">
        <v>828</v>
      </c>
      <c r="L9399" t="s">
        <v>606</v>
      </c>
      <c r="M9399">
        <v>0</v>
      </c>
      <c r="N9399">
        <v>0</v>
      </c>
      <c r="O9399">
        <v>0</v>
      </c>
      <c r="P9399">
        <v>0</v>
      </c>
      <c r="Q9399">
        <v>0</v>
      </c>
      <c r="R9399">
        <v>0</v>
      </c>
      <c r="S9399">
        <v>0</v>
      </c>
      <c r="T9399">
        <v>0</v>
      </c>
      <c r="U9399">
        <v>0</v>
      </c>
      <c r="V9399">
        <v>0</v>
      </c>
    </row>
    <row r="9400" spans="1:22" x14ac:dyDescent="0.3">
      <c r="A9400">
        <v>202324</v>
      </c>
      <c r="B9400" t="s">
        <v>820</v>
      </c>
      <c r="C9400" t="s">
        <v>821</v>
      </c>
      <c r="D9400" t="s">
        <v>822</v>
      </c>
      <c r="E9400" t="s">
        <v>823</v>
      </c>
      <c r="F9400" t="s">
        <v>866</v>
      </c>
      <c r="G9400" t="s">
        <v>867</v>
      </c>
      <c r="H9400" t="s">
        <v>1068</v>
      </c>
      <c r="I9400">
        <v>354</v>
      </c>
      <c r="J9400" t="s">
        <v>1069</v>
      </c>
      <c r="K9400" t="s">
        <v>828</v>
      </c>
      <c r="L9400" t="s">
        <v>606</v>
      </c>
      <c r="M9400">
        <v>0</v>
      </c>
      <c r="N9400">
        <v>0</v>
      </c>
      <c r="O9400">
        <v>0</v>
      </c>
      <c r="P9400">
        <v>0</v>
      </c>
      <c r="Q9400">
        <v>0</v>
      </c>
      <c r="R9400">
        <v>0</v>
      </c>
      <c r="S9400">
        <v>0</v>
      </c>
      <c r="T9400">
        <v>0</v>
      </c>
      <c r="U9400">
        <v>0</v>
      </c>
      <c r="V9400">
        <v>0</v>
      </c>
    </row>
    <row r="9401" spans="1:22" x14ac:dyDescent="0.3">
      <c r="A9401">
        <v>202122</v>
      </c>
      <c r="B9401" t="s">
        <v>820</v>
      </c>
      <c r="C9401" t="s">
        <v>821</v>
      </c>
      <c r="D9401" t="s">
        <v>822</v>
      </c>
      <c r="E9401" t="s">
        <v>823</v>
      </c>
      <c r="F9401" t="s">
        <v>866</v>
      </c>
      <c r="G9401" t="s">
        <v>867</v>
      </c>
      <c r="H9401" t="s">
        <v>1068</v>
      </c>
      <c r="I9401">
        <v>354</v>
      </c>
      <c r="J9401" t="s">
        <v>1069</v>
      </c>
      <c r="K9401" t="s">
        <v>828</v>
      </c>
      <c r="L9401" t="s">
        <v>609</v>
      </c>
      <c r="M9401" t="s">
        <v>829</v>
      </c>
      <c r="N9401" t="s">
        <v>829</v>
      </c>
      <c r="O9401" t="s">
        <v>829</v>
      </c>
      <c r="P9401" t="s">
        <v>829</v>
      </c>
      <c r="Q9401">
        <v>0</v>
      </c>
      <c r="R9401" t="s">
        <v>829</v>
      </c>
      <c r="S9401">
        <v>0</v>
      </c>
      <c r="T9401">
        <v>0</v>
      </c>
      <c r="U9401">
        <v>0</v>
      </c>
      <c r="V9401">
        <v>0</v>
      </c>
    </row>
    <row r="9402" spans="1:22" x14ac:dyDescent="0.3">
      <c r="A9402">
        <v>202223</v>
      </c>
      <c r="B9402" t="s">
        <v>820</v>
      </c>
      <c r="C9402" t="s">
        <v>821</v>
      </c>
      <c r="D9402" t="s">
        <v>822</v>
      </c>
      <c r="E9402" t="s">
        <v>823</v>
      </c>
      <c r="F9402" t="s">
        <v>866</v>
      </c>
      <c r="G9402" t="s">
        <v>867</v>
      </c>
      <c r="H9402" t="s">
        <v>1068</v>
      </c>
      <c r="I9402">
        <v>354</v>
      </c>
      <c r="J9402" t="s">
        <v>1069</v>
      </c>
      <c r="K9402" t="s">
        <v>828</v>
      </c>
      <c r="L9402" t="s">
        <v>609</v>
      </c>
      <c r="M9402" t="s">
        <v>829</v>
      </c>
      <c r="N9402" t="s">
        <v>829</v>
      </c>
      <c r="O9402" t="s">
        <v>829</v>
      </c>
      <c r="P9402" t="s">
        <v>829</v>
      </c>
      <c r="Q9402">
        <v>0</v>
      </c>
      <c r="R9402" t="s">
        <v>829</v>
      </c>
      <c r="S9402">
        <v>0</v>
      </c>
      <c r="T9402">
        <v>0</v>
      </c>
      <c r="U9402">
        <v>0</v>
      </c>
      <c r="V9402">
        <v>0</v>
      </c>
    </row>
    <row r="9403" spans="1:22" x14ac:dyDescent="0.3">
      <c r="A9403">
        <v>202122</v>
      </c>
      <c r="B9403" t="s">
        <v>820</v>
      </c>
      <c r="C9403" t="s">
        <v>821</v>
      </c>
      <c r="D9403" t="s">
        <v>822</v>
      </c>
      <c r="E9403" t="s">
        <v>823</v>
      </c>
      <c r="F9403" t="s">
        <v>866</v>
      </c>
      <c r="G9403" t="s">
        <v>867</v>
      </c>
      <c r="H9403" t="s">
        <v>1068</v>
      </c>
      <c r="I9403">
        <v>354</v>
      </c>
      <c r="J9403" t="s">
        <v>1069</v>
      </c>
      <c r="K9403" t="s">
        <v>828</v>
      </c>
      <c r="L9403" t="s">
        <v>830</v>
      </c>
      <c r="M9403">
        <v>16302</v>
      </c>
      <c r="N9403">
        <v>16302</v>
      </c>
      <c r="O9403">
        <v>21519</v>
      </c>
      <c r="P9403">
        <v>9781</v>
      </c>
      <c r="Q9403">
        <v>0</v>
      </c>
      <c r="R9403">
        <v>1304</v>
      </c>
      <c r="S9403">
        <v>65208</v>
      </c>
      <c r="T9403">
        <v>0</v>
      </c>
      <c r="U9403">
        <v>65208</v>
      </c>
      <c r="V9403">
        <v>1</v>
      </c>
    </row>
    <row r="9404" spans="1:22" x14ac:dyDescent="0.3">
      <c r="A9404">
        <v>202223</v>
      </c>
      <c r="B9404" t="s">
        <v>820</v>
      </c>
      <c r="C9404" t="s">
        <v>821</v>
      </c>
      <c r="D9404" t="s">
        <v>822</v>
      </c>
      <c r="E9404" t="s">
        <v>823</v>
      </c>
      <c r="F9404" t="s">
        <v>866</v>
      </c>
      <c r="G9404" t="s">
        <v>867</v>
      </c>
      <c r="H9404" t="s">
        <v>1068</v>
      </c>
      <c r="I9404">
        <v>354</v>
      </c>
      <c r="J9404" t="s">
        <v>1069</v>
      </c>
      <c r="K9404" t="s">
        <v>828</v>
      </c>
      <c r="L9404" t="s">
        <v>830</v>
      </c>
      <c r="M9404">
        <v>57377</v>
      </c>
      <c r="N9404">
        <v>57377</v>
      </c>
      <c r="O9404">
        <v>75738</v>
      </c>
      <c r="P9404">
        <v>34426</v>
      </c>
      <c r="Q9404">
        <v>0</v>
      </c>
      <c r="R9404">
        <v>4590</v>
      </c>
      <c r="S9404">
        <v>229508</v>
      </c>
      <c r="T9404">
        <v>0</v>
      </c>
      <c r="U9404">
        <v>229508</v>
      </c>
      <c r="V9404">
        <v>4</v>
      </c>
    </row>
    <row r="9405" spans="1:22" x14ac:dyDescent="0.3">
      <c r="A9405">
        <v>202324</v>
      </c>
      <c r="B9405" t="s">
        <v>820</v>
      </c>
      <c r="C9405" t="s">
        <v>821</v>
      </c>
      <c r="D9405" t="s">
        <v>822</v>
      </c>
      <c r="E9405" t="s">
        <v>823</v>
      </c>
      <c r="F9405" t="s">
        <v>866</v>
      </c>
      <c r="G9405" t="s">
        <v>867</v>
      </c>
      <c r="H9405" t="s">
        <v>1068</v>
      </c>
      <c r="I9405">
        <v>354</v>
      </c>
      <c r="J9405" t="s">
        <v>1069</v>
      </c>
      <c r="K9405" t="s">
        <v>828</v>
      </c>
      <c r="L9405" t="s">
        <v>830</v>
      </c>
      <c r="M9405">
        <v>40273</v>
      </c>
      <c r="N9405">
        <v>40273</v>
      </c>
      <c r="O9405">
        <v>53160</v>
      </c>
      <c r="P9405">
        <v>24164</v>
      </c>
      <c r="Q9405">
        <v>0</v>
      </c>
      <c r="R9405">
        <v>3222</v>
      </c>
      <c r="S9405">
        <v>161092</v>
      </c>
      <c r="T9405">
        <v>0</v>
      </c>
      <c r="U9405">
        <v>161092</v>
      </c>
      <c r="V9405">
        <v>3</v>
      </c>
    </row>
    <row r="9406" spans="1:22" x14ac:dyDescent="0.3">
      <c r="A9406">
        <v>202122</v>
      </c>
      <c r="B9406" t="s">
        <v>820</v>
      </c>
      <c r="C9406" t="s">
        <v>821</v>
      </c>
      <c r="D9406" t="s">
        <v>822</v>
      </c>
      <c r="E9406" t="s">
        <v>823</v>
      </c>
      <c r="F9406" t="s">
        <v>866</v>
      </c>
      <c r="G9406" t="s">
        <v>867</v>
      </c>
      <c r="H9406" t="s">
        <v>1068</v>
      </c>
      <c r="I9406">
        <v>354</v>
      </c>
      <c r="J9406" t="s">
        <v>1069</v>
      </c>
      <c r="K9406" t="s">
        <v>828</v>
      </c>
      <c r="L9406" t="s">
        <v>537</v>
      </c>
      <c r="M9406">
        <v>0</v>
      </c>
      <c r="N9406">
        <v>385353</v>
      </c>
      <c r="O9406">
        <v>1233288</v>
      </c>
      <c r="P9406">
        <v>634398</v>
      </c>
      <c r="Q9406">
        <v>0</v>
      </c>
      <c r="R9406">
        <v>1077764</v>
      </c>
      <c r="S9406">
        <v>3330803</v>
      </c>
      <c r="T9406">
        <v>150780</v>
      </c>
      <c r="U9406">
        <v>3180023</v>
      </c>
      <c r="V9406">
        <v>54</v>
      </c>
    </row>
    <row r="9407" spans="1:22" x14ac:dyDescent="0.3">
      <c r="A9407">
        <v>202223</v>
      </c>
      <c r="B9407" t="s">
        <v>820</v>
      </c>
      <c r="C9407" t="s">
        <v>821</v>
      </c>
      <c r="D9407" t="s">
        <v>822</v>
      </c>
      <c r="E9407" t="s">
        <v>823</v>
      </c>
      <c r="F9407" t="s">
        <v>866</v>
      </c>
      <c r="G9407" t="s">
        <v>867</v>
      </c>
      <c r="H9407" t="s">
        <v>1068</v>
      </c>
      <c r="I9407">
        <v>354</v>
      </c>
      <c r="J9407" t="s">
        <v>1069</v>
      </c>
      <c r="K9407" t="s">
        <v>828</v>
      </c>
      <c r="L9407" t="s">
        <v>537</v>
      </c>
      <c r="M9407">
        <v>0</v>
      </c>
      <c r="N9407">
        <v>519993</v>
      </c>
      <c r="O9407">
        <v>1445318</v>
      </c>
      <c r="P9407">
        <v>745749</v>
      </c>
      <c r="Q9407">
        <v>0</v>
      </c>
      <c r="R9407">
        <v>955504</v>
      </c>
      <c r="S9407">
        <v>3666564</v>
      </c>
      <c r="T9407">
        <v>21070</v>
      </c>
      <c r="U9407">
        <v>3645494</v>
      </c>
      <c r="V9407">
        <v>62</v>
      </c>
    </row>
    <row r="9408" spans="1:22" x14ac:dyDescent="0.3">
      <c r="A9408">
        <v>202324</v>
      </c>
      <c r="B9408" t="s">
        <v>820</v>
      </c>
      <c r="C9408" t="s">
        <v>821</v>
      </c>
      <c r="D9408" t="s">
        <v>822</v>
      </c>
      <c r="E9408" t="s">
        <v>823</v>
      </c>
      <c r="F9408" t="s">
        <v>866</v>
      </c>
      <c r="G9408" t="s">
        <v>867</v>
      </c>
      <c r="H9408" t="s">
        <v>1068</v>
      </c>
      <c r="I9408">
        <v>354</v>
      </c>
      <c r="J9408" t="s">
        <v>1069</v>
      </c>
      <c r="K9408" t="s">
        <v>828</v>
      </c>
      <c r="L9408" t="s">
        <v>537</v>
      </c>
      <c r="M9408">
        <v>0</v>
      </c>
      <c r="N9408">
        <v>889513</v>
      </c>
      <c r="O9408">
        <v>2221142</v>
      </c>
      <c r="P9408">
        <v>1041814</v>
      </c>
      <c r="Q9408">
        <v>0</v>
      </c>
      <c r="R9408">
        <v>1151509</v>
      </c>
      <c r="S9408">
        <v>5303978</v>
      </c>
      <c r="T9408">
        <v>30687</v>
      </c>
      <c r="U9408">
        <v>5273291</v>
      </c>
      <c r="V9408">
        <v>89</v>
      </c>
    </row>
    <row r="9409" spans="1:22" x14ac:dyDescent="0.3">
      <c r="A9409">
        <v>202122</v>
      </c>
      <c r="B9409" t="s">
        <v>820</v>
      </c>
      <c r="C9409" t="s">
        <v>821</v>
      </c>
      <c r="D9409" t="s">
        <v>822</v>
      </c>
      <c r="E9409" t="s">
        <v>823</v>
      </c>
      <c r="F9409" t="s">
        <v>866</v>
      </c>
      <c r="G9409" t="s">
        <v>867</v>
      </c>
      <c r="H9409" t="s">
        <v>1068</v>
      </c>
      <c r="I9409">
        <v>354</v>
      </c>
      <c r="J9409" t="s">
        <v>1069</v>
      </c>
      <c r="K9409" t="s">
        <v>828</v>
      </c>
      <c r="L9409" t="s">
        <v>572</v>
      </c>
      <c r="M9409">
        <v>0</v>
      </c>
      <c r="N9409">
        <v>0</v>
      </c>
      <c r="O9409">
        <v>0</v>
      </c>
      <c r="P9409">
        <v>5004018</v>
      </c>
      <c r="Q9409">
        <v>0</v>
      </c>
      <c r="R9409">
        <v>659289</v>
      </c>
      <c r="S9409">
        <v>5663307</v>
      </c>
      <c r="T9409">
        <v>16775</v>
      </c>
      <c r="U9409">
        <v>5646532</v>
      </c>
      <c r="V9409">
        <v>96</v>
      </c>
    </row>
    <row r="9410" spans="1:22" x14ac:dyDescent="0.3">
      <c r="A9410">
        <v>202223</v>
      </c>
      <c r="B9410" t="s">
        <v>820</v>
      </c>
      <c r="C9410" t="s">
        <v>821</v>
      </c>
      <c r="D9410" t="s">
        <v>822</v>
      </c>
      <c r="E9410" t="s">
        <v>823</v>
      </c>
      <c r="F9410" t="s">
        <v>866</v>
      </c>
      <c r="G9410" t="s">
        <v>867</v>
      </c>
      <c r="H9410" t="s">
        <v>1068</v>
      </c>
      <c r="I9410">
        <v>354</v>
      </c>
      <c r="J9410" t="s">
        <v>1069</v>
      </c>
      <c r="K9410" t="s">
        <v>828</v>
      </c>
      <c r="L9410" t="s">
        <v>572</v>
      </c>
      <c r="M9410">
        <v>0</v>
      </c>
      <c r="N9410">
        <v>0</v>
      </c>
      <c r="O9410">
        <v>0</v>
      </c>
      <c r="P9410">
        <v>6590694</v>
      </c>
      <c r="Q9410">
        <v>0</v>
      </c>
      <c r="R9410">
        <v>593943</v>
      </c>
      <c r="S9410">
        <v>7184637</v>
      </c>
      <c r="T9410">
        <v>29539</v>
      </c>
      <c r="U9410">
        <v>7155098</v>
      </c>
      <c r="V9410">
        <v>122</v>
      </c>
    </row>
    <row r="9411" spans="1:22" x14ac:dyDescent="0.3">
      <c r="A9411">
        <v>202324</v>
      </c>
      <c r="B9411" t="s">
        <v>820</v>
      </c>
      <c r="C9411" t="s">
        <v>821</v>
      </c>
      <c r="D9411" t="s">
        <v>822</v>
      </c>
      <c r="E9411" t="s">
        <v>823</v>
      </c>
      <c r="F9411" t="s">
        <v>866</v>
      </c>
      <c r="G9411" t="s">
        <v>867</v>
      </c>
      <c r="H9411" t="s">
        <v>1068</v>
      </c>
      <c r="I9411">
        <v>354</v>
      </c>
      <c r="J9411" t="s">
        <v>1069</v>
      </c>
      <c r="K9411" t="s">
        <v>828</v>
      </c>
      <c r="L9411" t="s">
        <v>572</v>
      </c>
      <c r="M9411">
        <v>0</v>
      </c>
      <c r="N9411">
        <v>0</v>
      </c>
      <c r="O9411">
        <v>0</v>
      </c>
      <c r="P9411">
        <v>9157148</v>
      </c>
      <c r="Q9411">
        <v>0</v>
      </c>
      <c r="R9411">
        <v>698797</v>
      </c>
      <c r="S9411">
        <v>9855945</v>
      </c>
      <c r="T9411">
        <v>0</v>
      </c>
      <c r="U9411">
        <v>9855945</v>
      </c>
      <c r="V9411">
        <v>166</v>
      </c>
    </row>
    <row r="9412" spans="1:22" x14ac:dyDescent="0.3">
      <c r="A9412">
        <v>202122</v>
      </c>
      <c r="B9412" t="s">
        <v>820</v>
      </c>
      <c r="C9412" t="s">
        <v>821</v>
      </c>
      <c r="D9412" t="s">
        <v>822</v>
      </c>
      <c r="E9412" t="s">
        <v>823</v>
      </c>
      <c r="F9412" t="s">
        <v>866</v>
      </c>
      <c r="G9412" t="s">
        <v>867</v>
      </c>
      <c r="H9412" t="s">
        <v>1068</v>
      </c>
      <c r="I9412">
        <v>354</v>
      </c>
      <c r="J9412" t="s">
        <v>1069</v>
      </c>
      <c r="K9412" t="s">
        <v>828</v>
      </c>
      <c r="L9412" t="s">
        <v>539</v>
      </c>
      <c r="M9412">
        <v>0</v>
      </c>
      <c r="N9412">
        <v>0</v>
      </c>
      <c r="O9412">
        <v>0</v>
      </c>
      <c r="P9412" t="s">
        <v>829</v>
      </c>
      <c r="Q9412" t="s">
        <v>829</v>
      </c>
      <c r="R9412" t="s">
        <v>829</v>
      </c>
      <c r="S9412">
        <v>0</v>
      </c>
      <c r="T9412">
        <v>0</v>
      </c>
      <c r="U9412">
        <v>0</v>
      </c>
      <c r="V9412">
        <v>0</v>
      </c>
    </row>
    <row r="9413" spans="1:22" x14ac:dyDescent="0.3">
      <c r="A9413">
        <v>202223</v>
      </c>
      <c r="B9413" t="s">
        <v>820</v>
      </c>
      <c r="C9413" t="s">
        <v>821</v>
      </c>
      <c r="D9413" t="s">
        <v>822</v>
      </c>
      <c r="E9413" t="s">
        <v>823</v>
      </c>
      <c r="F9413" t="s">
        <v>866</v>
      </c>
      <c r="G9413" t="s">
        <v>867</v>
      </c>
      <c r="H9413" t="s">
        <v>1068</v>
      </c>
      <c r="I9413">
        <v>354</v>
      </c>
      <c r="J9413" t="s">
        <v>1069</v>
      </c>
      <c r="K9413" t="s">
        <v>828</v>
      </c>
      <c r="L9413" t="s">
        <v>539</v>
      </c>
      <c r="M9413">
        <v>0</v>
      </c>
      <c r="N9413">
        <v>0</v>
      </c>
      <c r="O9413">
        <v>0</v>
      </c>
      <c r="P9413" t="s">
        <v>829</v>
      </c>
      <c r="Q9413" t="s">
        <v>829</v>
      </c>
      <c r="R9413" t="s">
        <v>829</v>
      </c>
      <c r="S9413">
        <v>0</v>
      </c>
      <c r="T9413">
        <v>0</v>
      </c>
      <c r="U9413">
        <v>0</v>
      </c>
      <c r="V9413">
        <v>0</v>
      </c>
    </row>
    <row r="9414" spans="1:22" x14ac:dyDescent="0.3">
      <c r="A9414">
        <v>202324</v>
      </c>
      <c r="B9414" t="s">
        <v>820</v>
      </c>
      <c r="C9414" t="s">
        <v>821</v>
      </c>
      <c r="D9414" t="s">
        <v>822</v>
      </c>
      <c r="E9414" t="s">
        <v>823</v>
      </c>
      <c r="F9414" t="s">
        <v>866</v>
      </c>
      <c r="G9414" t="s">
        <v>867</v>
      </c>
      <c r="H9414" t="s">
        <v>1068</v>
      </c>
      <c r="I9414">
        <v>354</v>
      </c>
      <c r="J9414" t="s">
        <v>1069</v>
      </c>
      <c r="K9414" t="s">
        <v>828</v>
      </c>
      <c r="L9414" t="s">
        <v>539</v>
      </c>
      <c r="M9414">
        <v>0</v>
      </c>
      <c r="N9414">
        <v>0</v>
      </c>
      <c r="O9414">
        <v>0</v>
      </c>
      <c r="P9414" t="s">
        <v>829</v>
      </c>
      <c r="Q9414" t="s">
        <v>829</v>
      </c>
      <c r="R9414" t="s">
        <v>829</v>
      </c>
      <c r="S9414">
        <v>0</v>
      </c>
      <c r="T9414">
        <v>0</v>
      </c>
      <c r="U9414">
        <v>0</v>
      </c>
      <c r="V9414">
        <v>0</v>
      </c>
    </row>
    <row r="9415" spans="1:22" x14ac:dyDescent="0.3">
      <c r="A9415">
        <v>202122</v>
      </c>
      <c r="B9415" t="s">
        <v>820</v>
      </c>
      <c r="C9415" t="s">
        <v>821</v>
      </c>
      <c r="D9415" t="s">
        <v>822</v>
      </c>
      <c r="E9415" t="s">
        <v>823</v>
      </c>
      <c r="F9415" t="s">
        <v>866</v>
      </c>
      <c r="G9415" t="s">
        <v>867</v>
      </c>
      <c r="H9415" t="s">
        <v>1068</v>
      </c>
      <c r="I9415">
        <v>354</v>
      </c>
      <c r="J9415" t="s">
        <v>1069</v>
      </c>
      <c r="K9415" t="s">
        <v>828</v>
      </c>
      <c r="L9415" t="s">
        <v>541</v>
      </c>
      <c r="M9415">
        <v>653416</v>
      </c>
      <c r="N9415">
        <v>1069553</v>
      </c>
      <c r="O9415">
        <v>652989</v>
      </c>
      <c r="P9415">
        <v>192436</v>
      </c>
      <c r="Q9415">
        <v>0</v>
      </c>
      <c r="R9415">
        <v>61729</v>
      </c>
      <c r="S9415">
        <v>2630123</v>
      </c>
      <c r="T9415">
        <v>245134</v>
      </c>
      <c r="U9415">
        <v>2384989</v>
      </c>
      <c r="V9415">
        <v>41</v>
      </c>
    </row>
    <row r="9416" spans="1:22" x14ac:dyDescent="0.3">
      <c r="A9416">
        <v>202223</v>
      </c>
      <c r="B9416" t="s">
        <v>820</v>
      </c>
      <c r="C9416" t="s">
        <v>821</v>
      </c>
      <c r="D9416" t="s">
        <v>822</v>
      </c>
      <c r="E9416" t="s">
        <v>823</v>
      </c>
      <c r="F9416" t="s">
        <v>866</v>
      </c>
      <c r="G9416" t="s">
        <v>867</v>
      </c>
      <c r="H9416" t="s">
        <v>1068</v>
      </c>
      <c r="I9416">
        <v>354</v>
      </c>
      <c r="J9416" t="s">
        <v>1069</v>
      </c>
      <c r="K9416" t="s">
        <v>828</v>
      </c>
      <c r="L9416" t="s">
        <v>541</v>
      </c>
      <c r="M9416">
        <v>709554</v>
      </c>
      <c r="N9416">
        <v>1114551</v>
      </c>
      <c r="O9416">
        <v>678636</v>
      </c>
      <c r="P9416">
        <v>199952</v>
      </c>
      <c r="Q9416">
        <v>0</v>
      </c>
      <c r="R9416">
        <v>63197</v>
      </c>
      <c r="S9416">
        <v>2765890</v>
      </c>
      <c r="T9416">
        <v>378369</v>
      </c>
      <c r="U9416">
        <v>2387521</v>
      </c>
      <c r="V9416">
        <v>41</v>
      </c>
    </row>
    <row r="9417" spans="1:22" x14ac:dyDescent="0.3">
      <c r="A9417">
        <v>202324</v>
      </c>
      <c r="B9417" t="s">
        <v>820</v>
      </c>
      <c r="C9417" t="s">
        <v>821</v>
      </c>
      <c r="D9417" t="s">
        <v>822</v>
      </c>
      <c r="E9417" t="s">
        <v>823</v>
      </c>
      <c r="F9417" t="s">
        <v>866</v>
      </c>
      <c r="G9417" t="s">
        <v>867</v>
      </c>
      <c r="H9417" t="s">
        <v>1068</v>
      </c>
      <c r="I9417">
        <v>354</v>
      </c>
      <c r="J9417" t="s">
        <v>1069</v>
      </c>
      <c r="K9417" t="s">
        <v>828</v>
      </c>
      <c r="L9417" t="s">
        <v>541</v>
      </c>
      <c r="M9417">
        <v>756571</v>
      </c>
      <c r="N9417">
        <v>1232807</v>
      </c>
      <c r="O9417">
        <v>731811</v>
      </c>
      <c r="P9417">
        <v>214361</v>
      </c>
      <c r="Q9417">
        <v>0</v>
      </c>
      <c r="R9417">
        <v>67441</v>
      </c>
      <c r="S9417">
        <v>3002991</v>
      </c>
      <c r="T9417">
        <v>256670</v>
      </c>
      <c r="U9417">
        <v>2746321</v>
      </c>
      <c r="V9417">
        <v>46</v>
      </c>
    </row>
    <row r="9418" spans="1:22" x14ac:dyDescent="0.3">
      <c r="A9418">
        <v>202122</v>
      </c>
      <c r="B9418" t="s">
        <v>820</v>
      </c>
      <c r="C9418" t="s">
        <v>821</v>
      </c>
      <c r="D9418" t="s">
        <v>822</v>
      </c>
      <c r="E9418" t="s">
        <v>823</v>
      </c>
      <c r="F9418" t="s">
        <v>866</v>
      </c>
      <c r="G9418" t="s">
        <v>867</v>
      </c>
      <c r="H9418" t="s">
        <v>1068</v>
      </c>
      <c r="I9418">
        <v>354</v>
      </c>
      <c r="J9418" t="s">
        <v>1069</v>
      </c>
      <c r="K9418" t="s">
        <v>828</v>
      </c>
      <c r="L9418" t="s">
        <v>831</v>
      </c>
      <c r="M9418" t="s">
        <v>829</v>
      </c>
      <c r="N9418" t="s">
        <v>829</v>
      </c>
      <c r="O9418" t="s">
        <v>829</v>
      </c>
      <c r="P9418">
        <v>40287</v>
      </c>
      <c r="Q9418">
        <v>0</v>
      </c>
      <c r="R9418" t="s">
        <v>829</v>
      </c>
      <c r="S9418">
        <v>40287</v>
      </c>
      <c r="T9418">
        <v>0</v>
      </c>
      <c r="U9418">
        <v>40287</v>
      </c>
      <c r="V9418">
        <v>1</v>
      </c>
    </row>
    <row r="9419" spans="1:22" x14ac:dyDescent="0.3">
      <c r="A9419">
        <v>202223</v>
      </c>
      <c r="B9419" t="s">
        <v>820</v>
      </c>
      <c r="C9419" t="s">
        <v>821</v>
      </c>
      <c r="D9419" t="s">
        <v>822</v>
      </c>
      <c r="E9419" t="s">
        <v>823</v>
      </c>
      <c r="F9419" t="s">
        <v>866</v>
      </c>
      <c r="G9419" t="s">
        <v>867</v>
      </c>
      <c r="H9419" t="s">
        <v>1068</v>
      </c>
      <c r="I9419">
        <v>354</v>
      </c>
      <c r="J9419" t="s">
        <v>1069</v>
      </c>
      <c r="K9419" t="s">
        <v>828</v>
      </c>
      <c r="L9419" t="s">
        <v>831</v>
      </c>
      <c r="M9419" t="s">
        <v>829</v>
      </c>
      <c r="N9419" t="s">
        <v>829</v>
      </c>
      <c r="O9419" t="s">
        <v>829</v>
      </c>
      <c r="P9419">
        <v>6503</v>
      </c>
      <c r="Q9419">
        <v>0</v>
      </c>
      <c r="R9419" t="s">
        <v>829</v>
      </c>
      <c r="S9419">
        <v>6503</v>
      </c>
      <c r="T9419">
        <v>0</v>
      </c>
      <c r="U9419">
        <v>6503</v>
      </c>
      <c r="V9419">
        <v>0</v>
      </c>
    </row>
    <row r="9420" spans="1:22" x14ac:dyDescent="0.3">
      <c r="A9420">
        <v>202324</v>
      </c>
      <c r="B9420" t="s">
        <v>820</v>
      </c>
      <c r="C9420" t="s">
        <v>821</v>
      </c>
      <c r="D9420" t="s">
        <v>822</v>
      </c>
      <c r="E9420" t="s">
        <v>823</v>
      </c>
      <c r="F9420" t="s">
        <v>866</v>
      </c>
      <c r="G9420" t="s">
        <v>867</v>
      </c>
      <c r="H9420" t="s">
        <v>1068</v>
      </c>
      <c r="I9420">
        <v>354</v>
      </c>
      <c r="J9420" t="s">
        <v>1069</v>
      </c>
      <c r="K9420" t="s">
        <v>828</v>
      </c>
      <c r="L9420" t="s">
        <v>831</v>
      </c>
      <c r="M9420" t="s">
        <v>829</v>
      </c>
      <c r="N9420" t="s">
        <v>829</v>
      </c>
      <c r="O9420" t="s">
        <v>829</v>
      </c>
      <c r="P9420">
        <v>20</v>
      </c>
      <c r="Q9420">
        <v>0</v>
      </c>
      <c r="R9420" t="s">
        <v>829</v>
      </c>
      <c r="S9420">
        <v>20</v>
      </c>
      <c r="T9420">
        <v>0</v>
      </c>
      <c r="U9420">
        <v>20</v>
      </c>
      <c r="V9420">
        <v>0</v>
      </c>
    </row>
    <row r="9421" spans="1:22" x14ac:dyDescent="0.3">
      <c r="A9421">
        <v>202122</v>
      </c>
      <c r="B9421" t="s">
        <v>820</v>
      </c>
      <c r="C9421" t="s">
        <v>821</v>
      </c>
      <c r="D9421" t="s">
        <v>822</v>
      </c>
      <c r="E9421" t="s">
        <v>823</v>
      </c>
      <c r="F9421" t="s">
        <v>866</v>
      </c>
      <c r="G9421" t="s">
        <v>867</v>
      </c>
      <c r="H9421" t="s">
        <v>1068</v>
      </c>
      <c r="I9421">
        <v>354</v>
      </c>
      <c r="J9421" t="s">
        <v>1069</v>
      </c>
      <c r="K9421" t="s">
        <v>828</v>
      </c>
      <c r="L9421" t="s">
        <v>832</v>
      </c>
      <c r="M9421">
        <v>0</v>
      </c>
      <c r="N9421">
        <v>0</v>
      </c>
      <c r="O9421">
        <v>0</v>
      </c>
      <c r="P9421">
        <v>0</v>
      </c>
      <c r="Q9421">
        <v>0</v>
      </c>
      <c r="R9421">
        <v>409504</v>
      </c>
      <c r="S9421">
        <v>409504</v>
      </c>
      <c r="T9421">
        <v>0</v>
      </c>
      <c r="U9421">
        <v>409504</v>
      </c>
      <c r="V9421">
        <v>7</v>
      </c>
    </row>
    <row r="9422" spans="1:22" x14ac:dyDescent="0.3">
      <c r="A9422">
        <v>202223</v>
      </c>
      <c r="B9422" t="s">
        <v>820</v>
      </c>
      <c r="C9422" t="s">
        <v>821</v>
      </c>
      <c r="D9422" t="s">
        <v>822</v>
      </c>
      <c r="E9422" t="s">
        <v>823</v>
      </c>
      <c r="F9422" t="s">
        <v>866</v>
      </c>
      <c r="G9422" t="s">
        <v>867</v>
      </c>
      <c r="H9422" t="s">
        <v>1068</v>
      </c>
      <c r="I9422">
        <v>354</v>
      </c>
      <c r="J9422" t="s">
        <v>1069</v>
      </c>
      <c r="K9422" t="s">
        <v>828</v>
      </c>
      <c r="L9422" t="s">
        <v>832</v>
      </c>
      <c r="M9422">
        <v>0</v>
      </c>
      <c r="N9422">
        <v>0</v>
      </c>
      <c r="O9422">
        <v>0</v>
      </c>
      <c r="P9422">
        <v>0</v>
      </c>
      <c r="Q9422">
        <v>558000</v>
      </c>
      <c r="R9422">
        <v>492051</v>
      </c>
      <c r="S9422">
        <v>1050051</v>
      </c>
      <c r="T9422">
        <v>558000</v>
      </c>
      <c r="U9422">
        <v>492051</v>
      </c>
      <c r="V9422">
        <v>8</v>
      </c>
    </row>
    <row r="9423" spans="1:22" x14ac:dyDescent="0.3">
      <c r="A9423">
        <v>202324</v>
      </c>
      <c r="B9423" t="s">
        <v>820</v>
      </c>
      <c r="C9423" t="s">
        <v>821</v>
      </c>
      <c r="D9423" t="s">
        <v>822</v>
      </c>
      <c r="E9423" t="s">
        <v>823</v>
      </c>
      <c r="F9423" t="s">
        <v>866</v>
      </c>
      <c r="G9423" t="s">
        <v>867</v>
      </c>
      <c r="H9423" t="s">
        <v>1068</v>
      </c>
      <c r="I9423">
        <v>354</v>
      </c>
      <c r="J9423" t="s">
        <v>1069</v>
      </c>
      <c r="K9423" t="s">
        <v>828</v>
      </c>
      <c r="L9423" t="s">
        <v>832</v>
      </c>
      <c r="M9423">
        <v>0</v>
      </c>
      <c r="N9423">
        <v>3000</v>
      </c>
      <c r="O9423">
        <v>434005</v>
      </c>
      <c r="P9423">
        <v>0</v>
      </c>
      <c r="Q9423">
        <v>480636</v>
      </c>
      <c r="R9423">
        <v>282932</v>
      </c>
      <c r="S9423">
        <v>1200573</v>
      </c>
      <c r="T9423">
        <v>308467</v>
      </c>
      <c r="U9423">
        <v>892106</v>
      </c>
      <c r="V9423">
        <v>15</v>
      </c>
    </row>
    <row r="9424" spans="1:22" x14ac:dyDescent="0.3">
      <c r="A9424">
        <v>202122</v>
      </c>
      <c r="B9424" t="s">
        <v>820</v>
      </c>
      <c r="C9424" t="s">
        <v>821</v>
      </c>
      <c r="D9424" t="s">
        <v>822</v>
      </c>
      <c r="E9424" t="s">
        <v>823</v>
      </c>
      <c r="F9424" t="s">
        <v>866</v>
      </c>
      <c r="G9424" t="s">
        <v>867</v>
      </c>
      <c r="H9424" t="s">
        <v>1068</v>
      </c>
      <c r="I9424">
        <v>354</v>
      </c>
      <c r="J9424" t="s">
        <v>1069</v>
      </c>
      <c r="K9424" t="s">
        <v>828</v>
      </c>
      <c r="L9424" t="s">
        <v>544</v>
      </c>
      <c r="M9424">
        <v>124194</v>
      </c>
      <c r="N9424">
        <v>2812</v>
      </c>
      <c r="O9424">
        <v>1406</v>
      </c>
      <c r="P9424">
        <v>562</v>
      </c>
      <c r="Q9424">
        <v>0</v>
      </c>
      <c r="R9424">
        <v>112</v>
      </c>
      <c r="S9424">
        <v>129086</v>
      </c>
      <c r="T9424">
        <v>49276</v>
      </c>
      <c r="U9424">
        <v>79810</v>
      </c>
      <c r="V9424">
        <v>1</v>
      </c>
    </row>
    <row r="9425" spans="1:22" x14ac:dyDescent="0.3">
      <c r="A9425">
        <v>202223</v>
      </c>
      <c r="B9425" t="s">
        <v>820</v>
      </c>
      <c r="C9425" t="s">
        <v>821</v>
      </c>
      <c r="D9425" t="s">
        <v>822</v>
      </c>
      <c r="E9425" t="s">
        <v>823</v>
      </c>
      <c r="F9425" t="s">
        <v>866</v>
      </c>
      <c r="G9425" t="s">
        <v>867</v>
      </c>
      <c r="H9425" t="s">
        <v>1068</v>
      </c>
      <c r="I9425">
        <v>354</v>
      </c>
      <c r="J9425" t="s">
        <v>1069</v>
      </c>
      <c r="K9425" t="s">
        <v>828</v>
      </c>
      <c r="L9425" t="s">
        <v>544</v>
      </c>
      <c r="M9425">
        <v>138356</v>
      </c>
      <c r="N9425">
        <v>6499</v>
      </c>
      <c r="O9425">
        <v>3249</v>
      </c>
      <c r="P9425">
        <v>1300</v>
      </c>
      <c r="Q9425">
        <v>0</v>
      </c>
      <c r="R9425">
        <v>260</v>
      </c>
      <c r="S9425">
        <v>149664</v>
      </c>
      <c r="T9425">
        <v>18512</v>
      </c>
      <c r="U9425">
        <v>131152</v>
      </c>
      <c r="V9425">
        <v>2</v>
      </c>
    </row>
    <row r="9426" spans="1:22" x14ac:dyDescent="0.3">
      <c r="A9426">
        <v>202324</v>
      </c>
      <c r="B9426" t="s">
        <v>820</v>
      </c>
      <c r="C9426" t="s">
        <v>821</v>
      </c>
      <c r="D9426" t="s">
        <v>822</v>
      </c>
      <c r="E9426" t="s">
        <v>823</v>
      </c>
      <c r="F9426" t="s">
        <v>866</v>
      </c>
      <c r="G9426" t="s">
        <v>867</v>
      </c>
      <c r="H9426" t="s">
        <v>1068</v>
      </c>
      <c r="I9426">
        <v>354</v>
      </c>
      <c r="J9426" t="s">
        <v>1069</v>
      </c>
      <c r="K9426" t="s">
        <v>828</v>
      </c>
      <c r="L9426" t="s">
        <v>544</v>
      </c>
      <c r="M9426">
        <v>148235</v>
      </c>
      <c r="N9426">
        <v>15066</v>
      </c>
      <c r="O9426">
        <v>7533</v>
      </c>
      <c r="P9426">
        <v>3013</v>
      </c>
      <c r="Q9426">
        <v>0</v>
      </c>
      <c r="R9426">
        <v>603</v>
      </c>
      <c r="S9426">
        <v>174450</v>
      </c>
      <c r="T9426">
        <v>55046</v>
      </c>
      <c r="U9426">
        <v>119404</v>
      </c>
      <c r="V9426">
        <v>2</v>
      </c>
    </row>
    <row r="9427" spans="1:22" x14ac:dyDescent="0.3">
      <c r="A9427">
        <v>202122</v>
      </c>
      <c r="B9427" t="s">
        <v>820</v>
      </c>
      <c r="C9427" t="s">
        <v>821</v>
      </c>
      <c r="D9427" t="s">
        <v>822</v>
      </c>
      <c r="E9427" t="s">
        <v>823</v>
      </c>
      <c r="F9427" t="s">
        <v>866</v>
      </c>
      <c r="G9427" t="s">
        <v>867</v>
      </c>
      <c r="H9427" t="s">
        <v>1068</v>
      </c>
      <c r="I9427">
        <v>354</v>
      </c>
      <c r="J9427" t="s">
        <v>1069</v>
      </c>
      <c r="K9427" t="s">
        <v>828</v>
      </c>
      <c r="L9427" t="s">
        <v>600</v>
      </c>
      <c r="M9427" t="s">
        <v>829</v>
      </c>
      <c r="N9427" t="s">
        <v>829</v>
      </c>
      <c r="O9427" t="s">
        <v>829</v>
      </c>
      <c r="P9427">
        <v>0</v>
      </c>
      <c r="Q9427">
        <v>0</v>
      </c>
      <c r="R9427" t="s">
        <v>829</v>
      </c>
      <c r="S9427">
        <v>0</v>
      </c>
      <c r="T9427">
        <v>0</v>
      </c>
      <c r="U9427">
        <v>0</v>
      </c>
      <c r="V9427">
        <v>0</v>
      </c>
    </row>
    <row r="9428" spans="1:22" x14ac:dyDescent="0.3">
      <c r="A9428">
        <v>202223</v>
      </c>
      <c r="B9428" t="s">
        <v>820</v>
      </c>
      <c r="C9428" t="s">
        <v>821</v>
      </c>
      <c r="D9428" t="s">
        <v>822</v>
      </c>
      <c r="E9428" t="s">
        <v>823</v>
      </c>
      <c r="F9428" t="s">
        <v>866</v>
      </c>
      <c r="G9428" t="s">
        <v>867</v>
      </c>
      <c r="H9428" t="s">
        <v>1068</v>
      </c>
      <c r="I9428">
        <v>354</v>
      </c>
      <c r="J9428" t="s">
        <v>1069</v>
      </c>
      <c r="K9428" t="s">
        <v>828</v>
      </c>
      <c r="L9428" t="s">
        <v>600</v>
      </c>
      <c r="M9428" t="s">
        <v>829</v>
      </c>
      <c r="N9428" t="s">
        <v>829</v>
      </c>
      <c r="O9428" t="s">
        <v>829</v>
      </c>
      <c r="P9428">
        <v>0</v>
      </c>
      <c r="Q9428">
        <v>0</v>
      </c>
      <c r="R9428" t="s">
        <v>829</v>
      </c>
      <c r="S9428">
        <v>0</v>
      </c>
      <c r="T9428">
        <v>0</v>
      </c>
      <c r="U9428">
        <v>0</v>
      </c>
      <c r="V9428">
        <v>0</v>
      </c>
    </row>
    <row r="9429" spans="1:22" x14ac:dyDescent="0.3">
      <c r="A9429">
        <v>202324</v>
      </c>
      <c r="B9429" t="s">
        <v>820</v>
      </c>
      <c r="C9429" t="s">
        <v>821</v>
      </c>
      <c r="D9429" t="s">
        <v>822</v>
      </c>
      <c r="E9429" t="s">
        <v>823</v>
      </c>
      <c r="F9429" t="s">
        <v>866</v>
      </c>
      <c r="G9429" t="s">
        <v>867</v>
      </c>
      <c r="H9429" t="s">
        <v>1068</v>
      </c>
      <c r="I9429">
        <v>354</v>
      </c>
      <c r="J9429" t="s">
        <v>1069</v>
      </c>
      <c r="K9429" t="s">
        <v>828</v>
      </c>
      <c r="L9429" t="s">
        <v>600</v>
      </c>
      <c r="M9429" t="s">
        <v>829</v>
      </c>
      <c r="N9429" t="s">
        <v>829</v>
      </c>
      <c r="O9429" t="s">
        <v>829</v>
      </c>
      <c r="P9429">
        <v>0</v>
      </c>
      <c r="Q9429">
        <v>0</v>
      </c>
      <c r="R9429" t="s">
        <v>829</v>
      </c>
      <c r="S9429">
        <v>0</v>
      </c>
      <c r="T9429">
        <v>0</v>
      </c>
      <c r="U9429">
        <v>0</v>
      </c>
      <c r="V9429">
        <v>0</v>
      </c>
    </row>
    <row r="9430" spans="1:22" x14ac:dyDescent="0.3">
      <c r="A9430">
        <v>202122</v>
      </c>
      <c r="B9430" t="s">
        <v>820</v>
      </c>
      <c r="C9430" t="s">
        <v>821</v>
      </c>
      <c r="D9430" t="s">
        <v>822</v>
      </c>
      <c r="E9430" t="s">
        <v>823</v>
      </c>
      <c r="F9430" t="s">
        <v>866</v>
      </c>
      <c r="G9430" t="s">
        <v>867</v>
      </c>
      <c r="H9430" t="s">
        <v>1068</v>
      </c>
      <c r="I9430">
        <v>354</v>
      </c>
      <c r="J9430" t="s">
        <v>1069</v>
      </c>
      <c r="K9430" t="s">
        <v>828</v>
      </c>
      <c r="L9430" t="s">
        <v>247</v>
      </c>
      <c r="M9430">
        <v>0</v>
      </c>
      <c r="N9430">
        <v>0</v>
      </c>
      <c r="O9430">
        <v>0</v>
      </c>
      <c r="P9430">
        <v>0</v>
      </c>
      <c r="Q9430">
        <v>0</v>
      </c>
      <c r="R9430">
        <v>0</v>
      </c>
      <c r="S9430">
        <v>0</v>
      </c>
      <c r="T9430">
        <v>0</v>
      </c>
      <c r="U9430">
        <v>0</v>
      </c>
      <c r="V9430">
        <v>0</v>
      </c>
    </row>
    <row r="9431" spans="1:22" x14ac:dyDescent="0.3">
      <c r="A9431">
        <v>202223</v>
      </c>
      <c r="B9431" t="s">
        <v>820</v>
      </c>
      <c r="C9431" t="s">
        <v>821</v>
      </c>
      <c r="D9431" t="s">
        <v>822</v>
      </c>
      <c r="E9431" t="s">
        <v>823</v>
      </c>
      <c r="F9431" t="s">
        <v>866</v>
      </c>
      <c r="G9431" t="s">
        <v>867</v>
      </c>
      <c r="H9431" t="s">
        <v>1068</v>
      </c>
      <c r="I9431">
        <v>354</v>
      </c>
      <c r="J9431" t="s">
        <v>1069</v>
      </c>
      <c r="K9431" t="s">
        <v>828</v>
      </c>
      <c r="L9431" t="s">
        <v>247</v>
      </c>
      <c r="M9431">
        <v>0</v>
      </c>
      <c r="N9431">
        <v>0</v>
      </c>
      <c r="O9431">
        <v>0</v>
      </c>
      <c r="P9431">
        <v>0</v>
      </c>
      <c r="Q9431">
        <v>0</v>
      </c>
      <c r="R9431">
        <v>0</v>
      </c>
      <c r="S9431">
        <v>0</v>
      </c>
      <c r="T9431">
        <v>0</v>
      </c>
      <c r="U9431">
        <v>0</v>
      </c>
      <c r="V9431">
        <v>0</v>
      </c>
    </row>
    <row r="9432" spans="1:22" x14ac:dyDescent="0.3">
      <c r="A9432">
        <v>202324</v>
      </c>
      <c r="B9432" t="s">
        <v>820</v>
      </c>
      <c r="C9432" t="s">
        <v>821</v>
      </c>
      <c r="D9432" t="s">
        <v>822</v>
      </c>
      <c r="E9432" t="s">
        <v>823</v>
      </c>
      <c r="F9432" t="s">
        <v>866</v>
      </c>
      <c r="G9432" t="s">
        <v>867</v>
      </c>
      <c r="H9432" t="s">
        <v>1068</v>
      </c>
      <c r="I9432">
        <v>354</v>
      </c>
      <c r="J9432" t="s">
        <v>1069</v>
      </c>
      <c r="K9432" t="s">
        <v>828</v>
      </c>
      <c r="L9432" t="s">
        <v>247</v>
      </c>
      <c r="M9432">
        <v>0</v>
      </c>
      <c r="N9432">
        <v>0</v>
      </c>
      <c r="O9432">
        <v>0</v>
      </c>
      <c r="P9432">
        <v>0</v>
      </c>
      <c r="Q9432">
        <v>0</v>
      </c>
      <c r="R9432">
        <v>0</v>
      </c>
      <c r="S9432">
        <v>0</v>
      </c>
      <c r="T9432">
        <v>0</v>
      </c>
      <c r="U9432">
        <v>0</v>
      </c>
      <c r="V9432">
        <v>0</v>
      </c>
    </row>
    <row r="9433" spans="1:22" x14ac:dyDescent="0.3">
      <c r="A9433">
        <v>202122</v>
      </c>
      <c r="B9433" t="s">
        <v>820</v>
      </c>
      <c r="C9433" t="s">
        <v>821</v>
      </c>
      <c r="D9433" t="s">
        <v>822</v>
      </c>
      <c r="E9433" t="s">
        <v>823</v>
      </c>
      <c r="F9433" t="s">
        <v>866</v>
      </c>
      <c r="G9433" t="s">
        <v>867</v>
      </c>
      <c r="H9433" t="s">
        <v>1068</v>
      </c>
      <c r="I9433">
        <v>354</v>
      </c>
      <c r="J9433" t="s">
        <v>1069</v>
      </c>
      <c r="K9433" t="s">
        <v>828</v>
      </c>
      <c r="L9433" t="s">
        <v>833</v>
      </c>
      <c r="M9433">
        <v>17375394</v>
      </c>
      <c r="N9433">
        <v>94192199</v>
      </c>
      <c r="O9433">
        <v>45168365</v>
      </c>
      <c r="P9433">
        <v>19605521</v>
      </c>
      <c r="Q9433">
        <v>3910461</v>
      </c>
      <c r="R9433">
        <v>2209702</v>
      </c>
      <c r="S9433">
        <v>182947959</v>
      </c>
      <c r="T9433">
        <v>1375733</v>
      </c>
      <c r="U9433">
        <v>181572226</v>
      </c>
      <c r="V9433" t="s">
        <v>834</v>
      </c>
    </row>
    <row r="9434" spans="1:22" x14ac:dyDescent="0.3">
      <c r="A9434">
        <v>202223</v>
      </c>
      <c r="B9434" t="s">
        <v>820</v>
      </c>
      <c r="C9434" t="s">
        <v>821</v>
      </c>
      <c r="D9434" t="s">
        <v>822</v>
      </c>
      <c r="E9434" t="s">
        <v>823</v>
      </c>
      <c r="F9434" t="s">
        <v>866</v>
      </c>
      <c r="G9434" t="s">
        <v>867</v>
      </c>
      <c r="H9434" t="s">
        <v>1068</v>
      </c>
      <c r="I9434">
        <v>354</v>
      </c>
      <c r="J9434" t="s">
        <v>1069</v>
      </c>
      <c r="K9434" t="s">
        <v>828</v>
      </c>
      <c r="L9434" t="s">
        <v>833</v>
      </c>
      <c r="M9434">
        <v>18650245</v>
      </c>
      <c r="N9434">
        <v>97706977</v>
      </c>
      <c r="O9434">
        <v>31994405</v>
      </c>
      <c r="P9434">
        <v>23061071</v>
      </c>
      <c r="Q9434">
        <v>3603631</v>
      </c>
      <c r="R9434">
        <v>2109545</v>
      </c>
      <c r="S9434">
        <v>177828529</v>
      </c>
      <c r="T9434">
        <v>1889130</v>
      </c>
      <c r="U9434">
        <v>175939399</v>
      </c>
      <c r="V9434" t="s">
        <v>834</v>
      </c>
    </row>
    <row r="9435" spans="1:22" x14ac:dyDescent="0.3">
      <c r="A9435">
        <v>202324</v>
      </c>
      <c r="B9435" t="s">
        <v>820</v>
      </c>
      <c r="C9435" t="s">
        <v>821</v>
      </c>
      <c r="D9435" t="s">
        <v>822</v>
      </c>
      <c r="E9435" t="s">
        <v>823</v>
      </c>
      <c r="F9435" t="s">
        <v>866</v>
      </c>
      <c r="G9435" t="s">
        <v>867</v>
      </c>
      <c r="H9435" t="s">
        <v>1068</v>
      </c>
      <c r="I9435">
        <v>354</v>
      </c>
      <c r="J9435" t="s">
        <v>1069</v>
      </c>
      <c r="K9435" t="s">
        <v>828</v>
      </c>
      <c r="L9435" t="s">
        <v>833</v>
      </c>
      <c r="M9435">
        <v>19614357</v>
      </c>
      <c r="N9435">
        <v>101255950</v>
      </c>
      <c r="O9435">
        <v>31284160</v>
      </c>
      <c r="P9435">
        <v>28883740</v>
      </c>
      <c r="Q9435">
        <v>3769943</v>
      </c>
      <c r="R9435">
        <v>2204504</v>
      </c>
      <c r="S9435">
        <v>187747104</v>
      </c>
      <c r="T9435">
        <v>2639509</v>
      </c>
      <c r="U9435">
        <v>185107595</v>
      </c>
      <c r="V9435" t="s">
        <v>834</v>
      </c>
    </row>
    <row r="9436" spans="1:22" x14ac:dyDescent="0.3">
      <c r="A9436">
        <v>202122</v>
      </c>
      <c r="B9436" t="s">
        <v>820</v>
      </c>
      <c r="C9436" t="s">
        <v>821</v>
      </c>
      <c r="D9436" t="s">
        <v>822</v>
      </c>
      <c r="E9436" t="s">
        <v>823</v>
      </c>
      <c r="F9436" t="s">
        <v>866</v>
      </c>
      <c r="G9436" t="s">
        <v>867</v>
      </c>
      <c r="H9436" t="s">
        <v>1068</v>
      </c>
      <c r="I9436">
        <v>354</v>
      </c>
      <c r="J9436" t="s">
        <v>1069</v>
      </c>
      <c r="K9436" t="s">
        <v>835</v>
      </c>
      <c r="L9436" t="s">
        <v>836</v>
      </c>
      <c r="M9436" t="s">
        <v>829</v>
      </c>
      <c r="N9436" t="s">
        <v>829</v>
      </c>
      <c r="O9436" t="s">
        <v>829</v>
      </c>
      <c r="P9436" t="s">
        <v>829</v>
      </c>
      <c r="Q9436" t="s">
        <v>829</v>
      </c>
      <c r="R9436" t="s">
        <v>829</v>
      </c>
      <c r="S9436">
        <v>179599503</v>
      </c>
      <c r="T9436" t="s">
        <v>829</v>
      </c>
      <c r="U9436" t="s">
        <v>829</v>
      </c>
      <c r="V9436" t="s">
        <v>834</v>
      </c>
    </row>
    <row r="9437" spans="1:22" x14ac:dyDescent="0.3">
      <c r="A9437">
        <v>202223</v>
      </c>
      <c r="B9437" t="s">
        <v>820</v>
      </c>
      <c r="C9437" t="s">
        <v>821</v>
      </c>
      <c r="D9437" t="s">
        <v>822</v>
      </c>
      <c r="E9437" t="s">
        <v>823</v>
      </c>
      <c r="F9437" t="s">
        <v>866</v>
      </c>
      <c r="G9437" t="s">
        <v>867</v>
      </c>
      <c r="H9437" t="s">
        <v>1068</v>
      </c>
      <c r="I9437">
        <v>354</v>
      </c>
      <c r="J9437" t="s">
        <v>1069</v>
      </c>
      <c r="K9437" t="s">
        <v>835</v>
      </c>
      <c r="L9437" t="s">
        <v>836</v>
      </c>
      <c r="M9437" t="s">
        <v>829</v>
      </c>
      <c r="N9437" t="s">
        <v>829</v>
      </c>
      <c r="O9437" t="s">
        <v>829</v>
      </c>
      <c r="P9437" t="s">
        <v>829</v>
      </c>
      <c r="Q9437" t="s">
        <v>829</v>
      </c>
      <c r="R9437" t="s">
        <v>829</v>
      </c>
      <c r="S9437">
        <v>172478995</v>
      </c>
      <c r="T9437" t="s">
        <v>829</v>
      </c>
      <c r="U9437" t="s">
        <v>829</v>
      </c>
      <c r="V9437" t="s">
        <v>834</v>
      </c>
    </row>
    <row r="9438" spans="1:22" x14ac:dyDescent="0.3">
      <c r="A9438">
        <v>202324</v>
      </c>
      <c r="B9438" t="s">
        <v>820</v>
      </c>
      <c r="C9438" t="s">
        <v>821</v>
      </c>
      <c r="D9438" t="s">
        <v>822</v>
      </c>
      <c r="E9438" t="s">
        <v>823</v>
      </c>
      <c r="F9438" t="s">
        <v>866</v>
      </c>
      <c r="G9438" t="s">
        <v>867</v>
      </c>
      <c r="H9438" t="s">
        <v>1068</v>
      </c>
      <c r="I9438">
        <v>354</v>
      </c>
      <c r="J9438" t="s">
        <v>1069</v>
      </c>
      <c r="K9438" t="s">
        <v>835</v>
      </c>
      <c r="L9438" t="s">
        <v>836</v>
      </c>
      <c r="M9438" t="s">
        <v>829</v>
      </c>
      <c r="N9438" t="s">
        <v>829</v>
      </c>
      <c r="O9438" t="s">
        <v>829</v>
      </c>
      <c r="P9438" t="s">
        <v>829</v>
      </c>
      <c r="Q9438" t="s">
        <v>829</v>
      </c>
      <c r="R9438" t="s">
        <v>829</v>
      </c>
      <c r="S9438">
        <v>179738030</v>
      </c>
      <c r="T9438" t="s">
        <v>829</v>
      </c>
      <c r="U9438" t="s">
        <v>829</v>
      </c>
      <c r="V9438" t="s">
        <v>834</v>
      </c>
    </row>
    <row r="9439" spans="1:22" x14ac:dyDescent="0.3">
      <c r="A9439">
        <v>202122</v>
      </c>
      <c r="B9439" t="s">
        <v>820</v>
      </c>
      <c r="C9439" t="s">
        <v>821</v>
      </c>
      <c r="D9439" t="s">
        <v>822</v>
      </c>
      <c r="E9439" t="s">
        <v>823</v>
      </c>
      <c r="F9439" t="s">
        <v>866</v>
      </c>
      <c r="G9439" t="s">
        <v>867</v>
      </c>
      <c r="H9439" t="s">
        <v>1068</v>
      </c>
      <c r="I9439">
        <v>354</v>
      </c>
      <c r="J9439" t="s">
        <v>1069</v>
      </c>
      <c r="K9439" t="s">
        <v>835</v>
      </c>
      <c r="L9439" t="s">
        <v>837</v>
      </c>
      <c r="M9439" t="s">
        <v>829</v>
      </c>
      <c r="N9439" t="s">
        <v>829</v>
      </c>
      <c r="O9439" t="s">
        <v>829</v>
      </c>
      <c r="P9439" t="s">
        <v>829</v>
      </c>
      <c r="Q9439" t="s">
        <v>829</v>
      </c>
      <c r="R9439" t="s">
        <v>829</v>
      </c>
      <c r="S9439">
        <v>-197000</v>
      </c>
      <c r="T9439" t="s">
        <v>829</v>
      </c>
      <c r="U9439" t="s">
        <v>829</v>
      </c>
      <c r="V9439" t="s">
        <v>834</v>
      </c>
    </row>
    <row r="9440" spans="1:22" x14ac:dyDescent="0.3">
      <c r="A9440">
        <v>202223</v>
      </c>
      <c r="B9440" t="s">
        <v>820</v>
      </c>
      <c r="C9440" t="s">
        <v>821</v>
      </c>
      <c r="D9440" t="s">
        <v>822</v>
      </c>
      <c r="E9440" t="s">
        <v>823</v>
      </c>
      <c r="F9440" t="s">
        <v>866</v>
      </c>
      <c r="G9440" t="s">
        <v>867</v>
      </c>
      <c r="H9440" t="s">
        <v>1068</v>
      </c>
      <c r="I9440">
        <v>354</v>
      </c>
      <c r="J9440" t="s">
        <v>1069</v>
      </c>
      <c r="K9440" t="s">
        <v>835</v>
      </c>
      <c r="L9440" t="s">
        <v>837</v>
      </c>
      <c r="M9440" t="s">
        <v>829</v>
      </c>
      <c r="N9440" t="s">
        <v>829</v>
      </c>
      <c r="O9440" t="s">
        <v>829</v>
      </c>
      <c r="P9440" t="s">
        <v>829</v>
      </c>
      <c r="Q9440" t="s">
        <v>829</v>
      </c>
      <c r="R9440" t="s">
        <v>829</v>
      </c>
      <c r="S9440">
        <v>136058</v>
      </c>
      <c r="T9440" t="s">
        <v>829</v>
      </c>
      <c r="U9440" t="s">
        <v>829</v>
      </c>
      <c r="V9440">
        <v>0</v>
      </c>
    </row>
    <row r="9441" spans="1:22" x14ac:dyDescent="0.3">
      <c r="A9441">
        <v>202324</v>
      </c>
      <c r="B9441" t="s">
        <v>820</v>
      </c>
      <c r="C9441" t="s">
        <v>821</v>
      </c>
      <c r="D9441" t="s">
        <v>822</v>
      </c>
      <c r="E9441" t="s">
        <v>823</v>
      </c>
      <c r="F9441" t="s">
        <v>866</v>
      </c>
      <c r="G9441" t="s">
        <v>867</v>
      </c>
      <c r="H9441" t="s">
        <v>1068</v>
      </c>
      <c r="I9441">
        <v>354</v>
      </c>
      <c r="J9441" t="s">
        <v>1069</v>
      </c>
      <c r="K9441" t="s">
        <v>835</v>
      </c>
      <c r="L9441" t="s">
        <v>837</v>
      </c>
      <c r="M9441" t="s">
        <v>829</v>
      </c>
      <c r="N9441" t="s">
        <v>829</v>
      </c>
      <c r="O9441" t="s">
        <v>829</v>
      </c>
      <c r="P9441" t="s">
        <v>829</v>
      </c>
      <c r="Q9441" t="s">
        <v>829</v>
      </c>
      <c r="R9441" t="s">
        <v>829</v>
      </c>
      <c r="S9441">
        <v>239179</v>
      </c>
      <c r="T9441" t="s">
        <v>829</v>
      </c>
      <c r="U9441" t="s">
        <v>829</v>
      </c>
      <c r="V9441">
        <v>0</v>
      </c>
    </row>
    <row r="9442" spans="1:22" x14ac:dyDescent="0.3">
      <c r="A9442">
        <v>202122</v>
      </c>
      <c r="B9442" t="s">
        <v>820</v>
      </c>
      <c r="C9442" t="s">
        <v>821</v>
      </c>
      <c r="D9442" t="s">
        <v>822</v>
      </c>
      <c r="E9442" t="s">
        <v>823</v>
      </c>
      <c r="F9442" t="s">
        <v>866</v>
      </c>
      <c r="G9442" t="s">
        <v>867</v>
      </c>
      <c r="H9442" t="s">
        <v>1068</v>
      </c>
      <c r="I9442">
        <v>354</v>
      </c>
      <c r="J9442" t="s">
        <v>1069</v>
      </c>
      <c r="K9442" t="s">
        <v>835</v>
      </c>
      <c r="L9442" t="s">
        <v>838</v>
      </c>
      <c r="M9442" t="s">
        <v>829</v>
      </c>
      <c r="N9442" t="s">
        <v>829</v>
      </c>
      <c r="O9442" t="s">
        <v>829</v>
      </c>
      <c r="P9442" t="s">
        <v>829</v>
      </c>
      <c r="Q9442" t="s">
        <v>829</v>
      </c>
      <c r="R9442" t="s">
        <v>829</v>
      </c>
      <c r="S9442">
        <v>-2858406</v>
      </c>
      <c r="T9442" t="s">
        <v>829</v>
      </c>
      <c r="U9442" t="s">
        <v>829</v>
      </c>
      <c r="V9442" t="s">
        <v>834</v>
      </c>
    </row>
    <row r="9443" spans="1:22" x14ac:dyDescent="0.3">
      <c r="A9443">
        <v>202223</v>
      </c>
      <c r="B9443" t="s">
        <v>820</v>
      </c>
      <c r="C9443" t="s">
        <v>821</v>
      </c>
      <c r="D9443" t="s">
        <v>822</v>
      </c>
      <c r="E9443" t="s">
        <v>823</v>
      </c>
      <c r="F9443" t="s">
        <v>866</v>
      </c>
      <c r="G9443" t="s">
        <v>867</v>
      </c>
      <c r="H9443" t="s">
        <v>1068</v>
      </c>
      <c r="I9443">
        <v>354</v>
      </c>
      <c r="J9443" t="s">
        <v>1069</v>
      </c>
      <c r="K9443" t="s">
        <v>835</v>
      </c>
      <c r="L9443" t="s">
        <v>838</v>
      </c>
      <c r="M9443" t="s">
        <v>829</v>
      </c>
      <c r="N9443" t="s">
        <v>829</v>
      </c>
      <c r="O9443" t="s">
        <v>829</v>
      </c>
      <c r="P9443" t="s">
        <v>829</v>
      </c>
      <c r="Q9443" t="s">
        <v>829</v>
      </c>
      <c r="R9443" t="s">
        <v>829</v>
      </c>
      <c r="S9443">
        <v>-4349645</v>
      </c>
      <c r="T9443" t="s">
        <v>829</v>
      </c>
      <c r="U9443" t="s">
        <v>829</v>
      </c>
      <c r="V9443" t="s">
        <v>834</v>
      </c>
    </row>
    <row r="9444" spans="1:22" x14ac:dyDescent="0.3">
      <c r="A9444">
        <v>202324</v>
      </c>
      <c r="B9444" t="s">
        <v>820</v>
      </c>
      <c r="C9444" t="s">
        <v>821</v>
      </c>
      <c r="D9444" t="s">
        <v>822</v>
      </c>
      <c r="E9444" t="s">
        <v>823</v>
      </c>
      <c r="F9444" t="s">
        <v>866</v>
      </c>
      <c r="G9444" t="s">
        <v>867</v>
      </c>
      <c r="H9444" t="s">
        <v>1068</v>
      </c>
      <c r="I9444">
        <v>354</v>
      </c>
      <c r="J9444" t="s">
        <v>1069</v>
      </c>
      <c r="K9444" t="s">
        <v>835</v>
      </c>
      <c r="L9444" t="s">
        <v>838</v>
      </c>
      <c r="M9444" t="s">
        <v>829</v>
      </c>
      <c r="N9444" t="s">
        <v>829</v>
      </c>
      <c r="O9444" t="s">
        <v>829</v>
      </c>
      <c r="P9444" t="s">
        <v>829</v>
      </c>
      <c r="Q9444" t="s">
        <v>829</v>
      </c>
      <c r="R9444" t="s">
        <v>829</v>
      </c>
      <c r="S9444">
        <v>-6933593</v>
      </c>
      <c r="T9444" t="s">
        <v>829</v>
      </c>
      <c r="U9444" t="s">
        <v>829</v>
      </c>
      <c r="V9444" t="s">
        <v>834</v>
      </c>
    </row>
    <row r="9445" spans="1:22" x14ac:dyDescent="0.3">
      <c r="A9445">
        <v>202122</v>
      </c>
      <c r="B9445" t="s">
        <v>820</v>
      </c>
      <c r="C9445" t="s">
        <v>821</v>
      </c>
      <c r="D9445" t="s">
        <v>822</v>
      </c>
      <c r="E9445" t="s">
        <v>823</v>
      </c>
      <c r="F9445" t="s">
        <v>866</v>
      </c>
      <c r="G9445" t="s">
        <v>867</v>
      </c>
      <c r="H9445" t="s">
        <v>1068</v>
      </c>
      <c r="I9445">
        <v>354</v>
      </c>
      <c r="J9445" t="s">
        <v>1069</v>
      </c>
      <c r="K9445" t="s">
        <v>835</v>
      </c>
      <c r="L9445" t="s">
        <v>839</v>
      </c>
      <c r="M9445" t="s">
        <v>829</v>
      </c>
      <c r="N9445" t="s">
        <v>829</v>
      </c>
      <c r="O9445" t="s">
        <v>829</v>
      </c>
      <c r="P9445" t="s">
        <v>829</v>
      </c>
      <c r="Q9445" t="s">
        <v>829</v>
      </c>
      <c r="R9445" t="s">
        <v>829</v>
      </c>
      <c r="S9445">
        <v>4349645</v>
      </c>
      <c r="T9445" t="s">
        <v>829</v>
      </c>
      <c r="U9445" t="s">
        <v>829</v>
      </c>
      <c r="V9445" t="s">
        <v>834</v>
      </c>
    </row>
    <row r="9446" spans="1:22" x14ac:dyDescent="0.3">
      <c r="A9446">
        <v>202223</v>
      </c>
      <c r="B9446" t="s">
        <v>820</v>
      </c>
      <c r="C9446" t="s">
        <v>821</v>
      </c>
      <c r="D9446" t="s">
        <v>822</v>
      </c>
      <c r="E9446" t="s">
        <v>823</v>
      </c>
      <c r="F9446" t="s">
        <v>866</v>
      </c>
      <c r="G9446" t="s">
        <v>867</v>
      </c>
      <c r="H9446" t="s">
        <v>1068</v>
      </c>
      <c r="I9446">
        <v>354</v>
      </c>
      <c r="J9446" t="s">
        <v>1069</v>
      </c>
      <c r="K9446" t="s">
        <v>835</v>
      </c>
      <c r="L9446" t="s">
        <v>839</v>
      </c>
      <c r="M9446" t="s">
        <v>829</v>
      </c>
      <c r="N9446" t="s">
        <v>829</v>
      </c>
      <c r="O9446" t="s">
        <v>829</v>
      </c>
      <c r="P9446" t="s">
        <v>829</v>
      </c>
      <c r="Q9446" t="s">
        <v>829</v>
      </c>
      <c r="R9446" t="s">
        <v>829</v>
      </c>
      <c r="S9446">
        <v>6933593</v>
      </c>
      <c r="T9446" t="s">
        <v>829</v>
      </c>
      <c r="U9446" t="s">
        <v>829</v>
      </c>
      <c r="V9446" t="s">
        <v>834</v>
      </c>
    </row>
    <row r="9447" spans="1:22" x14ac:dyDescent="0.3">
      <c r="A9447">
        <v>202324</v>
      </c>
      <c r="B9447" t="s">
        <v>820</v>
      </c>
      <c r="C9447" t="s">
        <v>821</v>
      </c>
      <c r="D9447" t="s">
        <v>822</v>
      </c>
      <c r="E9447" t="s">
        <v>823</v>
      </c>
      <c r="F9447" t="s">
        <v>866</v>
      </c>
      <c r="G9447" t="s">
        <v>867</v>
      </c>
      <c r="H9447" t="s">
        <v>1068</v>
      </c>
      <c r="I9447">
        <v>354</v>
      </c>
      <c r="J9447" t="s">
        <v>1069</v>
      </c>
      <c r="K9447" t="s">
        <v>835</v>
      </c>
      <c r="L9447" t="s">
        <v>839</v>
      </c>
      <c r="M9447" t="s">
        <v>829</v>
      </c>
      <c r="N9447" t="s">
        <v>829</v>
      </c>
      <c r="O9447" t="s">
        <v>829</v>
      </c>
      <c r="P9447" t="s">
        <v>829</v>
      </c>
      <c r="Q9447" t="s">
        <v>829</v>
      </c>
      <c r="R9447" t="s">
        <v>829</v>
      </c>
      <c r="S9447">
        <v>11189975</v>
      </c>
      <c r="T9447" t="s">
        <v>829</v>
      </c>
      <c r="U9447" t="s">
        <v>829</v>
      </c>
      <c r="V9447" t="s">
        <v>834</v>
      </c>
    </row>
    <row r="9448" spans="1:22" x14ac:dyDescent="0.3">
      <c r="A9448">
        <v>202122</v>
      </c>
      <c r="B9448" t="s">
        <v>820</v>
      </c>
      <c r="C9448" t="s">
        <v>821</v>
      </c>
      <c r="D9448" t="s">
        <v>822</v>
      </c>
      <c r="E9448" t="s">
        <v>823</v>
      </c>
      <c r="F9448" t="s">
        <v>866</v>
      </c>
      <c r="G9448" t="s">
        <v>867</v>
      </c>
      <c r="H9448" t="s">
        <v>1068</v>
      </c>
      <c r="I9448">
        <v>354</v>
      </c>
      <c r="J9448" t="s">
        <v>1069</v>
      </c>
      <c r="K9448" t="s">
        <v>835</v>
      </c>
      <c r="L9448" t="s">
        <v>840</v>
      </c>
      <c r="M9448" t="s">
        <v>829</v>
      </c>
      <c r="N9448" t="s">
        <v>829</v>
      </c>
      <c r="O9448" t="s">
        <v>829</v>
      </c>
      <c r="P9448" t="s">
        <v>829</v>
      </c>
      <c r="Q9448" t="s">
        <v>829</v>
      </c>
      <c r="R9448" t="s">
        <v>829</v>
      </c>
      <c r="S9448">
        <v>0</v>
      </c>
      <c r="T9448" t="s">
        <v>829</v>
      </c>
      <c r="U9448" t="s">
        <v>829</v>
      </c>
      <c r="V9448" t="s">
        <v>834</v>
      </c>
    </row>
    <row r="9449" spans="1:22" x14ac:dyDescent="0.3">
      <c r="A9449">
        <v>202223</v>
      </c>
      <c r="B9449" t="s">
        <v>820</v>
      </c>
      <c r="C9449" t="s">
        <v>821</v>
      </c>
      <c r="D9449" t="s">
        <v>822</v>
      </c>
      <c r="E9449" t="s">
        <v>823</v>
      </c>
      <c r="F9449" t="s">
        <v>866</v>
      </c>
      <c r="G9449" t="s">
        <v>867</v>
      </c>
      <c r="H9449" t="s">
        <v>1068</v>
      </c>
      <c r="I9449">
        <v>354</v>
      </c>
      <c r="J9449" t="s">
        <v>1069</v>
      </c>
      <c r="K9449" t="s">
        <v>835</v>
      </c>
      <c r="L9449" t="s">
        <v>840</v>
      </c>
      <c r="M9449" t="s">
        <v>829</v>
      </c>
      <c r="N9449" t="s">
        <v>829</v>
      </c>
      <c r="O9449" t="s">
        <v>829</v>
      </c>
      <c r="P9449" t="s">
        <v>829</v>
      </c>
      <c r="Q9449" t="s">
        <v>829</v>
      </c>
      <c r="R9449" t="s">
        <v>829</v>
      </c>
      <c r="S9449">
        <v>0</v>
      </c>
      <c r="T9449" t="s">
        <v>829</v>
      </c>
      <c r="U9449" t="s">
        <v>829</v>
      </c>
      <c r="V9449" t="s">
        <v>834</v>
      </c>
    </row>
    <row r="9450" spans="1:22" x14ac:dyDescent="0.3">
      <c r="A9450">
        <v>202324</v>
      </c>
      <c r="B9450" t="s">
        <v>820</v>
      </c>
      <c r="C9450" t="s">
        <v>821</v>
      </c>
      <c r="D9450" t="s">
        <v>822</v>
      </c>
      <c r="E9450" t="s">
        <v>823</v>
      </c>
      <c r="F9450" t="s">
        <v>866</v>
      </c>
      <c r="G9450" t="s">
        <v>867</v>
      </c>
      <c r="H9450" t="s">
        <v>1068</v>
      </c>
      <c r="I9450">
        <v>354</v>
      </c>
      <c r="J9450" t="s">
        <v>1069</v>
      </c>
      <c r="K9450" t="s">
        <v>835</v>
      </c>
      <c r="L9450" t="s">
        <v>840</v>
      </c>
      <c r="M9450" t="s">
        <v>829</v>
      </c>
      <c r="N9450" t="s">
        <v>829</v>
      </c>
      <c r="O9450" t="s">
        <v>829</v>
      </c>
      <c r="P9450" t="s">
        <v>829</v>
      </c>
      <c r="Q9450" t="s">
        <v>829</v>
      </c>
      <c r="R9450" t="s">
        <v>829</v>
      </c>
      <c r="S9450">
        <v>0</v>
      </c>
      <c r="T9450" t="s">
        <v>829</v>
      </c>
      <c r="U9450" t="s">
        <v>829</v>
      </c>
      <c r="V9450" t="s">
        <v>834</v>
      </c>
    </row>
    <row r="9451" spans="1:22" x14ac:dyDescent="0.3">
      <c r="A9451">
        <v>202122</v>
      </c>
      <c r="B9451" t="s">
        <v>820</v>
      </c>
      <c r="C9451" t="s">
        <v>821</v>
      </c>
      <c r="D9451" t="s">
        <v>822</v>
      </c>
      <c r="E9451" t="s">
        <v>823</v>
      </c>
      <c r="F9451" t="s">
        <v>866</v>
      </c>
      <c r="G9451" t="s">
        <v>867</v>
      </c>
      <c r="H9451" t="s">
        <v>1068</v>
      </c>
      <c r="I9451">
        <v>354</v>
      </c>
      <c r="J9451" t="s">
        <v>1069</v>
      </c>
      <c r="K9451" t="s">
        <v>835</v>
      </c>
      <c r="L9451" t="s">
        <v>841</v>
      </c>
      <c r="M9451" t="s">
        <v>829</v>
      </c>
      <c r="N9451" t="s">
        <v>829</v>
      </c>
      <c r="O9451" t="s">
        <v>829</v>
      </c>
      <c r="P9451" t="s">
        <v>829</v>
      </c>
      <c r="Q9451" t="s">
        <v>829</v>
      </c>
      <c r="R9451" t="s">
        <v>829</v>
      </c>
      <c r="S9451">
        <v>181572226</v>
      </c>
      <c r="T9451" t="s">
        <v>829</v>
      </c>
      <c r="U9451" t="s">
        <v>829</v>
      </c>
      <c r="V9451" t="s">
        <v>834</v>
      </c>
    </row>
    <row r="9452" spans="1:22" x14ac:dyDescent="0.3">
      <c r="A9452">
        <v>202223</v>
      </c>
      <c r="B9452" t="s">
        <v>820</v>
      </c>
      <c r="C9452" t="s">
        <v>821</v>
      </c>
      <c r="D9452" t="s">
        <v>822</v>
      </c>
      <c r="E9452" t="s">
        <v>823</v>
      </c>
      <c r="F9452" t="s">
        <v>866</v>
      </c>
      <c r="G9452" t="s">
        <v>867</v>
      </c>
      <c r="H9452" t="s">
        <v>1068</v>
      </c>
      <c r="I9452">
        <v>354</v>
      </c>
      <c r="J9452" t="s">
        <v>1069</v>
      </c>
      <c r="K9452" t="s">
        <v>835</v>
      </c>
      <c r="L9452" t="s">
        <v>841</v>
      </c>
      <c r="M9452" t="s">
        <v>829</v>
      </c>
      <c r="N9452" t="s">
        <v>829</v>
      </c>
      <c r="O9452" t="s">
        <v>829</v>
      </c>
      <c r="P9452" t="s">
        <v>829</v>
      </c>
      <c r="Q9452" t="s">
        <v>829</v>
      </c>
      <c r="R9452" t="s">
        <v>829</v>
      </c>
      <c r="S9452">
        <v>175939399</v>
      </c>
      <c r="T9452" t="s">
        <v>829</v>
      </c>
      <c r="U9452" t="s">
        <v>829</v>
      </c>
      <c r="V9452" t="s">
        <v>834</v>
      </c>
    </row>
    <row r="9453" spans="1:22" x14ac:dyDescent="0.3">
      <c r="A9453">
        <v>202324</v>
      </c>
      <c r="B9453" t="s">
        <v>820</v>
      </c>
      <c r="C9453" t="s">
        <v>821</v>
      </c>
      <c r="D9453" t="s">
        <v>822</v>
      </c>
      <c r="E9453" t="s">
        <v>823</v>
      </c>
      <c r="F9453" t="s">
        <v>866</v>
      </c>
      <c r="G9453" t="s">
        <v>867</v>
      </c>
      <c r="H9453" t="s">
        <v>1068</v>
      </c>
      <c r="I9453">
        <v>354</v>
      </c>
      <c r="J9453" t="s">
        <v>1069</v>
      </c>
      <c r="K9453" t="s">
        <v>835</v>
      </c>
      <c r="L9453" t="s">
        <v>841</v>
      </c>
      <c r="M9453" t="s">
        <v>829</v>
      </c>
      <c r="N9453" t="s">
        <v>829</v>
      </c>
      <c r="O9453" t="s">
        <v>829</v>
      </c>
      <c r="P9453" t="s">
        <v>829</v>
      </c>
      <c r="Q9453" t="s">
        <v>829</v>
      </c>
      <c r="R9453" t="s">
        <v>829</v>
      </c>
      <c r="S9453">
        <v>185107595</v>
      </c>
      <c r="T9453" t="s">
        <v>829</v>
      </c>
      <c r="U9453" t="s">
        <v>829</v>
      </c>
      <c r="V9453" t="s">
        <v>834</v>
      </c>
    </row>
    <row r="9454" spans="1:22" x14ac:dyDescent="0.3">
      <c r="A9454">
        <v>202122</v>
      </c>
      <c r="B9454" t="s">
        <v>820</v>
      </c>
      <c r="C9454" t="s">
        <v>821</v>
      </c>
      <c r="D9454" t="s">
        <v>822</v>
      </c>
      <c r="E9454" t="s">
        <v>823</v>
      </c>
      <c r="F9454" t="s">
        <v>866</v>
      </c>
      <c r="G9454" t="s">
        <v>867</v>
      </c>
      <c r="H9454" t="s">
        <v>1068</v>
      </c>
      <c r="I9454">
        <v>354</v>
      </c>
      <c r="J9454" t="s">
        <v>1069</v>
      </c>
      <c r="K9454" t="s">
        <v>842</v>
      </c>
      <c r="L9454" t="s">
        <v>238</v>
      </c>
      <c r="M9454" t="s">
        <v>829</v>
      </c>
      <c r="N9454" t="s">
        <v>829</v>
      </c>
      <c r="O9454" t="s">
        <v>829</v>
      </c>
      <c r="P9454" t="s">
        <v>829</v>
      </c>
      <c r="Q9454" t="s">
        <v>829</v>
      </c>
      <c r="R9454" t="s">
        <v>829</v>
      </c>
      <c r="S9454">
        <v>611942</v>
      </c>
      <c r="T9454">
        <v>78030</v>
      </c>
      <c r="U9454">
        <v>533912</v>
      </c>
      <c r="V9454">
        <v>14</v>
      </c>
    </row>
    <row r="9455" spans="1:22" x14ac:dyDescent="0.3">
      <c r="A9455">
        <v>202223</v>
      </c>
      <c r="B9455" t="s">
        <v>820</v>
      </c>
      <c r="C9455" t="s">
        <v>821</v>
      </c>
      <c r="D9455" t="s">
        <v>822</v>
      </c>
      <c r="E9455" t="s">
        <v>823</v>
      </c>
      <c r="F9455" t="s">
        <v>866</v>
      </c>
      <c r="G9455" t="s">
        <v>867</v>
      </c>
      <c r="H9455" t="s">
        <v>1068</v>
      </c>
      <c r="I9455">
        <v>354</v>
      </c>
      <c r="J9455" t="s">
        <v>1069</v>
      </c>
      <c r="K9455" t="s">
        <v>842</v>
      </c>
      <c r="L9455" t="s">
        <v>238</v>
      </c>
      <c r="M9455" t="s">
        <v>829</v>
      </c>
      <c r="N9455" t="s">
        <v>829</v>
      </c>
      <c r="O9455" t="s">
        <v>829</v>
      </c>
      <c r="P9455" t="s">
        <v>829</v>
      </c>
      <c r="Q9455" t="s">
        <v>829</v>
      </c>
      <c r="R9455" t="s">
        <v>829</v>
      </c>
      <c r="S9455">
        <v>759231</v>
      </c>
      <c r="T9455">
        <v>110248</v>
      </c>
      <c r="U9455">
        <v>648983</v>
      </c>
      <c r="V9455">
        <v>16</v>
      </c>
    </row>
    <row r="9456" spans="1:22" x14ac:dyDescent="0.3">
      <c r="A9456">
        <v>202324</v>
      </c>
      <c r="B9456" t="s">
        <v>820</v>
      </c>
      <c r="C9456" t="s">
        <v>821</v>
      </c>
      <c r="D9456" t="s">
        <v>822</v>
      </c>
      <c r="E9456" t="s">
        <v>823</v>
      </c>
      <c r="F9456" t="s">
        <v>866</v>
      </c>
      <c r="G9456" t="s">
        <v>867</v>
      </c>
      <c r="H9456" t="s">
        <v>1068</v>
      </c>
      <c r="I9456">
        <v>354</v>
      </c>
      <c r="J9456" t="s">
        <v>1069</v>
      </c>
      <c r="K9456" t="s">
        <v>842</v>
      </c>
      <c r="L9456" t="s">
        <v>238</v>
      </c>
      <c r="M9456" t="s">
        <v>829</v>
      </c>
      <c r="N9456" t="s">
        <v>829</v>
      </c>
      <c r="O9456" t="s">
        <v>829</v>
      </c>
      <c r="P9456" t="s">
        <v>829</v>
      </c>
      <c r="Q9456" t="s">
        <v>829</v>
      </c>
      <c r="R9456" t="s">
        <v>829</v>
      </c>
      <c r="S9456">
        <v>843168</v>
      </c>
      <c r="T9456">
        <v>37481</v>
      </c>
      <c r="U9456">
        <v>805687</v>
      </c>
      <c r="V9456">
        <v>20</v>
      </c>
    </row>
    <row r="9457" spans="1:22" x14ac:dyDescent="0.3">
      <c r="A9457">
        <v>202122</v>
      </c>
      <c r="B9457" t="s">
        <v>820</v>
      </c>
      <c r="C9457" t="s">
        <v>821</v>
      </c>
      <c r="D9457" t="s">
        <v>822</v>
      </c>
      <c r="E9457" t="s">
        <v>823</v>
      </c>
      <c r="F9457" t="s">
        <v>866</v>
      </c>
      <c r="G9457" t="s">
        <v>867</v>
      </c>
      <c r="H9457" t="s">
        <v>1068</v>
      </c>
      <c r="I9457">
        <v>354</v>
      </c>
      <c r="J9457" t="s">
        <v>1069</v>
      </c>
      <c r="K9457" t="s">
        <v>842</v>
      </c>
      <c r="L9457" t="s">
        <v>240</v>
      </c>
      <c r="M9457" t="s">
        <v>829</v>
      </c>
      <c r="N9457" t="s">
        <v>829</v>
      </c>
      <c r="O9457" t="s">
        <v>829</v>
      </c>
      <c r="P9457" t="s">
        <v>829</v>
      </c>
      <c r="Q9457" t="s">
        <v>829</v>
      </c>
      <c r="R9457" t="s">
        <v>829</v>
      </c>
      <c r="S9457">
        <v>1114309</v>
      </c>
      <c r="T9457">
        <v>9000</v>
      </c>
      <c r="U9457">
        <v>1105309</v>
      </c>
      <c r="V9457">
        <v>28</v>
      </c>
    </row>
    <row r="9458" spans="1:22" x14ac:dyDescent="0.3">
      <c r="A9458">
        <v>202223</v>
      </c>
      <c r="B9458" t="s">
        <v>820</v>
      </c>
      <c r="C9458" t="s">
        <v>821</v>
      </c>
      <c r="D9458" t="s">
        <v>822</v>
      </c>
      <c r="E9458" t="s">
        <v>823</v>
      </c>
      <c r="F9458" t="s">
        <v>866</v>
      </c>
      <c r="G9458" t="s">
        <v>867</v>
      </c>
      <c r="H9458" t="s">
        <v>1068</v>
      </c>
      <c r="I9458">
        <v>354</v>
      </c>
      <c r="J9458" t="s">
        <v>1069</v>
      </c>
      <c r="K9458" t="s">
        <v>842</v>
      </c>
      <c r="L9458" t="s">
        <v>240</v>
      </c>
      <c r="M9458" t="s">
        <v>829</v>
      </c>
      <c r="N9458" t="s">
        <v>829</v>
      </c>
      <c r="O9458" t="s">
        <v>829</v>
      </c>
      <c r="P9458" t="s">
        <v>829</v>
      </c>
      <c r="Q9458" t="s">
        <v>829</v>
      </c>
      <c r="R9458" t="s">
        <v>829</v>
      </c>
      <c r="S9458">
        <v>1299575</v>
      </c>
      <c r="T9458">
        <v>55000</v>
      </c>
      <c r="U9458">
        <v>1244575</v>
      </c>
      <c r="V9458">
        <v>31</v>
      </c>
    </row>
    <row r="9459" spans="1:22" x14ac:dyDescent="0.3">
      <c r="A9459">
        <v>202324</v>
      </c>
      <c r="B9459" t="s">
        <v>820</v>
      </c>
      <c r="C9459" t="s">
        <v>821</v>
      </c>
      <c r="D9459" t="s">
        <v>822</v>
      </c>
      <c r="E9459" t="s">
        <v>823</v>
      </c>
      <c r="F9459" t="s">
        <v>866</v>
      </c>
      <c r="G9459" t="s">
        <v>867</v>
      </c>
      <c r="H9459" t="s">
        <v>1068</v>
      </c>
      <c r="I9459">
        <v>354</v>
      </c>
      <c r="J9459" t="s">
        <v>1069</v>
      </c>
      <c r="K9459" t="s">
        <v>842</v>
      </c>
      <c r="L9459" t="s">
        <v>240</v>
      </c>
      <c r="M9459" t="s">
        <v>829</v>
      </c>
      <c r="N9459" t="s">
        <v>829</v>
      </c>
      <c r="O9459" t="s">
        <v>829</v>
      </c>
      <c r="P9459" t="s">
        <v>829</v>
      </c>
      <c r="Q9459" t="s">
        <v>829</v>
      </c>
      <c r="R9459" t="s">
        <v>829</v>
      </c>
      <c r="S9459">
        <v>1704277</v>
      </c>
      <c r="T9459">
        <v>50071</v>
      </c>
      <c r="U9459">
        <v>1654206</v>
      </c>
      <c r="V9459">
        <v>41</v>
      </c>
    </row>
    <row r="9460" spans="1:22" x14ac:dyDescent="0.3">
      <c r="A9460">
        <v>202122</v>
      </c>
      <c r="B9460" t="s">
        <v>820</v>
      </c>
      <c r="C9460" t="s">
        <v>821</v>
      </c>
      <c r="D9460" t="s">
        <v>822</v>
      </c>
      <c r="E9460" t="s">
        <v>823</v>
      </c>
      <c r="F9460" t="s">
        <v>866</v>
      </c>
      <c r="G9460" t="s">
        <v>867</v>
      </c>
      <c r="H9460" t="s">
        <v>1068</v>
      </c>
      <c r="I9460">
        <v>354</v>
      </c>
      <c r="J9460" t="s">
        <v>1069</v>
      </c>
      <c r="K9460" t="s">
        <v>842</v>
      </c>
      <c r="L9460" t="s">
        <v>843</v>
      </c>
      <c r="M9460" t="s">
        <v>829</v>
      </c>
      <c r="N9460" t="s">
        <v>829</v>
      </c>
      <c r="O9460" t="s">
        <v>829</v>
      </c>
      <c r="P9460" t="s">
        <v>829</v>
      </c>
      <c r="Q9460" t="s">
        <v>829</v>
      </c>
      <c r="R9460" t="s">
        <v>829</v>
      </c>
      <c r="S9460">
        <v>78617</v>
      </c>
      <c r="T9460">
        <v>0</v>
      </c>
      <c r="U9460">
        <v>78617</v>
      </c>
      <c r="V9460">
        <v>2</v>
      </c>
    </row>
    <row r="9461" spans="1:22" x14ac:dyDescent="0.3">
      <c r="A9461">
        <v>202223</v>
      </c>
      <c r="B9461" t="s">
        <v>820</v>
      </c>
      <c r="C9461" t="s">
        <v>821</v>
      </c>
      <c r="D9461" t="s">
        <v>822</v>
      </c>
      <c r="E9461" t="s">
        <v>823</v>
      </c>
      <c r="F9461" t="s">
        <v>866</v>
      </c>
      <c r="G9461" t="s">
        <v>867</v>
      </c>
      <c r="H9461" t="s">
        <v>1068</v>
      </c>
      <c r="I9461">
        <v>354</v>
      </c>
      <c r="J9461" t="s">
        <v>1069</v>
      </c>
      <c r="K9461" t="s">
        <v>842</v>
      </c>
      <c r="L9461" t="s">
        <v>843</v>
      </c>
      <c r="M9461" t="s">
        <v>829</v>
      </c>
      <c r="N9461" t="s">
        <v>829</v>
      </c>
      <c r="O9461" t="s">
        <v>829</v>
      </c>
      <c r="P9461" t="s">
        <v>829</v>
      </c>
      <c r="Q9461" t="s">
        <v>829</v>
      </c>
      <c r="R9461" t="s">
        <v>829</v>
      </c>
      <c r="S9461">
        <v>66197</v>
      </c>
      <c r="T9461">
        <v>0</v>
      </c>
      <c r="U9461">
        <v>66197</v>
      </c>
      <c r="V9461">
        <v>2</v>
      </c>
    </row>
    <row r="9462" spans="1:22" x14ac:dyDescent="0.3">
      <c r="A9462">
        <v>202324</v>
      </c>
      <c r="B9462" t="s">
        <v>820</v>
      </c>
      <c r="C9462" t="s">
        <v>821</v>
      </c>
      <c r="D9462" t="s">
        <v>822</v>
      </c>
      <c r="E9462" t="s">
        <v>823</v>
      </c>
      <c r="F9462" t="s">
        <v>866</v>
      </c>
      <c r="G9462" t="s">
        <v>867</v>
      </c>
      <c r="H9462" t="s">
        <v>1068</v>
      </c>
      <c r="I9462">
        <v>354</v>
      </c>
      <c r="J9462" t="s">
        <v>1069</v>
      </c>
      <c r="K9462" t="s">
        <v>842</v>
      </c>
      <c r="L9462" t="s">
        <v>843</v>
      </c>
      <c r="M9462" t="s">
        <v>829</v>
      </c>
      <c r="N9462" t="s">
        <v>829</v>
      </c>
      <c r="O9462" t="s">
        <v>829</v>
      </c>
      <c r="P9462" t="s">
        <v>829</v>
      </c>
      <c r="Q9462" t="s">
        <v>829</v>
      </c>
      <c r="R9462" t="s">
        <v>829</v>
      </c>
      <c r="S9462">
        <v>95505</v>
      </c>
      <c r="T9462">
        <v>0</v>
      </c>
      <c r="U9462">
        <v>95505</v>
      </c>
      <c r="V9462">
        <v>2</v>
      </c>
    </row>
    <row r="9463" spans="1:22" x14ac:dyDescent="0.3">
      <c r="A9463">
        <v>202122</v>
      </c>
      <c r="B9463" t="s">
        <v>820</v>
      </c>
      <c r="C9463" t="s">
        <v>821</v>
      </c>
      <c r="D9463" t="s">
        <v>822</v>
      </c>
      <c r="E9463" t="s">
        <v>823</v>
      </c>
      <c r="F9463" t="s">
        <v>866</v>
      </c>
      <c r="G9463" t="s">
        <v>867</v>
      </c>
      <c r="H9463" t="s">
        <v>1068</v>
      </c>
      <c r="I9463">
        <v>354</v>
      </c>
      <c r="J9463" t="s">
        <v>1069</v>
      </c>
      <c r="K9463" t="s">
        <v>842</v>
      </c>
      <c r="L9463" t="s">
        <v>249</v>
      </c>
      <c r="M9463">
        <v>0</v>
      </c>
      <c r="N9463">
        <v>57742</v>
      </c>
      <c r="O9463">
        <v>74240</v>
      </c>
      <c r="P9463">
        <v>3167552</v>
      </c>
      <c r="Q9463">
        <v>0</v>
      </c>
      <c r="R9463" t="s">
        <v>829</v>
      </c>
      <c r="S9463">
        <v>3299534</v>
      </c>
      <c r="T9463">
        <v>0</v>
      </c>
      <c r="U9463">
        <v>3299534</v>
      </c>
      <c r="V9463">
        <v>84</v>
      </c>
    </row>
    <row r="9464" spans="1:22" x14ac:dyDescent="0.3">
      <c r="A9464">
        <v>202223</v>
      </c>
      <c r="B9464" t="s">
        <v>820</v>
      </c>
      <c r="C9464" t="s">
        <v>821</v>
      </c>
      <c r="D9464" t="s">
        <v>822</v>
      </c>
      <c r="E9464" t="s">
        <v>823</v>
      </c>
      <c r="F9464" t="s">
        <v>866</v>
      </c>
      <c r="G9464" t="s">
        <v>867</v>
      </c>
      <c r="H9464" t="s">
        <v>1068</v>
      </c>
      <c r="I9464">
        <v>354</v>
      </c>
      <c r="J9464" t="s">
        <v>1069</v>
      </c>
      <c r="K9464" t="s">
        <v>842</v>
      </c>
      <c r="L9464" t="s">
        <v>249</v>
      </c>
      <c r="M9464">
        <v>0</v>
      </c>
      <c r="N9464">
        <v>71244</v>
      </c>
      <c r="O9464">
        <v>91599</v>
      </c>
      <c r="P9464">
        <v>3908217</v>
      </c>
      <c r="Q9464">
        <v>0</v>
      </c>
      <c r="R9464" t="s">
        <v>829</v>
      </c>
      <c r="S9464">
        <v>4071060</v>
      </c>
      <c r="T9464">
        <v>9041</v>
      </c>
      <c r="U9464">
        <v>4062019</v>
      </c>
      <c r="V9464">
        <v>102</v>
      </c>
    </row>
    <row r="9465" spans="1:22" x14ac:dyDescent="0.3">
      <c r="A9465">
        <v>202324</v>
      </c>
      <c r="B9465" t="s">
        <v>820</v>
      </c>
      <c r="C9465" t="s">
        <v>821</v>
      </c>
      <c r="D9465" t="s">
        <v>822</v>
      </c>
      <c r="E9465" t="s">
        <v>823</v>
      </c>
      <c r="F9465" t="s">
        <v>866</v>
      </c>
      <c r="G9465" t="s">
        <v>867</v>
      </c>
      <c r="H9465" t="s">
        <v>1068</v>
      </c>
      <c r="I9465">
        <v>354</v>
      </c>
      <c r="J9465" t="s">
        <v>1069</v>
      </c>
      <c r="K9465" t="s">
        <v>842</v>
      </c>
      <c r="L9465" t="s">
        <v>249</v>
      </c>
      <c r="M9465">
        <v>0</v>
      </c>
      <c r="N9465">
        <v>84477</v>
      </c>
      <c r="O9465">
        <v>108612</v>
      </c>
      <c r="P9465">
        <v>4634140</v>
      </c>
      <c r="Q9465">
        <v>0</v>
      </c>
      <c r="R9465" t="s">
        <v>829</v>
      </c>
      <c r="S9465">
        <v>4827229</v>
      </c>
      <c r="T9465">
        <v>6212</v>
      </c>
      <c r="U9465">
        <v>4821017</v>
      </c>
      <c r="V9465">
        <v>120</v>
      </c>
    </row>
    <row r="9466" spans="1:22" x14ac:dyDescent="0.3">
      <c r="A9466">
        <v>202122</v>
      </c>
      <c r="B9466" t="s">
        <v>820</v>
      </c>
      <c r="C9466" t="s">
        <v>821</v>
      </c>
      <c r="D9466" t="s">
        <v>822</v>
      </c>
      <c r="E9466" t="s">
        <v>823</v>
      </c>
      <c r="F9466" t="s">
        <v>866</v>
      </c>
      <c r="G9466" t="s">
        <v>867</v>
      </c>
      <c r="H9466" t="s">
        <v>1068</v>
      </c>
      <c r="I9466">
        <v>354</v>
      </c>
      <c r="J9466" t="s">
        <v>1069</v>
      </c>
      <c r="K9466" t="s">
        <v>842</v>
      </c>
      <c r="L9466" t="s">
        <v>844</v>
      </c>
      <c r="M9466">
        <v>0</v>
      </c>
      <c r="N9466">
        <v>0</v>
      </c>
      <c r="O9466">
        <v>53301</v>
      </c>
      <c r="P9466">
        <v>0</v>
      </c>
      <c r="Q9466">
        <v>0</v>
      </c>
      <c r="R9466" t="s">
        <v>829</v>
      </c>
      <c r="S9466">
        <v>53301</v>
      </c>
      <c r="T9466">
        <v>0</v>
      </c>
      <c r="U9466">
        <v>53301</v>
      </c>
      <c r="V9466">
        <v>1</v>
      </c>
    </row>
    <row r="9467" spans="1:22" x14ac:dyDescent="0.3">
      <c r="A9467">
        <v>202223</v>
      </c>
      <c r="B9467" t="s">
        <v>820</v>
      </c>
      <c r="C9467" t="s">
        <v>821</v>
      </c>
      <c r="D9467" t="s">
        <v>822</v>
      </c>
      <c r="E9467" t="s">
        <v>823</v>
      </c>
      <c r="F9467" t="s">
        <v>866</v>
      </c>
      <c r="G9467" t="s">
        <v>867</v>
      </c>
      <c r="H9467" t="s">
        <v>1068</v>
      </c>
      <c r="I9467">
        <v>354</v>
      </c>
      <c r="J9467" t="s">
        <v>1069</v>
      </c>
      <c r="K9467" t="s">
        <v>842</v>
      </c>
      <c r="L9467" t="s">
        <v>844</v>
      </c>
      <c r="M9467">
        <v>0</v>
      </c>
      <c r="N9467">
        <v>0</v>
      </c>
      <c r="O9467">
        <v>68829</v>
      </c>
      <c r="P9467">
        <v>0</v>
      </c>
      <c r="Q9467">
        <v>0</v>
      </c>
      <c r="R9467" t="s">
        <v>829</v>
      </c>
      <c r="S9467">
        <v>68829</v>
      </c>
      <c r="T9467">
        <v>0</v>
      </c>
      <c r="U9467">
        <v>68829</v>
      </c>
      <c r="V9467">
        <v>2</v>
      </c>
    </row>
    <row r="9468" spans="1:22" x14ac:dyDescent="0.3">
      <c r="A9468">
        <v>202324</v>
      </c>
      <c r="B9468" t="s">
        <v>820</v>
      </c>
      <c r="C9468" t="s">
        <v>821</v>
      </c>
      <c r="D9468" t="s">
        <v>822</v>
      </c>
      <c r="E9468" t="s">
        <v>823</v>
      </c>
      <c r="F9468" t="s">
        <v>866</v>
      </c>
      <c r="G9468" t="s">
        <v>867</v>
      </c>
      <c r="H9468" t="s">
        <v>1068</v>
      </c>
      <c r="I9468">
        <v>354</v>
      </c>
      <c r="J9468" t="s">
        <v>1069</v>
      </c>
      <c r="K9468" t="s">
        <v>842</v>
      </c>
      <c r="L9468" t="s">
        <v>844</v>
      </c>
      <c r="M9468">
        <v>0</v>
      </c>
      <c r="N9468">
        <v>0</v>
      </c>
      <c r="O9468">
        <v>183369</v>
      </c>
      <c r="P9468">
        <v>0</v>
      </c>
      <c r="Q9468">
        <v>0</v>
      </c>
      <c r="R9468" t="s">
        <v>829</v>
      </c>
      <c r="S9468">
        <v>183369</v>
      </c>
      <c r="T9468">
        <v>92645</v>
      </c>
      <c r="U9468">
        <v>90724</v>
      </c>
      <c r="V9468">
        <v>2</v>
      </c>
    </row>
    <row r="9469" spans="1:22" x14ac:dyDescent="0.3">
      <c r="A9469">
        <v>202122</v>
      </c>
      <c r="B9469" t="s">
        <v>820</v>
      </c>
      <c r="C9469" t="s">
        <v>821</v>
      </c>
      <c r="D9469" t="s">
        <v>822</v>
      </c>
      <c r="E9469" t="s">
        <v>823</v>
      </c>
      <c r="F9469" t="s">
        <v>866</v>
      </c>
      <c r="G9469" t="s">
        <v>867</v>
      </c>
      <c r="H9469" t="s">
        <v>1068</v>
      </c>
      <c r="I9469">
        <v>354</v>
      </c>
      <c r="J9469" t="s">
        <v>1069</v>
      </c>
      <c r="K9469" t="s">
        <v>842</v>
      </c>
      <c r="L9469" t="s">
        <v>251</v>
      </c>
      <c r="M9469" t="s">
        <v>829</v>
      </c>
      <c r="N9469" t="s">
        <v>829</v>
      </c>
      <c r="O9469">
        <v>0</v>
      </c>
      <c r="P9469">
        <v>0</v>
      </c>
      <c r="Q9469">
        <v>0</v>
      </c>
      <c r="R9469">
        <v>204540</v>
      </c>
      <c r="S9469">
        <v>204540</v>
      </c>
      <c r="T9469">
        <v>0</v>
      </c>
      <c r="U9469">
        <v>204540</v>
      </c>
      <c r="V9469">
        <v>5</v>
      </c>
    </row>
    <row r="9470" spans="1:22" x14ac:dyDescent="0.3">
      <c r="A9470">
        <v>202223</v>
      </c>
      <c r="B9470" t="s">
        <v>820</v>
      </c>
      <c r="C9470" t="s">
        <v>821</v>
      </c>
      <c r="D9470" t="s">
        <v>822</v>
      </c>
      <c r="E9470" t="s">
        <v>823</v>
      </c>
      <c r="F9470" t="s">
        <v>866</v>
      </c>
      <c r="G9470" t="s">
        <v>867</v>
      </c>
      <c r="H9470" t="s">
        <v>1068</v>
      </c>
      <c r="I9470">
        <v>354</v>
      </c>
      <c r="J9470" t="s">
        <v>1069</v>
      </c>
      <c r="K9470" t="s">
        <v>842</v>
      </c>
      <c r="L9470" t="s">
        <v>251</v>
      </c>
      <c r="M9470" t="s">
        <v>829</v>
      </c>
      <c r="N9470" t="s">
        <v>829</v>
      </c>
      <c r="O9470">
        <v>0</v>
      </c>
      <c r="P9470">
        <v>0</v>
      </c>
      <c r="Q9470">
        <v>0</v>
      </c>
      <c r="R9470">
        <v>202567</v>
      </c>
      <c r="S9470">
        <v>202567</v>
      </c>
      <c r="T9470">
        <v>0</v>
      </c>
      <c r="U9470">
        <v>202567</v>
      </c>
      <c r="V9470">
        <v>5</v>
      </c>
    </row>
    <row r="9471" spans="1:22" x14ac:dyDescent="0.3">
      <c r="A9471">
        <v>202324</v>
      </c>
      <c r="B9471" t="s">
        <v>820</v>
      </c>
      <c r="C9471" t="s">
        <v>821</v>
      </c>
      <c r="D9471" t="s">
        <v>822</v>
      </c>
      <c r="E9471" t="s">
        <v>823</v>
      </c>
      <c r="F9471" t="s">
        <v>866</v>
      </c>
      <c r="G9471" t="s">
        <v>867</v>
      </c>
      <c r="H9471" t="s">
        <v>1068</v>
      </c>
      <c r="I9471">
        <v>354</v>
      </c>
      <c r="J9471" t="s">
        <v>1069</v>
      </c>
      <c r="K9471" t="s">
        <v>842</v>
      </c>
      <c r="L9471" t="s">
        <v>251</v>
      </c>
      <c r="M9471" t="s">
        <v>829</v>
      </c>
      <c r="N9471" t="s">
        <v>829</v>
      </c>
      <c r="O9471">
        <v>0</v>
      </c>
      <c r="P9471">
        <v>0</v>
      </c>
      <c r="Q9471">
        <v>0</v>
      </c>
      <c r="R9471">
        <v>333024</v>
      </c>
      <c r="S9471">
        <v>333024</v>
      </c>
      <c r="T9471">
        <v>0</v>
      </c>
      <c r="U9471">
        <v>333024</v>
      </c>
      <c r="V9471">
        <v>8</v>
      </c>
    </row>
    <row r="9472" spans="1:22" x14ac:dyDescent="0.3">
      <c r="A9472">
        <v>202122</v>
      </c>
      <c r="B9472" t="s">
        <v>820</v>
      </c>
      <c r="C9472" t="s">
        <v>821</v>
      </c>
      <c r="D9472" t="s">
        <v>822</v>
      </c>
      <c r="E9472" t="s">
        <v>823</v>
      </c>
      <c r="F9472" t="s">
        <v>866</v>
      </c>
      <c r="G9472" t="s">
        <v>867</v>
      </c>
      <c r="H9472" t="s">
        <v>1068</v>
      </c>
      <c r="I9472">
        <v>354</v>
      </c>
      <c r="J9472" t="s">
        <v>1069</v>
      </c>
      <c r="K9472" t="s">
        <v>842</v>
      </c>
      <c r="L9472" t="s">
        <v>253</v>
      </c>
      <c r="M9472" t="s">
        <v>829</v>
      </c>
      <c r="N9472" t="s">
        <v>829</v>
      </c>
      <c r="O9472">
        <v>0</v>
      </c>
      <c r="P9472">
        <v>0</v>
      </c>
      <c r="Q9472">
        <v>0</v>
      </c>
      <c r="R9472">
        <v>0</v>
      </c>
      <c r="S9472">
        <v>0</v>
      </c>
      <c r="T9472">
        <v>0</v>
      </c>
      <c r="U9472">
        <v>0</v>
      </c>
      <c r="V9472">
        <v>0</v>
      </c>
    </row>
    <row r="9473" spans="1:22" x14ac:dyDescent="0.3">
      <c r="A9473">
        <v>202223</v>
      </c>
      <c r="B9473" t="s">
        <v>820</v>
      </c>
      <c r="C9473" t="s">
        <v>821</v>
      </c>
      <c r="D9473" t="s">
        <v>822</v>
      </c>
      <c r="E9473" t="s">
        <v>823</v>
      </c>
      <c r="F9473" t="s">
        <v>866</v>
      </c>
      <c r="G9473" t="s">
        <v>867</v>
      </c>
      <c r="H9473" t="s">
        <v>1068</v>
      </c>
      <c r="I9473">
        <v>354</v>
      </c>
      <c r="J9473" t="s">
        <v>1069</v>
      </c>
      <c r="K9473" t="s">
        <v>842</v>
      </c>
      <c r="L9473" t="s">
        <v>253</v>
      </c>
      <c r="M9473" t="s">
        <v>829</v>
      </c>
      <c r="N9473" t="s">
        <v>829</v>
      </c>
      <c r="O9473">
        <v>0</v>
      </c>
      <c r="P9473">
        <v>0</v>
      </c>
      <c r="Q9473">
        <v>0</v>
      </c>
      <c r="R9473">
        <v>0</v>
      </c>
      <c r="S9473">
        <v>0</v>
      </c>
      <c r="T9473">
        <v>0</v>
      </c>
      <c r="U9473">
        <v>0</v>
      </c>
      <c r="V9473">
        <v>0</v>
      </c>
    </row>
    <row r="9474" spans="1:22" x14ac:dyDescent="0.3">
      <c r="A9474">
        <v>202324</v>
      </c>
      <c r="B9474" t="s">
        <v>820</v>
      </c>
      <c r="C9474" t="s">
        <v>821</v>
      </c>
      <c r="D9474" t="s">
        <v>822</v>
      </c>
      <c r="E9474" t="s">
        <v>823</v>
      </c>
      <c r="F9474" t="s">
        <v>866</v>
      </c>
      <c r="G9474" t="s">
        <v>867</v>
      </c>
      <c r="H9474" t="s">
        <v>1068</v>
      </c>
      <c r="I9474">
        <v>354</v>
      </c>
      <c r="J9474" t="s">
        <v>1069</v>
      </c>
      <c r="K9474" t="s">
        <v>842</v>
      </c>
      <c r="L9474" t="s">
        <v>253</v>
      </c>
      <c r="M9474" t="s">
        <v>829</v>
      </c>
      <c r="N9474" t="s">
        <v>829</v>
      </c>
      <c r="O9474">
        <v>0</v>
      </c>
      <c r="P9474">
        <v>0</v>
      </c>
      <c r="Q9474">
        <v>0</v>
      </c>
      <c r="R9474">
        <v>0</v>
      </c>
      <c r="S9474">
        <v>0</v>
      </c>
      <c r="T9474">
        <v>0</v>
      </c>
      <c r="U9474">
        <v>0</v>
      </c>
      <c r="V9474">
        <v>0</v>
      </c>
    </row>
    <row r="9475" spans="1:22" x14ac:dyDescent="0.3">
      <c r="A9475">
        <v>202122</v>
      </c>
      <c r="B9475" t="s">
        <v>820</v>
      </c>
      <c r="C9475" t="s">
        <v>821</v>
      </c>
      <c r="D9475" t="s">
        <v>822</v>
      </c>
      <c r="E9475" t="s">
        <v>823</v>
      </c>
      <c r="F9475" t="s">
        <v>866</v>
      </c>
      <c r="G9475" t="s">
        <v>867</v>
      </c>
      <c r="H9475" t="s">
        <v>1068</v>
      </c>
      <c r="I9475">
        <v>354</v>
      </c>
      <c r="J9475" t="s">
        <v>1069</v>
      </c>
      <c r="K9475" t="s">
        <v>842</v>
      </c>
      <c r="L9475" t="s">
        <v>845</v>
      </c>
      <c r="M9475" t="s">
        <v>829</v>
      </c>
      <c r="N9475" t="s">
        <v>829</v>
      </c>
      <c r="O9475">
        <v>0</v>
      </c>
      <c r="P9475">
        <v>0</v>
      </c>
      <c r="Q9475">
        <v>0</v>
      </c>
      <c r="R9475">
        <v>0</v>
      </c>
      <c r="S9475">
        <v>0</v>
      </c>
      <c r="T9475">
        <v>0</v>
      </c>
      <c r="U9475">
        <v>0</v>
      </c>
      <c r="V9475">
        <v>0</v>
      </c>
    </row>
    <row r="9476" spans="1:22" x14ac:dyDescent="0.3">
      <c r="A9476">
        <v>202223</v>
      </c>
      <c r="B9476" t="s">
        <v>820</v>
      </c>
      <c r="C9476" t="s">
        <v>821</v>
      </c>
      <c r="D9476" t="s">
        <v>822</v>
      </c>
      <c r="E9476" t="s">
        <v>823</v>
      </c>
      <c r="F9476" t="s">
        <v>866</v>
      </c>
      <c r="G9476" t="s">
        <v>867</v>
      </c>
      <c r="H9476" t="s">
        <v>1068</v>
      </c>
      <c r="I9476">
        <v>354</v>
      </c>
      <c r="J9476" t="s">
        <v>1069</v>
      </c>
      <c r="K9476" t="s">
        <v>842</v>
      </c>
      <c r="L9476" t="s">
        <v>845</v>
      </c>
      <c r="M9476" t="s">
        <v>829</v>
      </c>
      <c r="N9476" t="s">
        <v>829</v>
      </c>
      <c r="O9476">
        <v>0</v>
      </c>
      <c r="P9476">
        <v>0</v>
      </c>
      <c r="Q9476">
        <v>0</v>
      </c>
      <c r="R9476">
        <v>0</v>
      </c>
      <c r="S9476">
        <v>0</v>
      </c>
      <c r="T9476">
        <v>0</v>
      </c>
      <c r="U9476">
        <v>0</v>
      </c>
      <c r="V9476">
        <v>0</v>
      </c>
    </row>
    <row r="9477" spans="1:22" x14ac:dyDescent="0.3">
      <c r="A9477">
        <v>202324</v>
      </c>
      <c r="B9477" t="s">
        <v>820</v>
      </c>
      <c r="C9477" t="s">
        <v>821</v>
      </c>
      <c r="D9477" t="s">
        <v>822</v>
      </c>
      <c r="E9477" t="s">
        <v>823</v>
      </c>
      <c r="F9477" t="s">
        <v>866</v>
      </c>
      <c r="G9477" t="s">
        <v>867</v>
      </c>
      <c r="H9477" t="s">
        <v>1068</v>
      </c>
      <c r="I9477">
        <v>354</v>
      </c>
      <c r="J9477" t="s">
        <v>1069</v>
      </c>
      <c r="K9477" t="s">
        <v>842</v>
      </c>
      <c r="L9477" t="s">
        <v>845</v>
      </c>
      <c r="M9477" t="s">
        <v>829</v>
      </c>
      <c r="N9477" t="s">
        <v>829</v>
      </c>
      <c r="O9477">
        <v>0</v>
      </c>
      <c r="P9477">
        <v>0</v>
      </c>
      <c r="Q9477">
        <v>0</v>
      </c>
      <c r="R9477">
        <v>0</v>
      </c>
      <c r="S9477">
        <v>0</v>
      </c>
      <c r="T9477">
        <v>0</v>
      </c>
      <c r="U9477">
        <v>0</v>
      </c>
      <c r="V9477">
        <v>0</v>
      </c>
    </row>
    <row r="9478" spans="1:22" x14ac:dyDescent="0.3">
      <c r="A9478">
        <v>202122</v>
      </c>
      <c r="B9478" t="s">
        <v>820</v>
      </c>
      <c r="C9478" t="s">
        <v>821</v>
      </c>
      <c r="D9478" t="s">
        <v>822</v>
      </c>
      <c r="E9478" t="s">
        <v>823</v>
      </c>
      <c r="F9478" t="s">
        <v>848</v>
      </c>
      <c r="G9478" t="s">
        <v>849</v>
      </c>
      <c r="H9478" t="s">
        <v>1070</v>
      </c>
      <c r="I9478">
        <v>372</v>
      </c>
      <c r="J9478" t="s">
        <v>1071</v>
      </c>
      <c r="K9478" t="s">
        <v>828</v>
      </c>
      <c r="L9478" t="s">
        <v>336</v>
      </c>
      <c r="M9478">
        <v>0</v>
      </c>
      <c r="N9478">
        <v>6000</v>
      </c>
      <c r="O9478">
        <v>0</v>
      </c>
      <c r="P9478">
        <v>3213335</v>
      </c>
      <c r="Q9478">
        <v>2070027</v>
      </c>
      <c r="R9478" t="s">
        <v>829</v>
      </c>
      <c r="S9478">
        <v>5289362</v>
      </c>
      <c r="T9478" t="s">
        <v>829</v>
      </c>
      <c r="U9478">
        <v>5289362</v>
      </c>
      <c r="V9478">
        <v>685</v>
      </c>
    </row>
    <row r="9479" spans="1:22" x14ac:dyDescent="0.3">
      <c r="A9479">
        <v>202223</v>
      </c>
      <c r="B9479" t="s">
        <v>820</v>
      </c>
      <c r="C9479" t="s">
        <v>821</v>
      </c>
      <c r="D9479" t="s">
        <v>822</v>
      </c>
      <c r="E9479" t="s">
        <v>823</v>
      </c>
      <c r="F9479" t="s">
        <v>848</v>
      </c>
      <c r="G9479" t="s">
        <v>849</v>
      </c>
      <c r="H9479" t="s">
        <v>1070</v>
      </c>
      <c r="I9479">
        <v>372</v>
      </c>
      <c r="J9479" t="s">
        <v>1071</v>
      </c>
      <c r="K9479" t="s">
        <v>828</v>
      </c>
      <c r="L9479" t="s">
        <v>336</v>
      </c>
      <c r="M9479">
        <v>0</v>
      </c>
      <c r="N9479">
        <v>0</v>
      </c>
      <c r="O9479">
        <v>0</v>
      </c>
      <c r="P9479">
        <v>3429818</v>
      </c>
      <c r="Q9479">
        <v>2697050</v>
      </c>
      <c r="R9479" t="s">
        <v>829</v>
      </c>
      <c r="S9479">
        <v>6126868</v>
      </c>
      <c r="T9479" t="s">
        <v>829</v>
      </c>
      <c r="U9479">
        <v>6126868</v>
      </c>
      <c r="V9479">
        <v>869</v>
      </c>
    </row>
    <row r="9480" spans="1:22" x14ac:dyDescent="0.3">
      <c r="A9480">
        <v>202324</v>
      </c>
      <c r="B9480" t="s">
        <v>820</v>
      </c>
      <c r="C9480" t="s">
        <v>821</v>
      </c>
      <c r="D9480" t="s">
        <v>822</v>
      </c>
      <c r="E9480" t="s">
        <v>823</v>
      </c>
      <c r="F9480" t="s">
        <v>848</v>
      </c>
      <c r="G9480" t="s">
        <v>849</v>
      </c>
      <c r="H9480" t="s">
        <v>1070</v>
      </c>
      <c r="I9480">
        <v>372</v>
      </c>
      <c r="J9480" t="s">
        <v>1071</v>
      </c>
      <c r="K9480" t="s">
        <v>828</v>
      </c>
      <c r="L9480" t="s">
        <v>336</v>
      </c>
      <c r="M9480">
        <v>0</v>
      </c>
      <c r="N9480">
        <v>0</v>
      </c>
      <c r="O9480">
        <v>0</v>
      </c>
      <c r="P9480">
        <v>2490642</v>
      </c>
      <c r="Q9480">
        <v>2065000</v>
      </c>
      <c r="R9480" t="s">
        <v>829</v>
      </c>
      <c r="S9480">
        <v>4555642</v>
      </c>
      <c r="T9480" t="s">
        <v>829</v>
      </c>
      <c r="U9480">
        <v>4555642</v>
      </c>
      <c r="V9480">
        <v>682</v>
      </c>
    </row>
    <row r="9481" spans="1:22" x14ac:dyDescent="0.3">
      <c r="A9481">
        <v>202122</v>
      </c>
      <c r="B9481" t="s">
        <v>820</v>
      </c>
      <c r="C9481" t="s">
        <v>821</v>
      </c>
      <c r="D9481" t="s">
        <v>822</v>
      </c>
      <c r="E9481" t="s">
        <v>823</v>
      </c>
      <c r="F9481" t="s">
        <v>848</v>
      </c>
      <c r="G9481" t="s">
        <v>849</v>
      </c>
      <c r="H9481" t="s">
        <v>1070</v>
      </c>
      <c r="I9481">
        <v>372</v>
      </c>
      <c r="J9481" t="s">
        <v>1071</v>
      </c>
      <c r="K9481" t="s">
        <v>828</v>
      </c>
      <c r="L9481" t="s">
        <v>235</v>
      </c>
      <c r="M9481" t="s">
        <v>829</v>
      </c>
      <c r="N9481">
        <v>0</v>
      </c>
      <c r="O9481">
        <v>0</v>
      </c>
      <c r="P9481" t="s">
        <v>829</v>
      </c>
      <c r="Q9481" t="s">
        <v>829</v>
      </c>
      <c r="R9481" t="s">
        <v>829</v>
      </c>
      <c r="S9481">
        <v>0</v>
      </c>
      <c r="T9481">
        <v>0</v>
      </c>
      <c r="U9481">
        <v>0</v>
      </c>
      <c r="V9481">
        <v>0</v>
      </c>
    </row>
    <row r="9482" spans="1:22" x14ac:dyDescent="0.3">
      <c r="A9482">
        <v>202223</v>
      </c>
      <c r="B9482" t="s">
        <v>820</v>
      </c>
      <c r="C9482" t="s">
        <v>821</v>
      </c>
      <c r="D9482" t="s">
        <v>822</v>
      </c>
      <c r="E9482" t="s">
        <v>823</v>
      </c>
      <c r="F9482" t="s">
        <v>848</v>
      </c>
      <c r="G9482" t="s">
        <v>849</v>
      </c>
      <c r="H9482" t="s">
        <v>1070</v>
      </c>
      <c r="I9482">
        <v>372</v>
      </c>
      <c r="J9482" t="s">
        <v>1071</v>
      </c>
      <c r="K9482" t="s">
        <v>828</v>
      </c>
      <c r="L9482" t="s">
        <v>235</v>
      </c>
      <c r="M9482" t="s">
        <v>829</v>
      </c>
      <c r="N9482">
        <v>0</v>
      </c>
      <c r="O9482">
        <v>0</v>
      </c>
      <c r="P9482" t="s">
        <v>829</v>
      </c>
      <c r="Q9482" t="s">
        <v>829</v>
      </c>
      <c r="R9482" t="s">
        <v>829</v>
      </c>
      <c r="S9482">
        <v>0</v>
      </c>
      <c r="T9482">
        <v>0</v>
      </c>
      <c r="U9482">
        <v>0</v>
      </c>
      <c r="V9482">
        <v>0</v>
      </c>
    </row>
    <row r="9483" spans="1:22" x14ac:dyDescent="0.3">
      <c r="A9483">
        <v>202324</v>
      </c>
      <c r="B9483" t="s">
        <v>820</v>
      </c>
      <c r="C9483" t="s">
        <v>821</v>
      </c>
      <c r="D9483" t="s">
        <v>822</v>
      </c>
      <c r="E9483" t="s">
        <v>823</v>
      </c>
      <c r="F9483" t="s">
        <v>848</v>
      </c>
      <c r="G9483" t="s">
        <v>849</v>
      </c>
      <c r="H9483" t="s">
        <v>1070</v>
      </c>
      <c r="I9483">
        <v>372</v>
      </c>
      <c r="J9483" t="s">
        <v>1071</v>
      </c>
      <c r="K9483" t="s">
        <v>828</v>
      </c>
      <c r="L9483" t="s">
        <v>235</v>
      </c>
      <c r="M9483" t="s">
        <v>829</v>
      </c>
      <c r="N9483">
        <v>0</v>
      </c>
      <c r="O9483">
        <v>0</v>
      </c>
      <c r="P9483" t="s">
        <v>829</v>
      </c>
      <c r="Q9483" t="s">
        <v>829</v>
      </c>
      <c r="R9483" t="s">
        <v>829</v>
      </c>
      <c r="S9483">
        <v>0</v>
      </c>
      <c r="T9483">
        <v>0</v>
      </c>
      <c r="U9483">
        <v>0</v>
      </c>
      <c r="V9483">
        <v>0</v>
      </c>
    </row>
    <row r="9484" spans="1:22" x14ac:dyDescent="0.3">
      <c r="A9484">
        <v>202122</v>
      </c>
      <c r="B9484" t="s">
        <v>820</v>
      </c>
      <c r="C9484" t="s">
        <v>821</v>
      </c>
      <c r="D9484" t="s">
        <v>822</v>
      </c>
      <c r="E9484" t="s">
        <v>823</v>
      </c>
      <c r="F9484" t="s">
        <v>848</v>
      </c>
      <c r="G9484" t="s">
        <v>849</v>
      </c>
      <c r="H9484" t="s">
        <v>1070</v>
      </c>
      <c r="I9484">
        <v>372</v>
      </c>
      <c r="J9484" t="s">
        <v>1071</v>
      </c>
      <c r="K9484" t="s">
        <v>828</v>
      </c>
      <c r="L9484" t="s">
        <v>534</v>
      </c>
      <c r="M9484">
        <v>0</v>
      </c>
      <c r="N9484">
        <v>717416</v>
      </c>
      <c r="O9484">
        <v>70293</v>
      </c>
      <c r="P9484">
        <v>3936520</v>
      </c>
      <c r="Q9484">
        <v>2253838</v>
      </c>
      <c r="R9484" t="s">
        <v>829</v>
      </c>
      <c r="S9484">
        <v>6978067</v>
      </c>
      <c r="T9484">
        <v>0</v>
      </c>
      <c r="U9484">
        <v>6978067</v>
      </c>
      <c r="V9484">
        <v>110</v>
      </c>
    </row>
    <row r="9485" spans="1:22" x14ac:dyDescent="0.3">
      <c r="A9485">
        <v>202223</v>
      </c>
      <c r="B9485" t="s">
        <v>820</v>
      </c>
      <c r="C9485" t="s">
        <v>821</v>
      </c>
      <c r="D9485" t="s">
        <v>822</v>
      </c>
      <c r="E9485" t="s">
        <v>823</v>
      </c>
      <c r="F9485" t="s">
        <v>848</v>
      </c>
      <c r="G9485" t="s">
        <v>849</v>
      </c>
      <c r="H9485" t="s">
        <v>1070</v>
      </c>
      <c r="I9485">
        <v>372</v>
      </c>
      <c r="J9485" t="s">
        <v>1071</v>
      </c>
      <c r="K9485" t="s">
        <v>828</v>
      </c>
      <c r="L9485" t="s">
        <v>534</v>
      </c>
      <c r="M9485">
        <v>0</v>
      </c>
      <c r="N9485">
        <v>888952</v>
      </c>
      <c r="O9485">
        <v>81091</v>
      </c>
      <c r="P9485">
        <v>3878288</v>
      </c>
      <c r="Q9485">
        <v>978188</v>
      </c>
      <c r="R9485" t="s">
        <v>829</v>
      </c>
      <c r="S9485">
        <v>5826519</v>
      </c>
      <c r="T9485">
        <v>0</v>
      </c>
      <c r="U9485">
        <v>5826519</v>
      </c>
      <c r="V9485">
        <v>93</v>
      </c>
    </row>
    <row r="9486" spans="1:22" x14ac:dyDescent="0.3">
      <c r="A9486">
        <v>202324</v>
      </c>
      <c r="B9486" t="s">
        <v>820</v>
      </c>
      <c r="C9486" t="s">
        <v>821</v>
      </c>
      <c r="D9486" t="s">
        <v>822</v>
      </c>
      <c r="E9486" t="s">
        <v>823</v>
      </c>
      <c r="F9486" t="s">
        <v>848</v>
      </c>
      <c r="G9486" t="s">
        <v>849</v>
      </c>
      <c r="H9486" t="s">
        <v>1070</v>
      </c>
      <c r="I9486">
        <v>372</v>
      </c>
      <c r="J9486" t="s">
        <v>1071</v>
      </c>
      <c r="K9486" t="s">
        <v>828</v>
      </c>
      <c r="L9486" t="s">
        <v>534</v>
      </c>
      <c r="M9486">
        <v>0</v>
      </c>
      <c r="N9486">
        <v>1105992</v>
      </c>
      <c r="O9486">
        <v>152109</v>
      </c>
      <c r="P9486">
        <v>3972097</v>
      </c>
      <c r="Q9486">
        <v>841749</v>
      </c>
      <c r="R9486" t="s">
        <v>829</v>
      </c>
      <c r="S9486">
        <v>6071947</v>
      </c>
      <c r="T9486">
        <v>0</v>
      </c>
      <c r="U9486">
        <v>6071947</v>
      </c>
      <c r="V9486">
        <v>98</v>
      </c>
    </row>
    <row r="9487" spans="1:22" x14ac:dyDescent="0.3">
      <c r="A9487">
        <v>202122</v>
      </c>
      <c r="B9487" t="s">
        <v>820</v>
      </c>
      <c r="C9487" t="s">
        <v>821</v>
      </c>
      <c r="D9487" t="s">
        <v>822</v>
      </c>
      <c r="E9487" t="s">
        <v>823</v>
      </c>
      <c r="F9487" t="s">
        <v>848</v>
      </c>
      <c r="G9487" t="s">
        <v>849</v>
      </c>
      <c r="H9487" t="s">
        <v>1070</v>
      </c>
      <c r="I9487">
        <v>372</v>
      </c>
      <c r="J9487" t="s">
        <v>1071</v>
      </c>
      <c r="K9487" t="s">
        <v>828</v>
      </c>
      <c r="L9487" t="s">
        <v>603</v>
      </c>
      <c r="M9487" t="s">
        <v>829</v>
      </c>
      <c r="N9487" t="s">
        <v>829</v>
      </c>
      <c r="O9487" t="s">
        <v>829</v>
      </c>
      <c r="P9487">
        <v>0</v>
      </c>
      <c r="Q9487">
        <v>0</v>
      </c>
      <c r="R9487">
        <v>0</v>
      </c>
      <c r="S9487">
        <v>0</v>
      </c>
      <c r="T9487">
        <v>0</v>
      </c>
      <c r="U9487">
        <v>0</v>
      </c>
      <c r="V9487">
        <v>0</v>
      </c>
    </row>
    <row r="9488" spans="1:22" x14ac:dyDescent="0.3">
      <c r="A9488">
        <v>202223</v>
      </c>
      <c r="B9488" t="s">
        <v>820</v>
      </c>
      <c r="C9488" t="s">
        <v>821</v>
      </c>
      <c r="D9488" t="s">
        <v>822</v>
      </c>
      <c r="E9488" t="s">
        <v>823</v>
      </c>
      <c r="F9488" t="s">
        <v>848</v>
      </c>
      <c r="G9488" t="s">
        <v>849</v>
      </c>
      <c r="H9488" t="s">
        <v>1070</v>
      </c>
      <c r="I9488">
        <v>372</v>
      </c>
      <c r="J9488" t="s">
        <v>1071</v>
      </c>
      <c r="K9488" t="s">
        <v>828</v>
      </c>
      <c r="L9488" t="s">
        <v>603</v>
      </c>
      <c r="M9488" t="s">
        <v>829</v>
      </c>
      <c r="N9488" t="s">
        <v>829</v>
      </c>
      <c r="O9488" t="s">
        <v>829</v>
      </c>
      <c r="P9488">
        <v>0</v>
      </c>
      <c r="Q9488">
        <v>0</v>
      </c>
      <c r="R9488">
        <v>0</v>
      </c>
      <c r="S9488">
        <v>0</v>
      </c>
      <c r="T9488">
        <v>0</v>
      </c>
      <c r="U9488">
        <v>0</v>
      </c>
      <c r="V9488">
        <v>0</v>
      </c>
    </row>
    <row r="9489" spans="1:22" x14ac:dyDescent="0.3">
      <c r="A9489">
        <v>202324</v>
      </c>
      <c r="B9489" t="s">
        <v>820</v>
      </c>
      <c r="C9489" t="s">
        <v>821</v>
      </c>
      <c r="D9489" t="s">
        <v>822</v>
      </c>
      <c r="E9489" t="s">
        <v>823</v>
      </c>
      <c r="F9489" t="s">
        <v>848</v>
      </c>
      <c r="G9489" t="s">
        <v>849</v>
      </c>
      <c r="H9489" t="s">
        <v>1070</v>
      </c>
      <c r="I9489">
        <v>372</v>
      </c>
      <c r="J9489" t="s">
        <v>1071</v>
      </c>
      <c r="K9489" t="s">
        <v>828</v>
      </c>
      <c r="L9489" t="s">
        <v>603</v>
      </c>
      <c r="M9489" t="s">
        <v>829</v>
      </c>
      <c r="N9489" t="s">
        <v>829</v>
      </c>
      <c r="O9489" t="s">
        <v>829</v>
      </c>
      <c r="P9489">
        <v>0</v>
      </c>
      <c r="Q9489">
        <v>0</v>
      </c>
      <c r="R9489">
        <v>0</v>
      </c>
      <c r="S9489">
        <v>0</v>
      </c>
      <c r="T9489">
        <v>0</v>
      </c>
      <c r="U9489">
        <v>0</v>
      </c>
      <c r="V9489">
        <v>0</v>
      </c>
    </row>
    <row r="9490" spans="1:22" x14ac:dyDescent="0.3">
      <c r="A9490">
        <v>202122</v>
      </c>
      <c r="B9490" t="s">
        <v>820</v>
      </c>
      <c r="C9490" t="s">
        <v>821</v>
      </c>
      <c r="D9490" t="s">
        <v>822</v>
      </c>
      <c r="E9490" t="s">
        <v>823</v>
      </c>
      <c r="F9490" t="s">
        <v>848</v>
      </c>
      <c r="G9490" t="s">
        <v>849</v>
      </c>
      <c r="H9490" t="s">
        <v>1070</v>
      </c>
      <c r="I9490">
        <v>372</v>
      </c>
      <c r="J9490" t="s">
        <v>1071</v>
      </c>
      <c r="K9490" t="s">
        <v>828</v>
      </c>
      <c r="L9490" t="s">
        <v>606</v>
      </c>
      <c r="M9490">
        <v>0</v>
      </c>
      <c r="N9490">
        <v>0</v>
      </c>
      <c r="O9490">
        <v>0</v>
      </c>
      <c r="P9490">
        <v>0</v>
      </c>
      <c r="Q9490">
        <v>107856</v>
      </c>
      <c r="R9490">
        <v>0</v>
      </c>
      <c r="S9490">
        <v>107856</v>
      </c>
      <c r="T9490">
        <v>0</v>
      </c>
      <c r="U9490">
        <v>107856</v>
      </c>
      <c r="V9490">
        <v>2</v>
      </c>
    </row>
    <row r="9491" spans="1:22" x14ac:dyDescent="0.3">
      <c r="A9491">
        <v>202223</v>
      </c>
      <c r="B9491" t="s">
        <v>820</v>
      </c>
      <c r="C9491" t="s">
        <v>821</v>
      </c>
      <c r="D9491" t="s">
        <v>822</v>
      </c>
      <c r="E9491" t="s">
        <v>823</v>
      </c>
      <c r="F9491" t="s">
        <v>848</v>
      </c>
      <c r="G9491" t="s">
        <v>849</v>
      </c>
      <c r="H9491" t="s">
        <v>1070</v>
      </c>
      <c r="I9491">
        <v>372</v>
      </c>
      <c r="J9491" t="s">
        <v>1071</v>
      </c>
      <c r="K9491" t="s">
        <v>828</v>
      </c>
      <c r="L9491" t="s">
        <v>606</v>
      </c>
      <c r="M9491">
        <v>0</v>
      </c>
      <c r="N9491">
        <v>0</v>
      </c>
      <c r="O9491">
        <v>0</v>
      </c>
      <c r="P9491">
        <v>0</v>
      </c>
      <c r="Q9491">
        <v>92166</v>
      </c>
      <c r="R9491">
        <v>0</v>
      </c>
      <c r="S9491">
        <v>92166</v>
      </c>
      <c r="T9491">
        <v>0</v>
      </c>
      <c r="U9491">
        <v>92166</v>
      </c>
      <c r="V9491">
        <v>1</v>
      </c>
    </row>
    <row r="9492" spans="1:22" x14ac:dyDescent="0.3">
      <c r="A9492">
        <v>202324</v>
      </c>
      <c r="B9492" t="s">
        <v>820</v>
      </c>
      <c r="C9492" t="s">
        <v>821</v>
      </c>
      <c r="D9492" t="s">
        <v>822</v>
      </c>
      <c r="E9492" t="s">
        <v>823</v>
      </c>
      <c r="F9492" t="s">
        <v>848</v>
      </c>
      <c r="G9492" t="s">
        <v>849</v>
      </c>
      <c r="H9492" t="s">
        <v>1070</v>
      </c>
      <c r="I9492">
        <v>372</v>
      </c>
      <c r="J9492" t="s">
        <v>1071</v>
      </c>
      <c r="K9492" t="s">
        <v>828</v>
      </c>
      <c r="L9492" t="s">
        <v>606</v>
      </c>
      <c r="M9492">
        <v>0</v>
      </c>
      <c r="N9492">
        <v>0</v>
      </c>
      <c r="O9492">
        <v>0</v>
      </c>
      <c r="P9492">
        <v>0</v>
      </c>
      <c r="Q9492">
        <v>69043</v>
      </c>
      <c r="R9492">
        <v>0</v>
      </c>
      <c r="S9492">
        <v>69043</v>
      </c>
      <c r="T9492">
        <v>0</v>
      </c>
      <c r="U9492">
        <v>69043</v>
      </c>
      <c r="V9492">
        <v>1</v>
      </c>
    </row>
    <row r="9493" spans="1:22" x14ac:dyDescent="0.3">
      <c r="A9493">
        <v>202122</v>
      </c>
      <c r="B9493" t="s">
        <v>820</v>
      </c>
      <c r="C9493" t="s">
        <v>821</v>
      </c>
      <c r="D9493" t="s">
        <v>822</v>
      </c>
      <c r="E9493" t="s">
        <v>823</v>
      </c>
      <c r="F9493" t="s">
        <v>848</v>
      </c>
      <c r="G9493" t="s">
        <v>849</v>
      </c>
      <c r="H9493" t="s">
        <v>1070</v>
      </c>
      <c r="I9493">
        <v>372</v>
      </c>
      <c r="J9493" t="s">
        <v>1071</v>
      </c>
      <c r="K9493" t="s">
        <v>828</v>
      </c>
      <c r="L9493" t="s">
        <v>609</v>
      </c>
      <c r="M9493" t="s">
        <v>829</v>
      </c>
      <c r="N9493" t="s">
        <v>829</v>
      </c>
      <c r="O9493" t="s">
        <v>829</v>
      </c>
      <c r="P9493" t="s">
        <v>829</v>
      </c>
      <c r="Q9493">
        <v>0</v>
      </c>
      <c r="R9493" t="s">
        <v>829</v>
      </c>
      <c r="S9493">
        <v>0</v>
      </c>
      <c r="T9493">
        <v>0</v>
      </c>
      <c r="U9493">
        <v>0</v>
      </c>
      <c r="V9493">
        <v>0</v>
      </c>
    </row>
    <row r="9494" spans="1:22" x14ac:dyDescent="0.3">
      <c r="A9494">
        <v>202223</v>
      </c>
      <c r="B9494" t="s">
        <v>820</v>
      </c>
      <c r="C9494" t="s">
        <v>821</v>
      </c>
      <c r="D9494" t="s">
        <v>822</v>
      </c>
      <c r="E9494" t="s">
        <v>823</v>
      </c>
      <c r="F9494" t="s">
        <v>848</v>
      </c>
      <c r="G9494" t="s">
        <v>849</v>
      </c>
      <c r="H9494" t="s">
        <v>1070</v>
      </c>
      <c r="I9494">
        <v>372</v>
      </c>
      <c r="J9494" t="s">
        <v>1071</v>
      </c>
      <c r="K9494" t="s">
        <v>828</v>
      </c>
      <c r="L9494" t="s">
        <v>609</v>
      </c>
      <c r="M9494" t="s">
        <v>829</v>
      </c>
      <c r="N9494" t="s">
        <v>829</v>
      </c>
      <c r="O9494" t="s">
        <v>829</v>
      </c>
      <c r="P9494" t="s">
        <v>829</v>
      </c>
      <c r="Q9494">
        <v>0</v>
      </c>
      <c r="R9494" t="s">
        <v>829</v>
      </c>
      <c r="S9494">
        <v>0</v>
      </c>
      <c r="T9494">
        <v>0</v>
      </c>
      <c r="U9494">
        <v>0</v>
      </c>
      <c r="V9494">
        <v>0</v>
      </c>
    </row>
    <row r="9495" spans="1:22" x14ac:dyDescent="0.3">
      <c r="A9495">
        <v>202122</v>
      </c>
      <c r="B9495" t="s">
        <v>820</v>
      </c>
      <c r="C9495" t="s">
        <v>821</v>
      </c>
      <c r="D9495" t="s">
        <v>822</v>
      </c>
      <c r="E9495" t="s">
        <v>823</v>
      </c>
      <c r="F9495" t="s">
        <v>848</v>
      </c>
      <c r="G9495" t="s">
        <v>849</v>
      </c>
      <c r="H9495" t="s">
        <v>1070</v>
      </c>
      <c r="I9495">
        <v>372</v>
      </c>
      <c r="J9495" t="s">
        <v>1071</v>
      </c>
      <c r="K9495" t="s">
        <v>828</v>
      </c>
      <c r="L9495" t="s">
        <v>830</v>
      </c>
      <c r="M9495">
        <v>0</v>
      </c>
      <c r="N9495">
        <v>0</v>
      </c>
      <c r="O9495">
        <v>0</v>
      </c>
      <c r="P9495">
        <v>34064</v>
      </c>
      <c r="Q9495">
        <v>0</v>
      </c>
      <c r="R9495">
        <v>0</v>
      </c>
      <c r="S9495">
        <v>34064</v>
      </c>
      <c r="T9495">
        <v>0</v>
      </c>
      <c r="U9495">
        <v>34064</v>
      </c>
      <c r="V9495">
        <v>1</v>
      </c>
    </row>
    <row r="9496" spans="1:22" x14ac:dyDescent="0.3">
      <c r="A9496">
        <v>202223</v>
      </c>
      <c r="B9496" t="s">
        <v>820</v>
      </c>
      <c r="C9496" t="s">
        <v>821</v>
      </c>
      <c r="D9496" t="s">
        <v>822</v>
      </c>
      <c r="E9496" t="s">
        <v>823</v>
      </c>
      <c r="F9496" t="s">
        <v>848</v>
      </c>
      <c r="G9496" t="s">
        <v>849</v>
      </c>
      <c r="H9496" t="s">
        <v>1070</v>
      </c>
      <c r="I9496">
        <v>372</v>
      </c>
      <c r="J9496" t="s">
        <v>1071</v>
      </c>
      <c r="K9496" t="s">
        <v>828</v>
      </c>
      <c r="L9496" t="s">
        <v>830</v>
      </c>
      <c r="M9496">
        <v>0</v>
      </c>
      <c r="N9496">
        <v>0</v>
      </c>
      <c r="O9496">
        <v>0</v>
      </c>
      <c r="P9496">
        <v>36463</v>
      </c>
      <c r="Q9496">
        <v>0</v>
      </c>
      <c r="R9496">
        <v>0</v>
      </c>
      <c r="S9496">
        <v>36463</v>
      </c>
      <c r="T9496">
        <v>0</v>
      </c>
      <c r="U9496">
        <v>36463</v>
      </c>
      <c r="V9496">
        <v>1</v>
      </c>
    </row>
    <row r="9497" spans="1:22" x14ac:dyDescent="0.3">
      <c r="A9497">
        <v>202324</v>
      </c>
      <c r="B9497" t="s">
        <v>820</v>
      </c>
      <c r="C9497" t="s">
        <v>821</v>
      </c>
      <c r="D9497" t="s">
        <v>822</v>
      </c>
      <c r="E9497" t="s">
        <v>823</v>
      </c>
      <c r="F9497" t="s">
        <v>848</v>
      </c>
      <c r="G9497" t="s">
        <v>849</v>
      </c>
      <c r="H9497" t="s">
        <v>1070</v>
      </c>
      <c r="I9497">
        <v>372</v>
      </c>
      <c r="J9497" t="s">
        <v>1071</v>
      </c>
      <c r="K9497" t="s">
        <v>828</v>
      </c>
      <c r="L9497" t="s">
        <v>830</v>
      </c>
      <c r="M9497">
        <v>0</v>
      </c>
      <c r="N9497">
        <v>0</v>
      </c>
      <c r="O9497">
        <v>0</v>
      </c>
      <c r="P9497">
        <v>34000</v>
      </c>
      <c r="Q9497">
        <v>0</v>
      </c>
      <c r="R9497">
        <v>0</v>
      </c>
      <c r="S9497">
        <v>34000</v>
      </c>
      <c r="T9497">
        <v>0</v>
      </c>
      <c r="U9497">
        <v>34000</v>
      </c>
      <c r="V9497">
        <v>1</v>
      </c>
    </row>
    <row r="9498" spans="1:22" x14ac:dyDescent="0.3">
      <c r="A9498">
        <v>202122</v>
      </c>
      <c r="B9498" t="s">
        <v>820</v>
      </c>
      <c r="C9498" t="s">
        <v>821</v>
      </c>
      <c r="D9498" t="s">
        <v>822</v>
      </c>
      <c r="E9498" t="s">
        <v>823</v>
      </c>
      <c r="F9498" t="s">
        <v>848</v>
      </c>
      <c r="G9498" t="s">
        <v>849</v>
      </c>
      <c r="H9498" t="s">
        <v>1070</v>
      </c>
      <c r="I9498">
        <v>372</v>
      </c>
      <c r="J9498" t="s">
        <v>1071</v>
      </c>
      <c r="K9498" t="s">
        <v>828</v>
      </c>
      <c r="L9498" t="s">
        <v>537</v>
      </c>
      <c r="M9498">
        <v>10563</v>
      </c>
      <c r="N9498">
        <v>2047725</v>
      </c>
      <c r="O9498">
        <v>2383718</v>
      </c>
      <c r="P9498">
        <v>6995293</v>
      </c>
      <c r="Q9498">
        <v>0</v>
      </c>
      <c r="R9498">
        <v>798381</v>
      </c>
      <c r="S9498">
        <v>12235680</v>
      </c>
      <c r="T9498">
        <v>41089</v>
      </c>
      <c r="U9498">
        <v>12194591</v>
      </c>
      <c r="V9498">
        <v>193</v>
      </c>
    </row>
    <row r="9499" spans="1:22" x14ac:dyDescent="0.3">
      <c r="A9499">
        <v>202223</v>
      </c>
      <c r="B9499" t="s">
        <v>820</v>
      </c>
      <c r="C9499" t="s">
        <v>821</v>
      </c>
      <c r="D9499" t="s">
        <v>822</v>
      </c>
      <c r="E9499" t="s">
        <v>823</v>
      </c>
      <c r="F9499" t="s">
        <v>848</v>
      </c>
      <c r="G9499" t="s">
        <v>849</v>
      </c>
      <c r="H9499" t="s">
        <v>1070</v>
      </c>
      <c r="I9499">
        <v>372</v>
      </c>
      <c r="J9499" t="s">
        <v>1071</v>
      </c>
      <c r="K9499" t="s">
        <v>828</v>
      </c>
      <c r="L9499" t="s">
        <v>537</v>
      </c>
      <c r="M9499">
        <v>10718</v>
      </c>
      <c r="N9499">
        <v>2706036</v>
      </c>
      <c r="O9499">
        <v>2322261</v>
      </c>
      <c r="P9499">
        <v>8311574</v>
      </c>
      <c r="Q9499">
        <v>0</v>
      </c>
      <c r="R9499">
        <v>984947</v>
      </c>
      <c r="S9499">
        <v>14335536</v>
      </c>
      <c r="T9499">
        <v>63103</v>
      </c>
      <c r="U9499">
        <v>14272433</v>
      </c>
      <c r="V9499">
        <v>228</v>
      </c>
    </row>
    <row r="9500" spans="1:22" x14ac:dyDescent="0.3">
      <c r="A9500">
        <v>202324</v>
      </c>
      <c r="B9500" t="s">
        <v>820</v>
      </c>
      <c r="C9500" t="s">
        <v>821</v>
      </c>
      <c r="D9500" t="s">
        <v>822</v>
      </c>
      <c r="E9500" t="s">
        <v>823</v>
      </c>
      <c r="F9500" t="s">
        <v>848</v>
      </c>
      <c r="G9500" t="s">
        <v>849</v>
      </c>
      <c r="H9500" t="s">
        <v>1070</v>
      </c>
      <c r="I9500">
        <v>372</v>
      </c>
      <c r="J9500" t="s">
        <v>1071</v>
      </c>
      <c r="K9500" t="s">
        <v>828</v>
      </c>
      <c r="L9500" t="s">
        <v>537</v>
      </c>
      <c r="M9500">
        <v>0</v>
      </c>
      <c r="N9500">
        <v>3776460</v>
      </c>
      <c r="O9500">
        <v>2511095</v>
      </c>
      <c r="P9500">
        <v>10142362</v>
      </c>
      <c r="Q9500">
        <v>0</v>
      </c>
      <c r="R9500">
        <v>941874</v>
      </c>
      <c r="S9500">
        <v>17371791</v>
      </c>
      <c r="T9500">
        <v>59313</v>
      </c>
      <c r="U9500">
        <v>17312478</v>
      </c>
      <c r="V9500">
        <v>280</v>
      </c>
    </row>
    <row r="9501" spans="1:22" x14ac:dyDescent="0.3">
      <c r="A9501">
        <v>202122</v>
      </c>
      <c r="B9501" t="s">
        <v>820</v>
      </c>
      <c r="C9501" t="s">
        <v>821</v>
      </c>
      <c r="D9501" t="s">
        <v>822</v>
      </c>
      <c r="E9501" t="s">
        <v>823</v>
      </c>
      <c r="F9501" t="s">
        <v>848</v>
      </c>
      <c r="G9501" t="s">
        <v>849</v>
      </c>
      <c r="H9501" t="s">
        <v>1070</v>
      </c>
      <c r="I9501">
        <v>372</v>
      </c>
      <c r="J9501" t="s">
        <v>1071</v>
      </c>
      <c r="K9501" t="s">
        <v>828</v>
      </c>
      <c r="L9501" t="s">
        <v>572</v>
      </c>
      <c r="M9501">
        <v>0</v>
      </c>
      <c r="N9501">
        <v>0</v>
      </c>
      <c r="O9501">
        <v>0</v>
      </c>
      <c r="P9501">
        <v>6836715</v>
      </c>
      <c r="Q9501">
        <v>0</v>
      </c>
      <c r="R9501">
        <v>3499996</v>
      </c>
      <c r="S9501">
        <v>10336711</v>
      </c>
      <c r="T9501">
        <v>51260</v>
      </c>
      <c r="U9501">
        <v>10285451</v>
      </c>
      <c r="V9501">
        <v>162</v>
      </c>
    </row>
    <row r="9502" spans="1:22" x14ac:dyDescent="0.3">
      <c r="A9502">
        <v>202223</v>
      </c>
      <c r="B9502" t="s">
        <v>820</v>
      </c>
      <c r="C9502" t="s">
        <v>821</v>
      </c>
      <c r="D9502" t="s">
        <v>822</v>
      </c>
      <c r="E9502" t="s">
        <v>823</v>
      </c>
      <c r="F9502" t="s">
        <v>848</v>
      </c>
      <c r="G9502" t="s">
        <v>849</v>
      </c>
      <c r="H9502" t="s">
        <v>1070</v>
      </c>
      <c r="I9502">
        <v>372</v>
      </c>
      <c r="J9502" t="s">
        <v>1071</v>
      </c>
      <c r="K9502" t="s">
        <v>828</v>
      </c>
      <c r="L9502" t="s">
        <v>572</v>
      </c>
      <c r="M9502">
        <v>0</v>
      </c>
      <c r="N9502">
        <v>0</v>
      </c>
      <c r="O9502">
        <v>0</v>
      </c>
      <c r="P9502">
        <v>7973722</v>
      </c>
      <c r="Q9502">
        <v>0</v>
      </c>
      <c r="R9502">
        <v>3613144</v>
      </c>
      <c r="S9502">
        <v>11586866</v>
      </c>
      <c r="T9502">
        <v>15901</v>
      </c>
      <c r="U9502">
        <v>11570965</v>
      </c>
      <c r="V9502">
        <v>185</v>
      </c>
    </row>
    <row r="9503" spans="1:22" x14ac:dyDescent="0.3">
      <c r="A9503">
        <v>202324</v>
      </c>
      <c r="B9503" t="s">
        <v>820</v>
      </c>
      <c r="C9503" t="s">
        <v>821</v>
      </c>
      <c r="D9503" t="s">
        <v>822</v>
      </c>
      <c r="E9503" t="s">
        <v>823</v>
      </c>
      <c r="F9503" t="s">
        <v>848</v>
      </c>
      <c r="G9503" t="s">
        <v>849</v>
      </c>
      <c r="H9503" t="s">
        <v>1070</v>
      </c>
      <c r="I9503">
        <v>372</v>
      </c>
      <c r="J9503" t="s">
        <v>1071</v>
      </c>
      <c r="K9503" t="s">
        <v>828</v>
      </c>
      <c r="L9503" t="s">
        <v>572</v>
      </c>
      <c r="M9503">
        <v>0</v>
      </c>
      <c r="N9503">
        <v>0</v>
      </c>
      <c r="O9503">
        <v>0</v>
      </c>
      <c r="P9503">
        <v>10024650</v>
      </c>
      <c r="Q9503">
        <v>0</v>
      </c>
      <c r="R9503">
        <v>2997006</v>
      </c>
      <c r="S9503">
        <v>13021656</v>
      </c>
      <c r="T9503">
        <v>7951</v>
      </c>
      <c r="U9503">
        <v>13013705</v>
      </c>
      <c r="V9503">
        <v>210</v>
      </c>
    </row>
    <row r="9504" spans="1:22" x14ac:dyDescent="0.3">
      <c r="A9504">
        <v>202122</v>
      </c>
      <c r="B9504" t="s">
        <v>820</v>
      </c>
      <c r="C9504" t="s">
        <v>821</v>
      </c>
      <c r="D9504" t="s">
        <v>822</v>
      </c>
      <c r="E9504" t="s">
        <v>823</v>
      </c>
      <c r="F9504" t="s">
        <v>848</v>
      </c>
      <c r="G9504" t="s">
        <v>849</v>
      </c>
      <c r="H9504" t="s">
        <v>1070</v>
      </c>
      <c r="I9504">
        <v>372</v>
      </c>
      <c r="J9504" t="s">
        <v>1071</v>
      </c>
      <c r="K9504" t="s">
        <v>828</v>
      </c>
      <c r="L9504" t="s">
        <v>539</v>
      </c>
      <c r="M9504">
        <v>0</v>
      </c>
      <c r="N9504">
        <v>0</v>
      </c>
      <c r="O9504">
        <v>0</v>
      </c>
      <c r="P9504" t="s">
        <v>829</v>
      </c>
      <c r="Q9504" t="s">
        <v>829</v>
      </c>
      <c r="R9504" t="s">
        <v>829</v>
      </c>
      <c r="S9504">
        <v>0</v>
      </c>
      <c r="T9504">
        <v>0</v>
      </c>
      <c r="U9504">
        <v>0</v>
      </c>
      <c r="V9504">
        <v>0</v>
      </c>
    </row>
    <row r="9505" spans="1:22" x14ac:dyDescent="0.3">
      <c r="A9505">
        <v>202223</v>
      </c>
      <c r="B9505" t="s">
        <v>820</v>
      </c>
      <c r="C9505" t="s">
        <v>821</v>
      </c>
      <c r="D9505" t="s">
        <v>822</v>
      </c>
      <c r="E9505" t="s">
        <v>823</v>
      </c>
      <c r="F9505" t="s">
        <v>848</v>
      </c>
      <c r="G9505" t="s">
        <v>849</v>
      </c>
      <c r="H9505" t="s">
        <v>1070</v>
      </c>
      <c r="I9505">
        <v>372</v>
      </c>
      <c r="J9505" t="s">
        <v>1071</v>
      </c>
      <c r="K9505" t="s">
        <v>828</v>
      </c>
      <c r="L9505" t="s">
        <v>539</v>
      </c>
      <c r="M9505">
        <v>0</v>
      </c>
      <c r="N9505">
        <v>0</v>
      </c>
      <c r="O9505">
        <v>0</v>
      </c>
      <c r="P9505" t="s">
        <v>829</v>
      </c>
      <c r="Q9505" t="s">
        <v>829</v>
      </c>
      <c r="R9505" t="s">
        <v>829</v>
      </c>
      <c r="S9505">
        <v>0</v>
      </c>
      <c r="T9505">
        <v>0</v>
      </c>
      <c r="U9505">
        <v>0</v>
      </c>
      <c r="V9505">
        <v>0</v>
      </c>
    </row>
    <row r="9506" spans="1:22" x14ac:dyDescent="0.3">
      <c r="A9506">
        <v>202324</v>
      </c>
      <c r="B9506" t="s">
        <v>820</v>
      </c>
      <c r="C9506" t="s">
        <v>821</v>
      </c>
      <c r="D9506" t="s">
        <v>822</v>
      </c>
      <c r="E9506" t="s">
        <v>823</v>
      </c>
      <c r="F9506" t="s">
        <v>848</v>
      </c>
      <c r="G9506" t="s">
        <v>849</v>
      </c>
      <c r="H9506" t="s">
        <v>1070</v>
      </c>
      <c r="I9506">
        <v>372</v>
      </c>
      <c r="J9506" t="s">
        <v>1071</v>
      </c>
      <c r="K9506" t="s">
        <v>828</v>
      </c>
      <c r="L9506" t="s">
        <v>539</v>
      </c>
      <c r="M9506">
        <v>0</v>
      </c>
      <c r="N9506">
        <v>0</v>
      </c>
      <c r="O9506">
        <v>0</v>
      </c>
      <c r="P9506" t="s">
        <v>829</v>
      </c>
      <c r="Q9506" t="s">
        <v>829</v>
      </c>
      <c r="R9506" t="s">
        <v>829</v>
      </c>
      <c r="S9506">
        <v>0</v>
      </c>
      <c r="T9506">
        <v>0</v>
      </c>
      <c r="U9506">
        <v>0</v>
      </c>
      <c r="V9506">
        <v>0</v>
      </c>
    </row>
    <row r="9507" spans="1:22" x14ac:dyDescent="0.3">
      <c r="A9507">
        <v>202122</v>
      </c>
      <c r="B9507" t="s">
        <v>820</v>
      </c>
      <c r="C9507" t="s">
        <v>821</v>
      </c>
      <c r="D9507" t="s">
        <v>822</v>
      </c>
      <c r="E9507" t="s">
        <v>823</v>
      </c>
      <c r="F9507" t="s">
        <v>848</v>
      </c>
      <c r="G9507" t="s">
        <v>849</v>
      </c>
      <c r="H9507" t="s">
        <v>1070</v>
      </c>
      <c r="I9507">
        <v>372</v>
      </c>
      <c r="J9507" t="s">
        <v>1071</v>
      </c>
      <c r="K9507" t="s">
        <v>828</v>
      </c>
      <c r="L9507" t="s">
        <v>541</v>
      </c>
      <c r="M9507">
        <v>318458</v>
      </c>
      <c r="N9507">
        <v>793983</v>
      </c>
      <c r="O9507">
        <v>656746</v>
      </c>
      <c r="P9507">
        <v>837485</v>
      </c>
      <c r="Q9507">
        <v>299179</v>
      </c>
      <c r="R9507">
        <v>237776</v>
      </c>
      <c r="S9507">
        <v>3143627</v>
      </c>
      <c r="T9507">
        <v>579351</v>
      </c>
      <c r="U9507">
        <v>2564276</v>
      </c>
      <c r="V9507">
        <v>40</v>
      </c>
    </row>
    <row r="9508" spans="1:22" x14ac:dyDescent="0.3">
      <c r="A9508">
        <v>202223</v>
      </c>
      <c r="B9508" t="s">
        <v>820</v>
      </c>
      <c r="C9508" t="s">
        <v>821</v>
      </c>
      <c r="D9508" t="s">
        <v>822</v>
      </c>
      <c r="E9508" t="s">
        <v>823</v>
      </c>
      <c r="F9508" t="s">
        <v>848</v>
      </c>
      <c r="G9508" t="s">
        <v>849</v>
      </c>
      <c r="H9508" t="s">
        <v>1070</v>
      </c>
      <c r="I9508">
        <v>372</v>
      </c>
      <c r="J9508" t="s">
        <v>1071</v>
      </c>
      <c r="K9508" t="s">
        <v>828</v>
      </c>
      <c r="L9508" t="s">
        <v>541</v>
      </c>
      <c r="M9508">
        <v>397966</v>
      </c>
      <c r="N9508">
        <v>758258</v>
      </c>
      <c r="O9508">
        <v>683740</v>
      </c>
      <c r="P9508">
        <v>1207487</v>
      </c>
      <c r="Q9508">
        <v>298789</v>
      </c>
      <c r="R9508">
        <v>204954</v>
      </c>
      <c r="S9508">
        <v>3551194</v>
      </c>
      <c r="T9508">
        <v>0</v>
      </c>
      <c r="U9508">
        <v>3551194</v>
      </c>
      <c r="V9508">
        <v>57</v>
      </c>
    </row>
    <row r="9509" spans="1:22" x14ac:dyDescent="0.3">
      <c r="A9509">
        <v>202324</v>
      </c>
      <c r="B9509" t="s">
        <v>820</v>
      </c>
      <c r="C9509" t="s">
        <v>821</v>
      </c>
      <c r="D9509" t="s">
        <v>822</v>
      </c>
      <c r="E9509" t="s">
        <v>823</v>
      </c>
      <c r="F9509" t="s">
        <v>848</v>
      </c>
      <c r="G9509" t="s">
        <v>849</v>
      </c>
      <c r="H9509" t="s">
        <v>1070</v>
      </c>
      <c r="I9509">
        <v>372</v>
      </c>
      <c r="J9509" t="s">
        <v>1071</v>
      </c>
      <c r="K9509" t="s">
        <v>828</v>
      </c>
      <c r="L9509" t="s">
        <v>541</v>
      </c>
      <c r="M9509">
        <v>467880</v>
      </c>
      <c r="N9509">
        <v>877691</v>
      </c>
      <c r="O9509">
        <v>675309</v>
      </c>
      <c r="P9509">
        <v>1140953</v>
      </c>
      <c r="Q9509">
        <v>21543</v>
      </c>
      <c r="R9509">
        <v>260217</v>
      </c>
      <c r="S9509">
        <v>3443593</v>
      </c>
      <c r="T9509">
        <v>0</v>
      </c>
      <c r="U9509">
        <v>3443593</v>
      </c>
      <c r="V9509">
        <v>56</v>
      </c>
    </row>
    <row r="9510" spans="1:22" x14ac:dyDescent="0.3">
      <c r="A9510">
        <v>202122</v>
      </c>
      <c r="B9510" t="s">
        <v>820</v>
      </c>
      <c r="C9510" t="s">
        <v>821</v>
      </c>
      <c r="D9510" t="s">
        <v>822</v>
      </c>
      <c r="E9510" t="s">
        <v>823</v>
      </c>
      <c r="F9510" t="s">
        <v>848</v>
      </c>
      <c r="G9510" t="s">
        <v>849</v>
      </c>
      <c r="H9510" t="s">
        <v>1070</v>
      </c>
      <c r="I9510">
        <v>372</v>
      </c>
      <c r="J9510" t="s">
        <v>1071</v>
      </c>
      <c r="K9510" t="s">
        <v>828</v>
      </c>
      <c r="L9510" t="s">
        <v>831</v>
      </c>
      <c r="M9510" t="s">
        <v>829</v>
      </c>
      <c r="N9510" t="s">
        <v>829</v>
      </c>
      <c r="O9510" t="s">
        <v>829</v>
      </c>
      <c r="P9510">
        <v>28650</v>
      </c>
      <c r="Q9510">
        <v>0</v>
      </c>
      <c r="R9510" t="s">
        <v>829</v>
      </c>
      <c r="S9510">
        <v>28650</v>
      </c>
      <c r="T9510">
        <v>0</v>
      </c>
      <c r="U9510">
        <v>28650</v>
      </c>
      <c r="V9510">
        <v>0</v>
      </c>
    </row>
    <row r="9511" spans="1:22" x14ac:dyDescent="0.3">
      <c r="A9511">
        <v>202223</v>
      </c>
      <c r="B9511" t="s">
        <v>820</v>
      </c>
      <c r="C9511" t="s">
        <v>821</v>
      </c>
      <c r="D9511" t="s">
        <v>822</v>
      </c>
      <c r="E9511" t="s">
        <v>823</v>
      </c>
      <c r="F9511" t="s">
        <v>848</v>
      </c>
      <c r="G9511" t="s">
        <v>849</v>
      </c>
      <c r="H9511" t="s">
        <v>1070</v>
      </c>
      <c r="I9511">
        <v>372</v>
      </c>
      <c r="J9511" t="s">
        <v>1071</v>
      </c>
      <c r="K9511" t="s">
        <v>828</v>
      </c>
      <c r="L9511" t="s">
        <v>831</v>
      </c>
      <c r="M9511" t="s">
        <v>829</v>
      </c>
      <c r="N9511" t="s">
        <v>829</v>
      </c>
      <c r="O9511" t="s">
        <v>829</v>
      </c>
      <c r="P9511">
        <v>48235</v>
      </c>
      <c r="Q9511">
        <v>0</v>
      </c>
      <c r="R9511" t="s">
        <v>829</v>
      </c>
      <c r="S9511">
        <v>48235</v>
      </c>
      <c r="T9511">
        <v>0</v>
      </c>
      <c r="U9511">
        <v>48235</v>
      </c>
      <c r="V9511">
        <v>1</v>
      </c>
    </row>
    <row r="9512" spans="1:22" x14ac:dyDescent="0.3">
      <c r="A9512">
        <v>202324</v>
      </c>
      <c r="B9512" t="s">
        <v>820</v>
      </c>
      <c r="C9512" t="s">
        <v>821</v>
      </c>
      <c r="D9512" t="s">
        <v>822</v>
      </c>
      <c r="E9512" t="s">
        <v>823</v>
      </c>
      <c r="F9512" t="s">
        <v>848</v>
      </c>
      <c r="G9512" t="s">
        <v>849</v>
      </c>
      <c r="H9512" t="s">
        <v>1070</v>
      </c>
      <c r="I9512">
        <v>372</v>
      </c>
      <c r="J9512" t="s">
        <v>1071</v>
      </c>
      <c r="K9512" t="s">
        <v>828</v>
      </c>
      <c r="L9512" t="s">
        <v>831</v>
      </c>
      <c r="M9512" t="s">
        <v>829</v>
      </c>
      <c r="N9512" t="s">
        <v>829</v>
      </c>
      <c r="O9512" t="s">
        <v>829</v>
      </c>
      <c r="P9512">
        <v>4833</v>
      </c>
      <c r="Q9512">
        <v>0</v>
      </c>
      <c r="R9512" t="s">
        <v>829</v>
      </c>
      <c r="S9512">
        <v>4833</v>
      </c>
      <c r="T9512">
        <v>0</v>
      </c>
      <c r="U9512">
        <v>4833</v>
      </c>
      <c r="V9512">
        <v>0</v>
      </c>
    </row>
    <row r="9513" spans="1:22" x14ac:dyDescent="0.3">
      <c r="A9513">
        <v>202122</v>
      </c>
      <c r="B9513" t="s">
        <v>820</v>
      </c>
      <c r="C9513" t="s">
        <v>821</v>
      </c>
      <c r="D9513" t="s">
        <v>822</v>
      </c>
      <c r="E9513" t="s">
        <v>823</v>
      </c>
      <c r="F9513" t="s">
        <v>848</v>
      </c>
      <c r="G9513" t="s">
        <v>849</v>
      </c>
      <c r="H9513" t="s">
        <v>1070</v>
      </c>
      <c r="I9513">
        <v>372</v>
      </c>
      <c r="J9513" t="s">
        <v>1071</v>
      </c>
      <c r="K9513" t="s">
        <v>828</v>
      </c>
      <c r="L9513" t="s">
        <v>832</v>
      </c>
      <c r="M9513">
        <v>0</v>
      </c>
      <c r="N9513">
        <v>0</v>
      </c>
      <c r="O9513">
        <v>0</v>
      </c>
      <c r="P9513">
        <v>0</v>
      </c>
      <c r="Q9513">
        <v>983772</v>
      </c>
      <c r="R9513">
        <v>0</v>
      </c>
      <c r="S9513">
        <v>983772</v>
      </c>
      <c r="T9513">
        <v>0</v>
      </c>
      <c r="U9513">
        <v>983772</v>
      </c>
      <c r="V9513">
        <v>16</v>
      </c>
    </row>
    <row r="9514" spans="1:22" x14ac:dyDescent="0.3">
      <c r="A9514">
        <v>202223</v>
      </c>
      <c r="B9514" t="s">
        <v>820</v>
      </c>
      <c r="C9514" t="s">
        <v>821</v>
      </c>
      <c r="D9514" t="s">
        <v>822</v>
      </c>
      <c r="E9514" t="s">
        <v>823</v>
      </c>
      <c r="F9514" t="s">
        <v>848</v>
      </c>
      <c r="G9514" t="s">
        <v>849</v>
      </c>
      <c r="H9514" t="s">
        <v>1070</v>
      </c>
      <c r="I9514">
        <v>372</v>
      </c>
      <c r="J9514" t="s">
        <v>1071</v>
      </c>
      <c r="K9514" t="s">
        <v>828</v>
      </c>
      <c r="L9514" t="s">
        <v>832</v>
      </c>
      <c r="M9514">
        <v>0</v>
      </c>
      <c r="N9514">
        <v>0</v>
      </c>
      <c r="O9514">
        <v>0</v>
      </c>
      <c r="P9514">
        <v>0</v>
      </c>
      <c r="Q9514">
        <v>963292</v>
      </c>
      <c r="R9514">
        <v>0</v>
      </c>
      <c r="S9514">
        <v>963292</v>
      </c>
      <c r="T9514">
        <v>133359</v>
      </c>
      <c r="U9514">
        <v>829933</v>
      </c>
      <c r="V9514">
        <v>13</v>
      </c>
    </row>
    <row r="9515" spans="1:22" x14ac:dyDescent="0.3">
      <c r="A9515">
        <v>202324</v>
      </c>
      <c r="B9515" t="s">
        <v>820</v>
      </c>
      <c r="C9515" t="s">
        <v>821</v>
      </c>
      <c r="D9515" t="s">
        <v>822</v>
      </c>
      <c r="E9515" t="s">
        <v>823</v>
      </c>
      <c r="F9515" t="s">
        <v>848</v>
      </c>
      <c r="G9515" t="s">
        <v>849</v>
      </c>
      <c r="H9515" t="s">
        <v>1070</v>
      </c>
      <c r="I9515">
        <v>372</v>
      </c>
      <c r="J9515" t="s">
        <v>1071</v>
      </c>
      <c r="K9515" t="s">
        <v>828</v>
      </c>
      <c r="L9515" t="s">
        <v>832</v>
      </c>
      <c r="M9515">
        <v>0</v>
      </c>
      <c r="N9515">
        <v>0</v>
      </c>
      <c r="O9515">
        <v>0</v>
      </c>
      <c r="P9515">
        <v>0</v>
      </c>
      <c r="Q9515">
        <v>966624</v>
      </c>
      <c r="R9515">
        <v>0</v>
      </c>
      <c r="S9515">
        <v>966624</v>
      </c>
      <c r="T9515">
        <v>0</v>
      </c>
      <c r="U9515">
        <v>966624</v>
      </c>
      <c r="V9515">
        <v>16</v>
      </c>
    </row>
    <row r="9516" spans="1:22" x14ac:dyDescent="0.3">
      <c r="A9516">
        <v>202122</v>
      </c>
      <c r="B9516" t="s">
        <v>820</v>
      </c>
      <c r="C9516" t="s">
        <v>821</v>
      </c>
      <c r="D9516" t="s">
        <v>822</v>
      </c>
      <c r="E9516" t="s">
        <v>823</v>
      </c>
      <c r="F9516" t="s">
        <v>848</v>
      </c>
      <c r="G9516" t="s">
        <v>849</v>
      </c>
      <c r="H9516" t="s">
        <v>1070</v>
      </c>
      <c r="I9516">
        <v>372</v>
      </c>
      <c r="J9516" t="s">
        <v>1071</v>
      </c>
      <c r="K9516" t="s">
        <v>828</v>
      </c>
      <c r="L9516" t="s">
        <v>544</v>
      </c>
      <c r="M9516">
        <v>0</v>
      </c>
      <c r="N9516">
        <v>0</v>
      </c>
      <c r="O9516">
        <v>153984</v>
      </c>
      <c r="P9516">
        <v>0</v>
      </c>
      <c r="Q9516">
        <v>260779</v>
      </c>
      <c r="R9516">
        <v>0</v>
      </c>
      <c r="S9516">
        <v>414763</v>
      </c>
      <c r="T9516">
        <v>70100</v>
      </c>
      <c r="U9516">
        <v>344663</v>
      </c>
      <c r="V9516">
        <v>5</v>
      </c>
    </row>
    <row r="9517" spans="1:22" x14ac:dyDescent="0.3">
      <c r="A9517">
        <v>202223</v>
      </c>
      <c r="B9517" t="s">
        <v>820</v>
      </c>
      <c r="C9517" t="s">
        <v>821</v>
      </c>
      <c r="D9517" t="s">
        <v>822</v>
      </c>
      <c r="E9517" t="s">
        <v>823</v>
      </c>
      <c r="F9517" t="s">
        <v>848</v>
      </c>
      <c r="G9517" t="s">
        <v>849</v>
      </c>
      <c r="H9517" t="s">
        <v>1070</v>
      </c>
      <c r="I9517">
        <v>372</v>
      </c>
      <c r="J9517" t="s">
        <v>1071</v>
      </c>
      <c r="K9517" t="s">
        <v>828</v>
      </c>
      <c r="L9517" t="s">
        <v>544</v>
      </c>
      <c r="M9517">
        <v>0</v>
      </c>
      <c r="N9517">
        <v>329048</v>
      </c>
      <c r="O9517">
        <v>123459</v>
      </c>
      <c r="P9517">
        <v>0</v>
      </c>
      <c r="Q9517">
        <v>0</v>
      </c>
      <c r="R9517">
        <v>0</v>
      </c>
      <c r="S9517">
        <v>452507</v>
      </c>
      <c r="T9517">
        <v>0</v>
      </c>
      <c r="U9517">
        <v>452507</v>
      </c>
      <c r="V9517">
        <v>7</v>
      </c>
    </row>
    <row r="9518" spans="1:22" x14ac:dyDescent="0.3">
      <c r="A9518">
        <v>202324</v>
      </c>
      <c r="B9518" t="s">
        <v>820</v>
      </c>
      <c r="C9518" t="s">
        <v>821</v>
      </c>
      <c r="D9518" t="s">
        <v>822</v>
      </c>
      <c r="E9518" t="s">
        <v>823</v>
      </c>
      <c r="F9518" t="s">
        <v>848</v>
      </c>
      <c r="G9518" t="s">
        <v>849</v>
      </c>
      <c r="H9518" t="s">
        <v>1070</v>
      </c>
      <c r="I9518">
        <v>372</v>
      </c>
      <c r="J9518" t="s">
        <v>1071</v>
      </c>
      <c r="K9518" t="s">
        <v>828</v>
      </c>
      <c r="L9518" t="s">
        <v>544</v>
      </c>
      <c r="M9518">
        <v>0</v>
      </c>
      <c r="N9518">
        <v>378239</v>
      </c>
      <c r="O9518">
        <v>284779</v>
      </c>
      <c r="P9518">
        <v>0</v>
      </c>
      <c r="Q9518">
        <v>0</v>
      </c>
      <c r="R9518">
        <v>0</v>
      </c>
      <c r="S9518">
        <v>663018</v>
      </c>
      <c r="T9518">
        <v>0</v>
      </c>
      <c r="U9518">
        <v>663018</v>
      </c>
      <c r="V9518">
        <v>11</v>
      </c>
    </row>
    <row r="9519" spans="1:22" x14ac:dyDescent="0.3">
      <c r="A9519">
        <v>202122</v>
      </c>
      <c r="B9519" t="s">
        <v>820</v>
      </c>
      <c r="C9519" t="s">
        <v>821</v>
      </c>
      <c r="D9519" t="s">
        <v>822</v>
      </c>
      <c r="E9519" t="s">
        <v>823</v>
      </c>
      <c r="F9519" t="s">
        <v>848</v>
      </c>
      <c r="G9519" t="s">
        <v>849</v>
      </c>
      <c r="H9519" t="s">
        <v>1070</v>
      </c>
      <c r="I9519">
        <v>372</v>
      </c>
      <c r="J9519" t="s">
        <v>1071</v>
      </c>
      <c r="K9519" t="s">
        <v>828</v>
      </c>
      <c r="L9519" t="s">
        <v>600</v>
      </c>
      <c r="M9519" t="s">
        <v>829</v>
      </c>
      <c r="N9519" t="s">
        <v>829</v>
      </c>
      <c r="O9519" t="s">
        <v>829</v>
      </c>
      <c r="P9519">
        <v>0</v>
      </c>
      <c r="Q9519">
        <v>0</v>
      </c>
      <c r="R9519" t="s">
        <v>829</v>
      </c>
      <c r="S9519">
        <v>0</v>
      </c>
      <c r="T9519">
        <v>0</v>
      </c>
      <c r="U9519">
        <v>0</v>
      </c>
      <c r="V9519">
        <v>0</v>
      </c>
    </row>
    <row r="9520" spans="1:22" x14ac:dyDescent="0.3">
      <c r="A9520">
        <v>202223</v>
      </c>
      <c r="B9520" t="s">
        <v>820</v>
      </c>
      <c r="C9520" t="s">
        <v>821</v>
      </c>
      <c r="D9520" t="s">
        <v>822</v>
      </c>
      <c r="E9520" t="s">
        <v>823</v>
      </c>
      <c r="F9520" t="s">
        <v>848</v>
      </c>
      <c r="G9520" t="s">
        <v>849</v>
      </c>
      <c r="H9520" t="s">
        <v>1070</v>
      </c>
      <c r="I9520">
        <v>372</v>
      </c>
      <c r="J9520" t="s">
        <v>1071</v>
      </c>
      <c r="K9520" t="s">
        <v>828</v>
      </c>
      <c r="L9520" t="s">
        <v>600</v>
      </c>
      <c r="M9520" t="s">
        <v>829</v>
      </c>
      <c r="N9520" t="s">
        <v>829</v>
      </c>
      <c r="O9520" t="s">
        <v>829</v>
      </c>
      <c r="P9520">
        <v>0</v>
      </c>
      <c r="Q9520">
        <v>0</v>
      </c>
      <c r="R9520" t="s">
        <v>829</v>
      </c>
      <c r="S9520">
        <v>0</v>
      </c>
      <c r="T9520">
        <v>0</v>
      </c>
      <c r="U9520">
        <v>0</v>
      </c>
      <c r="V9520">
        <v>0</v>
      </c>
    </row>
    <row r="9521" spans="1:22" x14ac:dyDescent="0.3">
      <c r="A9521">
        <v>202324</v>
      </c>
      <c r="B9521" t="s">
        <v>820</v>
      </c>
      <c r="C9521" t="s">
        <v>821</v>
      </c>
      <c r="D9521" t="s">
        <v>822</v>
      </c>
      <c r="E9521" t="s">
        <v>823</v>
      </c>
      <c r="F9521" t="s">
        <v>848</v>
      </c>
      <c r="G9521" t="s">
        <v>849</v>
      </c>
      <c r="H9521" t="s">
        <v>1070</v>
      </c>
      <c r="I9521">
        <v>372</v>
      </c>
      <c r="J9521" t="s">
        <v>1071</v>
      </c>
      <c r="K9521" t="s">
        <v>828</v>
      </c>
      <c r="L9521" t="s">
        <v>600</v>
      </c>
      <c r="M9521" t="s">
        <v>829</v>
      </c>
      <c r="N9521" t="s">
        <v>829</v>
      </c>
      <c r="O9521" t="s">
        <v>829</v>
      </c>
      <c r="P9521">
        <v>0</v>
      </c>
      <c r="Q9521">
        <v>0</v>
      </c>
      <c r="R9521" t="s">
        <v>829</v>
      </c>
      <c r="S9521">
        <v>0</v>
      </c>
      <c r="T9521">
        <v>0</v>
      </c>
      <c r="U9521">
        <v>0</v>
      </c>
      <c r="V9521">
        <v>0</v>
      </c>
    </row>
    <row r="9522" spans="1:22" x14ac:dyDescent="0.3">
      <c r="A9522">
        <v>202122</v>
      </c>
      <c r="B9522" t="s">
        <v>820</v>
      </c>
      <c r="C9522" t="s">
        <v>821</v>
      </c>
      <c r="D9522" t="s">
        <v>822</v>
      </c>
      <c r="E9522" t="s">
        <v>823</v>
      </c>
      <c r="F9522" t="s">
        <v>848</v>
      </c>
      <c r="G9522" t="s">
        <v>849</v>
      </c>
      <c r="H9522" t="s">
        <v>1070</v>
      </c>
      <c r="I9522">
        <v>372</v>
      </c>
      <c r="J9522" t="s">
        <v>1071</v>
      </c>
      <c r="K9522" t="s">
        <v>828</v>
      </c>
      <c r="L9522" t="s">
        <v>247</v>
      </c>
      <c r="M9522">
        <v>0</v>
      </c>
      <c r="N9522">
        <v>0</v>
      </c>
      <c r="O9522">
        <v>0</v>
      </c>
      <c r="P9522">
        <v>0</v>
      </c>
      <c r="Q9522">
        <v>0</v>
      </c>
      <c r="R9522">
        <v>0</v>
      </c>
      <c r="S9522">
        <v>0</v>
      </c>
      <c r="T9522">
        <v>0</v>
      </c>
      <c r="U9522">
        <v>0</v>
      </c>
      <c r="V9522">
        <v>0</v>
      </c>
    </row>
    <row r="9523" spans="1:22" x14ac:dyDescent="0.3">
      <c r="A9523">
        <v>202223</v>
      </c>
      <c r="B9523" t="s">
        <v>820</v>
      </c>
      <c r="C9523" t="s">
        <v>821</v>
      </c>
      <c r="D9523" t="s">
        <v>822</v>
      </c>
      <c r="E9523" t="s">
        <v>823</v>
      </c>
      <c r="F9523" t="s">
        <v>848</v>
      </c>
      <c r="G9523" t="s">
        <v>849</v>
      </c>
      <c r="H9523" t="s">
        <v>1070</v>
      </c>
      <c r="I9523">
        <v>372</v>
      </c>
      <c r="J9523" t="s">
        <v>1071</v>
      </c>
      <c r="K9523" t="s">
        <v>828</v>
      </c>
      <c r="L9523" t="s">
        <v>247</v>
      </c>
      <c r="M9523">
        <v>0</v>
      </c>
      <c r="N9523">
        <v>0</v>
      </c>
      <c r="O9523">
        <v>0</v>
      </c>
      <c r="P9523">
        <v>0</v>
      </c>
      <c r="Q9523">
        <v>0</v>
      </c>
      <c r="R9523">
        <v>0</v>
      </c>
      <c r="S9523">
        <v>0</v>
      </c>
      <c r="T9523">
        <v>0</v>
      </c>
      <c r="U9523">
        <v>0</v>
      </c>
      <c r="V9523">
        <v>0</v>
      </c>
    </row>
    <row r="9524" spans="1:22" x14ac:dyDescent="0.3">
      <c r="A9524">
        <v>202324</v>
      </c>
      <c r="B9524" t="s">
        <v>820</v>
      </c>
      <c r="C9524" t="s">
        <v>821</v>
      </c>
      <c r="D9524" t="s">
        <v>822</v>
      </c>
      <c r="E9524" t="s">
        <v>823</v>
      </c>
      <c r="F9524" t="s">
        <v>848</v>
      </c>
      <c r="G9524" t="s">
        <v>849</v>
      </c>
      <c r="H9524" t="s">
        <v>1070</v>
      </c>
      <c r="I9524">
        <v>372</v>
      </c>
      <c r="J9524" t="s">
        <v>1071</v>
      </c>
      <c r="K9524" t="s">
        <v>828</v>
      </c>
      <c r="L9524" t="s">
        <v>247</v>
      </c>
      <c r="M9524">
        <v>0</v>
      </c>
      <c r="N9524">
        <v>0</v>
      </c>
      <c r="O9524">
        <v>0</v>
      </c>
      <c r="P9524">
        <v>0</v>
      </c>
      <c r="Q9524">
        <v>0</v>
      </c>
      <c r="R9524">
        <v>0</v>
      </c>
      <c r="S9524">
        <v>0</v>
      </c>
      <c r="T9524">
        <v>0</v>
      </c>
      <c r="U9524">
        <v>0</v>
      </c>
      <c r="V9524">
        <v>0</v>
      </c>
    </row>
    <row r="9525" spans="1:22" x14ac:dyDescent="0.3">
      <c r="A9525">
        <v>202122</v>
      </c>
      <c r="B9525" t="s">
        <v>820</v>
      </c>
      <c r="C9525" t="s">
        <v>821</v>
      </c>
      <c r="D9525" t="s">
        <v>822</v>
      </c>
      <c r="E9525" t="s">
        <v>823</v>
      </c>
      <c r="F9525" t="s">
        <v>848</v>
      </c>
      <c r="G9525" t="s">
        <v>849</v>
      </c>
      <c r="H9525" t="s">
        <v>1070</v>
      </c>
      <c r="I9525">
        <v>372</v>
      </c>
      <c r="J9525" t="s">
        <v>1071</v>
      </c>
      <c r="K9525" t="s">
        <v>828</v>
      </c>
      <c r="L9525" t="s">
        <v>833</v>
      </c>
      <c r="M9525">
        <v>17723231</v>
      </c>
      <c r="N9525">
        <v>28765044</v>
      </c>
      <c r="O9525">
        <v>7535950</v>
      </c>
      <c r="P9525">
        <v>21896163</v>
      </c>
      <c r="Q9525">
        <v>5990522</v>
      </c>
      <c r="R9525">
        <v>4537946</v>
      </c>
      <c r="S9525">
        <v>87202353</v>
      </c>
      <c r="T9525">
        <v>741800</v>
      </c>
      <c r="U9525">
        <v>86460553</v>
      </c>
      <c r="V9525" t="s">
        <v>834</v>
      </c>
    </row>
    <row r="9526" spans="1:22" x14ac:dyDescent="0.3">
      <c r="A9526">
        <v>202223</v>
      </c>
      <c r="B9526" t="s">
        <v>820</v>
      </c>
      <c r="C9526" t="s">
        <v>821</v>
      </c>
      <c r="D9526" t="s">
        <v>822</v>
      </c>
      <c r="E9526" t="s">
        <v>823</v>
      </c>
      <c r="F9526" t="s">
        <v>848</v>
      </c>
      <c r="G9526" t="s">
        <v>849</v>
      </c>
      <c r="H9526" t="s">
        <v>1070</v>
      </c>
      <c r="I9526">
        <v>372</v>
      </c>
      <c r="J9526" t="s">
        <v>1071</v>
      </c>
      <c r="K9526" t="s">
        <v>828</v>
      </c>
      <c r="L9526" t="s">
        <v>833</v>
      </c>
      <c r="M9526">
        <v>18634482</v>
      </c>
      <c r="N9526">
        <v>28803408</v>
      </c>
      <c r="O9526">
        <v>7679671</v>
      </c>
      <c r="P9526">
        <v>24900307</v>
      </c>
      <c r="Q9526">
        <v>5043807</v>
      </c>
      <c r="R9526">
        <v>4804938</v>
      </c>
      <c r="S9526">
        <v>90773312</v>
      </c>
      <c r="T9526">
        <v>212363</v>
      </c>
      <c r="U9526">
        <v>90560949</v>
      </c>
      <c r="V9526" t="s">
        <v>834</v>
      </c>
    </row>
    <row r="9527" spans="1:22" x14ac:dyDescent="0.3">
      <c r="A9527">
        <v>202324</v>
      </c>
      <c r="B9527" t="s">
        <v>820</v>
      </c>
      <c r="C9527" t="s">
        <v>821</v>
      </c>
      <c r="D9527" t="s">
        <v>822</v>
      </c>
      <c r="E9527" t="s">
        <v>823</v>
      </c>
      <c r="F9527" t="s">
        <v>848</v>
      </c>
      <c r="G9527" t="s">
        <v>849</v>
      </c>
      <c r="H9527" t="s">
        <v>1070</v>
      </c>
      <c r="I9527">
        <v>372</v>
      </c>
      <c r="J9527" t="s">
        <v>1071</v>
      </c>
      <c r="K9527" t="s">
        <v>828</v>
      </c>
      <c r="L9527" t="s">
        <v>833</v>
      </c>
      <c r="M9527">
        <v>19728174</v>
      </c>
      <c r="N9527">
        <v>30009669</v>
      </c>
      <c r="O9527">
        <v>8334622</v>
      </c>
      <c r="P9527">
        <v>27825147</v>
      </c>
      <c r="Q9527">
        <v>3978806</v>
      </c>
      <c r="R9527">
        <v>4202233</v>
      </c>
      <c r="S9527">
        <v>95046420</v>
      </c>
      <c r="T9527">
        <v>67264</v>
      </c>
      <c r="U9527">
        <v>94979156</v>
      </c>
      <c r="V9527" t="s">
        <v>834</v>
      </c>
    </row>
    <row r="9528" spans="1:22" x14ac:dyDescent="0.3">
      <c r="A9528">
        <v>202122</v>
      </c>
      <c r="B9528" t="s">
        <v>820</v>
      </c>
      <c r="C9528" t="s">
        <v>821</v>
      </c>
      <c r="D9528" t="s">
        <v>822</v>
      </c>
      <c r="E9528" t="s">
        <v>823</v>
      </c>
      <c r="F9528" t="s">
        <v>848</v>
      </c>
      <c r="G9528" t="s">
        <v>849</v>
      </c>
      <c r="H9528" t="s">
        <v>1070</v>
      </c>
      <c r="I9528">
        <v>372</v>
      </c>
      <c r="J9528" t="s">
        <v>1071</v>
      </c>
      <c r="K9528" t="s">
        <v>835</v>
      </c>
      <c r="L9528" t="s">
        <v>836</v>
      </c>
      <c r="M9528" t="s">
        <v>829</v>
      </c>
      <c r="N9528" t="s">
        <v>829</v>
      </c>
      <c r="O9528" t="s">
        <v>829</v>
      </c>
      <c r="P9528" t="s">
        <v>829</v>
      </c>
      <c r="Q9528" t="s">
        <v>829</v>
      </c>
      <c r="R9528" t="s">
        <v>829</v>
      </c>
      <c r="S9528">
        <v>86203640</v>
      </c>
      <c r="T9528" t="s">
        <v>829</v>
      </c>
      <c r="U9528" t="s">
        <v>829</v>
      </c>
      <c r="V9528" t="s">
        <v>834</v>
      </c>
    </row>
    <row r="9529" spans="1:22" x14ac:dyDescent="0.3">
      <c r="A9529">
        <v>202223</v>
      </c>
      <c r="B9529" t="s">
        <v>820</v>
      </c>
      <c r="C9529" t="s">
        <v>821</v>
      </c>
      <c r="D9529" t="s">
        <v>822</v>
      </c>
      <c r="E9529" t="s">
        <v>823</v>
      </c>
      <c r="F9529" t="s">
        <v>848</v>
      </c>
      <c r="G9529" t="s">
        <v>849</v>
      </c>
      <c r="H9529" t="s">
        <v>1070</v>
      </c>
      <c r="I9529">
        <v>372</v>
      </c>
      <c r="J9529" t="s">
        <v>1071</v>
      </c>
      <c r="K9529" t="s">
        <v>835</v>
      </c>
      <c r="L9529" t="s">
        <v>836</v>
      </c>
      <c r="M9529" t="s">
        <v>829</v>
      </c>
      <c r="N9529" t="s">
        <v>829</v>
      </c>
      <c r="O9529" t="s">
        <v>829</v>
      </c>
      <c r="P9529" t="s">
        <v>829</v>
      </c>
      <c r="Q9529" t="s">
        <v>829</v>
      </c>
      <c r="R9529" t="s">
        <v>829</v>
      </c>
      <c r="S9529">
        <v>91383237</v>
      </c>
      <c r="T9529" t="s">
        <v>829</v>
      </c>
      <c r="U9529" t="s">
        <v>829</v>
      </c>
      <c r="V9529" t="s">
        <v>834</v>
      </c>
    </row>
    <row r="9530" spans="1:22" x14ac:dyDescent="0.3">
      <c r="A9530">
        <v>202324</v>
      </c>
      <c r="B9530" t="s">
        <v>820</v>
      </c>
      <c r="C9530" t="s">
        <v>821</v>
      </c>
      <c r="D9530" t="s">
        <v>822</v>
      </c>
      <c r="E9530" t="s">
        <v>823</v>
      </c>
      <c r="F9530" t="s">
        <v>848</v>
      </c>
      <c r="G9530" t="s">
        <v>849</v>
      </c>
      <c r="H9530" t="s">
        <v>1070</v>
      </c>
      <c r="I9530">
        <v>372</v>
      </c>
      <c r="J9530" t="s">
        <v>1071</v>
      </c>
      <c r="K9530" t="s">
        <v>835</v>
      </c>
      <c r="L9530" t="s">
        <v>836</v>
      </c>
      <c r="M9530" t="s">
        <v>829</v>
      </c>
      <c r="N9530" t="s">
        <v>829</v>
      </c>
      <c r="O9530" t="s">
        <v>829</v>
      </c>
      <c r="P9530" t="s">
        <v>829</v>
      </c>
      <c r="Q9530" t="s">
        <v>829</v>
      </c>
      <c r="R9530" t="s">
        <v>829</v>
      </c>
      <c r="S9530">
        <v>97143329</v>
      </c>
      <c r="T9530" t="s">
        <v>829</v>
      </c>
      <c r="U9530" t="s">
        <v>829</v>
      </c>
      <c r="V9530" t="s">
        <v>834</v>
      </c>
    </row>
    <row r="9531" spans="1:22" x14ac:dyDescent="0.3">
      <c r="A9531">
        <v>202122</v>
      </c>
      <c r="B9531" t="s">
        <v>820</v>
      </c>
      <c r="C9531" t="s">
        <v>821</v>
      </c>
      <c r="D9531" t="s">
        <v>822</v>
      </c>
      <c r="E9531" t="s">
        <v>823</v>
      </c>
      <c r="F9531" t="s">
        <v>848</v>
      </c>
      <c r="G9531" t="s">
        <v>849</v>
      </c>
      <c r="H9531" t="s">
        <v>1070</v>
      </c>
      <c r="I9531">
        <v>372</v>
      </c>
      <c r="J9531" t="s">
        <v>1071</v>
      </c>
      <c r="K9531" t="s">
        <v>835</v>
      </c>
      <c r="L9531" t="s">
        <v>837</v>
      </c>
      <c r="M9531" t="s">
        <v>829</v>
      </c>
      <c r="N9531" t="s">
        <v>829</v>
      </c>
      <c r="O9531" t="s">
        <v>829</v>
      </c>
      <c r="P9531" t="s">
        <v>829</v>
      </c>
      <c r="Q9531" t="s">
        <v>829</v>
      </c>
      <c r="R9531" t="s">
        <v>829</v>
      </c>
      <c r="S9531">
        <v>8622618</v>
      </c>
      <c r="T9531" t="s">
        <v>829</v>
      </c>
      <c r="U9531" t="s">
        <v>829</v>
      </c>
      <c r="V9531" t="s">
        <v>834</v>
      </c>
    </row>
    <row r="9532" spans="1:22" x14ac:dyDescent="0.3">
      <c r="A9532">
        <v>202223</v>
      </c>
      <c r="B9532" t="s">
        <v>820</v>
      </c>
      <c r="C9532" t="s">
        <v>821</v>
      </c>
      <c r="D9532" t="s">
        <v>822</v>
      </c>
      <c r="E9532" t="s">
        <v>823</v>
      </c>
      <c r="F9532" t="s">
        <v>848</v>
      </c>
      <c r="G9532" t="s">
        <v>849</v>
      </c>
      <c r="H9532" t="s">
        <v>1070</v>
      </c>
      <c r="I9532">
        <v>372</v>
      </c>
      <c r="J9532" t="s">
        <v>1071</v>
      </c>
      <c r="K9532" t="s">
        <v>835</v>
      </c>
      <c r="L9532" t="s">
        <v>837</v>
      </c>
      <c r="M9532" t="s">
        <v>829</v>
      </c>
      <c r="N9532" t="s">
        <v>829</v>
      </c>
      <c r="O9532" t="s">
        <v>829</v>
      </c>
      <c r="P9532" t="s">
        <v>829</v>
      </c>
      <c r="Q9532" t="s">
        <v>829</v>
      </c>
      <c r="R9532" t="s">
        <v>829</v>
      </c>
      <c r="S9532">
        <v>6087948</v>
      </c>
      <c r="T9532" t="s">
        <v>829</v>
      </c>
      <c r="U9532" t="s">
        <v>829</v>
      </c>
      <c r="V9532">
        <v>0</v>
      </c>
    </row>
    <row r="9533" spans="1:22" x14ac:dyDescent="0.3">
      <c r="A9533">
        <v>202324</v>
      </c>
      <c r="B9533" t="s">
        <v>820</v>
      </c>
      <c r="C9533" t="s">
        <v>821</v>
      </c>
      <c r="D9533" t="s">
        <v>822</v>
      </c>
      <c r="E9533" t="s">
        <v>823</v>
      </c>
      <c r="F9533" t="s">
        <v>848</v>
      </c>
      <c r="G9533" t="s">
        <v>849</v>
      </c>
      <c r="H9533" t="s">
        <v>1070</v>
      </c>
      <c r="I9533">
        <v>372</v>
      </c>
      <c r="J9533" t="s">
        <v>1071</v>
      </c>
      <c r="K9533" t="s">
        <v>835</v>
      </c>
      <c r="L9533" t="s">
        <v>837</v>
      </c>
      <c r="M9533" t="s">
        <v>829</v>
      </c>
      <c r="N9533" t="s">
        <v>829</v>
      </c>
      <c r="O9533" t="s">
        <v>829</v>
      </c>
      <c r="P9533" t="s">
        <v>829</v>
      </c>
      <c r="Q9533" t="s">
        <v>829</v>
      </c>
      <c r="R9533" t="s">
        <v>829</v>
      </c>
      <c r="S9533">
        <v>2777404</v>
      </c>
      <c r="T9533" t="s">
        <v>829</v>
      </c>
      <c r="U9533" t="s">
        <v>829</v>
      </c>
      <c r="V9533">
        <v>0</v>
      </c>
    </row>
    <row r="9534" spans="1:22" x14ac:dyDescent="0.3">
      <c r="A9534">
        <v>202122</v>
      </c>
      <c r="B9534" t="s">
        <v>820</v>
      </c>
      <c r="C9534" t="s">
        <v>821</v>
      </c>
      <c r="D9534" t="s">
        <v>822</v>
      </c>
      <c r="E9534" t="s">
        <v>823</v>
      </c>
      <c r="F9534" t="s">
        <v>848</v>
      </c>
      <c r="G9534" t="s">
        <v>849</v>
      </c>
      <c r="H9534" t="s">
        <v>1070</v>
      </c>
      <c r="I9534">
        <v>372</v>
      </c>
      <c r="J9534" t="s">
        <v>1071</v>
      </c>
      <c r="K9534" t="s">
        <v>835</v>
      </c>
      <c r="L9534" t="s">
        <v>838</v>
      </c>
      <c r="M9534" t="s">
        <v>829</v>
      </c>
      <c r="N9534" t="s">
        <v>829</v>
      </c>
      <c r="O9534" t="s">
        <v>829</v>
      </c>
      <c r="P9534" t="s">
        <v>829</v>
      </c>
      <c r="Q9534" t="s">
        <v>829</v>
      </c>
      <c r="R9534" t="s">
        <v>829</v>
      </c>
      <c r="S9534">
        <v>-21257572</v>
      </c>
      <c r="T9534" t="s">
        <v>829</v>
      </c>
      <c r="U9534" t="s">
        <v>829</v>
      </c>
      <c r="V9534" t="s">
        <v>834</v>
      </c>
    </row>
    <row r="9535" spans="1:22" x14ac:dyDescent="0.3">
      <c r="A9535">
        <v>202223</v>
      </c>
      <c r="B9535" t="s">
        <v>820</v>
      </c>
      <c r="C9535" t="s">
        <v>821</v>
      </c>
      <c r="D9535" t="s">
        <v>822</v>
      </c>
      <c r="E9535" t="s">
        <v>823</v>
      </c>
      <c r="F9535" t="s">
        <v>848</v>
      </c>
      <c r="G9535" t="s">
        <v>849</v>
      </c>
      <c r="H9535" t="s">
        <v>1070</v>
      </c>
      <c r="I9535">
        <v>372</v>
      </c>
      <c r="J9535" t="s">
        <v>1071</v>
      </c>
      <c r="K9535" t="s">
        <v>835</v>
      </c>
      <c r="L9535" t="s">
        <v>838</v>
      </c>
      <c r="M9535" t="s">
        <v>829</v>
      </c>
      <c r="N9535" t="s">
        <v>829</v>
      </c>
      <c r="O9535" t="s">
        <v>829</v>
      </c>
      <c r="P9535" t="s">
        <v>829</v>
      </c>
      <c r="Q9535" t="s">
        <v>829</v>
      </c>
      <c r="R9535" t="s">
        <v>829</v>
      </c>
      <c r="S9535">
        <v>-12840025</v>
      </c>
      <c r="T9535" t="s">
        <v>829</v>
      </c>
      <c r="U9535" t="s">
        <v>829</v>
      </c>
      <c r="V9535" t="s">
        <v>834</v>
      </c>
    </row>
    <row r="9536" spans="1:22" x14ac:dyDescent="0.3">
      <c r="A9536">
        <v>202324</v>
      </c>
      <c r="B9536" t="s">
        <v>820</v>
      </c>
      <c r="C9536" t="s">
        <v>821</v>
      </c>
      <c r="D9536" t="s">
        <v>822</v>
      </c>
      <c r="E9536" t="s">
        <v>823</v>
      </c>
      <c r="F9536" t="s">
        <v>848</v>
      </c>
      <c r="G9536" t="s">
        <v>849</v>
      </c>
      <c r="H9536" t="s">
        <v>1070</v>
      </c>
      <c r="I9536">
        <v>372</v>
      </c>
      <c r="J9536" t="s">
        <v>1071</v>
      </c>
      <c r="K9536" t="s">
        <v>835</v>
      </c>
      <c r="L9536" t="s">
        <v>838</v>
      </c>
      <c r="M9536" t="s">
        <v>829</v>
      </c>
      <c r="N9536" t="s">
        <v>829</v>
      </c>
      <c r="O9536" t="s">
        <v>829</v>
      </c>
      <c r="P9536" t="s">
        <v>829</v>
      </c>
      <c r="Q9536" t="s">
        <v>829</v>
      </c>
      <c r="R9536" t="s">
        <v>829</v>
      </c>
      <c r="S9536">
        <v>-5927389</v>
      </c>
      <c r="T9536" t="s">
        <v>829</v>
      </c>
      <c r="U9536" t="s">
        <v>829</v>
      </c>
      <c r="V9536" t="s">
        <v>834</v>
      </c>
    </row>
    <row r="9537" spans="1:22" x14ac:dyDescent="0.3">
      <c r="A9537">
        <v>202122</v>
      </c>
      <c r="B9537" t="s">
        <v>820</v>
      </c>
      <c r="C9537" t="s">
        <v>821</v>
      </c>
      <c r="D9537" t="s">
        <v>822</v>
      </c>
      <c r="E9537" t="s">
        <v>823</v>
      </c>
      <c r="F9537" t="s">
        <v>848</v>
      </c>
      <c r="G9537" t="s">
        <v>849</v>
      </c>
      <c r="H9537" t="s">
        <v>1070</v>
      </c>
      <c r="I9537">
        <v>372</v>
      </c>
      <c r="J9537" t="s">
        <v>1071</v>
      </c>
      <c r="K9537" t="s">
        <v>835</v>
      </c>
      <c r="L9537" t="s">
        <v>839</v>
      </c>
      <c r="M9537" t="s">
        <v>829</v>
      </c>
      <c r="N9537" t="s">
        <v>829</v>
      </c>
      <c r="O9537" t="s">
        <v>829</v>
      </c>
      <c r="P9537" t="s">
        <v>829</v>
      </c>
      <c r="Q9537" t="s">
        <v>829</v>
      </c>
      <c r="R9537" t="s">
        <v>829</v>
      </c>
      <c r="S9537">
        <v>12840025</v>
      </c>
      <c r="T9537" t="s">
        <v>829</v>
      </c>
      <c r="U9537" t="s">
        <v>829</v>
      </c>
      <c r="V9537" t="s">
        <v>834</v>
      </c>
    </row>
    <row r="9538" spans="1:22" x14ac:dyDescent="0.3">
      <c r="A9538">
        <v>202223</v>
      </c>
      <c r="B9538" t="s">
        <v>820</v>
      </c>
      <c r="C9538" t="s">
        <v>821</v>
      </c>
      <c r="D9538" t="s">
        <v>822</v>
      </c>
      <c r="E9538" t="s">
        <v>823</v>
      </c>
      <c r="F9538" t="s">
        <v>848</v>
      </c>
      <c r="G9538" t="s">
        <v>849</v>
      </c>
      <c r="H9538" t="s">
        <v>1070</v>
      </c>
      <c r="I9538">
        <v>372</v>
      </c>
      <c r="J9538" t="s">
        <v>1071</v>
      </c>
      <c r="K9538" t="s">
        <v>835</v>
      </c>
      <c r="L9538" t="s">
        <v>839</v>
      </c>
      <c r="M9538" t="s">
        <v>829</v>
      </c>
      <c r="N9538" t="s">
        <v>829</v>
      </c>
      <c r="O9538" t="s">
        <v>829</v>
      </c>
      <c r="P9538" t="s">
        <v>829</v>
      </c>
      <c r="Q9538" t="s">
        <v>829</v>
      </c>
      <c r="R9538" t="s">
        <v>829</v>
      </c>
      <c r="S9538">
        <v>5927389</v>
      </c>
      <c r="T9538" t="s">
        <v>829</v>
      </c>
      <c r="U9538" t="s">
        <v>829</v>
      </c>
      <c r="V9538" t="s">
        <v>834</v>
      </c>
    </row>
    <row r="9539" spans="1:22" x14ac:dyDescent="0.3">
      <c r="A9539">
        <v>202324</v>
      </c>
      <c r="B9539" t="s">
        <v>820</v>
      </c>
      <c r="C9539" t="s">
        <v>821</v>
      </c>
      <c r="D9539" t="s">
        <v>822</v>
      </c>
      <c r="E9539" t="s">
        <v>823</v>
      </c>
      <c r="F9539" t="s">
        <v>848</v>
      </c>
      <c r="G9539" t="s">
        <v>849</v>
      </c>
      <c r="H9539" t="s">
        <v>1070</v>
      </c>
      <c r="I9539">
        <v>372</v>
      </c>
      <c r="J9539" t="s">
        <v>1071</v>
      </c>
      <c r="K9539" t="s">
        <v>835</v>
      </c>
      <c r="L9539" t="s">
        <v>839</v>
      </c>
      <c r="M9539" t="s">
        <v>829</v>
      </c>
      <c r="N9539" t="s">
        <v>829</v>
      </c>
      <c r="O9539" t="s">
        <v>829</v>
      </c>
      <c r="P9539" t="s">
        <v>829</v>
      </c>
      <c r="Q9539" t="s">
        <v>829</v>
      </c>
      <c r="R9539" t="s">
        <v>829</v>
      </c>
      <c r="S9539">
        <v>977696</v>
      </c>
      <c r="T9539" t="s">
        <v>829</v>
      </c>
      <c r="U9539" t="s">
        <v>829</v>
      </c>
      <c r="V9539" t="s">
        <v>834</v>
      </c>
    </row>
    <row r="9540" spans="1:22" x14ac:dyDescent="0.3">
      <c r="A9540">
        <v>202122</v>
      </c>
      <c r="B9540" t="s">
        <v>820</v>
      </c>
      <c r="C9540" t="s">
        <v>821</v>
      </c>
      <c r="D9540" t="s">
        <v>822</v>
      </c>
      <c r="E9540" t="s">
        <v>823</v>
      </c>
      <c r="F9540" t="s">
        <v>848</v>
      </c>
      <c r="G9540" t="s">
        <v>849</v>
      </c>
      <c r="H9540" t="s">
        <v>1070</v>
      </c>
      <c r="I9540">
        <v>372</v>
      </c>
      <c r="J9540" t="s">
        <v>1071</v>
      </c>
      <c r="K9540" t="s">
        <v>835</v>
      </c>
      <c r="L9540" t="s">
        <v>840</v>
      </c>
      <c r="M9540" t="s">
        <v>829</v>
      </c>
      <c r="N9540" t="s">
        <v>829</v>
      </c>
      <c r="O9540" t="s">
        <v>829</v>
      </c>
      <c r="P9540" t="s">
        <v>829</v>
      </c>
      <c r="Q9540" t="s">
        <v>829</v>
      </c>
      <c r="R9540" t="s">
        <v>829</v>
      </c>
      <c r="S9540">
        <v>0</v>
      </c>
      <c r="T9540" t="s">
        <v>829</v>
      </c>
      <c r="U9540" t="s">
        <v>829</v>
      </c>
      <c r="V9540" t="s">
        <v>834</v>
      </c>
    </row>
    <row r="9541" spans="1:22" x14ac:dyDescent="0.3">
      <c r="A9541">
        <v>202223</v>
      </c>
      <c r="B9541" t="s">
        <v>820</v>
      </c>
      <c r="C9541" t="s">
        <v>821</v>
      </c>
      <c r="D9541" t="s">
        <v>822</v>
      </c>
      <c r="E9541" t="s">
        <v>823</v>
      </c>
      <c r="F9541" t="s">
        <v>848</v>
      </c>
      <c r="G9541" t="s">
        <v>849</v>
      </c>
      <c r="H9541" t="s">
        <v>1070</v>
      </c>
      <c r="I9541">
        <v>372</v>
      </c>
      <c r="J9541" t="s">
        <v>1071</v>
      </c>
      <c r="K9541" t="s">
        <v>835</v>
      </c>
      <c r="L9541" t="s">
        <v>840</v>
      </c>
      <c r="M9541" t="s">
        <v>829</v>
      </c>
      <c r="N9541" t="s">
        <v>829</v>
      </c>
      <c r="O9541" t="s">
        <v>829</v>
      </c>
      <c r="P9541" t="s">
        <v>829</v>
      </c>
      <c r="Q9541" t="s">
        <v>829</v>
      </c>
      <c r="R9541" t="s">
        <v>829</v>
      </c>
      <c r="S9541">
        <v>0</v>
      </c>
      <c r="T9541" t="s">
        <v>829</v>
      </c>
      <c r="U9541" t="s">
        <v>829</v>
      </c>
      <c r="V9541" t="s">
        <v>834</v>
      </c>
    </row>
    <row r="9542" spans="1:22" x14ac:dyDescent="0.3">
      <c r="A9542">
        <v>202324</v>
      </c>
      <c r="B9542" t="s">
        <v>820</v>
      </c>
      <c r="C9542" t="s">
        <v>821</v>
      </c>
      <c r="D9542" t="s">
        <v>822</v>
      </c>
      <c r="E9542" t="s">
        <v>823</v>
      </c>
      <c r="F9542" t="s">
        <v>848</v>
      </c>
      <c r="G9542" t="s">
        <v>849</v>
      </c>
      <c r="H9542" t="s">
        <v>1070</v>
      </c>
      <c r="I9542">
        <v>372</v>
      </c>
      <c r="J9542" t="s">
        <v>1071</v>
      </c>
      <c r="K9542" t="s">
        <v>835</v>
      </c>
      <c r="L9542" t="s">
        <v>840</v>
      </c>
      <c r="M9542" t="s">
        <v>829</v>
      </c>
      <c r="N9542" t="s">
        <v>829</v>
      </c>
      <c r="O9542" t="s">
        <v>829</v>
      </c>
      <c r="P9542" t="s">
        <v>829</v>
      </c>
      <c r="Q9542" t="s">
        <v>829</v>
      </c>
      <c r="R9542" t="s">
        <v>829</v>
      </c>
      <c r="S9542">
        <v>0</v>
      </c>
      <c r="T9542" t="s">
        <v>829</v>
      </c>
      <c r="U9542" t="s">
        <v>829</v>
      </c>
      <c r="V9542" t="s">
        <v>834</v>
      </c>
    </row>
    <row r="9543" spans="1:22" x14ac:dyDescent="0.3">
      <c r="A9543">
        <v>202122</v>
      </c>
      <c r="B9543" t="s">
        <v>820</v>
      </c>
      <c r="C9543" t="s">
        <v>821</v>
      </c>
      <c r="D9543" t="s">
        <v>822</v>
      </c>
      <c r="E9543" t="s">
        <v>823</v>
      </c>
      <c r="F9543" t="s">
        <v>848</v>
      </c>
      <c r="G9543" t="s">
        <v>849</v>
      </c>
      <c r="H9543" t="s">
        <v>1070</v>
      </c>
      <c r="I9543">
        <v>372</v>
      </c>
      <c r="J9543" t="s">
        <v>1071</v>
      </c>
      <c r="K9543" t="s">
        <v>835</v>
      </c>
      <c r="L9543" t="s">
        <v>841</v>
      </c>
      <c r="M9543" t="s">
        <v>829</v>
      </c>
      <c r="N9543" t="s">
        <v>829</v>
      </c>
      <c r="O9543" t="s">
        <v>829</v>
      </c>
      <c r="P9543" t="s">
        <v>829</v>
      </c>
      <c r="Q9543" t="s">
        <v>829</v>
      </c>
      <c r="R9543" t="s">
        <v>829</v>
      </c>
      <c r="S9543">
        <v>86460553</v>
      </c>
      <c r="T9543" t="s">
        <v>829</v>
      </c>
      <c r="U9543" t="s">
        <v>829</v>
      </c>
      <c r="V9543" t="s">
        <v>834</v>
      </c>
    </row>
    <row r="9544" spans="1:22" x14ac:dyDescent="0.3">
      <c r="A9544">
        <v>202223</v>
      </c>
      <c r="B9544" t="s">
        <v>820</v>
      </c>
      <c r="C9544" t="s">
        <v>821</v>
      </c>
      <c r="D9544" t="s">
        <v>822</v>
      </c>
      <c r="E9544" t="s">
        <v>823</v>
      </c>
      <c r="F9544" t="s">
        <v>848</v>
      </c>
      <c r="G9544" t="s">
        <v>849</v>
      </c>
      <c r="H9544" t="s">
        <v>1070</v>
      </c>
      <c r="I9544">
        <v>372</v>
      </c>
      <c r="J9544" t="s">
        <v>1071</v>
      </c>
      <c r="K9544" t="s">
        <v>835</v>
      </c>
      <c r="L9544" t="s">
        <v>841</v>
      </c>
      <c r="M9544" t="s">
        <v>829</v>
      </c>
      <c r="N9544" t="s">
        <v>829</v>
      </c>
      <c r="O9544" t="s">
        <v>829</v>
      </c>
      <c r="P9544" t="s">
        <v>829</v>
      </c>
      <c r="Q9544" t="s">
        <v>829</v>
      </c>
      <c r="R9544" t="s">
        <v>829</v>
      </c>
      <c r="S9544">
        <v>90566346</v>
      </c>
      <c r="T9544" t="s">
        <v>829</v>
      </c>
      <c r="U9544" t="s">
        <v>829</v>
      </c>
      <c r="V9544" t="s">
        <v>834</v>
      </c>
    </row>
    <row r="9545" spans="1:22" x14ac:dyDescent="0.3">
      <c r="A9545">
        <v>202324</v>
      </c>
      <c r="B9545" t="s">
        <v>820</v>
      </c>
      <c r="C9545" t="s">
        <v>821</v>
      </c>
      <c r="D9545" t="s">
        <v>822</v>
      </c>
      <c r="E9545" t="s">
        <v>823</v>
      </c>
      <c r="F9545" t="s">
        <v>848</v>
      </c>
      <c r="G9545" t="s">
        <v>849</v>
      </c>
      <c r="H9545" t="s">
        <v>1070</v>
      </c>
      <c r="I9545">
        <v>372</v>
      </c>
      <c r="J9545" t="s">
        <v>1071</v>
      </c>
      <c r="K9545" t="s">
        <v>835</v>
      </c>
      <c r="L9545" t="s">
        <v>841</v>
      </c>
      <c r="M9545" t="s">
        <v>829</v>
      </c>
      <c r="N9545" t="s">
        <v>829</v>
      </c>
      <c r="O9545" t="s">
        <v>829</v>
      </c>
      <c r="P9545" t="s">
        <v>829</v>
      </c>
      <c r="Q9545" t="s">
        <v>829</v>
      </c>
      <c r="R9545" t="s">
        <v>829</v>
      </c>
      <c r="S9545">
        <v>94979156</v>
      </c>
      <c r="T9545" t="s">
        <v>829</v>
      </c>
      <c r="U9545" t="s">
        <v>829</v>
      </c>
      <c r="V9545" t="s">
        <v>834</v>
      </c>
    </row>
    <row r="9546" spans="1:22" x14ac:dyDescent="0.3">
      <c r="A9546">
        <v>202122</v>
      </c>
      <c r="B9546" t="s">
        <v>820</v>
      </c>
      <c r="C9546" t="s">
        <v>821</v>
      </c>
      <c r="D9546" t="s">
        <v>822</v>
      </c>
      <c r="E9546" t="s">
        <v>823</v>
      </c>
      <c r="F9546" t="s">
        <v>848</v>
      </c>
      <c r="G9546" t="s">
        <v>849</v>
      </c>
      <c r="H9546" t="s">
        <v>1070</v>
      </c>
      <c r="I9546">
        <v>372</v>
      </c>
      <c r="J9546" t="s">
        <v>1071</v>
      </c>
      <c r="K9546" t="s">
        <v>842</v>
      </c>
      <c r="L9546" t="s">
        <v>238</v>
      </c>
      <c r="M9546" t="s">
        <v>829</v>
      </c>
      <c r="N9546" t="s">
        <v>829</v>
      </c>
      <c r="O9546" t="s">
        <v>829</v>
      </c>
      <c r="P9546" t="s">
        <v>829</v>
      </c>
      <c r="Q9546" t="s">
        <v>829</v>
      </c>
      <c r="R9546" t="s">
        <v>829</v>
      </c>
      <c r="S9546">
        <v>1264459</v>
      </c>
      <c r="T9546">
        <v>699669</v>
      </c>
      <c r="U9546">
        <v>564790</v>
      </c>
      <c r="V9546">
        <v>12</v>
      </c>
    </row>
    <row r="9547" spans="1:22" x14ac:dyDescent="0.3">
      <c r="A9547">
        <v>202223</v>
      </c>
      <c r="B9547" t="s">
        <v>820</v>
      </c>
      <c r="C9547" t="s">
        <v>821</v>
      </c>
      <c r="D9547" t="s">
        <v>822</v>
      </c>
      <c r="E9547" t="s">
        <v>823</v>
      </c>
      <c r="F9547" t="s">
        <v>848</v>
      </c>
      <c r="G9547" t="s">
        <v>849</v>
      </c>
      <c r="H9547" t="s">
        <v>1070</v>
      </c>
      <c r="I9547">
        <v>372</v>
      </c>
      <c r="J9547" t="s">
        <v>1071</v>
      </c>
      <c r="K9547" t="s">
        <v>842</v>
      </c>
      <c r="L9547" t="s">
        <v>238</v>
      </c>
      <c r="M9547" t="s">
        <v>829</v>
      </c>
      <c r="N9547" t="s">
        <v>829</v>
      </c>
      <c r="O9547" t="s">
        <v>829</v>
      </c>
      <c r="P9547" t="s">
        <v>829</v>
      </c>
      <c r="Q9547" t="s">
        <v>829</v>
      </c>
      <c r="R9547" t="s">
        <v>829</v>
      </c>
      <c r="S9547">
        <v>1132082</v>
      </c>
      <c r="T9547">
        <v>607179</v>
      </c>
      <c r="U9547">
        <v>524903</v>
      </c>
      <c r="V9547">
        <v>11</v>
      </c>
    </row>
    <row r="9548" spans="1:22" x14ac:dyDescent="0.3">
      <c r="A9548">
        <v>202324</v>
      </c>
      <c r="B9548" t="s">
        <v>820</v>
      </c>
      <c r="C9548" t="s">
        <v>821</v>
      </c>
      <c r="D9548" t="s">
        <v>822</v>
      </c>
      <c r="E9548" t="s">
        <v>823</v>
      </c>
      <c r="F9548" t="s">
        <v>848</v>
      </c>
      <c r="G9548" t="s">
        <v>849</v>
      </c>
      <c r="H9548" t="s">
        <v>1070</v>
      </c>
      <c r="I9548">
        <v>372</v>
      </c>
      <c r="J9548" t="s">
        <v>1071</v>
      </c>
      <c r="K9548" t="s">
        <v>842</v>
      </c>
      <c r="L9548" t="s">
        <v>238</v>
      </c>
      <c r="M9548" t="s">
        <v>829</v>
      </c>
      <c r="N9548" t="s">
        <v>829</v>
      </c>
      <c r="O9548" t="s">
        <v>829</v>
      </c>
      <c r="P9548" t="s">
        <v>829</v>
      </c>
      <c r="Q9548" t="s">
        <v>829</v>
      </c>
      <c r="R9548" t="s">
        <v>829</v>
      </c>
      <c r="S9548">
        <v>1376675</v>
      </c>
      <c r="T9548">
        <v>810309</v>
      </c>
      <c r="U9548">
        <v>566366</v>
      </c>
      <c r="V9548">
        <v>12</v>
      </c>
    </row>
    <row r="9549" spans="1:22" x14ac:dyDescent="0.3">
      <c r="A9549">
        <v>202122</v>
      </c>
      <c r="B9549" t="s">
        <v>820</v>
      </c>
      <c r="C9549" t="s">
        <v>821</v>
      </c>
      <c r="D9549" t="s">
        <v>822</v>
      </c>
      <c r="E9549" t="s">
        <v>823</v>
      </c>
      <c r="F9549" t="s">
        <v>848</v>
      </c>
      <c r="G9549" t="s">
        <v>849</v>
      </c>
      <c r="H9549" t="s">
        <v>1070</v>
      </c>
      <c r="I9549">
        <v>372</v>
      </c>
      <c r="J9549" t="s">
        <v>1071</v>
      </c>
      <c r="K9549" t="s">
        <v>842</v>
      </c>
      <c r="L9549" t="s">
        <v>240</v>
      </c>
      <c r="M9549" t="s">
        <v>829</v>
      </c>
      <c r="N9549" t="s">
        <v>829</v>
      </c>
      <c r="O9549" t="s">
        <v>829</v>
      </c>
      <c r="P9549" t="s">
        <v>829</v>
      </c>
      <c r="Q9549" t="s">
        <v>829</v>
      </c>
      <c r="R9549" t="s">
        <v>829</v>
      </c>
      <c r="S9549">
        <v>1412665</v>
      </c>
      <c r="T9549">
        <v>3090</v>
      </c>
      <c r="U9549">
        <v>1409575</v>
      </c>
      <c r="V9549">
        <v>31</v>
      </c>
    </row>
    <row r="9550" spans="1:22" x14ac:dyDescent="0.3">
      <c r="A9550">
        <v>202223</v>
      </c>
      <c r="B9550" t="s">
        <v>820</v>
      </c>
      <c r="C9550" t="s">
        <v>821</v>
      </c>
      <c r="D9550" t="s">
        <v>822</v>
      </c>
      <c r="E9550" t="s">
        <v>823</v>
      </c>
      <c r="F9550" t="s">
        <v>848</v>
      </c>
      <c r="G9550" t="s">
        <v>849</v>
      </c>
      <c r="H9550" t="s">
        <v>1070</v>
      </c>
      <c r="I9550">
        <v>372</v>
      </c>
      <c r="J9550" t="s">
        <v>1071</v>
      </c>
      <c r="K9550" t="s">
        <v>842</v>
      </c>
      <c r="L9550" t="s">
        <v>240</v>
      </c>
      <c r="M9550" t="s">
        <v>829</v>
      </c>
      <c r="N9550" t="s">
        <v>829</v>
      </c>
      <c r="O9550" t="s">
        <v>829</v>
      </c>
      <c r="P9550" t="s">
        <v>829</v>
      </c>
      <c r="Q9550" t="s">
        <v>829</v>
      </c>
      <c r="R9550" t="s">
        <v>829</v>
      </c>
      <c r="S9550">
        <v>2319808</v>
      </c>
      <c r="T9550">
        <v>2694</v>
      </c>
      <c r="U9550">
        <v>2317114</v>
      </c>
      <c r="V9550">
        <v>50</v>
      </c>
    </row>
    <row r="9551" spans="1:22" x14ac:dyDescent="0.3">
      <c r="A9551">
        <v>202324</v>
      </c>
      <c r="B9551" t="s">
        <v>820</v>
      </c>
      <c r="C9551" t="s">
        <v>821</v>
      </c>
      <c r="D9551" t="s">
        <v>822</v>
      </c>
      <c r="E9551" t="s">
        <v>823</v>
      </c>
      <c r="F9551" t="s">
        <v>848</v>
      </c>
      <c r="G9551" t="s">
        <v>849</v>
      </c>
      <c r="H9551" t="s">
        <v>1070</v>
      </c>
      <c r="I9551">
        <v>372</v>
      </c>
      <c r="J9551" t="s">
        <v>1071</v>
      </c>
      <c r="K9551" t="s">
        <v>842</v>
      </c>
      <c r="L9551" t="s">
        <v>240</v>
      </c>
      <c r="M9551" t="s">
        <v>829</v>
      </c>
      <c r="N9551" t="s">
        <v>829</v>
      </c>
      <c r="O9551" t="s">
        <v>829</v>
      </c>
      <c r="P9551" t="s">
        <v>829</v>
      </c>
      <c r="Q9551" t="s">
        <v>829</v>
      </c>
      <c r="R9551" t="s">
        <v>829</v>
      </c>
      <c r="S9551">
        <v>1843467</v>
      </c>
      <c r="T9551">
        <v>1848</v>
      </c>
      <c r="U9551">
        <v>1841619</v>
      </c>
      <c r="V9551">
        <v>39</v>
      </c>
    </row>
    <row r="9552" spans="1:22" x14ac:dyDescent="0.3">
      <c r="A9552">
        <v>202122</v>
      </c>
      <c r="B9552" t="s">
        <v>820</v>
      </c>
      <c r="C9552" t="s">
        <v>821</v>
      </c>
      <c r="D9552" t="s">
        <v>822</v>
      </c>
      <c r="E9552" t="s">
        <v>823</v>
      </c>
      <c r="F9552" t="s">
        <v>848</v>
      </c>
      <c r="G9552" t="s">
        <v>849</v>
      </c>
      <c r="H9552" t="s">
        <v>1070</v>
      </c>
      <c r="I9552">
        <v>372</v>
      </c>
      <c r="J9552" t="s">
        <v>1071</v>
      </c>
      <c r="K9552" t="s">
        <v>842</v>
      </c>
      <c r="L9552" t="s">
        <v>843</v>
      </c>
      <c r="M9552" t="s">
        <v>829</v>
      </c>
      <c r="N9552" t="s">
        <v>829</v>
      </c>
      <c r="O9552" t="s">
        <v>829</v>
      </c>
      <c r="P9552" t="s">
        <v>829</v>
      </c>
      <c r="Q9552" t="s">
        <v>829</v>
      </c>
      <c r="R9552" t="s">
        <v>829</v>
      </c>
      <c r="S9552">
        <v>312755</v>
      </c>
      <c r="T9552">
        <v>37327</v>
      </c>
      <c r="U9552">
        <v>275428</v>
      </c>
      <c r="V9552">
        <v>6</v>
      </c>
    </row>
    <row r="9553" spans="1:22" x14ac:dyDescent="0.3">
      <c r="A9553">
        <v>202223</v>
      </c>
      <c r="B9553" t="s">
        <v>820</v>
      </c>
      <c r="C9553" t="s">
        <v>821</v>
      </c>
      <c r="D9553" t="s">
        <v>822</v>
      </c>
      <c r="E9553" t="s">
        <v>823</v>
      </c>
      <c r="F9553" t="s">
        <v>848</v>
      </c>
      <c r="G9553" t="s">
        <v>849</v>
      </c>
      <c r="H9553" t="s">
        <v>1070</v>
      </c>
      <c r="I9553">
        <v>372</v>
      </c>
      <c r="J9553" t="s">
        <v>1071</v>
      </c>
      <c r="K9553" t="s">
        <v>842</v>
      </c>
      <c r="L9553" t="s">
        <v>843</v>
      </c>
      <c r="M9553" t="s">
        <v>829</v>
      </c>
      <c r="N9553" t="s">
        <v>829</v>
      </c>
      <c r="O9553" t="s">
        <v>829</v>
      </c>
      <c r="P9553" t="s">
        <v>829</v>
      </c>
      <c r="Q9553" t="s">
        <v>829</v>
      </c>
      <c r="R9553" t="s">
        <v>829</v>
      </c>
      <c r="S9553">
        <v>323595</v>
      </c>
      <c r="T9553">
        <v>65694</v>
      </c>
      <c r="U9553">
        <v>257901</v>
      </c>
      <c r="V9553">
        <v>6</v>
      </c>
    </row>
    <row r="9554" spans="1:22" x14ac:dyDescent="0.3">
      <c r="A9554">
        <v>202324</v>
      </c>
      <c r="B9554" t="s">
        <v>820</v>
      </c>
      <c r="C9554" t="s">
        <v>821</v>
      </c>
      <c r="D9554" t="s">
        <v>822</v>
      </c>
      <c r="E9554" t="s">
        <v>823</v>
      </c>
      <c r="F9554" t="s">
        <v>848</v>
      </c>
      <c r="G9554" t="s">
        <v>849</v>
      </c>
      <c r="H9554" t="s">
        <v>1070</v>
      </c>
      <c r="I9554">
        <v>372</v>
      </c>
      <c r="J9554" t="s">
        <v>1071</v>
      </c>
      <c r="K9554" t="s">
        <v>842</v>
      </c>
      <c r="L9554" t="s">
        <v>843</v>
      </c>
      <c r="M9554" t="s">
        <v>829</v>
      </c>
      <c r="N9554" t="s">
        <v>829</v>
      </c>
      <c r="O9554" t="s">
        <v>829</v>
      </c>
      <c r="P9554" t="s">
        <v>829</v>
      </c>
      <c r="Q9554" t="s">
        <v>829</v>
      </c>
      <c r="R9554" t="s">
        <v>829</v>
      </c>
      <c r="S9554">
        <v>335503</v>
      </c>
      <c r="T9554">
        <v>1848</v>
      </c>
      <c r="U9554">
        <v>333655</v>
      </c>
      <c r="V9554">
        <v>7</v>
      </c>
    </row>
    <row r="9555" spans="1:22" x14ac:dyDescent="0.3">
      <c r="A9555">
        <v>202122</v>
      </c>
      <c r="B9555" t="s">
        <v>820</v>
      </c>
      <c r="C9555" t="s">
        <v>821</v>
      </c>
      <c r="D9555" t="s">
        <v>822</v>
      </c>
      <c r="E9555" t="s">
        <v>823</v>
      </c>
      <c r="F9555" t="s">
        <v>848</v>
      </c>
      <c r="G9555" t="s">
        <v>849</v>
      </c>
      <c r="H9555" t="s">
        <v>1070</v>
      </c>
      <c r="I9555">
        <v>372</v>
      </c>
      <c r="J9555" t="s">
        <v>1071</v>
      </c>
      <c r="K9555" t="s">
        <v>842</v>
      </c>
      <c r="L9555" t="s">
        <v>249</v>
      </c>
      <c r="M9555">
        <v>80387</v>
      </c>
      <c r="N9555">
        <v>120580</v>
      </c>
      <c r="O9555">
        <v>200967</v>
      </c>
      <c r="P9555">
        <v>3617409</v>
      </c>
      <c r="Q9555">
        <v>0</v>
      </c>
      <c r="R9555" t="s">
        <v>829</v>
      </c>
      <c r="S9555">
        <v>4019343</v>
      </c>
      <c r="T9555">
        <v>89956</v>
      </c>
      <c r="U9555">
        <v>3929387</v>
      </c>
      <c r="V9555">
        <v>85</v>
      </c>
    </row>
    <row r="9556" spans="1:22" x14ac:dyDescent="0.3">
      <c r="A9556">
        <v>202223</v>
      </c>
      <c r="B9556" t="s">
        <v>820</v>
      </c>
      <c r="C9556" t="s">
        <v>821</v>
      </c>
      <c r="D9556" t="s">
        <v>822</v>
      </c>
      <c r="E9556" t="s">
        <v>823</v>
      </c>
      <c r="F9556" t="s">
        <v>848</v>
      </c>
      <c r="G9556" t="s">
        <v>849</v>
      </c>
      <c r="H9556" t="s">
        <v>1070</v>
      </c>
      <c r="I9556">
        <v>372</v>
      </c>
      <c r="J9556" t="s">
        <v>1071</v>
      </c>
      <c r="K9556" t="s">
        <v>842</v>
      </c>
      <c r="L9556" t="s">
        <v>249</v>
      </c>
      <c r="M9556">
        <v>100734</v>
      </c>
      <c r="N9556">
        <v>151100</v>
      </c>
      <c r="O9556">
        <v>251834</v>
      </c>
      <c r="P9556">
        <v>4533014</v>
      </c>
      <c r="Q9556">
        <v>0</v>
      </c>
      <c r="R9556" t="s">
        <v>829</v>
      </c>
      <c r="S9556">
        <v>5036682</v>
      </c>
      <c r="T9556">
        <v>58280</v>
      </c>
      <c r="U9556">
        <v>4978402</v>
      </c>
      <c r="V9556">
        <v>107</v>
      </c>
    </row>
    <row r="9557" spans="1:22" x14ac:dyDescent="0.3">
      <c r="A9557">
        <v>202324</v>
      </c>
      <c r="B9557" t="s">
        <v>820</v>
      </c>
      <c r="C9557" t="s">
        <v>821</v>
      </c>
      <c r="D9557" t="s">
        <v>822</v>
      </c>
      <c r="E9557" t="s">
        <v>823</v>
      </c>
      <c r="F9557" t="s">
        <v>848</v>
      </c>
      <c r="G9557" t="s">
        <v>849</v>
      </c>
      <c r="H9557" t="s">
        <v>1070</v>
      </c>
      <c r="I9557">
        <v>372</v>
      </c>
      <c r="J9557" t="s">
        <v>1071</v>
      </c>
      <c r="K9557" t="s">
        <v>842</v>
      </c>
      <c r="L9557" t="s">
        <v>249</v>
      </c>
      <c r="M9557">
        <v>119128</v>
      </c>
      <c r="N9557">
        <v>178691</v>
      </c>
      <c r="O9557">
        <v>297819</v>
      </c>
      <c r="P9557">
        <v>5360750</v>
      </c>
      <c r="Q9557">
        <v>0</v>
      </c>
      <c r="R9557" t="s">
        <v>829</v>
      </c>
      <c r="S9557">
        <v>5956388</v>
      </c>
      <c r="T9557">
        <v>113679</v>
      </c>
      <c r="U9557">
        <v>5842709</v>
      </c>
      <c r="V9557">
        <v>125</v>
      </c>
    </row>
    <row r="9558" spans="1:22" x14ac:dyDescent="0.3">
      <c r="A9558">
        <v>202122</v>
      </c>
      <c r="B9558" t="s">
        <v>820</v>
      </c>
      <c r="C9558" t="s">
        <v>821</v>
      </c>
      <c r="D9558" t="s">
        <v>822</v>
      </c>
      <c r="E9558" t="s">
        <v>823</v>
      </c>
      <c r="F9558" t="s">
        <v>848</v>
      </c>
      <c r="G9558" t="s">
        <v>849</v>
      </c>
      <c r="H9558" t="s">
        <v>1070</v>
      </c>
      <c r="I9558">
        <v>372</v>
      </c>
      <c r="J9558" t="s">
        <v>1071</v>
      </c>
      <c r="K9558" t="s">
        <v>842</v>
      </c>
      <c r="L9558" t="s">
        <v>844</v>
      </c>
      <c r="M9558">
        <v>0</v>
      </c>
      <c r="N9558">
        <v>255949</v>
      </c>
      <c r="O9558">
        <v>959810</v>
      </c>
      <c r="P9558">
        <v>0</v>
      </c>
      <c r="Q9558">
        <v>63987</v>
      </c>
      <c r="R9558" t="s">
        <v>829</v>
      </c>
      <c r="S9558">
        <v>1279746</v>
      </c>
      <c r="T9558">
        <v>0</v>
      </c>
      <c r="U9558">
        <v>1279746</v>
      </c>
      <c r="V9558">
        <v>28</v>
      </c>
    </row>
    <row r="9559" spans="1:22" x14ac:dyDescent="0.3">
      <c r="A9559">
        <v>202223</v>
      </c>
      <c r="B9559" t="s">
        <v>820</v>
      </c>
      <c r="C9559" t="s">
        <v>821</v>
      </c>
      <c r="D9559" t="s">
        <v>822</v>
      </c>
      <c r="E9559" t="s">
        <v>823</v>
      </c>
      <c r="F9559" t="s">
        <v>848</v>
      </c>
      <c r="G9559" t="s">
        <v>849</v>
      </c>
      <c r="H9559" t="s">
        <v>1070</v>
      </c>
      <c r="I9559">
        <v>372</v>
      </c>
      <c r="J9559" t="s">
        <v>1071</v>
      </c>
      <c r="K9559" t="s">
        <v>842</v>
      </c>
      <c r="L9559" t="s">
        <v>844</v>
      </c>
      <c r="M9559">
        <v>0</v>
      </c>
      <c r="N9559">
        <v>186036</v>
      </c>
      <c r="O9559">
        <v>697637</v>
      </c>
      <c r="P9559">
        <v>0</v>
      </c>
      <c r="Q9559">
        <v>46509</v>
      </c>
      <c r="R9559" t="s">
        <v>829</v>
      </c>
      <c r="S9559">
        <v>930182</v>
      </c>
      <c r="T9559">
        <v>0</v>
      </c>
      <c r="U9559">
        <v>930182</v>
      </c>
      <c r="V9559">
        <v>20</v>
      </c>
    </row>
    <row r="9560" spans="1:22" x14ac:dyDescent="0.3">
      <c r="A9560">
        <v>202324</v>
      </c>
      <c r="B9560" t="s">
        <v>820</v>
      </c>
      <c r="C9560" t="s">
        <v>821</v>
      </c>
      <c r="D9560" t="s">
        <v>822</v>
      </c>
      <c r="E9560" t="s">
        <v>823</v>
      </c>
      <c r="F9560" t="s">
        <v>848</v>
      </c>
      <c r="G9560" t="s">
        <v>849</v>
      </c>
      <c r="H9560" t="s">
        <v>1070</v>
      </c>
      <c r="I9560">
        <v>372</v>
      </c>
      <c r="J9560" t="s">
        <v>1071</v>
      </c>
      <c r="K9560" t="s">
        <v>842</v>
      </c>
      <c r="L9560" t="s">
        <v>844</v>
      </c>
      <c r="M9560">
        <v>0</v>
      </c>
      <c r="N9560">
        <v>162580</v>
      </c>
      <c r="O9560">
        <v>609678</v>
      </c>
      <c r="P9560">
        <v>0</v>
      </c>
      <c r="Q9560">
        <v>40645</v>
      </c>
      <c r="R9560" t="s">
        <v>829</v>
      </c>
      <c r="S9560">
        <v>812903</v>
      </c>
      <c r="T9560">
        <v>0</v>
      </c>
      <c r="U9560">
        <v>812903</v>
      </c>
      <c r="V9560">
        <v>17</v>
      </c>
    </row>
    <row r="9561" spans="1:22" x14ac:dyDescent="0.3">
      <c r="A9561">
        <v>202122</v>
      </c>
      <c r="B9561" t="s">
        <v>820</v>
      </c>
      <c r="C9561" t="s">
        <v>821</v>
      </c>
      <c r="D9561" t="s">
        <v>822</v>
      </c>
      <c r="E9561" t="s">
        <v>823</v>
      </c>
      <c r="F9561" t="s">
        <v>848</v>
      </c>
      <c r="G9561" t="s">
        <v>849</v>
      </c>
      <c r="H9561" t="s">
        <v>1070</v>
      </c>
      <c r="I9561">
        <v>372</v>
      </c>
      <c r="J9561" t="s">
        <v>1071</v>
      </c>
      <c r="K9561" t="s">
        <v>842</v>
      </c>
      <c r="L9561" t="s">
        <v>251</v>
      </c>
      <c r="M9561" t="s">
        <v>829</v>
      </c>
      <c r="N9561" t="s">
        <v>829</v>
      </c>
      <c r="O9561">
        <v>0</v>
      </c>
      <c r="P9561">
        <v>1160791</v>
      </c>
      <c r="Q9561">
        <v>0</v>
      </c>
      <c r="R9561">
        <v>497482</v>
      </c>
      <c r="S9561">
        <v>1658273</v>
      </c>
      <c r="T9561">
        <v>38179</v>
      </c>
      <c r="U9561">
        <v>1620094</v>
      </c>
      <c r="V9561">
        <v>35</v>
      </c>
    </row>
    <row r="9562" spans="1:22" x14ac:dyDescent="0.3">
      <c r="A9562">
        <v>202223</v>
      </c>
      <c r="B9562" t="s">
        <v>820</v>
      </c>
      <c r="C9562" t="s">
        <v>821</v>
      </c>
      <c r="D9562" t="s">
        <v>822</v>
      </c>
      <c r="E9562" t="s">
        <v>823</v>
      </c>
      <c r="F9562" t="s">
        <v>848</v>
      </c>
      <c r="G9562" t="s">
        <v>849</v>
      </c>
      <c r="H9562" t="s">
        <v>1070</v>
      </c>
      <c r="I9562">
        <v>372</v>
      </c>
      <c r="J9562" t="s">
        <v>1071</v>
      </c>
      <c r="K9562" t="s">
        <v>842</v>
      </c>
      <c r="L9562" t="s">
        <v>251</v>
      </c>
      <c r="M9562" t="s">
        <v>829</v>
      </c>
      <c r="N9562" t="s">
        <v>829</v>
      </c>
      <c r="O9562">
        <v>0</v>
      </c>
      <c r="P9562">
        <v>1465285</v>
      </c>
      <c r="Q9562">
        <v>0</v>
      </c>
      <c r="R9562">
        <v>627979</v>
      </c>
      <c r="S9562">
        <v>2093264</v>
      </c>
      <c r="T9562">
        <v>26368</v>
      </c>
      <c r="U9562">
        <v>2066896</v>
      </c>
      <c r="V9562">
        <v>44</v>
      </c>
    </row>
    <row r="9563" spans="1:22" x14ac:dyDescent="0.3">
      <c r="A9563">
        <v>202324</v>
      </c>
      <c r="B9563" t="s">
        <v>820</v>
      </c>
      <c r="C9563" t="s">
        <v>821</v>
      </c>
      <c r="D9563" t="s">
        <v>822</v>
      </c>
      <c r="E9563" t="s">
        <v>823</v>
      </c>
      <c r="F9563" t="s">
        <v>848</v>
      </c>
      <c r="G9563" t="s">
        <v>849</v>
      </c>
      <c r="H9563" t="s">
        <v>1070</v>
      </c>
      <c r="I9563">
        <v>372</v>
      </c>
      <c r="J9563" t="s">
        <v>1071</v>
      </c>
      <c r="K9563" t="s">
        <v>842</v>
      </c>
      <c r="L9563" t="s">
        <v>251</v>
      </c>
      <c r="M9563" t="s">
        <v>829</v>
      </c>
      <c r="N9563" t="s">
        <v>829</v>
      </c>
      <c r="O9563">
        <v>0</v>
      </c>
      <c r="P9563">
        <v>1678667</v>
      </c>
      <c r="Q9563">
        <v>0</v>
      </c>
      <c r="R9563">
        <v>719428</v>
      </c>
      <c r="S9563">
        <v>2398095</v>
      </c>
      <c r="T9563">
        <v>48967</v>
      </c>
      <c r="U9563">
        <v>2349128</v>
      </c>
      <c r="V9563">
        <v>50</v>
      </c>
    </row>
    <row r="9564" spans="1:22" x14ac:dyDescent="0.3">
      <c r="A9564">
        <v>202122</v>
      </c>
      <c r="B9564" t="s">
        <v>820</v>
      </c>
      <c r="C9564" t="s">
        <v>821</v>
      </c>
      <c r="D9564" t="s">
        <v>822</v>
      </c>
      <c r="E9564" t="s">
        <v>823</v>
      </c>
      <c r="F9564" t="s">
        <v>848</v>
      </c>
      <c r="G9564" t="s">
        <v>849</v>
      </c>
      <c r="H9564" t="s">
        <v>1070</v>
      </c>
      <c r="I9564">
        <v>372</v>
      </c>
      <c r="J9564" t="s">
        <v>1071</v>
      </c>
      <c r="K9564" t="s">
        <v>842</v>
      </c>
      <c r="L9564" t="s">
        <v>253</v>
      </c>
      <c r="M9564" t="s">
        <v>829</v>
      </c>
      <c r="N9564" t="s">
        <v>829</v>
      </c>
      <c r="O9564">
        <v>0</v>
      </c>
      <c r="P9564">
        <v>0</v>
      </c>
      <c r="Q9564">
        <v>0</v>
      </c>
      <c r="R9564">
        <v>64251</v>
      </c>
      <c r="S9564">
        <v>64251</v>
      </c>
      <c r="T9564">
        <v>7369</v>
      </c>
      <c r="U9564">
        <v>56882</v>
      </c>
      <c r="V9564">
        <v>1</v>
      </c>
    </row>
    <row r="9565" spans="1:22" x14ac:dyDescent="0.3">
      <c r="A9565">
        <v>202223</v>
      </c>
      <c r="B9565" t="s">
        <v>820</v>
      </c>
      <c r="C9565" t="s">
        <v>821</v>
      </c>
      <c r="D9565" t="s">
        <v>822</v>
      </c>
      <c r="E9565" t="s">
        <v>823</v>
      </c>
      <c r="F9565" t="s">
        <v>848</v>
      </c>
      <c r="G9565" t="s">
        <v>849</v>
      </c>
      <c r="H9565" t="s">
        <v>1070</v>
      </c>
      <c r="I9565">
        <v>372</v>
      </c>
      <c r="J9565" t="s">
        <v>1071</v>
      </c>
      <c r="K9565" t="s">
        <v>842</v>
      </c>
      <c r="L9565" t="s">
        <v>253</v>
      </c>
      <c r="M9565" t="s">
        <v>829</v>
      </c>
      <c r="N9565" t="s">
        <v>829</v>
      </c>
      <c r="O9565">
        <v>0</v>
      </c>
      <c r="P9565">
        <v>0</v>
      </c>
      <c r="Q9565">
        <v>0</v>
      </c>
      <c r="R9565">
        <v>343946</v>
      </c>
      <c r="S9565">
        <v>343946</v>
      </c>
      <c r="T9565">
        <v>15901</v>
      </c>
      <c r="U9565">
        <v>328045</v>
      </c>
      <c r="V9565">
        <v>7</v>
      </c>
    </row>
    <row r="9566" spans="1:22" x14ac:dyDescent="0.3">
      <c r="A9566">
        <v>202324</v>
      </c>
      <c r="B9566" t="s">
        <v>820</v>
      </c>
      <c r="C9566" t="s">
        <v>821</v>
      </c>
      <c r="D9566" t="s">
        <v>822</v>
      </c>
      <c r="E9566" t="s">
        <v>823</v>
      </c>
      <c r="F9566" t="s">
        <v>848</v>
      </c>
      <c r="G9566" t="s">
        <v>849</v>
      </c>
      <c r="H9566" t="s">
        <v>1070</v>
      </c>
      <c r="I9566">
        <v>372</v>
      </c>
      <c r="J9566" t="s">
        <v>1071</v>
      </c>
      <c r="K9566" t="s">
        <v>842</v>
      </c>
      <c r="L9566" t="s">
        <v>253</v>
      </c>
      <c r="M9566" t="s">
        <v>829</v>
      </c>
      <c r="N9566" t="s">
        <v>829</v>
      </c>
      <c r="O9566">
        <v>0</v>
      </c>
      <c r="P9566">
        <v>0</v>
      </c>
      <c r="Q9566">
        <v>0</v>
      </c>
      <c r="R9566">
        <v>346706</v>
      </c>
      <c r="S9566">
        <v>346706</v>
      </c>
      <c r="T9566">
        <v>7951</v>
      </c>
      <c r="U9566">
        <v>338755</v>
      </c>
      <c r="V9566">
        <v>7</v>
      </c>
    </row>
    <row r="9567" spans="1:22" x14ac:dyDescent="0.3">
      <c r="A9567">
        <v>202122</v>
      </c>
      <c r="B9567" t="s">
        <v>820</v>
      </c>
      <c r="C9567" t="s">
        <v>821</v>
      </c>
      <c r="D9567" t="s">
        <v>822</v>
      </c>
      <c r="E9567" t="s">
        <v>823</v>
      </c>
      <c r="F9567" t="s">
        <v>848</v>
      </c>
      <c r="G9567" t="s">
        <v>849</v>
      </c>
      <c r="H9567" t="s">
        <v>1070</v>
      </c>
      <c r="I9567">
        <v>372</v>
      </c>
      <c r="J9567" t="s">
        <v>1071</v>
      </c>
      <c r="K9567" t="s">
        <v>842</v>
      </c>
      <c r="L9567" t="s">
        <v>845</v>
      </c>
      <c r="M9567" t="s">
        <v>829</v>
      </c>
      <c r="N9567" t="s">
        <v>829</v>
      </c>
      <c r="O9567">
        <v>0</v>
      </c>
      <c r="P9567">
        <v>0</v>
      </c>
      <c r="Q9567">
        <v>0</v>
      </c>
      <c r="R9567">
        <v>527</v>
      </c>
      <c r="S9567">
        <v>527</v>
      </c>
      <c r="T9567">
        <v>0</v>
      </c>
      <c r="U9567">
        <v>527</v>
      </c>
      <c r="V9567">
        <v>0</v>
      </c>
    </row>
    <row r="9568" spans="1:22" x14ac:dyDescent="0.3">
      <c r="A9568">
        <v>202223</v>
      </c>
      <c r="B9568" t="s">
        <v>820</v>
      </c>
      <c r="C9568" t="s">
        <v>821</v>
      </c>
      <c r="D9568" t="s">
        <v>822</v>
      </c>
      <c r="E9568" t="s">
        <v>823</v>
      </c>
      <c r="F9568" t="s">
        <v>848</v>
      </c>
      <c r="G9568" t="s">
        <v>849</v>
      </c>
      <c r="H9568" t="s">
        <v>1070</v>
      </c>
      <c r="I9568">
        <v>372</v>
      </c>
      <c r="J9568" t="s">
        <v>1071</v>
      </c>
      <c r="K9568" t="s">
        <v>842</v>
      </c>
      <c r="L9568" t="s">
        <v>845</v>
      </c>
      <c r="M9568" t="s">
        <v>829</v>
      </c>
      <c r="N9568" t="s">
        <v>829</v>
      </c>
      <c r="O9568">
        <v>0</v>
      </c>
      <c r="P9568">
        <v>0</v>
      </c>
      <c r="Q9568">
        <v>0</v>
      </c>
      <c r="R9568">
        <v>0</v>
      </c>
      <c r="S9568">
        <v>0</v>
      </c>
      <c r="T9568">
        <v>0</v>
      </c>
      <c r="U9568">
        <v>0</v>
      </c>
      <c r="V9568">
        <v>0</v>
      </c>
    </row>
    <row r="9569" spans="1:22" x14ac:dyDescent="0.3">
      <c r="A9569">
        <v>202324</v>
      </c>
      <c r="B9569" t="s">
        <v>820</v>
      </c>
      <c r="C9569" t="s">
        <v>821</v>
      </c>
      <c r="D9569" t="s">
        <v>822</v>
      </c>
      <c r="E9569" t="s">
        <v>823</v>
      </c>
      <c r="F9569" t="s">
        <v>848</v>
      </c>
      <c r="G9569" t="s">
        <v>849</v>
      </c>
      <c r="H9569" t="s">
        <v>1070</v>
      </c>
      <c r="I9569">
        <v>372</v>
      </c>
      <c r="J9569" t="s">
        <v>1071</v>
      </c>
      <c r="K9569" t="s">
        <v>842</v>
      </c>
      <c r="L9569" t="s">
        <v>845</v>
      </c>
      <c r="M9569" t="s">
        <v>829</v>
      </c>
      <c r="N9569" t="s">
        <v>829</v>
      </c>
      <c r="O9569">
        <v>0</v>
      </c>
      <c r="P9569">
        <v>0</v>
      </c>
      <c r="Q9569">
        <v>0</v>
      </c>
      <c r="R9569">
        <v>0</v>
      </c>
      <c r="S9569">
        <v>0</v>
      </c>
      <c r="T9569">
        <v>0</v>
      </c>
      <c r="U9569">
        <v>0</v>
      </c>
      <c r="V9569">
        <v>0</v>
      </c>
    </row>
    <row r="9570" spans="1:22" x14ac:dyDescent="0.3">
      <c r="A9570">
        <v>202122</v>
      </c>
      <c r="B9570" t="s">
        <v>820</v>
      </c>
      <c r="C9570" t="s">
        <v>821</v>
      </c>
      <c r="D9570" t="s">
        <v>822</v>
      </c>
      <c r="E9570" t="s">
        <v>823</v>
      </c>
      <c r="F9570" t="s">
        <v>926</v>
      </c>
      <c r="G9570" t="s">
        <v>927</v>
      </c>
      <c r="H9570" t="s">
        <v>1072</v>
      </c>
      <c r="I9570">
        <v>857</v>
      </c>
      <c r="J9570" t="s">
        <v>1073</v>
      </c>
      <c r="K9570" t="s">
        <v>828</v>
      </c>
      <c r="L9570" t="s">
        <v>336</v>
      </c>
      <c r="M9570">
        <v>0</v>
      </c>
      <c r="N9570">
        <v>140000</v>
      </c>
      <c r="O9570">
        <v>0</v>
      </c>
      <c r="P9570">
        <v>75000</v>
      </c>
      <c r="Q9570">
        <v>0</v>
      </c>
      <c r="R9570" t="s">
        <v>829</v>
      </c>
      <c r="S9570">
        <v>215000</v>
      </c>
      <c r="T9570" t="s">
        <v>829</v>
      </c>
      <c r="U9570">
        <v>215000</v>
      </c>
      <c r="V9570">
        <v>409</v>
      </c>
    </row>
    <row r="9571" spans="1:22" x14ac:dyDescent="0.3">
      <c r="A9571">
        <v>202223</v>
      </c>
      <c r="B9571" t="s">
        <v>820</v>
      </c>
      <c r="C9571" t="s">
        <v>821</v>
      </c>
      <c r="D9571" t="s">
        <v>822</v>
      </c>
      <c r="E9571" t="s">
        <v>823</v>
      </c>
      <c r="F9571" t="s">
        <v>926</v>
      </c>
      <c r="G9571" t="s">
        <v>927</v>
      </c>
      <c r="H9571" t="s">
        <v>1072</v>
      </c>
      <c r="I9571">
        <v>857</v>
      </c>
      <c r="J9571" t="s">
        <v>1073</v>
      </c>
      <c r="K9571" t="s">
        <v>828</v>
      </c>
      <c r="L9571" t="s">
        <v>336</v>
      </c>
      <c r="M9571">
        <v>0</v>
      </c>
      <c r="N9571">
        <v>200000</v>
      </c>
      <c r="O9571">
        <v>0</v>
      </c>
      <c r="P9571">
        <v>75000</v>
      </c>
      <c r="Q9571">
        <v>0</v>
      </c>
      <c r="R9571" t="s">
        <v>829</v>
      </c>
      <c r="S9571">
        <v>275000</v>
      </c>
      <c r="T9571" t="s">
        <v>829</v>
      </c>
      <c r="U9571">
        <v>275000</v>
      </c>
      <c r="V9571">
        <v>570</v>
      </c>
    </row>
    <row r="9572" spans="1:22" x14ac:dyDescent="0.3">
      <c r="A9572">
        <v>202324</v>
      </c>
      <c r="B9572" t="s">
        <v>820</v>
      </c>
      <c r="C9572" t="s">
        <v>821</v>
      </c>
      <c r="D9572" t="s">
        <v>822</v>
      </c>
      <c r="E9572" t="s">
        <v>823</v>
      </c>
      <c r="F9572" t="s">
        <v>926</v>
      </c>
      <c r="G9572" t="s">
        <v>927</v>
      </c>
      <c r="H9572" t="s">
        <v>1072</v>
      </c>
      <c r="I9572">
        <v>857</v>
      </c>
      <c r="J9572" t="s">
        <v>1073</v>
      </c>
      <c r="K9572" t="s">
        <v>828</v>
      </c>
      <c r="L9572" t="s">
        <v>336</v>
      </c>
      <c r="M9572">
        <v>0</v>
      </c>
      <c r="N9572">
        <v>0</v>
      </c>
      <c r="O9572">
        <v>0</v>
      </c>
      <c r="P9572">
        <v>75000</v>
      </c>
      <c r="Q9572">
        <v>0</v>
      </c>
      <c r="R9572" t="s">
        <v>829</v>
      </c>
      <c r="S9572">
        <v>75000</v>
      </c>
      <c r="T9572" t="s">
        <v>829</v>
      </c>
      <c r="U9572">
        <v>75000</v>
      </c>
      <c r="V9572">
        <v>154</v>
      </c>
    </row>
    <row r="9573" spans="1:22" x14ac:dyDescent="0.3">
      <c r="A9573">
        <v>202122</v>
      </c>
      <c r="B9573" t="s">
        <v>820</v>
      </c>
      <c r="C9573" t="s">
        <v>821</v>
      </c>
      <c r="D9573" t="s">
        <v>822</v>
      </c>
      <c r="E9573" t="s">
        <v>823</v>
      </c>
      <c r="F9573" t="s">
        <v>926</v>
      </c>
      <c r="G9573" t="s">
        <v>927</v>
      </c>
      <c r="H9573" t="s">
        <v>1072</v>
      </c>
      <c r="I9573">
        <v>857</v>
      </c>
      <c r="J9573" t="s">
        <v>1073</v>
      </c>
      <c r="K9573" t="s">
        <v>828</v>
      </c>
      <c r="L9573" t="s">
        <v>235</v>
      </c>
      <c r="M9573" t="s">
        <v>829</v>
      </c>
      <c r="N9573">
        <v>0</v>
      </c>
      <c r="O9573">
        <v>0</v>
      </c>
      <c r="P9573" t="s">
        <v>829</v>
      </c>
      <c r="Q9573" t="s">
        <v>829</v>
      </c>
      <c r="R9573" t="s">
        <v>829</v>
      </c>
      <c r="S9573">
        <v>0</v>
      </c>
      <c r="T9573">
        <v>0</v>
      </c>
      <c r="U9573">
        <v>0</v>
      </c>
      <c r="V9573">
        <v>0</v>
      </c>
    </row>
    <row r="9574" spans="1:22" x14ac:dyDescent="0.3">
      <c r="A9574">
        <v>202223</v>
      </c>
      <c r="B9574" t="s">
        <v>820</v>
      </c>
      <c r="C9574" t="s">
        <v>821</v>
      </c>
      <c r="D9574" t="s">
        <v>822</v>
      </c>
      <c r="E9574" t="s">
        <v>823</v>
      </c>
      <c r="F9574" t="s">
        <v>926</v>
      </c>
      <c r="G9574" t="s">
        <v>927</v>
      </c>
      <c r="H9574" t="s">
        <v>1072</v>
      </c>
      <c r="I9574">
        <v>857</v>
      </c>
      <c r="J9574" t="s">
        <v>1073</v>
      </c>
      <c r="K9574" t="s">
        <v>828</v>
      </c>
      <c r="L9574" t="s">
        <v>235</v>
      </c>
      <c r="M9574" t="s">
        <v>829</v>
      </c>
      <c r="N9574">
        <v>0</v>
      </c>
      <c r="O9574">
        <v>0</v>
      </c>
      <c r="P9574" t="s">
        <v>829</v>
      </c>
      <c r="Q9574" t="s">
        <v>829</v>
      </c>
      <c r="R9574" t="s">
        <v>829</v>
      </c>
      <c r="S9574">
        <v>0</v>
      </c>
      <c r="T9574">
        <v>0</v>
      </c>
      <c r="U9574">
        <v>0</v>
      </c>
      <c r="V9574">
        <v>0</v>
      </c>
    </row>
    <row r="9575" spans="1:22" x14ac:dyDescent="0.3">
      <c r="A9575">
        <v>202324</v>
      </c>
      <c r="B9575" t="s">
        <v>820</v>
      </c>
      <c r="C9575" t="s">
        <v>821</v>
      </c>
      <c r="D9575" t="s">
        <v>822</v>
      </c>
      <c r="E9575" t="s">
        <v>823</v>
      </c>
      <c r="F9575" t="s">
        <v>926</v>
      </c>
      <c r="G9575" t="s">
        <v>927</v>
      </c>
      <c r="H9575" t="s">
        <v>1072</v>
      </c>
      <c r="I9575">
        <v>857</v>
      </c>
      <c r="J9575" t="s">
        <v>1073</v>
      </c>
      <c r="K9575" t="s">
        <v>828</v>
      </c>
      <c r="L9575" t="s">
        <v>235</v>
      </c>
      <c r="M9575" t="s">
        <v>829</v>
      </c>
      <c r="N9575">
        <v>0</v>
      </c>
      <c r="O9575">
        <v>0</v>
      </c>
      <c r="P9575" t="s">
        <v>829</v>
      </c>
      <c r="Q9575" t="s">
        <v>829</v>
      </c>
      <c r="R9575" t="s">
        <v>829</v>
      </c>
      <c r="S9575">
        <v>0</v>
      </c>
      <c r="T9575">
        <v>0</v>
      </c>
      <c r="U9575">
        <v>0</v>
      </c>
      <c r="V9575">
        <v>0</v>
      </c>
    </row>
    <row r="9576" spans="1:22" x14ac:dyDescent="0.3">
      <c r="A9576">
        <v>202122</v>
      </c>
      <c r="B9576" t="s">
        <v>820</v>
      </c>
      <c r="C9576" t="s">
        <v>821</v>
      </c>
      <c r="D9576" t="s">
        <v>822</v>
      </c>
      <c r="E9576" t="s">
        <v>823</v>
      </c>
      <c r="F9576" t="s">
        <v>926</v>
      </c>
      <c r="G9576" t="s">
        <v>927</v>
      </c>
      <c r="H9576" t="s">
        <v>1072</v>
      </c>
      <c r="I9576">
        <v>857</v>
      </c>
      <c r="J9576" t="s">
        <v>1073</v>
      </c>
      <c r="K9576" t="s">
        <v>828</v>
      </c>
      <c r="L9576" t="s">
        <v>534</v>
      </c>
      <c r="M9576">
        <v>0</v>
      </c>
      <c r="N9576">
        <v>241750</v>
      </c>
      <c r="O9576">
        <v>0</v>
      </c>
      <c r="P9576">
        <v>584440</v>
      </c>
      <c r="Q9576">
        <v>0</v>
      </c>
      <c r="R9576" t="s">
        <v>829</v>
      </c>
      <c r="S9576">
        <v>826191</v>
      </c>
      <c r="T9576">
        <v>0</v>
      </c>
      <c r="U9576">
        <v>826191</v>
      </c>
      <c r="V9576">
        <v>94</v>
      </c>
    </row>
    <row r="9577" spans="1:22" x14ac:dyDescent="0.3">
      <c r="A9577">
        <v>202223</v>
      </c>
      <c r="B9577" t="s">
        <v>820</v>
      </c>
      <c r="C9577" t="s">
        <v>821</v>
      </c>
      <c r="D9577" t="s">
        <v>822</v>
      </c>
      <c r="E9577" t="s">
        <v>823</v>
      </c>
      <c r="F9577" t="s">
        <v>926</v>
      </c>
      <c r="G9577" t="s">
        <v>927</v>
      </c>
      <c r="H9577" t="s">
        <v>1072</v>
      </c>
      <c r="I9577">
        <v>857</v>
      </c>
      <c r="J9577" t="s">
        <v>1073</v>
      </c>
      <c r="K9577" t="s">
        <v>828</v>
      </c>
      <c r="L9577" t="s">
        <v>534</v>
      </c>
      <c r="M9577">
        <v>0</v>
      </c>
      <c r="N9577">
        <v>430812</v>
      </c>
      <c r="O9577">
        <v>0</v>
      </c>
      <c r="P9577">
        <v>385463</v>
      </c>
      <c r="Q9577">
        <v>0</v>
      </c>
      <c r="R9577" t="s">
        <v>829</v>
      </c>
      <c r="S9577">
        <v>816275</v>
      </c>
      <c r="T9577">
        <v>0</v>
      </c>
      <c r="U9577">
        <v>816275</v>
      </c>
      <c r="V9577">
        <v>96</v>
      </c>
    </row>
    <row r="9578" spans="1:22" x14ac:dyDescent="0.3">
      <c r="A9578">
        <v>202324</v>
      </c>
      <c r="B9578" t="s">
        <v>820</v>
      </c>
      <c r="C9578" t="s">
        <v>821</v>
      </c>
      <c r="D9578" t="s">
        <v>822</v>
      </c>
      <c r="E9578" t="s">
        <v>823</v>
      </c>
      <c r="F9578" t="s">
        <v>926</v>
      </c>
      <c r="G9578" t="s">
        <v>927</v>
      </c>
      <c r="H9578" t="s">
        <v>1072</v>
      </c>
      <c r="I9578">
        <v>857</v>
      </c>
      <c r="J9578" t="s">
        <v>1073</v>
      </c>
      <c r="K9578" t="s">
        <v>828</v>
      </c>
      <c r="L9578" t="s">
        <v>534</v>
      </c>
      <c r="M9578">
        <v>0</v>
      </c>
      <c r="N9578">
        <v>0</v>
      </c>
      <c r="O9578">
        <v>0</v>
      </c>
      <c r="P9578">
        <v>233603</v>
      </c>
      <c r="Q9578">
        <v>0</v>
      </c>
      <c r="R9578" t="s">
        <v>829</v>
      </c>
      <c r="S9578">
        <v>233603</v>
      </c>
      <c r="T9578">
        <v>0</v>
      </c>
      <c r="U9578">
        <v>233603</v>
      </c>
      <c r="V9578">
        <v>26</v>
      </c>
    </row>
    <row r="9579" spans="1:22" x14ac:dyDescent="0.3">
      <c r="A9579">
        <v>202122</v>
      </c>
      <c r="B9579" t="s">
        <v>820</v>
      </c>
      <c r="C9579" t="s">
        <v>821</v>
      </c>
      <c r="D9579" t="s">
        <v>822</v>
      </c>
      <c r="E9579" t="s">
        <v>823</v>
      </c>
      <c r="F9579" t="s">
        <v>926</v>
      </c>
      <c r="G9579" t="s">
        <v>927</v>
      </c>
      <c r="H9579" t="s">
        <v>1072</v>
      </c>
      <c r="I9579">
        <v>857</v>
      </c>
      <c r="J9579" t="s">
        <v>1073</v>
      </c>
      <c r="K9579" t="s">
        <v>828</v>
      </c>
      <c r="L9579" t="s">
        <v>603</v>
      </c>
      <c r="M9579" t="s">
        <v>829</v>
      </c>
      <c r="N9579" t="s">
        <v>829</v>
      </c>
      <c r="O9579" t="s">
        <v>829</v>
      </c>
      <c r="P9579">
        <v>0</v>
      </c>
      <c r="Q9579">
        <v>0</v>
      </c>
      <c r="R9579">
        <v>0</v>
      </c>
      <c r="S9579">
        <v>0</v>
      </c>
      <c r="T9579">
        <v>0</v>
      </c>
      <c r="U9579">
        <v>0</v>
      </c>
      <c r="V9579">
        <v>0</v>
      </c>
    </row>
    <row r="9580" spans="1:22" x14ac:dyDescent="0.3">
      <c r="A9580">
        <v>202223</v>
      </c>
      <c r="B9580" t="s">
        <v>820</v>
      </c>
      <c r="C9580" t="s">
        <v>821</v>
      </c>
      <c r="D9580" t="s">
        <v>822</v>
      </c>
      <c r="E9580" t="s">
        <v>823</v>
      </c>
      <c r="F9580" t="s">
        <v>926</v>
      </c>
      <c r="G9580" t="s">
        <v>927</v>
      </c>
      <c r="H9580" t="s">
        <v>1072</v>
      </c>
      <c r="I9580">
        <v>857</v>
      </c>
      <c r="J9580" t="s">
        <v>1073</v>
      </c>
      <c r="K9580" t="s">
        <v>828</v>
      </c>
      <c r="L9580" t="s">
        <v>603</v>
      </c>
      <c r="M9580" t="s">
        <v>829</v>
      </c>
      <c r="N9580" t="s">
        <v>829</v>
      </c>
      <c r="O9580" t="s">
        <v>829</v>
      </c>
      <c r="P9580">
        <v>0</v>
      </c>
      <c r="Q9580">
        <v>0</v>
      </c>
      <c r="R9580">
        <v>0</v>
      </c>
      <c r="S9580">
        <v>0</v>
      </c>
      <c r="T9580">
        <v>0</v>
      </c>
      <c r="U9580">
        <v>0</v>
      </c>
      <c r="V9580">
        <v>0</v>
      </c>
    </row>
    <row r="9581" spans="1:22" x14ac:dyDescent="0.3">
      <c r="A9581">
        <v>202324</v>
      </c>
      <c r="B9581" t="s">
        <v>820</v>
      </c>
      <c r="C9581" t="s">
        <v>821</v>
      </c>
      <c r="D9581" t="s">
        <v>822</v>
      </c>
      <c r="E9581" t="s">
        <v>823</v>
      </c>
      <c r="F9581" t="s">
        <v>926</v>
      </c>
      <c r="G9581" t="s">
        <v>927</v>
      </c>
      <c r="H9581" t="s">
        <v>1072</v>
      </c>
      <c r="I9581">
        <v>857</v>
      </c>
      <c r="J9581" t="s">
        <v>1073</v>
      </c>
      <c r="K9581" t="s">
        <v>828</v>
      </c>
      <c r="L9581" t="s">
        <v>603</v>
      </c>
      <c r="M9581" t="s">
        <v>829</v>
      </c>
      <c r="N9581" t="s">
        <v>829</v>
      </c>
      <c r="O9581" t="s">
        <v>829</v>
      </c>
      <c r="P9581">
        <v>0</v>
      </c>
      <c r="Q9581">
        <v>0</v>
      </c>
      <c r="R9581">
        <v>0</v>
      </c>
      <c r="S9581">
        <v>0</v>
      </c>
      <c r="T9581">
        <v>0</v>
      </c>
      <c r="U9581">
        <v>0</v>
      </c>
      <c r="V9581">
        <v>0</v>
      </c>
    </row>
    <row r="9582" spans="1:22" x14ac:dyDescent="0.3">
      <c r="A9582">
        <v>202122</v>
      </c>
      <c r="B9582" t="s">
        <v>820</v>
      </c>
      <c r="C9582" t="s">
        <v>821</v>
      </c>
      <c r="D9582" t="s">
        <v>822</v>
      </c>
      <c r="E9582" t="s">
        <v>823</v>
      </c>
      <c r="F9582" t="s">
        <v>926</v>
      </c>
      <c r="G9582" t="s">
        <v>927</v>
      </c>
      <c r="H9582" t="s">
        <v>1072</v>
      </c>
      <c r="I9582">
        <v>857</v>
      </c>
      <c r="J9582" t="s">
        <v>1073</v>
      </c>
      <c r="K9582" t="s">
        <v>828</v>
      </c>
      <c r="L9582" t="s">
        <v>606</v>
      </c>
      <c r="M9582">
        <v>0</v>
      </c>
      <c r="N9582">
        <v>0</v>
      </c>
      <c r="O9582">
        <v>0</v>
      </c>
      <c r="P9582">
        <v>0</v>
      </c>
      <c r="Q9582">
        <v>0</v>
      </c>
      <c r="R9582">
        <v>0</v>
      </c>
      <c r="S9582">
        <v>0</v>
      </c>
      <c r="T9582">
        <v>0</v>
      </c>
      <c r="U9582">
        <v>0</v>
      </c>
      <c r="V9582">
        <v>0</v>
      </c>
    </row>
    <row r="9583" spans="1:22" x14ac:dyDescent="0.3">
      <c r="A9583">
        <v>202223</v>
      </c>
      <c r="B9583" t="s">
        <v>820</v>
      </c>
      <c r="C9583" t="s">
        <v>821</v>
      </c>
      <c r="D9583" t="s">
        <v>822</v>
      </c>
      <c r="E9583" t="s">
        <v>823</v>
      </c>
      <c r="F9583" t="s">
        <v>926</v>
      </c>
      <c r="G9583" t="s">
        <v>927</v>
      </c>
      <c r="H9583" t="s">
        <v>1072</v>
      </c>
      <c r="I9583">
        <v>857</v>
      </c>
      <c r="J9583" t="s">
        <v>1073</v>
      </c>
      <c r="K9583" t="s">
        <v>828</v>
      </c>
      <c r="L9583" t="s">
        <v>606</v>
      </c>
      <c r="M9583">
        <v>0</v>
      </c>
      <c r="N9583">
        <v>0</v>
      </c>
      <c r="O9583">
        <v>0</v>
      </c>
      <c r="P9583">
        <v>0</v>
      </c>
      <c r="Q9583">
        <v>0</v>
      </c>
      <c r="R9583">
        <v>0</v>
      </c>
      <c r="S9583">
        <v>0</v>
      </c>
      <c r="T9583">
        <v>0</v>
      </c>
      <c r="U9583">
        <v>0</v>
      </c>
      <c r="V9583">
        <v>0</v>
      </c>
    </row>
    <row r="9584" spans="1:22" x14ac:dyDescent="0.3">
      <c r="A9584">
        <v>202324</v>
      </c>
      <c r="B9584" t="s">
        <v>820</v>
      </c>
      <c r="C9584" t="s">
        <v>821</v>
      </c>
      <c r="D9584" t="s">
        <v>822</v>
      </c>
      <c r="E9584" t="s">
        <v>823</v>
      </c>
      <c r="F9584" t="s">
        <v>926</v>
      </c>
      <c r="G9584" t="s">
        <v>927</v>
      </c>
      <c r="H9584" t="s">
        <v>1072</v>
      </c>
      <c r="I9584">
        <v>857</v>
      </c>
      <c r="J9584" t="s">
        <v>1073</v>
      </c>
      <c r="K9584" t="s">
        <v>828</v>
      </c>
      <c r="L9584" t="s">
        <v>606</v>
      </c>
      <c r="M9584">
        <v>0</v>
      </c>
      <c r="N9584">
        <v>0</v>
      </c>
      <c r="O9584">
        <v>0</v>
      </c>
      <c r="P9584">
        <v>0</v>
      </c>
      <c r="Q9584">
        <v>0</v>
      </c>
      <c r="R9584">
        <v>0</v>
      </c>
      <c r="S9584">
        <v>0</v>
      </c>
      <c r="T9584">
        <v>0</v>
      </c>
      <c r="U9584">
        <v>0</v>
      </c>
      <c r="V9584">
        <v>0</v>
      </c>
    </row>
    <row r="9585" spans="1:22" x14ac:dyDescent="0.3">
      <c r="A9585">
        <v>202122</v>
      </c>
      <c r="B9585" t="s">
        <v>820</v>
      </c>
      <c r="C9585" t="s">
        <v>821</v>
      </c>
      <c r="D9585" t="s">
        <v>822</v>
      </c>
      <c r="E9585" t="s">
        <v>823</v>
      </c>
      <c r="F9585" t="s">
        <v>926</v>
      </c>
      <c r="G9585" t="s">
        <v>927</v>
      </c>
      <c r="H9585" t="s">
        <v>1072</v>
      </c>
      <c r="I9585">
        <v>857</v>
      </c>
      <c r="J9585" t="s">
        <v>1073</v>
      </c>
      <c r="K9585" t="s">
        <v>828</v>
      </c>
      <c r="L9585" t="s">
        <v>609</v>
      </c>
      <c r="M9585" t="s">
        <v>829</v>
      </c>
      <c r="N9585" t="s">
        <v>829</v>
      </c>
      <c r="O9585" t="s">
        <v>829</v>
      </c>
      <c r="P9585" t="s">
        <v>829</v>
      </c>
      <c r="Q9585">
        <v>0</v>
      </c>
      <c r="R9585" t="s">
        <v>829</v>
      </c>
      <c r="S9585">
        <v>0</v>
      </c>
      <c r="T9585">
        <v>0</v>
      </c>
      <c r="U9585">
        <v>0</v>
      </c>
      <c r="V9585">
        <v>0</v>
      </c>
    </row>
    <row r="9586" spans="1:22" x14ac:dyDescent="0.3">
      <c r="A9586">
        <v>202223</v>
      </c>
      <c r="B9586" t="s">
        <v>820</v>
      </c>
      <c r="C9586" t="s">
        <v>821</v>
      </c>
      <c r="D9586" t="s">
        <v>822</v>
      </c>
      <c r="E9586" t="s">
        <v>823</v>
      </c>
      <c r="F9586" t="s">
        <v>926</v>
      </c>
      <c r="G9586" t="s">
        <v>927</v>
      </c>
      <c r="H9586" t="s">
        <v>1072</v>
      </c>
      <c r="I9586">
        <v>857</v>
      </c>
      <c r="J9586" t="s">
        <v>1073</v>
      </c>
      <c r="K9586" t="s">
        <v>828</v>
      </c>
      <c r="L9586" t="s">
        <v>609</v>
      </c>
      <c r="M9586" t="s">
        <v>829</v>
      </c>
      <c r="N9586" t="s">
        <v>829</v>
      </c>
      <c r="O9586" t="s">
        <v>829</v>
      </c>
      <c r="P9586" t="s">
        <v>829</v>
      </c>
      <c r="Q9586">
        <v>0</v>
      </c>
      <c r="R9586" t="s">
        <v>829</v>
      </c>
      <c r="S9586">
        <v>0</v>
      </c>
      <c r="T9586">
        <v>0</v>
      </c>
      <c r="U9586">
        <v>0</v>
      </c>
      <c r="V9586">
        <v>0</v>
      </c>
    </row>
    <row r="9587" spans="1:22" x14ac:dyDescent="0.3">
      <c r="A9587">
        <v>202122</v>
      </c>
      <c r="B9587" t="s">
        <v>820</v>
      </c>
      <c r="C9587" t="s">
        <v>821</v>
      </c>
      <c r="D9587" t="s">
        <v>822</v>
      </c>
      <c r="E9587" t="s">
        <v>823</v>
      </c>
      <c r="F9587" t="s">
        <v>926</v>
      </c>
      <c r="G9587" t="s">
        <v>927</v>
      </c>
      <c r="H9587" t="s">
        <v>1072</v>
      </c>
      <c r="I9587">
        <v>857</v>
      </c>
      <c r="J9587" t="s">
        <v>1073</v>
      </c>
      <c r="K9587" t="s">
        <v>828</v>
      </c>
      <c r="L9587" t="s">
        <v>830</v>
      </c>
      <c r="M9587">
        <v>0</v>
      </c>
      <c r="N9587">
        <v>0</v>
      </c>
      <c r="O9587">
        <v>0</v>
      </c>
      <c r="P9587">
        <v>0</v>
      </c>
      <c r="Q9587">
        <v>0</v>
      </c>
      <c r="R9587">
        <v>0</v>
      </c>
      <c r="S9587">
        <v>0</v>
      </c>
      <c r="T9587">
        <v>0</v>
      </c>
      <c r="U9587">
        <v>0</v>
      </c>
      <c r="V9587">
        <v>0</v>
      </c>
    </row>
    <row r="9588" spans="1:22" x14ac:dyDescent="0.3">
      <c r="A9588">
        <v>202223</v>
      </c>
      <c r="B9588" t="s">
        <v>820</v>
      </c>
      <c r="C9588" t="s">
        <v>821</v>
      </c>
      <c r="D9588" t="s">
        <v>822</v>
      </c>
      <c r="E9588" t="s">
        <v>823</v>
      </c>
      <c r="F9588" t="s">
        <v>926</v>
      </c>
      <c r="G9588" t="s">
        <v>927</v>
      </c>
      <c r="H9588" t="s">
        <v>1072</v>
      </c>
      <c r="I9588">
        <v>857</v>
      </c>
      <c r="J9588" t="s">
        <v>1073</v>
      </c>
      <c r="K9588" t="s">
        <v>828</v>
      </c>
      <c r="L9588" t="s">
        <v>830</v>
      </c>
      <c r="M9588">
        <v>0</v>
      </c>
      <c r="N9588">
        <v>0</v>
      </c>
      <c r="O9588">
        <v>0</v>
      </c>
      <c r="P9588">
        <v>0</v>
      </c>
      <c r="Q9588">
        <v>0</v>
      </c>
      <c r="R9588">
        <v>0</v>
      </c>
      <c r="S9588">
        <v>0</v>
      </c>
      <c r="T9588">
        <v>0</v>
      </c>
      <c r="U9588">
        <v>0</v>
      </c>
      <c r="V9588">
        <v>0</v>
      </c>
    </row>
    <row r="9589" spans="1:22" x14ac:dyDescent="0.3">
      <c r="A9589">
        <v>202324</v>
      </c>
      <c r="B9589" t="s">
        <v>820</v>
      </c>
      <c r="C9589" t="s">
        <v>821</v>
      </c>
      <c r="D9589" t="s">
        <v>822</v>
      </c>
      <c r="E9589" t="s">
        <v>823</v>
      </c>
      <c r="F9589" t="s">
        <v>926</v>
      </c>
      <c r="G9589" t="s">
        <v>927</v>
      </c>
      <c r="H9589" t="s">
        <v>1072</v>
      </c>
      <c r="I9589">
        <v>857</v>
      </c>
      <c r="J9589" t="s">
        <v>1073</v>
      </c>
      <c r="K9589" t="s">
        <v>828</v>
      </c>
      <c r="L9589" t="s">
        <v>830</v>
      </c>
      <c r="M9589">
        <v>0</v>
      </c>
      <c r="N9589">
        <v>0</v>
      </c>
      <c r="O9589">
        <v>0</v>
      </c>
      <c r="P9589">
        <v>0</v>
      </c>
      <c r="Q9589">
        <v>0</v>
      </c>
      <c r="R9589">
        <v>0</v>
      </c>
      <c r="S9589">
        <v>0</v>
      </c>
      <c r="T9589">
        <v>0</v>
      </c>
      <c r="U9589">
        <v>0</v>
      </c>
      <c r="V9589">
        <v>0</v>
      </c>
    </row>
    <row r="9590" spans="1:22" x14ac:dyDescent="0.3">
      <c r="A9590">
        <v>202122</v>
      </c>
      <c r="B9590" t="s">
        <v>820</v>
      </c>
      <c r="C9590" t="s">
        <v>821</v>
      </c>
      <c r="D9590" t="s">
        <v>822</v>
      </c>
      <c r="E9590" t="s">
        <v>823</v>
      </c>
      <c r="F9590" t="s">
        <v>926</v>
      </c>
      <c r="G9590" t="s">
        <v>927</v>
      </c>
      <c r="H9590" t="s">
        <v>1072</v>
      </c>
      <c r="I9590">
        <v>857</v>
      </c>
      <c r="J9590" t="s">
        <v>1073</v>
      </c>
      <c r="K9590" t="s">
        <v>828</v>
      </c>
      <c r="L9590" t="s">
        <v>537</v>
      </c>
      <c r="M9590">
        <v>0</v>
      </c>
      <c r="N9590">
        <v>578592</v>
      </c>
      <c r="O9590">
        <v>505408</v>
      </c>
      <c r="P9590">
        <v>415127</v>
      </c>
      <c r="Q9590">
        <v>0</v>
      </c>
      <c r="R9590">
        <v>183030</v>
      </c>
      <c r="S9590">
        <v>1682157</v>
      </c>
      <c r="T9590">
        <v>0</v>
      </c>
      <c r="U9590">
        <v>1682157</v>
      </c>
      <c r="V9590">
        <v>192</v>
      </c>
    </row>
    <row r="9591" spans="1:22" x14ac:dyDescent="0.3">
      <c r="A9591">
        <v>202223</v>
      </c>
      <c r="B9591" t="s">
        <v>820</v>
      </c>
      <c r="C9591" t="s">
        <v>821</v>
      </c>
      <c r="D9591" t="s">
        <v>822</v>
      </c>
      <c r="E9591" t="s">
        <v>823</v>
      </c>
      <c r="F9591" t="s">
        <v>926</v>
      </c>
      <c r="G9591" t="s">
        <v>927</v>
      </c>
      <c r="H9591" t="s">
        <v>1072</v>
      </c>
      <c r="I9591">
        <v>857</v>
      </c>
      <c r="J9591" t="s">
        <v>1073</v>
      </c>
      <c r="K9591" t="s">
        <v>828</v>
      </c>
      <c r="L9591" t="s">
        <v>537</v>
      </c>
      <c r="M9591">
        <v>1984</v>
      </c>
      <c r="N9591">
        <v>383205</v>
      </c>
      <c r="O9591">
        <v>891844</v>
      </c>
      <c r="P9591">
        <v>602162</v>
      </c>
      <c r="Q9591">
        <v>0</v>
      </c>
      <c r="R9591">
        <v>158637</v>
      </c>
      <c r="S9591">
        <v>2037831</v>
      </c>
      <c r="T9591">
        <v>0</v>
      </c>
      <c r="U9591">
        <v>2037831</v>
      </c>
      <c r="V9591">
        <v>239</v>
      </c>
    </row>
    <row r="9592" spans="1:22" x14ac:dyDescent="0.3">
      <c r="A9592">
        <v>202324</v>
      </c>
      <c r="B9592" t="s">
        <v>820</v>
      </c>
      <c r="C9592" t="s">
        <v>821</v>
      </c>
      <c r="D9592" t="s">
        <v>822</v>
      </c>
      <c r="E9592" t="s">
        <v>823</v>
      </c>
      <c r="F9592" t="s">
        <v>926</v>
      </c>
      <c r="G9592" t="s">
        <v>927</v>
      </c>
      <c r="H9592" t="s">
        <v>1072</v>
      </c>
      <c r="I9592">
        <v>857</v>
      </c>
      <c r="J9592" t="s">
        <v>1073</v>
      </c>
      <c r="K9592" t="s">
        <v>828</v>
      </c>
      <c r="L9592" t="s">
        <v>537</v>
      </c>
      <c r="M9592">
        <v>3780</v>
      </c>
      <c r="N9592">
        <v>1340249</v>
      </c>
      <c r="O9592">
        <v>1367405</v>
      </c>
      <c r="P9592">
        <v>791283</v>
      </c>
      <c r="Q9592">
        <v>0</v>
      </c>
      <c r="R9592">
        <v>111368</v>
      </c>
      <c r="S9592">
        <v>3614085</v>
      </c>
      <c r="T9592">
        <v>0</v>
      </c>
      <c r="U9592">
        <v>3614085</v>
      </c>
      <c r="V9592">
        <v>403</v>
      </c>
    </row>
    <row r="9593" spans="1:22" x14ac:dyDescent="0.3">
      <c r="A9593">
        <v>202122</v>
      </c>
      <c r="B9593" t="s">
        <v>820</v>
      </c>
      <c r="C9593" t="s">
        <v>821</v>
      </c>
      <c r="D9593" t="s">
        <v>822</v>
      </c>
      <c r="E9593" t="s">
        <v>823</v>
      </c>
      <c r="F9593" t="s">
        <v>926</v>
      </c>
      <c r="G9593" t="s">
        <v>927</v>
      </c>
      <c r="H9593" t="s">
        <v>1072</v>
      </c>
      <c r="I9593">
        <v>857</v>
      </c>
      <c r="J9593" t="s">
        <v>1073</v>
      </c>
      <c r="K9593" t="s">
        <v>828</v>
      </c>
      <c r="L9593" t="s">
        <v>572</v>
      </c>
      <c r="M9593">
        <v>0</v>
      </c>
      <c r="N9593">
        <v>0</v>
      </c>
      <c r="O9593">
        <v>0</v>
      </c>
      <c r="P9593">
        <v>1577524</v>
      </c>
      <c r="Q9593">
        <v>146165</v>
      </c>
      <c r="R9593">
        <v>119574</v>
      </c>
      <c r="S9593">
        <v>1843262</v>
      </c>
      <c r="T9593">
        <v>0</v>
      </c>
      <c r="U9593">
        <v>1843262</v>
      </c>
      <c r="V9593">
        <v>210</v>
      </c>
    </row>
    <row r="9594" spans="1:22" x14ac:dyDescent="0.3">
      <c r="A9594">
        <v>202223</v>
      </c>
      <c r="B9594" t="s">
        <v>820</v>
      </c>
      <c r="C9594" t="s">
        <v>821</v>
      </c>
      <c r="D9594" t="s">
        <v>822</v>
      </c>
      <c r="E9594" t="s">
        <v>823</v>
      </c>
      <c r="F9594" t="s">
        <v>926</v>
      </c>
      <c r="G9594" t="s">
        <v>927</v>
      </c>
      <c r="H9594" t="s">
        <v>1072</v>
      </c>
      <c r="I9594">
        <v>857</v>
      </c>
      <c r="J9594" t="s">
        <v>1073</v>
      </c>
      <c r="K9594" t="s">
        <v>828</v>
      </c>
      <c r="L9594" t="s">
        <v>572</v>
      </c>
      <c r="M9594">
        <v>0</v>
      </c>
      <c r="N9594">
        <v>1451</v>
      </c>
      <c r="O9594">
        <v>0</v>
      </c>
      <c r="P9594">
        <v>1294358</v>
      </c>
      <c r="Q9594">
        <v>344241</v>
      </c>
      <c r="R9594">
        <v>0</v>
      </c>
      <c r="S9594">
        <v>1640050</v>
      </c>
      <c r="T9594">
        <v>3264</v>
      </c>
      <c r="U9594">
        <v>1636786</v>
      </c>
      <c r="V9594">
        <v>192</v>
      </c>
    </row>
    <row r="9595" spans="1:22" x14ac:dyDescent="0.3">
      <c r="A9595">
        <v>202324</v>
      </c>
      <c r="B9595" t="s">
        <v>820</v>
      </c>
      <c r="C9595" t="s">
        <v>821</v>
      </c>
      <c r="D9595" t="s">
        <v>822</v>
      </c>
      <c r="E9595" t="s">
        <v>823</v>
      </c>
      <c r="F9595" t="s">
        <v>926</v>
      </c>
      <c r="G9595" t="s">
        <v>927</v>
      </c>
      <c r="H9595" t="s">
        <v>1072</v>
      </c>
      <c r="I9595">
        <v>857</v>
      </c>
      <c r="J9595" t="s">
        <v>1073</v>
      </c>
      <c r="K9595" t="s">
        <v>828</v>
      </c>
      <c r="L9595" t="s">
        <v>572</v>
      </c>
      <c r="M9595">
        <v>0</v>
      </c>
      <c r="N9595">
        <v>0</v>
      </c>
      <c r="O9595">
        <v>0</v>
      </c>
      <c r="P9595">
        <v>1605394</v>
      </c>
      <c r="Q9595">
        <v>0</v>
      </c>
      <c r="R9595">
        <v>0</v>
      </c>
      <c r="S9595">
        <v>1605394</v>
      </c>
      <c r="T9595">
        <v>0</v>
      </c>
      <c r="U9595">
        <v>1605394</v>
      </c>
      <c r="V9595">
        <v>179</v>
      </c>
    </row>
    <row r="9596" spans="1:22" x14ac:dyDescent="0.3">
      <c r="A9596">
        <v>202122</v>
      </c>
      <c r="B9596" t="s">
        <v>820</v>
      </c>
      <c r="C9596" t="s">
        <v>821</v>
      </c>
      <c r="D9596" t="s">
        <v>822</v>
      </c>
      <c r="E9596" t="s">
        <v>823</v>
      </c>
      <c r="F9596" t="s">
        <v>926</v>
      </c>
      <c r="G9596" t="s">
        <v>927</v>
      </c>
      <c r="H9596" t="s">
        <v>1072</v>
      </c>
      <c r="I9596">
        <v>857</v>
      </c>
      <c r="J9596" t="s">
        <v>1073</v>
      </c>
      <c r="K9596" t="s">
        <v>828</v>
      </c>
      <c r="L9596" t="s">
        <v>539</v>
      </c>
      <c r="M9596">
        <v>0</v>
      </c>
      <c r="N9596">
        <v>90393</v>
      </c>
      <c r="O9596">
        <v>0</v>
      </c>
      <c r="P9596" t="s">
        <v>829</v>
      </c>
      <c r="Q9596" t="s">
        <v>829</v>
      </c>
      <c r="R9596" t="s">
        <v>829</v>
      </c>
      <c r="S9596">
        <v>90393</v>
      </c>
      <c r="T9596">
        <v>0</v>
      </c>
      <c r="U9596">
        <v>90393</v>
      </c>
      <c r="V9596">
        <v>10</v>
      </c>
    </row>
    <row r="9597" spans="1:22" x14ac:dyDescent="0.3">
      <c r="A9597">
        <v>202223</v>
      </c>
      <c r="B9597" t="s">
        <v>820</v>
      </c>
      <c r="C9597" t="s">
        <v>821</v>
      </c>
      <c r="D9597" t="s">
        <v>822</v>
      </c>
      <c r="E9597" t="s">
        <v>823</v>
      </c>
      <c r="F9597" t="s">
        <v>926</v>
      </c>
      <c r="G9597" t="s">
        <v>927</v>
      </c>
      <c r="H9597" t="s">
        <v>1072</v>
      </c>
      <c r="I9597">
        <v>857</v>
      </c>
      <c r="J9597" t="s">
        <v>1073</v>
      </c>
      <c r="K9597" t="s">
        <v>828</v>
      </c>
      <c r="L9597" t="s">
        <v>539</v>
      </c>
      <c r="M9597">
        <v>0</v>
      </c>
      <c r="N9597">
        <v>124902</v>
      </c>
      <c r="O9597">
        <v>0</v>
      </c>
      <c r="P9597" t="s">
        <v>829</v>
      </c>
      <c r="Q9597" t="s">
        <v>829</v>
      </c>
      <c r="R9597" t="s">
        <v>829</v>
      </c>
      <c r="S9597">
        <v>124902</v>
      </c>
      <c r="T9597">
        <v>0</v>
      </c>
      <c r="U9597">
        <v>124902</v>
      </c>
      <c r="V9597">
        <v>15</v>
      </c>
    </row>
    <row r="9598" spans="1:22" x14ac:dyDescent="0.3">
      <c r="A9598">
        <v>202324</v>
      </c>
      <c r="B9598" t="s">
        <v>820</v>
      </c>
      <c r="C9598" t="s">
        <v>821</v>
      </c>
      <c r="D9598" t="s">
        <v>822</v>
      </c>
      <c r="E9598" t="s">
        <v>823</v>
      </c>
      <c r="F9598" t="s">
        <v>926</v>
      </c>
      <c r="G9598" t="s">
        <v>927</v>
      </c>
      <c r="H9598" t="s">
        <v>1072</v>
      </c>
      <c r="I9598">
        <v>857</v>
      </c>
      <c r="J9598" t="s">
        <v>1073</v>
      </c>
      <c r="K9598" t="s">
        <v>828</v>
      </c>
      <c r="L9598" t="s">
        <v>539</v>
      </c>
      <c r="M9598">
        <v>0</v>
      </c>
      <c r="N9598">
        <v>0</v>
      </c>
      <c r="O9598">
        <v>0</v>
      </c>
      <c r="P9598" t="s">
        <v>829</v>
      </c>
      <c r="Q9598" t="s">
        <v>829</v>
      </c>
      <c r="R9598" t="s">
        <v>829</v>
      </c>
      <c r="S9598">
        <v>0</v>
      </c>
      <c r="T9598">
        <v>0</v>
      </c>
      <c r="U9598">
        <v>0</v>
      </c>
      <c r="V9598">
        <v>0</v>
      </c>
    </row>
    <row r="9599" spans="1:22" x14ac:dyDescent="0.3">
      <c r="A9599">
        <v>202122</v>
      </c>
      <c r="B9599" t="s">
        <v>820</v>
      </c>
      <c r="C9599" t="s">
        <v>821</v>
      </c>
      <c r="D9599" t="s">
        <v>822</v>
      </c>
      <c r="E9599" t="s">
        <v>823</v>
      </c>
      <c r="F9599" t="s">
        <v>926</v>
      </c>
      <c r="G9599" t="s">
        <v>927</v>
      </c>
      <c r="H9599" t="s">
        <v>1072</v>
      </c>
      <c r="I9599">
        <v>857</v>
      </c>
      <c r="J9599" t="s">
        <v>1073</v>
      </c>
      <c r="K9599" t="s">
        <v>828</v>
      </c>
      <c r="L9599" t="s">
        <v>541</v>
      </c>
      <c r="M9599">
        <v>0</v>
      </c>
      <c r="N9599">
        <v>69020</v>
      </c>
      <c r="O9599">
        <v>69020</v>
      </c>
      <c r="P9599">
        <v>0</v>
      </c>
      <c r="Q9599">
        <v>0</v>
      </c>
      <c r="R9599">
        <v>0</v>
      </c>
      <c r="S9599">
        <v>138040</v>
      </c>
      <c r="T9599">
        <v>0</v>
      </c>
      <c r="U9599">
        <v>138040</v>
      </c>
      <c r="V9599">
        <v>16</v>
      </c>
    </row>
    <row r="9600" spans="1:22" x14ac:dyDescent="0.3">
      <c r="A9600">
        <v>202223</v>
      </c>
      <c r="B9600" t="s">
        <v>820</v>
      </c>
      <c r="C9600" t="s">
        <v>821</v>
      </c>
      <c r="D9600" t="s">
        <v>822</v>
      </c>
      <c r="E9600" t="s">
        <v>823</v>
      </c>
      <c r="F9600" t="s">
        <v>926</v>
      </c>
      <c r="G9600" t="s">
        <v>927</v>
      </c>
      <c r="H9600" t="s">
        <v>1072</v>
      </c>
      <c r="I9600">
        <v>857</v>
      </c>
      <c r="J9600" t="s">
        <v>1073</v>
      </c>
      <c r="K9600" t="s">
        <v>828</v>
      </c>
      <c r="L9600" t="s">
        <v>541</v>
      </c>
      <c r="M9600">
        <v>0</v>
      </c>
      <c r="N9600">
        <v>69020</v>
      </c>
      <c r="O9600">
        <v>69020</v>
      </c>
      <c r="P9600">
        <v>0</v>
      </c>
      <c r="Q9600">
        <v>0</v>
      </c>
      <c r="R9600">
        <v>0</v>
      </c>
      <c r="S9600">
        <v>138040</v>
      </c>
      <c r="T9600">
        <v>0</v>
      </c>
      <c r="U9600">
        <v>138040</v>
      </c>
      <c r="V9600">
        <v>16</v>
      </c>
    </row>
    <row r="9601" spans="1:22" x14ac:dyDescent="0.3">
      <c r="A9601">
        <v>202324</v>
      </c>
      <c r="B9601" t="s">
        <v>820</v>
      </c>
      <c r="C9601" t="s">
        <v>821</v>
      </c>
      <c r="D9601" t="s">
        <v>822</v>
      </c>
      <c r="E9601" t="s">
        <v>823</v>
      </c>
      <c r="F9601" t="s">
        <v>926</v>
      </c>
      <c r="G9601" t="s">
        <v>927</v>
      </c>
      <c r="H9601" t="s">
        <v>1072</v>
      </c>
      <c r="I9601">
        <v>857</v>
      </c>
      <c r="J9601" t="s">
        <v>1073</v>
      </c>
      <c r="K9601" t="s">
        <v>828</v>
      </c>
      <c r="L9601" t="s">
        <v>541</v>
      </c>
      <c r="M9601">
        <v>0</v>
      </c>
      <c r="N9601">
        <v>69020</v>
      </c>
      <c r="O9601">
        <v>69020</v>
      </c>
      <c r="P9601">
        <v>0</v>
      </c>
      <c r="Q9601">
        <v>0</v>
      </c>
      <c r="R9601">
        <v>0</v>
      </c>
      <c r="S9601">
        <v>138040</v>
      </c>
      <c r="T9601">
        <v>0</v>
      </c>
      <c r="U9601">
        <v>138040</v>
      </c>
      <c r="V9601">
        <v>15</v>
      </c>
    </row>
    <row r="9602" spans="1:22" x14ac:dyDescent="0.3">
      <c r="A9602">
        <v>202122</v>
      </c>
      <c r="B9602" t="s">
        <v>820</v>
      </c>
      <c r="C9602" t="s">
        <v>821</v>
      </c>
      <c r="D9602" t="s">
        <v>822</v>
      </c>
      <c r="E9602" t="s">
        <v>823</v>
      </c>
      <c r="F9602" t="s">
        <v>926</v>
      </c>
      <c r="G9602" t="s">
        <v>927</v>
      </c>
      <c r="H9602" t="s">
        <v>1072</v>
      </c>
      <c r="I9602">
        <v>857</v>
      </c>
      <c r="J9602" t="s">
        <v>1073</v>
      </c>
      <c r="K9602" t="s">
        <v>828</v>
      </c>
      <c r="L9602" t="s">
        <v>831</v>
      </c>
      <c r="M9602" t="s">
        <v>829</v>
      </c>
      <c r="N9602" t="s">
        <v>829</v>
      </c>
      <c r="O9602" t="s">
        <v>829</v>
      </c>
      <c r="P9602">
        <v>0</v>
      </c>
      <c r="Q9602">
        <v>0</v>
      </c>
      <c r="R9602" t="s">
        <v>829</v>
      </c>
      <c r="S9602">
        <v>0</v>
      </c>
      <c r="T9602">
        <v>0</v>
      </c>
      <c r="U9602">
        <v>0</v>
      </c>
      <c r="V9602">
        <v>0</v>
      </c>
    </row>
    <row r="9603" spans="1:22" x14ac:dyDescent="0.3">
      <c r="A9603">
        <v>202223</v>
      </c>
      <c r="B9603" t="s">
        <v>820</v>
      </c>
      <c r="C9603" t="s">
        <v>821</v>
      </c>
      <c r="D9603" t="s">
        <v>822</v>
      </c>
      <c r="E9603" t="s">
        <v>823</v>
      </c>
      <c r="F9603" t="s">
        <v>926</v>
      </c>
      <c r="G9603" t="s">
        <v>927</v>
      </c>
      <c r="H9603" t="s">
        <v>1072</v>
      </c>
      <c r="I9603">
        <v>857</v>
      </c>
      <c r="J9603" t="s">
        <v>1073</v>
      </c>
      <c r="K9603" t="s">
        <v>828</v>
      </c>
      <c r="L9603" t="s">
        <v>831</v>
      </c>
      <c r="M9603" t="s">
        <v>829</v>
      </c>
      <c r="N9603" t="s">
        <v>829</v>
      </c>
      <c r="O9603" t="s">
        <v>829</v>
      </c>
      <c r="P9603">
        <v>0</v>
      </c>
      <c r="Q9603">
        <v>0</v>
      </c>
      <c r="R9603" t="s">
        <v>829</v>
      </c>
      <c r="S9603">
        <v>0</v>
      </c>
      <c r="T9603">
        <v>0</v>
      </c>
      <c r="U9603">
        <v>0</v>
      </c>
      <c r="V9603">
        <v>0</v>
      </c>
    </row>
    <row r="9604" spans="1:22" x14ac:dyDescent="0.3">
      <c r="A9604">
        <v>202324</v>
      </c>
      <c r="B9604" t="s">
        <v>820</v>
      </c>
      <c r="C9604" t="s">
        <v>821</v>
      </c>
      <c r="D9604" t="s">
        <v>822</v>
      </c>
      <c r="E9604" t="s">
        <v>823</v>
      </c>
      <c r="F9604" t="s">
        <v>926</v>
      </c>
      <c r="G9604" t="s">
        <v>927</v>
      </c>
      <c r="H9604" t="s">
        <v>1072</v>
      </c>
      <c r="I9604">
        <v>857</v>
      </c>
      <c r="J9604" t="s">
        <v>1073</v>
      </c>
      <c r="K9604" t="s">
        <v>828</v>
      </c>
      <c r="L9604" t="s">
        <v>831</v>
      </c>
      <c r="M9604" t="s">
        <v>829</v>
      </c>
      <c r="N9604" t="s">
        <v>829</v>
      </c>
      <c r="O9604" t="s">
        <v>829</v>
      </c>
      <c r="P9604">
        <v>0</v>
      </c>
      <c r="Q9604">
        <v>0</v>
      </c>
      <c r="R9604" t="s">
        <v>829</v>
      </c>
      <c r="S9604">
        <v>0</v>
      </c>
      <c r="T9604">
        <v>0</v>
      </c>
      <c r="U9604">
        <v>0</v>
      </c>
      <c r="V9604">
        <v>0</v>
      </c>
    </row>
    <row r="9605" spans="1:22" x14ac:dyDescent="0.3">
      <c r="A9605">
        <v>202122</v>
      </c>
      <c r="B9605" t="s">
        <v>820</v>
      </c>
      <c r="C9605" t="s">
        <v>821</v>
      </c>
      <c r="D9605" t="s">
        <v>822</v>
      </c>
      <c r="E9605" t="s">
        <v>823</v>
      </c>
      <c r="F9605" t="s">
        <v>926</v>
      </c>
      <c r="G9605" t="s">
        <v>927</v>
      </c>
      <c r="H9605" t="s">
        <v>1072</v>
      </c>
      <c r="I9605">
        <v>857</v>
      </c>
      <c r="J9605" t="s">
        <v>1073</v>
      </c>
      <c r="K9605" t="s">
        <v>828</v>
      </c>
      <c r="L9605" t="s">
        <v>832</v>
      </c>
      <c r="M9605">
        <v>0</v>
      </c>
      <c r="N9605">
        <v>0</v>
      </c>
      <c r="O9605">
        <v>0</v>
      </c>
      <c r="P9605">
        <v>0</v>
      </c>
      <c r="Q9605">
        <v>207240</v>
      </c>
      <c r="R9605">
        <v>0</v>
      </c>
      <c r="S9605">
        <v>207240</v>
      </c>
      <c r="T9605">
        <v>0</v>
      </c>
      <c r="U9605">
        <v>207240</v>
      </c>
      <c r="V9605">
        <v>24</v>
      </c>
    </row>
    <row r="9606" spans="1:22" x14ac:dyDescent="0.3">
      <c r="A9606">
        <v>202223</v>
      </c>
      <c r="B9606" t="s">
        <v>820</v>
      </c>
      <c r="C9606" t="s">
        <v>821</v>
      </c>
      <c r="D9606" t="s">
        <v>822</v>
      </c>
      <c r="E9606" t="s">
        <v>823</v>
      </c>
      <c r="F9606" t="s">
        <v>926</v>
      </c>
      <c r="G9606" t="s">
        <v>927</v>
      </c>
      <c r="H9606" t="s">
        <v>1072</v>
      </c>
      <c r="I9606">
        <v>857</v>
      </c>
      <c r="J9606" t="s">
        <v>1073</v>
      </c>
      <c r="K9606" t="s">
        <v>828</v>
      </c>
      <c r="L9606" t="s">
        <v>832</v>
      </c>
      <c r="M9606">
        <v>0</v>
      </c>
      <c r="N9606">
        <v>0</v>
      </c>
      <c r="O9606">
        <v>0</v>
      </c>
      <c r="P9606">
        <v>0</v>
      </c>
      <c r="Q9606">
        <v>251969</v>
      </c>
      <c r="R9606">
        <v>0</v>
      </c>
      <c r="S9606">
        <v>251969</v>
      </c>
      <c r="T9606">
        <v>35585</v>
      </c>
      <c r="U9606">
        <v>216384</v>
      </c>
      <c r="V9606">
        <v>25</v>
      </c>
    </row>
    <row r="9607" spans="1:22" x14ac:dyDescent="0.3">
      <c r="A9607">
        <v>202324</v>
      </c>
      <c r="B9607" t="s">
        <v>820</v>
      </c>
      <c r="C9607" t="s">
        <v>821</v>
      </c>
      <c r="D9607" t="s">
        <v>822</v>
      </c>
      <c r="E9607" t="s">
        <v>823</v>
      </c>
      <c r="F9607" t="s">
        <v>926</v>
      </c>
      <c r="G9607" t="s">
        <v>927</v>
      </c>
      <c r="H9607" t="s">
        <v>1072</v>
      </c>
      <c r="I9607">
        <v>857</v>
      </c>
      <c r="J9607" t="s">
        <v>1073</v>
      </c>
      <c r="K9607" t="s">
        <v>828</v>
      </c>
      <c r="L9607" t="s">
        <v>832</v>
      </c>
      <c r="M9607">
        <v>0</v>
      </c>
      <c r="N9607">
        <v>0</v>
      </c>
      <c r="O9607">
        <v>0</v>
      </c>
      <c r="P9607">
        <v>0</v>
      </c>
      <c r="Q9607">
        <v>1030202</v>
      </c>
      <c r="R9607">
        <v>0</v>
      </c>
      <c r="S9607">
        <v>1030202</v>
      </c>
      <c r="T9607">
        <v>16176</v>
      </c>
      <c r="U9607">
        <v>1014025</v>
      </c>
      <c r="V9607">
        <v>113</v>
      </c>
    </row>
    <row r="9608" spans="1:22" x14ac:dyDescent="0.3">
      <c r="A9608">
        <v>202122</v>
      </c>
      <c r="B9608" t="s">
        <v>820</v>
      </c>
      <c r="C9608" t="s">
        <v>821</v>
      </c>
      <c r="D9608" t="s">
        <v>822</v>
      </c>
      <c r="E9608" t="s">
        <v>823</v>
      </c>
      <c r="F9608" t="s">
        <v>926</v>
      </c>
      <c r="G9608" t="s">
        <v>927</v>
      </c>
      <c r="H9608" t="s">
        <v>1072</v>
      </c>
      <c r="I9608">
        <v>857</v>
      </c>
      <c r="J9608" t="s">
        <v>1073</v>
      </c>
      <c r="K9608" t="s">
        <v>828</v>
      </c>
      <c r="L9608" t="s">
        <v>544</v>
      </c>
      <c r="M9608">
        <v>50657</v>
      </c>
      <c r="N9608">
        <v>29580</v>
      </c>
      <c r="O9608">
        <v>29580</v>
      </c>
      <c r="P9608">
        <v>0</v>
      </c>
      <c r="Q9608">
        <v>0</v>
      </c>
      <c r="R9608">
        <v>0</v>
      </c>
      <c r="S9608">
        <v>109817</v>
      </c>
      <c r="T9608">
        <v>0</v>
      </c>
      <c r="U9608">
        <v>109817</v>
      </c>
      <c r="V9608">
        <v>13</v>
      </c>
    </row>
    <row r="9609" spans="1:22" x14ac:dyDescent="0.3">
      <c r="A9609">
        <v>202223</v>
      </c>
      <c r="B9609" t="s">
        <v>820</v>
      </c>
      <c r="C9609" t="s">
        <v>821</v>
      </c>
      <c r="D9609" t="s">
        <v>822</v>
      </c>
      <c r="E9609" t="s">
        <v>823</v>
      </c>
      <c r="F9609" t="s">
        <v>926</v>
      </c>
      <c r="G9609" t="s">
        <v>927</v>
      </c>
      <c r="H9609" t="s">
        <v>1072</v>
      </c>
      <c r="I9609">
        <v>857</v>
      </c>
      <c r="J9609" t="s">
        <v>1073</v>
      </c>
      <c r="K9609" t="s">
        <v>828</v>
      </c>
      <c r="L9609" t="s">
        <v>544</v>
      </c>
      <c r="M9609">
        <v>44785</v>
      </c>
      <c r="N9609">
        <v>29580</v>
      </c>
      <c r="O9609">
        <v>29580</v>
      </c>
      <c r="P9609">
        <v>0</v>
      </c>
      <c r="Q9609">
        <v>0</v>
      </c>
      <c r="R9609">
        <v>0</v>
      </c>
      <c r="S9609">
        <v>103945</v>
      </c>
      <c r="T9609">
        <v>0</v>
      </c>
      <c r="U9609">
        <v>103945</v>
      </c>
      <c r="V9609">
        <v>12</v>
      </c>
    </row>
    <row r="9610" spans="1:22" x14ac:dyDescent="0.3">
      <c r="A9610">
        <v>202324</v>
      </c>
      <c r="B9610" t="s">
        <v>820</v>
      </c>
      <c r="C9610" t="s">
        <v>821</v>
      </c>
      <c r="D9610" t="s">
        <v>822</v>
      </c>
      <c r="E9610" t="s">
        <v>823</v>
      </c>
      <c r="F9610" t="s">
        <v>926</v>
      </c>
      <c r="G9610" t="s">
        <v>927</v>
      </c>
      <c r="H9610" t="s">
        <v>1072</v>
      </c>
      <c r="I9610">
        <v>857</v>
      </c>
      <c r="J9610" t="s">
        <v>1073</v>
      </c>
      <c r="K9610" t="s">
        <v>828</v>
      </c>
      <c r="L9610" t="s">
        <v>544</v>
      </c>
      <c r="M9610">
        <v>102880</v>
      </c>
      <c r="N9610">
        <v>293552</v>
      </c>
      <c r="O9610">
        <v>29580</v>
      </c>
      <c r="P9610">
        <v>0</v>
      </c>
      <c r="Q9610">
        <v>0</v>
      </c>
      <c r="R9610">
        <v>0</v>
      </c>
      <c r="S9610">
        <v>426012</v>
      </c>
      <c r="T9610">
        <v>76189</v>
      </c>
      <c r="U9610">
        <v>349823</v>
      </c>
      <c r="V9610">
        <v>39</v>
      </c>
    </row>
    <row r="9611" spans="1:22" x14ac:dyDescent="0.3">
      <c r="A9611">
        <v>202122</v>
      </c>
      <c r="B9611" t="s">
        <v>820</v>
      </c>
      <c r="C9611" t="s">
        <v>821</v>
      </c>
      <c r="D9611" t="s">
        <v>822</v>
      </c>
      <c r="E9611" t="s">
        <v>823</v>
      </c>
      <c r="F9611" t="s">
        <v>926</v>
      </c>
      <c r="G9611" t="s">
        <v>927</v>
      </c>
      <c r="H9611" t="s">
        <v>1072</v>
      </c>
      <c r="I9611">
        <v>857</v>
      </c>
      <c r="J9611" t="s">
        <v>1073</v>
      </c>
      <c r="K9611" t="s">
        <v>828</v>
      </c>
      <c r="L9611" t="s">
        <v>600</v>
      </c>
      <c r="M9611" t="s">
        <v>829</v>
      </c>
      <c r="N9611" t="s">
        <v>829</v>
      </c>
      <c r="O9611" t="s">
        <v>829</v>
      </c>
      <c r="P9611">
        <v>0</v>
      </c>
      <c r="Q9611">
        <v>0</v>
      </c>
      <c r="R9611" t="s">
        <v>829</v>
      </c>
      <c r="S9611">
        <v>0</v>
      </c>
      <c r="T9611">
        <v>0</v>
      </c>
      <c r="U9611">
        <v>0</v>
      </c>
      <c r="V9611">
        <v>0</v>
      </c>
    </row>
    <row r="9612" spans="1:22" x14ac:dyDescent="0.3">
      <c r="A9612">
        <v>202223</v>
      </c>
      <c r="B9612" t="s">
        <v>820</v>
      </c>
      <c r="C9612" t="s">
        <v>821</v>
      </c>
      <c r="D9612" t="s">
        <v>822</v>
      </c>
      <c r="E9612" t="s">
        <v>823</v>
      </c>
      <c r="F9612" t="s">
        <v>926</v>
      </c>
      <c r="G9612" t="s">
        <v>927</v>
      </c>
      <c r="H9612" t="s">
        <v>1072</v>
      </c>
      <c r="I9612">
        <v>857</v>
      </c>
      <c r="J9612" t="s">
        <v>1073</v>
      </c>
      <c r="K9612" t="s">
        <v>828</v>
      </c>
      <c r="L9612" t="s">
        <v>600</v>
      </c>
      <c r="M9612" t="s">
        <v>829</v>
      </c>
      <c r="N9612" t="s">
        <v>829</v>
      </c>
      <c r="O9612" t="s">
        <v>829</v>
      </c>
      <c r="P9612">
        <v>0</v>
      </c>
      <c r="Q9612">
        <v>0</v>
      </c>
      <c r="R9612" t="s">
        <v>829</v>
      </c>
      <c r="S9612">
        <v>0</v>
      </c>
      <c r="T9612">
        <v>0</v>
      </c>
      <c r="U9612">
        <v>0</v>
      </c>
      <c r="V9612">
        <v>0</v>
      </c>
    </row>
    <row r="9613" spans="1:22" x14ac:dyDescent="0.3">
      <c r="A9613">
        <v>202324</v>
      </c>
      <c r="B9613" t="s">
        <v>820</v>
      </c>
      <c r="C9613" t="s">
        <v>821</v>
      </c>
      <c r="D9613" t="s">
        <v>822</v>
      </c>
      <c r="E9613" t="s">
        <v>823</v>
      </c>
      <c r="F9613" t="s">
        <v>926</v>
      </c>
      <c r="G9613" t="s">
        <v>927</v>
      </c>
      <c r="H9613" t="s">
        <v>1072</v>
      </c>
      <c r="I9613">
        <v>857</v>
      </c>
      <c r="J9613" t="s">
        <v>1073</v>
      </c>
      <c r="K9613" t="s">
        <v>828</v>
      </c>
      <c r="L9613" t="s">
        <v>600</v>
      </c>
      <c r="M9613" t="s">
        <v>829</v>
      </c>
      <c r="N9613" t="s">
        <v>829</v>
      </c>
      <c r="O9613" t="s">
        <v>829</v>
      </c>
      <c r="P9613">
        <v>0</v>
      </c>
      <c r="Q9613">
        <v>0</v>
      </c>
      <c r="R9613" t="s">
        <v>829</v>
      </c>
      <c r="S9613">
        <v>0</v>
      </c>
      <c r="T9613">
        <v>0</v>
      </c>
      <c r="U9613">
        <v>0</v>
      </c>
      <c r="V9613">
        <v>0</v>
      </c>
    </row>
    <row r="9614" spans="1:22" x14ac:dyDescent="0.3">
      <c r="A9614">
        <v>202122</v>
      </c>
      <c r="B9614" t="s">
        <v>820</v>
      </c>
      <c r="C9614" t="s">
        <v>821</v>
      </c>
      <c r="D9614" t="s">
        <v>822</v>
      </c>
      <c r="E9614" t="s">
        <v>823</v>
      </c>
      <c r="F9614" t="s">
        <v>926</v>
      </c>
      <c r="G9614" t="s">
        <v>927</v>
      </c>
      <c r="H9614" t="s">
        <v>1072</v>
      </c>
      <c r="I9614">
        <v>857</v>
      </c>
      <c r="J9614" t="s">
        <v>1073</v>
      </c>
      <c r="K9614" t="s">
        <v>828</v>
      </c>
      <c r="L9614" t="s">
        <v>247</v>
      </c>
      <c r="M9614">
        <v>0</v>
      </c>
      <c r="N9614">
        <v>0</v>
      </c>
      <c r="O9614">
        <v>0</v>
      </c>
      <c r="P9614">
        <v>0</v>
      </c>
      <c r="Q9614">
        <v>0</v>
      </c>
      <c r="R9614">
        <v>0</v>
      </c>
      <c r="S9614">
        <v>0</v>
      </c>
      <c r="T9614">
        <v>0</v>
      </c>
      <c r="U9614">
        <v>0</v>
      </c>
      <c r="V9614">
        <v>0</v>
      </c>
    </row>
    <row r="9615" spans="1:22" x14ac:dyDescent="0.3">
      <c r="A9615">
        <v>202223</v>
      </c>
      <c r="B9615" t="s">
        <v>820</v>
      </c>
      <c r="C9615" t="s">
        <v>821</v>
      </c>
      <c r="D9615" t="s">
        <v>822</v>
      </c>
      <c r="E9615" t="s">
        <v>823</v>
      </c>
      <c r="F9615" t="s">
        <v>926</v>
      </c>
      <c r="G9615" t="s">
        <v>927</v>
      </c>
      <c r="H9615" t="s">
        <v>1072</v>
      </c>
      <c r="I9615">
        <v>857</v>
      </c>
      <c r="J9615" t="s">
        <v>1073</v>
      </c>
      <c r="K9615" t="s">
        <v>828</v>
      </c>
      <c r="L9615" t="s">
        <v>247</v>
      </c>
      <c r="M9615">
        <v>0</v>
      </c>
      <c r="N9615">
        <v>0</v>
      </c>
      <c r="O9615">
        <v>0</v>
      </c>
      <c r="P9615">
        <v>0</v>
      </c>
      <c r="Q9615">
        <v>0</v>
      </c>
      <c r="R9615">
        <v>0</v>
      </c>
      <c r="S9615">
        <v>0</v>
      </c>
      <c r="T9615">
        <v>0</v>
      </c>
      <c r="U9615">
        <v>0</v>
      </c>
      <c r="V9615">
        <v>0</v>
      </c>
    </row>
    <row r="9616" spans="1:22" x14ac:dyDescent="0.3">
      <c r="A9616">
        <v>202324</v>
      </c>
      <c r="B9616" t="s">
        <v>820</v>
      </c>
      <c r="C9616" t="s">
        <v>821</v>
      </c>
      <c r="D9616" t="s">
        <v>822</v>
      </c>
      <c r="E9616" t="s">
        <v>823</v>
      </c>
      <c r="F9616" t="s">
        <v>926</v>
      </c>
      <c r="G9616" t="s">
        <v>927</v>
      </c>
      <c r="H9616" t="s">
        <v>1072</v>
      </c>
      <c r="I9616">
        <v>857</v>
      </c>
      <c r="J9616" t="s">
        <v>1073</v>
      </c>
      <c r="K9616" t="s">
        <v>828</v>
      </c>
      <c r="L9616" t="s">
        <v>247</v>
      </c>
      <c r="M9616">
        <v>0</v>
      </c>
      <c r="N9616">
        <v>0</v>
      </c>
      <c r="O9616">
        <v>0</v>
      </c>
      <c r="P9616">
        <v>0</v>
      </c>
      <c r="Q9616">
        <v>0</v>
      </c>
      <c r="R9616">
        <v>0</v>
      </c>
      <c r="S9616">
        <v>0</v>
      </c>
      <c r="T9616">
        <v>0</v>
      </c>
      <c r="U9616">
        <v>0</v>
      </c>
      <c r="V9616">
        <v>0</v>
      </c>
    </row>
    <row r="9617" spans="1:22" x14ac:dyDescent="0.3">
      <c r="A9617">
        <v>202122</v>
      </c>
      <c r="B9617" t="s">
        <v>820</v>
      </c>
      <c r="C9617" t="s">
        <v>821</v>
      </c>
      <c r="D9617" t="s">
        <v>822</v>
      </c>
      <c r="E9617" t="s">
        <v>823</v>
      </c>
      <c r="F9617" t="s">
        <v>926</v>
      </c>
      <c r="G9617" t="s">
        <v>927</v>
      </c>
      <c r="H9617" t="s">
        <v>1072</v>
      </c>
      <c r="I9617">
        <v>857</v>
      </c>
      <c r="J9617" t="s">
        <v>1073</v>
      </c>
      <c r="K9617" t="s">
        <v>828</v>
      </c>
      <c r="L9617" t="s">
        <v>833</v>
      </c>
      <c r="M9617">
        <v>1791172</v>
      </c>
      <c r="N9617">
        <v>3138736</v>
      </c>
      <c r="O9617">
        <v>647962</v>
      </c>
      <c r="P9617">
        <v>2652091</v>
      </c>
      <c r="Q9617">
        <v>353405</v>
      </c>
      <c r="R9617">
        <v>302604</v>
      </c>
      <c r="S9617">
        <v>8950969</v>
      </c>
      <c r="T9617">
        <v>120</v>
      </c>
      <c r="U9617">
        <v>8950849</v>
      </c>
      <c r="V9617" t="s">
        <v>834</v>
      </c>
    </row>
    <row r="9618" spans="1:22" x14ac:dyDescent="0.3">
      <c r="A9618">
        <v>202223</v>
      </c>
      <c r="B9618" t="s">
        <v>820</v>
      </c>
      <c r="C9618" t="s">
        <v>821</v>
      </c>
      <c r="D9618" t="s">
        <v>822</v>
      </c>
      <c r="E9618" t="s">
        <v>823</v>
      </c>
      <c r="F9618" t="s">
        <v>926</v>
      </c>
      <c r="G9618" t="s">
        <v>927</v>
      </c>
      <c r="H9618" t="s">
        <v>1072</v>
      </c>
      <c r="I9618">
        <v>857</v>
      </c>
      <c r="J9618" t="s">
        <v>1073</v>
      </c>
      <c r="K9618" t="s">
        <v>828</v>
      </c>
      <c r="L9618" t="s">
        <v>833</v>
      </c>
      <c r="M9618">
        <v>1763995</v>
      </c>
      <c r="N9618">
        <v>3274730</v>
      </c>
      <c r="O9618">
        <v>1050051</v>
      </c>
      <c r="P9618">
        <v>2356983</v>
      </c>
      <c r="Q9618">
        <v>596210</v>
      </c>
      <c r="R9618">
        <v>158637</v>
      </c>
      <c r="S9618">
        <v>9265605</v>
      </c>
      <c r="T9618">
        <v>88616</v>
      </c>
      <c r="U9618">
        <v>9176989</v>
      </c>
      <c r="V9618" t="s">
        <v>834</v>
      </c>
    </row>
    <row r="9619" spans="1:22" x14ac:dyDescent="0.3">
      <c r="A9619">
        <v>202324</v>
      </c>
      <c r="B9619" t="s">
        <v>820</v>
      </c>
      <c r="C9619" t="s">
        <v>821</v>
      </c>
      <c r="D9619" t="s">
        <v>822</v>
      </c>
      <c r="E9619" t="s">
        <v>823</v>
      </c>
      <c r="F9619" t="s">
        <v>926</v>
      </c>
      <c r="G9619" t="s">
        <v>927</v>
      </c>
      <c r="H9619" t="s">
        <v>1072</v>
      </c>
      <c r="I9619">
        <v>857</v>
      </c>
      <c r="J9619" t="s">
        <v>1073</v>
      </c>
      <c r="K9619" t="s">
        <v>828</v>
      </c>
      <c r="L9619" t="s">
        <v>833</v>
      </c>
      <c r="M9619">
        <v>1844892</v>
      </c>
      <c r="N9619">
        <v>2884641</v>
      </c>
      <c r="O9619">
        <v>1529522</v>
      </c>
      <c r="P9619">
        <v>2705281</v>
      </c>
      <c r="Q9619">
        <v>1030202</v>
      </c>
      <c r="R9619">
        <v>111368</v>
      </c>
      <c r="S9619">
        <v>10190876</v>
      </c>
      <c r="T9619">
        <v>188288</v>
      </c>
      <c r="U9619">
        <v>10002588</v>
      </c>
      <c r="V9619" t="s">
        <v>834</v>
      </c>
    </row>
    <row r="9620" spans="1:22" x14ac:dyDescent="0.3">
      <c r="A9620">
        <v>202122</v>
      </c>
      <c r="B9620" t="s">
        <v>820</v>
      </c>
      <c r="C9620" t="s">
        <v>821</v>
      </c>
      <c r="D9620" t="s">
        <v>822</v>
      </c>
      <c r="E9620" t="s">
        <v>823</v>
      </c>
      <c r="F9620" t="s">
        <v>926</v>
      </c>
      <c r="G9620" t="s">
        <v>927</v>
      </c>
      <c r="H9620" t="s">
        <v>1072</v>
      </c>
      <c r="I9620">
        <v>857</v>
      </c>
      <c r="J9620" t="s">
        <v>1073</v>
      </c>
      <c r="K9620" t="s">
        <v>835</v>
      </c>
      <c r="L9620" t="s">
        <v>836</v>
      </c>
      <c r="M9620" t="s">
        <v>829</v>
      </c>
      <c r="N9620" t="s">
        <v>829</v>
      </c>
      <c r="O9620" t="s">
        <v>829</v>
      </c>
      <c r="P9620" t="s">
        <v>829</v>
      </c>
      <c r="Q9620" t="s">
        <v>829</v>
      </c>
      <c r="R9620" t="s">
        <v>829</v>
      </c>
      <c r="S9620">
        <v>8276346</v>
      </c>
      <c r="T9620" t="s">
        <v>829</v>
      </c>
      <c r="U9620" t="s">
        <v>829</v>
      </c>
      <c r="V9620" t="s">
        <v>834</v>
      </c>
    </row>
    <row r="9621" spans="1:22" x14ac:dyDescent="0.3">
      <c r="A9621">
        <v>202223</v>
      </c>
      <c r="B9621" t="s">
        <v>820</v>
      </c>
      <c r="C9621" t="s">
        <v>821</v>
      </c>
      <c r="D9621" t="s">
        <v>822</v>
      </c>
      <c r="E9621" t="s">
        <v>823</v>
      </c>
      <c r="F9621" t="s">
        <v>926</v>
      </c>
      <c r="G9621" t="s">
        <v>927</v>
      </c>
      <c r="H9621" t="s">
        <v>1072</v>
      </c>
      <c r="I9621">
        <v>857</v>
      </c>
      <c r="J9621" t="s">
        <v>1073</v>
      </c>
      <c r="K9621" t="s">
        <v>835</v>
      </c>
      <c r="L9621" t="s">
        <v>836</v>
      </c>
      <c r="M9621" t="s">
        <v>829</v>
      </c>
      <c r="N9621" t="s">
        <v>829</v>
      </c>
      <c r="O9621" t="s">
        <v>829</v>
      </c>
      <c r="P9621" t="s">
        <v>829</v>
      </c>
      <c r="Q9621" t="s">
        <v>829</v>
      </c>
      <c r="R9621" t="s">
        <v>829</v>
      </c>
      <c r="S9621">
        <v>8935231</v>
      </c>
      <c r="T9621" t="s">
        <v>829</v>
      </c>
      <c r="U9621" t="s">
        <v>829</v>
      </c>
      <c r="V9621" t="s">
        <v>834</v>
      </c>
    </row>
    <row r="9622" spans="1:22" x14ac:dyDescent="0.3">
      <c r="A9622">
        <v>202324</v>
      </c>
      <c r="B9622" t="s">
        <v>820</v>
      </c>
      <c r="C9622" t="s">
        <v>821</v>
      </c>
      <c r="D9622" t="s">
        <v>822</v>
      </c>
      <c r="E9622" t="s">
        <v>823</v>
      </c>
      <c r="F9622" t="s">
        <v>926</v>
      </c>
      <c r="G9622" t="s">
        <v>927</v>
      </c>
      <c r="H9622" t="s">
        <v>1072</v>
      </c>
      <c r="I9622">
        <v>857</v>
      </c>
      <c r="J9622" t="s">
        <v>1073</v>
      </c>
      <c r="K9622" t="s">
        <v>835</v>
      </c>
      <c r="L9622" t="s">
        <v>836</v>
      </c>
      <c r="M9622" t="s">
        <v>829</v>
      </c>
      <c r="N9622" t="s">
        <v>829</v>
      </c>
      <c r="O9622" t="s">
        <v>829</v>
      </c>
      <c r="P9622" t="s">
        <v>829</v>
      </c>
      <c r="Q9622" t="s">
        <v>829</v>
      </c>
      <c r="R9622" t="s">
        <v>829</v>
      </c>
      <c r="S9622">
        <v>8342760</v>
      </c>
      <c r="T9622" t="s">
        <v>829</v>
      </c>
      <c r="U9622" t="s">
        <v>829</v>
      </c>
      <c r="V9622" t="s">
        <v>834</v>
      </c>
    </row>
    <row r="9623" spans="1:22" x14ac:dyDescent="0.3">
      <c r="A9623">
        <v>202122</v>
      </c>
      <c r="B9623" t="s">
        <v>820</v>
      </c>
      <c r="C9623" t="s">
        <v>821</v>
      </c>
      <c r="D9623" t="s">
        <v>822</v>
      </c>
      <c r="E9623" t="s">
        <v>823</v>
      </c>
      <c r="F9623" t="s">
        <v>926</v>
      </c>
      <c r="G9623" t="s">
        <v>927</v>
      </c>
      <c r="H9623" t="s">
        <v>1072</v>
      </c>
      <c r="I9623">
        <v>857</v>
      </c>
      <c r="J9623" t="s">
        <v>1073</v>
      </c>
      <c r="K9623" t="s">
        <v>835</v>
      </c>
      <c r="L9623" t="s">
        <v>837</v>
      </c>
      <c r="M9623" t="s">
        <v>829</v>
      </c>
      <c r="N9623" t="s">
        <v>829</v>
      </c>
      <c r="O9623" t="s">
        <v>829</v>
      </c>
      <c r="P9623" t="s">
        <v>829</v>
      </c>
      <c r="Q9623" t="s">
        <v>829</v>
      </c>
      <c r="R9623" t="s">
        <v>829</v>
      </c>
      <c r="S9623">
        <v>0</v>
      </c>
      <c r="T9623" t="s">
        <v>829</v>
      </c>
      <c r="U9623" t="s">
        <v>829</v>
      </c>
      <c r="V9623" t="s">
        <v>834</v>
      </c>
    </row>
    <row r="9624" spans="1:22" x14ac:dyDescent="0.3">
      <c r="A9624">
        <v>202223</v>
      </c>
      <c r="B9624" t="s">
        <v>820</v>
      </c>
      <c r="C9624" t="s">
        <v>821</v>
      </c>
      <c r="D9624" t="s">
        <v>822</v>
      </c>
      <c r="E9624" t="s">
        <v>823</v>
      </c>
      <c r="F9624" t="s">
        <v>926</v>
      </c>
      <c r="G9624" t="s">
        <v>927</v>
      </c>
      <c r="H9624" t="s">
        <v>1072</v>
      </c>
      <c r="I9624">
        <v>857</v>
      </c>
      <c r="J9624" t="s">
        <v>1073</v>
      </c>
      <c r="K9624" t="s">
        <v>835</v>
      </c>
      <c r="L9624" t="s">
        <v>837</v>
      </c>
      <c r="M9624" t="s">
        <v>829</v>
      </c>
      <c r="N9624" t="s">
        <v>829</v>
      </c>
      <c r="O9624" t="s">
        <v>829</v>
      </c>
      <c r="P9624" t="s">
        <v>829</v>
      </c>
      <c r="Q9624" t="s">
        <v>829</v>
      </c>
      <c r="R9624" t="s">
        <v>829</v>
      </c>
      <c r="S9624">
        <v>0</v>
      </c>
      <c r="T9624" t="s">
        <v>829</v>
      </c>
      <c r="U9624" t="s">
        <v>829</v>
      </c>
      <c r="V9624">
        <v>0</v>
      </c>
    </row>
    <row r="9625" spans="1:22" x14ac:dyDescent="0.3">
      <c r="A9625">
        <v>202324</v>
      </c>
      <c r="B9625" t="s">
        <v>820</v>
      </c>
      <c r="C9625" t="s">
        <v>821</v>
      </c>
      <c r="D9625" t="s">
        <v>822</v>
      </c>
      <c r="E9625" t="s">
        <v>823</v>
      </c>
      <c r="F9625" t="s">
        <v>926</v>
      </c>
      <c r="G9625" t="s">
        <v>927</v>
      </c>
      <c r="H9625" t="s">
        <v>1072</v>
      </c>
      <c r="I9625">
        <v>857</v>
      </c>
      <c r="J9625" t="s">
        <v>1073</v>
      </c>
      <c r="K9625" t="s">
        <v>835</v>
      </c>
      <c r="L9625" t="s">
        <v>837</v>
      </c>
      <c r="M9625" t="s">
        <v>829</v>
      </c>
      <c r="N9625" t="s">
        <v>829</v>
      </c>
      <c r="O9625" t="s">
        <v>829</v>
      </c>
      <c r="P9625" t="s">
        <v>829</v>
      </c>
      <c r="Q9625" t="s">
        <v>829</v>
      </c>
      <c r="R9625" t="s">
        <v>829</v>
      </c>
      <c r="S9625">
        <v>0</v>
      </c>
      <c r="T9625" t="s">
        <v>829</v>
      </c>
      <c r="U9625" t="s">
        <v>829</v>
      </c>
      <c r="V9625">
        <v>0</v>
      </c>
    </row>
    <row r="9626" spans="1:22" x14ac:dyDescent="0.3">
      <c r="A9626">
        <v>202122</v>
      </c>
      <c r="B9626" t="s">
        <v>820</v>
      </c>
      <c r="C9626" t="s">
        <v>821</v>
      </c>
      <c r="D9626" t="s">
        <v>822</v>
      </c>
      <c r="E9626" t="s">
        <v>823</v>
      </c>
      <c r="F9626" t="s">
        <v>926</v>
      </c>
      <c r="G9626" t="s">
        <v>927</v>
      </c>
      <c r="H9626" t="s">
        <v>1072</v>
      </c>
      <c r="I9626">
        <v>857</v>
      </c>
      <c r="J9626" t="s">
        <v>1073</v>
      </c>
      <c r="K9626" t="s">
        <v>835</v>
      </c>
      <c r="L9626" t="s">
        <v>838</v>
      </c>
      <c r="M9626" t="s">
        <v>829</v>
      </c>
      <c r="N9626" t="s">
        <v>829</v>
      </c>
      <c r="O9626" t="s">
        <v>829</v>
      </c>
      <c r="P9626" t="s">
        <v>829</v>
      </c>
      <c r="Q9626" t="s">
        <v>829</v>
      </c>
      <c r="R9626" t="s">
        <v>829</v>
      </c>
      <c r="S9626">
        <v>-389311</v>
      </c>
      <c r="T9626" t="s">
        <v>829</v>
      </c>
      <c r="U9626" t="s">
        <v>829</v>
      </c>
      <c r="V9626" t="s">
        <v>834</v>
      </c>
    </row>
    <row r="9627" spans="1:22" x14ac:dyDescent="0.3">
      <c r="A9627">
        <v>202223</v>
      </c>
      <c r="B9627" t="s">
        <v>820</v>
      </c>
      <c r="C9627" t="s">
        <v>821</v>
      </c>
      <c r="D9627" t="s">
        <v>822</v>
      </c>
      <c r="E9627" t="s">
        <v>823</v>
      </c>
      <c r="F9627" t="s">
        <v>926</v>
      </c>
      <c r="G9627" t="s">
        <v>927</v>
      </c>
      <c r="H9627" t="s">
        <v>1072</v>
      </c>
      <c r="I9627">
        <v>857</v>
      </c>
      <c r="J9627" t="s">
        <v>1073</v>
      </c>
      <c r="K9627" t="s">
        <v>835</v>
      </c>
      <c r="L9627" t="s">
        <v>838</v>
      </c>
      <c r="M9627" t="s">
        <v>829</v>
      </c>
      <c r="N9627" t="s">
        <v>829</v>
      </c>
      <c r="O9627" t="s">
        <v>829</v>
      </c>
      <c r="P9627" t="s">
        <v>829</v>
      </c>
      <c r="Q9627" t="s">
        <v>829</v>
      </c>
      <c r="R9627" t="s">
        <v>829</v>
      </c>
      <c r="S9627">
        <v>-1080720</v>
      </c>
      <c r="T9627" t="s">
        <v>829</v>
      </c>
      <c r="U9627" t="s">
        <v>829</v>
      </c>
      <c r="V9627" t="s">
        <v>834</v>
      </c>
    </row>
    <row r="9628" spans="1:22" x14ac:dyDescent="0.3">
      <c r="A9628">
        <v>202324</v>
      </c>
      <c r="B9628" t="s">
        <v>820</v>
      </c>
      <c r="C9628" t="s">
        <v>821</v>
      </c>
      <c r="D9628" t="s">
        <v>822</v>
      </c>
      <c r="E9628" t="s">
        <v>823</v>
      </c>
      <c r="F9628" t="s">
        <v>926</v>
      </c>
      <c r="G9628" t="s">
        <v>927</v>
      </c>
      <c r="H9628" t="s">
        <v>1072</v>
      </c>
      <c r="I9628">
        <v>857</v>
      </c>
      <c r="J9628" t="s">
        <v>1073</v>
      </c>
      <c r="K9628" t="s">
        <v>835</v>
      </c>
      <c r="L9628" t="s">
        <v>838</v>
      </c>
      <c r="M9628" t="s">
        <v>829</v>
      </c>
      <c r="N9628" t="s">
        <v>829</v>
      </c>
      <c r="O9628" t="s">
        <v>829</v>
      </c>
      <c r="P9628" t="s">
        <v>829</v>
      </c>
      <c r="Q9628" t="s">
        <v>829</v>
      </c>
      <c r="R9628" t="s">
        <v>829</v>
      </c>
      <c r="S9628">
        <v>-1325128</v>
      </c>
      <c r="T9628" t="s">
        <v>829</v>
      </c>
      <c r="U9628" t="s">
        <v>829</v>
      </c>
      <c r="V9628" t="s">
        <v>834</v>
      </c>
    </row>
    <row r="9629" spans="1:22" x14ac:dyDescent="0.3">
      <c r="A9629">
        <v>202122</v>
      </c>
      <c r="B9629" t="s">
        <v>820</v>
      </c>
      <c r="C9629" t="s">
        <v>821</v>
      </c>
      <c r="D9629" t="s">
        <v>822</v>
      </c>
      <c r="E9629" t="s">
        <v>823</v>
      </c>
      <c r="F9629" t="s">
        <v>926</v>
      </c>
      <c r="G9629" t="s">
        <v>927</v>
      </c>
      <c r="H9629" t="s">
        <v>1072</v>
      </c>
      <c r="I9629">
        <v>857</v>
      </c>
      <c r="J9629" t="s">
        <v>1073</v>
      </c>
      <c r="K9629" t="s">
        <v>835</v>
      </c>
      <c r="L9629" t="s">
        <v>839</v>
      </c>
      <c r="M9629" t="s">
        <v>829</v>
      </c>
      <c r="N9629" t="s">
        <v>829</v>
      </c>
      <c r="O9629" t="s">
        <v>829</v>
      </c>
      <c r="P9629" t="s">
        <v>829</v>
      </c>
      <c r="Q9629" t="s">
        <v>829</v>
      </c>
      <c r="R9629" t="s">
        <v>829</v>
      </c>
      <c r="S9629">
        <v>1063814</v>
      </c>
      <c r="T9629" t="s">
        <v>829</v>
      </c>
      <c r="U9629" t="s">
        <v>829</v>
      </c>
      <c r="V9629" t="s">
        <v>834</v>
      </c>
    </row>
    <row r="9630" spans="1:22" x14ac:dyDescent="0.3">
      <c r="A9630">
        <v>202223</v>
      </c>
      <c r="B9630" t="s">
        <v>820</v>
      </c>
      <c r="C9630" t="s">
        <v>821</v>
      </c>
      <c r="D9630" t="s">
        <v>822</v>
      </c>
      <c r="E9630" t="s">
        <v>823</v>
      </c>
      <c r="F9630" t="s">
        <v>926</v>
      </c>
      <c r="G9630" t="s">
        <v>927</v>
      </c>
      <c r="H9630" t="s">
        <v>1072</v>
      </c>
      <c r="I9630">
        <v>857</v>
      </c>
      <c r="J9630" t="s">
        <v>1073</v>
      </c>
      <c r="K9630" t="s">
        <v>835</v>
      </c>
      <c r="L9630" t="s">
        <v>839</v>
      </c>
      <c r="M9630" t="s">
        <v>829</v>
      </c>
      <c r="N9630" t="s">
        <v>829</v>
      </c>
      <c r="O9630" t="s">
        <v>829</v>
      </c>
      <c r="P9630" t="s">
        <v>829</v>
      </c>
      <c r="Q9630" t="s">
        <v>829</v>
      </c>
      <c r="R9630" t="s">
        <v>829</v>
      </c>
      <c r="S9630">
        <v>1325128</v>
      </c>
      <c r="T9630" t="s">
        <v>829</v>
      </c>
      <c r="U9630" t="s">
        <v>829</v>
      </c>
      <c r="V9630" t="s">
        <v>834</v>
      </c>
    </row>
    <row r="9631" spans="1:22" x14ac:dyDescent="0.3">
      <c r="A9631">
        <v>202324</v>
      </c>
      <c r="B9631" t="s">
        <v>820</v>
      </c>
      <c r="C9631" t="s">
        <v>821</v>
      </c>
      <c r="D9631" t="s">
        <v>822</v>
      </c>
      <c r="E9631" t="s">
        <v>823</v>
      </c>
      <c r="F9631" t="s">
        <v>926</v>
      </c>
      <c r="G9631" t="s">
        <v>927</v>
      </c>
      <c r="H9631" t="s">
        <v>1072</v>
      </c>
      <c r="I9631">
        <v>857</v>
      </c>
      <c r="J9631" t="s">
        <v>1073</v>
      </c>
      <c r="K9631" t="s">
        <v>835</v>
      </c>
      <c r="L9631" t="s">
        <v>839</v>
      </c>
      <c r="M9631" t="s">
        <v>829</v>
      </c>
      <c r="N9631" t="s">
        <v>829</v>
      </c>
      <c r="O9631" t="s">
        <v>829</v>
      </c>
      <c r="P9631" t="s">
        <v>829</v>
      </c>
      <c r="Q9631" t="s">
        <v>829</v>
      </c>
      <c r="R9631" t="s">
        <v>829</v>
      </c>
      <c r="S9631">
        <v>2984956</v>
      </c>
      <c r="T9631" t="s">
        <v>829</v>
      </c>
      <c r="U9631" t="s">
        <v>829</v>
      </c>
      <c r="V9631" t="s">
        <v>834</v>
      </c>
    </row>
    <row r="9632" spans="1:22" x14ac:dyDescent="0.3">
      <c r="A9632">
        <v>202122</v>
      </c>
      <c r="B9632" t="s">
        <v>820</v>
      </c>
      <c r="C9632" t="s">
        <v>821</v>
      </c>
      <c r="D9632" t="s">
        <v>822</v>
      </c>
      <c r="E9632" t="s">
        <v>823</v>
      </c>
      <c r="F9632" t="s">
        <v>926</v>
      </c>
      <c r="G9632" t="s">
        <v>927</v>
      </c>
      <c r="H9632" t="s">
        <v>1072</v>
      </c>
      <c r="I9632">
        <v>857</v>
      </c>
      <c r="J9632" t="s">
        <v>1073</v>
      </c>
      <c r="K9632" t="s">
        <v>835</v>
      </c>
      <c r="L9632" t="s">
        <v>840</v>
      </c>
      <c r="M9632" t="s">
        <v>829</v>
      </c>
      <c r="N9632" t="s">
        <v>829</v>
      </c>
      <c r="O9632" t="s">
        <v>829</v>
      </c>
      <c r="P9632" t="s">
        <v>829</v>
      </c>
      <c r="Q9632" t="s">
        <v>829</v>
      </c>
      <c r="R9632" t="s">
        <v>829</v>
      </c>
      <c r="S9632">
        <v>0</v>
      </c>
      <c r="T9632" t="s">
        <v>829</v>
      </c>
      <c r="U9632" t="s">
        <v>829</v>
      </c>
      <c r="V9632" t="s">
        <v>834</v>
      </c>
    </row>
    <row r="9633" spans="1:22" x14ac:dyDescent="0.3">
      <c r="A9633">
        <v>202223</v>
      </c>
      <c r="B9633" t="s">
        <v>820</v>
      </c>
      <c r="C9633" t="s">
        <v>821</v>
      </c>
      <c r="D9633" t="s">
        <v>822</v>
      </c>
      <c r="E9633" t="s">
        <v>823</v>
      </c>
      <c r="F9633" t="s">
        <v>926</v>
      </c>
      <c r="G9633" t="s">
        <v>927</v>
      </c>
      <c r="H9633" t="s">
        <v>1072</v>
      </c>
      <c r="I9633">
        <v>857</v>
      </c>
      <c r="J9633" t="s">
        <v>1073</v>
      </c>
      <c r="K9633" t="s">
        <v>835</v>
      </c>
      <c r="L9633" t="s">
        <v>840</v>
      </c>
      <c r="M9633" t="s">
        <v>829</v>
      </c>
      <c r="N9633" t="s">
        <v>829</v>
      </c>
      <c r="O9633" t="s">
        <v>829</v>
      </c>
      <c r="P9633" t="s">
        <v>829</v>
      </c>
      <c r="Q9633" t="s">
        <v>829</v>
      </c>
      <c r="R9633" t="s">
        <v>829</v>
      </c>
      <c r="S9633">
        <v>0</v>
      </c>
      <c r="T9633" t="s">
        <v>829</v>
      </c>
      <c r="U9633" t="s">
        <v>829</v>
      </c>
      <c r="V9633" t="s">
        <v>834</v>
      </c>
    </row>
    <row r="9634" spans="1:22" x14ac:dyDescent="0.3">
      <c r="A9634">
        <v>202324</v>
      </c>
      <c r="B9634" t="s">
        <v>820</v>
      </c>
      <c r="C9634" t="s">
        <v>821</v>
      </c>
      <c r="D9634" t="s">
        <v>822</v>
      </c>
      <c r="E9634" t="s">
        <v>823</v>
      </c>
      <c r="F9634" t="s">
        <v>926</v>
      </c>
      <c r="G9634" t="s">
        <v>927</v>
      </c>
      <c r="H9634" t="s">
        <v>1072</v>
      </c>
      <c r="I9634">
        <v>857</v>
      </c>
      <c r="J9634" t="s">
        <v>1073</v>
      </c>
      <c r="K9634" t="s">
        <v>835</v>
      </c>
      <c r="L9634" t="s">
        <v>840</v>
      </c>
      <c r="M9634" t="s">
        <v>829</v>
      </c>
      <c r="N9634" t="s">
        <v>829</v>
      </c>
      <c r="O9634" t="s">
        <v>829</v>
      </c>
      <c r="P9634" t="s">
        <v>829</v>
      </c>
      <c r="Q9634" t="s">
        <v>829</v>
      </c>
      <c r="R9634" t="s">
        <v>829</v>
      </c>
      <c r="S9634">
        <v>0</v>
      </c>
      <c r="T9634" t="s">
        <v>829</v>
      </c>
      <c r="U9634" t="s">
        <v>829</v>
      </c>
      <c r="V9634" t="s">
        <v>834</v>
      </c>
    </row>
    <row r="9635" spans="1:22" x14ac:dyDescent="0.3">
      <c r="A9635">
        <v>202122</v>
      </c>
      <c r="B9635" t="s">
        <v>820</v>
      </c>
      <c r="C9635" t="s">
        <v>821</v>
      </c>
      <c r="D9635" t="s">
        <v>822</v>
      </c>
      <c r="E9635" t="s">
        <v>823</v>
      </c>
      <c r="F9635" t="s">
        <v>926</v>
      </c>
      <c r="G9635" t="s">
        <v>927</v>
      </c>
      <c r="H9635" t="s">
        <v>1072</v>
      </c>
      <c r="I9635">
        <v>857</v>
      </c>
      <c r="J9635" t="s">
        <v>1073</v>
      </c>
      <c r="K9635" t="s">
        <v>835</v>
      </c>
      <c r="L9635" t="s">
        <v>841</v>
      </c>
      <c r="M9635" t="s">
        <v>829</v>
      </c>
      <c r="N9635" t="s">
        <v>829</v>
      </c>
      <c r="O9635" t="s">
        <v>829</v>
      </c>
      <c r="P9635" t="s">
        <v>829</v>
      </c>
      <c r="Q9635" t="s">
        <v>829</v>
      </c>
      <c r="R9635" t="s">
        <v>829</v>
      </c>
      <c r="S9635">
        <v>8950849</v>
      </c>
      <c r="T9635" t="s">
        <v>829</v>
      </c>
      <c r="U9635" t="s">
        <v>829</v>
      </c>
      <c r="V9635" t="s">
        <v>834</v>
      </c>
    </row>
    <row r="9636" spans="1:22" x14ac:dyDescent="0.3">
      <c r="A9636">
        <v>202223</v>
      </c>
      <c r="B9636" t="s">
        <v>820</v>
      </c>
      <c r="C9636" t="s">
        <v>821</v>
      </c>
      <c r="D9636" t="s">
        <v>822</v>
      </c>
      <c r="E9636" t="s">
        <v>823</v>
      </c>
      <c r="F9636" t="s">
        <v>926</v>
      </c>
      <c r="G9636" t="s">
        <v>927</v>
      </c>
      <c r="H9636" t="s">
        <v>1072</v>
      </c>
      <c r="I9636">
        <v>857</v>
      </c>
      <c r="J9636" t="s">
        <v>1073</v>
      </c>
      <c r="K9636" t="s">
        <v>835</v>
      </c>
      <c r="L9636" t="s">
        <v>841</v>
      </c>
      <c r="M9636" t="s">
        <v>829</v>
      </c>
      <c r="N9636" t="s">
        <v>829</v>
      </c>
      <c r="O9636" t="s">
        <v>829</v>
      </c>
      <c r="P9636" t="s">
        <v>829</v>
      </c>
      <c r="Q9636" t="s">
        <v>829</v>
      </c>
      <c r="R9636" t="s">
        <v>829</v>
      </c>
      <c r="S9636">
        <v>9179639</v>
      </c>
      <c r="T9636" t="s">
        <v>829</v>
      </c>
      <c r="U9636" t="s">
        <v>829</v>
      </c>
      <c r="V9636" t="s">
        <v>834</v>
      </c>
    </row>
    <row r="9637" spans="1:22" x14ac:dyDescent="0.3">
      <c r="A9637">
        <v>202324</v>
      </c>
      <c r="B9637" t="s">
        <v>820</v>
      </c>
      <c r="C9637" t="s">
        <v>821</v>
      </c>
      <c r="D9637" t="s">
        <v>822</v>
      </c>
      <c r="E9637" t="s">
        <v>823</v>
      </c>
      <c r="F9637" t="s">
        <v>926</v>
      </c>
      <c r="G9637" t="s">
        <v>927</v>
      </c>
      <c r="H9637" t="s">
        <v>1072</v>
      </c>
      <c r="I9637">
        <v>857</v>
      </c>
      <c r="J9637" t="s">
        <v>1073</v>
      </c>
      <c r="K9637" t="s">
        <v>835</v>
      </c>
      <c r="L9637" t="s">
        <v>841</v>
      </c>
      <c r="M9637" t="s">
        <v>829</v>
      </c>
      <c r="N9637" t="s">
        <v>829</v>
      </c>
      <c r="O9637" t="s">
        <v>829</v>
      </c>
      <c r="P9637" t="s">
        <v>829</v>
      </c>
      <c r="Q9637" t="s">
        <v>829</v>
      </c>
      <c r="R9637" t="s">
        <v>829</v>
      </c>
      <c r="S9637">
        <v>10002588</v>
      </c>
      <c r="T9637" t="s">
        <v>829</v>
      </c>
      <c r="U9637" t="s">
        <v>829</v>
      </c>
      <c r="V9637" t="s">
        <v>834</v>
      </c>
    </row>
    <row r="9638" spans="1:22" x14ac:dyDescent="0.3">
      <c r="A9638">
        <v>202122</v>
      </c>
      <c r="B9638" t="s">
        <v>820</v>
      </c>
      <c r="C9638" t="s">
        <v>821</v>
      </c>
      <c r="D9638" t="s">
        <v>822</v>
      </c>
      <c r="E9638" t="s">
        <v>823</v>
      </c>
      <c r="F9638" t="s">
        <v>926</v>
      </c>
      <c r="G9638" t="s">
        <v>927</v>
      </c>
      <c r="H9638" t="s">
        <v>1072</v>
      </c>
      <c r="I9638">
        <v>857</v>
      </c>
      <c r="J9638" t="s">
        <v>1073</v>
      </c>
      <c r="K9638" t="s">
        <v>842</v>
      </c>
      <c r="L9638" t="s">
        <v>238</v>
      </c>
      <c r="M9638" t="s">
        <v>829</v>
      </c>
      <c r="N9638" t="s">
        <v>829</v>
      </c>
      <c r="O9638" t="s">
        <v>829</v>
      </c>
      <c r="P9638" t="s">
        <v>829</v>
      </c>
      <c r="Q9638" t="s">
        <v>829</v>
      </c>
      <c r="R9638" t="s">
        <v>829</v>
      </c>
      <c r="S9638">
        <v>153150</v>
      </c>
      <c r="T9638">
        <v>0</v>
      </c>
      <c r="U9638">
        <v>153150</v>
      </c>
      <c r="V9638">
        <v>24</v>
      </c>
    </row>
    <row r="9639" spans="1:22" x14ac:dyDescent="0.3">
      <c r="A9639">
        <v>202223</v>
      </c>
      <c r="B9639" t="s">
        <v>820</v>
      </c>
      <c r="C9639" t="s">
        <v>821</v>
      </c>
      <c r="D9639" t="s">
        <v>822</v>
      </c>
      <c r="E9639" t="s">
        <v>823</v>
      </c>
      <c r="F9639" t="s">
        <v>926</v>
      </c>
      <c r="G9639" t="s">
        <v>927</v>
      </c>
      <c r="H9639" t="s">
        <v>1072</v>
      </c>
      <c r="I9639">
        <v>857</v>
      </c>
      <c r="J9639" t="s">
        <v>1073</v>
      </c>
      <c r="K9639" t="s">
        <v>842</v>
      </c>
      <c r="L9639" t="s">
        <v>238</v>
      </c>
      <c r="M9639" t="s">
        <v>829</v>
      </c>
      <c r="N9639" t="s">
        <v>829</v>
      </c>
      <c r="O9639" t="s">
        <v>829</v>
      </c>
      <c r="P9639" t="s">
        <v>829</v>
      </c>
      <c r="Q9639" t="s">
        <v>829</v>
      </c>
      <c r="R9639" t="s">
        <v>829</v>
      </c>
      <c r="S9639">
        <v>278240</v>
      </c>
      <c r="T9639">
        <v>0</v>
      </c>
      <c r="U9639">
        <v>278240</v>
      </c>
      <c r="V9639">
        <v>44</v>
      </c>
    </row>
    <row r="9640" spans="1:22" x14ac:dyDescent="0.3">
      <c r="A9640">
        <v>202324</v>
      </c>
      <c r="B9640" t="s">
        <v>820</v>
      </c>
      <c r="C9640" t="s">
        <v>821</v>
      </c>
      <c r="D9640" t="s">
        <v>822</v>
      </c>
      <c r="E9640" t="s">
        <v>823</v>
      </c>
      <c r="F9640" t="s">
        <v>926</v>
      </c>
      <c r="G9640" t="s">
        <v>927</v>
      </c>
      <c r="H9640" t="s">
        <v>1072</v>
      </c>
      <c r="I9640">
        <v>857</v>
      </c>
      <c r="J9640" t="s">
        <v>1073</v>
      </c>
      <c r="K9640" t="s">
        <v>842</v>
      </c>
      <c r="L9640" t="s">
        <v>238</v>
      </c>
      <c r="M9640" t="s">
        <v>829</v>
      </c>
      <c r="N9640" t="s">
        <v>829</v>
      </c>
      <c r="O9640" t="s">
        <v>829</v>
      </c>
      <c r="P9640" t="s">
        <v>829</v>
      </c>
      <c r="Q9640" t="s">
        <v>829</v>
      </c>
      <c r="R9640" t="s">
        <v>829</v>
      </c>
      <c r="S9640">
        <v>210820</v>
      </c>
      <c r="T9640">
        <v>0</v>
      </c>
      <c r="U9640">
        <v>210820</v>
      </c>
      <c r="V9640">
        <v>33</v>
      </c>
    </row>
    <row r="9641" spans="1:22" x14ac:dyDescent="0.3">
      <c r="A9641">
        <v>202122</v>
      </c>
      <c r="B9641" t="s">
        <v>820</v>
      </c>
      <c r="C9641" t="s">
        <v>821</v>
      </c>
      <c r="D9641" t="s">
        <v>822</v>
      </c>
      <c r="E9641" t="s">
        <v>823</v>
      </c>
      <c r="F9641" t="s">
        <v>926</v>
      </c>
      <c r="G9641" t="s">
        <v>927</v>
      </c>
      <c r="H9641" t="s">
        <v>1072</v>
      </c>
      <c r="I9641">
        <v>857</v>
      </c>
      <c r="J9641" t="s">
        <v>1073</v>
      </c>
      <c r="K9641" t="s">
        <v>842</v>
      </c>
      <c r="L9641" t="s">
        <v>240</v>
      </c>
      <c r="M9641" t="s">
        <v>829</v>
      </c>
      <c r="N9641" t="s">
        <v>829</v>
      </c>
      <c r="O9641" t="s">
        <v>829</v>
      </c>
      <c r="P9641" t="s">
        <v>829</v>
      </c>
      <c r="Q9641" t="s">
        <v>829</v>
      </c>
      <c r="R9641" t="s">
        <v>829</v>
      </c>
      <c r="S9641">
        <v>297637</v>
      </c>
      <c r="T9641">
        <v>31</v>
      </c>
      <c r="U9641">
        <v>297606</v>
      </c>
      <c r="V9641">
        <v>47</v>
      </c>
    </row>
    <row r="9642" spans="1:22" x14ac:dyDescent="0.3">
      <c r="A9642">
        <v>202223</v>
      </c>
      <c r="B9642" t="s">
        <v>820</v>
      </c>
      <c r="C9642" t="s">
        <v>821</v>
      </c>
      <c r="D9642" t="s">
        <v>822</v>
      </c>
      <c r="E9642" t="s">
        <v>823</v>
      </c>
      <c r="F9642" t="s">
        <v>926</v>
      </c>
      <c r="G9642" t="s">
        <v>927</v>
      </c>
      <c r="H9642" t="s">
        <v>1072</v>
      </c>
      <c r="I9642">
        <v>857</v>
      </c>
      <c r="J9642" t="s">
        <v>1073</v>
      </c>
      <c r="K9642" t="s">
        <v>842</v>
      </c>
      <c r="L9642" t="s">
        <v>240</v>
      </c>
      <c r="M9642" t="s">
        <v>829</v>
      </c>
      <c r="N9642" t="s">
        <v>829</v>
      </c>
      <c r="O9642" t="s">
        <v>829</v>
      </c>
      <c r="P9642" t="s">
        <v>829</v>
      </c>
      <c r="Q9642" t="s">
        <v>829</v>
      </c>
      <c r="R9642" t="s">
        <v>829</v>
      </c>
      <c r="S9642">
        <v>473052</v>
      </c>
      <c r="T9642">
        <v>163371</v>
      </c>
      <c r="U9642">
        <v>309681</v>
      </c>
      <c r="V9642">
        <v>49</v>
      </c>
    </row>
    <row r="9643" spans="1:22" x14ac:dyDescent="0.3">
      <c r="A9643">
        <v>202324</v>
      </c>
      <c r="B9643" t="s">
        <v>820</v>
      </c>
      <c r="C9643" t="s">
        <v>821</v>
      </c>
      <c r="D9643" t="s">
        <v>822</v>
      </c>
      <c r="E9643" t="s">
        <v>823</v>
      </c>
      <c r="F9643" t="s">
        <v>926</v>
      </c>
      <c r="G9643" t="s">
        <v>927</v>
      </c>
      <c r="H9643" t="s">
        <v>1072</v>
      </c>
      <c r="I9643">
        <v>857</v>
      </c>
      <c r="J9643" t="s">
        <v>1073</v>
      </c>
      <c r="K9643" t="s">
        <v>842</v>
      </c>
      <c r="L9643" t="s">
        <v>240</v>
      </c>
      <c r="M9643" t="s">
        <v>829</v>
      </c>
      <c r="N9643" t="s">
        <v>829</v>
      </c>
      <c r="O9643" t="s">
        <v>829</v>
      </c>
      <c r="P9643" t="s">
        <v>829</v>
      </c>
      <c r="Q9643" t="s">
        <v>829</v>
      </c>
      <c r="R9643" t="s">
        <v>829</v>
      </c>
      <c r="S9643">
        <v>483426</v>
      </c>
      <c r="T9643">
        <v>126511</v>
      </c>
      <c r="U9643">
        <v>356915</v>
      </c>
      <c r="V9643">
        <v>56</v>
      </c>
    </row>
    <row r="9644" spans="1:22" x14ac:dyDescent="0.3">
      <c r="A9644">
        <v>202122</v>
      </c>
      <c r="B9644" t="s">
        <v>820</v>
      </c>
      <c r="C9644" t="s">
        <v>821</v>
      </c>
      <c r="D9644" t="s">
        <v>822</v>
      </c>
      <c r="E9644" t="s">
        <v>823</v>
      </c>
      <c r="F9644" t="s">
        <v>926</v>
      </c>
      <c r="G9644" t="s">
        <v>927</v>
      </c>
      <c r="H9644" t="s">
        <v>1072</v>
      </c>
      <c r="I9644">
        <v>857</v>
      </c>
      <c r="J9644" t="s">
        <v>1073</v>
      </c>
      <c r="K9644" t="s">
        <v>842</v>
      </c>
      <c r="L9644" t="s">
        <v>843</v>
      </c>
      <c r="M9644" t="s">
        <v>829</v>
      </c>
      <c r="N9644" t="s">
        <v>829</v>
      </c>
      <c r="O9644" t="s">
        <v>829</v>
      </c>
      <c r="P9644" t="s">
        <v>829</v>
      </c>
      <c r="Q9644" t="s">
        <v>829</v>
      </c>
      <c r="R9644" t="s">
        <v>829</v>
      </c>
      <c r="S9644">
        <v>61471</v>
      </c>
      <c r="T9644">
        <v>0</v>
      </c>
      <c r="U9644">
        <v>61471</v>
      </c>
      <c r="V9644">
        <v>10</v>
      </c>
    </row>
    <row r="9645" spans="1:22" x14ac:dyDescent="0.3">
      <c r="A9645">
        <v>202223</v>
      </c>
      <c r="B9645" t="s">
        <v>820</v>
      </c>
      <c r="C9645" t="s">
        <v>821</v>
      </c>
      <c r="D9645" t="s">
        <v>822</v>
      </c>
      <c r="E9645" t="s">
        <v>823</v>
      </c>
      <c r="F9645" t="s">
        <v>926</v>
      </c>
      <c r="G9645" t="s">
        <v>927</v>
      </c>
      <c r="H9645" t="s">
        <v>1072</v>
      </c>
      <c r="I9645">
        <v>857</v>
      </c>
      <c r="J9645" t="s">
        <v>1073</v>
      </c>
      <c r="K9645" t="s">
        <v>842</v>
      </c>
      <c r="L9645" t="s">
        <v>843</v>
      </c>
      <c r="M9645" t="s">
        <v>829</v>
      </c>
      <c r="N9645" t="s">
        <v>829</v>
      </c>
      <c r="O9645" t="s">
        <v>829</v>
      </c>
      <c r="P9645" t="s">
        <v>829</v>
      </c>
      <c r="Q9645" t="s">
        <v>829</v>
      </c>
      <c r="R9645" t="s">
        <v>829</v>
      </c>
      <c r="S9645">
        <v>121679</v>
      </c>
      <c r="T9645">
        <v>43055</v>
      </c>
      <c r="U9645">
        <v>78624</v>
      </c>
      <c r="V9645">
        <v>13</v>
      </c>
    </row>
    <row r="9646" spans="1:22" x14ac:dyDescent="0.3">
      <c r="A9646">
        <v>202324</v>
      </c>
      <c r="B9646" t="s">
        <v>820</v>
      </c>
      <c r="C9646" t="s">
        <v>821</v>
      </c>
      <c r="D9646" t="s">
        <v>822</v>
      </c>
      <c r="E9646" t="s">
        <v>823</v>
      </c>
      <c r="F9646" t="s">
        <v>926</v>
      </c>
      <c r="G9646" t="s">
        <v>927</v>
      </c>
      <c r="H9646" t="s">
        <v>1072</v>
      </c>
      <c r="I9646">
        <v>857</v>
      </c>
      <c r="J9646" t="s">
        <v>1073</v>
      </c>
      <c r="K9646" t="s">
        <v>842</v>
      </c>
      <c r="L9646" t="s">
        <v>843</v>
      </c>
      <c r="M9646" t="s">
        <v>829</v>
      </c>
      <c r="N9646" t="s">
        <v>829</v>
      </c>
      <c r="O9646" t="s">
        <v>829</v>
      </c>
      <c r="P9646" t="s">
        <v>829</v>
      </c>
      <c r="Q9646" t="s">
        <v>829</v>
      </c>
      <c r="R9646" t="s">
        <v>829</v>
      </c>
      <c r="S9646">
        <v>303292</v>
      </c>
      <c r="T9646">
        <v>82109</v>
      </c>
      <c r="U9646">
        <v>221183</v>
      </c>
      <c r="V9646">
        <v>35</v>
      </c>
    </row>
    <row r="9647" spans="1:22" x14ac:dyDescent="0.3">
      <c r="A9647">
        <v>202122</v>
      </c>
      <c r="B9647" t="s">
        <v>820</v>
      </c>
      <c r="C9647" t="s">
        <v>821</v>
      </c>
      <c r="D9647" t="s">
        <v>822</v>
      </c>
      <c r="E9647" t="s">
        <v>823</v>
      </c>
      <c r="F9647" t="s">
        <v>926</v>
      </c>
      <c r="G9647" t="s">
        <v>927</v>
      </c>
      <c r="H9647" t="s">
        <v>1072</v>
      </c>
      <c r="I9647">
        <v>857</v>
      </c>
      <c r="J9647" t="s">
        <v>1073</v>
      </c>
      <c r="K9647" t="s">
        <v>842</v>
      </c>
      <c r="L9647" t="s">
        <v>249</v>
      </c>
      <c r="M9647">
        <v>0</v>
      </c>
      <c r="N9647">
        <v>94751</v>
      </c>
      <c r="O9647">
        <v>142127</v>
      </c>
      <c r="P9647">
        <v>752249</v>
      </c>
      <c r="Q9647">
        <v>0</v>
      </c>
      <c r="R9647" t="s">
        <v>829</v>
      </c>
      <c r="S9647">
        <v>989127</v>
      </c>
      <c r="T9647">
        <v>0</v>
      </c>
      <c r="U9647">
        <v>989127</v>
      </c>
      <c r="V9647">
        <v>157</v>
      </c>
    </row>
    <row r="9648" spans="1:22" x14ac:dyDescent="0.3">
      <c r="A9648">
        <v>202223</v>
      </c>
      <c r="B9648" t="s">
        <v>820</v>
      </c>
      <c r="C9648" t="s">
        <v>821</v>
      </c>
      <c r="D9648" t="s">
        <v>822</v>
      </c>
      <c r="E9648" t="s">
        <v>823</v>
      </c>
      <c r="F9648" t="s">
        <v>926</v>
      </c>
      <c r="G9648" t="s">
        <v>927</v>
      </c>
      <c r="H9648" t="s">
        <v>1072</v>
      </c>
      <c r="I9648">
        <v>857</v>
      </c>
      <c r="J9648" t="s">
        <v>1073</v>
      </c>
      <c r="K9648" t="s">
        <v>842</v>
      </c>
      <c r="L9648" t="s">
        <v>249</v>
      </c>
      <c r="M9648">
        <v>0</v>
      </c>
      <c r="N9648">
        <v>131753</v>
      </c>
      <c r="O9648">
        <v>197630</v>
      </c>
      <c r="P9648">
        <v>988150</v>
      </c>
      <c r="Q9648">
        <v>0</v>
      </c>
      <c r="R9648" t="s">
        <v>829</v>
      </c>
      <c r="S9648">
        <v>1317533</v>
      </c>
      <c r="T9648">
        <v>0</v>
      </c>
      <c r="U9648">
        <v>1317533</v>
      </c>
      <c r="V9648">
        <v>210</v>
      </c>
    </row>
    <row r="9649" spans="1:22" x14ac:dyDescent="0.3">
      <c r="A9649">
        <v>202324</v>
      </c>
      <c r="B9649" t="s">
        <v>820</v>
      </c>
      <c r="C9649" t="s">
        <v>821</v>
      </c>
      <c r="D9649" t="s">
        <v>822</v>
      </c>
      <c r="E9649" t="s">
        <v>823</v>
      </c>
      <c r="F9649" t="s">
        <v>926</v>
      </c>
      <c r="G9649" t="s">
        <v>927</v>
      </c>
      <c r="H9649" t="s">
        <v>1072</v>
      </c>
      <c r="I9649">
        <v>857</v>
      </c>
      <c r="J9649" t="s">
        <v>1073</v>
      </c>
      <c r="K9649" t="s">
        <v>842</v>
      </c>
      <c r="L9649" t="s">
        <v>249</v>
      </c>
      <c r="M9649">
        <v>0</v>
      </c>
      <c r="N9649">
        <v>153747</v>
      </c>
      <c r="O9649">
        <v>230620</v>
      </c>
      <c r="P9649">
        <v>1197184</v>
      </c>
      <c r="Q9649">
        <v>0</v>
      </c>
      <c r="R9649" t="s">
        <v>829</v>
      </c>
      <c r="S9649">
        <v>1581551</v>
      </c>
      <c r="T9649">
        <v>0</v>
      </c>
      <c r="U9649">
        <v>1581551</v>
      </c>
      <c r="V9649">
        <v>247</v>
      </c>
    </row>
    <row r="9650" spans="1:22" x14ac:dyDescent="0.3">
      <c r="A9650">
        <v>202122</v>
      </c>
      <c r="B9650" t="s">
        <v>820</v>
      </c>
      <c r="C9650" t="s">
        <v>821</v>
      </c>
      <c r="D9650" t="s">
        <v>822</v>
      </c>
      <c r="E9650" t="s">
        <v>823</v>
      </c>
      <c r="F9650" t="s">
        <v>926</v>
      </c>
      <c r="G9650" t="s">
        <v>927</v>
      </c>
      <c r="H9650" t="s">
        <v>1072</v>
      </c>
      <c r="I9650">
        <v>857</v>
      </c>
      <c r="J9650" t="s">
        <v>1073</v>
      </c>
      <c r="K9650" t="s">
        <v>842</v>
      </c>
      <c r="L9650" t="s">
        <v>844</v>
      </c>
      <c r="M9650">
        <v>0</v>
      </c>
      <c r="N9650">
        <v>340422</v>
      </c>
      <c r="O9650">
        <v>1170012</v>
      </c>
      <c r="P9650">
        <v>0</v>
      </c>
      <c r="Q9650">
        <v>0</v>
      </c>
      <c r="R9650" t="s">
        <v>829</v>
      </c>
      <c r="S9650">
        <v>1510434</v>
      </c>
      <c r="T9650">
        <v>0</v>
      </c>
      <c r="U9650">
        <v>1510434</v>
      </c>
      <c r="V9650">
        <v>240</v>
      </c>
    </row>
    <row r="9651" spans="1:22" x14ac:dyDescent="0.3">
      <c r="A9651">
        <v>202223</v>
      </c>
      <c r="B9651" t="s">
        <v>820</v>
      </c>
      <c r="C9651" t="s">
        <v>821</v>
      </c>
      <c r="D9651" t="s">
        <v>822</v>
      </c>
      <c r="E9651" t="s">
        <v>823</v>
      </c>
      <c r="F9651" t="s">
        <v>926</v>
      </c>
      <c r="G9651" t="s">
        <v>927</v>
      </c>
      <c r="H9651" t="s">
        <v>1072</v>
      </c>
      <c r="I9651">
        <v>857</v>
      </c>
      <c r="J9651" t="s">
        <v>1073</v>
      </c>
      <c r="K9651" t="s">
        <v>842</v>
      </c>
      <c r="L9651" t="s">
        <v>844</v>
      </c>
      <c r="M9651">
        <v>0</v>
      </c>
      <c r="N9651">
        <v>276500</v>
      </c>
      <c r="O9651">
        <v>1181266</v>
      </c>
      <c r="P9651">
        <v>37231</v>
      </c>
      <c r="Q9651">
        <v>0</v>
      </c>
      <c r="R9651" t="s">
        <v>829</v>
      </c>
      <c r="S9651">
        <v>1494996</v>
      </c>
      <c r="T9651">
        <v>0</v>
      </c>
      <c r="U9651">
        <v>1494996</v>
      </c>
      <c r="V9651">
        <v>239</v>
      </c>
    </row>
    <row r="9652" spans="1:22" x14ac:dyDescent="0.3">
      <c r="A9652">
        <v>202324</v>
      </c>
      <c r="B9652" t="s">
        <v>820</v>
      </c>
      <c r="C9652" t="s">
        <v>821</v>
      </c>
      <c r="D9652" t="s">
        <v>822</v>
      </c>
      <c r="E9652" t="s">
        <v>823</v>
      </c>
      <c r="F9652" t="s">
        <v>926</v>
      </c>
      <c r="G9652" t="s">
        <v>927</v>
      </c>
      <c r="H9652" t="s">
        <v>1072</v>
      </c>
      <c r="I9652">
        <v>857</v>
      </c>
      <c r="J9652" t="s">
        <v>1073</v>
      </c>
      <c r="K9652" t="s">
        <v>842</v>
      </c>
      <c r="L9652" t="s">
        <v>844</v>
      </c>
      <c r="M9652">
        <v>0</v>
      </c>
      <c r="N9652">
        <v>406320</v>
      </c>
      <c r="O9652">
        <v>1329576</v>
      </c>
      <c r="P9652">
        <v>0</v>
      </c>
      <c r="Q9652">
        <v>0</v>
      </c>
      <c r="R9652" t="s">
        <v>829</v>
      </c>
      <c r="S9652">
        <v>1735896</v>
      </c>
      <c r="T9652">
        <v>0</v>
      </c>
      <c r="U9652">
        <v>1735896</v>
      </c>
      <c r="V9652">
        <v>271</v>
      </c>
    </row>
    <row r="9653" spans="1:22" x14ac:dyDescent="0.3">
      <c r="A9653">
        <v>202122</v>
      </c>
      <c r="B9653" t="s">
        <v>820</v>
      </c>
      <c r="C9653" t="s">
        <v>821</v>
      </c>
      <c r="D9653" t="s">
        <v>822</v>
      </c>
      <c r="E9653" t="s">
        <v>823</v>
      </c>
      <c r="F9653" t="s">
        <v>926</v>
      </c>
      <c r="G9653" t="s">
        <v>927</v>
      </c>
      <c r="H9653" t="s">
        <v>1072</v>
      </c>
      <c r="I9653">
        <v>857</v>
      </c>
      <c r="J9653" t="s">
        <v>1073</v>
      </c>
      <c r="K9653" t="s">
        <v>842</v>
      </c>
      <c r="L9653" t="s">
        <v>251</v>
      </c>
      <c r="M9653" t="s">
        <v>829</v>
      </c>
      <c r="N9653" t="s">
        <v>829</v>
      </c>
      <c r="O9653">
        <v>0</v>
      </c>
      <c r="P9653">
        <v>0</v>
      </c>
      <c r="Q9653">
        <v>0</v>
      </c>
      <c r="R9653">
        <v>18323</v>
      </c>
      <c r="S9653">
        <v>18323</v>
      </c>
      <c r="T9653">
        <v>0</v>
      </c>
      <c r="U9653">
        <v>18323</v>
      </c>
      <c r="V9653">
        <v>3</v>
      </c>
    </row>
    <row r="9654" spans="1:22" x14ac:dyDescent="0.3">
      <c r="A9654">
        <v>202223</v>
      </c>
      <c r="B9654" t="s">
        <v>820</v>
      </c>
      <c r="C9654" t="s">
        <v>821</v>
      </c>
      <c r="D9654" t="s">
        <v>822</v>
      </c>
      <c r="E9654" t="s">
        <v>823</v>
      </c>
      <c r="F9654" t="s">
        <v>926</v>
      </c>
      <c r="G9654" t="s">
        <v>927</v>
      </c>
      <c r="H9654" t="s">
        <v>1072</v>
      </c>
      <c r="I9654">
        <v>857</v>
      </c>
      <c r="J9654" t="s">
        <v>1073</v>
      </c>
      <c r="K9654" t="s">
        <v>842</v>
      </c>
      <c r="L9654" t="s">
        <v>251</v>
      </c>
      <c r="M9654" t="s">
        <v>829</v>
      </c>
      <c r="N9654" t="s">
        <v>829</v>
      </c>
      <c r="O9654">
        <v>0</v>
      </c>
      <c r="P9654">
        <v>0</v>
      </c>
      <c r="Q9654">
        <v>0</v>
      </c>
      <c r="R9654">
        <v>11885</v>
      </c>
      <c r="S9654">
        <v>11885</v>
      </c>
      <c r="T9654">
        <v>0</v>
      </c>
      <c r="U9654">
        <v>11885</v>
      </c>
      <c r="V9654">
        <v>2</v>
      </c>
    </row>
    <row r="9655" spans="1:22" x14ac:dyDescent="0.3">
      <c r="A9655">
        <v>202324</v>
      </c>
      <c r="B9655" t="s">
        <v>820</v>
      </c>
      <c r="C9655" t="s">
        <v>821</v>
      </c>
      <c r="D9655" t="s">
        <v>822</v>
      </c>
      <c r="E9655" t="s">
        <v>823</v>
      </c>
      <c r="F9655" t="s">
        <v>926</v>
      </c>
      <c r="G9655" t="s">
        <v>927</v>
      </c>
      <c r="H9655" t="s">
        <v>1072</v>
      </c>
      <c r="I9655">
        <v>857</v>
      </c>
      <c r="J9655" t="s">
        <v>1073</v>
      </c>
      <c r="K9655" t="s">
        <v>842</v>
      </c>
      <c r="L9655" t="s">
        <v>251</v>
      </c>
      <c r="M9655" t="s">
        <v>829</v>
      </c>
      <c r="N9655" t="s">
        <v>829</v>
      </c>
      <c r="O9655">
        <v>0</v>
      </c>
      <c r="P9655">
        <v>0</v>
      </c>
      <c r="Q9655">
        <v>0</v>
      </c>
      <c r="R9655">
        <v>16013</v>
      </c>
      <c r="S9655">
        <v>16013</v>
      </c>
      <c r="T9655">
        <v>0</v>
      </c>
      <c r="U9655">
        <v>16013</v>
      </c>
      <c r="V9655">
        <v>3</v>
      </c>
    </row>
    <row r="9656" spans="1:22" x14ac:dyDescent="0.3">
      <c r="A9656">
        <v>202122</v>
      </c>
      <c r="B9656" t="s">
        <v>820</v>
      </c>
      <c r="C9656" t="s">
        <v>821</v>
      </c>
      <c r="D9656" t="s">
        <v>822</v>
      </c>
      <c r="E9656" t="s">
        <v>823</v>
      </c>
      <c r="F9656" t="s">
        <v>926</v>
      </c>
      <c r="G9656" t="s">
        <v>927</v>
      </c>
      <c r="H9656" t="s">
        <v>1072</v>
      </c>
      <c r="I9656">
        <v>857</v>
      </c>
      <c r="J9656" t="s">
        <v>1073</v>
      </c>
      <c r="K9656" t="s">
        <v>842</v>
      </c>
      <c r="L9656" t="s">
        <v>253</v>
      </c>
      <c r="M9656" t="s">
        <v>829</v>
      </c>
      <c r="N9656" t="s">
        <v>829</v>
      </c>
      <c r="O9656">
        <v>0</v>
      </c>
      <c r="P9656">
        <v>0</v>
      </c>
      <c r="Q9656">
        <v>0</v>
      </c>
      <c r="R9656">
        <v>13742</v>
      </c>
      <c r="S9656">
        <v>13742</v>
      </c>
      <c r="T9656">
        <v>0</v>
      </c>
      <c r="U9656">
        <v>13742</v>
      </c>
      <c r="V9656">
        <v>2</v>
      </c>
    </row>
    <row r="9657" spans="1:22" x14ac:dyDescent="0.3">
      <c r="A9657">
        <v>202223</v>
      </c>
      <c r="B9657" t="s">
        <v>820</v>
      </c>
      <c r="C9657" t="s">
        <v>821</v>
      </c>
      <c r="D9657" t="s">
        <v>822</v>
      </c>
      <c r="E9657" t="s">
        <v>823</v>
      </c>
      <c r="F9657" t="s">
        <v>926</v>
      </c>
      <c r="G9657" t="s">
        <v>927</v>
      </c>
      <c r="H9657" t="s">
        <v>1072</v>
      </c>
      <c r="I9657">
        <v>857</v>
      </c>
      <c r="J9657" t="s">
        <v>1073</v>
      </c>
      <c r="K9657" t="s">
        <v>842</v>
      </c>
      <c r="L9657" t="s">
        <v>253</v>
      </c>
      <c r="M9657" t="s">
        <v>829</v>
      </c>
      <c r="N9657" t="s">
        <v>829</v>
      </c>
      <c r="O9657">
        <v>0</v>
      </c>
      <c r="P9657">
        <v>0</v>
      </c>
      <c r="Q9657">
        <v>0</v>
      </c>
      <c r="R9657">
        <v>8913</v>
      </c>
      <c r="S9657">
        <v>8913</v>
      </c>
      <c r="T9657">
        <v>0</v>
      </c>
      <c r="U9657">
        <v>8913</v>
      </c>
      <c r="V9657">
        <v>1</v>
      </c>
    </row>
    <row r="9658" spans="1:22" x14ac:dyDescent="0.3">
      <c r="A9658">
        <v>202324</v>
      </c>
      <c r="B9658" t="s">
        <v>820</v>
      </c>
      <c r="C9658" t="s">
        <v>821</v>
      </c>
      <c r="D9658" t="s">
        <v>822</v>
      </c>
      <c r="E9658" t="s">
        <v>823</v>
      </c>
      <c r="F9658" t="s">
        <v>926</v>
      </c>
      <c r="G9658" t="s">
        <v>927</v>
      </c>
      <c r="H9658" t="s">
        <v>1072</v>
      </c>
      <c r="I9658">
        <v>857</v>
      </c>
      <c r="J9658" t="s">
        <v>1073</v>
      </c>
      <c r="K9658" t="s">
        <v>842</v>
      </c>
      <c r="L9658" t="s">
        <v>253</v>
      </c>
      <c r="M9658" t="s">
        <v>829</v>
      </c>
      <c r="N9658" t="s">
        <v>829</v>
      </c>
      <c r="O9658">
        <v>0</v>
      </c>
      <c r="P9658">
        <v>0</v>
      </c>
      <c r="Q9658">
        <v>0</v>
      </c>
      <c r="R9658">
        <v>12010</v>
      </c>
      <c r="S9658">
        <v>12010</v>
      </c>
      <c r="T9658">
        <v>0</v>
      </c>
      <c r="U9658">
        <v>12010</v>
      </c>
      <c r="V9658">
        <v>2</v>
      </c>
    </row>
    <row r="9659" spans="1:22" x14ac:dyDescent="0.3">
      <c r="A9659">
        <v>202122</v>
      </c>
      <c r="B9659" t="s">
        <v>820</v>
      </c>
      <c r="C9659" t="s">
        <v>821</v>
      </c>
      <c r="D9659" t="s">
        <v>822</v>
      </c>
      <c r="E9659" t="s">
        <v>823</v>
      </c>
      <c r="F9659" t="s">
        <v>926</v>
      </c>
      <c r="G9659" t="s">
        <v>927</v>
      </c>
      <c r="H9659" t="s">
        <v>1072</v>
      </c>
      <c r="I9659">
        <v>857</v>
      </c>
      <c r="J9659" t="s">
        <v>1073</v>
      </c>
      <c r="K9659" t="s">
        <v>842</v>
      </c>
      <c r="L9659" t="s">
        <v>845</v>
      </c>
      <c r="M9659" t="s">
        <v>829</v>
      </c>
      <c r="N9659" t="s">
        <v>829</v>
      </c>
      <c r="O9659">
        <v>0</v>
      </c>
      <c r="P9659">
        <v>0</v>
      </c>
      <c r="Q9659">
        <v>0</v>
      </c>
      <c r="R9659">
        <v>151163</v>
      </c>
      <c r="S9659">
        <v>151163</v>
      </c>
      <c r="T9659">
        <v>0</v>
      </c>
      <c r="U9659">
        <v>151163</v>
      </c>
      <c r="V9659">
        <v>24</v>
      </c>
    </row>
    <row r="9660" spans="1:22" x14ac:dyDescent="0.3">
      <c r="A9660">
        <v>202223</v>
      </c>
      <c r="B9660" t="s">
        <v>820</v>
      </c>
      <c r="C9660" t="s">
        <v>821</v>
      </c>
      <c r="D9660" t="s">
        <v>822</v>
      </c>
      <c r="E9660" t="s">
        <v>823</v>
      </c>
      <c r="F9660" t="s">
        <v>926</v>
      </c>
      <c r="G9660" t="s">
        <v>927</v>
      </c>
      <c r="H9660" t="s">
        <v>1072</v>
      </c>
      <c r="I9660">
        <v>857</v>
      </c>
      <c r="J9660" t="s">
        <v>1073</v>
      </c>
      <c r="K9660" t="s">
        <v>842</v>
      </c>
      <c r="L9660" t="s">
        <v>845</v>
      </c>
      <c r="M9660" t="s">
        <v>829</v>
      </c>
      <c r="N9660" t="s">
        <v>829</v>
      </c>
      <c r="O9660">
        <v>0</v>
      </c>
      <c r="P9660">
        <v>0</v>
      </c>
      <c r="Q9660">
        <v>0</v>
      </c>
      <c r="R9660">
        <v>98047</v>
      </c>
      <c r="S9660">
        <v>98047</v>
      </c>
      <c r="T9660">
        <v>0</v>
      </c>
      <c r="U9660">
        <v>98047</v>
      </c>
      <c r="V9660">
        <v>16</v>
      </c>
    </row>
    <row r="9661" spans="1:22" x14ac:dyDescent="0.3">
      <c r="A9661">
        <v>202324</v>
      </c>
      <c r="B9661" t="s">
        <v>820</v>
      </c>
      <c r="C9661" t="s">
        <v>821</v>
      </c>
      <c r="D9661" t="s">
        <v>822</v>
      </c>
      <c r="E9661" t="s">
        <v>823</v>
      </c>
      <c r="F9661" t="s">
        <v>926</v>
      </c>
      <c r="G9661" t="s">
        <v>927</v>
      </c>
      <c r="H9661" t="s">
        <v>1072</v>
      </c>
      <c r="I9661">
        <v>857</v>
      </c>
      <c r="J9661" t="s">
        <v>1073</v>
      </c>
      <c r="K9661" t="s">
        <v>842</v>
      </c>
      <c r="L9661" t="s">
        <v>845</v>
      </c>
      <c r="M9661" t="s">
        <v>829</v>
      </c>
      <c r="N9661" t="s">
        <v>829</v>
      </c>
      <c r="O9661">
        <v>0</v>
      </c>
      <c r="P9661">
        <v>0</v>
      </c>
      <c r="Q9661">
        <v>0</v>
      </c>
      <c r="R9661">
        <v>132106</v>
      </c>
      <c r="S9661">
        <v>132106</v>
      </c>
      <c r="T9661">
        <v>0</v>
      </c>
      <c r="U9661">
        <v>132106</v>
      </c>
      <c r="V9661">
        <v>21</v>
      </c>
    </row>
    <row r="9662" spans="1:22" x14ac:dyDescent="0.3">
      <c r="A9662">
        <v>202122</v>
      </c>
      <c r="B9662" t="s">
        <v>820</v>
      </c>
      <c r="C9662" t="s">
        <v>821</v>
      </c>
      <c r="D9662" t="s">
        <v>822</v>
      </c>
      <c r="E9662" t="s">
        <v>823</v>
      </c>
      <c r="F9662" t="s">
        <v>866</v>
      </c>
      <c r="G9662" t="s">
        <v>867</v>
      </c>
      <c r="H9662" t="s">
        <v>1074</v>
      </c>
      <c r="I9662">
        <v>355</v>
      </c>
      <c r="J9662" t="s">
        <v>1075</v>
      </c>
      <c r="K9662" t="s">
        <v>828</v>
      </c>
      <c r="L9662" t="s">
        <v>336</v>
      </c>
      <c r="M9662">
        <v>0</v>
      </c>
      <c r="N9662">
        <v>815000</v>
      </c>
      <c r="O9662">
        <v>132000</v>
      </c>
      <c r="P9662">
        <v>3000000</v>
      </c>
      <c r="Q9662">
        <v>2345000</v>
      </c>
      <c r="R9662" t="s">
        <v>829</v>
      </c>
      <c r="S9662">
        <v>6292000</v>
      </c>
      <c r="T9662" t="s">
        <v>829</v>
      </c>
      <c r="U9662">
        <v>6292000</v>
      </c>
      <c r="V9662">
        <v>247</v>
      </c>
    </row>
    <row r="9663" spans="1:22" x14ac:dyDescent="0.3">
      <c r="A9663">
        <v>202223</v>
      </c>
      <c r="B9663" t="s">
        <v>820</v>
      </c>
      <c r="C9663" t="s">
        <v>821</v>
      </c>
      <c r="D9663" t="s">
        <v>822</v>
      </c>
      <c r="E9663" t="s">
        <v>823</v>
      </c>
      <c r="F9663" t="s">
        <v>866</v>
      </c>
      <c r="G9663" t="s">
        <v>867</v>
      </c>
      <c r="H9663" t="s">
        <v>1074</v>
      </c>
      <c r="I9663">
        <v>355</v>
      </c>
      <c r="J9663" t="s">
        <v>1075</v>
      </c>
      <c r="K9663" t="s">
        <v>828</v>
      </c>
      <c r="L9663" t="s">
        <v>336</v>
      </c>
      <c r="M9663">
        <v>0</v>
      </c>
      <c r="N9663">
        <v>910985</v>
      </c>
      <c r="O9663">
        <v>136000</v>
      </c>
      <c r="P9663">
        <v>3047347</v>
      </c>
      <c r="Q9663">
        <v>2270335</v>
      </c>
      <c r="R9663" t="s">
        <v>829</v>
      </c>
      <c r="S9663">
        <v>6364667</v>
      </c>
      <c r="T9663" t="s">
        <v>829</v>
      </c>
      <c r="U9663">
        <v>6364667</v>
      </c>
      <c r="V9663">
        <v>258</v>
      </c>
    </row>
    <row r="9664" spans="1:22" x14ac:dyDescent="0.3">
      <c r="A9664">
        <v>202324</v>
      </c>
      <c r="B9664" t="s">
        <v>820</v>
      </c>
      <c r="C9664" t="s">
        <v>821</v>
      </c>
      <c r="D9664" t="s">
        <v>822</v>
      </c>
      <c r="E9664" t="s">
        <v>823</v>
      </c>
      <c r="F9664" t="s">
        <v>866</v>
      </c>
      <c r="G9664" t="s">
        <v>867</v>
      </c>
      <c r="H9664" t="s">
        <v>1074</v>
      </c>
      <c r="I9664">
        <v>355</v>
      </c>
      <c r="J9664" t="s">
        <v>1075</v>
      </c>
      <c r="K9664" t="s">
        <v>828</v>
      </c>
      <c r="L9664" t="s">
        <v>336</v>
      </c>
      <c r="M9664">
        <v>0</v>
      </c>
      <c r="N9664">
        <v>891000</v>
      </c>
      <c r="O9664">
        <v>175000</v>
      </c>
      <c r="P9664">
        <v>2486642</v>
      </c>
      <c r="Q9664">
        <v>1613227</v>
      </c>
      <c r="R9664" t="s">
        <v>829</v>
      </c>
      <c r="S9664">
        <v>5165869</v>
      </c>
      <c r="T9664" t="s">
        <v>829</v>
      </c>
      <c r="U9664">
        <v>5165869</v>
      </c>
      <c r="V9664">
        <v>206</v>
      </c>
    </row>
    <row r="9665" spans="1:22" x14ac:dyDescent="0.3">
      <c r="A9665">
        <v>202122</v>
      </c>
      <c r="B9665" t="s">
        <v>820</v>
      </c>
      <c r="C9665" t="s">
        <v>821</v>
      </c>
      <c r="D9665" t="s">
        <v>822</v>
      </c>
      <c r="E9665" t="s">
        <v>823</v>
      </c>
      <c r="F9665" t="s">
        <v>866</v>
      </c>
      <c r="G9665" t="s">
        <v>867</v>
      </c>
      <c r="H9665" t="s">
        <v>1074</v>
      </c>
      <c r="I9665">
        <v>355</v>
      </c>
      <c r="J9665" t="s">
        <v>1075</v>
      </c>
      <c r="K9665" t="s">
        <v>828</v>
      </c>
      <c r="L9665" t="s">
        <v>235</v>
      </c>
      <c r="M9665" t="s">
        <v>829</v>
      </c>
      <c r="N9665">
        <v>37970</v>
      </c>
      <c r="O9665">
        <v>809</v>
      </c>
      <c r="P9665" t="s">
        <v>829</v>
      </c>
      <c r="Q9665" t="s">
        <v>829</v>
      </c>
      <c r="R9665" t="s">
        <v>829</v>
      </c>
      <c r="S9665">
        <v>38779</v>
      </c>
      <c r="T9665">
        <v>0</v>
      </c>
      <c r="U9665">
        <v>38779</v>
      </c>
      <c r="V9665">
        <v>2</v>
      </c>
    </row>
    <row r="9666" spans="1:22" x14ac:dyDescent="0.3">
      <c r="A9666">
        <v>202223</v>
      </c>
      <c r="B9666" t="s">
        <v>820</v>
      </c>
      <c r="C9666" t="s">
        <v>821</v>
      </c>
      <c r="D9666" t="s">
        <v>822</v>
      </c>
      <c r="E9666" t="s">
        <v>823</v>
      </c>
      <c r="F9666" t="s">
        <v>866</v>
      </c>
      <c r="G9666" t="s">
        <v>867</v>
      </c>
      <c r="H9666" t="s">
        <v>1074</v>
      </c>
      <c r="I9666">
        <v>355</v>
      </c>
      <c r="J9666" t="s">
        <v>1075</v>
      </c>
      <c r="K9666" t="s">
        <v>828</v>
      </c>
      <c r="L9666" t="s">
        <v>235</v>
      </c>
      <c r="M9666" t="s">
        <v>829</v>
      </c>
      <c r="N9666">
        <v>37970</v>
      </c>
      <c r="O9666">
        <v>2858</v>
      </c>
      <c r="P9666" t="s">
        <v>829</v>
      </c>
      <c r="Q9666" t="s">
        <v>829</v>
      </c>
      <c r="R9666" t="s">
        <v>829</v>
      </c>
      <c r="S9666">
        <v>40828</v>
      </c>
      <c r="T9666">
        <v>0</v>
      </c>
      <c r="U9666">
        <v>40828</v>
      </c>
      <c r="V9666">
        <v>2</v>
      </c>
    </row>
    <row r="9667" spans="1:22" x14ac:dyDescent="0.3">
      <c r="A9667">
        <v>202324</v>
      </c>
      <c r="B9667" t="s">
        <v>820</v>
      </c>
      <c r="C9667" t="s">
        <v>821</v>
      </c>
      <c r="D9667" t="s">
        <v>822</v>
      </c>
      <c r="E9667" t="s">
        <v>823</v>
      </c>
      <c r="F9667" t="s">
        <v>866</v>
      </c>
      <c r="G9667" t="s">
        <v>867</v>
      </c>
      <c r="H9667" t="s">
        <v>1074</v>
      </c>
      <c r="I9667">
        <v>355</v>
      </c>
      <c r="J9667" t="s">
        <v>1075</v>
      </c>
      <c r="K9667" t="s">
        <v>828</v>
      </c>
      <c r="L9667" t="s">
        <v>235</v>
      </c>
      <c r="M9667" t="s">
        <v>829</v>
      </c>
      <c r="N9667">
        <v>21414</v>
      </c>
      <c r="O9667">
        <v>22470</v>
      </c>
      <c r="P9667" t="s">
        <v>829</v>
      </c>
      <c r="Q9667" t="s">
        <v>829</v>
      </c>
      <c r="R9667" t="s">
        <v>829</v>
      </c>
      <c r="S9667">
        <v>43884</v>
      </c>
      <c r="T9667">
        <v>0</v>
      </c>
      <c r="U9667">
        <v>43884</v>
      </c>
      <c r="V9667">
        <v>2</v>
      </c>
    </row>
    <row r="9668" spans="1:22" x14ac:dyDescent="0.3">
      <c r="A9668">
        <v>202122</v>
      </c>
      <c r="B9668" t="s">
        <v>820</v>
      </c>
      <c r="C9668" t="s">
        <v>821</v>
      </c>
      <c r="D9668" t="s">
        <v>822</v>
      </c>
      <c r="E9668" t="s">
        <v>823</v>
      </c>
      <c r="F9668" t="s">
        <v>866</v>
      </c>
      <c r="G9668" t="s">
        <v>867</v>
      </c>
      <c r="H9668" t="s">
        <v>1074</v>
      </c>
      <c r="I9668">
        <v>355</v>
      </c>
      <c r="J9668" t="s">
        <v>1075</v>
      </c>
      <c r="K9668" t="s">
        <v>828</v>
      </c>
      <c r="L9668" t="s">
        <v>534</v>
      </c>
      <c r="M9668">
        <v>860250</v>
      </c>
      <c r="N9668">
        <v>3114949</v>
      </c>
      <c r="O9668">
        <v>818061</v>
      </c>
      <c r="P9668">
        <v>3169684</v>
      </c>
      <c r="Q9668">
        <v>2836550</v>
      </c>
      <c r="R9668" t="s">
        <v>829</v>
      </c>
      <c r="S9668">
        <v>10799493</v>
      </c>
      <c r="T9668">
        <v>106883</v>
      </c>
      <c r="U9668">
        <v>10692610</v>
      </c>
      <c r="V9668">
        <v>165</v>
      </c>
    </row>
    <row r="9669" spans="1:22" x14ac:dyDescent="0.3">
      <c r="A9669">
        <v>202223</v>
      </c>
      <c r="B9669" t="s">
        <v>820</v>
      </c>
      <c r="C9669" t="s">
        <v>821</v>
      </c>
      <c r="D9669" t="s">
        <v>822</v>
      </c>
      <c r="E9669" t="s">
        <v>823</v>
      </c>
      <c r="F9669" t="s">
        <v>866</v>
      </c>
      <c r="G9669" t="s">
        <v>867</v>
      </c>
      <c r="H9669" t="s">
        <v>1074</v>
      </c>
      <c r="I9669">
        <v>355</v>
      </c>
      <c r="J9669" t="s">
        <v>1075</v>
      </c>
      <c r="K9669" t="s">
        <v>828</v>
      </c>
      <c r="L9669" t="s">
        <v>534</v>
      </c>
      <c r="M9669">
        <v>919231</v>
      </c>
      <c r="N9669">
        <v>3125324</v>
      </c>
      <c r="O9669">
        <v>630025</v>
      </c>
      <c r="P9669">
        <v>3548128</v>
      </c>
      <c r="Q9669">
        <v>2928420</v>
      </c>
      <c r="R9669" t="s">
        <v>829</v>
      </c>
      <c r="S9669">
        <v>11151130</v>
      </c>
      <c r="T9669">
        <v>24281</v>
      </c>
      <c r="U9669">
        <v>11126849</v>
      </c>
      <c r="V9669">
        <v>172</v>
      </c>
    </row>
    <row r="9670" spans="1:22" x14ac:dyDescent="0.3">
      <c r="A9670">
        <v>202324</v>
      </c>
      <c r="B9670" t="s">
        <v>820</v>
      </c>
      <c r="C9670" t="s">
        <v>821</v>
      </c>
      <c r="D9670" t="s">
        <v>822</v>
      </c>
      <c r="E9670" t="s">
        <v>823</v>
      </c>
      <c r="F9670" t="s">
        <v>866</v>
      </c>
      <c r="G9670" t="s">
        <v>867</v>
      </c>
      <c r="H9670" t="s">
        <v>1074</v>
      </c>
      <c r="I9670">
        <v>355</v>
      </c>
      <c r="J9670" t="s">
        <v>1075</v>
      </c>
      <c r="K9670" t="s">
        <v>828</v>
      </c>
      <c r="L9670" t="s">
        <v>534</v>
      </c>
      <c r="M9670">
        <v>243802</v>
      </c>
      <c r="N9670">
        <v>2721747</v>
      </c>
      <c r="O9670">
        <v>350144</v>
      </c>
      <c r="P9670">
        <v>905280</v>
      </c>
      <c r="Q9670">
        <v>1734098</v>
      </c>
      <c r="R9670" t="s">
        <v>829</v>
      </c>
      <c r="S9670">
        <v>5955071</v>
      </c>
      <c r="T9670">
        <v>0</v>
      </c>
      <c r="U9670">
        <v>5955071</v>
      </c>
      <c r="V9670">
        <v>91</v>
      </c>
    </row>
    <row r="9671" spans="1:22" x14ac:dyDescent="0.3">
      <c r="A9671">
        <v>202122</v>
      </c>
      <c r="B9671" t="s">
        <v>820</v>
      </c>
      <c r="C9671" t="s">
        <v>821</v>
      </c>
      <c r="D9671" t="s">
        <v>822</v>
      </c>
      <c r="E9671" t="s">
        <v>823</v>
      </c>
      <c r="F9671" t="s">
        <v>866</v>
      </c>
      <c r="G9671" t="s">
        <v>867</v>
      </c>
      <c r="H9671" t="s">
        <v>1074</v>
      </c>
      <c r="I9671">
        <v>355</v>
      </c>
      <c r="J9671" t="s">
        <v>1075</v>
      </c>
      <c r="K9671" t="s">
        <v>828</v>
      </c>
      <c r="L9671" t="s">
        <v>603</v>
      </c>
      <c r="M9671" t="s">
        <v>829</v>
      </c>
      <c r="N9671" t="s">
        <v>829</v>
      </c>
      <c r="O9671" t="s">
        <v>829</v>
      </c>
      <c r="P9671">
        <v>0</v>
      </c>
      <c r="Q9671">
        <v>0</v>
      </c>
      <c r="R9671">
        <v>0</v>
      </c>
      <c r="S9671">
        <v>0</v>
      </c>
      <c r="T9671">
        <v>0</v>
      </c>
      <c r="U9671">
        <v>0</v>
      </c>
      <c r="V9671">
        <v>0</v>
      </c>
    </row>
    <row r="9672" spans="1:22" x14ac:dyDescent="0.3">
      <c r="A9672">
        <v>202223</v>
      </c>
      <c r="B9672" t="s">
        <v>820</v>
      </c>
      <c r="C9672" t="s">
        <v>821</v>
      </c>
      <c r="D9672" t="s">
        <v>822</v>
      </c>
      <c r="E9672" t="s">
        <v>823</v>
      </c>
      <c r="F9672" t="s">
        <v>866</v>
      </c>
      <c r="G9672" t="s">
        <v>867</v>
      </c>
      <c r="H9672" t="s">
        <v>1074</v>
      </c>
      <c r="I9672">
        <v>355</v>
      </c>
      <c r="J9672" t="s">
        <v>1075</v>
      </c>
      <c r="K9672" t="s">
        <v>828</v>
      </c>
      <c r="L9672" t="s">
        <v>603</v>
      </c>
      <c r="M9672" t="s">
        <v>829</v>
      </c>
      <c r="N9672" t="s">
        <v>829</v>
      </c>
      <c r="O9672" t="s">
        <v>829</v>
      </c>
      <c r="P9672">
        <v>0</v>
      </c>
      <c r="Q9672">
        <v>0</v>
      </c>
      <c r="R9672">
        <v>0</v>
      </c>
      <c r="S9672">
        <v>0</v>
      </c>
      <c r="T9672">
        <v>0</v>
      </c>
      <c r="U9672">
        <v>0</v>
      </c>
      <c r="V9672">
        <v>0</v>
      </c>
    </row>
    <row r="9673" spans="1:22" x14ac:dyDescent="0.3">
      <c r="A9673">
        <v>202324</v>
      </c>
      <c r="B9673" t="s">
        <v>820</v>
      </c>
      <c r="C9673" t="s">
        <v>821</v>
      </c>
      <c r="D9673" t="s">
        <v>822</v>
      </c>
      <c r="E9673" t="s">
        <v>823</v>
      </c>
      <c r="F9673" t="s">
        <v>866</v>
      </c>
      <c r="G9673" t="s">
        <v>867</v>
      </c>
      <c r="H9673" t="s">
        <v>1074</v>
      </c>
      <c r="I9673">
        <v>355</v>
      </c>
      <c r="J9673" t="s">
        <v>1075</v>
      </c>
      <c r="K9673" t="s">
        <v>828</v>
      </c>
      <c r="L9673" t="s">
        <v>603</v>
      </c>
      <c r="M9673" t="s">
        <v>829</v>
      </c>
      <c r="N9673" t="s">
        <v>829</v>
      </c>
      <c r="O9673" t="s">
        <v>829</v>
      </c>
      <c r="P9673">
        <v>0</v>
      </c>
      <c r="Q9673">
        <v>0</v>
      </c>
      <c r="R9673">
        <v>0</v>
      </c>
      <c r="S9673">
        <v>0</v>
      </c>
      <c r="T9673">
        <v>0</v>
      </c>
      <c r="U9673">
        <v>0</v>
      </c>
      <c r="V9673">
        <v>0</v>
      </c>
    </row>
    <row r="9674" spans="1:22" x14ac:dyDescent="0.3">
      <c r="A9674">
        <v>202122</v>
      </c>
      <c r="B9674" t="s">
        <v>820</v>
      </c>
      <c r="C9674" t="s">
        <v>821</v>
      </c>
      <c r="D9674" t="s">
        <v>822</v>
      </c>
      <c r="E9674" t="s">
        <v>823</v>
      </c>
      <c r="F9674" t="s">
        <v>866</v>
      </c>
      <c r="G9674" t="s">
        <v>867</v>
      </c>
      <c r="H9674" t="s">
        <v>1074</v>
      </c>
      <c r="I9674">
        <v>355</v>
      </c>
      <c r="J9674" t="s">
        <v>1075</v>
      </c>
      <c r="K9674" t="s">
        <v>828</v>
      </c>
      <c r="L9674" t="s">
        <v>606</v>
      </c>
      <c r="M9674">
        <v>0</v>
      </c>
      <c r="N9674">
        <v>0</v>
      </c>
      <c r="O9674">
        <v>57903</v>
      </c>
      <c r="P9674">
        <v>0</v>
      </c>
      <c r="Q9674">
        <v>0</v>
      </c>
      <c r="R9674">
        <v>0</v>
      </c>
      <c r="S9674">
        <v>57903</v>
      </c>
      <c r="T9674">
        <v>0</v>
      </c>
      <c r="U9674">
        <v>57903</v>
      </c>
      <c r="V9674">
        <v>1</v>
      </c>
    </row>
    <row r="9675" spans="1:22" x14ac:dyDescent="0.3">
      <c r="A9675">
        <v>202223</v>
      </c>
      <c r="B9675" t="s">
        <v>820</v>
      </c>
      <c r="C9675" t="s">
        <v>821</v>
      </c>
      <c r="D9675" t="s">
        <v>822</v>
      </c>
      <c r="E9675" t="s">
        <v>823</v>
      </c>
      <c r="F9675" t="s">
        <v>866</v>
      </c>
      <c r="G9675" t="s">
        <v>867</v>
      </c>
      <c r="H9675" t="s">
        <v>1074</v>
      </c>
      <c r="I9675">
        <v>355</v>
      </c>
      <c r="J9675" t="s">
        <v>1075</v>
      </c>
      <c r="K9675" t="s">
        <v>828</v>
      </c>
      <c r="L9675" t="s">
        <v>606</v>
      </c>
      <c r="M9675">
        <v>0</v>
      </c>
      <c r="N9675">
        <v>0</v>
      </c>
      <c r="O9675">
        <v>109981</v>
      </c>
      <c r="P9675">
        <v>0</v>
      </c>
      <c r="Q9675">
        <v>0</v>
      </c>
      <c r="R9675">
        <v>0</v>
      </c>
      <c r="S9675">
        <v>109981</v>
      </c>
      <c r="T9675">
        <v>540</v>
      </c>
      <c r="U9675">
        <v>109441</v>
      </c>
      <c r="V9675">
        <v>2</v>
      </c>
    </row>
    <row r="9676" spans="1:22" x14ac:dyDescent="0.3">
      <c r="A9676">
        <v>202324</v>
      </c>
      <c r="B9676" t="s">
        <v>820</v>
      </c>
      <c r="C9676" t="s">
        <v>821</v>
      </c>
      <c r="D9676" t="s">
        <v>822</v>
      </c>
      <c r="E9676" t="s">
        <v>823</v>
      </c>
      <c r="F9676" t="s">
        <v>866</v>
      </c>
      <c r="G9676" t="s">
        <v>867</v>
      </c>
      <c r="H9676" t="s">
        <v>1074</v>
      </c>
      <c r="I9676">
        <v>355</v>
      </c>
      <c r="J9676" t="s">
        <v>1075</v>
      </c>
      <c r="K9676" t="s">
        <v>828</v>
      </c>
      <c r="L9676" t="s">
        <v>606</v>
      </c>
      <c r="M9676">
        <v>0</v>
      </c>
      <c r="N9676">
        <v>0</v>
      </c>
      <c r="O9676">
        <v>233334</v>
      </c>
      <c r="P9676">
        <v>0</v>
      </c>
      <c r="Q9676">
        <v>0</v>
      </c>
      <c r="R9676">
        <v>0</v>
      </c>
      <c r="S9676">
        <v>233334</v>
      </c>
      <c r="T9676">
        <v>0</v>
      </c>
      <c r="U9676">
        <v>233334</v>
      </c>
      <c r="V9676">
        <v>4</v>
      </c>
    </row>
    <row r="9677" spans="1:22" x14ac:dyDescent="0.3">
      <c r="A9677">
        <v>202122</v>
      </c>
      <c r="B9677" t="s">
        <v>820</v>
      </c>
      <c r="C9677" t="s">
        <v>821</v>
      </c>
      <c r="D9677" t="s">
        <v>822</v>
      </c>
      <c r="E9677" t="s">
        <v>823</v>
      </c>
      <c r="F9677" t="s">
        <v>866</v>
      </c>
      <c r="G9677" t="s">
        <v>867</v>
      </c>
      <c r="H9677" t="s">
        <v>1074</v>
      </c>
      <c r="I9677">
        <v>355</v>
      </c>
      <c r="J9677" t="s">
        <v>1075</v>
      </c>
      <c r="K9677" t="s">
        <v>828</v>
      </c>
      <c r="L9677" t="s">
        <v>609</v>
      </c>
      <c r="M9677" t="s">
        <v>829</v>
      </c>
      <c r="N9677" t="s">
        <v>829</v>
      </c>
      <c r="O9677" t="s">
        <v>829</v>
      </c>
      <c r="P9677" t="s">
        <v>829</v>
      </c>
      <c r="Q9677">
        <v>0</v>
      </c>
      <c r="R9677" t="s">
        <v>829</v>
      </c>
      <c r="S9677">
        <v>0</v>
      </c>
      <c r="T9677">
        <v>0</v>
      </c>
      <c r="U9677">
        <v>0</v>
      </c>
      <c r="V9677">
        <v>0</v>
      </c>
    </row>
    <row r="9678" spans="1:22" x14ac:dyDescent="0.3">
      <c r="A9678">
        <v>202223</v>
      </c>
      <c r="B9678" t="s">
        <v>820</v>
      </c>
      <c r="C9678" t="s">
        <v>821</v>
      </c>
      <c r="D9678" t="s">
        <v>822</v>
      </c>
      <c r="E9678" t="s">
        <v>823</v>
      </c>
      <c r="F9678" t="s">
        <v>866</v>
      </c>
      <c r="G9678" t="s">
        <v>867</v>
      </c>
      <c r="H9678" t="s">
        <v>1074</v>
      </c>
      <c r="I9678">
        <v>355</v>
      </c>
      <c r="J9678" t="s">
        <v>1075</v>
      </c>
      <c r="K9678" t="s">
        <v>828</v>
      </c>
      <c r="L9678" t="s">
        <v>609</v>
      </c>
      <c r="M9678" t="s">
        <v>829</v>
      </c>
      <c r="N9678" t="s">
        <v>829</v>
      </c>
      <c r="O9678" t="s">
        <v>829</v>
      </c>
      <c r="P9678" t="s">
        <v>829</v>
      </c>
      <c r="Q9678">
        <v>0</v>
      </c>
      <c r="R9678" t="s">
        <v>829</v>
      </c>
      <c r="S9678">
        <v>0</v>
      </c>
      <c r="T9678">
        <v>0</v>
      </c>
      <c r="U9678">
        <v>0</v>
      </c>
      <c r="V9678">
        <v>0</v>
      </c>
    </row>
    <row r="9679" spans="1:22" x14ac:dyDescent="0.3">
      <c r="A9679">
        <v>202122</v>
      </c>
      <c r="B9679" t="s">
        <v>820</v>
      </c>
      <c r="C9679" t="s">
        <v>821</v>
      </c>
      <c r="D9679" t="s">
        <v>822</v>
      </c>
      <c r="E9679" t="s">
        <v>823</v>
      </c>
      <c r="F9679" t="s">
        <v>866</v>
      </c>
      <c r="G9679" t="s">
        <v>867</v>
      </c>
      <c r="H9679" t="s">
        <v>1074</v>
      </c>
      <c r="I9679">
        <v>355</v>
      </c>
      <c r="J9679" t="s">
        <v>1075</v>
      </c>
      <c r="K9679" t="s">
        <v>828</v>
      </c>
      <c r="L9679" t="s">
        <v>830</v>
      </c>
      <c r="M9679">
        <v>154407</v>
      </c>
      <c r="N9679">
        <v>112296</v>
      </c>
      <c r="O9679">
        <v>8422</v>
      </c>
      <c r="P9679">
        <v>5615</v>
      </c>
      <c r="Q9679">
        <v>0</v>
      </c>
      <c r="R9679">
        <v>0</v>
      </c>
      <c r="S9679">
        <v>280740</v>
      </c>
      <c r="T9679">
        <v>0</v>
      </c>
      <c r="U9679">
        <v>280740</v>
      </c>
      <c r="V9679">
        <v>4</v>
      </c>
    </row>
    <row r="9680" spans="1:22" x14ac:dyDescent="0.3">
      <c r="A9680">
        <v>202223</v>
      </c>
      <c r="B9680" t="s">
        <v>820</v>
      </c>
      <c r="C9680" t="s">
        <v>821</v>
      </c>
      <c r="D9680" t="s">
        <v>822</v>
      </c>
      <c r="E9680" t="s">
        <v>823</v>
      </c>
      <c r="F9680" t="s">
        <v>866</v>
      </c>
      <c r="G9680" t="s">
        <v>867</v>
      </c>
      <c r="H9680" t="s">
        <v>1074</v>
      </c>
      <c r="I9680">
        <v>355</v>
      </c>
      <c r="J9680" t="s">
        <v>1075</v>
      </c>
      <c r="K9680" t="s">
        <v>828</v>
      </c>
      <c r="L9680" t="s">
        <v>830</v>
      </c>
      <c r="M9680">
        <v>132589</v>
      </c>
      <c r="N9680">
        <v>96429</v>
      </c>
      <c r="O9680">
        <v>7232</v>
      </c>
      <c r="P9680">
        <v>4821</v>
      </c>
      <c r="Q9680">
        <v>0</v>
      </c>
      <c r="R9680">
        <v>0</v>
      </c>
      <c r="S9680">
        <v>241072</v>
      </c>
      <c r="T9680">
        <v>0</v>
      </c>
      <c r="U9680">
        <v>241072</v>
      </c>
      <c r="V9680">
        <v>4</v>
      </c>
    </row>
    <row r="9681" spans="1:22" x14ac:dyDescent="0.3">
      <c r="A9681">
        <v>202324</v>
      </c>
      <c r="B9681" t="s">
        <v>820</v>
      </c>
      <c r="C9681" t="s">
        <v>821</v>
      </c>
      <c r="D9681" t="s">
        <v>822</v>
      </c>
      <c r="E9681" t="s">
        <v>823</v>
      </c>
      <c r="F9681" t="s">
        <v>866</v>
      </c>
      <c r="G9681" t="s">
        <v>867</v>
      </c>
      <c r="H9681" t="s">
        <v>1074</v>
      </c>
      <c r="I9681">
        <v>355</v>
      </c>
      <c r="J9681" t="s">
        <v>1075</v>
      </c>
      <c r="K9681" t="s">
        <v>828</v>
      </c>
      <c r="L9681" t="s">
        <v>830</v>
      </c>
      <c r="M9681">
        <v>153309</v>
      </c>
      <c r="N9681">
        <v>111498</v>
      </c>
      <c r="O9681">
        <v>8362</v>
      </c>
      <c r="P9681">
        <v>5575</v>
      </c>
      <c r="Q9681">
        <v>0</v>
      </c>
      <c r="R9681">
        <v>0</v>
      </c>
      <c r="S9681">
        <v>278744</v>
      </c>
      <c r="T9681">
        <v>0</v>
      </c>
      <c r="U9681">
        <v>278744</v>
      </c>
      <c r="V9681">
        <v>4</v>
      </c>
    </row>
    <row r="9682" spans="1:22" x14ac:dyDescent="0.3">
      <c r="A9682">
        <v>202122</v>
      </c>
      <c r="B9682" t="s">
        <v>820</v>
      </c>
      <c r="C9682" t="s">
        <v>821</v>
      </c>
      <c r="D9682" t="s">
        <v>822</v>
      </c>
      <c r="E9682" t="s">
        <v>823</v>
      </c>
      <c r="F9682" t="s">
        <v>866</v>
      </c>
      <c r="G9682" t="s">
        <v>867</v>
      </c>
      <c r="H9682" t="s">
        <v>1074</v>
      </c>
      <c r="I9682">
        <v>355</v>
      </c>
      <c r="J9682" t="s">
        <v>1075</v>
      </c>
      <c r="K9682" t="s">
        <v>828</v>
      </c>
      <c r="L9682" t="s">
        <v>537</v>
      </c>
      <c r="M9682">
        <v>0</v>
      </c>
      <c r="N9682">
        <v>231176</v>
      </c>
      <c r="O9682">
        <v>1125210</v>
      </c>
      <c r="P9682">
        <v>5723653</v>
      </c>
      <c r="Q9682">
        <v>0</v>
      </c>
      <c r="R9682">
        <v>4035164</v>
      </c>
      <c r="S9682">
        <v>11115203</v>
      </c>
      <c r="T9682">
        <v>0</v>
      </c>
      <c r="U9682">
        <v>11115203</v>
      </c>
      <c r="V9682">
        <v>171</v>
      </c>
    </row>
    <row r="9683" spans="1:22" x14ac:dyDescent="0.3">
      <c r="A9683">
        <v>202223</v>
      </c>
      <c r="B9683" t="s">
        <v>820</v>
      </c>
      <c r="C9683" t="s">
        <v>821</v>
      </c>
      <c r="D9683" t="s">
        <v>822</v>
      </c>
      <c r="E9683" t="s">
        <v>823</v>
      </c>
      <c r="F9683" t="s">
        <v>866</v>
      </c>
      <c r="G9683" t="s">
        <v>867</v>
      </c>
      <c r="H9683" t="s">
        <v>1074</v>
      </c>
      <c r="I9683">
        <v>355</v>
      </c>
      <c r="J9683" t="s">
        <v>1075</v>
      </c>
      <c r="K9683" t="s">
        <v>828</v>
      </c>
      <c r="L9683" t="s">
        <v>537</v>
      </c>
      <c r="M9683">
        <v>0</v>
      </c>
      <c r="N9683">
        <v>303104</v>
      </c>
      <c r="O9683">
        <v>1118451</v>
      </c>
      <c r="P9683">
        <v>6021523</v>
      </c>
      <c r="Q9683">
        <v>0</v>
      </c>
      <c r="R9683">
        <v>4510076</v>
      </c>
      <c r="S9683">
        <v>11953154</v>
      </c>
      <c r="T9683">
        <v>0</v>
      </c>
      <c r="U9683">
        <v>11953154</v>
      </c>
      <c r="V9683">
        <v>185</v>
      </c>
    </row>
    <row r="9684" spans="1:22" x14ac:dyDescent="0.3">
      <c r="A9684">
        <v>202324</v>
      </c>
      <c r="B9684" t="s">
        <v>820</v>
      </c>
      <c r="C9684" t="s">
        <v>821</v>
      </c>
      <c r="D9684" t="s">
        <v>822</v>
      </c>
      <c r="E9684" t="s">
        <v>823</v>
      </c>
      <c r="F9684" t="s">
        <v>866</v>
      </c>
      <c r="G9684" t="s">
        <v>867</v>
      </c>
      <c r="H9684" t="s">
        <v>1074</v>
      </c>
      <c r="I9684">
        <v>355</v>
      </c>
      <c r="J9684" t="s">
        <v>1075</v>
      </c>
      <c r="K9684" t="s">
        <v>828</v>
      </c>
      <c r="L9684" t="s">
        <v>537</v>
      </c>
      <c r="M9684">
        <v>0</v>
      </c>
      <c r="N9684">
        <v>455492</v>
      </c>
      <c r="O9684">
        <v>917704</v>
      </c>
      <c r="P9684">
        <v>12379143</v>
      </c>
      <c r="Q9684">
        <v>1895892</v>
      </c>
      <c r="R9684">
        <v>5451593</v>
      </c>
      <c r="S9684">
        <v>21099824</v>
      </c>
      <c r="T9684">
        <v>0</v>
      </c>
      <c r="U9684">
        <v>21099824</v>
      </c>
      <c r="V9684">
        <v>323</v>
      </c>
    </row>
    <row r="9685" spans="1:22" x14ac:dyDescent="0.3">
      <c r="A9685">
        <v>202122</v>
      </c>
      <c r="B9685" t="s">
        <v>820</v>
      </c>
      <c r="C9685" t="s">
        <v>821</v>
      </c>
      <c r="D9685" t="s">
        <v>822</v>
      </c>
      <c r="E9685" t="s">
        <v>823</v>
      </c>
      <c r="F9685" t="s">
        <v>866</v>
      </c>
      <c r="G9685" t="s">
        <v>867</v>
      </c>
      <c r="H9685" t="s">
        <v>1074</v>
      </c>
      <c r="I9685">
        <v>355</v>
      </c>
      <c r="J9685" t="s">
        <v>1075</v>
      </c>
      <c r="K9685" t="s">
        <v>828</v>
      </c>
      <c r="L9685" t="s">
        <v>572</v>
      </c>
      <c r="M9685">
        <v>0</v>
      </c>
      <c r="N9685">
        <v>218864</v>
      </c>
      <c r="O9685">
        <v>502373</v>
      </c>
      <c r="P9685">
        <v>5364679</v>
      </c>
      <c r="Q9685">
        <v>0</v>
      </c>
      <c r="R9685">
        <v>0</v>
      </c>
      <c r="S9685">
        <v>6085916</v>
      </c>
      <c r="T9685">
        <v>0</v>
      </c>
      <c r="U9685">
        <v>6085916</v>
      </c>
      <c r="V9685">
        <v>94</v>
      </c>
    </row>
    <row r="9686" spans="1:22" x14ac:dyDescent="0.3">
      <c r="A9686">
        <v>202223</v>
      </c>
      <c r="B9686" t="s">
        <v>820</v>
      </c>
      <c r="C9686" t="s">
        <v>821</v>
      </c>
      <c r="D9686" t="s">
        <v>822</v>
      </c>
      <c r="E9686" t="s">
        <v>823</v>
      </c>
      <c r="F9686" t="s">
        <v>866</v>
      </c>
      <c r="G9686" t="s">
        <v>867</v>
      </c>
      <c r="H9686" t="s">
        <v>1074</v>
      </c>
      <c r="I9686">
        <v>355</v>
      </c>
      <c r="J9686" t="s">
        <v>1075</v>
      </c>
      <c r="K9686" t="s">
        <v>828</v>
      </c>
      <c r="L9686" t="s">
        <v>572</v>
      </c>
      <c r="M9686">
        <v>0</v>
      </c>
      <c r="N9686">
        <v>145417</v>
      </c>
      <c r="O9686">
        <v>3393396</v>
      </c>
      <c r="P9686">
        <v>3202407</v>
      </c>
      <c r="Q9686">
        <v>0</v>
      </c>
      <c r="R9686">
        <v>0</v>
      </c>
      <c r="S9686">
        <v>6741219</v>
      </c>
      <c r="T9686">
        <v>11850</v>
      </c>
      <c r="U9686">
        <v>6729369</v>
      </c>
      <c r="V9686">
        <v>104</v>
      </c>
    </row>
    <row r="9687" spans="1:22" x14ac:dyDescent="0.3">
      <c r="A9687">
        <v>202324</v>
      </c>
      <c r="B9687" t="s">
        <v>820</v>
      </c>
      <c r="C9687" t="s">
        <v>821</v>
      </c>
      <c r="D9687" t="s">
        <v>822</v>
      </c>
      <c r="E9687" t="s">
        <v>823</v>
      </c>
      <c r="F9687" t="s">
        <v>866</v>
      </c>
      <c r="G9687" t="s">
        <v>867</v>
      </c>
      <c r="H9687" t="s">
        <v>1074</v>
      </c>
      <c r="I9687">
        <v>355</v>
      </c>
      <c r="J9687" t="s">
        <v>1075</v>
      </c>
      <c r="K9687" t="s">
        <v>828</v>
      </c>
      <c r="L9687" t="s">
        <v>572</v>
      </c>
      <c r="M9687">
        <v>0</v>
      </c>
      <c r="N9687">
        <v>206127</v>
      </c>
      <c r="O9687">
        <v>5029299</v>
      </c>
      <c r="P9687">
        <v>4504362</v>
      </c>
      <c r="Q9687">
        <v>0</v>
      </c>
      <c r="R9687">
        <v>0</v>
      </c>
      <c r="S9687">
        <v>9739787</v>
      </c>
      <c r="T9687">
        <v>0</v>
      </c>
      <c r="U9687">
        <v>9739787</v>
      </c>
      <c r="V9687">
        <v>149</v>
      </c>
    </row>
    <row r="9688" spans="1:22" x14ac:dyDescent="0.3">
      <c r="A9688">
        <v>202122</v>
      </c>
      <c r="B9688" t="s">
        <v>820</v>
      </c>
      <c r="C9688" t="s">
        <v>821</v>
      </c>
      <c r="D9688" t="s">
        <v>822</v>
      </c>
      <c r="E9688" t="s">
        <v>823</v>
      </c>
      <c r="F9688" t="s">
        <v>866</v>
      </c>
      <c r="G9688" t="s">
        <v>867</v>
      </c>
      <c r="H9688" t="s">
        <v>1074</v>
      </c>
      <c r="I9688">
        <v>355</v>
      </c>
      <c r="J9688" t="s">
        <v>1075</v>
      </c>
      <c r="K9688" t="s">
        <v>828</v>
      </c>
      <c r="L9688" t="s">
        <v>539</v>
      </c>
      <c r="M9688">
        <v>0</v>
      </c>
      <c r="N9688">
        <v>269450</v>
      </c>
      <c r="O9688">
        <v>0</v>
      </c>
      <c r="P9688" t="s">
        <v>829</v>
      </c>
      <c r="Q9688" t="s">
        <v>829</v>
      </c>
      <c r="R9688" t="s">
        <v>829</v>
      </c>
      <c r="S9688">
        <v>269450</v>
      </c>
      <c r="T9688">
        <v>0</v>
      </c>
      <c r="U9688">
        <v>269450</v>
      </c>
      <c r="V9688">
        <v>4</v>
      </c>
    </row>
    <row r="9689" spans="1:22" x14ac:dyDescent="0.3">
      <c r="A9689">
        <v>202223</v>
      </c>
      <c r="B9689" t="s">
        <v>820</v>
      </c>
      <c r="C9689" t="s">
        <v>821</v>
      </c>
      <c r="D9689" t="s">
        <v>822</v>
      </c>
      <c r="E9689" t="s">
        <v>823</v>
      </c>
      <c r="F9689" t="s">
        <v>866</v>
      </c>
      <c r="G9689" t="s">
        <v>867</v>
      </c>
      <c r="H9689" t="s">
        <v>1074</v>
      </c>
      <c r="I9689">
        <v>355</v>
      </c>
      <c r="J9689" t="s">
        <v>1075</v>
      </c>
      <c r="K9689" t="s">
        <v>828</v>
      </c>
      <c r="L9689" t="s">
        <v>539</v>
      </c>
      <c r="M9689">
        <v>0</v>
      </c>
      <c r="N9689">
        <v>294879</v>
      </c>
      <c r="O9689">
        <v>0</v>
      </c>
      <c r="P9689" t="s">
        <v>829</v>
      </c>
      <c r="Q9689" t="s">
        <v>829</v>
      </c>
      <c r="R9689" t="s">
        <v>829</v>
      </c>
      <c r="S9689">
        <v>294879</v>
      </c>
      <c r="T9689">
        <v>0</v>
      </c>
      <c r="U9689">
        <v>294879</v>
      </c>
      <c r="V9689">
        <v>5</v>
      </c>
    </row>
    <row r="9690" spans="1:22" x14ac:dyDescent="0.3">
      <c r="A9690">
        <v>202324</v>
      </c>
      <c r="B9690" t="s">
        <v>820</v>
      </c>
      <c r="C9690" t="s">
        <v>821</v>
      </c>
      <c r="D9690" t="s">
        <v>822</v>
      </c>
      <c r="E9690" t="s">
        <v>823</v>
      </c>
      <c r="F9690" t="s">
        <v>866</v>
      </c>
      <c r="G9690" t="s">
        <v>867</v>
      </c>
      <c r="H9690" t="s">
        <v>1074</v>
      </c>
      <c r="I9690">
        <v>355</v>
      </c>
      <c r="J9690" t="s">
        <v>1075</v>
      </c>
      <c r="K9690" t="s">
        <v>828</v>
      </c>
      <c r="L9690" t="s">
        <v>539</v>
      </c>
      <c r="M9690">
        <v>0</v>
      </c>
      <c r="N9690">
        <v>274969</v>
      </c>
      <c r="O9690">
        <v>22542</v>
      </c>
      <c r="P9690" t="s">
        <v>829</v>
      </c>
      <c r="Q9690" t="s">
        <v>829</v>
      </c>
      <c r="R9690" t="s">
        <v>829</v>
      </c>
      <c r="S9690">
        <v>297511</v>
      </c>
      <c r="T9690">
        <v>0</v>
      </c>
      <c r="U9690">
        <v>297511</v>
      </c>
      <c r="V9690">
        <v>5</v>
      </c>
    </row>
    <row r="9691" spans="1:22" x14ac:dyDescent="0.3">
      <c r="A9691">
        <v>202122</v>
      </c>
      <c r="B9691" t="s">
        <v>820</v>
      </c>
      <c r="C9691" t="s">
        <v>821</v>
      </c>
      <c r="D9691" t="s">
        <v>822</v>
      </c>
      <c r="E9691" t="s">
        <v>823</v>
      </c>
      <c r="F9691" t="s">
        <v>866</v>
      </c>
      <c r="G9691" t="s">
        <v>867</v>
      </c>
      <c r="H9691" t="s">
        <v>1074</v>
      </c>
      <c r="I9691">
        <v>355</v>
      </c>
      <c r="J9691" t="s">
        <v>1075</v>
      </c>
      <c r="K9691" t="s">
        <v>828</v>
      </c>
      <c r="L9691" t="s">
        <v>541</v>
      </c>
      <c r="M9691">
        <v>0</v>
      </c>
      <c r="N9691">
        <v>1220914</v>
      </c>
      <c r="O9691">
        <v>887938</v>
      </c>
      <c r="P9691">
        <v>66595</v>
      </c>
      <c r="Q9691">
        <v>44397</v>
      </c>
      <c r="R9691">
        <v>0</v>
      </c>
      <c r="S9691">
        <v>2219844</v>
      </c>
      <c r="T9691">
        <v>38946</v>
      </c>
      <c r="U9691">
        <v>2180898</v>
      </c>
      <c r="V9691">
        <v>34</v>
      </c>
    </row>
    <row r="9692" spans="1:22" x14ac:dyDescent="0.3">
      <c r="A9692">
        <v>202223</v>
      </c>
      <c r="B9692" t="s">
        <v>820</v>
      </c>
      <c r="C9692" t="s">
        <v>821</v>
      </c>
      <c r="D9692" t="s">
        <v>822</v>
      </c>
      <c r="E9692" t="s">
        <v>823</v>
      </c>
      <c r="F9692" t="s">
        <v>866</v>
      </c>
      <c r="G9692" t="s">
        <v>867</v>
      </c>
      <c r="H9692" t="s">
        <v>1074</v>
      </c>
      <c r="I9692">
        <v>355</v>
      </c>
      <c r="J9692" t="s">
        <v>1075</v>
      </c>
      <c r="K9692" t="s">
        <v>828</v>
      </c>
      <c r="L9692" t="s">
        <v>541</v>
      </c>
      <c r="M9692">
        <v>0</v>
      </c>
      <c r="N9692">
        <v>1133836</v>
      </c>
      <c r="O9692">
        <v>824608</v>
      </c>
      <c r="P9692">
        <v>61846</v>
      </c>
      <c r="Q9692">
        <v>41230</v>
      </c>
      <c r="R9692">
        <v>0</v>
      </c>
      <c r="S9692">
        <v>2061520</v>
      </c>
      <c r="T9692">
        <v>71086</v>
      </c>
      <c r="U9692">
        <v>1990434</v>
      </c>
      <c r="V9692">
        <v>31</v>
      </c>
    </row>
    <row r="9693" spans="1:22" x14ac:dyDescent="0.3">
      <c r="A9693">
        <v>202324</v>
      </c>
      <c r="B9693" t="s">
        <v>820</v>
      </c>
      <c r="C9693" t="s">
        <v>821</v>
      </c>
      <c r="D9693" t="s">
        <v>822</v>
      </c>
      <c r="E9693" t="s">
        <v>823</v>
      </c>
      <c r="F9693" t="s">
        <v>866</v>
      </c>
      <c r="G9693" t="s">
        <v>867</v>
      </c>
      <c r="H9693" t="s">
        <v>1074</v>
      </c>
      <c r="I9693">
        <v>355</v>
      </c>
      <c r="J9693" t="s">
        <v>1075</v>
      </c>
      <c r="K9693" t="s">
        <v>828</v>
      </c>
      <c r="L9693" t="s">
        <v>541</v>
      </c>
      <c r="M9693">
        <v>0</v>
      </c>
      <c r="N9693">
        <v>1435707</v>
      </c>
      <c r="O9693">
        <v>944783</v>
      </c>
      <c r="P9693">
        <v>400875</v>
      </c>
      <c r="Q9693">
        <v>43035</v>
      </c>
      <c r="R9693">
        <v>0</v>
      </c>
      <c r="S9693">
        <v>2824400</v>
      </c>
      <c r="T9693">
        <v>65733</v>
      </c>
      <c r="U9693">
        <v>2758667</v>
      </c>
      <c r="V9693">
        <v>42</v>
      </c>
    </row>
    <row r="9694" spans="1:22" x14ac:dyDescent="0.3">
      <c r="A9694">
        <v>202122</v>
      </c>
      <c r="B9694" t="s">
        <v>820</v>
      </c>
      <c r="C9694" t="s">
        <v>821</v>
      </c>
      <c r="D9694" t="s">
        <v>822</v>
      </c>
      <c r="E9694" t="s">
        <v>823</v>
      </c>
      <c r="F9694" t="s">
        <v>866</v>
      </c>
      <c r="G9694" t="s">
        <v>867</v>
      </c>
      <c r="H9694" t="s">
        <v>1074</v>
      </c>
      <c r="I9694">
        <v>355</v>
      </c>
      <c r="J9694" t="s">
        <v>1075</v>
      </c>
      <c r="K9694" t="s">
        <v>828</v>
      </c>
      <c r="L9694" t="s">
        <v>831</v>
      </c>
      <c r="M9694" t="s">
        <v>829</v>
      </c>
      <c r="N9694" t="s">
        <v>829</v>
      </c>
      <c r="O9694" t="s">
        <v>829</v>
      </c>
      <c r="P9694">
        <v>0</v>
      </c>
      <c r="Q9694">
        <v>0</v>
      </c>
      <c r="R9694" t="s">
        <v>829</v>
      </c>
      <c r="S9694">
        <v>0</v>
      </c>
      <c r="T9694">
        <v>0</v>
      </c>
      <c r="U9694">
        <v>0</v>
      </c>
      <c r="V9694">
        <v>0</v>
      </c>
    </row>
    <row r="9695" spans="1:22" x14ac:dyDescent="0.3">
      <c r="A9695">
        <v>202223</v>
      </c>
      <c r="B9695" t="s">
        <v>820</v>
      </c>
      <c r="C9695" t="s">
        <v>821</v>
      </c>
      <c r="D9695" t="s">
        <v>822</v>
      </c>
      <c r="E9695" t="s">
        <v>823</v>
      </c>
      <c r="F9695" t="s">
        <v>866</v>
      </c>
      <c r="G9695" t="s">
        <v>867</v>
      </c>
      <c r="H9695" t="s">
        <v>1074</v>
      </c>
      <c r="I9695">
        <v>355</v>
      </c>
      <c r="J9695" t="s">
        <v>1075</v>
      </c>
      <c r="K9695" t="s">
        <v>828</v>
      </c>
      <c r="L9695" t="s">
        <v>831</v>
      </c>
      <c r="M9695" t="s">
        <v>829</v>
      </c>
      <c r="N9695" t="s">
        <v>829</v>
      </c>
      <c r="O9695" t="s">
        <v>829</v>
      </c>
      <c r="P9695">
        <v>0</v>
      </c>
      <c r="Q9695">
        <v>0</v>
      </c>
      <c r="R9695" t="s">
        <v>829</v>
      </c>
      <c r="S9695">
        <v>0</v>
      </c>
      <c r="T9695">
        <v>0</v>
      </c>
      <c r="U9695">
        <v>0</v>
      </c>
      <c r="V9695">
        <v>0</v>
      </c>
    </row>
    <row r="9696" spans="1:22" x14ac:dyDescent="0.3">
      <c r="A9696">
        <v>202324</v>
      </c>
      <c r="B9696" t="s">
        <v>820</v>
      </c>
      <c r="C9696" t="s">
        <v>821</v>
      </c>
      <c r="D9696" t="s">
        <v>822</v>
      </c>
      <c r="E9696" t="s">
        <v>823</v>
      </c>
      <c r="F9696" t="s">
        <v>866</v>
      </c>
      <c r="G9696" t="s">
        <v>867</v>
      </c>
      <c r="H9696" t="s">
        <v>1074</v>
      </c>
      <c r="I9696">
        <v>355</v>
      </c>
      <c r="J9696" t="s">
        <v>1075</v>
      </c>
      <c r="K9696" t="s">
        <v>828</v>
      </c>
      <c r="L9696" t="s">
        <v>831</v>
      </c>
      <c r="M9696" t="s">
        <v>829</v>
      </c>
      <c r="N9696" t="s">
        <v>829</v>
      </c>
      <c r="O9696" t="s">
        <v>829</v>
      </c>
      <c r="P9696">
        <v>0</v>
      </c>
      <c r="Q9696">
        <v>0</v>
      </c>
      <c r="R9696" t="s">
        <v>829</v>
      </c>
      <c r="S9696">
        <v>0</v>
      </c>
      <c r="T9696">
        <v>0</v>
      </c>
      <c r="U9696">
        <v>0</v>
      </c>
      <c r="V9696">
        <v>0</v>
      </c>
    </row>
    <row r="9697" spans="1:22" x14ac:dyDescent="0.3">
      <c r="A9697">
        <v>202122</v>
      </c>
      <c r="B9697" t="s">
        <v>820</v>
      </c>
      <c r="C9697" t="s">
        <v>821</v>
      </c>
      <c r="D9697" t="s">
        <v>822</v>
      </c>
      <c r="E9697" t="s">
        <v>823</v>
      </c>
      <c r="F9697" t="s">
        <v>866</v>
      </c>
      <c r="G9697" t="s">
        <v>867</v>
      </c>
      <c r="H9697" t="s">
        <v>1074</v>
      </c>
      <c r="I9697">
        <v>355</v>
      </c>
      <c r="J9697" t="s">
        <v>1075</v>
      </c>
      <c r="K9697" t="s">
        <v>828</v>
      </c>
      <c r="L9697" t="s">
        <v>832</v>
      </c>
      <c r="M9697">
        <v>0</v>
      </c>
      <c r="N9697">
        <v>152669</v>
      </c>
      <c r="O9697">
        <v>504303</v>
      </c>
      <c r="P9697">
        <v>0</v>
      </c>
      <c r="Q9697">
        <v>0</v>
      </c>
      <c r="R9697">
        <v>0</v>
      </c>
      <c r="S9697">
        <v>656972</v>
      </c>
      <c r="T9697">
        <v>2525</v>
      </c>
      <c r="U9697">
        <v>654447</v>
      </c>
      <c r="V9697">
        <v>10</v>
      </c>
    </row>
    <row r="9698" spans="1:22" x14ac:dyDescent="0.3">
      <c r="A9698">
        <v>202223</v>
      </c>
      <c r="B9698" t="s">
        <v>820</v>
      </c>
      <c r="C9698" t="s">
        <v>821</v>
      </c>
      <c r="D9698" t="s">
        <v>822</v>
      </c>
      <c r="E9698" t="s">
        <v>823</v>
      </c>
      <c r="F9698" t="s">
        <v>866</v>
      </c>
      <c r="G9698" t="s">
        <v>867</v>
      </c>
      <c r="H9698" t="s">
        <v>1074</v>
      </c>
      <c r="I9698">
        <v>355</v>
      </c>
      <c r="J9698" t="s">
        <v>1075</v>
      </c>
      <c r="K9698" t="s">
        <v>828</v>
      </c>
      <c r="L9698" t="s">
        <v>832</v>
      </c>
      <c r="M9698">
        <v>0</v>
      </c>
      <c r="N9698">
        <v>223272</v>
      </c>
      <c r="O9698">
        <v>444451</v>
      </c>
      <c r="P9698">
        <v>0</v>
      </c>
      <c r="Q9698">
        <v>0</v>
      </c>
      <c r="R9698">
        <v>0</v>
      </c>
      <c r="S9698">
        <v>667723</v>
      </c>
      <c r="T9698">
        <v>0</v>
      </c>
      <c r="U9698">
        <v>667723</v>
      </c>
      <c r="V9698">
        <v>10</v>
      </c>
    </row>
    <row r="9699" spans="1:22" x14ac:dyDescent="0.3">
      <c r="A9699">
        <v>202324</v>
      </c>
      <c r="B9699" t="s">
        <v>820</v>
      </c>
      <c r="C9699" t="s">
        <v>821</v>
      </c>
      <c r="D9699" t="s">
        <v>822</v>
      </c>
      <c r="E9699" t="s">
        <v>823</v>
      </c>
      <c r="F9699" t="s">
        <v>866</v>
      </c>
      <c r="G9699" t="s">
        <v>867</v>
      </c>
      <c r="H9699" t="s">
        <v>1074</v>
      </c>
      <c r="I9699">
        <v>355</v>
      </c>
      <c r="J9699" t="s">
        <v>1075</v>
      </c>
      <c r="K9699" t="s">
        <v>828</v>
      </c>
      <c r="L9699" t="s">
        <v>832</v>
      </c>
      <c r="M9699">
        <v>0</v>
      </c>
      <c r="N9699">
        <v>0</v>
      </c>
      <c r="O9699">
        <v>88312</v>
      </c>
      <c r="P9699">
        <v>0</v>
      </c>
      <c r="Q9699">
        <v>0</v>
      </c>
      <c r="R9699">
        <v>0</v>
      </c>
      <c r="S9699">
        <v>88312</v>
      </c>
      <c r="T9699">
        <v>0</v>
      </c>
      <c r="U9699">
        <v>88312</v>
      </c>
      <c r="V9699">
        <v>1</v>
      </c>
    </row>
    <row r="9700" spans="1:22" x14ac:dyDescent="0.3">
      <c r="A9700">
        <v>202122</v>
      </c>
      <c r="B9700" t="s">
        <v>820</v>
      </c>
      <c r="C9700" t="s">
        <v>821</v>
      </c>
      <c r="D9700" t="s">
        <v>822</v>
      </c>
      <c r="E9700" t="s">
        <v>823</v>
      </c>
      <c r="F9700" t="s">
        <v>866</v>
      </c>
      <c r="G9700" t="s">
        <v>867</v>
      </c>
      <c r="H9700" t="s">
        <v>1074</v>
      </c>
      <c r="I9700">
        <v>355</v>
      </c>
      <c r="J9700" t="s">
        <v>1075</v>
      </c>
      <c r="K9700" t="s">
        <v>828</v>
      </c>
      <c r="L9700" t="s">
        <v>544</v>
      </c>
      <c r="M9700">
        <v>0</v>
      </c>
      <c r="N9700">
        <v>175718</v>
      </c>
      <c r="O9700">
        <v>175718</v>
      </c>
      <c r="P9700">
        <v>0</v>
      </c>
      <c r="Q9700">
        <v>0</v>
      </c>
      <c r="R9700">
        <v>0</v>
      </c>
      <c r="S9700">
        <v>351437</v>
      </c>
      <c r="T9700">
        <v>0</v>
      </c>
      <c r="U9700">
        <v>351437</v>
      </c>
      <c r="V9700">
        <v>5</v>
      </c>
    </row>
    <row r="9701" spans="1:22" x14ac:dyDescent="0.3">
      <c r="A9701">
        <v>202223</v>
      </c>
      <c r="B9701" t="s">
        <v>820</v>
      </c>
      <c r="C9701" t="s">
        <v>821</v>
      </c>
      <c r="D9701" t="s">
        <v>822</v>
      </c>
      <c r="E9701" t="s">
        <v>823</v>
      </c>
      <c r="F9701" t="s">
        <v>866</v>
      </c>
      <c r="G9701" t="s">
        <v>867</v>
      </c>
      <c r="H9701" t="s">
        <v>1074</v>
      </c>
      <c r="I9701">
        <v>355</v>
      </c>
      <c r="J9701" t="s">
        <v>1075</v>
      </c>
      <c r="K9701" t="s">
        <v>828</v>
      </c>
      <c r="L9701" t="s">
        <v>544</v>
      </c>
      <c r="M9701">
        <v>0</v>
      </c>
      <c r="N9701">
        <v>153843</v>
      </c>
      <c r="O9701">
        <v>153843</v>
      </c>
      <c r="P9701">
        <v>0</v>
      </c>
      <c r="Q9701">
        <v>0</v>
      </c>
      <c r="R9701">
        <v>0</v>
      </c>
      <c r="S9701">
        <v>307685</v>
      </c>
      <c r="T9701">
        <v>18660</v>
      </c>
      <c r="U9701">
        <v>289026</v>
      </c>
      <c r="V9701">
        <v>4</v>
      </c>
    </row>
    <row r="9702" spans="1:22" x14ac:dyDescent="0.3">
      <c r="A9702">
        <v>202324</v>
      </c>
      <c r="B9702" t="s">
        <v>820</v>
      </c>
      <c r="C9702" t="s">
        <v>821</v>
      </c>
      <c r="D9702" t="s">
        <v>822</v>
      </c>
      <c r="E9702" t="s">
        <v>823</v>
      </c>
      <c r="F9702" t="s">
        <v>866</v>
      </c>
      <c r="G9702" t="s">
        <v>867</v>
      </c>
      <c r="H9702" t="s">
        <v>1074</v>
      </c>
      <c r="I9702">
        <v>355</v>
      </c>
      <c r="J9702" t="s">
        <v>1075</v>
      </c>
      <c r="K9702" t="s">
        <v>828</v>
      </c>
      <c r="L9702" t="s">
        <v>544</v>
      </c>
      <c r="M9702">
        <v>0</v>
      </c>
      <c r="N9702">
        <v>215090</v>
      </c>
      <c r="O9702">
        <v>215090</v>
      </c>
      <c r="P9702">
        <v>0</v>
      </c>
      <c r="Q9702">
        <v>0</v>
      </c>
      <c r="R9702">
        <v>0</v>
      </c>
      <c r="S9702">
        <v>430180</v>
      </c>
      <c r="T9702">
        <v>12500</v>
      </c>
      <c r="U9702">
        <v>417680</v>
      </c>
      <c r="V9702">
        <v>6</v>
      </c>
    </row>
    <row r="9703" spans="1:22" x14ac:dyDescent="0.3">
      <c r="A9703">
        <v>202122</v>
      </c>
      <c r="B9703" t="s">
        <v>820</v>
      </c>
      <c r="C9703" t="s">
        <v>821</v>
      </c>
      <c r="D9703" t="s">
        <v>822</v>
      </c>
      <c r="E9703" t="s">
        <v>823</v>
      </c>
      <c r="F9703" t="s">
        <v>866</v>
      </c>
      <c r="G9703" t="s">
        <v>867</v>
      </c>
      <c r="H9703" t="s">
        <v>1074</v>
      </c>
      <c r="I9703">
        <v>355</v>
      </c>
      <c r="J9703" t="s">
        <v>1075</v>
      </c>
      <c r="K9703" t="s">
        <v>828</v>
      </c>
      <c r="L9703" t="s">
        <v>600</v>
      </c>
      <c r="M9703" t="s">
        <v>829</v>
      </c>
      <c r="N9703" t="s">
        <v>829</v>
      </c>
      <c r="O9703" t="s">
        <v>829</v>
      </c>
      <c r="P9703">
        <v>0</v>
      </c>
      <c r="Q9703">
        <v>0</v>
      </c>
      <c r="R9703" t="s">
        <v>829</v>
      </c>
      <c r="S9703">
        <v>0</v>
      </c>
      <c r="T9703">
        <v>0</v>
      </c>
      <c r="U9703">
        <v>0</v>
      </c>
      <c r="V9703">
        <v>0</v>
      </c>
    </row>
    <row r="9704" spans="1:22" x14ac:dyDescent="0.3">
      <c r="A9704">
        <v>202223</v>
      </c>
      <c r="B9704" t="s">
        <v>820</v>
      </c>
      <c r="C9704" t="s">
        <v>821</v>
      </c>
      <c r="D9704" t="s">
        <v>822</v>
      </c>
      <c r="E9704" t="s">
        <v>823</v>
      </c>
      <c r="F9704" t="s">
        <v>866</v>
      </c>
      <c r="G9704" t="s">
        <v>867</v>
      </c>
      <c r="H9704" t="s">
        <v>1074</v>
      </c>
      <c r="I9704">
        <v>355</v>
      </c>
      <c r="J9704" t="s">
        <v>1075</v>
      </c>
      <c r="K9704" t="s">
        <v>828</v>
      </c>
      <c r="L9704" t="s">
        <v>600</v>
      </c>
      <c r="M9704" t="s">
        <v>829</v>
      </c>
      <c r="N9704" t="s">
        <v>829</v>
      </c>
      <c r="O9704" t="s">
        <v>829</v>
      </c>
      <c r="P9704">
        <v>0</v>
      </c>
      <c r="Q9704">
        <v>0</v>
      </c>
      <c r="R9704" t="s">
        <v>829</v>
      </c>
      <c r="S9704">
        <v>0</v>
      </c>
      <c r="T9704">
        <v>0</v>
      </c>
      <c r="U9704">
        <v>0</v>
      </c>
      <c r="V9704">
        <v>0</v>
      </c>
    </row>
    <row r="9705" spans="1:22" x14ac:dyDescent="0.3">
      <c r="A9705">
        <v>202324</v>
      </c>
      <c r="B9705" t="s">
        <v>820</v>
      </c>
      <c r="C9705" t="s">
        <v>821</v>
      </c>
      <c r="D9705" t="s">
        <v>822</v>
      </c>
      <c r="E9705" t="s">
        <v>823</v>
      </c>
      <c r="F9705" t="s">
        <v>866</v>
      </c>
      <c r="G9705" t="s">
        <v>867</v>
      </c>
      <c r="H9705" t="s">
        <v>1074</v>
      </c>
      <c r="I9705">
        <v>355</v>
      </c>
      <c r="J9705" t="s">
        <v>1075</v>
      </c>
      <c r="K9705" t="s">
        <v>828</v>
      </c>
      <c r="L9705" t="s">
        <v>600</v>
      </c>
      <c r="M9705" t="s">
        <v>829</v>
      </c>
      <c r="N9705" t="s">
        <v>829</v>
      </c>
      <c r="O9705" t="s">
        <v>829</v>
      </c>
      <c r="P9705">
        <v>0</v>
      </c>
      <c r="Q9705">
        <v>0</v>
      </c>
      <c r="R9705" t="s">
        <v>829</v>
      </c>
      <c r="S9705">
        <v>0</v>
      </c>
      <c r="T9705">
        <v>0</v>
      </c>
      <c r="U9705">
        <v>0</v>
      </c>
      <c r="V9705">
        <v>0</v>
      </c>
    </row>
    <row r="9706" spans="1:22" x14ac:dyDescent="0.3">
      <c r="A9706">
        <v>202122</v>
      </c>
      <c r="B9706" t="s">
        <v>820</v>
      </c>
      <c r="C9706" t="s">
        <v>821</v>
      </c>
      <c r="D9706" t="s">
        <v>822</v>
      </c>
      <c r="E9706" t="s">
        <v>823</v>
      </c>
      <c r="F9706" t="s">
        <v>866</v>
      </c>
      <c r="G9706" t="s">
        <v>867</v>
      </c>
      <c r="H9706" t="s">
        <v>1074</v>
      </c>
      <c r="I9706">
        <v>355</v>
      </c>
      <c r="J9706" t="s">
        <v>1075</v>
      </c>
      <c r="K9706" t="s">
        <v>828</v>
      </c>
      <c r="L9706" t="s">
        <v>247</v>
      </c>
      <c r="M9706">
        <v>0</v>
      </c>
      <c r="N9706">
        <v>0</v>
      </c>
      <c r="O9706">
        <v>0</v>
      </c>
      <c r="P9706">
        <v>0</v>
      </c>
      <c r="Q9706">
        <v>0</v>
      </c>
      <c r="R9706">
        <v>0</v>
      </c>
      <c r="S9706">
        <v>0</v>
      </c>
      <c r="T9706">
        <v>0</v>
      </c>
      <c r="U9706">
        <v>0</v>
      </c>
      <c r="V9706">
        <v>0</v>
      </c>
    </row>
    <row r="9707" spans="1:22" x14ac:dyDescent="0.3">
      <c r="A9707">
        <v>202223</v>
      </c>
      <c r="B9707" t="s">
        <v>820</v>
      </c>
      <c r="C9707" t="s">
        <v>821</v>
      </c>
      <c r="D9707" t="s">
        <v>822</v>
      </c>
      <c r="E9707" t="s">
        <v>823</v>
      </c>
      <c r="F9707" t="s">
        <v>866</v>
      </c>
      <c r="G9707" t="s">
        <v>867</v>
      </c>
      <c r="H9707" t="s">
        <v>1074</v>
      </c>
      <c r="I9707">
        <v>355</v>
      </c>
      <c r="J9707" t="s">
        <v>1075</v>
      </c>
      <c r="K9707" t="s">
        <v>828</v>
      </c>
      <c r="L9707" t="s">
        <v>247</v>
      </c>
      <c r="M9707">
        <v>0</v>
      </c>
      <c r="N9707">
        <v>0</v>
      </c>
      <c r="O9707">
        <v>0</v>
      </c>
      <c r="P9707">
        <v>0</v>
      </c>
      <c r="Q9707">
        <v>0</v>
      </c>
      <c r="R9707">
        <v>0</v>
      </c>
      <c r="S9707">
        <v>0</v>
      </c>
      <c r="T9707">
        <v>0</v>
      </c>
      <c r="U9707">
        <v>0</v>
      </c>
      <c r="V9707">
        <v>0</v>
      </c>
    </row>
    <row r="9708" spans="1:22" x14ac:dyDescent="0.3">
      <c r="A9708">
        <v>202324</v>
      </c>
      <c r="B9708" t="s">
        <v>820</v>
      </c>
      <c r="C9708" t="s">
        <v>821</v>
      </c>
      <c r="D9708" t="s">
        <v>822</v>
      </c>
      <c r="E9708" t="s">
        <v>823</v>
      </c>
      <c r="F9708" t="s">
        <v>866</v>
      </c>
      <c r="G9708" t="s">
        <v>867</v>
      </c>
      <c r="H9708" t="s">
        <v>1074</v>
      </c>
      <c r="I9708">
        <v>355</v>
      </c>
      <c r="J9708" t="s">
        <v>1075</v>
      </c>
      <c r="K9708" t="s">
        <v>828</v>
      </c>
      <c r="L9708" t="s">
        <v>247</v>
      </c>
      <c r="M9708">
        <v>0</v>
      </c>
      <c r="N9708">
        <v>0</v>
      </c>
      <c r="O9708">
        <v>0</v>
      </c>
      <c r="P9708">
        <v>0</v>
      </c>
      <c r="Q9708">
        <v>0</v>
      </c>
      <c r="R9708">
        <v>0</v>
      </c>
      <c r="S9708">
        <v>0</v>
      </c>
      <c r="T9708">
        <v>0</v>
      </c>
      <c r="U9708">
        <v>0</v>
      </c>
      <c r="V9708">
        <v>0</v>
      </c>
    </row>
    <row r="9709" spans="1:22" x14ac:dyDescent="0.3">
      <c r="A9709">
        <v>202122</v>
      </c>
      <c r="B9709" t="s">
        <v>820</v>
      </c>
      <c r="C9709" t="s">
        <v>821</v>
      </c>
      <c r="D9709" t="s">
        <v>822</v>
      </c>
      <c r="E9709" t="s">
        <v>823</v>
      </c>
      <c r="F9709" t="s">
        <v>866</v>
      </c>
      <c r="G9709" t="s">
        <v>867</v>
      </c>
      <c r="H9709" t="s">
        <v>1074</v>
      </c>
      <c r="I9709">
        <v>355</v>
      </c>
      <c r="J9709" t="s">
        <v>1075</v>
      </c>
      <c r="K9709" t="s">
        <v>828</v>
      </c>
      <c r="L9709" t="s">
        <v>833</v>
      </c>
      <c r="M9709">
        <v>25091062</v>
      </c>
      <c r="N9709">
        <v>100956857</v>
      </c>
      <c r="O9709">
        <v>22395851</v>
      </c>
      <c r="P9709">
        <v>17330226</v>
      </c>
      <c r="Q9709">
        <v>5225947</v>
      </c>
      <c r="R9709">
        <v>4035164</v>
      </c>
      <c r="S9709">
        <v>175990761</v>
      </c>
      <c r="T9709">
        <v>1079966</v>
      </c>
      <c r="U9709">
        <v>174910795</v>
      </c>
      <c r="V9709" t="s">
        <v>834</v>
      </c>
    </row>
    <row r="9710" spans="1:22" x14ac:dyDescent="0.3">
      <c r="A9710">
        <v>202223</v>
      </c>
      <c r="B9710" t="s">
        <v>820</v>
      </c>
      <c r="C9710" t="s">
        <v>821</v>
      </c>
      <c r="D9710" t="s">
        <v>822</v>
      </c>
      <c r="E9710" t="s">
        <v>823</v>
      </c>
      <c r="F9710" t="s">
        <v>866</v>
      </c>
      <c r="G9710" t="s">
        <v>867</v>
      </c>
      <c r="H9710" t="s">
        <v>1074</v>
      </c>
      <c r="I9710">
        <v>355</v>
      </c>
      <c r="J9710" t="s">
        <v>1075</v>
      </c>
      <c r="K9710" t="s">
        <v>828</v>
      </c>
      <c r="L9710" t="s">
        <v>833</v>
      </c>
      <c r="M9710">
        <v>24087381</v>
      </c>
      <c r="N9710">
        <v>103937919</v>
      </c>
      <c r="O9710">
        <v>26134259</v>
      </c>
      <c r="P9710">
        <v>15886072</v>
      </c>
      <c r="Q9710">
        <v>5239986</v>
      </c>
      <c r="R9710">
        <v>4510076</v>
      </c>
      <c r="S9710">
        <v>180881819</v>
      </c>
      <c r="T9710">
        <v>542710</v>
      </c>
      <c r="U9710">
        <v>180339109</v>
      </c>
      <c r="V9710" t="s">
        <v>834</v>
      </c>
    </row>
    <row r="9711" spans="1:22" x14ac:dyDescent="0.3">
      <c r="A9711">
        <v>202324</v>
      </c>
      <c r="B9711" t="s">
        <v>820</v>
      </c>
      <c r="C9711" t="s">
        <v>821</v>
      </c>
      <c r="D9711" t="s">
        <v>822</v>
      </c>
      <c r="E9711" t="s">
        <v>823</v>
      </c>
      <c r="F9711" t="s">
        <v>866</v>
      </c>
      <c r="G9711" t="s">
        <v>867</v>
      </c>
      <c r="H9711" t="s">
        <v>1074</v>
      </c>
      <c r="I9711">
        <v>355</v>
      </c>
      <c r="J9711" t="s">
        <v>1075</v>
      </c>
      <c r="K9711" t="s">
        <v>828</v>
      </c>
      <c r="L9711" t="s">
        <v>833</v>
      </c>
      <c r="M9711">
        <v>21291710</v>
      </c>
      <c r="N9711">
        <v>106498329</v>
      </c>
      <c r="O9711">
        <v>28899943</v>
      </c>
      <c r="P9711">
        <v>20681877</v>
      </c>
      <c r="Q9711">
        <v>5286252</v>
      </c>
      <c r="R9711">
        <v>5451593</v>
      </c>
      <c r="S9711">
        <v>189157023</v>
      </c>
      <c r="T9711">
        <v>162271</v>
      </c>
      <c r="U9711">
        <v>188994752</v>
      </c>
      <c r="V9711" t="s">
        <v>834</v>
      </c>
    </row>
    <row r="9712" spans="1:22" x14ac:dyDescent="0.3">
      <c r="A9712">
        <v>202122</v>
      </c>
      <c r="B9712" t="s">
        <v>820</v>
      </c>
      <c r="C9712" t="s">
        <v>821</v>
      </c>
      <c r="D9712" t="s">
        <v>822</v>
      </c>
      <c r="E9712" t="s">
        <v>823</v>
      </c>
      <c r="F9712" t="s">
        <v>866</v>
      </c>
      <c r="G9712" t="s">
        <v>867</v>
      </c>
      <c r="H9712" t="s">
        <v>1074</v>
      </c>
      <c r="I9712">
        <v>355</v>
      </c>
      <c r="J9712" t="s">
        <v>1075</v>
      </c>
      <c r="K9712" t="s">
        <v>835</v>
      </c>
      <c r="L9712" t="s">
        <v>836</v>
      </c>
      <c r="M9712" t="s">
        <v>829</v>
      </c>
      <c r="N9712" t="s">
        <v>829</v>
      </c>
      <c r="O9712" t="s">
        <v>829</v>
      </c>
      <c r="P9712" t="s">
        <v>829</v>
      </c>
      <c r="Q9712" t="s">
        <v>829</v>
      </c>
      <c r="R9712" t="s">
        <v>829</v>
      </c>
      <c r="S9712">
        <v>173145831</v>
      </c>
      <c r="T9712" t="s">
        <v>829</v>
      </c>
      <c r="U9712" t="s">
        <v>829</v>
      </c>
      <c r="V9712" t="s">
        <v>834</v>
      </c>
    </row>
    <row r="9713" spans="1:22" x14ac:dyDescent="0.3">
      <c r="A9713">
        <v>202223</v>
      </c>
      <c r="B9713" t="s">
        <v>820</v>
      </c>
      <c r="C9713" t="s">
        <v>821</v>
      </c>
      <c r="D9713" t="s">
        <v>822</v>
      </c>
      <c r="E9713" t="s">
        <v>823</v>
      </c>
      <c r="F9713" t="s">
        <v>866</v>
      </c>
      <c r="G9713" t="s">
        <v>867</v>
      </c>
      <c r="H9713" t="s">
        <v>1074</v>
      </c>
      <c r="I9713">
        <v>355</v>
      </c>
      <c r="J9713" t="s">
        <v>1075</v>
      </c>
      <c r="K9713" t="s">
        <v>835</v>
      </c>
      <c r="L9713" t="s">
        <v>836</v>
      </c>
      <c r="M9713" t="s">
        <v>829</v>
      </c>
      <c r="N9713" t="s">
        <v>829</v>
      </c>
      <c r="O9713" t="s">
        <v>829</v>
      </c>
      <c r="P9713" t="s">
        <v>829</v>
      </c>
      <c r="Q9713" t="s">
        <v>829</v>
      </c>
      <c r="R9713" t="s">
        <v>829</v>
      </c>
      <c r="S9713">
        <v>181770633</v>
      </c>
      <c r="T9713" t="s">
        <v>829</v>
      </c>
      <c r="U9713" t="s">
        <v>829</v>
      </c>
      <c r="V9713" t="s">
        <v>834</v>
      </c>
    </row>
    <row r="9714" spans="1:22" x14ac:dyDescent="0.3">
      <c r="A9714">
        <v>202324</v>
      </c>
      <c r="B9714" t="s">
        <v>820</v>
      </c>
      <c r="C9714" t="s">
        <v>821</v>
      </c>
      <c r="D9714" t="s">
        <v>822</v>
      </c>
      <c r="E9714" t="s">
        <v>823</v>
      </c>
      <c r="F9714" t="s">
        <v>866</v>
      </c>
      <c r="G9714" t="s">
        <v>867</v>
      </c>
      <c r="H9714" t="s">
        <v>1074</v>
      </c>
      <c r="I9714">
        <v>355</v>
      </c>
      <c r="J9714" t="s">
        <v>1075</v>
      </c>
      <c r="K9714" t="s">
        <v>835</v>
      </c>
      <c r="L9714" t="s">
        <v>836</v>
      </c>
      <c r="M9714" t="s">
        <v>829</v>
      </c>
      <c r="N9714" t="s">
        <v>829</v>
      </c>
      <c r="O9714" t="s">
        <v>829</v>
      </c>
      <c r="P9714" t="s">
        <v>829</v>
      </c>
      <c r="Q9714" t="s">
        <v>829</v>
      </c>
      <c r="R9714" t="s">
        <v>829</v>
      </c>
      <c r="S9714">
        <v>190118811</v>
      </c>
      <c r="T9714" t="s">
        <v>829</v>
      </c>
      <c r="U9714" t="s">
        <v>829</v>
      </c>
      <c r="V9714" t="s">
        <v>834</v>
      </c>
    </row>
    <row r="9715" spans="1:22" x14ac:dyDescent="0.3">
      <c r="A9715">
        <v>202122</v>
      </c>
      <c r="B9715" t="s">
        <v>820</v>
      </c>
      <c r="C9715" t="s">
        <v>821</v>
      </c>
      <c r="D9715" t="s">
        <v>822</v>
      </c>
      <c r="E9715" t="s">
        <v>823</v>
      </c>
      <c r="F9715" t="s">
        <v>866</v>
      </c>
      <c r="G9715" t="s">
        <v>867</v>
      </c>
      <c r="H9715" t="s">
        <v>1074</v>
      </c>
      <c r="I9715">
        <v>355</v>
      </c>
      <c r="J9715" t="s">
        <v>1075</v>
      </c>
      <c r="K9715" t="s">
        <v>835</v>
      </c>
      <c r="L9715" t="s">
        <v>837</v>
      </c>
      <c r="M9715" t="s">
        <v>829</v>
      </c>
      <c r="N9715" t="s">
        <v>829</v>
      </c>
      <c r="O9715" t="s">
        <v>829</v>
      </c>
      <c r="P9715" t="s">
        <v>829</v>
      </c>
      <c r="Q9715" t="s">
        <v>829</v>
      </c>
      <c r="R9715" t="s">
        <v>829</v>
      </c>
      <c r="S9715">
        <v>6454598</v>
      </c>
      <c r="T9715" t="s">
        <v>829</v>
      </c>
      <c r="U9715" t="s">
        <v>829</v>
      </c>
      <c r="V9715" t="s">
        <v>834</v>
      </c>
    </row>
    <row r="9716" spans="1:22" x14ac:dyDescent="0.3">
      <c r="A9716">
        <v>202223</v>
      </c>
      <c r="B9716" t="s">
        <v>820</v>
      </c>
      <c r="C9716" t="s">
        <v>821</v>
      </c>
      <c r="D9716" t="s">
        <v>822</v>
      </c>
      <c r="E9716" t="s">
        <v>823</v>
      </c>
      <c r="F9716" t="s">
        <v>866</v>
      </c>
      <c r="G9716" t="s">
        <v>867</v>
      </c>
      <c r="H9716" t="s">
        <v>1074</v>
      </c>
      <c r="I9716">
        <v>355</v>
      </c>
      <c r="J9716" t="s">
        <v>1075</v>
      </c>
      <c r="K9716" t="s">
        <v>835</v>
      </c>
      <c r="L9716" t="s">
        <v>837</v>
      </c>
      <c r="M9716" t="s">
        <v>829</v>
      </c>
      <c r="N9716" t="s">
        <v>829</v>
      </c>
      <c r="O9716" t="s">
        <v>829</v>
      </c>
      <c r="P9716" t="s">
        <v>829</v>
      </c>
      <c r="Q9716" t="s">
        <v>829</v>
      </c>
      <c r="R9716" t="s">
        <v>829</v>
      </c>
      <c r="S9716">
        <v>4233337</v>
      </c>
      <c r="T9716" t="s">
        <v>829</v>
      </c>
      <c r="U9716" t="s">
        <v>829</v>
      </c>
      <c r="V9716">
        <v>0</v>
      </c>
    </row>
    <row r="9717" spans="1:22" x14ac:dyDescent="0.3">
      <c r="A9717">
        <v>202324</v>
      </c>
      <c r="B9717" t="s">
        <v>820</v>
      </c>
      <c r="C9717" t="s">
        <v>821</v>
      </c>
      <c r="D9717" t="s">
        <v>822</v>
      </c>
      <c r="E9717" t="s">
        <v>823</v>
      </c>
      <c r="F9717" t="s">
        <v>866</v>
      </c>
      <c r="G9717" t="s">
        <v>867</v>
      </c>
      <c r="H9717" t="s">
        <v>1074</v>
      </c>
      <c r="I9717">
        <v>355</v>
      </c>
      <c r="J9717" t="s">
        <v>1075</v>
      </c>
      <c r="K9717" t="s">
        <v>835</v>
      </c>
      <c r="L9717" t="s">
        <v>837</v>
      </c>
      <c r="M9717" t="s">
        <v>829</v>
      </c>
      <c r="N9717" t="s">
        <v>829</v>
      </c>
      <c r="O9717" t="s">
        <v>829</v>
      </c>
      <c r="P9717" t="s">
        <v>829</v>
      </c>
      <c r="Q9717" t="s">
        <v>829</v>
      </c>
      <c r="R9717" t="s">
        <v>829</v>
      </c>
      <c r="S9717">
        <v>2180403</v>
      </c>
      <c r="T9717" t="s">
        <v>829</v>
      </c>
      <c r="U9717" t="s">
        <v>829</v>
      </c>
      <c r="V9717">
        <v>0</v>
      </c>
    </row>
    <row r="9718" spans="1:22" x14ac:dyDescent="0.3">
      <c r="A9718">
        <v>202122</v>
      </c>
      <c r="B9718" t="s">
        <v>820</v>
      </c>
      <c r="C9718" t="s">
        <v>821</v>
      </c>
      <c r="D9718" t="s">
        <v>822</v>
      </c>
      <c r="E9718" t="s">
        <v>823</v>
      </c>
      <c r="F9718" t="s">
        <v>866</v>
      </c>
      <c r="G9718" t="s">
        <v>867</v>
      </c>
      <c r="H9718" t="s">
        <v>1074</v>
      </c>
      <c r="I9718">
        <v>355</v>
      </c>
      <c r="J9718" t="s">
        <v>1075</v>
      </c>
      <c r="K9718" t="s">
        <v>835</v>
      </c>
      <c r="L9718" t="s">
        <v>838</v>
      </c>
      <c r="M9718" t="s">
        <v>829</v>
      </c>
      <c r="N9718" t="s">
        <v>829</v>
      </c>
      <c r="O9718" t="s">
        <v>829</v>
      </c>
      <c r="P9718" t="s">
        <v>829</v>
      </c>
      <c r="Q9718" t="s">
        <v>829</v>
      </c>
      <c r="R9718" t="s">
        <v>829</v>
      </c>
      <c r="S9718">
        <v>-19842734</v>
      </c>
      <c r="T9718" t="s">
        <v>829</v>
      </c>
      <c r="U9718" t="s">
        <v>829</v>
      </c>
      <c r="V9718" t="s">
        <v>834</v>
      </c>
    </row>
    <row r="9719" spans="1:22" x14ac:dyDescent="0.3">
      <c r="A9719">
        <v>202223</v>
      </c>
      <c r="B9719" t="s">
        <v>820</v>
      </c>
      <c r="C9719" t="s">
        <v>821</v>
      </c>
      <c r="D9719" t="s">
        <v>822</v>
      </c>
      <c r="E9719" t="s">
        <v>823</v>
      </c>
      <c r="F9719" t="s">
        <v>866</v>
      </c>
      <c r="G9719" t="s">
        <v>867</v>
      </c>
      <c r="H9719" t="s">
        <v>1074</v>
      </c>
      <c r="I9719">
        <v>355</v>
      </c>
      <c r="J9719" t="s">
        <v>1075</v>
      </c>
      <c r="K9719" t="s">
        <v>835</v>
      </c>
      <c r="L9719" t="s">
        <v>838</v>
      </c>
      <c r="M9719" t="s">
        <v>829</v>
      </c>
      <c r="N9719" t="s">
        <v>829</v>
      </c>
      <c r="O9719" t="s">
        <v>829</v>
      </c>
      <c r="P9719" t="s">
        <v>829</v>
      </c>
      <c r="Q9719" t="s">
        <v>829</v>
      </c>
      <c r="R9719" t="s">
        <v>829</v>
      </c>
      <c r="S9719">
        <v>-17303090</v>
      </c>
      <c r="T9719" t="s">
        <v>829</v>
      </c>
      <c r="U9719" t="s">
        <v>829</v>
      </c>
      <c r="V9719" t="s">
        <v>834</v>
      </c>
    </row>
    <row r="9720" spans="1:22" x14ac:dyDescent="0.3">
      <c r="A9720">
        <v>202324</v>
      </c>
      <c r="B9720" t="s">
        <v>820</v>
      </c>
      <c r="C9720" t="s">
        <v>821</v>
      </c>
      <c r="D9720" t="s">
        <v>822</v>
      </c>
      <c r="E9720" t="s">
        <v>823</v>
      </c>
      <c r="F9720" t="s">
        <v>866</v>
      </c>
      <c r="G9720" t="s">
        <v>867</v>
      </c>
      <c r="H9720" t="s">
        <v>1074</v>
      </c>
      <c r="I9720">
        <v>355</v>
      </c>
      <c r="J9720" t="s">
        <v>1075</v>
      </c>
      <c r="K9720" t="s">
        <v>835</v>
      </c>
      <c r="L9720" t="s">
        <v>838</v>
      </c>
      <c r="M9720" t="s">
        <v>829</v>
      </c>
      <c r="N9720" t="s">
        <v>829</v>
      </c>
      <c r="O9720" t="s">
        <v>829</v>
      </c>
      <c r="P9720" t="s">
        <v>829</v>
      </c>
      <c r="Q9720" t="s">
        <v>829</v>
      </c>
      <c r="R9720" t="s">
        <v>829</v>
      </c>
      <c r="S9720">
        <v>-11637507</v>
      </c>
      <c r="T9720" t="s">
        <v>829</v>
      </c>
      <c r="U9720" t="s">
        <v>829</v>
      </c>
      <c r="V9720" t="s">
        <v>834</v>
      </c>
    </row>
    <row r="9721" spans="1:22" x14ac:dyDescent="0.3">
      <c r="A9721">
        <v>202122</v>
      </c>
      <c r="B9721" t="s">
        <v>820</v>
      </c>
      <c r="C9721" t="s">
        <v>821</v>
      </c>
      <c r="D9721" t="s">
        <v>822</v>
      </c>
      <c r="E9721" t="s">
        <v>823</v>
      </c>
      <c r="F9721" t="s">
        <v>866</v>
      </c>
      <c r="G9721" t="s">
        <v>867</v>
      </c>
      <c r="H9721" t="s">
        <v>1074</v>
      </c>
      <c r="I9721">
        <v>355</v>
      </c>
      <c r="J9721" t="s">
        <v>1075</v>
      </c>
      <c r="K9721" t="s">
        <v>835</v>
      </c>
      <c r="L9721" t="s">
        <v>839</v>
      </c>
      <c r="M9721" t="s">
        <v>829</v>
      </c>
      <c r="N9721" t="s">
        <v>829</v>
      </c>
      <c r="O9721" t="s">
        <v>829</v>
      </c>
      <c r="P9721" t="s">
        <v>829</v>
      </c>
      <c r="Q9721" t="s">
        <v>829</v>
      </c>
      <c r="R9721" t="s">
        <v>829</v>
      </c>
      <c r="S9721">
        <v>15153100</v>
      </c>
      <c r="T9721" t="s">
        <v>829</v>
      </c>
      <c r="U9721" t="s">
        <v>829</v>
      </c>
      <c r="V9721" t="s">
        <v>834</v>
      </c>
    </row>
    <row r="9722" spans="1:22" x14ac:dyDescent="0.3">
      <c r="A9722">
        <v>202223</v>
      </c>
      <c r="B9722" t="s">
        <v>820</v>
      </c>
      <c r="C9722" t="s">
        <v>821</v>
      </c>
      <c r="D9722" t="s">
        <v>822</v>
      </c>
      <c r="E9722" t="s">
        <v>823</v>
      </c>
      <c r="F9722" t="s">
        <v>866</v>
      </c>
      <c r="G9722" t="s">
        <v>867</v>
      </c>
      <c r="H9722" t="s">
        <v>1074</v>
      </c>
      <c r="I9722">
        <v>355</v>
      </c>
      <c r="J9722" t="s">
        <v>1075</v>
      </c>
      <c r="K9722" t="s">
        <v>835</v>
      </c>
      <c r="L9722" t="s">
        <v>839</v>
      </c>
      <c r="M9722" t="s">
        <v>829</v>
      </c>
      <c r="N9722" t="s">
        <v>829</v>
      </c>
      <c r="O9722" t="s">
        <v>829</v>
      </c>
      <c r="P9722" t="s">
        <v>829</v>
      </c>
      <c r="Q9722" t="s">
        <v>829</v>
      </c>
      <c r="R9722" t="s">
        <v>829</v>
      </c>
      <c r="S9722">
        <v>11638229</v>
      </c>
      <c r="T9722" t="s">
        <v>829</v>
      </c>
      <c r="U9722" t="s">
        <v>829</v>
      </c>
      <c r="V9722" t="s">
        <v>834</v>
      </c>
    </row>
    <row r="9723" spans="1:22" x14ac:dyDescent="0.3">
      <c r="A9723">
        <v>202324</v>
      </c>
      <c r="B9723" t="s">
        <v>820</v>
      </c>
      <c r="C9723" t="s">
        <v>821</v>
      </c>
      <c r="D9723" t="s">
        <v>822</v>
      </c>
      <c r="E9723" t="s">
        <v>823</v>
      </c>
      <c r="F9723" t="s">
        <v>866</v>
      </c>
      <c r="G9723" t="s">
        <v>867</v>
      </c>
      <c r="H9723" t="s">
        <v>1074</v>
      </c>
      <c r="I9723">
        <v>355</v>
      </c>
      <c r="J9723" t="s">
        <v>1075</v>
      </c>
      <c r="K9723" t="s">
        <v>835</v>
      </c>
      <c r="L9723" t="s">
        <v>839</v>
      </c>
      <c r="M9723" t="s">
        <v>829</v>
      </c>
      <c r="N9723" t="s">
        <v>829</v>
      </c>
      <c r="O9723" t="s">
        <v>829</v>
      </c>
      <c r="P9723" t="s">
        <v>829</v>
      </c>
      <c r="Q9723" t="s">
        <v>829</v>
      </c>
      <c r="R9723" t="s">
        <v>829</v>
      </c>
      <c r="S9723">
        <v>8333045</v>
      </c>
      <c r="T9723" t="s">
        <v>829</v>
      </c>
      <c r="U9723" t="s">
        <v>829</v>
      </c>
      <c r="V9723" t="s">
        <v>834</v>
      </c>
    </row>
    <row r="9724" spans="1:22" x14ac:dyDescent="0.3">
      <c r="A9724">
        <v>202122</v>
      </c>
      <c r="B9724" t="s">
        <v>820</v>
      </c>
      <c r="C9724" t="s">
        <v>821</v>
      </c>
      <c r="D9724" t="s">
        <v>822</v>
      </c>
      <c r="E9724" t="s">
        <v>823</v>
      </c>
      <c r="F9724" t="s">
        <v>866</v>
      </c>
      <c r="G9724" t="s">
        <v>867</v>
      </c>
      <c r="H9724" t="s">
        <v>1074</v>
      </c>
      <c r="I9724">
        <v>355</v>
      </c>
      <c r="J9724" t="s">
        <v>1075</v>
      </c>
      <c r="K9724" t="s">
        <v>835</v>
      </c>
      <c r="L9724" t="s">
        <v>840</v>
      </c>
      <c r="M9724" t="s">
        <v>829</v>
      </c>
      <c r="N9724" t="s">
        <v>829</v>
      </c>
      <c r="O9724" t="s">
        <v>829</v>
      </c>
      <c r="P9724" t="s">
        <v>829</v>
      </c>
      <c r="Q9724" t="s">
        <v>829</v>
      </c>
      <c r="R9724" t="s">
        <v>829</v>
      </c>
      <c r="S9724">
        <v>0</v>
      </c>
      <c r="T9724" t="s">
        <v>829</v>
      </c>
      <c r="U9724" t="s">
        <v>829</v>
      </c>
      <c r="V9724" t="s">
        <v>834</v>
      </c>
    </row>
    <row r="9725" spans="1:22" x14ac:dyDescent="0.3">
      <c r="A9725">
        <v>202223</v>
      </c>
      <c r="B9725" t="s">
        <v>820</v>
      </c>
      <c r="C9725" t="s">
        <v>821</v>
      </c>
      <c r="D9725" t="s">
        <v>822</v>
      </c>
      <c r="E9725" t="s">
        <v>823</v>
      </c>
      <c r="F9725" t="s">
        <v>866</v>
      </c>
      <c r="G9725" t="s">
        <v>867</v>
      </c>
      <c r="H9725" t="s">
        <v>1074</v>
      </c>
      <c r="I9725">
        <v>355</v>
      </c>
      <c r="J9725" t="s">
        <v>1075</v>
      </c>
      <c r="K9725" t="s">
        <v>835</v>
      </c>
      <c r="L9725" t="s">
        <v>840</v>
      </c>
      <c r="M9725" t="s">
        <v>829</v>
      </c>
      <c r="N9725" t="s">
        <v>829</v>
      </c>
      <c r="O9725" t="s">
        <v>829</v>
      </c>
      <c r="P9725" t="s">
        <v>829</v>
      </c>
      <c r="Q9725" t="s">
        <v>829</v>
      </c>
      <c r="R9725" t="s">
        <v>829</v>
      </c>
      <c r="S9725">
        <v>0</v>
      </c>
      <c r="T9725" t="s">
        <v>829</v>
      </c>
      <c r="U9725" t="s">
        <v>829</v>
      </c>
      <c r="V9725" t="s">
        <v>834</v>
      </c>
    </row>
    <row r="9726" spans="1:22" x14ac:dyDescent="0.3">
      <c r="A9726">
        <v>202324</v>
      </c>
      <c r="B9726" t="s">
        <v>820</v>
      </c>
      <c r="C9726" t="s">
        <v>821</v>
      </c>
      <c r="D9726" t="s">
        <v>822</v>
      </c>
      <c r="E9726" t="s">
        <v>823</v>
      </c>
      <c r="F9726" t="s">
        <v>866</v>
      </c>
      <c r="G9726" t="s">
        <v>867</v>
      </c>
      <c r="H9726" t="s">
        <v>1074</v>
      </c>
      <c r="I9726">
        <v>355</v>
      </c>
      <c r="J9726" t="s">
        <v>1075</v>
      </c>
      <c r="K9726" t="s">
        <v>835</v>
      </c>
      <c r="L9726" t="s">
        <v>840</v>
      </c>
      <c r="M9726" t="s">
        <v>829</v>
      </c>
      <c r="N9726" t="s">
        <v>829</v>
      </c>
      <c r="O9726" t="s">
        <v>829</v>
      </c>
      <c r="P9726" t="s">
        <v>829</v>
      </c>
      <c r="Q9726" t="s">
        <v>829</v>
      </c>
      <c r="R9726" t="s">
        <v>829</v>
      </c>
      <c r="S9726">
        <v>0</v>
      </c>
      <c r="T9726" t="s">
        <v>829</v>
      </c>
      <c r="U9726" t="s">
        <v>829</v>
      </c>
      <c r="V9726" t="s">
        <v>834</v>
      </c>
    </row>
    <row r="9727" spans="1:22" x14ac:dyDescent="0.3">
      <c r="A9727">
        <v>202122</v>
      </c>
      <c r="B9727" t="s">
        <v>820</v>
      </c>
      <c r="C9727" t="s">
        <v>821</v>
      </c>
      <c r="D9727" t="s">
        <v>822</v>
      </c>
      <c r="E9727" t="s">
        <v>823</v>
      </c>
      <c r="F9727" t="s">
        <v>866</v>
      </c>
      <c r="G9727" t="s">
        <v>867</v>
      </c>
      <c r="H9727" t="s">
        <v>1074</v>
      </c>
      <c r="I9727">
        <v>355</v>
      </c>
      <c r="J9727" t="s">
        <v>1075</v>
      </c>
      <c r="K9727" t="s">
        <v>835</v>
      </c>
      <c r="L9727" t="s">
        <v>841</v>
      </c>
      <c r="M9727" t="s">
        <v>829</v>
      </c>
      <c r="N9727" t="s">
        <v>829</v>
      </c>
      <c r="O9727" t="s">
        <v>829</v>
      </c>
      <c r="P9727" t="s">
        <v>829</v>
      </c>
      <c r="Q9727" t="s">
        <v>829</v>
      </c>
      <c r="R9727" t="s">
        <v>829</v>
      </c>
      <c r="S9727">
        <v>174910795</v>
      </c>
      <c r="T9727" t="s">
        <v>829</v>
      </c>
      <c r="U9727" t="s">
        <v>829</v>
      </c>
      <c r="V9727" t="s">
        <v>834</v>
      </c>
    </row>
    <row r="9728" spans="1:22" x14ac:dyDescent="0.3">
      <c r="A9728">
        <v>202223</v>
      </c>
      <c r="B9728" t="s">
        <v>820</v>
      </c>
      <c r="C9728" t="s">
        <v>821</v>
      </c>
      <c r="D9728" t="s">
        <v>822</v>
      </c>
      <c r="E9728" t="s">
        <v>823</v>
      </c>
      <c r="F9728" t="s">
        <v>866</v>
      </c>
      <c r="G9728" t="s">
        <v>867</v>
      </c>
      <c r="H9728" t="s">
        <v>1074</v>
      </c>
      <c r="I9728">
        <v>355</v>
      </c>
      <c r="J9728" t="s">
        <v>1075</v>
      </c>
      <c r="K9728" t="s">
        <v>835</v>
      </c>
      <c r="L9728" t="s">
        <v>841</v>
      </c>
      <c r="M9728" t="s">
        <v>829</v>
      </c>
      <c r="N9728" t="s">
        <v>829</v>
      </c>
      <c r="O9728" t="s">
        <v>829</v>
      </c>
      <c r="P9728" t="s">
        <v>829</v>
      </c>
      <c r="Q9728" t="s">
        <v>829</v>
      </c>
      <c r="R9728" t="s">
        <v>829</v>
      </c>
      <c r="S9728">
        <v>180339109</v>
      </c>
      <c r="T9728" t="s">
        <v>829</v>
      </c>
      <c r="U9728" t="s">
        <v>829</v>
      </c>
      <c r="V9728" t="s">
        <v>834</v>
      </c>
    </row>
    <row r="9729" spans="1:22" x14ac:dyDescent="0.3">
      <c r="A9729">
        <v>202324</v>
      </c>
      <c r="B9729" t="s">
        <v>820</v>
      </c>
      <c r="C9729" t="s">
        <v>821</v>
      </c>
      <c r="D9729" t="s">
        <v>822</v>
      </c>
      <c r="E9729" t="s">
        <v>823</v>
      </c>
      <c r="F9729" t="s">
        <v>866</v>
      </c>
      <c r="G9729" t="s">
        <v>867</v>
      </c>
      <c r="H9729" t="s">
        <v>1074</v>
      </c>
      <c r="I9729">
        <v>355</v>
      </c>
      <c r="J9729" t="s">
        <v>1075</v>
      </c>
      <c r="K9729" t="s">
        <v>835</v>
      </c>
      <c r="L9729" t="s">
        <v>841</v>
      </c>
      <c r="M9729" t="s">
        <v>829</v>
      </c>
      <c r="N9729" t="s">
        <v>829</v>
      </c>
      <c r="O9729" t="s">
        <v>829</v>
      </c>
      <c r="P9729" t="s">
        <v>829</v>
      </c>
      <c r="Q9729" t="s">
        <v>829</v>
      </c>
      <c r="R9729" t="s">
        <v>829</v>
      </c>
      <c r="S9729">
        <v>188994752</v>
      </c>
      <c r="T9729" t="s">
        <v>829</v>
      </c>
      <c r="U9729" t="s">
        <v>829</v>
      </c>
      <c r="V9729" t="s">
        <v>834</v>
      </c>
    </row>
    <row r="9730" spans="1:22" x14ac:dyDescent="0.3">
      <c r="A9730">
        <v>202122</v>
      </c>
      <c r="B9730" t="s">
        <v>820</v>
      </c>
      <c r="C9730" t="s">
        <v>821</v>
      </c>
      <c r="D9730" t="s">
        <v>822</v>
      </c>
      <c r="E9730" t="s">
        <v>823</v>
      </c>
      <c r="F9730" t="s">
        <v>866</v>
      </c>
      <c r="G9730" t="s">
        <v>867</v>
      </c>
      <c r="H9730" t="s">
        <v>1074</v>
      </c>
      <c r="I9730">
        <v>355</v>
      </c>
      <c r="J9730" t="s">
        <v>1075</v>
      </c>
      <c r="K9730" t="s">
        <v>842</v>
      </c>
      <c r="L9730" t="s">
        <v>238</v>
      </c>
      <c r="M9730" t="s">
        <v>829</v>
      </c>
      <c r="N9730" t="s">
        <v>829</v>
      </c>
      <c r="O9730" t="s">
        <v>829</v>
      </c>
      <c r="P9730" t="s">
        <v>829</v>
      </c>
      <c r="Q9730" t="s">
        <v>829</v>
      </c>
      <c r="R9730" t="s">
        <v>829</v>
      </c>
      <c r="S9730">
        <v>2446815</v>
      </c>
      <c r="T9730">
        <v>664677</v>
      </c>
      <c r="U9730">
        <v>1782138</v>
      </c>
      <c r="V9730">
        <v>45</v>
      </c>
    </row>
    <row r="9731" spans="1:22" x14ac:dyDescent="0.3">
      <c r="A9731">
        <v>202223</v>
      </c>
      <c r="B9731" t="s">
        <v>820</v>
      </c>
      <c r="C9731" t="s">
        <v>821</v>
      </c>
      <c r="D9731" t="s">
        <v>822</v>
      </c>
      <c r="E9731" t="s">
        <v>823</v>
      </c>
      <c r="F9731" t="s">
        <v>866</v>
      </c>
      <c r="G9731" t="s">
        <v>867</v>
      </c>
      <c r="H9731" t="s">
        <v>1074</v>
      </c>
      <c r="I9731">
        <v>355</v>
      </c>
      <c r="J9731" t="s">
        <v>1075</v>
      </c>
      <c r="K9731" t="s">
        <v>842</v>
      </c>
      <c r="L9731" t="s">
        <v>238</v>
      </c>
      <c r="M9731" t="s">
        <v>829</v>
      </c>
      <c r="N9731" t="s">
        <v>829</v>
      </c>
      <c r="O9731" t="s">
        <v>829</v>
      </c>
      <c r="P9731" t="s">
        <v>829</v>
      </c>
      <c r="Q9731" t="s">
        <v>829</v>
      </c>
      <c r="R9731" t="s">
        <v>829</v>
      </c>
      <c r="S9731">
        <v>1959867</v>
      </c>
      <c r="T9731">
        <v>652239</v>
      </c>
      <c r="U9731">
        <v>1307628</v>
      </c>
      <c r="V9731">
        <v>33</v>
      </c>
    </row>
    <row r="9732" spans="1:22" x14ac:dyDescent="0.3">
      <c r="A9732">
        <v>202324</v>
      </c>
      <c r="B9732" t="s">
        <v>820</v>
      </c>
      <c r="C9732" t="s">
        <v>821</v>
      </c>
      <c r="D9732" t="s">
        <v>822</v>
      </c>
      <c r="E9732" t="s">
        <v>823</v>
      </c>
      <c r="F9732" t="s">
        <v>866</v>
      </c>
      <c r="G9732" t="s">
        <v>867</v>
      </c>
      <c r="H9732" t="s">
        <v>1074</v>
      </c>
      <c r="I9732">
        <v>355</v>
      </c>
      <c r="J9732" t="s">
        <v>1075</v>
      </c>
      <c r="K9732" t="s">
        <v>842</v>
      </c>
      <c r="L9732" t="s">
        <v>238</v>
      </c>
      <c r="M9732" t="s">
        <v>829</v>
      </c>
      <c r="N9732" t="s">
        <v>829</v>
      </c>
      <c r="O9732" t="s">
        <v>829</v>
      </c>
      <c r="P9732" t="s">
        <v>829</v>
      </c>
      <c r="Q9732" t="s">
        <v>829</v>
      </c>
      <c r="R9732" t="s">
        <v>829</v>
      </c>
      <c r="S9732">
        <v>1995949</v>
      </c>
      <c r="T9732">
        <v>729237</v>
      </c>
      <c r="U9732">
        <v>1266712</v>
      </c>
      <c r="V9732">
        <v>31</v>
      </c>
    </row>
    <row r="9733" spans="1:22" x14ac:dyDescent="0.3">
      <c r="A9733">
        <v>202122</v>
      </c>
      <c r="B9733" t="s">
        <v>820</v>
      </c>
      <c r="C9733" t="s">
        <v>821</v>
      </c>
      <c r="D9733" t="s">
        <v>822</v>
      </c>
      <c r="E9733" t="s">
        <v>823</v>
      </c>
      <c r="F9733" t="s">
        <v>866</v>
      </c>
      <c r="G9733" t="s">
        <v>867</v>
      </c>
      <c r="H9733" t="s">
        <v>1074</v>
      </c>
      <c r="I9733">
        <v>355</v>
      </c>
      <c r="J9733" t="s">
        <v>1075</v>
      </c>
      <c r="K9733" t="s">
        <v>842</v>
      </c>
      <c r="L9733" t="s">
        <v>240</v>
      </c>
      <c r="M9733" t="s">
        <v>829</v>
      </c>
      <c r="N9733" t="s">
        <v>829</v>
      </c>
      <c r="O9733" t="s">
        <v>829</v>
      </c>
      <c r="P9733" t="s">
        <v>829</v>
      </c>
      <c r="Q9733" t="s">
        <v>829</v>
      </c>
      <c r="R9733" t="s">
        <v>829</v>
      </c>
      <c r="S9733">
        <v>3139922</v>
      </c>
      <c r="T9733">
        <v>1006352</v>
      </c>
      <c r="U9733">
        <v>2133570</v>
      </c>
      <c r="V9733">
        <v>54</v>
      </c>
    </row>
    <row r="9734" spans="1:22" x14ac:dyDescent="0.3">
      <c r="A9734">
        <v>202223</v>
      </c>
      <c r="B9734" t="s">
        <v>820</v>
      </c>
      <c r="C9734" t="s">
        <v>821</v>
      </c>
      <c r="D9734" t="s">
        <v>822</v>
      </c>
      <c r="E9734" t="s">
        <v>823</v>
      </c>
      <c r="F9734" t="s">
        <v>866</v>
      </c>
      <c r="G9734" t="s">
        <v>867</v>
      </c>
      <c r="H9734" t="s">
        <v>1074</v>
      </c>
      <c r="I9734">
        <v>355</v>
      </c>
      <c r="J9734" t="s">
        <v>1075</v>
      </c>
      <c r="K9734" t="s">
        <v>842</v>
      </c>
      <c r="L9734" t="s">
        <v>240</v>
      </c>
      <c r="M9734" t="s">
        <v>829</v>
      </c>
      <c r="N9734" t="s">
        <v>829</v>
      </c>
      <c r="O9734" t="s">
        <v>829</v>
      </c>
      <c r="P9734" t="s">
        <v>829</v>
      </c>
      <c r="Q9734" t="s">
        <v>829</v>
      </c>
      <c r="R9734" t="s">
        <v>829</v>
      </c>
      <c r="S9734">
        <v>2719429</v>
      </c>
      <c r="T9734">
        <v>1188606</v>
      </c>
      <c r="U9734">
        <v>1530823</v>
      </c>
      <c r="V9734">
        <v>38</v>
      </c>
    </row>
    <row r="9735" spans="1:22" x14ac:dyDescent="0.3">
      <c r="A9735">
        <v>202324</v>
      </c>
      <c r="B9735" t="s">
        <v>820</v>
      </c>
      <c r="C9735" t="s">
        <v>821</v>
      </c>
      <c r="D9735" t="s">
        <v>822</v>
      </c>
      <c r="E9735" t="s">
        <v>823</v>
      </c>
      <c r="F9735" t="s">
        <v>866</v>
      </c>
      <c r="G9735" t="s">
        <v>867</v>
      </c>
      <c r="H9735" t="s">
        <v>1074</v>
      </c>
      <c r="I9735">
        <v>355</v>
      </c>
      <c r="J9735" t="s">
        <v>1075</v>
      </c>
      <c r="K9735" t="s">
        <v>842</v>
      </c>
      <c r="L9735" t="s">
        <v>240</v>
      </c>
      <c r="M9735" t="s">
        <v>829</v>
      </c>
      <c r="N9735" t="s">
        <v>829</v>
      </c>
      <c r="O9735" t="s">
        <v>829</v>
      </c>
      <c r="P9735" t="s">
        <v>829</v>
      </c>
      <c r="Q9735" t="s">
        <v>829</v>
      </c>
      <c r="R9735" t="s">
        <v>829</v>
      </c>
      <c r="S9735">
        <v>933442</v>
      </c>
      <c r="T9735">
        <v>0</v>
      </c>
      <c r="U9735">
        <v>933442</v>
      </c>
      <c r="V9735">
        <v>23</v>
      </c>
    </row>
    <row r="9736" spans="1:22" x14ac:dyDescent="0.3">
      <c r="A9736">
        <v>202122</v>
      </c>
      <c r="B9736" t="s">
        <v>820</v>
      </c>
      <c r="C9736" t="s">
        <v>821</v>
      </c>
      <c r="D9736" t="s">
        <v>822</v>
      </c>
      <c r="E9736" t="s">
        <v>823</v>
      </c>
      <c r="F9736" t="s">
        <v>866</v>
      </c>
      <c r="G9736" t="s">
        <v>867</v>
      </c>
      <c r="H9736" t="s">
        <v>1074</v>
      </c>
      <c r="I9736">
        <v>355</v>
      </c>
      <c r="J9736" t="s">
        <v>1075</v>
      </c>
      <c r="K9736" t="s">
        <v>842</v>
      </c>
      <c r="L9736" t="s">
        <v>843</v>
      </c>
      <c r="M9736" t="s">
        <v>829</v>
      </c>
      <c r="N9736" t="s">
        <v>829</v>
      </c>
      <c r="O9736" t="s">
        <v>829</v>
      </c>
      <c r="P9736" t="s">
        <v>829</v>
      </c>
      <c r="Q9736" t="s">
        <v>829</v>
      </c>
      <c r="R9736" t="s">
        <v>829</v>
      </c>
      <c r="S9736">
        <v>86517</v>
      </c>
      <c r="T9736">
        <v>0</v>
      </c>
      <c r="U9736">
        <v>86517</v>
      </c>
      <c r="V9736">
        <v>2</v>
      </c>
    </row>
    <row r="9737" spans="1:22" x14ac:dyDescent="0.3">
      <c r="A9737">
        <v>202223</v>
      </c>
      <c r="B9737" t="s">
        <v>820</v>
      </c>
      <c r="C9737" t="s">
        <v>821</v>
      </c>
      <c r="D9737" t="s">
        <v>822</v>
      </c>
      <c r="E9737" t="s">
        <v>823</v>
      </c>
      <c r="F9737" t="s">
        <v>866</v>
      </c>
      <c r="G9737" t="s">
        <v>867</v>
      </c>
      <c r="H9737" t="s">
        <v>1074</v>
      </c>
      <c r="I9737">
        <v>355</v>
      </c>
      <c r="J9737" t="s">
        <v>1075</v>
      </c>
      <c r="K9737" t="s">
        <v>842</v>
      </c>
      <c r="L9737" t="s">
        <v>843</v>
      </c>
      <c r="M9737" t="s">
        <v>829</v>
      </c>
      <c r="N9737" t="s">
        <v>829</v>
      </c>
      <c r="O9737" t="s">
        <v>829</v>
      </c>
      <c r="P9737" t="s">
        <v>829</v>
      </c>
      <c r="Q9737" t="s">
        <v>829</v>
      </c>
      <c r="R9737" t="s">
        <v>829</v>
      </c>
      <c r="S9737">
        <v>69921</v>
      </c>
      <c r="T9737">
        <v>0</v>
      </c>
      <c r="U9737">
        <v>69921</v>
      </c>
      <c r="V9737">
        <v>2</v>
      </c>
    </row>
    <row r="9738" spans="1:22" x14ac:dyDescent="0.3">
      <c r="A9738">
        <v>202324</v>
      </c>
      <c r="B9738" t="s">
        <v>820</v>
      </c>
      <c r="C9738" t="s">
        <v>821</v>
      </c>
      <c r="D9738" t="s">
        <v>822</v>
      </c>
      <c r="E9738" t="s">
        <v>823</v>
      </c>
      <c r="F9738" t="s">
        <v>866</v>
      </c>
      <c r="G9738" t="s">
        <v>867</v>
      </c>
      <c r="H9738" t="s">
        <v>1074</v>
      </c>
      <c r="I9738">
        <v>355</v>
      </c>
      <c r="J9738" t="s">
        <v>1075</v>
      </c>
      <c r="K9738" t="s">
        <v>842</v>
      </c>
      <c r="L9738" t="s">
        <v>843</v>
      </c>
      <c r="M9738" t="s">
        <v>829</v>
      </c>
      <c r="N9738" t="s">
        <v>829</v>
      </c>
      <c r="O9738" t="s">
        <v>829</v>
      </c>
      <c r="P9738" t="s">
        <v>829</v>
      </c>
      <c r="Q9738" t="s">
        <v>829</v>
      </c>
      <c r="R9738" t="s">
        <v>829</v>
      </c>
      <c r="S9738">
        <v>69198</v>
      </c>
      <c r="T9738">
        <v>0</v>
      </c>
      <c r="U9738">
        <v>69198</v>
      </c>
      <c r="V9738">
        <v>2</v>
      </c>
    </row>
    <row r="9739" spans="1:22" x14ac:dyDescent="0.3">
      <c r="A9739">
        <v>202122</v>
      </c>
      <c r="B9739" t="s">
        <v>820</v>
      </c>
      <c r="C9739" t="s">
        <v>821</v>
      </c>
      <c r="D9739" t="s">
        <v>822</v>
      </c>
      <c r="E9739" t="s">
        <v>823</v>
      </c>
      <c r="F9739" t="s">
        <v>866</v>
      </c>
      <c r="G9739" t="s">
        <v>867</v>
      </c>
      <c r="H9739" t="s">
        <v>1074</v>
      </c>
      <c r="I9739">
        <v>355</v>
      </c>
      <c r="J9739" t="s">
        <v>1075</v>
      </c>
      <c r="K9739" t="s">
        <v>842</v>
      </c>
      <c r="L9739" t="s">
        <v>249</v>
      </c>
      <c r="M9739">
        <v>0</v>
      </c>
      <c r="N9739">
        <v>652184</v>
      </c>
      <c r="O9739">
        <v>274167</v>
      </c>
      <c r="P9739">
        <v>4228145</v>
      </c>
      <c r="Q9739">
        <v>112159</v>
      </c>
      <c r="R9739" t="s">
        <v>829</v>
      </c>
      <c r="S9739">
        <v>5266655</v>
      </c>
      <c r="T9739">
        <v>37921</v>
      </c>
      <c r="U9739">
        <v>5228733</v>
      </c>
      <c r="V9739">
        <v>133</v>
      </c>
    </row>
    <row r="9740" spans="1:22" x14ac:dyDescent="0.3">
      <c r="A9740">
        <v>202223</v>
      </c>
      <c r="B9740" t="s">
        <v>820</v>
      </c>
      <c r="C9740" t="s">
        <v>821</v>
      </c>
      <c r="D9740" t="s">
        <v>822</v>
      </c>
      <c r="E9740" t="s">
        <v>823</v>
      </c>
      <c r="F9740" t="s">
        <v>866</v>
      </c>
      <c r="G9740" t="s">
        <v>867</v>
      </c>
      <c r="H9740" t="s">
        <v>1074</v>
      </c>
      <c r="I9740">
        <v>355</v>
      </c>
      <c r="J9740" t="s">
        <v>1075</v>
      </c>
      <c r="K9740" t="s">
        <v>842</v>
      </c>
      <c r="L9740" t="s">
        <v>249</v>
      </c>
      <c r="M9740">
        <v>0</v>
      </c>
      <c r="N9740">
        <v>754875</v>
      </c>
      <c r="O9740">
        <v>317336</v>
      </c>
      <c r="P9740">
        <v>5046845</v>
      </c>
      <c r="Q9740">
        <v>129819</v>
      </c>
      <c r="R9740" t="s">
        <v>829</v>
      </c>
      <c r="S9740">
        <v>6248875</v>
      </c>
      <c r="T9740">
        <v>122313</v>
      </c>
      <c r="U9740">
        <v>6126562</v>
      </c>
      <c r="V9740">
        <v>152</v>
      </c>
    </row>
    <row r="9741" spans="1:22" x14ac:dyDescent="0.3">
      <c r="A9741">
        <v>202324</v>
      </c>
      <c r="B9741" t="s">
        <v>820</v>
      </c>
      <c r="C9741" t="s">
        <v>821</v>
      </c>
      <c r="D9741" t="s">
        <v>822</v>
      </c>
      <c r="E9741" t="s">
        <v>823</v>
      </c>
      <c r="F9741" t="s">
        <v>866</v>
      </c>
      <c r="G9741" t="s">
        <v>867</v>
      </c>
      <c r="H9741" t="s">
        <v>1074</v>
      </c>
      <c r="I9741">
        <v>355</v>
      </c>
      <c r="J9741" t="s">
        <v>1075</v>
      </c>
      <c r="K9741" t="s">
        <v>842</v>
      </c>
      <c r="L9741" t="s">
        <v>249</v>
      </c>
      <c r="M9741">
        <v>0</v>
      </c>
      <c r="N9741">
        <v>932676</v>
      </c>
      <c r="O9741">
        <v>392081</v>
      </c>
      <c r="P9741">
        <v>5933809</v>
      </c>
      <c r="Q9741">
        <v>160397</v>
      </c>
      <c r="R9741" t="s">
        <v>829</v>
      </c>
      <c r="S9741">
        <v>7418962</v>
      </c>
      <c r="T9741">
        <v>37936</v>
      </c>
      <c r="U9741">
        <v>7381026</v>
      </c>
      <c r="V9741">
        <v>180</v>
      </c>
    </row>
    <row r="9742" spans="1:22" x14ac:dyDescent="0.3">
      <c r="A9742">
        <v>202122</v>
      </c>
      <c r="B9742" t="s">
        <v>820</v>
      </c>
      <c r="C9742" t="s">
        <v>821</v>
      </c>
      <c r="D9742" t="s">
        <v>822</v>
      </c>
      <c r="E9742" t="s">
        <v>823</v>
      </c>
      <c r="F9742" t="s">
        <v>866</v>
      </c>
      <c r="G9742" t="s">
        <v>867</v>
      </c>
      <c r="H9742" t="s">
        <v>1074</v>
      </c>
      <c r="I9742">
        <v>355</v>
      </c>
      <c r="J9742" t="s">
        <v>1075</v>
      </c>
      <c r="K9742" t="s">
        <v>842</v>
      </c>
      <c r="L9742" t="s">
        <v>844</v>
      </c>
      <c r="M9742">
        <v>0</v>
      </c>
      <c r="N9742">
        <v>4620</v>
      </c>
      <c r="O9742">
        <v>52805</v>
      </c>
      <c r="P9742">
        <v>8581</v>
      </c>
      <c r="Q9742">
        <v>0</v>
      </c>
      <c r="R9742" t="s">
        <v>829</v>
      </c>
      <c r="S9742">
        <v>66006</v>
      </c>
      <c r="T9742">
        <v>500</v>
      </c>
      <c r="U9742">
        <v>65506</v>
      </c>
      <c r="V9742">
        <v>2</v>
      </c>
    </row>
    <row r="9743" spans="1:22" x14ac:dyDescent="0.3">
      <c r="A9743">
        <v>202223</v>
      </c>
      <c r="B9743" t="s">
        <v>820</v>
      </c>
      <c r="C9743" t="s">
        <v>821</v>
      </c>
      <c r="D9743" t="s">
        <v>822</v>
      </c>
      <c r="E9743" t="s">
        <v>823</v>
      </c>
      <c r="F9743" t="s">
        <v>866</v>
      </c>
      <c r="G9743" t="s">
        <v>867</v>
      </c>
      <c r="H9743" t="s">
        <v>1074</v>
      </c>
      <c r="I9743">
        <v>355</v>
      </c>
      <c r="J9743" t="s">
        <v>1075</v>
      </c>
      <c r="K9743" t="s">
        <v>842</v>
      </c>
      <c r="L9743" t="s">
        <v>844</v>
      </c>
      <c r="M9743">
        <v>0</v>
      </c>
      <c r="N9743">
        <v>4328</v>
      </c>
      <c r="O9743">
        <v>49457</v>
      </c>
      <c r="P9743">
        <v>8037</v>
      </c>
      <c r="Q9743">
        <v>0</v>
      </c>
      <c r="R9743" t="s">
        <v>829</v>
      </c>
      <c r="S9743">
        <v>61822</v>
      </c>
      <c r="T9743">
        <v>0</v>
      </c>
      <c r="U9743">
        <v>61822</v>
      </c>
      <c r="V9743">
        <v>2</v>
      </c>
    </row>
    <row r="9744" spans="1:22" x14ac:dyDescent="0.3">
      <c r="A9744">
        <v>202324</v>
      </c>
      <c r="B9744" t="s">
        <v>820</v>
      </c>
      <c r="C9744" t="s">
        <v>821</v>
      </c>
      <c r="D9744" t="s">
        <v>822</v>
      </c>
      <c r="E9744" t="s">
        <v>823</v>
      </c>
      <c r="F9744" t="s">
        <v>866</v>
      </c>
      <c r="G9744" t="s">
        <v>867</v>
      </c>
      <c r="H9744" t="s">
        <v>1074</v>
      </c>
      <c r="I9744">
        <v>355</v>
      </c>
      <c r="J9744" t="s">
        <v>1075</v>
      </c>
      <c r="K9744" t="s">
        <v>842</v>
      </c>
      <c r="L9744" t="s">
        <v>844</v>
      </c>
      <c r="M9744">
        <v>0</v>
      </c>
      <c r="N9744">
        <v>6872</v>
      </c>
      <c r="O9744">
        <v>78534</v>
      </c>
      <c r="P9744">
        <v>12762</v>
      </c>
      <c r="Q9744">
        <v>0</v>
      </c>
      <c r="R9744" t="s">
        <v>829</v>
      </c>
      <c r="S9744">
        <v>98167</v>
      </c>
      <c r="T9744">
        <v>0</v>
      </c>
      <c r="U9744">
        <v>98167</v>
      </c>
      <c r="V9744">
        <v>2</v>
      </c>
    </row>
    <row r="9745" spans="1:22" x14ac:dyDescent="0.3">
      <c r="A9745">
        <v>202122</v>
      </c>
      <c r="B9745" t="s">
        <v>820</v>
      </c>
      <c r="C9745" t="s">
        <v>821</v>
      </c>
      <c r="D9745" t="s">
        <v>822</v>
      </c>
      <c r="E9745" t="s">
        <v>823</v>
      </c>
      <c r="F9745" t="s">
        <v>866</v>
      </c>
      <c r="G9745" t="s">
        <v>867</v>
      </c>
      <c r="H9745" t="s">
        <v>1074</v>
      </c>
      <c r="I9745">
        <v>355</v>
      </c>
      <c r="J9745" t="s">
        <v>1075</v>
      </c>
      <c r="K9745" t="s">
        <v>842</v>
      </c>
      <c r="L9745" t="s">
        <v>251</v>
      </c>
      <c r="M9745" t="s">
        <v>829</v>
      </c>
      <c r="N9745" t="s">
        <v>829</v>
      </c>
      <c r="O9745">
        <v>0</v>
      </c>
      <c r="P9745">
        <v>0</v>
      </c>
      <c r="Q9745">
        <v>0</v>
      </c>
      <c r="R9745">
        <v>524188</v>
      </c>
      <c r="S9745">
        <v>524188</v>
      </c>
      <c r="T9745">
        <v>4785</v>
      </c>
      <c r="U9745">
        <v>519403</v>
      </c>
      <c r="V9745">
        <v>13</v>
      </c>
    </row>
    <row r="9746" spans="1:22" x14ac:dyDescent="0.3">
      <c r="A9746">
        <v>202223</v>
      </c>
      <c r="B9746" t="s">
        <v>820</v>
      </c>
      <c r="C9746" t="s">
        <v>821</v>
      </c>
      <c r="D9746" t="s">
        <v>822</v>
      </c>
      <c r="E9746" t="s">
        <v>823</v>
      </c>
      <c r="F9746" t="s">
        <v>866</v>
      </c>
      <c r="G9746" t="s">
        <v>867</v>
      </c>
      <c r="H9746" t="s">
        <v>1074</v>
      </c>
      <c r="I9746">
        <v>355</v>
      </c>
      <c r="J9746" t="s">
        <v>1075</v>
      </c>
      <c r="K9746" t="s">
        <v>842</v>
      </c>
      <c r="L9746" t="s">
        <v>251</v>
      </c>
      <c r="M9746" t="s">
        <v>829</v>
      </c>
      <c r="N9746" t="s">
        <v>829</v>
      </c>
      <c r="O9746">
        <v>0</v>
      </c>
      <c r="P9746">
        <v>0</v>
      </c>
      <c r="Q9746">
        <v>0</v>
      </c>
      <c r="R9746">
        <v>606739</v>
      </c>
      <c r="S9746">
        <v>606739</v>
      </c>
      <c r="T9746">
        <v>15435</v>
      </c>
      <c r="U9746">
        <v>591304</v>
      </c>
      <c r="V9746">
        <v>15</v>
      </c>
    </row>
    <row r="9747" spans="1:22" x14ac:dyDescent="0.3">
      <c r="A9747">
        <v>202324</v>
      </c>
      <c r="B9747" t="s">
        <v>820</v>
      </c>
      <c r="C9747" t="s">
        <v>821</v>
      </c>
      <c r="D9747" t="s">
        <v>822</v>
      </c>
      <c r="E9747" t="s">
        <v>823</v>
      </c>
      <c r="F9747" t="s">
        <v>866</v>
      </c>
      <c r="G9747" t="s">
        <v>867</v>
      </c>
      <c r="H9747" t="s">
        <v>1074</v>
      </c>
      <c r="I9747">
        <v>355</v>
      </c>
      <c r="J9747" t="s">
        <v>1075</v>
      </c>
      <c r="K9747" t="s">
        <v>842</v>
      </c>
      <c r="L9747" t="s">
        <v>251</v>
      </c>
      <c r="M9747" t="s">
        <v>829</v>
      </c>
      <c r="N9747" t="s">
        <v>829</v>
      </c>
      <c r="O9747">
        <v>0</v>
      </c>
      <c r="P9747">
        <v>0</v>
      </c>
      <c r="Q9747">
        <v>0</v>
      </c>
      <c r="R9747">
        <v>749649</v>
      </c>
      <c r="S9747">
        <v>749649</v>
      </c>
      <c r="T9747">
        <v>0</v>
      </c>
      <c r="U9747">
        <v>749649</v>
      </c>
      <c r="V9747">
        <v>18</v>
      </c>
    </row>
    <row r="9748" spans="1:22" x14ac:dyDescent="0.3">
      <c r="A9748">
        <v>202122</v>
      </c>
      <c r="B9748" t="s">
        <v>820</v>
      </c>
      <c r="C9748" t="s">
        <v>821</v>
      </c>
      <c r="D9748" t="s">
        <v>822</v>
      </c>
      <c r="E9748" t="s">
        <v>823</v>
      </c>
      <c r="F9748" t="s">
        <v>866</v>
      </c>
      <c r="G9748" t="s">
        <v>867</v>
      </c>
      <c r="H9748" t="s">
        <v>1074</v>
      </c>
      <c r="I9748">
        <v>355</v>
      </c>
      <c r="J9748" t="s">
        <v>1075</v>
      </c>
      <c r="K9748" t="s">
        <v>842</v>
      </c>
      <c r="L9748" t="s">
        <v>253</v>
      </c>
      <c r="M9748" t="s">
        <v>829</v>
      </c>
      <c r="N9748" t="s">
        <v>829</v>
      </c>
      <c r="O9748">
        <v>0</v>
      </c>
      <c r="P9748">
        <v>0</v>
      </c>
      <c r="Q9748">
        <v>0</v>
      </c>
      <c r="R9748">
        <v>267039</v>
      </c>
      <c r="S9748">
        <v>267039</v>
      </c>
      <c r="T9748">
        <v>2438</v>
      </c>
      <c r="U9748">
        <v>264602</v>
      </c>
      <c r="V9748">
        <v>7</v>
      </c>
    </row>
    <row r="9749" spans="1:22" x14ac:dyDescent="0.3">
      <c r="A9749">
        <v>202223</v>
      </c>
      <c r="B9749" t="s">
        <v>820</v>
      </c>
      <c r="C9749" t="s">
        <v>821</v>
      </c>
      <c r="D9749" t="s">
        <v>822</v>
      </c>
      <c r="E9749" t="s">
        <v>823</v>
      </c>
      <c r="F9749" t="s">
        <v>866</v>
      </c>
      <c r="G9749" t="s">
        <v>867</v>
      </c>
      <c r="H9749" t="s">
        <v>1074</v>
      </c>
      <c r="I9749">
        <v>355</v>
      </c>
      <c r="J9749" t="s">
        <v>1075</v>
      </c>
      <c r="K9749" t="s">
        <v>842</v>
      </c>
      <c r="L9749" t="s">
        <v>253</v>
      </c>
      <c r="M9749" t="s">
        <v>829</v>
      </c>
      <c r="N9749" t="s">
        <v>829</v>
      </c>
      <c r="O9749">
        <v>0</v>
      </c>
      <c r="P9749">
        <v>0</v>
      </c>
      <c r="Q9749">
        <v>0</v>
      </c>
      <c r="R9749">
        <v>309093</v>
      </c>
      <c r="S9749">
        <v>309093</v>
      </c>
      <c r="T9749">
        <v>7863</v>
      </c>
      <c r="U9749">
        <v>301230</v>
      </c>
      <c r="V9749">
        <v>7</v>
      </c>
    </row>
    <row r="9750" spans="1:22" x14ac:dyDescent="0.3">
      <c r="A9750">
        <v>202324</v>
      </c>
      <c r="B9750" t="s">
        <v>820</v>
      </c>
      <c r="C9750" t="s">
        <v>821</v>
      </c>
      <c r="D9750" t="s">
        <v>822</v>
      </c>
      <c r="E9750" t="s">
        <v>823</v>
      </c>
      <c r="F9750" t="s">
        <v>866</v>
      </c>
      <c r="G9750" t="s">
        <v>867</v>
      </c>
      <c r="H9750" t="s">
        <v>1074</v>
      </c>
      <c r="I9750">
        <v>355</v>
      </c>
      <c r="J9750" t="s">
        <v>1075</v>
      </c>
      <c r="K9750" t="s">
        <v>842</v>
      </c>
      <c r="L9750" t="s">
        <v>253</v>
      </c>
      <c r="M9750" t="s">
        <v>829</v>
      </c>
      <c r="N9750" t="s">
        <v>829</v>
      </c>
      <c r="O9750">
        <v>0</v>
      </c>
      <c r="P9750">
        <v>0</v>
      </c>
      <c r="Q9750">
        <v>0</v>
      </c>
      <c r="R9750">
        <v>381896</v>
      </c>
      <c r="S9750">
        <v>381896</v>
      </c>
      <c r="T9750">
        <v>0</v>
      </c>
      <c r="U9750">
        <v>381896</v>
      </c>
      <c r="V9750">
        <v>9</v>
      </c>
    </row>
    <row r="9751" spans="1:22" x14ac:dyDescent="0.3">
      <c r="A9751">
        <v>202122</v>
      </c>
      <c r="B9751" t="s">
        <v>820</v>
      </c>
      <c r="C9751" t="s">
        <v>821</v>
      </c>
      <c r="D9751" t="s">
        <v>822</v>
      </c>
      <c r="E9751" t="s">
        <v>823</v>
      </c>
      <c r="F9751" t="s">
        <v>866</v>
      </c>
      <c r="G9751" t="s">
        <v>867</v>
      </c>
      <c r="H9751" t="s">
        <v>1074</v>
      </c>
      <c r="I9751">
        <v>355</v>
      </c>
      <c r="J9751" t="s">
        <v>1075</v>
      </c>
      <c r="K9751" t="s">
        <v>842</v>
      </c>
      <c r="L9751" t="s">
        <v>845</v>
      </c>
      <c r="M9751" t="s">
        <v>829</v>
      </c>
      <c r="N9751" t="s">
        <v>829</v>
      </c>
      <c r="O9751">
        <v>0</v>
      </c>
      <c r="P9751">
        <v>0</v>
      </c>
      <c r="Q9751">
        <v>0</v>
      </c>
      <c r="R9751">
        <v>0</v>
      </c>
      <c r="S9751">
        <v>0</v>
      </c>
      <c r="T9751">
        <v>0</v>
      </c>
      <c r="U9751">
        <v>0</v>
      </c>
      <c r="V9751">
        <v>0</v>
      </c>
    </row>
    <row r="9752" spans="1:22" x14ac:dyDescent="0.3">
      <c r="A9752">
        <v>202223</v>
      </c>
      <c r="B9752" t="s">
        <v>820</v>
      </c>
      <c r="C9752" t="s">
        <v>821</v>
      </c>
      <c r="D9752" t="s">
        <v>822</v>
      </c>
      <c r="E9752" t="s">
        <v>823</v>
      </c>
      <c r="F9752" t="s">
        <v>866</v>
      </c>
      <c r="G9752" t="s">
        <v>867</v>
      </c>
      <c r="H9752" t="s">
        <v>1074</v>
      </c>
      <c r="I9752">
        <v>355</v>
      </c>
      <c r="J9752" t="s">
        <v>1075</v>
      </c>
      <c r="K9752" t="s">
        <v>842</v>
      </c>
      <c r="L9752" t="s">
        <v>845</v>
      </c>
      <c r="M9752" t="s">
        <v>829</v>
      </c>
      <c r="N9752" t="s">
        <v>829</v>
      </c>
      <c r="O9752">
        <v>0</v>
      </c>
      <c r="P9752">
        <v>0</v>
      </c>
      <c r="Q9752">
        <v>0</v>
      </c>
      <c r="R9752">
        <v>0</v>
      </c>
      <c r="S9752">
        <v>0</v>
      </c>
      <c r="T9752">
        <v>0</v>
      </c>
      <c r="U9752">
        <v>0</v>
      </c>
      <c r="V9752">
        <v>0</v>
      </c>
    </row>
    <row r="9753" spans="1:22" x14ac:dyDescent="0.3">
      <c r="A9753">
        <v>202324</v>
      </c>
      <c r="B9753" t="s">
        <v>820</v>
      </c>
      <c r="C9753" t="s">
        <v>821</v>
      </c>
      <c r="D9753" t="s">
        <v>822</v>
      </c>
      <c r="E9753" t="s">
        <v>823</v>
      </c>
      <c r="F9753" t="s">
        <v>866</v>
      </c>
      <c r="G9753" t="s">
        <v>867</v>
      </c>
      <c r="H9753" t="s">
        <v>1074</v>
      </c>
      <c r="I9753">
        <v>355</v>
      </c>
      <c r="J9753" t="s">
        <v>1075</v>
      </c>
      <c r="K9753" t="s">
        <v>842</v>
      </c>
      <c r="L9753" t="s">
        <v>845</v>
      </c>
      <c r="M9753" t="s">
        <v>829</v>
      </c>
      <c r="N9753" t="s">
        <v>829</v>
      </c>
      <c r="O9753">
        <v>0</v>
      </c>
      <c r="P9753">
        <v>0</v>
      </c>
      <c r="Q9753">
        <v>0</v>
      </c>
      <c r="R9753">
        <v>0</v>
      </c>
      <c r="S9753">
        <v>0</v>
      </c>
      <c r="T9753">
        <v>0</v>
      </c>
      <c r="U9753">
        <v>0</v>
      </c>
      <c r="V9753">
        <v>0</v>
      </c>
    </row>
    <row r="9754" spans="1:22" x14ac:dyDescent="0.3">
      <c r="A9754">
        <v>202122</v>
      </c>
      <c r="B9754" t="s">
        <v>820</v>
      </c>
      <c r="C9754" t="s">
        <v>821</v>
      </c>
      <c r="D9754" t="s">
        <v>822</v>
      </c>
      <c r="E9754" t="s">
        <v>823</v>
      </c>
      <c r="F9754" t="s">
        <v>862</v>
      </c>
      <c r="G9754" t="s">
        <v>863</v>
      </c>
      <c r="H9754" t="s">
        <v>1076</v>
      </c>
      <c r="I9754">
        <v>333</v>
      </c>
      <c r="J9754" t="s">
        <v>1077</v>
      </c>
      <c r="K9754" t="s">
        <v>828</v>
      </c>
      <c r="L9754" t="s">
        <v>336</v>
      </c>
      <c r="M9754">
        <v>0</v>
      </c>
      <c r="N9754">
        <v>771000</v>
      </c>
      <c r="O9754">
        <v>144000</v>
      </c>
      <c r="P9754">
        <v>5580000</v>
      </c>
      <c r="Q9754">
        <v>2450000</v>
      </c>
      <c r="R9754" t="s">
        <v>829</v>
      </c>
      <c r="S9754">
        <v>8945000</v>
      </c>
      <c r="T9754" t="s">
        <v>829</v>
      </c>
      <c r="U9754">
        <v>8945000</v>
      </c>
      <c r="V9754">
        <v>259</v>
      </c>
    </row>
    <row r="9755" spans="1:22" x14ac:dyDescent="0.3">
      <c r="A9755">
        <v>202223</v>
      </c>
      <c r="B9755" t="s">
        <v>820</v>
      </c>
      <c r="C9755" t="s">
        <v>821</v>
      </c>
      <c r="D9755" t="s">
        <v>822</v>
      </c>
      <c r="E9755" t="s">
        <v>823</v>
      </c>
      <c r="F9755" t="s">
        <v>862</v>
      </c>
      <c r="G9755" t="s">
        <v>863</v>
      </c>
      <c r="H9755" t="s">
        <v>1076</v>
      </c>
      <c r="I9755">
        <v>333</v>
      </c>
      <c r="J9755" t="s">
        <v>1077</v>
      </c>
      <c r="K9755" t="s">
        <v>828</v>
      </c>
      <c r="L9755" t="s">
        <v>336</v>
      </c>
      <c r="M9755">
        <v>0</v>
      </c>
      <c r="N9755">
        <v>933667</v>
      </c>
      <c r="O9755">
        <v>136000</v>
      </c>
      <c r="P9755">
        <v>6130000</v>
      </c>
      <c r="Q9755">
        <v>2550000</v>
      </c>
      <c r="R9755" t="s">
        <v>829</v>
      </c>
      <c r="S9755">
        <v>9749667</v>
      </c>
      <c r="T9755" t="s">
        <v>829</v>
      </c>
      <c r="U9755">
        <v>9749667</v>
      </c>
      <c r="V9755">
        <v>301</v>
      </c>
    </row>
    <row r="9756" spans="1:22" x14ac:dyDescent="0.3">
      <c r="A9756">
        <v>202324</v>
      </c>
      <c r="B9756" t="s">
        <v>820</v>
      </c>
      <c r="C9756" t="s">
        <v>821</v>
      </c>
      <c r="D9756" t="s">
        <v>822</v>
      </c>
      <c r="E9756" t="s">
        <v>823</v>
      </c>
      <c r="F9756" t="s">
        <v>862</v>
      </c>
      <c r="G9756" t="s">
        <v>863</v>
      </c>
      <c r="H9756" t="s">
        <v>1076</v>
      </c>
      <c r="I9756">
        <v>333</v>
      </c>
      <c r="J9756" t="s">
        <v>1077</v>
      </c>
      <c r="K9756" t="s">
        <v>828</v>
      </c>
      <c r="L9756" t="s">
        <v>336</v>
      </c>
      <c r="M9756">
        <v>0</v>
      </c>
      <c r="N9756">
        <v>1000000</v>
      </c>
      <c r="O9756">
        <v>140000</v>
      </c>
      <c r="P9756">
        <v>6070000</v>
      </c>
      <c r="Q9756">
        <v>2841666</v>
      </c>
      <c r="R9756" t="s">
        <v>829</v>
      </c>
      <c r="S9756">
        <v>10051666</v>
      </c>
      <c r="T9756" t="s">
        <v>829</v>
      </c>
      <c r="U9756">
        <v>10051666</v>
      </c>
      <c r="V9756">
        <v>319</v>
      </c>
    </row>
    <row r="9757" spans="1:22" x14ac:dyDescent="0.3">
      <c r="A9757">
        <v>202122</v>
      </c>
      <c r="B9757" t="s">
        <v>820</v>
      </c>
      <c r="C9757" t="s">
        <v>821</v>
      </c>
      <c r="D9757" t="s">
        <v>822</v>
      </c>
      <c r="E9757" t="s">
        <v>823</v>
      </c>
      <c r="F9757" t="s">
        <v>862</v>
      </c>
      <c r="G9757" t="s">
        <v>863</v>
      </c>
      <c r="H9757" t="s">
        <v>1076</v>
      </c>
      <c r="I9757">
        <v>333</v>
      </c>
      <c r="J9757" t="s">
        <v>1077</v>
      </c>
      <c r="K9757" t="s">
        <v>828</v>
      </c>
      <c r="L9757" t="s">
        <v>235</v>
      </c>
      <c r="M9757" t="s">
        <v>829</v>
      </c>
      <c r="N9757">
        <v>0</v>
      </c>
      <c r="O9757">
        <v>0</v>
      </c>
      <c r="P9757" t="s">
        <v>829</v>
      </c>
      <c r="Q9757" t="s">
        <v>829</v>
      </c>
      <c r="R9757" t="s">
        <v>829</v>
      </c>
      <c r="S9757">
        <v>0</v>
      </c>
      <c r="T9757">
        <v>0</v>
      </c>
      <c r="U9757">
        <v>0</v>
      </c>
      <c r="V9757">
        <v>0</v>
      </c>
    </row>
    <row r="9758" spans="1:22" x14ac:dyDescent="0.3">
      <c r="A9758">
        <v>202223</v>
      </c>
      <c r="B9758" t="s">
        <v>820</v>
      </c>
      <c r="C9758" t="s">
        <v>821</v>
      </c>
      <c r="D9758" t="s">
        <v>822</v>
      </c>
      <c r="E9758" t="s">
        <v>823</v>
      </c>
      <c r="F9758" t="s">
        <v>862</v>
      </c>
      <c r="G9758" t="s">
        <v>863</v>
      </c>
      <c r="H9758" t="s">
        <v>1076</v>
      </c>
      <c r="I9758">
        <v>333</v>
      </c>
      <c r="J9758" t="s">
        <v>1077</v>
      </c>
      <c r="K9758" t="s">
        <v>828</v>
      </c>
      <c r="L9758" t="s">
        <v>235</v>
      </c>
      <c r="M9758" t="s">
        <v>829</v>
      </c>
      <c r="N9758">
        <v>0</v>
      </c>
      <c r="O9758">
        <v>0</v>
      </c>
      <c r="P9758" t="s">
        <v>829</v>
      </c>
      <c r="Q9758" t="s">
        <v>829</v>
      </c>
      <c r="R9758" t="s">
        <v>829</v>
      </c>
      <c r="S9758">
        <v>0</v>
      </c>
      <c r="T9758">
        <v>0</v>
      </c>
      <c r="U9758">
        <v>0</v>
      </c>
      <c r="V9758">
        <v>0</v>
      </c>
    </row>
    <row r="9759" spans="1:22" x14ac:dyDescent="0.3">
      <c r="A9759">
        <v>202324</v>
      </c>
      <c r="B9759" t="s">
        <v>820</v>
      </c>
      <c r="C9759" t="s">
        <v>821</v>
      </c>
      <c r="D9759" t="s">
        <v>822</v>
      </c>
      <c r="E9759" t="s">
        <v>823</v>
      </c>
      <c r="F9759" t="s">
        <v>862</v>
      </c>
      <c r="G9759" t="s">
        <v>863</v>
      </c>
      <c r="H9759" t="s">
        <v>1076</v>
      </c>
      <c r="I9759">
        <v>333</v>
      </c>
      <c r="J9759" t="s">
        <v>1077</v>
      </c>
      <c r="K9759" t="s">
        <v>828</v>
      </c>
      <c r="L9759" t="s">
        <v>235</v>
      </c>
      <c r="M9759" t="s">
        <v>829</v>
      </c>
      <c r="N9759">
        <v>0</v>
      </c>
      <c r="O9759">
        <v>0</v>
      </c>
      <c r="P9759" t="s">
        <v>829</v>
      </c>
      <c r="Q9759" t="s">
        <v>829</v>
      </c>
      <c r="R9759" t="s">
        <v>829</v>
      </c>
      <c r="S9759">
        <v>0</v>
      </c>
      <c r="T9759">
        <v>0</v>
      </c>
      <c r="U9759">
        <v>0</v>
      </c>
      <c r="V9759">
        <v>0</v>
      </c>
    </row>
    <row r="9760" spans="1:22" x14ac:dyDescent="0.3">
      <c r="A9760">
        <v>202122</v>
      </c>
      <c r="B9760" t="s">
        <v>820</v>
      </c>
      <c r="C9760" t="s">
        <v>821</v>
      </c>
      <c r="D9760" t="s">
        <v>822</v>
      </c>
      <c r="E9760" t="s">
        <v>823</v>
      </c>
      <c r="F9760" t="s">
        <v>862</v>
      </c>
      <c r="G9760" t="s">
        <v>863</v>
      </c>
      <c r="H9760" t="s">
        <v>1076</v>
      </c>
      <c r="I9760">
        <v>333</v>
      </c>
      <c r="J9760" t="s">
        <v>1077</v>
      </c>
      <c r="K9760" t="s">
        <v>828</v>
      </c>
      <c r="L9760" t="s">
        <v>534</v>
      </c>
      <c r="M9760">
        <v>157346</v>
      </c>
      <c r="N9760">
        <v>6050870</v>
      </c>
      <c r="O9760">
        <v>991432</v>
      </c>
      <c r="P9760">
        <v>9474796</v>
      </c>
      <c r="Q9760">
        <v>902047</v>
      </c>
      <c r="R9760" t="s">
        <v>829</v>
      </c>
      <c r="S9760">
        <v>17576491</v>
      </c>
      <c r="T9760">
        <v>0</v>
      </c>
      <c r="U9760">
        <v>17576491</v>
      </c>
      <c r="V9760">
        <v>193</v>
      </c>
    </row>
    <row r="9761" spans="1:22" x14ac:dyDescent="0.3">
      <c r="A9761">
        <v>202223</v>
      </c>
      <c r="B9761" t="s">
        <v>820</v>
      </c>
      <c r="C9761" t="s">
        <v>821</v>
      </c>
      <c r="D9761" t="s">
        <v>822</v>
      </c>
      <c r="E9761" t="s">
        <v>823</v>
      </c>
      <c r="F9761" t="s">
        <v>862</v>
      </c>
      <c r="G9761" t="s">
        <v>863</v>
      </c>
      <c r="H9761" t="s">
        <v>1076</v>
      </c>
      <c r="I9761">
        <v>333</v>
      </c>
      <c r="J9761" t="s">
        <v>1077</v>
      </c>
      <c r="K9761" t="s">
        <v>828</v>
      </c>
      <c r="L9761" t="s">
        <v>534</v>
      </c>
      <c r="M9761">
        <v>629834</v>
      </c>
      <c r="N9761">
        <v>7183552</v>
      </c>
      <c r="O9761">
        <v>891320</v>
      </c>
      <c r="P9761">
        <v>9898470</v>
      </c>
      <c r="Q9761">
        <v>1601754</v>
      </c>
      <c r="R9761" t="s">
        <v>829</v>
      </c>
      <c r="S9761">
        <v>20204930</v>
      </c>
      <c r="T9761">
        <v>0</v>
      </c>
      <c r="U9761">
        <v>20204930</v>
      </c>
      <c r="V9761">
        <v>223</v>
      </c>
    </row>
    <row r="9762" spans="1:22" x14ac:dyDescent="0.3">
      <c r="A9762">
        <v>202324</v>
      </c>
      <c r="B9762" t="s">
        <v>820</v>
      </c>
      <c r="C9762" t="s">
        <v>821</v>
      </c>
      <c r="D9762" t="s">
        <v>822</v>
      </c>
      <c r="E9762" t="s">
        <v>823</v>
      </c>
      <c r="F9762" t="s">
        <v>862</v>
      </c>
      <c r="G9762" t="s">
        <v>863</v>
      </c>
      <c r="H9762" t="s">
        <v>1076</v>
      </c>
      <c r="I9762">
        <v>333</v>
      </c>
      <c r="J9762" t="s">
        <v>1077</v>
      </c>
      <c r="K9762" t="s">
        <v>828</v>
      </c>
      <c r="L9762" t="s">
        <v>534</v>
      </c>
      <c r="M9762">
        <v>824377</v>
      </c>
      <c r="N9762">
        <v>8377697</v>
      </c>
      <c r="O9762">
        <v>735290</v>
      </c>
      <c r="P9762">
        <v>11740994</v>
      </c>
      <c r="Q9762">
        <v>1294551</v>
      </c>
      <c r="R9762" t="s">
        <v>829</v>
      </c>
      <c r="S9762">
        <v>22972908</v>
      </c>
      <c r="T9762">
        <v>0</v>
      </c>
      <c r="U9762">
        <v>22972908</v>
      </c>
      <c r="V9762">
        <v>247</v>
      </c>
    </row>
    <row r="9763" spans="1:22" x14ac:dyDescent="0.3">
      <c r="A9763">
        <v>202122</v>
      </c>
      <c r="B9763" t="s">
        <v>820</v>
      </c>
      <c r="C9763" t="s">
        <v>821</v>
      </c>
      <c r="D9763" t="s">
        <v>822</v>
      </c>
      <c r="E9763" t="s">
        <v>823</v>
      </c>
      <c r="F9763" t="s">
        <v>862</v>
      </c>
      <c r="G9763" t="s">
        <v>863</v>
      </c>
      <c r="H9763" t="s">
        <v>1076</v>
      </c>
      <c r="I9763">
        <v>333</v>
      </c>
      <c r="J9763" t="s">
        <v>1077</v>
      </c>
      <c r="K9763" t="s">
        <v>828</v>
      </c>
      <c r="L9763" t="s">
        <v>603</v>
      </c>
      <c r="M9763" t="s">
        <v>829</v>
      </c>
      <c r="N9763" t="s">
        <v>829</v>
      </c>
      <c r="O9763" t="s">
        <v>829</v>
      </c>
      <c r="P9763">
        <v>0</v>
      </c>
      <c r="Q9763">
        <v>0</v>
      </c>
      <c r="R9763">
        <v>0</v>
      </c>
      <c r="S9763">
        <v>0</v>
      </c>
      <c r="T9763">
        <v>0</v>
      </c>
      <c r="U9763">
        <v>0</v>
      </c>
      <c r="V9763">
        <v>0</v>
      </c>
    </row>
    <row r="9764" spans="1:22" x14ac:dyDescent="0.3">
      <c r="A9764">
        <v>202223</v>
      </c>
      <c r="B9764" t="s">
        <v>820</v>
      </c>
      <c r="C9764" t="s">
        <v>821</v>
      </c>
      <c r="D9764" t="s">
        <v>822</v>
      </c>
      <c r="E9764" t="s">
        <v>823</v>
      </c>
      <c r="F9764" t="s">
        <v>862</v>
      </c>
      <c r="G9764" t="s">
        <v>863</v>
      </c>
      <c r="H9764" t="s">
        <v>1076</v>
      </c>
      <c r="I9764">
        <v>333</v>
      </c>
      <c r="J9764" t="s">
        <v>1077</v>
      </c>
      <c r="K9764" t="s">
        <v>828</v>
      </c>
      <c r="L9764" t="s">
        <v>603</v>
      </c>
      <c r="M9764" t="s">
        <v>829</v>
      </c>
      <c r="N9764" t="s">
        <v>829</v>
      </c>
      <c r="O9764" t="s">
        <v>829</v>
      </c>
      <c r="P9764">
        <v>0</v>
      </c>
      <c r="Q9764">
        <v>0</v>
      </c>
      <c r="R9764">
        <v>0</v>
      </c>
      <c r="S9764">
        <v>0</v>
      </c>
      <c r="T9764">
        <v>0</v>
      </c>
      <c r="U9764">
        <v>0</v>
      </c>
      <c r="V9764">
        <v>0</v>
      </c>
    </row>
    <row r="9765" spans="1:22" x14ac:dyDescent="0.3">
      <c r="A9765">
        <v>202324</v>
      </c>
      <c r="B9765" t="s">
        <v>820</v>
      </c>
      <c r="C9765" t="s">
        <v>821</v>
      </c>
      <c r="D9765" t="s">
        <v>822</v>
      </c>
      <c r="E9765" t="s">
        <v>823</v>
      </c>
      <c r="F9765" t="s">
        <v>862</v>
      </c>
      <c r="G9765" t="s">
        <v>863</v>
      </c>
      <c r="H9765" t="s">
        <v>1076</v>
      </c>
      <c r="I9765">
        <v>333</v>
      </c>
      <c r="J9765" t="s">
        <v>1077</v>
      </c>
      <c r="K9765" t="s">
        <v>828</v>
      </c>
      <c r="L9765" t="s">
        <v>603</v>
      </c>
      <c r="M9765" t="s">
        <v>829</v>
      </c>
      <c r="N9765" t="s">
        <v>829</v>
      </c>
      <c r="O9765" t="s">
        <v>829</v>
      </c>
      <c r="P9765">
        <v>0</v>
      </c>
      <c r="Q9765">
        <v>0</v>
      </c>
      <c r="R9765">
        <v>0</v>
      </c>
      <c r="S9765">
        <v>0</v>
      </c>
      <c r="T9765">
        <v>0</v>
      </c>
      <c r="U9765">
        <v>0</v>
      </c>
      <c r="V9765">
        <v>0</v>
      </c>
    </row>
    <row r="9766" spans="1:22" x14ac:dyDescent="0.3">
      <c r="A9766">
        <v>202122</v>
      </c>
      <c r="B9766" t="s">
        <v>820</v>
      </c>
      <c r="C9766" t="s">
        <v>821</v>
      </c>
      <c r="D9766" t="s">
        <v>822</v>
      </c>
      <c r="E9766" t="s">
        <v>823</v>
      </c>
      <c r="F9766" t="s">
        <v>862</v>
      </c>
      <c r="G9766" t="s">
        <v>863</v>
      </c>
      <c r="H9766" t="s">
        <v>1076</v>
      </c>
      <c r="I9766">
        <v>333</v>
      </c>
      <c r="J9766" t="s">
        <v>1077</v>
      </c>
      <c r="K9766" t="s">
        <v>828</v>
      </c>
      <c r="L9766" t="s">
        <v>606</v>
      </c>
      <c r="M9766">
        <v>0</v>
      </c>
      <c r="N9766">
        <v>0</v>
      </c>
      <c r="O9766">
        <v>0</v>
      </c>
      <c r="P9766">
        <v>0</v>
      </c>
      <c r="Q9766">
        <v>0</v>
      </c>
      <c r="R9766">
        <v>0</v>
      </c>
      <c r="S9766">
        <v>0</v>
      </c>
      <c r="T9766">
        <v>0</v>
      </c>
      <c r="U9766">
        <v>0</v>
      </c>
      <c r="V9766">
        <v>0</v>
      </c>
    </row>
    <row r="9767" spans="1:22" x14ac:dyDescent="0.3">
      <c r="A9767">
        <v>202223</v>
      </c>
      <c r="B9767" t="s">
        <v>820</v>
      </c>
      <c r="C9767" t="s">
        <v>821</v>
      </c>
      <c r="D9767" t="s">
        <v>822</v>
      </c>
      <c r="E9767" t="s">
        <v>823</v>
      </c>
      <c r="F9767" t="s">
        <v>862</v>
      </c>
      <c r="G9767" t="s">
        <v>863</v>
      </c>
      <c r="H9767" t="s">
        <v>1076</v>
      </c>
      <c r="I9767">
        <v>333</v>
      </c>
      <c r="J9767" t="s">
        <v>1077</v>
      </c>
      <c r="K9767" t="s">
        <v>828</v>
      </c>
      <c r="L9767" t="s">
        <v>606</v>
      </c>
      <c r="M9767">
        <v>0</v>
      </c>
      <c r="N9767">
        <v>0</v>
      </c>
      <c r="O9767">
        <v>0</v>
      </c>
      <c r="P9767">
        <v>0</v>
      </c>
      <c r="Q9767">
        <v>0</v>
      </c>
      <c r="R9767">
        <v>0</v>
      </c>
      <c r="S9767">
        <v>0</v>
      </c>
      <c r="T9767">
        <v>0</v>
      </c>
      <c r="U9767">
        <v>0</v>
      </c>
      <c r="V9767">
        <v>0</v>
      </c>
    </row>
    <row r="9768" spans="1:22" x14ac:dyDescent="0.3">
      <c r="A9768">
        <v>202324</v>
      </c>
      <c r="B9768" t="s">
        <v>820</v>
      </c>
      <c r="C9768" t="s">
        <v>821</v>
      </c>
      <c r="D9768" t="s">
        <v>822</v>
      </c>
      <c r="E9768" t="s">
        <v>823</v>
      </c>
      <c r="F9768" t="s">
        <v>862</v>
      </c>
      <c r="G9768" t="s">
        <v>863</v>
      </c>
      <c r="H9768" t="s">
        <v>1076</v>
      </c>
      <c r="I9768">
        <v>333</v>
      </c>
      <c r="J9768" t="s">
        <v>1077</v>
      </c>
      <c r="K9768" t="s">
        <v>828</v>
      </c>
      <c r="L9768" t="s">
        <v>606</v>
      </c>
      <c r="M9768">
        <v>0</v>
      </c>
      <c r="N9768">
        <v>0</v>
      </c>
      <c r="O9768">
        <v>0</v>
      </c>
      <c r="P9768">
        <v>0</v>
      </c>
      <c r="Q9768">
        <v>0</v>
      </c>
      <c r="R9768">
        <v>0</v>
      </c>
      <c r="S9768">
        <v>0</v>
      </c>
      <c r="T9768">
        <v>0</v>
      </c>
      <c r="U9768">
        <v>0</v>
      </c>
      <c r="V9768">
        <v>0</v>
      </c>
    </row>
    <row r="9769" spans="1:22" x14ac:dyDescent="0.3">
      <c r="A9769">
        <v>202122</v>
      </c>
      <c r="B9769" t="s">
        <v>820</v>
      </c>
      <c r="C9769" t="s">
        <v>821</v>
      </c>
      <c r="D9769" t="s">
        <v>822</v>
      </c>
      <c r="E9769" t="s">
        <v>823</v>
      </c>
      <c r="F9769" t="s">
        <v>862</v>
      </c>
      <c r="G9769" t="s">
        <v>863</v>
      </c>
      <c r="H9769" t="s">
        <v>1076</v>
      </c>
      <c r="I9769">
        <v>333</v>
      </c>
      <c r="J9769" t="s">
        <v>1077</v>
      </c>
      <c r="K9769" t="s">
        <v>828</v>
      </c>
      <c r="L9769" t="s">
        <v>609</v>
      </c>
      <c r="M9769" t="s">
        <v>829</v>
      </c>
      <c r="N9769" t="s">
        <v>829</v>
      </c>
      <c r="O9769" t="s">
        <v>829</v>
      </c>
      <c r="P9769" t="s">
        <v>829</v>
      </c>
      <c r="Q9769">
        <v>0</v>
      </c>
      <c r="R9769" t="s">
        <v>829</v>
      </c>
      <c r="S9769">
        <v>0</v>
      </c>
      <c r="T9769">
        <v>0</v>
      </c>
      <c r="U9769">
        <v>0</v>
      </c>
      <c r="V9769">
        <v>0</v>
      </c>
    </row>
    <row r="9770" spans="1:22" x14ac:dyDescent="0.3">
      <c r="A9770">
        <v>202223</v>
      </c>
      <c r="B9770" t="s">
        <v>820</v>
      </c>
      <c r="C9770" t="s">
        <v>821</v>
      </c>
      <c r="D9770" t="s">
        <v>822</v>
      </c>
      <c r="E9770" t="s">
        <v>823</v>
      </c>
      <c r="F9770" t="s">
        <v>862</v>
      </c>
      <c r="G9770" t="s">
        <v>863</v>
      </c>
      <c r="H9770" t="s">
        <v>1076</v>
      </c>
      <c r="I9770">
        <v>333</v>
      </c>
      <c r="J9770" t="s">
        <v>1077</v>
      </c>
      <c r="K9770" t="s">
        <v>828</v>
      </c>
      <c r="L9770" t="s">
        <v>609</v>
      </c>
      <c r="M9770" t="s">
        <v>829</v>
      </c>
      <c r="N9770" t="s">
        <v>829</v>
      </c>
      <c r="O9770" t="s">
        <v>829</v>
      </c>
      <c r="P9770" t="s">
        <v>829</v>
      </c>
      <c r="Q9770">
        <v>0</v>
      </c>
      <c r="R9770" t="s">
        <v>829</v>
      </c>
      <c r="S9770">
        <v>0</v>
      </c>
      <c r="T9770">
        <v>0</v>
      </c>
      <c r="U9770">
        <v>0</v>
      </c>
      <c r="V9770">
        <v>0</v>
      </c>
    </row>
    <row r="9771" spans="1:22" x14ac:dyDescent="0.3">
      <c r="A9771">
        <v>202122</v>
      </c>
      <c r="B9771" t="s">
        <v>820</v>
      </c>
      <c r="C9771" t="s">
        <v>821</v>
      </c>
      <c r="D9771" t="s">
        <v>822</v>
      </c>
      <c r="E9771" t="s">
        <v>823</v>
      </c>
      <c r="F9771" t="s">
        <v>862</v>
      </c>
      <c r="G9771" t="s">
        <v>863</v>
      </c>
      <c r="H9771" t="s">
        <v>1076</v>
      </c>
      <c r="I9771">
        <v>333</v>
      </c>
      <c r="J9771" t="s">
        <v>1077</v>
      </c>
      <c r="K9771" t="s">
        <v>828</v>
      </c>
      <c r="L9771" t="s">
        <v>830</v>
      </c>
      <c r="M9771">
        <v>0</v>
      </c>
      <c r="N9771">
        <v>0</v>
      </c>
      <c r="O9771">
        <v>0</v>
      </c>
      <c r="P9771">
        <v>0</v>
      </c>
      <c r="Q9771">
        <v>0</v>
      </c>
      <c r="R9771">
        <v>0</v>
      </c>
      <c r="S9771">
        <v>0</v>
      </c>
      <c r="T9771">
        <v>0</v>
      </c>
      <c r="U9771">
        <v>0</v>
      </c>
      <c r="V9771">
        <v>0</v>
      </c>
    </row>
    <row r="9772" spans="1:22" x14ac:dyDescent="0.3">
      <c r="A9772">
        <v>202223</v>
      </c>
      <c r="B9772" t="s">
        <v>820</v>
      </c>
      <c r="C9772" t="s">
        <v>821</v>
      </c>
      <c r="D9772" t="s">
        <v>822</v>
      </c>
      <c r="E9772" t="s">
        <v>823</v>
      </c>
      <c r="F9772" t="s">
        <v>862</v>
      </c>
      <c r="G9772" t="s">
        <v>863</v>
      </c>
      <c r="H9772" t="s">
        <v>1076</v>
      </c>
      <c r="I9772">
        <v>333</v>
      </c>
      <c r="J9772" t="s">
        <v>1077</v>
      </c>
      <c r="K9772" t="s">
        <v>828</v>
      </c>
      <c r="L9772" t="s">
        <v>830</v>
      </c>
      <c r="M9772">
        <v>0</v>
      </c>
      <c r="N9772">
        <v>0</v>
      </c>
      <c r="O9772">
        <v>0</v>
      </c>
      <c r="P9772">
        <v>0</v>
      </c>
      <c r="Q9772">
        <v>0</v>
      </c>
      <c r="R9772">
        <v>0</v>
      </c>
      <c r="S9772">
        <v>0</v>
      </c>
      <c r="T9772">
        <v>0</v>
      </c>
      <c r="U9772">
        <v>0</v>
      </c>
      <c r="V9772">
        <v>0</v>
      </c>
    </row>
    <row r="9773" spans="1:22" x14ac:dyDescent="0.3">
      <c r="A9773">
        <v>202324</v>
      </c>
      <c r="B9773" t="s">
        <v>820</v>
      </c>
      <c r="C9773" t="s">
        <v>821</v>
      </c>
      <c r="D9773" t="s">
        <v>822</v>
      </c>
      <c r="E9773" t="s">
        <v>823</v>
      </c>
      <c r="F9773" t="s">
        <v>862</v>
      </c>
      <c r="G9773" t="s">
        <v>863</v>
      </c>
      <c r="H9773" t="s">
        <v>1076</v>
      </c>
      <c r="I9773">
        <v>333</v>
      </c>
      <c r="J9773" t="s">
        <v>1077</v>
      </c>
      <c r="K9773" t="s">
        <v>828</v>
      </c>
      <c r="L9773" t="s">
        <v>830</v>
      </c>
      <c r="M9773">
        <v>0</v>
      </c>
      <c r="N9773">
        <v>0</v>
      </c>
      <c r="O9773">
        <v>0</v>
      </c>
      <c r="P9773">
        <v>0</v>
      </c>
      <c r="Q9773">
        <v>0</v>
      </c>
      <c r="R9773">
        <v>0</v>
      </c>
      <c r="S9773">
        <v>0</v>
      </c>
      <c r="T9773">
        <v>0</v>
      </c>
      <c r="U9773">
        <v>0</v>
      </c>
      <c r="V9773">
        <v>0</v>
      </c>
    </row>
    <row r="9774" spans="1:22" x14ac:dyDescent="0.3">
      <c r="A9774">
        <v>202122</v>
      </c>
      <c r="B9774" t="s">
        <v>820</v>
      </c>
      <c r="C9774" t="s">
        <v>821</v>
      </c>
      <c r="D9774" t="s">
        <v>822</v>
      </c>
      <c r="E9774" t="s">
        <v>823</v>
      </c>
      <c r="F9774" t="s">
        <v>862</v>
      </c>
      <c r="G9774" t="s">
        <v>863</v>
      </c>
      <c r="H9774" t="s">
        <v>1076</v>
      </c>
      <c r="I9774">
        <v>333</v>
      </c>
      <c r="J9774" t="s">
        <v>1077</v>
      </c>
      <c r="K9774" t="s">
        <v>828</v>
      </c>
      <c r="L9774" t="s">
        <v>537</v>
      </c>
      <c r="M9774">
        <v>77300</v>
      </c>
      <c r="N9774">
        <v>2085260</v>
      </c>
      <c r="O9774">
        <v>2689889</v>
      </c>
      <c r="P9774">
        <v>2573769</v>
      </c>
      <c r="Q9774">
        <v>0</v>
      </c>
      <c r="R9774">
        <v>1840776</v>
      </c>
      <c r="S9774">
        <v>9266994</v>
      </c>
      <c r="T9774">
        <v>0</v>
      </c>
      <c r="U9774">
        <v>9266994</v>
      </c>
      <c r="V9774">
        <v>102</v>
      </c>
    </row>
    <row r="9775" spans="1:22" x14ac:dyDescent="0.3">
      <c r="A9775">
        <v>202223</v>
      </c>
      <c r="B9775" t="s">
        <v>820</v>
      </c>
      <c r="C9775" t="s">
        <v>821</v>
      </c>
      <c r="D9775" t="s">
        <v>822</v>
      </c>
      <c r="E9775" t="s">
        <v>823</v>
      </c>
      <c r="F9775" t="s">
        <v>862</v>
      </c>
      <c r="G9775" t="s">
        <v>863</v>
      </c>
      <c r="H9775" t="s">
        <v>1076</v>
      </c>
      <c r="I9775">
        <v>333</v>
      </c>
      <c r="J9775" t="s">
        <v>1077</v>
      </c>
      <c r="K9775" t="s">
        <v>828</v>
      </c>
      <c r="L9775" t="s">
        <v>537</v>
      </c>
      <c r="M9775">
        <v>201683</v>
      </c>
      <c r="N9775">
        <v>2576715</v>
      </c>
      <c r="O9775">
        <v>3042785</v>
      </c>
      <c r="P9775">
        <v>4219734</v>
      </c>
      <c r="Q9775">
        <v>0</v>
      </c>
      <c r="R9775">
        <v>1934926</v>
      </c>
      <c r="S9775">
        <v>11975843</v>
      </c>
      <c r="T9775">
        <v>0</v>
      </c>
      <c r="U9775">
        <v>11975843</v>
      </c>
      <c r="V9775">
        <v>132</v>
      </c>
    </row>
    <row r="9776" spans="1:22" x14ac:dyDescent="0.3">
      <c r="A9776">
        <v>202324</v>
      </c>
      <c r="B9776" t="s">
        <v>820</v>
      </c>
      <c r="C9776" t="s">
        <v>821</v>
      </c>
      <c r="D9776" t="s">
        <v>822</v>
      </c>
      <c r="E9776" t="s">
        <v>823</v>
      </c>
      <c r="F9776" t="s">
        <v>862</v>
      </c>
      <c r="G9776" t="s">
        <v>863</v>
      </c>
      <c r="H9776" t="s">
        <v>1076</v>
      </c>
      <c r="I9776">
        <v>333</v>
      </c>
      <c r="J9776" t="s">
        <v>1077</v>
      </c>
      <c r="K9776" t="s">
        <v>828</v>
      </c>
      <c r="L9776" t="s">
        <v>537</v>
      </c>
      <c r="M9776">
        <v>255826</v>
      </c>
      <c r="N9776">
        <v>3054393</v>
      </c>
      <c r="O9776">
        <v>3490127</v>
      </c>
      <c r="P9776">
        <v>4369681</v>
      </c>
      <c r="Q9776">
        <v>0</v>
      </c>
      <c r="R9776">
        <v>1904272</v>
      </c>
      <c r="S9776">
        <v>13074299</v>
      </c>
      <c r="T9776">
        <v>0</v>
      </c>
      <c r="U9776">
        <v>13074299</v>
      </c>
      <c r="V9776">
        <v>140</v>
      </c>
    </row>
    <row r="9777" spans="1:22" x14ac:dyDescent="0.3">
      <c r="A9777">
        <v>202122</v>
      </c>
      <c r="B9777" t="s">
        <v>820</v>
      </c>
      <c r="C9777" t="s">
        <v>821</v>
      </c>
      <c r="D9777" t="s">
        <v>822</v>
      </c>
      <c r="E9777" t="s">
        <v>823</v>
      </c>
      <c r="F9777" t="s">
        <v>862</v>
      </c>
      <c r="G9777" t="s">
        <v>863</v>
      </c>
      <c r="H9777" t="s">
        <v>1076</v>
      </c>
      <c r="I9777">
        <v>333</v>
      </c>
      <c r="J9777" t="s">
        <v>1077</v>
      </c>
      <c r="K9777" t="s">
        <v>828</v>
      </c>
      <c r="L9777" t="s">
        <v>572</v>
      </c>
      <c r="M9777">
        <v>61650</v>
      </c>
      <c r="N9777">
        <v>0</v>
      </c>
      <c r="O9777">
        <v>1263684</v>
      </c>
      <c r="P9777">
        <v>3466571</v>
      </c>
      <c r="Q9777">
        <v>0</v>
      </c>
      <c r="R9777">
        <v>1075220</v>
      </c>
      <c r="S9777">
        <v>5867125</v>
      </c>
      <c r="T9777">
        <v>0</v>
      </c>
      <c r="U9777">
        <v>5867125</v>
      </c>
      <c r="V9777">
        <v>65</v>
      </c>
    </row>
    <row r="9778" spans="1:22" x14ac:dyDescent="0.3">
      <c r="A9778">
        <v>202223</v>
      </c>
      <c r="B9778" t="s">
        <v>820</v>
      </c>
      <c r="C9778" t="s">
        <v>821</v>
      </c>
      <c r="D9778" t="s">
        <v>822</v>
      </c>
      <c r="E9778" t="s">
        <v>823</v>
      </c>
      <c r="F9778" t="s">
        <v>862</v>
      </c>
      <c r="G9778" t="s">
        <v>863</v>
      </c>
      <c r="H9778" t="s">
        <v>1076</v>
      </c>
      <c r="I9778">
        <v>333</v>
      </c>
      <c r="J9778" t="s">
        <v>1077</v>
      </c>
      <c r="K9778" t="s">
        <v>828</v>
      </c>
      <c r="L9778" t="s">
        <v>572</v>
      </c>
      <c r="M9778">
        <v>394424</v>
      </c>
      <c r="N9778">
        <v>43835</v>
      </c>
      <c r="O9778">
        <v>900147</v>
      </c>
      <c r="P9778">
        <v>5798119</v>
      </c>
      <c r="Q9778">
        <v>38067</v>
      </c>
      <c r="R9778">
        <v>1257103</v>
      </c>
      <c r="S9778">
        <v>8431696</v>
      </c>
      <c r="T9778">
        <v>0</v>
      </c>
      <c r="U9778">
        <v>8431696</v>
      </c>
      <c r="V9778">
        <v>93</v>
      </c>
    </row>
    <row r="9779" spans="1:22" x14ac:dyDescent="0.3">
      <c r="A9779">
        <v>202324</v>
      </c>
      <c r="B9779" t="s">
        <v>820</v>
      </c>
      <c r="C9779" t="s">
        <v>821</v>
      </c>
      <c r="D9779" t="s">
        <v>822</v>
      </c>
      <c r="E9779" t="s">
        <v>823</v>
      </c>
      <c r="F9779" t="s">
        <v>862</v>
      </c>
      <c r="G9779" t="s">
        <v>863</v>
      </c>
      <c r="H9779" t="s">
        <v>1076</v>
      </c>
      <c r="I9779">
        <v>333</v>
      </c>
      <c r="J9779" t="s">
        <v>1077</v>
      </c>
      <c r="K9779" t="s">
        <v>828</v>
      </c>
      <c r="L9779" t="s">
        <v>572</v>
      </c>
      <c r="M9779">
        <v>575260</v>
      </c>
      <c r="N9779">
        <v>0</v>
      </c>
      <c r="O9779">
        <v>2144266</v>
      </c>
      <c r="P9779">
        <v>8023106</v>
      </c>
      <c r="Q9779">
        <v>206601</v>
      </c>
      <c r="R9779">
        <v>1799672</v>
      </c>
      <c r="S9779">
        <v>12748905</v>
      </c>
      <c r="T9779">
        <v>0</v>
      </c>
      <c r="U9779">
        <v>12748905</v>
      </c>
      <c r="V9779">
        <v>137</v>
      </c>
    </row>
    <row r="9780" spans="1:22" x14ac:dyDescent="0.3">
      <c r="A9780">
        <v>202122</v>
      </c>
      <c r="B9780" t="s">
        <v>820</v>
      </c>
      <c r="C9780" t="s">
        <v>821</v>
      </c>
      <c r="D9780" t="s">
        <v>822</v>
      </c>
      <c r="E9780" t="s">
        <v>823</v>
      </c>
      <c r="F9780" t="s">
        <v>862</v>
      </c>
      <c r="G9780" t="s">
        <v>863</v>
      </c>
      <c r="H9780" t="s">
        <v>1076</v>
      </c>
      <c r="I9780">
        <v>333</v>
      </c>
      <c r="J9780" t="s">
        <v>1077</v>
      </c>
      <c r="K9780" t="s">
        <v>828</v>
      </c>
      <c r="L9780" t="s">
        <v>539</v>
      </c>
      <c r="M9780">
        <v>0</v>
      </c>
      <c r="N9780">
        <v>0</v>
      </c>
      <c r="O9780">
        <v>0</v>
      </c>
      <c r="P9780" t="s">
        <v>829</v>
      </c>
      <c r="Q9780" t="s">
        <v>829</v>
      </c>
      <c r="R9780" t="s">
        <v>829</v>
      </c>
      <c r="S9780">
        <v>0</v>
      </c>
      <c r="T9780">
        <v>0</v>
      </c>
      <c r="U9780">
        <v>0</v>
      </c>
      <c r="V9780">
        <v>0</v>
      </c>
    </row>
    <row r="9781" spans="1:22" x14ac:dyDescent="0.3">
      <c r="A9781">
        <v>202223</v>
      </c>
      <c r="B9781" t="s">
        <v>820</v>
      </c>
      <c r="C9781" t="s">
        <v>821</v>
      </c>
      <c r="D9781" t="s">
        <v>822</v>
      </c>
      <c r="E9781" t="s">
        <v>823</v>
      </c>
      <c r="F9781" t="s">
        <v>862</v>
      </c>
      <c r="G9781" t="s">
        <v>863</v>
      </c>
      <c r="H9781" t="s">
        <v>1076</v>
      </c>
      <c r="I9781">
        <v>333</v>
      </c>
      <c r="J9781" t="s">
        <v>1077</v>
      </c>
      <c r="K9781" t="s">
        <v>828</v>
      </c>
      <c r="L9781" t="s">
        <v>539</v>
      </c>
      <c r="M9781">
        <v>0</v>
      </c>
      <c r="N9781">
        <v>0</v>
      </c>
      <c r="O9781">
        <v>0</v>
      </c>
      <c r="P9781" t="s">
        <v>829</v>
      </c>
      <c r="Q9781" t="s">
        <v>829</v>
      </c>
      <c r="R9781" t="s">
        <v>829</v>
      </c>
      <c r="S9781">
        <v>0</v>
      </c>
      <c r="T9781">
        <v>0</v>
      </c>
      <c r="U9781">
        <v>0</v>
      </c>
      <c r="V9781">
        <v>0</v>
      </c>
    </row>
    <row r="9782" spans="1:22" x14ac:dyDescent="0.3">
      <c r="A9782">
        <v>202324</v>
      </c>
      <c r="B9782" t="s">
        <v>820</v>
      </c>
      <c r="C9782" t="s">
        <v>821</v>
      </c>
      <c r="D9782" t="s">
        <v>822</v>
      </c>
      <c r="E9782" t="s">
        <v>823</v>
      </c>
      <c r="F9782" t="s">
        <v>862</v>
      </c>
      <c r="G9782" t="s">
        <v>863</v>
      </c>
      <c r="H9782" t="s">
        <v>1076</v>
      </c>
      <c r="I9782">
        <v>333</v>
      </c>
      <c r="J9782" t="s">
        <v>1077</v>
      </c>
      <c r="K9782" t="s">
        <v>828</v>
      </c>
      <c r="L9782" t="s">
        <v>539</v>
      </c>
      <c r="M9782">
        <v>0</v>
      </c>
      <c r="N9782">
        <v>0</v>
      </c>
      <c r="O9782">
        <v>0</v>
      </c>
      <c r="P9782" t="s">
        <v>829</v>
      </c>
      <c r="Q9782" t="s">
        <v>829</v>
      </c>
      <c r="R9782" t="s">
        <v>829</v>
      </c>
      <c r="S9782">
        <v>0</v>
      </c>
      <c r="T9782">
        <v>0</v>
      </c>
      <c r="U9782">
        <v>0</v>
      </c>
      <c r="V9782">
        <v>0</v>
      </c>
    </row>
    <row r="9783" spans="1:22" x14ac:dyDescent="0.3">
      <c r="A9783">
        <v>202122</v>
      </c>
      <c r="B9783" t="s">
        <v>820</v>
      </c>
      <c r="C9783" t="s">
        <v>821</v>
      </c>
      <c r="D9783" t="s">
        <v>822</v>
      </c>
      <c r="E9783" t="s">
        <v>823</v>
      </c>
      <c r="F9783" t="s">
        <v>862</v>
      </c>
      <c r="G9783" t="s">
        <v>863</v>
      </c>
      <c r="H9783" t="s">
        <v>1076</v>
      </c>
      <c r="I9783">
        <v>333</v>
      </c>
      <c r="J9783" t="s">
        <v>1077</v>
      </c>
      <c r="K9783" t="s">
        <v>828</v>
      </c>
      <c r="L9783" t="s">
        <v>541</v>
      </c>
      <c r="M9783">
        <v>709839</v>
      </c>
      <c r="N9783">
        <v>2125884</v>
      </c>
      <c r="O9783">
        <v>866987</v>
      </c>
      <c r="P9783">
        <v>2761205</v>
      </c>
      <c r="Q9783">
        <v>160991</v>
      </c>
      <c r="R9783">
        <v>185137</v>
      </c>
      <c r="S9783">
        <v>6810044</v>
      </c>
      <c r="T9783">
        <v>0</v>
      </c>
      <c r="U9783">
        <v>6810044</v>
      </c>
      <c r="V9783">
        <v>75</v>
      </c>
    </row>
    <row r="9784" spans="1:22" x14ac:dyDescent="0.3">
      <c r="A9784">
        <v>202223</v>
      </c>
      <c r="B9784" t="s">
        <v>820</v>
      </c>
      <c r="C9784" t="s">
        <v>821</v>
      </c>
      <c r="D9784" t="s">
        <v>822</v>
      </c>
      <c r="E9784" t="s">
        <v>823</v>
      </c>
      <c r="F9784" t="s">
        <v>862</v>
      </c>
      <c r="G9784" t="s">
        <v>863</v>
      </c>
      <c r="H9784" t="s">
        <v>1076</v>
      </c>
      <c r="I9784">
        <v>333</v>
      </c>
      <c r="J9784" t="s">
        <v>1077</v>
      </c>
      <c r="K9784" t="s">
        <v>828</v>
      </c>
      <c r="L9784" t="s">
        <v>541</v>
      </c>
      <c r="M9784">
        <v>762231</v>
      </c>
      <c r="N9784">
        <v>2309899</v>
      </c>
      <c r="O9784">
        <v>809295</v>
      </c>
      <c r="P9784">
        <v>2822358</v>
      </c>
      <c r="Q9784">
        <v>255150</v>
      </c>
      <c r="R9784">
        <v>170215</v>
      </c>
      <c r="S9784">
        <v>7129148</v>
      </c>
      <c r="T9784">
        <v>0</v>
      </c>
      <c r="U9784">
        <v>7129148</v>
      </c>
      <c r="V9784">
        <v>79</v>
      </c>
    </row>
    <row r="9785" spans="1:22" x14ac:dyDescent="0.3">
      <c r="A9785">
        <v>202324</v>
      </c>
      <c r="B9785" t="s">
        <v>820</v>
      </c>
      <c r="C9785" t="s">
        <v>821</v>
      </c>
      <c r="D9785" t="s">
        <v>822</v>
      </c>
      <c r="E9785" t="s">
        <v>823</v>
      </c>
      <c r="F9785" t="s">
        <v>862</v>
      </c>
      <c r="G9785" t="s">
        <v>863</v>
      </c>
      <c r="H9785" t="s">
        <v>1076</v>
      </c>
      <c r="I9785">
        <v>333</v>
      </c>
      <c r="J9785" t="s">
        <v>1077</v>
      </c>
      <c r="K9785" t="s">
        <v>828</v>
      </c>
      <c r="L9785" t="s">
        <v>541</v>
      </c>
      <c r="M9785">
        <v>818606</v>
      </c>
      <c r="N9785">
        <v>2072625</v>
      </c>
      <c r="O9785">
        <v>645761</v>
      </c>
      <c r="P9785">
        <v>2309829</v>
      </c>
      <c r="Q9785">
        <v>165917</v>
      </c>
      <c r="R9785">
        <v>68160</v>
      </c>
      <c r="S9785">
        <v>6080897</v>
      </c>
      <c r="T9785">
        <v>0</v>
      </c>
      <c r="U9785">
        <v>6080897</v>
      </c>
      <c r="V9785">
        <v>65</v>
      </c>
    </row>
    <row r="9786" spans="1:22" x14ac:dyDescent="0.3">
      <c r="A9786">
        <v>202122</v>
      </c>
      <c r="B9786" t="s">
        <v>820</v>
      </c>
      <c r="C9786" t="s">
        <v>821</v>
      </c>
      <c r="D9786" t="s">
        <v>822</v>
      </c>
      <c r="E9786" t="s">
        <v>823</v>
      </c>
      <c r="F9786" t="s">
        <v>862</v>
      </c>
      <c r="G9786" t="s">
        <v>863</v>
      </c>
      <c r="H9786" t="s">
        <v>1076</v>
      </c>
      <c r="I9786">
        <v>333</v>
      </c>
      <c r="J9786" t="s">
        <v>1077</v>
      </c>
      <c r="K9786" t="s">
        <v>828</v>
      </c>
      <c r="L9786" t="s">
        <v>831</v>
      </c>
      <c r="M9786" t="s">
        <v>829</v>
      </c>
      <c r="N9786" t="s">
        <v>829</v>
      </c>
      <c r="O9786" t="s">
        <v>829</v>
      </c>
      <c r="P9786">
        <v>0</v>
      </c>
      <c r="Q9786">
        <v>900080</v>
      </c>
      <c r="R9786" t="s">
        <v>829</v>
      </c>
      <c r="S9786">
        <v>900080</v>
      </c>
      <c r="T9786">
        <v>0</v>
      </c>
      <c r="U9786">
        <v>900080</v>
      </c>
      <c r="V9786">
        <v>10</v>
      </c>
    </row>
    <row r="9787" spans="1:22" x14ac:dyDescent="0.3">
      <c r="A9787">
        <v>202223</v>
      </c>
      <c r="B9787" t="s">
        <v>820</v>
      </c>
      <c r="C9787" t="s">
        <v>821</v>
      </c>
      <c r="D9787" t="s">
        <v>822</v>
      </c>
      <c r="E9787" t="s">
        <v>823</v>
      </c>
      <c r="F9787" t="s">
        <v>862</v>
      </c>
      <c r="G9787" t="s">
        <v>863</v>
      </c>
      <c r="H9787" t="s">
        <v>1076</v>
      </c>
      <c r="I9787">
        <v>333</v>
      </c>
      <c r="J9787" t="s">
        <v>1077</v>
      </c>
      <c r="K9787" t="s">
        <v>828</v>
      </c>
      <c r="L9787" t="s">
        <v>831</v>
      </c>
      <c r="M9787" t="s">
        <v>829</v>
      </c>
      <c r="N9787" t="s">
        <v>829</v>
      </c>
      <c r="O9787" t="s">
        <v>829</v>
      </c>
      <c r="P9787">
        <v>0</v>
      </c>
      <c r="Q9787">
        <v>1034623</v>
      </c>
      <c r="R9787" t="s">
        <v>829</v>
      </c>
      <c r="S9787">
        <v>1034623</v>
      </c>
      <c r="T9787">
        <v>0</v>
      </c>
      <c r="U9787">
        <v>1034623</v>
      </c>
      <c r="V9787">
        <v>11</v>
      </c>
    </row>
    <row r="9788" spans="1:22" x14ac:dyDescent="0.3">
      <c r="A9788">
        <v>202324</v>
      </c>
      <c r="B9788" t="s">
        <v>820</v>
      </c>
      <c r="C9788" t="s">
        <v>821</v>
      </c>
      <c r="D9788" t="s">
        <v>822</v>
      </c>
      <c r="E9788" t="s">
        <v>823</v>
      </c>
      <c r="F9788" t="s">
        <v>862</v>
      </c>
      <c r="G9788" t="s">
        <v>863</v>
      </c>
      <c r="H9788" t="s">
        <v>1076</v>
      </c>
      <c r="I9788">
        <v>333</v>
      </c>
      <c r="J9788" t="s">
        <v>1077</v>
      </c>
      <c r="K9788" t="s">
        <v>828</v>
      </c>
      <c r="L9788" t="s">
        <v>831</v>
      </c>
      <c r="M9788" t="s">
        <v>829</v>
      </c>
      <c r="N9788" t="s">
        <v>829</v>
      </c>
      <c r="O9788" t="s">
        <v>829</v>
      </c>
      <c r="P9788">
        <v>0</v>
      </c>
      <c r="Q9788">
        <v>1166770</v>
      </c>
      <c r="R9788" t="s">
        <v>829</v>
      </c>
      <c r="S9788">
        <v>1166770</v>
      </c>
      <c r="T9788">
        <v>0</v>
      </c>
      <c r="U9788">
        <v>1166770</v>
      </c>
      <c r="V9788">
        <v>13</v>
      </c>
    </row>
    <row r="9789" spans="1:22" x14ac:dyDescent="0.3">
      <c r="A9789">
        <v>202122</v>
      </c>
      <c r="B9789" t="s">
        <v>820</v>
      </c>
      <c r="C9789" t="s">
        <v>821</v>
      </c>
      <c r="D9789" t="s">
        <v>822</v>
      </c>
      <c r="E9789" t="s">
        <v>823</v>
      </c>
      <c r="F9789" t="s">
        <v>862</v>
      </c>
      <c r="G9789" t="s">
        <v>863</v>
      </c>
      <c r="H9789" t="s">
        <v>1076</v>
      </c>
      <c r="I9789">
        <v>333</v>
      </c>
      <c r="J9789" t="s">
        <v>1077</v>
      </c>
      <c r="K9789" t="s">
        <v>828</v>
      </c>
      <c r="L9789" t="s">
        <v>832</v>
      </c>
      <c r="M9789">
        <v>0</v>
      </c>
      <c r="N9789">
        <v>0</v>
      </c>
      <c r="O9789">
        <v>0</v>
      </c>
      <c r="P9789">
        <v>0</v>
      </c>
      <c r="Q9789">
        <v>837103</v>
      </c>
      <c r="R9789">
        <v>18798</v>
      </c>
      <c r="S9789">
        <v>855900</v>
      </c>
      <c r="T9789">
        <v>0</v>
      </c>
      <c r="U9789">
        <v>855900</v>
      </c>
      <c r="V9789">
        <v>9</v>
      </c>
    </row>
    <row r="9790" spans="1:22" x14ac:dyDescent="0.3">
      <c r="A9790">
        <v>202223</v>
      </c>
      <c r="B9790" t="s">
        <v>820</v>
      </c>
      <c r="C9790" t="s">
        <v>821</v>
      </c>
      <c r="D9790" t="s">
        <v>822</v>
      </c>
      <c r="E9790" t="s">
        <v>823</v>
      </c>
      <c r="F9790" t="s">
        <v>862</v>
      </c>
      <c r="G9790" t="s">
        <v>863</v>
      </c>
      <c r="H9790" t="s">
        <v>1076</v>
      </c>
      <c r="I9790">
        <v>333</v>
      </c>
      <c r="J9790" t="s">
        <v>1077</v>
      </c>
      <c r="K9790" t="s">
        <v>828</v>
      </c>
      <c r="L9790" t="s">
        <v>832</v>
      </c>
      <c r="M9790">
        <v>0</v>
      </c>
      <c r="N9790">
        <v>0</v>
      </c>
      <c r="O9790">
        <v>0</v>
      </c>
      <c r="P9790">
        <v>0</v>
      </c>
      <c r="Q9790">
        <v>526418</v>
      </c>
      <c r="R9790">
        <v>11206</v>
      </c>
      <c r="S9790">
        <v>537624</v>
      </c>
      <c r="T9790">
        <v>0</v>
      </c>
      <c r="U9790">
        <v>537624</v>
      </c>
      <c r="V9790">
        <v>6</v>
      </c>
    </row>
    <row r="9791" spans="1:22" x14ac:dyDescent="0.3">
      <c r="A9791">
        <v>202324</v>
      </c>
      <c r="B9791" t="s">
        <v>820</v>
      </c>
      <c r="C9791" t="s">
        <v>821</v>
      </c>
      <c r="D9791" t="s">
        <v>822</v>
      </c>
      <c r="E9791" t="s">
        <v>823</v>
      </c>
      <c r="F9791" t="s">
        <v>862</v>
      </c>
      <c r="G9791" t="s">
        <v>863</v>
      </c>
      <c r="H9791" t="s">
        <v>1076</v>
      </c>
      <c r="I9791">
        <v>333</v>
      </c>
      <c r="J9791" t="s">
        <v>1077</v>
      </c>
      <c r="K9791" t="s">
        <v>828</v>
      </c>
      <c r="L9791" t="s">
        <v>832</v>
      </c>
      <c r="M9791">
        <v>0</v>
      </c>
      <c r="N9791">
        <v>0</v>
      </c>
      <c r="O9791">
        <v>0</v>
      </c>
      <c r="P9791">
        <v>0</v>
      </c>
      <c r="Q9791">
        <v>441769</v>
      </c>
      <c r="R9791">
        <v>50095</v>
      </c>
      <c r="S9791">
        <v>491864</v>
      </c>
      <c r="T9791">
        <v>0</v>
      </c>
      <c r="U9791">
        <v>491864</v>
      </c>
      <c r="V9791">
        <v>5</v>
      </c>
    </row>
    <row r="9792" spans="1:22" x14ac:dyDescent="0.3">
      <c r="A9792">
        <v>202122</v>
      </c>
      <c r="B9792" t="s">
        <v>820</v>
      </c>
      <c r="C9792" t="s">
        <v>821</v>
      </c>
      <c r="D9792" t="s">
        <v>822</v>
      </c>
      <c r="E9792" t="s">
        <v>823</v>
      </c>
      <c r="F9792" t="s">
        <v>862</v>
      </c>
      <c r="G9792" t="s">
        <v>863</v>
      </c>
      <c r="H9792" t="s">
        <v>1076</v>
      </c>
      <c r="I9792">
        <v>333</v>
      </c>
      <c r="J9792" t="s">
        <v>1077</v>
      </c>
      <c r="K9792" t="s">
        <v>828</v>
      </c>
      <c r="L9792" t="s">
        <v>544</v>
      </c>
      <c r="M9792">
        <v>0</v>
      </c>
      <c r="N9792">
        <v>0</v>
      </c>
      <c r="O9792">
        <v>0</v>
      </c>
      <c r="P9792">
        <v>0</v>
      </c>
      <c r="Q9792">
        <v>0</v>
      </c>
      <c r="R9792">
        <v>0</v>
      </c>
      <c r="S9792">
        <v>0</v>
      </c>
      <c r="T9792">
        <v>0</v>
      </c>
      <c r="U9792">
        <v>0</v>
      </c>
      <c r="V9792">
        <v>0</v>
      </c>
    </row>
    <row r="9793" spans="1:22" x14ac:dyDescent="0.3">
      <c r="A9793">
        <v>202223</v>
      </c>
      <c r="B9793" t="s">
        <v>820</v>
      </c>
      <c r="C9793" t="s">
        <v>821</v>
      </c>
      <c r="D9793" t="s">
        <v>822</v>
      </c>
      <c r="E9793" t="s">
        <v>823</v>
      </c>
      <c r="F9793" t="s">
        <v>862</v>
      </c>
      <c r="G9793" t="s">
        <v>863</v>
      </c>
      <c r="H9793" t="s">
        <v>1076</v>
      </c>
      <c r="I9793">
        <v>333</v>
      </c>
      <c r="J9793" t="s">
        <v>1077</v>
      </c>
      <c r="K9793" t="s">
        <v>828</v>
      </c>
      <c r="L9793" t="s">
        <v>544</v>
      </c>
      <c r="M9793">
        <v>0</v>
      </c>
      <c r="N9793">
        <v>0</v>
      </c>
      <c r="O9793">
        <v>0</v>
      </c>
      <c r="P9793">
        <v>0</v>
      </c>
      <c r="Q9793">
        <v>0</v>
      </c>
      <c r="R9793">
        <v>0</v>
      </c>
      <c r="S9793">
        <v>0</v>
      </c>
      <c r="T9793">
        <v>0</v>
      </c>
      <c r="U9793">
        <v>0</v>
      </c>
      <c r="V9793">
        <v>0</v>
      </c>
    </row>
    <row r="9794" spans="1:22" x14ac:dyDescent="0.3">
      <c r="A9794">
        <v>202324</v>
      </c>
      <c r="B9794" t="s">
        <v>820</v>
      </c>
      <c r="C9794" t="s">
        <v>821</v>
      </c>
      <c r="D9794" t="s">
        <v>822</v>
      </c>
      <c r="E9794" t="s">
        <v>823</v>
      </c>
      <c r="F9794" t="s">
        <v>862</v>
      </c>
      <c r="G9794" t="s">
        <v>863</v>
      </c>
      <c r="H9794" t="s">
        <v>1076</v>
      </c>
      <c r="I9794">
        <v>333</v>
      </c>
      <c r="J9794" t="s">
        <v>1077</v>
      </c>
      <c r="K9794" t="s">
        <v>828</v>
      </c>
      <c r="L9794" t="s">
        <v>544</v>
      </c>
      <c r="M9794">
        <v>0</v>
      </c>
      <c r="N9794">
        <v>0</v>
      </c>
      <c r="O9794">
        <v>0</v>
      </c>
      <c r="P9794">
        <v>0</v>
      </c>
      <c r="Q9794">
        <v>0</v>
      </c>
      <c r="R9794">
        <v>0</v>
      </c>
      <c r="S9794">
        <v>0</v>
      </c>
      <c r="T9794">
        <v>0</v>
      </c>
      <c r="U9794">
        <v>0</v>
      </c>
      <c r="V9794">
        <v>0</v>
      </c>
    </row>
    <row r="9795" spans="1:22" x14ac:dyDescent="0.3">
      <c r="A9795">
        <v>202122</v>
      </c>
      <c r="B9795" t="s">
        <v>820</v>
      </c>
      <c r="C9795" t="s">
        <v>821</v>
      </c>
      <c r="D9795" t="s">
        <v>822</v>
      </c>
      <c r="E9795" t="s">
        <v>823</v>
      </c>
      <c r="F9795" t="s">
        <v>862</v>
      </c>
      <c r="G9795" t="s">
        <v>863</v>
      </c>
      <c r="H9795" t="s">
        <v>1076</v>
      </c>
      <c r="I9795">
        <v>333</v>
      </c>
      <c r="J9795" t="s">
        <v>1077</v>
      </c>
      <c r="K9795" t="s">
        <v>828</v>
      </c>
      <c r="L9795" t="s">
        <v>600</v>
      </c>
      <c r="M9795" t="s">
        <v>829</v>
      </c>
      <c r="N9795" t="s">
        <v>829</v>
      </c>
      <c r="O9795" t="s">
        <v>829</v>
      </c>
      <c r="P9795">
        <v>0</v>
      </c>
      <c r="Q9795">
        <v>0</v>
      </c>
      <c r="R9795" t="s">
        <v>829</v>
      </c>
      <c r="S9795">
        <v>0</v>
      </c>
      <c r="T9795">
        <v>0</v>
      </c>
      <c r="U9795">
        <v>0</v>
      </c>
      <c r="V9795">
        <v>0</v>
      </c>
    </row>
    <row r="9796" spans="1:22" x14ac:dyDescent="0.3">
      <c r="A9796">
        <v>202223</v>
      </c>
      <c r="B9796" t="s">
        <v>820</v>
      </c>
      <c r="C9796" t="s">
        <v>821</v>
      </c>
      <c r="D9796" t="s">
        <v>822</v>
      </c>
      <c r="E9796" t="s">
        <v>823</v>
      </c>
      <c r="F9796" t="s">
        <v>862</v>
      </c>
      <c r="G9796" t="s">
        <v>863</v>
      </c>
      <c r="H9796" t="s">
        <v>1076</v>
      </c>
      <c r="I9796">
        <v>333</v>
      </c>
      <c r="J9796" t="s">
        <v>1077</v>
      </c>
      <c r="K9796" t="s">
        <v>828</v>
      </c>
      <c r="L9796" t="s">
        <v>600</v>
      </c>
      <c r="M9796" t="s">
        <v>829</v>
      </c>
      <c r="N9796" t="s">
        <v>829</v>
      </c>
      <c r="O9796" t="s">
        <v>829</v>
      </c>
      <c r="P9796">
        <v>0</v>
      </c>
      <c r="Q9796">
        <v>0</v>
      </c>
      <c r="R9796" t="s">
        <v>829</v>
      </c>
      <c r="S9796">
        <v>0</v>
      </c>
      <c r="T9796">
        <v>0</v>
      </c>
      <c r="U9796">
        <v>0</v>
      </c>
      <c r="V9796">
        <v>0</v>
      </c>
    </row>
    <row r="9797" spans="1:22" x14ac:dyDescent="0.3">
      <c r="A9797">
        <v>202324</v>
      </c>
      <c r="B9797" t="s">
        <v>820</v>
      </c>
      <c r="C9797" t="s">
        <v>821</v>
      </c>
      <c r="D9797" t="s">
        <v>822</v>
      </c>
      <c r="E9797" t="s">
        <v>823</v>
      </c>
      <c r="F9797" t="s">
        <v>862</v>
      </c>
      <c r="G9797" t="s">
        <v>863</v>
      </c>
      <c r="H9797" t="s">
        <v>1076</v>
      </c>
      <c r="I9797">
        <v>333</v>
      </c>
      <c r="J9797" t="s">
        <v>1077</v>
      </c>
      <c r="K9797" t="s">
        <v>828</v>
      </c>
      <c r="L9797" t="s">
        <v>600</v>
      </c>
      <c r="M9797" t="s">
        <v>829</v>
      </c>
      <c r="N9797" t="s">
        <v>829</v>
      </c>
      <c r="O9797" t="s">
        <v>829</v>
      </c>
      <c r="P9797">
        <v>0</v>
      </c>
      <c r="Q9797">
        <v>0</v>
      </c>
      <c r="R9797" t="s">
        <v>829</v>
      </c>
      <c r="S9797">
        <v>0</v>
      </c>
      <c r="T9797">
        <v>0</v>
      </c>
      <c r="U9797">
        <v>0</v>
      </c>
      <c r="V9797">
        <v>0</v>
      </c>
    </row>
    <row r="9798" spans="1:22" x14ac:dyDescent="0.3">
      <c r="A9798">
        <v>202122</v>
      </c>
      <c r="B9798" t="s">
        <v>820</v>
      </c>
      <c r="C9798" t="s">
        <v>821</v>
      </c>
      <c r="D9798" t="s">
        <v>822</v>
      </c>
      <c r="E9798" t="s">
        <v>823</v>
      </c>
      <c r="F9798" t="s">
        <v>862</v>
      </c>
      <c r="G9798" t="s">
        <v>863</v>
      </c>
      <c r="H9798" t="s">
        <v>1076</v>
      </c>
      <c r="I9798">
        <v>333</v>
      </c>
      <c r="J9798" t="s">
        <v>1077</v>
      </c>
      <c r="K9798" t="s">
        <v>828</v>
      </c>
      <c r="L9798" t="s">
        <v>247</v>
      </c>
      <c r="M9798">
        <v>0</v>
      </c>
      <c r="N9798">
        <v>0</v>
      </c>
      <c r="O9798">
        <v>0</v>
      </c>
      <c r="P9798">
        <v>0</v>
      </c>
      <c r="Q9798">
        <v>0</v>
      </c>
      <c r="R9798">
        <v>0</v>
      </c>
      <c r="S9798">
        <v>0</v>
      </c>
      <c r="T9798">
        <v>0</v>
      </c>
      <c r="U9798">
        <v>0</v>
      </c>
      <c r="V9798">
        <v>0</v>
      </c>
    </row>
    <row r="9799" spans="1:22" x14ac:dyDescent="0.3">
      <c r="A9799">
        <v>202223</v>
      </c>
      <c r="B9799" t="s">
        <v>820</v>
      </c>
      <c r="C9799" t="s">
        <v>821</v>
      </c>
      <c r="D9799" t="s">
        <v>822</v>
      </c>
      <c r="E9799" t="s">
        <v>823</v>
      </c>
      <c r="F9799" t="s">
        <v>862</v>
      </c>
      <c r="G9799" t="s">
        <v>863</v>
      </c>
      <c r="H9799" t="s">
        <v>1076</v>
      </c>
      <c r="I9799">
        <v>333</v>
      </c>
      <c r="J9799" t="s">
        <v>1077</v>
      </c>
      <c r="K9799" t="s">
        <v>828</v>
      </c>
      <c r="L9799" t="s">
        <v>247</v>
      </c>
      <c r="M9799">
        <v>0</v>
      </c>
      <c r="N9799">
        <v>0</v>
      </c>
      <c r="O9799">
        <v>0</v>
      </c>
      <c r="P9799">
        <v>0</v>
      </c>
      <c r="Q9799">
        <v>0</v>
      </c>
      <c r="R9799">
        <v>0</v>
      </c>
      <c r="S9799">
        <v>0</v>
      </c>
      <c r="T9799">
        <v>0</v>
      </c>
      <c r="U9799">
        <v>0</v>
      </c>
      <c r="V9799">
        <v>0</v>
      </c>
    </row>
    <row r="9800" spans="1:22" x14ac:dyDescent="0.3">
      <c r="A9800">
        <v>202324</v>
      </c>
      <c r="B9800" t="s">
        <v>820</v>
      </c>
      <c r="C9800" t="s">
        <v>821</v>
      </c>
      <c r="D9800" t="s">
        <v>822</v>
      </c>
      <c r="E9800" t="s">
        <v>823</v>
      </c>
      <c r="F9800" t="s">
        <v>862</v>
      </c>
      <c r="G9800" t="s">
        <v>863</v>
      </c>
      <c r="H9800" t="s">
        <v>1076</v>
      </c>
      <c r="I9800">
        <v>333</v>
      </c>
      <c r="J9800" t="s">
        <v>1077</v>
      </c>
      <c r="K9800" t="s">
        <v>828</v>
      </c>
      <c r="L9800" t="s">
        <v>247</v>
      </c>
      <c r="M9800">
        <v>0</v>
      </c>
      <c r="N9800">
        <v>0</v>
      </c>
      <c r="O9800">
        <v>0</v>
      </c>
      <c r="P9800">
        <v>0</v>
      </c>
      <c r="Q9800">
        <v>0</v>
      </c>
      <c r="R9800">
        <v>0</v>
      </c>
      <c r="S9800">
        <v>0</v>
      </c>
      <c r="T9800">
        <v>0</v>
      </c>
      <c r="U9800">
        <v>0</v>
      </c>
      <c r="V9800">
        <v>0</v>
      </c>
    </row>
    <row r="9801" spans="1:22" x14ac:dyDescent="0.3">
      <c r="A9801">
        <v>202122</v>
      </c>
      <c r="B9801" t="s">
        <v>820</v>
      </c>
      <c r="C9801" t="s">
        <v>821</v>
      </c>
      <c r="D9801" t="s">
        <v>822</v>
      </c>
      <c r="E9801" t="s">
        <v>823</v>
      </c>
      <c r="F9801" t="s">
        <v>862</v>
      </c>
      <c r="G9801" t="s">
        <v>863</v>
      </c>
      <c r="H9801" t="s">
        <v>1076</v>
      </c>
      <c r="I9801">
        <v>333</v>
      </c>
      <c r="J9801" t="s">
        <v>1077</v>
      </c>
      <c r="K9801" t="s">
        <v>828</v>
      </c>
      <c r="L9801" t="s">
        <v>833</v>
      </c>
      <c r="M9801">
        <v>23464233</v>
      </c>
      <c r="N9801">
        <v>134306689</v>
      </c>
      <c r="O9801">
        <v>37105034</v>
      </c>
      <c r="P9801">
        <v>23906741</v>
      </c>
      <c r="Q9801">
        <v>5250220</v>
      </c>
      <c r="R9801">
        <v>3119931</v>
      </c>
      <c r="S9801">
        <v>228912517</v>
      </c>
      <c r="T9801">
        <v>0</v>
      </c>
      <c r="U9801">
        <v>228912517</v>
      </c>
      <c r="V9801" t="s">
        <v>834</v>
      </c>
    </row>
    <row r="9802" spans="1:22" x14ac:dyDescent="0.3">
      <c r="A9802">
        <v>202223</v>
      </c>
      <c r="B9802" t="s">
        <v>820</v>
      </c>
      <c r="C9802" t="s">
        <v>821</v>
      </c>
      <c r="D9802" t="s">
        <v>822</v>
      </c>
      <c r="E9802" t="s">
        <v>823</v>
      </c>
      <c r="F9802" t="s">
        <v>862</v>
      </c>
      <c r="G9802" t="s">
        <v>863</v>
      </c>
      <c r="H9802" t="s">
        <v>1076</v>
      </c>
      <c r="I9802">
        <v>333</v>
      </c>
      <c r="J9802" t="s">
        <v>1077</v>
      </c>
      <c r="K9802" t="s">
        <v>828</v>
      </c>
      <c r="L9802" t="s">
        <v>833</v>
      </c>
      <c r="M9802">
        <v>25692595</v>
      </c>
      <c r="N9802">
        <v>134812011</v>
      </c>
      <c r="O9802">
        <v>38477550</v>
      </c>
      <c r="P9802">
        <v>28919082</v>
      </c>
      <c r="Q9802">
        <v>6006012</v>
      </c>
      <c r="R9802">
        <v>3373450</v>
      </c>
      <c r="S9802">
        <v>238624958</v>
      </c>
      <c r="T9802">
        <v>0</v>
      </c>
      <c r="U9802">
        <v>238624958</v>
      </c>
      <c r="V9802" t="s">
        <v>834</v>
      </c>
    </row>
    <row r="9803" spans="1:22" x14ac:dyDescent="0.3">
      <c r="A9803">
        <v>202324</v>
      </c>
      <c r="B9803" t="s">
        <v>820</v>
      </c>
      <c r="C9803" t="s">
        <v>821</v>
      </c>
      <c r="D9803" t="s">
        <v>822</v>
      </c>
      <c r="E9803" t="s">
        <v>823</v>
      </c>
      <c r="F9803" t="s">
        <v>862</v>
      </c>
      <c r="G9803" t="s">
        <v>863</v>
      </c>
      <c r="H9803" t="s">
        <v>1076</v>
      </c>
      <c r="I9803">
        <v>333</v>
      </c>
      <c r="J9803" t="s">
        <v>1077</v>
      </c>
      <c r="K9803" t="s">
        <v>828</v>
      </c>
      <c r="L9803" t="s">
        <v>833</v>
      </c>
      <c r="M9803">
        <v>28560345</v>
      </c>
      <c r="N9803">
        <v>136700553</v>
      </c>
      <c r="O9803">
        <v>41621565</v>
      </c>
      <c r="P9803">
        <v>32513609</v>
      </c>
      <c r="Q9803">
        <v>6117273</v>
      </c>
      <c r="R9803">
        <v>3822199</v>
      </c>
      <c r="S9803">
        <v>250694698</v>
      </c>
      <c r="T9803">
        <v>0</v>
      </c>
      <c r="U9803">
        <v>250694698</v>
      </c>
      <c r="V9803" t="s">
        <v>834</v>
      </c>
    </row>
    <row r="9804" spans="1:22" x14ac:dyDescent="0.3">
      <c r="A9804">
        <v>202122</v>
      </c>
      <c r="B9804" t="s">
        <v>820</v>
      </c>
      <c r="C9804" t="s">
        <v>821</v>
      </c>
      <c r="D9804" t="s">
        <v>822</v>
      </c>
      <c r="E9804" t="s">
        <v>823</v>
      </c>
      <c r="F9804" t="s">
        <v>862</v>
      </c>
      <c r="G9804" t="s">
        <v>863</v>
      </c>
      <c r="H9804" t="s">
        <v>1076</v>
      </c>
      <c r="I9804">
        <v>333</v>
      </c>
      <c r="J9804" t="s">
        <v>1077</v>
      </c>
      <c r="K9804" t="s">
        <v>835</v>
      </c>
      <c r="L9804" t="s">
        <v>836</v>
      </c>
      <c r="M9804" t="s">
        <v>829</v>
      </c>
      <c r="N9804" t="s">
        <v>829</v>
      </c>
      <c r="O9804" t="s">
        <v>829</v>
      </c>
      <c r="P9804" t="s">
        <v>829</v>
      </c>
      <c r="Q9804" t="s">
        <v>829</v>
      </c>
      <c r="R9804" t="s">
        <v>829</v>
      </c>
      <c r="S9804">
        <v>229568401</v>
      </c>
      <c r="T9804" t="s">
        <v>829</v>
      </c>
      <c r="U9804" t="s">
        <v>829</v>
      </c>
      <c r="V9804" t="s">
        <v>834</v>
      </c>
    </row>
    <row r="9805" spans="1:22" x14ac:dyDescent="0.3">
      <c r="A9805">
        <v>202223</v>
      </c>
      <c r="B9805" t="s">
        <v>820</v>
      </c>
      <c r="C9805" t="s">
        <v>821</v>
      </c>
      <c r="D9805" t="s">
        <v>822</v>
      </c>
      <c r="E9805" t="s">
        <v>823</v>
      </c>
      <c r="F9805" t="s">
        <v>862</v>
      </c>
      <c r="G9805" t="s">
        <v>863</v>
      </c>
      <c r="H9805" t="s">
        <v>1076</v>
      </c>
      <c r="I9805">
        <v>333</v>
      </c>
      <c r="J9805" t="s">
        <v>1077</v>
      </c>
      <c r="K9805" t="s">
        <v>835</v>
      </c>
      <c r="L9805" t="s">
        <v>836</v>
      </c>
      <c r="M9805" t="s">
        <v>829</v>
      </c>
      <c r="N9805" t="s">
        <v>829</v>
      </c>
      <c r="O9805" t="s">
        <v>829</v>
      </c>
      <c r="P9805" t="s">
        <v>829</v>
      </c>
      <c r="Q9805" t="s">
        <v>829</v>
      </c>
      <c r="R9805" t="s">
        <v>829</v>
      </c>
      <c r="S9805">
        <v>237918400</v>
      </c>
      <c r="T9805" t="s">
        <v>829</v>
      </c>
      <c r="U9805" t="s">
        <v>829</v>
      </c>
      <c r="V9805" t="s">
        <v>834</v>
      </c>
    </row>
    <row r="9806" spans="1:22" x14ac:dyDescent="0.3">
      <c r="A9806">
        <v>202324</v>
      </c>
      <c r="B9806" t="s">
        <v>820</v>
      </c>
      <c r="C9806" t="s">
        <v>821</v>
      </c>
      <c r="D9806" t="s">
        <v>822</v>
      </c>
      <c r="E9806" t="s">
        <v>823</v>
      </c>
      <c r="F9806" t="s">
        <v>862</v>
      </c>
      <c r="G9806" t="s">
        <v>863</v>
      </c>
      <c r="H9806" t="s">
        <v>1076</v>
      </c>
      <c r="I9806">
        <v>333</v>
      </c>
      <c r="J9806" t="s">
        <v>1077</v>
      </c>
      <c r="K9806" t="s">
        <v>835</v>
      </c>
      <c r="L9806" t="s">
        <v>836</v>
      </c>
      <c r="M9806" t="s">
        <v>829</v>
      </c>
      <c r="N9806" t="s">
        <v>829</v>
      </c>
      <c r="O9806" t="s">
        <v>829</v>
      </c>
      <c r="P9806" t="s">
        <v>829</v>
      </c>
      <c r="Q9806" t="s">
        <v>829</v>
      </c>
      <c r="R9806" t="s">
        <v>829</v>
      </c>
      <c r="S9806">
        <v>248228231</v>
      </c>
      <c r="T9806" t="s">
        <v>829</v>
      </c>
      <c r="U9806" t="s">
        <v>829</v>
      </c>
      <c r="V9806" t="s">
        <v>834</v>
      </c>
    </row>
    <row r="9807" spans="1:22" x14ac:dyDescent="0.3">
      <c r="A9807">
        <v>202122</v>
      </c>
      <c r="B9807" t="s">
        <v>820</v>
      </c>
      <c r="C9807" t="s">
        <v>821</v>
      </c>
      <c r="D9807" t="s">
        <v>822</v>
      </c>
      <c r="E9807" t="s">
        <v>823</v>
      </c>
      <c r="F9807" t="s">
        <v>862</v>
      </c>
      <c r="G9807" t="s">
        <v>863</v>
      </c>
      <c r="H9807" t="s">
        <v>1076</v>
      </c>
      <c r="I9807">
        <v>333</v>
      </c>
      <c r="J9807" t="s">
        <v>1077</v>
      </c>
      <c r="K9807" t="s">
        <v>835</v>
      </c>
      <c r="L9807" t="s">
        <v>837</v>
      </c>
      <c r="M9807" t="s">
        <v>829</v>
      </c>
      <c r="N9807" t="s">
        <v>829</v>
      </c>
      <c r="O9807" t="s">
        <v>829</v>
      </c>
      <c r="P9807" t="s">
        <v>829</v>
      </c>
      <c r="Q9807" t="s">
        <v>829</v>
      </c>
      <c r="R9807" t="s">
        <v>829</v>
      </c>
      <c r="S9807">
        <v>-723069</v>
      </c>
      <c r="T9807" t="s">
        <v>829</v>
      </c>
      <c r="U9807" t="s">
        <v>829</v>
      </c>
      <c r="V9807" t="s">
        <v>834</v>
      </c>
    </row>
    <row r="9808" spans="1:22" x14ac:dyDescent="0.3">
      <c r="A9808">
        <v>202223</v>
      </c>
      <c r="B9808" t="s">
        <v>820</v>
      </c>
      <c r="C9808" t="s">
        <v>821</v>
      </c>
      <c r="D9808" t="s">
        <v>822</v>
      </c>
      <c r="E9808" t="s">
        <v>823</v>
      </c>
      <c r="F9808" t="s">
        <v>862</v>
      </c>
      <c r="G9808" t="s">
        <v>863</v>
      </c>
      <c r="H9808" t="s">
        <v>1076</v>
      </c>
      <c r="I9808">
        <v>333</v>
      </c>
      <c r="J9808" t="s">
        <v>1077</v>
      </c>
      <c r="K9808" t="s">
        <v>835</v>
      </c>
      <c r="L9808" t="s">
        <v>837</v>
      </c>
      <c r="M9808" t="s">
        <v>829</v>
      </c>
      <c r="N9808" t="s">
        <v>829</v>
      </c>
      <c r="O9808" t="s">
        <v>829</v>
      </c>
      <c r="P9808" t="s">
        <v>829</v>
      </c>
      <c r="Q9808" t="s">
        <v>829</v>
      </c>
      <c r="R9808" t="s">
        <v>829</v>
      </c>
      <c r="S9808">
        <v>0</v>
      </c>
      <c r="T9808" t="s">
        <v>829</v>
      </c>
      <c r="U9808" t="s">
        <v>829</v>
      </c>
      <c r="V9808">
        <v>0</v>
      </c>
    </row>
    <row r="9809" spans="1:22" x14ac:dyDescent="0.3">
      <c r="A9809">
        <v>202324</v>
      </c>
      <c r="B9809" t="s">
        <v>820</v>
      </c>
      <c r="C9809" t="s">
        <v>821</v>
      </c>
      <c r="D9809" t="s">
        <v>822</v>
      </c>
      <c r="E9809" t="s">
        <v>823</v>
      </c>
      <c r="F9809" t="s">
        <v>862</v>
      </c>
      <c r="G9809" t="s">
        <v>863</v>
      </c>
      <c r="H9809" t="s">
        <v>1076</v>
      </c>
      <c r="I9809">
        <v>333</v>
      </c>
      <c r="J9809" t="s">
        <v>1077</v>
      </c>
      <c r="K9809" t="s">
        <v>835</v>
      </c>
      <c r="L9809" t="s">
        <v>837</v>
      </c>
      <c r="M9809" t="s">
        <v>829</v>
      </c>
      <c r="N9809" t="s">
        <v>829</v>
      </c>
      <c r="O9809" t="s">
        <v>829</v>
      </c>
      <c r="P9809" t="s">
        <v>829</v>
      </c>
      <c r="Q9809" t="s">
        <v>829</v>
      </c>
      <c r="R9809" t="s">
        <v>829</v>
      </c>
      <c r="S9809">
        <v>0</v>
      </c>
      <c r="T9809" t="s">
        <v>829</v>
      </c>
      <c r="U9809" t="s">
        <v>829</v>
      </c>
      <c r="V9809">
        <v>0</v>
      </c>
    </row>
    <row r="9810" spans="1:22" x14ac:dyDescent="0.3">
      <c r="A9810">
        <v>202122</v>
      </c>
      <c r="B9810" t="s">
        <v>820</v>
      </c>
      <c r="C9810" t="s">
        <v>821</v>
      </c>
      <c r="D9810" t="s">
        <v>822</v>
      </c>
      <c r="E9810" t="s">
        <v>823</v>
      </c>
      <c r="F9810" t="s">
        <v>862</v>
      </c>
      <c r="G9810" t="s">
        <v>863</v>
      </c>
      <c r="H9810" t="s">
        <v>1076</v>
      </c>
      <c r="I9810">
        <v>333</v>
      </c>
      <c r="J9810" t="s">
        <v>1077</v>
      </c>
      <c r="K9810" t="s">
        <v>835</v>
      </c>
      <c r="L9810" t="s">
        <v>838</v>
      </c>
      <c r="M9810" t="s">
        <v>829</v>
      </c>
      <c r="N9810" t="s">
        <v>829</v>
      </c>
      <c r="O9810" t="s">
        <v>829</v>
      </c>
      <c r="P9810" t="s">
        <v>829</v>
      </c>
      <c r="Q9810" t="s">
        <v>829</v>
      </c>
      <c r="R9810" t="s">
        <v>829</v>
      </c>
      <c r="S9810">
        <v>1957560</v>
      </c>
      <c r="T9810" t="s">
        <v>829</v>
      </c>
      <c r="U9810" t="s">
        <v>829</v>
      </c>
      <c r="V9810" t="s">
        <v>834</v>
      </c>
    </row>
    <row r="9811" spans="1:22" x14ac:dyDescent="0.3">
      <c r="A9811">
        <v>202223</v>
      </c>
      <c r="B9811" t="s">
        <v>820</v>
      </c>
      <c r="C9811" t="s">
        <v>821</v>
      </c>
      <c r="D9811" t="s">
        <v>822</v>
      </c>
      <c r="E9811" t="s">
        <v>823</v>
      </c>
      <c r="F9811" t="s">
        <v>862</v>
      </c>
      <c r="G9811" t="s">
        <v>863</v>
      </c>
      <c r="H9811" t="s">
        <v>1076</v>
      </c>
      <c r="I9811">
        <v>333</v>
      </c>
      <c r="J9811" t="s">
        <v>1077</v>
      </c>
      <c r="K9811" t="s">
        <v>835</v>
      </c>
      <c r="L9811" t="s">
        <v>838</v>
      </c>
      <c r="M9811" t="s">
        <v>829</v>
      </c>
      <c r="N9811" t="s">
        <v>829</v>
      </c>
      <c r="O9811" t="s">
        <v>829</v>
      </c>
      <c r="P9811" t="s">
        <v>829</v>
      </c>
      <c r="Q9811" t="s">
        <v>829</v>
      </c>
      <c r="R9811" t="s">
        <v>829</v>
      </c>
      <c r="S9811">
        <v>4070426</v>
      </c>
      <c r="T9811" t="s">
        <v>829</v>
      </c>
      <c r="U9811" t="s">
        <v>829</v>
      </c>
      <c r="V9811" t="s">
        <v>834</v>
      </c>
    </row>
    <row r="9812" spans="1:22" x14ac:dyDescent="0.3">
      <c r="A9812">
        <v>202324</v>
      </c>
      <c r="B9812" t="s">
        <v>820</v>
      </c>
      <c r="C9812" t="s">
        <v>821</v>
      </c>
      <c r="D9812" t="s">
        <v>822</v>
      </c>
      <c r="E9812" t="s">
        <v>823</v>
      </c>
      <c r="F9812" t="s">
        <v>862</v>
      </c>
      <c r="G9812" t="s">
        <v>863</v>
      </c>
      <c r="H9812" t="s">
        <v>1076</v>
      </c>
      <c r="I9812">
        <v>333</v>
      </c>
      <c r="J9812" t="s">
        <v>1077</v>
      </c>
      <c r="K9812" t="s">
        <v>835</v>
      </c>
      <c r="L9812" t="s">
        <v>838</v>
      </c>
      <c r="M9812" t="s">
        <v>829</v>
      </c>
      <c r="N9812" t="s">
        <v>829</v>
      </c>
      <c r="O9812" t="s">
        <v>829</v>
      </c>
      <c r="P9812" t="s">
        <v>829</v>
      </c>
      <c r="Q9812" t="s">
        <v>829</v>
      </c>
      <c r="R9812" t="s">
        <v>829</v>
      </c>
      <c r="S9812">
        <v>5557000</v>
      </c>
      <c r="T9812" t="s">
        <v>829</v>
      </c>
      <c r="U9812" t="s">
        <v>829</v>
      </c>
      <c r="V9812" t="s">
        <v>834</v>
      </c>
    </row>
    <row r="9813" spans="1:22" x14ac:dyDescent="0.3">
      <c r="A9813">
        <v>202122</v>
      </c>
      <c r="B9813" t="s">
        <v>820</v>
      </c>
      <c r="C9813" t="s">
        <v>821</v>
      </c>
      <c r="D9813" t="s">
        <v>822</v>
      </c>
      <c r="E9813" t="s">
        <v>823</v>
      </c>
      <c r="F9813" t="s">
        <v>862</v>
      </c>
      <c r="G9813" t="s">
        <v>863</v>
      </c>
      <c r="H9813" t="s">
        <v>1076</v>
      </c>
      <c r="I9813">
        <v>333</v>
      </c>
      <c r="J9813" t="s">
        <v>1077</v>
      </c>
      <c r="K9813" t="s">
        <v>835</v>
      </c>
      <c r="L9813" t="s">
        <v>839</v>
      </c>
      <c r="M9813" t="s">
        <v>829</v>
      </c>
      <c r="N9813" t="s">
        <v>829</v>
      </c>
      <c r="O9813" t="s">
        <v>829</v>
      </c>
      <c r="P9813" t="s">
        <v>829</v>
      </c>
      <c r="Q9813" t="s">
        <v>829</v>
      </c>
      <c r="R9813" t="s">
        <v>829</v>
      </c>
      <c r="S9813">
        <v>-4070426</v>
      </c>
      <c r="T9813" t="s">
        <v>829</v>
      </c>
      <c r="U9813" t="s">
        <v>829</v>
      </c>
      <c r="V9813" t="s">
        <v>834</v>
      </c>
    </row>
    <row r="9814" spans="1:22" x14ac:dyDescent="0.3">
      <c r="A9814">
        <v>202223</v>
      </c>
      <c r="B9814" t="s">
        <v>820</v>
      </c>
      <c r="C9814" t="s">
        <v>821</v>
      </c>
      <c r="D9814" t="s">
        <v>822</v>
      </c>
      <c r="E9814" t="s">
        <v>823</v>
      </c>
      <c r="F9814" t="s">
        <v>862</v>
      </c>
      <c r="G9814" t="s">
        <v>863</v>
      </c>
      <c r="H9814" t="s">
        <v>1076</v>
      </c>
      <c r="I9814">
        <v>333</v>
      </c>
      <c r="J9814" t="s">
        <v>1077</v>
      </c>
      <c r="K9814" t="s">
        <v>835</v>
      </c>
      <c r="L9814" t="s">
        <v>839</v>
      </c>
      <c r="M9814" t="s">
        <v>829</v>
      </c>
      <c r="N9814" t="s">
        <v>829</v>
      </c>
      <c r="O9814" t="s">
        <v>829</v>
      </c>
      <c r="P9814" t="s">
        <v>829</v>
      </c>
      <c r="Q9814" t="s">
        <v>829</v>
      </c>
      <c r="R9814" t="s">
        <v>829</v>
      </c>
      <c r="S9814">
        <v>-5556800</v>
      </c>
      <c r="T9814" t="s">
        <v>829</v>
      </c>
      <c r="U9814" t="s">
        <v>829</v>
      </c>
      <c r="V9814" t="s">
        <v>834</v>
      </c>
    </row>
    <row r="9815" spans="1:22" x14ac:dyDescent="0.3">
      <c r="A9815">
        <v>202324</v>
      </c>
      <c r="B9815" t="s">
        <v>820</v>
      </c>
      <c r="C9815" t="s">
        <v>821</v>
      </c>
      <c r="D9815" t="s">
        <v>822</v>
      </c>
      <c r="E9815" t="s">
        <v>823</v>
      </c>
      <c r="F9815" t="s">
        <v>862</v>
      </c>
      <c r="G9815" t="s">
        <v>863</v>
      </c>
      <c r="H9815" t="s">
        <v>1076</v>
      </c>
      <c r="I9815">
        <v>333</v>
      </c>
      <c r="J9815" t="s">
        <v>1077</v>
      </c>
      <c r="K9815" t="s">
        <v>835</v>
      </c>
      <c r="L9815" t="s">
        <v>839</v>
      </c>
      <c r="M9815" t="s">
        <v>829</v>
      </c>
      <c r="N9815" t="s">
        <v>829</v>
      </c>
      <c r="O9815" t="s">
        <v>829</v>
      </c>
      <c r="P9815" t="s">
        <v>829</v>
      </c>
      <c r="Q9815" t="s">
        <v>829</v>
      </c>
      <c r="R9815" t="s">
        <v>829</v>
      </c>
      <c r="S9815">
        <v>-5689000</v>
      </c>
      <c r="T9815" t="s">
        <v>829</v>
      </c>
      <c r="U9815" t="s">
        <v>829</v>
      </c>
      <c r="V9815" t="s">
        <v>834</v>
      </c>
    </row>
    <row r="9816" spans="1:22" x14ac:dyDescent="0.3">
      <c r="A9816">
        <v>202122</v>
      </c>
      <c r="B9816" t="s">
        <v>820</v>
      </c>
      <c r="C9816" t="s">
        <v>821</v>
      </c>
      <c r="D9816" t="s">
        <v>822</v>
      </c>
      <c r="E9816" t="s">
        <v>823</v>
      </c>
      <c r="F9816" t="s">
        <v>862</v>
      </c>
      <c r="G9816" t="s">
        <v>863</v>
      </c>
      <c r="H9816" t="s">
        <v>1076</v>
      </c>
      <c r="I9816">
        <v>333</v>
      </c>
      <c r="J9816" t="s">
        <v>1077</v>
      </c>
      <c r="K9816" t="s">
        <v>835</v>
      </c>
      <c r="L9816" t="s">
        <v>840</v>
      </c>
      <c r="M9816" t="s">
        <v>829</v>
      </c>
      <c r="N9816" t="s">
        <v>829</v>
      </c>
      <c r="O9816" t="s">
        <v>829</v>
      </c>
      <c r="P9816" t="s">
        <v>829</v>
      </c>
      <c r="Q9816" t="s">
        <v>829</v>
      </c>
      <c r="R9816" t="s">
        <v>829</v>
      </c>
      <c r="S9816">
        <v>0</v>
      </c>
      <c r="T9816" t="s">
        <v>829</v>
      </c>
      <c r="U9816" t="s">
        <v>829</v>
      </c>
      <c r="V9816" t="s">
        <v>834</v>
      </c>
    </row>
    <row r="9817" spans="1:22" x14ac:dyDescent="0.3">
      <c r="A9817">
        <v>202223</v>
      </c>
      <c r="B9817" t="s">
        <v>820</v>
      </c>
      <c r="C9817" t="s">
        <v>821</v>
      </c>
      <c r="D9817" t="s">
        <v>822</v>
      </c>
      <c r="E9817" t="s">
        <v>823</v>
      </c>
      <c r="F9817" t="s">
        <v>862</v>
      </c>
      <c r="G9817" t="s">
        <v>863</v>
      </c>
      <c r="H9817" t="s">
        <v>1076</v>
      </c>
      <c r="I9817">
        <v>333</v>
      </c>
      <c r="J9817" t="s">
        <v>1077</v>
      </c>
      <c r="K9817" t="s">
        <v>835</v>
      </c>
      <c r="L9817" t="s">
        <v>840</v>
      </c>
      <c r="M9817" t="s">
        <v>829</v>
      </c>
      <c r="N9817" t="s">
        <v>829</v>
      </c>
      <c r="O9817" t="s">
        <v>829</v>
      </c>
      <c r="P9817" t="s">
        <v>829</v>
      </c>
      <c r="Q9817" t="s">
        <v>829</v>
      </c>
      <c r="R9817" t="s">
        <v>829</v>
      </c>
      <c r="S9817">
        <v>0</v>
      </c>
      <c r="T9817" t="s">
        <v>829</v>
      </c>
      <c r="U9817" t="s">
        <v>829</v>
      </c>
      <c r="V9817" t="s">
        <v>834</v>
      </c>
    </row>
    <row r="9818" spans="1:22" x14ac:dyDescent="0.3">
      <c r="A9818">
        <v>202324</v>
      </c>
      <c r="B9818" t="s">
        <v>820</v>
      </c>
      <c r="C9818" t="s">
        <v>821</v>
      </c>
      <c r="D9818" t="s">
        <v>822</v>
      </c>
      <c r="E9818" t="s">
        <v>823</v>
      </c>
      <c r="F9818" t="s">
        <v>862</v>
      </c>
      <c r="G9818" t="s">
        <v>863</v>
      </c>
      <c r="H9818" t="s">
        <v>1076</v>
      </c>
      <c r="I9818">
        <v>333</v>
      </c>
      <c r="J9818" t="s">
        <v>1077</v>
      </c>
      <c r="K9818" t="s">
        <v>835</v>
      </c>
      <c r="L9818" t="s">
        <v>840</v>
      </c>
      <c r="M9818" t="s">
        <v>829</v>
      </c>
      <c r="N9818" t="s">
        <v>829</v>
      </c>
      <c r="O9818" t="s">
        <v>829</v>
      </c>
      <c r="P9818" t="s">
        <v>829</v>
      </c>
      <c r="Q9818" t="s">
        <v>829</v>
      </c>
      <c r="R9818" t="s">
        <v>829</v>
      </c>
      <c r="S9818">
        <v>0</v>
      </c>
      <c r="T9818" t="s">
        <v>829</v>
      </c>
      <c r="U9818" t="s">
        <v>829</v>
      </c>
      <c r="V9818" t="s">
        <v>834</v>
      </c>
    </row>
    <row r="9819" spans="1:22" x14ac:dyDescent="0.3">
      <c r="A9819">
        <v>202122</v>
      </c>
      <c r="B9819" t="s">
        <v>820</v>
      </c>
      <c r="C9819" t="s">
        <v>821</v>
      </c>
      <c r="D9819" t="s">
        <v>822</v>
      </c>
      <c r="E9819" t="s">
        <v>823</v>
      </c>
      <c r="F9819" t="s">
        <v>862</v>
      </c>
      <c r="G9819" t="s">
        <v>863</v>
      </c>
      <c r="H9819" t="s">
        <v>1076</v>
      </c>
      <c r="I9819">
        <v>333</v>
      </c>
      <c r="J9819" t="s">
        <v>1077</v>
      </c>
      <c r="K9819" t="s">
        <v>835</v>
      </c>
      <c r="L9819" t="s">
        <v>841</v>
      </c>
      <c r="M9819" t="s">
        <v>829</v>
      </c>
      <c r="N9819" t="s">
        <v>829</v>
      </c>
      <c r="O9819" t="s">
        <v>829</v>
      </c>
      <c r="P9819" t="s">
        <v>829</v>
      </c>
      <c r="Q9819" t="s">
        <v>829</v>
      </c>
      <c r="R9819" t="s">
        <v>829</v>
      </c>
      <c r="S9819">
        <v>228912519</v>
      </c>
      <c r="T9819" t="s">
        <v>829</v>
      </c>
      <c r="U9819" t="s">
        <v>829</v>
      </c>
      <c r="V9819" t="s">
        <v>834</v>
      </c>
    </row>
    <row r="9820" spans="1:22" x14ac:dyDescent="0.3">
      <c r="A9820">
        <v>202223</v>
      </c>
      <c r="B9820" t="s">
        <v>820</v>
      </c>
      <c r="C9820" t="s">
        <v>821</v>
      </c>
      <c r="D9820" t="s">
        <v>822</v>
      </c>
      <c r="E9820" t="s">
        <v>823</v>
      </c>
      <c r="F9820" t="s">
        <v>862</v>
      </c>
      <c r="G9820" t="s">
        <v>863</v>
      </c>
      <c r="H9820" t="s">
        <v>1076</v>
      </c>
      <c r="I9820">
        <v>333</v>
      </c>
      <c r="J9820" t="s">
        <v>1077</v>
      </c>
      <c r="K9820" t="s">
        <v>835</v>
      </c>
      <c r="L9820" t="s">
        <v>841</v>
      </c>
      <c r="M9820" t="s">
        <v>829</v>
      </c>
      <c r="N9820" t="s">
        <v>829</v>
      </c>
      <c r="O9820" t="s">
        <v>829</v>
      </c>
      <c r="P9820" t="s">
        <v>829</v>
      </c>
      <c r="Q9820" t="s">
        <v>829</v>
      </c>
      <c r="R9820" t="s">
        <v>829</v>
      </c>
      <c r="S9820">
        <v>238810184</v>
      </c>
      <c r="T9820" t="s">
        <v>829</v>
      </c>
      <c r="U9820" t="s">
        <v>829</v>
      </c>
      <c r="V9820" t="s">
        <v>834</v>
      </c>
    </row>
    <row r="9821" spans="1:22" x14ac:dyDescent="0.3">
      <c r="A9821">
        <v>202324</v>
      </c>
      <c r="B9821" t="s">
        <v>820</v>
      </c>
      <c r="C9821" t="s">
        <v>821</v>
      </c>
      <c r="D9821" t="s">
        <v>822</v>
      </c>
      <c r="E9821" t="s">
        <v>823</v>
      </c>
      <c r="F9821" t="s">
        <v>862</v>
      </c>
      <c r="G9821" t="s">
        <v>863</v>
      </c>
      <c r="H9821" t="s">
        <v>1076</v>
      </c>
      <c r="I9821">
        <v>333</v>
      </c>
      <c r="J9821" t="s">
        <v>1077</v>
      </c>
      <c r="K9821" t="s">
        <v>835</v>
      </c>
      <c r="L9821" t="s">
        <v>841</v>
      </c>
      <c r="M9821" t="s">
        <v>829</v>
      </c>
      <c r="N9821" t="s">
        <v>829</v>
      </c>
      <c r="O9821" t="s">
        <v>829</v>
      </c>
      <c r="P9821" t="s">
        <v>829</v>
      </c>
      <c r="Q9821" t="s">
        <v>829</v>
      </c>
      <c r="R9821" t="s">
        <v>829</v>
      </c>
      <c r="S9821">
        <v>250689698</v>
      </c>
      <c r="T9821" t="s">
        <v>829</v>
      </c>
      <c r="U9821" t="s">
        <v>829</v>
      </c>
      <c r="V9821" t="s">
        <v>834</v>
      </c>
    </row>
    <row r="9822" spans="1:22" x14ac:dyDescent="0.3">
      <c r="A9822">
        <v>202122</v>
      </c>
      <c r="B9822" t="s">
        <v>820</v>
      </c>
      <c r="C9822" t="s">
        <v>821</v>
      </c>
      <c r="D9822" t="s">
        <v>822</v>
      </c>
      <c r="E9822" t="s">
        <v>823</v>
      </c>
      <c r="F9822" t="s">
        <v>862</v>
      </c>
      <c r="G9822" t="s">
        <v>863</v>
      </c>
      <c r="H9822" t="s">
        <v>1076</v>
      </c>
      <c r="I9822">
        <v>333</v>
      </c>
      <c r="J9822" t="s">
        <v>1077</v>
      </c>
      <c r="K9822" t="s">
        <v>842</v>
      </c>
      <c r="L9822" t="s">
        <v>238</v>
      </c>
      <c r="M9822" t="s">
        <v>829</v>
      </c>
      <c r="N9822" t="s">
        <v>829</v>
      </c>
      <c r="O9822" t="s">
        <v>829</v>
      </c>
      <c r="P9822" t="s">
        <v>829</v>
      </c>
      <c r="Q9822" t="s">
        <v>829</v>
      </c>
      <c r="R9822" t="s">
        <v>829</v>
      </c>
      <c r="S9822">
        <v>1328998</v>
      </c>
      <c r="T9822">
        <v>747033</v>
      </c>
      <c r="U9822">
        <v>581964</v>
      </c>
      <c r="V9822">
        <v>9</v>
      </c>
    </row>
    <row r="9823" spans="1:22" x14ac:dyDescent="0.3">
      <c r="A9823">
        <v>202223</v>
      </c>
      <c r="B9823" t="s">
        <v>820</v>
      </c>
      <c r="C9823" t="s">
        <v>821</v>
      </c>
      <c r="D9823" t="s">
        <v>822</v>
      </c>
      <c r="E9823" t="s">
        <v>823</v>
      </c>
      <c r="F9823" t="s">
        <v>862</v>
      </c>
      <c r="G9823" t="s">
        <v>863</v>
      </c>
      <c r="H9823" t="s">
        <v>1076</v>
      </c>
      <c r="I9823">
        <v>333</v>
      </c>
      <c r="J9823" t="s">
        <v>1077</v>
      </c>
      <c r="K9823" t="s">
        <v>842</v>
      </c>
      <c r="L9823" t="s">
        <v>238</v>
      </c>
      <c r="M9823" t="s">
        <v>829</v>
      </c>
      <c r="N9823" t="s">
        <v>829</v>
      </c>
      <c r="O9823" t="s">
        <v>829</v>
      </c>
      <c r="P9823" t="s">
        <v>829</v>
      </c>
      <c r="Q9823" t="s">
        <v>829</v>
      </c>
      <c r="R9823" t="s">
        <v>829</v>
      </c>
      <c r="S9823">
        <v>1380787</v>
      </c>
      <c r="T9823">
        <v>764737</v>
      </c>
      <c r="U9823">
        <v>616050</v>
      </c>
      <c r="V9823">
        <v>10</v>
      </c>
    </row>
    <row r="9824" spans="1:22" x14ac:dyDescent="0.3">
      <c r="A9824">
        <v>202324</v>
      </c>
      <c r="B9824" t="s">
        <v>820</v>
      </c>
      <c r="C9824" t="s">
        <v>821</v>
      </c>
      <c r="D9824" t="s">
        <v>822</v>
      </c>
      <c r="E9824" t="s">
        <v>823</v>
      </c>
      <c r="F9824" t="s">
        <v>862</v>
      </c>
      <c r="G9824" t="s">
        <v>863</v>
      </c>
      <c r="H9824" t="s">
        <v>1076</v>
      </c>
      <c r="I9824">
        <v>333</v>
      </c>
      <c r="J9824" t="s">
        <v>1077</v>
      </c>
      <c r="K9824" t="s">
        <v>842</v>
      </c>
      <c r="L9824" t="s">
        <v>238</v>
      </c>
      <c r="M9824" t="s">
        <v>829</v>
      </c>
      <c r="N9824" t="s">
        <v>829</v>
      </c>
      <c r="O9824" t="s">
        <v>829</v>
      </c>
      <c r="P9824" t="s">
        <v>829</v>
      </c>
      <c r="Q9824" t="s">
        <v>829</v>
      </c>
      <c r="R9824" t="s">
        <v>829</v>
      </c>
      <c r="S9824">
        <v>2284915</v>
      </c>
      <c r="T9824">
        <v>100000</v>
      </c>
      <c r="U9824">
        <v>2184915</v>
      </c>
      <c r="V9824">
        <v>34</v>
      </c>
    </row>
    <row r="9825" spans="1:22" x14ac:dyDescent="0.3">
      <c r="A9825">
        <v>202122</v>
      </c>
      <c r="B9825" t="s">
        <v>820</v>
      </c>
      <c r="C9825" t="s">
        <v>821</v>
      </c>
      <c r="D9825" t="s">
        <v>822</v>
      </c>
      <c r="E9825" t="s">
        <v>823</v>
      </c>
      <c r="F9825" t="s">
        <v>862</v>
      </c>
      <c r="G9825" t="s">
        <v>863</v>
      </c>
      <c r="H9825" t="s">
        <v>1076</v>
      </c>
      <c r="I9825">
        <v>333</v>
      </c>
      <c r="J9825" t="s">
        <v>1077</v>
      </c>
      <c r="K9825" t="s">
        <v>842</v>
      </c>
      <c r="L9825" t="s">
        <v>240</v>
      </c>
      <c r="M9825" t="s">
        <v>829</v>
      </c>
      <c r="N9825" t="s">
        <v>829</v>
      </c>
      <c r="O9825" t="s">
        <v>829</v>
      </c>
      <c r="P9825" t="s">
        <v>829</v>
      </c>
      <c r="Q9825" t="s">
        <v>829</v>
      </c>
      <c r="R9825" t="s">
        <v>829</v>
      </c>
      <c r="S9825">
        <v>102019</v>
      </c>
      <c r="T9825">
        <v>0</v>
      </c>
      <c r="U9825">
        <v>102019</v>
      </c>
      <c r="V9825">
        <v>2</v>
      </c>
    </row>
    <row r="9826" spans="1:22" x14ac:dyDescent="0.3">
      <c r="A9826">
        <v>202223</v>
      </c>
      <c r="B9826" t="s">
        <v>820</v>
      </c>
      <c r="C9826" t="s">
        <v>821</v>
      </c>
      <c r="D9826" t="s">
        <v>822</v>
      </c>
      <c r="E9826" t="s">
        <v>823</v>
      </c>
      <c r="F9826" t="s">
        <v>862</v>
      </c>
      <c r="G9826" t="s">
        <v>863</v>
      </c>
      <c r="H9826" t="s">
        <v>1076</v>
      </c>
      <c r="I9826">
        <v>333</v>
      </c>
      <c r="J9826" t="s">
        <v>1077</v>
      </c>
      <c r="K9826" t="s">
        <v>842</v>
      </c>
      <c r="L9826" t="s">
        <v>240</v>
      </c>
      <c r="M9826" t="s">
        <v>829</v>
      </c>
      <c r="N9826" t="s">
        <v>829</v>
      </c>
      <c r="O9826" t="s">
        <v>829</v>
      </c>
      <c r="P9826" t="s">
        <v>829</v>
      </c>
      <c r="Q9826" t="s">
        <v>829</v>
      </c>
      <c r="R9826" t="s">
        <v>829</v>
      </c>
      <c r="S9826">
        <v>82010</v>
      </c>
      <c r="T9826">
        <v>0</v>
      </c>
      <c r="U9826">
        <v>82010</v>
      </c>
      <c r="V9826">
        <v>1</v>
      </c>
    </row>
    <row r="9827" spans="1:22" x14ac:dyDescent="0.3">
      <c r="A9827">
        <v>202324</v>
      </c>
      <c r="B9827" t="s">
        <v>820</v>
      </c>
      <c r="C9827" t="s">
        <v>821</v>
      </c>
      <c r="D9827" t="s">
        <v>822</v>
      </c>
      <c r="E9827" t="s">
        <v>823</v>
      </c>
      <c r="F9827" t="s">
        <v>862</v>
      </c>
      <c r="G9827" t="s">
        <v>863</v>
      </c>
      <c r="H9827" t="s">
        <v>1076</v>
      </c>
      <c r="I9827">
        <v>333</v>
      </c>
      <c r="J9827" t="s">
        <v>1077</v>
      </c>
      <c r="K9827" t="s">
        <v>842</v>
      </c>
      <c r="L9827" t="s">
        <v>240</v>
      </c>
      <c r="M9827" t="s">
        <v>829</v>
      </c>
      <c r="N9827" t="s">
        <v>829</v>
      </c>
      <c r="O9827" t="s">
        <v>829</v>
      </c>
      <c r="P9827" t="s">
        <v>829</v>
      </c>
      <c r="Q9827" t="s">
        <v>829</v>
      </c>
      <c r="R9827" t="s">
        <v>829</v>
      </c>
      <c r="S9827">
        <v>61129</v>
      </c>
      <c r="T9827">
        <v>0</v>
      </c>
      <c r="U9827">
        <v>61129</v>
      </c>
      <c r="V9827">
        <v>1</v>
      </c>
    </row>
    <row r="9828" spans="1:22" x14ac:dyDescent="0.3">
      <c r="A9828">
        <v>202122</v>
      </c>
      <c r="B9828" t="s">
        <v>820</v>
      </c>
      <c r="C9828" t="s">
        <v>821</v>
      </c>
      <c r="D9828" t="s">
        <v>822</v>
      </c>
      <c r="E9828" t="s">
        <v>823</v>
      </c>
      <c r="F9828" t="s">
        <v>862</v>
      </c>
      <c r="G9828" t="s">
        <v>863</v>
      </c>
      <c r="H9828" t="s">
        <v>1076</v>
      </c>
      <c r="I9828">
        <v>333</v>
      </c>
      <c r="J9828" t="s">
        <v>1077</v>
      </c>
      <c r="K9828" t="s">
        <v>842</v>
      </c>
      <c r="L9828" t="s">
        <v>843</v>
      </c>
      <c r="M9828" t="s">
        <v>829</v>
      </c>
      <c r="N9828" t="s">
        <v>829</v>
      </c>
      <c r="O9828" t="s">
        <v>829</v>
      </c>
      <c r="P9828" t="s">
        <v>829</v>
      </c>
      <c r="Q9828" t="s">
        <v>829</v>
      </c>
      <c r="R9828" t="s">
        <v>829</v>
      </c>
      <c r="S9828">
        <v>192937</v>
      </c>
      <c r="T9828">
        <v>0</v>
      </c>
      <c r="U9828">
        <v>192937</v>
      </c>
      <c r="V9828">
        <v>3</v>
      </c>
    </row>
    <row r="9829" spans="1:22" x14ac:dyDescent="0.3">
      <c r="A9829">
        <v>202223</v>
      </c>
      <c r="B9829" t="s">
        <v>820</v>
      </c>
      <c r="C9829" t="s">
        <v>821</v>
      </c>
      <c r="D9829" t="s">
        <v>822</v>
      </c>
      <c r="E9829" t="s">
        <v>823</v>
      </c>
      <c r="F9829" t="s">
        <v>862</v>
      </c>
      <c r="G9829" t="s">
        <v>863</v>
      </c>
      <c r="H9829" t="s">
        <v>1076</v>
      </c>
      <c r="I9829">
        <v>333</v>
      </c>
      <c r="J9829" t="s">
        <v>1077</v>
      </c>
      <c r="K9829" t="s">
        <v>842</v>
      </c>
      <c r="L9829" t="s">
        <v>843</v>
      </c>
      <c r="M9829" t="s">
        <v>829</v>
      </c>
      <c r="N9829" t="s">
        <v>829</v>
      </c>
      <c r="O9829" t="s">
        <v>829</v>
      </c>
      <c r="P9829" t="s">
        <v>829</v>
      </c>
      <c r="Q9829" t="s">
        <v>829</v>
      </c>
      <c r="R9829" t="s">
        <v>829</v>
      </c>
      <c r="S9829">
        <v>179794</v>
      </c>
      <c r="T9829">
        <v>179794</v>
      </c>
      <c r="U9829">
        <v>0</v>
      </c>
      <c r="V9829">
        <v>0</v>
      </c>
    </row>
    <row r="9830" spans="1:22" x14ac:dyDescent="0.3">
      <c r="A9830">
        <v>202324</v>
      </c>
      <c r="B9830" t="s">
        <v>820</v>
      </c>
      <c r="C9830" t="s">
        <v>821</v>
      </c>
      <c r="D9830" t="s">
        <v>822</v>
      </c>
      <c r="E9830" t="s">
        <v>823</v>
      </c>
      <c r="F9830" t="s">
        <v>862</v>
      </c>
      <c r="G9830" t="s">
        <v>863</v>
      </c>
      <c r="H9830" t="s">
        <v>1076</v>
      </c>
      <c r="I9830">
        <v>333</v>
      </c>
      <c r="J9830" t="s">
        <v>1077</v>
      </c>
      <c r="K9830" t="s">
        <v>842</v>
      </c>
      <c r="L9830" t="s">
        <v>843</v>
      </c>
      <c r="M9830" t="s">
        <v>829</v>
      </c>
      <c r="N9830" t="s">
        <v>829</v>
      </c>
      <c r="O9830" t="s">
        <v>829</v>
      </c>
      <c r="P9830" t="s">
        <v>829</v>
      </c>
      <c r="Q9830" t="s">
        <v>829</v>
      </c>
      <c r="R9830" t="s">
        <v>829</v>
      </c>
      <c r="S9830">
        <v>119392</v>
      </c>
      <c r="T9830">
        <v>42000</v>
      </c>
      <c r="U9830">
        <v>77392</v>
      </c>
      <c r="V9830">
        <v>1</v>
      </c>
    </row>
    <row r="9831" spans="1:22" x14ac:dyDescent="0.3">
      <c r="A9831">
        <v>202122</v>
      </c>
      <c r="B9831" t="s">
        <v>820</v>
      </c>
      <c r="C9831" t="s">
        <v>821</v>
      </c>
      <c r="D9831" t="s">
        <v>822</v>
      </c>
      <c r="E9831" t="s">
        <v>823</v>
      </c>
      <c r="F9831" t="s">
        <v>862</v>
      </c>
      <c r="G9831" t="s">
        <v>863</v>
      </c>
      <c r="H9831" t="s">
        <v>1076</v>
      </c>
      <c r="I9831">
        <v>333</v>
      </c>
      <c r="J9831" t="s">
        <v>1077</v>
      </c>
      <c r="K9831" t="s">
        <v>842</v>
      </c>
      <c r="L9831" t="s">
        <v>249</v>
      </c>
      <c r="M9831">
        <v>0</v>
      </c>
      <c r="N9831">
        <v>501659</v>
      </c>
      <c r="O9831">
        <v>735509</v>
      </c>
      <c r="P9831">
        <v>4626589</v>
      </c>
      <c r="Q9831">
        <v>0</v>
      </c>
      <c r="R9831" t="s">
        <v>829</v>
      </c>
      <c r="S9831">
        <v>5863756</v>
      </c>
      <c r="T9831">
        <v>0</v>
      </c>
      <c r="U9831">
        <v>5863756</v>
      </c>
      <c r="V9831">
        <v>92</v>
      </c>
    </row>
    <row r="9832" spans="1:22" x14ac:dyDescent="0.3">
      <c r="A9832">
        <v>202223</v>
      </c>
      <c r="B9832" t="s">
        <v>820</v>
      </c>
      <c r="C9832" t="s">
        <v>821</v>
      </c>
      <c r="D9832" t="s">
        <v>822</v>
      </c>
      <c r="E9832" t="s">
        <v>823</v>
      </c>
      <c r="F9832" t="s">
        <v>862</v>
      </c>
      <c r="G9832" t="s">
        <v>863</v>
      </c>
      <c r="H9832" t="s">
        <v>1076</v>
      </c>
      <c r="I9832">
        <v>333</v>
      </c>
      <c r="J9832" t="s">
        <v>1077</v>
      </c>
      <c r="K9832" t="s">
        <v>842</v>
      </c>
      <c r="L9832" t="s">
        <v>249</v>
      </c>
      <c r="M9832">
        <v>0</v>
      </c>
      <c r="N9832">
        <v>907680</v>
      </c>
      <c r="O9832">
        <v>1123723</v>
      </c>
      <c r="P9832">
        <v>7068581</v>
      </c>
      <c r="Q9832">
        <v>0</v>
      </c>
      <c r="R9832" t="s">
        <v>829</v>
      </c>
      <c r="S9832">
        <v>9099983</v>
      </c>
      <c r="T9832">
        <v>0</v>
      </c>
      <c r="U9832">
        <v>9099983</v>
      </c>
      <c r="V9832">
        <v>141</v>
      </c>
    </row>
    <row r="9833" spans="1:22" x14ac:dyDescent="0.3">
      <c r="A9833">
        <v>202324</v>
      </c>
      <c r="B9833" t="s">
        <v>820</v>
      </c>
      <c r="C9833" t="s">
        <v>821</v>
      </c>
      <c r="D9833" t="s">
        <v>822</v>
      </c>
      <c r="E9833" t="s">
        <v>823</v>
      </c>
      <c r="F9833" t="s">
        <v>862</v>
      </c>
      <c r="G9833" t="s">
        <v>863</v>
      </c>
      <c r="H9833" t="s">
        <v>1076</v>
      </c>
      <c r="I9833">
        <v>333</v>
      </c>
      <c r="J9833" t="s">
        <v>1077</v>
      </c>
      <c r="K9833" t="s">
        <v>842</v>
      </c>
      <c r="L9833" t="s">
        <v>249</v>
      </c>
      <c r="M9833">
        <v>0</v>
      </c>
      <c r="N9833">
        <v>1596900</v>
      </c>
      <c r="O9833">
        <v>1625788</v>
      </c>
      <c r="P9833">
        <v>10302037</v>
      </c>
      <c r="Q9833">
        <v>0</v>
      </c>
      <c r="R9833" t="s">
        <v>829</v>
      </c>
      <c r="S9833">
        <v>13524726</v>
      </c>
      <c r="T9833">
        <v>0</v>
      </c>
      <c r="U9833">
        <v>13524726</v>
      </c>
      <c r="V9833">
        <v>209</v>
      </c>
    </row>
    <row r="9834" spans="1:22" x14ac:dyDescent="0.3">
      <c r="A9834">
        <v>202122</v>
      </c>
      <c r="B9834" t="s">
        <v>820</v>
      </c>
      <c r="C9834" t="s">
        <v>821</v>
      </c>
      <c r="D9834" t="s">
        <v>822</v>
      </c>
      <c r="E9834" t="s">
        <v>823</v>
      </c>
      <c r="F9834" t="s">
        <v>862</v>
      </c>
      <c r="G9834" t="s">
        <v>863</v>
      </c>
      <c r="H9834" t="s">
        <v>1076</v>
      </c>
      <c r="I9834">
        <v>333</v>
      </c>
      <c r="J9834" t="s">
        <v>1077</v>
      </c>
      <c r="K9834" t="s">
        <v>842</v>
      </c>
      <c r="L9834" t="s">
        <v>844</v>
      </c>
      <c r="M9834">
        <v>0</v>
      </c>
      <c r="N9834">
        <v>0</v>
      </c>
      <c r="O9834">
        <v>82708</v>
      </c>
      <c r="P9834">
        <v>0</v>
      </c>
      <c r="Q9834">
        <v>0</v>
      </c>
      <c r="R9834" t="s">
        <v>829</v>
      </c>
      <c r="S9834">
        <v>82708</v>
      </c>
      <c r="T9834">
        <v>0</v>
      </c>
      <c r="U9834">
        <v>82708</v>
      </c>
      <c r="V9834">
        <v>1</v>
      </c>
    </row>
    <row r="9835" spans="1:22" x14ac:dyDescent="0.3">
      <c r="A9835">
        <v>202223</v>
      </c>
      <c r="B9835" t="s">
        <v>820</v>
      </c>
      <c r="C9835" t="s">
        <v>821</v>
      </c>
      <c r="D9835" t="s">
        <v>822</v>
      </c>
      <c r="E9835" t="s">
        <v>823</v>
      </c>
      <c r="F9835" t="s">
        <v>862</v>
      </c>
      <c r="G9835" t="s">
        <v>863</v>
      </c>
      <c r="H9835" t="s">
        <v>1076</v>
      </c>
      <c r="I9835">
        <v>333</v>
      </c>
      <c r="J9835" t="s">
        <v>1077</v>
      </c>
      <c r="K9835" t="s">
        <v>842</v>
      </c>
      <c r="L9835" t="s">
        <v>844</v>
      </c>
      <c r="M9835">
        <v>0</v>
      </c>
      <c r="N9835">
        <v>0</v>
      </c>
      <c r="O9835">
        <v>120266</v>
      </c>
      <c r="P9835">
        <v>0</v>
      </c>
      <c r="Q9835">
        <v>0</v>
      </c>
      <c r="R9835" t="s">
        <v>829</v>
      </c>
      <c r="S9835">
        <v>120266</v>
      </c>
      <c r="T9835">
        <v>0</v>
      </c>
      <c r="U9835">
        <v>120266</v>
      </c>
      <c r="V9835">
        <v>2</v>
      </c>
    </row>
    <row r="9836" spans="1:22" x14ac:dyDescent="0.3">
      <c r="A9836">
        <v>202324</v>
      </c>
      <c r="B9836" t="s">
        <v>820</v>
      </c>
      <c r="C9836" t="s">
        <v>821</v>
      </c>
      <c r="D9836" t="s">
        <v>822</v>
      </c>
      <c r="E9836" t="s">
        <v>823</v>
      </c>
      <c r="F9836" t="s">
        <v>862</v>
      </c>
      <c r="G9836" t="s">
        <v>863</v>
      </c>
      <c r="H9836" t="s">
        <v>1076</v>
      </c>
      <c r="I9836">
        <v>333</v>
      </c>
      <c r="J9836" t="s">
        <v>1077</v>
      </c>
      <c r="K9836" t="s">
        <v>842</v>
      </c>
      <c r="L9836" t="s">
        <v>844</v>
      </c>
      <c r="M9836">
        <v>0</v>
      </c>
      <c r="N9836">
        <v>0</v>
      </c>
      <c r="O9836">
        <v>137956</v>
      </c>
      <c r="P9836">
        <v>0</v>
      </c>
      <c r="Q9836">
        <v>0</v>
      </c>
      <c r="R9836" t="s">
        <v>829</v>
      </c>
      <c r="S9836">
        <v>137956</v>
      </c>
      <c r="T9836">
        <v>0</v>
      </c>
      <c r="U9836">
        <v>137956</v>
      </c>
      <c r="V9836">
        <v>2</v>
      </c>
    </row>
    <row r="9837" spans="1:22" x14ac:dyDescent="0.3">
      <c r="A9837">
        <v>202122</v>
      </c>
      <c r="B9837" t="s">
        <v>820</v>
      </c>
      <c r="C9837" t="s">
        <v>821</v>
      </c>
      <c r="D9837" t="s">
        <v>822</v>
      </c>
      <c r="E9837" t="s">
        <v>823</v>
      </c>
      <c r="F9837" t="s">
        <v>862</v>
      </c>
      <c r="G9837" t="s">
        <v>863</v>
      </c>
      <c r="H9837" t="s">
        <v>1076</v>
      </c>
      <c r="I9837">
        <v>333</v>
      </c>
      <c r="J9837" t="s">
        <v>1077</v>
      </c>
      <c r="K9837" t="s">
        <v>842</v>
      </c>
      <c r="L9837" t="s">
        <v>251</v>
      </c>
      <c r="M9837" t="s">
        <v>829</v>
      </c>
      <c r="N9837" t="s">
        <v>829</v>
      </c>
      <c r="O9837">
        <v>0</v>
      </c>
      <c r="P9837">
        <v>0</v>
      </c>
      <c r="Q9837">
        <v>0</v>
      </c>
      <c r="R9837">
        <v>1459155</v>
      </c>
      <c r="S9837">
        <v>1459155</v>
      </c>
      <c r="T9837">
        <v>0</v>
      </c>
      <c r="U9837">
        <v>1459155</v>
      </c>
      <c r="V9837">
        <v>23</v>
      </c>
    </row>
    <row r="9838" spans="1:22" x14ac:dyDescent="0.3">
      <c r="A9838">
        <v>202223</v>
      </c>
      <c r="B9838" t="s">
        <v>820</v>
      </c>
      <c r="C9838" t="s">
        <v>821</v>
      </c>
      <c r="D9838" t="s">
        <v>822</v>
      </c>
      <c r="E9838" t="s">
        <v>823</v>
      </c>
      <c r="F9838" t="s">
        <v>862</v>
      </c>
      <c r="G9838" t="s">
        <v>863</v>
      </c>
      <c r="H9838" t="s">
        <v>1076</v>
      </c>
      <c r="I9838">
        <v>333</v>
      </c>
      <c r="J9838" t="s">
        <v>1077</v>
      </c>
      <c r="K9838" t="s">
        <v>842</v>
      </c>
      <c r="L9838" t="s">
        <v>251</v>
      </c>
      <c r="M9838" t="s">
        <v>829</v>
      </c>
      <c r="N9838" t="s">
        <v>829</v>
      </c>
      <c r="O9838">
        <v>0</v>
      </c>
      <c r="P9838">
        <v>0</v>
      </c>
      <c r="Q9838">
        <v>0</v>
      </c>
      <c r="R9838">
        <v>2229322</v>
      </c>
      <c r="S9838">
        <v>2229322</v>
      </c>
      <c r="T9838">
        <v>0</v>
      </c>
      <c r="U9838">
        <v>2229322</v>
      </c>
      <c r="V9838">
        <v>35</v>
      </c>
    </row>
    <row r="9839" spans="1:22" x14ac:dyDescent="0.3">
      <c r="A9839">
        <v>202324</v>
      </c>
      <c r="B9839" t="s">
        <v>820</v>
      </c>
      <c r="C9839" t="s">
        <v>821</v>
      </c>
      <c r="D9839" t="s">
        <v>822</v>
      </c>
      <c r="E9839" t="s">
        <v>823</v>
      </c>
      <c r="F9839" t="s">
        <v>862</v>
      </c>
      <c r="G9839" t="s">
        <v>863</v>
      </c>
      <c r="H9839" t="s">
        <v>1076</v>
      </c>
      <c r="I9839">
        <v>333</v>
      </c>
      <c r="J9839" t="s">
        <v>1077</v>
      </c>
      <c r="K9839" t="s">
        <v>842</v>
      </c>
      <c r="L9839" t="s">
        <v>251</v>
      </c>
      <c r="M9839" t="s">
        <v>829</v>
      </c>
      <c r="N9839" t="s">
        <v>829</v>
      </c>
      <c r="O9839">
        <v>0</v>
      </c>
      <c r="P9839">
        <v>0</v>
      </c>
      <c r="Q9839">
        <v>0</v>
      </c>
      <c r="R9839">
        <v>3249104</v>
      </c>
      <c r="S9839">
        <v>3249104</v>
      </c>
      <c r="T9839">
        <v>0</v>
      </c>
      <c r="U9839">
        <v>3249104</v>
      </c>
      <c r="V9839">
        <v>50</v>
      </c>
    </row>
    <row r="9840" spans="1:22" x14ac:dyDescent="0.3">
      <c r="A9840">
        <v>202122</v>
      </c>
      <c r="B9840" t="s">
        <v>820</v>
      </c>
      <c r="C9840" t="s">
        <v>821</v>
      </c>
      <c r="D9840" t="s">
        <v>822</v>
      </c>
      <c r="E9840" t="s">
        <v>823</v>
      </c>
      <c r="F9840" t="s">
        <v>862</v>
      </c>
      <c r="G9840" t="s">
        <v>863</v>
      </c>
      <c r="H9840" t="s">
        <v>1076</v>
      </c>
      <c r="I9840">
        <v>333</v>
      </c>
      <c r="J9840" t="s">
        <v>1077</v>
      </c>
      <c r="K9840" t="s">
        <v>842</v>
      </c>
      <c r="L9840" t="s">
        <v>253</v>
      </c>
      <c r="M9840" t="s">
        <v>829</v>
      </c>
      <c r="N9840" t="s">
        <v>829</v>
      </c>
      <c r="O9840">
        <v>0</v>
      </c>
      <c r="P9840">
        <v>0</v>
      </c>
      <c r="Q9840">
        <v>0</v>
      </c>
      <c r="R9840">
        <v>284713</v>
      </c>
      <c r="S9840">
        <v>284713</v>
      </c>
      <c r="T9840">
        <v>0</v>
      </c>
      <c r="U9840">
        <v>284713</v>
      </c>
      <c r="V9840">
        <v>4</v>
      </c>
    </row>
    <row r="9841" spans="1:22" x14ac:dyDescent="0.3">
      <c r="A9841">
        <v>202223</v>
      </c>
      <c r="B9841" t="s">
        <v>820</v>
      </c>
      <c r="C9841" t="s">
        <v>821</v>
      </c>
      <c r="D9841" t="s">
        <v>822</v>
      </c>
      <c r="E9841" t="s">
        <v>823</v>
      </c>
      <c r="F9841" t="s">
        <v>862</v>
      </c>
      <c r="G9841" t="s">
        <v>863</v>
      </c>
      <c r="H9841" t="s">
        <v>1076</v>
      </c>
      <c r="I9841">
        <v>333</v>
      </c>
      <c r="J9841" t="s">
        <v>1077</v>
      </c>
      <c r="K9841" t="s">
        <v>842</v>
      </c>
      <c r="L9841" t="s">
        <v>253</v>
      </c>
      <c r="M9841" t="s">
        <v>829</v>
      </c>
      <c r="N9841" t="s">
        <v>829</v>
      </c>
      <c r="O9841">
        <v>0</v>
      </c>
      <c r="P9841">
        <v>0</v>
      </c>
      <c r="Q9841">
        <v>0</v>
      </c>
      <c r="R9841">
        <v>434990</v>
      </c>
      <c r="S9841">
        <v>434990</v>
      </c>
      <c r="T9841">
        <v>0</v>
      </c>
      <c r="U9841">
        <v>434990</v>
      </c>
      <c r="V9841">
        <v>7</v>
      </c>
    </row>
    <row r="9842" spans="1:22" x14ac:dyDescent="0.3">
      <c r="A9842">
        <v>202324</v>
      </c>
      <c r="B9842" t="s">
        <v>820</v>
      </c>
      <c r="C9842" t="s">
        <v>821</v>
      </c>
      <c r="D9842" t="s">
        <v>822</v>
      </c>
      <c r="E9842" t="s">
        <v>823</v>
      </c>
      <c r="F9842" t="s">
        <v>862</v>
      </c>
      <c r="G9842" t="s">
        <v>863</v>
      </c>
      <c r="H9842" t="s">
        <v>1076</v>
      </c>
      <c r="I9842">
        <v>333</v>
      </c>
      <c r="J9842" t="s">
        <v>1077</v>
      </c>
      <c r="K9842" t="s">
        <v>842</v>
      </c>
      <c r="L9842" t="s">
        <v>253</v>
      </c>
      <c r="M9842" t="s">
        <v>829</v>
      </c>
      <c r="N9842" t="s">
        <v>829</v>
      </c>
      <c r="O9842">
        <v>0</v>
      </c>
      <c r="P9842">
        <v>0</v>
      </c>
      <c r="Q9842">
        <v>0</v>
      </c>
      <c r="R9842">
        <v>633972</v>
      </c>
      <c r="S9842">
        <v>633972</v>
      </c>
      <c r="T9842">
        <v>0</v>
      </c>
      <c r="U9842">
        <v>633972</v>
      </c>
      <c r="V9842">
        <v>10</v>
      </c>
    </row>
    <row r="9843" spans="1:22" x14ac:dyDescent="0.3">
      <c r="A9843">
        <v>202122</v>
      </c>
      <c r="B9843" t="s">
        <v>820</v>
      </c>
      <c r="C9843" t="s">
        <v>821</v>
      </c>
      <c r="D9843" t="s">
        <v>822</v>
      </c>
      <c r="E9843" t="s">
        <v>823</v>
      </c>
      <c r="F9843" t="s">
        <v>862</v>
      </c>
      <c r="G9843" t="s">
        <v>863</v>
      </c>
      <c r="H9843" t="s">
        <v>1076</v>
      </c>
      <c r="I9843">
        <v>333</v>
      </c>
      <c r="J9843" t="s">
        <v>1077</v>
      </c>
      <c r="K9843" t="s">
        <v>842</v>
      </c>
      <c r="L9843" t="s">
        <v>845</v>
      </c>
      <c r="M9843" t="s">
        <v>829</v>
      </c>
      <c r="N9843" t="s">
        <v>829</v>
      </c>
      <c r="O9843">
        <v>0</v>
      </c>
      <c r="P9843">
        <v>0</v>
      </c>
      <c r="Q9843">
        <v>0</v>
      </c>
      <c r="R9843">
        <v>0</v>
      </c>
      <c r="S9843">
        <v>0</v>
      </c>
      <c r="T9843">
        <v>0</v>
      </c>
      <c r="U9843">
        <v>0</v>
      </c>
      <c r="V9843">
        <v>0</v>
      </c>
    </row>
    <row r="9844" spans="1:22" x14ac:dyDescent="0.3">
      <c r="A9844">
        <v>202223</v>
      </c>
      <c r="B9844" t="s">
        <v>820</v>
      </c>
      <c r="C9844" t="s">
        <v>821</v>
      </c>
      <c r="D9844" t="s">
        <v>822</v>
      </c>
      <c r="E9844" t="s">
        <v>823</v>
      </c>
      <c r="F9844" t="s">
        <v>862</v>
      </c>
      <c r="G9844" t="s">
        <v>863</v>
      </c>
      <c r="H9844" t="s">
        <v>1076</v>
      </c>
      <c r="I9844">
        <v>333</v>
      </c>
      <c r="J9844" t="s">
        <v>1077</v>
      </c>
      <c r="K9844" t="s">
        <v>842</v>
      </c>
      <c r="L9844" t="s">
        <v>845</v>
      </c>
      <c r="M9844" t="s">
        <v>829</v>
      </c>
      <c r="N9844" t="s">
        <v>829</v>
      </c>
      <c r="O9844">
        <v>0</v>
      </c>
      <c r="P9844">
        <v>0</v>
      </c>
      <c r="Q9844">
        <v>0</v>
      </c>
      <c r="R9844">
        <v>0</v>
      </c>
      <c r="S9844">
        <v>0</v>
      </c>
      <c r="T9844">
        <v>0</v>
      </c>
      <c r="U9844">
        <v>0</v>
      </c>
      <c r="V9844">
        <v>0</v>
      </c>
    </row>
    <row r="9845" spans="1:22" x14ac:dyDescent="0.3">
      <c r="A9845">
        <v>202324</v>
      </c>
      <c r="B9845" t="s">
        <v>820</v>
      </c>
      <c r="C9845" t="s">
        <v>821</v>
      </c>
      <c r="D9845" t="s">
        <v>822</v>
      </c>
      <c r="E9845" t="s">
        <v>823</v>
      </c>
      <c r="F9845" t="s">
        <v>862</v>
      </c>
      <c r="G9845" t="s">
        <v>863</v>
      </c>
      <c r="H9845" t="s">
        <v>1076</v>
      </c>
      <c r="I9845">
        <v>333</v>
      </c>
      <c r="J9845" t="s">
        <v>1077</v>
      </c>
      <c r="K9845" t="s">
        <v>842</v>
      </c>
      <c r="L9845" t="s">
        <v>845</v>
      </c>
      <c r="M9845" t="s">
        <v>829</v>
      </c>
      <c r="N9845" t="s">
        <v>829</v>
      </c>
      <c r="O9845">
        <v>0</v>
      </c>
      <c r="P9845">
        <v>0</v>
      </c>
      <c r="Q9845">
        <v>0</v>
      </c>
      <c r="R9845">
        <v>0</v>
      </c>
      <c r="S9845">
        <v>0</v>
      </c>
      <c r="T9845">
        <v>0</v>
      </c>
      <c r="U9845">
        <v>0</v>
      </c>
      <c r="V9845">
        <v>0</v>
      </c>
    </row>
    <row r="9846" spans="1:22" x14ac:dyDescent="0.3">
      <c r="A9846">
        <v>202122</v>
      </c>
      <c r="B9846" t="s">
        <v>820</v>
      </c>
      <c r="C9846" t="s">
        <v>821</v>
      </c>
      <c r="D9846" t="s">
        <v>822</v>
      </c>
      <c r="E9846" t="s">
        <v>823</v>
      </c>
      <c r="F9846" t="s">
        <v>866</v>
      </c>
      <c r="G9846" t="s">
        <v>867</v>
      </c>
      <c r="H9846" t="s">
        <v>1078</v>
      </c>
      <c r="I9846">
        <v>343</v>
      </c>
      <c r="J9846" t="s">
        <v>1079</v>
      </c>
      <c r="K9846" t="s">
        <v>828</v>
      </c>
      <c r="L9846" t="s">
        <v>336</v>
      </c>
      <c r="M9846">
        <v>127977</v>
      </c>
      <c r="N9846">
        <v>1458500</v>
      </c>
      <c r="O9846">
        <v>209167</v>
      </c>
      <c r="P9846">
        <v>6689461</v>
      </c>
      <c r="Q9846">
        <v>1810000</v>
      </c>
      <c r="R9846" t="s">
        <v>829</v>
      </c>
      <c r="S9846">
        <v>10295104</v>
      </c>
      <c r="T9846" t="s">
        <v>829</v>
      </c>
      <c r="U9846">
        <v>10295104</v>
      </c>
      <c r="V9846">
        <v>388</v>
      </c>
    </row>
    <row r="9847" spans="1:22" x14ac:dyDescent="0.3">
      <c r="A9847">
        <v>202223</v>
      </c>
      <c r="B9847" t="s">
        <v>820</v>
      </c>
      <c r="C9847" t="s">
        <v>821</v>
      </c>
      <c r="D9847" t="s">
        <v>822</v>
      </c>
      <c r="E9847" t="s">
        <v>823</v>
      </c>
      <c r="F9847" t="s">
        <v>866</v>
      </c>
      <c r="G9847" t="s">
        <v>867</v>
      </c>
      <c r="H9847" t="s">
        <v>1078</v>
      </c>
      <c r="I9847">
        <v>343</v>
      </c>
      <c r="J9847" t="s">
        <v>1079</v>
      </c>
      <c r="K9847" t="s">
        <v>828</v>
      </c>
      <c r="L9847" t="s">
        <v>336</v>
      </c>
      <c r="M9847">
        <v>148393</v>
      </c>
      <c r="N9847">
        <v>1348000</v>
      </c>
      <c r="O9847">
        <v>159500</v>
      </c>
      <c r="P9847">
        <v>7863915</v>
      </c>
      <c r="Q9847">
        <v>1360000</v>
      </c>
      <c r="R9847" t="s">
        <v>829</v>
      </c>
      <c r="S9847">
        <v>10879808</v>
      </c>
      <c r="T9847" t="s">
        <v>829</v>
      </c>
      <c r="U9847">
        <v>10879808</v>
      </c>
      <c r="V9847">
        <v>409</v>
      </c>
    </row>
    <row r="9848" spans="1:22" x14ac:dyDescent="0.3">
      <c r="A9848">
        <v>202324</v>
      </c>
      <c r="B9848" t="s">
        <v>820</v>
      </c>
      <c r="C9848" t="s">
        <v>821</v>
      </c>
      <c r="D9848" t="s">
        <v>822</v>
      </c>
      <c r="E9848" t="s">
        <v>823</v>
      </c>
      <c r="F9848" t="s">
        <v>866</v>
      </c>
      <c r="G9848" t="s">
        <v>867</v>
      </c>
      <c r="H9848" t="s">
        <v>1078</v>
      </c>
      <c r="I9848">
        <v>343</v>
      </c>
      <c r="J9848" t="s">
        <v>1079</v>
      </c>
      <c r="K9848" t="s">
        <v>828</v>
      </c>
      <c r="L9848" t="s">
        <v>336</v>
      </c>
      <c r="M9848">
        <v>208671</v>
      </c>
      <c r="N9848">
        <v>1679000</v>
      </c>
      <c r="O9848">
        <v>105000</v>
      </c>
      <c r="P9848">
        <v>8141598</v>
      </c>
      <c r="Q9848">
        <v>1360000</v>
      </c>
      <c r="R9848" t="s">
        <v>829</v>
      </c>
      <c r="S9848">
        <v>11494269</v>
      </c>
      <c r="T9848" t="s">
        <v>829</v>
      </c>
      <c r="U9848">
        <v>11494269</v>
      </c>
      <c r="V9848">
        <v>462</v>
      </c>
    </row>
    <row r="9849" spans="1:22" x14ac:dyDescent="0.3">
      <c r="A9849">
        <v>202122</v>
      </c>
      <c r="B9849" t="s">
        <v>820</v>
      </c>
      <c r="C9849" t="s">
        <v>821</v>
      </c>
      <c r="D9849" t="s">
        <v>822</v>
      </c>
      <c r="E9849" t="s">
        <v>823</v>
      </c>
      <c r="F9849" t="s">
        <v>866</v>
      </c>
      <c r="G9849" t="s">
        <v>867</v>
      </c>
      <c r="H9849" t="s">
        <v>1078</v>
      </c>
      <c r="I9849">
        <v>343</v>
      </c>
      <c r="J9849" t="s">
        <v>1079</v>
      </c>
      <c r="K9849" t="s">
        <v>828</v>
      </c>
      <c r="L9849" t="s">
        <v>235</v>
      </c>
      <c r="M9849" t="s">
        <v>829</v>
      </c>
      <c r="N9849">
        <v>0</v>
      </c>
      <c r="O9849">
        <v>0</v>
      </c>
      <c r="P9849" t="s">
        <v>829</v>
      </c>
      <c r="Q9849" t="s">
        <v>829</v>
      </c>
      <c r="R9849" t="s">
        <v>829</v>
      </c>
      <c r="S9849">
        <v>0</v>
      </c>
      <c r="T9849">
        <v>0</v>
      </c>
      <c r="U9849">
        <v>0</v>
      </c>
      <c r="V9849">
        <v>0</v>
      </c>
    </row>
    <row r="9850" spans="1:22" x14ac:dyDescent="0.3">
      <c r="A9850">
        <v>202223</v>
      </c>
      <c r="B9850" t="s">
        <v>820</v>
      </c>
      <c r="C9850" t="s">
        <v>821</v>
      </c>
      <c r="D9850" t="s">
        <v>822</v>
      </c>
      <c r="E9850" t="s">
        <v>823</v>
      </c>
      <c r="F9850" t="s">
        <v>866</v>
      </c>
      <c r="G9850" t="s">
        <v>867</v>
      </c>
      <c r="H9850" t="s">
        <v>1078</v>
      </c>
      <c r="I9850">
        <v>343</v>
      </c>
      <c r="J9850" t="s">
        <v>1079</v>
      </c>
      <c r="K9850" t="s">
        <v>828</v>
      </c>
      <c r="L9850" t="s">
        <v>235</v>
      </c>
      <c r="M9850" t="s">
        <v>829</v>
      </c>
      <c r="N9850">
        <v>0</v>
      </c>
      <c r="O9850">
        <v>0</v>
      </c>
      <c r="P9850" t="s">
        <v>829</v>
      </c>
      <c r="Q9850" t="s">
        <v>829</v>
      </c>
      <c r="R9850" t="s">
        <v>829</v>
      </c>
      <c r="S9850">
        <v>0</v>
      </c>
      <c r="T9850">
        <v>0</v>
      </c>
      <c r="U9850">
        <v>0</v>
      </c>
      <c r="V9850">
        <v>0</v>
      </c>
    </row>
    <row r="9851" spans="1:22" x14ac:dyDescent="0.3">
      <c r="A9851">
        <v>202324</v>
      </c>
      <c r="B9851" t="s">
        <v>820</v>
      </c>
      <c r="C9851" t="s">
        <v>821</v>
      </c>
      <c r="D9851" t="s">
        <v>822</v>
      </c>
      <c r="E9851" t="s">
        <v>823</v>
      </c>
      <c r="F9851" t="s">
        <v>866</v>
      </c>
      <c r="G9851" t="s">
        <v>867</v>
      </c>
      <c r="H9851" t="s">
        <v>1078</v>
      </c>
      <c r="I9851">
        <v>343</v>
      </c>
      <c r="J9851" t="s">
        <v>1079</v>
      </c>
      <c r="K9851" t="s">
        <v>828</v>
      </c>
      <c r="L9851" t="s">
        <v>235</v>
      </c>
      <c r="M9851" t="s">
        <v>829</v>
      </c>
      <c r="N9851">
        <v>0</v>
      </c>
      <c r="O9851">
        <v>0</v>
      </c>
      <c r="P9851" t="s">
        <v>829</v>
      </c>
      <c r="Q9851" t="s">
        <v>829</v>
      </c>
      <c r="R9851" t="s">
        <v>829</v>
      </c>
      <c r="S9851">
        <v>0</v>
      </c>
      <c r="T9851">
        <v>0</v>
      </c>
      <c r="U9851">
        <v>0</v>
      </c>
      <c r="V9851">
        <v>0</v>
      </c>
    </row>
    <row r="9852" spans="1:22" x14ac:dyDescent="0.3">
      <c r="A9852">
        <v>202122</v>
      </c>
      <c r="B9852" t="s">
        <v>820</v>
      </c>
      <c r="C9852" t="s">
        <v>821</v>
      </c>
      <c r="D9852" t="s">
        <v>822</v>
      </c>
      <c r="E9852" t="s">
        <v>823</v>
      </c>
      <c r="F9852" t="s">
        <v>866</v>
      </c>
      <c r="G9852" t="s">
        <v>867</v>
      </c>
      <c r="H9852" t="s">
        <v>1078</v>
      </c>
      <c r="I9852">
        <v>343</v>
      </c>
      <c r="J9852" t="s">
        <v>1079</v>
      </c>
      <c r="K9852" t="s">
        <v>828</v>
      </c>
      <c r="L9852" t="s">
        <v>534</v>
      </c>
      <c r="M9852">
        <v>132395</v>
      </c>
      <c r="N9852">
        <v>4839643</v>
      </c>
      <c r="O9852">
        <v>689689</v>
      </c>
      <c r="P9852">
        <v>8452748</v>
      </c>
      <c r="Q9852">
        <v>735410</v>
      </c>
      <c r="R9852" t="s">
        <v>829</v>
      </c>
      <c r="S9852">
        <v>14849885</v>
      </c>
      <c r="T9852">
        <v>0</v>
      </c>
      <c r="U9852">
        <v>14849885</v>
      </c>
      <c r="V9852">
        <v>249</v>
      </c>
    </row>
    <row r="9853" spans="1:22" x14ac:dyDescent="0.3">
      <c r="A9853">
        <v>202223</v>
      </c>
      <c r="B9853" t="s">
        <v>820</v>
      </c>
      <c r="C9853" t="s">
        <v>821</v>
      </c>
      <c r="D9853" t="s">
        <v>822</v>
      </c>
      <c r="E9853" t="s">
        <v>823</v>
      </c>
      <c r="F9853" t="s">
        <v>866</v>
      </c>
      <c r="G9853" t="s">
        <v>867</v>
      </c>
      <c r="H9853" t="s">
        <v>1078</v>
      </c>
      <c r="I9853">
        <v>343</v>
      </c>
      <c r="J9853" t="s">
        <v>1079</v>
      </c>
      <c r="K9853" t="s">
        <v>828</v>
      </c>
      <c r="L9853" t="s">
        <v>534</v>
      </c>
      <c r="M9853">
        <v>319103</v>
      </c>
      <c r="N9853">
        <v>6152073</v>
      </c>
      <c r="O9853">
        <v>824154</v>
      </c>
      <c r="P9853">
        <v>7647804</v>
      </c>
      <c r="Q9853">
        <v>1454150</v>
      </c>
      <c r="R9853" t="s">
        <v>829</v>
      </c>
      <c r="S9853">
        <v>16397284</v>
      </c>
      <c r="T9853">
        <v>0</v>
      </c>
      <c r="U9853">
        <v>16397284</v>
      </c>
      <c r="V9853">
        <v>276</v>
      </c>
    </row>
    <row r="9854" spans="1:22" x14ac:dyDescent="0.3">
      <c r="A9854">
        <v>202324</v>
      </c>
      <c r="B9854" t="s">
        <v>820</v>
      </c>
      <c r="C9854" t="s">
        <v>821</v>
      </c>
      <c r="D9854" t="s">
        <v>822</v>
      </c>
      <c r="E9854" t="s">
        <v>823</v>
      </c>
      <c r="F9854" t="s">
        <v>866</v>
      </c>
      <c r="G9854" t="s">
        <v>867</v>
      </c>
      <c r="H9854" t="s">
        <v>1078</v>
      </c>
      <c r="I9854">
        <v>343</v>
      </c>
      <c r="J9854" t="s">
        <v>1079</v>
      </c>
      <c r="K9854" t="s">
        <v>828</v>
      </c>
      <c r="L9854" t="s">
        <v>534</v>
      </c>
      <c r="M9854">
        <v>647863</v>
      </c>
      <c r="N9854">
        <v>10619495</v>
      </c>
      <c r="O9854">
        <v>541797</v>
      </c>
      <c r="P9854">
        <v>10592850</v>
      </c>
      <c r="Q9854">
        <v>1850909</v>
      </c>
      <c r="R9854" t="s">
        <v>829</v>
      </c>
      <c r="S9854">
        <v>24252914</v>
      </c>
      <c r="T9854">
        <v>0</v>
      </c>
      <c r="U9854">
        <v>24252914</v>
      </c>
      <c r="V9854">
        <v>417</v>
      </c>
    </row>
    <row r="9855" spans="1:22" x14ac:dyDescent="0.3">
      <c r="A9855">
        <v>202122</v>
      </c>
      <c r="B9855" t="s">
        <v>820</v>
      </c>
      <c r="C9855" t="s">
        <v>821</v>
      </c>
      <c r="D9855" t="s">
        <v>822</v>
      </c>
      <c r="E9855" t="s">
        <v>823</v>
      </c>
      <c r="F9855" t="s">
        <v>866</v>
      </c>
      <c r="G9855" t="s">
        <v>867</v>
      </c>
      <c r="H9855" t="s">
        <v>1078</v>
      </c>
      <c r="I9855">
        <v>343</v>
      </c>
      <c r="J9855" t="s">
        <v>1079</v>
      </c>
      <c r="K9855" t="s">
        <v>828</v>
      </c>
      <c r="L9855" t="s">
        <v>603</v>
      </c>
      <c r="M9855" t="s">
        <v>829</v>
      </c>
      <c r="N9855" t="s">
        <v>829</v>
      </c>
      <c r="O9855" t="s">
        <v>829</v>
      </c>
      <c r="P9855">
        <v>0</v>
      </c>
      <c r="Q9855">
        <v>0</v>
      </c>
      <c r="R9855">
        <v>0</v>
      </c>
      <c r="S9855">
        <v>0</v>
      </c>
      <c r="T9855">
        <v>0</v>
      </c>
      <c r="U9855">
        <v>0</v>
      </c>
      <c r="V9855">
        <v>0</v>
      </c>
    </row>
    <row r="9856" spans="1:22" x14ac:dyDescent="0.3">
      <c r="A9856">
        <v>202223</v>
      </c>
      <c r="B9856" t="s">
        <v>820</v>
      </c>
      <c r="C9856" t="s">
        <v>821</v>
      </c>
      <c r="D9856" t="s">
        <v>822</v>
      </c>
      <c r="E9856" t="s">
        <v>823</v>
      </c>
      <c r="F9856" t="s">
        <v>866</v>
      </c>
      <c r="G9856" t="s">
        <v>867</v>
      </c>
      <c r="H9856" t="s">
        <v>1078</v>
      </c>
      <c r="I9856">
        <v>343</v>
      </c>
      <c r="J9856" t="s">
        <v>1079</v>
      </c>
      <c r="K9856" t="s">
        <v>828</v>
      </c>
      <c r="L9856" t="s">
        <v>603</v>
      </c>
      <c r="M9856" t="s">
        <v>829</v>
      </c>
      <c r="N9856" t="s">
        <v>829</v>
      </c>
      <c r="O9856" t="s">
        <v>829</v>
      </c>
      <c r="P9856">
        <v>0</v>
      </c>
      <c r="Q9856">
        <v>0</v>
      </c>
      <c r="R9856">
        <v>0</v>
      </c>
      <c r="S9856">
        <v>0</v>
      </c>
      <c r="T9856">
        <v>0</v>
      </c>
      <c r="U9856">
        <v>0</v>
      </c>
      <c r="V9856">
        <v>0</v>
      </c>
    </row>
    <row r="9857" spans="1:22" x14ac:dyDescent="0.3">
      <c r="A9857">
        <v>202324</v>
      </c>
      <c r="B9857" t="s">
        <v>820</v>
      </c>
      <c r="C9857" t="s">
        <v>821</v>
      </c>
      <c r="D9857" t="s">
        <v>822</v>
      </c>
      <c r="E9857" t="s">
        <v>823</v>
      </c>
      <c r="F9857" t="s">
        <v>866</v>
      </c>
      <c r="G9857" t="s">
        <v>867</v>
      </c>
      <c r="H9857" t="s">
        <v>1078</v>
      </c>
      <c r="I9857">
        <v>343</v>
      </c>
      <c r="J9857" t="s">
        <v>1079</v>
      </c>
      <c r="K9857" t="s">
        <v>828</v>
      </c>
      <c r="L9857" t="s">
        <v>603</v>
      </c>
      <c r="M9857" t="s">
        <v>829</v>
      </c>
      <c r="N9857" t="s">
        <v>829</v>
      </c>
      <c r="O9857" t="s">
        <v>829</v>
      </c>
      <c r="P9857">
        <v>0</v>
      </c>
      <c r="Q9857">
        <v>0</v>
      </c>
      <c r="R9857">
        <v>0</v>
      </c>
      <c r="S9857">
        <v>0</v>
      </c>
      <c r="T9857">
        <v>0</v>
      </c>
      <c r="U9857">
        <v>0</v>
      </c>
      <c r="V9857">
        <v>0</v>
      </c>
    </row>
    <row r="9858" spans="1:22" x14ac:dyDescent="0.3">
      <c r="A9858">
        <v>202122</v>
      </c>
      <c r="B9858" t="s">
        <v>820</v>
      </c>
      <c r="C9858" t="s">
        <v>821</v>
      </c>
      <c r="D9858" t="s">
        <v>822</v>
      </c>
      <c r="E9858" t="s">
        <v>823</v>
      </c>
      <c r="F9858" t="s">
        <v>866</v>
      </c>
      <c r="G9858" t="s">
        <v>867</v>
      </c>
      <c r="H9858" t="s">
        <v>1078</v>
      </c>
      <c r="I9858">
        <v>343</v>
      </c>
      <c r="J9858" t="s">
        <v>1079</v>
      </c>
      <c r="K9858" t="s">
        <v>828</v>
      </c>
      <c r="L9858" t="s">
        <v>606</v>
      </c>
      <c r="M9858">
        <v>0</v>
      </c>
      <c r="N9858">
        <v>0</v>
      </c>
      <c r="O9858">
        <v>0</v>
      </c>
      <c r="P9858">
        <v>0</v>
      </c>
      <c r="Q9858">
        <v>0</v>
      </c>
      <c r="R9858">
        <v>0</v>
      </c>
      <c r="S9858">
        <v>0</v>
      </c>
      <c r="T9858">
        <v>0</v>
      </c>
      <c r="U9858">
        <v>0</v>
      </c>
      <c r="V9858">
        <v>0</v>
      </c>
    </row>
    <row r="9859" spans="1:22" x14ac:dyDescent="0.3">
      <c r="A9859">
        <v>202223</v>
      </c>
      <c r="B9859" t="s">
        <v>820</v>
      </c>
      <c r="C9859" t="s">
        <v>821</v>
      </c>
      <c r="D9859" t="s">
        <v>822</v>
      </c>
      <c r="E9859" t="s">
        <v>823</v>
      </c>
      <c r="F9859" t="s">
        <v>866</v>
      </c>
      <c r="G9859" t="s">
        <v>867</v>
      </c>
      <c r="H9859" t="s">
        <v>1078</v>
      </c>
      <c r="I9859">
        <v>343</v>
      </c>
      <c r="J9859" t="s">
        <v>1079</v>
      </c>
      <c r="K9859" t="s">
        <v>828</v>
      </c>
      <c r="L9859" t="s">
        <v>606</v>
      </c>
      <c r="M9859">
        <v>0</v>
      </c>
      <c r="N9859">
        <v>0</v>
      </c>
      <c r="O9859">
        <v>0</v>
      </c>
      <c r="P9859">
        <v>0</v>
      </c>
      <c r="Q9859">
        <v>0</v>
      </c>
      <c r="R9859">
        <v>0</v>
      </c>
      <c r="S9859">
        <v>0</v>
      </c>
      <c r="T9859">
        <v>0</v>
      </c>
      <c r="U9859">
        <v>0</v>
      </c>
      <c r="V9859">
        <v>0</v>
      </c>
    </row>
    <row r="9860" spans="1:22" x14ac:dyDescent="0.3">
      <c r="A9860">
        <v>202324</v>
      </c>
      <c r="B9860" t="s">
        <v>820</v>
      </c>
      <c r="C9860" t="s">
        <v>821</v>
      </c>
      <c r="D9860" t="s">
        <v>822</v>
      </c>
      <c r="E9860" t="s">
        <v>823</v>
      </c>
      <c r="F9860" t="s">
        <v>866</v>
      </c>
      <c r="G9860" t="s">
        <v>867</v>
      </c>
      <c r="H9860" t="s">
        <v>1078</v>
      </c>
      <c r="I9860">
        <v>343</v>
      </c>
      <c r="J9860" t="s">
        <v>1079</v>
      </c>
      <c r="K9860" t="s">
        <v>828</v>
      </c>
      <c r="L9860" t="s">
        <v>606</v>
      </c>
      <c r="M9860">
        <v>0</v>
      </c>
      <c r="N9860">
        <v>0</v>
      </c>
      <c r="O9860">
        <v>0</v>
      </c>
      <c r="P9860">
        <v>0</v>
      </c>
      <c r="Q9860">
        <v>0</v>
      </c>
      <c r="R9860">
        <v>0</v>
      </c>
      <c r="S9860">
        <v>0</v>
      </c>
      <c r="T9860">
        <v>0</v>
      </c>
      <c r="U9860">
        <v>0</v>
      </c>
      <c r="V9860">
        <v>0</v>
      </c>
    </row>
    <row r="9861" spans="1:22" x14ac:dyDescent="0.3">
      <c r="A9861">
        <v>202122</v>
      </c>
      <c r="B9861" t="s">
        <v>820</v>
      </c>
      <c r="C9861" t="s">
        <v>821</v>
      </c>
      <c r="D9861" t="s">
        <v>822</v>
      </c>
      <c r="E9861" t="s">
        <v>823</v>
      </c>
      <c r="F9861" t="s">
        <v>866</v>
      </c>
      <c r="G9861" t="s">
        <v>867</v>
      </c>
      <c r="H9861" t="s">
        <v>1078</v>
      </c>
      <c r="I9861">
        <v>343</v>
      </c>
      <c r="J9861" t="s">
        <v>1079</v>
      </c>
      <c r="K9861" t="s">
        <v>828</v>
      </c>
      <c r="L9861" t="s">
        <v>609</v>
      </c>
      <c r="M9861" t="s">
        <v>829</v>
      </c>
      <c r="N9861" t="s">
        <v>829</v>
      </c>
      <c r="O9861" t="s">
        <v>829</v>
      </c>
      <c r="P9861" t="s">
        <v>829</v>
      </c>
      <c r="Q9861">
        <v>0</v>
      </c>
      <c r="R9861" t="s">
        <v>829</v>
      </c>
      <c r="S9861">
        <v>0</v>
      </c>
      <c r="T9861">
        <v>0</v>
      </c>
      <c r="U9861">
        <v>0</v>
      </c>
      <c r="V9861">
        <v>0</v>
      </c>
    </row>
    <row r="9862" spans="1:22" x14ac:dyDescent="0.3">
      <c r="A9862">
        <v>202223</v>
      </c>
      <c r="B9862" t="s">
        <v>820</v>
      </c>
      <c r="C9862" t="s">
        <v>821</v>
      </c>
      <c r="D9862" t="s">
        <v>822</v>
      </c>
      <c r="E9862" t="s">
        <v>823</v>
      </c>
      <c r="F9862" t="s">
        <v>866</v>
      </c>
      <c r="G9862" t="s">
        <v>867</v>
      </c>
      <c r="H9862" t="s">
        <v>1078</v>
      </c>
      <c r="I9862">
        <v>343</v>
      </c>
      <c r="J9862" t="s">
        <v>1079</v>
      </c>
      <c r="K9862" t="s">
        <v>828</v>
      </c>
      <c r="L9862" t="s">
        <v>609</v>
      </c>
      <c r="M9862" t="s">
        <v>829</v>
      </c>
      <c r="N9862" t="s">
        <v>829</v>
      </c>
      <c r="O9862" t="s">
        <v>829</v>
      </c>
      <c r="P9862" t="s">
        <v>829</v>
      </c>
      <c r="Q9862">
        <v>0</v>
      </c>
      <c r="R9862" t="s">
        <v>829</v>
      </c>
      <c r="S9862">
        <v>0</v>
      </c>
      <c r="T9862">
        <v>0</v>
      </c>
      <c r="U9862">
        <v>0</v>
      </c>
      <c r="V9862">
        <v>0</v>
      </c>
    </row>
    <row r="9863" spans="1:22" x14ac:dyDescent="0.3">
      <c r="A9863">
        <v>202122</v>
      </c>
      <c r="B9863" t="s">
        <v>820</v>
      </c>
      <c r="C9863" t="s">
        <v>821</v>
      </c>
      <c r="D9863" t="s">
        <v>822</v>
      </c>
      <c r="E9863" t="s">
        <v>823</v>
      </c>
      <c r="F9863" t="s">
        <v>866</v>
      </c>
      <c r="G9863" t="s">
        <v>867</v>
      </c>
      <c r="H9863" t="s">
        <v>1078</v>
      </c>
      <c r="I9863">
        <v>343</v>
      </c>
      <c r="J9863" t="s">
        <v>1079</v>
      </c>
      <c r="K9863" t="s">
        <v>828</v>
      </c>
      <c r="L9863" t="s">
        <v>830</v>
      </c>
      <c r="M9863">
        <v>0</v>
      </c>
      <c r="N9863">
        <v>0</v>
      </c>
      <c r="O9863">
        <v>24714</v>
      </c>
      <c r="P9863">
        <v>428366</v>
      </c>
      <c r="Q9863">
        <v>0</v>
      </c>
      <c r="R9863">
        <v>0</v>
      </c>
      <c r="S9863">
        <v>453080</v>
      </c>
      <c r="T9863">
        <v>0</v>
      </c>
      <c r="U9863">
        <v>453080</v>
      </c>
      <c r="V9863">
        <v>8</v>
      </c>
    </row>
    <row r="9864" spans="1:22" x14ac:dyDescent="0.3">
      <c r="A9864">
        <v>202223</v>
      </c>
      <c r="B9864" t="s">
        <v>820</v>
      </c>
      <c r="C9864" t="s">
        <v>821</v>
      </c>
      <c r="D9864" t="s">
        <v>822</v>
      </c>
      <c r="E9864" t="s">
        <v>823</v>
      </c>
      <c r="F9864" t="s">
        <v>866</v>
      </c>
      <c r="G9864" t="s">
        <v>867</v>
      </c>
      <c r="H9864" t="s">
        <v>1078</v>
      </c>
      <c r="I9864">
        <v>343</v>
      </c>
      <c r="J9864" t="s">
        <v>1079</v>
      </c>
      <c r="K9864" t="s">
        <v>828</v>
      </c>
      <c r="L9864" t="s">
        <v>830</v>
      </c>
      <c r="M9864">
        <v>0</v>
      </c>
      <c r="N9864">
        <v>0</v>
      </c>
      <c r="O9864">
        <v>0</v>
      </c>
      <c r="P9864">
        <v>542561</v>
      </c>
      <c r="Q9864">
        <v>0</v>
      </c>
      <c r="R9864">
        <v>0</v>
      </c>
      <c r="S9864">
        <v>542561</v>
      </c>
      <c r="T9864">
        <v>0</v>
      </c>
      <c r="U9864">
        <v>542561</v>
      </c>
      <c r="V9864">
        <v>9</v>
      </c>
    </row>
    <row r="9865" spans="1:22" x14ac:dyDescent="0.3">
      <c r="A9865">
        <v>202324</v>
      </c>
      <c r="B9865" t="s">
        <v>820</v>
      </c>
      <c r="C9865" t="s">
        <v>821</v>
      </c>
      <c r="D9865" t="s">
        <v>822</v>
      </c>
      <c r="E9865" t="s">
        <v>823</v>
      </c>
      <c r="F9865" t="s">
        <v>866</v>
      </c>
      <c r="G9865" t="s">
        <v>867</v>
      </c>
      <c r="H9865" t="s">
        <v>1078</v>
      </c>
      <c r="I9865">
        <v>343</v>
      </c>
      <c r="J9865" t="s">
        <v>1079</v>
      </c>
      <c r="K9865" t="s">
        <v>828</v>
      </c>
      <c r="L9865" t="s">
        <v>830</v>
      </c>
      <c r="M9865">
        <v>0</v>
      </c>
      <c r="N9865">
        <v>0</v>
      </c>
      <c r="O9865">
        <v>0</v>
      </c>
      <c r="P9865">
        <v>773463</v>
      </c>
      <c r="Q9865">
        <v>0</v>
      </c>
      <c r="R9865">
        <v>0</v>
      </c>
      <c r="S9865">
        <v>773463</v>
      </c>
      <c r="T9865">
        <v>0</v>
      </c>
      <c r="U9865">
        <v>773463</v>
      </c>
      <c r="V9865">
        <v>13</v>
      </c>
    </row>
    <row r="9866" spans="1:22" x14ac:dyDescent="0.3">
      <c r="A9866">
        <v>202122</v>
      </c>
      <c r="B9866" t="s">
        <v>820</v>
      </c>
      <c r="C9866" t="s">
        <v>821</v>
      </c>
      <c r="D9866" t="s">
        <v>822</v>
      </c>
      <c r="E9866" t="s">
        <v>823</v>
      </c>
      <c r="F9866" t="s">
        <v>866</v>
      </c>
      <c r="G9866" t="s">
        <v>867</v>
      </c>
      <c r="H9866" t="s">
        <v>1078</v>
      </c>
      <c r="I9866">
        <v>343</v>
      </c>
      <c r="J9866" t="s">
        <v>1079</v>
      </c>
      <c r="K9866" t="s">
        <v>828</v>
      </c>
      <c r="L9866" t="s">
        <v>537</v>
      </c>
      <c r="M9866">
        <v>0</v>
      </c>
      <c r="N9866">
        <v>358201</v>
      </c>
      <c r="O9866">
        <v>1616600</v>
      </c>
      <c r="P9866">
        <v>0</v>
      </c>
      <c r="Q9866">
        <v>0</v>
      </c>
      <c r="R9866">
        <v>1172877</v>
      </c>
      <c r="S9866">
        <v>3147677</v>
      </c>
      <c r="T9866">
        <v>0</v>
      </c>
      <c r="U9866">
        <v>3147677</v>
      </c>
      <c r="V9866">
        <v>53</v>
      </c>
    </row>
    <row r="9867" spans="1:22" x14ac:dyDescent="0.3">
      <c r="A9867">
        <v>202223</v>
      </c>
      <c r="B9867" t="s">
        <v>820</v>
      </c>
      <c r="C9867" t="s">
        <v>821</v>
      </c>
      <c r="D9867" t="s">
        <v>822</v>
      </c>
      <c r="E9867" t="s">
        <v>823</v>
      </c>
      <c r="F9867" t="s">
        <v>866</v>
      </c>
      <c r="G9867" t="s">
        <v>867</v>
      </c>
      <c r="H9867" t="s">
        <v>1078</v>
      </c>
      <c r="I9867">
        <v>343</v>
      </c>
      <c r="J9867" t="s">
        <v>1079</v>
      </c>
      <c r="K9867" t="s">
        <v>828</v>
      </c>
      <c r="L9867" t="s">
        <v>537</v>
      </c>
      <c r="M9867">
        <v>0</v>
      </c>
      <c r="N9867">
        <v>554975</v>
      </c>
      <c r="O9867">
        <v>2082358</v>
      </c>
      <c r="P9867">
        <v>0</v>
      </c>
      <c r="Q9867">
        <v>0</v>
      </c>
      <c r="R9867">
        <v>1329765</v>
      </c>
      <c r="S9867">
        <v>3967099</v>
      </c>
      <c r="T9867">
        <v>0</v>
      </c>
      <c r="U9867">
        <v>3967099</v>
      </c>
      <c r="V9867">
        <v>67</v>
      </c>
    </row>
    <row r="9868" spans="1:22" x14ac:dyDescent="0.3">
      <c r="A9868">
        <v>202324</v>
      </c>
      <c r="B9868" t="s">
        <v>820</v>
      </c>
      <c r="C9868" t="s">
        <v>821</v>
      </c>
      <c r="D9868" t="s">
        <v>822</v>
      </c>
      <c r="E9868" t="s">
        <v>823</v>
      </c>
      <c r="F9868" t="s">
        <v>866</v>
      </c>
      <c r="G9868" t="s">
        <v>867</v>
      </c>
      <c r="H9868" t="s">
        <v>1078</v>
      </c>
      <c r="I9868">
        <v>343</v>
      </c>
      <c r="J9868" t="s">
        <v>1079</v>
      </c>
      <c r="K9868" t="s">
        <v>828</v>
      </c>
      <c r="L9868" t="s">
        <v>537</v>
      </c>
      <c r="M9868">
        <v>0</v>
      </c>
      <c r="N9868">
        <v>1320007</v>
      </c>
      <c r="O9868">
        <v>4172587</v>
      </c>
      <c r="P9868">
        <v>0</v>
      </c>
      <c r="Q9868">
        <v>0</v>
      </c>
      <c r="R9868">
        <v>1526795</v>
      </c>
      <c r="S9868">
        <v>7019390</v>
      </c>
      <c r="T9868">
        <v>0</v>
      </c>
      <c r="U9868">
        <v>7019390</v>
      </c>
      <c r="V9868">
        <v>121</v>
      </c>
    </row>
    <row r="9869" spans="1:22" x14ac:dyDescent="0.3">
      <c r="A9869">
        <v>202122</v>
      </c>
      <c r="B9869" t="s">
        <v>820</v>
      </c>
      <c r="C9869" t="s">
        <v>821</v>
      </c>
      <c r="D9869" t="s">
        <v>822</v>
      </c>
      <c r="E9869" t="s">
        <v>823</v>
      </c>
      <c r="F9869" t="s">
        <v>866</v>
      </c>
      <c r="G9869" t="s">
        <v>867</v>
      </c>
      <c r="H9869" t="s">
        <v>1078</v>
      </c>
      <c r="I9869">
        <v>343</v>
      </c>
      <c r="J9869" t="s">
        <v>1079</v>
      </c>
      <c r="K9869" t="s">
        <v>828</v>
      </c>
      <c r="L9869" t="s">
        <v>572</v>
      </c>
      <c r="M9869">
        <v>61195</v>
      </c>
      <c r="N9869">
        <v>0</v>
      </c>
      <c r="O9869">
        <v>0</v>
      </c>
      <c r="P9869">
        <v>6568106</v>
      </c>
      <c r="Q9869">
        <v>0</v>
      </c>
      <c r="R9869">
        <v>1409949</v>
      </c>
      <c r="S9869">
        <v>8039250</v>
      </c>
      <c r="T9869">
        <v>76137</v>
      </c>
      <c r="U9869">
        <v>7963114</v>
      </c>
      <c r="V9869">
        <v>134</v>
      </c>
    </row>
    <row r="9870" spans="1:22" x14ac:dyDescent="0.3">
      <c r="A9870">
        <v>202223</v>
      </c>
      <c r="B9870" t="s">
        <v>820</v>
      </c>
      <c r="C9870" t="s">
        <v>821</v>
      </c>
      <c r="D9870" t="s">
        <v>822</v>
      </c>
      <c r="E9870" t="s">
        <v>823</v>
      </c>
      <c r="F9870" t="s">
        <v>866</v>
      </c>
      <c r="G9870" t="s">
        <v>867</v>
      </c>
      <c r="H9870" t="s">
        <v>1078</v>
      </c>
      <c r="I9870">
        <v>343</v>
      </c>
      <c r="J9870" t="s">
        <v>1079</v>
      </c>
      <c r="K9870" t="s">
        <v>828</v>
      </c>
      <c r="L9870" t="s">
        <v>572</v>
      </c>
      <c r="M9870">
        <v>141902</v>
      </c>
      <c r="N9870">
        <v>0</v>
      </c>
      <c r="O9870">
        <v>0</v>
      </c>
      <c r="P9870">
        <v>9118547</v>
      </c>
      <c r="Q9870">
        <v>0</v>
      </c>
      <c r="R9870">
        <v>1591574</v>
      </c>
      <c r="S9870">
        <v>10852023</v>
      </c>
      <c r="T9870">
        <v>61501</v>
      </c>
      <c r="U9870">
        <v>10790522</v>
      </c>
      <c r="V9870">
        <v>182</v>
      </c>
    </row>
    <row r="9871" spans="1:22" x14ac:dyDescent="0.3">
      <c r="A9871">
        <v>202324</v>
      </c>
      <c r="B9871" t="s">
        <v>820</v>
      </c>
      <c r="C9871" t="s">
        <v>821</v>
      </c>
      <c r="D9871" t="s">
        <v>822</v>
      </c>
      <c r="E9871" t="s">
        <v>823</v>
      </c>
      <c r="F9871" t="s">
        <v>866</v>
      </c>
      <c r="G9871" t="s">
        <v>867</v>
      </c>
      <c r="H9871" t="s">
        <v>1078</v>
      </c>
      <c r="I9871">
        <v>343</v>
      </c>
      <c r="J9871" t="s">
        <v>1079</v>
      </c>
      <c r="K9871" t="s">
        <v>828</v>
      </c>
      <c r="L9871" t="s">
        <v>572</v>
      </c>
      <c r="M9871">
        <v>251631</v>
      </c>
      <c r="N9871">
        <v>0</v>
      </c>
      <c r="O9871">
        <v>0</v>
      </c>
      <c r="P9871">
        <v>13548862</v>
      </c>
      <c r="Q9871">
        <v>0</v>
      </c>
      <c r="R9871">
        <v>2221732</v>
      </c>
      <c r="S9871">
        <v>16022224</v>
      </c>
      <c r="T9871">
        <v>63330</v>
      </c>
      <c r="U9871">
        <v>15958894</v>
      </c>
      <c r="V9871">
        <v>274</v>
      </c>
    </row>
    <row r="9872" spans="1:22" x14ac:dyDescent="0.3">
      <c r="A9872">
        <v>202122</v>
      </c>
      <c r="B9872" t="s">
        <v>820</v>
      </c>
      <c r="C9872" t="s">
        <v>821</v>
      </c>
      <c r="D9872" t="s">
        <v>822</v>
      </c>
      <c r="E9872" t="s">
        <v>823</v>
      </c>
      <c r="F9872" t="s">
        <v>866</v>
      </c>
      <c r="G9872" t="s">
        <v>867</v>
      </c>
      <c r="H9872" t="s">
        <v>1078</v>
      </c>
      <c r="I9872">
        <v>343</v>
      </c>
      <c r="J9872" t="s">
        <v>1079</v>
      </c>
      <c r="K9872" t="s">
        <v>828</v>
      </c>
      <c r="L9872" t="s">
        <v>539</v>
      </c>
      <c r="M9872">
        <v>0</v>
      </c>
      <c r="N9872">
        <v>0</v>
      </c>
      <c r="O9872">
        <v>0</v>
      </c>
      <c r="P9872" t="s">
        <v>829</v>
      </c>
      <c r="Q9872" t="s">
        <v>829</v>
      </c>
      <c r="R9872" t="s">
        <v>829</v>
      </c>
      <c r="S9872">
        <v>0</v>
      </c>
      <c r="T9872">
        <v>0</v>
      </c>
      <c r="U9872">
        <v>0</v>
      </c>
      <c r="V9872">
        <v>0</v>
      </c>
    </row>
    <row r="9873" spans="1:22" x14ac:dyDescent="0.3">
      <c r="A9873">
        <v>202223</v>
      </c>
      <c r="B9873" t="s">
        <v>820</v>
      </c>
      <c r="C9873" t="s">
        <v>821</v>
      </c>
      <c r="D9873" t="s">
        <v>822</v>
      </c>
      <c r="E9873" t="s">
        <v>823</v>
      </c>
      <c r="F9873" t="s">
        <v>866</v>
      </c>
      <c r="G9873" t="s">
        <v>867</v>
      </c>
      <c r="H9873" t="s">
        <v>1078</v>
      </c>
      <c r="I9873">
        <v>343</v>
      </c>
      <c r="J9873" t="s">
        <v>1079</v>
      </c>
      <c r="K9873" t="s">
        <v>828</v>
      </c>
      <c r="L9873" t="s">
        <v>539</v>
      </c>
      <c r="M9873">
        <v>0</v>
      </c>
      <c r="N9873">
        <v>0</v>
      </c>
      <c r="O9873">
        <v>0</v>
      </c>
      <c r="P9873" t="s">
        <v>829</v>
      </c>
      <c r="Q9873" t="s">
        <v>829</v>
      </c>
      <c r="R9873" t="s">
        <v>829</v>
      </c>
      <c r="S9873">
        <v>0</v>
      </c>
      <c r="T9873">
        <v>0</v>
      </c>
      <c r="U9873">
        <v>0</v>
      </c>
      <c r="V9873">
        <v>0</v>
      </c>
    </row>
    <row r="9874" spans="1:22" x14ac:dyDescent="0.3">
      <c r="A9874">
        <v>202324</v>
      </c>
      <c r="B9874" t="s">
        <v>820</v>
      </c>
      <c r="C9874" t="s">
        <v>821</v>
      </c>
      <c r="D9874" t="s">
        <v>822</v>
      </c>
      <c r="E9874" t="s">
        <v>823</v>
      </c>
      <c r="F9874" t="s">
        <v>866</v>
      </c>
      <c r="G9874" t="s">
        <v>867</v>
      </c>
      <c r="H9874" t="s">
        <v>1078</v>
      </c>
      <c r="I9874">
        <v>343</v>
      </c>
      <c r="J9874" t="s">
        <v>1079</v>
      </c>
      <c r="K9874" t="s">
        <v>828</v>
      </c>
      <c r="L9874" t="s">
        <v>539</v>
      </c>
      <c r="M9874">
        <v>0</v>
      </c>
      <c r="N9874">
        <v>0</v>
      </c>
      <c r="O9874">
        <v>0</v>
      </c>
      <c r="P9874" t="s">
        <v>829</v>
      </c>
      <c r="Q9874" t="s">
        <v>829</v>
      </c>
      <c r="R9874" t="s">
        <v>829</v>
      </c>
      <c r="S9874">
        <v>0</v>
      </c>
      <c r="T9874">
        <v>0</v>
      </c>
      <c r="U9874">
        <v>0</v>
      </c>
      <c r="V9874">
        <v>0</v>
      </c>
    </row>
    <row r="9875" spans="1:22" x14ac:dyDescent="0.3">
      <c r="A9875">
        <v>202122</v>
      </c>
      <c r="B9875" t="s">
        <v>820</v>
      </c>
      <c r="C9875" t="s">
        <v>821</v>
      </c>
      <c r="D9875" t="s">
        <v>822</v>
      </c>
      <c r="E9875" t="s">
        <v>823</v>
      </c>
      <c r="F9875" t="s">
        <v>866</v>
      </c>
      <c r="G9875" t="s">
        <v>867</v>
      </c>
      <c r="H9875" t="s">
        <v>1078</v>
      </c>
      <c r="I9875">
        <v>343</v>
      </c>
      <c r="J9875" t="s">
        <v>1079</v>
      </c>
      <c r="K9875" t="s">
        <v>828</v>
      </c>
      <c r="L9875" t="s">
        <v>541</v>
      </c>
      <c r="M9875">
        <v>278595</v>
      </c>
      <c r="N9875">
        <v>1171909</v>
      </c>
      <c r="O9875">
        <v>633344</v>
      </c>
      <c r="P9875">
        <v>379483</v>
      </c>
      <c r="Q9875">
        <v>65618</v>
      </c>
      <c r="R9875">
        <v>24828</v>
      </c>
      <c r="S9875">
        <v>2553776</v>
      </c>
      <c r="T9875">
        <v>143892</v>
      </c>
      <c r="U9875">
        <v>2409885</v>
      </c>
      <c r="V9875">
        <v>40</v>
      </c>
    </row>
    <row r="9876" spans="1:22" x14ac:dyDescent="0.3">
      <c r="A9876">
        <v>202223</v>
      </c>
      <c r="B9876" t="s">
        <v>820</v>
      </c>
      <c r="C9876" t="s">
        <v>821</v>
      </c>
      <c r="D9876" t="s">
        <v>822</v>
      </c>
      <c r="E9876" t="s">
        <v>823</v>
      </c>
      <c r="F9876" t="s">
        <v>866</v>
      </c>
      <c r="G9876" t="s">
        <v>867</v>
      </c>
      <c r="H9876" t="s">
        <v>1078</v>
      </c>
      <c r="I9876">
        <v>343</v>
      </c>
      <c r="J9876" t="s">
        <v>1079</v>
      </c>
      <c r="K9876" t="s">
        <v>828</v>
      </c>
      <c r="L9876" t="s">
        <v>541</v>
      </c>
      <c r="M9876">
        <v>312576</v>
      </c>
      <c r="N9876">
        <v>1367118</v>
      </c>
      <c r="O9876">
        <v>738851</v>
      </c>
      <c r="P9876">
        <v>416602</v>
      </c>
      <c r="Q9876">
        <v>76548</v>
      </c>
      <c r="R9876">
        <v>28965</v>
      </c>
      <c r="S9876">
        <v>2940659</v>
      </c>
      <c r="T9876">
        <v>167338</v>
      </c>
      <c r="U9876">
        <v>2773321</v>
      </c>
      <c r="V9876">
        <v>47</v>
      </c>
    </row>
    <row r="9877" spans="1:22" x14ac:dyDescent="0.3">
      <c r="A9877">
        <v>202324</v>
      </c>
      <c r="B9877" t="s">
        <v>820</v>
      </c>
      <c r="C9877" t="s">
        <v>821</v>
      </c>
      <c r="D9877" t="s">
        <v>822</v>
      </c>
      <c r="E9877" t="s">
        <v>823</v>
      </c>
      <c r="F9877" t="s">
        <v>866</v>
      </c>
      <c r="G9877" t="s">
        <v>867</v>
      </c>
      <c r="H9877" t="s">
        <v>1078</v>
      </c>
      <c r="I9877">
        <v>343</v>
      </c>
      <c r="J9877" t="s">
        <v>1079</v>
      </c>
      <c r="K9877" t="s">
        <v>828</v>
      </c>
      <c r="L9877" t="s">
        <v>541</v>
      </c>
      <c r="M9877">
        <v>325591</v>
      </c>
      <c r="N9877">
        <v>1622586</v>
      </c>
      <c r="O9877">
        <v>718819</v>
      </c>
      <c r="P9877">
        <v>501418</v>
      </c>
      <c r="Q9877">
        <v>90542</v>
      </c>
      <c r="R9877">
        <v>29653</v>
      </c>
      <c r="S9877">
        <v>3288609</v>
      </c>
      <c r="T9877">
        <v>246023</v>
      </c>
      <c r="U9877">
        <v>3042586</v>
      </c>
      <c r="V9877">
        <v>52</v>
      </c>
    </row>
    <row r="9878" spans="1:22" x14ac:dyDescent="0.3">
      <c r="A9878">
        <v>202122</v>
      </c>
      <c r="B9878" t="s">
        <v>820</v>
      </c>
      <c r="C9878" t="s">
        <v>821</v>
      </c>
      <c r="D9878" t="s">
        <v>822</v>
      </c>
      <c r="E9878" t="s">
        <v>823</v>
      </c>
      <c r="F9878" t="s">
        <v>866</v>
      </c>
      <c r="G9878" t="s">
        <v>867</v>
      </c>
      <c r="H9878" t="s">
        <v>1078</v>
      </c>
      <c r="I9878">
        <v>343</v>
      </c>
      <c r="J9878" t="s">
        <v>1079</v>
      </c>
      <c r="K9878" t="s">
        <v>828</v>
      </c>
      <c r="L9878" t="s">
        <v>831</v>
      </c>
      <c r="M9878" t="s">
        <v>829</v>
      </c>
      <c r="N9878" t="s">
        <v>829</v>
      </c>
      <c r="O9878" t="s">
        <v>829</v>
      </c>
      <c r="P9878">
        <v>0</v>
      </c>
      <c r="Q9878">
        <v>0</v>
      </c>
      <c r="R9878" t="s">
        <v>829</v>
      </c>
      <c r="S9878">
        <v>0</v>
      </c>
      <c r="T9878">
        <v>0</v>
      </c>
      <c r="U9878">
        <v>0</v>
      </c>
      <c r="V9878">
        <v>0</v>
      </c>
    </row>
    <row r="9879" spans="1:22" x14ac:dyDescent="0.3">
      <c r="A9879">
        <v>202223</v>
      </c>
      <c r="B9879" t="s">
        <v>820</v>
      </c>
      <c r="C9879" t="s">
        <v>821</v>
      </c>
      <c r="D9879" t="s">
        <v>822</v>
      </c>
      <c r="E9879" t="s">
        <v>823</v>
      </c>
      <c r="F9879" t="s">
        <v>866</v>
      </c>
      <c r="G9879" t="s">
        <v>867</v>
      </c>
      <c r="H9879" t="s">
        <v>1078</v>
      </c>
      <c r="I9879">
        <v>343</v>
      </c>
      <c r="J9879" t="s">
        <v>1079</v>
      </c>
      <c r="K9879" t="s">
        <v>828</v>
      </c>
      <c r="L9879" t="s">
        <v>831</v>
      </c>
      <c r="M9879" t="s">
        <v>829</v>
      </c>
      <c r="N9879" t="s">
        <v>829</v>
      </c>
      <c r="O9879" t="s">
        <v>829</v>
      </c>
      <c r="P9879">
        <v>0</v>
      </c>
      <c r="Q9879">
        <v>0</v>
      </c>
      <c r="R9879" t="s">
        <v>829</v>
      </c>
      <c r="S9879">
        <v>0</v>
      </c>
      <c r="T9879">
        <v>0</v>
      </c>
      <c r="U9879">
        <v>0</v>
      </c>
      <c r="V9879">
        <v>0</v>
      </c>
    </row>
    <row r="9880" spans="1:22" x14ac:dyDescent="0.3">
      <c r="A9880">
        <v>202324</v>
      </c>
      <c r="B9880" t="s">
        <v>820</v>
      </c>
      <c r="C9880" t="s">
        <v>821</v>
      </c>
      <c r="D9880" t="s">
        <v>822</v>
      </c>
      <c r="E9880" t="s">
        <v>823</v>
      </c>
      <c r="F9880" t="s">
        <v>866</v>
      </c>
      <c r="G9880" t="s">
        <v>867</v>
      </c>
      <c r="H9880" t="s">
        <v>1078</v>
      </c>
      <c r="I9880">
        <v>343</v>
      </c>
      <c r="J9880" t="s">
        <v>1079</v>
      </c>
      <c r="K9880" t="s">
        <v>828</v>
      </c>
      <c r="L9880" t="s">
        <v>831</v>
      </c>
      <c r="M9880" t="s">
        <v>829</v>
      </c>
      <c r="N9880" t="s">
        <v>829</v>
      </c>
      <c r="O9880" t="s">
        <v>829</v>
      </c>
      <c r="P9880">
        <v>0</v>
      </c>
      <c r="Q9880">
        <v>0</v>
      </c>
      <c r="R9880" t="s">
        <v>829</v>
      </c>
      <c r="S9880">
        <v>0</v>
      </c>
      <c r="T9880">
        <v>0</v>
      </c>
      <c r="U9880">
        <v>0</v>
      </c>
      <c r="V9880">
        <v>0</v>
      </c>
    </row>
    <row r="9881" spans="1:22" x14ac:dyDescent="0.3">
      <c r="A9881">
        <v>202122</v>
      </c>
      <c r="B9881" t="s">
        <v>820</v>
      </c>
      <c r="C9881" t="s">
        <v>821</v>
      </c>
      <c r="D9881" t="s">
        <v>822</v>
      </c>
      <c r="E9881" t="s">
        <v>823</v>
      </c>
      <c r="F9881" t="s">
        <v>866</v>
      </c>
      <c r="G9881" t="s">
        <v>867</v>
      </c>
      <c r="H9881" t="s">
        <v>1078</v>
      </c>
      <c r="I9881">
        <v>343</v>
      </c>
      <c r="J9881" t="s">
        <v>1079</v>
      </c>
      <c r="K9881" t="s">
        <v>828</v>
      </c>
      <c r="L9881" t="s">
        <v>832</v>
      </c>
      <c r="M9881">
        <v>0</v>
      </c>
      <c r="N9881">
        <v>40905</v>
      </c>
      <c r="O9881">
        <v>736284</v>
      </c>
      <c r="P9881">
        <v>0</v>
      </c>
      <c r="Q9881">
        <v>20452</v>
      </c>
      <c r="R9881">
        <v>20452</v>
      </c>
      <c r="S9881">
        <v>818093</v>
      </c>
      <c r="T9881">
        <v>147782</v>
      </c>
      <c r="U9881">
        <v>670311</v>
      </c>
      <c r="V9881">
        <v>11</v>
      </c>
    </row>
    <row r="9882" spans="1:22" x14ac:dyDescent="0.3">
      <c r="A9882">
        <v>202223</v>
      </c>
      <c r="B9882" t="s">
        <v>820</v>
      </c>
      <c r="C9882" t="s">
        <v>821</v>
      </c>
      <c r="D9882" t="s">
        <v>822</v>
      </c>
      <c r="E9882" t="s">
        <v>823</v>
      </c>
      <c r="F9882" t="s">
        <v>866</v>
      </c>
      <c r="G9882" t="s">
        <v>867</v>
      </c>
      <c r="H9882" t="s">
        <v>1078</v>
      </c>
      <c r="I9882">
        <v>343</v>
      </c>
      <c r="J9882" t="s">
        <v>1079</v>
      </c>
      <c r="K9882" t="s">
        <v>828</v>
      </c>
      <c r="L9882" t="s">
        <v>832</v>
      </c>
      <c r="M9882">
        <v>0</v>
      </c>
      <c r="N9882">
        <v>46376</v>
      </c>
      <c r="O9882">
        <v>834768</v>
      </c>
      <c r="P9882">
        <v>0</v>
      </c>
      <c r="Q9882">
        <v>23188</v>
      </c>
      <c r="R9882">
        <v>23188</v>
      </c>
      <c r="S9882">
        <v>927520</v>
      </c>
      <c r="T9882">
        <v>150848</v>
      </c>
      <c r="U9882">
        <v>776672</v>
      </c>
      <c r="V9882">
        <v>13</v>
      </c>
    </row>
    <row r="9883" spans="1:22" x14ac:dyDescent="0.3">
      <c r="A9883">
        <v>202324</v>
      </c>
      <c r="B9883" t="s">
        <v>820</v>
      </c>
      <c r="C9883" t="s">
        <v>821</v>
      </c>
      <c r="D9883" t="s">
        <v>822</v>
      </c>
      <c r="E9883" t="s">
        <v>823</v>
      </c>
      <c r="F9883" t="s">
        <v>866</v>
      </c>
      <c r="G9883" t="s">
        <v>867</v>
      </c>
      <c r="H9883" t="s">
        <v>1078</v>
      </c>
      <c r="I9883">
        <v>343</v>
      </c>
      <c r="J9883" t="s">
        <v>1079</v>
      </c>
      <c r="K9883" t="s">
        <v>828</v>
      </c>
      <c r="L9883" t="s">
        <v>832</v>
      </c>
      <c r="M9883">
        <v>0</v>
      </c>
      <c r="N9883">
        <v>55758</v>
      </c>
      <c r="O9883">
        <v>1003651</v>
      </c>
      <c r="P9883">
        <v>0</v>
      </c>
      <c r="Q9883">
        <v>27879</v>
      </c>
      <c r="R9883">
        <v>27879</v>
      </c>
      <c r="S9883">
        <v>1115168</v>
      </c>
      <c r="T9883">
        <v>213603</v>
      </c>
      <c r="U9883">
        <v>901566</v>
      </c>
      <c r="V9883">
        <v>16</v>
      </c>
    </row>
    <row r="9884" spans="1:22" x14ac:dyDescent="0.3">
      <c r="A9884">
        <v>202122</v>
      </c>
      <c r="B9884" t="s">
        <v>820</v>
      </c>
      <c r="C9884" t="s">
        <v>821</v>
      </c>
      <c r="D9884" t="s">
        <v>822</v>
      </c>
      <c r="E9884" t="s">
        <v>823</v>
      </c>
      <c r="F9884" t="s">
        <v>866</v>
      </c>
      <c r="G9884" t="s">
        <v>867</v>
      </c>
      <c r="H9884" t="s">
        <v>1078</v>
      </c>
      <c r="I9884">
        <v>343</v>
      </c>
      <c r="J9884" t="s">
        <v>1079</v>
      </c>
      <c r="K9884" t="s">
        <v>828</v>
      </c>
      <c r="L9884" t="s">
        <v>544</v>
      </c>
      <c r="M9884">
        <v>0</v>
      </c>
      <c r="N9884">
        <v>8788</v>
      </c>
      <c r="O9884">
        <v>18500</v>
      </c>
      <c r="P9884">
        <v>0</v>
      </c>
      <c r="Q9884">
        <v>0</v>
      </c>
      <c r="R9884">
        <v>0</v>
      </c>
      <c r="S9884">
        <v>27288</v>
      </c>
      <c r="T9884">
        <v>0</v>
      </c>
      <c r="U9884">
        <v>27288</v>
      </c>
      <c r="V9884">
        <v>0</v>
      </c>
    </row>
    <row r="9885" spans="1:22" x14ac:dyDescent="0.3">
      <c r="A9885">
        <v>202223</v>
      </c>
      <c r="B9885" t="s">
        <v>820</v>
      </c>
      <c r="C9885" t="s">
        <v>821</v>
      </c>
      <c r="D9885" t="s">
        <v>822</v>
      </c>
      <c r="E9885" t="s">
        <v>823</v>
      </c>
      <c r="F9885" t="s">
        <v>866</v>
      </c>
      <c r="G9885" t="s">
        <v>867</v>
      </c>
      <c r="H9885" t="s">
        <v>1078</v>
      </c>
      <c r="I9885">
        <v>343</v>
      </c>
      <c r="J9885" t="s">
        <v>1079</v>
      </c>
      <c r="K9885" t="s">
        <v>828</v>
      </c>
      <c r="L9885" t="s">
        <v>544</v>
      </c>
      <c r="M9885">
        <v>0</v>
      </c>
      <c r="N9885">
        <v>1478</v>
      </c>
      <c r="O9885">
        <v>0</v>
      </c>
      <c r="P9885">
        <v>114857</v>
      </c>
      <c r="Q9885">
        <v>0</v>
      </c>
      <c r="R9885">
        <v>0</v>
      </c>
      <c r="S9885">
        <v>116335</v>
      </c>
      <c r="T9885">
        <v>0</v>
      </c>
      <c r="U9885">
        <v>116335</v>
      </c>
      <c r="V9885">
        <v>2</v>
      </c>
    </row>
    <row r="9886" spans="1:22" x14ac:dyDescent="0.3">
      <c r="A9886">
        <v>202324</v>
      </c>
      <c r="B9886" t="s">
        <v>820</v>
      </c>
      <c r="C9886" t="s">
        <v>821</v>
      </c>
      <c r="D9886" t="s">
        <v>822</v>
      </c>
      <c r="E9886" t="s">
        <v>823</v>
      </c>
      <c r="F9886" t="s">
        <v>866</v>
      </c>
      <c r="G9886" t="s">
        <v>867</v>
      </c>
      <c r="H9886" t="s">
        <v>1078</v>
      </c>
      <c r="I9886">
        <v>343</v>
      </c>
      <c r="J9886" t="s">
        <v>1079</v>
      </c>
      <c r="K9886" t="s">
        <v>828</v>
      </c>
      <c r="L9886" t="s">
        <v>544</v>
      </c>
      <c r="M9886">
        <v>0</v>
      </c>
      <c r="N9886">
        <v>660977</v>
      </c>
      <c r="O9886">
        <v>588793</v>
      </c>
      <c r="P9886">
        <v>0</v>
      </c>
      <c r="Q9886">
        <v>0</v>
      </c>
      <c r="R9886">
        <v>0</v>
      </c>
      <c r="S9886">
        <v>1249770</v>
      </c>
      <c r="T9886">
        <v>0</v>
      </c>
      <c r="U9886">
        <v>1249770</v>
      </c>
      <c r="V9886">
        <v>21</v>
      </c>
    </row>
    <row r="9887" spans="1:22" x14ac:dyDescent="0.3">
      <c r="A9887">
        <v>202122</v>
      </c>
      <c r="B9887" t="s">
        <v>820</v>
      </c>
      <c r="C9887" t="s">
        <v>821</v>
      </c>
      <c r="D9887" t="s">
        <v>822</v>
      </c>
      <c r="E9887" t="s">
        <v>823</v>
      </c>
      <c r="F9887" t="s">
        <v>866</v>
      </c>
      <c r="G9887" t="s">
        <v>867</v>
      </c>
      <c r="H9887" t="s">
        <v>1078</v>
      </c>
      <c r="I9887">
        <v>343</v>
      </c>
      <c r="J9887" t="s">
        <v>1079</v>
      </c>
      <c r="K9887" t="s">
        <v>828</v>
      </c>
      <c r="L9887" t="s">
        <v>600</v>
      </c>
      <c r="M9887" t="s">
        <v>829</v>
      </c>
      <c r="N9887" t="s">
        <v>829</v>
      </c>
      <c r="O9887" t="s">
        <v>829</v>
      </c>
      <c r="P9887">
        <v>0</v>
      </c>
      <c r="Q9887">
        <v>91963</v>
      </c>
      <c r="R9887" t="s">
        <v>829</v>
      </c>
      <c r="S9887">
        <v>91963</v>
      </c>
      <c r="T9887">
        <v>0</v>
      </c>
      <c r="U9887">
        <v>91963</v>
      </c>
      <c r="V9887">
        <v>2</v>
      </c>
    </row>
    <row r="9888" spans="1:22" x14ac:dyDescent="0.3">
      <c r="A9888">
        <v>202223</v>
      </c>
      <c r="B9888" t="s">
        <v>820</v>
      </c>
      <c r="C9888" t="s">
        <v>821</v>
      </c>
      <c r="D9888" t="s">
        <v>822</v>
      </c>
      <c r="E9888" t="s">
        <v>823</v>
      </c>
      <c r="F9888" t="s">
        <v>866</v>
      </c>
      <c r="G9888" t="s">
        <v>867</v>
      </c>
      <c r="H9888" t="s">
        <v>1078</v>
      </c>
      <c r="I9888">
        <v>343</v>
      </c>
      <c r="J9888" t="s">
        <v>1079</v>
      </c>
      <c r="K9888" t="s">
        <v>828</v>
      </c>
      <c r="L9888" t="s">
        <v>600</v>
      </c>
      <c r="M9888" t="s">
        <v>829</v>
      </c>
      <c r="N9888" t="s">
        <v>829</v>
      </c>
      <c r="O9888" t="s">
        <v>829</v>
      </c>
      <c r="P9888">
        <v>0</v>
      </c>
      <c r="Q9888">
        <v>0</v>
      </c>
      <c r="R9888" t="s">
        <v>829</v>
      </c>
      <c r="S9888">
        <v>0</v>
      </c>
      <c r="T9888">
        <v>0</v>
      </c>
      <c r="U9888">
        <v>0</v>
      </c>
      <c r="V9888">
        <v>0</v>
      </c>
    </row>
    <row r="9889" spans="1:22" x14ac:dyDescent="0.3">
      <c r="A9889">
        <v>202324</v>
      </c>
      <c r="B9889" t="s">
        <v>820</v>
      </c>
      <c r="C9889" t="s">
        <v>821</v>
      </c>
      <c r="D9889" t="s">
        <v>822</v>
      </c>
      <c r="E9889" t="s">
        <v>823</v>
      </c>
      <c r="F9889" t="s">
        <v>866</v>
      </c>
      <c r="G9889" t="s">
        <v>867</v>
      </c>
      <c r="H9889" t="s">
        <v>1078</v>
      </c>
      <c r="I9889">
        <v>343</v>
      </c>
      <c r="J9889" t="s">
        <v>1079</v>
      </c>
      <c r="K9889" t="s">
        <v>828</v>
      </c>
      <c r="L9889" t="s">
        <v>600</v>
      </c>
      <c r="M9889" t="s">
        <v>829</v>
      </c>
      <c r="N9889" t="s">
        <v>829</v>
      </c>
      <c r="O9889" t="s">
        <v>829</v>
      </c>
      <c r="P9889">
        <v>0</v>
      </c>
      <c r="Q9889">
        <v>0</v>
      </c>
      <c r="R9889" t="s">
        <v>829</v>
      </c>
      <c r="S9889">
        <v>0</v>
      </c>
      <c r="T9889">
        <v>0</v>
      </c>
      <c r="U9889">
        <v>0</v>
      </c>
      <c r="V9889">
        <v>0</v>
      </c>
    </row>
    <row r="9890" spans="1:22" x14ac:dyDescent="0.3">
      <c r="A9890">
        <v>202122</v>
      </c>
      <c r="B9890" t="s">
        <v>820</v>
      </c>
      <c r="C9890" t="s">
        <v>821</v>
      </c>
      <c r="D9890" t="s">
        <v>822</v>
      </c>
      <c r="E9890" t="s">
        <v>823</v>
      </c>
      <c r="F9890" t="s">
        <v>866</v>
      </c>
      <c r="G9890" t="s">
        <v>867</v>
      </c>
      <c r="H9890" t="s">
        <v>1078</v>
      </c>
      <c r="I9890">
        <v>343</v>
      </c>
      <c r="J9890" t="s">
        <v>1079</v>
      </c>
      <c r="K9890" t="s">
        <v>828</v>
      </c>
      <c r="L9890" t="s">
        <v>247</v>
      </c>
      <c r="M9890">
        <v>0</v>
      </c>
      <c r="N9890">
        <v>0</v>
      </c>
      <c r="O9890">
        <v>0</v>
      </c>
      <c r="P9890">
        <v>0</v>
      </c>
      <c r="Q9890">
        <v>0</v>
      </c>
      <c r="R9890">
        <v>0</v>
      </c>
      <c r="S9890">
        <v>0</v>
      </c>
      <c r="T9890">
        <v>0</v>
      </c>
      <c r="U9890">
        <v>0</v>
      </c>
      <c r="V9890">
        <v>0</v>
      </c>
    </row>
    <row r="9891" spans="1:22" x14ac:dyDescent="0.3">
      <c r="A9891">
        <v>202223</v>
      </c>
      <c r="B9891" t="s">
        <v>820</v>
      </c>
      <c r="C9891" t="s">
        <v>821</v>
      </c>
      <c r="D9891" t="s">
        <v>822</v>
      </c>
      <c r="E9891" t="s">
        <v>823</v>
      </c>
      <c r="F9891" t="s">
        <v>866</v>
      </c>
      <c r="G9891" t="s">
        <v>867</v>
      </c>
      <c r="H9891" t="s">
        <v>1078</v>
      </c>
      <c r="I9891">
        <v>343</v>
      </c>
      <c r="J9891" t="s">
        <v>1079</v>
      </c>
      <c r="K9891" t="s">
        <v>828</v>
      </c>
      <c r="L9891" t="s">
        <v>247</v>
      </c>
      <c r="M9891">
        <v>0</v>
      </c>
      <c r="N9891">
        <v>0</v>
      </c>
      <c r="O9891">
        <v>0</v>
      </c>
      <c r="P9891">
        <v>0</v>
      </c>
      <c r="Q9891">
        <v>0</v>
      </c>
      <c r="R9891">
        <v>0</v>
      </c>
      <c r="S9891">
        <v>0</v>
      </c>
      <c r="T9891">
        <v>0</v>
      </c>
      <c r="U9891">
        <v>0</v>
      </c>
      <c r="V9891">
        <v>0</v>
      </c>
    </row>
    <row r="9892" spans="1:22" x14ac:dyDescent="0.3">
      <c r="A9892">
        <v>202324</v>
      </c>
      <c r="B9892" t="s">
        <v>820</v>
      </c>
      <c r="C9892" t="s">
        <v>821</v>
      </c>
      <c r="D9892" t="s">
        <v>822</v>
      </c>
      <c r="E9892" t="s">
        <v>823</v>
      </c>
      <c r="F9892" t="s">
        <v>866</v>
      </c>
      <c r="G9892" t="s">
        <v>867</v>
      </c>
      <c r="H9892" t="s">
        <v>1078</v>
      </c>
      <c r="I9892">
        <v>343</v>
      </c>
      <c r="J9892" t="s">
        <v>1079</v>
      </c>
      <c r="K9892" t="s">
        <v>828</v>
      </c>
      <c r="L9892" t="s">
        <v>247</v>
      </c>
      <c r="M9892">
        <v>0</v>
      </c>
      <c r="N9892">
        <v>0</v>
      </c>
      <c r="O9892">
        <v>0</v>
      </c>
      <c r="P9892">
        <v>0</v>
      </c>
      <c r="Q9892">
        <v>0</v>
      </c>
      <c r="R9892">
        <v>0</v>
      </c>
      <c r="S9892">
        <v>0</v>
      </c>
      <c r="T9892">
        <v>0</v>
      </c>
      <c r="U9892">
        <v>0</v>
      </c>
      <c r="V9892">
        <v>0</v>
      </c>
    </row>
    <row r="9893" spans="1:22" x14ac:dyDescent="0.3">
      <c r="A9893">
        <v>202122</v>
      </c>
      <c r="B9893" t="s">
        <v>820</v>
      </c>
      <c r="C9893" t="s">
        <v>821</v>
      </c>
      <c r="D9893" t="s">
        <v>822</v>
      </c>
      <c r="E9893" t="s">
        <v>823</v>
      </c>
      <c r="F9893" t="s">
        <v>866</v>
      </c>
      <c r="G9893" t="s">
        <v>867</v>
      </c>
      <c r="H9893" t="s">
        <v>1078</v>
      </c>
      <c r="I9893">
        <v>343</v>
      </c>
      <c r="J9893" t="s">
        <v>1079</v>
      </c>
      <c r="K9893" t="s">
        <v>828</v>
      </c>
      <c r="L9893" t="s">
        <v>833</v>
      </c>
      <c r="M9893">
        <v>17417404</v>
      </c>
      <c r="N9893">
        <v>92620062</v>
      </c>
      <c r="O9893">
        <v>36139716</v>
      </c>
      <c r="P9893">
        <v>22608793</v>
      </c>
      <c r="Q9893">
        <v>2724049</v>
      </c>
      <c r="R9893">
        <v>2628107</v>
      </c>
      <c r="S9893">
        <v>175256604</v>
      </c>
      <c r="T9893">
        <v>454450</v>
      </c>
      <c r="U9893">
        <v>174802154</v>
      </c>
      <c r="V9893" t="s">
        <v>834</v>
      </c>
    </row>
    <row r="9894" spans="1:22" x14ac:dyDescent="0.3">
      <c r="A9894">
        <v>202223</v>
      </c>
      <c r="B9894" t="s">
        <v>820</v>
      </c>
      <c r="C9894" t="s">
        <v>821</v>
      </c>
      <c r="D9894" t="s">
        <v>822</v>
      </c>
      <c r="E9894" t="s">
        <v>823</v>
      </c>
      <c r="F9894" t="s">
        <v>866</v>
      </c>
      <c r="G9894" t="s">
        <v>867</v>
      </c>
      <c r="H9894" t="s">
        <v>1078</v>
      </c>
      <c r="I9894">
        <v>343</v>
      </c>
      <c r="J9894" t="s">
        <v>1079</v>
      </c>
      <c r="K9894" t="s">
        <v>828</v>
      </c>
      <c r="L9894" t="s">
        <v>833</v>
      </c>
      <c r="M9894">
        <v>18219183</v>
      </c>
      <c r="N9894">
        <v>95915976</v>
      </c>
      <c r="O9894">
        <v>32002878</v>
      </c>
      <c r="P9894">
        <v>25799736</v>
      </c>
      <c r="Q9894">
        <v>2914424</v>
      </c>
      <c r="R9894">
        <v>2973492</v>
      </c>
      <c r="S9894">
        <v>179001487</v>
      </c>
      <c r="T9894">
        <v>603023</v>
      </c>
      <c r="U9894">
        <v>178398465</v>
      </c>
      <c r="V9894" t="s">
        <v>834</v>
      </c>
    </row>
    <row r="9895" spans="1:22" x14ac:dyDescent="0.3">
      <c r="A9895">
        <v>202324</v>
      </c>
      <c r="B9895" t="s">
        <v>820</v>
      </c>
      <c r="C9895" t="s">
        <v>821</v>
      </c>
      <c r="D9895" t="s">
        <v>822</v>
      </c>
      <c r="E9895" t="s">
        <v>823</v>
      </c>
      <c r="F9895" t="s">
        <v>866</v>
      </c>
      <c r="G9895" t="s">
        <v>867</v>
      </c>
      <c r="H9895" t="s">
        <v>1078</v>
      </c>
      <c r="I9895">
        <v>343</v>
      </c>
      <c r="J9895" t="s">
        <v>1079</v>
      </c>
      <c r="K9895" t="s">
        <v>828</v>
      </c>
      <c r="L9895" t="s">
        <v>833</v>
      </c>
      <c r="M9895">
        <v>19770352</v>
      </c>
      <c r="N9895">
        <v>103211756</v>
      </c>
      <c r="O9895">
        <v>25943876</v>
      </c>
      <c r="P9895">
        <v>33658044</v>
      </c>
      <c r="Q9895">
        <v>3329760</v>
      </c>
      <c r="R9895">
        <v>3806059</v>
      </c>
      <c r="S9895">
        <v>191319121</v>
      </c>
      <c r="T9895">
        <v>804545</v>
      </c>
      <c r="U9895">
        <v>190514576</v>
      </c>
      <c r="V9895" t="s">
        <v>834</v>
      </c>
    </row>
    <row r="9896" spans="1:22" x14ac:dyDescent="0.3">
      <c r="A9896">
        <v>202122</v>
      </c>
      <c r="B9896" t="s">
        <v>820</v>
      </c>
      <c r="C9896" t="s">
        <v>821</v>
      </c>
      <c r="D9896" t="s">
        <v>822</v>
      </c>
      <c r="E9896" t="s">
        <v>823</v>
      </c>
      <c r="F9896" t="s">
        <v>866</v>
      </c>
      <c r="G9896" t="s">
        <v>867</v>
      </c>
      <c r="H9896" t="s">
        <v>1078</v>
      </c>
      <c r="I9896">
        <v>343</v>
      </c>
      <c r="J9896" t="s">
        <v>1079</v>
      </c>
      <c r="K9896" t="s">
        <v>835</v>
      </c>
      <c r="L9896" t="s">
        <v>836</v>
      </c>
      <c r="M9896" t="s">
        <v>829</v>
      </c>
      <c r="N9896" t="s">
        <v>829</v>
      </c>
      <c r="O9896" t="s">
        <v>829</v>
      </c>
      <c r="P9896" t="s">
        <v>829</v>
      </c>
      <c r="Q9896" t="s">
        <v>829</v>
      </c>
      <c r="R9896" t="s">
        <v>829</v>
      </c>
      <c r="S9896">
        <v>167209319</v>
      </c>
      <c r="T9896" t="s">
        <v>829</v>
      </c>
      <c r="U9896" t="s">
        <v>829</v>
      </c>
      <c r="V9896" t="s">
        <v>834</v>
      </c>
    </row>
    <row r="9897" spans="1:22" x14ac:dyDescent="0.3">
      <c r="A9897">
        <v>202223</v>
      </c>
      <c r="B9897" t="s">
        <v>820</v>
      </c>
      <c r="C9897" t="s">
        <v>821</v>
      </c>
      <c r="D9897" t="s">
        <v>822</v>
      </c>
      <c r="E9897" t="s">
        <v>823</v>
      </c>
      <c r="F9897" t="s">
        <v>866</v>
      </c>
      <c r="G9897" t="s">
        <v>867</v>
      </c>
      <c r="H9897" t="s">
        <v>1078</v>
      </c>
      <c r="I9897">
        <v>343</v>
      </c>
      <c r="J9897" t="s">
        <v>1079</v>
      </c>
      <c r="K9897" t="s">
        <v>835</v>
      </c>
      <c r="L9897" t="s">
        <v>836</v>
      </c>
      <c r="M9897" t="s">
        <v>829</v>
      </c>
      <c r="N9897" t="s">
        <v>829</v>
      </c>
      <c r="O9897" t="s">
        <v>829</v>
      </c>
      <c r="P9897" t="s">
        <v>829</v>
      </c>
      <c r="Q9897" t="s">
        <v>829</v>
      </c>
      <c r="R9897" t="s">
        <v>829</v>
      </c>
      <c r="S9897">
        <v>169565166</v>
      </c>
      <c r="T9897" t="s">
        <v>829</v>
      </c>
      <c r="U9897" t="s">
        <v>829</v>
      </c>
      <c r="V9897" t="s">
        <v>834</v>
      </c>
    </row>
    <row r="9898" spans="1:22" x14ac:dyDescent="0.3">
      <c r="A9898">
        <v>202324</v>
      </c>
      <c r="B9898" t="s">
        <v>820</v>
      </c>
      <c r="C9898" t="s">
        <v>821</v>
      </c>
      <c r="D9898" t="s">
        <v>822</v>
      </c>
      <c r="E9898" t="s">
        <v>823</v>
      </c>
      <c r="F9898" t="s">
        <v>866</v>
      </c>
      <c r="G9898" t="s">
        <v>867</v>
      </c>
      <c r="H9898" t="s">
        <v>1078</v>
      </c>
      <c r="I9898">
        <v>343</v>
      </c>
      <c r="J9898" t="s">
        <v>1079</v>
      </c>
      <c r="K9898" t="s">
        <v>835</v>
      </c>
      <c r="L9898" t="s">
        <v>836</v>
      </c>
      <c r="M9898" t="s">
        <v>829</v>
      </c>
      <c r="N9898" t="s">
        <v>829</v>
      </c>
      <c r="O9898" t="s">
        <v>829</v>
      </c>
      <c r="P9898" t="s">
        <v>829</v>
      </c>
      <c r="Q9898" t="s">
        <v>829</v>
      </c>
      <c r="R9898" t="s">
        <v>829</v>
      </c>
      <c r="S9898">
        <v>168934813</v>
      </c>
      <c r="T9898" t="s">
        <v>829</v>
      </c>
      <c r="U9898" t="s">
        <v>829</v>
      </c>
      <c r="V9898" t="s">
        <v>834</v>
      </c>
    </row>
    <row r="9899" spans="1:22" x14ac:dyDescent="0.3">
      <c r="A9899">
        <v>202122</v>
      </c>
      <c r="B9899" t="s">
        <v>820</v>
      </c>
      <c r="C9899" t="s">
        <v>821</v>
      </c>
      <c r="D9899" t="s">
        <v>822</v>
      </c>
      <c r="E9899" t="s">
        <v>823</v>
      </c>
      <c r="F9899" t="s">
        <v>866</v>
      </c>
      <c r="G9899" t="s">
        <v>867</v>
      </c>
      <c r="H9899" t="s">
        <v>1078</v>
      </c>
      <c r="I9899">
        <v>343</v>
      </c>
      <c r="J9899" t="s">
        <v>1079</v>
      </c>
      <c r="K9899" t="s">
        <v>835</v>
      </c>
      <c r="L9899" t="s">
        <v>837</v>
      </c>
      <c r="M9899" t="s">
        <v>829</v>
      </c>
      <c r="N9899" t="s">
        <v>829</v>
      </c>
      <c r="O9899" t="s">
        <v>829</v>
      </c>
      <c r="P9899" t="s">
        <v>829</v>
      </c>
      <c r="Q9899" t="s">
        <v>829</v>
      </c>
      <c r="R9899" t="s">
        <v>829</v>
      </c>
      <c r="S9899">
        <v>-360950</v>
      </c>
      <c r="T9899" t="s">
        <v>829</v>
      </c>
      <c r="U9899" t="s">
        <v>829</v>
      </c>
      <c r="V9899" t="s">
        <v>834</v>
      </c>
    </row>
    <row r="9900" spans="1:22" x14ac:dyDescent="0.3">
      <c r="A9900">
        <v>202223</v>
      </c>
      <c r="B9900" t="s">
        <v>820</v>
      </c>
      <c r="C9900" t="s">
        <v>821</v>
      </c>
      <c r="D9900" t="s">
        <v>822</v>
      </c>
      <c r="E9900" t="s">
        <v>823</v>
      </c>
      <c r="F9900" t="s">
        <v>866</v>
      </c>
      <c r="G9900" t="s">
        <v>867</v>
      </c>
      <c r="H9900" t="s">
        <v>1078</v>
      </c>
      <c r="I9900">
        <v>343</v>
      </c>
      <c r="J9900" t="s">
        <v>1079</v>
      </c>
      <c r="K9900" t="s">
        <v>835</v>
      </c>
      <c r="L9900" t="s">
        <v>837</v>
      </c>
      <c r="M9900" t="s">
        <v>829</v>
      </c>
      <c r="N9900" t="s">
        <v>829</v>
      </c>
      <c r="O9900" t="s">
        <v>829</v>
      </c>
      <c r="P9900" t="s">
        <v>829</v>
      </c>
      <c r="Q9900" t="s">
        <v>829</v>
      </c>
      <c r="R9900" t="s">
        <v>829</v>
      </c>
      <c r="S9900">
        <v>180659</v>
      </c>
      <c r="T9900" t="s">
        <v>829</v>
      </c>
      <c r="U9900" t="s">
        <v>829</v>
      </c>
      <c r="V9900">
        <v>0</v>
      </c>
    </row>
    <row r="9901" spans="1:22" x14ac:dyDescent="0.3">
      <c r="A9901">
        <v>202324</v>
      </c>
      <c r="B9901" t="s">
        <v>820</v>
      </c>
      <c r="C9901" t="s">
        <v>821</v>
      </c>
      <c r="D9901" t="s">
        <v>822</v>
      </c>
      <c r="E9901" t="s">
        <v>823</v>
      </c>
      <c r="F9901" t="s">
        <v>866</v>
      </c>
      <c r="G9901" t="s">
        <v>867</v>
      </c>
      <c r="H9901" t="s">
        <v>1078</v>
      </c>
      <c r="I9901">
        <v>343</v>
      </c>
      <c r="J9901" t="s">
        <v>1079</v>
      </c>
      <c r="K9901" t="s">
        <v>835</v>
      </c>
      <c r="L9901" t="s">
        <v>837</v>
      </c>
      <c r="M9901" t="s">
        <v>829</v>
      </c>
      <c r="N9901" t="s">
        <v>829</v>
      </c>
      <c r="O9901" t="s">
        <v>829</v>
      </c>
      <c r="P9901" t="s">
        <v>829</v>
      </c>
      <c r="Q9901" t="s">
        <v>829</v>
      </c>
      <c r="R9901" t="s">
        <v>829</v>
      </c>
      <c r="S9901">
        <v>155924</v>
      </c>
      <c r="T9901" t="s">
        <v>829</v>
      </c>
      <c r="U9901" t="s">
        <v>829</v>
      </c>
      <c r="V9901">
        <v>0</v>
      </c>
    </row>
    <row r="9902" spans="1:22" x14ac:dyDescent="0.3">
      <c r="A9902">
        <v>202122</v>
      </c>
      <c r="B9902" t="s">
        <v>820</v>
      </c>
      <c r="C9902" t="s">
        <v>821</v>
      </c>
      <c r="D9902" t="s">
        <v>822</v>
      </c>
      <c r="E9902" t="s">
        <v>823</v>
      </c>
      <c r="F9902" t="s">
        <v>866</v>
      </c>
      <c r="G9902" t="s">
        <v>867</v>
      </c>
      <c r="H9902" t="s">
        <v>1078</v>
      </c>
      <c r="I9902">
        <v>343</v>
      </c>
      <c r="J9902" t="s">
        <v>1079</v>
      </c>
      <c r="K9902" t="s">
        <v>835</v>
      </c>
      <c r="L9902" t="s">
        <v>838</v>
      </c>
      <c r="M9902" t="s">
        <v>829</v>
      </c>
      <c r="N9902" t="s">
        <v>829</v>
      </c>
      <c r="O9902" t="s">
        <v>829</v>
      </c>
      <c r="P9902" t="s">
        <v>829</v>
      </c>
      <c r="Q9902" t="s">
        <v>829</v>
      </c>
      <c r="R9902" t="s">
        <v>829</v>
      </c>
      <c r="S9902">
        <v>-6615078</v>
      </c>
      <c r="T9902" t="s">
        <v>829</v>
      </c>
      <c r="U9902" t="s">
        <v>829</v>
      </c>
      <c r="V9902" t="s">
        <v>834</v>
      </c>
    </row>
    <row r="9903" spans="1:22" x14ac:dyDescent="0.3">
      <c r="A9903">
        <v>202223</v>
      </c>
      <c r="B9903" t="s">
        <v>820</v>
      </c>
      <c r="C9903" t="s">
        <v>821</v>
      </c>
      <c r="D9903" t="s">
        <v>822</v>
      </c>
      <c r="E9903" t="s">
        <v>823</v>
      </c>
      <c r="F9903" t="s">
        <v>866</v>
      </c>
      <c r="G9903" t="s">
        <v>867</v>
      </c>
      <c r="H9903" t="s">
        <v>1078</v>
      </c>
      <c r="I9903">
        <v>343</v>
      </c>
      <c r="J9903" t="s">
        <v>1079</v>
      </c>
      <c r="K9903" t="s">
        <v>835</v>
      </c>
      <c r="L9903" t="s">
        <v>838</v>
      </c>
      <c r="M9903" t="s">
        <v>829</v>
      </c>
      <c r="N9903" t="s">
        <v>829</v>
      </c>
      <c r="O9903" t="s">
        <v>829</v>
      </c>
      <c r="P9903" t="s">
        <v>829</v>
      </c>
      <c r="Q9903" t="s">
        <v>829</v>
      </c>
      <c r="R9903" t="s">
        <v>829</v>
      </c>
      <c r="S9903">
        <v>-11097430</v>
      </c>
      <c r="T9903" t="s">
        <v>829</v>
      </c>
      <c r="U9903" t="s">
        <v>829</v>
      </c>
      <c r="V9903" t="s">
        <v>834</v>
      </c>
    </row>
    <row r="9904" spans="1:22" x14ac:dyDescent="0.3">
      <c r="A9904">
        <v>202324</v>
      </c>
      <c r="B9904" t="s">
        <v>820</v>
      </c>
      <c r="C9904" t="s">
        <v>821</v>
      </c>
      <c r="D9904" t="s">
        <v>822</v>
      </c>
      <c r="E9904" t="s">
        <v>823</v>
      </c>
      <c r="F9904" t="s">
        <v>866</v>
      </c>
      <c r="G9904" t="s">
        <v>867</v>
      </c>
      <c r="H9904" t="s">
        <v>1078</v>
      </c>
      <c r="I9904">
        <v>343</v>
      </c>
      <c r="J9904" t="s">
        <v>1079</v>
      </c>
      <c r="K9904" t="s">
        <v>835</v>
      </c>
      <c r="L9904" t="s">
        <v>838</v>
      </c>
      <c r="M9904" t="s">
        <v>829</v>
      </c>
      <c r="N9904" t="s">
        <v>829</v>
      </c>
      <c r="O9904" t="s">
        <v>829</v>
      </c>
      <c r="P9904" t="s">
        <v>829</v>
      </c>
      <c r="Q9904" t="s">
        <v>829</v>
      </c>
      <c r="R9904" t="s">
        <v>829</v>
      </c>
      <c r="S9904">
        <v>-17059584</v>
      </c>
      <c r="T9904" t="s">
        <v>829</v>
      </c>
      <c r="U9904" t="s">
        <v>829</v>
      </c>
      <c r="V9904" t="s">
        <v>834</v>
      </c>
    </row>
    <row r="9905" spans="1:22" x14ac:dyDescent="0.3">
      <c r="A9905">
        <v>202122</v>
      </c>
      <c r="B9905" t="s">
        <v>820</v>
      </c>
      <c r="C9905" t="s">
        <v>821</v>
      </c>
      <c r="D9905" t="s">
        <v>822</v>
      </c>
      <c r="E9905" t="s">
        <v>823</v>
      </c>
      <c r="F9905" t="s">
        <v>866</v>
      </c>
      <c r="G9905" t="s">
        <v>867</v>
      </c>
      <c r="H9905" t="s">
        <v>1078</v>
      </c>
      <c r="I9905">
        <v>343</v>
      </c>
      <c r="J9905" t="s">
        <v>1079</v>
      </c>
      <c r="K9905" t="s">
        <v>835</v>
      </c>
      <c r="L9905" t="s">
        <v>839</v>
      </c>
      <c r="M9905" t="s">
        <v>829</v>
      </c>
      <c r="N9905" t="s">
        <v>829</v>
      </c>
      <c r="O9905" t="s">
        <v>829</v>
      </c>
      <c r="P9905" t="s">
        <v>829</v>
      </c>
      <c r="Q9905" t="s">
        <v>829</v>
      </c>
      <c r="R9905" t="s">
        <v>829</v>
      </c>
      <c r="S9905">
        <v>11097430</v>
      </c>
      <c r="T9905" t="s">
        <v>829</v>
      </c>
      <c r="U9905" t="s">
        <v>829</v>
      </c>
      <c r="V9905" t="s">
        <v>834</v>
      </c>
    </row>
    <row r="9906" spans="1:22" x14ac:dyDescent="0.3">
      <c r="A9906">
        <v>202223</v>
      </c>
      <c r="B9906" t="s">
        <v>820</v>
      </c>
      <c r="C9906" t="s">
        <v>821</v>
      </c>
      <c r="D9906" t="s">
        <v>822</v>
      </c>
      <c r="E9906" t="s">
        <v>823</v>
      </c>
      <c r="F9906" t="s">
        <v>866</v>
      </c>
      <c r="G9906" t="s">
        <v>867</v>
      </c>
      <c r="H9906" t="s">
        <v>1078</v>
      </c>
      <c r="I9906">
        <v>343</v>
      </c>
      <c r="J9906" t="s">
        <v>1079</v>
      </c>
      <c r="K9906" t="s">
        <v>835</v>
      </c>
      <c r="L9906" t="s">
        <v>839</v>
      </c>
      <c r="M9906" t="s">
        <v>829</v>
      </c>
      <c r="N9906" t="s">
        <v>829</v>
      </c>
      <c r="O9906" t="s">
        <v>829</v>
      </c>
      <c r="P9906" t="s">
        <v>829</v>
      </c>
      <c r="Q9906" t="s">
        <v>829</v>
      </c>
      <c r="R9906" t="s">
        <v>829</v>
      </c>
      <c r="S9906">
        <v>17059584</v>
      </c>
      <c r="T9906" t="s">
        <v>829</v>
      </c>
      <c r="U9906" t="s">
        <v>829</v>
      </c>
      <c r="V9906" t="s">
        <v>834</v>
      </c>
    </row>
    <row r="9907" spans="1:22" x14ac:dyDescent="0.3">
      <c r="A9907">
        <v>202324</v>
      </c>
      <c r="B9907" t="s">
        <v>820</v>
      </c>
      <c r="C9907" t="s">
        <v>821</v>
      </c>
      <c r="D9907" t="s">
        <v>822</v>
      </c>
      <c r="E9907" t="s">
        <v>823</v>
      </c>
      <c r="F9907" t="s">
        <v>866</v>
      </c>
      <c r="G9907" t="s">
        <v>867</v>
      </c>
      <c r="H9907" t="s">
        <v>1078</v>
      </c>
      <c r="I9907">
        <v>343</v>
      </c>
      <c r="J9907" t="s">
        <v>1079</v>
      </c>
      <c r="K9907" t="s">
        <v>835</v>
      </c>
      <c r="L9907" t="s">
        <v>839</v>
      </c>
      <c r="M9907" t="s">
        <v>829</v>
      </c>
      <c r="N9907" t="s">
        <v>829</v>
      </c>
      <c r="O9907" t="s">
        <v>829</v>
      </c>
      <c r="P9907" t="s">
        <v>829</v>
      </c>
      <c r="Q9907" t="s">
        <v>829</v>
      </c>
      <c r="R9907" t="s">
        <v>829</v>
      </c>
      <c r="S9907">
        <v>36120685</v>
      </c>
      <c r="T9907" t="s">
        <v>829</v>
      </c>
      <c r="U9907" t="s">
        <v>829</v>
      </c>
      <c r="V9907" t="s">
        <v>834</v>
      </c>
    </row>
    <row r="9908" spans="1:22" x14ac:dyDescent="0.3">
      <c r="A9908">
        <v>202122</v>
      </c>
      <c r="B9908" t="s">
        <v>820</v>
      </c>
      <c r="C9908" t="s">
        <v>821</v>
      </c>
      <c r="D9908" t="s">
        <v>822</v>
      </c>
      <c r="E9908" t="s">
        <v>823</v>
      </c>
      <c r="F9908" t="s">
        <v>866</v>
      </c>
      <c r="G9908" t="s">
        <v>867</v>
      </c>
      <c r="H9908" t="s">
        <v>1078</v>
      </c>
      <c r="I9908">
        <v>343</v>
      </c>
      <c r="J9908" t="s">
        <v>1079</v>
      </c>
      <c r="K9908" t="s">
        <v>835</v>
      </c>
      <c r="L9908" t="s">
        <v>840</v>
      </c>
      <c r="M9908" t="s">
        <v>829</v>
      </c>
      <c r="N9908" t="s">
        <v>829</v>
      </c>
      <c r="O9908" t="s">
        <v>829</v>
      </c>
      <c r="P9908" t="s">
        <v>829</v>
      </c>
      <c r="Q9908" t="s">
        <v>829</v>
      </c>
      <c r="R9908" t="s">
        <v>829</v>
      </c>
      <c r="S9908">
        <v>0</v>
      </c>
      <c r="T9908" t="s">
        <v>829</v>
      </c>
      <c r="U9908" t="s">
        <v>829</v>
      </c>
      <c r="V9908" t="s">
        <v>834</v>
      </c>
    </row>
    <row r="9909" spans="1:22" x14ac:dyDescent="0.3">
      <c r="A9909">
        <v>202223</v>
      </c>
      <c r="B9909" t="s">
        <v>820</v>
      </c>
      <c r="C9909" t="s">
        <v>821</v>
      </c>
      <c r="D9909" t="s">
        <v>822</v>
      </c>
      <c r="E9909" t="s">
        <v>823</v>
      </c>
      <c r="F9909" t="s">
        <v>866</v>
      </c>
      <c r="G9909" t="s">
        <v>867</v>
      </c>
      <c r="H9909" t="s">
        <v>1078</v>
      </c>
      <c r="I9909">
        <v>343</v>
      </c>
      <c r="J9909" t="s">
        <v>1079</v>
      </c>
      <c r="K9909" t="s">
        <v>835</v>
      </c>
      <c r="L9909" t="s">
        <v>840</v>
      </c>
      <c r="M9909" t="s">
        <v>829</v>
      </c>
      <c r="N9909" t="s">
        <v>829</v>
      </c>
      <c r="O9909" t="s">
        <v>829</v>
      </c>
      <c r="P9909" t="s">
        <v>829</v>
      </c>
      <c r="Q9909" t="s">
        <v>829</v>
      </c>
      <c r="R9909" t="s">
        <v>829</v>
      </c>
      <c r="S9909">
        <v>0</v>
      </c>
      <c r="T9909" t="s">
        <v>829</v>
      </c>
      <c r="U9909" t="s">
        <v>829</v>
      </c>
      <c r="V9909" t="s">
        <v>834</v>
      </c>
    </row>
    <row r="9910" spans="1:22" x14ac:dyDescent="0.3">
      <c r="A9910">
        <v>202324</v>
      </c>
      <c r="B9910" t="s">
        <v>820</v>
      </c>
      <c r="C9910" t="s">
        <v>821</v>
      </c>
      <c r="D9910" t="s">
        <v>822</v>
      </c>
      <c r="E9910" t="s">
        <v>823</v>
      </c>
      <c r="F9910" t="s">
        <v>866</v>
      </c>
      <c r="G9910" t="s">
        <v>867</v>
      </c>
      <c r="H9910" t="s">
        <v>1078</v>
      </c>
      <c r="I9910">
        <v>343</v>
      </c>
      <c r="J9910" t="s">
        <v>1079</v>
      </c>
      <c r="K9910" t="s">
        <v>835</v>
      </c>
      <c r="L9910" t="s">
        <v>840</v>
      </c>
      <c r="M9910" t="s">
        <v>829</v>
      </c>
      <c r="N9910" t="s">
        <v>829</v>
      </c>
      <c r="O9910" t="s">
        <v>829</v>
      </c>
      <c r="P9910" t="s">
        <v>829</v>
      </c>
      <c r="Q9910" t="s">
        <v>829</v>
      </c>
      <c r="R9910" t="s">
        <v>829</v>
      </c>
      <c r="S9910">
        <v>0</v>
      </c>
      <c r="T9910" t="s">
        <v>829</v>
      </c>
      <c r="U9910" t="s">
        <v>829</v>
      </c>
      <c r="V9910" t="s">
        <v>834</v>
      </c>
    </row>
    <row r="9911" spans="1:22" x14ac:dyDescent="0.3">
      <c r="A9911">
        <v>202122</v>
      </c>
      <c r="B9911" t="s">
        <v>820</v>
      </c>
      <c r="C9911" t="s">
        <v>821</v>
      </c>
      <c r="D9911" t="s">
        <v>822</v>
      </c>
      <c r="E9911" t="s">
        <v>823</v>
      </c>
      <c r="F9911" t="s">
        <v>866</v>
      </c>
      <c r="G9911" t="s">
        <v>867</v>
      </c>
      <c r="H9911" t="s">
        <v>1078</v>
      </c>
      <c r="I9911">
        <v>343</v>
      </c>
      <c r="J9911" t="s">
        <v>1079</v>
      </c>
      <c r="K9911" t="s">
        <v>835</v>
      </c>
      <c r="L9911" t="s">
        <v>841</v>
      </c>
      <c r="M9911" t="s">
        <v>829</v>
      </c>
      <c r="N9911" t="s">
        <v>829</v>
      </c>
      <c r="O9911" t="s">
        <v>829</v>
      </c>
      <c r="P9911" t="s">
        <v>829</v>
      </c>
      <c r="Q9911" t="s">
        <v>829</v>
      </c>
      <c r="R9911" t="s">
        <v>829</v>
      </c>
      <c r="S9911">
        <v>174802154</v>
      </c>
      <c r="T9911" t="s">
        <v>829</v>
      </c>
      <c r="U9911" t="s">
        <v>829</v>
      </c>
      <c r="V9911" t="s">
        <v>834</v>
      </c>
    </row>
    <row r="9912" spans="1:22" x14ac:dyDescent="0.3">
      <c r="A9912">
        <v>202223</v>
      </c>
      <c r="B9912" t="s">
        <v>820</v>
      </c>
      <c r="C9912" t="s">
        <v>821</v>
      </c>
      <c r="D9912" t="s">
        <v>822</v>
      </c>
      <c r="E9912" t="s">
        <v>823</v>
      </c>
      <c r="F9912" t="s">
        <v>866</v>
      </c>
      <c r="G9912" t="s">
        <v>867</v>
      </c>
      <c r="H9912" t="s">
        <v>1078</v>
      </c>
      <c r="I9912">
        <v>343</v>
      </c>
      <c r="J9912" t="s">
        <v>1079</v>
      </c>
      <c r="K9912" t="s">
        <v>835</v>
      </c>
      <c r="L9912" t="s">
        <v>841</v>
      </c>
      <c r="M9912" t="s">
        <v>829</v>
      </c>
      <c r="N9912" t="s">
        <v>829</v>
      </c>
      <c r="O9912" t="s">
        <v>829</v>
      </c>
      <c r="P9912" t="s">
        <v>829</v>
      </c>
      <c r="Q9912" t="s">
        <v>829</v>
      </c>
      <c r="R9912" t="s">
        <v>829</v>
      </c>
      <c r="S9912">
        <v>178398465</v>
      </c>
      <c r="T9912" t="s">
        <v>829</v>
      </c>
      <c r="U9912" t="s">
        <v>829</v>
      </c>
      <c r="V9912" t="s">
        <v>834</v>
      </c>
    </row>
    <row r="9913" spans="1:22" x14ac:dyDescent="0.3">
      <c r="A9913">
        <v>202324</v>
      </c>
      <c r="B9913" t="s">
        <v>820</v>
      </c>
      <c r="C9913" t="s">
        <v>821</v>
      </c>
      <c r="D9913" t="s">
        <v>822</v>
      </c>
      <c r="E9913" t="s">
        <v>823</v>
      </c>
      <c r="F9913" t="s">
        <v>866</v>
      </c>
      <c r="G9913" t="s">
        <v>867</v>
      </c>
      <c r="H9913" t="s">
        <v>1078</v>
      </c>
      <c r="I9913">
        <v>343</v>
      </c>
      <c r="J9913" t="s">
        <v>1079</v>
      </c>
      <c r="K9913" t="s">
        <v>835</v>
      </c>
      <c r="L9913" t="s">
        <v>841</v>
      </c>
      <c r="M9913" t="s">
        <v>829</v>
      </c>
      <c r="N9913" t="s">
        <v>829</v>
      </c>
      <c r="O9913" t="s">
        <v>829</v>
      </c>
      <c r="P9913" t="s">
        <v>829</v>
      </c>
      <c r="Q9913" t="s">
        <v>829</v>
      </c>
      <c r="R9913" t="s">
        <v>829</v>
      </c>
      <c r="S9913">
        <v>190514576</v>
      </c>
      <c r="T9913" t="s">
        <v>829</v>
      </c>
      <c r="U9913" t="s">
        <v>829</v>
      </c>
      <c r="V9913" t="s">
        <v>834</v>
      </c>
    </row>
    <row r="9914" spans="1:22" x14ac:dyDescent="0.3">
      <c r="A9914">
        <v>202122</v>
      </c>
      <c r="B9914" t="s">
        <v>820</v>
      </c>
      <c r="C9914" t="s">
        <v>821</v>
      </c>
      <c r="D9914" t="s">
        <v>822</v>
      </c>
      <c r="E9914" t="s">
        <v>823</v>
      </c>
      <c r="F9914" t="s">
        <v>866</v>
      </c>
      <c r="G9914" t="s">
        <v>867</v>
      </c>
      <c r="H9914" t="s">
        <v>1078</v>
      </c>
      <c r="I9914">
        <v>343</v>
      </c>
      <c r="J9914" t="s">
        <v>1079</v>
      </c>
      <c r="K9914" t="s">
        <v>842</v>
      </c>
      <c r="L9914" t="s">
        <v>238</v>
      </c>
      <c r="M9914" t="s">
        <v>829</v>
      </c>
      <c r="N9914" t="s">
        <v>829</v>
      </c>
      <c r="O9914" t="s">
        <v>829</v>
      </c>
      <c r="P9914" t="s">
        <v>829</v>
      </c>
      <c r="Q9914" t="s">
        <v>829</v>
      </c>
      <c r="R9914" t="s">
        <v>829</v>
      </c>
      <c r="S9914">
        <v>935612</v>
      </c>
      <c r="T9914">
        <v>541767</v>
      </c>
      <c r="U9914">
        <v>393845</v>
      </c>
      <c r="V9914">
        <v>9</v>
      </c>
    </row>
    <row r="9915" spans="1:22" x14ac:dyDescent="0.3">
      <c r="A9915">
        <v>202223</v>
      </c>
      <c r="B9915" t="s">
        <v>820</v>
      </c>
      <c r="C9915" t="s">
        <v>821</v>
      </c>
      <c r="D9915" t="s">
        <v>822</v>
      </c>
      <c r="E9915" t="s">
        <v>823</v>
      </c>
      <c r="F9915" t="s">
        <v>866</v>
      </c>
      <c r="G9915" t="s">
        <v>867</v>
      </c>
      <c r="H9915" t="s">
        <v>1078</v>
      </c>
      <c r="I9915">
        <v>343</v>
      </c>
      <c r="J9915" t="s">
        <v>1079</v>
      </c>
      <c r="K9915" t="s">
        <v>842</v>
      </c>
      <c r="L9915" t="s">
        <v>238</v>
      </c>
      <c r="M9915" t="s">
        <v>829</v>
      </c>
      <c r="N9915" t="s">
        <v>829</v>
      </c>
      <c r="O9915" t="s">
        <v>829</v>
      </c>
      <c r="P9915" t="s">
        <v>829</v>
      </c>
      <c r="Q9915" t="s">
        <v>829</v>
      </c>
      <c r="R9915" t="s">
        <v>829</v>
      </c>
      <c r="S9915">
        <v>1146759</v>
      </c>
      <c r="T9915">
        <v>617782</v>
      </c>
      <c r="U9915">
        <v>528977</v>
      </c>
      <c r="V9915">
        <v>13</v>
      </c>
    </row>
    <row r="9916" spans="1:22" x14ac:dyDescent="0.3">
      <c r="A9916">
        <v>202324</v>
      </c>
      <c r="B9916" t="s">
        <v>820</v>
      </c>
      <c r="C9916" t="s">
        <v>821</v>
      </c>
      <c r="D9916" t="s">
        <v>822</v>
      </c>
      <c r="E9916" t="s">
        <v>823</v>
      </c>
      <c r="F9916" t="s">
        <v>866</v>
      </c>
      <c r="G9916" t="s">
        <v>867</v>
      </c>
      <c r="H9916" t="s">
        <v>1078</v>
      </c>
      <c r="I9916">
        <v>343</v>
      </c>
      <c r="J9916" t="s">
        <v>1079</v>
      </c>
      <c r="K9916" t="s">
        <v>842</v>
      </c>
      <c r="L9916" t="s">
        <v>238</v>
      </c>
      <c r="M9916" t="s">
        <v>829</v>
      </c>
      <c r="N9916" t="s">
        <v>829</v>
      </c>
      <c r="O9916" t="s">
        <v>829</v>
      </c>
      <c r="P9916" t="s">
        <v>829</v>
      </c>
      <c r="Q9916" t="s">
        <v>829</v>
      </c>
      <c r="R9916" t="s">
        <v>829</v>
      </c>
      <c r="S9916">
        <v>1348319</v>
      </c>
      <c r="T9916">
        <v>719797</v>
      </c>
      <c r="U9916">
        <v>628522</v>
      </c>
      <c r="V9916">
        <v>15</v>
      </c>
    </row>
    <row r="9917" spans="1:22" x14ac:dyDescent="0.3">
      <c r="A9917">
        <v>202122</v>
      </c>
      <c r="B9917" t="s">
        <v>820</v>
      </c>
      <c r="C9917" t="s">
        <v>821</v>
      </c>
      <c r="D9917" t="s">
        <v>822</v>
      </c>
      <c r="E9917" t="s">
        <v>823</v>
      </c>
      <c r="F9917" t="s">
        <v>866</v>
      </c>
      <c r="G9917" t="s">
        <v>867</v>
      </c>
      <c r="H9917" t="s">
        <v>1078</v>
      </c>
      <c r="I9917">
        <v>343</v>
      </c>
      <c r="J9917" t="s">
        <v>1079</v>
      </c>
      <c r="K9917" t="s">
        <v>842</v>
      </c>
      <c r="L9917" t="s">
        <v>240</v>
      </c>
      <c r="M9917" t="s">
        <v>829</v>
      </c>
      <c r="N9917" t="s">
        <v>829</v>
      </c>
      <c r="O9917" t="s">
        <v>829</v>
      </c>
      <c r="P9917" t="s">
        <v>829</v>
      </c>
      <c r="Q9917" t="s">
        <v>829</v>
      </c>
      <c r="R9917" t="s">
        <v>829</v>
      </c>
      <c r="S9917">
        <v>1251776</v>
      </c>
      <c r="T9917">
        <v>410850</v>
      </c>
      <c r="U9917">
        <v>840926</v>
      </c>
      <c r="V9917">
        <v>20</v>
      </c>
    </row>
    <row r="9918" spans="1:22" x14ac:dyDescent="0.3">
      <c r="A9918">
        <v>202223</v>
      </c>
      <c r="B9918" t="s">
        <v>820</v>
      </c>
      <c r="C9918" t="s">
        <v>821</v>
      </c>
      <c r="D9918" t="s">
        <v>822</v>
      </c>
      <c r="E9918" t="s">
        <v>823</v>
      </c>
      <c r="F9918" t="s">
        <v>866</v>
      </c>
      <c r="G9918" t="s">
        <v>867</v>
      </c>
      <c r="H9918" t="s">
        <v>1078</v>
      </c>
      <c r="I9918">
        <v>343</v>
      </c>
      <c r="J9918" t="s">
        <v>1079</v>
      </c>
      <c r="K9918" t="s">
        <v>842</v>
      </c>
      <c r="L9918" t="s">
        <v>240</v>
      </c>
      <c r="M9918" t="s">
        <v>829</v>
      </c>
      <c r="N9918" t="s">
        <v>829</v>
      </c>
      <c r="O9918" t="s">
        <v>829</v>
      </c>
      <c r="P9918" t="s">
        <v>829</v>
      </c>
      <c r="Q9918" t="s">
        <v>829</v>
      </c>
      <c r="R9918" t="s">
        <v>829</v>
      </c>
      <c r="S9918">
        <v>1641896</v>
      </c>
      <c r="T9918">
        <v>410850</v>
      </c>
      <c r="U9918">
        <v>1231046</v>
      </c>
      <c r="V9918">
        <v>29</v>
      </c>
    </row>
    <row r="9919" spans="1:22" x14ac:dyDescent="0.3">
      <c r="A9919">
        <v>202324</v>
      </c>
      <c r="B9919" t="s">
        <v>820</v>
      </c>
      <c r="C9919" t="s">
        <v>821</v>
      </c>
      <c r="D9919" t="s">
        <v>822</v>
      </c>
      <c r="E9919" t="s">
        <v>823</v>
      </c>
      <c r="F9919" t="s">
        <v>866</v>
      </c>
      <c r="G9919" t="s">
        <v>867</v>
      </c>
      <c r="H9919" t="s">
        <v>1078</v>
      </c>
      <c r="I9919">
        <v>343</v>
      </c>
      <c r="J9919" t="s">
        <v>1079</v>
      </c>
      <c r="K9919" t="s">
        <v>842</v>
      </c>
      <c r="L9919" t="s">
        <v>240</v>
      </c>
      <c r="M9919" t="s">
        <v>829</v>
      </c>
      <c r="N9919" t="s">
        <v>829</v>
      </c>
      <c r="O9919" t="s">
        <v>829</v>
      </c>
      <c r="P9919" t="s">
        <v>829</v>
      </c>
      <c r="Q9919" t="s">
        <v>829</v>
      </c>
      <c r="R9919" t="s">
        <v>829</v>
      </c>
      <c r="S9919">
        <v>2097100</v>
      </c>
      <c r="T9919">
        <v>410850</v>
      </c>
      <c r="U9919">
        <v>1686250</v>
      </c>
      <c r="V9919">
        <v>40</v>
      </c>
    </row>
    <row r="9920" spans="1:22" x14ac:dyDescent="0.3">
      <c r="A9920">
        <v>202122</v>
      </c>
      <c r="B9920" t="s">
        <v>820</v>
      </c>
      <c r="C9920" t="s">
        <v>821</v>
      </c>
      <c r="D9920" t="s">
        <v>822</v>
      </c>
      <c r="E9920" t="s">
        <v>823</v>
      </c>
      <c r="F9920" t="s">
        <v>866</v>
      </c>
      <c r="G9920" t="s">
        <v>867</v>
      </c>
      <c r="H9920" t="s">
        <v>1078</v>
      </c>
      <c r="I9920">
        <v>343</v>
      </c>
      <c r="J9920" t="s">
        <v>1079</v>
      </c>
      <c r="K9920" t="s">
        <v>842</v>
      </c>
      <c r="L9920" t="s">
        <v>843</v>
      </c>
      <c r="M9920" t="s">
        <v>829</v>
      </c>
      <c r="N9920" t="s">
        <v>829</v>
      </c>
      <c r="O9920" t="s">
        <v>829</v>
      </c>
      <c r="P9920" t="s">
        <v>829</v>
      </c>
      <c r="Q9920" t="s">
        <v>829</v>
      </c>
      <c r="R9920" t="s">
        <v>829</v>
      </c>
      <c r="S9920">
        <v>147974</v>
      </c>
      <c r="T9920">
        <v>83193</v>
      </c>
      <c r="U9920">
        <v>64781</v>
      </c>
      <c r="V9920">
        <v>2</v>
      </c>
    </row>
    <row r="9921" spans="1:22" x14ac:dyDescent="0.3">
      <c r="A9921">
        <v>202223</v>
      </c>
      <c r="B9921" t="s">
        <v>820</v>
      </c>
      <c r="C9921" t="s">
        <v>821</v>
      </c>
      <c r="D9921" t="s">
        <v>822</v>
      </c>
      <c r="E9921" t="s">
        <v>823</v>
      </c>
      <c r="F9921" t="s">
        <v>866</v>
      </c>
      <c r="G9921" t="s">
        <v>867</v>
      </c>
      <c r="H9921" t="s">
        <v>1078</v>
      </c>
      <c r="I9921">
        <v>343</v>
      </c>
      <c r="J9921" t="s">
        <v>1079</v>
      </c>
      <c r="K9921" t="s">
        <v>842</v>
      </c>
      <c r="L9921" t="s">
        <v>843</v>
      </c>
      <c r="M9921" t="s">
        <v>829</v>
      </c>
      <c r="N9921" t="s">
        <v>829</v>
      </c>
      <c r="O9921" t="s">
        <v>829</v>
      </c>
      <c r="P9921" t="s">
        <v>829</v>
      </c>
      <c r="Q9921" t="s">
        <v>829</v>
      </c>
      <c r="R9921" t="s">
        <v>829</v>
      </c>
      <c r="S9921">
        <v>131057</v>
      </c>
      <c r="T9921">
        <v>59157</v>
      </c>
      <c r="U9921">
        <v>71900</v>
      </c>
      <c r="V9921">
        <v>2</v>
      </c>
    </row>
    <row r="9922" spans="1:22" x14ac:dyDescent="0.3">
      <c r="A9922">
        <v>202324</v>
      </c>
      <c r="B9922" t="s">
        <v>820</v>
      </c>
      <c r="C9922" t="s">
        <v>821</v>
      </c>
      <c r="D9922" t="s">
        <v>822</v>
      </c>
      <c r="E9922" t="s">
        <v>823</v>
      </c>
      <c r="F9922" t="s">
        <v>866</v>
      </c>
      <c r="G9922" t="s">
        <v>867</v>
      </c>
      <c r="H9922" t="s">
        <v>1078</v>
      </c>
      <c r="I9922">
        <v>343</v>
      </c>
      <c r="J9922" t="s">
        <v>1079</v>
      </c>
      <c r="K9922" t="s">
        <v>842</v>
      </c>
      <c r="L9922" t="s">
        <v>843</v>
      </c>
      <c r="M9922" t="s">
        <v>829</v>
      </c>
      <c r="N9922" t="s">
        <v>829</v>
      </c>
      <c r="O9922" t="s">
        <v>829</v>
      </c>
      <c r="P9922" t="s">
        <v>829</v>
      </c>
      <c r="Q9922" t="s">
        <v>829</v>
      </c>
      <c r="R9922" t="s">
        <v>829</v>
      </c>
      <c r="S9922">
        <v>117390</v>
      </c>
      <c r="T9922">
        <v>38382</v>
      </c>
      <c r="U9922">
        <v>79008</v>
      </c>
      <c r="V9922">
        <v>2</v>
      </c>
    </row>
    <row r="9923" spans="1:22" x14ac:dyDescent="0.3">
      <c r="A9923">
        <v>202122</v>
      </c>
      <c r="B9923" t="s">
        <v>820</v>
      </c>
      <c r="C9923" t="s">
        <v>821</v>
      </c>
      <c r="D9923" t="s">
        <v>822</v>
      </c>
      <c r="E9923" t="s">
        <v>823</v>
      </c>
      <c r="F9923" t="s">
        <v>866</v>
      </c>
      <c r="G9923" t="s">
        <v>867</v>
      </c>
      <c r="H9923" t="s">
        <v>1078</v>
      </c>
      <c r="I9923">
        <v>343</v>
      </c>
      <c r="J9923" t="s">
        <v>1079</v>
      </c>
      <c r="K9923" t="s">
        <v>842</v>
      </c>
      <c r="L9923" t="s">
        <v>249</v>
      </c>
      <c r="M9923">
        <v>0</v>
      </c>
      <c r="N9923">
        <v>1346341</v>
      </c>
      <c r="O9923">
        <v>525350</v>
      </c>
      <c r="P9923">
        <v>4689867</v>
      </c>
      <c r="Q9923">
        <v>0</v>
      </c>
      <c r="R9923" t="s">
        <v>829</v>
      </c>
      <c r="S9923">
        <v>6561558</v>
      </c>
      <c r="T9923">
        <v>0</v>
      </c>
      <c r="U9923">
        <v>6561558</v>
      </c>
      <c r="V9923">
        <v>157</v>
      </c>
    </row>
    <row r="9924" spans="1:22" x14ac:dyDescent="0.3">
      <c r="A9924">
        <v>202223</v>
      </c>
      <c r="B9924" t="s">
        <v>820</v>
      </c>
      <c r="C9924" t="s">
        <v>821</v>
      </c>
      <c r="D9924" t="s">
        <v>822</v>
      </c>
      <c r="E9924" t="s">
        <v>823</v>
      </c>
      <c r="F9924" t="s">
        <v>866</v>
      </c>
      <c r="G9924" t="s">
        <v>867</v>
      </c>
      <c r="H9924" t="s">
        <v>1078</v>
      </c>
      <c r="I9924">
        <v>343</v>
      </c>
      <c r="J9924" t="s">
        <v>1079</v>
      </c>
      <c r="K9924" t="s">
        <v>842</v>
      </c>
      <c r="L9924" t="s">
        <v>249</v>
      </c>
      <c r="M9924">
        <v>0</v>
      </c>
      <c r="N9924">
        <v>1298145</v>
      </c>
      <c r="O9924">
        <v>617408</v>
      </c>
      <c r="P9924">
        <v>5263501</v>
      </c>
      <c r="Q9924">
        <v>0</v>
      </c>
      <c r="R9924" t="s">
        <v>829</v>
      </c>
      <c r="S9924">
        <v>7179054</v>
      </c>
      <c r="T9924">
        <v>0</v>
      </c>
      <c r="U9924">
        <v>7179054</v>
      </c>
      <c r="V9924">
        <v>170</v>
      </c>
    </row>
    <row r="9925" spans="1:22" x14ac:dyDescent="0.3">
      <c r="A9925">
        <v>202324</v>
      </c>
      <c r="B9925" t="s">
        <v>820</v>
      </c>
      <c r="C9925" t="s">
        <v>821</v>
      </c>
      <c r="D9925" t="s">
        <v>822</v>
      </c>
      <c r="E9925" t="s">
        <v>823</v>
      </c>
      <c r="F9925" t="s">
        <v>866</v>
      </c>
      <c r="G9925" t="s">
        <v>867</v>
      </c>
      <c r="H9925" t="s">
        <v>1078</v>
      </c>
      <c r="I9925">
        <v>343</v>
      </c>
      <c r="J9925" t="s">
        <v>1079</v>
      </c>
      <c r="K9925" t="s">
        <v>842</v>
      </c>
      <c r="L9925" t="s">
        <v>249</v>
      </c>
      <c r="M9925">
        <v>0</v>
      </c>
      <c r="N9925">
        <v>1899850</v>
      </c>
      <c r="O9925">
        <v>776849</v>
      </c>
      <c r="P9925">
        <v>7405074</v>
      </c>
      <c r="Q9925">
        <v>0</v>
      </c>
      <c r="R9925" t="s">
        <v>829</v>
      </c>
      <c r="S9925">
        <v>10081773</v>
      </c>
      <c r="T9925">
        <v>0</v>
      </c>
      <c r="U9925">
        <v>10081773</v>
      </c>
      <c r="V9925">
        <v>238</v>
      </c>
    </row>
    <row r="9926" spans="1:22" x14ac:dyDescent="0.3">
      <c r="A9926">
        <v>202122</v>
      </c>
      <c r="B9926" t="s">
        <v>820</v>
      </c>
      <c r="C9926" t="s">
        <v>821</v>
      </c>
      <c r="D9926" t="s">
        <v>822</v>
      </c>
      <c r="E9926" t="s">
        <v>823</v>
      </c>
      <c r="F9926" t="s">
        <v>866</v>
      </c>
      <c r="G9926" t="s">
        <v>867</v>
      </c>
      <c r="H9926" t="s">
        <v>1078</v>
      </c>
      <c r="I9926">
        <v>343</v>
      </c>
      <c r="J9926" t="s">
        <v>1079</v>
      </c>
      <c r="K9926" t="s">
        <v>842</v>
      </c>
      <c r="L9926" t="s">
        <v>844</v>
      </c>
      <c r="M9926">
        <v>0</v>
      </c>
      <c r="N9926">
        <v>85486</v>
      </c>
      <c r="O9926">
        <v>160364</v>
      </c>
      <c r="P9926">
        <v>0</v>
      </c>
      <c r="Q9926">
        <v>0</v>
      </c>
      <c r="R9926" t="s">
        <v>829</v>
      </c>
      <c r="S9926">
        <v>245850</v>
      </c>
      <c r="T9926">
        <v>0</v>
      </c>
      <c r="U9926">
        <v>245850</v>
      </c>
      <c r="V9926">
        <v>6</v>
      </c>
    </row>
    <row r="9927" spans="1:22" x14ac:dyDescent="0.3">
      <c r="A9927">
        <v>202223</v>
      </c>
      <c r="B9927" t="s">
        <v>820</v>
      </c>
      <c r="C9927" t="s">
        <v>821</v>
      </c>
      <c r="D9927" t="s">
        <v>822</v>
      </c>
      <c r="E9927" t="s">
        <v>823</v>
      </c>
      <c r="F9927" t="s">
        <v>866</v>
      </c>
      <c r="G9927" t="s">
        <v>867</v>
      </c>
      <c r="H9927" t="s">
        <v>1078</v>
      </c>
      <c r="I9927">
        <v>343</v>
      </c>
      <c r="J9927" t="s">
        <v>1079</v>
      </c>
      <c r="K9927" t="s">
        <v>842</v>
      </c>
      <c r="L9927" t="s">
        <v>844</v>
      </c>
      <c r="M9927">
        <v>0</v>
      </c>
      <c r="N9927">
        <v>101609</v>
      </c>
      <c r="O9927">
        <v>190609</v>
      </c>
      <c r="P9927">
        <v>0</v>
      </c>
      <c r="Q9927">
        <v>0</v>
      </c>
      <c r="R9927" t="s">
        <v>829</v>
      </c>
      <c r="S9927">
        <v>292218</v>
      </c>
      <c r="T9927">
        <v>0</v>
      </c>
      <c r="U9927">
        <v>292218</v>
      </c>
      <c r="V9927">
        <v>7</v>
      </c>
    </row>
    <row r="9928" spans="1:22" x14ac:dyDescent="0.3">
      <c r="A9928">
        <v>202324</v>
      </c>
      <c r="B9928" t="s">
        <v>820</v>
      </c>
      <c r="C9928" t="s">
        <v>821</v>
      </c>
      <c r="D9928" t="s">
        <v>822</v>
      </c>
      <c r="E9928" t="s">
        <v>823</v>
      </c>
      <c r="F9928" t="s">
        <v>866</v>
      </c>
      <c r="G9928" t="s">
        <v>867</v>
      </c>
      <c r="H9928" t="s">
        <v>1078</v>
      </c>
      <c r="I9928">
        <v>343</v>
      </c>
      <c r="J9928" t="s">
        <v>1079</v>
      </c>
      <c r="K9928" t="s">
        <v>842</v>
      </c>
      <c r="L9928" t="s">
        <v>844</v>
      </c>
      <c r="M9928">
        <v>0</v>
      </c>
      <c r="N9928">
        <v>133691</v>
      </c>
      <c r="O9928">
        <v>144816</v>
      </c>
      <c r="P9928">
        <v>0</v>
      </c>
      <c r="Q9928">
        <v>0</v>
      </c>
      <c r="R9928" t="s">
        <v>829</v>
      </c>
      <c r="S9928">
        <v>278507</v>
      </c>
      <c r="T9928">
        <v>0</v>
      </c>
      <c r="U9928">
        <v>278507</v>
      </c>
      <c r="V9928">
        <v>7</v>
      </c>
    </row>
    <row r="9929" spans="1:22" x14ac:dyDescent="0.3">
      <c r="A9929">
        <v>202122</v>
      </c>
      <c r="B9929" t="s">
        <v>820</v>
      </c>
      <c r="C9929" t="s">
        <v>821</v>
      </c>
      <c r="D9929" t="s">
        <v>822</v>
      </c>
      <c r="E9929" t="s">
        <v>823</v>
      </c>
      <c r="F9929" t="s">
        <v>866</v>
      </c>
      <c r="G9929" t="s">
        <v>867</v>
      </c>
      <c r="H9929" t="s">
        <v>1078</v>
      </c>
      <c r="I9929">
        <v>343</v>
      </c>
      <c r="J9929" t="s">
        <v>1079</v>
      </c>
      <c r="K9929" t="s">
        <v>842</v>
      </c>
      <c r="L9929" t="s">
        <v>251</v>
      </c>
      <c r="M9929" t="s">
        <v>829</v>
      </c>
      <c r="N9929" t="s">
        <v>829</v>
      </c>
      <c r="O9929">
        <v>116941</v>
      </c>
      <c r="P9929">
        <v>1207541</v>
      </c>
      <c r="Q9929">
        <v>0</v>
      </c>
      <c r="R9929">
        <v>543033</v>
      </c>
      <c r="S9929">
        <v>1867515</v>
      </c>
      <c r="T9929">
        <v>0</v>
      </c>
      <c r="U9929">
        <v>1867515</v>
      </c>
      <c r="V9929">
        <v>45</v>
      </c>
    </row>
    <row r="9930" spans="1:22" x14ac:dyDescent="0.3">
      <c r="A9930">
        <v>202223</v>
      </c>
      <c r="B9930" t="s">
        <v>820</v>
      </c>
      <c r="C9930" t="s">
        <v>821</v>
      </c>
      <c r="D9930" t="s">
        <v>822</v>
      </c>
      <c r="E9930" t="s">
        <v>823</v>
      </c>
      <c r="F9930" t="s">
        <v>866</v>
      </c>
      <c r="G9930" t="s">
        <v>867</v>
      </c>
      <c r="H9930" t="s">
        <v>1078</v>
      </c>
      <c r="I9930">
        <v>343</v>
      </c>
      <c r="J9930" t="s">
        <v>1079</v>
      </c>
      <c r="K9930" t="s">
        <v>842</v>
      </c>
      <c r="L9930" t="s">
        <v>251</v>
      </c>
      <c r="M9930" t="s">
        <v>829</v>
      </c>
      <c r="N9930" t="s">
        <v>829</v>
      </c>
      <c r="O9930">
        <v>137433</v>
      </c>
      <c r="P9930">
        <v>1355239</v>
      </c>
      <c r="Q9930">
        <v>0</v>
      </c>
      <c r="R9930">
        <v>708323</v>
      </c>
      <c r="S9930">
        <v>2200995</v>
      </c>
      <c r="T9930">
        <v>0</v>
      </c>
      <c r="U9930">
        <v>2200995</v>
      </c>
      <c r="V9930">
        <v>52</v>
      </c>
    </row>
    <row r="9931" spans="1:22" x14ac:dyDescent="0.3">
      <c r="A9931">
        <v>202324</v>
      </c>
      <c r="B9931" t="s">
        <v>820</v>
      </c>
      <c r="C9931" t="s">
        <v>821</v>
      </c>
      <c r="D9931" t="s">
        <v>822</v>
      </c>
      <c r="E9931" t="s">
        <v>823</v>
      </c>
      <c r="F9931" t="s">
        <v>866</v>
      </c>
      <c r="G9931" t="s">
        <v>867</v>
      </c>
      <c r="H9931" t="s">
        <v>1078</v>
      </c>
      <c r="I9931">
        <v>343</v>
      </c>
      <c r="J9931" t="s">
        <v>1079</v>
      </c>
      <c r="K9931" t="s">
        <v>842</v>
      </c>
      <c r="L9931" t="s">
        <v>251</v>
      </c>
      <c r="M9931" t="s">
        <v>829</v>
      </c>
      <c r="N9931" t="s">
        <v>829</v>
      </c>
      <c r="O9931">
        <v>162177</v>
      </c>
      <c r="P9931">
        <v>1599235</v>
      </c>
      <c r="Q9931">
        <v>0</v>
      </c>
      <c r="R9931">
        <v>835848</v>
      </c>
      <c r="S9931">
        <v>2597260</v>
      </c>
      <c r="T9931">
        <v>0</v>
      </c>
      <c r="U9931">
        <v>2597260</v>
      </c>
      <c r="V9931">
        <v>61</v>
      </c>
    </row>
    <row r="9932" spans="1:22" x14ac:dyDescent="0.3">
      <c r="A9932">
        <v>202122</v>
      </c>
      <c r="B9932" t="s">
        <v>820</v>
      </c>
      <c r="C9932" t="s">
        <v>821</v>
      </c>
      <c r="D9932" t="s">
        <v>822</v>
      </c>
      <c r="E9932" t="s">
        <v>823</v>
      </c>
      <c r="F9932" t="s">
        <v>866</v>
      </c>
      <c r="G9932" t="s">
        <v>867</v>
      </c>
      <c r="H9932" t="s">
        <v>1078</v>
      </c>
      <c r="I9932">
        <v>343</v>
      </c>
      <c r="J9932" t="s">
        <v>1079</v>
      </c>
      <c r="K9932" t="s">
        <v>842</v>
      </c>
      <c r="L9932" t="s">
        <v>253</v>
      </c>
      <c r="M9932" t="s">
        <v>829</v>
      </c>
      <c r="N9932" t="s">
        <v>829</v>
      </c>
      <c r="O9932">
        <v>0</v>
      </c>
      <c r="P9932">
        <v>0</v>
      </c>
      <c r="Q9932">
        <v>0</v>
      </c>
      <c r="R9932">
        <v>608398</v>
      </c>
      <c r="S9932">
        <v>608398</v>
      </c>
      <c r="T9932">
        <v>0</v>
      </c>
      <c r="U9932">
        <v>608398</v>
      </c>
      <c r="V9932">
        <v>15</v>
      </c>
    </row>
    <row r="9933" spans="1:22" x14ac:dyDescent="0.3">
      <c r="A9933">
        <v>202223</v>
      </c>
      <c r="B9933" t="s">
        <v>820</v>
      </c>
      <c r="C9933" t="s">
        <v>821</v>
      </c>
      <c r="D9933" t="s">
        <v>822</v>
      </c>
      <c r="E9933" t="s">
        <v>823</v>
      </c>
      <c r="F9933" t="s">
        <v>866</v>
      </c>
      <c r="G9933" t="s">
        <v>867</v>
      </c>
      <c r="H9933" t="s">
        <v>1078</v>
      </c>
      <c r="I9933">
        <v>343</v>
      </c>
      <c r="J9933" t="s">
        <v>1079</v>
      </c>
      <c r="K9933" t="s">
        <v>842</v>
      </c>
      <c r="L9933" t="s">
        <v>253</v>
      </c>
      <c r="M9933" t="s">
        <v>829</v>
      </c>
      <c r="N9933" t="s">
        <v>829</v>
      </c>
      <c r="O9933">
        <v>0</v>
      </c>
      <c r="P9933">
        <v>0</v>
      </c>
      <c r="Q9933">
        <v>0</v>
      </c>
      <c r="R9933">
        <v>793581</v>
      </c>
      <c r="S9933">
        <v>793581</v>
      </c>
      <c r="T9933">
        <v>0</v>
      </c>
      <c r="U9933">
        <v>793581</v>
      </c>
      <c r="V9933">
        <v>19</v>
      </c>
    </row>
    <row r="9934" spans="1:22" x14ac:dyDescent="0.3">
      <c r="A9934">
        <v>202324</v>
      </c>
      <c r="B9934" t="s">
        <v>820</v>
      </c>
      <c r="C9934" t="s">
        <v>821</v>
      </c>
      <c r="D9934" t="s">
        <v>822</v>
      </c>
      <c r="E9934" t="s">
        <v>823</v>
      </c>
      <c r="F9934" t="s">
        <v>866</v>
      </c>
      <c r="G9934" t="s">
        <v>867</v>
      </c>
      <c r="H9934" t="s">
        <v>1078</v>
      </c>
      <c r="I9934">
        <v>343</v>
      </c>
      <c r="J9934" t="s">
        <v>1079</v>
      </c>
      <c r="K9934" t="s">
        <v>842</v>
      </c>
      <c r="L9934" t="s">
        <v>253</v>
      </c>
      <c r="M9934" t="s">
        <v>829</v>
      </c>
      <c r="N9934" t="s">
        <v>829</v>
      </c>
      <c r="O9934">
        <v>0</v>
      </c>
      <c r="P9934">
        <v>0</v>
      </c>
      <c r="Q9934">
        <v>0</v>
      </c>
      <c r="R9934">
        <v>928063</v>
      </c>
      <c r="S9934">
        <v>928063</v>
      </c>
      <c r="T9934">
        <v>0</v>
      </c>
      <c r="U9934">
        <v>928063</v>
      </c>
      <c r="V9934">
        <v>22</v>
      </c>
    </row>
    <row r="9935" spans="1:22" x14ac:dyDescent="0.3">
      <c r="A9935">
        <v>202122</v>
      </c>
      <c r="B9935" t="s">
        <v>820</v>
      </c>
      <c r="C9935" t="s">
        <v>821</v>
      </c>
      <c r="D9935" t="s">
        <v>822</v>
      </c>
      <c r="E9935" t="s">
        <v>823</v>
      </c>
      <c r="F9935" t="s">
        <v>866</v>
      </c>
      <c r="G9935" t="s">
        <v>867</v>
      </c>
      <c r="H9935" t="s">
        <v>1078</v>
      </c>
      <c r="I9935">
        <v>343</v>
      </c>
      <c r="J9935" t="s">
        <v>1079</v>
      </c>
      <c r="K9935" t="s">
        <v>842</v>
      </c>
      <c r="L9935" t="s">
        <v>845</v>
      </c>
      <c r="M9935" t="s">
        <v>829</v>
      </c>
      <c r="N9935" t="s">
        <v>829</v>
      </c>
      <c r="O9935">
        <v>0</v>
      </c>
      <c r="P9935">
        <v>0</v>
      </c>
      <c r="Q9935">
        <v>0</v>
      </c>
      <c r="R9935">
        <v>0</v>
      </c>
      <c r="S9935">
        <v>0</v>
      </c>
      <c r="T9935">
        <v>0</v>
      </c>
      <c r="U9935">
        <v>0</v>
      </c>
      <c r="V9935">
        <v>0</v>
      </c>
    </row>
    <row r="9936" spans="1:22" x14ac:dyDescent="0.3">
      <c r="A9936">
        <v>202223</v>
      </c>
      <c r="B9936" t="s">
        <v>820</v>
      </c>
      <c r="C9936" t="s">
        <v>821</v>
      </c>
      <c r="D9936" t="s">
        <v>822</v>
      </c>
      <c r="E9936" t="s">
        <v>823</v>
      </c>
      <c r="F9936" t="s">
        <v>866</v>
      </c>
      <c r="G9936" t="s">
        <v>867</v>
      </c>
      <c r="H9936" t="s">
        <v>1078</v>
      </c>
      <c r="I9936">
        <v>343</v>
      </c>
      <c r="J9936" t="s">
        <v>1079</v>
      </c>
      <c r="K9936" t="s">
        <v>842</v>
      </c>
      <c r="L9936" t="s">
        <v>845</v>
      </c>
      <c r="M9936" t="s">
        <v>829</v>
      </c>
      <c r="N9936" t="s">
        <v>829</v>
      </c>
      <c r="O9936">
        <v>0</v>
      </c>
      <c r="P9936">
        <v>0</v>
      </c>
      <c r="Q9936">
        <v>0</v>
      </c>
      <c r="R9936">
        <v>0</v>
      </c>
      <c r="S9936">
        <v>0</v>
      </c>
      <c r="T9936">
        <v>0</v>
      </c>
      <c r="U9936">
        <v>0</v>
      </c>
      <c r="V9936">
        <v>0</v>
      </c>
    </row>
    <row r="9937" spans="1:22" x14ac:dyDescent="0.3">
      <c r="A9937">
        <v>202324</v>
      </c>
      <c r="B9937" t="s">
        <v>820</v>
      </c>
      <c r="C9937" t="s">
        <v>821</v>
      </c>
      <c r="D9937" t="s">
        <v>822</v>
      </c>
      <c r="E9937" t="s">
        <v>823</v>
      </c>
      <c r="F9937" t="s">
        <v>866</v>
      </c>
      <c r="G9937" t="s">
        <v>867</v>
      </c>
      <c r="H9937" t="s">
        <v>1078</v>
      </c>
      <c r="I9937">
        <v>343</v>
      </c>
      <c r="J9937" t="s">
        <v>1079</v>
      </c>
      <c r="K9937" t="s">
        <v>842</v>
      </c>
      <c r="L9937" t="s">
        <v>845</v>
      </c>
      <c r="M9937" t="s">
        <v>829</v>
      </c>
      <c r="N9937" t="s">
        <v>829</v>
      </c>
      <c r="O9937">
        <v>0</v>
      </c>
      <c r="P9937">
        <v>0</v>
      </c>
      <c r="Q9937">
        <v>0</v>
      </c>
      <c r="R9937">
        <v>0</v>
      </c>
      <c r="S9937">
        <v>0</v>
      </c>
      <c r="T9937">
        <v>0</v>
      </c>
      <c r="U9937">
        <v>0</v>
      </c>
      <c r="V9937">
        <v>0</v>
      </c>
    </row>
    <row r="9938" spans="1:22" x14ac:dyDescent="0.3">
      <c r="A9938">
        <v>202122</v>
      </c>
      <c r="B9938" t="s">
        <v>820</v>
      </c>
      <c r="C9938" t="s">
        <v>821</v>
      </c>
      <c r="D9938" t="s">
        <v>822</v>
      </c>
      <c r="E9938" t="s">
        <v>823</v>
      </c>
      <c r="F9938" t="s">
        <v>848</v>
      </c>
      <c r="G9938" t="s">
        <v>849</v>
      </c>
      <c r="H9938" t="s">
        <v>1080</v>
      </c>
      <c r="I9938">
        <v>373</v>
      </c>
      <c r="J9938" t="s">
        <v>1081</v>
      </c>
      <c r="K9938" t="s">
        <v>828</v>
      </c>
      <c r="L9938" t="s">
        <v>336</v>
      </c>
      <c r="M9938">
        <v>0</v>
      </c>
      <c r="N9938">
        <v>486812</v>
      </c>
      <c r="O9938">
        <v>0</v>
      </c>
      <c r="P9938">
        <v>12660890</v>
      </c>
      <c r="Q9938">
        <v>2500000</v>
      </c>
      <c r="R9938" t="s">
        <v>829</v>
      </c>
      <c r="S9938">
        <v>15647702</v>
      </c>
      <c r="T9938" t="s">
        <v>829</v>
      </c>
      <c r="U9938">
        <v>15647702</v>
      </c>
      <c r="V9938">
        <v>611</v>
      </c>
    </row>
    <row r="9939" spans="1:22" x14ac:dyDescent="0.3">
      <c r="A9939">
        <v>202223</v>
      </c>
      <c r="B9939" t="s">
        <v>820</v>
      </c>
      <c r="C9939" t="s">
        <v>821</v>
      </c>
      <c r="D9939" t="s">
        <v>822</v>
      </c>
      <c r="E9939" t="s">
        <v>823</v>
      </c>
      <c r="F9939" t="s">
        <v>848</v>
      </c>
      <c r="G9939" t="s">
        <v>849</v>
      </c>
      <c r="H9939" t="s">
        <v>1080</v>
      </c>
      <c r="I9939">
        <v>373</v>
      </c>
      <c r="J9939" t="s">
        <v>1081</v>
      </c>
      <c r="K9939" t="s">
        <v>828</v>
      </c>
      <c r="L9939" t="s">
        <v>336</v>
      </c>
      <c r="M9939">
        <v>0</v>
      </c>
      <c r="N9939">
        <v>490000</v>
      </c>
      <c r="O9939">
        <v>0</v>
      </c>
      <c r="P9939">
        <v>13922288</v>
      </c>
      <c r="Q9939">
        <v>2523550</v>
      </c>
      <c r="R9939" t="s">
        <v>829</v>
      </c>
      <c r="S9939">
        <v>16935838</v>
      </c>
      <c r="T9939" t="s">
        <v>829</v>
      </c>
      <c r="U9939">
        <v>16935838</v>
      </c>
      <c r="V9939">
        <v>686</v>
      </c>
    </row>
    <row r="9940" spans="1:22" x14ac:dyDescent="0.3">
      <c r="A9940">
        <v>202324</v>
      </c>
      <c r="B9940" t="s">
        <v>820</v>
      </c>
      <c r="C9940" t="s">
        <v>821</v>
      </c>
      <c r="D9940" t="s">
        <v>822</v>
      </c>
      <c r="E9940" t="s">
        <v>823</v>
      </c>
      <c r="F9940" t="s">
        <v>848</v>
      </c>
      <c r="G9940" t="s">
        <v>849</v>
      </c>
      <c r="H9940" t="s">
        <v>1080</v>
      </c>
      <c r="I9940">
        <v>373</v>
      </c>
      <c r="J9940" t="s">
        <v>1081</v>
      </c>
      <c r="K9940" t="s">
        <v>828</v>
      </c>
      <c r="L9940" t="s">
        <v>336</v>
      </c>
      <c r="M9940">
        <v>0</v>
      </c>
      <c r="N9940">
        <v>876910</v>
      </c>
      <c r="O9940">
        <v>0</v>
      </c>
      <c r="P9940">
        <v>13972274</v>
      </c>
      <c r="Q9940">
        <v>2500000</v>
      </c>
      <c r="R9940" t="s">
        <v>829</v>
      </c>
      <c r="S9940">
        <v>17349184</v>
      </c>
      <c r="T9940" t="s">
        <v>829</v>
      </c>
      <c r="U9940">
        <v>17349184</v>
      </c>
      <c r="V9940">
        <v>703</v>
      </c>
    </row>
    <row r="9941" spans="1:22" x14ac:dyDescent="0.3">
      <c r="A9941">
        <v>202122</v>
      </c>
      <c r="B9941" t="s">
        <v>820</v>
      </c>
      <c r="C9941" t="s">
        <v>821</v>
      </c>
      <c r="D9941" t="s">
        <v>822</v>
      </c>
      <c r="E9941" t="s">
        <v>823</v>
      </c>
      <c r="F9941" t="s">
        <v>848</v>
      </c>
      <c r="G9941" t="s">
        <v>849</v>
      </c>
      <c r="H9941" t="s">
        <v>1080</v>
      </c>
      <c r="I9941">
        <v>373</v>
      </c>
      <c r="J9941" t="s">
        <v>1081</v>
      </c>
      <c r="K9941" t="s">
        <v>828</v>
      </c>
      <c r="L9941" t="s">
        <v>235</v>
      </c>
      <c r="M9941" t="s">
        <v>829</v>
      </c>
      <c r="N9941">
        <v>0</v>
      </c>
      <c r="O9941">
        <v>0</v>
      </c>
      <c r="P9941" t="s">
        <v>829</v>
      </c>
      <c r="Q9941" t="s">
        <v>829</v>
      </c>
      <c r="R9941" t="s">
        <v>829</v>
      </c>
      <c r="S9941">
        <v>0</v>
      </c>
      <c r="T9941">
        <v>0</v>
      </c>
      <c r="U9941">
        <v>0</v>
      </c>
      <c r="V9941">
        <v>0</v>
      </c>
    </row>
    <row r="9942" spans="1:22" x14ac:dyDescent="0.3">
      <c r="A9942">
        <v>202223</v>
      </c>
      <c r="B9942" t="s">
        <v>820</v>
      </c>
      <c r="C9942" t="s">
        <v>821</v>
      </c>
      <c r="D9942" t="s">
        <v>822</v>
      </c>
      <c r="E9942" t="s">
        <v>823</v>
      </c>
      <c r="F9942" t="s">
        <v>848</v>
      </c>
      <c r="G9942" t="s">
        <v>849</v>
      </c>
      <c r="H9942" t="s">
        <v>1080</v>
      </c>
      <c r="I9942">
        <v>373</v>
      </c>
      <c r="J9942" t="s">
        <v>1081</v>
      </c>
      <c r="K9942" t="s">
        <v>828</v>
      </c>
      <c r="L9942" t="s">
        <v>235</v>
      </c>
      <c r="M9942" t="s">
        <v>829</v>
      </c>
      <c r="N9942">
        <v>0</v>
      </c>
      <c r="O9942">
        <v>0</v>
      </c>
      <c r="P9942" t="s">
        <v>829</v>
      </c>
      <c r="Q9942" t="s">
        <v>829</v>
      </c>
      <c r="R9942" t="s">
        <v>829</v>
      </c>
      <c r="S9942">
        <v>0</v>
      </c>
      <c r="T9942">
        <v>0</v>
      </c>
      <c r="U9942">
        <v>0</v>
      </c>
      <c r="V9942">
        <v>0</v>
      </c>
    </row>
    <row r="9943" spans="1:22" x14ac:dyDescent="0.3">
      <c r="A9943">
        <v>202324</v>
      </c>
      <c r="B9943" t="s">
        <v>820</v>
      </c>
      <c r="C9943" t="s">
        <v>821</v>
      </c>
      <c r="D9943" t="s">
        <v>822</v>
      </c>
      <c r="E9943" t="s">
        <v>823</v>
      </c>
      <c r="F9943" t="s">
        <v>848</v>
      </c>
      <c r="G9943" t="s">
        <v>849</v>
      </c>
      <c r="H9943" t="s">
        <v>1080</v>
      </c>
      <c r="I9943">
        <v>373</v>
      </c>
      <c r="J9943" t="s">
        <v>1081</v>
      </c>
      <c r="K9943" t="s">
        <v>828</v>
      </c>
      <c r="L9943" t="s">
        <v>235</v>
      </c>
      <c r="M9943" t="s">
        <v>829</v>
      </c>
      <c r="N9943">
        <v>0</v>
      </c>
      <c r="O9943">
        <v>0</v>
      </c>
      <c r="P9943" t="s">
        <v>829</v>
      </c>
      <c r="Q9943" t="s">
        <v>829</v>
      </c>
      <c r="R9943" t="s">
        <v>829</v>
      </c>
      <c r="S9943">
        <v>0</v>
      </c>
      <c r="T9943">
        <v>0</v>
      </c>
      <c r="U9943">
        <v>0</v>
      </c>
      <c r="V9943">
        <v>0</v>
      </c>
    </row>
    <row r="9944" spans="1:22" x14ac:dyDescent="0.3">
      <c r="A9944">
        <v>202122</v>
      </c>
      <c r="B9944" t="s">
        <v>820</v>
      </c>
      <c r="C9944" t="s">
        <v>821</v>
      </c>
      <c r="D9944" t="s">
        <v>822</v>
      </c>
      <c r="E9944" t="s">
        <v>823</v>
      </c>
      <c r="F9944" t="s">
        <v>848</v>
      </c>
      <c r="G9944" t="s">
        <v>849</v>
      </c>
      <c r="H9944" t="s">
        <v>1080</v>
      </c>
      <c r="I9944">
        <v>373</v>
      </c>
      <c r="J9944" t="s">
        <v>1081</v>
      </c>
      <c r="K9944" t="s">
        <v>828</v>
      </c>
      <c r="L9944" t="s">
        <v>534</v>
      </c>
      <c r="M9944">
        <v>1411594</v>
      </c>
      <c r="N9944">
        <v>4055761</v>
      </c>
      <c r="O9944">
        <v>410394</v>
      </c>
      <c r="P9944">
        <v>14084982</v>
      </c>
      <c r="Q9944">
        <v>658271</v>
      </c>
      <c r="R9944" t="s">
        <v>829</v>
      </c>
      <c r="S9944">
        <v>20621002</v>
      </c>
      <c r="T9944">
        <v>112038</v>
      </c>
      <c r="U9944">
        <v>20508964</v>
      </c>
      <c r="V9944">
        <v>147</v>
      </c>
    </row>
    <row r="9945" spans="1:22" x14ac:dyDescent="0.3">
      <c r="A9945">
        <v>202223</v>
      </c>
      <c r="B9945" t="s">
        <v>820</v>
      </c>
      <c r="C9945" t="s">
        <v>821</v>
      </c>
      <c r="D9945" t="s">
        <v>822</v>
      </c>
      <c r="E9945" t="s">
        <v>823</v>
      </c>
      <c r="F9945" t="s">
        <v>848</v>
      </c>
      <c r="G9945" t="s">
        <v>849</v>
      </c>
      <c r="H9945" t="s">
        <v>1080</v>
      </c>
      <c r="I9945">
        <v>373</v>
      </c>
      <c r="J9945" t="s">
        <v>1081</v>
      </c>
      <c r="K9945" t="s">
        <v>828</v>
      </c>
      <c r="L9945" t="s">
        <v>534</v>
      </c>
      <c r="M9945">
        <v>1541063</v>
      </c>
      <c r="N9945">
        <v>4496296</v>
      </c>
      <c r="O9945">
        <v>479393</v>
      </c>
      <c r="P9945">
        <v>16672437</v>
      </c>
      <c r="Q9945">
        <v>829266</v>
      </c>
      <c r="R9945" t="s">
        <v>829</v>
      </c>
      <c r="S9945">
        <v>24018455</v>
      </c>
      <c r="T9945">
        <v>111579</v>
      </c>
      <c r="U9945">
        <v>23906876</v>
      </c>
      <c r="V9945">
        <v>175</v>
      </c>
    </row>
    <row r="9946" spans="1:22" x14ac:dyDescent="0.3">
      <c r="A9946">
        <v>202324</v>
      </c>
      <c r="B9946" t="s">
        <v>820</v>
      </c>
      <c r="C9946" t="s">
        <v>821</v>
      </c>
      <c r="D9946" t="s">
        <v>822</v>
      </c>
      <c r="E9946" t="s">
        <v>823</v>
      </c>
      <c r="F9946" t="s">
        <v>848</v>
      </c>
      <c r="G9946" t="s">
        <v>849</v>
      </c>
      <c r="H9946" t="s">
        <v>1080</v>
      </c>
      <c r="I9946">
        <v>373</v>
      </c>
      <c r="J9946" t="s">
        <v>1081</v>
      </c>
      <c r="K9946" t="s">
        <v>828</v>
      </c>
      <c r="L9946" t="s">
        <v>534</v>
      </c>
      <c r="M9946">
        <v>1906534</v>
      </c>
      <c r="N9946">
        <v>5162029</v>
      </c>
      <c r="O9946">
        <v>641696</v>
      </c>
      <c r="P9946">
        <v>18672116</v>
      </c>
      <c r="Q9946">
        <v>1722987</v>
      </c>
      <c r="R9946" t="s">
        <v>829</v>
      </c>
      <c r="S9946">
        <v>28105362</v>
      </c>
      <c r="T9946">
        <v>145473</v>
      </c>
      <c r="U9946">
        <v>27959889</v>
      </c>
      <c r="V9946">
        <v>215</v>
      </c>
    </row>
    <row r="9947" spans="1:22" x14ac:dyDescent="0.3">
      <c r="A9947">
        <v>202122</v>
      </c>
      <c r="B9947" t="s">
        <v>820</v>
      </c>
      <c r="C9947" t="s">
        <v>821</v>
      </c>
      <c r="D9947" t="s">
        <v>822</v>
      </c>
      <c r="E9947" t="s">
        <v>823</v>
      </c>
      <c r="F9947" t="s">
        <v>848</v>
      </c>
      <c r="G9947" t="s">
        <v>849</v>
      </c>
      <c r="H9947" t="s">
        <v>1080</v>
      </c>
      <c r="I9947">
        <v>373</v>
      </c>
      <c r="J9947" t="s">
        <v>1081</v>
      </c>
      <c r="K9947" t="s">
        <v>828</v>
      </c>
      <c r="L9947" t="s">
        <v>603</v>
      </c>
      <c r="M9947" t="s">
        <v>829</v>
      </c>
      <c r="N9947" t="s">
        <v>829</v>
      </c>
      <c r="O9947" t="s">
        <v>829</v>
      </c>
      <c r="P9947">
        <v>0</v>
      </c>
      <c r="Q9947">
        <v>0</v>
      </c>
      <c r="R9947">
        <v>0</v>
      </c>
      <c r="S9947">
        <v>0</v>
      </c>
      <c r="T9947">
        <v>0</v>
      </c>
      <c r="U9947">
        <v>0</v>
      </c>
      <c r="V9947">
        <v>0</v>
      </c>
    </row>
    <row r="9948" spans="1:22" x14ac:dyDescent="0.3">
      <c r="A9948">
        <v>202223</v>
      </c>
      <c r="B9948" t="s">
        <v>820</v>
      </c>
      <c r="C9948" t="s">
        <v>821</v>
      </c>
      <c r="D9948" t="s">
        <v>822</v>
      </c>
      <c r="E9948" t="s">
        <v>823</v>
      </c>
      <c r="F9948" t="s">
        <v>848</v>
      </c>
      <c r="G9948" t="s">
        <v>849</v>
      </c>
      <c r="H9948" t="s">
        <v>1080</v>
      </c>
      <c r="I9948">
        <v>373</v>
      </c>
      <c r="J9948" t="s">
        <v>1081</v>
      </c>
      <c r="K9948" t="s">
        <v>828</v>
      </c>
      <c r="L9948" t="s">
        <v>603</v>
      </c>
      <c r="M9948" t="s">
        <v>829</v>
      </c>
      <c r="N9948" t="s">
        <v>829</v>
      </c>
      <c r="O9948" t="s">
        <v>829</v>
      </c>
      <c r="P9948">
        <v>0</v>
      </c>
      <c r="Q9948">
        <v>0</v>
      </c>
      <c r="R9948">
        <v>0</v>
      </c>
      <c r="S9948">
        <v>0</v>
      </c>
      <c r="T9948">
        <v>0</v>
      </c>
      <c r="U9948">
        <v>0</v>
      </c>
      <c r="V9948">
        <v>0</v>
      </c>
    </row>
    <row r="9949" spans="1:22" x14ac:dyDescent="0.3">
      <c r="A9949">
        <v>202324</v>
      </c>
      <c r="B9949" t="s">
        <v>820</v>
      </c>
      <c r="C9949" t="s">
        <v>821</v>
      </c>
      <c r="D9949" t="s">
        <v>822</v>
      </c>
      <c r="E9949" t="s">
        <v>823</v>
      </c>
      <c r="F9949" t="s">
        <v>848</v>
      </c>
      <c r="G9949" t="s">
        <v>849</v>
      </c>
      <c r="H9949" t="s">
        <v>1080</v>
      </c>
      <c r="I9949">
        <v>373</v>
      </c>
      <c r="J9949" t="s">
        <v>1081</v>
      </c>
      <c r="K9949" t="s">
        <v>828</v>
      </c>
      <c r="L9949" t="s">
        <v>603</v>
      </c>
      <c r="M9949" t="s">
        <v>829</v>
      </c>
      <c r="N9949" t="s">
        <v>829</v>
      </c>
      <c r="O9949" t="s">
        <v>829</v>
      </c>
      <c r="P9949">
        <v>0</v>
      </c>
      <c r="Q9949">
        <v>0</v>
      </c>
      <c r="R9949">
        <v>0</v>
      </c>
      <c r="S9949">
        <v>0</v>
      </c>
      <c r="T9949">
        <v>0</v>
      </c>
      <c r="U9949">
        <v>0</v>
      </c>
      <c r="V9949">
        <v>0</v>
      </c>
    </row>
    <row r="9950" spans="1:22" x14ac:dyDescent="0.3">
      <c r="A9950">
        <v>202122</v>
      </c>
      <c r="B9950" t="s">
        <v>820</v>
      </c>
      <c r="C9950" t="s">
        <v>821</v>
      </c>
      <c r="D9950" t="s">
        <v>822</v>
      </c>
      <c r="E9950" t="s">
        <v>823</v>
      </c>
      <c r="F9950" t="s">
        <v>848</v>
      </c>
      <c r="G9950" t="s">
        <v>849</v>
      </c>
      <c r="H9950" t="s">
        <v>1080</v>
      </c>
      <c r="I9950">
        <v>373</v>
      </c>
      <c r="J9950" t="s">
        <v>1081</v>
      </c>
      <c r="K9950" t="s">
        <v>828</v>
      </c>
      <c r="L9950" t="s">
        <v>606</v>
      </c>
      <c r="M9950">
        <v>0</v>
      </c>
      <c r="N9950">
        <v>0</v>
      </c>
      <c r="O9950">
        <v>0</v>
      </c>
      <c r="P9950">
        <v>0</v>
      </c>
      <c r="Q9950">
        <v>0</v>
      </c>
      <c r="R9950">
        <v>0</v>
      </c>
      <c r="S9950">
        <v>0</v>
      </c>
      <c r="T9950">
        <v>0</v>
      </c>
      <c r="U9950">
        <v>0</v>
      </c>
      <c r="V9950">
        <v>0</v>
      </c>
    </row>
    <row r="9951" spans="1:22" x14ac:dyDescent="0.3">
      <c r="A9951">
        <v>202223</v>
      </c>
      <c r="B9951" t="s">
        <v>820</v>
      </c>
      <c r="C9951" t="s">
        <v>821</v>
      </c>
      <c r="D9951" t="s">
        <v>822</v>
      </c>
      <c r="E9951" t="s">
        <v>823</v>
      </c>
      <c r="F9951" t="s">
        <v>848</v>
      </c>
      <c r="G9951" t="s">
        <v>849</v>
      </c>
      <c r="H9951" t="s">
        <v>1080</v>
      </c>
      <c r="I9951">
        <v>373</v>
      </c>
      <c r="J9951" t="s">
        <v>1081</v>
      </c>
      <c r="K9951" t="s">
        <v>828</v>
      </c>
      <c r="L9951" t="s">
        <v>606</v>
      </c>
      <c r="M9951">
        <v>0</v>
      </c>
      <c r="N9951">
        <v>0</v>
      </c>
      <c r="O9951">
        <v>0</v>
      </c>
      <c r="P9951">
        <v>0</v>
      </c>
      <c r="Q9951">
        <v>0</v>
      </c>
      <c r="R9951">
        <v>0</v>
      </c>
      <c r="S9951">
        <v>0</v>
      </c>
      <c r="T9951">
        <v>0</v>
      </c>
      <c r="U9951">
        <v>0</v>
      </c>
      <c r="V9951">
        <v>0</v>
      </c>
    </row>
    <row r="9952" spans="1:22" x14ac:dyDescent="0.3">
      <c r="A9952">
        <v>202324</v>
      </c>
      <c r="B9952" t="s">
        <v>820</v>
      </c>
      <c r="C9952" t="s">
        <v>821</v>
      </c>
      <c r="D9952" t="s">
        <v>822</v>
      </c>
      <c r="E9952" t="s">
        <v>823</v>
      </c>
      <c r="F9952" t="s">
        <v>848</v>
      </c>
      <c r="G9952" t="s">
        <v>849</v>
      </c>
      <c r="H9952" t="s">
        <v>1080</v>
      </c>
      <c r="I9952">
        <v>373</v>
      </c>
      <c r="J9952" t="s">
        <v>1081</v>
      </c>
      <c r="K9952" t="s">
        <v>828</v>
      </c>
      <c r="L9952" t="s">
        <v>606</v>
      </c>
      <c r="M9952">
        <v>13495</v>
      </c>
      <c r="N9952">
        <v>83518</v>
      </c>
      <c r="O9952">
        <v>77096</v>
      </c>
      <c r="P9952">
        <v>11876</v>
      </c>
      <c r="Q9952">
        <v>1398</v>
      </c>
      <c r="R9952">
        <v>0</v>
      </c>
      <c r="S9952">
        <v>187383</v>
      </c>
      <c r="T9952">
        <v>0</v>
      </c>
      <c r="U9952">
        <v>187383</v>
      </c>
      <c r="V9952">
        <v>1</v>
      </c>
    </row>
    <row r="9953" spans="1:22" x14ac:dyDescent="0.3">
      <c r="A9953">
        <v>202122</v>
      </c>
      <c r="B9953" t="s">
        <v>820</v>
      </c>
      <c r="C9953" t="s">
        <v>821</v>
      </c>
      <c r="D9953" t="s">
        <v>822</v>
      </c>
      <c r="E9953" t="s">
        <v>823</v>
      </c>
      <c r="F9953" t="s">
        <v>848</v>
      </c>
      <c r="G9953" t="s">
        <v>849</v>
      </c>
      <c r="H9953" t="s">
        <v>1080</v>
      </c>
      <c r="I9953">
        <v>373</v>
      </c>
      <c r="J9953" t="s">
        <v>1081</v>
      </c>
      <c r="K9953" t="s">
        <v>828</v>
      </c>
      <c r="L9953" t="s">
        <v>609</v>
      </c>
      <c r="M9953" t="s">
        <v>829</v>
      </c>
      <c r="N9953" t="s">
        <v>829</v>
      </c>
      <c r="O9953" t="s">
        <v>829</v>
      </c>
      <c r="P9953" t="s">
        <v>829</v>
      </c>
      <c r="Q9953">
        <v>0</v>
      </c>
      <c r="R9953" t="s">
        <v>829</v>
      </c>
      <c r="S9953">
        <v>0</v>
      </c>
      <c r="T9953">
        <v>0</v>
      </c>
      <c r="U9953">
        <v>0</v>
      </c>
      <c r="V9953">
        <v>0</v>
      </c>
    </row>
    <row r="9954" spans="1:22" x14ac:dyDescent="0.3">
      <c r="A9954">
        <v>202223</v>
      </c>
      <c r="B9954" t="s">
        <v>820</v>
      </c>
      <c r="C9954" t="s">
        <v>821</v>
      </c>
      <c r="D9954" t="s">
        <v>822</v>
      </c>
      <c r="E9954" t="s">
        <v>823</v>
      </c>
      <c r="F9954" t="s">
        <v>848</v>
      </c>
      <c r="G9954" t="s">
        <v>849</v>
      </c>
      <c r="H9954" t="s">
        <v>1080</v>
      </c>
      <c r="I9954">
        <v>373</v>
      </c>
      <c r="J9954" t="s">
        <v>1081</v>
      </c>
      <c r="K9954" t="s">
        <v>828</v>
      </c>
      <c r="L9954" t="s">
        <v>609</v>
      </c>
      <c r="M9954" t="s">
        <v>829</v>
      </c>
      <c r="N9954" t="s">
        <v>829</v>
      </c>
      <c r="O9954" t="s">
        <v>829</v>
      </c>
      <c r="P9954" t="s">
        <v>829</v>
      </c>
      <c r="Q9954">
        <v>0</v>
      </c>
      <c r="R9954" t="s">
        <v>829</v>
      </c>
      <c r="S9954">
        <v>0</v>
      </c>
      <c r="T9954">
        <v>0</v>
      </c>
      <c r="U9954">
        <v>0</v>
      </c>
      <c r="V9954">
        <v>0</v>
      </c>
    </row>
    <row r="9955" spans="1:22" x14ac:dyDescent="0.3">
      <c r="A9955">
        <v>202122</v>
      </c>
      <c r="B9955" t="s">
        <v>820</v>
      </c>
      <c r="C9955" t="s">
        <v>821</v>
      </c>
      <c r="D9955" t="s">
        <v>822</v>
      </c>
      <c r="E9955" t="s">
        <v>823</v>
      </c>
      <c r="F9955" t="s">
        <v>848</v>
      </c>
      <c r="G9955" t="s">
        <v>849</v>
      </c>
      <c r="H9955" t="s">
        <v>1080</v>
      </c>
      <c r="I9955">
        <v>373</v>
      </c>
      <c r="J9955" t="s">
        <v>1081</v>
      </c>
      <c r="K9955" t="s">
        <v>828</v>
      </c>
      <c r="L9955" t="s">
        <v>830</v>
      </c>
      <c r="M9955">
        <v>6361</v>
      </c>
      <c r="N9955">
        <v>39469</v>
      </c>
      <c r="O9955">
        <v>33372</v>
      </c>
      <c r="P9955">
        <v>5504</v>
      </c>
      <c r="Q9955">
        <v>584</v>
      </c>
      <c r="R9955">
        <v>0</v>
      </c>
      <c r="S9955">
        <v>85290</v>
      </c>
      <c r="T9955">
        <v>0</v>
      </c>
      <c r="U9955">
        <v>85290</v>
      </c>
      <c r="V9955">
        <v>1</v>
      </c>
    </row>
    <row r="9956" spans="1:22" x14ac:dyDescent="0.3">
      <c r="A9956">
        <v>202223</v>
      </c>
      <c r="B9956" t="s">
        <v>820</v>
      </c>
      <c r="C9956" t="s">
        <v>821</v>
      </c>
      <c r="D9956" t="s">
        <v>822</v>
      </c>
      <c r="E9956" t="s">
        <v>823</v>
      </c>
      <c r="F9956" t="s">
        <v>848</v>
      </c>
      <c r="G9956" t="s">
        <v>849</v>
      </c>
      <c r="H9956" t="s">
        <v>1080</v>
      </c>
      <c r="I9956">
        <v>373</v>
      </c>
      <c r="J9956" t="s">
        <v>1081</v>
      </c>
      <c r="K9956" t="s">
        <v>828</v>
      </c>
      <c r="L9956" t="s">
        <v>830</v>
      </c>
      <c r="M9956">
        <v>5829</v>
      </c>
      <c r="N9956">
        <v>36652</v>
      </c>
      <c r="O9956">
        <v>32525</v>
      </c>
      <c r="P9956">
        <v>5475</v>
      </c>
      <c r="Q9956">
        <v>548</v>
      </c>
      <c r="R9956">
        <v>0</v>
      </c>
      <c r="S9956">
        <v>81029</v>
      </c>
      <c r="T9956">
        <v>0</v>
      </c>
      <c r="U9956">
        <v>81029</v>
      </c>
      <c r="V9956">
        <v>1</v>
      </c>
    </row>
    <row r="9957" spans="1:22" x14ac:dyDescent="0.3">
      <c r="A9957">
        <v>202324</v>
      </c>
      <c r="B9957" t="s">
        <v>820</v>
      </c>
      <c r="C9957" t="s">
        <v>821</v>
      </c>
      <c r="D9957" t="s">
        <v>822</v>
      </c>
      <c r="E9957" t="s">
        <v>823</v>
      </c>
      <c r="F9957" t="s">
        <v>848</v>
      </c>
      <c r="G9957" t="s">
        <v>849</v>
      </c>
      <c r="H9957" t="s">
        <v>1080</v>
      </c>
      <c r="I9957">
        <v>373</v>
      </c>
      <c r="J9957" t="s">
        <v>1081</v>
      </c>
      <c r="K9957" t="s">
        <v>828</v>
      </c>
      <c r="L9957" t="s">
        <v>830</v>
      </c>
      <c r="M9957">
        <v>17023</v>
      </c>
      <c r="N9957">
        <v>82667</v>
      </c>
      <c r="O9957">
        <v>62753</v>
      </c>
      <c r="P9957">
        <v>18536</v>
      </c>
      <c r="Q9957">
        <v>1786</v>
      </c>
      <c r="R9957">
        <v>0</v>
      </c>
      <c r="S9957">
        <v>182765</v>
      </c>
      <c r="T9957">
        <v>0</v>
      </c>
      <c r="U9957">
        <v>182765</v>
      </c>
      <c r="V9957">
        <v>1</v>
      </c>
    </row>
    <row r="9958" spans="1:22" x14ac:dyDescent="0.3">
      <c r="A9958">
        <v>202122</v>
      </c>
      <c r="B9958" t="s">
        <v>820</v>
      </c>
      <c r="C9958" t="s">
        <v>821</v>
      </c>
      <c r="D9958" t="s">
        <v>822</v>
      </c>
      <c r="E9958" t="s">
        <v>823</v>
      </c>
      <c r="F9958" t="s">
        <v>848</v>
      </c>
      <c r="G9958" t="s">
        <v>849</v>
      </c>
      <c r="H9958" t="s">
        <v>1080</v>
      </c>
      <c r="I9958">
        <v>373</v>
      </c>
      <c r="J9958" t="s">
        <v>1081</v>
      </c>
      <c r="K9958" t="s">
        <v>828</v>
      </c>
      <c r="L9958" t="s">
        <v>537</v>
      </c>
      <c r="M9958">
        <v>0</v>
      </c>
      <c r="N9958">
        <v>1205243</v>
      </c>
      <c r="O9958">
        <v>677945</v>
      </c>
      <c r="P9958">
        <v>577826</v>
      </c>
      <c r="Q9958">
        <v>0</v>
      </c>
      <c r="R9958">
        <v>3364615</v>
      </c>
      <c r="S9958">
        <v>5825629</v>
      </c>
      <c r="T9958">
        <v>0</v>
      </c>
      <c r="U9958">
        <v>5825629</v>
      </c>
      <c r="V9958">
        <v>42</v>
      </c>
    </row>
    <row r="9959" spans="1:22" x14ac:dyDescent="0.3">
      <c r="A9959">
        <v>202223</v>
      </c>
      <c r="B9959" t="s">
        <v>820</v>
      </c>
      <c r="C9959" t="s">
        <v>821</v>
      </c>
      <c r="D9959" t="s">
        <v>822</v>
      </c>
      <c r="E9959" t="s">
        <v>823</v>
      </c>
      <c r="F9959" t="s">
        <v>848</v>
      </c>
      <c r="G9959" t="s">
        <v>849</v>
      </c>
      <c r="H9959" t="s">
        <v>1080</v>
      </c>
      <c r="I9959">
        <v>373</v>
      </c>
      <c r="J9959" t="s">
        <v>1081</v>
      </c>
      <c r="K9959" t="s">
        <v>828</v>
      </c>
      <c r="L9959" t="s">
        <v>537</v>
      </c>
      <c r="M9959">
        <v>0</v>
      </c>
      <c r="N9959">
        <v>1362911</v>
      </c>
      <c r="O9959">
        <v>911798</v>
      </c>
      <c r="P9959">
        <v>1684492</v>
      </c>
      <c r="Q9959">
        <v>0</v>
      </c>
      <c r="R9959">
        <v>4343394</v>
      </c>
      <c r="S9959">
        <v>8302595</v>
      </c>
      <c r="T9959">
        <v>0</v>
      </c>
      <c r="U9959">
        <v>8302595</v>
      </c>
      <c r="V9959">
        <v>61</v>
      </c>
    </row>
    <row r="9960" spans="1:22" x14ac:dyDescent="0.3">
      <c r="A9960">
        <v>202324</v>
      </c>
      <c r="B9960" t="s">
        <v>820</v>
      </c>
      <c r="C9960" t="s">
        <v>821</v>
      </c>
      <c r="D9960" t="s">
        <v>822</v>
      </c>
      <c r="E9960" t="s">
        <v>823</v>
      </c>
      <c r="F9960" t="s">
        <v>848</v>
      </c>
      <c r="G9960" t="s">
        <v>849</v>
      </c>
      <c r="H9960" t="s">
        <v>1080</v>
      </c>
      <c r="I9960">
        <v>373</v>
      </c>
      <c r="J9960" t="s">
        <v>1081</v>
      </c>
      <c r="K9960" t="s">
        <v>828</v>
      </c>
      <c r="L9960" t="s">
        <v>537</v>
      </c>
      <c r="M9960">
        <v>0</v>
      </c>
      <c r="N9960">
        <v>1851477</v>
      </c>
      <c r="O9960">
        <v>1104323</v>
      </c>
      <c r="P9960">
        <v>2427584</v>
      </c>
      <c r="Q9960">
        <v>0</v>
      </c>
      <c r="R9960">
        <v>4817515</v>
      </c>
      <c r="S9960">
        <v>10200899</v>
      </c>
      <c r="T9960">
        <v>0</v>
      </c>
      <c r="U9960">
        <v>10200899</v>
      </c>
      <c r="V9960">
        <v>79</v>
      </c>
    </row>
    <row r="9961" spans="1:22" x14ac:dyDescent="0.3">
      <c r="A9961">
        <v>202122</v>
      </c>
      <c r="B9961" t="s">
        <v>820</v>
      </c>
      <c r="C9961" t="s">
        <v>821</v>
      </c>
      <c r="D9961" t="s">
        <v>822</v>
      </c>
      <c r="E9961" t="s">
        <v>823</v>
      </c>
      <c r="F9961" t="s">
        <v>848</v>
      </c>
      <c r="G9961" t="s">
        <v>849</v>
      </c>
      <c r="H9961" t="s">
        <v>1080</v>
      </c>
      <c r="I9961">
        <v>373</v>
      </c>
      <c r="J9961" t="s">
        <v>1081</v>
      </c>
      <c r="K9961" t="s">
        <v>828</v>
      </c>
      <c r="L9961" t="s">
        <v>572</v>
      </c>
      <c r="M9961">
        <v>0</v>
      </c>
      <c r="N9961">
        <v>0</v>
      </c>
      <c r="O9961">
        <v>0</v>
      </c>
      <c r="P9961">
        <v>5632039</v>
      </c>
      <c r="Q9961">
        <v>0</v>
      </c>
      <c r="R9961">
        <v>2026378</v>
      </c>
      <c r="S9961">
        <v>7658417</v>
      </c>
      <c r="T9961">
        <v>14864</v>
      </c>
      <c r="U9961">
        <v>7643553</v>
      </c>
      <c r="V9961">
        <v>55</v>
      </c>
    </row>
    <row r="9962" spans="1:22" x14ac:dyDescent="0.3">
      <c r="A9962">
        <v>202223</v>
      </c>
      <c r="B9962" t="s">
        <v>820</v>
      </c>
      <c r="C9962" t="s">
        <v>821</v>
      </c>
      <c r="D9962" t="s">
        <v>822</v>
      </c>
      <c r="E9962" t="s">
        <v>823</v>
      </c>
      <c r="F9962" t="s">
        <v>848</v>
      </c>
      <c r="G9962" t="s">
        <v>849</v>
      </c>
      <c r="H9962" t="s">
        <v>1080</v>
      </c>
      <c r="I9962">
        <v>373</v>
      </c>
      <c r="J9962" t="s">
        <v>1081</v>
      </c>
      <c r="K9962" t="s">
        <v>828</v>
      </c>
      <c r="L9962" t="s">
        <v>572</v>
      </c>
      <c r="M9962">
        <v>0</v>
      </c>
      <c r="N9962">
        <v>0</v>
      </c>
      <c r="O9962">
        <v>0</v>
      </c>
      <c r="P9962">
        <v>6978260</v>
      </c>
      <c r="Q9962">
        <v>0</v>
      </c>
      <c r="R9962">
        <v>1838859</v>
      </c>
      <c r="S9962">
        <v>8817119</v>
      </c>
      <c r="T9962">
        <v>0</v>
      </c>
      <c r="U9962">
        <v>8817119</v>
      </c>
      <c r="V9962">
        <v>65</v>
      </c>
    </row>
    <row r="9963" spans="1:22" x14ac:dyDescent="0.3">
      <c r="A9963">
        <v>202324</v>
      </c>
      <c r="B9963" t="s">
        <v>820</v>
      </c>
      <c r="C9963" t="s">
        <v>821</v>
      </c>
      <c r="D9963" t="s">
        <v>822</v>
      </c>
      <c r="E9963" t="s">
        <v>823</v>
      </c>
      <c r="F9963" t="s">
        <v>848</v>
      </c>
      <c r="G9963" t="s">
        <v>849</v>
      </c>
      <c r="H9963" t="s">
        <v>1080</v>
      </c>
      <c r="I9963">
        <v>373</v>
      </c>
      <c r="J9963" t="s">
        <v>1081</v>
      </c>
      <c r="K9963" t="s">
        <v>828</v>
      </c>
      <c r="L9963" t="s">
        <v>572</v>
      </c>
      <c r="M9963">
        <v>0</v>
      </c>
      <c r="N9963">
        <v>0</v>
      </c>
      <c r="O9963">
        <v>0</v>
      </c>
      <c r="P9963">
        <v>8600459</v>
      </c>
      <c r="Q9963">
        <v>0</v>
      </c>
      <c r="R9963">
        <v>2216449</v>
      </c>
      <c r="S9963">
        <v>10816908</v>
      </c>
      <c r="T9963">
        <v>24686</v>
      </c>
      <c r="U9963">
        <v>10792222</v>
      </c>
      <c r="V9963">
        <v>83</v>
      </c>
    </row>
    <row r="9964" spans="1:22" x14ac:dyDescent="0.3">
      <c r="A9964">
        <v>202122</v>
      </c>
      <c r="B9964" t="s">
        <v>820</v>
      </c>
      <c r="C9964" t="s">
        <v>821</v>
      </c>
      <c r="D9964" t="s">
        <v>822</v>
      </c>
      <c r="E9964" t="s">
        <v>823</v>
      </c>
      <c r="F9964" t="s">
        <v>848</v>
      </c>
      <c r="G9964" t="s">
        <v>849</v>
      </c>
      <c r="H9964" t="s">
        <v>1080</v>
      </c>
      <c r="I9964">
        <v>373</v>
      </c>
      <c r="J9964" t="s">
        <v>1081</v>
      </c>
      <c r="K9964" t="s">
        <v>828</v>
      </c>
      <c r="L9964" t="s">
        <v>539</v>
      </c>
      <c r="M9964">
        <v>0</v>
      </c>
      <c r="N9964">
        <v>0</v>
      </c>
      <c r="O9964">
        <v>0</v>
      </c>
      <c r="P9964" t="s">
        <v>829</v>
      </c>
      <c r="Q9964" t="s">
        <v>829</v>
      </c>
      <c r="R9964" t="s">
        <v>829</v>
      </c>
      <c r="S9964">
        <v>0</v>
      </c>
      <c r="T9964">
        <v>0</v>
      </c>
      <c r="U9964">
        <v>0</v>
      </c>
      <c r="V9964">
        <v>0</v>
      </c>
    </row>
    <row r="9965" spans="1:22" x14ac:dyDescent="0.3">
      <c r="A9965">
        <v>202223</v>
      </c>
      <c r="B9965" t="s">
        <v>820</v>
      </c>
      <c r="C9965" t="s">
        <v>821</v>
      </c>
      <c r="D9965" t="s">
        <v>822</v>
      </c>
      <c r="E9965" t="s">
        <v>823</v>
      </c>
      <c r="F9965" t="s">
        <v>848</v>
      </c>
      <c r="G9965" t="s">
        <v>849</v>
      </c>
      <c r="H9965" t="s">
        <v>1080</v>
      </c>
      <c r="I9965">
        <v>373</v>
      </c>
      <c r="J9965" t="s">
        <v>1081</v>
      </c>
      <c r="K9965" t="s">
        <v>828</v>
      </c>
      <c r="L9965" t="s">
        <v>539</v>
      </c>
      <c r="M9965">
        <v>0</v>
      </c>
      <c r="N9965">
        <v>0</v>
      </c>
      <c r="O9965">
        <v>0</v>
      </c>
      <c r="P9965" t="s">
        <v>829</v>
      </c>
      <c r="Q9965" t="s">
        <v>829</v>
      </c>
      <c r="R9965" t="s">
        <v>829</v>
      </c>
      <c r="S9965">
        <v>0</v>
      </c>
      <c r="T9965">
        <v>0</v>
      </c>
      <c r="U9965">
        <v>0</v>
      </c>
      <c r="V9965">
        <v>0</v>
      </c>
    </row>
    <row r="9966" spans="1:22" x14ac:dyDescent="0.3">
      <c r="A9966">
        <v>202324</v>
      </c>
      <c r="B9966" t="s">
        <v>820</v>
      </c>
      <c r="C9966" t="s">
        <v>821</v>
      </c>
      <c r="D9966" t="s">
        <v>822</v>
      </c>
      <c r="E9966" t="s">
        <v>823</v>
      </c>
      <c r="F9966" t="s">
        <v>848</v>
      </c>
      <c r="G9966" t="s">
        <v>849</v>
      </c>
      <c r="H9966" t="s">
        <v>1080</v>
      </c>
      <c r="I9966">
        <v>373</v>
      </c>
      <c r="J9966" t="s">
        <v>1081</v>
      </c>
      <c r="K9966" t="s">
        <v>828</v>
      </c>
      <c r="L9966" t="s">
        <v>539</v>
      </c>
      <c r="M9966">
        <v>0</v>
      </c>
      <c r="N9966">
        <v>0</v>
      </c>
      <c r="O9966">
        <v>0</v>
      </c>
      <c r="P9966" t="s">
        <v>829</v>
      </c>
      <c r="Q9966" t="s">
        <v>829</v>
      </c>
      <c r="R9966" t="s">
        <v>829</v>
      </c>
      <c r="S9966">
        <v>0</v>
      </c>
      <c r="T9966">
        <v>0</v>
      </c>
      <c r="U9966">
        <v>0</v>
      </c>
      <c r="V9966">
        <v>0</v>
      </c>
    </row>
    <row r="9967" spans="1:22" x14ac:dyDescent="0.3">
      <c r="A9967">
        <v>202122</v>
      </c>
      <c r="B9967" t="s">
        <v>820</v>
      </c>
      <c r="C9967" t="s">
        <v>821</v>
      </c>
      <c r="D9967" t="s">
        <v>822</v>
      </c>
      <c r="E9967" t="s">
        <v>823</v>
      </c>
      <c r="F9967" t="s">
        <v>848</v>
      </c>
      <c r="G9967" t="s">
        <v>849</v>
      </c>
      <c r="H9967" t="s">
        <v>1080</v>
      </c>
      <c r="I9967">
        <v>373</v>
      </c>
      <c r="J9967" t="s">
        <v>1081</v>
      </c>
      <c r="K9967" t="s">
        <v>828</v>
      </c>
      <c r="L9967" t="s">
        <v>541</v>
      </c>
      <c r="M9967">
        <v>468927</v>
      </c>
      <c r="N9967">
        <v>2911609</v>
      </c>
      <c r="O9967">
        <v>2460346</v>
      </c>
      <c r="P9967">
        <v>406043</v>
      </c>
      <c r="Q9967">
        <v>43096</v>
      </c>
      <c r="R9967">
        <v>0</v>
      </c>
      <c r="S9967">
        <v>6290021</v>
      </c>
      <c r="T9967">
        <v>5052</v>
      </c>
      <c r="U9967">
        <v>6284969</v>
      </c>
      <c r="V9967">
        <v>45</v>
      </c>
    </row>
    <row r="9968" spans="1:22" x14ac:dyDescent="0.3">
      <c r="A9968">
        <v>202223</v>
      </c>
      <c r="B9968" t="s">
        <v>820</v>
      </c>
      <c r="C9968" t="s">
        <v>821</v>
      </c>
      <c r="D9968" t="s">
        <v>822</v>
      </c>
      <c r="E9968" t="s">
        <v>823</v>
      </c>
      <c r="F9968" t="s">
        <v>848</v>
      </c>
      <c r="G9968" t="s">
        <v>849</v>
      </c>
      <c r="H9968" t="s">
        <v>1080</v>
      </c>
      <c r="I9968">
        <v>373</v>
      </c>
      <c r="J9968" t="s">
        <v>1081</v>
      </c>
      <c r="K9968" t="s">
        <v>828</v>
      </c>
      <c r="L9968" t="s">
        <v>541</v>
      </c>
      <c r="M9968">
        <v>435229</v>
      </c>
      <c r="N9968">
        <v>2736800</v>
      </c>
      <c r="O9968">
        <v>2428638</v>
      </c>
      <c r="P9968">
        <v>408793</v>
      </c>
      <c r="Q9968">
        <v>40922</v>
      </c>
      <c r="R9968">
        <v>0</v>
      </c>
      <c r="S9968">
        <v>6050382</v>
      </c>
      <c r="T9968">
        <v>34849</v>
      </c>
      <c r="U9968">
        <v>6015533</v>
      </c>
      <c r="V9968">
        <v>44</v>
      </c>
    </row>
    <row r="9969" spans="1:22" x14ac:dyDescent="0.3">
      <c r="A9969">
        <v>202324</v>
      </c>
      <c r="B9969" t="s">
        <v>820</v>
      </c>
      <c r="C9969" t="s">
        <v>821</v>
      </c>
      <c r="D9969" t="s">
        <v>822</v>
      </c>
      <c r="E9969" t="s">
        <v>823</v>
      </c>
      <c r="F9969" t="s">
        <v>848</v>
      </c>
      <c r="G9969" t="s">
        <v>849</v>
      </c>
      <c r="H9969" t="s">
        <v>1080</v>
      </c>
      <c r="I9969">
        <v>373</v>
      </c>
      <c r="J9969" t="s">
        <v>1081</v>
      </c>
      <c r="K9969" t="s">
        <v>828</v>
      </c>
      <c r="L9969" t="s">
        <v>541</v>
      </c>
      <c r="M9969">
        <v>837195</v>
      </c>
      <c r="N9969">
        <v>4023546</v>
      </c>
      <c r="O9969">
        <v>3022463</v>
      </c>
      <c r="P9969">
        <v>733248</v>
      </c>
      <c r="Q9969">
        <v>87919</v>
      </c>
      <c r="R9969">
        <v>0</v>
      </c>
      <c r="S9969">
        <v>8704371</v>
      </c>
      <c r="T9969">
        <v>30509</v>
      </c>
      <c r="U9969">
        <v>8673862</v>
      </c>
      <c r="V9969">
        <v>67</v>
      </c>
    </row>
    <row r="9970" spans="1:22" x14ac:dyDescent="0.3">
      <c r="A9970">
        <v>202122</v>
      </c>
      <c r="B9970" t="s">
        <v>820</v>
      </c>
      <c r="C9970" t="s">
        <v>821</v>
      </c>
      <c r="D9970" t="s">
        <v>822</v>
      </c>
      <c r="E9970" t="s">
        <v>823</v>
      </c>
      <c r="F9970" t="s">
        <v>848</v>
      </c>
      <c r="G9970" t="s">
        <v>849</v>
      </c>
      <c r="H9970" t="s">
        <v>1080</v>
      </c>
      <c r="I9970">
        <v>373</v>
      </c>
      <c r="J9970" t="s">
        <v>1081</v>
      </c>
      <c r="K9970" t="s">
        <v>828</v>
      </c>
      <c r="L9970" t="s">
        <v>831</v>
      </c>
      <c r="M9970" t="s">
        <v>829</v>
      </c>
      <c r="N9970" t="s">
        <v>829</v>
      </c>
      <c r="O9970" t="s">
        <v>829</v>
      </c>
      <c r="P9970">
        <v>836246</v>
      </c>
      <c r="Q9970">
        <v>86879</v>
      </c>
      <c r="R9970" t="s">
        <v>829</v>
      </c>
      <c r="S9970">
        <v>923125</v>
      </c>
      <c r="T9970">
        <v>166295</v>
      </c>
      <c r="U9970">
        <v>756830</v>
      </c>
      <c r="V9970">
        <v>5</v>
      </c>
    </row>
    <row r="9971" spans="1:22" x14ac:dyDescent="0.3">
      <c r="A9971">
        <v>202223</v>
      </c>
      <c r="B9971" t="s">
        <v>820</v>
      </c>
      <c r="C9971" t="s">
        <v>821</v>
      </c>
      <c r="D9971" t="s">
        <v>822</v>
      </c>
      <c r="E9971" t="s">
        <v>823</v>
      </c>
      <c r="F9971" t="s">
        <v>848</v>
      </c>
      <c r="G9971" t="s">
        <v>849</v>
      </c>
      <c r="H9971" t="s">
        <v>1080</v>
      </c>
      <c r="I9971">
        <v>373</v>
      </c>
      <c r="J9971" t="s">
        <v>1081</v>
      </c>
      <c r="K9971" t="s">
        <v>828</v>
      </c>
      <c r="L9971" t="s">
        <v>831</v>
      </c>
      <c r="M9971" t="s">
        <v>829</v>
      </c>
      <c r="N9971" t="s">
        <v>829</v>
      </c>
      <c r="O9971" t="s">
        <v>829</v>
      </c>
      <c r="P9971">
        <v>1248233</v>
      </c>
      <c r="Q9971">
        <v>124954</v>
      </c>
      <c r="R9971" t="s">
        <v>829</v>
      </c>
      <c r="S9971">
        <v>1373187</v>
      </c>
      <c r="T9971">
        <v>346329</v>
      </c>
      <c r="U9971">
        <v>1026858</v>
      </c>
      <c r="V9971">
        <v>8</v>
      </c>
    </row>
    <row r="9972" spans="1:22" x14ac:dyDescent="0.3">
      <c r="A9972">
        <v>202324</v>
      </c>
      <c r="B9972" t="s">
        <v>820</v>
      </c>
      <c r="C9972" t="s">
        <v>821</v>
      </c>
      <c r="D9972" t="s">
        <v>822</v>
      </c>
      <c r="E9972" t="s">
        <v>823</v>
      </c>
      <c r="F9972" t="s">
        <v>848</v>
      </c>
      <c r="G9972" t="s">
        <v>849</v>
      </c>
      <c r="H9972" t="s">
        <v>1080</v>
      </c>
      <c r="I9972">
        <v>373</v>
      </c>
      <c r="J9972" t="s">
        <v>1081</v>
      </c>
      <c r="K9972" t="s">
        <v>828</v>
      </c>
      <c r="L9972" t="s">
        <v>831</v>
      </c>
      <c r="M9972" t="s">
        <v>829</v>
      </c>
      <c r="N9972" t="s">
        <v>829</v>
      </c>
      <c r="O9972" t="s">
        <v>829</v>
      </c>
      <c r="P9972">
        <v>1594021</v>
      </c>
      <c r="Q9972">
        <v>187578</v>
      </c>
      <c r="R9972" t="s">
        <v>829</v>
      </c>
      <c r="S9972">
        <v>1781599</v>
      </c>
      <c r="T9972">
        <v>444566</v>
      </c>
      <c r="U9972">
        <v>1337033</v>
      </c>
      <c r="V9972">
        <v>10</v>
      </c>
    </row>
    <row r="9973" spans="1:22" x14ac:dyDescent="0.3">
      <c r="A9973">
        <v>202122</v>
      </c>
      <c r="B9973" t="s">
        <v>820</v>
      </c>
      <c r="C9973" t="s">
        <v>821</v>
      </c>
      <c r="D9973" t="s">
        <v>822</v>
      </c>
      <c r="E9973" t="s">
        <v>823</v>
      </c>
      <c r="F9973" t="s">
        <v>848</v>
      </c>
      <c r="G9973" t="s">
        <v>849</v>
      </c>
      <c r="H9973" t="s">
        <v>1080</v>
      </c>
      <c r="I9973">
        <v>373</v>
      </c>
      <c r="J9973" t="s">
        <v>1081</v>
      </c>
      <c r="K9973" t="s">
        <v>828</v>
      </c>
      <c r="L9973" t="s">
        <v>832</v>
      </c>
      <c r="M9973">
        <v>64400</v>
      </c>
      <c r="N9973">
        <v>397775</v>
      </c>
      <c r="O9973">
        <v>337678</v>
      </c>
      <c r="P9973">
        <v>55485</v>
      </c>
      <c r="Q9973">
        <v>5863</v>
      </c>
      <c r="R9973">
        <v>0</v>
      </c>
      <c r="S9973">
        <v>861201</v>
      </c>
      <c r="T9973">
        <v>90290</v>
      </c>
      <c r="U9973">
        <v>770911</v>
      </c>
      <c r="V9973">
        <v>6</v>
      </c>
    </row>
    <row r="9974" spans="1:22" x14ac:dyDescent="0.3">
      <c r="A9974">
        <v>202223</v>
      </c>
      <c r="B9974" t="s">
        <v>820</v>
      </c>
      <c r="C9974" t="s">
        <v>821</v>
      </c>
      <c r="D9974" t="s">
        <v>822</v>
      </c>
      <c r="E9974" t="s">
        <v>823</v>
      </c>
      <c r="F9974" t="s">
        <v>848</v>
      </c>
      <c r="G9974" t="s">
        <v>849</v>
      </c>
      <c r="H9974" t="s">
        <v>1080</v>
      </c>
      <c r="I9974">
        <v>373</v>
      </c>
      <c r="J9974" t="s">
        <v>1081</v>
      </c>
      <c r="K9974" t="s">
        <v>828</v>
      </c>
      <c r="L9974" t="s">
        <v>832</v>
      </c>
      <c r="M9974">
        <v>55941</v>
      </c>
      <c r="N9974">
        <v>351767</v>
      </c>
      <c r="O9974">
        <v>312159</v>
      </c>
      <c r="P9974">
        <v>52543</v>
      </c>
      <c r="Q9974">
        <v>5260</v>
      </c>
      <c r="R9974">
        <v>0</v>
      </c>
      <c r="S9974">
        <v>777670</v>
      </c>
      <c r="T9974">
        <v>134122</v>
      </c>
      <c r="U9974">
        <v>643548</v>
      </c>
      <c r="V9974">
        <v>5</v>
      </c>
    </row>
    <row r="9975" spans="1:22" x14ac:dyDescent="0.3">
      <c r="A9975">
        <v>202324</v>
      </c>
      <c r="B9975" t="s">
        <v>820</v>
      </c>
      <c r="C9975" t="s">
        <v>821</v>
      </c>
      <c r="D9975" t="s">
        <v>822</v>
      </c>
      <c r="E9975" t="s">
        <v>823</v>
      </c>
      <c r="F9975" t="s">
        <v>848</v>
      </c>
      <c r="G9975" t="s">
        <v>849</v>
      </c>
      <c r="H9975" t="s">
        <v>1080</v>
      </c>
      <c r="I9975">
        <v>373</v>
      </c>
      <c r="J9975" t="s">
        <v>1081</v>
      </c>
      <c r="K9975" t="s">
        <v>828</v>
      </c>
      <c r="L9975" t="s">
        <v>832</v>
      </c>
      <c r="M9975">
        <v>203764</v>
      </c>
      <c r="N9975">
        <v>1018656</v>
      </c>
      <c r="O9975">
        <v>795497</v>
      </c>
      <c r="P9975">
        <v>178584</v>
      </c>
      <c r="Q9975">
        <v>21357</v>
      </c>
      <c r="R9975">
        <v>0</v>
      </c>
      <c r="S9975">
        <v>2217858</v>
      </c>
      <c r="T9975">
        <v>394236</v>
      </c>
      <c r="U9975">
        <v>1823622</v>
      </c>
      <c r="V9975">
        <v>14</v>
      </c>
    </row>
    <row r="9976" spans="1:22" x14ac:dyDescent="0.3">
      <c r="A9976">
        <v>202122</v>
      </c>
      <c r="B9976" t="s">
        <v>820</v>
      </c>
      <c r="C9976" t="s">
        <v>821</v>
      </c>
      <c r="D9976" t="s">
        <v>822</v>
      </c>
      <c r="E9976" t="s">
        <v>823</v>
      </c>
      <c r="F9976" t="s">
        <v>848</v>
      </c>
      <c r="G9976" t="s">
        <v>849</v>
      </c>
      <c r="H9976" t="s">
        <v>1080</v>
      </c>
      <c r="I9976">
        <v>373</v>
      </c>
      <c r="J9976" t="s">
        <v>1081</v>
      </c>
      <c r="K9976" t="s">
        <v>828</v>
      </c>
      <c r="L9976" t="s">
        <v>544</v>
      </c>
      <c r="M9976">
        <v>868651</v>
      </c>
      <c r="N9976">
        <v>5588298</v>
      </c>
      <c r="O9976">
        <v>4130906</v>
      </c>
      <c r="P9976">
        <v>886144</v>
      </c>
      <c r="Q9976">
        <v>86294</v>
      </c>
      <c r="R9976">
        <v>0</v>
      </c>
      <c r="S9976">
        <v>11560293</v>
      </c>
      <c r="T9976">
        <v>857591</v>
      </c>
      <c r="U9976">
        <v>10702702</v>
      </c>
      <c r="V9976">
        <v>77</v>
      </c>
    </row>
    <row r="9977" spans="1:22" x14ac:dyDescent="0.3">
      <c r="A9977">
        <v>202223</v>
      </c>
      <c r="B9977" t="s">
        <v>820</v>
      </c>
      <c r="C9977" t="s">
        <v>821</v>
      </c>
      <c r="D9977" t="s">
        <v>822</v>
      </c>
      <c r="E9977" t="s">
        <v>823</v>
      </c>
      <c r="F9977" t="s">
        <v>848</v>
      </c>
      <c r="G9977" t="s">
        <v>849</v>
      </c>
      <c r="H9977" t="s">
        <v>1080</v>
      </c>
      <c r="I9977">
        <v>373</v>
      </c>
      <c r="J9977" t="s">
        <v>1081</v>
      </c>
      <c r="K9977" t="s">
        <v>828</v>
      </c>
      <c r="L9977" t="s">
        <v>544</v>
      </c>
      <c r="M9977">
        <v>1079741</v>
      </c>
      <c r="N9977">
        <v>4814401</v>
      </c>
      <c r="O9977">
        <v>5434429</v>
      </c>
      <c r="P9977">
        <v>1026289</v>
      </c>
      <c r="Q9977">
        <v>51584</v>
      </c>
      <c r="R9977">
        <v>0</v>
      </c>
      <c r="S9977">
        <v>12406444</v>
      </c>
      <c r="T9977">
        <v>956318</v>
      </c>
      <c r="U9977">
        <v>11450126</v>
      </c>
      <c r="V9977">
        <v>84</v>
      </c>
    </row>
    <row r="9978" spans="1:22" x14ac:dyDescent="0.3">
      <c r="A9978">
        <v>202324</v>
      </c>
      <c r="B9978" t="s">
        <v>820</v>
      </c>
      <c r="C9978" t="s">
        <v>821</v>
      </c>
      <c r="D9978" t="s">
        <v>822</v>
      </c>
      <c r="E9978" t="s">
        <v>823</v>
      </c>
      <c r="F9978" t="s">
        <v>848</v>
      </c>
      <c r="G9978" t="s">
        <v>849</v>
      </c>
      <c r="H9978" t="s">
        <v>1080</v>
      </c>
      <c r="I9978">
        <v>373</v>
      </c>
      <c r="J9978" t="s">
        <v>1081</v>
      </c>
      <c r="K9978" t="s">
        <v>828</v>
      </c>
      <c r="L9978" t="s">
        <v>544</v>
      </c>
      <c r="M9978">
        <v>663217</v>
      </c>
      <c r="N9978">
        <v>3437623</v>
      </c>
      <c r="O9978">
        <v>1771532</v>
      </c>
      <c r="P9978">
        <v>677850</v>
      </c>
      <c r="Q9978">
        <v>76545</v>
      </c>
      <c r="R9978">
        <v>14852</v>
      </c>
      <c r="S9978">
        <v>6641619</v>
      </c>
      <c r="T9978">
        <v>520391</v>
      </c>
      <c r="U9978">
        <v>6121228</v>
      </c>
      <c r="V9978">
        <v>47</v>
      </c>
    </row>
    <row r="9979" spans="1:22" x14ac:dyDescent="0.3">
      <c r="A9979">
        <v>202122</v>
      </c>
      <c r="B9979" t="s">
        <v>820</v>
      </c>
      <c r="C9979" t="s">
        <v>821</v>
      </c>
      <c r="D9979" t="s">
        <v>822</v>
      </c>
      <c r="E9979" t="s">
        <v>823</v>
      </c>
      <c r="F9979" t="s">
        <v>848</v>
      </c>
      <c r="G9979" t="s">
        <v>849</v>
      </c>
      <c r="H9979" t="s">
        <v>1080</v>
      </c>
      <c r="I9979">
        <v>373</v>
      </c>
      <c r="J9979" t="s">
        <v>1081</v>
      </c>
      <c r="K9979" t="s">
        <v>828</v>
      </c>
      <c r="L9979" t="s">
        <v>600</v>
      </c>
      <c r="M9979" t="s">
        <v>829</v>
      </c>
      <c r="N9979" t="s">
        <v>829</v>
      </c>
      <c r="O9979" t="s">
        <v>829</v>
      </c>
      <c r="P9979">
        <v>0</v>
      </c>
      <c r="Q9979">
        <v>0</v>
      </c>
      <c r="R9979" t="s">
        <v>829</v>
      </c>
      <c r="S9979">
        <v>0</v>
      </c>
      <c r="T9979">
        <v>0</v>
      </c>
      <c r="U9979">
        <v>0</v>
      </c>
      <c r="V9979">
        <v>0</v>
      </c>
    </row>
    <row r="9980" spans="1:22" x14ac:dyDescent="0.3">
      <c r="A9980">
        <v>202223</v>
      </c>
      <c r="B9980" t="s">
        <v>820</v>
      </c>
      <c r="C9980" t="s">
        <v>821</v>
      </c>
      <c r="D9980" t="s">
        <v>822</v>
      </c>
      <c r="E9980" t="s">
        <v>823</v>
      </c>
      <c r="F9980" t="s">
        <v>848</v>
      </c>
      <c r="G9980" t="s">
        <v>849</v>
      </c>
      <c r="H9980" t="s">
        <v>1080</v>
      </c>
      <c r="I9980">
        <v>373</v>
      </c>
      <c r="J9980" t="s">
        <v>1081</v>
      </c>
      <c r="K9980" t="s">
        <v>828</v>
      </c>
      <c r="L9980" t="s">
        <v>600</v>
      </c>
      <c r="M9980" t="s">
        <v>829</v>
      </c>
      <c r="N9980" t="s">
        <v>829</v>
      </c>
      <c r="O9980" t="s">
        <v>829</v>
      </c>
      <c r="P9980">
        <v>0</v>
      </c>
      <c r="Q9980">
        <v>0</v>
      </c>
      <c r="R9980" t="s">
        <v>829</v>
      </c>
      <c r="S9980">
        <v>0</v>
      </c>
      <c r="T9980">
        <v>0</v>
      </c>
      <c r="U9980">
        <v>0</v>
      </c>
      <c r="V9980">
        <v>0</v>
      </c>
    </row>
    <row r="9981" spans="1:22" x14ac:dyDescent="0.3">
      <c r="A9981">
        <v>202324</v>
      </c>
      <c r="B9981" t="s">
        <v>820</v>
      </c>
      <c r="C9981" t="s">
        <v>821</v>
      </c>
      <c r="D9981" t="s">
        <v>822</v>
      </c>
      <c r="E9981" t="s">
        <v>823</v>
      </c>
      <c r="F9981" t="s">
        <v>848</v>
      </c>
      <c r="G9981" t="s">
        <v>849</v>
      </c>
      <c r="H9981" t="s">
        <v>1080</v>
      </c>
      <c r="I9981">
        <v>373</v>
      </c>
      <c r="J9981" t="s">
        <v>1081</v>
      </c>
      <c r="K9981" t="s">
        <v>828</v>
      </c>
      <c r="L9981" t="s">
        <v>600</v>
      </c>
      <c r="M9981" t="s">
        <v>829</v>
      </c>
      <c r="N9981" t="s">
        <v>829</v>
      </c>
      <c r="O9981" t="s">
        <v>829</v>
      </c>
      <c r="P9981">
        <v>500000</v>
      </c>
      <c r="Q9981">
        <v>0</v>
      </c>
      <c r="R9981" t="s">
        <v>829</v>
      </c>
      <c r="S9981">
        <v>500000</v>
      </c>
      <c r="T9981">
        <v>0</v>
      </c>
      <c r="U9981">
        <v>500000</v>
      </c>
      <c r="V9981">
        <v>4</v>
      </c>
    </row>
    <row r="9982" spans="1:22" x14ac:dyDescent="0.3">
      <c r="A9982">
        <v>202122</v>
      </c>
      <c r="B9982" t="s">
        <v>820</v>
      </c>
      <c r="C9982" t="s">
        <v>821</v>
      </c>
      <c r="D9982" t="s">
        <v>822</v>
      </c>
      <c r="E9982" t="s">
        <v>823</v>
      </c>
      <c r="F9982" t="s">
        <v>848</v>
      </c>
      <c r="G9982" t="s">
        <v>849</v>
      </c>
      <c r="H9982" t="s">
        <v>1080</v>
      </c>
      <c r="I9982">
        <v>373</v>
      </c>
      <c r="J9982" t="s">
        <v>1081</v>
      </c>
      <c r="K9982" t="s">
        <v>828</v>
      </c>
      <c r="L9982" t="s">
        <v>247</v>
      </c>
      <c r="M9982">
        <v>0</v>
      </c>
      <c r="N9982">
        <v>0</v>
      </c>
      <c r="O9982">
        <v>0</v>
      </c>
      <c r="P9982">
        <v>3744653</v>
      </c>
      <c r="Q9982">
        <v>362860</v>
      </c>
      <c r="R9982">
        <v>0</v>
      </c>
      <c r="S9982">
        <v>4107513</v>
      </c>
      <c r="T9982">
        <v>0</v>
      </c>
      <c r="U9982">
        <v>4107513</v>
      </c>
      <c r="V9982">
        <v>48</v>
      </c>
    </row>
    <row r="9983" spans="1:22" x14ac:dyDescent="0.3">
      <c r="A9983">
        <v>202223</v>
      </c>
      <c r="B9983" t="s">
        <v>820</v>
      </c>
      <c r="C9983" t="s">
        <v>821</v>
      </c>
      <c r="D9983" t="s">
        <v>822</v>
      </c>
      <c r="E9983" t="s">
        <v>823</v>
      </c>
      <c r="F9983" t="s">
        <v>848</v>
      </c>
      <c r="G9983" t="s">
        <v>849</v>
      </c>
      <c r="H9983" t="s">
        <v>1080</v>
      </c>
      <c r="I9983">
        <v>373</v>
      </c>
      <c r="J9983" t="s">
        <v>1081</v>
      </c>
      <c r="K9983" t="s">
        <v>828</v>
      </c>
      <c r="L9983" t="s">
        <v>247</v>
      </c>
      <c r="M9983">
        <v>0</v>
      </c>
      <c r="N9983">
        <v>0</v>
      </c>
      <c r="O9983">
        <v>0</v>
      </c>
      <c r="P9983">
        <v>3696647</v>
      </c>
      <c r="Q9983">
        <v>370053</v>
      </c>
      <c r="R9983">
        <v>0</v>
      </c>
      <c r="S9983">
        <v>4066700</v>
      </c>
      <c r="T9983">
        <v>0</v>
      </c>
      <c r="U9983">
        <v>4066700</v>
      </c>
      <c r="V9983">
        <v>47</v>
      </c>
    </row>
    <row r="9984" spans="1:22" x14ac:dyDescent="0.3">
      <c r="A9984">
        <v>202324</v>
      </c>
      <c r="B9984" t="s">
        <v>820</v>
      </c>
      <c r="C9984" t="s">
        <v>821</v>
      </c>
      <c r="D9984" t="s">
        <v>822</v>
      </c>
      <c r="E9984" t="s">
        <v>823</v>
      </c>
      <c r="F9984" t="s">
        <v>848</v>
      </c>
      <c r="G9984" t="s">
        <v>849</v>
      </c>
      <c r="H9984" t="s">
        <v>1080</v>
      </c>
      <c r="I9984">
        <v>373</v>
      </c>
      <c r="J9984" t="s">
        <v>1081</v>
      </c>
      <c r="K9984" t="s">
        <v>828</v>
      </c>
      <c r="L9984" t="s">
        <v>247</v>
      </c>
      <c r="M9984">
        <v>0</v>
      </c>
      <c r="N9984">
        <v>0</v>
      </c>
      <c r="O9984">
        <v>0</v>
      </c>
      <c r="P9984">
        <v>3638531</v>
      </c>
      <c r="Q9984">
        <v>428169</v>
      </c>
      <c r="R9984">
        <v>0</v>
      </c>
      <c r="S9984">
        <v>4066700</v>
      </c>
      <c r="T9984">
        <v>0</v>
      </c>
      <c r="U9984">
        <v>4066700</v>
      </c>
      <c r="V9984">
        <v>46</v>
      </c>
    </row>
    <row r="9985" spans="1:22" x14ac:dyDescent="0.3">
      <c r="A9985">
        <v>202122</v>
      </c>
      <c r="B9985" t="s">
        <v>820</v>
      </c>
      <c r="C9985" t="s">
        <v>821</v>
      </c>
      <c r="D9985" t="s">
        <v>822</v>
      </c>
      <c r="E9985" t="s">
        <v>823</v>
      </c>
      <c r="F9985" t="s">
        <v>848</v>
      </c>
      <c r="G9985" t="s">
        <v>849</v>
      </c>
      <c r="H9985" t="s">
        <v>1080</v>
      </c>
      <c r="I9985">
        <v>373</v>
      </c>
      <c r="J9985" t="s">
        <v>1081</v>
      </c>
      <c r="K9985" t="s">
        <v>828</v>
      </c>
      <c r="L9985" t="s">
        <v>833</v>
      </c>
      <c r="M9985">
        <v>39246650</v>
      </c>
      <c r="N9985">
        <v>112991254</v>
      </c>
      <c r="O9985">
        <v>21383044</v>
      </c>
      <c r="P9985">
        <v>41558693</v>
      </c>
      <c r="Q9985">
        <v>3784531</v>
      </c>
      <c r="R9985">
        <v>5390993</v>
      </c>
      <c r="S9985">
        <v>225665631</v>
      </c>
      <c r="T9985">
        <v>2551656</v>
      </c>
      <c r="U9985">
        <v>223113975</v>
      </c>
      <c r="V9985" t="s">
        <v>834</v>
      </c>
    </row>
    <row r="9986" spans="1:22" x14ac:dyDescent="0.3">
      <c r="A9986">
        <v>202223</v>
      </c>
      <c r="B9986" t="s">
        <v>820</v>
      </c>
      <c r="C9986" t="s">
        <v>821</v>
      </c>
      <c r="D9986" t="s">
        <v>822</v>
      </c>
      <c r="E9986" t="s">
        <v>823</v>
      </c>
      <c r="F9986" t="s">
        <v>848</v>
      </c>
      <c r="G9986" t="s">
        <v>849</v>
      </c>
      <c r="H9986" t="s">
        <v>1080</v>
      </c>
      <c r="I9986">
        <v>373</v>
      </c>
      <c r="J9986" t="s">
        <v>1081</v>
      </c>
      <c r="K9986" t="s">
        <v>828</v>
      </c>
      <c r="L9986" t="s">
        <v>833</v>
      </c>
      <c r="M9986">
        <v>39543295</v>
      </c>
      <c r="N9986">
        <v>111779214</v>
      </c>
      <c r="O9986">
        <v>23214601</v>
      </c>
      <c r="P9986">
        <v>46167956</v>
      </c>
      <c r="Q9986">
        <v>4186990</v>
      </c>
      <c r="R9986">
        <v>6205539</v>
      </c>
      <c r="S9986">
        <v>232845539</v>
      </c>
      <c r="T9986">
        <v>3027863</v>
      </c>
      <c r="U9986">
        <v>229817676</v>
      </c>
      <c r="V9986" t="s">
        <v>834</v>
      </c>
    </row>
    <row r="9987" spans="1:22" x14ac:dyDescent="0.3">
      <c r="A9987">
        <v>202324</v>
      </c>
      <c r="B9987" t="s">
        <v>820</v>
      </c>
      <c r="C9987" t="s">
        <v>821</v>
      </c>
      <c r="D9987" t="s">
        <v>822</v>
      </c>
      <c r="E9987" t="s">
        <v>823</v>
      </c>
      <c r="F9987" t="s">
        <v>848</v>
      </c>
      <c r="G9987" t="s">
        <v>849</v>
      </c>
      <c r="H9987" t="s">
        <v>1080</v>
      </c>
      <c r="I9987">
        <v>373</v>
      </c>
      <c r="J9987" t="s">
        <v>1081</v>
      </c>
      <c r="K9987" t="s">
        <v>828</v>
      </c>
      <c r="L9987" t="s">
        <v>833</v>
      </c>
      <c r="M9987">
        <v>41646327</v>
      </c>
      <c r="N9987">
        <v>113731423</v>
      </c>
      <c r="O9987">
        <v>22734592</v>
      </c>
      <c r="P9987">
        <v>52807626</v>
      </c>
      <c r="Q9987">
        <v>5289357</v>
      </c>
      <c r="R9987">
        <v>7067753</v>
      </c>
      <c r="S9987">
        <v>245393049</v>
      </c>
      <c r="T9987">
        <v>2960246</v>
      </c>
      <c r="U9987">
        <v>242432803</v>
      </c>
      <c r="V9987" t="s">
        <v>834</v>
      </c>
    </row>
    <row r="9988" spans="1:22" x14ac:dyDescent="0.3">
      <c r="A9988">
        <v>202122</v>
      </c>
      <c r="B9988" t="s">
        <v>820</v>
      </c>
      <c r="C9988" t="s">
        <v>821</v>
      </c>
      <c r="D9988" t="s">
        <v>822</v>
      </c>
      <c r="E9988" t="s">
        <v>823</v>
      </c>
      <c r="F9988" t="s">
        <v>848</v>
      </c>
      <c r="G9988" t="s">
        <v>849</v>
      </c>
      <c r="H9988" t="s">
        <v>1080</v>
      </c>
      <c r="I9988">
        <v>373</v>
      </c>
      <c r="J9988" t="s">
        <v>1081</v>
      </c>
      <c r="K9988" t="s">
        <v>835</v>
      </c>
      <c r="L9988" t="s">
        <v>836</v>
      </c>
      <c r="M9988" t="s">
        <v>829</v>
      </c>
      <c r="N9988" t="s">
        <v>829</v>
      </c>
      <c r="O9988" t="s">
        <v>829</v>
      </c>
      <c r="P9988" t="s">
        <v>829</v>
      </c>
      <c r="Q9988" t="s">
        <v>829</v>
      </c>
      <c r="R9988" t="s">
        <v>829</v>
      </c>
      <c r="S9988">
        <v>216590285</v>
      </c>
      <c r="T9988" t="s">
        <v>829</v>
      </c>
      <c r="U9988" t="s">
        <v>829</v>
      </c>
      <c r="V9988" t="s">
        <v>834</v>
      </c>
    </row>
    <row r="9989" spans="1:22" x14ac:dyDescent="0.3">
      <c r="A9989">
        <v>202223</v>
      </c>
      <c r="B9989" t="s">
        <v>820</v>
      </c>
      <c r="C9989" t="s">
        <v>821</v>
      </c>
      <c r="D9989" t="s">
        <v>822</v>
      </c>
      <c r="E9989" t="s">
        <v>823</v>
      </c>
      <c r="F9989" t="s">
        <v>848</v>
      </c>
      <c r="G9989" t="s">
        <v>849</v>
      </c>
      <c r="H9989" t="s">
        <v>1080</v>
      </c>
      <c r="I9989">
        <v>373</v>
      </c>
      <c r="J9989" t="s">
        <v>1081</v>
      </c>
      <c r="K9989" t="s">
        <v>835</v>
      </c>
      <c r="L9989" t="s">
        <v>836</v>
      </c>
      <c r="M9989" t="s">
        <v>829</v>
      </c>
      <c r="N9989" t="s">
        <v>829</v>
      </c>
      <c r="O9989" t="s">
        <v>829</v>
      </c>
      <c r="P9989" t="s">
        <v>829</v>
      </c>
      <c r="Q9989" t="s">
        <v>829</v>
      </c>
      <c r="R9989" t="s">
        <v>829</v>
      </c>
      <c r="S9989">
        <v>229208753</v>
      </c>
      <c r="T9989" t="s">
        <v>829</v>
      </c>
      <c r="U9989" t="s">
        <v>829</v>
      </c>
      <c r="V9989" t="s">
        <v>834</v>
      </c>
    </row>
    <row r="9990" spans="1:22" x14ac:dyDescent="0.3">
      <c r="A9990">
        <v>202324</v>
      </c>
      <c r="B9990" t="s">
        <v>820</v>
      </c>
      <c r="C9990" t="s">
        <v>821</v>
      </c>
      <c r="D9990" t="s">
        <v>822</v>
      </c>
      <c r="E9990" t="s">
        <v>823</v>
      </c>
      <c r="F9990" t="s">
        <v>848</v>
      </c>
      <c r="G9990" t="s">
        <v>849</v>
      </c>
      <c r="H9990" t="s">
        <v>1080</v>
      </c>
      <c r="I9990">
        <v>373</v>
      </c>
      <c r="J9990" t="s">
        <v>1081</v>
      </c>
      <c r="K9990" t="s">
        <v>835</v>
      </c>
      <c r="L9990" t="s">
        <v>836</v>
      </c>
      <c r="M9990" t="s">
        <v>829</v>
      </c>
      <c r="N9990" t="s">
        <v>829</v>
      </c>
      <c r="O9990" t="s">
        <v>829</v>
      </c>
      <c r="P9990" t="s">
        <v>829</v>
      </c>
      <c r="Q9990" t="s">
        <v>829</v>
      </c>
      <c r="R9990" t="s">
        <v>829</v>
      </c>
      <c r="S9990">
        <v>240283825</v>
      </c>
      <c r="T9990" t="s">
        <v>829</v>
      </c>
      <c r="U9990" t="s">
        <v>829</v>
      </c>
      <c r="V9990" t="s">
        <v>834</v>
      </c>
    </row>
    <row r="9991" spans="1:22" x14ac:dyDescent="0.3">
      <c r="A9991">
        <v>202122</v>
      </c>
      <c r="B9991" t="s">
        <v>820</v>
      </c>
      <c r="C9991" t="s">
        <v>821</v>
      </c>
      <c r="D9991" t="s">
        <v>822</v>
      </c>
      <c r="E9991" t="s">
        <v>823</v>
      </c>
      <c r="F9991" t="s">
        <v>848</v>
      </c>
      <c r="G9991" t="s">
        <v>849</v>
      </c>
      <c r="H9991" t="s">
        <v>1080</v>
      </c>
      <c r="I9991">
        <v>373</v>
      </c>
      <c r="J9991" t="s">
        <v>1081</v>
      </c>
      <c r="K9991" t="s">
        <v>835</v>
      </c>
      <c r="L9991" t="s">
        <v>837</v>
      </c>
      <c r="M9991" t="s">
        <v>829</v>
      </c>
      <c r="N9991" t="s">
        <v>829</v>
      </c>
      <c r="O9991" t="s">
        <v>829</v>
      </c>
      <c r="P9991" t="s">
        <v>829</v>
      </c>
      <c r="Q9991" t="s">
        <v>829</v>
      </c>
      <c r="R9991" t="s">
        <v>829</v>
      </c>
      <c r="S9991">
        <v>-478462</v>
      </c>
      <c r="T9991" t="s">
        <v>829</v>
      </c>
      <c r="U9991" t="s">
        <v>829</v>
      </c>
      <c r="V9991" t="s">
        <v>834</v>
      </c>
    </row>
    <row r="9992" spans="1:22" x14ac:dyDescent="0.3">
      <c r="A9992">
        <v>202223</v>
      </c>
      <c r="B9992" t="s">
        <v>820</v>
      </c>
      <c r="C9992" t="s">
        <v>821</v>
      </c>
      <c r="D9992" t="s">
        <v>822</v>
      </c>
      <c r="E9992" t="s">
        <v>823</v>
      </c>
      <c r="F9992" t="s">
        <v>848</v>
      </c>
      <c r="G9992" t="s">
        <v>849</v>
      </c>
      <c r="H9992" t="s">
        <v>1080</v>
      </c>
      <c r="I9992">
        <v>373</v>
      </c>
      <c r="J9992" t="s">
        <v>1081</v>
      </c>
      <c r="K9992" t="s">
        <v>835</v>
      </c>
      <c r="L9992" t="s">
        <v>837</v>
      </c>
      <c r="M9992" t="s">
        <v>829</v>
      </c>
      <c r="N9992" t="s">
        <v>829</v>
      </c>
      <c r="O9992" t="s">
        <v>829</v>
      </c>
      <c r="P9992" t="s">
        <v>829</v>
      </c>
      <c r="Q9992" t="s">
        <v>829</v>
      </c>
      <c r="R9992" t="s">
        <v>829</v>
      </c>
      <c r="S9992">
        <v>272278</v>
      </c>
      <c r="T9992" t="s">
        <v>829</v>
      </c>
      <c r="U9992" t="s">
        <v>829</v>
      </c>
      <c r="V9992">
        <v>0</v>
      </c>
    </row>
    <row r="9993" spans="1:22" x14ac:dyDescent="0.3">
      <c r="A9993">
        <v>202324</v>
      </c>
      <c r="B9993" t="s">
        <v>820</v>
      </c>
      <c r="C9993" t="s">
        <v>821</v>
      </c>
      <c r="D9993" t="s">
        <v>822</v>
      </c>
      <c r="E9993" t="s">
        <v>823</v>
      </c>
      <c r="F9993" t="s">
        <v>848</v>
      </c>
      <c r="G9993" t="s">
        <v>849</v>
      </c>
      <c r="H9993" t="s">
        <v>1080</v>
      </c>
      <c r="I9993">
        <v>373</v>
      </c>
      <c r="J9993" t="s">
        <v>1081</v>
      </c>
      <c r="K9993" t="s">
        <v>835</v>
      </c>
      <c r="L9993" t="s">
        <v>837</v>
      </c>
      <c r="M9993" t="s">
        <v>829</v>
      </c>
      <c r="N9993" t="s">
        <v>829</v>
      </c>
      <c r="O9993" t="s">
        <v>829</v>
      </c>
      <c r="P9993" t="s">
        <v>829</v>
      </c>
      <c r="Q9993" t="s">
        <v>829</v>
      </c>
      <c r="R9993" t="s">
        <v>829</v>
      </c>
      <c r="S9993">
        <v>-337702</v>
      </c>
      <c r="T9993" t="s">
        <v>829</v>
      </c>
      <c r="U9993" t="s">
        <v>829</v>
      </c>
      <c r="V9993">
        <v>0</v>
      </c>
    </row>
    <row r="9994" spans="1:22" x14ac:dyDescent="0.3">
      <c r="A9994">
        <v>202122</v>
      </c>
      <c r="B9994" t="s">
        <v>820</v>
      </c>
      <c r="C9994" t="s">
        <v>821</v>
      </c>
      <c r="D9994" t="s">
        <v>822</v>
      </c>
      <c r="E9994" t="s">
        <v>823</v>
      </c>
      <c r="F9994" t="s">
        <v>848</v>
      </c>
      <c r="G9994" t="s">
        <v>849</v>
      </c>
      <c r="H9994" t="s">
        <v>1080</v>
      </c>
      <c r="I9994">
        <v>373</v>
      </c>
      <c r="J9994" t="s">
        <v>1081</v>
      </c>
      <c r="K9994" t="s">
        <v>835</v>
      </c>
      <c r="L9994" t="s">
        <v>838</v>
      </c>
      <c r="M9994" t="s">
        <v>829</v>
      </c>
      <c r="N9994" t="s">
        <v>829</v>
      </c>
      <c r="O9994" t="s">
        <v>829</v>
      </c>
      <c r="P9994" t="s">
        <v>829</v>
      </c>
      <c r="Q9994" t="s">
        <v>829</v>
      </c>
      <c r="R9994" t="s">
        <v>829</v>
      </c>
      <c r="S9994">
        <v>12555477</v>
      </c>
      <c r="T9994" t="s">
        <v>829</v>
      </c>
      <c r="U9994" t="s">
        <v>829</v>
      </c>
      <c r="V9994" t="s">
        <v>834</v>
      </c>
    </row>
    <row r="9995" spans="1:22" x14ac:dyDescent="0.3">
      <c r="A9995">
        <v>202223</v>
      </c>
      <c r="B9995" t="s">
        <v>820</v>
      </c>
      <c r="C9995" t="s">
        <v>821</v>
      </c>
      <c r="D9995" t="s">
        <v>822</v>
      </c>
      <c r="E9995" t="s">
        <v>823</v>
      </c>
      <c r="F9995" t="s">
        <v>848</v>
      </c>
      <c r="G9995" t="s">
        <v>849</v>
      </c>
      <c r="H9995" t="s">
        <v>1080</v>
      </c>
      <c r="I9995">
        <v>373</v>
      </c>
      <c r="J9995" t="s">
        <v>1081</v>
      </c>
      <c r="K9995" t="s">
        <v>835</v>
      </c>
      <c r="L9995" t="s">
        <v>838</v>
      </c>
      <c r="M9995" t="s">
        <v>829</v>
      </c>
      <c r="N9995" t="s">
        <v>829</v>
      </c>
      <c r="O9995" t="s">
        <v>829</v>
      </c>
      <c r="P9995" t="s">
        <v>829</v>
      </c>
      <c r="Q9995" t="s">
        <v>829</v>
      </c>
      <c r="R9995" t="s">
        <v>829</v>
      </c>
      <c r="S9995">
        <v>8478477</v>
      </c>
      <c r="T9995" t="s">
        <v>829</v>
      </c>
      <c r="U9995" t="s">
        <v>829</v>
      </c>
      <c r="V9995" t="s">
        <v>834</v>
      </c>
    </row>
    <row r="9996" spans="1:22" x14ac:dyDescent="0.3">
      <c r="A9996">
        <v>202324</v>
      </c>
      <c r="B9996" t="s">
        <v>820</v>
      </c>
      <c r="C9996" t="s">
        <v>821</v>
      </c>
      <c r="D9996" t="s">
        <v>822</v>
      </c>
      <c r="E9996" t="s">
        <v>823</v>
      </c>
      <c r="F9996" t="s">
        <v>848</v>
      </c>
      <c r="G9996" t="s">
        <v>849</v>
      </c>
      <c r="H9996" t="s">
        <v>1080</v>
      </c>
      <c r="I9996">
        <v>373</v>
      </c>
      <c r="J9996" t="s">
        <v>1081</v>
      </c>
      <c r="K9996" t="s">
        <v>835</v>
      </c>
      <c r="L9996" t="s">
        <v>838</v>
      </c>
      <c r="M9996" t="s">
        <v>829</v>
      </c>
      <c r="N9996" t="s">
        <v>829</v>
      </c>
      <c r="O9996" t="s">
        <v>829</v>
      </c>
      <c r="P9996" t="s">
        <v>829</v>
      </c>
      <c r="Q9996" t="s">
        <v>829</v>
      </c>
      <c r="R9996" t="s">
        <v>829</v>
      </c>
      <c r="S9996">
        <v>11346477</v>
      </c>
      <c r="T9996" t="s">
        <v>829</v>
      </c>
      <c r="U9996" t="s">
        <v>829</v>
      </c>
      <c r="V9996" t="s">
        <v>834</v>
      </c>
    </row>
    <row r="9997" spans="1:22" x14ac:dyDescent="0.3">
      <c r="A9997">
        <v>202122</v>
      </c>
      <c r="B9997" t="s">
        <v>820</v>
      </c>
      <c r="C9997" t="s">
        <v>821</v>
      </c>
      <c r="D9997" t="s">
        <v>822</v>
      </c>
      <c r="E9997" t="s">
        <v>823</v>
      </c>
      <c r="F9997" t="s">
        <v>848</v>
      </c>
      <c r="G9997" t="s">
        <v>849</v>
      </c>
      <c r="H9997" t="s">
        <v>1080</v>
      </c>
      <c r="I9997">
        <v>373</v>
      </c>
      <c r="J9997" t="s">
        <v>1081</v>
      </c>
      <c r="K9997" t="s">
        <v>835</v>
      </c>
      <c r="L9997" t="s">
        <v>839</v>
      </c>
      <c r="M9997" t="s">
        <v>829</v>
      </c>
      <c r="N9997" t="s">
        <v>829</v>
      </c>
      <c r="O9997" t="s">
        <v>829</v>
      </c>
      <c r="P9997" t="s">
        <v>829</v>
      </c>
      <c r="Q9997" t="s">
        <v>829</v>
      </c>
      <c r="R9997" t="s">
        <v>829</v>
      </c>
      <c r="S9997">
        <v>-8478477</v>
      </c>
      <c r="T9997" t="s">
        <v>829</v>
      </c>
      <c r="U9997" t="s">
        <v>829</v>
      </c>
      <c r="V9997" t="s">
        <v>834</v>
      </c>
    </row>
    <row r="9998" spans="1:22" x14ac:dyDescent="0.3">
      <c r="A9998">
        <v>202223</v>
      </c>
      <c r="B9998" t="s">
        <v>820</v>
      </c>
      <c r="C9998" t="s">
        <v>821</v>
      </c>
      <c r="D9998" t="s">
        <v>822</v>
      </c>
      <c r="E9998" t="s">
        <v>823</v>
      </c>
      <c r="F9998" t="s">
        <v>848</v>
      </c>
      <c r="G9998" t="s">
        <v>849</v>
      </c>
      <c r="H9998" t="s">
        <v>1080</v>
      </c>
      <c r="I9998">
        <v>373</v>
      </c>
      <c r="J9998" t="s">
        <v>1081</v>
      </c>
      <c r="K9998" t="s">
        <v>835</v>
      </c>
      <c r="L9998" t="s">
        <v>839</v>
      </c>
      <c r="M9998" t="s">
        <v>829</v>
      </c>
      <c r="N9998" t="s">
        <v>829</v>
      </c>
      <c r="O9998" t="s">
        <v>829</v>
      </c>
      <c r="P9998" t="s">
        <v>829</v>
      </c>
      <c r="Q9998" t="s">
        <v>829</v>
      </c>
      <c r="R9998" t="s">
        <v>829</v>
      </c>
      <c r="S9998">
        <v>-11346477</v>
      </c>
      <c r="T9998" t="s">
        <v>829</v>
      </c>
      <c r="U9998" t="s">
        <v>829</v>
      </c>
      <c r="V9998" t="s">
        <v>834</v>
      </c>
    </row>
    <row r="9999" spans="1:22" x14ac:dyDescent="0.3">
      <c r="A9999">
        <v>202324</v>
      </c>
      <c r="B9999" t="s">
        <v>820</v>
      </c>
      <c r="C9999" t="s">
        <v>821</v>
      </c>
      <c r="D9999" t="s">
        <v>822</v>
      </c>
      <c r="E9999" t="s">
        <v>823</v>
      </c>
      <c r="F9999" t="s">
        <v>848</v>
      </c>
      <c r="G9999" t="s">
        <v>849</v>
      </c>
      <c r="H9999" t="s">
        <v>1080</v>
      </c>
      <c r="I9999">
        <v>373</v>
      </c>
      <c r="J9999" t="s">
        <v>1081</v>
      </c>
      <c r="K9999" t="s">
        <v>835</v>
      </c>
      <c r="L9999" t="s">
        <v>839</v>
      </c>
      <c r="M9999" t="s">
        <v>829</v>
      </c>
      <c r="N9999" t="s">
        <v>829</v>
      </c>
      <c r="O9999" t="s">
        <v>829</v>
      </c>
      <c r="P9999" t="s">
        <v>829</v>
      </c>
      <c r="Q9999" t="s">
        <v>829</v>
      </c>
      <c r="R9999" t="s">
        <v>829</v>
      </c>
      <c r="S9999">
        <v>-12514477</v>
      </c>
      <c r="T9999" t="s">
        <v>829</v>
      </c>
      <c r="U9999" t="s">
        <v>829</v>
      </c>
      <c r="V9999" t="s">
        <v>834</v>
      </c>
    </row>
    <row r="10000" spans="1:22" x14ac:dyDescent="0.3">
      <c r="A10000">
        <v>202122</v>
      </c>
      <c r="B10000" t="s">
        <v>820</v>
      </c>
      <c r="C10000" t="s">
        <v>821</v>
      </c>
      <c r="D10000" t="s">
        <v>822</v>
      </c>
      <c r="E10000" t="s">
        <v>823</v>
      </c>
      <c r="F10000" t="s">
        <v>848</v>
      </c>
      <c r="G10000" t="s">
        <v>849</v>
      </c>
      <c r="H10000" t="s">
        <v>1080</v>
      </c>
      <c r="I10000">
        <v>373</v>
      </c>
      <c r="J10000" t="s">
        <v>1081</v>
      </c>
      <c r="K10000" t="s">
        <v>835</v>
      </c>
      <c r="L10000" t="s">
        <v>840</v>
      </c>
      <c r="M10000" t="s">
        <v>829</v>
      </c>
      <c r="N10000" t="s">
        <v>829</v>
      </c>
      <c r="O10000" t="s">
        <v>829</v>
      </c>
      <c r="P10000" t="s">
        <v>829</v>
      </c>
      <c r="Q10000" t="s">
        <v>829</v>
      </c>
      <c r="R10000" t="s">
        <v>829</v>
      </c>
      <c r="S10000">
        <v>0</v>
      </c>
      <c r="T10000" t="s">
        <v>829</v>
      </c>
      <c r="U10000" t="s">
        <v>829</v>
      </c>
      <c r="V10000" t="s">
        <v>834</v>
      </c>
    </row>
    <row r="10001" spans="1:22" x14ac:dyDescent="0.3">
      <c r="A10001">
        <v>202223</v>
      </c>
      <c r="B10001" t="s">
        <v>820</v>
      </c>
      <c r="C10001" t="s">
        <v>821</v>
      </c>
      <c r="D10001" t="s">
        <v>822</v>
      </c>
      <c r="E10001" t="s">
        <v>823</v>
      </c>
      <c r="F10001" t="s">
        <v>848</v>
      </c>
      <c r="G10001" t="s">
        <v>849</v>
      </c>
      <c r="H10001" t="s">
        <v>1080</v>
      </c>
      <c r="I10001">
        <v>373</v>
      </c>
      <c r="J10001" t="s">
        <v>1081</v>
      </c>
      <c r="K10001" t="s">
        <v>835</v>
      </c>
      <c r="L10001" t="s">
        <v>840</v>
      </c>
      <c r="M10001" t="s">
        <v>829</v>
      </c>
      <c r="N10001" t="s">
        <v>829</v>
      </c>
      <c r="O10001" t="s">
        <v>829</v>
      </c>
      <c r="P10001" t="s">
        <v>829</v>
      </c>
      <c r="Q10001" t="s">
        <v>829</v>
      </c>
      <c r="R10001" t="s">
        <v>829</v>
      </c>
      <c r="S10001">
        <v>0</v>
      </c>
      <c r="T10001" t="s">
        <v>829</v>
      </c>
      <c r="U10001" t="s">
        <v>829</v>
      </c>
      <c r="V10001" t="s">
        <v>834</v>
      </c>
    </row>
    <row r="10002" spans="1:22" x14ac:dyDescent="0.3">
      <c r="A10002">
        <v>202324</v>
      </c>
      <c r="B10002" t="s">
        <v>820</v>
      </c>
      <c r="C10002" t="s">
        <v>821</v>
      </c>
      <c r="D10002" t="s">
        <v>822</v>
      </c>
      <c r="E10002" t="s">
        <v>823</v>
      </c>
      <c r="F10002" t="s">
        <v>848</v>
      </c>
      <c r="G10002" t="s">
        <v>849</v>
      </c>
      <c r="H10002" t="s">
        <v>1080</v>
      </c>
      <c r="I10002">
        <v>373</v>
      </c>
      <c r="J10002" t="s">
        <v>1081</v>
      </c>
      <c r="K10002" t="s">
        <v>835</v>
      </c>
      <c r="L10002" t="s">
        <v>840</v>
      </c>
      <c r="M10002" t="s">
        <v>829</v>
      </c>
      <c r="N10002" t="s">
        <v>829</v>
      </c>
      <c r="O10002" t="s">
        <v>829</v>
      </c>
      <c r="P10002" t="s">
        <v>829</v>
      </c>
      <c r="Q10002" t="s">
        <v>829</v>
      </c>
      <c r="R10002" t="s">
        <v>829</v>
      </c>
      <c r="S10002">
        <v>0</v>
      </c>
      <c r="T10002" t="s">
        <v>829</v>
      </c>
      <c r="U10002" t="s">
        <v>829</v>
      </c>
      <c r="V10002" t="s">
        <v>834</v>
      </c>
    </row>
    <row r="10003" spans="1:22" x14ac:dyDescent="0.3">
      <c r="A10003">
        <v>202122</v>
      </c>
      <c r="B10003" t="s">
        <v>820</v>
      </c>
      <c r="C10003" t="s">
        <v>821</v>
      </c>
      <c r="D10003" t="s">
        <v>822</v>
      </c>
      <c r="E10003" t="s">
        <v>823</v>
      </c>
      <c r="F10003" t="s">
        <v>848</v>
      </c>
      <c r="G10003" t="s">
        <v>849</v>
      </c>
      <c r="H10003" t="s">
        <v>1080</v>
      </c>
      <c r="I10003">
        <v>373</v>
      </c>
      <c r="J10003" t="s">
        <v>1081</v>
      </c>
      <c r="K10003" t="s">
        <v>835</v>
      </c>
      <c r="L10003" t="s">
        <v>841</v>
      </c>
      <c r="M10003" t="s">
        <v>829</v>
      </c>
      <c r="N10003" t="s">
        <v>829</v>
      </c>
      <c r="O10003" t="s">
        <v>829</v>
      </c>
      <c r="P10003" t="s">
        <v>829</v>
      </c>
      <c r="Q10003" t="s">
        <v>829</v>
      </c>
      <c r="R10003" t="s">
        <v>829</v>
      </c>
      <c r="S10003">
        <v>223113975</v>
      </c>
      <c r="T10003" t="s">
        <v>829</v>
      </c>
      <c r="U10003" t="s">
        <v>829</v>
      </c>
      <c r="V10003" t="s">
        <v>834</v>
      </c>
    </row>
    <row r="10004" spans="1:22" x14ac:dyDescent="0.3">
      <c r="A10004">
        <v>202223</v>
      </c>
      <c r="B10004" t="s">
        <v>820</v>
      </c>
      <c r="C10004" t="s">
        <v>821</v>
      </c>
      <c r="D10004" t="s">
        <v>822</v>
      </c>
      <c r="E10004" t="s">
        <v>823</v>
      </c>
      <c r="F10004" t="s">
        <v>848</v>
      </c>
      <c r="G10004" t="s">
        <v>849</v>
      </c>
      <c r="H10004" t="s">
        <v>1080</v>
      </c>
      <c r="I10004">
        <v>373</v>
      </c>
      <c r="J10004" t="s">
        <v>1081</v>
      </c>
      <c r="K10004" t="s">
        <v>835</v>
      </c>
      <c r="L10004" t="s">
        <v>841</v>
      </c>
      <c r="M10004" t="s">
        <v>829</v>
      </c>
      <c r="N10004" t="s">
        <v>829</v>
      </c>
      <c r="O10004" t="s">
        <v>829</v>
      </c>
      <c r="P10004" t="s">
        <v>829</v>
      </c>
      <c r="Q10004" t="s">
        <v>829</v>
      </c>
      <c r="R10004" t="s">
        <v>829</v>
      </c>
      <c r="S10004">
        <v>229817676</v>
      </c>
      <c r="T10004" t="s">
        <v>829</v>
      </c>
      <c r="U10004" t="s">
        <v>829</v>
      </c>
      <c r="V10004" t="s">
        <v>834</v>
      </c>
    </row>
    <row r="10005" spans="1:22" x14ac:dyDescent="0.3">
      <c r="A10005">
        <v>202324</v>
      </c>
      <c r="B10005" t="s">
        <v>820</v>
      </c>
      <c r="C10005" t="s">
        <v>821</v>
      </c>
      <c r="D10005" t="s">
        <v>822</v>
      </c>
      <c r="E10005" t="s">
        <v>823</v>
      </c>
      <c r="F10005" t="s">
        <v>848</v>
      </c>
      <c r="G10005" t="s">
        <v>849</v>
      </c>
      <c r="H10005" t="s">
        <v>1080</v>
      </c>
      <c r="I10005">
        <v>373</v>
      </c>
      <c r="J10005" t="s">
        <v>1081</v>
      </c>
      <c r="K10005" t="s">
        <v>835</v>
      </c>
      <c r="L10005" t="s">
        <v>841</v>
      </c>
      <c r="M10005" t="s">
        <v>829</v>
      </c>
      <c r="N10005" t="s">
        <v>829</v>
      </c>
      <c r="O10005" t="s">
        <v>829</v>
      </c>
      <c r="P10005" t="s">
        <v>829</v>
      </c>
      <c r="Q10005" t="s">
        <v>829</v>
      </c>
      <c r="R10005" t="s">
        <v>829</v>
      </c>
      <c r="S10005">
        <v>242432803</v>
      </c>
      <c r="T10005" t="s">
        <v>829</v>
      </c>
      <c r="U10005" t="s">
        <v>829</v>
      </c>
      <c r="V10005" t="s">
        <v>834</v>
      </c>
    </row>
    <row r="10006" spans="1:22" x14ac:dyDescent="0.3">
      <c r="A10006">
        <v>202122</v>
      </c>
      <c r="B10006" t="s">
        <v>820</v>
      </c>
      <c r="C10006" t="s">
        <v>821</v>
      </c>
      <c r="D10006" t="s">
        <v>822</v>
      </c>
      <c r="E10006" t="s">
        <v>823</v>
      </c>
      <c r="F10006" t="s">
        <v>848</v>
      </c>
      <c r="G10006" t="s">
        <v>849</v>
      </c>
      <c r="H10006" t="s">
        <v>1080</v>
      </c>
      <c r="I10006">
        <v>373</v>
      </c>
      <c r="J10006" t="s">
        <v>1081</v>
      </c>
      <c r="K10006" t="s">
        <v>842</v>
      </c>
      <c r="L10006" t="s">
        <v>238</v>
      </c>
      <c r="M10006" t="s">
        <v>829</v>
      </c>
      <c r="N10006" t="s">
        <v>829</v>
      </c>
      <c r="O10006" t="s">
        <v>829</v>
      </c>
      <c r="P10006" t="s">
        <v>829</v>
      </c>
      <c r="Q10006" t="s">
        <v>829</v>
      </c>
      <c r="R10006" t="s">
        <v>829</v>
      </c>
      <c r="S10006">
        <v>1627196</v>
      </c>
      <c r="T10006">
        <v>0</v>
      </c>
      <c r="U10006">
        <v>1627196</v>
      </c>
      <c r="V10006">
        <v>19</v>
      </c>
    </row>
    <row r="10007" spans="1:22" x14ac:dyDescent="0.3">
      <c r="A10007">
        <v>202223</v>
      </c>
      <c r="B10007" t="s">
        <v>820</v>
      </c>
      <c r="C10007" t="s">
        <v>821</v>
      </c>
      <c r="D10007" t="s">
        <v>822</v>
      </c>
      <c r="E10007" t="s">
        <v>823</v>
      </c>
      <c r="F10007" t="s">
        <v>848</v>
      </c>
      <c r="G10007" t="s">
        <v>849</v>
      </c>
      <c r="H10007" t="s">
        <v>1080</v>
      </c>
      <c r="I10007">
        <v>373</v>
      </c>
      <c r="J10007" t="s">
        <v>1081</v>
      </c>
      <c r="K10007" t="s">
        <v>842</v>
      </c>
      <c r="L10007" t="s">
        <v>238</v>
      </c>
      <c r="M10007" t="s">
        <v>829</v>
      </c>
      <c r="N10007" t="s">
        <v>829</v>
      </c>
      <c r="O10007" t="s">
        <v>829</v>
      </c>
      <c r="P10007" t="s">
        <v>829</v>
      </c>
      <c r="Q10007" t="s">
        <v>829</v>
      </c>
      <c r="R10007" t="s">
        <v>829</v>
      </c>
      <c r="S10007">
        <v>2198759</v>
      </c>
      <c r="T10007">
        <v>0</v>
      </c>
      <c r="U10007">
        <v>2198759</v>
      </c>
      <c r="V10007">
        <v>25</v>
      </c>
    </row>
    <row r="10008" spans="1:22" x14ac:dyDescent="0.3">
      <c r="A10008">
        <v>202324</v>
      </c>
      <c r="B10008" t="s">
        <v>820</v>
      </c>
      <c r="C10008" t="s">
        <v>821</v>
      </c>
      <c r="D10008" t="s">
        <v>822</v>
      </c>
      <c r="E10008" t="s">
        <v>823</v>
      </c>
      <c r="F10008" t="s">
        <v>848</v>
      </c>
      <c r="G10008" t="s">
        <v>849</v>
      </c>
      <c r="H10008" t="s">
        <v>1080</v>
      </c>
      <c r="I10008">
        <v>373</v>
      </c>
      <c r="J10008" t="s">
        <v>1081</v>
      </c>
      <c r="K10008" t="s">
        <v>842</v>
      </c>
      <c r="L10008" t="s">
        <v>238</v>
      </c>
      <c r="M10008" t="s">
        <v>829</v>
      </c>
      <c r="N10008" t="s">
        <v>829</v>
      </c>
      <c r="O10008" t="s">
        <v>829</v>
      </c>
      <c r="P10008" t="s">
        <v>829</v>
      </c>
      <c r="Q10008" t="s">
        <v>829</v>
      </c>
      <c r="R10008" t="s">
        <v>829</v>
      </c>
      <c r="S10008">
        <v>2588087</v>
      </c>
      <c r="T10008">
        <v>242484</v>
      </c>
      <c r="U10008">
        <v>2345603</v>
      </c>
      <c r="V10008">
        <v>27</v>
      </c>
    </row>
    <row r="10009" spans="1:22" x14ac:dyDescent="0.3">
      <c r="A10009">
        <v>202122</v>
      </c>
      <c r="B10009" t="s">
        <v>820</v>
      </c>
      <c r="C10009" t="s">
        <v>821</v>
      </c>
      <c r="D10009" t="s">
        <v>822</v>
      </c>
      <c r="E10009" t="s">
        <v>823</v>
      </c>
      <c r="F10009" t="s">
        <v>848</v>
      </c>
      <c r="G10009" t="s">
        <v>849</v>
      </c>
      <c r="H10009" t="s">
        <v>1080</v>
      </c>
      <c r="I10009">
        <v>373</v>
      </c>
      <c r="J10009" t="s">
        <v>1081</v>
      </c>
      <c r="K10009" t="s">
        <v>842</v>
      </c>
      <c r="L10009" t="s">
        <v>240</v>
      </c>
      <c r="M10009" t="s">
        <v>829</v>
      </c>
      <c r="N10009" t="s">
        <v>829</v>
      </c>
      <c r="O10009" t="s">
        <v>829</v>
      </c>
      <c r="P10009" t="s">
        <v>829</v>
      </c>
      <c r="Q10009" t="s">
        <v>829</v>
      </c>
      <c r="R10009" t="s">
        <v>829</v>
      </c>
      <c r="S10009">
        <v>924161</v>
      </c>
      <c r="T10009">
        <v>5012</v>
      </c>
      <c r="U10009">
        <v>919149</v>
      </c>
      <c r="V10009">
        <v>11</v>
      </c>
    </row>
    <row r="10010" spans="1:22" x14ac:dyDescent="0.3">
      <c r="A10010">
        <v>202223</v>
      </c>
      <c r="B10010" t="s">
        <v>820</v>
      </c>
      <c r="C10010" t="s">
        <v>821</v>
      </c>
      <c r="D10010" t="s">
        <v>822</v>
      </c>
      <c r="E10010" t="s">
        <v>823</v>
      </c>
      <c r="F10010" t="s">
        <v>848</v>
      </c>
      <c r="G10010" t="s">
        <v>849</v>
      </c>
      <c r="H10010" t="s">
        <v>1080</v>
      </c>
      <c r="I10010">
        <v>373</v>
      </c>
      <c r="J10010" t="s">
        <v>1081</v>
      </c>
      <c r="K10010" t="s">
        <v>842</v>
      </c>
      <c r="L10010" t="s">
        <v>240</v>
      </c>
      <c r="M10010" t="s">
        <v>829</v>
      </c>
      <c r="N10010" t="s">
        <v>829</v>
      </c>
      <c r="O10010" t="s">
        <v>829</v>
      </c>
      <c r="P10010" t="s">
        <v>829</v>
      </c>
      <c r="Q10010" t="s">
        <v>829</v>
      </c>
      <c r="R10010" t="s">
        <v>829</v>
      </c>
      <c r="S10010">
        <v>933204</v>
      </c>
      <c r="T10010">
        <v>0</v>
      </c>
      <c r="U10010">
        <v>933204</v>
      </c>
      <c r="V10010">
        <v>11</v>
      </c>
    </row>
    <row r="10011" spans="1:22" x14ac:dyDescent="0.3">
      <c r="A10011">
        <v>202324</v>
      </c>
      <c r="B10011" t="s">
        <v>820</v>
      </c>
      <c r="C10011" t="s">
        <v>821</v>
      </c>
      <c r="D10011" t="s">
        <v>822</v>
      </c>
      <c r="E10011" t="s">
        <v>823</v>
      </c>
      <c r="F10011" t="s">
        <v>848</v>
      </c>
      <c r="G10011" t="s">
        <v>849</v>
      </c>
      <c r="H10011" t="s">
        <v>1080</v>
      </c>
      <c r="I10011">
        <v>373</v>
      </c>
      <c r="J10011" t="s">
        <v>1081</v>
      </c>
      <c r="K10011" t="s">
        <v>842</v>
      </c>
      <c r="L10011" t="s">
        <v>240</v>
      </c>
      <c r="M10011" t="s">
        <v>829</v>
      </c>
      <c r="N10011" t="s">
        <v>829</v>
      </c>
      <c r="O10011" t="s">
        <v>829</v>
      </c>
      <c r="P10011" t="s">
        <v>829</v>
      </c>
      <c r="Q10011" t="s">
        <v>829</v>
      </c>
      <c r="R10011" t="s">
        <v>829</v>
      </c>
      <c r="S10011">
        <v>2643970</v>
      </c>
      <c r="T10011">
        <v>0</v>
      </c>
      <c r="U10011">
        <v>2643970</v>
      </c>
      <c r="V10011">
        <v>30</v>
      </c>
    </row>
    <row r="10012" spans="1:22" x14ac:dyDescent="0.3">
      <c r="A10012">
        <v>202122</v>
      </c>
      <c r="B10012" t="s">
        <v>820</v>
      </c>
      <c r="C10012" t="s">
        <v>821</v>
      </c>
      <c r="D10012" t="s">
        <v>822</v>
      </c>
      <c r="E10012" t="s">
        <v>823</v>
      </c>
      <c r="F10012" t="s">
        <v>848</v>
      </c>
      <c r="G10012" t="s">
        <v>849</v>
      </c>
      <c r="H10012" t="s">
        <v>1080</v>
      </c>
      <c r="I10012">
        <v>373</v>
      </c>
      <c r="J10012" t="s">
        <v>1081</v>
      </c>
      <c r="K10012" t="s">
        <v>842</v>
      </c>
      <c r="L10012" t="s">
        <v>843</v>
      </c>
      <c r="M10012" t="s">
        <v>829</v>
      </c>
      <c r="N10012" t="s">
        <v>829</v>
      </c>
      <c r="O10012" t="s">
        <v>829</v>
      </c>
      <c r="P10012" t="s">
        <v>829</v>
      </c>
      <c r="Q10012" t="s">
        <v>829</v>
      </c>
      <c r="R10012" t="s">
        <v>829</v>
      </c>
      <c r="S10012">
        <v>326685</v>
      </c>
      <c r="T10012">
        <v>18897</v>
      </c>
      <c r="U10012">
        <v>307788</v>
      </c>
      <c r="V10012">
        <v>4</v>
      </c>
    </row>
    <row r="10013" spans="1:22" x14ac:dyDescent="0.3">
      <c r="A10013">
        <v>202223</v>
      </c>
      <c r="B10013" t="s">
        <v>820</v>
      </c>
      <c r="C10013" t="s">
        <v>821</v>
      </c>
      <c r="D10013" t="s">
        <v>822</v>
      </c>
      <c r="E10013" t="s">
        <v>823</v>
      </c>
      <c r="F10013" t="s">
        <v>848</v>
      </c>
      <c r="G10013" t="s">
        <v>849</v>
      </c>
      <c r="H10013" t="s">
        <v>1080</v>
      </c>
      <c r="I10013">
        <v>373</v>
      </c>
      <c r="J10013" t="s">
        <v>1081</v>
      </c>
      <c r="K10013" t="s">
        <v>842</v>
      </c>
      <c r="L10013" t="s">
        <v>843</v>
      </c>
      <c r="M10013" t="s">
        <v>829</v>
      </c>
      <c r="N10013" t="s">
        <v>829</v>
      </c>
      <c r="O10013" t="s">
        <v>829</v>
      </c>
      <c r="P10013" t="s">
        <v>829</v>
      </c>
      <c r="Q10013" t="s">
        <v>829</v>
      </c>
      <c r="R10013" t="s">
        <v>829</v>
      </c>
      <c r="S10013">
        <v>346838</v>
      </c>
      <c r="T10013">
        <v>55866</v>
      </c>
      <c r="U10013">
        <v>290972</v>
      </c>
      <c r="V10013">
        <v>3</v>
      </c>
    </row>
    <row r="10014" spans="1:22" x14ac:dyDescent="0.3">
      <c r="A10014">
        <v>202324</v>
      </c>
      <c r="B10014" t="s">
        <v>820</v>
      </c>
      <c r="C10014" t="s">
        <v>821</v>
      </c>
      <c r="D10014" t="s">
        <v>822</v>
      </c>
      <c r="E10014" t="s">
        <v>823</v>
      </c>
      <c r="F10014" t="s">
        <v>848</v>
      </c>
      <c r="G10014" t="s">
        <v>849</v>
      </c>
      <c r="H10014" t="s">
        <v>1080</v>
      </c>
      <c r="I10014">
        <v>373</v>
      </c>
      <c r="J10014" t="s">
        <v>1081</v>
      </c>
      <c r="K10014" t="s">
        <v>842</v>
      </c>
      <c r="L10014" t="s">
        <v>843</v>
      </c>
      <c r="M10014" t="s">
        <v>829</v>
      </c>
      <c r="N10014" t="s">
        <v>829</v>
      </c>
      <c r="O10014" t="s">
        <v>829</v>
      </c>
      <c r="P10014" t="s">
        <v>829</v>
      </c>
      <c r="Q10014" t="s">
        <v>829</v>
      </c>
      <c r="R10014" t="s">
        <v>829</v>
      </c>
      <c r="S10014">
        <v>409897</v>
      </c>
      <c r="T10014">
        <v>82309</v>
      </c>
      <c r="U10014">
        <v>327588</v>
      </c>
      <c r="V10014">
        <v>4</v>
      </c>
    </row>
    <row r="10015" spans="1:22" x14ac:dyDescent="0.3">
      <c r="A10015">
        <v>202122</v>
      </c>
      <c r="B10015" t="s">
        <v>820</v>
      </c>
      <c r="C10015" t="s">
        <v>821</v>
      </c>
      <c r="D10015" t="s">
        <v>822</v>
      </c>
      <c r="E10015" t="s">
        <v>823</v>
      </c>
      <c r="F10015" t="s">
        <v>848</v>
      </c>
      <c r="G10015" t="s">
        <v>849</v>
      </c>
      <c r="H10015" t="s">
        <v>1080</v>
      </c>
      <c r="I10015">
        <v>373</v>
      </c>
      <c r="J10015" t="s">
        <v>1081</v>
      </c>
      <c r="K10015" t="s">
        <v>842</v>
      </c>
      <c r="L10015" t="s">
        <v>249</v>
      </c>
      <c r="M10015">
        <v>0</v>
      </c>
      <c r="N10015">
        <v>0</v>
      </c>
      <c r="O10015">
        <v>0</v>
      </c>
      <c r="P10015">
        <v>5074482</v>
      </c>
      <c r="Q10015">
        <v>517465</v>
      </c>
      <c r="R10015" t="s">
        <v>829</v>
      </c>
      <c r="S10015">
        <v>5591947</v>
      </c>
      <c r="T10015">
        <v>1975422</v>
      </c>
      <c r="U10015">
        <v>3616525</v>
      </c>
      <c r="V10015">
        <v>42</v>
      </c>
    </row>
    <row r="10016" spans="1:22" x14ac:dyDescent="0.3">
      <c r="A10016">
        <v>202223</v>
      </c>
      <c r="B10016" t="s">
        <v>820</v>
      </c>
      <c r="C10016" t="s">
        <v>821</v>
      </c>
      <c r="D10016" t="s">
        <v>822</v>
      </c>
      <c r="E10016" t="s">
        <v>823</v>
      </c>
      <c r="F10016" t="s">
        <v>848</v>
      </c>
      <c r="G10016" t="s">
        <v>849</v>
      </c>
      <c r="H10016" t="s">
        <v>1080</v>
      </c>
      <c r="I10016">
        <v>373</v>
      </c>
      <c r="J10016" t="s">
        <v>1081</v>
      </c>
      <c r="K10016" t="s">
        <v>842</v>
      </c>
      <c r="L10016" t="s">
        <v>249</v>
      </c>
      <c r="M10016">
        <v>0</v>
      </c>
      <c r="N10016">
        <v>0</v>
      </c>
      <c r="O10016">
        <v>0</v>
      </c>
      <c r="P10016">
        <v>7368385</v>
      </c>
      <c r="Q10016">
        <v>729915</v>
      </c>
      <c r="R10016" t="s">
        <v>829</v>
      </c>
      <c r="S10016">
        <v>8098300</v>
      </c>
      <c r="T10016">
        <v>1374409</v>
      </c>
      <c r="U10016">
        <v>6723891</v>
      </c>
      <c r="V10016">
        <v>77</v>
      </c>
    </row>
    <row r="10017" spans="1:22" x14ac:dyDescent="0.3">
      <c r="A10017">
        <v>202324</v>
      </c>
      <c r="B10017" t="s">
        <v>820</v>
      </c>
      <c r="C10017" t="s">
        <v>821</v>
      </c>
      <c r="D10017" t="s">
        <v>822</v>
      </c>
      <c r="E10017" t="s">
        <v>823</v>
      </c>
      <c r="F10017" t="s">
        <v>848</v>
      </c>
      <c r="G10017" t="s">
        <v>849</v>
      </c>
      <c r="H10017" t="s">
        <v>1080</v>
      </c>
      <c r="I10017">
        <v>373</v>
      </c>
      <c r="J10017" t="s">
        <v>1081</v>
      </c>
      <c r="K10017" t="s">
        <v>842</v>
      </c>
      <c r="L10017" t="s">
        <v>249</v>
      </c>
      <c r="M10017">
        <v>0</v>
      </c>
      <c r="N10017">
        <v>0</v>
      </c>
      <c r="O10017">
        <v>0</v>
      </c>
      <c r="P10017">
        <v>12953501</v>
      </c>
      <c r="Q10017">
        <v>1520290</v>
      </c>
      <c r="R10017" t="s">
        <v>829</v>
      </c>
      <c r="S10017">
        <v>14473791</v>
      </c>
      <c r="T10017">
        <v>1073319</v>
      </c>
      <c r="U10017">
        <v>13400472</v>
      </c>
      <c r="V10017">
        <v>152</v>
      </c>
    </row>
    <row r="10018" spans="1:22" x14ac:dyDescent="0.3">
      <c r="A10018">
        <v>202122</v>
      </c>
      <c r="B10018" t="s">
        <v>820</v>
      </c>
      <c r="C10018" t="s">
        <v>821</v>
      </c>
      <c r="D10018" t="s">
        <v>822</v>
      </c>
      <c r="E10018" t="s">
        <v>823</v>
      </c>
      <c r="F10018" t="s">
        <v>848</v>
      </c>
      <c r="G10018" t="s">
        <v>849</v>
      </c>
      <c r="H10018" t="s">
        <v>1080</v>
      </c>
      <c r="I10018">
        <v>373</v>
      </c>
      <c r="J10018" t="s">
        <v>1081</v>
      </c>
      <c r="K10018" t="s">
        <v>842</v>
      </c>
      <c r="L10018" t="s">
        <v>844</v>
      </c>
      <c r="M10018">
        <v>63695</v>
      </c>
      <c r="N10018">
        <v>360238</v>
      </c>
      <c r="O10018">
        <v>330600</v>
      </c>
      <c r="P10018">
        <v>53830</v>
      </c>
      <c r="Q10018">
        <v>5592</v>
      </c>
      <c r="R10018" t="s">
        <v>829</v>
      </c>
      <c r="S10018">
        <v>813955</v>
      </c>
      <c r="T10018">
        <v>387</v>
      </c>
      <c r="U10018">
        <v>813568</v>
      </c>
      <c r="V10018">
        <v>9</v>
      </c>
    </row>
    <row r="10019" spans="1:22" x14ac:dyDescent="0.3">
      <c r="A10019">
        <v>202223</v>
      </c>
      <c r="B10019" t="s">
        <v>820</v>
      </c>
      <c r="C10019" t="s">
        <v>821</v>
      </c>
      <c r="D10019" t="s">
        <v>822</v>
      </c>
      <c r="E10019" t="s">
        <v>823</v>
      </c>
      <c r="F10019" t="s">
        <v>848</v>
      </c>
      <c r="G10019" t="s">
        <v>849</v>
      </c>
      <c r="H10019" t="s">
        <v>1080</v>
      </c>
      <c r="I10019">
        <v>373</v>
      </c>
      <c r="J10019" t="s">
        <v>1081</v>
      </c>
      <c r="K10019" t="s">
        <v>842</v>
      </c>
      <c r="L10019" t="s">
        <v>844</v>
      </c>
      <c r="M10019">
        <v>47818</v>
      </c>
      <c r="N10019">
        <v>290900</v>
      </c>
      <c r="O10019">
        <v>265721</v>
      </c>
      <c r="P10019">
        <v>44913</v>
      </c>
      <c r="Q10019">
        <v>4496</v>
      </c>
      <c r="R10019" t="s">
        <v>829</v>
      </c>
      <c r="S10019">
        <v>653848</v>
      </c>
      <c r="T10019">
        <v>0</v>
      </c>
      <c r="U10019">
        <v>653848</v>
      </c>
      <c r="V10019">
        <v>7</v>
      </c>
    </row>
    <row r="10020" spans="1:22" x14ac:dyDescent="0.3">
      <c r="A10020">
        <v>202324</v>
      </c>
      <c r="B10020" t="s">
        <v>820</v>
      </c>
      <c r="C10020" t="s">
        <v>821</v>
      </c>
      <c r="D10020" t="s">
        <v>822</v>
      </c>
      <c r="E10020" t="s">
        <v>823</v>
      </c>
      <c r="F10020" t="s">
        <v>848</v>
      </c>
      <c r="G10020" t="s">
        <v>849</v>
      </c>
      <c r="H10020" t="s">
        <v>1080</v>
      </c>
      <c r="I10020">
        <v>373</v>
      </c>
      <c r="J10020" t="s">
        <v>1081</v>
      </c>
      <c r="K10020" t="s">
        <v>842</v>
      </c>
      <c r="L10020" t="s">
        <v>844</v>
      </c>
      <c r="M10020">
        <v>63631</v>
      </c>
      <c r="N10020">
        <v>401370</v>
      </c>
      <c r="O10020">
        <v>379532</v>
      </c>
      <c r="P10020">
        <v>56032</v>
      </c>
      <c r="Q10020">
        <v>6578</v>
      </c>
      <c r="R10020" t="s">
        <v>829</v>
      </c>
      <c r="S10020">
        <v>907143</v>
      </c>
      <c r="T10020">
        <v>0</v>
      </c>
      <c r="U10020">
        <v>907143</v>
      </c>
      <c r="V10020">
        <v>10</v>
      </c>
    </row>
    <row r="10021" spans="1:22" x14ac:dyDescent="0.3">
      <c r="A10021">
        <v>202122</v>
      </c>
      <c r="B10021" t="s">
        <v>820</v>
      </c>
      <c r="C10021" t="s">
        <v>821</v>
      </c>
      <c r="D10021" t="s">
        <v>822</v>
      </c>
      <c r="E10021" t="s">
        <v>823</v>
      </c>
      <c r="F10021" t="s">
        <v>848</v>
      </c>
      <c r="G10021" t="s">
        <v>849</v>
      </c>
      <c r="H10021" t="s">
        <v>1080</v>
      </c>
      <c r="I10021">
        <v>373</v>
      </c>
      <c r="J10021" t="s">
        <v>1081</v>
      </c>
      <c r="K10021" t="s">
        <v>842</v>
      </c>
      <c r="L10021" t="s">
        <v>251</v>
      </c>
      <c r="M10021" t="s">
        <v>829</v>
      </c>
      <c r="N10021" t="s">
        <v>829</v>
      </c>
      <c r="O10021">
        <v>0</v>
      </c>
      <c r="P10021">
        <v>0</v>
      </c>
      <c r="Q10021">
        <v>0</v>
      </c>
      <c r="R10021">
        <v>68161</v>
      </c>
      <c r="S10021">
        <v>68161</v>
      </c>
      <c r="T10021">
        <v>25</v>
      </c>
      <c r="U10021">
        <v>68136</v>
      </c>
      <c r="V10021">
        <v>1</v>
      </c>
    </row>
    <row r="10022" spans="1:22" x14ac:dyDescent="0.3">
      <c r="A10022">
        <v>202223</v>
      </c>
      <c r="B10022" t="s">
        <v>820</v>
      </c>
      <c r="C10022" t="s">
        <v>821</v>
      </c>
      <c r="D10022" t="s">
        <v>822</v>
      </c>
      <c r="E10022" t="s">
        <v>823</v>
      </c>
      <c r="F10022" t="s">
        <v>848</v>
      </c>
      <c r="G10022" t="s">
        <v>849</v>
      </c>
      <c r="H10022" t="s">
        <v>1080</v>
      </c>
      <c r="I10022">
        <v>373</v>
      </c>
      <c r="J10022" t="s">
        <v>1081</v>
      </c>
      <c r="K10022" t="s">
        <v>842</v>
      </c>
      <c r="L10022" t="s">
        <v>251</v>
      </c>
      <c r="M10022" t="s">
        <v>829</v>
      </c>
      <c r="N10022" t="s">
        <v>829</v>
      </c>
      <c r="O10022">
        <v>0</v>
      </c>
      <c r="P10022">
        <v>0</v>
      </c>
      <c r="Q10022">
        <v>0</v>
      </c>
      <c r="R10022">
        <v>68388</v>
      </c>
      <c r="S10022">
        <v>68388</v>
      </c>
      <c r="T10022">
        <v>0</v>
      </c>
      <c r="U10022">
        <v>68388</v>
      </c>
      <c r="V10022">
        <v>1</v>
      </c>
    </row>
    <row r="10023" spans="1:22" x14ac:dyDescent="0.3">
      <c r="A10023">
        <v>202324</v>
      </c>
      <c r="B10023" t="s">
        <v>820</v>
      </c>
      <c r="C10023" t="s">
        <v>821</v>
      </c>
      <c r="D10023" t="s">
        <v>822</v>
      </c>
      <c r="E10023" t="s">
        <v>823</v>
      </c>
      <c r="F10023" t="s">
        <v>848</v>
      </c>
      <c r="G10023" t="s">
        <v>849</v>
      </c>
      <c r="H10023" t="s">
        <v>1080</v>
      </c>
      <c r="I10023">
        <v>373</v>
      </c>
      <c r="J10023" t="s">
        <v>1081</v>
      </c>
      <c r="K10023" t="s">
        <v>842</v>
      </c>
      <c r="L10023" t="s">
        <v>251</v>
      </c>
      <c r="M10023" t="s">
        <v>829</v>
      </c>
      <c r="N10023" t="s">
        <v>829</v>
      </c>
      <c r="O10023">
        <v>0</v>
      </c>
      <c r="P10023">
        <v>0</v>
      </c>
      <c r="Q10023">
        <v>0</v>
      </c>
      <c r="R10023">
        <v>65361</v>
      </c>
      <c r="S10023">
        <v>65361</v>
      </c>
      <c r="T10023">
        <v>0</v>
      </c>
      <c r="U10023">
        <v>65361</v>
      </c>
      <c r="V10023">
        <v>1</v>
      </c>
    </row>
    <row r="10024" spans="1:22" x14ac:dyDescent="0.3">
      <c r="A10024">
        <v>202122</v>
      </c>
      <c r="B10024" t="s">
        <v>820</v>
      </c>
      <c r="C10024" t="s">
        <v>821</v>
      </c>
      <c r="D10024" t="s">
        <v>822</v>
      </c>
      <c r="E10024" t="s">
        <v>823</v>
      </c>
      <c r="F10024" t="s">
        <v>848</v>
      </c>
      <c r="G10024" t="s">
        <v>849</v>
      </c>
      <c r="H10024" t="s">
        <v>1080</v>
      </c>
      <c r="I10024">
        <v>373</v>
      </c>
      <c r="J10024" t="s">
        <v>1081</v>
      </c>
      <c r="K10024" t="s">
        <v>842</v>
      </c>
      <c r="L10024" t="s">
        <v>253</v>
      </c>
      <c r="M10024" t="s">
        <v>829</v>
      </c>
      <c r="N10024" t="s">
        <v>829</v>
      </c>
      <c r="O10024">
        <v>0</v>
      </c>
      <c r="P10024">
        <v>0</v>
      </c>
      <c r="Q10024">
        <v>0</v>
      </c>
      <c r="R10024">
        <v>68161</v>
      </c>
      <c r="S10024">
        <v>68161</v>
      </c>
      <c r="T10024">
        <v>25</v>
      </c>
      <c r="U10024">
        <v>68136</v>
      </c>
      <c r="V10024">
        <v>1</v>
      </c>
    </row>
    <row r="10025" spans="1:22" x14ac:dyDescent="0.3">
      <c r="A10025">
        <v>202223</v>
      </c>
      <c r="B10025" t="s">
        <v>820</v>
      </c>
      <c r="C10025" t="s">
        <v>821</v>
      </c>
      <c r="D10025" t="s">
        <v>822</v>
      </c>
      <c r="E10025" t="s">
        <v>823</v>
      </c>
      <c r="F10025" t="s">
        <v>848</v>
      </c>
      <c r="G10025" t="s">
        <v>849</v>
      </c>
      <c r="H10025" t="s">
        <v>1080</v>
      </c>
      <c r="I10025">
        <v>373</v>
      </c>
      <c r="J10025" t="s">
        <v>1081</v>
      </c>
      <c r="K10025" t="s">
        <v>842</v>
      </c>
      <c r="L10025" t="s">
        <v>253</v>
      </c>
      <c r="M10025" t="s">
        <v>829</v>
      </c>
      <c r="N10025" t="s">
        <v>829</v>
      </c>
      <c r="O10025">
        <v>0</v>
      </c>
      <c r="P10025">
        <v>0</v>
      </c>
      <c r="Q10025">
        <v>0</v>
      </c>
      <c r="R10025">
        <v>68388</v>
      </c>
      <c r="S10025">
        <v>68388</v>
      </c>
      <c r="T10025">
        <v>0</v>
      </c>
      <c r="U10025">
        <v>68388</v>
      </c>
      <c r="V10025">
        <v>1</v>
      </c>
    </row>
    <row r="10026" spans="1:22" x14ac:dyDescent="0.3">
      <c r="A10026">
        <v>202324</v>
      </c>
      <c r="B10026" t="s">
        <v>820</v>
      </c>
      <c r="C10026" t="s">
        <v>821</v>
      </c>
      <c r="D10026" t="s">
        <v>822</v>
      </c>
      <c r="E10026" t="s">
        <v>823</v>
      </c>
      <c r="F10026" t="s">
        <v>848</v>
      </c>
      <c r="G10026" t="s">
        <v>849</v>
      </c>
      <c r="H10026" t="s">
        <v>1080</v>
      </c>
      <c r="I10026">
        <v>373</v>
      </c>
      <c r="J10026" t="s">
        <v>1081</v>
      </c>
      <c r="K10026" t="s">
        <v>842</v>
      </c>
      <c r="L10026" t="s">
        <v>253</v>
      </c>
      <c r="M10026" t="s">
        <v>829</v>
      </c>
      <c r="N10026" t="s">
        <v>829</v>
      </c>
      <c r="O10026">
        <v>0</v>
      </c>
      <c r="P10026">
        <v>0</v>
      </c>
      <c r="Q10026">
        <v>0</v>
      </c>
      <c r="R10026">
        <v>65361</v>
      </c>
      <c r="S10026">
        <v>65361</v>
      </c>
      <c r="T10026">
        <v>0</v>
      </c>
      <c r="U10026">
        <v>65361</v>
      </c>
      <c r="V10026">
        <v>1</v>
      </c>
    </row>
    <row r="10027" spans="1:22" x14ac:dyDescent="0.3">
      <c r="A10027">
        <v>202122</v>
      </c>
      <c r="B10027" t="s">
        <v>820</v>
      </c>
      <c r="C10027" t="s">
        <v>821</v>
      </c>
      <c r="D10027" t="s">
        <v>822</v>
      </c>
      <c r="E10027" t="s">
        <v>823</v>
      </c>
      <c r="F10027" t="s">
        <v>848</v>
      </c>
      <c r="G10027" t="s">
        <v>849</v>
      </c>
      <c r="H10027" t="s">
        <v>1080</v>
      </c>
      <c r="I10027">
        <v>373</v>
      </c>
      <c r="J10027" t="s">
        <v>1081</v>
      </c>
      <c r="K10027" t="s">
        <v>842</v>
      </c>
      <c r="L10027" t="s">
        <v>845</v>
      </c>
      <c r="M10027" t="s">
        <v>829</v>
      </c>
      <c r="N10027" t="s">
        <v>829</v>
      </c>
      <c r="O10027">
        <v>0</v>
      </c>
      <c r="P10027">
        <v>0</v>
      </c>
      <c r="Q10027">
        <v>0</v>
      </c>
      <c r="R10027">
        <v>415888</v>
      </c>
      <c r="S10027">
        <v>415888</v>
      </c>
      <c r="T10027">
        <v>105160</v>
      </c>
      <c r="U10027">
        <v>310728</v>
      </c>
      <c r="V10027">
        <v>4</v>
      </c>
    </row>
    <row r="10028" spans="1:22" x14ac:dyDescent="0.3">
      <c r="A10028">
        <v>202223</v>
      </c>
      <c r="B10028" t="s">
        <v>820</v>
      </c>
      <c r="C10028" t="s">
        <v>821</v>
      </c>
      <c r="D10028" t="s">
        <v>822</v>
      </c>
      <c r="E10028" t="s">
        <v>823</v>
      </c>
      <c r="F10028" t="s">
        <v>848</v>
      </c>
      <c r="G10028" t="s">
        <v>849</v>
      </c>
      <c r="H10028" t="s">
        <v>1080</v>
      </c>
      <c r="I10028">
        <v>373</v>
      </c>
      <c r="J10028" t="s">
        <v>1081</v>
      </c>
      <c r="K10028" t="s">
        <v>842</v>
      </c>
      <c r="L10028" t="s">
        <v>845</v>
      </c>
      <c r="M10028" t="s">
        <v>829</v>
      </c>
      <c r="N10028" t="s">
        <v>829</v>
      </c>
      <c r="O10028">
        <v>0</v>
      </c>
      <c r="P10028">
        <v>0</v>
      </c>
      <c r="Q10028">
        <v>0</v>
      </c>
      <c r="R10028">
        <v>539476</v>
      </c>
      <c r="S10028">
        <v>539476</v>
      </c>
      <c r="T10028">
        <v>200546</v>
      </c>
      <c r="U10028">
        <v>338930</v>
      </c>
      <c r="V10028">
        <v>4</v>
      </c>
    </row>
    <row r="10029" spans="1:22" x14ac:dyDescent="0.3">
      <c r="A10029">
        <v>202324</v>
      </c>
      <c r="B10029" t="s">
        <v>820</v>
      </c>
      <c r="C10029" t="s">
        <v>821</v>
      </c>
      <c r="D10029" t="s">
        <v>822</v>
      </c>
      <c r="E10029" t="s">
        <v>823</v>
      </c>
      <c r="F10029" t="s">
        <v>848</v>
      </c>
      <c r="G10029" t="s">
        <v>849</v>
      </c>
      <c r="H10029" t="s">
        <v>1080</v>
      </c>
      <c r="I10029">
        <v>373</v>
      </c>
      <c r="J10029" t="s">
        <v>1081</v>
      </c>
      <c r="K10029" t="s">
        <v>842</v>
      </c>
      <c r="L10029" t="s">
        <v>845</v>
      </c>
      <c r="M10029" t="s">
        <v>829</v>
      </c>
      <c r="N10029" t="s">
        <v>829</v>
      </c>
      <c r="O10029">
        <v>0</v>
      </c>
      <c r="P10029">
        <v>0</v>
      </c>
      <c r="Q10029">
        <v>0</v>
      </c>
      <c r="R10029">
        <v>570818</v>
      </c>
      <c r="S10029">
        <v>570818</v>
      </c>
      <c r="T10029">
        <v>250803</v>
      </c>
      <c r="U10029">
        <v>320015</v>
      </c>
      <c r="V10029">
        <v>4</v>
      </c>
    </row>
    <row r="10030" spans="1:22" x14ac:dyDescent="0.3">
      <c r="A10030">
        <v>202122</v>
      </c>
      <c r="B10030" t="s">
        <v>820</v>
      </c>
      <c r="C10030" t="s">
        <v>821</v>
      </c>
      <c r="D10030" t="s">
        <v>822</v>
      </c>
      <c r="E10030" t="s">
        <v>823</v>
      </c>
      <c r="F10030" t="s">
        <v>862</v>
      </c>
      <c r="G10030" t="s">
        <v>863</v>
      </c>
      <c r="H10030" t="s">
        <v>1082</v>
      </c>
      <c r="I10030">
        <v>893</v>
      </c>
      <c r="J10030" t="s">
        <v>1083</v>
      </c>
      <c r="K10030" t="s">
        <v>828</v>
      </c>
      <c r="L10030" t="s">
        <v>336</v>
      </c>
      <c r="M10030">
        <v>0</v>
      </c>
      <c r="N10030">
        <v>351501</v>
      </c>
      <c r="O10030">
        <v>0</v>
      </c>
      <c r="P10030">
        <v>477478</v>
      </c>
      <c r="Q10030">
        <v>1560000</v>
      </c>
      <c r="R10030" t="s">
        <v>829</v>
      </c>
      <c r="S10030">
        <v>2388979</v>
      </c>
      <c r="T10030" t="s">
        <v>829</v>
      </c>
      <c r="U10030">
        <v>2388979</v>
      </c>
      <c r="V10030">
        <v>187</v>
      </c>
    </row>
    <row r="10031" spans="1:22" x14ac:dyDescent="0.3">
      <c r="A10031">
        <v>202223</v>
      </c>
      <c r="B10031" t="s">
        <v>820</v>
      </c>
      <c r="C10031" t="s">
        <v>821</v>
      </c>
      <c r="D10031" t="s">
        <v>822</v>
      </c>
      <c r="E10031" t="s">
        <v>823</v>
      </c>
      <c r="F10031" t="s">
        <v>862</v>
      </c>
      <c r="G10031" t="s">
        <v>863</v>
      </c>
      <c r="H10031" t="s">
        <v>1082</v>
      </c>
      <c r="I10031">
        <v>893</v>
      </c>
      <c r="J10031" t="s">
        <v>1083</v>
      </c>
      <c r="K10031" t="s">
        <v>828</v>
      </c>
      <c r="L10031" t="s">
        <v>336</v>
      </c>
      <c r="M10031">
        <v>0</v>
      </c>
      <c r="N10031">
        <v>377500</v>
      </c>
      <c r="O10031">
        <v>0</v>
      </c>
      <c r="P10031">
        <v>439167</v>
      </c>
      <c r="Q10031">
        <v>1560000</v>
      </c>
      <c r="R10031" t="s">
        <v>829</v>
      </c>
      <c r="S10031">
        <v>2376667</v>
      </c>
      <c r="T10031" t="s">
        <v>829</v>
      </c>
      <c r="U10031">
        <v>2376667</v>
      </c>
      <c r="V10031">
        <v>186</v>
      </c>
    </row>
    <row r="10032" spans="1:22" x14ac:dyDescent="0.3">
      <c r="A10032">
        <v>202324</v>
      </c>
      <c r="B10032" t="s">
        <v>820</v>
      </c>
      <c r="C10032" t="s">
        <v>821</v>
      </c>
      <c r="D10032" t="s">
        <v>822</v>
      </c>
      <c r="E10032" t="s">
        <v>823</v>
      </c>
      <c r="F10032" t="s">
        <v>862</v>
      </c>
      <c r="G10032" t="s">
        <v>863</v>
      </c>
      <c r="H10032" t="s">
        <v>1082</v>
      </c>
      <c r="I10032">
        <v>893</v>
      </c>
      <c r="J10032" t="s">
        <v>1083</v>
      </c>
      <c r="K10032" t="s">
        <v>828</v>
      </c>
      <c r="L10032" t="s">
        <v>336</v>
      </c>
      <c r="M10032">
        <v>0</v>
      </c>
      <c r="N10032">
        <v>387666</v>
      </c>
      <c r="O10032">
        <v>0</v>
      </c>
      <c r="P10032">
        <v>130000</v>
      </c>
      <c r="Q10032">
        <v>1560000</v>
      </c>
      <c r="R10032" t="s">
        <v>829</v>
      </c>
      <c r="S10032">
        <v>2077666</v>
      </c>
      <c r="T10032" t="s">
        <v>829</v>
      </c>
      <c r="U10032">
        <v>2077666</v>
      </c>
      <c r="V10032">
        <v>161</v>
      </c>
    </row>
    <row r="10033" spans="1:22" x14ac:dyDescent="0.3">
      <c r="A10033">
        <v>202122</v>
      </c>
      <c r="B10033" t="s">
        <v>820</v>
      </c>
      <c r="C10033" t="s">
        <v>821</v>
      </c>
      <c r="D10033" t="s">
        <v>822</v>
      </c>
      <c r="E10033" t="s">
        <v>823</v>
      </c>
      <c r="F10033" t="s">
        <v>862</v>
      </c>
      <c r="G10033" t="s">
        <v>863</v>
      </c>
      <c r="H10033" t="s">
        <v>1082</v>
      </c>
      <c r="I10033">
        <v>893</v>
      </c>
      <c r="J10033" t="s">
        <v>1083</v>
      </c>
      <c r="K10033" t="s">
        <v>828</v>
      </c>
      <c r="L10033" t="s">
        <v>235</v>
      </c>
      <c r="M10033" t="s">
        <v>829</v>
      </c>
      <c r="N10033">
        <v>0</v>
      </c>
      <c r="O10033">
        <v>0</v>
      </c>
      <c r="P10033" t="s">
        <v>829</v>
      </c>
      <c r="Q10033" t="s">
        <v>829</v>
      </c>
      <c r="R10033" t="s">
        <v>829</v>
      </c>
      <c r="S10033">
        <v>0</v>
      </c>
      <c r="T10033">
        <v>0</v>
      </c>
      <c r="U10033">
        <v>0</v>
      </c>
      <c r="V10033">
        <v>0</v>
      </c>
    </row>
    <row r="10034" spans="1:22" x14ac:dyDescent="0.3">
      <c r="A10034">
        <v>202223</v>
      </c>
      <c r="B10034" t="s">
        <v>820</v>
      </c>
      <c r="C10034" t="s">
        <v>821</v>
      </c>
      <c r="D10034" t="s">
        <v>822</v>
      </c>
      <c r="E10034" t="s">
        <v>823</v>
      </c>
      <c r="F10034" t="s">
        <v>862</v>
      </c>
      <c r="G10034" t="s">
        <v>863</v>
      </c>
      <c r="H10034" t="s">
        <v>1082</v>
      </c>
      <c r="I10034">
        <v>893</v>
      </c>
      <c r="J10034" t="s">
        <v>1083</v>
      </c>
      <c r="K10034" t="s">
        <v>828</v>
      </c>
      <c r="L10034" t="s">
        <v>235</v>
      </c>
      <c r="M10034" t="s">
        <v>829</v>
      </c>
      <c r="N10034">
        <v>0</v>
      </c>
      <c r="O10034">
        <v>0</v>
      </c>
      <c r="P10034" t="s">
        <v>829</v>
      </c>
      <c r="Q10034" t="s">
        <v>829</v>
      </c>
      <c r="R10034" t="s">
        <v>829</v>
      </c>
      <c r="S10034">
        <v>0</v>
      </c>
      <c r="T10034">
        <v>0</v>
      </c>
      <c r="U10034">
        <v>0</v>
      </c>
      <c r="V10034">
        <v>0</v>
      </c>
    </row>
    <row r="10035" spans="1:22" x14ac:dyDescent="0.3">
      <c r="A10035">
        <v>202324</v>
      </c>
      <c r="B10035" t="s">
        <v>820</v>
      </c>
      <c r="C10035" t="s">
        <v>821</v>
      </c>
      <c r="D10035" t="s">
        <v>822</v>
      </c>
      <c r="E10035" t="s">
        <v>823</v>
      </c>
      <c r="F10035" t="s">
        <v>862</v>
      </c>
      <c r="G10035" t="s">
        <v>863</v>
      </c>
      <c r="H10035" t="s">
        <v>1082</v>
      </c>
      <c r="I10035">
        <v>893</v>
      </c>
      <c r="J10035" t="s">
        <v>1083</v>
      </c>
      <c r="K10035" t="s">
        <v>828</v>
      </c>
      <c r="L10035" t="s">
        <v>235</v>
      </c>
      <c r="M10035" t="s">
        <v>829</v>
      </c>
      <c r="N10035">
        <v>0</v>
      </c>
      <c r="O10035">
        <v>0</v>
      </c>
      <c r="P10035" t="s">
        <v>829</v>
      </c>
      <c r="Q10035" t="s">
        <v>829</v>
      </c>
      <c r="R10035" t="s">
        <v>829</v>
      </c>
      <c r="S10035">
        <v>0</v>
      </c>
      <c r="T10035">
        <v>0</v>
      </c>
      <c r="U10035">
        <v>0</v>
      </c>
      <c r="V10035">
        <v>0</v>
      </c>
    </row>
    <row r="10036" spans="1:22" x14ac:dyDescent="0.3">
      <c r="A10036">
        <v>202122</v>
      </c>
      <c r="B10036" t="s">
        <v>820</v>
      </c>
      <c r="C10036" t="s">
        <v>821</v>
      </c>
      <c r="D10036" t="s">
        <v>822</v>
      </c>
      <c r="E10036" t="s">
        <v>823</v>
      </c>
      <c r="F10036" t="s">
        <v>862</v>
      </c>
      <c r="G10036" t="s">
        <v>863</v>
      </c>
      <c r="H10036" t="s">
        <v>1082</v>
      </c>
      <c r="I10036">
        <v>893</v>
      </c>
      <c r="J10036" t="s">
        <v>1083</v>
      </c>
      <c r="K10036" t="s">
        <v>828</v>
      </c>
      <c r="L10036" t="s">
        <v>534</v>
      </c>
      <c r="M10036">
        <v>0</v>
      </c>
      <c r="N10036">
        <v>2131779</v>
      </c>
      <c r="O10036">
        <v>51665</v>
      </c>
      <c r="P10036">
        <v>2608950</v>
      </c>
      <c r="Q10036">
        <v>0</v>
      </c>
      <c r="R10036" t="s">
        <v>829</v>
      </c>
      <c r="S10036">
        <v>4792393</v>
      </c>
      <c r="T10036">
        <v>384432</v>
      </c>
      <c r="U10036">
        <v>4407961</v>
      </c>
      <c r="V10036">
        <v>66</v>
      </c>
    </row>
    <row r="10037" spans="1:22" x14ac:dyDescent="0.3">
      <c r="A10037">
        <v>202223</v>
      </c>
      <c r="B10037" t="s">
        <v>820</v>
      </c>
      <c r="C10037" t="s">
        <v>821</v>
      </c>
      <c r="D10037" t="s">
        <v>822</v>
      </c>
      <c r="E10037" t="s">
        <v>823</v>
      </c>
      <c r="F10037" t="s">
        <v>862</v>
      </c>
      <c r="G10037" t="s">
        <v>863</v>
      </c>
      <c r="H10037" t="s">
        <v>1082</v>
      </c>
      <c r="I10037">
        <v>893</v>
      </c>
      <c r="J10037" t="s">
        <v>1083</v>
      </c>
      <c r="K10037" t="s">
        <v>828</v>
      </c>
      <c r="L10037" t="s">
        <v>534</v>
      </c>
      <c r="M10037">
        <v>0</v>
      </c>
      <c r="N10037">
        <v>3101390</v>
      </c>
      <c r="O10037">
        <v>0</v>
      </c>
      <c r="P10037">
        <v>1702716</v>
      </c>
      <c r="Q10037">
        <v>0</v>
      </c>
      <c r="R10037" t="s">
        <v>829</v>
      </c>
      <c r="S10037">
        <v>4804106</v>
      </c>
      <c r="T10037">
        <v>1275112</v>
      </c>
      <c r="U10037">
        <v>3528994</v>
      </c>
      <c r="V10037">
        <v>53</v>
      </c>
    </row>
    <row r="10038" spans="1:22" x14ac:dyDescent="0.3">
      <c r="A10038">
        <v>202324</v>
      </c>
      <c r="B10038" t="s">
        <v>820</v>
      </c>
      <c r="C10038" t="s">
        <v>821</v>
      </c>
      <c r="D10038" t="s">
        <v>822</v>
      </c>
      <c r="E10038" t="s">
        <v>823</v>
      </c>
      <c r="F10038" t="s">
        <v>862</v>
      </c>
      <c r="G10038" t="s">
        <v>863</v>
      </c>
      <c r="H10038" t="s">
        <v>1082</v>
      </c>
      <c r="I10038">
        <v>893</v>
      </c>
      <c r="J10038" t="s">
        <v>1083</v>
      </c>
      <c r="K10038" t="s">
        <v>828</v>
      </c>
      <c r="L10038" t="s">
        <v>534</v>
      </c>
      <c r="M10038">
        <v>0</v>
      </c>
      <c r="N10038">
        <v>2082881</v>
      </c>
      <c r="O10038">
        <v>65085</v>
      </c>
      <c r="P10038">
        <v>1439787</v>
      </c>
      <c r="Q10038">
        <v>0</v>
      </c>
      <c r="R10038" t="s">
        <v>829</v>
      </c>
      <c r="S10038">
        <v>3587753</v>
      </c>
      <c r="T10038">
        <v>0</v>
      </c>
      <c r="U10038">
        <v>3587753</v>
      </c>
      <c r="V10038">
        <v>55</v>
      </c>
    </row>
    <row r="10039" spans="1:22" x14ac:dyDescent="0.3">
      <c r="A10039">
        <v>202122</v>
      </c>
      <c r="B10039" t="s">
        <v>820</v>
      </c>
      <c r="C10039" t="s">
        <v>821</v>
      </c>
      <c r="D10039" t="s">
        <v>822</v>
      </c>
      <c r="E10039" t="s">
        <v>823</v>
      </c>
      <c r="F10039" t="s">
        <v>862</v>
      </c>
      <c r="G10039" t="s">
        <v>863</v>
      </c>
      <c r="H10039" t="s">
        <v>1082</v>
      </c>
      <c r="I10039">
        <v>893</v>
      </c>
      <c r="J10039" t="s">
        <v>1083</v>
      </c>
      <c r="K10039" t="s">
        <v>828</v>
      </c>
      <c r="L10039" t="s">
        <v>603</v>
      </c>
      <c r="M10039" t="s">
        <v>829</v>
      </c>
      <c r="N10039" t="s">
        <v>829</v>
      </c>
      <c r="O10039" t="s">
        <v>829</v>
      </c>
      <c r="P10039">
        <v>0</v>
      </c>
      <c r="Q10039">
        <v>0</v>
      </c>
      <c r="R10039">
        <v>0</v>
      </c>
      <c r="S10039">
        <v>0</v>
      </c>
      <c r="T10039">
        <v>0</v>
      </c>
      <c r="U10039">
        <v>0</v>
      </c>
      <c r="V10039">
        <v>0</v>
      </c>
    </row>
    <row r="10040" spans="1:22" x14ac:dyDescent="0.3">
      <c r="A10040">
        <v>202223</v>
      </c>
      <c r="B10040" t="s">
        <v>820</v>
      </c>
      <c r="C10040" t="s">
        <v>821</v>
      </c>
      <c r="D10040" t="s">
        <v>822</v>
      </c>
      <c r="E10040" t="s">
        <v>823</v>
      </c>
      <c r="F10040" t="s">
        <v>862</v>
      </c>
      <c r="G10040" t="s">
        <v>863</v>
      </c>
      <c r="H10040" t="s">
        <v>1082</v>
      </c>
      <c r="I10040">
        <v>893</v>
      </c>
      <c r="J10040" t="s">
        <v>1083</v>
      </c>
      <c r="K10040" t="s">
        <v>828</v>
      </c>
      <c r="L10040" t="s">
        <v>603</v>
      </c>
      <c r="M10040" t="s">
        <v>829</v>
      </c>
      <c r="N10040" t="s">
        <v>829</v>
      </c>
      <c r="O10040" t="s">
        <v>829</v>
      </c>
      <c r="P10040">
        <v>0</v>
      </c>
      <c r="Q10040">
        <v>0</v>
      </c>
      <c r="R10040">
        <v>0</v>
      </c>
      <c r="S10040">
        <v>0</v>
      </c>
      <c r="T10040">
        <v>0</v>
      </c>
      <c r="U10040">
        <v>0</v>
      </c>
      <c r="V10040">
        <v>0</v>
      </c>
    </row>
    <row r="10041" spans="1:22" x14ac:dyDescent="0.3">
      <c r="A10041">
        <v>202324</v>
      </c>
      <c r="B10041" t="s">
        <v>820</v>
      </c>
      <c r="C10041" t="s">
        <v>821</v>
      </c>
      <c r="D10041" t="s">
        <v>822</v>
      </c>
      <c r="E10041" t="s">
        <v>823</v>
      </c>
      <c r="F10041" t="s">
        <v>862</v>
      </c>
      <c r="G10041" t="s">
        <v>863</v>
      </c>
      <c r="H10041" t="s">
        <v>1082</v>
      </c>
      <c r="I10041">
        <v>893</v>
      </c>
      <c r="J10041" t="s">
        <v>1083</v>
      </c>
      <c r="K10041" t="s">
        <v>828</v>
      </c>
      <c r="L10041" t="s">
        <v>603</v>
      </c>
      <c r="M10041" t="s">
        <v>829</v>
      </c>
      <c r="N10041" t="s">
        <v>829</v>
      </c>
      <c r="O10041" t="s">
        <v>829</v>
      </c>
      <c r="P10041">
        <v>0</v>
      </c>
      <c r="Q10041">
        <v>0</v>
      </c>
      <c r="R10041">
        <v>0</v>
      </c>
      <c r="S10041">
        <v>0</v>
      </c>
      <c r="T10041">
        <v>0</v>
      </c>
      <c r="U10041">
        <v>0</v>
      </c>
      <c r="V10041">
        <v>0</v>
      </c>
    </row>
    <row r="10042" spans="1:22" x14ac:dyDescent="0.3">
      <c r="A10042">
        <v>202122</v>
      </c>
      <c r="B10042" t="s">
        <v>820</v>
      </c>
      <c r="C10042" t="s">
        <v>821</v>
      </c>
      <c r="D10042" t="s">
        <v>822</v>
      </c>
      <c r="E10042" t="s">
        <v>823</v>
      </c>
      <c r="F10042" t="s">
        <v>862</v>
      </c>
      <c r="G10042" t="s">
        <v>863</v>
      </c>
      <c r="H10042" t="s">
        <v>1082</v>
      </c>
      <c r="I10042">
        <v>893</v>
      </c>
      <c r="J10042" t="s">
        <v>1083</v>
      </c>
      <c r="K10042" t="s">
        <v>828</v>
      </c>
      <c r="L10042" t="s">
        <v>606</v>
      </c>
      <c r="M10042">
        <v>0</v>
      </c>
      <c r="N10042">
        <v>0</v>
      </c>
      <c r="O10042">
        <v>0</v>
      </c>
      <c r="P10042">
        <v>0</v>
      </c>
      <c r="Q10042">
        <v>0</v>
      </c>
      <c r="R10042">
        <v>0</v>
      </c>
      <c r="S10042">
        <v>0</v>
      </c>
      <c r="T10042">
        <v>0</v>
      </c>
      <c r="U10042">
        <v>0</v>
      </c>
      <c r="V10042">
        <v>0</v>
      </c>
    </row>
    <row r="10043" spans="1:22" x14ac:dyDescent="0.3">
      <c r="A10043">
        <v>202223</v>
      </c>
      <c r="B10043" t="s">
        <v>820</v>
      </c>
      <c r="C10043" t="s">
        <v>821</v>
      </c>
      <c r="D10043" t="s">
        <v>822</v>
      </c>
      <c r="E10043" t="s">
        <v>823</v>
      </c>
      <c r="F10043" t="s">
        <v>862</v>
      </c>
      <c r="G10043" t="s">
        <v>863</v>
      </c>
      <c r="H10043" t="s">
        <v>1082</v>
      </c>
      <c r="I10043">
        <v>893</v>
      </c>
      <c r="J10043" t="s">
        <v>1083</v>
      </c>
      <c r="K10043" t="s">
        <v>828</v>
      </c>
      <c r="L10043" t="s">
        <v>606</v>
      </c>
      <c r="M10043">
        <v>0</v>
      </c>
      <c r="N10043">
        <v>0</v>
      </c>
      <c r="O10043">
        <v>0</v>
      </c>
      <c r="P10043">
        <v>0</v>
      </c>
      <c r="Q10043">
        <v>0</v>
      </c>
      <c r="R10043">
        <v>0</v>
      </c>
      <c r="S10043">
        <v>0</v>
      </c>
      <c r="T10043">
        <v>0</v>
      </c>
      <c r="U10043">
        <v>0</v>
      </c>
      <c r="V10043">
        <v>0</v>
      </c>
    </row>
    <row r="10044" spans="1:22" x14ac:dyDescent="0.3">
      <c r="A10044">
        <v>202324</v>
      </c>
      <c r="B10044" t="s">
        <v>820</v>
      </c>
      <c r="C10044" t="s">
        <v>821</v>
      </c>
      <c r="D10044" t="s">
        <v>822</v>
      </c>
      <c r="E10044" t="s">
        <v>823</v>
      </c>
      <c r="F10044" t="s">
        <v>862</v>
      </c>
      <c r="G10044" t="s">
        <v>863</v>
      </c>
      <c r="H10044" t="s">
        <v>1082</v>
      </c>
      <c r="I10044">
        <v>893</v>
      </c>
      <c r="J10044" t="s">
        <v>1083</v>
      </c>
      <c r="K10044" t="s">
        <v>828</v>
      </c>
      <c r="L10044" t="s">
        <v>606</v>
      </c>
      <c r="M10044">
        <v>0</v>
      </c>
      <c r="N10044">
        <v>0</v>
      </c>
      <c r="O10044">
        <v>0</v>
      </c>
      <c r="P10044">
        <v>0</v>
      </c>
      <c r="Q10044">
        <v>0</v>
      </c>
      <c r="R10044">
        <v>0</v>
      </c>
      <c r="S10044">
        <v>0</v>
      </c>
      <c r="T10044">
        <v>0</v>
      </c>
      <c r="U10044">
        <v>0</v>
      </c>
      <c r="V10044">
        <v>0</v>
      </c>
    </row>
    <row r="10045" spans="1:22" x14ac:dyDescent="0.3">
      <c r="A10045">
        <v>202122</v>
      </c>
      <c r="B10045" t="s">
        <v>820</v>
      </c>
      <c r="C10045" t="s">
        <v>821</v>
      </c>
      <c r="D10045" t="s">
        <v>822</v>
      </c>
      <c r="E10045" t="s">
        <v>823</v>
      </c>
      <c r="F10045" t="s">
        <v>862</v>
      </c>
      <c r="G10045" t="s">
        <v>863</v>
      </c>
      <c r="H10045" t="s">
        <v>1082</v>
      </c>
      <c r="I10045">
        <v>893</v>
      </c>
      <c r="J10045" t="s">
        <v>1083</v>
      </c>
      <c r="K10045" t="s">
        <v>828</v>
      </c>
      <c r="L10045" t="s">
        <v>609</v>
      </c>
      <c r="M10045" t="s">
        <v>829</v>
      </c>
      <c r="N10045" t="s">
        <v>829</v>
      </c>
      <c r="O10045" t="s">
        <v>829</v>
      </c>
      <c r="P10045" t="s">
        <v>829</v>
      </c>
      <c r="Q10045">
        <v>0</v>
      </c>
      <c r="R10045" t="s">
        <v>829</v>
      </c>
      <c r="S10045">
        <v>0</v>
      </c>
      <c r="T10045">
        <v>0</v>
      </c>
      <c r="U10045">
        <v>0</v>
      </c>
      <c r="V10045">
        <v>0</v>
      </c>
    </row>
    <row r="10046" spans="1:22" x14ac:dyDescent="0.3">
      <c r="A10046">
        <v>202223</v>
      </c>
      <c r="B10046" t="s">
        <v>820</v>
      </c>
      <c r="C10046" t="s">
        <v>821</v>
      </c>
      <c r="D10046" t="s">
        <v>822</v>
      </c>
      <c r="E10046" t="s">
        <v>823</v>
      </c>
      <c r="F10046" t="s">
        <v>862</v>
      </c>
      <c r="G10046" t="s">
        <v>863</v>
      </c>
      <c r="H10046" t="s">
        <v>1082</v>
      </c>
      <c r="I10046">
        <v>893</v>
      </c>
      <c r="J10046" t="s">
        <v>1083</v>
      </c>
      <c r="K10046" t="s">
        <v>828</v>
      </c>
      <c r="L10046" t="s">
        <v>609</v>
      </c>
      <c r="M10046" t="s">
        <v>829</v>
      </c>
      <c r="N10046" t="s">
        <v>829</v>
      </c>
      <c r="O10046" t="s">
        <v>829</v>
      </c>
      <c r="P10046" t="s">
        <v>829</v>
      </c>
      <c r="Q10046">
        <v>0</v>
      </c>
      <c r="R10046" t="s">
        <v>829</v>
      </c>
      <c r="S10046">
        <v>0</v>
      </c>
      <c r="T10046">
        <v>0</v>
      </c>
      <c r="U10046">
        <v>0</v>
      </c>
      <c r="V10046">
        <v>0</v>
      </c>
    </row>
    <row r="10047" spans="1:22" x14ac:dyDescent="0.3">
      <c r="A10047">
        <v>202122</v>
      </c>
      <c r="B10047" t="s">
        <v>820</v>
      </c>
      <c r="C10047" t="s">
        <v>821</v>
      </c>
      <c r="D10047" t="s">
        <v>822</v>
      </c>
      <c r="E10047" t="s">
        <v>823</v>
      </c>
      <c r="F10047" t="s">
        <v>862</v>
      </c>
      <c r="G10047" t="s">
        <v>863</v>
      </c>
      <c r="H10047" t="s">
        <v>1082</v>
      </c>
      <c r="I10047">
        <v>893</v>
      </c>
      <c r="J10047" t="s">
        <v>1083</v>
      </c>
      <c r="K10047" t="s">
        <v>828</v>
      </c>
      <c r="L10047" t="s">
        <v>830</v>
      </c>
      <c r="M10047">
        <v>0</v>
      </c>
      <c r="N10047">
        <v>0</v>
      </c>
      <c r="O10047">
        <v>0</v>
      </c>
      <c r="P10047">
        <v>0</v>
      </c>
      <c r="Q10047">
        <v>0</v>
      </c>
      <c r="R10047">
        <v>0</v>
      </c>
      <c r="S10047">
        <v>0</v>
      </c>
      <c r="T10047">
        <v>0</v>
      </c>
      <c r="U10047">
        <v>0</v>
      </c>
      <c r="V10047">
        <v>0</v>
      </c>
    </row>
    <row r="10048" spans="1:22" x14ac:dyDescent="0.3">
      <c r="A10048">
        <v>202223</v>
      </c>
      <c r="B10048" t="s">
        <v>820</v>
      </c>
      <c r="C10048" t="s">
        <v>821</v>
      </c>
      <c r="D10048" t="s">
        <v>822</v>
      </c>
      <c r="E10048" t="s">
        <v>823</v>
      </c>
      <c r="F10048" t="s">
        <v>862</v>
      </c>
      <c r="G10048" t="s">
        <v>863</v>
      </c>
      <c r="H10048" t="s">
        <v>1082</v>
      </c>
      <c r="I10048">
        <v>893</v>
      </c>
      <c r="J10048" t="s">
        <v>1083</v>
      </c>
      <c r="K10048" t="s">
        <v>828</v>
      </c>
      <c r="L10048" t="s">
        <v>830</v>
      </c>
      <c r="M10048">
        <v>0</v>
      </c>
      <c r="N10048">
        <v>131036</v>
      </c>
      <c r="O10048">
        <v>98151</v>
      </c>
      <c r="P10048">
        <v>2977</v>
      </c>
      <c r="Q10048">
        <v>0</v>
      </c>
      <c r="R10048">
        <v>0</v>
      </c>
      <c r="S10048">
        <v>232164</v>
      </c>
      <c r="T10048">
        <v>0</v>
      </c>
      <c r="U10048">
        <v>232164</v>
      </c>
      <c r="V10048">
        <v>4</v>
      </c>
    </row>
    <row r="10049" spans="1:22" x14ac:dyDescent="0.3">
      <c r="A10049">
        <v>202324</v>
      </c>
      <c r="B10049" t="s">
        <v>820</v>
      </c>
      <c r="C10049" t="s">
        <v>821</v>
      </c>
      <c r="D10049" t="s">
        <v>822</v>
      </c>
      <c r="E10049" t="s">
        <v>823</v>
      </c>
      <c r="F10049" t="s">
        <v>862</v>
      </c>
      <c r="G10049" t="s">
        <v>863</v>
      </c>
      <c r="H10049" t="s">
        <v>1082</v>
      </c>
      <c r="I10049">
        <v>893</v>
      </c>
      <c r="J10049" t="s">
        <v>1083</v>
      </c>
      <c r="K10049" t="s">
        <v>828</v>
      </c>
      <c r="L10049" t="s">
        <v>830</v>
      </c>
      <c r="M10049">
        <v>0</v>
      </c>
      <c r="N10049">
        <v>461178</v>
      </c>
      <c r="O10049">
        <v>345850</v>
      </c>
      <c r="P10049">
        <v>11595</v>
      </c>
      <c r="Q10049">
        <v>0</v>
      </c>
      <c r="R10049">
        <v>0</v>
      </c>
      <c r="S10049">
        <v>818623</v>
      </c>
      <c r="T10049">
        <v>0</v>
      </c>
      <c r="U10049">
        <v>818623</v>
      </c>
      <c r="V10049">
        <v>13</v>
      </c>
    </row>
    <row r="10050" spans="1:22" x14ac:dyDescent="0.3">
      <c r="A10050">
        <v>202122</v>
      </c>
      <c r="B10050" t="s">
        <v>820</v>
      </c>
      <c r="C10050" t="s">
        <v>821</v>
      </c>
      <c r="D10050" t="s">
        <v>822</v>
      </c>
      <c r="E10050" t="s">
        <v>823</v>
      </c>
      <c r="F10050" t="s">
        <v>862</v>
      </c>
      <c r="G10050" t="s">
        <v>863</v>
      </c>
      <c r="H10050" t="s">
        <v>1082</v>
      </c>
      <c r="I10050">
        <v>893</v>
      </c>
      <c r="J10050" t="s">
        <v>1083</v>
      </c>
      <c r="K10050" t="s">
        <v>828</v>
      </c>
      <c r="L10050" t="s">
        <v>537</v>
      </c>
      <c r="M10050">
        <v>0</v>
      </c>
      <c r="N10050">
        <v>1282845</v>
      </c>
      <c r="O10050">
        <v>1913671</v>
      </c>
      <c r="P10050">
        <v>3691987</v>
      </c>
      <c r="Q10050">
        <v>0</v>
      </c>
      <c r="R10050">
        <v>1842334</v>
      </c>
      <c r="S10050">
        <v>8730837</v>
      </c>
      <c r="T10050">
        <v>0</v>
      </c>
      <c r="U10050">
        <v>8730837</v>
      </c>
      <c r="V10050">
        <v>131</v>
      </c>
    </row>
    <row r="10051" spans="1:22" x14ac:dyDescent="0.3">
      <c r="A10051">
        <v>202223</v>
      </c>
      <c r="B10051" t="s">
        <v>820</v>
      </c>
      <c r="C10051" t="s">
        <v>821</v>
      </c>
      <c r="D10051" t="s">
        <v>822</v>
      </c>
      <c r="E10051" t="s">
        <v>823</v>
      </c>
      <c r="F10051" t="s">
        <v>862</v>
      </c>
      <c r="G10051" t="s">
        <v>863</v>
      </c>
      <c r="H10051" t="s">
        <v>1082</v>
      </c>
      <c r="I10051">
        <v>893</v>
      </c>
      <c r="J10051" t="s">
        <v>1083</v>
      </c>
      <c r="K10051" t="s">
        <v>828</v>
      </c>
      <c r="L10051" t="s">
        <v>537</v>
      </c>
      <c r="M10051">
        <v>0</v>
      </c>
      <c r="N10051">
        <v>1270389</v>
      </c>
      <c r="O10051">
        <v>1936949</v>
      </c>
      <c r="P10051">
        <v>4605682</v>
      </c>
      <c r="Q10051">
        <v>0</v>
      </c>
      <c r="R10051">
        <v>1662189</v>
      </c>
      <c r="S10051">
        <v>9475209</v>
      </c>
      <c r="T10051">
        <v>0</v>
      </c>
      <c r="U10051">
        <v>9475209</v>
      </c>
      <c r="V10051">
        <v>143</v>
      </c>
    </row>
    <row r="10052" spans="1:22" x14ac:dyDescent="0.3">
      <c r="A10052">
        <v>202324</v>
      </c>
      <c r="B10052" t="s">
        <v>820</v>
      </c>
      <c r="C10052" t="s">
        <v>821</v>
      </c>
      <c r="D10052" t="s">
        <v>822</v>
      </c>
      <c r="E10052" t="s">
        <v>823</v>
      </c>
      <c r="F10052" t="s">
        <v>862</v>
      </c>
      <c r="G10052" t="s">
        <v>863</v>
      </c>
      <c r="H10052" t="s">
        <v>1082</v>
      </c>
      <c r="I10052">
        <v>893</v>
      </c>
      <c r="J10052" t="s">
        <v>1083</v>
      </c>
      <c r="K10052" t="s">
        <v>828</v>
      </c>
      <c r="L10052" t="s">
        <v>537</v>
      </c>
      <c r="M10052">
        <v>0</v>
      </c>
      <c r="N10052">
        <v>1743123</v>
      </c>
      <c r="O10052">
        <v>2056986</v>
      </c>
      <c r="P10052">
        <v>5359240</v>
      </c>
      <c r="Q10052">
        <v>0</v>
      </c>
      <c r="R10052">
        <v>1684594</v>
      </c>
      <c r="S10052">
        <v>10843943</v>
      </c>
      <c r="T10052">
        <v>0</v>
      </c>
      <c r="U10052">
        <v>10843943</v>
      </c>
      <c r="V10052">
        <v>167</v>
      </c>
    </row>
    <row r="10053" spans="1:22" x14ac:dyDescent="0.3">
      <c r="A10053">
        <v>202122</v>
      </c>
      <c r="B10053" t="s">
        <v>820</v>
      </c>
      <c r="C10053" t="s">
        <v>821</v>
      </c>
      <c r="D10053" t="s">
        <v>822</v>
      </c>
      <c r="E10053" t="s">
        <v>823</v>
      </c>
      <c r="F10053" t="s">
        <v>862</v>
      </c>
      <c r="G10053" t="s">
        <v>863</v>
      </c>
      <c r="H10053" t="s">
        <v>1082</v>
      </c>
      <c r="I10053">
        <v>893</v>
      </c>
      <c r="J10053" t="s">
        <v>1083</v>
      </c>
      <c r="K10053" t="s">
        <v>828</v>
      </c>
      <c r="L10053" t="s">
        <v>572</v>
      </c>
      <c r="M10053">
        <v>0</v>
      </c>
      <c r="N10053">
        <v>0</v>
      </c>
      <c r="O10053">
        <v>0</v>
      </c>
      <c r="P10053">
        <v>6665971</v>
      </c>
      <c r="Q10053">
        <v>0</v>
      </c>
      <c r="R10053">
        <v>0</v>
      </c>
      <c r="S10053">
        <v>6665971</v>
      </c>
      <c r="T10053">
        <v>0</v>
      </c>
      <c r="U10053">
        <v>6665971</v>
      </c>
      <c r="V10053">
        <v>100</v>
      </c>
    </row>
    <row r="10054" spans="1:22" x14ac:dyDescent="0.3">
      <c r="A10054">
        <v>202223</v>
      </c>
      <c r="B10054" t="s">
        <v>820</v>
      </c>
      <c r="C10054" t="s">
        <v>821</v>
      </c>
      <c r="D10054" t="s">
        <v>822</v>
      </c>
      <c r="E10054" t="s">
        <v>823</v>
      </c>
      <c r="F10054" t="s">
        <v>862</v>
      </c>
      <c r="G10054" t="s">
        <v>863</v>
      </c>
      <c r="H10054" t="s">
        <v>1082</v>
      </c>
      <c r="I10054">
        <v>893</v>
      </c>
      <c r="J10054" t="s">
        <v>1083</v>
      </c>
      <c r="K10054" t="s">
        <v>828</v>
      </c>
      <c r="L10054" t="s">
        <v>572</v>
      </c>
      <c r="M10054">
        <v>0</v>
      </c>
      <c r="N10054">
        <v>0</v>
      </c>
      <c r="O10054">
        <v>0</v>
      </c>
      <c r="P10054">
        <v>8466214</v>
      </c>
      <c r="Q10054">
        <v>0</v>
      </c>
      <c r="R10054">
        <v>0</v>
      </c>
      <c r="S10054">
        <v>8466214</v>
      </c>
      <c r="T10054">
        <v>0</v>
      </c>
      <c r="U10054">
        <v>8466214</v>
      </c>
      <c r="V10054">
        <v>128</v>
      </c>
    </row>
    <row r="10055" spans="1:22" x14ac:dyDescent="0.3">
      <c r="A10055">
        <v>202324</v>
      </c>
      <c r="B10055" t="s">
        <v>820</v>
      </c>
      <c r="C10055" t="s">
        <v>821</v>
      </c>
      <c r="D10055" t="s">
        <v>822</v>
      </c>
      <c r="E10055" t="s">
        <v>823</v>
      </c>
      <c r="F10055" t="s">
        <v>862</v>
      </c>
      <c r="G10055" t="s">
        <v>863</v>
      </c>
      <c r="H10055" t="s">
        <v>1082</v>
      </c>
      <c r="I10055">
        <v>893</v>
      </c>
      <c r="J10055" t="s">
        <v>1083</v>
      </c>
      <c r="K10055" t="s">
        <v>828</v>
      </c>
      <c r="L10055" t="s">
        <v>572</v>
      </c>
      <c r="M10055">
        <v>0</v>
      </c>
      <c r="N10055">
        <v>0</v>
      </c>
      <c r="O10055">
        <v>0</v>
      </c>
      <c r="P10055">
        <v>13892443</v>
      </c>
      <c r="Q10055">
        <v>0</v>
      </c>
      <c r="R10055">
        <v>0</v>
      </c>
      <c r="S10055">
        <v>13892443</v>
      </c>
      <c r="T10055">
        <v>0</v>
      </c>
      <c r="U10055">
        <v>13892443</v>
      </c>
      <c r="V10055">
        <v>214</v>
      </c>
    </row>
    <row r="10056" spans="1:22" x14ac:dyDescent="0.3">
      <c r="A10056">
        <v>202122</v>
      </c>
      <c r="B10056" t="s">
        <v>820</v>
      </c>
      <c r="C10056" t="s">
        <v>821</v>
      </c>
      <c r="D10056" t="s">
        <v>822</v>
      </c>
      <c r="E10056" t="s">
        <v>823</v>
      </c>
      <c r="F10056" t="s">
        <v>862</v>
      </c>
      <c r="G10056" t="s">
        <v>863</v>
      </c>
      <c r="H10056" t="s">
        <v>1082</v>
      </c>
      <c r="I10056">
        <v>893</v>
      </c>
      <c r="J10056" t="s">
        <v>1083</v>
      </c>
      <c r="K10056" t="s">
        <v>828</v>
      </c>
      <c r="L10056" t="s">
        <v>539</v>
      </c>
      <c r="M10056">
        <v>0</v>
      </c>
      <c r="N10056">
        <v>103971</v>
      </c>
      <c r="O10056">
        <v>81126</v>
      </c>
      <c r="P10056" t="s">
        <v>829</v>
      </c>
      <c r="Q10056" t="s">
        <v>829</v>
      </c>
      <c r="R10056" t="s">
        <v>829</v>
      </c>
      <c r="S10056">
        <v>185096</v>
      </c>
      <c r="T10056">
        <v>0</v>
      </c>
      <c r="U10056">
        <v>185096</v>
      </c>
      <c r="V10056">
        <v>3</v>
      </c>
    </row>
    <row r="10057" spans="1:22" x14ac:dyDescent="0.3">
      <c r="A10057">
        <v>202223</v>
      </c>
      <c r="B10057" t="s">
        <v>820</v>
      </c>
      <c r="C10057" t="s">
        <v>821</v>
      </c>
      <c r="D10057" t="s">
        <v>822</v>
      </c>
      <c r="E10057" t="s">
        <v>823</v>
      </c>
      <c r="F10057" t="s">
        <v>862</v>
      </c>
      <c r="G10057" t="s">
        <v>863</v>
      </c>
      <c r="H10057" t="s">
        <v>1082</v>
      </c>
      <c r="I10057">
        <v>893</v>
      </c>
      <c r="J10057" t="s">
        <v>1083</v>
      </c>
      <c r="K10057" t="s">
        <v>828</v>
      </c>
      <c r="L10057" t="s">
        <v>539</v>
      </c>
      <c r="M10057">
        <v>0</v>
      </c>
      <c r="N10057">
        <v>616664</v>
      </c>
      <c r="O10057">
        <v>461903</v>
      </c>
      <c r="P10057" t="s">
        <v>829</v>
      </c>
      <c r="Q10057" t="s">
        <v>829</v>
      </c>
      <c r="R10057" t="s">
        <v>829</v>
      </c>
      <c r="S10057">
        <v>1078567</v>
      </c>
      <c r="T10057">
        <v>0</v>
      </c>
      <c r="U10057">
        <v>1078567</v>
      </c>
      <c r="V10057">
        <v>16</v>
      </c>
    </row>
    <row r="10058" spans="1:22" x14ac:dyDescent="0.3">
      <c r="A10058">
        <v>202324</v>
      </c>
      <c r="B10058" t="s">
        <v>820</v>
      </c>
      <c r="C10058" t="s">
        <v>821</v>
      </c>
      <c r="D10058" t="s">
        <v>822</v>
      </c>
      <c r="E10058" t="s">
        <v>823</v>
      </c>
      <c r="F10058" t="s">
        <v>862</v>
      </c>
      <c r="G10058" t="s">
        <v>863</v>
      </c>
      <c r="H10058" t="s">
        <v>1082</v>
      </c>
      <c r="I10058">
        <v>893</v>
      </c>
      <c r="J10058" t="s">
        <v>1083</v>
      </c>
      <c r="K10058" t="s">
        <v>828</v>
      </c>
      <c r="L10058" t="s">
        <v>539</v>
      </c>
      <c r="M10058">
        <v>0</v>
      </c>
      <c r="N10058">
        <v>943810</v>
      </c>
      <c r="O10058">
        <v>707790</v>
      </c>
      <c r="P10058" t="s">
        <v>829</v>
      </c>
      <c r="Q10058" t="s">
        <v>829</v>
      </c>
      <c r="R10058" t="s">
        <v>829</v>
      </c>
      <c r="S10058">
        <v>1651600</v>
      </c>
      <c r="T10058">
        <v>0</v>
      </c>
      <c r="U10058">
        <v>1651600</v>
      </c>
      <c r="V10058">
        <v>25</v>
      </c>
    </row>
    <row r="10059" spans="1:22" x14ac:dyDescent="0.3">
      <c r="A10059">
        <v>202122</v>
      </c>
      <c r="B10059" t="s">
        <v>820</v>
      </c>
      <c r="C10059" t="s">
        <v>821</v>
      </c>
      <c r="D10059" t="s">
        <v>822</v>
      </c>
      <c r="E10059" t="s">
        <v>823</v>
      </c>
      <c r="F10059" t="s">
        <v>862</v>
      </c>
      <c r="G10059" t="s">
        <v>863</v>
      </c>
      <c r="H10059" t="s">
        <v>1082</v>
      </c>
      <c r="I10059">
        <v>893</v>
      </c>
      <c r="J10059" t="s">
        <v>1083</v>
      </c>
      <c r="K10059" t="s">
        <v>828</v>
      </c>
      <c r="L10059" t="s">
        <v>541</v>
      </c>
      <c r="M10059">
        <v>0</v>
      </c>
      <c r="N10059">
        <v>954535</v>
      </c>
      <c r="O10059">
        <v>744801</v>
      </c>
      <c r="P10059">
        <v>21692</v>
      </c>
      <c r="Q10059">
        <v>0</v>
      </c>
      <c r="R10059">
        <v>0</v>
      </c>
      <c r="S10059">
        <v>1721029</v>
      </c>
      <c r="T10059">
        <v>32379</v>
      </c>
      <c r="U10059">
        <v>1688650</v>
      </c>
      <c r="V10059">
        <v>25</v>
      </c>
    </row>
    <row r="10060" spans="1:22" x14ac:dyDescent="0.3">
      <c r="A10060">
        <v>202223</v>
      </c>
      <c r="B10060" t="s">
        <v>820</v>
      </c>
      <c r="C10060" t="s">
        <v>821</v>
      </c>
      <c r="D10060" t="s">
        <v>822</v>
      </c>
      <c r="E10060" t="s">
        <v>823</v>
      </c>
      <c r="F10060" t="s">
        <v>862</v>
      </c>
      <c r="G10060" t="s">
        <v>863</v>
      </c>
      <c r="H10060" t="s">
        <v>1082</v>
      </c>
      <c r="I10060">
        <v>893</v>
      </c>
      <c r="J10060" t="s">
        <v>1083</v>
      </c>
      <c r="K10060" t="s">
        <v>828</v>
      </c>
      <c r="L10060" t="s">
        <v>541</v>
      </c>
      <c r="M10060">
        <v>0</v>
      </c>
      <c r="N10060">
        <v>1125263</v>
      </c>
      <c r="O10060">
        <v>842862</v>
      </c>
      <c r="P10060">
        <v>25566</v>
      </c>
      <c r="Q10060">
        <v>0</v>
      </c>
      <c r="R10060">
        <v>0</v>
      </c>
      <c r="S10060">
        <v>1993691</v>
      </c>
      <c r="T10060">
        <v>8378</v>
      </c>
      <c r="U10060">
        <v>1985313</v>
      </c>
      <c r="V10060">
        <v>30</v>
      </c>
    </row>
    <row r="10061" spans="1:22" x14ac:dyDescent="0.3">
      <c r="A10061">
        <v>202324</v>
      </c>
      <c r="B10061" t="s">
        <v>820</v>
      </c>
      <c r="C10061" t="s">
        <v>821</v>
      </c>
      <c r="D10061" t="s">
        <v>822</v>
      </c>
      <c r="E10061" t="s">
        <v>823</v>
      </c>
      <c r="F10061" t="s">
        <v>862</v>
      </c>
      <c r="G10061" t="s">
        <v>863</v>
      </c>
      <c r="H10061" t="s">
        <v>1082</v>
      </c>
      <c r="I10061">
        <v>893</v>
      </c>
      <c r="J10061" t="s">
        <v>1083</v>
      </c>
      <c r="K10061" t="s">
        <v>828</v>
      </c>
      <c r="L10061" t="s">
        <v>541</v>
      </c>
      <c r="M10061">
        <v>0</v>
      </c>
      <c r="N10061">
        <v>1572480</v>
      </c>
      <c r="O10061">
        <v>1179246</v>
      </c>
      <c r="P10061">
        <v>39535</v>
      </c>
      <c r="Q10061">
        <v>0</v>
      </c>
      <c r="R10061">
        <v>0</v>
      </c>
      <c r="S10061">
        <v>2791261</v>
      </c>
      <c r="T10061">
        <v>0</v>
      </c>
      <c r="U10061">
        <v>2791261</v>
      </c>
      <c r="V10061">
        <v>43</v>
      </c>
    </row>
    <row r="10062" spans="1:22" x14ac:dyDescent="0.3">
      <c r="A10062">
        <v>202122</v>
      </c>
      <c r="B10062" t="s">
        <v>820</v>
      </c>
      <c r="C10062" t="s">
        <v>821</v>
      </c>
      <c r="D10062" t="s">
        <v>822</v>
      </c>
      <c r="E10062" t="s">
        <v>823</v>
      </c>
      <c r="F10062" t="s">
        <v>862</v>
      </c>
      <c r="G10062" t="s">
        <v>863</v>
      </c>
      <c r="H10062" t="s">
        <v>1082</v>
      </c>
      <c r="I10062">
        <v>893</v>
      </c>
      <c r="J10062" t="s">
        <v>1083</v>
      </c>
      <c r="K10062" t="s">
        <v>828</v>
      </c>
      <c r="L10062" t="s">
        <v>831</v>
      </c>
      <c r="M10062" t="s">
        <v>829</v>
      </c>
      <c r="N10062" t="s">
        <v>829</v>
      </c>
      <c r="O10062" t="s">
        <v>829</v>
      </c>
      <c r="P10062">
        <v>0</v>
      </c>
      <c r="Q10062">
        <v>156379</v>
      </c>
      <c r="R10062" t="s">
        <v>829</v>
      </c>
      <c r="S10062">
        <v>156379</v>
      </c>
      <c r="T10062">
        <v>0</v>
      </c>
      <c r="U10062">
        <v>156379</v>
      </c>
      <c r="V10062">
        <v>2</v>
      </c>
    </row>
    <row r="10063" spans="1:22" x14ac:dyDescent="0.3">
      <c r="A10063">
        <v>202223</v>
      </c>
      <c r="B10063" t="s">
        <v>820</v>
      </c>
      <c r="C10063" t="s">
        <v>821</v>
      </c>
      <c r="D10063" t="s">
        <v>822</v>
      </c>
      <c r="E10063" t="s">
        <v>823</v>
      </c>
      <c r="F10063" t="s">
        <v>862</v>
      </c>
      <c r="G10063" t="s">
        <v>863</v>
      </c>
      <c r="H10063" t="s">
        <v>1082</v>
      </c>
      <c r="I10063">
        <v>893</v>
      </c>
      <c r="J10063" t="s">
        <v>1083</v>
      </c>
      <c r="K10063" t="s">
        <v>828</v>
      </c>
      <c r="L10063" t="s">
        <v>831</v>
      </c>
      <c r="M10063" t="s">
        <v>829</v>
      </c>
      <c r="N10063" t="s">
        <v>829</v>
      </c>
      <c r="O10063" t="s">
        <v>829</v>
      </c>
      <c r="P10063">
        <v>0</v>
      </c>
      <c r="Q10063">
        <v>139449</v>
      </c>
      <c r="R10063" t="s">
        <v>829</v>
      </c>
      <c r="S10063">
        <v>139449</v>
      </c>
      <c r="T10063">
        <v>0</v>
      </c>
      <c r="U10063">
        <v>139449</v>
      </c>
      <c r="V10063">
        <v>2</v>
      </c>
    </row>
    <row r="10064" spans="1:22" x14ac:dyDescent="0.3">
      <c r="A10064">
        <v>202324</v>
      </c>
      <c r="B10064" t="s">
        <v>820</v>
      </c>
      <c r="C10064" t="s">
        <v>821</v>
      </c>
      <c r="D10064" t="s">
        <v>822</v>
      </c>
      <c r="E10064" t="s">
        <v>823</v>
      </c>
      <c r="F10064" t="s">
        <v>862</v>
      </c>
      <c r="G10064" t="s">
        <v>863</v>
      </c>
      <c r="H10064" t="s">
        <v>1082</v>
      </c>
      <c r="I10064">
        <v>893</v>
      </c>
      <c r="J10064" t="s">
        <v>1083</v>
      </c>
      <c r="K10064" t="s">
        <v>828</v>
      </c>
      <c r="L10064" t="s">
        <v>831</v>
      </c>
      <c r="M10064" t="s">
        <v>829</v>
      </c>
      <c r="N10064" t="s">
        <v>829</v>
      </c>
      <c r="O10064" t="s">
        <v>829</v>
      </c>
      <c r="P10064">
        <v>0</v>
      </c>
      <c r="Q10064">
        <v>150812</v>
      </c>
      <c r="R10064" t="s">
        <v>829</v>
      </c>
      <c r="S10064">
        <v>150812</v>
      </c>
      <c r="T10064">
        <v>0</v>
      </c>
      <c r="U10064">
        <v>150812</v>
      </c>
      <c r="V10064">
        <v>2</v>
      </c>
    </row>
    <row r="10065" spans="1:22" x14ac:dyDescent="0.3">
      <c r="A10065">
        <v>202122</v>
      </c>
      <c r="B10065" t="s">
        <v>820</v>
      </c>
      <c r="C10065" t="s">
        <v>821</v>
      </c>
      <c r="D10065" t="s">
        <v>822</v>
      </c>
      <c r="E10065" t="s">
        <v>823</v>
      </c>
      <c r="F10065" t="s">
        <v>862</v>
      </c>
      <c r="G10065" t="s">
        <v>863</v>
      </c>
      <c r="H10065" t="s">
        <v>1082</v>
      </c>
      <c r="I10065">
        <v>893</v>
      </c>
      <c r="J10065" t="s">
        <v>1083</v>
      </c>
      <c r="K10065" t="s">
        <v>828</v>
      </c>
      <c r="L10065" t="s">
        <v>832</v>
      </c>
      <c r="M10065">
        <v>75785</v>
      </c>
      <c r="N10065">
        <v>38547</v>
      </c>
      <c r="O10065">
        <v>30077</v>
      </c>
      <c r="P10065">
        <v>876</v>
      </c>
      <c r="Q10065">
        <v>0</v>
      </c>
      <c r="R10065">
        <v>0</v>
      </c>
      <c r="S10065">
        <v>145285</v>
      </c>
      <c r="T10065">
        <v>0</v>
      </c>
      <c r="U10065">
        <v>145285</v>
      </c>
      <c r="V10065">
        <v>2</v>
      </c>
    </row>
    <row r="10066" spans="1:22" x14ac:dyDescent="0.3">
      <c r="A10066">
        <v>202223</v>
      </c>
      <c r="B10066" t="s">
        <v>820</v>
      </c>
      <c r="C10066" t="s">
        <v>821</v>
      </c>
      <c r="D10066" t="s">
        <v>822</v>
      </c>
      <c r="E10066" t="s">
        <v>823</v>
      </c>
      <c r="F10066" t="s">
        <v>862</v>
      </c>
      <c r="G10066" t="s">
        <v>863</v>
      </c>
      <c r="H10066" t="s">
        <v>1082</v>
      </c>
      <c r="I10066">
        <v>893</v>
      </c>
      <c r="J10066" t="s">
        <v>1083</v>
      </c>
      <c r="K10066" t="s">
        <v>828</v>
      </c>
      <c r="L10066" t="s">
        <v>832</v>
      </c>
      <c r="M10066">
        <v>87943</v>
      </c>
      <c r="N10066">
        <v>15581</v>
      </c>
      <c r="O10066">
        <v>11671</v>
      </c>
      <c r="P10066">
        <v>354</v>
      </c>
      <c r="Q10066">
        <v>0</v>
      </c>
      <c r="R10066">
        <v>0</v>
      </c>
      <c r="S10066">
        <v>115549</v>
      </c>
      <c r="T10066">
        <v>0</v>
      </c>
      <c r="U10066">
        <v>115549</v>
      </c>
      <c r="V10066">
        <v>2</v>
      </c>
    </row>
    <row r="10067" spans="1:22" x14ac:dyDescent="0.3">
      <c r="A10067">
        <v>202324</v>
      </c>
      <c r="B10067" t="s">
        <v>820</v>
      </c>
      <c r="C10067" t="s">
        <v>821</v>
      </c>
      <c r="D10067" t="s">
        <v>822</v>
      </c>
      <c r="E10067" t="s">
        <v>823</v>
      </c>
      <c r="F10067" t="s">
        <v>862</v>
      </c>
      <c r="G10067" t="s">
        <v>863</v>
      </c>
      <c r="H10067" t="s">
        <v>1082</v>
      </c>
      <c r="I10067">
        <v>893</v>
      </c>
      <c r="J10067" t="s">
        <v>1083</v>
      </c>
      <c r="K10067" t="s">
        <v>828</v>
      </c>
      <c r="L10067" t="s">
        <v>832</v>
      </c>
      <c r="M10067">
        <v>93500</v>
      </c>
      <c r="N10067">
        <v>27928</v>
      </c>
      <c r="O10067">
        <v>20944</v>
      </c>
      <c r="P10067">
        <v>702</v>
      </c>
      <c r="Q10067">
        <v>0</v>
      </c>
      <c r="R10067">
        <v>0</v>
      </c>
      <c r="S10067">
        <v>143074</v>
      </c>
      <c r="T10067">
        <v>0</v>
      </c>
      <c r="U10067">
        <v>143074</v>
      </c>
      <c r="V10067">
        <v>2</v>
      </c>
    </row>
    <row r="10068" spans="1:22" x14ac:dyDescent="0.3">
      <c r="A10068">
        <v>202122</v>
      </c>
      <c r="B10068" t="s">
        <v>820</v>
      </c>
      <c r="C10068" t="s">
        <v>821</v>
      </c>
      <c r="D10068" t="s">
        <v>822</v>
      </c>
      <c r="E10068" t="s">
        <v>823</v>
      </c>
      <c r="F10068" t="s">
        <v>862</v>
      </c>
      <c r="G10068" t="s">
        <v>863</v>
      </c>
      <c r="H10068" t="s">
        <v>1082</v>
      </c>
      <c r="I10068">
        <v>893</v>
      </c>
      <c r="J10068" t="s">
        <v>1083</v>
      </c>
      <c r="K10068" t="s">
        <v>828</v>
      </c>
      <c r="L10068" t="s">
        <v>544</v>
      </c>
      <c r="M10068">
        <v>0</v>
      </c>
      <c r="N10068">
        <v>782793</v>
      </c>
      <c r="O10068">
        <v>110887</v>
      </c>
      <c r="P10068">
        <v>3230</v>
      </c>
      <c r="Q10068">
        <v>212818</v>
      </c>
      <c r="R10068">
        <v>0</v>
      </c>
      <c r="S10068">
        <v>1109728</v>
      </c>
      <c r="T10068">
        <v>198708</v>
      </c>
      <c r="U10068">
        <v>911020</v>
      </c>
      <c r="V10068">
        <v>14</v>
      </c>
    </row>
    <row r="10069" spans="1:22" x14ac:dyDescent="0.3">
      <c r="A10069">
        <v>202223</v>
      </c>
      <c r="B10069" t="s">
        <v>820</v>
      </c>
      <c r="C10069" t="s">
        <v>821</v>
      </c>
      <c r="D10069" t="s">
        <v>822</v>
      </c>
      <c r="E10069" t="s">
        <v>823</v>
      </c>
      <c r="F10069" t="s">
        <v>862</v>
      </c>
      <c r="G10069" t="s">
        <v>863</v>
      </c>
      <c r="H10069" t="s">
        <v>1082</v>
      </c>
      <c r="I10069">
        <v>893</v>
      </c>
      <c r="J10069" t="s">
        <v>1083</v>
      </c>
      <c r="K10069" t="s">
        <v>828</v>
      </c>
      <c r="L10069" t="s">
        <v>544</v>
      </c>
      <c r="M10069">
        <v>0</v>
      </c>
      <c r="N10069">
        <v>899300</v>
      </c>
      <c r="O10069">
        <v>127391</v>
      </c>
      <c r="P10069">
        <v>3710</v>
      </c>
      <c r="Q10069">
        <v>244492</v>
      </c>
      <c r="R10069">
        <v>0</v>
      </c>
      <c r="S10069">
        <v>1274893</v>
      </c>
      <c r="T10069">
        <v>105743</v>
      </c>
      <c r="U10069">
        <v>1169150</v>
      </c>
      <c r="V10069">
        <v>18</v>
      </c>
    </row>
    <row r="10070" spans="1:22" x14ac:dyDescent="0.3">
      <c r="A10070">
        <v>202324</v>
      </c>
      <c r="B10070" t="s">
        <v>820</v>
      </c>
      <c r="C10070" t="s">
        <v>821</v>
      </c>
      <c r="D10070" t="s">
        <v>822</v>
      </c>
      <c r="E10070" t="s">
        <v>823</v>
      </c>
      <c r="F10070" t="s">
        <v>862</v>
      </c>
      <c r="G10070" t="s">
        <v>863</v>
      </c>
      <c r="H10070" t="s">
        <v>1082</v>
      </c>
      <c r="I10070">
        <v>893</v>
      </c>
      <c r="J10070" t="s">
        <v>1083</v>
      </c>
      <c r="K10070" t="s">
        <v>828</v>
      </c>
      <c r="L10070" t="s">
        <v>544</v>
      </c>
      <c r="M10070">
        <v>0</v>
      </c>
      <c r="N10070">
        <v>661346</v>
      </c>
      <c r="O10070">
        <v>93684</v>
      </c>
      <c r="P10070">
        <v>2728</v>
      </c>
      <c r="Q10070">
        <v>179800</v>
      </c>
      <c r="R10070">
        <v>0</v>
      </c>
      <c r="S10070">
        <v>937558</v>
      </c>
      <c r="T10070">
        <v>0</v>
      </c>
      <c r="U10070">
        <v>937558</v>
      </c>
      <c r="V10070">
        <v>14</v>
      </c>
    </row>
    <row r="10071" spans="1:22" x14ac:dyDescent="0.3">
      <c r="A10071">
        <v>202122</v>
      </c>
      <c r="B10071" t="s">
        <v>820</v>
      </c>
      <c r="C10071" t="s">
        <v>821</v>
      </c>
      <c r="D10071" t="s">
        <v>822</v>
      </c>
      <c r="E10071" t="s">
        <v>823</v>
      </c>
      <c r="F10071" t="s">
        <v>862</v>
      </c>
      <c r="G10071" t="s">
        <v>863</v>
      </c>
      <c r="H10071" t="s">
        <v>1082</v>
      </c>
      <c r="I10071">
        <v>893</v>
      </c>
      <c r="J10071" t="s">
        <v>1083</v>
      </c>
      <c r="K10071" t="s">
        <v>828</v>
      </c>
      <c r="L10071" t="s">
        <v>600</v>
      </c>
      <c r="M10071" t="s">
        <v>829</v>
      </c>
      <c r="N10071" t="s">
        <v>829</v>
      </c>
      <c r="O10071" t="s">
        <v>829</v>
      </c>
      <c r="P10071">
        <v>0</v>
      </c>
      <c r="Q10071">
        <v>0</v>
      </c>
      <c r="R10071" t="s">
        <v>829</v>
      </c>
      <c r="S10071">
        <v>0</v>
      </c>
      <c r="T10071">
        <v>0</v>
      </c>
      <c r="U10071">
        <v>0</v>
      </c>
      <c r="V10071">
        <v>0</v>
      </c>
    </row>
    <row r="10072" spans="1:22" x14ac:dyDescent="0.3">
      <c r="A10072">
        <v>202223</v>
      </c>
      <c r="B10072" t="s">
        <v>820</v>
      </c>
      <c r="C10072" t="s">
        <v>821</v>
      </c>
      <c r="D10072" t="s">
        <v>822</v>
      </c>
      <c r="E10072" t="s">
        <v>823</v>
      </c>
      <c r="F10072" t="s">
        <v>862</v>
      </c>
      <c r="G10072" t="s">
        <v>863</v>
      </c>
      <c r="H10072" t="s">
        <v>1082</v>
      </c>
      <c r="I10072">
        <v>893</v>
      </c>
      <c r="J10072" t="s">
        <v>1083</v>
      </c>
      <c r="K10072" t="s">
        <v>828</v>
      </c>
      <c r="L10072" t="s">
        <v>600</v>
      </c>
      <c r="M10072" t="s">
        <v>829</v>
      </c>
      <c r="N10072" t="s">
        <v>829</v>
      </c>
      <c r="O10072" t="s">
        <v>829</v>
      </c>
      <c r="P10072">
        <v>0</v>
      </c>
      <c r="Q10072">
        <v>0</v>
      </c>
      <c r="R10072" t="s">
        <v>829</v>
      </c>
      <c r="S10072">
        <v>0</v>
      </c>
      <c r="T10072">
        <v>0</v>
      </c>
      <c r="U10072">
        <v>0</v>
      </c>
      <c r="V10072">
        <v>0</v>
      </c>
    </row>
    <row r="10073" spans="1:22" x14ac:dyDescent="0.3">
      <c r="A10073">
        <v>202324</v>
      </c>
      <c r="B10073" t="s">
        <v>820</v>
      </c>
      <c r="C10073" t="s">
        <v>821</v>
      </c>
      <c r="D10073" t="s">
        <v>822</v>
      </c>
      <c r="E10073" t="s">
        <v>823</v>
      </c>
      <c r="F10073" t="s">
        <v>862</v>
      </c>
      <c r="G10073" t="s">
        <v>863</v>
      </c>
      <c r="H10073" t="s">
        <v>1082</v>
      </c>
      <c r="I10073">
        <v>893</v>
      </c>
      <c r="J10073" t="s">
        <v>1083</v>
      </c>
      <c r="K10073" t="s">
        <v>828</v>
      </c>
      <c r="L10073" t="s">
        <v>600</v>
      </c>
      <c r="M10073" t="s">
        <v>829</v>
      </c>
      <c r="N10073" t="s">
        <v>829</v>
      </c>
      <c r="O10073" t="s">
        <v>829</v>
      </c>
      <c r="P10073">
        <v>0</v>
      </c>
      <c r="Q10073">
        <v>0</v>
      </c>
      <c r="R10073" t="s">
        <v>829</v>
      </c>
      <c r="S10073">
        <v>0</v>
      </c>
      <c r="T10073">
        <v>0</v>
      </c>
      <c r="U10073">
        <v>0</v>
      </c>
      <c r="V10073">
        <v>0</v>
      </c>
    </row>
    <row r="10074" spans="1:22" x14ac:dyDescent="0.3">
      <c r="A10074">
        <v>202122</v>
      </c>
      <c r="B10074" t="s">
        <v>820</v>
      </c>
      <c r="C10074" t="s">
        <v>821</v>
      </c>
      <c r="D10074" t="s">
        <v>822</v>
      </c>
      <c r="E10074" t="s">
        <v>823</v>
      </c>
      <c r="F10074" t="s">
        <v>862</v>
      </c>
      <c r="G10074" t="s">
        <v>863</v>
      </c>
      <c r="H10074" t="s">
        <v>1082</v>
      </c>
      <c r="I10074">
        <v>893</v>
      </c>
      <c r="J10074" t="s">
        <v>1083</v>
      </c>
      <c r="K10074" t="s">
        <v>828</v>
      </c>
      <c r="L10074" t="s">
        <v>247</v>
      </c>
      <c r="M10074">
        <v>0</v>
      </c>
      <c r="N10074">
        <v>0</v>
      </c>
      <c r="O10074">
        <v>0</v>
      </c>
      <c r="P10074">
        <v>0</v>
      </c>
      <c r="Q10074">
        <v>0</v>
      </c>
      <c r="R10074">
        <v>0</v>
      </c>
      <c r="S10074">
        <v>0</v>
      </c>
      <c r="T10074">
        <v>0</v>
      </c>
      <c r="U10074">
        <v>0</v>
      </c>
      <c r="V10074">
        <v>0</v>
      </c>
    </row>
    <row r="10075" spans="1:22" x14ac:dyDescent="0.3">
      <c r="A10075">
        <v>202223</v>
      </c>
      <c r="B10075" t="s">
        <v>820</v>
      </c>
      <c r="C10075" t="s">
        <v>821</v>
      </c>
      <c r="D10075" t="s">
        <v>822</v>
      </c>
      <c r="E10075" t="s">
        <v>823</v>
      </c>
      <c r="F10075" t="s">
        <v>862</v>
      </c>
      <c r="G10075" t="s">
        <v>863</v>
      </c>
      <c r="H10075" t="s">
        <v>1082</v>
      </c>
      <c r="I10075">
        <v>893</v>
      </c>
      <c r="J10075" t="s">
        <v>1083</v>
      </c>
      <c r="K10075" t="s">
        <v>828</v>
      </c>
      <c r="L10075" t="s">
        <v>247</v>
      </c>
      <c r="M10075">
        <v>0</v>
      </c>
      <c r="N10075">
        <v>0</v>
      </c>
      <c r="O10075">
        <v>0</v>
      </c>
      <c r="P10075">
        <v>0</v>
      </c>
      <c r="Q10075">
        <v>0</v>
      </c>
      <c r="R10075">
        <v>0</v>
      </c>
      <c r="S10075">
        <v>0</v>
      </c>
      <c r="T10075">
        <v>0</v>
      </c>
      <c r="U10075">
        <v>0</v>
      </c>
      <c r="V10075">
        <v>0</v>
      </c>
    </row>
    <row r="10076" spans="1:22" x14ac:dyDescent="0.3">
      <c r="A10076">
        <v>202324</v>
      </c>
      <c r="B10076" t="s">
        <v>820</v>
      </c>
      <c r="C10076" t="s">
        <v>821</v>
      </c>
      <c r="D10076" t="s">
        <v>822</v>
      </c>
      <c r="E10076" t="s">
        <v>823</v>
      </c>
      <c r="F10076" t="s">
        <v>862</v>
      </c>
      <c r="G10076" t="s">
        <v>863</v>
      </c>
      <c r="H10076" t="s">
        <v>1082</v>
      </c>
      <c r="I10076">
        <v>893</v>
      </c>
      <c r="J10076" t="s">
        <v>1083</v>
      </c>
      <c r="K10076" t="s">
        <v>828</v>
      </c>
      <c r="L10076" t="s">
        <v>247</v>
      </c>
      <c r="M10076">
        <v>0</v>
      </c>
      <c r="N10076">
        <v>0</v>
      </c>
      <c r="O10076">
        <v>0</v>
      </c>
      <c r="P10076">
        <v>0</v>
      </c>
      <c r="Q10076">
        <v>0</v>
      </c>
      <c r="R10076">
        <v>0</v>
      </c>
      <c r="S10076">
        <v>0</v>
      </c>
      <c r="T10076">
        <v>0</v>
      </c>
      <c r="U10076">
        <v>0</v>
      </c>
      <c r="V10076">
        <v>0</v>
      </c>
    </row>
    <row r="10077" spans="1:22" x14ac:dyDescent="0.3">
      <c r="A10077">
        <v>202122</v>
      </c>
      <c r="B10077" t="s">
        <v>820</v>
      </c>
      <c r="C10077" t="s">
        <v>821</v>
      </c>
      <c r="D10077" t="s">
        <v>822</v>
      </c>
      <c r="E10077" t="s">
        <v>823</v>
      </c>
      <c r="F10077" t="s">
        <v>862</v>
      </c>
      <c r="G10077" t="s">
        <v>863</v>
      </c>
      <c r="H10077" t="s">
        <v>1082</v>
      </c>
      <c r="I10077">
        <v>893</v>
      </c>
      <c r="J10077" t="s">
        <v>1083</v>
      </c>
      <c r="K10077" t="s">
        <v>828</v>
      </c>
      <c r="L10077" t="s">
        <v>833</v>
      </c>
      <c r="M10077">
        <v>16575236</v>
      </c>
      <c r="N10077">
        <v>60998257</v>
      </c>
      <c r="O10077">
        <v>6546763</v>
      </c>
      <c r="P10077">
        <v>13785978</v>
      </c>
      <c r="Q10077">
        <v>1929197</v>
      </c>
      <c r="R10077">
        <v>1842334</v>
      </c>
      <c r="S10077">
        <v>102964262</v>
      </c>
      <c r="T10077">
        <v>670964</v>
      </c>
      <c r="U10077">
        <v>102293298</v>
      </c>
      <c r="V10077" t="s">
        <v>834</v>
      </c>
    </row>
    <row r="10078" spans="1:22" x14ac:dyDescent="0.3">
      <c r="A10078">
        <v>202223</v>
      </c>
      <c r="B10078" t="s">
        <v>820</v>
      </c>
      <c r="C10078" t="s">
        <v>821</v>
      </c>
      <c r="D10078" t="s">
        <v>822</v>
      </c>
      <c r="E10078" t="s">
        <v>823</v>
      </c>
      <c r="F10078" t="s">
        <v>862</v>
      </c>
      <c r="G10078" t="s">
        <v>863</v>
      </c>
      <c r="H10078" t="s">
        <v>1082</v>
      </c>
      <c r="I10078">
        <v>893</v>
      </c>
      <c r="J10078" t="s">
        <v>1083</v>
      </c>
      <c r="K10078" t="s">
        <v>828</v>
      </c>
      <c r="L10078" t="s">
        <v>833</v>
      </c>
      <c r="M10078">
        <v>17419499</v>
      </c>
      <c r="N10078">
        <v>64949264</v>
      </c>
      <c r="O10078">
        <v>7163970</v>
      </c>
      <c r="P10078">
        <v>15559617</v>
      </c>
      <c r="Q10078">
        <v>1943941</v>
      </c>
      <c r="R10078">
        <v>1662189</v>
      </c>
      <c r="S10078">
        <v>110033436</v>
      </c>
      <c r="T10078">
        <v>1470469</v>
      </c>
      <c r="U10078">
        <v>108562967</v>
      </c>
      <c r="V10078" t="s">
        <v>834</v>
      </c>
    </row>
    <row r="10079" spans="1:22" x14ac:dyDescent="0.3">
      <c r="A10079">
        <v>202324</v>
      </c>
      <c r="B10079" t="s">
        <v>820</v>
      </c>
      <c r="C10079" t="s">
        <v>821</v>
      </c>
      <c r="D10079" t="s">
        <v>822</v>
      </c>
      <c r="E10079" t="s">
        <v>823</v>
      </c>
      <c r="F10079" t="s">
        <v>862</v>
      </c>
      <c r="G10079" t="s">
        <v>863</v>
      </c>
      <c r="H10079" t="s">
        <v>1082</v>
      </c>
      <c r="I10079">
        <v>893</v>
      </c>
      <c r="J10079" t="s">
        <v>1083</v>
      </c>
      <c r="K10079" t="s">
        <v>828</v>
      </c>
      <c r="L10079" t="s">
        <v>833</v>
      </c>
      <c r="M10079">
        <v>18047904</v>
      </c>
      <c r="N10079">
        <v>70319730</v>
      </c>
      <c r="O10079">
        <v>10030533</v>
      </c>
      <c r="P10079">
        <v>21252645</v>
      </c>
      <c r="Q10079">
        <v>1890612</v>
      </c>
      <c r="R10079">
        <v>1684594</v>
      </c>
      <c r="S10079">
        <v>124843069</v>
      </c>
      <c r="T10079">
        <v>4445343</v>
      </c>
      <c r="U10079">
        <v>120397726</v>
      </c>
      <c r="V10079" t="s">
        <v>834</v>
      </c>
    </row>
    <row r="10080" spans="1:22" x14ac:dyDescent="0.3">
      <c r="A10080">
        <v>202122</v>
      </c>
      <c r="B10080" t="s">
        <v>820</v>
      </c>
      <c r="C10080" t="s">
        <v>821</v>
      </c>
      <c r="D10080" t="s">
        <v>822</v>
      </c>
      <c r="E10080" t="s">
        <v>823</v>
      </c>
      <c r="F10080" t="s">
        <v>862</v>
      </c>
      <c r="G10080" t="s">
        <v>863</v>
      </c>
      <c r="H10080" t="s">
        <v>1082</v>
      </c>
      <c r="I10080">
        <v>893</v>
      </c>
      <c r="J10080" t="s">
        <v>1083</v>
      </c>
      <c r="K10080" t="s">
        <v>835</v>
      </c>
      <c r="L10080" t="s">
        <v>836</v>
      </c>
      <c r="M10080" t="s">
        <v>829</v>
      </c>
      <c r="N10080" t="s">
        <v>829</v>
      </c>
      <c r="O10080" t="s">
        <v>829</v>
      </c>
      <c r="P10080" t="s">
        <v>829</v>
      </c>
      <c r="Q10080" t="s">
        <v>829</v>
      </c>
      <c r="R10080" t="s">
        <v>829</v>
      </c>
      <c r="S10080">
        <v>103745477</v>
      </c>
      <c r="T10080" t="s">
        <v>829</v>
      </c>
      <c r="U10080" t="s">
        <v>829</v>
      </c>
      <c r="V10080" t="s">
        <v>834</v>
      </c>
    </row>
    <row r="10081" spans="1:22" x14ac:dyDescent="0.3">
      <c r="A10081">
        <v>202223</v>
      </c>
      <c r="B10081" t="s">
        <v>820</v>
      </c>
      <c r="C10081" t="s">
        <v>821</v>
      </c>
      <c r="D10081" t="s">
        <v>822</v>
      </c>
      <c r="E10081" t="s">
        <v>823</v>
      </c>
      <c r="F10081" t="s">
        <v>862</v>
      </c>
      <c r="G10081" t="s">
        <v>863</v>
      </c>
      <c r="H10081" t="s">
        <v>1082</v>
      </c>
      <c r="I10081">
        <v>893</v>
      </c>
      <c r="J10081" t="s">
        <v>1083</v>
      </c>
      <c r="K10081" t="s">
        <v>835</v>
      </c>
      <c r="L10081" t="s">
        <v>836</v>
      </c>
      <c r="M10081" t="s">
        <v>829</v>
      </c>
      <c r="N10081" t="s">
        <v>829</v>
      </c>
      <c r="O10081" t="s">
        <v>829</v>
      </c>
      <c r="P10081" t="s">
        <v>829</v>
      </c>
      <c r="Q10081" t="s">
        <v>829</v>
      </c>
      <c r="R10081" t="s">
        <v>829</v>
      </c>
      <c r="S10081">
        <v>110541780</v>
      </c>
      <c r="T10081" t="s">
        <v>829</v>
      </c>
      <c r="U10081" t="s">
        <v>829</v>
      </c>
      <c r="V10081" t="s">
        <v>834</v>
      </c>
    </row>
    <row r="10082" spans="1:22" x14ac:dyDescent="0.3">
      <c r="A10082">
        <v>202324</v>
      </c>
      <c r="B10082" t="s">
        <v>820</v>
      </c>
      <c r="C10082" t="s">
        <v>821</v>
      </c>
      <c r="D10082" t="s">
        <v>822</v>
      </c>
      <c r="E10082" t="s">
        <v>823</v>
      </c>
      <c r="F10082" t="s">
        <v>862</v>
      </c>
      <c r="G10082" t="s">
        <v>863</v>
      </c>
      <c r="H10082" t="s">
        <v>1082</v>
      </c>
      <c r="I10082">
        <v>893</v>
      </c>
      <c r="J10082" t="s">
        <v>1083</v>
      </c>
      <c r="K10082" t="s">
        <v>835</v>
      </c>
      <c r="L10082" t="s">
        <v>836</v>
      </c>
      <c r="M10082" t="s">
        <v>829</v>
      </c>
      <c r="N10082" t="s">
        <v>829</v>
      </c>
      <c r="O10082" t="s">
        <v>829</v>
      </c>
      <c r="P10082" t="s">
        <v>829</v>
      </c>
      <c r="Q10082" t="s">
        <v>829</v>
      </c>
      <c r="R10082" t="s">
        <v>829</v>
      </c>
      <c r="S10082">
        <v>115626731</v>
      </c>
      <c r="T10082" t="s">
        <v>829</v>
      </c>
      <c r="U10082" t="s">
        <v>829</v>
      </c>
      <c r="V10082" t="s">
        <v>834</v>
      </c>
    </row>
    <row r="10083" spans="1:22" x14ac:dyDescent="0.3">
      <c r="A10083">
        <v>202122</v>
      </c>
      <c r="B10083" t="s">
        <v>820</v>
      </c>
      <c r="C10083" t="s">
        <v>821</v>
      </c>
      <c r="D10083" t="s">
        <v>822</v>
      </c>
      <c r="E10083" t="s">
        <v>823</v>
      </c>
      <c r="F10083" t="s">
        <v>862</v>
      </c>
      <c r="G10083" t="s">
        <v>863</v>
      </c>
      <c r="H10083" t="s">
        <v>1082</v>
      </c>
      <c r="I10083">
        <v>893</v>
      </c>
      <c r="J10083" t="s">
        <v>1083</v>
      </c>
      <c r="K10083" t="s">
        <v>835</v>
      </c>
      <c r="L10083" t="s">
        <v>837</v>
      </c>
      <c r="M10083" t="s">
        <v>829</v>
      </c>
      <c r="N10083" t="s">
        <v>829</v>
      </c>
      <c r="O10083" t="s">
        <v>829</v>
      </c>
      <c r="P10083" t="s">
        <v>829</v>
      </c>
      <c r="Q10083" t="s">
        <v>829</v>
      </c>
      <c r="R10083" t="s">
        <v>829</v>
      </c>
      <c r="S10083">
        <v>-210760</v>
      </c>
      <c r="T10083" t="s">
        <v>829</v>
      </c>
      <c r="U10083" t="s">
        <v>829</v>
      </c>
      <c r="V10083" t="s">
        <v>834</v>
      </c>
    </row>
    <row r="10084" spans="1:22" x14ac:dyDescent="0.3">
      <c r="A10084">
        <v>202223</v>
      </c>
      <c r="B10084" t="s">
        <v>820</v>
      </c>
      <c r="C10084" t="s">
        <v>821</v>
      </c>
      <c r="D10084" t="s">
        <v>822</v>
      </c>
      <c r="E10084" t="s">
        <v>823</v>
      </c>
      <c r="F10084" t="s">
        <v>862</v>
      </c>
      <c r="G10084" t="s">
        <v>863</v>
      </c>
      <c r="H10084" t="s">
        <v>1082</v>
      </c>
      <c r="I10084">
        <v>893</v>
      </c>
      <c r="J10084" t="s">
        <v>1083</v>
      </c>
      <c r="K10084" t="s">
        <v>835</v>
      </c>
      <c r="L10084" t="s">
        <v>837</v>
      </c>
      <c r="M10084" t="s">
        <v>829</v>
      </c>
      <c r="N10084" t="s">
        <v>829</v>
      </c>
      <c r="O10084" t="s">
        <v>829</v>
      </c>
      <c r="P10084" t="s">
        <v>829</v>
      </c>
      <c r="Q10084" t="s">
        <v>829</v>
      </c>
      <c r="R10084" t="s">
        <v>829</v>
      </c>
      <c r="S10084">
        <v>134610</v>
      </c>
      <c r="T10084" t="s">
        <v>829</v>
      </c>
      <c r="U10084" t="s">
        <v>829</v>
      </c>
      <c r="V10084">
        <v>0</v>
      </c>
    </row>
    <row r="10085" spans="1:22" x14ac:dyDescent="0.3">
      <c r="A10085">
        <v>202324</v>
      </c>
      <c r="B10085" t="s">
        <v>820</v>
      </c>
      <c r="C10085" t="s">
        <v>821</v>
      </c>
      <c r="D10085" t="s">
        <v>822</v>
      </c>
      <c r="E10085" t="s">
        <v>823</v>
      </c>
      <c r="F10085" t="s">
        <v>862</v>
      </c>
      <c r="G10085" t="s">
        <v>863</v>
      </c>
      <c r="H10085" t="s">
        <v>1082</v>
      </c>
      <c r="I10085">
        <v>893</v>
      </c>
      <c r="J10085" t="s">
        <v>1083</v>
      </c>
      <c r="K10085" t="s">
        <v>835</v>
      </c>
      <c r="L10085" t="s">
        <v>837</v>
      </c>
      <c r="M10085" t="s">
        <v>829</v>
      </c>
      <c r="N10085" t="s">
        <v>829</v>
      </c>
      <c r="O10085" t="s">
        <v>829</v>
      </c>
      <c r="P10085" t="s">
        <v>829</v>
      </c>
      <c r="Q10085" t="s">
        <v>829</v>
      </c>
      <c r="R10085" t="s">
        <v>829</v>
      </c>
      <c r="S10085">
        <v>-228845</v>
      </c>
      <c r="T10085" t="s">
        <v>829</v>
      </c>
      <c r="U10085" t="s">
        <v>829</v>
      </c>
      <c r="V10085">
        <v>0</v>
      </c>
    </row>
    <row r="10086" spans="1:22" x14ac:dyDescent="0.3">
      <c r="A10086">
        <v>202122</v>
      </c>
      <c r="B10086" t="s">
        <v>820</v>
      </c>
      <c r="C10086" t="s">
        <v>821</v>
      </c>
      <c r="D10086" t="s">
        <v>822</v>
      </c>
      <c r="E10086" t="s">
        <v>823</v>
      </c>
      <c r="F10086" t="s">
        <v>862</v>
      </c>
      <c r="G10086" t="s">
        <v>863</v>
      </c>
      <c r="H10086" t="s">
        <v>1082</v>
      </c>
      <c r="I10086">
        <v>893</v>
      </c>
      <c r="J10086" t="s">
        <v>1083</v>
      </c>
      <c r="K10086" t="s">
        <v>835</v>
      </c>
      <c r="L10086" t="s">
        <v>838</v>
      </c>
      <c r="M10086" t="s">
        <v>829</v>
      </c>
      <c r="N10086" t="s">
        <v>829</v>
      </c>
      <c r="O10086" t="s">
        <v>829</v>
      </c>
      <c r="P10086" t="s">
        <v>829</v>
      </c>
      <c r="Q10086" t="s">
        <v>829</v>
      </c>
      <c r="R10086" t="s">
        <v>829</v>
      </c>
      <c r="S10086">
        <v>-659440</v>
      </c>
      <c r="T10086" t="s">
        <v>829</v>
      </c>
      <c r="U10086" t="s">
        <v>829</v>
      </c>
      <c r="V10086" t="s">
        <v>834</v>
      </c>
    </row>
    <row r="10087" spans="1:22" x14ac:dyDescent="0.3">
      <c r="A10087">
        <v>202223</v>
      </c>
      <c r="B10087" t="s">
        <v>820</v>
      </c>
      <c r="C10087" t="s">
        <v>821</v>
      </c>
      <c r="D10087" t="s">
        <v>822</v>
      </c>
      <c r="E10087" t="s">
        <v>823</v>
      </c>
      <c r="F10087" t="s">
        <v>862</v>
      </c>
      <c r="G10087" t="s">
        <v>863</v>
      </c>
      <c r="H10087" t="s">
        <v>1082</v>
      </c>
      <c r="I10087">
        <v>893</v>
      </c>
      <c r="J10087" t="s">
        <v>1083</v>
      </c>
      <c r="K10087" t="s">
        <v>835</v>
      </c>
      <c r="L10087" t="s">
        <v>838</v>
      </c>
      <c r="M10087" t="s">
        <v>829</v>
      </c>
      <c r="N10087" t="s">
        <v>829</v>
      </c>
      <c r="O10087" t="s">
        <v>829</v>
      </c>
      <c r="P10087" t="s">
        <v>829</v>
      </c>
      <c r="Q10087" t="s">
        <v>829</v>
      </c>
      <c r="R10087" t="s">
        <v>829</v>
      </c>
      <c r="S10087">
        <v>581980</v>
      </c>
      <c r="T10087" t="s">
        <v>829</v>
      </c>
      <c r="U10087" t="s">
        <v>829</v>
      </c>
      <c r="V10087" t="s">
        <v>834</v>
      </c>
    </row>
    <row r="10088" spans="1:22" x14ac:dyDescent="0.3">
      <c r="A10088">
        <v>202324</v>
      </c>
      <c r="B10088" t="s">
        <v>820</v>
      </c>
      <c r="C10088" t="s">
        <v>821</v>
      </c>
      <c r="D10088" t="s">
        <v>822</v>
      </c>
      <c r="E10088" t="s">
        <v>823</v>
      </c>
      <c r="F10088" t="s">
        <v>862</v>
      </c>
      <c r="G10088" t="s">
        <v>863</v>
      </c>
      <c r="H10088" t="s">
        <v>1082</v>
      </c>
      <c r="I10088">
        <v>893</v>
      </c>
      <c r="J10088" t="s">
        <v>1083</v>
      </c>
      <c r="K10088" t="s">
        <v>835</v>
      </c>
      <c r="L10088" t="s">
        <v>838</v>
      </c>
      <c r="M10088" t="s">
        <v>829</v>
      </c>
      <c r="N10088" t="s">
        <v>829</v>
      </c>
      <c r="O10088" t="s">
        <v>829</v>
      </c>
      <c r="P10088" t="s">
        <v>829</v>
      </c>
      <c r="Q10088" t="s">
        <v>829</v>
      </c>
      <c r="R10088" t="s">
        <v>829</v>
      </c>
      <c r="S10088">
        <v>2695400</v>
      </c>
      <c r="T10088" t="s">
        <v>829</v>
      </c>
      <c r="U10088" t="s">
        <v>829</v>
      </c>
      <c r="V10088" t="s">
        <v>834</v>
      </c>
    </row>
    <row r="10089" spans="1:22" x14ac:dyDescent="0.3">
      <c r="A10089">
        <v>202122</v>
      </c>
      <c r="B10089" t="s">
        <v>820</v>
      </c>
      <c r="C10089" t="s">
        <v>821</v>
      </c>
      <c r="D10089" t="s">
        <v>822</v>
      </c>
      <c r="E10089" t="s">
        <v>823</v>
      </c>
      <c r="F10089" t="s">
        <v>862</v>
      </c>
      <c r="G10089" t="s">
        <v>863</v>
      </c>
      <c r="H10089" t="s">
        <v>1082</v>
      </c>
      <c r="I10089">
        <v>893</v>
      </c>
      <c r="J10089" t="s">
        <v>1083</v>
      </c>
      <c r="K10089" t="s">
        <v>835</v>
      </c>
      <c r="L10089" t="s">
        <v>839</v>
      </c>
      <c r="M10089" t="s">
        <v>829</v>
      </c>
      <c r="N10089" t="s">
        <v>829</v>
      </c>
      <c r="O10089" t="s">
        <v>829</v>
      </c>
      <c r="P10089" t="s">
        <v>829</v>
      </c>
      <c r="Q10089" t="s">
        <v>829</v>
      </c>
      <c r="R10089" t="s">
        <v>829</v>
      </c>
      <c r="S10089">
        <v>-581980</v>
      </c>
      <c r="T10089" t="s">
        <v>829</v>
      </c>
      <c r="U10089" t="s">
        <v>829</v>
      </c>
      <c r="V10089" t="s">
        <v>834</v>
      </c>
    </row>
    <row r="10090" spans="1:22" x14ac:dyDescent="0.3">
      <c r="A10090">
        <v>202223</v>
      </c>
      <c r="B10090" t="s">
        <v>820</v>
      </c>
      <c r="C10090" t="s">
        <v>821</v>
      </c>
      <c r="D10090" t="s">
        <v>822</v>
      </c>
      <c r="E10090" t="s">
        <v>823</v>
      </c>
      <c r="F10090" t="s">
        <v>862</v>
      </c>
      <c r="G10090" t="s">
        <v>863</v>
      </c>
      <c r="H10090" t="s">
        <v>1082</v>
      </c>
      <c r="I10090">
        <v>893</v>
      </c>
      <c r="J10090" t="s">
        <v>1083</v>
      </c>
      <c r="K10090" t="s">
        <v>835</v>
      </c>
      <c r="L10090" t="s">
        <v>839</v>
      </c>
      <c r="M10090" t="s">
        <v>829</v>
      </c>
      <c r="N10090" t="s">
        <v>829</v>
      </c>
      <c r="O10090" t="s">
        <v>829</v>
      </c>
      <c r="P10090" t="s">
        <v>829</v>
      </c>
      <c r="Q10090" t="s">
        <v>829</v>
      </c>
      <c r="R10090" t="s">
        <v>829</v>
      </c>
      <c r="S10090">
        <v>-2695400</v>
      </c>
      <c r="T10090" t="s">
        <v>829</v>
      </c>
      <c r="U10090" t="s">
        <v>829</v>
      </c>
      <c r="V10090" t="s">
        <v>834</v>
      </c>
    </row>
    <row r="10091" spans="1:22" x14ac:dyDescent="0.3">
      <c r="A10091">
        <v>202324</v>
      </c>
      <c r="B10091" t="s">
        <v>820</v>
      </c>
      <c r="C10091" t="s">
        <v>821</v>
      </c>
      <c r="D10091" t="s">
        <v>822</v>
      </c>
      <c r="E10091" t="s">
        <v>823</v>
      </c>
      <c r="F10091" t="s">
        <v>862</v>
      </c>
      <c r="G10091" t="s">
        <v>863</v>
      </c>
      <c r="H10091" t="s">
        <v>1082</v>
      </c>
      <c r="I10091">
        <v>893</v>
      </c>
      <c r="J10091" t="s">
        <v>1083</v>
      </c>
      <c r="K10091" t="s">
        <v>835</v>
      </c>
      <c r="L10091" t="s">
        <v>839</v>
      </c>
      <c r="M10091" t="s">
        <v>829</v>
      </c>
      <c r="N10091" t="s">
        <v>829</v>
      </c>
      <c r="O10091" t="s">
        <v>829</v>
      </c>
      <c r="P10091" t="s">
        <v>829</v>
      </c>
      <c r="Q10091" t="s">
        <v>829</v>
      </c>
      <c r="R10091" t="s">
        <v>829</v>
      </c>
      <c r="S10091">
        <v>2304440</v>
      </c>
      <c r="T10091" t="s">
        <v>829</v>
      </c>
      <c r="U10091" t="s">
        <v>829</v>
      </c>
      <c r="V10091" t="s">
        <v>834</v>
      </c>
    </row>
    <row r="10092" spans="1:22" x14ac:dyDescent="0.3">
      <c r="A10092">
        <v>202122</v>
      </c>
      <c r="B10092" t="s">
        <v>820</v>
      </c>
      <c r="C10092" t="s">
        <v>821</v>
      </c>
      <c r="D10092" t="s">
        <v>822</v>
      </c>
      <c r="E10092" t="s">
        <v>823</v>
      </c>
      <c r="F10092" t="s">
        <v>862</v>
      </c>
      <c r="G10092" t="s">
        <v>863</v>
      </c>
      <c r="H10092" t="s">
        <v>1082</v>
      </c>
      <c r="I10092">
        <v>893</v>
      </c>
      <c r="J10092" t="s">
        <v>1083</v>
      </c>
      <c r="K10092" t="s">
        <v>835</v>
      </c>
      <c r="L10092" t="s">
        <v>840</v>
      </c>
      <c r="M10092" t="s">
        <v>829</v>
      </c>
      <c r="N10092" t="s">
        <v>829</v>
      </c>
      <c r="O10092" t="s">
        <v>829</v>
      </c>
      <c r="P10092" t="s">
        <v>829</v>
      </c>
      <c r="Q10092" t="s">
        <v>829</v>
      </c>
      <c r="R10092" t="s">
        <v>829</v>
      </c>
      <c r="S10092">
        <v>0</v>
      </c>
      <c r="T10092" t="s">
        <v>829</v>
      </c>
      <c r="U10092" t="s">
        <v>829</v>
      </c>
      <c r="V10092" t="s">
        <v>834</v>
      </c>
    </row>
    <row r="10093" spans="1:22" x14ac:dyDescent="0.3">
      <c r="A10093">
        <v>202223</v>
      </c>
      <c r="B10093" t="s">
        <v>820</v>
      </c>
      <c r="C10093" t="s">
        <v>821</v>
      </c>
      <c r="D10093" t="s">
        <v>822</v>
      </c>
      <c r="E10093" t="s">
        <v>823</v>
      </c>
      <c r="F10093" t="s">
        <v>862</v>
      </c>
      <c r="G10093" t="s">
        <v>863</v>
      </c>
      <c r="H10093" t="s">
        <v>1082</v>
      </c>
      <c r="I10093">
        <v>893</v>
      </c>
      <c r="J10093" t="s">
        <v>1083</v>
      </c>
      <c r="K10093" t="s">
        <v>835</v>
      </c>
      <c r="L10093" t="s">
        <v>840</v>
      </c>
      <c r="M10093" t="s">
        <v>829</v>
      </c>
      <c r="N10093" t="s">
        <v>829</v>
      </c>
      <c r="O10093" t="s">
        <v>829</v>
      </c>
      <c r="P10093" t="s">
        <v>829</v>
      </c>
      <c r="Q10093" t="s">
        <v>829</v>
      </c>
      <c r="R10093" t="s">
        <v>829</v>
      </c>
      <c r="S10093">
        <v>0</v>
      </c>
      <c r="T10093" t="s">
        <v>829</v>
      </c>
      <c r="U10093" t="s">
        <v>829</v>
      </c>
      <c r="V10093" t="s">
        <v>834</v>
      </c>
    </row>
    <row r="10094" spans="1:22" x14ac:dyDescent="0.3">
      <c r="A10094">
        <v>202324</v>
      </c>
      <c r="B10094" t="s">
        <v>820</v>
      </c>
      <c r="C10094" t="s">
        <v>821</v>
      </c>
      <c r="D10094" t="s">
        <v>822</v>
      </c>
      <c r="E10094" t="s">
        <v>823</v>
      </c>
      <c r="F10094" t="s">
        <v>862</v>
      </c>
      <c r="G10094" t="s">
        <v>863</v>
      </c>
      <c r="H10094" t="s">
        <v>1082</v>
      </c>
      <c r="I10094">
        <v>893</v>
      </c>
      <c r="J10094" t="s">
        <v>1083</v>
      </c>
      <c r="K10094" t="s">
        <v>835</v>
      </c>
      <c r="L10094" t="s">
        <v>840</v>
      </c>
      <c r="M10094" t="s">
        <v>829</v>
      </c>
      <c r="N10094" t="s">
        <v>829</v>
      </c>
      <c r="O10094" t="s">
        <v>829</v>
      </c>
      <c r="P10094" t="s">
        <v>829</v>
      </c>
      <c r="Q10094" t="s">
        <v>829</v>
      </c>
      <c r="R10094" t="s">
        <v>829</v>
      </c>
      <c r="S10094">
        <v>0</v>
      </c>
      <c r="T10094" t="s">
        <v>829</v>
      </c>
      <c r="U10094" t="s">
        <v>829</v>
      </c>
      <c r="V10094" t="s">
        <v>834</v>
      </c>
    </row>
    <row r="10095" spans="1:22" x14ac:dyDescent="0.3">
      <c r="A10095">
        <v>202122</v>
      </c>
      <c r="B10095" t="s">
        <v>820</v>
      </c>
      <c r="C10095" t="s">
        <v>821</v>
      </c>
      <c r="D10095" t="s">
        <v>822</v>
      </c>
      <c r="E10095" t="s">
        <v>823</v>
      </c>
      <c r="F10095" t="s">
        <v>862</v>
      </c>
      <c r="G10095" t="s">
        <v>863</v>
      </c>
      <c r="H10095" t="s">
        <v>1082</v>
      </c>
      <c r="I10095">
        <v>893</v>
      </c>
      <c r="J10095" t="s">
        <v>1083</v>
      </c>
      <c r="K10095" t="s">
        <v>835</v>
      </c>
      <c r="L10095" t="s">
        <v>841</v>
      </c>
      <c r="M10095" t="s">
        <v>829</v>
      </c>
      <c r="N10095" t="s">
        <v>829</v>
      </c>
      <c r="O10095" t="s">
        <v>829</v>
      </c>
      <c r="P10095" t="s">
        <v>829</v>
      </c>
      <c r="Q10095" t="s">
        <v>829</v>
      </c>
      <c r="R10095" t="s">
        <v>829</v>
      </c>
      <c r="S10095">
        <v>102293297</v>
      </c>
      <c r="T10095" t="s">
        <v>829</v>
      </c>
      <c r="U10095" t="s">
        <v>829</v>
      </c>
      <c r="V10095" t="s">
        <v>834</v>
      </c>
    </row>
    <row r="10096" spans="1:22" x14ac:dyDescent="0.3">
      <c r="A10096">
        <v>202223</v>
      </c>
      <c r="B10096" t="s">
        <v>820</v>
      </c>
      <c r="C10096" t="s">
        <v>821</v>
      </c>
      <c r="D10096" t="s">
        <v>822</v>
      </c>
      <c r="E10096" t="s">
        <v>823</v>
      </c>
      <c r="F10096" t="s">
        <v>862</v>
      </c>
      <c r="G10096" t="s">
        <v>863</v>
      </c>
      <c r="H10096" t="s">
        <v>1082</v>
      </c>
      <c r="I10096">
        <v>893</v>
      </c>
      <c r="J10096" t="s">
        <v>1083</v>
      </c>
      <c r="K10096" t="s">
        <v>835</v>
      </c>
      <c r="L10096" t="s">
        <v>841</v>
      </c>
      <c r="M10096" t="s">
        <v>829</v>
      </c>
      <c r="N10096" t="s">
        <v>829</v>
      </c>
      <c r="O10096" t="s">
        <v>829</v>
      </c>
      <c r="P10096" t="s">
        <v>829</v>
      </c>
      <c r="Q10096" t="s">
        <v>829</v>
      </c>
      <c r="R10096" t="s">
        <v>829</v>
      </c>
      <c r="S10096">
        <v>108562970</v>
      </c>
      <c r="T10096" t="s">
        <v>829</v>
      </c>
      <c r="U10096" t="s">
        <v>829</v>
      </c>
      <c r="V10096" t="s">
        <v>834</v>
      </c>
    </row>
    <row r="10097" spans="1:22" x14ac:dyDescent="0.3">
      <c r="A10097">
        <v>202324</v>
      </c>
      <c r="B10097" t="s">
        <v>820</v>
      </c>
      <c r="C10097" t="s">
        <v>821</v>
      </c>
      <c r="D10097" t="s">
        <v>822</v>
      </c>
      <c r="E10097" t="s">
        <v>823</v>
      </c>
      <c r="F10097" t="s">
        <v>862</v>
      </c>
      <c r="G10097" t="s">
        <v>863</v>
      </c>
      <c r="H10097" t="s">
        <v>1082</v>
      </c>
      <c r="I10097">
        <v>893</v>
      </c>
      <c r="J10097" t="s">
        <v>1083</v>
      </c>
      <c r="K10097" t="s">
        <v>835</v>
      </c>
      <c r="L10097" t="s">
        <v>841</v>
      </c>
      <c r="M10097" t="s">
        <v>829</v>
      </c>
      <c r="N10097" t="s">
        <v>829</v>
      </c>
      <c r="O10097" t="s">
        <v>829</v>
      </c>
      <c r="P10097" t="s">
        <v>829</v>
      </c>
      <c r="Q10097" t="s">
        <v>829</v>
      </c>
      <c r="R10097" t="s">
        <v>829</v>
      </c>
      <c r="S10097">
        <v>120397726</v>
      </c>
      <c r="T10097" t="s">
        <v>829</v>
      </c>
      <c r="U10097" t="s">
        <v>829</v>
      </c>
      <c r="V10097" t="s">
        <v>834</v>
      </c>
    </row>
    <row r="10098" spans="1:22" x14ac:dyDescent="0.3">
      <c r="A10098">
        <v>202122</v>
      </c>
      <c r="B10098" t="s">
        <v>820</v>
      </c>
      <c r="C10098" t="s">
        <v>821</v>
      </c>
      <c r="D10098" t="s">
        <v>822</v>
      </c>
      <c r="E10098" t="s">
        <v>823</v>
      </c>
      <c r="F10098" t="s">
        <v>862</v>
      </c>
      <c r="G10098" t="s">
        <v>863</v>
      </c>
      <c r="H10098" t="s">
        <v>1082</v>
      </c>
      <c r="I10098">
        <v>893</v>
      </c>
      <c r="J10098" t="s">
        <v>1083</v>
      </c>
      <c r="K10098" t="s">
        <v>842</v>
      </c>
      <c r="L10098" t="s">
        <v>238</v>
      </c>
      <c r="M10098" t="s">
        <v>829</v>
      </c>
      <c r="N10098" t="s">
        <v>829</v>
      </c>
      <c r="O10098" t="s">
        <v>829</v>
      </c>
      <c r="P10098" t="s">
        <v>829</v>
      </c>
      <c r="Q10098" t="s">
        <v>829</v>
      </c>
      <c r="R10098" t="s">
        <v>829</v>
      </c>
      <c r="S10098">
        <v>639647</v>
      </c>
      <c r="T10098">
        <v>157619</v>
      </c>
      <c r="U10098">
        <v>482028</v>
      </c>
      <c r="V10098">
        <v>12</v>
      </c>
    </row>
    <row r="10099" spans="1:22" x14ac:dyDescent="0.3">
      <c r="A10099">
        <v>202223</v>
      </c>
      <c r="B10099" t="s">
        <v>820</v>
      </c>
      <c r="C10099" t="s">
        <v>821</v>
      </c>
      <c r="D10099" t="s">
        <v>822</v>
      </c>
      <c r="E10099" t="s">
        <v>823</v>
      </c>
      <c r="F10099" t="s">
        <v>862</v>
      </c>
      <c r="G10099" t="s">
        <v>863</v>
      </c>
      <c r="H10099" t="s">
        <v>1082</v>
      </c>
      <c r="I10099">
        <v>893</v>
      </c>
      <c r="J10099" t="s">
        <v>1083</v>
      </c>
      <c r="K10099" t="s">
        <v>842</v>
      </c>
      <c r="L10099" t="s">
        <v>238</v>
      </c>
      <c r="M10099" t="s">
        <v>829</v>
      </c>
      <c r="N10099" t="s">
        <v>829</v>
      </c>
      <c r="O10099" t="s">
        <v>829</v>
      </c>
      <c r="P10099" t="s">
        <v>829</v>
      </c>
      <c r="Q10099" t="s">
        <v>829</v>
      </c>
      <c r="R10099" t="s">
        <v>829</v>
      </c>
      <c r="S10099">
        <v>680543</v>
      </c>
      <c r="T10099">
        <v>184873</v>
      </c>
      <c r="U10099">
        <v>495670</v>
      </c>
      <c r="V10099">
        <v>12</v>
      </c>
    </row>
    <row r="10100" spans="1:22" x14ac:dyDescent="0.3">
      <c r="A10100">
        <v>202324</v>
      </c>
      <c r="B10100" t="s">
        <v>820</v>
      </c>
      <c r="C10100" t="s">
        <v>821</v>
      </c>
      <c r="D10100" t="s">
        <v>822</v>
      </c>
      <c r="E10100" t="s">
        <v>823</v>
      </c>
      <c r="F10100" t="s">
        <v>862</v>
      </c>
      <c r="G10100" t="s">
        <v>863</v>
      </c>
      <c r="H10100" t="s">
        <v>1082</v>
      </c>
      <c r="I10100">
        <v>893</v>
      </c>
      <c r="J10100" t="s">
        <v>1083</v>
      </c>
      <c r="K10100" t="s">
        <v>842</v>
      </c>
      <c r="L10100" t="s">
        <v>238</v>
      </c>
      <c r="M10100" t="s">
        <v>829</v>
      </c>
      <c r="N10100" t="s">
        <v>829</v>
      </c>
      <c r="O10100" t="s">
        <v>829</v>
      </c>
      <c r="P10100" t="s">
        <v>829</v>
      </c>
      <c r="Q10100" t="s">
        <v>829</v>
      </c>
      <c r="R10100" t="s">
        <v>829</v>
      </c>
      <c r="S10100">
        <v>723549</v>
      </c>
      <c r="T10100">
        <v>193164</v>
      </c>
      <c r="U10100">
        <v>530385</v>
      </c>
      <c r="V10100">
        <v>13</v>
      </c>
    </row>
    <row r="10101" spans="1:22" x14ac:dyDescent="0.3">
      <c r="A10101">
        <v>202122</v>
      </c>
      <c r="B10101" t="s">
        <v>820</v>
      </c>
      <c r="C10101" t="s">
        <v>821</v>
      </c>
      <c r="D10101" t="s">
        <v>822</v>
      </c>
      <c r="E10101" t="s">
        <v>823</v>
      </c>
      <c r="F10101" t="s">
        <v>862</v>
      </c>
      <c r="G10101" t="s">
        <v>863</v>
      </c>
      <c r="H10101" t="s">
        <v>1082</v>
      </c>
      <c r="I10101">
        <v>893</v>
      </c>
      <c r="J10101" t="s">
        <v>1083</v>
      </c>
      <c r="K10101" t="s">
        <v>842</v>
      </c>
      <c r="L10101" t="s">
        <v>240</v>
      </c>
      <c r="M10101" t="s">
        <v>829</v>
      </c>
      <c r="N10101" t="s">
        <v>829</v>
      </c>
      <c r="O10101" t="s">
        <v>829</v>
      </c>
      <c r="P10101" t="s">
        <v>829</v>
      </c>
      <c r="Q10101" t="s">
        <v>829</v>
      </c>
      <c r="R10101" t="s">
        <v>829</v>
      </c>
      <c r="S10101">
        <v>467327</v>
      </c>
      <c r="T10101">
        <v>440</v>
      </c>
      <c r="U10101">
        <v>466887</v>
      </c>
      <c r="V10101">
        <v>11</v>
      </c>
    </row>
    <row r="10102" spans="1:22" x14ac:dyDescent="0.3">
      <c r="A10102">
        <v>202223</v>
      </c>
      <c r="B10102" t="s">
        <v>820</v>
      </c>
      <c r="C10102" t="s">
        <v>821</v>
      </c>
      <c r="D10102" t="s">
        <v>822</v>
      </c>
      <c r="E10102" t="s">
        <v>823</v>
      </c>
      <c r="F10102" t="s">
        <v>862</v>
      </c>
      <c r="G10102" t="s">
        <v>863</v>
      </c>
      <c r="H10102" t="s">
        <v>1082</v>
      </c>
      <c r="I10102">
        <v>893</v>
      </c>
      <c r="J10102" t="s">
        <v>1083</v>
      </c>
      <c r="K10102" t="s">
        <v>842</v>
      </c>
      <c r="L10102" t="s">
        <v>240</v>
      </c>
      <c r="M10102" t="s">
        <v>829</v>
      </c>
      <c r="N10102" t="s">
        <v>829</v>
      </c>
      <c r="O10102" t="s">
        <v>829</v>
      </c>
      <c r="P10102" t="s">
        <v>829</v>
      </c>
      <c r="Q10102" t="s">
        <v>829</v>
      </c>
      <c r="R10102" t="s">
        <v>829</v>
      </c>
      <c r="S10102">
        <v>503203</v>
      </c>
      <c r="T10102">
        <v>0</v>
      </c>
      <c r="U10102">
        <v>503203</v>
      </c>
      <c r="V10102">
        <v>12</v>
      </c>
    </row>
    <row r="10103" spans="1:22" x14ac:dyDescent="0.3">
      <c r="A10103">
        <v>202324</v>
      </c>
      <c r="B10103" t="s">
        <v>820</v>
      </c>
      <c r="C10103" t="s">
        <v>821</v>
      </c>
      <c r="D10103" t="s">
        <v>822</v>
      </c>
      <c r="E10103" t="s">
        <v>823</v>
      </c>
      <c r="F10103" t="s">
        <v>862</v>
      </c>
      <c r="G10103" t="s">
        <v>863</v>
      </c>
      <c r="H10103" t="s">
        <v>1082</v>
      </c>
      <c r="I10103">
        <v>893</v>
      </c>
      <c r="J10103" t="s">
        <v>1083</v>
      </c>
      <c r="K10103" t="s">
        <v>842</v>
      </c>
      <c r="L10103" t="s">
        <v>240</v>
      </c>
      <c r="M10103" t="s">
        <v>829</v>
      </c>
      <c r="N10103" t="s">
        <v>829</v>
      </c>
      <c r="O10103" t="s">
        <v>829</v>
      </c>
      <c r="P10103" t="s">
        <v>829</v>
      </c>
      <c r="Q10103" t="s">
        <v>829</v>
      </c>
      <c r="R10103" t="s">
        <v>829</v>
      </c>
      <c r="S10103">
        <v>459205</v>
      </c>
      <c r="T10103">
        <v>0</v>
      </c>
      <c r="U10103">
        <v>459205</v>
      </c>
      <c r="V10103">
        <v>11</v>
      </c>
    </row>
    <row r="10104" spans="1:22" x14ac:dyDescent="0.3">
      <c r="A10104">
        <v>202122</v>
      </c>
      <c r="B10104" t="s">
        <v>820</v>
      </c>
      <c r="C10104" t="s">
        <v>821</v>
      </c>
      <c r="D10104" t="s">
        <v>822</v>
      </c>
      <c r="E10104" t="s">
        <v>823</v>
      </c>
      <c r="F10104" t="s">
        <v>862</v>
      </c>
      <c r="G10104" t="s">
        <v>863</v>
      </c>
      <c r="H10104" t="s">
        <v>1082</v>
      </c>
      <c r="I10104">
        <v>893</v>
      </c>
      <c r="J10104" t="s">
        <v>1083</v>
      </c>
      <c r="K10104" t="s">
        <v>842</v>
      </c>
      <c r="L10104" t="s">
        <v>843</v>
      </c>
      <c r="M10104" t="s">
        <v>829</v>
      </c>
      <c r="N10104" t="s">
        <v>829</v>
      </c>
      <c r="O10104" t="s">
        <v>829</v>
      </c>
      <c r="P10104" t="s">
        <v>829</v>
      </c>
      <c r="Q10104" t="s">
        <v>829</v>
      </c>
      <c r="R10104" t="s">
        <v>829</v>
      </c>
      <c r="S10104">
        <v>117857</v>
      </c>
      <c r="T10104">
        <v>11587</v>
      </c>
      <c r="U10104">
        <v>106270</v>
      </c>
      <c r="V10104">
        <v>3</v>
      </c>
    </row>
    <row r="10105" spans="1:22" x14ac:dyDescent="0.3">
      <c r="A10105">
        <v>202223</v>
      </c>
      <c r="B10105" t="s">
        <v>820</v>
      </c>
      <c r="C10105" t="s">
        <v>821</v>
      </c>
      <c r="D10105" t="s">
        <v>822</v>
      </c>
      <c r="E10105" t="s">
        <v>823</v>
      </c>
      <c r="F10105" t="s">
        <v>862</v>
      </c>
      <c r="G10105" t="s">
        <v>863</v>
      </c>
      <c r="H10105" t="s">
        <v>1082</v>
      </c>
      <c r="I10105">
        <v>893</v>
      </c>
      <c r="J10105" t="s">
        <v>1083</v>
      </c>
      <c r="K10105" t="s">
        <v>842</v>
      </c>
      <c r="L10105" t="s">
        <v>843</v>
      </c>
      <c r="M10105" t="s">
        <v>829</v>
      </c>
      <c r="N10105" t="s">
        <v>829</v>
      </c>
      <c r="O10105" t="s">
        <v>829</v>
      </c>
      <c r="P10105" t="s">
        <v>829</v>
      </c>
      <c r="Q10105" t="s">
        <v>829</v>
      </c>
      <c r="R10105" t="s">
        <v>829</v>
      </c>
      <c r="S10105">
        <v>126490</v>
      </c>
      <c r="T10105">
        <v>20000</v>
      </c>
      <c r="U10105">
        <v>106490</v>
      </c>
      <c r="V10105">
        <v>3</v>
      </c>
    </row>
    <row r="10106" spans="1:22" x14ac:dyDescent="0.3">
      <c r="A10106">
        <v>202324</v>
      </c>
      <c r="B10106" t="s">
        <v>820</v>
      </c>
      <c r="C10106" t="s">
        <v>821</v>
      </c>
      <c r="D10106" t="s">
        <v>822</v>
      </c>
      <c r="E10106" t="s">
        <v>823</v>
      </c>
      <c r="F10106" t="s">
        <v>862</v>
      </c>
      <c r="G10106" t="s">
        <v>863</v>
      </c>
      <c r="H10106" t="s">
        <v>1082</v>
      </c>
      <c r="I10106">
        <v>893</v>
      </c>
      <c r="J10106" t="s">
        <v>1083</v>
      </c>
      <c r="K10106" t="s">
        <v>842</v>
      </c>
      <c r="L10106" t="s">
        <v>843</v>
      </c>
      <c r="M10106" t="s">
        <v>829</v>
      </c>
      <c r="N10106" t="s">
        <v>829</v>
      </c>
      <c r="O10106" t="s">
        <v>829</v>
      </c>
      <c r="P10106" t="s">
        <v>829</v>
      </c>
      <c r="Q10106" t="s">
        <v>829</v>
      </c>
      <c r="R10106" t="s">
        <v>829</v>
      </c>
      <c r="S10106">
        <v>124704</v>
      </c>
      <c r="T10106">
        <v>20000</v>
      </c>
      <c r="U10106">
        <v>104704</v>
      </c>
      <c r="V10106">
        <v>2</v>
      </c>
    </row>
    <row r="10107" spans="1:22" x14ac:dyDescent="0.3">
      <c r="A10107">
        <v>202122</v>
      </c>
      <c r="B10107" t="s">
        <v>820</v>
      </c>
      <c r="C10107" t="s">
        <v>821</v>
      </c>
      <c r="D10107" t="s">
        <v>822</v>
      </c>
      <c r="E10107" t="s">
        <v>823</v>
      </c>
      <c r="F10107" t="s">
        <v>862</v>
      </c>
      <c r="G10107" t="s">
        <v>863</v>
      </c>
      <c r="H10107" t="s">
        <v>1082</v>
      </c>
      <c r="I10107">
        <v>893</v>
      </c>
      <c r="J10107" t="s">
        <v>1083</v>
      </c>
      <c r="K10107" t="s">
        <v>842</v>
      </c>
      <c r="L10107" t="s">
        <v>249</v>
      </c>
      <c r="M10107">
        <v>0</v>
      </c>
      <c r="N10107">
        <v>0</v>
      </c>
      <c r="O10107">
        <v>0</v>
      </c>
      <c r="P10107">
        <v>4734915</v>
      </c>
      <c r="Q10107">
        <v>703539</v>
      </c>
      <c r="R10107" t="s">
        <v>829</v>
      </c>
      <c r="S10107">
        <v>5438454</v>
      </c>
      <c r="T10107">
        <v>260991</v>
      </c>
      <c r="U10107">
        <v>5177463</v>
      </c>
      <c r="V10107">
        <v>125</v>
      </c>
    </row>
    <row r="10108" spans="1:22" x14ac:dyDescent="0.3">
      <c r="A10108">
        <v>202223</v>
      </c>
      <c r="B10108" t="s">
        <v>820</v>
      </c>
      <c r="C10108" t="s">
        <v>821</v>
      </c>
      <c r="D10108" t="s">
        <v>822</v>
      </c>
      <c r="E10108" t="s">
        <v>823</v>
      </c>
      <c r="F10108" t="s">
        <v>862</v>
      </c>
      <c r="G10108" t="s">
        <v>863</v>
      </c>
      <c r="H10108" t="s">
        <v>1082</v>
      </c>
      <c r="I10108">
        <v>893</v>
      </c>
      <c r="J10108" t="s">
        <v>1083</v>
      </c>
      <c r="K10108" t="s">
        <v>842</v>
      </c>
      <c r="L10108" t="s">
        <v>249</v>
      </c>
      <c r="M10108">
        <v>0</v>
      </c>
      <c r="N10108">
        <v>0</v>
      </c>
      <c r="O10108">
        <v>0</v>
      </c>
      <c r="P10108">
        <v>5323773</v>
      </c>
      <c r="Q10108">
        <v>859165</v>
      </c>
      <c r="R10108" t="s">
        <v>829</v>
      </c>
      <c r="S10108">
        <v>6182938</v>
      </c>
      <c r="T10108">
        <v>44661</v>
      </c>
      <c r="U10108">
        <v>6138277</v>
      </c>
      <c r="V10108">
        <v>147</v>
      </c>
    </row>
    <row r="10109" spans="1:22" x14ac:dyDescent="0.3">
      <c r="A10109">
        <v>202324</v>
      </c>
      <c r="B10109" t="s">
        <v>820</v>
      </c>
      <c r="C10109" t="s">
        <v>821</v>
      </c>
      <c r="D10109" t="s">
        <v>822</v>
      </c>
      <c r="E10109" t="s">
        <v>823</v>
      </c>
      <c r="F10109" t="s">
        <v>862</v>
      </c>
      <c r="G10109" t="s">
        <v>863</v>
      </c>
      <c r="H10109" t="s">
        <v>1082</v>
      </c>
      <c r="I10109">
        <v>893</v>
      </c>
      <c r="J10109" t="s">
        <v>1083</v>
      </c>
      <c r="K10109" t="s">
        <v>842</v>
      </c>
      <c r="L10109" t="s">
        <v>249</v>
      </c>
      <c r="M10109">
        <v>0</v>
      </c>
      <c r="N10109">
        <v>0</v>
      </c>
      <c r="O10109">
        <v>0</v>
      </c>
      <c r="P10109">
        <v>6091127</v>
      </c>
      <c r="Q10109">
        <v>663349</v>
      </c>
      <c r="R10109" t="s">
        <v>829</v>
      </c>
      <c r="S10109">
        <v>6754476</v>
      </c>
      <c r="T10109">
        <v>503827</v>
      </c>
      <c r="U10109">
        <v>6250649</v>
      </c>
      <c r="V10109">
        <v>149</v>
      </c>
    </row>
    <row r="10110" spans="1:22" x14ac:dyDescent="0.3">
      <c r="A10110">
        <v>202122</v>
      </c>
      <c r="B10110" t="s">
        <v>820</v>
      </c>
      <c r="C10110" t="s">
        <v>821</v>
      </c>
      <c r="D10110" t="s">
        <v>822</v>
      </c>
      <c r="E10110" t="s">
        <v>823</v>
      </c>
      <c r="F10110" t="s">
        <v>862</v>
      </c>
      <c r="G10110" t="s">
        <v>863</v>
      </c>
      <c r="H10110" t="s">
        <v>1082</v>
      </c>
      <c r="I10110">
        <v>893</v>
      </c>
      <c r="J10110" t="s">
        <v>1083</v>
      </c>
      <c r="K10110" t="s">
        <v>842</v>
      </c>
      <c r="L10110" t="s">
        <v>844</v>
      </c>
      <c r="M10110">
        <v>0</v>
      </c>
      <c r="N10110">
        <v>2353020</v>
      </c>
      <c r="O10110">
        <v>4808392</v>
      </c>
      <c r="P10110">
        <v>0</v>
      </c>
      <c r="Q10110">
        <v>0</v>
      </c>
      <c r="R10110" t="s">
        <v>829</v>
      </c>
      <c r="S10110">
        <v>7161413</v>
      </c>
      <c r="T10110">
        <v>6073</v>
      </c>
      <c r="U10110">
        <v>7155340</v>
      </c>
      <c r="V10110">
        <v>173</v>
      </c>
    </row>
    <row r="10111" spans="1:22" x14ac:dyDescent="0.3">
      <c r="A10111">
        <v>202223</v>
      </c>
      <c r="B10111" t="s">
        <v>820</v>
      </c>
      <c r="C10111" t="s">
        <v>821</v>
      </c>
      <c r="D10111" t="s">
        <v>822</v>
      </c>
      <c r="E10111" t="s">
        <v>823</v>
      </c>
      <c r="F10111" t="s">
        <v>862</v>
      </c>
      <c r="G10111" t="s">
        <v>863</v>
      </c>
      <c r="H10111" t="s">
        <v>1082</v>
      </c>
      <c r="I10111">
        <v>893</v>
      </c>
      <c r="J10111" t="s">
        <v>1083</v>
      </c>
      <c r="K10111" t="s">
        <v>842</v>
      </c>
      <c r="L10111" t="s">
        <v>844</v>
      </c>
      <c r="M10111">
        <v>0</v>
      </c>
      <c r="N10111">
        <v>2343604</v>
      </c>
      <c r="O10111">
        <v>4578293</v>
      </c>
      <c r="P10111">
        <v>0</v>
      </c>
      <c r="Q10111">
        <v>0</v>
      </c>
      <c r="R10111" t="s">
        <v>829</v>
      </c>
      <c r="S10111">
        <v>6921897</v>
      </c>
      <c r="T10111">
        <v>14566</v>
      </c>
      <c r="U10111">
        <v>6907331</v>
      </c>
      <c r="V10111">
        <v>165</v>
      </c>
    </row>
    <row r="10112" spans="1:22" x14ac:dyDescent="0.3">
      <c r="A10112">
        <v>202324</v>
      </c>
      <c r="B10112" t="s">
        <v>820</v>
      </c>
      <c r="C10112" t="s">
        <v>821</v>
      </c>
      <c r="D10112" t="s">
        <v>822</v>
      </c>
      <c r="E10112" t="s">
        <v>823</v>
      </c>
      <c r="F10112" t="s">
        <v>862</v>
      </c>
      <c r="G10112" t="s">
        <v>863</v>
      </c>
      <c r="H10112" t="s">
        <v>1082</v>
      </c>
      <c r="I10112">
        <v>893</v>
      </c>
      <c r="J10112" t="s">
        <v>1083</v>
      </c>
      <c r="K10112" t="s">
        <v>842</v>
      </c>
      <c r="L10112" t="s">
        <v>844</v>
      </c>
      <c r="M10112">
        <v>0</v>
      </c>
      <c r="N10112">
        <v>2413639</v>
      </c>
      <c r="O10112">
        <v>4816789</v>
      </c>
      <c r="P10112">
        <v>0</v>
      </c>
      <c r="Q10112">
        <v>0</v>
      </c>
      <c r="R10112" t="s">
        <v>829</v>
      </c>
      <c r="S10112">
        <v>7230428</v>
      </c>
      <c r="T10112">
        <v>20812</v>
      </c>
      <c r="U10112">
        <v>7209616</v>
      </c>
      <c r="V10112">
        <v>172</v>
      </c>
    </row>
    <row r="10113" spans="1:22" x14ac:dyDescent="0.3">
      <c r="A10113">
        <v>202122</v>
      </c>
      <c r="B10113" t="s">
        <v>820</v>
      </c>
      <c r="C10113" t="s">
        <v>821</v>
      </c>
      <c r="D10113" t="s">
        <v>822</v>
      </c>
      <c r="E10113" t="s">
        <v>823</v>
      </c>
      <c r="F10113" t="s">
        <v>862</v>
      </c>
      <c r="G10113" t="s">
        <v>863</v>
      </c>
      <c r="H10113" t="s">
        <v>1082</v>
      </c>
      <c r="I10113">
        <v>893</v>
      </c>
      <c r="J10113" t="s">
        <v>1083</v>
      </c>
      <c r="K10113" t="s">
        <v>842</v>
      </c>
      <c r="L10113" t="s">
        <v>251</v>
      </c>
      <c r="M10113" t="s">
        <v>829</v>
      </c>
      <c r="N10113" t="s">
        <v>829</v>
      </c>
      <c r="O10113">
        <v>0</v>
      </c>
      <c r="P10113">
        <v>0</v>
      </c>
      <c r="Q10113">
        <v>0</v>
      </c>
      <c r="R10113">
        <v>118449</v>
      </c>
      <c r="S10113">
        <v>118449</v>
      </c>
      <c r="T10113">
        <v>13493</v>
      </c>
      <c r="U10113">
        <v>104955</v>
      </c>
      <c r="V10113">
        <v>3</v>
      </c>
    </row>
    <row r="10114" spans="1:22" x14ac:dyDescent="0.3">
      <c r="A10114">
        <v>202223</v>
      </c>
      <c r="B10114" t="s">
        <v>820</v>
      </c>
      <c r="C10114" t="s">
        <v>821</v>
      </c>
      <c r="D10114" t="s">
        <v>822</v>
      </c>
      <c r="E10114" t="s">
        <v>823</v>
      </c>
      <c r="F10114" t="s">
        <v>862</v>
      </c>
      <c r="G10114" t="s">
        <v>863</v>
      </c>
      <c r="H10114" t="s">
        <v>1082</v>
      </c>
      <c r="I10114">
        <v>893</v>
      </c>
      <c r="J10114" t="s">
        <v>1083</v>
      </c>
      <c r="K10114" t="s">
        <v>842</v>
      </c>
      <c r="L10114" t="s">
        <v>251</v>
      </c>
      <c r="M10114" t="s">
        <v>829</v>
      </c>
      <c r="N10114" t="s">
        <v>829</v>
      </c>
      <c r="O10114">
        <v>0</v>
      </c>
      <c r="P10114">
        <v>0</v>
      </c>
      <c r="Q10114">
        <v>0</v>
      </c>
      <c r="R10114">
        <v>547019</v>
      </c>
      <c r="S10114">
        <v>547019</v>
      </c>
      <c r="T10114">
        <v>3738</v>
      </c>
      <c r="U10114">
        <v>543281</v>
      </c>
      <c r="V10114">
        <v>13</v>
      </c>
    </row>
    <row r="10115" spans="1:22" x14ac:dyDescent="0.3">
      <c r="A10115">
        <v>202324</v>
      </c>
      <c r="B10115" t="s">
        <v>820</v>
      </c>
      <c r="C10115" t="s">
        <v>821</v>
      </c>
      <c r="D10115" t="s">
        <v>822</v>
      </c>
      <c r="E10115" t="s">
        <v>823</v>
      </c>
      <c r="F10115" t="s">
        <v>862</v>
      </c>
      <c r="G10115" t="s">
        <v>863</v>
      </c>
      <c r="H10115" t="s">
        <v>1082</v>
      </c>
      <c r="I10115">
        <v>893</v>
      </c>
      <c r="J10115" t="s">
        <v>1083</v>
      </c>
      <c r="K10115" t="s">
        <v>842</v>
      </c>
      <c r="L10115" t="s">
        <v>251</v>
      </c>
      <c r="M10115" t="s">
        <v>829</v>
      </c>
      <c r="N10115" t="s">
        <v>829</v>
      </c>
      <c r="O10115">
        <v>0</v>
      </c>
      <c r="P10115">
        <v>0</v>
      </c>
      <c r="Q10115">
        <v>0</v>
      </c>
      <c r="R10115">
        <v>898746</v>
      </c>
      <c r="S10115">
        <v>898746</v>
      </c>
      <c r="T10115">
        <v>16410</v>
      </c>
      <c r="U10115">
        <v>882336</v>
      </c>
      <c r="V10115">
        <v>21</v>
      </c>
    </row>
    <row r="10116" spans="1:22" x14ac:dyDescent="0.3">
      <c r="A10116">
        <v>202122</v>
      </c>
      <c r="B10116" t="s">
        <v>820</v>
      </c>
      <c r="C10116" t="s">
        <v>821</v>
      </c>
      <c r="D10116" t="s">
        <v>822</v>
      </c>
      <c r="E10116" t="s">
        <v>823</v>
      </c>
      <c r="F10116" t="s">
        <v>862</v>
      </c>
      <c r="G10116" t="s">
        <v>863</v>
      </c>
      <c r="H10116" t="s">
        <v>1082</v>
      </c>
      <c r="I10116">
        <v>893</v>
      </c>
      <c r="J10116" t="s">
        <v>1083</v>
      </c>
      <c r="K10116" t="s">
        <v>842</v>
      </c>
      <c r="L10116" t="s">
        <v>253</v>
      </c>
      <c r="M10116" t="s">
        <v>829</v>
      </c>
      <c r="N10116" t="s">
        <v>829</v>
      </c>
      <c r="O10116">
        <v>0</v>
      </c>
      <c r="P10116">
        <v>0</v>
      </c>
      <c r="Q10116">
        <v>0</v>
      </c>
      <c r="R10116">
        <v>105405</v>
      </c>
      <c r="S10116">
        <v>105405</v>
      </c>
      <c r="T10116">
        <v>0</v>
      </c>
      <c r="U10116">
        <v>105405</v>
      </c>
      <c r="V10116">
        <v>3</v>
      </c>
    </row>
    <row r="10117" spans="1:22" x14ac:dyDescent="0.3">
      <c r="A10117">
        <v>202223</v>
      </c>
      <c r="B10117" t="s">
        <v>820</v>
      </c>
      <c r="C10117" t="s">
        <v>821</v>
      </c>
      <c r="D10117" t="s">
        <v>822</v>
      </c>
      <c r="E10117" t="s">
        <v>823</v>
      </c>
      <c r="F10117" t="s">
        <v>862</v>
      </c>
      <c r="G10117" t="s">
        <v>863</v>
      </c>
      <c r="H10117" t="s">
        <v>1082</v>
      </c>
      <c r="I10117">
        <v>893</v>
      </c>
      <c r="J10117" t="s">
        <v>1083</v>
      </c>
      <c r="K10117" t="s">
        <v>842</v>
      </c>
      <c r="L10117" t="s">
        <v>253</v>
      </c>
      <c r="M10117" t="s">
        <v>829</v>
      </c>
      <c r="N10117" t="s">
        <v>829</v>
      </c>
      <c r="O10117">
        <v>0</v>
      </c>
      <c r="P10117">
        <v>0</v>
      </c>
      <c r="Q10117">
        <v>0</v>
      </c>
      <c r="R10117">
        <v>148415</v>
      </c>
      <c r="S10117">
        <v>148415</v>
      </c>
      <c r="T10117">
        <v>0</v>
      </c>
      <c r="U10117">
        <v>148415</v>
      </c>
      <c r="V10117">
        <v>4</v>
      </c>
    </row>
    <row r="10118" spans="1:22" x14ac:dyDescent="0.3">
      <c r="A10118">
        <v>202324</v>
      </c>
      <c r="B10118" t="s">
        <v>820</v>
      </c>
      <c r="C10118" t="s">
        <v>821</v>
      </c>
      <c r="D10118" t="s">
        <v>822</v>
      </c>
      <c r="E10118" t="s">
        <v>823</v>
      </c>
      <c r="F10118" t="s">
        <v>862</v>
      </c>
      <c r="G10118" t="s">
        <v>863</v>
      </c>
      <c r="H10118" t="s">
        <v>1082</v>
      </c>
      <c r="I10118">
        <v>893</v>
      </c>
      <c r="J10118" t="s">
        <v>1083</v>
      </c>
      <c r="K10118" t="s">
        <v>842</v>
      </c>
      <c r="L10118" t="s">
        <v>253</v>
      </c>
      <c r="M10118" t="s">
        <v>829</v>
      </c>
      <c r="N10118" t="s">
        <v>829</v>
      </c>
      <c r="O10118">
        <v>0</v>
      </c>
      <c r="P10118">
        <v>0</v>
      </c>
      <c r="Q10118">
        <v>0</v>
      </c>
      <c r="R10118">
        <v>184316</v>
      </c>
      <c r="S10118">
        <v>184316</v>
      </c>
      <c r="T10118">
        <v>0</v>
      </c>
      <c r="U10118">
        <v>184316</v>
      </c>
      <c r="V10118">
        <v>4</v>
      </c>
    </row>
    <row r="10119" spans="1:22" x14ac:dyDescent="0.3">
      <c r="A10119">
        <v>202122</v>
      </c>
      <c r="B10119" t="s">
        <v>820</v>
      </c>
      <c r="C10119" t="s">
        <v>821</v>
      </c>
      <c r="D10119" t="s">
        <v>822</v>
      </c>
      <c r="E10119" t="s">
        <v>823</v>
      </c>
      <c r="F10119" t="s">
        <v>862</v>
      </c>
      <c r="G10119" t="s">
        <v>863</v>
      </c>
      <c r="H10119" t="s">
        <v>1082</v>
      </c>
      <c r="I10119">
        <v>893</v>
      </c>
      <c r="J10119" t="s">
        <v>1083</v>
      </c>
      <c r="K10119" t="s">
        <v>842</v>
      </c>
      <c r="L10119" t="s">
        <v>845</v>
      </c>
      <c r="M10119" t="s">
        <v>829</v>
      </c>
      <c r="N10119" t="s">
        <v>829</v>
      </c>
      <c r="O10119">
        <v>0</v>
      </c>
      <c r="P10119">
        <v>0</v>
      </c>
      <c r="Q10119">
        <v>0</v>
      </c>
      <c r="R10119">
        <v>696228</v>
      </c>
      <c r="S10119">
        <v>696228</v>
      </c>
      <c r="T10119">
        <v>106011</v>
      </c>
      <c r="U10119">
        <v>590216</v>
      </c>
      <c r="V10119">
        <v>14</v>
      </c>
    </row>
    <row r="10120" spans="1:22" x14ac:dyDescent="0.3">
      <c r="A10120">
        <v>202223</v>
      </c>
      <c r="B10120" t="s">
        <v>820</v>
      </c>
      <c r="C10120" t="s">
        <v>821</v>
      </c>
      <c r="D10120" t="s">
        <v>822</v>
      </c>
      <c r="E10120" t="s">
        <v>823</v>
      </c>
      <c r="F10120" t="s">
        <v>862</v>
      </c>
      <c r="G10120" t="s">
        <v>863</v>
      </c>
      <c r="H10120" t="s">
        <v>1082</v>
      </c>
      <c r="I10120">
        <v>893</v>
      </c>
      <c r="J10120" t="s">
        <v>1083</v>
      </c>
      <c r="K10120" t="s">
        <v>842</v>
      </c>
      <c r="L10120" t="s">
        <v>845</v>
      </c>
      <c r="M10120" t="s">
        <v>829</v>
      </c>
      <c r="N10120" t="s">
        <v>829</v>
      </c>
      <c r="O10120">
        <v>0</v>
      </c>
      <c r="P10120">
        <v>0</v>
      </c>
      <c r="Q10120">
        <v>0</v>
      </c>
      <c r="R10120">
        <v>375940</v>
      </c>
      <c r="S10120">
        <v>375940</v>
      </c>
      <c r="T10120">
        <v>94951</v>
      </c>
      <c r="U10120">
        <v>280989</v>
      </c>
      <c r="V10120">
        <v>7</v>
      </c>
    </row>
    <row r="10121" spans="1:22" x14ac:dyDescent="0.3">
      <c r="A10121">
        <v>202324</v>
      </c>
      <c r="B10121" t="s">
        <v>820</v>
      </c>
      <c r="C10121" t="s">
        <v>821</v>
      </c>
      <c r="D10121" t="s">
        <v>822</v>
      </c>
      <c r="E10121" t="s">
        <v>823</v>
      </c>
      <c r="F10121" t="s">
        <v>862</v>
      </c>
      <c r="G10121" t="s">
        <v>863</v>
      </c>
      <c r="H10121" t="s">
        <v>1082</v>
      </c>
      <c r="I10121">
        <v>893</v>
      </c>
      <c r="J10121" t="s">
        <v>1083</v>
      </c>
      <c r="K10121" t="s">
        <v>842</v>
      </c>
      <c r="L10121" t="s">
        <v>845</v>
      </c>
      <c r="M10121" t="s">
        <v>829</v>
      </c>
      <c r="N10121" t="s">
        <v>829</v>
      </c>
      <c r="O10121">
        <v>0</v>
      </c>
      <c r="P10121">
        <v>0</v>
      </c>
      <c r="Q10121">
        <v>0</v>
      </c>
      <c r="R10121">
        <v>271585</v>
      </c>
      <c r="S10121">
        <v>271585</v>
      </c>
      <c r="T10121">
        <v>100297</v>
      </c>
      <c r="U10121">
        <v>171288</v>
      </c>
      <c r="V10121">
        <v>4</v>
      </c>
    </row>
    <row r="10122" spans="1:22" x14ac:dyDescent="0.3">
      <c r="A10122">
        <v>202122</v>
      </c>
      <c r="B10122" t="s">
        <v>820</v>
      </c>
      <c r="C10122" t="s">
        <v>821</v>
      </c>
      <c r="D10122" t="s">
        <v>822</v>
      </c>
      <c r="E10122" t="s">
        <v>823</v>
      </c>
      <c r="F10122" t="s">
        <v>876</v>
      </c>
      <c r="G10122" t="s">
        <v>877</v>
      </c>
      <c r="H10122" t="s">
        <v>1084</v>
      </c>
      <c r="I10122">
        <v>871</v>
      </c>
      <c r="J10122" t="s">
        <v>1085</v>
      </c>
      <c r="K10122" t="s">
        <v>828</v>
      </c>
      <c r="L10122" t="s">
        <v>336</v>
      </c>
      <c r="M10122">
        <v>100000</v>
      </c>
      <c r="N10122">
        <v>426000</v>
      </c>
      <c r="O10122">
        <v>126000</v>
      </c>
      <c r="P10122">
        <v>0</v>
      </c>
      <c r="Q10122">
        <v>0</v>
      </c>
      <c r="R10122" t="s">
        <v>829</v>
      </c>
      <c r="S10122">
        <v>652000</v>
      </c>
      <c r="T10122" t="s">
        <v>829</v>
      </c>
      <c r="U10122">
        <v>652000</v>
      </c>
      <c r="V10122">
        <v>73</v>
      </c>
    </row>
    <row r="10123" spans="1:22" x14ac:dyDescent="0.3">
      <c r="A10123">
        <v>202223</v>
      </c>
      <c r="B10123" t="s">
        <v>820</v>
      </c>
      <c r="C10123" t="s">
        <v>821</v>
      </c>
      <c r="D10123" t="s">
        <v>822</v>
      </c>
      <c r="E10123" t="s">
        <v>823</v>
      </c>
      <c r="F10123" t="s">
        <v>876</v>
      </c>
      <c r="G10123" t="s">
        <v>877</v>
      </c>
      <c r="H10123" t="s">
        <v>1084</v>
      </c>
      <c r="I10123">
        <v>871</v>
      </c>
      <c r="J10123" t="s">
        <v>1085</v>
      </c>
      <c r="K10123" t="s">
        <v>828</v>
      </c>
      <c r="L10123" t="s">
        <v>336</v>
      </c>
      <c r="M10123">
        <v>100000</v>
      </c>
      <c r="N10123">
        <v>426000</v>
      </c>
      <c r="O10123">
        <v>126000</v>
      </c>
      <c r="P10123">
        <v>0</v>
      </c>
      <c r="Q10123">
        <v>0</v>
      </c>
      <c r="R10123" t="s">
        <v>829</v>
      </c>
      <c r="S10123">
        <v>652000</v>
      </c>
      <c r="T10123" t="s">
        <v>829</v>
      </c>
      <c r="U10123">
        <v>652000</v>
      </c>
      <c r="V10123">
        <v>77</v>
      </c>
    </row>
    <row r="10124" spans="1:22" x14ac:dyDescent="0.3">
      <c r="A10124">
        <v>202324</v>
      </c>
      <c r="B10124" t="s">
        <v>820</v>
      </c>
      <c r="C10124" t="s">
        <v>821</v>
      </c>
      <c r="D10124" t="s">
        <v>822</v>
      </c>
      <c r="E10124" t="s">
        <v>823</v>
      </c>
      <c r="F10124" t="s">
        <v>876</v>
      </c>
      <c r="G10124" t="s">
        <v>877</v>
      </c>
      <c r="H10124" t="s">
        <v>1084</v>
      </c>
      <c r="I10124">
        <v>871</v>
      </c>
      <c r="J10124" t="s">
        <v>1085</v>
      </c>
      <c r="K10124" t="s">
        <v>828</v>
      </c>
      <c r="L10124" t="s">
        <v>336</v>
      </c>
      <c r="M10124">
        <v>100000</v>
      </c>
      <c r="N10124">
        <v>396000</v>
      </c>
      <c r="O10124">
        <v>126000</v>
      </c>
      <c r="P10124">
        <v>0</v>
      </c>
      <c r="Q10124">
        <v>0</v>
      </c>
      <c r="R10124" t="s">
        <v>829</v>
      </c>
      <c r="S10124">
        <v>622000</v>
      </c>
      <c r="T10124" t="s">
        <v>829</v>
      </c>
      <c r="U10124">
        <v>622000</v>
      </c>
      <c r="V10124">
        <v>72</v>
      </c>
    </row>
    <row r="10125" spans="1:22" x14ac:dyDescent="0.3">
      <c r="A10125">
        <v>202122</v>
      </c>
      <c r="B10125" t="s">
        <v>820</v>
      </c>
      <c r="C10125" t="s">
        <v>821</v>
      </c>
      <c r="D10125" t="s">
        <v>822</v>
      </c>
      <c r="E10125" t="s">
        <v>823</v>
      </c>
      <c r="F10125" t="s">
        <v>876</v>
      </c>
      <c r="G10125" t="s">
        <v>877</v>
      </c>
      <c r="H10125" t="s">
        <v>1084</v>
      </c>
      <c r="I10125">
        <v>871</v>
      </c>
      <c r="J10125" t="s">
        <v>1085</v>
      </c>
      <c r="K10125" t="s">
        <v>828</v>
      </c>
      <c r="L10125" t="s">
        <v>235</v>
      </c>
      <c r="M10125" t="s">
        <v>829</v>
      </c>
      <c r="N10125">
        <v>0</v>
      </c>
      <c r="O10125">
        <v>0</v>
      </c>
      <c r="P10125" t="s">
        <v>829</v>
      </c>
      <c r="Q10125" t="s">
        <v>829</v>
      </c>
      <c r="R10125" t="s">
        <v>829</v>
      </c>
      <c r="S10125">
        <v>0</v>
      </c>
      <c r="T10125">
        <v>0</v>
      </c>
      <c r="U10125">
        <v>0</v>
      </c>
      <c r="V10125">
        <v>0</v>
      </c>
    </row>
    <row r="10126" spans="1:22" x14ac:dyDescent="0.3">
      <c r="A10126">
        <v>202223</v>
      </c>
      <c r="B10126" t="s">
        <v>820</v>
      </c>
      <c r="C10126" t="s">
        <v>821</v>
      </c>
      <c r="D10126" t="s">
        <v>822</v>
      </c>
      <c r="E10126" t="s">
        <v>823</v>
      </c>
      <c r="F10126" t="s">
        <v>876</v>
      </c>
      <c r="G10126" t="s">
        <v>877</v>
      </c>
      <c r="H10126" t="s">
        <v>1084</v>
      </c>
      <c r="I10126">
        <v>871</v>
      </c>
      <c r="J10126" t="s">
        <v>1085</v>
      </c>
      <c r="K10126" t="s">
        <v>828</v>
      </c>
      <c r="L10126" t="s">
        <v>235</v>
      </c>
      <c r="M10126" t="s">
        <v>829</v>
      </c>
      <c r="N10126">
        <v>0</v>
      </c>
      <c r="O10126">
        <v>0</v>
      </c>
      <c r="P10126" t="s">
        <v>829</v>
      </c>
      <c r="Q10126" t="s">
        <v>829</v>
      </c>
      <c r="R10126" t="s">
        <v>829</v>
      </c>
      <c r="S10126">
        <v>0</v>
      </c>
      <c r="T10126">
        <v>0</v>
      </c>
      <c r="U10126">
        <v>0</v>
      </c>
      <c r="V10126">
        <v>0</v>
      </c>
    </row>
    <row r="10127" spans="1:22" x14ac:dyDescent="0.3">
      <c r="A10127">
        <v>202324</v>
      </c>
      <c r="B10127" t="s">
        <v>820</v>
      </c>
      <c r="C10127" t="s">
        <v>821</v>
      </c>
      <c r="D10127" t="s">
        <v>822</v>
      </c>
      <c r="E10127" t="s">
        <v>823</v>
      </c>
      <c r="F10127" t="s">
        <v>876</v>
      </c>
      <c r="G10127" t="s">
        <v>877</v>
      </c>
      <c r="H10127" t="s">
        <v>1084</v>
      </c>
      <c r="I10127">
        <v>871</v>
      </c>
      <c r="J10127" t="s">
        <v>1085</v>
      </c>
      <c r="K10127" t="s">
        <v>828</v>
      </c>
      <c r="L10127" t="s">
        <v>235</v>
      </c>
      <c r="M10127" t="s">
        <v>829</v>
      </c>
      <c r="N10127">
        <v>0</v>
      </c>
      <c r="O10127">
        <v>0</v>
      </c>
      <c r="P10127" t="s">
        <v>829</v>
      </c>
      <c r="Q10127" t="s">
        <v>829</v>
      </c>
      <c r="R10127" t="s">
        <v>829</v>
      </c>
      <c r="S10127">
        <v>0</v>
      </c>
      <c r="T10127">
        <v>0</v>
      </c>
      <c r="U10127">
        <v>0</v>
      </c>
      <c r="V10127">
        <v>0</v>
      </c>
    </row>
    <row r="10128" spans="1:22" x14ac:dyDescent="0.3">
      <c r="A10128">
        <v>202122</v>
      </c>
      <c r="B10128" t="s">
        <v>820</v>
      </c>
      <c r="C10128" t="s">
        <v>821</v>
      </c>
      <c r="D10128" t="s">
        <v>822</v>
      </c>
      <c r="E10128" t="s">
        <v>823</v>
      </c>
      <c r="F10128" t="s">
        <v>876</v>
      </c>
      <c r="G10128" t="s">
        <v>877</v>
      </c>
      <c r="H10128" t="s">
        <v>1084</v>
      </c>
      <c r="I10128">
        <v>871</v>
      </c>
      <c r="J10128" t="s">
        <v>1085</v>
      </c>
      <c r="K10128" t="s">
        <v>828</v>
      </c>
      <c r="L10128" t="s">
        <v>534</v>
      </c>
      <c r="M10128">
        <v>136147</v>
      </c>
      <c r="N10128">
        <v>1867569</v>
      </c>
      <c r="O10128">
        <v>280474</v>
      </c>
      <c r="P10128">
        <v>1444188</v>
      </c>
      <c r="Q10128">
        <v>0</v>
      </c>
      <c r="R10128" t="s">
        <v>829</v>
      </c>
      <c r="S10128">
        <v>3728378</v>
      </c>
      <c r="T10128">
        <v>0</v>
      </c>
      <c r="U10128">
        <v>3728378</v>
      </c>
      <c r="V10128">
        <v>80</v>
      </c>
    </row>
    <row r="10129" spans="1:22" x14ac:dyDescent="0.3">
      <c r="A10129">
        <v>202223</v>
      </c>
      <c r="B10129" t="s">
        <v>820</v>
      </c>
      <c r="C10129" t="s">
        <v>821</v>
      </c>
      <c r="D10129" t="s">
        <v>822</v>
      </c>
      <c r="E10129" t="s">
        <v>823</v>
      </c>
      <c r="F10129" t="s">
        <v>876</v>
      </c>
      <c r="G10129" t="s">
        <v>877</v>
      </c>
      <c r="H10129" t="s">
        <v>1084</v>
      </c>
      <c r="I10129">
        <v>871</v>
      </c>
      <c r="J10129" t="s">
        <v>1085</v>
      </c>
      <c r="K10129" t="s">
        <v>828</v>
      </c>
      <c r="L10129" t="s">
        <v>534</v>
      </c>
      <c r="M10129">
        <v>143403</v>
      </c>
      <c r="N10129">
        <v>1967099</v>
      </c>
      <c r="O10129">
        <v>295422</v>
      </c>
      <c r="P10129">
        <v>1521154</v>
      </c>
      <c r="Q10129">
        <v>0</v>
      </c>
      <c r="R10129" t="s">
        <v>829</v>
      </c>
      <c r="S10129">
        <v>3927078</v>
      </c>
      <c r="T10129">
        <v>0</v>
      </c>
      <c r="U10129">
        <v>3927078</v>
      </c>
      <c r="V10129">
        <v>84</v>
      </c>
    </row>
    <row r="10130" spans="1:22" x14ac:dyDescent="0.3">
      <c r="A10130">
        <v>202324</v>
      </c>
      <c r="B10130" t="s">
        <v>820</v>
      </c>
      <c r="C10130" t="s">
        <v>821</v>
      </c>
      <c r="D10130" t="s">
        <v>822</v>
      </c>
      <c r="E10130" t="s">
        <v>823</v>
      </c>
      <c r="F10130" t="s">
        <v>876</v>
      </c>
      <c r="G10130" t="s">
        <v>877</v>
      </c>
      <c r="H10130" t="s">
        <v>1084</v>
      </c>
      <c r="I10130">
        <v>871</v>
      </c>
      <c r="J10130" t="s">
        <v>1085</v>
      </c>
      <c r="K10130" t="s">
        <v>828</v>
      </c>
      <c r="L10130" t="s">
        <v>534</v>
      </c>
      <c r="M10130">
        <v>42483</v>
      </c>
      <c r="N10130">
        <v>1855222</v>
      </c>
      <c r="O10130">
        <v>245674</v>
      </c>
      <c r="P10130">
        <v>0</v>
      </c>
      <c r="Q10130">
        <v>0</v>
      </c>
      <c r="R10130" t="s">
        <v>829</v>
      </c>
      <c r="S10130">
        <v>2143379</v>
      </c>
      <c r="T10130">
        <v>0</v>
      </c>
      <c r="U10130">
        <v>2143379</v>
      </c>
      <c r="V10130">
        <v>45</v>
      </c>
    </row>
    <row r="10131" spans="1:22" x14ac:dyDescent="0.3">
      <c r="A10131">
        <v>202122</v>
      </c>
      <c r="B10131" t="s">
        <v>820</v>
      </c>
      <c r="C10131" t="s">
        <v>821</v>
      </c>
      <c r="D10131" t="s">
        <v>822</v>
      </c>
      <c r="E10131" t="s">
        <v>823</v>
      </c>
      <c r="F10131" t="s">
        <v>876</v>
      </c>
      <c r="G10131" t="s">
        <v>877</v>
      </c>
      <c r="H10131" t="s">
        <v>1084</v>
      </c>
      <c r="I10131">
        <v>871</v>
      </c>
      <c r="J10131" t="s">
        <v>1085</v>
      </c>
      <c r="K10131" t="s">
        <v>828</v>
      </c>
      <c r="L10131" t="s">
        <v>603</v>
      </c>
      <c r="M10131" t="s">
        <v>829</v>
      </c>
      <c r="N10131" t="s">
        <v>829</v>
      </c>
      <c r="O10131" t="s">
        <v>829</v>
      </c>
      <c r="P10131">
        <v>0</v>
      </c>
      <c r="Q10131">
        <v>0</v>
      </c>
      <c r="R10131">
        <v>0</v>
      </c>
      <c r="S10131">
        <v>0</v>
      </c>
      <c r="T10131">
        <v>0</v>
      </c>
      <c r="U10131">
        <v>0</v>
      </c>
      <c r="V10131">
        <v>0</v>
      </c>
    </row>
    <row r="10132" spans="1:22" x14ac:dyDescent="0.3">
      <c r="A10132">
        <v>202223</v>
      </c>
      <c r="B10132" t="s">
        <v>820</v>
      </c>
      <c r="C10132" t="s">
        <v>821</v>
      </c>
      <c r="D10132" t="s">
        <v>822</v>
      </c>
      <c r="E10132" t="s">
        <v>823</v>
      </c>
      <c r="F10132" t="s">
        <v>876</v>
      </c>
      <c r="G10132" t="s">
        <v>877</v>
      </c>
      <c r="H10132" t="s">
        <v>1084</v>
      </c>
      <c r="I10132">
        <v>871</v>
      </c>
      <c r="J10132" t="s">
        <v>1085</v>
      </c>
      <c r="K10132" t="s">
        <v>828</v>
      </c>
      <c r="L10132" t="s">
        <v>603</v>
      </c>
      <c r="M10132" t="s">
        <v>829</v>
      </c>
      <c r="N10132" t="s">
        <v>829</v>
      </c>
      <c r="O10132" t="s">
        <v>829</v>
      </c>
      <c r="P10132">
        <v>0</v>
      </c>
      <c r="Q10132">
        <v>0</v>
      </c>
      <c r="R10132">
        <v>0</v>
      </c>
      <c r="S10132">
        <v>0</v>
      </c>
      <c r="T10132">
        <v>0</v>
      </c>
      <c r="U10132">
        <v>0</v>
      </c>
      <c r="V10132">
        <v>0</v>
      </c>
    </row>
    <row r="10133" spans="1:22" x14ac:dyDescent="0.3">
      <c r="A10133">
        <v>202324</v>
      </c>
      <c r="B10133" t="s">
        <v>820</v>
      </c>
      <c r="C10133" t="s">
        <v>821</v>
      </c>
      <c r="D10133" t="s">
        <v>822</v>
      </c>
      <c r="E10133" t="s">
        <v>823</v>
      </c>
      <c r="F10133" t="s">
        <v>876</v>
      </c>
      <c r="G10133" t="s">
        <v>877</v>
      </c>
      <c r="H10133" t="s">
        <v>1084</v>
      </c>
      <c r="I10133">
        <v>871</v>
      </c>
      <c r="J10133" t="s">
        <v>1085</v>
      </c>
      <c r="K10133" t="s">
        <v>828</v>
      </c>
      <c r="L10133" t="s">
        <v>603</v>
      </c>
      <c r="M10133" t="s">
        <v>829</v>
      </c>
      <c r="N10133" t="s">
        <v>829</v>
      </c>
      <c r="O10133" t="s">
        <v>829</v>
      </c>
      <c r="P10133">
        <v>0</v>
      </c>
      <c r="Q10133">
        <v>0</v>
      </c>
      <c r="R10133">
        <v>0</v>
      </c>
      <c r="S10133">
        <v>0</v>
      </c>
      <c r="T10133">
        <v>0</v>
      </c>
      <c r="U10133">
        <v>0</v>
      </c>
      <c r="V10133">
        <v>0</v>
      </c>
    </row>
    <row r="10134" spans="1:22" x14ac:dyDescent="0.3">
      <c r="A10134">
        <v>202122</v>
      </c>
      <c r="B10134" t="s">
        <v>820</v>
      </c>
      <c r="C10134" t="s">
        <v>821</v>
      </c>
      <c r="D10134" t="s">
        <v>822</v>
      </c>
      <c r="E10134" t="s">
        <v>823</v>
      </c>
      <c r="F10134" t="s">
        <v>876</v>
      </c>
      <c r="G10134" t="s">
        <v>877</v>
      </c>
      <c r="H10134" t="s">
        <v>1084</v>
      </c>
      <c r="I10134">
        <v>871</v>
      </c>
      <c r="J10134" t="s">
        <v>1085</v>
      </c>
      <c r="K10134" t="s">
        <v>828</v>
      </c>
      <c r="L10134" t="s">
        <v>606</v>
      </c>
      <c r="M10134">
        <v>0</v>
      </c>
      <c r="N10134">
        <v>0</v>
      </c>
      <c r="O10134">
        <v>0</v>
      </c>
      <c r="P10134">
        <v>0</v>
      </c>
      <c r="Q10134">
        <v>0</v>
      </c>
      <c r="R10134">
        <v>0</v>
      </c>
      <c r="S10134">
        <v>0</v>
      </c>
      <c r="T10134">
        <v>0</v>
      </c>
      <c r="U10134">
        <v>0</v>
      </c>
      <c r="V10134">
        <v>0</v>
      </c>
    </row>
    <row r="10135" spans="1:22" x14ac:dyDescent="0.3">
      <c r="A10135">
        <v>202223</v>
      </c>
      <c r="B10135" t="s">
        <v>820</v>
      </c>
      <c r="C10135" t="s">
        <v>821</v>
      </c>
      <c r="D10135" t="s">
        <v>822</v>
      </c>
      <c r="E10135" t="s">
        <v>823</v>
      </c>
      <c r="F10135" t="s">
        <v>876</v>
      </c>
      <c r="G10135" t="s">
        <v>877</v>
      </c>
      <c r="H10135" t="s">
        <v>1084</v>
      </c>
      <c r="I10135">
        <v>871</v>
      </c>
      <c r="J10135" t="s">
        <v>1085</v>
      </c>
      <c r="K10135" t="s">
        <v>828</v>
      </c>
      <c r="L10135" t="s">
        <v>606</v>
      </c>
      <c r="M10135">
        <v>0</v>
      </c>
      <c r="N10135">
        <v>0</v>
      </c>
      <c r="O10135">
        <v>0</v>
      </c>
      <c r="P10135">
        <v>0</v>
      </c>
      <c r="Q10135">
        <v>0</v>
      </c>
      <c r="R10135">
        <v>0</v>
      </c>
      <c r="S10135">
        <v>0</v>
      </c>
      <c r="T10135">
        <v>0</v>
      </c>
      <c r="U10135">
        <v>0</v>
      </c>
      <c r="V10135">
        <v>0</v>
      </c>
    </row>
    <row r="10136" spans="1:22" x14ac:dyDescent="0.3">
      <c r="A10136">
        <v>202324</v>
      </c>
      <c r="B10136" t="s">
        <v>820</v>
      </c>
      <c r="C10136" t="s">
        <v>821</v>
      </c>
      <c r="D10136" t="s">
        <v>822</v>
      </c>
      <c r="E10136" t="s">
        <v>823</v>
      </c>
      <c r="F10136" t="s">
        <v>876</v>
      </c>
      <c r="G10136" t="s">
        <v>877</v>
      </c>
      <c r="H10136" t="s">
        <v>1084</v>
      </c>
      <c r="I10136">
        <v>871</v>
      </c>
      <c r="J10136" t="s">
        <v>1085</v>
      </c>
      <c r="K10136" t="s">
        <v>828</v>
      </c>
      <c r="L10136" t="s">
        <v>606</v>
      </c>
      <c r="M10136">
        <v>0</v>
      </c>
      <c r="N10136">
        <v>0</v>
      </c>
      <c r="O10136">
        <v>0</v>
      </c>
      <c r="P10136">
        <v>0</v>
      </c>
      <c r="Q10136">
        <v>0</v>
      </c>
      <c r="R10136">
        <v>0</v>
      </c>
      <c r="S10136">
        <v>0</v>
      </c>
      <c r="T10136">
        <v>0</v>
      </c>
      <c r="U10136">
        <v>0</v>
      </c>
      <c r="V10136">
        <v>0</v>
      </c>
    </row>
    <row r="10137" spans="1:22" x14ac:dyDescent="0.3">
      <c r="A10137">
        <v>202122</v>
      </c>
      <c r="B10137" t="s">
        <v>820</v>
      </c>
      <c r="C10137" t="s">
        <v>821</v>
      </c>
      <c r="D10137" t="s">
        <v>822</v>
      </c>
      <c r="E10137" t="s">
        <v>823</v>
      </c>
      <c r="F10137" t="s">
        <v>876</v>
      </c>
      <c r="G10137" t="s">
        <v>877</v>
      </c>
      <c r="H10137" t="s">
        <v>1084</v>
      </c>
      <c r="I10137">
        <v>871</v>
      </c>
      <c r="J10137" t="s">
        <v>1085</v>
      </c>
      <c r="K10137" t="s">
        <v>828</v>
      </c>
      <c r="L10137" t="s">
        <v>609</v>
      </c>
      <c r="M10137" t="s">
        <v>829</v>
      </c>
      <c r="N10137" t="s">
        <v>829</v>
      </c>
      <c r="O10137" t="s">
        <v>829</v>
      </c>
      <c r="P10137" t="s">
        <v>829</v>
      </c>
      <c r="Q10137">
        <v>0</v>
      </c>
      <c r="R10137" t="s">
        <v>829</v>
      </c>
      <c r="S10137">
        <v>0</v>
      </c>
      <c r="T10137">
        <v>0</v>
      </c>
      <c r="U10137">
        <v>0</v>
      </c>
      <c r="V10137">
        <v>0</v>
      </c>
    </row>
    <row r="10138" spans="1:22" x14ac:dyDescent="0.3">
      <c r="A10138">
        <v>202223</v>
      </c>
      <c r="B10138" t="s">
        <v>820</v>
      </c>
      <c r="C10138" t="s">
        <v>821</v>
      </c>
      <c r="D10138" t="s">
        <v>822</v>
      </c>
      <c r="E10138" t="s">
        <v>823</v>
      </c>
      <c r="F10138" t="s">
        <v>876</v>
      </c>
      <c r="G10138" t="s">
        <v>877</v>
      </c>
      <c r="H10138" t="s">
        <v>1084</v>
      </c>
      <c r="I10138">
        <v>871</v>
      </c>
      <c r="J10138" t="s">
        <v>1085</v>
      </c>
      <c r="K10138" t="s">
        <v>828</v>
      </c>
      <c r="L10138" t="s">
        <v>609</v>
      </c>
      <c r="M10138" t="s">
        <v>829</v>
      </c>
      <c r="N10138" t="s">
        <v>829</v>
      </c>
      <c r="O10138" t="s">
        <v>829</v>
      </c>
      <c r="P10138" t="s">
        <v>829</v>
      </c>
      <c r="Q10138">
        <v>0</v>
      </c>
      <c r="R10138" t="s">
        <v>829</v>
      </c>
      <c r="S10138">
        <v>0</v>
      </c>
      <c r="T10138">
        <v>0</v>
      </c>
      <c r="U10138">
        <v>0</v>
      </c>
      <c r="V10138">
        <v>0</v>
      </c>
    </row>
    <row r="10139" spans="1:22" x14ac:dyDescent="0.3">
      <c r="A10139">
        <v>202122</v>
      </c>
      <c r="B10139" t="s">
        <v>820</v>
      </c>
      <c r="C10139" t="s">
        <v>821</v>
      </c>
      <c r="D10139" t="s">
        <v>822</v>
      </c>
      <c r="E10139" t="s">
        <v>823</v>
      </c>
      <c r="F10139" t="s">
        <v>876</v>
      </c>
      <c r="G10139" t="s">
        <v>877</v>
      </c>
      <c r="H10139" t="s">
        <v>1084</v>
      </c>
      <c r="I10139">
        <v>871</v>
      </c>
      <c r="J10139" t="s">
        <v>1085</v>
      </c>
      <c r="K10139" t="s">
        <v>828</v>
      </c>
      <c r="L10139" t="s">
        <v>830</v>
      </c>
      <c r="M10139">
        <v>0</v>
      </c>
      <c r="N10139">
        <v>0</v>
      </c>
      <c r="O10139">
        <v>0</v>
      </c>
      <c r="P10139">
        <v>0</v>
      </c>
      <c r="Q10139">
        <v>823747</v>
      </c>
      <c r="R10139">
        <v>0</v>
      </c>
      <c r="S10139">
        <v>823747</v>
      </c>
      <c r="T10139">
        <v>0</v>
      </c>
      <c r="U10139">
        <v>823747</v>
      </c>
      <c r="V10139">
        <v>18</v>
      </c>
    </row>
    <row r="10140" spans="1:22" x14ac:dyDescent="0.3">
      <c r="A10140">
        <v>202223</v>
      </c>
      <c r="B10140" t="s">
        <v>820</v>
      </c>
      <c r="C10140" t="s">
        <v>821</v>
      </c>
      <c r="D10140" t="s">
        <v>822</v>
      </c>
      <c r="E10140" t="s">
        <v>823</v>
      </c>
      <c r="F10140" t="s">
        <v>876</v>
      </c>
      <c r="G10140" t="s">
        <v>877</v>
      </c>
      <c r="H10140" t="s">
        <v>1084</v>
      </c>
      <c r="I10140">
        <v>871</v>
      </c>
      <c r="J10140" t="s">
        <v>1085</v>
      </c>
      <c r="K10140" t="s">
        <v>828</v>
      </c>
      <c r="L10140" t="s">
        <v>830</v>
      </c>
      <c r="M10140">
        <v>0</v>
      </c>
      <c r="N10140">
        <v>0</v>
      </c>
      <c r="O10140">
        <v>0</v>
      </c>
      <c r="P10140">
        <v>0</v>
      </c>
      <c r="Q10140">
        <v>762598</v>
      </c>
      <c r="R10140">
        <v>0</v>
      </c>
      <c r="S10140">
        <v>762598</v>
      </c>
      <c r="T10140">
        <v>0</v>
      </c>
      <c r="U10140">
        <v>762598</v>
      </c>
      <c r="V10140">
        <v>16</v>
      </c>
    </row>
    <row r="10141" spans="1:22" x14ac:dyDescent="0.3">
      <c r="A10141">
        <v>202324</v>
      </c>
      <c r="B10141" t="s">
        <v>820</v>
      </c>
      <c r="C10141" t="s">
        <v>821</v>
      </c>
      <c r="D10141" t="s">
        <v>822</v>
      </c>
      <c r="E10141" t="s">
        <v>823</v>
      </c>
      <c r="F10141" t="s">
        <v>876</v>
      </c>
      <c r="G10141" t="s">
        <v>877</v>
      </c>
      <c r="H10141" t="s">
        <v>1084</v>
      </c>
      <c r="I10141">
        <v>871</v>
      </c>
      <c r="J10141" t="s">
        <v>1085</v>
      </c>
      <c r="K10141" t="s">
        <v>828</v>
      </c>
      <c r="L10141" t="s">
        <v>830</v>
      </c>
      <c r="M10141">
        <v>0</v>
      </c>
      <c r="N10141">
        <v>0</v>
      </c>
      <c r="O10141">
        <v>0</v>
      </c>
      <c r="P10141">
        <v>0</v>
      </c>
      <c r="Q10141">
        <v>1159845</v>
      </c>
      <c r="R10141">
        <v>0</v>
      </c>
      <c r="S10141">
        <v>1159845</v>
      </c>
      <c r="T10141">
        <v>0</v>
      </c>
      <c r="U10141">
        <v>1159845</v>
      </c>
      <c r="V10141">
        <v>25</v>
      </c>
    </row>
    <row r="10142" spans="1:22" x14ac:dyDescent="0.3">
      <c r="A10142">
        <v>202122</v>
      </c>
      <c r="B10142" t="s">
        <v>820</v>
      </c>
      <c r="C10142" t="s">
        <v>821</v>
      </c>
      <c r="D10142" t="s">
        <v>822</v>
      </c>
      <c r="E10142" t="s">
        <v>823</v>
      </c>
      <c r="F10142" t="s">
        <v>876</v>
      </c>
      <c r="G10142" t="s">
        <v>877</v>
      </c>
      <c r="H10142" t="s">
        <v>1084</v>
      </c>
      <c r="I10142">
        <v>871</v>
      </c>
      <c r="J10142" t="s">
        <v>1085</v>
      </c>
      <c r="K10142" t="s">
        <v>828</v>
      </c>
      <c r="L10142" t="s">
        <v>537</v>
      </c>
      <c r="M10142">
        <v>0</v>
      </c>
      <c r="N10142">
        <v>2572011</v>
      </c>
      <c r="O10142">
        <v>1506684</v>
      </c>
      <c r="P10142">
        <v>6237469</v>
      </c>
      <c r="Q10142">
        <v>931800</v>
      </c>
      <c r="R10142">
        <v>1455373</v>
      </c>
      <c r="S10142">
        <v>12703337</v>
      </c>
      <c r="T10142">
        <v>0</v>
      </c>
      <c r="U10142">
        <v>12703337</v>
      </c>
      <c r="V10142">
        <v>273</v>
      </c>
    </row>
    <row r="10143" spans="1:22" x14ac:dyDescent="0.3">
      <c r="A10143">
        <v>202223</v>
      </c>
      <c r="B10143" t="s">
        <v>820</v>
      </c>
      <c r="C10143" t="s">
        <v>821</v>
      </c>
      <c r="D10143" t="s">
        <v>822</v>
      </c>
      <c r="E10143" t="s">
        <v>823</v>
      </c>
      <c r="F10143" t="s">
        <v>876</v>
      </c>
      <c r="G10143" t="s">
        <v>877</v>
      </c>
      <c r="H10143" t="s">
        <v>1084</v>
      </c>
      <c r="I10143">
        <v>871</v>
      </c>
      <c r="J10143" t="s">
        <v>1085</v>
      </c>
      <c r="K10143" t="s">
        <v>828</v>
      </c>
      <c r="L10143" t="s">
        <v>537</v>
      </c>
      <c r="M10143">
        <v>0</v>
      </c>
      <c r="N10143">
        <v>2709083</v>
      </c>
      <c r="O10143">
        <v>1586981</v>
      </c>
      <c r="P10143">
        <v>6569888</v>
      </c>
      <c r="Q10143">
        <v>981459</v>
      </c>
      <c r="R10143">
        <v>1532935</v>
      </c>
      <c r="S10143">
        <v>13380346</v>
      </c>
      <c r="T10143">
        <v>0</v>
      </c>
      <c r="U10143">
        <v>13380346</v>
      </c>
      <c r="V10143">
        <v>286</v>
      </c>
    </row>
    <row r="10144" spans="1:22" x14ac:dyDescent="0.3">
      <c r="A10144">
        <v>202324</v>
      </c>
      <c r="B10144" t="s">
        <v>820</v>
      </c>
      <c r="C10144" t="s">
        <v>821</v>
      </c>
      <c r="D10144" t="s">
        <v>822</v>
      </c>
      <c r="E10144" t="s">
        <v>823</v>
      </c>
      <c r="F10144" t="s">
        <v>876</v>
      </c>
      <c r="G10144" t="s">
        <v>877</v>
      </c>
      <c r="H10144" t="s">
        <v>1084</v>
      </c>
      <c r="I10144">
        <v>871</v>
      </c>
      <c r="J10144" t="s">
        <v>1085</v>
      </c>
      <c r="K10144" t="s">
        <v>828</v>
      </c>
      <c r="L10144" t="s">
        <v>537</v>
      </c>
      <c r="M10144">
        <v>0</v>
      </c>
      <c r="N10144">
        <v>3172416</v>
      </c>
      <c r="O10144">
        <v>1948049</v>
      </c>
      <c r="P10144">
        <v>6952092</v>
      </c>
      <c r="Q10144">
        <v>585049</v>
      </c>
      <c r="R10144">
        <v>2556715</v>
      </c>
      <c r="S10144">
        <v>15214322</v>
      </c>
      <c r="T10144">
        <v>0</v>
      </c>
      <c r="U10144">
        <v>15214322</v>
      </c>
      <c r="V10144">
        <v>322</v>
      </c>
    </row>
    <row r="10145" spans="1:22" x14ac:dyDescent="0.3">
      <c r="A10145">
        <v>202122</v>
      </c>
      <c r="B10145" t="s">
        <v>820</v>
      </c>
      <c r="C10145" t="s">
        <v>821</v>
      </c>
      <c r="D10145" t="s">
        <v>822</v>
      </c>
      <c r="E10145" t="s">
        <v>823</v>
      </c>
      <c r="F10145" t="s">
        <v>876</v>
      </c>
      <c r="G10145" t="s">
        <v>877</v>
      </c>
      <c r="H10145" t="s">
        <v>1084</v>
      </c>
      <c r="I10145">
        <v>871</v>
      </c>
      <c r="J10145" t="s">
        <v>1085</v>
      </c>
      <c r="K10145" t="s">
        <v>828</v>
      </c>
      <c r="L10145" t="s">
        <v>572</v>
      </c>
      <c r="M10145">
        <v>0</v>
      </c>
      <c r="N10145">
        <v>0</v>
      </c>
      <c r="O10145">
        <v>0</v>
      </c>
      <c r="P10145">
        <v>4442724</v>
      </c>
      <c r="Q10145">
        <v>0</v>
      </c>
      <c r="R10145">
        <v>540463</v>
      </c>
      <c r="S10145">
        <v>4983187</v>
      </c>
      <c r="T10145">
        <v>0</v>
      </c>
      <c r="U10145">
        <v>4983187</v>
      </c>
      <c r="V10145">
        <v>107</v>
      </c>
    </row>
    <row r="10146" spans="1:22" x14ac:dyDescent="0.3">
      <c r="A10146">
        <v>202223</v>
      </c>
      <c r="B10146" t="s">
        <v>820</v>
      </c>
      <c r="C10146" t="s">
        <v>821</v>
      </c>
      <c r="D10146" t="s">
        <v>822</v>
      </c>
      <c r="E10146" t="s">
        <v>823</v>
      </c>
      <c r="F10146" t="s">
        <v>876</v>
      </c>
      <c r="G10146" t="s">
        <v>877</v>
      </c>
      <c r="H10146" t="s">
        <v>1084</v>
      </c>
      <c r="I10146">
        <v>871</v>
      </c>
      <c r="J10146" t="s">
        <v>1085</v>
      </c>
      <c r="K10146" t="s">
        <v>828</v>
      </c>
      <c r="L10146" t="s">
        <v>572</v>
      </c>
      <c r="M10146">
        <v>0</v>
      </c>
      <c r="N10146">
        <v>0</v>
      </c>
      <c r="O10146">
        <v>0</v>
      </c>
      <c r="P10146">
        <v>4469150</v>
      </c>
      <c r="Q10146">
        <v>0</v>
      </c>
      <c r="R10146">
        <v>664931</v>
      </c>
      <c r="S10146">
        <v>5134081</v>
      </c>
      <c r="T10146">
        <v>0</v>
      </c>
      <c r="U10146">
        <v>5134081</v>
      </c>
      <c r="V10146">
        <v>110</v>
      </c>
    </row>
    <row r="10147" spans="1:22" x14ac:dyDescent="0.3">
      <c r="A10147">
        <v>202324</v>
      </c>
      <c r="B10147" t="s">
        <v>820</v>
      </c>
      <c r="C10147" t="s">
        <v>821</v>
      </c>
      <c r="D10147" t="s">
        <v>822</v>
      </c>
      <c r="E10147" t="s">
        <v>823</v>
      </c>
      <c r="F10147" t="s">
        <v>876</v>
      </c>
      <c r="G10147" t="s">
        <v>877</v>
      </c>
      <c r="H10147" t="s">
        <v>1084</v>
      </c>
      <c r="I10147">
        <v>871</v>
      </c>
      <c r="J10147" t="s">
        <v>1085</v>
      </c>
      <c r="K10147" t="s">
        <v>828</v>
      </c>
      <c r="L10147" t="s">
        <v>572</v>
      </c>
      <c r="M10147">
        <v>0</v>
      </c>
      <c r="N10147">
        <v>0</v>
      </c>
      <c r="O10147">
        <v>0</v>
      </c>
      <c r="P10147">
        <v>5748028</v>
      </c>
      <c r="Q10147">
        <v>0</v>
      </c>
      <c r="R10147">
        <v>0</v>
      </c>
      <c r="S10147">
        <v>5748028</v>
      </c>
      <c r="T10147">
        <v>0</v>
      </c>
      <c r="U10147">
        <v>5748028</v>
      </c>
      <c r="V10147">
        <v>122</v>
      </c>
    </row>
    <row r="10148" spans="1:22" x14ac:dyDescent="0.3">
      <c r="A10148">
        <v>202122</v>
      </c>
      <c r="B10148" t="s">
        <v>820</v>
      </c>
      <c r="C10148" t="s">
        <v>821</v>
      </c>
      <c r="D10148" t="s">
        <v>822</v>
      </c>
      <c r="E10148" t="s">
        <v>823</v>
      </c>
      <c r="F10148" t="s">
        <v>876</v>
      </c>
      <c r="G10148" t="s">
        <v>877</v>
      </c>
      <c r="H10148" t="s">
        <v>1084</v>
      </c>
      <c r="I10148">
        <v>871</v>
      </c>
      <c r="J10148" t="s">
        <v>1085</v>
      </c>
      <c r="K10148" t="s">
        <v>828</v>
      </c>
      <c r="L10148" t="s">
        <v>539</v>
      </c>
      <c r="M10148">
        <v>0</v>
      </c>
      <c r="N10148">
        <v>0</v>
      </c>
      <c r="O10148">
        <v>0</v>
      </c>
      <c r="P10148" t="s">
        <v>829</v>
      </c>
      <c r="Q10148" t="s">
        <v>829</v>
      </c>
      <c r="R10148" t="s">
        <v>829</v>
      </c>
      <c r="S10148">
        <v>0</v>
      </c>
      <c r="T10148">
        <v>0</v>
      </c>
      <c r="U10148">
        <v>0</v>
      </c>
      <c r="V10148">
        <v>0</v>
      </c>
    </row>
    <row r="10149" spans="1:22" x14ac:dyDescent="0.3">
      <c r="A10149">
        <v>202223</v>
      </c>
      <c r="B10149" t="s">
        <v>820</v>
      </c>
      <c r="C10149" t="s">
        <v>821</v>
      </c>
      <c r="D10149" t="s">
        <v>822</v>
      </c>
      <c r="E10149" t="s">
        <v>823</v>
      </c>
      <c r="F10149" t="s">
        <v>876</v>
      </c>
      <c r="G10149" t="s">
        <v>877</v>
      </c>
      <c r="H10149" t="s">
        <v>1084</v>
      </c>
      <c r="I10149">
        <v>871</v>
      </c>
      <c r="J10149" t="s">
        <v>1085</v>
      </c>
      <c r="K10149" t="s">
        <v>828</v>
      </c>
      <c r="L10149" t="s">
        <v>539</v>
      </c>
      <c r="M10149">
        <v>0</v>
      </c>
      <c r="N10149">
        <v>0</v>
      </c>
      <c r="O10149">
        <v>0</v>
      </c>
      <c r="P10149" t="s">
        <v>829</v>
      </c>
      <c r="Q10149" t="s">
        <v>829</v>
      </c>
      <c r="R10149" t="s">
        <v>829</v>
      </c>
      <c r="S10149">
        <v>0</v>
      </c>
      <c r="T10149">
        <v>0</v>
      </c>
      <c r="U10149">
        <v>0</v>
      </c>
      <c r="V10149">
        <v>0</v>
      </c>
    </row>
    <row r="10150" spans="1:22" x14ac:dyDescent="0.3">
      <c r="A10150">
        <v>202324</v>
      </c>
      <c r="B10150" t="s">
        <v>820</v>
      </c>
      <c r="C10150" t="s">
        <v>821</v>
      </c>
      <c r="D10150" t="s">
        <v>822</v>
      </c>
      <c r="E10150" t="s">
        <v>823</v>
      </c>
      <c r="F10150" t="s">
        <v>876</v>
      </c>
      <c r="G10150" t="s">
        <v>877</v>
      </c>
      <c r="H10150" t="s">
        <v>1084</v>
      </c>
      <c r="I10150">
        <v>871</v>
      </c>
      <c r="J10150" t="s">
        <v>1085</v>
      </c>
      <c r="K10150" t="s">
        <v>828</v>
      </c>
      <c r="L10150" t="s">
        <v>539</v>
      </c>
      <c r="M10150">
        <v>0</v>
      </c>
      <c r="N10150">
        <v>0</v>
      </c>
      <c r="O10150">
        <v>0</v>
      </c>
      <c r="P10150" t="s">
        <v>829</v>
      </c>
      <c r="Q10150" t="s">
        <v>829</v>
      </c>
      <c r="R10150" t="s">
        <v>829</v>
      </c>
      <c r="S10150">
        <v>0</v>
      </c>
      <c r="T10150">
        <v>0</v>
      </c>
      <c r="U10150">
        <v>0</v>
      </c>
      <c r="V10150">
        <v>0</v>
      </c>
    </row>
    <row r="10151" spans="1:22" x14ac:dyDescent="0.3">
      <c r="A10151">
        <v>202122</v>
      </c>
      <c r="B10151" t="s">
        <v>820</v>
      </c>
      <c r="C10151" t="s">
        <v>821</v>
      </c>
      <c r="D10151" t="s">
        <v>822</v>
      </c>
      <c r="E10151" t="s">
        <v>823</v>
      </c>
      <c r="F10151" t="s">
        <v>876</v>
      </c>
      <c r="G10151" t="s">
        <v>877</v>
      </c>
      <c r="H10151" t="s">
        <v>1084</v>
      </c>
      <c r="I10151">
        <v>871</v>
      </c>
      <c r="J10151" t="s">
        <v>1085</v>
      </c>
      <c r="K10151" t="s">
        <v>828</v>
      </c>
      <c r="L10151" t="s">
        <v>541</v>
      </c>
      <c r="M10151">
        <v>104908</v>
      </c>
      <c r="N10151">
        <v>271201</v>
      </c>
      <c r="O10151">
        <v>98581</v>
      </c>
      <c r="P10151">
        <v>369782</v>
      </c>
      <c r="Q10151">
        <v>0</v>
      </c>
      <c r="R10151">
        <v>120224</v>
      </c>
      <c r="S10151">
        <v>964696</v>
      </c>
      <c r="T10151">
        <v>0</v>
      </c>
      <c r="U10151">
        <v>964696</v>
      </c>
      <c r="V10151">
        <v>21</v>
      </c>
    </row>
    <row r="10152" spans="1:22" x14ac:dyDescent="0.3">
      <c r="A10152">
        <v>202223</v>
      </c>
      <c r="B10152" t="s">
        <v>820</v>
      </c>
      <c r="C10152" t="s">
        <v>821</v>
      </c>
      <c r="D10152" t="s">
        <v>822</v>
      </c>
      <c r="E10152" t="s">
        <v>823</v>
      </c>
      <c r="F10152" t="s">
        <v>876</v>
      </c>
      <c r="G10152" t="s">
        <v>877</v>
      </c>
      <c r="H10152" t="s">
        <v>1084</v>
      </c>
      <c r="I10152">
        <v>871</v>
      </c>
      <c r="J10152" t="s">
        <v>1085</v>
      </c>
      <c r="K10152" t="s">
        <v>828</v>
      </c>
      <c r="L10152" t="s">
        <v>541</v>
      </c>
      <c r="M10152">
        <v>78193</v>
      </c>
      <c r="N10152">
        <v>202140</v>
      </c>
      <c r="O10152">
        <v>73477</v>
      </c>
      <c r="P10152">
        <v>275617</v>
      </c>
      <c r="Q10152">
        <v>0</v>
      </c>
      <c r="R10152">
        <v>89609</v>
      </c>
      <c r="S10152">
        <v>719036</v>
      </c>
      <c r="T10152">
        <v>0</v>
      </c>
      <c r="U10152">
        <v>719036</v>
      </c>
      <c r="V10152">
        <v>15</v>
      </c>
    </row>
    <row r="10153" spans="1:22" x14ac:dyDescent="0.3">
      <c r="A10153">
        <v>202324</v>
      </c>
      <c r="B10153" t="s">
        <v>820</v>
      </c>
      <c r="C10153" t="s">
        <v>821</v>
      </c>
      <c r="D10153" t="s">
        <v>822</v>
      </c>
      <c r="E10153" t="s">
        <v>823</v>
      </c>
      <c r="F10153" t="s">
        <v>876</v>
      </c>
      <c r="G10153" t="s">
        <v>877</v>
      </c>
      <c r="H10153" t="s">
        <v>1084</v>
      </c>
      <c r="I10153">
        <v>871</v>
      </c>
      <c r="J10153" t="s">
        <v>1085</v>
      </c>
      <c r="K10153" t="s">
        <v>828</v>
      </c>
      <c r="L10153" t="s">
        <v>541</v>
      </c>
      <c r="M10153">
        <v>154891</v>
      </c>
      <c r="N10153">
        <v>400413</v>
      </c>
      <c r="O10153">
        <v>145549</v>
      </c>
      <c r="P10153">
        <v>545962</v>
      </c>
      <c r="Q10153">
        <v>0</v>
      </c>
      <c r="R10153">
        <v>177503</v>
      </c>
      <c r="S10153">
        <v>1424318</v>
      </c>
      <c r="T10153">
        <v>0</v>
      </c>
      <c r="U10153">
        <v>1424318</v>
      </c>
      <c r="V10153">
        <v>30</v>
      </c>
    </row>
    <row r="10154" spans="1:22" x14ac:dyDescent="0.3">
      <c r="A10154">
        <v>202122</v>
      </c>
      <c r="B10154" t="s">
        <v>820</v>
      </c>
      <c r="C10154" t="s">
        <v>821</v>
      </c>
      <c r="D10154" t="s">
        <v>822</v>
      </c>
      <c r="E10154" t="s">
        <v>823</v>
      </c>
      <c r="F10154" t="s">
        <v>876</v>
      </c>
      <c r="G10154" t="s">
        <v>877</v>
      </c>
      <c r="H10154" t="s">
        <v>1084</v>
      </c>
      <c r="I10154">
        <v>871</v>
      </c>
      <c r="J10154" t="s">
        <v>1085</v>
      </c>
      <c r="K10154" t="s">
        <v>828</v>
      </c>
      <c r="L10154" t="s">
        <v>831</v>
      </c>
      <c r="M10154" t="s">
        <v>829</v>
      </c>
      <c r="N10154" t="s">
        <v>829</v>
      </c>
      <c r="O10154" t="s">
        <v>829</v>
      </c>
      <c r="P10154">
        <v>38703</v>
      </c>
      <c r="Q10154">
        <v>0</v>
      </c>
      <c r="R10154" t="s">
        <v>829</v>
      </c>
      <c r="S10154">
        <v>38703</v>
      </c>
      <c r="T10154">
        <v>0</v>
      </c>
      <c r="U10154">
        <v>38703</v>
      </c>
      <c r="V10154">
        <v>1</v>
      </c>
    </row>
    <row r="10155" spans="1:22" x14ac:dyDescent="0.3">
      <c r="A10155">
        <v>202223</v>
      </c>
      <c r="B10155" t="s">
        <v>820</v>
      </c>
      <c r="C10155" t="s">
        <v>821</v>
      </c>
      <c r="D10155" t="s">
        <v>822</v>
      </c>
      <c r="E10155" t="s">
        <v>823</v>
      </c>
      <c r="F10155" t="s">
        <v>876</v>
      </c>
      <c r="G10155" t="s">
        <v>877</v>
      </c>
      <c r="H10155" t="s">
        <v>1084</v>
      </c>
      <c r="I10155">
        <v>871</v>
      </c>
      <c r="J10155" t="s">
        <v>1085</v>
      </c>
      <c r="K10155" t="s">
        <v>828</v>
      </c>
      <c r="L10155" t="s">
        <v>831</v>
      </c>
      <c r="M10155" t="s">
        <v>829</v>
      </c>
      <c r="N10155" t="s">
        <v>829</v>
      </c>
      <c r="O10155" t="s">
        <v>829</v>
      </c>
      <c r="P10155">
        <v>0</v>
      </c>
      <c r="Q10155">
        <v>0</v>
      </c>
      <c r="R10155" t="s">
        <v>829</v>
      </c>
      <c r="S10155">
        <v>0</v>
      </c>
      <c r="T10155">
        <v>0</v>
      </c>
      <c r="U10155">
        <v>0</v>
      </c>
      <c r="V10155">
        <v>0</v>
      </c>
    </row>
    <row r="10156" spans="1:22" x14ac:dyDescent="0.3">
      <c r="A10156">
        <v>202324</v>
      </c>
      <c r="B10156" t="s">
        <v>820</v>
      </c>
      <c r="C10156" t="s">
        <v>821</v>
      </c>
      <c r="D10156" t="s">
        <v>822</v>
      </c>
      <c r="E10156" t="s">
        <v>823</v>
      </c>
      <c r="F10156" t="s">
        <v>876</v>
      </c>
      <c r="G10156" t="s">
        <v>877</v>
      </c>
      <c r="H10156" t="s">
        <v>1084</v>
      </c>
      <c r="I10156">
        <v>871</v>
      </c>
      <c r="J10156" t="s">
        <v>1085</v>
      </c>
      <c r="K10156" t="s">
        <v>828</v>
      </c>
      <c r="L10156" t="s">
        <v>831</v>
      </c>
      <c r="M10156" t="s">
        <v>829</v>
      </c>
      <c r="N10156" t="s">
        <v>829</v>
      </c>
      <c r="O10156" t="s">
        <v>829</v>
      </c>
      <c r="P10156">
        <v>0</v>
      </c>
      <c r="Q10156">
        <v>0</v>
      </c>
      <c r="R10156" t="s">
        <v>829</v>
      </c>
      <c r="S10156">
        <v>0</v>
      </c>
      <c r="T10156">
        <v>0</v>
      </c>
      <c r="U10156">
        <v>0</v>
      </c>
      <c r="V10156">
        <v>0</v>
      </c>
    </row>
    <row r="10157" spans="1:22" x14ac:dyDescent="0.3">
      <c r="A10157">
        <v>202122</v>
      </c>
      <c r="B10157" t="s">
        <v>820</v>
      </c>
      <c r="C10157" t="s">
        <v>821</v>
      </c>
      <c r="D10157" t="s">
        <v>822</v>
      </c>
      <c r="E10157" t="s">
        <v>823</v>
      </c>
      <c r="F10157" t="s">
        <v>876</v>
      </c>
      <c r="G10157" t="s">
        <v>877</v>
      </c>
      <c r="H10157" t="s">
        <v>1084</v>
      </c>
      <c r="I10157">
        <v>871</v>
      </c>
      <c r="J10157" t="s">
        <v>1085</v>
      </c>
      <c r="K10157" t="s">
        <v>828</v>
      </c>
      <c r="L10157" t="s">
        <v>832</v>
      </c>
      <c r="M10157">
        <v>0</v>
      </c>
      <c r="N10157">
        <v>0</v>
      </c>
      <c r="O10157">
        <v>0</v>
      </c>
      <c r="P10157">
        <v>0</v>
      </c>
      <c r="Q10157">
        <v>391360</v>
      </c>
      <c r="R10157">
        <v>0</v>
      </c>
      <c r="S10157">
        <v>391360</v>
      </c>
      <c r="T10157">
        <v>0</v>
      </c>
      <c r="U10157">
        <v>391360</v>
      </c>
      <c r="V10157">
        <v>8</v>
      </c>
    </row>
    <row r="10158" spans="1:22" x14ac:dyDescent="0.3">
      <c r="A10158">
        <v>202223</v>
      </c>
      <c r="B10158" t="s">
        <v>820</v>
      </c>
      <c r="C10158" t="s">
        <v>821</v>
      </c>
      <c r="D10158" t="s">
        <v>822</v>
      </c>
      <c r="E10158" t="s">
        <v>823</v>
      </c>
      <c r="F10158" t="s">
        <v>876</v>
      </c>
      <c r="G10158" t="s">
        <v>877</v>
      </c>
      <c r="H10158" t="s">
        <v>1084</v>
      </c>
      <c r="I10158">
        <v>871</v>
      </c>
      <c r="J10158" t="s">
        <v>1085</v>
      </c>
      <c r="K10158" t="s">
        <v>828</v>
      </c>
      <c r="L10158" t="s">
        <v>832</v>
      </c>
      <c r="M10158">
        <v>0</v>
      </c>
      <c r="N10158">
        <v>0</v>
      </c>
      <c r="O10158">
        <v>0</v>
      </c>
      <c r="P10158">
        <v>0</v>
      </c>
      <c r="Q10158">
        <v>216776</v>
      </c>
      <c r="R10158">
        <v>0</v>
      </c>
      <c r="S10158">
        <v>216776</v>
      </c>
      <c r="T10158">
        <v>0</v>
      </c>
      <c r="U10158">
        <v>216776</v>
      </c>
      <c r="V10158">
        <v>5</v>
      </c>
    </row>
    <row r="10159" spans="1:22" x14ac:dyDescent="0.3">
      <c r="A10159">
        <v>202324</v>
      </c>
      <c r="B10159" t="s">
        <v>820</v>
      </c>
      <c r="C10159" t="s">
        <v>821</v>
      </c>
      <c r="D10159" t="s">
        <v>822</v>
      </c>
      <c r="E10159" t="s">
        <v>823</v>
      </c>
      <c r="F10159" t="s">
        <v>876</v>
      </c>
      <c r="G10159" t="s">
        <v>877</v>
      </c>
      <c r="H10159" t="s">
        <v>1084</v>
      </c>
      <c r="I10159">
        <v>871</v>
      </c>
      <c r="J10159" t="s">
        <v>1085</v>
      </c>
      <c r="K10159" t="s">
        <v>828</v>
      </c>
      <c r="L10159" t="s">
        <v>832</v>
      </c>
      <c r="M10159">
        <v>0</v>
      </c>
      <c r="N10159">
        <v>0</v>
      </c>
      <c r="O10159">
        <v>0</v>
      </c>
      <c r="P10159">
        <v>0</v>
      </c>
      <c r="Q10159">
        <v>217141</v>
      </c>
      <c r="R10159">
        <v>0</v>
      </c>
      <c r="S10159">
        <v>217141</v>
      </c>
      <c r="T10159">
        <v>0</v>
      </c>
      <c r="U10159">
        <v>217141</v>
      </c>
      <c r="V10159">
        <v>5</v>
      </c>
    </row>
    <row r="10160" spans="1:22" x14ac:dyDescent="0.3">
      <c r="A10160">
        <v>202122</v>
      </c>
      <c r="B10160" t="s">
        <v>820</v>
      </c>
      <c r="C10160" t="s">
        <v>821</v>
      </c>
      <c r="D10160" t="s">
        <v>822</v>
      </c>
      <c r="E10160" t="s">
        <v>823</v>
      </c>
      <c r="F10160" t="s">
        <v>876</v>
      </c>
      <c r="G10160" t="s">
        <v>877</v>
      </c>
      <c r="H10160" t="s">
        <v>1084</v>
      </c>
      <c r="I10160">
        <v>871</v>
      </c>
      <c r="J10160" t="s">
        <v>1085</v>
      </c>
      <c r="K10160" t="s">
        <v>828</v>
      </c>
      <c r="L10160" t="s">
        <v>544</v>
      </c>
      <c r="M10160">
        <v>0</v>
      </c>
      <c r="N10160">
        <v>0</v>
      </c>
      <c r="O10160">
        <v>0</v>
      </c>
      <c r="P10160">
        <v>0</v>
      </c>
      <c r="Q10160">
        <v>238957</v>
      </c>
      <c r="R10160">
        <v>0</v>
      </c>
      <c r="S10160">
        <v>238957</v>
      </c>
      <c r="T10160">
        <v>0</v>
      </c>
      <c r="U10160">
        <v>238957</v>
      </c>
      <c r="V10160">
        <v>5</v>
      </c>
    </row>
    <row r="10161" spans="1:22" x14ac:dyDescent="0.3">
      <c r="A10161">
        <v>202223</v>
      </c>
      <c r="B10161" t="s">
        <v>820</v>
      </c>
      <c r="C10161" t="s">
        <v>821</v>
      </c>
      <c r="D10161" t="s">
        <v>822</v>
      </c>
      <c r="E10161" t="s">
        <v>823</v>
      </c>
      <c r="F10161" t="s">
        <v>876</v>
      </c>
      <c r="G10161" t="s">
        <v>877</v>
      </c>
      <c r="H10161" t="s">
        <v>1084</v>
      </c>
      <c r="I10161">
        <v>871</v>
      </c>
      <c r="J10161" t="s">
        <v>1085</v>
      </c>
      <c r="K10161" t="s">
        <v>828</v>
      </c>
      <c r="L10161" t="s">
        <v>544</v>
      </c>
      <c r="M10161">
        <v>0</v>
      </c>
      <c r="N10161">
        <v>0</v>
      </c>
      <c r="O10161">
        <v>0</v>
      </c>
      <c r="P10161">
        <v>0</v>
      </c>
      <c r="Q10161">
        <v>221219</v>
      </c>
      <c r="R10161">
        <v>0</v>
      </c>
      <c r="S10161">
        <v>221219</v>
      </c>
      <c r="T10161">
        <v>0</v>
      </c>
      <c r="U10161">
        <v>221219</v>
      </c>
      <c r="V10161">
        <v>5</v>
      </c>
    </row>
    <row r="10162" spans="1:22" x14ac:dyDescent="0.3">
      <c r="A10162">
        <v>202324</v>
      </c>
      <c r="B10162" t="s">
        <v>820</v>
      </c>
      <c r="C10162" t="s">
        <v>821</v>
      </c>
      <c r="D10162" t="s">
        <v>822</v>
      </c>
      <c r="E10162" t="s">
        <v>823</v>
      </c>
      <c r="F10162" t="s">
        <v>876</v>
      </c>
      <c r="G10162" t="s">
        <v>877</v>
      </c>
      <c r="H10162" t="s">
        <v>1084</v>
      </c>
      <c r="I10162">
        <v>871</v>
      </c>
      <c r="J10162" t="s">
        <v>1085</v>
      </c>
      <c r="K10162" t="s">
        <v>828</v>
      </c>
      <c r="L10162" t="s">
        <v>544</v>
      </c>
      <c r="M10162">
        <v>0</v>
      </c>
      <c r="N10162">
        <v>0</v>
      </c>
      <c r="O10162">
        <v>0</v>
      </c>
      <c r="P10162">
        <v>0</v>
      </c>
      <c r="Q10162">
        <v>148477</v>
      </c>
      <c r="R10162">
        <v>0</v>
      </c>
      <c r="S10162">
        <v>148477</v>
      </c>
      <c r="T10162">
        <v>0</v>
      </c>
      <c r="U10162">
        <v>148477</v>
      </c>
      <c r="V10162">
        <v>3</v>
      </c>
    </row>
    <row r="10163" spans="1:22" x14ac:dyDescent="0.3">
      <c r="A10163">
        <v>202122</v>
      </c>
      <c r="B10163" t="s">
        <v>820</v>
      </c>
      <c r="C10163" t="s">
        <v>821</v>
      </c>
      <c r="D10163" t="s">
        <v>822</v>
      </c>
      <c r="E10163" t="s">
        <v>823</v>
      </c>
      <c r="F10163" t="s">
        <v>876</v>
      </c>
      <c r="G10163" t="s">
        <v>877</v>
      </c>
      <c r="H10163" t="s">
        <v>1084</v>
      </c>
      <c r="I10163">
        <v>871</v>
      </c>
      <c r="J10163" t="s">
        <v>1085</v>
      </c>
      <c r="K10163" t="s">
        <v>828</v>
      </c>
      <c r="L10163" t="s">
        <v>600</v>
      </c>
      <c r="M10163" t="s">
        <v>829</v>
      </c>
      <c r="N10163" t="s">
        <v>829</v>
      </c>
      <c r="O10163" t="s">
        <v>829</v>
      </c>
      <c r="P10163">
        <v>0</v>
      </c>
      <c r="Q10163">
        <v>0</v>
      </c>
      <c r="R10163" t="s">
        <v>829</v>
      </c>
      <c r="S10163">
        <v>0</v>
      </c>
      <c r="T10163">
        <v>0</v>
      </c>
      <c r="U10163">
        <v>0</v>
      </c>
      <c r="V10163">
        <v>0</v>
      </c>
    </row>
    <row r="10164" spans="1:22" x14ac:dyDescent="0.3">
      <c r="A10164">
        <v>202223</v>
      </c>
      <c r="B10164" t="s">
        <v>820</v>
      </c>
      <c r="C10164" t="s">
        <v>821</v>
      </c>
      <c r="D10164" t="s">
        <v>822</v>
      </c>
      <c r="E10164" t="s">
        <v>823</v>
      </c>
      <c r="F10164" t="s">
        <v>876</v>
      </c>
      <c r="G10164" t="s">
        <v>877</v>
      </c>
      <c r="H10164" t="s">
        <v>1084</v>
      </c>
      <c r="I10164">
        <v>871</v>
      </c>
      <c r="J10164" t="s">
        <v>1085</v>
      </c>
      <c r="K10164" t="s">
        <v>828</v>
      </c>
      <c r="L10164" t="s">
        <v>600</v>
      </c>
      <c r="M10164" t="s">
        <v>829</v>
      </c>
      <c r="N10164" t="s">
        <v>829</v>
      </c>
      <c r="O10164" t="s">
        <v>829</v>
      </c>
      <c r="P10164">
        <v>0</v>
      </c>
      <c r="Q10164">
        <v>0</v>
      </c>
      <c r="R10164" t="s">
        <v>829</v>
      </c>
      <c r="S10164">
        <v>0</v>
      </c>
      <c r="T10164">
        <v>0</v>
      </c>
      <c r="U10164">
        <v>0</v>
      </c>
      <c r="V10164">
        <v>0</v>
      </c>
    </row>
    <row r="10165" spans="1:22" x14ac:dyDescent="0.3">
      <c r="A10165">
        <v>202324</v>
      </c>
      <c r="B10165" t="s">
        <v>820</v>
      </c>
      <c r="C10165" t="s">
        <v>821</v>
      </c>
      <c r="D10165" t="s">
        <v>822</v>
      </c>
      <c r="E10165" t="s">
        <v>823</v>
      </c>
      <c r="F10165" t="s">
        <v>876</v>
      </c>
      <c r="G10165" t="s">
        <v>877</v>
      </c>
      <c r="H10165" t="s">
        <v>1084</v>
      </c>
      <c r="I10165">
        <v>871</v>
      </c>
      <c r="J10165" t="s">
        <v>1085</v>
      </c>
      <c r="K10165" t="s">
        <v>828</v>
      </c>
      <c r="L10165" t="s">
        <v>600</v>
      </c>
      <c r="M10165" t="s">
        <v>829</v>
      </c>
      <c r="N10165" t="s">
        <v>829</v>
      </c>
      <c r="O10165" t="s">
        <v>829</v>
      </c>
      <c r="P10165">
        <v>0</v>
      </c>
      <c r="Q10165">
        <v>0</v>
      </c>
      <c r="R10165" t="s">
        <v>829</v>
      </c>
      <c r="S10165">
        <v>0</v>
      </c>
      <c r="T10165">
        <v>0</v>
      </c>
      <c r="U10165">
        <v>0</v>
      </c>
      <c r="V10165">
        <v>0</v>
      </c>
    </row>
    <row r="10166" spans="1:22" x14ac:dyDescent="0.3">
      <c r="A10166">
        <v>202122</v>
      </c>
      <c r="B10166" t="s">
        <v>820</v>
      </c>
      <c r="C10166" t="s">
        <v>821</v>
      </c>
      <c r="D10166" t="s">
        <v>822</v>
      </c>
      <c r="E10166" t="s">
        <v>823</v>
      </c>
      <c r="F10166" t="s">
        <v>876</v>
      </c>
      <c r="G10166" t="s">
        <v>877</v>
      </c>
      <c r="H10166" t="s">
        <v>1084</v>
      </c>
      <c r="I10166">
        <v>871</v>
      </c>
      <c r="J10166" t="s">
        <v>1085</v>
      </c>
      <c r="K10166" t="s">
        <v>828</v>
      </c>
      <c r="L10166" t="s">
        <v>247</v>
      </c>
      <c r="M10166">
        <v>0</v>
      </c>
      <c r="N10166">
        <v>0</v>
      </c>
      <c r="O10166">
        <v>0</v>
      </c>
      <c r="P10166">
        <v>0</v>
      </c>
      <c r="Q10166">
        <v>0</v>
      </c>
      <c r="R10166">
        <v>0</v>
      </c>
      <c r="S10166">
        <v>0</v>
      </c>
      <c r="T10166">
        <v>0</v>
      </c>
      <c r="U10166">
        <v>0</v>
      </c>
      <c r="V10166">
        <v>0</v>
      </c>
    </row>
    <row r="10167" spans="1:22" x14ac:dyDescent="0.3">
      <c r="A10167">
        <v>202223</v>
      </c>
      <c r="B10167" t="s">
        <v>820</v>
      </c>
      <c r="C10167" t="s">
        <v>821</v>
      </c>
      <c r="D10167" t="s">
        <v>822</v>
      </c>
      <c r="E10167" t="s">
        <v>823</v>
      </c>
      <c r="F10167" t="s">
        <v>876</v>
      </c>
      <c r="G10167" t="s">
        <v>877</v>
      </c>
      <c r="H10167" t="s">
        <v>1084</v>
      </c>
      <c r="I10167">
        <v>871</v>
      </c>
      <c r="J10167" t="s">
        <v>1085</v>
      </c>
      <c r="K10167" t="s">
        <v>828</v>
      </c>
      <c r="L10167" t="s">
        <v>247</v>
      </c>
      <c r="M10167">
        <v>0</v>
      </c>
      <c r="N10167">
        <v>0</v>
      </c>
      <c r="O10167">
        <v>0</v>
      </c>
      <c r="P10167">
        <v>0</v>
      </c>
      <c r="Q10167">
        <v>0</v>
      </c>
      <c r="R10167">
        <v>0</v>
      </c>
      <c r="S10167">
        <v>0</v>
      </c>
      <c r="T10167">
        <v>0</v>
      </c>
      <c r="U10167">
        <v>0</v>
      </c>
      <c r="V10167">
        <v>0</v>
      </c>
    </row>
    <row r="10168" spans="1:22" x14ac:dyDescent="0.3">
      <c r="A10168">
        <v>202324</v>
      </c>
      <c r="B10168" t="s">
        <v>820</v>
      </c>
      <c r="C10168" t="s">
        <v>821</v>
      </c>
      <c r="D10168" t="s">
        <v>822</v>
      </c>
      <c r="E10168" t="s">
        <v>823</v>
      </c>
      <c r="F10168" t="s">
        <v>876</v>
      </c>
      <c r="G10168" t="s">
        <v>877</v>
      </c>
      <c r="H10168" t="s">
        <v>1084</v>
      </c>
      <c r="I10168">
        <v>871</v>
      </c>
      <c r="J10168" t="s">
        <v>1085</v>
      </c>
      <c r="K10168" t="s">
        <v>828</v>
      </c>
      <c r="L10168" t="s">
        <v>247</v>
      </c>
      <c r="M10168">
        <v>0</v>
      </c>
      <c r="N10168">
        <v>0</v>
      </c>
      <c r="O10168">
        <v>0</v>
      </c>
      <c r="P10168">
        <v>0</v>
      </c>
      <c r="Q10168">
        <v>0</v>
      </c>
      <c r="R10168">
        <v>0</v>
      </c>
      <c r="S10168">
        <v>0</v>
      </c>
      <c r="T10168">
        <v>0</v>
      </c>
      <c r="U10168">
        <v>0</v>
      </c>
      <c r="V10168">
        <v>0</v>
      </c>
    </row>
    <row r="10169" spans="1:22" x14ac:dyDescent="0.3">
      <c r="A10169">
        <v>202122</v>
      </c>
      <c r="B10169" t="s">
        <v>820</v>
      </c>
      <c r="C10169" t="s">
        <v>821</v>
      </c>
      <c r="D10169" t="s">
        <v>822</v>
      </c>
      <c r="E10169" t="s">
        <v>823</v>
      </c>
      <c r="F10169" t="s">
        <v>876</v>
      </c>
      <c r="G10169" t="s">
        <v>877</v>
      </c>
      <c r="H10169" t="s">
        <v>1084</v>
      </c>
      <c r="I10169">
        <v>871</v>
      </c>
      <c r="J10169" t="s">
        <v>1085</v>
      </c>
      <c r="K10169" t="s">
        <v>828</v>
      </c>
      <c r="L10169" t="s">
        <v>833</v>
      </c>
      <c r="M10169">
        <v>14704638</v>
      </c>
      <c r="N10169">
        <v>32831744</v>
      </c>
      <c r="O10169">
        <v>13870716</v>
      </c>
      <c r="P10169">
        <v>12545455</v>
      </c>
      <c r="Q10169">
        <v>2385864</v>
      </c>
      <c r="R10169">
        <v>2116060</v>
      </c>
      <c r="S10169">
        <v>79033704</v>
      </c>
      <c r="T10169">
        <v>0</v>
      </c>
      <c r="U10169">
        <v>79033704</v>
      </c>
      <c r="V10169" t="s">
        <v>834</v>
      </c>
    </row>
    <row r="10170" spans="1:22" x14ac:dyDescent="0.3">
      <c r="A10170">
        <v>202223</v>
      </c>
      <c r="B10170" t="s">
        <v>820</v>
      </c>
      <c r="C10170" t="s">
        <v>821</v>
      </c>
      <c r="D10170" t="s">
        <v>822</v>
      </c>
      <c r="E10170" t="s">
        <v>823</v>
      </c>
      <c r="F10170" t="s">
        <v>876</v>
      </c>
      <c r="G10170" t="s">
        <v>877</v>
      </c>
      <c r="H10170" t="s">
        <v>1084</v>
      </c>
      <c r="I10170">
        <v>871</v>
      </c>
      <c r="J10170" t="s">
        <v>1085</v>
      </c>
      <c r="K10170" t="s">
        <v>828</v>
      </c>
      <c r="L10170" t="s">
        <v>833</v>
      </c>
      <c r="M10170">
        <v>14605495</v>
      </c>
      <c r="N10170">
        <v>32363409</v>
      </c>
      <c r="O10170">
        <v>14926785</v>
      </c>
      <c r="P10170">
        <v>12848216</v>
      </c>
      <c r="Q10170">
        <v>2182052</v>
      </c>
      <c r="R10170">
        <v>2287475</v>
      </c>
      <c r="S10170">
        <v>79769602</v>
      </c>
      <c r="T10170">
        <v>0</v>
      </c>
      <c r="U10170">
        <v>79769602</v>
      </c>
      <c r="V10170" t="s">
        <v>834</v>
      </c>
    </row>
    <row r="10171" spans="1:22" x14ac:dyDescent="0.3">
      <c r="A10171">
        <v>202324</v>
      </c>
      <c r="B10171" t="s">
        <v>820</v>
      </c>
      <c r="C10171" t="s">
        <v>821</v>
      </c>
      <c r="D10171" t="s">
        <v>822</v>
      </c>
      <c r="E10171" t="s">
        <v>823</v>
      </c>
      <c r="F10171" t="s">
        <v>876</v>
      </c>
      <c r="G10171" t="s">
        <v>877</v>
      </c>
      <c r="H10171" t="s">
        <v>1084</v>
      </c>
      <c r="I10171">
        <v>871</v>
      </c>
      <c r="J10171" t="s">
        <v>1085</v>
      </c>
      <c r="K10171" t="s">
        <v>828</v>
      </c>
      <c r="L10171" t="s">
        <v>833</v>
      </c>
      <c r="M10171">
        <v>15303637</v>
      </c>
      <c r="N10171">
        <v>34635788</v>
      </c>
      <c r="O10171">
        <v>16595063</v>
      </c>
      <c r="P10171">
        <v>13261323</v>
      </c>
      <c r="Q10171">
        <v>2110512</v>
      </c>
      <c r="R10171">
        <v>2734218</v>
      </c>
      <c r="S10171">
        <v>84997164</v>
      </c>
      <c r="T10171">
        <v>0</v>
      </c>
      <c r="U10171">
        <v>84997164</v>
      </c>
      <c r="V10171" t="s">
        <v>834</v>
      </c>
    </row>
    <row r="10172" spans="1:22" x14ac:dyDescent="0.3">
      <c r="A10172">
        <v>202122</v>
      </c>
      <c r="B10172" t="s">
        <v>820</v>
      </c>
      <c r="C10172" t="s">
        <v>821</v>
      </c>
      <c r="D10172" t="s">
        <v>822</v>
      </c>
      <c r="E10172" t="s">
        <v>823</v>
      </c>
      <c r="F10172" t="s">
        <v>876</v>
      </c>
      <c r="G10172" t="s">
        <v>877</v>
      </c>
      <c r="H10172" t="s">
        <v>1084</v>
      </c>
      <c r="I10172">
        <v>871</v>
      </c>
      <c r="J10172" t="s">
        <v>1085</v>
      </c>
      <c r="K10172" t="s">
        <v>835</v>
      </c>
      <c r="L10172" t="s">
        <v>836</v>
      </c>
      <c r="M10172" t="s">
        <v>829</v>
      </c>
      <c r="N10172" t="s">
        <v>829</v>
      </c>
      <c r="O10172" t="s">
        <v>829</v>
      </c>
      <c r="P10172" t="s">
        <v>829</v>
      </c>
      <c r="Q10172" t="s">
        <v>829</v>
      </c>
      <c r="R10172" t="s">
        <v>829</v>
      </c>
      <c r="S10172">
        <v>72006453</v>
      </c>
      <c r="T10172" t="s">
        <v>829</v>
      </c>
      <c r="U10172" t="s">
        <v>829</v>
      </c>
      <c r="V10172" t="s">
        <v>834</v>
      </c>
    </row>
    <row r="10173" spans="1:22" x14ac:dyDescent="0.3">
      <c r="A10173">
        <v>202223</v>
      </c>
      <c r="B10173" t="s">
        <v>820</v>
      </c>
      <c r="C10173" t="s">
        <v>821</v>
      </c>
      <c r="D10173" t="s">
        <v>822</v>
      </c>
      <c r="E10173" t="s">
        <v>823</v>
      </c>
      <c r="F10173" t="s">
        <v>876</v>
      </c>
      <c r="G10173" t="s">
        <v>877</v>
      </c>
      <c r="H10173" t="s">
        <v>1084</v>
      </c>
      <c r="I10173">
        <v>871</v>
      </c>
      <c r="J10173" t="s">
        <v>1085</v>
      </c>
      <c r="K10173" t="s">
        <v>835</v>
      </c>
      <c r="L10173" t="s">
        <v>836</v>
      </c>
      <c r="M10173" t="s">
        <v>829</v>
      </c>
      <c r="N10173" t="s">
        <v>829</v>
      </c>
      <c r="O10173" t="s">
        <v>829</v>
      </c>
      <c r="P10173" t="s">
        <v>829</v>
      </c>
      <c r="Q10173" t="s">
        <v>829</v>
      </c>
      <c r="R10173" t="s">
        <v>829</v>
      </c>
      <c r="S10173">
        <v>77160090</v>
      </c>
      <c r="T10173" t="s">
        <v>829</v>
      </c>
      <c r="U10173" t="s">
        <v>829</v>
      </c>
      <c r="V10173" t="s">
        <v>834</v>
      </c>
    </row>
    <row r="10174" spans="1:22" x14ac:dyDescent="0.3">
      <c r="A10174">
        <v>202324</v>
      </c>
      <c r="B10174" t="s">
        <v>820</v>
      </c>
      <c r="C10174" t="s">
        <v>821</v>
      </c>
      <c r="D10174" t="s">
        <v>822</v>
      </c>
      <c r="E10174" t="s">
        <v>823</v>
      </c>
      <c r="F10174" t="s">
        <v>876</v>
      </c>
      <c r="G10174" t="s">
        <v>877</v>
      </c>
      <c r="H10174" t="s">
        <v>1084</v>
      </c>
      <c r="I10174">
        <v>871</v>
      </c>
      <c r="J10174" t="s">
        <v>1085</v>
      </c>
      <c r="K10174" t="s">
        <v>835</v>
      </c>
      <c r="L10174" t="s">
        <v>836</v>
      </c>
      <c r="M10174" t="s">
        <v>829</v>
      </c>
      <c r="N10174" t="s">
        <v>829</v>
      </c>
      <c r="O10174" t="s">
        <v>829</v>
      </c>
      <c r="P10174" t="s">
        <v>829</v>
      </c>
      <c r="Q10174" t="s">
        <v>829</v>
      </c>
      <c r="R10174" t="s">
        <v>829</v>
      </c>
      <c r="S10174">
        <v>83401218</v>
      </c>
      <c r="T10174" t="s">
        <v>829</v>
      </c>
      <c r="U10174" t="s">
        <v>829</v>
      </c>
      <c r="V10174" t="s">
        <v>834</v>
      </c>
    </row>
    <row r="10175" spans="1:22" x14ac:dyDescent="0.3">
      <c r="A10175">
        <v>202122</v>
      </c>
      <c r="B10175" t="s">
        <v>820</v>
      </c>
      <c r="C10175" t="s">
        <v>821</v>
      </c>
      <c r="D10175" t="s">
        <v>822</v>
      </c>
      <c r="E10175" t="s">
        <v>823</v>
      </c>
      <c r="F10175" t="s">
        <v>876</v>
      </c>
      <c r="G10175" t="s">
        <v>877</v>
      </c>
      <c r="H10175" t="s">
        <v>1084</v>
      </c>
      <c r="I10175">
        <v>871</v>
      </c>
      <c r="J10175" t="s">
        <v>1085</v>
      </c>
      <c r="K10175" t="s">
        <v>835</v>
      </c>
      <c r="L10175" t="s">
        <v>837</v>
      </c>
      <c r="M10175" t="s">
        <v>829</v>
      </c>
      <c r="N10175" t="s">
        <v>829</v>
      </c>
      <c r="O10175" t="s">
        <v>829</v>
      </c>
      <c r="P10175" t="s">
        <v>829</v>
      </c>
      <c r="Q10175" t="s">
        <v>829</v>
      </c>
      <c r="R10175" t="s">
        <v>829</v>
      </c>
      <c r="S10175">
        <v>0</v>
      </c>
      <c r="T10175" t="s">
        <v>829</v>
      </c>
      <c r="U10175" t="s">
        <v>829</v>
      </c>
      <c r="V10175" t="s">
        <v>834</v>
      </c>
    </row>
    <row r="10176" spans="1:22" x14ac:dyDescent="0.3">
      <c r="A10176">
        <v>202223</v>
      </c>
      <c r="B10176" t="s">
        <v>820</v>
      </c>
      <c r="C10176" t="s">
        <v>821</v>
      </c>
      <c r="D10176" t="s">
        <v>822</v>
      </c>
      <c r="E10176" t="s">
        <v>823</v>
      </c>
      <c r="F10176" t="s">
        <v>876</v>
      </c>
      <c r="G10176" t="s">
        <v>877</v>
      </c>
      <c r="H10176" t="s">
        <v>1084</v>
      </c>
      <c r="I10176">
        <v>871</v>
      </c>
      <c r="J10176" t="s">
        <v>1085</v>
      </c>
      <c r="K10176" t="s">
        <v>835</v>
      </c>
      <c r="L10176" t="s">
        <v>837</v>
      </c>
      <c r="M10176" t="s">
        <v>829</v>
      </c>
      <c r="N10176" t="s">
        <v>829</v>
      </c>
      <c r="O10176" t="s">
        <v>829</v>
      </c>
      <c r="P10176" t="s">
        <v>829</v>
      </c>
      <c r="Q10176" t="s">
        <v>829</v>
      </c>
      <c r="R10176" t="s">
        <v>829</v>
      </c>
      <c r="S10176">
        <v>10702943</v>
      </c>
      <c r="T10176" t="s">
        <v>829</v>
      </c>
      <c r="U10176" t="s">
        <v>829</v>
      </c>
      <c r="V10176">
        <v>0</v>
      </c>
    </row>
    <row r="10177" spans="1:22" x14ac:dyDescent="0.3">
      <c r="A10177">
        <v>202324</v>
      </c>
      <c r="B10177" t="s">
        <v>820</v>
      </c>
      <c r="C10177" t="s">
        <v>821</v>
      </c>
      <c r="D10177" t="s">
        <v>822</v>
      </c>
      <c r="E10177" t="s">
        <v>823</v>
      </c>
      <c r="F10177" t="s">
        <v>876</v>
      </c>
      <c r="G10177" t="s">
        <v>877</v>
      </c>
      <c r="H10177" t="s">
        <v>1084</v>
      </c>
      <c r="I10177">
        <v>871</v>
      </c>
      <c r="J10177" t="s">
        <v>1085</v>
      </c>
      <c r="K10177" t="s">
        <v>835</v>
      </c>
      <c r="L10177" t="s">
        <v>837</v>
      </c>
      <c r="M10177" t="s">
        <v>829</v>
      </c>
      <c r="N10177" t="s">
        <v>829</v>
      </c>
      <c r="O10177" t="s">
        <v>829</v>
      </c>
      <c r="P10177" t="s">
        <v>829</v>
      </c>
      <c r="Q10177" t="s">
        <v>829</v>
      </c>
      <c r="R10177" t="s">
        <v>829</v>
      </c>
      <c r="S10177">
        <v>4724038</v>
      </c>
      <c r="T10177" t="s">
        <v>829</v>
      </c>
      <c r="U10177" t="s">
        <v>829</v>
      </c>
      <c r="V10177">
        <v>0</v>
      </c>
    </row>
    <row r="10178" spans="1:22" x14ac:dyDescent="0.3">
      <c r="A10178">
        <v>202122</v>
      </c>
      <c r="B10178" t="s">
        <v>820</v>
      </c>
      <c r="C10178" t="s">
        <v>821</v>
      </c>
      <c r="D10178" t="s">
        <v>822</v>
      </c>
      <c r="E10178" t="s">
        <v>823</v>
      </c>
      <c r="F10178" t="s">
        <v>876</v>
      </c>
      <c r="G10178" t="s">
        <v>877</v>
      </c>
      <c r="H10178" t="s">
        <v>1084</v>
      </c>
      <c r="I10178">
        <v>871</v>
      </c>
      <c r="J10178" t="s">
        <v>1085</v>
      </c>
      <c r="K10178" t="s">
        <v>835</v>
      </c>
      <c r="L10178" t="s">
        <v>838</v>
      </c>
      <c r="M10178" t="s">
        <v>829</v>
      </c>
      <c r="N10178" t="s">
        <v>829</v>
      </c>
      <c r="O10178" t="s">
        <v>829</v>
      </c>
      <c r="P10178" t="s">
        <v>829</v>
      </c>
      <c r="Q10178" t="s">
        <v>829</v>
      </c>
      <c r="R10178" t="s">
        <v>829</v>
      </c>
      <c r="S10178">
        <v>-20615622</v>
      </c>
      <c r="T10178" t="s">
        <v>829</v>
      </c>
      <c r="U10178" t="s">
        <v>829</v>
      </c>
      <c r="V10178" t="s">
        <v>834</v>
      </c>
    </row>
    <row r="10179" spans="1:22" x14ac:dyDescent="0.3">
      <c r="A10179">
        <v>202223</v>
      </c>
      <c r="B10179" t="s">
        <v>820</v>
      </c>
      <c r="C10179" t="s">
        <v>821</v>
      </c>
      <c r="D10179" t="s">
        <v>822</v>
      </c>
      <c r="E10179" t="s">
        <v>823</v>
      </c>
      <c r="F10179" t="s">
        <v>876</v>
      </c>
      <c r="G10179" t="s">
        <v>877</v>
      </c>
      <c r="H10179" t="s">
        <v>1084</v>
      </c>
      <c r="I10179">
        <v>871</v>
      </c>
      <c r="J10179" t="s">
        <v>1085</v>
      </c>
      <c r="K10179" t="s">
        <v>835</v>
      </c>
      <c r="L10179" t="s">
        <v>838</v>
      </c>
      <c r="M10179" t="s">
        <v>829</v>
      </c>
      <c r="N10179" t="s">
        <v>829</v>
      </c>
      <c r="O10179" t="s">
        <v>829</v>
      </c>
      <c r="P10179" t="s">
        <v>829</v>
      </c>
      <c r="Q10179" t="s">
        <v>829</v>
      </c>
      <c r="R10179" t="s">
        <v>829</v>
      </c>
      <c r="S10179">
        <v>-25469999</v>
      </c>
      <c r="T10179" t="s">
        <v>829</v>
      </c>
      <c r="U10179" t="s">
        <v>829</v>
      </c>
      <c r="V10179" t="s">
        <v>834</v>
      </c>
    </row>
    <row r="10180" spans="1:22" x14ac:dyDescent="0.3">
      <c r="A10180">
        <v>202324</v>
      </c>
      <c r="B10180" t="s">
        <v>820</v>
      </c>
      <c r="C10180" t="s">
        <v>821</v>
      </c>
      <c r="D10180" t="s">
        <v>822</v>
      </c>
      <c r="E10180" t="s">
        <v>823</v>
      </c>
      <c r="F10180" t="s">
        <v>876</v>
      </c>
      <c r="G10180" t="s">
        <v>877</v>
      </c>
      <c r="H10180" t="s">
        <v>1084</v>
      </c>
      <c r="I10180">
        <v>871</v>
      </c>
      <c r="J10180" t="s">
        <v>1085</v>
      </c>
      <c r="K10180" t="s">
        <v>835</v>
      </c>
      <c r="L10180" t="s">
        <v>838</v>
      </c>
      <c r="M10180" t="s">
        <v>829</v>
      </c>
      <c r="N10180" t="s">
        <v>829</v>
      </c>
      <c r="O10180" t="s">
        <v>829</v>
      </c>
      <c r="P10180" t="s">
        <v>829</v>
      </c>
      <c r="Q10180" t="s">
        <v>829</v>
      </c>
      <c r="R10180" t="s">
        <v>829</v>
      </c>
      <c r="S10180">
        <v>-14767056</v>
      </c>
      <c r="T10180" t="s">
        <v>829</v>
      </c>
      <c r="U10180" t="s">
        <v>829</v>
      </c>
      <c r="V10180" t="s">
        <v>834</v>
      </c>
    </row>
    <row r="10181" spans="1:22" x14ac:dyDescent="0.3">
      <c r="A10181">
        <v>202122</v>
      </c>
      <c r="B10181" t="s">
        <v>820</v>
      </c>
      <c r="C10181" t="s">
        <v>821</v>
      </c>
      <c r="D10181" t="s">
        <v>822</v>
      </c>
      <c r="E10181" t="s">
        <v>823</v>
      </c>
      <c r="F10181" t="s">
        <v>876</v>
      </c>
      <c r="G10181" t="s">
        <v>877</v>
      </c>
      <c r="H10181" t="s">
        <v>1084</v>
      </c>
      <c r="I10181">
        <v>871</v>
      </c>
      <c r="J10181" t="s">
        <v>1085</v>
      </c>
      <c r="K10181" t="s">
        <v>835</v>
      </c>
      <c r="L10181" t="s">
        <v>839</v>
      </c>
      <c r="M10181" t="s">
        <v>829</v>
      </c>
      <c r="N10181" t="s">
        <v>829</v>
      </c>
      <c r="O10181" t="s">
        <v>829</v>
      </c>
      <c r="P10181" t="s">
        <v>829</v>
      </c>
      <c r="Q10181" t="s">
        <v>829</v>
      </c>
      <c r="R10181" t="s">
        <v>829</v>
      </c>
      <c r="S10181">
        <v>25515277</v>
      </c>
      <c r="T10181" t="s">
        <v>829</v>
      </c>
      <c r="U10181" t="s">
        <v>829</v>
      </c>
      <c r="V10181" t="s">
        <v>834</v>
      </c>
    </row>
    <row r="10182" spans="1:22" x14ac:dyDescent="0.3">
      <c r="A10182">
        <v>202223</v>
      </c>
      <c r="B10182" t="s">
        <v>820</v>
      </c>
      <c r="C10182" t="s">
        <v>821</v>
      </c>
      <c r="D10182" t="s">
        <v>822</v>
      </c>
      <c r="E10182" t="s">
        <v>823</v>
      </c>
      <c r="F10182" t="s">
        <v>876</v>
      </c>
      <c r="G10182" t="s">
        <v>877</v>
      </c>
      <c r="H10182" t="s">
        <v>1084</v>
      </c>
      <c r="I10182">
        <v>871</v>
      </c>
      <c r="J10182" t="s">
        <v>1085</v>
      </c>
      <c r="K10182" t="s">
        <v>835</v>
      </c>
      <c r="L10182" t="s">
        <v>839</v>
      </c>
      <c r="M10182" t="s">
        <v>829</v>
      </c>
      <c r="N10182" t="s">
        <v>829</v>
      </c>
      <c r="O10182" t="s">
        <v>829</v>
      </c>
      <c r="P10182" t="s">
        <v>829</v>
      </c>
      <c r="Q10182" t="s">
        <v>829</v>
      </c>
      <c r="R10182" t="s">
        <v>829</v>
      </c>
      <c r="S10182">
        <v>14767056</v>
      </c>
      <c r="T10182" t="s">
        <v>829</v>
      </c>
      <c r="U10182" t="s">
        <v>829</v>
      </c>
      <c r="V10182" t="s">
        <v>834</v>
      </c>
    </row>
    <row r="10183" spans="1:22" x14ac:dyDescent="0.3">
      <c r="A10183">
        <v>202324</v>
      </c>
      <c r="B10183" t="s">
        <v>820</v>
      </c>
      <c r="C10183" t="s">
        <v>821</v>
      </c>
      <c r="D10183" t="s">
        <v>822</v>
      </c>
      <c r="E10183" t="s">
        <v>823</v>
      </c>
      <c r="F10183" t="s">
        <v>876</v>
      </c>
      <c r="G10183" t="s">
        <v>877</v>
      </c>
      <c r="H10183" t="s">
        <v>1084</v>
      </c>
      <c r="I10183">
        <v>871</v>
      </c>
      <c r="J10183" t="s">
        <v>1085</v>
      </c>
      <c r="K10183" t="s">
        <v>835</v>
      </c>
      <c r="L10183" t="s">
        <v>839</v>
      </c>
      <c r="M10183" t="s">
        <v>829</v>
      </c>
      <c r="N10183" t="s">
        <v>829</v>
      </c>
      <c r="O10183" t="s">
        <v>829</v>
      </c>
      <c r="P10183" t="s">
        <v>829</v>
      </c>
      <c r="Q10183" t="s">
        <v>829</v>
      </c>
      <c r="R10183" t="s">
        <v>829</v>
      </c>
      <c r="S10183">
        <v>8665397</v>
      </c>
      <c r="T10183" t="s">
        <v>829</v>
      </c>
      <c r="U10183" t="s">
        <v>829</v>
      </c>
      <c r="V10183" t="s">
        <v>834</v>
      </c>
    </row>
    <row r="10184" spans="1:22" x14ac:dyDescent="0.3">
      <c r="A10184">
        <v>202122</v>
      </c>
      <c r="B10184" t="s">
        <v>820</v>
      </c>
      <c r="C10184" t="s">
        <v>821</v>
      </c>
      <c r="D10184" t="s">
        <v>822</v>
      </c>
      <c r="E10184" t="s">
        <v>823</v>
      </c>
      <c r="F10184" t="s">
        <v>876</v>
      </c>
      <c r="G10184" t="s">
        <v>877</v>
      </c>
      <c r="H10184" t="s">
        <v>1084</v>
      </c>
      <c r="I10184">
        <v>871</v>
      </c>
      <c r="J10184" t="s">
        <v>1085</v>
      </c>
      <c r="K10184" t="s">
        <v>835</v>
      </c>
      <c r="L10184" t="s">
        <v>840</v>
      </c>
      <c r="M10184" t="s">
        <v>829</v>
      </c>
      <c r="N10184" t="s">
        <v>829</v>
      </c>
      <c r="O10184" t="s">
        <v>829</v>
      </c>
      <c r="P10184" t="s">
        <v>829</v>
      </c>
      <c r="Q10184" t="s">
        <v>829</v>
      </c>
      <c r="R10184" t="s">
        <v>829</v>
      </c>
      <c r="S10184">
        <v>0</v>
      </c>
      <c r="T10184" t="s">
        <v>829</v>
      </c>
      <c r="U10184" t="s">
        <v>829</v>
      </c>
      <c r="V10184" t="s">
        <v>834</v>
      </c>
    </row>
    <row r="10185" spans="1:22" x14ac:dyDescent="0.3">
      <c r="A10185">
        <v>202223</v>
      </c>
      <c r="B10185" t="s">
        <v>820</v>
      </c>
      <c r="C10185" t="s">
        <v>821</v>
      </c>
      <c r="D10185" t="s">
        <v>822</v>
      </c>
      <c r="E10185" t="s">
        <v>823</v>
      </c>
      <c r="F10185" t="s">
        <v>876</v>
      </c>
      <c r="G10185" t="s">
        <v>877</v>
      </c>
      <c r="H10185" t="s">
        <v>1084</v>
      </c>
      <c r="I10185">
        <v>871</v>
      </c>
      <c r="J10185" t="s">
        <v>1085</v>
      </c>
      <c r="K10185" t="s">
        <v>835</v>
      </c>
      <c r="L10185" t="s">
        <v>840</v>
      </c>
      <c r="M10185" t="s">
        <v>829</v>
      </c>
      <c r="N10185" t="s">
        <v>829</v>
      </c>
      <c r="O10185" t="s">
        <v>829</v>
      </c>
      <c r="P10185" t="s">
        <v>829</v>
      </c>
      <c r="Q10185" t="s">
        <v>829</v>
      </c>
      <c r="R10185" t="s">
        <v>829</v>
      </c>
      <c r="S10185">
        <v>0</v>
      </c>
      <c r="T10185" t="s">
        <v>829</v>
      </c>
      <c r="U10185" t="s">
        <v>829</v>
      </c>
      <c r="V10185" t="s">
        <v>834</v>
      </c>
    </row>
    <row r="10186" spans="1:22" x14ac:dyDescent="0.3">
      <c r="A10186">
        <v>202324</v>
      </c>
      <c r="B10186" t="s">
        <v>820</v>
      </c>
      <c r="C10186" t="s">
        <v>821</v>
      </c>
      <c r="D10186" t="s">
        <v>822</v>
      </c>
      <c r="E10186" t="s">
        <v>823</v>
      </c>
      <c r="F10186" t="s">
        <v>876</v>
      </c>
      <c r="G10186" t="s">
        <v>877</v>
      </c>
      <c r="H10186" t="s">
        <v>1084</v>
      </c>
      <c r="I10186">
        <v>871</v>
      </c>
      <c r="J10186" t="s">
        <v>1085</v>
      </c>
      <c r="K10186" t="s">
        <v>835</v>
      </c>
      <c r="L10186" t="s">
        <v>840</v>
      </c>
      <c r="M10186" t="s">
        <v>829</v>
      </c>
      <c r="N10186" t="s">
        <v>829</v>
      </c>
      <c r="O10186" t="s">
        <v>829</v>
      </c>
      <c r="P10186" t="s">
        <v>829</v>
      </c>
      <c r="Q10186" t="s">
        <v>829</v>
      </c>
      <c r="R10186" t="s">
        <v>829</v>
      </c>
      <c r="S10186">
        <v>0</v>
      </c>
      <c r="T10186" t="s">
        <v>829</v>
      </c>
      <c r="U10186" t="s">
        <v>829</v>
      </c>
      <c r="V10186" t="s">
        <v>834</v>
      </c>
    </row>
    <row r="10187" spans="1:22" x14ac:dyDescent="0.3">
      <c r="A10187">
        <v>202122</v>
      </c>
      <c r="B10187" t="s">
        <v>820</v>
      </c>
      <c r="C10187" t="s">
        <v>821</v>
      </c>
      <c r="D10187" t="s">
        <v>822</v>
      </c>
      <c r="E10187" t="s">
        <v>823</v>
      </c>
      <c r="F10187" t="s">
        <v>876</v>
      </c>
      <c r="G10187" t="s">
        <v>877</v>
      </c>
      <c r="H10187" t="s">
        <v>1084</v>
      </c>
      <c r="I10187">
        <v>871</v>
      </c>
      <c r="J10187" t="s">
        <v>1085</v>
      </c>
      <c r="K10187" t="s">
        <v>835</v>
      </c>
      <c r="L10187" t="s">
        <v>841</v>
      </c>
      <c r="M10187" t="s">
        <v>829</v>
      </c>
      <c r="N10187" t="s">
        <v>829</v>
      </c>
      <c r="O10187" t="s">
        <v>829</v>
      </c>
      <c r="P10187" t="s">
        <v>829</v>
      </c>
      <c r="Q10187" t="s">
        <v>829</v>
      </c>
      <c r="R10187" t="s">
        <v>829</v>
      </c>
      <c r="S10187">
        <v>79033704</v>
      </c>
      <c r="T10187" t="s">
        <v>829</v>
      </c>
      <c r="U10187" t="s">
        <v>829</v>
      </c>
      <c r="V10187" t="s">
        <v>834</v>
      </c>
    </row>
    <row r="10188" spans="1:22" x14ac:dyDescent="0.3">
      <c r="A10188">
        <v>202223</v>
      </c>
      <c r="B10188" t="s">
        <v>820</v>
      </c>
      <c r="C10188" t="s">
        <v>821</v>
      </c>
      <c r="D10188" t="s">
        <v>822</v>
      </c>
      <c r="E10188" t="s">
        <v>823</v>
      </c>
      <c r="F10188" t="s">
        <v>876</v>
      </c>
      <c r="G10188" t="s">
        <v>877</v>
      </c>
      <c r="H10188" t="s">
        <v>1084</v>
      </c>
      <c r="I10188">
        <v>871</v>
      </c>
      <c r="J10188" t="s">
        <v>1085</v>
      </c>
      <c r="K10188" t="s">
        <v>835</v>
      </c>
      <c r="L10188" t="s">
        <v>841</v>
      </c>
      <c r="M10188" t="s">
        <v>829</v>
      </c>
      <c r="N10188" t="s">
        <v>829</v>
      </c>
      <c r="O10188" t="s">
        <v>829</v>
      </c>
      <c r="P10188" t="s">
        <v>829</v>
      </c>
      <c r="Q10188" t="s">
        <v>829</v>
      </c>
      <c r="R10188" t="s">
        <v>829</v>
      </c>
      <c r="S10188">
        <v>79768576</v>
      </c>
      <c r="T10188" t="s">
        <v>829</v>
      </c>
      <c r="U10188" t="s">
        <v>829</v>
      </c>
      <c r="V10188" t="s">
        <v>834</v>
      </c>
    </row>
    <row r="10189" spans="1:22" x14ac:dyDescent="0.3">
      <c r="A10189">
        <v>202324</v>
      </c>
      <c r="B10189" t="s">
        <v>820</v>
      </c>
      <c r="C10189" t="s">
        <v>821</v>
      </c>
      <c r="D10189" t="s">
        <v>822</v>
      </c>
      <c r="E10189" t="s">
        <v>823</v>
      </c>
      <c r="F10189" t="s">
        <v>876</v>
      </c>
      <c r="G10189" t="s">
        <v>877</v>
      </c>
      <c r="H10189" t="s">
        <v>1084</v>
      </c>
      <c r="I10189">
        <v>871</v>
      </c>
      <c r="J10189" t="s">
        <v>1085</v>
      </c>
      <c r="K10189" t="s">
        <v>835</v>
      </c>
      <c r="L10189" t="s">
        <v>841</v>
      </c>
      <c r="M10189" t="s">
        <v>829</v>
      </c>
      <c r="N10189" t="s">
        <v>829</v>
      </c>
      <c r="O10189" t="s">
        <v>829</v>
      </c>
      <c r="P10189" t="s">
        <v>829</v>
      </c>
      <c r="Q10189" t="s">
        <v>829</v>
      </c>
      <c r="R10189" t="s">
        <v>829</v>
      </c>
      <c r="S10189">
        <v>84997164</v>
      </c>
      <c r="T10189" t="s">
        <v>829</v>
      </c>
      <c r="U10189" t="s">
        <v>829</v>
      </c>
      <c r="V10189" t="s">
        <v>834</v>
      </c>
    </row>
    <row r="10190" spans="1:22" x14ac:dyDescent="0.3">
      <c r="A10190">
        <v>202122</v>
      </c>
      <c r="B10190" t="s">
        <v>820</v>
      </c>
      <c r="C10190" t="s">
        <v>821</v>
      </c>
      <c r="D10190" t="s">
        <v>822</v>
      </c>
      <c r="E10190" t="s">
        <v>823</v>
      </c>
      <c r="F10190" t="s">
        <v>876</v>
      </c>
      <c r="G10190" t="s">
        <v>877</v>
      </c>
      <c r="H10190" t="s">
        <v>1084</v>
      </c>
      <c r="I10190">
        <v>871</v>
      </c>
      <c r="J10190" t="s">
        <v>1085</v>
      </c>
      <c r="K10190" t="s">
        <v>842</v>
      </c>
      <c r="L10190" t="s">
        <v>238</v>
      </c>
      <c r="M10190" t="s">
        <v>829</v>
      </c>
      <c r="N10190" t="s">
        <v>829</v>
      </c>
      <c r="O10190" t="s">
        <v>829</v>
      </c>
      <c r="P10190" t="s">
        <v>829</v>
      </c>
      <c r="Q10190" t="s">
        <v>829</v>
      </c>
      <c r="R10190" t="s">
        <v>829</v>
      </c>
      <c r="S10190">
        <v>515928</v>
      </c>
      <c r="T10190">
        <v>455305</v>
      </c>
      <c r="U10190">
        <v>60623</v>
      </c>
      <c r="V10190">
        <v>2</v>
      </c>
    </row>
    <row r="10191" spans="1:22" x14ac:dyDescent="0.3">
      <c r="A10191">
        <v>202223</v>
      </c>
      <c r="B10191" t="s">
        <v>820</v>
      </c>
      <c r="C10191" t="s">
        <v>821</v>
      </c>
      <c r="D10191" t="s">
        <v>822</v>
      </c>
      <c r="E10191" t="s">
        <v>823</v>
      </c>
      <c r="F10191" t="s">
        <v>876</v>
      </c>
      <c r="G10191" t="s">
        <v>877</v>
      </c>
      <c r="H10191" t="s">
        <v>1084</v>
      </c>
      <c r="I10191">
        <v>871</v>
      </c>
      <c r="J10191" t="s">
        <v>1085</v>
      </c>
      <c r="K10191" t="s">
        <v>842</v>
      </c>
      <c r="L10191" t="s">
        <v>238</v>
      </c>
      <c r="M10191" t="s">
        <v>829</v>
      </c>
      <c r="N10191" t="s">
        <v>829</v>
      </c>
      <c r="O10191" t="s">
        <v>829</v>
      </c>
      <c r="P10191" t="s">
        <v>829</v>
      </c>
      <c r="Q10191" t="s">
        <v>829</v>
      </c>
      <c r="R10191" t="s">
        <v>829</v>
      </c>
      <c r="S10191">
        <v>70318</v>
      </c>
      <c r="T10191">
        <v>0</v>
      </c>
      <c r="U10191">
        <v>70318</v>
      </c>
      <c r="V10191">
        <v>2</v>
      </c>
    </row>
    <row r="10192" spans="1:22" x14ac:dyDescent="0.3">
      <c r="A10192">
        <v>202324</v>
      </c>
      <c r="B10192" t="s">
        <v>820</v>
      </c>
      <c r="C10192" t="s">
        <v>821</v>
      </c>
      <c r="D10192" t="s">
        <v>822</v>
      </c>
      <c r="E10192" t="s">
        <v>823</v>
      </c>
      <c r="F10192" t="s">
        <v>876</v>
      </c>
      <c r="G10192" t="s">
        <v>877</v>
      </c>
      <c r="H10192" t="s">
        <v>1084</v>
      </c>
      <c r="I10192">
        <v>871</v>
      </c>
      <c r="J10192" t="s">
        <v>1085</v>
      </c>
      <c r="K10192" t="s">
        <v>842</v>
      </c>
      <c r="L10192" t="s">
        <v>238</v>
      </c>
      <c r="M10192" t="s">
        <v>829</v>
      </c>
      <c r="N10192" t="s">
        <v>829</v>
      </c>
      <c r="O10192" t="s">
        <v>829</v>
      </c>
      <c r="P10192" t="s">
        <v>829</v>
      </c>
      <c r="Q10192" t="s">
        <v>829</v>
      </c>
      <c r="R10192" t="s">
        <v>829</v>
      </c>
      <c r="S10192">
        <v>517861</v>
      </c>
      <c r="T10192">
        <v>19440</v>
      </c>
      <c r="U10192">
        <v>498421</v>
      </c>
      <c r="V10192">
        <v>14</v>
      </c>
    </row>
    <row r="10193" spans="1:22" x14ac:dyDescent="0.3">
      <c r="A10193">
        <v>202122</v>
      </c>
      <c r="B10193" t="s">
        <v>820</v>
      </c>
      <c r="C10193" t="s">
        <v>821</v>
      </c>
      <c r="D10193" t="s">
        <v>822</v>
      </c>
      <c r="E10193" t="s">
        <v>823</v>
      </c>
      <c r="F10193" t="s">
        <v>876</v>
      </c>
      <c r="G10193" t="s">
        <v>877</v>
      </c>
      <c r="H10193" t="s">
        <v>1084</v>
      </c>
      <c r="I10193">
        <v>871</v>
      </c>
      <c r="J10193" t="s">
        <v>1085</v>
      </c>
      <c r="K10193" t="s">
        <v>842</v>
      </c>
      <c r="L10193" t="s">
        <v>240</v>
      </c>
      <c r="M10193" t="s">
        <v>829</v>
      </c>
      <c r="N10193" t="s">
        <v>829</v>
      </c>
      <c r="O10193" t="s">
        <v>829</v>
      </c>
      <c r="P10193" t="s">
        <v>829</v>
      </c>
      <c r="Q10193" t="s">
        <v>829</v>
      </c>
      <c r="R10193" t="s">
        <v>829</v>
      </c>
      <c r="S10193">
        <v>722474</v>
      </c>
      <c r="T10193">
        <v>46200</v>
      </c>
      <c r="U10193">
        <v>676274</v>
      </c>
      <c r="V10193">
        <v>20</v>
      </c>
    </row>
    <row r="10194" spans="1:22" x14ac:dyDescent="0.3">
      <c r="A10194">
        <v>202223</v>
      </c>
      <c r="B10194" t="s">
        <v>820</v>
      </c>
      <c r="C10194" t="s">
        <v>821</v>
      </c>
      <c r="D10194" t="s">
        <v>822</v>
      </c>
      <c r="E10194" t="s">
        <v>823</v>
      </c>
      <c r="F10194" t="s">
        <v>876</v>
      </c>
      <c r="G10194" t="s">
        <v>877</v>
      </c>
      <c r="H10194" t="s">
        <v>1084</v>
      </c>
      <c r="I10194">
        <v>871</v>
      </c>
      <c r="J10194" t="s">
        <v>1085</v>
      </c>
      <c r="K10194" t="s">
        <v>842</v>
      </c>
      <c r="L10194" t="s">
        <v>240</v>
      </c>
      <c r="M10194" t="s">
        <v>829</v>
      </c>
      <c r="N10194" t="s">
        <v>829</v>
      </c>
      <c r="O10194" t="s">
        <v>829</v>
      </c>
      <c r="P10194" t="s">
        <v>829</v>
      </c>
      <c r="Q10194" t="s">
        <v>829</v>
      </c>
      <c r="R10194" t="s">
        <v>829</v>
      </c>
      <c r="S10194">
        <v>1318418</v>
      </c>
      <c r="T10194">
        <v>0</v>
      </c>
      <c r="U10194">
        <v>1318418</v>
      </c>
      <c r="V10194">
        <v>38</v>
      </c>
    </row>
    <row r="10195" spans="1:22" x14ac:dyDescent="0.3">
      <c r="A10195">
        <v>202324</v>
      </c>
      <c r="B10195" t="s">
        <v>820</v>
      </c>
      <c r="C10195" t="s">
        <v>821</v>
      </c>
      <c r="D10195" t="s">
        <v>822</v>
      </c>
      <c r="E10195" t="s">
        <v>823</v>
      </c>
      <c r="F10195" t="s">
        <v>876</v>
      </c>
      <c r="G10195" t="s">
        <v>877</v>
      </c>
      <c r="H10195" t="s">
        <v>1084</v>
      </c>
      <c r="I10195">
        <v>871</v>
      </c>
      <c r="J10195" t="s">
        <v>1085</v>
      </c>
      <c r="K10195" t="s">
        <v>842</v>
      </c>
      <c r="L10195" t="s">
        <v>240</v>
      </c>
      <c r="M10195" t="s">
        <v>829</v>
      </c>
      <c r="N10195" t="s">
        <v>829</v>
      </c>
      <c r="O10195" t="s">
        <v>829</v>
      </c>
      <c r="P10195" t="s">
        <v>829</v>
      </c>
      <c r="Q10195" t="s">
        <v>829</v>
      </c>
      <c r="R10195" t="s">
        <v>829</v>
      </c>
      <c r="S10195">
        <v>1101464</v>
      </c>
      <c r="T10195">
        <v>9833</v>
      </c>
      <c r="U10195">
        <v>1091631</v>
      </c>
      <c r="V10195">
        <v>31</v>
      </c>
    </row>
    <row r="10196" spans="1:22" x14ac:dyDescent="0.3">
      <c r="A10196">
        <v>202122</v>
      </c>
      <c r="B10196" t="s">
        <v>820</v>
      </c>
      <c r="C10196" t="s">
        <v>821</v>
      </c>
      <c r="D10196" t="s">
        <v>822</v>
      </c>
      <c r="E10196" t="s">
        <v>823</v>
      </c>
      <c r="F10196" t="s">
        <v>876</v>
      </c>
      <c r="G10196" t="s">
        <v>877</v>
      </c>
      <c r="H10196" t="s">
        <v>1084</v>
      </c>
      <c r="I10196">
        <v>871</v>
      </c>
      <c r="J10196" t="s">
        <v>1085</v>
      </c>
      <c r="K10196" t="s">
        <v>842</v>
      </c>
      <c r="L10196" t="s">
        <v>843</v>
      </c>
      <c r="M10196" t="s">
        <v>829</v>
      </c>
      <c r="N10196" t="s">
        <v>829</v>
      </c>
      <c r="O10196" t="s">
        <v>829</v>
      </c>
      <c r="P10196" t="s">
        <v>829</v>
      </c>
      <c r="Q10196" t="s">
        <v>829</v>
      </c>
      <c r="R10196" t="s">
        <v>829</v>
      </c>
      <c r="S10196">
        <v>0</v>
      </c>
      <c r="T10196">
        <v>0</v>
      </c>
      <c r="U10196">
        <v>0</v>
      </c>
      <c r="V10196">
        <v>0</v>
      </c>
    </row>
    <row r="10197" spans="1:22" x14ac:dyDescent="0.3">
      <c r="A10197">
        <v>202223</v>
      </c>
      <c r="B10197" t="s">
        <v>820</v>
      </c>
      <c r="C10197" t="s">
        <v>821</v>
      </c>
      <c r="D10197" t="s">
        <v>822</v>
      </c>
      <c r="E10197" t="s">
        <v>823</v>
      </c>
      <c r="F10197" t="s">
        <v>876</v>
      </c>
      <c r="G10197" t="s">
        <v>877</v>
      </c>
      <c r="H10197" t="s">
        <v>1084</v>
      </c>
      <c r="I10197">
        <v>871</v>
      </c>
      <c r="J10197" t="s">
        <v>1085</v>
      </c>
      <c r="K10197" t="s">
        <v>842</v>
      </c>
      <c r="L10197" t="s">
        <v>843</v>
      </c>
      <c r="M10197" t="s">
        <v>829</v>
      </c>
      <c r="N10197" t="s">
        <v>829</v>
      </c>
      <c r="O10197" t="s">
        <v>829</v>
      </c>
      <c r="P10197" t="s">
        <v>829</v>
      </c>
      <c r="Q10197" t="s">
        <v>829</v>
      </c>
      <c r="R10197" t="s">
        <v>829</v>
      </c>
      <c r="S10197">
        <v>95912</v>
      </c>
      <c r="T10197">
        <v>0</v>
      </c>
      <c r="U10197">
        <v>95912</v>
      </c>
      <c r="V10197">
        <v>3</v>
      </c>
    </row>
    <row r="10198" spans="1:22" x14ac:dyDescent="0.3">
      <c r="A10198">
        <v>202324</v>
      </c>
      <c r="B10198" t="s">
        <v>820</v>
      </c>
      <c r="C10198" t="s">
        <v>821</v>
      </c>
      <c r="D10198" t="s">
        <v>822</v>
      </c>
      <c r="E10198" t="s">
        <v>823</v>
      </c>
      <c r="F10198" t="s">
        <v>876</v>
      </c>
      <c r="G10198" t="s">
        <v>877</v>
      </c>
      <c r="H10198" t="s">
        <v>1084</v>
      </c>
      <c r="I10198">
        <v>871</v>
      </c>
      <c r="J10198" t="s">
        <v>1085</v>
      </c>
      <c r="K10198" t="s">
        <v>842</v>
      </c>
      <c r="L10198" t="s">
        <v>843</v>
      </c>
      <c r="M10198" t="s">
        <v>829</v>
      </c>
      <c r="N10198" t="s">
        <v>829</v>
      </c>
      <c r="O10198" t="s">
        <v>829</v>
      </c>
      <c r="P10198" t="s">
        <v>829</v>
      </c>
      <c r="Q10198" t="s">
        <v>829</v>
      </c>
      <c r="R10198" t="s">
        <v>829</v>
      </c>
      <c r="S10198">
        <v>0</v>
      </c>
      <c r="T10198">
        <v>0</v>
      </c>
      <c r="U10198">
        <v>0</v>
      </c>
      <c r="V10198">
        <v>0</v>
      </c>
    </row>
    <row r="10199" spans="1:22" x14ac:dyDescent="0.3">
      <c r="A10199">
        <v>202122</v>
      </c>
      <c r="B10199" t="s">
        <v>820</v>
      </c>
      <c r="C10199" t="s">
        <v>821</v>
      </c>
      <c r="D10199" t="s">
        <v>822</v>
      </c>
      <c r="E10199" t="s">
        <v>823</v>
      </c>
      <c r="F10199" t="s">
        <v>876</v>
      </c>
      <c r="G10199" t="s">
        <v>877</v>
      </c>
      <c r="H10199" t="s">
        <v>1084</v>
      </c>
      <c r="I10199">
        <v>871</v>
      </c>
      <c r="J10199" t="s">
        <v>1085</v>
      </c>
      <c r="K10199" t="s">
        <v>842</v>
      </c>
      <c r="L10199" t="s">
        <v>249</v>
      </c>
      <c r="M10199">
        <v>0</v>
      </c>
      <c r="N10199">
        <v>0</v>
      </c>
      <c r="O10199">
        <v>0</v>
      </c>
      <c r="P10199">
        <v>2544683</v>
      </c>
      <c r="Q10199">
        <v>0</v>
      </c>
      <c r="R10199" t="s">
        <v>829</v>
      </c>
      <c r="S10199">
        <v>2544683</v>
      </c>
      <c r="T10199">
        <v>61637</v>
      </c>
      <c r="U10199">
        <v>2483046</v>
      </c>
      <c r="V10199">
        <v>74</v>
      </c>
    </row>
    <row r="10200" spans="1:22" x14ac:dyDescent="0.3">
      <c r="A10200">
        <v>202223</v>
      </c>
      <c r="B10200" t="s">
        <v>820</v>
      </c>
      <c r="C10200" t="s">
        <v>821</v>
      </c>
      <c r="D10200" t="s">
        <v>822</v>
      </c>
      <c r="E10200" t="s">
        <v>823</v>
      </c>
      <c r="F10200" t="s">
        <v>876</v>
      </c>
      <c r="G10200" t="s">
        <v>877</v>
      </c>
      <c r="H10200" t="s">
        <v>1084</v>
      </c>
      <c r="I10200">
        <v>871</v>
      </c>
      <c r="J10200" t="s">
        <v>1085</v>
      </c>
      <c r="K10200" t="s">
        <v>842</v>
      </c>
      <c r="L10200" t="s">
        <v>249</v>
      </c>
      <c r="M10200">
        <v>0</v>
      </c>
      <c r="N10200">
        <v>0</v>
      </c>
      <c r="O10200">
        <v>0</v>
      </c>
      <c r="P10200">
        <v>2383919</v>
      </c>
      <c r="Q10200">
        <v>0</v>
      </c>
      <c r="R10200" t="s">
        <v>829</v>
      </c>
      <c r="S10200">
        <v>2383919</v>
      </c>
      <c r="T10200">
        <v>0</v>
      </c>
      <c r="U10200">
        <v>2383919</v>
      </c>
      <c r="V10200">
        <v>69</v>
      </c>
    </row>
    <row r="10201" spans="1:22" x14ac:dyDescent="0.3">
      <c r="A10201">
        <v>202324</v>
      </c>
      <c r="B10201" t="s">
        <v>820</v>
      </c>
      <c r="C10201" t="s">
        <v>821</v>
      </c>
      <c r="D10201" t="s">
        <v>822</v>
      </c>
      <c r="E10201" t="s">
        <v>823</v>
      </c>
      <c r="F10201" t="s">
        <v>876</v>
      </c>
      <c r="G10201" t="s">
        <v>877</v>
      </c>
      <c r="H10201" t="s">
        <v>1084</v>
      </c>
      <c r="I10201">
        <v>871</v>
      </c>
      <c r="J10201" t="s">
        <v>1085</v>
      </c>
      <c r="K10201" t="s">
        <v>842</v>
      </c>
      <c r="L10201" t="s">
        <v>249</v>
      </c>
      <c r="M10201">
        <v>0</v>
      </c>
      <c r="N10201">
        <v>0</v>
      </c>
      <c r="O10201">
        <v>0</v>
      </c>
      <c r="P10201">
        <v>2579550</v>
      </c>
      <c r="Q10201">
        <v>0</v>
      </c>
      <c r="R10201" t="s">
        <v>829</v>
      </c>
      <c r="S10201">
        <v>2579550</v>
      </c>
      <c r="T10201">
        <v>171878</v>
      </c>
      <c r="U10201">
        <v>2407672</v>
      </c>
      <c r="V10201">
        <v>69</v>
      </c>
    </row>
    <row r="10202" spans="1:22" x14ac:dyDescent="0.3">
      <c r="A10202">
        <v>202122</v>
      </c>
      <c r="B10202" t="s">
        <v>820</v>
      </c>
      <c r="C10202" t="s">
        <v>821</v>
      </c>
      <c r="D10202" t="s">
        <v>822</v>
      </c>
      <c r="E10202" t="s">
        <v>823</v>
      </c>
      <c r="F10202" t="s">
        <v>876</v>
      </c>
      <c r="G10202" t="s">
        <v>877</v>
      </c>
      <c r="H10202" t="s">
        <v>1084</v>
      </c>
      <c r="I10202">
        <v>871</v>
      </c>
      <c r="J10202" t="s">
        <v>1085</v>
      </c>
      <c r="K10202" t="s">
        <v>842</v>
      </c>
      <c r="L10202" t="s">
        <v>844</v>
      </c>
      <c r="M10202">
        <v>41272</v>
      </c>
      <c r="N10202">
        <v>220278</v>
      </c>
      <c r="O10202">
        <v>155029</v>
      </c>
      <c r="P10202">
        <v>0</v>
      </c>
      <c r="Q10202">
        <v>0</v>
      </c>
      <c r="R10202" t="s">
        <v>829</v>
      </c>
      <c r="S10202">
        <v>416579</v>
      </c>
      <c r="T10202">
        <v>0</v>
      </c>
      <c r="U10202">
        <v>416579</v>
      </c>
      <c r="V10202">
        <v>12</v>
      </c>
    </row>
    <row r="10203" spans="1:22" x14ac:dyDescent="0.3">
      <c r="A10203">
        <v>202223</v>
      </c>
      <c r="B10203" t="s">
        <v>820</v>
      </c>
      <c r="C10203" t="s">
        <v>821</v>
      </c>
      <c r="D10203" t="s">
        <v>822</v>
      </c>
      <c r="E10203" t="s">
        <v>823</v>
      </c>
      <c r="F10203" t="s">
        <v>876</v>
      </c>
      <c r="G10203" t="s">
        <v>877</v>
      </c>
      <c r="H10203" t="s">
        <v>1084</v>
      </c>
      <c r="I10203">
        <v>871</v>
      </c>
      <c r="J10203" t="s">
        <v>1085</v>
      </c>
      <c r="K10203" t="s">
        <v>842</v>
      </c>
      <c r="L10203" t="s">
        <v>844</v>
      </c>
      <c r="M10203">
        <v>38665</v>
      </c>
      <c r="N10203">
        <v>206362</v>
      </c>
      <c r="O10203">
        <v>145235</v>
      </c>
      <c r="P10203">
        <v>0</v>
      </c>
      <c r="Q10203">
        <v>0</v>
      </c>
      <c r="R10203" t="s">
        <v>829</v>
      </c>
      <c r="S10203">
        <v>390262</v>
      </c>
      <c r="T10203">
        <v>0</v>
      </c>
      <c r="U10203">
        <v>390262</v>
      </c>
      <c r="V10203">
        <v>11</v>
      </c>
    </row>
    <row r="10204" spans="1:22" x14ac:dyDescent="0.3">
      <c r="A10204">
        <v>202324</v>
      </c>
      <c r="B10204" t="s">
        <v>820</v>
      </c>
      <c r="C10204" t="s">
        <v>821</v>
      </c>
      <c r="D10204" t="s">
        <v>822</v>
      </c>
      <c r="E10204" t="s">
        <v>823</v>
      </c>
      <c r="F10204" t="s">
        <v>876</v>
      </c>
      <c r="G10204" t="s">
        <v>877</v>
      </c>
      <c r="H10204" t="s">
        <v>1084</v>
      </c>
      <c r="I10204">
        <v>871</v>
      </c>
      <c r="J10204" t="s">
        <v>1085</v>
      </c>
      <c r="K10204" t="s">
        <v>842</v>
      </c>
      <c r="L10204" t="s">
        <v>844</v>
      </c>
      <c r="M10204">
        <v>5965</v>
      </c>
      <c r="N10204">
        <v>222434</v>
      </c>
      <c r="O10204">
        <v>193887</v>
      </c>
      <c r="P10204">
        <v>0</v>
      </c>
      <c r="Q10204">
        <v>0</v>
      </c>
      <c r="R10204" t="s">
        <v>829</v>
      </c>
      <c r="S10204">
        <v>422286</v>
      </c>
      <c r="T10204">
        <v>0</v>
      </c>
      <c r="U10204">
        <v>422286</v>
      </c>
      <c r="V10204">
        <v>12</v>
      </c>
    </row>
    <row r="10205" spans="1:22" x14ac:dyDescent="0.3">
      <c r="A10205">
        <v>202122</v>
      </c>
      <c r="B10205" t="s">
        <v>820</v>
      </c>
      <c r="C10205" t="s">
        <v>821</v>
      </c>
      <c r="D10205" t="s">
        <v>822</v>
      </c>
      <c r="E10205" t="s">
        <v>823</v>
      </c>
      <c r="F10205" t="s">
        <v>876</v>
      </c>
      <c r="G10205" t="s">
        <v>877</v>
      </c>
      <c r="H10205" t="s">
        <v>1084</v>
      </c>
      <c r="I10205">
        <v>871</v>
      </c>
      <c r="J10205" t="s">
        <v>1085</v>
      </c>
      <c r="K10205" t="s">
        <v>842</v>
      </c>
      <c r="L10205" t="s">
        <v>251</v>
      </c>
      <c r="M10205" t="s">
        <v>829</v>
      </c>
      <c r="N10205" t="s">
        <v>829</v>
      </c>
      <c r="O10205">
        <v>0</v>
      </c>
      <c r="P10205">
        <v>0</v>
      </c>
      <c r="Q10205">
        <v>0</v>
      </c>
      <c r="R10205">
        <v>272645</v>
      </c>
      <c r="S10205">
        <v>272645</v>
      </c>
      <c r="T10205">
        <v>0</v>
      </c>
      <c r="U10205">
        <v>272645</v>
      </c>
      <c r="V10205">
        <v>8</v>
      </c>
    </row>
    <row r="10206" spans="1:22" x14ac:dyDescent="0.3">
      <c r="A10206">
        <v>202223</v>
      </c>
      <c r="B10206" t="s">
        <v>820</v>
      </c>
      <c r="C10206" t="s">
        <v>821</v>
      </c>
      <c r="D10206" t="s">
        <v>822</v>
      </c>
      <c r="E10206" t="s">
        <v>823</v>
      </c>
      <c r="F10206" t="s">
        <v>876</v>
      </c>
      <c r="G10206" t="s">
        <v>877</v>
      </c>
      <c r="H10206" t="s">
        <v>1084</v>
      </c>
      <c r="I10206">
        <v>871</v>
      </c>
      <c r="J10206" t="s">
        <v>1085</v>
      </c>
      <c r="K10206" t="s">
        <v>842</v>
      </c>
      <c r="L10206" t="s">
        <v>251</v>
      </c>
      <c r="M10206" t="s">
        <v>829</v>
      </c>
      <c r="N10206" t="s">
        <v>829</v>
      </c>
      <c r="O10206">
        <v>0</v>
      </c>
      <c r="P10206">
        <v>0</v>
      </c>
      <c r="Q10206">
        <v>0</v>
      </c>
      <c r="R10206">
        <v>255420</v>
      </c>
      <c r="S10206">
        <v>255420</v>
      </c>
      <c r="T10206">
        <v>0</v>
      </c>
      <c r="U10206">
        <v>255420</v>
      </c>
      <c r="V10206">
        <v>7</v>
      </c>
    </row>
    <row r="10207" spans="1:22" x14ac:dyDescent="0.3">
      <c r="A10207">
        <v>202324</v>
      </c>
      <c r="B10207" t="s">
        <v>820</v>
      </c>
      <c r="C10207" t="s">
        <v>821</v>
      </c>
      <c r="D10207" t="s">
        <v>822</v>
      </c>
      <c r="E10207" t="s">
        <v>823</v>
      </c>
      <c r="F10207" t="s">
        <v>876</v>
      </c>
      <c r="G10207" t="s">
        <v>877</v>
      </c>
      <c r="H10207" t="s">
        <v>1084</v>
      </c>
      <c r="I10207">
        <v>871</v>
      </c>
      <c r="J10207" t="s">
        <v>1085</v>
      </c>
      <c r="K10207" t="s">
        <v>842</v>
      </c>
      <c r="L10207" t="s">
        <v>251</v>
      </c>
      <c r="M10207" t="s">
        <v>829</v>
      </c>
      <c r="N10207" t="s">
        <v>829</v>
      </c>
      <c r="O10207">
        <v>0</v>
      </c>
      <c r="P10207">
        <v>0</v>
      </c>
      <c r="Q10207">
        <v>0</v>
      </c>
      <c r="R10207">
        <v>276380</v>
      </c>
      <c r="S10207">
        <v>276380</v>
      </c>
      <c r="T10207">
        <v>0</v>
      </c>
      <c r="U10207">
        <v>276380</v>
      </c>
      <c r="V10207">
        <v>8</v>
      </c>
    </row>
    <row r="10208" spans="1:22" x14ac:dyDescent="0.3">
      <c r="A10208">
        <v>202122</v>
      </c>
      <c r="B10208" t="s">
        <v>820</v>
      </c>
      <c r="C10208" t="s">
        <v>821</v>
      </c>
      <c r="D10208" t="s">
        <v>822</v>
      </c>
      <c r="E10208" t="s">
        <v>823</v>
      </c>
      <c r="F10208" t="s">
        <v>876</v>
      </c>
      <c r="G10208" t="s">
        <v>877</v>
      </c>
      <c r="H10208" t="s">
        <v>1084</v>
      </c>
      <c r="I10208">
        <v>871</v>
      </c>
      <c r="J10208" t="s">
        <v>1085</v>
      </c>
      <c r="K10208" t="s">
        <v>842</v>
      </c>
      <c r="L10208" t="s">
        <v>253</v>
      </c>
      <c r="M10208" t="s">
        <v>829</v>
      </c>
      <c r="N10208" t="s">
        <v>829</v>
      </c>
      <c r="O10208">
        <v>0</v>
      </c>
      <c r="P10208">
        <v>0</v>
      </c>
      <c r="Q10208">
        <v>0</v>
      </c>
      <c r="R10208">
        <v>272645</v>
      </c>
      <c r="S10208">
        <v>272645</v>
      </c>
      <c r="T10208">
        <v>0</v>
      </c>
      <c r="U10208">
        <v>272645</v>
      </c>
      <c r="V10208">
        <v>8</v>
      </c>
    </row>
    <row r="10209" spans="1:22" x14ac:dyDescent="0.3">
      <c r="A10209">
        <v>202223</v>
      </c>
      <c r="B10209" t="s">
        <v>820</v>
      </c>
      <c r="C10209" t="s">
        <v>821</v>
      </c>
      <c r="D10209" t="s">
        <v>822</v>
      </c>
      <c r="E10209" t="s">
        <v>823</v>
      </c>
      <c r="F10209" t="s">
        <v>876</v>
      </c>
      <c r="G10209" t="s">
        <v>877</v>
      </c>
      <c r="H10209" t="s">
        <v>1084</v>
      </c>
      <c r="I10209">
        <v>871</v>
      </c>
      <c r="J10209" t="s">
        <v>1085</v>
      </c>
      <c r="K10209" t="s">
        <v>842</v>
      </c>
      <c r="L10209" t="s">
        <v>253</v>
      </c>
      <c r="M10209" t="s">
        <v>829</v>
      </c>
      <c r="N10209" t="s">
        <v>829</v>
      </c>
      <c r="O10209">
        <v>0</v>
      </c>
      <c r="P10209">
        <v>0</v>
      </c>
      <c r="Q10209">
        <v>0</v>
      </c>
      <c r="R10209">
        <v>255420</v>
      </c>
      <c r="S10209">
        <v>255420</v>
      </c>
      <c r="T10209">
        <v>0</v>
      </c>
      <c r="U10209">
        <v>255420</v>
      </c>
      <c r="V10209">
        <v>7</v>
      </c>
    </row>
    <row r="10210" spans="1:22" x14ac:dyDescent="0.3">
      <c r="A10210">
        <v>202324</v>
      </c>
      <c r="B10210" t="s">
        <v>820</v>
      </c>
      <c r="C10210" t="s">
        <v>821</v>
      </c>
      <c r="D10210" t="s">
        <v>822</v>
      </c>
      <c r="E10210" t="s">
        <v>823</v>
      </c>
      <c r="F10210" t="s">
        <v>876</v>
      </c>
      <c r="G10210" t="s">
        <v>877</v>
      </c>
      <c r="H10210" t="s">
        <v>1084</v>
      </c>
      <c r="I10210">
        <v>871</v>
      </c>
      <c r="J10210" t="s">
        <v>1085</v>
      </c>
      <c r="K10210" t="s">
        <v>842</v>
      </c>
      <c r="L10210" t="s">
        <v>253</v>
      </c>
      <c r="M10210" t="s">
        <v>829</v>
      </c>
      <c r="N10210" t="s">
        <v>829</v>
      </c>
      <c r="O10210">
        <v>0</v>
      </c>
      <c r="P10210">
        <v>0</v>
      </c>
      <c r="Q10210">
        <v>0</v>
      </c>
      <c r="R10210">
        <v>276380</v>
      </c>
      <c r="S10210">
        <v>276380</v>
      </c>
      <c r="T10210">
        <v>0</v>
      </c>
      <c r="U10210">
        <v>276380</v>
      </c>
      <c r="V10210">
        <v>8</v>
      </c>
    </row>
    <row r="10211" spans="1:22" x14ac:dyDescent="0.3">
      <c r="A10211">
        <v>202122</v>
      </c>
      <c r="B10211" t="s">
        <v>820</v>
      </c>
      <c r="C10211" t="s">
        <v>821</v>
      </c>
      <c r="D10211" t="s">
        <v>822</v>
      </c>
      <c r="E10211" t="s">
        <v>823</v>
      </c>
      <c r="F10211" t="s">
        <v>876</v>
      </c>
      <c r="G10211" t="s">
        <v>877</v>
      </c>
      <c r="H10211" t="s">
        <v>1084</v>
      </c>
      <c r="I10211">
        <v>871</v>
      </c>
      <c r="J10211" t="s">
        <v>1085</v>
      </c>
      <c r="K10211" t="s">
        <v>842</v>
      </c>
      <c r="L10211" t="s">
        <v>845</v>
      </c>
      <c r="M10211" t="s">
        <v>829</v>
      </c>
      <c r="N10211" t="s">
        <v>829</v>
      </c>
      <c r="O10211">
        <v>0</v>
      </c>
      <c r="P10211">
        <v>0</v>
      </c>
      <c r="Q10211">
        <v>0</v>
      </c>
      <c r="R10211">
        <v>0</v>
      </c>
      <c r="S10211">
        <v>0</v>
      </c>
      <c r="T10211">
        <v>0</v>
      </c>
      <c r="U10211">
        <v>0</v>
      </c>
      <c r="V10211">
        <v>0</v>
      </c>
    </row>
    <row r="10212" spans="1:22" x14ac:dyDescent="0.3">
      <c r="A10212">
        <v>202223</v>
      </c>
      <c r="B10212" t="s">
        <v>820</v>
      </c>
      <c r="C10212" t="s">
        <v>821</v>
      </c>
      <c r="D10212" t="s">
        <v>822</v>
      </c>
      <c r="E10212" t="s">
        <v>823</v>
      </c>
      <c r="F10212" t="s">
        <v>876</v>
      </c>
      <c r="G10212" t="s">
        <v>877</v>
      </c>
      <c r="H10212" t="s">
        <v>1084</v>
      </c>
      <c r="I10212">
        <v>871</v>
      </c>
      <c r="J10212" t="s">
        <v>1085</v>
      </c>
      <c r="K10212" t="s">
        <v>842</v>
      </c>
      <c r="L10212" t="s">
        <v>845</v>
      </c>
      <c r="M10212" t="s">
        <v>829</v>
      </c>
      <c r="N10212" t="s">
        <v>829</v>
      </c>
      <c r="O10212">
        <v>0</v>
      </c>
      <c r="P10212">
        <v>0</v>
      </c>
      <c r="Q10212">
        <v>0</v>
      </c>
      <c r="R10212">
        <v>0</v>
      </c>
      <c r="S10212">
        <v>0</v>
      </c>
      <c r="T10212">
        <v>0</v>
      </c>
      <c r="U10212">
        <v>0</v>
      </c>
      <c r="V10212">
        <v>0</v>
      </c>
    </row>
    <row r="10213" spans="1:22" x14ac:dyDescent="0.3">
      <c r="A10213">
        <v>202324</v>
      </c>
      <c r="B10213" t="s">
        <v>820</v>
      </c>
      <c r="C10213" t="s">
        <v>821</v>
      </c>
      <c r="D10213" t="s">
        <v>822</v>
      </c>
      <c r="E10213" t="s">
        <v>823</v>
      </c>
      <c r="F10213" t="s">
        <v>876</v>
      </c>
      <c r="G10213" t="s">
        <v>877</v>
      </c>
      <c r="H10213" t="s">
        <v>1084</v>
      </c>
      <c r="I10213">
        <v>871</v>
      </c>
      <c r="J10213" t="s">
        <v>1085</v>
      </c>
      <c r="K10213" t="s">
        <v>842</v>
      </c>
      <c r="L10213" t="s">
        <v>845</v>
      </c>
      <c r="M10213" t="s">
        <v>829</v>
      </c>
      <c r="N10213" t="s">
        <v>829</v>
      </c>
      <c r="O10213">
        <v>0</v>
      </c>
      <c r="P10213">
        <v>0</v>
      </c>
      <c r="Q10213">
        <v>0</v>
      </c>
      <c r="R10213">
        <v>0</v>
      </c>
      <c r="S10213">
        <v>0</v>
      </c>
      <c r="T10213">
        <v>0</v>
      </c>
      <c r="U10213">
        <v>0</v>
      </c>
      <c r="V10213">
        <v>0</v>
      </c>
    </row>
    <row r="10214" spans="1:22" x14ac:dyDescent="0.3">
      <c r="A10214">
        <v>202122</v>
      </c>
      <c r="B10214" t="s">
        <v>820</v>
      </c>
      <c r="C10214" t="s">
        <v>821</v>
      </c>
      <c r="D10214" t="s">
        <v>822</v>
      </c>
      <c r="E10214" t="s">
        <v>823</v>
      </c>
      <c r="F10214" t="s">
        <v>862</v>
      </c>
      <c r="G10214" t="s">
        <v>863</v>
      </c>
      <c r="H10214" t="s">
        <v>1086</v>
      </c>
      <c r="I10214">
        <v>334</v>
      </c>
      <c r="J10214" t="s">
        <v>1087</v>
      </c>
      <c r="K10214" t="s">
        <v>828</v>
      </c>
      <c r="L10214" t="s">
        <v>336</v>
      </c>
      <c r="M10214">
        <v>0</v>
      </c>
      <c r="N10214">
        <v>0</v>
      </c>
      <c r="O10214">
        <v>0</v>
      </c>
      <c r="P10214">
        <v>6321383</v>
      </c>
      <c r="Q10214">
        <v>658945</v>
      </c>
      <c r="R10214" t="s">
        <v>829</v>
      </c>
      <c r="S10214">
        <v>6980328</v>
      </c>
      <c r="T10214" t="s">
        <v>829</v>
      </c>
      <c r="U10214">
        <v>6980328</v>
      </c>
      <c r="V10214">
        <v>384</v>
      </c>
    </row>
    <row r="10215" spans="1:22" x14ac:dyDescent="0.3">
      <c r="A10215">
        <v>202223</v>
      </c>
      <c r="B10215" t="s">
        <v>820</v>
      </c>
      <c r="C10215" t="s">
        <v>821</v>
      </c>
      <c r="D10215" t="s">
        <v>822</v>
      </c>
      <c r="E10215" t="s">
        <v>823</v>
      </c>
      <c r="F10215" t="s">
        <v>862</v>
      </c>
      <c r="G10215" t="s">
        <v>863</v>
      </c>
      <c r="H10215" t="s">
        <v>1086</v>
      </c>
      <c r="I10215">
        <v>334</v>
      </c>
      <c r="J10215" t="s">
        <v>1087</v>
      </c>
      <c r="K10215" t="s">
        <v>828</v>
      </c>
      <c r="L10215" t="s">
        <v>336</v>
      </c>
      <c r="M10215">
        <v>0</v>
      </c>
      <c r="N10215">
        <v>360000</v>
      </c>
      <c r="O10215">
        <v>0</v>
      </c>
      <c r="P10215">
        <v>6581475</v>
      </c>
      <c r="Q10215">
        <v>465833</v>
      </c>
      <c r="R10215" t="s">
        <v>829</v>
      </c>
      <c r="S10215">
        <v>7407308</v>
      </c>
      <c r="T10215" t="s">
        <v>829</v>
      </c>
      <c r="U10215">
        <v>7407308</v>
      </c>
      <c r="V10215">
        <v>501</v>
      </c>
    </row>
    <row r="10216" spans="1:22" x14ac:dyDescent="0.3">
      <c r="A10216">
        <v>202324</v>
      </c>
      <c r="B10216" t="s">
        <v>820</v>
      </c>
      <c r="C10216" t="s">
        <v>821</v>
      </c>
      <c r="D10216" t="s">
        <v>822</v>
      </c>
      <c r="E10216" t="s">
        <v>823</v>
      </c>
      <c r="F10216" t="s">
        <v>862</v>
      </c>
      <c r="G10216" t="s">
        <v>863</v>
      </c>
      <c r="H10216" t="s">
        <v>1086</v>
      </c>
      <c r="I10216">
        <v>334</v>
      </c>
      <c r="J10216" t="s">
        <v>1087</v>
      </c>
      <c r="K10216" t="s">
        <v>828</v>
      </c>
      <c r="L10216" t="s">
        <v>336</v>
      </c>
      <c r="M10216">
        <v>0</v>
      </c>
      <c r="N10216">
        <v>696775</v>
      </c>
      <c r="O10216">
        <v>0</v>
      </c>
      <c r="P10216">
        <v>6715333</v>
      </c>
      <c r="Q10216">
        <v>428166</v>
      </c>
      <c r="R10216" t="s">
        <v>829</v>
      </c>
      <c r="S10216">
        <v>7840274</v>
      </c>
      <c r="T10216" t="s">
        <v>829</v>
      </c>
      <c r="U10216">
        <v>7840274</v>
      </c>
      <c r="V10216">
        <v>526</v>
      </c>
    </row>
    <row r="10217" spans="1:22" x14ac:dyDescent="0.3">
      <c r="A10217">
        <v>202122</v>
      </c>
      <c r="B10217" t="s">
        <v>820</v>
      </c>
      <c r="C10217" t="s">
        <v>821</v>
      </c>
      <c r="D10217" t="s">
        <v>822</v>
      </c>
      <c r="E10217" t="s">
        <v>823</v>
      </c>
      <c r="F10217" t="s">
        <v>862</v>
      </c>
      <c r="G10217" t="s">
        <v>863</v>
      </c>
      <c r="H10217" t="s">
        <v>1086</v>
      </c>
      <c r="I10217">
        <v>334</v>
      </c>
      <c r="J10217" t="s">
        <v>1087</v>
      </c>
      <c r="K10217" t="s">
        <v>828</v>
      </c>
      <c r="L10217" t="s">
        <v>235</v>
      </c>
      <c r="M10217" t="s">
        <v>829</v>
      </c>
      <c r="N10217">
        <v>0</v>
      </c>
      <c r="O10217">
        <v>0</v>
      </c>
      <c r="P10217" t="s">
        <v>829</v>
      </c>
      <c r="Q10217" t="s">
        <v>829</v>
      </c>
      <c r="R10217" t="s">
        <v>829</v>
      </c>
      <c r="S10217">
        <v>0</v>
      </c>
      <c r="T10217">
        <v>0</v>
      </c>
      <c r="U10217">
        <v>0</v>
      </c>
      <c r="V10217">
        <v>0</v>
      </c>
    </row>
    <row r="10218" spans="1:22" x14ac:dyDescent="0.3">
      <c r="A10218">
        <v>202223</v>
      </c>
      <c r="B10218" t="s">
        <v>820</v>
      </c>
      <c r="C10218" t="s">
        <v>821</v>
      </c>
      <c r="D10218" t="s">
        <v>822</v>
      </c>
      <c r="E10218" t="s">
        <v>823</v>
      </c>
      <c r="F10218" t="s">
        <v>862</v>
      </c>
      <c r="G10218" t="s">
        <v>863</v>
      </c>
      <c r="H10218" t="s">
        <v>1086</v>
      </c>
      <c r="I10218">
        <v>334</v>
      </c>
      <c r="J10218" t="s">
        <v>1087</v>
      </c>
      <c r="K10218" t="s">
        <v>828</v>
      </c>
      <c r="L10218" t="s">
        <v>235</v>
      </c>
      <c r="M10218" t="s">
        <v>829</v>
      </c>
      <c r="N10218">
        <v>0</v>
      </c>
      <c r="O10218">
        <v>0</v>
      </c>
      <c r="P10218" t="s">
        <v>829</v>
      </c>
      <c r="Q10218" t="s">
        <v>829</v>
      </c>
      <c r="R10218" t="s">
        <v>829</v>
      </c>
      <c r="S10218">
        <v>0</v>
      </c>
      <c r="T10218">
        <v>0</v>
      </c>
      <c r="U10218">
        <v>0</v>
      </c>
      <c r="V10218">
        <v>0</v>
      </c>
    </row>
    <row r="10219" spans="1:22" x14ac:dyDescent="0.3">
      <c r="A10219">
        <v>202324</v>
      </c>
      <c r="B10219" t="s">
        <v>820</v>
      </c>
      <c r="C10219" t="s">
        <v>821</v>
      </c>
      <c r="D10219" t="s">
        <v>822</v>
      </c>
      <c r="E10219" t="s">
        <v>823</v>
      </c>
      <c r="F10219" t="s">
        <v>862</v>
      </c>
      <c r="G10219" t="s">
        <v>863</v>
      </c>
      <c r="H10219" t="s">
        <v>1086</v>
      </c>
      <c r="I10219">
        <v>334</v>
      </c>
      <c r="J10219" t="s">
        <v>1087</v>
      </c>
      <c r="K10219" t="s">
        <v>828</v>
      </c>
      <c r="L10219" t="s">
        <v>235</v>
      </c>
      <c r="M10219" t="s">
        <v>829</v>
      </c>
      <c r="N10219">
        <v>0</v>
      </c>
      <c r="O10219">
        <v>0</v>
      </c>
      <c r="P10219" t="s">
        <v>829</v>
      </c>
      <c r="Q10219" t="s">
        <v>829</v>
      </c>
      <c r="R10219" t="s">
        <v>829</v>
      </c>
      <c r="S10219">
        <v>0</v>
      </c>
      <c r="T10219">
        <v>0</v>
      </c>
      <c r="U10219">
        <v>0</v>
      </c>
      <c r="V10219">
        <v>0</v>
      </c>
    </row>
    <row r="10220" spans="1:22" x14ac:dyDescent="0.3">
      <c r="A10220">
        <v>202122</v>
      </c>
      <c r="B10220" t="s">
        <v>820</v>
      </c>
      <c r="C10220" t="s">
        <v>821</v>
      </c>
      <c r="D10220" t="s">
        <v>822</v>
      </c>
      <c r="E10220" t="s">
        <v>823</v>
      </c>
      <c r="F10220" t="s">
        <v>862</v>
      </c>
      <c r="G10220" t="s">
        <v>863</v>
      </c>
      <c r="H10220" t="s">
        <v>1086</v>
      </c>
      <c r="I10220">
        <v>334</v>
      </c>
      <c r="J10220" t="s">
        <v>1087</v>
      </c>
      <c r="K10220" t="s">
        <v>828</v>
      </c>
      <c r="L10220" t="s">
        <v>534</v>
      </c>
      <c r="M10220">
        <v>0</v>
      </c>
      <c r="N10220">
        <v>2448637</v>
      </c>
      <c r="O10220">
        <v>0</v>
      </c>
      <c r="P10220">
        <v>3988890</v>
      </c>
      <c r="Q10220">
        <v>2273010</v>
      </c>
      <c r="R10220" t="s">
        <v>829</v>
      </c>
      <c r="S10220">
        <v>8710537</v>
      </c>
      <c r="T10220">
        <v>0</v>
      </c>
      <c r="U10220">
        <v>8710537</v>
      </c>
      <c r="V10220">
        <v>165</v>
      </c>
    </row>
    <row r="10221" spans="1:22" x14ac:dyDescent="0.3">
      <c r="A10221">
        <v>202223</v>
      </c>
      <c r="B10221" t="s">
        <v>820</v>
      </c>
      <c r="C10221" t="s">
        <v>821</v>
      </c>
      <c r="D10221" t="s">
        <v>822</v>
      </c>
      <c r="E10221" t="s">
        <v>823</v>
      </c>
      <c r="F10221" t="s">
        <v>862</v>
      </c>
      <c r="G10221" t="s">
        <v>863</v>
      </c>
      <c r="H10221" t="s">
        <v>1086</v>
      </c>
      <c r="I10221">
        <v>334</v>
      </c>
      <c r="J10221" t="s">
        <v>1087</v>
      </c>
      <c r="K10221" t="s">
        <v>828</v>
      </c>
      <c r="L10221" t="s">
        <v>534</v>
      </c>
      <c r="M10221">
        <v>0</v>
      </c>
      <c r="N10221">
        <v>2748579</v>
      </c>
      <c r="O10221">
        <v>56016</v>
      </c>
      <c r="P10221">
        <v>4794881</v>
      </c>
      <c r="Q10221">
        <v>2788014</v>
      </c>
      <c r="R10221" t="s">
        <v>829</v>
      </c>
      <c r="S10221">
        <v>10387489</v>
      </c>
      <c r="T10221">
        <v>0</v>
      </c>
      <c r="U10221">
        <v>10387489</v>
      </c>
      <c r="V10221">
        <v>199</v>
      </c>
    </row>
    <row r="10222" spans="1:22" x14ac:dyDescent="0.3">
      <c r="A10222">
        <v>202324</v>
      </c>
      <c r="B10222" t="s">
        <v>820</v>
      </c>
      <c r="C10222" t="s">
        <v>821</v>
      </c>
      <c r="D10222" t="s">
        <v>822</v>
      </c>
      <c r="E10222" t="s">
        <v>823</v>
      </c>
      <c r="F10222" t="s">
        <v>862</v>
      </c>
      <c r="G10222" t="s">
        <v>863</v>
      </c>
      <c r="H10222" t="s">
        <v>1086</v>
      </c>
      <c r="I10222">
        <v>334</v>
      </c>
      <c r="J10222" t="s">
        <v>1087</v>
      </c>
      <c r="K10222" t="s">
        <v>828</v>
      </c>
      <c r="L10222" t="s">
        <v>534</v>
      </c>
      <c r="M10222">
        <v>0</v>
      </c>
      <c r="N10222">
        <v>2468131</v>
      </c>
      <c r="O10222">
        <v>0</v>
      </c>
      <c r="P10222">
        <v>5493414</v>
      </c>
      <c r="Q10222">
        <v>477826</v>
      </c>
      <c r="R10222" t="s">
        <v>829</v>
      </c>
      <c r="S10222">
        <v>8439371</v>
      </c>
      <c r="T10222">
        <v>0</v>
      </c>
      <c r="U10222">
        <v>8439371</v>
      </c>
      <c r="V10222">
        <v>165</v>
      </c>
    </row>
    <row r="10223" spans="1:22" x14ac:dyDescent="0.3">
      <c r="A10223">
        <v>202122</v>
      </c>
      <c r="B10223" t="s">
        <v>820</v>
      </c>
      <c r="C10223" t="s">
        <v>821</v>
      </c>
      <c r="D10223" t="s">
        <v>822</v>
      </c>
      <c r="E10223" t="s">
        <v>823</v>
      </c>
      <c r="F10223" t="s">
        <v>862</v>
      </c>
      <c r="G10223" t="s">
        <v>863</v>
      </c>
      <c r="H10223" t="s">
        <v>1086</v>
      </c>
      <c r="I10223">
        <v>334</v>
      </c>
      <c r="J10223" t="s">
        <v>1087</v>
      </c>
      <c r="K10223" t="s">
        <v>828</v>
      </c>
      <c r="L10223" t="s">
        <v>603</v>
      </c>
      <c r="M10223" t="s">
        <v>829</v>
      </c>
      <c r="N10223" t="s">
        <v>829</v>
      </c>
      <c r="O10223" t="s">
        <v>829</v>
      </c>
      <c r="P10223">
        <v>0</v>
      </c>
      <c r="Q10223">
        <v>0</v>
      </c>
      <c r="R10223">
        <v>0</v>
      </c>
      <c r="S10223">
        <v>0</v>
      </c>
      <c r="T10223">
        <v>0</v>
      </c>
      <c r="U10223">
        <v>0</v>
      </c>
      <c r="V10223">
        <v>0</v>
      </c>
    </row>
    <row r="10224" spans="1:22" x14ac:dyDescent="0.3">
      <c r="A10224">
        <v>202223</v>
      </c>
      <c r="B10224" t="s">
        <v>820</v>
      </c>
      <c r="C10224" t="s">
        <v>821</v>
      </c>
      <c r="D10224" t="s">
        <v>822</v>
      </c>
      <c r="E10224" t="s">
        <v>823</v>
      </c>
      <c r="F10224" t="s">
        <v>862</v>
      </c>
      <c r="G10224" t="s">
        <v>863</v>
      </c>
      <c r="H10224" t="s">
        <v>1086</v>
      </c>
      <c r="I10224">
        <v>334</v>
      </c>
      <c r="J10224" t="s">
        <v>1087</v>
      </c>
      <c r="K10224" t="s">
        <v>828</v>
      </c>
      <c r="L10224" t="s">
        <v>603</v>
      </c>
      <c r="M10224" t="s">
        <v>829</v>
      </c>
      <c r="N10224" t="s">
        <v>829</v>
      </c>
      <c r="O10224" t="s">
        <v>829</v>
      </c>
      <c r="P10224">
        <v>0</v>
      </c>
      <c r="Q10224">
        <v>0</v>
      </c>
      <c r="R10224">
        <v>0</v>
      </c>
      <c r="S10224">
        <v>0</v>
      </c>
      <c r="T10224">
        <v>0</v>
      </c>
      <c r="U10224">
        <v>0</v>
      </c>
      <c r="V10224">
        <v>0</v>
      </c>
    </row>
    <row r="10225" spans="1:22" x14ac:dyDescent="0.3">
      <c r="A10225">
        <v>202324</v>
      </c>
      <c r="B10225" t="s">
        <v>820</v>
      </c>
      <c r="C10225" t="s">
        <v>821</v>
      </c>
      <c r="D10225" t="s">
        <v>822</v>
      </c>
      <c r="E10225" t="s">
        <v>823</v>
      </c>
      <c r="F10225" t="s">
        <v>862</v>
      </c>
      <c r="G10225" t="s">
        <v>863</v>
      </c>
      <c r="H10225" t="s">
        <v>1086</v>
      </c>
      <c r="I10225">
        <v>334</v>
      </c>
      <c r="J10225" t="s">
        <v>1087</v>
      </c>
      <c r="K10225" t="s">
        <v>828</v>
      </c>
      <c r="L10225" t="s">
        <v>603</v>
      </c>
      <c r="M10225" t="s">
        <v>829</v>
      </c>
      <c r="N10225" t="s">
        <v>829</v>
      </c>
      <c r="O10225" t="s">
        <v>829</v>
      </c>
      <c r="P10225">
        <v>0</v>
      </c>
      <c r="Q10225">
        <v>0</v>
      </c>
      <c r="R10225">
        <v>0</v>
      </c>
      <c r="S10225">
        <v>0</v>
      </c>
      <c r="T10225">
        <v>0</v>
      </c>
      <c r="U10225">
        <v>0</v>
      </c>
      <c r="V10225">
        <v>0</v>
      </c>
    </row>
    <row r="10226" spans="1:22" x14ac:dyDescent="0.3">
      <c r="A10226">
        <v>202122</v>
      </c>
      <c r="B10226" t="s">
        <v>820</v>
      </c>
      <c r="C10226" t="s">
        <v>821</v>
      </c>
      <c r="D10226" t="s">
        <v>822</v>
      </c>
      <c r="E10226" t="s">
        <v>823</v>
      </c>
      <c r="F10226" t="s">
        <v>862</v>
      </c>
      <c r="G10226" t="s">
        <v>863</v>
      </c>
      <c r="H10226" t="s">
        <v>1086</v>
      </c>
      <c r="I10226">
        <v>334</v>
      </c>
      <c r="J10226" t="s">
        <v>1087</v>
      </c>
      <c r="K10226" t="s">
        <v>828</v>
      </c>
      <c r="L10226" t="s">
        <v>606</v>
      </c>
      <c r="M10226">
        <v>0</v>
      </c>
      <c r="N10226">
        <v>0</v>
      </c>
      <c r="O10226">
        <v>0</v>
      </c>
      <c r="P10226">
        <v>230664</v>
      </c>
      <c r="Q10226">
        <v>0</v>
      </c>
      <c r="R10226">
        <v>0</v>
      </c>
      <c r="S10226">
        <v>230664</v>
      </c>
      <c r="T10226">
        <v>0</v>
      </c>
      <c r="U10226">
        <v>230664</v>
      </c>
      <c r="V10226">
        <v>4</v>
      </c>
    </row>
    <row r="10227" spans="1:22" x14ac:dyDescent="0.3">
      <c r="A10227">
        <v>202223</v>
      </c>
      <c r="B10227" t="s">
        <v>820</v>
      </c>
      <c r="C10227" t="s">
        <v>821</v>
      </c>
      <c r="D10227" t="s">
        <v>822</v>
      </c>
      <c r="E10227" t="s">
        <v>823</v>
      </c>
      <c r="F10227" t="s">
        <v>862</v>
      </c>
      <c r="G10227" t="s">
        <v>863</v>
      </c>
      <c r="H10227" t="s">
        <v>1086</v>
      </c>
      <c r="I10227">
        <v>334</v>
      </c>
      <c r="J10227" t="s">
        <v>1087</v>
      </c>
      <c r="K10227" t="s">
        <v>828</v>
      </c>
      <c r="L10227" t="s">
        <v>606</v>
      </c>
      <c r="M10227">
        <v>0</v>
      </c>
      <c r="N10227">
        <v>0</v>
      </c>
      <c r="O10227">
        <v>0</v>
      </c>
      <c r="P10227">
        <v>273722</v>
      </c>
      <c r="Q10227">
        <v>0</v>
      </c>
      <c r="R10227">
        <v>0</v>
      </c>
      <c r="S10227">
        <v>273722</v>
      </c>
      <c r="T10227">
        <v>0</v>
      </c>
      <c r="U10227">
        <v>273722</v>
      </c>
      <c r="V10227">
        <v>5</v>
      </c>
    </row>
    <row r="10228" spans="1:22" x14ac:dyDescent="0.3">
      <c r="A10228">
        <v>202324</v>
      </c>
      <c r="B10228" t="s">
        <v>820</v>
      </c>
      <c r="C10228" t="s">
        <v>821</v>
      </c>
      <c r="D10228" t="s">
        <v>822</v>
      </c>
      <c r="E10228" t="s">
        <v>823</v>
      </c>
      <c r="F10228" t="s">
        <v>862</v>
      </c>
      <c r="G10228" t="s">
        <v>863</v>
      </c>
      <c r="H10228" t="s">
        <v>1086</v>
      </c>
      <c r="I10228">
        <v>334</v>
      </c>
      <c r="J10228" t="s">
        <v>1087</v>
      </c>
      <c r="K10228" t="s">
        <v>828</v>
      </c>
      <c r="L10228" t="s">
        <v>606</v>
      </c>
      <c r="M10228">
        <v>0</v>
      </c>
      <c r="N10228">
        <v>0</v>
      </c>
      <c r="O10228">
        <v>0</v>
      </c>
      <c r="P10228">
        <v>228778</v>
      </c>
      <c r="Q10228">
        <v>50773</v>
      </c>
      <c r="R10228">
        <v>0</v>
      </c>
      <c r="S10228">
        <v>279550</v>
      </c>
      <c r="T10228">
        <v>0</v>
      </c>
      <c r="U10228">
        <v>279550</v>
      </c>
      <c r="V10228">
        <v>5</v>
      </c>
    </row>
    <row r="10229" spans="1:22" x14ac:dyDescent="0.3">
      <c r="A10229">
        <v>202122</v>
      </c>
      <c r="B10229" t="s">
        <v>820</v>
      </c>
      <c r="C10229" t="s">
        <v>821</v>
      </c>
      <c r="D10229" t="s">
        <v>822</v>
      </c>
      <c r="E10229" t="s">
        <v>823</v>
      </c>
      <c r="F10229" t="s">
        <v>862</v>
      </c>
      <c r="G10229" t="s">
        <v>863</v>
      </c>
      <c r="H10229" t="s">
        <v>1086</v>
      </c>
      <c r="I10229">
        <v>334</v>
      </c>
      <c r="J10229" t="s">
        <v>1087</v>
      </c>
      <c r="K10229" t="s">
        <v>828</v>
      </c>
      <c r="L10229" t="s">
        <v>609</v>
      </c>
      <c r="M10229" t="s">
        <v>829</v>
      </c>
      <c r="N10229" t="s">
        <v>829</v>
      </c>
      <c r="O10229" t="s">
        <v>829</v>
      </c>
      <c r="P10229" t="s">
        <v>829</v>
      </c>
      <c r="Q10229">
        <v>0</v>
      </c>
      <c r="R10229" t="s">
        <v>829</v>
      </c>
      <c r="S10229">
        <v>0</v>
      </c>
      <c r="T10229">
        <v>0</v>
      </c>
      <c r="U10229">
        <v>0</v>
      </c>
      <c r="V10229">
        <v>0</v>
      </c>
    </row>
    <row r="10230" spans="1:22" x14ac:dyDescent="0.3">
      <c r="A10230">
        <v>202223</v>
      </c>
      <c r="B10230" t="s">
        <v>820</v>
      </c>
      <c r="C10230" t="s">
        <v>821</v>
      </c>
      <c r="D10230" t="s">
        <v>822</v>
      </c>
      <c r="E10230" t="s">
        <v>823</v>
      </c>
      <c r="F10230" t="s">
        <v>862</v>
      </c>
      <c r="G10230" t="s">
        <v>863</v>
      </c>
      <c r="H10230" t="s">
        <v>1086</v>
      </c>
      <c r="I10230">
        <v>334</v>
      </c>
      <c r="J10230" t="s">
        <v>1087</v>
      </c>
      <c r="K10230" t="s">
        <v>828</v>
      </c>
      <c r="L10230" t="s">
        <v>609</v>
      </c>
      <c r="M10230" t="s">
        <v>829</v>
      </c>
      <c r="N10230" t="s">
        <v>829</v>
      </c>
      <c r="O10230" t="s">
        <v>829</v>
      </c>
      <c r="P10230" t="s">
        <v>829</v>
      </c>
      <c r="Q10230">
        <v>0</v>
      </c>
      <c r="R10230" t="s">
        <v>829</v>
      </c>
      <c r="S10230">
        <v>0</v>
      </c>
      <c r="T10230">
        <v>0</v>
      </c>
      <c r="U10230">
        <v>0</v>
      </c>
      <c r="V10230">
        <v>0</v>
      </c>
    </row>
    <row r="10231" spans="1:22" x14ac:dyDescent="0.3">
      <c r="A10231">
        <v>202122</v>
      </c>
      <c r="B10231" t="s">
        <v>820</v>
      </c>
      <c r="C10231" t="s">
        <v>821</v>
      </c>
      <c r="D10231" t="s">
        <v>822</v>
      </c>
      <c r="E10231" t="s">
        <v>823</v>
      </c>
      <c r="F10231" t="s">
        <v>862</v>
      </c>
      <c r="G10231" t="s">
        <v>863</v>
      </c>
      <c r="H10231" t="s">
        <v>1086</v>
      </c>
      <c r="I10231">
        <v>334</v>
      </c>
      <c r="J10231" t="s">
        <v>1087</v>
      </c>
      <c r="K10231" t="s">
        <v>828</v>
      </c>
      <c r="L10231" t="s">
        <v>830</v>
      </c>
      <c r="M10231">
        <v>0</v>
      </c>
      <c r="N10231">
        <v>0</v>
      </c>
      <c r="O10231">
        <v>0</v>
      </c>
      <c r="P10231">
        <v>0</v>
      </c>
      <c r="Q10231">
        <v>0</v>
      </c>
      <c r="R10231">
        <v>0</v>
      </c>
      <c r="S10231">
        <v>0</v>
      </c>
      <c r="T10231">
        <v>0</v>
      </c>
      <c r="U10231">
        <v>0</v>
      </c>
      <c r="V10231">
        <v>0</v>
      </c>
    </row>
    <row r="10232" spans="1:22" x14ac:dyDescent="0.3">
      <c r="A10232">
        <v>202223</v>
      </c>
      <c r="B10232" t="s">
        <v>820</v>
      </c>
      <c r="C10232" t="s">
        <v>821</v>
      </c>
      <c r="D10232" t="s">
        <v>822</v>
      </c>
      <c r="E10232" t="s">
        <v>823</v>
      </c>
      <c r="F10232" t="s">
        <v>862</v>
      </c>
      <c r="G10232" t="s">
        <v>863</v>
      </c>
      <c r="H10232" t="s">
        <v>1086</v>
      </c>
      <c r="I10232">
        <v>334</v>
      </c>
      <c r="J10232" t="s">
        <v>1087</v>
      </c>
      <c r="K10232" t="s">
        <v>828</v>
      </c>
      <c r="L10232" t="s">
        <v>830</v>
      </c>
      <c r="M10232">
        <v>1477</v>
      </c>
      <c r="N10232">
        <v>34427</v>
      </c>
      <c r="O10232">
        <v>29371</v>
      </c>
      <c r="P10232">
        <v>9240</v>
      </c>
      <c r="Q10232">
        <v>0</v>
      </c>
      <c r="R10232">
        <v>0</v>
      </c>
      <c r="S10232">
        <v>74515</v>
      </c>
      <c r="T10232">
        <v>0</v>
      </c>
      <c r="U10232">
        <v>74515</v>
      </c>
      <c r="V10232">
        <v>1</v>
      </c>
    </row>
    <row r="10233" spans="1:22" x14ac:dyDescent="0.3">
      <c r="A10233">
        <v>202324</v>
      </c>
      <c r="B10233" t="s">
        <v>820</v>
      </c>
      <c r="C10233" t="s">
        <v>821</v>
      </c>
      <c r="D10233" t="s">
        <v>822</v>
      </c>
      <c r="E10233" t="s">
        <v>823</v>
      </c>
      <c r="F10233" t="s">
        <v>862</v>
      </c>
      <c r="G10233" t="s">
        <v>863</v>
      </c>
      <c r="H10233" t="s">
        <v>1086</v>
      </c>
      <c r="I10233">
        <v>334</v>
      </c>
      <c r="J10233" t="s">
        <v>1087</v>
      </c>
      <c r="K10233" t="s">
        <v>828</v>
      </c>
      <c r="L10233" t="s">
        <v>830</v>
      </c>
      <c r="M10233">
        <v>0</v>
      </c>
      <c r="N10233">
        <v>49715</v>
      </c>
      <c r="O10233">
        <v>42502</v>
      </c>
      <c r="P10233">
        <v>7062</v>
      </c>
      <c r="Q10233">
        <v>0</v>
      </c>
      <c r="R10233">
        <v>0</v>
      </c>
      <c r="S10233">
        <v>99278</v>
      </c>
      <c r="T10233">
        <v>0</v>
      </c>
      <c r="U10233">
        <v>99278</v>
      </c>
      <c r="V10233">
        <v>2</v>
      </c>
    </row>
    <row r="10234" spans="1:22" x14ac:dyDescent="0.3">
      <c r="A10234">
        <v>202122</v>
      </c>
      <c r="B10234" t="s">
        <v>820</v>
      </c>
      <c r="C10234" t="s">
        <v>821</v>
      </c>
      <c r="D10234" t="s">
        <v>822</v>
      </c>
      <c r="E10234" t="s">
        <v>823</v>
      </c>
      <c r="F10234" t="s">
        <v>862</v>
      </c>
      <c r="G10234" t="s">
        <v>863</v>
      </c>
      <c r="H10234" t="s">
        <v>1086</v>
      </c>
      <c r="I10234">
        <v>334</v>
      </c>
      <c r="J10234" t="s">
        <v>1087</v>
      </c>
      <c r="K10234" t="s">
        <v>828</v>
      </c>
      <c r="L10234" t="s">
        <v>537</v>
      </c>
      <c r="M10234">
        <v>0</v>
      </c>
      <c r="N10234">
        <v>575179</v>
      </c>
      <c r="O10234">
        <v>1352178</v>
      </c>
      <c r="P10234">
        <v>3289945</v>
      </c>
      <c r="Q10234">
        <v>0</v>
      </c>
      <c r="R10234">
        <v>0</v>
      </c>
      <c r="S10234">
        <v>5217302</v>
      </c>
      <c r="T10234">
        <v>0</v>
      </c>
      <c r="U10234">
        <v>5217302</v>
      </c>
      <c r="V10234">
        <v>99</v>
      </c>
    </row>
    <row r="10235" spans="1:22" x14ac:dyDescent="0.3">
      <c r="A10235">
        <v>202223</v>
      </c>
      <c r="B10235" t="s">
        <v>820</v>
      </c>
      <c r="C10235" t="s">
        <v>821</v>
      </c>
      <c r="D10235" t="s">
        <v>822</v>
      </c>
      <c r="E10235" t="s">
        <v>823</v>
      </c>
      <c r="F10235" t="s">
        <v>862</v>
      </c>
      <c r="G10235" t="s">
        <v>863</v>
      </c>
      <c r="H10235" t="s">
        <v>1086</v>
      </c>
      <c r="I10235">
        <v>334</v>
      </c>
      <c r="J10235" t="s">
        <v>1087</v>
      </c>
      <c r="K10235" t="s">
        <v>828</v>
      </c>
      <c r="L10235" t="s">
        <v>537</v>
      </c>
      <c r="M10235">
        <v>0</v>
      </c>
      <c r="N10235">
        <v>825554</v>
      </c>
      <c r="O10235">
        <v>1677972</v>
      </c>
      <c r="P10235">
        <v>3433823</v>
      </c>
      <c r="Q10235">
        <v>0</v>
      </c>
      <c r="R10235">
        <v>0</v>
      </c>
      <c r="S10235">
        <v>5937349</v>
      </c>
      <c r="T10235">
        <v>0</v>
      </c>
      <c r="U10235">
        <v>5937349</v>
      </c>
      <c r="V10235">
        <v>114</v>
      </c>
    </row>
    <row r="10236" spans="1:22" x14ac:dyDescent="0.3">
      <c r="A10236">
        <v>202324</v>
      </c>
      <c r="B10236" t="s">
        <v>820</v>
      </c>
      <c r="C10236" t="s">
        <v>821</v>
      </c>
      <c r="D10236" t="s">
        <v>822</v>
      </c>
      <c r="E10236" t="s">
        <v>823</v>
      </c>
      <c r="F10236" t="s">
        <v>862</v>
      </c>
      <c r="G10236" t="s">
        <v>863</v>
      </c>
      <c r="H10236" t="s">
        <v>1086</v>
      </c>
      <c r="I10236">
        <v>334</v>
      </c>
      <c r="J10236" t="s">
        <v>1087</v>
      </c>
      <c r="K10236" t="s">
        <v>828</v>
      </c>
      <c r="L10236" t="s">
        <v>537</v>
      </c>
      <c r="M10236">
        <v>0</v>
      </c>
      <c r="N10236">
        <v>1631355</v>
      </c>
      <c r="O10236">
        <v>2179275</v>
      </c>
      <c r="P10236">
        <v>4143776</v>
      </c>
      <c r="Q10236">
        <v>1966989</v>
      </c>
      <c r="R10236">
        <v>0</v>
      </c>
      <c r="S10236">
        <v>9921395</v>
      </c>
      <c r="T10236">
        <v>0</v>
      </c>
      <c r="U10236">
        <v>9921395</v>
      </c>
      <c r="V10236">
        <v>194</v>
      </c>
    </row>
    <row r="10237" spans="1:22" x14ac:dyDescent="0.3">
      <c r="A10237">
        <v>202122</v>
      </c>
      <c r="B10237" t="s">
        <v>820</v>
      </c>
      <c r="C10237" t="s">
        <v>821</v>
      </c>
      <c r="D10237" t="s">
        <v>822</v>
      </c>
      <c r="E10237" t="s">
        <v>823</v>
      </c>
      <c r="F10237" t="s">
        <v>862</v>
      </c>
      <c r="G10237" t="s">
        <v>863</v>
      </c>
      <c r="H10237" t="s">
        <v>1086</v>
      </c>
      <c r="I10237">
        <v>334</v>
      </c>
      <c r="J10237" t="s">
        <v>1087</v>
      </c>
      <c r="K10237" t="s">
        <v>828</v>
      </c>
      <c r="L10237" t="s">
        <v>572</v>
      </c>
      <c r="M10237">
        <v>0</v>
      </c>
      <c r="N10237">
        <v>0</v>
      </c>
      <c r="O10237">
        <v>0</v>
      </c>
      <c r="P10237">
        <v>6779471</v>
      </c>
      <c r="Q10237">
        <v>0</v>
      </c>
      <c r="R10237">
        <v>2007346</v>
      </c>
      <c r="S10237">
        <v>8786817</v>
      </c>
      <c r="T10237">
        <v>0</v>
      </c>
      <c r="U10237">
        <v>8786817</v>
      </c>
      <c r="V10237">
        <v>167</v>
      </c>
    </row>
    <row r="10238" spans="1:22" x14ac:dyDescent="0.3">
      <c r="A10238">
        <v>202223</v>
      </c>
      <c r="B10238" t="s">
        <v>820</v>
      </c>
      <c r="C10238" t="s">
        <v>821</v>
      </c>
      <c r="D10238" t="s">
        <v>822</v>
      </c>
      <c r="E10238" t="s">
        <v>823</v>
      </c>
      <c r="F10238" t="s">
        <v>862</v>
      </c>
      <c r="G10238" t="s">
        <v>863</v>
      </c>
      <c r="H10238" t="s">
        <v>1086</v>
      </c>
      <c r="I10238">
        <v>334</v>
      </c>
      <c r="J10238" t="s">
        <v>1087</v>
      </c>
      <c r="K10238" t="s">
        <v>828</v>
      </c>
      <c r="L10238" t="s">
        <v>572</v>
      </c>
      <c r="M10238">
        <v>0</v>
      </c>
      <c r="N10238">
        <v>0</v>
      </c>
      <c r="O10238">
        <v>0</v>
      </c>
      <c r="P10238">
        <v>6797047</v>
      </c>
      <c r="Q10238">
        <v>0</v>
      </c>
      <c r="R10238">
        <v>2338031</v>
      </c>
      <c r="S10238">
        <v>9135078</v>
      </c>
      <c r="T10238">
        <v>0</v>
      </c>
      <c r="U10238">
        <v>9135078</v>
      </c>
      <c r="V10238">
        <v>175</v>
      </c>
    </row>
    <row r="10239" spans="1:22" x14ac:dyDescent="0.3">
      <c r="A10239">
        <v>202324</v>
      </c>
      <c r="B10239" t="s">
        <v>820</v>
      </c>
      <c r="C10239" t="s">
        <v>821</v>
      </c>
      <c r="D10239" t="s">
        <v>822</v>
      </c>
      <c r="E10239" t="s">
        <v>823</v>
      </c>
      <c r="F10239" t="s">
        <v>862</v>
      </c>
      <c r="G10239" t="s">
        <v>863</v>
      </c>
      <c r="H10239" t="s">
        <v>1086</v>
      </c>
      <c r="I10239">
        <v>334</v>
      </c>
      <c r="J10239" t="s">
        <v>1087</v>
      </c>
      <c r="K10239" t="s">
        <v>828</v>
      </c>
      <c r="L10239" t="s">
        <v>572</v>
      </c>
      <c r="M10239">
        <v>0</v>
      </c>
      <c r="N10239">
        <v>0</v>
      </c>
      <c r="O10239">
        <v>0</v>
      </c>
      <c r="P10239">
        <v>8119430</v>
      </c>
      <c r="Q10239">
        <v>0</v>
      </c>
      <c r="R10239">
        <v>2203739</v>
      </c>
      <c r="S10239">
        <v>10323169</v>
      </c>
      <c r="T10239">
        <v>0</v>
      </c>
      <c r="U10239">
        <v>10323169</v>
      </c>
      <c r="V10239">
        <v>202</v>
      </c>
    </row>
    <row r="10240" spans="1:22" x14ac:dyDescent="0.3">
      <c r="A10240">
        <v>202122</v>
      </c>
      <c r="B10240" t="s">
        <v>820</v>
      </c>
      <c r="C10240" t="s">
        <v>821</v>
      </c>
      <c r="D10240" t="s">
        <v>822</v>
      </c>
      <c r="E10240" t="s">
        <v>823</v>
      </c>
      <c r="F10240" t="s">
        <v>862</v>
      </c>
      <c r="G10240" t="s">
        <v>863</v>
      </c>
      <c r="H10240" t="s">
        <v>1086</v>
      </c>
      <c r="I10240">
        <v>334</v>
      </c>
      <c r="J10240" t="s">
        <v>1087</v>
      </c>
      <c r="K10240" t="s">
        <v>828</v>
      </c>
      <c r="L10240" t="s">
        <v>539</v>
      </c>
      <c r="M10240">
        <v>0</v>
      </c>
      <c r="N10240">
        <v>0</v>
      </c>
      <c r="O10240">
        <v>0</v>
      </c>
      <c r="P10240" t="s">
        <v>829</v>
      </c>
      <c r="Q10240" t="s">
        <v>829</v>
      </c>
      <c r="R10240" t="s">
        <v>829</v>
      </c>
      <c r="S10240">
        <v>0</v>
      </c>
      <c r="T10240">
        <v>0</v>
      </c>
      <c r="U10240">
        <v>0</v>
      </c>
      <c r="V10240">
        <v>0</v>
      </c>
    </row>
    <row r="10241" spans="1:22" x14ac:dyDescent="0.3">
      <c r="A10241">
        <v>202223</v>
      </c>
      <c r="B10241" t="s">
        <v>820</v>
      </c>
      <c r="C10241" t="s">
        <v>821</v>
      </c>
      <c r="D10241" t="s">
        <v>822</v>
      </c>
      <c r="E10241" t="s">
        <v>823</v>
      </c>
      <c r="F10241" t="s">
        <v>862</v>
      </c>
      <c r="G10241" t="s">
        <v>863</v>
      </c>
      <c r="H10241" t="s">
        <v>1086</v>
      </c>
      <c r="I10241">
        <v>334</v>
      </c>
      <c r="J10241" t="s">
        <v>1087</v>
      </c>
      <c r="K10241" t="s">
        <v>828</v>
      </c>
      <c r="L10241" t="s">
        <v>539</v>
      </c>
      <c r="M10241">
        <v>0</v>
      </c>
      <c r="N10241">
        <v>0</v>
      </c>
      <c r="O10241">
        <v>286920</v>
      </c>
      <c r="P10241" t="s">
        <v>829</v>
      </c>
      <c r="Q10241" t="s">
        <v>829</v>
      </c>
      <c r="R10241" t="s">
        <v>829</v>
      </c>
      <c r="S10241">
        <v>286920</v>
      </c>
      <c r="T10241">
        <v>0</v>
      </c>
      <c r="U10241">
        <v>286920</v>
      </c>
      <c r="V10241">
        <v>6</v>
      </c>
    </row>
    <row r="10242" spans="1:22" x14ac:dyDescent="0.3">
      <c r="A10242">
        <v>202324</v>
      </c>
      <c r="B10242" t="s">
        <v>820</v>
      </c>
      <c r="C10242" t="s">
        <v>821</v>
      </c>
      <c r="D10242" t="s">
        <v>822</v>
      </c>
      <c r="E10242" t="s">
        <v>823</v>
      </c>
      <c r="F10242" t="s">
        <v>862</v>
      </c>
      <c r="G10242" t="s">
        <v>863</v>
      </c>
      <c r="H10242" t="s">
        <v>1086</v>
      </c>
      <c r="I10242">
        <v>334</v>
      </c>
      <c r="J10242" t="s">
        <v>1087</v>
      </c>
      <c r="K10242" t="s">
        <v>828</v>
      </c>
      <c r="L10242" t="s">
        <v>539</v>
      </c>
      <c r="M10242">
        <v>33284</v>
      </c>
      <c r="N10242">
        <v>0</v>
      </c>
      <c r="O10242">
        <v>284541</v>
      </c>
      <c r="P10242" t="s">
        <v>829</v>
      </c>
      <c r="Q10242" t="s">
        <v>829</v>
      </c>
      <c r="R10242" t="s">
        <v>829</v>
      </c>
      <c r="S10242">
        <v>317825</v>
      </c>
      <c r="T10242">
        <v>0</v>
      </c>
      <c r="U10242">
        <v>317825</v>
      </c>
      <c r="V10242">
        <v>6</v>
      </c>
    </row>
    <row r="10243" spans="1:22" x14ac:dyDescent="0.3">
      <c r="A10243">
        <v>202122</v>
      </c>
      <c r="B10243" t="s">
        <v>820</v>
      </c>
      <c r="C10243" t="s">
        <v>821</v>
      </c>
      <c r="D10243" t="s">
        <v>822</v>
      </c>
      <c r="E10243" t="s">
        <v>823</v>
      </c>
      <c r="F10243" t="s">
        <v>862</v>
      </c>
      <c r="G10243" t="s">
        <v>863</v>
      </c>
      <c r="H10243" t="s">
        <v>1086</v>
      </c>
      <c r="I10243">
        <v>334</v>
      </c>
      <c r="J10243" t="s">
        <v>1087</v>
      </c>
      <c r="K10243" t="s">
        <v>828</v>
      </c>
      <c r="L10243" t="s">
        <v>541</v>
      </c>
      <c r="M10243">
        <v>101384</v>
      </c>
      <c r="N10243">
        <v>2140250</v>
      </c>
      <c r="O10243">
        <v>1670448</v>
      </c>
      <c r="P10243">
        <v>541726</v>
      </c>
      <c r="Q10243">
        <v>0</v>
      </c>
      <c r="R10243">
        <v>0</v>
      </c>
      <c r="S10243">
        <v>4453808</v>
      </c>
      <c r="T10243">
        <v>0</v>
      </c>
      <c r="U10243">
        <v>4453808</v>
      </c>
      <c r="V10243">
        <v>85</v>
      </c>
    </row>
    <row r="10244" spans="1:22" x14ac:dyDescent="0.3">
      <c r="A10244">
        <v>202223</v>
      </c>
      <c r="B10244" t="s">
        <v>820</v>
      </c>
      <c r="C10244" t="s">
        <v>821</v>
      </c>
      <c r="D10244" t="s">
        <v>822</v>
      </c>
      <c r="E10244" t="s">
        <v>823</v>
      </c>
      <c r="F10244" t="s">
        <v>862</v>
      </c>
      <c r="G10244" t="s">
        <v>863</v>
      </c>
      <c r="H10244" t="s">
        <v>1086</v>
      </c>
      <c r="I10244">
        <v>334</v>
      </c>
      <c r="J10244" t="s">
        <v>1087</v>
      </c>
      <c r="K10244" t="s">
        <v>828</v>
      </c>
      <c r="L10244" t="s">
        <v>541</v>
      </c>
      <c r="M10244">
        <v>86303</v>
      </c>
      <c r="N10244">
        <v>2010931</v>
      </c>
      <c r="O10244">
        <v>1715651</v>
      </c>
      <c r="P10244">
        <v>539701</v>
      </c>
      <c r="Q10244">
        <v>0</v>
      </c>
      <c r="R10244">
        <v>0</v>
      </c>
      <c r="S10244">
        <v>4352586</v>
      </c>
      <c r="T10244">
        <v>0</v>
      </c>
      <c r="U10244">
        <v>4352586</v>
      </c>
      <c r="V10244">
        <v>84</v>
      </c>
    </row>
    <row r="10245" spans="1:22" x14ac:dyDescent="0.3">
      <c r="A10245">
        <v>202324</v>
      </c>
      <c r="B10245" t="s">
        <v>820</v>
      </c>
      <c r="C10245" t="s">
        <v>821</v>
      </c>
      <c r="D10245" t="s">
        <v>822</v>
      </c>
      <c r="E10245" t="s">
        <v>823</v>
      </c>
      <c r="F10245" t="s">
        <v>862</v>
      </c>
      <c r="G10245" t="s">
        <v>863</v>
      </c>
      <c r="H10245" t="s">
        <v>1086</v>
      </c>
      <c r="I10245">
        <v>334</v>
      </c>
      <c r="J10245" t="s">
        <v>1087</v>
      </c>
      <c r="K10245" t="s">
        <v>828</v>
      </c>
      <c r="L10245" t="s">
        <v>541</v>
      </c>
      <c r="M10245">
        <v>111421</v>
      </c>
      <c r="N10245">
        <v>1726191</v>
      </c>
      <c r="O10245">
        <v>1409782</v>
      </c>
      <c r="P10245">
        <v>533561</v>
      </c>
      <c r="Q10245">
        <v>0</v>
      </c>
      <c r="R10245">
        <v>0</v>
      </c>
      <c r="S10245">
        <v>3780955</v>
      </c>
      <c r="T10245">
        <v>0</v>
      </c>
      <c r="U10245">
        <v>3780955</v>
      </c>
      <c r="V10245">
        <v>74</v>
      </c>
    </row>
    <row r="10246" spans="1:22" x14ac:dyDescent="0.3">
      <c r="A10246">
        <v>202122</v>
      </c>
      <c r="B10246" t="s">
        <v>820</v>
      </c>
      <c r="C10246" t="s">
        <v>821</v>
      </c>
      <c r="D10246" t="s">
        <v>822</v>
      </c>
      <c r="E10246" t="s">
        <v>823</v>
      </c>
      <c r="F10246" t="s">
        <v>862</v>
      </c>
      <c r="G10246" t="s">
        <v>863</v>
      </c>
      <c r="H10246" t="s">
        <v>1086</v>
      </c>
      <c r="I10246">
        <v>334</v>
      </c>
      <c r="J10246" t="s">
        <v>1087</v>
      </c>
      <c r="K10246" t="s">
        <v>828</v>
      </c>
      <c r="L10246" t="s">
        <v>831</v>
      </c>
      <c r="M10246" t="s">
        <v>829</v>
      </c>
      <c r="N10246" t="s">
        <v>829</v>
      </c>
      <c r="O10246" t="s">
        <v>829</v>
      </c>
      <c r="P10246">
        <v>0</v>
      </c>
      <c r="Q10246">
        <v>0</v>
      </c>
      <c r="R10246" t="s">
        <v>829</v>
      </c>
      <c r="S10246">
        <v>0</v>
      </c>
      <c r="T10246">
        <v>0</v>
      </c>
      <c r="U10246">
        <v>0</v>
      </c>
      <c r="V10246">
        <v>0</v>
      </c>
    </row>
    <row r="10247" spans="1:22" x14ac:dyDescent="0.3">
      <c r="A10247">
        <v>202223</v>
      </c>
      <c r="B10247" t="s">
        <v>820</v>
      </c>
      <c r="C10247" t="s">
        <v>821</v>
      </c>
      <c r="D10247" t="s">
        <v>822</v>
      </c>
      <c r="E10247" t="s">
        <v>823</v>
      </c>
      <c r="F10247" t="s">
        <v>862</v>
      </c>
      <c r="G10247" t="s">
        <v>863</v>
      </c>
      <c r="H10247" t="s">
        <v>1086</v>
      </c>
      <c r="I10247">
        <v>334</v>
      </c>
      <c r="J10247" t="s">
        <v>1087</v>
      </c>
      <c r="K10247" t="s">
        <v>828</v>
      </c>
      <c r="L10247" t="s">
        <v>831</v>
      </c>
      <c r="M10247" t="s">
        <v>829</v>
      </c>
      <c r="N10247" t="s">
        <v>829</v>
      </c>
      <c r="O10247" t="s">
        <v>829</v>
      </c>
      <c r="P10247">
        <v>0</v>
      </c>
      <c r="Q10247">
        <v>0</v>
      </c>
      <c r="R10247" t="s">
        <v>829</v>
      </c>
      <c r="S10247">
        <v>0</v>
      </c>
      <c r="T10247">
        <v>0</v>
      </c>
      <c r="U10247">
        <v>0</v>
      </c>
      <c r="V10247">
        <v>0</v>
      </c>
    </row>
    <row r="10248" spans="1:22" x14ac:dyDescent="0.3">
      <c r="A10248">
        <v>202324</v>
      </c>
      <c r="B10248" t="s">
        <v>820</v>
      </c>
      <c r="C10248" t="s">
        <v>821</v>
      </c>
      <c r="D10248" t="s">
        <v>822</v>
      </c>
      <c r="E10248" t="s">
        <v>823</v>
      </c>
      <c r="F10248" t="s">
        <v>862</v>
      </c>
      <c r="G10248" t="s">
        <v>863</v>
      </c>
      <c r="H10248" t="s">
        <v>1086</v>
      </c>
      <c r="I10248">
        <v>334</v>
      </c>
      <c r="J10248" t="s">
        <v>1087</v>
      </c>
      <c r="K10248" t="s">
        <v>828</v>
      </c>
      <c r="L10248" t="s">
        <v>831</v>
      </c>
      <c r="M10248" t="s">
        <v>829</v>
      </c>
      <c r="N10248" t="s">
        <v>829</v>
      </c>
      <c r="O10248" t="s">
        <v>829</v>
      </c>
      <c r="P10248">
        <v>0</v>
      </c>
      <c r="Q10248">
        <v>0</v>
      </c>
      <c r="R10248" t="s">
        <v>829</v>
      </c>
      <c r="S10248">
        <v>0</v>
      </c>
      <c r="T10248">
        <v>0</v>
      </c>
      <c r="U10248">
        <v>0</v>
      </c>
      <c r="V10248">
        <v>0</v>
      </c>
    </row>
    <row r="10249" spans="1:22" x14ac:dyDescent="0.3">
      <c r="A10249">
        <v>202122</v>
      </c>
      <c r="B10249" t="s">
        <v>820</v>
      </c>
      <c r="C10249" t="s">
        <v>821</v>
      </c>
      <c r="D10249" t="s">
        <v>822</v>
      </c>
      <c r="E10249" t="s">
        <v>823</v>
      </c>
      <c r="F10249" t="s">
        <v>862</v>
      </c>
      <c r="G10249" t="s">
        <v>863</v>
      </c>
      <c r="H10249" t="s">
        <v>1086</v>
      </c>
      <c r="I10249">
        <v>334</v>
      </c>
      <c r="J10249" t="s">
        <v>1087</v>
      </c>
      <c r="K10249" t="s">
        <v>828</v>
      </c>
      <c r="L10249" t="s">
        <v>832</v>
      </c>
      <c r="M10249">
        <v>0</v>
      </c>
      <c r="N10249">
        <v>108093</v>
      </c>
      <c r="O10249">
        <v>87713</v>
      </c>
      <c r="P10249">
        <v>13082</v>
      </c>
      <c r="Q10249">
        <v>344765</v>
      </c>
      <c r="R10249">
        <v>0</v>
      </c>
      <c r="S10249">
        <v>553653</v>
      </c>
      <c r="T10249">
        <v>0</v>
      </c>
      <c r="U10249">
        <v>553653</v>
      </c>
      <c r="V10249">
        <v>11</v>
      </c>
    </row>
    <row r="10250" spans="1:22" x14ac:dyDescent="0.3">
      <c r="A10250">
        <v>202223</v>
      </c>
      <c r="B10250" t="s">
        <v>820</v>
      </c>
      <c r="C10250" t="s">
        <v>821</v>
      </c>
      <c r="D10250" t="s">
        <v>822</v>
      </c>
      <c r="E10250" t="s">
        <v>823</v>
      </c>
      <c r="F10250" t="s">
        <v>862</v>
      </c>
      <c r="G10250" t="s">
        <v>863</v>
      </c>
      <c r="H10250" t="s">
        <v>1086</v>
      </c>
      <c r="I10250">
        <v>334</v>
      </c>
      <c r="J10250" t="s">
        <v>1087</v>
      </c>
      <c r="K10250" t="s">
        <v>828</v>
      </c>
      <c r="L10250" t="s">
        <v>832</v>
      </c>
      <c r="M10250">
        <v>0</v>
      </c>
      <c r="N10250">
        <v>322589</v>
      </c>
      <c r="O10250">
        <v>278811</v>
      </c>
      <c r="P10250">
        <v>46321</v>
      </c>
      <c r="Q10250">
        <v>340664</v>
      </c>
      <c r="R10250">
        <v>0</v>
      </c>
      <c r="S10250">
        <v>988385</v>
      </c>
      <c r="T10250">
        <v>0</v>
      </c>
      <c r="U10250">
        <v>988385</v>
      </c>
      <c r="V10250">
        <v>19</v>
      </c>
    </row>
    <row r="10251" spans="1:22" x14ac:dyDescent="0.3">
      <c r="A10251">
        <v>202324</v>
      </c>
      <c r="B10251" t="s">
        <v>820</v>
      </c>
      <c r="C10251" t="s">
        <v>821</v>
      </c>
      <c r="D10251" t="s">
        <v>822</v>
      </c>
      <c r="E10251" t="s">
        <v>823</v>
      </c>
      <c r="F10251" t="s">
        <v>862</v>
      </c>
      <c r="G10251" t="s">
        <v>863</v>
      </c>
      <c r="H10251" t="s">
        <v>1086</v>
      </c>
      <c r="I10251">
        <v>334</v>
      </c>
      <c r="J10251" t="s">
        <v>1087</v>
      </c>
      <c r="K10251" t="s">
        <v>828</v>
      </c>
      <c r="L10251" t="s">
        <v>832</v>
      </c>
      <c r="M10251">
        <v>0</v>
      </c>
      <c r="N10251">
        <v>0</v>
      </c>
      <c r="O10251">
        <v>0</v>
      </c>
      <c r="P10251">
        <v>0</v>
      </c>
      <c r="Q10251">
        <v>214801</v>
      </c>
      <c r="R10251">
        <v>0</v>
      </c>
      <c r="S10251">
        <v>214801</v>
      </c>
      <c r="T10251">
        <v>0</v>
      </c>
      <c r="U10251">
        <v>214801</v>
      </c>
      <c r="V10251">
        <v>4</v>
      </c>
    </row>
    <row r="10252" spans="1:22" x14ac:dyDescent="0.3">
      <c r="A10252">
        <v>202122</v>
      </c>
      <c r="B10252" t="s">
        <v>820</v>
      </c>
      <c r="C10252" t="s">
        <v>821</v>
      </c>
      <c r="D10252" t="s">
        <v>822</v>
      </c>
      <c r="E10252" t="s">
        <v>823</v>
      </c>
      <c r="F10252" t="s">
        <v>862</v>
      </c>
      <c r="G10252" t="s">
        <v>863</v>
      </c>
      <c r="H10252" t="s">
        <v>1086</v>
      </c>
      <c r="I10252">
        <v>334</v>
      </c>
      <c r="J10252" t="s">
        <v>1087</v>
      </c>
      <c r="K10252" t="s">
        <v>828</v>
      </c>
      <c r="L10252" t="s">
        <v>544</v>
      </c>
      <c r="M10252">
        <v>0</v>
      </c>
      <c r="N10252">
        <v>147183</v>
      </c>
      <c r="O10252">
        <v>74502</v>
      </c>
      <c r="P10252">
        <v>11112</v>
      </c>
      <c r="Q10252">
        <v>0</v>
      </c>
      <c r="R10252">
        <v>0</v>
      </c>
      <c r="S10252">
        <v>232797</v>
      </c>
      <c r="T10252">
        <v>0</v>
      </c>
      <c r="U10252">
        <v>232797</v>
      </c>
      <c r="V10252">
        <v>4</v>
      </c>
    </row>
    <row r="10253" spans="1:22" x14ac:dyDescent="0.3">
      <c r="A10253">
        <v>202223</v>
      </c>
      <c r="B10253" t="s">
        <v>820</v>
      </c>
      <c r="C10253" t="s">
        <v>821</v>
      </c>
      <c r="D10253" t="s">
        <v>822</v>
      </c>
      <c r="E10253" t="s">
        <v>823</v>
      </c>
      <c r="F10253" t="s">
        <v>862</v>
      </c>
      <c r="G10253" t="s">
        <v>863</v>
      </c>
      <c r="H10253" t="s">
        <v>1086</v>
      </c>
      <c r="I10253">
        <v>334</v>
      </c>
      <c r="J10253" t="s">
        <v>1087</v>
      </c>
      <c r="K10253" t="s">
        <v>828</v>
      </c>
      <c r="L10253" t="s">
        <v>544</v>
      </c>
      <c r="M10253">
        <v>0</v>
      </c>
      <c r="N10253">
        <v>150305</v>
      </c>
      <c r="O10253">
        <v>82138</v>
      </c>
      <c r="P10253">
        <v>13646</v>
      </c>
      <c r="Q10253">
        <v>0</v>
      </c>
      <c r="R10253">
        <v>0</v>
      </c>
      <c r="S10253">
        <v>246089</v>
      </c>
      <c r="T10253">
        <v>0</v>
      </c>
      <c r="U10253">
        <v>246089</v>
      </c>
      <c r="V10253">
        <v>5</v>
      </c>
    </row>
    <row r="10254" spans="1:22" x14ac:dyDescent="0.3">
      <c r="A10254">
        <v>202324</v>
      </c>
      <c r="B10254" t="s">
        <v>820</v>
      </c>
      <c r="C10254" t="s">
        <v>821</v>
      </c>
      <c r="D10254" t="s">
        <v>822</v>
      </c>
      <c r="E10254" t="s">
        <v>823</v>
      </c>
      <c r="F10254" t="s">
        <v>862</v>
      </c>
      <c r="G10254" t="s">
        <v>863</v>
      </c>
      <c r="H10254" t="s">
        <v>1086</v>
      </c>
      <c r="I10254">
        <v>334</v>
      </c>
      <c r="J10254" t="s">
        <v>1087</v>
      </c>
      <c r="K10254" t="s">
        <v>828</v>
      </c>
      <c r="L10254" t="s">
        <v>544</v>
      </c>
      <c r="M10254">
        <v>62174</v>
      </c>
      <c r="N10254">
        <v>689650</v>
      </c>
      <c r="O10254">
        <v>310935</v>
      </c>
      <c r="P10254">
        <v>248706</v>
      </c>
      <c r="Q10254">
        <v>0</v>
      </c>
      <c r="R10254">
        <v>0</v>
      </c>
      <c r="S10254">
        <v>1311465</v>
      </c>
      <c r="T10254">
        <v>0</v>
      </c>
      <c r="U10254">
        <v>1311465</v>
      </c>
      <c r="V10254">
        <v>26</v>
      </c>
    </row>
    <row r="10255" spans="1:22" x14ac:dyDescent="0.3">
      <c r="A10255">
        <v>202122</v>
      </c>
      <c r="B10255" t="s">
        <v>820</v>
      </c>
      <c r="C10255" t="s">
        <v>821</v>
      </c>
      <c r="D10255" t="s">
        <v>822</v>
      </c>
      <c r="E10255" t="s">
        <v>823</v>
      </c>
      <c r="F10255" t="s">
        <v>862</v>
      </c>
      <c r="G10255" t="s">
        <v>863</v>
      </c>
      <c r="H10255" t="s">
        <v>1086</v>
      </c>
      <c r="I10255">
        <v>334</v>
      </c>
      <c r="J10255" t="s">
        <v>1087</v>
      </c>
      <c r="K10255" t="s">
        <v>828</v>
      </c>
      <c r="L10255" t="s">
        <v>600</v>
      </c>
      <c r="M10255" t="s">
        <v>829</v>
      </c>
      <c r="N10255" t="s">
        <v>829</v>
      </c>
      <c r="O10255" t="s">
        <v>829</v>
      </c>
      <c r="P10255">
        <v>0</v>
      </c>
      <c r="Q10255">
        <v>0</v>
      </c>
      <c r="R10255" t="s">
        <v>829</v>
      </c>
      <c r="S10255">
        <v>0</v>
      </c>
      <c r="T10255">
        <v>0</v>
      </c>
      <c r="U10255">
        <v>0</v>
      </c>
      <c r="V10255">
        <v>0</v>
      </c>
    </row>
    <row r="10256" spans="1:22" x14ac:dyDescent="0.3">
      <c r="A10256">
        <v>202223</v>
      </c>
      <c r="B10256" t="s">
        <v>820</v>
      </c>
      <c r="C10256" t="s">
        <v>821</v>
      </c>
      <c r="D10256" t="s">
        <v>822</v>
      </c>
      <c r="E10256" t="s">
        <v>823</v>
      </c>
      <c r="F10256" t="s">
        <v>862</v>
      </c>
      <c r="G10256" t="s">
        <v>863</v>
      </c>
      <c r="H10256" t="s">
        <v>1086</v>
      </c>
      <c r="I10256">
        <v>334</v>
      </c>
      <c r="J10256" t="s">
        <v>1087</v>
      </c>
      <c r="K10256" t="s">
        <v>828</v>
      </c>
      <c r="L10256" t="s">
        <v>600</v>
      </c>
      <c r="M10256" t="s">
        <v>829</v>
      </c>
      <c r="N10256" t="s">
        <v>829</v>
      </c>
      <c r="O10256" t="s">
        <v>829</v>
      </c>
      <c r="P10256">
        <v>0</v>
      </c>
      <c r="Q10256">
        <v>0</v>
      </c>
      <c r="R10256" t="s">
        <v>829</v>
      </c>
      <c r="S10256">
        <v>0</v>
      </c>
      <c r="T10256">
        <v>0</v>
      </c>
      <c r="U10256">
        <v>0</v>
      </c>
      <c r="V10256">
        <v>0</v>
      </c>
    </row>
    <row r="10257" spans="1:22" x14ac:dyDescent="0.3">
      <c r="A10257">
        <v>202324</v>
      </c>
      <c r="B10257" t="s">
        <v>820</v>
      </c>
      <c r="C10257" t="s">
        <v>821</v>
      </c>
      <c r="D10257" t="s">
        <v>822</v>
      </c>
      <c r="E10257" t="s">
        <v>823</v>
      </c>
      <c r="F10257" t="s">
        <v>862</v>
      </c>
      <c r="G10257" t="s">
        <v>863</v>
      </c>
      <c r="H10257" t="s">
        <v>1086</v>
      </c>
      <c r="I10257">
        <v>334</v>
      </c>
      <c r="J10257" t="s">
        <v>1087</v>
      </c>
      <c r="K10257" t="s">
        <v>828</v>
      </c>
      <c r="L10257" t="s">
        <v>600</v>
      </c>
      <c r="M10257" t="s">
        <v>829</v>
      </c>
      <c r="N10257" t="s">
        <v>829</v>
      </c>
      <c r="O10257" t="s">
        <v>829</v>
      </c>
      <c r="P10257">
        <v>0</v>
      </c>
      <c r="Q10257">
        <v>0</v>
      </c>
      <c r="R10257" t="s">
        <v>829</v>
      </c>
      <c r="S10257">
        <v>0</v>
      </c>
      <c r="T10257">
        <v>0</v>
      </c>
      <c r="U10257">
        <v>0</v>
      </c>
      <c r="V10257">
        <v>0</v>
      </c>
    </row>
    <row r="10258" spans="1:22" x14ac:dyDescent="0.3">
      <c r="A10258">
        <v>202122</v>
      </c>
      <c r="B10258" t="s">
        <v>820</v>
      </c>
      <c r="C10258" t="s">
        <v>821</v>
      </c>
      <c r="D10258" t="s">
        <v>822</v>
      </c>
      <c r="E10258" t="s">
        <v>823</v>
      </c>
      <c r="F10258" t="s">
        <v>862</v>
      </c>
      <c r="G10258" t="s">
        <v>863</v>
      </c>
      <c r="H10258" t="s">
        <v>1086</v>
      </c>
      <c r="I10258">
        <v>334</v>
      </c>
      <c r="J10258" t="s">
        <v>1087</v>
      </c>
      <c r="K10258" t="s">
        <v>828</v>
      </c>
      <c r="L10258" t="s">
        <v>247</v>
      </c>
      <c r="M10258">
        <v>0</v>
      </c>
      <c r="N10258">
        <v>0</v>
      </c>
      <c r="O10258">
        <v>0</v>
      </c>
      <c r="P10258">
        <v>0</v>
      </c>
      <c r="Q10258">
        <v>0</v>
      </c>
      <c r="R10258">
        <v>0</v>
      </c>
      <c r="S10258">
        <v>0</v>
      </c>
      <c r="T10258">
        <v>0</v>
      </c>
      <c r="U10258">
        <v>0</v>
      </c>
      <c r="V10258">
        <v>0</v>
      </c>
    </row>
    <row r="10259" spans="1:22" x14ac:dyDescent="0.3">
      <c r="A10259">
        <v>202223</v>
      </c>
      <c r="B10259" t="s">
        <v>820</v>
      </c>
      <c r="C10259" t="s">
        <v>821</v>
      </c>
      <c r="D10259" t="s">
        <v>822</v>
      </c>
      <c r="E10259" t="s">
        <v>823</v>
      </c>
      <c r="F10259" t="s">
        <v>862</v>
      </c>
      <c r="G10259" t="s">
        <v>863</v>
      </c>
      <c r="H10259" t="s">
        <v>1086</v>
      </c>
      <c r="I10259">
        <v>334</v>
      </c>
      <c r="J10259" t="s">
        <v>1087</v>
      </c>
      <c r="K10259" t="s">
        <v>828</v>
      </c>
      <c r="L10259" t="s">
        <v>247</v>
      </c>
      <c r="M10259">
        <v>0</v>
      </c>
      <c r="N10259">
        <v>0</v>
      </c>
      <c r="O10259">
        <v>0</v>
      </c>
      <c r="P10259">
        <v>0</v>
      </c>
      <c r="Q10259">
        <v>0</v>
      </c>
      <c r="R10259">
        <v>0</v>
      </c>
      <c r="S10259">
        <v>0</v>
      </c>
      <c r="T10259">
        <v>0</v>
      </c>
      <c r="U10259">
        <v>0</v>
      </c>
      <c r="V10259">
        <v>0</v>
      </c>
    </row>
    <row r="10260" spans="1:22" x14ac:dyDescent="0.3">
      <c r="A10260">
        <v>202324</v>
      </c>
      <c r="B10260" t="s">
        <v>820</v>
      </c>
      <c r="C10260" t="s">
        <v>821</v>
      </c>
      <c r="D10260" t="s">
        <v>822</v>
      </c>
      <c r="E10260" t="s">
        <v>823</v>
      </c>
      <c r="F10260" t="s">
        <v>862</v>
      </c>
      <c r="G10260" t="s">
        <v>863</v>
      </c>
      <c r="H10260" t="s">
        <v>1086</v>
      </c>
      <c r="I10260">
        <v>334</v>
      </c>
      <c r="J10260" t="s">
        <v>1087</v>
      </c>
      <c r="K10260" t="s">
        <v>828</v>
      </c>
      <c r="L10260" t="s">
        <v>247</v>
      </c>
      <c r="M10260">
        <v>0</v>
      </c>
      <c r="N10260">
        <v>0</v>
      </c>
      <c r="O10260">
        <v>0</v>
      </c>
      <c r="P10260">
        <v>0</v>
      </c>
      <c r="Q10260">
        <v>0</v>
      </c>
      <c r="R10260">
        <v>0</v>
      </c>
      <c r="S10260">
        <v>0</v>
      </c>
      <c r="T10260">
        <v>0</v>
      </c>
      <c r="U10260">
        <v>0</v>
      </c>
      <c r="V10260">
        <v>0</v>
      </c>
    </row>
    <row r="10261" spans="1:22" x14ac:dyDescent="0.3">
      <c r="A10261">
        <v>202122</v>
      </c>
      <c r="B10261" t="s">
        <v>820</v>
      </c>
      <c r="C10261" t="s">
        <v>821</v>
      </c>
      <c r="D10261" t="s">
        <v>822</v>
      </c>
      <c r="E10261" t="s">
        <v>823</v>
      </c>
      <c r="F10261" t="s">
        <v>862</v>
      </c>
      <c r="G10261" t="s">
        <v>863</v>
      </c>
      <c r="H10261" t="s">
        <v>1086</v>
      </c>
      <c r="I10261">
        <v>334</v>
      </c>
      <c r="J10261" t="s">
        <v>1087</v>
      </c>
      <c r="K10261" t="s">
        <v>828</v>
      </c>
      <c r="L10261" t="s">
        <v>833</v>
      </c>
      <c r="M10261">
        <v>14814147</v>
      </c>
      <c r="N10261">
        <v>63927231</v>
      </c>
      <c r="O10261">
        <v>3534453</v>
      </c>
      <c r="P10261">
        <v>21208627</v>
      </c>
      <c r="Q10261">
        <v>3276720</v>
      </c>
      <c r="R10261">
        <v>2007346</v>
      </c>
      <c r="S10261">
        <v>110220004</v>
      </c>
      <c r="T10261">
        <v>0</v>
      </c>
      <c r="U10261">
        <v>110220004</v>
      </c>
      <c r="V10261" t="s">
        <v>834</v>
      </c>
    </row>
    <row r="10262" spans="1:22" x14ac:dyDescent="0.3">
      <c r="A10262">
        <v>202223</v>
      </c>
      <c r="B10262" t="s">
        <v>820</v>
      </c>
      <c r="C10262" t="s">
        <v>821</v>
      </c>
      <c r="D10262" t="s">
        <v>822</v>
      </c>
      <c r="E10262" t="s">
        <v>823</v>
      </c>
      <c r="F10262" t="s">
        <v>862</v>
      </c>
      <c r="G10262" t="s">
        <v>863</v>
      </c>
      <c r="H10262" t="s">
        <v>1086</v>
      </c>
      <c r="I10262">
        <v>334</v>
      </c>
      <c r="J10262" t="s">
        <v>1087</v>
      </c>
      <c r="K10262" t="s">
        <v>828</v>
      </c>
      <c r="L10262" t="s">
        <v>833</v>
      </c>
      <c r="M10262">
        <v>16105017</v>
      </c>
      <c r="N10262">
        <v>66103787</v>
      </c>
      <c r="O10262">
        <v>4616820</v>
      </c>
      <c r="P10262">
        <v>22538320</v>
      </c>
      <c r="Q10262">
        <v>3594510</v>
      </c>
      <c r="R10262">
        <v>2338031</v>
      </c>
      <c r="S10262">
        <v>116820305</v>
      </c>
      <c r="T10262">
        <v>0</v>
      </c>
      <c r="U10262">
        <v>116820305</v>
      </c>
      <c r="V10262" t="s">
        <v>834</v>
      </c>
    </row>
    <row r="10263" spans="1:22" x14ac:dyDescent="0.3">
      <c r="A10263">
        <v>202324</v>
      </c>
      <c r="B10263" t="s">
        <v>820</v>
      </c>
      <c r="C10263" t="s">
        <v>821</v>
      </c>
      <c r="D10263" t="s">
        <v>822</v>
      </c>
      <c r="E10263" t="s">
        <v>823</v>
      </c>
      <c r="F10263" t="s">
        <v>862</v>
      </c>
      <c r="G10263" t="s">
        <v>863</v>
      </c>
      <c r="H10263" t="s">
        <v>1086</v>
      </c>
      <c r="I10263">
        <v>334</v>
      </c>
      <c r="J10263" t="s">
        <v>1087</v>
      </c>
      <c r="K10263" t="s">
        <v>828</v>
      </c>
      <c r="L10263" t="s">
        <v>833</v>
      </c>
      <c r="M10263">
        <v>16970967</v>
      </c>
      <c r="N10263">
        <v>58809635</v>
      </c>
      <c r="O10263">
        <v>4982861</v>
      </c>
      <c r="P10263">
        <v>25553322</v>
      </c>
      <c r="Q10263">
        <v>3138554</v>
      </c>
      <c r="R10263">
        <v>2203739</v>
      </c>
      <c r="S10263">
        <v>113257044</v>
      </c>
      <c r="T10263">
        <v>0</v>
      </c>
      <c r="U10263">
        <v>113257044</v>
      </c>
      <c r="V10263" t="s">
        <v>834</v>
      </c>
    </row>
    <row r="10264" spans="1:22" x14ac:dyDescent="0.3">
      <c r="A10264">
        <v>202122</v>
      </c>
      <c r="B10264" t="s">
        <v>820</v>
      </c>
      <c r="C10264" t="s">
        <v>821</v>
      </c>
      <c r="D10264" t="s">
        <v>822</v>
      </c>
      <c r="E10264" t="s">
        <v>823</v>
      </c>
      <c r="F10264" t="s">
        <v>862</v>
      </c>
      <c r="G10264" t="s">
        <v>863</v>
      </c>
      <c r="H10264" t="s">
        <v>1086</v>
      </c>
      <c r="I10264">
        <v>334</v>
      </c>
      <c r="J10264" t="s">
        <v>1087</v>
      </c>
      <c r="K10264" t="s">
        <v>835</v>
      </c>
      <c r="L10264" t="s">
        <v>836</v>
      </c>
      <c r="M10264" t="s">
        <v>829</v>
      </c>
      <c r="N10264" t="s">
        <v>829</v>
      </c>
      <c r="O10264" t="s">
        <v>829</v>
      </c>
      <c r="P10264" t="s">
        <v>829</v>
      </c>
      <c r="Q10264" t="s">
        <v>829</v>
      </c>
      <c r="R10264" t="s">
        <v>829</v>
      </c>
      <c r="S10264">
        <v>106121882</v>
      </c>
      <c r="T10264" t="s">
        <v>829</v>
      </c>
      <c r="U10264" t="s">
        <v>829</v>
      </c>
      <c r="V10264" t="s">
        <v>834</v>
      </c>
    </row>
    <row r="10265" spans="1:22" x14ac:dyDescent="0.3">
      <c r="A10265">
        <v>202223</v>
      </c>
      <c r="B10265" t="s">
        <v>820</v>
      </c>
      <c r="C10265" t="s">
        <v>821</v>
      </c>
      <c r="D10265" t="s">
        <v>822</v>
      </c>
      <c r="E10265" t="s">
        <v>823</v>
      </c>
      <c r="F10265" t="s">
        <v>862</v>
      </c>
      <c r="G10265" t="s">
        <v>863</v>
      </c>
      <c r="H10265" t="s">
        <v>1086</v>
      </c>
      <c r="I10265">
        <v>334</v>
      </c>
      <c r="J10265" t="s">
        <v>1087</v>
      </c>
      <c r="K10265" t="s">
        <v>835</v>
      </c>
      <c r="L10265" t="s">
        <v>836</v>
      </c>
      <c r="M10265" t="s">
        <v>829</v>
      </c>
      <c r="N10265" t="s">
        <v>829</v>
      </c>
      <c r="O10265" t="s">
        <v>829</v>
      </c>
      <c r="P10265" t="s">
        <v>829</v>
      </c>
      <c r="Q10265" t="s">
        <v>829</v>
      </c>
      <c r="R10265" t="s">
        <v>829</v>
      </c>
      <c r="S10265">
        <v>113588891</v>
      </c>
      <c r="T10265" t="s">
        <v>829</v>
      </c>
      <c r="U10265" t="s">
        <v>829</v>
      </c>
      <c r="V10265" t="s">
        <v>834</v>
      </c>
    </row>
    <row r="10266" spans="1:22" x14ac:dyDescent="0.3">
      <c r="A10266">
        <v>202324</v>
      </c>
      <c r="B10266" t="s">
        <v>820</v>
      </c>
      <c r="C10266" t="s">
        <v>821</v>
      </c>
      <c r="D10266" t="s">
        <v>822</v>
      </c>
      <c r="E10266" t="s">
        <v>823</v>
      </c>
      <c r="F10266" t="s">
        <v>862</v>
      </c>
      <c r="G10266" t="s">
        <v>863</v>
      </c>
      <c r="H10266" t="s">
        <v>1086</v>
      </c>
      <c r="I10266">
        <v>334</v>
      </c>
      <c r="J10266" t="s">
        <v>1087</v>
      </c>
      <c r="K10266" t="s">
        <v>835</v>
      </c>
      <c r="L10266" t="s">
        <v>836</v>
      </c>
      <c r="M10266" t="s">
        <v>829</v>
      </c>
      <c r="N10266" t="s">
        <v>829</v>
      </c>
      <c r="O10266" t="s">
        <v>829</v>
      </c>
      <c r="P10266" t="s">
        <v>829</v>
      </c>
      <c r="Q10266" t="s">
        <v>829</v>
      </c>
      <c r="R10266" t="s">
        <v>829</v>
      </c>
      <c r="S10266">
        <v>108928595</v>
      </c>
      <c r="T10266" t="s">
        <v>829</v>
      </c>
      <c r="U10266" t="s">
        <v>829</v>
      </c>
      <c r="V10266" t="s">
        <v>834</v>
      </c>
    </row>
    <row r="10267" spans="1:22" x14ac:dyDescent="0.3">
      <c r="A10267">
        <v>202122</v>
      </c>
      <c r="B10267" t="s">
        <v>820</v>
      </c>
      <c r="C10267" t="s">
        <v>821</v>
      </c>
      <c r="D10267" t="s">
        <v>822</v>
      </c>
      <c r="E10267" t="s">
        <v>823</v>
      </c>
      <c r="F10267" t="s">
        <v>862</v>
      </c>
      <c r="G10267" t="s">
        <v>863</v>
      </c>
      <c r="H10267" t="s">
        <v>1086</v>
      </c>
      <c r="I10267">
        <v>334</v>
      </c>
      <c r="J10267" t="s">
        <v>1087</v>
      </c>
      <c r="K10267" t="s">
        <v>835</v>
      </c>
      <c r="L10267" t="s">
        <v>837</v>
      </c>
      <c r="M10267" t="s">
        <v>829</v>
      </c>
      <c r="N10267" t="s">
        <v>829</v>
      </c>
      <c r="O10267" t="s">
        <v>829</v>
      </c>
      <c r="P10267" t="s">
        <v>829</v>
      </c>
      <c r="Q10267" t="s">
        <v>829</v>
      </c>
      <c r="R10267" t="s">
        <v>829</v>
      </c>
      <c r="S10267">
        <v>-289789</v>
      </c>
      <c r="T10267" t="s">
        <v>829</v>
      </c>
      <c r="U10267" t="s">
        <v>829</v>
      </c>
      <c r="V10267" t="s">
        <v>834</v>
      </c>
    </row>
    <row r="10268" spans="1:22" x14ac:dyDescent="0.3">
      <c r="A10268">
        <v>202223</v>
      </c>
      <c r="B10268" t="s">
        <v>820</v>
      </c>
      <c r="C10268" t="s">
        <v>821</v>
      </c>
      <c r="D10268" t="s">
        <v>822</v>
      </c>
      <c r="E10268" t="s">
        <v>823</v>
      </c>
      <c r="F10268" t="s">
        <v>862</v>
      </c>
      <c r="G10268" t="s">
        <v>863</v>
      </c>
      <c r="H10268" t="s">
        <v>1086</v>
      </c>
      <c r="I10268">
        <v>334</v>
      </c>
      <c r="J10268" t="s">
        <v>1087</v>
      </c>
      <c r="K10268" t="s">
        <v>835</v>
      </c>
      <c r="L10268" t="s">
        <v>837</v>
      </c>
      <c r="M10268" t="s">
        <v>829</v>
      </c>
      <c r="N10268" t="s">
        <v>829</v>
      </c>
      <c r="O10268" t="s">
        <v>829</v>
      </c>
      <c r="P10268" t="s">
        <v>829</v>
      </c>
      <c r="Q10268" t="s">
        <v>829</v>
      </c>
      <c r="R10268" t="s">
        <v>829</v>
      </c>
      <c r="S10268">
        <v>78614</v>
      </c>
      <c r="T10268" t="s">
        <v>829</v>
      </c>
      <c r="U10268" t="s">
        <v>829</v>
      </c>
      <c r="V10268">
        <v>0</v>
      </c>
    </row>
    <row r="10269" spans="1:22" x14ac:dyDescent="0.3">
      <c r="A10269">
        <v>202324</v>
      </c>
      <c r="B10269" t="s">
        <v>820</v>
      </c>
      <c r="C10269" t="s">
        <v>821</v>
      </c>
      <c r="D10269" t="s">
        <v>822</v>
      </c>
      <c r="E10269" t="s">
        <v>823</v>
      </c>
      <c r="F10269" t="s">
        <v>862</v>
      </c>
      <c r="G10269" t="s">
        <v>863</v>
      </c>
      <c r="H10269" t="s">
        <v>1086</v>
      </c>
      <c r="I10269">
        <v>334</v>
      </c>
      <c r="J10269" t="s">
        <v>1087</v>
      </c>
      <c r="K10269" t="s">
        <v>835</v>
      </c>
      <c r="L10269" t="s">
        <v>837</v>
      </c>
      <c r="M10269" t="s">
        <v>829</v>
      </c>
      <c r="N10269" t="s">
        <v>829</v>
      </c>
      <c r="O10269" t="s">
        <v>829</v>
      </c>
      <c r="P10269" t="s">
        <v>829</v>
      </c>
      <c r="Q10269" t="s">
        <v>829</v>
      </c>
      <c r="R10269" t="s">
        <v>829</v>
      </c>
      <c r="S10269">
        <v>-66110</v>
      </c>
      <c r="T10269" t="s">
        <v>829</v>
      </c>
      <c r="U10269" t="s">
        <v>829</v>
      </c>
      <c r="V10269">
        <v>0</v>
      </c>
    </row>
    <row r="10270" spans="1:22" x14ac:dyDescent="0.3">
      <c r="A10270">
        <v>202122</v>
      </c>
      <c r="B10270" t="s">
        <v>820</v>
      </c>
      <c r="C10270" t="s">
        <v>821</v>
      </c>
      <c r="D10270" t="s">
        <v>822</v>
      </c>
      <c r="E10270" t="s">
        <v>823</v>
      </c>
      <c r="F10270" t="s">
        <v>862</v>
      </c>
      <c r="G10270" t="s">
        <v>863</v>
      </c>
      <c r="H10270" t="s">
        <v>1086</v>
      </c>
      <c r="I10270">
        <v>334</v>
      </c>
      <c r="J10270" t="s">
        <v>1087</v>
      </c>
      <c r="K10270" t="s">
        <v>835</v>
      </c>
      <c r="L10270" t="s">
        <v>838</v>
      </c>
      <c r="M10270" t="s">
        <v>829</v>
      </c>
      <c r="N10270" t="s">
        <v>829</v>
      </c>
      <c r="O10270" t="s">
        <v>829</v>
      </c>
      <c r="P10270" t="s">
        <v>829</v>
      </c>
      <c r="Q10270" t="s">
        <v>829</v>
      </c>
      <c r="R10270" t="s">
        <v>829</v>
      </c>
      <c r="S10270">
        <v>-9141000</v>
      </c>
      <c r="T10270" t="s">
        <v>829</v>
      </c>
      <c r="U10270" t="s">
        <v>829</v>
      </c>
      <c r="V10270" t="s">
        <v>834</v>
      </c>
    </row>
    <row r="10271" spans="1:22" x14ac:dyDescent="0.3">
      <c r="A10271">
        <v>202223</v>
      </c>
      <c r="B10271" t="s">
        <v>820</v>
      </c>
      <c r="C10271" t="s">
        <v>821</v>
      </c>
      <c r="D10271" t="s">
        <v>822</v>
      </c>
      <c r="E10271" t="s">
        <v>823</v>
      </c>
      <c r="F10271" t="s">
        <v>862</v>
      </c>
      <c r="G10271" t="s">
        <v>863</v>
      </c>
      <c r="H10271" t="s">
        <v>1086</v>
      </c>
      <c r="I10271">
        <v>334</v>
      </c>
      <c r="J10271" t="s">
        <v>1087</v>
      </c>
      <c r="K10271" t="s">
        <v>835</v>
      </c>
      <c r="L10271" t="s">
        <v>838</v>
      </c>
      <c r="M10271" t="s">
        <v>829</v>
      </c>
      <c r="N10271" t="s">
        <v>829</v>
      </c>
      <c r="O10271" t="s">
        <v>829</v>
      </c>
      <c r="P10271" t="s">
        <v>829</v>
      </c>
      <c r="Q10271" t="s">
        <v>829</v>
      </c>
      <c r="R10271" t="s">
        <v>829</v>
      </c>
      <c r="S10271">
        <v>-13212850</v>
      </c>
      <c r="T10271" t="s">
        <v>829</v>
      </c>
      <c r="U10271" t="s">
        <v>829</v>
      </c>
      <c r="V10271" t="s">
        <v>834</v>
      </c>
    </row>
    <row r="10272" spans="1:22" x14ac:dyDescent="0.3">
      <c r="A10272">
        <v>202324</v>
      </c>
      <c r="B10272" t="s">
        <v>820</v>
      </c>
      <c r="C10272" t="s">
        <v>821</v>
      </c>
      <c r="D10272" t="s">
        <v>822</v>
      </c>
      <c r="E10272" t="s">
        <v>823</v>
      </c>
      <c r="F10272" t="s">
        <v>862</v>
      </c>
      <c r="G10272" t="s">
        <v>863</v>
      </c>
      <c r="H10272" t="s">
        <v>1086</v>
      </c>
      <c r="I10272">
        <v>334</v>
      </c>
      <c r="J10272" t="s">
        <v>1087</v>
      </c>
      <c r="K10272" t="s">
        <v>835</v>
      </c>
      <c r="L10272" t="s">
        <v>838</v>
      </c>
      <c r="M10272" t="s">
        <v>829</v>
      </c>
      <c r="N10272" t="s">
        <v>829</v>
      </c>
      <c r="O10272" t="s">
        <v>829</v>
      </c>
      <c r="P10272" t="s">
        <v>829</v>
      </c>
      <c r="Q10272" t="s">
        <v>829</v>
      </c>
      <c r="R10272" t="s">
        <v>829</v>
      </c>
      <c r="S10272">
        <v>-16356893</v>
      </c>
      <c r="T10272" t="s">
        <v>829</v>
      </c>
      <c r="U10272" t="s">
        <v>829</v>
      </c>
      <c r="V10272" t="s">
        <v>834</v>
      </c>
    </row>
    <row r="10273" spans="1:22" x14ac:dyDescent="0.3">
      <c r="A10273">
        <v>202122</v>
      </c>
      <c r="B10273" t="s">
        <v>820</v>
      </c>
      <c r="C10273" t="s">
        <v>821</v>
      </c>
      <c r="D10273" t="s">
        <v>822</v>
      </c>
      <c r="E10273" t="s">
        <v>823</v>
      </c>
      <c r="F10273" t="s">
        <v>862</v>
      </c>
      <c r="G10273" t="s">
        <v>863</v>
      </c>
      <c r="H10273" t="s">
        <v>1086</v>
      </c>
      <c r="I10273">
        <v>334</v>
      </c>
      <c r="J10273" t="s">
        <v>1087</v>
      </c>
      <c r="K10273" t="s">
        <v>835</v>
      </c>
      <c r="L10273" t="s">
        <v>839</v>
      </c>
      <c r="M10273" t="s">
        <v>829</v>
      </c>
      <c r="N10273" t="s">
        <v>829</v>
      </c>
      <c r="O10273" t="s">
        <v>829</v>
      </c>
      <c r="P10273" t="s">
        <v>829</v>
      </c>
      <c r="Q10273" t="s">
        <v>829</v>
      </c>
      <c r="R10273" t="s">
        <v>829</v>
      </c>
      <c r="S10273">
        <v>13212850</v>
      </c>
      <c r="T10273" t="s">
        <v>829</v>
      </c>
      <c r="U10273" t="s">
        <v>829</v>
      </c>
      <c r="V10273" t="s">
        <v>834</v>
      </c>
    </row>
    <row r="10274" spans="1:22" x14ac:dyDescent="0.3">
      <c r="A10274">
        <v>202223</v>
      </c>
      <c r="B10274" t="s">
        <v>820</v>
      </c>
      <c r="C10274" t="s">
        <v>821</v>
      </c>
      <c r="D10274" t="s">
        <v>822</v>
      </c>
      <c r="E10274" t="s">
        <v>823</v>
      </c>
      <c r="F10274" t="s">
        <v>862</v>
      </c>
      <c r="G10274" t="s">
        <v>863</v>
      </c>
      <c r="H10274" t="s">
        <v>1086</v>
      </c>
      <c r="I10274">
        <v>334</v>
      </c>
      <c r="J10274" t="s">
        <v>1087</v>
      </c>
      <c r="K10274" t="s">
        <v>835</v>
      </c>
      <c r="L10274" t="s">
        <v>839</v>
      </c>
      <c r="M10274" t="s">
        <v>829</v>
      </c>
      <c r="N10274" t="s">
        <v>829</v>
      </c>
      <c r="O10274" t="s">
        <v>829</v>
      </c>
      <c r="P10274" t="s">
        <v>829</v>
      </c>
      <c r="Q10274" t="s">
        <v>829</v>
      </c>
      <c r="R10274" t="s">
        <v>829</v>
      </c>
      <c r="S10274">
        <v>16356893</v>
      </c>
      <c r="T10274" t="s">
        <v>829</v>
      </c>
      <c r="U10274" t="s">
        <v>829</v>
      </c>
      <c r="V10274" t="s">
        <v>834</v>
      </c>
    </row>
    <row r="10275" spans="1:22" x14ac:dyDescent="0.3">
      <c r="A10275">
        <v>202324</v>
      </c>
      <c r="B10275" t="s">
        <v>820</v>
      </c>
      <c r="C10275" t="s">
        <v>821</v>
      </c>
      <c r="D10275" t="s">
        <v>822</v>
      </c>
      <c r="E10275" t="s">
        <v>823</v>
      </c>
      <c r="F10275" t="s">
        <v>862</v>
      </c>
      <c r="G10275" t="s">
        <v>863</v>
      </c>
      <c r="H10275" t="s">
        <v>1086</v>
      </c>
      <c r="I10275">
        <v>334</v>
      </c>
      <c r="J10275" t="s">
        <v>1087</v>
      </c>
      <c r="K10275" t="s">
        <v>835</v>
      </c>
      <c r="L10275" t="s">
        <v>839</v>
      </c>
      <c r="M10275" t="s">
        <v>829</v>
      </c>
      <c r="N10275" t="s">
        <v>829</v>
      </c>
      <c r="O10275" t="s">
        <v>829</v>
      </c>
      <c r="P10275" t="s">
        <v>829</v>
      </c>
      <c r="Q10275" t="s">
        <v>829</v>
      </c>
      <c r="R10275" t="s">
        <v>829</v>
      </c>
      <c r="S10275">
        <v>20739781</v>
      </c>
      <c r="T10275" t="s">
        <v>829</v>
      </c>
      <c r="U10275" t="s">
        <v>829</v>
      </c>
      <c r="V10275" t="s">
        <v>834</v>
      </c>
    </row>
    <row r="10276" spans="1:22" x14ac:dyDescent="0.3">
      <c r="A10276">
        <v>202122</v>
      </c>
      <c r="B10276" t="s">
        <v>820</v>
      </c>
      <c r="C10276" t="s">
        <v>821</v>
      </c>
      <c r="D10276" t="s">
        <v>822</v>
      </c>
      <c r="E10276" t="s">
        <v>823</v>
      </c>
      <c r="F10276" t="s">
        <v>862</v>
      </c>
      <c r="G10276" t="s">
        <v>863</v>
      </c>
      <c r="H10276" t="s">
        <v>1086</v>
      </c>
      <c r="I10276">
        <v>334</v>
      </c>
      <c r="J10276" t="s">
        <v>1087</v>
      </c>
      <c r="K10276" t="s">
        <v>835</v>
      </c>
      <c r="L10276" t="s">
        <v>840</v>
      </c>
      <c r="M10276" t="s">
        <v>829</v>
      </c>
      <c r="N10276" t="s">
        <v>829</v>
      </c>
      <c r="O10276" t="s">
        <v>829</v>
      </c>
      <c r="P10276" t="s">
        <v>829</v>
      </c>
      <c r="Q10276" t="s">
        <v>829</v>
      </c>
      <c r="R10276" t="s">
        <v>829</v>
      </c>
      <c r="S10276">
        <v>0</v>
      </c>
      <c r="T10276" t="s">
        <v>829</v>
      </c>
      <c r="U10276" t="s">
        <v>829</v>
      </c>
      <c r="V10276" t="s">
        <v>834</v>
      </c>
    </row>
    <row r="10277" spans="1:22" x14ac:dyDescent="0.3">
      <c r="A10277">
        <v>202223</v>
      </c>
      <c r="B10277" t="s">
        <v>820</v>
      </c>
      <c r="C10277" t="s">
        <v>821</v>
      </c>
      <c r="D10277" t="s">
        <v>822</v>
      </c>
      <c r="E10277" t="s">
        <v>823</v>
      </c>
      <c r="F10277" t="s">
        <v>862</v>
      </c>
      <c r="G10277" t="s">
        <v>863</v>
      </c>
      <c r="H10277" t="s">
        <v>1086</v>
      </c>
      <c r="I10277">
        <v>334</v>
      </c>
      <c r="J10277" t="s">
        <v>1087</v>
      </c>
      <c r="K10277" t="s">
        <v>835</v>
      </c>
      <c r="L10277" t="s">
        <v>840</v>
      </c>
      <c r="M10277" t="s">
        <v>829</v>
      </c>
      <c r="N10277" t="s">
        <v>829</v>
      </c>
      <c r="O10277" t="s">
        <v>829</v>
      </c>
      <c r="P10277" t="s">
        <v>829</v>
      </c>
      <c r="Q10277" t="s">
        <v>829</v>
      </c>
      <c r="R10277" t="s">
        <v>829</v>
      </c>
      <c r="S10277">
        <v>0</v>
      </c>
      <c r="T10277" t="s">
        <v>829</v>
      </c>
      <c r="U10277" t="s">
        <v>829</v>
      </c>
      <c r="V10277" t="s">
        <v>834</v>
      </c>
    </row>
    <row r="10278" spans="1:22" x14ac:dyDescent="0.3">
      <c r="A10278">
        <v>202324</v>
      </c>
      <c r="B10278" t="s">
        <v>820</v>
      </c>
      <c r="C10278" t="s">
        <v>821</v>
      </c>
      <c r="D10278" t="s">
        <v>822</v>
      </c>
      <c r="E10278" t="s">
        <v>823</v>
      </c>
      <c r="F10278" t="s">
        <v>862</v>
      </c>
      <c r="G10278" t="s">
        <v>863</v>
      </c>
      <c r="H10278" t="s">
        <v>1086</v>
      </c>
      <c r="I10278">
        <v>334</v>
      </c>
      <c r="J10278" t="s">
        <v>1087</v>
      </c>
      <c r="K10278" t="s">
        <v>835</v>
      </c>
      <c r="L10278" t="s">
        <v>840</v>
      </c>
      <c r="M10278" t="s">
        <v>829</v>
      </c>
      <c r="N10278" t="s">
        <v>829</v>
      </c>
      <c r="O10278" t="s">
        <v>829</v>
      </c>
      <c r="P10278" t="s">
        <v>829</v>
      </c>
      <c r="Q10278" t="s">
        <v>829</v>
      </c>
      <c r="R10278" t="s">
        <v>829</v>
      </c>
      <c r="S10278">
        <v>0</v>
      </c>
      <c r="T10278" t="s">
        <v>829</v>
      </c>
      <c r="U10278" t="s">
        <v>829</v>
      </c>
      <c r="V10278" t="s">
        <v>834</v>
      </c>
    </row>
    <row r="10279" spans="1:22" x14ac:dyDescent="0.3">
      <c r="A10279">
        <v>202122</v>
      </c>
      <c r="B10279" t="s">
        <v>820</v>
      </c>
      <c r="C10279" t="s">
        <v>821</v>
      </c>
      <c r="D10279" t="s">
        <v>822</v>
      </c>
      <c r="E10279" t="s">
        <v>823</v>
      </c>
      <c r="F10279" t="s">
        <v>862</v>
      </c>
      <c r="G10279" t="s">
        <v>863</v>
      </c>
      <c r="H10279" t="s">
        <v>1086</v>
      </c>
      <c r="I10279">
        <v>334</v>
      </c>
      <c r="J10279" t="s">
        <v>1087</v>
      </c>
      <c r="K10279" t="s">
        <v>835</v>
      </c>
      <c r="L10279" t="s">
        <v>841</v>
      </c>
      <c r="M10279" t="s">
        <v>829</v>
      </c>
      <c r="N10279" t="s">
        <v>829</v>
      </c>
      <c r="O10279" t="s">
        <v>829</v>
      </c>
      <c r="P10279" t="s">
        <v>829</v>
      </c>
      <c r="Q10279" t="s">
        <v>829</v>
      </c>
      <c r="R10279" t="s">
        <v>829</v>
      </c>
      <c r="S10279">
        <v>109913213</v>
      </c>
      <c r="T10279" t="s">
        <v>829</v>
      </c>
      <c r="U10279" t="s">
        <v>829</v>
      </c>
      <c r="V10279" t="s">
        <v>834</v>
      </c>
    </row>
    <row r="10280" spans="1:22" x14ac:dyDescent="0.3">
      <c r="A10280">
        <v>202223</v>
      </c>
      <c r="B10280" t="s">
        <v>820</v>
      </c>
      <c r="C10280" t="s">
        <v>821</v>
      </c>
      <c r="D10280" t="s">
        <v>822</v>
      </c>
      <c r="E10280" t="s">
        <v>823</v>
      </c>
      <c r="F10280" t="s">
        <v>862</v>
      </c>
      <c r="G10280" t="s">
        <v>863</v>
      </c>
      <c r="H10280" t="s">
        <v>1086</v>
      </c>
      <c r="I10280">
        <v>334</v>
      </c>
      <c r="J10280" t="s">
        <v>1087</v>
      </c>
      <c r="K10280" t="s">
        <v>835</v>
      </c>
      <c r="L10280" t="s">
        <v>841</v>
      </c>
      <c r="M10280" t="s">
        <v>829</v>
      </c>
      <c r="N10280" t="s">
        <v>829</v>
      </c>
      <c r="O10280" t="s">
        <v>829</v>
      </c>
      <c r="P10280" t="s">
        <v>829</v>
      </c>
      <c r="Q10280" t="s">
        <v>829</v>
      </c>
      <c r="R10280" t="s">
        <v>829</v>
      </c>
      <c r="S10280">
        <v>116820305</v>
      </c>
      <c r="T10280" t="s">
        <v>829</v>
      </c>
      <c r="U10280" t="s">
        <v>829</v>
      </c>
      <c r="V10280" t="s">
        <v>834</v>
      </c>
    </row>
    <row r="10281" spans="1:22" x14ac:dyDescent="0.3">
      <c r="A10281">
        <v>202324</v>
      </c>
      <c r="B10281" t="s">
        <v>820</v>
      </c>
      <c r="C10281" t="s">
        <v>821</v>
      </c>
      <c r="D10281" t="s">
        <v>822</v>
      </c>
      <c r="E10281" t="s">
        <v>823</v>
      </c>
      <c r="F10281" t="s">
        <v>862</v>
      </c>
      <c r="G10281" t="s">
        <v>863</v>
      </c>
      <c r="H10281" t="s">
        <v>1086</v>
      </c>
      <c r="I10281">
        <v>334</v>
      </c>
      <c r="J10281" t="s">
        <v>1087</v>
      </c>
      <c r="K10281" t="s">
        <v>835</v>
      </c>
      <c r="L10281" t="s">
        <v>841</v>
      </c>
      <c r="M10281" t="s">
        <v>829</v>
      </c>
      <c r="N10281" t="s">
        <v>829</v>
      </c>
      <c r="O10281" t="s">
        <v>829</v>
      </c>
      <c r="P10281" t="s">
        <v>829</v>
      </c>
      <c r="Q10281" t="s">
        <v>829</v>
      </c>
      <c r="R10281" t="s">
        <v>829</v>
      </c>
      <c r="S10281">
        <v>113256505</v>
      </c>
      <c r="T10281" t="s">
        <v>829</v>
      </c>
      <c r="U10281" t="s">
        <v>829</v>
      </c>
      <c r="V10281" t="s">
        <v>834</v>
      </c>
    </row>
    <row r="10282" spans="1:22" x14ac:dyDescent="0.3">
      <c r="A10282">
        <v>202122</v>
      </c>
      <c r="B10282" t="s">
        <v>820</v>
      </c>
      <c r="C10282" t="s">
        <v>821</v>
      </c>
      <c r="D10282" t="s">
        <v>822</v>
      </c>
      <c r="E10282" t="s">
        <v>823</v>
      </c>
      <c r="F10282" t="s">
        <v>862</v>
      </c>
      <c r="G10282" t="s">
        <v>863</v>
      </c>
      <c r="H10282" t="s">
        <v>1086</v>
      </c>
      <c r="I10282">
        <v>334</v>
      </c>
      <c r="J10282" t="s">
        <v>1087</v>
      </c>
      <c r="K10282" t="s">
        <v>842</v>
      </c>
      <c r="L10282" t="s">
        <v>238</v>
      </c>
      <c r="M10282" t="s">
        <v>829</v>
      </c>
      <c r="N10282" t="s">
        <v>829</v>
      </c>
      <c r="O10282" t="s">
        <v>829</v>
      </c>
      <c r="P10282" t="s">
        <v>829</v>
      </c>
      <c r="Q10282" t="s">
        <v>829</v>
      </c>
      <c r="R10282" t="s">
        <v>829</v>
      </c>
      <c r="S10282">
        <v>434011</v>
      </c>
      <c r="T10282">
        <v>153992</v>
      </c>
      <c r="U10282">
        <v>280019</v>
      </c>
      <c r="V10282">
        <v>7</v>
      </c>
    </row>
    <row r="10283" spans="1:22" x14ac:dyDescent="0.3">
      <c r="A10283">
        <v>202223</v>
      </c>
      <c r="B10283" t="s">
        <v>820</v>
      </c>
      <c r="C10283" t="s">
        <v>821</v>
      </c>
      <c r="D10283" t="s">
        <v>822</v>
      </c>
      <c r="E10283" t="s">
        <v>823</v>
      </c>
      <c r="F10283" t="s">
        <v>862</v>
      </c>
      <c r="G10283" t="s">
        <v>863</v>
      </c>
      <c r="H10283" t="s">
        <v>1086</v>
      </c>
      <c r="I10283">
        <v>334</v>
      </c>
      <c r="J10283" t="s">
        <v>1087</v>
      </c>
      <c r="K10283" t="s">
        <v>842</v>
      </c>
      <c r="L10283" t="s">
        <v>238</v>
      </c>
      <c r="M10283" t="s">
        <v>829</v>
      </c>
      <c r="N10283" t="s">
        <v>829</v>
      </c>
      <c r="O10283" t="s">
        <v>829</v>
      </c>
      <c r="P10283" t="s">
        <v>829</v>
      </c>
      <c r="Q10283" t="s">
        <v>829</v>
      </c>
      <c r="R10283" t="s">
        <v>829</v>
      </c>
      <c r="S10283">
        <v>312321</v>
      </c>
      <c r="T10283">
        <v>21285</v>
      </c>
      <c r="U10283">
        <v>291036</v>
      </c>
      <c r="V10283">
        <v>7</v>
      </c>
    </row>
    <row r="10284" spans="1:22" x14ac:dyDescent="0.3">
      <c r="A10284">
        <v>202324</v>
      </c>
      <c r="B10284" t="s">
        <v>820</v>
      </c>
      <c r="C10284" t="s">
        <v>821</v>
      </c>
      <c r="D10284" t="s">
        <v>822</v>
      </c>
      <c r="E10284" t="s">
        <v>823</v>
      </c>
      <c r="F10284" t="s">
        <v>862</v>
      </c>
      <c r="G10284" t="s">
        <v>863</v>
      </c>
      <c r="H10284" t="s">
        <v>1086</v>
      </c>
      <c r="I10284">
        <v>334</v>
      </c>
      <c r="J10284" t="s">
        <v>1087</v>
      </c>
      <c r="K10284" t="s">
        <v>842</v>
      </c>
      <c r="L10284" t="s">
        <v>238</v>
      </c>
      <c r="M10284" t="s">
        <v>829</v>
      </c>
      <c r="N10284" t="s">
        <v>829</v>
      </c>
      <c r="O10284" t="s">
        <v>829</v>
      </c>
      <c r="P10284" t="s">
        <v>829</v>
      </c>
      <c r="Q10284" t="s">
        <v>829</v>
      </c>
      <c r="R10284" t="s">
        <v>829</v>
      </c>
      <c r="S10284">
        <v>755185</v>
      </c>
      <c r="T10284">
        <v>96763</v>
      </c>
      <c r="U10284">
        <v>658422</v>
      </c>
      <c r="V10284">
        <v>16</v>
      </c>
    </row>
    <row r="10285" spans="1:22" x14ac:dyDescent="0.3">
      <c r="A10285">
        <v>202122</v>
      </c>
      <c r="B10285" t="s">
        <v>820</v>
      </c>
      <c r="C10285" t="s">
        <v>821</v>
      </c>
      <c r="D10285" t="s">
        <v>822</v>
      </c>
      <c r="E10285" t="s">
        <v>823</v>
      </c>
      <c r="F10285" t="s">
        <v>862</v>
      </c>
      <c r="G10285" t="s">
        <v>863</v>
      </c>
      <c r="H10285" t="s">
        <v>1086</v>
      </c>
      <c r="I10285">
        <v>334</v>
      </c>
      <c r="J10285" t="s">
        <v>1087</v>
      </c>
      <c r="K10285" t="s">
        <v>842</v>
      </c>
      <c r="L10285" t="s">
        <v>240</v>
      </c>
      <c r="M10285" t="s">
        <v>829</v>
      </c>
      <c r="N10285" t="s">
        <v>829</v>
      </c>
      <c r="O10285" t="s">
        <v>829</v>
      </c>
      <c r="P10285" t="s">
        <v>829</v>
      </c>
      <c r="Q10285" t="s">
        <v>829</v>
      </c>
      <c r="R10285" t="s">
        <v>829</v>
      </c>
      <c r="S10285">
        <v>1831501</v>
      </c>
      <c r="T10285">
        <v>0</v>
      </c>
      <c r="U10285">
        <v>1831501</v>
      </c>
      <c r="V10285">
        <v>44</v>
      </c>
    </row>
    <row r="10286" spans="1:22" x14ac:dyDescent="0.3">
      <c r="A10286">
        <v>202223</v>
      </c>
      <c r="B10286" t="s">
        <v>820</v>
      </c>
      <c r="C10286" t="s">
        <v>821</v>
      </c>
      <c r="D10286" t="s">
        <v>822</v>
      </c>
      <c r="E10286" t="s">
        <v>823</v>
      </c>
      <c r="F10286" t="s">
        <v>862</v>
      </c>
      <c r="G10286" t="s">
        <v>863</v>
      </c>
      <c r="H10286" t="s">
        <v>1086</v>
      </c>
      <c r="I10286">
        <v>334</v>
      </c>
      <c r="J10286" t="s">
        <v>1087</v>
      </c>
      <c r="K10286" t="s">
        <v>842</v>
      </c>
      <c r="L10286" t="s">
        <v>240</v>
      </c>
      <c r="M10286" t="s">
        <v>829</v>
      </c>
      <c r="N10286" t="s">
        <v>829</v>
      </c>
      <c r="O10286" t="s">
        <v>829</v>
      </c>
      <c r="P10286" t="s">
        <v>829</v>
      </c>
      <c r="Q10286" t="s">
        <v>829</v>
      </c>
      <c r="R10286" t="s">
        <v>829</v>
      </c>
      <c r="S10286">
        <v>1956399</v>
      </c>
      <c r="T10286">
        <v>0</v>
      </c>
      <c r="U10286">
        <v>1956399</v>
      </c>
      <c r="V10286">
        <v>47</v>
      </c>
    </row>
    <row r="10287" spans="1:22" x14ac:dyDescent="0.3">
      <c r="A10287">
        <v>202324</v>
      </c>
      <c r="B10287" t="s">
        <v>820</v>
      </c>
      <c r="C10287" t="s">
        <v>821</v>
      </c>
      <c r="D10287" t="s">
        <v>822</v>
      </c>
      <c r="E10287" t="s">
        <v>823</v>
      </c>
      <c r="F10287" t="s">
        <v>862</v>
      </c>
      <c r="G10287" t="s">
        <v>863</v>
      </c>
      <c r="H10287" t="s">
        <v>1086</v>
      </c>
      <c r="I10287">
        <v>334</v>
      </c>
      <c r="J10287" t="s">
        <v>1087</v>
      </c>
      <c r="K10287" t="s">
        <v>842</v>
      </c>
      <c r="L10287" t="s">
        <v>240</v>
      </c>
      <c r="M10287" t="s">
        <v>829</v>
      </c>
      <c r="N10287" t="s">
        <v>829</v>
      </c>
      <c r="O10287" t="s">
        <v>829</v>
      </c>
      <c r="P10287" t="s">
        <v>829</v>
      </c>
      <c r="Q10287" t="s">
        <v>829</v>
      </c>
      <c r="R10287" t="s">
        <v>829</v>
      </c>
      <c r="S10287">
        <v>2611610</v>
      </c>
      <c r="T10287">
        <v>0</v>
      </c>
      <c r="U10287">
        <v>2611610</v>
      </c>
      <c r="V10287">
        <v>62</v>
      </c>
    </row>
    <row r="10288" spans="1:22" x14ac:dyDescent="0.3">
      <c r="A10288">
        <v>202122</v>
      </c>
      <c r="B10288" t="s">
        <v>820</v>
      </c>
      <c r="C10288" t="s">
        <v>821</v>
      </c>
      <c r="D10288" t="s">
        <v>822</v>
      </c>
      <c r="E10288" t="s">
        <v>823</v>
      </c>
      <c r="F10288" t="s">
        <v>862</v>
      </c>
      <c r="G10288" t="s">
        <v>863</v>
      </c>
      <c r="H10288" t="s">
        <v>1086</v>
      </c>
      <c r="I10288">
        <v>334</v>
      </c>
      <c r="J10288" t="s">
        <v>1087</v>
      </c>
      <c r="K10288" t="s">
        <v>842</v>
      </c>
      <c r="L10288" t="s">
        <v>843</v>
      </c>
      <c r="M10288" t="s">
        <v>829</v>
      </c>
      <c r="N10288" t="s">
        <v>829</v>
      </c>
      <c r="O10288" t="s">
        <v>829</v>
      </c>
      <c r="P10288" t="s">
        <v>829</v>
      </c>
      <c r="Q10288" t="s">
        <v>829</v>
      </c>
      <c r="R10288" t="s">
        <v>829</v>
      </c>
      <c r="S10288">
        <v>143304</v>
      </c>
      <c r="T10288">
        <v>0</v>
      </c>
      <c r="U10288">
        <v>143304</v>
      </c>
      <c r="V10288">
        <v>3</v>
      </c>
    </row>
    <row r="10289" spans="1:22" x14ac:dyDescent="0.3">
      <c r="A10289">
        <v>202223</v>
      </c>
      <c r="B10289" t="s">
        <v>820</v>
      </c>
      <c r="C10289" t="s">
        <v>821</v>
      </c>
      <c r="D10289" t="s">
        <v>822</v>
      </c>
      <c r="E10289" t="s">
        <v>823</v>
      </c>
      <c r="F10289" t="s">
        <v>862</v>
      </c>
      <c r="G10289" t="s">
        <v>863</v>
      </c>
      <c r="H10289" t="s">
        <v>1086</v>
      </c>
      <c r="I10289">
        <v>334</v>
      </c>
      <c r="J10289" t="s">
        <v>1087</v>
      </c>
      <c r="K10289" t="s">
        <v>842</v>
      </c>
      <c r="L10289" t="s">
        <v>843</v>
      </c>
      <c r="M10289" t="s">
        <v>829</v>
      </c>
      <c r="N10289" t="s">
        <v>829</v>
      </c>
      <c r="O10289" t="s">
        <v>829</v>
      </c>
      <c r="P10289" t="s">
        <v>829</v>
      </c>
      <c r="Q10289" t="s">
        <v>829</v>
      </c>
      <c r="R10289" t="s">
        <v>829</v>
      </c>
      <c r="S10289">
        <v>113608</v>
      </c>
      <c r="T10289">
        <v>0</v>
      </c>
      <c r="U10289">
        <v>113608</v>
      </c>
      <c r="V10289">
        <v>3</v>
      </c>
    </row>
    <row r="10290" spans="1:22" x14ac:dyDescent="0.3">
      <c r="A10290">
        <v>202324</v>
      </c>
      <c r="B10290" t="s">
        <v>820</v>
      </c>
      <c r="C10290" t="s">
        <v>821</v>
      </c>
      <c r="D10290" t="s">
        <v>822</v>
      </c>
      <c r="E10290" t="s">
        <v>823</v>
      </c>
      <c r="F10290" t="s">
        <v>862</v>
      </c>
      <c r="G10290" t="s">
        <v>863</v>
      </c>
      <c r="H10290" t="s">
        <v>1086</v>
      </c>
      <c r="I10290">
        <v>334</v>
      </c>
      <c r="J10290" t="s">
        <v>1087</v>
      </c>
      <c r="K10290" t="s">
        <v>842</v>
      </c>
      <c r="L10290" t="s">
        <v>843</v>
      </c>
      <c r="M10290" t="s">
        <v>829</v>
      </c>
      <c r="N10290" t="s">
        <v>829</v>
      </c>
      <c r="O10290" t="s">
        <v>829</v>
      </c>
      <c r="P10290" t="s">
        <v>829</v>
      </c>
      <c r="Q10290" t="s">
        <v>829</v>
      </c>
      <c r="R10290" t="s">
        <v>829</v>
      </c>
      <c r="S10290">
        <v>94694</v>
      </c>
      <c r="T10290">
        <v>0</v>
      </c>
      <c r="U10290">
        <v>94694</v>
      </c>
      <c r="V10290">
        <v>2</v>
      </c>
    </row>
    <row r="10291" spans="1:22" x14ac:dyDescent="0.3">
      <c r="A10291">
        <v>202122</v>
      </c>
      <c r="B10291" t="s">
        <v>820</v>
      </c>
      <c r="C10291" t="s">
        <v>821</v>
      </c>
      <c r="D10291" t="s">
        <v>822</v>
      </c>
      <c r="E10291" t="s">
        <v>823</v>
      </c>
      <c r="F10291" t="s">
        <v>862</v>
      </c>
      <c r="G10291" t="s">
        <v>863</v>
      </c>
      <c r="H10291" t="s">
        <v>1086</v>
      </c>
      <c r="I10291">
        <v>334</v>
      </c>
      <c r="J10291" t="s">
        <v>1087</v>
      </c>
      <c r="K10291" t="s">
        <v>842</v>
      </c>
      <c r="L10291" t="s">
        <v>249</v>
      </c>
      <c r="M10291">
        <v>0</v>
      </c>
      <c r="N10291">
        <v>0</v>
      </c>
      <c r="O10291">
        <v>0</v>
      </c>
      <c r="P10291">
        <v>4299718</v>
      </c>
      <c r="Q10291">
        <v>0</v>
      </c>
      <c r="R10291" t="s">
        <v>829</v>
      </c>
      <c r="S10291">
        <v>4299718</v>
      </c>
      <c r="T10291">
        <v>145737</v>
      </c>
      <c r="U10291">
        <v>4153981</v>
      </c>
      <c r="V10291">
        <v>100</v>
      </c>
    </row>
    <row r="10292" spans="1:22" x14ac:dyDescent="0.3">
      <c r="A10292">
        <v>202223</v>
      </c>
      <c r="B10292" t="s">
        <v>820</v>
      </c>
      <c r="C10292" t="s">
        <v>821</v>
      </c>
      <c r="D10292" t="s">
        <v>822</v>
      </c>
      <c r="E10292" t="s">
        <v>823</v>
      </c>
      <c r="F10292" t="s">
        <v>862</v>
      </c>
      <c r="G10292" t="s">
        <v>863</v>
      </c>
      <c r="H10292" t="s">
        <v>1086</v>
      </c>
      <c r="I10292">
        <v>334</v>
      </c>
      <c r="J10292" t="s">
        <v>1087</v>
      </c>
      <c r="K10292" t="s">
        <v>842</v>
      </c>
      <c r="L10292" t="s">
        <v>249</v>
      </c>
      <c r="M10292">
        <v>0</v>
      </c>
      <c r="N10292">
        <v>0</v>
      </c>
      <c r="O10292">
        <v>0</v>
      </c>
      <c r="P10292">
        <v>4907826</v>
      </c>
      <c r="Q10292">
        <v>0</v>
      </c>
      <c r="R10292" t="s">
        <v>829</v>
      </c>
      <c r="S10292">
        <v>4907826</v>
      </c>
      <c r="T10292">
        <v>83769</v>
      </c>
      <c r="U10292">
        <v>4824057</v>
      </c>
      <c r="V10292">
        <v>115</v>
      </c>
    </row>
    <row r="10293" spans="1:22" x14ac:dyDescent="0.3">
      <c r="A10293">
        <v>202324</v>
      </c>
      <c r="B10293" t="s">
        <v>820</v>
      </c>
      <c r="C10293" t="s">
        <v>821</v>
      </c>
      <c r="D10293" t="s">
        <v>822</v>
      </c>
      <c r="E10293" t="s">
        <v>823</v>
      </c>
      <c r="F10293" t="s">
        <v>862</v>
      </c>
      <c r="G10293" t="s">
        <v>863</v>
      </c>
      <c r="H10293" t="s">
        <v>1086</v>
      </c>
      <c r="I10293">
        <v>334</v>
      </c>
      <c r="J10293" t="s">
        <v>1087</v>
      </c>
      <c r="K10293" t="s">
        <v>842</v>
      </c>
      <c r="L10293" t="s">
        <v>249</v>
      </c>
      <c r="M10293">
        <v>0</v>
      </c>
      <c r="N10293">
        <v>0</v>
      </c>
      <c r="O10293">
        <v>0</v>
      </c>
      <c r="P10293">
        <v>5053430</v>
      </c>
      <c r="Q10293">
        <v>0</v>
      </c>
      <c r="R10293" t="s">
        <v>829</v>
      </c>
      <c r="S10293">
        <v>5053430</v>
      </c>
      <c r="T10293">
        <v>0</v>
      </c>
      <c r="U10293">
        <v>5053430</v>
      </c>
      <c r="V10293">
        <v>120</v>
      </c>
    </row>
    <row r="10294" spans="1:22" x14ac:dyDescent="0.3">
      <c r="A10294">
        <v>202122</v>
      </c>
      <c r="B10294" t="s">
        <v>820</v>
      </c>
      <c r="C10294" t="s">
        <v>821</v>
      </c>
      <c r="D10294" t="s">
        <v>822</v>
      </c>
      <c r="E10294" t="s">
        <v>823</v>
      </c>
      <c r="F10294" t="s">
        <v>862</v>
      </c>
      <c r="G10294" t="s">
        <v>863</v>
      </c>
      <c r="H10294" t="s">
        <v>1086</v>
      </c>
      <c r="I10294">
        <v>334</v>
      </c>
      <c r="J10294" t="s">
        <v>1087</v>
      </c>
      <c r="K10294" t="s">
        <v>842</v>
      </c>
      <c r="L10294" t="s">
        <v>844</v>
      </c>
      <c r="M10294">
        <v>0</v>
      </c>
      <c r="N10294">
        <v>126939</v>
      </c>
      <c r="O10294">
        <v>437213</v>
      </c>
      <c r="P10294">
        <v>0</v>
      </c>
      <c r="Q10294">
        <v>0</v>
      </c>
      <c r="R10294" t="s">
        <v>829</v>
      </c>
      <c r="S10294">
        <v>564152</v>
      </c>
      <c r="T10294">
        <v>145018</v>
      </c>
      <c r="U10294">
        <v>419134</v>
      </c>
      <c r="V10294">
        <v>10</v>
      </c>
    </row>
    <row r="10295" spans="1:22" x14ac:dyDescent="0.3">
      <c r="A10295">
        <v>202223</v>
      </c>
      <c r="B10295" t="s">
        <v>820</v>
      </c>
      <c r="C10295" t="s">
        <v>821</v>
      </c>
      <c r="D10295" t="s">
        <v>822</v>
      </c>
      <c r="E10295" t="s">
        <v>823</v>
      </c>
      <c r="F10295" t="s">
        <v>862</v>
      </c>
      <c r="G10295" t="s">
        <v>863</v>
      </c>
      <c r="H10295" t="s">
        <v>1086</v>
      </c>
      <c r="I10295">
        <v>334</v>
      </c>
      <c r="J10295" t="s">
        <v>1087</v>
      </c>
      <c r="K10295" t="s">
        <v>842</v>
      </c>
      <c r="L10295" t="s">
        <v>844</v>
      </c>
      <c r="M10295">
        <v>0</v>
      </c>
      <c r="N10295">
        <v>147884</v>
      </c>
      <c r="O10295">
        <v>586143</v>
      </c>
      <c r="P10295">
        <v>0</v>
      </c>
      <c r="Q10295">
        <v>0</v>
      </c>
      <c r="R10295" t="s">
        <v>829</v>
      </c>
      <c r="S10295">
        <v>734027</v>
      </c>
      <c r="T10295">
        <v>126366</v>
      </c>
      <c r="U10295">
        <v>607661</v>
      </c>
      <c r="V10295">
        <v>15</v>
      </c>
    </row>
    <row r="10296" spans="1:22" x14ac:dyDescent="0.3">
      <c r="A10296">
        <v>202324</v>
      </c>
      <c r="B10296" t="s">
        <v>820</v>
      </c>
      <c r="C10296" t="s">
        <v>821</v>
      </c>
      <c r="D10296" t="s">
        <v>822</v>
      </c>
      <c r="E10296" t="s">
        <v>823</v>
      </c>
      <c r="F10296" t="s">
        <v>862</v>
      </c>
      <c r="G10296" t="s">
        <v>863</v>
      </c>
      <c r="H10296" t="s">
        <v>1086</v>
      </c>
      <c r="I10296">
        <v>334</v>
      </c>
      <c r="J10296" t="s">
        <v>1087</v>
      </c>
      <c r="K10296" t="s">
        <v>842</v>
      </c>
      <c r="L10296" t="s">
        <v>844</v>
      </c>
      <c r="M10296">
        <v>0</v>
      </c>
      <c r="N10296">
        <v>162457</v>
      </c>
      <c r="O10296">
        <v>743003</v>
      </c>
      <c r="P10296">
        <v>0</v>
      </c>
      <c r="Q10296">
        <v>0</v>
      </c>
      <c r="R10296" t="s">
        <v>829</v>
      </c>
      <c r="S10296">
        <v>905460</v>
      </c>
      <c r="T10296">
        <v>143745</v>
      </c>
      <c r="U10296">
        <v>761715</v>
      </c>
      <c r="V10296">
        <v>18</v>
      </c>
    </row>
    <row r="10297" spans="1:22" x14ac:dyDescent="0.3">
      <c r="A10297">
        <v>202122</v>
      </c>
      <c r="B10297" t="s">
        <v>820</v>
      </c>
      <c r="C10297" t="s">
        <v>821</v>
      </c>
      <c r="D10297" t="s">
        <v>822</v>
      </c>
      <c r="E10297" t="s">
        <v>823</v>
      </c>
      <c r="F10297" t="s">
        <v>862</v>
      </c>
      <c r="G10297" t="s">
        <v>863</v>
      </c>
      <c r="H10297" t="s">
        <v>1086</v>
      </c>
      <c r="I10297">
        <v>334</v>
      </c>
      <c r="J10297" t="s">
        <v>1087</v>
      </c>
      <c r="K10297" t="s">
        <v>842</v>
      </c>
      <c r="L10297" t="s">
        <v>251</v>
      </c>
      <c r="M10297" t="s">
        <v>829</v>
      </c>
      <c r="N10297" t="s">
        <v>829</v>
      </c>
      <c r="O10297">
        <v>0</v>
      </c>
      <c r="P10297">
        <v>0</v>
      </c>
      <c r="Q10297">
        <v>0</v>
      </c>
      <c r="R10297">
        <v>207836</v>
      </c>
      <c r="S10297">
        <v>207836</v>
      </c>
      <c r="T10297">
        <v>0</v>
      </c>
      <c r="U10297">
        <v>207836</v>
      </c>
      <c r="V10297">
        <v>5</v>
      </c>
    </row>
    <row r="10298" spans="1:22" x14ac:dyDescent="0.3">
      <c r="A10298">
        <v>202223</v>
      </c>
      <c r="B10298" t="s">
        <v>820</v>
      </c>
      <c r="C10298" t="s">
        <v>821</v>
      </c>
      <c r="D10298" t="s">
        <v>822</v>
      </c>
      <c r="E10298" t="s">
        <v>823</v>
      </c>
      <c r="F10298" t="s">
        <v>862</v>
      </c>
      <c r="G10298" t="s">
        <v>863</v>
      </c>
      <c r="H10298" t="s">
        <v>1086</v>
      </c>
      <c r="I10298">
        <v>334</v>
      </c>
      <c r="J10298" t="s">
        <v>1087</v>
      </c>
      <c r="K10298" t="s">
        <v>842</v>
      </c>
      <c r="L10298" t="s">
        <v>251</v>
      </c>
      <c r="M10298" t="s">
        <v>829</v>
      </c>
      <c r="N10298" t="s">
        <v>829</v>
      </c>
      <c r="O10298">
        <v>0</v>
      </c>
      <c r="P10298">
        <v>0</v>
      </c>
      <c r="Q10298">
        <v>0</v>
      </c>
      <c r="R10298">
        <v>344816</v>
      </c>
      <c r="S10298">
        <v>344816</v>
      </c>
      <c r="T10298">
        <v>0</v>
      </c>
      <c r="U10298">
        <v>344816</v>
      </c>
      <c r="V10298">
        <v>8</v>
      </c>
    </row>
    <row r="10299" spans="1:22" x14ac:dyDescent="0.3">
      <c r="A10299">
        <v>202324</v>
      </c>
      <c r="B10299" t="s">
        <v>820</v>
      </c>
      <c r="C10299" t="s">
        <v>821</v>
      </c>
      <c r="D10299" t="s">
        <v>822</v>
      </c>
      <c r="E10299" t="s">
        <v>823</v>
      </c>
      <c r="F10299" t="s">
        <v>862</v>
      </c>
      <c r="G10299" t="s">
        <v>863</v>
      </c>
      <c r="H10299" t="s">
        <v>1086</v>
      </c>
      <c r="I10299">
        <v>334</v>
      </c>
      <c r="J10299" t="s">
        <v>1087</v>
      </c>
      <c r="K10299" t="s">
        <v>842</v>
      </c>
      <c r="L10299" t="s">
        <v>251</v>
      </c>
      <c r="M10299" t="s">
        <v>829</v>
      </c>
      <c r="N10299" t="s">
        <v>829</v>
      </c>
      <c r="O10299">
        <v>0</v>
      </c>
      <c r="P10299">
        <v>522894</v>
      </c>
      <c r="Q10299">
        <v>0</v>
      </c>
      <c r="R10299">
        <v>0</v>
      </c>
      <c r="S10299">
        <v>522894</v>
      </c>
      <c r="T10299">
        <v>91752</v>
      </c>
      <c r="U10299">
        <v>431142</v>
      </c>
      <c r="V10299">
        <v>10</v>
      </c>
    </row>
    <row r="10300" spans="1:22" x14ac:dyDescent="0.3">
      <c r="A10300">
        <v>202122</v>
      </c>
      <c r="B10300" t="s">
        <v>820</v>
      </c>
      <c r="C10300" t="s">
        <v>821</v>
      </c>
      <c r="D10300" t="s">
        <v>822</v>
      </c>
      <c r="E10300" t="s">
        <v>823</v>
      </c>
      <c r="F10300" t="s">
        <v>862</v>
      </c>
      <c r="G10300" t="s">
        <v>863</v>
      </c>
      <c r="H10300" t="s">
        <v>1086</v>
      </c>
      <c r="I10300">
        <v>334</v>
      </c>
      <c r="J10300" t="s">
        <v>1087</v>
      </c>
      <c r="K10300" t="s">
        <v>842</v>
      </c>
      <c r="L10300" t="s">
        <v>253</v>
      </c>
      <c r="M10300" t="s">
        <v>829</v>
      </c>
      <c r="N10300" t="s">
        <v>829</v>
      </c>
      <c r="O10300">
        <v>0</v>
      </c>
      <c r="P10300">
        <v>0</v>
      </c>
      <c r="Q10300">
        <v>0</v>
      </c>
      <c r="R10300">
        <v>0</v>
      </c>
      <c r="S10300">
        <v>0</v>
      </c>
      <c r="T10300">
        <v>0</v>
      </c>
      <c r="U10300">
        <v>0</v>
      </c>
      <c r="V10300">
        <v>0</v>
      </c>
    </row>
    <row r="10301" spans="1:22" x14ac:dyDescent="0.3">
      <c r="A10301">
        <v>202223</v>
      </c>
      <c r="B10301" t="s">
        <v>820</v>
      </c>
      <c r="C10301" t="s">
        <v>821</v>
      </c>
      <c r="D10301" t="s">
        <v>822</v>
      </c>
      <c r="E10301" t="s">
        <v>823</v>
      </c>
      <c r="F10301" t="s">
        <v>862</v>
      </c>
      <c r="G10301" t="s">
        <v>863</v>
      </c>
      <c r="H10301" t="s">
        <v>1086</v>
      </c>
      <c r="I10301">
        <v>334</v>
      </c>
      <c r="J10301" t="s">
        <v>1087</v>
      </c>
      <c r="K10301" t="s">
        <v>842</v>
      </c>
      <c r="L10301" t="s">
        <v>253</v>
      </c>
      <c r="M10301" t="s">
        <v>829</v>
      </c>
      <c r="N10301" t="s">
        <v>829</v>
      </c>
      <c r="O10301">
        <v>0</v>
      </c>
      <c r="P10301">
        <v>0</v>
      </c>
      <c r="Q10301">
        <v>0</v>
      </c>
      <c r="R10301">
        <v>0</v>
      </c>
      <c r="S10301">
        <v>0</v>
      </c>
      <c r="T10301">
        <v>0</v>
      </c>
      <c r="U10301">
        <v>0</v>
      </c>
      <c r="V10301">
        <v>0</v>
      </c>
    </row>
    <row r="10302" spans="1:22" x14ac:dyDescent="0.3">
      <c r="A10302">
        <v>202324</v>
      </c>
      <c r="B10302" t="s">
        <v>820</v>
      </c>
      <c r="C10302" t="s">
        <v>821</v>
      </c>
      <c r="D10302" t="s">
        <v>822</v>
      </c>
      <c r="E10302" t="s">
        <v>823</v>
      </c>
      <c r="F10302" t="s">
        <v>862</v>
      </c>
      <c r="G10302" t="s">
        <v>863</v>
      </c>
      <c r="H10302" t="s">
        <v>1086</v>
      </c>
      <c r="I10302">
        <v>334</v>
      </c>
      <c r="J10302" t="s">
        <v>1087</v>
      </c>
      <c r="K10302" t="s">
        <v>842</v>
      </c>
      <c r="L10302" t="s">
        <v>253</v>
      </c>
      <c r="M10302" t="s">
        <v>829</v>
      </c>
      <c r="N10302" t="s">
        <v>829</v>
      </c>
      <c r="O10302">
        <v>0</v>
      </c>
      <c r="P10302">
        <v>413283</v>
      </c>
      <c r="Q10302">
        <v>0</v>
      </c>
      <c r="R10302">
        <v>0</v>
      </c>
      <c r="S10302">
        <v>413283</v>
      </c>
      <c r="T10302">
        <v>0</v>
      </c>
      <c r="U10302">
        <v>413283</v>
      </c>
      <c r="V10302">
        <v>10</v>
      </c>
    </row>
    <row r="10303" spans="1:22" x14ac:dyDescent="0.3">
      <c r="A10303">
        <v>202122</v>
      </c>
      <c r="B10303" t="s">
        <v>820</v>
      </c>
      <c r="C10303" t="s">
        <v>821</v>
      </c>
      <c r="D10303" t="s">
        <v>822</v>
      </c>
      <c r="E10303" t="s">
        <v>823</v>
      </c>
      <c r="F10303" t="s">
        <v>862</v>
      </c>
      <c r="G10303" t="s">
        <v>863</v>
      </c>
      <c r="H10303" t="s">
        <v>1086</v>
      </c>
      <c r="I10303">
        <v>334</v>
      </c>
      <c r="J10303" t="s">
        <v>1087</v>
      </c>
      <c r="K10303" t="s">
        <v>842</v>
      </c>
      <c r="L10303" t="s">
        <v>845</v>
      </c>
      <c r="M10303" t="s">
        <v>829</v>
      </c>
      <c r="N10303" t="s">
        <v>829</v>
      </c>
      <c r="O10303">
        <v>0</v>
      </c>
      <c r="P10303">
        <v>0</v>
      </c>
      <c r="Q10303">
        <v>0</v>
      </c>
      <c r="R10303">
        <v>0</v>
      </c>
      <c r="S10303">
        <v>0</v>
      </c>
      <c r="T10303">
        <v>0</v>
      </c>
      <c r="U10303">
        <v>0</v>
      </c>
      <c r="V10303">
        <v>0</v>
      </c>
    </row>
    <row r="10304" spans="1:22" x14ac:dyDescent="0.3">
      <c r="A10304">
        <v>202223</v>
      </c>
      <c r="B10304" t="s">
        <v>820</v>
      </c>
      <c r="C10304" t="s">
        <v>821</v>
      </c>
      <c r="D10304" t="s">
        <v>822</v>
      </c>
      <c r="E10304" t="s">
        <v>823</v>
      </c>
      <c r="F10304" t="s">
        <v>862</v>
      </c>
      <c r="G10304" t="s">
        <v>863</v>
      </c>
      <c r="H10304" t="s">
        <v>1086</v>
      </c>
      <c r="I10304">
        <v>334</v>
      </c>
      <c r="J10304" t="s">
        <v>1087</v>
      </c>
      <c r="K10304" t="s">
        <v>842</v>
      </c>
      <c r="L10304" t="s">
        <v>845</v>
      </c>
      <c r="M10304" t="s">
        <v>829</v>
      </c>
      <c r="N10304" t="s">
        <v>829</v>
      </c>
      <c r="O10304">
        <v>0</v>
      </c>
      <c r="P10304">
        <v>0</v>
      </c>
      <c r="Q10304">
        <v>0</v>
      </c>
      <c r="R10304">
        <v>0</v>
      </c>
      <c r="S10304">
        <v>0</v>
      </c>
      <c r="T10304">
        <v>0</v>
      </c>
      <c r="U10304">
        <v>0</v>
      </c>
      <c r="V10304">
        <v>0</v>
      </c>
    </row>
    <row r="10305" spans="1:22" x14ac:dyDescent="0.3">
      <c r="A10305">
        <v>202324</v>
      </c>
      <c r="B10305" t="s">
        <v>820</v>
      </c>
      <c r="C10305" t="s">
        <v>821</v>
      </c>
      <c r="D10305" t="s">
        <v>822</v>
      </c>
      <c r="E10305" t="s">
        <v>823</v>
      </c>
      <c r="F10305" t="s">
        <v>862</v>
      </c>
      <c r="G10305" t="s">
        <v>863</v>
      </c>
      <c r="H10305" t="s">
        <v>1086</v>
      </c>
      <c r="I10305">
        <v>334</v>
      </c>
      <c r="J10305" t="s">
        <v>1087</v>
      </c>
      <c r="K10305" t="s">
        <v>842</v>
      </c>
      <c r="L10305" t="s">
        <v>845</v>
      </c>
      <c r="M10305" t="s">
        <v>829</v>
      </c>
      <c r="N10305" t="s">
        <v>829</v>
      </c>
      <c r="O10305">
        <v>0</v>
      </c>
      <c r="P10305">
        <v>28943</v>
      </c>
      <c r="Q10305">
        <v>0</v>
      </c>
      <c r="R10305">
        <v>0</v>
      </c>
      <c r="S10305">
        <v>28943</v>
      </c>
      <c r="T10305">
        <v>2601</v>
      </c>
      <c r="U10305">
        <v>26342</v>
      </c>
      <c r="V10305">
        <v>1</v>
      </c>
    </row>
    <row r="10306" spans="1:22" x14ac:dyDescent="0.3">
      <c r="A10306">
        <v>202122</v>
      </c>
      <c r="B10306" t="s">
        <v>820</v>
      </c>
      <c r="C10306" t="s">
        <v>821</v>
      </c>
      <c r="D10306" t="s">
        <v>822</v>
      </c>
      <c r="E10306" t="s">
        <v>823</v>
      </c>
      <c r="F10306" t="s">
        <v>852</v>
      </c>
      <c r="G10306" t="s">
        <v>853</v>
      </c>
      <c r="H10306" t="s">
        <v>1088</v>
      </c>
      <c r="I10306">
        <v>933</v>
      </c>
      <c r="J10306" t="s">
        <v>1089</v>
      </c>
      <c r="K10306" t="s">
        <v>828</v>
      </c>
      <c r="L10306" t="s">
        <v>336</v>
      </c>
      <c r="M10306">
        <v>0</v>
      </c>
      <c r="N10306">
        <v>162000</v>
      </c>
      <c r="O10306">
        <v>166400</v>
      </c>
      <c r="P10306">
        <v>5301736</v>
      </c>
      <c r="Q10306">
        <v>2737100</v>
      </c>
      <c r="R10306" t="s">
        <v>829</v>
      </c>
      <c r="S10306">
        <v>8367236</v>
      </c>
      <c r="T10306" t="s">
        <v>829</v>
      </c>
      <c r="U10306">
        <v>8367236</v>
      </c>
      <c r="V10306">
        <v>309</v>
      </c>
    </row>
    <row r="10307" spans="1:22" x14ac:dyDescent="0.3">
      <c r="A10307">
        <v>202223</v>
      </c>
      <c r="B10307" t="s">
        <v>820</v>
      </c>
      <c r="C10307" t="s">
        <v>821</v>
      </c>
      <c r="D10307" t="s">
        <v>822</v>
      </c>
      <c r="E10307" t="s">
        <v>823</v>
      </c>
      <c r="F10307" t="s">
        <v>852</v>
      </c>
      <c r="G10307" t="s">
        <v>853</v>
      </c>
      <c r="H10307" t="s">
        <v>1088</v>
      </c>
      <c r="I10307">
        <v>933</v>
      </c>
      <c r="J10307" t="s">
        <v>1089</v>
      </c>
      <c r="K10307" t="s">
        <v>828</v>
      </c>
      <c r="L10307" t="s">
        <v>336</v>
      </c>
      <c r="M10307">
        <v>0</v>
      </c>
      <c r="N10307">
        <v>187833</v>
      </c>
      <c r="O10307">
        <v>171501</v>
      </c>
      <c r="P10307">
        <v>5455873</v>
      </c>
      <c r="Q10307">
        <v>1887500</v>
      </c>
      <c r="R10307" t="s">
        <v>829</v>
      </c>
      <c r="S10307">
        <v>7702707</v>
      </c>
      <c r="T10307" t="s">
        <v>829</v>
      </c>
      <c r="U10307">
        <v>7702707</v>
      </c>
      <c r="V10307">
        <v>285</v>
      </c>
    </row>
    <row r="10308" spans="1:22" x14ac:dyDescent="0.3">
      <c r="A10308">
        <v>202324</v>
      </c>
      <c r="B10308" t="s">
        <v>820</v>
      </c>
      <c r="C10308" t="s">
        <v>821</v>
      </c>
      <c r="D10308" t="s">
        <v>822</v>
      </c>
      <c r="E10308" t="s">
        <v>823</v>
      </c>
      <c r="F10308" t="s">
        <v>852</v>
      </c>
      <c r="G10308" t="s">
        <v>853</v>
      </c>
      <c r="H10308" t="s">
        <v>1088</v>
      </c>
      <c r="I10308">
        <v>933</v>
      </c>
      <c r="J10308" t="s">
        <v>1089</v>
      </c>
      <c r="K10308" t="s">
        <v>828</v>
      </c>
      <c r="L10308" t="s">
        <v>336</v>
      </c>
      <c r="M10308">
        <v>0</v>
      </c>
      <c r="N10308">
        <v>231000</v>
      </c>
      <c r="O10308">
        <v>156465</v>
      </c>
      <c r="P10308">
        <v>720000</v>
      </c>
      <c r="Q10308">
        <v>8075265</v>
      </c>
      <c r="R10308" t="s">
        <v>829</v>
      </c>
      <c r="S10308">
        <v>9182730</v>
      </c>
      <c r="T10308" t="s">
        <v>829</v>
      </c>
      <c r="U10308">
        <v>9182730</v>
      </c>
      <c r="V10308">
        <v>353</v>
      </c>
    </row>
    <row r="10309" spans="1:22" x14ac:dyDescent="0.3">
      <c r="A10309">
        <v>202122</v>
      </c>
      <c r="B10309" t="s">
        <v>820</v>
      </c>
      <c r="C10309" t="s">
        <v>821</v>
      </c>
      <c r="D10309" t="s">
        <v>822</v>
      </c>
      <c r="E10309" t="s">
        <v>823</v>
      </c>
      <c r="F10309" t="s">
        <v>852</v>
      </c>
      <c r="G10309" t="s">
        <v>853</v>
      </c>
      <c r="H10309" t="s">
        <v>1088</v>
      </c>
      <c r="I10309">
        <v>933</v>
      </c>
      <c r="J10309" t="s">
        <v>1089</v>
      </c>
      <c r="K10309" t="s">
        <v>828</v>
      </c>
      <c r="L10309" t="s">
        <v>235</v>
      </c>
      <c r="M10309" t="s">
        <v>829</v>
      </c>
      <c r="N10309">
        <v>0</v>
      </c>
      <c r="O10309">
        <v>0</v>
      </c>
      <c r="P10309" t="s">
        <v>829</v>
      </c>
      <c r="Q10309" t="s">
        <v>829</v>
      </c>
      <c r="R10309" t="s">
        <v>829</v>
      </c>
      <c r="S10309">
        <v>0</v>
      </c>
      <c r="T10309">
        <v>0</v>
      </c>
      <c r="U10309">
        <v>0</v>
      </c>
      <c r="V10309">
        <v>0</v>
      </c>
    </row>
    <row r="10310" spans="1:22" x14ac:dyDescent="0.3">
      <c r="A10310">
        <v>202223</v>
      </c>
      <c r="B10310" t="s">
        <v>820</v>
      </c>
      <c r="C10310" t="s">
        <v>821</v>
      </c>
      <c r="D10310" t="s">
        <v>822</v>
      </c>
      <c r="E10310" t="s">
        <v>823</v>
      </c>
      <c r="F10310" t="s">
        <v>852</v>
      </c>
      <c r="G10310" t="s">
        <v>853</v>
      </c>
      <c r="H10310" t="s">
        <v>1088</v>
      </c>
      <c r="I10310">
        <v>933</v>
      </c>
      <c r="J10310" t="s">
        <v>1089</v>
      </c>
      <c r="K10310" t="s">
        <v>828</v>
      </c>
      <c r="L10310" t="s">
        <v>235</v>
      </c>
      <c r="M10310" t="s">
        <v>829</v>
      </c>
      <c r="N10310">
        <v>0</v>
      </c>
      <c r="O10310">
        <v>0</v>
      </c>
      <c r="P10310" t="s">
        <v>829</v>
      </c>
      <c r="Q10310" t="s">
        <v>829</v>
      </c>
      <c r="R10310" t="s">
        <v>829</v>
      </c>
      <c r="S10310">
        <v>0</v>
      </c>
      <c r="T10310">
        <v>0</v>
      </c>
      <c r="U10310">
        <v>0</v>
      </c>
      <c r="V10310">
        <v>0</v>
      </c>
    </row>
    <row r="10311" spans="1:22" x14ac:dyDescent="0.3">
      <c r="A10311">
        <v>202324</v>
      </c>
      <c r="B10311" t="s">
        <v>820</v>
      </c>
      <c r="C10311" t="s">
        <v>821</v>
      </c>
      <c r="D10311" t="s">
        <v>822</v>
      </c>
      <c r="E10311" t="s">
        <v>823</v>
      </c>
      <c r="F10311" t="s">
        <v>852</v>
      </c>
      <c r="G10311" t="s">
        <v>853</v>
      </c>
      <c r="H10311" t="s">
        <v>1088</v>
      </c>
      <c r="I10311">
        <v>933</v>
      </c>
      <c r="J10311" t="s">
        <v>1089</v>
      </c>
      <c r="K10311" t="s">
        <v>828</v>
      </c>
      <c r="L10311" t="s">
        <v>235</v>
      </c>
      <c r="M10311" t="s">
        <v>829</v>
      </c>
      <c r="N10311">
        <v>0</v>
      </c>
      <c r="O10311">
        <v>0</v>
      </c>
      <c r="P10311" t="s">
        <v>829</v>
      </c>
      <c r="Q10311" t="s">
        <v>829</v>
      </c>
      <c r="R10311" t="s">
        <v>829</v>
      </c>
      <c r="S10311">
        <v>0</v>
      </c>
      <c r="T10311">
        <v>0</v>
      </c>
      <c r="U10311">
        <v>0</v>
      </c>
      <c r="V10311">
        <v>0</v>
      </c>
    </row>
    <row r="10312" spans="1:22" x14ac:dyDescent="0.3">
      <c r="A10312">
        <v>202122</v>
      </c>
      <c r="B10312" t="s">
        <v>820</v>
      </c>
      <c r="C10312" t="s">
        <v>821</v>
      </c>
      <c r="D10312" t="s">
        <v>822</v>
      </c>
      <c r="E10312" t="s">
        <v>823</v>
      </c>
      <c r="F10312" t="s">
        <v>852</v>
      </c>
      <c r="G10312" t="s">
        <v>853</v>
      </c>
      <c r="H10312" t="s">
        <v>1088</v>
      </c>
      <c r="I10312">
        <v>933</v>
      </c>
      <c r="J10312" t="s">
        <v>1089</v>
      </c>
      <c r="K10312" t="s">
        <v>828</v>
      </c>
      <c r="L10312" t="s">
        <v>534</v>
      </c>
      <c r="M10312">
        <v>0</v>
      </c>
      <c r="N10312">
        <v>8743484</v>
      </c>
      <c r="O10312">
        <v>1396873</v>
      </c>
      <c r="P10312">
        <v>15932582</v>
      </c>
      <c r="Q10312">
        <v>2917875</v>
      </c>
      <c r="R10312" t="s">
        <v>829</v>
      </c>
      <c r="S10312">
        <v>28990814</v>
      </c>
      <c r="T10312">
        <v>360096</v>
      </c>
      <c r="U10312">
        <v>28630718</v>
      </c>
      <c r="V10312">
        <v>232</v>
      </c>
    </row>
    <row r="10313" spans="1:22" x14ac:dyDescent="0.3">
      <c r="A10313">
        <v>202223</v>
      </c>
      <c r="B10313" t="s">
        <v>820</v>
      </c>
      <c r="C10313" t="s">
        <v>821</v>
      </c>
      <c r="D10313" t="s">
        <v>822</v>
      </c>
      <c r="E10313" t="s">
        <v>823</v>
      </c>
      <c r="F10313" t="s">
        <v>852</v>
      </c>
      <c r="G10313" t="s">
        <v>853</v>
      </c>
      <c r="H10313" t="s">
        <v>1088</v>
      </c>
      <c r="I10313">
        <v>933</v>
      </c>
      <c r="J10313" t="s">
        <v>1089</v>
      </c>
      <c r="K10313" t="s">
        <v>828</v>
      </c>
      <c r="L10313" t="s">
        <v>534</v>
      </c>
      <c r="M10313">
        <v>0</v>
      </c>
      <c r="N10313">
        <v>10181513</v>
      </c>
      <c r="O10313">
        <v>1746859</v>
      </c>
      <c r="P10313">
        <v>17850805</v>
      </c>
      <c r="Q10313">
        <v>2158389</v>
      </c>
      <c r="R10313" t="s">
        <v>829</v>
      </c>
      <c r="S10313">
        <v>31937565</v>
      </c>
      <c r="T10313">
        <v>420563</v>
      </c>
      <c r="U10313">
        <v>31517002</v>
      </c>
      <c r="V10313">
        <v>259</v>
      </c>
    </row>
    <row r="10314" spans="1:22" x14ac:dyDescent="0.3">
      <c r="A10314">
        <v>202324</v>
      </c>
      <c r="B10314" t="s">
        <v>820</v>
      </c>
      <c r="C10314" t="s">
        <v>821</v>
      </c>
      <c r="D10314" t="s">
        <v>822</v>
      </c>
      <c r="E10314" t="s">
        <v>823</v>
      </c>
      <c r="F10314" t="s">
        <v>852</v>
      </c>
      <c r="G10314" t="s">
        <v>853</v>
      </c>
      <c r="H10314" t="s">
        <v>1088</v>
      </c>
      <c r="I10314">
        <v>933</v>
      </c>
      <c r="J10314" t="s">
        <v>1089</v>
      </c>
      <c r="K10314" t="s">
        <v>828</v>
      </c>
      <c r="L10314" t="s">
        <v>534</v>
      </c>
      <c r="M10314">
        <v>0</v>
      </c>
      <c r="N10314">
        <v>13164041</v>
      </c>
      <c r="O10314">
        <v>2195114</v>
      </c>
      <c r="P10314">
        <v>19244413</v>
      </c>
      <c r="Q10314">
        <v>2413223</v>
      </c>
      <c r="R10314" t="s">
        <v>829</v>
      </c>
      <c r="S10314">
        <v>37016791</v>
      </c>
      <c r="T10314">
        <v>378432</v>
      </c>
      <c r="U10314">
        <v>36638359</v>
      </c>
      <c r="V10314">
        <v>304</v>
      </c>
    </row>
    <row r="10315" spans="1:22" x14ac:dyDescent="0.3">
      <c r="A10315">
        <v>202122</v>
      </c>
      <c r="B10315" t="s">
        <v>820</v>
      </c>
      <c r="C10315" t="s">
        <v>821</v>
      </c>
      <c r="D10315" t="s">
        <v>822</v>
      </c>
      <c r="E10315" t="s">
        <v>823</v>
      </c>
      <c r="F10315" t="s">
        <v>852</v>
      </c>
      <c r="G10315" t="s">
        <v>853</v>
      </c>
      <c r="H10315" t="s">
        <v>1088</v>
      </c>
      <c r="I10315">
        <v>933</v>
      </c>
      <c r="J10315" t="s">
        <v>1089</v>
      </c>
      <c r="K10315" t="s">
        <v>828</v>
      </c>
      <c r="L10315" t="s">
        <v>603</v>
      </c>
      <c r="M10315" t="s">
        <v>829</v>
      </c>
      <c r="N10315" t="s">
        <v>829</v>
      </c>
      <c r="O10315" t="s">
        <v>829</v>
      </c>
      <c r="P10315">
        <v>0</v>
      </c>
      <c r="Q10315">
        <v>0</v>
      </c>
      <c r="R10315">
        <v>0</v>
      </c>
      <c r="S10315">
        <v>0</v>
      </c>
      <c r="T10315">
        <v>0</v>
      </c>
      <c r="U10315">
        <v>0</v>
      </c>
      <c r="V10315">
        <v>0</v>
      </c>
    </row>
    <row r="10316" spans="1:22" x14ac:dyDescent="0.3">
      <c r="A10316">
        <v>202223</v>
      </c>
      <c r="B10316" t="s">
        <v>820</v>
      </c>
      <c r="C10316" t="s">
        <v>821</v>
      </c>
      <c r="D10316" t="s">
        <v>822</v>
      </c>
      <c r="E10316" t="s">
        <v>823</v>
      </c>
      <c r="F10316" t="s">
        <v>852</v>
      </c>
      <c r="G10316" t="s">
        <v>853</v>
      </c>
      <c r="H10316" t="s">
        <v>1088</v>
      </c>
      <c r="I10316">
        <v>933</v>
      </c>
      <c r="J10316" t="s">
        <v>1089</v>
      </c>
      <c r="K10316" t="s">
        <v>828</v>
      </c>
      <c r="L10316" t="s">
        <v>603</v>
      </c>
      <c r="M10316" t="s">
        <v>829</v>
      </c>
      <c r="N10316" t="s">
        <v>829</v>
      </c>
      <c r="O10316" t="s">
        <v>829</v>
      </c>
      <c r="P10316">
        <v>0</v>
      </c>
      <c r="Q10316">
        <v>0</v>
      </c>
      <c r="R10316">
        <v>0</v>
      </c>
      <c r="S10316">
        <v>0</v>
      </c>
      <c r="T10316">
        <v>0</v>
      </c>
      <c r="U10316">
        <v>0</v>
      </c>
      <c r="V10316">
        <v>0</v>
      </c>
    </row>
    <row r="10317" spans="1:22" x14ac:dyDescent="0.3">
      <c r="A10317">
        <v>202324</v>
      </c>
      <c r="B10317" t="s">
        <v>820</v>
      </c>
      <c r="C10317" t="s">
        <v>821</v>
      </c>
      <c r="D10317" t="s">
        <v>822</v>
      </c>
      <c r="E10317" t="s">
        <v>823</v>
      </c>
      <c r="F10317" t="s">
        <v>852</v>
      </c>
      <c r="G10317" t="s">
        <v>853</v>
      </c>
      <c r="H10317" t="s">
        <v>1088</v>
      </c>
      <c r="I10317">
        <v>933</v>
      </c>
      <c r="J10317" t="s">
        <v>1089</v>
      </c>
      <c r="K10317" t="s">
        <v>828</v>
      </c>
      <c r="L10317" t="s">
        <v>603</v>
      </c>
      <c r="M10317" t="s">
        <v>829</v>
      </c>
      <c r="N10317" t="s">
        <v>829</v>
      </c>
      <c r="O10317" t="s">
        <v>829</v>
      </c>
      <c r="P10317">
        <v>0</v>
      </c>
      <c r="Q10317">
        <v>0</v>
      </c>
      <c r="R10317">
        <v>0</v>
      </c>
      <c r="S10317">
        <v>0</v>
      </c>
      <c r="T10317">
        <v>0</v>
      </c>
      <c r="U10317">
        <v>0</v>
      </c>
      <c r="V10317">
        <v>0</v>
      </c>
    </row>
    <row r="10318" spans="1:22" x14ac:dyDescent="0.3">
      <c r="A10318">
        <v>202122</v>
      </c>
      <c r="B10318" t="s">
        <v>820</v>
      </c>
      <c r="C10318" t="s">
        <v>821</v>
      </c>
      <c r="D10318" t="s">
        <v>822</v>
      </c>
      <c r="E10318" t="s">
        <v>823</v>
      </c>
      <c r="F10318" t="s">
        <v>852</v>
      </c>
      <c r="G10318" t="s">
        <v>853</v>
      </c>
      <c r="H10318" t="s">
        <v>1088</v>
      </c>
      <c r="I10318">
        <v>933</v>
      </c>
      <c r="J10318" t="s">
        <v>1089</v>
      </c>
      <c r="K10318" t="s">
        <v>828</v>
      </c>
      <c r="L10318" t="s">
        <v>606</v>
      </c>
      <c r="M10318">
        <v>0</v>
      </c>
      <c r="N10318">
        <v>746794</v>
      </c>
      <c r="O10318">
        <v>122655</v>
      </c>
      <c r="P10318">
        <v>0</v>
      </c>
      <c r="Q10318">
        <v>0</v>
      </c>
      <c r="R10318">
        <v>0</v>
      </c>
      <c r="S10318">
        <v>869449</v>
      </c>
      <c r="T10318">
        <v>0</v>
      </c>
      <c r="U10318">
        <v>869449</v>
      </c>
      <c r="V10318">
        <v>7</v>
      </c>
    </row>
    <row r="10319" spans="1:22" x14ac:dyDescent="0.3">
      <c r="A10319">
        <v>202223</v>
      </c>
      <c r="B10319" t="s">
        <v>820</v>
      </c>
      <c r="C10319" t="s">
        <v>821</v>
      </c>
      <c r="D10319" t="s">
        <v>822</v>
      </c>
      <c r="E10319" t="s">
        <v>823</v>
      </c>
      <c r="F10319" t="s">
        <v>852</v>
      </c>
      <c r="G10319" t="s">
        <v>853</v>
      </c>
      <c r="H10319" t="s">
        <v>1088</v>
      </c>
      <c r="I10319">
        <v>933</v>
      </c>
      <c r="J10319" t="s">
        <v>1089</v>
      </c>
      <c r="K10319" t="s">
        <v>828</v>
      </c>
      <c r="L10319" t="s">
        <v>606</v>
      </c>
      <c r="M10319">
        <v>0</v>
      </c>
      <c r="N10319">
        <v>616505</v>
      </c>
      <c r="O10319">
        <v>106426</v>
      </c>
      <c r="P10319">
        <v>0</v>
      </c>
      <c r="Q10319">
        <v>0</v>
      </c>
      <c r="R10319">
        <v>0</v>
      </c>
      <c r="S10319">
        <v>722931</v>
      </c>
      <c r="T10319">
        <v>0</v>
      </c>
      <c r="U10319">
        <v>722931</v>
      </c>
      <c r="V10319">
        <v>6</v>
      </c>
    </row>
    <row r="10320" spans="1:22" x14ac:dyDescent="0.3">
      <c r="A10320">
        <v>202324</v>
      </c>
      <c r="B10320" t="s">
        <v>820</v>
      </c>
      <c r="C10320" t="s">
        <v>821</v>
      </c>
      <c r="D10320" t="s">
        <v>822</v>
      </c>
      <c r="E10320" t="s">
        <v>823</v>
      </c>
      <c r="F10320" t="s">
        <v>852</v>
      </c>
      <c r="G10320" t="s">
        <v>853</v>
      </c>
      <c r="H10320" t="s">
        <v>1088</v>
      </c>
      <c r="I10320">
        <v>933</v>
      </c>
      <c r="J10320" t="s">
        <v>1089</v>
      </c>
      <c r="K10320" t="s">
        <v>828</v>
      </c>
      <c r="L10320" t="s">
        <v>606</v>
      </c>
      <c r="M10320">
        <v>0</v>
      </c>
      <c r="N10320">
        <v>738628</v>
      </c>
      <c r="O10320">
        <v>127508</v>
      </c>
      <c r="P10320">
        <v>0</v>
      </c>
      <c r="Q10320">
        <v>0</v>
      </c>
      <c r="R10320">
        <v>0</v>
      </c>
      <c r="S10320">
        <v>866136</v>
      </c>
      <c r="T10320">
        <v>0</v>
      </c>
      <c r="U10320">
        <v>866136</v>
      </c>
      <c r="V10320">
        <v>7</v>
      </c>
    </row>
    <row r="10321" spans="1:22" x14ac:dyDescent="0.3">
      <c r="A10321">
        <v>202122</v>
      </c>
      <c r="B10321" t="s">
        <v>820</v>
      </c>
      <c r="C10321" t="s">
        <v>821</v>
      </c>
      <c r="D10321" t="s">
        <v>822</v>
      </c>
      <c r="E10321" t="s">
        <v>823</v>
      </c>
      <c r="F10321" t="s">
        <v>852</v>
      </c>
      <c r="G10321" t="s">
        <v>853</v>
      </c>
      <c r="H10321" t="s">
        <v>1088</v>
      </c>
      <c r="I10321">
        <v>933</v>
      </c>
      <c r="J10321" t="s">
        <v>1089</v>
      </c>
      <c r="K10321" t="s">
        <v>828</v>
      </c>
      <c r="L10321" t="s">
        <v>609</v>
      </c>
      <c r="M10321" t="s">
        <v>829</v>
      </c>
      <c r="N10321" t="s">
        <v>829</v>
      </c>
      <c r="O10321" t="s">
        <v>829</v>
      </c>
      <c r="P10321" t="s">
        <v>829</v>
      </c>
      <c r="Q10321">
        <v>0</v>
      </c>
      <c r="R10321" t="s">
        <v>829</v>
      </c>
      <c r="S10321">
        <v>0</v>
      </c>
      <c r="T10321">
        <v>0</v>
      </c>
      <c r="U10321">
        <v>0</v>
      </c>
      <c r="V10321">
        <v>0</v>
      </c>
    </row>
    <row r="10322" spans="1:22" x14ac:dyDescent="0.3">
      <c r="A10322">
        <v>202223</v>
      </c>
      <c r="B10322" t="s">
        <v>820</v>
      </c>
      <c r="C10322" t="s">
        <v>821</v>
      </c>
      <c r="D10322" t="s">
        <v>822</v>
      </c>
      <c r="E10322" t="s">
        <v>823</v>
      </c>
      <c r="F10322" t="s">
        <v>852</v>
      </c>
      <c r="G10322" t="s">
        <v>853</v>
      </c>
      <c r="H10322" t="s">
        <v>1088</v>
      </c>
      <c r="I10322">
        <v>933</v>
      </c>
      <c r="J10322" t="s">
        <v>1089</v>
      </c>
      <c r="K10322" t="s">
        <v>828</v>
      </c>
      <c r="L10322" t="s">
        <v>609</v>
      </c>
      <c r="M10322" t="s">
        <v>829</v>
      </c>
      <c r="N10322" t="s">
        <v>829</v>
      </c>
      <c r="O10322" t="s">
        <v>829</v>
      </c>
      <c r="P10322" t="s">
        <v>829</v>
      </c>
      <c r="Q10322">
        <v>0</v>
      </c>
      <c r="R10322" t="s">
        <v>829</v>
      </c>
      <c r="S10322">
        <v>0</v>
      </c>
      <c r="T10322">
        <v>0</v>
      </c>
      <c r="U10322">
        <v>0</v>
      </c>
      <c r="V10322">
        <v>0</v>
      </c>
    </row>
    <row r="10323" spans="1:22" x14ac:dyDescent="0.3">
      <c r="A10323">
        <v>202122</v>
      </c>
      <c r="B10323" t="s">
        <v>820</v>
      </c>
      <c r="C10323" t="s">
        <v>821</v>
      </c>
      <c r="D10323" t="s">
        <v>822</v>
      </c>
      <c r="E10323" t="s">
        <v>823</v>
      </c>
      <c r="F10323" t="s">
        <v>852</v>
      </c>
      <c r="G10323" t="s">
        <v>853</v>
      </c>
      <c r="H10323" t="s">
        <v>1088</v>
      </c>
      <c r="I10323">
        <v>933</v>
      </c>
      <c r="J10323" t="s">
        <v>1089</v>
      </c>
      <c r="K10323" t="s">
        <v>828</v>
      </c>
      <c r="L10323" t="s">
        <v>830</v>
      </c>
      <c r="M10323">
        <v>0</v>
      </c>
      <c r="N10323">
        <v>0</v>
      </c>
      <c r="O10323">
        <v>0</v>
      </c>
      <c r="P10323">
        <v>202229</v>
      </c>
      <c r="Q10323">
        <v>0</v>
      </c>
      <c r="R10323">
        <v>0</v>
      </c>
      <c r="S10323">
        <v>202229</v>
      </c>
      <c r="T10323">
        <v>0</v>
      </c>
      <c r="U10323">
        <v>202229</v>
      </c>
      <c r="V10323">
        <v>2</v>
      </c>
    </row>
    <row r="10324" spans="1:22" x14ac:dyDescent="0.3">
      <c r="A10324">
        <v>202223</v>
      </c>
      <c r="B10324" t="s">
        <v>820</v>
      </c>
      <c r="C10324" t="s">
        <v>821</v>
      </c>
      <c r="D10324" t="s">
        <v>822</v>
      </c>
      <c r="E10324" t="s">
        <v>823</v>
      </c>
      <c r="F10324" t="s">
        <v>852</v>
      </c>
      <c r="G10324" t="s">
        <v>853</v>
      </c>
      <c r="H10324" t="s">
        <v>1088</v>
      </c>
      <c r="I10324">
        <v>933</v>
      </c>
      <c r="J10324" t="s">
        <v>1089</v>
      </c>
      <c r="K10324" t="s">
        <v>828</v>
      </c>
      <c r="L10324" t="s">
        <v>830</v>
      </c>
      <c r="M10324">
        <v>0</v>
      </c>
      <c r="N10324">
        <v>0</v>
      </c>
      <c r="O10324">
        <v>0</v>
      </c>
      <c r="P10324">
        <v>266989</v>
      </c>
      <c r="Q10324">
        <v>0</v>
      </c>
      <c r="R10324">
        <v>0</v>
      </c>
      <c r="S10324">
        <v>266989</v>
      </c>
      <c r="T10324">
        <v>0</v>
      </c>
      <c r="U10324">
        <v>266989</v>
      </c>
      <c r="V10324">
        <v>2</v>
      </c>
    </row>
    <row r="10325" spans="1:22" x14ac:dyDescent="0.3">
      <c r="A10325">
        <v>202324</v>
      </c>
      <c r="B10325" t="s">
        <v>820</v>
      </c>
      <c r="C10325" t="s">
        <v>821</v>
      </c>
      <c r="D10325" t="s">
        <v>822</v>
      </c>
      <c r="E10325" t="s">
        <v>823</v>
      </c>
      <c r="F10325" t="s">
        <v>852</v>
      </c>
      <c r="G10325" t="s">
        <v>853</v>
      </c>
      <c r="H10325" t="s">
        <v>1088</v>
      </c>
      <c r="I10325">
        <v>933</v>
      </c>
      <c r="J10325" t="s">
        <v>1089</v>
      </c>
      <c r="K10325" t="s">
        <v>828</v>
      </c>
      <c r="L10325" t="s">
        <v>830</v>
      </c>
      <c r="M10325">
        <v>0</v>
      </c>
      <c r="N10325">
        <v>0</v>
      </c>
      <c r="O10325">
        <v>0</v>
      </c>
      <c r="P10325">
        <v>0</v>
      </c>
      <c r="Q10325">
        <v>0</v>
      </c>
      <c r="R10325">
        <v>0</v>
      </c>
      <c r="S10325">
        <v>0</v>
      </c>
      <c r="T10325">
        <v>0</v>
      </c>
      <c r="U10325">
        <v>0</v>
      </c>
      <c r="V10325">
        <v>0</v>
      </c>
    </row>
    <row r="10326" spans="1:22" x14ac:dyDescent="0.3">
      <c r="A10326">
        <v>202122</v>
      </c>
      <c r="B10326" t="s">
        <v>820</v>
      </c>
      <c r="C10326" t="s">
        <v>821</v>
      </c>
      <c r="D10326" t="s">
        <v>822</v>
      </c>
      <c r="E10326" t="s">
        <v>823</v>
      </c>
      <c r="F10326" t="s">
        <v>852</v>
      </c>
      <c r="G10326" t="s">
        <v>853</v>
      </c>
      <c r="H10326" t="s">
        <v>1088</v>
      </c>
      <c r="I10326">
        <v>933</v>
      </c>
      <c r="J10326" t="s">
        <v>1089</v>
      </c>
      <c r="K10326" t="s">
        <v>828</v>
      </c>
      <c r="L10326" t="s">
        <v>537</v>
      </c>
      <c r="M10326">
        <v>0</v>
      </c>
      <c r="N10326">
        <v>0</v>
      </c>
      <c r="O10326">
        <v>0</v>
      </c>
      <c r="P10326">
        <v>494767</v>
      </c>
      <c r="Q10326">
        <v>0</v>
      </c>
      <c r="R10326">
        <v>2433450</v>
      </c>
      <c r="S10326">
        <v>2928217</v>
      </c>
      <c r="T10326">
        <v>4200</v>
      </c>
      <c r="U10326">
        <v>2924017</v>
      </c>
      <c r="V10326">
        <v>24</v>
      </c>
    </row>
    <row r="10327" spans="1:22" x14ac:dyDescent="0.3">
      <c r="A10327">
        <v>202223</v>
      </c>
      <c r="B10327" t="s">
        <v>820</v>
      </c>
      <c r="C10327" t="s">
        <v>821</v>
      </c>
      <c r="D10327" t="s">
        <v>822</v>
      </c>
      <c r="E10327" t="s">
        <v>823</v>
      </c>
      <c r="F10327" t="s">
        <v>852</v>
      </c>
      <c r="G10327" t="s">
        <v>853</v>
      </c>
      <c r="H10327" t="s">
        <v>1088</v>
      </c>
      <c r="I10327">
        <v>933</v>
      </c>
      <c r="J10327" t="s">
        <v>1089</v>
      </c>
      <c r="K10327" t="s">
        <v>828</v>
      </c>
      <c r="L10327" t="s">
        <v>537</v>
      </c>
      <c r="M10327">
        <v>0</v>
      </c>
      <c r="N10327">
        <v>0</v>
      </c>
      <c r="O10327">
        <v>0</v>
      </c>
      <c r="P10327">
        <v>1254220</v>
      </c>
      <c r="Q10327">
        <v>0</v>
      </c>
      <c r="R10327">
        <v>2451224</v>
      </c>
      <c r="S10327">
        <v>3705444</v>
      </c>
      <c r="T10327">
        <v>55411</v>
      </c>
      <c r="U10327">
        <v>3650034</v>
      </c>
      <c r="V10327">
        <v>30</v>
      </c>
    </row>
    <row r="10328" spans="1:22" x14ac:dyDescent="0.3">
      <c r="A10328">
        <v>202324</v>
      </c>
      <c r="B10328" t="s">
        <v>820</v>
      </c>
      <c r="C10328" t="s">
        <v>821</v>
      </c>
      <c r="D10328" t="s">
        <v>822</v>
      </c>
      <c r="E10328" t="s">
        <v>823</v>
      </c>
      <c r="F10328" t="s">
        <v>852</v>
      </c>
      <c r="G10328" t="s">
        <v>853</v>
      </c>
      <c r="H10328" t="s">
        <v>1088</v>
      </c>
      <c r="I10328">
        <v>933</v>
      </c>
      <c r="J10328" t="s">
        <v>1089</v>
      </c>
      <c r="K10328" t="s">
        <v>828</v>
      </c>
      <c r="L10328" t="s">
        <v>537</v>
      </c>
      <c r="M10328">
        <v>0</v>
      </c>
      <c r="N10328">
        <v>0</v>
      </c>
      <c r="O10328">
        <v>0</v>
      </c>
      <c r="P10328">
        <v>2260540</v>
      </c>
      <c r="Q10328">
        <v>0</v>
      </c>
      <c r="R10328">
        <v>3057748</v>
      </c>
      <c r="S10328">
        <v>5318288</v>
      </c>
      <c r="T10328">
        <v>0</v>
      </c>
      <c r="U10328">
        <v>5318288</v>
      </c>
      <c r="V10328">
        <v>44</v>
      </c>
    </row>
    <row r="10329" spans="1:22" x14ac:dyDescent="0.3">
      <c r="A10329">
        <v>202122</v>
      </c>
      <c r="B10329" t="s">
        <v>820</v>
      </c>
      <c r="C10329" t="s">
        <v>821</v>
      </c>
      <c r="D10329" t="s">
        <v>822</v>
      </c>
      <c r="E10329" t="s">
        <v>823</v>
      </c>
      <c r="F10329" t="s">
        <v>852</v>
      </c>
      <c r="G10329" t="s">
        <v>853</v>
      </c>
      <c r="H10329" t="s">
        <v>1088</v>
      </c>
      <c r="I10329">
        <v>933</v>
      </c>
      <c r="J10329" t="s">
        <v>1089</v>
      </c>
      <c r="K10329" t="s">
        <v>828</v>
      </c>
      <c r="L10329" t="s">
        <v>572</v>
      </c>
      <c r="M10329">
        <v>0</v>
      </c>
      <c r="N10329">
        <v>0</v>
      </c>
      <c r="O10329">
        <v>3590654</v>
      </c>
      <c r="P10329">
        <v>12819889</v>
      </c>
      <c r="Q10329">
        <v>0</v>
      </c>
      <c r="R10329">
        <v>2215008</v>
      </c>
      <c r="S10329">
        <v>18625551</v>
      </c>
      <c r="T10329">
        <v>17405</v>
      </c>
      <c r="U10329">
        <v>18608146</v>
      </c>
      <c r="V10329">
        <v>151</v>
      </c>
    </row>
    <row r="10330" spans="1:22" x14ac:dyDescent="0.3">
      <c r="A10330">
        <v>202223</v>
      </c>
      <c r="B10330" t="s">
        <v>820</v>
      </c>
      <c r="C10330" t="s">
        <v>821</v>
      </c>
      <c r="D10330" t="s">
        <v>822</v>
      </c>
      <c r="E10330" t="s">
        <v>823</v>
      </c>
      <c r="F10330" t="s">
        <v>852</v>
      </c>
      <c r="G10330" t="s">
        <v>853</v>
      </c>
      <c r="H10330" t="s">
        <v>1088</v>
      </c>
      <c r="I10330">
        <v>933</v>
      </c>
      <c r="J10330" t="s">
        <v>1089</v>
      </c>
      <c r="K10330" t="s">
        <v>828</v>
      </c>
      <c r="L10330" t="s">
        <v>572</v>
      </c>
      <c r="M10330">
        <v>0</v>
      </c>
      <c r="N10330">
        <v>0</v>
      </c>
      <c r="O10330">
        <v>4703500</v>
      </c>
      <c r="P10330">
        <v>17096335</v>
      </c>
      <c r="Q10330">
        <v>0</v>
      </c>
      <c r="R10330">
        <v>1621498</v>
      </c>
      <c r="S10330">
        <v>23421333</v>
      </c>
      <c r="T10330">
        <v>1009533</v>
      </c>
      <c r="U10330">
        <v>22411801</v>
      </c>
      <c r="V10330">
        <v>184</v>
      </c>
    </row>
    <row r="10331" spans="1:22" x14ac:dyDescent="0.3">
      <c r="A10331">
        <v>202324</v>
      </c>
      <c r="B10331" t="s">
        <v>820</v>
      </c>
      <c r="C10331" t="s">
        <v>821</v>
      </c>
      <c r="D10331" t="s">
        <v>822</v>
      </c>
      <c r="E10331" t="s">
        <v>823</v>
      </c>
      <c r="F10331" t="s">
        <v>852</v>
      </c>
      <c r="G10331" t="s">
        <v>853</v>
      </c>
      <c r="H10331" t="s">
        <v>1088</v>
      </c>
      <c r="I10331">
        <v>933</v>
      </c>
      <c r="J10331" t="s">
        <v>1089</v>
      </c>
      <c r="K10331" t="s">
        <v>828</v>
      </c>
      <c r="L10331" t="s">
        <v>572</v>
      </c>
      <c r="M10331">
        <v>0</v>
      </c>
      <c r="N10331">
        <v>0</v>
      </c>
      <c r="O10331">
        <v>6237503</v>
      </c>
      <c r="P10331">
        <v>23944405</v>
      </c>
      <c r="Q10331">
        <v>0</v>
      </c>
      <c r="R10331">
        <v>1689814</v>
      </c>
      <c r="S10331">
        <v>31871722</v>
      </c>
      <c r="T10331">
        <v>0</v>
      </c>
      <c r="U10331">
        <v>31871722</v>
      </c>
      <c r="V10331">
        <v>265</v>
      </c>
    </row>
    <row r="10332" spans="1:22" x14ac:dyDescent="0.3">
      <c r="A10332">
        <v>202122</v>
      </c>
      <c r="B10332" t="s">
        <v>820</v>
      </c>
      <c r="C10332" t="s">
        <v>821</v>
      </c>
      <c r="D10332" t="s">
        <v>822</v>
      </c>
      <c r="E10332" t="s">
        <v>823</v>
      </c>
      <c r="F10332" t="s">
        <v>852</v>
      </c>
      <c r="G10332" t="s">
        <v>853</v>
      </c>
      <c r="H10332" t="s">
        <v>1088</v>
      </c>
      <c r="I10332">
        <v>933</v>
      </c>
      <c r="J10332" t="s">
        <v>1089</v>
      </c>
      <c r="K10332" t="s">
        <v>828</v>
      </c>
      <c r="L10332" t="s">
        <v>539</v>
      </c>
      <c r="M10332">
        <v>0</v>
      </c>
      <c r="N10332">
        <v>0</v>
      </c>
      <c r="O10332">
        <v>0</v>
      </c>
      <c r="P10332" t="s">
        <v>829</v>
      </c>
      <c r="Q10332" t="s">
        <v>829</v>
      </c>
      <c r="R10332" t="s">
        <v>829</v>
      </c>
      <c r="S10332">
        <v>0</v>
      </c>
      <c r="T10332">
        <v>0</v>
      </c>
      <c r="U10332">
        <v>0</v>
      </c>
      <c r="V10332">
        <v>0</v>
      </c>
    </row>
    <row r="10333" spans="1:22" x14ac:dyDescent="0.3">
      <c r="A10333">
        <v>202223</v>
      </c>
      <c r="B10333" t="s">
        <v>820</v>
      </c>
      <c r="C10333" t="s">
        <v>821</v>
      </c>
      <c r="D10333" t="s">
        <v>822</v>
      </c>
      <c r="E10333" t="s">
        <v>823</v>
      </c>
      <c r="F10333" t="s">
        <v>852</v>
      </c>
      <c r="G10333" t="s">
        <v>853</v>
      </c>
      <c r="H10333" t="s">
        <v>1088</v>
      </c>
      <c r="I10333">
        <v>933</v>
      </c>
      <c r="J10333" t="s">
        <v>1089</v>
      </c>
      <c r="K10333" t="s">
        <v>828</v>
      </c>
      <c r="L10333" t="s">
        <v>539</v>
      </c>
      <c r="M10333">
        <v>0</v>
      </c>
      <c r="N10333">
        <v>0</v>
      </c>
      <c r="O10333">
        <v>0</v>
      </c>
      <c r="P10333" t="s">
        <v>829</v>
      </c>
      <c r="Q10333" t="s">
        <v>829</v>
      </c>
      <c r="R10333" t="s">
        <v>829</v>
      </c>
      <c r="S10333">
        <v>0</v>
      </c>
      <c r="T10333">
        <v>0</v>
      </c>
      <c r="U10333">
        <v>0</v>
      </c>
      <c r="V10333">
        <v>0</v>
      </c>
    </row>
    <row r="10334" spans="1:22" x14ac:dyDescent="0.3">
      <c r="A10334">
        <v>202324</v>
      </c>
      <c r="B10334" t="s">
        <v>820</v>
      </c>
      <c r="C10334" t="s">
        <v>821</v>
      </c>
      <c r="D10334" t="s">
        <v>822</v>
      </c>
      <c r="E10334" t="s">
        <v>823</v>
      </c>
      <c r="F10334" t="s">
        <v>852</v>
      </c>
      <c r="G10334" t="s">
        <v>853</v>
      </c>
      <c r="H10334" t="s">
        <v>1088</v>
      </c>
      <c r="I10334">
        <v>933</v>
      </c>
      <c r="J10334" t="s">
        <v>1089</v>
      </c>
      <c r="K10334" t="s">
        <v>828</v>
      </c>
      <c r="L10334" t="s">
        <v>539</v>
      </c>
      <c r="M10334">
        <v>0</v>
      </c>
      <c r="N10334">
        <v>0</v>
      </c>
      <c r="O10334">
        <v>0</v>
      </c>
      <c r="P10334" t="s">
        <v>829</v>
      </c>
      <c r="Q10334" t="s">
        <v>829</v>
      </c>
      <c r="R10334" t="s">
        <v>829</v>
      </c>
      <c r="S10334">
        <v>0</v>
      </c>
      <c r="T10334">
        <v>0</v>
      </c>
      <c r="U10334">
        <v>0</v>
      </c>
      <c r="V10334">
        <v>0</v>
      </c>
    </row>
    <row r="10335" spans="1:22" x14ac:dyDescent="0.3">
      <c r="A10335">
        <v>202122</v>
      </c>
      <c r="B10335" t="s">
        <v>820</v>
      </c>
      <c r="C10335" t="s">
        <v>821</v>
      </c>
      <c r="D10335" t="s">
        <v>822</v>
      </c>
      <c r="E10335" t="s">
        <v>823</v>
      </c>
      <c r="F10335" t="s">
        <v>852</v>
      </c>
      <c r="G10335" t="s">
        <v>853</v>
      </c>
      <c r="H10335" t="s">
        <v>1088</v>
      </c>
      <c r="I10335">
        <v>933</v>
      </c>
      <c r="J10335" t="s">
        <v>1089</v>
      </c>
      <c r="K10335" t="s">
        <v>828</v>
      </c>
      <c r="L10335" t="s">
        <v>541</v>
      </c>
      <c r="M10335">
        <v>0</v>
      </c>
      <c r="N10335">
        <v>1584657</v>
      </c>
      <c r="O10335">
        <v>1157762</v>
      </c>
      <c r="P10335">
        <v>166381</v>
      </c>
      <c r="Q10335">
        <v>65705</v>
      </c>
      <c r="R10335">
        <v>0</v>
      </c>
      <c r="S10335">
        <v>2974505</v>
      </c>
      <c r="T10335">
        <v>0</v>
      </c>
      <c r="U10335">
        <v>2974505</v>
      </c>
      <c r="V10335">
        <v>24</v>
      </c>
    </row>
    <row r="10336" spans="1:22" x14ac:dyDescent="0.3">
      <c r="A10336">
        <v>202223</v>
      </c>
      <c r="B10336" t="s">
        <v>820</v>
      </c>
      <c r="C10336" t="s">
        <v>821</v>
      </c>
      <c r="D10336" t="s">
        <v>822</v>
      </c>
      <c r="E10336" t="s">
        <v>823</v>
      </c>
      <c r="F10336" t="s">
        <v>852</v>
      </c>
      <c r="G10336" t="s">
        <v>853</v>
      </c>
      <c r="H10336" t="s">
        <v>1088</v>
      </c>
      <c r="I10336">
        <v>933</v>
      </c>
      <c r="J10336" t="s">
        <v>1089</v>
      </c>
      <c r="K10336" t="s">
        <v>828</v>
      </c>
      <c r="L10336" t="s">
        <v>541</v>
      </c>
      <c r="M10336">
        <v>0</v>
      </c>
      <c r="N10336">
        <v>1691635</v>
      </c>
      <c r="O10336">
        <v>1201169</v>
      </c>
      <c r="P10336">
        <v>192764</v>
      </c>
      <c r="Q10336">
        <v>58894</v>
      </c>
      <c r="R10336">
        <v>0</v>
      </c>
      <c r="S10336">
        <v>3144462</v>
      </c>
      <c r="T10336">
        <v>0</v>
      </c>
      <c r="U10336">
        <v>3144462</v>
      </c>
      <c r="V10336">
        <v>26</v>
      </c>
    </row>
    <row r="10337" spans="1:22" x14ac:dyDescent="0.3">
      <c r="A10337">
        <v>202324</v>
      </c>
      <c r="B10337" t="s">
        <v>820</v>
      </c>
      <c r="C10337" t="s">
        <v>821</v>
      </c>
      <c r="D10337" t="s">
        <v>822</v>
      </c>
      <c r="E10337" t="s">
        <v>823</v>
      </c>
      <c r="F10337" t="s">
        <v>852</v>
      </c>
      <c r="G10337" t="s">
        <v>853</v>
      </c>
      <c r="H10337" t="s">
        <v>1088</v>
      </c>
      <c r="I10337">
        <v>933</v>
      </c>
      <c r="J10337" t="s">
        <v>1089</v>
      </c>
      <c r="K10337" t="s">
        <v>828</v>
      </c>
      <c r="L10337" t="s">
        <v>541</v>
      </c>
      <c r="M10337">
        <v>0</v>
      </c>
      <c r="N10337">
        <v>1777722</v>
      </c>
      <c r="O10337">
        <v>306808</v>
      </c>
      <c r="P10337">
        <v>1362913</v>
      </c>
      <c r="Q10337">
        <v>70543</v>
      </c>
      <c r="R10337">
        <v>0</v>
      </c>
      <c r="S10337">
        <v>3517985</v>
      </c>
      <c r="T10337">
        <v>820</v>
      </c>
      <c r="U10337">
        <v>3517165</v>
      </c>
      <c r="V10337">
        <v>29</v>
      </c>
    </row>
    <row r="10338" spans="1:22" x14ac:dyDescent="0.3">
      <c r="A10338">
        <v>202122</v>
      </c>
      <c r="B10338" t="s">
        <v>820</v>
      </c>
      <c r="C10338" t="s">
        <v>821</v>
      </c>
      <c r="D10338" t="s">
        <v>822</v>
      </c>
      <c r="E10338" t="s">
        <v>823</v>
      </c>
      <c r="F10338" t="s">
        <v>852</v>
      </c>
      <c r="G10338" t="s">
        <v>853</v>
      </c>
      <c r="H10338" t="s">
        <v>1088</v>
      </c>
      <c r="I10338">
        <v>933</v>
      </c>
      <c r="J10338" t="s">
        <v>1089</v>
      </c>
      <c r="K10338" t="s">
        <v>828</v>
      </c>
      <c r="L10338" t="s">
        <v>831</v>
      </c>
      <c r="M10338" t="s">
        <v>829</v>
      </c>
      <c r="N10338" t="s">
        <v>829</v>
      </c>
      <c r="O10338" t="s">
        <v>829</v>
      </c>
      <c r="P10338">
        <v>0</v>
      </c>
      <c r="Q10338">
        <v>238000</v>
      </c>
      <c r="R10338" t="s">
        <v>829</v>
      </c>
      <c r="S10338">
        <v>238000</v>
      </c>
      <c r="T10338">
        <v>0</v>
      </c>
      <c r="U10338">
        <v>238000</v>
      </c>
      <c r="V10338">
        <v>2</v>
      </c>
    </row>
    <row r="10339" spans="1:22" x14ac:dyDescent="0.3">
      <c r="A10339">
        <v>202223</v>
      </c>
      <c r="B10339" t="s">
        <v>820</v>
      </c>
      <c r="C10339" t="s">
        <v>821</v>
      </c>
      <c r="D10339" t="s">
        <v>822</v>
      </c>
      <c r="E10339" t="s">
        <v>823</v>
      </c>
      <c r="F10339" t="s">
        <v>852</v>
      </c>
      <c r="G10339" t="s">
        <v>853</v>
      </c>
      <c r="H10339" t="s">
        <v>1088</v>
      </c>
      <c r="I10339">
        <v>933</v>
      </c>
      <c r="J10339" t="s">
        <v>1089</v>
      </c>
      <c r="K10339" t="s">
        <v>828</v>
      </c>
      <c r="L10339" t="s">
        <v>831</v>
      </c>
      <c r="M10339" t="s">
        <v>829</v>
      </c>
      <c r="N10339" t="s">
        <v>829</v>
      </c>
      <c r="O10339" t="s">
        <v>829</v>
      </c>
      <c r="P10339">
        <v>0</v>
      </c>
      <c r="Q10339">
        <v>237900</v>
      </c>
      <c r="R10339" t="s">
        <v>829</v>
      </c>
      <c r="S10339">
        <v>237900</v>
      </c>
      <c r="T10339">
        <v>0</v>
      </c>
      <c r="U10339">
        <v>237900</v>
      </c>
      <c r="V10339">
        <v>2</v>
      </c>
    </row>
    <row r="10340" spans="1:22" x14ac:dyDescent="0.3">
      <c r="A10340">
        <v>202324</v>
      </c>
      <c r="B10340" t="s">
        <v>820</v>
      </c>
      <c r="C10340" t="s">
        <v>821</v>
      </c>
      <c r="D10340" t="s">
        <v>822</v>
      </c>
      <c r="E10340" t="s">
        <v>823</v>
      </c>
      <c r="F10340" t="s">
        <v>852</v>
      </c>
      <c r="G10340" t="s">
        <v>853</v>
      </c>
      <c r="H10340" t="s">
        <v>1088</v>
      </c>
      <c r="I10340">
        <v>933</v>
      </c>
      <c r="J10340" t="s">
        <v>1089</v>
      </c>
      <c r="K10340" t="s">
        <v>828</v>
      </c>
      <c r="L10340" t="s">
        <v>831</v>
      </c>
      <c r="M10340" t="s">
        <v>829</v>
      </c>
      <c r="N10340" t="s">
        <v>829</v>
      </c>
      <c r="O10340" t="s">
        <v>829</v>
      </c>
      <c r="P10340">
        <v>237900</v>
      </c>
      <c r="Q10340">
        <v>0</v>
      </c>
      <c r="R10340" t="s">
        <v>829</v>
      </c>
      <c r="S10340">
        <v>237900</v>
      </c>
      <c r="T10340">
        <v>0</v>
      </c>
      <c r="U10340">
        <v>237900</v>
      </c>
      <c r="V10340">
        <v>2</v>
      </c>
    </row>
    <row r="10341" spans="1:22" x14ac:dyDescent="0.3">
      <c r="A10341">
        <v>202122</v>
      </c>
      <c r="B10341" t="s">
        <v>820</v>
      </c>
      <c r="C10341" t="s">
        <v>821</v>
      </c>
      <c r="D10341" t="s">
        <v>822</v>
      </c>
      <c r="E10341" t="s">
        <v>823</v>
      </c>
      <c r="F10341" t="s">
        <v>852</v>
      </c>
      <c r="G10341" t="s">
        <v>853</v>
      </c>
      <c r="H10341" t="s">
        <v>1088</v>
      </c>
      <c r="I10341">
        <v>933</v>
      </c>
      <c r="J10341" t="s">
        <v>1089</v>
      </c>
      <c r="K10341" t="s">
        <v>828</v>
      </c>
      <c r="L10341" t="s">
        <v>832</v>
      </c>
      <c r="M10341">
        <v>0</v>
      </c>
      <c r="N10341">
        <v>0</v>
      </c>
      <c r="O10341">
        <v>0</v>
      </c>
      <c r="P10341">
        <v>0</v>
      </c>
      <c r="Q10341">
        <v>182779</v>
      </c>
      <c r="R10341">
        <v>0</v>
      </c>
      <c r="S10341">
        <v>182779</v>
      </c>
      <c r="T10341">
        <v>0</v>
      </c>
      <c r="U10341">
        <v>182779</v>
      </c>
      <c r="V10341">
        <v>1</v>
      </c>
    </row>
    <row r="10342" spans="1:22" x14ac:dyDescent="0.3">
      <c r="A10342">
        <v>202223</v>
      </c>
      <c r="B10342" t="s">
        <v>820</v>
      </c>
      <c r="C10342" t="s">
        <v>821</v>
      </c>
      <c r="D10342" t="s">
        <v>822</v>
      </c>
      <c r="E10342" t="s">
        <v>823</v>
      </c>
      <c r="F10342" t="s">
        <v>852</v>
      </c>
      <c r="G10342" t="s">
        <v>853</v>
      </c>
      <c r="H10342" t="s">
        <v>1088</v>
      </c>
      <c r="I10342">
        <v>933</v>
      </c>
      <c r="J10342" t="s">
        <v>1089</v>
      </c>
      <c r="K10342" t="s">
        <v>828</v>
      </c>
      <c r="L10342" t="s">
        <v>832</v>
      </c>
      <c r="M10342">
        <v>0</v>
      </c>
      <c r="N10342">
        <v>0</v>
      </c>
      <c r="O10342">
        <v>0</v>
      </c>
      <c r="P10342">
        <v>0</v>
      </c>
      <c r="Q10342">
        <v>166533</v>
      </c>
      <c r="R10342">
        <v>0</v>
      </c>
      <c r="S10342">
        <v>166533</v>
      </c>
      <c r="T10342">
        <v>0</v>
      </c>
      <c r="U10342">
        <v>166533</v>
      </c>
      <c r="V10342">
        <v>1</v>
      </c>
    </row>
    <row r="10343" spans="1:22" x14ac:dyDescent="0.3">
      <c r="A10343">
        <v>202324</v>
      </c>
      <c r="B10343" t="s">
        <v>820</v>
      </c>
      <c r="C10343" t="s">
        <v>821</v>
      </c>
      <c r="D10343" t="s">
        <v>822</v>
      </c>
      <c r="E10343" t="s">
        <v>823</v>
      </c>
      <c r="F10343" t="s">
        <v>852</v>
      </c>
      <c r="G10343" t="s">
        <v>853</v>
      </c>
      <c r="H10343" t="s">
        <v>1088</v>
      </c>
      <c r="I10343">
        <v>933</v>
      </c>
      <c r="J10343" t="s">
        <v>1089</v>
      </c>
      <c r="K10343" t="s">
        <v>828</v>
      </c>
      <c r="L10343" t="s">
        <v>832</v>
      </c>
      <c r="M10343">
        <v>0</v>
      </c>
      <c r="N10343">
        <v>0</v>
      </c>
      <c r="O10343">
        <v>0</v>
      </c>
      <c r="P10343">
        <v>234133</v>
      </c>
      <c r="Q10343">
        <v>0</v>
      </c>
      <c r="R10343">
        <v>0</v>
      </c>
      <c r="S10343">
        <v>234133</v>
      </c>
      <c r="T10343">
        <v>0</v>
      </c>
      <c r="U10343">
        <v>234133</v>
      </c>
      <c r="V10343">
        <v>2</v>
      </c>
    </row>
    <row r="10344" spans="1:22" x14ac:dyDescent="0.3">
      <c r="A10344">
        <v>202122</v>
      </c>
      <c r="B10344" t="s">
        <v>820</v>
      </c>
      <c r="C10344" t="s">
        <v>821</v>
      </c>
      <c r="D10344" t="s">
        <v>822</v>
      </c>
      <c r="E10344" t="s">
        <v>823</v>
      </c>
      <c r="F10344" t="s">
        <v>852</v>
      </c>
      <c r="G10344" t="s">
        <v>853</v>
      </c>
      <c r="H10344" t="s">
        <v>1088</v>
      </c>
      <c r="I10344">
        <v>933</v>
      </c>
      <c r="J10344" t="s">
        <v>1089</v>
      </c>
      <c r="K10344" t="s">
        <v>828</v>
      </c>
      <c r="L10344" t="s">
        <v>544</v>
      </c>
      <c r="M10344">
        <v>0</v>
      </c>
      <c r="N10344">
        <v>0</v>
      </c>
      <c r="O10344">
        <v>0</v>
      </c>
      <c r="P10344">
        <v>180964</v>
      </c>
      <c r="Q10344">
        <v>0</v>
      </c>
      <c r="R10344">
        <v>0</v>
      </c>
      <c r="S10344">
        <v>180964</v>
      </c>
      <c r="T10344">
        <v>0</v>
      </c>
      <c r="U10344">
        <v>180964</v>
      </c>
      <c r="V10344">
        <v>1</v>
      </c>
    </row>
    <row r="10345" spans="1:22" x14ac:dyDescent="0.3">
      <c r="A10345">
        <v>202223</v>
      </c>
      <c r="B10345" t="s">
        <v>820</v>
      </c>
      <c r="C10345" t="s">
        <v>821</v>
      </c>
      <c r="D10345" t="s">
        <v>822</v>
      </c>
      <c r="E10345" t="s">
        <v>823</v>
      </c>
      <c r="F10345" t="s">
        <v>852</v>
      </c>
      <c r="G10345" t="s">
        <v>853</v>
      </c>
      <c r="H10345" t="s">
        <v>1088</v>
      </c>
      <c r="I10345">
        <v>933</v>
      </c>
      <c r="J10345" t="s">
        <v>1089</v>
      </c>
      <c r="K10345" t="s">
        <v>828</v>
      </c>
      <c r="L10345" t="s">
        <v>544</v>
      </c>
      <c r="M10345">
        <v>0</v>
      </c>
      <c r="N10345">
        <v>0</v>
      </c>
      <c r="O10345">
        <v>0</v>
      </c>
      <c r="P10345">
        <v>1465987</v>
      </c>
      <c r="Q10345">
        <v>0</v>
      </c>
      <c r="R10345">
        <v>0</v>
      </c>
      <c r="S10345">
        <v>1465987</v>
      </c>
      <c r="T10345">
        <v>0</v>
      </c>
      <c r="U10345">
        <v>1465987</v>
      </c>
      <c r="V10345">
        <v>12</v>
      </c>
    </row>
    <row r="10346" spans="1:22" x14ac:dyDescent="0.3">
      <c r="A10346">
        <v>202324</v>
      </c>
      <c r="B10346" t="s">
        <v>820</v>
      </c>
      <c r="C10346" t="s">
        <v>821</v>
      </c>
      <c r="D10346" t="s">
        <v>822</v>
      </c>
      <c r="E10346" t="s">
        <v>823</v>
      </c>
      <c r="F10346" t="s">
        <v>852</v>
      </c>
      <c r="G10346" t="s">
        <v>853</v>
      </c>
      <c r="H10346" t="s">
        <v>1088</v>
      </c>
      <c r="I10346">
        <v>933</v>
      </c>
      <c r="J10346" t="s">
        <v>1089</v>
      </c>
      <c r="K10346" t="s">
        <v>828</v>
      </c>
      <c r="L10346" t="s">
        <v>544</v>
      </c>
      <c r="M10346">
        <v>0</v>
      </c>
      <c r="N10346">
        <v>74263</v>
      </c>
      <c r="O10346">
        <v>12820</v>
      </c>
      <c r="P10346">
        <v>1339000</v>
      </c>
      <c r="Q10346">
        <v>0</v>
      </c>
      <c r="R10346">
        <v>0</v>
      </c>
      <c r="S10346">
        <v>1426083</v>
      </c>
      <c r="T10346">
        <v>0</v>
      </c>
      <c r="U10346">
        <v>1426083</v>
      </c>
      <c r="V10346">
        <v>12</v>
      </c>
    </row>
    <row r="10347" spans="1:22" x14ac:dyDescent="0.3">
      <c r="A10347">
        <v>202122</v>
      </c>
      <c r="B10347" t="s">
        <v>820</v>
      </c>
      <c r="C10347" t="s">
        <v>821</v>
      </c>
      <c r="D10347" t="s">
        <v>822</v>
      </c>
      <c r="E10347" t="s">
        <v>823</v>
      </c>
      <c r="F10347" t="s">
        <v>852</v>
      </c>
      <c r="G10347" t="s">
        <v>853</v>
      </c>
      <c r="H10347" t="s">
        <v>1088</v>
      </c>
      <c r="I10347">
        <v>933</v>
      </c>
      <c r="J10347" t="s">
        <v>1089</v>
      </c>
      <c r="K10347" t="s">
        <v>828</v>
      </c>
      <c r="L10347" t="s">
        <v>600</v>
      </c>
      <c r="M10347" t="s">
        <v>829</v>
      </c>
      <c r="N10347" t="s">
        <v>829</v>
      </c>
      <c r="O10347" t="s">
        <v>829</v>
      </c>
      <c r="P10347">
        <v>0</v>
      </c>
      <c r="Q10347">
        <v>0</v>
      </c>
      <c r="R10347" t="s">
        <v>829</v>
      </c>
      <c r="S10347">
        <v>0</v>
      </c>
      <c r="T10347">
        <v>0</v>
      </c>
      <c r="U10347">
        <v>0</v>
      </c>
      <c r="V10347">
        <v>0</v>
      </c>
    </row>
    <row r="10348" spans="1:22" x14ac:dyDescent="0.3">
      <c r="A10348">
        <v>202223</v>
      </c>
      <c r="B10348" t="s">
        <v>820</v>
      </c>
      <c r="C10348" t="s">
        <v>821</v>
      </c>
      <c r="D10348" t="s">
        <v>822</v>
      </c>
      <c r="E10348" t="s">
        <v>823</v>
      </c>
      <c r="F10348" t="s">
        <v>852</v>
      </c>
      <c r="G10348" t="s">
        <v>853</v>
      </c>
      <c r="H10348" t="s">
        <v>1088</v>
      </c>
      <c r="I10348">
        <v>933</v>
      </c>
      <c r="J10348" t="s">
        <v>1089</v>
      </c>
      <c r="K10348" t="s">
        <v>828</v>
      </c>
      <c r="L10348" t="s">
        <v>600</v>
      </c>
      <c r="M10348" t="s">
        <v>829</v>
      </c>
      <c r="N10348" t="s">
        <v>829</v>
      </c>
      <c r="O10348" t="s">
        <v>829</v>
      </c>
      <c r="P10348">
        <v>0</v>
      </c>
      <c r="Q10348">
        <v>0</v>
      </c>
      <c r="R10348" t="s">
        <v>829</v>
      </c>
      <c r="S10348">
        <v>0</v>
      </c>
      <c r="T10348">
        <v>0</v>
      </c>
      <c r="U10348">
        <v>0</v>
      </c>
      <c r="V10348">
        <v>0</v>
      </c>
    </row>
    <row r="10349" spans="1:22" x14ac:dyDescent="0.3">
      <c r="A10349">
        <v>202324</v>
      </c>
      <c r="B10349" t="s">
        <v>820</v>
      </c>
      <c r="C10349" t="s">
        <v>821</v>
      </c>
      <c r="D10349" t="s">
        <v>822</v>
      </c>
      <c r="E10349" t="s">
        <v>823</v>
      </c>
      <c r="F10349" t="s">
        <v>852</v>
      </c>
      <c r="G10349" t="s">
        <v>853</v>
      </c>
      <c r="H10349" t="s">
        <v>1088</v>
      </c>
      <c r="I10349">
        <v>933</v>
      </c>
      <c r="J10349" t="s">
        <v>1089</v>
      </c>
      <c r="K10349" t="s">
        <v>828</v>
      </c>
      <c r="L10349" t="s">
        <v>600</v>
      </c>
      <c r="M10349" t="s">
        <v>829</v>
      </c>
      <c r="N10349" t="s">
        <v>829</v>
      </c>
      <c r="O10349" t="s">
        <v>829</v>
      </c>
      <c r="P10349">
        <v>0</v>
      </c>
      <c r="Q10349">
        <v>0</v>
      </c>
      <c r="R10349" t="s">
        <v>829</v>
      </c>
      <c r="S10349">
        <v>0</v>
      </c>
      <c r="T10349">
        <v>0</v>
      </c>
      <c r="U10349">
        <v>0</v>
      </c>
      <c r="V10349">
        <v>0</v>
      </c>
    </row>
    <row r="10350" spans="1:22" x14ac:dyDescent="0.3">
      <c r="A10350">
        <v>202122</v>
      </c>
      <c r="B10350" t="s">
        <v>820</v>
      </c>
      <c r="C10350" t="s">
        <v>821</v>
      </c>
      <c r="D10350" t="s">
        <v>822</v>
      </c>
      <c r="E10350" t="s">
        <v>823</v>
      </c>
      <c r="F10350" t="s">
        <v>852</v>
      </c>
      <c r="G10350" t="s">
        <v>853</v>
      </c>
      <c r="H10350" t="s">
        <v>1088</v>
      </c>
      <c r="I10350">
        <v>933</v>
      </c>
      <c r="J10350" t="s">
        <v>1089</v>
      </c>
      <c r="K10350" t="s">
        <v>828</v>
      </c>
      <c r="L10350" t="s">
        <v>247</v>
      </c>
      <c r="M10350">
        <v>0</v>
      </c>
      <c r="N10350">
        <v>0</v>
      </c>
      <c r="O10350">
        <v>0</v>
      </c>
      <c r="P10350">
        <v>0</v>
      </c>
      <c r="Q10350">
        <v>0</v>
      </c>
      <c r="R10350">
        <v>0</v>
      </c>
      <c r="S10350">
        <v>0</v>
      </c>
      <c r="T10350">
        <v>0</v>
      </c>
      <c r="U10350">
        <v>0</v>
      </c>
      <c r="V10350">
        <v>0</v>
      </c>
    </row>
    <row r="10351" spans="1:22" x14ac:dyDescent="0.3">
      <c r="A10351">
        <v>202223</v>
      </c>
      <c r="B10351" t="s">
        <v>820</v>
      </c>
      <c r="C10351" t="s">
        <v>821</v>
      </c>
      <c r="D10351" t="s">
        <v>822</v>
      </c>
      <c r="E10351" t="s">
        <v>823</v>
      </c>
      <c r="F10351" t="s">
        <v>852</v>
      </c>
      <c r="G10351" t="s">
        <v>853</v>
      </c>
      <c r="H10351" t="s">
        <v>1088</v>
      </c>
      <c r="I10351">
        <v>933</v>
      </c>
      <c r="J10351" t="s">
        <v>1089</v>
      </c>
      <c r="K10351" t="s">
        <v>828</v>
      </c>
      <c r="L10351" t="s">
        <v>247</v>
      </c>
      <c r="M10351">
        <v>0</v>
      </c>
      <c r="N10351">
        <v>0</v>
      </c>
      <c r="O10351">
        <v>0</v>
      </c>
      <c r="P10351">
        <v>0</v>
      </c>
      <c r="Q10351">
        <v>0</v>
      </c>
      <c r="R10351">
        <v>0</v>
      </c>
      <c r="S10351">
        <v>0</v>
      </c>
      <c r="T10351">
        <v>0</v>
      </c>
      <c r="U10351">
        <v>0</v>
      </c>
      <c r="V10351">
        <v>0</v>
      </c>
    </row>
    <row r="10352" spans="1:22" x14ac:dyDescent="0.3">
      <c r="A10352">
        <v>202324</v>
      </c>
      <c r="B10352" t="s">
        <v>820</v>
      </c>
      <c r="C10352" t="s">
        <v>821</v>
      </c>
      <c r="D10352" t="s">
        <v>822</v>
      </c>
      <c r="E10352" t="s">
        <v>823</v>
      </c>
      <c r="F10352" t="s">
        <v>852</v>
      </c>
      <c r="G10352" t="s">
        <v>853</v>
      </c>
      <c r="H10352" t="s">
        <v>1088</v>
      </c>
      <c r="I10352">
        <v>933</v>
      </c>
      <c r="J10352" t="s">
        <v>1089</v>
      </c>
      <c r="K10352" t="s">
        <v>828</v>
      </c>
      <c r="L10352" t="s">
        <v>247</v>
      </c>
      <c r="M10352">
        <v>0</v>
      </c>
      <c r="N10352">
        <v>0</v>
      </c>
      <c r="O10352">
        <v>0</v>
      </c>
      <c r="P10352">
        <v>0</v>
      </c>
      <c r="Q10352">
        <v>0</v>
      </c>
      <c r="R10352">
        <v>0</v>
      </c>
      <c r="S10352">
        <v>0</v>
      </c>
      <c r="T10352">
        <v>0</v>
      </c>
      <c r="U10352">
        <v>0</v>
      </c>
      <c r="V10352">
        <v>0</v>
      </c>
    </row>
    <row r="10353" spans="1:22" x14ac:dyDescent="0.3">
      <c r="A10353">
        <v>202122</v>
      </c>
      <c r="B10353" t="s">
        <v>820</v>
      </c>
      <c r="C10353" t="s">
        <v>821</v>
      </c>
      <c r="D10353" t="s">
        <v>822</v>
      </c>
      <c r="E10353" t="s">
        <v>823</v>
      </c>
      <c r="F10353" t="s">
        <v>852</v>
      </c>
      <c r="G10353" t="s">
        <v>853</v>
      </c>
      <c r="H10353" t="s">
        <v>1088</v>
      </c>
      <c r="I10353">
        <v>933</v>
      </c>
      <c r="J10353" t="s">
        <v>1089</v>
      </c>
      <c r="K10353" t="s">
        <v>828</v>
      </c>
      <c r="L10353" t="s">
        <v>833</v>
      </c>
      <c r="M10353">
        <v>28055207</v>
      </c>
      <c r="N10353">
        <v>114073700</v>
      </c>
      <c r="O10353">
        <v>32919504</v>
      </c>
      <c r="P10353">
        <v>35382958</v>
      </c>
      <c r="Q10353">
        <v>6261572</v>
      </c>
      <c r="R10353">
        <v>4648458</v>
      </c>
      <c r="S10353">
        <v>222743761</v>
      </c>
      <c r="T10353">
        <v>466059</v>
      </c>
      <c r="U10353">
        <v>222277702</v>
      </c>
      <c r="V10353" t="s">
        <v>834</v>
      </c>
    </row>
    <row r="10354" spans="1:22" x14ac:dyDescent="0.3">
      <c r="A10354">
        <v>202223</v>
      </c>
      <c r="B10354" t="s">
        <v>820</v>
      </c>
      <c r="C10354" t="s">
        <v>821</v>
      </c>
      <c r="D10354" t="s">
        <v>822</v>
      </c>
      <c r="E10354" t="s">
        <v>823</v>
      </c>
      <c r="F10354" t="s">
        <v>852</v>
      </c>
      <c r="G10354" t="s">
        <v>853</v>
      </c>
      <c r="H10354" t="s">
        <v>1088</v>
      </c>
      <c r="I10354">
        <v>933</v>
      </c>
      <c r="J10354" t="s">
        <v>1089</v>
      </c>
      <c r="K10354" t="s">
        <v>828</v>
      </c>
      <c r="L10354" t="s">
        <v>833</v>
      </c>
      <c r="M10354">
        <v>29387916</v>
      </c>
      <c r="N10354">
        <v>114382996</v>
      </c>
      <c r="O10354">
        <v>36259325</v>
      </c>
      <c r="P10354">
        <v>43854508</v>
      </c>
      <c r="Q10354">
        <v>4609993</v>
      </c>
      <c r="R10354">
        <v>4072722</v>
      </c>
      <c r="S10354">
        <v>234061562</v>
      </c>
      <c r="T10354">
        <v>1725157</v>
      </c>
      <c r="U10354">
        <v>232336405</v>
      </c>
      <c r="V10354" t="s">
        <v>834</v>
      </c>
    </row>
    <row r="10355" spans="1:22" x14ac:dyDescent="0.3">
      <c r="A10355">
        <v>202324</v>
      </c>
      <c r="B10355" t="s">
        <v>820</v>
      </c>
      <c r="C10355" t="s">
        <v>821</v>
      </c>
      <c r="D10355" t="s">
        <v>822</v>
      </c>
      <c r="E10355" t="s">
        <v>823</v>
      </c>
      <c r="F10355" t="s">
        <v>852</v>
      </c>
      <c r="G10355" t="s">
        <v>853</v>
      </c>
      <c r="H10355" t="s">
        <v>1088</v>
      </c>
      <c r="I10355">
        <v>933</v>
      </c>
      <c r="J10355" t="s">
        <v>1089</v>
      </c>
      <c r="K10355" t="s">
        <v>828</v>
      </c>
      <c r="L10355" t="s">
        <v>833</v>
      </c>
      <c r="M10355">
        <v>30377486</v>
      </c>
      <c r="N10355">
        <v>120698646</v>
      </c>
      <c r="O10355">
        <v>36278843</v>
      </c>
      <c r="P10355">
        <v>49516653</v>
      </c>
      <c r="Q10355">
        <v>10619789</v>
      </c>
      <c r="R10355">
        <v>4747562</v>
      </c>
      <c r="S10355">
        <v>253342873</v>
      </c>
      <c r="T10355">
        <v>379252</v>
      </c>
      <c r="U10355">
        <v>252963621</v>
      </c>
      <c r="V10355" t="s">
        <v>834</v>
      </c>
    </row>
    <row r="10356" spans="1:22" x14ac:dyDescent="0.3">
      <c r="A10356">
        <v>202122</v>
      </c>
      <c r="B10356" t="s">
        <v>820</v>
      </c>
      <c r="C10356" t="s">
        <v>821</v>
      </c>
      <c r="D10356" t="s">
        <v>822</v>
      </c>
      <c r="E10356" t="s">
        <v>823</v>
      </c>
      <c r="F10356" t="s">
        <v>852</v>
      </c>
      <c r="G10356" t="s">
        <v>853</v>
      </c>
      <c r="H10356" t="s">
        <v>1088</v>
      </c>
      <c r="I10356">
        <v>933</v>
      </c>
      <c r="J10356" t="s">
        <v>1089</v>
      </c>
      <c r="K10356" t="s">
        <v>835</v>
      </c>
      <c r="L10356" t="s">
        <v>836</v>
      </c>
      <c r="M10356" t="s">
        <v>829</v>
      </c>
      <c r="N10356" t="s">
        <v>829</v>
      </c>
      <c r="O10356" t="s">
        <v>829</v>
      </c>
      <c r="P10356" t="s">
        <v>829</v>
      </c>
      <c r="Q10356" t="s">
        <v>829</v>
      </c>
      <c r="R10356" t="s">
        <v>829</v>
      </c>
      <c r="S10356">
        <v>215052593</v>
      </c>
      <c r="T10356" t="s">
        <v>829</v>
      </c>
      <c r="U10356" t="s">
        <v>829</v>
      </c>
      <c r="V10356" t="s">
        <v>834</v>
      </c>
    </row>
    <row r="10357" spans="1:22" x14ac:dyDescent="0.3">
      <c r="A10357">
        <v>202223</v>
      </c>
      <c r="B10357" t="s">
        <v>820</v>
      </c>
      <c r="C10357" t="s">
        <v>821</v>
      </c>
      <c r="D10357" t="s">
        <v>822</v>
      </c>
      <c r="E10357" t="s">
        <v>823</v>
      </c>
      <c r="F10357" t="s">
        <v>852</v>
      </c>
      <c r="G10357" t="s">
        <v>853</v>
      </c>
      <c r="H10357" t="s">
        <v>1088</v>
      </c>
      <c r="I10357">
        <v>933</v>
      </c>
      <c r="J10357" t="s">
        <v>1089</v>
      </c>
      <c r="K10357" t="s">
        <v>835</v>
      </c>
      <c r="L10357" t="s">
        <v>836</v>
      </c>
      <c r="M10357" t="s">
        <v>829</v>
      </c>
      <c r="N10357" t="s">
        <v>829</v>
      </c>
      <c r="O10357" t="s">
        <v>829</v>
      </c>
      <c r="P10357" t="s">
        <v>829</v>
      </c>
      <c r="Q10357" t="s">
        <v>829</v>
      </c>
      <c r="R10357" t="s">
        <v>829</v>
      </c>
      <c r="S10357">
        <v>225489045</v>
      </c>
      <c r="T10357" t="s">
        <v>829</v>
      </c>
      <c r="U10357" t="s">
        <v>829</v>
      </c>
      <c r="V10357" t="s">
        <v>834</v>
      </c>
    </row>
    <row r="10358" spans="1:22" x14ac:dyDescent="0.3">
      <c r="A10358">
        <v>202324</v>
      </c>
      <c r="B10358" t="s">
        <v>820</v>
      </c>
      <c r="C10358" t="s">
        <v>821</v>
      </c>
      <c r="D10358" t="s">
        <v>822</v>
      </c>
      <c r="E10358" t="s">
        <v>823</v>
      </c>
      <c r="F10358" t="s">
        <v>852</v>
      </c>
      <c r="G10358" t="s">
        <v>853</v>
      </c>
      <c r="H10358" t="s">
        <v>1088</v>
      </c>
      <c r="I10358">
        <v>933</v>
      </c>
      <c r="J10358" t="s">
        <v>1089</v>
      </c>
      <c r="K10358" t="s">
        <v>835</v>
      </c>
      <c r="L10358" t="s">
        <v>836</v>
      </c>
      <c r="M10358" t="s">
        <v>829</v>
      </c>
      <c r="N10358" t="s">
        <v>829</v>
      </c>
      <c r="O10358" t="s">
        <v>829</v>
      </c>
      <c r="P10358" t="s">
        <v>829</v>
      </c>
      <c r="Q10358" t="s">
        <v>829</v>
      </c>
      <c r="R10358" t="s">
        <v>829</v>
      </c>
      <c r="S10358">
        <v>235253402</v>
      </c>
      <c r="T10358" t="s">
        <v>829</v>
      </c>
      <c r="U10358" t="s">
        <v>829</v>
      </c>
      <c r="V10358" t="s">
        <v>834</v>
      </c>
    </row>
    <row r="10359" spans="1:22" x14ac:dyDescent="0.3">
      <c r="A10359">
        <v>202122</v>
      </c>
      <c r="B10359" t="s">
        <v>820</v>
      </c>
      <c r="C10359" t="s">
        <v>821</v>
      </c>
      <c r="D10359" t="s">
        <v>822</v>
      </c>
      <c r="E10359" t="s">
        <v>823</v>
      </c>
      <c r="F10359" t="s">
        <v>852</v>
      </c>
      <c r="G10359" t="s">
        <v>853</v>
      </c>
      <c r="H10359" t="s">
        <v>1088</v>
      </c>
      <c r="I10359">
        <v>933</v>
      </c>
      <c r="J10359" t="s">
        <v>1089</v>
      </c>
      <c r="K10359" t="s">
        <v>835</v>
      </c>
      <c r="L10359" t="s">
        <v>837</v>
      </c>
      <c r="M10359" t="s">
        <v>829</v>
      </c>
      <c r="N10359" t="s">
        <v>829</v>
      </c>
      <c r="O10359" t="s">
        <v>829</v>
      </c>
      <c r="P10359" t="s">
        <v>829</v>
      </c>
      <c r="Q10359" t="s">
        <v>829</v>
      </c>
      <c r="R10359" t="s">
        <v>829</v>
      </c>
      <c r="S10359">
        <v>-200000</v>
      </c>
      <c r="T10359" t="s">
        <v>829</v>
      </c>
      <c r="U10359" t="s">
        <v>829</v>
      </c>
      <c r="V10359" t="s">
        <v>834</v>
      </c>
    </row>
    <row r="10360" spans="1:22" x14ac:dyDescent="0.3">
      <c r="A10360">
        <v>202223</v>
      </c>
      <c r="B10360" t="s">
        <v>820</v>
      </c>
      <c r="C10360" t="s">
        <v>821</v>
      </c>
      <c r="D10360" t="s">
        <v>822</v>
      </c>
      <c r="E10360" t="s">
        <v>823</v>
      </c>
      <c r="F10360" t="s">
        <v>852</v>
      </c>
      <c r="G10360" t="s">
        <v>853</v>
      </c>
      <c r="H10360" t="s">
        <v>1088</v>
      </c>
      <c r="I10360">
        <v>933</v>
      </c>
      <c r="J10360" t="s">
        <v>1089</v>
      </c>
      <c r="K10360" t="s">
        <v>835</v>
      </c>
      <c r="L10360" t="s">
        <v>837</v>
      </c>
      <c r="M10360" t="s">
        <v>829</v>
      </c>
      <c r="N10360" t="s">
        <v>829</v>
      </c>
      <c r="O10360" t="s">
        <v>829</v>
      </c>
      <c r="P10360" t="s">
        <v>829</v>
      </c>
      <c r="Q10360" t="s">
        <v>829</v>
      </c>
      <c r="R10360" t="s">
        <v>829</v>
      </c>
      <c r="S10360">
        <v>212000</v>
      </c>
      <c r="T10360" t="s">
        <v>829</v>
      </c>
      <c r="U10360" t="s">
        <v>829</v>
      </c>
      <c r="V10360">
        <v>0</v>
      </c>
    </row>
    <row r="10361" spans="1:22" x14ac:dyDescent="0.3">
      <c r="A10361">
        <v>202324</v>
      </c>
      <c r="B10361" t="s">
        <v>820</v>
      </c>
      <c r="C10361" t="s">
        <v>821</v>
      </c>
      <c r="D10361" t="s">
        <v>822</v>
      </c>
      <c r="E10361" t="s">
        <v>823</v>
      </c>
      <c r="F10361" t="s">
        <v>852</v>
      </c>
      <c r="G10361" t="s">
        <v>853</v>
      </c>
      <c r="H10361" t="s">
        <v>1088</v>
      </c>
      <c r="I10361">
        <v>933</v>
      </c>
      <c r="J10361" t="s">
        <v>1089</v>
      </c>
      <c r="K10361" t="s">
        <v>835</v>
      </c>
      <c r="L10361" t="s">
        <v>837</v>
      </c>
      <c r="M10361" t="s">
        <v>829</v>
      </c>
      <c r="N10361" t="s">
        <v>829</v>
      </c>
      <c r="O10361" t="s">
        <v>829</v>
      </c>
      <c r="P10361" t="s">
        <v>829</v>
      </c>
      <c r="Q10361" t="s">
        <v>829</v>
      </c>
      <c r="R10361" t="s">
        <v>829</v>
      </c>
      <c r="S10361">
        <v>471000</v>
      </c>
      <c r="T10361" t="s">
        <v>829</v>
      </c>
      <c r="U10361" t="s">
        <v>829</v>
      </c>
      <c r="V10361">
        <v>0</v>
      </c>
    </row>
    <row r="10362" spans="1:22" x14ac:dyDescent="0.3">
      <c r="A10362">
        <v>202122</v>
      </c>
      <c r="B10362" t="s">
        <v>820</v>
      </c>
      <c r="C10362" t="s">
        <v>821</v>
      </c>
      <c r="D10362" t="s">
        <v>822</v>
      </c>
      <c r="E10362" t="s">
        <v>823</v>
      </c>
      <c r="F10362" t="s">
        <v>852</v>
      </c>
      <c r="G10362" t="s">
        <v>853</v>
      </c>
      <c r="H10362" t="s">
        <v>1088</v>
      </c>
      <c r="I10362">
        <v>933</v>
      </c>
      <c r="J10362" t="s">
        <v>1089</v>
      </c>
      <c r="K10362" t="s">
        <v>835</v>
      </c>
      <c r="L10362" t="s">
        <v>838</v>
      </c>
      <c r="M10362" t="s">
        <v>829</v>
      </c>
      <c r="N10362" t="s">
        <v>829</v>
      </c>
      <c r="O10362" t="s">
        <v>829</v>
      </c>
      <c r="P10362" t="s">
        <v>829</v>
      </c>
      <c r="Q10362" t="s">
        <v>829</v>
      </c>
      <c r="R10362" t="s">
        <v>829</v>
      </c>
      <c r="S10362">
        <v>-14735092</v>
      </c>
      <c r="T10362" t="s">
        <v>829</v>
      </c>
      <c r="U10362" t="s">
        <v>829</v>
      </c>
      <c r="V10362" t="s">
        <v>834</v>
      </c>
    </row>
    <row r="10363" spans="1:22" x14ac:dyDescent="0.3">
      <c r="A10363">
        <v>202223</v>
      </c>
      <c r="B10363" t="s">
        <v>820</v>
      </c>
      <c r="C10363" t="s">
        <v>821</v>
      </c>
      <c r="D10363" t="s">
        <v>822</v>
      </c>
      <c r="E10363" t="s">
        <v>823</v>
      </c>
      <c r="F10363" t="s">
        <v>852</v>
      </c>
      <c r="G10363" t="s">
        <v>853</v>
      </c>
      <c r="H10363" t="s">
        <v>1088</v>
      </c>
      <c r="I10363">
        <v>933</v>
      </c>
      <c r="J10363" t="s">
        <v>1089</v>
      </c>
      <c r="K10363" t="s">
        <v>835</v>
      </c>
      <c r="L10363" t="s">
        <v>838</v>
      </c>
      <c r="M10363" t="s">
        <v>829</v>
      </c>
      <c r="N10363" t="s">
        <v>829</v>
      </c>
      <c r="O10363" t="s">
        <v>829</v>
      </c>
      <c r="P10363" t="s">
        <v>829</v>
      </c>
      <c r="Q10363" t="s">
        <v>829</v>
      </c>
      <c r="R10363" t="s">
        <v>829</v>
      </c>
      <c r="S10363">
        <v>-16174983</v>
      </c>
      <c r="T10363" t="s">
        <v>829</v>
      </c>
      <c r="U10363" t="s">
        <v>829</v>
      </c>
      <c r="V10363" t="s">
        <v>834</v>
      </c>
    </row>
    <row r="10364" spans="1:22" x14ac:dyDescent="0.3">
      <c r="A10364">
        <v>202324</v>
      </c>
      <c r="B10364" t="s">
        <v>820</v>
      </c>
      <c r="C10364" t="s">
        <v>821</v>
      </c>
      <c r="D10364" t="s">
        <v>822</v>
      </c>
      <c r="E10364" t="s">
        <v>823</v>
      </c>
      <c r="F10364" t="s">
        <v>852</v>
      </c>
      <c r="G10364" t="s">
        <v>853</v>
      </c>
      <c r="H10364" t="s">
        <v>1088</v>
      </c>
      <c r="I10364">
        <v>933</v>
      </c>
      <c r="J10364" t="s">
        <v>1089</v>
      </c>
      <c r="K10364" t="s">
        <v>835</v>
      </c>
      <c r="L10364" t="s">
        <v>838</v>
      </c>
      <c r="M10364" t="s">
        <v>829</v>
      </c>
      <c r="N10364" t="s">
        <v>829</v>
      </c>
      <c r="O10364" t="s">
        <v>829</v>
      </c>
      <c r="P10364" t="s">
        <v>829</v>
      </c>
      <c r="Q10364" t="s">
        <v>829</v>
      </c>
      <c r="R10364" t="s">
        <v>829</v>
      </c>
      <c r="S10364">
        <v>-20729915</v>
      </c>
      <c r="T10364" t="s">
        <v>829</v>
      </c>
      <c r="U10364" t="s">
        <v>829</v>
      </c>
      <c r="V10364" t="s">
        <v>834</v>
      </c>
    </row>
    <row r="10365" spans="1:22" x14ac:dyDescent="0.3">
      <c r="A10365">
        <v>202122</v>
      </c>
      <c r="B10365" t="s">
        <v>820</v>
      </c>
      <c r="C10365" t="s">
        <v>821</v>
      </c>
      <c r="D10365" t="s">
        <v>822</v>
      </c>
      <c r="E10365" t="s">
        <v>823</v>
      </c>
      <c r="F10365" t="s">
        <v>852</v>
      </c>
      <c r="G10365" t="s">
        <v>853</v>
      </c>
      <c r="H10365" t="s">
        <v>1088</v>
      </c>
      <c r="I10365">
        <v>933</v>
      </c>
      <c r="J10365" t="s">
        <v>1089</v>
      </c>
      <c r="K10365" t="s">
        <v>835</v>
      </c>
      <c r="L10365" t="s">
        <v>839</v>
      </c>
      <c r="M10365" t="s">
        <v>829</v>
      </c>
      <c r="N10365" t="s">
        <v>829</v>
      </c>
      <c r="O10365" t="s">
        <v>829</v>
      </c>
      <c r="P10365" t="s">
        <v>829</v>
      </c>
      <c r="Q10365" t="s">
        <v>829</v>
      </c>
      <c r="R10365" t="s">
        <v>829</v>
      </c>
      <c r="S10365">
        <v>20109020</v>
      </c>
      <c r="T10365" t="s">
        <v>829</v>
      </c>
      <c r="U10365" t="s">
        <v>829</v>
      </c>
      <c r="V10365" t="s">
        <v>834</v>
      </c>
    </row>
    <row r="10366" spans="1:22" x14ac:dyDescent="0.3">
      <c r="A10366">
        <v>202223</v>
      </c>
      <c r="B10366" t="s">
        <v>820</v>
      </c>
      <c r="C10366" t="s">
        <v>821</v>
      </c>
      <c r="D10366" t="s">
        <v>822</v>
      </c>
      <c r="E10366" t="s">
        <v>823</v>
      </c>
      <c r="F10366" t="s">
        <v>852</v>
      </c>
      <c r="G10366" t="s">
        <v>853</v>
      </c>
      <c r="H10366" t="s">
        <v>1088</v>
      </c>
      <c r="I10366">
        <v>933</v>
      </c>
      <c r="J10366" t="s">
        <v>1089</v>
      </c>
      <c r="K10366" t="s">
        <v>835</v>
      </c>
      <c r="L10366" t="s">
        <v>839</v>
      </c>
      <c r="M10366" t="s">
        <v>829</v>
      </c>
      <c r="N10366" t="s">
        <v>829</v>
      </c>
      <c r="O10366" t="s">
        <v>829</v>
      </c>
      <c r="P10366" t="s">
        <v>829</v>
      </c>
      <c r="Q10366" t="s">
        <v>829</v>
      </c>
      <c r="R10366" t="s">
        <v>829</v>
      </c>
      <c r="S10366">
        <v>20729915</v>
      </c>
      <c r="T10366" t="s">
        <v>829</v>
      </c>
      <c r="U10366" t="s">
        <v>829</v>
      </c>
      <c r="V10366" t="s">
        <v>834</v>
      </c>
    </row>
    <row r="10367" spans="1:22" x14ac:dyDescent="0.3">
      <c r="A10367">
        <v>202324</v>
      </c>
      <c r="B10367" t="s">
        <v>820</v>
      </c>
      <c r="C10367" t="s">
        <v>821</v>
      </c>
      <c r="D10367" t="s">
        <v>822</v>
      </c>
      <c r="E10367" t="s">
        <v>823</v>
      </c>
      <c r="F10367" t="s">
        <v>852</v>
      </c>
      <c r="G10367" t="s">
        <v>853</v>
      </c>
      <c r="H10367" t="s">
        <v>1088</v>
      </c>
      <c r="I10367">
        <v>933</v>
      </c>
      <c r="J10367" t="s">
        <v>1089</v>
      </c>
      <c r="K10367" t="s">
        <v>835</v>
      </c>
      <c r="L10367" t="s">
        <v>839</v>
      </c>
      <c r="M10367" t="s">
        <v>829</v>
      </c>
      <c r="N10367" t="s">
        <v>829</v>
      </c>
      <c r="O10367" t="s">
        <v>829</v>
      </c>
      <c r="P10367" t="s">
        <v>829</v>
      </c>
      <c r="Q10367" t="s">
        <v>829</v>
      </c>
      <c r="R10367" t="s">
        <v>829</v>
      </c>
      <c r="S10367">
        <v>35939920</v>
      </c>
      <c r="T10367" t="s">
        <v>829</v>
      </c>
      <c r="U10367" t="s">
        <v>829</v>
      </c>
      <c r="V10367" t="s">
        <v>834</v>
      </c>
    </row>
    <row r="10368" spans="1:22" x14ac:dyDescent="0.3">
      <c r="A10368">
        <v>202122</v>
      </c>
      <c r="B10368" t="s">
        <v>820</v>
      </c>
      <c r="C10368" t="s">
        <v>821</v>
      </c>
      <c r="D10368" t="s">
        <v>822</v>
      </c>
      <c r="E10368" t="s">
        <v>823</v>
      </c>
      <c r="F10368" t="s">
        <v>852</v>
      </c>
      <c r="G10368" t="s">
        <v>853</v>
      </c>
      <c r="H10368" t="s">
        <v>1088</v>
      </c>
      <c r="I10368">
        <v>933</v>
      </c>
      <c r="J10368" t="s">
        <v>1089</v>
      </c>
      <c r="K10368" t="s">
        <v>835</v>
      </c>
      <c r="L10368" t="s">
        <v>840</v>
      </c>
      <c r="M10368" t="s">
        <v>829</v>
      </c>
      <c r="N10368" t="s">
        <v>829</v>
      </c>
      <c r="O10368" t="s">
        <v>829</v>
      </c>
      <c r="P10368" t="s">
        <v>829</v>
      </c>
      <c r="Q10368" t="s">
        <v>829</v>
      </c>
      <c r="R10368" t="s">
        <v>829</v>
      </c>
      <c r="S10368">
        <v>0</v>
      </c>
      <c r="T10368" t="s">
        <v>829</v>
      </c>
      <c r="U10368" t="s">
        <v>829</v>
      </c>
      <c r="V10368" t="s">
        <v>834</v>
      </c>
    </row>
    <row r="10369" spans="1:22" x14ac:dyDescent="0.3">
      <c r="A10369">
        <v>202223</v>
      </c>
      <c r="B10369" t="s">
        <v>820</v>
      </c>
      <c r="C10369" t="s">
        <v>821</v>
      </c>
      <c r="D10369" t="s">
        <v>822</v>
      </c>
      <c r="E10369" t="s">
        <v>823</v>
      </c>
      <c r="F10369" t="s">
        <v>852</v>
      </c>
      <c r="G10369" t="s">
        <v>853</v>
      </c>
      <c r="H10369" t="s">
        <v>1088</v>
      </c>
      <c r="I10369">
        <v>933</v>
      </c>
      <c r="J10369" t="s">
        <v>1089</v>
      </c>
      <c r="K10369" t="s">
        <v>835</v>
      </c>
      <c r="L10369" t="s">
        <v>840</v>
      </c>
      <c r="M10369" t="s">
        <v>829</v>
      </c>
      <c r="N10369" t="s">
        <v>829</v>
      </c>
      <c r="O10369" t="s">
        <v>829</v>
      </c>
      <c r="P10369" t="s">
        <v>829</v>
      </c>
      <c r="Q10369" t="s">
        <v>829</v>
      </c>
      <c r="R10369" t="s">
        <v>829</v>
      </c>
      <c r="S10369">
        <v>0</v>
      </c>
      <c r="T10369" t="s">
        <v>829</v>
      </c>
      <c r="U10369" t="s">
        <v>829</v>
      </c>
      <c r="V10369" t="s">
        <v>834</v>
      </c>
    </row>
    <row r="10370" spans="1:22" x14ac:dyDescent="0.3">
      <c r="A10370">
        <v>202324</v>
      </c>
      <c r="B10370" t="s">
        <v>820</v>
      </c>
      <c r="C10370" t="s">
        <v>821</v>
      </c>
      <c r="D10370" t="s">
        <v>822</v>
      </c>
      <c r="E10370" t="s">
        <v>823</v>
      </c>
      <c r="F10370" t="s">
        <v>852</v>
      </c>
      <c r="G10370" t="s">
        <v>853</v>
      </c>
      <c r="H10370" t="s">
        <v>1088</v>
      </c>
      <c r="I10370">
        <v>933</v>
      </c>
      <c r="J10370" t="s">
        <v>1089</v>
      </c>
      <c r="K10370" t="s">
        <v>835</v>
      </c>
      <c r="L10370" t="s">
        <v>840</v>
      </c>
      <c r="M10370" t="s">
        <v>829</v>
      </c>
      <c r="N10370" t="s">
        <v>829</v>
      </c>
      <c r="O10370" t="s">
        <v>829</v>
      </c>
      <c r="P10370" t="s">
        <v>829</v>
      </c>
      <c r="Q10370" t="s">
        <v>829</v>
      </c>
      <c r="R10370" t="s">
        <v>829</v>
      </c>
      <c r="S10370">
        <v>0</v>
      </c>
      <c r="T10370" t="s">
        <v>829</v>
      </c>
      <c r="U10370" t="s">
        <v>829</v>
      </c>
      <c r="V10370" t="s">
        <v>834</v>
      </c>
    </row>
    <row r="10371" spans="1:22" x14ac:dyDescent="0.3">
      <c r="A10371">
        <v>202122</v>
      </c>
      <c r="B10371" t="s">
        <v>820</v>
      </c>
      <c r="C10371" t="s">
        <v>821</v>
      </c>
      <c r="D10371" t="s">
        <v>822</v>
      </c>
      <c r="E10371" t="s">
        <v>823</v>
      </c>
      <c r="F10371" t="s">
        <v>852</v>
      </c>
      <c r="G10371" t="s">
        <v>853</v>
      </c>
      <c r="H10371" t="s">
        <v>1088</v>
      </c>
      <c r="I10371">
        <v>933</v>
      </c>
      <c r="J10371" t="s">
        <v>1089</v>
      </c>
      <c r="K10371" t="s">
        <v>835</v>
      </c>
      <c r="L10371" t="s">
        <v>841</v>
      </c>
      <c r="M10371" t="s">
        <v>829</v>
      </c>
      <c r="N10371" t="s">
        <v>829</v>
      </c>
      <c r="O10371" t="s">
        <v>829</v>
      </c>
      <c r="P10371" t="s">
        <v>829</v>
      </c>
      <c r="Q10371" t="s">
        <v>829</v>
      </c>
      <c r="R10371" t="s">
        <v>829</v>
      </c>
      <c r="S10371">
        <v>222277702</v>
      </c>
      <c r="T10371" t="s">
        <v>829</v>
      </c>
      <c r="U10371" t="s">
        <v>829</v>
      </c>
      <c r="V10371" t="s">
        <v>834</v>
      </c>
    </row>
    <row r="10372" spans="1:22" x14ac:dyDescent="0.3">
      <c r="A10372">
        <v>202223</v>
      </c>
      <c r="B10372" t="s">
        <v>820</v>
      </c>
      <c r="C10372" t="s">
        <v>821</v>
      </c>
      <c r="D10372" t="s">
        <v>822</v>
      </c>
      <c r="E10372" t="s">
        <v>823</v>
      </c>
      <c r="F10372" t="s">
        <v>852</v>
      </c>
      <c r="G10372" t="s">
        <v>853</v>
      </c>
      <c r="H10372" t="s">
        <v>1088</v>
      </c>
      <c r="I10372">
        <v>933</v>
      </c>
      <c r="J10372" t="s">
        <v>1089</v>
      </c>
      <c r="K10372" t="s">
        <v>835</v>
      </c>
      <c r="L10372" t="s">
        <v>841</v>
      </c>
      <c r="M10372" t="s">
        <v>829</v>
      </c>
      <c r="N10372" t="s">
        <v>829</v>
      </c>
      <c r="O10372" t="s">
        <v>829</v>
      </c>
      <c r="P10372" t="s">
        <v>829</v>
      </c>
      <c r="Q10372" t="s">
        <v>829</v>
      </c>
      <c r="R10372" t="s">
        <v>829</v>
      </c>
      <c r="S10372">
        <v>232336209</v>
      </c>
      <c r="T10372" t="s">
        <v>829</v>
      </c>
      <c r="U10372" t="s">
        <v>829</v>
      </c>
      <c r="V10372" t="s">
        <v>834</v>
      </c>
    </row>
    <row r="10373" spans="1:22" x14ac:dyDescent="0.3">
      <c r="A10373">
        <v>202324</v>
      </c>
      <c r="B10373" t="s">
        <v>820</v>
      </c>
      <c r="C10373" t="s">
        <v>821</v>
      </c>
      <c r="D10373" t="s">
        <v>822</v>
      </c>
      <c r="E10373" t="s">
        <v>823</v>
      </c>
      <c r="F10373" t="s">
        <v>852</v>
      </c>
      <c r="G10373" t="s">
        <v>853</v>
      </c>
      <c r="H10373" t="s">
        <v>1088</v>
      </c>
      <c r="I10373">
        <v>933</v>
      </c>
      <c r="J10373" t="s">
        <v>1089</v>
      </c>
      <c r="K10373" t="s">
        <v>835</v>
      </c>
      <c r="L10373" t="s">
        <v>841</v>
      </c>
      <c r="M10373" t="s">
        <v>829</v>
      </c>
      <c r="N10373" t="s">
        <v>829</v>
      </c>
      <c r="O10373" t="s">
        <v>829</v>
      </c>
      <c r="P10373" t="s">
        <v>829</v>
      </c>
      <c r="Q10373" t="s">
        <v>829</v>
      </c>
      <c r="R10373" t="s">
        <v>829</v>
      </c>
      <c r="S10373">
        <v>252963622</v>
      </c>
      <c r="T10373" t="s">
        <v>829</v>
      </c>
      <c r="U10373" t="s">
        <v>829</v>
      </c>
      <c r="V10373" t="s">
        <v>834</v>
      </c>
    </row>
    <row r="10374" spans="1:22" x14ac:dyDescent="0.3">
      <c r="A10374">
        <v>202122</v>
      </c>
      <c r="B10374" t="s">
        <v>820</v>
      </c>
      <c r="C10374" t="s">
        <v>821</v>
      </c>
      <c r="D10374" t="s">
        <v>822</v>
      </c>
      <c r="E10374" t="s">
        <v>823</v>
      </c>
      <c r="F10374" t="s">
        <v>852</v>
      </c>
      <c r="G10374" t="s">
        <v>853</v>
      </c>
      <c r="H10374" t="s">
        <v>1088</v>
      </c>
      <c r="I10374">
        <v>933</v>
      </c>
      <c r="J10374" t="s">
        <v>1089</v>
      </c>
      <c r="K10374" t="s">
        <v>842</v>
      </c>
      <c r="L10374" t="s">
        <v>238</v>
      </c>
      <c r="M10374" t="s">
        <v>829</v>
      </c>
      <c r="N10374" t="s">
        <v>829</v>
      </c>
      <c r="O10374" t="s">
        <v>829</v>
      </c>
      <c r="P10374" t="s">
        <v>829</v>
      </c>
      <c r="Q10374" t="s">
        <v>829</v>
      </c>
      <c r="R10374" t="s">
        <v>829</v>
      </c>
      <c r="S10374">
        <v>2459591</v>
      </c>
      <c r="T10374">
        <v>804920</v>
      </c>
      <c r="U10374">
        <v>1654671</v>
      </c>
      <c r="V10374">
        <v>22</v>
      </c>
    </row>
    <row r="10375" spans="1:22" x14ac:dyDescent="0.3">
      <c r="A10375">
        <v>202223</v>
      </c>
      <c r="B10375" t="s">
        <v>820</v>
      </c>
      <c r="C10375" t="s">
        <v>821</v>
      </c>
      <c r="D10375" t="s">
        <v>822</v>
      </c>
      <c r="E10375" t="s">
        <v>823</v>
      </c>
      <c r="F10375" t="s">
        <v>852</v>
      </c>
      <c r="G10375" t="s">
        <v>853</v>
      </c>
      <c r="H10375" t="s">
        <v>1088</v>
      </c>
      <c r="I10375">
        <v>933</v>
      </c>
      <c r="J10375" t="s">
        <v>1089</v>
      </c>
      <c r="K10375" t="s">
        <v>842</v>
      </c>
      <c r="L10375" t="s">
        <v>238</v>
      </c>
      <c r="M10375" t="s">
        <v>829</v>
      </c>
      <c r="N10375" t="s">
        <v>829</v>
      </c>
      <c r="O10375" t="s">
        <v>829</v>
      </c>
      <c r="P10375" t="s">
        <v>829</v>
      </c>
      <c r="Q10375" t="s">
        <v>829</v>
      </c>
      <c r="R10375" t="s">
        <v>829</v>
      </c>
      <c r="S10375">
        <v>2690278</v>
      </c>
      <c r="T10375">
        <v>784783</v>
      </c>
      <c r="U10375">
        <v>1905495</v>
      </c>
      <c r="V10375">
        <v>25</v>
      </c>
    </row>
    <row r="10376" spans="1:22" x14ac:dyDescent="0.3">
      <c r="A10376">
        <v>202324</v>
      </c>
      <c r="B10376" t="s">
        <v>820</v>
      </c>
      <c r="C10376" t="s">
        <v>821</v>
      </c>
      <c r="D10376" t="s">
        <v>822</v>
      </c>
      <c r="E10376" t="s">
        <v>823</v>
      </c>
      <c r="F10376" t="s">
        <v>852</v>
      </c>
      <c r="G10376" t="s">
        <v>853</v>
      </c>
      <c r="H10376" t="s">
        <v>1088</v>
      </c>
      <c r="I10376">
        <v>933</v>
      </c>
      <c r="J10376" t="s">
        <v>1089</v>
      </c>
      <c r="K10376" t="s">
        <v>842</v>
      </c>
      <c r="L10376" t="s">
        <v>238</v>
      </c>
      <c r="M10376" t="s">
        <v>829</v>
      </c>
      <c r="N10376" t="s">
        <v>829</v>
      </c>
      <c r="O10376" t="s">
        <v>829</v>
      </c>
      <c r="P10376" t="s">
        <v>829</v>
      </c>
      <c r="Q10376" t="s">
        <v>829</v>
      </c>
      <c r="R10376" t="s">
        <v>829</v>
      </c>
      <c r="S10376">
        <v>2593804</v>
      </c>
      <c r="T10376">
        <v>620752</v>
      </c>
      <c r="U10376">
        <v>1973052</v>
      </c>
      <c r="V10376">
        <v>25</v>
      </c>
    </row>
    <row r="10377" spans="1:22" x14ac:dyDescent="0.3">
      <c r="A10377">
        <v>202122</v>
      </c>
      <c r="B10377" t="s">
        <v>820</v>
      </c>
      <c r="C10377" t="s">
        <v>821</v>
      </c>
      <c r="D10377" t="s">
        <v>822</v>
      </c>
      <c r="E10377" t="s">
        <v>823</v>
      </c>
      <c r="F10377" t="s">
        <v>852</v>
      </c>
      <c r="G10377" t="s">
        <v>853</v>
      </c>
      <c r="H10377" t="s">
        <v>1088</v>
      </c>
      <c r="I10377">
        <v>933</v>
      </c>
      <c r="J10377" t="s">
        <v>1089</v>
      </c>
      <c r="K10377" t="s">
        <v>842</v>
      </c>
      <c r="L10377" t="s">
        <v>240</v>
      </c>
      <c r="M10377" t="s">
        <v>829</v>
      </c>
      <c r="N10377" t="s">
        <v>829</v>
      </c>
      <c r="O10377" t="s">
        <v>829</v>
      </c>
      <c r="P10377" t="s">
        <v>829</v>
      </c>
      <c r="Q10377" t="s">
        <v>829</v>
      </c>
      <c r="R10377" t="s">
        <v>829</v>
      </c>
      <c r="S10377">
        <v>2471300</v>
      </c>
      <c r="T10377">
        <v>90654</v>
      </c>
      <c r="U10377">
        <v>2380646</v>
      </c>
      <c r="V10377">
        <v>31</v>
      </c>
    </row>
    <row r="10378" spans="1:22" x14ac:dyDescent="0.3">
      <c r="A10378">
        <v>202223</v>
      </c>
      <c r="B10378" t="s">
        <v>820</v>
      </c>
      <c r="C10378" t="s">
        <v>821</v>
      </c>
      <c r="D10378" t="s">
        <v>822</v>
      </c>
      <c r="E10378" t="s">
        <v>823</v>
      </c>
      <c r="F10378" t="s">
        <v>852</v>
      </c>
      <c r="G10378" t="s">
        <v>853</v>
      </c>
      <c r="H10378" t="s">
        <v>1088</v>
      </c>
      <c r="I10378">
        <v>933</v>
      </c>
      <c r="J10378" t="s">
        <v>1089</v>
      </c>
      <c r="K10378" t="s">
        <v>842</v>
      </c>
      <c r="L10378" t="s">
        <v>240</v>
      </c>
      <c r="M10378" t="s">
        <v>829</v>
      </c>
      <c r="N10378" t="s">
        <v>829</v>
      </c>
      <c r="O10378" t="s">
        <v>829</v>
      </c>
      <c r="P10378" t="s">
        <v>829</v>
      </c>
      <c r="Q10378" t="s">
        <v>829</v>
      </c>
      <c r="R10378" t="s">
        <v>829</v>
      </c>
      <c r="S10378">
        <v>3428207</v>
      </c>
      <c r="T10378">
        <v>231843</v>
      </c>
      <c r="U10378">
        <v>3196364</v>
      </c>
      <c r="V10378">
        <v>42</v>
      </c>
    </row>
    <row r="10379" spans="1:22" x14ac:dyDescent="0.3">
      <c r="A10379">
        <v>202324</v>
      </c>
      <c r="B10379" t="s">
        <v>820</v>
      </c>
      <c r="C10379" t="s">
        <v>821</v>
      </c>
      <c r="D10379" t="s">
        <v>822</v>
      </c>
      <c r="E10379" t="s">
        <v>823</v>
      </c>
      <c r="F10379" t="s">
        <v>852</v>
      </c>
      <c r="G10379" t="s">
        <v>853</v>
      </c>
      <c r="H10379" t="s">
        <v>1088</v>
      </c>
      <c r="I10379">
        <v>933</v>
      </c>
      <c r="J10379" t="s">
        <v>1089</v>
      </c>
      <c r="K10379" t="s">
        <v>842</v>
      </c>
      <c r="L10379" t="s">
        <v>240</v>
      </c>
      <c r="M10379" t="s">
        <v>829</v>
      </c>
      <c r="N10379" t="s">
        <v>829</v>
      </c>
      <c r="O10379" t="s">
        <v>829</v>
      </c>
      <c r="P10379" t="s">
        <v>829</v>
      </c>
      <c r="Q10379" t="s">
        <v>829</v>
      </c>
      <c r="R10379" t="s">
        <v>829</v>
      </c>
      <c r="S10379">
        <v>3753867</v>
      </c>
      <c r="T10379">
        <v>371405</v>
      </c>
      <c r="U10379">
        <v>3382462</v>
      </c>
      <c r="V10379">
        <v>44</v>
      </c>
    </row>
    <row r="10380" spans="1:22" x14ac:dyDescent="0.3">
      <c r="A10380">
        <v>202122</v>
      </c>
      <c r="B10380" t="s">
        <v>820</v>
      </c>
      <c r="C10380" t="s">
        <v>821</v>
      </c>
      <c r="D10380" t="s">
        <v>822</v>
      </c>
      <c r="E10380" t="s">
        <v>823</v>
      </c>
      <c r="F10380" t="s">
        <v>852</v>
      </c>
      <c r="G10380" t="s">
        <v>853</v>
      </c>
      <c r="H10380" t="s">
        <v>1088</v>
      </c>
      <c r="I10380">
        <v>933</v>
      </c>
      <c r="J10380" t="s">
        <v>1089</v>
      </c>
      <c r="K10380" t="s">
        <v>842</v>
      </c>
      <c r="L10380" t="s">
        <v>843</v>
      </c>
      <c r="M10380" t="s">
        <v>829</v>
      </c>
      <c r="N10380" t="s">
        <v>829</v>
      </c>
      <c r="O10380" t="s">
        <v>829</v>
      </c>
      <c r="P10380" t="s">
        <v>829</v>
      </c>
      <c r="Q10380" t="s">
        <v>829</v>
      </c>
      <c r="R10380" t="s">
        <v>829</v>
      </c>
      <c r="S10380">
        <v>413766</v>
      </c>
      <c r="T10380">
        <v>98106</v>
      </c>
      <c r="U10380">
        <v>315660</v>
      </c>
      <c r="V10380">
        <v>4</v>
      </c>
    </row>
    <row r="10381" spans="1:22" x14ac:dyDescent="0.3">
      <c r="A10381">
        <v>202223</v>
      </c>
      <c r="B10381" t="s">
        <v>820</v>
      </c>
      <c r="C10381" t="s">
        <v>821</v>
      </c>
      <c r="D10381" t="s">
        <v>822</v>
      </c>
      <c r="E10381" t="s">
        <v>823</v>
      </c>
      <c r="F10381" t="s">
        <v>852</v>
      </c>
      <c r="G10381" t="s">
        <v>853</v>
      </c>
      <c r="H10381" t="s">
        <v>1088</v>
      </c>
      <c r="I10381">
        <v>933</v>
      </c>
      <c r="J10381" t="s">
        <v>1089</v>
      </c>
      <c r="K10381" t="s">
        <v>842</v>
      </c>
      <c r="L10381" t="s">
        <v>843</v>
      </c>
      <c r="M10381" t="s">
        <v>829</v>
      </c>
      <c r="N10381" t="s">
        <v>829</v>
      </c>
      <c r="O10381" t="s">
        <v>829</v>
      </c>
      <c r="P10381" t="s">
        <v>829</v>
      </c>
      <c r="Q10381" t="s">
        <v>829</v>
      </c>
      <c r="R10381" t="s">
        <v>829</v>
      </c>
      <c r="S10381">
        <v>462506</v>
      </c>
      <c r="T10381">
        <v>93550</v>
      </c>
      <c r="U10381">
        <v>368956</v>
      </c>
      <c r="V10381">
        <v>5</v>
      </c>
    </row>
    <row r="10382" spans="1:22" x14ac:dyDescent="0.3">
      <c r="A10382">
        <v>202324</v>
      </c>
      <c r="B10382" t="s">
        <v>820</v>
      </c>
      <c r="C10382" t="s">
        <v>821</v>
      </c>
      <c r="D10382" t="s">
        <v>822</v>
      </c>
      <c r="E10382" t="s">
        <v>823</v>
      </c>
      <c r="F10382" t="s">
        <v>852</v>
      </c>
      <c r="G10382" t="s">
        <v>853</v>
      </c>
      <c r="H10382" t="s">
        <v>1088</v>
      </c>
      <c r="I10382">
        <v>933</v>
      </c>
      <c r="J10382" t="s">
        <v>1089</v>
      </c>
      <c r="K10382" t="s">
        <v>842</v>
      </c>
      <c r="L10382" t="s">
        <v>843</v>
      </c>
      <c r="M10382" t="s">
        <v>829</v>
      </c>
      <c r="N10382" t="s">
        <v>829</v>
      </c>
      <c r="O10382" t="s">
        <v>829</v>
      </c>
      <c r="P10382" t="s">
        <v>829</v>
      </c>
      <c r="Q10382" t="s">
        <v>829</v>
      </c>
      <c r="R10382" t="s">
        <v>829</v>
      </c>
      <c r="S10382">
        <v>1380466</v>
      </c>
      <c r="T10382">
        <v>66776</v>
      </c>
      <c r="U10382">
        <v>1313690</v>
      </c>
      <c r="V10382">
        <v>17</v>
      </c>
    </row>
    <row r="10383" spans="1:22" x14ac:dyDescent="0.3">
      <c r="A10383">
        <v>202122</v>
      </c>
      <c r="B10383" t="s">
        <v>820</v>
      </c>
      <c r="C10383" t="s">
        <v>821</v>
      </c>
      <c r="D10383" t="s">
        <v>822</v>
      </c>
      <c r="E10383" t="s">
        <v>823</v>
      </c>
      <c r="F10383" t="s">
        <v>852</v>
      </c>
      <c r="G10383" t="s">
        <v>853</v>
      </c>
      <c r="H10383" t="s">
        <v>1088</v>
      </c>
      <c r="I10383">
        <v>933</v>
      </c>
      <c r="J10383" t="s">
        <v>1089</v>
      </c>
      <c r="K10383" t="s">
        <v>842</v>
      </c>
      <c r="L10383" t="s">
        <v>249</v>
      </c>
      <c r="M10383">
        <v>0</v>
      </c>
      <c r="N10383">
        <v>176051</v>
      </c>
      <c r="O10383">
        <v>544624</v>
      </c>
      <c r="P10383">
        <v>5419400</v>
      </c>
      <c r="Q10383">
        <v>181003</v>
      </c>
      <c r="R10383" t="s">
        <v>829</v>
      </c>
      <c r="S10383">
        <v>6321078</v>
      </c>
      <c r="T10383">
        <v>100526</v>
      </c>
      <c r="U10383">
        <v>6220552</v>
      </c>
      <c r="V10383">
        <v>81</v>
      </c>
    </row>
    <row r="10384" spans="1:22" x14ac:dyDescent="0.3">
      <c r="A10384">
        <v>202223</v>
      </c>
      <c r="B10384" t="s">
        <v>820</v>
      </c>
      <c r="C10384" t="s">
        <v>821</v>
      </c>
      <c r="D10384" t="s">
        <v>822</v>
      </c>
      <c r="E10384" t="s">
        <v>823</v>
      </c>
      <c r="F10384" t="s">
        <v>852</v>
      </c>
      <c r="G10384" t="s">
        <v>853</v>
      </c>
      <c r="H10384" t="s">
        <v>1088</v>
      </c>
      <c r="I10384">
        <v>933</v>
      </c>
      <c r="J10384" t="s">
        <v>1089</v>
      </c>
      <c r="K10384" t="s">
        <v>842</v>
      </c>
      <c r="L10384" t="s">
        <v>249</v>
      </c>
      <c r="M10384">
        <v>0</v>
      </c>
      <c r="N10384">
        <v>203521</v>
      </c>
      <c r="O10384">
        <v>145058</v>
      </c>
      <c r="P10384">
        <v>7881344</v>
      </c>
      <c r="Q10384">
        <v>399443</v>
      </c>
      <c r="R10384" t="s">
        <v>829</v>
      </c>
      <c r="S10384">
        <v>8629366</v>
      </c>
      <c r="T10384">
        <v>4658</v>
      </c>
      <c r="U10384">
        <v>8624708</v>
      </c>
      <c r="V10384">
        <v>112</v>
      </c>
    </row>
    <row r="10385" spans="1:22" x14ac:dyDescent="0.3">
      <c r="A10385">
        <v>202324</v>
      </c>
      <c r="B10385" t="s">
        <v>820</v>
      </c>
      <c r="C10385" t="s">
        <v>821</v>
      </c>
      <c r="D10385" t="s">
        <v>822</v>
      </c>
      <c r="E10385" t="s">
        <v>823</v>
      </c>
      <c r="F10385" t="s">
        <v>852</v>
      </c>
      <c r="G10385" t="s">
        <v>853</v>
      </c>
      <c r="H10385" t="s">
        <v>1088</v>
      </c>
      <c r="I10385">
        <v>933</v>
      </c>
      <c r="J10385" t="s">
        <v>1089</v>
      </c>
      <c r="K10385" t="s">
        <v>842</v>
      </c>
      <c r="L10385" t="s">
        <v>249</v>
      </c>
      <c r="M10385">
        <v>0</v>
      </c>
      <c r="N10385">
        <v>339720</v>
      </c>
      <c r="O10385">
        <v>242133</v>
      </c>
      <c r="P10385">
        <v>9891447</v>
      </c>
      <c r="Q10385">
        <v>352448</v>
      </c>
      <c r="R10385" t="s">
        <v>829</v>
      </c>
      <c r="S10385">
        <v>10825748</v>
      </c>
      <c r="T10385">
        <v>1017471</v>
      </c>
      <c r="U10385">
        <v>9808278</v>
      </c>
      <c r="V10385">
        <v>126</v>
      </c>
    </row>
    <row r="10386" spans="1:22" x14ac:dyDescent="0.3">
      <c r="A10386">
        <v>202122</v>
      </c>
      <c r="B10386" t="s">
        <v>820</v>
      </c>
      <c r="C10386" t="s">
        <v>821</v>
      </c>
      <c r="D10386" t="s">
        <v>822</v>
      </c>
      <c r="E10386" t="s">
        <v>823</v>
      </c>
      <c r="F10386" t="s">
        <v>852</v>
      </c>
      <c r="G10386" t="s">
        <v>853</v>
      </c>
      <c r="H10386" t="s">
        <v>1088</v>
      </c>
      <c r="I10386">
        <v>933</v>
      </c>
      <c r="J10386" t="s">
        <v>1089</v>
      </c>
      <c r="K10386" t="s">
        <v>842</v>
      </c>
      <c r="L10386" t="s">
        <v>844</v>
      </c>
      <c r="M10386">
        <v>0</v>
      </c>
      <c r="N10386">
        <v>6020399</v>
      </c>
      <c r="O10386">
        <v>4426693</v>
      </c>
      <c r="P10386">
        <v>0</v>
      </c>
      <c r="Q10386">
        <v>0</v>
      </c>
      <c r="R10386" t="s">
        <v>829</v>
      </c>
      <c r="S10386">
        <v>10447092</v>
      </c>
      <c r="T10386">
        <v>0</v>
      </c>
      <c r="U10386">
        <v>10447092</v>
      </c>
      <c r="V10386">
        <v>137</v>
      </c>
    </row>
    <row r="10387" spans="1:22" x14ac:dyDescent="0.3">
      <c r="A10387">
        <v>202223</v>
      </c>
      <c r="B10387" t="s">
        <v>820</v>
      </c>
      <c r="C10387" t="s">
        <v>821</v>
      </c>
      <c r="D10387" t="s">
        <v>822</v>
      </c>
      <c r="E10387" t="s">
        <v>823</v>
      </c>
      <c r="F10387" t="s">
        <v>852</v>
      </c>
      <c r="G10387" t="s">
        <v>853</v>
      </c>
      <c r="H10387" t="s">
        <v>1088</v>
      </c>
      <c r="I10387">
        <v>933</v>
      </c>
      <c r="J10387" t="s">
        <v>1089</v>
      </c>
      <c r="K10387" t="s">
        <v>842</v>
      </c>
      <c r="L10387" t="s">
        <v>844</v>
      </c>
      <c r="M10387">
        <v>0</v>
      </c>
      <c r="N10387">
        <v>7543197</v>
      </c>
      <c r="O10387">
        <v>5376351</v>
      </c>
      <c r="P10387">
        <v>0</v>
      </c>
      <c r="Q10387">
        <v>0</v>
      </c>
      <c r="R10387" t="s">
        <v>829</v>
      </c>
      <c r="S10387">
        <v>12919548</v>
      </c>
      <c r="T10387">
        <v>145607</v>
      </c>
      <c r="U10387">
        <v>12773941</v>
      </c>
      <c r="V10387">
        <v>166</v>
      </c>
    </row>
    <row r="10388" spans="1:22" x14ac:dyDescent="0.3">
      <c r="A10388">
        <v>202324</v>
      </c>
      <c r="B10388" t="s">
        <v>820</v>
      </c>
      <c r="C10388" t="s">
        <v>821</v>
      </c>
      <c r="D10388" t="s">
        <v>822</v>
      </c>
      <c r="E10388" t="s">
        <v>823</v>
      </c>
      <c r="F10388" t="s">
        <v>852</v>
      </c>
      <c r="G10388" t="s">
        <v>853</v>
      </c>
      <c r="H10388" t="s">
        <v>1088</v>
      </c>
      <c r="I10388">
        <v>933</v>
      </c>
      <c r="J10388" t="s">
        <v>1089</v>
      </c>
      <c r="K10388" t="s">
        <v>842</v>
      </c>
      <c r="L10388" t="s">
        <v>844</v>
      </c>
      <c r="M10388">
        <v>0</v>
      </c>
      <c r="N10388">
        <v>8375175</v>
      </c>
      <c r="O10388">
        <v>5511552</v>
      </c>
      <c r="P10388">
        <v>0</v>
      </c>
      <c r="Q10388">
        <v>0</v>
      </c>
      <c r="R10388" t="s">
        <v>829</v>
      </c>
      <c r="S10388">
        <v>13886727</v>
      </c>
      <c r="T10388">
        <v>274229</v>
      </c>
      <c r="U10388">
        <v>13612497</v>
      </c>
      <c r="V10388">
        <v>175</v>
      </c>
    </row>
    <row r="10389" spans="1:22" x14ac:dyDescent="0.3">
      <c r="A10389">
        <v>202122</v>
      </c>
      <c r="B10389" t="s">
        <v>820</v>
      </c>
      <c r="C10389" t="s">
        <v>821</v>
      </c>
      <c r="D10389" t="s">
        <v>822</v>
      </c>
      <c r="E10389" t="s">
        <v>823</v>
      </c>
      <c r="F10389" t="s">
        <v>852</v>
      </c>
      <c r="G10389" t="s">
        <v>853</v>
      </c>
      <c r="H10389" t="s">
        <v>1088</v>
      </c>
      <c r="I10389">
        <v>933</v>
      </c>
      <c r="J10389" t="s">
        <v>1089</v>
      </c>
      <c r="K10389" t="s">
        <v>842</v>
      </c>
      <c r="L10389" t="s">
        <v>251</v>
      </c>
      <c r="M10389" t="s">
        <v>829</v>
      </c>
      <c r="N10389" t="s">
        <v>829</v>
      </c>
      <c r="O10389">
        <v>0</v>
      </c>
      <c r="P10389">
        <v>0</v>
      </c>
      <c r="Q10389">
        <v>0</v>
      </c>
      <c r="R10389">
        <v>1026260</v>
      </c>
      <c r="S10389">
        <v>1026260</v>
      </c>
      <c r="T10389">
        <v>203812</v>
      </c>
      <c r="U10389">
        <v>822448</v>
      </c>
      <c r="V10389">
        <v>11</v>
      </c>
    </row>
    <row r="10390" spans="1:22" x14ac:dyDescent="0.3">
      <c r="A10390">
        <v>202223</v>
      </c>
      <c r="B10390" t="s">
        <v>820</v>
      </c>
      <c r="C10390" t="s">
        <v>821</v>
      </c>
      <c r="D10390" t="s">
        <v>822</v>
      </c>
      <c r="E10390" t="s">
        <v>823</v>
      </c>
      <c r="F10390" t="s">
        <v>852</v>
      </c>
      <c r="G10390" t="s">
        <v>853</v>
      </c>
      <c r="H10390" t="s">
        <v>1088</v>
      </c>
      <c r="I10390">
        <v>933</v>
      </c>
      <c r="J10390" t="s">
        <v>1089</v>
      </c>
      <c r="K10390" t="s">
        <v>842</v>
      </c>
      <c r="L10390" t="s">
        <v>251</v>
      </c>
      <c r="M10390" t="s">
        <v>829</v>
      </c>
      <c r="N10390" t="s">
        <v>829</v>
      </c>
      <c r="O10390">
        <v>0</v>
      </c>
      <c r="P10390">
        <v>0</v>
      </c>
      <c r="Q10390">
        <v>0</v>
      </c>
      <c r="R10390">
        <v>1126625</v>
      </c>
      <c r="S10390">
        <v>1126625</v>
      </c>
      <c r="T10390">
        <v>242215</v>
      </c>
      <c r="U10390">
        <v>884410</v>
      </c>
      <c r="V10390">
        <v>11</v>
      </c>
    </row>
    <row r="10391" spans="1:22" x14ac:dyDescent="0.3">
      <c r="A10391">
        <v>202324</v>
      </c>
      <c r="B10391" t="s">
        <v>820</v>
      </c>
      <c r="C10391" t="s">
        <v>821</v>
      </c>
      <c r="D10391" t="s">
        <v>822</v>
      </c>
      <c r="E10391" t="s">
        <v>823</v>
      </c>
      <c r="F10391" t="s">
        <v>852</v>
      </c>
      <c r="G10391" t="s">
        <v>853</v>
      </c>
      <c r="H10391" t="s">
        <v>1088</v>
      </c>
      <c r="I10391">
        <v>933</v>
      </c>
      <c r="J10391" t="s">
        <v>1089</v>
      </c>
      <c r="K10391" t="s">
        <v>842</v>
      </c>
      <c r="L10391" t="s">
        <v>251</v>
      </c>
      <c r="M10391" t="s">
        <v>829</v>
      </c>
      <c r="N10391" t="s">
        <v>829</v>
      </c>
      <c r="O10391">
        <v>0</v>
      </c>
      <c r="P10391">
        <v>0</v>
      </c>
      <c r="Q10391">
        <v>0</v>
      </c>
      <c r="R10391">
        <v>1200279</v>
      </c>
      <c r="S10391">
        <v>1200279</v>
      </c>
      <c r="T10391">
        <v>131062</v>
      </c>
      <c r="U10391">
        <v>1069217</v>
      </c>
      <c r="V10391">
        <v>14</v>
      </c>
    </row>
    <row r="10392" spans="1:22" x14ac:dyDescent="0.3">
      <c r="A10392">
        <v>202122</v>
      </c>
      <c r="B10392" t="s">
        <v>820</v>
      </c>
      <c r="C10392" t="s">
        <v>821</v>
      </c>
      <c r="D10392" t="s">
        <v>822</v>
      </c>
      <c r="E10392" t="s">
        <v>823</v>
      </c>
      <c r="F10392" t="s">
        <v>852</v>
      </c>
      <c r="G10392" t="s">
        <v>853</v>
      </c>
      <c r="H10392" t="s">
        <v>1088</v>
      </c>
      <c r="I10392">
        <v>933</v>
      </c>
      <c r="J10392" t="s">
        <v>1089</v>
      </c>
      <c r="K10392" t="s">
        <v>842</v>
      </c>
      <c r="L10392" t="s">
        <v>253</v>
      </c>
      <c r="M10392" t="s">
        <v>829</v>
      </c>
      <c r="N10392" t="s">
        <v>829</v>
      </c>
      <c r="O10392">
        <v>0</v>
      </c>
      <c r="P10392">
        <v>0</v>
      </c>
      <c r="Q10392">
        <v>0</v>
      </c>
      <c r="R10392">
        <v>114643</v>
      </c>
      <c r="S10392">
        <v>114643</v>
      </c>
      <c r="T10392">
        <v>57858</v>
      </c>
      <c r="U10392">
        <v>56785</v>
      </c>
      <c r="V10392">
        <v>1</v>
      </c>
    </row>
    <row r="10393" spans="1:22" x14ac:dyDescent="0.3">
      <c r="A10393">
        <v>202223</v>
      </c>
      <c r="B10393" t="s">
        <v>820</v>
      </c>
      <c r="C10393" t="s">
        <v>821</v>
      </c>
      <c r="D10393" t="s">
        <v>822</v>
      </c>
      <c r="E10393" t="s">
        <v>823</v>
      </c>
      <c r="F10393" t="s">
        <v>852</v>
      </c>
      <c r="G10393" t="s">
        <v>853</v>
      </c>
      <c r="H10393" t="s">
        <v>1088</v>
      </c>
      <c r="I10393">
        <v>933</v>
      </c>
      <c r="J10393" t="s">
        <v>1089</v>
      </c>
      <c r="K10393" t="s">
        <v>842</v>
      </c>
      <c r="L10393" t="s">
        <v>253</v>
      </c>
      <c r="M10393" t="s">
        <v>829</v>
      </c>
      <c r="N10393" t="s">
        <v>829</v>
      </c>
      <c r="O10393">
        <v>0</v>
      </c>
      <c r="P10393">
        <v>0</v>
      </c>
      <c r="Q10393">
        <v>0</v>
      </c>
      <c r="R10393">
        <v>117834</v>
      </c>
      <c r="S10393">
        <v>117834</v>
      </c>
      <c r="T10393">
        <v>48981</v>
      </c>
      <c r="U10393">
        <v>68853</v>
      </c>
      <c r="V10393">
        <v>1</v>
      </c>
    </row>
    <row r="10394" spans="1:22" x14ac:dyDescent="0.3">
      <c r="A10394">
        <v>202324</v>
      </c>
      <c r="B10394" t="s">
        <v>820</v>
      </c>
      <c r="C10394" t="s">
        <v>821</v>
      </c>
      <c r="D10394" t="s">
        <v>822</v>
      </c>
      <c r="E10394" t="s">
        <v>823</v>
      </c>
      <c r="F10394" t="s">
        <v>852</v>
      </c>
      <c r="G10394" t="s">
        <v>853</v>
      </c>
      <c r="H10394" t="s">
        <v>1088</v>
      </c>
      <c r="I10394">
        <v>933</v>
      </c>
      <c r="J10394" t="s">
        <v>1089</v>
      </c>
      <c r="K10394" t="s">
        <v>842</v>
      </c>
      <c r="L10394" t="s">
        <v>253</v>
      </c>
      <c r="M10394" t="s">
        <v>829</v>
      </c>
      <c r="N10394" t="s">
        <v>829</v>
      </c>
      <c r="O10394">
        <v>0</v>
      </c>
      <c r="P10394">
        <v>0</v>
      </c>
      <c r="Q10394">
        <v>0</v>
      </c>
      <c r="R10394">
        <v>96813</v>
      </c>
      <c r="S10394">
        <v>96813</v>
      </c>
      <c r="T10394">
        <v>18221</v>
      </c>
      <c r="U10394">
        <v>78592</v>
      </c>
      <c r="V10394">
        <v>1</v>
      </c>
    </row>
    <row r="10395" spans="1:22" x14ac:dyDescent="0.3">
      <c r="A10395">
        <v>202122</v>
      </c>
      <c r="B10395" t="s">
        <v>820</v>
      </c>
      <c r="C10395" t="s">
        <v>821</v>
      </c>
      <c r="D10395" t="s">
        <v>822</v>
      </c>
      <c r="E10395" t="s">
        <v>823</v>
      </c>
      <c r="F10395" t="s">
        <v>852</v>
      </c>
      <c r="G10395" t="s">
        <v>853</v>
      </c>
      <c r="H10395" t="s">
        <v>1088</v>
      </c>
      <c r="I10395">
        <v>933</v>
      </c>
      <c r="J10395" t="s">
        <v>1089</v>
      </c>
      <c r="K10395" t="s">
        <v>842</v>
      </c>
      <c r="L10395" t="s">
        <v>845</v>
      </c>
      <c r="M10395" t="s">
        <v>829</v>
      </c>
      <c r="N10395" t="s">
        <v>829</v>
      </c>
      <c r="O10395">
        <v>0</v>
      </c>
      <c r="P10395">
        <v>0</v>
      </c>
      <c r="Q10395">
        <v>0</v>
      </c>
      <c r="R10395">
        <v>1474473</v>
      </c>
      <c r="S10395">
        <v>1474473</v>
      </c>
      <c r="T10395">
        <v>853144</v>
      </c>
      <c r="U10395">
        <v>621329</v>
      </c>
      <c r="V10395">
        <v>8</v>
      </c>
    </row>
    <row r="10396" spans="1:22" x14ac:dyDescent="0.3">
      <c r="A10396">
        <v>202223</v>
      </c>
      <c r="B10396" t="s">
        <v>820</v>
      </c>
      <c r="C10396" t="s">
        <v>821</v>
      </c>
      <c r="D10396" t="s">
        <v>822</v>
      </c>
      <c r="E10396" t="s">
        <v>823</v>
      </c>
      <c r="F10396" t="s">
        <v>852</v>
      </c>
      <c r="G10396" t="s">
        <v>853</v>
      </c>
      <c r="H10396" t="s">
        <v>1088</v>
      </c>
      <c r="I10396">
        <v>933</v>
      </c>
      <c r="J10396" t="s">
        <v>1089</v>
      </c>
      <c r="K10396" t="s">
        <v>842</v>
      </c>
      <c r="L10396" t="s">
        <v>845</v>
      </c>
      <c r="M10396" t="s">
        <v>829</v>
      </c>
      <c r="N10396" t="s">
        <v>829</v>
      </c>
      <c r="O10396">
        <v>0</v>
      </c>
      <c r="P10396">
        <v>0</v>
      </c>
      <c r="Q10396">
        <v>0</v>
      </c>
      <c r="R10396">
        <v>1139566</v>
      </c>
      <c r="S10396">
        <v>1139566</v>
      </c>
      <c r="T10396">
        <v>553657</v>
      </c>
      <c r="U10396">
        <v>585909</v>
      </c>
      <c r="V10396">
        <v>8</v>
      </c>
    </row>
    <row r="10397" spans="1:22" x14ac:dyDescent="0.3">
      <c r="A10397">
        <v>202324</v>
      </c>
      <c r="B10397" t="s">
        <v>820</v>
      </c>
      <c r="C10397" t="s">
        <v>821</v>
      </c>
      <c r="D10397" t="s">
        <v>822</v>
      </c>
      <c r="E10397" t="s">
        <v>823</v>
      </c>
      <c r="F10397" t="s">
        <v>852</v>
      </c>
      <c r="G10397" t="s">
        <v>853</v>
      </c>
      <c r="H10397" t="s">
        <v>1088</v>
      </c>
      <c r="I10397">
        <v>933</v>
      </c>
      <c r="J10397" t="s">
        <v>1089</v>
      </c>
      <c r="K10397" t="s">
        <v>842</v>
      </c>
      <c r="L10397" t="s">
        <v>845</v>
      </c>
      <c r="M10397" t="s">
        <v>829</v>
      </c>
      <c r="N10397" t="s">
        <v>829</v>
      </c>
      <c r="O10397">
        <v>0</v>
      </c>
      <c r="P10397">
        <v>0</v>
      </c>
      <c r="Q10397">
        <v>0</v>
      </c>
      <c r="R10397">
        <v>1082230</v>
      </c>
      <c r="S10397">
        <v>1082230</v>
      </c>
      <c r="T10397">
        <v>203682</v>
      </c>
      <c r="U10397">
        <v>878548</v>
      </c>
      <c r="V10397">
        <v>11</v>
      </c>
    </row>
    <row r="10398" spans="1:22" x14ac:dyDescent="0.3">
      <c r="A10398">
        <v>202122</v>
      </c>
      <c r="B10398" t="s">
        <v>820</v>
      </c>
      <c r="C10398" t="s">
        <v>821</v>
      </c>
      <c r="D10398" t="s">
        <v>822</v>
      </c>
      <c r="E10398" t="s">
        <v>823</v>
      </c>
      <c r="F10398" t="s">
        <v>852</v>
      </c>
      <c r="G10398" t="s">
        <v>853</v>
      </c>
      <c r="H10398" t="s">
        <v>1090</v>
      </c>
      <c r="I10398">
        <v>803</v>
      </c>
      <c r="J10398" t="s">
        <v>1091</v>
      </c>
      <c r="K10398" t="s">
        <v>828</v>
      </c>
      <c r="L10398" t="s">
        <v>336</v>
      </c>
      <c r="M10398">
        <v>0</v>
      </c>
      <c r="N10398">
        <v>192000</v>
      </c>
      <c r="O10398">
        <v>87500</v>
      </c>
      <c r="P10398">
        <v>2289366</v>
      </c>
      <c r="Q10398">
        <v>1500000</v>
      </c>
      <c r="R10398" t="s">
        <v>829</v>
      </c>
      <c r="S10398">
        <v>4068866</v>
      </c>
      <c r="T10398" t="s">
        <v>829</v>
      </c>
      <c r="U10398">
        <v>4068866</v>
      </c>
      <c r="V10398">
        <v>188</v>
      </c>
    </row>
    <row r="10399" spans="1:22" x14ac:dyDescent="0.3">
      <c r="A10399">
        <v>202223</v>
      </c>
      <c r="B10399" t="s">
        <v>820</v>
      </c>
      <c r="C10399" t="s">
        <v>821</v>
      </c>
      <c r="D10399" t="s">
        <v>822</v>
      </c>
      <c r="E10399" t="s">
        <v>823</v>
      </c>
      <c r="F10399" t="s">
        <v>852</v>
      </c>
      <c r="G10399" t="s">
        <v>853</v>
      </c>
      <c r="H10399" t="s">
        <v>1090</v>
      </c>
      <c r="I10399">
        <v>803</v>
      </c>
      <c r="J10399" t="s">
        <v>1091</v>
      </c>
      <c r="K10399" t="s">
        <v>828</v>
      </c>
      <c r="L10399" t="s">
        <v>336</v>
      </c>
      <c r="M10399">
        <v>0</v>
      </c>
      <c r="N10399">
        <v>192000</v>
      </c>
      <c r="O10399">
        <v>90000</v>
      </c>
      <c r="P10399">
        <v>2652955</v>
      </c>
      <c r="Q10399">
        <v>1500000</v>
      </c>
      <c r="R10399" t="s">
        <v>829</v>
      </c>
      <c r="S10399">
        <v>4434955</v>
      </c>
      <c r="T10399" t="s">
        <v>829</v>
      </c>
      <c r="U10399">
        <v>4434955</v>
      </c>
      <c r="V10399">
        <v>214</v>
      </c>
    </row>
    <row r="10400" spans="1:22" x14ac:dyDescent="0.3">
      <c r="A10400">
        <v>202324</v>
      </c>
      <c r="B10400" t="s">
        <v>820</v>
      </c>
      <c r="C10400" t="s">
        <v>821</v>
      </c>
      <c r="D10400" t="s">
        <v>822</v>
      </c>
      <c r="E10400" t="s">
        <v>823</v>
      </c>
      <c r="F10400" t="s">
        <v>852</v>
      </c>
      <c r="G10400" t="s">
        <v>853</v>
      </c>
      <c r="H10400" t="s">
        <v>1090</v>
      </c>
      <c r="I10400">
        <v>803</v>
      </c>
      <c r="J10400" t="s">
        <v>1091</v>
      </c>
      <c r="K10400" t="s">
        <v>828</v>
      </c>
      <c r="L10400" t="s">
        <v>336</v>
      </c>
      <c r="M10400">
        <v>0</v>
      </c>
      <c r="N10400">
        <v>80000</v>
      </c>
      <c r="O10400">
        <v>78000</v>
      </c>
      <c r="P10400">
        <v>2282121</v>
      </c>
      <c r="Q10400">
        <v>1812200</v>
      </c>
      <c r="R10400" t="s">
        <v>829</v>
      </c>
      <c r="S10400">
        <v>4252321</v>
      </c>
      <c r="T10400" t="s">
        <v>829</v>
      </c>
      <c r="U10400">
        <v>4252321</v>
      </c>
      <c r="V10400">
        <v>202</v>
      </c>
    </row>
    <row r="10401" spans="1:22" x14ac:dyDescent="0.3">
      <c r="A10401">
        <v>202122</v>
      </c>
      <c r="B10401" t="s">
        <v>820</v>
      </c>
      <c r="C10401" t="s">
        <v>821</v>
      </c>
      <c r="D10401" t="s">
        <v>822</v>
      </c>
      <c r="E10401" t="s">
        <v>823</v>
      </c>
      <c r="F10401" t="s">
        <v>852</v>
      </c>
      <c r="G10401" t="s">
        <v>853</v>
      </c>
      <c r="H10401" t="s">
        <v>1090</v>
      </c>
      <c r="I10401">
        <v>803</v>
      </c>
      <c r="J10401" t="s">
        <v>1091</v>
      </c>
      <c r="K10401" t="s">
        <v>828</v>
      </c>
      <c r="L10401" t="s">
        <v>235</v>
      </c>
      <c r="M10401" t="s">
        <v>829</v>
      </c>
      <c r="N10401">
        <v>0</v>
      </c>
      <c r="O10401">
        <v>0</v>
      </c>
      <c r="P10401" t="s">
        <v>829</v>
      </c>
      <c r="Q10401" t="s">
        <v>829</v>
      </c>
      <c r="R10401" t="s">
        <v>829</v>
      </c>
      <c r="S10401">
        <v>0</v>
      </c>
      <c r="T10401">
        <v>0</v>
      </c>
      <c r="U10401">
        <v>0</v>
      </c>
      <c r="V10401">
        <v>0</v>
      </c>
    </row>
    <row r="10402" spans="1:22" x14ac:dyDescent="0.3">
      <c r="A10402">
        <v>202223</v>
      </c>
      <c r="B10402" t="s">
        <v>820</v>
      </c>
      <c r="C10402" t="s">
        <v>821</v>
      </c>
      <c r="D10402" t="s">
        <v>822</v>
      </c>
      <c r="E10402" t="s">
        <v>823</v>
      </c>
      <c r="F10402" t="s">
        <v>852</v>
      </c>
      <c r="G10402" t="s">
        <v>853</v>
      </c>
      <c r="H10402" t="s">
        <v>1090</v>
      </c>
      <c r="I10402">
        <v>803</v>
      </c>
      <c r="J10402" t="s">
        <v>1091</v>
      </c>
      <c r="K10402" t="s">
        <v>828</v>
      </c>
      <c r="L10402" t="s">
        <v>235</v>
      </c>
      <c r="M10402" t="s">
        <v>829</v>
      </c>
      <c r="N10402">
        <v>0</v>
      </c>
      <c r="O10402">
        <v>0</v>
      </c>
      <c r="P10402" t="s">
        <v>829</v>
      </c>
      <c r="Q10402" t="s">
        <v>829</v>
      </c>
      <c r="R10402" t="s">
        <v>829</v>
      </c>
      <c r="S10402">
        <v>0</v>
      </c>
      <c r="T10402">
        <v>0</v>
      </c>
      <c r="U10402">
        <v>0</v>
      </c>
      <c r="V10402">
        <v>0</v>
      </c>
    </row>
    <row r="10403" spans="1:22" x14ac:dyDescent="0.3">
      <c r="A10403">
        <v>202324</v>
      </c>
      <c r="B10403" t="s">
        <v>820</v>
      </c>
      <c r="C10403" t="s">
        <v>821</v>
      </c>
      <c r="D10403" t="s">
        <v>822</v>
      </c>
      <c r="E10403" t="s">
        <v>823</v>
      </c>
      <c r="F10403" t="s">
        <v>852</v>
      </c>
      <c r="G10403" t="s">
        <v>853</v>
      </c>
      <c r="H10403" t="s">
        <v>1090</v>
      </c>
      <c r="I10403">
        <v>803</v>
      </c>
      <c r="J10403" t="s">
        <v>1091</v>
      </c>
      <c r="K10403" t="s">
        <v>828</v>
      </c>
      <c r="L10403" t="s">
        <v>235</v>
      </c>
      <c r="M10403" t="s">
        <v>829</v>
      </c>
      <c r="N10403">
        <v>0</v>
      </c>
      <c r="O10403">
        <v>0</v>
      </c>
      <c r="P10403" t="s">
        <v>829</v>
      </c>
      <c r="Q10403" t="s">
        <v>829</v>
      </c>
      <c r="R10403" t="s">
        <v>829</v>
      </c>
      <c r="S10403">
        <v>0</v>
      </c>
      <c r="T10403">
        <v>0</v>
      </c>
      <c r="U10403">
        <v>0</v>
      </c>
      <c r="V10403">
        <v>0</v>
      </c>
    </row>
    <row r="10404" spans="1:22" x14ac:dyDescent="0.3">
      <c r="A10404">
        <v>202122</v>
      </c>
      <c r="B10404" t="s">
        <v>820</v>
      </c>
      <c r="C10404" t="s">
        <v>821</v>
      </c>
      <c r="D10404" t="s">
        <v>822</v>
      </c>
      <c r="E10404" t="s">
        <v>823</v>
      </c>
      <c r="F10404" t="s">
        <v>852</v>
      </c>
      <c r="G10404" t="s">
        <v>853</v>
      </c>
      <c r="H10404" t="s">
        <v>1090</v>
      </c>
      <c r="I10404">
        <v>803</v>
      </c>
      <c r="J10404" t="s">
        <v>1091</v>
      </c>
      <c r="K10404" t="s">
        <v>828</v>
      </c>
      <c r="L10404" t="s">
        <v>534</v>
      </c>
      <c r="M10404">
        <v>0</v>
      </c>
      <c r="N10404">
        <v>5720082</v>
      </c>
      <c r="O10404">
        <v>440868</v>
      </c>
      <c r="P10404">
        <v>4106369</v>
      </c>
      <c r="Q10404">
        <v>2358123</v>
      </c>
      <c r="R10404" t="s">
        <v>829</v>
      </c>
      <c r="S10404">
        <v>12625442</v>
      </c>
      <c r="T10404">
        <v>0</v>
      </c>
      <c r="U10404">
        <v>12625442</v>
      </c>
      <c r="V10404">
        <v>187</v>
      </c>
    </row>
    <row r="10405" spans="1:22" x14ac:dyDescent="0.3">
      <c r="A10405">
        <v>202223</v>
      </c>
      <c r="B10405" t="s">
        <v>820</v>
      </c>
      <c r="C10405" t="s">
        <v>821</v>
      </c>
      <c r="D10405" t="s">
        <v>822</v>
      </c>
      <c r="E10405" t="s">
        <v>823</v>
      </c>
      <c r="F10405" t="s">
        <v>852</v>
      </c>
      <c r="G10405" t="s">
        <v>853</v>
      </c>
      <c r="H10405" t="s">
        <v>1090</v>
      </c>
      <c r="I10405">
        <v>803</v>
      </c>
      <c r="J10405" t="s">
        <v>1091</v>
      </c>
      <c r="K10405" t="s">
        <v>828</v>
      </c>
      <c r="L10405" t="s">
        <v>534</v>
      </c>
      <c r="M10405">
        <v>0</v>
      </c>
      <c r="N10405">
        <v>5684780</v>
      </c>
      <c r="O10405">
        <v>415030</v>
      </c>
      <c r="P10405">
        <v>4405827</v>
      </c>
      <c r="Q10405">
        <v>2519536</v>
      </c>
      <c r="R10405" t="s">
        <v>829</v>
      </c>
      <c r="S10405">
        <v>13025173</v>
      </c>
      <c r="T10405">
        <v>0</v>
      </c>
      <c r="U10405">
        <v>13025173</v>
      </c>
      <c r="V10405">
        <v>197</v>
      </c>
    </row>
    <row r="10406" spans="1:22" x14ac:dyDescent="0.3">
      <c r="A10406">
        <v>202324</v>
      </c>
      <c r="B10406" t="s">
        <v>820</v>
      </c>
      <c r="C10406" t="s">
        <v>821</v>
      </c>
      <c r="D10406" t="s">
        <v>822</v>
      </c>
      <c r="E10406" t="s">
        <v>823</v>
      </c>
      <c r="F10406" t="s">
        <v>852</v>
      </c>
      <c r="G10406" t="s">
        <v>853</v>
      </c>
      <c r="H10406" t="s">
        <v>1090</v>
      </c>
      <c r="I10406">
        <v>803</v>
      </c>
      <c r="J10406" t="s">
        <v>1091</v>
      </c>
      <c r="K10406" t="s">
        <v>828</v>
      </c>
      <c r="L10406" t="s">
        <v>534</v>
      </c>
      <c r="M10406">
        <v>0</v>
      </c>
      <c r="N10406">
        <v>4804880</v>
      </c>
      <c r="O10406">
        <v>412317</v>
      </c>
      <c r="P10406">
        <v>5249354</v>
      </c>
      <c r="Q10406">
        <v>0</v>
      </c>
      <c r="R10406" t="s">
        <v>829</v>
      </c>
      <c r="S10406">
        <v>10466551</v>
      </c>
      <c r="T10406">
        <v>0</v>
      </c>
      <c r="U10406">
        <v>10466551</v>
      </c>
      <c r="V10406">
        <v>159</v>
      </c>
    </row>
    <row r="10407" spans="1:22" x14ac:dyDescent="0.3">
      <c r="A10407">
        <v>202122</v>
      </c>
      <c r="B10407" t="s">
        <v>820</v>
      </c>
      <c r="C10407" t="s">
        <v>821</v>
      </c>
      <c r="D10407" t="s">
        <v>822</v>
      </c>
      <c r="E10407" t="s">
        <v>823</v>
      </c>
      <c r="F10407" t="s">
        <v>852</v>
      </c>
      <c r="G10407" t="s">
        <v>853</v>
      </c>
      <c r="H10407" t="s">
        <v>1090</v>
      </c>
      <c r="I10407">
        <v>803</v>
      </c>
      <c r="J10407" t="s">
        <v>1091</v>
      </c>
      <c r="K10407" t="s">
        <v>828</v>
      </c>
      <c r="L10407" t="s">
        <v>603</v>
      </c>
      <c r="M10407" t="s">
        <v>829</v>
      </c>
      <c r="N10407" t="s">
        <v>829</v>
      </c>
      <c r="O10407" t="s">
        <v>829</v>
      </c>
      <c r="P10407">
        <v>0</v>
      </c>
      <c r="Q10407">
        <v>0</v>
      </c>
      <c r="R10407">
        <v>0</v>
      </c>
      <c r="S10407">
        <v>0</v>
      </c>
      <c r="T10407">
        <v>0</v>
      </c>
      <c r="U10407">
        <v>0</v>
      </c>
      <c r="V10407">
        <v>0</v>
      </c>
    </row>
    <row r="10408" spans="1:22" x14ac:dyDescent="0.3">
      <c r="A10408">
        <v>202223</v>
      </c>
      <c r="B10408" t="s">
        <v>820</v>
      </c>
      <c r="C10408" t="s">
        <v>821</v>
      </c>
      <c r="D10408" t="s">
        <v>822</v>
      </c>
      <c r="E10408" t="s">
        <v>823</v>
      </c>
      <c r="F10408" t="s">
        <v>852</v>
      </c>
      <c r="G10408" t="s">
        <v>853</v>
      </c>
      <c r="H10408" t="s">
        <v>1090</v>
      </c>
      <c r="I10408">
        <v>803</v>
      </c>
      <c r="J10408" t="s">
        <v>1091</v>
      </c>
      <c r="K10408" t="s">
        <v>828</v>
      </c>
      <c r="L10408" t="s">
        <v>603</v>
      </c>
      <c r="M10408" t="s">
        <v>829</v>
      </c>
      <c r="N10408" t="s">
        <v>829</v>
      </c>
      <c r="O10408" t="s">
        <v>829</v>
      </c>
      <c r="P10408">
        <v>0</v>
      </c>
      <c r="Q10408">
        <v>0</v>
      </c>
      <c r="R10408">
        <v>0</v>
      </c>
      <c r="S10408">
        <v>0</v>
      </c>
      <c r="T10408">
        <v>0</v>
      </c>
      <c r="U10408">
        <v>0</v>
      </c>
      <c r="V10408">
        <v>0</v>
      </c>
    </row>
    <row r="10409" spans="1:22" x14ac:dyDescent="0.3">
      <c r="A10409">
        <v>202324</v>
      </c>
      <c r="B10409" t="s">
        <v>820</v>
      </c>
      <c r="C10409" t="s">
        <v>821</v>
      </c>
      <c r="D10409" t="s">
        <v>822</v>
      </c>
      <c r="E10409" t="s">
        <v>823</v>
      </c>
      <c r="F10409" t="s">
        <v>852</v>
      </c>
      <c r="G10409" t="s">
        <v>853</v>
      </c>
      <c r="H10409" t="s">
        <v>1090</v>
      </c>
      <c r="I10409">
        <v>803</v>
      </c>
      <c r="J10409" t="s">
        <v>1091</v>
      </c>
      <c r="K10409" t="s">
        <v>828</v>
      </c>
      <c r="L10409" t="s">
        <v>603</v>
      </c>
      <c r="M10409" t="s">
        <v>829</v>
      </c>
      <c r="N10409" t="s">
        <v>829</v>
      </c>
      <c r="O10409" t="s">
        <v>829</v>
      </c>
      <c r="P10409">
        <v>0</v>
      </c>
      <c r="Q10409">
        <v>0</v>
      </c>
      <c r="R10409">
        <v>0</v>
      </c>
      <c r="S10409">
        <v>0</v>
      </c>
      <c r="T10409">
        <v>0</v>
      </c>
      <c r="U10409">
        <v>0</v>
      </c>
      <c r="V10409">
        <v>0</v>
      </c>
    </row>
    <row r="10410" spans="1:22" x14ac:dyDescent="0.3">
      <c r="A10410">
        <v>202122</v>
      </c>
      <c r="B10410" t="s">
        <v>820</v>
      </c>
      <c r="C10410" t="s">
        <v>821</v>
      </c>
      <c r="D10410" t="s">
        <v>822</v>
      </c>
      <c r="E10410" t="s">
        <v>823</v>
      </c>
      <c r="F10410" t="s">
        <v>852</v>
      </c>
      <c r="G10410" t="s">
        <v>853</v>
      </c>
      <c r="H10410" t="s">
        <v>1090</v>
      </c>
      <c r="I10410">
        <v>803</v>
      </c>
      <c r="J10410" t="s">
        <v>1091</v>
      </c>
      <c r="K10410" t="s">
        <v>828</v>
      </c>
      <c r="L10410" t="s">
        <v>606</v>
      </c>
      <c r="M10410">
        <v>0</v>
      </c>
      <c r="N10410">
        <v>3667</v>
      </c>
      <c r="O10410">
        <v>177423</v>
      </c>
      <c r="P10410">
        <v>0</v>
      </c>
      <c r="Q10410">
        <v>0</v>
      </c>
      <c r="R10410">
        <v>0</v>
      </c>
      <c r="S10410">
        <v>181090</v>
      </c>
      <c r="T10410">
        <v>0</v>
      </c>
      <c r="U10410">
        <v>181090</v>
      </c>
      <c r="V10410">
        <v>3</v>
      </c>
    </row>
    <row r="10411" spans="1:22" x14ac:dyDescent="0.3">
      <c r="A10411">
        <v>202223</v>
      </c>
      <c r="B10411" t="s">
        <v>820</v>
      </c>
      <c r="C10411" t="s">
        <v>821</v>
      </c>
      <c r="D10411" t="s">
        <v>822</v>
      </c>
      <c r="E10411" t="s">
        <v>823</v>
      </c>
      <c r="F10411" t="s">
        <v>852</v>
      </c>
      <c r="G10411" t="s">
        <v>853</v>
      </c>
      <c r="H10411" t="s">
        <v>1090</v>
      </c>
      <c r="I10411">
        <v>803</v>
      </c>
      <c r="J10411" t="s">
        <v>1091</v>
      </c>
      <c r="K10411" t="s">
        <v>828</v>
      </c>
      <c r="L10411" t="s">
        <v>606</v>
      </c>
      <c r="M10411">
        <v>0</v>
      </c>
      <c r="N10411">
        <v>42182</v>
      </c>
      <c r="O10411">
        <v>116585</v>
      </c>
      <c r="P10411">
        <v>0</v>
      </c>
      <c r="Q10411">
        <v>0</v>
      </c>
      <c r="R10411">
        <v>95495</v>
      </c>
      <c r="S10411">
        <v>254262</v>
      </c>
      <c r="T10411">
        <v>0</v>
      </c>
      <c r="U10411">
        <v>254262</v>
      </c>
      <c r="V10411">
        <v>4</v>
      </c>
    </row>
    <row r="10412" spans="1:22" x14ac:dyDescent="0.3">
      <c r="A10412">
        <v>202324</v>
      </c>
      <c r="B10412" t="s">
        <v>820</v>
      </c>
      <c r="C10412" t="s">
        <v>821</v>
      </c>
      <c r="D10412" t="s">
        <v>822</v>
      </c>
      <c r="E10412" t="s">
        <v>823</v>
      </c>
      <c r="F10412" t="s">
        <v>852</v>
      </c>
      <c r="G10412" t="s">
        <v>853</v>
      </c>
      <c r="H10412" t="s">
        <v>1090</v>
      </c>
      <c r="I10412">
        <v>803</v>
      </c>
      <c r="J10412" t="s">
        <v>1091</v>
      </c>
      <c r="K10412" t="s">
        <v>828</v>
      </c>
      <c r="L10412" t="s">
        <v>606</v>
      </c>
      <c r="M10412">
        <v>0</v>
      </c>
      <c r="N10412">
        <v>56898</v>
      </c>
      <c r="O10412">
        <v>162372</v>
      </c>
      <c r="P10412">
        <v>0</v>
      </c>
      <c r="Q10412">
        <v>0</v>
      </c>
      <c r="R10412">
        <v>156610</v>
      </c>
      <c r="S10412">
        <v>375880</v>
      </c>
      <c r="T10412">
        <v>0</v>
      </c>
      <c r="U10412">
        <v>375880</v>
      </c>
      <c r="V10412">
        <v>6</v>
      </c>
    </row>
    <row r="10413" spans="1:22" x14ac:dyDescent="0.3">
      <c r="A10413">
        <v>202122</v>
      </c>
      <c r="B10413" t="s">
        <v>820</v>
      </c>
      <c r="C10413" t="s">
        <v>821</v>
      </c>
      <c r="D10413" t="s">
        <v>822</v>
      </c>
      <c r="E10413" t="s">
        <v>823</v>
      </c>
      <c r="F10413" t="s">
        <v>852</v>
      </c>
      <c r="G10413" t="s">
        <v>853</v>
      </c>
      <c r="H10413" t="s">
        <v>1090</v>
      </c>
      <c r="I10413">
        <v>803</v>
      </c>
      <c r="J10413" t="s">
        <v>1091</v>
      </c>
      <c r="K10413" t="s">
        <v>828</v>
      </c>
      <c r="L10413" t="s">
        <v>609</v>
      </c>
      <c r="M10413" t="s">
        <v>829</v>
      </c>
      <c r="N10413" t="s">
        <v>829</v>
      </c>
      <c r="O10413" t="s">
        <v>829</v>
      </c>
      <c r="P10413" t="s">
        <v>829</v>
      </c>
      <c r="Q10413">
        <v>0</v>
      </c>
      <c r="R10413" t="s">
        <v>829</v>
      </c>
      <c r="S10413">
        <v>0</v>
      </c>
      <c r="T10413">
        <v>0</v>
      </c>
      <c r="U10413">
        <v>0</v>
      </c>
      <c r="V10413">
        <v>0</v>
      </c>
    </row>
    <row r="10414" spans="1:22" x14ac:dyDescent="0.3">
      <c r="A10414">
        <v>202223</v>
      </c>
      <c r="B10414" t="s">
        <v>820</v>
      </c>
      <c r="C10414" t="s">
        <v>821</v>
      </c>
      <c r="D10414" t="s">
        <v>822</v>
      </c>
      <c r="E10414" t="s">
        <v>823</v>
      </c>
      <c r="F10414" t="s">
        <v>852</v>
      </c>
      <c r="G10414" t="s">
        <v>853</v>
      </c>
      <c r="H10414" t="s">
        <v>1090</v>
      </c>
      <c r="I10414">
        <v>803</v>
      </c>
      <c r="J10414" t="s">
        <v>1091</v>
      </c>
      <c r="K10414" t="s">
        <v>828</v>
      </c>
      <c r="L10414" t="s">
        <v>609</v>
      </c>
      <c r="M10414" t="s">
        <v>829</v>
      </c>
      <c r="N10414" t="s">
        <v>829</v>
      </c>
      <c r="O10414" t="s">
        <v>829</v>
      </c>
      <c r="P10414" t="s">
        <v>829</v>
      </c>
      <c r="Q10414">
        <v>0</v>
      </c>
      <c r="R10414" t="s">
        <v>829</v>
      </c>
      <c r="S10414">
        <v>0</v>
      </c>
      <c r="T10414">
        <v>0</v>
      </c>
      <c r="U10414">
        <v>0</v>
      </c>
      <c r="V10414">
        <v>0</v>
      </c>
    </row>
    <row r="10415" spans="1:22" x14ac:dyDescent="0.3">
      <c r="A10415">
        <v>202122</v>
      </c>
      <c r="B10415" t="s">
        <v>820</v>
      </c>
      <c r="C10415" t="s">
        <v>821</v>
      </c>
      <c r="D10415" t="s">
        <v>822</v>
      </c>
      <c r="E10415" t="s">
        <v>823</v>
      </c>
      <c r="F10415" t="s">
        <v>852</v>
      </c>
      <c r="G10415" t="s">
        <v>853</v>
      </c>
      <c r="H10415" t="s">
        <v>1090</v>
      </c>
      <c r="I10415">
        <v>803</v>
      </c>
      <c r="J10415" t="s">
        <v>1091</v>
      </c>
      <c r="K10415" t="s">
        <v>828</v>
      </c>
      <c r="L10415" t="s">
        <v>830</v>
      </c>
      <c r="M10415">
        <v>0</v>
      </c>
      <c r="N10415">
        <v>0</v>
      </c>
      <c r="O10415">
        <v>0</v>
      </c>
      <c r="P10415">
        <v>0</v>
      </c>
      <c r="Q10415">
        <v>0</v>
      </c>
      <c r="R10415">
        <v>0</v>
      </c>
      <c r="S10415">
        <v>0</v>
      </c>
      <c r="T10415">
        <v>0</v>
      </c>
      <c r="U10415">
        <v>0</v>
      </c>
      <c r="V10415">
        <v>0</v>
      </c>
    </row>
    <row r="10416" spans="1:22" x14ac:dyDescent="0.3">
      <c r="A10416">
        <v>202223</v>
      </c>
      <c r="B10416" t="s">
        <v>820</v>
      </c>
      <c r="C10416" t="s">
        <v>821</v>
      </c>
      <c r="D10416" t="s">
        <v>822</v>
      </c>
      <c r="E10416" t="s">
        <v>823</v>
      </c>
      <c r="F10416" t="s">
        <v>852</v>
      </c>
      <c r="G10416" t="s">
        <v>853</v>
      </c>
      <c r="H10416" t="s">
        <v>1090</v>
      </c>
      <c r="I10416">
        <v>803</v>
      </c>
      <c r="J10416" t="s">
        <v>1091</v>
      </c>
      <c r="K10416" t="s">
        <v>828</v>
      </c>
      <c r="L10416" t="s">
        <v>830</v>
      </c>
      <c r="M10416">
        <v>0</v>
      </c>
      <c r="N10416">
        <v>53554</v>
      </c>
      <c r="O10416">
        <v>0</v>
      </c>
      <c r="P10416">
        <v>0</v>
      </c>
      <c r="Q10416">
        <v>0</v>
      </c>
      <c r="R10416">
        <v>0</v>
      </c>
      <c r="S10416">
        <v>53554</v>
      </c>
      <c r="T10416">
        <v>0</v>
      </c>
      <c r="U10416">
        <v>53554</v>
      </c>
      <c r="V10416">
        <v>1</v>
      </c>
    </row>
    <row r="10417" spans="1:22" x14ac:dyDescent="0.3">
      <c r="A10417">
        <v>202324</v>
      </c>
      <c r="B10417" t="s">
        <v>820</v>
      </c>
      <c r="C10417" t="s">
        <v>821</v>
      </c>
      <c r="D10417" t="s">
        <v>822</v>
      </c>
      <c r="E10417" t="s">
        <v>823</v>
      </c>
      <c r="F10417" t="s">
        <v>852</v>
      </c>
      <c r="G10417" t="s">
        <v>853</v>
      </c>
      <c r="H10417" t="s">
        <v>1090</v>
      </c>
      <c r="I10417">
        <v>803</v>
      </c>
      <c r="J10417" t="s">
        <v>1091</v>
      </c>
      <c r="K10417" t="s">
        <v>828</v>
      </c>
      <c r="L10417" t="s">
        <v>830</v>
      </c>
      <c r="M10417">
        <v>0</v>
      </c>
      <c r="N10417">
        <v>51044</v>
      </c>
      <c r="O10417">
        <v>6276</v>
      </c>
      <c r="P10417">
        <v>0</v>
      </c>
      <c r="Q10417">
        <v>0</v>
      </c>
      <c r="R10417">
        <v>0</v>
      </c>
      <c r="S10417">
        <v>57320</v>
      </c>
      <c r="T10417">
        <v>0</v>
      </c>
      <c r="U10417">
        <v>57320</v>
      </c>
      <c r="V10417">
        <v>1</v>
      </c>
    </row>
    <row r="10418" spans="1:22" x14ac:dyDescent="0.3">
      <c r="A10418">
        <v>202122</v>
      </c>
      <c r="B10418" t="s">
        <v>820</v>
      </c>
      <c r="C10418" t="s">
        <v>821</v>
      </c>
      <c r="D10418" t="s">
        <v>822</v>
      </c>
      <c r="E10418" t="s">
        <v>823</v>
      </c>
      <c r="F10418" t="s">
        <v>852</v>
      </c>
      <c r="G10418" t="s">
        <v>853</v>
      </c>
      <c r="H10418" t="s">
        <v>1090</v>
      </c>
      <c r="I10418">
        <v>803</v>
      </c>
      <c r="J10418" t="s">
        <v>1091</v>
      </c>
      <c r="K10418" t="s">
        <v>828</v>
      </c>
      <c r="L10418" t="s">
        <v>537</v>
      </c>
      <c r="M10418">
        <v>0</v>
      </c>
      <c r="N10418">
        <v>1593646</v>
      </c>
      <c r="O10418">
        <v>3908230</v>
      </c>
      <c r="P10418">
        <v>6009950</v>
      </c>
      <c r="Q10418">
        <v>0</v>
      </c>
      <c r="R10418">
        <v>2288844</v>
      </c>
      <c r="S10418">
        <v>13800670</v>
      </c>
      <c r="T10418">
        <v>0</v>
      </c>
      <c r="U10418">
        <v>13800670</v>
      </c>
      <c r="V10418">
        <v>204</v>
      </c>
    </row>
    <row r="10419" spans="1:22" x14ac:dyDescent="0.3">
      <c r="A10419">
        <v>202223</v>
      </c>
      <c r="B10419" t="s">
        <v>820</v>
      </c>
      <c r="C10419" t="s">
        <v>821</v>
      </c>
      <c r="D10419" t="s">
        <v>822</v>
      </c>
      <c r="E10419" t="s">
        <v>823</v>
      </c>
      <c r="F10419" t="s">
        <v>852</v>
      </c>
      <c r="G10419" t="s">
        <v>853</v>
      </c>
      <c r="H10419" t="s">
        <v>1090</v>
      </c>
      <c r="I10419">
        <v>803</v>
      </c>
      <c r="J10419" t="s">
        <v>1091</v>
      </c>
      <c r="K10419" t="s">
        <v>828</v>
      </c>
      <c r="L10419" t="s">
        <v>537</v>
      </c>
      <c r="M10419">
        <v>0</v>
      </c>
      <c r="N10419">
        <v>1972617</v>
      </c>
      <c r="O10419">
        <v>4508505</v>
      </c>
      <c r="P10419">
        <v>6655948</v>
      </c>
      <c r="Q10419">
        <v>0</v>
      </c>
      <c r="R10419">
        <v>2059223</v>
      </c>
      <c r="S10419">
        <v>15196293</v>
      </c>
      <c r="T10419">
        <v>0</v>
      </c>
      <c r="U10419">
        <v>15196293</v>
      </c>
      <c r="V10419">
        <v>229</v>
      </c>
    </row>
    <row r="10420" spans="1:22" x14ac:dyDescent="0.3">
      <c r="A10420">
        <v>202324</v>
      </c>
      <c r="B10420" t="s">
        <v>820</v>
      </c>
      <c r="C10420" t="s">
        <v>821</v>
      </c>
      <c r="D10420" t="s">
        <v>822</v>
      </c>
      <c r="E10420" t="s">
        <v>823</v>
      </c>
      <c r="F10420" t="s">
        <v>852</v>
      </c>
      <c r="G10420" t="s">
        <v>853</v>
      </c>
      <c r="H10420" t="s">
        <v>1090</v>
      </c>
      <c r="I10420">
        <v>803</v>
      </c>
      <c r="J10420" t="s">
        <v>1091</v>
      </c>
      <c r="K10420" t="s">
        <v>828</v>
      </c>
      <c r="L10420" t="s">
        <v>537</v>
      </c>
      <c r="M10420">
        <v>0</v>
      </c>
      <c r="N10420">
        <v>2796800</v>
      </c>
      <c r="O10420">
        <v>5140968</v>
      </c>
      <c r="P10420">
        <v>8036793</v>
      </c>
      <c r="Q10420">
        <v>2081283</v>
      </c>
      <c r="R10420">
        <v>2191110</v>
      </c>
      <c r="S10420">
        <v>20246954</v>
      </c>
      <c r="T10420">
        <v>0</v>
      </c>
      <c r="U10420">
        <v>20246954</v>
      </c>
      <c r="V10420">
        <v>308</v>
      </c>
    </row>
    <row r="10421" spans="1:22" x14ac:dyDescent="0.3">
      <c r="A10421">
        <v>202122</v>
      </c>
      <c r="B10421" t="s">
        <v>820</v>
      </c>
      <c r="C10421" t="s">
        <v>821</v>
      </c>
      <c r="D10421" t="s">
        <v>822</v>
      </c>
      <c r="E10421" t="s">
        <v>823</v>
      </c>
      <c r="F10421" t="s">
        <v>852</v>
      </c>
      <c r="G10421" t="s">
        <v>853</v>
      </c>
      <c r="H10421" t="s">
        <v>1090</v>
      </c>
      <c r="I10421">
        <v>803</v>
      </c>
      <c r="J10421" t="s">
        <v>1091</v>
      </c>
      <c r="K10421" t="s">
        <v>828</v>
      </c>
      <c r="L10421" t="s">
        <v>572</v>
      </c>
      <c r="M10421">
        <v>0</v>
      </c>
      <c r="N10421">
        <v>0</v>
      </c>
      <c r="O10421">
        <v>0</v>
      </c>
      <c r="P10421">
        <v>6954754</v>
      </c>
      <c r="Q10421">
        <v>0</v>
      </c>
      <c r="R10421">
        <v>1975236</v>
      </c>
      <c r="S10421">
        <v>8929990</v>
      </c>
      <c r="T10421">
        <v>0</v>
      </c>
      <c r="U10421">
        <v>8929990</v>
      </c>
      <c r="V10421">
        <v>132</v>
      </c>
    </row>
    <row r="10422" spans="1:22" x14ac:dyDescent="0.3">
      <c r="A10422">
        <v>202223</v>
      </c>
      <c r="B10422" t="s">
        <v>820</v>
      </c>
      <c r="C10422" t="s">
        <v>821</v>
      </c>
      <c r="D10422" t="s">
        <v>822</v>
      </c>
      <c r="E10422" t="s">
        <v>823</v>
      </c>
      <c r="F10422" t="s">
        <v>852</v>
      </c>
      <c r="G10422" t="s">
        <v>853</v>
      </c>
      <c r="H10422" t="s">
        <v>1090</v>
      </c>
      <c r="I10422">
        <v>803</v>
      </c>
      <c r="J10422" t="s">
        <v>1091</v>
      </c>
      <c r="K10422" t="s">
        <v>828</v>
      </c>
      <c r="L10422" t="s">
        <v>572</v>
      </c>
      <c r="M10422">
        <v>120661</v>
      </c>
      <c r="N10422">
        <v>54801</v>
      </c>
      <c r="O10422">
        <v>25525</v>
      </c>
      <c r="P10422">
        <v>7418170</v>
      </c>
      <c r="Q10422">
        <v>0</v>
      </c>
      <c r="R10422">
        <v>2594544</v>
      </c>
      <c r="S10422">
        <v>10213701</v>
      </c>
      <c r="T10422">
        <v>16472</v>
      </c>
      <c r="U10422">
        <v>10197229</v>
      </c>
      <c r="V10422">
        <v>154</v>
      </c>
    </row>
    <row r="10423" spans="1:22" x14ac:dyDescent="0.3">
      <c r="A10423">
        <v>202324</v>
      </c>
      <c r="B10423" t="s">
        <v>820</v>
      </c>
      <c r="C10423" t="s">
        <v>821</v>
      </c>
      <c r="D10423" t="s">
        <v>822</v>
      </c>
      <c r="E10423" t="s">
        <v>823</v>
      </c>
      <c r="F10423" t="s">
        <v>852</v>
      </c>
      <c r="G10423" t="s">
        <v>853</v>
      </c>
      <c r="H10423" t="s">
        <v>1090</v>
      </c>
      <c r="I10423">
        <v>803</v>
      </c>
      <c r="J10423" t="s">
        <v>1091</v>
      </c>
      <c r="K10423" t="s">
        <v>828</v>
      </c>
      <c r="L10423" t="s">
        <v>572</v>
      </c>
      <c r="M10423">
        <v>0</v>
      </c>
      <c r="N10423">
        <v>0</v>
      </c>
      <c r="O10423">
        <v>0</v>
      </c>
      <c r="P10423">
        <v>8937341</v>
      </c>
      <c r="Q10423">
        <v>0</v>
      </c>
      <c r="R10423">
        <v>3862166</v>
      </c>
      <c r="S10423">
        <v>12799507</v>
      </c>
      <c r="T10423">
        <v>0</v>
      </c>
      <c r="U10423">
        <v>12799507</v>
      </c>
      <c r="V10423">
        <v>194</v>
      </c>
    </row>
    <row r="10424" spans="1:22" x14ac:dyDescent="0.3">
      <c r="A10424">
        <v>202122</v>
      </c>
      <c r="B10424" t="s">
        <v>820</v>
      </c>
      <c r="C10424" t="s">
        <v>821</v>
      </c>
      <c r="D10424" t="s">
        <v>822</v>
      </c>
      <c r="E10424" t="s">
        <v>823</v>
      </c>
      <c r="F10424" t="s">
        <v>852</v>
      </c>
      <c r="G10424" t="s">
        <v>853</v>
      </c>
      <c r="H10424" t="s">
        <v>1090</v>
      </c>
      <c r="I10424">
        <v>803</v>
      </c>
      <c r="J10424" t="s">
        <v>1091</v>
      </c>
      <c r="K10424" t="s">
        <v>828</v>
      </c>
      <c r="L10424" t="s">
        <v>539</v>
      </c>
      <c r="M10424">
        <v>0</v>
      </c>
      <c r="N10424">
        <v>958673</v>
      </c>
      <c r="O10424">
        <v>376595</v>
      </c>
      <c r="P10424" t="s">
        <v>829</v>
      </c>
      <c r="Q10424" t="s">
        <v>829</v>
      </c>
      <c r="R10424" t="s">
        <v>829</v>
      </c>
      <c r="S10424">
        <v>1335268</v>
      </c>
      <c r="T10424">
        <v>0</v>
      </c>
      <c r="U10424">
        <v>1335268</v>
      </c>
      <c r="V10424">
        <v>20</v>
      </c>
    </row>
    <row r="10425" spans="1:22" x14ac:dyDescent="0.3">
      <c r="A10425">
        <v>202223</v>
      </c>
      <c r="B10425" t="s">
        <v>820</v>
      </c>
      <c r="C10425" t="s">
        <v>821</v>
      </c>
      <c r="D10425" t="s">
        <v>822</v>
      </c>
      <c r="E10425" t="s">
        <v>823</v>
      </c>
      <c r="F10425" t="s">
        <v>852</v>
      </c>
      <c r="G10425" t="s">
        <v>853</v>
      </c>
      <c r="H10425" t="s">
        <v>1090</v>
      </c>
      <c r="I10425">
        <v>803</v>
      </c>
      <c r="J10425" t="s">
        <v>1091</v>
      </c>
      <c r="K10425" t="s">
        <v>828</v>
      </c>
      <c r="L10425" t="s">
        <v>539</v>
      </c>
      <c r="M10425">
        <v>0</v>
      </c>
      <c r="N10425">
        <v>829033</v>
      </c>
      <c r="O10425">
        <v>406274</v>
      </c>
      <c r="P10425" t="s">
        <v>829</v>
      </c>
      <c r="Q10425" t="s">
        <v>829</v>
      </c>
      <c r="R10425" t="s">
        <v>829</v>
      </c>
      <c r="S10425">
        <v>1235307</v>
      </c>
      <c r="T10425">
        <v>0</v>
      </c>
      <c r="U10425">
        <v>1235307</v>
      </c>
      <c r="V10425">
        <v>19</v>
      </c>
    </row>
    <row r="10426" spans="1:22" x14ac:dyDescent="0.3">
      <c r="A10426">
        <v>202324</v>
      </c>
      <c r="B10426" t="s">
        <v>820</v>
      </c>
      <c r="C10426" t="s">
        <v>821</v>
      </c>
      <c r="D10426" t="s">
        <v>822</v>
      </c>
      <c r="E10426" t="s">
        <v>823</v>
      </c>
      <c r="F10426" t="s">
        <v>852</v>
      </c>
      <c r="G10426" t="s">
        <v>853</v>
      </c>
      <c r="H10426" t="s">
        <v>1090</v>
      </c>
      <c r="I10426">
        <v>803</v>
      </c>
      <c r="J10426" t="s">
        <v>1091</v>
      </c>
      <c r="K10426" t="s">
        <v>828</v>
      </c>
      <c r="L10426" t="s">
        <v>539</v>
      </c>
      <c r="M10426">
        <v>0</v>
      </c>
      <c r="N10426">
        <v>794635</v>
      </c>
      <c r="O10426">
        <v>365092</v>
      </c>
      <c r="P10426" t="s">
        <v>829</v>
      </c>
      <c r="Q10426" t="s">
        <v>829</v>
      </c>
      <c r="R10426" t="s">
        <v>829</v>
      </c>
      <c r="S10426">
        <v>1159727</v>
      </c>
      <c r="T10426">
        <v>0</v>
      </c>
      <c r="U10426">
        <v>1159727</v>
      </c>
      <c r="V10426">
        <v>18</v>
      </c>
    </row>
    <row r="10427" spans="1:22" x14ac:dyDescent="0.3">
      <c r="A10427">
        <v>202122</v>
      </c>
      <c r="B10427" t="s">
        <v>820</v>
      </c>
      <c r="C10427" t="s">
        <v>821</v>
      </c>
      <c r="D10427" t="s">
        <v>822</v>
      </c>
      <c r="E10427" t="s">
        <v>823</v>
      </c>
      <c r="F10427" t="s">
        <v>852</v>
      </c>
      <c r="G10427" t="s">
        <v>853</v>
      </c>
      <c r="H10427" t="s">
        <v>1090</v>
      </c>
      <c r="I10427">
        <v>803</v>
      </c>
      <c r="J10427" t="s">
        <v>1091</v>
      </c>
      <c r="K10427" t="s">
        <v>828</v>
      </c>
      <c r="L10427" t="s">
        <v>541</v>
      </c>
      <c r="M10427">
        <v>435552</v>
      </c>
      <c r="N10427">
        <v>525104</v>
      </c>
      <c r="O10427">
        <v>357201</v>
      </c>
      <c r="P10427">
        <v>149591</v>
      </c>
      <c r="Q10427">
        <v>0</v>
      </c>
      <c r="R10427">
        <v>0</v>
      </c>
      <c r="S10427">
        <v>1467448</v>
      </c>
      <c r="T10427">
        <v>0</v>
      </c>
      <c r="U10427">
        <v>1467448</v>
      </c>
      <c r="V10427">
        <v>22</v>
      </c>
    </row>
    <row r="10428" spans="1:22" x14ac:dyDescent="0.3">
      <c r="A10428">
        <v>202223</v>
      </c>
      <c r="B10428" t="s">
        <v>820</v>
      </c>
      <c r="C10428" t="s">
        <v>821</v>
      </c>
      <c r="D10428" t="s">
        <v>822</v>
      </c>
      <c r="E10428" t="s">
        <v>823</v>
      </c>
      <c r="F10428" t="s">
        <v>852</v>
      </c>
      <c r="G10428" t="s">
        <v>853</v>
      </c>
      <c r="H10428" t="s">
        <v>1090</v>
      </c>
      <c r="I10428">
        <v>803</v>
      </c>
      <c r="J10428" t="s">
        <v>1091</v>
      </c>
      <c r="K10428" t="s">
        <v>828</v>
      </c>
      <c r="L10428" t="s">
        <v>541</v>
      </c>
      <c r="M10428">
        <v>297131</v>
      </c>
      <c r="N10428">
        <v>612001</v>
      </c>
      <c r="O10428">
        <v>404988</v>
      </c>
      <c r="P10428">
        <v>85001</v>
      </c>
      <c r="Q10428">
        <v>0</v>
      </c>
      <c r="R10428">
        <v>0</v>
      </c>
      <c r="S10428">
        <v>1399121</v>
      </c>
      <c r="T10428">
        <v>0</v>
      </c>
      <c r="U10428">
        <v>1399121</v>
      </c>
      <c r="V10428">
        <v>21</v>
      </c>
    </row>
    <row r="10429" spans="1:22" x14ac:dyDescent="0.3">
      <c r="A10429">
        <v>202324</v>
      </c>
      <c r="B10429" t="s">
        <v>820</v>
      </c>
      <c r="C10429" t="s">
        <v>821</v>
      </c>
      <c r="D10429" t="s">
        <v>822</v>
      </c>
      <c r="E10429" t="s">
        <v>823</v>
      </c>
      <c r="F10429" t="s">
        <v>852</v>
      </c>
      <c r="G10429" t="s">
        <v>853</v>
      </c>
      <c r="H10429" t="s">
        <v>1090</v>
      </c>
      <c r="I10429">
        <v>803</v>
      </c>
      <c r="J10429" t="s">
        <v>1091</v>
      </c>
      <c r="K10429" t="s">
        <v>828</v>
      </c>
      <c r="L10429" t="s">
        <v>541</v>
      </c>
      <c r="M10429">
        <v>692002</v>
      </c>
      <c r="N10429">
        <v>214432</v>
      </c>
      <c r="O10429">
        <v>126041</v>
      </c>
      <c r="P10429">
        <v>81748</v>
      </c>
      <c r="Q10429">
        <v>0</v>
      </c>
      <c r="R10429">
        <v>0</v>
      </c>
      <c r="S10429">
        <v>1114223</v>
      </c>
      <c r="T10429">
        <v>0</v>
      </c>
      <c r="U10429">
        <v>1114223</v>
      </c>
      <c r="V10429">
        <v>17</v>
      </c>
    </row>
    <row r="10430" spans="1:22" x14ac:dyDescent="0.3">
      <c r="A10430">
        <v>202122</v>
      </c>
      <c r="B10430" t="s">
        <v>820</v>
      </c>
      <c r="C10430" t="s">
        <v>821</v>
      </c>
      <c r="D10430" t="s">
        <v>822</v>
      </c>
      <c r="E10430" t="s">
        <v>823</v>
      </c>
      <c r="F10430" t="s">
        <v>852</v>
      </c>
      <c r="G10430" t="s">
        <v>853</v>
      </c>
      <c r="H10430" t="s">
        <v>1090</v>
      </c>
      <c r="I10430">
        <v>803</v>
      </c>
      <c r="J10430" t="s">
        <v>1091</v>
      </c>
      <c r="K10430" t="s">
        <v>828</v>
      </c>
      <c r="L10430" t="s">
        <v>831</v>
      </c>
      <c r="M10430" t="s">
        <v>829</v>
      </c>
      <c r="N10430" t="s">
        <v>829</v>
      </c>
      <c r="O10430" t="s">
        <v>829</v>
      </c>
      <c r="P10430">
        <v>6827</v>
      </c>
      <c r="Q10430">
        <v>0</v>
      </c>
      <c r="R10430" t="s">
        <v>829</v>
      </c>
      <c r="S10430">
        <v>6827</v>
      </c>
      <c r="T10430">
        <v>0</v>
      </c>
      <c r="U10430">
        <v>6827</v>
      </c>
      <c r="V10430">
        <v>0</v>
      </c>
    </row>
    <row r="10431" spans="1:22" x14ac:dyDescent="0.3">
      <c r="A10431">
        <v>202223</v>
      </c>
      <c r="B10431" t="s">
        <v>820</v>
      </c>
      <c r="C10431" t="s">
        <v>821</v>
      </c>
      <c r="D10431" t="s">
        <v>822</v>
      </c>
      <c r="E10431" t="s">
        <v>823</v>
      </c>
      <c r="F10431" t="s">
        <v>852</v>
      </c>
      <c r="G10431" t="s">
        <v>853</v>
      </c>
      <c r="H10431" t="s">
        <v>1090</v>
      </c>
      <c r="I10431">
        <v>803</v>
      </c>
      <c r="J10431" t="s">
        <v>1091</v>
      </c>
      <c r="K10431" t="s">
        <v>828</v>
      </c>
      <c r="L10431" t="s">
        <v>831</v>
      </c>
      <c r="M10431" t="s">
        <v>829</v>
      </c>
      <c r="N10431" t="s">
        <v>829</v>
      </c>
      <c r="O10431" t="s">
        <v>829</v>
      </c>
      <c r="P10431">
        <v>2450</v>
      </c>
      <c r="Q10431">
        <v>0</v>
      </c>
      <c r="R10431" t="s">
        <v>829</v>
      </c>
      <c r="S10431">
        <v>2450</v>
      </c>
      <c r="T10431">
        <v>0</v>
      </c>
      <c r="U10431">
        <v>2450</v>
      </c>
      <c r="V10431">
        <v>0</v>
      </c>
    </row>
    <row r="10432" spans="1:22" x14ac:dyDescent="0.3">
      <c r="A10432">
        <v>202324</v>
      </c>
      <c r="B10432" t="s">
        <v>820</v>
      </c>
      <c r="C10432" t="s">
        <v>821</v>
      </c>
      <c r="D10432" t="s">
        <v>822</v>
      </c>
      <c r="E10432" t="s">
        <v>823</v>
      </c>
      <c r="F10432" t="s">
        <v>852</v>
      </c>
      <c r="G10432" t="s">
        <v>853</v>
      </c>
      <c r="H10432" t="s">
        <v>1090</v>
      </c>
      <c r="I10432">
        <v>803</v>
      </c>
      <c r="J10432" t="s">
        <v>1091</v>
      </c>
      <c r="K10432" t="s">
        <v>828</v>
      </c>
      <c r="L10432" t="s">
        <v>831</v>
      </c>
      <c r="M10432" t="s">
        <v>829</v>
      </c>
      <c r="N10432" t="s">
        <v>829</v>
      </c>
      <c r="O10432" t="s">
        <v>829</v>
      </c>
      <c r="P10432">
        <v>23845</v>
      </c>
      <c r="Q10432">
        <v>0</v>
      </c>
      <c r="R10432" t="s">
        <v>829</v>
      </c>
      <c r="S10432">
        <v>23845</v>
      </c>
      <c r="T10432">
        <v>0</v>
      </c>
      <c r="U10432">
        <v>23845</v>
      </c>
      <c r="V10432">
        <v>0</v>
      </c>
    </row>
    <row r="10433" spans="1:22" x14ac:dyDescent="0.3">
      <c r="A10433">
        <v>202122</v>
      </c>
      <c r="B10433" t="s">
        <v>820</v>
      </c>
      <c r="C10433" t="s">
        <v>821</v>
      </c>
      <c r="D10433" t="s">
        <v>822</v>
      </c>
      <c r="E10433" t="s">
        <v>823</v>
      </c>
      <c r="F10433" t="s">
        <v>852</v>
      </c>
      <c r="G10433" t="s">
        <v>853</v>
      </c>
      <c r="H10433" t="s">
        <v>1090</v>
      </c>
      <c r="I10433">
        <v>803</v>
      </c>
      <c r="J10433" t="s">
        <v>1091</v>
      </c>
      <c r="K10433" t="s">
        <v>828</v>
      </c>
      <c r="L10433" t="s">
        <v>832</v>
      </c>
      <c r="M10433">
        <v>0</v>
      </c>
      <c r="N10433">
        <v>70212</v>
      </c>
      <c r="O10433">
        <v>257880</v>
      </c>
      <c r="P10433">
        <v>0</v>
      </c>
      <c r="Q10433">
        <v>0</v>
      </c>
      <c r="R10433">
        <v>0</v>
      </c>
      <c r="S10433">
        <v>328092</v>
      </c>
      <c r="T10433">
        <v>0</v>
      </c>
      <c r="U10433">
        <v>328092</v>
      </c>
      <c r="V10433">
        <v>5</v>
      </c>
    </row>
    <row r="10434" spans="1:22" x14ac:dyDescent="0.3">
      <c r="A10434">
        <v>202223</v>
      </c>
      <c r="B10434" t="s">
        <v>820</v>
      </c>
      <c r="C10434" t="s">
        <v>821</v>
      </c>
      <c r="D10434" t="s">
        <v>822</v>
      </c>
      <c r="E10434" t="s">
        <v>823</v>
      </c>
      <c r="F10434" t="s">
        <v>852</v>
      </c>
      <c r="G10434" t="s">
        <v>853</v>
      </c>
      <c r="H10434" t="s">
        <v>1090</v>
      </c>
      <c r="I10434">
        <v>803</v>
      </c>
      <c r="J10434" t="s">
        <v>1091</v>
      </c>
      <c r="K10434" t="s">
        <v>828</v>
      </c>
      <c r="L10434" t="s">
        <v>832</v>
      </c>
      <c r="M10434">
        <v>0</v>
      </c>
      <c r="N10434">
        <v>48085</v>
      </c>
      <c r="O10434">
        <v>328057</v>
      </c>
      <c r="P10434">
        <v>0</v>
      </c>
      <c r="Q10434">
        <v>0</v>
      </c>
      <c r="R10434">
        <v>319767</v>
      </c>
      <c r="S10434">
        <v>695909</v>
      </c>
      <c r="T10434">
        <v>0</v>
      </c>
      <c r="U10434">
        <v>695909</v>
      </c>
      <c r="V10434">
        <v>11</v>
      </c>
    </row>
    <row r="10435" spans="1:22" x14ac:dyDescent="0.3">
      <c r="A10435">
        <v>202324</v>
      </c>
      <c r="B10435" t="s">
        <v>820</v>
      </c>
      <c r="C10435" t="s">
        <v>821</v>
      </c>
      <c r="D10435" t="s">
        <v>822</v>
      </c>
      <c r="E10435" t="s">
        <v>823</v>
      </c>
      <c r="F10435" t="s">
        <v>852</v>
      </c>
      <c r="G10435" t="s">
        <v>853</v>
      </c>
      <c r="H10435" t="s">
        <v>1090</v>
      </c>
      <c r="I10435">
        <v>803</v>
      </c>
      <c r="J10435" t="s">
        <v>1091</v>
      </c>
      <c r="K10435" t="s">
        <v>828</v>
      </c>
      <c r="L10435" t="s">
        <v>832</v>
      </c>
      <c r="M10435">
        <v>0</v>
      </c>
      <c r="N10435">
        <v>49604</v>
      </c>
      <c r="O10435">
        <v>644852</v>
      </c>
      <c r="P10435">
        <v>96115</v>
      </c>
      <c r="Q10435">
        <v>0</v>
      </c>
      <c r="R10435">
        <v>0</v>
      </c>
      <c r="S10435">
        <v>790571</v>
      </c>
      <c r="T10435">
        <v>0</v>
      </c>
      <c r="U10435">
        <v>790571</v>
      </c>
      <c r="V10435">
        <v>12</v>
      </c>
    </row>
    <row r="10436" spans="1:22" x14ac:dyDescent="0.3">
      <c r="A10436">
        <v>202122</v>
      </c>
      <c r="B10436" t="s">
        <v>820</v>
      </c>
      <c r="C10436" t="s">
        <v>821</v>
      </c>
      <c r="D10436" t="s">
        <v>822</v>
      </c>
      <c r="E10436" t="s">
        <v>823</v>
      </c>
      <c r="F10436" t="s">
        <v>852</v>
      </c>
      <c r="G10436" t="s">
        <v>853</v>
      </c>
      <c r="H10436" t="s">
        <v>1090</v>
      </c>
      <c r="I10436">
        <v>803</v>
      </c>
      <c r="J10436" t="s">
        <v>1091</v>
      </c>
      <c r="K10436" t="s">
        <v>828</v>
      </c>
      <c r="L10436" t="s">
        <v>544</v>
      </c>
      <c r="M10436">
        <v>138031</v>
      </c>
      <c r="N10436">
        <v>447503</v>
      </c>
      <c r="O10436">
        <v>421287</v>
      </c>
      <c r="P10436">
        <v>295604</v>
      </c>
      <c r="Q10436">
        <v>0</v>
      </c>
      <c r="R10436">
        <v>0</v>
      </c>
      <c r="S10436">
        <v>1302425</v>
      </c>
      <c r="T10436">
        <v>0</v>
      </c>
      <c r="U10436">
        <v>1302425</v>
      </c>
      <c r="V10436">
        <v>19</v>
      </c>
    </row>
    <row r="10437" spans="1:22" x14ac:dyDescent="0.3">
      <c r="A10437">
        <v>202223</v>
      </c>
      <c r="B10437" t="s">
        <v>820</v>
      </c>
      <c r="C10437" t="s">
        <v>821</v>
      </c>
      <c r="D10437" t="s">
        <v>822</v>
      </c>
      <c r="E10437" t="s">
        <v>823</v>
      </c>
      <c r="F10437" t="s">
        <v>852</v>
      </c>
      <c r="G10437" t="s">
        <v>853</v>
      </c>
      <c r="H10437" t="s">
        <v>1090</v>
      </c>
      <c r="I10437">
        <v>803</v>
      </c>
      <c r="J10437" t="s">
        <v>1091</v>
      </c>
      <c r="K10437" t="s">
        <v>828</v>
      </c>
      <c r="L10437" t="s">
        <v>544</v>
      </c>
      <c r="M10437">
        <v>107739</v>
      </c>
      <c r="N10437">
        <v>629363</v>
      </c>
      <c r="O10437">
        <v>536119</v>
      </c>
      <c r="P10437">
        <v>310836</v>
      </c>
      <c r="Q10437">
        <v>0</v>
      </c>
      <c r="R10437">
        <v>0</v>
      </c>
      <c r="S10437">
        <v>1584057</v>
      </c>
      <c r="T10437">
        <v>0</v>
      </c>
      <c r="U10437">
        <v>1584057</v>
      </c>
      <c r="V10437">
        <v>24</v>
      </c>
    </row>
    <row r="10438" spans="1:22" x14ac:dyDescent="0.3">
      <c r="A10438">
        <v>202324</v>
      </c>
      <c r="B10438" t="s">
        <v>820</v>
      </c>
      <c r="C10438" t="s">
        <v>821</v>
      </c>
      <c r="D10438" t="s">
        <v>822</v>
      </c>
      <c r="E10438" t="s">
        <v>823</v>
      </c>
      <c r="F10438" t="s">
        <v>852</v>
      </c>
      <c r="G10438" t="s">
        <v>853</v>
      </c>
      <c r="H10438" t="s">
        <v>1090</v>
      </c>
      <c r="I10438">
        <v>803</v>
      </c>
      <c r="J10438" t="s">
        <v>1091</v>
      </c>
      <c r="K10438" t="s">
        <v>828</v>
      </c>
      <c r="L10438" t="s">
        <v>544</v>
      </c>
      <c r="M10438">
        <v>111610</v>
      </c>
      <c r="N10438">
        <v>711202</v>
      </c>
      <c r="O10438">
        <v>608760</v>
      </c>
      <c r="P10438">
        <v>388618</v>
      </c>
      <c r="Q10438">
        <v>0</v>
      </c>
      <c r="R10438">
        <v>0</v>
      </c>
      <c r="S10438">
        <v>1820190</v>
      </c>
      <c r="T10438">
        <v>0</v>
      </c>
      <c r="U10438">
        <v>1820190</v>
      </c>
      <c r="V10438">
        <v>28</v>
      </c>
    </row>
    <row r="10439" spans="1:22" x14ac:dyDescent="0.3">
      <c r="A10439">
        <v>202122</v>
      </c>
      <c r="B10439" t="s">
        <v>820</v>
      </c>
      <c r="C10439" t="s">
        <v>821</v>
      </c>
      <c r="D10439" t="s">
        <v>822</v>
      </c>
      <c r="E10439" t="s">
        <v>823</v>
      </c>
      <c r="F10439" t="s">
        <v>852</v>
      </c>
      <c r="G10439" t="s">
        <v>853</v>
      </c>
      <c r="H10439" t="s">
        <v>1090</v>
      </c>
      <c r="I10439">
        <v>803</v>
      </c>
      <c r="J10439" t="s">
        <v>1091</v>
      </c>
      <c r="K10439" t="s">
        <v>828</v>
      </c>
      <c r="L10439" t="s">
        <v>600</v>
      </c>
      <c r="M10439" t="s">
        <v>829</v>
      </c>
      <c r="N10439" t="s">
        <v>829</v>
      </c>
      <c r="O10439" t="s">
        <v>829</v>
      </c>
      <c r="P10439">
        <v>0</v>
      </c>
      <c r="Q10439">
        <v>0</v>
      </c>
      <c r="R10439" t="s">
        <v>829</v>
      </c>
      <c r="S10439">
        <v>0</v>
      </c>
      <c r="T10439">
        <v>0</v>
      </c>
      <c r="U10439">
        <v>0</v>
      </c>
      <c r="V10439">
        <v>0</v>
      </c>
    </row>
    <row r="10440" spans="1:22" x14ac:dyDescent="0.3">
      <c r="A10440">
        <v>202223</v>
      </c>
      <c r="B10440" t="s">
        <v>820</v>
      </c>
      <c r="C10440" t="s">
        <v>821</v>
      </c>
      <c r="D10440" t="s">
        <v>822</v>
      </c>
      <c r="E10440" t="s">
        <v>823</v>
      </c>
      <c r="F10440" t="s">
        <v>852</v>
      </c>
      <c r="G10440" t="s">
        <v>853</v>
      </c>
      <c r="H10440" t="s">
        <v>1090</v>
      </c>
      <c r="I10440">
        <v>803</v>
      </c>
      <c r="J10440" t="s">
        <v>1091</v>
      </c>
      <c r="K10440" t="s">
        <v>828</v>
      </c>
      <c r="L10440" t="s">
        <v>600</v>
      </c>
      <c r="M10440" t="s">
        <v>829</v>
      </c>
      <c r="N10440" t="s">
        <v>829</v>
      </c>
      <c r="O10440" t="s">
        <v>829</v>
      </c>
      <c r="P10440">
        <v>0</v>
      </c>
      <c r="Q10440">
        <v>0</v>
      </c>
      <c r="R10440" t="s">
        <v>829</v>
      </c>
      <c r="S10440">
        <v>0</v>
      </c>
      <c r="T10440">
        <v>0</v>
      </c>
      <c r="U10440">
        <v>0</v>
      </c>
      <c r="V10440">
        <v>0</v>
      </c>
    </row>
    <row r="10441" spans="1:22" x14ac:dyDescent="0.3">
      <c r="A10441">
        <v>202324</v>
      </c>
      <c r="B10441" t="s">
        <v>820</v>
      </c>
      <c r="C10441" t="s">
        <v>821</v>
      </c>
      <c r="D10441" t="s">
        <v>822</v>
      </c>
      <c r="E10441" t="s">
        <v>823</v>
      </c>
      <c r="F10441" t="s">
        <v>852</v>
      </c>
      <c r="G10441" t="s">
        <v>853</v>
      </c>
      <c r="H10441" t="s">
        <v>1090</v>
      </c>
      <c r="I10441">
        <v>803</v>
      </c>
      <c r="J10441" t="s">
        <v>1091</v>
      </c>
      <c r="K10441" t="s">
        <v>828</v>
      </c>
      <c r="L10441" t="s">
        <v>600</v>
      </c>
      <c r="M10441" t="s">
        <v>829</v>
      </c>
      <c r="N10441" t="s">
        <v>829</v>
      </c>
      <c r="O10441" t="s">
        <v>829</v>
      </c>
      <c r="P10441">
        <v>0</v>
      </c>
      <c r="Q10441">
        <v>0</v>
      </c>
      <c r="R10441" t="s">
        <v>829</v>
      </c>
      <c r="S10441">
        <v>0</v>
      </c>
      <c r="T10441">
        <v>0</v>
      </c>
      <c r="U10441">
        <v>0</v>
      </c>
      <c r="V10441">
        <v>0</v>
      </c>
    </row>
    <row r="10442" spans="1:22" x14ac:dyDescent="0.3">
      <c r="A10442">
        <v>202122</v>
      </c>
      <c r="B10442" t="s">
        <v>820</v>
      </c>
      <c r="C10442" t="s">
        <v>821</v>
      </c>
      <c r="D10442" t="s">
        <v>822</v>
      </c>
      <c r="E10442" t="s">
        <v>823</v>
      </c>
      <c r="F10442" t="s">
        <v>852</v>
      </c>
      <c r="G10442" t="s">
        <v>853</v>
      </c>
      <c r="H10442" t="s">
        <v>1090</v>
      </c>
      <c r="I10442">
        <v>803</v>
      </c>
      <c r="J10442" t="s">
        <v>1091</v>
      </c>
      <c r="K10442" t="s">
        <v>828</v>
      </c>
      <c r="L10442" t="s">
        <v>247</v>
      </c>
      <c r="M10442">
        <v>0</v>
      </c>
      <c r="N10442">
        <v>0</v>
      </c>
      <c r="O10442">
        <v>0</v>
      </c>
      <c r="P10442">
        <v>0</v>
      </c>
      <c r="Q10442">
        <v>0</v>
      </c>
      <c r="R10442">
        <v>0</v>
      </c>
      <c r="S10442">
        <v>0</v>
      </c>
      <c r="T10442">
        <v>0</v>
      </c>
      <c r="U10442">
        <v>0</v>
      </c>
      <c r="V10442">
        <v>0</v>
      </c>
    </row>
    <row r="10443" spans="1:22" x14ac:dyDescent="0.3">
      <c r="A10443">
        <v>202223</v>
      </c>
      <c r="B10443" t="s">
        <v>820</v>
      </c>
      <c r="C10443" t="s">
        <v>821</v>
      </c>
      <c r="D10443" t="s">
        <v>822</v>
      </c>
      <c r="E10443" t="s">
        <v>823</v>
      </c>
      <c r="F10443" t="s">
        <v>852</v>
      </c>
      <c r="G10443" t="s">
        <v>853</v>
      </c>
      <c r="H10443" t="s">
        <v>1090</v>
      </c>
      <c r="I10443">
        <v>803</v>
      </c>
      <c r="J10443" t="s">
        <v>1091</v>
      </c>
      <c r="K10443" t="s">
        <v>828</v>
      </c>
      <c r="L10443" t="s">
        <v>247</v>
      </c>
      <c r="M10443">
        <v>0</v>
      </c>
      <c r="N10443">
        <v>0</v>
      </c>
      <c r="O10443">
        <v>0</v>
      </c>
      <c r="P10443">
        <v>0</v>
      </c>
      <c r="Q10443">
        <v>0</v>
      </c>
      <c r="R10443">
        <v>0</v>
      </c>
      <c r="S10443">
        <v>0</v>
      </c>
      <c r="T10443">
        <v>0</v>
      </c>
      <c r="U10443">
        <v>0</v>
      </c>
      <c r="V10443">
        <v>0</v>
      </c>
    </row>
    <row r="10444" spans="1:22" x14ac:dyDescent="0.3">
      <c r="A10444">
        <v>202324</v>
      </c>
      <c r="B10444" t="s">
        <v>820</v>
      </c>
      <c r="C10444" t="s">
        <v>821</v>
      </c>
      <c r="D10444" t="s">
        <v>822</v>
      </c>
      <c r="E10444" t="s">
        <v>823</v>
      </c>
      <c r="F10444" t="s">
        <v>852</v>
      </c>
      <c r="G10444" t="s">
        <v>853</v>
      </c>
      <c r="H10444" t="s">
        <v>1090</v>
      </c>
      <c r="I10444">
        <v>803</v>
      </c>
      <c r="J10444" t="s">
        <v>1091</v>
      </c>
      <c r="K10444" t="s">
        <v>828</v>
      </c>
      <c r="L10444" t="s">
        <v>247</v>
      </c>
      <c r="M10444">
        <v>0</v>
      </c>
      <c r="N10444">
        <v>0</v>
      </c>
      <c r="O10444">
        <v>0</v>
      </c>
      <c r="P10444">
        <v>0</v>
      </c>
      <c r="Q10444">
        <v>0</v>
      </c>
      <c r="R10444">
        <v>0</v>
      </c>
      <c r="S10444">
        <v>0</v>
      </c>
      <c r="T10444">
        <v>0</v>
      </c>
      <c r="U10444">
        <v>0</v>
      </c>
      <c r="V10444">
        <v>0</v>
      </c>
    </row>
    <row r="10445" spans="1:22" x14ac:dyDescent="0.3">
      <c r="A10445">
        <v>202122</v>
      </c>
      <c r="B10445" t="s">
        <v>820</v>
      </c>
      <c r="C10445" t="s">
        <v>821</v>
      </c>
      <c r="D10445" t="s">
        <v>822</v>
      </c>
      <c r="E10445" t="s">
        <v>823</v>
      </c>
      <c r="F10445" t="s">
        <v>852</v>
      </c>
      <c r="G10445" t="s">
        <v>853</v>
      </c>
      <c r="H10445" t="s">
        <v>1090</v>
      </c>
      <c r="I10445">
        <v>803</v>
      </c>
      <c r="J10445" t="s">
        <v>1091</v>
      </c>
      <c r="K10445" t="s">
        <v>828</v>
      </c>
      <c r="L10445" t="s">
        <v>833</v>
      </c>
      <c r="M10445">
        <v>18277256</v>
      </c>
      <c r="N10445">
        <v>95642148</v>
      </c>
      <c r="O10445">
        <v>11800540</v>
      </c>
      <c r="P10445">
        <v>21093737</v>
      </c>
      <c r="Q10445">
        <v>3858123</v>
      </c>
      <c r="R10445">
        <v>4264080</v>
      </c>
      <c r="S10445">
        <v>155610884</v>
      </c>
      <c r="T10445">
        <v>0</v>
      </c>
      <c r="U10445">
        <v>155610884</v>
      </c>
      <c r="V10445" t="s">
        <v>834</v>
      </c>
    </row>
    <row r="10446" spans="1:22" x14ac:dyDescent="0.3">
      <c r="A10446">
        <v>202223</v>
      </c>
      <c r="B10446" t="s">
        <v>820</v>
      </c>
      <c r="C10446" t="s">
        <v>821</v>
      </c>
      <c r="D10446" t="s">
        <v>822</v>
      </c>
      <c r="E10446" t="s">
        <v>823</v>
      </c>
      <c r="F10446" t="s">
        <v>852</v>
      </c>
      <c r="G10446" t="s">
        <v>853</v>
      </c>
      <c r="H10446" t="s">
        <v>1090</v>
      </c>
      <c r="I10446">
        <v>803</v>
      </c>
      <c r="J10446" t="s">
        <v>1091</v>
      </c>
      <c r="K10446" t="s">
        <v>828</v>
      </c>
      <c r="L10446" t="s">
        <v>833</v>
      </c>
      <c r="M10446">
        <v>18207961</v>
      </c>
      <c r="N10446">
        <v>96937364</v>
      </c>
      <c r="O10446">
        <v>13172856</v>
      </c>
      <c r="P10446">
        <v>22805305</v>
      </c>
      <c r="Q10446">
        <v>4019536</v>
      </c>
      <c r="R10446">
        <v>5069029</v>
      </c>
      <c r="S10446">
        <v>161175970</v>
      </c>
      <c r="T10446">
        <v>16472</v>
      </c>
      <c r="U10446">
        <v>161159498</v>
      </c>
      <c r="V10446" t="s">
        <v>834</v>
      </c>
    </row>
    <row r="10447" spans="1:22" x14ac:dyDescent="0.3">
      <c r="A10447">
        <v>202324</v>
      </c>
      <c r="B10447" t="s">
        <v>820</v>
      </c>
      <c r="C10447" t="s">
        <v>821</v>
      </c>
      <c r="D10447" t="s">
        <v>822</v>
      </c>
      <c r="E10447" t="s">
        <v>823</v>
      </c>
      <c r="F10447" t="s">
        <v>852</v>
      </c>
      <c r="G10447" t="s">
        <v>853</v>
      </c>
      <c r="H10447" t="s">
        <v>1090</v>
      </c>
      <c r="I10447">
        <v>803</v>
      </c>
      <c r="J10447" t="s">
        <v>1091</v>
      </c>
      <c r="K10447" t="s">
        <v>828</v>
      </c>
      <c r="L10447" t="s">
        <v>833</v>
      </c>
      <c r="M10447">
        <v>19086420</v>
      </c>
      <c r="N10447">
        <v>89558651</v>
      </c>
      <c r="O10447">
        <v>14970732</v>
      </c>
      <c r="P10447">
        <v>26383693</v>
      </c>
      <c r="Q10447">
        <v>3893483</v>
      </c>
      <c r="R10447">
        <v>6209886</v>
      </c>
      <c r="S10447">
        <v>160905160</v>
      </c>
      <c r="T10447">
        <v>0</v>
      </c>
      <c r="U10447">
        <v>160905160</v>
      </c>
      <c r="V10447" t="s">
        <v>834</v>
      </c>
    </row>
    <row r="10448" spans="1:22" x14ac:dyDescent="0.3">
      <c r="A10448">
        <v>202122</v>
      </c>
      <c r="B10448" t="s">
        <v>820</v>
      </c>
      <c r="C10448" t="s">
        <v>821</v>
      </c>
      <c r="D10448" t="s">
        <v>822</v>
      </c>
      <c r="E10448" t="s">
        <v>823</v>
      </c>
      <c r="F10448" t="s">
        <v>852</v>
      </c>
      <c r="G10448" t="s">
        <v>853</v>
      </c>
      <c r="H10448" t="s">
        <v>1090</v>
      </c>
      <c r="I10448">
        <v>803</v>
      </c>
      <c r="J10448" t="s">
        <v>1091</v>
      </c>
      <c r="K10448" t="s">
        <v>835</v>
      </c>
      <c r="L10448" t="s">
        <v>836</v>
      </c>
      <c r="M10448" t="s">
        <v>829</v>
      </c>
      <c r="N10448" t="s">
        <v>829</v>
      </c>
      <c r="O10448" t="s">
        <v>829</v>
      </c>
      <c r="P10448" t="s">
        <v>829</v>
      </c>
      <c r="Q10448" t="s">
        <v>829</v>
      </c>
      <c r="R10448" t="s">
        <v>829</v>
      </c>
      <c r="S10448">
        <v>147081297</v>
      </c>
      <c r="T10448" t="s">
        <v>829</v>
      </c>
      <c r="U10448" t="s">
        <v>829</v>
      </c>
      <c r="V10448" t="s">
        <v>834</v>
      </c>
    </row>
    <row r="10449" spans="1:22" x14ac:dyDescent="0.3">
      <c r="A10449">
        <v>202223</v>
      </c>
      <c r="B10449" t="s">
        <v>820</v>
      </c>
      <c r="C10449" t="s">
        <v>821</v>
      </c>
      <c r="D10449" t="s">
        <v>822</v>
      </c>
      <c r="E10449" t="s">
        <v>823</v>
      </c>
      <c r="F10449" t="s">
        <v>852</v>
      </c>
      <c r="G10449" t="s">
        <v>853</v>
      </c>
      <c r="H10449" t="s">
        <v>1090</v>
      </c>
      <c r="I10449">
        <v>803</v>
      </c>
      <c r="J10449" t="s">
        <v>1091</v>
      </c>
      <c r="K10449" t="s">
        <v>835</v>
      </c>
      <c r="L10449" t="s">
        <v>836</v>
      </c>
      <c r="M10449" t="s">
        <v>829</v>
      </c>
      <c r="N10449" t="s">
        <v>829</v>
      </c>
      <c r="O10449" t="s">
        <v>829</v>
      </c>
      <c r="P10449" t="s">
        <v>829</v>
      </c>
      <c r="Q10449" t="s">
        <v>829</v>
      </c>
      <c r="R10449" t="s">
        <v>829</v>
      </c>
      <c r="S10449">
        <v>154174814</v>
      </c>
      <c r="T10449" t="s">
        <v>829</v>
      </c>
      <c r="U10449" t="s">
        <v>829</v>
      </c>
      <c r="V10449" t="s">
        <v>834</v>
      </c>
    </row>
    <row r="10450" spans="1:22" x14ac:dyDescent="0.3">
      <c r="A10450">
        <v>202324</v>
      </c>
      <c r="B10450" t="s">
        <v>820</v>
      </c>
      <c r="C10450" t="s">
        <v>821</v>
      </c>
      <c r="D10450" t="s">
        <v>822</v>
      </c>
      <c r="E10450" t="s">
        <v>823</v>
      </c>
      <c r="F10450" t="s">
        <v>852</v>
      </c>
      <c r="G10450" t="s">
        <v>853</v>
      </c>
      <c r="H10450" t="s">
        <v>1090</v>
      </c>
      <c r="I10450">
        <v>803</v>
      </c>
      <c r="J10450" t="s">
        <v>1091</v>
      </c>
      <c r="K10450" t="s">
        <v>835</v>
      </c>
      <c r="L10450" t="s">
        <v>836</v>
      </c>
      <c r="M10450" t="s">
        <v>829</v>
      </c>
      <c r="N10450" t="s">
        <v>829</v>
      </c>
      <c r="O10450" t="s">
        <v>829</v>
      </c>
      <c r="P10450" t="s">
        <v>829</v>
      </c>
      <c r="Q10450" t="s">
        <v>829</v>
      </c>
      <c r="R10450" t="s">
        <v>829</v>
      </c>
      <c r="S10450">
        <v>152857676</v>
      </c>
      <c r="T10450" t="s">
        <v>829</v>
      </c>
      <c r="U10450" t="s">
        <v>829</v>
      </c>
      <c r="V10450" t="s">
        <v>834</v>
      </c>
    </row>
    <row r="10451" spans="1:22" x14ac:dyDescent="0.3">
      <c r="A10451">
        <v>202122</v>
      </c>
      <c r="B10451" t="s">
        <v>820</v>
      </c>
      <c r="C10451" t="s">
        <v>821</v>
      </c>
      <c r="D10451" t="s">
        <v>822</v>
      </c>
      <c r="E10451" t="s">
        <v>823</v>
      </c>
      <c r="F10451" t="s">
        <v>852</v>
      </c>
      <c r="G10451" t="s">
        <v>853</v>
      </c>
      <c r="H10451" t="s">
        <v>1090</v>
      </c>
      <c r="I10451">
        <v>803</v>
      </c>
      <c r="J10451" t="s">
        <v>1091</v>
      </c>
      <c r="K10451" t="s">
        <v>835</v>
      </c>
      <c r="L10451" t="s">
        <v>837</v>
      </c>
      <c r="M10451" t="s">
        <v>829</v>
      </c>
      <c r="N10451" t="s">
        <v>829</v>
      </c>
      <c r="O10451" t="s">
        <v>829</v>
      </c>
      <c r="P10451" t="s">
        <v>829</v>
      </c>
      <c r="Q10451" t="s">
        <v>829</v>
      </c>
      <c r="R10451" t="s">
        <v>829</v>
      </c>
      <c r="S10451">
        <v>10749040</v>
      </c>
      <c r="T10451" t="s">
        <v>829</v>
      </c>
      <c r="U10451" t="s">
        <v>829</v>
      </c>
      <c r="V10451" t="s">
        <v>834</v>
      </c>
    </row>
    <row r="10452" spans="1:22" x14ac:dyDescent="0.3">
      <c r="A10452">
        <v>202223</v>
      </c>
      <c r="B10452" t="s">
        <v>820</v>
      </c>
      <c r="C10452" t="s">
        <v>821</v>
      </c>
      <c r="D10452" t="s">
        <v>822</v>
      </c>
      <c r="E10452" t="s">
        <v>823</v>
      </c>
      <c r="F10452" t="s">
        <v>852</v>
      </c>
      <c r="G10452" t="s">
        <v>853</v>
      </c>
      <c r="H10452" t="s">
        <v>1090</v>
      </c>
      <c r="I10452">
        <v>803</v>
      </c>
      <c r="J10452" t="s">
        <v>1091</v>
      </c>
      <c r="K10452" t="s">
        <v>835</v>
      </c>
      <c r="L10452" t="s">
        <v>837</v>
      </c>
      <c r="M10452" t="s">
        <v>829</v>
      </c>
      <c r="N10452" t="s">
        <v>829</v>
      </c>
      <c r="O10452" t="s">
        <v>829</v>
      </c>
      <c r="P10452" t="s">
        <v>829</v>
      </c>
      <c r="Q10452" t="s">
        <v>829</v>
      </c>
      <c r="R10452" t="s">
        <v>829</v>
      </c>
      <c r="S10452">
        <v>4777991</v>
      </c>
      <c r="T10452" t="s">
        <v>829</v>
      </c>
      <c r="U10452" t="s">
        <v>829</v>
      </c>
      <c r="V10452">
        <v>0</v>
      </c>
    </row>
    <row r="10453" spans="1:22" x14ac:dyDescent="0.3">
      <c r="A10453">
        <v>202324</v>
      </c>
      <c r="B10453" t="s">
        <v>820</v>
      </c>
      <c r="C10453" t="s">
        <v>821</v>
      </c>
      <c r="D10453" t="s">
        <v>822</v>
      </c>
      <c r="E10453" t="s">
        <v>823</v>
      </c>
      <c r="F10453" t="s">
        <v>852</v>
      </c>
      <c r="G10453" t="s">
        <v>853</v>
      </c>
      <c r="H10453" t="s">
        <v>1090</v>
      </c>
      <c r="I10453">
        <v>803</v>
      </c>
      <c r="J10453" t="s">
        <v>1091</v>
      </c>
      <c r="K10453" t="s">
        <v>835</v>
      </c>
      <c r="L10453" t="s">
        <v>837</v>
      </c>
      <c r="M10453" t="s">
        <v>829</v>
      </c>
      <c r="N10453" t="s">
        <v>829</v>
      </c>
      <c r="O10453" t="s">
        <v>829</v>
      </c>
      <c r="P10453" t="s">
        <v>829</v>
      </c>
      <c r="Q10453" t="s">
        <v>829</v>
      </c>
      <c r="R10453" t="s">
        <v>829</v>
      </c>
      <c r="S10453">
        <v>2102976</v>
      </c>
      <c r="T10453" t="s">
        <v>829</v>
      </c>
      <c r="U10453" t="s">
        <v>829</v>
      </c>
      <c r="V10453">
        <v>0</v>
      </c>
    </row>
    <row r="10454" spans="1:22" x14ac:dyDescent="0.3">
      <c r="A10454">
        <v>202122</v>
      </c>
      <c r="B10454" t="s">
        <v>820</v>
      </c>
      <c r="C10454" t="s">
        <v>821</v>
      </c>
      <c r="D10454" t="s">
        <v>822</v>
      </c>
      <c r="E10454" t="s">
        <v>823</v>
      </c>
      <c r="F10454" t="s">
        <v>852</v>
      </c>
      <c r="G10454" t="s">
        <v>853</v>
      </c>
      <c r="H10454" t="s">
        <v>1090</v>
      </c>
      <c r="I10454">
        <v>803</v>
      </c>
      <c r="J10454" t="s">
        <v>1091</v>
      </c>
      <c r="K10454" t="s">
        <v>835</v>
      </c>
      <c r="L10454" t="s">
        <v>838</v>
      </c>
      <c r="M10454" t="s">
        <v>829</v>
      </c>
      <c r="N10454" t="s">
        <v>829</v>
      </c>
      <c r="O10454" t="s">
        <v>829</v>
      </c>
      <c r="P10454" t="s">
        <v>829</v>
      </c>
      <c r="Q10454" t="s">
        <v>829</v>
      </c>
      <c r="R10454" t="s">
        <v>829</v>
      </c>
      <c r="S10454">
        <v>-23901999</v>
      </c>
      <c r="T10454" t="s">
        <v>829</v>
      </c>
      <c r="U10454" t="s">
        <v>829</v>
      </c>
      <c r="V10454" t="s">
        <v>834</v>
      </c>
    </row>
    <row r="10455" spans="1:22" x14ac:dyDescent="0.3">
      <c r="A10455">
        <v>202223</v>
      </c>
      <c r="B10455" t="s">
        <v>820</v>
      </c>
      <c r="C10455" t="s">
        <v>821</v>
      </c>
      <c r="D10455" t="s">
        <v>822</v>
      </c>
      <c r="E10455" t="s">
        <v>823</v>
      </c>
      <c r="F10455" t="s">
        <v>852</v>
      </c>
      <c r="G10455" t="s">
        <v>853</v>
      </c>
      <c r="H10455" t="s">
        <v>1090</v>
      </c>
      <c r="I10455">
        <v>803</v>
      </c>
      <c r="J10455" t="s">
        <v>1091</v>
      </c>
      <c r="K10455" t="s">
        <v>835</v>
      </c>
      <c r="L10455" t="s">
        <v>838</v>
      </c>
      <c r="M10455" t="s">
        <v>829</v>
      </c>
      <c r="N10455" t="s">
        <v>829</v>
      </c>
      <c r="O10455" t="s">
        <v>829</v>
      </c>
      <c r="P10455" t="s">
        <v>829</v>
      </c>
      <c r="Q10455" t="s">
        <v>829</v>
      </c>
      <c r="R10455" t="s">
        <v>829</v>
      </c>
      <c r="S10455">
        <v>-21132206</v>
      </c>
      <c r="T10455" t="s">
        <v>829</v>
      </c>
      <c r="U10455" t="s">
        <v>829</v>
      </c>
      <c r="V10455" t="s">
        <v>834</v>
      </c>
    </row>
    <row r="10456" spans="1:22" x14ac:dyDescent="0.3">
      <c r="A10456">
        <v>202324</v>
      </c>
      <c r="B10456" t="s">
        <v>820</v>
      </c>
      <c r="C10456" t="s">
        <v>821</v>
      </c>
      <c r="D10456" t="s">
        <v>822</v>
      </c>
      <c r="E10456" t="s">
        <v>823</v>
      </c>
      <c r="F10456" t="s">
        <v>852</v>
      </c>
      <c r="G10456" t="s">
        <v>853</v>
      </c>
      <c r="H10456" t="s">
        <v>1090</v>
      </c>
      <c r="I10456">
        <v>803</v>
      </c>
      <c r="J10456" t="s">
        <v>1091</v>
      </c>
      <c r="K10456" t="s">
        <v>835</v>
      </c>
      <c r="L10456" t="s">
        <v>838</v>
      </c>
      <c r="M10456" t="s">
        <v>829</v>
      </c>
      <c r="N10456" t="s">
        <v>829</v>
      </c>
      <c r="O10456" t="s">
        <v>829</v>
      </c>
      <c r="P10456" t="s">
        <v>829</v>
      </c>
      <c r="Q10456" t="s">
        <v>829</v>
      </c>
      <c r="R10456" t="s">
        <v>829</v>
      </c>
      <c r="S10456">
        <v>-22458769</v>
      </c>
      <c r="T10456" t="s">
        <v>829</v>
      </c>
      <c r="U10456" t="s">
        <v>829</v>
      </c>
      <c r="V10456" t="s">
        <v>834</v>
      </c>
    </row>
    <row r="10457" spans="1:22" x14ac:dyDescent="0.3">
      <c r="A10457">
        <v>202122</v>
      </c>
      <c r="B10457" t="s">
        <v>820</v>
      </c>
      <c r="C10457" t="s">
        <v>821</v>
      </c>
      <c r="D10457" t="s">
        <v>822</v>
      </c>
      <c r="E10457" t="s">
        <v>823</v>
      </c>
      <c r="F10457" t="s">
        <v>852</v>
      </c>
      <c r="G10457" t="s">
        <v>853</v>
      </c>
      <c r="H10457" t="s">
        <v>1090</v>
      </c>
      <c r="I10457">
        <v>803</v>
      </c>
      <c r="J10457" t="s">
        <v>1091</v>
      </c>
      <c r="K10457" t="s">
        <v>835</v>
      </c>
      <c r="L10457" t="s">
        <v>839</v>
      </c>
      <c r="M10457" t="s">
        <v>829</v>
      </c>
      <c r="N10457" t="s">
        <v>829</v>
      </c>
      <c r="O10457" t="s">
        <v>829</v>
      </c>
      <c r="P10457" t="s">
        <v>829</v>
      </c>
      <c r="Q10457" t="s">
        <v>829</v>
      </c>
      <c r="R10457" t="s">
        <v>829</v>
      </c>
      <c r="S10457">
        <v>21132206</v>
      </c>
      <c r="T10457" t="s">
        <v>829</v>
      </c>
      <c r="U10457" t="s">
        <v>829</v>
      </c>
      <c r="V10457" t="s">
        <v>834</v>
      </c>
    </row>
    <row r="10458" spans="1:22" x14ac:dyDescent="0.3">
      <c r="A10458">
        <v>202223</v>
      </c>
      <c r="B10458" t="s">
        <v>820</v>
      </c>
      <c r="C10458" t="s">
        <v>821</v>
      </c>
      <c r="D10458" t="s">
        <v>822</v>
      </c>
      <c r="E10458" t="s">
        <v>823</v>
      </c>
      <c r="F10458" t="s">
        <v>852</v>
      </c>
      <c r="G10458" t="s">
        <v>853</v>
      </c>
      <c r="H10458" t="s">
        <v>1090</v>
      </c>
      <c r="I10458">
        <v>803</v>
      </c>
      <c r="J10458" t="s">
        <v>1091</v>
      </c>
      <c r="K10458" t="s">
        <v>835</v>
      </c>
      <c r="L10458" t="s">
        <v>839</v>
      </c>
      <c r="M10458" t="s">
        <v>829</v>
      </c>
      <c r="N10458" t="s">
        <v>829</v>
      </c>
      <c r="O10458" t="s">
        <v>829</v>
      </c>
      <c r="P10458" t="s">
        <v>829</v>
      </c>
      <c r="Q10458" t="s">
        <v>829</v>
      </c>
      <c r="R10458" t="s">
        <v>829</v>
      </c>
      <c r="S10458">
        <v>22458769</v>
      </c>
      <c r="T10458" t="s">
        <v>829</v>
      </c>
      <c r="U10458" t="s">
        <v>829</v>
      </c>
      <c r="V10458" t="s">
        <v>834</v>
      </c>
    </row>
    <row r="10459" spans="1:22" x14ac:dyDescent="0.3">
      <c r="A10459">
        <v>202324</v>
      </c>
      <c r="B10459" t="s">
        <v>820</v>
      </c>
      <c r="C10459" t="s">
        <v>821</v>
      </c>
      <c r="D10459" t="s">
        <v>822</v>
      </c>
      <c r="E10459" t="s">
        <v>823</v>
      </c>
      <c r="F10459" t="s">
        <v>852</v>
      </c>
      <c r="G10459" t="s">
        <v>853</v>
      </c>
      <c r="H10459" t="s">
        <v>1090</v>
      </c>
      <c r="I10459">
        <v>803</v>
      </c>
      <c r="J10459" t="s">
        <v>1091</v>
      </c>
      <c r="K10459" t="s">
        <v>835</v>
      </c>
      <c r="L10459" t="s">
        <v>839</v>
      </c>
      <c r="M10459" t="s">
        <v>829</v>
      </c>
      <c r="N10459" t="s">
        <v>829</v>
      </c>
      <c r="O10459" t="s">
        <v>829</v>
      </c>
      <c r="P10459" t="s">
        <v>829</v>
      </c>
      <c r="Q10459" t="s">
        <v>829</v>
      </c>
      <c r="R10459" t="s">
        <v>829</v>
      </c>
      <c r="S10459">
        <v>27459939</v>
      </c>
      <c r="T10459" t="s">
        <v>829</v>
      </c>
      <c r="U10459" t="s">
        <v>829</v>
      </c>
      <c r="V10459" t="s">
        <v>834</v>
      </c>
    </row>
    <row r="10460" spans="1:22" x14ac:dyDescent="0.3">
      <c r="A10460">
        <v>202122</v>
      </c>
      <c r="B10460" t="s">
        <v>820</v>
      </c>
      <c r="C10460" t="s">
        <v>821</v>
      </c>
      <c r="D10460" t="s">
        <v>822</v>
      </c>
      <c r="E10460" t="s">
        <v>823</v>
      </c>
      <c r="F10460" t="s">
        <v>852</v>
      </c>
      <c r="G10460" t="s">
        <v>853</v>
      </c>
      <c r="H10460" t="s">
        <v>1090</v>
      </c>
      <c r="I10460">
        <v>803</v>
      </c>
      <c r="J10460" t="s">
        <v>1091</v>
      </c>
      <c r="K10460" t="s">
        <v>835</v>
      </c>
      <c r="L10460" t="s">
        <v>840</v>
      </c>
      <c r="M10460" t="s">
        <v>829</v>
      </c>
      <c r="N10460" t="s">
        <v>829</v>
      </c>
      <c r="O10460" t="s">
        <v>829</v>
      </c>
      <c r="P10460" t="s">
        <v>829</v>
      </c>
      <c r="Q10460" t="s">
        <v>829</v>
      </c>
      <c r="R10460" t="s">
        <v>829</v>
      </c>
      <c r="S10460">
        <v>0</v>
      </c>
      <c r="T10460" t="s">
        <v>829</v>
      </c>
      <c r="U10460" t="s">
        <v>829</v>
      </c>
      <c r="V10460" t="s">
        <v>834</v>
      </c>
    </row>
    <row r="10461" spans="1:22" x14ac:dyDescent="0.3">
      <c r="A10461">
        <v>202223</v>
      </c>
      <c r="B10461" t="s">
        <v>820</v>
      </c>
      <c r="C10461" t="s">
        <v>821</v>
      </c>
      <c r="D10461" t="s">
        <v>822</v>
      </c>
      <c r="E10461" t="s">
        <v>823</v>
      </c>
      <c r="F10461" t="s">
        <v>852</v>
      </c>
      <c r="G10461" t="s">
        <v>853</v>
      </c>
      <c r="H10461" t="s">
        <v>1090</v>
      </c>
      <c r="I10461">
        <v>803</v>
      </c>
      <c r="J10461" t="s">
        <v>1091</v>
      </c>
      <c r="K10461" t="s">
        <v>835</v>
      </c>
      <c r="L10461" t="s">
        <v>840</v>
      </c>
      <c r="M10461" t="s">
        <v>829</v>
      </c>
      <c r="N10461" t="s">
        <v>829</v>
      </c>
      <c r="O10461" t="s">
        <v>829</v>
      </c>
      <c r="P10461" t="s">
        <v>829</v>
      </c>
      <c r="Q10461" t="s">
        <v>829</v>
      </c>
      <c r="R10461" t="s">
        <v>829</v>
      </c>
      <c r="S10461">
        <v>334000</v>
      </c>
      <c r="T10461" t="s">
        <v>829</v>
      </c>
      <c r="U10461" t="s">
        <v>829</v>
      </c>
      <c r="V10461" t="s">
        <v>834</v>
      </c>
    </row>
    <row r="10462" spans="1:22" x14ac:dyDescent="0.3">
      <c r="A10462">
        <v>202324</v>
      </c>
      <c r="B10462" t="s">
        <v>820</v>
      </c>
      <c r="C10462" t="s">
        <v>821</v>
      </c>
      <c r="D10462" t="s">
        <v>822</v>
      </c>
      <c r="E10462" t="s">
        <v>823</v>
      </c>
      <c r="F10462" t="s">
        <v>852</v>
      </c>
      <c r="G10462" t="s">
        <v>853</v>
      </c>
      <c r="H10462" t="s">
        <v>1090</v>
      </c>
      <c r="I10462">
        <v>803</v>
      </c>
      <c r="J10462" t="s">
        <v>1091</v>
      </c>
      <c r="K10462" t="s">
        <v>835</v>
      </c>
      <c r="L10462" t="s">
        <v>840</v>
      </c>
      <c r="M10462" t="s">
        <v>829</v>
      </c>
      <c r="N10462" t="s">
        <v>829</v>
      </c>
      <c r="O10462" t="s">
        <v>829</v>
      </c>
      <c r="P10462" t="s">
        <v>829</v>
      </c>
      <c r="Q10462" t="s">
        <v>829</v>
      </c>
      <c r="R10462" t="s">
        <v>829</v>
      </c>
      <c r="S10462">
        <v>333000</v>
      </c>
      <c r="T10462" t="s">
        <v>829</v>
      </c>
      <c r="U10462" t="s">
        <v>829</v>
      </c>
      <c r="V10462" t="s">
        <v>834</v>
      </c>
    </row>
    <row r="10463" spans="1:22" x14ac:dyDescent="0.3">
      <c r="A10463">
        <v>202122</v>
      </c>
      <c r="B10463" t="s">
        <v>820</v>
      </c>
      <c r="C10463" t="s">
        <v>821</v>
      </c>
      <c r="D10463" t="s">
        <v>822</v>
      </c>
      <c r="E10463" t="s">
        <v>823</v>
      </c>
      <c r="F10463" t="s">
        <v>852</v>
      </c>
      <c r="G10463" t="s">
        <v>853</v>
      </c>
      <c r="H10463" t="s">
        <v>1090</v>
      </c>
      <c r="I10463">
        <v>803</v>
      </c>
      <c r="J10463" t="s">
        <v>1091</v>
      </c>
      <c r="K10463" t="s">
        <v>835</v>
      </c>
      <c r="L10463" t="s">
        <v>841</v>
      </c>
      <c r="M10463" t="s">
        <v>829</v>
      </c>
      <c r="N10463" t="s">
        <v>829</v>
      </c>
      <c r="O10463" t="s">
        <v>829</v>
      </c>
      <c r="P10463" t="s">
        <v>829</v>
      </c>
      <c r="Q10463" t="s">
        <v>829</v>
      </c>
      <c r="R10463" t="s">
        <v>829</v>
      </c>
      <c r="S10463">
        <v>155610884</v>
      </c>
      <c r="T10463" t="s">
        <v>829</v>
      </c>
      <c r="U10463" t="s">
        <v>829</v>
      </c>
      <c r="V10463" t="s">
        <v>834</v>
      </c>
    </row>
    <row r="10464" spans="1:22" x14ac:dyDescent="0.3">
      <c r="A10464">
        <v>202223</v>
      </c>
      <c r="B10464" t="s">
        <v>820</v>
      </c>
      <c r="C10464" t="s">
        <v>821</v>
      </c>
      <c r="D10464" t="s">
        <v>822</v>
      </c>
      <c r="E10464" t="s">
        <v>823</v>
      </c>
      <c r="F10464" t="s">
        <v>852</v>
      </c>
      <c r="G10464" t="s">
        <v>853</v>
      </c>
      <c r="H10464" t="s">
        <v>1090</v>
      </c>
      <c r="I10464">
        <v>803</v>
      </c>
      <c r="J10464" t="s">
        <v>1091</v>
      </c>
      <c r="K10464" t="s">
        <v>835</v>
      </c>
      <c r="L10464" t="s">
        <v>841</v>
      </c>
      <c r="M10464" t="s">
        <v>829</v>
      </c>
      <c r="N10464" t="s">
        <v>829</v>
      </c>
      <c r="O10464" t="s">
        <v>829</v>
      </c>
      <c r="P10464" t="s">
        <v>829</v>
      </c>
      <c r="Q10464" t="s">
        <v>829</v>
      </c>
      <c r="R10464" t="s">
        <v>829</v>
      </c>
      <c r="S10464">
        <v>161159498</v>
      </c>
      <c r="T10464" t="s">
        <v>829</v>
      </c>
      <c r="U10464" t="s">
        <v>829</v>
      </c>
      <c r="V10464" t="s">
        <v>834</v>
      </c>
    </row>
    <row r="10465" spans="1:22" x14ac:dyDescent="0.3">
      <c r="A10465">
        <v>202324</v>
      </c>
      <c r="B10465" t="s">
        <v>820</v>
      </c>
      <c r="C10465" t="s">
        <v>821</v>
      </c>
      <c r="D10465" t="s">
        <v>822</v>
      </c>
      <c r="E10465" t="s">
        <v>823</v>
      </c>
      <c r="F10465" t="s">
        <v>852</v>
      </c>
      <c r="G10465" t="s">
        <v>853</v>
      </c>
      <c r="H10465" t="s">
        <v>1090</v>
      </c>
      <c r="I10465">
        <v>803</v>
      </c>
      <c r="J10465" t="s">
        <v>1091</v>
      </c>
      <c r="K10465" t="s">
        <v>835</v>
      </c>
      <c r="L10465" t="s">
        <v>841</v>
      </c>
      <c r="M10465" t="s">
        <v>829</v>
      </c>
      <c r="N10465" t="s">
        <v>829</v>
      </c>
      <c r="O10465" t="s">
        <v>829</v>
      </c>
      <c r="P10465" t="s">
        <v>829</v>
      </c>
      <c r="Q10465" t="s">
        <v>829</v>
      </c>
      <c r="R10465" t="s">
        <v>829</v>
      </c>
      <c r="S10465">
        <v>160905160</v>
      </c>
      <c r="T10465" t="s">
        <v>829</v>
      </c>
      <c r="U10465" t="s">
        <v>829</v>
      </c>
      <c r="V10465" t="s">
        <v>834</v>
      </c>
    </row>
    <row r="10466" spans="1:22" x14ac:dyDescent="0.3">
      <c r="A10466">
        <v>202122</v>
      </c>
      <c r="B10466" t="s">
        <v>820</v>
      </c>
      <c r="C10466" t="s">
        <v>821</v>
      </c>
      <c r="D10466" t="s">
        <v>822</v>
      </c>
      <c r="E10466" t="s">
        <v>823</v>
      </c>
      <c r="F10466" t="s">
        <v>852</v>
      </c>
      <c r="G10466" t="s">
        <v>853</v>
      </c>
      <c r="H10466" t="s">
        <v>1090</v>
      </c>
      <c r="I10466">
        <v>803</v>
      </c>
      <c r="J10466" t="s">
        <v>1091</v>
      </c>
      <c r="K10466" t="s">
        <v>842</v>
      </c>
      <c r="L10466" t="s">
        <v>238</v>
      </c>
      <c r="M10466" t="s">
        <v>829</v>
      </c>
      <c r="N10466" t="s">
        <v>829</v>
      </c>
      <c r="O10466" t="s">
        <v>829</v>
      </c>
      <c r="P10466" t="s">
        <v>829</v>
      </c>
      <c r="Q10466" t="s">
        <v>829</v>
      </c>
      <c r="R10466" t="s">
        <v>829</v>
      </c>
      <c r="S10466">
        <v>366594</v>
      </c>
      <c r="T10466">
        <v>0</v>
      </c>
      <c r="U10466">
        <v>366594</v>
      </c>
      <c r="V10466">
        <v>8</v>
      </c>
    </row>
    <row r="10467" spans="1:22" x14ac:dyDescent="0.3">
      <c r="A10467">
        <v>202223</v>
      </c>
      <c r="B10467" t="s">
        <v>820</v>
      </c>
      <c r="C10467" t="s">
        <v>821</v>
      </c>
      <c r="D10467" t="s">
        <v>822</v>
      </c>
      <c r="E10467" t="s">
        <v>823</v>
      </c>
      <c r="F10467" t="s">
        <v>852</v>
      </c>
      <c r="G10467" t="s">
        <v>853</v>
      </c>
      <c r="H10467" t="s">
        <v>1090</v>
      </c>
      <c r="I10467">
        <v>803</v>
      </c>
      <c r="J10467" t="s">
        <v>1091</v>
      </c>
      <c r="K10467" t="s">
        <v>842</v>
      </c>
      <c r="L10467" t="s">
        <v>238</v>
      </c>
      <c r="M10467" t="s">
        <v>829</v>
      </c>
      <c r="N10467" t="s">
        <v>829</v>
      </c>
      <c r="O10467" t="s">
        <v>829</v>
      </c>
      <c r="P10467" t="s">
        <v>829</v>
      </c>
      <c r="Q10467" t="s">
        <v>829</v>
      </c>
      <c r="R10467" t="s">
        <v>829</v>
      </c>
      <c r="S10467">
        <v>372098</v>
      </c>
      <c r="T10467">
        <v>0</v>
      </c>
      <c r="U10467">
        <v>372098</v>
      </c>
      <c r="V10467">
        <v>8</v>
      </c>
    </row>
    <row r="10468" spans="1:22" x14ac:dyDescent="0.3">
      <c r="A10468">
        <v>202324</v>
      </c>
      <c r="B10468" t="s">
        <v>820</v>
      </c>
      <c r="C10468" t="s">
        <v>821</v>
      </c>
      <c r="D10468" t="s">
        <v>822</v>
      </c>
      <c r="E10468" t="s">
        <v>823</v>
      </c>
      <c r="F10468" t="s">
        <v>852</v>
      </c>
      <c r="G10468" t="s">
        <v>853</v>
      </c>
      <c r="H10468" t="s">
        <v>1090</v>
      </c>
      <c r="I10468">
        <v>803</v>
      </c>
      <c r="J10468" t="s">
        <v>1091</v>
      </c>
      <c r="K10468" t="s">
        <v>842</v>
      </c>
      <c r="L10468" t="s">
        <v>238</v>
      </c>
      <c r="M10468" t="s">
        <v>829</v>
      </c>
      <c r="N10468" t="s">
        <v>829</v>
      </c>
      <c r="O10468" t="s">
        <v>829</v>
      </c>
      <c r="P10468" t="s">
        <v>829</v>
      </c>
      <c r="Q10468" t="s">
        <v>829</v>
      </c>
      <c r="R10468" t="s">
        <v>829</v>
      </c>
      <c r="S10468">
        <v>749529</v>
      </c>
      <c r="T10468">
        <v>0</v>
      </c>
      <c r="U10468">
        <v>749529</v>
      </c>
      <c r="V10468">
        <v>17</v>
      </c>
    </row>
    <row r="10469" spans="1:22" x14ac:dyDescent="0.3">
      <c r="A10469">
        <v>202122</v>
      </c>
      <c r="B10469" t="s">
        <v>820</v>
      </c>
      <c r="C10469" t="s">
        <v>821</v>
      </c>
      <c r="D10469" t="s">
        <v>822</v>
      </c>
      <c r="E10469" t="s">
        <v>823</v>
      </c>
      <c r="F10469" t="s">
        <v>852</v>
      </c>
      <c r="G10469" t="s">
        <v>853</v>
      </c>
      <c r="H10469" t="s">
        <v>1090</v>
      </c>
      <c r="I10469">
        <v>803</v>
      </c>
      <c r="J10469" t="s">
        <v>1091</v>
      </c>
      <c r="K10469" t="s">
        <v>842</v>
      </c>
      <c r="L10469" t="s">
        <v>240</v>
      </c>
      <c r="M10469" t="s">
        <v>829</v>
      </c>
      <c r="N10469" t="s">
        <v>829</v>
      </c>
      <c r="O10469" t="s">
        <v>829</v>
      </c>
      <c r="P10469" t="s">
        <v>829</v>
      </c>
      <c r="Q10469" t="s">
        <v>829</v>
      </c>
      <c r="R10469" t="s">
        <v>829</v>
      </c>
      <c r="S10469">
        <v>514918</v>
      </c>
      <c r="T10469">
        <v>0</v>
      </c>
      <c r="U10469">
        <v>514918</v>
      </c>
      <c r="V10469">
        <v>12</v>
      </c>
    </row>
    <row r="10470" spans="1:22" x14ac:dyDescent="0.3">
      <c r="A10470">
        <v>202223</v>
      </c>
      <c r="B10470" t="s">
        <v>820</v>
      </c>
      <c r="C10470" t="s">
        <v>821</v>
      </c>
      <c r="D10470" t="s">
        <v>822</v>
      </c>
      <c r="E10470" t="s">
        <v>823</v>
      </c>
      <c r="F10470" t="s">
        <v>852</v>
      </c>
      <c r="G10470" t="s">
        <v>853</v>
      </c>
      <c r="H10470" t="s">
        <v>1090</v>
      </c>
      <c r="I10470">
        <v>803</v>
      </c>
      <c r="J10470" t="s">
        <v>1091</v>
      </c>
      <c r="K10470" t="s">
        <v>842</v>
      </c>
      <c r="L10470" t="s">
        <v>240</v>
      </c>
      <c r="M10470" t="s">
        <v>829</v>
      </c>
      <c r="N10470" t="s">
        <v>829</v>
      </c>
      <c r="O10470" t="s">
        <v>829</v>
      </c>
      <c r="P10470" t="s">
        <v>829</v>
      </c>
      <c r="Q10470" t="s">
        <v>829</v>
      </c>
      <c r="R10470" t="s">
        <v>829</v>
      </c>
      <c r="S10470">
        <v>687502</v>
      </c>
      <c r="T10470">
        <v>0</v>
      </c>
      <c r="U10470">
        <v>687502</v>
      </c>
      <c r="V10470">
        <v>15</v>
      </c>
    </row>
    <row r="10471" spans="1:22" x14ac:dyDescent="0.3">
      <c r="A10471">
        <v>202324</v>
      </c>
      <c r="B10471" t="s">
        <v>820</v>
      </c>
      <c r="C10471" t="s">
        <v>821</v>
      </c>
      <c r="D10471" t="s">
        <v>822</v>
      </c>
      <c r="E10471" t="s">
        <v>823</v>
      </c>
      <c r="F10471" t="s">
        <v>852</v>
      </c>
      <c r="G10471" t="s">
        <v>853</v>
      </c>
      <c r="H10471" t="s">
        <v>1090</v>
      </c>
      <c r="I10471">
        <v>803</v>
      </c>
      <c r="J10471" t="s">
        <v>1091</v>
      </c>
      <c r="K10471" t="s">
        <v>842</v>
      </c>
      <c r="L10471" t="s">
        <v>240</v>
      </c>
      <c r="M10471" t="s">
        <v>829</v>
      </c>
      <c r="N10471" t="s">
        <v>829</v>
      </c>
      <c r="O10471" t="s">
        <v>829</v>
      </c>
      <c r="P10471" t="s">
        <v>829</v>
      </c>
      <c r="Q10471" t="s">
        <v>829</v>
      </c>
      <c r="R10471" t="s">
        <v>829</v>
      </c>
      <c r="S10471">
        <v>1848649</v>
      </c>
      <c r="T10471">
        <v>0</v>
      </c>
      <c r="U10471">
        <v>1848649</v>
      </c>
      <c r="V10471">
        <v>41</v>
      </c>
    </row>
    <row r="10472" spans="1:22" x14ac:dyDescent="0.3">
      <c r="A10472">
        <v>202122</v>
      </c>
      <c r="B10472" t="s">
        <v>820</v>
      </c>
      <c r="C10472" t="s">
        <v>821</v>
      </c>
      <c r="D10472" t="s">
        <v>822</v>
      </c>
      <c r="E10472" t="s">
        <v>823</v>
      </c>
      <c r="F10472" t="s">
        <v>852</v>
      </c>
      <c r="G10472" t="s">
        <v>853</v>
      </c>
      <c r="H10472" t="s">
        <v>1090</v>
      </c>
      <c r="I10472">
        <v>803</v>
      </c>
      <c r="J10472" t="s">
        <v>1091</v>
      </c>
      <c r="K10472" t="s">
        <v>842</v>
      </c>
      <c r="L10472" t="s">
        <v>843</v>
      </c>
      <c r="M10472" t="s">
        <v>829</v>
      </c>
      <c r="N10472" t="s">
        <v>829</v>
      </c>
      <c r="O10472" t="s">
        <v>829</v>
      </c>
      <c r="P10472" t="s">
        <v>829</v>
      </c>
      <c r="Q10472" t="s">
        <v>829</v>
      </c>
      <c r="R10472" t="s">
        <v>829</v>
      </c>
      <c r="S10472">
        <v>0</v>
      </c>
      <c r="T10472">
        <v>0</v>
      </c>
      <c r="U10472">
        <v>0</v>
      </c>
      <c r="V10472">
        <v>0</v>
      </c>
    </row>
    <row r="10473" spans="1:22" x14ac:dyDescent="0.3">
      <c r="A10473">
        <v>202223</v>
      </c>
      <c r="B10473" t="s">
        <v>820</v>
      </c>
      <c r="C10473" t="s">
        <v>821</v>
      </c>
      <c r="D10473" t="s">
        <v>822</v>
      </c>
      <c r="E10473" t="s">
        <v>823</v>
      </c>
      <c r="F10473" t="s">
        <v>852</v>
      </c>
      <c r="G10473" t="s">
        <v>853</v>
      </c>
      <c r="H10473" t="s">
        <v>1090</v>
      </c>
      <c r="I10473">
        <v>803</v>
      </c>
      <c r="J10473" t="s">
        <v>1091</v>
      </c>
      <c r="K10473" t="s">
        <v>842</v>
      </c>
      <c r="L10473" t="s">
        <v>843</v>
      </c>
      <c r="M10473" t="s">
        <v>829</v>
      </c>
      <c r="N10473" t="s">
        <v>829</v>
      </c>
      <c r="O10473" t="s">
        <v>829</v>
      </c>
      <c r="P10473" t="s">
        <v>829</v>
      </c>
      <c r="Q10473" t="s">
        <v>829</v>
      </c>
      <c r="R10473" t="s">
        <v>829</v>
      </c>
      <c r="S10473">
        <v>217514</v>
      </c>
      <c r="T10473">
        <v>0</v>
      </c>
      <c r="U10473">
        <v>217514</v>
      </c>
      <c r="V10473">
        <v>5</v>
      </c>
    </row>
    <row r="10474" spans="1:22" x14ac:dyDescent="0.3">
      <c r="A10474">
        <v>202324</v>
      </c>
      <c r="B10474" t="s">
        <v>820</v>
      </c>
      <c r="C10474" t="s">
        <v>821</v>
      </c>
      <c r="D10474" t="s">
        <v>822</v>
      </c>
      <c r="E10474" t="s">
        <v>823</v>
      </c>
      <c r="F10474" t="s">
        <v>852</v>
      </c>
      <c r="G10474" t="s">
        <v>853</v>
      </c>
      <c r="H10474" t="s">
        <v>1090</v>
      </c>
      <c r="I10474">
        <v>803</v>
      </c>
      <c r="J10474" t="s">
        <v>1091</v>
      </c>
      <c r="K10474" t="s">
        <v>842</v>
      </c>
      <c r="L10474" t="s">
        <v>843</v>
      </c>
      <c r="M10474" t="s">
        <v>829</v>
      </c>
      <c r="N10474" t="s">
        <v>829</v>
      </c>
      <c r="O10474" t="s">
        <v>829</v>
      </c>
      <c r="P10474" t="s">
        <v>829</v>
      </c>
      <c r="Q10474" t="s">
        <v>829</v>
      </c>
      <c r="R10474" t="s">
        <v>829</v>
      </c>
      <c r="S10474">
        <v>100606</v>
      </c>
      <c r="T10474">
        <v>20000</v>
      </c>
      <c r="U10474">
        <v>80606</v>
      </c>
      <c r="V10474">
        <v>2</v>
      </c>
    </row>
    <row r="10475" spans="1:22" x14ac:dyDescent="0.3">
      <c r="A10475">
        <v>202122</v>
      </c>
      <c r="B10475" t="s">
        <v>820</v>
      </c>
      <c r="C10475" t="s">
        <v>821</v>
      </c>
      <c r="D10475" t="s">
        <v>822</v>
      </c>
      <c r="E10475" t="s">
        <v>823</v>
      </c>
      <c r="F10475" t="s">
        <v>852</v>
      </c>
      <c r="G10475" t="s">
        <v>853</v>
      </c>
      <c r="H10475" t="s">
        <v>1090</v>
      </c>
      <c r="I10475">
        <v>803</v>
      </c>
      <c r="J10475" t="s">
        <v>1091</v>
      </c>
      <c r="K10475" t="s">
        <v>842</v>
      </c>
      <c r="L10475" t="s">
        <v>249</v>
      </c>
      <c r="M10475">
        <v>0</v>
      </c>
      <c r="N10475">
        <v>346403</v>
      </c>
      <c r="O10475">
        <v>224973</v>
      </c>
      <c r="P10475">
        <v>3259066</v>
      </c>
      <c r="Q10475">
        <v>0</v>
      </c>
      <c r="R10475" t="s">
        <v>829</v>
      </c>
      <c r="S10475">
        <v>3830442</v>
      </c>
      <c r="T10475">
        <v>0</v>
      </c>
      <c r="U10475">
        <v>3830442</v>
      </c>
      <c r="V10475">
        <v>87</v>
      </c>
    </row>
    <row r="10476" spans="1:22" x14ac:dyDescent="0.3">
      <c r="A10476">
        <v>202223</v>
      </c>
      <c r="B10476" t="s">
        <v>820</v>
      </c>
      <c r="C10476" t="s">
        <v>821</v>
      </c>
      <c r="D10476" t="s">
        <v>822</v>
      </c>
      <c r="E10476" t="s">
        <v>823</v>
      </c>
      <c r="F10476" t="s">
        <v>852</v>
      </c>
      <c r="G10476" t="s">
        <v>853</v>
      </c>
      <c r="H10476" t="s">
        <v>1090</v>
      </c>
      <c r="I10476">
        <v>803</v>
      </c>
      <c r="J10476" t="s">
        <v>1091</v>
      </c>
      <c r="K10476" t="s">
        <v>842</v>
      </c>
      <c r="L10476" t="s">
        <v>249</v>
      </c>
      <c r="M10476">
        <v>0</v>
      </c>
      <c r="N10476">
        <v>309419</v>
      </c>
      <c r="O10476">
        <v>212266</v>
      </c>
      <c r="P10476">
        <v>3542979</v>
      </c>
      <c r="Q10476">
        <v>0</v>
      </c>
      <c r="R10476" t="s">
        <v>829</v>
      </c>
      <c r="S10476">
        <v>4064664</v>
      </c>
      <c r="T10476">
        <v>0</v>
      </c>
      <c r="U10476">
        <v>4064664</v>
      </c>
      <c r="V10476">
        <v>91</v>
      </c>
    </row>
    <row r="10477" spans="1:22" x14ac:dyDescent="0.3">
      <c r="A10477">
        <v>202324</v>
      </c>
      <c r="B10477" t="s">
        <v>820</v>
      </c>
      <c r="C10477" t="s">
        <v>821</v>
      </c>
      <c r="D10477" t="s">
        <v>822</v>
      </c>
      <c r="E10477" t="s">
        <v>823</v>
      </c>
      <c r="F10477" t="s">
        <v>852</v>
      </c>
      <c r="G10477" t="s">
        <v>853</v>
      </c>
      <c r="H10477" t="s">
        <v>1090</v>
      </c>
      <c r="I10477">
        <v>803</v>
      </c>
      <c r="J10477" t="s">
        <v>1091</v>
      </c>
      <c r="K10477" t="s">
        <v>842</v>
      </c>
      <c r="L10477" t="s">
        <v>249</v>
      </c>
      <c r="M10477">
        <v>0</v>
      </c>
      <c r="N10477">
        <v>288365</v>
      </c>
      <c r="O10477">
        <v>237547</v>
      </c>
      <c r="P10477">
        <v>4260853</v>
      </c>
      <c r="Q10477">
        <v>0</v>
      </c>
      <c r="R10477" t="s">
        <v>829</v>
      </c>
      <c r="S10477">
        <v>4786765</v>
      </c>
      <c r="T10477">
        <v>0</v>
      </c>
      <c r="U10477">
        <v>4786765</v>
      </c>
      <c r="V10477">
        <v>106</v>
      </c>
    </row>
    <row r="10478" spans="1:22" x14ac:dyDescent="0.3">
      <c r="A10478">
        <v>202122</v>
      </c>
      <c r="B10478" t="s">
        <v>820</v>
      </c>
      <c r="C10478" t="s">
        <v>821</v>
      </c>
      <c r="D10478" t="s">
        <v>822</v>
      </c>
      <c r="E10478" t="s">
        <v>823</v>
      </c>
      <c r="F10478" t="s">
        <v>852</v>
      </c>
      <c r="G10478" t="s">
        <v>853</v>
      </c>
      <c r="H10478" t="s">
        <v>1090</v>
      </c>
      <c r="I10478">
        <v>803</v>
      </c>
      <c r="J10478" t="s">
        <v>1091</v>
      </c>
      <c r="K10478" t="s">
        <v>842</v>
      </c>
      <c r="L10478" t="s">
        <v>844</v>
      </c>
      <c r="M10478">
        <v>0</v>
      </c>
      <c r="N10478">
        <v>383007</v>
      </c>
      <c r="O10478">
        <v>1317315</v>
      </c>
      <c r="P10478">
        <v>1547794</v>
      </c>
      <c r="Q10478">
        <v>433723</v>
      </c>
      <c r="R10478" t="s">
        <v>829</v>
      </c>
      <c r="S10478">
        <v>3681839</v>
      </c>
      <c r="T10478">
        <v>115895</v>
      </c>
      <c r="U10478">
        <v>3565944</v>
      </c>
      <c r="V10478">
        <v>81</v>
      </c>
    </row>
    <row r="10479" spans="1:22" x14ac:dyDescent="0.3">
      <c r="A10479">
        <v>202223</v>
      </c>
      <c r="B10479" t="s">
        <v>820</v>
      </c>
      <c r="C10479" t="s">
        <v>821</v>
      </c>
      <c r="D10479" t="s">
        <v>822</v>
      </c>
      <c r="E10479" t="s">
        <v>823</v>
      </c>
      <c r="F10479" t="s">
        <v>852</v>
      </c>
      <c r="G10479" t="s">
        <v>853</v>
      </c>
      <c r="H10479" t="s">
        <v>1090</v>
      </c>
      <c r="I10479">
        <v>803</v>
      </c>
      <c r="J10479" t="s">
        <v>1091</v>
      </c>
      <c r="K10479" t="s">
        <v>842</v>
      </c>
      <c r="L10479" t="s">
        <v>844</v>
      </c>
      <c r="M10479">
        <v>0</v>
      </c>
      <c r="N10479">
        <v>501992</v>
      </c>
      <c r="O10479">
        <v>1860462</v>
      </c>
      <c r="P10479">
        <v>1771018</v>
      </c>
      <c r="Q10479">
        <v>410472</v>
      </c>
      <c r="R10479" t="s">
        <v>829</v>
      </c>
      <c r="S10479">
        <v>4543944</v>
      </c>
      <c r="T10479">
        <v>152505</v>
      </c>
      <c r="U10479">
        <v>4391439</v>
      </c>
      <c r="V10479">
        <v>99</v>
      </c>
    </row>
    <row r="10480" spans="1:22" x14ac:dyDescent="0.3">
      <c r="A10480">
        <v>202324</v>
      </c>
      <c r="B10480" t="s">
        <v>820</v>
      </c>
      <c r="C10480" t="s">
        <v>821</v>
      </c>
      <c r="D10480" t="s">
        <v>822</v>
      </c>
      <c r="E10480" t="s">
        <v>823</v>
      </c>
      <c r="F10480" t="s">
        <v>852</v>
      </c>
      <c r="G10480" t="s">
        <v>853</v>
      </c>
      <c r="H10480" t="s">
        <v>1090</v>
      </c>
      <c r="I10480">
        <v>803</v>
      </c>
      <c r="J10480" t="s">
        <v>1091</v>
      </c>
      <c r="K10480" t="s">
        <v>842</v>
      </c>
      <c r="L10480" t="s">
        <v>844</v>
      </c>
      <c r="M10480">
        <v>0</v>
      </c>
      <c r="N10480">
        <v>688702</v>
      </c>
      <c r="O10480">
        <v>2325014</v>
      </c>
      <c r="P10480">
        <v>2725010</v>
      </c>
      <c r="Q10480">
        <v>0</v>
      </c>
      <c r="R10480" t="s">
        <v>829</v>
      </c>
      <c r="S10480">
        <v>5738726</v>
      </c>
      <c r="T10480">
        <v>218681</v>
      </c>
      <c r="U10480">
        <v>5520045</v>
      </c>
      <c r="V10480">
        <v>123</v>
      </c>
    </row>
    <row r="10481" spans="1:22" x14ac:dyDescent="0.3">
      <c r="A10481">
        <v>202122</v>
      </c>
      <c r="B10481" t="s">
        <v>820</v>
      </c>
      <c r="C10481" t="s">
        <v>821</v>
      </c>
      <c r="D10481" t="s">
        <v>822</v>
      </c>
      <c r="E10481" t="s">
        <v>823</v>
      </c>
      <c r="F10481" t="s">
        <v>852</v>
      </c>
      <c r="G10481" t="s">
        <v>853</v>
      </c>
      <c r="H10481" t="s">
        <v>1090</v>
      </c>
      <c r="I10481">
        <v>803</v>
      </c>
      <c r="J10481" t="s">
        <v>1091</v>
      </c>
      <c r="K10481" t="s">
        <v>842</v>
      </c>
      <c r="L10481" t="s">
        <v>251</v>
      </c>
      <c r="M10481" t="s">
        <v>829</v>
      </c>
      <c r="N10481" t="s">
        <v>829</v>
      </c>
      <c r="O10481">
        <v>0</v>
      </c>
      <c r="P10481">
        <v>407672</v>
      </c>
      <c r="Q10481">
        <v>0</v>
      </c>
      <c r="R10481">
        <v>218227</v>
      </c>
      <c r="S10481">
        <v>625899</v>
      </c>
      <c r="T10481">
        <v>0</v>
      </c>
      <c r="U10481">
        <v>625899</v>
      </c>
      <c r="V10481">
        <v>14</v>
      </c>
    </row>
    <row r="10482" spans="1:22" x14ac:dyDescent="0.3">
      <c r="A10482">
        <v>202223</v>
      </c>
      <c r="B10482" t="s">
        <v>820</v>
      </c>
      <c r="C10482" t="s">
        <v>821</v>
      </c>
      <c r="D10482" t="s">
        <v>822</v>
      </c>
      <c r="E10482" t="s">
        <v>823</v>
      </c>
      <c r="F10482" t="s">
        <v>852</v>
      </c>
      <c r="G10482" t="s">
        <v>853</v>
      </c>
      <c r="H10482" t="s">
        <v>1090</v>
      </c>
      <c r="I10482">
        <v>803</v>
      </c>
      <c r="J10482" t="s">
        <v>1091</v>
      </c>
      <c r="K10482" t="s">
        <v>842</v>
      </c>
      <c r="L10482" t="s">
        <v>251</v>
      </c>
      <c r="M10482" t="s">
        <v>829</v>
      </c>
      <c r="N10482" t="s">
        <v>829</v>
      </c>
      <c r="O10482">
        <v>0</v>
      </c>
      <c r="P10482">
        <v>442726</v>
      </c>
      <c r="Q10482">
        <v>0</v>
      </c>
      <c r="R10482">
        <v>252719</v>
      </c>
      <c r="S10482">
        <v>695445</v>
      </c>
      <c r="T10482">
        <v>6521</v>
      </c>
      <c r="U10482">
        <v>688924</v>
      </c>
      <c r="V10482">
        <v>15</v>
      </c>
    </row>
    <row r="10483" spans="1:22" x14ac:dyDescent="0.3">
      <c r="A10483">
        <v>202324</v>
      </c>
      <c r="B10483" t="s">
        <v>820</v>
      </c>
      <c r="C10483" t="s">
        <v>821</v>
      </c>
      <c r="D10483" t="s">
        <v>822</v>
      </c>
      <c r="E10483" t="s">
        <v>823</v>
      </c>
      <c r="F10483" t="s">
        <v>852</v>
      </c>
      <c r="G10483" t="s">
        <v>853</v>
      </c>
      <c r="H10483" t="s">
        <v>1090</v>
      </c>
      <c r="I10483">
        <v>803</v>
      </c>
      <c r="J10483" t="s">
        <v>1091</v>
      </c>
      <c r="K10483" t="s">
        <v>842</v>
      </c>
      <c r="L10483" t="s">
        <v>251</v>
      </c>
      <c r="M10483" t="s">
        <v>829</v>
      </c>
      <c r="N10483" t="s">
        <v>829</v>
      </c>
      <c r="O10483">
        <v>0</v>
      </c>
      <c r="P10483">
        <v>566206</v>
      </c>
      <c r="Q10483">
        <v>0</v>
      </c>
      <c r="R10483">
        <v>222849</v>
      </c>
      <c r="S10483">
        <v>789055</v>
      </c>
      <c r="T10483">
        <v>8996</v>
      </c>
      <c r="U10483">
        <v>780059</v>
      </c>
      <c r="V10483">
        <v>17</v>
      </c>
    </row>
    <row r="10484" spans="1:22" x14ac:dyDescent="0.3">
      <c r="A10484">
        <v>202122</v>
      </c>
      <c r="B10484" t="s">
        <v>820</v>
      </c>
      <c r="C10484" t="s">
        <v>821</v>
      </c>
      <c r="D10484" t="s">
        <v>822</v>
      </c>
      <c r="E10484" t="s">
        <v>823</v>
      </c>
      <c r="F10484" t="s">
        <v>852</v>
      </c>
      <c r="G10484" t="s">
        <v>853</v>
      </c>
      <c r="H10484" t="s">
        <v>1090</v>
      </c>
      <c r="I10484">
        <v>803</v>
      </c>
      <c r="J10484" t="s">
        <v>1091</v>
      </c>
      <c r="K10484" t="s">
        <v>842</v>
      </c>
      <c r="L10484" t="s">
        <v>253</v>
      </c>
      <c r="M10484" t="s">
        <v>829</v>
      </c>
      <c r="N10484" t="s">
        <v>829</v>
      </c>
      <c r="O10484">
        <v>0</v>
      </c>
      <c r="P10484">
        <v>61081</v>
      </c>
      <c r="Q10484">
        <v>0</v>
      </c>
      <c r="R10484">
        <v>363965</v>
      </c>
      <c r="S10484">
        <v>425046</v>
      </c>
      <c r="T10484">
        <v>0</v>
      </c>
      <c r="U10484">
        <v>425046</v>
      </c>
      <c r="V10484">
        <v>10</v>
      </c>
    </row>
    <row r="10485" spans="1:22" x14ac:dyDescent="0.3">
      <c r="A10485">
        <v>202223</v>
      </c>
      <c r="B10485" t="s">
        <v>820</v>
      </c>
      <c r="C10485" t="s">
        <v>821</v>
      </c>
      <c r="D10485" t="s">
        <v>822</v>
      </c>
      <c r="E10485" t="s">
        <v>823</v>
      </c>
      <c r="F10485" t="s">
        <v>852</v>
      </c>
      <c r="G10485" t="s">
        <v>853</v>
      </c>
      <c r="H10485" t="s">
        <v>1090</v>
      </c>
      <c r="I10485">
        <v>803</v>
      </c>
      <c r="J10485" t="s">
        <v>1091</v>
      </c>
      <c r="K10485" t="s">
        <v>842</v>
      </c>
      <c r="L10485" t="s">
        <v>253</v>
      </c>
      <c r="M10485" t="s">
        <v>829</v>
      </c>
      <c r="N10485" t="s">
        <v>829</v>
      </c>
      <c r="O10485">
        <v>0</v>
      </c>
      <c r="P10485">
        <v>83923</v>
      </c>
      <c r="Q10485">
        <v>0</v>
      </c>
      <c r="R10485">
        <v>435144</v>
      </c>
      <c r="S10485">
        <v>519067</v>
      </c>
      <c r="T10485">
        <v>4717</v>
      </c>
      <c r="U10485">
        <v>514350</v>
      </c>
      <c r="V10485">
        <v>12</v>
      </c>
    </row>
    <row r="10486" spans="1:22" x14ac:dyDescent="0.3">
      <c r="A10486">
        <v>202324</v>
      </c>
      <c r="B10486" t="s">
        <v>820</v>
      </c>
      <c r="C10486" t="s">
        <v>821</v>
      </c>
      <c r="D10486" t="s">
        <v>822</v>
      </c>
      <c r="E10486" t="s">
        <v>823</v>
      </c>
      <c r="F10486" t="s">
        <v>852</v>
      </c>
      <c r="G10486" t="s">
        <v>853</v>
      </c>
      <c r="H10486" t="s">
        <v>1090</v>
      </c>
      <c r="I10486">
        <v>803</v>
      </c>
      <c r="J10486" t="s">
        <v>1091</v>
      </c>
      <c r="K10486" t="s">
        <v>842</v>
      </c>
      <c r="L10486" t="s">
        <v>253</v>
      </c>
      <c r="M10486" t="s">
        <v>829</v>
      </c>
      <c r="N10486" t="s">
        <v>829</v>
      </c>
      <c r="O10486">
        <v>0</v>
      </c>
      <c r="P10486">
        <v>62745</v>
      </c>
      <c r="Q10486">
        <v>0</v>
      </c>
      <c r="R10486">
        <v>497060</v>
      </c>
      <c r="S10486">
        <v>559805</v>
      </c>
      <c r="T10486">
        <v>8549</v>
      </c>
      <c r="U10486">
        <v>551256</v>
      </c>
      <c r="V10486">
        <v>12</v>
      </c>
    </row>
    <row r="10487" spans="1:22" x14ac:dyDescent="0.3">
      <c r="A10487">
        <v>202122</v>
      </c>
      <c r="B10487" t="s">
        <v>820</v>
      </c>
      <c r="C10487" t="s">
        <v>821</v>
      </c>
      <c r="D10487" t="s">
        <v>822</v>
      </c>
      <c r="E10487" t="s">
        <v>823</v>
      </c>
      <c r="F10487" t="s">
        <v>852</v>
      </c>
      <c r="G10487" t="s">
        <v>853</v>
      </c>
      <c r="H10487" t="s">
        <v>1090</v>
      </c>
      <c r="I10487">
        <v>803</v>
      </c>
      <c r="J10487" t="s">
        <v>1091</v>
      </c>
      <c r="K10487" t="s">
        <v>842</v>
      </c>
      <c r="L10487" t="s">
        <v>845</v>
      </c>
      <c r="M10487" t="s">
        <v>829</v>
      </c>
      <c r="N10487" t="s">
        <v>829</v>
      </c>
      <c r="O10487">
        <v>0</v>
      </c>
      <c r="P10487">
        <v>0</v>
      </c>
      <c r="Q10487">
        <v>0</v>
      </c>
      <c r="R10487">
        <v>0</v>
      </c>
      <c r="S10487">
        <v>0</v>
      </c>
      <c r="T10487">
        <v>0</v>
      </c>
      <c r="U10487">
        <v>0</v>
      </c>
      <c r="V10487">
        <v>0</v>
      </c>
    </row>
    <row r="10488" spans="1:22" x14ac:dyDescent="0.3">
      <c r="A10488">
        <v>202223</v>
      </c>
      <c r="B10488" t="s">
        <v>820</v>
      </c>
      <c r="C10488" t="s">
        <v>821</v>
      </c>
      <c r="D10488" t="s">
        <v>822</v>
      </c>
      <c r="E10488" t="s">
        <v>823</v>
      </c>
      <c r="F10488" t="s">
        <v>852</v>
      </c>
      <c r="G10488" t="s">
        <v>853</v>
      </c>
      <c r="H10488" t="s">
        <v>1090</v>
      </c>
      <c r="I10488">
        <v>803</v>
      </c>
      <c r="J10488" t="s">
        <v>1091</v>
      </c>
      <c r="K10488" t="s">
        <v>842</v>
      </c>
      <c r="L10488" t="s">
        <v>845</v>
      </c>
      <c r="M10488" t="s">
        <v>829</v>
      </c>
      <c r="N10488" t="s">
        <v>829</v>
      </c>
      <c r="O10488">
        <v>0</v>
      </c>
      <c r="P10488">
        <v>0</v>
      </c>
      <c r="Q10488">
        <v>0</v>
      </c>
      <c r="R10488">
        <v>0</v>
      </c>
      <c r="S10488">
        <v>0</v>
      </c>
      <c r="T10488">
        <v>0</v>
      </c>
      <c r="U10488">
        <v>0</v>
      </c>
      <c r="V10488">
        <v>0</v>
      </c>
    </row>
    <row r="10489" spans="1:22" x14ac:dyDescent="0.3">
      <c r="A10489">
        <v>202324</v>
      </c>
      <c r="B10489" t="s">
        <v>820</v>
      </c>
      <c r="C10489" t="s">
        <v>821</v>
      </c>
      <c r="D10489" t="s">
        <v>822</v>
      </c>
      <c r="E10489" t="s">
        <v>823</v>
      </c>
      <c r="F10489" t="s">
        <v>852</v>
      </c>
      <c r="G10489" t="s">
        <v>853</v>
      </c>
      <c r="H10489" t="s">
        <v>1090</v>
      </c>
      <c r="I10489">
        <v>803</v>
      </c>
      <c r="J10489" t="s">
        <v>1091</v>
      </c>
      <c r="K10489" t="s">
        <v>842</v>
      </c>
      <c r="L10489" t="s">
        <v>845</v>
      </c>
      <c r="M10489" t="s">
        <v>829</v>
      </c>
      <c r="N10489" t="s">
        <v>829</v>
      </c>
      <c r="O10489">
        <v>0</v>
      </c>
      <c r="P10489">
        <v>0</v>
      </c>
      <c r="Q10489">
        <v>0</v>
      </c>
      <c r="R10489">
        <v>0</v>
      </c>
      <c r="S10489">
        <v>0</v>
      </c>
      <c r="T10489">
        <v>0</v>
      </c>
      <c r="U10489">
        <v>0</v>
      </c>
      <c r="V10489">
        <v>0</v>
      </c>
    </row>
    <row r="10490" spans="1:22" x14ac:dyDescent="0.3">
      <c r="A10490">
        <v>202122</v>
      </c>
      <c r="B10490" t="s">
        <v>820</v>
      </c>
      <c r="C10490" t="s">
        <v>821</v>
      </c>
      <c r="D10490" t="s">
        <v>822</v>
      </c>
      <c r="E10490" t="s">
        <v>823</v>
      </c>
      <c r="F10490" t="s">
        <v>912</v>
      </c>
      <c r="G10490" t="s">
        <v>913</v>
      </c>
      <c r="H10490" t="s">
        <v>1092</v>
      </c>
      <c r="I10490">
        <v>393</v>
      </c>
      <c r="J10490" t="s">
        <v>1093</v>
      </c>
      <c r="K10490" t="s">
        <v>828</v>
      </c>
      <c r="L10490" t="s">
        <v>336</v>
      </c>
      <c r="M10490">
        <v>0</v>
      </c>
      <c r="N10490">
        <v>534000</v>
      </c>
      <c r="O10490">
        <v>264000</v>
      </c>
      <c r="P10490">
        <v>5620000</v>
      </c>
      <c r="Q10490">
        <v>720000</v>
      </c>
      <c r="R10490" t="s">
        <v>829</v>
      </c>
      <c r="S10490">
        <v>7138000</v>
      </c>
      <c r="T10490" t="s">
        <v>829</v>
      </c>
      <c r="U10490">
        <v>7138000</v>
      </c>
      <c r="V10490">
        <v>491</v>
      </c>
    </row>
    <row r="10491" spans="1:22" x14ac:dyDescent="0.3">
      <c r="A10491">
        <v>202223</v>
      </c>
      <c r="B10491" t="s">
        <v>820</v>
      </c>
      <c r="C10491" t="s">
        <v>821</v>
      </c>
      <c r="D10491" t="s">
        <v>822</v>
      </c>
      <c r="E10491" t="s">
        <v>823</v>
      </c>
      <c r="F10491" t="s">
        <v>912</v>
      </c>
      <c r="G10491" t="s">
        <v>913</v>
      </c>
      <c r="H10491" t="s">
        <v>1092</v>
      </c>
      <c r="I10491">
        <v>393</v>
      </c>
      <c r="J10491" t="s">
        <v>1093</v>
      </c>
      <c r="K10491" t="s">
        <v>828</v>
      </c>
      <c r="L10491" t="s">
        <v>336</v>
      </c>
      <c r="M10491">
        <v>0</v>
      </c>
      <c r="N10491">
        <v>612000</v>
      </c>
      <c r="O10491">
        <v>264000</v>
      </c>
      <c r="P10491">
        <v>5900000</v>
      </c>
      <c r="Q10491">
        <v>720000</v>
      </c>
      <c r="R10491" t="s">
        <v>829</v>
      </c>
      <c r="S10491">
        <v>7496000</v>
      </c>
      <c r="T10491" t="s">
        <v>829</v>
      </c>
      <c r="U10491">
        <v>7496000</v>
      </c>
      <c r="V10491">
        <v>542</v>
      </c>
    </row>
    <row r="10492" spans="1:22" x14ac:dyDescent="0.3">
      <c r="A10492">
        <v>202324</v>
      </c>
      <c r="B10492" t="s">
        <v>820</v>
      </c>
      <c r="C10492" t="s">
        <v>821</v>
      </c>
      <c r="D10492" t="s">
        <v>822</v>
      </c>
      <c r="E10492" t="s">
        <v>823</v>
      </c>
      <c r="F10492" t="s">
        <v>912</v>
      </c>
      <c r="G10492" t="s">
        <v>913</v>
      </c>
      <c r="H10492" t="s">
        <v>1092</v>
      </c>
      <c r="I10492">
        <v>393</v>
      </c>
      <c r="J10492" t="s">
        <v>1093</v>
      </c>
      <c r="K10492" t="s">
        <v>828</v>
      </c>
      <c r="L10492" t="s">
        <v>336</v>
      </c>
      <c r="M10492">
        <v>0</v>
      </c>
      <c r="N10492">
        <v>678000</v>
      </c>
      <c r="O10492">
        <v>306000</v>
      </c>
      <c r="P10492">
        <v>6150000</v>
      </c>
      <c r="Q10492">
        <v>720000</v>
      </c>
      <c r="R10492" t="s">
        <v>829</v>
      </c>
      <c r="S10492">
        <v>7854000</v>
      </c>
      <c r="T10492" t="s">
        <v>829</v>
      </c>
      <c r="U10492">
        <v>7854000</v>
      </c>
      <c r="V10492">
        <v>607</v>
      </c>
    </row>
    <row r="10493" spans="1:22" x14ac:dyDescent="0.3">
      <c r="A10493">
        <v>202122</v>
      </c>
      <c r="B10493" t="s">
        <v>820</v>
      </c>
      <c r="C10493" t="s">
        <v>821</v>
      </c>
      <c r="D10493" t="s">
        <v>822</v>
      </c>
      <c r="E10493" t="s">
        <v>823</v>
      </c>
      <c r="F10493" t="s">
        <v>912</v>
      </c>
      <c r="G10493" t="s">
        <v>913</v>
      </c>
      <c r="H10493" t="s">
        <v>1092</v>
      </c>
      <c r="I10493">
        <v>393</v>
      </c>
      <c r="J10493" t="s">
        <v>1093</v>
      </c>
      <c r="K10493" t="s">
        <v>828</v>
      </c>
      <c r="L10493" t="s">
        <v>235</v>
      </c>
      <c r="M10493" t="s">
        <v>829</v>
      </c>
      <c r="N10493">
        <v>0</v>
      </c>
      <c r="O10493">
        <v>0</v>
      </c>
      <c r="P10493" t="s">
        <v>829</v>
      </c>
      <c r="Q10493" t="s">
        <v>829</v>
      </c>
      <c r="R10493" t="s">
        <v>829</v>
      </c>
      <c r="S10493">
        <v>0</v>
      </c>
      <c r="T10493">
        <v>0</v>
      </c>
      <c r="U10493">
        <v>0</v>
      </c>
      <c r="V10493">
        <v>0</v>
      </c>
    </row>
    <row r="10494" spans="1:22" x14ac:dyDescent="0.3">
      <c r="A10494">
        <v>202223</v>
      </c>
      <c r="B10494" t="s">
        <v>820</v>
      </c>
      <c r="C10494" t="s">
        <v>821</v>
      </c>
      <c r="D10494" t="s">
        <v>822</v>
      </c>
      <c r="E10494" t="s">
        <v>823</v>
      </c>
      <c r="F10494" t="s">
        <v>912</v>
      </c>
      <c r="G10494" t="s">
        <v>913</v>
      </c>
      <c r="H10494" t="s">
        <v>1092</v>
      </c>
      <c r="I10494">
        <v>393</v>
      </c>
      <c r="J10494" t="s">
        <v>1093</v>
      </c>
      <c r="K10494" t="s">
        <v>828</v>
      </c>
      <c r="L10494" t="s">
        <v>235</v>
      </c>
      <c r="M10494" t="s">
        <v>829</v>
      </c>
      <c r="N10494">
        <v>0</v>
      </c>
      <c r="O10494">
        <v>0</v>
      </c>
      <c r="P10494" t="s">
        <v>829</v>
      </c>
      <c r="Q10494" t="s">
        <v>829</v>
      </c>
      <c r="R10494" t="s">
        <v>829</v>
      </c>
      <c r="S10494">
        <v>0</v>
      </c>
      <c r="T10494">
        <v>0</v>
      </c>
      <c r="U10494">
        <v>0</v>
      </c>
      <c r="V10494">
        <v>0</v>
      </c>
    </row>
    <row r="10495" spans="1:22" x14ac:dyDescent="0.3">
      <c r="A10495">
        <v>202324</v>
      </c>
      <c r="B10495" t="s">
        <v>820</v>
      </c>
      <c r="C10495" t="s">
        <v>821</v>
      </c>
      <c r="D10495" t="s">
        <v>822</v>
      </c>
      <c r="E10495" t="s">
        <v>823</v>
      </c>
      <c r="F10495" t="s">
        <v>912</v>
      </c>
      <c r="G10495" t="s">
        <v>913</v>
      </c>
      <c r="H10495" t="s">
        <v>1092</v>
      </c>
      <c r="I10495">
        <v>393</v>
      </c>
      <c r="J10495" t="s">
        <v>1093</v>
      </c>
      <c r="K10495" t="s">
        <v>828</v>
      </c>
      <c r="L10495" t="s">
        <v>235</v>
      </c>
      <c r="M10495" t="s">
        <v>829</v>
      </c>
      <c r="N10495">
        <v>0</v>
      </c>
      <c r="O10495">
        <v>0</v>
      </c>
      <c r="P10495" t="s">
        <v>829</v>
      </c>
      <c r="Q10495" t="s">
        <v>829</v>
      </c>
      <c r="R10495" t="s">
        <v>829</v>
      </c>
      <c r="S10495">
        <v>0</v>
      </c>
      <c r="T10495">
        <v>0</v>
      </c>
      <c r="U10495">
        <v>0</v>
      </c>
      <c r="V10495">
        <v>0</v>
      </c>
    </row>
    <row r="10496" spans="1:22" x14ac:dyDescent="0.3">
      <c r="A10496">
        <v>202122</v>
      </c>
      <c r="B10496" t="s">
        <v>820</v>
      </c>
      <c r="C10496" t="s">
        <v>821</v>
      </c>
      <c r="D10496" t="s">
        <v>822</v>
      </c>
      <c r="E10496" t="s">
        <v>823</v>
      </c>
      <c r="F10496" t="s">
        <v>912</v>
      </c>
      <c r="G10496" t="s">
        <v>913</v>
      </c>
      <c r="H10496" t="s">
        <v>1092</v>
      </c>
      <c r="I10496">
        <v>393</v>
      </c>
      <c r="J10496" t="s">
        <v>1093</v>
      </c>
      <c r="K10496" t="s">
        <v>828</v>
      </c>
      <c r="L10496" t="s">
        <v>534</v>
      </c>
      <c r="M10496">
        <v>71793</v>
      </c>
      <c r="N10496">
        <v>972979</v>
      </c>
      <c r="O10496">
        <v>503990</v>
      </c>
      <c r="P10496">
        <v>5051282</v>
      </c>
      <c r="Q10496">
        <v>378542</v>
      </c>
      <c r="R10496" t="s">
        <v>829</v>
      </c>
      <c r="S10496">
        <v>6978586</v>
      </c>
      <c r="T10496">
        <v>0</v>
      </c>
      <c r="U10496">
        <v>6978586</v>
      </c>
      <c r="V10496">
        <v>208</v>
      </c>
    </row>
    <row r="10497" spans="1:22" x14ac:dyDescent="0.3">
      <c r="A10497">
        <v>202223</v>
      </c>
      <c r="B10497" t="s">
        <v>820</v>
      </c>
      <c r="C10497" t="s">
        <v>821</v>
      </c>
      <c r="D10497" t="s">
        <v>822</v>
      </c>
      <c r="E10497" t="s">
        <v>823</v>
      </c>
      <c r="F10497" t="s">
        <v>912</v>
      </c>
      <c r="G10497" t="s">
        <v>913</v>
      </c>
      <c r="H10497" t="s">
        <v>1092</v>
      </c>
      <c r="I10497">
        <v>393</v>
      </c>
      <c r="J10497" t="s">
        <v>1093</v>
      </c>
      <c r="K10497" t="s">
        <v>828</v>
      </c>
      <c r="L10497" t="s">
        <v>534</v>
      </c>
      <c r="M10497">
        <v>205339</v>
      </c>
      <c r="N10497">
        <v>1193622</v>
      </c>
      <c r="O10497">
        <v>553647</v>
      </c>
      <c r="P10497">
        <v>5566562</v>
      </c>
      <c r="Q10497">
        <v>345384</v>
      </c>
      <c r="R10497" t="s">
        <v>829</v>
      </c>
      <c r="S10497">
        <v>7864554</v>
      </c>
      <c r="T10497">
        <v>0</v>
      </c>
      <c r="U10497">
        <v>7864554</v>
      </c>
      <c r="V10497">
        <v>237</v>
      </c>
    </row>
    <row r="10498" spans="1:22" x14ac:dyDescent="0.3">
      <c r="A10498">
        <v>202324</v>
      </c>
      <c r="B10498" t="s">
        <v>820</v>
      </c>
      <c r="C10498" t="s">
        <v>821</v>
      </c>
      <c r="D10498" t="s">
        <v>822</v>
      </c>
      <c r="E10498" t="s">
        <v>823</v>
      </c>
      <c r="F10498" t="s">
        <v>912</v>
      </c>
      <c r="G10498" t="s">
        <v>913</v>
      </c>
      <c r="H10498" t="s">
        <v>1092</v>
      </c>
      <c r="I10498">
        <v>393</v>
      </c>
      <c r="J10498" t="s">
        <v>1093</v>
      </c>
      <c r="K10498" t="s">
        <v>828</v>
      </c>
      <c r="L10498" t="s">
        <v>534</v>
      </c>
      <c r="M10498">
        <v>286854</v>
      </c>
      <c r="N10498">
        <v>1308412</v>
      </c>
      <c r="O10498">
        <v>443093</v>
      </c>
      <c r="P10498">
        <v>6478435</v>
      </c>
      <c r="Q10498">
        <v>487462</v>
      </c>
      <c r="R10498" t="s">
        <v>829</v>
      </c>
      <c r="S10498">
        <v>9004256</v>
      </c>
      <c r="T10498">
        <v>0</v>
      </c>
      <c r="U10498">
        <v>9004256</v>
      </c>
      <c r="V10498">
        <v>277</v>
      </c>
    </row>
    <row r="10499" spans="1:22" x14ac:dyDescent="0.3">
      <c r="A10499">
        <v>202122</v>
      </c>
      <c r="B10499" t="s">
        <v>820</v>
      </c>
      <c r="C10499" t="s">
        <v>821</v>
      </c>
      <c r="D10499" t="s">
        <v>822</v>
      </c>
      <c r="E10499" t="s">
        <v>823</v>
      </c>
      <c r="F10499" t="s">
        <v>912</v>
      </c>
      <c r="G10499" t="s">
        <v>913</v>
      </c>
      <c r="H10499" t="s">
        <v>1092</v>
      </c>
      <c r="I10499">
        <v>393</v>
      </c>
      <c r="J10499" t="s">
        <v>1093</v>
      </c>
      <c r="K10499" t="s">
        <v>828</v>
      </c>
      <c r="L10499" t="s">
        <v>603</v>
      </c>
      <c r="M10499" t="s">
        <v>829</v>
      </c>
      <c r="N10499" t="s">
        <v>829</v>
      </c>
      <c r="O10499" t="s">
        <v>829</v>
      </c>
      <c r="P10499">
        <v>121200</v>
      </c>
      <c r="Q10499">
        <v>0</v>
      </c>
      <c r="R10499">
        <v>0</v>
      </c>
      <c r="S10499">
        <v>121200</v>
      </c>
      <c r="T10499">
        <v>0</v>
      </c>
      <c r="U10499">
        <v>121200</v>
      </c>
      <c r="V10499">
        <v>4</v>
      </c>
    </row>
    <row r="10500" spans="1:22" x14ac:dyDescent="0.3">
      <c r="A10500">
        <v>202223</v>
      </c>
      <c r="B10500" t="s">
        <v>820</v>
      </c>
      <c r="C10500" t="s">
        <v>821</v>
      </c>
      <c r="D10500" t="s">
        <v>822</v>
      </c>
      <c r="E10500" t="s">
        <v>823</v>
      </c>
      <c r="F10500" t="s">
        <v>912</v>
      </c>
      <c r="G10500" t="s">
        <v>913</v>
      </c>
      <c r="H10500" t="s">
        <v>1092</v>
      </c>
      <c r="I10500">
        <v>393</v>
      </c>
      <c r="J10500" t="s">
        <v>1093</v>
      </c>
      <c r="K10500" t="s">
        <v>828</v>
      </c>
      <c r="L10500" t="s">
        <v>603</v>
      </c>
      <c r="M10500" t="s">
        <v>829</v>
      </c>
      <c r="N10500" t="s">
        <v>829</v>
      </c>
      <c r="O10500" t="s">
        <v>829</v>
      </c>
      <c r="P10500">
        <v>474500</v>
      </c>
      <c r="Q10500">
        <v>0</v>
      </c>
      <c r="R10500">
        <v>0</v>
      </c>
      <c r="S10500">
        <v>474500</v>
      </c>
      <c r="T10500">
        <v>0</v>
      </c>
      <c r="U10500">
        <v>474500</v>
      </c>
      <c r="V10500">
        <v>14</v>
      </c>
    </row>
    <row r="10501" spans="1:22" x14ac:dyDescent="0.3">
      <c r="A10501">
        <v>202324</v>
      </c>
      <c r="B10501" t="s">
        <v>820</v>
      </c>
      <c r="C10501" t="s">
        <v>821</v>
      </c>
      <c r="D10501" t="s">
        <v>822</v>
      </c>
      <c r="E10501" t="s">
        <v>823</v>
      </c>
      <c r="F10501" t="s">
        <v>912</v>
      </c>
      <c r="G10501" t="s">
        <v>913</v>
      </c>
      <c r="H10501" t="s">
        <v>1092</v>
      </c>
      <c r="I10501">
        <v>393</v>
      </c>
      <c r="J10501" t="s">
        <v>1093</v>
      </c>
      <c r="K10501" t="s">
        <v>828</v>
      </c>
      <c r="L10501" t="s">
        <v>603</v>
      </c>
      <c r="M10501" t="s">
        <v>829</v>
      </c>
      <c r="N10501" t="s">
        <v>829</v>
      </c>
      <c r="O10501" t="s">
        <v>829</v>
      </c>
      <c r="P10501">
        <v>474500</v>
      </c>
      <c r="Q10501">
        <v>0</v>
      </c>
      <c r="R10501">
        <v>0</v>
      </c>
      <c r="S10501">
        <v>474500</v>
      </c>
      <c r="T10501">
        <v>0</v>
      </c>
      <c r="U10501">
        <v>474500</v>
      </c>
      <c r="V10501">
        <v>15</v>
      </c>
    </row>
    <row r="10502" spans="1:22" x14ac:dyDescent="0.3">
      <c r="A10502">
        <v>202122</v>
      </c>
      <c r="B10502" t="s">
        <v>820</v>
      </c>
      <c r="C10502" t="s">
        <v>821</v>
      </c>
      <c r="D10502" t="s">
        <v>822</v>
      </c>
      <c r="E10502" t="s">
        <v>823</v>
      </c>
      <c r="F10502" t="s">
        <v>912</v>
      </c>
      <c r="G10502" t="s">
        <v>913</v>
      </c>
      <c r="H10502" t="s">
        <v>1092</v>
      </c>
      <c r="I10502">
        <v>393</v>
      </c>
      <c r="J10502" t="s">
        <v>1093</v>
      </c>
      <c r="K10502" t="s">
        <v>828</v>
      </c>
      <c r="L10502" t="s">
        <v>606</v>
      </c>
      <c r="M10502">
        <v>0</v>
      </c>
      <c r="N10502">
        <v>0</v>
      </c>
      <c r="O10502">
        <v>0</v>
      </c>
      <c r="P10502">
        <v>0</v>
      </c>
      <c r="Q10502">
        <v>0</v>
      </c>
      <c r="R10502">
        <v>0</v>
      </c>
      <c r="S10502">
        <v>0</v>
      </c>
      <c r="T10502">
        <v>0</v>
      </c>
      <c r="U10502">
        <v>0</v>
      </c>
      <c r="V10502">
        <v>0</v>
      </c>
    </row>
    <row r="10503" spans="1:22" x14ac:dyDescent="0.3">
      <c r="A10503">
        <v>202223</v>
      </c>
      <c r="B10503" t="s">
        <v>820</v>
      </c>
      <c r="C10503" t="s">
        <v>821</v>
      </c>
      <c r="D10503" t="s">
        <v>822</v>
      </c>
      <c r="E10503" t="s">
        <v>823</v>
      </c>
      <c r="F10503" t="s">
        <v>912</v>
      </c>
      <c r="G10503" t="s">
        <v>913</v>
      </c>
      <c r="H10503" t="s">
        <v>1092</v>
      </c>
      <c r="I10503">
        <v>393</v>
      </c>
      <c r="J10503" t="s">
        <v>1093</v>
      </c>
      <c r="K10503" t="s">
        <v>828</v>
      </c>
      <c r="L10503" t="s">
        <v>606</v>
      </c>
      <c r="M10503">
        <v>0</v>
      </c>
      <c r="N10503">
        <v>0</v>
      </c>
      <c r="O10503">
        <v>0</v>
      </c>
      <c r="P10503">
        <v>0</v>
      </c>
      <c r="Q10503">
        <v>0</v>
      </c>
      <c r="R10503">
        <v>0</v>
      </c>
      <c r="S10503">
        <v>0</v>
      </c>
      <c r="T10503">
        <v>0</v>
      </c>
      <c r="U10503">
        <v>0</v>
      </c>
      <c r="V10503">
        <v>0</v>
      </c>
    </row>
    <row r="10504" spans="1:22" x14ac:dyDescent="0.3">
      <c r="A10504">
        <v>202324</v>
      </c>
      <c r="B10504" t="s">
        <v>820</v>
      </c>
      <c r="C10504" t="s">
        <v>821</v>
      </c>
      <c r="D10504" t="s">
        <v>822</v>
      </c>
      <c r="E10504" t="s">
        <v>823</v>
      </c>
      <c r="F10504" t="s">
        <v>912</v>
      </c>
      <c r="G10504" t="s">
        <v>913</v>
      </c>
      <c r="H10504" t="s">
        <v>1092</v>
      </c>
      <c r="I10504">
        <v>393</v>
      </c>
      <c r="J10504" t="s">
        <v>1093</v>
      </c>
      <c r="K10504" t="s">
        <v>828</v>
      </c>
      <c r="L10504" t="s">
        <v>606</v>
      </c>
      <c r="M10504">
        <v>0</v>
      </c>
      <c r="N10504">
        <v>0</v>
      </c>
      <c r="O10504">
        <v>0</v>
      </c>
      <c r="P10504">
        <v>0</v>
      </c>
      <c r="Q10504">
        <v>0</v>
      </c>
      <c r="R10504">
        <v>0</v>
      </c>
      <c r="S10504">
        <v>0</v>
      </c>
      <c r="T10504">
        <v>0</v>
      </c>
      <c r="U10504">
        <v>0</v>
      </c>
      <c r="V10504">
        <v>0</v>
      </c>
    </row>
    <row r="10505" spans="1:22" x14ac:dyDescent="0.3">
      <c r="A10505">
        <v>202122</v>
      </c>
      <c r="B10505" t="s">
        <v>820</v>
      </c>
      <c r="C10505" t="s">
        <v>821</v>
      </c>
      <c r="D10505" t="s">
        <v>822</v>
      </c>
      <c r="E10505" t="s">
        <v>823</v>
      </c>
      <c r="F10505" t="s">
        <v>912</v>
      </c>
      <c r="G10505" t="s">
        <v>913</v>
      </c>
      <c r="H10505" t="s">
        <v>1092</v>
      </c>
      <c r="I10505">
        <v>393</v>
      </c>
      <c r="J10505" t="s">
        <v>1093</v>
      </c>
      <c r="K10505" t="s">
        <v>828</v>
      </c>
      <c r="L10505" t="s">
        <v>609</v>
      </c>
      <c r="M10505" t="s">
        <v>829</v>
      </c>
      <c r="N10505" t="s">
        <v>829</v>
      </c>
      <c r="O10505" t="s">
        <v>829</v>
      </c>
      <c r="P10505" t="s">
        <v>829</v>
      </c>
      <c r="Q10505">
        <v>0</v>
      </c>
      <c r="R10505" t="s">
        <v>829</v>
      </c>
      <c r="S10505">
        <v>0</v>
      </c>
      <c r="T10505">
        <v>0</v>
      </c>
      <c r="U10505">
        <v>0</v>
      </c>
      <c r="V10505">
        <v>0</v>
      </c>
    </row>
    <row r="10506" spans="1:22" x14ac:dyDescent="0.3">
      <c r="A10506">
        <v>202223</v>
      </c>
      <c r="B10506" t="s">
        <v>820</v>
      </c>
      <c r="C10506" t="s">
        <v>821</v>
      </c>
      <c r="D10506" t="s">
        <v>822</v>
      </c>
      <c r="E10506" t="s">
        <v>823</v>
      </c>
      <c r="F10506" t="s">
        <v>912</v>
      </c>
      <c r="G10506" t="s">
        <v>913</v>
      </c>
      <c r="H10506" t="s">
        <v>1092</v>
      </c>
      <c r="I10506">
        <v>393</v>
      </c>
      <c r="J10506" t="s">
        <v>1093</v>
      </c>
      <c r="K10506" t="s">
        <v>828</v>
      </c>
      <c r="L10506" t="s">
        <v>609</v>
      </c>
      <c r="M10506" t="s">
        <v>829</v>
      </c>
      <c r="N10506" t="s">
        <v>829</v>
      </c>
      <c r="O10506" t="s">
        <v>829</v>
      </c>
      <c r="P10506" t="s">
        <v>829</v>
      </c>
      <c r="Q10506">
        <v>0</v>
      </c>
      <c r="R10506" t="s">
        <v>829</v>
      </c>
      <c r="S10506">
        <v>0</v>
      </c>
      <c r="T10506">
        <v>0</v>
      </c>
      <c r="U10506">
        <v>0</v>
      </c>
      <c r="V10506">
        <v>0</v>
      </c>
    </row>
    <row r="10507" spans="1:22" x14ac:dyDescent="0.3">
      <c r="A10507">
        <v>202122</v>
      </c>
      <c r="B10507" t="s">
        <v>820</v>
      </c>
      <c r="C10507" t="s">
        <v>821</v>
      </c>
      <c r="D10507" t="s">
        <v>822</v>
      </c>
      <c r="E10507" t="s">
        <v>823</v>
      </c>
      <c r="F10507" t="s">
        <v>912</v>
      </c>
      <c r="G10507" t="s">
        <v>913</v>
      </c>
      <c r="H10507" t="s">
        <v>1092</v>
      </c>
      <c r="I10507">
        <v>393</v>
      </c>
      <c r="J10507" t="s">
        <v>1093</v>
      </c>
      <c r="K10507" t="s">
        <v>828</v>
      </c>
      <c r="L10507" t="s">
        <v>830</v>
      </c>
      <c r="M10507">
        <v>0</v>
      </c>
      <c r="N10507">
        <v>0</v>
      </c>
      <c r="O10507">
        <v>0</v>
      </c>
      <c r="P10507">
        <v>0</v>
      </c>
      <c r="Q10507">
        <v>0</v>
      </c>
      <c r="R10507">
        <v>0</v>
      </c>
      <c r="S10507">
        <v>0</v>
      </c>
      <c r="T10507">
        <v>0</v>
      </c>
      <c r="U10507">
        <v>0</v>
      </c>
      <c r="V10507">
        <v>0</v>
      </c>
    </row>
    <row r="10508" spans="1:22" x14ac:dyDescent="0.3">
      <c r="A10508">
        <v>202223</v>
      </c>
      <c r="B10508" t="s">
        <v>820</v>
      </c>
      <c r="C10508" t="s">
        <v>821</v>
      </c>
      <c r="D10508" t="s">
        <v>822</v>
      </c>
      <c r="E10508" t="s">
        <v>823</v>
      </c>
      <c r="F10508" t="s">
        <v>912</v>
      </c>
      <c r="G10508" t="s">
        <v>913</v>
      </c>
      <c r="H10508" t="s">
        <v>1092</v>
      </c>
      <c r="I10508">
        <v>393</v>
      </c>
      <c r="J10508" t="s">
        <v>1093</v>
      </c>
      <c r="K10508" t="s">
        <v>828</v>
      </c>
      <c r="L10508" t="s">
        <v>830</v>
      </c>
      <c r="M10508">
        <v>0</v>
      </c>
      <c r="N10508">
        <v>0</v>
      </c>
      <c r="O10508">
        <v>0</v>
      </c>
      <c r="P10508">
        <v>0</v>
      </c>
      <c r="Q10508">
        <v>0</v>
      </c>
      <c r="R10508">
        <v>0</v>
      </c>
      <c r="S10508">
        <v>0</v>
      </c>
      <c r="T10508">
        <v>0</v>
      </c>
      <c r="U10508">
        <v>0</v>
      </c>
      <c r="V10508">
        <v>0</v>
      </c>
    </row>
    <row r="10509" spans="1:22" x14ac:dyDescent="0.3">
      <c r="A10509">
        <v>202324</v>
      </c>
      <c r="B10509" t="s">
        <v>820</v>
      </c>
      <c r="C10509" t="s">
        <v>821</v>
      </c>
      <c r="D10509" t="s">
        <v>822</v>
      </c>
      <c r="E10509" t="s">
        <v>823</v>
      </c>
      <c r="F10509" t="s">
        <v>912</v>
      </c>
      <c r="G10509" t="s">
        <v>913</v>
      </c>
      <c r="H10509" t="s">
        <v>1092</v>
      </c>
      <c r="I10509">
        <v>393</v>
      </c>
      <c r="J10509" t="s">
        <v>1093</v>
      </c>
      <c r="K10509" t="s">
        <v>828</v>
      </c>
      <c r="L10509" t="s">
        <v>830</v>
      </c>
      <c r="M10509">
        <v>0</v>
      </c>
      <c r="N10509">
        <v>0</v>
      </c>
      <c r="O10509">
        <v>0</v>
      </c>
      <c r="P10509">
        <v>0</v>
      </c>
      <c r="Q10509">
        <v>0</v>
      </c>
      <c r="R10509">
        <v>0</v>
      </c>
      <c r="S10509">
        <v>0</v>
      </c>
      <c r="T10509">
        <v>0</v>
      </c>
      <c r="U10509">
        <v>0</v>
      </c>
      <c r="V10509">
        <v>0</v>
      </c>
    </row>
    <row r="10510" spans="1:22" x14ac:dyDescent="0.3">
      <c r="A10510">
        <v>202122</v>
      </c>
      <c r="B10510" t="s">
        <v>820</v>
      </c>
      <c r="C10510" t="s">
        <v>821</v>
      </c>
      <c r="D10510" t="s">
        <v>822</v>
      </c>
      <c r="E10510" t="s">
        <v>823</v>
      </c>
      <c r="F10510" t="s">
        <v>912</v>
      </c>
      <c r="G10510" t="s">
        <v>913</v>
      </c>
      <c r="H10510" t="s">
        <v>1092</v>
      </c>
      <c r="I10510">
        <v>393</v>
      </c>
      <c r="J10510" t="s">
        <v>1093</v>
      </c>
      <c r="K10510" t="s">
        <v>828</v>
      </c>
      <c r="L10510" t="s">
        <v>537</v>
      </c>
      <c r="M10510">
        <v>0</v>
      </c>
      <c r="N10510">
        <v>0</v>
      </c>
      <c r="O10510">
        <v>150103</v>
      </c>
      <c r="P10510">
        <v>0</v>
      </c>
      <c r="Q10510">
        <v>0</v>
      </c>
      <c r="R10510">
        <v>503286</v>
      </c>
      <c r="S10510">
        <v>653389</v>
      </c>
      <c r="T10510">
        <v>0</v>
      </c>
      <c r="U10510">
        <v>653389</v>
      </c>
      <c r="V10510">
        <v>19</v>
      </c>
    </row>
    <row r="10511" spans="1:22" x14ac:dyDescent="0.3">
      <c r="A10511">
        <v>202223</v>
      </c>
      <c r="B10511" t="s">
        <v>820</v>
      </c>
      <c r="C10511" t="s">
        <v>821</v>
      </c>
      <c r="D10511" t="s">
        <v>822</v>
      </c>
      <c r="E10511" t="s">
        <v>823</v>
      </c>
      <c r="F10511" t="s">
        <v>912</v>
      </c>
      <c r="G10511" t="s">
        <v>913</v>
      </c>
      <c r="H10511" t="s">
        <v>1092</v>
      </c>
      <c r="I10511">
        <v>393</v>
      </c>
      <c r="J10511" t="s">
        <v>1093</v>
      </c>
      <c r="K10511" t="s">
        <v>828</v>
      </c>
      <c r="L10511" t="s">
        <v>537</v>
      </c>
      <c r="M10511">
        <v>0</v>
      </c>
      <c r="N10511">
        <v>112533</v>
      </c>
      <c r="O10511">
        <v>119589</v>
      </c>
      <c r="P10511">
        <v>9415</v>
      </c>
      <c r="Q10511">
        <v>0</v>
      </c>
      <c r="R10511">
        <v>395213</v>
      </c>
      <c r="S10511">
        <v>636750</v>
      </c>
      <c r="T10511">
        <v>0</v>
      </c>
      <c r="U10511">
        <v>636750</v>
      </c>
      <c r="V10511">
        <v>19</v>
      </c>
    </row>
    <row r="10512" spans="1:22" x14ac:dyDescent="0.3">
      <c r="A10512">
        <v>202324</v>
      </c>
      <c r="B10512" t="s">
        <v>820</v>
      </c>
      <c r="C10512" t="s">
        <v>821</v>
      </c>
      <c r="D10512" t="s">
        <v>822</v>
      </c>
      <c r="E10512" t="s">
        <v>823</v>
      </c>
      <c r="F10512" t="s">
        <v>912</v>
      </c>
      <c r="G10512" t="s">
        <v>913</v>
      </c>
      <c r="H10512" t="s">
        <v>1092</v>
      </c>
      <c r="I10512">
        <v>393</v>
      </c>
      <c r="J10512" t="s">
        <v>1093</v>
      </c>
      <c r="K10512" t="s">
        <v>828</v>
      </c>
      <c r="L10512" t="s">
        <v>537</v>
      </c>
      <c r="M10512">
        <v>0</v>
      </c>
      <c r="N10512">
        <v>137274</v>
      </c>
      <c r="O10512">
        <v>116051</v>
      </c>
      <c r="P10512">
        <v>76110</v>
      </c>
      <c r="Q10512">
        <v>0</v>
      </c>
      <c r="R10512">
        <v>460067</v>
      </c>
      <c r="S10512">
        <v>789502</v>
      </c>
      <c r="T10512">
        <v>0</v>
      </c>
      <c r="U10512">
        <v>789502</v>
      </c>
      <c r="V10512">
        <v>24</v>
      </c>
    </row>
    <row r="10513" spans="1:22" x14ac:dyDescent="0.3">
      <c r="A10513">
        <v>202122</v>
      </c>
      <c r="B10513" t="s">
        <v>820</v>
      </c>
      <c r="C10513" t="s">
        <v>821</v>
      </c>
      <c r="D10513" t="s">
        <v>822</v>
      </c>
      <c r="E10513" t="s">
        <v>823</v>
      </c>
      <c r="F10513" t="s">
        <v>912</v>
      </c>
      <c r="G10513" t="s">
        <v>913</v>
      </c>
      <c r="H10513" t="s">
        <v>1092</v>
      </c>
      <c r="I10513">
        <v>393</v>
      </c>
      <c r="J10513" t="s">
        <v>1093</v>
      </c>
      <c r="K10513" t="s">
        <v>828</v>
      </c>
      <c r="L10513" t="s">
        <v>572</v>
      </c>
      <c r="M10513">
        <v>0</v>
      </c>
      <c r="N10513">
        <v>0</v>
      </c>
      <c r="O10513">
        <v>0</v>
      </c>
      <c r="P10513">
        <v>2395800</v>
      </c>
      <c r="Q10513">
        <v>0</v>
      </c>
      <c r="R10513">
        <v>411780</v>
      </c>
      <c r="S10513">
        <v>2807580</v>
      </c>
      <c r="T10513">
        <v>0</v>
      </c>
      <c r="U10513">
        <v>2807580</v>
      </c>
      <c r="V10513">
        <v>84</v>
      </c>
    </row>
    <row r="10514" spans="1:22" x14ac:dyDescent="0.3">
      <c r="A10514">
        <v>202223</v>
      </c>
      <c r="B10514" t="s">
        <v>820</v>
      </c>
      <c r="C10514" t="s">
        <v>821</v>
      </c>
      <c r="D10514" t="s">
        <v>822</v>
      </c>
      <c r="E10514" t="s">
        <v>823</v>
      </c>
      <c r="F10514" t="s">
        <v>912</v>
      </c>
      <c r="G10514" t="s">
        <v>913</v>
      </c>
      <c r="H10514" t="s">
        <v>1092</v>
      </c>
      <c r="I10514">
        <v>393</v>
      </c>
      <c r="J10514" t="s">
        <v>1093</v>
      </c>
      <c r="K10514" t="s">
        <v>828</v>
      </c>
      <c r="L10514" t="s">
        <v>572</v>
      </c>
      <c r="M10514">
        <v>0</v>
      </c>
      <c r="N10514">
        <v>0</v>
      </c>
      <c r="O10514">
        <v>0</v>
      </c>
      <c r="P10514">
        <v>4159748</v>
      </c>
      <c r="Q10514">
        <v>0</v>
      </c>
      <c r="R10514">
        <v>1641966</v>
      </c>
      <c r="S10514">
        <v>5801714</v>
      </c>
      <c r="T10514">
        <v>0</v>
      </c>
      <c r="U10514">
        <v>5801714</v>
      </c>
      <c r="V10514">
        <v>175</v>
      </c>
    </row>
    <row r="10515" spans="1:22" x14ac:dyDescent="0.3">
      <c r="A10515">
        <v>202324</v>
      </c>
      <c r="B10515" t="s">
        <v>820</v>
      </c>
      <c r="C10515" t="s">
        <v>821</v>
      </c>
      <c r="D10515" t="s">
        <v>822</v>
      </c>
      <c r="E10515" t="s">
        <v>823</v>
      </c>
      <c r="F10515" t="s">
        <v>912</v>
      </c>
      <c r="G10515" t="s">
        <v>913</v>
      </c>
      <c r="H10515" t="s">
        <v>1092</v>
      </c>
      <c r="I10515">
        <v>393</v>
      </c>
      <c r="J10515" t="s">
        <v>1093</v>
      </c>
      <c r="K10515" t="s">
        <v>828</v>
      </c>
      <c r="L10515" t="s">
        <v>572</v>
      </c>
      <c r="M10515">
        <v>0</v>
      </c>
      <c r="N10515">
        <v>0</v>
      </c>
      <c r="O10515">
        <v>0</v>
      </c>
      <c r="P10515">
        <v>5002182</v>
      </c>
      <c r="Q10515">
        <v>0</v>
      </c>
      <c r="R10515">
        <v>1477130</v>
      </c>
      <c r="S10515">
        <v>6479312</v>
      </c>
      <c r="T10515">
        <v>0</v>
      </c>
      <c r="U10515">
        <v>6479312</v>
      </c>
      <c r="V10515">
        <v>199</v>
      </c>
    </row>
    <row r="10516" spans="1:22" x14ac:dyDescent="0.3">
      <c r="A10516">
        <v>202122</v>
      </c>
      <c r="B10516" t="s">
        <v>820</v>
      </c>
      <c r="C10516" t="s">
        <v>821</v>
      </c>
      <c r="D10516" t="s">
        <v>822</v>
      </c>
      <c r="E10516" t="s">
        <v>823</v>
      </c>
      <c r="F10516" t="s">
        <v>912</v>
      </c>
      <c r="G10516" t="s">
        <v>913</v>
      </c>
      <c r="H10516" t="s">
        <v>1092</v>
      </c>
      <c r="I10516">
        <v>393</v>
      </c>
      <c r="J10516" t="s">
        <v>1093</v>
      </c>
      <c r="K10516" t="s">
        <v>828</v>
      </c>
      <c r="L10516" t="s">
        <v>539</v>
      </c>
      <c r="M10516">
        <v>518124</v>
      </c>
      <c r="N10516">
        <v>1313814</v>
      </c>
      <c r="O10516">
        <v>18504</v>
      </c>
      <c r="P10516" t="s">
        <v>829</v>
      </c>
      <c r="Q10516" t="s">
        <v>829</v>
      </c>
      <c r="R10516" t="s">
        <v>829</v>
      </c>
      <c r="S10516">
        <v>1850442</v>
      </c>
      <c r="T10516">
        <v>0</v>
      </c>
      <c r="U10516">
        <v>1850442</v>
      </c>
      <c r="V10516">
        <v>55</v>
      </c>
    </row>
    <row r="10517" spans="1:22" x14ac:dyDescent="0.3">
      <c r="A10517">
        <v>202223</v>
      </c>
      <c r="B10517" t="s">
        <v>820</v>
      </c>
      <c r="C10517" t="s">
        <v>821</v>
      </c>
      <c r="D10517" t="s">
        <v>822</v>
      </c>
      <c r="E10517" t="s">
        <v>823</v>
      </c>
      <c r="F10517" t="s">
        <v>912</v>
      </c>
      <c r="G10517" t="s">
        <v>913</v>
      </c>
      <c r="H10517" t="s">
        <v>1092</v>
      </c>
      <c r="I10517">
        <v>393</v>
      </c>
      <c r="J10517" t="s">
        <v>1093</v>
      </c>
      <c r="K10517" t="s">
        <v>828</v>
      </c>
      <c r="L10517" t="s">
        <v>539</v>
      </c>
      <c r="M10517">
        <v>870138</v>
      </c>
      <c r="N10517">
        <v>1509945</v>
      </c>
      <c r="O10517">
        <v>179146</v>
      </c>
      <c r="P10517" t="s">
        <v>829</v>
      </c>
      <c r="Q10517" t="s">
        <v>829</v>
      </c>
      <c r="R10517" t="s">
        <v>829</v>
      </c>
      <c r="S10517">
        <v>2559229</v>
      </c>
      <c r="T10517">
        <v>0</v>
      </c>
      <c r="U10517">
        <v>2559229</v>
      </c>
      <c r="V10517">
        <v>77</v>
      </c>
    </row>
    <row r="10518" spans="1:22" x14ac:dyDescent="0.3">
      <c r="A10518">
        <v>202324</v>
      </c>
      <c r="B10518" t="s">
        <v>820</v>
      </c>
      <c r="C10518" t="s">
        <v>821</v>
      </c>
      <c r="D10518" t="s">
        <v>822</v>
      </c>
      <c r="E10518" t="s">
        <v>823</v>
      </c>
      <c r="F10518" t="s">
        <v>912</v>
      </c>
      <c r="G10518" t="s">
        <v>913</v>
      </c>
      <c r="H10518" t="s">
        <v>1092</v>
      </c>
      <c r="I10518">
        <v>393</v>
      </c>
      <c r="J10518" t="s">
        <v>1093</v>
      </c>
      <c r="K10518" t="s">
        <v>828</v>
      </c>
      <c r="L10518" t="s">
        <v>539</v>
      </c>
      <c r="M10518">
        <v>737147</v>
      </c>
      <c r="N10518">
        <v>1982426</v>
      </c>
      <c r="O10518">
        <v>350454</v>
      </c>
      <c r="P10518" t="s">
        <v>829</v>
      </c>
      <c r="Q10518" t="s">
        <v>829</v>
      </c>
      <c r="R10518" t="s">
        <v>829</v>
      </c>
      <c r="S10518">
        <v>3070027</v>
      </c>
      <c r="T10518">
        <v>0</v>
      </c>
      <c r="U10518">
        <v>3070027</v>
      </c>
      <c r="V10518">
        <v>94</v>
      </c>
    </row>
    <row r="10519" spans="1:22" x14ac:dyDescent="0.3">
      <c r="A10519">
        <v>202122</v>
      </c>
      <c r="B10519" t="s">
        <v>820</v>
      </c>
      <c r="C10519" t="s">
        <v>821</v>
      </c>
      <c r="D10519" t="s">
        <v>822</v>
      </c>
      <c r="E10519" t="s">
        <v>823</v>
      </c>
      <c r="F10519" t="s">
        <v>912</v>
      </c>
      <c r="G10519" t="s">
        <v>913</v>
      </c>
      <c r="H10519" t="s">
        <v>1092</v>
      </c>
      <c r="I10519">
        <v>393</v>
      </c>
      <c r="J10519" t="s">
        <v>1093</v>
      </c>
      <c r="K10519" t="s">
        <v>828</v>
      </c>
      <c r="L10519" t="s">
        <v>541</v>
      </c>
      <c r="M10519">
        <v>371019</v>
      </c>
      <c r="N10519">
        <v>624875</v>
      </c>
      <c r="O10519">
        <v>331965</v>
      </c>
      <c r="P10519">
        <v>624875</v>
      </c>
      <c r="Q10519">
        <v>0</v>
      </c>
      <c r="R10519">
        <v>0</v>
      </c>
      <c r="S10519">
        <v>1952734</v>
      </c>
      <c r="T10519">
        <v>0</v>
      </c>
      <c r="U10519">
        <v>1952734</v>
      </c>
      <c r="V10519">
        <v>58</v>
      </c>
    </row>
    <row r="10520" spans="1:22" x14ac:dyDescent="0.3">
      <c r="A10520">
        <v>202223</v>
      </c>
      <c r="B10520" t="s">
        <v>820</v>
      </c>
      <c r="C10520" t="s">
        <v>821</v>
      </c>
      <c r="D10520" t="s">
        <v>822</v>
      </c>
      <c r="E10520" t="s">
        <v>823</v>
      </c>
      <c r="F10520" t="s">
        <v>912</v>
      </c>
      <c r="G10520" t="s">
        <v>913</v>
      </c>
      <c r="H10520" t="s">
        <v>1092</v>
      </c>
      <c r="I10520">
        <v>393</v>
      </c>
      <c r="J10520" t="s">
        <v>1093</v>
      </c>
      <c r="K10520" t="s">
        <v>828</v>
      </c>
      <c r="L10520" t="s">
        <v>541</v>
      </c>
      <c r="M10520">
        <v>279905</v>
      </c>
      <c r="N10520">
        <v>718500</v>
      </c>
      <c r="O10520">
        <v>533140</v>
      </c>
      <c r="P10520">
        <v>212840</v>
      </c>
      <c r="Q10520">
        <v>26605</v>
      </c>
      <c r="R10520">
        <v>53210</v>
      </c>
      <c r="S10520">
        <v>1824200</v>
      </c>
      <c r="T10520">
        <v>0</v>
      </c>
      <c r="U10520">
        <v>1824200</v>
      </c>
      <c r="V10520">
        <v>55</v>
      </c>
    </row>
    <row r="10521" spans="1:22" x14ac:dyDescent="0.3">
      <c r="A10521">
        <v>202324</v>
      </c>
      <c r="B10521" t="s">
        <v>820</v>
      </c>
      <c r="C10521" t="s">
        <v>821</v>
      </c>
      <c r="D10521" t="s">
        <v>822</v>
      </c>
      <c r="E10521" t="s">
        <v>823</v>
      </c>
      <c r="F10521" t="s">
        <v>912</v>
      </c>
      <c r="G10521" t="s">
        <v>913</v>
      </c>
      <c r="H10521" t="s">
        <v>1092</v>
      </c>
      <c r="I10521">
        <v>393</v>
      </c>
      <c r="J10521" t="s">
        <v>1093</v>
      </c>
      <c r="K10521" t="s">
        <v>828</v>
      </c>
      <c r="L10521" t="s">
        <v>541</v>
      </c>
      <c r="M10521">
        <v>327905</v>
      </c>
      <c r="N10521">
        <v>826825</v>
      </c>
      <c r="O10521">
        <v>529515</v>
      </c>
      <c r="P10521">
        <v>289540</v>
      </c>
      <c r="Q10521">
        <v>26605</v>
      </c>
      <c r="R10521">
        <v>53210</v>
      </c>
      <c r="S10521">
        <v>2053600</v>
      </c>
      <c r="T10521">
        <v>0</v>
      </c>
      <c r="U10521">
        <v>2053600</v>
      </c>
      <c r="V10521">
        <v>63</v>
      </c>
    </row>
    <row r="10522" spans="1:22" x14ac:dyDescent="0.3">
      <c r="A10522">
        <v>202122</v>
      </c>
      <c r="B10522" t="s">
        <v>820</v>
      </c>
      <c r="C10522" t="s">
        <v>821</v>
      </c>
      <c r="D10522" t="s">
        <v>822</v>
      </c>
      <c r="E10522" t="s">
        <v>823</v>
      </c>
      <c r="F10522" t="s">
        <v>912</v>
      </c>
      <c r="G10522" t="s">
        <v>913</v>
      </c>
      <c r="H10522" t="s">
        <v>1092</v>
      </c>
      <c r="I10522">
        <v>393</v>
      </c>
      <c r="J10522" t="s">
        <v>1093</v>
      </c>
      <c r="K10522" t="s">
        <v>828</v>
      </c>
      <c r="L10522" t="s">
        <v>831</v>
      </c>
      <c r="M10522" t="s">
        <v>829</v>
      </c>
      <c r="N10522" t="s">
        <v>829</v>
      </c>
      <c r="O10522" t="s">
        <v>829</v>
      </c>
      <c r="P10522">
        <v>0</v>
      </c>
      <c r="Q10522">
        <v>0</v>
      </c>
      <c r="R10522" t="s">
        <v>829</v>
      </c>
      <c r="S10522">
        <v>0</v>
      </c>
      <c r="T10522">
        <v>0</v>
      </c>
      <c r="U10522">
        <v>0</v>
      </c>
      <c r="V10522">
        <v>0</v>
      </c>
    </row>
    <row r="10523" spans="1:22" x14ac:dyDescent="0.3">
      <c r="A10523">
        <v>202223</v>
      </c>
      <c r="B10523" t="s">
        <v>820</v>
      </c>
      <c r="C10523" t="s">
        <v>821</v>
      </c>
      <c r="D10523" t="s">
        <v>822</v>
      </c>
      <c r="E10523" t="s">
        <v>823</v>
      </c>
      <c r="F10523" t="s">
        <v>912</v>
      </c>
      <c r="G10523" t="s">
        <v>913</v>
      </c>
      <c r="H10523" t="s">
        <v>1092</v>
      </c>
      <c r="I10523">
        <v>393</v>
      </c>
      <c r="J10523" t="s">
        <v>1093</v>
      </c>
      <c r="K10523" t="s">
        <v>828</v>
      </c>
      <c r="L10523" t="s">
        <v>831</v>
      </c>
      <c r="M10523" t="s">
        <v>829</v>
      </c>
      <c r="N10523" t="s">
        <v>829</v>
      </c>
      <c r="O10523" t="s">
        <v>829</v>
      </c>
      <c r="P10523">
        <v>0</v>
      </c>
      <c r="Q10523">
        <v>0</v>
      </c>
      <c r="R10523" t="s">
        <v>829</v>
      </c>
      <c r="S10523">
        <v>0</v>
      </c>
      <c r="T10523">
        <v>0</v>
      </c>
      <c r="U10523">
        <v>0</v>
      </c>
      <c r="V10523">
        <v>0</v>
      </c>
    </row>
    <row r="10524" spans="1:22" x14ac:dyDescent="0.3">
      <c r="A10524">
        <v>202324</v>
      </c>
      <c r="B10524" t="s">
        <v>820</v>
      </c>
      <c r="C10524" t="s">
        <v>821</v>
      </c>
      <c r="D10524" t="s">
        <v>822</v>
      </c>
      <c r="E10524" t="s">
        <v>823</v>
      </c>
      <c r="F10524" t="s">
        <v>912</v>
      </c>
      <c r="G10524" t="s">
        <v>913</v>
      </c>
      <c r="H10524" t="s">
        <v>1092</v>
      </c>
      <c r="I10524">
        <v>393</v>
      </c>
      <c r="J10524" t="s">
        <v>1093</v>
      </c>
      <c r="K10524" t="s">
        <v>828</v>
      </c>
      <c r="L10524" t="s">
        <v>831</v>
      </c>
      <c r="M10524" t="s">
        <v>829</v>
      </c>
      <c r="N10524" t="s">
        <v>829</v>
      </c>
      <c r="O10524" t="s">
        <v>829</v>
      </c>
      <c r="P10524">
        <v>0</v>
      </c>
      <c r="Q10524">
        <v>0</v>
      </c>
      <c r="R10524" t="s">
        <v>829</v>
      </c>
      <c r="S10524">
        <v>0</v>
      </c>
      <c r="T10524">
        <v>0</v>
      </c>
      <c r="U10524">
        <v>0</v>
      </c>
      <c r="V10524">
        <v>0</v>
      </c>
    </row>
    <row r="10525" spans="1:22" x14ac:dyDescent="0.3">
      <c r="A10525">
        <v>202122</v>
      </c>
      <c r="B10525" t="s">
        <v>820</v>
      </c>
      <c r="C10525" t="s">
        <v>821</v>
      </c>
      <c r="D10525" t="s">
        <v>822</v>
      </c>
      <c r="E10525" t="s">
        <v>823</v>
      </c>
      <c r="F10525" t="s">
        <v>912</v>
      </c>
      <c r="G10525" t="s">
        <v>913</v>
      </c>
      <c r="H10525" t="s">
        <v>1092</v>
      </c>
      <c r="I10525">
        <v>393</v>
      </c>
      <c r="J10525" t="s">
        <v>1093</v>
      </c>
      <c r="K10525" t="s">
        <v>828</v>
      </c>
      <c r="L10525" t="s">
        <v>832</v>
      </c>
      <c r="M10525">
        <v>0</v>
      </c>
      <c r="N10525">
        <v>14456</v>
      </c>
      <c r="O10525">
        <v>22796</v>
      </c>
      <c r="P10525">
        <v>18348</v>
      </c>
      <c r="Q10525">
        <v>0</v>
      </c>
      <c r="R10525">
        <v>0</v>
      </c>
      <c r="S10525">
        <v>55600</v>
      </c>
      <c r="T10525">
        <v>0</v>
      </c>
      <c r="U10525">
        <v>55600</v>
      </c>
      <c r="V10525">
        <v>2</v>
      </c>
    </row>
    <row r="10526" spans="1:22" x14ac:dyDescent="0.3">
      <c r="A10526">
        <v>202223</v>
      </c>
      <c r="B10526" t="s">
        <v>820</v>
      </c>
      <c r="C10526" t="s">
        <v>821</v>
      </c>
      <c r="D10526" t="s">
        <v>822</v>
      </c>
      <c r="E10526" t="s">
        <v>823</v>
      </c>
      <c r="F10526" t="s">
        <v>912</v>
      </c>
      <c r="G10526" t="s">
        <v>913</v>
      </c>
      <c r="H10526" t="s">
        <v>1092</v>
      </c>
      <c r="I10526">
        <v>393</v>
      </c>
      <c r="J10526" t="s">
        <v>1093</v>
      </c>
      <c r="K10526" t="s">
        <v>828</v>
      </c>
      <c r="L10526" t="s">
        <v>832</v>
      </c>
      <c r="M10526">
        <v>0</v>
      </c>
      <c r="N10526">
        <v>156060</v>
      </c>
      <c r="O10526">
        <v>104040</v>
      </c>
      <c r="P10526">
        <v>0</v>
      </c>
      <c r="Q10526">
        <v>0</v>
      </c>
      <c r="R10526">
        <v>0</v>
      </c>
      <c r="S10526">
        <v>260100</v>
      </c>
      <c r="T10526">
        <v>0</v>
      </c>
      <c r="U10526">
        <v>260100</v>
      </c>
      <c r="V10526">
        <v>8</v>
      </c>
    </row>
    <row r="10527" spans="1:22" x14ac:dyDescent="0.3">
      <c r="A10527">
        <v>202324</v>
      </c>
      <c r="B10527" t="s">
        <v>820</v>
      </c>
      <c r="C10527" t="s">
        <v>821</v>
      </c>
      <c r="D10527" t="s">
        <v>822</v>
      </c>
      <c r="E10527" t="s">
        <v>823</v>
      </c>
      <c r="F10527" t="s">
        <v>912</v>
      </c>
      <c r="G10527" t="s">
        <v>913</v>
      </c>
      <c r="H10527" t="s">
        <v>1092</v>
      </c>
      <c r="I10527">
        <v>393</v>
      </c>
      <c r="J10527" t="s">
        <v>1093</v>
      </c>
      <c r="K10527" t="s">
        <v>828</v>
      </c>
      <c r="L10527" t="s">
        <v>832</v>
      </c>
      <c r="M10527">
        <v>0</v>
      </c>
      <c r="N10527">
        <v>156060</v>
      </c>
      <c r="O10527">
        <v>104040</v>
      </c>
      <c r="P10527">
        <v>0</v>
      </c>
      <c r="Q10527">
        <v>0</v>
      </c>
      <c r="R10527">
        <v>0</v>
      </c>
      <c r="S10527">
        <v>260100</v>
      </c>
      <c r="T10527">
        <v>0</v>
      </c>
      <c r="U10527">
        <v>260100</v>
      </c>
      <c r="V10527">
        <v>8</v>
      </c>
    </row>
    <row r="10528" spans="1:22" x14ac:dyDescent="0.3">
      <c r="A10528">
        <v>202122</v>
      </c>
      <c r="B10528" t="s">
        <v>820</v>
      </c>
      <c r="C10528" t="s">
        <v>821</v>
      </c>
      <c r="D10528" t="s">
        <v>822</v>
      </c>
      <c r="E10528" t="s">
        <v>823</v>
      </c>
      <c r="F10528" t="s">
        <v>912</v>
      </c>
      <c r="G10528" t="s">
        <v>913</v>
      </c>
      <c r="H10528" t="s">
        <v>1092</v>
      </c>
      <c r="I10528">
        <v>393</v>
      </c>
      <c r="J10528" t="s">
        <v>1093</v>
      </c>
      <c r="K10528" t="s">
        <v>828</v>
      </c>
      <c r="L10528" t="s">
        <v>544</v>
      </c>
      <c r="M10528">
        <v>0</v>
      </c>
      <c r="N10528">
        <v>0</v>
      </c>
      <c r="O10528">
        <v>0</v>
      </c>
      <c r="P10528">
        <v>0</v>
      </c>
      <c r="Q10528">
        <v>0</v>
      </c>
      <c r="R10528">
        <v>0</v>
      </c>
      <c r="S10528">
        <v>0</v>
      </c>
      <c r="T10528">
        <v>0</v>
      </c>
      <c r="U10528">
        <v>0</v>
      </c>
      <c r="V10528">
        <v>0</v>
      </c>
    </row>
    <row r="10529" spans="1:22" x14ac:dyDescent="0.3">
      <c r="A10529">
        <v>202223</v>
      </c>
      <c r="B10529" t="s">
        <v>820</v>
      </c>
      <c r="C10529" t="s">
        <v>821</v>
      </c>
      <c r="D10529" t="s">
        <v>822</v>
      </c>
      <c r="E10529" t="s">
        <v>823</v>
      </c>
      <c r="F10529" t="s">
        <v>912</v>
      </c>
      <c r="G10529" t="s">
        <v>913</v>
      </c>
      <c r="H10529" t="s">
        <v>1092</v>
      </c>
      <c r="I10529">
        <v>393</v>
      </c>
      <c r="J10529" t="s">
        <v>1093</v>
      </c>
      <c r="K10529" t="s">
        <v>828</v>
      </c>
      <c r="L10529" t="s">
        <v>544</v>
      </c>
      <c r="M10529">
        <v>0</v>
      </c>
      <c r="N10529">
        <v>0</v>
      </c>
      <c r="O10529">
        <v>0</v>
      </c>
      <c r="P10529">
        <v>0</v>
      </c>
      <c r="Q10529">
        <v>0</v>
      </c>
      <c r="R10529">
        <v>0</v>
      </c>
      <c r="S10529">
        <v>0</v>
      </c>
      <c r="T10529">
        <v>0</v>
      </c>
      <c r="U10529">
        <v>0</v>
      </c>
      <c r="V10529">
        <v>0</v>
      </c>
    </row>
    <row r="10530" spans="1:22" x14ac:dyDescent="0.3">
      <c r="A10530">
        <v>202324</v>
      </c>
      <c r="B10530" t="s">
        <v>820</v>
      </c>
      <c r="C10530" t="s">
        <v>821</v>
      </c>
      <c r="D10530" t="s">
        <v>822</v>
      </c>
      <c r="E10530" t="s">
        <v>823</v>
      </c>
      <c r="F10530" t="s">
        <v>912</v>
      </c>
      <c r="G10530" t="s">
        <v>913</v>
      </c>
      <c r="H10530" t="s">
        <v>1092</v>
      </c>
      <c r="I10530">
        <v>393</v>
      </c>
      <c r="J10530" t="s">
        <v>1093</v>
      </c>
      <c r="K10530" t="s">
        <v>828</v>
      </c>
      <c r="L10530" t="s">
        <v>544</v>
      </c>
      <c r="M10530">
        <v>0</v>
      </c>
      <c r="N10530">
        <v>33392</v>
      </c>
      <c r="O10530">
        <v>33392</v>
      </c>
      <c r="P10530">
        <v>33392</v>
      </c>
      <c r="Q10530">
        <v>0</v>
      </c>
      <c r="R10530">
        <v>0</v>
      </c>
      <c r="S10530">
        <v>100176</v>
      </c>
      <c r="T10530">
        <v>0</v>
      </c>
      <c r="U10530">
        <v>100176</v>
      </c>
      <c r="V10530">
        <v>3</v>
      </c>
    </row>
    <row r="10531" spans="1:22" x14ac:dyDescent="0.3">
      <c r="A10531">
        <v>202122</v>
      </c>
      <c r="B10531" t="s">
        <v>820</v>
      </c>
      <c r="C10531" t="s">
        <v>821</v>
      </c>
      <c r="D10531" t="s">
        <v>822</v>
      </c>
      <c r="E10531" t="s">
        <v>823</v>
      </c>
      <c r="F10531" t="s">
        <v>912</v>
      </c>
      <c r="G10531" t="s">
        <v>913</v>
      </c>
      <c r="H10531" t="s">
        <v>1092</v>
      </c>
      <c r="I10531">
        <v>393</v>
      </c>
      <c r="J10531" t="s">
        <v>1093</v>
      </c>
      <c r="K10531" t="s">
        <v>828</v>
      </c>
      <c r="L10531" t="s">
        <v>600</v>
      </c>
      <c r="M10531" t="s">
        <v>829</v>
      </c>
      <c r="N10531" t="s">
        <v>829</v>
      </c>
      <c r="O10531" t="s">
        <v>829</v>
      </c>
      <c r="P10531">
        <v>0</v>
      </c>
      <c r="Q10531">
        <v>0</v>
      </c>
      <c r="R10531" t="s">
        <v>829</v>
      </c>
      <c r="S10531">
        <v>0</v>
      </c>
      <c r="T10531">
        <v>0</v>
      </c>
      <c r="U10531">
        <v>0</v>
      </c>
      <c r="V10531">
        <v>0</v>
      </c>
    </row>
    <row r="10532" spans="1:22" x14ac:dyDescent="0.3">
      <c r="A10532">
        <v>202223</v>
      </c>
      <c r="B10532" t="s">
        <v>820</v>
      </c>
      <c r="C10532" t="s">
        <v>821</v>
      </c>
      <c r="D10532" t="s">
        <v>822</v>
      </c>
      <c r="E10532" t="s">
        <v>823</v>
      </c>
      <c r="F10532" t="s">
        <v>912</v>
      </c>
      <c r="G10532" t="s">
        <v>913</v>
      </c>
      <c r="H10532" t="s">
        <v>1092</v>
      </c>
      <c r="I10532">
        <v>393</v>
      </c>
      <c r="J10532" t="s">
        <v>1093</v>
      </c>
      <c r="K10532" t="s">
        <v>828</v>
      </c>
      <c r="L10532" t="s">
        <v>600</v>
      </c>
      <c r="M10532" t="s">
        <v>829</v>
      </c>
      <c r="N10532" t="s">
        <v>829</v>
      </c>
      <c r="O10532" t="s">
        <v>829</v>
      </c>
      <c r="P10532">
        <v>0</v>
      </c>
      <c r="Q10532">
        <v>0</v>
      </c>
      <c r="R10532" t="s">
        <v>829</v>
      </c>
      <c r="S10532">
        <v>0</v>
      </c>
      <c r="T10532">
        <v>0</v>
      </c>
      <c r="U10532">
        <v>0</v>
      </c>
      <c r="V10532">
        <v>0</v>
      </c>
    </row>
    <row r="10533" spans="1:22" x14ac:dyDescent="0.3">
      <c r="A10533">
        <v>202324</v>
      </c>
      <c r="B10533" t="s">
        <v>820</v>
      </c>
      <c r="C10533" t="s">
        <v>821</v>
      </c>
      <c r="D10533" t="s">
        <v>822</v>
      </c>
      <c r="E10533" t="s">
        <v>823</v>
      </c>
      <c r="F10533" t="s">
        <v>912</v>
      </c>
      <c r="G10533" t="s">
        <v>913</v>
      </c>
      <c r="H10533" t="s">
        <v>1092</v>
      </c>
      <c r="I10533">
        <v>393</v>
      </c>
      <c r="J10533" t="s">
        <v>1093</v>
      </c>
      <c r="K10533" t="s">
        <v>828</v>
      </c>
      <c r="L10533" t="s">
        <v>600</v>
      </c>
      <c r="M10533" t="s">
        <v>829</v>
      </c>
      <c r="N10533" t="s">
        <v>829</v>
      </c>
      <c r="O10533" t="s">
        <v>829</v>
      </c>
      <c r="P10533">
        <v>0</v>
      </c>
      <c r="Q10533">
        <v>0</v>
      </c>
      <c r="R10533" t="s">
        <v>829</v>
      </c>
      <c r="S10533">
        <v>0</v>
      </c>
      <c r="T10533">
        <v>0</v>
      </c>
      <c r="U10533">
        <v>0</v>
      </c>
      <c r="V10533">
        <v>0</v>
      </c>
    </row>
    <row r="10534" spans="1:22" x14ac:dyDescent="0.3">
      <c r="A10534">
        <v>202122</v>
      </c>
      <c r="B10534" t="s">
        <v>820</v>
      </c>
      <c r="C10534" t="s">
        <v>821</v>
      </c>
      <c r="D10534" t="s">
        <v>822</v>
      </c>
      <c r="E10534" t="s">
        <v>823</v>
      </c>
      <c r="F10534" t="s">
        <v>912</v>
      </c>
      <c r="G10534" t="s">
        <v>913</v>
      </c>
      <c r="H10534" t="s">
        <v>1092</v>
      </c>
      <c r="I10534">
        <v>393</v>
      </c>
      <c r="J10534" t="s">
        <v>1093</v>
      </c>
      <c r="K10534" t="s">
        <v>828</v>
      </c>
      <c r="L10534" t="s">
        <v>247</v>
      </c>
      <c r="M10534">
        <v>0</v>
      </c>
      <c r="N10534">
        <v>0</v>
      </c>
      <c r="O10534">
        <v>0</v>
      </c>
      <c r="P10534">
        <v>180000</v>
      </c>
      <c r="Q10534">
        <v>0</v>
      </c>
      <c r="R10534">
        <v>0</v>
      </c>
      <c r="S10534">
        <v>180000</v>
      </c>
      <c r="T10534">
        <v>0</v>
      </c>
      <c r="U10534">
        <v>180000</v>
      </c>
      <c r="V10534">
        <v>8</v>
      </c>
    </row>
    <row r="10535" spans="1:22" x14ac:dyDescent="0.3">
      <c r="A10535">
        <v>202223</v>
      </c>
      <c r="B10535" t="s">
        <v>820</v>
      </c>
      <c r="C10535" t="s">
        <v>821</v>
      </c>
      <c r="D10535" t="s">
        <v>822</v>
      </c>
      <c r="E10535" t="s">
        <v>823</v>
      </c>
      <c r="F10535" t="s">
        <v>912</v>
      </c>
      <c r="G10535" t="s">
        <v>913</v>
      </c>
      <c r="H10535" t="s">
        <v>1092</v>
      </c>
      <c r="I10535">
        <v>393</v>
      </c>
      <c r="J10535" t="s">
        <v>1093</v>
      </c>
      <c r="K10535" t="s">
        <v>828</v>
      </c>
      <c r="L10535" t="s">
        <v>247</v>
      </c>
      <c r="M10535">
        <v>0</v>
      </c>
      <c r="N10535">
        <v>0</v>
      </c>
      <c r="O10535">
        <v>0</v>
      </c>
      <c r="P10535">
        <v>180000</v>
      </c>
      <c r="Q10535">
        <v>0</v>
      </c>
      <c r="R10535">
        <v>0</v>
      </c>
      <c r="S10535">
        <v>180000</v>
      </c>
      <c r="T10535">
        <v>0</v>
      </c>
      <c r="U10535">
        <v>180000</v>
      </c>
      <c r="V10535">
        <v>8</v>
      </c>
    </row>
    <row r="10536" spans="1:22" x14ac:dyDescent="0.3">
      <c r="A10536">
        <v>202324</v>
      </c>
      <c r="B10536" t="s">
        <v>820</v>
      </c>
      <c r="C10536" t="s">
        <v>821</v>
      </c>
      <c r="D10536" t="s">
        <v>822</v>
      </c>
      <c r="E10536" t="s">
        <v>823</v>
      </c>
      <c r="F10536" t="s">
        <v>912</v>
      </c>
      <c r="G10536" t="s">
        <v>913</v>
      </c>
      <c r="H10536" t="s">
        <v>1092</v>
      </c>
      <c r="I10536">
        <v>393</v>
      </c>
      <c r="J10536" t="s">
        <v>1093</v>
      </c>
      <c r="K10536" t="s">
        <v>828</v>
      </c>
      <c r="L10536" t="s">
        <v>247</v>
      </c>
      <c r="M10536">
        <v>0</v>
      </c>
      <c r="N10536">
        <v>0</v>
      </c>
      <c r="O10536">
        <v>0</v>
      </c>
      <c r="P10536">
        <v>0</v>
      </c>
      <c r="Q10536">
        <v>0</v>
      </c>
      <c r="R10536">
        <v>0</v>
      </c>
      <c r="S10536">
        <v>0</v>
      </c>
      <c r="T10536">
        <v>0</v>
      </c>
      <c r="U10536">
        <v>0</v>
      </c>
      <c r="V10536">
        <v>0</v>
      </c>
    </row>
    <row r="10537" spans="1:22" x14ac:dyDescent="0.3">
      <c r="A10537">
        <v>202122</v>
      </c>
      <c r="B10537" t="s">
        <v>820</v>
      </c>
      <c r="C10537" t="s">
        <v>821</v>
      </c>
      <c r="D10537" t="s">
        <v>822</v>
      </c>
      <c r="E10537" t="s">
        <v>823</v>
      </c>
      <c r="F10537" t="s">
        <v>912</v>
      </c>
      <c r="G10537" t="s">
        <v>913</v>
      </c>
      <c r="H10537" t="s">
        <v>1092</v>
      </c>
      <c r="I10537">
        <v>393</v>
      </c>
      <c r="J10537" t="s">
        <v>1093</v>
      </c>
      <c r="K10537" t="s">
        <v>828</v>
      </c>
      <c r="L10537" t="s">
        <v>833</v>
      </c>
      <c r="M10537">
        <v>11510379</v>
      </c>
      <c r="N10537">
        <v>46178685</v>
      </c>
      <c r="O10537">
        <v>26887749</v>
      </c>
      <c r="P10537">
        <v>14011505</v>
      </c>
      <c r="Q10537">
        <v>1098542</v>
      </c>
      <c r="R10537">
        <v>915066</v>
      </c>
      <c r="S10537">
        <v>100799026</v>
      </c>
      <c r="T10537">
        <v>211321</v>
      </c>
      <c r="U10537">
        <v>100587705</v>
      </c>
      <c r="V10537" t="s">
        <v>834</v>
      </c>
    </row>
    <row r="10538" spans="1:22" x14ac:dyDescent="0.3">
      <c r="A10538">
        <v>202223</v>
      </c>
      <c r="B10538" t="s">
        <v>820</v>
      </c>
      <c r="C10538" t="s">
        <v>821</v>
      </c>
      <c r="D10538" t="s">
        <v>822</v>
      </c>
      <c r="E10538" t="s">
        <v>823</v>
      </c>
      <c r="F10538" t="s">
        <v>912</v>
      </c>
      <c r="G10538" t="s">
        <v>913</v>
      </c>
      <c r="H10538" t="s">
        <v>1092</v>
      </c>
      <c r="I10538">
        <v>393</v>
      </c>
      <c r="J10538" t="s">
        <v>1093</v>
      </c>
      <c r="K10538" t="s">
        <v>828</v>
      </c>
      <c r="L10538" t="s">
        <v>833</v>
      </c>
      <c r="M10538">
        <v>11082389</v>
      </c>
      <c r="N10538">
        <v>42919057</v>
      </c>
      <c r="O10538">
        <v>28109227</v>
      </c>
      <c r="P10538">
        <v>16503065</v>
      </c>
      <c r="Q10538">
        <v>1091989</v>
      </c>
      <c r="R10538">
        <v>2090389</v>
      </c>
      <c r="S10538">
        <v>102039458</v>
      </c>
      <c r="T10538">
        <v>21505</v>
      </c>
      <c r="U10538">
        <v>102017953</v>
      </c>
      <c r="V10538" t="s">
        <v>834</v>
      </c>
    </row>
    <row r="10539" spans="1:22" x14ac:dyDescent="0.3">
      <c r="A10539">
        <v>202324</v>
      </c>
      <c r="B10539" t="s">
        <v>820</v>
      </c>
      <c r="C10539" t="s">
        <v>821</v>
      </c>
      <c r="D10539" t="s">
        <v>822</v>
      </c>
      <c r="E10539" t="s">
        <v>823</v>
      </c>
      <c r="F10539" t="s">
        <v>912</v>
      </c>
      <c r="G10539" t="s">
        <v>913</v>
      </c>
      <c r="H10539" t="s">
        <v>1092</v>
      </c>
      <c r="I10539">
        <v>393</v>
      </c>
      <c r="J10539" t="s">
        <v>1093</v>
      </c>
      <c r="K10539" t="s">
        <v>828</v>
      </c>
      <c r="L10539" t="s">
        <v>833</v>
      </c>
      <c r="M10539">
        <v>12056635</v>
      </c>
      <c r="N10539">
        <v>44824349</v>
      </c>
      <c r="O10539">
        <v>29810263</v>
      </c>
      <c r="P10539">
        <v>18504159</v>
      </c>
      <c r="Q10539">
        <v>1234067</v>
      </c>
      <c r="R10539">
        <v>1990407</v>
      </c>
      <c r="S10539">
        <v>108662596</v>
      </c>
      <c r="T10539">
        <v>15942</v>
      </c>
      <c r="U10539">
        <v>108646654</v>
      </c>
      <c r="V10539" t="s">
        <v>834</v>
      </c>
    </row>
    <row r="10540" spans="1:22" x14ac:dyDescent="0.3">
      <c r="A10540">
        <v>202122</v>
      </c>
      <c r="B10540" t="s">
        <v>820</v>
      </c>
      <c r="C10540" t="s">
        <v>821</v>
      </c>
      <c r="D10540" t="s">
        <v>822</v>
      </c>
      <c r="E10540" t="s">
        <v>823</v>
      </c>
      <c r="F10540" t="s">
        <v>912</v>
      </c>
      <c r="G10540" t="s">
        <v>913</v>
      </c>
      <c r="H10540" t="s">
        <v>1092</v>
      </c>
      <c r="I10540">
        <v>393</v>
      </c>
      <c r="J10540" t="s">
        <v>1093</v>
      </c>
      <c r="K10540" t="s">
        <v>835</v>
      </c>
      <c r="L10540" t="s">
        <v>836</v>
      </c>
      <c r="M10540" t="s">
        <v>829</v>
      </c>
      <c r="N10540" t="s">
        <v>829</v>
      </c>
      <c r="O10540" t="s">
        <v>829</v>
      </c>
      <c r="P10540" t="s">
        <v>829</v>
      </c>
      <c r="Q10540" t="s">
        <v>829</v>
      </c>
      <c r="R10540" t="s">
        <v>829</v>
      </c>
      <c r="S10540">
        <v>100785757</v>
      </c>
      <c r="T10540" t="s">
        <v>829</v>
      </c>
      <c r="U10540" t="s">
        <v>829</v>
      </c>
      <c r="V10540" t="s">
        <v>834</v>
      </c>
    </row>
    <row r="10541" spans="1:22" x14ac:dyDescent="0.3">
      <c r="A10541">
        <v>202223</v>
      </c>
      <c r="B10541" t="s">
        <v>820</v>
      </c>
      <c r="C10541" t="s">
        <v>821</v>
      </c>
      <c r="D10541" t="s">
        <v>822</v>
      </c>
      <c r="E10541" t="s">
        <v>823</v>
      </c>
      <c r="F10541" t="s">
        <v>912</v>
      </c>
      <c r="G10541" t="s">
        <v>913</v>
      </c>
      <c r="H10541" t="s">
        <v>1092</v>
      </c>
      <c r="I10541">
        <v>393</v>
      </c>
      <c r="J10541" t="s">
        <v>1093</v>
      </c>
      <c r="K10541" t="s">
        <v>835</v>
      </c>
      <c r="L10541" t="s">
        <v>836</v>
      </c>
      <c r="M10541" t="s">
        <v>829</v>
      </c>
      <c r="N10541" t="s">
        <v>829</v>
      </c>
      <c r="O10541" t="s">
        <v>829</v>
      </c>
      <c r="P10541" t="s">
        <v>829</v>
      </c>
      <c r="Q10541" t="s">
        <v>829</v>
      </c>
      <c r="R10541" t="s">
        <v>829</v>
      </c>
      <c r="S10541">
        <v>100744809</v>
      </c>
      <c r="T10541" t="s">
        <v>829</v>
      </c>
      <c r="U10541" t="s">
        <v>829</v>
      </c>
      <c r="V10541" t="s">
        <v>834</v>
      </c>
    </row>
    <row r="10542" spans="1:22" x14ac:dyDescent="0.3">
      <c r="A10542">
        <v>202324</v>
      </c>
      <c r="B10542" t="s">
        <v>820</v>
      </c>
      <c r="C10542" t="s">
        <v>821</v>
      </c>
      <c r="D10542" t="s">
        <v>822</v>
      </c>
      <c r="E10542" t="s">
        <v>823</v>
      </c>
      <c r="F10542" t="s">
        <v>912</v>
      </c>
      <c r="G10542" t="s">
        <v>913</v>
      </c>
      <c r="H10542" t="s">
        <v>1092</v>
      </c>
      <c r="I10542">
        <v>393</v>
      </c>
      <c r="J10542" t="s">
        <v>1093</v>
      </c>
      <c r="K10542" t="s">
        <v>835</v>
      </c>
      <c r="L10542" t="s">
        <v>836</v>
      </c>
      <c r="M10542" t="s">
        <v>829</v>
      </c>
      <c r="N10542" t="s">
        <v>829</v>
      </c>
      <c r="O10542" t="s">
        <v>829</v>
      </c>
      <c r="P10542" t="s">
        <v>829</v>
      </c>
      <c r="Q10542" t="s">
        <v>829</v>
      </c>
      <c r="R10542" t="s">
        <v>829</v>
      </c>
      <c r="S10542">
        <v>106338997</v>
      </c>
      <c r="T10542" t="s">
        <v>829</v>
      </c>
      <c r="U10542" t="s">
        <v>829</v>
      </c>
      <c r="V10542" t="s">
        <v>834</v>
      </c>
    </row>
    <row r="10543" spans="1:22" x14ac:dyDescent="0.3">
      <c r="A10543">
        <v>202122</v>
      </c>
      <c r="B10543" t="s">
        <v>820</v>
      </c>
      <c r="C10543" t="s">
        <v>821</v>
      </c>
      <c r="D10543" t="s">
        <v>822</v>
      </c>
      <c r="E10543" t="s">
        <v>823</v>
      </c>
      <c r="F10543" t="s">
        <v>912</v>
      </c>
      <c r="G10543" t="s">
        <v>913</v>
      </c>
      <c r="H10543" t="s">
        <v>1092</v>
      </c>
      <c r="I10543">
        <v>393</v>
      </c>
      <c r="J10543" t="s">
        <v>1093</v>
      </c>
      <c r="K10543" t="s">
        <v>835</v>
      </c>
      <c r="L10543" t="s">
        <v>837</v>
      </c>
      <c r="M10543" t="s">
        <v>829</v>
      </c>
      <c r="N10543" t="s">
        <v>829</v>
      </c>
      <c r="O10543" t="s">
        <v>829</v>
      </c>
      <c r="P10543" t="s">
        <v>829</v>
      </c>
      <c r="Q10543" t="s">
        <v>829</v>
      </c>
      <c r="R10543" t="s">
        <v>829</v>
      </c>
      <c r="S10543">
        <v>-237408</v>
      </c>
      <c r="T10543" t="s">
        <v>829</v>
      </c>
      <c r="U10543" t="s">
        <v>829</v>
      </c>
      <c r="V10543" t="s">
        <v>834</v>
      </c>
    </row>
    <row r="10544" spans="1:22" x14ac:dyDescent="0.3">
      <c r="A10544">
        <v>202223</v>
      </c>
      <c r="B10544" t="s">
        <v>820</v>
      </c>
      <c r="C10544" t="s">
        <v>821</v>
      </c>
      <c r="D10544" t="s">
        <v>822</v>
      </c>
      <c r="E10544" t="s">
        <v>823</v>
      </c>
      <c r="F10544" t="s">
        <v>912</v>
      </c>
      <c r="G10544" t="s">
        <v>913</v>
      </c>
      <c r="H10544" t="s">
        <v>1092</v>
      </c>
      <c r="I10544">
        <v>393</v>
      </c>
      <c r="J10544" t="s">
        <v>1093</v>
      </c>
      <c r="K10544" t="s">
        <v>835</v>
      </c>
      <c r="L10544" t="s">
        <v>837</v>
      </c>
      <c r="M10544" t="s">
        <v>829</v>
      </c>
      <c r="N10544" t="s">
        <v>829</v>
      </c>
      <c r="O10544" t="s">
        <v>829</v>
      </c>
      <c r="P10544" t="s">
        <v>829</v>
      </c>
      <c r="Q10544" t="s">
        <v>829</v>
      </c>
      <c r="R10544" t="s">
        <v>829</v>
      </c>
      <c r="S10544">
        <v>56480</v>
      </c>
      <c r="T10544" t="s">
        <v>829</v>
      </c>
      <c r="U10544" t="s">
        <v>829</v>
      </c>
      <c r="V10544">
        <v>0</v>
      </c>
    </row>
    <row r="10545" spans="1:22" x14ac:dyDescent="0.3">
      <c r="A10545">
        <v>202324</v>
      </c>
      <c r="B10545" t="s">
        <v>820</v>
      </c>
      <c r="C10545" t="s">
        <v>821</v>
      </c>
      <c r="D10545" t="s">
        <v>822</v>
      </c>
      <c r="E10545" t="s">
        <v>823</v>
      </c>
      <c r="F10545" t="s">
        <v>912</v>
      </c>
      <c r="G10545" t="s">
        <v>913</v>
      </c>
      <c r="H10545" t="s">
        <v>1092</v>
      </c>
      <c r="I10545">
        <v>393</v>
      </c>
      <c r="J10545" t="s">
        <v>1093</v>
      </c>
      <c r="K10545" t="s">
        <v>835</v>
      </c>
      <c r="L10545" t="s">
        <v>837</v>
      </c>
      <c r="M10545" t="s">
        <v>829</v>
      </c>
      <c r="N10545" t="s">
        <v>829</v>
      </c>
      <c r="O10545" t="s">
        <v>829</v>
      </c>
      <c r="P10545" t="s">
        <v>829</v>
      </c>
      <c r="Q10545" t="s">
        <v>829</v>
      </c>
      <c r="R10545" t="s">
        <v>829</v>
      </c>
      <c r="S10545">
        <v>-223202</v>
      </c>
      <c r="T10545" t="s">
        <v>829</v>
      </c>
      <c r="U10545" t="s">
        <v>829</v>
      </c>
      <c r="V10545">
        <v>0</v>
      </c>
    </row>
    <row r="10546" spans="1:22" x14ac:dyDescent="0.3">
      <c r="A10546">
        <v>202122</v>
      </c>
      <c r="B10546" t="s">
        <v>820</v>
      </c>
      <c r="C10546" t="s">
        <v>821</v>
      </c>
      <c r="D10546" t="s">
        <v>822</v>
      </c>
      <c r="E10546" t="s">
        <v>823</v>
      </c>
      <c r="F10546" t="s">
        <v>912</v>
      </c>
      <c r="G10546" t="s">
        <v>913</v>
      </c>
      <c r="H10546" t="s">
        <v>1092</v>
      </c>
      <c r="I10546">
        <v>393</v>
      </c>
      <c r="J10546" t="s">
        <v>1093</v>
      </c>
      <c r="K10546" t="s">
        <v>835</v>
      </c>
      <c r="L10546" t="s">
        <v>838</v>
      </c>
      <c r="M10546" t="s">
        <v>829</v>
      </c>
      <c r="N10546" t="s">
        <v>829</v>
      </c>
      <c r="O10546" t="s">
        <v>829</v>
      </c>
      <c r="P10546" t="s">
        <v>829</v>
      </c>
      <c r="Q10546" t="s">
        <v>829</v>
      </c>
      <c r="R10546" t="s">
        <v>829</v>
      </c>
      <c r="S10546">
        <v>-3321427</v>
      </c>
      <c r="T10546" t="s">
        <v>829</v>
      </c>
      <c r="U10546" t="s">
        <v>829</v>
      </c>
      <c r="V10546" t="s">
        <v>834</v>
      </c>
    </row>
    <row r="10547" spans="1:22" x14ac:dyDescent="0.3">
      <c r="A10547">
        <v>202223</v>
      </c>
      <c r="B10547" t="s">
        <v>820</v>
      </c>
      <c r="C10547" t="s">
        <v>821</v>
      </c>
      <c r="D10547" t="s">
        <v>822</v>
      </c>
      <c r="E10547" t="s">
        <v>823</v>
      </c>
      <c r="F10547" t="s">
        <v>912</v>
      </c>
      <c r="G10547" t="s">
        <v>913</v>
      </c>
      <c r="H10547" t="s">
        <v>1092</v>
      </c>
      <c r="I10547">
        <v>393</v>
      </c>
      <c r="J10547" t="s">
        <v>1093</v>
      </c>
      <c r="K10547" t="s">
        <v>835</v>
      </c>
      <c r="L10547" t="s">
        <v>838</v>
      </c>
      <c r="M10547" t="s">
        <v>829</v>
      </c>
      <c r="N10547" t="s">
        <v>829</v>
      </c>
      <c r="O10547" t="s">
        <v>829</v>
      </c>
      <c r="P10547" t="s">
        <v>829</v>
      </c>
      <c r="Q10547" t="s">
        <v>829</v>
      </c>
      <c r="R10547" t="s">
        <v>829</v>
      </c>
      <c r="S10547">
        <v>-3356633</v>
      </c>
      <c r="T10547" t="s">
        <v>829</v>
      </c>
      <c r="U10547" t="s">
        <v>829</v>
      </c>
      <c r="V10547" t="s">
        <v>834</v>
      </c>
    </row>
    <row r="10548" spans="1:22" x14ac:dyDescent="0.3">
      <c r="A10548">
        <v>202324</v>
      </c>
      <c r="B10548" t="s">
        <v>820</v>
      </c>
      <c r="C10548" t="s">
        <v>821</v>
      </c>
      <c r="D10548" t="s">
        <v>822</v>
      </c>
      <c r="E10548" t="s">
        <v>823</v>
      </c>
      <c r="F10548" t="s">
        <v>912</v>
      </c>
      <c r="G10548" t="s">
        <v>913</v>
      </c>
      <c r="H10548" t="s">
        <v>1092</v>
      </c>
      <c r="I10548">
        <v>393</v>
      </c>
      <c r="J10548" t="s">
        <v>1093</v>
      </c>
      <c r="K10548" t="s">
        <v>835</v>
      </c>
      <c r="L10548" t="s">
        <v>838</v>
      </c>
      <c r="M10548" t="s">
        <v>829</v>
      </c>
      <c r="N10548" t="s">
        <v>829</v>
      </c>
      <c r="O10548" t="s">
        <v>829</v>
      </c>
      <c r="P10548" t="s">
        <v>829</v>
      </c>
      <c r="Q10548" t="s">
        <v>829</v>
      </c>
      <c r="R10548" t="s">
        <v>829</v>
      </c>
      <c r="S10548">
        <v>-4569033</v>
      </c>
      <c r="T10548" t="s">
        <v>829</v>
      </c>
      <c r="U10548" t="s">
        <v>829</v>
      </c>
      <c r="V10548" t="s">
        <v>834</v>
      </c>
    </row>
    <row r="10549" spans="1:22" x14ac:dyDescent="0.3">
      <c r="A10549">
        <v>202122</v>
      </c>
      <c r="B10549" t="s">
        <v>820</v>
      </c>
      <c r="C10549" t="s">
        <v>821</v>
      </c>
      <c r="D10549" t="s">
        <v>822</v>
      </c>
      <c r="E10549" t="s">
        <v>823</v>
      </c>
      <c r="F10549" t="s">
        <v>912</v>
      </c>
      <c r="G10549" t="s">
        <v>913</v>
      </c>
      <c r="H10549" t="s">
        <v>1092</v>
      </c>
      <c r="I10549">
        <v>393</v>
      </c>
      <c r="J10549" t="s">
        <v>1093</v>
      </c>
      <c r="K10549" t="s">
        <v>835</v>
      </c>
      <c r="L10549" t="s">
        <v>839</v>
      </c>
      <c r="M10549" t="s">
        <v>829</v>
      </c>
      <c r="N10549" t="s">
        <v>829</v>
      </c>
      <c r="O10549" t="s">
        <v>829</v>
      </c>
      <c r="P10549" t="s">
        <v>829</v>
      </c>
      <c r="Q10549" t="s">
        <v>829</v>
      </c>
      <c r="R10549" t="s">
        <v>829</v>
      </c>
      <c r="S10549">
        <v>3356633</v>
      </c>
      <c r="T10549" t="s">
        <v>829</v>
      </c>
      <c r="U10549" t="s">
        <v>829</v>
      </c>
      <c r="V10549" t="s">
        <v>834</v>
      </c>
    </row>
    <row r="10550" spans="1:22" x14ac:dyDescent="0.3">
      <c r="A10550">
        <v>202223</v>
      </c>
      <c r="B10550" t="s">
        <v>820</v>
      </c>
      <c r="C10550" t="s">
        <v>821</v>
      </c>
      <c r="D10550" t="s">
        <v>822</v>
      </c>
      <c r="E10550" t="s">
        <v>823</v>
      </c>
      <c r="F10550" t="s">
        <v>912</v>
      </c>
      <c r="G10550" t="s">
        <v>913</v>
      </c>
      <c r="H10550" t="s">
        <v>1092</v>
      </c>
      <c r="I10550">
        <v>393</v>
      </c>
      <c r="J10550" t="s">
        <v>1093</v>
      </c>
      <c r="K10550" t="s">
        <v>835</v>
      </c>
      <c r="L10550" t="s">
        <v>839</v>
      </c>
      <c r="M10550" t="s">
        <v>829</v>
      </c>
      <c r="N10550" t="s">
        <v>829</v>
      </c>
      <c r="O10550" t="s">
        <v>829</v>
      </c>
      <c r="P10550" t="s">
        <v>829</v>
      </c>
      <c r="Q10550" t="s">
        <v>829</v>
      </c>
      <c r="R10550" t="s">
        <v>829</v>
      </c>
      <c r="S10550">
        <v>4569033</v>
      </c>
      <c r="T10550" t="s">
        <v>829</v>
      </c>
      <c r="U10550" t="s">
        <v>829</v>
      </c>
      <c r="V10550" t="s">
        <v>834</v>
      </c>
    </row>
    <row r="10551" spans="1:22" x14ac:dyDescent="0.3">
      <c r="A10551">
        <v>202324</v>
      </c>
      <c r="B10551" t="s">
        <v>820</v>
      </c>
      <c r="C10551" t="s">
        <v>821</v>
      </c>
      <c r="D10551" t="s">
        <v>822</v>
      </c>
      <c r="E10551" t="s">
        <v>823</v>
      </c>
      <c r="F10551" t="s">
        <v>912</v>
      </c>
      <c r="G10551" t="s">
        <v>913</v>
      </c>
      <c r="H10551" t="s">
        <v>1092</v>
      </c>
      <c r="I10551">
        <v>393</v>
      </c>
      <c r="J10551" t="s">
        <v>1093</v>
      </c>
      <c r="K10551" t="s">
        <v>835</v>
      </c>
      <c r="L10551" t="s">
        <v>839</v>
      </c>
      <c r="M10551" t="s">
        <v>829</v>
      </c>
      <c r="N10551" t="s">
        <v>829</v>
      </c>
      <c r="O10551" t="s">
        <v>829</v>
      </c>
      <c r="P10551" t="s">
        <v>829</v>
      </c>
      <c r="Q10551" t="s">
        <v>829</v>
      </c>
      <c r="R10551" t="s">
        <v>829</v>
      </c>
      <c r="S10551">
        <v>7095433</v>
      </c>
      <c r="T10551" t="s">
        <v>829</v>
      </c>
      <c r="U10551" t="s">
        <v>829</v>
      </c>
      <c r="V10551" t="s">
        <v>834</v>
      </c>
    </row>
    <row r="10552" spans="1:22" x14ac:dyDescent="0.3">
      <c r="A10552">
        <v>202122</v>
      </c>
      <c r="B10552" t="s">
        <v>820</v>
      </c>
      <c r="C10552" t="s">
        <v>821</v>
      </c>
      <c r="D10552" t="s">
        <v>822</v>
      </c>
      <c r="E10552" t="s">
        <v>823</v>
      </c>
      <c r="F10552" t="s">
        <v>912</v>
      </c>
      <c r="G10552" t="s">
        <v>913</v>
      </c>
      <c r="H10552" t="s">
        <v>1092</v>
      </c>
      <c r="I10552">
        <v>393</v>
      </c>
      <c r="J10552" t="s">
        <v>1093</v>
      </c>
      <c r="K10552" t="s">
        <v>835</v>
      </c>
      <c r="L10552" t="s">
        <v>840</v>
      </c>
      <c r="M10552" t="s">
        <v>829</v>
      </c>
      <c r="N10552" t="s">
        <v>829</v>
      </c>
      <c r="O10552" t="s">
        <v>829</v>
      </c>
      <c r="P10552" t="s">
        <v>829</v>
      </c>
      <c r="Q10552" t="s">
        <v>829</v>
      </c>
      <c r="R10552" t="s">
        <v>829</v>
      </c>
      <c r="S10552">
        <v>0</v>
      </c>
      <c r="T10552" t="s">
        <v>829</v>
      </c>
      <c r="U10552" t="s">
        <v>829</v>
      </c>
      <c r="V10552" t="s">
        <v>834</v>
      </c>
    </row>
    <row r="10553" spans="1:22" x14ac:dyDescent="0.3">
      <c r="A10553">
        <v>202223</v>
      </c>
      <c r="B10553" t="s">
        <v>820</v>
      </c>
      <c r="C10553" t="s">
        <v>821</v>
      </c>
      <c r="D10553" t="s">
        <v>822</v>
      </c>
      <c r="E10553" t="s">
        <v>823</v>
      </c>
      <c r="F10553" t="s">
        <v>912</v>
      </c>
      <c r="G10553" t="s">
        <v>913</v>
      </c>
      <c r="H10553" t="s">
        <v>1092</v>
      </c>
      <c r="I10553">
        <v>393</v>
      </c>
      <c r="J10553" t="s">
        <v>1093</v>
      </c>
      <c r="K10553" t="s">
        <v>835</v>
      </c>
      <c r="L10553" t="s">
        <v>840</v>
      </c>
      <c r="M10553" t="s">
        <v>829</v>
      </c>
      <c r="N10553" t="s">
        <v>829</v>
      </c>
      <c r="O10553" t="s">
        <v>829</v>
      </c>
      <c r="P10553" t="s">
        <v>829</v>
      </c>
      <c r="Q10553" t="s">
        <v>829</v>
      </c>
      <c r="R10553" t="s">
        <v>829</v>
      </c>
      <c r="S10553">
        <v>0</v>
      </c>
      <c r="T10553" t="s">
        <v>829</v>
      </c>
      <c r="U10553" t="s">
        <v>829</v>
      </c>
      <c r="V10553" t="s">
        <v>834</v>
      </c>
    </row>
    <row r="10554" spans="1:22" x14ac:dyDescent="0.3">
      <c r="A10554">
        <v>202324</v>
      </c>
      <c r="B10554" t="s">
        <v>820</v>
      </c>
      <c r="C10554" t="s">
        <v>821</v>
      </c>
      <c r="D10554" t="s">
        <v>822</v>
      </c>
      <c r="E10554" t="s">
        <v>823</v>
      </c>
      <c r="F10554" t="s">
        <v>912</v>
      </c>
      <c r="G10554" t="s">
        <v>913</v>
      </c>
      <c r="H10554" t="s">
        <v>1092</v>
      </c>
      <c r="I10554">
        <v>393</v>
      </c>
      <c r="J10554" t="s">
        <v>1093</v>
      </c>
      <c r="K10554" t="s">
        <v>835</v>
      </c>
      <c r="L10554" t="s">
        <v>840</v>
      </c>
      <c r="M10554" t="s">
        <v>829</v>
      </c>
      <c r="N10554" t="s">
        <v>829</v>
      </c>
      <c r="O10554" t="s">
        <v>829</v>
      </c>
      <c r="P10554" t="s">
        <v>829</v>
      </c>
      <c r="Q10554" t="s">
        <v>829</v>
      </c>
      <c r="R10554" t="s">
        <v>829</v>
      </c>
      <c r="S10554">
        <v>0</v>
      </c>
      <c r="T10554" t="s">
        <v>829</v>
      </c>
      <c r="U10554" t="s">
        <v>829</v>
      </c>
      <c r="V10554" t="s">
        <v>834</v>
      </c>
    </row>
    <row r="10555" spans="1:22" x14ac:dyDescent="0.3">
      <c r="A10555">
        <v>202122</v>
      </c>
      <c r="B10555" t="s">
        <v>820</v>
      </c>
      <c r="C10555" t="s">
        <v>821</v>
      </c>
      <c r="D10555" t="s">
        <v>822</v>
      </c>
      <c r="E10555" t="s">
        <v>823</v>
      </c>
      <c r="F10555" t="s">
        <v>912</v>
      </c>
      <c r="G10555" t="s">
        <v>913</v>
      </c>
      <c r="H10555" t="s">
        <v>1092</v>
      </c>
      <c r="I10555">
        <v>393</v>
      </c>
      <c r="J10555" t="s">
        <v>1093</v>
      </c>
      <c r="K10555" t="s">
        <v>835</v>
      </c>
      <c r="L10555" t="s">
        <v>841</v>
      </c>
      <c r="M10555" t="s">
        <v>829</v>
      </c>
      <c r="N10555" t="s">
        <v>829</v>
      </c>
      <c r="O10555" t="s">
        <v>829</v>
      </c>
      <c r="P10555" t="s">
        <v>829</v>
      </c>
      <c r="Q10555" t="s">
        <v>829</v>
      </c>
      <c r="R10555" t="s">
        <v>829</v>
      </c>
      <c r="S10555">
        <v>100587705</v>
      </c>
      <c r="T10555" t="s">
        <v>829</v>
      </c>
      <c r="U10555" t="s">
        <v>829</v>
      </c>
      <c r="V10555" t="s">
        <v>834</v>
      </c>
    </row>
    <row r="10556" spans="1:22" x14ac:dyDescent="0.3">
      <c r="A10556">
        <v>202223</v>
      </c>
      <c r="B10556" t="s">
        <v>820</v>
      </c>
      <c r="C10556" t="s">
        <v>821</v>
      </c>
      <c r="D10556" t="s">
        <v>822</v>
      </c>
      <c r="E10556" t="s">
        <v>823</v>
      </c>
      <c r="F10556" t="s">
        <v>912</v>
      </c>
      <c r="G10556" t="s">
        <v>913</v>
      </c>
      <c r="H10556" t="s">
        <v>1092</v>
      </c>
      <c r="I10556">
        <v>393</v>
      </c>
      <c r="J10556" t="s">
        <v>1093</v>
      </c>
      <c r="K10556" t="s">
        <v>835</v>
      </c>
      <c r="L10556" t="s">
        <v>841</v>
      </c>
      <c r="M10556" t="s">
        <v>829</v>
      </c>
      <c r="N10556" t="s">
        <v>829</v>
      </c>
      <c r="O10556" t="s">
        <v>829</v>
      </c>
      <c r="P10556" t="s">
        <v>829</v>
      </c>
      <c r="Q10556" t="s">
        <v>829</v>
      </c>
      <c r="R10556" t="s">
        <v>829</v>
      </c>
      <c r="S10556">
        <v>102017952</v>
      </c>
      <c r="T10556" t="s">
        <v>829</v>
      </c>
      <c r="U10556" t="s">
        <v>829</v>
      </c>
      <c r="V10556" t="s">
        <v>834</v>
      </c>
    </row>
    <row r="10557" spans="1:22" x14ac:dyDescent="0.3">
      <c r="A10557">
        <v>202324</v>
      </c>
      <c r="B10557" t="s">
        <v>820</v>
      </c>
      <c r="C10557" t="s">
        <v>821</v>
      </c>
      <c r="D10557" t="s">
        <v>822</v>
      </c>
      <c r="E10557" t="s">
        <v>823</v>
      </c>
      <c r="F10557" t="s">
        <v>912</v>
      </c>
      <c r="G10557" t="s">
        <v>913</v>
      </c>
      <c r="H10557" t="s">
        <v>1092</v>
      </c>
      <c r="I10557">
        <v>393</v>
      </c>
      <c r="J10557" t="s">
        <v>1093</v>
      </c>
      <c r="K10557" t="s">
        <v>835</v>
      </c>
      <c r="L10557" t="s">
        <v>841</v>
      </c>
      <c r="M10557" t="s">
        <v>829</v>
      </c>
      <c r="N10557" t="s">
        <v>829</v>
      </c>
      <c r="O10557" t="s">
        <v>829</v>
      </c>
      <c r="P10557" t="s">
        <v>829</v>
      </c>
      <c r="Q10557" t="s">
        <v>829</v>
      </c>
      <c r="R10557" t="s">
        <v>829</v>
      </c>
      <c r="S10557">
        <v>108646654</v>
      </c>
      <c r="T10557" t="s">
        <v>829</v>
      </c>
      <c r="U10557" t="s">
        <v>829</v>
      </c>
      <c r="V10557" t="s">
        <v>834</v>
      </c>
    </row>
    <row r="10558" spans="1:22" x14ac:dyDescent="0.3">
      <c r="A10558">
        <v>202122</v>
      </c>
      <c r="B10558" t="s">
        <v>820</v>
      </c>
      <c r="C10558" t="s">
        <v>821</v>
      </c>
      <c r="D10558" t="s">
        <v>822</v>
      </c>
      <c r="E10558" t="s">
        <v>823</v>
      </c>
      <c r="F10558" t="s">
        <v>912</v>
      </c>
      <c r="G10558" t="s">
        <v>913</v>
      </c>
      <c r="H10558" t="s">
        <v>1092</v>
      </c>
      <c r="I10558">
        <v>393</v>
      </c>
      <c r="J10558" t="s">
        <v>1093</v>
      </c>
      <c r="K10558" t="s">
        <v>842</v>
      </c>
      <c r="L10558" t="s">
        <v>238</v>
      </c>
      <c r="M10558" t="s">
        <v>829</v>
      </c>
      <c r="N10558" t="s">
        <v>829</v>
      </c>
      <c r="O10558" t="s">
        <v>829</v>
      </c>
      <c r="P10558" t="s">
        <v>829</v>
      </c>
      <c r="Q10558" t="s">
        <v>829</v>
      </c>
      <c r="R10558" t="s">
        <v>829</v>
      </c>
      <c r="S10558">
        <v>680782</v>
      </c>
      <c r="T10558">
        <v>159758</v>
      </c>
      <c r="U10558">
        <v>521024</v>
      </c>
      <c r="V10558">
        <v>22</v>
      </c>
    </row>
    <row r="10559" spans="1:22" x14ac:dyDescent="0.3">
      <c r="A10559">
        <v>202223</v>
      </c>
      <c r="B10559" t="s">
        <v>820</v>
      </c>
      <c r="C10559" t="s">
        <v>821</v>
      </c>
      <c r="D10559" t="s">
        <v>822</v>
      </c>
      <c r="E10559" t="s">
        <v>823</v>
      </c>
      <c r="F10559" t="s">
        <v>912</v>
      </c>
      <c r="G10559" t="s">
        <v>913</v>
      </c>
      <c r="H10559" t="s">
        <v>1092</v>
      </c>
      <c r="I10559">
        <v>393</v>
      </c>
      <c r="J10559" t="s">
        <v>1093</v>
      </c>
      <c r="K10559" t="s">
        <v>842</v>
      </c>
      <c r="L10559" t="s">
        <v>238</v>
      </c>
      <c r="M10559" t="s">
        <v>829</v>
      </c>
      <c r="N10559" t="s">
        <v>829</v>
      </c>
      <c r="O10559" t="s">
        <v>829</v>
      </c>
      <c r="P10559" t="s">
        <v>829</v>
      </c>
      <c r="Q10559" t="s">
        <v>829</v>
      </c>
      <c r="R10559" t="s">
        <v>829</v>
      </c>
      <c r="S10559">
        <v>544686</v>
      </c>
      <c r="T10559">
        <v>0</v>
      </c>
      <c r="U10559">
        <v>544686</v>
      </c>
      <c r="V10559">
        <v>23</v>
      </c>
    </row>
    <row r="10560" spans="1:22" x14ac:dyDescent="0.3">
      <c r="A10560">
        <v>202324</v>
      </c>
      <c r="B10560" t="s">
        <v>820</v>
      </c>
      <c r="C10560" t="s">
        <v>821</v>
      </c>
      <c r="D10560" t="s">
        <v>822</v>
      </c>
      <c r="E10560" t="s">
        <v>823</v>
      </c>
      <c r="F10560" t="s">
        <v>912</v>
      </c>
      <c r="G10560" t="s">
        <v>913</v>
      </c>
      <c r="H10560" t="s">
        <v>1092</v>
      </c>
      <c r="I10560">
        <v>393</v>
      </c>
      <c r="J10560" t="s">
        <v>1093</v>
      </c>
      <c r="K10560" t="s">
        <v>842</v>
      </c>
      <c r="L10560" t="s">
        <v>238</v>
      </c>
      <c r="M10560" t="s">
        <v>829</v>
      </c>
      <c r="N10560" t="s">
        <v>829</v>
      </c>
      <c r="O10560" t="s">
        <v>829</v>
      </c>
      <c r="P10560" t="s">
        <v>829</v>
      </c>
      <c r="Q10560" t="s">
        <v>829</v>
      </c>
      <c r="R10560" t="s">
        <v>829</v>
      </c>
      <c r="S10560">
        <v>634199</v>
      </c>
      <c r="T10560">
        <v>0</v>
      </c>
      <c r="U10560">
        <v>634199</v>
      </c>
      <c r="V10560">
        <v>27</v>
      </c>
    </row>
    <row r="10561" spans="1:22" x14ac:dyDescent="0.3">
      <c r="A10561">
        <v>202122</v>
      </c>
      <c r="B10561" t="s">
        <v>820</v>
      </c>
      <c r="C10561" t="s">
        <v>821</v>
      </c>
      <c r="D10561" t="s">
        <v>822</v>
      </c>
      <c r="E10561" t="s">
        <v>823</v>
      </c>
      <c r="F10561" t="s">
        <v>912</v>
      </c>
      <c r="G10561" t="s">
        <v>913</v>
      </c>
      <c r="H10561" t="s">
        <v>1092</v>
      </c>
      <c r="I10561">
        <v>393</v>
      </c>
      <c r="J10561" t="s">
        <v>1093</v>
      </c>
      <c r="K10561" t="s">
        <v>842</v>
      </c>
      <c r="L10561" t="s">
        <v>240</v>
      </c>
      <c r="M10561" t="s">
        <v>829</v>
      </c>
      <c r="N10561" t="s">
        <v>829</v>
      </c>
      <c r="O10561" t="s">
        <v>829</v>
      </c>
      <c r="P10561" t="s">
        <v>829</v>
      </c>
      <c r="Q10561" t="s">
        <v>829</v>
      </c>
      <c r="R10561" t="s">
        <v>829</v>
      </c>
      <c r="S10561">
        <v>530006</v>
      </c>
      <c r="T10561">
        <v>189516</v>
      </c>
      <c r="U10561">
        <v>340490</v>
      </c>
      <c r="V10561">
        <v>15</v>
      </c>
    </row>
    <row r="10562" spans="1:22" x14ac:dyDescent="0.3">
      <c r="A10562">
        <v>202223</v>
      </c>
      <c r="B10562" t="s">
        <v>820</v>
      </c>
      <c r="C10562" t="s">
        <v>821</v>
      </c>
      <c r="D10562" t="s">
        <v>822</v>
      </c>
      <c r="E10562" t="s">
        <v>823</v>
      </c>
      <c r="F10562" t="s">
        <v>912</v>
      </c>
      <c r="G10562" t="s">
        <v>913</v>
      </c>
      <c r="H10562" t="s">
        <v>1092</v>
      </c>
      <c r="I10562">
        <v>393</v>
      </c>
      <c r="J10562" t="s">
        <v>1093</v>
      </c>
      <c r="K10562" t="s">
        <v>842</v>
      </c>
      <c r="L10562" t="s">
        <v>240</v>
      </c>
      <c r="M10562" t="s">
        <v>829</v>
      </c>
      <c r="N10562" t="s">
        <v>829</v>
      </c>
      <c r="O10562" t="s">
        <v>829</v>
      </c>
      <c r="P10562" t="s">
        <v>829</v>
      </c>
      <c r="Q10562" t="s">
        <v>829</v>
      </c>
      <c r="R10562" t="s">
        <v>829</v>
      </c>
      <c r="S10562">
        <v>874067</v>
      </c>
      <c r="T10562">
        <v>165629</v>
      </c>
      <c r="U10562">
        <v>708438</v>
      </c>
      <c r="V10562">
        <v>30</v>
      </c>
    </row>
    <row r="10563" spans="1:22" x14ac:dyDescent="0.3">
      <c r="A10563">
        <v>202324</v>
      </c>
      <c r="B10563" t="s">
        <v>820</v>
      </c>
      <c r="C10563" t="s">
        <v>821</v>
      </c>
      <c r="D10563" t="s">
        <v>822</v>
      </c>
      <c r="E10563" t="s">
        <v>823</v>
      </c>
      <c r="F10563" t="s">
        <v>912</v>
      </c>
      <c r="G10563" t="s">
        <v>913</v>
      </c>
      <c r="H10563" t="s">
        <v>1092</v>
      </c>
      <c r="I10563">
        <v>393</v>
      </c>
      <c r="J10563" t="s">
        <v>1093</v>
      </c>
      <c r="K10563" t="s">
        <v>842</v>
      </c>
      <c r="L10563" t="s">
        <v>240</v>
      </c>
      <c r="M10563" t="s">
        <v>829</v>
      </c>
      <c r="N10563" t="s">
        <v>829</v>
      </c>
      <c r="O10563" t="s">
        <v>829</v>
      </c>
      <c r="P10563" t="s">
        <v>829</v>
      </c>
      <c r="Q10563" t="s">
        <v>829</v>
      </c>
      <c r="R10563" t="s">
        <v>829</v>
      </c>
      <c r="S10563">
        <v>911912</v>
      </c>
      <c r="T10563">
        <v>311914</v>
      </c>
      <c r="U10563">
        <v>599998</v>
      </c>
      <c r="V10563">
        <v>25</v>
      </c>
    </row>
    <row r="10564" spans="1:22" x14ac:dyDescent="0.3">
      <c r="A10564">
        <v>202122</v>
      </c>
      <c r="B10564" t="s">
        <v>820</v>
      </c>
      <c r="C10564" t="s">
        <v>821</v>
      </c>
      <c r="D10564" t="s">
        <v>822</v>
      </c>
      <c r="E10564" t="s">
        <v>823</v>
      </c>
      <c r="F10564" t="s">
        <v>912</v>
      </c>
      <c r="G10564" t="s">
        <v>913</v>
      </c>
      <c r="H10564" t="s">
        <v>1092</v>
      </c>
      <c r="I10564">
        <v>393</v>
      </c>
      <c r="J10564" t="s">
        <v>1093</v>
      </c>
      <c r="K10564" t="s">
        <v>842</v>
      </c>
      <c r="L10564" t="s">
        <v>843</v>
      </c>
      <c r="M10564" t="s">
        <v>829</v>
      </c>
      <c r="N10564" t="s">
        <v>829</v>
      </c>
      <c r="O10564" t="s">
        <v>829</v>
      </c>
      <c r="P10564" t="s">
        <v>829</v>
      </c>
      <c r="Q10564" t="s">
        <v>829</v>
      </c>
      <c r="R10564" t="s">
        <v>829</v>
      </c>
      <c r="S10564">
        <v>97381</v>
      </c>
      <c r="T10564">
        <v>25167</v>
      </c>
      <c r="U10564">
        <v>72214</v>
      </c>
      <c r="V10564">
        <v>3</v>
      </c>
    </row>
    <row r="10565" spans="1:22" x14ac:dyDescent="0.3">
      <c r="A10565">
        <v>202223</v>
      </c>
      <c r="B10565" t="s">
        <v>820</v>
      </c>
      <c r="C10565" t="s">
        <v>821</v>
      </c>
      <c r="D10565" t="s">
        <v>822</v>
      </c>
      <c r="E10565" t="s">
        <v>823</v>
      </c>
      <c r="F10565" t="s">
        <v>912</v>
      </c>
      <c r="G10565" t="s">
        <v>913</v>
      </c>
      <c r="H10565" t="s">
        <v>1092</v>
      </c>
      <c r="I10565">
        <v>393</v>
      </c>
      <c r="J10565" t="s">
        <v>1093</v>
      </c>
      <c r="K10565" t="s">
        <v>842</v>
      </c>
      <c r="L10565" t="s">
        <v>843</v>
      </c>
      <c r="M10565" t="s">
        <v>829</v>
      </c>
      <c r="N10565" t="s">
        <v>829</v>
      </c>
      <c r="O10565" t="s">
        <v>829</v>
      </c>
      <c r="P10565" t="s">
        <v>829</v>
      </c>
      <c r="Q10565" t="s">
        <v>829</v>
      </c>
      <c r="R10565" t="s">
        <v>829</v>
      </c>
      <c r="S10565">
        <v>97354</v>
      </c>
      <c r="T10565">
        <v>36833</v>
      </c>
      <c r="U10565">
        <v>60521</v>
      </c>
      <c r="V10565">
        <v>3</v>
      </c>
    </row>
    <row r="10566" spans="1:22" x14ac:dyDescent="0.3">
      <c r="A10566">
        <v>202324</v>
      </c>
      <c r="B10566" t="s">
        <v>820</v>
      </c>
      <c r="C10566" t="s">
        <v>821</v>
      </c>
      <c r="D10566" t="s">
        <v>822</v>
      </c>
      <c r="E10566" t="s">
        <v>823</v>
      </c>
      <c r="F10566" t="s">
        <v>912</v>
      </c>
      <c r="G10566" t="s">
        <v>913</v>
      </c>
      <c r="H10566" t="s">
        <v>1092</v>
      </c>
      <c r="I10566">
        <v>393</v>
      </c>
      <c r="J10566" t="s">
        <v>1093</v>
      </c>
      <c r="K10566" t="s">
        <v>842</v>
      </c>
      <c r="L10566" t="s">
        <v>843</v>
      </c>
      <c r="M10566" t="s">
        <v>829</v>
      </c>
      <c r="N10566" t="s">
        <v>829</v>
      </c>
      <c r="O10566" t="s">
        <v>829</v>
      </c>
      <c r="P10566" t="s">
        <v>829</v>
      </c>
      <c r="Q10566" t="s">
        <v>829</v>
      </c>
      <c r="R10566" t="s">
        <v>829</v>
      </c>
      <c r="S10566">
        <v>102227</v>
      </c>
      <c r="T10566">
        <v>36833</v>
      </c>
      <c r="U10566">
        <v>65394</v>
      </c>
      <c r="V10566">
        <v>3</v>
      </c>
    </row>
    <row r="10567" spans="1:22" x14ac:dyDescent="0.3">
      <c r="A10567">
        <v>202122</v>
      </c>
      <c r="B10567" t="s">
        <v>820</v>
      </c>
      <c r="C10567" t="s">
        <v>821</v>
      </c>
      <c r="D10567" t="s">
        <v>822</v>
      </c>
      <c r="E10567" t="s">
        <v>823</v>
      </c>
      <c r="F10567" t="s">
        <v>912</v>
      </c>
      <c r="G10567" t="s">
        <v>913</v>
      </c>
      <c r="H10567" t="s">
        <v>1092</v>
      </c>
      <c r="I10567">
        <v>393</v>
      </c>
      <c r="J10567" t="s">
        <v>1093</v>
      </c>
      <c r="K10567" t="s">
        <v>842</v>
      </c>
      <c r="L10567" t="s">
        <v>249</v>
      </c>
      <c r="M10567">
        <v>0</v>
      </c>
      <c r="N10567">
        <v>391885</v>
      </c>
      <c r="O10567">
        <v>78377</v>
      </c>
      <c r="P10567">
        <v>1489162</v>
      </c>
      <c r="Q10567">
        <v>0</v>
      </c>
      <c r="R10567" t="s">
        <v>829</v>
      </c>
      <c r="S10567">
        <v>1959424</v>
      </c>
      <c r="T10567">
        <v>0</v>
      </c>
      <c r="U10567">
        <v>1959424</v>
      </c>
      <c r="V10567">
        <v>84</v>
      </c>
    </row>
    <row r="10568" spans="1:22" x14ac:dyDescent="0.3">
      <c r="A10568">
        <v>202223</v>
      </c>
      <c r="B10568" t="s">
        <v>820</v>
      </c>
      <c r="C10568" t="s">
        <v>821</v>
      </c>
      <c r="D10568" t="s">
        <v>822</v>
      </c>
      <c r="E10568" t="s">
        <v>823</v>
      </c>
      <c r="F10568" t="s">
        <v>912</v>
      </c>
      <c r="G10568" t="s">
        <v>913</v>
      </c>
      <c r="H10568" t="s">
        <v>1092</v>
      </c>
      <c r="I10568">
        <v>393</v>
      </c>
      <c r="J10568" t="s">
        <v>1093</v>
      </c>
      <c r="K10568" t="s">
        <v>842</v>
      </c>
      <c r="L10568" t="s">
        <v>249</v>
      </c>
      <c r="M10568">
        <v>0</v>
      </c>
      <c r="N10568">
        <v>359891</v>
      </c>
      <c r="O10568">
        <v>196304</v>
      </c>
      <c r="P10568">
        <v>2617389</v>
      </c>
      <c r="Q10568">
        <v>98152</v>
      </c>
      <c r="R10568" t="s">
        <v>829</v>
      </c>
      <c r="S10568">
        <v>3271736</v>
      </c>
      <c r="T10568">
        <v>1829</v>
      </c>
      <c r="U10568">
        <v>3269907</v>
      </c>
      <c r="V10568">
        <v>139</v>
      </c>
    </row>
    <row r="10569" spans="1:22" x14ac:dyDescent="0.3">
      <c r="A10569">
        <v>202324</v>
      </c>
      <c r="B10569" t="s">
        <v>820</v>
      </c>
      <c r="C10569" t="s">
        <v>821</v>
      </c>
      <c r="D10569" t="s">
        <v>822</v>
      </c>
      <c r="E10569" t="s">
        <v>823</v>
      </c>
      <c r="F10569" t="s">
        <v>912</v>
      </c>
      <c r="G10569" t="s">
        <v>913</v>
      </c>
      <c r="H10569" t="s">
        <v>1092</v>
      </c>
      <c r="I10569">
        <v>393</v>
      </c>
      <c r="J10569" t="s">
        <v>1093</v>
      </c>
      <c r="K10569" t="s">
        <v>842</v>
      </c>
      <c r="L10569" t="s">
        <v>249</v>
      </c>
      <c r="M10569">
        <v>70995</v>
      </c>
      <c r="N10569">
        <v>796163</v>
      </c>
      <c r="O10569">
        <v>735310</v>
      </c>
      <c r="P10569">
        <v>3210009</v>
      </c>
      <c r="Q10569">
        <v>258626</v>
      </c>
      <c r="R10569" t="s">
        <v>829</v>
      </c>
      <c r="S10569">
        <v>5071103</v>
      </c>
      <c r="T10569">
        <v>5516</v>
      </c>
      <c r="U10569">
        <v>5065587</v>
      </c>
      <c r="V10569">
        <v>214</v>
      </c>
    </row>
    <row r="10570" spans="1:22" x14ac:dyDescent="0.3">
      <c r="A10570">
        <v>202122</v>
      </c>
      <c r="B10570" t="s">
        <v>820</v>
      </c>
      <c r="C10570" t="s">
        <v>821</v>
      </c>
      <c r="D10570" t="s">
        <v>822</v>
      </c>
      <c r="E10570" t="s">
        <v>823</v>
      </c>
      <c r="F10570" t="s">
        <v>912</v>
      </c>
      <c r="G10570" t="s">
        <v>913</v>
      </c>
      <c r="H10570" t="s">
        <v>1092</v>
      </c>
      <c r="I10570">
        <v>393</v>
      </c>
      <c r="J10570" t="s">
        <v>1093</v>
      </c>
      <c r="K10570" t="s">
        <v>842</v>
      </c>
      <c r="L10570" t="s">
        <v>844</v>
      </c>
      <c r="M10570">
        <v>0</v>
      </c>
      <c r="N10570">
        <v>9274</v>
      </c>
      <c r="O10570">
        <v>83466</v>
      </c>
      <c r="P10570">
        <v>0</v>
      </c>
      <c r="Q10570">
        <v>0</v>
      </c>
      <c r="R10570" t="s">
        <v>829</v>
      </c>
      <c r="S10570">
        <v>92740</v>
      </c>
      <c r="T10570">
        <v>37004</v>
      </c>
      <c r="U10570">
        <v>55736</v>
      </c>
      <c r="V10570">
        <v>2</v>
      </c>
    </row>
    <row r="10571" spans="1:22" x14ac:dyDescent="0.3">
      <c r="A10571">
        <v>202223</v>
      </c>
      <c r="B10571" t="s">
        <v>820</v>
      </c>
      <c r="C10571" t="s">
        <v>821</v>
      </c>
      <c r="D10571" t="s">
        <v>822</v>
      </c>
      <c r="E10571" t="s">
        <v>823</v>
      </c>
      <c r="F10571" t="s">
        <v>912</v>
      </c>
      <c r="G10571" t="s">
        <v>913</v>
      </c>
      <c r="H10571" t="s">
        <v>1092</v>
      </c>
      <c r="I10571">
        <v>393</v>
      </c>
      <c r="J10571" t="s">
        <v>1093</v>
      </c>
      <c r="K10571" t="s">
        <v>842</v>
      </c>
      <c r="L10571" t="s">
        <v>844</v>
      </c>
      <c r="M10571">
        <v>0</v>
      </c>
      <c r="N10571">
        <v>66840</v>
      </c>
      <c r="O10571">
        <v>601560</v>
      </c>
      <c r="P10571">
        <v>0</v>
      </c>
      <c r="Q10571">
        <v>0</v>
      </c>
      <c r="R10571" t="s">
        <v>829</v>
      </c>
      <c r="S10571">
        <v>668400</v>
      </c>
      <c r="T10571">
        <v>41831</v>
      </c>
      <c r="U10571">
        <v>626569</v>
      </c>
      <c r="V10571">
        <v>27</v>
      </c>
    </row>
    <row r="10572" spans="1:22" x14ac:dyDescent="0.3">
      <c r="A10572">
        <v>202324</v>
      </c>
      <c r="B10572" t="s">
        <v>820</v>
      </c>
      <c r="C10572" t="s">
        <v>821</v>
      </c>
      <c r="D10572" t="s">
        <v>822</v>
      </c>
      <c r="E10572" t="s">
        <v>823</v>
      </c>
      <c r="F10572" t="s">
        <v>912</v>
      </c>
      <c r="G10572" t="s">
        <v>913</v>
      </c>
      <c r="H10572" t="s">
        <v>1092</v>
      </c>
      <c r="I10572">
        <v>393</v>
      </c>
      <c r="J10572" t="s">
        <v>1093</v>
      </c>
      <c r="K10572" t="s">
        <v>842</v>
      </c>
      <c r="L10572" t="s">
        <v>844</v>
      </c>
      <c r="M10572">
        <v>0</v>
      </c>
      <c r="N10572">
        <v>0</v>
      </c>
      <c r="O10572">
        <v>94562</v>
      </c>
      <c r="P10572">
        <v>0</v>
      </c>
      <c r="Q10572">
        <v>0</v>
      </c>
      <c r="R10572" t="s">
        <v>829</v>
      </c>
      <c r="S10572">
        <v>94562</v>
      </c>
      <c r="T10572">
        <v>42880</v>
      </c>
      <c r="U10572">
        <v>51682</v>
      </c>
      <c r="V10572">
        <v>2</v>
      </c>
    </row>
    <row r="10573" spans="1:22" x14ac:dyDescent="0.3">
      <c r="A10573">
        <v>202122</v>
      </c>
      <c r="B10573" t="s">
        <v>820</v>
      </c>
      <c r="C10573" t="s">
        <v>821</v>
      </c>
      <c r="D10573" t="s">
        <v>822</v>
      </c>
      <c r="E10573" t="s">
        <v>823</v>
      </c>
      <c r="F10573" t="s">
        <v>912</v>
      </c>
      <c r="G10573" t="s">
        <v>913</v>
      </c>
      <c r="H10573" t="s">
        <v>1092</v>
      </c>
      <c r="I10573">
        <v>393</v>
      </c>
      <c r="J10573" t="s">
        <v>1093</v>
      </c>
      <c r="K10573" t="s">
        <v>842</v>
      </c>
      <c r="L10573" t="s">
        <v>251</v>
      </c>
      <c r="M10573" t="s">
        <v>829</v>
      </c>
      <c r="N10573" t="s">
        <v>829</v>
      </c>
      <c r="O10573">
        <v>0</v>
      </c>
      <c r="P10573">
        <v>0</v>
      </c>
      <c r="Q10573">
        <v>0</v>
      </c>
      <c r="R10573">
        <v>613898</v>
      </c>
      <c r="S10573">
        <v>613898</v>
      </c>
      <c r="T10573">
        <v>150592</v>
      </c>
      <c r="U10573">
        <v>463306</v>
      </c>
      <c r="V10573">
        <v>20</v>
      </c>
    </row>
    <row r="10574" spans="1:22" x14ac:dyDescent="0.3">
      <c r="A10574">
        <v>202223</v>
      </c>
      <c r="B10574" t="s">
        <v>820</v>
      </c>
      <c r="C10574" t="s">
        <v>821</v>
      </c>
      <c r="D10574" t="s">
        <v>822</v>
      </c>
      <c r="E10574" t="s">
        <v>823</v>
      </c>
      <c r="F10574" t="s">
        <v>912</v>
      </c>
      <c r="G10574" t="s">
        <v>913</v>
      </c>
      <c r="H10574" t="s">
        <v>1092</v>
      </c>
      <c r="I10574">
        <v>393</v>
      </c>
      <c r="J10574" t="s">
        <v>1093</v>
      </c>
      <c r="K10574" t="s">
        <v>842</v>
      </c>
      <c r="L10574" t="s">
        <v>251</v>
      </c>
      <c r="M10574" t="s">
        <v>829</v>
      </c>
      <c r="N10574" t="s">
        <v>829</v>
      </c>
      <c r="O10574">
        <v>0</v>
      </c>
      <c r="P10574">
        <v>152775</v>
      </c>
      <c r="Q10574">
        <v>0</v>
      </c>
      <c r="R10574">
        <v>0</v>
      </c>
      <c r="S10574">
        <v>152775</v>
      </c>
      <c r="T10574">
        <v>88</v>
      </c>
      <c r="U10574">
        <v>152687</v>
      </c>
      <c r="V10574">
        <v>7</v>
      </c>
    </row>
    <row r="10575" spans="1:22" x14ac:dyDescent="0.3">
      <c r="A10575">
        <v>202324</v>
      </c>
      <c r="B10575" t="s">
        <v>820</v>
      </c>
      <c r="C10575" t="s">
        <v>821</v>
      </c>
      <c r="D10575" t="s">
        <v>822</v>
      </c>
      <c r="E10575" t="s">
        <v>823</v>
      </c>
      <c r="F10575" t="s">
        <v>912</v>
      </c>
      <c r="G10575" t="s">
        <v>913</v>
      </c>
      <c r="H10575" t="s">
        <v>1092</v>
      </c>
      <c r="I10575">
        <v>393</v>
      </c>
      <c r="J10575" t="s">
        <v>1093</v>
      </c>
      <c r="K10575" t="s">
        <v>842</v>
      </c>
      <c r="L10575" t="s">
        <v>251</v>
      </c>
      <c r="M10575" t="s">
        <v>829</v>
      </c>
      <c r="N10575" t="s">
        <v>829</v>
      </c>
      <c r="O10575">
        <v>0</v>
      </c>
      <c r="P10575">
        <v>0</v>
      </c>
      <c r="Q10575">
        <v>0</v>
      </c>
      <c r="R10575">
        <v>364660</v>
      </c>
      <c r="S10575">
        <v>364660</v>
      </c>
      <c r="T10575">
        <v>0</v>
      </c>
      <c r="U10575">
        <v>364660</v>
      </c>
      <c r="V10575">
        <v>15</v>
      </c>
    </row>
    <row r="10576" spans="1:22" x14ac:dyDescent="0.3">
      <c r="A10576">
        <v>202122</v>
      </c>
      <c r="B10576" t="s">
        <v>820</v>
      </c>
      <c r="C10576" t="s">
        <v>821</v>
      </c>
      <c r="D10576" t="s">
        <v>822</v>
      </c>
      <c r="E10576" t="s">
        <v>823</v>
      </c>
      <c r="F10576" t="s">
        <v>912</v>
      </c>
      <c r="G10576" t="s">
        <v>913</v>
      </c>
      <c r="H10576" t="s">
        <v>1092</v>
      </c>
      <c r="I10576">
        <v>393</v>
      </c>
      <c r="J10576" t="s">
        <v>1093</v>
      </c>
      <c r="K10576" t="s">
        <v>842</v>
      </c>
      <c r="L10576" t="s">
        <v>253</v>
      </c>
      <c r="M10576" t="s">
        <v>829</v>
      </c>
      <c r="N10576" t="s">
        <v>829</v>
      </c>
      <c r="O10576">
        <v>0</v>
      </c>
      <c r="P10576">
        <v>0</v>
      </c>
      <c r="Q10576">
        <v>0</v>
      </c>
      <c r="R10576">
        <v>459798</v>
      </c>
      <c r="S10576">
        <v>459798</v>
      </c>
      <c r="T10576">
        <v>150592</v>
      </c>
      <c r="U10576">
        <v>309206</v>
      </c>
      <c r="V10576">
        <v>13</v>
      </c>
    </row>
    <row r="10577" spans="1:22" x14ac:dyDescent="0.3">
      <c r="A10577">
        <v>202223</v>
      </c>
      <c r="B10577" t="s">
        <v>820</v>
      </c>
      <c r="C10577" t="s">
        <v>821</v>
      </c>
      <c r="D10577" t="s">
        <v>822</v>
      </c>
      <c r="E10577" t="s">
        <v>823</v>
      </c>
      <c r="F10577" t="s">
        <v>912</v>
      </c>
      <c r="G10577" t="s">
        <v>913</v>
      </c>
      <c r="H10577" t="s">
        <v>1092</v>
      </c>
      <c r="I10577">
        <v>393</v>
      </c>
      <c r="J10577" t="s">
        <v>1093</v>
      </c>
      <c r="K10577" t="s">
        <v>842</v>
      </c>
      <c r="L10577" t="s">
        <v>253</v>
      </c>
      <c r="M10577" t="s">
        <v>829</v>
      </c>
      <c r="N10577" t="s">
        <v>829</v>
      </c>
      <c r="O10577">
        <v>0</v>
      </c>
      <c r="P10577">
        <v>0</v>
      </c>
      <c r="Q10577">
        <v>0</v>
      </c>
      <c r="R10577">
        <v>496519</v>
      </c>
      <c r="S10577">
        <v>496519</v>
      </c>
      <c r="T10577">
        <v>286</v>
      </c>
      <c r="U10577">
        <v>496233</v>
      </c>
      <c r="V10577">
        <v>21</v>
      </c>
    </row>
    <row r="10578" spans="1:22" x14ac:dyDescent="0.3">
      <c r="A10578">
        <v>202324</v>
      </c>
      <c r="B10578" t="s">
        <v>820</v>
      </c>
      <c r="C10578" t="s">
        <v>821</v>
      </c>
      <c r="D10578" t="s">
        <v>822</v>
      </c>
      <c r="E10578" t="s">
        <v>823</v>
      </c>
      <c r="F10578" t="s">
        <v>912</v>
      </c>
      <c r="G10578" t="s">
        <v>913</v>
      </c>
      <c r="H10578" t="s">
        <v>1092</v>
      </c>
      <c r="I10578">
        <v>393</v>
      </c>
      <c r="J10578" t="s">
        <v>1093</v>
      </c>
      <c r="K10578" t="s">
        <v>842</v>
      </c>
      <c r="L10578" t="s">
        <v>253</v>
      </c>
      <c r="M10578" t="s">
        <v>829</v>
      </c>
      <c r="N10578" t="s">
        <v>829</v>
      </c>
      <c r="O10578">
        <v>0</v>
      </c>
      <c r="P10578">
        <v>0</v>
      </c>
      <c r="Q10578">
        <v>0</v>
      </c>
      <c r="R10578">
        <v>445695</v>
      </c>
      <c r="S10578">
        <v>445695</v>
      </c>
      <c r="T10578">
        <v>0</v>
      </c>
      <c r="U10578">
        <v>445695</v>
      </c>
      <c r="V10578">
        <v>19</v>
      </c>
    </row>
    <row r="10579" spans="1:22" x14ac:dyDescent="0.3">
      <c r="A10579">
        <v>202122</v>
      </c>
      <c r="B10579" t="s">
        <v>820</v>
      </c>
      <c r="C10579" t="s">
        <v>821</v>
      </c>
      <c r="D10579" t="s">
        <v>822</v>
      </c>
      <c r="E10579" t="s">
        <v>823</v>
      </c>
      <c r="F10579" t="s">
        <v>912</v>
      </c>
      <c r="G10579" t="s">
        <v>913</v>
      </c>
      <c r="H10579" t="s">
        <v>1092</v>
      </c>
      <c r="I10579">
        <v>393</v>
      </c>
      <c r="J10579" t="s">
        <v>1093</v>
      </c>
      <c r="K10579" t="s">
        <v>842</v>
      </c>
      <c r="L10579" t="s">
        <v>845</v>
      </c>
      <c r="M10579" t="s">
        <v>829</v>
      </c>
      <c r="N10579" t="s">
        <v>829</v>
      </c>
      <c r="O10579">
        <v>0</v>
      </c>
      <c r="P10579">
        <v>0</v>
      </c>
      <c r="Q10579">
        <v>0</v>
      </c>
      <c r="R10579">
        <v>0</v>
      </c>
      <c r="S10579">
        <v>0</v>
      </c>
      <c r="T10579">
        <v>0</v>
      </c>
      <c r="U10579">
        <v>0</v>
      </c>
      <c r="V10579">
        <v>0</v>
      </c>
    </row>
    <row r="10580" spans="1:22" x14ac:dyDescent="0.3">
      <c r="A10580">
        <v>202223</v>
      </c>
      <c r="B10580" t="s">
        <v>820</v>
      </c>
      <c r="C10580" t="s">
        <v>821</v>
      </c>
      <c r="D10580" t="s">
        <v>822</v>
      </c>
      <c r="E10580" t="s">
        <v>823</v>
      </c>
      <c r="F10580" t="s">
        <v>912</v>
      </c>
      <c r="G10580" t="s">
        <v>913</v>
      </c>
      <c r="H10580" t="s">
        <v>1092</v>
      </c>
      <c r="I10580">
        <v>393</v>
      </c>
      <c r="J10580" t="s">
        <v>1093</v>
      </c>
      <c r="K10580" t="s">
        <v>842</v>
      </c>
      <c r="L10580" t="s">
        <v>845</v>
      </c>
      <c r="M10580" t="s">
        <v>829</v>
      </c>
      <c r="N10580" t="s">
        <v>829</v>
      </c>
      <c r="O10580">
        <v>0</v>
      </c>
      <c r="P10580">
        <v>0</v>
      </c>
      <c r="Q10580">
        <v>0</v>
      </c>
      <c r="R10580">
        <v>0</v>
      </c>
      <c r="S10580">
        <v>0</v>
      </c>
      <c r="T10580">
        <v>0</v>
      </c>
      <c r="U10580">
        <v>0</v>
      </c>
      <c r="V10580">
        <v>0</v>
      </c>
    </row>
    <row r="10581" spans="1:22" x14ac:dyDescent="0.3">
      <c r="A10581">
        <v>202324</v>
      </c>
      <c r="B10581" t="s">
        <v>820</v>
      </c>
      <c r="C10581" t="s">
        <v>821</v>
      </c>
      <c r="D10581" t="s">
        <v>822</v>
      </c>
      <c r="E10581" t="s">
        <v>823</v>
      </c>
      <c r="F10581" t="s">
        <v>912</v>
      </c>
      <c r="G10581" t="s">
        <v>913</v>
      </c>
      <c r="H10581" t="s">
        <v>1092</v>
      </c>
      <c r="I10581">
        <v>393</v>
      </c>
      <c r="J10581" t="s">
        <v>1093</v>
      </c>
      <c r="K10581" t="s">
        <v>842</v>
      </c>
      <c r="L10581" t="s">
        <v>845</v>
      </c>
      <c r="M10581" t="s">
        <v>829</v>
      </c>
      <c r="N10581" t="s">
        <v>829</v>
      </c>
      <c r="O10581">
        <v>0</v>
      </c>
      <c r="P10581">
        <v>0</v>
      </c>
      <c r="Q10581">
        <v>0</v>
      </c>
      <c r="R10581">
        <v>0</v>
      </c>
      <c r="S10581">
        <v>0</v>
      </c>
      <c r="T10581">
        <v>0</v>
      </c>
      <c r="U10581">
        <v>0</v>
      </c>
      <c r="V10581">
        <v>0</v>
      </c>
    </row>
    <row r="10582" spans="1:22" x14ac:dyDescent="0.3">
      <c r="A10582">
        <v>202122</v>
      </c>
      <c r="B10582" t="s">
        <v>820</v>
      </c>
      <c r="C10582" t="s">
        <v>821</v>
      </c>
      <c r="D10582" t="s">
        <v>822</v>
      </c>
      <c r="E10582" t="s">
        <v>823</v>
      </c>
      <c r="F10582" t="s">
        <v>876</v>
      </c>
      <c r="G10582" t="s">
        <v>877</v>
      </c>
      <c r="H10582" t="s">
        <v>1094</v>
      </c>
      <c r="I10582">
        <v>852</v>
      </c>
      <c r="J10582" t="s">
        <v>1095</v>
      </c>
      <c r="K10582" t="s">
        <v>828</v>
      </c>
      <c r="L10582" t="s">
        <v>336</v>
      </c>
      <c r="M10582">
        <v>0</v>
      </c>
      <c r="N10582">
        <v>0</v>
      </c>
      <c r="O10582">
        <v>349200</v>
      </c>
      <c r="P10582">
        <v>4952000</v>
      </c>
      <c r="Q10582">
        <v>1000000</v>
      </c>
      <c r="R10582" t="s">
        <v>829</v>
      </c>
      <c r="S10582">
        <v>6301200</v>
      </c>
      <c r="T10582" t="s">
        <v>829</v>
      </c>
      <c r="U10582">
        <v>6301200</v>
      </c>
      <c r="V10582">
        <v>318</v>
      </c>
    </row>
    <row r="10583" spans="1:22" x14ac:dyDescent="0.3">
      <c r="A10583">
        <v>202223</v>
      </c>
      <c r="B10583" t="s">
        <v>820</v>
      </c>
      <c r="C10583" t="s">
        <v>821</v>
      </c>
      <c r="D10583" t="s">
        <v>822</v>
      </c>
      <c r="E10583" t="s">
        <v>823</v>
      </c>
      <c r="F10583" t="s">
        <v>876</v>
      </c>
      <c r="G10583" t="s">
        <v>877</v>
      </c>
      <c r="H10583" t="s">
        <v>1094</v>
      </c>
      <c r="I10583">
        <v>852</v>
      </c>
      <c r="J10583" t="s">
        <v>1095</v>
      </c>
      <c r="K10583" t="s">
        <v>828</v>
      </c>
      <c r="L10583" t="s">
        <v>336</v>
      </c>
      <c r="M10583">
        <v>0</v>
      </c>
      <c r="N10583">
        <v>180000</v>
      </c>
      <c r="O10583">
        <v>332000</v>
      </c>
      <c r="P10583">
        <v>4740000</v>
      </c>
      <c r="Q10583">
        <v>1000000</v>
      </c>
      <c r="R10583" t="s">
        <v>829</v>
      </c>
      <c r="S10583">
        <v>6252000</v>
      </c>
      <c r="T10583" t="s">
        <v>829</v>
      </c>
      <c r="U10583">
        <v>6252000</v>
      </c>
      <c r="V10583">
        <v>322</v>
      </c>
    </row>
    <row r="10584" spans="1:22" x14ac:dyDescent="0.3">
      <c r="A10584">
        <v>202324</v>
      </c>
      <c r="B10584" t="s">
        <v>820</v>
      </c>
      <c r="C10584" t="s">
        <v>821</v>
      </c>
      <c r="D10584" t="s">
        <v>822</v>
      </c>
      <c r="E10584" t="s">
        <v>823</v>
      </c>
      <c r="F10584" t="s">
        <v>876</v>
      </c>
      <c r="G10584" t="s">
        <v>877</v>
      </c>
      <c r="H10584" t="s">
        <v>1094</v>
      </c>
      <c r="I10584">
        <v>852</v>
      </c>
      <c r="J10584" t="s">
        <v>1095</v>
      </c>
      <c r="K10584" t="s">
        <v>828</v>
      </c>
      <c r="L10584" t="s">
        <v>336</v>
      </c>
      <c r="M10584">
        <v>0</v>
      </c>
      <c r="N10584">
        <v>52500</v>
      </c>
      <c r="O10584">
        <v>342000</v>
      </c>
      <c r="P10584">
        <v>4867500</v>
      </c>
      <c r="Q10584">
        <v>1125000</v>
      </c>
      <c r="R10584" t="s">
        <v>829</v>
      </c>
      <c r="S10584">
        <v>6387000</v>
      </c>
      <c r="T10584" t="s">
        <v>829</v>
      </c>
      <c r="U10584">
        <v>6387000</v>
      </c>
      <c r="V10584">
        <v>334</v>
      </c>
    </row>
    <row r="10585" spans="1:22" x14ac:dyDescent="0.3">
      <c r="A10585">
        <v>202122</v>
      </c>
      <c r="B10585" t="s">
        <v>820</v>
      </c>
      <c r="C10585" t="s">
        <v>821</v>
      </c>
      <c r="D10585" t="s">
        <v>822</v>
      </c>
      <c r="E10585" t="s">
        <v>823</v>
      </c>
      <c r="F10585" t="s">
        <v>876</v>
      </c>
      <c r="G10585" t="s">
        <v>877</v>
      </c>
      <c r="H10585" t="s">
        <v>1094</v>
      </c>
      <c r="I10585">
        <v>852</v>
      </c>
      <c r="J10585" t="s">
        <v>1095</v>
      </c>
      <c r="K10585" t="s">
        <v>828</v>
      </c>
      <c r="L10585" t="s">
        <v>235</v>
      </c>
      <c r="M10585" t="s">
        <v>829</v>
      </c>
      <c r="N10585">
        <v>0</v>
      </c>
      <c r="O10585">
        <v>0</v>
      </c>
      <c r="P10585" t="s">
        <v>829</v>
      </c>
      <c r="Q10585" t="s">
        <v>829</v>
      </c>
      <c r="R10585" t="s">
        <v>829</v>
      </c>
      <c r="S10585">
        <v>0</v>
      </c>
      <c r="T10585">
        <v>0</v>
      </c>
      <c r="U10585">
        <v>0</v>
      </c>
      <c r="V10585">
        <v>0</v>
      </c>
    </row>
    <row r="10586" spans="1:22" x14ac:dyDescent="0.3">
      <c r="A10586">
        <v>202223</v>
      </c>
      <c r="B10586" t="s">
        <v>820</v>
      </c>
      <c r="C10586" t="s">
        <v>821</v>
      </c>
      <c r="D10586" t="s">
        <v>822</v>
      </c>
      <c r="E10586" t="s">
        <v>823</v>
      </c>
      <c r="F10586" t="s">
        <v>876</v>
      </c>
      <c r="G10586" t="s">
        <v>877</v>
      </c>
      <c r="H10586" t="s">
        <v>1094</v>
      </c>
      <c r="I10586">
        <v>852</v>
      </c>
      <c r="J10586" t="s">
        <v>1095</v>
      </c>
      <c r="K10586" t="s">
        <v>828</v>
      </c>
      <c r="L10586" t="s">
        <v>235</v>
      </c>
      <c r="M10586" t="s">
        <v>829</v>
      </c>
      <c r="N10586">
        <v>0</v>
      </c>
      <c r="O10586">
        <v>0</v>
      </c>
      <c r="P10586" t="s">
        <v>829</v>
      </c>
      <c r="Q10586" t="s">
        <v>829</v>
      </c>
      <c r="R10586" t="s">
        <v>829</v>
      </c>
      <c r="S10586">
        <v>0</v>
      </c>
      <c r="T10586">
        <v>0</v>
      </c>
      <c r="U10586">
        <v>0</v>
      </c>
      <c r="V10586">
        <v>0</v>
      </c>
    </row>
    <row r="10587" spans="1:22" x14ac:dyDescent="0.3">
      <c r="A10587">
        <v>202324</v>
      </c>
      <c r="B10587" t="s">
        <v>820</v>
      </c>
      <c r="C10587" t="s">
        <v>821</v>
      </c>
      <c r="D10587" t="s">
        <v>822</v>
      </c>
      <c r="E10587" t="s">
        <v>823</v>
      </c>
      <c r="F10587" t="s">
        <v>876</v>
      </c>
      <c r="G10587" t="s">
        <v>877</v>
      </c>
      <c r="H10587" t="s">
        <v>1094</v>
      </c>
      <c r="I10587">
        <v>852</v>
      </c>
      <c r="J10587" t="s">
        <v>1095</v>
      </c>
      <c r="K10587" t="s">
        <v>828</v>
      </c>
      <c r="L10587" t="s">
        <v>235</v>
      </c>
      <c r="M10587" t="s">
        <v>829</v>
      </c>
      <c r="N10587">
        <v>0</v>
      </c>
      <c r="O10587">
        <v>0</v>
      </c>
      <c r="P10587" t="s">
        <v>829</v>
      </c>
      <c r="Q10587" t="s">
        <v>829</v>
      </c>
      <c r="R10587" t="s">
        <v>829</v>
      </c>
      <c r="S10587">
        <v>0</v>
      </c>
      <c r="T10587">
        <v>0</v>
      </c>
      <c r="U10587">
        <v>0</v>
      </c>
      <c r="V10587">
        <v>0</v>
      </c>
    </row>
    <row r="10588" spans="1:22" x14ac:dyDescent="0.3">
      <c r="A10588">
        <v>202122</v>
      </c>
      <c r="B10588" t="s">
        <v>820</v>
      </c>
      <c r="C10588" t="s">
        <v>821</v>
      </c>
      <c r="D10588" t="s">
        <v>822</v>
      </c>
      <c r="E10588" t="s">
        <v>823</v>
      </c>
      <c r="F10588" t="s">
        <v>876</v>
      </c>
      <c r="G10588" t="s">
        <v>877</v>
      </c>
      <c r="H10588" t="s">
        <v>1094</v>
      </c>
      <c r="I10588">
        <v>852</v>
      </c>
      <c r="J10588" t="s">
        <v>1095</v>
      </c>
      <c r="K10588" t="s">
        <v>828</v>
      </c>
      <c r="L10588" t="s">
        <v>534</v>
      </c>
      <c r="M10588">
        <v>523019</v>
      </c>
      <c r="N10588">
        <v>3126821</v>
      </c>
      <c r="O10588">
        <v>2044237</v>
      </c>
      <c r="P10588">
        <v>8008048</v>
      </c>
      <c r="Q10588">
        <v>538809</v>
      </c>
      <c r="R10588" t="s">
        <v>829</v>
      </c>
      <c r="S10588">
        <v>14240934</v>
      </c>
      <c r="T10588">
        <v>0</v>
      </c>
      <c r="U10588">
        <v>14240934</v>
      </c>
      <c r="V10588">
        <v>229</v>
      </c>
    </row>
    <row r="10589" spans="1:22" x14ac:dyDescent="0.3">
      <c r="A10589">
        <v>202223</v>
      </c>
      <c r="B10589" t="s">
        <v>820</v>
      </c>
      <c r="C10589" t="s">
        <v>821</v>
      </c>
      <c r="D10589" t="s">
        <v>822</v>
      </c>
      <c r="E10589" t="s">
        <v>823</v>
      </c>
      <c r="F10589" t="s">
        <v>876</v>
      </c>
      <c r="G10589" t="s">
        <v>877</v>
      </c>
      <c r="H10589" t="s">
        <v>1094</v>
      </c>
      <c r="I10589">
        <v>852</v>
      </c>
      <c r="J10589" t="s">
        <v>1095</v>
      </c>
      <c r="K10589" t="s">
        <v>828</v>
      </c>
      <c r="L10589" t="s">
        <v>534</v>
      </c>
      <c r="M10589">
        <v>0</v>
      </c>
      <c r="N10589">
        <v>3655040</v>
      </c>
      <c r="O10589">
        <v>3171696</v>
      </c>
      <c r="P10589">
        <v>8444627</v>
      </c>
      <c r="Q10589">
        <v>98000</v>
      </c>
      <c r="R10589" t="s">
        <v>829</v>
      </c>
      <c r="S10589">
        <v>15369363</v>
      </c>
      <c r="T10589">
        <v>0</v>
      </c>
      <c r="U10589">
        <v>15369363</v>
      </c>
      <c r="V10589">
        <v>255</v>
      </c>
    </row>
    <row r="10590" spans="1:22" x14ac:dyDescent="0.3">
      <c r="A10590">
        <v>202324</v>
      </c>
      <c r="B10590" t="s">
        <v>820</v>
      </c>
      <c r="C10590" t="s">
        <v>821</v>
      </c>
      <c r="D10590" t="s">
        <v>822</v>
      </c>
      <c r="E10590" t="s">
        <v>823</v>
      </c>
      <c r="F10590" t="s">
        <v>876</v>
      </c>
      <c r="G10590" t="s">
        <v>877</v>
      </c>
      <c r="H10590" t="s">
        <v>1094</v>
      </c>
      <c r="I10590">
        <v>852</v>
      </c>
      <c r="J10590" t="s">
        <v>1095</v>
      </c>
      <c r="K10590" t="s">
        <v>828</v>
      </c>
      <c r="L10590" t="s">
        <v>534</v>
      </c>
      <c r="M10590">
        <v>330695</v>
      </c>
      <c r="N10590">
        <v>3343022</v>
      </c>
      <c r="O10590">
        <v>2879173</v>
      </c>
      <c r="P10590">
        <v>8444707</v>
      </c>
      <c r="Q10590">
        <v>542957</v>
      </c>
      <c r="R10590" t="s">
        <v>829</v>
      </c>
      <c r="S10590">
        <v>15540554</v>
      </c>
      <c r="T10590">
        <v>28582</v>
      </c>
      <c r="U10590">
        <v>15511972</v>
      </c>
      <c r="V10590">
        <v>270</v>
      </c>
    </row>
    <row r="10591" spans="1:22" x14ac:dyDescent="0.3">
      <c r="A10591">
        <v>202122</v>
      </c>
      <c r="B10591" t="s">
        <v>820</v>
      </c>
      <c r="C10591" t="s">
        <v>821</v>
      </c>
      <c r="D10591" t="s">
        <v>822</v>
      </c>
      <c r="E10591" t="s">
        <v>823</v>
      </c>
      <c r="F10591" t="s">
        <v>876</v>
      </c>
      <c r="G10591" t="s">
        <v>877</v>
      </c>
      <c r="H10591" t="s">
        <v>1094</v>
      </c>
      <c r="I10591">
        <v>852</v>
      </c>
      <c r="J10591" t="s">
        <v>1095</v>
      </c>
      <c r="K10591" t="s">
        <v>828</v>
      </c>
      <c r="L10591" t="s">
        <v>603</v>
      </c>
      <c r="M10591" t="s">
        <v>829</v>
      </c>
      <c r="N10591" t="s">
        <v>829</v>
      </c>
      <c r="O10591" t="s">
        <v>829</v>
      </c>
      <c r="P10591">
        <v>0</v>
      </c>
      <c r="Q10591">
        <v>0</v>
      </c>
      <c r="R10591">
        <v>0</v>
      </c>
      <c r="S10591">
        <v>0</v>
      </c>
      <c r="T10591">
        <v>0</v>
      </c>
      <c r="U10591">
        <v>0</v>
      </c>
      <c r="V10591">
        <v>0</v>
      </c>
    </row>
    <row r="10592" spans="1:22" x14ac:dyDescent="0.3">
      <c r="A10592">
        <v>202223</v>
      </c>
      <c r="B10592" t="s">
        <v>820</v>
      </c>
      <c r="C10592" t="s">
        <v>821</v>
      </c>
      <c r="D10592" t="s">
        <v>822</v>
      </c>
      <c r="E10592" t="s">
        <v>823</v>
      </c>
      <c r="F10592" t="s">
        <v>876</v>
      </c>
      <c r="G10592" t="s">
        <v>877</v>
      </c>
      <c r="H10592" t="s">
        <v>1094</v>
      </c>
      <c r="I10592">
        <v>852</v>
      </c>
      <c r="J10592" t="s">
        <v>1095</v>
      </c>
      <c r="K10592" t="s">
        <v>828</v>
      </c>
      <c r="L10592" t="s">
        <v>603</v>
      </c>
      <c r="M10592" t="s">
        <v>829</v>
      </c>
      <c r="N10592" t="s">
        <v>829</v>
      </c>
      <c r="O10592" t="s">
        <v>829</v>
      </c>
      <c r="P10592">
        <v>0</v>
      </c>
      <c r="Q10592">
        <v>0</v>
      </c>
      <c r="R10592">
        <v>0</v>
      </c>
      <c r="S10592">
        <v>0</v>
      </c>
      <c r="T10592">
        <v>0</v>
      </c>
      <c r="U10592">
        <v>0</v>
      </c>
      <c r="V10592">
        <v>0</v>
      </c>
    </row>
    <row r="10593" spans="1:22" x14ac:dyDescent="0.3">
      <c r="A10593">
        <v>202324</v>
      </c>
      <c r="B10593" t="s">
        <v>820</v>
      </c>
      <c r="C10593" t="s">
        <v>821</v>
      </c>
      <c r="D10593" t="s">
        <v>822</v>
      </c>
      <c r="E10593" t="s">
        <v>823</v>
      </c>
      <c r="F10593" t="s">
        <v>876</v>
      </c>
      <c r="G10593" t="s">
        <v>877</v>
      </c>
      <c r="H10593" t="s">
        <v>1094</v>
      </c>
      <c r="I10593">
        <v>852</v>
      </c>
      <c r="J10593" t="s">
        <v>1095</v>
      </c>
      <c r="K10593" t="s">
        <v>828</v>
      </c>
      <c r="L10593" t="s">
        <v>603</v>
      </c>
      <c r="M10593" t="s">
        <v>829</v>
      </c>
      <c r="N10593" t="s">
        <v>829</v>
      </c>
      <c r="O10593" t="s">
        <v>829</v>
      </c>
      <c r="P10593">
        <v>0</v>
      </c>
      <c r="Q10593">
        <v>0</v>
      </c>
      <c r="R10593">
        <v>0</v>
      </c>
      <c r="S10593">
        <v>0</v>
      </c>
      <c r="T10593">
        <v>0</v>
      </c>
      <c r="U10593">
        <v>0</v>
      </c>
      <c r="V10593">
        <v>0</v>
      </c>
    </row>
    <row r="10594" spans="1:22" x14ac:dyDescent="0.3">
      <c r="A10594">
        <v>202122</v>
      </c>
      <c r="B10594" t="s">
        <v>820</v>
      </c>
      <c r="C10594" t="s">
        <v>821</v>
      </c>
      <c r="D10594" t="s">
        <v>822</v>
      </c>
      <c r="E10594" t="s">
        <v>823</v>
      </c>
      <c r="F10594" t="s">
        <v>876</v>
      </c>
      <c r="G10594" t="s">
        <v>877</v>
      </c>
      <c r="H10594" t="s">
        <v>1094</v>
      </c>
      <c r="I10594">
        <v>852</v>
      </c>
      <c r="J10594" t="s">
        <v>1095</v>
      </c>
      <c r="K10594" t="s">
        <v>828</v>
      </c>
      <c r="L10594" t="s">
        <v>606</v>
      </c>
      <c r="M10594">
        <v>0</v>
      </c>
      <c r="N10594">
        <v>0</v>
      </c>
      <c r="O10594">
        <v>0</v>
      </c>
      <c r="P10594">
        <v>160485</v>
      </c>
      <c r="Q10594">
        <v>0</v>
      </c>
      <c r="R10594">
        <v>0</v>
      </c>
      <c r="S10594">
        <v>160485</v>
      </c>
      <c r="T10594">
        <v>0</v>
      </c>
      <c r="U10594">
        <v>160485</v>
      </c>
      <c r="V10594">
        <v>3</v>
      </c>
    </row>
    <row r="10595" spans="1:22" x14ac:dyDescent="0.3">
      <c r="A10595">
        <v>202223</v>
      </c>
      <c r="B10595" t="s">
        <v>820</v>
      </c>
      <c r="C10595" t="s">
        <v>821</v>
      </c>
      <c r="D10595" t="s">
        <v>822</v>
      </c>
      <c r="E10595" t="s">
        <v>823</v>
      </c>
      <c r="F10595" t="s">
        <v>876</v>
      </c>
      <c r="G10595" t="s">
        <v>877</v>
      </c>
      <c r="H10595" t="s">
        <v>1094</v>
      </c>
      <c r="I10595">
        <v>852</v>
      </c>
      <c r="J10595" t="s">
        <v>1095</v>
      </c>
      <c r="K10595" t="s">
        <v>828</v>
      </c>
      <c r="L10595" t="s">
        <v>606</v>
      </c>
      <c r="M10595">
        <v>0</v>
      </c>
      <c r="N10595">
        <v>0</v>
      </c>
      <c r="O10595">
        <v>0</v>
      </c>
      <c r="P10595">
        <v>0</v>
      </c>
      <c r="Q10595">
        <v>0</v>
      </c>
      <c r="R10595">
        <v>0</v>
      </c>
      <c r="S10595">
        <v>0</v>
      </c>
      <c r="T10595">
        <v>0</v>
      </c>
      <c r="U10595">
        <v>0</v>
      </c>
      <c r="V10595">
        <v>0</v>
      </c>
    </row>
    <row r="10596" spans="1:22" x14ac:dyDescent="0.3">
      <c r="A10596">
        <v>202324</v>
      </c>
      <c r="B10596" t="s">
        <v>820</v>
      </c>
      <c r="C10596" t="s">
        <v>821</v>
      </c>
      <c r="D10596" t="s">
        <v>822</v>
      </c>
      <c r="E10596" t="s">
        <v>823</v>
      </c>
      <c r="F10596" t="s">
        <v>876</v>
      </c>
      <c r="G10596" t="s">
        <v>877</v>
      </c>
      <c r="H10596" t="s">
        <v>1094</v>
      </c>
      <c r="I10596">
        <v>852</v>
      </c>
      <c r="J10596" t="s">
        <v>1095</v>
      </c>
      <c r="K10596" t="s">
        <v>828</v>
      </c>
      <c r="L10596" t="s">
        <v>606</v>
      </c>
      <c r="M10596">
        <v>0</v>
      </c>
      <c r="N10596">
        <v>0</v>
      </c>
      <c r="O10596">
        <v>0</v>
      </c>
      <c r="P10596">
        <v>0</v>
      </c>
      <c r="Q10596">
        <v>0</v>
      </c>
      <c r="R10596">
        <v>0</v>
      </c>
      <c r="S10596">
        <v>0</v>
      </c>
      <c r="T10596">
        <v>0</v>
      </c>
      <c r="U10596">
        <v>0</v>
      </c>
      <c r="V10596">
        <v>0</v>
      </c>
    </row>
    <row r="10597" spans="1:22" x14ac:dyDescent="0.3">
      <c r="A10597">
        <v>202122</v>
      </c>
      <c r="B10597" t="s">
        <v>820</v>
      </c>
      <c r="C10597" t="s">
        <v>821</v>
      </c>
      <c r="D10597" t="s">
        <v>822</v>
      </c>
      <c r="E10597" t="s">
        <v>823</v>
      </c>
      <c r="F10597" t="s">
        <v>876</v>
      </c>
      <c r="G10597" t="s">
        <v>877</v>
      </c>
      <c r="H10597" t="s">
        <v>1094</v>
      </c>
      <c r="I10597">
        <v>852</v>
      </c>
      <c r="J10597" t="s">
        <v>1095</v>
      </c>
      <c r="K10597" t="s">
        <v>828</v>
      </c>
      <c r="L10597" t="s">
        <v>609</v>
      </c>
      <c r="M10597" t="s">
        <v>829</v>
      </c>
      <c r="N10597" t="s">
        <v>829</v>
      </c>
      <c r="O10597" t="s">
        <v>829</v>
      </c>
      <c r="P10597" t="s">
        <v>829</v>
      </c>
      <c r="Q10597">
        <v>0</v>
      </c>
      <c r="R10597" t="s">
        <v>829</v>
      </c>
      <c r="S10597">
        <v>0</v>
      </c>
      <c r="T10597">
        <v>0</v>
      </c>
      <c r="U10597">
        <v>0</v>
      </c>
      <c r="V10597">
        <v>0</v>
      </c>
    </row>
    <row r="10598" spans="1:22" x14ac:dyDescent="0.3">
      <c r="A10598">
        <v>202223</v>
      </c>
      <c r="B10598" t="s">
        <v>820</v>
      </c>
      <c r="C10598" t="s">
        <v>821</v>
      </c>
      <c r="D10598" t="s">
        <v>822</v>
      </c>
      <c r="E10598" t="s">
        <v>823</v>
      </c>
      <c r="F10598" t="s">
        <v>876</v>
      </c>
      <c r="G10598" t="s">
        <v>877</v>
      </c>
      <c r="H10598" t="s">
        <v>1094</v>
      </c>
      <c r="I10598">
        <v>852</v>
      </c>
      <c r="J10598" t="s">
        <v>1095</v>
      </c>
      <c r="K10598" t="s">
        <v>828</v>
      </c>
      <c r="L10598" t="s">
        <v>609</v>
      </c>
      <c r="M10598" t="s">
        <v>829</v>
      </c>
      <c r="N10598" t="s">
        <v>829</v>
      </c>
      <c r="O10598" t="s">
        <v>829</v>
      </c>
      <c r="P10598" t="s">
        <v>829</v>
      </c>
      <c r="Q10598">
        <v>0</v>
      </c>
      <c r="R10598" t="s">
        <v>829</v>
      </c>
      <c r="S10598">
        <v>0</v>
      </c>
      <c r="T10598">
        <v>0</v>
      </c>
      <c r="U10598">
        <v>0</v>
      </c>
      <c r="V10598">
        <v>0</v>
      </c>
    </row>
    <row r="10599" spans="1:22" x14ac:dyDescent="0.3">
      <c r="A10599">
        <v>202122</v>
      </c>
      <c r="B10599" t="s">
        <v>820</v>
      </c>
      <c r="C10599" t="s">
        <v>821</v>
      </c>
      <c r="D10599" t="s">
        <v>822</v>
      </c>
      <c r="E10599" t="s">
        <v>823</v>
      </c>
      <c r="F10599" t="s">
        <v>876</v>
      </c>
      <c r="G10599" t="s">
        <v>877</v>
      </c>
      <c r="H10599" t="s">
        <v>1094</v>
      </c>
      <c r="I10599">
        <v>852</v>
      </c>
      <c r="J10599" t="s">
        <v>1095</v>
      </c>
      <c r="K10599" t="s">
        <v>828</v>
      </c>
      <c r="L10599" t="s">
        <v>830</v>
      </c>
      <c r="M10599">
        <v>0</v>
      </c>
      <c r="N10599">
        <v>0</v>
      </c>
      <c r="O10599">
        <v>0</v>
      </c>
      <c r="P10599">
        <v>0</v>
      </c>
      <c r="Q10599">
        <v>0</v>
      </c>
      <c r="R10599">
        <v>0</v>
      </c>
      <c r="S10599">
        <v>0</v>
      </c>
      <c r="T10599">
        <v>0</v>
      </c>
      <c r="U10599">
        <v>0</v>
      </c>
      <c r="V10599">
        <v>0</v>
      </c>
    </row>
    <row r="10600" spans="1:22" x14ac:dyDescent="0.3">
      <c r="A10600">
        <v>202223</v>
      </c>
      <c r="B10600" t="s">
        <v>820</v>
      </c>
      <c r="C10600" t="s">
        <v>821</v>
      </c>
      <c r="D10600" t="s">
        <v>822</v>
      </c>
      <c r="E10600" t="s">
        <v>823</v>
      </c>
      <c r="F10600" t="s">
        <v>876</v>
      </c>
      <c r="G10600" t="s">
        <v>877</v>
      </c>
      <c r="H10600" t="s">
        <v>1094</v>
      </c>
      <c r="I10600">
        <v>852</v>
      </c>
      <c r="J10600" t="s">
        <v>1095</v>
      </c>
      <c r="K10600" t="s">
        <v>828</v>
      </c>
      <c r="L10600" t="s">
        <v>830</v>
      </c>
      <c r="M10600">
        <v>0</v>
      </c>
      <c r="N10600">
        <v>0</v>
      </c>
      <c r="O10600">
        <v>0</v>
      </c>
      <c r="P10600">
        <v>0</v>
      </c>
      <c r="Q10600">
        <v>0</v>
      </c>
      <c r="R10600">
        <v>0</v>
      </c>
      <c r="S10600">
        <v>0</v>
      </c>
      <c r="T10600">
        <v>0</v>
      </c>
      <c r="U10600">
        <v>0</v>
      </c>
      <c r="V10600">
        <v>0</v>
      </c>
    </row>
    <row r="10601" spans="1:22" x14ac:dyDescent="0.3">
      <c r="A10601">
        <v>202324</v>
      </c>
      <c r="B10601" t="s">
        <v>820</v>
      </c>
      <c r="C10601" t="s">
        <v>821</v>
      </c>
      <c r="D10601" t="s">
        <v>822</v>
      </c>
      <c r="E10601" t="s">
        <v>823</v>
      </c>
      <c r="F10601" t="s">
        <v>876</v>
      </c>
      <c r="G10601" t="s">
        <v>877</v>
      </c>
      <c r="H10601" t="s">
        <v>1094</v>
      </c>
      <c r="I10601">
        <v>852</v>
      </c>
      <c r="J10601" t="s">
        <v>1095</v>
      </c>
      <c r="K10601" t="s">
        <v>828</v>
      </c>
      <c r="L10601" t="s">
        <v>830</v>
      </c>
      <c r="M10601">
        <v>0</v>
      </c>
      <c r="N10601">
        <v>0</v>
      </c>
      <c r="O10601">
        <v>0</v>
      </c>
      <c r="P10601">
        <v>0</v>
      </c>
      <c r="Q10601">
        <v>0</v>
      </c>
      <c r="R10601">
        <v>0</v>
      </c>
      <c r="S10601">
        <v>0</v>
      </c>
      <c r="T10601">
        <v>0</v>
      </c>
      <c r="U10601">
        <v>0</v>
      </c>
      <c r="V10601">
        <v>0</v>
      </c>
    </row>
    <row r="10602" spans="1:22" x14ac:dyDescent="0.3">
      <c r="A10602">
        <v>202122</v>
      </c>
      <c r="B10602" t="s">
        <v>820</v>
      </c>
      <c r="C10602" t="s">
        <v>821</v>
      </c>
      <c r="D10602" t="s">
        <v>822</v>
      </c>
      <c r="E10602" t="s">
        <v>823</v>
      </c>
      <c r="F10602" t="s">
        <v>876</v>
      </c>
      <c r="G10602" t="s">
        <v>877</v>
      </c>
      <c r="H10602" t="s">
        <v>1094</v>
      </c>
      <c r="I10602">
        <v>852</v>
      </c>
      <c r="J10602" t="s">
        <v>1095</v>
      </c>
      <c r="K10602" t="s">
        <v>828</v>
      </c>
      <c r="L10602" t="s">
        <v>537</v>
      </c>
      <c r="M10602">
        <v>0</v>
      </c>
      <c r="N10602">
        <v>663031</v>
      </c>
      <c r="O10602">
        <v>583405</v>
      </c>
      <c r="P10602">
        <v>2269228</v>
      </c>
      <c r="Q10602">
        <v>0</v>
      </c>
      <c r="R10602">
        <v>0</v>
      </c>
      <c r="S10602">
        <v>3515664</v>
      </c>
      <c r="T10602">
        <v>185276</v>
      </c>
      <c r="U10602">
        <v>3330388</v>
      </c>
      <c r="V10602">
        <v>53</v>
      </c>
    </row>
    <row r="10603" spans="1:22" x14ac:dyDescent="0.3">
      <c r="A10603">
        <v>202223</v>
      </c>
      <c r="B10603" t="s">
        <v>820</v>
      </c>
      <c r="C10603" t="s">
        <v>821</v>
      </c>
      <c r="D10603" t="s">
        <v>822</v>
      </c>
      <c r="E10603" t="s">
        <v>823</v>
      </c>
      <c r="F10603" t="s">
        <v>876</v>
      </c>
      <c r="G10603" t="s">
        <v>877</v>
      </c>
      <c r="H10603" t="s">
        <v>1094</v>
      </c>
      <c r="I10603">
        <v>852</v>
      </c>
      <c r="J10603" t="s">
        <v>1095</v>
      </c>
      <c r="K10603" t="s">
        <v>828</v>
      </c>
      <c r="L10603" t="s">
        <v>537</v>
      </c>
      <c r="M10603">
        <v>0</v>
      </c>
      <c r="N10603">
        <v>103513</v>
      </c>
      <c r="O10603">
        <v>64262</v>
      </c>
      <c r="P10603">
        <v>3720447</v>
      </c>
      <c r="Q10603">
        <v>79200</v>
      </c>
      <c r="R10603">
        <v>0</v>
      </c>
      <c r="S10603">
        <v>3967421</v>
      </c>
      <c r="T10603">
        <v>0</v>
      </c>
      <c r="U10603">
        <v>3967421</v>
      </c>
      <c r="V10603">
        <v>66</v>
      </c>
    </row>
    <row r="10604" spans="1:22" x14ac:dyDescent="0.3">
      <c r="A10604">
        <v>202324</v>
      </c>
      <c r="B10604" t="s">
        <v>820</v>
      </c>
      <c r="C10604" t="s">
        <v>821</v>
      </c>
      <c r="D10604" t="s">
        <v>822</v>
      </c>
      <c r="E10604" t="s">
        <v>823</v>
      </c>
      <c r="F10604" t="s">
        <v>876</v>
      </c>
      <c r="G10604" t="s">
        <v>877</v>
      </c>
      <c r="H10604" t="s">
        <v>1094</v>
      </c>
      <c r="I10604">
        <v>852</v>
      </c>
      <c r="J10604" t="s">
        <v>1095</v>
      </c>
      <c r="K10604" t="s">
        <v>828</v>
      </c>
      <c r="L10604" t="s">
        <v>537</v>
      </c>
      <c r="M10604">
        <v>0</v>
      </c>
      <c r="N10604">
        <v>115990</v>
      </c>
      <c r="O10604">
        <v>268055</v>
      </c>
      <c r="P10604">
        <v>4048000</v>
      </c>
      <c r="Q10604">
        <v>59660</v>
      </c>
      <c r="R10604">
        <v>1000899</v>
      </c>
      <c r="S10604">
        <v>5492604</v>
      </c>
      <c r="T10604">
        <v>0</v>
      </c>
      <c r="U10604">
        <v>5492604</v>
      </c>
      <c r="V10604">
        <v>95</v>
      </c>
    </row>
    <row r="10605" spans="1:22" x14ac:dyDescent="0.3">
      <c r="A10605">
        <v>202122</v>
      </c>
      <c r="B10605" t="s">
        <v>820</v>
      </c>
      <c r="C10605" t="s">
        <v>821</v>
      </c>
      <c r="D10605" t="s">
        <v>822</v>
      </c>
      <c r="E10605" t="s">
        <v>823</v>
      </c>
      <c r="F10605" t="s">
        <v>876</v>
      </c>
      <c r="G10605" t="s">
        <v>877</v>
      </c>
      <c r="H10605" t="s">
        <v>1094</v>
      </c>
      <c r="I10605">
        <v>852</v>
      </c>
      <c r="J10605" t="s">
        <v>1095</v>
      </c>
      <c r="K10605" t="s">
        <v>828</v>
      </c>
      <c r="L10605" t="s">
        <v>572</v>
      </c>
      <c r="M10605">
        <v>0</v>
      </c>
      <c r="N10605">
        <v>3116716</v>
      </c>
      <c r="O10605">
        <v>1839881</v>
      </c>
      <c r="P10605">
        <v>0</v>
      </c>
      <c r="Q10605">
        <v>0</v>
      </c>
      <c r="R10605">
        <v>0</v>
      </c>
      <c r="S10605">
        <v>4956597</v>
      </c>
      <c r="T10605">
        <v>0</v>
      </c>
      <c r="U10605">
        <v>4956597</v>
      </c>
      <c r="V10605">
        <v>80</v>
      </c>
    </row>
    <row r="10606" spans="1:22" x14ac:dyDescent="0.3">
      <c r="A10606">
        <v>202223</v>
      </c>
      <c r="B10606" t="s">
        <v>820</v>
      </c>
      <c r="C10606" t="s">
        <v>821</v>
      </c>
      <c r="D10606" t="s">
        <v>822</v>
      </c>
      <c r="E10606" t="s">
        <v>823</v>
      </c>
      <c r="F10606" t="s">
        <v>876</v>
      </c>
      <c r="G10606" t="s">
        <v>877</v>
      </c>
      <c r="H10606" t="s">
        <v>1094</v>
      </c>
      <c r="I10606">
        <v>852</v>
      </c>
      <c r="J10606" t="s">
        <v>1095</v>
      </c>
      <c r="K10606" t="s">
        <v>828</v>
      </c>
      <c r="L10606" t="s">
        <v>572</v>
      </c>
      <c r="M10606">
        <v>734275</v>
      </c>
      <c r="N10606">
        <v>3480834</v>
      </c>
      <c r="O10606">
        <v>2160934</v>
      </c>
      <c r="P10606">
        <v>0</v>
      </c>
      <c r="Q10606">
        <v>0</v>
      </c>
      <c r="R10606">
        <v>0</v>
      </c>
      <c r="S10606">
        <v>6376043</v>
      </c>
      <c r="T10606">
        <v>396139</v>
      </c>
      <c r="U10606">
        <v>5979904</v>
      </c>
      <c r="V10606">
        <v>99</v>
      </c>
    </row>
    <row r="10607" spans="1:22" x14ac:dyDescent="0.3">
      <c r="A10607">
        <v>202324</v>
      </c>
      <c r="B10607" t="s">
        <v>820</v>
      </c>
      <c r="C10607" t="s">
        <v>821</v>
      </c>
      <c r="D10607" t="s">
        <v>822</v>
      </c>
      <c r="E10607" t="s">
        <v>823</v>
      </c>
      <c r="F10607" t="s">
        <v>876</v>
      </c>
      <c r="G10607" t="s">
        <v>877</v>
      </c>
      <c r="H10607" t="s">
        <v>1094</v>
      </c>
      <c r="I10607">
        <v>852</v>
      </c>
      <c r="J10607" t="s">
        <v>1095</v>
      </c>
      <c r="K10607" t="s">
        <v>828</v>
      </c>
      <c r="L10607" t="s">
        <v>572</v>
      </c>
      <c r="M10607">
        <v>663232</v>
      </c>
      <c r="N10607">
        <v>0</v>
      </c>
      <c r="O10607">
        <v>0</v>
      </c>
      <c r="P10607">
        <v>5391023</v>
      </c>
      <c r="Q10607">
        <v>0</v>
      </c>
      <c r="R10607">
        <v>0</v>
      </c>
      <c r="S10607">
        <v>6054255</v>
      </c>
      <c r="T10607">
        <v>129939</v>
      </c>
      <c r="U10607">
        <v>5924316</v>
      </c>
      <c r="V10607">
        <v>103</v>
      </c>
    </row>
    <row r="10608" spans="1:22" x14ac:dyDescent="0.3">
      <c r="A10608">
        <v>202122</v>
      </c>
      <c r="B10608" t="s">
        <v>820</v>
      </c>
      <c r="C10608" t="s">
        <v>821</v>
      </c>
      <c r="D10608" t="s">
        <v>822</v>
      </c>
      <c r="E10608" t="s">
        <v>823</v>
      </c>
      <c r="F10608" t="s">
        <v>876</v>
      </c>
      <c r="G10608" t="s">
        <v>877</v>
      </c>
      <c r="H10608" t="s">
        <v>1094</v>
      </c>
      <c r="I10608">
        <v>852</v>
      </c>
      <c r="J10608" t="s">
        <v>1095</v>
      </c>
      <c r="K10608" t="s">
        <v>828</v>
      </c>
      <c r="L10608" t="s">
        <v>539</v>
      </c>
      <c r="M10608">
        <v>0</v>
      </c>
      <c r="N10608">
        <v>0</v>
      </c>
      <c r="O10608">
        <v>0</v>
      </c>
      <c r="P10608" t="s">
        <v>829</v>
      </c>
      <c r="Q10608" t="s">
        <v>829</v>
      </c>
      <c r="R10608" t="s">
        <v>829</v>
      </c>
      <c r="S10608">
        <v>0</v>
      </c>
      <c r="T10608">
        <v>0</v>
      </c>
      <c r="U10608">
        <v>0</v>
      </c>
      <c r="V10608">
        <v>0</v>
      </c>
    </row>
    <row r="10609" spans="1:22" x14ac:dyDescent="0.3">
      <c r="A10609">
        <v>202223</v>
      </c>
      <c r="B10609" t="s">
        <v>820</v>
      </c>
      <c r="C10609" t="s">
        <v>821</v>
      </c>
      <c r="D10609" t="s">
        <v>822</v>
      </c>
      <c r="E10609" t="s">
        <v>823</v>
      </c>
      <c r="F10609" t="s">
        <v>876</v>
      </c>
      <c r="G10609" t="s">
        <v>877</v>
      </c>
      <c r="H10609" t="s">
        <v>1094</v>
      </c>
      <c r="I10609">
        <v>852</v>
      </c>
      <c r="J10609" t="s">
        <v>1095</v>
      </c>
      <c r="K10609" t="s">
        <v>828</v>
      </c>
      <c r="L10609" t="s">
        <v>539</v>
      </c>
      <c r="M10609">
        <v>0</v>
      </c>
      <c r="N10609">
        <v>0</v>
      </c>
      <c r="O10609">
        <v>0</v>
      </c>
      <c r="P10609" t="s">
        <v>829</v>
      </c>
      <c r="Q10609" t="s">
        <v>829</v>
      </c>
      <c r="R10609" t="s">
        <v>829</v>
      </c>
      <c r="S10609">
        <v>0</v>
      </c>
      <c r="T10609">
        <v>0</v>
      </c>
      <c r="U10609">
        <v>0</v>
      </c>
      <c r="V10609">
        <v>0</v>
      </c>
    </row>
    <row r="10610" spans="1:22" x14ac:dyDescent="0.3">
      <c r="A10610">
        <v>202324</v>
      </c>
      <c r="B10610" t="s">
        <v>820</v>
      </c>
      <c r="C10610" t="s">
        <v>821</v>
      </c>
      <c r="D10610" t="s">
        <v>822</v>
      </c>
      <c r="E10610" t="s">
        <v>823</v>
      </c>
      <c r="F10610" t="s">
        <v>876</v>
      </c>
      <c r="G10610" t="s">
        <v>877</v>
      </c>
      <c r="H10610" t="s">
        <v>1094</v>
      </c>
      <c r="I10610">
        <v>852</v>
      </c>
      <c r="J10610" t="s">
        <v>1095</v>
      </c>
      <c r="K10610" t="s">
        <v>828</v>
      </c>
      <c r="L10610" t="s">
        <v>539</v>
      </c>
      <c r="M10610">
        <v>0</v>
      </c>
      <c r="N10610">
        <v>0</v>
      </c>
      <c r="O10610">
        <v>0</v>
      </c>
      <c r="P10610" t="s">
        <v>829</v>
      </c>
      <c r="Q10610" t="s">
        <v>829</v>
      </c>
      <c r="R10610" t="s">
        <v>829</v>
      </c>
      <c r="S10610">
        <v>0</v>
      </c>
      <c r="T10610">
        <v>0</v>
      </c>
      <c r="U10610">
        <v>0</v>
      </c>
      <c r="V10610">
        <v>0</v>
      </c>
    </row>
    <row r="10611" spans="1:22" x14ac:dyDescent="0.3">
      <c r="A10611">
        <v>202122</v>
      </c>
      <c r="B10611" t="s">
        <v>820</v>
      </c>
      <c r="C10611" t="s">
        <v>821</v>
      </c>
      <c r="D10611" t="s">
        <v>822</v>
      </c>
      <c r="E10611" t="s">
        <v>823</v>
      </c>
      <c r="F10611" t="s">
        <v>876</v>
      </c>
      <c r="G10611" t="s">
        <v>877</v>
      </c>
      <c r="H10611" t="s">
        <v>1094</v>
      </c>
      <c r="I10611">
        <v>852</v>
      </c>
      <c r="J10611" t="s">
        <v>1095</v>
      </c>
      <c r="K10611" t="s">
        <v>828</v>
      </c>
      <c r="L10611" t="s">
        <v>541</v>
      </c>
      <c r="M10611">
        <v>135992</v>
      </c>
      <c r="N10611">
        <v>641534</v>
      </c>
      <c r="O10611">
        <v>378715</v>
      </c>
      <c r="P10611">
        <v>0</v>
      </c>
      <c r="Q10611">
        <v>0</v>
      </c>
      <c r="R10611">
        <v>0</v>
      </c>
      <c r="S10611">
        <v>1156241</v>
      </c>
      <c r="T10611">
        <v>15823</v>
      </c>
      <c r="U10611">
        <v>1140418</v>
      </c>
      <c r="V10611">
        <v>18</v>
      </c>
    </row>
    <row r="10612" spans="1:22" x14ac:dyDescent="0.3">
      <c r="A10612">
        <v>202223</v>
      </c>
      <c r="B10612" t="s">
        <v>820</v>
      </c>
      <c r="C10612" t="s">
        <v>821</v>
      </c>
      <c r="D10612" t="s">
        <v>822</v>
      </c>
      <c r="E10612" t="s">
        <v>823</v>
      </c>
      <c r="F10612" t="s">
        <v>876</v>
      </c>
      <c r="G10612" t="s">
        <v>877</v>
      </c>
      <c r="H10612" t="s">
        <v>1094</v>
      </c>
      <c r="I10612">
        <v>852</v>
      </c>
      <c r="J10612" t="s">
        <v>1095</v>
      </c>
      <c r="K10612" t="s">
        <v>828</v>
      </c>
      <c r="L10612" t="s">
        <v>541</v>
      </c>
      <c r="M10612">
        <v>0</v>
      </c>
      <c r="N10612">
        <v>767929</v>
      </c>
      <c r="O10612">
        <v>476737</v>
      </c>
      <c r="P10612">
        <v>0</v>
      </c>
      <c r="Q10612">
        <v>350</v>
      </c>
      <c r="R10612">
        <v>0</v>
      </c>
      <c r="S10612">
        <v>1245016</v>
      </c>
      <c r="T10612">
        <v>138910</v>
      </c>
      <c r="U10612">
        <v>1106106</v>
      </c>
      <c r="V10612">
        <v>18</v>
      </c>
    </row>
    <row r="10613" spans="1:22" x14ac:dyDescent="0.3">
      <c r="A10613">
        <v>202324</v>
      </c>
      <c r="B10613" t="s">
        <v>820</v>
      </c>
      <c r="C10613" t="s">
        <v>821</v>
      </c>
      <c r="D10613" t="s">
        <v>822</v>
      </c>
      <c r="E10613" t="s">
        <v>823</v>
      </c>
      <c r="F10613" t="s">
        <v>876</v>
      </c>
      <c r="G10613" t="s">
        <v>877</v>
      </c>
      <c r="H10613" t="s">
        <v>1094</v>
      </c>
      <c r="I10613">
        <v>852</v>
      </c>
      <c r="J10613" t="s">
        <v>1095</v>
      </c>
      <c r="K10613" t="s">
        <v>828</v>
      </c>
      <c r="L10613" t="s">
        <v>541</v>
      </c>
      <c r="M10613">
        <v>0</v>
      </c>
      <c r="N10613">
        <v>919717</v>
      </c>
      <c r="O10613">
        <v>603059</v>
      </c>
      <c r="P10613">
        <v>0</v>
      </c>
      <c r="Q10613">
        <v>0</v>
      </c>
      <c r="R10613">
        <v>0</v>
      </c>
      <c r="S10613">
        <v>1522776</v>
      </c>
      <c r="T10613">
        <v>148294</v>
      </c>
      <c r="U10613">
        <v>1374482</v>
      </c>
      <c r="V10613">
        <v>24</v>
      </c>
    </row>
    <row r="10614" spans="1:22" x14ac:dyDescent="0.3">
      <c r="A10614">
        <v>202122</v>
      </c>
      <c r="B10614" t="s">
        <v>820</v>
      </c>
      <c r="C10614" t="s">
        <v>821</v>
      </c>
      <c r="D10614" t="s">
        <v>822</v>
      </c>
      <c r="E10614" t="s">
        <v>823</v>
      </c>
      <c r="F10614" t="s">
        <v>876</v>
      </c>
      <c r="G10614" t="s">
        <v>877</v>
      </c>
      <c r="H10614" t="s">
        <v>1094</v>
      </c>
      <c r="I10614">
        <v>852</v>
      </c>
      <c r="J10614" t="s">
        <v>1095</v>
      </c>
      <c r="K10614" t="s">
        <v>828</v>
      </c>
      <c r="L10614" t="s">
        <v>831</v>
      </c>
      <c r="M10614" t="s">
        <v>829</v>
      </c>
      <c r="N10614" t="s">
        <v>829</v>
      </c>
      <c r="O10614" t="s">
        <v>829</v>
      </c>
      <c r="P10614">
        <v>0</v>
      </c>
      <c r="Q10614">
        <v>0</v>
      </c>
      <c r="R10614" t="s">
        <v>829</v>
      </c>
      <c r="S10614">
        <v>0</v>
      </c>
      <c r="T10614">
        <v>0</v>
      </c>
      <c r="U10614">
        <v>0</v>
      </c>
      <c r="V10614">
        <v>0</v>
      </c>
    </row>
    <row r="10615" spans="1:22" x14ac:dyDescent="0.3">
      <c r="A10615">
        <v>202223</v>
      </c>
      <c r="B10615" t="s">
        <v>820</v>
      </c>
      <c r="C10615" t="s">
        <v>821</v>
      </c>
      <c r="D10615" t="s">
        <v>822</v>
      </c>
      <c r="E10615" t="s">
        <v>823</v>
      </c>
      <c r="F10615" t="s">
        <v>876</v>
      </c>
      <c r="G10615" t="s">
        <v>877</v>
      </c>
      <c r="H10615" t="s">
        <v>1094</v>
      </c>
      <c r="I10615">
        <v>852</v>
      </c>
      <c r="J10615" t="s">
        <v>1095</v>
      </c>
      <c r="K10615" t="s">
        <v>828</v>
      </c>
      <c r="L10615" t="s">
        <v>831</v>
      </c>
      <c r="M10615" t="s">
        <v>829</v>
      </c>
      <c r="N10615" t="s">
        <v>829</v>
      </c>
      <c r="O10615" t="s">
        <v>829</v>
      </c>
      <c r="P10615">
        <v>0</v>
      </c>
      <c r="Q10615">
        <v>0</v>
      </c>
      <c r="R10615" t="s">
        <v>829</v>
      </c>
      <c r="S10615">
        <v>0</v>
      </c>
      <c r="T10615">
        <v>0</v>
      </c>
      <c r="U10615">
        <v>0</v>
      </c>
      <c r="V10615">
        <v>0</v>
      </c>
    </row>
    <row r="10616" spans="1:22" x14ac:dyDescent="0.3">
      <c r="A10616">
        <v>202324</v>
      </c>
      <c r="B10616" t="s">
        <v>820</v>
      </c>
      <c r="C10616" t="s">
        <v>821</v>
      </c>
      <c r="D10616" t="s">
        <v>822</v>
      </c>
      <c r="E10616" t="s">
        <v>823</v>
      </c>
      <c r="F10616" t="s">
        <v>876</v>
      </c>
      <c r="G10616" t="s">
        <v>877</v>
      </c>
      <c r="H10616" t="s">
        <v>1094</v>
      </c>
      <c r="I10616">
        <v>852</v>
      </c>
      <c r="J10616" t="s">
        <v>1095</v>
      </c>
      <c r="K10616" t="s">
        <v>828</v>
      </c>
      <c r="L10616" t="s">
        <v>831</v>
      </c>
      <c r="M10616" t="s">
        <v>829</v>
      </c>
      <c r="N10616" t="s">
        <v>829</v>
      </c>
      <c r="O10616" t="s">
        <v>829</v>
      </c>
      <c r="P10616">
        <v>0</v>
      </c>
      <c r="Q10616">
        <v>202750</v>
      </c>
      <c r="R10616" t="s">
        <v>829</v>
      </c>
      <c r="S10616">
        <v>202750</v>
      </c>
      <c r="T10616">
        <v>0</v>
      </c>
      <c r="U10616">
        <v>202750</v>
      </c>
      <c r="V10616">
        <v>4</v>
      </c>
    </row>
    <row r="10617" spans="1:22" x14ac:dyDescent="0.3">
      <c r="A10617">
        <v>202122</v>
      </c>
      <c r="B10617" t="s">
        <v>820</v>
      </c>
      <c r="C10617" t="s">
        <v>821</v>
      </c>
      <c r="D10617" t="s">
        <v>822</v>
      </c>
      <c r="E10617" t="s">
        <v>823</v>
      </c>
      <c r="F10617" t="s">
        <v>876</v>
      </c>
      <c r="G10617" t="s">
        <v>877</v>
      </c>
      <c r="H10617" t="s">
        <v>1094</v>
      </c>
      <c r="I10617">
        <v>852</v>
      </c>
      <c r="J10617" t="s">
        <v>1095</v>
      </c>
      <c r="K10617" t="s">
        <v>828</v>
      </c>
      <c r="L10617" t="s">
        <v>832</v>
      </c>
      <c r="M10617">
        <v>0</v>
      </c>
      <c r="N10617">
        <v>0</v>
      </c>
      <c r="O10617">
        <v>0</v>
      </c>
      <c r="P10617">
        <v>0</v>
      </c>
      <c r="Q10617">
        <v>0</v>
      </c>
      <c r="R10617">
        <v>0</v>
      </c>
      <c r="S10617">
        <v>0</v>
      </c>
      <c r="T10617">
        <v>0</v>
      </c>
      <c r="U10617">
        <v>0</v>
      </c>
      <c r="V10617">
        <v>0</v>
      </c>
    </row>
    <row r="10618" spans="1:22" x14ac:dyDescent="0.3">
      <c r="A10618">
        <v>202223</v>
      </c>
      <c r="B10618" t="s">
        <v>820</v>
      </c>
      <c r="C10618" t="s">
        <v>821</v>
      </c>
      <c r="D10618" t="s">
        <v>822</v>
      </c>
      <c r="E10618" t="s">
        <v>823</v>
      </c>
      <c r="F10618" t="s">
        <v>876</v>
      </c>
      <c r="G10618" t="s">
        <v>877</v>
      </c>
      <c r="H10618" t="s">
        <v>1094</v>
      </c>
      <c r="I10618">
        <v>852</v>
      </c>
      <c r="J10618" t="s">
        <v>1095</v>
      </c>
      <c r="K10618" t="s">
        <v>828</v>
      </c>
      <c r="L10618" t="s">
        <v>832</v>
      </c>
      <c r="M10618">
        <v>0</v>
      </c>
      <c r="N10618">
        <v>0</v>
      </c>
      <c r="O10618">
        <v>0</v>
      </c>
      <c r="P10618">
        <v>0</v>
      </c>
      <c r="Q10618">
        <v>0</v>
      </c>
      <c r="R10618">
        <v>0</v>
      </c>
      <c r="S10618">
        <v>0</v>
      </c>
      <c r="T10618">
        <v>0</v>
      </c>
      <c r="U10618">
        <v>0</v>
      </c>
      <c r="V10618">
        <v>0</v>
      </c>
    </row>
    <row r="10619" spans="1:22" x14ac:dyDescent="0.3">
      <c r="A10619">
        <v>202324</v>
      </c>
      <c r="B10619" t="s">
        <v>820</v>
      </c>
      <c r="C10619" t="s">
        <v>821</v>
      </c>
      <c r="D10619" t="s">
        <v>822</v>
      </c>
      <c r="E10619" t="s">
        <v>823</v>
      </c>
      <c r="F10619" t="s">
        <v>876</v>
      </c>
      <c r="G10619" t="s">
        <v>877</v>
      </c>
      <c r="H10619" t="s">
        <v>1094</v>
      </c>
      <c r="I10619">
        <v>852</v>
      </c>
      <c r="J10619" t="s">
        <v>1095</v>
      </c>
      <c r="K10619" t="s">
        <v>828</v>
      </c>
      <c r="L10619" t="s">
        <v>832</v>
      </c>
      <c r="M10619">
        <v>0</v>
      </c>
      <c r="N10619">
        <v>0</v>
      </c>
      <c r="O10619">
        <v>0</v>
      </c>
      <c r="P10619">
        <v>0</v>
      </c>
      <c r="Q10619">
        <v>0</v>
      </c>
      <c r="R10619">
        <v>0</v>
      </c>
      <c r="S10619">
        <v>0</v>
      </c>
      <c r="T10619">
        <v>0</v>
      </c>
      <c r="U10619">
        <v>0</v>
      </c>
      <c r="V10619">
        <v>0</v>
      </c>
    </row>
    <row r="10620" spans="1:22" x14ac:dyDescent="0.3">
      <c r="A10620">
        <v>202122</v>
      </c>
      <c r="B10620" t="s">
        <v>820</v>
      </c>
      <c r="C10620" t="s">
        <v>821</v>
      </c>
      <c r="D10620" t="s">
        <v>822</v>
      </c>
      <c r="E10620" t="s">
        <v>823</v>
      </c>
      <c r="F10620" t="s">
        <v>876</v>
      </c>
      <c r="G10620" t="s">
        <v>877</v>
      </c>
      <c r="H10620" t="s">
        <v>1094</v>
      </c>
      <c r="I10620">
        <v>852</v>
      </c>
      <c r="J10620" t="s">
        <v>1095</v>
      </c>
      <c r="K10620" t="s">
        <v>828</v>
      </c>
      <c r="L10620" t="s">
        <v>544</v>
      </c>
      <c r="M10620">
        <v>0</v>
      </c>
      <c r="N10620">
        <v>421297</v>
      </c>
      <c r="O10620">
        <v>248703</v>
      </c>
      <c r="P10620">
        <v>0</v>
      </c>
      <c r="Q10620">
        <v>0</v>
      </c>
      <c r="R10620">
        <v>0</v>
      </c>
      <c r="S10620">
        <v>670000</v>
      </c>
      <c r="T10620">
        <v>0</v>
      </c>
      <c r="U10620">
        <v>670000</v>
      </c>
      <c r="V10620">
        <v>11</v>
      </c>
    </row>
    <row r="10621" spans="1:22" x14ac:dyDescent="0.3">
      <c r="A10621">
        <v>202223</v>
      </c>
      <c r="B10621" t="s">
        <v>820</v>
      </c>
      <c r="C10621" t="s">
        <v>821</v>
      </c>
      <c r="D10621" t="s">
        <v>822</v>
      </c>
      <c r="E10621" t="s">
        <v>823</v>
      </c>
      <c r="F10621" t="s">
        <v>876</v>
      </c>
      <c r="G10621" t="s">
        <v>877</v>
      </c>
      <c r="H10621" t="s">
        <v>1094</v>
      </c>
      <c r="I10621">
        <v>852</v>
      </c>
      <c r="J10621" t="s">
        <v>1095</v>
      </c>
      <c r="K10621" t="s">
        <v>828</v>
      </c>
      <c r="L10621" t="s">
        <v>544</v>
      </c>
      <c r="M10621">
        <v>0</v>
      </c>
      <c r="N10621">
        <v>0</v>
      </c>
      <c r="O10621">
        <v>0</v>
      </c>
      <c r="P10621">
        <v>216300</v>
      </c>
      <c r="Q10621">
        <v>0</v>
      </c>
      <c r="R10621">
        <v>0</v>
      </c>
      <c r="S10621">
        <v>216300</v>
      </c>
      <c r="T10621">
        <v>0</v>
      </c>
      <c r="U10621">
        <v>216300</v>
      </c>
      <c r="V10621">
        <v>4</v>
      </c>
    </row>
    <row r="10622" spans="1:22" x14ac:dyDescent="0.3">
      <c r="A10622">
        <v>202324</v>
      </c>
      <c r="B10622" t="s">
        <v>820</v>
      </c>
      <c r="C10622" t="s">
        <v>821</v>
      </c>
      <c r="D10622" t="s">
        <v>822</v>
      </c>
      <c r="E10622" t="s">
        <v>823</v>
      </c>
      <c r="F10622" t="s">
        <v>876</v>
      </c>
      <c r="G10622" t="s">
        <v>877</v>
      </c>
      <c r="H10622" t="s">
        <v>1094</v>
      </c>
      <c r="I10622">
        <v>852</v>
      </c>
      <c r="J10622" t="s">
        <v>1095</v>
      </c>
      <c r="K10622" t="s">
        <v>828</v>
      </c>
      <c r="L10622" t="s">
        <v>544</v>
      </c>
      <c r="M10622">
        <v>0</v>
      </c>
      <c r="N10622">
        <v>0</v>
      </c>
      <c r="O10622">
        <v>0</v>
      </c>
      <c r="P10622">
        <v>319597</v>
      </c>
      <c r="Q10622">
        <v>0</v>
      </c>
      <c r="R10622">
        <v>0</v>
      </c>
      <c r="S10622">
        <v>319597</v>
      </c>
      <c r="T10622">
        <v>0</v>
      </c>
      <c r="U10622">
        <v>319597</v>
      </c>
      <c r="V10622">
        <v>6</v>
      </c>
    </row>
    <row r="10623" spans="1:22" x14ac:dyDescent="0.3">
      <c r="A10623">
        <v>202122</v>
      </c>
      <c r="B10623" t="s">
        <v>820</v>
      </c>
      <c r="C10623" t="s">
        <v>821</v>
      </c>
      <c r="D10623" t="s">
        <v>822</v>
      </c>
      <c r="E10623" t="s">
        <v>823</v>
      </c>
      <c r="F10623" t="s">
        <v>876</v>
      </c>
      <c r="G10623" t="s">
        <v>877</v>
      </c>
      <c r="H10623" t="s">
        <v>1094</v>
      </c>
      <c r="I10623">
        <v>852</v>
      </c>
      <c r="J10623" t="s">
        <v>1095</v>
      </c>
      <c r="K10623" t="s">
        <v>828</v>
      </c>
      <c r="L10623" t="s">
        <v>600</v>
      </c>
      <c r="M10623" t="s">
        <v>829</v>
      </c>
      <c r="N10623" t="s">
        <v>829</v>
      </c>
      <c r="O10623" t="s">
        <v>829</v>
      </c>
      <c r="P10623">
        <v>0</v>
      </c>
      <c r="Q10623">
        <v>0</v>
      </c>
      <c r="R10623" t="s">
        <v>829</v>
      </c>
      <c r="S10623">
        <v>0</v>
      </c>
      <c r="T10623">
        <v>0</v>
      </c>
      <c r="U10623">
        <v>0</v>
      </c>
      <c r="V10623">
        <v>0</v>
      </c>
    </row>
    <row r="10624" spans="1:22" x14ac:dyDescent="0.3">
      <c r="A10624">
        <v>202223</v>
      </c>
      <c r="B10624" t="s">
        <v>820</v>
      </c>
      <c r="C10624" t="s">
        <v>821</v>
      </c>
      <c r="D10624" t="s">
        <v>822</v>
      </c>
      <c r="E10624" t="s">
        <v>823</v>
      </c>
      <c r="F10624" t="s">
        <v>876</v>
      </c>
      <c r="G10624" t="s">
        <v>877</v>
      </c>
      <c r="H10624" t="s">
        <v>1094</v>
      </c>
      <c r="I10624">
        <v>852</v>
      </c>
      <c r="J10624" t="s">
        <v>1095</v>
      </c>
      <c r="K10624" t="s">
        <v>828</v>
      </c>
      <c r="L10624" t="s">
        <v>600</v>
      </c>
      <c r="M10624" t="s">
        <v>829</v>
      </c>
      <c r="N10624" t="s">
        <v>829</v>
      </c>
      <c r="O10624" t="s">
        <v>829</v>
      </c>
      <c r="P10624">
        <v>0</v>
      </c>
      <c r="Q10624">
        <v>0</v>
      </c>
      <c r="R10624" t="s">
        <v>829</v>
      </c>
      <c r="S10624">
        <v>0</v>
      </c>
      <c r="T10624">
        <v>0</v>
      </c>
      <c r="U10624">
        <v>0</v>
      </c>
      <c r="V10624">
        <v>0</v>
      </c>
    </row>
    <row r="10625" spans="1:22" x14ac:dyDescent="0.3">
      <c r="A10625">
        <v>202324</v>
      </c>
      <c r="B10625" t="s">
        <v>820</v>
      </c>
      <c r="C10625" t="s">
        <v>821</v>
      </c>
      <c r="D10625" t="s">
        <v>822</v>
      </c>
      <c r="E10625" t="s">
        <v>823</v>
      </c>
      <c r="F10625" t="s">
        <v>876</v>
      </c>
      <c r="G10625" t="s">
        <v>877</v>
      </c>
      <c r="H10625" t="s">
        <v>1094</v>
      </c>
      <c r="I10625">
        <v>852</v>
      </c>
      <c r="J10625" t="s">
        <v>1095</v>
      </c>
      <c r="K10625" t="s">
        <v>828</v>
      </c>
      <c r="L10625" t="s">
        <v>600</v>
      </c>
      <c r="M10625" t="s">
        <v>829</v>
      </c>
      <c r="N10625" t="s">
        <v>829</v>
      </c>
      <c r="O10625" t="s">
        <v>829</v>
      </c>
      <c r="P10625">
        <v>0</v>
      </c>
      <c r="Q10625">
        <v>0</v>
      </c>
      <c r="R10625" t="s">
        <v>829</v>
      </c>
      <c r="S10625">
        <v>0</v>
      </c>
      <c r="T10625">
        <v>0</v>
      </c>
      <c r="U10625">
        <v>0</v>
      </c>
      <c r="V10625">
        <v>0</v>
      </c>
    </row>
    <row r="10626" spans="1:22" x14ac:dyDescent="0.3">
      <c r="A10626">
        <v>202122</v>
      </c>
      <c r="B10626" t="s">
        <v>820</v>
      </c>
      <c r="C10626" t="s">
        <v>821</v>
      </c>
      <c r="D10626" t="s">
        <v>822</v>
      </c>
      <c r="E10626" t="s">
        <v>823</v>
      </c>
      <c r="F10626" t="s">
        <v>876</v>
      </c>
      <c r="G10626" t="s">
        <v>877</v>
      </c>
      <c r="H10626" t="s">
        <v>1094</v>
      </c>
      <c r="I10626">
        <v>852</v>
      </c>
      <c r="J10626" t="s">
        <v>1095</v>
      </c>
      <c r="K10626" t="s">
        <v>828</v>
      </c>
      <c r="L10626" t="s">
        <v>247</v>
      </c>
      <c r="M10626">
        <v>0</v>
      </c>
      <c r="N10626">
        <v>0</v>
      </c>
      <c r="O10626">
        <v>0</v>
      </c>
      <c r="P10626">
        <v>0</v>
      </c>
      <c r="Q10626">
        <v>0</v>
      </c>
      <c r="R10626">
        <v>0</v>
      </c>
      <c r="S10626">
        <v>0</v>
      </c>
      <c r="T10626">
        <v>0</v>
      </c>
      <c r="U10626">
        <v>0</v>
      </c>
      <c r="V10626">
        <v>0</v>
      </c>
    </row>
    <row r="10627" spans="1:22" x14ac:dyDescent="0.3">
      <c r="A10627">
        <v>202223</v>
      </c>
      <c r="B10627" t="s">
        <v>820</v>
      </c>
      <c r="C10627" t="s">
        <v>821</v>
      </c>
      <c r="D10627" t="s">
        <v>822</v>
      </c>
      <c r="E10627" t="s">
        <v>823</v>
      </c>
      <c r="F10627" t="s">
        <v>876</v>
      </c>
      <c r="G10627" t="s">
        <v>877</v>
      </c>
      <c r="H10627" t="s">
        <v>1094</v>
      </c>
      <c r="I10627">
        <v>852</v>
      </c>
      <c r="J10627" t="s">
        <v>1095</v>
      </c>
      <c r="K10627" t="s">
        <v>828</v>
      </c>
      <c r="L10627" t="s">
        <v>247</v>
      </c>
      <c r="M10627">
        <v>0</v>
      </c>
      <c r="N10627">
        <v>0</v>
      </c>
      <c r="O10627">
        <v>0</v>
      </c>
      <c r="P10627">
        <v>0</v>
      </c>
      <c r="Q10627">
        <v>0</v>
      </c>
      <c r="R10627">
        <v>0</v>
      </c>
      <c r="S10627">
        <v>0</v>
      </c>
      <c r="T10627">
        <v>0</v>
      </c>
      <c r="U10627">
        <v>0</v>
      </c>
      <c r="V10627">
        <v>0</v>
      </c>
    </row>
    <row r="10628" spans="1:22" x14ac:dyDescent="0.3">
      <c r="A10628">
        <v>202324</v>
      </c>
      <c r="B10628" t="s">
        <v>820</v>
      </c>
      <c r="C10628" t="s">
        <v>821</v>
      </c>
      <c r="D10628" t="s">
        <v>822</v>
      </c>
      <c r="E10628" t="s">
        <v>823</v>
      </c>
      <c r="F10628" t="s">
        <v>876</v>
      </c>
      <c r="G10628" t="s">
        <v>877</v>
      </c>
      <c r="H10628" t="s">
        <v>1094</v>
      </c>
      <c r="I10628">
        <v>852</v>
      </c>
      <c r="J10628" t="s">
        <v>1095</v>
      </c>
      <c r="K10628" t="s">
        <v>828</v>
      </c>
      <c r="L10628" t="s">
        <v>247</v>
      </c>
      <c r="M10628">
        <v>0</v>
      </c>
      <c r="N10628">
        <v>0</v>
      </c>
      <c r="O10628">
        <v>0</v>
      </c>
      <c r="P10628">
        <v>0</v>
      </c>
      <c r="Q10628">
        <v>0</v>
      </c>
      <c r="R10628">
        <v>0</v>
      </c>
      <c r="S10628">
        <v>0</v>
      </c>
      <c r="T10628">
        <v>0</v>
      </c>
      <c r="U10628">
        <v>0</v>
      </c>
      <c r="V10628">
        <v>0</v>
      </c>
    </row>
    <row r="10629" spans="1:22" x14ac:dyDescent="0.3">
      <c r="A10629">
        <v>202122</v>
      </c>
      <c r="B10629" t="s">
        <v>820</v>
      </c>
      <c r="C10629" t="s">
        <v>821</v>
      </c>
      <c r="D10629" t="s">
        <v>822</v>
      </c>
      <c r="E10629" t="s">
        <v>823</v>
      </c>
      <c r="F10629" t="s">
        <v>876</v>
      </c>
      <c r="G10629" t="s">
        <v>877</v>
      </c>
      <c r="H10629" t="s">
        <v>1094</v>
      </c>
      <c r="I10629">
        <v>852</v>
      </c>
      <c r="J10629" t="s">
        <v>1095</v>
      </c>
      <c r="K10629" t="s">
        <v>828</v>
      </c>
      <c r="L10629" t="s">
        <v>833</v>
      </c>
      <c r="M10629">
        <v>16673288</v>
      </c>
      <c r="N10629">
        <v>62218767</v>
      </c>
      <c r="O10629">
        <v>48369262</v>
      </c>
      <c r="P10629">
        <v>15389761</v>
      </c>
      <c r="Q10629">
        <v>1538809</v>
      </c>
      <c r="R10629">
        <v>0</v>
      </c>
      <c r="S10629">
        <v>145503309</v>
      </c>
      <c r="T10629">
        <v>201099</v>
      </c>
      <c r="U10629">
        <v>145302210</v>
      </c>
      <c r="V10629" t="s">
        <v>834</v>
      </c>
    </row>
    <row r="10630" spans="1:22" x14ac:dyDescent="0.3">
      <c r="A10630">
        <v>202223</v>
      </c>
      <c r="B10630" t="s">
        <v>820</v>
      </c>
      <c r="C10630" t="s">
        <v>821</v>
      </c>
      <c r="D10630" t="s">
        <v>822</v>
      </c>
      <c r="E10630" t="s">
        <v>823</v>
      </c>
      <c r="F10630" t="s">
        <v>876</v>
      </c>
      <c r="G10630" t="s">
        <v>877</v>
      </c>
      <c r="H10630" t="s">
        <v>1094</v>
      </c>
      <c r="I10630">
        <v>852</v>
      </c>
      <c r="J10630" t="s">
        <v>1095</v>
      </c>
      <c r="K10630" t="s">
        <v>828</v>
      </c>
      <c r="L10630" t="s">
        <v>833</v>
      </c>
      <c r="M10630">
        <v>17443054</v>
      </c>
      <c r="N10630">
        <v>62861446</v>
      </c>
      <c r="O10630">
        <v>49529974</v>
      </c>
      <c r="P10630">
        <v>17280440</v>
      </c>
      <c r="Q10630">
        <v>1177550</v>
      </c>
      <c r="R10630">
        <v>0</v>
      </c>
      <c r="S10630">
        <v>149717725</v>
      </c>
      <c r="T10630">
        <v>535049</v>
      </c>
      <c r="U10630">
        <v>149182676</v>
      </c>
      <c r="V10630" t="s">
        <v>834</v>
      </c>
    </row>
    <row r="10631" spans="1:22" x14ac:dyDescent="0.3">
      <c r="A10631">
        <v>202324</v>
      </c>
      <c r="B10631" t="s">
        <v>820</v>
      </c>
      <c r="C10631" t="s">
        <v>821</v>
      </c>
      <c r="D10631" t="s">
        <v>822</v>
      </c>
      <c r="E10631" t="s">
        <v>823</v>
      </c>
      <c r="F10631" t="s">
        <v>876</v>
      </c>
      <c r="G10631" t="s">
        <v>877</v>
      </c>
      <c r="H10631" t="s">
        <v>1094</v>
      </c>
      <c r="I10631">
        <v>852</v>
      </c>
      <c r="J10631" t="s">
        <v>1095</v>
      </c>
      <c r="K10631" t="s">
        <v>828</v>
      </c>
      <c r="L10631" t="s">
        <v>833</v>
      </c>
      <c r="M10631">
        <v>18706871</v>
      </c>
      <c r="N10631">
        <v>59957876</v>
      </c>
      <c r="O10631">
        <v>53378948</v>
      </c>
      <c r="P10631">
        <v>23070827</v>
      </c>
      <c r="Q10631">
        <v>1930367</v>
      </c>
      <c r="R10631">
        <v>1000899</v>
      </c>
      <c r="S10631">
        <v>159619921</v>
      </c>
      <c r="T10631">
        <v>310809</v>
      </c>
      <c r="U10631">
        <v>159309113</v>
      </c>
      <c r="V10631" t="s">
        <v>834</v>
      </c>
    </row>
    <row r="10632" spans="1:22" x14ac:dyDescent="0.3">
      <c r="A10632">
        <v>202122</v>
      </c>
      <c r="B10632" t="s">
        <v>820</v>
      </c>
      <c r="C10632" t="s">
        <v>821</v>
      </c>
      <c r="D10632" t="s">
        <v>822</v>
      </c>
      <c r="E10632" t="s">
        <v>823</v>
      </c>
      <c r="F10632" t="s">
        <v>876</v>
      </c>
      <c r="G10632" t="s">
        <v>877</v>
      </c>
      <c r="H10632" t="s">
        <v>1094</v>
      </c>
      <c r="I10632">
        <v>852</v>
      </c>
      <c r="J10632" t="s">
        <v>1095</v>
      </c>
      <c r="K10632" t="s">
        <v>835</v>
      </c>
      <c r="L10632" t="s">
        <v>836</v>
      </c>
      <c r="M10632" t="s">
        <v>829</v>
      </c>
      <c r="N10632" t="s">
        <v>829</v>
      </c>
      <c r="O10632" t="s">
        <v>829</v>
      </c>
      <c r="P10632" t="s">
        <v>829</v>
      </c>
      <c r="Q10632" t="s">
        <v>829</v>
      </c>
      <c r="R10632" t="s">
        <v>829</v>
      </c>
      <c r="S10632">
        <v>142561419</v>
      </c>
      <c r="T10632" t="s">
        <v>829</v>
      </c>
      <c r="U10632" t="s">
        <v>829</v>
      </c>
      <c r="V10632" t="s">
        <v>834</v>
      </c>
    </row>
    <row r="10633" spans="1:22" x14ac:dyDescent="0.3">
      <c r="A10633">
        <v>202223</v>
      </c>
      <c r="B10633" t="s">
        <v>820</v>
      </c>
      <c r="C10633" t="s">
        <v>821</v>
      </c>
      <c r="D10633" t="s">
        <v>822</v>
      </c>
      <c r="E10633" t="s">
        <v>823</v>
      </c>
      <c r="F10633" t="s">
        <v>876</v>
      </c>
      <c r="G10633" t="s">
        <v>877</v>
      </c>
      <c r="H10633" t="s">
        <v>1094</v>
      </c>
      <c r="I10633">
        <v>852</v>
      </c>
      <c r="J10633" t="s">
        <v>1095</v>
      </c>
      <c r="K10633" t="s">
        <v>835</v>
      </c>
      <c r="L10633" t="s">
        <v>836</v>
      </c>
      <c r="M10633" t="s">
        <v>829</v>
      </c>
      <c r="N10633" t="s">
        <v>829</v>
      </c>
      <c r="O10633" t="s">
        <v>829</v>
      </c>
      <c r="P10633" t="s">
        <v>829</v>
      </c>
      <c r="Q10633" t="s">
        <v>829</v>
      </c>
      <c r="R10633" t="s">
        <v>829</v>
      </c>
      <c r="S10633">
        <v>149125790</v>
      </c>
      <c r="T10633" t="s">
        <v>829</v>
      </c>
      <c r="U10633" t="s">
        <v>829</v>
      </c>
      <c r="V10633" t="s">
        <v>834</v>
      </c>
    </row>
    <row r="10634" spans="1:22" x14ac:dyDescent="0.3">
      <c r="A10634">
        <v>202324</v>
      </c>
      <c r="B10634" t="s">
        <v>820</v>
      </c>
      <c r="C10634" t="s">
        <v>821</v>
      </c>
      <c r="D10634" t="s">
        <v>822</v>
      </c>
      <c r="E10634" t="s">
        <v>823</v>
      </c>
      <c r="F10634" t="s">
        <v>876</v>
      </c>
      <c r="G10634" t="s">
        <v>877</v>
      </c>
      <c r="H10634" t="s">
        <v>1094</v>
      </c>
      <c r="I10634">
        <v>852</v>
      </c>
      <c r="J10634" t="s">
        <v>1095</v>
      </c>
      <c r="K10634" t="s">
        <v>835</v>
      </c>
      <c r="L10634" t="s">
        <v>836</v>
      </c>
      <c r="M10634" t="s">
        <v>829</v>
      </c>
      <c r="N10634" t="s">
        <v>829</v>
      </c>
      <c r="O10634" t="s">
        <v>829</v>
      </c>
      <c r="P10634" t="s">
        <v>829</v>
      </c>
      <c r="Q10634" t="s">
        <v>829</v>
      </c>
      <c r="R10634" t="s">
        <v>829</v>
      </c>
      <c r="S10634">
        <v>160779524</v>
      </c>
      <c r="T10634" t="s">
        <v>829</v>
      </c>
      <c r="U10634" t="s">
        <v>829</v>
      </c>
      <c r="V10634" t="s">
        <v>834</v>
      </c>
    </row>
    <row r="10635" spans="1:22" x14ac:dyDescent="0.3">
      <c r="A10635">
        <v>202122</v>
      </c>
      <c r="B10635" t="s">
        <v>820</v>
      </c>
      <c r="C10635" t="s">
        <v>821</v>
      </c>
      <c r="D10635" t="s">
        <v>822</v>
      </c>
      <c r="E10635" t="s">
        <v>823</v>
      </c>
      <c r="F10635" t="s">
        <v>876</v>
      </c>
      <c r="G10635" t="s">
        <v>877</v>
      </c>
      <c r="H10635" t="s">
        <v>1094</v>
      </c>
      <c r="I10635">
        <v>852</v>
      </c>
      <c r="J10635" t="s">
        <v>1095</v>
      </c>
      <c r="K10635" t="s">
        <v>835</v>
      </c>
      <c r="L10635" t="s">
        <v>837</v>
      </c>
      <c r="M10635" t="s">
        <v>829</v>
      </c>
      <c r="N10635" t="s">
        <v>829</v>
      </c>
      <c r="O10635" t="s">
        <v>829</v>
      </c>
      <c r="P10635" t="s">
        <v>829</v>
      </c>
      <c r="Q10635" t="s">
        <v>829</v>
      </c>
      <c r="R10635" t="s">
        <v>829</v>
      </c>
      <c r="S10635">
        <v>-276098</v>
      </c>
      <c r="T10635" t="s">
        <v>829</v>
      </c>
      <c r="U10635" t="s">
        <v>829</v>
      </c>
      <c r="V10635" t="s">
        <v>834</v>
      </c>
    </row>
    <row r="10636" spans="1:22" x14ac:dyDescent="0.3">
      <c r="A10636">
        <v>202223</v>
      </c>
      <c r="B10636" t="s">
        <v>820</v>
      </c>
      <c r="C10636" t="s">
        <v>821</v>
      </c>
      <c r="D10636" t="s">
        <v>822</v>
      </c>
      <c r="E10636" t="s">
        <v>823</v>
      </c>
      <c r="F10636" t="s">
        <v>876</v>
      </c>
      <c r="G10636" t="s">
        <v>877</v>
      </c>
      <c r="H10636" t="s">
        <v>1094</v>
      </c>
      <c r="I10636">
        <v>852</v>
      </c>
      <c r="J10636" t="s">
        <v>1095</v>
      </c>
      <c r="K10636" t="s">
        <v>835</v>
      </c>
      <c r="L10636" t="s">
        <v>837</v>
      </c>
      <c r="M10636" t="s">
        <v>829</v>
      </c>
      <c r="N10636" t="s">
        <v>829</v>
      </c>
      <c r="O10636" t="s">
        <v>829</v>
      </c>
      <c r="P10636" t="s">
        <v>829</v>
      </c>
      <c r="Q10636" t="s">
        <v>829</v>
      </c>
      <c r="R10636" t="s">
        <v>829</v>
      </c>
      <c r="S10636">
        <v>155049</v>
      </c>
      <c r="T10636" t="s">
        <v>829</v>
      </c>
      <c r="U10636" t="s">
        <v>829</v>
      </c>
      <c r="V10636">
        <v>0</v>
      </c>
    </row>
    <row r="10637" spans="1:22" x14ac:dyDescent="0.3">
      <c r="A10637">
        <v>202324</v>
      </c>
      <c r="B10637" t="s">
        <v>820</v>
      </c>
      <c r="C10637" t="s">
        <v>821</v>
      </c>
      <c r="D10637" t="s">
        <v>822</v>
      </c>
      <c r="E10637" t="s">
        <v>823</v>
      </c>
      <c r="F10637" t="s">
        <v>876</v>
      </c>
      <c r="G10637" t="s">
        <v>877</v>
      </c>
      <c r="H10637" t="s">
        <v>1094</v>
      </c>
      <c r="I10637">
        <v>852</v>
      </c>
      <c r="J10637" t="s">
        <v>1095</v>
      </c>
      <c r="K10637" t="s">
        <v>835</v>
      </c>
      <c r="L10637" t="s">
        <v>837</v>
      </c>
      <c r="M10637" t="s">
        <v>829</v>
      </c>
      <c r="N10637" t="s">
        <v>829</v>
      </c>
      <c r="O10637" t="s">
        <v>829</v>
      </c>
      <c r="P10637" t="s">
        <v>829</v>
      </c>
      <c r="Q10637" t="s">
        <v>829</v>
      </c>
      <c r="R10637" t="s">
        <v>829</v>
      </c>
      <c r="S10637">
        <v>605509</v>
      </c>
      <c r="T10637" t="s">
        <v>829</v>
      </c>
      <c r="U10637" t="s">
        <v>829</v>
      </c>
      <c r="V10637">
        <v>0</v>
      </c>
    </row>
    <row r="10638" spans="1:22" x14ac:dyDescent="0.3">
      <c r="A10638">
        <v>202122</v>
      </c>
      <c r="B10638" t="s">
        <v>820</v>
      </c>
      <c r="C10638" t="s">
        <v>821</v>
      </c>
      <c r="D10638" t="s">
        <v>822</v>
      </c>
      <c r="E10638" t="s">
        <v>823</v>
      </c>
      <c r="F10638" t="s">
        <v>876</v>
      </c>
      <c r="G10638" t="s">
        <v>877</v>
      </c>
      <c r="H10638" t="s">
        <v>1094</v>
      </c>
      <c r="I10638">
        <v>852</v>
      </c>
      <c r="J10638" t="s">
        <v>1095</v>
      </c>
      <c r="K10638" t="s">
        <v>835</v>
      </c>
      <c r="L10638" t="s">
        <v>838</v>
      </c>
      <c r="M10638" t="s">
        <v>829</v>
      </c>
      <c r="N10638" t="s">
        <v>829</v>
      </c>
      <c r="O10638" t="s">
        <v>829</v>
      </c>
      <c r="P10638" t="s">
        <v>829</v>
      </c>
      <c r="Q10638" t="s">
        <v>829</v>
      </c>
      <c r="R10638" t="s">
        <v>829</v>
      </c>
      <c r="S10638">
        <v>-8934499</v>
      </c>
      <c r="T10638" t="s">
        <v>829</v>
      </c>
      <c r="U10638" t="s">
        <v>829</v>
      </c>
      <c r="V10638" t="s">
        <v>834</v>
      </c>
    </row>
    <row r="10639" spans="1:22" x14ac:dyDescent="0.3">
      <c r="A10639">
        <v>202223</v>
      </c>
      <c r="B10639" t="s">
        <v>820</v>
      </c>
      <c r="C10639" t="s">
        <v>821</v>
      </c>
      <c r="D10639" t="s">
        <v>822</v>
      </c>
      <c r="E10639" t="s">
        <v>823</v>
      </c>
      <c r="F10639" t="s">
        <v>876</v>
      </c>
      <c r="G10639" t="s">
        <v>877</v>
      </c>
      <c r="H10639" t="s">
        <v>1094</v>
      </c>
      <c r="I10639">
        <v>852</v>
      </c>
      <c r="J10639" t="s">
        <v>1095</v>
      </c>
      <c r="K10639" t="s">
        <v>835</v>
      </c>
      <c r="L10639" t="s">
        <v>838</v>
      </c>
      <c r="M10639" t="s">
        <v>829</v>
      </c>
      <c r="N10639" t="s">
        <v>829</v>
      </c>
      <c r="O10639" t="s">
        <v>829</v>
      </c>
      <c r="P10639" t="s">
        <v>829</v>
      </c>
      <c r="Q10639" t="s">
        <v>829</v>
      </c>
      <c r="R10639" t="s">
        <v>829</v>
      </c>
      <c r="S10639">
        <v>-11092537</v>
      </c>
      <c r="T10639" t="s">
        <v>829</v>
      </c>
      <c r="U10639" t="s">
        <v>829</v>
      </c>
      <c r="V10639" t="s">
        <v>834</v>
      </c>
    </row>
    <row r="10640" spans="1:22" x14ac:dyDescent="0.3">
      <c r="A10640">
        <v>202324</v>
      </c>
      <c r="B10640" t="s">
        <v>820</v>
      </c>
      <c r="C10640" t="s">
        <v>821</v>
      </c>
      <c r="D10640" t="s">
        <v>822</v>
      </c>
      <c r="E10640" t="s">
        <v>823</v>
      </c>
      <c r="F10640" t="s">
        <v>876</v>
      </c>
      <c r="G10640" t="s">
        <v>877</v>
      </c>
      <c r="H10640" t="s">
        <v>1094</v>
      </c>
      <c r="I10640">
        <v>852</v>
      </c>
      <c r="J10640" t="s">
        <v>1095</v>
      </c>
      <c r="K10640" t="s">
        <v>835</v>
      </c>
      <c r="L10640" t="s">
        <v>838</v>
      </c>
      <c r="M10640" t="s">
        <v>829</v>
      </c>
      <c r="N10640" t="s">
        <v>829</v>
      </c>
      <c r="O10640" t="s">
        <v>829</v>
      </c>
      <c r="P10640" t="s">
        <v>829</v>
      </c>
      <c r="Q10640" t="s">
        <v>829</v>
      </c>
      <c r="R10640" t="s">
        <v>829</v>
      </c>
      <c r="S10640">
        <v>-10100666</v>
      </c>
      <c r="T10640" t="s">
        <v>829</v>
      </c>
      <c r="U10640" t="s">
        <v>829</v>
      </c>
      <c r="V10640" t="s">
        <v>834</v>
      </c>
    </row>
    <row r="10641" spans="1:22" x14ac:dyDescent="0.3">
      <c r="A10641">
        <v>202122</v>
      </c>
      <c r="B10641" t="s">
        <v>820</v>
      </c>
      <c r="C10641" t="s">
        <v>821</v>
      </c>
      <c r="D10641" t="s">
        <v>822</v>
      </c>
      <c r="E10641" t="s">
        <v>823</v>
      </c>
      <c r="F10641" t="s">
        <v>876</v>
      </c>
      <c r="G10641" t="s">
        <v>877</v>
      </c>
      <c r="H10641" t="s">
        <v>1094</v>
      </c>
      <c r="I10641">
        <v>852</v>
      </c>
      <c r="J10641" t="s">
        <v>1095</v>
      </c>
      <c r="K10641" t="s">
        <v>835</v>
      </c>
      <c r="L10641" t="s">
        <v>839</v>
      </c>
      <c r="M10641" t="s">
        <v>829</v>
      </c>
      <c r="N10641" t="s">
        <v>829</v>
      </c>
      <c r="O10641" t="s">
        <v>829</v>
      </c>
      <c r="P10641" t="s">
        <v>829</v>
      </c>
      <c r="Q10641" t="s">
        <v>829</v>
      </c>
      <c r="R10641" t="s">
        <v>829</v>
      </c>
      <c r="S10641">
        <v>11092537</v>
      </c>
      <c r="T10641" t="s">
        <v>829</v>
      </c>
      <c r="U10641" t="s">
        <v>829</v>
      </c>
      <c r="V10641" t="s">
        <v>834</v>
      </c>
    </row>
    <row r="10642" spans="1:22" x14ac:dyDescent="0.3">
      <c r="A10642">
        <v>202223</v>
      </c>
      <c r="B10642" t="s">
        <v>820</v>
      </c>
      <c r="C10642" t="s">
        <v>821</v>
      </c>
      <c r="D10642" t="s">
        <v>822</v>
      </c>
      <c r="E10642" t="s">
        <v>823</v>
      </c>
      <c r="F10642" t="s">
        <v>876</v>
      </c>
      <c r="G10642" t="s">
        <v>877</v>
      </c>
      <c r="H10642" t="s">
        <v>1094</v>
      </c>
      <c r="I10642">
        <v>852</v>
      </c>
      <c r="J10642" t="s">
        <v>1095</v>
      </c>
      <c r="K10642" t="s">
        <v>835</v>
      </c>
      <c r="L10642" t="s">
        <v>839</v>
      </c>
      <c r="M10642" t="s">
        <v>829</v>
      </c>
      <c r="N10642" t="s">
        <v>829</v>
      </c>
      <c r="O10642" t="s">
        <v>829</v>
      </c>
      <c r="P10642" t="s">
        <v>829</v>
      </c>
      <c r="Q10642" t="s">
        <v>829</v>
      </c>
      <c r="R10642" t="s">
        <v>829</v>
      </c>
      <c r="S10642">
        <v>10100666</v>
      </c>
      <c r="T10642" t="s">
        <v>829</v>
      </c>
      <c r="U10642" t="s">
        <v>829</v>
      </c>
      <c r="V10642" t="s">
        <v>834</v>
      </c>
    </row>
    <row r="10643" spans="1:22" x14ac:dyDescent="0.3">
      <c r="A10643">
        <v>202324</v>
      </c>
      <c r="B10643" t="s">
        <v>820</v>
      </c>
      <c r="C10643" t="s">
        <v>821</v>
      </c>
      <c r="D10643" t="s">
        <v>822</v>
      </c>
      <c r="E10643" t="s">
        <v>823</v>
      </c>
      <c r="F10643" t="s">
        <v>876</v>
      </c>
      <c r="G10643" t="s">
        <v>877</v>
      </c>
      <c r="H10643" t="s">
        <v>1094</v>
      </c>
      <c r="I10643">
        <v>852</v>
      </c>
      <c r="J10643" t="s">
        <v>1095</v>
      </c>
      <c r="K10643" t="s">
        <v>835</v>
      </c>
      <c r="L10643" t="s">
        <v>839</v>
      </c>
      <c r="M10643" t="s">
        <v>829</v>
      </c>
      <c r="N10643" t="s">
        <v>829</v>
      </c>
      <c r="O10643" t="s">
        <v>829</v>
      </c>
      <c r="P10643" t="s">
        <v>829</v>
      </c>
      <c r="Q10643" t="s">
        <v>829</v>
      </c>
      <c r="R10643" t="s">
        <v>829</v>
      </c>
      <c r="S10643">
        <v>7105710</v>
      </c>
      <c r="T10643" t="s">
        <v>829</v>
      </c>
      <c r="U10643" t="s">
        <v>829</v>
      </c>
      <c r="V10643" t="s">
        <v>834</v>
      </c>
    </row>
    <row r="10644" spans="1:22" x14ac:dyDescent="0.3">
      <c r="A10644">
        <v>202122</v>
      </c>
      <c r="B10644" t="s">
        <v>820</v>
      </c>
      <c r="C10644" t="s">
        <v>821</v>
      </c>
      <c r="D10644" t="s">
        <v>822</v>
      </c>
      <c r="E10644" t="s">
        <v>823</v>
      </c>
      <c r="F10644" t="s">
        <v>876</v>
      </c>
      <c r="G10644" t="s">
        <v>877</v>
      </c>
      <c r="H10644" t="s">
        <v>1094</v>
      </c>
      <c r="I10644">
        <v>852</v>
      </c>
      <c r="J10644" t="s">
        <v>1095</v>
      </c>
      <c r="K10644" t="s">
        <v>835</v>
      </c>
      <c r="L10644" t="s">
        <v>840</v>
      </c>
      <c r="M10644" t="s">
        <v>829</v>
      </c>
      <c r="N10644" t="s">
        <v>829</v>
      </c>
      <c r="O10644" t="s">
        <v>829</v>
      </c>
      <c r="P10644" t="s">
        <v>829</v>
      </c>
      <c r="Q10644" t="s">
        <v>829</v>
      </c>
      <c r="R10644" t="s">
        <v>829</v>
      </c>
      <c r="S10644">
        <v>0</v>
      </c>
      <c r="T10644" t="s">
        <v>829</v>
      </c>
      <c r="U10644" t="s">
        <v>829</v>
      </c>
      <c r="V10644" t="s">
        <v>834</v>
      </c>
    </row>
    <row r="10645" spans="1:22" x14ac:dyDescent="0.3">
      <c r="A10645">
        <v>202223</v>
      </c>
      <c r="B10645" t="s">
        <v>820</v>
      </c>
      <c r="C10645" t="s">
        <v>821</v>
      </c>
      <c r="D10645" t="s">
        <v>822</v>
      </c>
      <c r="E10645" t="s">
        <v>823</v>
      </c>
      <c r="F10645" t="s">
        <v>876</v>
      </c>
      <c r="G10645" t="s">
        <v>877</v>
      </c>
      <c r="H10645" t="s">
        <v>1094</v>
      </c>
      <c r="I10645">
        <v>852</v>
      </c>
      <c r="J10645" t="s">
        <v>1095</v>
      </c>
      <c r="K10645" t="s">
        <v>835</v>
      </c>
      <c r="L10645" t="s">
        <v>840</v>
      </c>
      <c r="M10645" t="s">
        <v>829</v>
      </c>
      <c r="N10645" t="s">
        <v>829</v>
      </c>
      <c r="O10645" t="s">
        <v>829</v>
      </c>
      <c r="P10645" t="s">
        <v>829</v>
      </c>
      <c r="Q10645" t="s">
        <v>829</v>
      </c>
      <c r="R10645" t="s">
        <v>829</v>
      </c>
      <c r="S10645">
        <v>0</v>
      </c>
      <c r="T10645" t="s">
        <v>829</v>
      </c>
      <c r="U10645" t="s">
        <v>829</v>
      </c>
      <c r="V10645" t="s">
        <v>834</v>
      </c>
    </row>
    <row r="10646" spans="1:22" x14ac:dyDescent="0.3">
      <c r="A10646">
        <v>202324</v>
      </c>
      <c r="B10646" t="s">
        <v>820</v>
      </c>
      <c r="C10646" t="s">
        <v>821</v>
      </c>
      <c r="D10646" t="s">
        <v>822</v>
      </c>
      <c r="E10646" t="s">
        <v>823</v>
      </c>
      <c r="F10646" t="s">
        <v>876</v>
      </c>
      <c r="G10646" t="s">
        <v>877</v>
      </c>
      <c r="H10646" t="s">
        <v>1094</v>
      </c>
      <c r="I10646">
        <v>852</v>
      </c>
      <c r="J10646" t="s">
        <v>1095</v>
      </c>
      <c r="K10646" t="s">
        <v>835</v>
      </c>
      <c r="L10646" t="s">
        <v>840</v>
      </c>
      <c r="M10646" t="s">
        <v>829</v>
      </c>
      <c r="N10646" t="s">
        <v>829</v>
      </c>
      <c r="O10646" t="s">
        <v>829</v>
      </c>
      <c r="P10646" t="s">
        <v>829</v>
      </c>
      <c r="Q10646" t="s">
        <v>829</v>
      </c>
      <c r="R10646" t="s">
        <v>829</v>
      </c>
      <c r="S10646">
        <v>0</v>
      </c>
      <c r="T10646" t="s">
        <v>829</v>
      </c>
      <c r="U10646" t="s">
        <v>829</v>
      </c>
      <c r="V10646" t="s">
        <v>834</v>
      </c>
    </row>
    <row r="10647" spans="1:22" x14ac:dyDescent="0.3">
      <c r="A10647">
        <v>202122</v>
      </c>
      <c r="B10647" t="s">
        <v>820</v>
      </c>
      <c r="C10647" t="s">
        <v>821</v>
      </c>
      <c r="D10647" t="s">
        <v>822</v>
      </c>
      <c r="E10647" t="s">
        <v>823</v>
      </c>
      <c r="F10647" t="s">
        <v>876</v>
      </c>
      <c r="G10647" t="s">
        <v>877</v>
      </c>
      <c r="H10647" t="s">
        <v>1094</v>
      </c>
      <c r="I10647">
        <v>852</v>
      </c>
      <c r="J10647" t="s">
        <v>1095</v>
      </c>
      <c r="K10647" t="s">
        <v>835</v>
      </c>
      <c r="L10647" t="s">
        <v>841</v>
      </c>
      <c r="M10647" t="s">
        <v>829</v>
      </c>
      <c r="N10647" t="s">
        <v>829</v>
      </c>
      <c r="O10647" t="s">
        <v>829</v>
      </c>
      <c r="P10647" t="s">
        <v>829</v>
      </c>
      <c r="Q10647" t="s">
        <v>829</v>
      </c>
      <c r="R10647" t="s">
        <v>829</v>
      </c>
      <c r="S10647">
        <v>145302210</v>
      </c>
      <c r="T10647" t="s">
        <v>829</v>
      </c>
      <c r="U10647" t="s">
        <v>829</v>
      </c>
      <c r="V10647" t="s">
        <v>834</v>
      </c>
    </row>
    <row r="10648" spans="1:22" x14ac:dyDescent="0.3">
      <c r="A10648">
        <v>202223</v>
      </c>
      <c r="B10648" t="s">
        <v>820</v>
      </c>
      <c r="C10648" t="s">
        <v>821</v>
      </c>
      <c r="D10648" t="s">
        <v>822</v>
      </c>
      <c r="E10648" t="s">
        <v>823</v>
      </c>
      <c r="F10648" t="s">
        <v>876</v>
      </c>
      <c r="G10648" t="s">
        <v>877</v>
      </c>
      <c r="H10648" t="s">
        <v>1094</v>
      </c>
      <c r="I10648">
        <v>852</v>
      </c>
      <c r="J10648" t="s">
        <v>1095</v>
      </c>
      <c r="K10648" t="s">
        <v>835</v>
      </c>
      <c r="L10648" t="s">
        <v>841</v>
      </c>
      <c r="M10648" t="s">
        <v>829</v>
      </c>
      <c r="N10648" t="s">
        <v>829</v>
      </c>
      <c r="O10648" t="s">
        <v>829</v>
      </c>
      <c r="P10648" t="s">
        <v>829</v>
      </c>
      <c r="Q10648" t="s">
        <v>829</v>
      </c>
      <c r="R10648" t="s">
        <v>829</v>
      </c>
      <c r="S10648">
        <v>149182676</v>
      </c>
      <c r="T10648" t="s">
        <v>829</v>
      </c>
      <c r="U10648" t="s">
        <v>829</v>
      </c>
      <c r="V10648" t="s">
        <v>834</v>
      </c>
    </row>
    <row r="10649" spans="1:22" x14ac:dyDescent="0.3">
      <c r="A10649">
        <v>202324</v>
      </c>
      <c r="B10649" t="s">
        <v>820</v>
      </c>
      <c r="C10649" t="s">
        <v>821</v>
      </c>
      <c r="D10649" t="s">
        <v>822</v>
      </c>
      <c r="E10649" t="s">
        <v>823</v>
      </c>
      <c r="F10649" t="s">
        <v>876</v>
      </c>
      <c r="G10649" t="s">
        <v>877</v>
      </c>
      <c r="H10649" t="s">
        <v>1094</v>
      </c>
      <c r="I10649">
        <v>852</v>
      </c>
      <c r="J10649" t="s">
        <v>1095</v>
      </c>
      <c r="K10649" t="s">
        <v>835</v>
      </c>
      <c r="L10649" t="s">
        <v>841</v>
      </c>
      <c r="M10649" t="s">
        <v>829</v>
      </c>
      <c r="N10649" t="s">
        <v>829</v>
      </c>
      <c r="O10649" t="s">
        <v>829</v>
      </c>
      <c r="P10649" t="s">
        <v>829</v>
      </c>
      <c r="Q10649" t="s">
        <v>829</v>
      </c>
      <c r="R10649" t="s">
        <v>829</v>
      </c>
      <c r="S10649">
        <v>159309113</v>
      </c>
      <c r="T10649" t="s">
        <v>829</v>
      </c>
      <c r="U10649" t="s">
        <v>829</v>
      </c>
      <c r="V10649" t="s">
        <v>834</v>
      </c>
    </row>
    <row r="10650" spans="1:22" x14ac:dyDescent="0.3">
      <c r="A10650">
        <v>202122</v>
      </c>
      <c r="B10650" t="s">
        <v>820</v>
      </c>
      <c r="C10650" t="s">
        <v>821</v>
      </c>
      <c r="D10650" t="s">
        <v>822</v>
      </c>
      <c r="E10650" t="s">
        <v>823</v>
      </c>
      <c r="F10650" t="s">
        <v>876</v>
      </c>
      <c r="G10650" t="s">
        <v>877</v>
      </c>
      <c r="H10650" t="s">
        <v>1094</v>
      </c>
      <c r="I10650">
        <v>852</v>
      </c>
      <c r="J10650" t="s">
        <v>1095</v>
      </c>
      <c r="K10650" t="s">
        <v>842</v>
      </c>
      <c r="L10650" t="s">
        <v>238</v>
      </c>
      <c r="M10650" t="s">
        <v>829</v>
      </c>
      <c r="N10650" t="s">
        <v>829</v>
      </c>
      <c r="O10650" t="s">
        <v>829</v>
      </c>
      <c r="P10650" t="s">
        <v>829</v>
      </c>
      <c r="Q10650" t="s">
        <v>829</v>
      </c>
      <c r="R10650" t="s">
        <v>829</v>
      </c>
      <c r="S10650">
        <v>1168866</v>
      </c>
      <c r="T10650">
        <v>530638</v>
      </c>
      <c r="U10650">
        <v>638228</v>
      </c>
      <c r="V10650">
        <v>18</v>
      </c>
    </row>
    <row r="10651" spans="1:22" x14ac:dyDescent="0.3">
      <c r="A10651">
        <v>202223</v>
      </c>
      <c r="B10651" t="s">
        <v>820</v>
      </c>
      <c r="C10651" t="s">
        <v>821</v>
      </c>
      <c r="D10651" t="s">
        <v>822</v>
      </c>
      <c r="E10651" t="s">
        <v>823</v>
      </c>
      <c r="F10651" t="s">
        <v>876</v>
      </c>
      <c r="G10651" t="s">
        <v>877</v>
      </c>
      <c r="H10651" t="s">
        <v>1094</v>
      </c>
      <c r="I10651">
        <v>852</v>
      </c>
      <c r="J10651" t="s">
        <v>1095</v>
      </c>
      <c r="K10651" t="s">
        <v>842</v>
      </c>
      <c r="L10651" t="s">
        <v>238</v>
      </c>
      <c r="M10651" t="s">
        <v>829</v>
      </c>
      <c r="N10651" t="s">
        <v>829</v>
      </c>
      <c r="O10651" t="s">
        <v>829</v>
      </c>
      <c r="P10651" t="s">
        <v>829</v>
      </c>
      <c r="Q10651" t="s">
        <v>829</v>
      </c>
      <c r="R10651" t="s">
        <v>829</v>
      </c>
      <c r="S10651">
        <v>1191741</v>
      </c>
      <c r="T10651">
        <v>457882</v>
      </c>
      <c r="U10651">
        <v>733859</v>
      </c>
      <c r="V10651">
        <v>20</v>
      </c>
    </row>
    <row r="10652" spans="1:22" x14ac:dyDescent="0.3">
      <c r="A10652">
        <v>202324</v>
      </c>
      <c r="B10652" t="s">
        <v>820</v>
      </c>
      <c r="C10652" t="s">
        <v>821</v>
      </c>
      <c r="D10652" t="s">
        <v>822</v>
      </c>
      <c r="E10652" t="s">
        <v>823</v>
      </c>
      <c r="F10652" t="s">
        <v>876</v>
      </c>
      <c r="G10652" t="s">
        <v>877</v>
      </c>
      <c r="H10652" t="s">
        <v>1094</v>
      </c>
      <c r="I10652">
        <v>852</v>
      </c>
      <c r="J10652" t="s">
        <v>1095</v>
      </c>
      <c r="K10652" t="s">
        <v>842</v>
      </c>
      <c r="L10652" t="s">
        <v>238</v>
      </c>
      <c r="M10652" t="s">
        <v>829</v>
      </c>
      <c r="N10652" t="s">
        <v>829</v>
      </c>
      <c r="O10652" t="s">
        <v>829</v>
      </c>
      <c r="P10652" t="s">
        <v>829</v>
      </c>
      <c r="Q10652" t="s">
        <v>829</v>
      </c>
      <c r="R10652" t="s">
        <v>829</v>
      </c>
      <c r="S10652">
        <v>1270624</v>
      </c>
      <c r="T10652">
        <v>513979</v>
      </c>
      <c r="U10652">
        <v>756645</v>
      </c>
      <c r="V10652">
        <v>21</v>
      </c>
    </row>
    <row r="10653" spans="1:22" x14ac:dyDescent="0.3">
      <c r="A10653">
        <v>202122</v>
      </c>
      <c r="B10653" t="s">
        <v>820</v>
      </c>
      <c r="C10653" t="s">
        <v>821</v>
      </c>
      <c r="D10653" t="s">
        <v>822</v>
      </c>
      <c r="E10653" t="s">
        <v>823</v>
      </c>
      <c r="F10653" t="s">
        <v>876</v>
      </c>
      <c r="G10653" t="s">
        <v>877</v>
      </c>
      <c r="H10653" t="s">
        <v>1094</v>
      </c>
      <c r="I10653">
        <v>852</v>
      </c>
      <c r="J10653" t="s">
        <v>1095</v>
      </c>
      <c r="K10653" t="s">
        <v>842</v>
      </c>
      <c r="L10653" t="s">
        <v>240</v>
      </c>
      <c r="M10653" t="s">
        <v>829</v>
      </c>
      <c r="N10653" t="s">
        <v>829</v>
      </c>
      <c r="O10653" t="s">
        <v>829</v>
      </c>
      <c r="P10653" t="s">
        <v>829</v>
      </c>
      <c r="Q10653" t="s">
        <v>829</v>
      </c>
      <c r="R10653" t="s">
        <v>829</v>
      </c>
      <c r="S10653">
        <v>844802</v>
      </c>
      <c r="T10653">
        <v>43211</v>
      </c>
      <c r="U10653">
        <v>801591</v>
      </c>
      <c r="V10653">
        <v>23</v>
      </c>
    </row>
    <row r="10654" spans="1:22" x14ac:dyDescent="0.3">
      <c r="A10654">
        <v>202223</v>
      </c>
      <c r="B10654" t="s">
        <v>820</v>
      </c>
      <c r="C10654" t="s">
        <v>821</v>
      </c>
      <c r="D10654" t="s">
        <v>822</v>
      </c>
      <c r="E10654" t="s">
        <v>823</v>
      </c>
      <c r="F10654" t="s">
        <v>876</v>
      </c>
      <c r="G10654" t="s">
        <v>877</v>
      </c>
      <c r="H10654" t="s">
        <v>1094</v>
      </c>
      <c r="I10654">
        <v>852</v>
      </c>
      <c r="J10654" t="s">
        <v>1095</v>
      </c>
      <c r="K10654" t="s">
        <v>842</v>
      </c>
      <c r="L10654" t="s">
        <v>240</v>
      </c>
      <c r="M10654" t="s">
        <v>829</v>
      </c>
      <c r="N10654" t="s">
        <v>829</v>
      </c>
      <c r="O10654" t="s">
        <v>829</v>
      </c>
      <c r="P10654" t="s">
        <v>829</v>
      </c>
      <c r="Q10654" t="s">
        <v>829</v>
      </c>
      <c r="R10654" t="s">
        <v>829</v>
      </c>
      <c r="S10654">
        <v>924747</v>
      </c>
      <c r="T10654">
        <v>113564</v>
      </c>
      <c r="U10654">
        <v>811183</v>
      </c>
      <c r="V10654">
        <v>22</v>
      </c>
    </row>
    <row r="10655" spans="1:22" x14ac:dyDescent="0.3">
      <c r="A10655">
        <v>202324</v>
      </c>
      <c r="B10655" t="s">
        <v>820</v>
      </c>
      <c r="C10655" t="s">
        <v>821</v>
      </c>
      <c r="D10655" t="s">
        <v>822</v>
      </c>
      <c r="E10655" t="s">
        <v>823</v>
      </c>
      <c r="F10655" t="s">
        <v>876</v>
      </c>
      <c r="G10655" t="s">
        <v>877</v>
      </c>
      <c r="H10655" t="s">
        <v>1094</v>
      </c>
      <c r="I10655">
        <v>852</v>
      </c>
      <c r="J10655" t="s">
        <v>1095</v>
      </c>
      <c r="K10655" t="s">
        <v>842</v>
      </c>
      <c r="L10655" t="s">
        <v>240</v>
      </c>
      <c r="M10655" t="s">
        <v>829</v>
      </c>
      <c r="N10655" t="s">
        <v>829</v>
      </c>
      <c r="O10655" t="s">
        <v>829</v>
      </c>
      <c r="P10655" t="s">
        <v>829</v>
      </c>
      <c r="Q10655" t="s">
        <v>829</v>
      </c>
      <c r="R10655" t="s">
        <v>829</v>
      </c>
      <c r="S10655">
        <v>954334</v>
      </c>
      <c r="T10655">
        <v>55000</v>
      </c>
      <c r="U10655">
        <v>899334</v>
      </c>
      <c r="V10655">
        <v>25</v>
      </c>
    </row>
    <row r="10656" spans="1:22" x14ac:dyDescent="0.3">
      <c r="A10656">
        <v>202122</v>
      </c>
      <c r="B10656" t="s">
        <v>820</v>
      </c>
      <c r="C10656" t="s">
        <v>821</v>
      </c>
      <c r="D10656" t="s">
        <v>822</v>
      </c>
      <c r="E10656" t="s">
        <v>823</v>
      </c>
      <c r="F10656" t="s">
        <v>876</v>
      </c>
      <c r="G10656" t="s">
        <v>877</v>
      </c>
      <c r="H10656" t="s">
        <v>1094</v>
      </c>
      <c r="I10656">
        <v>852</v>
      </c>
      <c r="J10656" t="s">
        <v>1095</v>
      </c>
      <c r="K10656" t="s">
        <v>842</v>
      </c>
      <c r="L10656" t="s">
        <v>843</v>
      </c>
      <c r="M10656" t="s">
        <v>829</v>
      </c>
      <c r="N10656" t="s">
        <v>829</v>
      </c>
      <c r="O10656" t="s">
        <v>829</v>
      </c>
      <c r="P10656" t="s">
        <v>829</v>
      </c>
      <c r="Q10656" t="s">
        <v>829</v>
      </c>
      <c r="R10656" t="s">
        <v>829</v>
      </c>
      <c r="S10656">
        <v>0</v>
      </c>
      <c r="T10656">
        <v>0</v>
      </c>
      <c r="U10656">
        <v>0</v>
      </c>
      <c r="V10656">
        <v>0</v>
      </c>
    </row>
    <row r="10657" spans="1:22" x14ac:dyDescent="0.3">
      <c r="A10657">
        <v>202223</v>
      </c>
      <c r="B10657" t="s">
        <v>820</v>
      </c>
      <c r="C10657" t="s">
        <v>821</v>
      </c>
      <c r="D10657" t="s">
        <v>822</v>
      </c>
      <c r="E10657" t="s">
        <v>823</v>
      </c>
      <c r="F10657" t="s">
        <v>876</v>
      </c>
      <c r="G10657" t="s">
        <v>877</v>
      </c>
      <c r="H10657" t="s">
        <v>1094</v>
      </c>
      <c r="I10657">
        <v>852</v>
      </c>
      <c r="J10657" t="s">
        <v>1095</v>
      </c>
      <c r="K10657" t="s">
        <v>842</v>
      </c>
      <c r="L10657" t="s">
        <v>843</v>
      </c>
      <c r="M10657" t="s">
        <v>829</v>
      </c>
      <c r="N10657" t="s">
        <v>829</v>
      </c>
      <c r="O10657" t="s">
        <v>829</v>
      </c>
      <c r="P10657" t="s">
        <v>829</v>
      </c>
      <c r="Q10657" t="s">
        <v>829</v>
      </c>
      <c r="R10657" t="s">
        <v>829</v>
      </c>
      <c r="S10657">
        <v>67950</v>
      </c>
      <c r="T10657">
        <v>0</v>
      </c>
      <c r="U10657">
        <v>67950</v>
      </c>
      <c r="V10657">
        <v>2</v>
      </c>
    </row>
    <row r="10658" spans="1:22" x14ac:dyDescent="0.3">
      <c r="A10658">
        <v>202324</v>
      </c>
      <c r="B10658" t="s">
        <v>820</v>
      </c>
      <c r="C10658" t="s">
        <v>821</v>
      </c>
      <c r="D10658" t="s">
        <v>822</v>
      </c>
      <c r="E10658" t="s">
        <v>823</v>
      </c>
      <c r="F10658" t="s">
        <v>876</v>
      </c>
      <c r="G10658" t="s">
        <v>877</v>
      </c>
      <c r="H10658" t="s">
        <v>1094</v>
      </c>
      <c r="I10658">
        <v>852</v>
      </c>
      <c r="J10658" t="s">
        <v>1095</v>
      </c>
      <c r="K10658" t="s">
        <v>842</v>
      </c>
      <c r="L10658" t="s">
        <v>843</v>
      </c>
      <c r="M10658" t="s">
        <v>829</v>
      </c>
      <c r="N10658" t="s">
        <v>829</v>
      </c>
      <c r="O10658" t="s">
        <v>829</v>
      </c>
      <c r="P10658" t="s">
        <v>829</v>
      </c>
      <c r="Q10658" t="s">
        <v>829</v>
      </c>
      <c r="R10658" t="s">
        <v>829</v>
      </c>
      <c r="S10658">
        <v>65773</v>
      </c>
      <c r="T10658">
        <v>0</v>
      </c>
      <c r="U10658">
        <v>65773</v>
      </c>
      <c r="V10658">
        <v>2</v>
      </c>
    </row>
    <row r="10659" spans="1:22" x14ac:dyDescent="0.3">
      <c r="A10659">
        <v>202122</v>
      </c>
      <c r="B10659" t="s">
        <v>820</v>
      </c>
      <c r="C10659" t="s">
        <v>821</v>
      </c>
      <c r="D10659" t="s">
        <v>822</v>
      </c>
      <c r="E10659" t="s">
        <v>823</v>
      </c>
      <c r="F10659" t="s">
        <v>876</v>
      </c>
      <c r="G10659" t="s">
        <v>877</v>
      </c>
      <c r="H10659" t="s">
        <v>1094</v>
      </c>
      <c r="I10659">
        <v>852</v>
      </c>
      <c r="J10659" t="s">
        <v>1095</v>
      </c>
      <c r="K10659" t="s">
        <v>842</v>
      </c>
      <c r="L10659" t="s">
        <v>249</v>
      </c>
      <c r="M10659">
        <v>0</v>
      </c>
      <c r="N10659">
        <v>0</v>
      </c>
      <c r="O10659">
        <v>0</v>
      </c>
      <c r="P10659">
        <v>4911679</v>
      </c>
      <c r="Q10659">
        <v>0</v>
      </c>
      <c r="R10659" t="s">
        <v>829</v>
      </c>
      <c r="S10659">
        <v>4911679</v>
      </c>
      <c r="T10659">
        <v>731514</v>
      </c>
      <c r="U10659">
        <v>4180165</v>
      </c>
      <c r="V10659">
        <v>118</v>
      </c>
    </row>
    <row r="10660" spans="1:22" x14ac:dyDescent="0.3">
      <c r="A10660">
        <v>202223</v>
      </c>
      <c r="B10660" t="s">
        <v>820</v>
      </c>
      <c r="C10660" t="s">
        <v>821</v>
      </c>
      <c r="D10660" t="s">
        <v>822</v>
      </c>
      <c r="E10660" t="s">
        <v>823</v>
      </c>
      <c r="F10660" t="s">
        <v>876</v>
      </c>
      <c r="G10660" t="s">
        <v>877</v>
      </c>
      <c r="H10660" t="s">
        <v>1094</v>
      </c>
      <c r="I10660">
        <v>852</v>
      </c>
      <c r="J10660" t="s">
        <v>1095</v>
      </c>
      <c r="K10660" t="s">
        <v>842</v>
      </c>
      <c r="L10660" t="s">
        <v>249</v>
      </c>
      <c r="M10660">
        <v>0</v>
      </c>
      <c r="N10660">
        <v>0</v>
      </c>
      <c r="O10660">
        <v>0</v>
      </c>
      <c r="P10660">
        <v>6765672</v>
      </c>
      <c r="Q10660">
        <v>0</v>
      </c>
      <c r="R10660" t="s">
        <v>829</v>
      </c>
      <c r="S10660">
        <v>6765672</v>
      </c>
      <c r="T10660">
        <v>0</v>
      </c>
      <c r="U10660">
        <v>6765672</v>
      </c>
      <c r="V10660">
        <v>187</v>
      </c>
    </row>
    <row r="10661" spans="1:22" x14ac:dyDescent="0.3">
      <c r="A10661">
        <v>202324</v>
      </c>
      <c r="B10661" t="s">
        <v>820</v>
      </c>
      <c r="C10661" t="s">
        <v>821</v>
      </c>
      <c r="D10661" t="s">
        <v>822</v>
      </c>
      <c r="E10661" t="s">
        <v>823</v>
      </c>
      <c r="F10661" t="s">
        <v>876</v>
      </c>
      <c r="G10661" t="s">
        <v>877</v>
      </c>
      <c r="H10661" t="s">
        <v>1094</v>
      </c>
      <c r="I10661">
        <v>852</v>
      </c>
      <c r="J10661" t="s">
        <v>1095</v>
      </c>
      <c r="K10661" t="s">
        <v>842</v>
      </c>
      <c r="L10661" t="s">
        <v>249</v>
      </c>
      <c r="M10661">
        <v>33365</v>
      </c>
      <c r="N10661">
        <v>0</v>
      </c>
      <c r="O10661">
        <v>0</v>
      </c>
      <c r="P10661">
        <v>7428017</v>
      </c>
      <c r="Q10661">
        <v>57563</v>
      </c>
      <c r="R10661" t="s">
        <v>829</v>
      </c>
      <c r="S10661">
        <v>7518945</v>
      </c>
      <c r="T10661">
        <v>201790</v>
      </c>
      <c r="U10661">
        <v>7317155</v>
      </c>
      <c r="V10661">
        <v>201</v>
      </c>
    </row>
    <row r="10662" spans="1:22" x14ac:dyDescent="0.3">
      <c r="A10662">
        <v>202122</v>
      </c>
      <c r="B10662" t="s">
        <v>820</v>
      </c>
      <c r="C10662" t="s">
        <v>821</v>
      </c>
      <c r="D10662" t="s">
        <v>822</v>
      </c>
      <c r="E10662" t="s">
        <v>823</v>
      </c>
      <c r="F10662" t="s">
        <v>876</v>
      </c>
      <c r="G10662" t="s">
        <v>877</v>
      </c>
      <c r="H10662" t="s">
        <v>1094</v>
      </c>
      <c r="I10662">
        <v>852</v>
      </c>
      <c r="J10662" t="s">
        <v>1095</v>
      </c>
      <c r="K10662" t="s">
        <v>842</v>
      </c>
      <c r="L10662" t="s">
        <v>844</v>
      </c>
      <c r="M10662">
        <v>38771</v>
      </c>
      <c r="N10662">
        <v>66594</v>
      </c>
      <c r="O10662">
        <v>251343</v>
      </c>
      <c r="P10662">
        <v>0</v>
      </c>
      <c r="Q10662">
        <v>0</v>
      </c>
      <c r="R10662" t="s">
        <v>829</v>
      </c>
      <c r="S10662">
        <v>356708</v>
      </c>
      <c r="T10662">
        <v>0</v>
      </c>
      <c r="U10662">
        <v>356708</v>
      </c>
      <c r="V10662">
        <v>10</v>
      </c>
    </row>
    <row r="10663" spans="1:22" x14ac:dyDescent="0.3">
      <c r="A10663">
        <v>202223</v>
      </c>
      <c r="B10663" t="s">
        <v>820</v>
      </c>
      <c r="C10663" t="s">
        <v>821</v>
      </c>
      <c r="D10663" t="s">
        <v>822</v>
      </c>
      <c r="E10663" t="s">
        <v>823</v>
      </c>
      <c r="F10663" t="s">
        <v>876</v>
      </c>
      <c r="G10663" t="s">
        <v>877</v>
      </c>
      <c r="H10663" t="s">
        <v>1094</v>
      </c>
      <c r="I10663">
        <v>852</v>
      </c>
      <c r="J10663" t="s">
        <v>1095</v>
      </c>
      <c r="K10663" t="s">
        <v>842</v>
      </c>
      <c r="L10663" t="s">
        <v>844</v>
      </c>
      <c r="M10663">
        <v>0</v>
      </c>
      <c r="N10663">
        <v>133567</v>
      </c>
      <c r="O10663">
        <v>230263</v>
      </c>
      <c r="P10663">
        <v>64150</v>
      </c>
      <c r="Q10663">
        <v>0</v>
      </c>
      <c r="R10663" t="s">
        <v>829</v>
      </c>
      <c r="S10663">
        <v>427980</v>
      </c>
      <c r="T10663">
        <v>0</v>
      </c>
      <c r="U10663">
        <v>427980</v>
      </c>
      <c r="V10663">
        <v>12</v>
      </c>
    </row>
    <row r="10664" spans="1:22" x14ac:dyDescent="0.3">
      <c r="A10664">
        <v>202324</v>
      </c>
      <c r="B10664" t="s">
        <v>820</v>
      </c>
      <c r="C10664" t="s">
        <v>821</v>
      </c>
      <c r="D10664" t="s">
        <v>822</v>
      </c>
      <c r="E10664" t="s">
        <v>823</v>
      </c>
      <c r="F10664" t="s">
        <v>876</v>
      </c>
      <c r="G10664" t="s">
        <v>877</v>
      </c>
      <c r="H10664" t="s">
        <v>1094</v>
      </c>
      <c r="I10664">
        <v>852</v>
      </c>
      <c r="J10664" t="s">
        <v>1095</v>
      </c>
      <c r="K10664" t="s">
        <v>842</v>
      </c>
      <c r="L10664" t="s">
        <v>844</v>
      </c>
      <c r="M10664">
        <v>0</v>
      </c>
      <c r="N10664">
        <v>38768</v>
      </c>
      <c r="O10664">
        <v>275255</v>
      </c>
      <c r="P10664">
        <v>0</v>
      </c>
      <c r="Q10664">
        <v>0</v>
      </c>
      <c r="R10664" t="s">
        <v>829</v>
      </c>
      <c r="S10664">
        <v>314022</v>
      </c>
      <c r="T10664">
        <v>0</v>
      </c>
      <c r="U10664">
        <v>314022</v>
      </c>
      <c r="V10664">
        <v>9</v>
      </c>
    </row>
    <row r="10665" spans="1:22" x14ac:dyDescent="0.3">
      <c r="A10665">
        <v>202122</v>
      </c>
      <c r="B10665" t="s">
        <v>820</v>
      </c>
      <c r="C10665" t="s">
        <v>821</v>
      </c>
      <c r="D10665" t="s">
        <v>822</v>
      </c>
      <c r="E10665" t="s">
        <v>823</v>
      </c>
      <c r="F10665" t="s">
        <v>876</v>
      </c>
      <c r="G10665" t="s">
        <v>877</v>
      </c>
      <c r="H10665" t="s">
        <v>1094</v>
      </c>
      <c r="I10665">
        <v>852</v>
      </c>
      <c r="J10665" t="s">
        <v>1095</v>
      </c>
      <c r="K10665" t="s">
        <v>842</v>
      </c>
      <c r="L10665" t="s">
        <v>251</v>
      </c>
      <c r="M10665" t="s">
        <v>829</v>
      </c>
      <c r="N10665" t="s">
        <v>829</v>
      </c>
      <c r="O10665">
        <v>0</v>
      </c>
      <c r="P10665">
        <v>0</v>
      </c>
      <c r="Q10665">
        <v>0</v>
      </c>
      <c r="R10665">
        <v>393375</v>
      </c>
      <c r="S10665">
        <v>393375</v>
      </c>
      <c r="T10665">
        <v>0</v>
      </c>
      <c r="U10665">
        <v>393375</v>
      </c>
      <c r="V10665">
        <v>11</v>
      </c>
    </row>
    <row r="10666" spans="1:22" x14ac:dyDescent="0.3">
      <c r="A10666">
        <v>202223</v>
      </c>
      <c r="B10666" t="s">
        <v>820</v>
      </c>
      <c r="C10666" t="s">
        <v>821</v>
      </c>
      <c r="D10666" t="s">
        <v>822</v>
      </c>
      <c r="E10666" t="s">
        <v>823</v>
      </c>
      <c r="F10666" t="s">
        <v>876</v>
      </c>
      <c r="G10666" t="s">
        <v>877</v>
      </c>
      <c r="H10666" t="s">
        <v>1094</v>
      </c>
      <c r="I10666">
        <v>852</v>
      </c>
      <c r="J10666" t="s">
        <v>1095</v>
      </c>
      <c r="K10666" t="s">
        <v>842</v>
      </c>
      <c r="L10666" t="s">
        <v>251</v>
      </c>
      <c r="M10666" t="s">
        <v>829</v>
      </c>
      <c r="N10666" t="s">
        <v>829</v>
      </c>
      <c r="O10666">
        <v>0</v>
      </c>
      <c r="P10666">
        <v>0</v>
      </c>
      <c r="Q10666">
        <v>0</v>
      </c>
      <c r="R10666">
        <v>650717</v>
      </c>
      <c r="S10666">
        <v>650717</v>
      </c>
      <c r="T10666">
        <v>0</v>
      </c>
      <c r="U10666">
        <v>650717</v>
      </c>
      <c r="V10666">
        <v>18</v>
      </c>
    </row>
    <row r="10667" spans="1:22" x14ac:dyDescent="0.3">
      <c r="A10667">
        <v>202324</v>
      </c>
      <c r="B10667" t="s">
        <v>820</v>
      </c>
      <c r="C10667" t="s">
        <v>821</v>
      </c>
      <c r="D10667" t="s">
        <v>822</v>
      </c>
      <c r="E10667" t="s">
        <v>823</v>
      </c>
      <c r="F10667" t="s">
        <v>876</v>
      </c>
      <c r="G10667" t="s">
        <v>877</v>
      </c>
      <c r="H10667" t="s">
        <v>1094</v>
      </c>
      <c r="I10667">
        <v>852</v>
      </c>
      <c r="J10667" t="s">
        <v>1095</v>
      </c>
      <c r="K10667" t="s">
        <v>842</v>
      </c>
      <c r="L10667" t="s">
        <v>251</v>
      </c>
      <c r="M10667" t="s">
        <v>829</v>
      </c>
      <c r="N10667" t="s">
        <v>829</v>
      </c>
      <c r="O10667">
        <v>0</v>
      </c>
      <c r="P10667">
        <v>0</v>
      </c>
      <c r="Q10667">
        <v>0</v>
      </c>
      <c r="R10667">
        <v>968691</v>
      </c>
      <c r="S10667">
        <v>968691</v>
      </c>
      <c r="T10667">
        <v>0</v>
      </c>
      <c r="U10667">
        <v>968691</v>
      </c>
      <c r="V10667">
        <v>27</v>
      </c>
    </row>
    <row r="10668" spans="1:22" x14ac:dyDescent="0.3">
      <c r="A10668">
        <v>202122</v>
      </c>
      <c r="B10668" t="s">
        <v>820</v>
      </c>
      <c r="C10668" t="s">
        <v>821</v>
      </c>
      <c r="D10668" t="s">
        <v>822</v>
      </c>
      <c r="E10668" t="s">
        <v>823</v>
      </c>
      <c r="F10668" t="s">
        <v>876</v>
      </c>
      <c r="G10668" t="s">
        <v>877</v>
      </c>
      <c r="H10668" t="s">
        <v>1094</v>
      </c>
      <c r="I10668">
        <v>852</v>
      </c>
      <c r="J10668" t="s">
        <v>1095</v>
      </c>
      <c r="K10668" t="s">
        <v>842</v>
      </c>
      <c r="L10668" t="s">
        <v>253</v>
      </c>
      <c r="M10668" t="s">
        <v>829</v>
      </c>
      <c r="N10668" t="s">
        <v>829</v>
      </c>
      <c r="O10668">
        <v>0</v>
      </c>
      <c r="P10668">
        <v>0</v>
      </c>
      <c r="Q10668">
        <v>0</v>
      </c>
      <c r="R10668">
        <v>212922</v>
      </c>
      <c r="S10668">
        <v>212922</v>
      </c>
      <c r="T10668">
        <v>0</v>
      </c>
      <c r="U10668">
        <v>212922</v>
      </c>
      <c r="V10668">
        <v>6</v>
      </c>
    </row>
    <row r="10669" spans="1:22" x14ac:dyDescent="0.3">
      <c r="A10669">
        <v>202223</v>
      </c>
      <c r="B10669" t="s">
        <v>820</v>
      </c>
      <c r="C10669" t="s">
        <v>821</v>
      </c>
      <c r="D10669" t="s">
        <v>822</v>
      </c>
      <c r="E10669" t="s">
        <v>823</v>
      </c>
      <c r="F10669" t="s">
        <v>876</v>
      </c>
      <c r="G10669" t="s">
        <v>877</v>
      </c>
      <c r="H10669" t="s">
        <v>1094</v>
      </c>
      <c r="I10669">
        <v>852</v>
      </c>
      <c r="J10669" t="s">
        <v>1095</v>
      </c>
      <c r="K10669" t="s">
        <v>842</v>
      </c>
      <c r="L10669" t="s">
        <v>253</v>
      </c>
      <c r="M10669" t="s">
        <v>829</v>
      </c>
      <c r="N10669" t="s">
        <v>829</v>
      </c>
      <c r="O10669">
        <v>0</v>
      </c>
      <c r="P10669">
        <v>0</v>
      </c>
      <c r="Q10669">
        <v>0</v>
      </c>
      <c r="R10669">
        <v>306643</v>
      </c>
      <c r="S10669">
        <v>306643</v>
      </c>
      <c r="T10669">
        <v>0</v>
      </c>
      <c r="U10669">
        <v>306643</v>
      </c>
      <c r="V10669">
        <v>8</v>
      </c>
    </row>
    <row r="10670" spans="1:22" x14ac:dyDescent="0.3">
      <c r="A10670">
        <v>202324</v>
      </c>
      <c r="B10670" t="s">
        <v>820</v>
      </c>
      <c r="C10670" t="s">
        <v>821</v>
      </c>
      <c r="D10670" t="s">
        <v>822</v>
      </c>
      <c r="E10670" t="s">
        <v>823</v>
      </c>
      <c r="F10670" t="s">
        <v>876</v>
      </c>
      <c r="G10670" t="s">
        <v>877</v>
      </c>
      <c r="H10670" t="s">
        <v>1094</v>
      </c>
      <c r="I10670">
        <v>852</v>
      </c>
      <c r="J10670" t="s">
        <v>1095</v>
      </c>
      <c r="K10670" t="s">
        <v>842</v>
      </c>
      <c r="L10670" t="s">
        <v>253</v>
      </c>
      <c r="M10670" t="s">
        <v>829</v>
      </c>
      <c r="N10670" t="s">
        <v>829</v>
      </c>
      <c r="O10670">
        <v>0</v>
      </c>
      <c r="P10670">
        <v>0</v>
      </c>
      <c r="Q10670">
        <v>0</v>
      </c>
      <c r="R10670">
        <v>341339</v>
      </c>
      <c r="S10670">
        <v>341339</v>
      </c>
      <c r="T10670">
        <v>0</v>
      </c>
      <c r="U10670">
        <v>341339</v>
      </c>
      <c r="V10670">
        <v>9</v>
      </c>
    </row>
    <row r="10671" spans="1:22" x14ac:dyDescent="0.3">
      <c r="A10671">
        <v>202122</v>
      </c>
      <c r="B10671" t="s">
        <v>820</v>
      </c>
      <c r="C10671" t="s">
        <v>821</v>
      </c>
      <c r="D10671" t="s">
        <v>822</v>
      </c>
      <c r="E10671" t="s">
        <v>823</v>
      </c>
      <c r="F10671" t="s">
        <v>876</v>
      </c>
      <c r="G10671" t="s">
        <v>877</v>
      </c>
      <c r="H10671" t="s">
        <v>1094</v>
      </c>
      <c r="I10671">
        <v>852</v>
      </c>
      <c r="J10671" t="s">
        <v>1095</v>
      </c>
      <c r="K10671" t="s">
        <v>842</v>
      </c>
      <c r="L10671" t="s">
        <v>845</v>
      </c>
      <c r="M10671" t="s">
        <v>829</v>
      </c>
      <c r="N10671" t="s">
        <v>829</v>
      </c>
      <c r="O10671">
        <v>0</v>
      </c>
      <c r="P10671">
        <v>0</v>
      </c>
      <c r="Q10671">
        <v>0</v>
      </c>
      <c r="R10671">
        <v>0</v>
      </c>
      <c r="S10671">
        <v>0</v>
      </c>
      <c r="T10671">
        <v>0</v>
      </c>
      <c r="U10671">
        <v>0</v>
      </c>
      <c r="V10671">
        <v>0</v>
      </c>
    </row>
    <row r="10672" spans="1:22" x14ac:dyDescent="0.3">
      <c r="A10672">
        <v>202223</v>
      </c>
      <c r="B10672" t="s">
        <v>820</v>
      </c>
      <c r="C10672" t="s">
        <v>821</v>
      </c>
      <c r="D10672" t="s">
        <v>822</v>
      </c>
      <c r="E10672" t="s">
        <v>823</v>
      </c>
      <c r="F10672" t="s">
        <v>876</v>
      </c>
      <c r="G10672" t="s">
        <v>877</v>
      </c>
      <c r="H10672" t="s">
        <v>1094</v>
      </c>
      <c r="I10672">
        <v>852</v>
      </c>
      <c r="J10672" t="s">
        <v>1095</v>
      </c>
      <c r="K10672" t="s">
        <v>842</v>
      </c>
      <c r="L10672" t="s">
        <v>845</v>
      </c>
      <c r="M10672" t="s">
        <v>829</v>
      </c>
      <c r="N10672" t="s">
        <v>829</v>
      </c>
      <c r="O10672">
        <v>0</v>
      </c>
      <c r="P10672">
        <v>0</v>
      </c>
      <c r="Q10672">
        <v>0</v>
      </c>
      <c r="R10672">
        <v>0</v>
      </c>
      <c r="S10672">
        <v>0</v>
      </c>
      <c r="T10672">
        <v>0</v>
      </c>
      <c r="U10672">
        <v>0</v>
      </c>
      <c r="V10672">
        <v>0</v>
      </c>
    </row>
    <row r="10673" spans="1:22" x14ac:dyDescent="0.3">
      <c r="A10673">
        <v>202324</v>
      </c>
      <c r="B10673" t="s">
        <v>820</v>
      </c>
      <c r="C10673" t="s">
        <v>821</v>
      </c>
      <c r="D10673" t="s">
        <v>822</v>
      </c>
      <c r="E10673" t="s">
        <v>823</v>
      </c>
      <c r="F10673" t="s">
        <v>876</v>
      </c>
      <c r="G10673" t="s">
        <v>877</v>
      </c>
      <c r="H10673" t="s">
        <v>1094</v>
      </c>
      <c r="I10673">
        <v>852</v>
      </c>
      <c r="J10673" t="s">
        <v>1095</v>
      </c>
      <c r="K10673" t="s">
        <v>842</v>
      </c>
      <c r="L10673" t="s">
        <v>845</v>
      </c>
      <c r="M10673" t="s">
        <v>829</v>
      </c>
      <c r="N10673" t="s">
        <v>829</v>
      </c>
      <c r="O10673">
        <v>0</v>
      </c>
      <c r="P10673">
        <v>0</v>
      </c>
      <c r="Q10673">
        <v>0</v>
      </c>
      <c r="R10673">
        <v>0</v>
      </c>
      <c r="S10673">
        <v>0</v>
      </c>
      <c r="T10673">
        <v>0</v>
      </c>
      <c r="U10673">
        <v>0</v>
      </c>
      <c r="V10673">
        <v>0</v>
      </c>
    </row>
    <row r="10674" spans="1:22" x14ac:dyDescent="0.3">
      <c r="A10674">
        <v>202122</v>
      </c>
      <c r="B10674" t="s">
        <v>820</v>
      </c>
      <c r="C10674" t="s">
        <v>821</v>
      </c>
      <c r="D10674" t="s">
        <v>822</v>
      </c>
      <c r="E10674" t="s">
        <v>823</v>
      </c>
      <c r="F10674" t="s">
        <v>856</v>
      </c>
      <c r="G10674" t="s">
        <v>857</v>
      </c>
      <c r="H10674" t="s">
        <v>1096</v>
      </c>
      <c r="I10674">
        <v>882</v>
      </c>
      <c r="J10674" t="s">
        <v>1097</v>
      </c>
      <c r="K10674" t="s">
        <v>828</v>
      </c>
      <c r="L10674" t="s">
        <v>336</v>
      </c>
      <c r="M10674">
        <v>0</v>
      </c>
      <c r="N10674">
        <v>140500</v>
      </c>
      <c r="O10674">
        <v>0</v>
      </c>
      <c r="P10674">
        <v>0</v>
      </c>
      <c r="Q10674">
        <v>41667</v>
      </c>
      <c r="R10674" t="s">
        <v>829</v>
      </c>
      <c r="S10674">
        <v>182167</v>
      </c>
      <c r="T10674" t="s">
        <v>829</v>
      </c>
      <c r="U10674">
        <v>182167</v>
      </c>
      <c r="V10674">
        <v>32</v>
      </c>
    </row>
    <row r="10675" spans="1:22" x14ac:dyDescent="0.3">
      <c r="A10675">
        <v>202223</v>
      </c>
      <c r="B10675" t="s">
        <v>820</v>
      </c>
      <c r="C10675" t="s">
        <v>821</v>
      </c>
      <c r="D10675" t="s">
        <v>822</v>
      </c>
      <c r="E10675" t="s">
        <v>823</v>
      </c>
      <c r="F10675" t="s">
        <v>856</v>
      </c>
      <c r="G10675" t="s">
        <v>857</v>
      </c>
      <c r="H10675" t="s">
        <v>1096</v>
      </c>
      <c r="I10675">
        <v>882</v>
      </c>
      <c r="J10675" t="s">
        <v>1097</v>
      </c>
      <c r="K10675" t="s">
        <v>828</v>
      </c>
      <c r="L10675" t="s">
        <v>336</v>
      </c>
      <c r="M10675">
        <v>0</v>
      </c>
      <c r="N10675">
        <v>167500</v>
      </c>
      <c r="O10675">
        <v>42000</v>
      </c>
      <c r="P10675">
        <v>0</v>
      </c>
      <c r="Q10675">
        <v>0</v>
      </c>
      <c r="R10675" t="s">
        <v>829</v>
      </c>
      <c r="S10675">
        <v>209500</v>
      </c>
      <c r="T10675" t="s">
        <v>829</v>
      </c>
      <c r="U10675">
        <v>209500</v>
      </c>
      <c r="V10675">
        <v>39</v>
      </c>
    </row>
    <row r="10676" spans="1:22" x14ac:dyDescent="0.3">
      <c r="A10676">
        <v>202324</v>
      </c>
      <c r="B10676" t="s">
        <v>820</v>
      </c>
      <c r="C10676" t="s">
        <v>821</v>
      </c>
      <c r="D10676" t="s">
        <v>822</v>
      </c>
      <c r="E10676" t="s">
        <v>823</v>
      </c>
      <c r="F10676" t="s">
        <v>856</v>
      </c>
      <c r="G10676" t="s">
        <v>857</v>
      </c>
      <c r="H10676" t="s">
        <v>1096</v>
      </c>
      <c r="I10676">
        <v>882</v>
      </c>
      <c r="J10676" t="s">
        <v>1097</v>
      </c>
      <c r="K10676" t="s">
        <v>828</v>
      </c>
      <c r="L10676" t="s">
        <v>336</v>
      </c>
      <c r="M10676">
        <v>0</v>
      </c>
      <c r="N10676">
        <v>141000</v>
      </c>
      <c r="O10676">
        <v>72000</v>
      </c>
      <c r="P10676">
        <v>250833</v>
      </c>
      <c r="Q10676">
        <v>93333</v>
      </c>
      <c r="R10676" t="s">
        <v>829</v>
      </c>
      <c r="S10676">
        <v>557166</v>
      </c>
      <c r="T10676" t="s">
        <v>829</v>
      </c>
      <c r="U10676">
        <v>557166</v>
      </c>
      <c r="V10676">
        <v>105</v>
      </c>
    </row>
    <row r="10677" spans="1:22" x14ac:dyDescent="0.3">
      <c r="A10677">
        <v>202122</v>
      </c>
      <c r="B10677" t="s">
        <v>820</v>
      </c>
      <c r="C10677" t="s">
        <v>821</v>
      </c>
      <c r="D10677" t="s">
        <v>822</v>
      </c>
      <c r="E10677" t="s">
        <v>823</v>
      </c>
      <c r="F10677" t="s">
        <v>856</v>
      </c>
      <c r="G10677" t="s">
        <v>857</v>
      </c>
      <c r="H10677" t="s">
        <v>1096</v>
      </c>
      <c r="I10677">
        <v>882</v>
      </c>
      <c r="J10677" t="s">
        <v>1097</v>
      </c>
      <c r="K10677" t="s">
        <v>828</v>
      </c>
      <c r="L10677" t="s">
        <v>235</v>
      </c>
      <c r="M10677" t="s">
        <v>829</v>
      </c>
      <c r="N10677">
        <v>0</v>
      </c>
      <c r="O10677">
        <v>0</v>
      </c>
      <c r="P10677" t="s">
        <v>829</v>
      </c>
      <c r="Q10677" t="s">
        <v>829</v>
      </c>
      <c r="R10677" t="s">
        <v>829</v>
      </c>
      <c r="S10677">
        <v>0</v>
      </c>
      <c r="T10677">
        <v>0</v>
      </c>
      <c r="U10677">
        <v>0</v>
      </c>
      <c r="V10677">
        <v>0</v>
      </c>
    </row>
    <row r="10678" spans="1:22" x14ac:dyDescent="0.3">
      <c r="A10678">
        <v>202223</v>
      </c>
      <c r="B10678" t="s">
        <v>820</v>
      </c>
      <c r="C10678" t="s">
        <v>821</v>
      </c>
      <c r="D10678" t="s">
        <v>822</v>
      </c>
      <c r="E10678" t="s">
        <v>823</v>
      </c>
      <c r="F10678" t="s">
        <v>856</v>
      </c>
      <c r="G10678" t="s">
        <v>857</v>
      </c>
      <c r="H10678" t="s">
        <v>1096</v>
      </c>
      <c r="I10678">
        <v>882</v>
      </c>
      <c r="J10678" t="s">
        <v>1097</v>
      </c>
      <c r="K10678" t="s">
        <v>828</v>
      </c>
      <c r="L10678" t="s">
        <v>235</v>
      </c>
      <c r="M10678" t="s">
        <v>829</v>
      </c>
      <c r="N10678">
        <v>0</v>
      </c>
      <c r="O10678">
        <v>0</v>
      </c>
      <c r="P10678" t="s">
        <v>829</v>
      </c>
      <c r="Q10678" t="s">
        <v>829</v>
      </c>
      <c r="R10678" t="s">
        <v>829</v>
      </c>
      <c r="S10678">
        <v>0</v>
      </c>
      <c r="T10678">
        <v>0</v>
      </c>
      <c r="U10678">
        <v>0</v>
      </c>
      <c r="V10678">
        <v>0</v>
      </c>
    </row>
    <row r="10679" spans="1:22" x14ac:dyDescent="0.3">
      <c r="A10679">
        <v>202324</v>
      </c>
      <c r="B10679" t="s">
        <v>820</v>
      </c>
      <c r="C10679" t="s">
        <v>821</v>
      </c>
      <c r="D10679" t="s">
        <v>822</v>
      </c>
      <c r="E10679" t="s">
        <v>823</v>
      </c>
      <c r="F10679" t="s">
        <v>856</v>
      </c>
      <c r="G10679" t="s">
        <v>857</v>
      </c>
      <c r="H10679" t="s">
        <v>1096</v>
      </c>
      <c r="I10679">
        <v>882</v>
      </c>
      <c r="J10679" t="s">
        <v>1097</v>
      </c>
      <c r="K10679" t="s">
        <v>828</v>
      </c>
      <c r="L10679" t="s">
        <v>235</v>
      </c>
      <c r="M10679" t="s">
        <v>829</v>
      </c>
      <c r="N10679">
        <v>0</v>
      </c>
      <c r="O10679">
        <v>0</v>
      </c>
      <c r="P10679" t="s">
        <v>829</v>
      </c>
      <c r="Q10679" t="s">
        <v>829</v>
      </c>
      <c r="R10679" t="s">
        <v>829</v>
      </c>
      <c r="S10679">
        <v>0</v>
      </c>
      <c r="T10679">
        <v>0</v>
      </c>
      <c r="U10679">
        <v>0</v>
      </c>
      <c r="V10679">
        <v>0</v>
      </c>
    </row>
    <row r="10680" spans="1:22" x14ac:dyDescent="0.3">
      <c r="A10680">
        <v>202122</v>
      </c>
      <c r="B10680" t="s">
        <v>820</v>
      </c>
      <c r="C10680" t="s">
        <v>821</v>
      </c>
      <c r="D10680" t="s">
        <v>822</v>
      </c>
      <c r="E10680" t="s">
        <v>823</v>
      </c>
      <c r="F10680" t="s">
        <v>856</v>
      </c>
      <c r="G10680" t="s">
        <v>857</v>
      </c>
      <c r="H10680" t="s">
        <v>1096</v>
      </c>
      <c r="I10680">
        <v>882</v>
      </c>
      <c r="J10680" t="s">
        <v>1097</v>
      </c>
      <c r="K10680" t="s">
        <v>828</v>
      </c>
      <c r="L10680" t="s">
        <v>534</v>
      </c>
      <c r="M10680">
        <v>0</v>
      </c>
      <c r="N10680">
        <v>698206</v>
      </c>
      <c r="O10680">
        <v>0</v>
      </c>
      <c r="P10680">
        <v>0</v>
      </c>
      <c r="Q10680">
        <v>0</v>
      </c>
      <c r="R10680" t="s">
        <v>829</v>
      </c>
      <c r="S10680">
        <v>698206</v>
      </c>
      <c r="T10680">
        <v>0</v>
      </c>
      <c r="U10680">
        <v>698206</v>
      </c>
      <c r="V10680">
        <v>16</v>
      </c>
    </row>
    <row r="10681" spans="1:22" x14ac:dyDescent="0.3">
      <c r="A10681">
        <v>202223</v>
      </c>
      <c r="B10681" t="s">
        <v>820</v>
      </c>
      <c r="C10681" t="s">
        <v>821</v>
      </c>
      <c r="D10681" t="s">
        <v>822</v>
      </c>
      <c r="E10681" t="s">
        <v>823</v>
      </c>
      <c r="F10681" t="s">
        <v>856</v>
      </c>
      <c r="G10681" t="s">
        <v>857</v>
      </c>
      <c r="H10681" t="s">
        <v>1096</v>
      </c>
      <c r="I10681">
        <v>882</v>
      </c>
      <c r="J10681" t="s">
        <v>1097</v>
      </c>
      <c r="K10681" t="s">
        <v>828</v>
      </c>
      <c r="L10681" t="s">
        <v>534</v>
      </c>
      <c r="M10681">
        <v>7826</v>
      </c>
      <c r="N10681">
        <v>790371</v>
      </c>
      <c r="O10681">
        <v>0</v>
      </c>
      <c r="P10681">
        <v>127665</v>
      </c>
      <c r="Q10681">
        <v>284946</v>
      </c>
      <c r="R10681" t="s">
        <v>829</v>
      </c>
      <c r="S10681">
        <v>1210808</v>
      </c>
      <c r="T10681">
        <v>37155</v>
      </c>
      <c r="U10681">
        <v>1173653</v>
      </c>
      <c r="V10681">
        <v>27</v>
      </c>
    </row>
    <row r="10682" spans="1:22" x14ac:dyDescent="0.3">
      <c r="A10682">
        <v>202324</v>
      </c>
      <c r="B10682" t="s">
        <v>820</v>
      </c>
      <c r="C10682" t="s">
        <v>821</v>
      </c>
      <c r="D10682" t="s">
        <v>822</v>
      </c>
      <c r="E10682" t="s">
        <v>823</v>
      </c>
      <c r="F10682" t="s">
        <v>856</v>
      </c>
      <c r="G10682" t="s">
        <v>857</v>
      </c>
      <c r="H10682" t="s">
        <v>1096</v>
      </c>
      <c r="I10682">
        <v>882</v>
      </c>
      <c r="J10682" t="s">
        <v>1097</v>
      </c>
      <c r="K10682" t="s">
        <v>828</v>
      </c>
      <c r="L10682" t="s">
        <v>534</v>
      </c>
      <c r="M10682">
        <v>17782</v>
      </c>
      <c r="N10682">
        <v>936730</v>
      </c>
      <c r="O10682">
        <v>0</v>
      </c>
      <c r="P10682">
        <v>131030</v>
      </c>
      <c r="Q10682">
        <v>286429</v>
      </c>
      <c r="R10682" t="s">
        <v>829</v>
      </c>
      <c r="S10682">
        <v>1371971</v>
      </c>
      <c r="T10682">
        <v>0</v>
      </c>
      <c r="U10682">
        <v>1371971</v>
      </c>
      <c r="V10682">
        <v>33</v>
      </c>
    </row>
    <row r="10683" spans="1:22" x14ac:dyDescent="0.3">
      <c r="A10683">
        <v>202122</v>
      </c>
      <c r="B10683" t="s">
        <v>820</v>
      </c>
      <c r="C10683" t="s">
        <v>821</v>
      </c>
      <c r="D10683" t="s">
        <v>822</v>
      </c>
      <c r="E10683" t="s">
        <v>823</v>
      </c>
      <c r="F10683" t="s">
        <v>856</v>
      </c>
      <c r="G10683" t="s">
        <v>857</v>
      </c>
      <c r="H10683" t="s">
        <v>1096</v>
      </c>
      <c r="I10683">
        <v>882</v>
      </c>
      <c r="J10683" t="s">
        <v>1097</v>
      </c>
      <c r="K10683" t="s">
        <v>828</v>
      </c>
      <c r="L10683" t="s">
        <v>603</v>
      </c>
      <c r="M10683" t="s">
        <v>829</v>
      </c>
      <c r="N10683" t="s">
        <v>829</v>
      </c>
      <c r="O10683" t="s">
        <v>829</v>
      </c>
      <c r="P10683">
        <v>0</v>
      </c>
      <c r="Q10683">
        <v>0</v>
      </c>
      <c r="R10683">
        <v>0</v>
      </c>
      <c r="S10683">
        <v>0</v>
      </c>
      <c r="T10683">
        <v>0</v>
      </c>
      <c r="U10683">
        <v>0</v>
      </c>
      <c r="V10683">
        <v>0</v>
      </c>
    </row>
    <row r="10684" spans="1:22" x14ac:dyDescent="0.3">
      <c r="A10684">
        <v>202223</v>
      </c>
      <c r="B10684" t="s">
        <v>820</v>
      </c>
      <c r="C10684" t="s">
        <v>821</v>
      </c>
      <c r="D10684" t="s">
        <v>822</v>
      </c>
      <c r="E10684" t="s">
        <v>823</v>
      </c>
      <c r="F10684" t="s">
        <v>856</v>
      </c>
      <c r="G10684" t="s">
        <v>857</v>
      </c>
      <c r="H10684" t="s">
        <v>1096</v>
      </c>
      <c r="I10684">
        <v>882</v>
      </c>
      <c r="J10684" t="s">
        <v>1097</v>
      </c>
      <c r="K10684" t="s">
        <v>828</v>
      </c>
      <c r="L10684" t="s">
        <v>603</v>
      </c>
      <c r="M10684" t="s">
        <v>829</v>
      </c>
      <c r="N10684" t="s">
        <v>829</v>
      </c>
      <c r="O10684" t="s">
        <v>829</v>
      </c>
      <c r="P10684">
        <v>0</v>
      </c>
      <c r="Q10684">
        <v>0</v>
      </c>
      <c r="R10684">
        <v>0</v>
      </c>
      <c r="S10684">
        <v>0</v>
      </c>
      <c r="T10684">
        <v>0</v>
      </c>
      <c r="U10684">
        <v>0</v>
      </c>
      <c r="V10684">
        <v>0</v>
      </c>
    </row>
    <row r="10685" spans="1:22" x14ac:dyDescent="0.3">
      <c r="A10685">
        <v>202324</v>
      </c>
      <c r="B10685" t="s">
        <v>820</v>
      </c>
      <c r="C10685" t="s">
        <v>821</v>
      </c>
      <c r="D10685" t="s">
        <v>822</v>
      </c>
      <c r="E10685" t="s">
        <v>823</v>
      </c>
      <c r="F10685" t="s">
        <v>856</v>
      </c>
      <c r="G10685" t="s">
        <v>857</v>
      </c>
      <c r="H10685" t="s">
        <v>1096</v>
      </c>
      <c r="I10685">
        <v>882</v>
      </c>
      <c r="J10685" t="s">
        <v>1097</v>
      </c>
      <c r="K10685" t="s">
        <v>828</v>
      </c>
      <c r="L10685" t="s">
        <v>603</v>
      </c>
      <c r="M10685" t="s">
        <v>829</v>
      </c>
      <c r="N10685" t="s">
        <v>829</v>
      </c>
      <c r="O10685" t="s">
        <v>829</v>
      </c>
      <c r="P10685">
        <v>0</v>
      </c>
      <c r="Q10685">
        <v>0</v>
      </c>
      <c r="R10685">
        <v>0</v>
      </c>
      <c r="S10685">
        <v>0</v>
      </c>
      <c r="T10685">
        <v>0</v>
      </c>
      <c r="U10685">
        <v>0</v>
      </c>
      <c r="V10685">
        <v>0</v>
      </c>
    </row>
    <row r="10686" spans="1:22" x14ac:dyDescent="0.3">
      <c r="A10686">
        <v>202122</v>
      </c>
      <c r="B10686" t="s">
        <v>820</v>
      </c>
      <c r="C10686" t="s">
        <v>821</v>
      </c>
      <c r="D10686" t="s">
        <v>822</v>
      </c>
      <c r="E10686" t="s">
        <v>823</v>
      </c>
      <c r="F10686" t="s">
        <v>856</v>
      </c>
      <c r="G10686" t="s">
        <v>857</v>
      </c>
      <c r="H10686" t="s">
        <v>1096</v>
      </c>
      <c r="I10686">
        <v>882</v>
      </c>
      <c r="J10686" t="s">
        <v>1097</v>
      </c>
      <c r="K10686" t="s">
        <v>828</v>
      </c>
      <c r="L10686" t="s">
        <v>606</v>
      </c>
      <c r="M10686">
        <v>0</v>
      </c>
      <c r="N10686">
        <v>24013</v>
      </c>
      <c r="O10686">
        <v>32610</v>
      </c>
      <c r="P10686">
        <v>0</v>
      </c>
      <c r="Q10686">
        <v>0</v>
      </c>
      <c r="R10686">
        <v>0</v>
      </c>
      <c r="S10686">
        <v>56623</v>
      </c>
      <c r="T10686">
        <v>0</v>
      </c>
      <c r="U10686">
        <v>56623</v>
      </c>
      <c r="V10686">
        <v>1</v>
      </c>
    </row>
    <row r="10687" spans="1:22" x14ac:dyDescent="0.3">
      <c r="A10687">
        <v>202223</v>
      </c>
      <c r="B10687" t="s">
        <v>820</v>
      </c>
      <c r="C10687" t="s">
        <v>821</v>
      </c>
      <c r="D10687" t="s">
        <v>822</v>
      </c>
      <c r="E10687" t="s">
        <v>823</v>
      </c>
      <c r="F10687" t="s">
        <v>856</v>
      </c>
      <c r="G10687" t="s">
        <v>857</v>
      </c>
      <c r="H10687" t="s">
        <v>1096</v>
      </c>
      <c r="I10687">
        <v>882</v>
      </c>
      <c r="J10687" t="s">
        <v>1097</v>
      </c>
      <c r="K10687" t="s">
        <v>828</v>
      </c>
      <c r="L10687" t="s">
        <v>606</v>
      </c>
      <c r="M10687">
        <v>0</v>
      </c>
      <c r="N10687">
        <v>0</v>
      </c>
      <c r="O10687">
        <v>0</v>
      </c>
      <c r="P10687">
        <v>0</v>
      </c>
      <c r="Q10687">
        <v>135139</v>
      </c>
      <c r="R10687">
        <v>0</v>
      </c>
      <c r="S10687">
        <v>135139</v>
      </c>
      <c r="T10687">
        <v>0</v>
      </c>
      <c r="U10687">
        <v>135139</v>
      </c>
      <c r="V10687">
        <v>3</v>
      </c>
    </row>
    <row r="10688" spans="1:22" x14ac:dyDescent="0.3">
      <c r="A10688">
        <v>202324</v>
      </c>
      <c r="B10688" t="s">
        <v>820</v>
      </c>
      <c r="C10688" t="s">
        <v>821</v>
      </c>
      <c r="D10688" t="s">
        <v>822</v>
      </c>
      <c r="E10688" t="s">
        <v>823</v>
      </c>
      <c r="F10688" t="s">
        <v>856</v>
      </c>
      <c r="G10688" t="s">
        <v>857</v>
      </c>
      <c r="H10688" t="s">
        <v>1096</v>
      </c>
      <c r="I10688">
        <v>882</v>
      </c>
      <c r="J10688" t="s">
        <v>1097</v>
      </c>
      <c r="K10688" t="s">
        <v>828</v>
      </c>
      <c r="L10688" t="s">
        <v>606</v>
      </c>
      <c r="M10688">
        <v>0</v>
      </c>
      <c r="N10688">
        <v>0</v>
      </c>
      <c r="O10688">
        <v>0</v>
      </c>
      <c r="P10688">
        <v>0</v>
      </c>
      <c r="Q10688">
        <v>106166</v>
      </c>
      <c r="R10688">
        <v>0</v>
      </c>
      <c r="S10688">
        <v>106166</v>
      </c>
      <c r="T10688">
        <v>0</v>
      </c>
      <c r="U10688">
        <v>106166</v>
      </c>
      <c r="V10688">
        <v>3</v>
      </c>
    </row>
    <row r="10689" spans="1:22" x14ac:dyDescent="0.3">
      <c r="A10689">
        <v>202122</v>
      </c>
      <c r="B10689" t="s">
        <v>820</v>
      </c>
      <c r="C10689" t="s">
        <v>821</v>
      </c>
      <c r="D10689" t="s">
        <v>822</v>
      </c>
      <c r="E10689" t="s">
        <v>823</v>
      </c>
      <c r="F10689" t="s">
        <v>856</v>
      </c>
      <c r="G10689" t="s">
        <v>857</v>
      </c>
      <c r="H10689" t="s">
        <v>1096</v>
      </c>
      <c r="I10689">
        <v>882</v>
      </c>
      <c r="J10689" t="s">
        <v>1097</v>
      </c>
      <c r="K10689" t="s">
        <v>828</v>
      </c>
      <c r="L10689" t="s">
        <v>609</v>
      </c>
      <c r="M10689" t="s">
        <v>829</v>
      </c>
      <c r="N10689" t="s">
        <v>829</v>
      </c>
      <c r="O10689" t="s">
        <v>829</v>
      </c>
      <c r="P10689" t="s">
        <v>829</v>
      </c>
      <c r="Q10689">
        <v>0</v>
      </c>
      <c r="R10689" t="s">
        <v>829</v>
      </c>
      <c r="S10689">
        <v>0</v>
      </c>
      <c r="T10689">
        <v>0</v>
      </c>
      <c r="U10689">
        <v>0</v>
      </c>
      <c r="V10689">
        <v>0</v>
      </c>
    </row>
    <row r="10690" spans="1:22" x14ac:dyDescent="0.3">
      <c r="A10690">
        <v>202223</v>
      </c>
      <c r="B10690" t="s">
        <v>820</v>
      </c>
      <c r="C10690" t="s">
        <v>821</v>
      </c>
      <c r="D10690" t="s">
        <v>822</v>
      </c>
      <c r="E10690" t="s">
        <v>823</v>
      </c>
      <c r="F10690" t="s">
        <v>856</v>
      </c>
      <c r="G10690" t="s">
        <v>857</v>
      </c>
      <c r="H10690" t="s">
        <v>1096</v>
      </c>
      <c r="I10690">
        <v>882</v>
      </c>
      <c r="J10690" t="s">
        <v>1097</v>
      </c>
      <c r="K10690" t="s">
        <v>828</v>
      </c>
      <c r="L10690" t="s">
        <v>609</v>
      </c>
      <c r="M10690" t="s">
        <v>829</v>
      </c>
      <c r="N10690" t="s">
        <v>829</v>
      </c>
      <c r="O10690" t="s">
        <v>829</v>
      </c>
      <c r="P10690" t="s">
        <v>829</v>
      </c>
      <c r="Q10690">
        <v>0</v>
      </c>
      <c r="R10690" t="s">
        <v>829</v>
      </c>
      <c r="S10690">
        <v>0</v>
      </c>
      <c r="T10690">
        <v>0</v>
      </c>
      <c r="U10690">
        <v>0</v>
      </c>
      <c r="V10690">
        <v>0</v>
      </c>
    </row>
    <row r="10691" spans="1:22" x14ac:dyDescent="0.3">
      <c r="A10691">
        <v>202122</v>
      </c>
      <c r="B10691" t="s">
        <v>820</v>
      </c>
      <c r="C10691" t="s">
        <v>821</v>
      </c>
      <c r="D10691" t="s">
        <v>822</v>
      </c>
      <c r="E10691" t="s">
        <v>823</v>
      </c>
      <c r="F10691" t="s">
        <v>856</v>
      </c>
      <c r="G10691" t="s">
        <v>857</v>
      </c>
      <c r="H10691" t="s">
        <v>1096</v>
      </c>
      <c r="I10691">
        <v>882</v>
      </c>
      <c r="J10691" t="s">
        <v>1097</v>
      </c>
      <c r="K10691" t="s">
        <v>828</v>
      </c>
      <c r="L10691" t="s">
        <v>830</v>
      </c>
      <c r="M10691">
        <v>0</v>
      </c>
      <c r="N10691">
        <v>0</v>
      </c>
      <c r="O10691">
        <v>0</v>
      </c>
      <c r="P10691">
        <v>0</v>
      </c>
      <c r="Q10691">
        <v>0</v>
      </c>
      <c r="R10691">
        <v>0</v>
      </c>
      <c r="S10691">
        <v>0</v>
      </c>
      <c r="T10691">
        <v>0</v>
      </c>
      <c r="U10691">
        <v>0</v>
      </c>
      <c r="V10691">
        <v>0</v>
      </c>
    </row>
    <row r="10692" spans="1:22" x14ac:dyDescent="0.3">
      <c r="A10692">
        <v>202223</v>
      </c>
      <c r="B10692" t="s">
        <v>820</v>
      </c>
      <c r="C10692" t="s">
        <v>821</v>
      </c>
      <c r="D10692" t="s">
        <v>822</v>
      </c>
      <c r="E10692" t="s">
        <v>823</v>
      </c>
      <c r="F10692" t="s">
        <v>856</v>
      </c>
      <c r="G10692" t="s">
        <v>857</v>
      </c>
      <c r="H10692" t="s">
        <v>1096</v>
      </c>
      <c r="I10692">
        <v>882</v>
      </c>
      <c r="J10692" t="s">
        <v>1097</v>
      </c>
      <c r="K10692" t="s">
        <v>828</v>
      </c>
      <c r="L10692" t="s">
        <v>830</v>
      </c>
      <c r="M10692">
        <v>0</v>
      </c>
      <c r="N10692">
        <v>0</v>
      </c>
      <c r="O10692">
        <v>0</v>
      </c>
      <c r="P10692">
        <v>0</v>
      </c>
      <c r="Q10692">
        <v>0</v>
      </c>
      <c r="R10692">
        <v>0</v>
      </c>
      <c r="S10692">
        <v>0</v>
      </c>
      <c r="T10692">
        <v>0</v>
      </c>
      <c r="U10692">
        <v>0</v>
      </c>
      <c r="V10692">
        <v>0</v>
      </c>
    </row>
    <row r="10693" spans="1:22" x14ac:dyDescent="0.3">
      <c r="A10693">
        <v>202324</v>
      </c>
      <c r="B10693" t="s">
        <v>820</v>
      </c>
      <c r="C10693" t="s">
        <v>821</v>
      </c>
      <c r="D10693" t="s">
        <v>822</v>
      </c>
      <c r="E10693" t="s">
        <v>823</v>
      </c>
      <c r="F10693" t="s">
        <v>856</v>
      </c>
      <c r="G10693" t="s">
        <v>857</v>
      </c>
      <c r="H10693" t="s">
        <v>1096</v>
      </c>
      <c r="I10693">
        <v>882</v>
      </c>
      <c r="J10693" t="s">
        <v>1097</v>
      </c>
      <c r="K10693" t="s">
        <v>828</v>
      </c>
      <c r="L10693" t="s">
        <v>830</v>
      </c>
      <c r="M10693">
        <v>0</v>
      </c>
      <c r="N10693">
        <v>0</v>
      </c>
      <c r="O10693">
        <v>0</v>
      </c>
      <c r="P10693">
        <v>0</v>
      </c>
      <c r="Q10693">
        <v>0</v>
      </c>
      <c r="R10693">
        <v>0</v>
      </c>
      <c r="S10693">
        <v>0</v>
      </c>
      <c r="T10693">
        <v>0</v>
      </c>
      <c r="U10693">
        <v>0</v>
      </c>
      <c r="V10693">
        <v>0</v>
      </c>
    </row>
    <row r="10694" spans="1:22" x14ac:dyDescent="0.3">
      <c r="A10694">
        <v>202122</v>
      </c>
      <c r="B10694" t="s">
        <v>820</v>
      </c>
      <c r="C10694" t="s">
        <v>821</v>
      </c>
      <c r="D10694" t="s">
        <v>822</v>
      </c>
      <c r="E10694" t="s">
        <v>823</v>
      </c>
      <c r="F10694" t="s">
        <v>856</v>
      </c>
      <c r="G10694" t="s">
        <v>857</v>
      </c>
      <c r="H10694" t="s">
        <v>1096</v>
      </c>
      <c r="I10694">
        <v>882</v>
      </c>
      <c r="J10694" t="s">
        <v>1097</v>
      </c>
      <c r="K10694" t="s">
        <v>828</v>
      </c>
      <c r="L10694" t="s">
        <v>537</v>
      </c>
      <c r="M10694">
        <v>16913</v>
      </c>
      <c r="N10694">
        <v>1690522</v>
      </c>
      <c r="O10694">
        <v>1320091</v>
      </c>
      <c r="P10694">
        <v>5701235</v>
      </c>
      <c r="Q10694">
        <v>619488</v>
      </c>
      <c r="R10694">
        <v>675489</v>
      </c>
      <c r="S10694">
        <v>10023738</v>
      </c>
      <c r="T10694">
        <v>134455</v>
      </c>
      <c r="U10694">
        <v>9889283</v>
      </c>
      <c r="V10694">
        <v>225</v>
      </c>
    </row>
    <row r="10695" spans="1:22" x14ac:dyDescent="0.3">
      <c r="A10695">
        <v>202223</v>
      </c>
      <c r="B10695" t="s">
        <v>820</v>
      </c>
      <c r="C10695" t="s">
        <v>821</v>
      </c>
      <c r="D10695" t="s">
        <v>822</v>
      </c>
      <c r="E10695" t="s">
        <v>823</v>
      </c>
      <c r="F10695" t="s">
        <v>856</v>
      </c>
      <c r="G10695" t="s">
        <v>857</v>
      </c>
      <c r="H10695" t="s">
        <v>1096</v>
      </c>
      <c r="I10695">
        <v>882</v>
      </c>
      <c r="J10695" t="s">
        <v>1097</v>
      </c>
      <c r="K10695" t="s">
        <v>828</v>
      </c>
      <c r="L10695" t="s">
        <v>537</v>
      </c>
      <c r="M10695">
        <v>28426</v>
      </c>
      <c r="N10695">
        <v>1479650</v>
      </c>
      <c r="O10695">
        <v>1496136</v>
      </c>
      <c r="P10695">
        <v>6464145</v>
      </c>
      <c r="Q10695">
        <v>722638</v>
      </c>
      <c r="R10695">
        <v>1133797</v>
      </c>
      <c r="S10695">
        <v>11324792</v>
      </c>
      <c r="T10695">
        <v>126176</v>
      </c>
      <c r="U10695">
        <v>11198616</v>
      </c>
      <c r="V10695">
        <v>259</v>
      </c>
    </row>
    <row r="10696" spans="1:22" x14ac:dyDescent="0.3">
      <c r="A10696">
        <v>202324</v>
      </c>
      <c r="B10696" t="s">
        <v>820</v>
      </c>
      <c r="C10696" t="s">
        <v>821</v>
      </c>
      <c r="D10696" t="s">
        <v>822</v>
      </c>
      <c r="E10696" t="s">
        <v>823</v>
      </c>
      <c r="F10696" t="s">
        <v>856</v>
      </c>
      <c r="G10696" t="s">
        <v>857</v>
      </c>
      <c r="H10696" t="s">
        <v>1096</v>
      </c>
      <c r="I10696">
        <v>882</v>
      </c>
      <c r="J10696" t="s">
        <v>1097</v>
      </c>
      <c r="K10696" t="s">
        <v>828</v>
      </c>
      <c r="L10696" t="s">
        <v>537</v>
      </c>
      <c r="M10696">
        <v>12226</v>
      </c>
      <c r="N10696">
        <v>1822458</v>
      </c>
      <c r="O10696">
        <v>1729674</v>
      </c>
      <c r="P10696">
        <v>7883734</v>
      </c>
      <c r="Q10696">
        <v>1197645</v>
      </c>
      <c r="R10696">
        <v>1417808</v>
      </c>
      <c r="S10696">
        <v>14063545</v>
      </c>
      <c r="T10696">
        <v>173594</v>
      </c>
      <c r="U10696">
        <v>13889951</v>
      </c>
      <c r="V10696">
        <v>335</v>
      </c>
    </row>
    <row r="10697" spans="1:22" x14ac:dyDescent="0.3">
      <c r="A10697">
        <v>202122</v>
      </c>
      <c r="B10697" t="s">
        <v>820</v>
      </c>
      <c r="C10697" t="s">
        <v>821</v>
      </c>
      <c r="D10697" t="s">
        <v>822</v>
      </c>
      <c r="E10697" t="s">
        <v>823</v>
      </c>
      <c r="F10697" t="s">
        <v>856</v>
      </c>
      <c r="G10697" t="s">
        <v>857</v>
      </c>
      <c r="H10697" t="s">
        <v>1096</v>
      </c>
      <c r="I10697">
        <v>882</v>
      </c>
      <c r="J10697" t="s">
        <v>1097</v>
      </c>
      <c r="K10697" t="s">
        <v>828</v>
      </c>
      <c r="L10697" t="s">
        <v>572</v>
      </c>
      <c r="M10697">
        <v>67653</v>
      </c>
      <c r="N10697">
        <v>0</v>
      </c>
      <c r="O10697">
        <v>0</v>
      </c>
      <c r="P10697">
        <v>0</v>
      </c>
      <c r="Q10697">
        <v>1533480</v>
      </c>
      <c r="R10697">
        <v>0</v>
      </c>
      <c r="S10697">
        <v>1601133</v>
      </c>
      <c r="T10697">
        <v>0</v>
      </c>
      <c r="U10697">
        <v>1601133</v>
      </c>
      <c r="V10697">
        <v>36</v>
      </c>
    </row>
    <row r="10698" spans="1:22" x14ac:dyDescent="0.3">
      <c r="A10698">
        <v>202223</v>
      </c>
      <c r="B10698" t="s">
        <v>820</v>
      </c>
      <c r="C10698" t="s">
        <v>821</v>
      </c>
      <c r="D10698" t="s">
        <v>822</v>
      </c>
      <c r="E10698" t="s">
        <v>823</v>
      </c>
      <c r="F10698" t="s">
        <v>856</v>
      </c>
      <c r="G10698" t="s">
        <v>857</v>
      </c>
      <c r="H10698" t="s">
        <v>1096</v>
      </c>
      <c r="I10698">
        <v>882</v>
      </c>
      <c r="J10698" t="s">
        <v>1097</v>
      </c>
      <c r="K10698" t="s">
        <v>828</v>
      </c>
      <c r="L10698" t="s">
        <v>572</v>
      </c>
      <c r="M10698">
        <v>145746</v>
      </c>
      <c r="N10698">
        <v>0</v>
      </c>
      <c r="O10698">
        <v>0</v>
      </c>
      <c r="P10698">
        <v>0</v>
      </c>
      <c r="Q10698">
        <v>2249480</v>
      </c>
      <c r="R10698">
        <v>0</v>
      </c>
      <c r="S10698">
        <v>2395226</v>
      </c>
      <c r="T10698">
        <v>140666</v>
      </c>
      <c r="U10698">
        <v>2254560</v>
      </c>
      <c r="V10698">
        <v>52</v>
      </c>
    </row>
    <row r="10699" spans="1:22" x14ac:dyDescent="0.3">
      <c r="A10699">
        <v>202324</v>
      </c>
      <c r="B10699" t="s">
        <v>820</v>
      </c>
      <c r="C10699" t="s">
        <v>821</v>
      </c>
      <c r="D10699" t="s">
        <v>822</v>
      </c>
      <c r="E10699" t="s">
        <v>823</v>
      </c>
      <c r="F10699" t="s">
        <v>856</v>
      </c>
      <c r="G10699" t="s">
        <v>857</v>
      </c>
      <c r="H10699" t="s">
        <v>1096</v>
      </c>
      <c r="I10699">
        <v>882</v>
      </c>
      <c r="J10699" t="s">
        <v>1097</v>
      </c>
      <c r="K10699" t="s">
        <v>828</v>
      </c>
      <c r="L10699" t="s">
        <v>572</v>
      </c>
      <c r="M10699">
        <v>193263</v>
      </c>
      <c r="N10699">
        <v>0</v>
      </c>
      <c r="O10699">
        <v>0</v>
      </c>
      <c r="P10699">
        <v>0</v>
      </c>
      <c r="Q10699">
        <v>2604909</v>
      </c>
      <c r="R10699">
        <v>7164</v>
      </c>
      <c r="S10699">
        <v>2805336</v>
      </c>
      <c r="T10699">
        <v>58416</v>
      </c>
      <c r="U10699">
        <v>2746920</v>
      </c>
      <c r="V10699">
        <v>66</v>
      </c>
    </row>
    <row r="10700" spans="1:22" x14ac:dyDescent="0.3">
      <c r="A10700">
        <v>202122</v>
      </c>
      <c r="B10700" t="s">
        <v>820</v>
      </c>
      <c r="C10700" t="s">
        <v>821</v>
      </c>
      <c r="D10700" t="s">
        <v>822</v>
      </c>
      <c r="E10700" t="s">
        <v>823</v>
      </c>
      <c r="F10700" t="s">
        <v>856</v>
      </c>
      <c r="G10700" t="s">
        <v>857</v>
      </c>
      <c r="H10700" t="s">
        <v>1096</v>
      </c>
      <c r="I10700">
        <v>882</v>
      </c>
      <c r="J10700" t="s">
        <v>1097</v>
      </c>
      <c r="K10700" t="s">
        <v>828</v>
      </c>
      <c r="L10700" t="s">
        <v>539</v>
      </c>
      <c r="M10700">
        <v>0</v>
      </c>
      <c r="N10700">
        <v>0</v>
      </c>
      <c r="O10700">
        <v>0</v>
      </c>
      <c r="P10700" t="s">
        <v>829</v>
      </c>
      <c r="Q10700" t="s">
        <v>829</v>
      </c>
      <c r="R10700" t="s">
        <v>829</v>
      </c>
      <c r="S10700">
        <v>0</v>
      </c>
      <c r="T10700">
        <v>0</v>
      </c>
      <c r="U10700">
        <v>0</v>
      </c>
      <c r="V10700">
        <v>0</v>
      </c>
    </row>
    <row r="10701" spans="1:22" x14ac:dyDescent="0.3">
      <c r="A10701">
        <v>202223</v>
      </c>
      <c r="B10701" t="s">
        <v>820</v>
      </c>
      <c r="C10701" t="s">
        <v>821</v>
      </c>
      <c r="D10701" t="s">
        <v>822</v>
      </c>
      <c r="E10701" t="s">
        <v>823</v>
      </c>
      <c r="F10701" t="s">
        <v>856</v>
      </c>
      <c r="G10701" t="s">
        <v>857</v>
      </c>
      <c r="H10701" t="s">
        <v>1096</v>
      </c>
      <c r="I10701">
        <v>882</v>
      </c>
      <c r="J10701" t="s">
        <v>1097</v>
      </c>
      <c r="K10701" t="s">
        <v>828</v>
      </c>
      <c r="L10701" t="s">
        <v>539</v>
      </c>
      <c r="M10701">
        <v>0</v>
      </c>
      <c r="N10701">
        <v>0</v>
      </c>
      <c r="O10701">
        <v>0</v>
      </c>
      <c r="P10701" t="s">
        <v>829</v>
      </c>
      <c r="Q10701" t="s">
        <v>829</v>
      </c>
      <c r="R10701" t="s">
        <v>829</v>
      </c>
      <c r="S10701">
        <v>0</v>
      </c>
      <c r="T10701">
        <v>0</v>
      </c>
      <c r="U10701">
        <v>0</v>
      </c>
      <c r="V10701">
        <v>0</v>
      </c>
    </row>
    <row r="10702" spans="1:22" x14ac:dyDescent="0.3">
      <c r="A10702">
        <v>202324</v>
      </c>
      <c r="B10702" t="s">
        <v>820</v>
      </c>
      <c r="C10702" t="s">
        <v>821</v>
      </c>
      <c r="D10702" t="s">
        <v>822</v>
      </c>
      <c r="E10702" t="s">
        <v>823</v>
      </c>
      <c r="F10702" t="s">
        <v>856</v>
      </c>
      <c r="G10702" t="s">
        <v>857</v>
      </c>
      <c r="H10702" t="s">
        <v>1096</v>
      </c>
      <c r="I10702">
        <v>882</v>
      </c>
      <c r="J10702" t="s">
        <v>1097</v>
      </c>
      <c r="K10702" t="s">
        <v>828</v>
      </c>
      <c r="L10702" t="s">
        <v>539</v>
      </c>
      <c r="M10702">
        <v>0</v>
      </c>
      <c r="N10702">
        <v>0</v>
      </c>
      <c r="O10702">
        <v>0</v>
      </c>
      <c r="P10702" t="s">
        <v>829</v>
      </c>
      <c r="Q10702" t="s">
        <v>829</v>
      </c>
      <c r="R10702" t="s">
        <v>829</v>
      </c>
      <c r="S10702">
        <v>0</v>
      </c>
      <c r="T10702">
        <v>0</v>
      </c>
      <c r="U10702">
        <v>0</v>
      </c>
      <c r="V10702">
        <v>0</v>
      </c>
    </row>
    <row r="10703" spans="1:22" x14ac:dyDescent="0.3">
      <c r="A10703">
        <v>202122</v>
      </c>
      <c r="B10703" t="s">
        <v>820</v>
      </c>
      <c r="C10703" t="s">
        <v>821</v>
      </c>
      <c r="D10703" t="s">
        <v>822</v>
      </c>
      <c r="E10703" t="s">
        <v>823</v>
      </c>
      <c r="F10703" t="s">
        <v>856</v>
      </c>
      <c r="G10703" t="s">
        <v>857</v>
      </c>
      <c r="H10703" t="s">
        <v>1096</v>
      </c>
      <c r="I10703">
        <v>882</v>
      </c>
      <c r="J10703" t="s">
        <v>1097</v>
      </c>
      <c r="K10703" t="s">
        <v>828</v>
      </c>
      <c r="L10703" t="s">
        <v>541</v>
      </c>
      <c r="M10703">
        <v>57079</v>
      </c>
      <c r="N10703">
        <v>328980</v>
      </c>
      <c r="O10703">
        <v>328980</v>
      </c>
      <c r="P10703">
        <v>78483</v>
      </c>
      <c r="Q10703">
        <v>0</v>
      </c>
      <c r="R10703">
        <v>57079</v>
      </c>
      <c r="S10703">
        <v>850601</v>
      </c>
      <c r="T10703">
        <v>0</v>
      </c>
      <c r="U10703">
        <v>850601</v>
      </c>
      <c r="V10703">
        <v>19</v>
      </c>
    </row>
    <row r="10704" spans="1:22" x14ac:dyDescent="0.3">
      <c r="A10704">
        <v>202223</v>
      </c>
      <c r="B10704" t="s">
        <v>820</v>
      </c>
      <c r="C10704" t="s">
        <v>821</v>
      </c>
      <c r="D10704" t="s">
        <v>822</v>
      </c>
      <c r="E10704" t="s">
        <v>823</v>
      </c>
      <c r="F10704" t="s">
        <v>856</v>
      </c>
      <c r="G10704" t="s">
        <v>857</v>
      </c>
      <c r="H10704" t="s">
        <v>1096</v>
      </c>
      <c r="I10704">
        <v>882</v>
      </c>
      <c r="J10704" t="s">
        <v>1097</v>
      </c>
      <c r="K10704" t="s">
        <v>828</v>
      </c>
      <c r="L10704" t="s">
        <v>541</v>
      </c>
      <c r="M10704">
        <v>159406</v>
      </c>
      <c r="N10704">
        <v>228003</v>
      </c>
      <c r="O10704">
        <v>98869</v>
      </c>
      <c r="P10704">
        <v>360500</v>
      </c>
      <c r="Q10704">
        <v>93488</v>
      </c>
      <c r="R10704">
        <v>63222</v>
      </c>
      <c r="S10704">
        <v>1003488</v>
      </c>
      <c r="T10704">
        <v>0</v>
      </c>
      <c r="U10704">
        <v>1003488</v>
      </c>
      <c r="V10704">
        <v>23</v>
      </c>
    </row>
    <row r="10705" spans="1:22" x14ac:dyDescent="0.3">
      <c r="A10705">
        <v>202324</v>
      </c>
      <c r="B10705" t="s">
        <v>820</v>
      </c>
      <c r="C10705" t="s">
        <v>821</v>
      </c>
      <c r="D10705" t="s">
        <v>822</v>
      </c>
      <c r="E10705" t="s">
        <v>823</v>
      </c>
      <c r="F10705" t="s">
        <v>856</v>
      </c>
      <c r="G10705" t="s">
        <v>857</v>
      </c>
      <c r="H10705" t="s">
        <v>1096</v>
      </c>
      <c r="I10705">
        <v>882</v>
      </c>
      <c r="J10705" t="s">
        <v>1097</v>
      </c>
      <c r="K10705" t="s">
        <v>828</v>
      </c>
      <c r="L10705" t="s">
        <v>541</v>
      </c>
      <c r="M10705">
        <v>157778</v>
      </c>
      <c r="N10705">
        <v>216734</v>
      </c>
      <c r="O10705">
        <v>93983</v>
      </c>
      <c r="P10705">
        <v>342685</v>
      </c>
      <c r="Q10705">
        <v>88868</v>
      </c>
      <c r="R10705">
        <v>60098</v>
      </c>
      <c r="S10705">
        <v>960146</v>
      </c>
      <c r="T10705">
        <v>0</v>
      </c>
      <c r="U10705">
        <v>960146</v>
      </c>
      <c r="V10705">
        <v>23</v>
      </c>
    </row>
    <row r="10706" spans="1:22" x14ac:dyDescent="0.3">
      <c r="A10706">
        <v>202122</v>
      </c>
      <c r="B10706" t="s">
        <v>820</v>
      </c>
      <c r="C10706" t="s">
        <v>821</v>
      </c>
      <c r="D10706" t="s">
        <v>822</v>
      </c>
      <c r="E10706" t="s">
        <v>823</v>
      </c>
      <c r="F10706" t="s">
        <v>856</v>
      </c>
      <c r="G10706" t="s">
        <v>857</v>
      </c>
      <c r="H10706" t="s">
        <v>1096</v>
      </c>
      <c r="I10706">
        <v>882</v>
      </c>
      <c r="J10706" t="s">
        <v>1097</v>
      </c>
      <c r="K10706" t="s">
        <v>828</v>
      </c>
      <c r="L10706" t="s">
        <v>831</v>
      </c>
      <c r="M10706" t="s">
        <v>829</v>
      </c>
      <c r="N10706" t="s">
        <v>829</v>
      </c>
      <c r="O10706" t="s">
        <v>829</v>
      </c>
      <c r="P10706">
        <v>0</v>
      </c>
      <c r="Q10706">
        <v>19912</v>
      </c>
      <c r="R10706" t="s">
        <v>829</v>
      </c>
      <c r="S10706">
        <v>19912</v>
      </c>
      <c r="T10706">
        <v>0</v>
      </c>
      <c r="U10706">
        <v>19912</v>
      </c>
      <c r="V10706">
        <v>0</v>
      </c>
    </row>
    <row r="10707" spans="1:22" x14ac:dyDescent="0.3">
      <c r="A10707">
        <v>202223</v>
      </c>
      <c r="B10707" t="s">
        <v>820</v>
      </c>
      <c r="C10707" t="s">
        <v>821</v>
      </c>
      <c r="D10707" t="s">
        <v>822</v>
      </c>
      <c r="E10707" t="s">
        <v>823</v>
      </c>
      <c r="F10707" t="s">
        <v>856</v>
      </c>
      <c r="G10707" t="s">
        <v>857</v>
      </c>
      <c r="H10707" t="s">
        <v>1096</v>
      </c>
      <c r="I10707">
        <v>882</v>
      </c>
      <c r="J10707" t="s">
        <v>1097</v>
      </c>
      <c r="K10707" t="s">
        <v>828</v>
      </c>
      <c r="L10707" t="s">
        <v>831</v>
      </c>
      <c r="M10707" t="s">
        <v>829</v>
      </c>
      <c r="N10707" t="s">
        <v>829</v>
      </c>
      <c r="O10707" t="s">
        <v>829</v>
      </c>
      <c r="P10707">
        <v>0</v>
      </c>
      <c r="Q10707">
        <v>13890</v>
      </c>
      <c r="R10707" t="s">
        <v>829</v>
      </c>
      <c r="S10707">
        <v>13890</v>
      </c>
      <c r="T10707">
        <v>0</v>
      </c>
      <c r="U10707">
        <v>13890</v>
      </c>
      <c r="V10707">
        <v>0</v>
      </c>
    </row>
    <row r="10708" spans="1:22" x14ac:dyDescent="0.3">
      <c r="A10708">
        <v>202324</v>
      </c>
      <c r="B10708" t="s">
        <v>820</v>
      </c>
      <c r="C10708" t="s">
        <v>821</v>
      </c>
      <c r="D10708" t="s">
        <v>822</v>
      </c>
      <c r="E10708" t="s">
        <v>823</v>
      </c>
      <c r="F10708" t="s">
        <v>856</v>
      </c>
      <c r="G10708" t="s">
        <v>857</v>
      </c>
      <c r="H10708" t="s">
        <v>1096</v>
      </c>
      <c r="I10708">
        <v>882</v>
      </c>
      <c r="J10708" t="s">
        <v>1097</v>
      </c>
      <c r="K10708" t="s">
        <v>828</v>
      </c>
      <c r="L10708" t="s">
        <v>831</v>
      </c>
      <c r="M10708" t="s">
        <v>829</v>
      </c>
      <c r="N10708" t="s">
        <v>829</v>
      </c>
      <c r="O10708" t="s">
        <v>829</v>
      </c>
      <c r="P10708">
        <v>0</v>
      </c>
      <c r="Q10708">
        <v>55316</v>
      </c>
      <c r="R10708" t="s">
        <v>829</v>
      </c>
      <c r="S10708">
        <v>55316</v>
      </c>
      <c r="T10708">
        <v>0</v>
      </c>
      <c r="U10708">
        <v>55316</v>
      </c>
      <c r="V10708">
        <v>1</v>
      </c>
    </row>
    <row r="10709" spans="1:22" x14ac:dyDescent="0.3">
      <c r="A10709">
        <v>202122</v>
      </c>
      <c r="B10709" t="s">
        <v>820</v>
      </c>
      <c r="C10709" t="s">
        <v>821</v>
      </c>
      <c r="D10709" t="s">
        <v>822</v>
      </c>
      <c r="E10709" t="s">
        <v>823</v>
      </c>
      <c r="F10709" t="s">
        <v>856</v>
      </c>
      <c r="G10709" t="s">
        <v>857</v>
      </c>
      <c r="H10709" t="s">
        <v>1096</v>
      </c>
      <c r="I10709">
        <v>882</v>
      </c>
      <c r="J10709" t="s">
        <v>1097</v>
      </c>
      <c r="K10709" t="s">
        <v>828</v>
      </c>
      <c r="L10709" t="s">
        <v>832</v>
      </c>
      <c r="M10709">
        <v>0</v>
      </c>
      <c r="N10709">
        <v>110139</v>
      </c>
      <c r="O10709">
        <v>110139</v>
      </c>
      <c r="P10709">
        <v>0</v>
      </c>
      <c r="Q10709">
        <v>34936</v>
      </c>
      <c r="R10709">
        <v>0</v>
      </c>
      <c r="S10709">
        <v>255214</v>
      </c>
      <c r="T10709">
        <v>0</v>
      </c>
      <c r="U10709">
        <v>255214</v>
      </c>
      <c r="V10709">
        <v>6</v>
      </c>
    </row>
    <row r="10710" spans="1:22" x14ac:dyDescent="0.3">
      <c r="A10710">
        <v>202223</v>
      </c>
      <c r="B10710" t="s">
        <v>820</v>
      </c>
      <c r="C10710" t="s">
        <v>821</v>
      </c>
      <c r="D10710" t="s">
        <v>822</v>
      </c>
      <c r="E10710" t="s">
        <v>823</v>
      </c>
      <c r="F10710" t="s">
        <v>856</v>
      </c>
      <c r="G10710" t="s">
        <v>857</v>
      </c>
      <c r="H10710" t="s">
        <v>1096</v>
      </c>
      <c r="I10710">
        <v>882</v>
      </c>
      <c r="J10710" t="s">
        <v>1097</v>
      </c>
      <c r="K10710" t="s">
        <v>828</v>
      </c>
      <c r="L10710" t="s">
        <v>832</v>
      </c>
      <c r="M10710">
        <v>0</v>
      </c>
      <c r="N10710">
        <v>0</v>
      </c>
      <c r="O10710">
        <v>0</v>
      </c>
      <c r="P10710">
        <v>0</v>
      </c>
      <c r="Q10710">
        <v>1084918</v>
      </c>
      <c r="R10710">
        <v>0</v>
      </c>
      <c r="S10710">
        <v>1084918</v>
      </c>
      <c r="T10710">
        <v>6200</v>
      </c>
      <c r="U10710">
        <v>1078718</v>
      </c>
      <c r="V10710">
        <v>25</v>
      </c>
    </row>
    <row r="10711" spans="1:22" x14ac:dyDescent="0.3">
      <c r="A10711">
        <v>202324</v>
      </c>
      <c r="B10711" t="s">
        <v>820</v>
      </c>
      <c r="C10711" t="s">
        <v>821</v>
      </c>
      <c r="D10711" t="s">
        <v>822</v>
      </c>
      <c r="E10711" t="s">
        <v>823</v>
      </c>
      <c r="F10711" t="s">
        <v>856</v>
      </c>
      <c r="G10711" t="s">
        <v>857</v>
      </c>
      <c r="H10711" t="s">
        <v>1096</v>
      </c>
      <c r="I10711">
        <v>882</v>
      </c>
      <c r="J10711" t="s">
        <v>1097</v>
      </c>
      <c r="K10711" t="s">
        <v>828</v>
      </c>
      <c r="L10711" t="s">
        <v>832</v>
      </c>
      <c r="M10711">
        <v>0</v>
      </c>
      <c r="N10711">
        <v>0</v>
      </c>
      <c r="O10711">
        <v>0</v>
      </c>
      <c r="P10711">
        <v>0</v>
      </c>
      <c r="Q10711">
        <v>727128</v>
      </c>
      <c r="R10711">
        <v>0</v>
      </c>
      <c r="S10711">
        <v>727128</v>
      </c>
      <c r="T10711">
        <v>13950</v>
      </c>
      <c r="U10711">
        <v>713178</v>
      </c>
      <c r="V10711">
        <v>17</v>
      </c>
    </row>
    <row r="10712" spans="1:22" x14ac:dyDescent="0.3">
      <c r="A10712">
        <v>202122</v>
      </c>
      <c r="B10712" t="s">
        <v>820</v>
      </c>
      <c r="C10712" t="s">
        <v>821</v>
      </c>
      <c r="D10712" t="s">
        <v>822</v>
      </c>
      <c r="E10712" t="s">
        <v>823</v>
      </c>
      <c r="F10712" t="s">
        <v>856</v>
      </c>
      <c r="G10712" t="s">
        <v>857</v>
      </c>
      <c r="H10712" t="s">
        <v>1096</v>
      </c>
      <c r="I10712">
        <v>882</v>
      </c>
      <c r="J10712" t="s">
        <v>1097</v>
      </c>
      <c r="K10712" t="s">
        <v>828</v>
      </c>
      <c r="L10712" t="s">
        <v>544</v>
      </c>
      <c r="M10712">
        <v>0</v>
      </c>
      <c r="N10712">
        <v>197811</v>
      </c>
      <c r="O10712">
        <v>197811</v>
      </c>
      <c r="P10712">
        <v>0</v>
      </c>
      <c r="Q10712">
        <v>0</v>
      </c>
      <c r="R10712">
        <v>0</v>
      </c>
      <c r="S10712">
        <v>395622</v>
      </c>
      <c r="T10712">
        <v>0</v>
      </c>
      <c r="U10712">
        <v>395622</v>
      </c>
      <c r="V10712">
        <v>9</v>
      </c>
    </row>
    <row r="10713" spans="1:22" x14ac:dyDescent="0.3">
      <c r="A10713">
        <v>202223</v>
      </c>
      <c r="B10713" t="s">
        <v>820</v>
      </c>
      <c r="C10713" t="s">
        <v>821</v>
      </c>
      <c r="D10713" t="s">
        <v>822</v>
      </c>
      <c r="E10713" t="s">
        <v>823</v>
      </c>
      <c r="F10713" t="s">
        <v>856</v>
      </c>
      <c r="G10713" t="s">
        <v>857</v>
      </c>
      <c r="H10713" t="s">
        <v>1096</v>
      </c>
      <c r="I10713">
        <v>882</v>
      </c>
      <c r="J10713" t="s">
        <v>1097</v>
      </c>
      <c r="K10713" t="s">
        <v>828</v>
      </c>
      <c r="L10713" t="s">
        <v>544</v>
      </c>
      <c r="M10713">
        <v>0</v>
      </c>
      <c r="N10713">
        <v>0</v>
      </c>
      <c r="O10713">
        <v>0</v>
      </c>
      <c r="P10713">
        <v>0</v>
      </c>
      <c r="Q10713">
        <v>471412</v>
      </c>
      <c r="R10713">
        <v>0</v>
      </c>
      <c r="S10713">
        <v>471412</v>
      </c>
      <c r="T10713">
        <v>0</v>
      </c>
      <c r="U10713">
        <v>471412</v>
      </c>
      <c r="V10713">
        <v>11</v>
      </c>
    </row>
    <row r="10714" spans="1:22" x14ac:dyDescent="0.3">
      <c r="A10714">
        <v>202324</v>
      </c>
      <c r="B10714" t="s">
        <v>820</v>
      </c>
      <c r="C10714" t="s">
        <v>821</v>
      </c>
      <c r="D10714" t="s">
        <v>822</v>
      </c>
      <c r="E10714" t="s">
        <v>823</v>
      </c>
      <c r="F10714" t="s">
        <v>856</v>
      </c>
      <c r="G10714" t="s">
        <v>857</v>
      </c>
      <c r="H10714" t="s">
        <v>1096</v>
      </c>
      <c r="I10714">
        <v>882</v>
      </c>
      <c r="J10714" t="s">
        <v>1097</v>
      </c>
      <c r="K10714" t="s">
        <v>828</v>
      </c>
      <c r="L10714" t="s">
        <v>544</v>
      </c>
      <c r="M10714">
        <v>0</v>
      </c>
      <c r="N10714">
        <v>1985866</v>
      </c>
      <c r="O10714">
        <v>644774</v>
      </c>
      <c r="P10714">
        <v>0</v>
      </c>
      <c r="Q10714">
        <v>959305</v>
      </c>
      <c r="R10714">
        <v>0</v>
      </c>
      <c r="S10714">
        <v>3589945</v>
      </c>
      <c r="T10714">
        <v>0</v>
      </c>
      <c r="U10714">
        <v>3589945</v>
      </c>
      <c r="V10714">
        <v>87</v>
      </c>
    </row>
    <row r="10715" spans="1:22" x14ac:dyDescent="0.3">
      <c r="A10715">
        <v>202122</v>
      </c>
      <c r="B10715" t="s">
        <v>820</v>
      </c>
      <c r="C10715" t="s">
        <v>821</v>
      </c>
      <c r="D10715" t="s">
        <v>822</v>
      </c>
      <c r="E10715" t="s">
        <v>823</v>
      </c>
      <c r="F10715" t="s">
        <v>856</v>
      </c>
      <c r="G10715" t="s">
        <v>857</v>
      </c>
      <c r="H10715" t="s">
        <v>1096</v>
      </c>
      <c r="I10715">
        <v>882</v>
      </c>
      <c r="J10715" t="s">
        <v>1097</v>
      </c>
      <c r="K10715" t="s">
        <v>828</v>
      </c>
      <c r="L10715" t="s">
        <v>600</v>
      </c>
      <c r="M10715" t="s">
        <v>829</v>
      </c>
      <c r="N10715" t="s">
        <v>829</v>
      </c>
      <c r="O10715" t="s">
        <v>829</v>
      </c>
      <c r="P10715">
        <v>0</v>
      </c>
      <c r="Q10715">
        <v>0</v>
      </c>
      <c r="R10715" t="s">
        <v>829</v>
      </c>
      <c r="S10715">
        <v>0</v>
      </c>
      <c r="T10715">
        <v>0</v>
      </c>
      <c r="U10715">
        <v>0</v>
      </c>
      <c r="V10715">
        <v>0</v>
      </c>
    </row>
    <row r="10716" spans="1:22" x14ac:dyDescent="0.3">
      <c r="A10716">
        <v>202223</v>
      </c>
      <c r="B10716" t="s">
        <v>820</v>
      </c>
      <c r="C10716" t="s">
        <v>821</v>
      </c>
      <c r="D10716" t="s">
        <v>822</v>
      </c>
      <c r="E10716" t="s">
        <v>823</v>
      </c>
      <c r="F10716" t="s">
        <v>856</v>
      </c>
      <c r="G10716" t="s">
        <v>857</v>
      </c>
      <c r="H10716" t="s">
        <v>1096</v>
      </c>
      <c r="I10716">
        <v>882</v>
      </c>
      <c r="J10716" t="s">
        <v>1097</v>
      </c>
      <c r="K10716" t="s">
        <v>828</v>
      </c>
      <c r="L10716" t="s">
        <v>600</v>
      </c>
      <c r="M10716" t="s">
        <v>829</v>
      </c>
      <c r="N10716" t="s">
        <v>829</v>
      </c>
      <c r="O10716" t="s">
        <v>829</v>
      </c>
      <c r="P10716">
        <v>0</v>
      </c>
      <c r="Q10716">
        <v>0</v>
      </c>
      <c r="R10716" t="s">
        <v>829</v>
      </c>
      <c r="S10716">
        <v>0</v>
      </c>
      <c r="T10716">
        <v>0</v>
      </c>
      <c r="U10716">
        <v>0</v>
      </c>
      <c r="V10716">
        <v>0</v>
      </c>
    </row>
    <row r="10717" spans="1:22" x14ac:dyDescent="0.3">
      <c r="A10717">
        <v>202324</v>
      </c>
      <c r="B10717" t="s">
        <v>820</v>
      </c>
      <c r="C10717" t="s">
        <v>821</v>
      </c>
      <c r="D10717" t="s">
        <v>822</v>
      </c>
      <c r="E10717" t="s">
        <v>823</v>
      </c>
      <c r="F10717" t="s">
        <v>856</v>
      </c>
      <c r="G10717" t="s">
        <v>857</v>
      </c>
      <c r="H10717" t="s">
        <v>1096</v>
      </c>
      <c r="I10717">
        <v>882</v>
      </c>
      <c r="J10717" t="s">
        <v>1097</v>
      </c>
      <c r="K10717" t="s">
        <v>828</v>
      </c>
      <c r="L10717" t="s">
        <v>600</v>
      </c>
      <c r="M10717" t="s">
        <v>829</v>
      </c>
      <c r="N10717" t="s">
        <v>829</v>
      </c>
      <c r="O10717" t="s">
        <v>829</v>
      </c>
      <c r="P10717">
        <v>0</v>
      </c>
      <c r="Q10717">
        <v>0</v>
      </c>
      <c r="R10717" t="s">
        <v>829</v>
      </c>
      <c r="S10717">
        <v>0</v>
      </c>
      <c r="T10717">
        <v>0</v>
      </c>
      <c r="U10717">
        <v>0</v>
      </c>
      <c r="V10717">
        <v>0</v>
      </c>
    </row>
    <row r="10718" spans="1:22" x14ac:dyDescent="0.3">
      <c r="A10718">
        <v>202122</v>
      </c>
      <c r="B10718" t="s">
        <v>820</v>
      </c>
      <c r="C10718" t="s">
        <v>821</v>
      </c>
      <c r="D10718" t="s">
        <v>822</v>
      </c>
      <c r="E10718" t="s">
        <v>823</v>
      </c>
      <c r="F10718" t="s">
        <v>856</v>
      </c>
      <c r="G10718" t="s">
        <v>857</v>
      </c>
      <c r="H10718" t="s">
        <v>1096</v>
      </c>
      <c r="I10718">
        <v>882</v>
      </c>
      <c r="J10718" t="s">
        <v>1097</v>
      </c>
      <c r="K10718" t="s">
        <v>828</v>
      </c>
      <c r="L10718" t="s">
        <v>247</v>
      </c>
      <c r="M10718">
        <v>0</v>
      </c>
      <c r="N10718">
        <v>0</v>
      </c>
      <c r="O10718">
        <v>0</v>
      </c>
      <c r="P10718">
        <v>0</v>
      </c>
      <c r="Q10718">
        <v>0</v>
      </c>
      <c r="R10718">
        <v>0</v>
      </c>
      <c r="S10718">
        <v>0</v>
      </c>
      <c r="T10718">
        <v>0</v>
      </c>
      <c r="U10718">
        <v>0</v>
      </c>
      <c r="V10718">
        <v>0</v>
      </c>
    </row>
    <row r="10719" spans="1:22" x14ac:dyDescent="0.3">
      <c r="A10719">
        <v>202223</v>
      </c>
      <c r="B10719" t="s">
        <v>820</v>
      </c>
      <c r="C10719" t="s">
        <v>821</v>
      </c>
      <c r="D10719" t="s">
        <v>822</v>
      </c>
      <c r="E10719" t="s">
        <v>823</v>
      </c>
      <c r="F10719" t="s">
        <v>856</v>
      </c>
      <c r="G10719" t="s">
        <v>857</v>
      </c>
      <c r="H10719" t="s">
        <v>1096</v>
      </c>
      <c r="I10719">
        <v>882</v>
      </c>
      <c r="J10719" t="s">
        <v>1097</v>
      </c>
      <c r="K10719" t="s">
        <v>828</v>
      </c>
      <c r="L10719" t="s">
        <v>247</v>
      </c>
      <c r="M10719">
        <v>0</v>
      </c>
      <c r="N10719">
        <v>0</v>
      </c>
      <c r="O10719">
        <v>0</v>
      </c>
      <c r="P10719">
        <v>0</v>
      </c>
      <c r="Q10719">
        <v>0</v>
      </c>
      <c r="R10719">
        <v>0</v>
      </c>
      <c r="S10719">
        <v>0</v>
      </c>
      <c r="T10719">
        <v>0</v>
      </c>
      <c r="U10719">
        <v>0</v>
      </c>
      <c r="V10719">
        <v>0</v>
      </c>
    </row>
    <row r="10720" spans="1:22" x14ac:dyDescent="0.3">
      <c r="A10720">
        <v>202324</v>
      </c>
      <c r="B10720" t="s">
        <v>820</v>
      </c>
      <c r="C10720" t="s">
        <v>821</v>
      </c>
      <c r="D10720" t="s">
        <v>822</v>
      </c>
      <c r="E10720" t="s">
        <v>823</v>
      </c>
      <c r="F10720" t="s">
        <v>856</v>
      </c>
      <c r="G10720" t="s">
        <v>857</v>
      </c>
      <c r="H10720" t="s">
        <v>1096</v>
      </c>
      <c r="I10720">
        <v>882</v>
      </c>
      <c r="J10720" t="s">
        <v>1097</v>
      </c>
      <c r="K10720" t="s">
        <v>828</v>
      </c>
      <c r="L10720" t="s">
        <v>247</v>
      </c>
      <c r="M10720">
        <v>0</v>
      </c>
      <c r="N10720">
        <v>0</v>
      </c>
      <c r="O10720">
        <v>0</v>
      </c>
      <c r="P10720">
        <v>0</v>
      </c>
      <c r="Q10720">
        <v>0</v>
      </c>
      <c r="R10720">
        <v>0</v>
      </c>
      <c r="S10720">
        <v>0</v>
      </c>
      <c r="T10720">
        <v>0</v>
      </c>
      <c r="U10720">
        <v>0</v>
      </c>
      <c r="V10720">
        <v>0</v>
      </c>
    </row>
    <row r="10721" spans="1:22" x14ac:dyDescent="0.3">
      <c r="A10721">
        <v>202122</v>
      </c>
      <c r="B10721" t="s">
        <v>820</v>
      </c>
      <c r="C10721" t="s">
        <v>821</v>
      </c>
      <c r="D10721" t="s">
        <v>822</v>
      </c>
      <c r="E10721" t="s">
        <v>823</v>
      </c>
      <c r="F10721" t="s">
        <v>856</v>
      </c>
      <c r="G10721" t="s">
        <v>857</v>
      </c>
      <c r="H10721" t="s">
        <v>1096</v>
      </c>
      <c r="I10721">
        <v>882</v>
      </c>
      <c r="J10721" t="s">
        <v>1097</v>
      </c>
      <c r="K10721" t="s">
        <v>828</v>
      </c>
      <c r="L10721" t="s">
        <v>833</v>
      </c>
      <c r="M10721">
        <v>10021278</v>
      </c>
      <c r="N10721">
        <v>27774682</v>
      </c>
      <c r="O10721">
        <v>3075525</v>
      </c>
      <c r="P10721">
        <v>5781292</v>
      </c>
      <c r="Q10721">
        <v>2250628</v>
      </c>
      <c r="R10721">
        <v>822496</v>
      </c>
      <c r="S10721">
        <v>50175811</v>
      </c>
      <c r="T10721">
        <v>135600</v>
      </c>
      <c r="U10721">
        <v>50040211</v>
      </c>
      <c r="V10721" t="s">
        <v>834</v>
      </c>
    </row>
    <row r="10722" spans="1:22" x14ac:dyDescent="0.3">
      <c r="A10722">
        <v>202223</v>
      </c>
      <c r="B10722" t="s">
        <v>820</v>
      </c>
      <c r="C10722" t="s">
        <v>821</v>
      </c>
      <c r="D10722" t="s">
        <v>822</v>
      </c>
      <c r="E10722" t="s">
        <v>823</v>
      </c>
      <c r="F10722" t="s">
        <v>856</v>
      </c>
      <c r="G10722" t="s">
        <v>857</v>
      </c>
      <c r="H10722" t="s">
        <v>1096</v>
      </c>
      <c r="I10722">
        <v>882</v>
      </c>
      <c r="J10722" t="s">
        <v>1097</v>
      </c>
      <c r="K10722" t="s">
        <v>828</v>
      </c>
      <c r="L10722" t="s">
        <v>833</v>
      </c>
      <c r="M10722">
        <v>10560729</v>
      </c>
      <c r="N10722">
        <v>26532759</v>
      </c>
      <c r="O10722">
        <v>2862234</v>
      </c>
      <c r="P10722">
        <v>6952848</v>
      </c>
      <c r="Q10722">
        <v>5055963</v>
      </c>
      <c r="R10722">
        <v>1292351</v>
      </c>
      <c r="S10722">
        <v>53702423</v>
      </c>
      <c r="T10722">
        <v>311466</v>
      </c>
      <c r="U10722">
        <v>53390957</v>
      </c>
      <c r="V10722" t="s">
        <v>834</v>
      </c>
    </row>
    <row r="10723" spans="1:22" x14ac:dyDescent="0.3">
      <c r="A10723">
        <v>202324</v>
      </c>
      <c r="B10723" t="s">
        <v>820</v>
      </c>
      <c r="C10723" t="s">
        <v>821</v>
      </c>
      <c r="D10723" t="s">
        <v>822</v>
      </c>
      <c r="E10723" t="s">
        <v>823</v>
      </c>
      <c r="F10723" t="s">
        <v>856</v>
      </c>
      <c r="G10723" t="s">
        <v>857</v>
      </c>
      <c r="H10723" t="s">
        <v>1096</v>
      </c>
      <c r="I10723">
        <v>882</v>
      </c>
      <c r="J10723" t="s">
        <v>1097</v>
      </c>
      <c r="K10723" t="s">
        <v>828</v>
      </c>
      <c r="L10723" t="s">
        <v>833</v>
      </c>
      <c r="M10723">
        <v>10881159</v>
      </c>
      <c r="N10723">
        <v>29191957</v>
      </c>
      <c r="O10723">
        <v>3648965</v>
      </c>
      <c r="P10723">
        <v>8608842</v>
      </c>
      <c r="Q10723">
        <v>6119160</v>
      </c>
      <c r="R10723">
        <v>1580402</v>
      </c>
      <c r="S10723">
        <v>60487865</v>
      </c>
      <c r="T10723">
        <v>247600</v>
      </c>
      <c r="U10723">
        <v>60240265</v>
      </c>
      <c r="V10723" t="s">
        <v>834</v>
      </c>
    </row>
    <row r="10724" spans="1:22" x14ac:dyDescent="0.3">
      <c r="A10724">
        <v>202122</v>
      </c>
      <c r="B10724" t="s">
        <v>820</v>
      </c>
      <c r="C10724" t="s">
        <v>821</v>
      </c>
      <c r="D10724" t="s">
        <v>822</v>
      </c>
      <c r="E10724" t="s">
        <v>823</v>
      </c>
      <c r="F10724" t="s">
        <v>856</v>
      </c>
      <c r="G10724" t="s">
        <v>857</v>
      </c>
      <c r="H10724" t="s">
        <v>1096</v>
      </c>
      <c r="I10724">
        <v>882</v>
      </c>
      <c r="J10724" t="s">
        <v>1097</v>
      </c>
      <c r="K10724" t="s">
        <v>835</v>
      </c>
      <c r="L10724" t="s">
        <v>836</v>
      </c>
      <c r="M10724" t="s">
        <v>829</v>
      </c>
      <c r="N10724" t="s">
        <v>829</v>
      </c>
      <c r="O10724" t="s">
        <v>829</v>
      </c>
      <c r="P10724" t="s">
        <v>829</v>
      </c>
      <c r="Q10724" t="s">
        <v>829</v>
      </c>
      <c r="R10724" t="s">
        <v>829</v>
      </c>
      <c r="S10724">
        <v>54005440</v>
      </c>
      <c r="T10724" t="s">
        <v>829</v>
      </c>
      <c r="U10724" t="s">
        <v>829</v>
      </c>
      <c r="V10724" t="s">
        <v>834</v>
      </c>
    </row>
    <row r="10725" spans="1:22" x14ac:dyDescent="0.3">
      <c r="A10725">
        <v>202223</v>
      </c>
      <c r="B10725" t="s">
        <v>820</v>
      </c>
      <c r="C10725" t="s">
        <v>821</v>
      </c>
      <c r="D10725" t="s">
        <v>822</v>
      </c>
      <c r="E10725" t="s">
        <v>823</v>
      </c>
      <c r="F10725" t="s">
        <v>856</v>
      </c>
      <c r="G10725" t="s">
        <v>857</v>
      </c>
      <c r="H10725" t="s">
        <v>1096</v>
      </c>
      <c r="I10725">
        <v>882</v>
      </c>
      <c r="J10725" t="s">
        <v>1097</v>
      </c>
      <c r="K10725" t="s">
        <v>835</v>
      </c>
      <c r="L10725" t="s">
        <v>836</v>
      </c>
      <c r="M10725" t="s">
        <v>829</v>
      </c>
      <c r="N10725" t="s">
        <v>829</v>
      </c>
      <c r="O10725" t="s">
        <v>829</v>
      </c>
      <c r="P10725" t="s">
        <v>829</v>
      </c>
      <c r="Q10725" t="s">
        <v>829</v>
      </c>
      <c r="R10725" t="s">
        <v>829</v>
      </c>
      <c r="S10725">
        <v>56847465</v>
      </c>
      <c r="T10725" t="s">
        <v>829</v>
      </c>
      <c r="U10725" t="s">
        <v>829</v>
      </c>
      <c r="V10725" t="s">
        <v>834</v>
      </c>
    </row>
    <row r="10726" spans="1:22" x14ac:dyDescent="0.3">
      <c r="A10726">
        <v>202324</v>
      </c>
      <c r="B10726" t="s">
        <v>820</v>
      </c>
      <c r="C10726" t="s">
        <v>821</v>
      </c>
      <c r="D10726" t="s">
        <v>822</v>
      </c>
      <c r="E10726" t="s">
        <v>823</v>
      </c>
      <c r="F10726" t="s">
        <v>856</v>
      </c>
      <c r="G10726" t="s">
        <v>857</v>
      </c>
      <c r="H10726" t="s">
        <v>1096</v>
      </c>
      <c r="I10726">
        <v>882</v>
      </c>
      <c r="J10726" t="s">
        <v>1097</v>
      </c>
      <c r="K10726" t="s">
        <v>835</v>
      </c>
      <c r="L10726" t="s">
        <v>836</v>
      </c>
      <c r="M10726" t="s">
        <v>829</v>
      </c>
      <c r="N10726" t="s">
        <v>829</v>
      </c>
      <c r="O10726" t="s">
        <v>829</v>
      </c>
      <c r="P10726" t="s">
        <v>829</v>
      </c>
      <c r="Q10726" t="s">
        <v>829</v>
      </c>
      <c r="R10726" t="s">
        <v>829</v>
      </c>
      <c r="S10726">
        <v>60099455</v>
      </c>
      <c r="T10726" t="s">
        <v>829</v>
      </c>
      <c r="U10726" t="s">
        <v>829</v>
      </c>
      <c r="V10726" t="s">
        <v>834</v>
      </c>
    </row>
    <row r="10727" spans="1:22" x14ac:dyDescent="0.3">
      <c r="A10727">
        <v>202122</v>
      </c>
      <c r="B10727" t="s">
        <v>820</v>
      </c>
      <c r="C10727" t="s">
        <v>821</v>
      </c>
      <c r="D10727" t="s">
        <v>822</v>
      </c>
      <c r="E10727" t="s">
        <v>823</v>
      </c>
      <c r="F10727" t="s">
        <v>856</v>
      </c>
      <c r="G10727" t="s">
        <v>857</v>
      </c>
      <c r="H10727" t="s">
        <v>1096</v>
      </c>
      <c r="I10727">
        <v>882</v>
      </c>
      <c r="J10727" t="s">
        <v>1097</v>
      </c>
      <c r="K10727" t="s">
        <v>835</v>
      </c>
      <c r="L10727" t="s">
        <v>837</v>
      </c>
      <c r="M10727" t="s">
        <v>829</v>
      </c>
      <c r="N10727" t="s">
        <v>829</v>
      </c>
      <c r="O10727" t="s">
        <v>829</v>
      </c>
      <c r="P10727" t="s">
        <v>829</v>
      </c>
      <c r="Q10727" t="s">
        <v>829</v>
      </c>
      <c r="R10727" t="s">
        <v>829</v>
      </c>
      <c r="S10727">
        <v>-45321</v>
      </c>
      <c r="T10727" t="s">
        <v>829</v>
      </c>
      <c r="U10727" t="s">
        <v>829</v>
      </c>
      <c r="V10727" t="s">
        <v>834</v>
      </c>
    </row>
    <row r="10728" spans="1:22" x14ac:dyDescent="0.3">
      <c r="A10728">
        <v>202223</v>
      </c>
      <c r="B10728" t="s">
        <v>820</v>
      </c>
      <c r="C10728" t="s">
        <v>821</v>
      </c>
      <c r="D10728" t="s">
        <v>822</v>
      </c>
      <c r="E10728" t="s">
        <v>823</v>
      </c>
      <c r="F10728" t="s">
        <v>856</v>
      </c>
      <c r="G10728" t="s">
        <v>857</v>
      </c>
      <c r="H10728" t="s">
        <v>1096</v>
      </c>
      <c r="I10728">
        <v>882</v>
      </c>
      <c r="J10728" t="s">
        <v>1097</v>
      </c>
      <c r="K10728" t="s">
        <v>835</v>
      </c>
      <c r="L10728" t="s">
        <v>837</v>
      </c>
      <c r="M10728" t="s">
        <v>829</v>
      </c>
      <c r="N10728" t="s">
        <v>829</v>
      </c>
      <c r="O10728" t="s">
        <v>829</v>
      </c>
      <c r="P10728" t="s">
        <v>829</v>
      </c>
      <c r="Q10728" t="s">
        <v>829</v>
      </c>
      <c r="R10728" t="s">
        <v>829</v>
      </c>
      <c r="S10728">
        <v>61216</v>
      </c>
      <c r="T10728" t="s">
        <v>829</v>
      </c>
      <c r="U10728" t="s">
        <v>829</v>
      </c>
      <c r="V10728">
        <v>0</v>
      </c>
    </row>
    <row r="10729" spans="1:22" x14ac:dyDescent="0.3">
      <c r="A10729">
        <v>202324</v>
      </c>
      <c r="B10729" t="s">
        <v>820</v>
      </c>
      <c r="C10729" t="s">
        <v>821</v>
      </c>
      <c r="D10729" t="s">
        <v>822</v>
      </c>
      <c r="E10729" t="s">
        <v>823</v>
      </c>
      <c r="F10729" t="s">
        <v>856</v>
      </c>
      <c r="G10729" t="s">
        <v>857</v>
      </c>
      <c r="H10729" t="s">
        <v>1096</v>
      </c>
      <c r="I10729">
        <v>882</v>
      </c>
      <c r="J10729" t="s">
        <v>1097</v>
      </c>
      <c r="K10729" t="s">
        <v>835</v>
      </c>
      <c r="L10729" t="s">
        <v>837</v>
      </c>
      <c r="M10729" t="s">
        <v>829</v>
      </c>
      <c r="N10729" t="s">
        <v>829</v>
      </c>
      <c r="O10729" t="s">
        <v>829</v>
      </c>
      <c r="P10729" t="s">
        <v>829</v>
      </c>
      <c r="Q10729" t="s">
        <v>829</v>
      </c>
      <c r="R10729" t="s">
        <v>829</v>
      </c>
      <c r="S10729">
        <v>-130439</v>
      </c>
      <c r="T10729" t="s">
        <v>829</v>
      </c>
      <c r="U10729" t="s">
        <v>829</v>
      </c>
      <c r="V10729">
        <v>0</v>
      </c>
    </row>
    <row r="10730" spans="1:22" x14ac:dyDescent="0.3">
      <c r="A10730">
        <v>202122</v>
      </c>
      <c r="B10730" t="s">
        <v>820</v>
      </c>
      <c r="C10730" t="s">
        <v>821</v>
      </c>
      <c r="D10730" t="s">
        <v>822</v>
      </c>
      <c r="E10730" t="s">
        <v>823</v>
      </c>
      <c r="F10730" t="s">
        <v>856</v>
      </c>
      <c r="G10730" t="s">
        <v>857</v>
      </c>
      <c r="H10730" t="s">
        <v>1096</v>
      </c>
      <c r="I10730">
        <v>882</v>
      </c>
      <c r="J10730" t="s">
        <v>1097</v>
      </c>
      <c r="K10730" t="s">
        <v>835</v>
      </c>
      <c r="L10730" t="s">
        <v>838</v>
      </c>
      <c r="M10730" t="s">
        <v>829</v>
      </c>
      <c r="N10730" t="s">
        <v>829</v>
      </c>
      <c r="O10730" t="s">
        <v>829</v>
      </c>
      <c r="P10730" t="s">
        <v>829</v>
      </c>
      <c r="Q10730" t="s">
        <v>829</v>
      </c>
      <c r="R10730" t="s">
        <v>829</v>
      </c>
      <c r="S10730">
        <v>4481229</v>
      </c>
      <c r="T10730" t="s">
        <v>829</v>
      </c>
      <c r="U10730" t="s">
        <v>829</v>
      </c>
      <c r="V10730" t="s">
        <v>834</v>
      </c>
    </row>
    <row r="10731" spans="1:22" x14ac:dyDescent="0.3">
      <c r="A10731">
        <v>202223</v>
      </c>
      <c r="B10731" t="s">
        <v>820</v>
      </c>
      <c r="C10731" t="s">
        <v>821</v>
      </c>
      <c r="D10731" t="s">
        <v>822</v>
      </c>
      <c r="E10731" t="s">
        <v>823</v>
      </c>
      <c r="F10731" t="s">
        <v>856</v>
      </c>
      <c r="G10731" t="s">
        <v>857</v>
      </c>
      <c r="H10731" t="s">
        <v>1096</v>
      </c>
      <c r="I10731">
        <v>882</v>
      </c>
      <c r="J10731" t="s">
        <v>1097</v>
      </c>
      <c r="K10731" t="s">
        <v>835</v>
      </c>
      <c r="L10731" t="s">
        <v>838</v>
      </c>
      <c r="M10731" t="s">
        <v>829</v>
      </c>
      <c r="N10731" t="s">
        <v>829</v>
      </c>
      <c r="O10731" t="s">
        <v>829</v>
      </c>
      <c r="P10731" t="s">
        <v>829</v>
      </c>
      <c r="Q10731" t="s">
        <v>829</v>
      </c>
      <c r="R10731" t="s">
        <v>829</v>
      </c>
      <c r="S10731">
        <v>8401137</v>
      </c>
      <c r="T10731" t="s">
        <v>829</v>
      </c>
      <c r="U10731" t="s">
        <v>829</v>
      </c>
      <c r="V10731" t="s">
        <v>834</v>
      </c>
    </row>
    <row r="10732" spans="1:22" x14ac:dyDescent="0.3">
      <c r="A10732">
        <v>202324</v>
      </c>
      <c r="B10732" t="s">
        <v>820</v>
      </c>
      <c r="C10732" t="s">
        <v>821</v>
      </c>
      <c r="D10732" t="s">
        <v>822</v>
      </c>
      <c r="E10732" t="s">
        <v>823</v>
      </c>
      <c r="F10732" t="s">
        <v>856</v>
      </c>
      <c r="G10732" t="s">
        <v>857</v>
      </c>
      <c r="H10732" t="s">
        <v>1096</v>
      </c>
      <c r="I10732">
        <v>882</v>
      </c>
      <c r="J10732" t="s">
        <v>1097</v>
      </c>
      <c r="K10732" t="s">
        <v>835</v>
      </c>
      <c r="L10732" t="s">
        <v>838</v>
      </c>
      <c r="M10732" t="s">
        <v>829</v>
      </c>
      <c r="N10732" t="s">
        <v>829</v>
      </c>
      <c r="O10732" t="s">
        <v>829</v>
      </c>
      <c r="P10732" t="s">
        <v>829</v>
      </c>
      <c r="Q10732" t="s">
        <v>829</v>
      </c>
      <c r="R10732" t="s">
        <v>829</v>
      </c>
      <c r="S10732">
        <v>11918861</v>
      </c>
      <c r="T10732" t="s">
        <v>829</v>
      </c>
      <c r="U10732" t="s">
        <v>829</v>
      </c>
      <c r="V10732" t="s">
        <v>834</v>
      </c>
    </row>
    <row r="10733" spans="1:22" x14ac:dyDescent="0.3">
      <c r="A10733">
        <v>202122</v>
      </c>
      <c r="B10733" t="s">
        <v>820</v>
      </c>
      <c r="C10733" t="s">
        <v>821</v>
      </c>
      <c r="D10733" t="s">
        <v>822</v>
      </c>
      <c r="E10733" t="s">
        <v>823</v>
      </c>
      <c r="F10733" t="s">
        <v>856</v>
      </c>
      <c r="G10733" t="s">
        <v>857</v>
      </c>
      <c r="H10733" t="s">
        <v>1096</v>
      </c>
      <c r="I10733">
        <v>882</v>
      </c>
      <c r="J10733" t="s">
        <v>1097</v>
      </c>
      <c r="K10733" t="s">
        <v>835</v>
      </c>
      <c r="L10733" t="s">
        <v>839</v>
      </c>
      <c r="M10733" t="s">
        <v>829</v>
      </c>
      <c r="N10733" t="s">
        <v>829</v>
      </c>
      <c r="O10733" t="s">
        <v>829</v>
      </c>
      <c r="P10733" t="s">
        <v>829</v>
      </c>
      <c r="Q10733" t="s">
        <v>829</v>
      </c>
      <c r="R10733" t="s">
        <v>829</v>
      </c>
      <c r="S10733">
        <v>-8401137</v>
      </c>
      <c r="T10733" t="s">
        <v>829</v>
      </c>
      <c r="U10733" t="s">
        <v>829</v>
      </c>
      <c r="V10733" t="s">
        <v>834</v>
      </c>
    </row>
    <row r="10734" spans="1:22" x14ac:dyDescent="0.3">
      <c r="A10734">
        <v>202223</v>
      </c>
      <c r="B10734" t="s">
        <v>820</v>
      </c>
      <c r="C10734" t="s">
        <v>821</v>
      </c>
      <c r="D10734" t="s">
        <v>822</v>
      </c>
      <c r="E10734" t="s">
        <v>823</v>
      </c>
      <c r="F10734" t="s">
        <v>856</v>
      </c>
      <c r="G10734" t="s">
        <v>857</v>
      </c>
      <c r="H10734" t="s">
        <v>1096</v>
      </c>
      <c r="I10734">
        <v>882</v>
      </c>
      <c r="J10734" t="s">
        <v>1097</v>
      </c>
      <c r="K10734" t="s">
        <v>835</v>
      </c>
      <c r="L10734" t="s">
        <v>839</v>
      </c>
      <c r="M10734" t="s">
        <v>829</v>
      </c>
      <c r="N10734" t="s">
        <v>829</v>
      </c>
      <c r="O10734" t="s">
        <v>829</v>
      </c>
      <c r="P10734" t="s">
        <v>829</v>
      </c>
      <c r="Q10734" t="s">
        <v>829</v>
      </c>
      <c r="R10734" t="s">
        <v>829</v>
      </c>
      <c r="S10734">
        <v>-11918861</v>
      </c>
      <c r="T10734" t="s">
        <v>829</v>
      </c>
      <c r="U10734" t="s">
        <v>829</v>
      </c>
      <c r="V10734" t="s">
        <v>834</v>
      </c>
    </row>
    <row r="10735" spans="1:22" x14ac:dyDescent="0.3">
      <c r="A10735">
        <v>202324</v>
      </c>
      <c r="B10735" t="s">
        <v>820</v>
      </c>
      <c r="C10735" t="s">
        <v>821</v>
      </c>
      <c r="D10735" t="s">
        <v>822</v>
      </c>
      <c r="E10735" t="s">
        <v>823</v>
      </c>
      <c r="F10735" t="s">
        <v>856</v>
      </c>
      <c r="G10735" t="s">
        <v>857</v>
      </c>
      <c r="H10735" t="s">
        <v>1096</v>
      </c>
      <c r="I10735">
        <v>882</v>
      </c>
      <c r="J10735" t="s">
        <v>1097</v>
      </c>
      <c r="K10735" t="s">
        <v>835</v>
      </c>
      <c r="L10735" t="s">
        <v>839</v>
      </c>
      <c r="M10735" t="s">
        <v>829</v>
      </c>
      <c r="N10735" t="s">
        <v>829</v>
      </c>
      <c r="O10735" t="s">
        <v>829</v>
      </c>
      <c r="P10735" t="s">
        <v>829</v>
      </c>
      <c r="Q10735" t="s">
        <v>829</v>
      </c>
      <c r="R10735" t="s">
        <v>829</v>
      </c>
      <c r="S10735">
        <v>-11647612</v>
      </c>
      <c r="T10735" t="s">
        <v>829</v>
      </c>
      <c r="U10735" t="s">
        <v>829</v>
      </c>
      <c r="V10735" t="s">
        <v>834</v>
      </c>
    </row>
    <row r="10736" spans="1:22" x14ac:dyDescent="0.3">
      <c r="A10736">
        <v>202122</v>
      </c>
      <c r="B10736" t="s">
        <v>820</v>
      </c>
      <c r="C10736" t="s">
        <v>821</v>
      </c>
      <c r="D10736" t="s">
        <v>822</v>
      </c>
      <c r="E10736" t="s">
        <v>823</v>
      </c>
      <c r="F10736" t="s">
        <v>856</v>
      </c>
      <c r="G10736" t="s">
        <v>857</v>
      </c>
      <c r="H10736" t="s">
        <v>1096</v>
      </c>
      <c r="I10736">
        <v>882</v>
      </c>
      <c r="J10736" t="s">
        <v>1097</v>
      </c>
      <c r="K10736" t="s">
        <v>835</v>
      </c>
      <c r="L10736" t="s">
        <v>840</v>
      </c>
      <c r="M10736" t="s">
        <v>829</v>
      </c>
      <c r="N10736" t="s">
        <v>829</v>
      </c>
      <c r="O10736" t="s">
        <v>829</v>
      </c>
      <c r="P10736" t="s">
        <v>829</v>
      </c>
      <c r="Q10736" t="s">
        <v>829</v>
      </c>
      <c r="R10736" t="s">
        <v>829</v>
      </c>
      <c r="S10736">
        <v>0</v>
      </c>
      <c r="T10736" t="s">
        <v>829</v>
      </c>
      <c r="U10736" t="s">
        <v>829</v>
      </c>
      <c r="V10736" t="s">
        <v>834</v>
      </c>
    </row>
    <row r="10737" spans="1:22" x14ac:dyDescent="0.3">
      <c r="A10737">
        <v>202223</v>
      </c>
      <c r="B10737" t="s">
        <v>820</v>
      </c>
      <c r="C10737" t="s">
        <v>821</v>
      </c>
      <c r="D10737" t="s">
        <v>822</v>
      </c>
      <c r="E10737" t="s">
        <v>823</v>
      </c>
      <c r="F10737" t="s">
        <v>856</v>
      </c>
      <c r="G10737" t="s">
        <v>857</v>
      </c>
      <c r="H10737" t="s">
        <v>1096</v>
      </c>
      <c r="I10737">
        <v>882</v>
      </c>
      <c r="J10737" t="s">
        <v>1097</v>
      </c>
      <c r="K10737" t="s">
        <v>835</v>
      </c>
      <c r="L10737" t="s">
        <v>840</v>
      </c>
      <c r="M10737" t="s">
        <v>829</v>
      </c>
      <c r="N10737" t="s">
        <v>829</v>
      </c>
      <c r="O10737" t="s">
        <v>829</v>
      </c>
      <c r="P10737" t="s">
        <v>829</v>
      </c>
      <c r="Q10737" t="s">
        <v>829</v>
      </c>
      <c r="R10737" t="s">
        <v>829</v>
      </c>
      <c r="S10737">
        <v>0</v>
      </c>
      <c r="T10737" t="s">
        <v>829</v>
      </c>
      <c r="U10737" t="s">
        <v>829</v>
      </c>
      <c r="V10737" t="s">
        <v>834</v>
      </c>
    </row>
    <row r="10738" spans="1:22" x14ac:dyDescent="0.3">
      <c r="A10738">
        <v>202324</v>
      </c>
      <c r="B10738" t="s">
        <v>820</v>
      </c>
      <c r="C10738" t="s">
        <v>821</v>
      </c>
      <c r="D10738" t="s">
        <v>822</v>
      </c>
      <c r="E10738" t="s">
        <v>823</v>
      </c>
      <c r="F10738" t="s">
        <v>856</v>
      </c>
      <c r="G10738" t="s">
        <v>857</v>
      </c>
      <c r="H10738" t="s">
        <v>1096</v>
      </c>
      <c r="I10738">
        <v>882</v>
      </c>
      <c r="J10738" t="s">
        <v>1097</v>
      </c>
      <c r="K10738" t="s">
        <v>835</v>
      </c>
      <c r="L10738" t="s">
        <v>840</v>
      </c>
      <c r="M10738" t="s">
        <v>829</v>
      </c>
      <c r="N10738" t="s">
        <v>829</v>
      </c>
      <c r="O10738" t="s">
        <v>829</v>
      </c>
      <c r="P10738" t="s">
        <v>829</v>
      </c>
      <c r="Q10738" t="s">
        <v>829</v>
      </c>
      <c r="R10738" t="s">
        <v>829</v>
      </c>
      <c r="S10738">
        <v>0</v>
      </c>
      <c r="T10738" t="s">
        <v>829</v>
      </c>
      <c r="U10738" t="s">
        <v>829</v>
      </c>
      <c r="V10738" t="s">
        <v>834</v>
      </c>
    </row>
    <row r="10739" spans="1:22" x14ac:dyDescent="0.3">
      <c r="A10739">
        <v>202122</v>
      </c>
      <c r="B10739" t="s">
        <v>820</v>
      </c>
      <c r="C10739" t="s">
        <v>821</v>
      </c>
      <c r="D10739" t="s">
        <v>822</v>
      </c>
      <c r="E10739" t="s">
        <v>823</v>
      </c>
      <c r="F10739" t="s">
        <v>856</v>
      </c>
      <c r="G10739" t="s">
        <v>857</v>
      </c>
      <c r="H10739" t="s">
        <v>1096</v>
      </c>
      <c r="I10739">
        <v>882</v>
      </c>
      <c r="J10739" t="s">
        <v>1097</v>
      </c>
      <c r="K10739" t="s">
        <v>835</v>
      </c>
      <c r="L10739" t="s">
        <v>841</v>
      </c>
      <c r="M10739" t="s">
        <v>829</v>
      </c>
      <c r="N10739" t="s">
        <v>829</v>
      </c>
      <c r="O10739" t="s">
        <v>829</v>
      </c>
      <c r="P10739" t="s">
        <v>829</v>
      </c>
      <c r="Q10739" t="s">
        <v>829</v>
      </c>
      <c r="R10739" t="s">
        <v>829</v>
      </c>
      <c r="S10739">
        <v>50040211</v>
      </c>
      <c r="T10739" t="s">
        <v>829</v>
      </c>
      <c r="U10739" t="s">
        <v>829</v>
      </c>
      <c r="V10739" t="s">
        <v>834</v>
      </c>
    </row>
    <row r="10740" spans="1:22" x14ac:dyDescent="0.3">
      <c r="A10740">
        <v>202223</v>
      </c>
      <c r="B10740" t="s">
        <v>820</v>
      </c>
      <c r="C10740" t="s">
        <v>821</v>
      </c>
      <c r="D10740" t="s">
        <v>822</v>
      </c>
      <c r="E10740" t="s">
        <v>823</v>
      </c>
      <c r="F10740" t="s">
        <v>856</v>
      </c>
      <c r="G10740" t="s">
        <v>857</v>
      </c>
      <c r="H10740" t="s">
        <v>1096</v>
      </c>
      <c r="I10740">
        <v>882</v>
      </c>
      <c r="J10740" t="s">
        <v>1097</v>
      </c>
      <c r="K10740" t="s">
        <v>835</v>
      </c>
      <c r="L10740" t="s">
        <v>841</v>
      </c>
      <c r="M10740" t="s">
        <v>829</v>
      </c>
      <c r="N10740" t="s">
        <v>829</v>
      </c>
      <c r="O10740" t="s">
        <v>829</v>
      </c>
      <c r="P10740" t="s">
        <v>829</v>
      </c>
      <c r="Q10740" t="s">
        <v>829</v>
      </c>
      <c r="R10740" t="s">
        <v>829</v>
      </c>
      <c r="S10740">
        <v>53390957</v>
      </c>
      <c r="T10740" t="s">
        <v>829</v>
      </c>
      <c r="U10740" t="s">
        <v>829</v>
      </c>
      <c r="V10740" t="s">
        <v>834</v>
      </c>
    </row>
    <row r="10741" spans="1:22" x14ac:dyDescent="0.3">
      <c r="A10741">
        <v>202324</v>
      </c>
      <c r="B10741" t="s">
        <v>820</v>
      </c>
      <c r="C10741" t="s">
        <v>821</v>
      </c>
      <c r="D10741" t="s">
        <v>822</v>
      </c>
      <c r="E10741" t="s">
        <v>823</v>
      </c>
      <c r="F10741" t="s">
        <v>856</v>
      </c>
      <c r="G10741" t="s">
        <v>857</v>
      </c>
      <c r="H10741" t="s">
        <v>1096</v>
      </c>
      <c r="I10741">
        <v>882</v>
      </c>
      <c r="J10741" t="s">
        <v>1097</v>
      </c>
      <c r="K10741" t="s">
        <v>835</v>
      </c>
      <c r="L10741" t="s">
        <v>841</v>
      </c>
      <c r="M10741" t="s">
        <v>829</v>
      </c>
      <c r="N10741" t="s">
        <v>829</v>
      </c>
      <c r="O10741" t="s">
        <v>829</v>
      </c>
      <c r="P10741" t="s">
        <v>829</v>
      </c>
      <c r="Q10741" t="s">
        <v>829</v>
      </c>
      <c r="R10741" t="s">
        <v>829</v>
      </c>
      <c r="S10741">
        <v>60240265</v>
      </c>
      <c r="T10741" t="s">
        <v>829</v>
      </c>
      <c r="U10741" t="s">
        <v>829</v>
      </c>
      <c r="V10741" t="s">
        <v>834</v>
      </c>
    </row>
    <row r="10742" spans="1:22" x14ac:dyDescent="0.3">
      <c r="A10742">
        <v>202122</v>
      </c>
      <c r="B10742" t="s">
        <v>820</v>
      </c>
      <c r="C10742" t="s">
        <v>821</v>
      </c>
      <c r="D10742" t="s">
        <v>822</v>
      </c>
      <c r="E10742" t="s">
        <v>823</v>
      </c>
      <c r="F10742" t="s">
        <v>856</v>
      </c>
      <c r="G10742" t="s">
        <v>857</v>
      </c>
      <c r="H10742" t="s">
        <v>1096</v>
      </c>
      <c r="I10742">
        <v>882</v>
      </c>
      <c r="J10742" t="s">
        <v>1097</v>
      </c>
      <c r="K10742" t="s">
        <v>842</v>
      </c>
      <c r="L10742" t="s">
        <v>238</v>
      </c>
      <c r="M10742" t="s">
        <v>829</v>
      </c>
      <c r="N10742" t="s">
        <v>829</v>
      </c>
      <c r="O10742" t="s">
        <v>829</v>
      </c>
      <c r="P10742" t="s">
        <v>829</v>
      </c>
      <c r="Q10742" t="s">
        <v>829</v>
      </c>
      <c r="R10742" t="s">
        <v>829</v>
      </c>
      <c r="S10742">
        <v>649898</v>
      </c>
      <c r="T10742">
        <v>101674</v>
      </c>
      <c r="U10742">
        <v>548224</v>
      </c>
      <c r="V10742">
        <v>17</v>
      </c>
    </row>
    <row r="10743" spans="1:22" x14ac:dyDescent="0.3">
      <c r="A10743">
        <v>202223</v>
      </c>
      <c r="B10743" t="s">
        <v>820</v>
      </c>
      <c r="C10743" t="s">
        <v>821</v>
      </c>
      <c r="D10743" t="s">
        <v>822</v>
      </c>
      <c r="E10743" t="s">
        <v>823</v>
      </c>
      <c r="F10743" t="s">
        <v>856</v>
      </c>
      <c r="G10743" t="s">
        <v>857</v>
      </c>
      <c r="H10743" t="s">
        <v>1096</v>
      </c>
      <c r="I10743">
        <v>882</v>
      </c>
      <c r="J10743" t="s">
        <v>1097</v>
      </c>
      <c r="K10743" t="s">
        <v>842</v>
      </c>
      <c r="L10743" t="s">
        <v>238</v>
      </c>
      <c r="M10743" t="s">
        <v>829</v>
      </c>
      <c r="N10743" t="s">
        <v>829</v>
      </c>
      <c r="O10743" t="s">
        <v>829</v>
      </c>
      <c r="P10743" t="s">
        <v>829</v>
      </c>
      <c r="Q10743" t="s">
        <v>829</v>
      </c>
      <c r="R10743" t="s">
        <v>829</v>
      </c>
      <c r="S10743">
        <v>534948</v>
      </c>
      <c r="T10743">
        <v>96165</v>
      </c>
      <c r="U10743">
        <v>438783</v>
      </c>
      <c r="V10743">
        <v>14</v>
      </c>
    </row>
    <row r="10744" spans="1:22" x14ac:dyDescent="0.3">
      <c r="A10744">
        <v>202324</v>
      </c>
      <c r="B10744" t="s">
        <v>820</v>
      </c>
      <c r="C10744" t="s">
        <v>821</v>
      </c>
      <c r="D10744" t="s">
        <v>822</v>
      </c>
      <c r="E10744" t="s">
        <v>823</v>
      </c>
      <c r="F10744" t="s">
        <v>856</v>
      </c>
      <c r="G10744" t="s">
        <v>857</v>
      </c>
      <c r="H10744" t="s">
        <v>1096</v>
      </c>
      <c r="I10744">
        <v>882</v>
      </c>
      <c r="J10744" t="s">
        <v>1097</v>
      </c>
      <c r="K10744" t="s">
        <v>842</v>
      </c>
      <c r="L10744" t="s">
        <v>238</v>
      </c>
      <c r="M10744" t="s">
        <v>829</v>
      </c>
      <c r="N10744" t="s">
        <v>829</v>
      </c>
      <c r="O10744" t="s">
        <v>829</v>
      </c>
      <c r="P10744" t="s">
        <v>829</v>
      </c>
      <c r="Q10744" t="s">
        <v>829</v>
      </c>
      <c r="R10744" t="s">
        <v>829</v>
      </c>
      <c r="S10744">
        <v>537814</v>
      </c>
      <c r="T10744">
        <v>75914</v>
      </c>
      <c r="U10744">
        <v>461900</v>
      </c>
      <c r="V10744">
        <v>14</v>
      </c>
    </row>
    <row r="10745" spans="1:22" x14ac:dyDescent="0.3">
      <c r="A10745">
        <v>202122</v>
      </c>
      <c r="B10745" t="s">
        <v>820</v>
      </c>
      <c r="C10745" t="s">
        <v>821</v>
      </c>
      <c r="D10745" t="s">
        <v>822</v>
      </c>
      <c r="E10745" t="s">
        <v>823</v>
      </c>
      <c r="F10745" t="s">
        <v>856</v>
      </c>
      <c r="G10745" t="s">
        <v>857</v>
      </c>
      <c r="H10745" t="s">
        <v>1096</v>
      </c>
      <c r="I10745">
        <v>882</v>
      </c>
      <c r="J10745" t="s">
        <v>1097</v>
      </c>
      <c r="K10745" t="s">
        <v>842</v>
      </c>
      <c r="L10745" t="s">
        <v>240</v>
      </c>
      <c r="M10745" t="s">
        <v>829</v>
      </c>
      <c r="N10745" t="s">
        <v>829</v>
      </c>
      <c r="O10745" t="s">
        <v>829</v>
      </c>
      <c r="P10745" t="s">
        <v>829</v>
      </c>
      <c r="Q10745" t="s">
        <v>829</v>
      </c>
      <c r="R10745" t="s">
        <v>829</v>
      </c>
      <c r="S10745">
        <v>908738</v>
      </c>
      <c r="T10745">
        <v>20925</v>
      </c>
      <c r="U10745">
        <v>887813</v>
      </c>
      <c r="V10745">
        <v>28</v>
      </c>
    </row>
    <row r="10746" spans="1:22" x14ac:dyDescent="0.3">
      <c r="A10746">
        <v>202223</v>
      </c>
      <c r="B10746" t="s">
        <v>820</v>
      </c>
      <c r="C10746" t="s">
        <v>821</v>
      </c>
      <c r="D10746" t="s">
        <v>822</v>
      </c>
      <c r="E10746" t="s">
        <v>823</v>
      </c>
      <c r="F10746" t="s">
        <v>856</v>
      </c>
      <c r="G10746" t="s">
        <v>857</v>
      </c>
      <c r="H10746" t="s">
        <v>1096</v>
      </c>
      <c r="I10746">
        <v>882</v>
      </c>
      <c r="J10746" t="s">
        <v>1097</v>
      </c>
      <c r="K10746" t="s">
        <v>842</v>
      </c>
      <c r="L10746" t="s">
        <v>240</v>
      </c>
      <c r="M10746" t="s">
        <v>829</v>
      </c>
      <c r="N10746" t="s">
        <v>829</v>
      </c>
      <c r="O10746" t="s">
        <v>829</v>
      </c>
      <c r="P10746" t="s">
        <v>829</v>
      </c>
      <c r="Q10746" t="s">
        <v>829</v>
      </c>
      <c r="R10746" t="s">
        <v>829</v>
      </c>
      <c r="S10746">
        <v>1069088</v>
      </c>
      <c r="T10746">
        <v>28159</v>
      </c>
      <c r="U10746">
        <v>1040929</v>
      </c>
      <c r="V10746">
        <v>32</v>
      </c>
    </row>
    <row r="10747" spans="1:22" x14ac:dyDescent="0.3">
      <c r="A10747">
        <v>202324</v>
      </c>
      <c r="B10747" t="s">
        <v>820</v>
      </c>
      <c r="C10747" t="s">
        <v>821</v>
      </c>
      <c r="D10747" t="s">
        <v>822</v>
      </c>
      <c r="E10747" t="s">
        <v>823</v>
      </c>
      <c r="F10747" t="s">
        <v>856</v>
      </c>
      <c r="G10747" t="s">
        <v>857</v>
      </c>
      <c r="H10747" t="s">
        <v>1096</v>
      </c>
      <c r="I10747">
        <v>882</v>
      </c>
      <c r="J10747" t="s">
        <v>1097</v>
      </c>
      <c r="K10747" t="s">
        <v>842</v>
      </c>
      <c r="L10747" t="s">
        <v>240</v>
      </c>
      <c r="M10747" t="s">
        <v>829</v>
      </c>
      <c r="N10747" t="s">
        <v>829</v>
      </c>
      <c r="O10747" t="s">
        <v>829</v>
      </c>
      <c r="P10747" t="s">
        <v>829</v>
      </c>
      <c r="Q10747" t="s">
        <v>829</v>
      </c>
      <c r="R10747" t="s">
        <v>829</v>
      </c>
      <c r="S10747">
        <v>1658549</v>
      </c>
      <c r="T10747">
        <v>11122</v>
      </c>
      <c r="U10747">
        <v>1647427</v>
      </c>
      <c r="V10747">
        <v>51</v>
      </c>
    </row>
    <row r="10748" spans="1:22" x14ac:dyDescent="0.3">
      <c r="A10748">
        <v>202122</v>
      </c>
      <c r="B10748" t="s">
        <v>820</v>
      </c>
      <c r="C10748" t="s">
        <v>821</v>
      </c>
      <c r="D10748" t="s">
        <v>822</v>
      </c>
      <c r="E10748" t="s">
        <v>823</v>
      </c>
      <c r="F10748" t="s">
        <v>856</v>
      </c>
      <c r="G10748" t="s">
        <v>857</v>
      </c>
      <c r="H10748" t="s">
        <v>1096</v>
      </c>
      <c r="I10748">
        <v>882</v>
      </c>
      <c r="J10748" t="s">
        <v>1097</v>
      </c>
      <c r="K10748" t="s">
        <v>842</v>
      </c>
      <c r="L10748" t="s">
        <v>843</v>
      </c>
      <c r="M10748" t="s">
        <v>829</v>
      </c>
      <c r="N10748" t="s">
        <v>829</v>
      </c>
      <c r="O10748" t="s">
        <v>829</v>
      </c>
      <c r="P10748" t="s">
        <v>829</v>
      </c>
      <c r="Q10748" t="s">
        <v>829</v>
      </c>
      <c r="R10748" t="s">
        <v>829</v>
      </c>
      <c r="S10748">
        <v>173860</v>
      </c>
      <c r="T10748">
        <v>74729</v>
      </c>
      <c r="U10748">
        <v>99131</v>
      </c>
      <c r="V10748">
        <v>3</v>
      </c>
    </row>
    <row r="10749" spans="1:22" x14ac:dyDescent="0.3">
      <c r="A10749">
        <v>202223</v>
      </c>
      <c r="B10749" t="s">
        <v>820</v>
      </c>
      <c r="C10749" t="s">
        <v>821</v>
      </c>
      <c r="D10749" t="s">
        <v>822</v>
      </c>
      <c r="E10749" t="s">
        <v>823</v>
      </c>
      <c r="F10749" t="s">
        <v>856</v>
      </c>
      <c r="G10749" t="s">
        <v>857</v>
      </c>
      <c r="H10749" t="s">
        <v>1096</v>
      </c>
      <c r="I10749">
        <v>882</v>
      </c>
      <c r="J10749" t="s">
        <v>1097</v>
      </c>
      <c r="K10749" t="s">
        <v>842</v>
      </c>
      <c r="L10749" t="s">
        <v>843</v>
      </c>
      <c r="M10749" t="s">
        <v>829</v>
      </c>
      <c r="N10749" t="s">
        <v>829</v>
      </c>
      <c r="O10749" t="s">
        <v>829</v>
      </c>
      <c r="P10749" t="s">
        <v>829</v>
      </c>
      <c r="Q10749" t="s">
        <v>829</v>
      </c>
      <c r="R10749" t="s">
        <v>829</v>
      </c>
      <c r="S10749">
        <v>244017</v>
      </c>
      <c r="T10749">
        <v>7000</v>
      </c>
      <c r="U10749">
        <v>237017</v>
      </c>
      <c r="V10749">
        <v>7</v>
      </c>
    </row>
    <row r="10750" spans="1:22" x14ac:dyDescent="0.3">
      <c r="A10750">
        <v>202324</v>
      </c>
      <c r="B10750" t="s">
        <v>820</v>
      </c>
      <c r="C10750" t="s">
        <v>821</v>
      </c>
      <c r="D10750" t="s">
        <v>822</v>
      </c>
      <c r="E10750" t="s">
        <v>823</v>
      </c>
      <c r="F10750" t="s">
        <v>856</v>
      </c>
      <c r="G10750" t="s">
        <v>857</v>
      </c>
      <c r="H10750" t="s">
        <v>1096</v>
      </c>
      <c r="I10750">
        <v>882</v>
      </c>
      <c r="J10750" t="s">
        <v>1097</v>
      </c>
      <c r="K10750" t="s">
        <v>842</v>
      </c>
      <c r="L10750" t="s">
        <v>843</v>
      </c>
      <c r="M10750" t="s">
        <v>829</v>
      </c>
      <c r="N10750" t="s">
        <v>829</v>
      </c>
      <c r="O10750" t="s">
        <v>829</v>
      </c>
      <c r="P10750" t="s">
        <v>829</v>
      </c>
      <c r="Q10750" t="s">
        <v>829</v>
      </c>
      <c r="R10750" t="s">
        <v>829</v>
      </c>
      <c r="S10750">
        <v>194832</v>
      </c>
      <c r="T10750">
        <v>0</v>
      </c>
      <c r="U10750">
        <v>194832</v>
      </c>
      <c r="V10750">
        <v>6</v>
      </c>
    </row>
    <row r="10751" spans="1:22" x14ac:dyDescent="0.3">
      <c r="A10751">
        <v>202122</v>
      </c>
      <c r="B10751" t="s">
        <v>820</v>
      </c>
      <c r="C10751" t="s">
        <v>821</v>
      </c>
      <c r="D10751" t="s">
        <v>822</v>
      </c>
      <c r="E10751" t="s">
        <v>823</v>
      </c>
      <c r="F10751" t="s">
        <v>856</v>
      </c>
      <c r="G10751" t="s">
        <v>857</v>
      </c>
      <c r="H10751" t="s">
        <v>1096</v>
      </c>
      <c r="I10751">
        <v>882</v>
      </c>
      <c r="J10751" t="s">
        <v>1097</v>
      </c>
      <c r="K10751" t="s">
        <v>842</v>
      </c>
      <c r="L10751" t="s">
        <v>249</v>
      </c>
      <c r="M10751">
        <v>0</v>
      </c>
      <c r="N10751">
        <v>199393</v>
      </c>
      <c r="O10751">
        <v>199393</v>
      </c>
      <c r="P10751">
        <v>1595146</v>
      </c>
      <c r="Q10751">
        <v>0</v>
      </c>
      <c r="R10751" t="s">
        <v>829</v>
      </c>
      <c r="S10751">
        <v>1993933</v>
      </c>
      <c r="T10751">
        <v>24275</v>
      </c>
      <c r="U10751">
        <v>1969658</v>
      </c>
      <c r="V10751">
        <v>62</v>
      </c>
    </row>
    <row r="10752" spans="1:22" x14ac:dyDescent="0.3">
      <c r="A10752">
        <v>202223</v>
      </c>
      <c r="B10752" t="s">
        <v>820</v>
      </c>
      <c r="C10752" t="s">
        <v>821</v>
      </c>
      <c r="D10752" t="s">
        <v>822</v>
      </c>
      <c r="E10752" t="s">
        <v>823</v>
      </c>
      <c r="F10752" t="s">
        <v>856</v>
      </c>
      <c r="G10752" t="s">
        <v>857</v>
      </c>
      <c r="H10752" t="s">
        <v>1096</v>
      </c>
      <c r="I10752">
        <v>882</v>
      </c>
      <c r="J10752" t="s">
        <v>1097</v>
      </c>
      <c r="K10752" t="s">
        <v>842</v>
      </c>
      <c r="L10752" t="s">
        <v>249</v>
      </c>
      <c r="M10752">
        <v>0</v>
      </c>
      <c r="N10752">
        <v>285621</v>
      </c>
      <c r="O10752">
        <v>285621</v>
      </c>
      <c r="P10752">
        <v>2284964</v>
      </c>
      <c r="Q10752">
        <v>0</v>
      </c>
      <c r="R10752" t="s">
        <v>829</v>
      </c>
      <c r="S10752">
        <v>2856205</v>
      </c>
      <c r="T10752">
        <v>29086</v>
      </c>
      <c r="U10752">
        <v>2827119</v>
      </c>
      <c r="V10752">
        <v>87</v>
      </c>
    </row>
    <row r="10753" spans="1:22" x14ac:dyDescent="0.3">
      <c r="A10753">
        <v>202324</v>
      </c>
      <c r="B10753" t="s">
        <v>820</v>
      </c>
      <c r="C10753" t="s">
        <v>821</v>
      </c>
      <c r="D10753" t="s">
        <v>822</v>
      </c>
      <c r="E10753" t="s">
        <v>823</v>
      </c>
      <c r="F10753" t="s">
        <v>856</v>
      </c>
      <c r="G10753" t="s">
        <v>857</v>
      </c>
      <c r="H10753" t="s">
        <v>1096</v>
      </c>
      <c r="I10753">
        <v>882</v>
      </c>
      <c r="J10753" t="s">
        <v>1097</v>
      </c>
      <c r="K10753" t="s">
        <v>842</v>
      </c>
      <c r="L10753" t="s">
        <v>249</v>
      </c>
      <c r="M10753">
        <v>0</v>
      </c>
      <c r="N10753">
        <v>342748</v>
      </c>
      <c r="O10753">
        <v>342748</v>
      </c>
      <c r="P10753">
        <v>2741987</v>
      </c>
      <c r="Q10753">
        <v>0</v>
      </c>
      <c r="R10753" t="s">
        <v>829</v>
      </c>
      <c r="S10753">
        <v>3427483</v>
      </c>
      <c r="T10753">
        <v>27040</v>
      </c>
      <c r="U10753">
        <v>3400443</v>
      </c>
      <c r="V10753">
        <v>104</v>
      </c>
    </row>
    <row r="10754" spans="1:22" x14ac:dyDescent="0.3">
      <c r="A10754">
        <v>202122</v>
      </c>
      <c r="B10754" t="s">
        <v>820</v>
      </c>
      <c r="C10754" t="s">
        <v>821</v>
      </c>
      <c r="D10754" t="s">
        <v>822</v>
      </c>
      <c r="E10754" t="s">
        <v>823</v>
      </c>
      <c r="F10754" t="s">
        <v>856</v>
      </c>
      <c r="G10754" t="s">
        <v>857</v>
      </c>
      <c r="H10754" t="s">
        <v>1096</v>
      </c>
      <c r="I10754">
        <v>882</v>
      </c>
      <c r="J10754" t="s">
        <v>1097</v>
      </c>
      <c r="K10754" t="s">
        <v>842</v>
      </c>
      <c r="L10754" t="s">
        <v>844</v>
      </c>
      <c r="M10754">
        <v>0</v>
      </c>
      <c r="N10754">
        <v>11461</v>
      </c>
      <c r="O10754">
        <v>45845</v>
      </c>
      <c r="P10754">
        <v>0</v>
      </c>
      <c r="Q10754">
        <v>0</v>
      </c>
      <c r="R10754" t="s">
        <v>829</v>
      </c>
      <c r="S10754">
        <v>57306</v>
      </c>
      <c r="T10754">
        <v>15906</v>
      </c>
      <c r="U10754">
        <v>41400</v>
      </c>
      <c r="V10754">
        <v>1</v>
      </c>
    </row>
    <row r="10755" spans="1:22" x14ac:dyDescent="0.3">
      <c r="A10755">
        <v>202223</v>
      </c>
      <c r="B10755" t="s">
        <v>820</v>
      </c>
      <c r="C10755" t="s">
        <v>821</v>
      </c>
      <c r="D10755" t="s">
        <v>822</v>
      </c>
      <c r="E10755" t="s">
        <v>823</v>
      </c>
      <c r="F10755" t="s">
        <v>856</v>
      </c>
      <c r="G10755" t="s">
        <v>857</v>
      </c>
      <c r="H10755" t="s">
        <v>1096</v>
      </c>
      <c r="I10755">
        <v>882</v>
      </c>
      <c r="J10755" t="s">
        <v>1097</v>
      </c>
      <c r="K10755" t="s">
        <v>842</v>
      </c>
      <c r="L10755" t="s">
        <v>844</v>
      </c>
      <c r="M10755">
        <v>0</v>
      </c>
      <c r="N10755">
        <v>13998</v>
      </c>
      <c r="O10755">
        <v>55991</v>
      </c>
      <c r="P10755">
        <v>0</v>
      </c>
      <c r="Q10755">
        <v>0</v>
      </c>
      <c r="R10755" t="s">
        <v>829</v>
      </c>
      <c r="S10755">
        <v>69989</v>
      </c>
      <c r="T10755">
        <v>15098</v>
      </c>
      <c r="U10755">
        <v>54891</v>
      </c>
      <c r="V10755">
        <v>2</v>
      </c>
    </row>
    <row r="10756" spans="1:22" x14ac:dyDescent="0.3">
      <c r="A10756">
        <v>202324</v>
      </c>
      <c r="B10756" t="s">
        <v>820</v>
      </c>
      <c r="C10756" t="s">
        <v>821</v>
      </c>
      <c r="D10756" t="s">
        <v>822</v>
      </c>
      <c r="E10756" t="s">
        <v>823</v>
      </c>
      <c r="F10756" t="s">
        <v>856</v>
      </c>
      <c r="G10756" t="s">
        <v>857</v>
      </c>
      <c r="H10756" t="s">
        <v>1096</v>
      </c>
      <c r="I10756">
        <v>882</v>
      </c>
      <c r="J10756" t="s">
        <v>1097</v>
      </c>
      <c r="K10756" t="s">
        <v>842</v>
      </c>
      <c r="L10756" t="s">
        <v>844</v>
      </c>
      <c r="M10756">
        <v>0</v>
      </c>
      <c r="N10756">
        <v>15762</v>
      </c>
      <c r="O10756">
        <v>63049</v>
      </c>
      <c r="P10756">
        <v>0</v>
      </c>
      <c r="Q10756">
        <v>0</v>
      </c>
      <c r="R10756" t="s">
        <v>829</v>
      </c>
      <c r="S10756">
        <v>78811</v>
      </c>
      <c r="T10756">
        <v>0</v>
      </c>
      <c r="U10756">
        <v>78811</v>
      </c>
      <c r="V10756">
        <v>2</v>
      </c>
    </row>
    <row r="10757" spans="1:22" x14ac:dyDescent="0.3">
      <c r="A10757">
        <v>202122</v>
      </c>
      <c r="B10757" t="s">
        <v>820</v>
      </c>
      <c r="C10757" t="s">
        <v>821</v>
      </c>
      <c r="D10757" t="s">
        <v>822</v>
      </c>
      <c r="E10757" t="s">
        <v>823</v>
      </c>
      <c r="F10757" t="s">
        <v>856</v>
      </c>
      <c r="G10757" t="s">
        <v>857</v>
      </c>
      <c r="H10757" t="s">
        <v>1096</v>
      </c>
      <c r="I10757">
        <v>882</v>
      </c>
      <c r="J10757" t="s">
        <v>1097</v>
      </c>
      <c r="K10757" t="s">
        <v>842</v>
      </c>
      <c r="L10757" t="s">
        <v>251</v>
      </c>
      <c r="M10757" t="s">
        <v>829</v>
      </c>
      <c r="N10757" t="s">
        <v>829</v>
      </c>
      <c r="O10757">
        <v>0</v>
      </c>
      <c r="P10757">
        <v>101534</v>
      </c>
      <c r="Q10757">
        <v>0</v>
      </c>
      <c r="R10757">
        <v>0</v>
      </c>
      <c r="S10757">
        <v>101534</v>
      </c>
      <c r="T10757">
        <v>5840</v>
      </c>
      <c r="U10757">
        <v>95694</v>
      </c>
      <c r="V10757">
        <v>3</v>
      </c>
    </row>
    <row r="10758" spans="1:22" x14ac:dyDescent="0.3">
      <c r="A10758">
        <v>202223</v>
      </c>
      <c r="B10758" t="s">
        <v>820</v>
      </c>
      <c r="C10758" t="s">
        <v>821</v>
      </c>
      <c r="D10758" t="s">
        <v>822</v>
      </c>
      <c r="E10758" t="s">
        <v>823</v>
      </c>
      <c r="F10758" t="s">
        <v>856</v>
      </c>
      <c r="G10758" t="s">
        <v>857</v>
      </c>
      <c r="H10758" t="s">
        <v>1096</v>
      </c>
      <c r="I10758">
        <v>882</v>
      </c>
      <c r="J10758" t="s">
        <v>1097</v>
      </c>
      <c r="K10758" t="s">
        <v>842</v>
      </c>
      <c r="L10758" t="s">
        <v>251</v>
      </c>
      <c r="M10758" t="s">
        <v>829</v>
      </c>
      <c r="N10758" t="s">
        <v>829</v>
      </c>
      <c r="O10758">
        <v>0</v>
      </c>
      <c r="P10758">
        <v>22824</v>
      </c>
      <c r="Q10758">
        <v>0</v>
      </c>
      <c r="R10758">
        <v>0</v>
      </c>
      <c r="S10758">
        <v>22824</v>
      </c>
      <c r="T10758">
        <v>6967</v>
      </c>
      <c r="U10758">
        <v>15857</v>
      </c>
      <c r="V10758">
        <v>0</v>
      </c>
    </row>
    <row r="10759" spans="1:22" x14ac:dyDescent="0.3">
      <c r="A10759">
        <v>202324</v>
      </c>
      <c r="B10759" t="s">
        <v>820</v>
      </c>
      <c r="C10759" t="s">
        <v>821</v>
      </c>
      <c r="D10759" t="s">
        <v>822</v>
      </c>
      <c r="E10759" t="s">
        <v>823</v>
      </c>
      <c r="F10759" t="s">
        <v>856</v>
      </c>
      <c r="G10759" t="s">
        <v>857</v>
      </c>
      <c r="H10759" t="s">
        <v>1096</v>
      </c>
      <c r="I10759">
        <v>882</v>
      </c>
      <c r="J10759" t="s">
        <v>1097</v>
      </c>
      <c r="K10759" t="s">
        <v>842</v>
      </c>
      <c r="L10759" t="s">
        <v>251</v>
      </c>
      <c r="M10759" t="s">
        <v>829</v>
      </c>
      <c r="N10759" t="s">
        <v>829</v>
      </c>
      <c r="O10759">
        <v>0</v>
      </c>
      <c r="P10759">
        <v>29408</v>
      </c>
      <c r="Q10759">
        <v>0</v>
      </c>
      <c r="R10759">
        <v>0</v>
      </c>
      <c r="S10759">
        <v>29408</v>
      </c>
      <c r="T10759">
        <v>6760</v>
      </c>
      <c r="U10759">
        <v>22648</v>
      </c>
      <c r="V10759">
        <v>1</v>
      </c>
    </row>
    <row r="10760" spans="1:22" x14ac:dyDescent="0.3">
      <c r="A10760">
        <v>202122</v>
      </c>
      <c r="B10760" t="s">
        <v>820</v>
      </c>
      <c r="C10760" t="s">
        <v>821</v>
      </c>
      <c r="D10760" t="s">
        <v>822</v>
      </c>
      <c r="E10760" t="s">
        <v>823</v>
      </c>
      <c r="F10760" t="s">
        <v>856</v>
      </c>
      <c r="G10760" t="s">
        <v>857</v>
      </c>
      <c r="H10760" t="s">
        <v>1096</v>
      </c>
      <c r="I10760">
        <v>882</v>
      </c>
      <c r="J10760" t="s">
        <v>1097</v>
      </c>
      <c r="K10760" t="s">
        <v>842</v>
      </c>
      <c r="L10760" t="s">
        <v>253</v>
      </c>
      <c r="M10760" t="s">
        <v>829</v>
      </c>
      <c r="N10760" t="s">
        <v>829</v>
      </c>
      <c r="O10760">
        <v>0</v>
      </c>
      <c r="P10760">
        <v>0</v>
      </c>
      <c r="Q10760">
        <v>0</v>
      </c>
      <c r="R10760">
        <v>0</v>
      </c>
      <c r="S10760">
        <v>0</v>
      </c>
      <c r="T10760">
        <v>0</v>
      </c>
      <c r="U10760">
        <v>0</v>
      </c>
      <c r="V10760">
        <v>0</v>
      </c>
    </row>
    <row r="10761" spans="1:22" x14ac:dyDescent="0.3">
      <c r="A10761">
        <v>202223</v>
      </c>
      <c r="B10761" t="s">
        <v>820</v>
      </c>
      <c r="C10761" t="s">
        <v>821</v>
      </c>
      <c r="D10761" t="s">
        <v>822</v>
      </c>
      <c r="E10761" t="s">
        <v>823</v>
      </c>
      <c r="F10761" t="s">
        <v>856</v>
      </c>
      <c r="G10761" t="s">
        <v>857</v>
      </c>
      <c r="H10761" t="s">
        <v>1096</v>
      </c>
      <c r="I10761">
        <v>882</v>
      </c>
      <c r="J10761" t="s">
        <v>1097</v>
      </c>
      <c r="K10761" t="s">
        <v>842</v>
      </c>
      <c r="L10761" t="s">
        <v>253</v>
      </c>
      <c r="M10761" t="s">
        <v>829</v>
      </c>
      <c r="N10761" t="s">
        <v>829</v>
      </c>
      <c r="O10761">
        <v>0</v>
      </c>
      <c r="P10761">
        <v>0</v>
      </c>
      <c r="Q10761">
        <v>0</v>
      </c>
      <c r="R10761">
        <v>0</v>
      </c>
      <c r="S10761">
        <v>0</v>
      </c>
      <c r="T10761">
        <v>0</v>
      </c>
      <c r="U10761">
        <v>0</v>
      </c>
      <c r="V10761">
        <v>0</v>
      </c>
    </row>
    <row r="10762" spans="1:22" x14ac:dyDescent="0.3">
      <c r="A10762">
        <v>202324</v>
      </c>
      <c r="B10762" t="s">
        <v>820</v>
      </c>
      <c r="C10762" t="s">
        <v>821</v>
      </c>
      <c r="D10762" t="s">
        <v>822</v>
      </c>
      <c r="E10762" t="s">
        <v>823</v>
      </c>
      <c r="F10762" t="s">
        <v>856</v>
      </c>
      <c r="G10762" t="s">
        <v>857</v>
      </c>
      <c r="H10762" t="s">
        <v>1096</v>
      </c>
      <c r="I10762">
        <v>882</v>
      </c>
      <c r="J10762" t="s">
        <v>1097</v>
      </c>
      <c r="K10762" t="s">
        <v>842</v>
      </c>
      <c r="L10762" t="s">
        <v>253</v>
      </c>
      <c r="M10762" t="s">
        <v>829</v>
      </c>
      <c r="N10762" t="s">
        <v>829</v>
      </c>
      <c r="O10762">
        <v>0</v>
      </c>
      <c r="P10762">
        <v>0</v>
      </c>
      <c r="Q10762">
        <v>0</v>
      </c>
      <c r="R10762">
        <v>0</v>
      </c>
      <c r="S10762">
        <v>0</v>
      </c>
      <c r="T10762">
        <v>0</v>
      </c>
      <c r="U10762">
        <v>0</v>
      </c>
      <c r="V10762">
        <v>0</v>
      </c>
    </row>
    <row r="10763" spans="1:22" x14ac:dyDescent="0.3">
      <c r="A10763">
        <v>202122</v>
      </c>
      <c r="B10763" t="s">
        <v>820</v>
      </c>
      <c r="C10763" t="s">
        <v>821</v>
      </c>
      <c r="D10763" t="s">
        <v>822</v>
      </c>
      <c r="E10763" t="s">
        <v>823</v>
      </c>
      <c r="F10763" t="s">
        <v>856</v>
      </c>
      <c r="G10763" t="s">
        <v>857</v>
      </c>
      <c r="H10763" t="s">
        <v>1096</v>
      </c>
      <c r="I10763">
        <v>882</v>
      </c>
      <c r="J10763" t="s">
        <v>1097</v>
      </c>
      <c r="K10763" t="s">
        <v>842</v>
      </c>
      <c r="L10763" t="s">
        <v>845</v>
      </c>
      <c r="M10763" t="s">
        <v>829</v>
      </c>
      <c r="N10763" t="s">
        <v>829</v>
      </c>
      <c r="O10763">
        <v>0</v>
      </c>
      <c r="P10763">
        <v>0</v>
      </c>
      <c r="Q10763">
        <v>0</v>
      </c>
      <c r="R10763">
        <v>19102</v>
      </c>
      <c r="S10763">
        <v>19102</v>
      </c>
      <c r="T10763">
        <v>5302</v>
      </c>
      <c r="U10763">
        <v>13800</v>
      </c>
      <c r="V10763">
        <v>0</v>
      </c>
    </row>
    <row r="10764" spans="1:22" x14ac:dyDescent="0.3">
      <c r="A10764">
        <v>202223</v>
      </c>
      <c r="B10764" t="s">
        <v>820</v>
      </c>
      <c r="C10764" t="s">
        <v>821</v>
      </c>
      <c r="D10764" t="s">
        <v>822</v>
      </c>
      <c r="E10764" t="s">
        <v>823</v>
      </c>
      <c r="F10764" t="s">
        <v>856</v>
      </c>
      <c r="G10764" t="s">
        <v>857</v>
      </c>
      <c r="H10764" t="s">
        <v>1096</v>
      </c>
      <c r="I10764">
        <v>882</v>
      </c>
      <c r="J10764" t="s">
        <v>1097</v>
      </c>
      <c r="K10764" t="s">
        <v>842</v>
      </c>
      <c r="L10764" t="s">
        <v>845</v>
      </c>
      <c r="M10764" t="s">
        <v>829</v>
      </c>
      <c r="N10764" t="s">
        <v>829</v>
      </c>
      <c r="O10764">
        <v>0</v>
      </c>
      <c r="P10764">
        <v>0</v>
      </c>
      <c r="Q10764">
        <v>0</v>
      </c>
      <c r="R10764">
        <v>23330</v>
      </c>
      <c r="S10764">
        <v>23330</v>
      </c>
      <c r="T10764">
        <v>5033</v>
      </c>
      <c r="U10764">
        <v>18297</v>
      </c>
      <c r="V10764">
        <v>1</v>
      </c>
    </row>
    <row r="10765" spans="1:22" x14ac:dyDescent="0.3">
      <c r="A10765">
        <v>202324</v>
      </c>
      <c r="B10765" t="s">
        <v>820</v>
      </c>
      <c r="C10765" t="s">
        <v>821</v>
      </c>
      <c r="D10765" t="s">
        <v>822</v>
      </c>
      <c r="E10765" t="s">
        <v>823</v>
      </c>
      <c r="F10765" t="s">
        <v>856</v>
      </c>
      <c r="G10765" t="s">
        <v>857</v>
      </c>
      <c r="H10765" t="s">
        <v>1096</v>
      </c>
      <c r="I10765">
        <v>882</v>
      </c>
      <c r="J10765" t="s">
        <v>1097</v>
      </c>
      <c r="K10765" t="s">
        <v>842</v>
      </c>
      <c r="L10765" t="s">
        <v>845</v>
      </c>
      <c r="M10765" t="s">
        <v>829</v>
      </c>
      <c r="N10765" t="s">
        <v>829</v>
      </c>
      <c r="O10765">
        <v>0</v>
      </c>
      <c r="P10765">
        <v>0</v>
      </c>
      <c r="Q10765">
        <v>0</v>
      </c>
      <c r="R10765">
        <v>26270</v>
      </c>
      <c r="S10765">
        <v>26270</v>
      </c>
      <c r="T10765">
        <v>0</v>
      </c>
      <c r="U10765">
        <v>26270</v>
      </c>
      <c r="V10765">
        <v>1</v>
      </c>
    </row>
    <row r="10766" spans="1:22" x14ac:dyDescent="0.3">
      <c r="A10766">
        <v>202122</v>
      </c>
      <c r="B10766" t="s">
        <v>820</v>
      </c>
      <c r="C10766" t="s">
        <v>821</v>
      </c>
      <c r="D10766" t="s">
        <v>822</v>
      </c>
      <c r="E10766" t="s">
        <v>823</v>
      </c>
      <c r="F10766" t="s">
        <v>898</v>
      </c>
      <c r="G10766" t="s">
        <v>899</v>
      </c>
      <c r="H10766" t="s">
        <v>1098</v>
      </c>
      <c r="I10766">
        <v>210</v>
      </c>
      <c r="J10766" t="s">
        <v>1099</v>
      </c>
      <c r="K10766" t="s">
        <v>828</v>
      </c>
      <c r="L10766" t="s">
        <v>336</v>
      </c>
      <c r="M10766">
        <v>0</v>
      </c>
      <c r="N10766">
        <v>601833</v>
      </c>
      <c r="O10766">
        <v>0</v>
      </c>
      <c r="P10766">
        <v>5476697</v>
      </c>
      <c r="Q10766">
        <v>1000000</v>
      </c>
      <c r="R10766" t="s">
        <v>829</v>
      </c>
      <c r="S10766">
        <v>7078530</v>
      </c>
      <c r="T10766" t="s">
        <v>829</v>
      </c>
      <c r="U10766">
        <v>7078530</v>
      </c>
      <c r="V10766">
        <v>335</v>
      </c>
    </row>
    <row r="10767" spans="1:22" x14ac:dyDescent="0.3">
      <c r="A10767">
        <v>202223</v>
      </c>
      <c r="B10767" t="s">
        <v>820</v>
      </c>
      <c r="C10767" t="s">
        <v>821</v>
      </c>
      <c r="D10767" t="s">
        <v>822</v>
      </c>
      <c r="E10767" t="s">
        <v>823</v>
      </c>
      <c r="F10767" t="s">
        <v>898</v>
      </c>
      <c r="G10767" t="s">
        <v>899</v>
      </c>
      <c r="H10767" t="s">
        <v>1098</v>
      </c>
      <c r="I10767">
        <v>210</v>
      </c>
      <c r="J10767" t="s">
        <v>1099</v>
      </c>
      <c r="K10767" t="s">
        <v>828</v>
      </c>
      <c r="L10767" t="s">
        <v>336</v>
      </c>
      <c r="M10767">
        <v>77500</v>
      </c>
      <c r="N10767">
        <v>799448</v>
      </c>
      <c r="O10767">
        <v>0</v>
      </c>
      <c r="P10767">
        <v>4305000</v>
      </c>
      <c r="Q10767">
        <v>2140833</v>
      </c>
      <c r="R10767" t="s">
        <v>829</v>
      </c>
      <c r="S10767">
        <v>7322781</v>
      </c>
      <c r="T10767" t="s">
        <v>829</v>
      </c>
      <c r="U10767">
        <v>7322781</v>
      </c>
      <c r="V10767">
        <v>364</v>
      </c>
    </row>
    <row r="10768" spans="1:22" x14ac:dyDescent="0.3">
      <c r="A10768">
        <v>202324</v>
      </c>
      <c r="B10768" t="s">
        <v>820</v>
      </c>
      <c r="C10768" t="s">
        <v>821</v>
      </c>
      <c r="D10768" t="s">
        <v>822</v>
      </c>
      <c r="E10768" t="s">
        <v>823</v>
      </c>
      <c r="F10768" t="s">
        <v>898</v>
      </c>
      <c r="G10768" t="s">
        <v>899</v>
      </c>
      <c r="H10768" t="s">
        <v>1098</v>
      </c>
      <c r="I10768">
        <v>210</v>
      </c>
      <c r="J10768" t="s">
        <v>1099</v>
      </c>
      <c r="K10768" t="s">
        <v>828</v>
      </c>
      <c r="L10768" t="s">
        <v>336</v>
      </c>
      <c r="M10768">
        <v>25000</v>
      </c>
      <c r="N10768">
        <v>601667</v>
      </c>
      <c r="O10768">
        <v>0</v>
      </c>
      <c r="P10768">
        <v>4440833</v>
      </c>
      <c r="Q10768">
        <v>950000</v>
      </c>
      <c r="R10768" t="s">
        <v>829</v>
      </c>
      <c r="S10768">
        <v>6017500</v>
      </c>
      <c r="T10768" t="s">
        <v>829</v>
      </c>
      <c r="U10768">
        <v>6017500</v>
      </c>
      <c r="V10768">
        <v>326</v>
      </c>
    </row>
    <row r="10769" spans="1:22" x14ac:dyDescent="0.3">
      <c r="A10769">
        <v>202122</v>
      </c>
      <c r="B10769" t="s">
        <v>820</v>
      </c>
      <c r="C10769" t="s">
        <v>821</v>
      </c>
      <c r="D10769" t="s">
        <v>822</v>
      </c>
      <c r="E10769" t="s">
        <v>823</v>
      </c>
      <c r="F10769" t="s">
        <v>898</v>
      </c>
      <c r="G10769" t="s">
        <v>899</v>
      </c>
      <c r="H10769" t="s">
        <v>1098</v>
      </c>
      <c r="I10769">
        <v>210</v>
      </c>
      <c r="J10769" t="s">
        <v>1099</v>
      </c>
      <c r="K10769" t="s">
        <v>828</v>
      </c>
      <c r="L10769" t="s">
        <v>235</v>
      </c>
      <c r="M10769" t="s">
        <v>829</v>
      </c>
      <c r="N10769">
        <v>1387855</v>
      </c>
      <c r="O10769">
        <v>0</v>
      </c>
      <c r="P10769" t="s">
        <v>829</v>
      </c>
      <c r="Q10769" t="s">
        <v>829</v>
      </c>
      <c r="R10769" t="s">
        <v>829</v>
      </c>
      <c r="S10769">
        <v>1387855</v>
      </c>
      <c r="T10769">
        <v>0</v>
      </c>
      <c r="U10769">
        <v>1387855</v>
      </c>
      <c r="V10769">
        <v>66</v>
      </c>
    </row>
    <row r="10770" spans="1:22" x14ac:dyDescent="0.3">
      <c r="A10770">
        <v>202223</v>
      </c>
      <c r="B10770" t="s">
        <v>820</v>
      </c>
      <c r="C10770" t="s">
        <v>821</v>
      </c>
      <c r="D10770" t="s">
        <v>822</v>
      </c>
      <c r="E10770" t="s">
        <v>823</v>
      </c>
      <c r="F10770" t="s">
        <v>898</v>
      </c>
      <c r="G10770" t="s">
        <v>899</v>
      </c>
      <c r="H10770" t="s">
        <v>1098</v>
      </c>
      <c r="I10770">
        <v>210</v>
      </c>
      <c r="J10770" t="s">
        <v>1099</v>
      </c>
      <c r="K10770" t="s">
        <v>828</v>
      </c>
      <c r="L10770" t="s">
        <v>235</v>
      </c>
      <c r="M10770" t="s">
        <v>829</v>
      </c>
      <c r="N10770">
        <v>1508397</v>
      </c>
      <c r="O10770">
        <v>0</v>
      </c>
      <c r="P10770" t="s">
        <v>829</v>
      </c>
      <c r="Q10770" t="s">
        <v>829</v>
      </c>
      <c r="R10770" t="s">
        <v>829</v>
      </c>
      <c r="S10770">
        <v>1508397</v>
      </c>
      <c r="T10770">
        <v>0</v>
      </c>
      <c r="U10770">
        <v>1508397</v>
      </c>
      <c r="V10770">
        <v>75</v>
      </c>
    </row>
    <row r="10771" spans="1:22" x14ac:dyDescent="0.3">
      <c r="A10771">
        <v>202324</v>
      </c>
      <c r="B10771" t="s">
        <v>820</v>
      </c>
      <c r="C10771" t="s">
        <v>821</v>
      </c>
      <c r="D10771" t="s">
        <v>822</v>
      </c>
      <c r="E10771" t="s">
        <v>823</v>
      </c>
      <c r="F10771" t="s">
        <v>898</v>
      </c>
      <c r="G10771" t="s">
        <v>899</v>
      </c>
      <c r="H10771" t="s">
        <v>1098</v>
      </c>
      <c r="I10771">
        <v>210</v>
      </c>
      <c r="J10771" t="s">
        <v>1099</v>
      </c>
      <c r="K10771" t="s">
        <v>828</v>
      </c>
      <c r="L10771" t="s">
        <v>235</v>
      </c>
      <c r="M10771" t="s">
        <v>829</v>
      </c>
      <c r="N10771">
        <v>1319921</v>
      </c>
      <c r="O10771">
        <v>0</v>
      </c>
      <c r="P10771" t="s">
        <v>829</v>
      </c>
      <c r="Q10771" t="s">
        <v>829</v>
      </c>
      <c r="R10771" t="s">
        <v>829</v>
      </c>
      <c r="S10771">
        <v>1319921</v>
      </c>
      <c r="T10771">
        <v>0</v>
      </c>
      <c r="U10771">
        <v>1319921</v>
      </c>
      <c r="V10771">
        <v>71</v>
      </c>
    </row>
    <row r="10772" spans="1:22" x14ac:dyDescent="0.3">
      <c r="A10772">
        <v>202122</v>
      </c>
      <c r="B10772" t="s">
        <v>820</v>
      </c>
      <c r="C10772" t="s">
        <v>821</v>
      </c>
      <c r="D10772" t="s">
        <v>822</v>
      </c>
      <c r="E10772" t="s">
        <v>823</v>
      </c>
      <c r="F10772" t="s">
        <v>898</v>
      </c>
      <c r="G10772" t="s">
        <v>899</v>
      </c>
      <c r="H10772" t="s">
        <v>1098</v>
      </c>
      <c r="I10772">
        <v>210</v>
      </c>
      <c r="J10772" t="s">
        <v>1099</v>
      </c>
      <c r="K10772" t="s">
        <v>828</v>
      </c>
      <c r="L10772" t="s">
        <v>534</v>
      </c>
      <c r="M10772">
        <v>110275</v>
      </c>
      <c r="N10772">
        <v>3560295</v>
      </c>
      <c r="O10772">
        <v>2184488</v>
      </c>
      <c r="P10772">
        <v>14711499</v>
      </c>
      <c r="Q10772">
        <v>1100000</v>
      </c>
      <c r="R10772" t="s">
        <v>829</v>
      </c>
      <c r="S10772">
        <v>21666556</v>
      </c>
      <c r="T10772">
        <v>0</v>
      </c>
      <c r="U10772">
        <v>21666556</v>
      </c>
      <c r="V10772">
        <v>295</v>
      </c>
    </row>
    <row r="10773" spans="1:22" x14ac:dyDescent="0.3">
      <c r="A10773">
        <v>202223</v>
      </c>
      <c r="B10773" t="s">
        <v>820</v>
      </c>
      <c r="C10773" t="s">
        <v>821</v>
      </c>
      <c r="D10773" t="s">
        <v>822</v>
      </c>
      <c r="E10773" t="s">
        <v>823</v>
      </c>
      <c r="F10773" t="s">
        <v>898</v>
      </c>
      <c r="G10773" t="s">
        <v>899</v>
      </c>
      <c r="H10773" t="s">
        <v>1098</v>
      </c>
      <c r="I10773">
        <v>210</v>
      </c>
      <c r="J10773" t="s">
        <v>1099</v>
      </c>
      <c r="K10773" t="s">
        <v>828</v>
      </c>
      <c r="L10773" t="s">
        <v>534</v>
      </c>
      <c r="M10773">
        <v>405444</v>
      </c>
      <c r="N10773">
        <v>2698861</v>
      </c>
      <c r="O10773">
        <v>2023122</v>
      </c>
      <c r="P10773">
        <v>11524536</v>
      </c>
      <c r="Q10773">
        <v>1187190</v>
      </c>
      <c r="R10773" t="s">
        <v>829</v>
      </c>
      <c r="S10773">
        <v>17839153</v>
      </c>
      <c r="T10773">
        <v>0</v>
      </c>
      <c r="U10773">
        <v>17839153</v>
      </c>
      <c r="V10773">
        <v>248</v>
      </c>
    </row>
    <row r="10774" spans="1:22" x14ac:dyDescent="0.3">
      <c r="A10774">
        <v>202324</v>
      </c>
      <c r="B10774" t="s">
        <v>820</v>
      </c>
      <c r="C10774" t="s">
        <v>821</v>
      </c>
      <c r="D10774" t="s">
        <v>822</v>
      </c>
      <c r="E10774" t="s">
        <v>823</v>
      </c>
      <c r="F10774" t="s">
        <v>898</v>
      </c>
      <c r="G10774" t="s">
        <v>899</v>
      </c>
      <c r="H10774" t="s">
        <v>1098</v>
      </c>
      <c r="I10774">
        <v>210</v>
      </c>
      <c r="J10774" t="s">
        <v>1099</v>
      </c>
      <c r="K10774" t="s">
        <v>828</v>
      </c>
      <c r="L10774" t="s">
        <v>534</v>
      </c>
      <c r="M10774">
        <v>170376</v>
      </c>
      <c r="N10774">
        <v>8022173</v>
      </c>
      <c r="O10774">
        <v>285419</v>
      </c>
      <c r="P10774">
        <v>16091988</v>
      </c>
      <c r="Q10774">
        <v>1744013</v>
      </c>
      <c r="R10774" t="s">
        <v>829</v>
      </c>
      <c r="S10774">
        <v>26313968</v>
      </c>
      <c r="T10774">
        <v>0</v>
      </c>
      <c r="U10774">
        <v>26313968</v>
      </c>
      <c r="V10774">
        <v>411</v>
      </c>
    </row>
    <row r="10775" spans="1:22" x14ac:dyDescent="0.3">
      <c r="A10775">
        <v>202122</v>
      </c>
      <c r="B10775" t="s">
        <v>820</v>
      </c>
      <c r="C10775" t="s">
        <v>821</v>
      </c>
      <c r="D10775" t="s">
        <v>822</v>
      </c>
      <c r="E10775" t="s">
        <v>823</v>
      </c>
      <c r="F10775" t="s">
        <v>898</v>
      </c>
      <c r="G10775" t="s">
        <v>899</v>
      </c>
      <c r="H10775" t="s">
        <v>1098</v>
      </c>
      <c r="I10775">
        <v>210</v>
      </c>
      <c r="J10775" t="s">
        <v>1099</v>
      </c>
      <c r="K10775" t="s">
        <v>828</v>
      </c>
      <c r="L10775" t="s">
        <v>603</v>
      </c>
      <c r="M10775" t="s">
        <v>829</v>
      </c>
      <c r="N10775" t="s">
        <v>829</v>
      </c>
      <c r="O10775" t="s">
        <v>829</v>
      </c>
      <c r="P10775">
        <v>0</v>
      </c>
      <c r="Q10775">
        <v>0</v>
      </c>
      <c r="R10775">
        <v>0</v>
      </c>
      <c r="S10775">
        <v>0</v>
      </c>
      <c r="T10775">
        <v>0</v>
      </c>
      <c r="U10775">
        <v>0</v>
      </c>
      <c r="V10775">
        <v>0</v>
      </c>
    </row>
    <row r="10776" spans="1:22" x14ac:dyDescent="0.3">
      <c r="A10776">
        <v>202223</v>
      </c>
      <c r="B10776" t="s">
        <v>820</v>
      </c>
      <c r="C10776" t="s">
        <v>821</v>
      </c>
      <c r="D10776" t="s">
        <v>822</v>
      </c>
      <c r="E10776" t="s">
        <v>823</v>
      </c>
      <c r="F10776" t="s">
        <v>898</v>
      </c>
      <c r="G10776" t="s">
        <v>899</v>
      </c>
      <c r="H10776" t="s">
        <v>1098</v>
      </c>
      <c r="I10776">
        <v>210</v>
      </c>
      <c r="J10776" t="s">
        <v>1099</v>
      </c>
      <c r="K10776" t="s">
        <v>828</v>
      </c>
      <c r="L10776" t="s">
        <v>603</v>
      </c>
      <c r="M10776" t="s">
        <v>829</v>
      </c>
      <c r="N10776" t="s">
        <v>829</v>
      </c>
      <c r="O10776" t="s">
        <v>829</v>
      </c>
      <c r="P10776">
        <v>0</v>
      </c>
      <c r="Q10776">
        <v>0</v>
      </c>
      <c r="R10776">
        <v>0</v>
      </c>
      <c r="S10776">
        <v>0</v>
      </c>
      <c r="T10776">
        <v>0</v>
      </c>
      <c r="U10776">
        <v>0</v>
      </c>
      <c r="V10776">
        <v>0</v>
      </c>
    </row>
    <row r="10777" spans="1:22" x14ac:dyDescent="0.3">
      <c r="A10777">
        <v>202324</v>
      </c>
      <c r="B10777" t="s">
        <v>820</v>
      </c>
      <c r="C10777" t="s">
        <v>821</v>
      </c>
      <c r="D10777" t="s">
        <v>822</v>
      </c>
      <c r="E10777" t="s">
        <v>823</v>
      </c>
      <c r="F10777" t="s">
        <v>898</v>
      </c>
      <c r="G10777" t="s">
        <v>899</v>
      </c>
      <c r="H10777" t="s">
        <v>1098</v>
      </c>
      <c r="I10777">
        <v>210</v>
      </c>
      <c r="J10777" t="s">
        <v>1099</v>
      </c>
      <c r="K10777" t="s">
        <v>828</v>
      </c>
      <c r="L10777" t="s">
        <v>603</v>
      </c>
      <c r="M10777" t="s">
        <v>829</v>
      </c>
      <c r="N10777" t="s">
        <v>829</v>
      </c>
      <c r="O10777" t="s">
        <v>829</v>
      </c>
      <c r="P10777">
        <v>0</v>
      </c>
      <c r="Q10777">
        <v>0</v>
      </c>
      <c r="R10777">
        <v>0</v>
      </c>
      <c r="S10777">
        <v>0</v>
      </c>
      <c r="T10777">
        <v>0</v>
      </c>
      <c r="U10777">
        <v>0</v>
      </c>
      <c r="V10777">
        <v>0</v>
      </c>
    </row>
    <row r="10778" spans="1:22" x14ac:dyDescent="0.3">
      <c r="A10778">
        <v>202122</v>
      </c>
      <c r="B10778" t="s">
        <v>820</v>
      </c>
      <c r="C10778" t="s">
        <v>821</v>
      </c>
      <c r="D10778" t="s">
        <v>822</v>
      </c>
      <c r="E10778" t="s">
        <v>823</v>
      </c>
      <c r="F10778" t="s">
        <v>898</v>
      </c>
      <c r="G10778" t="s">
        <v>899</v>
      </c>
      <c r="H10778" t="s">
        <v>1098</v>
      </c>
      <c r="I10778">
        <v>210</v>
      </c>
      <c r="J10778" t="s">
        <v>1099</v>
      </c>
      <c r="K10778" t="s">
        <v>828</v>
      </c>
      <c r="L10778" t="s">
        <v>606</v>
      </c>
      <c r="M10778">
        <v>0</v>
      </c>
      <c r="N10778">
        <v>0</v>
      </c>
      <c r="O10778">
        <v>0</v>
      </c>
      <c r="P10778">
        <v>0</v>
      </c>
      <c r="Q10778">
        <v>0</v>
      </c>
      <c r="R10778">
        <v>0</v>
      </c>
      <c r="S10778">
        <v>0</v>
      </c>
      <c r="T10778">
        <v>0</v>
      </c>
      <c r="U10778">
        <v>0</v>
      </c>
      <c r="V10778">
        <v>0</v>
      </c>
    </row>
    <row r="10779" spans="1:22" x14ac:dyDescent="0.3">
      <c r="A10779">
        <v>202223</v>
      </c>
      <c r="B10779" t="s">
        <v>820</v>
      </c>
      <c r="C10779" t="s">
        <v>821</v>
      </c>
      <c r="D10779" t="s">
        <v>822</v>
      </c>
      <c r="E10779" t="s">
        <v>823</v>
      </c>
      <c r="F10779" t="s">
        <v>898</v>
      </c>
      <c r="G10779" t="s">
        <v>899</v>
      </c>
      <c r="H10779" t="s">
        <v>1098</v>
      </c>
      <c r="I10779">
        <v>210</v>
      </c>
      <c r="J10779" t="s">
        <v>1099</v>
      </c>
      <c r="K10779" t="s">
        <v>828</v>
      </c>
      <c r="L10779" t="s">
        <v>606</v>
      </c>
      <c r="M10779">
        <v>0</v>
      </c>
      <c r="N10779">
        <v>0</v>
      </c>
      <c r="O10779">
        <v>0</v>
      </c>
      <c r="P10779">
        <v>0</v>
      </c>
      <c r="Q10779">
        <v>0</v>
      </c>
      <c r="R10779">
        <v>0</v>
      </c>
      <c r="S10779">
        <v>0</v>
      </c>
      <c r="T10779">
        <v>0</v>
      </c>
      <c r="U10779">
        <v>0</v>
      </c>
      <c r="V10779">
        <v>0</v>
      </c>
    </row>
    <row r="10780" spans="1:22" x14ac:dyDescent="0.3">
      <c r="A10780">
        <v>202324</v>
      </c>
      <c r="B10780" t="s">
        <v>820</v>
      </c>
      <c r="C10780" t="s">
        <v>821</v>
      </c>
      <c r="D10780" t="s">
        <v>822</v>
      </c>
      <c r="E10780" t="s">
        <v>823</v>
      </c>
      <c r="F10780" t="s">
        <v>898</v>
      </c>
      <c r="G10780" t="s">
        <v>899</v>
      </c>
      <c r="H10780" t="s">
        <v>1098</v>
      </c>
      <c r="I10780">
        <v>210</v>
      </c>
      <c r="J10780" t="s">
        <v>1099</v>
      </c>
      <c r="K10780" t="s">
        <v>828</v>
      </c>
      <c r="L10780" t="s">
        <v>606</v>
      </c>
      <c r="M10780">
        <v>0</v>
      </c>
      <c r="N10780">
        <v>0</v>
      </c>
      <c r="O10780">
        <v>0</v>
      </c>
      <c r="P10780">
        <v>0</v>
      </c>
      <c r="Q10780">
        <v>0</v>
      </c>
      <c r="R10780">
        <v>0</v>
      </c>
      <c r="S10780">
        <v>0</v>
      </c>
      <c r="T10780">
        <v>0</v>
      </c>
      <c r="U10780">
        <v>0</v>
      </c>
      <c r="V10780">
        <v>0</v>
      </c>
    </row>
    <row r="10781" spans="1:22" x14ac:dyDescent="0.3">
      <c r="A10781">
        <v>202122</v>
      </c>
      <c r="B10781" t="s">
        <v>820</v>
      </c>
      <c r="C10781" t="s">
        <v>821</v>
      </c>
      <c r="D10781" t="s">
        <v>822</v>
      </c>
      <c r="E10781" t="s">
        <v>823</v>
      </c>
      <c r="F10781" t="s">
        <v>898</v>
      </c>
      <c r="G10781" t="s">
        <v>899</v>
      </c>
      <c r="H10781" t="s">
        <v>1098</v>
      </c>
      <c r="I10781">
        <v>210</v>
      </c>
      <c r="J10781" t="s">
        <v>1099</v>
      </c>
      <c r="K10781" t="s">
        <v>828</v>
      </c>
      <c r="L10781" t="s">
        <v>609</v>
      </c>
      <c r="M10781" t="s">
        <v>829</v>
      </c>
      <c r="N10781" t="s">
        <v>829</v>
      </c>
      <c r="O10781" t="s">
        <v>829</v>
      </c>
      <c r="P10781" t="s">
        <v>829</v>
      </c>
      <c r="Q10781">
        <v>0</v>
      </c>
      <c r="R10781" t="s">
        <v>829</v>
      </c>
      <c r="S10781">
        <v>0</v>
      </c>
      <c r="T10781">
        <v>0</v>
      </c>
      <c r="U10781">
        <v>0</v>
      </c>
      <c r="V10781">
        <v>0</v>
      </c>
    </row>
    <row r="10782" spans="1:22" x14ac:dyDescent="0.3">
      <c r="A10782">
        <v>202223</v>
      </c>
      <c r="B10782" t="s">
        <v>820</v>
      </c>
      <c r="C10782" t="s">
        <v>821</v>
      </c>
      <c r="D10782" t="s">
        <v>822</v>
      </c>
      <c r="E10782" t="s">
        <v>823</v>
      </c>
      <c r="F10782" t="s">
        <v>898</v>
      </c>
      <c r="G10782" t="s">
        <v>899</v>
      </c>
      <c r="H10782" t="s">
        <v>1098</v>
      </c>
      <c r="I10782">
        <v>210</v>
      </c>
      <c r="J10782" t="s">
        <v>1099</v>
      </c>
      <c r="K10782" t="s">
        <v>828</v>
      </c>
      <c r="L10782" t="s">
        <v>609</v>
      </c>
      <c r="M10782" t="s">
        <v>829</v>
      </c>
      <c r="N10782" t="s">
        <v>829</v>
      </c>
      <c r="O10782" t="s">
        <v>829</v>
      </c>
      <c r="P10782" t="s">
        <v>829</v>
      </c>
      <c r="Q10782">
        <v>0</v>
      </c>
      <c r="R10782" t="s">
        <v>829</v>
      </c>
      <c r="S10782">
        <v>0</v>
      </c>
      <c r="T10782">
        <v>0</v>
      </c>
      <c r="U10782">
        <v>0</v>
      </c>
      <c r="V10782">
        <v>0</v>
      </c>
    </row>
    <row r="10783" spans="1:22" x14ac:dyDescent="0.3">
      <c r="A10783">
        <v>202122</v>
      </c>
      <c r="B10783" t="s">
        <v>820</v>
      </c>
      <c r="C10783" t="s">
        <v>821</v>
      </c>
      <c r="D10783" t="s">
        <v>822</v>
      </c>
      <c r="E10783" t="s">
        <v>823</v>
      </c>
      <c r="F10783" t="s">
        <v>898</v>
      </c>
      <c r="G10783" t="s">
        <v>899</v>
      </c>
      <c r="H10783" t="s">
        <v>1098</v>
      </c>
      <c r="I10783">
        <v>210</v>
      </c>
      <c r="J10783" t="s">
        <v>1099</v>
      </c>
      <c r="K10783" t="s">
        <v>828</v>
      </c>
      <c r="L10783" t="s">
        <v>830</v>
      </c>
      <c r="M10783">
        <v>0</v>
      </c>
      <c r="N10783">
        <v>0</v>
      </c>
      <c r="O10783">
        <v>0</v>
      </c>
      <c r="P10783">
        <v>318765</v>
      </c>
      <c r="Q10783">
        <v>0</v>
      </c>
      <c r="R10783">
        <v>0</v>
      </c>
      <c r="S10783">
        <v>318765</v>
      </c>
      <c r="T10783">
        <v>0</v>
      </c>
      <c r="U10783">
        <v>318765</v>
      </c>
      <c r="V10783">
        <v>4</v>
      </c>
    </row>
    <row r="10784" spans="1:22" x14ac:dyDescent="0.3">
      <c r="A10784">
        <v>202223</v>
      </c>
      <c r="B10784" t="s">
        <v>820</v>
      </c>
      <c r="C10784" t="s">
        <v>821</v>
      </c>
      <c r="D10784" t="s">
        <v>822</v>
      </c>
      <c r="E10784" t="s">
        <v>823</v>
      </c>
      <c r="F10784" t="s">
        <v>898</v>
      </c>
      <c r="G10784" t="s">
        <v>899</v>
      </c>
      <c r="H10784" t="s">
        <v>1098</v>
      </c>
      <c r="I10784">
        <v>210</v>
      </c>
      <c r="J10784" t="s">
        <v>1099</v>
      </c>
      <c r="K10784" t="s">
        <v>828</v>
      </c>
      <c r="L10784" t="s">
        <v>830</v>
      </c>
      <c r="M10784">
        <v>0</v>
      </c>
      <c r="N10784">
        <v>320000</v>
      </c>
      <c r="O10784">
        <v>0</v>
      </c>
      <c r="P10784">
        <v>0</v>
      </c>
      <c r="Q10784">
        <v>0</v>
      </c>
      <c r="R10784">
        <v>0</v>
      </c>
      <c r="S10784">
        <v>320000</v>
      </c>
      <c r="T10784">
        <v>0</v>
      </c>
      <c r="U10784">
        <v>320000</v>
      </c>
      <c r="V10784">
        <v>4</v>
      </c>
    </row>
    <row r="10785" spans="1:22" x14ac:dyDescent="0.3">
      <c r="A10785">
        <v>202324</v>
      </c>
      <c r="B10785" t="s">
        <v>820</v>
      </c>
      <c r="C10785" t="s">
        <v>821</v>
      </c>
      <c r="D10785" t="s">
        <v>822</v>
      </c>
      <c r="E10785" t="s">
        <v>823</v>
      </c>
      <c r="F10785" t="s">
        <v>898</v>
      </c>
      <c r="G10785" t="s">
        <v>899</v>
      </c>
      <c r="H10785" t="s">
        <v>1098</v>
      </c>
      <c r="I10785">
        <v>210</v>
      </c>
      <c r="J10785" t="s">
        <v>1099</v>
      </c>
      <c r="K10785" t="s">
        <v>828</v>
      </c>
      <c r="L10785" t="s">
        <v>830</v>
      </c>
      <c r="M10785">
        <v>0</v>
      </c>
      <c r="N10785">
        <v>325461</v>
      </c>
      <c r="O10785">
        <v>0</v>
      </c>
      <c r="P10785">
        <v>0</v>
      </c>
      <c r="Q10785">
        <v>0</v>
      </c>
      <c r="R10785">
        <v>0</v>
      </c>
      <c r="S10785">
        <v>325461</v>
      </c>
      <c r="T10785">
        <v>0</v>
      </c>
      <c r="U10785">
        <v>325461</v>
      </c>
      <c r="V10785">
        <v>5</v>
      </c>
    </row>
    <row r="10786" spans="1:22" x14ac:dyDescent="0.3">
      <c r="A10786">
        <v>202122</v>
      </c>
      <c r="B10786" t="s">
        <v>820</v>
      </c>
      <c r="C10786" t="s">
        <v>821</v>
      </c>
      <c r="D10786" t="s">
        <v>822</v>
      </c>
      <c r="E10786" t="s">
        <v>823</v>
      </c>
      <c r="F10786" t="s">
        <v>898</v>
      </c>
      <c r="G10786" t="s">
        <v>899</v>
      </c>
      <c r="H10786" t="s">
        <v>1098</v>
      </c>
      <c r="I10786">
        <v>210</v>
      </c>
      <c r="J10786" t="s">
        <v>1099</v>
      </c>
      <c r="K10786" t="s">
        <v>828</v>
      </c>
      <c r="L10786" t="s">
        <v>537</v>
      </c>
      <c r="M10786">
        <v>70562</v>
      </c>
      <c r="N10786">
        <v>2278152</v>
      </c>
      <c r="O10786">
        <v>1397804</v>
      </c>
      <c r="P10786">
        <v>3660670</v>
      </c>
      <c r="Q10786">
        <v>0</v>
      </c>
      <c r="R10786">
        <v>7841981</v>
      </c>
      <c r="S10786">
        <v>15249170</v>
      </c>
      <c r="T10786">
        <v>0</v>
      </c>
      <c r="U10786">
        <v>15249170</v>
      </c>
      <c r="V10786">
        <v>207</v>
      </c>
    </row>
    <row r="10787" spans="1:22" customFormat="1" x14ac:dyDescent="0.3">
      <c r="A10787">
        <v>202223</v>
      </c>
      <c r="B10787" t="s">
        <v>820</v>
      </c>
      <c r="C10787" t="s">
        <v>821</v>
      </c>
      <c r="D10787" t="s">
        <v>822</v>
      </c>
      <c r="E10787" t="s">
        <v>823</v>
      </c>
      <c r="F10787" t="s">
        <v>898</v>
      </c>
      <c r="G10787" t="s">
        <v>899</v>
      </c>
      <c r="H10787" t="s">
        <v>1098</v>
      </c>
      <c r="I10787">
        <v>210</v>
      </c>
      <c r="J10787" t="s">
        <v>1099</v>
      </c>
      <c r="K10787" t="s">
        <v>828</v>
      </c>
      <c r="L10787" t="s">
        <v>537</v>
      </c>
      <c r="M10787">
        <v>357819</v>
      </c>
      <c r="N10787">
        <v>2381848</v>
      </c>
      <c r="O10787">
        <v>1785482</v>
      </c>
      <c r="P10787">
        <v>5940364</v>
      </c>
      <c r="Q10787">
        <v>0</v>
      </c>
      <c r="R10787">
        <v>10308750</v>
      </c>
      <c r="S10787">
        <v>20774263</v>
      </c>
      <c r="T10787">
        <v>0</v>
      </c>
      <c r="U10787">
        <v>20774263</v>
      </c>
      <c r="V10787">
        <v>289</v>
      </c>
    </row>
    <row r="10788" spans="1:22" customFormat="1" x14ac:dyDescent="0.3">
      <c r="A10788">
        <v>202324</v>
      </c>
      <c r="B10788" t="s">
        <v>820</v>
      </c>
      <c r="C10788" t="s">
        <v>821</v>
      </c>
      <c r="D10788" t="s">
        <v>822</v>
      </c>
      <c r="E10788" t="s">
        <v>823</v>
      </c>
      <c r="F10788" t="s">
        <v>898</v>
      </c>
      <c r="G10788" t="s">
        <v>899</v>
      </c>
      <c r="H10788" t="s">
        <v>1098</v>
      </c>
      <c r="I10788">
        <v>210</v>
      </c>
      <c r="J10788" t="s">
        <v>1099</v>
      </c>
      <c r="K10788" t="s">
        <v>828</v>
      </c>
      <c r="L10788" t="s">
        <v>537</v>
      </c>
      <c r="M10788">
        <v>52059</v>
      </c>
      <c r="N10788">
        <v>2976502</v>
      </c>
      <c r="O10788">
        <v>2602947</v>
      </c>
      <c r="P10788">
        <v>5312315</v>
      </c>
      <c r="Q10788">
        <v>4076482</v>
      </c>
      <c r="R10788">
        <v>0</v>
      </c>
      <c r="S10788">
        <v>15020305</v>
      </c>
      <c r="T10788">
        <v>0</v>
      </c>
      <c r="U10788">
        <v>15020305</v>
      </c>
      <c r="V10788">
        <v>235</v>
      </c>
    </row>
    <row r="10789" spans="1:22" customFormat="1" x14ac:dyDescent="0.3">
      <c r="A10789">
        <v>202122</v>
      </c>
      <c r="B10789" t="s">
        <v>820</v>
      </c>
      <c r="C10789" t="s">
        <v>821</v>
      </c>
      <c r="D10789" t="s">
        <v>822</v>
      </c>
      <c r="E10789" t="s">
        <v>823</v>
      </c>
      <c r="F10789" t="s">
        <v>898</v>
      </c>
      <c r="G10789" t="s">
        <v>899</v>
      </c>
      <c r="H10789" t="s">
        <v>1098</v>
      </c>
      <c r="I10789">
        <v>210</v>
      </c>
      <c r="J10789" t="s">
        <v>1099</v>
      </c>
      <c r="K10789" t="s">
        <v>828</v>
      </c>
      <c r="L10789" t="s">
        <v>572</v>
      </c>
      <c r="M10789">
        <v>0</v>
      </c>
      <c r="N10789">
        <v>1531451</v>
      </c>
      <c r="O10789">
        <v>0</v>
      </c>
      <c r="P10789">
        <v>6470889</v>
      </c>
      <c r="Q10789">
        <v>0</v>
      </c>
      <c r="R10789">
        <v>0</v>
      </c>
      <c r="S10789">
        <v>8002340</v>
      </c>
      <c r="T10789">
        <v>0</v>
      </c>
      <c r="U10789">
        <v>8002340</v>
      </c>
      <c r="V10789">
        <v>109</v>
      </c>
    </row>
    <row r="10790" spans="1:22" customFormat="1" x14ac:dyDescent="0.3">
      <c r="A10790">
        <v>202223</v>
      </c>
      <c r="B10790" t="s">
        <v>820</v>
      </c>
      <c r="C10790" t="s">
        <v>821</v>
      </c>
      <c r="D10790" t="s">
        <v>822</v>
      </c>
      <c r="E10790" t="s">
        <v>823</v>
      </c>
      <c r="F10790" t="s">
        <v>898</v>
      </c>
      <c r="G10790" t="s">
        <v>899</v>
      </c>
      <c r="H10790" t="s">
        <v>1098</v>
      </c>
      <c r="I10790">
        <v>210</v>
      </c>
      <c r="J10790" t="s">
        <v>1099</v>
      </c>
      <c r="K10790" t="s">
        <v>828</v>
      </c>
      <c r="L10790" t="s">
        <v>572</v>
      </c>
      <c r="M10790">
        <v>0</v>
      </c>
      <c r="N10790">
        <v>0</v>
      </c>
      <c r="O10790">
        <v>0</v>
      </c>
      <c r="P10790">
        <v>11977249</v>
      </c>
      <c r="Q10790">
        <v>0</v>
      </c>
      <c r="R10790">
        <v>0</v>
      </c>
      <c r="S10790">
        <v>11977249</v>
      </c>
      <c r="T10790">
        <v>0</v>
      </c>
      <c r="U10790">
        <v>11977249</v>
      </c>
      <c r="V10790">
        <v>166</v>
      </c>
    </row>
    <row r="10791" spans="1:22" customFormat="1" x14ac:dyDescent="0.3">
      <c r="A10791">
        <v>202324</v>
      </c>
      <c r="B10791" t="s">
        <v>820</v>
      </c>
      <c r="C10791" t="s">
        <v>821</v>
      </c>
      <c r="D10791" t="s">
        <v>822</v>
      </c>
      <c r="E10791" t="s">
        <v>823</v>
      </c>
      <c r="F10791" t="s">
        <v>898</v>
      </c>
      <c r="G10791" t="s">
        <v>899</v>
      </c>
      <c r="H10791" t="s">
        <v>1098</v>
      </c>
      <c r="I10791">
        <v>210</v>
      </c>
      <c r="J10791" t="s">
        <v>1099</v>
      </c>
      <c r="K10791" t="s">
        <v>828</v>
      </c>
      <c r="L10791" t="s">
        <v>572</v>
      </c>
      <c r="M10791">
        <v>160449</v>
      </c>
      <c r="N10791">
        <v>1084400</v>
      </c>
      <c r="O10791">
        <v>1084400</v>
      </c>
      <c r="P10791">
        <v>7991786</v>
      </c>
      <c r="Q10791">
        <v>3567026</v>
      </c>
      <c r="R10791">
        <v>2896208</v>
      </c>
      <c r="S10791">
        <v>16784269</v>
      </c>
      <c r="T10791">
        <v>0</v>
      </c>
      <c r="U10791">
        <v>16784269</v>
      </c>
      <c r="V10791">
        <v>262</v>
      </c>
    </row>
    <row r="10792" spans="1:22" customFormat="1" x14ac:dyDescent="0.3">
      <c r="A10792">
        <v>202122</v>
      </c>
      <c r="B10792" t="s">
        <v>820</v>
      </c>
      <c r="C10792" t="s">
        <v>821</v>
      </c>
      <c r="D10792" t="s">
        <v>822</v>
      </c>
      <c r="E10792" t="s">
        <v>823</v>
      </c>
      <c r="F10792" t="s">
        <v>898</v>
      </c>
      <c r="G10792" t="s">
        <v>899</v>
      </c>
      <c r="H10792" t="s">
        <v>1098</v>
      </c>
      <c r="I10792">
        <v>210</v>
      </c>
      <c r="J10792" t="s">
        <v>1099</v>
      </c>
      <c r="K10792" t="s">
        <v>828</v>
      </c>
      <c r="L10792" t="s">
        <v>539</v>
      </c>
      <c r="M10792">
        <v>0</v>
      </c>
      <c r="N10792">
        <v>0</v>
      </c>
      <c r="O10792">
        <v>0</v>
      </c>
      <c r="P10792" t="s">
        <v>829</v>
      </c>
      <c r="Q10792" t="s">
        <v>829</v>
      </c>
      <c r="R10792" t="s">
        <v>829</v>
      </c>
      <c r="S10792">
        <v>0</v>
      </c>
      <c r="T10792">
        <v>0</v>
      </c>
      <c r="U10792">
        <v>0</v>
      </c>
      <c r="V10792">
        <v>0</v>
      </c>
    </row>
    <row r="10793" spans="1:22" customFormat="1" x14ac:dyDescent="0.3">
      <c r="A10793">
        <v>202223</v>
      </c>
      <c r="B10793" t="s">
        <v>820</v>
      </c>
      <c r="C10793" t="s">
        <v>821</v>
      </c>
      <c r="D10793" t="s">
        <v>822</v>
      </c>
      <c r="E10793" t="s">
        <v>823</v>
      </c>
      <c r="F10793" t="s">
        <v>898</v>
      </c>
      <c r="G10793" t="s">
        <v>899</v>
      </c>
      <c r="H10793" t="s">
        <v>1098</v>
      </c>
      <c r="I10793">
        <v>210</v>
      </c>
      <c r="J10793" t="s">
        <v>1099</v>
      </c>
      <c r="K10793" t="s">
        <v>828</v>
      </c>
      <c r="L10793" t="s">
        <v>539</v>
      </c>
      <c r="M10793">
        <v>42858</v>
      </c>
      <c r="N10793">
        <v>285286</v>
      </c>
      <c r="O10793">
        <v>213856</v>
      </c>
      <c r="P10793" t="s">
        <v>829</v>
      </c>
      <c r="Q10793" t="s">
        <v>829</v>
      </c>
      <c r="R10793" t="s">
        <v>829</v>
      </c>
      <c r="S10793">
        <v>542000</v>
      </c>
      <c r="T10793">
        <v>0</v>
      </c>
      <c r="U10793">
        <v>542000</v>
      </c>
      <c r="V10793">
        <v>8</v>
      </c>
    </row>
    <row r="10794" spans="1:22" customFormat="1" x14ac:dyDescent="0.3">
      <c r="A10794">
        <v>202324</v>
      </c>
      <c r="B10794" t="s">
        <v>820</v>
      </c>
      <c r="C10794" t="s">
        <v>821</v>
      </c>
      <c r="D10794" t="s">
        <v>822</v>
      </c>
      <c r="E10794" t="s">
        <v>823</v>
      </c>
      <c r="F10794" t="s">
        <v>898</v>
      </c>
      <c r="G10794" t="s">
        <v>899</v>
      </c>
      <c r="H10794" t="s">
        <v>1098</v>
      </c>
      <c r="I10794">
        <v>210</v>
      </c>
      <c r="J10794" t="s">
        <v>1099</v>
      </c>
      <c r="K10794" t="s">
        <v>828</v>
      </c>
      <c r="L10794" t="s">
        <v>539</v>
      </c>
      <c r="M10794">
        <v>0</v>
      </c>
      <c r="N10794">
        <v>594000</v>
      </c>
      <c r="O10794">
        <v>66000</v>
      </c>
      <c r="P10794" t="s">
        <v>829</v>
      </c>
      <c r="Q10794" t="s">
        <v>829</v>
      </c>
      <c r="R10794" t="s">
        <v>829</v>
      </c>
      <c r="S10794">
        <v>660000</v>
      </c>
      <c r="T10794">
        <v>0</v>
      </c>
      <c r="U10794">
        <v>660000</v>
      </c>
      <c r="V10794">
        <v>10</v>
      </c>
    </row>
    <row r="10795" spans="1:22" customFormat="1" x14ac:dyDescent="0.3">
      <c r="A10795">
        <v>202122</v>
      </c>
      <c r="B10795" t="s">
        <v>820</v>
      </c>
      <c r="C10795" t="s">
        <v>821</v>
      </c>
      <c r="D10795" t="s">
        <v>822</v>
      </c>
      <c r="E10795" t="s">
        <v>823</v>
      </c>
      <c r="F10795" t="s">
        <v>898</v>
      </c>
      <c r="G10795" t="s">
        <v>899</v>
      </c>
      <c r="H10795" t="s">
        <v>1098</v>
      </c>
      <c r="I10795">
        <v>210</v>
      </c>
      <c r="J10795" t="s">
        <v>1099</v>
      </c>
      <c r="K10795" t="s">
        <v>828</v>
      </c>
      <c r="L10795" t="s">
        <v>541</v>
      </c>
      <c r="M10795">
        <v>0</v>
      </c>
      <c r="N10795">
        <v>957787</v>
      </c>
      <c r="O10795">
        <v>0</v>
      </c>
      <c r="P10795">
        <v>336900</v>
      </c>
      <c r="Q10795">
        <v>0</v>
      </c>
      <c r="R10795">
        <v>0</v>
      </c>
      <c r="S10795">
        <v>1294688</v>
      </c>
      <c r="T10795">
        <v>0</v>
      </c>
      <c r="U10795">
        <v>1294688</v>
      </c>
      <c r="V10795">
        <v>18</v>
      </c>
    </row>
    <row r="10796" spans="1:22" customFormat="1" x14ac:dyDescent="0.3">
      <c r="A10796">
        <v>202223</v>
      </c>
      <c r="B10796" t="s">
        <v>820</v>
      </c>
      <c r="C10796" t="s">
        <v>821</v>
      </c>
      <c r="D10796" t="s">
        <v>822</v>
      </c>
      <c r="E10796" t="s">
        <v>823</v>
      </c>
      <c r="F10796" t="s">
        <v>898</v>
      </c>
      <c r="G10796" t="s">
        <v>899</v>
      </c>
      <c r="H10796" t="s">
        <v>1098</v>
      </c>
      <c r="I10796">
        <v>210</v>
      </c>
      <c r="J10796" t="s">
        <v>1099</v>
      </c>
      <c r="K10796" t="s">
        <v>828</v>
      </c>
      <c r="L10796" t="s">
        <v>541</v>
      </c>
      <c r="M10796">
        <v>0</v>
      </c>
      <c r="N10796">
        <v>0</v>
      </c>
      <c r="O10796">
        <v>0</v>
      </c>
      <c r="P10796">
        <v>229175</v>
      </c>
      <c r="Q10796">
        <v>0</v>
      </c>
      <c r="R10796">
        <v>0</v>
      </c>
      <c r="S10796">
        <v>229175</v>
      </c>
      <c r="T10796">
        <v>0</v>
      </c>
      <c r="U10796">
        <v>229175</v>
      </c>
      <c r="V10796">
        <v>3</v>
      </c>
    </row>
    <row r="10797" spans="1:22" customFormat="1" x14ac:dyDescent="0.3">
      <c r="A10797">
        <v>202324</v>
      </c>
      <c r="B10797" t="s">
        <v>820</v>
      </c>
      <c r="C10797" t="s">
        <v>821</v>
      </c>
      <c r="D10797" t="s">
        <v>822</v>
      </c>
      <c r="E10797" t="s">
        <v>823</v>
      </c>
      <c r="F10797" t="s">
        <v>898</v>
      </c>
      <c r="G10797" t="s">
        <v>899</v>
      </c>
      <c r="H10797" t="s">
        <v>1098</v>
      </c>
      <c r="I10797">
        <v>210</v>
      </c>
      <c r="J10797" t="s">
        <v>1099</v>
      </c>
      <c r="K10797" t="s">
        <v>828</v>
      </c>
      <c r="L10797" t="s">
        <v>541</v>
      </c>
      <c r="M10797">
        <v>296348</v>
      </c>
      <c r="N10797">
        <v>1440085</v>
      </c>
      <c r="O10797">
        <v>0</v>
      </c>
      <c r="P10797">
        <v>0</v>
      </c>
      <c r="Q10797">
        <v>0</v>
      </c>
      <c r="R10797">
        <v>0</v>
      </c>
      <c r="S10797">
        <v>1736432</v>
      </c>
      <c r="T10797">
        <v>0</v>
      </c>
      <c r="U10797">
        <v>1736432</v>
      </c>
      <c r="V10797">
        <v>27</v>
      </c>
    </row>
    <row r="10798" spans="1:22" customFormat="1" x14ac:dyDescent="0.3">
      <c r="A10798">
        <v>202122</v>
      </c>
      <c r="B10798" t="s">
        <v>820</v>
      </c>
      <c r="C10798" t="s">
        <v>821</v>
      </c>
      <c r="D10798" t="s">
        <v>822</v>
      </c>
      <c r="E10798" t="s">
        <v>823</v>
      </c>
      <c r="F10798" t="s">
        <v>898</v>
      </c>
      <c r="G10798" t="s">
        <v>899</v>
      </c>
      <c r="H10798" t="s">
        <v>1098</v>
      </c>
      <c r="I10798">
        <v>210</v>
      </c>
      <c r="J10798" t="s">
        <v>1099</v>
      </c>
      <c r="K10798" t="s">
        <v>828</v>
      </c>
      <c r="L10798" t="s">
        <v>831</v>
      </c>
      <c r="M10798" t="s">
        <v>829</v>
      </c>
      <c r="N10798" t="s">
        <v>829</v>
      </c>
      <c r="O10798" t="s">
        <v>829</v>
      </c>
      <c r="P10798">
        <v>0</v>
      </c>
      <c r="Q10798">
        <v>0</v>
      </c>
      <c r="R10798" t="s">
        <v>829</v>
      </c>
      <c r="S10798">
        <v>0</v>
      </c>
      <c r="T10798">
        <v>0</v>
      </c>
      <c r="U10798">
        <v>0</v>
      </c>
      <c r="V10798">
        <v>0</v>
      </c>
    </row>
    <row r="10799" spans="1:22" customFormat="1" x14ac:dyDescent="0.3">
      <c r="A10799">
        <v>202223</v>
      </c>
      <c r="B10799" t="s">
        <v>820</v>
      </c>
      <c r="C10799" t="s">
        <v>821</v>
      </c>
      <c r="D10799" t="s">
        <v>822</v>
      </c>
      <c r="E10799" t="s">
        <v>823</v>
      </c>
      <c r="F10799" t="s">
        <v>898</v>
      </c>
      <c r="G10799" t="s">
        <v>899</v>
      </c>
      <c r="H10799" t="s">
        <v>1098</v>
      </c>
      <c r="I10799">
        <v>210</v>
      </c>
      <c r="J10799" t="s">
        <v>1099</v>
      </c>
      <c r="K10799" t="s">
        <v>828</v>
      </c>
      <c r="L10799" t="s">
        <v>831</v>
      </c>
      <c r="M10799" t="s">
        <v>829</v>
      </c>
      <c r="N10799" t="s">
        <v>829</v>
      </c>
      <c r="O10799" t="s">
        <v>829</v>
      </c>
      <c r="P10799">
        <v>0</v>
      </c>
      <c r="Q10799">
        <v>2292449</v>
      </c>
      <c r="R10799" t="s">
        <v>829</v>
      </c>
      <c r="S10799">
        <v>2292449</v>
      </c>
      <c r="T10799">
        <v>0</v>
      </c>
      <c r="U10799">
        <v>2292449</v>
      </c>
      <c r="V10799">
        <v>32</v>
      </c>
    </row>
    <row r="10800" spans="1:22" customFormat="1" x14ac:dyDescent="0.3">
      <c r="A10800">
        <v>202324</v>
      </c>
      <c r="B10800" t="s">
        <v>820</v>
      </c>
      <c r="C10800" t="s">
        <v>821</v>
      </c>
      <c r="D10800" t="s">
        <v>822</v>
      </c>
      <c r="E10800" t="s">
        <v>823</v>
      </c>
      <c r="F10800" t="s">
        <v>898</v>
      </c>
      <c r="G10800" t="s">
        <v>899</v>
      </c>
      <c r="H10800" t="s">
        <v>1098</v>
      </c>
      <c r="I10800">
        <v>210</v>
      </c>
      <c r="J10800" t="s">
        <v>1099</v>
      </c>
      <c r="K10800" t="s">
        <v>828</v>
      </c>
      <c r="L10800" t="s">
        <v>831</v>
      </c>
      <c r="M10800" t="s">
        <v>829</v>
      </c>
      <c r="N10800" t="s">
        <v>829</v>
      </c>
      <c r="O10800" t="s">
        <v>829</v>
      </c>
      <c r="P10800">
        <v>0</v>
      </c>
      <c r="Q10800">
        <v>0</v>
      </c>
      <c r="R10800" t="s">
        <v>829</v>
      </c>
      <c r="S10800">
        <v>0</v>
      </c>
      <c r="T10800">
        <v>0</v>
      </c>
      <c r="U10800">
        <v>0</v>
      </c>
      <c r="V10800">
        <v>0</v>
      </c>
    </row>
    <row r="10801" spans="1:22" customFormat="1" x14ac:dyDescent="0.3">
      <c r="A10801">
        <v>202122</v>
      </c>
      <c r="B10801" t="s">
        <v>820</v>
      </c>
      <c r="C10801" t="s">
        <v>821</v>
      </c>
      <c r="D10801" t="s">
        <v>822</v>
      </c>
      <c r="E10801" t="s">
        <v>823</v>
      </c>
      <c r="F10801" t="s">
        <v>898</v>
      </c>
      <c r="G10801" t="s">
        <v>899</v>
      </c>
      <c r="H10801" t="s">
        <v>1098</v>
      </c>
      <c r="I10801">
        <v>210</v>
      </c>
      <c r="J10801" t="s">
        <v>1099</v>
      </c>
      <c r="K10801" t="s">
        <v>828</v>
      </c>
      <c r="L10801" t="s">
        <v>832</v>
      </c>
      <c r="M10801">
        <v>0</v>
      </c>
      <c r="N10801">
        <v>0</v>
      </c>
      <c r="O10801">
        <v>0</v>
      </c>
      <c r="P10801">
        <v>0</v>
      </c>
      <c r="Q10801">
        <v>3436522</v>
      </c>
      <c r="R10801">
        <v>0</v>
      </c>
      <c r="S10801">
        <v>3436522</v>
      </c>
      <c r="T10801">
        <v>0</v>
      </c>
      <c r="U10801">
        <v>3436522</v>
      </c>
      <c r="V10801">
        <v>47</v>
      </c>
    </row>
    <row r="10802" spans="1:22" customFormat="1" x14ac:dyDescent="0.3">
      <c r="A10802">
        <v>202223</v>
      </c>
      <c r="B10802" t="s">
        <v>820</v>
      </c>
      <c r="C10802" t="s">
        <v>821</v>
      </c>
      <c r="D10802" t="s">
        <v>822</v>
      </c>
      <c r="E10802" t="s">
        <v>823</v>
      </c>
      <c r="F10802" t="s">
        <v>898</v>
      </c>
      <c r="G10802" t="s">
        <v>899</v>
      </c>
      <c r="H10802" t="s">
        <v>1098</v>
      </c>
      <c r="I10802">
        <v>210</v>
      </c>
      <c r="J10802" t="s">
        <v>1099</v>
      </c>
      <c r="K10802" t="s">
        <v>828</v>
      </c>
      <c r="L10802" t="s">
        <v>832</v>
      </c>
      <c r="M10802">
        <v>0</v>
      </c>
      <c r="N10802">
        <v>0</v>
      </c>
      <c r="O10802">
        <v>0</v>
      </c>
      <c r="P10802">
        <v>0</v>
      </c>
      <c r="Q10802">
        <v>3367244</v>
      </c>
      <c r="R10802">
        <v>0</v>
      </c>
      <c r="S10802">
        <v>3367244</v>
      </c>
      <c r="T10802">
        <v>0</v>
      </c>
      <c r="U10802">
        <v>3367244</v>
      </c>
      <c r="V10802">
        <v>47</v>
      </c>
    </row>
    <row r="10803" spans="1:22" customFormat="1" x14ac:dyDescent="0.3">
      <c r="A10803">
        <v>202324</v>
      </c>
      <c r="B10803" t="s">
        <v>820</v>
      </c>
      <c r="C10803" t="s">
        <v>821</v>
      </c>
      <c r="D10803" t="s">
        <v>822</v>
      </c>
      <c r="E10803" t="s">
        <v>823</v>
      </c>
      <c r="F10803" t="s">
        <v>898</v>
      </c>
      <c r="G10803" t="s">
        <v>899</v>
      </c>
      <c r="H10803" t="s">
        <v>1098</v>
      </c>
      <c r="I10803">
        <v>210</v>
      </c>
      <c r="J10803" t="s">
        <v>1099</v>
      </c>
      <c r="K10803" t="s">
        <v>828</v>
      </c>
      <c r="L10803" t="s">
        <v>832</v>
      </c>
      <c r="M10803">
        <v>0</v>
      </c>
      <c r="N10803">
        <v>240903</v>
      </c>
      <c r="O10803">
        <v>240903</v>
      </c>
      <c r="P10803">
        <v>0</v>
      </c>
      <c r="Q10803">
        <v>793683</v>
      </c>
      <c r="R10803">
        <v>0</v>
      </c>
      <c r="S10803">
        <v>1275489</v>
      </c>
      <c r="T10803">
        <v>0</v>
      </c>
      <c r="U10803">
        <v>1275489</v>
      </c>
      <c r="V10803">
        <v>20</v>
      </c>
    </row>
    <row r="10804" spans="1:22" customFormat="1" x14ac:dyDescent="0.3">
      <c r="A10804">
        <v>202122</v>
      </c>
      <c r="B10804" t="s">
        <v>820</v>
      </c>
      <c r="C10804" t="s">
        <v>821</v>
      </c>
      <c r="D10804" t="s">
        <v>822</v>
      </c>
      <c r="E10804" t="s">
        <v>823</v>
      </c>
      <c r="F10804" t="s">
        <v>898</v>
      </c>
      <c r="G10804" t="s">
        <v>899</v>
      </c>
      <c r="H10804" t="s">
        <v>1098</v>
      </c>
      <c r="I10804">
        <v>210</v>
      </c>
      <c r="J10804" t="s">
        <v>1099</v>
      </c>
      <c r="K10804" t="s">
        <v>828</v>
      </c>
      <c r="L10804" t="s">
        <v>544</v>
      </c>
      <c r="M10804">
        <v>0</v>
      </c>
      <c r="N10804">
        <v>0</v>
      </c>
      <c r="O10804">
        <v>0</v>
      </c>
      <c r="P10804">
        <v>0</v>
      </c>
      <c r="Q10804">
        <v>0</v>
      </c>
      <c r="R10804">
        <v>0</v>
      </c>
      <c r="S10804">
        <v>0</v>
      </c>
      <c r="T10804">
        <v>0</v>
      </c>
      <c r="U10804">
        <v>0</v>
      </c>
      <c r="V10804">
        <v>0</v>
      </c>
    </row>
    <row r="10805" spans="1:22" customFormat="1" x14ac:dyDescent="0.3">
      <c r="A10805">
        <v>202223</v>
      </c>
      <c r="B10805" t="s">
        <v>820</v>
      </c>
      <c r="C10805" t="s">
        <v>821</v>
      </c>
      <c r="D10805" t="s">
        <v>822</v>
      </c>
      <c r="E10805" t="s">
        <v>823</v>
      </c>
      <c r="F10805" t="s">
        <v>898</v>
      </c>
      <c r="G10805" t="s">
        <v>899</v>
      </c>
      <c r="H10805" t="s">
        <v>1098</v>
      </c>
      <c r="I10805">
        <v>210</v>
      </c>
      <c r="J10805" t="s">
        <v>1099</v>
      </c>
      <c r="K10805" t="s">
        <v>828</v>
      </c>
      <c r="L10805" t="s">
        <v>544</v>
      </c>
      <c r="M10805">
        <v>0</v>
      </c>
      <c r="N10805">
        <v>0</v>
      </c>
      <c r="O10805">
        <v>0</v>
      </c>
      <c r="P10805">
        <v>0</v>
      </c>
      <c r="Q10805">
        <v>0</v>
      </c>
      <c r="R10805">
        <v>0</v>
      </c>
      <c r="S10805">
        <v>0</v>
      </c>
      <c r="T10805">
        <v>0</v>
      </c>
      <c r="U10805">
        <v>0</v>
      </c>
      <c r="V10805">
        <v>0</v>
      </c>
    </row>
    <row r="10806" spans="1:22" customFormat="1" x14ac:dyDescent="0.3">
      <c r="A10806">
        <v>202324</v>
      </c>
      <c r="B10806" t="s">
        <v>820</v>
      </c>
      <c r="C10806" t="s">
        <v>821</v>
      </c>
      <c r="D10806" t="s">
        <v>822</v>
      </c>
      <c r="E10806" t="s">
        <v>823</v>
      </c>
      <c r="F10806" t="s">
        <v>898</v>
      </c>
      <c r="G10806" t="s">
        <v>899</v>
      </c>
      <c r="H10806" t="s">
        <v>1098</v>
      </c>
      <c r="I10806">
        <v>210</v>
      </c>
      <c r="J10806" t="s">
        <v>1099</v>
      </c>
      <c r="K10806" t="s">
        <v>828</v>
      </c>
      <c r="L10806" t="s">
        <v>544</v>
      </c>
      <c r="M10806">
        <v>18258</v>
      </c>
      <c r="N10806">
        <v>164318</v>
      </c>
      <c r="O10806">
        <v>0</v>
      </c>
      <c r="P10806">
        <v>0</v>
      </c>
      <c r="Q10806">
        <v>0</v>
      </c>
      <c r="R10806">
        <v>0</v>
      </c>
      <c r="S10806">
        <v>182576</v>
      </c>
      <c r="T10806">
        <v>0</v>
      </c>
      <c r="U10806">
        <v>182576</v>
      </c>
      <c r="V10806">
        <v>3</v>
      </c>
    </row>
    <row r="10807" spans="1:22" customFormat="1" x14ac:dyDescent="0.3">
      <c r="A10807">
        <v>202122</v>
      </c>
      <c r="B10807" t="s">
        <v>820</v>
      </c>
      <c r="C10807" t="s">
        <v>821</v>
      </c>
      <c r="D10807" t="s">
        <v>822</v>
      </c>
      <c r="E10807" t="s">
        <v>823</v>
      </c>
      <c r="F10807" t="s">
        <v>898</v>
      </c>
      <c r="G10807" t="s">
        <v>899</v>
      </c>
      <c r="H10807" t="s">
        <v>1098</v>
      </c>
      <c r="I10807">
        <v>210</v>
      </c>
      <c r="J10807" t="s">
        <v>1099</v>
      </c>
      <c r="K10807" t="s">
        <v>828</v>
      </c>
      <c r="L10807" t="s">
        <v>600</v>
      </c>
      <c r="M10807" t="s">
        <v>829</v>
      </c>
      <c r="N10807" t="s">
        <v>829</v>
      </c>
      <c r="O10807" t="s">
        <v>829</v>
      </c>
      <c r="P10807">
        <v>0</v>
      </c>
      <c r="Q10807">
        <v>0</v>
      </c>
      <c r="R10807" t="s">
        <v>829</v>
      </c>
      <c r="S10807">
        <v>0</v>
      </c>
      <c r="T10807">
        <v>0</v>
      </c>
      <c r="U10807">
        <v>0</v>
      </c>
      <c r="V10807">
        <v>0</v>
      </c>
    </row>
    <row r="10808" spans="1:22" customFormat="1" x14ac:dyDescent="0.3">
      <c r="A10808">
        <v>202223</v>
      </c>
      <c r="B10808" t="s">
        <v>820</v>
      </c>
      <c r="C10808" t="s">
        <v>821</v>
      </c>
      <c r="D10808" t="s">
        <v>822</v>
      </c>
      <c r="E10808" t="s">
        <v>823</v>
      </c>
      <c r="F10808" t="s">
        <v>898</v>
      </c>
      <c r="G10808" t="s">
        <v>899</v>
      </c>
      <c r="H10808" t="s">
        <v>1098</v>
      </c>
      <c r="I10808">
        <v>210</v>
      </c>
      <c r="J10808" t="s">
        <v>1099</v>
      </c>
      <c r="K10808" t="s">
        <v>828</v>
      </c>
      <c r="L10808" t="s">
        <v>600</v>
      </c>
      <c r="M10808" t="s">
        <v>829</v>
      </c>
      <c r="N10808" t="s">
        <v>829</v>
      </c>
      <c r="O10808" t="s">
        <v>829</v>
      </c>
      <c r="P10808">
        <v>0</v>
      </c>
      <c r="Q10808">
        <v>0</v>
      </c>
      <c r="R10808" t="s">
        <v>829</v>
      </c>
      <c r="S10808">
        <v>0</v>
      </c>
      <c r="T10808">
        <v>0</v>
      </c>
      <c r="U10808">
        <v>0</v>
      </c>
      <c r="V10808">
        <v>0</v>
      </c>
    </row>
    <row r="10809" spans="1:22" customFormat="1" x14ac:dyDescent="0.3">
      <c r="A10809">
        <v>202324</v>
      </c>
      <c r="B10809" t="s">
        <v>820</v>
      </c>
      <c r="C10809" t="s">
        <v>821</v>
      </c>
      <c r="D10809" t="s">
        <v>822</v>
      </c>
      <c r="E10809" t="s">
        <v>823</v>
      </c>
      <c r="F10809" t="s">
        <v>898</v>
      </c>
      <c r="G10809" t="s">
        <v>899</v>
      </c>
      <c r="H10809" t="s">
        <v>1098</v>
      </c>
      <c r="I10809">
        <v>210</v>
      </c>
      <c r="J10809" t="s">
        <v>1099</v>
      </c>
      <c r="K10809" t="s">
        <v>828</v>
      </c>
      <c r="L10809" t="s">
        <v>600</v>
      </c>
      <c r="M10809" t="s">
        <v>829</v>
      </c>
      <c r="N10809" t="s">
        <v>829</v>
      </c>
      <c r="O10809" t="s">
        <v>829</v>
      </c>
      <c r="P10809">
        <v>0</v>
      </c>
      <c r="Q10809">
        <v>0</v>
      </c>
      <c r="R10809" t="s">
        <v>829</v>
      </c>
      <c r="S10809">
        <v>0</v>
      </c>
      <c r="T10809">
        <v>0</v>
      </c>
      <c r="U10809">
        <v>0</v>
      </c>
      <c r="V10809">
        <v>0</v>
      </c>
    </row>
    <row r="10810" spans="1:22" customFormat="1" x14ac:dyDescent="0.3">
      <c r="A10810">
        <v>202122</v>
      </c>
      <c r="B10810" t="s">
        <v>820</v>
      </c>
      <c r="C10810" t="s">
        <v>821</v>
      </c>
      <c r="D10810" t="s">
        <v>822</v>
      </c>
      <c r="E10810" t="s">
        <v>823</v>
      </c>
      <c r="F10810" t="s">
        <v>898</v>
      </c>
      <c r="G10810" t="s">
        <v>899</v>
      </c>
      <c r="H10810" t="s">
        <v>1098</v>
      </c>
      <c r="I10810">
        <v>210</v>
      </c>
      <c r="J10810" t="s">
        <v>1099</v>
      </c>
      <c r="K10810" t="s">
        <v>828</v>
      </c>
      <c r="L10810" t="s">
        <v>247</v>
      </c>
      <c r="M10810">
        <v>0</v>
      </c>
      <c r="N10810">
        <v>0</v>
      </c>
      <c r="O10810">
        <v>0</v>
      </c>
      <c r="P10810">
        <v>0</v>
      </c>
      <c r="Q10810">
        <v>0</v>
      </c>
      <c r="R10810">
        <v>0</v>
      </c>
      <c r="S10810">
        <v>0</v>
      </c>
      <c r="T10810">
        <v>0</v>
      </c>
      <c r="U10810">
        <v>0</v>
      </c>
      <c r="V10810">
        <v>0</v>
      </c>
    </row>
    <row r="10811" spans="1:22" customFormat="1" x14ac:dyDescent="0.3">
      <c r="A10811">
        <v>202223</v>
      </c>
      <c r="B10811" t="s">
        <v>820</v>
      </c>
      <c r="C10811" t="s">
        <v>821</v>
      </c>
      <c r="D10811" t="s">
        <v>822</v>
      </c>
      <c r="E10811" t="s">
        <v>823</v>
      </c>
      <c r="F10811" t="s">
        <v>898</v>
      </c>
      <c r="G10811" t="s">
        <v>899</v>
      </c>
      <c r="H10811" t="s">
        <v>1098</v>
      </c>
      <c r="I10811">
        <v>210</v>
      </c>
      <c r="J10811" t="s">
        <v>1099</v>
      </c>
      <c r="K10811" t="s">
        <v>828</v>
      </c>
      <c r="L10811" t="s">
        <v>247</v>
      </c>
      <c r="M10811">
        <v>0</v>
      </c>
      <c r="N10811">
        <v>0</v>
      </c>
      <c r="O10811">
        <v>0</v>
      </c>
      <c r="P10811">
        <v>0</v>
      </c>
      <c r="Q10811">
        <v>0</v>
      </c>
      <c r="R10811">
        <v>0</v>
      </c>
      <c r="S10811">
        <v>0</v>
      </c>
      <c r="T10811">
        <v>0</v>
      </c>
      <c r="U10811">
        <v>0</v>
      </c>
      <c r="V10811">
        <v>0</v>
      </c>
    </row>
    <row r="10812" spans="1:22" customFormat="1" x14ac:dyDescent="0.3">
      <c r="A10812">
        <v>202324</v>
      </c>
      <c r="B10812" t="s">
        <v>820</v>
      </c>
      <c r="C10812" t="s">
        <v>821</v>
      </c>
      <c r="D10812" t="s">
        <v>822</v>
      </c>
      <c r="E10812" t="s">
        <v>823</v>
      </c>
      <c r="F10812" t="s">
        <v>898</v>
      </c>
      <c r="G10812" t="s">
        <v>899</v>
      </c>
      <c r="H10812" t="s">
        <v>1098</v>
      </c>
      <c r="I10812">
        <v>210</v>
      </c>
      <c r="J10812" t="s">
        <v>1099</v>
      </c>
      <c r="K10812" t="s">
        <v>828</v>
      </c>
      <c r="L10812" t="s">
        <v>247</v>
      </c>
      <c r="M10812">
        <v>0</v>
      </c>
      <c r="N10812">
        <v>0</v>
      </c>
      <c r="O10812">
        <v>0</v>
      </c>
      <c r="P10812">
        <v>0</v>
      </c>
      <c r="Q10812">
        <v>0</v>
      </c>
      <c r="R10812">
        <v>0</v>
      </c>
      <c r="S10812">
        <v>0</v>
      </c>
      <c r="T10812">
        <v>0</v>
      </c>
      <c r="U10812">
        <v>0</v>
      </c>
      <c r="V10812">
        <v>0</v>
      </c>
    </row>
    <row r="10813" spans="1:22" customFormat="1" x14ac:dyDescent="0.3">
      <c r="A10813">
        <v>202122</v>
      </c>
      <c r="B10813" t="s">
        <v>820</v>
      </c>
      <c r="C10813" t="s">
        <v>821</v>
      </c>
      <c r="D10813" t="s">
        <v>822</v>
      </c>
      <c r="E10813" t="s">
        <v>823</v>
      </c>
      <c r="F10813" t="s">
        <v>898</v>
      </c>
      <c r="G10813" t="s">
        <v>899</v>
      </c>
      <c r="H10813" t="s">
        <v>1098</v>
      </c>
      <c r="I10813">
        <v>210</v>
      </c>
      <c r="J10813" t="s">
        <v>1099</v>
      </c>
      <c r="K10813" t="s">
        <v>828</v>
      </c>
      <c r="L10813" t="s">
        <v>833</v>
      </c>
      <c r="M10813">
        <v>24420337</v>
      </c>
      <c r="N10813">
        <v>109602067</v>
      </c>
      <c r="O10813">
        <v>22248969</v>
      </c>
      <c r="P10813">
        <v>30975421</v>
      </c>
      <c r="Q10813">
        <v>5536522</v>
      </c>
      <c r="R10813">
        <v>7841981</v>
      </c>
      <c r="S10813">
        <v>201576003</v>
      </c>
      <c r="T10813">
        <v>0</v>
      </c>
      <c r="U10813">
        <v>201576003</v>
      </c>
      <c r="V10813" t="s">
        <v>834</v>
      </c>
    </row>
    <row r="10814" spans="1:22" customFormat="1" x14ac:dyDescent="0.3">
      <c r="A10814">
        <v>202223</v>
      </c>
      <c r="B10814" t="s">
        <v>820</v>
      </c>
      <c r="C10814" t="s">
        <v>821</v>
      </c>
      <c r="D10814" t="s">
        <v>822</v>
      </c>
      <c r="E10814" t="s">
        <v>823</v>
      </c>
      <c r="F10814" t="s">
        <v>898</v>
      </c>
      <c r="G10814" t="s">
        <v>899</v>
      </c>
      <c r="H10814" t="s">
        <v>1098</v>
      </c>
      <c r="I10814">
        <v>210</v>
      </c>
      <c r="J10814" t="s">
        <v>1099</v>
      </c>
      <c r="K10814" t="s">
        <v>828</v>
      </c>
      <c r="L10814" t="s">
        <v>833</v>
      </c>
      <c r="M10814">
        <v>24947063</v>
      </c>
      <c r="N10814">
        <v>105582281</v>
      </c>
      <c r="O10814">
        <v>21562484</v>
      </c>
      <c r="P10814">
        <v>33976324</v>
      </c>
      <c r="Q10814">
        <v>8987716</v>
      </c>
      <c r="R10814">
        <v>10308750</v>
      </c>
      <c r="S10814">
        <v>206871060</v>
      </c>
      <c r="T10814">
        <v>0</v>
      </c>
      <c r="U10814">
        <v>206871060</v>
      </c>
      <c r="V10814" t="s">
        <v>834</v>
      </c>
    </row>
    <row r="10815" spans="1:22" customFormat="1" x14ac:dyDescent="0.3">
      <c r="A10815">
        <v>202324</v>
      </c>
      <c r="B10815" t="s">
        <v>820</v>
      </c>
      <c r="C10815" t="s">
        <v>821</v>
      </c>
      <c r="D10815" t="s">
        <v>822</v>
      </c>
      <c r="E10815" t="s">
        <v>823</v>
      </c>
      <c r="F10815" t="s">
        <v>898</v>
      </c>
      <c r="G10815" t="s">
        <v>899</v>
      </c>
      <c r="H10815" t="s">
        <v>1098</v>
      </c>
      <c r="I10815">
        <v>210</v>
      </c>
      <c r="J10815" t="s">
        <v>1099</v>
      </c>
      <c r="K10815" t="s">
        <v>828</v>
      </c>
      <c r="L10815" t="s">
        <v>833</v>
      </c>
      <c r="M10815">
        <v>25385707</v>
      </c>
      <c r="N10815">
        <v>110014138</v>
      </c>
      <c r="O10815">
        <v>19745867</v>
      </c>
      <c r="P10815">
        <v>33836922</v>
      </c>
      <c r="Q10815">
        <v>11131204</v>
      </c>
      <c r="R10815">
        <v>2896208</v>
      </c>
      <c r="S10815">
        <v>204428280</v>
      </c>
      <c r="T10815">
        <v>0</v>
      </c>
      <c r="U10815">
        <v>204428280</v>
      </c>
      <c r="V10815" t="s">
        <v>834</v>
      </c>
    </row>
    <row r="10816" spans="1:22" customFormat="1" x14ac:dyDescent="0.3">
      <c r="A10816">
        <v>202122</v>
      </c>
      <c r="B10816" t="s">
        <v>820</v>
      </c>
      <c r="C10816" t="s">
        <v>821</v>
      </c>
      <c r="D10816" t="s">
        <v>822</v>
      </c>
      <c r="E10816" t="s">
        <v>823</v>
      </c>
      <c r="F10816" t="s">
        <v>898</v>
      </c>
      <c r="G10816" t="s">
        <v>899</v>
      </c>
      <c r="H10816" t="s">
        <v>1098</v>
      </c>
      <c r="I10816">
        <v>210</v>
      </c>
      <c r="J10816" t="s">
        <v>1099</v>
      </c>
      <c r="K10816" t="s">
        <v>835</v>
      </c>
      <c r="L10816" t="s">
        <v>836</v>
      </c>
      <c r="M10816" t="s">
        <v>829</v>
      </c>
      <c r="N10816" t="s">
        <v>829</v>
      </c>
      <c r="O10816" t="s">
        <v>829</v>
      </c>
      <c r="P10816" t="s">
        <v>829</v>
      </c>
      <c r="Q10816" t="s">
        <v>829</v>
      </c>
      <c r="R10816" t="s">
        <v>829</v>
      </c>
      <c r="S10816">
        <v>199055983</v>
      </c>
      <c r="T10816" t="s">
        <v>829</v>
      </c>
      <c r="U10816" t="s">
        <v>829</v>
      </c>
      <c r="V10816" t="s">
        <v>834</v>
      </c>
    </row>
    <row r="10817" spans="1:22" customFormat="1" x14ac:dyDescent="0.3">
      <c r="A10817">
        <v>202223</v>
      </c>
      <c r="B10817" t="s">
        <v>820</v>
      </c>
      <c r="C10817" t="s">
        <v>821</v>
      </c>
      <c r="D10817" t="s">
        <v>822</v>
      </c>
      <c r="E10817" t="s">
        <v>823</v>
      </c>
      <c r="F10817" t="s">
        <v>898</v>
      </c>
      <c r="G10817" t="s">
        <v>899</v>
      </c>
      <c r="H10817" t="s">
        <v>1098</v>
      </c>
      <c r="I10817">
        <v>210</v>
      </c>
      <c r="J10817" t="s">
        <v>1099</v>
      </c>
      <c r="K10817" t="s">
        <v>835</v>
      </c>
      <c r="L10817" t="s">
        <v>836</v>
      </c>
      <c r="M10817" t="s">
        <v>829</v>
      </c>
      <c r="N10817" t="s">
        <v>829</v>
      </c>
      <c r="O10817" t="s">
        <v>829</v>
      </c>
      <c r="P10817" t="s">
        <v>829</v>
      </c>
      <c r="Q10817" t="s">
        <v>829</v>
      </c>
      <c r="R10817" t="s">
        <v>829</v>
      </c>
      <c r="S10817">
        <v>202555877</v>
      </c>
      <c r="T10817" t="s">
        <v>829</v>
      </c>
      <c r="U10817" t="s">
        <v>829</v>
      </c>
      <c r="V10817" t="s">
        <v>834</v>
      </c>
    </row>
    <row r="10818" spans="1:22" customFormat="1" x14ac:dyDescent="0.3">
      <c r="A10818">
        <v>202324</v>
      </c>
      <c r="B10818" t="s">
        <v>820</v>
      </c>
      <c r="C10818" t="s">
        <v>821</v>
      </c>
      <c r="D10818" t="s">
        <v>822</v>
      </c>
      <c r="E10818" t="s">
        <v>823</v>
      </c>
      <c r="F10818" t="s">
        <v>898</v>
      </c>
      <c r="G10818" t="s">
        <v>899</v>
      </c>
      <c r="H10818" t="s">
        <v>1098</v>
      </c>
      <c r="I10818">
        <v>210</v>
      </c>
      <c r="J10818" t="s">
        <v>1099</v>
      </c>
      <c r="K10818" t="s">
        <v>835</v>
      </c>
      <c r="L10818" t="s">
        <v>836</v>
      </c>
      <c r="M10818" t="s">
        <v>829</v>
      </c>
      <c r="N10818" t="s">
        <v>829</v>
      </c>
      <c r="O10818" t="s">
        <v>829</v>
      </c>
      <c r="P10818" t="s">
        <v>829</v>
      </c>
      <c r="Q10818" t="s">
        <v>829</v>
      </c>
      <c r="R10818" t="s">
        <v>829</v>
      </c>
      <c r="S10818">
        <v>202889281</v>
      </c>
      <c r="T10818" t="s">
        <v>829</v>
      </c>
      <c r="U10818" t="s">
        <v>829</v>
      </c>
      <c r="V10818" t="s">
        <v>834</v>
      </c>
    </row>
    <row r="10819" spans="1:22" customFormat="1" x14ac:dyDescent="0.3">
      <c r="A10819">
        <v>202122</v>
      </c>
      <c r="B10819" t="s">
        <v>820</v>
      </c>
      <c r="C10819" t="s">
        <v>821</v>
      </c>
      <c r="D10819" t="s">
        <v>822</v>
      </c>
      <c r="E10819" t="s">
        <v>823</v>
      </c>
      <c r="F10819" t="s">
        <v>898</v>
      </c>
      <c r="G10819" t="s">
        <v>899</v>
      </c>
      <c r="H10819" t="s">
        <v>1098</v>
      </c>
      <c r="I10819">
        <v>210</v>
      </c>
      <c r="J10819" t="s">
        <v>1099</v>
      </c>
      <c r="K10819" t="s">
        <v>835</v>
      </c>
      <c r="L10819" t="s">
        <v>837</v>
      </c>
      <c r="M10819" t="s">
        <v>829</v>
      </c>
      <c r="N10819" t="s">
        <v>829</v>
      </c>
      <c r="O10819" t="s">
        <v>829</v>
      </c>
      <c r="P10819" t="s">
        <v>829</v>
      </c>
      <c r="Q10819" t="s">
        <v>829</v>
      </c>
      <c r="R10819" t="s">
        <v>829</v>
      </c>
      <c r="S10819">
        <v>-573000</v>
      </c>
      <c r="T10819" t="s">
        <v>829</v>
      </c>
      <c r="U10819" t="s">
        <v>829</v>
      </c>
      <c r="V10819" t="s">
        <v>834</v>
      </c>
    </row>
    <row r="10820" spans="1:22" customFormat="1" x14ac:dyDescent="0.3">
      <c r="A10820">
        <v>202223</v>
      </c>
      <c r="B10820" t="s">
        <v>820</v>
      </c>
      <c r="C10820" t="s">
        <v>821</v>
      </c>
      <c r="D10820" t="s">
        <v>822</v>
      </c>
      <c r="E10820" t="s">
        <v>823</v>
      </c>
      <c r="F10820" t="s">
        <v>898</v>
      </c>
      <c r="G10820" t="s">
        <v>899</v>
      </c>
      <c r="H10820" t="s">
        <v>1098</v>
      </c>
      <c r="I10820">
        <v>210</v>
      </c>
      <c r="J10820" t="s">
        <v>1099</v>
      </c>
      <c r="K10820" t="s">
        <v>835</v>
      </c>
      <c r="L10820" t="s">
        <v>837</v>
      </c>
      <c r="M10820" t="s">
        <v>829</v>
      </c>
      <c r="N10820" t="s">
        <v>829</v>
      </c>
      <c r="O10820" t="s">
        <v>829</v>
      </c>
      <c r="P10820" t="s">
        <v>829</v>
      </c>
      <c r="Q10820" t="s">
        <v>829</v>
      </c>
      <c r="R10820" t="s">
        <v>829</v>
      </c>
      <c r="S10820">
        <v>9072000</v>
      </c>
      <c r="T10820" t="s">
        <v>829</v>
      </c>
      <c r="U10820" t="s">
        <v>829</v>
      </c>
      <c r="V10820">
        <v>0</v>
      </c>
    </row>
    <row r="10821" spans="1:22" customFormat="1" x14ac:dyDescent="0.3">
      <c r="A10821">
        <v>202324</v>
      </c>
      <c r="B10821" t="s">
        <v>820</v>
      </c>
      <c r="C10821" t="s">
        <v>821</v>
      </c>
      <c r="D10821" t="s">
        <v>822</v>
      </c>
      <c r="E10821" t="s">
        <v>823</v>
      </c>
      <c r="F10821" t="s">
        <v>898</v>
      </c>
      <c r="G10821" t="s">
        <v>899</v>
      </c>
      <c r="H10821" t="s">
        <v>1098</v>
      </c>
      <c r="I10821">
        <v>210</v>
      </c>
      <c r="J10821" t="s">
        <v>1099</v>
      </c>
      <c r="K10821" t="s">
        <v>835</v>
      </c>
      <c r="L10821" t="s">
        <v>837</v>
      </c>
      <c r="M10821" t="s">
        <v>829</v>
      </c>
      <c r="N10821" t="s">
        <v>829</v>
      </c>
      <c r="O10821" t="s">
        <v>829</v>
      </c>
      <c r="P10821" t="s">
        <v>829</v>
      </c>
      <c r="Q10821" t="s">
        <v>829</v>
      </c>
      <c r="R10821" t="s">
        <v>829</v>
      </c>
      <c r="S10821">
        <v>4421971</v>
      </c>
      <c r="T10821" t="s">
        <v>829</v>
      </c>
      <c r="U10821" t="s">
        <v>829</v>
      </c>
      <c r="V10821">
        <v>0</v>
      </c>
    </row>
    <row r="10822" spans="1:22" customFormat="1" x14ac:dyDescent="0.3">
      <c r="A10822">
        <v>202122</v>
      </c>
      <c r="B10822" t="s">
        <v>820</v>
      </c>
      <c r="C10822" t="s">
        <v>821</v>
      </c>
      <c r="D10822" t="s">
        <v>822</v>
      </c>
      <c r="E10822" t="s">
        <v>823</v>
      </c>
      <c r="F10822" t="s">
        <v>898</v>
      </c>
      <c r="G10822" t="s">
        <v>899</v>
      </c>
      <c r="H10822" t="s">
        <v>1098</v>
      </c>
      <c r="I10822">
        <v>210</v>
      </c>
      <c r="J10822" t="s">
        <v>1099</v>
      </c>
      <c r="K10822" t="s">
        <v>835</v>
      </c>
      <c r="L10822" t="s">
        <v>838</v>
      </c>
      <c r="M10822" t="s">
        <v>829</v>
      </c>
      <c r="N10822" t="s">
        <v>829</v>
      </c>
      <c r="O10822" t="s">
        <v>829</v>
      </c>
      <c r="P10822" t="s">
        <v>829</v>
      </c>
      <c r="Q10822" t="s">
        <v>829</v>
      </c>
      <c r="R10822" t="s">
        <v>829</v>
      </c>
      <c r="S10822">
        <v>-20595734</v>
      </c>
      <c r="T10822" t="s">
        <v>829</v>
      </c>
      <c r="U10822" t="s">
        <v>829</v>
      </c>
      <c r="V10822" t="s">
        <v>834</v>
      </c>
    </row>
    <row r="10823" spans="1:22" customFormat="1" x14ac:dyDescent="0.3">
      <c r="A10823">
        <v>202223</v>
      </c>
      <c r="B10823" t="s">
        <v>820</v>
      </c>
      <c r="C10823" t="s">
        <v>821</v>
      </c>
      <c r="D10823" t="s">
        <v>822</v>
      </c>
      <c r="E10823" t="s">
        <v>823</v>
      </c>
      <c r="F10823" t="s">
        <v>898</v>
      </c>
      <c r="G10823" t="s">
        <v>899</v>
      </c>
      <c r="H10823" t="s">
        <v>1098</v>
      </c>
      <c r="I10823">
        <v>210</v>
      </c>
      <c r="J10823" t="s">
        <v>1099</v>
      </c>
      <c r="K10823" t="s">
        <v>835</v>
      </c>
      <c r="L10823" t="s">
        <v>838</v>
      </c>
      <c r="M10823" t="s">
        <v>829</v>
      </c>
      <c r="N10823" t="s">
        <v>829</v>
      </c>
      <c r="O10823" t="s">
        <v>829</v>
      </c>
      <c r="P10823" t="s">
        <v>829</v>
      </c>
      <c r="Q10823" t="s">
        <v>829</v>
      </c>
      <c r="R10823" t="s">
        <v>829</v>
      </c>
      <c r="S10823">
        <v>-21650679</v>
      </c>
      <c r="T10823" t="s">
        <v>829</v>
      </c>
      <c r="U10823" t="s">
        <v>829</v>
      </c>
      <c r="V10823" t="s">
        <v>834</v>
      </c>
    </row>
    <row r="10824" spans="1:22" customFormat="1" x14ac:dyDescent="0.3">
      <c r="A10824">
        <v>202324</v>
      </c>
      <c r="B10824" t="s">
        <v>820</v>
      </c>
      <c r="C10824" t="s">
        <v>821</v>
      </c>
      <c r="D10824" t="s">
        <v>822</v>
      </c>
      <c r="E10824" t="s">
        <v>823</v>
      </c>
      <c r="F10824" t="s">
        <v>898</v>
      </c>
      <c r="G10824" t="s">
        <v>899</v>
      </c>
      <c r="H10824" t="s">
        <v>1098</v>
      </c>
      <c r="I10824">
        <v>210</v>
      </c>
      <c r="J10824" t="s">
        <v>1099</v>
      </c>
      <c r="K10824" t="s">
        <v>835</v>
      </c>
      <c r="L10824" t="s">
        <v>838</v>
      </c>
      <c r="M10824" t="s">
        <v>829</v>
      </c>
      <c r="N10824" t="s">
        <v>829</v>
      </c>
      <c r="O10824" t="s">
        <v>829</v>
      </c>
      <c r="P10824" t="s">
        <v>829</v>
      </c>
      <c r="Q10824" t="s">
        <v>829</v>
      </c>
      <c r="R10824" t="s">
        <v>829</v>
      </c>
      <c r="S10824">
        <v>-14467252</v>
      </c>
      <c r="T10824" t="s">
        <v>829</v>
      </c>
      <c r="U10824" t="s">
        <v>829</v>
      </c>
      <c r="V10824" t="s">
        <v>834</v>
      </c>
    </row>
    <row r="10825" spans="1:22" customFormat="1" x14ac:dyDescent="0.3">
      <c r="A10825">
        <v>202122</v>
      </c>
      <c r="B10825" t="s">
        <v>820</v>
      </c>
      <c r="C10825" t="s">
        <v>821</v>
      </c>
      <c r="D10825" t="s">
        <v>822</v>
      </c>
      <c r="E10825" t="s">
        <v>823</v>
      </c>
      <c r="F10825" t="s">
        <v>898</v>
      </c>
      <c r="G10825" t="s">
        <v>899</v>
      </c>
      <c r="H10825" t="s">
        <v>1098</v>
      </c>
      <c r="I10825">
        <v>210</v>
      </c>
      <c r="J10825" t="s">
        <v>1099</v>
      </c>
      <c r="K10825" t="s">
        <v>835</v>
      </c>
      <c r="L10825" t="s">
        <v>839</v>
      </c>
      <c r="M10825" t="s">
        <v>829</v>
      </c>
      <c r="N10825" t="s">
        <v>829</v>
      </c>
      <c r="O10825" t="s">
        <v>829</v>
      </c>
      <c r="P10825" t="s">
        <v>829</v>
      </c>
      <c r="Q10825" t="s">
        <v>829</v>
      </c>
      <c r="R10825" t="s">
        <v>829</v>
      </c>
      <c r="S10825">
        <v>21651578</v>
      </c>
      <c r="T10825" t="s">
        <v>829</v>
      </c>
      <c r="U10825" t="s">
        <v>829</v>
      </c>
      <c r="V10825" t="s">
        <v>834</v>
      </c>
    </row>
    <row r="10826" spans="1:22" customFormat="1" x14ac:dyDescent="0.3">
      <c r="A10826">
        <v>202223</v>
      </c>
      <c r="B10826" t="s">
        <v>820</v>
      </c>
      <c r="C10826" t="s">
        <v>821</v>
      </c>
      <c r="D10826" t="s">
        <v>822</v>
      </c>
      <c r="E10826" t="s">
        <v>823</v>
      </c>
      <c r="F10826" t="s">
        <v>898</v>
      </c>
      <c r="G10826" t="s">
        <v>899</v>
      </c>
      <c r="H10826" t="s">
        <v>1098</v>
      </c>
      <c r="I10826">
        <v>210</v>
      </c>
      <c r="J10826" t="s">
        <v>1099</v>
      </c>
      <c r="K10826" t="s">
        <v>835</v>
      </c>
      <c r="L10826" t="s">
        <v>839</v>
      </c>
      <c r="M10826" t="s">
        <v>829</v>
      </c>
      <c r="N10826" t="s">
        <v>829</v>
      </c>
      <c r="O10826" t="s">
        <v>829</v>
      </c>
      <c r="P10826" t="s">
        <v>829</v>
      </c>
      <c r="Q10826" t="s">
        <v>829</v>
      </c>
      <c r="R10826" t="s">
        <v>829</v>
      </c>
      <c r="S10826">
        <v>14467252</v>
      </c>
      <c r="T10826" t="s">
        <v>829</v>
      </c>
      <c r="U10826" t="s">
        <v>829</v>
      </c>
      <c r="V10826" t="s">
        <v>834</v>
      </c>
    </row>
    <row r="10827" spans="1:22" customFormat="1" x14ac:dyDescent="0.3">
      <c r="A10827">
        <v>202324</v>
      </c>
      <c r="B10827" t="s">
        <v>820</v>
      </c>
      <c r="C10827" t="s">
        <v>821</v>
      </c>
      <c r="D10827" t="s">
        <v>822</v>
      </c>
      <c r="E10827" t="s">
        <v>823</v>
      </c>
      <c r="F10827" t="s">
        <v>898</v>
      </c>
      <c r="G10827" t="s">
        <v>899</v>
      </c>
      <c r="H10827" t="s">
        <v>1098</v>
      </c>
      <c r="I10827">
        <v>210</v>
      </c>
      <c r="J10827" t="s">
        <v>1099</v>
      </c>
      <c r="K10827" t="s">
        <v>835</v>
      </c>
      <c r="L10827" t="s">
        <v>839</v>
      </c>
      <c r="M10827" t="s">
        <v>829</v>
      </c>
      <c r="N10827" t="s">
        <v>829</v>
      </c>
      <c r="O10827" t="s">
        <v>829</v>
      </c>
      <c r="P10827" t="s">
        <v>829</v>
      </c>
      <c r="Q10827" t="s">
        <v>829</v>
      </c>
      <c r="R10827" t="s">
        <v>829</v>
      </c>
      <c r="S10827">
        <v>8713437</v>
      </c>
      <c r="T10827" t="s">
        <v>829</v>
      </c>
      <c r="U10827" t="s">
        <v>829</v>
      </c>
      <c r="V10827" t="s">
        <v>834</v>
      </c>
    </row>
    <row r="10828" spans="1:22" customFormat="1" x14ac:dyDescent="0.3">
      <c r="A10828">
        <v>202122</v>
      </c>
      <c r="B10828" t="s">
        <v>820</v>
      </c>
      <c r="C10828" t="s">
        <v>821</v>
      </c>
      <c r="D10828" t="s">
        <v>822</v>
      </c>
      <c r="E10828" t="s">
        <v>823</v>
      </c>
      <c r="F10828" t="s">
        <v>898</v>
      </c>
      <c r="G10828" t="s">
        <v>899</v>
      </c>
      <c r="H10828" t="s">
        <v>1098</v>
      </c>
      <c r="I10828">
        <v>210</v>
      </c>
      <c r="J10828" t="s">
        <v>1099</v>
      </c>
      <c r="K10828" t="s">
        <v>835</v>
      </c>
      <c r="L10828" t="s">
        <v>840</v>
      </c>
      <c r="M10828" t="s">
        <v>829</v>
      </c>
      <c r="N10828" t="s">
        <v>829</v>
      </c>
      <c r="O10828" t="s">
        <v>829</v>
      </c>
      <c r="P10828" t="s">
        <v>829</v>
      </c>
      <c r="Q10828" t="s">
        <v>829</v>
      </c>
      <c r="R10828" t="s">
        <v>829</v>
      </c>
      <c r="S10828">
        <v>0</v>
      </c>
      <c r="T10828" t="s">
        <v>829</v>
      </c>
      <c r="U10828" t="s">
        <v>829</v>
      </c>
      <c r="V10828" t="s">
        <v>834</v>
      </c>
    </row>
    <row r="10829" spans="1:22" customFormat="1" x14ac:dyDescent="0.3">
      <c r="A10829">
        <v>202223</v>
      </c>
      <c r="B10829" t="s">
        <v>820</v>
      </c>
      <c r="C10829" t="s">
        <v>821</v>
      </c>
      <c r="D10829" t="s">
        <v>822</v>
      </c>
      <c r="E10829" t="s">
        <v>823</v>
      </c>
      <c r="F10829" t="s">
        <v>898</v>
      </c>
      <c r="G10829" t="s">
        <v>899</v>
      </c>
      <c r="H10829" t="s">
        <v>1098</v>
      </c>
      <c r="I10829">
        <v>210</v>
      </c>
      <c r="J10829" t="s">
        <v>1099</v>
      </c>
      <c r="K10829" t="s">
        <v>835</v>
      </c>
      <c r="L10829" t="s">
        <v>840</v>
      </c>
      <c r="M10829" t="s">
        <v>829</v>
      </c>
      <c r="N10829" t="s">
        <v>829</v>
      </c>
      <c r="O10829" t="s">
        <v>829</v>
      </c>
      <c r="P10829" t="s">
        <v>829</v>
      </c>
      <c r="Q10829" t="s">
        <v>829</v>
      </c>
      <c r="R10829" t="s">
        <v>829</v>
      </c>
      <c r="S10829">
        <v>0</v>
      </c>
      <c r="T10829" t="s">
        <v>829</v>
      </c>
      <c r="U10829" t="s">
        <v>829</v>
      </c>
      <c r="V10829" t="s">
        <v>834</v>
      </c>
    </row>
    <row r="10830" spans="1:22" customFormat="1" x14ac:dyDescent="0.3">
      <c r="A10830">
        <v>202324</v>
      </c>
      <c r="B10830" t="s">
        <v>820</v>
      </c>
      <c r="C10830" t="s">
        <v>821</v>
      </c>
      <c r="D10830" t="s">
        <v>822</v>
      </c>
      <c r="E10830" t="s">
        <v>823</v>
      </c>
      <c r="F10830" t="s">
        <v>898</v>
      </c>
      <c r="G10830" t="s">
        <v>899</v>
      </c>
      <c r="H10830" t="s">
        <v>1098</v>
      </c>
      <c r="I10830">
        <v>210</v>
      </c>
      <c r="J10830" t="s">
        <v>1099</v>
      </c>
      <c r="K10830" t="s">
        <v>835</v>
      </c>
      <c r="L10830" t="s">
        <v>840</v>
      </c>
      <c r="M10830" t="s">
        <v>829</v>
      </c>
      <c r="N10830" t="s">
        <v>829</v>
      </c>
      <c r="O10830" t="s">
        <v>829</v>
      </c>
      <c r="P10830" t="s">
        <v>829</v>
      </c>
      <c r="Q10830" t="s">
        <v>829</v>
      </c>
      <c r="R10830" t="s">
        <v>829</v>
      </c>
      <c r="S10830">
        <v>0</v>
      </c>
      <c r="T10830" t="s">
        <v>829</v>
      </c>
      <c r="U10830" t="s">
        <v>829</v>
      </c>
      <c r="V10830" t="s">
        <v>834</v>
      </c>
    </row>
    <row r="10831" spans="1:22" customFormat="1" x14ac:dyDescent="0.3">
      <c r="A10831">
        <v>202122</v>
      </c>
      <c r="B10831" t="s">
        <v>820</v>
      </c>
      <c r="C10831" t="s">
        <v>821</v>
      </c>
      <c r="D10831" t="s">
        <v>822</v>
      </c>
      <c r="E10831" t="s">
        <v>823</v>
      </c>
      <c r="F10831" t="s">
        <v>898</v>
      </c>
      <c r="G10831" t="s">
        <v>899</v>
      </c>
      <c r="H10831" t="s">
        <v>1098</v>
      </c>
      <c r="I10831">
        <v>210</v>
      </c>
      <c r="J10831" t="s">
        <v>1099</v>
      </c>
      <c r="K10831" t="s">
        <v>835</v>
      </c>
      <c r="L10831" t="s">
        <v>841</v>
      </c>
      <c r="M10831" t="s">
        <v>829</v>
      </c>
      <c r="N10831" t="s">
        <v>829</v>
      </c>
      <c r="O10831" t="s">
        <v>829</v>
      </c>
      <c r="P10831" t="s">
        <v>829</v>
      </c>
      <c r="Q10831" t="s">
        <v>829</v>
      </c>
      <c r="R10831" t="s">
        <v>829</v>
      </c>
      <c r="S10831">
        <v>201576002</v>
      </c>
      <c r="T10831" t="s">
        <v>829</v>
      </c>
      <c r="U10831" t="s">
        <v>829</v>
      </c>
      <c r="V10831" t="s">
        <v>834</v>
      </c>
    </row>
    <row r="10832" spans="1:22" customFormat="1" x14ac:dyDescent="0.3">
      <c r="A10832">
        <v>202223</v>
      </c>
      <c r="B10832" t="s">
        <v>820</v>
      </c>
      <c r="C10832" t="s">
        <v>821</v>
      </c>
      <c r="D10832" t="s">
        <v>822</v>
      </c>
      <c r="E10832" t="s">
        <v>823</v>
      </c>
      <c r="F10832" t="s">
        <v>898</v>
      </c>
      <c r="G10832" t="s">
        <v>899</v>
      </c>
      <c r="H10832" t="s">
        <v>1098</v>
      </c>
      <c r="I10832">
        <v>210</v>
      </c>
      <c r="J10832" t="s">
        <v>1099</v>
      </c>
      <c r="K10832" t="s">
        <v>835</v>
      </c>
      <c r="L10832" t="s">
        <v>841</v>
      </c>
      <c r="M10832" t="s">
        <v>829</v>
      </c>
      <c r="N10832" t="s">
        <v>829</v>
      </c>
      <c r="O10832" t="s">
        <v>829</v>
      </c>
      <c r="P10832" t="s">
        <v>829</v>
      </c>
      <c r="Q10832" t="s">
        <v>829</v>
      </c>
      <c r="R10832" t="s">
        <v>829</v>
      </c>
      <c r="S10832">
        <v>206871071</v>
      </c>
      <c r="T10832" t="s">
        <v>829</v>
      </c>
      <c r="U10832" t="s">
        <v>829</v>
      </c>
      <c r="V10832" t="s">
        <v>834</v>
      </c>
    </row>
    <row r="10833" spans="1:22" customFormat="1" x14ac:dyDescent="0.3">
      <c r="A10833">
        <v>202324</v>
      </c>
      <c r="B10833" t="s">
        <v>820</v>
      </c>
      <c r="C10833" t="s">
        <v>821</v>
      </c>
      <c r="D10833" t="s">
        <v>822</v>
      </c>
      <c r="E10833" t="s">
        <v>823</v>
      </c>
      <c r="F10833" t="s">
        <v>898</v>
      </c>
      <c r="G10833" t="s">
        <v>899</v>
      </c>
      <c r="H10833" t="s">
        <v>1098</v>
      </c>
      <c r="I10833">
        <v>210</v>
      </c>
      <c r="J10833" t="s">
        <v>1099</v>
      </c>
      <c r="K10833" t="s">
        <v>835</v>
      </c>
      <c r="L10833" t="s">
        <v>841</v>
      </c>
      <c r="M10833" t="s">
        <v>829</v>
      </c>
      <c r="N10833" t="s">
        <v>829</v>
      </c>
      <c r="O10833" t="s">
        <v>829</v>
      </c>
      <c r="P10833" t="s">
        <v>829</v>
      </c>
      <c r="Q10833" t="s">
        <v>829</v>
      </c>
      <c r="R10833" t="s">
        <v>829</v>
      </c>
      <c r="S10833">
        <v>204428280</v>
      </c>
      <c r="T10833" t="s">
        <v>829</v>
      </c>
      <c r="U10833" t="s">
        <v>829</v>
      </c>
      <c r="V10833" t="s">
        <v>834</v>
      </c>
    </row>
    <row r="10834" spans="1:22" customFormat="1" x14ac:dyDescent="0.3">
      <c r="A10834">
        <v>202122</v>
      </c>
      <c r="B10834" t="s">
        <v>820</v>
      </c>
      <c r="C10834" t="s">
        <v>821</v>
      </c>
      <c r="D10834" t="s">
        <v>822</v>
      </c>
      <c r="E10834" t="s">
        <v>823</v>
      </c>
      <c r="F10834" t="s">
        <v>898</v>
      </c>
      <c r="G10834" t="s">
        <v>899</v>
      </c>
      <c r="H10834" t="s">
        <v>1098</v>
      </c>
      <c r="I10834">
        <v>210</v>
      </c>
      <c r="J10834" t="s">
        <v>1099</v>
      </c>
      <c r="K10834" t="s">
        <v>842</v>
      </c>
      <c r="L10834" t="s">
        <v>238</v>
      </c>
      <c r="M10834" t="s">
        <v>829</v>
      </c>
      <c r="N10834" t="s">
        <v>829</v>
      </c>
      <c r="O10834" t="s">
        <v>829</v>
      </c>
      <c r="P10834" t="s">
        <v>829</v>
      </c>
      <c r="Q10834" t="s">
        <v>829</v>
      </c>
      <c r="R10834" t="s">
        <v>829</v>
      </c>
      <c r="S10834">
        <v>1386119</v>
      </c>
      <c r="T10834">
        <v>0</v>
      </c>
      <c r="U10834">
        <v>1386119</v>
      </c>
      <c r="V10834">
        <v>31</v>
      </c>
    </row>
    <row r="10835" spans="1:22" customFormat="1" x14ac:dyDescent="0.3">
      <c r="A10835">
        <v>202223</v>
      </c>
      <c r="B10835" t="s">
        <v>820</v>
      </c>
      <c r="C10835" t="s">
        <v>821</v>
      </c>
      <c r="D10835" t="s">
        <v>822</v>
      </c>
      <c r="E10835" t="s">
        <v>823</v>
      </c>
      <c r="F10835" t="s">
        <v>898</v>
      </c>
      <c r="G10835" t="s">
        <v>899</v>
      </c>
      <c r="H10835" t="s">
        <v>1098</v>
      </c>
      <c r="I10835">
        <v>210</v>
      </c>
      <c r="J10835" t="s">
        <v>1099</v>
      </c>
      <c r="K10835" t="s">
        <v>842</v>
      </c>
      <c r="L10835" t="s">
        <v>238</v>
      </c>
      <c r="M10835" t="s">
        <v>829</v>
      </c>
      <c r="N10835" t="s">
        <v>829</v>
      </c>
      <c r="O10835" t="s">
        <v>829</v>
      </c>
      <c r="P10835" t="s">
        <v>829</v>
      </c>
      <c r="Q10835" t="s">
        <v>829</v>
      </c>
      <c r="R10835" t="s">
        <v>829</v>
      </c>
      <c r="S10835">
        <v>1564993</v>
      </c>
      <c r="T10835">
        <v>410021</v>
      </c>
      <c r="U10835">
        <v>1154972</v>
      </c>
      <c r="V10835">
        <v>26</v>
      </c>
    </row>
    <row r="10836" spans="1:22" customFormat="1" x14ac:dyDescent="0.3">
      <c r="A10836">
        <v>202324</v>
      </c>
      <c r="B10836" t="s">
        <v>820</v>
      </c>
      <c r="C10836" t="s">
        <v>821</v>
      </c>
      <c r="D10836" t="s">
        <v>822</v>
      </c>
      <c r="E10836" t="s">
        <v>823</v>
      </c>
      <c r="F10836" t="s">
        <v>898</v>
      </c>
      <c r="G10836" t="s">
        <v>899</v>
      </c>
      <c r="H10836" t="s">
        <v>1098</v>
      </c>
      <c r="I10836">
        <v>210</v>
      </c>
      <c r="J10836" t="s">
        <v>1099</v>
      </c>
      <c r="K10836" t="s">
        <v>842</v>
      </c>
      <c r="L10836" t="s">
        <v>238</v>
      </c>
      <c r="M10836" t="s">
        <v>829</v>
      </c>
      <c r="N10836" t="s">
        <v>829</v>
      </c>
      <c r="O10836" t="s">
        <v>829</v>
      </c>
      <c r="P10836" t="s">
        <v>829</v>
      </c>
      <c r="Q10836" t="s">
        <v>829</v>
      </c>
      <c r="R10836" t="s">
        <v>829</v>
      </c>
      <c r="S10836">
        <v>1710225</v>
      </c>
      <c r="T10836">
        <v>415663</v>
      </c>
      <c r="U10836">
        <v>1294562</v>
      </c>
      <c r="V10836">
        <v>29</v>
      </c>
    </row>
    <row r="10837" spans="1:22" customFormat="1" x14ac:dyDescent="0.3">
      <c r="A10837">
        <v>202122</v>
      </c>
      <c r="B10837" t="s">
        <v>820</v>
      </c>
      <c r="C10837" t="s">
        <v>821</v>
      </c>
      <c r="D10837" t="s">
        <v>822</v>
      </c>
      <c r="E10837" t="s">
        <v>823</v>
      </c>
      <c r="F10837" t="s">
        <v>898</v>
      </c>
      <c r="G10837" t="s">
        <v>899</v>
      </c>
      <c r="H10837" t="s">
        <v>1098</v>
      </c>
      <c r="I10837">
        <v>210</v>
      </c>
      <c r="J10837" t="s">
        <v>1099</v>
      </c>
      <c r="K10837" t="s">
        <v>842</v>
      </c>
      <c r="L10837" t="s">
        <v>240</v>
      </c>
      <c r="M10837" t="s">
        <v>829</v>
      </c>
      <c r="N10837" t="s">
        <v>829</v>
      </c>
      <c r="O10837" t="s">
        <v>829</v>
      </c>
      <c r="P10837" t="s">
        <v>829</v>
      </c>
      <c r="Q10837" t="s">
        <v>829</v>
      </c>
      <c r="R10837" t="s">
        <v>829</v>
      </c>
      <c r="S10837">
        <v>1960635</v>
      </c>
      <c r="T10837">
        <v>0</v>
      </c>
      <c r="U10837">
        <v>1960635</v>
      </c>
      <c r="V10837">
        <v>44</v>
      </c>
    </row>
    <row r="10838" spans="1:22" customFormat="1" x14ac:dyDescent="0.3">
      <c r="A10838">
        <v>202223</v>
      </c>
      <c r="B10838" t="s">
        <v>820</v>
      </c>
      <c r="C10838" t="s">
        <v>821</v>
      </c>
      <c r="D10838" t="s">
        <v>822</v>
      </c>
      <c r="E10838" t="s">
        <v>823</v>
      </c>
      <c r="F10838" t="s">
        <v>898</v>
      </c>
      <c r="G10838" t="s">
        <v>899</v>
      </c>
      <c r="H10838" t="s">
        <v>1098</v>
      </c>
      <c r="I10838">
        <v>210</v>
      </c>
      <c r="J10838" t="s">
        <v>1099</v>
      </c>
      <c r="K10838" t="s">
        <v>842</v>
      </c>
      <c r="L10838" t="s">
        <v>240</v>
      </c>
      <c r="M10838" t="s">
        <v>829</v>
      </c>
      <c r="N10838" t="s">
        <v>829</v>
      </c>
      <c r="O10838" t="s">
        <v>829</v>
      </c>
      <c r="P10838" t="s">
        <v>829</v>
      </c>
      <c r="Q10838" t="s">
        <v>829</v>
      </c>
      <c r="R10838" t="s">
        <v>829</v>
      </c>
      <c r="S10838">
        <v>2116479</v>
      </c>
      <c r="T10838">
        <v>0</v>
      </c>
      <c r="U10838">
        <v>2116479</v>
      </c>
      <c r="V10838">
        <v>48</v>
      </c>
    </row>
    <row r="10839" spans="1:22" customFormat="1" x14ac:dyDescent="0.3">
      <c r="A10839">
        <v>202324</v>
      </c>
      <c r="B10839" t="s">
        <v>820</v>
      </c>
      <c r="C10839" t="s">
        <v>821</v>
      </c>
      <c r="D10839" t="s">
        <v>822</v>
      </c>
      <c r="E10839" t="s">
        <v>823</v>
      </c>
      <c r="F10839" t="s">
        <v>898</v>
      </c>
      <c r="G10839" t="s">
        <v>899</v>
      </c>
      <c r="H10839" t="s">
        <v>1098</v>
      </c>
      <c r="I10839">
        <v>210</v>
      </c>
      <c r="J10839" t="s">
        <v>1099</v>
      </c>
      <c r="K10839" t="s">
        <v>842</v>
      </c>
      <c r="L10839" t="s">
        <v>240</v>
      </c>
      <c r="M10839" t="s">
        <v>829</v>
      </c>
      <c r="N10839" t="s">
        <v>829</v>
      </c>
      <c r="O10839" t="s">
        <v>829</v>
      </c>
      <c r="P10839" t="s">
        <v>829</v>
      </c>
      <c r="Q10839" t="s">
        <v>829</v>
      </c>
      <c r="R10839" t="s">
        <v>829</v>
      </c>
      <c r="S10839">
        <v>2535334</v>
      </c>
      <c r="T10839">
        <v>0</v>
      </c>
      <c r="U10839">
        <v>2535334</v>
      </c>
      <c r="V10839">
        <v>57</v>
      </c>
    </row>
    <row r="10840" spans="1:22" customFormat="1" x14ac:dyDescent="0.3">
      <c r="A10840">
        <v>202122</v>
      </c>
      <c r="B10840" t="s">
        <v>820</v>
      </c>
      <c r="C10840" t="s">
        <v>821</v>
      </c>
      <c r="D10840" t="s">
        <v>822</v>
      </c>
      <c r="E10840" t="s">
        <v>823</v>
      </c>
      <c r="F10840" t="s">
        <v>898</v>
      </c>
      <c r="G10840" t="s">
        <v>899</v>
      </c>
      <c r="H10840" t="s">
        <v>1098</v>
      </c>
      <c r="I10840">
        <v>210</v>
      </c>
      <c r="J10840" t="s">
        <v>1099</v>
      </c>
      <c r="K10840" t="s">
        <v>842</v>
      </c>
      <c r="L10840" t="s">
        <v>843</v>
      </c>
      <c r="M10840" t="s">
        <v>829</v>
      </c>
      <c r="N10840" t="s">
        <v>829</v>
      </c>
      <c r="O10840" t="s">
        <v>829</v>
      </c>
      <c r="P10840" t="s">
        <v>829</v>
      </c>
      <c r="Q10840" t="s">
        <v>829</v>
      </c>
      <c r="R10840" t="s">
        <v>829</v>
      </c>
      <c r="S10840">
        <v>470275</v>
      </c>
      <c r="T10840">
        <v>0</v>
      </c>
      <c r="U10840">
        <v>470275</v>
      </c>
      <c r="V10840">
        <v>11</v>
      </c>
    </row>
    <row r="10841" spans="1:22" customFormat="1" x14ac:dyDescent="0.3">
      <c r="A10841">
        <v>202223</v>
      </c>
      <c r="B10841" t="s">
        <v>820</v>
      </c>
      <c r="C10841" t="s">
        <v>821</v>
      </c>
      <c r="D10841" t="s">
        <v>822</v>
      </c>
      <c r="E10841" t="s">
        <v>823</v>
      </c>
      <c r="F10841" t="s">
        <v>898</v>
      </c>
      <c r="G10841" t="s">
        <v>899</v>
      </c>
      <c r="H10841" t="s">
        <v>1098</v>
      </c>
      <c r="I10841">
        <v>210</v>
      </c>
      <c r="J10841" t="s">
        <v>1099</v>
      </c>
      <c r="K10841" t="s">
        <v>842</v>
      </c>
      <c r="L10841" t="s">
        <v>843</v>
      </c>
      <c r="M10841" t="s">
        <v>829</v>
      </c>
      <c r="N10841" t="s">
        <v>829</v>
      </c>
      <c r="O10841" t="s">
        <v>829</v>
      </c>
      <c r="P10841" t="s">
        <v>829</v>
      </c>
      <c r="Q10841" t="s">
        <v>829</v>
      </c>
      <c r="R10841" t="s">
        <v>829</v>
      </c>
      <c r="S10841">
        <v>404395</v>
      </c>
      <c r="T10841">
        <v>200000</v>
      </c>
      <c r="U10841">
        <v>204395</v>
      </c>
      <c r="V10841">
        <v>5</v>
      </c>
    </row>
    <row r="10842" spans="1:22" customFormat="1" x14ac:dyDescent="0.3">
      <c r="A10842">
        <v>202324</v>
      </c>
      <c r="B10842" t="s">
        <v>820</v>
      </c>
      <c r="C10842" t="s">
        <v>821</v>
      </c>
      <c r="D10842" t="s">
        <v>822</v>
      </c>
      <c r="E10842" t="s">
        <v>823</v>
      </c>
      <c r="F10842" t="s">
        <v>898</v>
      </c>
      <c r="G10842" t="s">
        <v>899</v>
      </c>
      <c r="H10842" t="s">
        <v>1098</v>
      </c>
      <c r="I10842">
        <v>210</v>
      </c>
      <c r="J10842" t="s">
        <v>1099</v>
      </c>
      <c r="K10842" t="s">
        <v>842</v>
      </c>
      <c r="L10842" t="s">
        <v>843</v>
      </c>
      <c r="M10842" t="s">
        <v>829</v>
      </c>
      <c r="N10842" t="s">
        <v>829</v>
      </c>
      <c r="O10842" t="s">
        <v>829</v>
      </c>
      <c r="P10842" t="s">
        <v>829</v>
      </c>
      <c r="Q10842" t="s">
        <v>829</v>
      </c>
      <c r="R10842" t="s">
        <v>829</v>
      </c>
      <c r="S10842">
        <v>489905</v>
      </c>
      <c r="T10842">
        <v>0</v>
      </c>
      <c r="U10842">
        <v>489905</v>
      </c>
      <c r="V10842">
        <v>11</v>
      </c>
    </row>
    <row r="10843" spans="1:22" customFormat="1" x14ac:dyDescent="0.3">
      <c r="A10843">
        <v>202122</v>
      </c>
      <c r="B10843" t="s">
        <v>820</v>
      </c>
      <c r="C10843" t="s">
        <v>821</v>
      </c>
      <c r="D10843" t="s">
        <v>822</v>
      </c>
      <c r="E10843" t="s">
        <v>823</v>
      </c>
      <c r="F10843" t="s">
        <v>898</v>
      </c>
      <c r="G10843" t="s">
        <v>899</v>
      </c>
      <c r="H10843" t="s">
        <v>1098</v>
      </c>
      <c r="I10843">
        <v>210</v>
      </c>
      <c r="J10843" t="s">
        <v>1099</v>
      </c>
      <c r="K10843" t="s">
        <v>842</v>
      </c>
      <c r="L10843" t="s">
        <v>249</v>
      </c>
      <c r="M10843">
        <v>0</v>
      </c>
      <c r="N10843">
        <v>360442</v>
      </c>
      <c r="O10843">
        <v>1061562</v>
      </c>
      <c r="P10843">
        <v>2717599</v>
      </c>
      <c r="Q10843">
        <v>42214</v>
      </c>
      <c r="R10843" t="s">
        <v>829</v>
      </c>
      <c r="S10843">
        <v>4181818</v>
      </c>
      <c r="T10843">
        <v>0</v>
      </c>
      <c r="U10843">
        <v>4181818</v>
      </c>
      <c r="V10843">
        <v>94</v>
      </c>
    </row>
    <row r="10844" spans="1:22" customFormat="1" x14ac:dyDescent="0.3">
      <c r="A10844">
        <v>202223</v>
      </c>
      <c r="B10844" t="s">
        <v>820</v>
      </c>
      <c r="C10844" t="s">
        <v>821</v>
      </c>
      <c r="D10844" t="s">
        <v>822</v>
      </c>
      <c r="E10844" t="s">
        <v>823</v>
      </c>
      <c r="F10844" t="s">
        <v>898</v>
      </c>
      <c r="G10844" t="s">
        <v>899</v>
      </c>
      <c r="H10844" t="s">
        <v>1098</v>
      </c>
      <c r="I10844">
        <v>210</v>
      </c>
      <c r="J10844" t="s">
        <v>1099</v>
      </c>
      <c r="K10844" t="s">
        <v>842</v>
      </c>
      <c r="L10844" t="s">
        <v>249</v>
      </c>
      <c r="M10844">
        <v>477162</v>
      </c>
      <c r="N10844">
        <v>1405322</v>
      </c>
      <c r="O10844">
        <v>3597625</v>
      </c>
      <c r="P10844">
        <v>55885</v>
      </c>
      <c r="Q10844">
        <v>0</v>
      </c>
      <c r="R10844" t="s">
        <v>829</v>
      </c>
      <c r="S10844">
        <v>5535994</v>
      </c>
      <c r="T10844">
        <v>840172</v>
      </c>
      <c r="U10844">
        <v>4695823</v>
      </c>
      <c r="V10844">
        <v>105</v>
      </c>
    </row>
    <row r="10845" spans="1:22" customFormat="1" x14ac:dyDescent="0.3">
      <c r="A10845">
        <v>202324</v>
      </c>
      <c r="B10845" t="s">
        <v>820</v>
      </c>
      <c r="C10845" t="s">
        <v>821</v>
      </c>
      <c r="D10845" t="s">
        <v>822</v>
      </c>
      <c r="E10845" t="s">
        <v>823</v>
      </c>
      <c r="F10845" t="s">
        <v>898</v>
      </c>
      <c r="G10845" t="s">
        <v>899</v>
      </c>
      <c r="H10845" t="s">
        <v>1098</v>
      </c>
      <c r="I10845">
        <v>210</v>
      </c>
      <c r="J10845" t="s">
        <v>1099</v>
      </c>
      <c r="K10845" t="s">
        <v>842</v>
      </c>
      <c r="L10845" t="s">
        <v>249</v>
      </c>
      <c r="M10845">
        <v>0</v>
      </c>
      <c r="N10845">
        <v>487102</v>
      </c>
      <c r="O10845">
        <v>1434594</v>
      </c>
      <c r="P10845">
        <v>3672561</v>
      </c>
      <c r="Q10845">
        <v>57049</v>
      </c>
      <c r="R10845" t="s">
        <v>829</v>
      </c>
      <c r="S10845">
        <v>5651306</v>
      </c>
      <c r="T10845">
        <v>0</v>
      </c>
      <c r="U10845">
        <v>5651306</v>
      </c>
      <c r="V10845">
        <v>128</v>
      </c>
    </row>
    <row r="10846" spans="1:22" customFormat="1" x14ac:dyDescent="0.3">
      <c r="A10846">
        <v>202122</v>
      </c>
      <c r="B10846" t="s">
        <v>820</v>
      </c>
      <c r="C10846" t="s">
        <v>821</v>
      </c>
      <c r="D10846" t="s">
        <v>822</v>
      </c>
      <c r="E10846" t="s">
        <v>823</v>
      </c>
      <c r="F10846" t="s">
        <v>898</v>
      </c>
      <c r="G10846" t="s">
        <v>899</v>
      </c>
      <c r="H10846" t="s">
        <v>1098</v>
      </c>
      <c r="I10846">
        <v>210</v>
      </c>
      <c r="J10846" t="s">
        <v>1099</v>
      </c>
      <c r="K10846" t="s">
        <v>842</v>
      </c>
      <c r="L10846" t="s">
        <v>844</v>
      </c>
      <c r="M10846">
        <v>0</v>
      </c>
      <c r="N10846">
        <v>64183</v>
      </c>
      <c r="O10846">
        <v>0</v>
      </c>
      <c r="P10846">
        <v>0</v>
      </c>
      <c r="Q10846">
        <v>0</v>
      </c>
      <c r="R10846" t="s">
        <v>829</v>
      </c>
      <c r="S10846">
        <v>64183</v>
      </c>
      <c r="T10846">
        <v>0</v>
      </c>
      <c r="U10846">
        <v>64183</v>
      </c>
      <c r="V10846">
        <v>1</v>
      </c>
    </row>
    <row r="10847" spans="1:22" customFormat="1" x14ac:dyDescent="0.3">
      <c r="A10847">
        <v>202223</v>
      </c>
      <c r="B10847" t="s">
        <v>820</v>
      </c>
      <c r="C10847" t="s">
        <v>821</v>
      </c>
      <c r="D10847" t="s">
        <v>822</v>
      </c>
      <c r="E10847" t="s">
        <v>823</v>
      </c>
      <c r="F10847" t="s">
        <v>898</v>
      </c>
      <c r="G10847" t="s">
        <v>899</v>
      </c>
      <c r="H10847" t="s">
        <v>1098</v>
      </c>
      <c r="I10847">
        <v>210</v>
      </c>
      <c r="J10847" t="s">
        <v>1099</v>
      </c>
      <c r="K10847" t="s">
        <v>842</v>
      </c>
      <c r="L10847" t="s">
        <v>844</v>
      </c>
      <c r="M10847">
        <v>84966</v>
      </c>
      <c r="N10847">
        <v>0</v>
      </c>
      <c r="O10847">
        <v>0</v>
      </c>
      <c r="P10847">
        <v>0</v>
      </c>
      <c r="Q10847">
        <v>0</v>
      </c>
      <c r="R10847" t="s">
        <v>829</v>
      </c>
      <c r="S10847">
        <v>84966</v>
      </c>
      <c r="T10847">
        <v>12895</v>
      </c>
      <c r="U10847">
        <v>72071</v>
      </c>
      <c r="V10847">
        <v>2</v>
      </c>
    </row>
    <row r="10848" spans="1:22" customFormat="1" x14ac:dyDescent="0.3">
      <c r="A10848">
        <v>202324</v>
      </c>
      <c r="B10848" t="s">
        <v>820</v>
      </c>
      <c r="C10848" t="s">
        <v>821</v>
      </c>
      <c r="D10848" t="s">
        <v>822</v>
      </c>
      <c r="E10848" t="s">
        <v>823</v>
      </c>
      <c r="F10848" t="s">
        <v>898</v>
      </c>
      <c r="G10848" t="s">
        <v>899</v>
      </c>
      <c r="H10848" t="s">
        <v>1098</v>
      </c>
      <c r="I10848">
        <v>210</v>
      </c>
      <c r="J10848" t="s">
        <v>1099</v>
      </c>
      <c r="K10848" t="s">
        <v>842</v>
      </c>
      <c r="L10848" t="s">
        <v>844</v>
      </c>
      <c r="M10848">
        <v>0</v>
      </c>
      <c r="N10848">
        <v>86736</v>
      </c>
      <c r="O10848">
        <v>0</v>
      </c>
      <c r="P10848">
        <v>0</v>
      </c>
      <c r="Q10848">
        <v>0</v>
      </c>
      <c r="R10848" t="s">
        <v>829</v>
      </c>
      <c r="S10848">
        <v>86736</v>
      </c>
      <c r="T10848">
        <v>0</v>
      </c>
      <c r="U10848">
        <v>86736</v>
      </c>
      <c r="V10848">
        <v>2</v>
      </c>
    </row>
    <row r="10849" spans="1:22" customFormat="1" x14ac:dyDescent="0.3">
      <c r="A10849">
        <v>202122</v>
      </c>
      <c r="B10849" t="s">
        <v>820</v>
      </c>
      <c r="C10849" t="s">
        <v>821</v>
      </c>
      <c r="D10849" t="s">
        <v>822</v>
      </c>
      <c r="E10849" t="s">
        <v>823</v>
      </c>
      <c r="F10849" t="s">
        <v>898</v>
      </c>
      <c r="G10849" t="s">
        <v>899</v>
      </c>
      <c r="H10849" t="s">
        <v>1098</v>
      </c>
      <c r="I10849">
        <v>210</v>
      </c>
      <c r="J10849" t="s">
        <v>1099</v>
      </c>
      <c r="K10849" t="s">
        <v>842</v>
      </c>
      <c r="L10849" t="s">
        <v>251</v>
      </c>
      <c r="M10849" t="s">
        <v>829</v>
      </c>
      <c r="N10849" t="s">
        <v>829</v>
      </c>
      <c r="O10849">
        <v>0</v>
      </c>
      <c r="P10849">
        <v>0</v>
      </c>
      <c r="Q10849">
        <v>0</v>
      </c>
      <c r="R10849">
        <v>1257170</v>
      </c>
      <c r="S10849">
        <v>1257170</v>
      </c>
      <c r="T10849">
        <v>0</v>
      </c>
      <c r="U10849">
        <v>1257170</v>
      </c>
      <c r="V10849">
        <v>28</v>
      </c>
    </row>
    <row r="10850" spans="1:22" customFormat="1" x14ac:dyDescent="0.3">
      <c r="A10850">
        <v>202223</v>
      </c>
      <c r="B10850" t="s">
        <v>820</v>
      </c>
      <c r="C10850" t="s">
        <v>821</v>
      </c>
      <c r="D10850" t="s">
        <v>822</v>
      </c>
      <c r="E10850" t="s">
        <v>823</v>
      </c>
      <c r="F10850" t="s">
        <v>898</v>
      </c>
      <c r="G10850" t="s">
        <v>899</v>
      </c>
      <c r="H10850" t="s">
        <v>1098</v>
      </c>
      <c r="I10850">
        <v>210</v>
      </c>
      <c r="J10850" t="s">
        <v>1099</v>
      </c>
      <c r="K10850" t="s">
        <v>842</v>
      </c>
      <c r="L10850" t="s">
        <v>251</v>
      </c>
      <c r="M10850" t="s">
        <v>829</v>
      </c>
      <c r="N10850" t="s">
        <v>829</v>
      </c>
      <c r="O10850">
        <v>0</v>
      </c>
      <c r="P10850">
        <v>0</v>
      </c>
      <c r="Q10850">
        <v>1664273</v>
      </c>
      <c r="R10850">
        <v>0</v>
      </c>
      <c r="S10850">
        <v>1664273</v>
      </c>
      <c r="T10850">
        <v>252579</v>
      </c>
      <c r="U10850">
        <v>1411694</v>
      </c>
      <c r="V10850">
        <v>32</v>
      </c>
    </row>
    <row r="10851" spans="1:22" customFormat="1" x14ac:dyDescent="0.3">
      <c r="A10851">
        <v>202324</v>
      </c>
      <c r="B10851" t="s">
        <v>820</v>
      </c>
      <c r="C10851" t="s">
        <v>821</v>
      </c>
      <c r="D10851" t="s">
        <v>822</v>
      </c>
      <c r="E10851" t="s">
        <v>823</v>
      </c>
      <c r="F10851" t="s">
        <v>898</v>
      </c>
      <c r="G10851" t="s">
        <v>899</v>
      </c>
      <c r="H10851" t="s">
        <v>1098</v>
      </c>
      <c r="I10851">
        <v>210</v>
      </c>
      <c r="J10851" t="s">
        <v>1099</v>
      </c>
      <c r="K10851" t="s">
        <v>842</v>
      </c>
      <c r="L10851" t="s">
        <v>251</v>
      </c>
      <c r="M10851" t="s">
        <v>829</v>
      </c>
      <c r="N10851" t="s">
        <v>829</v>
      </c>
      <c r="O10851">
        <v>0</v>
      </c>
      <c r="P10851">
        <v>0</v>
      </c>
      <c r="Q10851">
        <v>0</v>
      </c>
      <c r="R10851">
        <v>1698939</v>
      </c>
      <c r="S10851">
        <v>1698939</v>
      </c>
      <c r="T10851">
        <v>0</v>
      </c>
      <c r="U10851">
        <v>1698939</v>
      </c>
      <c r="V10851">
        <v>38</v>
      </c>
    </row>
    <row r="10852" spans="1:22" customFormat="1" x14ac:dyDescent="0.3">
      <c r="A10852">
        <v>202122</v>
      </c>
      <c r="B10852" t="s">
        <v>820</v>
      </c>
      <c r="C10852" t="s">
        <v>821</v>
      </c>
      <c r="D10852" t="s">
        <v>822</v>
      </c>
      <c r="E10852" t="s">
        <v>823</v>
      </c>
      <c r="F10852" t="s">
        <v>898</v>
      </c>
      <c r="G10852" t="s">
        <v>899</v>
      </c>
      <c r="H10852" t="s">
        <v>1098</v>
      </c>
      <c r="I10852">
        <v>210</v>
      </c>
      <c r="J10852" t="s">
        <v>1099</v>
      </c>
      <c r="K10852" t="s">
        <v>842</v>
      </c>
      <c r="L10852" t="s">
        <v>253</v>
      </c>
      <c r="M10852" t="s">
        <v>829</v>
      </c>
      <c r="N10852" t="s">
        <v>829</v>
      </c>
      <c r="O10852">
        <v>0</v>
      </c>
      <c r="P10852">
        <v>0</v>
      </c>
      <c r="Q10852">
        <v>0</v>
      </c>
      <c r="R10852">
        <v>993429</v>
      </c>
      <c r="S10852">
        <v>993429</v>
      </c>
      <c r="T10852">
        <v>0</v>
      </c>
      <c r="U10852">
        <v>993429</v>
      </c>
      <c r="V10852">
        <v>22</v>
      </c>
    </row>
    <row r="10853" spans="1:22" customFormat="1" x14ac:dyDescent="0.3">
      <c r="A10853">
        <v>202223</v>
      </c>
      <c r="B10853" t="s">
        <v>820</v>
      </c>
      <c r="C10853" t="s">
        <v>821</v>
      </c>
      <c r="D10853" t="s">
        <v>822</v>
      </c>
      <c r="E10853" t="s">
        <v>823</v>
      </c>
      <c r="F10853" t="s">
        <v>898</v>
      </c>
      <c r="G10853" t="s">
        <v>899</v>
      </c>
      <c r="H10853" t="s">
        <v>1098</v>
      </c>
      <c r="I10853">
        <v>210</v>
      </c>
      <c r="J10853" t="s">
        <v>1099</v>
      </c>
      <c r="K10853" t="s">
        <v>842</v>
      </c>
      <c r="L10853" t="s">
        <v>253</v>
      </c>
      <c r="M10853" t="s">
        <v>829</v>
      </c>
      <c r="N10853" t="s">
        <v>829</v>
      </c>
      <c r="O10853">
        <v>0</v>
      </c>
      <c r="P10853">
        <v>0</v>
      </c>
      <c r="Q10853">
        <v>1315125</v>
      </c>
      <c r="R10853">
        <v>0</v>
      </c>
      <c r="S10853">
        <v>1315125</v>
      </c>
      <c r="T10853">
        <v>199590</v>
      </c>
      <c r="U10853">
        <v>1115535</v>
      </c>
      <c r="V10853">
        <v>25</v>
      </c>
    </row>
    <row r="10854" spans="1:22" customFormat="1" x14ac:dyDescent="0.3">
      <c r="A10854">
        <v>202324</v>
      </c>
      <c r="B10854" t="s">
        <v>820</v>
      </c>
      <c r="C10854" t="s">
        <v>821</v>
      </c>
      <c r="D10854" t="s">
        <v>822</v>
      </c>
      <c r="E10854" t="s">
        <v>823</v>
      </c>
      <c r="F10854" t="s">
        <v>898</v>
      </c>
      <c r="G10854" t="s">
        <v>899</v>
      </c>
      <c r="H10854" t="s">
        <v>1098</v>
      </c>
      <c r="I10854">
        <v>210</v>
      </c>
      <c r="J10854" t="s">
        <v>1099</v>
      </c>
      <c r="K10854" t="s">
        <v>842</v>
      </c>
      <c r="L10854" t="s">
        <v>253</v>
      </c>
      <c r="M10854" t="s">
        <v>829</v>
      </c>
      <c r="N10854" t="s">
        <v>829</v>
      </c>
      <c r="O10854">
        <v>0</v>
      </c>
      <c r="P10854">
        <v>0</v>
      </c>
      <c r="Q10854">
        <v>0</v>
      </c>
      <c r="R10854">
        <v>1342518</v>
      </c>
      <c r="S10854">
        <v>1342518</v>
      </c>
      <c r="T10854">
        <v>0</v>
      </c>
      <c r="U10854">
        <v>1342518</v>
      </c>
      <c r="V10854">
        <v>30</v>
      </c>
    </row>
    <row r="10855" spans="1:22" customFormat="1" x14ac:dyDescent="0.3">
      <c r="A10855">
        <v>202122</v>
      </c>
      <c r="B10855" t="s">
        <v>820</v>
      </c>
      <c r="C10855" t="s">
        <v>821</v>
      </c>
      <c r="D10855" t="s">
        <v>822</v>
      </c>
      <c r="E10855" t="s">
        <v>823</v>
      </c>
      <c r="F10855" t="s">
        <v>898</v>
      </c>
      <c r="G10855" t="s">
        <v>899</v>
      </c>
      <c r="H10855" t="s">
        <v>1098</v>
      </c>
      <c r="I10855">
        <v>210</v>
      </c>
      <c r="J10855" t="s">
        <v>1099</v>
      </c>
      <c r="K10855" t="s">
        <v>842</v>
      </c>
      <c r="L10855" t="s">
        <v>845</v>
      </c>
      <c r="M10855" t="s">
        <v>829</v>
      </c>
      <c r="N10855" t="s">
        <v>829</v>
      </c>
      <c r="O10855">
        <v>0</v>
      </c>
      <c r="P10855">
        <v>0</v>
      </c>
      <c r="Q10855">
        <v>0</v>
      </c>
      <c r="R10855">
        <v>0</v>
      </c>
      <c r="S10855">
        <v>0</v>
      </c>
      <c r="T10855">
        <v>0</v>
      </c>
      <c r="U10855">
        <v>0</v>
      </c>
      <c r="V10855">
        <v>0</v>
      </c>
    </row>
    <row r="10856" spans="1:22" customFormat="1" x14ac:dyDescent="0.3">
      <c r="A10856">
        <v>202223</v>
      </c>
      <c r="B10856" t="s">
        <v>820</v>
      </c>
      <c r="C10856" t="s">
        <v>821</v>
      </c>
      <c r="D10856" t="s">
        <v>822</v>
      </c>
      <c r="E10856" t="s">
        <v>823</v>
      </c>
      <c r="F10856" t="s">
        <v>898</v>
      </c>
      <c r="G10856" t="s">
        <v>899</v>
      </c>
      <c r="H10856" t="s">
        <v>1098</v>
      </c>
      <c r="I10856">
        <v>210</v>
      </c>
      <c r="J10856" t="s">
        <v>1099</v>
      </c>
      <c r="K10856" t="s">
        <v>842</v>
      </c>
      <c r="L10856" t="s">
        <v>845</v>
      </c>
      <c r="M10856" t="s">
        <v>829</v>
      </c>
      <c r="N10856" t="s">
        <v>829</v>
      </c>
      <c r="O10856">
        <v>0</v>
      </c>
      <c r="P10856">
        <v>0</v>
      </c>
      <c r="Q10856">
        <v>0</v>
      </c>
      <c r="R10856">
        <v>0</v>
      </c>
      <c r="S10856">
        <v>0</v>
      </c>
      <c r="T10856">
        <v>0</v>
      </c>
      <c r="U10856">
        <v>0</v>
      </c>
      <c r="V10856">
        <v>0</v>
      </c>
    </row>
    <row r="10857" spans="1:22" customFormat="1" x14ac:dyDescent="0.3">
      <c r="A10857">
        <v>202324</v>
      </c>
      <c r="B10857" t="s">
        <v>820</v>
      </c>
      <c r="C10857" t="s">
        <v>821</v>
      </c>
      <c r="D10857" t="s">
        <v>822</v>
      </c>
      <c r="E10857" t="s">
        <v>823</v>
      </c>
      <c r="F10857" t="s">
        <v>898</v>
      </c>
      <c r="G10857" t="s">
        <v>899</v>
      </c>
      <c r="H10857" t="s">
        <v>1098</v>
      </c>
      <c r="I10857">
        <v>210</v>
      </c>
      <c r="J10857" t="s">
        <v>1099</v>
      </c>
      <c r="K10857" t="s">
        <v>842</v>
      </c>
      <c r="L10857" t="s">
        <v>845</v>
      </c>
      <c r="M10857" t="s">
        <v>829</v>
      </c>
      <c r="N10857" t="s">
        <v>829</v>
      </c>
      <c r="O10857">
        <v>0</v>
      </c>
      <c r="P10857">
        <v>0</v>
      </c>
      <c r="Q10857">
        <v>0</v>
      </c>
      <c r="R10857">
        <v>0</v>
      </c>
      <c r="S10857">
        <v>0</v>
      </c>
      <c r="T10857">
        <v>0</v>
      </c>
      <c r="U10857">
        <v>0</v>
      </c>
      <c r="V10857">
        <v>0</v>
      </c>
    </row>
    <row r="10858" spans="1:22" customFormat="1" x14ac:dyDescent="0.3">
      <c r="A10858">
        <v>202122</v>
      </c>
      <c r="B10858" t="s">
        <v>820</v>
      </c>
      <c r="C10858" t="s">
        <v>821</v>
      </c>
      <c r="D10858" t="s">
        <v>822</v>
      </c>
      <c r="E10858" t="s">
        <v>823</v>
      </c>
      <c r="F10858" t="s">
        <v>866</v>
      </c>
      <c r="G10858" t="s">
        <v>867</v>
      </c>
      <c r="H10858" t="s">
        <v>1100</v>
      </c>
      <c r="I10858">
        <v>342</v>
      </c>
      <c r="J10858" t="s">
        <v>1101</v>
      </c>
      <c r="K10858" t="s">
        <v>828</v>
      </c>
      <c r="L10858" t="s">
        <v>336</v>
      </c>
      <c r="M10858">
        <v>0</v>
      </c>
      <c r="N10858">
        <v>284000</v>
      </c>
      <c r="O10858">
        <v>282000</v>
      </c>
      <c r="P10858">
        <v>3882497</v>
      </c>
      <c r="Q10858">
        <v>1250000</v>
      </c>
      <c r="R10858" t="s">
        <v>829</v>
      </c>
      <c r="S10858">
        <v>5698497</v>
      </c>
      <c r="T10858" t="s">
        <v>829</v>
      </c>
      <c r="U10858">
        <v>5698497</v>
      </c>
      <c r="V10858">
        <v>290</v>
      </c>
    </row>
    <row r="10859" spans="1:22" customFormat="1" x14ac:dyDescent="0.3">
      <c r="A10859">
        <v>202223</v>
      </c>
      <c r="B10859" t="s">
        <v>820</v>
      </c>
      <c r="C10859" t="s">
        <v>821</v>
      </c>
      <c r="D10859" t="s">
        <v>822</v>
      </c>
      <c r="E10859" t="s">
        <v>823</v>
      </c>
      <c r="F10859" t="s">
        <v>866</v>
      </c>
      <c r="G10859" t="s">
        <v>867</v>
      </c>
      <c r="H10859" t="s">
        <v>1100</v>
      </c>
      <c r="I10859">
        <v>342</v>
      </c>
      <c r="J10859" t="s">
        <v>1101</v>
      </c>
      <c r="K10859" t="s">
        <v>828</v>
      </c>
      <c r="L10859" t="s">
        <v>336</v>
      </c>
      <c r="M10859">
        <v>0</v>
      </c>
      <c r="N10859">
        <v>280000</v>
      </c>
      <c r="O10859">
        <v>132000</v>
      </c>
      <c r="P10859">
        <v>3978330</v>
      </c>
      <c r="Q10859">
        <v>1250000</v>
      </c>
      <c r="R10859" t="s">
        <v>829</v>
      </c>
      <c r="S10859">
        <v>5640330</v>
      </c>
      <c r="T10859" t="s">
        <v>829</v>
      </c>
      <c r="U10859">
        <v>5640330</v>
      </c>
      <c r="V10859">
        <v>302</v>
      </c>
    </row>
    <row r="10860" spans="1:22" customFormat="1" x14ac:dyDescent="0.3">
      <c r="A10860">
        <v>202324</v>
      </c>
      <c r="B10860" t="s">
        <v>820</v>
      </c>
      <c r="C10860" t="s">
        <v>821</v>
      </c>
      <c r="D10860" t="s">
        <v>822</v>
      </c>
      <c r="E10860" t="s">
        <v>823</v>
      </c>
      <c r="F10860" t="s">
        <v>866</v>
      </c>
      <c r="G10860" t="s">
        <v>867</v>
      </c>
      <c r="H10860" t="s">
        <v>1100</v>
      </c>
      <c r="I10860">
        <v>342</v>
      </c>
      <c r="J10860" t="s">
        <v>1101</v>
      </c>
      <c r="K10860" t="s">
        <v>828</v>
      </c>
      <c r="L10860" t="s">
        <v>336</v>
      </c>
      <c r="M10860">
        <v>0</v>
      </c>
      <c r="N10860">
        <v>400000</v>
      </c>
      <c r="O10860">
        <v>276500</v>
      </c>
      <c r="P10860">
        <v>4107495</v>
      </c>
      <c r="Q10860">
        <v>1250000</v>
      </c>
      <c r="R10860" t="s">
        <v>829</v>
      </c>
      <c r="S10860">
        <v>6033995</v>
      </c>
      <c r="T10860" t="s">
        <v>829</v>
      </c>
      <c r="U10860">
        <v>6033995</v>
      </c>
      <c r="V10860">
        <v>335</v>
      </c>
    </row>
    <row r="10861" spans="1:22" customFormat="1" x14ac:dyDescent="0.3">
      <c r="A10861">
        <v>202122</v>
      </c>
      <c r="B10861" t="s">
        <v>820</v>
      </c>
      <c r="C10861" t="s">
        <v>821</v>
      </c>
      <c r="D10861" t="s">
        <v>822</v>
      </c>
      <c r="E10861" t="s">
        <v>823</v>
      </c>
      <c r="F10861" t="s">
        <v>866</v>
      </c>
      <c r="G10861" t="s">
        <v>867</v>
      </c>
      <c r="H10861" t="s">
        <v>1100</v>
      </c>
      <c r="I10861">
        <v>342</v>
      </c>
      <c r="J10861" t="s">
        <v>1101</v>
      </c>
      <c r="K10861" t="s">
        <v>828</v>
      </c>
      <c r="L10861" t="s">
        <v>235</v>
      </c>
      <c r="M10861" t="s">
        <v>829</v>
      </c>
      <c r="N10861">
        <v>0</v>
      </c>
      <c r="O10861">
        <v>0</v>
      </c>
      <c r="P10861" t="s">
        <v>829</v>
      </c>
      <c r="Q10861" t="s">
        <v>829</v>
      </c>
      <c r="R10861" t="s">
        <v>829</v>
      </c>
      <c r="S10861">
        <v>0</v>
      </c>
      <c r="T10861">
        <v>0</v>
      </c>
      <c r="U10861">
        <v>0</v>
      </c>
      <c r="V10861">
        <v>0</v>
      </c>
    </row>
    <row r="10862" spans="1:22" customFormat="1" x14ac:dyDescent="0.3">
      <c r="A10862">
        <v>202223</v>
      </c>
      <c r="B10862" t="s">
        <v>820</v>
      </c>
      <c r="C10862" t="s">
        <v>821</v>
      </c>
      <c r="D10862" t="s">
        <v>822</v>
      </c>
      <c r="E10862" t="s">
        <v>823</v>
      </c>
      <c r="F10862" t="s">
        <v>866</v>
      </c>
      <c r="G10862" t="s">
        <v>867</v>
      </c>
      <c r="H10862" t="s">
        <v>1100</v>
      </c>
      <c r="I10862">
        <v>342</v>
      </c>
      <c r="J10862" t="s">
        <v>1101</v>
      </c>
      <c r="K10862" t="s">
        <v>828</v>
      </c>
      <c r="L10862" t="s">
        <v>235</v>
      </c>
      <c r="M10862" t="s">
        <v>829</v>
      </c>
      <c r="N10862">
        <v>0</v>
      </c>
      <c r="O10862">
        <v>0</v>
      </c>
      <c r="P10862" t="s">
        <v>829</v>
      </c>
      <c r="Q10862" t="s">
        <v>829</v>
      </c>
      <c r="R10862" t="s">
        <v>829</v>
      </c>
      <c r="S10862">
        <v>0</v>
      </c>
      <c r="T10862">
        <v>0</v>
      </c>
      <c r="U10862">
        <v>0</v>
      </c>
      <c r="V10862">
        <v>0</v>
      </c>
    </row>
    <row r="10863" spans="1:22" customFormat="1" x14ac:dyDescent="0.3">
      <c r="A10863">
        <v>202324</v>
      </c>
      <c r="B10863" t="s">
        <v>820</v>
      </c>
      <c r="C10863" t="s">
        <v>821</v>
      </c>
      <c r="D10863" t="s">
        <v>822</v>
      </c>
      <c r="E10863" t="s">
        <v>823</v>
      </c>
      <c r="F10863" t="s">
        <v>866</v>
      </c>
      <c r="G10863" t="s">
        <v>867</v>
      </c>
      <c r="H10863" t="s">
        <v>1100</v>
      </c>
      <c r="I10863">
        <v>342</v>
      </c>
      <c r="J10863" t="s">
        <v>1101</v>
      </c>
      <c r="K10863" t="s">
        <v>828</v>
      </c>
      <c r="L10863" t="s">
        <v>235</v>
      </c>
      <c r="M10863" t="s">
        <v>829</v>
      </c>
      <c r="N10863">
        <v>0</v>
      </c>
      <c r="O10863">
        <v>0</v>
      </c>
      <c r="P10863" t="s">
        <v>829</v>
      </c>
      <c r="Q10863" t="s">
        <v>829</v>
      </c>
      <c r="R10863" t="s">
        <v>829</v>
      </c>
      <c r="S10863">
        <v>0</v>
      </c>
      <c r="T10863">
        <v>0</v>
      </c>
      <c r="U10863">
        <v>0</v>
      </c>
      <c r="V10863">
        <v>0</v>
      </c>
    </row>
    <row r="10864" spans="1:22" customFormat="1" x14ac:dyDescent="0.3">
      <c r="A10864">
        <v>202122</v>
      </c>
      <c r="B10864" t="s">
        <v>820</v>
      </c>
      <c r="C10864" t="s">
        <v>821</v>
      </c>
      <c r="D10864" t="s">
        <v>822</v>
      </c>
      <c r="E10864" t="s">
        <v>823</v>
      </c>
      <c r="F10864" t="s">
        <v>866</v>
      </c>
      <c r="G10864" t="s">
        <v>867</v>
      </c>
      <c r="H10864" t="s">
        <v>1100</v>
      </c>
      <c r="I10864">
        <v>342</v>
      </c>
      <c r="J10864" t="s">
        <v>1101</v>
      </c>
      <c r="K10864" t="s">
        <v>828</v>
      </c>
      <c r="L10864" t="s">
        <v>534</v>
      </c>
      <c r="M10864">
        <v>0</v>
      </c>
      <c r="N10864">
        <v>3717281</v>
      </c>
      <c r="O10864">
        <v>2075833</v>
      </c>
      <c r="P10864">
        <v>5494191</v>
      </c>
      <c r="Q10864">
        <v>1032215</v>
      </c>
      <c r="R10864" t="s">
        <v>829</v>
      </c>
      <c r="S10864">
        <v>12319520</v>
      </c>
      <c r="T10864">
        <v>697736</v>
      </c>
      <c r="U10864">
        <v>11621784</v>
      </c>
      <c r="V10864">
        <v>285</v>
      </c>
    </row>
    <row r="10865" spans="1:22" customFormat="1" x14ac:dyDescent="0.3">
      <c r="A10865">
        <v>202223</v>
      </c>
      <c r="B10865" t="s">
        <v>820</v>
      </c>
      <c r="C10865" t="s">
        <v>821</v>
      </c>
      <c r="D10865" t="s">
        <v>822</v>
      </c>
      <c r="E10865" t="s">
        <v>823</v>
      </c>
      <c r="F10865" t="s">
        <v>866</v>
      </c>
      <c r="G10865" t="s">
        <v>867</v>
      </c>
      <c r="H10865" t="s">
        <v>1100</v>
      </c>
      <c r="I10865">
        <v>342</v>
      </c>
      <c r="J10865" t="s">
        <v>1101</v>
      </c>
      <c r="K10865" t="s">
        <v>828</v>
      </c>
      <c r="L10865" t="s">
        <v>534</v>
      </c>
      <c r="M10865">
        <v>0</v>
      </c>
      <c r="N10865">
        <v>3424918</v>
      </c>
      <c r="O10865">
        <v>1654862</v>
      </c>
      <c r="P10865">
        <v>6065707</v>
      </c>
      <c r="Q10865">
        <v>1213393</v>
      </c>
      <c r="R10865" t="s">
        <v>829</v>
      </c>
      <c r="S10865">
        <v>12358880</v>
      </c>
      <c r="T10865">
        <v>824414</v>
      </c>
      <c r="U10865">
        <v>11534466</v>
      </c>
      <c r="V10865">
        <v>286</v>
      </c>
    </row>
    <row r="10866" spans="1:22" customFormat="1" x14ac:dyDescent="0.3">
      <c r="A10866">
        <v>202324</v>
      </c>
      <c r="B10866" t="s">
        <v>820</v>
      </c>
      <c r="C10866" t="s">
        <v>821</v>
      </c>
      <c r="D10866" t="s">
        <v>822</v>
      </c>
      <c r="E10866" t="s">
        <v>823</v>
      </c>
      <c r="F10866" t="s">
        <v>866</v>
      </c>
      <c r="G10866" t="s">
        <v>867</v>
      </c>
      <c r="H10866" t="s">
        <v>1100</v>
      </c>
      <c r="I10866">
        <v>342</v>
      </c>
      <c r="J10866" t="s">
        <v>1101</v>
      </c>
      <c r="K10866" t="s">
        <v>828</v>
      </c>
      <c r="L10866" t="s">
        <v>534</v>
      </c>
      <c r="M10866">
        <v>0</v>
      </c>
      <c r="N10866">
        <v>3578755</v>
      </c>
      <c r="O10866">
        <v>1344167</v>
      </c>
      <c r="P10866">
        <v>6847483</v>
      </c>
      <c r="Q10866">
        <v>1219512</v>
      </c>
      <c r="R10866" t="s">
        <v>829</v>
      </c>
      <c r="S10866">
        <v>12989917</v>
      </c>
      <c r="T10866">
        <v>850685</v>
      </c>
      <c r="U10866">
        <v>12139232</v>
      </c>
      <c r="V10866">
        <v>303</v>
      </c>
    </row>
    <row r="10867" spans="1:22" customFormat="1" x14ac:dyDescent="0.3">
      <c r="A10867">
        <v>202122</v>
      </c>
      <c r="B10867" t="s">
        <v>820</v>
      </c>
      <c r="C10867" t="s">
        <v>821</v>
      </c>
      <c r="D10867" t="s">
        <v>822</v>
      </c>
      <c r="E10867" t="s">
        <v>823</v>
      </c>
      <c r="F10867" t="s">
        <v>866</v>
      </c>
      <c r="G10867" t="s">
        <v>867</v>
      </c>
      <c r="H10867" t="s">
        <v>1100</v>
      </c>
      <c r="I10867">
        <v>342</v>
      </c>
      <c r="J10867" t="s">
        <v>1101</v>
      </c>
      <c r="K10867" t="s">
        <v>828</v>
      </c>
      <c r="L10867" t="s">
        <v>603</v>
      </c>
      <c r="M10867" t="s">
        <v>829</v>
      </c>
      <c r="N10867" t="s">
        <v>829</v>
      </c>
      <c r="O10867" t="s">
        <v>829</v>
      </c>
      <c r="P10867">
        <v>0</v>
      </c>
      <c r="Q10867">
        <v>0</v>
      </c>
      <c r="R10867">
        <v>0</v>
      </c>
      <c r="S10867">
        <v>0</v>
      </c>
      <c r="T10867">
        <v>0</v>
      </c>
      <c r="U10867">
        <v>0</v>
      </c>
      <c r="V10867">
        <v>0</v>
      </c>
    </row>
    <row r="10868" spans="1:22" customFormat="1" x14ac:dyDescent="0.3">
      <c r="A10868">
        <v>202223</v>
      </c>
      <c r="B10868" t="s">
        <v>820</v>
      </c>
      <c r="C10868" t="s">
        <v>821</v>
      </c>
      <c r="D10868" t="s">
        <v>822</v>
      </c>
      <c r="E10868" t="s">
        <v>823</v>
      </c>
      <c r="F10868" t="s">
        <v>866</v>
      </c>
      <c r="G10868" t="s">
        <v>867</v>
      </c>
      <c r="H10868" t="s">
        <v>1100</v>
      </c>
      <c r="I10868">
        <v>342</v>
      </c>
      <c r="J10868" t="s">
        <v>1101</v>
      </c>
      <c r="K10868" t="s">
        <v>828</v>
      </c>
      <c r="L10868" t="s">
        <v>603</v>
      </c>
      <c r="M10868" t="s">
        <v>829</v>
      </c>
      <c r="N10868" t="s">
        <v>829</v>
      </c>
      <c r="O10868" t="s">
        <v>829</v>
      </c>
      <c r="P10868">
        <v>0</v>
      </c>
      <c r="Q10868">
        <v>0</v>
      </c>
      <c r="R10868">
        <v>0</v>
      </c>
      <c r="S10868">
        <v>0</v>
      </c>
      <c r="T10868">
        <v>0</v>
      </c>
      <c r="U10868">
        <v>0</v>
      </c>
      <c r="V10868">
        <v>0</v>
      </c>
    </row>
    <row r="10869" spans="1:22" customFormat="1" x14ac:dyDescent="0.3">
      <c r="A10869">
        <v>202324</v>
      </c>
      <c r="B10869" t="s">
        <v>820</v>
      </c>
      <c r="C10869" t="s">
        <v>821</v>
      </c>
      <c r="D10869" t="s">
        <v>822</v>
      </c>
      <c r="E10869" t="s">
        <v>823</v>
      </c>
      <c r="F10869" t="s">
        <v>866</v>
      </c>
      <c r="G10869" t="s">
        <v>867</v>
      </c>
      <c r="H10869" t="s">
        <v>1100</v>
      </c>
      <c r="I10869">
        <v>342</v>
      </c>
      <c r="J10869" t="s">
        <v>1101</v>
      </c>
      <c r="K10869" t="s">
        <v>828</v>
      </c>
      <c r="L10869" t="s">
        <v>603</v>
      </c>
      <c r="M10869" t="s">
        <v>829</v>
      </c>
      <c r="N10869" t="s">
        <v>829</v>
      </c>
      <c r="O10869" t="s">
        <v>829</v>
      </c>
      <c r="P10869">
        <v>0</v>
      </c>
      <c r="Q10869">
        <v>0</v>
      </c>
      <c r="R10869">
        <v>0</v>
      </c>
      <c r="S10869">
        <v>0</v>
      </c>
      <c r="T10869">
        <v>0</v>
      </c>
      <c r="U10869">
        <v>0</v>
      </c>
      <c r="V10869">
        <v>0</v>
      </c>
    </row>
    <row r="10870" spans="1:22" customFormat="1" x14ac:dyDescent="0.3">
      <c r="A10870">
        <v>202122</v>
      </c>
      <c r="B10870" t="s">
        <v>820</v>
      </c>
      <c r="C10870" t="s">
        <v>821</v>
      </c>
      <c r="D10870" t="s">
        <v>822</v>
      </c>
      <c r="E10870" t="s">
        <v>823</v>
      </c>
      <c r="F10870" t="s">
        <v>866</v>
      </c>
      <c r="G10870" t="s">
        <v>867</v>
      </c>
      <c r="H10870" t="s">
        <v>1100</v>
      </c>
      <c r="I10870">
        <v>342</v>
      </c>
      <c r="J10870" t="s">
        <v>1101</v>
      </c>
      <c r="K10870" t="s">
        <v>828</v>
      </c>
      <c r="L10870" t="s">
        <v>606</v>
      </c>
      <c r="M10870">
        <v>0</v>
      </c>
      <c r="N10870">
        <v>0</v>
      </c>
      <c r="O10870">
        <v>0</v>
      </c>
      <c r="P10870">
        <v>0</v>
      </c>
      <c r="Q10870">
        <v>0</v>
      </c>
      <c r="R10870">
        <v>0</v>
      </c>
      <c r="S10870">
        <v>0</v>
      </c>
      <c r="T10870">
        <v>0</v>
      </c>
      <c r="U10870">
        <v>0</v>
      </c>
      <c r="V10870">
        <v>0</v>
      </c>
    </row>
    <row r="10871" spans="1:22" customFormat="1" x14ac:dyDescent="0.3">
      <c r="A10871">
        <v>202223</v>
      </c>
      <c r="B10871" t="s">
        <v>820</v>
      </c>
      <c r="C10871" t="s">
        <v>821</v>
      </c>
      <c r="D10871" t="s">
        <v>822</v>
      </c>
      <c r="E10871" t="s">
        <v>823</v>
      </c>
      <c r="F10871" t="s">
        <v>866</v>
      </c>
      <c r="G10871" t="s">
        <v>867</v>
      </c>
      <c r="H10871" t="s">
        <v>1100</v>
      </c>
      <c r="I10871">
        <v>342</v>
      </c>
      <c r="J10871" t="s">
        <v>1101</v>
      </c>
      <c r="K10871" t="s">
        <v>828</v>
      </c>
      <c r="L10871" t="s">
        <v>606</v>
      </c>
      <c r="M10871">
        <v>0</v>
      </c>
      <c r="N10871">
        <v>0</v>
      </c>
      <c r="O10871">
        <v>0</v>
      </c>
      <c r="P10871">
        <v>0</v>
      </c>
      <c r="Q10871">
        <v>0</v>
      </c>
      <c r="R10871">
        <v>0</v>
      </c>
      <c r="S10871">
        <v>0</v>
      </c>
      <c r="T10871">
        <v>0</v>
      </c>
      <c r="U10871">
        <v>0</v>
      </c>
      <c r="V10871">
        <v>0</v>
      </c>
    </row>
    <row r="10872" spans="1:22" customFormat="1" x14ac:dyDescent="0.3">
      <c r="A10872">
        <v>202324</v>
      </c>
      <c r="B10872" t="s">
        <v>820</v>
      </c>
      <c r="C10872" t="s">
        <v>821</v>
      </c>
      <c r="D10872" t="s">
        <v>822</v>
      </c>
      <c r="E10872" t="s">
        <v>823</v>
      </c>
      <c r="F10872" t="s">
        <v>866</v>
      </c>
      <c r="G10872" t="s">
        <v>867</v>
      </c>
      <c r="H10872" t="s">
        <v>1100</v>
      </c>
      <c r="I10872">
        <v>342</v>
      </c>
      <c r="J10872" t="s">
        <v>1101</v>
      </c>
      <c r="K10872" t="s">
        <v>828</v>
      </c>
      <c r="L10872" t="s">
        <v>606</v>
      </c>
      <c r="M10872">
        <v>0</v>
      </c>
      <c r="N10872">
        <v>0</v>
      </c>
      <c r="O10872">
        <v>0</v>
      </c>
      <c r="P10872">
        <v>0</v>
      </c>
      <c r="Q10872">
        <v>0</v>
      </c>
      <c r="R10872">
        <v>0</v>
      </c>
      <c r="S10872">
        <v>0</v>
      </c>
      <c r="T10872">
        <v>0</v>
      </c>
      <c r="U10872">
        <v>0</v>
      </c>
      <c r="V10872">
        <v>0</v>
      </c>
    </row>
    <row r="10873" spans="1:22" customFormat="1" x14ac:dyDescent="0.3">
      <c r="A10873">
        <v>202122</v>
      </c>
      <c r="B10873" t="s">
        <v>820</v>
      </c>
      <c r="C10873" t="s">
        <v>821</v>
      </c>
      <c r="D10873" t="s">
        <v>822</v>
      </c>
      <c r="E10873" t="s">
        <v>823</v>
      </c>
      <c r="F10873" t="s">
        <v>866</v>
      </c>
      <c r="G10873" t="s">
        <v>867</v>
      </c>
      <c r="H10873" t="s">
        <v>1100</v>
      </c>
      <c r="I10873">
        <v>342</v>
      </c>
      <c r="J10873" t="s">
        <v>1101</v>
      </c>
      <c r="K10873" t="s">
        <v>828</v>
      </c>
      <c r="L10873" t="s">
        <v>609</v>
      </c>
      <c r="M10873" t="s">
        <v>829</v>
      </c>
      <c r="N10873" t="s">
        <v>829</v>
      </c>
      <c r="O10873" t="s">
        <v>829</v>
      </c>
      <c r="P10873" t="s">
        <v>829</v>
      </c>
      <c r="Q10873">
        <v>0</v>
      </c>
      <c r="R10873" t="s">
        <v>829</v>
      </c>
      <c r="S10873">
        <v>0</v>
      </c>
      <c r="T10873">
        <v>0</v>
      </c>
      <c r="U10873">
        <v>0</v>
      </c>
      <c r="V10873">
        <v>0</v>
      </c>
    </row>
    <row r="10874" spans="1:22" customFormat="1" x14ac:dyDescent="0.3">
      <c r="A10874">
        <v>202223</v>
      </c>
      <c r="B10874" t="s">
        <v>820</v>
      </c>
      <c r="C10874" t="s">
        <v>821</v>
      </c>
      <c r="D10874" t="s">
        <v>822</v>
      </c>
      <c r="E10874" t="s">
        <v>823</v>
      </c>
      <c r="F10874" t="s">
        <v>866</v>
      </c>
      <c r="G10874" t="s">
        <v>867</v>
      </c>
      <c r="H10874" t="s">
        <v>1100</v>
      </c>
      <c r="I10874">
        <v>342</v>
      </c>
      <c r="J10874" t="s">
        <v>1101</v>
      </c>
      <c r="K10874" t="s">
        <v>828</v>
      </c>
      <c r="L10874" t="s">
        <v>609</v>
      </c>
      <c r="M10874" t="s">
        <v>829</v>
      </c>
      <c r="N10874" t="s">
        <v>829</v>
      </c>
      <c r="O10874" t="s">
        <v>829</v>
      </c>
      <c r="P10874" t="s">
        <v>829</v>
      </c>
      <c r="Q10874">
        <v>0</v>
      </c>
      <c r="R10874" t="s">
        <v>829</v>
      </c>
      <c r="S10874">
        <v>0</v>
      </c>
      <c r="T10874">
        <v>0</v>
      </c>
      <c r="U10874">
        <v>0</v>
      </c>
      <c r="V10874">
        <v>0</v>
      </c>
    </row>
    <row r="10875" spans="1:22" customFormat="1" x14ac:dyDescent="0.3">
      <c r="A10875">
        <v>202122</v>
      </c>
      <c r="B10875" t="s">
        <v>820</v>
      </c>
      <c r="C10875" t="s">
        <v>821</v>
      </c>
      <c r="D10875" t="s">
        <v>822</v>
      </c>
      <c r="E10875" t="s">
        <v>823</v>
      </c>
      <c r="F10875" t="s">
        <v>866</v>
      </c>
      <c r="G10875" t="s">
        <v>867</v>
      </c>
      <c r="H10875" t="s">
        <v>1100</v>
      </c>
      <c r="I10875">
        <v>342</v>
      </c>
      <c r="J10875" t="s">
        <v>1101</v>
      </c>
      <c r="K10875" t="s">
        <v>828</v>
      </c>
      <c r="L10875" t="s">
        <v>830</v>
      </c>
      <c r="M10875">
        <v>0</v>
      </c>
      <c r="N10875">
        <v>0</v>
      </c>
      <c r="O10875">
        <v>0</v>
      </c>
      <c r="P10875">
        <v>0</v>
      </c>
      <c r="Q10875">
        <v>0</v>
      </c>
      <c r="R10875">
        <v>0</v>
      </c>
      <c r="S10875">
        <v>0</v>
      </c>
      <c r="T10875">
        <v>0</v>
      </c>
      <c r="U10875">
        <v>0</v>
      </c>
      <c r="V10875">
        <v>0</v>
      </c>
    </row>
    <row r="10876" spans="1:22" customFormat="1" x14ac:dyDescent="0.3">
      <c r="A10876">
        <v>202223</v>
      </c>
      <c r="B10876" t="s">
        <v>820</v>
      </c>
      <c r="C10876" t="s">
        <v>821</v>
      </c>
      <c r="D10876" t="s">
        <v>822</v>
      </c>
      <c r="E10876" t="s">
        <v>823</v>
      </c>
      <c r="F10876" t="s">
        <v>866</v>
      </c>
      <c r="G10876" t="s">
        <v>867</v>
      </c>
      <c r="H10876" t="s">
        <v>1100</v>
      </c>
      <c r="I10876">
        <v>342</v>
      </c>
      <c r="J10876" t="s">
        <v>1101</v>
      </c>
      <c r="K10876" t="s">
        <v>828</v>
      </c>
      <c r="L10876" t="s">
        <v>830</v>
      </c>
      <c r="M10876">
        <v>0</v>
      </c>
      <c r="N10876">
        <v>0</v>
      </c>
      <c r="O10876">
        <v>0</v>
      </c>
      <c r="P10876">
        <v>0</v>
      </c>
      <c r="Q10876">
        <v>0</v>
      </c>
      <c r="R10876">
        <v>0</v>
      </c>
      <c r="S10876">
        <v>0</v>
      </c>
      <c r="T10876">
        <v>0</v>
      </c>
      <c r="U10876">
        <v>0</v>
      </c>
      <c r="V10876">
        <v>0</v>
      </c>
    </row>
    <row r="10877" spans="1:22" customFormat="1" x14ac:dyDescent="0.3">
      <c r="A10877">
        <v>202324</v>
      </c>
      <c r="B10877" t="s">
        <v>820</v>
      </c>
      <c r="C10877" t="s">
        <v>821</v>
      </c>
      <c r="D10877" t="s">
        <v>822</v>
      </c>
      <c r="E10877" t="s">
        <v>823</v>
      </c>
      <c r="F10877" t="s">
        <v>866</v>
      </c>
      <c r="G10877" t="s">
        <v>867</v>
      </c>
      <c r="H10877" t="s">
        <v>1100</v>
      </c>
      <c r="I10877">
        <v>342</v>
      </c>
      <c r="J10877" t="s">
        <v>1101</v>
      </c>
      <c r="K10877" t="s">
        <v>828</v>
      </c>
      <c r="L10877" t="s">
        <v>830</v>
      </c>
      <c r="M10877">
        <v>0</v>
      </c>
      <c r="N10877">
        <v>0</v>
      </c>
      <c r="O10877">
        <v>0</v>
      </c>
      <c r="P10877">
        <v>0</v>
      </c>
      <c r="Q10877">
        <v>0</v>
      </c>
      <c r="R10877">
        <v>0</v>
      </c>
      <c r="S10877">
        <v>0</v>
      </c>
      <c r="T10877">
        <v>0</v>
      </c>
      <c r="U10877">
        <v>0</v>
      </c>
      <c r="V10877">
        <v>0</v>
      </c>
    </row>
    <row r="10878" spans="1:22" customFormat="1" x14ac:dyDescent="0.3">
      <c r="A10878">
        <v>202122</v>
      </c>
      <c r="B10878" t="s">
        <v>820</v>
      </c>
      <c r="C10878" t="s">
        <v>821</v>
      </c>
      <c r="D10878" t="s">
        <v>822</v>
      </c>
      <c r="E10878" t="s">
        <v>823</v>
      </c>
      <c r="F10878" t="s">
        <v>866</v>
      </c>
      <c r="G10878" t="s">
        <v>867</v>
      </c>
      <c r="H10878" t="s">
        <v>1100</v>
      </c>
      <c r="I10878">
        <v>342</v>
      </c>
      <c r="J10878" t="s">
        <v>1101</v>
      </c>
      <c r="K10878" t="s">
        <v>828</v>
      </c>
      <c r="L10878" t="s">
        <v>537</v>
      </c>
      <c r="M10878">
        <v>0</v>
      </c>
      <c r="N10878">
        <v>162531</v>
      </c>
      <c r="O10878">
        <v>513115</v>
      </c>
      <c r="P10878">
        <v>0</v>
      </c>
      <c r="Q10878">
        <v>0</v>
      </c>
      <c r="R10878">
        <v>0</v>
      </c>
      <c r="S10878">
        <v>675646</v>
      </c>
      <c r="T10878">
        <v>0</v>
      </c>
      <c r="U10878">
        <v>675646</v>
      </c>
      <c r="V10878">
        <v>17</v>
      </c>
    </row>
    <row r="10879" spans="1:22" customFormat="1" x14ac:dyDescent="0.3">
      <c r="A10879">
        <v>202223</v>
      </c>
      <c r="B10879" t="s">
        <v>820</v>
      </c>
      <c r="C10879" t="s">
        <v>821</v>
      </c>
      <c r="D10879" t="s">
        <v>822</v>
      </c>
      <c r="E10879" t="s">
        <v>823</v>
      </c>
      <c r="F10879" t="s">
        <v>866</v>
      </c>
      <c r="G10879" t="s">
        <v>867</v>
      </c>
      <c r="H10879" t="s">
        <v>1100</v>
      </c>
      <c r="I10879">
        <v>342</v>
      </c>
      <c r="J10879" t="s">
        <v>1101</v>
      </c>
      <c r="K10879" t="s">
        <v>828</v>
      </c>
      <c r="L10879" t="s">
        <v>537</v>
      </c>
      <c r="M10879">
        <v>0</v>
      </c>
      <c r="N10879">
        <v>152971</v>
      </c>
      <c r="O10879">
        <v>759247</v>
      </c>
      <c r="P10879">
        <v>0</v>
      </c>
      <c r="Q10879">
        <v>0</v>
      </c>
      <c r="R10879">
        <v>0</v>
      </c>
      <c r="S10879">
        <v>912218</v>
      </c>
      <c r="T10879">
        <v>0</v>
      </c>
      <c r="U10879">
        <v>912218</v>
      </c>
      <c r="V10879">
        <v>23</v>
      </c>
    </row>
    <row r="10880" spans="1:22" customFormat="1" x14ac:dyDescent="0.3">
      <c r="A10880">
        <v>202324</v>
      </c>
      <c r="B10880" t="s">
        <v>820</v>
      </c>
      <c r="C10880" t="s">
        <v>821</v>
      </c>
      <c r="D10880" t="s">
        <v>822</v>
      </c>
      <c r="E10880" t="s">
        <v>823</v>
      </c>
      <c r="F10880" t="s">
        <v>866</v>
      </c>
      <c r="G10880" t="s">
        <v>867</v>
      </c>
      <c r="H10880" t="s">
        <v>1100</v>
      </c>
      <c r="I10880">
        <v>342</v>
      </c>
      <c r="J10880" t="s">
        <v>1101</v>
      </c>
      <c r="K10880" t="s">
        <v>828</v>
      </c>
      <c r="L10880" t="s">
        <v>537</v>
      </c>
      <c r="M10880">
        <v>0</v>
      </c>
      <c r="N10880">
        <v>180863</v>
      </c>
      <c r="O10880">
        <v>975628</v>
      </c>
      <c r="P10880">
        <v>0</v>
      </c>
      <c r="Q10880">
        <v>0</v>
      </c>
      <c r="R10880">
        <v>0</v>
      </c>
      <c r="S10880">
        <v>1156491</v>
      </c>
      <c r="T10880">
        <v>0</v>
      </c>
      <c r="U10880">
        <v>1156491</v>
      </c>
      <c r="V10880">
        <v>29</v>
      </c>
    </row>
    <row r="10881" spans="1:22" customFormat="1" x14ac:dyDescent="0.3">
      <c r="A10881">
        <v>202122</v>
      </c>
      <c r="B10881" t="s">
        <v>820</v>
      </c>
      <c r="C10881" t="s">
        <v>821</v>
      </c>
      <c r="D10881" t="s">
        <v>822</v>
      </c>
      <c r="E10881" t="s">
        <v>823</v>
      </c>
      <c r="F10881" t="s">
        <v>866</v>
      </c>
      <c r="G10881" t="s">
        <v>867</v>
      </c>
      <c r="H10881" t="s">
        <v>1100</v>
      </c>
      <c r="I10881">
        <v>342</v>
      </c>
      <c r="J10881" t="s">
        <v>1101</v>
      </c>
      <c r="K10881" t="s">
        <v>828</v>
      </c>
      <c r="L10881" t="s">
        <v>572</v>
      </c>
      <c r="M10881">
        <v>0</v>
      </c>
      <c r="N10881">
        <v>0</v>
      </c>
      <c r="O10881">
        <v>0</v>
      </c>
      <c r="P10881">
        <v>6137081</v>
      </c>
      <c r="Q10881">
        <v>0</v>
      </c>
      <c r="R10881">
        <v>689987</v>
      </c>
      <c r="S10881">
        <v>6827068</v>
      </c>
      <c r="T10881">
        <v>0</v>
      </c>
      <c r="U10881">
        <v>6827068</v>
      </c>
      <c r="V10881">
        <v>167</v>
      </c>
    </row>
    <row r="10882" spans="1:22" customFormat="1" x14ac:dyDescent="0.3">
      <c r="A10882">
        <v>202223</v>
      </c>
      <c r="B10882" t="s">
        <v>820</v>
      </c>
      <c r="C10882" t="s">
        <v>821</v>
      </c>
      <c r="D10882" t="s">
        <v>822</v>
      </c>
      <c r="E10882" t="s">
        <v>823</v>
      </c>
      <c r="F10882" t="s">
        <v>866</v>
      </c>
      <c r="G10882" t="s">
        <v>867</v>
      </c>
      <c r="H10882" t="s">
        <v>1100</v>
      </c>
      <c r="I10882">
        <v>342</v>
      </c>
      <c r="J10882" t="s">
        <v>1101</v>
      </c>
      <c r="K10882" t="s">
        <v>828</v>
      </c>
      <c r="L10882" t="s">
        <v>572</v>
      </c>
      <c r="M10882">
        <v>0</v>
      </c>
      <c r="N10882">
        <v>0</v>
      </c>
      <c r="O10882">
        <v>0</v>
      </c>
      <c r="P10882">
        <v>6325467</v>
      </c>
      <c r="Q10882">
        <v>0</v>
      </c>
      <c r="R10882">
        <v>879835</v>
      </c>
      <c r="S10882">
        <v>7205302</v>
      </c>
      <c r="T10882">
        <v>0</v>
      </c>
      <c r="U10882">
        <v>7205302</v>
      </c>
      <c r="V10882">
        <v>179</v>
      </c>
    </row>
    <row r="10883" spans="1:22" customFormat="1" x14ac:dyDescent="0.3">
      <c r="A10883">
        <v>202324</v>
      </c>
      <c r="B10883" t="s">
        <v>820</v>
      </c>
      <c r="C10883" t="s">
        <v>821</v>
      </c>
      <c r="D10883" t="s">
        <v>822</v>
      </c>
      <c r="E10883" t="s">
        <v>823</v>
      </c>
      <c r="F10883" t="s">
        <v>866</v>
      </c>
      <c r="G10883" t="s">
        <v>867</v>
      </c>
      <c r="H10883" t="s">
        <v>1100</v>
      </c>
      <c r="I10883">
        <v>342</v>
      </c>
      <c r="J10883" t="s">
        <v>1101</v>
      </c>
      <c r="K10883" t="s">
        <v>828</v>
      </c>
      <c r="L10883" t="s">
        <v>572</v>
      </c>
      <c r="M10883">
        <v>0</v>
      </c>
      <c r="N10883">
        <v>0</v>
      </c>
      <c r="O10883">
        <v>0</v>
      </c>
      <c r="P10883">
        <v>8592193</v>
      </c>
      <c r="Q10883">
        <v>0</v>
      </c>
      <c r="R10883">
        <v>1020818</v>
      </c>
      <c r="S10883">
        <v>9613011</v>
      </c>
      <c r="T10883">
        <v>0</v>
      </c>
      <c r="U10883">
        <v>9613011</v>
      </c>
      <c r="V10883">
        <v>240</v>
      </c>
    </row>
    <row r="10884" spans="1:22" customFormat="1" x14ac:dyDescent="0.3">
      <c r="A10884">
        <v>202122</v>
      </c>
      <c r="B10884" t="s">
        <v>820</v>
      </c>
      <c r="C10884" t="s">
        <v>821</v>
      </c>
      <c r="D10884" t="s">
        <v>822</v>
      </c>
      <c r="E10884" t="s">
        <v>823</v>
      </c>
      <c r="F10884" t="s">
        <v>866</v>
      </c>
      <c r="G10884" t="s">
        <v>867</v>
      </c>
      <c r="H10884" t="s">
        <v>1100</v>
      </c>
      <c r="I10884">
        <v>342</v>
      </c>
      <c r="J10884" t="s">
        <v>1101</v>
      </c>
      <c r="K10884" t="s">
        <v>828</v>
      </c>
      <c r="L10884" t="s">
        <v>539</v>
      </c>
      <c r="M10884">
        <v>0</v>
      </c>
      <c r="N10884">
        <v>0</v>
      </c>
      <c r="O10884">
        <v>0</v>
      </c>
      <c r="P10884" t="s">
        <v>829</v>
      </c>
      <c r="Q10884" t="s">
        <v>829</v>
      </c>
      <c r="R10884" t="s">
        <v>829</v>
      </c>
      <c r="S10884">
        <v>0</v>
      </c>
      <c r="T10884">
        <v>0</v>
      </c>
      <c r="U10884">
        <v>0</v>
      </c>
      <c r="V10884">
        <v>0</v>
      </c>
    </row>
    <row r="10885" spans="1:22" customFormat="1" x14ac:dyDescent="0.3">
      <c r="A10885">
        <v>202223</v>
      </c>
      <c r="B10885" t="s">
        <v>820</v>
      </c>
      <c r="C10885" t="s">
        <v>821</v>
      </c>
      <c r="D10885" t="s">
        <v>822</v>
      </c>
      <c r="E10885" t="s">
        <v>823</v>
      </c>
      <c r="F10885" t="s">
        <v>866</v>
      </c>
      <c r="G10885" t="s">
        <v>867</v>
      </c>
      <c r="H10885" t="s">
        <v>1100</v>
      </c>
      <c r="I10885">
        <v>342</v>
      </c>
      <c r="J10885" t="s">
        <v>1101</v>
      </c>
      <c r="K10885" t="s">
        <v>828</v>
      </c>
      <c r="L10885" t="s">
        <v>539</v>
      </c>
      <c r="M10885">
        <v>0</v>
      </c>
      <c r="N10885">
        <v>0</v>
      </c>
      <c r="O10885">
        <v>0</v>
      </c>
      <c r="P10885" t="s">
        <v>829</v>
      </c>
      <c r="Q10885" t="s">
        <v>829</v>
      </c>
      <c r="R10885" t="s">
        <v>829</v>
      </c>
      <c r="S10885">
        <v>0</v>
      </c>
      <c r="T10885">
        <v>0</v>
      </c>
      <c r="U10885">
        <v>0</v>
      </c>
      <c r="V10885">
        <v>0</v>
      </c>
    </row>
    <row r="10886" spans="1:22" customFormat="1" x14ac:dyDescent="0.3">
      <c r="A10886">
        <v>202324</v>
      </c>
      <c r="B10886" t="s">
        <v>820</v>
      </c>
      <c r="C10886" t="s">
        <v>821</v>
      </c>
      <c r="D10886" t="s">
        <v>822</v>
      </c>
      <c r="E10886" t="s">
        <v>823</v>
      </c>
      <c r="F10886" t="s">
        <v>866</v>
      </c>
      <c r="G10886" t="s">
        <v>867</v>
      </c>
      <c r="H10886" t="s">
        <v>1100</v>
      </c>
      <c r="I10886">
        <v>342</v>
      </c>
      <c r="J10886" t="s">
        <v>1101</v>
      </c>
      <c r="K10886" t="s">
        <v>828</v>
      </c>
      <c r="L10886" t="s">
        <v>539</v>
      </c>
      <c r="M10886">
        <v>0</v>
      </c>
      <c r="N10886">
        <v>0</v>
      </c>
      <c r="O10886">
        <v>0</v>
      </c>
      <c r="P10886" t="s">
        <v>829</v>
      </c>
      <c r="Q10886" t="s">
        <v>829</v>
      </c>
      <c r="R10886" t="s">
        <v>829</v>
      </c>
      <c r="S10886">
        <v>0</v>
      </c>
      <c r="T10886">
        <v>0</v>
      </c>
      <c r="U10886">
        <v>0</v>
      </c>
      <c r="V10886">
        <v>0</v>
      </c>
    </row>
    <row r="10887" spans="1:22" customFormat="1" x14ac:dyDescent="0.3">
      <c r="A10887">
        <v>202122</v>
      </c>
      <c r="B10887" t="s">
        <v>820</v>
      </c>
      <c r="C10887" t="s">
        <v>821</v>
      </c>
      <c r="D10887" t="s">
        <v>822</v>
      </c>
      <c r="E10887" t="s">
        <v>823</v>
      </c>
      <c r="F10887" t="s">
        <v>866</v>
      </c>
      <c r="G10887" t="s">
        <v>867</v>
      </c>
      <c r="H10887" t="s">
        <v>1100</v>
      </c>
      <c r="I10887">
        <v>342</v>
      </c>
      <c r="J10887" t="s">
        <v>1101</v>
      </c>
      <c r="K10887" t="s">
        <v>828</v>
      </c>
      <c r="L10887" t="s">
        <v>541</v>
      </c>
      <c r="M10887">
        <v>0</v>
      </c>
      <c r="N10887">
        <v>922975</v>
      </c>
      <c r="O10887">
        <v>651134</v>
      </c>
      <c r="P10887">
        <v>24401</v>
      </c>
      <c r="Q10887">
        <v>8134</v>
      </c>
      <c r="R10887">
        <v>0</v>
      </c>
      <c r="S10887">
        <v>1606644</v>
      </c>
      <c r="T10887">
        <v>44612</v>
      </c>
      <c r="U10887">
        <v>1562032</v>
      </c>
      <c r="V10887">
        <v>38</v>
      </c>
    </row>
    <row r="10888" spans="1:22" customFormat="1" x14ac:dyDescent="0.3">
      <c r="A10888">
        <v>202223</v>
      </c>
      <c r="B10888" t="s">
        <v>820</v>
      </c>
      <c r="C10888" t="s">
        <v>821</v>
      </c>
      <c r="D10888" t="s">
        <v>822</v>
      </c>
      <c r="E10888" t="s">
        <v>823</v>
      </c>
      <c r="F10888" t="s">
        <v>866</v>
      </c>
      <c r="G10888" t="s">
        <v>867</v>
      </c>
      <c r="H10888" t="s">
        <v>1100</v>
      </c>
      <c r="I10888">
        <v>342</v>
      </c>
      <c r="J10888" t="s">
        <v>1101</v>
      </c>
      <c r="K10888" t="s">
        <v>828</v>
      </c>
      <c r="L10888" t="s">
        <v>541</v>
      </c>
      <c r="M10888">
        <v>0</v>
      </c>
      <c r="N10888">
        <v>945499</v>
      </c>
      <c r="O10888">
        <v>672585</v>
      </c>
      <c r="P10888">
        <v>25730</v>
      </c>
      <c r="Q10888">
        <v>8555</v>
      </c>
      <c r="R10888">
        <v>62959</v>
      </c>
      <c r="S10888">
        <v>1715328</v>
      </c>
      <c r="T10888">
        <v>35236</v>
      </c>
      <c r="U10888">
        <v>1680092</v>
      </c>
      <c r="V10888">
        <v>42</v>
      </c>
    </row>
    <row r="10889" spans="1:22" customFormat="1" x14ac:dyDescent="0.3">
      <c r="A10889">
        <v>202324</v>
      </c>
      <c r="B10889" t="s">
        <v>820</v>
      </c>
      <c r="C10889" t="s">
        <v>821</v>
      </c>
      <c r="D10889" t="s">
        <v>822</v>
      </c>
      <c r="E10889" t="s">
        <v>823</v>
      </c>
      <c r="F10889" t="s">
        <v>866</v>
      </c>
      <c r="G10889" t="s">
        <v>867</v>
      </c>
      <c r="H10889" t="s">
        <v>1100</v>
      </c>
      <c r="I10889">
        <v>342</v>
      </c>
      <c r="J10889" t="s">
        <v>1101</v>
      </c>
      <c r="K10889" t="s">
        <v>828</v>
      </c>
      <c r="L10889" t="s">
        <v>541</v>
      </c>
      <c r="M10889">
        <v>0</v>
      </c>
      <c r="N10889">
        <v>833617</v>
      </c>
      <c r="O10889">
        <v>592997</v>
      </c>
      <c r="P10889">
        <v>22686</v>
      </c>
      <c r="Q10889">
        <v>7543</v>
      </c>
      <c r="R10889">
        <v>0</v>
      </c>
      <c r="S10889">
        <v>1456843</v>
      </c>
      <c r="T10889">
        <v>178255</v>
      </c>
      <c r="U10889">
        <v>1278588</v>
      </c>
      <c r="V10889">
        <v>32</v>
      </c>
    </row>
    <row r="10890" spans="1:22" customFormat="1" x14ac:dyDescent="0.3">
      <c r="A10890">
        <v>202122</v>
      </c>
      <c r="B10890" t="s">
        <v>820</v>
      </c>
      <c r="C10890" t="s">
        <v>821</v>
      </c>
      <c r="D10890" t="s">
        <v>822</v>
      </c>
      <c r="E10890" t="s">
        <v>823</v>
      </c>
      <c r="F10890" t="s">
        <v>866</v>
      </c>
      <c r="G10890" t="s">
        <v>867</v>
      </c>
      <c r="H10890" t="s">
        <v>1100</v>
      </c>
      <c r="I10890">
        <v>342</v>
      </c>
      <c r="J10890" t="s">
        <v>1101</v>
      </c>
      <c r="K10890" t="s">
        <v>828</v>
      </c>
      <c r="L10890" t="s">
        <v>831</v>
      </c>
      <c r="M10890" t="s">
        <v>829</v>
      </c>
      <c r="N10890" t="s">
        <v>829</v>
      </c>
      <c r="O10890" t="s">
        <v>829</v>
      </c>
      <c r="P10890">
        <v>0</v>
      </c>
      <c r="Q10890">
        <v>0</v>
      </c>
      <c r="R10890" t="s">
        <v>829</v>
      </c>
      <c r="S10890">
        <v>0</v>
      </c>
      <c r="T10890">
        <v>0</v>
      </c>
      <c r="U10890">
        <v>0</v>
      </c>
      <c r="V10890">
        <v>0</v>
      </c>
    </row>
    <row r="10891" spans="1:22" customFormat="1" x14ac:dyDescent="0.3">
      <c r="A10891">
        <v>202223</v>
      </c>
      <c r="B10891" t="s">
        <v>820</v>
      </c>
      <c r="C10891" t="s">
        <v>821</v>
      </c>
      <c r="D10891" t="s">
        <v>822</v>
      </c>
      <c r="E10891" t="s">
        <v>823</v>
      </c>
      <c r="F10891" t="s">
        <v>866</v>
      </c>
      <c r="G10891" t="s">
        <v>867</v>
      </c>
      <c r="H10891" t="s">
        <v>1100</v>
      </c>
      <c r="I10891">
        <v>342</v>
      </c>
      <c r="J10891" t="s">
        <v>1101</v>
      </c>
      <c r="K10891" t="s">
        <v>828</v>
      </c>
      <c r="L10891" t="s">
        <v>831</v>
      </c>
      <c r="M10891" t="s">
        <v>829</v>
      </c>
      <c r="N10891" t="s">
        <v>829</v>
      </c>
      <c r="O10891" t="s">
        <v>829</v>
      </c>
      <c r="P10891">
        <v>0</v>
      </c>
      <c r="Q10891">
        <v>0</v>
      </c>
      <c r="R10891" t="s">
        <v>829</v>
      </c>
      <c r="S10891">
        <v>0</v>
      </c>
      <c r="T10891">
        <v>0</v>
      </c>
      <c r="U10891">
        <v>0</v>
      </c>
      <c r="V10891">
        <v>0</v>
      </c>
    </row>
    <row r="10892" spans="1:22" customFormat="1" x14ac:dyDescent="0.3">
      <c r="A10892">
        <v>202324</v>
      </c>
      <c r="B10892" t="s">
        <v>820</v>
      </c>
      <c r="C10892" t="s">
        <v>821</v>
      </c>
      <c r="D10892" t="s">
        <v>822</v>
      </c>
      <c r="E10892" t="s">
        <v>823</v>
      </c>
      <c r="F10892" t="s">
        <v>866</v>
      </c>
      <c r="G10892" t="s">
        <v>867</v>
      </c>
      <c r="H10892" t="s">
        <v>1100</v>
      </c>
      <c r="I10892">
        <v>342</v>
      </c>
      <c r="J10892" t="s">
        <v>1101</v>
      </c>
      <c r="K10892" t="s">
        <v>828</v>
      </c>
      <c r="L10892" t="s">
        <v>831</v>
      </c>
      <c r="M10892" t="s">
        <v>829</v>
      </c>
      <c r="N10892" t="s">
        <v>829</v>
      </c>
      <c r="O10892" t="s">
        <v>829</v>
      </c>
      <c r="P10892">
        <v>0</v>
      </c>
      <c r="Q10892">
        <v>0</v>
      </c>
      <c r="R10892" t="s">
        <v>829</v>
      </c>
      <c r="S10892">
        <v>0</v>
      </c>
      <c r="T10892">
        <v>0</v>
      </c>
      <c r="U10892">
        <v>0</v>
      </c>
      <c r="V10892">
        <v>0</v>
      </c>
    </row>
    <row r="10893" spans="1:22" customFormat="1" x14ac:dyDescent="0.3">
      <c r="A10893">
        <v>202122</v>
      </c>
      <c r="B10893" t="s">
        <v>820</v>
      </c>
      <c r="C10893" t="s">
        <v>821</v>
      </c>
      <c r="D10893" t="s">
        <v>822</v>
      </c>
      <c r="E10893" t="s">
        <v>823</v>
      </c>
      <c r="F10893" t="s">
        <v>866</v>
      </c>
      <c r="G10893" t="s">
        <v>867</v>
      </c>
      <c r="H10893" t="s">
        <v>1100</v>
      </c>
      <c r="I10893">
        <v>342</v>
      </c>
      <c r="J10893" t="s">
        <v>1101</v>
      </c>
      <c r="K10893" t="s">
        <v>828</v>
      </c>
      <c r="L10893" t="s">
        <v>832</v>
      </c>
      <c r="M10893">
        <v>0</v>
      </c>
      <c r="N10893">
        <v>0</v>
      </c>
      <c r="O10893">
        <v>0</v>
      </c>
      <c r="P10893">
        <v>0</v>
      </c>
      <c r="Q10893">
        <v>358967</v>
      </c>
      <c r="R10893">
        <v>0</v>
      </c>
      <c r="S10893">
        <v>358967</v>
      </c>
      <c r="T10893">
        <v>18640</v>
      </c>
      <c r="U10893">
        <v>340327</v>
      </c>
      <c r="V10893">
        <v>8</v>
      </c>
    </row>
    <row r="10894" spans="1:22" customFormat="1" x14ac:dyDescent="0.3">
      <c r="A10894">
        <v>202223</v>
      </c>
      <c r="B10894" t="s">
        <v>820</v>
      </c>
      <c r="C10894" t="s">
        <v>821</v>
      </c>
      <c r="D10894" t="s">
        <v>822</v>
      </c>
      <c r="E10894" t="s">
        <v>823</v>
      </c>
      <c r="F10894" t="s">
        <v>866</v>
      </c>
      <c r="G10894" t="s">
        <v>867</v>
      </c>
      <c r="H10894" t="s">
        <v>1100</v>
      </c>
      <c r="I10894">
        <v>342</v>
      </c>
      <c r="J10894" t="s">
        <v>1101</v>
      </c>
      <c r="K10894" t="s">
        <v>828</v>
      </c>
      <c r="L10894" t="s">
        <v>832</v>
      </c>
      <c r="M10894">
        <v>0</v>
      </c>
      <c r="N10894">
        <v>0</v>
      </c>
      <c r="O10894">
        <v>0</v>
      </c>
      <c r="P10894">
        <v>0</v>
      </c>
      <c r="Q10894">
        <v>418606</v>
      </c>
      <c r="R10894">
        <v>0</v>
      </c>
      <c r="S10894">
        <v>418606</v>
      </c>
      <c r="T10894">
        <v>1828</v>
      </c>
      <c r="U10894">
        <v>416778</v>
      </c>
      <c r="V10894">
        <v>10</v>
      </c>
    </row>
    <row r="10895" spans="1:22" customFormat="1" x14ac:dyDescent="0.3">
      <c r="A10895">
        <v>202324</v>
      </c>
      <c r="B10895" t="s">
        <v>820</v>
      </c>
      <c r="C10895" t="s">
        <v>821</v>
      </c>
      <c r="D10895" t="s">
        <v>822</v>
      </c>
      <c r="E10895" t="s">
        <v>823</v>
      </c>
      <c r="F10895" t="s">
        <v>866</v>
      </c>
      <c r="G10895" t="s">
        <v>867</v>
      </c>
      <c r="H10895" t="s">
        <v>1100</v>
      </c>
      <c r="I10895">
        <v>342</v>
      </c>
      <c r="J10895" t="s">
        <v>1101</v>
      </c>
      <c r="K10895" t="s">
        <v>828</v>
      </c>
      <c r="L10895" t="s">
        <v>832</v>
      </c>
      <c r="M10895">
        <v>0</v>
      </c>
      <c r="N10895">
        <v>0</v>
      </c>
      <c r="O10895">
        <v>0</v>
      </c>
      <c r="P10895">
        <v>0</v>
      </c>
      <c r="Q10895">
        <v>406955</v>
      </c>
      <c r="R10895">
        <v>0</v>
      </c>
      <c r="S10895">
        <v>406955</v>
      </c>
      <c r="T10895">
        <v>4708</v>
      </c>
      <c r="U10895">
        <v>402247</v>
      </c>
      <c r="V10895">
        <v>10</v>
      </c>
    </row>
    <row r="10896" spans="1:22" customFormat="1" x14ac:dyDescent="0.3">
      <c r="A10896">
        <v>202122</v>
      </c>
      <c r="B10896" t="s">
        <v>820</v>
      </c>
      <c r="C10896" t="s">
        <v>821</v>
      </c>
      <c r="D10896" t="s">
        <v>822</v>
      </c>
      <c r="E10896" t="s">
        <v>823</v>
      </c>
      <c r="F10896" t="s">
        <v>866</v>
      </c>
      <c r="G10896" t="s">
        <v>867</v>
      </c>
      <c r="H10896" t="s">
        <v>1100</v>
      </c>
      <c r="I10896">
        <v>342</v>
      </c>
      <c r="J10896" t="s">
        <v>1101</v>
      </c>
      <c r="K10896" t="s">
        <v>828</v>
      </c>
      <c r="L10896" t="s">
        <v>544</v>
      </c>
      <c r="M10896">
        <v>0</v>
      </c>
      <c r="N10896">
        <v>0</v>
      </c>
      <c r="O10896">
        <v>0</v>
      </c>
      <c r="P10896">
        <v>0</v>
      </c>
      <c r="Q10896">
        <v>0</v>
      </c>
      <c r="R10896">
        <v>0</v>
      </c>
      <c r="S10896">
        <v>0</v>
      </c>
      <c r="T10896">
        <v>0</v>
      </c>
      <c r="U10896">
        <v>0</v>
      </c>
      <c r="V10896">
        <v>0</v>
      </c>
    </row>
    <row r="10897" spans="1:22" customFormat="1" x14ac:dyDescent="0.3">
      <c r="A10897">
        <v>202223</v>
      </c>
      <c r="B10897" t="s">
        <v>820</v>
      </c>
      <c r="C10897" t="s">
        <v>821</v>
      </c>
      <c r="D10897" t="s">
        <v>822</v>
      </c>
      <c r="E10897" t="s">
        <v>823</v>
      </c>
      <c r="F10897" t="s">
        <v>866</v>
      </c>
      <c r="G10897" t="s">
        <v>867</v>
      </c>
      <c r="H10897" t="s">
        <v>1100</v>
      </c>
      <c r="I10897">
        <v>342</v>
      </c>
      <c r="J10897" t="s">
        <v>1101</v>
      </c>
      <c r="K10897" t="s">
        <v>828</v>
      </c>
      <c r="L10897" t="s">
        <v>544</v>
      </c>
      <c r="M10897">
        <v>0</v>
      </c>
      <c r="N10897">
        <v>0</v>
      </c>
      <c r="O10897">
        <v>0</v>
      </c>
      <c r="P10897">
        <v>0</v>
      </c>
      <c r="Q10897">
        <v>0</v>
      </c>
      <c r="R10897">
        <v>0</v>
      </c>
      <c r="S10897">
        <v>0</v>
      </c>
      <c r="T10897">
        <v>0</v>
      </c>
      <c r="U10897">
        <v>0</v>
      </c>
      <c r="V10897">
        <v>0</v>
      </c>
    </row>
    <row r="10898" spans="1:22" customFormat="1" x14ac:dyDescent="0.3">
      <c r="A10898">
        <v>202324</v>
      </c>
      <c r="B10898" t="s">
        <v>820</v>
      </c>
      <c r="C10898" t="s">
        <v>821</v>
      </c>
      <c r="D10898" t="s">
        <v>822</v>
      </c>
      <c r="E10898" t="s">
        <v>823</v>
      </c>
      <c r="F10898" t="s">
        <v>866</v>
      </c>
      <c r="G10898" t="s">
        <v>867</v>
      </c>
      <c r="H10898" t="s">
        <v>1100</v>
      </c>
      <c r="I10898">
        <v>342</v>
      </c>
      <c r="J10898" t="s">
        <v>1101</v>
      </c>
      <c r="K10898" t="s">
        <v>828</v>
      </c>
      <c r="L10898" t="s">
        <v>544</v>
      </c>
      <c r="M10898">
        <v>0</v>
      </c>
      <c r="N10898">
        <v>0</v>
      </c>
      <c r="O10898">
        <v>0</v>
      </c>
      <c r="P10898">
        <v>0</v>
      </c>
      <c r="Q10898">
        <v>0</v>
      </c>
      <c r="R10898">
        <v>0</v>
      </c>
      <c r="S10898">
        <v>0</v>
      </c>
      <c r="T10898">
        <v>0</v>
      </c>
      <c r="U10898">
        <v>0</v>
      </c>
      <c r="V10898">
        <v>0</v>
      </c>
    </row>
    <row r="10899" spans="1:22" customFormat="1" x14ac:dyDescent="0.3">
      <c r="A10899">
        <v>202122</v>
      </c>
      <c r="B10899" t="s">
        <v>820</v>
      </c>
      <c r="C10899" t="s">
        <v>821</v>
      </c>
      <c r="D10899" t="s">
        <v>822</v>
      </c>
      <c r="E10899" t="s">
        <v>823</v>
      </c>
      <c r="F10899" t="s">
        <v>866</v>
      </c>
      <c r="G10899" t="s">
        <v>867</v>
      </c>
      <c r="H10899" t="s">
        <v>1100</v>
      </c>
      <c r="I10899">
        <v>342</v>
      </c>
      <c r="J10899" t="s">
        <v>1101</v>
      </c>
      <c r="K10899" t="s">
        <v>828</v>
      </c>
      <c r="L10899" t="s">
        <v>600</v>
      </c>
      <c r="M10899" t="s">
        <v>829</v>
      </c>
      <c r="N10899" t="s">
        <v>829</v>
      </c>
      <c r="O10899" t="s">
        <v>829</v>
      </c>
      <c r="P10899">
        <v>0</v>
      </c>
      <c r="Q10899">
        <v>0</v>
      </c>
      <c r="R10899" t="s">
        <v>829</v>
      </c>
      <c r="S10899">
        <v>0</v>
      </c>
      <c r="T10899">
        <v>0</v>
      </c>
      <c r="U10899">
        <v>0</v>
      </c>
      <c r="V10899">
        <v>0</v>
      </c>
    </row>
    <row r="10900" spans="1:22" customFormat="1" x14ac:dyDescent="0.3">
      <c r="A10900">
        <v>202223</v>
      </c>
      <c r="B10900" t="s">
        <v>820</v>
      </c>
      <c r="C10900" t="s">
        <v>821</v>
      </c>
      <c r="D10900" t="s">
        <v>822</v>
      </c>
      <c r="E10900" t="s">
        <v>823</v>
      </c>
      <c r="F10900" t="s">
        <v>866</v>
      </c>
      <c r="G10900" t="s">
        <v>867</v>
      </c>
      <c r="H10900" t="s">
        <v>1100</v>
      </c>
      <c r="I10900">
        <v>342</v>
      </c>
      <c r="J10900" t="s">
        <v>1101</v>
      </c>
      <c r="K10900" t="s">
        <v>828</v>
      </c>
      <c r="L10900" t="s">
        <v>600</v>
      </c>
      <c r="M10900" t="s">
        <v>829</v>
      </c>
      <c r="N10900" t="s">
        <v>829</v>
      </c>
      <c r="O10900" t="s">
        <v>829</v>
      </c>
      <c r="P10900">
        <v>0</v>
      </c>
      <c r="Q10900">
        <v>0</v>
      </c>
      <c r="R10900" t="s">
        <v>829</v>
      </c>
      <c r="S10900">
        <v>0</v>
      </c>
      <c r="T10900">
        <v>0</v>
      </c>
      <c r="U10900">
        <v>0</v>
      </c>
      <c r="V10900">
        <v>0</v>
      </c>
    </row>
    <row r="10901" spans="1:22" customFormat="1" x14ac:dyDescent="0.3">
      <c r="A10901">
        <v>202324</v>
      </c>
      <c r="B10901" t="s">
        <v>820</v>
      </c>
      <c r="C10901" t="s">
        <v>821</v>
      </c>
      <c r="D10901" t="s">
        <v>822</v>
      </c>
      <c r="E10901" t="s">
        <v>823</v>
      </c>
      <c r="F10901" t="s">
        <v>866</v>
      </c>
      <c r="G10901" t="s">
        <v>867</v>
      </c>
      <c r="H10901" t="s">
        <v>1100</v>
      </c>
      <c r="I10901">
        <v>342</v>
      </c>
      <c r="J10901" t="s">
        <v>1101</v>
      </c>
      <c r="K10901" t="s">
        <v>828</v>
      </c>
      <c r="L10901" t="s">
        <v>600</v>
      </c>
      <c r="M10901" t="s">
        <v>829</v>
      </c>
      <c r="N10901" t="s">
        <v>829</v>
      </c>
      <c r="O10901" t="s">
        <v>829</v>
      </c>
      <c r="P10901">
        <v>0</v>
      </c>
      <c r="Q10901">
        <v>0</v>
      </c>
      <c r="R10901" t="s">
        <v>829</v>
      </c>
      <c r="S10901">
        <v>0</v>
      </c>
      <c r="T10901">
        <v>0</v>
      </c>
      <c r="U10901">
        <v>0</v>
      </c>
      <c r="V10901">
        <v>0</v>
      </c>
    </row>
    <row r="10902" spans="1:22" customFormat="1" x14ac:dyDescent="0.3">
      <c r="A10902">
        <v>202122</v>
      </c>
      <c r="B10902" t="s">
        <v>820</v>
      </c>
      <c r="C10902" t="s">
        <v>821</v>
      </c>
      <c r="D10902" t="s">
        <v>822</v>
      </c>
      <c r="E10902" t="s">
        <v>823</v>
      </c>
      <c r="F10902" t="s">
        <v>866</v>
      </c>
      <c r="G10902" t="s">
        <v>867</v>
      </c>
      <c r="H10902" t="s">
        <v>1100</v>
      </c>
      <c r="I10902">
        <v>342</v>
      </c>
      <c r="J10902" t="s">
        <v>1101</v>
      </c>
      <c r="K10902" t="s">
        <v>828</v>
      </c>
      <c r="L10902" t="s">
        <v>247</v>
      </c>
      <c r="M10902">
        <v>0</v>
      </c>
      <c r="N10902">
        <v>0</v>
      </c>
      <c r="O10902">
        <v>0</v>
      </c>
      <c r="P10902">
        <v>50500</v>
      </c>
      <c r="Q10902">
        <v>0</v>
      </c>
      <c r="R10902">
        <v>0</v>
      </c>
      <c r="S10902">
        <v>50500</v>
      </c>
      <c r="T10902">
        <v>0</v>
      </c>
      <c r="U10902">
        <v>50500</v>
      </c>
      <c r="V10902">
        <v>2</v>
      </c>
    </row>
    <row r="10903" spans="1:22" customFormat="1" x14ac:dyDescent="0.3">
      <c r="A10903">
        <v>202223</v>
      </c>
      <c r="B10903" t="s">
        <v>820</v>
      </c>
      <c r="C10903" t="s">
        <v>821</v>
      </c>
      <c r="D10903" t="s">
        <v>822</v>
      </c>
      <c r="E10903" t="s">
        <v>823</v>
      </c>
      <c r="F10903" t="s">
        <v>866</v>
      </c>
      <c r="G10903" t="s">
        <v>867</v>
      </c>
      <c r="H10903" t="s">
        <v>1100</v>
      </c>
      <c r="I10903">
        <v>342</v>
      </c>
      <c r="J10903" t="s">
        <v>1101</v>
      </c>
      <c r="K10903" t="s">
        <v>828</v>
      </c>
      <c r="L10903" t="s">
        <v>247</v>
      </c>
      <c r="M10903">
        <v>0</v>
      </c>
      <c r="N10903">
        <v>0</v>
      </c>
      <c r="O10903">
        <v>0</v>
      </c>
      <c r="P10903">
        <v>50500</v>
      </c>
      <c r="Q10903">
        <v>0</v>
      </c>
      <c r="R10903">
        <v>0</v>
      </c>
      <c r="S10903">
        <v>50500</v>
      </c>
      <c r="T10903">
        <v>0</v>
      </c>
      <c r="U10903">
        <v>50500</v>
      </c>
      <c r="V10903">
        <v>2</v>
      </c>
    </row>
    <row r="10904" spans="1:22" customFormat="1" x14ac:dyDescent="0.3">
      <c r="A10904">
        <v>202324</v>
      </c>
      <c r="B10904" t="s">
        <v>820</v>
      </c>
      <c r="C10904" t="s">
        <v>821</v>
      </c>
      <c r="D10904" t="s">
        <v>822</v>
      </c>
      <c r="E10904" t="s">
        <v>823</v>
      </c>
      <c r="F10904" t="s">
        <v>866</v>
      </c>
      <c r="G10904" t="s">
        <v>867</v>
      </c>
      <c r="H10904" t="s">
        <v>1100</v>
      </c>
      <c r="I10904">
        <v>342</v>
      </c>
      <c r="J10904" t="s">
        <v>1101</v>
      </c>
      <c r="K10904" t="s">
        <v>828</v>
      </c>
      <c r="L10904" t="s">
        <v>247</v>
      </c>
      <c r="M10904">
        <v>0</v>
      </c>
      <c r="N10904">
        <v>0</v>
      </c>
      <c r="O10904">
        <v>0</v>
      </c>
      <c r="P10904">
        <v>50500</v>
      </c>
      <c r="Q10904">
        <v>0</v>
      </c>
      <c r="R10904">
        <v>0</v>
      </c>
      <c r="S10904">
        <v>50500</v>
      </c>
      <c r="T10904">
        <v>0</v>
      </c>
      <c r="U10904">
        <v>50500</v>
      </c>
      <c r="V10904">
        <v>2</v>
      </c>
    </row>
    <row r="10905" spans="1:22" customFormat="1" x14ac:dyDescent="0.3">
      <c r="A10905">
        <v>202122</v>
      </c>
      <c r="B10905" t="s">
        <v>820</v>
      </c>
      <c r="C10905" t="s">
        <v>821</v>
      </c>
      <c r="D10905" t="s">
        <v>822</v>
      </c>
      <c r="E10905" t="s">
        <v>823</v>
      </c>
      <c r="F10905" t="s">
        <v>866</v>
      </c>
      <c r="G10905" t="s">
        <v>867</v>
      </c>
      <c r="H10905" t="s">
        <v>1100</v>
      </c>
      <c r="I10905">
        <v>342</v>
      </c>
      <c r="J10905" t="s">
        <v>1101</v>
      </c>
      <c r="K10905" t="s">
        <v>828</v>
      </c>
      <c r="L10905" t="s">
        <v>833</v>
      </c>
      <c r="M10905">
        <v>11283564</v>
      </c>
      <c r="N10905">
        <v>65543761</v>
      </c>
      <c r="O10905">
        <v>32642833</v>
      </c>
      <c r="P10905">
        <v>15956761</v>
      </c>
      <c r="Q10905">
        <v>2650475</v>
      </c>
      <c r="R10905">
        <v>689987</v>
      </c>
      <c r="S10905">
        <v>129045247</v>
      </c>
      <c r="T10905">
        <v>760988</v>
      </c>
      <c r="U10905">
        <v>128284259</v>
      </c>
      <c r="V10905" t="s">
        <v>834</v>
      </c>
    </row>
    <row r="10906" spans="1:22" customFormat="1" x14ac:dyDescent="0.3">
      <c r="A10906">
        <v>202223</v>
      </c>
      <c r="B10906" t="s">
        <v>820</v>
      </c>
      <c r="C10906" t="s">
        <v>821</v>
      </c>
      <c r="D10906" t="s">
        <v>822</v>
      </c>
      <c r="E10906" t="s">
        <v>823</v>
      </c>
      <c r="F10906" t="s">
        <v>866</v>
      </c>
      <c r="G10906" t="s">
        <v>867</v>
      </c>
      <c r="H10906" t="s">
        <v>1100</v>
      </c>
      <c r="I10906">
        <v>342</v>
      </c>
      <c r="J10906" t="s">
        <v>1101</v>
      </c>
      <c r="K10906" t="s">
        <v>828</v>
      </c>
      <c r="L10906" t="s">
        <v>833</v>
      </c>
      <c r="M10906">
        <v>11823288</v>
      </c>
      <c r="N10906">
        <v>66802661</v>
      </c>
      <c r="O10906">
        <v>26131792</v>
      </c>
      <c r="P10906">
        <v>16466881</v>
      </c>
      <c r="Q10906">
        <v>2891740</v>
      </c>
      <c r="R10906">
        <v>942794</v>
      </c>
      <c r="S10906">
        <v>125364744</v>
      </c>
      <c r="T10906">
        <v>861478</v>
      </c>
      <c r="U10906">
        <v>124503266</v>
      </c>
      <c r="V10906" t="s">
        <v>834</v>
      </c>
    </row>
    <row r="10907" spans="1:22" customFormat="1" x14ac:dyDescent="0.3">
      <c r="A10907">
        <v>202324</v>
      </c>
      <c r="B10907" t="s">
        <v>820</v>
      </c>
      <c r="C10907" t="s">
        <v>821</v>
      </c>
      <c r="D10907" t="s">
        <v>822</v>
      </c>
      <c r="E10907" t="s">
        <v>823</v>
      </c>
      <c r="F10907" t="s">
        <v>866</v>
      </c>
      <c r="G10907" t="s">
        <v>867</v>
      </c>
      <c r="H10907" t="s">
        <v>1100</v>
      </c>
      <c r="I10907">
        <v>342</v>
      </c>
      <c r="J10907" t="s">
        <v>1101</v>
      </c>
      <c r="K10907" t="s">
        <v>828</v>
      </c>
      <c r="L10907" t="s">
        <v>833</v>
      </c>
      <c r="M10907">
        <v>12233574</v>
      </c>
      <c r="N10907">
        <v>69792382</v>
      </c>
      <c r="O10907">
        <v>27241914</v>
      </c>
      <c r="P10907">
        <v>19637927</v>
      </c>
      <c r="Q10907">
        <v>2885195</v>
      </c>
      <c r="R10907">
        <v>1020818</v>
      </c>
      <c r="S10907">
        <v>133291810</v>
      </c>
      <c r="T10907">
        <v>1033648</v>
      </c>
      <c r="U10907">
        <v>132258162</v>
      </c>
      <c r="V10907" t="s">
        <v>834</v>
      </c>
    </row>
    <row r="10908" spans="1:22" customFormat="1" x14ac:dyDescent="0.3">
      <c r="A10908">
        <v>202122</v>
      </c>
      <c r="B10908" t="s">
        <v>820</v>
      </c>
      <c r="C10908" t="s">
        <v>821</v>
      </c>
      <c r="D10908" t="s">
        <v>822</v>
      </c>
      <c r="E10908" t="s">
        <v>823</v>
      </c>
      <c r="F10908" t="s">
        <v>866</v>
      </c>
      <c r="G10908" t="s">
        <v>867</v>
      </c>
      <c r="H10908" t="s">
        <v>1100</v>
      </c>
      <c r="I10908">
        <v>342</v>
      </c>
      <c r="J10908" t="s">
        <v>1101</v>
      </c>
      <c r="K10908" t="s">
        <v>835</v>
      </c>
      <c r="L10908" t="s">
        <v>836</v>
      </c>
      <c r="M10908" t="s">
        <v>829</v>
      </c>
      <c r="N10908" t="s">
        <v>829</v>
      </c>
      <c r="O10908" t="s">
        <v>829</v>
      </c>
      <c r="P10908" t="s">
        <v>829</v>
      </c>
      <c r="Q10908" t="s">
        <v>829</v>
      </c>
      <c r="R10908" t="s">
        <v>829</v>
      </c>
      <c r="S10908">
        <v>126062639</v>
      </c>
      <c r="T10908" t="s">
        <v>829</v>
      </c>
      <c r="U10908" t="s">
        <v>829</v>
      </c>
      <c r="V10908" t="s">
        <v>834</v>
      </c>
    </row>
    <row r="10909" spans="1:22" customFormat="1" x14ac:dyDescent="0.3">
      <c r="A10909">
        <v>202223</v>
      </c>
      <c r="B10909" t="s">
        <v>820</v>
      </c>
      <c r="C10909" t="s">
        <v>821</v>
      </c>
      <c r="D10909" t="s">
        <v>822</v>
      </c>
      <c r="E10909" t="s">
        <v>823</v>
      </c>
      <c r="F10909" t="s">
        <v>866</v>
      </c>
      <c r="G10909" t="s">
        <v>867</v>
      </c>
      <c r="H10909" t="s">
        <v>1100</v>
      </c>
      <c r="I10909">
        <v>342</v>
      </c>
      <c r="J10909" t="s">
        <v>1101</v>
      </c>
      <c r="K10909" t="s">
        <v>835</v>
      </c>
      <c r="L10909" t="s">
        <v>836</v>
      </c>
      <c r="M10909" t="s">
        <v>829</v>
      </c>
      <c r="N10909" t="s">
        <v>829</v>
      </c>
      <c r="O10909" t="s">
        <v>829</v>
      </c>
      <c r="P10909" t="s">
        <v>829</v>
      </c>
      <c r="Q10909" t="s">
        <v>829</v>
      </c>
      <c r="R10909" t="s">
        <v>829</v>
      </c>
      <c r="S10909">
        <v>124726983</v>
      </c>
      <c r="T10909" t="s">
        <v>829</v>
      </c>
      <c r="U10909" t="s">
        <v>829</v>
      </c>
      <c r="V10909" t="s">
        <v>834</v>
      </c>
    </row>
    <row r="10910" spans="1:22" customFormat="1" x14ac:dyDescent="0.3">
      <c r="A10910">
        <v>202324</v>
      </c>
      <c r="B10910" t="s">
        <v>820</v>
      </c>
      <c r="C10910" t="s">
        <v>821</v>
      </c>
      <c r="D10910" t="s">
        <v>822</v>
      </c>
      <c r="E10910" t="s">
        <v>823</v>
      </c>
      <c r="F10910" t="s">
        <v>866</v>
      </c>
      <c r="G10910" t="s">
        <v>867</v>
      </c>
      <c r="H10910" t="s">
        <v>1100</v>
      </c>
      <c r="I10910">
        <v>342</v>
      </c>
      <c r="J10910" t="s">
        <v>1101</v>
      </c>
      <c r="K10910" t="s">
        <v>835</v>
      </c>
      <c r="L10910" t="s">
        <v>836</v>
      </c>
      <c r="M10910" t="s">
        <v>829</v>
      </c>
      <c r="N10910" t="s">
        <v>829</v>
      </c>
      <c r="O10910" t="s">
        <v>829</v>
      </c>
      <c r="P10910" t="s">
        <v>829</v>
      </c>
      <c r="Q10910" t="s">
        <v>829</v>
      </c>
      <c r="R10910" t="s">
        <v>829</v>
      </c>
      <c r="S10910">
        <v>131727358</v>
      </c>
      <c r="T10910" t="s">
        <v>829</v>
      </c>
      <c r="U10910" t="s">
        <v>829</v>
      </c>
      <c r="V10910" t="s">
        <v>834</v>
      </c>
    </row>
    <row r="10911" spans="1:22" customFormat="1" x14ac:dyDescent="0.3">
      <c r="A10911">
        <v>202122</v>
      </c>
      <c r="B10911" t="s">
        <v>820</v>
      </c>
      <c r="C10911" t="s">
        <v>821</v>
      </c>
      <c r="D10911" t="s">
        <v>822</v>
      </c>
      <c r="E10911" t="s">
        <v>823</v>
      </c>
      <c r="F10911" t="s">
        <v>866</v>
      </c>
      <c r="G10911" t="s">
        <v>867</v>
      </c>
      <c r="H10911" t="s">
        <v>1100</v>
      </c>
      <c r="I10911">
        <v>342</v>
      </c>
      <c r="J10911" t="s">
        <v>1101</v>
      </c>
      <c r="K10911" t="s">
        <v>835</v>
      </c>
      <c r="L10911" t="s">
        <v>837</v>
      </c>
      <c r="M10911" t="s">
        <v>829</v>
      </c>
      <c r="N10911" t="s">
        <v>829</v>
      </c>
      <c r="O10911" t="s">
        <v>829</v>
      </c>
      <c r="P10911" t="s">
        <v>829</v>
      </c>
      <c r="Q10911" t="s">
        <v>829</v>
      </c>
      <c r="R10911" t="s">
        <v>829</v>
      </c>
      <c r="S10911">
        <v>-58471</v>
      </c>
      <c r="T10911" t="s">
        <v>829</v>
      </c>
      <c r="U10911" t="s">
        <v>829</v>
      </c>
      <c r="V10911" t="s">
        <v>834</v>
      </c>
    </row>
    <row r="10912" spans="1:22" customFormat="1" x14ac:dyDescent="0.3">
      <c r="A10912">
        <v>202223</v>
      </c>
      <c r="B10912" t="s">
        <v>820</v>
      </c>
      <c r="C10912" t="s">
        <v>821</v>
      </c>
      <c r="D10912" t="s">
        <v>822</v>
      </c>
      <c r="E10912" t="s">
        <v>823</v>
      </c>
      <c r="F10912" t="s">
        <v>866</v>
      </c>
      <c r="G10912" t="s">
        <v>867</v>
      </c>
      <c r="H10912" t="s">
        <v>1100</v>
      </c>
      <c r="I10912">
        <v>342</v>
      </c>
      <c r="J10912" t="s">
        <v>1101</v>
      </c>
      <c r="K10912" t="s">
        <v>835</v>
      </c>
      <c r="L10912" t="s">
        <v>837</v>
      </c>
      <c r="M10912" t="s">
        <v>829</v>
      </c>
      <c r="N10912" t="s">
        <v>829</v>
      </c>
      <c r="O10912" t="s">
        <v>829</v>
      </c>
      <c r="P10912" t="s">
        <v>829</v>
      </c>
      <c r="Q10912" t="s">
        <v>829</v>
      </c>
      <c r="R10912" t="s">
        <v>829</v>
      </c>
      <c r="S10912">
        <v>-2880</v>
      </c>
      <c r="T10912" t="s">
        <v>829</v>
      </c>
      <c r="U10912" t="s">
        <v>829</v>
      </c>
      <c r="V10912">
        <v>0</v>
      </c>
    </row>
    <row r="10913" spans="1:22" customFormat="1" x14ac:dyDescent="0.3">
      <c r="A10913">
        <v>202324</v>
      </c>
      <c r="B10913" t="s">
        <v>820</v>
      </c>
      <c r="C10913" t="s">
        <v>821</v>
      </c>
      <c r="D10913" t="s">
        <v>822</v>
      </c>
      <c r="E10913" t="s">
        <v>823</v>
      </c>
      <c r="F10913" t="s">
        <v>866</v>
      </c>
      <c r="G10913" t="s">
        <v>867</v>
      </c>
      <c r="H10913" t="s">
        <v>1100</v>
      </c>
      <c r="I10913">
        <v>342</v>
      </c>
      <c r="J10913" t="s">
        <v>1101</v>
      </c>
      <c r="K10913" t="s">
        <v>835</v>
      </c>
      <c r="L10913" t="s">
        <v>837</v>
      </c>
      <c r="M10913" t="s">
        <v>829</v>
      </c>
      <c r="N10913" t="s">
        <v>829</v>
      </c>
      <c r="O10913" t="s">
        <v>829</v>
      </c>
      <c r="P10913" t="s">
        <v>829</v>
      </c>
      <c r="Q10913" t="s">
        <v>829</v>
      </c>
      <c r="R10913" t="s">
        <v>829</v>
      </c>
      <c r="S10913">
        <v>-10509</v>
      </c>
      <c r="T10913" t="s">
        <v>829</v>
      </c>
      <c r="U10913" t="s">
        <v>829</v>
      </c>
      <c r="V10913">
        <v>0</v>
      </c>
    </row>
    <row r="10914" spans="1:22" customFormat="1" x14ac:dyDescent="0.3">
      <c r="A10914">
        <v>202122</v>
      </c>
      <c r="B10914" t="s">
        <v>820</v>
      </c>
      <c r="C10914" t="s">
        <v>821</v>
      </c>
      <c r="D10914" t="s">
        <v>822</v>
      </c>
      <c r="E10914" t="s">
        <v>823</v>
      </c>
      <c r="F10914" t="s">
        <v>866</v>
      </c>
      <c r="G10914" t="s">
        <v>867</v>
      </c>
      <c r="H10914" t="s">
        <v>1100</v>
      </c>
      <c r="I10914">
        <v>342</v>
      </c>
      <c r="J10914" t="s">
        <v>1101</v>
      </c>
      <c r="K10914" t="s">
        <v>835</v>
      </c>
      <c r="L10914" t="s">
        <v>838</v>
      </c>
      <c r="M10914" t="s">
        <v>829</v>
      </c>
      <c r="N10914" t="s">
        <v>829</v>
      </c>
      <c r="O10914" t="s">
        <v>829</v>
      </c>
      <c r="P10914" t="s">
        <v>829</v>
      </c>
      <c r="Q10914" t="s">
        <v>829</v>
      </c>
      <c r="R10914" t="s">
        <v>829</v>
      </c>
      <c r="S10914">
        <v>-742002</v>
      </c>
      <c r="T10914" t="s">
        <v>829</v>
      </c>
      <c r="U10914" t="s">
        <v>829</v>
      </c>
      <c r="V10914" t="s">
        <v>834</v>
      </c>
    </row>
    <row r="10915" spans="1:22" customFormat="1" x14ac:dyDescent="0.3">
      <c r="A10915">
        <v>202223</v>
      </c>
      <c r="B10915" t="s">
        <v>820</v>
      </c>
      <c r="C10915" t="s">
        <v>821</v>
      </c>
      <c r="D10915" t="s">
        <v>822</v>
      </c>
      <c r="E10915" t="s">
        <v>823</v>
      </c>
      <c r="F10915" t="s">
        <v>866</v>
      </c>
      <c r="G10915" t="s">
        <v>867</v>
      </c>
      <c r="H10915" t="s">
        <v>1100</v>
      </c>
      <c r="I10915">
        <v>342</v>
      </c>
      <c r="J10915" t="s">
        <v>1101</v>
      </c>
      <c r="K10915" t="s">
        <v>835</v>
      </c>
      <c r="L10915" t="s">
        <v>838</v>
      </c>
      <c r="M10915" t="s">
        <v>829</v>
      </c>
      <c r="N10915" t="s">
        <v>829</v>
      </c>
      <c r="O10915" t="s">
        <v>829</v>
      </c>
      <c r="P10915" t="s">
        <v>829</v>
      </c>
      <c r="Q10915" t="s">
        <v>829</v>
      </c>
      <c r="R10915" t="s">
        <v>829</v>
      </c>
      <c r="S10915">
        <v>-1297325</v>
      </c>
      <c r="T10915" t="s">
        <v>829</v>
      </c>
      <c r="U10915" t="s">
        <v>829</v>
      </c>
      <c r="V10915" t="s">
        <v>834</v>
      </c>
    </row>
    <row r="10916" spans="1:22" customFormat="1" x14ac:dyDescent="0.3">
      <c r="A10916">
        <v>202324</v>
      </c>
      <c r="B10916" t="s">
        <v>820</v>
      </c>
      <c r="C10916" t="s">
        <v>821</v>
      </c>
      <c r="D10916" t="s">
        <v>822</v>
      </c>
      <c r="E10916" t="s">
        <v>823</v>
      </c>
      <c r="F10916" t="s">
        <v>866</v>
      </c>
      <c r="G10916" t="s">
        <v>867</v>
      </c>
      <c r="H10916" t="s">
        <v>1100</v>
      </c>
      <c r="I10916">
        <v>342</v>
      </c>
      <c r="J10916" t="s">
        <v>1101</v>
      </c>
      <c r="K10916" t="s">
        <v>835</v>
      </c>
      <c r="L10916" t="s">
        <v>838</v>
      </c>
      <c r="M10916" t="s">
        <v>829</v>
      </c>
      <c r="N10916" t="s">
        <v>829</v>
      </c>
      <c r="O10916" t="s">
        <v>829</v>
      </c>
      <c r="P10916" t="s">
        <v>829</v>
      </c>
      <c r="Q10916" t="s">
        <v>829</v>
      </c>
      <c r="R10916" t="s">
        <v>829</v>
      </c>
      <c r="S10916">
        <v>776631</v>
      </c>
      <c r="T10916" t="s">
        <v>829</v>
      </c>
      <c r="U10916" t="s">
        <v>829</v>
      </c>
      <c r="V10916" t="s">
        <v>834</v>
      </c>
    </row>
    <row r="10917" spans="1:22" customFormat="1" x14ac:dyDescent="0.3">
      <c r="A10917">
        <v>202122</v>
      </c>
      <c r="B10917" t="s">
        <v>820</v>
      </c>
      <c r="C10917" t="s">
        <v>821</v>
      </c>
      <c r="D10917" t="s">
        <v>822</v>
      </c>
      <c r="E10917" t="s">
        <v>823</v>
      </c>
      <c r="F10917" t="s">
        <v>866</v>
      </c>
      <c r="G10917" t="s">
        <v>867</v>
      </c>
      <c r="H10917" t="s">
        <v>1100</v>
      </c>
      <c r="I10917">
        <v>342</v>
      </c>
      <c r="J10917" t="s">
        <v>1101</v>
      </c>
      <c r="K10917" t="s">
        <v>835</v>
      </c>
      <c r="L10917" t="s">
        <v>839</v>
      </c>
      <c r="M10917" t="s">
        <v>829</v>
      </c>
      <c r="N10917" t="s">
        <v>829</v>
      </c>
      <c r="O10917" t="s">
        <v>829</v>
      </c>
      <c r="P10917" t="s">
        <v>829</v>
      </c>
      <c r="Q10917" t="s">
        <v>829</v>
      </c>
      <c r="R10917" t="s">
        <v>829</v>
      </c>
      <c r="S10917">
        <v>1297325</v>
      </c>
      <c r="T10917" t="s">
        <v>829</v>
      </c>
      <c r="U10917" t="s">
        <v>829</v>
      </c>
      <c r="V10917" t="s">
        <v>834</v>
      </c>
    </row>
    <row r="10918" spans="1:22" customFormat="1" x14ac:dyDescent="0.3">
      <c r="A10918">
        <v>202223</v>
      </c>
      <c r="B10918" t="s">
        <v>820</v>
      </c>
      <c r="C10918" t="s">
        <v>821</v>
      </c>
      <c r="D10918" t="s">
        <v>822</v>
      </c>
      <c r="E10918" t="s">
        <v>823</v>
      </c>
      <c r="F10918" t="s">
        <v>866</v>
      </c>
      <c r="G10918" t="s">
        <v>867</v>
      </c>
      <c r="H10918" t="s">
        <v>1100</v>
      </c>
      <c r="I10918">
        <v>342</v>
      </c>
      <c r="J10918" t="s">
        <v>1101</v>
      </c>
      <c r="K10918" t="s">
        <v>835</v>
      </c>
      <c r="L10918" t="s">
        <v>839</v>
      </c>
      <c r="M10918" t="s">
        <v>829</v>
      </c>
      <c r="N10918" t="s">
        <v>829</v>
      </c>
      <c r="O10918" t="s">
        <v>829</v>
      </c>
      <c r="P10918" t="s">
        <v>829</v>
      </c>
      <c r="Q10918" t="s">
        <v>829</v>
      </c>
      <c r="R10918" t="s">
        <v>829</v>
      </c>
      <c r="S10918">
        <v>-776631</v>
      </c>
      <c r="T10918" t="s">
        <v>829</v>
      </c>
      <c r="U10918" t="s">
        <v>829</v>
      </c>
      <c r="V10918" t="s">
        <v>834</v>
      </c>
    </row>
    <row r="10919" spans="1:22" customFormat="1" x14ac:dyDescent="0.3">
      <c r="A10919">
        <v>202324</v>
      </c>
      <c r="B10919" t="s">
        <v>820</v>
      </c>
      <c r="C10919" t="s">
        <v>821</v>
      </c>
      <c r="D10919" t="s">
        <v>822</v>
      </c>
      <c r="E10919" t="s">
        <v>823</v>
      </c>
      <c r="F10919" t="s">
        <v>866</v>
      </c>
      <c r="G10919" t="s">
        <v>867</v>
      </c>
      <c r="H10919" t="s">
        <v>1100</v>
      </c>
      <c r="I10919">
        <v>342</v>
      </c>
      <c r="J10919" t="s">
        <v>1101</v>
      </c>
      <c r="K10919" t="s">
        <v>835</v>
      </c>
      <c r="L10919" t="s">
        <v>839</v>
      </c>
      <c r="M10919" t="s">
        <v>829</v>
      </c>
      <c r="N10919" t="s">
        <v>829</v>
      </c>
      <c r="O10919" t="s">
        <v>829</v>
      </c>
      <c r="P10919" t="s">
        <v>829</v>
      </c>
      <c r="Q10919" t="s">
        <v>829</v>
      </c>
      <c r="R10919" t="s">
        <v>829</v>
      </c>
      <c r="S10919">
        <v>-1881254</v>
      </c>
      <c r="T10919" t="s">
        <v>829</v>
      </c>
      <c r="U10919" t="s">
        <v>829</v>
      </c>
      <c r="V10919" t="s">
        <v>834</v>
      </c>
    </row>
    <row r="10920" spans="1:22" customFormat="1" x14ac:dyDescent="0.3">
      <c r="A10920">
        <v>202122</v>
      </c>
      <c r="B10920" t="s">
        <v>820</v>
      </c>
      <c r="C10920" t="s">
        <v>821</v>
      </c>
      <c r="D10920" t="s">
        <v>822</v>
      </c>
      <c r="E10920" t="s">
        <v>823</v>
      </c>
      <c r="F10920" t="s">
        <v>866</v>
      </c>
      <c r="G10920" t="s">
        <v>867</v>
      </c>
      <c r="H10920" t="s">
        <v>1100</v>
      </c>
      <c r="I10920">
        <v>342</v>
      </c>
      <c r="J10920" t="s">
        <v>1101</v>
      </c>
      <c r="K10920" t="s">
        <v>835</v>
      </c>
      <c r="L10920" t="s">
        <v>840</v>
      </c>
      <c r="M10920" t="s">
        <v>829</v>
      </c>
      <c r="N10920" t="s">
        <v>829</v>
      </c>
      <c r="O10920" t="s">
        <v>829</v>
      </c>
      <c r="P10920" t="s">
        <v>829</v>
      </c>
      <c r="Q10920" t="s">
        <v>829</v>
      </c>
      <c r="R10920" t="s">
        <v>829</v>
      </c>
      <c r="S10920">
        <v>0</v>
      </c>
      <c r="T10920" t="s">
        <v>829</v>
      </c>
      <c r="U10920" t="s">
        <v>829</v>
      </c>
      <c r="V10920" t="s">
        <v>834</v>
      </c>
    </row>
    <row r="10921" spans="1:22" customFormat="1" x14ac:dyDescent="0.3">
      <c r="A10921">
        <v>202223</v>
      </c>
      <c r="B10921" t="s">
        <v>820</v>
      </c>
      <c r="C10921" t="s">
        <v>821</v>
      </c>
      <c r="D10921" t="s">
        <v>822</v>
      </c>
      <c r="E10921" t="s">
        <v>823</v>
      </c>
      <c r="F10921" t="s">
        <v>866</v>
      </c>
      <c r="G10921" t="s">
        <v>867</v>
      </c>
      <c r="H10921" t="s">
        <v>1100</v>
      </c>
      <c r="I10921">
        <v>342</v>
      </c>
      <c r="J10921" t="s">
        <v>1101</v>
      </c>
      <c r="K10921" t="s">
        <v>835</v>
      </c>
      <c r="L10921" t="s">
        <v>840</v>
      </c>
      <c r="M10921" t="s">
        <v>829</v>
      </c>
      <c r="N10921" t="s">
        <v>829</v>
      </c>
      <c r="O10921" t="s">
        <v>829</v>
      </c>
      <c r="P10921" t="s">
        <v>829</v>
      </c>
      <c r="Q10921" t="s">
        <v>829</v>
      </c>
      <c r="R10921" t="s">
        <v>829</v>
      </c>
      <c r="S10921">
        <v>0</v>
      </c>
      <c r="T10921" t="s">
        <v>829</v>
      </c>
      <c r="U10921" t="s">
        <v>829</v>
      </c>
      <c r="V10921" t="s">
        <v>834</v>
      </c>
    </row>
    <row r="10922" spans="1:22" customFormat="1" x14ac:dyDescent="0.3">
      <c r="A10922">
        <v>202324</v>
      </c>
      <c r="B10922" t="s">
        <v>820</v>
      </c>
      <c r="C10922" t="s">
        <v>821</v>
      </c>
      <c r="D10922" t="s">
        <v>822</v>
      </c>
      <c r="E10922" t="s">
        <v>823</v>
      </c>
      <c r="F10922" t="s">
        <v>866</v>
      </c>
      <c r="G10922" t="s">
        <v>867</v>
      </c>
      <c r="H10922" t="s">
        <v>1100</v>
      </c>
      <c r="I10922">
        <v>342</v>
      </c>
      <c r="J10922" t="s">
        <v>1101</v>
      </c>
      <c r="K10922" t="s">
        <v>835</v>
      </c>
      <c r="L10922" t="s">
        <v>840</v>
      </c>
      <c r="M10922" t="s">
        <v>829</v>
      </c>
      <c r="N10922" t="s">
        <v>829</v>
      </c>
      <c r="O10922" t="s">
        <v>829</v>
      </c>
      <c r="P10922" t="s">
        <v>829</v>
      </c>
      <c r="Q10922" t="s">
        <v>829</v>
      </c>
      <c r="R10922" t="s">
        <v>829</v>
      </c>
      <c r="S10922">
        <v>0</v>
      </c>
      <c r="T10922" t="s">
        <v>829</v>
      </c>
      <c r="U10922" t="s">
        <v>829</v>
      </c>
      <c r="V10922" t="s">
        <v>834</v>
      </c>
    </row>
    <row r="10923" spans="1:22" customFormat="1" x14ac:dyDescent="0.3">
      <c r="A10923">
        <v>202122</v>
      </c>
      <c r="B10923" t="s">
        <v>820</v>
      </c>
      <c r="C10923" t="s">
        <v>821</v>
      </c>
      <c r="D10923" t="s">
        <v>822</v>
      </c>
      <c r="E10923" t="s">
        <v>823</v>
      </c>
      <c r="F10923" t="s">
        <v>866</v>
      </c>
      <c r="G10923" t="s">
        <v>867</v>
      </c>
      <c r="H10923" t="s">
        <v>1100</v>
      </c>
      <c r="I10923">
        <v>342</v>
      </c>
      <c r="J10923" t="s">
        <v>1101</v>
      </c>
      <c r="K10923" t="s">
        <v>835</v>
      </c>
      <c r="L10923" t="s">
        <v>841</v>
      </c>
      <c r="M10923" t="s">
        <v>829</v>
      </c>
      <c r="N10923" t="s">
        <v>829</v>
      </c>
      <c r="O10923" t="s">
        <v>829</v>
      </c>
      <c r="P10923" t="s">
        <v>829</v>
      </c>
      <c r="Q10923" t="s">
        <v>829</v>
      </c>
      <c r="R10923" t="s">
        <v>829</v>
      </c>
      <c r="S10923">
        <v>128284259</v>
      </c>
      <c r="T10923" t="s">
        <v>829</v>
      </c>
      <c r="U10923" t="s">
        <v>829</v>
      </c>
      <c r="V10923" t="s">
        <v>834</v>
      </c>
    </row>
    <row r="10924" spans="1:22" customFormat="1" x14ac:dyDescent="0.3">
      <c r="A10924">
        <v>202223</v>
      </c>
      <c r="B10924" t="s">
        <v>820</v>
      </c>
      <c r="C10924" t="s">
        <v>821</v>
      </c>
      <c r="D10924" t="s">
        <v>822</v>
      </c>
      <c r="E10924" t="s">
        <v>823</v>
      </c>
      <c r="F10924" t="s">
        <v>866</v>
      </c>
      <c r="G10924" t="s">
        <v>867</v>
      </c>
      <c r="H10924" t="s">
        <v>1100</v>
      </c>
      <c r="I10924">
        <v>342</v>
      </c>
      <c r="J10924" t="s">
        <v>1101</v>
      </c>
      <c r="K10924" t="s">
        <v>835</v>
      </c>
      <c r="L10924" t="s">
        <v>841</v>
      </c>
      <c r="M10924" t="s">
        <v>829</v>
      </c>
      <c r="N10924" t="s">
        <v>829</v>
      </c>
      <c r="O10924" t="s">
        <v>829</v>
      </c>
      <c r="P10924" t="s">
        <v>829</v>
      </c>
      <c r="Q10924" t="s">
        <v>829</v>
      </c>
      <c r="R10924" t="s">
        <v>829</v>
      </c>
      <c r="S10924">
        <v>124503266</v>
      </c>
      <c r="T10924" t="s">
        <v>829</v>
      </c>
      <c r="U10924" t="s">
        <v>829</v>
      </c>
      <c r="V10924" t="s">
        <v>834</v>
      </c>
    </row>
    <row r="10925" spans="1:22" customFormat="1" x14ac:dyDescent="0.3">
      <c r="A10925">
        <v>202324</v>
      </c>
      <c r="B10925" t="s">
        <v>820</v>
      </c>
      <c r="C10925" t="s">
        <v>821</v>
      </c>
      <c r="D10925" t="s">
        <v>822</v>
      </c>
      <c r="E10925" t="s">
        <v>823</v>
      </c>
      <c r="F10925" t="s">
        <v>866</v>
      </c>
      <c r="G10925" t="s">
        <v>867</v>
      </c>
      <c r="H10925" t="s">
        <v>1100</v>
      </c>
      <c r="I10925">
        <v>342</v>
      </c>
      <c r="J10925" t="s">
        <v>1101</v>
      </c>
      <c r="K10925" t="s">
        <v>835</v>
      </c>
      <c r="L10925" t="s">
        <v>841</v>
      </c>
      <c r="M10925" t="s">
        <v>829</v>
      </c>
      <c r="N10925" t="s">
        <v>829</v>
      </c>
      <c r="O10925" t="s">
        <v>829</v>
      </c>
      <c r="P10925" t="s">
        <v>829</v>
      </c>
      <c r="Q10925" t="s">
        <v>829</v>
      </c>
      <c r="R10925" t="s">
        <v>829</v>
      </c>
      <c r="S10925">
        <v>132258162</v>
      </c>
      <c r="T10925" t="s">
        <v>829</v>
      </c>
      <c r="U10925" t="s">
        <v>829</v>
      </c>
      <c r="V10925" t="s">
        <v>834</v>
      </c>
    </row>
    <row r="10926" spans="1:22" customFormat="1" x14ac:dyDescent="0.3">
      <c r="A10926">
        <v>202122</v>
      </c>
      <c r="B10926" t="s">
        <v>820</v>
      </c>
      <c r="C10926" t="s">
        <v>821</v>
      </c>
      <c r="D10926" t="s">
        <v>822</v>
      </c>
      <c r="E10926" t="s">
        <v>823</v>
      </c>
      <c r="F10926" t="s">
        <v>866</v>
      </c>
      <c r="G10926" t="s">
        <v>867</v>
      </c>
      <c r="H10926" t="s">
        <v>1100</v>
      </c>
      <c r="I10926">
        <v>342</v>
      </c>
      <c r="J10926" t="s">
        <v>1101</v>
      </c>
      <c r="K10926" t="s">
        <v>842</v>
      </c>
      <c r="L10926" t="s">
        <v>238</v>
      </c>
      <c r="M10926" t="s">
        <v>829</v>
      </c>
      <c r="N10926" t="s">
        <v>829</v>
      </c>
      <c r="O10926" t="s">
        <v>829</v>
      </c>
      <c r="P10926" t="s">
        <v>829</v>
      </c>
      <c r="Q10926" t="s">
        <v>829</v>
      </c>
      <c r="R10926" t="s">
        <v>829</v>
      </c>
      <c r="S10926">
        <v>446105</v>
      </c>
      <c r="T10926">
        <v>11597</v>
      </c>
      <c r="U10926">
        <v>434508</v>
      </c>
      <c r="V10926">
        <v>15</v>
      </c>
    </row>
    <row r="10927" spans="1:22" customFormat="1" x14ac:dyDescent="0.3">
      <c r="A10927">
        <v>202223</v>
      </c>
      <c r="B10927" t="s">
        <v>820</v>
      </c>
      <c r="C10927" t="s">
        <v>821</v>
      </c>
      <c r="D10927" t="s">
        <v>822</v>
      </c>
      <c r="E10927" t="s">
        <v>823</v>
      </c>
      <c r="F10927" t="s">
        <v>866</v>
      </c>
      <c r="G10927" t="s">
        <v>867</v>
      </c>
      <c r="H10927" t="s">
        <v>1100</v>
      </c>
      <c r="I10927">
        <v>342</v>
      </c>
      <c r="J10927" t="s">
        <v>1101</v>
      </c>
      <c r="K10927" t="s">
        <v>842</v>
      </c>
      <c r="L10927" t="s">
        <v>238</v>
      </c>
      <c r="M10927" t="s">
        <v>829</v>
      </c>
      <c r="N10927" t="s">
        <v>829</v>
      </c>
      <c r="O10927" t="s">
        <v>829</v>
      </c>
      <c r="P10927" t="s">
        <v>829</v>
      </c>
      <c r="Q10927" t="s">
        <v>829</v>
      </c>
      <c r="R10927" t="s">
        <v>829</v>
      </c>
      <c r="S10927">
        <v>533356</v>
      </c>
      <c r="T10927">
        <v>50000</v>
      </c>
      <c r="U10927">
        <v>483356</v>
      </c>
      <c r="V10927">
        <v>17</v>
      </c>
    </row>
    <row r="10928" spans="1:22" customFormat="1" x14ac:dyDescent="0.3">
      <c r="A10928">
        <v>202324</v>
      </c>
      <c r="B10928" t="s">
        <v>820</v>
      </c>
      <c r="C10928" t="s">
        <v>821</v>
      </c>
      <c r="D10928" t="s">
        <v>822</v>
      </c>
      <c r="E10928" t="s">
        <v>823</v>
      </c>
      <c r="F10928" t="s">
        <v>866</v>
      </c>
      <c r="G10928" t="s">
        <v>867</v>
      </c>
      <c r="H10928" t="s">
        <v>1100</v>
      </c>
      <c r="I10928">
        <v>342</v>
      </c>
      <c r="J10928" t="s">
        <v>1101</v>
      </c>
      <c r="K10928" t="s">
        <v>842</v>
      </c>
      <c r="L10928" t="s">
        <v>238</v>
      </c>
      <c r="M10928" t="s">
        <v>829</v>
      </c>
      <c r="N10928" t="s">
        <v>829</v>
      </c>
      <c r="O10928" t="s">
        <v>829</v>
      </c>
      <c r="P10928" t="s">
        <v>829</v>
      </c>
      <c r="Q10928" t="s">
        <v>829</v>
      </c>
      <c r="R10928" t="s">
        <v>829</v>
      </c>
      <c r="S10928">
        <v>803703</v>
      </c>
      <c r="T10928">
        <v>52464</v>
      </c>
      <c r="U10928">
        <v>751239</v>
      </c>
      <c r="V10928">
        <v>26</v>
      </c>
    </row>
    <row r="10929" spans="1:22" customFormat="1" x14ac:dyDescent="0.3">
      <c r="A10929">
        <v>202122</v>
      </c>
      <c r="B10929" t="s">
        <v>820</v>
      </c>
      <c r="C10929" t="s">
        <v>821</v>
      </c>
      <c r="D10929" t="s">
        <v>822</v>
      </c>
      <c r="E10929" t="s">
        <v>823</v>
      </c>
      <c r="F10929" t="s">
        <v>866</v>
      </c>
      <c r="G10929" t="s">
        <v>867</v>
      </c>
      <c r="H10929" t="s">
        <v>1100</v>
      </c>
      <c r="I10929">
        <v>342</v>
      </c>
      <c r="J10929" t="s">
        <v>1101</v>
      </c>
      <c r="K10929" t="s">
        <v>842</v>
      </c>
      <c r="L10929" t="s">
        <v>240</v>
      </c>
      <c r="M10929" t="s">
        <v>829</v>
      </c>
      <c r="N10929" t="s">
        <v>829</v>
      </c>
      <c r="O10929" t="s">
        <v>829</v>
      </c>
      <c r="P10929" t="s">
        <v>829</v>
      </c>
      <c r="Q10929" t="s">
        <v>829</v>
      </c>
      <c r="R10929" t="s">
        <v>829</v>
      </c>
      <c r="S10929">
        <v>783306</v>
      </c>
      <c r="T10929">
        <v>25331</v>
      </c>
      <c r="U10929">
        <v>757975</v>
      </c>
      <c r="V10929">
        <v>26</v>
      </c>
    </row>
    <row r="10930" spans="1:22" customFormat="1" x14ac:dyDescent="0.3">
      <c r="A10930">
        <v>202223</v>
      </c>
      <c r="B10930" t="s">
        <v>820</v>
      </c>
      <c r="C10930" t="s">
        <v>821</v>
      </c>
      <c r="D10930" t="s">
        <v>822</v>
      </c>
      <c r="E10930" t="s">
        <v>823</v>
      </c>
      <c r="F10930" t="s">
        <v>866</v>
      </c>
      <c r="G10930" t="s">
        <v>867</v>
      </c>
      <c r="H10930" t="s">
        <v>1100</v>
      </c>
      <c r="I10930">
        <v>342</v>
      </c>
      <c r="J10930" t="s">
        <v>1101</v>
      </c>
      <c r="K10930" t="s">
        <v>842</v>
      </c>
      <c r="L10930" t="s">
        <v>240</v>
      </c>
      <c r="M10930" t="s">
        <v>829</v>
      </c>
      <c r="N10930" t="s">
        <v>829</v>
      </c>
      <c r="O10930" t="s">
        <v>829</v>
      </c>
      <c r="P10930" t="s">
        <v>829</v>
      </c>
      <c r="Q10930" t="s">
        <v>829</v>
      </c>
      <c r="R10930" t="s">
        <v>829</v>
      </c>
      <c r="S10930">
        <v>782754</v>
      </c>
      <c r="T10930">
        <v>9833</v>
      </c>
      <c r="U10930">
        <v>772921</v>
      </c>
      <c r="V10930">
        <v>27</v>
      </c>
    </row>
    <row r="10931" spans="1:22" customFormat="1" x14ac:dyDescent="0.3">
      <c r="A10931">
        <v>202324</v>
      </c>
      <c r="B10931" t="s">
        <v>820</v>
      </c>
      <c r="C10931" t="s">
        <v>821</v>
      </c>
      <c r="D10931" t="s">
        <v>822</v>
      </c>
      <c r="E10931" t="s">
        <v>823</v>
      </c>
      <c r="F10931" t="s">
        <v>866</v>
      </c>
      <c r="G10931" t="s">
        <v>867</v>
      </c>
      <c r="H10931" t="s">
        <v>1100</v>
      </c>
      <c r="I10931">
        <v>342</v>
      </c>
      <c r="J10931" t="s">
        <v>1101</v>
      </c>
      <c r="K10931" t="s">
        <v>842</v>
      </c>
      <c r="L10931" t="s">
        <v>240</v>
      </c>
      <c r="M10931" t="s">
        <v>829</v>
      </c>
      <c r="N10931" t="s">
        <v>829</v>
      </c>
      <c r="O10931" t="s">
        <v>829</v>
      </c>
      <c r="P10931" t="s">
        <v>829</v>
      </c>
      <c r="Q10931" t="s">
        <v>829</v>
      </c>
      <c r="R10931" t="s">
        <v>829</v>
      </c>
      <c r="S10931">
        <v>1560212</v>
      </c>
      <c r="T10931">
        <v>368071</v>
      </c>
      <c r="U10931">
        <v>1192141</v>
      </c>
      <c r="V10931">
        <v>41</v>
      </c>
    </row>
    <row r="10932" spans="1:22" customFormat="1" x14ac:dyDescent="0.3">
      <c r="A10932">
        <v>202122</v>
      </c>
      <c r="B10932" t="s">
        <v>820</v>
      </c>
      <c r="C10932" t="s">
        <v>821</v>
      </c>
      <c r="D10932" t="s">
        <v>822</v>
      </c>
      <c r="E10932" t="s">
        <v>823</v>
      </c>
      <c r="F10932" t="s">
        <v>866</v>
      </c>
      <c r="G10932" t="s">
        <v>867</v>
      </c>
      <c r="H10932" t="s">
        <v>1100</v>
      </c>
      <c r="I10932">
        <v>342</v>
      </c>
      <c r="J10932" t="s">
        <v>1101</v>
      </c>
      <c r="K10932" t="s">
        <v>842</v>
      </c>
      <c r="L10932" t="s">
        <v>843</v>
      </c>
      <c r="M10932" t="s">
        <v>829</v>
      </c>
      <c r="N10932" t="s">
        <v>829</v>
      </c>
      <c r="O10932" t="s">
        <v>829</v>
      </c>
      <c r="P10932" t="s">
        <v>829</v>
      </c>
      <c r="Q10932" t="s">
        <v>829</v>
      </c>
      <c r="R10932" t="s">
        <v>829</v>
      </c>
      <c r="S10932">
        <v>81192</v>
      </c>
      <c r="T10932">
        <v>22102</v>
      </c>
      <c r="U10932">
        <v>59090</v>
      </c>
      <c r="V10932">
        <v>2</v>
      </c>
    </row>
    <row r="10933" spans="1:22" customFormat="1" x14ac:dyDescent="0.3">
      <c r="A10933">
        <v>202223</v>
      </c>
      <c r="B10933" t="s">
        <v>820</v>
      </c>
      <c r="C10933" t="s">
        <v>821</v>
      </c>
      <c r="D10933" t="s">
        <v>822</v>
      </c>
      <c r="E10933" t="s">
        <v>823</v>
      </c>
      <c r="F10933" t="s">
        <v>866</v>
      </c>
      <c r="G10933" t="s">
        <v>867</v>
      </c>
      <c r="H10933" t="s">
        <v>1100</v>
      </c>
      <c r="I10933">
        <v>342</v>
      </c>
      <c r="J10933" t="s">
        <v>1101</v>
      </c>
      <c r="K10933" t="s">
        <v>842</v>
      </c>
      <c r="L10933" t="s">
        <v>843</v>
      </c>
      <c r="M10933" t="s">
        <v>829</v>
      </c>
      <c r="N10933" t="s">
        <v>829</v>
      </c>
      <c r="O10933" t="s">
        <v>829</v>
      </c>
      <c r="P10933" t="s">
        <v>829</v>
      </c>
      <c r="Q10933" t="s">
        <v>829</v>
      </c>
      <c r="R10933" t="s">
        <v>829</v>
      </c>
      <c r="S10933">
        <v>108228</v>
      </c>
      <c r="T10933">
        <v>8933</v>
      </c>
      <c r="U10933">
        <v>99295</v>
      </c>
      <c r="V10933">
        <v>3</v>
      </c>
    </row>
    <row r="10934" spans="1:22" customFormat="1" x14ac:dyDescent="0.3">
      <c r="A10934">
        <v>202324</v>
      </c>
      <c r="B10934" t="s">
        <v>820</v>
      </c>
      <c r="C10934" t="s">
        <v>821</v>
      </c>
      <c r="D10934" t="s">
        <v>822</v>
      </c>
      <c r="E10934" t="s">
        <v>823</v>
      </c>
      <c r="F10934" t="s">
        <v>866</v>
      </c>
      <c r="G10934" t="s">
        <v>867</v>
      </c>
      <c r="H10934" t="s">
        <v>1100</v>
      </c>
      <c r="I10934">
        <v>342</v>
      </c>
      <c r="J10934" t="s">
        <v>1101</v>
      </c>
      <c r="K10934" t="s">
        <v>842</v>
      </c>
      <c r="L10934" t="s">
        <v>843</v>
      </c>
      <c r="M10934" t="s">
        <v>829</v>
      </c>
      <c r="N10934" t="s">
        <v>829</v>
      </c>
      <c r="O10934" t="s">
        <v>829</v>
      </c>
      <c r="P10934" t="s">
        <v>829</v>
      </c>
      <c r="Q10934" t="s">
        <v>829</v>
      </c>
      <c r="R10934" t="s">
        <v>829</v>
      </c>
      <c r="S10934">
        <v>122243</v>
      </c>
      <c r="T10934">
        <v>16433</v>
      </c>
      <c r="U10934">
        <v>105810</v>
      </c>
      <c r="V10934">
        <v>4</v>
      </c>
    </row>
    <row r="10935" spans="1:22" customFormat="1" x14ac:dyDescent="0.3">
      <c r="A10935">
        <v>202122</v>
      </c>
      <c r="B10935" t="s">
        <v>820</v>
      </c>
      <c r="C10935" t="s">
        <v>821</v>
      </c>
      <c r="D10935" t="s">
        <v>822</v>
      </c>
      <c r="E10935" t="s">
        <v>823</v>
      </c>
      <c r="F10935" t="s">
        <v>866</v>
      </c>
      <c r="G10935" t="s">
        <v>867</v>
      </c>
      <c r="H10935" t="s">
        <v>1100</v>
      </c>
      <c r="I10935">
        <v>342</v>
      </c>
      <c r="J10935" t="s">
        <v>1101</v>
      </c>
      <c r="K10935" t="s">
        <v>842</v>
      </c>
      <c r="L10935" t="s">
        <v>249</v>
      </c>
      <c r="M10935">
        <v>0</v>
      </c>
      <c r="N10935">
        <v>0</v>
      </c>
      <c r="O10935">
        <v>0</v>
      </c>
      <c r="P10935">
        <v>2960994</v>
      </c>
      <c r="Q10935">
        <v>0</v>
      </c>
      <c r="R10935" t="s">
        <v>829</v>
      </c>
      <c r="S10935">
        <v>2960994</v>
      </c>
      <c r="T10935">
        <v>0</v>
      </c>
      <c r="U10935">
        <v>2960994</v>
      </c>
      <c r="V10935">
        <v>103</v>
      </c>
    </row>
    <row r="10936" spans="1:22" customFormat="1" x14ac:dyDescent="0.3">
      <c r="A10936">
        <v>202223</v>
      </c>
      <c r="B10936" t="s">
        <v>820</v>
      </c>
      <c r="C10936" t="s">
        <v>821</v>
      </c>
      <c r="D10936" t="s">
        <v>822</v>
      </c>
      <c r="E10936" t="s">
        <v>823</v>
      </c>
      <c r="F10936" t="s">
        <v>866</v>
      </c>
      <c r="G10936" t="s">
        <v>867</v>
      </c>
      <c r="H10936" t="s">
        <v>1100</v>
      </c>
      <c r="I10936">
        <v>342</v>
      </c>
      <c r="J10936" t="s">
        <v>1101</v>
      </c>
      <c r="K10936" t="s">
        <v>842</v>
      </c>
      <c r="L10936" t="s">
        <v>249</v>
      </c>
      <c r="M10936">
        <v>0</v>
      </c>
      <c r="N10936">
        <v>0</v>
      </c>
      <c r="O10936">
        <v>0</v>
      </c>
      <c r="P10936">
        <v>3109309</v>
      </c>
      <c r="Q10936">
        <v>0</v>
      </c>
      <c r="R10936" t="s">
        <v>829</v>
      </c>
      <c r="S10936">
        <v>3109309</v>
      </c>
      <c r="T10936">
        <v>0</v>
      </c>
      <c r="U10936">
        <v>3109309</v>
      </c>
      <c r="V10936">
        <v>108</v>
      </c>
    </row>
    <row r="10937" spans="1:22" customFormat="1" x14ac:dyDescent="0.3">
      <c r="A10937">
        <v>202324</v>
      </c>
      <c r="B10937" t="s">
        <v>820</v>
      </c>
      <c r="C10937" t="s">
        <v>821</v>
      </c>
      <c r="D10937" t="s">
        <v>822</v>
      </c>
      <c r="E10937" t="s">
        <v>823</v>
      </c>
      <c r="F10937" t="s">
        <v>866</v>
      </c>
      <c r="G10937" t="s">
        <v>867</v>
      </c>
      <c r="H10937" t="s">
        <v>1100</v>
      </c>
      <c r="I10937">
        <v>342</v>
      </c>
      <c r="J10937" t="s">
        <v>1101</v>
      </c>
      <c r="K10937" t="s">
        <v>842</v>
      </c>
      <c r="L10937" t="s">
        <v>249</v>
      </c>
      <c r="M10937">
        <v>0</v>
      </c>
      <c r="N10937">
        <v>0</v>
      </c>
      <c r="O10937">
        <v>0</v>
      </c>
      <c r="P10937">
        <v>3314920</v>
      </c>
      <c r="Q10937">
        <v>0</v>
      </c>
      <c r="R10937" t="s">
        <v>829</v>
      </c>
      <c r="S10937">
        <v>3314920</v>
      </c>
      <c r="T10937">
        <v>0</v>
      </c>
      <c r="U10937">
        <v>3314920</v>
      </c>
      <c r="V10937">
        <v>115</v>
      </c>
    </row>
    <row r="10938" spans="1:22" customFormat="1" x14ac:dyDescent="0.3">
      <c r="A10938">
        <v>202122</v>
      </c>
      <c r="B10938" t="s">
        <v>820</v>
      </c>
      <c r="C10938" t="s">
        <v>821</v>
      </c>
      <c r="D10938" t="s">
        <v>822</v>
      </c>
      <c r="E10938" t="s">
        <v>823</v>
      </c>
      <c r="F10938" t="s">
        <v>866</v>
      </c>
      <c r="G10938" t="s">
        <v>867</v>
      </c>
      <c r="H10938" t="s">
        <v>1100</v>
      </c>
      <c r="I10938">
        <v>342</v>
      </c>
      <c r="J10938" t="s">
        <v>1101</v>
      </c>
      <c r="K10938" t="s">
        <v>842</v>
      </c>
      <c r="L10938" t="s">
        <v>844</v>
      </c>
      <c r="M10938">
        <v>0</v>
      </c>
      <c r="N10938">
        <v>65773</v>
      </c>
      <c r="O10938">
        <v>128409</v>
      </c>
      <c r="P10938">
        <v>0</v>
      </c>
      <c r="Q10938">
        <v>0</v>
      </c>
      <c r="R10938" t="s">
        <v>829</v>
      </c>
      <c r="S10938">
        <v>194182</v>
      </c>
      <c r="T10938">
        <v>35600</v>
      </c>
      <c r="U10938">
        <v>158582</v>
      </c>
      <c r="V10938">
        <v>6</v>
      </c>
    </row>
    <row r="10939" spans="1:22" customFormat="1" x14ac:dyDescent="0.3">
      <c r="A10939">
        <v>202223</v>
      </c>
      <c r="B10939" t="s">
        <v>820</v>
      </c>
      <c r="C10939" t="s">
        <v>821</v>
      </c>
      <c r="D10939" t="s">
        <v>822</v>
      </c>
      <c r="E10939" t="s">
        <v>823</v>
      </c>
      <c r="F10939" t="s">
        <v>866</v>
      </c>
      <c r="G10939" t="s">
        <v>867</v>
      </c>
      <c r="H10939" t="s">
        <v>1100</v>
      </c>
      <c r="I10939">
        <v>342</v>
      </c>
      <c r="J10939" t="s">
        <v>1101</v>
      </c>
      <c r="K10939" t="s">
        <v>842</v>
      </c>
      <c r="L10939" t="s">
        <v>844</v>
      </c>
      <c r="M10939">
        <v>0</v>
      </c>
      <c r="N10939">
        <v>70123</v>
      </c>
      <c r="O10939">
        <v>148718</v>
      </c>
      <c r="P10939">
        <v>0</v>
      </c>
      <c r="Q10939">
        <v>0</v>
      </c>
      <c r="R10939" t="s">
        <v>829</v>
      </c>
      <c r="S10939">
        <v>218841</v>
      </c>
      <c r="T10939">
        <v>45300</v>
      </c>
      <c r="U10939">
        <v>173541</v>
      </c>
      <c r="V10939">
        <v>6</v>
      </c>
    </row>
    <row r="10940" spans="1:22" customFormat="1" x14ac:dyDescent="0.3">
      <c r="A10940">
        <v>202324</v>
      </c>
      <c r="B10940" t="s">
        <v>820</v>
      </c>
      <c r="C10940" t="s">
        <v>821</v>
      </c>
      <c r="D10940" t="s">
        <v>822</v>
      </c>
      <c r="E10940" t="s">
        <v>823</v>
      </c>
      <c r="F10940" t="s">
        <v>866</v>
      </c>
      <c r="G10940" t="s">
        <v>867</v>
      </c>
      <c r="H10940" t="s">
        <v>1100</v>
      </c>
      <c r="I10940">
        <v>342</v>
      </c>
      <c r="J10940" t="s">
        <v>1101</v>
      </c>
      <c r="K10940" t="s">
        <v>842</v>
      </c>
      <c r="L10940" t="s">
        <v>844</v>
      </c>
      <c r="M10940">
        <v>0</v>
      </c>
      <c r="N10940">
        <v>124710</v>
      </c>
      <c r="O10940">
        <v>183044</v>
      </c>
      <c r="P10940">
        <v>0</v>
      </c>
      <c r="Q10940">
        <v>0</v>
      </c>
      <c r="R10940" t="s">
        <v>829</v>
      </c>
      <c r="S10940">
        <v>307754</v>
      </c>
      <c r="T10940">
        <v>41200</v>
      </c>
      <c r="U10940">
        <v>266554</v>
      </c>
      <c r="V10940">
        <v>9</v>
      </c>
    </row>
    <row r="10941" spans="1:22" customFormat="1" x14ac:dyDescent="0.3">
      <c r="A10941">
        <v>202122</v>
      </c>
      <c r="B10941" t="s">
        <v>820</v>
      </c>
      <c r="C10941" t="s">
        <v>821</v>
      </c>
      <c r="D10941" t="s">
        <v>822</v>
      </c>
      <c r="E10941" t="s">
        <v>823</v>
      </c>
      <c r="F10941" t="s">
        <v>866</v>
      </c>
      <c r="G10941" t="s">
        <v>867</v>
      </c>
      <c r="H10941" t="s">
        <v>1100</v>
      </c>
      <c r="I10941">
        <v>342</v>
      </c>
      <c r="J10941" t="s">
        <v>1101</v>
      </c>
      <c r="K10941" t="s">
        <v>842</v>
      </c>
      <c r="L10941" t="s">
        <v>251</v>
      </c>
      <c r="M10941" t="s">
        <v>829</v>
      </c>
      <c r="N10941" t="s">
        <v>829</v>
      </c>
      <c r="O10941">
        <v>0</v>
      </c>
      <c r="P10941">
        <v>0</v>
      </c>
      <c r="Q10941">
        <v>0</v>
      </c>
      <c r="R10941">
        <v>139709</v>
      </c>
      <c r="S10941">
        <v>139709</v>
      </c>
      <c r="T10941">
        <v>0</v>
      </c>
      <c r="U10941">
        <v>139709</v>
      </c>
      <c r="V10941">
        <v>5</v>
      </c>
    </row>
    <row r="10942" spans="1:22" customFormat="1" x14ac:dyDescent="0.3">
      <c r="A10942">
        <v>202223</v>
      </c>
      <c r="B10942" t="s">
        <v>820</v>
      </c>
      <c r="C10942" t="s">
        <v>821</v>
      </c>
      <c r="D10942" t="s">
        <v>822</v>
      </c>
      <c r="E10942" t="s">
        <v>823</v>
      </c>
      <c r="F10942" t="s">
        <v>866</v>
      </c>
      <c r="G10942" t="s">
        <v>867</v>
      </c>
      <c r="H10942" t="s">
        <v>1100</v>
      </c>
      <c r="I10942">
        <v>342</v>
      </c>
      <c r="J10942" t="s">
        <v>1101</v>
      </c>
      <c r="K10942" t="s">
        <v>842</v>
      </c>
      <c r="L10942" t="s">
        <v>251</v>
      </c>
      <c r="M10942" t="s">
        <v>829</v>
      </c>
      <c r="N10942" t="s">
        <v>829</v>
      </c>
      <c r="O10942">
        <v>0</v>
      </c>
      <c r="P10942">
        <v>0</v>
      </c>
      <c r="Q10942">
        <v>0</v>
      </c>
      <c r="R10942">
        <v>212336</v>
      </c>
      <c r="S10942">
        <v>212336</v>
      </c>
      <c r="T10942">
        <v>0</v>
      </c>
      <c r="U10942">
        <v>212336</v>
      </c>
      <c r="V10942">
        <v>7</v>
      </c>
    </row>
    <row r="10943" spans="1:22" customFormat="1" x14ac:dyDescent="0.3">
      <c r="A10943">
        <v>202324</v>
      </c>
      <c r="B10943" t="s">
        <v>820</v>
      </c>
      <c r="C10943" t="s">
        <v>821</v>
      </c>
      <c r="D10943" t="s">
        <v>822</v>
      </c>
      <c r="E10943" t="s">
        <v>823</v>
      </c>
      <c r="F10943" t="s">
        <v>866</v>
      </c>
      <c r="G10943" t="s">
        <v>867</v>
      </c>
      <c r="H10943" t="s">
        <v>1100</v>
      </c>
      <c r="I10943">
        <v>342</v>
      </c>
      <c r="J10943" t="s">
        <v>1101</v>
      </c>
      <c r="K10943" t="s">
        <v>842</v>
      </c>
      <c r="L10943" t="s">
        <v>251</v>
      </c>
      <c r="M10943" t="s">
        <v>829</v>
      </c>
      <c r="N10943" t="s">
        <v>829</v>
      </c>
      <c r="O10943">
        <v>0</v>
      </c>
      <c r="P10943">
        <v>0</v>
      </c>
      <c r="Q10943">
        <v>0</v>
      </c>
      <c r="R10943">
        <v>249437</v>
      </c>
      <c r="S10943">
        <v>249437</v>
      </c>
      <c r="T10943">
        <v>0</v>
      </c>
      <c r="U10943">
        <v>249437</v>
      </c>
      <c r="V10943">
        <v>9</v>
      </c>
    </row>
    <row r="10944" spans="1:22" customFormat="1" x14ac:dyDescent="0.3">
      <c r="A10944">
        <v>202122</v>
      </c>
      <c r="B10944" t="s">
        <v>820</v>
      </c>
      <c r="C10944" t="s">
        <v>821</v>
      </c>
      <c r="D10944" t="s">
        <v>822</v>
      </c>
      <c r="E10944" t="s">
        <v>823</v>
      </c>
      <c r="F10944" t="s">
        <v>866</v>
      </c>
      <c r="G10944" t="s">
        <v>867</v>
      </c>
      <c r="H10944" t="s">
        <v>1100</v>
      </c>
      <c r="I10944">
        <v>342</v>
      </c>
      <c r="J10944" t="s">
        <v>1101</v>
      </c>
      <c r="K10944" t="s">
        <v>842</v>
      </c>
      <c r="L10944" t="s">
        <v>253</v>
      </c>
      <c r="M10944" t="s">
        <v>829</v>
      </c>
      <c r="N10944" t="s">
        <v>829</v>
      </c>
      <c r="O10944">
        <v>0</v>
      </c>
      <c r="P10944">
        <v>0</v>
      </c>
      <c r="Q10944">
        <v>0</v>
      </c>
      <c r="R10944">
        <v>139709</v>
      </c>
      <c r="S10944">
        <v>139709</v>
      </c>
      <c r="T10944">
        <v>0</v>
      </c>
      <c r="U10944">
        <v>139709</v>
      </c>
      <c r="V10944">
        <v>5</v>
      </c>
    </row>
    <row r="10945" spans="1:22" customFormat="1" x14ac:dyDescent="0.3">
      <c r="A10945">
        <v>202223</v>
      </c>
      <c r="B10945" t="s">
        <v>820</v>
      </c>
      <c r="C10945" t="s">
        <v>821</v>
      </c>
      <c r="D10945" t="s">
        <v>822</v>
      </c>
      <c r="E10945" t="s">
        <v>823</v>
      </c>
      <c r="F10945" t="s">
        <v>866</v>
      </c>
      <c r="G10945" t="s">
        <v>867</v>
      </c>
      <c r="H10945" t="s">
        <v>1100</v>
      </c>
      <c r="I10945">
        <v>342</v>
      </c>
      <c r="J10945" t="s">
        <v>1101</v>
      </c>
      <c r="K10945" t="s">
        <v>842</v>
      </c>
      <c r="L10945" t="s">
        <v>253</v>
      </c>
      <c r="M10945" t="s">
        <v>829</v>
      </c>
      <c r="N10945" t="s">
        <v>829</v>
      </c>
      <c r="O10945">
        <v>0</v>
      </c>
      <c r="P10945">
        <v>0</v>
      </c>
      <c r="Q10945">
        <v>0</v>
      </c>
      <c r="R10945">
        <v>212336</v>
      </c>
      <c r="S10945">
        <v>212336</v>
      </c>
      <c r="T10945">
        <v>0</v>
      </c>
      <c r="U10945">
        <v>212336</v>
      </c>
      <c r="V10945">
        <v>7</v>
      </c>
    </row>
    <row r="10946" spans="1:22" customFormat="1" x14ac:dyDescent="0.3">
      <c r="A10946">
        <v>202324</v>
      </c>
      <c r="B10946" t="s">
        <v>820</v>
      </c>
      <c r="C10946" t="s">
        <v>821</v>
      </c>
      <c r="D10946" t="s">
        <v>822</v>
      </c>
      <c r="E10946" t="s">
        <v>823</v>
      </c>
      <c r="F10946" t="s">
        <v>866</v>
      </c>
      <c r="G10946" t="s">
        <v>867</v>
      </c>
      <c r="H10946" t="s">
        <v>1100</v>
      </c>
      <c r="I10946">
        <v>342</v>
      </c>
      <c r="J10946" t="s">
        <v>1101</v>
      </c>
      <c r="K10946" t="s">
        <v>842</v>
      </c>
      <c r="L10946" t="s">
        <v>253</v>
      </c>
      <c r="M10946" t="s">
        <v>829</v>
      </c>
      <c r="N10946" t="s">
        <v>829</v>
      </c>
      <c r="O10946">
        <v>0</v>
      </c>
      <c r="P10946">
        <v>0</v>
      </c>
      <c r="Q10946">
        <v>0</v>
      </c>
      <c r="R10946">
        <v>243687</v>
      </c>
      <c r="S10946">
        <v>243687</v>
      </c>
      <c r="T10946">
        <v>0</v>
      </c>
      <c r="U10946">
        <v>243687</v>
      </c>
      <c r="V10946">
        <v>8</v>
      </c>
    </row>
    <row r="10947" spans="1:22" customFormat="1" x14ac:dyDescent="0.3">
      <c r="A10947">
        <v>202122</v>
      </c>
      <c r="B10947" t="s">
        <v>820</v>
      </c>
      <c r="C10947" t="s">
        <v>821</v>
      </c>
      <c r="D10947" t="s">
        <v>822</v>
      </c>
      <c r="E10947" t="s">
        <v>823</v>
      </c>
      <c r="F10947" t="s">
        <v>866</v>
      </c>
      <c r="G10947" t="s">
        <v>867</v>
      </c>
      <c r="H10947" t="s">
        <v>1100</v>
      </c>
      <c r="I10947">
        <v>342</v>
      </c>
      <c r="J10947" t="s">
        <v>1101</v>
      </c>
      <c r="K10947" t="s">
        <v>842</v>
      </c>
      <c r="L10947" t="s">
        <v>845</v>
      </c>
      <c r="M10947" t="s">
        <v>829</v>
      </c>
      <c r="N10947" t="s">
        <v>829</v>
      </c>
      <c r="O10947">
        <v>0</v>
      </c>
      <c r="P10947">
        <v>0</v>
      </c>
      <c r="Q10947">
        <v>0</v>
      </c>
      <c r="R10947">
        <v>0</v>
      </c>
      <c r="S10947">
        <v>0</v>
      </c>
      <c r="T10947">
        <v>0</v>
      </c>
      <c r="U10947">
        <v>0</v>
      </c>
      <c r="V10947">
        <v>0</v>
      </c>
    </row>
    <row r="10948" spans="1:22" customFormat="1" x14ac:dyDescent="0.3">
      <c r="A10948">
        <v>202223</v>
      </c>
      <c r="B10948" t="s">
        <v>820</v>
      </c>
      <c r="C10948" t="s">
        <v>821</v>
      </c>
      <c r="D10948" t="s">
        <v>822</v>
      </c>
      <c r="E10948" t="s">
        <v>823</v>
      </c>
      <c r="F10948" t="s">
        <v>866</v>
      </c>
      <c r="G10948" t="s">
        <v>867</v>
      </c>
      <c r="H10948" t="s">
        <v>1100</v>
      </c>
      <c r="I10948">
        <v>342</v>
      </c>
      <c r="J10948" t="s">
        <v>1101</v>
      </c>
      <c r="K10948" t="s">
        <v>842</v>
      </c>
      <c r="L10948" t="s">
        <v>845</v>
      </c>
      <c r="M10948" t="s">
        <v>829</v>
      </c>
      <c r="N10948" t="s">
        <v>829</v>
      </c>
      <c r="O10948">
        <v>0</v>
      </c>
      <c r="P10948">
        <v>0</v>
      </c>
      <c r="Q10948">
        <v>0</v>
      </c>
      <c r="R10948">
        <v>0</v>
      </c>
      <c r="S10948">
        <v>0</v>
      </c>
      <c r="T10948">
        <v>0</v>
      </c>
      <c r="U10948">
        <v>0</v>
      </c>
      <c r="V10948">
        <v>0</v>
      </c>
    </row>
    <row r="10949" spans="1:22" customFormat="1" x14ac:dyDescent="0.3">
      <c r="A10949">
        <v>202324</v>
      </c>
      <c r="B10949" t="s">
        <v>820</v>
      </c>
      <c r="C10949" t="s">
        <v>821</v>
      </c>
      <c r="D10949" t="s">
        <v>822</v>
      </c>
      <c r="E10949" t="s">
        <v>823</v>
      </c>
      <c r="F10949" t="s">
        <v>866</v>
      </c>
      <c r="G10949" t="s">
        <v>867</v>
      </c>
      <c r="H10949" t="s">
        <v>1100</v>
      </c>
      <c r="I10949">
        <v>342</v>
      </c>
      <c r="J10949" t="s">
        <v>1101</v>
      </c>
      <c r="K10949" t="s">
        <v>842</v>
      </c>
      <c r="L10949" t="s">
        <v>845</v>
      </c>
      <c r="M10949" t="s">
        <v>829</v>
      </c>
      <c r="N10949" t="s">
        <v>829</v>
      </c>
      <c r="O10949">
        <v>0</v>
      </c>
      <c r="P10949">
        <v>0</v>
      </c>
      <c r="Q10949">
        <v>0</v>
      </c>
      <c r="R10949">
        <v>0</v>
      </c>
      <c r="S10949">
        <v>0</v>
      </c>
      <c r="T10949">
        <v>0</v>
      </c>
      <c r="U10949">
        <v>0</v>
      </c>
      <c r="V10949">
        <v>0</v>
      </c>
    </row>
    <row r="10950" spans="1:22" x14ac:dyDescent="0.3">
      <c r="A10950">
        <v>202122</v>
      </c>
      <c r="B10950" t="s">
        <v>820</v>
      </c>
      <c r="C10950" t="s">
        <v>821</v>
      </c>
      <c r="D10950" t="s">
        <v>822</v>
      </c>
      <c r="E10950" t="s">
        <v>823</v>
      </c>
      <c r="F10950" t="s">
        <v>862</v>
      </c>
      <c r="G10950" t="s">
        <v>863</v>
      </c>
      <c r="H10950" t="s">
        <v>1102</v>
      </c>
      <c r="I10950">
        <v>860</v>
      </c>
      <c r="J10950" t="s">
        <v>1103</v>
      </c>
      <c r="K10950" t="s">
        <v>828</v>
      </c>
      <c r="L10950" t="s">
        <v>336</v>
      </c>
      <c r="M10950">
        <v>150000</v>
      </c>
      <c r="N10950">
        <v>200000</v>
      </c>
      <c r="O10950">
        <v>0</v>
      </c>
      <c r="P10950">
        <v>7947840</v>
      </c>
      <c r="Q10950">
        <v>3130000</v>
      </c>
      <c r="R10950" t="s">
        <v>829</v>
      </c>
      <c r="S10950">
        <v>11427840</v>
      </c>
      <c r="T10950" t="s">
        <v>829</v>
      </c>
      <c r="U10950">
        <v>11427840</v>
      </c>
      <c r="V10950">
        <v>296</v>
      </c>
    </row>
    <row r="10951" spans="1:22" x14ac:dyDescent="0.3">
      <c r="A10951">
        <v>202223</v>
      </c>
      <c r="B10951" t="s">
        <v>820</v>
      </c>
      <c r="C10951" t="s">
        <v>821</v>
      </c>
      <c r="D10951" t="s">
        <v>822</v>
      </c>
      <c r="E10951" t="s">
        <v>823</v>
      </c>
      <c r="F10951" t="s">
        <v>862</v>
      </c>
      <c r="G10951" t="s">
        <v>863</v>
      </c>
      <c r="H10951" t="s">
        <v>1102</v>
      </c>
      <c r="I10951">
        <v>860</v>
      </c>
      <c r="J10951" t="s">
        <v>1103</v>
      </c>
      <c r="K10951" t="s">
        <v>828</v>
      </c>
      <c r="L10951" t="s">
        <v>336</v>
      </c>
      <c r="M10951">
        <v>25000</v>
      </c>
      <c r="N10951">
        <v>200000</v>
      </c>
      <c r="O10951">
        <v>240000</v>
      </c>
      <c r="P10951">
        <v>5394990</v>
      </c>
      <c r="Q10951">
        <v>2430836</v>
      </c>
      <c r="R10951" t="s">
        <v>829</v>
      </c>
      <c r="S10951">
        <v>8290826</v>
      </c>
      <c r="T10951" t="s">
        <v>829</v>
      </c>
      <c r="U10951">
        <v>8290826</v>
      </c>
      <c r="V10951">
        <v>234</v>
      </c>
    </row>
    <row r="10952" spans="1:22" x14ac:dyDescent="0.3">
      <c r="A10952">
        <v>202324</v>
      </c>
      <c r="B10952" t="s">
        <v>820</v>
      </c>
      <c r="C10952" t="s">
        <v>821</v>
      </c>
      <c r="D10952" t="s">
        <v>822</v>
      </c>
      <c r="E10952" t="s">
        <v>823</v>
      </c>
      <c r="F10952" t="s">
        <v>862</v>
      </c>
      <c r="G10952" t="s">
        <v>863</v>
      </c>
      <c r="H10952" t="s">
        <v>1102</v>
      </c>
      <c r="I10952">
        <v>860</v>
      </c>
      <c r="J10952" t="s">
        <v>1103</v>
      </c>
      <c r="K10952" t="s">
        <v>828</v>
      </c>
      <c r="L10952" t="s">
        <v>336</v>
      </c>
      <c r="M10952">
        <v>0</v>
      </c>
      <c r="N10952">
        <v>197960</v>
      </c>
      <c r="O10952">
        <v>0</v>
      </c>
      <c r="P10952">
        <v>5544177</v>
      </c>
      <c r="Q10952">
        <v>1976681</v>
      </c>
      <c r="R10952" t="s">
        <v>829</v>
      </c>
      <c r="S10952">
        <v>7718818</v>
      </c>
      <c r="T10952" t="s">
        <v>829</v>
      </c>
      <c r="U10952">
        <v>7718818</v>
      </c>
      <c r="V10952">
        <v>237</v>
      </c>
    </row>
    <row r="10953" spans="1:22" x14ac:dyDescent="0.3">
      <c r="A10953">
        <v>202122</v>
      </c>
      <c r="B10953" t="s">
        <v>820</v>
      </c>
      <c r="C10953" t="s">
        <v>821</v>
      </c>
      <c r="D10953" t="s">
        <v>822</v>
      </c>
      <c r="E10953" t="s">
        <v>823</v>
      </c>
      <c r="F10953" t="s">
        <v>862</v>
      </c>
      <c r="G10953" t="s">
        <v>863</v>
      </c>
      <c r="H10953" t="s">
        <v>1102</v>
      </c>
      <c r="I10953">
        <v>860</v>
      </c>
      <c r="J10953" t="s">
        <v>1103</v>
      </c>
      <c r="K10953" t="s">
        <v>828</v>
      </c>
      <c r="L10953" t="s">
        <v>235</v>
      </c>
      <c r="M10953" t="s">
        <v>829</v>
      </c>
      <c r="N10953">
        <v>181430</v>
      </c>
      <c r="O10953">
        <v>0</v>
      </c>
      <c r="P10953" t="s">
        <v>829</v>
      </c>
      <c r="Q10953" t="s">
        <v>829</v>
      </c>
      <c r="R10953" t="s">
        <v>829</v>
      </c>
      <c r="S10953">
        <v>181430</v>
      </c>
      <c r="T10953">
        <v>0</v>
      </c>
      <c r="U10953">
        <v>181430</v>
      </c>
      <c r="V10953">
        <v>5</v>
      </c>
    </row>
    <row r="10954" spans="1:22" x14ac:dyDescent="0.3">
      <c r="A10954">
        <v>202223</v>
      </c>
      <c r="B10954" t="s">
        <v>820</v>
      </c>
      <c r="C10954" t="s">
        <v>821</v>
      </c>
      <c r="D10954" t="s">
        <v>822</v>
      </c>
      <c r="E10954" t="s">
        <v>823</v>
      </c>
      <c r="F10954" t="s">
        <v>862</v>
      </c>
      <c r="G10954" t="s">
        <v>863</v>
      </c>
      <c r="H10954" t="s">
        <v>1102</v>
      </c>
      <c r="I10954">
        <v>860</v>
      </c>
      <c r="J10954" t="s">
        <v>1103</v>
      </c>
      <c r="K10954" t="s">
        <v>828</v>
      </c>
      <c r="L10954" t="s">
        <v>235</v>
      </c>
      <c r="M10954" t="s">
        <v>829</v>
      </c>
      <c r="N10954">
        <v>165394</v>
      </c>
      <c r="O10954">
        <v>0</v>
      </c>
      <c r="P10954" t="s">
        <v>829</v>
      </c>
      <c r="Q10954" t="s">
        <v>829</v>
      </c>
      <c r="R10954" t="s">
        <v>829</v>
      </c>
      <c r="S10954">
        <v>165394</v>
      </c>
      <c r="T10954">
        <v>0</v>
      </c>
      <c r="U10954">
        <v>165394</v>
      </c>
      <c r="V10954">
        <v>5</v>
      </c>
    </row>
    <row r="10955" spans="1:22" x14ac:dyDescent="0.3">
      <c r="A10955">
        <v>202324</v>
      </c>
      <c r="B10955" t="s">
        <v>820</v>
      </c>
      <c r="C10955" t="s">
        <v>821</v>
      </c>
      <c r="D10955" t="s">
        <v>822</v>
      </c>
      <c r="E10955" t="s">
        <v>823</v>
      </c>
      <c r="F10955" t="s">
        <v>862</v>
      </c>
      <c r="G10955" t="s">
        <v>863</v>
      </c>
      <c r="H10955" t="s">
        <v>1102</v>
      </c>
      <c r="I10955">
        <v>860</v>
      </c>
      <c r="J10955" t="s">
        <v>1103</v>
      </c>
      <c r="K10955" t="s">
        <v>828</v>
      </c>
      <c r="L10955" t="s">
        <v>235</v>
      </c>
      <c r="M10955" t="s">
        <v>829</v>
      </c>
      <c r="N10955">
        <v>158347</v>
      </c>
      <c r="O10955">
        <v>0</v>
      </c>
      <c r="P10955" t="s">
        <v>829</v>
      </c>
      <c r="Q10955" t="s">
        <v>829</v>
      </c>
      <c r="R10955" t="s">
        <v>829</v>
      </c>
      <c r="S10955">
        <v>158347</v>
      </c>
      <c r="T10955">
        <v>0</v>
      </c>
      <c r="U10955">
        <v>158347</v>
      </c>
      <c r="V10955">
        <v>5</v>
      </c>
    </row>
    <row r="10956" spans="1:22" x14ac:dyDescent="0.3">
      <c r="A10956">
        <v>202122</v>
      </c>
      <c r="B10956" t="s">
        <v>820</v>
      </c>
      <c r="C10956" t="s">
        <v>821</v>
      </c>
      <c r="D10956" t="s">
        <v>822</v>
      </c>
      <c r="E10956" t="s">
        <v>823</v>
      </c>
      <c r="F10956" t="s">
        <v>862</v>
      </c>
      <c r="G10956" t="s">
        <v>863</v>
      </c>
      <c r="H10956" t="s">
        <v>1102</v>
      </c>
      <c r="I10956">
        <v>860</v>
      </c>
      <c r="J10956" t="s">
        <v>1103</v>
      </c>
      <c r="K10956" t="s">
        <v>828</v>
      </c>
      <c r="L10956" t="s">
        <v>534</v>
      </c>
      <c r="M10956">
        <v>179084</v>
      </c>
      <c r="N10956">
        <v>3731432</v>
      </c>
      <c r="O10956">
        <v>1370511</v>
      </c>
      <c r="P10956">
        <v>5047185</v>
      </c>
      <c r="Q10956">
        <v>0</v>
      </c>
      <c r="R10956" t="s">
        <v>829</v>
      </c>
      <c r="S10956">
        <v>10328212</v>
      </c>
      <c r="T10956">
        <v>0</v>
      </c>
      <c r="U10956">
        <v>10328212</v>
      </c>
      <c r="V10956">
        <v>55</v>
      </c>
    </row>
    <row r="10957" spans="1:22" x14ac:dyDescent="0.3">
      <c r="A10957">
        <v>202223</v>
      </c>
      <c r="B10957" t="s">
        <v>820</v>
      </c>
      <c r="C10957" t="s">
        <v>821</v>
      </c>
      <c r="D10957" t="s">
        <v>822</v>
      </c>
      <c r="E10957" t="s">
        <v>823</v>
      </c>
      <c r="F10957" t="s">
        <v>862</v>
      </c>
      <c r="G10957" t="s">
        <v>863</v>
      </c>
      <c r="H10957" t="s">
        <v>1102</v>
      </c>
      <c r="I10957">
        <v>860</v>
      </c>
      <c r="J10957" t="s">
        <v>1103</v>
      </c>
      <c r="K10957" t="s">
        <v>828</v>
      </c>
      <c r="L10957" t="s">
        <v>534</v>
      </c>
      <c r="M10957">
        <v>0</v>
      </c>
      <c r="N10957">
        <v>3006823</v>
      </c>
      <c r="O10957">
        <v>1367592</v>
      </c>
      <c r="P10957">
        <v>5359505</v>
      </c>
      <c r="Q10957">
        <v>2457768</v>
      </c>
      <c r="R10957" t="s">
        <v>829</v>
      </c>
      <c r="S10957">
        <v>12191688</v>
      </c>
      <c r="T10957">
        <v>0</v>
      </c>
      <c r="U10957">
        <v>12191688</v>
      </c>
      <c r="V10957">
        <v>65</v>
      </c>
    </row>
    <row r="10958" spans="1:22" x14ac:dyDescent="0.3">
      <c r="A10958">
        <v>202324</v>
      </c>
      <c r="B10958" t="s">
        <v>820</v>
      </c>
      <c r="C10958" t="s">
        <v>821</v>
      </c>
      <c r="D10958" t="s">
        <v>822</v>
      </c>
      <c r="E10958" t="s">
        <v>823</v>
      </c>
      <c r="F10958" t="s">
        <v>862</v>
      </c>
      <c r="G10958" t="s">
        <v>863</v>
      </c>
      <c r="H10958" t="s">
        <v>1102</v>
      </c>
      <c r="I10958">
        <v>860</v>
      </c>
      <c r="J10958" t="s">
        <v>1103</v>
      </c>
      <c r="K10958" t="s">
        <v>828</v>
      </c>
      <c r="L10958" t="s">
        <v>534</v>
      </c>
      <c r="M10958">
        <v>147989</v>
      </c>
      <c r="N10958">
        <v>3793142</v>
      </c>
      <c r="O10958">
        <v>1725234</v>
      </c>
      <c r="P10958">
        <v>7152144</v>
      </c>
      <c r="Q10958">
        <v>1872990</v>
      </c>
      <c r="R10958" t="s">
        <v>829</v>
      </c>
      <c r="S10958">
        <v>14691499</v>
      </c>
      <c r="T10958">
        <v>0</v>
      </c>
      <c r="U10958">
        <v>14691499</v>
      </c>
      <c r="V10958">
        <v>79</v>
      </c>
    </row>
    <row r="10959" spans="1:22" x14ac:dyDescent="0.3">
      <c r="A10959">
        <v>202122</v>
      </c>
      <c r="B10959" t="s">
        <v>820</v>
      </c>
      <c r="C10959" t="s">
        <v>821</v>
      </c>
      <c r="D10959" t="s">
        <v>822</v>
      </c>
      <c r="E10959" t="s">
        <v>823</v>
      </c>
      <c r="F10959" t="s">
        <v>862</v>
      </c>
      <c r="G10959" t="s">
        <v>863</v>
      </c>
      <c r="H10959" t="s">
        <v>1102</v>
      </c>
      <c r="I10959">
        <v>860</v>
      </c>
      <c r="J10959" t="s">
        <v>1103</v>
      </c>
      <c r="K10959" t="s">
        <v>828</v>
      </c>
      <c r="L10959" t="s">
        <v>603</v>
      </c>
      <c r="M10959" t="s">
        <v>829</v>
      </c>
      <c r="N10959" t="s">
        <v>829</v>
      </c>
      <c r="O10959" t="s">
        <v>829</v>
      </c>
      <c r="P10959">
        <v>0</v>
      </c>
      <c r="Q10959">
        <v>0</v>
      </c>
      <c r="R10959">
        <v>0</v>
      </c>
      <c r="S10959">
        <v>0</v>
      </c>
      <c r="T10959">
        <v>0</v>
      </c>
      <c r="U10959">
        <v>0</v>
      </c>
      <c r="V10959">
        <v>0</v>
      </c>
    </row>
    <row r="10960" spans="1:22" x14ac:dyDescent="0.3">
      <c r="A10960">
        <v>202223</v>
      </c>
      <c r="B10960" t="s">
        <v>820</v>
      </c>
      <c r="C10960" t="s">
        <v>821</v>
      </c>
      <c r="D10960" t="s">
        <v>822</v>
      </c>
      <c r="E10960" t="s">
        <v>823</v>
      </c>
      <c r="F10960" t="s">
        <v>862</v>
      </c>
      <c r="G10960" t="s">
        <v>863</v>
      </c>
      <c r="H10960" t="s">
        <v>1102</v>
      </c>
      <c r="I10960">
        <v>860</v>
      </c>
      <c r="J10960" t="s">
        <v>1103</v>
      </c>
      <c r="K10960" t="s">
        <v>828</v>
      </c>
      <c r="L10960" t="s">
        <v>603</v>
      </c>
      <c r="M10960" t="s">
        <v>829</v>
      </c>
      <c r="N10960" t="s">
        <v>829</v>
      </c>
      <c r="O10960" t="s">
        <v>829</v>
      </c>
      <c r="P10960">
        <v>0</v>
      </c>
      <c r="Q10960">
        <v>0</v>
      </c>
      <c r="R10960">
        <v>0</v>
      </c>
      <c r="S10960">
        <v>0</v>
      </c>
      <c r="T10960">
        <v>0</v>
      </c>
      <c r="U10960">
        <v>0</v>
      </c>
      <c r="V10960">
        <v>0</v>
      </c>
    </row>
    <row r="10961" spans="1:22" x14ac:dyDescent="0.3">
      <c r="A10961">
        <v>202324</v>
      </c>
      <c r="B10961" t="s">
        <v>820</v>
      </c>
      <c r="C10961" t="s">
        <v>821</v>
      </c>
      <c r="D10961" t="s">
        <v>822</v>
      </c>
      <c r="E10961" t="s">
        <v>823</v>
      </c>
      <c r="F10961" t="s">
        <v>862</v>
      </c>
      <c r="G10961" t="s">
        <v>863</v>
      </c>
      <c r="H10961" t="s">
        <v>1102</v>
      </c>
      <c r="I10961">
        <v>860</v>
      </c>
      <c r="J10961" t="s">
        <v>1103</v>
      </c>
      <c r="K10961" t="s">
        <v>828</v>
      </c>
      <c r="L10961" t="s">
        <v>603</v>
      </c>
      <c r="M10961" t="s">
        <v>829</v>
      </c>
      <c r="N10961" t="s">
        <v>829</v>
      </c>
      <c r="O10961" t="s">
        <v>829</v>
      </c>
      <c r="P10961">
        <v>0</v>
      </c>
      <c r="Q10961">
        <v>0</v>
      </c>
      <c r="R10961">
        <v>0</v>
      </c>
      <c r="S10961">
        <v>0</v>
      </c>
      <c r="T10961">
        <v>0</v>
      </c>
      <c r="U10961">
        <v>0</v>
      </c>
      <c r="V10961">
        <v>0</v>
      </c>
    </row>
    <row r="10962" spans="1:22" x14ac:dyDescent="0.3">
      <c r="A10962">
        <v>202122</v>
      </c>
      <c r="B10962" t="s">
        <v>820</v>
      </c>
      <c r="C10962" t="s">
        <v>821</v>
      </c>
      <c r="D10962" t="s">
        <v>822</v>
      </c>
      <c r="E10962" t="s">
        <v>823</v>
      </c>
      <c r="F10962" t="s">
        <v>862</v>
      </c>
      <c r="G10962" t="s">
        <v>863</v>
      </c>
      <c r="H10962" t="s">
        <v>1102</v>
      </c>
      <c r="I10962">
        <v>860</v>
      </c>
      <c r="J10962" t="s">
        <v>1103</v>
      </c>
      <c r="K10962" t="s">
        <v>828</v>
      </c>
      <c r="L10962" t="s">
        <v>606</v>
      </c>
      <c r="M10962">
        <v>0</v>
      </c>
      <c r="N10962">
        <v>0</v>
      </c>
      <c r="O10962">
        <v>0</v>
      </c>
      <c r="P10962">
        <v>337166</v>
      </c>
      <c r="Q10962">
        <v>0</v>
      </c>
      <c r="R10962">
        <v>0</v>
      </c>
      <c r="S10962">
        <v>337166</v>
      </c>
      <c r="T10962">
        <v>0</v>
      </c>
      <c r="U10962">
        <v>337166</v>
      </c>
      <c r="V10962">
        <v>2</v>
      </c>
    </row>
    <row r="10963" spans="1:22" x14ac:dyDescent="0.3">
      <c r="A10963">
        <v>202223</v>
      </c>
      <c r="B10963" t="s">
        <v>820</v>
      </c>
      <c r="C10963" t="s">
        <v>821</v>
      </c>
      <c r="D10963" t="s">
        <v>822</v>
      </c>
      <c r="E10963" t="s">
        <v>823</v>
      </c>
      <c r="F10963" t="s">
        <v>862</v>
      </c>
      <c r="G10963" t="s">
        <v>863</v>
      </c>
      <c r="H10963" t="s">
        <v>1102</v>
      </c>
      <c r="I10963">
        <v>860</v>
      </c>
      <c r="J10963" t="s">
        <v>1103</v>
      </c>
      <c r="K10963" t="s">
        <v>828</v>
      </c>
      <c r="L10963" t="s">
        <v>606</v>
      </c>
      <c r="M10963">
        <v>0</v>
      </c>
      <c r="N10963">
        <v>0</v>
      </c>
      <c r="O10963">
        <v>0</v>
      </c>
      <c r="P10963">
        <v>482955</v>
      </c>
      <c r="Q10963">
        <v>0</v>
      </c>
      <c r="R10963">
        <v>0</v>
      </c>
      <c r="S10963">
        <v>482955</v>
      </c>
      <c r="T10963">
        <v>0</v>
      </c>
      <c r="U10963">
        <v>482955</v>
      </c>
      <c r="V10963">
        <v>3</v>
      </c>
    </row>
    <row r="10964" spans="1:22" x14ac:dyDescent="0.3">
      <c r="A10964">
        <v>202324</v>
      </c>
      <c r="B10964" t="s">
        <v>820</v>
      </c>
      <c r="C10964" t="s">
        <v>821</v>
      </c>
      <c r="D10964" t="s">
        <v>822</v>
      </c>
      <c r="E10964" t="s">
        <v>823</v>
      </c>
      <c r="F10964" t="s">
        <v>862</v>
      </c>
      <c r="G10964" t="s">
        <v>863</v>
      </c>
      <c r="H10964" t="s">
        <v>1102</v>
      </c>
      <c r="I10964">
        <v>860</v>
      </c>
      <c r="J10964" t="s">
        <v>1103</v>
      </c>
      <c r="K10964" t="s">
        <v>828</v>
      </c>
      <c r="L10964" t="s">
        <v>606</v>
      </c>
      <c r="M10964">
        <v>0</v>
      </c>
      <c r="N10964">
        <v>0</v>
      </c>
      <c r="O10964">
        <v>0</v>
      </c>
      <c r="P10964">
        <v>290656</v>
      </c>
      <c r="Q10964">
        <v>0</v>
      </c>
      <c r="R10964">
        <v>0</v>
      </c>
      <c r="S10964">
        <v>290656</v>
      </c>
      <c r="T10964">
        <v>0</v>
      </c>
      <c r="U10964">
        <v>290656</v>
      </c>
      <c r="V10964">
        <v>2</v>
      </c>
    </row>
    <row r="10965" spans="1:22" x14ac:dyDescent="0.3">
      <c r="A10965">
        <v>202122</v>
      </c>
      <c r="B10965" t="s">
        <v>820</v>
      </c>
      <c r="C10965" t="s">
        <v>821</v>
      </c>
      <c r="D10965" t="s">
        <v>822</v>
      </c>
      <c r="E10965" t="s">
        <v>823</v>
      </c>
      <c r="F10965" t="s">
        <v>862</v>
      </c>
      <c r="G10965" t="s">
        <v>863</v>
      </c>
      <c r="H10965" t="s">
        <v>1102</v>
      </c>
      <c r="I10965">
        <v>860</v>
      </c>
      <c r="J10965" t="s">
        <v>1103</v>
      </c>
      <c r="K10965" t="s">
        <v>828</v>
      </c>
      <c r="L10965" t="s">
        <v>609</v>
      </c>
      <c r="M10965" t="s">
        <v>829</v>
      </c>
      <c r="N10965" t="s">
        <v>829</v>
      </c>
      <c r="O10965" t="s">
        <v>829</v>
      </c>
      <c r="P10965" t="s">
        <v>829</v>
      </c>
      <c r="Q10965">
        <v>0</v>
      </c>
      <c r="R10965" t="s">
        <v>829</v>
      </c>
      <c r="S10965">
        <v>0</v>
      </c>
      <c r="T10965">
        <v>0</v>
      </c>
      <c r="U10965">
        <v>0</v>
      </c>
      <c r="V10965">
        <v>0</v>
      </c>
    </row>
    <row r="10966" spans="1:22" x14ac:dyDescent="0.3">
      <c r="A10966">
        <v>202223</v>
      </c>
      <c r="B10966" t="s">
        <v>820</v>
      </c>
      <c r="C10966" t="s">
        <v>821</v>
      </c>
      <c r="D10966" t="s">
        <v>822</v>
      </c>
      <c r="E10966" t="s">
        <v>823</v>
      </c>
      <c r="F10966" t="s">
        <v>862</v>
      </c>
      <c r="G10966" t="s">
        <v>863</v>
      </c>
      <c r="H10966" t="s">
        <v>1102</v>
      </c>
      <c r="I10966">
        <v>860</v>
      </c>
      <c r="J10966" t="s">
        <v>1103</v>
      </c>
      <c r="K10966" t="s">
        <v>828</v>
      </c>
      <c r="L10966" t="s">
        <v>609</v>
      </c>
      <c r="M10966" t="s">
        <v>829</v>
      </c>
      <c r="N10966" t="s">
        <v>829</v>
      </c>
      <c r="O10966" t="s">
        <v>829</v>
      </c>
      <c r="P10966" t="s">
        <v>829</v>
      </c>
      <c r="Q10966">
        <v>0</v>
      </c>
      <c r="R10966" t="s">
        <v>829</v>
      </c>
      <c r="S10966">
        <v>0</v>
      </c>
      <c r="T10966">
        <v>0</v>
      </c>
      <c r="U10966">
        <v>0</v>
      </c>
      <c r="V10966">
        <v>0</v>
      </c>
    </row>
    <row r="10967" spans="1:22" x14ac:dyDescent="0.3">
      <c r="A10967">
        <v>202122</v>
      </c>
      <c r="B10967" t="s">
        <v>820</v>
      </c>
      <c r="C10967" t="s">
        <v>821</v>
      </c>
      <c r="D10967" t="s">
        <v>822</v>
      </c>
      <c r="E10967" t="s">
        <v>823</v>
      </c>
      <c r="F10967" t="s">
        <v>862</v>
      </c>
      <c r="G10967" t="s">
        <v>863</v>
      </c>
      <c r="H10967" t="s">
        <v>1102</v>
      </c>
      <c r="I10967">
        <v>860</v>
      </c>
      <c r="J10967" t="s">
        <v>1103</v>
      </c>
      <c r="K10967" t="s">
        <v>828</v>
      </c>
      <c r="L10967" t="s">
        <v>830</v>
      </c>
      <c r="M10967">
        <v>0</v>
      </c>
      <c r="N10967">
        <v>0</v>
      </c>
      <c r="O10967">
        <v>0</v>
      </c>
      <c r="P10967">
        <v>0</v>
      </c>
      <c r="Q10967">
        <v>0</v>
      </c>
      <c r="R10967">
        <v>0</v>
      </c>
      <c r="S10967">
        <v>0</v>
      </c>
      <c r="T10967">
        <v>0</v>
      </c>
      <c r="U10967">
        <v>0</v>
      </c>
      <c r="V10967">
        <v>0</v>
      </c>
    </row>
    <row r="10968" spans="1:22" x14ac:dyDescent="0.3">
      <c r="A10968">
        <v>202223</v>
      </c>
      <c r="B10968" t="s">
        <v>820</v>
      </c>
      <c r="C10968" t="s">
        <v>821</v>
      </c>
      <c r="D10968" t="s">
        <v>822</v>
      </c>
      <c r="E10968" t="s">
        <v>823</v>
      </c>
      <c r="F10968" t="s">
        <v>862</v>
      </c>
      <c r="G10968" t="s">
        <v>863</v>
      </c>
      <c r="H10968" t="s">
        <v>1102</v>
      </c>
      <c r="I10968">
        <v>860</v>
      </c>
      <c r="J10968" t="s">
        <v>1103</v>
      </c>
      <c r="K10968" t="s">
        <v>828</v>
      </c>
      <c r="L10968" t="s">
        <v>830</v>
      </c>
      <c r="M10968">
        <v>0</v>
      </c>
      <c r="N10968">
        <v>619063</v>
      </c>
      <c r="O10968">
        <v>0</v>
      </c>
      <c r="P10968">
        <v>0</v>
      </c>
      <c r="Q10968">
        <v>0</v>
      </c>
      <c r="R10968">
        <v>0</v>
      </c>
      <c r="S10968">
        <v>619063</v>
      </c>
      <c r="T10968">
        <v>0</v>
      </c>
      <c r="U10968">
        <v>619063</v>
      </c>
      <c r="V10968">
        <v>3</v>
      </c>
    </row>
    <row r="10969" spans="1:22" x14ac:dyDescent="0.3">
      <c r="A10969">
        <v>202324</v>
      </c>
      <c r="B10969" t="s">
        <v>820</v>
      </c>
      <c r="C10969" t="s">
        <v>821</v>
      </c>
      <c r="D10969" t="s">
        <v>822</v>
      </c>
      <c r="E10969" t="s">
        <v>823</v>
      </c>
      <c r="F10969" t="s">
        <v>862</v>
      </c>
      <c r="G10969" t="s">
        <v>863</v>
      </c>
      <c r="H10969" t="s">
        <v>1102</v>
      </c>
      <c r="I10969">
        <v>860</v>
      </c>
      <c r="J10969" t="s">
        <v>1103</v>
      </c>
      <c r="K10969" t="s">
        <v>828</v>
      </c>
      <c r="L10969" t="s">
        <v>830</v>
      </c>
      <c r="M10969">
        <v>0</v>
      </c>
      <c r="N10969">
        <v>0</v>
      </c>
      <c r="O10969">
        <v>0</v>
      </c>
      <c r="P10969">
        <v>0</v>
      </c>
      <c r="Q10969">
        <v>0</v>
      </c>
      <c r="R10969">
        <v>0</v>
      </c>
      <c r="S10969">
        <v>0</v>
      </c>
      <c r="T10969">
        <v>0</v>
      </c>
      <c r="U10969">
        <v>0</v>
      </c>
      <c r="V10969">
        <v>0</v>
      </c>
    </row>
    <row r="10970" spans="1:22" x14ac:dyDescent="0.3">
      <c r="A10970">
        <v>202122</v>
      </c>
      <c r="B10970" t="s">
        <v>820</v>
      </c>
      <c r="C10970" t="s">
        <v>821</v>
      </c>
      <c r="D10970" t="s">
        <v>822</v>
      </c>
      <c r="E10970" t="s">
        <v>823</v>
      </c>
      <c r="F10970" t="s">
        <v>862</v>
      </c>
      <c r="G10970" t="s">
        <v>863</v>
      </c>
      <c r="H10970" t="s">
        <v>1102</v>
      </c>
      <c r="I10970">
        <v>860</v>
      </c>
      <c r="J10970" t="s">
        <v>1103</v>
      </c>
      <c r="K10970" t="s">
        <v>828</v>
      </c>
      <c r="L10970" t="s">
        <v>537</v>
      </c>
      <c r="M10970">
        <v>0</v>
      </c>
      <c r="N10970">
        <v>4945340</v>
      </c>
      <c r="O10970">
        <v>5003425</v>
      </c>
      <c r="P10970">
        <v>16741977</v>
      </c>
      <c r="Q10970">
        <v>4517989</v>
      </c>
      <c r="R10970">
        <v>0</v>
      </c>
      <c r="S10970">
        <v>31208731</v>
      </c>
      <c r="T10970">
        <v>317876</v>
      </c>
      <c r="U10970">
        <v>30890855</v>
      </c>
      <c r="V10970">
        <v>163</v>
      </c>
    </row>
    <row r="10971" spans="1:22" x14ac:dyDescent="0.3">
      <c r="A10971">
        <v>202223</v>
      </c>
      <c r="B10971" t="s">
        <v>820</v>
      </c>
      <c r="C10971" t="s">
        <v>821</v>
      </c>
      <c r="D10971" t="s">
        <v>822</v>
      </c>
      <c r="E10971" t="s">
        <v>823</v>
      </c>
      <c r="F10971" t="s">
        <v>862</v>
      </c>
      <c r="G10971" t="s">
        <v>863</v>
      </c>
      <c r="H10971" t="s">
        <v>1102</v>
      </c>
      <c r="I10971">
        <v>860</v>
      </c>
      <c r="J10971" t="s">
        <v>1103</v>
      </c>
      <c r="K10971" t="s">
        <v>828</v>
      </c>
      <c r="L10971" t="s">
        <v>537</v>
      </c>
      <c r="M10971">
        <v>0</v>
      </c>
      <c r="N10971">
        <v>5937735</v>
      </c>
      <c r="O10971">
        <v>6144573</v>
      </c>
      <c r="P10971">
        <v>19316584</v>
      </c>
      <c r="Q10971">
        <v>3287123</v>
      </c>
      <c r="R10971">
        <v>0</v>
      </c>
      <c r="S10971">
        <v>34686015</v>
      </c>
      <c r="T10971">
        <v>0</v>
      </c>
      <c r="U10971">
        <v>34686015</v>
      </c>
      <c r="V10971">
        <v>184</v>
      </c>
    </row>
    <row r="10972" spans="1:22" x14ac:dyDescent="0.3">
      <c r="A10972">
        <v>202324</v>
      </c>
      <c r="B10972" t="s">
        <v>820</v>
      </c>
      <c r="C10972" t="s">
        <v>821</v>
      </c>
      <c r="D10972" t="s">
        <v>822</v>
      </c>
      <c r="E10972" t="s">
        <v>823</v>
      </c>
      <c r="F10972" t="s">
        <v>862</v>
      </c>
      <c r="G10972" t="s">
        <v>863</v>
      </c>
      <c r="H10972" t="s">
        <v>1102</v>
      </c>
      <c r="I10972">
        <v>860</v>
      </c>
      <c r="J10972" t="s">
        <v>1103</v>
      </c>
      <c r="K10972" t="s">
        <v>828</v>
      </c>
      <c r="L10972" t="s">
        <v>537</v>
      </c>
      <c r="M10972">
        <v>0</v>
      </c>
      <c r="N10972">
        <v>7604558</v>
      </c>
      <c r="O10972">
        <v>7928514</v>
      </c>
      <c r="P10972">
        <v>26458562</v>
      </c>
      <c r="Q10972">
        <v>5720650</v>
      </c>
      <c r="R10972">
        <v>0</v>
      </c>
      <c r="S10972">
        <v>47712284</v>
      </c>
      <c r="T10972">
        <v>0</v>
      </c>
      <c r="U10972">
        <v>47712284</v>
      </c>
      <c r="V10972">
        <v>256</v>
      </c>
    </row>
    <row r="10973" spans="1:22" x14ac:dyDescent="0.3">
      <c r="A10973">
        <v>202122</v>
      </c>
      <c r="B10973" t="s">
        <v>820</v>
      </c>
      <c r="C10973" t="s">
        <v>821</v>
      </c>
      <c r="D10973" t="s">
        <v>822</v>
      </c>
      <c r="E10973" t="s">
        <v>823</v>
      </c>
      <c r="F10973" t="s">
        <v>862</v>
      </c>
      <c r="G10973" t="s">
        <v>863</v>
      </c>
      <c r="H10973" t="s">
        <v>1102</v>
      </c>
      <c r="I10973">
        <v>860</v>
      </c>
      <c r="J10973" t="s">
        <v>1103</v>
      </c>
      <c r="K10973" t="s">
        <v>828</v>
      </c>
      <c r="L10973" t="s">
        <v>572</v>
      </c>
      <c r="M10973">
        <v>62801</v>
      </c>
      <c r="N10973">
        <v>231924</v>
      </c>
      <c r="O10973">
        <v>2094076</v>
      </c>
      <c r="P10973">
        <v>23255967</v>
      </c>
      <c r="Q10973">
        <v>2786363</v>
      </c>
      <c r="R10973">
        <v>0</v>
      </c>
      <c r="S10973">
        <v>28431131</v>
      </c>
      <c r="T10973">
        <v>675734</v>
      </c>
      <c r="U10973">
        <v>27755397</v>
      </c>
      <c r="V10973">
        <v>147</v>
      </c>
    </row>
    <row r="10974" spans="1:22" x14ac:dyDescent="0.3">
      <c r="A10974">
        <v>202223</v>
      </c>
      <c r="B10974" t="s">
        <v>820</v>
      </c>
      <c r="C10974" t="s">
        <v>821</v>
      </c>
      <c r="D10974" t="s">
        <v>822</v>
      </c>
      <c r="E10974" t="s">
        <v>823</v>
      </c>
      <c r="F10974" t="s">
        <v>862</v>
      </c>
      <c r="G10974" t="s">
        <v>863</v>
      </c>
      <c r="H10974" t="s">
        <v>1102</v>
      </c>
      <c r="I10974">
        <v>860</v>
      </c>
      <c r="J10974" t="s">
        <v>1103</v>
      </c>
      <c r="K10974" t="s">
        <v>828</v>
      </c>
      <c r="L10974" t="s">
        <v>572</v>
      </c>
      <c r="M10974">
        <v>89386</v>
      </c>
      <c r="N10974">
        <v>339875</v>
      </c>
      <c r="O10974">
        <v>3444168</v>
      </c>
      <c r="P10974">
        <v>27495493</v>
      </c>
      <c r="Q10974">
        <v>2599775</v>
      </c>
      <c r="R10974">
        <v>0</v>
      </c>
      <c r="S10974">
        <v>33968697</v>
      </c>
      <c r="T10974">
        <v>0</v>
      </c>
      <c r="U10974">
        <v>33968697</v>
      </c>
      <c r="V10974">
        <v>180</v>
      </c>
    </row>
    <row r="10975" spans="1:22" x14ac:dyDescent="0.3">
      <c r="A10975">
        <v>202324</v>
      </c>
      <c r="B10975" t="s">
        <v>820</v>
      </c>
      <c r="C10975" t="s">
        <v>821</v>
      </c>
      <c r="D10975" t="s">
        <v>822</v>
      </c>
      <c r="E10975" t="s">
        <v>823</v>
      </c>
      <c r="F10975" t="s">
        <v>862</v>
      </c>
      <c r="G10975" t="s">
        <v>863</v>
      </c>
      <c r="H10975" t="s">
        <v>1102</v>
      </c>
      <c r="I10975">
        <v>860</v>
      </c>
      <c r="J10975" t="s">
        <v>1103</v>
      </c>
      <c r="K10975" t="s">
        <v>828</v>
      </c>
      <c r="L10975" t="s">
        <v>572</v>
      </c>
      <c r="M10975">
        <v>714202</v>
      </c>
      <c r="N10975">
        <v>0</v>
      </c>
      <c r="O10975">
        <v>3846572</v>
      </c>
      <c r="P10975">
        <v>33256700</v>
      </c>
      <c r="Q10975">
        <v>0</v>
      </c>
      <c r="R10975">
        <v>2397162</v>
      </c>
      <c r="S10975">
        <v>40214636</v>
      </c>
      <c r="T10975">
        <v>0</v>
      </c>
      <c r="U10975">
        <v>40214636</v>
      </c>
      <c r="V10975">
        <v>216</v>
      </c>
    </row>
    <row r="10976" spans="1:22" x14ac:dyDescent="0.3">
      <c r="A10976">
        <v>202122</v>
      </c>
      <c r="B10976" t="s">
        <v>820</v>
      </c>
      <c r="C10976" t="s">
        <v>821</v>
      </c>
      <c r="D10976" t="s">
        <v>822</v>
      </c>
      <c r="E10976" t="s">
        <v>823</v>
      </c>
      <c r="F10976" t="s">
        <v>862</v>
      </c>
      <c r="G10976" t="s">
        <v>863</v>
      </c>
      <c r="H10976" t="s">
        <v>1102</v>
      </c>
      <c r="I10976">
        <v>860</v>
      </c>
      <c r="J10976" t="s">
        <v>1103</v>
      </c>
      <c r="K10976" t="s">
        <v>828</v>
      </c>
      <c r="L10976" t="s">
        <v>539</v>
      </c>
      <c r="M10976">
        <v>0</v>
      </c>
      <c r="N10976">
        <v>0</v>
      </c>
      <c r="O10976">
        <v>0</v>
      </c>
      <c r="P10976" t="s">
        <v>829</v>
      </c>
      <c r="Q10976" t="s">
        <v>829</v>
      </c>
      <c r="R10976" t="s">
        <v>829</v>
      </c>
      <c r="S10976">
        <v>0</v>
      </c>
      <c r="T10976">
        <v>0</v>
      </c>
      <c r="U10976">
        <v>0</v>
      </c>
      <c r="V10976">
        <v>0</v>
      </c>
    </row>
    <row r="10977" spans="1:22" x14ac:dyDescent="0.3">
      <c r="A10977">
        <v>202223</v>
      </c>
      <c r="B10977" t="s">
        <v>820</v>
      </c>
      <c r="C10977" t="s">
        <v>821</v>
      </c>
      <c r="D10977" t="s">
        <v>822</v>
      </c>
      <c r="E10977" t="s">
        <v>823</v>
      </c>
      <c r="F10977" t="s">
        <v>862</v>
      </c>
      <c r="G10977" t="s">
        <v>863</v>
      </c>
      <c r="H10977" t="s">
        <v>1102</v>
      </c>
      <c r="I10977">
        <v>860</v>
      </c>
      <c r="J10977" t="s">
        <v>1103</v>
      </c>
      <c r="K10977" t="s">
        <v>828</v>
      </c>
      <c r="L10977" t="s">
        <v>539</v>
      </c>
      <c r="M10977">
        <v>131815</v>
      </c>
      <c r="N10977">
        <v>985891</v>
      </c>
      <c r="O10977">
        <v>51889</v>
      </c>
      <c r="P10977" t="s">
        <v>829</v>
      </c>
      <c r="Q10977" t="s">
        <v>829</v>
      </c>
      <c r="R10977" t="s">
        <v>829</v>
      </c>
      <c r="S10977">
        <v>1169595</v>
      </c>
      <c r="T10977">
        <v>0</v>
      </c>
      <c r="U10977">
        <v>1169595</v>
      </c>
      <c r="V10977">
        <v>6</v>
      </c>
    </row>
    <row r="10978" spans="1:22" x14ac:dyDescent="0.3">
      <c r="A10978">
        <v>202324</v>
      </c>
      <c r="B10978" t="s">
        <v>820</v>
      </c>
      <c r="C10978" t="s">
        <v>821</v>
      </c>
      <c r="D10978" t="s">
        <v>822</v>
      </c>
      <c r="E10978" t="s">
        <v>823</v>
      </c>
      <c r="F10978" t="s">
        <v>862</v>
      </c>
      <c r="G10978" t="s">
        <v>863</v>
      </c>
      <c r="H10978" t="s">
        <v>1102</v>
      </c>
      <c r="I10978">
        <v>860</v>
      </c>
      <c r="J10978" t="s">
        <v>1103</v>
      </c>
      <c r="K10978" t="s">
        <v>828</v>
      </c>
      <c r="L10978" t="s">
        <v>539</v>
      </c>
      <c r="M10978">
        <v>0</v>
      </c>
      <c r="N10978">
        <v>1358065</v>
      </c>
      <c r="O10978">
        <v>71477</v>
      </c>
      <c r="P10978" t="s">
        <v>829</v>
      </c>
      <c r="Q10978" t="s">
        <v>829</v>
      </c>
      <c r="R10978" t="s">
        <v>829</v>
      </c>
      <c r="S10978">
        <v>1429542</v>
      </c>
      <c r="T10978">
        <v>0</v>
      </c>
      <c r="U10978">
        <v>1429542</v>
      </c>
      <c r="V10978">
        <v>8</v>
      </c>
    </row>
    <row r="10979" spans="1:22" x14ac:dyDescent="0.3">
      <c r="A10979">
        <v>202122</v>
      </c>
      <c r="B10979" t="s">
        <v>820</v>
      </c>
      <c r="C10979" t="s">
        <v>821</v>
      </c>
      <c r="D10979" t="s">
        <v>822</v>
      </c>
      <c r="E10979" t="s">
        <v>823</v>
      </c>
      <c r="F10979" t="s">
        <v>862</v>
      </c>
      <c r="G10979" t="s">
        <v>863</v>
      </c>
      <c r="H10979" t="s">
        <v>1102</v>
      </c>
      <c r="I10979">
        <v>860</v>
      </c>
      <c r="J10979" t="s">
        <v>1103</v>
      </c>
      <c r="K10979" t="s">
        <v>828</v>
      </c>
      <c r="L10979" t="s">
        <v>541</v>
      </c>
      <c r="M10979">
        <v>696621</v>
      </c>
      <c r="N10979">
        <v>759940</v>
      </c>
      <c r="O10979">
        <v>1469510</v>
      </c>
      <c r="P10979">
        <v>886140</v>
      </c>
      <c r="Q10979">
        <v>0</v>
      </c>
      <c r="R10979">
        <v>0</v>
      </c>
      <c r="S10979">
        <v>3812211</v>
      </c>
      <c r="T10979">
        <v>0</v>
      </c>
      <c r="U10979">
        <v>3812211</v>
      </c>
      <c r="V10979">
        <v>20</v>
      </c>
    </row>
    <row r="10980" spans="1:22" x14ac:dyDescent="0.3">
      <c r="A10980">
        <v>202223</v>
      </c>
      <c r="B10980" t="s">
        <v>820</v>
      </c>
      <c r="C10980" t="s">
        <v>821</v>
      </c>
      <c r="D10980" t="s">
        <v>822</v>
      </c>
      <c r="E10980" t="s">
        <v>823</v>
      </c>
      <c r="F10980" t="s">
        <v>862</v>
      </c>
      <c r="G10980" t="s">
        <v>863</v>
      </c>
      <c r="H10980" t="s">
        <v>1102</v>
      </c>
      <c r="I10980">
        <v>860</v>
      </c>
      <c r="J10980" t="s">
        <v>1103</v>
      </c>
      <c r="K10980" t="s">
        <v>828</v>
      </c>
      <c r="L10980" t="s">
        <v>541</v>
      </c>
      <c r="M10980">
        <v>105437</v>
      </c>
      <c r="N10980">
        <v>729153</v>
      </c>
      <c r="O10980">
        <v>1469510</v>
      </c>
      <c r="P10980">
        <v>586140</v>
      </c>
      <c r="Q10980">
        <v>0</v>
      </c>
      <c r="R10980">
        <v>0</v>
      </c>
      <c r="S10980">
        <v>2890240</v>
      </c>
      <c r="T10980">
        <v>0</v>
      </c>
      <c r="U10980">
        <v>2890240</v>
      </c>
      <c r="V10980">
        <v>15</v>
      </c>
    </row>
    <row r="10981" spans="1:22" x14ac:dyDescent="0.3">
      <c r="A10981">
        <v>202324</v>
      </c>
      <c r="B10981" t="s">
        <v>820</v>
      </c>
      <c r="C10981" t="s">
        <v>821</v>
      </c>
      <c r="D10981" t="s">
        <v>822</v>
      </c>
      <c r="E10981" t="s">
        <v>823</v>
      </c>
      <c r="F10981" t="s">
        <v>862</v>
      </c>
      <c r="G10981" t="s">
        <v>863</v>
      </c>
      <c r="H10981" t="s">
        <v>1102</v>
      </c>
      <c r="I10981">
        <v>860</v>
      </c>
      <c r="J10981" t="s">
        <v>1103</v>
      </c>
      <c r="K10981" t="s">
        <v>828</v>
      </c>
      <c r="L10981" t="s">
        <v>541</v>
      </c>
      <c r="M10981">
        <v>382180</v>
      </c>
      <c r="N10981">
        <v>789547</v>
      </c>
      <c r="O10981">
        <v>1303910</v>
      </c>
      <c r="P10981">
        <v>605019</v>
      </c>
      <c r="Q10981">
        <v>0</v>
      </c>
      <c r="R10981">
        <v>0</v>
      </c>
      <c r="S10981">
        <v>3080656</v>
      </c>
      <c r="T10981">
        <v>0</v>
      </c>
      <c r="U10981">
        <v>3080656</v>
      </c>
      <c r="V10981">
        <v>17</v>
      </c>
    </row>
    <row r="10982" spans="1:22" x14ac:dyDescent="0.3">
      <c r="A10982">
        <v>202122</v>
      </c>
      <c r="B10982" t="s">
        <v>820</v>
      </c>
      <c r="C10982" t="s">
        <v>821</v>
      </c>
      <c r="D10982" t="s">
        <v>822</v>
      </c>
      <c r="E10982" t="s">
        <v>823</v>
      </c>
      <c r="F10982" t="s">
        <v>862</v>
      </c>
      <c r="G10982" t="s">
        <v>863</v>
      </c>
      <c r="H10982" t="s">
        <v>1102</v>
      </c>
      <c r="I10982">
        <v>860</v>
      </c>
      <c r="J10982" t="s">
        <v>1103</v>
      </c>
      <c r="K10982" t="s">
        <v>828</v>
      </c>
      <c r="L10982" t="s">
        <v>831</v>
      </c>
      <c r="M10982" t="s">
        <v>829</v>
      </c>
      <c r="N10982" t="s">
        <v>829</v>
      </c>
      <c r="O10982" t="s">
        <v>829</v>
      </c>
      <c r="P10982">
        <v>0</v>
      </c>
      <c r="Q10982">
        <v>222393</v>
      </c>
      <c r="R10982" t="s">
        <v>829</v>
      </c>
      <c r="S10982">
        <v>222393</v>
      </c>
      <c r="T10982">
        <v>0</v>
      </c>
      <c r="U10982">
        <v>222393</v>
      </c>
      <c r="V10982">
        <v>1</v>
      </c>
    </row>
    <row r="10983" spans="1:22" x14ac:dyDescent="0.3">
      <c r="A10983">
        <v>202223</v>
      </c>
      <c r="B10983" t="s">
        <v>820</v>
      </c>
      <c r="C10983" t="s">
        <v>821</v>
      </c>
      <c r="D10983" t="s">
        <v>822</v>
      </c>
      <c r="E10983" t="s">
        <v>823</v>
      </c>
      <c r="F10983" t="s">
        <v>862</v>
      </c>
      <c r="G10983" t="s">
        <v>863</v>
      </c>
      <c r="H10983" t="s">
        <v>1102</v>
      </c>
      <c r="I10983">
        <v>860</v>
      </c>
      <c r="J10983" t="s">
        <v>1103</v>
      </c>
      <c r="K10983" t="s">
        <v>828</v>
      </c>
      <c r="L10983" t="s">
        <v>831</v>
      </c>
      <c r="M10983" t="s">
        <v>829</v>
      </c>
      <c r="N10983" t="s">
        <v>829</v>
      </c>
      <c r="O10983" t="s">
        <v>829</v>
      </c>
      <c r="P10983">
        <v>0</v>
      </c>
      <c r="Q10983">
        <v>313134</v>
      </c>
      <c r="R10983" t="s">
        <v>829</v>
      </c>
      <c r="S10983">
        <v>313134</v>
      </c>
      <c r="T10983">
        <v>0</v>
      </c>
      <c r="U10983">
        <v>313134</v>
      </c>
      <c r="V10983">
        <v>2</v>
      </c>
    </row>
    <row r="10984" spans="1:22" x14ac:dyDescent="0.3">
      <c r="A10984">
        <v>202324</v>
      </c>
      <c r="B10984" t="s">
        <v>820</v>
      </c>
      <c r="C10984" t="s">
        <v>821</v>
      </c>
      <c r="D10984" t="s">
        <v>822</v>
      </c>
      <c r="E10984" t="s">
        <v>823</v>
      </c>
      <c r="F10984" t="s">
        <v>862</v>
      </c>
      <c r="G10984" t="s">
        <v>863</v>
      </c>
      <c r="H10984" t="s">
        <v>1102</v>
      </c>
      <c r="I10984">
        <v>860</v>
      </c>
      <c r="J10984" t="s">
        <v>1103</v>
      </c>
      <c r="K10984" t="s">
        <v>828</v>
      </c>
      <c r="L10984" t="s">
        <v>831</v>
      </c>
      <c r="M10984" t="s">
        <v>829</v>
      </c>
      <c r="N10984" t="s">
        <v>829</v>
      </c>
      <c r="O10984" t="s">
        <v>829</v>
      </c>
      <c r="P10984">
        <v>198900</v>
      </c>
      <c r="Q10984">
        <v>118549</v>
      </c>
      <c r="R10984" t="s">
        <v>829</v>
      </c>
      <c r="S10984">
        <v>317449</v>
      </c>
      <c r="T10984">
        <v>0</v>
      </c>
      <c r="U10984">
        <v>317449</v>
      </c>
      <c r="V10984">
        <v>2</v>
      </c>
    </row>
    <row r="10985" spans="1:22" x14ac:dyDescent="0.3">
      <c r="A10985">
        <v>202122</v>
      </c>
      <c r="B10985" t="s">
        <v>820</v>
      </c>
      <c r="C10985" t="s">
        <v>821</v>
      </c>
      <c r="D10985" t="s">
        <v>822</v>
      </c>
      <c r="E10985" t="s">
        <v>823</v>
      </c>
      <c r="F10985" t="s">
        <v>862</v>
      </c>
      <c r="G10985" t="s">
        <v>863</v>
      </c>
      <c r="H10985" t="s">
        <v>1102</v>
      </c>
      <c r="I10985">
        <v>860</v>
      </c>
      <c r="J10985" t="s">
        <v>1103</v>
      </c>
      <c r="K10985" t="s">
        <v>828</v>
      </c>
      <c r="L10985" t="s">
        <v>832</v>
      </c>
      <c r="M10985">
        <v>0</v>
      </c>
      <c r="N10985">
        <v>0</v>
      </c>
      <c r="O10985">
        <v>0</v>
      </c>
      <c r="P10985">
        <v>15928</v>
      </c>
      <c r="Q10985">
        <v>651071</v>
      </c>
      <c r="R10985">
        <v>0</v>
      </c>
      <c r="S10985">
        <v>666999</v>
      </c>
      <c r="T10985">
        <v>0</v>
      </c>
      <c r="U10985">
        <v>666999</v>
      </c>
      <c r="V10985">
        <v>4</v>
      </c>
    </row>
    <row r="10986" spans="1:22" x14ac:dyDescent="0.3">
      <c r="A10986">
        <v>202223</v>
      </c>
      <c r="B10986" t="s">
        <v>820</v>
      </c>
      <c r="C10986" t="s">
        <v>821</v>
      </c>
      <c r="D10986" t="s">
        <v>822</v>
      </c>
      <c r="E10986" t="s">
        <v>823</v>
      </c>
      <c r="F10986" t="s">
        <v>862</v>
      </c>
      <c r="G10986" t="s">
        <v>863</v>
      </c>
      <c r="H10986" t="s">
        <v>1102</v>
      </c>
      <c r="I10986">
        <v>860</v>
      </c>
      <c r="J10986" t="s">
        <v>1103</v>
      </c>
      <c r="K10986" t="s">
        <v>828</v>
      </c>
      <c r="L10986" t="s">
        <v>832</v>
      </c>
      <c r="M10986">
        <v>0</v>
      </c>
      <c r="N10986">
        <v>0</v>
      </c>
      <c r="O10986">
        <v>0</v>
      </c>
      <c r="P10986">
        <v>57942</v>
      </c>
      <c r="Q10986">
        <v>1174182</v>
      </c>
      <c r="R10986">
        <v>0</v>
      </c>
      <c r="S10986">
        <v>1232124</v>
      </c>
      <c r="T10986">
        <v>0</v>
      </c>
      <c r="U10986">
        <v>1232124</v>
      </c>
      <c r="V10986">
        <v>7</v>
      </c>
    </row>
    <row r="10987" spans="1:22" x14ac:dyDescent="0.3">
      <c r="A10987">
        <v>202324</v>
      </c>
      <c r="B10987" t="s">
        <v>820</v>
      </c>
      <c r="C10987" t="s">
        <v>821</v>
      </c>
      <c r="D10987" t="s">
        <v>822</v>
      </c>
      <c r="E10987" t="s">
        <v>823</v>
      </c>
      <c r="F10987" t="s">
        <v>862</v>
      </c>
      <c r="G10987" t="s">
        <v>863</v>
      </c>
      <c r="H10987" t="s">
        <v>1102</v>
      </c>
      <c r="I10987">
        <v>860</v>
      </c>
      <c r="J10987" t="s">
        <v>1103</v>
      </c>
      <c r="K10987" t="s">
        <v>828</v>
      </c>
      <c r="L10987" t="s">
        <v>832</v>
      </c>
      <c r="M10987">
        <v>0</v>
      </c>
      <c r="N10987">
        <v>0</v>
      </c>
      <c r="O10987">
        <v>0</v>
      </c>
      <c r="P10987">
        <v>0</v>
      </c>
      <c r="Q10987">
        <v>3442497</v>
      </c>
      <c r="R10987">
        <v>0</v>
      </c>
      <c r="S10987">
        <v>3442497</v>
      </c>
      <c r="T10987">
        <v>0</v>
      </c>
      <c r="U10987">
        <v>3442497</v>
      </c>
      <c r="V10987">
        <v>18</v>
      </c>
    </row>
    <row r="10988" spans="1:22" x14ac:dyDescent="0.3">
      <c r="A10988">
        <v>202122</v>
      </c>
      <c r="B10988" t="s">
        <v>820</v>
      </c>
      <c r="C10988" t="s">
        <v>821</v>
      </c>
      <c r="D10988" t="s">
        <v>822</v>
      </c>
      <c r="E10988" t="s">
        <v>823</v>
      </c>
      <c r="F10988" t="s">
        <v>862</v>
      </c>
      <c r="G10988" t="s">
        <v>863</v>
      </c>
      <c r="H10988" t="s">
        <v>1102</v>
      </c>
      <c r="I10988">
        <v>860</v>
      </c>
      <c r="J10988" t="s">
        <v>1103</v>
      </c>
      <c r="K10988" t="s">
        <v>828</v>
      </c>
      <c r="L10988" t="s">
        <v>544</v>
      </c>
      <c r="M10988">
        <v>67451</v>
      </c>
      <c r="N10988">
        <v>211102</v>
      </c>
      <c r="O10988">
        <v>1287123</v>
      </c>
      <c r="P10988">
        <v>127020</v>
      </c>
      <c r="Q10988">
        <v>0</v>
      </c>
      <c r="R10988">
        <v>0</v>
      </c>
      <c r="S10988">
        <v>1692696</v>
      </c>
      <c r="T10988">
        <v>372000</v>
      </c>
      <c r="U10988">
        <v>1320696</v>
      </c>
      <c r="V10988">
        <v>7</v>
      </c>
    </row>
    <row r="10989" spans="1:22" x14ac:dyDescent="0.3">
      <c r="A10989">
        <v>202223</v>
      </c>
      <c r="B10989" t="s">
        <v>820</v>
      </c>
      <c r="C10989" t="s">
        <v>821</v>
      </c>
      <c r="D10989" t="s">
        <v>822</v>
      </c>
      <c r="E10989" t="s">
        <v>823</v>
      </c>
      <c r="F10989" t="s">
        <v>862</v>
      </c>
      <c r="G10989" t="s">
        <v>863</v>
      </c>
      <c r="H10989" t="s">
        <v>1102</v>
      </c>
      <c r="I10989">
        <v>860</v>
      </c>
      <c r="J10989" t="s">
        <v>1103</v>
      </c>
      <c r="K10989" t="s">
        <v>828</v>
      </c>
      <c r="L10989" t="s">
        <v>544</v>
      </c>
      <c r="M10989">
        <v>34740</v>
      </c>
      <c r="N10989">
        <v>212511</v>
      </c>
      <c r="O10989">
        <v>1434823</v>
      </c>
      <c r="P10989">
        <v>2127865</v>
      </c>
      <c r="Q10989">
        <v>0</v>
      </c>
      <c r="R10989">
        <v>0</v>
      </c>
      <c r="S10989">
        <v>3809939</v>
      </c>
      <c r="T10989">
        <v>456738</v>
      </c>
      <c r="U10989">
        <v>3353201</v>
      </c>
      <c r="V10989">
        <v>18</v>
      </c>
    </row>
    <row r="10990" spans="1:22" x14ac:dyDescent="0.3">
      <c r="A10990">
        <v>202324</v>
      </c>
      <c r="B10990" t="s">
        <v>820</v>
      </c>
      <c r="C10990" t="s">
        <v>821</v>
      </c>
      <c r="D10990" t="s">
        <v>822</v>
      </c>
      <c r="E10990" t="s">
        <v>823</v>
      </c>
      <c r="F10990" t="s">
        <v>862</v>
      </c>
      <c r="G10990" t="s">
        <v>863</v>
      </c>
      <c r="H10990" t="s">
        <v>1102</v>
      </c>
      <c r="I10990">
        <v>860</v>
      </c>
      <c r="J10990" t="s">
        <v>1103</v>
      </c>
      <c r="K10990" t="s">
        <v>828</v>
      </c>
      <c r="L10990" t="s">
        <v>544</v>
      </c>
      <c r="M10990">
        <v>34740</v>
      </c>
      <c r="N10990">
        <v>90300</v>
      </c>
      <c r="O10990">
        <v>196380</v>
      </c>
      <c r="P10990">
        <v>127020</v>
      </c>
      <c r="Q10990">
        <v>503337</v>
      </c>
      <c r="R10990">
        <v>0</v>
      </c>
      <c r="S10990">
        <v>951777</v>
      </c>
      <c r="T10990">
        <v>0</v>
      </c>
      <c r="U10990">
        <v>951777</v>
      </c>
      <c r="V10990">
        <v>5</v>
      </c>
    </row>
    <row r="10991" spans="1:22" x14ac:dyDescent="0.3">
      <c r="A10991">
        <v>202122</v>
      </c>
      <c r="B10991" t="s">
        <v>820</v>
      </c>
      <c r="C10991" t="s">
        <v>821</v>
      </c>
      <c r="D10991" t="s">
        <v>822</v>
      </c>
      <c r="E10991" t="s">
        <v>823</v>
      </c>
      <c r="F10991" t="s">
        <v>862</v>
      </c>
      <c r="G10991" t="s">
        <v>863</v>
      </c>
      <c r="H10991" t="s">
        <v>1102</v>
      </c>
      <c r="I10991">
        <v>860</v>
      </c>
      <c r="J10991" t="s">
        <v>1103</v>
      </c>
      <c r="K10991" t="s">
        <v>828</v>
      </c>
      <c r="L10991" t="s">
        <v>600</v>
      </c>
      <c r="M10991" t="s">
        <v>829</v>
      </c>
      <c r="N10991" t="s">
        <v>829</v>
      </c>
      <c r="O10991" t="s">
        <v>829</v>
      </c>
      <c r="P10991">
        <v>0</v>
      </c>
      <c r="Q10991">
        <v>0</v>
      </c>
      <c r="R10991" t="s">
        <v>829</v>
      </c>
      <c r="S10991">
        <v>0</v>
      </c>
      <c r="T10991">
        <v>0</v>
      </c>
      <c r="U10991">
        <v>0</v>
      </c>
      <c r="V10991">
        <v>0</v>
      </c>
    </row>
    <row r="10992" spans="1:22" x14ac:dyDescent="0.3">
      <c r="A10992">
        <v>202223</v>
      </c>
      <c r="B10992" t="s">
        <v>820</v>
      </c>
      <c r="C10992" t="s">
        <v>821</v>
      </c>
      <c r="D10992" t="s">
        <v>822</v>
      </c>
      <c r="E10992" t="s">
        <v>823</v>
      </c>
      <c r="F10992" t="s">
        <v>862</v>
      </c>
      <c r="G10992" t="s">
        <v>863</v>
      </c>
      <c r="H10992" t="s">
        <v>1102</v>
      </c>
      <c r="I10992">
        <v>860</v>
      </c>
      <c r="J10992" t="s">
        <v>1103</v>
      </c>
      <c r="K10992" t="s">
        <v>828</v>
      </c>
      <c r="L10992" t="s">
        <v>600</v>
      </c>
      <c r="M10992" t="s">
        <v>829</v>
      </c>
      <c r="N10992" t="s">
        <v>829</v>
      </c>
      <c r="O10992" t="s">
        <v>829</v>
      </c>
      <c r="P10992">
        <v>0</v>
      </c>
      <c r="Q10992">
        <v>0</v>
      </c>
      <c r="R10992" t="s">
        <v>829</v>
      </c>
      <c r="S10992">
        <v>0</v>
      </c>
      <c r="T10992">
        <v>0</v>
      </c>
      <c r="U10992">
        <v>0</v>
      </c>
      <c r="V10992">
        <v>0</v>
      </c>
    </row>
    <row r="10993" spans="1:22" x14ac:dyDescent="0.3">
      <c r="A10993">
        <v>202324</v>
      </c>
      <c r="B10993" t="s">
        <v>820</v>
      </c>
      <c r="C10993" t="s">
        <v>821</v>
      </c>
      <c r="D10993" t="s">
        <v>822</v>
      </c>
      <c r="E10993" t="s">
        <v>823</v>
      </c>
      <c r="F10993" t="s">
        <v>862</v>
      </c>
      <c r="G10993" t="s">
        <v>863</v>
      </c>
      <c r="H10993" t="s">
        <v>1102</v>
      </c>
      <c r="I10993">
        <v>860</v>
      </c>
      <c r="J10993" t="s">
        <v>1103</v>
      </c>
      <c r="K10993" t="s">
        <v>828</v>
      </c>
      <c r="L10993" t="s">
        <v>600</v>
      </c>
      <c r="M10993" t="s">
        <v>829</v>
      </c>
      <c r="N10993" t="s">
        <v>829</v>
      </c>
      <c r="O10993" t="s">
        <v>829</v>
      </c>
      <c r="P10993">
        <v>0</v>
      </c>
      <c r="Q10993">
        <v>0</v>
      </c>
      <c r="R10993" t="s">
        <v>829</v>
      </c>
      <c r="S10993">
        <v>0</v>
      </c>
      <c r="T10993">
        <v>0</v>
      </c>
      <c r="U10993">
        <v>0</v>
      </c>
      <c r="V10993">
        <v>0</v>
      </c>
    </row>
    <row r="10994" spans="1:22" x14ac:dyDescent="0.3">
      <c r="A10994">
        <v>202122</v>
      </c>
      <c r="B10994" t="s">
        <v>820</v>
      </c>
      <c r="C10994" t="s">
        <v>821</v>
      </c>
      <c r="D10994" t="s">
        <v>822</v>
      </c>
      <c r="E10994" t="s">
        <v>823</v>
      </c>
      <c r="F10994" t="s">
        <v>862</v>
      </c>
      <c r="G10994" t="s">
        <v>863</v>
      </c>
      <c r="H10994" t="s">
        <v>1102</v>
      </c>
      <c r="I10994">
        <v>860</v>
      </c>
      <c r="J10994" t="s">
        <v>1103</v>
      </c>
      <c r="K10994" t="s">
        <v>828</v>
      </c>
      <c r="L10994" t="s">
        <v>247</v>
      </c>
      <c r="M10994">
        <v>0</v>
      </c>
      <c r="N10994">
        <v>0</v>
      </c>
      <c r="O10994">
        <v>0</v>
      </c>
      <c r="P10994">
        <v>250000</v>
      </c>
      <c r="Q10994">
        <v>0</v>
      </c>
      <c r="R10994">
        <v>0</v>
      </c>
      <c r="S10994">
        <v>250000</v>
      </c>
      <c r="T10994">
        <v>0</v>
      </c>
      <c r="U10994">
        <v>250000</v>
      </c>
      <c r="V10994">
        <v>2</v>
      </c>
    </row>
    <row r="10995" spans="1:22" x14ac:dyDescent="0.3">
      <c r="A10995">
        <v>202223</v>
      </c>
      <c r="B10995" t="s">
        <v>820</v>
      </c>
      <c r="C10995" t="s">
        <v>821</v>
      </c>
      <c r="D10995" t="s">
        <v>822</v>
      </c>
      <c r="E10995" t="s">
        <v>823</v>
      </c>
      <c r="F10995" t="s">
        <v>862</v>
      </c>
      <c r="G10995" t="s">
        <v>863</v>
      </c>
      <c r="H10995" t="s">
        <v>1102</v>
      </c>
      <c r="I10995">
        <v>860</v>
      </c>
      <c r="J10995" t="s">
        <v>1103</v>
      </c>
      <c r="K10995" t="s">
        <v>828</v>
      </c>
      <c r="L10995" t="s">
        <v>247</v>
      </c>
      <c r="M10995">
        <v>0</v>
      </c>
      <c r="N10995">
        <v>0</v>
      </c>
      <c r="O10995">
        <v>0</v>
      </c>
      <c r="P10995">
        <v>250000</v>
      </c>
      <c r="Q10995">
        <v>0</v>
      </c>
      <c r="R10995">
        <v>0</v>
      </c>
      <c r="S10995">
        <v>250000</v>
      </c>
      <c r="T10995">
        <v>0</v>
      </c>
      <c r="U10995">
        <v>250000</v>
      </c>
      <c r="V10995">
        <v>2</v>
      </c>
    </row>
    <row r="10996" spans="1:22" x14ac:dyDescent="0.3">
      <c r="A10996">
        <v>202324</v>
      </c>
      <c r="B10996" t="s">
        <v>820</v>
      </c>
      <c r="C10996" t="s">
        <v>821</v>
      </c>
      <c r="D10996" t="s">
        <v>822</v>
      </c>
      <c r="E10996" t="s">
        <v>823</v>
      </c>
      <c r="F10996" t="s">
        <v>862</v>
      </c>
      <c r="G10996" t="s">
        <v>863</v>
      </c>
      <c r="H10996" t="s">
        <v>1102</v>
      </c>
      <c r="I10996">
        <v>860</v>
      </c>
      <c r="J10996" t="s">
        <v>1103</v>
      </c>
      <c r="K10996" t="s">
        <v>828</v>
      </c>
      <c r="L10996" t="s">
        <v>247</v>
      </c>
      <c r="M10996">
        <v>0</v>
      </c>
      <c r="N10996">
        <v>0</v>
      </c>
      <c r="O10996">
        <v>0</v>
      </c>
      <c r="P10996">
        <v>250000</v>
      </c>
      <c r="Q10996">
        <v>0</v>
      </c>
      <c r="R10996">
        <v>0</v>
      </c>
      <c r="S10996">
        <v>250000</v>
      </c>
      <c r="T10996">
        <v>0</v>
      </c>
      <c r="U10996">
        <v>250000</v>
      </c>
      <c r="V10996">
        <v>2</v>
      </c>
    </row>
    <row r="10997" spans="1:22" x14ac:dyDescent="0.3">
      <c r="A10997">
        <v>202122</v>
      </c>
      <c r="B10997" t="s">
        <v>820</v>
      </c>
      <c r="C10997" t="s">
        <v>821</v>
      </c>
      <c r="D10997" t="s">
        <v>822</v>
      </c>
      <c r="E10997" t="s">
        <v>823</v>
      </c>
      <c r="F10997" t="s">
        <v>862</v>
      </c>
      <c r="G10997" t="s">
        <v>863</v>
      </c>
      <c r="H10997" t="s">
        <v>1102</v>
      </c>
      <c r="I10997">
        <v>860</v>
      </c>
      <c r="J10997" t="s">
        <v>1103</v>
      </c>
      <c r="K10997" t="s">
        <v>828</v>
      </c>
      <c r="L10997" t="s">
        <v>833</v>
      </c>
      <c r="M10997">
        <v>51631033</v>
      </c>
      <c r="N10997">
        <v>126433911</v>
      </c>
      <c r="O10997">
        <v>57689386</v>
      </c>
      <c r="P10997">
        <v>55576067</v>
      </c>
      <c r="Q10997">
        <v>11320982</v>
      </c>
      <c r="R10997">
        <v>0</v>
      </c>
      <c r="S10997">
        <v>305363073</v>
      </c>
      <c r="T10997">
        <v>1369671</v>
      </c>
      <c r="U10997">
        <v>303993402</v>
      </c>
      <c r="V10997" t="s">
        <v>834</v>
      </c>
    </row>
    <row r="10998" spans="1:22" x14ac:dyDescent="0.3">
      <c r="A10998">
        <v>202223</v>
      </c>
      <c r="B10998" t="s">
        <v>820</v>
      </c>
      <c r="C10998" t="s">
        <v>821</v>
      </c>
      <c r="D10998" t="s">
        <v>822</v>
      </c>
      <c r="E10998" t="s">
        <v>823</v>
      </c>
      <c r="F10998" t="s">
        <v>862</v>
      </c>
      <c r="G10998" t="s">
        <v>863</v>
      </c>
      <c r="H10998" t="s">
        <v>1102</v>
      </c>
      <c r="I10998">
        <v>860</v>
      </c>
      <c r="J10998" t="s">
        <v>1103</v>
      </c>
      <c r="K10998" t="s">
        <v>828</v>
      </c>
      <c r="L10998" t="s">
        <v>833</v>
      </c>
      <c r="M10998">
        <v>52165524</v>
      </c>
      <c r="N10998">
        <v>120815536</v>
      </c>
      <c r="O10998">
        <v>61066733</v>
      </c>
      <c r="P10998">
        <v>61085080</v>
      </c>
      <c r="Q10998">
        <v>13190080</v>
      </c>
      <c r="R10998">
        <v>0</v>
      </c>
      <c r="S10998">
        <v>311889249</v>
      </c>
      <c r="T10998">
        <v>456738</v>
      </c>
      <c r="U10998">
        <v>311432511</v>
      </c>
      <c r="V10998" t="s">
        <v>834</v>
      </c>
    </row>
    <row r="10999" spans="1:22" x14ac:dyDescent="0.3">
      <c r="A10999">
        <v>202324</v>
      </c>
      <c r="B10999" t="s">
        <v>820</v>
      </c>
      <c r="C10999" t="s">
        <v>821</v>
      </c>
      <c r="D10999" t="s">
        <v>822</v>
      </c>
      <c r="E10999" t="s">
        <v>823</v>
      </c>
      <c r="F10999" t="s">
        <v>862</v>
      </c>
      <c r="G10999" t="s">
        <v>863</v>
      </c>
      <c r="H10999" t="s">
        <v>1102</v>
      </c>
      <c r="I10999">
        <v>860</v>
      </c>
      <c r="J10999" t="s">
        <v>1103</v>
      </c>
      <c r="K10999" t="s">
        <v>828</v>
      </c>
      <c r="L10999" t="s">
        <v>833</v>
      </c>
      <c r="M10999">
        <v>56694215</v>
      </c>
      <c r="N10999">
        <v>121562445</v>
      </c>
      <c r="O10999">
        <v>54437866</v>
      </c>
      <c r="P10999">
        <v>74823602</v>
      </c>
      <c r="Q10999">
        <v>13637015</v>
      </c>
      <c r="R10999">
        <v>2397162</v>
      </c>
      <c r="S10999">
        <v>327173623</v>
      </c>
      <c r="T10999">
        <v>896390</v>
      </c>
      <c r="U10999">
        <v>326277233</v>
      </c>
      <c r="V10999" t="s">
        <v>834</v>
      </c>
    </row>
    <row r="11000" spans="1:22" x14ac:dyDescent="0.3">
      <c r="A11000">
        <v>202122</v>
      </c>
      <c r="B11000" t="s">
        <v>820</v>
      </c>
      <c r="C11000" t="s">
        <v>821</v>
      </c>
      <c r="D11000" t="s">
        <v>822</v>
      </c>
      <c r="E11000" t="s">
        <v>823</v>
      </c>
      <c r="F11000" t="s">
        <v>862</v>
      </c>
      <c r="G11000" t="s">
        <v>863</v>
      </c>
      <c r="H11000" t="s">
        <v>1102</v>
      </c>
      <c r="I11000">
        <v>860</v>
      </c>
      <c r="J11000" t="s">
        <v>1103</v>
      </c>
      <c r="K11000" t="s">
        <v>835</v>
      </c>
      <c r="L11000" t="s">
        <v>836</v>
      </c>
      <c r="M11000" t="s">
        <v>829</v>
      </c>
      <c r="N11000" t="s">
        <v>829</v>
      </c>
      <c r="O11000" t="s">
        <v>829</v>
      </c>
      <c r="P11000" t="s">
        <v>829</v>
      </c>
      <c r="Q11000" t="s">
        <v>829</v>
      </c>
      <c r="R11000" t="s">
        <v>829</v>
      </c>
      <c r="S11000">
        <v>291474512</v>
      </c>
      <c r="T11000" t="s">
        <v>829</v>
      </c>
      <c r="U11000" t="s">
        <v>829</v>
      </c>
      <c r="V11000" t="s">
        <v>834</v>
      </c>
    </row>
    <row r="11001" spans="1:22" x14ac:dyDescent="0.3">
      <c r="A11001">
        <v>202223</v>
      </c>
      <c r="B11001" t="s">
        <v>820</v>
      </c>
      <c r="C11001" t="s">
        <v>821</v>
      </c>
      <c r="D11001" t="s">
        <v>822</v>
      </c>
      <c r="E11001" t="s">
        <v>823</v>
      </c>
      <c r="F11001" t="s">
        <v>862</v>
      </c>
      <c r="G11001" t="s">
        <v>863</v>
      </c>
      <c r="H11001" t="s">
        <v>1102</v>
      </c>
      <c r="I11001">
        <v>860</v>
      </c>
      <c r="J11001" t="s">
        <v>1103</v>
      </c>
      <c r="K11001" t="s">
        <v>835</v>
      </c>
      <c r="L11001" t="s">
        <v>836</v>
      </c>
      <c r="M11001" t="s">
        <v>829</v>
      </c>
      <c r="N11001" t="s">
        <v>829</v>
      </c>
      <c r="O11001" t="s">
        <v>829</v>
      </c>
      <c r="P11001" t="s">
        <v>829</v>
      </c>
      <c r="Q11001" t="s">
        <v>829</v>
      </c>
      <c r="R11001" t="s">
        <v>829</v>
      </c>
      <c r="S11001">
        <v>299126430</v>
      </c>
      <c r="T11001" t="s">
        <v>829</v>
      </c>
      <c r="U11001" t="s">
        <v>829</v>
      </c>
      <c r="V11001" t="s">
        <v>834</v>
      </c>
    </row>
    <row r="11002" spans="1:22" x14ac:dyDescent="0.3">
      <c r="A11002">
        <v>202324</v>
      </c>
      <c r="B11002" t="s">
        <v>820</v>
      </c>
      <c r="C11002" t="s">
        <v>821</v>
      </c>
      <c r="D11002" t="s">
        <v>822</v>
      </c>
      <c r="E11002" t="s">
        <v>823</v>
      </c>
      <c r="F11002" t="s">
        <v>862</v>
      </c>
      <c r="G11002" t="s">
        <v>863</v>
      </c>
      <c r="H11002" t="s">
        <v>1102</v>
      </c>
      <c r="I11002">
        <v>860</v>
      </c>
      <c r="J11002" t="s">
        <v>1103</v>
      </c>
      <c r="K11002" t="s">
        <v>835</v>
      </c>
      <c r="L11002" t="s">
        <v>836</v>
      </c>
      <c r="M11002" t="s">
        <v>829</v>
      </c>
      <c r="N11002" t="s">
        <v>829</v>
      </c>
      <c r="O11002" t="s">
        <v>829</v>
      </c>
      <c r="P11002" t="s">
        <v>829</v>
      </c>
      <c r="Q11002" t="s">
        <v>829</v>
      </c>
      <c r="R11002" t="s">
        <v>829</v>
      </c>
      <c r="S11002">
        <v>304681513</v>
      </c>
      <c r="T11002" t="s">
        <v>829</v>
      </c>
      <c r="U11002" t="s">
        <v>829</v>
      </c>
      <c r="V11002" t="s">
        <v>834</v>
      </c>
    </row>
    <row r="11003" spans="1:22" x14ac:dyDescent="0.3">
      <c r="A11003">
        <v>202122</v>
      </c>
      <c r="B11003" t="s">
        <v>820</v>
      </c>
      <c r="C11003" t="s">
        <v>821</v>
      </c>
      <c r="D11003" t="s">
        <v>822</v>
      </c>
      <c r="E11003" t="s">
        <v>823</v>
      </c>
      <c r="F11003" t="s">
        <v>862</v>
      </c>
      <c r="G11003" t="s">
        <v>863</v>
      </c>
      <c r="H11003" t="s">
        <v>1102</v>
      </c>
      <c r="I11003">
        <v>860</v>
      </c>
      <c r="J11003" t="s">
        <v>1103</v>
      </c>
      <c r="K11003" t="s">
        <v>835</v>
      </c>
      <c r="L11003" t="s">
        <v>837</v>
      </c>
      <c r="M11003" t="s">
        <v>829</v>
      </c>
      <c r="N11003" t="s">
        <v>829</v>
      </c>
      <c r="O11003" t="s">
        <v>829</v>
      </c>
      <c r="P11003" t="s">
        <v>829</v>
      </c>
      <c r="Q11003" t="s">
        <v>829</v>
      </c>
      <c r="R11003" t="s">
        <v>829</v>
      </c>
      <c r="S11003">
        <v>0</v>
      </c>
      <c r="T11003" t="s">
        <v>829</v>
      </c>
      <c r="U11003" t="s">
        <v>829</v>
      </c>
      <c r="V11003" t="s">
        <v>834</v>
      </c>
    </row>
    <row r="11004" spans="1:22" x14ac:dyDescent="0.3">
      <c r="A11004">
        <v>202223</v>
      </c>
      <c r="B11004" t="s">
        <v>820</v>
      </c>
      <c r="C11004" t="s">
        <v>821</v>
      </c>
      <c r="D11004" t="s">
        <v>822</v>
      </c>
      <c r="E11004" t="s">
        <v>823</v>
      </c>
      <c r="F11004" t="s">
        <v>862</v>
      </c>
      <c r="G11004" t="s">
        <v>863</v>
      </c>
      <c r="H11004" t="s">
        <v>1102</v>
      </c>
      <c r="I11004">
        <v>860</v>
      </c>
      <c r="J11004" t="s">
        <v>1103</v>
      </c>
      <c r="K11004" t="s">
        <v>835</v>
      </c>
      <c r="L11004" t="s">
        <v>837</v>
      </c>
      <c r="M11004" t="s">
        <v>829</v>
      </c>
      <c r="N11004" t="s">
        <v>829</v>
      </c>
      <c r="O11004" t="s">
        <v>829</v>
      </c>
      <c r="P11004" t="s">
        <v>829</v>
      </c>
      <c r="Q11004" t="s">
        <v>829</v>
      </c>
      <c r="R11004" t="s">
        <v>829</v>
      </c>
      <c r="S11004">
        <v>395621</v>
      </c>
      <c r="T11004" t="s">
        <v>829</v>
      </c>
      <c r="U11004" t="s">
        <v>829</v>
      </c>
      <c r="V11004">
        <v>0</v>
      </c>
    </row>
    <row r="11005" spans="1:22" x14ac:dyDescent="0.3">
      <c r="A11005">
        <v>202324</v>
      </c>
      <c r="B11005" t="s">
        <v>820</v>
      </c>
      <c r="C11005" t="s">
        <v>821</v>
      </c>
      <c r="D11005" t="s">
        <v>822</v>
      </c>
      <c r="E11005" t="s">
        <v>823</v>
      </c>
      <c r="F11005" t="s">
        <v>862</v>
      </c>
      <c r="G11005" t="s">
        <v>863</v>
      </c>
      <c r="H11005" t="s">
        <v>1102</v>
      </c>
      <c r="I11005">
        <v>860</v>
      </c>
      <c r="J11005" t="s">
        <v>1103</v>
      </c>
      <c r="K11005" t="s">
        <v>835</v>
      </c>
      <c r="L11005" t="s">
        <v>837</v>
      </c>
      <c r="M11005" t="s">
        <v>829</v>
      </c>
      <c r="N11005" t="s">
        <v>829</v>
      </c>
      <c r="O11005" t="s">
        <v>829</v>
      </c>
      <c r="P11005" t="s">
        <v>829</v>
      </c>
      <c r="Q11005" t="s">
        <v>829</v>
      </c>
      <c r="R11005" t="s">
        <v>829</v>
      </c>
      <c r="S11005">
        <v>-428648</v>
      </c>
      <c r="T11005" t="s">
        <v>829</v>
      </c>
      <c r="U11005" t="s">
        <v>829</v>
      </c>
      <c r="V11005">
        <v>0</v>
      </c>
    </row>
    <row r="11006" spans="1:22" x14ac:dyDescent="0.3">
      <c r="A11006">
        <v>202122</v>
      </c>
      <c r="B11006" t="s">
        <v>820</v>
      </c>
      <c r="C11006" t="s">
        <v>821</v>
      </c>
      <c r="D11006" t="s">
        <v>822</v>
      </c>
      <c r="E11006" t="s">
        <v>823</v>
      </c>
      <c r="F11006" t="s">
        <v>862</v>
      </c>
      <c r="G11006" t="s">
        <v>863</v>
      </c>
      <c r="H11006" t="s">
        <v>1102</v>
      </c>
      <c r="I11006">
        <v>860</v>
      </c>
      <c r="J11006" t="s">
        <v>1103</v>
      </c>
      <c r="K11006" t="s">
        <v>835</v>
      </c>
      <c r="L11006" t="s">
        <v>838</v>
      </c>
      <c r="M11006" t="s">
        <v>829</v>
      </c>
      <c r="N11006" t="s">
        <v>829</v>
      </c>
      <c r="O11006" t="s">
        <v>829</v>
      </c>
      <c r="P11006" t="s">
        <v>829</v>
      </c>
      <c r="Q11006" t="s">
        <v>829</v>
      </c>
      <c r="R11006" t="s">
        <v>829</v>
      </c>
      <c r="S11006">
        <v>-2009700</v>
      </c>
      <c r="T11006" t="s">
        <v>829</v>
      </c>
      <c r="U11006" t="s">
        <v>829</v>
      </c>
      <c r="V11006" t="s">
        <v>834</v>
      </c>
    </row>
    <row r="11007" spans="1:22" x14ac:dyDescent="0.3">
      <c r="A11007">
        <v>202223</v>
      </c>
      <c r="B11007" t="s">
        <v>820</v>
      </c>
      <c r="C11007" t="s">
        <v>821</v>
      </c>
      <c r="D11007" t="s">
        <v>822</v>
      </c>
      <c r="E11007" t="s">
        <v>823</v>
      </c>
      <c r="F11007" t="s">
        <v>862</v>
      </c>
      <c r="G11007" t="s">
        <v>863</v>
      </c>
      <c r="H11007" t="s">
        <v>1102</v>
      </c>
      <c r="I11007">
        <v>860</v>
      </c>
      <c r="J11007" t="s">
        <v>1103</v>
      </c>
      <c r="K11007" t="s">
        <v>835</v>
      </c>
      <c r="L11007" t="s">
        <v>838</v>
      </c>
      <c r="M11007" t="s">
        <v>829</v>
      </c>
      <c r="N11007" t="s">
        <v>829</v>
      </c>
      <c r="O11007" t="s">
        <v>829</v>
      </c>
      <c r="P11007" t="s">
        <v>829</v>
      </c>
      <c r="Q11007" t="s">
        <v>829</v>
      </c>
      <c r="R11007" t="s">
        <v>829</v>
      </c>
      <c r="S11007">
        <v>-8636100</v>
      </c>
      <c r="T11007" t="s">
        <v>829</v>
      </c>
      <c r="U11007" t="s">
        <v>829</v>
      </c>
      <c r="V11007" t="s">
        <v>834</v>
      </c>
    </row>
    <row r="11008" spans="1:22" x14ac:dyDescent="0.3">
      <c r="A11008">
        <v>202324</v>
      </c>
      <c r="B11008" t="s">
        <v>820</v>
      </c>
      <c r="C11008" t="s">
        <v>821</v>
      </c>
      <c r="D11008" t="s">
        <v>822</v>
      </c>
      <c r="E11008" t="s">
        <v>823</v>
      </c>
      <c r="F11008" t="s">
        <v>862</v>
      </c>
      <c r="G11008" t="s">
        <v>863</v>
      </c>
      <c r="H11008" t="s">
        <v>1102</v>
      </c>
      <c r="I11008">
        <v>860</v>
      </c>
      <c r="J11008" t="s">
        <v>1103</v>
      </c>
      <c r="K11008" t="s">
        <v>835</v>
      </c>
      <c r="L11008" t="s">
        <v>838</v>
      </c>
      <c r="M11008" t="s">
        <v>829</v>
      </c>
      <c r="N11008" t="s">
        <v>829</v>
      </c>
      <c r="O11008" t="s">
        <v>829</v>
      </c>
      <c r="P11008" t="s">
        <v>829</v>
      </c>
      <c r="Q11008" t="s">
        <v>829</v>
      </c>
      <c r="R11008" t="s">
        <v>829</v>
      </c>
      <c r="S11008">
        <v>-14232000</v>
      </c>
      <c r="T11008" t="s">
        <v>829</v>
      </c>
      <c r="U11008" t="s">
        <v>829</v>
      </c>
      <c r="V11008" t="s">
        <v>834</v>
      </c>
    </row>
    <row r="11009" spans="1:22" x14ac:dyDescent="0.3">
      <c r="A11009">
        <v>202122</v>
      </c>
      <c r="B11009" t="s">
        <v>820</v>
      </c>
      <c r="C11009" t="s">
        <v>821</v>
      </c>
      <c r="D11009" t="s">
        <v>822</v>
      </c>
      <c r="E11009" t="s">
        <v>823</v>
      </c>
      <c r="F11009" t="s">
        <v>862</v>
      </c>
      <c r="G11009" t="s">
        <v>863</v>
      </c>
      <c r="H11009" t="s">
        <v>1102</v>
      </c>
      <c r="I11009">
        <v>860</v>
      </c>
      <c r="J11009" t="s">
        <v>1103</v>
      </c>
      <c r="K11009" t="s">
        <v>835</v>
      </c>
      <c r="L11009" t="s">
        <v>839</v>
      </c>
      <c r="M11009" t="s">
        <v>829</v>
      </c>
      <c r="N11009" t="s">
        <v>829</v>
      </c>
      <c r="O11009" t="s">
        <v>829</v>
      </c>
      <c r="P11009" t="s">
        <v>829</v>
      </c>
      <c r="Q11009" t="s">
        <v>829</v>
      </c>
      <c r="R11009" t="s">
        <v>829</v>
      </c>
      <c r="S11009">
        <v>8636100</v>
      </c>
      <c r="T11009" t="s">
        <v>829</v>
      </c>
      <c r="U11009" t="s">
        <v>829</v>
      </c>
      <c r="V11009" t="s">
        <v>834</v>
      </c>
    </row>
    <row r="11010" spans="1:22" x14ac:dyDescent="0.3">
      <c r="A11010">
        <v>202223</v>
      </c>
      <c r="B11010" t="s">
        <v>820</v>
      </c>
      <c r="C11010" t="s">
        <v>821</v>
      </c>
      <c r="D11010" t="s">
        <v>822</v>
      </c>
      <c r="E11010" t="s">
        <v>823</v>
      </c>
      <c r="F11010" t="s">
        <v>862</v>
      </c>
      <c r="G11010" t="s">
        <v>863</v>
      </c>
      <c r="H11010" t="s">
        <v>1102</v>
      </c>
      <c r="I11010">
        <v>860</v>
      </c>
      <c r="J11010" t="s">
        <v>1103</v>
      </c>
      <c r="K11010" t="s">
        <v>835</v>
      </c>
      <c r="L11010" t="s">
        <v>839</v>
      </c>
      <c r="M11010" t="s">
        <v>829</v>
      </c>
      <c r="N11010" t="s">
        <v>829</v>
      </c>
      <c r="O11010" t="s">
        <v>829</v>
      </c>
      <c r="P11010" t="s">
        <v>829</v>
      </c>
      <c r="Q11010" t="s">
        <v>829</v>
      </c>
      <c r="R11010" t="s">
        <v>829</v>
      </c>
      <c r="S11010">
        <v>14232000</v>
      </c>
      <c r="T11010" t="s">
        <v>829</v>
      </c>
      <c r="U11010" t="s">
        <v>829</v>
      </c>
      <c r="V11010" t="s">
        <v>834</v>
      </c>
    </row>
    <row r="11011" spans="1:22" x14ac:dyDescent="0.3">
      <c r="A11011">
        <v>202324</v>
      </c>
      <c r="B11011" t="s">
        <v>820</v>
      </c>
      <c r="C11011" t="s">
        <v>821</v>
      </c>
      <c r="D11011" t="s">
        <v>822</v>
      </c>
      <c r="E11011" t="s">
        <v>823</v>
      </c>
      <c r="F11011" t="s">
        <v>862</v>
      </c>
      <c r="G11011" t="s">
        <v>863</v>
      </c>
      <c r="H11011" t="s">
        <v>1102</v>
      </c>
      <c r="I11011">
        <v>860</v>
      </c>
      <c r="J11011" t="s">
        <v>1103</v>
      </c>
      <c r="K11011" t="s">
        <v>835</v>
      </c>
      <c r="L11011" t="s">
        <v>839</v>
      </c>
      <c r="M11011" t="s">
        <v>829</v>
      </c>
      <c r="N11011" t="s">
        <v>829</v>
      </c>
      <c r="O11011" t="s">
        <v>829</v>
      </c>
      <c r="P11011" t="s">
        <v>829</v>
      </c>
      <c r="Q11011" t="s">
        <v>829</v>
      </c>
      <c r="R11011" t="s">
        <v>829</v>
      </c>
      <c r="S11011">
        <v>30830555</v>
      </c>
      <c r="T11011" t="s">
        <v>829</v>
      </c>
      <c r="U11011" t="s">
        <v>829</v>
      </c>
      <c r="V11011" t="s">
        <v>834</v>
      </c>
    </row>
    <row r="11012" spans="1:22" x14ac:dyDescent="0.3">
      <c r="A11012">
        <v>202122</v>
      </c>
      <c r="B11012" t="s">
        <v>820</v>
      </c>
      <c r="C11012" t="s">
        <v>821</v>
      </c>
      <c r="D11012" t="s">
        <v>822</v>
      </c>
      <c r="E11012" t="s">
        <v>823</v>
      </c>
      <c r="F11012" t="s">
        <v>862</v>
      </c>
      <c r="G11012" t="s">
        <v>863</v>
      </c>
      <c r="H11012" t="s">
        <v>1102</v>
      </c>
      <c r="I11012">
        <v>860</v>
      </c>
      <c r="J11012" t="s">
        <v>1103</v>
      </c>
      <c r="K11012" t="s">
        <v>835</v>
      </c>
      <c r="L11012" t="s">
        <v>840</v>
      </c>
      <c r="M11012" t="s">
        <v>829</v>
      </c>
      <c r="N11012" t="s">
        <v>829</v>
      </c>
      <c r="O11012" t="s">
        <v>829</v>
      </c>
      <c r="P11012" t="s">
        <v>829</v>
      </c>
      <c r="Q11012" t="s">
        <v>829</v>
      </c>
      <c r="R11012" t="s">
        <v>829</v>
      </c>
      <c r="S11012">
        <v>0</v>
      </c>
      <c r="T11012" t="s">
        <v>829</v>
      </c>
      <c r="U11012" t="s">
        <v>829</v>
      </c>
      <c r="V11012" t="s">
        <v>834</v>
      </c>
    </row>
    <row r="11013" spans="1:22" x14ac:dyDescent="0.3">
      <c r="A11013">
        <v>202223</v>
      </c>
      <c r="B11013" t="s">
        <v>820</v>
      </c>
      <c r="C11013" t="s">
        <v>821</v>
      </c>
      <c r="D11013" t="s">
        <v>822</v>
      </c>
      <c r="E11013" t="s">
        <v>823</v>
      </c>
      <c r="F11013" t="s">
        <v>862</v>
      </c>
      <c r="G11013" t="s">
        <v>863</v>
      </c>
      <c r="H11013" t="s">
        <v>1102</v>
      </c>
      <c r="I11013">
        <v>860</v>
      </c>
      <c r="J11013" t="s">
        <v>1103</v>
      </c>
      <c r="K11013" t="s">
        <v>835</v>
      </c>
      <c r="L11013" t="s">
        <v>840</v>
      </c>
      <c r="M11013" t="s">
        <v>829</v>
      </c>
      <c r="N11013" t="s">
        <v>829</v>
      </c>
      <c r="O11013" t="s">
        <v>829</v>
      </c>
      <c r="P11013" t="s">
        <v>829</v>
      </c>
      <c r="Q11013" t="s">
        <v>829</v>
      </c>
      <c r="R11013" t="s">
        <v>829</v>
      </c>
      <c r="S11013">
        <v>0</v>
      </c>
      <c r="T11013" t="s">
        <v>829</v>
      </c>
      <c r="U11013" t="s">
        <v>829</v>
      </c>
      <c r="V11013" t="s">
        <v>834</v>
      </c>
    </row>
    <row r="11014" spans="1:22" x14ac:dyDescent="0.3">
      <c r="A11014">
        <v>202324</v>
      </c>
      <c r="B11014" t="s">
        <v>820</v>
      </c>
      <c r="C11014" t="s">
        <v>821</v>
      </c>
      <c r="D11014" t="s">
        <v>822</v>
      </c>
      <c r="E11014" t="s">
        <v>823</v>
      </c>
      <c r="F11014" t="s">
        <v>862</v>
      </c>
      <c r="G11014" t="s">
        <v>863</v>
      </c>
      <c r="H11014" t="s">
        <v>1102</v>
      </c>
      <c r="I11014">
        <v>860</v>
      </c>
      <c r="J11014" t="s">
        <v>1103</v>
      </c>
      <c r="K11014" t="s">
        <v>835</v>
      </c>
      <c r="L11014" t="s">
        <v>840</v>
      </c>
      <c r="M11014" t="s">
        <v>829</v>
      </c>
      <c r="N11014" t="s">
        <v>829</v>
      </c>
      <c r="O11014" t="s">
        <v>829</v>
      </c>
      <c r="P11014" t="s">
        <v>829</v>
      </c>
      <c r="Q11014" t="s">
        <v>829</v>
      </c>
      <c r="R11014" t="s">
        <v>829</v>
      </c>
      <c r="S11014">
        <v>0</v>
      </c>
      <c r="T11014" t="s">
        <v>829</v>
      </c>
      <c r="U11014" t="s">
        <v>829</v>
      </c>
      <c r="V11014" t="s">
        <v>834</v>
      </c>
    </row>
    <row r="11015" spans="1:22" x14ac:dyDescent="0.3">
      <c r="A11015">
        <v>202122</v>
      </c>
      <c r="B11015" t="s">
        <v>820</v>
      </c>
      <c r="C11015" t="s">
        <v>821</v>
      </c>
      <c r="D11015" t="s">
        <v>822</v>
      </c>
      <c r="E11015" t="s">
        <v>823</v>
      </c>
      <c r="F11015" t="s">
        <v>862</v>
      </c>
      <c r="G11015" t="s">
        <v>863</v>
      </c>
      <c r="H11015" t="s">
        <v>1102</v>
      </c>
      <c r="I11015">
        <v>860</v>
      </c>
      <c r="J11015" t="s">
        <v>1103</v>
      </c>
      <c r="K11015" t="s">
        <v>835</v>
      </c>
      <c r="L11015" t="s">
        <v>841</v>
      </c>
      <c r="M11015" t="s">
        <v>829</v>
      </c>
      <c r="N11015" t="s">
        <v>829</v>
      </c>
      <c r="O11015" t="s">
        <v>829</v>
      </c>
      <c r="P11015" t="s">
        <v>829</v>
      </c>
      <c r="Q11015" t="s">
        <v>829</v>
      </c>
      <c r="R11015" t="s">
        <v>829</v>
      </c>
      <c r="S11015">
        <v>303993402</v>
      </c>
      <c r="T11015" t="s">
        <v>829</v>
      </c>
      <c r="U11015" t="s">
        <v>829</v>
      </c>
      <c r="V11015" t="s">
        <v>834</v>
      </c>
    </row>
    <row r="11016" spans="1:22" x14ac:dyDescent="0.3">
      <c r="A11016">
        <v>202223</v>
      </c>
      <c r="B11016" t="s">
        <v>820</v>
      </c>
      <c r="C11016" t="s">
        <v>821</v>
      </c>
      <c r="D11016" t="s">
        <v>822</v>
      </c>
      <c r="E11016" t="s">
        <v>823</v>
      </c>
      <c r="F11016" t="s">
        <v>862</v>
      </c>
      <c r="G11016" t="s">
        <v>863</v>
      </c>
      <c r="H11016" t="s">
        <v>1102</v>
      </c>
      <c r="I11016">
        <v>860</v>
      </c>
      <c r="J11016" t="s">
        <v>1103</v>
      </c>
      <c r="K11016" t="s">
        <v>835</v>
      </c>
      <c r="L11016" t="s">
        <v>841</v>
      </c>
      <c r="M11016" t="s">
        <v>829</v>
      </c>
      <c r="N11016" t="s">
        <v>829</v>
      </c>
      <c r="O11016" t="s">
        <v>829</v>
      </c>
      <c r="P11016" t="s">
        <v>829</v>
      </c>
      <c r="Q11016" t="s">
        <v>829</v>
      </c>
      <c r="R11016" t="s">
        <v>829</v>
      </c>
      <c r="S11016">
        <v>311432511</v>
      </c>
      <c r="T11016" t="s">
        <v>829</v>
      </c>
      <c r="U11016" t="s">
        <v>829</v>
      </c>
      <c r="V11016" t="s">
        <v>834</v>
      </c>
    </row>
    <row r="11017" spans="1:22" x14ac:dyDescent="0.3">
      <c r="A11017">
        <v>202324</v>
      </c>
      <c r="B11017" t="s">
        <v>820</v>
      </c>
      <c r="C11017" t="s">
        <v>821</v>
      </c>
      <c r="D11017" t="s">
        <v>822</v>
      </c>
      <c r="E11017" t="s">
        <v>823</v>
      </c>
      <c r="F11017" t="s">
        <v>862</v>
      </c>
      <c r="G11017" t="s">
        <v>863</v>
      </c>
      <c r="H11017" t="s">
        <v>1102</v>
      </c>
      <c r="I11017">
        <v>860</v>
      </c>
      <c r="J11017" t="s">
        <v>1103</v>
      </c>
      <c r="K11017" t="s">
        <v>835</v>
      </c>
      <c r="L11017" t="s">
        <v>841</v>
      </c>
      <c r="M11017" t="s">
        <v>829</v>
      </c>
      <c r="N11017" t="s">
        <v>829</v>
      </c>
      <c r="O11017" t="s">
        <v>829</v>
      </c>
      <c r="P11017" t="s">
        <v>829</v>
      </c>
      <c r="Q11017" t="s">
        <v>829</v>
      </c>
      <c r="R11017" t="s">
        <v>829</v>
      </c>
      <c r="S11017">
        <v>326277234</v>
      </c>
      <c r="T11017" t="s">
        <v>829</v>
      </c>
      <c r="U11017" t="s">
        <v>829</v>
      </c>
      <c r="V11017" t="s">
        <v>834</v>
      </c>
    </row>
    <row r="11018" spans="1:22" x14ac:dyDescent="0.3">
      <c r="A11018">
        <v>202122</v>
      </c>
      <c r="B11018" t="s">
        <v>820</v>
      </c>
      <c r="C11018" t="s">
        <v>821</v>
      </c>
      <c r="D11018" t="s">
        <v>822</v>
      </c>
      <c r="E11018" t="s">
        <v>823</v>
      </c>
      <c r="F11018" t="s">
        <v>862</v>
      </c>
      <c r="G11018" t="s">
        <v>863</v>
      </c>
      <c r="H11018" t="s">
        <v>1102</v>
      </c>
      <c r="I11018">
        <v>860</v>
      </c>
      <c r="J11018" t="s">
        <v>1103</v>
      </c>
      <c r="K11018" t="s">
        <v>842</v>
      </c>
      <c r="L11018" t="s">
        <v>238</v>
      </c>
      <c r="M11018" t="s">
        <v>829</v>
      </c>
      <c r="N11018" t="s">
        <v>829</v>
      </c>
      <c r="O11018" t="s">
        <v>829</v>
      </c>
      <c r="P11018" t="s">
        <v>829</v>
      </c>
      <c r="Q11018" t="s">
        <v>829</v>
      </c>
      <c r="R11018" t="s">
        <v>829</v>
      </c>
      <c r="S11018">
        <v>2300414</v>
      </c>
      <c r="T11018">
        <v>0</v>
      </c>
      <c r="U11018">
        <v>2300414</v>
      </c>
      <c r="V11018">
        <v>17</v>
      </c>
    </row>
    <row r="11019" spans="1:22" x14ac:dyDescent="0.3">
      <c r="A11019">
        <v>202223</v>
      </c>
      <c r="B11019" t="s">
        <v>820</v>
      </c>
      <c r="C11019" t="s">
        <v>821</v>
      </c>
      <c r="D11019" t="s">
        <v>822</v>
      </c>
      <c r="E11019" t="s">
        <v>823</v>
      </c>
      <c r="F11019" t="s">
        <v>862</v>
      </c>
      <c r="G11019" t="s">
        <v>863</v>
      </c>
      <c r="H11019" t="s">
        <v>1102</v>
      </c>
      <c r="I11019">
        <v>860</v>
      </c>
      <c r="J11019" t="s">
        <v>1103</v>
      </c>
      <c r="K11019" t="s">
        <v>842</v>
      </c>
      <c r="L11019" t="s">
        <v>238</v>
      </c>
      <c r="M11019" t="s">
        <v>829</v>
      </c>
      <c r="N11019" t="s">
        <v>829</v>
      </c>
      <c r="O11019" t="s">
        <v>829</v>
      </c>
      <c r="P11019" t="s">
        <v>829</v>
      </c>
      <c r="Q11019" t="s">
        <v>829</v>
      </c>
      <c r="R11019" t="s">
        <v>829</v>
      </c>
      <c r="S11019">
        <v>2694495</v>
      </c>
      <c r="T11019">
        <v>0</v>
      </c>
      <c r="U11019">
        <v>2694495</v>
      </c>
      <c r="V11019">
        <v>20</v>
      </c>
    </row>
    <row r="11020" spans="1:22" x14ac:dyDescent="0.3">
      <c r="A11020">
        <v>202324</v>
      </c>
      <c r="B11020" t="s">
        <v>820</v>
      </c>
      <c r="C11020" t="s">
        <v>821</v>
      </c>
      <c r="D11020" t="s">
        <v>822</v>
      </c>
      <c r="E11020" t="s">
        <v>823</v>
      </c>
      <c r="F11020" t="s">
        <v>862</v>
      </c>
      <c r="G11020" t="s">
        <v>863</v>
      </c>
      <c r="H11020" t="s">
        <v>1102</v>
      </c>
      <c r="I11020">
        <v>860</v>
      </c>
      <c r="J11020" t="s">
        <v>1103</v>
      </c>
      <c r="K11020" t="s">
        <v>842</v>
      </c>
      <c r="L11020" t="s">
        <v>238</v>
      </c>
      <c r="M11020" t="s">
        <v>829</v>
      </c>
      <c r="N11020" t="s">
        <v>829</v>
      </c>
      <c r="O11020" t="s">
        <v>829</v>
      </c>
      <c r="P11020" t="s">
        <v>829</v>
      </c>
      <c r="Q11020" t="s">
        <v>829</v>
      </c>
      <c r="R11020" t="s">
        <v>829</v>
      </c>
      <c r="S11020">
        <v>2963525</v>
      </c>
      <c r="T11020">
        <v>0</v>
      </c>
      <c r="U11020">
        <v>2963525</v>
      </c>
      <c r="V11020">
        <v>22</v>
      </c>
    </row>
    <row r="11021" spans="1:22" x14ac:dyDescent="0.3">
      <c r="A11021">
        <v>202122</v>
      </c>
      <c r="B11021" t="s">
        <v>820</v>
      </c>
      <c r="C11021" t="s">
        <v>821</v>
      </c>
      <c r="D11021" t="s">
        <v>822</v>
      </c>
      <c r="E11021" t="s">
        <v>823</v>
      </c>
      <c r="F11021" t="s">
        <v>862</v>
      </c>
      <c r="G11021" t="s">
        <v>863</v>
      </c>
      <c r="H11021" t="s">
        <v>1102</v>
      </c>
      <c r="I11021">
        <v>860</v>
      </c>
      <c r="J11021" t="s">
        <v>1103</v>
      </c>
      <c r="K11021" t="s">
        <v>842</v>
      </c>
      <c r="L11021" t="s">
        <v>240</v>
      </c>
      <c r="M11021" t="s">
        <v>829</v>
      </c>
      <c r="N11021" t="s">
        <v>829</v>
      </c>
      <c r="O11021" t="s">
        <v>829</v>
      </c>
      <c r="P11021" t="s">
        <v>829</v>
      </c>
      <c r="Q11021" t="s">
        <v>829</v>
      </c>
      <c r="R11021" t="s">
        <v>829</v>
      </c>
      <c r="S11021">
        <v>2312040</v>
      </c>
      <c r="T11021">
        <v>0</v>
      </c>
      <c r="U11021">
        <v>2312040</v>
      </c>
      <c r="V11021">
        <v>17</v>
      </c>
    </row>
    <row r="11022" spans="1:22" x14ac:dyDescent="0.3">
      <c r="A11022">
        <v>202223</v>
      </c>
      <c r="B11022" t="s">
        <v>820</v>
      </c>
      <c r="C11022" t="s">
        <v>821</v>
      </c>
      <c r="D11022" t="s">
        <v>822</v>
      </c>
      <c r="E11022" t="s">
        <v>823</v>
      </c>
      <c r="F11022" t="s">
        <v>862</v>
      </c>
      <c r="G11022" t="s">
        <v>863</v>
      </c>
      <c r="H11022" t="s">
        <v>1102</v>
      </c>
      <c r="I11022">
        <v>860</v>
      </c>
      <c r="J11022" t="s">
        <v>1103</v>
      </c>
      <c r="K11022" t="s">
        <v>842</v>
      </c>
      <c r="L11022" t="s">
        <v>240</v>
      </c>
      <c r="M11022" t="s">
        <v>829</v>
      </c>
      <c r="N11022" t="s">
        <v>829</v>
      </c>
      <c r="O11022" t="s">
        <v>829</v>
      </c>
      <c r="P11022" t="s">
        <v>829</v>
      </c>
      <c r="Q11022" t="s">
        <v>829</v>
      </c>
      <c r="R11022" t="s">
        <v>829</v>
      </c>
      <c r="S11022">
        <v>4583597</v>
      </c>
      <c r="T11022">
        <v>0</v>
      </c>
      <c r="U11022">
        <v>4583597</v>
      </c>
      <c r="V11022">
        <v>34</v>
      </c>
    </row>
    <row r="11023" spans="1:22" x14ac:dyDescent="0.3">
      <c r="A11023">
        <v>202324</v>
      </c>
      <c r="B11023" t="s">
        <v>820</v>
      </c>
      <c r="C11023" t="s">
        <v>821</v>
      </c>
      <c r="D11023" t="s">
        <v>822</v>
      </c>
      <c r="E11023" t="s">
        <v>823</v>
      </c>
      <c r="F11023" t="s">
        <v>862</v>
      </c>
      <c r="G11023" t="s">
        <v>863</v>
      </c>
      <c r="H11023" t="s">
        <v>1102</v>
      </c>
      <c r="I11023">
        <v>860</v>
      </c>
      <c r="J11023" t="s">
        <v>1103</v>
      </c>
      <c r="K11023" t="s">
        <v>842</v>
      </c>
      <c r="L11023" t="s">
        <v>240</v>
      </c>
      <c r="M11023" t="s">
        <v>829</v>
      </c>
      <c r="N11023" t="s">
        <v>829</v>
      </c>
      <c r="O11023" t="s">
        <v>829</v>
      </c>
      <c r="P11023" t="s">
        <v>829</v>
      </c>
      <c r="Q11023" t="s">
        <v>829</v>
      </c>
      <c r="R11023" t="s">
        <v>829</v>
      </c>
      <c r="S11023">
        <v>5363899</v>
      </c>
      <c r="T11023">
        <v>0</v>
      </c>
      <c r="U11023">
        <v>5363899</v>
      </c>
      <c r="V11023">
        <v>40</v>
      </c>
    </row>
    <row r="11024" spans="1:22" x14ac:dyDescent="0.3">
      <c r="A11024">
        <v>202122</v>
      </c>
      <c r="B11024" t="s">
        <v>820</v>
      </c>
      <c r="C11024" t="s">
        <v>821</v>
      </c>
      <c r="D11024" t="s">
        <v>822</v>
      </c>
      <c r="E11024" t="s">
        <v>823</v>
      </c>
      <c r="F11024" t="s">
        <v>862</v>
      </c>
      <c r="G11024" t="s">
        <v>863</v>
      </c>
      <c r="H11024" t="s">
        <v>1102</v>
      </c>
      <c r="I11024">
        <v>860</v>
      </c>
      <c r="J11024" t="s">
        <v>1103</v>
      </c>
      <c r="K11024" t="s">
        <v>842</v>
      </c>
      <c r="L11024" t="s">
        <v>843</v>
      </c>
      <c r="M11024" t="s">
        <v>829</v>
      </c>
      <c r="N11024" t="s">
        <v>829</v>
      </c>
      <c r="O11024" t="s">
        <v>829</v>
      </c>
      <c r="P11024" t="s">
        <v>829</v>
      </c>
      <c r="Q11024" t="s">
        <v>829</v>
      </c>
      <c r="R11024" t="s">
        <v>829</v>
      </c>
      <c r="S11024">
        <v>338633</v>
      </c>
      <c r="T11024">
        <v>0</v>
      </c>
      <c r="U11024">
        <v>338633</v>
      </c>
      <c r="V11024">
        <v>3</v>
      </c>
    </row>
    <row r="11025" spans="1:22" x14ac:dyDescent="0.3">
      <c r="A11025">
        <v>202223</v>
      </c>
      <c r="B11025" t="s">
        <v>820</v>
      </c>
      <c r="C11025" t="s">
        <v>821</v>
      </c>
      <c r="D11025" t="s">
        <v>822</v>
      </c>
      <c r="E11025" t="s">
        <v>823</v>
      </c>
      <c r="F11025" t="s">
        <v>862</v>
      </c>
      <c r="G11025" t="s">
        <v>863</v>
      </c>
      <c r="H11025" t="s">
        <v>1102</v>
      </c>
      <c r="I11025">
        <v>860</v>
      </c>
      <c r="J11025" t="s">
        <v>1103</v>
      </c>
      <c r="K11025" t="s">
        <v>842</v>
      </c>
      <c r="L11025" t="s">
        <v>843</v>
      </c>
      <c r="M11025" t="s">
        <v>829</v>
      </c>
      <c r="N11025" t="s">
        <v>829</v>
      </c>
      <c r="O11025" t="s">
        <v>829</v>
      </c>
      <c r="P11025" t="s">
        <v>829</v>
      </c>
      <c r="Q11025" t="s">
        <v>829</v>
      </c>
      <c r="R11025" t="s">
        <v>829</v>
      </c>
      <c r="S11025">
        <v>360920</v>
      </c>
      <c r="T11025">
        <v>0</v>
      </c>
      <c r="U11025">
        <v>360920</v>
      </c>
      <c r="V11025">
        <v>3</v>
      </c>
    </row>
    <row r="11026" spans="1:22" x14ac:dyDescent="0.3">
      <c r="A11026">
        <v>202324</v>
      </c>
      <c r="B11026" t="s">
        <v>820</v>
      </c>
      <c r="C11026" t="s">
        <v>821</v>
      </c>
      <c r="D11026" t="s">
        <v>822</v>
      </c>
      <c r="E11026" t="s">
        <v>823</v>
      </c>
      <c r="F11026" t="s">
        <v>862</v>
      </c>
      <c r="G11026" t="s">
        <v>863</v>
      </c>
      <c r="H11026" t="s">
        <v>1102</v>
      </c>
      <c r="I11026">
        <v>860</v>
      </c>
      <c r="J11026" t="s">
        <v>1103</v>
      </c>
      <c r="K11026" t="s">
        <v>842</v>
      </c>
      <c r="L11026" t="s">
        <v>843</v>
      </c>
      <c r="M11026" t="s">
        <v>829</v>
      </c>
      <c r="N11026" t="s">
        <v>829</v>
      </c>
      <c r="O11026" t="s">
        <v>829</v>
      </c>
      <c r="P11026" t="s">
        <v>829</v>
      </c>
      <c r="Q11026" t="s">
        <v>829</v>
      </c>
      <c r="R11026" t="s">
        <v>829</v>
      </c>
      <c r="S11026">
        <v>404168</v>
      </c>
      <c r="T11026">
        <v>0</v>
      </c>
      <c r="U11026">
        <v>404168</v>
      </c>
      <c r="V11026">
        <v>3</v>
      </c>
    </row>
    <row r="11027" spans="1:22" x14ac:dyDescent="0.3">
      <c r="A11027">
        <v>202122</v>
      </c>
      <c r="B11027" t="s">
        <v>820</v>
      </c>
      <c r="C11027" t="s">
        <v>821</v>
      </c>
      <c r="D11027" t="s">
        <v>822</v>
      </c>
      <c r="E11027" t="s">
        <v>823</v>
      </c>
      <c r="F11027" t="s">
        <v>862</v>
      </c>
      <c r="G11027" t="s">
        <v>863</v>
      </c>
      <c r="H11027" t="s">
        <v>1102</v>
      </c>
      <c r="I11027">
        <v>860</v>
      </c>
      <c r="J11027" t="s">
        <v>1103</v>
      </c>
      <c r="K11027" t="s">
        <v>842</v>
      </c>
      <c r="L11027" t="s">
        <v>249</v>
      </c>
      <c r="M11027">
        <v>70431</v>
      </c>
      <c r="N11027">
        <v>359980</v>
      </c>
      <c r="O11027">
        <v>571272</v>
      </c>
      <c r="P11027">
        <v>14839511</v>
      </c>
      <c r="Q11027">
        <v>477365</v>
      </c>
      <c r="R11027" t="s">
        <v>829</v>
      </c>
      <c r="S11027">
        <v>16318559</v>
      </c>
      <c r="T11027">
        <v>442722</v>
      </c>
      <c r="U11027">
        <v>15875837</v>
      </c>
      <c r="V11027">
        <v>120</v>
      </c>
    </row>
    <row r="11028" spans="1:22" x14ac:dyDescent="0.3">
      <c r="A11028">
        <v>202223</v>
      </c>
      <c r="B11028" t="s">
        <v>820</v>
      </c>
      <c r="C11028" t="s">
        <v>821</v>
      </c>
      <c r="D11028" t="s">
        <v>822</v>
      </c>
      <c r="E11028" t="s">
        <v>823</v>
      </c>
      <c r="F11028" t="s">
        <v>862</v>
      </c>
      <c r="G11028" t="s">
        <v>863</v>
      </c>
      <c r="H11028" t="s">
        <v>1102</v>
      </c>
      <c r="I11028">
        <v>860</v>
      </c>
      <c r="J11028" t="s">
        <v>1103</v>
      </c>
      <c r="K11028" t="s">
        <v>842</v>
      </c>
      <c r="L11028" t="s">
        <v>249</v>
      </c>
      <c r="M11028">
        <v>27155</v>
      </c>
      <c r="N11028">
        <v>434484</v>
      </c>
      <c r="O11028">
        <v>606468</v>
      </c>
      <c r="P11028">
        <v>19987118</v>
      </c>
      <c r="Q11028">
        <v>1068107</v>
      </c>
      <c r="R11028" t="s">
        <v>829</v>
      </c>
      <c r="S11028">
        <v>22123332</v>
      </c>
      <c r="T11028">
        <v>3854434</v>
      </c>
      <c r="U11028">
        <v>18268898</v>
      </c>
      <c r="V11028">
        <v>136</v>
      </c>
    </row>
    <row r="11029" spans="1:22" x14ac:dyDescent="0.3">
      <c r="A11029">
        <v>202324</v>
      </c>
      <c r="B11029" t="s">
        <v>820</v>
      </c>
      <c r="C11029" t="s">
        <v>821</v>
      </c>
      <c r="D11029" t="s">
        <v>822</v>
      </c>
      <c r="E11029" t="s">
        <v>823</v>
      </c>
      <c r="F11029" t="s">
        <v>862</v>
      </c>
      <c r="G11029" t="s">
        <v>863</v>
      </c>
      <c r="H11029" t="s">
        <v>1102</v>
      </c>
      <c r="I11029">
        <v>860</v>
      </c>
      <c r="J11029" t="s">
        <v>1103</v>
      </c>
      <c r="K11029" t="s">
        <v>842</v>
      </c>
      <c r="L11029" t="s">
        <v>249</v>
      </c>
      <c r="M11029">
        <v>19364</v>
      </c>
      <c r="N11029">
        <v>329196</v>
      </c>
      <c r="O11029">
        <v>561570</v>
      </c>
      <c r="P11029">
        <v>22706816</v>
      </c>
      <c r="Q11029">
        <v>1316784</v>
      </c>
      <c r="R11029" t="s">
        <v>829</v>
      </c>
      <c r="S11029">
        <v>24933730</v>
      </c>
      <c r="T11029">
        <v>1013280</v>
      </c>
      <c r="U11029">
        <v>23920450</v>
      </c>
      <c r="V11029">
        <v>177</v>
      </c>
    </row>
    <row r="11030" spans="1:22" x14ac:dyDescent="0.3">
      <c r="A11030">
        <v>202122</v>
      </c>
      <c r="B11030" t="s">
        <v>820</v>
      </c>
      <c r="C11030" t="s">
        <v>821</v>
      </c>
      <c r="D11030" t="s">
        <v>822</v>
      </c>
      <c r="E11030" t="s">
        <v>823</v>
      </c>
      <c r="F11030" t="s">
        <v>862</v>
      </c>
      <c r="G11030" t="s">
        <v>863</v>
      </c>
      <c r="H11030" t="s">
        <v>1102</v>
      </c>
      <c r="I11030">
        <v>860</v>
      </c>
      <c r="J11030" t="s">
        <v>1103</v>
      </c>
      <c r="K11030" t="s">
        <v>842</v>
      </c>
      <c r="L11030" t="s">
        <v>844</v>
      </c>
      <c r="M11030">
        <v>0</v>
      </c>
      <c r="N11030">
        <v>929741</v>
      </c>
      <c r="O11030">
        <v>5170432</v>
      </c>
      <c r="P11030">
        <v>0</v>
      </c>
      <c r="Q11030">
        <v>0</v>
      </c>
      <c r="R11030" t="s">
        <v>829</v>
      </c>
      <c r="S11030">
        <v>6100173</v>
      </c>
      <c r="T11030">
        <v>3440</v>
      </c>
      <c r="U11030">
        <v>6096733</v>
      </c>
      <c r="V11030">
        <v>46</v>
      </c>
    </row>
    <row r="11031" spans="1:22" x14ac:dyDescent="0.3">
      <c r="A11031">
        <v>202223</v>
      </c>
      <c r="B11031" t="s">
        <v>820</v>
      </c>
      <c r="C11031" t="s">
        <v>821</v>
      </c>
      <c r="D11031" t="s">
        <v>822</v>
      </c>
      <c r="E11031" t="s">
        <v>823</v>
      </c>
      <c r="F11031" t="s">
        <v>862</v>
      </c>
      <c r="G11031" t="s">
        <v>863</v>
      </c>
      <c r="H11031" t="s">
        <v>1102</v>
      </c>
      <c r="I11031">
        <v>860</v>
      </c>
      <c r="J11031" t="s">
        <v>1103</v>
      </c>
      <c r="K11031" t="s">
        <v>842</v>
      </c>
      <c r="L11031" t="s">
        <v>844</v>
      </c>
      <c r="M11031">
        <v>0</v>
      </c>
      <c r="N11031">
        <v>1084375</v>
      </c>
      <c r="O11031">
        <v>6268825</v>
      </c>
      <c r="P11031">
        <v>0</v>
      </c>
      <c r="Q11031">
        <v>0</v>
      </c>
      <c r="R11031" t="s">
        <v>829</v>
      </c>
      <c r="S11031">
        <v>7353200</v>
      </c>
      <c r="T11031">
        <v>449148</v>
      </c>
      <c r="U11031">
        <v>6904052</v>
      </c>
      <c r="V11031">
        <v>51</v>
      </c>
    </row>
    <row r="11032" spans="1:22" x14ac:dyDescent="0.3">
      <c r="A11032">
        <v>202324</v>
      </c>
      <c r="B11032" t="s">
        <v>820</v>
      </c>
      <c r="C11032" t="s">
        <v>821</v>
      </c>
      <c r="D11032" t="s">
        <v>822</v>
      </c>
      <c r="E11032" t="s">
        <v>823</v>
      </c>
      <c r="F11032" t="s">
        <v>862</v>
      </c>
      <c r="G11032" t="s">
        <v>863</v>
      </c>
      <c r="H11032" t="s">
        <v>1102</v>
      </c>
      <c r="I11032">
        <v>860</v>
      </c>
      <c r="J11032" t="s">
        <v>1103</v>
      </c>
      <c r="K11032" t="s">
        <v>842</v>
      </c>
      <c r="L11032" t="s">
        <v>844</v>
      </c>
      <c r="M11032">
        <v>0</v>
      </c>
      <c r="N11032">
        <v>1071807</v>
      </c>
      <c r="O11032">
        <v>6583332</v>
      </c>
      <c r="P11032">
        <v>0</v>
      </c>
      <c r="Q11032">
        <v>0</v>
      </c>
      <c r="R11032" t="s">
        <v>829</v>
      </c>
      <c r="S11032">
        <v>7655139</v>
      </c>
      <c r="T11032">
        <v>16276</v>
      </c>
      <c r="U11032">
        <v>7638863</v>
      </c>
      <c r="V11032">
        <v>56</v>
      </c>
    </row>
    <row r="11033" spans="1:22" x14ac:dyDescent="0.3">
      <c r="A11033">
        <v>202122</v>
      </c>
      <c r="B11033" t="s">
        <v>820</v>
      </c>
      <c r="C11033" t="s">
        <v>821</v>
      </c>
      <c r="D11033" t="s">
        <v>822</v>
      </c>
      <c r="E11033" t="s">
        <v>823</v>
      </c>
      <c r="F11033" t="s">
        <v>862</v>
      </c>
      <c r="G11033" t="s">
        <v>863</v>
      </c>
      <c r="H11033" t="s">
        <v>1102</v>
      </c>
      <c r="I11033">
        <v>860</v>
      </c>
      <c r="J11033" t="s">
        <v>1103</v>
      </c>
      <c r="K11033" t="s">
        <v>842</v>
      </c>
      <c r="L11033" t="s">
        <v>251</v>
      </c>
      <c r="M11033" t="s">
        <v>829</v>
      </c>
      <c r="N11033" t="s">
        <v>829</v>
      </c>
      <c r="O11033">
        <v>0</v>
      </c>
      <c r="P11033">
        <v>0</v>
      </c>
      <c r="Q11033">
        <v>0</v>
      </c>
      <c r="R11033">
        <v>1669424</v>
      </c>
      <c r="S11033">
        <v>1669424</v>
      </c>
      <c r="T11033">
        <v>97509</v>
      </c>
      <c r="U11033">
        <v>1571915</v>
      </c>
      <c r="V11033">
        <v>12</v>
      </c>
    </row>
    <row r="11034" spans="1:22" x14ac:dyDescent="0.3">
      <c r="A11034">
        <v>202223</v>
      </c>
      <c r="B11034" t="s">
        <v>820</v>
      </c>
      <c r="C11034" t="s">
        <v>821</v>
      </c>
      <c r="D11034" t="s">
        <v>822</v>
      </c>
      <c r="E11034" t="s">
        <v>823</v>
      </c>
      <c r="F11034" t="s">
        <v>862</v>
      </c>
      <c r="G11034" t="s">
        <v>863</v>
      </c>
      <c r="H11034" t="s">
        <v>1102</v>
      </c>
      <c r="I11034">
        <v>860</v>
      </c>
      <c r="J11034" t="s">
        <v>1103</v>
      </c>
      <c r="K11034" t="s">
        <v>842</v>
      </c>
      <c r="L11034" t="s">
        <v>251</v>
      </c>
      <c r="M11034" t="s">
        <v>829</v>
      </c>
      <c r="N11034" t="s">
        <v>829</v>
      </c>
      <c r="O11034">
        <v>0</v>
      </c>
      <c r="P11034">
        <v>0</v>
      </c>
      <c r="Q11034">
        <v>0</v>
      </c>
      <c r="R11034">
        <v>2031374</v>
      </c>
      <c r="S11034">
        <v>2031374</v>
      </c>
      <c r="T11034">
        <v>349644</v>
      </c>
      <c r="U11034">
        <v>1681730</v>
      </c>
      <c r="V11034">
        <v>13</v>
      </c>
    </row>
    <row r="11035" spans="1:22" x14ac:dyDescent="0.3">
      <c r="A11035">
        <v>202324</v>
      </c>
      <c r="B11035" t="s">
        <v>820</v>
      </c>
      <c r="C11035" t="s">
        <v>821</v>
      </c>
      <c r="D11035" t="s">
        <v>822</v>
      </c>
      <c r="E11035" t="s">
        <v>823</v>
      </c>
      <c r="F11035" t="s">
        <v>862</v>
      </c>
      <c r="G11035" t="s">
        <v>863</v>
      </c>
      <c r="H11035" t="s">
        <v>1102</v>
      </c>
      <c r="I11035">
        <v>860</v>
      </c>
      <c r="J11035" t="s">
        <v>1103</v>
      </c>
      <c r="K11035" t="s">
        <v>842</v>
      </c>
      <c r="L11035" t="s">
        <v>251</v>
      </c>
      <c r="M11035" t="s">
        <v>829</v>
      </c>
      <c r="N11035" t="s">
        <v>829</v>
      </c>
      <c r="O11035">
        <v>0</v>
      </c>
      <c r="P11035">
        <v>0</v>
      </c>
      <c r="Q11035">
        <v>0</v>
      </c>
      <c r="R11035">
        <v>2407903</v>
      </c>
      <c r="S11035">
        <v>2407903</v>
      </c>
      <c r="T11035">
        <v>191597</v>
      </c>
      <c r="U11035">
        <v>2216306</v>
      </c>
      <c r="V11035">
        <v>16</v>
      </c>
    </row>
    <row r="11036" spans="1:22" x14ac:dyDescent="0.3">
      <c r="A11036">
        <v>202122</v>
      </c>
      <c r="B11036" t="s">
        <v>820</v>
      </c>
      <c r="C11036" t="s">
        <v>821</v>
      </c>
      <c r="D11036" t="s">
        <v>822</v>
      </c>
      <c r="E11036" t="s">
        <v>823</v>
      </c>
      <c r="F11036" t="s">
        <v>862</v>
      </c>
      <c r="G11036" t="s">
        <v>863</v>
      </c>
      <c r="H11036" t="s">
        <v>1102</v>
      </c>
      <c r="I11036">
        <v>860</v>
      </c>
      <c r="J11036" t="s">
        <v>1103</v>
      </c>
      <c r="K11036" t="s">
        <v>842</v>
      </c>
      <c r="L11036" t="s">
        <v>253</v>
      </c>
      <c r="M11036" t="s">
        <v>829</v>
      </c>
      <c r="N11036" t="s">
        <v>829</v>
      </c>
      <c r="O11036">
        <v>0</v>
      </c>
      <c r="P11036">
        <v>0</v>
      </c>
      <c r="Q11036">
        <v>0</v>
      </c>
      <c r="R11036">
        <v>356145</v>
      </c>
      <c r="S11036">
        <v>356145</v>
      </c>
      <c r="T11036">
        <v>40492</v>
      </c>
      <c r="U11036">
        <v>315653</v>
      </c>
      <c r="V11036">
        <v>2</v>
      </c>
    </row>
    <row r="11037" spans="1:22" x14ac:dyDescent="0.3">
      <c r="A11037">
        <v>202223</v>
      </c>
      <c r="B11037" t="s">
        <v>820</v>
      </c>
      <c r="C11037" t="s">
        <v>821</v>
      </c>
      <c r="D11037" t="s">
        <v>822</v>
      </c>
      <c r="E11037" t="s">
        <v>823</v>
      </c>
      <c r="F11037" t="s">
        <v>862</v>
      </c>
      <c r="G11037" t="s">
        <v>863</v>
      </c>
      <c r="H11037" t="s">
        <v>1102</v>
      </c>
      <c r="I11037">
        <v>860</v>
      </c>
      <c r="J11037" t="s">
        <v>1103</v>
      </c>
      <c r="K11037" t="s">
        <v>842</v>
      </c>
      <c r="L11037" t="s">
        <v>253</v>
      </c>
      <c r="M11037" t="s">
        <v>829</v>
      </c>
      <c r="N11037" t="s">
        <v>829</v>
      </c>
      <c r="O11037">
        <v>0</v>
      </c>
      <c r="P11037">
        <v>0</v>
      </c>
      <c r="Q11037">
        <v>0</v>
      </c>
      <c r="R11037">
        <v>508954</v>
      </c>
      <c r="S11037">
        <v>508954</v>
      </c>
      <c r="T11037">
        <v>268413</v>
      </c>
      <c r="U11037">
        <v>240541</v>
      </c>
      <c r="V11037">
        <v>2</v>
      </c>
    </row>
    <row r="11038" spans="1:22" x14ac:dyDescent="0.3">
      <c r="A11038">
        <v>202324</v>
      </c>
      <c r="B11038" t="s">
        <v>820</v>
      </c>
      <c r="C11038" t="s">
        <v>821</v>
      </c>
      <c r="D11038" t="s">
        <v>822</v>
      </c>
      <c r="E11038" t="s">
        <v>823</v>
      </c>
      <c r="F11038" t="s">
        <v>862</v>
      </c>
      <c r="G11038" t="s">
        <v>863</v>
      </c>
      <c r="H11038" t="s">
        <v>1102</v>
      </c>
      <c r="I11038">
        <v>860</v>
      </c>
      <c r="J11038" t="s">
        <v>1103</v>
      </c>
      <c r="K11038" t="s">
        <v>842</v>
      </c>
      <c r="L11038" t="s">
        <v>253</v>
      </c>
      <c r="M11038" t="s">
        <v>829</v>
      </c>
      <c r="N11038" t="s">
        <v>829</v>
      </c>
      <c r="O11038">
        <v>0</v>
      </c>
      <c r="P11038">
        <v>0</v>
      </c>
      <c r="Q11038">
        <v>0</v>
      </c>
      <c r="R11038">
        <v>678856</v>
      </c>
      <c r="S11038">
        <v>678856</v>
      </c>
      <c r="T11038">
        <v>79327</v>
      </c>
      <c r="U11038">
        <v>599529</v>
      </c>
      <c r="V11038">
        <v>4</v>
      </c>
    </row>
    <row r="11039" spans="1:22" x14ac:dyDescent="0.3">
      <c r="A11039">
        <v>202122</v>
      </c>
      <c r="B11039" t="s">
        <v>820</v>
      </c>
      <c r="C11039" t="s">
        <v>821</v>
      </c>
      <c r="D11039" t="s">
        <v>822</v>
      </c>
      <c r="E11039" t="s">
        <v>823</v>
      </c>
      <c r="F11039" t="s">
        <v>862</v>
      </c>
      <c r="G11039" t="s">
        <v>863</v>
      </c>
      <c r="H11039" t="s">
        <v>1102</v>
      </c>
      <c r="I11039">
        <v>860</v>
      </c>
      <c r="J11039" t="s">
        <v>1103</v>
      </c>
      <c r="K11039" t="s">
        <v>842</v>
      </c>
      <c r="L11039" t="s">
        <v>845</v>
      </c>
      <c r="M11039" t="s">
        <v>829</v>
      </c>
      <c r="N11039" t="s">
        <v>829</v>
      </c>
      <c r="O11039">
        <v>0</v>
      </c>
      <c r="P11039">
        <v>0</v>
      </c>
      <c r="Q11039">
        <v>0</v>
      </c>
      <c r="R11039">
        <v>4170</v>
      </c>
      <c r="S11039">
        <v>4170</v>
      </c>
      <c r="T11039">
        <v>809</v>
      </c>
      <c r="U11039">
        <v>3361</v>
      </c>
      <c r="V11039">
        <v>0</v>
      </c>
    </row>
    <row r="11040" spans="1:22" x14ac:dyDescent="0.3">
      <c r="A11040">
        <v>202223</v>
      </c>
      <c r="B11040" t="s">
        <v>820</v>
      </c>
      <c r="C11040" t="s">
        <v>821</v>
      </c>
      <c r="D11040" t="s">
        <v>822</v>
      </c>
      <c r="E11040" t="s">
        <v>823</v>
      </c>
      <c r="F11040" t="s">
        <v>862</v>
      </c>
      <c r="G11040" t="s">
        <v>863</v>
      </c>
      <c r="H11040" t="s">
        <v>1102</v>
      </c>
      <c r="I11040">
        <v>860</v>
      </c>
      <c r="J11040" t="s">
        <v>1103</v>
      </c>
      <c r="K11040" t="s">
        <v>842</v>
      </c>
      <c r="L11040" t="s">
        <v>845</v>
      </c>
      <c r="M11040" t="s">
        <v>829</v>
      </c>
      <c r="N11040" t="s">
        <v>829</v>
      </c>
      <c r="O11040">
        <v>0</v>
      </c>
      <c r="P11040">
        <v>0</v>
      </c>
      <c r="Q11040">
        <v>0</v>
      </c>
      <c r="R11040">
        <v>10055</v>
      </c>
      <c r="S11040">
        <v>10055</v>
      </c>
      <c r="T11040">
        <v>2808</v>
      </c>
      <c r="U11040">
        <v>7247</v>
      </c>
      <c r="V11040">
        <v>0</v>
      </c>
    </row>
    <row r="11041" spans="1:22" x14ac:dyDescent="0.3">
      <c r="A11041">
        <v>202324</v>
      </c>
      <c r="B11041" t="s">
        <v>820</v>
      </c>
      <c r="C11041" t="s">
        <v>821</v>
      </c>
      <c r="D11041" t="s">
        <v>822</v>
      </c>
      <c r="E11041" t="s">
        <v>823</v>
      </c>
      <c r="F11041" t="s">
        <v>862</v>
      </c>
      <c r="G11041" t="s">
        <v>863</v>
      </c>
      <c r="H11041" t="s">
        <v>1102</v>
      </c>
      <c r="I11041">
        <v>860</v>
      </c>
      <c r="J11041" t="s">
        <v>1103</v>
      </c>
      <c r="K11041" t="s">
        <v>842</v>
      </c>
      <c r="L11041" t="s">
        <v>845</v>
      </c>
      <c r="M11041" t="s">
        <v>829</v>
      </c>
      <c r="N11041" t="s">
        <v>829</v>
      </c>
      <c r="O11041">
        <v>0</v>
      </c>
      <c r="P11041">
        <v>0</v>
      </c>
      <c r="Q11041">
        <v>0</v>
      </c>
      <c r="R11041">
        <v>16717</v>
      </c>
      <c r="S11041">
        <v>16717</v>
      </c>
      <c r="T11041">
        <v>2012</v>
      </c>
      <c r="U11041">
        <v>14705</v>
      </c>
      <c r="V11041">
        <v>0</v>
      </c>
    </row>
    <row r="11042" spans="1:22" x14ac:dyDescent="0.3">
      <c r="A11042">
        <v>202122</v>
      </c>
      <c r="B11042" t="s">
        <v>820</v>
      </c>
      <c r="C11042" t="s">
        <v>821</v>
      </c>
      <c r="D11042" t="s">
        <v>822</v>
      </c>
      <c r="E11042" t="s">
        <v>823</v>
      </c>
      <c r="F11042" t="s">
        <v>866</v>
      </c>
      <c r="G11042" t="s">
        <v>867</v>
      </c>
      <c r="H11042" t="s">
        <v>1104</v>
      </c>
      <c r="I11042">
        <v>356</v>
      </c>
      <c r="J11042" t="s">
        <v>1105</v>
      </c>
      <c r="K11042" t="s">
        <v>828</v>
      </c>
      <c r="L11042" t="s">
        <v>336</v>
      </c>
      <c r="M11042">
        <v>40000</v>
      </c>
      <c r="N11042">
        <v>702000</v>
      </c>
      <c r="O11042">
        <v>0</v>
      </c>
      <c r="P11042">
        <v>7451339</v>
      </c>
      <c r="Q11042">
        <v>2160828</v>
      </c>
      <c r="R11042" t="s">
        <v>829</v>
      </c>
      <c r="S11042">
        <v>10354167</v>
      </c>
      <c r="T11042" t="s">
        <v>829</v>
      </c>
      <c r="U11042">
        <v>10354167</v>
      </c>
      <c r="V11042">
        <v>337</v>
      </c>
    </row>
    <row r="11043" spans="1:22" x14ac:dyDescent="0.3">
      <c r="A11043">
        <v>202223</v>
      </c>
      <c r="B11043" t="s">
        <v>820</v>
      </c>
      <c r="C11043" t="s">
        <v>821</v>
      </c>
      <c r="D11043" t="s">
        <v>822</v>
      </c>
      <c r="E11043" t="s">
        <v>823</v>
      </c>
      <c r="F11043" t="s">
        <v>866</v>
      </c>
      <c r="G11043" t="s">
        <v>867</v>
      </c>
      <c r="H11043" t="s">
        <v>1104</v>
      </c>
      <c r="I11043">
        <v>356</v>
      </c>
      <c r="J11043" t="s">
        <v>1105</v>
      </c>
      <c r="K11043" t="s">
        <v>828</v>
      </c>
      <c r="L11043" t="s">
        <v>336</v>
      </c>
      <c r="M11043">
        <v>40000</v>
      </c>
      <c r="N11043">
        <v>706000</v>
      </c>
      <c r="O11043">
        <v>0</v>
      </c>
      <c r="P11043">
        <v>7671646</v>
      </c>
      <c r="Q11043">
        <v>2470525</v>
      </c>
      <c r="R11043" t="s">
        <v>829</v>
      </c>
      <c r="S11043">
        <v>10888171</v>
      </c>
      <c r="T11043" t="s">
        <v>829</v>
      </c>
      <c r="U11043">
        <v>10888171</v>
      </c>
      <c r="V11043">
        <v>351</v>
      </c>
    </row>
    <row r="11044" spans="1:22" x14ac:dyDescent="0.3">
      <c r="A11044">
        <v>202324</v>
      </c>
      <c r="B11044" t="s">
        <v>820</v>
      </c>
      <c r="C11044" t="s">
        <v>821</v>
      </c>
      <c r="D11044" t="s">
        <v>822</v>
      </c>
      <c r="E11044" t="s">
        <v>823</v>
      </c>
      <c r="F11044" t="s">
        <v>866</v>
      </c>
      <c r="G11044" t="s">
        <v>867</v>
      </c>
      <c r="H11044" t="s">
        <v>1104</v>
      </c>
      <c r="I11044">
        <v>356</v>
      </c>
      <c r="J11044" t="s">
        <v>1105</v>
      </c>
      <c r="K11044" t="s">
        <v>828</v>
      </c>
      <c r="L11044" t="s">
        <v>336</v>
      </c>
      <c r="M11044">
        <v>40000</v>
      </c>
      <c r="N11044">
        <v>698000</v>
      </c>
      <c r="O11044">
        <v>0</v>
      </c>
      <c r="P11044">
        <v>7836312</v>
      </c>
      <c r="Q11044">
        <v>3317588</v>
      </c>
      <c r="R11044" t="s">
        <v>829</v>
      </c>
      <c r="S11044">
        <v>11891900</v>
      </c>
      <c r="T11044" t="s">
        <v>829</v>
      </c>
      <c r="U11044">
        <v>11891900</v>
      </c>
      <c r="V11044">
        <v>380</v>
      </c>
    </row>
    <row r="11045" spans="1:22" x14ac:dyDescent="0.3">
      <c r="A11045">
        <v>202122</v>
      </c>
      <c r="B11045" t="s">
        <v>820</v>
      </c>
      <c r="C11045" t="s">
        <v>821</v>
      </c>
      <c r="D11045" t="s">
        <v>822</v>
      </c>
      <c r="E11045" t="s">
        <v>823</v>
      </c>
      <c r="F11045" t="s">
        <v>866</v>
      </c>
      <c r="G11045" t="s">
        <v>867</v>
      </c>
      <c r="H11045" t="s">
        <v>1104</v>
      </c>
      <c r="I11045">
        <v>356</v>
      </c>
      <c r="J11045" t="s">
        <v>1105</v>
      </c>
      <c r="K11045" t="s">
        <v>828</v>
      </c>
      <c r="L11045" t="s">
        <v>235</v>
      </c>
      <c r="M11045" t="s">
        <v>829</v>
      </c>
      <c r="N11045">
        <v>1038386</v>
      </c>
      <c r="O11045">
        <v>11089</v>
      </c>
      <c r="P11045" t="s">
        <v>829</v>
      </c>
      <c r="Q11045" t="s">
        <v>829</v>
      </c>
      <c r="R11045" t="s">
        <v>829</v>
      </c>
      <c r="S11045">
        <v>1049475</v>
      </c>
      <c r="T11045">
        <v>0</v>
      </c>
      <c r="U11045">
        <v>1049475</v>
      </c>
      <c r="V11045">
        <v>34</v>
      </c>
    </row>
    <row r="11046" spans="1:22" x14ac:dyDescent="0.3">
      <c r="A11046">
        <v>202223</v>
      </c>
      <c r="B11046" t="s">
        <v>820</v>
      </c>
      <c r="C11046" t="s">
        <v>821</v>
      </c>
      <c r="D11046" t="s">
        <v>822</v>
      </c>
      <c r="E11046" t="s">
        <v>823</v>
      </c>
      <c r="F11046" t="s">
        <v>866</v>
      </c>
      <c r="G11046" t="s">
        <v>867</v>
      </c>
      <c r="H11046" t="s">
        <v>1104</v>
      </c>
      <c r="I11046">
        <v>356</v>
      </c>
      <c r="J11046" t="s">
        <v>1105</v>
      </c>
      <c r="K11046" t="s">
        <v>828</v>
      </c>
      <c r="L11046" t="s">
        <v>235</v>
      </c>
      <c r="M11046" t="s">
        <v>829</v>
      </c>
      <c r="N11046">
        <v>1228877</v>
      </c>
      <c r="O11046">
        <v>13123</v>
      </c>
      <c r="P11046" t="s">
        <v>829</v>
      </c>
      <c r="Q11046" t="s">
        <v>829</v>
      </c>
      <c r="R11046" t="s">
        <v>829</v>
      </c>
      <c r="S11046">
        <v>1242000</v>
      </c>
      <c r="T11046">
        <v>0</v>
      </c>
      <c r="U11046">
        <v>1242000</v>
      </c>
      <c r="V11046">
        <v>40</v>
      </c>
    </row>
    <row r="11047" spans="1:22" x14ac:dyDescent="0.3">
      <c r="A11047">
        <v>202324</v>
      </c>
      <c r="B11047" t="s">
        <v>820</v>
      </c>
      <c r="C11047" t="s">
        <v>821</v>
      </c>
      <c r="D11047" t="s">
        <v>822</v>
      </c>
      <c r="E11047" t="s">
        <v>823</v>
      </c>
      <c r="F11047" t="s">
        <v>866</v>
      </c>
      <c r="G11047" t="s">
        <v>867</v>
      </c>
      <c r="H11047" t="s">
        <v>1104</v>
      </c>
      <c r="I11047">
        <v>356</v>
      </c>
      <c r="J11047" t="s">
        <v>1105</v>
      </c>
      <c r="K11047" t="s">
        <v>828</v>
      </c>
      <c r="L11047" t="s">
        <v>235</v>
      </c>
      <c r="M11047" t="s">
        <v>829</v>
      </c>
      <c r="N11047">
        <v>1434405</v>
      </c>
      <c r="O11047">
        <v>15318</v>
      </c>
      <c r="P11047" t="s">
        <v>829</v>
      </c>
      <c r="Q11047" t="s">
        <v>829</v>
      </c>
      <c r="R11047" t="s">
        <v>829</v>
      </c>
      <c r="S11047">
        <v>1449723</v>
      </c>
      <c r="T11047">
        <v>0</v>
      </c>
      <c r="U11047">
        <v>1449723</v>
      </c>
      <c r="V11047">
        <v>46</v>
      </c>
    </row>
    <row r="11048" spans="1:22" x14ac:dyDescent="0.3">
      <c r="A11048">
        <v>202122</v>
      </c>
      <c r="B11048" t="s">
        <v>820</v>
      </c>
      <c r="C11048" t="s">
        <v>821</v>
      </c>
      <c r="D11048" t="s">
        <v>822</v>
      </c>
      <c r="E11048" t="s">
        <v>823</v>
      </c>
      <c r="F11048" t="s">
        <v>866</v>
      </c>
      <c r="G11048" t="s">
        <v>867</v>
      </c>
      <c r="H11048" t="s">
        <v>1104</v>
      </c>
      <c r="I11048">
        <v>356</v>
      </c>
      <c r="J11048" t="s">
        <v>1105</v>
      </c>
      <c r="K11048" t="s">
        <v>828</v>
      </c>
      <c r="L11048" t="s">
        <v>534</v>
      </c>
      <c r="M11048">
        <v>54513</v>
      </c>
      <c r="N11048">
        <v>3057268</v>
      </c>
      <c r="O11048">
        <v>1478909</v>
      </c>
      <c r="P11048">
        <v>6551183</v>
      </c>
      <c r="Q11048">
        <v>674584</v>
      </c>
      <c r="R11048" t="s">
        <v>829</v>
      </c>
      <c r="S11048">
        <v>11816457</v>
      </c>
      <c r="T11048">
        <v>736538</v>
      </c>
      <c r="U11048">
        <v>11079919</v>
      </c>
      <c r="V11048">
        <v>160</v>
      </c>
    </row>
    <row r="11049" spans="1:22" x14ac:dyDescent="0.3">
      <c r="A11049">
        <v>202223</v>
      </c>
      <c r="B11049" t="s">
        <v>820</v>
      </c>
      <c r="C11049" t="s">
        <v>821</v>
      </c>
      <c r="D11049" t="s">
        <v>822</v>
      </c>
      <c r="E11049" t="s">
        <v>823</v>
      </c>
      <c r="F11049" t="s">
        <v>866</v>
      </c>
      <c r="G11049" t="s">
        <v>867</v>
      </c>
      <c r="H11049" t="s">
        <v>1104</v>
      </c>
      <c r="I11049">
        <v>356</v>
      </c>
      <c r="J11049" t="s">
        <v>1105</v>
      </c>
      <c r="K11049" t="s">
        <v>828</v>
      </c>
      <c r="L11049" t="s">
        <v>534</v>
      </c>
      <c r="M11049">
        <v>73345</v>
      </c>
      <c r="N11049">
        <v>4169776</v>
      </c>
      <c r="O11049">
        <v>1782061</v>
      </c>
      <c r="P11049">
        <v>8040414</v>
      </c>
      <c r="Q11049">
        <v>687525</v>
      </c>
      <c r="R11049" t="s">
        <v>829</v>
      </c>
      <c r="S11049">
        <v>14753121</v>
      </c>
      <c r="T11049">
        <v>474629</v>
      </c>
      <c r="U11049">
        <v>14278492</v>
      </c>
      <c r="V11049">
        <v>206</v>
      </c>
    </row>
    <row r="11050" spans="1:22" x14ac:dyDescent="0.3">
      <c r="A11050">
        <v>202324</v>
      </c>
      <c r="B11050" t="s">
        <v>820</v>
      </c>
      <c r="C11050" t="s">
        <v>821</v>
      </c>
      <c r="D11050" t="s">
        <v>822</v>
      </c>
      <c r="E11050" t="s">
        <v>823</v>
      </c>
      <c r="F11050" t="s">
        <v>866</v>
      </c>
      <c r="G11050" t="s">
        <v>867</v>
      </c>
      <c r="H11050" t="s">
        <v>1104</v>
      </c>
      <c r="I11050">
        <v>356</v>
      </c>
      <c r="J11050" t="s">
        <v>1105</v>
      </c>
      <c r="K11050" t="s">
        <v>828</v>
      </c>
      <c r="L11050" t="s">
        <v>534</v>
      </c>
      <c r="M11050">
        <v>0</v>
      </c>
      <c r="N11050">
        <v>5423317</v>
      </c>
      <c r="O11050">
        <v>1509301</v>
      </c>
      <c r="P11050">
        <v>9226726</v>
      </c>
      <c r="Q11050">
        <v>864963</v>
      </c>
      <c r="R11050" t="s">
        <v>829</v>
      </c>
      <c r="S11050">
        <v>17024307</v>
      </c>
      <c r="T11050">
        <v>499587</v>
      </c>
      <c r="U11050">
        <v>16524720</v>
      </c>
      <c r="V11050">
        <v>244</v>
      </c>
    </row>
    <row r="11051" spans="1:22" x14ac:dyDescent="0.3">
      <c r="A11051">
        <v>202122</v>
      </c>
      <c r="B11051" t="s">
        <v>820</v>
      </c>
      <c r="C11051" t="s">
        <v>821</v>
      </c>
      <c r="D11051" t="s">
        <v>822</v>
      </c>
      <c r="E11051" t="s">
        <v>823</v>
      </c>
      <c r="F11051" t="s">
        <v>866</v>
      </c>
      <c r="G11051" t="s">
        <v>867</v>
      </c>
      <c r="H11051" t="s">
        <v>1104</v>
      </c>
      <c r="I11051">
        <v>356</v>
      </c>
      <c r="J11051" t="s">
        <v>1105</v>
      </c>
      <c r="K11051" t="s">
        <v>828</v>
      </c>
      <c r="L11051" t="s">
        <v>603</v>
      </c>
      <c r="M11051" t="s">
        <v>829</v>
      </c>
      <c r="N11051" t="s">
        <v>829</v>
      </c>
      <c r="O11051" t="s">
        <v>829</v>
      </c>
      <c r="P11051">
        <v>0</v>
      </c>
      <c r="Q11051">
        <v>0</v>
      </c>
      <c r="R11051">
        <v>0</v>
      </c>
      <c r="S11051">
        <v>0</v>
      </c>
      <c r="T11051">
        <v>0</v>
      </c>
      <c r="U11051">
        <v>0</v>
      </c>
      <c r="V11051">
        <v>0</v>
      </c>
    </row>
    <row r="11052" spans="1:22" x14ac:dyDescent="0.3">
      <c r="A11052">
        <v>202223</v>
      </c>
      <c r="B11052" t="s">
        <v>820</v>
      </c>
      <c r="C11052" t="s">
        <v>821</v>
      </c>
      <c r="D11052" t="s">
        <v>822</v>
      </c>
      <c r="E11052" t="s">
        <v>823</v>
      </c>
      <c r="F11052" t="s">
        <v>866</v>
      </c>
      <c r="G11052" t="s">
        <v>867</v>
      </c>
      <c r="H11052" t="s">
        <v>1104</v>
      </c>
      <c r="I11052">
        <v>356</v>
      </c>
      <c r="J11052" t="s">
        <v>1105</v>
      </c>
      <c r="K11052" t="s">
        <v>828</v>
      </c>
      <c r="L11052" t="s">
        <v>603</v>
      </c>
      <c r="M11052" t="s">
        <v>829</v>
      </c>
      <c r="N11052" t="s">
        <v>829</v>
      </c>
      <c r="O11052" t="s">
        <v>829</v>
      </c>
      <c r="P11052">
        <v>0</v>
      </c>
      <c r="Q11052">
        <v>0</v>
      </c>
      <c r="R11052">
        <v>0</v>
      </c>
      <c r="S11052">
        <v>0</v>
      </c>
      <c r="T11052">
        <v>0</v>
      </c>
      <c r="U11052">
        <v>0</v>
      </c>
      <c r="V11052">
        <v>0</v>
      </c>
    </row>
    <row r="11053" spans="1:22" x14ac:dyDescent="0.3">
      <c r="A11053">
        <v>202324</v>
      </c>
      <c r="B11053" t="s">
        <v>820</v>
      </c>
      <c r="C11053" t="s">
        <v>821</v>
      </c>
      <c r="D11053" t="s">
        <v>822</v>
      </c>
      <c r="E11053" t="s">
        <v>823</v>
      </c>
      <c r="F11053" t="s">
        <v>866</v>
      </c>
      <c r="G11053" t="s">
        <v>867</v>
      </c>
      <c r="H11053" t="s">
        <v>1104</v>
      </c>
      <c r="I11053">
        <v>356</v>
      </c>
      <c r="J11053" t="s">
        <v>1105</v>
      </c>
      <c r="K11053" t="s">
        <v>828</v>
      </c>
      <c r="L11053" t="s">
        <v>603</v>
      </c>
      <c r="M11053" t="s">
        <v>829</v>
      </c>
      <c r="N11053" t="s">
        <v>829</v>
      </c>
      <c r="O11053" t="s">
        <v>829</v>
      </c>
      <c r="P11053">
        <v>0</v>
      </c>
      <c r="Q11053">
        <v>0</v>
      </c>
      <c r="R11053">
        <v>0</v>
      </c>
      <c r="S11053">
        <v>0</v>
      </c>
      <c r="T11053">
        <v>0</v>
      </c>
      <c r="U11053">
        <v>0</v>
      </c>
      <c r="V11053">
        <v>0</v>
      </c>
    </row>
    <row r="11054" spans="1:22" x14ac:dyDescent="0.3">
      <c r="A11054">
        <v>202122</v>
      </c>
      <c r="B11054" t="s">
        <v>820</v>
      </c>
      <c r="C11054" t="s">
        <v>821</v>
      </c>
      <c r="D11054" t="s">
        <v>822</v>
      </c>
      <c r="E11054" t="s">
        <v>823</v>
      </c>
      <c r="F11054" t="s">
        <v>866</v>
      </c>
      <c r="G11054" t="s">
        <v>867</v>
      </c>
      <c r="H11054" t="s">
        <v>1104</v>
      </c>
      <c r="I11054">
        <v>356</v>
      </c>
      <c r="J11054" t="s">
        <v>1105</v>
      </c>
      <c r="K11054" t="s">
        <v>828</v>
      </c>
      <c r="L11054" t="s">
        <v>606</v>
      </c>
      <c r="M11054">
        <v>0</v>
      </c>
      <c r="N11054">
        <v>0</v>
      </c>
      <c r="O11054">
        <v>0</v>
      </c>
      <c r="P11054">
        <v>0</v>
      </c>
      <c r="Q11054">
        <v>0</v>
      </c>
      <c r="R11054">
        <v>0</v>
      </c>
      <c r="S11054">
        <v>0</v>
      </c>
      <c r="T11054">
        <v>0</v>
      </c>
      <c r="U11054">
        <v>0</v>
      </c>
      <c r="V11054">
        <v>0</v>
      </c>
    </row>
    <row r="11055" spans="1:22" x14ac:dyDescent="0.3">
      <c r="A11055">
        <v>202223</v>
      </c>
      <c r="B11055" t="s">
        <v>820</v>
      </c>
      <c r="C11055" t="s">
        <v>821</v>
      </c>
      <c r="D11055" t="s">
        <v>822</v>
      </c>
      <c r="E11055" t="s">
        <v>823</v>
      </c>
      <c r="F11055" t="s">
        <v>866</v>
      </c>
      <c r="G11055" t="s">
        <v>867</v>
      </c>
      <c r="H11055" t="s">
        <v>1104</v>
      </c>
      <c r="I11055">
        <v>356</v>
      </c>
      <c r="J11055" t="s">
        <v>1105</v>
      </c>
      <c r="K11055" t="s">
        <v>828</v>
      </c>
      <c r="L11055" t="s">
        <v>606</v>
      </c>
      <c r="M11055">
        <v>0</v>
      </c>
      <c r="N11055">
        <v>0</v>
      </c>
      <c r="O11055">
        <v>0</v>
      </c>
      <c r="P11055">
        <v>0</v>
      </c>
      <c r="Q11055">
        <v>0</v>
      </c>
      <c r="R11055">
        <v>0</v>
      </c>
      <c r="S11055">
        <v>0</v>
      </c>
      <c r="T11055">
        <v>0</v>
      </c>
      <c r="U11055">
        <v>0</v>
      </c>
      <c r="V11055">
        <v>0</v>
      </c>
    </row>
    <row r="11056" spans="1:22" x14ac:dyDescent="0.3">
      <c r="A11056">
        <v>202324</v>
      </c>
      <c r="B11056" t="s">
        <v>820</v>
      </c>
      <c r="C11056" t="s">
        <v>821</v>
      </c>
      <c r="D11056" t="s">
        <v>822</v>
      </c>
      <c r="E11056" t="s">
        <v>823</v>
      </c>
      <c r="F11056" t="s">
        <v>866</v>
      </c>
      <c r="G11056" t="s">
        <v>867</v>
      </c>
      <c r="H11056" t="s">
        <v>1104</v>
      </c>
      <c r="I11056">
        <v>356</v>
      </c>
      <c r="J11056" t="s">
        <v>1105</v>
      </c>
      <c r="K11056" t="s">
        <v>828</v>
      </c>
      <c r="L11056" t="s">
        <v>606</v>
      </c>
      <c r="M11056">
        <v>0</v>
      </c>
      <c r="N11056">
        <v>0</v>
      </c>
      <c r="O11056">
        <v>0</v>
      </c>
      <c r="P11056">
        <v>0</v>
      </c>
      <c r="Q11056">
        <v>0</v>
      </c>
      <c r="R11056">
        <v>0</v>
      </c>
      <c r="S11056">
        <v>0</v>
      </c>
      <c r="T11056">
        <v>0</v>
      </c>
      <c r="U11056">
        <v>0</v>
      </c>
      <c r="V11056">
        <v>0</v>
      </c>
    </row>
    <row r="11057" spans="1:22" x14ac:dyDescent="0.3">
      <c r="A11057">
        <v>202122</v>
      </c>
      <c r="B11057" t="s">
        <v>820</v>
      </c>
      <c r="C11057" t="s">
        <v>821</v>
      </c>
      <c r="D11057" t="s">
        <v>822</v>
      </c>
      <c r="E11057" t="s">
        <v>823</v>
      </c>
      <c r="F11057" t="s">
        <v>866</v>
      </c>
      <c r="G11057" t="s">
        <v>867</v>
      </c>
      <c r="H11057" t="s">
        <v>1104</v>
      </c>
      <c r="I11057">
        <v>356</v>
      </c>
      <c r="J11057" t="s">
        <v>1105</v>
      </c>
      <c r="K11057" t="s">
        <v>828</v>
      </c>
      <c r="L11057" t="s">
        <v>609</v>
      </c>
      <c r="M11057" t="s">
        <v>829</v>
      </c>
      <c r="N11057" t="s">
        <v>829</v>
      </c>
      <c r="O11057" t="s">
        <v>829</v>
      </c>
      <c r="P11057" t="s">
        <v>829</v>
      </c>
      <c r="Q11057">
        <v>0</v>
      </c>
      <c r="R11057" t="s">
        <v>829</v>
      </c>
      <c r="S11057">
        <v>0</v>
      </c>
      <c r="T11057">
        <v>0</v>
      </c>
      <c r="U11057">
        <v>0</v>
      </c>
      <c r="V11057">
        <v>0</v>
      </c>
    </row>
    <row r="11058" spans="1:22" x14ac:dyDescent="0.3">
      <c r="A11058">
        <v>202223</v>
      </c>
      <c r="B11058" t="s">
        <v>820</v>
      </c>
      <c r="C11058" t="s">
        <v>821</v>
      </c>
      <c r="D11058" t="s">
        <v>822</v>
      </c>
      <c r="E11058" t="s">
        <v>823</v>
      </c>
      <c r="F11058" t="s">
        <v>866</v>
      </c>
      <c r="G11058" t="s">
        <v>867</v>
      </c>
      <c r="H11058" t="s">
        <v>1104</v>
      </c>
      <c r="I11058">
        <v>356</v>
      </c>
      <c r="J11058" t="s">
        <v>1105</v>
      </c>
      <c r="K11058" t="s">
        <v>828</v>
      </c>
      <c r="L11058" t="s">
        <v>609</v>
      </c>
      <c r="M11058" t="s">
        <v>829</v>
      </c>
      <c r="N11058" t="s">
        <v>829</v>
      </c>
      <c r="O11058" t="s">
        <v>829</v>
      </c>
      <c r="P11058" t="s">
        <v>829</v>
      </c>
      <c r="Q11058">
        <v>0</v>
      </c>
      <c r="R11058" t="s">
        <v>829</v>
      </c>
      <c r="S11058">
        <v>0</v>
      </c>
      <c r="T11058">
        <v>0</v>
      </c>
      <c r="U11058">
        <v>0</v>
      </c>
      <c r="V11058">
        <v>0</v>
      </c>
    </row>
    <row r="11059" spans="1:22" x14ac:dyDescent="0.3">
      <c r="A11059">
        <v>202122</v>
      </c>
      <c r="B11059" t="s">
        <v>820</v>
      </c>
      <c r="C11059" t="s">
        <v>821</v>
      </c>
      <c r="D11059" t="s">
        <v>822</v>
      </c>
      <c r="E11059" t="s">
        <v>823</v>
      </c>
      <c r="F11059" t="s">
        <v>866</v>
      </c>
      <c r="G11059" t="s">
        <v>867</v>
      </c>
      <c r="H11059" t="s">
        <v>1104</v>
      </c>
      <c r="I11059">
        <v>356</v>
      </c>
      <c r="J11059" t="s">
        <v>1105</v>
      </c>
      <c r="K11059" t="s">
        <v>828</v>
      </c>
      <c r="L11059" t="s">
        <v>830</v>
      </c>
      <c r="M11059">
        <v>0</v>
      </c>
      <c r="N11059">
        <v>0</v>
      </c>
      <c r="O11059">
        <v>0</v>
      </c>
      <c r="P11059">
        <v>0</v>
      </c>
      <c r="Q11059">
        <v>0</v>
      </c>
      <c r="R11059">
        <v>0</v>
      </c>
      <c r="S11059">
        <v>0</v>
      </c>
      <c r="T11059">
        <v>0</v>
      </c>
      <c r="U11059">
        <v>0</v>
      </c>
      <c r="V11059">
        <v>0</v>
      </c>
    </row>
    <row r="11060" spans="1:22" x14ac:dyDescent="0.3">
      <c r="A11060">
        <v>202223</v>
      </c>
      <c r="B11060" t="s">
        <v>820</v>
      </c>
      <c r="C11060" t="s">
        <v>821</v>
      </c>
      <c r="D11060" t="s">
        <v>822</v>
      </c>
      <c r="E11060" t="s">
        <v>823</v>
      </c>
      <c r="F11060" t="s">
        <v>866</v>
      </c>
      <c r="G11060" t="s">
        <v>867</v>
      </c>
      <c r="H11060" t="s">
        <v>1104</v>
      </c>
      <c r="I11060">
        <v>356</v>
      </c>
      <c r="J11060" t="s">
        <v>1105</v>
      </c>
      <c r="K11060" t="s">
        <v>828</v>
      </c>
      <c r="L11060" t="s">
        <v>830</v>
      </c>
      <c r="M11060">
        <v>0</v>
      </c>
      <c r="N11060">
        <v>0</v>
      </c>
      <c r="O11060">
        <v>0</v>
      </c>
      <c r="P11060">
        <v>0</v>
      </c>
      <c r="Q11060">
        <v>0</v>
      </c>
      <c r="R11060">
        <v>0</v>
      </c>
      <c r="S11060">
        <v>0</v>
      </c>
      <c r="T11060">
        <v>0</v>
      </c>
      <c r="U11060">
        <v>0</v>
      </c>
      <c r="V11060">
        <v>0</v>
      </c>
    </row>
    <row r="11061" spans="1:22" x14ac:dyDescent="0.3">
      <c r="A11061">
        <v>202324</v>
      </c>
      <c r="B11061" t="s">
        <v>820</v>
      </c>
      <c r="C11061" t="s">
        <v>821</v>
      </c>
      <c r="D11061" t="s">
        <v>822</v>
      </c>
      <c r="E11061" t="s">
        <v>823</v>
      </c>
      <c r="F11061" t="s">
        <v>866</v>
      </c>
      <c r="G11061" t="s">
        <v>867</v>
      </c>
      <c r="H11061" t="s">
        <v>1104</v>
      </c>
      <c r="I11061">
        <v>356</v>
      </c>
      <c r="J11061" t="s">
        <v>1105</v>
      </c>
      <c r="K11061" t="s">
        <v>828</v>
      </c>
      <c r="L11061" t="s">
        <v>830</v>
      </c>
      <c r="M11061">
        <v>0</v>
      </c>
      <c r="N11061">
        <v>0</v>
      </c>
      <c r="O11061">
        <v>0</v>
      </c>
      <c r="P11061">
        <v>0</v>
      </c>
      <c r="Q11061">
        <v>0</v>
      </c>
      <c r="R11061">
        <v>0</v>
      </c>
      <c r="S11061">
        <v>0</v>
      </c>
      <c r="T11061">
        <v>0</v>
      </c>
      <c r="U11061">
        <v>0</v>
      </c>
      <c r="V11061">
        <v>0</v>
      </c>
    </row>
    <row r="11062" spans="1:22" x14ac:dyDescent="0.3">
      <c r="A11062">
        <v>202122</v>
      </c>
      <c r="B11062" t="s">
        <v>820</v>
      </c>
      <c r="C11062" t="s">
        <v>821</v>
      </c>
      <c r="D11062" t="s">
        <v>822</v>
      </c>
      <c r="E11062" t="s">
        <v>823</v>
      </c>
      <c r="F11062" t="s">
        <v>866</v>
      </c>
      <c r="G11062" t="s">
        <v>867</v>
      </c>
      <c r="H11062" t="s">
        <v>1104</v>
      </c>
      <c r="I11062">
        <v>356</v>
      </c>
      <c r="J11062" t="s">
        <v>1105</v>
      </c>
      <c r="K11062" t="s">
        <v>828</v>
      </c>
      <c r="L11062" t="s">
        <v>537</v>
      </c>
      <c r="M11062">
        <v>0</v>
      </c>
      <c r="N11062">
        <v>458313</v>
      </c>
      <c r="O11062">
        <v>728106</v>
      </c>
      <c r="P11062">
        <v>0</v>
      </c>
      <c r="Q11062">
        <v>0</v>
      </c>
      <c r="R11062">
        <v>1755826</v>
      </c>
      <c r="S11062">
        <v>2942245</v>
      </c>
      <c r="T11062">
        <v>0</v>
      </c>
      <c r="U11062">
        <v>2942245</v>
      </c>
      <c r="V11062">
        <v>42</v>
      </c>
    </row>
    <row r="11063" spans="1:22" x14ac:dyDescent="0.3">
      <c r="A11063">
        <v>202223</v>
      </c>
      <c r="B11063" t="s">
        <v>820</v>
      </c>
      <c r="C11063" t="s">
        <v>821</v>
      </c>
      <c r="D11063" t="s">
        <v>822</v>
      </c>
      <c r="E11063" t="s">
        <v>823</v>
      </c>
      <c r="F11063" t="s">
        <v>866</v>
      </c>
      <c r="G11063" t="s">
        <v>867</v>
      </c>
      <c r="H11063" t="s">
        <v>1104</v>
      </c>
      <c r="I11063">
        <v>356</v>
      </c>
      <c r="J11063" t="s">
        <v>1105</v>
      </c>
      <c r="K11063" t="s">
        <v>828</v>
      </c>
      <c r="L11063" t="s">
        <v>537</v>
      </c>
      <c r="M11063">
        <v>0</v>
      </c>
      <c r="N11063">
        <v>753460</v>
      </c>
      <c r="O11063">
        <v>869377</v>
      </c>
      <c r="P11063">
        <v>0</v>
      </c>
      <c r="Q11063">
        <v>0</v>
      </c>
      <c r="R11063">
        <v>2180889</v>
      </c>
      <c r="S11063">
        <v>3803726</v>
      </c>
      <c r="T11063">
        <v>303317</v>
      </c>
      <c r="U11063">
        <v>3500409</v>
      </c>
      <c r="V11063">
        <v>51</v>
      </c>
    </row>
    <row r="11064" spans="1:22" x14ac:dyDescent="0.3">
      <c r="A11064">
        <v>202324</v>
      </c>
      <c r="B11064" t="s">
        <v>820</v>
      </c>
      <c r="C11064" t="s">
        <v>821</v>
      </c>
      <c r="D11064" t="s">
        <v>822</v>
      </c>
      <c r="E11064" t="s">
        <v>823</v>
      </c>
      <c r="F11064" t="s">
        <v>866</v>
      </c>
      <c r="G11064" t="s">
        <v>867</v>
      </c>
      <c r="H11064" t="s">
        <v>1104</v>
      </c>
      <c r="I11064">
        <v>356</v>
      </c>
      <c r="J11064" t="s">
        <v>1105</v>
      </c>
      <c r="K11064" t="s">
        <v>828</v>
      </c>
      <c r="L11064" t="s">
        <v>537</v>
      </c>
      <c r="M11064">
        <v>0</v>
      </c>
      <c r="N11064">
        <v>1212584</v>
      </c>
      <c r="O11064">
        <v>1059968</v>
      </c>
      <c r="P11064">
        <v>0</v>
      </c>
      <c r="Q11064">
        <v>0</v>
      </c>
      <c r="R11064">
        <v>3034937</v>
      </c>
      <c r="S11064">
        <v>5307489</v>
      </c>
      <c r="T11064">
        <v>8400</v>
      </c>
      <c r="U11064">
        <v>5299089</v>
      </c>
      <c r="V11064">
        <v>78</v>
      </c>
    </row>
    <row r="11065" spans="1:22" x14ac:dyDescent="0.3">
      <c r="A11065">
        <v>202122</v>
      </c>
      <c r="B11065" t="s">
        <v>820</v>
      </c>
      <c r="C11065" t="s">
        <v>821</v>
      </c>
      <c r="D11065" t="s">
        <v>822</v>
      </c>
      <c r="E11065" t="s">
        <v>823</v>
      </c>
      <c r="F11065" t="s">
        <v>866</v>
      </c>
      <c r="G11065" t="s">
        <v>867</v>
      </c>
      <c r="H11065" t="s">
        <v>1104</v>
      </c>
      <c r="I11065">
        <v>356</v>
      </c>
      <c r="J11065" t="s">
        <v>1105</v>
      </c>
      <c r="K11065" t="s">
        <v>828</v>
      </c>
      <c r="L11065" t="s">
        <v>572</v>
      </c>
      <c r="M11065">
        <v>0</v>
      </c>
      <c r="N11065">
        <v>0</v>
      </c>
      <c r="O11065">
        <v>0</v>
      </c>
      <c r="P11065">
        <v>7481614</v>
      </c>
      <c r="Q11065">
        <v>0</v>
      </c>
      <c r="R11065">
        <v>904516</v>
      </c>
      <c r="S11065">
        <v>8386130</v>
      </c>
      <c r="T11065">
        <v>88193</v>
      </c>
      <c r="U11065">
        <v>8297937</v>
      </c>
      <c r="V11065">
        <v>119</v>
      </c>
    </row>
    <row r="11066" spans="1:22" x14ac:dyDescent="0.3">
      <c r="A11066">
        <v>202223</v>
      </c>
      <c r="B11066" t="s">
        <v>820</v>
      </c>
      <c r="C11066" t="s">
        <v>821</v>
      </c>
      <c r="D11066" t="s">
        <v>822</v>
      </c>
      <c r="E11066" t="s">
        <v>823</v>
      </c>
      <c r="F11066" t="s">
        <v>866</v>
      </c>
      <c r="G11066" t="s">
        <v>867</v>
      </c>
      <c r="H11066" t="s">
        <v>1104</v>
      </c>
      <c r="I11066">
        <v>356</v>
      </c>
      <c r="J11066" t="s">
        <v>1105</v>
      </c>
      <c r="K11066" t="s">
        <v>828</v>
      </c>
      <c r="L11066" t="s">
        <v>572</v>
      </c>
      <c r="M11066">
        <v>0</v>
      </c>
      <c r="N11066">
        <v>0</v>
      </c>
      <c r="O11066">
        <v>0</v>
      </c>
      <c r="P11066">
        <v>10457197</v>
      </c>
      <c r="Q11066">
        <v>0</v>
      </c>
      <c r="R11066">
        <v>1123488</v>
      </c>
      <c r="S11066">
        <v>11580685</v>
      </c>
      <c r="T11066">
        <v>142287</v>
      </c>
      <c r="U11066">
        <v>11438398</v>
      </c>
      <c r="V11066">
        <v>165</v>
      </c>
    </row>
    <row r="11067" spans="1:22" x14ac:dyDescent="0.3">
      <c r="A11067">
        <v>202324</v>
      </c>
      <c r="B11067" t="s">
        <v>820</v>
      </c>
      <c r="C11067" t="s">
        <v>821</v>
      </c>
      <c r="D11067" t="s">
        <v>822</v>
      </c>
      <c r="E11067" t="s">
        <v>823</v>
      </c>
      <c r="F11067" t="s">
        <v>866</v>
      </c>
      <c r="G11067" t="s">
        <v>867</v>
      </c>
      <c r="H11067" t="s">
        <v>1104</v>
      </c>
      <c r="I11067">
        <v>356</v>
      </c>
      <c r="J11067" t="s">
        <v>1105</v>
      </c>
      <c r="K11067" t="s">
        <v>828</v>
      </c>
      <c r="L11067" t="s">
        <v>572</v>
      </c>
      <c r="M11067">
        <v>0</v>
      </c>
      <c r="N11067">
        <v>0</v>
      </c>
      <c r="O11067">
        <v>0</v>
      </c>
      <c r="P11067">
        <v>14782920</v>
      </c>
      <c r="Q11067">
        <v>0</v>
      </c>
      <c r="R11067">
        <v>1563452</v>
      </c>
      <c r="S11067">
        <v>16346372</v>
      </c>
      <c r="T11067">
        <v>128649</v>
      </c>
      <c r="U11067">
        <v>16217723</v>
      </c>
      <c r="V11067">
        <v>240</v>
      </c>
    </row>
    <row r="11068" spans="1:22" x14ac:dyDescent="0.3">
      <c r="A11068">
        <v>202122</v>
      </c>
      <c r="B11068" t="s">
        <v>820</v>
      </c>
      <c r="C11068" t="s">
        <v>821</v>
      </c>
      <c r="D11068" t="s">
        <v>822</v>
      </c>
      <c r="E11068" t="s">
        <v>823</v>
      </c>
      <c r="F11068" t="s">
        <v>866</v>
      </c>
      <c r="G11068" t="s">
        <v>867</v>
      </c>
      <c r="H11068" t="s">
        <v>1104</v>
      </c>
      <c r="I11068">
        <v>356</v>
      </c>
      <c r="J11068" t="s">
        <v>1105</v>
      </c>
      <c r="K11068" t="s">
        <v>828</v>
      </c>
      <c r="L11068" t="s">
        <v>539</v>
      </c>
      <c r="M11068">
        <v>0</v>
      </c>
      <c r="N11068">
        <v>48480</v>
      </c>
      <c r="O11068">
        <v>0</v>
      </c>
      <c r="P11068" t="s">
        <v>829</v>
      </c>
      <c r="Q11068" t="s">
        <v>829</v>
      </c>
      <c r="R11068" t="s">
        <v>829</v>
      </c>
      <c r="S11068">
        <v>48480</v>
      </c>
      <c r="T11068">
        <v>0</v>
      </c>
      <c r="U11068">
        <v>48480</v>
      </c>
      <c r="V11068">
        <v>1</v>
      </c>
    </row>
    <row r="11069" spans="1:22" x14ac:dyDescent="0.3">
      <c r="A11069">
        <v>202223</v>
      </c>
      <c r="B11069" t="s">
        <v>820</v>
      </c>
      <c r="C11069" t="s">
        <v>821</v>
      </c>
      <c r="D11069" t="s">
        <v>822</v>
      </c>
      <c r="E11069" t="s">
        <v>823</v>
      </c>
      <c r="F11069" t="s">
        <v>866</v>
      </c>
      <c r="G11069" t="s">
        <v>867</v>
      </c>
      <c r="H11069" t="s">
        <v>1104</v>
      </c>
      <c r="I11069">
        <v>356</v>
      </c>
      <c r="J11069" t="s">
        <v>1105</v>
      </c>
      <c r="K11069" t="s">
        <v>828</v>
      </c>
      <c r="L11069" t="s">
        <v>539</v>
      </c>
      <c r="M11069">
        <v>0</v>
      </c>
      <c r="N11069">
        <v>48480</v>
      </c>
      <c r="O11069">
        <v>0</v>
      </c>
      <c r="P11069" t="s">
        <v>829</v>
      </c>
      <c r="Q11069" t="s">
        <v>829</v>
      </c>
      <c r="R11069" t="s">
        <v>829</v>
      </c>
      <c r="S11069">
        <v>48480</v>
      </c>
      <c r="T11069">
        <v>0</v>
      </c>
      <c r="U11069">
        <v>48480</v>
      </c>
      <c r="V11069">
        <v>1</v>
      </c>
    </row>
    <row r="11070" spans="1:22" x14ac:dyDescent="0.3">
      <c r="A11070">
        <v>202324</v>
      </c>
      <c r="B11070" t="s">
        <v>820</v>
      </c>
      <c r="C11070" t="s">
        <v>821</v>
      </c>
      <c r="D11070" t="s">
        <v>822</v>
      </c>
      <c r="E11070" t="s">
        <v>823</v>
      </c>
      <c r="F11070" t="s">
        <v>866</v>
      </c>
      <c r="G11070" t="s">
        <v>867</v>
      </c>
      <c r="H11070" t="s">
        <v>1104</v>
      </c>
      <c r="I11070">
        <v>356</v>
      </c>
      <c r="J11070" t="s">
        <v>1105</v>
      </c>
      <c r="K11070" t="s">
        <v>828</v>
      </c>
      <c r="L11070" t="s">
        <v>539</v>
      </c>
      <c r="M11070">
        <v>0</v>
      </c>
      <c r="N11070">
        <v>19353</v>
      </c>
      <c r="O11070">
        <v>0</v>
      </c>
      <c r="P11070" t="s">
        <v>829</v>
      </c>
      <c r="Q11070" t="s">
        <v>829</v>
      </c>
      <c r="R11070" t="s">
        <v>829</v>
      </c>
      <c r="S11070">
        <v>19353</v>
      </c>
      <c r="T11070">
        <v>0</v>
      </c>
      <c r="U11070">
        <v>19353</v>
      </c>
      <c r="V11070">
        <v>0</v>
      </c>
    </row>
    <row r="11071" spans="1:22" x14ac:dyDescent="0.3">
      <c r="A11071">
        <v>202122</v>
      </c>
      <c r="B11071" t="s">
        <v>820</v>
      </c>
      <c r="C11071" t="s">
        <v>821</v>
      </c>
      <c r="D11071" t="s">
        <v>822</v>
      </c>
      <c r="E11071" t="s">
        <v>823</v>
      </c>
      <c r="F11071" t="s">
        <v>866</v>
      </c>
      <c r="G11071" t="s">
        <v>867</v>
      </c>
      <c r="H11071" t="s">
        <v>1104</v>
      </c>
      <c r="I11071">
        <v>356</v>
      </c>
      <c r="J11071" t="s">
        <v>1105</v>
      </c>
      <c r="K11071" t="s">
        <v>828</v>
      </c>
      <c r="L11071" t="s">
        <v>541</v>
      </c>
      <c r="M11071">
        <v>29404</v>
      </c>
      <c r="N11071">
        <v>3487388</v>
      </c>
      <c r="O11071">
        <v>2054243</v>
      </c>
      <c r="P11071">
        <v>86866</v>
      </c>
      <c r="Q11071">
        <v>26333</v>
      </c>
      <c r="R11071">
        <v>0</v>
      </c>
      <c r="S11071">
        <v>5684234</v>
      </c>
      <c r="T11071">
        <v>295697</v>
      </c>
      <c r="U11071">
        <v>5388537</v>
      </c>
      <c r="V11071">
        <v>78</v>
      </c>
    </row>
    <row r="11072" spans="1:22" x14ac:dyDescent="0.3">
      <c r="A11072">
        <v>202223</v>
      </c>
      <c r="B11072" t="s">
        <v>820</v>
      </c>
      <c r="C11072" t="s">
        <v>821</v>
      </c>
      <c r="D11072" t="s">
        <v>822</v>
      </c>
      <c r="E11072" t="s">
        <v>823</v>
      </c>
      <c r="F11072" t="s">
        <v>866</v>
      </c>
      <c r="G11072" t="s">
        <v>867</v>
      </c>
      <c r="H11072" t="s">
        <v>1104</v>
      </c>
      <c r="I11072">
        <v>356</v>
      </c>
      <c r="J11072" t="s">
        <v>1105</v>
      </c>
      <c r="K11072" t="s">
        <v>828</v>
      </c>
      <c r="L11072" t="s">
        <v>541</v>
      </c>
      <c r="M11072">
        <v>30657</v>
      </c>
      <c r="N11072">
        <v>3641467</v>
      </c>
      <c r="O11072">
        <v>2323042</v>
      </c>
      <c r="P11072">
        <v>90567</v>
      </c>
      <c r="Q11072">
        <v>27456</v>
      </c>
      <c r="R11072">
        <v>0</v>
      </c>
      <c r="S11072">
        <v>6113189</v>
      </c>
      <c r="T11072">
        <v>413192</v>
      </c>
      <c r="U11072">
        <v>5699997</v>
      </c>
      <c r="V11072">
        <v>82</v>
      </c>
    </row>
    <row r="11073" spans="1:22" x14ac:dyDescent="0.3">
      <c r="A11073">
        <v>202324</v>
      </c>
      <c r="B11073" t="s">
        <v>820</v>
      </c>
      <c r="C11073" t="s">
        <v>821</v>
      </c>
      <c r="D11073" t="s">
        <v>822</v>
      </c>
      <c r="E11073" t="s">
        <v>823</v>
      </c>
      <c r="F11073" t="s">
        <v>866</v>
      </c>
      <c r="G11073" t="s">
        <v>867</v>
      </c>
      <c r="H11073" t="s">
        <v>1104</v>
      </c>
      <c r="I11073">
        <v>356</v>
      </c>
      <c r="J11073" t="s">
        <v>1105</v>
      </c>
      <c r="K11073" t="s">
        <v>828</v>
      </c>
      <c r="L11073" t="s">
        <v>541</v>
      </c>
      <c r="M11073">
        <v>0</v>
      </c>
      <c r="N11073">
        <v>4258355</v>
      </c>
      <c r="O11073">
        <v>2716581</v>
      </c>
      <c r="P11073">
        <v>105909</v>
      </c>
      <c r="Q11073">
        <v>32107</v>
      </c>
      <c r="R11073">
        <v>0</v>
      </c>
      <c r="S11073">
        <v>7112952</v>
      </c>
      <c r="T11073">
        <v>252149</v>
      </c>
      <c r="U11073">
        <v>6860803</v>
      </c>
      <c r="V11073">
        <v>101</v>
      </c>
    </row>
    <row r="11074" spans="1:22" x14ac:dyDescent="0.3">
      <c r="A11074">
        <v>202122</v>
      </c>
      <c r="B11074" t="s">
        <v>820</v>
      </c>
      <c r="C11074" t="s">
        <v>821</v>
      </c>
      <c r="D11074" t="s">
        <v>822</v>
      </c>
      <c r="E11074" t="s">
        <v>823</v>
      </c>
      <c r="F11074" t="s">
        <v>866</v>
      </c>
      <c r="G11074" t="s">
        <v>867</v>
      </c>
      <c r="H11074" t="s">
        <v>1104</v>
      </c>
      <c r="I11074">
        <v>356</v>
      </c>
      <c r="J11074" t="s">
        <v>1105</v>
      </c>
      <c r="K11074" t="s">
        <v>828</v>
      </c>
      <c r="L11074" t="s">
        <v>831</v>
      </c>
      <c r="M11074" t="s">
        <v>829</v>
      </c>
      <c r="N11074" t="s">
        <v>829</v>
      </c>
      <c r="O11074" t="s">
        <v>829</v>
      </c>
      <c r="P11074">
        <v>0</v>
      </c>
      <c r="Q11074">
        <v>123765</v>
      </c>
      <c r="R11074" t="s">
        <v>829</v>
      </c>
      <c r="S11074">
        <v>123765</v>
      </c>
      <c r="T11074">
        <v>0</v>
      </c>
      <c r="U11074">
        <v>123765</v>
      </c>
      <c r="V11074">
        <v>2</v>
      </c>
    </row>
    <row r="11075" spans="1:22" x14ac:dyDescent="0.3">
      <c r="A11075">
        <v>202223</v>
      </c>
      <c r="B11075" t="s">
        <v>820</v>
      </c>
      <c r="C11075" t="s">
        <v>821</v>
      </c>
      <c r="D11075" t="s">
        <v>822</v>
      </c>
      <c r="E11075" t="s">
        <v>823</v>
      </c>
      <c r="F11075" t="s">
        <v>866</v>
      </c>
      <c r="G11075" t="s">
        <v>867</v>
      </c>
      <c r="H11075" t="s">
        <v>1104</v>
      </c>
      <c r="I11075">
        <v>356</v>
      </c>
      <c r="J11075" t="s">
        <v>1105</v>
      </c>
      <c r="K11075" t="s">
        <v>828</v>
      </c>
      <c r="L11075" t="s">
        <v>831</v>
      </c>
      <c r="M11075" t="s">
        <v>829</v>
      </c>
      <c r="N11075" t="s">
        <v>829</v>
      </c>
      <c r="O11075" t="s">
        <v>829</v>
      </c>
      <c r="P11075">
        <v>0</v>
      </c>
      <c r="Q11075">
        <v>165429</v>
      </c>
      <c r="R11075" t="s">
        <v>829</v>
      </c>
      <c r="S11075">
        <v>165429</v>
      </c>
      <c r="T11075">
        <v>0</v>
      </c>
      <c r="U11075">
        <v>165429</v>
      </c>
      <c r="V11075">
        <v>2</v>
      </c>
    </row>
    <row r="11076" spans="1:22" x14ac:dyDescent="0.3">
      <c r="A11076">
        <v>202324</v>
      </c>
      <c r="B11076" t="s">
        <v>820</v>
      </c>
      <c r="C11076" t="s">
        <v>821</v>
      </c>
      <c r="D11076" t="s">
        <v>822</v>
      </c>
      <c r="E11076" t="s">
        <v>823</v>
      </c>
      <c r="F11076" t="s">
        <v>866</v>
      </c>
      <c r="G11076" t="s">
        <v>867</v>
      </c>
      <c r="H11076" t="s">
        <v>1104</v>
      </c>
      <c r="I11076">
        <v>356</v>
      </c>
      <c r="J11076" t="s">
        <v>1105</v>
      </c>
      <c r="K11076" t="s">
        <v>828</v>
      </c>
      <c r="L11076" t="s">
        <v>831</v>
      </c>
      <c r="M11076" t="s">
        <v>829</v>
      </c>
      <c r="N11076" t="s">
        <v>829</v>
      </c>
      <c r="O11076" t="s">
        <v>829</v>
      </c>
      <c r="P11076">
        <v>0</v>
      </c>
      <c r="Q11076">
        <v>169450</v>
      </c>
      <c r="R11076" t="s">
        <v>829</v>
      </c>
      <c r="S11076">
        <v>169450</v>
      </c>
      <c r="T11076">
        <v>0</v>
      </c>
      <c r="U11076">
        <v>169450</v>
      </c>
      <c r="V11076">
        <v>3</v>
      </c>
    </row>
    <row r="11077" spans="1:22" x14ac:dyDescent="0.3">
      <c r="A11077">
        <v>202122</v>
      </c>
      <c r="B11077" t="s">
        <v>820</v>
      </c>
      <c r="C11077" t="s">
        <v>821</v>
      </c>
      <c r="D11077" t="s">
        <v>822</v>
      </c>
      <c r="E11077" t="s">
        <v>823</v>
      </c>
      <c r="F11077" t="s">
        <v>866</v>
      </c>
      <c r="G11077" t="s">
        <v>867</v>
      </c>
      <c r="H11077" t="s">
        <v>1104</v>
      </c>
      <c r="I11077">
        <v>356</v>
      </c>
      <c r="J11077" t="s">
        <v>1105</v>
      </c>
      <c r="K11077" t="s">
        <v>828</v>
      </c>
      <c r="L11077" t="s">
        <v>832</v>
      </c>
      <c r="M11077">
        <v>0</v>
      </c>
      <c r="N11077">
        <v>0</v>
      </c>
      <c r="O11077">
        <v>0</v>
      </c>
      <c r="P11077">
        <v>0</v>
      </c>
      <c r="Q11077">
        <v>211363</v>
      </c>
      <c r="R11077">
        <v>0</v>
      </c>
      <c r="S11077">
        <v>211363</v>
      </c>
      <c r="T11077">
        <v>0</v>
      </c>
      <c r="U11077">
        <v>211363</v>
      </c>
      <c r="V11077">
        <v>3</v>
      </c>
    </row>
    <row r="11078" spans="1:22" x14ac:dyDescent="0.3">
      <c r="A11078">
        <v>202223</v>
      </c>
      <c r="B11078" t="s">
        <v>820</v>
      </c>
      <c r="C11078" t="s">
        <v>821</v>
      </c>
      <c r="D11078" t="s">
        <v>822</v>
      </c>
      <c r="E11078" t="s">
        <v>823</v>
      </c>
      <c r="F11078" t="s">
        <v>866</v>
      </c>
      <c r="G11078" t="s">
        <v>867</v>
      </c>
      <c r="H11078" t="s">
        <v>1104</v>
      </c>
      <c r="I11078">
        <v>356</v>
      </c>
      <c r="J11078" t="s">
        <v>1105</v>
      </c>
      <c r="K11078" t="s">
        <v>828</v>
      </c>
      <c r="L11078" t="s">
        <v>832</v>
      </c>
      <c r="M11078">
        <v>0</v>
      </c>
      <c r="N11078">
        <v>0</v>
      </c>
      <c r="O11078">
        <v>0</v>
      </c>
      <c r="P11078">
        <v>0</v>
      </c>
      <c r="Q11078">
        <v>244629</v>
      </c>
      <c r="R11078">
        <v>0</v>
      </c>
      <c r="S11078">
        <v>244629</v>
      </c>
      <c r="T11078">
        <v>0</v>
      </c>
      <c r="U11078">
        <v>244629</v>
      </c>
      <c r="V11078">
        <v>4</v>
      </c>
    </row>
    <row r="11079" spans="1:22" x14ac:dyDescent="0.3">
      <c r="A11079">
        <v>202324</v>
      </c>
      <c r="B11079" t="s">
        <v>820</v>
      </c>
      <c r="C11079" t="s">
        <v>821</v>
      </c>
      <c r="D11079" t="s">
        <v>822</v>
      </c>
      <c r="E11079" t="s">
        <v>823</v>
      </c>
      <c r="F11079" t="s">
        <v>866</v>
      </c>
      <c r="G11079" t="s">
        <v>867</v>
      </c>
      <c r="H11079" t="s">
        <v>1104</v>
      </c>
      <c r="I11079">
        <v>356</v>
      </c>
      <c r="J11079" t="s">
        <v>1105</v>
      </c>
      <c r="K11079" t="s">
        <v>828</v>
      </c>
      <c r="L11079" t="s">
        <v>832</v>
      </c>
      <c r="M11079">
        <v>0</v>
      </c>
      <c r="N11079">
        <v>0</v>
      </c>
      <c r="O11079">
        <v>0</v>
      </c>
      <c r="P11079">
        <v>0</v>
      </c>
      <c r="Q11079">
        <v>247225</v>
      </c>
      <c r="R11079">
        <v>0</v>
      </c>
      <c r="S11079">
        <v>247225</v>
      </c>
      <c r="T11079">
        <v>0</v>
      </c>
      <c r="U11079">
        <v>247225</v>
      </c>
      <c r="V11079">
        <v>4</v>
      </c>
    </row>
    <row r="11080" spans="1:22" x14ac:dyDescent="0.3">
      <c r="A11080">
        <v>202122</v>
      </c>
      <c r="B11080" t="s">
        <v>820</v>
      </c>
      <c r="C11080" t="s">
        <v>821</v>
      </c>
      <c r="D11080" t="s">
        <v>822</v>
      </c>
      <c r="E11080" t="s">
        <v>823</v>
      </c>
      <c r="F11080" t="s">
        <v>866</v>
      </c>
      <c r="G11080" t="s">
        <v>867</v>
      </c>
      <c r="H11080" t="s">
        <v>1104</v>
      </c>
      <c r="I11080">
        <v>356</v>
      </c>
      <c r="J11080" t="s">
        <v>1105</v>
      </c>
      <c r="K11080" t="s">
        <v>828</v>
      </c>
      <c r="L11080" t="s">
        <v>544</v>
      </c>
      <c r="M11080">
        <v>7579</v>
      </c>
      <c r="N11080">
        <v>898870</v>
      </c>
      <c r="O11080">
        <v>529479</v>
      </c>
      <c r="P11080">
        <v>22390</v>
      </c>
      <c r="Q11080">
        <v>6787</v>
      </c>
      <c r="R11080">
        <v>0</v>
      </c>
      <c r="S11080">
        <v>1465105</v>
      </c>
      <c r="T11080">
        <v>107866</v>
      </c>
      <c r="U11080">
        <v>1357239</v>
      </c>
      <c r="V11080">
        <v>20</v>
      </c>
    </row>
    <row r="11081" spans="1:22" x14ac:dyDescent="0.3">
      <c r="A11081">
        <v>202223</v>
      </c>
      <c r="B11081" t="s">
        <v>820</v>
      </c>
      <c r="C11081" t="s">
        <v>821</v>
      </c>
      <c r="D11081" t="s">
        <v>822</v>
      </c>
      <c r="E11081" t="s">
        <v>823</v>
      </c>
      <c r="F11081" t="s">
        <v>866</v>
      </c>
      <c r="G11081" t="s">
        <v>867</v>
      </c>
      <c r="H11081" t="s">
        <v>1104</v>
      </c>
      <c r="I11081">
        <v>356</v>
      </c>
      <c r="J11081" t="s">
        <v>1105</v>
      </c>
      <c r="K11081" t="s">
        <v>828</v>
      </c>
      <c r="L11081" t="s">
        <v>544</v>
      </c>
      <c r="M11081">
        <v>7638</v>
      </c>
      <c r="N11081">
        <v>907213</v>
      </c>
      <c r="O11081">
        <v>578748</v>
      </c>
      <c r="P11081">
        <v>22563</v>
      </c>
      <c r="Q11081">
        <v>6840</v>
      </c>
      <c r="R11081">
        <v>0</v>
      </c>
      <c r="S11081">
        <v>1523002</v>
      </c>
      <c r="T11081">
        <v>114652</v>
      </c>
      <c r="U11081">
        <v>1408350</v>
      </c>
      <c r="V11081">
        <v>20</v>
      </c>
    </row>
    <row r="11082" spans="1:22" x14ac:dyDescent="0.3">
      <c r="A11082">
        <v>202324</v>
      </c>
      <c r="B11082" t="s">
        <v>820</v>
      </c>
      <c r="C11082" t="s">
        <v>821</v>
      </c>
      <c r="D11082" t="s">
        <v>822</v>
      </c>
      <c r="E11082" t="s">
        <v>823</v>
      </c>
      <c r="F11082" t="s">
        <v>866</v>
      </c>
      <c r="G11082" t="s">
        <v>867</v>
      </c>
      <c r="H11082" t="s">
        <v>1104</v>
      </c>
      <c r="I11082">
        <v>356</v>
      </c>
      <c r="J11082" t="s">
        <v>1105</v>
      </c>
      <c r="K11082" t="s">
        <v>828</v>
      </c>
      <c r="L11082" t="s">
        <v>544</v>
      </c>
      <c r="M11082">
        <v>0</v>
      </c>
      <c r="N11082">
        <v>981274</v>
      </c>
      <c r="O11082">
        <v>619702</v>
      </c>
      <c r="P11082">
        <v>24160</v>
      </c>
      <c r="Q11082">
        <v>7324</v>
      </c>
      <c r="R11082">
        <v>0</v>
      </c>
      <c r="S11082">
        <v>1632460</v>
      </c>
      <c r="T11082">
        <v>161247</v>
      </c>
      <c r="U11082">
        <v>1471213</v>
      </c>
      <c r="V11082">
        <v>22</v>
      </c>
    </row>
    <row r="11083" spans="1:22" x14ac:dyDescent="0.3">
      <c r="A11083">
        <v>202122</v>
      </c>
      <c r="B11083" t="s">
        <v>820</v>
      </c>
      <c r="C11083" t="s">
        <v>821</v>
      </c>
      <c r="D11083" t="s">
        <v>822</v>
      </c>
      <c r="E11083" t="s">
        <v>823</v>
      </c>
      <c r="F11083" t="s">
        <v>866</v>
      </c>
      <c r="G11083" t="s">
        <v>867</v>
      </c>
      <c r="H11083" t="s">
        <v>1104</v>
      </c>
      <c r="I11083">
        <v>356</v>
      </c>
      <c r="J11083" t="s">
        <v>1105</v>
      </c>
      <c r="K11083" t="s">
        <v>828</v>
      </c>
      <c r="L11083" t="s">
        <v>600</v>
      </c>
      <c r="M11083" t="s">
        <v>829</v>
      </c>
      <c r="N11083" t="s">
        <v>829</v>
      </c>
      <c r="O11083" t="s">
        <v>829</v>
      </c>
      <c r="P11083">
        <v>0</v>
      </c>
      <c r="Q11083">
        <v>0</v>
      </c>
      <c r="R11083" t="s">
        <v>829</v>
      </c>
      <c r="S11083">
        <v>0</v>
      </c>
      <c r="T11083">
        <v>0</v>
      </c>
      <c r="U11083">
        <v>0</v>
      </c>
      <c r="V11083">
        <v>0</v>
      </c>
    </row>
    <row r="11084" spans="1:22" x14ac:dyDescent="0.3">
      <c r="A11084">
        <v>202223</v>
      </c>
      <c r="B11084" t="s">
        <v>820</v>
      </c>
      <c r="C11084" t="s">
        <v>821</v>
      </c>
      <c r="D11084" t="s">
        <v>822</v>
      </c>
      <c r="E11084" t="s">
        <v>823</v>
      </c>
      <c r="F11084" t="s">
        <v>866</v>
      </c>
      <c r="G11084" t="s">
        <v>867</v>
      </c>
      <c r="H11084" t="s">
        <v>1104</v>
      </c>
      <c r="I11084">
        <v>356</v>
      </c>
      <c r="J11084" t="s">
        <v>1105</v>
      </c>
      <c r="K11084" t="s">
        <v>828</v>
      </c>
      <c r="L11084" t="s">
        <v>600</v>
      </c>
      <c r="M11084" t="s">
        <v>829</v>
      </c>
      <c r="N11084" t="s">
        <v>829</v>
      </c>
      <c r="O11084" t="s">
        <v>829</v>
      </c>
      <c r="P11084">
        <v>0</v>
      </c>
      <c r="Q11084">
        <v>0</v>
      </c>
      <c r="R11084" t="s">
        <v>829</v>
      </c>
      <c r="S11084">
        <v>0</v>
      </c>
      <c r="T11084">
        <v>0</v>
      </c>
      <c r="U11084">
        <v>0</v>
      </c>
      <c r="V11084">
        <v>0</v>
      </c>
    </row>
    <row r="11085" spans="1:22" x14ac:dyDescent="0.3">
      <c r="A11085">
        <v>202324</v>
      </c>
      <c r="B11085" t="s">
        <v>820</v>
      </c>
      <c r="C11085" t="s">
        <v>821</v>
      </c>
      <c r="D11085" t="s">
        <v>822</v>
      </c>
      <c r="E11085" t="s">
        <v>823</v>
      </c>
      <c r="F11085" t="s">
        <v>866</v>
      </c>
      <c r="G11085" t="s">
        <v>867</v>
      </c>
      <c r="H11085" t="s">
        <v>1104</v>
      </c>
      <c r="I11085">
        <v>356</v>
      </c>
      <c r="J11085" t="s">
        <v>1105</v>
      </c>
      <c r="K11085" t="s">
        <v>828</v>
      </c>
      <c r="L11085" t="s">
        <v>600</v>
      </c>
      <c r="M11085" t="s">
        <v>829</v>
      </c>
      <c r="N11085" t="s">
        <v>829</v>
      </c>
      <c r="O11085" t="s">
        <v>829</v>
      </c>
      <c r="P11085">
        <v>0</v>
      </c>
      <c r="Q11085">
        <v>0</v>
      </c>
      <c r="R11085" t="s">
        <v>829</v>
      </c>
      <c r="S11085">
        <v>0</v>
      </c>
      <c r="T11085">
        <v>0</v>
      </c>
      <c r="U11085">
        <v>0</v>
      </c>
      <c r="V11085">
        <v>0</v>
      </c>
    </row>
    <row r="11086" spans="1:22" x14ac:dyDescent="0.3">
      <c r="A11086">
        <v>202122</v>
      </c>
      <c r="B11086" t="s">
        <v>820</v>
      </c>
      <c r="C11086" t="s">
        <v>821</v>
      </c>
      <c r="D11086" t="s">
        <v>822</v>
      </c>
      <c r="E11086" t="s">
        <v>823</v>
      </c>
      <c r="F11086" t="s">
        <v>866</v>
      </c>
      <c r="G11086" t="s">
        <v>867</v>
      </c>
      <c r="H11086" t="s">
        <v>1104</v>
      </c>
      <c r="I11086">
        <v>356</v>
      </c>
      <c r="J11086" t="s">
        <v>1105</v>
      </c>
      <c r="K11086" t="s">
        <v>828</v>
      </c>
      <c r="L11086" t="s">
        <v>247</v>
      </c>
      <c r="M11086">
        <v>0</v>
      </c>
      <c r="N11086">
        <v>0</v>
      </c>
      <c r="O11086">
        <v>0</v>
      </c>
      <c r="P11086">
        <v>0</v>
      </c>
      <c r="Q11086">
        <v>0</v>
      </c>
      <c r="R11086">
        <v>0</v>
      </c>
      <c r="S11086">
        <v>0</v>
      </c>
      <c r="T11086">
        <v>0</v>
      </c>
      <c r="U11086">
        <v>0</v>
      </c>
      <c r="V11086">
        <v>0</v>
      </c>
    </row>
    <row r="11087" spans="1:22" x14ac:dyDescent="0.3">
      <c r="A11087">
        <v>202223</v>
      </c>
      <c r="B11087" t="s">
        <v>820</v>
      </c>
      <c r="C11087" t="s">
        <v>821</v>
      </c>
      <c r="D11087" t="s">
        <v>822</v>
      </c>
      <c r="E11087" t="s">
        <v>823</v>
      </c>
      <c r="F11087" t="s">
        <v>866</v>
      </c>
      <c r="G11087" t="s">
        <v>867</v>
      </c>
      <c r="H11087" t="s">
        <v>1104</v>
      </c>
      <c r="I11087">
        <v>356</v>
      </c>
      <c r="J11087" t="s">
        <v>1105</v>
      </c>
      <c r="K11087" t="s">
        <v>828</v>
      </c>
      <c r="L11087" t="s">
        <v>247</v>
      </c>
      <c r="M11087">
        <v>0</v>
      </c>
      <c r="N11087">
        <v>0</v>
      </c>
      <c r="O11087">
        <v>0</v>
      </c>
      <c r="P11087">
        <v>0</v>
      </c>
      <c r="Q11087">
        <v>0</v>
      </c>
      <c r="R11087">
        <v>0</v>
      </c>
      <c r="S11087">
        <v>0</v>
      </c>
      <c r="T11087">
        <v>0</v>
      </c>
      <c r="U11087">
        <v>0</v>
      </c>
      <c r="V11087">
        <v>0</v>
      </c>
    </row>
    <row r="11088" spans="1:22" x14ac:dyDescent="0.3">
      <c r="A11088">
        <v>202324</v>
      </c>
      <c r="B11088" t="s">
        <v>820</v>
      </c>
      <c r="C11088" t="s">
        <v>821</v>
      </c>
      <c r="D11088" t="s">
        <v>822</v>
      </c>
      <c r="E11088" t="s">
        <v>823</v>
      </c>
      <c r="F11088" t="s">
        <v>866</v>
      </c>
      <c r="G11088" t="s">
        <v>867</v>
      </c>
      <c r="H11088" t="s">
        <v>1104</v>
      </c>
      <c r="I11088">
        <v>356</v>
      </c>
      <c r="J11088" t="s">
        <v>1105</v>
      </c>
      <c r="K11088" t="s">
        <v>828</v>
      </c>
      <c r="L11088" t="s">
        <v>247</v>
      </c>
      <c r="M11088">
        <v>0</v>
      </c>
      <c r="N11088">
        <v>0</v>
      </c>
      <c r="O11088">
        <v>0</v>
      </c>
      <c r="P11088">
        <v>0</v>
      </c>
      <c r="Q11088">
        <v>0</v>
      </c>
      <c r="R11088">
        <v>0</v>
      </c>
      <c r="S11088">
        <v>0</v>
      </c>
      <c r="T11088">
        <v>0</v>
      </c>
      <c r="U11088">
        <v>0</v>
      </c>
      <c r="V11088">
        <v>0</v>
      </c>
    </row>
    <row r="11089" spans="1:22" x14ac:dyDescent="0.3">
      <c r="A11089">
        <v>202122</v>
      </c>
      <c r="B11089" t="s">
        <v>820</v>
      </c>
      <c r="C11089" t="s">
        <v>821</v>
      </c>
      <c r="D11089" t="s">
        <v>822</v>
      </c>
      <c r="E11089" t="s">
        <v>823</v>
      </c>
      <c r="F11089" t="s">
        <v>866</v>
      </c>
      <c r="G11089" t="s">
        <v>867</v>
      </c>
      <c r="H11089" t="s">
        <v>1104</v>
      </c>
      <c r="I11089">
        <v>356</v>
      </c>
      <c r="J11089" t="s">
        <v>1105</v>
      </c>
      <c r="K11089" t="s">
        <v>828</v>
      </c>
      <c r="L11089" t="s">
        <v>833</v>
      </c>
      <c r="M11089">
        <v>20764865</v>
      </c>
      <c r="N11089">
        <v>105911336</v>
      </c>
      <c r="O11089">
        <v>43024535</v>
      </c>
      <c r="P11089">
        <v>22023623</v>
      </c>
      <c r="Q11089">
        <v>3207457</v>
      </c>
      <c r="R11089">
        <v>2660342</v>
      </c>
      <c r="S11089">
        <v>198334847</v>
      </c>
      <c r="T11089">
        <v>1228294</v>
      </c>
      <c r="U11089">
        <v>197106553</v>
      </c>
      <c r="V11089" t="s">
        <v>834</v>
      </c>
    </row>
    <row r="11090" spans="1:22" x14ac:dyDescent="0.3">
      <c r="A11090">
        <v>202223</v>
      </c>
      <c r="B11090" t="s">
        <v>820</v>
      </c>
      <c r="C11090" t="s">
        <v>821</v>
      </c>
      <c r="D11090" t="s">
        <v>822</v>
      </c>
      <c r="E11090" t="s">
        <v>823</v>
      </c>
      <c r="F11090" t="s">
        <v>866</v>
      </c>
      <c r="G11090" t="s">
        <v>867</v>
      </c>
      <c r="H11090" t="s">
        <v>1104</v>
      </c>
      <c r="I11090">
        <v>356</v>
      </c>
      <c r="J11090" t="s">
        <v>1105</v>
      </c>
      <c r="K11090" t="s">
        <v>828</v>
      </c>
      <c r="L11090" t="s">
        <v>833</v>
      </c>
      <c r="M11090">
        <v>21507174</v>
      </c>
      <c r="N11090">
        <v>110376240</v>
      </c>
      <c r="O11090">
        <v>45400720</v>
      </c>
      <c r="P11090">
        <v>26713273</v>
      </c>
      <c r="Q11090">
        <v>3606198</v>
      </c>
      <c r="R11090">
        <v>3304377</v>
      </c>
      <c r="S11090">
        <v>211650043</v>
      </c>
      <c r="T11090">
        <v>1448077</v>
      </c>
      <c r="U11090">
        <v>210201966</v>
      </c>
      <c r="V11090" t="s">
        <v>834</v>
      </c>
    </row>
    <row r="11091" spans="1:22" x14ac:dyDescent="0.3">
      <c r="A11091">
        <v>202324</v>
      </c>
      <c r="B11091" t="s">
        <v>820</v>
      </c>
      <c r="C11091" t="s">
        <v>821</v>
      </c>
      <c r="D11091" t="s">
        <v>822</v>
      </c>
      <c r="E11091" t="s">
        <v>823</v>
      </c>
      <c r="F11091" t="s">
        <v>866</v>
      </c>
      <c r="G11091" t="s">
        <v>867</v>
      </c>
      <c r="H11091" t="s">
        <v>1104</v>
      </c>
      <c r="I11091">
        <v>356</v>
      </c>
      <c r="J11091" t="s">
        <v>1105</v>
      </c>
      <c r="K11091" t="s">
        <v>828</v>
      </c>
      <c r="L11091" t="s">
        <v>833</v>
      </c>
      <c r="M11091">
        <v>22240438</v>
      </c>
      <c r="N11091">
        <v>116172398</v>
      </c>
      <c r="O11091">
        <v>44732455</v>
      </c>
      <c r="P11091">
        <v>32408065</v>
      </c>
      <c r="Q11091">
        <v>4642799</v>
      </c>
      <c r="R11091">
        <v>4598389</v>
      </c>
      <c r="S11091">
        <v>225536546</v>
      </c>
      <c r="T11091">
        <v>1050032</v>
      </c>
      <c r="U11091">
        <v>224486514</v>
      </c>
      <c r="V11091" t="s">
        <v>834</v>
      </c>
    </row>
    <row r="11092" spans="1:22" x14ac:dyDescent="0.3">
      <c r="A11092">
        <v>202122</v>
      </c>
      <c r="B11092" t="s">
        <v>820</v>
      </c>
      <c r="C11092" t="s">
        <v>821</v>
      </c>
      <c r="D11092" t="s">
        <v>822</v>
      </c>
      <c r="E11092" t="s">
        <v>823</v>
      </c>
      <c r="F11092" t="s">
        <v>866</v>
      </c>
      <c r="G11092" t="s">
        <v>867</v>
      </c>
      <c r="H11092" t="s">
        <v>1104</v>
      </c>
      <c r="I11092">
        <v>356</v>
      </c>
      <c r="J11092" t="s">
        <v>1105</v>
      </c>
      <c r="K11092" t="s">
        <v>835</v>
      </c>
      <c r="L11092" t="s">
        <v>836</v>
      </c>
      <c r="M11092" t="s">
        <v>829</v>
      </c>
      <c r="N11092" t="s">
        <v>829</v>
      </c>
      <c r="O11092" t="s">
        <v>829</v>
      </c>
      <c r="P11092" t="s">
        <v>829</v>
      </c>
      <c r="Q11092" t="s">
        <v>829</v>
      </c>
      <c r="R11092" t="s">
        <v>829</v>
      </c>
      <c r="S11092">
        <v>194850583</v>
      </c>
      <c r="T11092" t="s">
        <v>829</v>
      </c>
      <c r="U11092" t="s">
        <v>829</v>
      </c>
      <c r="V11092" t="s">
        <v>834</v>
      </c>
    </row>
    <row r="11093" spans="1:22" x14ac:dyDescent="0.3">
      <c r="A11093">
        <v>202223</v>
      </c>
      <c r="B11093" t="s">
        <v>820</v>
      </c>
      <c r="C11093" t="s">
        <v>821</v>
      </c>
      <c r="D11093" t="s">
        <v>822</v>
      </c>
      <c r="E11093" t="s">
        <v>823</v>
      </c>
      <c r="F11093" t="s">
        <v>866</v>
      </c>
      <c r="G11093" t="s">
        <v>867</v>
      </c>
      <c r="H11093" t="s">
        <v>1104</v>
      </c>
      <c r="I11093">
        <v>356</v>
      </c>
      <c r="J11093" t="s">
        <v>1105</v>
      </c>
      <c r="K11093" t="s">
        <v>835</v>
      </c>
      <c r="L11093" t="s">
        <v>836</v>
      </c>
      <c r="M11093" t="s">
        <v>829</v>
      </c>
      <c r="N11093" t="s">
        <v>829</v>
      </c>
      <c r="O11093" t="s">
        <v>829</v>
      </c>
      <c r="P11093" t="s">
        <v>829</v>
      </c>
      <c r="Q11093" t="s">
        <v>829</v>
      </c>
      <c r="R11093" t="s">
        <v>829</v>
      </c>
      <c r="S11093">
        <v>204955550</v>
      </c>
      <c r="T11093" t="s">
        <v>829</v>
      </c>
      <c r="U11093" t="s">
        <v>829</v>
      </c>
      <c r="V11093" t="s">
        <v>834</v>
      </c>
    </row>
    <row r="11094" spans="1:22" x14ac:dyDescent="0.3">
      <c r="A11094">
        <v>202324</v>
      </c>
      <c r="B11094" t="s">
        <v>820</v>
      </c>
      <c r="C11094" t="s">
        <v>821</v>
      </c>
      <c r="D11094" t="s">
        <v>822</v>
      </c>
      <c r="E11094" t="s">
        <v>823</v>
      </c>
      <c r="F11094" t="s">
        <v>866</v>
      </c>
      <c r="G11094" t="s">
        <v>867</v>
      </c>
      <c r="H11094" t="s">
        <v>1104</v>
      </c>
      <c r="I11094">
        <v>356</v>
      </c>
      <c r="J11094" t="s">
        <v>1105</v>
      </c>
      <c r="K11094" t="s">
        <v>835</v>
      </c>
      <c r="L11094" t="s">
        <v>836</v>
      </c>
      <c r="M11094" t="s">
        <v>829</v>
      </c>
      <c r="N11094" t="s">
        <v>829</v>
      </c>
      <c r="O11094" t="s">
        <v>829</v>
      </c>
      <c r="P11094" t="s">
        <v>829</v>
      </c>
      <c r="Q11094" t="s">
        <v>829</v>
      </c>
      <c r="R11094" t="s">
        <v>829</v>
      </c>
      <c r="S11094">
        <v>212001393</v>
      </c>
      <c r="T11094" t="s">
        <v>829</v>
      </c>
      <c r="U11094" t="s">
        <v>829</v>
      </c>
      <c r="V11094" t="s">
        <v>834</v>
      </c>
    </row>
    <row r="11095" spans="1:22" x14ac:dyDescent="0.3">
      <c r="A11095">
        <v>202122</v>
      </c>
      <c r="B11095" t="s">
        <v>820</v>
      </c>
      <c r="C11095" t="s">
        <v>821</v>
      </c>
      <c r="D11095" t="s">
        <v>822</v>
      </c>
      <c r="E11095" t="s">
        <v>823</v>
      </c>
      <c r="F11095" t="s">
        <v>866</v>
      </c>
      <c r="G11095" t="s">
        <v>867</v>
      </c>
      <c r="H11095" t="s">
        <v>1104</v>
      </c>
      <c r="I11095">
        <v>356</v>
      </c>
      <c r="J11095" t="s">
        <v>1105</v>
      </c>
      <c r="K11095" t="s">
        <v>835</v>
      </c>
      <c r="L11095" t="s">
        <v>837</v>
      </c>
      <c r="M11095" t="s">
        <v>829</v>
      </c>
      <c r="N11095" t="s">
        <v>829</v>
      </c>
      <c r="O11095" t="s">
        <v>829</v>
      </c>
      <c r="P11095" t="s">
        <v>829</v>
      </c>
      <c r="Q11095" t="s">
        <v>829</v>
      </c>
      <c r="R11095" t="s">
        <v>829</v>
      </c>
      <c r="S11095">
        <v>0</v>
      </c>
      <c r="T11095" t="s">
        <v>829</v>
      </c>
      <c r="U11095" t="s">
        <v>829</v>
      </c>
      <c r="V11095" t="s">
        <v>834</v>
      </c>
    </row>
    <row r="11096" spans="1:22" x14ac:dyDescent="0.3">
      <c r="A11096">
        <v>202223</v>
      </c>
      <c r="B11096" t="s">
        <v>820</v>
      </c>
      <c r="C11096" t="s">
        <v>821</v>
      </c>
      <c r="D11096" t="s">
        <v>822</v>
      </c>
      <c r="E11096" t="s">
        <v>823</v>
      </c>
      <c r="F11096" t="s">
        <v>866</v>
      </c>
      <c r="G11096" t="s">
        <v>867</v>
      </c>
      <c r="H11096" t="s">
        <v>1104</v>
      </c>
      <c r="I11096">
        <v>356</v>
      </c>
      <c r="J11096" t="s">
        <v>1105</v>
      </c>
      <c r="K11096" t="s">
        <v>835</v>
      </c>
      <c r="L11096" t="s">
        <v>837</v>
      </c>
      <c r="M11096" t="s">
        <v>829</v>
      </c>
      <c r="N11096" t="s">
        <v>829</v>
      </c>
      <c r="O11096" t="s">
        <v>829</v>
      </c>
      <c r="P11096" t="s">
        <v>829</v>
      </c>
      <c r="Q11096" t="s">
        <v>829</v>
      </c>
      <c r="R11096" t="s">
        <v>829</v>
      </c>
      <c r="S11096">
        <v>-530231</v>
      </c>
      <c r="T11096" t="s">
        <v>829</v>
      </c>
      <c r="U11096" t="s">
        <v>829</v>
      </c>
      <c r="V11096">
        <v>0</v>
      </c>
    </row>
    <row r="11097" spans="1:22" x14ac:dyDescent="0.3">
      <c r="A11097">
        <v>202324</v>
      </c>
      <c r="B11097" t="s">
        <v>820</v>
      </c>
      <c r="C11097" t="s">
        <v>821</v>
      </c>
      <c r="D11097" t="s">
        <v>822</v>
      </c>
      <c r="E11097" t="s">
        <v>823</v>
      </c>
      <c r="F11097" t="s">
        <v>866</v>
      </c>
      <c r="G11097" t="s">
        <v>867</v>
      </c>
      <c r="H11097" t="s">
        <v>1104</v>
      </c>
      <c r="I11097">
        <v>356</v>
      </c>
      <c r="J11097" t="s">
        <v>1105</v>
      </c>
      <c r="K11097" t="s">
        <v>835</v>
      </c>
      <c r="L11097" t="s">
        <v>837</v>
      </c>
      <c r="M11097" t="s">
        <v>829</v>
      </c>
      <c r="N11097" t="s">
        <v>829</v>
      </c>
      <c r="O11097" t="s">
        <v>829</v>
      </c>
      <c r="P11097" t="s">
        <v>829</v>
      </c>
      <c r="Q11097" t="s">
        <v>829</v>
      </c>
      <c r="R11097" t="s">
        <v>829</v>
      </c>
      <c r="S11097">
        <v>-87745</v>
      </c>
      <c r="T11097" t="s">
        <v>829</v>
      </c>
      <c r="U11097" t="s">
        <v>829</v>
      </c>
      <c r="V11097">
        <v>0</v>
      </c>
    </row>
    <row r="11098" spans="1:22" x14ac:dyDescent="0.3">
      <c r="A11098">
        <v>202122</v>
      </c>
      <c r="B11098" t="s">
        <v>820</v>
      </c>
      <c r="C11098" t="s">
        <v>821</v>
      </c>
      <c r="D11098" t="s">
        <v>822</v>
      </c>
      <c r="E11098" t="s">
        <v>823</v>
      </c>
      <c r="F11098" t="s">
        <v>866</v>
      </c>
      <c r="G11098" t="s">
        <v>867</v>
      </c>
      <c r="H11098" t="s">
        <v>1104</v>
      </c>
      <c r="I11098">
        <v>356</v>
      </c>
      <c r="J11098" t="s">
        <v>1105</v>
      </c>
      <c r="K11098" t="s">
        <v>835</v>
      </c>
      <c r="L11098" t="s">
        <v>838</v>
      </c>
      <c r="M11098" t="s">
        <v>829</v>
      </c>
      <c r="N11098" t="s">
        <v>829</v>
      </c>
      <c r="O11098" t="s">
        <v>829</v>
      </c>
      <c r="P11098" t="s">
        <v>829</v>
      </c>
      <c r="Q11098" t="s">
        <v>829</v>
      </c>
      <c r="R11098" t="s">
        <v>829</v>
      </c>
      <c r="S11098">
        <v>-3238000</v>
      </c>
      <c r="T11098" t="s">
        <v>829</v>
      </c>
      <c r="U11098" t="s">
        <v>829</v>
      </c>
      <c r="V11098" t="s">
        <v>834</v>
      </c>
    </row>
    <row r="11099" spans="1:22" x14ac:dyDescent="0.3">
      <c r="A11099">
        <v>202223</v>
      </c>
      <c r="B11099" t="s">
        <v>820</v>
      </c>
      <c r="C11099" t="s">
        <v>821</v>
      </c>
      <c r="D11099" t="s">
        <v>822</v>
      </c>
      <c r="E11099" t="s">
        <v>823</v>
      </c>
      <c r="F11099" t="s">
        <v>866</v>
      </c>
      <c r="G11099" t="s">
        <v>867</v>
      </c>
      <c r="H11099" t="s">
        <v>1104</v>
      </c>
      <c r="I11099">
        <v>356</v>
      </c>
      <c r="J11099" t="s">
        <v>1105</v>
      </c>
      <c r="K11099" t="s">
        <v>835</v>
      </c>
      <c r="L11099" t="s">
        <v>838</v>
      </c>
      <c r="M11099" t="s">
        <v>829</v>
      </c>
      <c r="N11099" t="s">
        <v>829</v>
      </c>
      <c r="O11099" t="s">
        <v>829</v>
      </c>
      <c r="P11099" t="s">
        <v>829</v>
      </c>
      <c r="Q11099" t="s">
        <v>829</v>
      </c>
      <c r="R11099" t="s">
        <v>829</v>
      </c>
      <c r="S11099">
        <v>-5486000</v>
      </c>
      <c r="T11099" t="s">
        <v>829</v>
      </c>
      <c r="U11099" t="s">
        <v>829</v>
      </c>
      <c r="V11099" t="s">
        <v>834</v>
      </c>
    </row>
    <row r="11100" spans="1:22" x14ac:dyDescent="0.3">
      <c r="A11100">
        <v>202324</v>
      </c>
      <c r="B11100" t="s">
        <v>820</v>
      </c>
      <c r="C11100" t="s">
        <v>821</v>
      </c>
      <c r="D11100" t="s">
        <v>822</v>
      </c>
      <c r="E11100" t="s">
        <v>823</v>
      </c>
      <c r="F11100" t="s">
        <v>866</v>
      </c>
      <c r="G11100" t="s">
        <v>867</v>
      </c>
      <c r="H11100" t="s">
        <v>1104</v>
      </c>
      <c r="I11100">
        <v>356</v>
      </c>
      <c r="J11100" t="s">
        <v>1105</v>
      </c>
      <c r="K11100" t="s">
        <v>835</v>
      </c>
      <c r="L11100" t="s">
        <v>838</v>
      </c>
      <c r="M11100" t="s">
        <v>829</v>
      </c>
      <c r="N11100" t="s">
        <v>829</v>
      </c>
      <c r="O11100" t="s">
        <v>829</v>
      </c>
      <c r="P11100" t="s">
        <v>829</v>
      </c>
      <c r="Q11100" t="s">
        <v>829</v>
      </c>
      <c r="R11100" t="s">
        <v>829</v>
      </c>
      <c r="S11100">
        <v>-11253000</v>
      </c>
      <c r="T11100" t="s">
        <v>829</v>
      </c>
      <c r="U11100" t="s">
        <v>829</v>
      </c>
      <c r="V11100" t="s">
        <v>834</v>
      </c>
    </row>
    <row r="11101" spans="1:22" x14ac:dyDescent="0.3">
      <c r="A11101">
        <v>202122</v>
      </c>
      <c r="B11101" t="s">
        <v>820</v>
      </c>
      <c r="C11101" t="s">
        <v>821</v>
      </c>
      <c r="D11101" t="s">
        <v>822</v>
      </c>
      <c r="E11101" t="s">
        <v>823</v>
      </c>
      <c r="F11101" t="s">
        <v>866</v>
      </c>
      <c r="G11101" t="s">
        <v>867</v>
      </c>
      <c r="H11101" t="s">
        <v>1104</v>
      </c>
      <c r="I11101">
        <v>356</v>
      </c>
      <c r="J11101" t="s">
        <v>1105</v>
      </c>
      <c r="K11101" t="s">
        <v>835</v>
      </c>
      <c r="L11101" t="s">
        <v>839</v>
      </c>
      <c r="M11101" t="s">
        <v>829</v>
      </c>
      <c r="N11101" t="s">
        <v>829</v>
      </c>
      <c r="O11101" t="s">
        <v>829</v>
      </c>
      <c r="P11101" t="s">
        <v>829</v>
      </c>
      <c r="Q11101" t="s">
        <v>829</v>
      </c>
      <c r="R11101" t="s">
        <v>829</v>
      </c>
      <c r="S11101">
        <v>5486000</v>
      </c>
      <c r="T11101" t="s">
        <v>829</v>
      </c>
      <c r="U11101" t="s">
        <v>829</v>
      </c>
      <c r="V11101" t="s">
        <v>834</v>
      </c>
    </row>
    <row r="11102" spans="1:22" x14ac:dyDescent="0.3">
      <c r="A11102">
        <v>202223</v>
      </c>
      <c r="B11102" t="s">
        <v>820</v>
      </c>
      <c r="C11102" t="s">
        <v>821</v>
      </c>
      <c r="D11102" t="s">
        <v>822</v>
      </c>
      <c r="E11102" t="s">
        <v>823</v>
      </c>
      <c r="F11102" t="s">
        <v>866</v>
      </c>
      <c r="G11102" t="s">
        <v>867</v>
      </c>
      <c r="H11102" t="s">
        <v>1104</v>
      </c>
      <c r="I11102">
        <v>356</v>
      </c>
      <c r="J11102" t="s">
        <v>1105</v>
      </c>
      <c r="K11102" t="s">
        <v>835</v>
      </c>
      <c r="L11102" t="s">
        <v>839</v>
      </c>
      <c r="M11102" t="s">
        <v>829</v>
      </c>
      <c r="N11102" t="s">
        <v>829</v>
      </c>
      <c r="O11102" t="s">
        <v>829</v>
      </c>
      <c r="P11102" t="s">
        <v>829</v>
      </c>
      <c r="Q11102" t="s">
        <v>829</v>
      </c>
      <c r="R11102" t="s">
        <v>829</v>
      </c>
      <c r="S11102">
        <v>11253000</v>
      </c>
      <c r="T11102" t="s">
        <v>829</v>
      </c>
      <c r="U11102" t="s">
        <v>829</v>
      </c>
      <c r="V11102" t="s">
        <v>834</v>
      </c>
    </row>
    <row r="11103" spans="1:22" x14ac:dyDescent="0.3">
      <c r="A11103">
        <v>202324</v>
      </c>
      <c r="B11103" t="s">
        <v>820</v>
      </c>
      <c r="C11103" t="s">
        <v>821</v>
      </c>
      <c r="D11103" t="s">
        <v>822</v>
      </c>
      <c r="E11103" t="s">
        <v>823</v>
      </c>
      <c r="F11103" t="s">
        <v>866</v>
      </c>
      <c r="G11103" t="s">
        <v>867</v>
      </c>
      <c r="H11103" t="s">
        <v>1104</v>
      </c>
      <c r="I11103">
        <v>356</v>
      </c>
      <c r="J11103" t="s">
        <v>1105</v>
      </c>
      <c r="K11103" t="s">
        <v>835</v>
      </c>
      <c r="L11103" t="s">
        <v>839</v>
      </c>
      <c r="M11103" t="s">
        <v>829</v>
      </c>
      <c r="N11103" t="s">
        <v>829</v>
      </c>
      <c r="O11103" t="s">
        <v>829</v>
      </c>
      <c r="P11103" t="s">
        <v>829</v>
      </c>
      <c r="Q11103" t="s">
        <v>829</v>
      </c>
      <c r="R11103" t="s">
        <v>829</v>
      </c>
      <c r="S11103">
        <v>23816000</v>
      </c>
      <c r="T11103" t="s">
        <v>829</v>
      </c>
      <c r="U11103" t="s">
        <v>829</v>
      </c>
      <c r="V11103" t="s">
        <v>834</v>
      </c>
    </row>
    <row r="11104" spans="1:22" x14ac:dyDescent="0.3">
      <c r="A11104">
        <v>202122</v>
      </c>
      <c r="B11104" t="s">
        <v>820</v>
      </c>
      <c r="C11104" t="s">
        <v>821</v>
      </c>
      <c r="D11104" t="s">
        <v>822</v>
      </c>
      <c r="E11104" t="s">
        <v>823</v>
      </c>
      <c r="F11104" t="s">
        <v>866</v>
      </c>
      <c r="G11104" t="s">
        <v>867</v>
      </c>
      <c r="H11104" t="s">
        <v>1104</v>
      </c>
      <c r="I11104">
        <v>356</v>
      </c>
      <c r="J11104" t="s">
        <v>1105</v>
      </c>
      <c r="K11104" t="s">
        <v>835</v>
      </c>
      <c r="L11104" t="s">
        <v>840</v>
      </c>
      <c r="M11104" t="s">
        <v>829</v>
      </c>
      <c r="N11104" t="s">
        <v>829</v>
      </c>
      <c r="O11104" t="s">
        <v>829</v>
      </c>
      <c r="P11104" t="s">
        <v>829</v>
      </c>
      <c r="Q11104" t="s">
        <v>829</v>
      </c>
      <c r="R11104" t="s">
        <v>829</v>
      </c>
      <c r="S11104">
        <v>31</v>
      </c>
      <c r="T11104" t="s">
        <v>829</v>
      </c>
      <c r="U11104" t="s">
        <v>829</v>
      </c>
      <c r="V11104" t="s">
        <v>834</v>
      </c>
    </row>
    <row r="11105" spans="1:22" x14ac:dyDescent="0.3">
      <c r="A11105">
        <v>202223</v>
      </c>
      <c r="B11105" t="s">
        <v>820</v>
      </c>
      <c r="C11105" t="s">
        <v>821</v>
      </c>
      <c r="D11105" t="s">
        <v>822</v>
      </c>
      <c r="E11105" t="s">
        <v>823</v>
      </c>
      <c r="F11105" t="s">
        <v>866</v>
      </c>
      <c r="G11105" t="s">
        <v>867</v>
      </c>
      <c r="H11105" t="s">
        <v>1104</v>
      </c>
      <c r="I11105">
        <v>356</v>
      </c>
      <c r="J11105" t="s">
        <v>1105</v>
      </c>
      <c r="K11105" t="s">
        <v>835</v>
      </c>
      <c r="L11105" t="s">
        <v>840</v>
      </c>
      <c r="M11105" t="s">
        <v>829</v>
      </c>
      <c r="N11105" t="s">
        <v>829</v>
      </c>
      <c r="O11105" t="s">
        <v>829</v>
      </c>
      <c r="P11105" t="s">
        <v>829</v>
      </c>
      <c r="Q11105" t="s">
        <v>829</v>
      </c>
      <c r="R11105" t="s">
        <v>829</v>
      </c>
      <c r="S11105">
        <v>0</v>
      </c>
      <c r="T11105" t="s">
        <v>829</v>
      </c>
      <c r="U11105" t="s">
        <v>829</v>
      </c>
      <c r="V11105" t="s">
        <v>834</v>
      </c>
    </row>
    <row r="11106" spans="1:22" x14ac:dyDescent="0.3">
      <c r="A11106">
        <v>202324</v>
      </c>
      <c r="B11106" t="s">
        <v>820</v>
      </c>
      <c r="C11106" t="s">
        <v>821</v>
      </c>
      <c r="D11106" t="s">
        <v>822</v>
      </c>
      <c r="E11106" t="s">
        <v>823</v>
      </c>
      <c r="F11106" t="s">
        <v>866</v>
      </c>
      <c r="G11106" t="s">
        <v>867</v>
      </c>
      <c r="H11106" t="s">
        <v>1104</v>
      </c>
      <c r="I11106">
        <v>356</v>
      </c>
      <c r="J11106" t="s">
        <v>1105</v>
      </c>
      <c r="K11106" t="s">
        <v>835</v>
      </c>
      <c r="L11106" t="s">
        <v>840</v>
      </c>
      <c r="M11106" t="s">
        <v>829</v>
      </c>
      <c r="N11106" t="s">
        <v>829</v>
      </c>
      <c r="O11106" t="s">
        <v>829</v>
      </c>
      <c r="P11106" t="s">
        <v>829</v>
      </c>
      <c r="Q11106" t="s">
        <v>829</v>
      </c>
      <c r="R11106" t="s">
        <v>829</v>
      </c>
      <c r="S11106">
        <v>0</v>
      </c>
      <c r="T11106" t="s">
        <v>829</v>
      </c>
      <c r="U11106" t="s">
        <v>829</v>
      </c>
      <c r="V11106" t="s">
        <v>834</v>
      </c>
    </row>
    <row r="11107" spans="1:22" x14ac:dyDescent="0.3">
      <c r="A11107">
        <v>202122</v>
      </c>
      <c r="B11107" t="s">
        <v>820</v>
      </c>
      <c r="C11107" t="s">
        <v>821</v>
      </c>
      <c r="D11107" t="s">
        <v>822</v>
      </c>
      <c r="E11107" t="s">
        <v>823</v>
      </c>
      <c r="F11107" t="s">
        <v>866</v>
      </c>
      <c r="G11107" t="s">
        <v>867</v>
      </c>
      <c r="H11107" t="s">
        <v>1104</v>
      </c>
      <c r="I11107">
        <v>356</v>
      </c>
      <c r="J11107" t="s">
        <v>1105</v>
      </c>
      <c r="K11107" t="s">
        <v>835</v>
      </c>
      <c r="L11107" t="s">
        <v>841</v>
      </c>
      <c r="M11107" t="s">
        <v>829</v>
      </c>
      <c r="N11107" t="s">
        <v>829</v>
      </c>
      <c r="O11107" t="s">
        <v>829</v>
      </c>
      <c r="P11107" t="s">
        <v>829</v>
      </c>
      <c r="Q11107" t="s">
        <v>829</v>
      </c>
      <c r="R11107" t="s">
        <v>829</v>
      </c>
      <c r="S11107">
        <v>197106553</v>
      </c>
      <c r="T11107" t="s">
        <v>829</v>
      </c>
      <c r="U11107" t="s">
        <v>829</v>
      </c>
      <c r="V11107" t="s">
        <v>834</v>
      </c>
    </row>
    <row r="11108" spans="1:22" x14ac:dyDescent="0.3">
      <c r="A11108">
        <v>202223</v>
      </c>
      <c r="B11108" t="s">
        <v>820</v>
      </c>
      <c r="C11108" t="s">
        <v>821</v>
      </c>
      <c r="D11108" t="s">
        <v>822</v>
      </c>
      <c r="E11108" t="s">
        <v>823</v>
      </c>
      <c r="F11108" t="s">
        <v>866</v>
      </c>
      <c r="G11108" t="s">
        <v>867</v>
      </c>
      <c r="H11108" t="s">
        <v>1104</v>
      </c>
      <c r="I11108">
        <v>356</v>
      </c>
      <c r="J11108" t="s">
        <v>1105</v>
      </c>
      <c r="K11108" t="s">
        <v>835</v>
      </c>
      <c r="L11108" t="s">
        <v>841</v>
      </c>
      <c r="M11108" t="s">
        <v>829</v>
      </c>
      <c r="N11108" t="s">
        <v>829</v>
      </c>
      <c r="O11108" t="s">
        <v>829</v>
      </c>
      <c r="P11108" t="s">
        <v>829</v>
      </c>
      <c r="Q11108" t="s">
        <v>829</v>
      </c>
      <c r="R11108" t="s">
        <v>829</v>
      </c>
      <c r="S11108">
        <v>210201967</v>
      </c>
      <c r="T11108" t="s">
        <v>829</v>
      </c>
      <c r="U11108" t="s">
        <v>829</v>
      </c>
      <c r="V11108" t="s">
        <v>834</v>
      </c>
    </row>
    <row r="11109" spans="1:22" x14ac:dyDescent="0.3">
      <c r="A11109">
        <v>202324</v>
      </c>
      <c r="B11109" t="s">
        <v>820</v>
      </c>
      <c r="C11109" t="s">
        <v>821</v>
      </c>
      <c r="D11109" t="s">
        <v>822</v>
      </c>
      <c r="E11109" t="s">
        <v>823</v>
      </c>
      <c r="F11109" t="s">
        <v>866</v>
      </c>
      <c r="G11109" t="s">
        <v>867</v>
      </c>
      <c r="H11109" t="s">
        <v>1104</v>
      </c>
      <c r="I11109">
        <v>356</v>
      </c>
      <c r="J11109" t="s">
        <v>1105</v>
      </c>
      <c r="K11109" t="s">
        <v>835</v>
      </c>
      <c r="L11109" t="s">
        <v>841</v>
      </c>
      <c r="M11109" t="s">
        <v>829</v>
      </c>
      <c r="N11109" t="s">
        <v>829</v>
      </c>
      <c r="O11109" t="s">
        <v>829</v>
      </c>
      <c r="P11109" t="s">
        <v>829</v>
      </c>
      <c r="Q11109" t="s">
        <v>829</v>
      </c>
      <c r="R11109" t="s">
        <v>829</v>
      </c>
      <c r="S11109">
        <v>224486514</v>
      </c>
      <c r="T11109" t="s">
        <v>829</v>
      </c>
      <c r="U11109" t="s">
        <v>829</v>
      </c>
      <c r="V11109" t="s">
        <v>834</v>
      </c>
    </row>
    <row r="11110" spans="1:22" x14ac:dyDescent="0.3">
      <c r="A11110">
        <v>202122</v>
      </c>
      <c r="B11110" t="s">
        <v>820</v>
      </c>
      <c r="C11110" t="s">
        <v>821</v>
      </c>
      <c r="D11110" t="s">
        <v>822</v>
      </c>
      <c r="E11110" t="s">
        <v>823</v>
      </c>
      <c r="F11110" t="s">
        <v>866</v>
      </c>
      <c r="G11110" t="s">
        <v>867</v>
      </c>
      <c r="H11110" t="s">
        <v>1104</v>
      </c>
      <c r="I11110">
        <v>356</v>
      </c>
      <c r="J11110" t="s">
        <v>1105</v>
      </c>
      <c r="K11110" t="s">
        <v>842</v>
      </c>
      <c r="L11110" t="s">
        <v>238</v>
      </c>
      <c r="M11110" t="s">
        <v>829</v>
      </c>
      <c r="N11110" t="s">
        <v>829</v>
      </c>
      <c r="O11110" t="s">
        <v>829</v>
      </c>
      <c r="P11110" t="s">
        <v>829</v>
      </c>
      <c r="Q11110" t="s">
        <v>829</v>
      </c>
      <c r="R11110" t="s">
        <v>829</v>
      </c>
      <c r="S11110">
        <v>505811</v>
      </c>
      <c r="T11110">
        <v>83959</v>
      </c>
      <c r="U11110">
        <v>421852</v>
      </c>
      <c r="V11110">
        <v>9</v>
      </c>
    </row>
    <row r="11111" spans="1:22" x14ac:dyDescent="0.3">
      <c r="A11111">
        <v>202223</v>
      </c>
      <c r="B11111" t="s">
        <v>820</v>
      </c>
      <c r="C11111" t="s">
        <v>821</v>
      </c>
      <c r="D11111" t="s">
        <v>822</v>
      </c>
      <c r="E11111" t="s">
        <v>823</v>
      </c>
      <c r="F11111" t="s">
        <v>866</v>
      </c>
      <c r="G11111" t="s">
        <v>867</v>
      </c>
      <c r="H11111" t="s">
        <v>1104</v>
      </c>
      <c r="I11111">
        <v>356</v>
      </c>
      <c r="J11111" t="s">
        <v>1105</v>
      </c>
      <c r="K11111" t="s">
        <v>842</v>
      </c>
      <c r="L11111" t="s">
        <v>238</v>
      </c>
      <c r="M11111" t="s">
        <v>829</v>
      </c>
      <c r="N11111" t="s">
        <v>829</v>
      </c>
      <c r="O11111" t="s">
        <v>829</v>
      </c>
      <c r="P11111" t="s">
        <v>829</v>
      </c>
      <c r="Q11111" t="s">
        <v>829</v>
      </c>
      <c r="R11111" t="s">
        <v>829</v>
      </c>
      <c r="S11111">
        <v>614928</v>
      </c>
      <c r="T11111">
        <v>141413</v>
      </c>
      <c r="U11111">
        <v>473515</v>
      </c>
      <c r="V11111">
        <v>10</v>
      </c>
    </row>
    <row r="11112" spans="1:22" x14ac:dyDescent="0.3">
      <c r="A11112">
        <v>202324</v>
      </c>
      <c r="B11112" t="s">
        <v>820</v>
      </c>
      <c r="C11112" t="s">
        <v>821</v>
      </c>
      <c r="D11112" t="s">
        <v>822</v>
      </c>
      <c r="E11112" t="s">
        <v>823</v>
      </c>
      <c r="F11112" t="s">
        <v>866</v>
      </c>
      <c r="G11112" t="s">
        <v>867</v>
      </c>
      <c r="H11112" t="s">
        <v>1104</v>
      </c>
      <c r="I11112">
        <v>356</v>
      </c>
      <c r="J11112" t="s">
        <v>1105</v>
      </c>
      <c r="K11112" t="s">
        <v>842</v>
      </c>
      <c r="L11112" t="s">
        <v>238</v>
      </c>
      <c r="M11112" t="s">
        <v>829</v>
      </c>
      <c r="N11112" t="s">
        <v>829</v>
      </c>
      <c r="O11112" t="s">
        <v>829</v>
      </c>
      <c r="P11112" t="s">
        <v>829</v>
      </c>
      <c r="Q11112" t="s">
        <v>829</v>
      </c>
      <c r="R11112" t="s">
        <v>829</v>
      </c>
      <c r="S11112">
        <v>516707</v>
      </c>
      <c r="T11112">
        <v>0</v>
      </c>
      <c r="U11112">
        <v>516707</v>
      </c>
      <c r="V11112">
        <v>11</v>
      </c>
    </row>
    <row r="11113" spans="1:22" x14ac:dyDescent="0.3">
      <c r="A11113">
        <v>202122</v>
      </c>
      <c r="B11113" t="s">
        <v>820</v>
      </c>
      <c r="C11113" t="s">
        <v>821</v>
      </c>
      <c r="D11113" t="s">
        <v>822</v>
      </c>
      <c r="E11113" t="s">
        <v>823</v>
      </c>
      <c r="F11113" t="s">
        <v>866</v>
      </c>
      <c r="G11113" t="s">
        <v>867</v>
      </c>
      <c r="H11113" t="s">
        <v>1104</v>
      </c>
      <c r="I11113">
        <v>356</v>
      </c>
      <c r="J11113" t="s">
        <v>1105</v>
      </c>
      <c r="K11113" t="s">
        <v>842</v>
      </c>
      <c r="L11113" t="s">
        <v>240</v>
      </c>
      <c r="M11113" t="s">
        <v>829</v>
      </c>
      <c r="N11113" t="s">
        <v>829</v>
      </c>
      <c r="O11113" t="s">
        <v>829</v>
      </c>
      <c r="P11113" t="s">
        <v>829</v>
      </c>
      <c r="Q11113" t="s">
        <v>829</v>
      </c>
      <c r="R11113" t="s">
        <v>829</v>
      </c>
      <c r="S11113">
        <v>932390</v>
      </c>
      <c r="T11113">
        <v>146616</v>
      </c>
      <c r="U11113">
        <v>785774</v>
      </c>
      <c r="V11113">
        <v>17</v>
      </c>
    </row>
    <row r="11114" spans="1:22" x14ac:dyDescent="0.3">
      <c r="A11114">
        <v>202223</v>
      </c>
      <c r="B11114" t="s">
        <v>820</v>
      </c>
      <c r="C11114" t="s">
        <v>821</v>
      </c>
      <c r="D11114" t="s">
        <v>822</v>
      </c>
      <c r="E11114" t="s">
        <v>823</v>
      </c>
      <c r="F11114" t="s">
        <v>866</v>
      </c>
      <c r="G11114" t="s">
        <v>867</v>
      </c>
      <c r="H11114" t="s">
        <v>1104</v>
      </c>
      <c r="I11114">
        <v>356</v>
      </c>
      <c r="J11114" t="s">
        <v>1105</v>
      </c>
      <c r="K11114" t="s">
        <v>842</v>
      </c>
      <c r="L11114" t="s">
        <v>240</v>
      </c>
      <c r="M11114" t="s">
        <v>829</v>
      </c>
      <c r="N11114" t="s">
        <v>829</v>
      </c>
      <c r="O11114" t="s">
        <v>829</v>
      </c>
      <c r="P11114" t="s">
        <v>829</v>
      </c>
      <c r="Q11114" t="s">
        <v>829</v>
      </c>
      <c r="R11114" t="s">
        <v>829</v>
      </c>
      <c r="S11114">
        <v>1021818</v>
      </c>
      <c r="T11114">
        <v>0</v>
      </c>
      <c r="U11114">
        <v>1021818</v>
      </c>
      <c r="V11114">
        <v>22</v>
      </c>
    </row>
    <row r="11115" spans="1:22" x14ac:dyDescent="0.3">
      <c r="A11115">
        <v>202324</v>
      </c>
      <c r="B11115" t="s">
        <v>820</v>
      </c>
      <c r="C11115" t="s">
        <v>821</v>
      </c>
      <c r="D11115" t="s">
        <v>822</v>
      </c>
      <c r="E11115" t="s">
        <v>823</v>
      </c>
      <c r="F11115" t="s">
        <v>866</v>
      </c>
      <c r="G11115" t="s">
        <v>867</v>
      </c>
      <c r="H11115" t="s">
        <v>1104</v>
      </c>
      <c r="I11115">
        <v>356</v>
      </c>
      <c r="J11115" t="s">
        <v>1105</v>
      </c>
      <c r="K11115" t="s">
        <v>842</v>
      </c>
      <c r="L11115" t="s">
        <v>240</v>
      </c>
      <c r="M11115" t="s">
        <v>829</v>
      </c>
      <c r="N11115" t="s">
        <v>829</v>
      </c>
      <c r="O11115" t="s">
        <v>829</v>
      </c>
      <c r="P11115" t="s">
        <v>829</v>
      </c>
      <c r="Q11115" t="s">
        <v>829</v>
      </c>
      <c r="R11115" t="s">
        <v>829</v>
      </c>
      <c r="S11115">
        <v>1081286</v>
      </c>
      <c r="T11115">
        <v>0</v>
      </c>
      <c r="U11115">
        <v>1081286</v>
      </c>
      <c r="V11115">
        <v>23</v>
      </c>
    </row>
    <row r="11116" spans="1:22" x14ac:dyDescent="0.3">
      <c r="A11116">
        <v>202122</v>
      </c>
      <c r="B11116" t="s">
        <v>820</v>
      </c>
      <c r="C11116" t="s">
        <v>821</v>
      </c>
      <c r="D11116" t="s">
        <v>822</v>
      </c>
      <c r="E11116" t="s">
        <v>823</v>
      </c>
      <c r="F11116" t="s">
        <v>866</v>
      </c>
      <c r="G11116" t="s">
        <v>867</v>
      </c>
      <c r="H11116" t="s">
        <v>1104</v>
      </c>
      <c r="I11116">
        <v>356</v>
      </c>
      <c r="J11116" t="s">
        <v>1105</v>
      </c>
      <c r="K11116" t="s">
        <v>842</v>
      </c>
      <c r="L11116" t="s">
        <v>843</v>
      </c>
      <c r="M11116" t="s">
        <v>829</v>
      </c>
      <c r="N11116" t="s">
        <v>829</v>
      </c>
      <c r="O11116" t="s">
        <v>829</v>
      </c>
      <c r="P11116" t="s">
        <v>829</v>
      </c>
      <c r="Q11116" t="s">
        <v>829</v>
      </c>
      <c r="R11116" t="s">
        <v>829</v>
      </c>
      <c r="S11116">
        <v>90000</v>
      </c>
      <c r="T11116">
        <v>25000</v>
      </c>
      <c r="U11116">
        <v>65000</v>
      </c>
      <c r="V11116">
        <v>1</v>
      </c>
    </row>
    <row r="11117" spans="1:22" x14ac:dyDescent="0.3">
      <c r="A11117">
        <v>202223</v>
      </c>
      <c r="B11117" t="s">
        <v>820</v>
      </c>
      <c r="C11117" t="s">
        <v>821</v>
      </c>
      <c r="D11117" t="s">
        <v>822</v>
      </c>
      <c r="E11117" t="s">
        <v>823</v>
      </c>
      <c r="F11117" t="s">
        <v>866</v>
      </c>
      <c r="G11117" t="s">
        <v>867</v>
      </c>
      <c r="H11117" t="s">
        <v>1104</v>
      </c>
      <c r="I11117">
        <v>356</v>
      </c>
      <c r="J11117" t="s">
        <v>1105</v>
      </c>
      <c r="K11117" t="s">
        <v>842</v>
      </c>
      <c r="L11117" t="s">
        <v>843</v>
      </c>
      <c r="M11117" t="s">
        <v>829</v>
      </c>
      <c r="N11117" t="s">
        <v>829</v>
      </c>
      <c r="O11117" t="s">
        <v>829</v>
      </c>
      <c r="P11117" t="s">
        <v>829</v>
      </c>
      <c r="Q11117" t="s">
        <v>829</v>
      </c>
      <c r="R11117" t="s">
        <v>829</v>
      </c>
      <c r="S11117">
        <v>90000</v>
      </c>
      <c r="T11117">
        <v>25000</v>
      </c>
      <c r="U11117">
        <v>65000</v>
      </c>
      <c r="V11117">
        <v>1</v>
      </c>
    </row>
    <row r="11118" spans="1:22" x14ac:dyDescent="0.3">
      <c r="A11118">
        <v>202324</v>
      </c>
      <c r="B11118" t="s">
        <v>820</v>
      </c>
      <c r="C11118" t="s">
        <v>821</v>
      </c>
      <c r="D11118" t="s">
        <v>822</v>
      </c>
      <c r="E11118" t="s">
        <v>823</v>
      </c>
      <c r="F11118" t="s">
        <v>866</v>
      </c>
      <c r="G11118" t="s">
        <v>867</v>
      </c>
      <c r="H11118" t="s">
        <v>1104</v>
      </c>
      <c r="I11118">
        <v>356</v>
      </c>
      <c r="J11118" t="s">
        <v>1105</v>
      </c>
      <c r="K11118" t="s">
        <v>842</v>
      </c>
      <c r="L11118" t="s">
        <v>843</v>
      </c>
      <c r="M11118" t="s">
        <v>829</v>
      </c>
      <c r="N11118" t="s">
        <v>829</v>
      </c>
      <c r="O11118" t="s">
        <v>829</v>
      </c>
      <c r="P11118" t="s">
        <v>829</v>
      </c>
      <c r="Q11118" t="s">
        <v>829</v>
      </c>
      <c r="R11118" t="s">
        <v>829</v>
      </c>
      <c r="S11118">
        <v>95830</v>
      </c>
      <c r="T11118">
        <v>27958</v>
      </c>
      <c r="U11118">
        <v>67872</v>
      </c>
      <c r="V11118">
        <v>1</v>
      </c>
    </row>
    <row r="11119" spans="1:22" x14ac:dyDescent="0.3">
      <c r="A11119">
        <v>202122</v>
      </c>
      <c r="B11119" t="s">
        <v>820</v>
      </c>
      <c r="C11119" t="s">
        <v>821</v>
      </c>
      <c r="D11119" t="s">
        <v>822</v>
      </c>
      <c r="E11119" t="s">
        <v>823</v>
      </c>
      <c r="F11119" t="s">
        <v>866</v>
      </c>
      <c r="G11119" t="s">
        <v>867</v>
      </c>
      <c r="H11119" t="s">
        <v>1104</v>
      </c>
      <c r="I11119">
        <v>356</v>
      </c>
      <c r="J11119" t="s">
        <v>1105</v>
      </c>
      <c r="K11119" t="s">
        <v>842</v>
      </c>
      <c r="L11119" t="s">
        <v>249</v>
      </c>
      <c r="M11119">
        <v>0</v>
      </c>
      <c r="N11119">
        <v>0</v>
      </c>
      <c r="O11119">
        <v>0</v>
      </c>
      <c r="P11119">
        <v>3802933</v>
      </c>
      <c r="Q11119">
        <v>0</v>
      </c>
      <c r="R11119" t="s">
        <v>829</v>
      </c>
      <c r="S11119">
        <v>3802933</v>
      </c>
      <c r="T11119">
        <v>612227</v>
      </c>
      <c r="U11119">
        <v>3190706</v>
      </c>
      <c r="V11119">
        <v>70</v>
      </c>
    </row>
    <row r="11120" spans="1:22" x14ac:dyDescent="0.3">
      <c r="A11120">
        <v>202223</v>
      </c>
      <c r="B11120" t="s">
        <v>820</v>
      </c>
      <c r="C11120" t="s">
        <v>821</v>
      </c>
      <c r="D11120" t="s">
        <v>822</v>
      </c>
      <c r="E11120" t="s">
        <v>823</v>
      </c>
      <c r="F11120" t="s">
        <v>866</v>
      </c>
      <c r="G11120" t="s">
        <v>867</v>
      </c>
      <c r="H11120" t="s">
        <v>1104</v>
      </c>
      <c r="I11120">
        <v>356</v>
      </c>
      <c r="J11120" t="s">
        <v>1105</v>
      </c>
      <c r="K11120" t="s">
        <v>842</v>
      </c>
      <c r="L11120" t="s">
        <v>249</v>
      </c>
      <c r="M11120">
        <v>0</v>
      </c>
      <c r="N11120">
        <v>0</v>
      </c>
      <c r="O11120">
        <v>0</v>
      </c>
      <c r="P11120">
        <v>3916045</v>
      </c>
      <c r="Q11120">
        <v>0</v>
      </c>
      <c r="R11120" t="s">
        <v>829</v>
      </c>
      <c r="S11120">
        <v>3916045</v>
      </c>
      <c r="T11120">
        <v>32517</v>
      </c>
      <c r="U11120">
        <v>3883528</v>
      </c>
      <c r="V11120">
        <v>84</v>
      </c>
    </row>
    <row r="11121" spans="1:22" x14ac:dyDescent="0.3">
      <c r="A11121">
        <v>202324</v>
      </c>
      <c r="B11121" t="s">
        <v>820</v>
      </c>
      <c r="C11121" t="s">
        <v>821</v>
      </c>
      <c r="D11121" t="s">
        <v>822</v>
      </c>
      <c r="E11121" t="s">
        <v>823</v>
      </c>
      <c r="F11121" t="s">
        <v>866</v>
      </c>
      <c r="G11121" t="s">
        <v>867</v>
      </c>
      <c r="H11121" t="s">
        <v>1104</v>
      </c>
      <c r="I11121">
        <v>356</v>
      </c>
      <c r="J11121" t="s">
        <v>1105</v>
      </c>
      <c r="K11121" t="s">
        <v>842</v>
      </c>
      <c r="L11121" t="s">
        <v>249</v>
      </c>
      <c r="M11121">
        <v>0</v>
      </c>
      <c r="N11121">
        <v>0</v>
      </c>
      <c r="O11121">
        <v>0</v>
      </c>
      <c r="P11121">
        <v>4377648</v>
      </c>
      <c r="Q11121">
        <v>0</v>
      </c>
      <c r="R11121" t="s">
        <v>829</v>
      </c>
      <c r="S11121">
        <v>4377648</v>
      </c>
      <c r="T11121">
        <v>31384</v>
      </c>
      <c r="U11121">
        <v>4346264</v>
      </c>
      <c r="V11121">
        <v>94</v>
      </c>
    </row>
    <row r="11122" spans="1:22" x14ac:dyDescent="0.3">
      <c r="A11122">
        <v>202122</v>
      </c>
      <c r="B11122" t="s">
        <v>820</v>
      </c>
      <c r="C11122" t="s">
        <v>821</v>
      </c>
      <c r="D11122" t="s">
        <v>822</v>
      </c>
      <c r="E11122" t="s">
        <v>823</v>
      </c>
      <c r="F11122" t="s">
        <v>866</v>
      </c>
      <c r="G11122" t="s">
        <v>867</v>
      </c>
      <c r="H11122" t="s">
        <v>1104</v>
      </c>
      <c r="I11122">
        <v>356</v>
      </c>
      <c r="J11122" t="s">
        <v>1105</v>
      </c>
      <c r="K11122" t="s">
        <v>842</v>
      </c>
      <c r="L11122" t="s">
        <v>844</v>
      </c>
      <c r="M11122">
        <v>0</v>
      </c>
      <c r="N11122">
        <v>153609</v>
      </c>
      <c r="O11122">
        <v>459772</v>
      </c>
      <c r="P11122">
        <v>0</v>
      </c>
      <c r="Q11122">
        <v>0</v>
      </c>
      <c r="R11122" t="s">
        <v>829</v>
      </c>
      <c r="S11122">
        <v>613381</v>
      </c>
      <c r="T11122">
        <v>192774</v>
      </c>
      <c r="U11122">
        <v>420607</v>
      </c>
      <c r="V11122">
        <v>9</v>
      </c>
    </row>
    <row r="11123" spans="1:22" x14ac:dyDescent="0.3">
      <c r="A11123">
        <v>202223</v>
      </c>
      <c r="B11123" t="s">
        <v>820</v>
      </c>
      <c r="C11123" t="s">
        <v>821</v>
      </c>
      <c r="D11123" t="s">
        <v>822</v>
      </c>
      <c r="E11123" t="s">
        <v>823</v>
      </c>
      <c r="F11123" t="s">
        <v>866</v>
      </c>
      <c r="G11123" t="s">
        <v>867</v>
      </c>
      <c r="H11123" t="s">
        <v>1104</v>
      </c>
      <c r="I11123">
        <v>356</v>
      </c>
      <c r="J11123" t="s">
        <v>1105</v>
      </c>
      <c r="K11123" t="s">
        <v>842</v>
      </c>
      <c r="L11123" t="s">
        <v>844</v>
      </c>
      <c r="M11123">
        <v>0</v>
      </c>
      <c r="N11123">
        <v>161599</v>
      </c>
      <c r="O11123">
        <v>402125</v>
      </c>
      <c r="P11123">
        <v>0</v>
      </c>
      <c r="Q11123">
        <v>0</v>
      </c>
      <c r="R11123" t="s">
        <v>829</v>
      </c>
      <c r="S11123">
        <v>563724</v>
      </c>
      <c r="T11123">
        <v>227190</v>
      </c>
      <c r="U11123">
        <v>336534</v>
      </c>
      <c r="V11123">
        <v>7</v>
      </c>
    </row>
    <row r="11124" spans="1:22" x14ac:dyDescent="0.3">
      <c r="A11124">
        <v>202324</v>
      </c>
      <c r="B11124" t="s">
        <v>820</v>
      </c>
      <c r="C11124" t="s">
        <v>821</v>
      </c>
      <c r="D11124" t="s">
        <v>822</v>
      </c>
      <c r="E11124" t="s">
        <v>823</v>
      </c>
      <c r="F11124" t="s">
        <v>866</v>
      </c>
      <c r="G11124" t="s">
        <v>867</v>
      </c>
      <c r="H11124" t="s">
        <v>1104</v>
      </c>
      <c r="I11124">
        <v>356</v>
      </c>
      <c r="J11124" t="s">
        <v>1105</v>
      </c>
      <c r="K11124" t="s">
        <v>842</v>
      </c>
      <c r="L11124" t="s">
        <v>844</v>
      </c>
      <c r="M11124">
        <v>0</v>
      </c>
      <c r="N11124">
        <v>189513</v>
      </c>
      <c r="O11124">
        <v>388212</v>
      </c>
      <c r="P11124">
        <v>0</v>
      </c>
      <c r="Q11124">
        <v>0</v>
      </c>
      <c r="R11124" t="s">
        <v>829</v>
      </c>
      <c r="S11124">
        <v>577725</v>
      </c>
      <c r="T11124">
        <v>219678</v>
      </c>
      <c r="U11124">
        <v>358047</v>
      </c>
      <c r="V11124">
        <v>8</v>
      </c>
    </row>
    <row r="11125" spans="1:22" x14ac:dyDescent="0.3">
      <c r="A11125">
        <v>202122</v>
      </c>
      <c r="B11125" t="s">
        <v>820</v>
      </c>
      <c r="C11125" t="s">
        <v>821</v>
      </c>
      <c r="D11125" t="s">
        <v>822</v>
      </c>
      <c r="E11125" t="s">
        <v>823</v>
      </c>
      <c r="F11125" t="s">
        <v>866</v>
      </c>
      <c r="G11125" t="s">
        <v>867</v>
      </c>
      <c r="H11125" t="s">
        <v>1104</v>
      </c>
      <c r="I11125">
        <v>356</v>
      </c>
      <c r="J11125" t="s">
        <v>1105</v>
      </c>
      <c r="K11125" t="s">
        <v>842</v>
      </c>
      <c r="L11125" t="s">
        <v>251</v>
      </c>
      <c r="M11125" t="s">
        <v>829</v>
      </c>
      <c r="N11125" t="s">
        <v>829</v>
      </c>
      <c r="O11125">
        <v>0</v>
      </c>
      <c r="P11125">
        <v>0</v>
      </c>
      <c r="Q11125">
        <v>0</v>
      </c>
      <c r="R11125">
        <v>519908</v>
      </c>
      <c r="S11125">
        <v>519908</v>
      </c>
      <c r="T11125">
        <v>0</v>
      </c>
      <c r="U11125">
        <v>519908</v>
      </c>
      <c r="V11125">
        <v>11</v>
      </c>
    </row>
    <row r="11126" spans="1:22" x14ac:dyDescent="0.3">
      <c r="A11126">
        <v>202223</v>
      </c>
      <c r="B11126" t="s">
        <v>820</v>
      </c>
      <c r="C11126" t="s">
        <v>821</v>
      </c>
      <c r="D11126" t="s">
        <v>822</v>
      </c>
      <c r="E11126" t="s">
        <v>823</v>
      </c>
      <c r="F11126" t="s">
        <v>866</v>
      </c>
      <c r="G11126" t="s">
        <v>867</v>
      </c>
      <c r="H11126" t="s">
        <v>1104</v>
      </c>
      <c r="I11126">
        <v>356</v>
      </c>
      <c r="J11126" t="s">
        <v>1105</v>
      </c>
      <c r="K11126" t="s">
        <v>842</v>
      </c>
      <c r="L11126" t="s">
        <v>251</v>
      </c>
      <c r="M11126" t="s">
        <v>829</v>
      </c>
      <c r="N11126" t="s">
        <v>829</v>
      </c>
      <c r="O11126">
        <v>0</v>
      </c>
      <c r="P11126">
        <v>0</v>
      </c>
      <c r="Q11126">
        <v>0</v>
      </c>
      <c r="R11126">
        <v>616966</v>
      </c>
      <c r="S11126">
        <v>616966</v>
      </c>
      <c r="T11126">
        <v>0</v>
      </c>
      <c r="U11126">
        <v>616966</v>
      </c>
      <c r="V11126">
        <v>13</v>
      </c>
    </row>
    <row r="11127" spans="1:22" x14ac:dyDescent="0.3">
      <c r="A11127">
        <v>202324</v>
      </c>
      <c r="B11127" t="s">
        <v>820</v>
      </c>
      <c r="C11127" t="s">
        <v>821</v>
      </c>
      <c r="D11127" t="s">
        <v>822</v>
      </c>
      <c r="E11127" t="s">
        <v>823</v>
      </c>
      <c r="F11127" t="s">
        <v>866</v>
      </c>
      <c r="G11127" t="s">
        <v>867</v>
      </c>
      <c r="H11127" t="s">
        <v>1104</v>
      </c>
      <c r="I11127">
        <v>356</v>
      </c>
      <c r="J11127" t="s">
        <v>1105</v>
      </c>
      <c r="K11127" t="s">
        <v>842</v>
      </c>
      <c r="L11127" t="s">
        <v>251</v>
      </c>
      <c r="M11127" t="s">
        <v>829</v>
      </c>
      <c r="N11127" t="s">
        <v>829</v>
      </c>
      <c r="O11127">
        <v>0</v>
      </c>
      <c r="P11127">
        <v>0</v>
      </c>
      <c r="Q11127">
        <v>0</v>
      </c>
      <c r="R11127">
        <v>727733</v>
      </c>
      <c r="S11127">
        <v>727733</v>
      </c>
      <c r="T11127">
        <v>0</v>
      </c>
      <c r="U11127">
        <v>727733</v>
      </c>
      <c r="V11127">
        <v>16</v>
      </c>
    </row>
    <row r="11128" spans="1:22" x14ac:dyDescent="0.3">
      <c r="A11128">
        <v>202122</v>
      </c>
      <c r="B11128" t="s">
        <v>820</v>
      </c>
      <c r="C11128" t="s">
        <v>821</v>
      </c>
      <c r="D11128" t="s">
        <v>822</v>
      </c>
      <c r="E11128" t="s">
        <v>823</v>
      </c>
      <c r="F11128" t="s">
        <v>866</v>
      </c>
      <c r="G11128" t="s">
        <v>867</v>
      </c>
      <c r="H11128" t="s">
        <v>1104</v>
      </c>
      <c r="I11128">
        <v>356</v>
      </c>
      <c r="J11128" t="s">
        <v>1105</v>
      </c>
      <c r="K11128" t="s">
        <v>842</v>
      </c>
      <c r="L11128" t="s">
        <v>253</v>
      </c>
      <c r="M11128" t="s">
        <v>829</v>
      </c>
      <c r="N11128" t="s">
        <v>829</v>
      </c>
      <c r="O11128">
        <v>0</v>
      </c>
      <c r="P11128">
        <v>0</v>
      </c>
      <c r="Q11128">
        <v>0</v>
      </c>
      <c r="R11128">
        <v>253153</v>
      </c>
      <c r="S11128">
        <v>253153</v>
      </c>
      <c r="T11128">
        <v>0</v>
      </c>
      <c r="U11128">
        <v>253153</v>
      </c>
      <c r="V11128">
        <v>6</v>
      </c>
    </row>
    <row r="11129" spans="1:22" x14ac:dyDescent="0.3">
      <c r="A11129">
        <v>202223</v>
      </c>
      <c r="B11129" t="s">
        <v>820</v>
      </c>
      <c r="C11129" t="s">
        <v>821</v>
      </c>
      <c r="D11129" t="s">
        <v>822</v>
      </c>
      <c r="E11129" t="s">
        <v>823</v>
      </c>
      <c r="F11129" t="s">
        <v>866</v>
      </c>
      <c r="G11129" t="s">
        <v>867</v>
      </c>
      <c r="H11129" t="s">
        <v>1104</v>
      </c>
      <c r="I11129">
        <v>356</v>
      </c>
      <c r="J11129" t="s">
        <v>1105</v>
      </c>
      <c r="K11129" t="s">
        <v>842</v>
      </c>
      <c r="L11129" t="s">
        <v>253</v>
      </c>
      <c r="M11129" t="s">
        <v>829</v>
      </c>
      <c r="N11129" t="s">
        <v>829</v>
      </c>
      <c r="O11129">
        <v>0</v>
      </c>
      <c r="P11129">
        <v>0</v>
      </c>
      <c r="Q11129">
        <v>0</v>
      </c>
      <c r="R11129">
        <v>329119</v>
      </c>
      <c r="S11129">
        <v>329119</v>
      </c>
      <c r="T11129">
        <v>0</v>
      </c>
      <c r="U11129">
        <v>329119</v>
      </c>
      <c r="V11129">
        <v>7</v>
      </c>
    </row>
    <row r="11130" spans="1:22" x14ac:dyDescent="0.3">
      <c r="A11130">
        <v>202324</v>
      </c>
      <c r="B11130" t="s">
        <v>820</v>
      </c>
      <c r="C11130" t="s">
        <v>821</v>
      </c>
      <c r="D11130" t="s">
        <v>822</v>
      </c>
      <c r="E11130" t="s">
        <v>823</v>
      </c>
      <c r="F11130" t="s">
        <v>866</v>
      </c>
      <c r="G11130" t="s">
        <v>867</v>
      </c>
      <c r="H11130" t="s">
        <v>1104</v>
      </c>
      <c r="I11130">
        <v>356</v>
      </c>
      <c r="J11130" t="s">
        <v>1105</v>
      </c>
      <c r="K11130" t="s">
        <v>842</v>
      </c>
      <c r="L11130" t="s">
        <v>253</v>
      </c>
      <c r="M11130" t="s">
        <v>829</v>
      </c>
      <c r="N11130" t="s">
        <v>829</v>
      </c>
      <c r="O11130">
        <v>0</v>
      </c>
      <c r="P11130">
        <v>0</v>
      </c>
      <c r="Q11130">
        <v>0</v>
      </c>
      <c r="R11130">
        <v>436274</v>
      </c>
      <c r="S11130">
        <v>436274</v>
      </c>
      <c r="T11130">
        <v>4680</v>
      </c>
      <c r="U11130">
        <v>431594</v>
      </c>
      <c r="V11130">
        <v>9</v>
      </c>
    </row>
    <row r="11131" spans="1:22" x14ac:dyDescent="0.3">
      <c r="A11131">
        <v>202122</v>
      </c>
      <c r="B11131" t="s">
        <v>820</v>
      </c>
      <c r="C11131" t="s">
        <v>821</v>
      </c>
      <c r="D11131" t="s">
        <v>822</v>
      </c>
      <c r="E11131" t="s">
        <v>823</v>
      </c>
      <c r="F11131" t="s">
        <v>866</v>
      </c>
      <c r="G11131" t="s">
        <v>867</v>
      </c>
      <c r="H11131" t="s">
        <v>1104</v>
      </c>
      <c r="I11131">
        <v>356</v>
      </c>
      <c r="J11131" t="s">
        <v>1105</v>
      </c>
      <c r="K11131" t="s">
        <v>842</v>
      </c>
      <c r="L11131" t="s">
        <v>845</v>
      </c>
      <c r="M11131" t="s">
        <v>829</v>
      </c>
      <c r="N11131" t="s">
        <v>829</v>
      </c>
      <c r="O11131">
        <v>0</v>
      </c>
      <c r="P11131">
        <v>0</v>
      </c>
      <c r="Q11131">
        <v>0</v>
      </c>
      <c r="R11131">
        <v>0</v>
      </c>
      <c r="S11131">
        <v>0</v>
      </c>
      <c r="T11131">
        <v>0</v>
      </c>
      <c r="U11131">
        <v>0</v>
      </c>
      <c r="V11131">
        <v>0</v>
      </c>
    </row>
    <row r="11132" spans="1:22" x14ac:dyDescent="0.3">
      <c r="A11132">
        <v>202223</v>
      </c>
      <c r="B11132" t="s">
        <v>820</v>
      </c>
      <c r="C11132" t="s">
        <v>821</v>
      </c>
      <c r="D11132" t="s">
        <v>822</v>
      </c>
      <c r="E11132" t="s">
        <v>823</v>
      </c>
      <c r="F11132" t="s">
        <v>866</v>
      </c>
      <c r="G11132" t="s">
        <v>867</v>
      </c>
      <c r="H11132" t="s">
        <v>1104</v>
      </c>
      <c r="I11132">
        <v>356</v>
      </c>
      <c r="J11132" t="s">
        <v>1105</v>
      </c>
      <c r="K11132" t="s">
        <v>842</v>
      </c>
      <c r="L11132" t="s">
        <v>845</v>
      </c>
      <c r="M11132" t="s">
        <v>829</v>
      </c>
      <c r="N11132" t="s">
        <v>829</v>
      </c>
      <c r="O11132">
        <v>0</v>
      </c>
      <c r="P11132">
        <v>0</v>
      </c>
      <c r="Q11132">
        <v>0</v>
      </c>
      <c r="R11132">
        <v>0</v>
      </c>
      <c r="S11132">
        <v>0</v>
      </c>
      <c r="T11132">
        <v>0</v>
      </c>
      <c r="U11132">
        <v>0</v>
      </c>
      <c r="V11132">
        <v>0</v>
      </c>
    </row>
    <row r="11133" spans="1:22" x14ac:dyDescent="0.3">
      <c r="A11133">
        <v>202324</v>
      </c>
      <c r="B11133" t="s">
        <v>820</v>
      </c>
      <c r="C11133" t="s">
        <v>821</v>
      </c>
      <c r="D11133" t="s">
        <v>822</v>
      </c>
      <c r="E11133" t="s">
        <v>823</v>
      </c>
      <c r="F11133" t="s">
        <v>866</v>
      </c>
      <c r="G11133" t="s">
        <v>867</v>
      </c>
      <c r="H11133" t="s">
        <v>1104</v>
      </c>
      <c r="I11133">
        <v>356</v>
      </c>
      <c r="J11133" t="s">
        <v>1105</v>
      </c>
      <c r="K11133" t="s">
        <v>842</v>
      </c>
      <c r="L11133" t="s">
        <v>845</v>
      </c>
      <c r="M11133" t="s">
        <v>829</v>
      </c>
      <c r="N11133" t="s">
        <v>829</v>
      </c>
      <c r="O11133">
        <v>0</v>
      </c>
      <c r="P11133">
        <v>0</v>
      </c>
      <c r="Q11133">
        <v>0</v>
      </c>
      <c r="R11133">
        <v>0</v>
      </c>
      <c r="S11133">
        <v>0</v>
      </c>
      <c r="T11133">
        <v>0</v>
      </c>
      <c r="U11133">
        <v>0</v>
      </c>
      <c r="V11133">
        <v>0</v>
      </c>
    </row>
    <row r="11134" spans="1:22" x14ac:dyDescent="0.3">
      <c r="A11134">
        <v>202122</v>
      </c>
      <c r="B11134" t="s">
        <v>820</v>
      </c>
      <c r="C11134" t="s">
        <v>821</v>
      </c>
      <c r="D11134" t="s">
        <v>822</v>
      </c>
      <c r="E11134" t="s">
        <v>823</v>
      </c>
      <c r="F11134" t="s">
        <v>912</v>
      </c>
      <c r="G11134" t="s">
        <v>913</v>
      </c>
      <c r="H11134" t="s">
        <v>1106</v>
      </c>
      <c r="I11134">
        <v>808</v>
      </c>
      <c r="J11134" t="s">
        <v>1107</v>
      </c>
      <c r="K11134" t="s">
        <v>828</v>
      </c>
      <c r="L11134" t="s">
        <v>336</v>
      </c>
      <c r="M11134">
        <v>0</v>
      </c>
      <c r="N11134">
        <v>476870</v>
      </c>
      <c r="O11134">
        <v>176000</v>
      </c>
      <c r="P11134">
        <v>235000</v>
      </c>
      <c r="Q11134">
        <v>54167</v>
      </c>
      <c r="R11134" t="s">
        <v>829</v>
      </c>
      <c r="S11134">
        <v>942037</v>
      </c>
      <c r="T11134" t="s">
        <v>829</v>
      </c>
      <c r="U11134">
        <v>942037</v>
      </c>
      <c r="V11134">
        <v>98</v>
      </c>
    </row>
    <row r="11135" spans="1:22" x14ac:dyDescent="0.3">
      <c r="A11135">
        <v>202223</v>
      </c>
      <c r="B11135" t="s">
        <v>820</v>
      </c>
      <c r="C11135" t="s">
        <v>821</v>
      </c>
      <c r="D11135" t="s">
        <v>822</v>
      </c>
      <c r="E11135" t="s">
        <v>823</v>
      </c>
      <c r="F11135" t="s">
        <v>912</v>
      </c>
      <c r="G11135" t="s">
        <v>913</v>
      </c>
      <c r="H11135" t="s">
        <v>1106</v>
      </c>
      <c r="I11135">
        <v>808</v>
      </c>
      <c r="J11135" t="s">
        <v>1107</v>
      </c>
      <c r="K11135" t="s">
        <v>828</v>
      </c>
      <c r="L11135" t="s">
        <v>336</v>
      </c>
      <c r="M11135">
        <v>0</v>
      </c>
      <c r="N11135">
        <v>364000</v>
      </c>
      <c r="O11135">
        <v>188000</v>
      </c>
      <c r="P11135">
        <v>150000</v>
      </c>
      <c r="Q11135">
        <v>0</v>
      </c>
      <c r="R11135" t="s">
        <v>829</v>
      </c>
      <c r="S11135">
        <v>702000</v>
      </c>
      <c r="T11135" t="s">
        <v>829</v>
      </c>
      <c r="U11135">
        <v>702000</v>
      </c>
      <c r="V11135">
        <v>80</v>
      </c>
    </row>
    <row r="11136" spans="1:22" x14ac:dyDescent="0.3">
      <c r="A11136">
        <v>202324</v>
      </c>
      <c r="B11136" t="s">
        <v>820</v>
      </c>
      <c r="C11136" t="s">
        <v>821</v>
      </c>
      <c r="D11136" t="s">
        <v>822</v>
      </c>
      <c r="E11136" t="s">
        <v>823</v>
      </c>
      <c r="F11136" t="s">
        <v>912</v>
      </c>
      <c r="G11136" t="s">
        <v>913</v>
      </c>
      <c r="H11136" t="s">
        <v>1106</v>
      </c>
      <c r="I11136">
        <v>808</v>
      </c>
      <c r="J11136" t="s">
        <v>1107</v>
      </c>
      <c r="K11136" t="s">
        <v>828</v>
      </c>
      <c r="L11136" t="s">
        <v>336</v>
      </c>
      <c r="M11136">
        <v>0</v>
      </c>
      <c r="N11136">
        <v>449333</v>
      </c>
      <c r="O11136">
        <v>188000</v>
      </c>
      <c r="P11136">
        <v>0</v>
      </c>
      <c r="Q11136">
        <v>0</v>
      </c>
      <c r="R11136" t="s">
        <v>829</v>
      </c>
      <c r="S11136">
        <v>637333</v>
      </c>
      <c r="T11136" t="s">
        <v>829</v>
      </c>
      <c r="U11136">
        <v>637333</v>
      </c>
      <c r="V11136">
        <v>75</v>
      </c>
    </row>
    <row r="11137" spans="1:22" x14ac:dyDescent="0.3">
      <c r="A11137">
        <v>202122</v>
      </c>
      <c r="B11137" t="s">
        <v>820</v>
      </c>
      <c r="C11137" t="s">
        <v>821</v>
      </c>
      <c r="D11137" t="s">
        <v>822</v>
      </c>
      <c r="E11137" t="s">
        <v>823</v>
      </c>
      <c r="F11137" t="s">
        <v>912</v>
      </c>
      <c r="G11137" t="s">
        <v>913</v>
      </c>
      <c r="H11137" t="s">
        <v>1106</v>
      </c>
      <c r="I11137">
        <v>808</v>
      </c>
      <c r="J11137" t="s">
        <v>1107</v>
      </c>
      <c r="K11137" t="s">
        <v>828</v>
      </c>
      <c r="L11137" t="s">
        <v>235</v>
      </c>
      <c r="M11137" t="s">
        <v>829</v>
      </c>
      <c r="N11137">
        <v>60550</v>
      </c>
      <c r="O11137">
        <v>25450</v>
      </c>
      <c r="P11137" t="s">
        <v>829</v>
      </c>
      <c r="Q11137" t="s">
        <v>829</v>
      </c>
      <c r="R11137" t="s">
        <v>829</v>
      </c>
      <c r="S11137">
        <v>86000</v>
      </c>
      <c r="T11137">
        <v>0</v>
      </c>
      <c r="U11137">
        <v>86000</v>
      </c>
      <c r="V11137">
        <v>9</v>
      </c>
    </row>
    <row r="11138" spans="1:22" x14ac:dyDescent="0.3">
      <c r="A11138">
        <v>202223</v>
      </c>
      <c r="B11138" t="s">
        <v>820</v>
      </c>
      <c r="C11138" t="s">
        <v>821</v>
      </c>
      <c r="D11138" t="s">
        <v>822</v>
      </c>
      <c r="E11138" t="s">
        <v>823</v>
      </c>
      <c r="F11138" t="s">
        <v>912</v>
      </c>
      <c r="G11138" t="s">
        <v>913</v>
      </c>
      <c r="H11138" t="s">
        <v>1106</v>
      </c>
      <c r="I11138">
        <v>808</v>
      </c>
      <c r="J11138" t="s">
        <v>1107</v>
      </c>
      <c r="K11138" t="s">
        <v>828</v>
      </c>
      <c r="L11138" t="s">
        <v>235</v>
      </c>
      <c r="M11138" t="s">
        <v>829</v>
      </c>
      <c r="N11138">
        <v>56517</v>
      </c>
      <c r="O11138">
        <v>25483</v>
      </c>
      <c r="P11138" t="s">
        <v>829</v>
      </c>
      <c r="Q11138" t="s">
        <v>829</v>
      </c>
      <c r="R11138" t="s">
        <v>829</v>
      </c>
      <c r="S11138">
        <v>82000</v>
      </c>
      <c r="T11138">
        <v>0</v>
      </c>
      <c r="U11138">
        <v>82000</v>
      </c>
      <c r="V11138">
        <v>9</v>
      </c>
    </row>
    <row r="11139" spans="1:22" x14ac:dyDescent="0.3">
      <c r="A11139">
        <v>202324</v>
      </c>
      <c r="B11139" t="s">
        <v>820</v>
      </c>
      <c r="C11139" t="s">
        <v>821</v>
      </c>
      <c r="D11139" t="s">
        <v>822</v>
      </c>
      <c r="E11139" t="s">
        <v>823</v>
      </c>
      <c r="F11139" t="s">
        <v>912</v>
      </c>
      <c r="G11139" t="s">
        <v>913</v>
      </c>
      <c r="H11139" t="s">
        <v>1106</v>
      </c>
      <c r="I11139">
        <v>808</v>
      </c>
      <c r="J11139" t="s">
        <v>1107</v>
      </c>
      <c r="K11139" t="s">
        <v>828</v>
      </c>
      <c r="L11139" t="s">
        <v>235</v>
      </c>
      <c r="M11139" t="s">
        <v>829</v>
      </c>
      <c r="N11139">
        <v>54627</v>
      </c>
      <c r="O11139">
        <v>25373</v>
      </c>
      <c r="P11139" t="s">
        <v>829</v>
      </c>
      <c r="Q11139" t="s">
        <v>829</v>
      </c>
      <c r="R11139" t="s">
        <v>829</v>
      </c>
      <c r="S11139">
        <v>80000</v>
      </c>
      <c r="T11139">
        <v>0</v>
      </c>
      <c r="U11139">
        <v>80000</v>
      </c>
      <c r="V11139">
        <v>9</v>
      </c>
    </row>
    <row r="11140" spans="1:22" x14ac:dyDescent="0.3">
      <c r="A11140">
        <v>202122</v>
      </c>
      <c r="B11140" t="s">
        <v>820</v>
      </c>
      <c r="C11140" t="s">
        <v>821</v>
      </c>
      <c r="D11140" t="s">
        <v>822</v>
      </c>
      <c r="E11140" t="s">
        <v>823</v>
      </c>
      <c r="F11140" t="s">
        <v>912</v>
      </c>
      <c r="G11140" t="s">
        <v>913</v>
      </c>
      <c r="H11140" t="s">
        <v>1106</v>
      </c>
      <c r="I11140">
        <v>808</v>
      </c>
      <c r="J11140" t="s">
        <v>1107</v>
      </c>
      <c r="K11140" t="s">
        <v>828</v>
      </c>
      <c r="L11140" t="s">
        <v>534</v>
      </c>
      <c r="M11140">
        <v>47575</v>
      </c>
      <c r="N11140">
        <v>1131671</v>
      </c>
      <c r="O11140">
        <v>177241</v>
      </c>
      <c r="P11140">
        <v>512684</v>
      </c>
      <c r="Q11140">
        <v>50914</v>
      </c>
      <c r="R11140" t="s">
        <v>829</v>
      </c>
      <c r="S11140">
        <v>1920085</v>
      </c>
      <c r="T11140">
        <v>0</v>
      </c>
      <c r="U11140">
        <v>1920085</v>
      </c>
      <c r="V11140">
        <v>40</v>
      </c>
    </row>
    <row r="11141" spans="1:22" x14ac:dyDescent="0.3">
      <c r="A11141">
        <v>202223</v>
      </c>
      <c r="B11141" t="s">
        <v>820</v>
      </c>
      <c r="C11141" t="s">
        <v>821</v>
      </c>
      <c r="D11141" t="s">
        <v>822</v>
      </c>
      <c r="E11141" t="s">
        <v>823</v>
      </c>
      <c r="F11141" t="s">
        <v>912</v>
      </c>
      <c r="G11141" t="s">
        <v>913</v>
      </c>
      <c r="H11141" t="s">
        <v>1106</v>
      </c>
      <c r="I11141">
        <v>808</v>
      </c>
      <c r="J11141" t="s">
        <v>1107</v>
      </c>
      <c r="K11141" t="s">
        <v>828</v>
      </c>
      <c r="L11141" t="s">
        <v>534</v>
      </c>
      <c r="M11141">
        <v>48831</v>
      </c>
      <c r="N11141">
        <v>1074551</v>
      </c>
      <c r="O11141">
        <v>129418</v>
      </c>
      <c r="P11141">
        <v>390243</v>
      </c>
      <c r="Q11141">
        <v>0</v>
      </c>
      <c r="R11141" t="s">
        <v>829</v>
      </c>
      <c r="S11141">
        <v>1643043</v>
      </c>
      <c r="T11141">
        <v>0</v>
      </c>
      <c r="U11141">
        <v>1643043</v>
      </c>
      <c r="V11141">
        <v>34</v>
      </c>
    </row>
    <row r="11142" spans="1:22" x14ac:dyDescent="0.3">
      <c r="A11142">
        <v>202324</v>
      </c>
      <c r="B11142" t="s">
        <v>820</v>
      </c>
      <c r="C11142" t="s">
        <v>821</v>
      </c>
      <c r="D11142" t="s">
        <v>822</v>
      </c>
      <c r="E11142" t="s">
        <v>823</v>
      </c>
      <c r="F11142" t="s">
        <v>912</v>
      </c>
      <c r="G11142" t="s">
        <v>913</v>
      </c>
      <c r="H11142" t="s">
        <v>1106</v>
      </c>
      <c r="I11142">
        <v>808</v>
      </c>
      <c r="J11142" t="s">
        <v>1107</v>
      </c>
      <c r="K11142" t="s">
        <v>828</v>
      </c>
      <c r="L11142" t="s">
        <v>534</v>
      </c>
      <c r="M11142">
        <v>92154</v>
      </c>
      <c r="N11142">
        <v>1012492</v>
      </c>
      <c r="O11142">
        <v>156004</v>
      </c>
      <c r="P11142">
        <v>384628</v>
      </c>
      <c r="Q11142">
        <v>0</v>
      </c>
      <c r="R11142" t="s">
        <v>829</v>
      </c>
      <c r="S11142">
        <v>1645278</v>
      </c>
      <c r="T11142">
        <v>0</v>
      </c>
      <c r="U11142">
        <v>1645278</v>
      </c>
      <c r="V11142">
        <v>35</v>
      </c>
    </row>
    <row r="11143" spans="1:22" x14ac:dyDescent="0.3">
      <c r="A11143">
        <v>202122</v>
      </c>
      <c r="B11143" t="s">
        <v>820</v>
      </c>
      <c r="C11143" t="s">
        <v>821</v>
      </c>
      <c r="D11143" t="s">
        <v>822</v>
      </c>
      <c r="E11143" t="s">
        <v>823</v>
      </c>
      <c r="F11143" t="s">
        <v>912</v>
      </c>
      <c r="G11143" t="s">
        <v>913</v>
      </c>
      <c r="H11143" t="s">
        <v>1106</v>
      </c>
      <c r="I11143">
        <v>808</v>
      </c>
      <c r="J11143" t="s">
        <v>1107</v>
      </c>
      <c r="K11143" t="s">
        <v>828</v>
      </c>
      <c r="L11143" t="s">
        <v>603</v>
      </c>
      <c r="M11143" t="s">
        <v>829</v>
      </c>
      <c r="N11143" t="s">
        <v>829</v>
      </c>
      <c r="O11143" t="s">
        <v>829</v>
      </c>
      <c r="P11143">
        <v>0</v>
      </c>
      <c r="Q11143">
        <v>0</v>
      </c>
      <c r="R11143">
        <v>0</v>
      </c>
      <c r="S11143">
        <v>0</v>
      </c>
      <c r="T11143">
        <v>0</v>
      </c>
      <c r="U11143">
        <v>0</v>
      </c>
      <c r="V11143">
        <v>0</v>
      </c>
    </row>
    <row r="11144" spans="1:22" x14ac:dyDescent="0.3">
      <c r="A11144">
        <v>202223</v>
      </c>
      <c r="B11144" t="s">
        <v>820</v>
      </c>
      <c r="C11144" t="s">
        <v>821</v>
      </c>
      <c r="D11144" t="s">
        <v>822</v>
      </c>
      <c r="E11144" t="s">
        <v>823</v>
      </c>
      <c r="F11144" t="s">
        <v>912</v>
      </c>
      <c r="G11144" t="s">
        <v>913</v>
      </c>
      <c r="H11144" t="s">
        <v>1106</v>
      </c>
      <c r="I11144">
        <v>808</v>
      </c>
      <c r="J11144" t="s">
        <v>1107</v>
      </c>
      <c r="K11144" t="s">
        <v>828</v>
      </c>
      <c r="L11144" t="s">
        <v>603</v>
      </c>
      <c r="M11144" t="s">
        <v>829</v>
      </c>
      <c r="N11144" t="s">
        <v>829</v>
      </c>
      <c r="O11144" t="s">
        <v>829</v>
      </c>
      <c r="P11144">
        <v>0</v>
      </c>
      <c r="Q11144">
        <v>0</v>
      </c>
      <c r="R11144">
        <v>0</v>
      </c>
      <c r="S11144">
        <v>0</v>
      </c>
      <c r="T11144">
        <v>0</v>
      </c>
      <c r="U11144">
        <v>0</v>
      </c>
      <c r="V11144">
        <v>0</v>
      </c>
    </row>
    <row r="11145" spans="1:22" x14ac:dyDescent="0.3">
      <c r="A11145">
        <v>202324</v>
      </c>
      <c r="B11145" t="s">
        <v>820</v>
      </c>
      <c r="C11145" t="s">
        <v>821</v>
      </c>
      <c r="D11145" t="s">
        <v>822</v>
      </c>
      <c r="E11145" t="s">
        <v>823</v>
      </c>
      <c r="F11145" t="s">
        <v>912</v>
      </c>
      <c r="G11145" t="s">
        <v>913</v>
      </c>
      <c r="H11145" t="s">
        <v>1106</v>
      </c>
      <c r="I11145">
        <v>808</v>
      </c>
      <c r="J11145" t="s">
        <v>1107</v>
      </c>
      <c r="K11145" t="s">
        <v>828</v>
      </c>
      <c r="L11145" t="s">
        <v>603</v>
      </c>
      <c r="M11145" t="s">
        <v>829</v>
      </c>
      <c r="N11145" t="s">
        <v>829</v>
      </c>
      <c r="O11145" t="s">
        <v>829</v>
      </c>
      <c r="P11145">
        <v>0</v>
      </c>
      <c r="Q11145">
        <v>0</v>
      </c>
      <c r="R11145">
        <v>0</v>
      </c>
      <c r="S11145">
        <v>0</v>
      </c>
      <c r="T11145">
        <v>0</v>
      </c>
      <c r="U11145">
        <v>0</v>
      </c>
      <c r="V11145">
        <v>0</v>
      </c>
    </row>
    <row r="11146" spans="1:22" x14ac:dyDescent="0.3">
      <c r="A11146">
        <v>202122</v>
      </c>
      <c r="B11146" t="s">
        <v>820</v>
      </c>
      <c r="C11146" t="s">
        <v>821</v>
      </c>
      <c r="D11146" t="s">
        <v>822</v>
      </c>
      <c r="E11146" t="s">
        <v>823</v>
      </c>
      <c r="F11146" t="s">
        <v>912</v>
      </c>
      <c r="G11146" t="s">
        <v>913</v>
      </c>
      <c r="H11146" t="s">
        <v>1106</v>
      </c>
      <c r="I11146">
        <v>808</v>
      </c>
      <c r="J11146" t="s">
        <v>1107</v>
      </c>
      <c r="K11146" t="s">
        <v>828</v>
      </c>
      <c r="L11146" t="s">
        <v>606</v>
      </c>
      <c r="M11146">
        <v>0</v>
      </c>
      <c r="N11146">
        <v>0</v>
      </c>
      <c r="O11146">
        <v>0</v>
      </c>
      <c r="P11146">
        <v>3395</v>
      </c>
      <c r="Q11146">
        <v>0</v>
      </c>
      <c r="R11146">
        <v>0</v>
      </c>
      <c r="S11146">
        <v>3395</v>
      </c>
      <c r="T11146">
        <v>0</v>
      </c>
      <c r="U11146">
        <v>3395</v>
      </c>
      <c r="V11146">
        <v>0</v>
      </c>
    </row>
    <row r="11147" spans="1:22" x14ac:dyDescent="0.3">
      <c r="A11147">
        <v>202223</v>
      </c>
      <c r="B11147" t="s">
        <v>820</v>
      </c>
      <c r="C11147" t="s">
        <v>821</v>
      </c>
      <c r="D11147" t="s">
        <v>822</v>
      </c>
      <c r="E11147" t="s">
        <v>823</v>
      </c>
      <c r="F11147" t="s">
        <v>912</v>
      </c>
      <c r="G11147" t="s">
        <v>913</v>
      </c>
      <c r="H11147" t="s">
        <v>1106</v>
      </c>
      <c r="I11147">
        <v>808</v>
      </c>
      <c r="J11147" t="s">
        <v>1107</v>
      </c>
      <c r="K11147" t="s">
        <v>828</v>
      </c>
      <c r="L11147" t="s">
        <v>606</v>
      </c>
      <c r="M11147">
        <v>0</v>
      </c>
      <c r="N11147">
        <v>0</v>
      </c>
      <c r="O11147">
        <v>0</v>
      </c>
      <c r="P11147">
        <v>0</v>
      </c>
      <c r="Q11147">
        <v>0</v>
      </c>
      <c r="R11147">
        <v>0</v>
      </c>
      <c r="S11147">
        <v>0</v>
      </c>
      <c r="T11147">
        <v>0</v>
      </c>
      <c r="U11147">
        <v>0</v>
      </c>
      <c r="V11147">
        <v>0</v>
      </c>
    </row>
    <row r="11148" spans="1:22" x14ac:dyDescent="0.3">
      <c r="A11148">
        <v>202324</v>
      </c>
      <c r="B11148" t="s">
        <v>820</v>
      </c>
      <c r="C11148" t="s">
        <v>821</v>
      </c>
      <c r="D11148" t="s">
        <v>822</v>
      </c>
      <c r="E11148" t="s">
        <v>823</v>
      </c>
      <c r="F11148" t="s">
        <v>912</v>
      </c>
      <c r="G11148" t="s">
        <v>913</v>
      </c>
      <c r="H11148" t="s">
        <v>1106</v>
      </c>
      <c r="I11148">
        <v>808</v>
      </c>
      <c r="J11148" t="s">
        <v>1107</v>
      </c>
      <c r="K11148" t="s">
        <v>828</v>
      </c>
      <c r="L11148" t="s">
        <v>606</v>
      </c>
      <c r="M11148">
        <v>0</v>
      </c>
      <c r="N11148">
        <v>0</v>
      </c>
      <c r="O11148">
        <v>0</v>
      </c>
      <c r="P11148">
        <v>0</v>
      </c>
      <c r="Q11148">
        <v>0</v>
      </c>
      <c r="R11148">
        <v>0</v>
      </c>
      <c r="S11148">
        <v>0</v>
      </c>
      <c r="T11148">
        <v>0</v>
      </c>
      <c r="U11148">
        <v>0</v>
      </c>
      <c r="V11148">
        <v>0</v>
      </c>
    </row>
    <row r="11149" spans="1:22" x14ac:dyDescent="0.3">
      <c r="A11149">
        <v>202122</v>
      </c>
      <c r="B11149" t="s">
        <v>820</v>
      </c>
      <c r="C11149" t="s">
        <v>821</v>
      </c>
      <c r="D11149" t="s">
        <v>822</v>
      </c>
      <c r="E11149" t="s">
        <v>823</v>
      </c>
      <c r="F11149" t="s">
        <v>912</v>
      </c>
      <c r="G11149" t="s">
        <v>913</v>
      </c>
      <c r="H11149" t="s">
        <v>1106</v>
      </c>
      <c r="I11149">
        <v>808</v>
      </c>
      <c r="J11149" t="s">
        <v>1107</v>
      </c>
      <c r="K11149" t="s">
        <v>828</v>
      </c>
      <c r="L11149" t="s">
        <v>609</v>
      </c>
      <c r="M11149" t="s">
        <v>829</v>
      </c>
      <c r="N11149" t="s">
        <v>829</v>
      </c>
      <c r="O11149" t="s">
        <v>829</v>
      </c>
      <c r="P11149" t="s">
        <v>829</v>
      </c>
      <c r="Q11149">
        <v>0</v>
      </c>
      <c r="R11149" t="s">
        <v>829</v>
      </c>
      <c r="S11149">
        <v>0</v>
      </c>
      <c r="T11149">
        <v>0</v>
      </c>
      <c r="U11149">
        <v>0</v>
      </c>
      <c r="V11149">
        <v>0</v>
      </c>
    </row>
    <row r="11150" spans="1:22" x14ac:dyDescent="0.3">
      <c r="A11150">
        <v>202223</v>
      </c>
      <c r="B11150" t="s">
        <v>820</v>
      </c>
      <c r="C11150" t="s">
        <v>821</v>
      </c>
      <c r="D11150" t="s">
        <v>822</v>
      </c>
      <c r="E11150" t="s">
        <v>823</v>
      </c>
      <c r="F11150" t="s">
        <v>912</v>
      </c>
      <c r="G11150" t="s">
        <v>913</v>
      </c>
      <c r="H11150" t="s">
        <v>1106</v>
      </c>
      <c r="I11150">
        <v>808</v>
      </c>
      <c r="J11150" t="s">
        <v>1107</v>
      </c>
      <c r="K11150" t="s">
        <v>828</v>
      </c>
      <c r="L11150" t="s">
        <v>609</v>
      </c>
      <c r="M11150" t="s">
        <v>829</v>
      </c>
      <c r="N11150" t="s">
        <v>829</v>
      </c>
      <c r="O11150" t="s">
        <v>829</v>
      </c>
      <c r="P11150" t="s">
        <v>829</v>
      </c>
      <c r="Q11150">
        <v>0</v>
      </c>
      <c r="R11150" t="s">
        <v>829</v>
      </c>
      <c r="S11150">
        <v>0</v>
      </c>
      <c r="T11150">
        <v>0</v>
      </c>
      <c r="U11150">
        <v>0</v>
      </c>
      <c r="V11150">
        <v>0</v>
      </c>
    </row>
    <row r="11151" spans="1:22" x14ac:dyDescent="0.3">
      <c r="A11151">
        <v>202122</v>
      </c>
      <c r="B11151" t="s">
        <v>820</v>
      </c>
      <c r="C11151" t="s">
        <v>821</v>
      </c>
      <c r="D11151" t="s">
        <v>822</v>
      </c>
      <c r="E11151" t="s">
        <v>823</v>
      </c>
      <c r="F11151" t="s">
        <v>912</v>
      </c>
      <c r="G11151" t="s">
        <v>913</v>
      </c>
      <c r="H11151" t="s">
        <v>1106</v>
      </c>
      <c r="I11151">
        <v>808</v>
      </c>
      <c r="J11151" t="s">
        <v>1107</v>
      </c>
      <c r="K11151" t="s">
        <v>828</v>
      </c>
      <c r="L11151" t="s">
        <v>830</v>
      </c>
      <c r="M11151">
        <v>0</v>
      </c>
      <c r="N11151">
        <v>0</v>
      </c>
      <c r="O11151">
        <v>0</v>
      </c>
      <c r="P11151">
        <v>195357</v>
      </c>
      <c r="Q11151">
        <v>0</v>
      </c>
      <c r="R11151">
        <v>0</v>
      </c>
      <c r="S11151">
        <v>195357</v>
      </c>
      <c r="T11151">
        <v>0</v>
      </c>
      <c r="U11151">
        <v>195357</v>
      </c>
      <c r="V11151">
        <v>4</v>
      </c>
    </row>
    <row r="11152" spans="1:22" x14ac:dyDescent="0.3">
      <c r="A11152">
        <v>202223</v>
      </c>
      <c r="B11152" t="s">
        <v>820</v>
      </c>
      <c r="C11152" t="s">
        <v>821</v>
      </c>
      <c r="D11152" t="s">
        <v>822</v>
      </c>
      <c r="E11152" t="s">
        <v>823</v>
      </c>
      <c r="F11152" t="s">
        <v>912</v>
      </c>
      <c r="G11152" t="s">
        <v>913</v>
      </c>
      <c r="H11152" t="s">
        <v>1106</v>
      </c>
      <c r="I11152">
        <v>808</v>
      </c>
      <c r="J11152" t="s">
        <v>1107</v>
      </c>
      <c r="K11152" t="s">
        <v>828</v>
      </c>
      <c r="L11152" t="s">
        <v>830</v>
      </c>
      <c r="M11152">
        <v>0</v>
      </c>
      <c r="N11152">
        <v>0</v>
      </c>
      <c r="O11152">
        <v>0</v>
      </c>
      <c r="P11152">
        <v>258965</v>
      </c>
      <c r="Q11152">
        <v>0</v>
      </c>
      <c r="R11152">
        <v>0</v>
      </c>
      <c r="S11152">
        <v>258965</v>
      </c>
      <c r="T11152">
        <v>0</v>
      </c>
      <c r="U11152">
        <v>258965</v>
      </c>
      <c r="V11152">
        <v>5</v>
      </c>
    </row>
    <row r="11153" spans="1:22" x14ac:dyDescent="0.3">
      <c r="A11153">
        <v>202324</v>
      </c>
      <c r="B11153" t="s">
        <v>820</v>
      </c>
      <c r="C11153" t="s">
        <v>821</v>
      </c>
      <c r="D11153" t="s">
        <v>822</v>
      </c>
      <c r="E11153" t="s">
        <v>823</v>
      </c>
      <c r="F11153" t="s">
        <v>912</v>
      </c>
      <c r="G11153" t="s">
        <v>913</v>
      </c>
      <c r="H11153" t="s">
        <v>1106</v>
      </c>
      <c r="I11153">
        <v>808</v>
      </c>
      <c r="J11153" t="s">
        <v>1107</v>
      </c>
      <c r="K11153" t="s">
        <v>828</v>
      </c>
      <c r="L11153" t="s">
        <v>830</v>
      </c>
      <c r="M11153">
        <v>0</v>
      </c>
      <c r="N11153">
        <v>0</v>
      </c>
      <c r="O11153">
        <v>0</v>
      </c>
      <c r="P11153">
        <v>230418</v>
      </c>
      <c r="Q11153">
        <v>0</v>
      </c>
      <c r="R11153">
        <v>0</v>
      </c>
      <c r="S11153">
        <v>230418</v>
      </c>
      <c r="T11153">
        <v>0</v>
      </c>
      <c r="U11153">
        <v>230418</v>
      </c>
      <c r="V11153">
        <v>5</v>
      </c>
    </row>
    <row r="11154" spans="1:22" x14ac:dyDescent="0.3">
      <c r="A11154">
        <v>202122</v>
      </c>
      <c r="B11154" t="s">
        <v>820</v>
      </c>
      <c r="C11154" t="s">
        <v>821</v>
      </c>
      <c r="D11154" t="s">
        <v>822</v>
      </c>
      <c r="E11154" t="s">
        <v>823</v>
      </c>
      <c r="F11154" t="s">
        <v>912</v>
      </c>
      <c r="G11154" t="s">
        <v>913</v>
      </c>
      <c r="H11154" t="s">
        <v>1106</v>
      </c>
      <c r="I11154">
        <v>808</v>
      </c>
      <c r="J11154" t="s">
        <v>1107</v>
      </c>
      <c r="K11154" t="s">
        <v>828</v>
      </c>
      <c r="L11154" t="s">
        <v>537</v>
      </c>
      <c r="M11154">
        <v>0</v>
      </c>
      <c r="N11154">
        <v>1716831</v>
      </c>
      <c r="O11154">
        <v>1274953</v>
      </c>
      <c r="P11154">
        <v>6146539</v>
      </c>
      <c r="Q11154">
        <v>700979</v>
      </c>
      <c r="R11154">
        <v>759661</v>
      </c>
      <c r="S11154">
        <v>10598963</v>
      </c>
      <c r="T11154">
        <v>0</v>
      </c>
      <c r="U11154">
        <v>10598963</v>
      </c>
      <c r="V11154">
        <v>220</v>
      </c>
    </row>
    <row r="11155" spans="1:22" x14ac:dyDescent="0.3">
      <c r="A11155">
        <v>202223</v>
      </c>
      <c r="B11155" t="s">
        <v>820</v>
      </c>
      <c r="C11155" t="s">
        <v>821</v>
      </c>
      <c r="D11155" t="s">
        <v>822</v>
      </c>
      <c r="E11155" t="s">
        <v>823</v>
      </c>
      <c r="F11155" t="s">
        <v>912</v>
      </c>
      <c r="G11155" t="s">
        <v>913</v>
      </c>
      <c r="H11155" t="s">
        <v>1106</v>
      </c>
      <c r="I11155">
        <v>808</v>
      </c>
      <c r="J11155" t="s">
        <v>1107</v>
      </c>
      <c r="K11155" t="s">
        <v>828</v>
      </c>
      <c r="L11155" t="s">
        <v>537</v>
      </c>
      <c r="M11155">
        <v>46165</v>
      </c>
      <c r="N11155">
        <v>1486491</v>
      </c>
      <c r="O11155">
        <v>1382636</v>
      </c>
      <c r="P11155">
        <v>6914194</v>
      </c>
      <c r="Q11155">
        <v>648299</v>
      </c>
      <c r="R11155">
        <v>754942</v>
      </c>
      <c r="S11155">
        <v>11232727</v>
      </c>
      <c r="T11155">
        <v>0</v>
      </c>
      <c r="U11155">
        <v>11232727</v>
      </c>
      <c r="V11155">
        <v>235</v>
      </c>
    </row>
    <row r="11156" spans="1:22" x14ac:dyDescent="0.3">
      <c r="A11156">
        <v>202324</v>
      </c>
      <c r="B11156" t="s">
        <v>820</v>
      </c>
      <c r="C11156" t="s">
        <v>821</v>
      </c>
      <c r="D11156" t="s">
        <v>822</v>
      </c>
      <c r="E11156" t="s">
        <v>823</v>
      </c>
      <c r="F11156" t="s">
        <v>912</v>
      </c>
      <c r="G11156" t="s">
        <v>913</v>
      </c>
      <c r="H11156" t="s">
        <v>1106</v>
      </c>
      <c r="I11156">
        <v>808</v>
      </c>
      <c r="J11156" t="s">
        <v>1107</v>
      </c>
      <c r="K11156" t="s">
        <v>828</v>
      </c>
      <c r="L11156" t="s">
        <v>537</v>
      </c>
      <c r="M11156">
        <v>69998</v>
      </c>
      <c r="N11156">
        <v>2068286</v>
      </c>
      <c r="O11156">
        <v>1697722</v>
      </c>
      <c r="P11156">
        <v>8023364</v>
      </c>
      <c r="Q11156">
        <v>740628</v>
      </c>
      <c r="R11156">
        <v>1091290</v>
      </c>
      <c r="S11156">
        <v>13691288</v>
      </c>
      <c r="T11156">
        <v>0</v>
      </c>
      <c r="U11156">
        <v>13691288</v>
      </c>
      <c r="V11156">
        <v>292</v>
      </c>
    </row>
    <row r="11157" spans="1:22" x14ac:dyDescent="0.3">
      <c r="A11157">
        <v>202122</v>
      </c>
      <c r="B11157" t="s">
        <v>820</v>
      </c>
      <c r="C11157" t="s">
        <v>821</v>
      </c>
      <c r="D11157" t="s">
        <v>822</v>
      </c>
      <c r="E11157" t="s">
        <v>823</v>
      </c>
      <c r="F11157" t="s">
        <v>912</v>
      </c>
      <c r="G11157" t="s">
        <v>913</v>
      </c>
      <c r="H11157" t="s">
        <v>1106</v>
      </c>
      <c r="I11157">
        <v>808</v>
      </c>
      <c r="J11157" t="s">
        <v>1107</v>
      </c>
      <c r="K11157" t="s">
        <v>828</v>
      </c>
      <c r="L11157" t="s">
        <v>572</v>
      </c>
      <c r="M11157">
        <v>0</v>
      </c>
      <c r="N11157">
        <v>0</v>
      </c>
      <c r="O11157">
        <v>0</v>
      </c>
      <c r="P11157">
        <v>6474677</v>
      </c>
      <c r="Q11157">
        <v>0</v>
      </c>
      <c r="R11157">
        <v>0</v>
      </c>
      <c r="S11157">
        <v>6474677</v>
      </c>
      <c r="T11157">
        <v>59652</v>
      </c>
      <c r="U11157">
        <v>6415025</v>
      </c>
      <c r="V11157">
        <v>133</v>
      </c>
    </row>
    <row r="11158" spans="1:22" x14ac:dyDescent="0.3">
      <c r="A11158">
        <v>202223</v>
      </c>
      <c r="B11158" t="s">
        <v>820</v>
      </c>
      <c r="C11158" t="s">
        <v>821</v>
      </c>
      <c r="D11158" t="s">
        <v>822</v>
      </c>
      <c r="E11158" t="s">
        <v>823</v>
      </c>
      <c r="F11158" t="s">
        <v>912</v>
      </c>
      <c r="G11158" t="s">
        <v>913</v>
      </c>
      <c r="H11158" t="s">
        <v>1106</v>
      </c>
      <c r="I11158">
        <v>808</v>
      </c>
      <c r="J11158" t="s">
        <v>1107</v>
      </c>
      <c r="K11158" t="s">
        <v>828</v>
      </c>
      <c r="L11158" t="s">
        <v>572</v>
      </c>
      <c r="M11158">
        <v>0</v>
      </c>
      <c r="N11158">
        <v>0</v>
      </c>
      <c r="O11158">
        <v>0</v>
      </c>
      <c r="P11158">
        <v>8757440</v>
      </c>
      <c r="Q11158">
        <v>0</v>
      </c>
      <c r="R11158">
        <v>0</v>
      </c>
      <c r="S11158">
        <v>8757440</v>
      </c>
      <c r="T11158">
        <v>366665</v>
      </c>
      <c r="U11158">
        <v>8390775</v>
      </c>
      <c r="V11158">
        <v>176</v>
      </c>
    </row>
    <row r="11159" spans="1:22" x14ac:dyDescent="0.3">
      <c r="A11159">
        <v>202324</v>
      </c>
      <c r="B11159" t="s">
        <v>820</v>
      </c>
      <c r="C11159" t="s">
        <v>821</v>
      </c>
      <c r="D11159" t="s">
        <v>822</v>
      </c>
      <c r="E11159" t="s">
        <v>823</v>
      </c>
      <c r="F11159" t="s">
        <v>912</v>
      </c>
      <c r="G11159" t="s">
        <v>913</v>
      </c>
      <c r="H11159" t="s">
        <v>1106</v>
      </c>
      <c r="I11159">
        <v>808</v>
      </c>
      <c r="J11159" t="s">
        <v>1107</v>
      </c>
      <c r="K11159" t="s">
        <v>828</v>
      </c>
      <c r="L11159" t="s">
        <v>572</v>
      </c>
      <c r="M11159">
        <v>0</v>
      </c>
      <c r="N11159">
        <v>0</v>
      </c>
      <c r="O11159">
        <v>0</v>
      </c>
      <c r="P11159">
        <v>12045118</v>
      </c>
      <c r="Q11159">
        <v>0</v>
      </c>
      <c r="R11159">
        <v>0</v>
      </c>
      <c r="S11159">
        <v>12045118</v>
      </c>
      <c r="T11159">
        <v>192918</v>
      </c>
      <c r="U11159">
        <v>11852200</v>
      </c>
      <c r="V11159">
        <v>252</v>
      </c>
    </row>
    <row r="11160" spans="1:22" x14ac:dyDescent="0.3">
      <c r="A11160">
        <v>202122</v>
      </c>
      <c r="B11160" t="s">
        <v>820</v>
      </c>
      <c r="C11160" t="s">
        <v>821</v>
      </c>
      <c r="D11160" t="s">
        <v>822</v>
      </c>
      <c r="E11160" t="s">
        <v>823</v>
      </c>
      <c r="F11160" t="s">
        <v>912</v>
      </c>
      <c r="G11160" t="s">
        <v>913</v>
      </c>
      <c r="H11160" t="s">
        <v>1106</v>
      </c>
      <c r="I11160">
        <v>808</v>
      </c>
      <c r="J11160" t="s">
        <v>1107</v>
      </c>
      <c r="K11160" t="s">
        <v>828</v>
      </c>
      <c r="L11160" t="s">
        <v>539</v>
      </c>
      <c r="M11160">
        <v>0</v>
      </c>
      <c r="N11160">
        <v>0</v>
      </c>
      <c r="O11160">
        <v>0</v>
      </c>
      <c r="P11160" t="s">
        <v>829</v>
      </c>
      <c r="Q11160" t="s">
        <v>829</v>
      </c>
      <c r="R11160" t="s">
        <v>829</v>
      </c>
      <c r="S11160">
        <v>0</v>
      </c>
      <c r="T11160">
        <v>0</v>
      </c>
      <c r="U11160">
        <v>0</v>
      </c>
      <c r="V11160">
        <v>0</v>
      </c>
    </row>
    <row r="11161" spans="1:22" x14ac:dyDescent="0.3">
      <c r="A11161">
        <v>202223</v>
      </c>
      <c r="B11161" t="s">
        <v>820</v>
      </c>
      <c r="C11161" t="s">
        <v>821</v>
      </c>
      <c r="D11161" t="s">
        <v>822</v>
      </c>
      <c r="E11161" t="s">
        <v>823</v>
      </c>
      <c r="F11161" t="s">
        <v>912</v>
      </c>
      <c r="G11161" t="s">
        <v>913</v>
      </c>
      <c r="H11161" t="s">
        <v>1106</v>
      </c>
      <c r="I11161">
        <v>808</v>
      </c>
      <c r="J11161" t="s">
        <v>1107</v>
      </c>
      <c r="K11161" t="s">
        <v>828</v>
      </c>
      <c r="L11161" t="s">
        <v>539</v>
      </c>
      <c r="M11161">
        <v>0</v>
      </c>
      <c r="N11161">
        <v>0</v>
      </c>
      <c r="O11161">
        <v>0</v>
      </c>
      <c r="P11161" t="s">
        <v>829</v>
      </c>
      <c r="Q11161" t="s">
        <v>829</v>
      </c>
      <c r="R11161" t="s">
        <v>829</v>
      </c>
      <c r="S11161">
        <v>0</v>
      </c>
      <c r="T11161">
        <v>0</v>
      </c>
      <c r="U11161">
        <v>0</v>
      </c>
      <c r="V11161">
        <v>0</v>
      </c>
    </row>
    <row r="11162" spans="1:22" x14ac:dyDescent="0.3">
      <c r="A11162">
        <v>202324</v>
      </c>
      <c r="B11162" t="s">
        <v>820</v>
      </c>
      <c r="C11162" t="s">
        <v>821</v>
      </c>
      <c r="D11162" t="s">
        <v>822</v>
      </c>
      <c r="E11162" t="s">
        <v>823</v>
      </c>
      <c r="F11162" t="s">
        <v>912</v>
      </c>
      <c r="G11162" t="s">
        <v>913</v>
      </c>
      <c r="H11162" t="s">
        <v>1106</v>
      </c>
      <c r="I11162">
        <v>808</v>
      </c>
      <c r="J11162" t="s">
        <v>1107</v>
      </c>
      <c r="K11162" t="s">
        <v>828</v>
      </c>
      <c r="L11162" t="s">
        <v>539</v>
      </c>
      <c r="M11162">
        <v>0</v>
      </c>
      <c r="N11162">
        <v>0</v>
      </c>
      <c r="O11162">
        <v>0</v>
      </c>
      <c r="P11162" t="s">
        <v>829</v>
      </c>
      <c r="Q11162" t="s">
        <v>829</v>
      </c>
      <c r="R11162" t="s">
        <v>829</v>
      </c>
      <c r="S11162">
        <v>0</v>
      </c>
      <c r="T11162">
        <v>0</v>
      </c>
      <c r="U11162">
        <v>0</v>
      </c>
      <c r="V11162">
        <v>0</v>
      </c>
    </row>
    <row r="11163" spans="1:22" x14ac:dyDescent="0.3">
      <c r="A11163">
        <v>202122</v>
      </c>
      <c r="B11163" t="s">
        <v>820</v>
      </c>
      <c r="C11163" t="s">
        <v>821</v>
      </c>
      <c r="D11163" t="s">
        <v>822</v>
      </c>
      <c r="E11163" t="s">
        <v>823</v>
      </c>
      <c r="F11163" t="s">
        <v>912</v>
      </c>
      <c r="G11163" t="s">
        <v>913</v>
      </c>
      <c r="H11163" t="s">
        <v>1106</v>
      </c>
      <c r="I11163">
        <v>808</v>
      </c>
      <c r="J11163" t="s">
        <v>1107</v>
      </c>
      <c r="K11163" t="s">
        <v>828</v>
      </c>
      <c r="L11163" t="s">
        <v>541</v>
      </c>
      <c r="M11163">
        <v>387760</v>
      </c>
      <c r="N11163">
        <v>916944</v>
      </c>
      <c r="O11163">
        <v>214465</v>
      </c>
      <c r="P11163">
        <v>536892</v>
      </c>
      <c r="Q11163">
        <v>0</v>
      </c>
      <c r="R11163">
        <v>0</v>
      </c>
      <c r="S11163">
        <v>2056061</v>
      </c>
      <c r="T11163">
        <v>0</v>
      </c>
      <c r="U11163">
        <v>2056061</v>
      </c>
      <c r="V11163">
        <v>43</v>
      </c>
    </row>
    <row r="11164" spans="1:22" x14ac:dyDescent="0.3">
      <c r="A11164">
        <v>202223</v>
      </c>
      <c r="B11164" t="s">
        <v>820</v>
      </c>
      <c r="C11164" t="s">
        <v>821</v>
      </c>
      <c r="D11164" t="s">
        <v>822</v>
      </c>
      <c r="E11164" t="s">
        <v>823</v>
      </c>
      <c r="F11164" t="s">
        <v>912</v>
      </c>
      <c r="G11164" t="s">
        <v>913</v>
      </c>
      <c r="H11164" t="s">
        <v>1106</v>
      </c>
      <c r="I11164">
        <v>808</v>
      </c>
      <c r="J11164" t="s">
        <v>1107</v>
      </c>
      <c r="K11164" t="s">
        <v>828</v>
      </c>
      <c r="L11164" t="s">
        <v>541</v>
      </c>
      <c r="M11164">
        <v>379714</v>
      </c>
      <c r="N11164">
        <v>861372</v>
      </c>
      <c r="O11164">
        <v>201467</v>
      </c>
      <c r="P11164">
        <v>650221</v>
      </c>
      <c r="Q11164">
        <v>0</v>
      </c>
      <c r="R11164">
        <v>0</v>
      </c>
      <c r="S11164">
        <v>2092774</v>
      </c>
      <c r="T11164">
        <v>0</v>
      </c>
      <c r="U11164">
        <v>2092774</v>
      </c>
      <c r="V11164">
        <v>44</v>
      </c>
    </row>
    <row r="11165" spans="1:22" x14ac:dyDescent="0.3">
      <c r="A11165">
        <v>202324</v>
      </c>
      <c r="B11165" t="s">
        <v>820</v>
      </c>
      <c r="C11165" t="s">
        <v>821</v>
      </c>
      <c r="D11165" t="s">
        <v>822</v>
      </c>
      <c r="E11165" t="s">
        <v>823</v>
      </c>
      <c r="F11165" t="s">
        <v>912</v>
      </c>
      <c r="G11165" t="s">
        <v>913</v>
      </c>
      <c r="H11165" t="s">
        <v>1106</v>
      </c>
      <c r="I11165">
        <v>808</v>
      </c>
      <c r="J11165" t="s">
        <v>1107</v>
      </c>
      <c r="K11165" t="s">
        <v>828</v>
      </c>
      <c r="L11165" t="s">
        <v>541</v>
      </c>
      <c r="M11165">
        <v>377697</v>
      </c>
      <c r="N11165">
        <v>847441</v>
      </c>
      <c r="O11165">
        <v>198209</v>
      </c>
      <c r="P11165">
        <v>699062</v>
      </c>
      <c r="Q11165">
        <v>0</v>
      </c>
      <c r="R11165">
        <v>0</v>
      </c>
      <c r="S11165">
        <v>2122409</v>
      </c>
      <c r="T11165">
        <v>0</v>
      </c>
      <c r="U11165">
        <v>2122409</v>
      </c>
      <c r="V11165">
        <v>45</v>
      </c>
    </row>
    <row r="11166" spans="1:22" x14ac:dyDescent="0.3">
      <c r="A11166">
        <v>202122</v>
      </c>
      <c r="B11166" t="s">
        <v>820</v>
      </c>
      <c r="C11166" t="s">
        <v>821</v>
      </c>
      <c r="D11166" t="s">
        <v>822</v>
      </c>
      <c r="E11166" t="s">
        <v>823</v>
      </c>
      <c r="F11166" t="s">
        <v>912</v>
      </c>
      <c r="G11166" t="s">
        <v>913</v>
      </c>
      <c r="H11166" t="s">
        <v>1106</v>
      </c>
      <c r="I11166">
        <v>808</v>
      </c>
      <c r="J11166" t="s">
        <v>1107</v>
      </c>
      <c r="K11166" t="s">
        <v>828</v>
      </c>
      <c r="L11166" t="s">
        <v>831</v>
      </c>
      <c r="M11166" t="s">
        <v>829</v>
      </c>
      <c r="N11166" t="s">
        <v>829</v>
      </c>
      <c r="O11166" t="s">
        <v>829</v>
      </c>
      <c r="P11166">
        <v>0</v>
      </c>
      <c r="Q11166">
        <v>165000</v>
      </c>
      <c r="R11166" t="s">
        <v>829</v>
      </c>
      <c r="S11166">
        <v>165000</v>
      </c>
      <c r="T11166">
        <v>0</v>
      </c>
      <c r="U11166">
        <v>165000</v>
      </c>
      <c r="V11166">
        <v>3</v>
      </c>
    </row>
    <row r="11167" spans="1:22" x14ac:dyDescent="0.3">
      <c r="A11167">
        <v>202223</v>
      </c>
      <c r="B11167" t="s">
        <v>820</v>
      </c>
      <c r="C11167" t="s">
        <v>821</v>
      </c>
      <c r="D11167" t="s">
        <v>822</v>
      </c>
      <c r="E11167" t="s">
        <v>823</v>
      </c>
      <c r="F11167" t="s">
        <v>912</v>
      </c>
      <c r="G11167" t="s">
        <v>913</v>
      </c>
      <c r="H11167" t="s">
        <v>1106</v>
      </c>
      <c r="I11167">
        <v>808</v>
      </c>
      <c r="J11167" t="s">
        <v>1107</v>
      </c>
      <c r="K11167" t="s">
        <v>828</v>
      </c>
      <c r="L11167" t="s">
        <v>831</v>
      </c>
      <c r="M11167" t="s">
        <v>829</v>
      </c>
      <c r="N11167" t="s">
        <v>829</v>
      </c>
      <c r="O11167" t="s">
        <v>829</v>
      </c>
      <c r="P11167">
        <v>0</v>
      </c>
      <c r="Q11167">
        <v>165000</v>
      </c>
      <c r="R11167" t="s">
        <v>829</v>
      </c>
      <c r="S11167">
        <v>165000</v>
      </c>
      <c r="T11167">
        <v>0</v>
      </c>
      <c r="U11167">
        <v>165000</v>
      </c>
      <c r="V11167">
        <v>3</v>
      </c>
    </row>
    <row r="11168" spans="1:22" x14ac:dyDescent="0.3">
      <c r="A11168">
        <v>202324</v>
      </c>
      <c r="B11168" t="s">
        <v>820</v>
      </c>
      <c r="C11168" t="s">
        <v>821</v>
      </c>
      <c r="D11168" t="s">
        <v>822</v>
      </c>
      <c r="E11168" t="s">
        <v>823</v>
      </c>
      <c r="F11168" t="s">
        <v>912</v>
      </c>
      <c r="G11168" t="s">
        <v>913</v>
      </c>
      <c r="H11168" t="s">
        <v>1106</v>
      </c>
      <c r="I11168">
        <v>808</v>
      </c>
      <c r="J11168" t="s">
        <v>1107</v>
      </c>
      <c r="K11168" t="s">
        <v>828</v>
      </c>
      <c r="L11168" t="s">
        <v>831</v>
      </c>
      <c r="M11168" t="s">
        <v>829</v>
      </c>
      <c r="N11168" t="s">
        <v>829</v>
      </c>
      <c r="O11168" t="s">
        <v>829</v>
      </c>
      <c r="P11168">
        <v>0</v>
      </c>
      <c r="Q11168">
        <v>165000</v>
      </c>
      <c r="R11168" t="s">
        <v>829</v>
      </c>
      <c r="S11168">
        <v>165000</v>
      </c>
      <c r="T11168">
        <v>0</v>
      </c>
      <c r="U11168">
        <v>165000</v>
      </c>
      <c r="V11168">
        <v>4</v>
      </c>
    </row>
    <row r="11169" spans="1:22" x14ac:dyDescent="0.3">
      <c r="A11169">
        <v>202122</v>
      </c>
      <c r="B11169" t="s">
        <v>820</v>
      </c>
      <c r="C11169" t="s">
        <v>821</v>
      </c>
      <c r="D11169" t="s">
        <v>822</v>
      </c>
      <c r="E11169" t="s">
        <v>823</v>
      </c>
      <c r="F11169" t="s">
        <v>912</v>
      </c>
      <c r="G11169" t="s">
        <v>913</v>
      </c>
      <c r="H11169" t="s">
        <v>1106</v>
      </c>
      <c r="I11169">
        <v>808</v>
      </c>
      <c r="J11169" t="s">
        <v>1107</v>
      </c>
      <c r="K11169" t="s">
        <v>828</v>
      </c>
      <c r="L11169" t="s">
        <v>832</v>
      </c>
      <c r="M11169">
        <v>0</v>
      </c>
      <c r="N11169">
        <v>0</v>
      </c>
      <c r="O11169">
        <v>0</v>
      </c>
      <c r="P11169">
        <v>0</v>
      </c>
      <c r="Q11169">
        <v>614388</v>
      </c>
      <c r="R11169">
        <v>0</v>
      </c>
      <c r="S11169">
        <v>614388</v>
      </c>
      <c r="T11169">
        <v>0</v>
      </c>
      <c r="U11169">
        <v>614388</v>
      </c>
      <c r="V11169">
        <v>13</v>
      </c>
    </row>
    <row r="11170" spans="1:22" x14ac:dyDescent="0.3">
      <c r="A11170">
        <v>202223</v>
      </c>
      <c r="B11170" t="s">
        <v>820</v>
      </c>
      <c r="C11170" t="s">
        <v>821</v>
      </c>
      <c r="D11170" t="s">
        <v>822</v>
      </c>
      <c r="E11170" t="s">
        <v>823</v>
      </c>
      <c r="F11170" t="s">
        <v>912</v>
      </c>
      <c r="G11170" t="s">
        <v>913</v>
      </c>
      <c r="H11170" t="s">
        <v>1106</v>
      </c>
      <c r="I11170">
        <v>808</v>
      </c>
      <c r="J11170" t="s">
        <v>1107</v>
      </c>
      <c r="K11170" t="s">
        <v>828</v>
      </c>
      <c r="L11170" t="s">
        <v>832</v>
      </c>
      <c r="M11170">
        <v>0</v>
      </c>
      <c r="N11170">
        <v>0</v>
      </c>
      <c r="O11170">
        <v>0</v>
      </c>
      <c r="P11170">
        <v>0</v>
      </c>
      <c r="Q11170">
        <v>564367</v>
      </c>
      <c r="R11170">
        <v>0</v>
      </c>
      <c r="S11170">
        <v>564367</v>
      </c>
      <c r="T11170">
        <v>0</v>
      </c>
      <c r="U11170">
        <v>564367</v>
      </c>
      <c r="V11170">
        <v>12</v>
      </c>
    </row>
    <row r="11171" spans="1:22" x14ac:dyDescent="0.3">
      <c r="A11171">
        <v>202324</v>
      </c>
      <c r="B11171" t="s">
        <v>820</v>
      </c>
      <c r="C11171" t="s">
        <v>821</v>
      </c>
      <c r="D11171" t="s">
        <v>822</v>
      </c>
      <c r="E11171" t="s">
        <v>823</v>
      </c>
      <c r="F11171" t="s">
        <v>912</v>
      </c>
      <c r="G11171" t="s">
        <v>913</v>
      </c>
      <c r="H11171" t="s">
        <v>1106</v>
      </c>
      <c r="I11171">
        <v>808</v>
      </c>
      <c r="J11171" t="s">
        <v>1107</v>
      </c>
      <c r="K11171" t="s">
        <v>828</v>
      </c>
      <c r="L11171" t="s">
        <v>832</v>
      </c>
      <c r="M11171">
        <v>0</v>
      </c>
      <c r="N11171">
        <v>0</v>
      </c>
      <c r="O11171">
        <v>0</v>
      </c>
      <c r="P11171">
        <v>0</v>
      </c>
      <c r="Q11171">
        <v>750382</v>
      </c>
      <c r="R11171">
        <v>0</v>
      </c>
      <c r="S11171">
        <v>750382</v>
      </c>
      <c r="T11171">
        <v>0</v>
      </c>
      <c r="U11171">
        <v>750382</v>
      </c>
      <c r="V11171">
        <v>16</v>
      </c>
    </row>
    <row r="11172" spans="1:22" x14ac:dyDescent="0.3">
      <c r="A11172">
        <v>202122</v>
      </c>
      <c r="B11172" t="s">
        <v>820</v>
      </c>
      <c r="C11172" t="s">
        <v>821</v>
      </c>
      <c r="D11172" t="s">
        <v>822</v>
      </c>
      <c r="E11172" t="s">
        <v>823</v>
      </c>
      <c r="F11172" t="s">
        <v>912</v>
      </c>
      <c r="G11172" t="s">
        <v>913</v>
      </c>
      <c r="H11172" t="s">
        <v>1106</v>
      </c>
      <c r="I11172">
        <v>808</v>
      </c>
      <c r="J11172" t="s">
        <v>1107</v>
      </c>
      <c r="K11172" t="s">
        <v>828</v>
      </c>
      <c r="L11172" t="s">
        <v>544</v>
      </c>
      <c r="M11172">
        <v>0</v>
      </c>
      <c r="N11172">
        <v>172497</v>
      </c>
      <c r="O11172">
        <v>172496</v>
      </c>
      <c r="P11172">
        <v>0</v>
      </c>
      <c r="Q11172">
        <v>0</v>
      </c>
      <c r="R11172">
        <v>0</v>
      </c>
      <c r="S11172">
        <v>344993</v>
      </c>
      <c r="T11172">
        <v>0</v>
      </c>
      <c r="U11172">
        <v>344993</v>
      </c>
      <c r="V11172">
        <v>7</v>
      </c>
    </row>
    <row r="11173" spans="1:22" x14ac:dyDescent="0.3">
      <c r="A11173">
        <v>202223</v>
      </c>
      <c r="B11173" t="s">
        <v>820</v>
      </c>
      <c r="C11173" t="s">
        <v>821</v>
      </c>
      <c r="D11173" t="s">
        <v>822</v>
      </c>
      <c r="E11173" t="s">
        <v>823</v>
      </c>
      <c r="F11173" t="s">
        <v>912</v>
      </c>
      <c r="G11173" t="s">
        <v>913</v>
      </c>
      <c r="H11173" t="s">
        <v>1106</v>
      </c>
      <c r="I11173">
        <v>808</v>
      </c>
      <c r="J11173" t="s">
        <v>1107</v>
      </c>
      <c r="K11173" t="s">
        <v>828</v>
      </c>
      <c r="L11173" t="s">
        <v>544</v>
      </c>
      <c r="M11173">
        <v>0</v>
      </c>
      <c r="N11173">
        <v>172497</v>
      </c>
      <c r="O11173">
        <v>172496</v>
      </c>
      <c r="P11173">
        <v>325000</v>
      </c>
      <c r="Q11173">
        <v>0</v>
      </c>
      <c r="R11173">
        <v>0</v>
      </c>
      <c r="S11173">
        <v>669993</v>
      </c>
      <c r="T11173">
        <v>0</v>
      </c>
      <c r="U11173">
        <v>669993</v>
      </c>
      <c r="V11173">
        <v>14</v>
      </c>
    </row>
    <row r="11174" spans="1:22" x14ac:dyDescent="0.3">
      <c r="A11174">
        <v>202324</v>
      </c>
      <c r="B11174" t="s">
        <v>820</v>
      </c>
      <c r="C11174" t="s">
        <v>821</v>
      </c>
      <c r="D11174" t="s">
        <v>822</v>
      </c>
      <c r="E11174" t="s">
        <v>823</v>
      </c>
      <c r="F11174" t="s">
        <v>912</v>
      </c>
      <c r="G11174" t="s">
        <v>913</v>
      </c>
      <c r="H11174" t="s">
        <v>1106</v>
      </c>
      <c r="I11174">
        <v>808</v>
      </c>
      <c r="J11174" t="s">
        <v>1107</v>
      </c>
      <c r="K11174" t="s">
        <v>828</v>
      </c>
      <c r="L11174" t="s">
        <v>544</v>
      </c>
      <c r="M11174">
        <v>0</v>
      </c>
      <c r="N11174">
        <v>172497</v>
      </c>
      <c r="O11174">
        <v>172496</v>
      </c>
      <c r="P11174">
        <v>300000</v>
      </c>
      <c r="Q11174">
        <v>0</v>
      </c>
      <c r="R11174">
        <v>0</v>
      </c>
      <c r="S11174">
        <v>644993</v>
      </c>
      <c r="T11174">
        <v>0</v>
      </c>
      <c r="U11174">
        <v>644993</v>
      </c>
      <c r="V11174">
        <v>14</v>
      </c>
    </row>
    <row r="11175" spans="1:22" x14ac:dyDescent="0.3">
      <c r="A11175">
        <v>202122</v>
      </c>
      <c r="B11175" t="s">
        <v>820</v>
      </c>
      <c r="C11175" t="s">
        <v>821</v>
      </c>
      <c r="D11175" t="s">
        <v>822</v>
      </c>
      <c r="E11175" t="s">
        <v>823</v>
      </c>
      <c r="F11175" t="s">
        <v>912</v>
      </c>
      <c r="G11175" t="s">
        <v>913</v>
      </c>
      <c r="H11175" t="s">
        <v>1106</v>
      </c>
      <c r="I11175">
        <v>808</v>
      </c>
      <c r="J11175" t="s">
        <v>1107</v>
      </c>
      <c r="K11175" t="s">
        <v>828</v>
      </c>
      <c r="L11175" t="s">
        <v>600</v>
      </c>
      <c r="M11175" t="s">
        <v>829</v>
      </c>
      <c r="N11175" t="s">
        <v>829</v>
      </c>
      <c r="O11175" t="s">
        <v>829</v>
      </c>
      <c r="P11175">
        <v>0</v>
      </c>
      <c r="Q11175">
        <v>0</v>
      </c>
      <c r="R11175" t="s">
        <v>829</v>
      </c>
      <c r="S11175">
        <v>0</v>
      </c>
      <c r="T11175">
        <v>0</v>
      </c>
      <c r="U11175">
        <v>0</v>
      </c>
      <c r="V11175">
        <v>0</v>
      </c>
    </row>
    <row r="11176" spans="1:22" x14ac:dyDescent="0.3">
      <c r="A11176">
        <v>202223</v>
      </c>
      <c r="B11176" t="s">
        <v>820</v>
      </c>
      <c r="C11176" t="s">
        <v>821</v>
      </c>
      <c r="D11176" t="s">
        <v>822</v>
      </c>
      <c r="E11176" t="s">
        <v>823</v>
      </c>
      <c r="F11176" t="s">
        <v>912</v>
      </c>
      <c r="G11176" t="s">
        <v>913</v>
      </c>
      <c r="H11176" t="s">
        <v>1106</v>
      </c>
      <c r="I11176">
        <v>808</v>
      </c>
      <c r="J11176" t="s">
        <v>1107</v>
      </c>
      <c r="K11176" t="s">
        <v>828</v>
      </c>
      <c r="L11176" t="s">
        <v>600</v>
      </c>
      <c r="M11176" t="s">
        <v>829</v>
      </c>
      <c r="N11176" t="s">
        <v>829</v>
      </c>
      <c r="O11176" t="s">
        <v>829</v>
      </c>
      <c r="P11176">
        <v>0</v>
      </c>
      <c r="Q11176">
        <v>0</v>
      </c>
      <c r="R11176" t="s">
        <v>829</v>
      </c>
      <c r="S11176">
        <v>0</v>
      </c>
      <c r="T11176">
        <v>0</v>
      </c>
      <c r="U11176">
        <v>0</v>
      </c>
      <c r="V11176">
        <v>0</v>
      </c>
    </row>
    <row r="11177" spans="1:22" x14ac:dyDescent="0.3">
      <c r="A11177">
        <v>202324</v>
      </c>
      <c r="B11177" t="s">
        <v>820</v>
      </c>
      <c r="C11177" t="s">
        <v>821</v>
      </c>
      <c r="D11177" t="s">
        <v>822</v>
      </c>
      <c r="E11177" t="s">
        <v>823</v>
      </c>
      <c r="F11177" t="s">
        <v>912</v>
      </c>
      <c r="G11177" t="s">
        <v>913</v>
      </c>
      <c r="H11177" t="s">
        <v>1106</v>
      </c>
      <c r="I11177">
        <v>808</v>
      </c>
      <c r="J11177" t="s">
        <v>1107</v>
      </c>
      <c r="K11177" t="s">
        <v>828</v>
      </c>
      <c r="L11177" t="s">
        <v>600</v>
      </c>
      <c r="M11177" t="s">
        <v>829</v>
      </c>
      <c r="N11177" t="s">
        <v>829</v>
      </c>
      <c r="O11177" t="s">
        <v>829</v>
      </c>
      <c r="P11177">
        <v>0</v>
      </c>
      <c r="Q11177">
        <v>0</v>
      </c>
      <c r="R11177" t="s">
        <v>829</v>
      </c>
      <c r="S11177">
        <v>0</v>
      </c>
      <c r="T11177">
        <v>0</v>
      </c>
      <c r="U11177">
        <v>0</v>
      </c>
      <c r="V11177">
        <v>0</v>
      </c>
    </row>
    <row r="11178" spans="1:22" x14ac:dyDescent="0.3">
      <c r="A11178">
        <v>202122</v>
      </c>
      <c r="B11178" t="s">
        <v>820</v>
      </c>
      <c r="C11178" t="s">
        <v>821</v>
      </c>
      <c r="D11178" t="s">
        <v>822</v>
      </c>
      <c r="E11178" t="s">
        <v>823</v>
      </c>
      <c r="F11178" t="s">
        <v>912</v>
      </c>
      <c r="G11178" t="s">
        <v>913</v>
      </c>
      <c r="H11178" t="s">
        <v>1106</v>
      </c>
      <c r="I11178">
        <v>808</v>
      </c>
      <c r="J11178" t="s">
        <v>1107</v>
      </c>
      <c r="K11178" t="s">
        <v>828</v>
      </c>
      <c r="L11178" t="s">
        <v>247</v>
      </c>
      <c r="M11178">
        <v>0</v>
      </c>
      <c r="N11178">
        <v>0</v>
      </c>
      <c r="O11178">
        <v>0</v>
      </c>
      <c r="P11178">
        <v>0</v>
      </c>
      <c r="Q11178">
        <v>0</v>
      </c>
      <c r="R11178">
        <v>0</v>
      </c>
      <c r="S11178">
        <v>0</v>
      </c>
      <c r="T11178">
        <v>0</v>
      </c>
      <c r="U11178">
        <v>0</v>
      </c>
      <c r="V11178">
        <v>0</v>
      </c>
    </row>
    <row r="11179" spans="1:22" x14ac:dyDescent="0.3">
      <c r="A11179">
        <v>202223</v>
      </c>
      <c r="B11179" t="s">
        <v>820</v>
      </c>
      <c r="C11179" t="s">
        <v>821</v>
      </c>
      <c r="D11179" t="s">
        <v>822</v>
      </c>
      <c r="E11179" t="s">
        <v>823</v>
      </c>
      <c r="F11179" t="s">
        <v>912</v>
      </c>
      <c r="G11179" t="s">
        <v>913</v>
      </c>
      <c r="H11179" t="s">
        <v>1106</v>
      </c>
      <c r="I11179">
        <v>808</v>
      </c>
      <c r="J11179" t="s">
        <v>1107</v>
      </c>
      <c r="K11179" t="s">
        <v>828</v>
      </c>
      <c r="L11179" t="s">
        <v>247</v>
      </c>
      <c r="M11179">
        <v>0</v>
      </c>
      <c r="N11179">
        <v>0</v>
      </c>
      <c r="O11179">
        <v>0</v>
      </c>
      <c r="P11179">
        <v>0</v>
      </c>
      <c r="Q11179">
        <v>0</v>
      </c>
      <c r="R11179">
        <v>0</v>
      </c>
      <c r="S11179">
        <v>0</v>
      </c>
      <c r="T11179">
        <v>0</v>
      </c>
      <c r="U11179">
        <v>0</v>
      </c>
      <c r="V11179">
        <v>0</v>
      </c>
    </row>
    <row r="11180" spans="1:22" x14ac:dyDescent="0.3">
      <c r="A11180">
        <v>202324</v>
      </c>
      <c r="B11180" t="s">
        <v>820</v>
      </c>
      <c r="C11180" t="s">
        <v>821</v>
      </c>
      <c r="D11180" t="s">
        <v>822</v>
      </c>
      <c r="E11180" t="s">
        <v>823</v>
      </c>
      <c r="F11180" t="s">
        <v>912</v>
      </c>
      <c r="G11180" t="s">
        <v>913</v>
      </c>
      <c r="H11180" t="s">
        <v>1106</v>
      </c>
      <c r="I11180">
        <v>808</v>
      </c>
      <c r="J11180" t="s">
        <v>1107</v>
      </c>
      <c r="K11180" t="s">
        <v>828</v>
      </c>
      <c r="L11180" t="s">
        <v>247</v>
      </c>
      <c r="M11180">
        <v>0</v>
      </c>
      <c r="N11180">
        <v>0</v>
      </c>
      <c r="O11180">
        <v>0</v>
      </c>
      <c r="P11180">
        <v>0</v>
      </c>
      <c r="Q11180">
        <v>0</v>
      </c>
      <c r="R11180">
        <v>0</v>
      </c>
      <c r="S11180">
        <v>0</v>
      </c>
      <c r="T11180">
        <v>0</v>
      </c>
      <c r="U11180">
        <v>0</v>
      </c>
      <c r="V11180">
        <v>0</v>
      </c>
    </row>
    <row r="11181" spans="1:22" x14ac:dyDescent="0.3">
      <c r="A11181">
        <v>202122</v>
      </c>
      <c r="B11181" t="s">
        <v>820</v>
      </c>
      <c r="C11181" t="s">
        <v>821</v>
      </c>
      <c r="D11181" t="s">
        <v>822</v>
      </c>
      <c r="E11181" t="s">
        <v>823</v>
      </c>
      <c r="F11181" t="s">
        <v>912</v>
      </c>
      <c r="G11181" t="s">
        <v>913</v>
      </c>
      <c r="H11181" t="s">
        <v>1106</v>
      </c>
      <c r="I11181">
        <v>808</v>
      </c>
      <c r="J11181" t="s">
        <v>1107</v>
      </c>
      <c r="K11181" t="s">
        <v>828</v>
      </c>
      <c r="L11181" t="s">
        <v>833</v>
      </c>
      <c r="M11181">
        <v>13240751</v>
      </c>
      <c r="N11181">
        <v>36137712</v>
      </c>
      <c r="O11181">
        <v>10949256</v>
      </c>
      <c r="P11181">
        <v>14124163</v>
      </c>
      <c r="Q11181">
        <v>1588716</v>
      </c>
      <c r="R11181">
        <v>759661</v>
      </c>
      <c r="S11181">
        <v>77282259</v>
      </c>
      <c r="T11181">
        <v>59652</v>
      </c>
      <c r="U11181">
        <v>77222607</v>
      </c>
      <c r="V11181" t="s">
        <v>834</v>
      </c>
    </row>
    <row r="11182" spans="1:22" x14ac:dyDescent="0.3">
      <c r="A11182">
        <v>202223</v>
      </c>
      <c r="B11182" t="s">
        <v>820</v>
      </c>
      <c r="C11182" t="s">
        <v>821</v>
      </c>
      <c r="D11182" t="s">
        <v>822</v>
      </c>
      <c r="E11182" t="s">
        <v>823</v>
      </c>
      <c r="F11182" t="s">
        <v>912</v>
      </c>
      <c r="G11182" t="s">
        <v>913</v>
      </c>
      <c r="H11182" t="s">
        <v>1106</v>
      </c>
      <c r="I11182">
        <v>808</v>
      </c>
      <c r="J11182" t="s">
        <v>1107</v>
      </c>
      <c r="K11182" t="s">
        <v>828</v>
      </c>
      <c r="L11182" t="s">
        <v>833</v>
      </c>
      <c r="M11182">
        <v>13283809</v>
      </c>
      <c r="N11182">
        <v>34547933</v>
      </c>
      <c r="O11182">
        <v>11396137</v>
      </c>
      <c r="P11182">
        <v>17466193</v>
      </c>
      <c r="Q11182">
        <v>1381062</v>
      </c>
      <c r="R11182">
        <v>754942</v>
      </c>
      <c r="S11182">
        <v>79355576</v>
      </c>
      <c r="T11182">
        <v>366665</v>
      </c>
      <c r="U11182">
        <v>78988911</v>
      </c>
      <c r="V11182" t="s">
        <v>834</v>
      </c>
    </row>
    <row r="11183" spans="1:22" x14ac:dyDescent="0.3">
      <c r="A11183">
        <v>202324</v>
      </c>
      <c r="B11183" t="s">
        <v>820</v>
      </c>
      <c r="C11183" t="s">
        <v>821</v>
      </c>
      <c r="D11183" t="s">
        <v>822</v>
      </c>
      <c r="E11183" t="s">
        <v>823</v>
      </c>
      <c r="F11183" t="s">
        <v>912</v>
      </c>
      <c r="G11183" t="s">
        <v>913</v>
      </c>
      <c r="H11183" t="s">
        <v>1106</v>
      </c>
      <c r="I11183">
        <v>808</v>
      </c>
      <c r="J11183" t="s">
        <v>1107</v>
      </c>
      <c r="K11183" t="s">
        <v>828</v>
      </c>
      <c r="L11183" t="s">
        <v>833</v>
      </c>
      <c r="M11183">
        <v>14304767</v>
      </c>
      <c r="N11183">
        <v>31645071</v>
      </c>
      <c r="O11183">
        <v>12218591</v>
      </c>
      <c r="P11183">
        <v>21703642</v>
      </c>
      <c r="Q11183">
        <v>1659636</v>
      </c>
      <c r="R11183">
        <v>1091290</v>
      </c>
      <c r="S11183">
        <v>83148497</v>
      </c>
      <c r="T11183">
        <v>192918</v>
      </c>
      <c r="U11183">
        <v>82955579</v>
      </c>
      <c r="V11183" t="s">
        <v>834</v>
      </c>
    </row>
    <row r="11184" spans="1:22" x14ac:dyDescent="0.3">
      <c r="A11184">
        <v>202122</v>
      </c>
      <c r="B11184" t="s">
        <v>820</v>
      </c>
      <c r="C11184" t="s">
        <v>821</v>
      </c>
      <c r="D11184" t="s">
        <v>822</v>
      </c>
      <c r="E11184" t="s">
        <v>823</v>
      </c>
      <c r="F11184" t="s">
        <v>912</v>
      </c>
      <c r="G11184" t="s">
        <v>913</v>
      </c>
      <c r="H11184" t="s">
        <v>1106</v>
      </c>
      <c r="I11184">
        <v>808</v>
      </c>
      <c r="J11184" t="s">
        <v>1107</v>
      </c>
      <c r="K11184" t="s">
        <v>835</v>
      </c>
      <c r="L11184" t="s">
        <v>836</v>
      </c>
      <c r="M11184" t="s">
        <v>829</v>
      </c>
      <c r="N11184" t="s">
        <v>829</v>
      </c>
      <c r="O11184" t="s">
        <v>829</v>
      </c>
      <c r="P11184" t="s">
        <v>829</v>
      </c>
      <c r="Q11184" t="s">
        <v>829</v>
      </c>
      <c r="R11184" t="s">
        <v>829</v>
      </c>
      <c r="S11184">
        <v>77686048</v>
      </c>
      <c r="T11184" t="s">
        <v>829</v>
      </c>
      <c r="U11184" t="s">
        <v>829</v>
      </c>
      <c r="V11184" t="s">
        <v>834</v>
      </c>
    </row>
    <row r="11185" spans="1:22" x14ac:dyDescent="0.3">
      <c r="A11185">
        <v>202223</v>
      </c>
      <c r="B11185" t="s">
        <v>820</v>
      </c>
      <c r="C11185" t="s">
        <v>821</v>
      </c>
      <c r="D11185" t="s">
        <v>822</v>
      </c>
      <c r="E11185" t="s">
        <v>823</v>
      </c>
      <c r="F11185" t="s">
        <v>912</v>
      </c>
      <c r="G11185" t="s">
        <v>913</v>
      </c>
      <c r="H11185" t="s">
        <v>1106</v>
      </c>
      <c r="I11185">
        <v>808</v>
      </c>
      <c r="J11185" t="s">
        <v>1107</v>
      </c>
      <c r="K11185" t="s">
        <v>835</v>
      </c>
      <c r="L11185" t="s">
        <v>836</v>
      </c>
      <c r="M11185" t="s">
        <v>829</v>
      </c>
      <c r="N11185" t="s">
        <v>829</v>
      </c>
      <c r="O11185" t="s">
        <v>829</v>
      </c>
      <c r="P11185" t="s">
        <v>829</v>
      </c>
      <c r="Q11185" t="s">
        <v>829</v>
      </c>
      <c r="R11185" t="s">
        <v>829</v>
      </c>
      <c r="S11185">
        <v>80697025</v>
      </c>
      <c r="T11185" t="s">
        <v>829</v>
      </c>
      <c r="U11185" t="s">
        <v>829</v>
      </c>
      <c r="V11185" t="s">
        <v>834</v>
      </c>
    </row>
    <row r="11186" spans="1:22" x14ac:dyDescent="0.3">
      <c r="A11186">
        <v>202324</v>
      </c>
      <c r="B11186" t="s">
        <v>820</v>
      </c>
      <c r="C11186" t="s">
        <v>821</v>
      </c>
      <c r="D11186" t="s">
        <v>822</v>
      </c>
      <c r="E11186" t="s">
        <v>823</v>
      </c>
      <c r="F11186" t="s">
        <v>912</v>
      </c>
      <c r="G11186" t="s">
        <v>913</v>
      </c>
      <c r="H11186" t="s">
        <v>1106</v>
      </c>
      <c r="I11186">
        <v>808</v>
      </c>
      <c r="J11186" t="s">
        <v>1107</v>
      </c>
      <c r="K11186" t="s">
        <v>835</v>
      </c>
      <c r="L11186" t="s">
        <v>836</v>
      </c>
      <c r="M11186" t="s">
        <v>829</v>
      </c>
      <c r="N11186" t="s">
        <v>829</v>
      </c>
      <c r="O11186" t="s">
        <v>829</v>
      </c>
      <c r="P11186" t="s">
        <v>829</v>
      </c>
      <c r="Q11186" t="s">
        <v>829</v>
      </c>
      <c r="R11186" t="s">
        <v>829</v>
      </c>
      <c r="S11186">
        <v>82567323</v>
      </c>
      <c r="T11186" t="s">
        <v>829</v>
      </c>
      <c r="U11186" t="s">
        <v>829</v>
      </c>
      <c r="V11186" t="s">
        <v>834</v>
      </c>
    </row>
    <row r="11187" spans="1:22" x14ac:dyDescent="0.3">
      <c r="A11187">
        <v>202122</v>
      </c>
      <c r="B11187" t="s">
        <v>820</v>
      </c>
      <c r="C11187" t="s">
        <v>821</v>
      </c>
      <c r="D11187" t="s">
        <v>822</v>
      </c>
      <c r="E11187" t="s">
        <v>823</v>
      </c>
      <c r="F11187" t="s">
        <v>912</v>
      </c>
      <c r="G11187" t="s">
        <v>913</v>
      </c>
      <c r="H11187" t="s">
        <v>1106</v>
      </c>
      <c r="I11187">
        <v>808</v>
      </c>
      <c r="J11187" t="s">
        <v>1107</v>
      </c>
      <c r="K11187" t="s">
        <v>835</v>
      </c>
      <c r="L11187" t="s">
        <v>837</v>
      </c>
      <c r="M11187" t="s">
        <v>829</v>
      </c>
      <c r="N11187" t="s">
        <v>829</v>
      </c>
      <c r="O11187" t="s">
        <v>829</v>
      </c>
      <c r="P11187" t="s">
        <v>829</v>
      </c>
      <c r="Q11187" t="s">
        <v>829</v>
      </c>
      <c r="R11187" t="s">
        <v>829</v>
      </c>
      <c r="S11187">
        <v>107901</v>
      </c>
      <c r="T11187" t="s">
        <v>829</v>
      </c>
      <c r="U11187" t="s">
        <v>829</v>
      </c>
      <c r="V11187" t="s">
        <v>834</v>
      </c>
    </row>
    <row r="11188" spans="1:22" x14ac:dyDescent="0.3">
      <c r="A11188">
        <v>202223</v>
      </c>
      <c r="B11188" t="s">
        <v>820</v>
      </c>
      <c r="C11188" t="s">
        <v>821</v>
      </c>
      <c r="D11188" t="s">
        <v>822</v>
      </c>
      <c r="E11188" t="s">
        <v>823</v>
      </c>
      <c r="F11188" t="s">
        <v>912</v>
      </c>
      <c r="G11188" t="s">
        <v>913</v>
      </c>
      <c r="H11188" t="s">
        <v>1106</v>
      </c>
      <c r="I11188">
        <v>808</v>
      </c>
      <c r="J11188" t="s">
        <v>1107</v>
      </c>
      <c r="K11188" t="s">
        <v>835</v>
      </c>
      <c r="L11188" t="s">
        <v>837</v>
      </c>
      <c r="M11188" t="s">
        <v>829</v>
      </c>
      <c r="N11188" t="s">
        <v>829</v>
      </c>
      <c r="O11188" t="s">
        <v>829</v>
      </c>
      <c r="P11188" t="s">
        <v>829</v>
      </c>
      <c r="Q11188" t="s">
        <v>829</v>
      </c>
      <c r="R11188" t="s">
        <v>829</v>
      </c>
      <c r="S11188">
        <v>-93433</v>
      </c>
      <c r="T11188" t="s">
        <v>829</v>
      </c>
      <c r="U11188" t="s">
        <v>829</v>
      </c>
      <c r="V11188">
        <v>0</v>
      </c>
    </row>
    <row r="11189" spans="1:22" x14ac:dyDescent="0.3">
      <c r="A11189">
        <v>202324</v>
      </c>
      <c r="B11189" t="s">
        <v>820</v>
      </c>
      <c r="C11189" t="s">
        <v>821</v>
      </c>
      <c r="D11189" t="s">
        <v>822</v>
      </c>
      <c r="E11189" t="s">
        <v>823</v>
      </c>
      <c r="F11189" t="s">
        <v>912</v>
      </c>
      <c r="G11189" t="s">
        <v>913</v>
      </c>
      <c r="H11189" t="s">
        <v>1106</v>
      </c>
      <c r="I11189">
        <v>808</v>
      </c>
      <c r="J11189" t="s">
        <v>1107</v>
      </c>
      <c r="K11189" t="s">
        <v>835</v>
      </c>
      <c r="L11189" t="s">
        <v>837</v>
      </c>
      <c r="M11189" t="s">
        <v>829</v>
      </c>
      <c r="N11189" t="s">
        <v>829</v>
      </c>
      <c r="O11189" t="s">
        <v>829</v>
      </c>
      <c r="P11189" t="s">
        <v>829</v>
      </c>
      <c r="Q11189" t="s">
        <v>829</v>
      </c>
      <c r="R11189" t="s">
        <v>829</v>
      </c>
      <c r="S11189">
        <v>456206</v>
      </c>
      <c r="T11189" t="s">
        <v>829</v>
      </c>
      <c r="U11189" t="s">
        <v>829</v>
      </c>
      <c r="V11189">
        <v>0</v>
      </c>
    </row>
    <row r="11190" spans="1:22" x14ac:dyDescent="0.3">
      <c r="A11190">
        <v>202122</v>
      </c>
      <c r="B11190" t="s">
        <v>820</v>
      </c>
      <c r="C11190" t="s">
        <v>821</v>
      </c>
      <c r="D11190" t="s">
        <v>822</v>
      </c>
      <c r="E11190" t="s">
        <v>823</v>
      </c>
      <c r="F11190" t="s">
        <v>912</v>
      </c>
      <c r="G11190" t="s">
        <v>913</v>
      </c>
      <c r="H11190" t="s">
        <v>1106</v>
      </c>
      <c r="I11190">
        <v>808</v>
      </c>
      <c r="J11190" t="s">
        <v>1107</v>
      </c>
      <c r="K11190" t="s">
        <v>835</v>
      </c>
      <c r="L11190" t="s">
        <v>838</v>
      </c>
      <c r="M11190" t="s">
        <v>829</v>
      </c>
      <c r="N11190" t="s">
        <v>829</v>
      </c>
      <c r="O11190" t="s">
        <v>829</v>
      </c>
      <c r="P11190" t="s">
        <v>829</v>
      </c>
      <c r="Q11190" t="s">
        <v>829</v>
      </c>
      <c r="R11190" t="s">
        <v>829</v>
      </c>
      <c r="S11190">
        <v>-6051593</v>
      </c>
      <c r="T11190" t="s">
        <v>829</v>
      </c>
      <c r="U11190" t="s">
        <v>829</v>
      </c>
      <c r="V11190" t="s">
        <v>834</v>
      </c>
    </row>
    <row r="11191" spans="1:22" x14ac:dyDescent="0.3">
      <c r="A11191">
        <v>202223</v>
      </c>
      <c r="B11191" t="s">
        <v>820</v>
      </c>
      <c r="C11191" t="s">
        <v>821</v>
      </c>
      <c r="D11191" t="s">
        <v>822</v>
      </c>
      <c r="E11191" t="s">
        <v>823</v>
      </c>
      <c r="F11191" t="s">
        <v>912</v>
      </c>
      <c r="G11191" t="s">
        <v>913</v>
      </c>
      <c r="H11191" t="s">
        <v>1106</v>
      </c>
      <c r="I11191">
        <v>808</v>
      </c>
      <c r="J11191" t="s">
        <v>1107</v>
      </c>
      <c r="K11191" t="s">
        <v>835</v>
      </c>
      <c r="L11191" t="s">
        <v>838</v>
      </c>
      <c r="M11191" t="s">
        <v>829</v>
      </c>
      <c r="N11191" t="s">
        <v>829</v>
      </c>
      <c r="O11191" t="s">
        <v>829</v>
      </c>
      <c r="P11191" t="s">
        <v>829</v>
      </c>
      <c r="Q11191" t="s">
        <v>829</v>
      </c>
      <c r="R11191" t="s">
        <v>829</v>
      </c>
      <c r="S11191">
        <v>-5480251</v>
      </c>
      <c r="T11191" t="s">
        <v>829</v>
      </c>
      <c r="U11191" t="s">
        <v>829</v>
      </c>
      <c r="V11191" t="s">
        <v>834</v>
      </c>
    </row>
    <row r="11192" spans="1:22" x14ac:dyDescent="0.3">
      <c r="A11192">
        <v>202324</v>
      </c>
      <c r="B11192" t="s">
        <v>820</v>
      </c>
      <c r="C11192" t="s">
        <v>821</v>
      </c>
      <c r="D11192" t="s">
        <v>822</v>
      </c>
      <c r="E11192" t="s">
        <v>823</v>
      </c>
      <c r="F11192" t="s">
        <v>912</v>
      </c>
      <c r="G11192" t="s">
        <v>913</v>
      </c>
      <c r="H11192" t="s">
        <v>1106</v>
      </c>
      <c r="I11192">
        <v>808</v>
      </c>
      <c r="J11192" t="s">
        <v>1107</v>
      </c>
      <c r="K11192" t="s">
        <v>835</v>
      </c>
      <c r="L11192" t="s">
        <v>838</v>
      </c>
      <c r="M11192" t="s">
        <v>829</v>
      </c>
      <c r="N11192" t="s">
        <v>829</v>
      </c>
      <c r="O11192" t="s">
        <v>829</v>
      </c>
      <c r="P11192" t="s">
        <v>829</v>
      </c>
      <c r="Q11192" t="s">
        <v>829</v>
      </c>
      <c r="R11192" t="s">
        <v>829</v>
      </c>
      <c r="S11192">
        <v>-3865570</v>
      </c>
      <c r="T11192" t="s">
        <v>829</v>
      </c>
      <c r="U11192" t="s">
        <v>829</v>
      </c>
      <c r="V11192" t="s">
        <v>834</v>
      </c>
    </row>
    <row r="11193" spans="1:22" x14ac:dyDescent="0.3">
      <c r="A11193">
        <v>202122</v>
      </c>
      <c r="B11193" t="s">
        <v>820</v>
      </c>
      <c r="C11193" t="s">
        <v>821</v>
      </c>
      <c r="D11193" t="s">
        <v>822</v>
      </c>
      <c r="E11193" t="s">
        <v>823</v>
      </c>
      <c r="F11193" t="s">
        <v>912</v>
      </c>
      <c r="G11193" t="s">
        <v>913</v>
      </c>
      <c r="H11193" t="s">
        <v>1106</v>
      </c>
      <c r="I11193">
        <v>808</v>
      </c>
      <c r="J11193" t="s">
        <v>1107</v>
      </c>
      <c r="K11193" t="s">
        <v>835</v>
      </c>
      <c r="L11193" t="s">
        <v>839</v>
      </c>
      <c r="M11193" t="s">
        <v>829</v>
      </c>
      <c r="N11193" t="s">
        <v>829</v>
      </c>
      <c r="O11193" t="s">
        <v>829</v>
      </c>
      <c r="P11193" t="s">
        <v>829</v>
      </c>
      <c r="Q11193" t="s">
        <v>829</v>
      </c>
      <c r="R11193" t="s">
        <v>829</v>
      </c>
      <c r="S11193">
        <v>5480251</v>
      </c>
      <c r="T11193" t="s">
        <v>829</v>
      </c>
      <c r="U11193" t="s">
        <v>829</v>
      </c>
      <c r="V11193" t="s">
        <v>834</v>
      </c>
    </row>
    <row r="11194" spans="1:22" x14ac:dyDescent="0.3">
      <c r="A11194">
        <v>202223</v>
      </c>
      <c r="B11194" t="s">
        <v>820</v>
      </c>
      <c r="C11194" t="s">
        <v>821</v>
      </c>
      <c r="D11194" t="s">
        <v>822</v>
      </c>
      <c r="E11194" t="s">
        <v>823</v>
      </c>
      <c r="F11194" t="s">
        <v>912</v>
      </c>
      <c r="G11194" t="s">
        <v>913</v>
      </c>
      <c r="H11194" t="s">
        <v>1106</v>
      </c>
      <c r="I11194">
        <v>808</v>
      </c>
      <c r="J11194" t="s">
        <v>1107</v>
      </c>
      <c r="K11194" t="s">
        <v>835</v>
      </c>
      <c r="L11194" t="s">
        <v>839</v>
      </c>
      <c r="M11194" t="s">
        <v>829</v>
      </c>
      <c r="N11194" t="s">
        <v>829</v>
      </c>
      <c r="O11194" t="s">
        <v>829</v>
      </c>
      <c r="P11194" t="s">
        <v>829</v>
      </c>
      <c r="Q11194" t="s">
        <v>829</v>
      </c>
      <c r="R11194" t="s">
        <v>829</v>
      </c>
      <c r="S11194">
        <v>3865570</v>
      </c>
      <c r="T11194" t="s">
        <v>829</v>
      </c>
      <c r="U11194" t="s">
        <v>829</v>
      </c>
      <c r="V11194" t="s">
        <v>834</v>
      </c>
    </row>
    <row r="11195" spans="1:22" x14ac:dyDescent="0.3">
      <c r="A11195">
        <v>202324</v>
      </c>
      <c r="B11195" t="s">
        <v>820</v>
      </c>
      <c r="C11195" t="s">
        <v>821</v>
      </c>
      <c r="D11195" t="s">
        <v>822</v>
      </c>
      <c r="E11195" t="s">
        <v>823</v>
      </c>
      <c r="F11195" t="s">
        <v>912</v>
      </c>
      <c r="G11195" t="s">
        <v>913</v>
      </c>
      <c r="H11195" t="s">
        <v>1106</v>
      </c>
      <c r="I11195">
        <v>808</v>
      </c>
      <c r="J11195" t="s">
        <v>1107</v>
      </c>
      <c r="K11195" t="s">
        <v>835</v>
      </c>
      <c r="L11195" t="s">
        <v>839</v>
      </c>
      <c r="M11195" t="s">
        <v>829</v>
      </c>
      <c r="N11195" t="s">
        <v>829</v>
      </c>
      <c r="O11195" t="s">
        <v>829</v>
      </c>
      <c r="P11195" t="s">
        <v>829</v>
      </c>
      <c r="Q11195" t="s">
        <v>829</v>
      </c>
      <c r="R11195" t="s">
        <v>829</v>
      </c>
      <c r="S11195">
        <v>3797620</v>
      </c>
      <c r="T11195" t="s">
        <v>829</v>
      </c>
      <c r="U11195" t="s">
        <v>829</v>
      </c>
      <c r="V11195" t="s">
        <v>834</v>
      </c>
    </row>
    <row r="11196" spans="1:22" x14ac:dyDescent="0.3">
      <c r="A11196">
        <v>202122</v>
      </c>
      <c r="B11196" t="s">
        <v>820</v>
      </c>
      <c r="C11196" t="s">
        <v>821</v>
      </c>
      <c r="D11196" t="s">
        <v>822</v>
      </c>
      <c r="E11196" t="s">
        <v>823</v>
      </c>
      <c r="F11196" t="s">
        <v>912</v>
      </c>
      <c r="G11196" t="s">
        <v>913</v>
      </c>
      <c r="H11196" t="s">
        <v>1106</v>
      </c>
      <c r="I11196">
        <v>808</v>
      </c>
      <c r="J11196" t="s">
        <v>1107</v>
      </c>
      <c r="K11196" t="s">
        <v>835</v>
      </c>
      <c r="L11196" t="s">
        <v>840</v>
      </c>
      <c r="M11196" t="s">
        <v>829</v>
      </c>
      <c r="N11196" t="s">
        <v>829</v>
      </c>
      <c r="O11196" t="s">
        <v>829</v>
      </c>
      <c r="P11196" t="s">
        <v>829</v>
      </c>
      <c r="Q11196" t="s">
        <v>829</v>
      </c>
      <c r="R11196" t="s">
        <v>829</v>
      </c>
      <c r="S11196">
        <v>0</v>
      </c>
      <c r="T11196" t="s">
        <v>829</v>
      </c>
      <c r="U11196" t="s">
        <v>829</v>
      </c>
      <c r="V11196" t="s">
        <v>834</v>
      </c>
    </row>
    <row r="11197" spans="1:22" x14ac:dyDescent="0.3">
      <c r="A11197">
        <v>202223</v>
      </c>
      <c r="B11197" t="s">
        <v>820</v>
      </c>
      <c r="C11197" t="s">
        <v>821</v>
      </c>
      <c r="D11197" t="s">
        <v>822</v>
      </c>
      <c r="E11197" t="s">
        <v>823</v>
      </c>
      <c r="F11197" t="s">
        <v>912</v>
      </c>
      <c r="G11197" t="s">
        <v>913</v>
      </c>
      <c r="H11197" t="s">
        <v>1106</v>
      </c>
      <c r="I11197">
        <v>808</v>
      </c>
      <c r="J11197" t="s">
        <v>1107</v>
      </c>
      <c r="K11197" t="s">
        <v>835</v>
      </c>
      <c r="L11197" t="s">
        <v>840</v>
      </c>
      <c r="M11197" t="s">
        <v>829</v>
      </c>
      <c r="N11197" t="s">
        <v>829</v>
      </c>
      <c r="O11197" t="s">
        <v>829</v>
      </c>
      <c r="P11197" t="s">
        <v>829</v>
      </c>
      <c r="Q11197" t="s">
        <v>829</v>
      </c>
      <c r="R11197" t="s">
        <v>829</v>
      </c>
      <c r="S11197">
        <v>0</v>
      </c>
      <c r="T11197" t="s">
        <v>829</v>
      </c>
      <c r="U11197" t="s">
        <v>829</v>
      </c>
      <c r="V11197" t="s">
        <v>834</v>
      </c>
    </row>
    <row r="11198" spans="1:22" x14ac:dyDescent="0.3">
      <c r="A11198">
        <v>202324</v>
      </c>
      <c r="B11198" t="s">
        <v>820</v>
      </c>
      <c r="C11198" t="s">
        <v>821</v>
      </c>
      <c r="D11198" t="s">
        <v>822</v>
      </c>
      <c r="E11198" t="s">
        <v>823</v>
      </c>
      <c r="F11198" t="s">
        <v>912</v>
      </c>
      <c r="G11198" t="s">
        <v>913</v>
      </c>
      <c r="H11198" t="s">
        <v>1106</v>
      </c>
      <c r="I11198">
        <v>808</v>
      </c>
      <c r="J11198" t="s">
        <v>1107</v>
      </c>
      <c r="K11198" t="s">
        <v>835</v>
      </c>
      <c r="L11198" t="s">
        <v>840</v>
      </c>
      <c r="M11198" t="s">
        <v>829</v>
      </c>
      <c r="N11198" t="s">
        <v>829</v>
      </c>
      <c r="O11198" t="s">
        <v>829</v>
      </c>
      <c r="P11198" t="s">
        <v>829</v>
      </c>
      <c r="Q11198" t="s">
        <v>829</v>
      </c>
      <c r="R11198" t="s">
        <v>829</v>
      </c>
      <c r="S11198">
        <v>0</v>
      </c>
      <c r="T11198" t="s">
        <v>829</v>
      </c>
      <c r="U11198" t="s">
        <v>829</v>
      </c>
      <c r="V11198" t="s">
        <v>834</v>
      </c>
    </row>
    <row r="11199" spans="1:22" x14ac:dyDescent="0.3">
      <c r="A11199">
        <v>202122</v>
      </c>
      <c r="B11199" t="s">
        <v>820</v>
      </c>
      <c r="C11199" t="s">
        <v>821</v>
      </c>
      <c r="D11199" t="s">
        <v>822</v>
      </c>
      <c r="E11199" t="s">
        <v>823</v>
      </c>
      <c r="F11199" t="s">
        <v>912</v>
      </c>
      <c r="G11199" t="s">
        <v>913</v>
      </c>
      <c r="H11199" t="s">
        <v>1106</v>
      </c>
      <c r="I11199">
        <v>808</v>
      </c>
      <c r="J11199" t="s">
        <v>1107</v>
      </c>
      <c r="K11199" t="s">
        <v>835</v>
      </c>
      <c r="L11199" t="s">
        <v>841</v>
      </c>
      <c r="M11199" t="s">
        <v>829</v>
      </c>
      <c r="N11199" t="s">
        <v>829</v>
      </c>
      <c r="O11199" t="s">
        <v>829</v>
      </c>
      <c r="P11199" t="s">
        <v>829</v>
      </c>
      <c r="Q11199" t="s">
        <v>829</v>
      </c>
      <c r="R11199" t="s">
        <v>829</v>
      </c>
      <c r="S11199">
        <v>77222607</v>
      </c>
      <c r="T11199" t="s">
        <v>829</v>
      </c>
      <c r="U11199" t="s">
        <v>829</v>
      </c>
      <c r="V11199" t="s">
        <v>834</v>
      </c>
    </row>
    <row r="11200" spans="1:22" x14ac:dyDescent="0.3">
      <c r="A11200">
        <v>202223</v>
      </c>
      <c r="B11200" t="s">
        <v>820</v>
      </c>
      <c r="C11200" t="s">
        <v>821</v>
      </c>
      <c r="D11200" t="s">
        <v>822</v>
      </c>
      <c r="E11200" t="s">
        <v>823</v>
      </c>
      <c r="F11200" t="s">
        <v>912</v>
      </c>
      <c r="G11200" t="s">
        <v>913</v>
      </c>
      <c r="H11200" t="s">
        <v>1106</v>
      </c>
      <c r="I11200">
        <v>808</v>
      </c>
      <c r="J11200" t="s">
        <v>1107</v>
      </c>
      <c r="K11200" t="s">
        <v>835</v>
      </c>
      <c r="L11200" t="s">
        <v>841</v>
      </c>
      <c r="M11200" t="s">
        <v>829</v>
      </c>
      <c r="N11200" t="s">
        <v>829</v>
      </c>
      <c r="O11200" t="s">
        <v>829</v>
      </c>
      <c r="P11200" t="s">
        <v>829</v>
      </c>
      <c r="Q11200" t="s">
        <v>829</v>
      </c>
      <c r="R11200" t="s">
        <v>829</v>
      </c>
      <c r="S11200">
        <v>78988911</v>
      </c>
      <c r="T11200" t="s">
        <v>829</v>
      </c>
      <c r="U11200" t="s">
        <v>829</v>
      </c>
      <c r="V11200" t="s">
        <v>834</v>
      </c>
    </row>
    <row r="11201" spans="1:22" x14ac:dyDescent="0.3">
      <c r="A11201">
        <v>202324</v>
      </c>
      <c r="B11201" t="s">
        <v>820</v>
      </c>
      <c r="C11201" t="s">
        <v>821</v>
      </c>
      <c r="D11201" t="s">
        <v>822</v>
      </c>
      <c r="E11201" t="s">
        <v>823</v>
      </c>
      <c r="F11201" t="s">
        <v>912</v>
      </c>
      <c r="G11201" t="s">
        <v>913</v>
      </c>
      <c r="H11201" t="s">
        <v>1106</v>
      </c>
      <c r="I11201">
        <v>808</v>
      </c>
      <c r="J11201" t="s">
        <v>1107</v>
      </c>
      <c r="K11201" t="s">
        <v>835</v>
      </c>
      <c r="L11201" t="s">
        <v>841</v>
      </c>
      <c r="M11201" t="s">
        <v>829</v>
      </c>
      <c r="N11201" t="s">
        <v>829</v>
      </c>
      <c r="O11201" t="s">
        <v>829</v>
      </c>
      <c r="P11201" t="s">
        <v>829</v>
      </c>
      <c r="Q11201" t="s">
        <v>829</v>
      </c>
      <c r="R11201" t="s">
        <v>829</v>
      </c>
      <c r="S11201">
        <v>82955579</v>
      </c>
      <c r="T11201" t="s">
        <v>829</v>
      </c>
      <c r="U11201" t="s">
        <v>829</v>
      </c>
      <c r="V11201" t="s">
        <v>834</v>
      </c>
    </row>
    <row r="11202" spans="1:22" x14ac:dyDescent="0.3">
      <c r="A11202">
        <v>202122</v>
      </c>
      <c r="B11202" t="s">
        <v>820</v>
      </c>
      <c r="C11202" t="s">
        <v>821</v>
      </c>
      <c r="D11202" t="s">
        <v>822</v>
      </c>
      <c r="E11202" t="s">
        <v>823</v>
      </c>
      <c r="F11202" t="s">
        <v>912</v>
      </c>
      <c r="G11202" t="s">
        <v>913</v>
      </c>
      <c r="H11202" t="s">
        <v>1106</v>
      </c>
      <c r="I11202">
        <v>808</v>
      </c>
      <c r="J11202" t="s">
        <v>1107</v>
      </c>
      <c r="K11202" t="s">
        <v>842</v>
      </c>
      <c r="L11202" t="s">
        <v>238</v>
      </c>
      <c r="M11202" t="s">
        <v>829</v>
      </c>
      <c r="N11202" t="s">
        <v>829</v>
      </c>
      <c r="O11202" t="s">
        <v>829</v>
      </c>
      <c r="P11202" t="s">
        <v>829</v>
      </c>
      <c r="Q11202" t="s">
        <v>829</v>
      </c>
      <c r="R11202" t="s">
        <v>829</v>
      </c>
      <c r="S11202">
        <v>525057</v>
      </c>
      <c r="T11202">
        <v>56518</v>
      </c>
      <c r="U11202">
        <v>468539</v>
      </c>
      <c r="V11202">
        <v>14</v>
      </c>
    </row>
    <row r="11203" spans="1:22" x14ac:dyDescent="0.3">
      <c r="A11203">
        <v>202223</v>
      </c>
      <c r="B11203" t="s">
        <v>820</v>
      </c>
      <c r="C11203" t="s">
        <v>821</v>
      </c>
      <c r="D11203" t="s">
        <v>822</v>
      </c>
      <c r="E11203" t="s">
        <v>823</v>
      </c>
      <c r="F11203" t="s">
        <v>912</v>
      </c>
      <c r="G11203" t="s">
        <v>913</v>
      </c>
      <c r="H11203" t="s">
        <v>1106</v>
      </c>
      <c r="I11203">
        <v>808</v>
      </c>
      <c r="J11203" t="s">
        <v>1107</v>
      </c>
      <c r="K11203" t="s">
        <v>842</v>
      </c>
      <c r="L11203" t="s">
        <v>238</v>
      </c>
      <c r="M11203" t="s">
        <v>829</v>
      </c>
      <c r="N11203" t="s">
        <v>829</v>
      </c>
      <c r="O11203" t="s">
        <v>829</v>
      </c>
      <c r="P11203" t="s">
        <v>829</v>
      </c>
      <c r="Q11203" t="s">
        <v>829</v>
      </c>
      <c r="R11203" t="s">
        <v>829</v>
      </c>
      <c r="S11203">
        <v>572574</v>
      </c>
      <c r="T11203">
        <v>0</v>
      </c>
      <c r="U11203">
        <v>572574</v>
      </c>
      <c r="V11203">
        <v>18</v>
      </c>
    </row>
    <row r="11204" spans="1:22" x14ac:dyDescent="0.3">
      <c r="A11204">
        <v>202324</v>
      </c>
      <c r="B11204" t="s">
        <v>820</v>
      </c>
      <c r="C11204" t="s">
        <v>821</v>
      </c>
      <c r="D11204" t="s">
        <v>822</v>
      </c>
      <c r="E11204" t="s">
        <v>823</v>
      </c>
      <c r="F11204" t="s">
        <v>912</v>
      </c>
      <c r="G11204" t="s">
        <v>913</v>
      </c>
      <c r="H11204" t="s">
        <v>1106</v>
      </c>
      <c r="I11204">
        <v>808</v>
      </c>
      <c r="J11204" t="s">
        <v>1107</v>
      </c>
      <c r="K11204" t="s">
        <v>842</v>
      </c>
      <c r="L11204" t="s">
        <v>238</v>
      </c>
      <c r="M11204" t="s">
        <v>829</v>
      </c>
      <c r="N11204" t="s">
        <v>829</v>
      </c>
      <c r="O11204" t="s">
        <v>829</v>
      </c>
      <c r="P11204" t="s">
        <v>829</v>
      </c>
      <c r="Q11204" t="s">
        <v>829</v>
      </c>
      <c r="R11204" t="s">
        <v>829</v>
      </c>
      <c r="S11204">
        <v>745467</v>
      </c>
      <c r="T11204">
        <v>0</v>
      </c>
      <c r="U11204">
        <v>745467</v>
      </c>
      <c r="V11204">
        <v>23</v>
      </c>
    </row>
    <row r="11205" spans="1:22" x14ac:dyDescent="0.3">
      <c r="A11205">
        <v>202122</v>
      </c>
      <c r="B11205" t="s">
        <v>820</v>
      </c>
      <c r="C11205" t="s">
        <v>821</v>
      </c>
      <c r="D11205" t="s">
        <v>822</v>
      </c>
      <c r="E11205" t="s">
        <v>823</v>
      </c>
      <c r="F11205" t="s">
        <v>912</v>
      </c>
      <c r="G11205" t="s">
        <v>913</v>
      </c>
      <c r="H11205" t="s">
        <v>1106</v>
      </c>
      <c r="I11205">
        <v>808</v>
      </c>
      <c r="J11205" t="s">
        <v>1107</v>
      </c>
      <c r="K11205" t="s">
        <v>842</v>
      </c>
      <c r="L11205" t="s">
        <v>240</v>
      </c>
      <c r="M11205" t="s">
        <v>829</v>
      </c>
      <c r="N11205" t="s">
        <v>829</v>
      </c>
      <c r="O11205" t="s">
        <v>829</v>
      </c>
      <c r="P11205" t="s">
        <v>829</v>
      </c>
      <c r="Q11205" t="s">
        <v>829</v>
      </c>
      <c r="R11205" t="s">
        <v>829</v>
      </c>
      <c r="S11205">
        <v>1016761</v>
      </c>
      <c r="T11205">
        <v>0</v>
      </c>
      <c r="U11205">
        <v>1016761</v>
      </c>
      <c r="V11205">
        <v>31</v>
      </c>
    </row>
    <row r="11206" spans="1:22" x14ac:dyDescent="0.3">
      <c r="A11206">
        <v>202223</v>
      </c>
      <c r="B11206" t="s">
        <v>820</v>
      </c>
      <c r="C11206" t="s">
        <v>821</v>
      </c>
      <c r="D11206" t="s">
        <v>822</v>
      </c>
      <c r="E11206" t="s">
        <v>823</v>
      </c>
      <c r="F11206" t="s">
        <v>912</v>
      </c>
      <c r="G11206" t="s">
        <v>913</v>
      </c>
      <c r="H11206" t="s">
        <v>1106</v>
      </c>
      <c r="I11206">
        <v>808</v>
      </c>
      <c r="J11206" t="s">
        <v>1107</v>
      </c>
      <c r="K11206" t="s">
        <v>842</v>
      </c>
      <c r="L11206" t="s">
        <v>240</v>
      </c>
      <c r="M11206" t="s">
        <v>829</v>
      </c>
      <c r="N11206" t="s">
        <v>829</v>
      </c>
      <c r="O11206" t="s">
        <v>829</v>
      </c>
      <c r="P11206" t="s">
        <v>829</v>
      </c>
      <c r="Q11206" t="s">
        <v>829</v>
      </c>
      <c r="R11206" t="s">
        <v>829</v>
      </c>
      <c r="S11206">
        <v>1050388</v>
      </c>
      <c r="T11206">
        <v>0</v>
      </c>
      <c r="U11206">
        <v>1050388</v>
      </c>
      <c r="V11206">
        <v>32</v>
      </c>
    </row>
    <row r="11207" spans="1:22" x14ac:dyDescent="0.3">
      <c r="A11207">
        <v>202324</v>
      </c>
      <c r="B11207" t="s">
        <v>820</v>
      </c>
      <c r="C11207" t="s">
        <v>821</v>
      </c>
      <c r="D11207" t="s">
        <v>822</v>
      </c>
      <c r="E11207" t="s">
        <v>823</v>
      </c>
      <c r="F11207" t="s">
        <v>912</v>
      </c>
      <c r="G11207" t="s">
        <v>913</v>
      </c>
      <c r="H11207" t="s">
        <v>1106</v>
      </c>
      <c r="I11207">
        <v>808</v>
      </c>
      <c r="J11207" t="s">
        <v>1107</v>
      </c>
      <c r="K11207" t="s">
        <v>842</v>
      </c>
      <c r="L11207" t="s">
        <v>240</v>
      </c>
      <c r="M11207" t="s">
        <v>829</v>
      </c>
      <c r="N11207" t="s">
        <v>829</v>
      </c>
      <c r="O11207" t="s">
        <v>829</v>
      </c>
      <c r="P11207" t="s">
        <v>829</v>
      </c>
      <c r="Q11207" t="s">
        <v>829</v>
      </c>
      <c r="R11207" t="s">
        <v>829</v>
      </c>
      <c r="S11207">
        <v>1372986</v>
      </c>
      <c r="T11207">
        <v>20083</v>
      </c>
      <c r="U11207">
        <v>1352903</v>
      </c>
      <c r="V11207">
        <v>41</v>
      </c>
    </row>
    <row r="11208" spans="1:22" x14ac:dyDescent="0.3">
      <c r="A11208">
        <v>202122</v>
      </c>
      <c r="B11208" t="s">
        <v>820</v>
      </c>
      <c r="C11208" t="s">
        <v>821</v>
      </c>
      <c r="D11208" t="s">
        <v>822</v>
      </c>
      <c r="E11208" t="s">
        <v>823</v>
      </c>
      <c r="F11208" t="s">
        <v>912</v>
      </c>
      <c r="G11208" t="s">
        <v>913</v>
      </c>
      <c r="H11208" t="s">
        <v>1106</v>
      </c>
      <c r="I11208">
        <v>808</v>
      </c>
      <c r="J11208" t="s">
        <v>1107</v>
      </c>
      <c r="K11208" t="s">
        <v>842</v>
      </c>
      <c r="L11208" t="s">
        <v>843</v>
      </c>
      <c r="M11208" t="s">
        <v>829</v>
      </c>
      <c r="N11208" t="s">
        <v>829</v>
      </c>
      <c r="O11208" t="s">
        <v>829</v>
      </c>
      <c r="P11208" t="s">
        <v>829</v>
      </c>
      <c r="Q11208" t="s">
        <v>829</v>
      </c>
      <c r="R11208" t="s">
        <v>829</v>
      </c>
      <c r="S11208">
        <v>335000</v>
      </c>
      <c r="T11208">
        <v>0</v>
      </c>
      <c r="U11208">
        <v>335000</v>
      </c>
      <c r="V11208">
        <v>10</v>
      </c>
    </row>
    <row r="11209" spans="1:22" x14ac:dyDescent="0.3">
      <c r="A11209">
        <v>202223</v>
      </c>
      <c r="B11209" t="s">
        <v>820</v>
      </c>
      <c r="C11209" t="s">
        <v>821</v>
      </c>
      <c r="D11209" t="s">
        <v>822</v>
      </c>
      <c r="E11209" t="s">
        <v>823</v>
      </c>
      <c r="F11209" t="s">
        <v>912</v>
      </c>
      <c r="G11209" t="s">
        <v>913</v>
      </c>
      <c r="H11209" t="s">
        <v>1106</v>
      </c>
      <c r="I11209">
        <v>808</v>
      </c>
      <c r="J11209" t="s">
        <v>1107</v>
      </c>
      <c r="K11209" t="s">
        <v>842</v>
      </c>
      <c r="L11209" t="s">
        <v>843</v>
      </c>
      <c r="M11209" t="s">
        <v>829</v>
      </c>
      <c r="N11209" t="s">
        <v>829</v>
      </c>
      <c r="O11209" t="s">
        <v>829</v>
      </c>
      <c r="P11209" t="s">
        <v>829</v>
      </c>
      <c r="Q11209" t="s">
        <v>829</v>
      </c>
      <c r="R11209" t="s">
        <v>829</v>
      </c>
      <c r="S11209">
        <v>350000</v>
      </c>
      <c r="T11209">
        <v>0</v>
      </c>
      <c r="U11209">
        <v>350000</v>
      </c>
      <c r="V11209">
        <v>11</v>
      </c>
    </row>
    <row r="11210" spans="1:22" x14ac:dyDescent="0.3">
      <c r="A11210">
        <v>202324</v>
      </c>
      <c r="B11210" t="s">
        <v>820</v>
      </c>
      <c r="C11210" t="s">
        <v>821</v>
      </c>
      <c r="D11210" t="s">
        <v>822</v>
      </c>
      <c r="E11210" t="s">
        <v>823</v>
      </c>
      <c r="F11210" t="s">
        <v>912</v>
      </c>
      <c r="G11210" t="s">
        <v>913</v>
      </c>
      <c r="H11210" t="s">
        <v>1106</v>
      </c>
      <c r="I11210">
        <v>808</v>
      </c>
      <c r="J11210" t="s">
        <v>1107</v>
      </c>
      <c r="K11210" t="s">
        <v>842</v>
      </c>
      <c r="L11210" t="s">
        <v>843</v>
      </c>
      <c r="M11210" t="s">
        <v>829</v>
      </c>
      <c r="N11210" t="s">
        <v>829</v>
      </c>
      <c r="O11210" t="s">
        <v>829</v>
      </c>
      <c r="P11210" t="s">
        <v>829</v>
      </c>
      <c r="Q11210" t="s">
        <v>829</v>
      </c>
      <c r="R11210" t="s">
        <v>829</v>
      </c>
      <c r="S11210">
        <v>89000</v>
      </c>
      <c r="T11210">
        <v>0</v>
      </c>
      <c r="U11210">
        <v>89000</v>
      </c>
      <c r="V11210">
        <v>3</v>
      </c>
    </row>
    <row r="11211" spans="1:22" x14ac:dyDescent="0.3">
      <c r="A11211">
        <v>202122</v>
      </c>
      <c r="B11211" t="s">
        <v>820</v>
      </c>
      <c r="C11211" t="s">
        <v>821</v>
      </c>
      <c r="D11211" t="s">
        <v>822</v>
      </c>
      <c r="E11211" t="s">
        <v>823</v>
      </c>
      <c r="F11211" t="s">
        <v>912</v>
      </c>
      <c r="G11211" t="s">
        <v>913</v>
      </c>
      <c r="H11211" t="s">
        <v>1106</v>
      </c>
      <c r="I11211">
        <v>808</v>
      </c>
      <c r="J11211" t="s">
        <v>1107</v>
      </c>
      <c r="K11211" t="s">
        <v>842</v>
      </c>
      <c r="L11211" t="s">
        <v>249</v>
      </c>
      <c r="M11211">
        <v>21222</v>
      </c>
      <c r="N11211">
        <v>997447</v>
      </c>
      <c r="O11211">
        <v>806446</v>
      </c>
      <c r="P11211">
        <v>169778</v>
      </c>
      <c r="Q11211">
        <v>127334</v>
      </c>
      <c r="R11211" t="s">
        <v>829</v>
      </c>
      <c r="S11211">
        <v>2122227</v>
      </c>
      <c r="T11211">
        <v>218681</v>
      </c>
      <c r="U11211">
        <v>1903546</v>
      </c>
      <c r="V11211">
        <v>58</v>
      </c>
    </row>
    <row r="11212" spans="1:22" x14ac:dyDescent="0.3">
      <c r="A11212">
        <v>202223</v>
      </c>
      <c r="B11212" t="s">
        <v>820</v>
      </c>
      <c r="C11212" t="s">
        <v>821</v>
      </c>
      <c r="D11212" t="s">
        <v>822</v>
      </c>
      <c r="E11212" t="s">
        <v>823</v>
      </c>
      <c r="F11212" t="s">
        <v>912</v>
      </c>
      <c r="G11212" t="s">
        <v>913</v>
      </c>
      <c r="H11212" t="s">
        <v>1106</v>
      </c>
      <c r="I11212">
        <v>808</v>
      </c>
      <c r="J11212" t="s">
        <v>1107</v>
      </c>
      <c r="K11212" t="s">
        <v>842</v>
      </c>
      <c r="L11212" t="s">
        <v>249</v>
      </c>
      <c r="M11212">
        <v>38851</v>
      </c>
      <c r="N11212">
        <v>1826017</v>
      </c>
      <c r="O11212">
        <v>1476354</v>
      </c>
      <c r="P11212">
        <v>310811</v>
      </c>
      <c r="Q11212">
        <v>233109</v>
      </c>
      <c r="R11212" t="s">
        <v>829</v>
      </c>
      <c r="S11212">
        <v>3885142</v>
      </c>
      <c r="T11212">
        <v>106245</v>
      </c>
      <c r="U11212">
        <v>3778897</v>
      </c>
      <c r="V11212">
        <v>116</v>
      </c>
    </row>
    <row r="11213" spans="1:22" x14ac:dyDescent="0.3">
      <c r="A11213">
        <v>202324</v>
      </c>
      <c r="B11213" t="s">
        <v>820</v>
      </c>
      <c r="C11213" t="s">
        <v>821</v>
      </c>
      <c r="D11213" t="s">
        <v>822</v>
      </c>
      <c r="E11213" t="s">
        <v>823</v>
      </c>
      <c r="F11213" t="s">
        <v>912</v>
      </c>
      <c r="G11213" t="s">
        <v>913</v>
      </c>
      <c r="H11213" t="s">
        <v>1106</v>
      </c>
      <c r="I11213">
        <v>808</v>
      </c>
      <c r="J11213" t="s">
        <v>1107</v>
      </c>
      <c r="K11213" t="s">
        <v>842</v>
      </c>
      <c r="L11213" t="s">
        <v>249</v>
      </c>
      <c r="M11213">
        <v>49341</v>
      </c>
      <c r="N11213">
        <v>2319067</v>
      </c>
      <c r="O11213">
        <v>1874990</v>
      </c>
      <c r="P11213">
        <v>394735</v>
      </c>
      <c r="Q11213">
        <v>296051</v>
      </c>
      <c r="R11213" t="s">
        <v>829</v>
      </c>
      <c r="S11213">
        <v>4934184</v>
      </c>
      <c r="T11213">
        <v>135228</v>
      </c>
      <c r="U11213">
        <v>4798956</v>
      </c>
      <c r="V11213">
        <v>145</v>
      </c>
    </row>
    <row r="11214" spans="1:22" x14ac:dyDescent="0.3">
      <c r="A11214">
        <v>202122</v>
      </c>
      <c r="B11214" t="s">
        <v>820</v>
      </c>
      <c r="C11214" t="s">
        <v>821</v>
      </c>
      <c r="D11214" t="s">
        <v>822</v>
      </c>
      <c r="E11214" t="s">
        <v>823</v>
      </c>
      <c r="F11214" t="s">
        <v>912</v>
      </c>
      <c r="G11214" t="s">
        <v>913</v>
      </c>
      <c r="H11214" t="s">
        <v>1106</v>
      </c>
      <c r="I11214">
        <v>808</v>
      </c>
      <c r="J11214" t="s">
        <v>1107</v>
      </c>
      <c r="K11214" t="s">
        <v>842</v>
      </c>
      <c r="L11214" t="s">
        <v>844</v>
      </c>
      <c r="M11214">
        <v>0</v>
      </c>
      <c r="N11214">
        <v>120715</v>
      </c>
      <c r="O11214">
        <v>224185</v>
      </c>
      <c r="P11214">
        <v>0</v>
      </c>
      <c r="Q11214">
        <v>0</v>
      </c>
      <c r="R11214" t="s">
        <v>829</v>
      </c>
      <c r="S11214">
        <v>344900</v>
      </c>
      <c r="T11214">
        <v>0</v>
      </c>
      <c r="U11214">
        <v>344900</v>
      </c>
      <c r="V11214">
        <v>11</v>
      </c>
    </row>
    <row r="11215" spans="1:22" x14ac:dyDescent="0.3">
      <c r="A11215">
        <v>202223</v>
      </c>
      <c r="B11215" t="s">
        <v>820</v>
      </c>
      <c r="C11215" t="s">
        <v>821</v>
      </c>
      <c r="D11215" t="s">
        <v>822</v>
      </c>
      <c r="E11215" t="s">
        <v>823</v>
      </c>
      <c r="F11215" t="s">
        <v>912</v>
      </c>
      <c r="G11215" t="s">
        <v>913</v>
      </c>
      <c r="H11215" t="s">
        <v>1106</v>
      </c>
      <c r="I11215">
        <v>808</v>
      </c>
      <c r="J11215" t="s">
        <v>1107</v>
      </c>
      <c r="K11215" t="s">
        <v>842</v>
      </c>
      <c r="L11215" t="s">
        <v>844</v>
      </c>
      <c r="M11215">
        <v>0</v>
      </c>
      <c r="N11215">
        <v>259010</v>
      </c>
      <c r="O11215">
        <v>481017</v>
      </c>
      <c r="P11215">
        <v>0</v>
      </c>
      <c r="Q11215">
        <v>0</v>
      </c>
      <c r="R11215" t="s">
        <v>829</v>
      </c>
      <c r="S11215">
        <v>740027</v>
      </c>
      <c r="T11215">
        <v>0</v>
      </c>
      <c r="U11215">
        <v>740027</v>
      </c>
      <c r="V11215">
        <v>23</v>
      </c>
    </row>
    <row r="11216" spans="1:22" x14ac:dyDescent="0.3">
      <c r="A11216">
        <v>202324</v>
      </c>
      <c r="B11216" t="s">
        <v>820</v>
      </c>
      <c r="C11216" t="s">
        <v>821</v>
      </c>
      <c r="D11216" t="s">
        <v>822</v>
      </c>
      <c r="E11216" t="s">
        <v>823</v>
      </c>
      <c r="F11216" t="s">
        <v>912</v>
      </c>
      <c r="G11216" t="s">
        <v>913</v>
      </c>
      <c r="H11216" t="s">
        <v>1106</v>
      </c>
      <c r="I11216">
        <v>808</v>
      </c>
      <c r="J11216" t="s">
        <v>1107</v>
      </c>
      <c r="K11216" t="s">
        <v>842</v>
      </c>
      <c r="L11216" t="s">
        <v>844</v>
      </c>
      <c r="M11216">
        <v>0</v>
      </c>
      <c r="N11216">
        <v>594593</v>
      </c>
      <c r="O11216">
        <v>1104242</v>
      </c>
      <c r="P11216">
        <v>0</v>
      </c>
      <c r="Q11216">
        <v>0</v>
      </c>
      <c r="R11216" t="s">
        <v>829</v>
      </c>
      <c r="S11216">
        <v>1698836</v>
      </c>
      <c r="T11216">
        <v>270480</v>
      </c>
      <c r="U11216">
        <v>1428356</v>
      </c>
      <c r="V11216">
        <v>43</v>
      </c>
    </row>
    <row r="11217" spans="1:22" x14ac:dyDescent="0.3">
      <c r="A11217">
        <v>202122</v>
      </c>
      <c r="B11217" t="s">
        <v>820</v>
      </c>
      <c r="C11217" t="s">
        <v>821</v>
      </c>
      <c r="D11217" t="s">
        <v>822</v>
      </c>
      <c r="E11217" t="s">
        <v>823</v>
      </c>
      <c r="F11217" t="s">
        <v>912</v>
      </c>
      <c r="G11217" t="s">
        <v>913</v>
      </c>
      <c r="H11217" t="s">
        <v>1106</v>
      </c>
      <c r="I11217">
        <v>808</v>
      </c>
      <c r="J11217" t="s">
        <v>1107</v>
      </c>
      <c r="K11217" t="s">
        <v>842</v>
      </c>
      <c r="L11217" t="s">
        <v>251</v>
      </c>
      <c r="M11217" t="s">
        <v>829</v>
      </c>
      <c r="N11217" t="s">
        <v>829</v>
      </c>
      <c r="O11217">
        <v>0</v>
      </c>
      <c r="P11217">
        <v>0</v>
      </c>
      <c r="Q11217">
        <v>0</v>
      </c>
      <c r="R11217">
        <v>50370</v>
      </c>
      <c r="S11217">
        <v>50370</v>
      </c>
      <c r="T11217">
        <v>0</v>
      </c>
      <c r="U11217">
        <v>50370</v>
      </c>
      <c r="V11217">
        <v>2</v>
      </c>
    </row>
    <row r="11218" spans="1:22" x14ac:dyDescent="0.3">
      <c r="A11218">
        <v>202223</v>
      </c>
      <c r="B11218" t="s">
        <v>820</v>
      </c>
      <c r="C11218" t="s">
        <v>821</v>
      </c>
      <c r="D11218" t="s">
        <v>822</v>
      </c>
      <c r="E11218" t="s">
        <v>823</v>
      </c>
      <c r="F11218" t="s">
        <v>912</v>
      </c>
      <c r="G11218" t="s">
        <v>913</v>
      </c>
      <c r="H11218" t="s">
        <v>1106</v>
      </c>
      <c r="I11218">
        <v>808</v>
      </c>
      <c r="J11218" t="s">
        <v>1107</v>
      </c>
      <c r="K11218" t="s">
        <v>842</v>
      </c>
      <c r="L11218" t="s">
        <v>251</v>
      </c>
      <c r="M11218" t="s">
        <v>829</v>
      </c>
      <c r="N11218" t="s">
        <v>829</v>
      </c>
      <c r="O11218">
        <v>0</v>
      </c>
      <c r="P11218">
        <v>0</v>
      </c>
      <c r="Q11218">
        <v>0</v>
      </c>
      <c r="R11218">
        <v>114279</v>
      </c>
      <c r="S11218">
        <v>114279</v>
      </c>
      <c r="T11218">
        <v>1772</v>
      </c>
      <c r="U11218">
        <v>112507</v>
      </c>
      <c r="V11218">
        <v>3</v>
      </c>
    </row>
    <row r="11219" spans="1:22" x14ac:dyDescent="0.3">
      <c r="A11219">
        <v>202324</v>
      </c>
      <c r="B11219" t="s">
        <v>820</v>
      </c>
      <c r="C11219" t="s">
        <v>821</v>
      </c>
      <c r="D11219" t="s">
        <v>822</v>
      </c>
      <c r="E11219" t="s">
        <v>823</v>
      </c>
      <c r="F11219" t="s">
        <v>912</v>
      </c>
      <c r="G11219" t="s">
        <v>913</v>
      </c>
      <c r="H11219" t="s">
        <v>1106</v>
      </c>
      <c r="I11219">
        <v>808</v>
      </c>
      <c r="J11219" t="s">
        <v>1107</v>
      </c>
      <c r="K11219" t="s">
        <v>842</v>
      </c>
      <c r="L11219" t="s">
        <v>251</v>
      </c>
      <c r="M11219" t="s">
        <v>829</v>
      </c>
      <c r="N11219" t="s">
        <v>829</v>
      </c>
      <c r="O11219">
        <v>0</v>
      </c>
      <c r="P11219">
        <v>0</v>
      </c>
      <c r="Q11219">
        <v>0</v>
      </c>
      <c r="R11219">
        <v>170214</v>
      </c>
      <c r="S11219">
        <v>170214</v>
      </c>
      <c r="T11219">
        <v>10</v>
      </c>
      <c r="U11219">
        <v>170204</v>
      </c>
      <c r="V11219">
        <v>5</v>
      </c>
    </row>
    <row r="11220" spans="1:22" x14ac:dyDescent="0.3">
      <c r="A11220">
        <v>202122</v>
      </c>
      <c r="B11220" t="s">
        <v>820</v>
      </c>
      <c r="C11220" t="s">
        <v>821</v>
      </c>
      <c r="D11220" t="s">
        <v>822</v>
      </c>
      <c r="E11220" t="s">
        <v>823</v>
      </c>
      <c r="F11220" t="s">
        <v>912</v>
      </c>
      <c r="G11220" t="s">
        <v>913</v>
      </c>
      <c r="H11220" t="s">
        <v>1106</v>
      </c>
      <c r="I11220">
        <v>808</v>
      </c>
      <c r="J11220" t="s">
        <v>1107</v>
      </c>
      <c r="K11220" t="s">
        <v>842</v>
      </c>
      <c r="L11220" t="s">
        <v>253</v>
      </c>
      <c r="M11220" t="s">
        <v>829</v>
      </c>
      <c r="N11220" t="s">
        <v>829</v>
      </c>
      <c r="O11220">
        <v>0</v>
      </c>
      <c r="P11220">
        <v>0</v>
      </c>
      <c r="Q11220">
        <v>0</v>
      </c>
      <c r="R11220">
        <v>0</v>
      </c>
      <c r="S11220">
        <v>0</v>
      </c>
      <c r="T11220">
        <v>0</v>
      </c>
      <c r="U11220">
        <v>0</v>
      </c>
      <c r="V11220">
        <v>0</v>
      </c>
    </row>
    <row r="11221" spans="1:22" x14ac:dyDescent="0.3">
      <c r="A11221">
        <v>202223</v>
      </c>
      <c r="B11221" t="s">
        <v>820</v>
      </c>
      <c r="C11221" t="s">
        <v>821</v>
      </c>
      <c r="D11221" t="s">
        <v>822</v>
      </c>
      <c r="E11221" t="s">
        <v>823</v>
      </c>
      <c r="F11221" t="s">
        <v>912</v>
      </c>
      <c r="G11221" t="s">
        <v>913</v>
      </c>
      <c r="H11221" t="s">
        <v>1106</v>
      </c>
      <c r="I11221">
        <v>808</v>
      </c>
      <c r="J11221" t="s">
        <v>1107</v>
      </c>
      <c r="K11221" t="s">
        <v>842</v>
      </c>
      <c r="L11221" t="s">
        <v>253</v>
      </c>
      <c r="M11221" t="s">
        <v>829</v>
      </c>
      <c r="N11221" t="s">
        <v>829</v>
      </c>
      <c r="O11221">
        <v>0</v>
      </c>
      <c r="P11221">
        <v>0</v>
      </c>
      <c r="Q11221">
        <v>0</v>
      </c>
      <c r="R11221">
        <v>0</v>
      </c>
      <c r="S11221">
        <v>0</v>
      </c>
      <c r="T11221">
        <v>0</v>
      </c>
      <c r="U11221">
        <v>0</v>
      </c>
      <c r="V11221">
        <v>0</v>
      </c>
    </row>
    <row r="11222" spans="1:22" x14ac:dyDescent="0.3">
      <c r="A11222">
        <v>202324</v>
      </c>
      <c r="B11222" t="s">
        <v>820</v>
      </c>
      <c r="C11222" t="s">
        <v>821</v>
      </c>
      <c r="D11222" t="s">
        <v>822</v>
      </c>
      <c r="E11222" t="s">
        <v>823</v>
      </c>
      <c r="F11222" t="s">
        <v>912</v>
      </c>
      <c r="G11222" t="s">
        <v>913</v>
      </c>
      <c r="H11222" t="s">
        <v>1106</v>
      </c>
      <c r="I11222">
        <v>808</v>
      </c>
      <c r="J11222" t="s">
        <v>1107</v>
      </c>
      <c r="K11222" t="s">
        <v>842</v>
      </c>
      <c r="L11222" t="s">
        <v>253</v>
      </c>
      <c r="M11222" t="s">
        <v>829</v>
      </c>
      <c r="N11222" t="s">
        <v>829</v>
      </c>
      <c r="O11222">
        <v>0</v>
      </c>
      <c r="P11222">
        <v>0</v>
      </c>
      <c r="Q11222">
        <v>0</v>
      </c>
      <c r="R11222">
        <v>0</v>
      </c>
      <c r="S11222">
        <v>0</v>
      </c>
      <c r="T11222">
        <v>0</v>
      </c>
      <c r="U11222">
        <v>0</v>
      </c>
      <c r="V11222">
        <v>0</v>
      </c>
    </row>
    <row r="11223" spans="1:22" x14ac:dyDescent="0.3">
      <c r="A11223">
        <v>202122</v>
      </c>
      <c r="B11223" t="s">
        <v>820</v>
      </c>
      <c r="C11223" t="s">
        <v>821</v>
      </c>
      <c r="D11223" t="s">
        <v>822</v>
      </c>
      <c r="E11223" t="s">
        <v>823</v>
      </c>
      <c r="F11223" t="s">
        <v>912</v>
      </c>
      <c r="G11223" t="s">
        <v>913</v>
      </c>
      <c r="H11223" t="s">
        <v>1106</v>
      </c>
      <c r="I11223">
        <v>808</v>
      </c>
      <c r="J11223" t="s">
        <v>1107</v>
      </c>
      <c r="K11223" t="s">
        <v>842</v>
      </c>
      <c r="L11223" t="s">
        <v>845</v>
      </c>
      <c r="M11223" t="s">
        <v>829</v>
      </c>
      <c r="N11223" t="s">
        <v>829</v>
      </c>
      <c r="O11223">
        <v>0</v>
      </c>
      <c r="P11223">
        <v>0</v>
      </c>
      <c r="Q11223">
        <v>0</v>
      </c>
      <c r="R11223">
        <v>0</v>
      </c>
      <c r="S11223">
        <v>0</v>
      </c>
      <c r="T11223">
        <v>0</v>
      </c>
      <c r="U11223">
        <v>0</v>
      </c>
      <c r="V11223">
        <v>0</v>
      </c>
    </row>
    <row r="11224" spans="1:22" x14ac:dyDescent="0.3">
      <c r="A11224">
        <v>202223</v>
      </c>
      <c r="B11224" t="s">
        <v>820</v>
      </c>
      <c r="C11224" t="s">
        <v>821</v>
      </c>
      <c r="D11224" t="s">
        <v>822</v>
      </c>
      <c r="E11224" t="s">
        <v>823</v>
      </c>
      <c r="F11224" t="s">
        <v>912</v>
      </c>
      <c r="G11224" t="s">
        <v>913</v>
      </c>
      <c r="H11224" t="s">
        <v>1106</v>
      </c>
      <c r="I11224">
        <v>808</v>
      </c>
      <c r="J11224" t="s">
        <v>1107</v>
      </c>
      <c r="K11224" t="s">
        <v>842</v>
      </c>
      <c r="L11224" t="s">
        <v>845</v>
      </c>
      <c r="M11224" t="s">
        <v>829</v>
      </c>
      <c r="N11224" t="s">
        <v>829</v>
      </c>
      <c r="O11224">
        <v>0</v>
      </c>
      <c r="P11224">
        <v>0</v>
      </c>
      <c r="Q11224">
        <v>0</v>
      </c>
      <c r="R11224">
        <v>0</v>
      </c>
      <c r="S11224">
        <v>0</v>
      </c>
      <c r="T11224">
        <v>0</v>
      </c>
      <c r="U11224">
        <v>0</v>
      </c>
      <c r="V11224">
        <v>0</v>
      </c>
    </row>
    <row r="11225" spans="1:22" x14ac:dyDescent="0.3">
      <c r="A11225">
        <v>202324</v>
      </c>
      <c r="B11225" t="s">
        <v>820</v>
      </c>
      <c r="C11225" t="s">
        <v>821</v>
      </c>
      <c r="D11225" t="s">
        <v>822</v>
      </c>
      <c r="E11225" t="s">
        <v>823</v>
      </c>
      <c r="F11225" t="s">
        <v>912</v>
      </c>
      <c r="G11225" t="s">
        <v>913</v>
      </c>
      <c r="H11225" t="s">
        <v>1106</v>
      </c>
      <c r="I11225">
        <v>808</v>
      </c>
      <c r="J11225" t="s">
        <v>1107</v>
      </c>
      <c r="K11225" t="s">
        <v>842</v>
      </c>
      <c r="L11225" t="s">
        <v>845</v>
      </c>
      <c r="M11225" t="s">
        <v>829</v>
      </c>
      <c r="N11225" t="s">
        <v>829</v>
      </c>
      <c r="O11225">
        <v>0</v>
      </c>
      <c r="P11225">
        <v>0</v>
      </c>
      <c r="Q11225">
        <v>0</v>
      </c>
      <c r="R11225">
        <v>0</v>
      </c>
      <c r="S11225">
        <v>0</v>
      </c>
      <c r="T11225">
        <v>0</v>
      </c>
      <c r="U11225">
        <v>0</v>
      </c>
      <c r="V11225">
        <v>0</v>
      </c>
    </row>
    <row r="11226" spans="1:22" x14ac:dyDescent="0.3">
      <c r="A11226">
        <v>202122</v>
      </c>
      <c r="B11226" t="s">
        <v>820</v>
      </c>
      <c r="C11226" t="s">
        <v>821</v>
      </c>
      <c r="D11226" t="s">
        <v>822</v>
      </c>
      <c r="E11226" t="s">
        <v>823</v>
      </c>
      <c r="F11226" t="s">
        <v>862</v>
      </c>
      <c r="G11226" t="s">
        <v>863</v>
      </c>
      <c r="H11226" t="s">
        <v>1108</v>
      </c>
      <c r="I11226">
        <v>861</v>
      </c>
      <c r="J11226" t="s">
        <v>1109</v>
      </c>
      <c r="K11226" t="s">
        <v>828</v>
      </c>
      <c r="L11226" t="s">
        <v>336</v>
      </c>
      <c r="M11226">
        <v>0</v>
      </c>
      <c r="N11226">
        <v>100000</v>
      </c>
      <c r="O11226">
        <v>0</v>
      </c>
      <c r="P11226">
        <v>4585000</v>
      </c>
      <c r="Q11226">
        <v>380000</v>
      </c>
      <c r="R11226" t="s">
        <v>829</v>
      </c>
      <c r="S11226">
        <v>5065000</v>
      </c>
      <c r="T11226" t="s">
        <v>829</v>
      </c>
      <c r="U11226">
        <v>5065000</v>
      </c>
      <c r="V11226">
        <v>908</v>
      </c>
    </row>
    <row r="11227" spans="1:22" x14ac:dyDescent="0.3">
      <c r="A11227">
        <v>202223</v>
      </c>
      <c r="B11227" t="s">
        <v>820</v>
      </c>
      <c r="C11227" t="s">
        <v>821</v>
      </c>
      <c r="D11227" t="s">
        <v>822</v>
      </c>
      <c r="E11227" t="s">
        <v>823</v>
      </c>
      <c r="F11227" t="s">
        <v>862</v>
      </c>
      <c r="G11227" t="s">
        <v>863</v>
      </c>
      <c r="H11227" t="s">
        <v>1108</v>
      </c>
      <c r="I11227">
        <v>861</v>
      </c>
      <c r="J11227" t="s">
        <v>1109</v>
      </c>
      <c r="K11227" t="s">
        <v>828</v>
      </c>
      <c r="L11227" t="s">
        <v>336</v>
      </c>
      <c r="M11227">
        <v>0</v>
      </c>
      <c r="N11227">
        <v>495833</v>
      </c>
      <c r="O11227">
        <v>0</v>
      </c>
      <c r="P11227">
        <v>4496667</v>
      </c>
      <c r="Q11227">
        <v>380000</v>
      </c>
      <c r="R11227" t="s">
        <v>829</v>
      </c>
      <c r="S11227">
        <v>5372500</v>
      </c>
      <c r="T11227" t="s">
        <v>829</v>
      </c>
      <c r="U11227">
        <v>5372500</v>
      </c>
      <c r="V11227">
        <v>1037</v>
      </c>
    </row>
    <row r="11228" spans="1:22" x14ac:dyDescent="0.3">
      <c r="A11228">
        <v>202324</v>
      </c>
      <c r="B11228" t="s">
        <v>820</v>
      </c>
      <c r="C11228" t="s">
        <v>821</v>
      </c>
      <c r="D11228" t="s">
        <v>822</v>
      </c>
      <c r="E11228" t="s">
        <v>823</v>
      </c>
      <c r="F11228" t="s">
        <v>862</v>
      </c>
      <c r="G11228" t="s">
        <v>863</v>
      </c>
      <c r="H11228" t="s">
        <v>1108</v>
      </c>
      <c r="I11228">
        <v>861</v>
      </c>
      <c r="J11228" t="s">
        <v>1109</v>
      </c>
      <c r="K11228" t="s">
        <v>828</v>
      </c>
      <c r="L11228" t="s">
        <v>336</v>
      </c>
      <c r="M11228">
        <v>0</v>
      </c>
      <c r="N11228">
        <v>737500</v>
      </c>
      <c r="O11228">
        <v>0</v>
      </c>
      <c r="P11228">
        <v>2017500</v>
      </c>
      <c r="Q11228">
        <v>380000</v>
      </c>
      <c r="R11228" t="s">
        <v>829</v>
      </c>
      <c r="S11228">
        <v>3135000</v>
      </c>
      <c r="T11228" t="s">
        <v>829</v>
      </c>
      <c r="U11228">
        <v>3135000</v>
      </c>
      <c r="V11228">
        <v>600</v>
      </c>
    </row>
    <row r="11229" spans="1:22" x14ac:dyDescent="0.3">
      <c r="A11229">
        <v>202122</v>
      </c>
      <c r="B11229" t="s">
        <v>820</v>
      </c>
      <c r="C11229" t="s">
        <v>821</v>
      </c>
      <c r="D11229" t="s">
        <v>822</v>
      </c>
      <c r="E11229" t="s">
        <v>823</v>
      </c>
      <c r="F11229" t="s">
        <v>862</v>
      </c>
      <c r="G11229" t="s">
        <v>863</v>
      </c>
      <c r="H11229" t="s">
        <v>1108</v>
      </c>
      <c r="I11229">
        <v>861</v>
      </c>
      <c r="J11229" t="s">
        <v>1109</v>
      </c>
      <c r="K11229" t="s">
        <v>828</v>
      </c>
      <c r="L11229" t="s">
        <v>235</v>
      </c>
      <c r="M11229" t="s">
        <v>829</v>
      </c>
      <c r="N11229">
        <v>0</v>
      </c>
      <c r="O11229">
        <v>0</v>
      </c>
      <c r="P11229" t="s">
        <v>829</v>
      </c>
      <c r="Q11229" t="s">
        <v>829</v>
      </c>
      <c r="R11229" t="s">
        <v>829</v>
      </c>
      <c r="S11229">
        <v>0</v>
      </c>
      <c r="T11229">
        <v>0</v>
      </c>
      <c r="U11229">
        <v>0</v>
      </c>
      <c r="V11229">
        <v>0</v>
      </c>
    </row>
    <row r="11230" spans="1:22" x14ac:dyDescent="0.3">
      <c r="A11230">
        <v>202223</v>
      </c>
      <c r="B11230" t="s">
        <v>820</v>
      </c>
      <c r="C11230" t="s">
        <v>821</v>
      </c>
      <c r="D11230" t="s">
        <v>822</v>
      </c>
      <c r="E11230" t="s">
        <v>823</v>
      </c>
      <c r="F11230" t="s">
        <v>862</v>
      </c>
      <c r="G11230" t="s">
        <v>863</v>
      </c>
      <c r="H11230" t="s">
        <v>1108</v>
      </c>
      <c r="I11230">
        <v>861</v>
      </c>
      <c r="J11230" t="s">
        <v>1109</v>
      </c>
      <c r="K11230" t="s">
        <v>828</v>
      </c>
      <c r="L11230" t="s">
        <v>235</v>
      </c>
      <c r="M11230" t="s">
        <v>829</v>
      </c>
      <c r="N11230">
        <v>0</v>
      </c>
      <c r="O11230">
        <v>0</v>
      </c>
      <c r="P11230" t="s">
        <v>829</v>
      </c>
      <c r="Q11230" t="s">
        <v>829</v>
      </c>
      <c r="R11230" t="s">
        <v>829</v>
      </c>
      <c r="S11230">
        <v>0</v>
      </c>
      <c r="T11230">
        <v>0</v>
      </c>
      <c r="U11230">
        <v>0</v>
      </c>
      <c r="V11230">
        <v>0</v>
      </c>
    </row>
    <row r="11231" spans="1:22" x14ac:dyDescent="0.3">
      <c r="A11231">
        <v>202324</v>
      </c>
      <c r="B11231" t="s">
        <v>820</v>
      </c>
      <c r="C11231" t="s">
        <v>821</v>
      </c>
      <c r="D11231" t="s">
        <v>822</v>
      </c>
      <c r="E11231" t="s">
        <v>823</v>
      </c>
      <c r="F11231" t="s">
        <v>862</v>
      </c>
      <c r="G11231" t="s">
        <v>863</v>
      </c>
      <c r="H11231" t="s">
        <v>1108</v>
      </c>
      <c r="I11231">
        <v>861</v>
      </c>
      <c r="J11231" t="s">
        <v>1109</v>
      </c>
      <c r="K11231" t="s">
        <v>828</v>
      </c>
      <c r="L11231" t="s">
        <v>235</v>
      </c>
      <c r="M11231" t="s">
        <v>829</v>
      </c>
      <c r="N11231">
        <v>0</v>
      </c>
      <c r="O11231">
        <v>0</v>
      </c>
      <c r="P11231" t="s">
        <v>829</v>
      </c>
      <c r="Q11231" t="s">
        <v>829</v>
      </c>
      <c r="R11231" t="s">
        <v>829</v>
      </c>
      <c r="S11231">
        <v>0</v>
      </c>
      <c r="T11231">
        <v>0</v>
      </c>
      <c r="U11231">
        <v>0</v>
      </c>
      <c r="V11231">
        <v>0</v>
      </c>
    </row>
    <row r="11232" spans="1:22" x14ac:dyDescent="0.3">
      <c r="A11232">
        <v>202122</v>
      </c>
      <c r="B11232" t="s">
        <v>820</v>
      </c>
      <c r="C11232" t="s">
        <v>821</v>
      </c>
      <c r="D11232" t="s">
        <v>822</v>
      </c>
      <c r="E11232" t="s">
        <v>823</v>
      </c>
      <c r="F11232" t="s">
        <v>862</v>
      </c>
      <c r="G11232" t="s">
        <v>863</v>
      </c>
      <c r="H11232" t="s">
        <v>1108</v>
      </c>
      <c r="I11232">
        <v>861</v>
      </c>
      <c r="J11232" t="s">
        <v>1109</v>
      </c>
      <c r="K11232" t="s">
        <v>828</v>
      </c>
      <c r="L11232" t="s">
        <v>534</v>
      </c>
      <c r="M11232">
        <v>0</v>
      </c>
      <c r="N11232">
        <v>574360</v>
      </c>
      <c r="O11232">
        <v>207433</v>
      </c>
      <c r="P11232">
        <v>5015283</v>
      </c>
      <c r="Q11232">
        <v>42672</v>
      </c>
      <c r="R11232" t="s">
        <v>829</v>
      </c>
      <c r="S11232">
        <v>5839748</v>
      </c>
      <c r="T11232">
        <v>0</v>
      </c>
      <c r="U11232">
        <v>5839748</v>
      </c>
      <c r="V11232">
        <v>91</v>
      </c>
    </row>
    <row r="11233" spans="1:22" x14ac:dyDescent="0.3">
      <c r="A11233">
        <v>202223</v>
      </c>
      <c r="B11233" t="s">
        <v>820</v>
      </c>
      <c r="C11233" t="s">
        <v>821</v>
      </c>
      <c r="D11233" t="s">
        <v>822</v>
      </c>
      <c r="E11233" t="s">
        <v>823</v>
      </c>
      <c r="F11233" t="s">
        <v>862</v>
      </c>
      <c r="G11233" t="s">
        <v>863</v>
      </c>
      <c r="H11233" t="s">
        <v>1108</v>
      </c>
      <c r="I11233">
        <v>861</v>
      </c>
      <c r="J11233" t="s">
        <v>1109</v>
      </c>
      <c r="K11233" t="s">
        <v>828</v>
      </c>
      <c r="L11233" t="s">
        <v>534</v>
      </c>
      <c r="M11233">
        <v>0</v>
      </c>
      <c r="N11233">
        <v>391464</v>
      </c>
      <c r="O11233">
        <v>85913</v>
      </c>
      <c r="P11233">
        <v>4942348</v>
      </c>
      <c r="Q11233">
        <v>55065</v>
      </c>
      <c r="R11233" t="s">
        <v>829</v>
      </c>
      <c r="S11233">
        <v>5474790</v>
      </c>
      <c r="T11233">
        <v>0</v>
      </c>
      <c r="U11233">
        <v>5474790</v>
      </c>
      <c r="V11233">
        <v>85</v>
      </c>
    </row>
    <row r="11234" spans="1:22" x14ac:dyDescent="0.3">
      <c r="A11234">
        <v>202324</v>
      </c>
      <c r="B11234" t="s">
        <v>820</v>
      </c>
      <c r="C11234" t="s">
        <v>821</v>
      </c>
      <c r="D11234" t="s">
        <v>822</v>
      </c>
      <c r="E11234" t="s">
        <v>823</v>
      </c>
      <c r="F11234" t="s">
        <v>862</v>
      </c>
      <c r="G11234" t="s">
        <v>863</v>
      </c>
      <c r="H11234" t="s">
        <v>1108</v>
      </c>
      <c r="I11234">
        <v>861</v>
      </c>
      <c r="J11234" t="s">
        <v>1109</v>
      </c>
      <c r="K11234" t="s">
        <v>828</v>
      </c>
      <c r="L11234" t="s">
        <v>534</v>
      </c>
      <c r="M11234">
        <v>0</v>
      </c>
      <c r="N11234">
        <v>630390</v>
      </c>
      <c r="O11234">
        <v>204251</v>
      </c>
      <c r="P11234">
        <v>3652919</v>
      </c>
      <c r="Q11234">
        <v>107579</v>
      </c>
      <c r="R11234" t="s">
        <v>829</v>
      </c>
      <c r="S11234">
        <v>4595139</v>
      </c>
      <c r="T11234">
        <v>0</v>
      </c>
      <c r="U11234">
        <v>4595139</v>
      </c>
      <c r="V11234">
        <v>72</v>
      </c>
    </row>
    <row r="11235" spans="1:22" x14ac:dyDescent="0.3">
      <c r="A11235">
        <v>202122</v>
      </c>
      <c r="B11235" t="s">
        <v>820</v>
      </c>
      <c r="C11235" t="s">
        <v>821</v>
      </c>
      <c r="D11235" t="s">
        <v>822</v>
      </c>
      <c r="E11235" t="s">
        <v>823</v>
      </c>
      <c r="F11235" t="s">
        <v>862</v>
      </c>
      <c r="G11235" t="s">
        <v>863</v>
      </c>
      <c r="H11235" t="s">
        <v>1108</v>
      </c>
      <c r="I11235">
        <v>861</v>
      </c>
      <c r="J11235" t="s">
        <v>1109</v>
      </c>
      <c r="K11235" t="s">
        <v>828</v>
      </c>
      <c r="L11235" t="s">
        <v>603</v>
      </c>
      <c r="M11235" t="s">
        <v>829</v>
      </c>
      <c r="N11235" t="s">
        <v>829</v>
      </c>
      <c r="O11235" t="s">
        <v>829</v>
      </c>
      <c r="P11235">
        <v>0</v>
      </c>
      <c r="Q11235">
        <v>0</v>
      </c>
      <c r="R11235">
        <v>0</v>
      </c>
      <c r="S11235">
        <v>0</v>
      </c>
      <c r="T11235">
        <v>0</v>
      </c>
      <c r="U11235">
        <v>0</v>
      </c>
      <c r="V11235">
        <v>0</v>
      </c>
    </row>
    <row r="11236" spans="1:22" x14ac:dyDescent="0.3">
      <c r="A11236">
        <v>202223</v>
      </c>
      <c r="B11236" t="s">
        <v>820</v>
      </c>
      <c r="C11236" t="s">
        <v>821</v>
      </c>
      <c r="D11236" t="s">
        <v>822</v>
      </c>
      <c r="E11236" t="s">
        <v>823</v>
      </c>
      <c r="F11236" t="s">
        <v>862</v>
      </c>
      <c r="G11236" t="s">
        <v>863</v>
      </c>
      <c r="H11236" t="s">
        <v>1108</v>
      </c>
      <c r="I11236">
        <v>861</v>
      </c>
      <c r="J11236" t="s">
        <v>1109</v>
      </c>
      <c r="K11236" t="s">
        <v>828</v>
      </c>
      <c r="L11236" t="s">
        <v>603</v>
      </c>
      <c r="M11236" t="s">
        <v>829</v>
      </c>
      <c r="N11236" t="s">
        <v>829</v>
      </c>
      <c r="O11236" t="s">
        <v>829</v>
      </c>
      <c r="P11236">
        <v>0</v>
      </c>
      <c r="Q11236">
        <v>0</v>
      </c>
      <c r="R11236">
        <v>0</v>
      </c>
      <c r="S11236">
        <v>0</v>
      </c>
      <c r="T11236">
        <v>0</v>
      </c>
      <c r="U11236">
        <v>0</v>
      </c>
      <c r="V11236">
        <v>0</v>
      </c>
    </row>
    <row r="11237" spans="1:22" x14ac:dyDescent="0.3">
      <c r="A11237">
        <v>202324</v>
      </c>
      <c r="B11237" t="s">
        <v>820</v>
      </c>
      <c r="C11237" t="s">
        <v>821</v>
      </c>
      <c r="D11237" t="s">
        <v>822</v>
      </c>
      <c r="E11237" t="s">
        <v>823</v>
      </c>
      <c r="F11237" t="s">
        <v>862</v>
      </c>
      <c r="G11237" t="s">
        <v>863</v>
      </c>
      <c r="H11237" t="s">
        <v>1108</v>
      </c>
      <c r="I11237">
        <v>861</v>
      </c>
      <c r="J11237" t="s">
        <v>1109</v>
      </c>
      <c r="K11237" t="s">
        <v>828</v>
      </c>
      <c r="L11237" t="s">
        <v>603</v>
      </c>
      <c r="M11237" t="s">
        <v>829</v>
      </c>
      <c r="N11237" t="s">
        <v>829</v>
      </c>
      <c r="O11237" t="s">
        <v>829</v>
      </c>
      <c r="P11237">
        <v>0</v>
      </c>
      <c r="Q11237">
        <v>0</v>
      </c>
      <c r="R11237">
        <v>0</v>
      </c>
      <c r="S11237">
        <v>0</v>
      </c>
      <c r="T11237">
        <v>0</v>
      </c>
      <c r="U11237">
        <v>0</v>
      </c>
      <c r="V11237">
        <v>0</v>
      </c>
    </row>
    <row r="11238" spans="1:22" x14ac:dyDescent="0.3">
      <c r="A11238">
        <v>202122</v>
      </c>
      <c r="B11238" t="s">
        <v>820</v>
      </c>
      <c r="C11238" t="s">
        <v>821</v>
      </c>
      <c r="D11238" t="s">
        <v>822</v>
      </c>
      <c r="E11238" t="s">
        <v>823</v>
      </c>
      <c r="F11238" t="s">
        <v>862</v>
      </c>
      <c r="G11238" t="s">
        <v>863</v>
      </c>
      <c r="H11238" t="s">
        <v>1108</v>
      </c>
      <c r="I11238">
        <v>861</v>
      </c>
      <c r="J11238" t="s">
        <v>1109</v>
      </c>
      <c r="K11238" t="s">
        <v>828</v>
      </c>
      <c r="L11238" t="s">
        <v>606</v>
      </c>
      <c r="M11238">
        <v>40263</v>
      </c>
      <c r="N11238">
        <v>224867</v>
      </c>
      <c r="O11238">
        <v>138709</v>
      </c>
      <c r="P11238">
        <v>8785</v>
      </c>
      <c r="Q11238">
        <v>876</v>
      </c>
      <c r="R11238">
        <v>0</v>
      </c>
      <c r="S11238">
        <v>413500</v>
      </c>
      <c r="T11238">
        <v>0</v>
      </c>
      <c r="U11238">
        <v>413500</v>
      </c>
      <c r="V11238">
        <v>6</v>
      </c>
    </row>
    <row r="11239" spans="1:22" x14ac:dyDescent="0.3">
      <c r="A11239">
        <v>202223</v>
      </c>
      <c r="B11239" t="s">
        <v>820</v>
      </c>
      <c r="C11239" t="s">
        <v>821</v>
      </c>
      <c r="D11239" t="s">
        <v>822</v>
      </c>
      <c r="E11239" t="s">
        <v>823</v>
      </c>
      <c r="F11239" t="s">
        <v>862</v>
      </c>
      <c r="G11239" t="s">
        <v>863</v>
      </c>
      <c r="H11239" t="s">
        <v>1108</v>
      </c>
      <c r="I11239">
        <v>861</v>
      </c>
      <c r="J11239" t="s">
        <v>1109</v>
      </c>
      <c r="K11239" t="s">
        <v>828</v>
      </c>
      <c r="L11239" t="s">
        <v>606</v>
      </c>
      <c r="M11239">
        <v>38739</v>
      </c>
      <c r="N11239">
        <v>240707</v>
      </c>
      <c r="O11239">
        <v>153617</v>
      </c>
      <c r="P11239">
        <v>9965</v>
      </c>
      <c r="Q11239">
        <v>410</v>
      </c>
      <c r="R11239">
        <v>0</v>
      </c>
      <c r="S11239">
        <v>443438</v>
      </c>
      <c r="T11239">
        <v>0</v>
      </c>
      <c r="U11239">
        <v>443438</v>
      </c>
      <c r="V11239">
        <v>7</v>
      </c>
    </row>
    <row r="11240" spans="1:22" x14ac:dyDescent="0.3">
      <c r="A11240">
        <v>202324</v>
      </c>
      <c r="B11240" t="s">
        <v>820</v>
      </c>
      <c r="C11240" t="s">
        <v>821</v>
      </c>
      <c r="D11240" t="s">
        <v>822</v>
      </c>
      <c r="E11240" t="s">
        <v>823</v>
      </c>
      <c r="F11240" t="s">
        <v>862</v>
      </c>
      <c r="G11240" t="s">
        <v>863</v>
      </c>
      <c r="H11240" t="s">
        <v>1108</v>
      </c>
      <c r="I11240">
        <v>861</v>
      </c>
      <c r="J11240" t="s">
        <v>1109</v>
      </c>
      <c r="K11240" t="s">
        <v>828</v>
      </c>
      <c r="L11240" t="s">
        <v>606</v>
      </c>
      <c r="M11240">
        <v>51789</v>
      </c>
      <c r="N11240">
        <v>301825</v>
      </c>
      <c r="O11240">
        <v>202894</v>
      </c>
      <c r="P11240">
        <v>13184</v>
      </c>
      <c r="Q11240">
        <v>522</v>
      </c>
      <c r="R11240">
        <v>0</v>
      </c>
      <c r="S11240">
        <v>570214</v>
      </c>
      <c r="T11240">
        <v>0</v>
      </c>
      <c r="U11240">
        <v>570214</v>
      </c>
      <c r="V11240">
        <v>9</v>
      </c>
    </row>
    <row r="11241" spans="1:22" x14ac:dyDescent="0.3">
      <c r="A11241">
        <v>202122</v>
      </c>
      <c r="B11241" t="s">
        <v>820</v>
      </c>
      <c r="C11241" t="s">
        <v>821</v>
      </c>
      <c r="D11241" t="s">
        <v>822</v>
      </c>
      <c r="E11241" t="s">
        <v>823</v>
      </c>
      <c r="F11241" t="s">
        <v>862</v>
      </c>
      <c r="G11241" t="s">
        <v>863</v>
      </c>
      <c r="H11241" t="s">
        <v>1108</v>
      </c>
      <c r="I11241">
        <v>861</v>
      </c>
      <c r="J11241" t="s">
        <v>1109</v>
      </c>
      <c r="K11241" t="s">
        <v>828</v>
      </c>
      <c r="L11241" t="s">
        <v>609</v>
      </c>
      <c r="M11241" t="s">
        <v>829</v>
      </c>
      <c r="N11241" t="s">
        <v>829</v>
      </c>
      <c r="O11241" t="s">
        <v>829</v>
      </c>
      <c r="P11241" t="s">
        <v>829</v>
      </c>
      <c r="Q11241">
        <v>0</v>
      </c>
      <c r="R11241" t="s">
        <v>829</v>
      </c>
      <c r="S11241">
        <v>0</v>
      </c>
      <c r="T11241">
        <v>0</v>
      </c>
      <c r="U11241">
        <v>0</v>
      </c>
      <c r="V11241">
        <v>0</v>
      </c>
    </row>
    <row r="11242" spans="1:22" x14ac:dyDescent="0.3">
      <c r="A11242">
        <v>202223</v>
      </c>
      <c r="B11242" t="s">
        <v>820</v>
      </c>
      <c r="C11242" t="s">
        <v>821</v>
      </c>
      <c r="D11242" t="s">
        <v>822</v>
      </c>
      <c r="E11242" t="s">
        <v>823</v>
      </c>
      <c r="F11242" t="s">
        <v>862</v>
      </c>
      <c r="G11242" t="s">
        <v>863</v>
      </c>
      <c r="H11242" t="s">
        <v>1108</v>
      </c>
      <c r="I11242">
        <v>861</v>
      </c>
      <c r="J11242" t="s">
        <v>1109</v>
      </c>
      <c r="K11242" t="s">
        <v>828</v>
      </c>
      <c r="L11242" t="s">
        <v>609</v>
      </c>
      <c r="M11242" t="s">
        <v>829</v>
      </c>
      <c r="N11242" t="s">
        <v>829</v>
      </c>
      <c r="O11242" t="s">
        <v>829</v>
      </c>
      <c r="P11242" t="s">
        <v>829</v>
      </c>
      <c r="Q11242">
        <v>0</v>
      </c>
      <c r="R11242" t="s">
        <v>829</v>
      </c>
      <c r="S11242">
        <v>0</v>
      </c>
      <c r="T11242">
        <v>0</v>
      </c>
      <c r="U11242">
        <v>0</v>
      </c>
      <c r="V11242">
        <v>0</v>
      </c>
    </row>
    <row r="11243" spans="1:22" x14ac:dyDescent="0.3">
      <c r="A11243">
        <v>202122</v>
      </c>
      <c r="B11243" t="s">
        <v>820</v>
      </c>
      <c r="C11243" t="s">
        <v>821</v>
      </c>
      <c r="D11243" t="s">
        <v>822</v>
      </c>
      <c r="E11243" t="s">
        <v>823</v>
      </c>
      <c r="F11243" t="s">
        <v>862</v>
      </c>
      <c r="G11243" t="s">
        <v>863</v>
      </c>
      <c r="H11243" t="s">
        <v>1108</v>
      </c>
      <c r="I11243">
        <v>861</v>
      </c>
      <c r="J11243" t="s">
        <v>1109</v>
      </c>
      <c r="K11243" t="s">
        <v>828</v>
      </c>
      <c r="L11243" t="s">
        <v>830</v>
      </c>
      <c r="M11243">
        <v>0</v>
      </c>
      <c r="N11243">
        <v>0</v>
      </c>
      <c r="O11243">
        <v>0</v>
      </c>
      <c r="P11243">
        <v>0</v>
      </c>
      <c r="Q11243">
        <v>0</v>
      </c>
      <c r="R11243">
        <v>0</v>
      </c>
      <c r="S11243">
        <v>0</v>
      </c>
      <c r="T11243">
        <v>0</v>
      </c>
      <c r="U11243">
        <v>0</v>
      </c>
      <c r="V11243">
        <v>0</v>
      </c>
    </row>
    <row r="11244" spans="1:22" x14ac:dyDescent="0.3">
      <c r="A11244">
        <v>202223</v>
      </c>
      <c r="B11244" t="s">
        <v>820</v>
      </c>
      <c r="C11244" t="s">
        <v>821</v>
      </c>
      <c r="D11244" t="s">
        <v>822</v>
      </c>
      <c r="E11244" t="s">
        <v>823</v>
      </c>
      <c r="F11244" t="s">
        <v>862</v>
      </c>
      <c r="G11244" t="s">
        <v>863</v>
      </c>
      <c r="H11244" t="s">
        <v>1108</v>
      </c>
      <c r="I11244">
        <v>861</v>
      </c>
      <c r="J11244" t="s">
        <v>1109</v>
      </c>
      <c r="K11244" t="s">
        <v>828</v>
      </c>
      <c r="L11244" t="s">
        <v>830</v>
      </c>
      <c r="M11244">
        <v>0</v>
      </c>
      <c r="N11244">
        <v>0</v>
      </c>
      <c r="O11244">
        <v>0</v>
      </c>
      <c r="P11244">
        <v>0</v>
      </c>
      <c r="Q11244">
        <v>0</v>
      </c>
      <c r="R11244">
        <v>0</v>
      </c>
      <c r="S11244">
        <v>0</v>
      </c>
      <c r="T11244">
        <v>0</v>
      </c>
      <c r="U11244">
        <v>0</v>
      </c>
      <c r="V11244">
        <v>0</v>
      </c>
    </row>
    <row r="11245" spans="1:22" x14ac:dyDescent="0.3">
      <c r="A11245">
        <v>202324</v>
      </c>
      <c r="B11245" t="s">
        <v>820</v>
      </c>
      <c r="C11245" t="s">
        <v>821</v>
      </c>
      <c r="D11245" t="s">
        <v>822</v>
      </c>
      <c r="E11245" t="s">
        <v>823</v>
      </c>
      <c r="F11245" t="s">
        <v>862</v>
      </c>
      <c r="G11245" t="s">
        <v>863</v>
      </c>
      <c r="H11245" t="s">
        <v>1108</v>
      </c>
      <c r="I11245">
        <v>861</v>
      </c>
      <c r="J11245" t="s">
        <v>1109</v>
      </c>
      <c r="K11245" t="s">
        <v>828</v>
      </c>
      <c r="L11245" t="s">
        <v>830</v>
      </c>
      <c r="M11245">
        <v>0</v>
      </c>
      <c r="N11245">
        <v>0</v>
      </c>
      <c r="O11245">
        <v>0</v>
      </c>
      <c r="P11245">
        <v>0</v>
      </c>
      <c r="Q11245">
        <v>0</v>
      </c>
      <c r="R11245">
        <v>0</v>
      </c>
      <c r="S11245">
        <v>0</v>
      </c>
      <c r="T11245">
        <v>0</v>
      </c>
      <c r="U11245">
        <v>0</v>
      </c>
      <c r="V11245">
        <v>0</v>
      </c>
    </row>
    <row r="11246" spans="1:22" x14ac:dyDescent="0.3">
      <c r="A11246">
        <v>202122</v>
      </c>
      <c r="B11246" t="s">
        <v>820</v>
      </c>
      <c r="C11246" t="s">
        <v>821</v>
      </c>
      <c r="D11246" t="s">
        <v>822</v>
      </c>
      <c r="E11246" t="s">
        <v>823</v>
      </c>
      <c r="F11246" t="s">
        <v>862</v>
      </c>
      <c r="G11246" t="s">
        <v>863</v>
      </c>
      <c r="H11246" t="s">
        <v>1108</v>
      </c>
      <c r="I11246">
        <v>861</v>
      </c>
      <c r="J11246" t="s">
        <v>1109</v>
      </c>
      <c r="K11246" t="s">
        <v>828</v>
      </c>
      <c r="L11246" t="s">
        <v>537</v>
      </c>
      <c r="M11246">
        <v>0</v>
      </c>
      <c r="N11246">
        <v>1468425</v>
      </c>
      <c r="O11246">
        <v>831009</v>
      </c>
      <c r="P11246">
        <v>3795342</v>
      </c>
      <c r="Q11246">
        <v>0</v>
      </c>
      <c r="R11246">
        <v>699732</v>
      </c>
      <c r="S11246">
        <v>6794508</v>
      </c>
      <c r="T11246">
        <v>0</v>
      </c>
      <c r="U11246">
        <v>6794508</v>
      </c>
      <c r="V11246">
        <v>105</v>
      </c>
    </row>
    <row r="11247" spans="1:22" x14ac:dyDescent="0.3">
      <c r="A11247">
        <v>202223</v>
      </c>
      <c r="B11247" t="s">
        <v>820</v>
      </c>
      <c r="C11247" t="s">
        <v>821</v>
      </c>
      <c r="D11247" t="s">
        <v>822</v>
      </c>
      <c r="E11247" t="s">
        <v>823</v>
      </c>
      <c r="F11247" t="s">
        <v>862</v>
      </c>
      <c r="G11247" t="s">
        <v>863</v>
      </c>
      <c r="H11247" t="s">
        <v>1108</v>
      </c>
      <c r="I11247">
        <v>861</v>
      </c>
      <c r="J11247" t="s">
        <v>1109</v>
      </c>
      <c r="K11247" t="s">
        <v>828</v>
      </c>
      <c r="L11247" t="s">
        <v>537</v>
      </c>
      <c r="M11247">
        <v>0</v>
      </c>
      <c r="N11247">
        <v>1547562</v>
      </c>
      <c r="O11247">
        <v>1049875</v>
      </c>
      <c r="P11247">
        <v>4295705</v>
      </c>
      <c r="Q11247">
        <v>0</v>
      </c>
      <c r="R11247">
        <v>390618</v>
      </c>
      <c r="S11247">
        <v>7283760</v>
      </c>
      <c r="T11247">
        <v>0</v>
      </c>
      <c r="U11247">
        <v>7283760</v>
      </c>
      <c r="V11247">
        <v>114</v>
      </c>
    </row>
    <row r="11248" spans="1:22" x14ac:dyDescent="0.3">
      <c r="A11248">
        <v>202324</v>
      </c>
      <c r="B11248" t="s">
        <v>820</v>
      </c>
      <c r="C11248" t="s">
        <v>821</v>
      </c>
      <c r="D11248" t="s">
        <v>822</v>
      </c>
      <c r="E11248" t="s">
        <v>823</v>
      </c>
      <c r="F11248" t="s">
        <v>862</v>
      </c>
      <c r="G11248" t="s">
        <v>863</v>
      </c>
      <c r="H11248" t="s">
        <v>1108</v>
      </c>
      <c r="I11248">
        <v>861</v>
      </c>
      <c r="J11248" t="s">
        <v>1109</v>
      </c>
      <c r="K11248" t="s">
        <v>828</v>
      </c>
      <c r="L11248" t="s">
        <v>537</v>
      </c>
      <c r="M11248">
        <v>0</v>
      </c>
      <c r="N11248">
        <v>2666645</v>
      </c>
      <c r="O11248">
        <v>1167993</v>
      </c>
      <c r="P11248">
        <v>7472093</v>
      </c>
      <c r="Q11248">
        <v>0</v>
      </c>
      <c r="R11248">
        <v>628594</v>
      </c>
      <c r="S11248">
        <v>11935325</v>
      </c>
      <c r="T11248">
        <v>0</v>
      </c>
      <c r="U11248">
        <v>11935325</v>
      </c>
      <c r="V11248">
        <v>186</v>
      </c>
    </row>
    <row r="11249" spans="1:22" x14ac:dyDescent="0.3">
      <c r="A11249">
        <v>202122</v>
      </c>
      <c r="B11249" t="s">
        <v>820</v>
      </c>
      <c r="C11249" t="s">
        <v>821</v>
      </c>
      <c r="D11249" t="s">
        <v>822</v>
      </c>
      <c r="E11249" t="s">
        <v>823</v>
      </c>
      <c r="F11249" t="s">
        <v>862</v>
      </c>
      <c r="G11249" t="s">
        <v>863</v>
      </c>
      <c r="H11249" t="s">
        <v>1108</v>
      </c>
      <c r="I11249">
        <v>861</v>
      </c>
      <c r="J11249" t="s">
        <v>1109</v>
      </c>
      <c r="K11249" t="s">
        <v>828</v>
      </c>
      <c r="L11249" t="s">
        <v>572</v>
      </c>
      <c r="M11249">
        <v>0</v>
      </c>
      <c r="N11249">
        <v>0</v>
      </c>
      <c r="O11249">
        <v>0</v>
      </c>
      <c r="P11249">
        <v>9585604</v>
      </c>
      <c r="Q11249">
        <v>0</v>
      </c>
      <c r="R11249">
        <v>6046694</v>
      </c>
      <c r="S11249">
        <v>15632298</v>
      </c>
      <c r="T11249">
        <v>0</v>
      </c>
      <c r="U11249">
        <v>15632298</v>
      </c>
      <c r="V11249">
        <v>242</v>
      </c>
    </row>
    <row r="11250" spans="1:22" x14ac:dyDescent="0.3">
      <c r="A11250">
        <v>202223</v>
      </c>
      <c r="B11250" t="s">
        <v>820</v>
      </c>
      <c r="C11250" t="s">
        <v>821</v>
      </c>
      <c r="D11250" t="s">
        <v>822</v>
      </c>
      <c r="E11250" t="s">
        <v>823</v>
      </c>
      <c r="F11250" t="s">
        <v>862</v>
      </c>
      <c r="G11250" t="s">
        <v>863</v>
      </c>
      <c r="H11250" t="s">
        <v>1108</v>
      </c>
      <c r="I11250">
        <v>861</v>
      </c>
      <c r="J11250" t="s">
        <v>1109</v>
      </c>
      <c r="K11250" t="s">
        <v>828</v>
      </c>
      <c r="L11250" t="s">
        <v>572</v>
      </c>
      <c r="M11250">
        <v>0</v>
      </c>
      <c r="N11250">
        <v>0</v>
      </c>
      <c r="O11250">
        <v>0</v>
      </c>
      <c r="P11250">
        <v>11796893</v>
      </c>
      <c r="Q11250">
        <v>0</v>
      </c>
      <c r="R11250">
        <v>4409420</v>
      </c>
      <c r="S11250">
        <v>16206313</v>
      </c>
      <c r="T11250">
        <v>0</v>
      </c>
      <c r="U11250">
        <v>16206313</v>
      </c>
      <c r="V11250">
        <v>253</v>
      </c>
    </row>
    <row r="11251" spans="1:22" x14ac:dyDescent="0.3">
      <c r="A11251">
        <v>202324</v>
      </c>
      <c r="B11251" t="s">
        <v>820</v>
      </c>
      <c r="C11251" t="s">
        <v>821</v>
      </c>
      <c r="D11251" t="s">
        <v>822</v>
      </c>
      <c r="E11251" t="s">
        <v>823</v>
      </c>
      <c r="F11251" t="s">
        <v>862</v>
      </c>
      <c r="G11251" t="s">
        <v>863</v>
      </c>
      <c r="H11251" t="s">
        <v>1108</v>
      </c>
      <c r="I11251">
        <v>861</v>
      </c>
      <c r="J11251" t="s">
        <v>1109</v>
      </c>
      <c r="K11251" t="s">
        <v>828</v>
      </c>
      <c r="L11251" t="s">
        <v>572</v>
      </c>
      <c r="M11251">
        <v>0</v>
      </c>
      <c r="N11251">
        <v>0</v>
      </c>
      <c r="O11251">
        <v>0</v>
      </c>
      <c r="P11251">
        <v>16879212</v>
      </c>
      <c r="Q11251">
        <v>0</v>
      </c>
      <c r="R11251">
        <v>4770001</v>
      </c>
      <c r="S11251">
        <v>21649213</v>
      </c>
      <c r="T11251">
        <v>0</v>
      </c>
      <c r="U11251">
        <v>21649213</v>
      </c>
      <c r="V11251">
        <v>337</v>
      </c>
    </row>
    <row r="11252" spans="1:22" x14ac:dyDescent="0.3">
      <c r="A11252">
        <v>202122</v>
      </c>
      <c r="B11252" t="s">
        <v>820</v>
      </c>
      <c r="C11252" t="s">
        <v>821</v>
      </c>
      <c r="D11252" t="s">
        <v>822</v>
      </c>
      <c r="E11252" t="s">
        <v>823</v>
      </c>
      <c r="F11252" t="s">
        <v>862</v>
      </c>
      <c r="G11252" t="s">
        <v>863</v>
      </c>
      <c r="H11252" t="s">
        <v>1108</v>
      </c>
      <c r="I11252">
        <v>861</v>
      </c>
      <c r="J11252" t="s">
        <v>1109</v>
      </c>
      <c r="K11252" t="s">
        <v>828</v>
      </c>
      <c r="L11252" t="s">
        <v>539</v>
      </c>
      <c r="M11252">
        <v>0</v>
      </c>
      <c r="N11252">
        <v>0</v>
      </c>
      <c r="O11252">
        <v>0</v>
      </c>
      <c r="P11252" t="s">
        <v>829</v>
      </c>
      <c r="Q11252" t="s">
        <v>829</v>
      </c>
      <c r="R11252" t="s">
        <v>829</v>
      </c>
      <c r="S11252">
        <v>0</v>
      </c>
      <c r="T11252">
        <v>0</v>
      </c>
      <c r="U11252">
        <v>0</v>
      </c>
      <c r="V11252">
        <v>0</v>
      </c>
    </row>
    <row r="11253" spans="1:22" x14ac:dyDescent="0.3">
      <c r="A11253">
        <v>202223</v>
      </c>
      <c r="B11253" t="s">
        <v>820</v>
      </c>
      <c r="C11253" t="s">
        <v>821</v>
      </c>
      <c r="D11253" t="s">
        <v>822</v>
      </c>
      <c r="E11253" t="s">
        <v>823</v>
      </c>
      <c r="F11253" t="s">
        <v>862</v>
      </c>
      <c r="G11253" t="s">
        <v>863</v>
      </c>
      <c r="H11253" t="s">
        <v>1108</v>
      </c>
      <c r="I11253">
        <v>861</v>
      </c>
      <c r="J11253" t="s">
        <v>1109</v>
      </c>
      <c r="K11253" t="s">
        <v>828</v>
      </c>
      <c r="L11253" t="s">
        <v>539</v>
      </c>
      <c r="M11253">
        <v>0</v>
      </c>
      <c r="N11253">
        <v>0</v>
      </c>
      <c r="O11253">
        <v>0</v>
      </c>
      <c r="P11253" t="s">
        <v>829</v>
      </c>
      <c r="Q11253" t="s">
        <v>829</v>
      </c>
      <c r="R11253" t="s">
        <v>829</v>
      </c>
      <c r="S11253">
        <v>0</v>
      </c>
      <c r="T11253">
        <v>0</v>
      </c>
      <c r="U11253">
        <v>0</v>
      </c>
      <c r="V11253">
        <v>0</v>
      </c>
    </row>
    <row r="11254" spans="1:22" x14ac:dyDescent="0.3">
      <c r="A11254">
        <v>202324</v>
      </c>
      <c r="B11254" t="s">
        <v>820</v>
      </c>
      <c r="C11254" t="s">
        <v>821</v>
      </c>
      <c r="D11254" t="s">
        <v>822</v>
      </c>
      <c r="E11254" t="s">
        <v>823</v>
      </c>
      <c r="F11254" t="s">
        <v>862</v>
      </c>
      <c r="G11254" t="s">
        <v>863</v>
      </c>
      <c r="H11254" t="s">
        <v>1108</v>
      </c>
      <c r="I11254">
        <v>861</v>
      </c>
      <c r="J11254" t="s">
        <v>1109</v>
      </c>
      <c r="K11254" t="s">
        <v>828</v>
      </c>
      <c r="L11254" t="s">
        <v>539</v>
      </c>
      <c r="M11254">
        <v>0</v>
      </c>
      <c r="N11254">
        <v>0</v>
      </c>
      <c r="O11254">
        <v>0</v>
      </c>
      <c r="P11254" t="s">
        <v>829</v>
      </c>
      <c r="Q11254" t="s">
        <v>829</v>
      </c>
      <c r="R11254" t="s">
        <v>829</v>
      </c>
      <c r="S11254">
        <v>0</v>
      </c>
      <c r="T11254">
        <v>0</v>
      </c>
      <c r="U11254">
        <v>0</v>
      </c>
      <c r="V11254">
        <v>0</v>
      </c>
    </row>
    <row r="11255" spans="1:22" x14ac:dyDescent="0.3">
      <c r="A11255">
        <v>202122</v>
      </c>
      <c r="B11255" t="s">
        <v>820</v>
      </c>
      <c r="C11255" t="s">
        <v>821</v>
      </c>
      <c r="D11255" t="s">
        <v>822</v>
      </c>
      <c r="E11255" t="s">
        <v>823</v>
      </c>
      <c r="F11255" t="s">
        <v>862</v>
      </c>
      <c r="G11255" t="s">
        <v>863</v>
      </c>
      <c r="H11255" t="s">
        <v>1108</v>
      </c>
      <c r="I11255">
        <v>861</v>
      </c>
      <c r="J11255" t="s">
        <v>1109</v>
      </c>
      <c r="K11255" t="s">
        <v>828</v>
      </c>
      <c r="L11255" t="s">
        <v>541</v>
      </c>
      <c r="M11255">
        <v>140356</v>
      </c>
      <c r="N11255">
        <v>783870</v>
      </c>
      <c r="O11255">
        <v>483529</v>
      </c>
      <c r="P11255">
        <v>30623</v>
      </c>
      <c r="Q11255">
        <v>3052</v>
      </c>
      <c r="R11255">
        <v>0</v>
      </c>
      <c r="S11255">
        <v>1441430</v>
      </c>
      <c r="T11255">
        <v>0</v>
      </c>
      <c r="U11255">
        <v>1441430</v>
      </c>
      <c r="V11255">
        <v>22</v>
      </c>
    </row>
    <row r="11256" spans="1:22" x14ac:dyDescent="0.3">
      <c r="A11256">
        <v>202223</v>
      </c>
      <c r="B11256" t="s">
        <v>820</v>
      </c>
      <c r="C11256" t="s">
        <v>821</v>
      </c>
      <c r="D11256" t="s">
        <v>822</v>
      </c>
      <c r="E11256" t="s">
        <v>823</v>
      </c>
      <c r="F11256" t="s">
        <v>862</v>
      </c>
      <c r="G11256" t="s">
        <v>863</v>
      </c>
      <c r="H11256" t="s">
        <v>1108</v>
      </c>
      <c r="I11256">
        <v>861</v>
      </c>
      <c r="J11256" t="s">
        <v>1109</v>
      </c>
      <c r="K11256" t="s">
        <v>828</v>
      </c>
      <c r="L11256" t="s">
        <v>541</v>
      </c>
      <c r="M11256">
        <v>125474</v>
      </c>
      <c r="N11256">
        <v>779640</v>
      </c>
      <c r="O11256">
        <v>497559</v>
      </c>
      <c r="P11256">
        <v>32275</v>
      </c>
      <c r="Q11256">
        <v>1329</v>
      </c>
      <c r="R11256">
        <v>0</v>
      </c>
      <c r="S11256">
        <v>1436277</v>
      </c>
      <c r="T11256">
        <v>0</v>
      </c>
      <c r="U11256">
        <v>1436277</v>
      </c>
      <c r="V11256">
        <v>22</v>
      </c>
    </row>
    <row r="11257" spans="1:22" x14ac:dyDescent="0.3">
      <c r="A11257">
        <v>202324</v>
      </c>
      <c r="B11257" t="s">
        <v>820</v>
      </c>
      <c r="C11257" t="s">
        <v>821</v>
      </c>
      <c r="D11257" t="s">
        <v>822</v>
      </c>
      <c r="E11257" t="s">
        <v>823</v>
      </c>
      <c r="F11257" t="s">
        <v>862</v>
      </c>
      <c r="G11257" t="s">
        <v>863</v>
      </c>
      <c r="H11257" t="s">
        <v>1108</v>
      </c>
      <c r="I11257">
        <v>861</v>
      </c>
      <c r="J11257" t="s">
        <v>1109</v>
      </c>
      <c r="K11257" t="s">
        <v>828</v>
      </c>
      <c r="L11257" t="s">
        <v>541</v>
      </c>
      <c r="M11257">
        <v>134748</v>
      </c>
      <c r="N11257">
        <v>785308</v>
      </c>
      <c r="O11257">
        <v>527902</v>
      </c>
      <c r="P11257">
        <v>34304</v>
      </c>
      <c r="Q11257">
        <v>1359</v>
      </c>
      <c r="R11257">
        <v>0</v>
      </c>
      <c r="S11257">
        <v>1483621</v>
      </c>
      <c r="T11257">
        <v>0</v>
      </c>
      <c r="U11257">
        <v>1483621</v>
      </c>
      <c r="V11257">
        <v>23</v>
      </c>
    </row>
    <row r="11258" spans="1:22" x14ac:dyDescent="0.3">
      <c r="A11258">
        <v>202122</v>
      </c>
      <c r="B11258" t="s">
        <v>820</v>
      </c>
      <c r="C11258" t="s">
        <v>821</v>
      </c>
      <c r="D11258" t="s">
        <v>822</v>
      </c>
      <c r="E11258" t="s">
        <v>823</v>
      </c>
      <c r="F11258" t="s">
        <v>862</v>
      </c>
      <c r="G11258" t="s">
        <v>863</v>
      </c>
      <c r="H11258" t="s">
        <v>1108</v>
      </c>
      <c r="I11258">
        <v>861</v>
      </c>
      <c r="J11258" t="s">
        <v>1109</v>
      </c>
      <c r="K11258" t="s">
        <v>828</v>
      </c>
      <c r="L11258" t="s">
        <v>831</v>
      </c>
      <c r="M11258" t="s">
        <v>829</v>
      </c>
      <c r="N11258" t="s">
        <v>829</v>
      </c>
      <c r="O11258" t="s">
        <v>829</v>
      </c>
      <c r="P11258">
        <v>206244</v>
      </c>
      <c r="Q11258">
        <v>0</v>
      </c>
      <c r="R11258" t="s">
        <v>829</v>
      </c>
      <c r="S11258">
        <v>206244</v>
      </c>
      <c r="T11258">
        <v>0</v>
      </c>
      <c r="U11258">
        <v>206244</v>
      </c>
      <c r="V11258">
        <v>3</v>
      </c>
    </row>
    <row r="11259" spans="1:22" x14ac:dyDescent="0.3">
      <c r="A11259">
        <v>202223</v>
      </c>
      <c r="B11259" t="s">
        <v>820</v>
      </c>
      <c r="C11259" t="s">
        <v>821</v>
      </c>
      <c r="D11259" t="s">
        <v>822</v>
      </c>
      <c r="E11259" t="s">
        <v>823</v>
      </c>
      <c r="F11259" t="s">
        <v>862</v>
      </c>
      <c r="G11259" t="s">
        <v>863</v>
      </c>
      <c r="H11259" t="s">
        <v>1108</v>
      </c>
      <c r="I11259">
        <v>861</v>
      </c>
      <c r="J11259" t="s">
        <v>1109</v>
      </c>
      <c r="K11259" t="s">
        <v>828</v>
      </c>
      <c r="L11259" t="s">
        <v>831</v>
      </c>
      <c r="M11259" t="s">
        <v>829</v>
      </c>
      <c r="N11259" t="s">
        <v>829</v>
      </c>
      <c r="O11259" t="s">
        <v>829</v>
      </c>
      <c r="P11259">
        <v>198437</v>
      </c>
      <c r="Q11259">
        <v>0</v>
      </c>
      <c r="R11259" t="s">
        <v>829</v>
      </c>
      <c r="S11259">
        <v>198437</v>
      </c>
      <c r="T11259">
        <v>0</v>
      </c>
      <c r="U11259">
        <v>198437</v>
      </c>
      <c r="V11259">
        <v>3</v>
      </c>
    </row>
    <row r="11260" spans="1:22" x14ac:dyDescent="0.3">
      <c r="A11260">
        <v>202324</v>
      </c>
      <c r="B11260" t="s">
        <v>820</v>
      </c>
      <c r="C11260" t="s">
        <v>821</v>
      </c>
      <c r="D11260" t="s">
        <v>822</v>
      </c>
      <c r="E11260" t="s">
        <v>823</v>
      </c>
      <c r="F11260" t="s">
        <v>862</v>
      </c>
      <c r="G11260" t="s">
        <v>863</v>
      </c>
      <c r="H11260" t="s">
        <v>1108</v>
      </c>
      <c r="I11260">
        <v>861</v>
      </c>
      <c r="J11260" t="s">
        <v>1109</v>
      </c>
      <c r="K11260" t="s">
        <v>828</v>
      </c>
      <c r="L11260" t="s">
        <v>831</v>
      </c>
      <c r="M11260" t="s">
        <v>829</v>
      </c>
      <c r="N11260" t="s">
        <v>829</v>
      </c>
      <c r="O11260" t="s">
        <v>829</v>
      </c>
      <c r="P11260">
        <v>241692</v>
      </c>
      <c r="Q11260">
        <v>0</v>
      </c>
      <c r="R11260" t="s">
        <v>829</v>
      </c>
      <c r="S11260">
        <v>241692</v>
      </c>
      <c r="T11260">
        <v>0</v>
      </c>
      <c r="U11260">
        <v>241692</v>
      </c>
      <c r="V11260">
        <v>4</v>
      </c>
    </row>
    <row r="11261" spans="1:22" x14ac:dyDescent="0.3">
      <c r="A11261">
        <v>202122</v>
      </c>
      <c r="B11261" t="s">
        <v>820</v>
      </c>
      <c r="C11261" t="s">
        <v>821</v>
      </c>
      <c r="D11261" t="s">
        <v>822</v>
      </c>
      <c r="E11261" t="s">
        <v>823</v>
      </c>
      <c r="F11261" t="s">
        <v>862</v>
      </c>
      <c r="G11261" t="s">
        <v>863</v>
      </c>
      <c r="H11261" t="s">
        <v>1108</v>
      </c>
      <c r="I11261">
        <v>861</v>
      </c>
      <c r="J11261" t="s">
        <v>1109</v>
      </c>
      <c r="K11261" t="s">
        <v>828</v>
      </c>
      <c r="L11261" t="s">
        <v>832</v>
      </c>
      <c r="M11261">
        <v>359826</v>
      </c>
      <c r="N11261">
        <v>2009585</v>
      </c>
      <c r="O11261">
        <v>1239608</v>
      </c>
      <c r="P11261">
        <v>78509</v>
      </c>
      <c r="Q11261">
        <v>7824</v>
      </c>
      <c r="R11261">
        <v>0</v>
      </c>
      <c r="S11261">
        <v>3695352</v>
      </c>
      <c r="T11261">
        <v>0</v>
      </c>
      <c r="U11261">
        <v>3695352</v>
      </c>
      <c r="V11261">
        <v>57</v>
      </c>
    </row>
    <row r="11262" spans="1:22" x14ac:dyDescent="0.3">
      <c r="A11262">
        <v>202223</v>
      </c>
      <c r="B11262" t="s">
        <v>820</v>
      </c>
      <c r="C11262" t="s">
        <v>821</v>
      </c>
      <c r="D11262" t="s">
        <v>822</v>
      </c>
      <c r="E11262" t="s">
        <v>823</v>
      </c>
      <c r="F11262" t="s">
        <v>862</v>
      </c>
      <c r="G11262" t="s">
        <v>863</v>
      </c>
      <c r="H11262" t="s">
        <v>1108</v>
      </c>
      <c r="I11262">
        <v>861</v>
      </c>
      <c r="J11262" t="s">
        <v>1109</v>
      </c>
      <c r="K11262" t="s">
        <v>828</v>
      </c>
      <c r="L11262" t="s">
        <v>832</v>
      </c>
      <c r="M11262">
        <v>283742</v>
      </c>
      <c r="N11262">
        <v>1763045</v>
      </c>
      <c r="O11262">
        <v>1125160</v>
      </c>
      <c r="P11262">
        <v>72986</v>
      </c>
      <c r="Q11262">
        <v>3006</v>
      </c>
      <c r="R11262">
        <v>0</v>
      </c>
      <c r="S11262">
        <v>3247939</v>
      </c>
      <c r="T11262">
        <v>0</v>
      </c>
      <c r="U11262">
        <v>3247939</v>
      </c>
      <c r="V11262">
        <v>51</v>
      </c>
    </row>
    <row r="11263" spans="1:22" x14ac:dyDescent="0.3">
      <c r="A11263">
        <v>202324</v>
      </c>
      <c r="B11263" t="s">
        <v>820</v>
      </c>
      <c r="C11263" t="s">
        <v>821</v>
      </c>
      <c r="D11263" t="s">
        <v>822</v>
      </c>
      <c r="E11263" t="s">
        <v>823</v>
      </c>
      <c r="F11263" t="s">
        <v>862</v>
      </c>
      <c r="G11263" t="s">
        <v>863</v>
      </c>
      <c r="H11263" t="s">
        <v>1108</v>
      </c>
      <c r="I11263">
        <v>861</v>
      </c>
      <c r="J11263" t="s">
        <v>1109</v>
      </c>
      <c r="K11263" t="s">
        <v>828</v>
      </c>
      <c r="L11263" t="s">
        <v>832</v>
      </c>
      <c r="M11263">
        <v>342725</v>
      </c>
      <c r="N11263">
        <v>1997393</v>
      </c>
      <c r="O11263">
        <v>1342695</v>
      </c>
      <c r="P11263">
        <v>87251</v>
      </c>
      <c r="Q11263">
        <v>3457</v>
      </c>
      <c r="R11263">
        <v>0</v>
      </c>
      <c r="S11263">
        <v>3773521</v>
      </c>
      <c r="T11263">
        <v>0</v>
      </c>
      <c r="U11263">
        <v>3773521</v>
      </c>
      <c r="V11263">
        <v>59</v>
      </c>
    </row>
    <row r="11264" spans="1:22" x14ac:dyDescent="0.3">
      <c r="A11264">
        <v>202122</v>
      </c>
      <c r="B11264" t="s">
        <v>820</v>
      </c>
      <c r="C11264" t="s">
        <v>821</v>
      </c>
      <c r="D11264" t="s">
        <v>822</v>
      </c>
      <c r="E11264" t="s">
        <v>823</v>
      </c>
      <c r="F11264" t="s">
        <v>862</v>
      </c>
      <c r="G11264" t="s">
        <v>863</v>
      </c>
      <c r="H11264" t="s">
        <v>1108</v>
      </c>
      <c r="I11264">
        <v>861</v>
      </c>
      <c r="J11264" t="s">
        <v>1109</v>
      </c>
      <c r="K11264" t="s">
        <v>828</v>
      </c>
      <c r="L11264" t="s">
        <v>544</v>
      </c>
      <c r="M11264">
        <v>537204</v>
      </c>
      <c r="N11264">
        <v>501963</v>
      </c>
      <c r="O11264">
        <v>309635</v>
      </c>
      <c r="P11264">
        <v>19610</v>
      </c>
      <c r="Q11264">
        <v>1955</v>
      </c>
      <c r="R11264">
        <v>0</v>
      </c>
      <c r="S11264">
        <v>1370367</v>
      </c>
      <c r="T11264">
        <v>0</v>
      </c>
      <c r="U11264">
        <v>1370367</v>
      </c>
      <c r="V11264">
        <v>21</v>
      </c>
    </row>
    <row r="11265" spans="1:22" x14ac:dyDescent="0.3">
      <c r="A11265">
        <v>202223</v>
      </c>
      <c r="B11265" t="s">
        <v>820</v>
      </c>
      <c r="C11265" t="s">
        <v>821</v>
      </c>
      <c r="D11265" t="s">
        <v>822</v>
      </c>
      <c r="E11265" t="s">
        <v>823</v>
      </c>
      <c r="F11265" t="s">
        <v>862</v>
      </c>
      <c r="G11265" t="s">
        <v>863</v>
      </c>
      <c r="H11265" t="s">
        <v>1108</v>
      </c>
      <c r="I11265">
        <v>861</v>
      </c>
      <c r="J11265" t="s">
        <v>1109</v>
      </c>
      <c r="K11265" t="s">
        <v>828</v>
      </c>
      <c r="L11265" t="s">
        <v>544</v>
      </c>
      <c r="M11265">
        <v>496183</v>
      </c>
      <c r="N11265">
        <v>145944</v>
      </c>
      <c r="O11265">
        <v>93140</v>
      </c>
      <c r="P11265">
        <v>6042</v>
      </c>
      <c r="Q11265">
        <v>248</v>
      </c>
      <c r="R11265">
        <v>0</v>
      </c>
      <c r="S11265">
        <v>741557</v>
      </c>
      <c r="T11265">
        <v>0</v>
      </c>
      <c r="U11265">
        <v>741557</v>
      </c>
      <c r="V11265">
        <v>12</v>
      </c>
    </row>
    <row r="11266" spans="1:22" x14ac:dyDescent="0.3">
      <c r="A11266">
        <v>202324</v>
      </c>
      <c r="B11266" t="s">
        <v>820</v>
      </c>
      <c r="C11266" t="s">
        <v>821</v>
      </c>
      <c r="D11266" t="s">
        <v>822</v>
      </c>
      <c r="E11266" t="s">
        <v>823</v>
      </c>
      <c r="F11266" t="s">
        <v>862</v>
      </c>
      <c r="G11266" t="s">
        <v>863</v>
      </c>
      <c r="H11266" t="s">
        <v>1108</v>
      </c>
      <c r="I11266">
        <v>861</v>
      </c>
      <c r="J11266" t="s">
        <v>1109</v>
      </c>
      <c r="K11266" t="s">
        <v>828</v>
      </c>
      <c r="L11266" t="s">
        <v>544</v>
      </c>
      <c r="M11266">
        <v>547529</v>
      </c>
      <c r="N11266">
        <v>235090</v>
      </c>
      <c r="O11266">
        <v>158033</v>
      </c>
      <c r="P11266">
        <v>10269</v>
      </c>
      <c r="Q11266">
        <v>407</v>
      </c>
      <c r="R11266">
        <v>0</v>
      </c>
      <c r="S11266">
        <v>951328</v>
      </c>
      <c r="T11266">
        <v>0</v>
      </c>
      <c r="U11266">
        <v>951328</v>
      </c>
      <c r="V11266">
        <v>15</v>
      </c>
    </row>
    <row r="11267" spans="1:22" x14ac:dyDescent="0.3">
      <c r="A11267">
        <v>202122</v>
      </c>
      <c r="B11267" t="s">
        <v>820</v>
      </c>
      <c r="C11267" t="s">
        <v>821</v>
      </c>
      <c r="D11267" t="s">
        <v>822</v>
      </c>
      <c r="E11267" t="s">
        <v>823</v>
      </c>
      <c r="F11267" t="s">
        <v>862</v>
      </c>
      <c r="G11267" t="s">
        <v>863</v>
      </c>
      <c r="H11267" t="s">
        <v>1108</v>
      </c>
      <c r="I11267">
        <v>861</v>
      </c>
      <c r="J11267" t="s">
        <v>1109</v>
      </c>
      <c r="K11267" t="s">
        <v>828</v>
      </c>
      <c r="L11267" t="s">
        <v>600</v>
      </c>
      <c r="M11267" t="s">
        <v>829</v>
      </c>
      <c r="N11267" t="s">
        <v>829</v>
      </c>
      <c r="O11267" t="s">
        <v>829</v>
      </c>
      <c r="P11267">
        <v>0</v>
      </c>
      <c r="Q11267">
        <v>0</v>
      </c>
      <c r="R11267" t="s">
        <v>829</v>
      </c>
      <c r="S11267">
        <v>0</v>
      </c>
      <c r="T11267">
        <v>0</v>
      </c>
      <c r="U11267">
        <v>0</v>
      </c>
      <c r="V11267">
        <v>0</v>
      </c>
    </row>
    <row r="11268" spans="1:22" x14ac:dyDescent="0.3">
      <c r="A11268">
        <v>202223</v>
      </c>
      <c r="B11268" t="s">
        <v>820</v>
      </c>
      <c r="C11268" t="s">
        <v>821</v>
      </c>
      <c r="D11268" t="s">
        <v>822</v>
      </c>
      <c r="E11268" t="s">
        <v>823</v>
      </c>
      <c r="F11268" t="s">
        <v>862</v>
      </c>
      <c r="G11268" t="s">
        <v>863</v>
      </c>
      <c r="H11268" t="s">
        <v>1108</v>
      </c>
      <c r="I11268">
        <v>861</v>
      </c>
      <c r="J11268" t="s">
        <v>1109</v>
      </c>
      <c r="K11268" t="s">
        <v>828</v>
      </c>
      <c r="L11268" t="s">
        <v>600</v>
      </c>
      <c r="M11268" t="s">
        <v>829</v>
      </c>
      <c r="N11268" t="s">
        <v>829</v>
      </c>
      <c r="O11268" t="s">
        <v>829</v>
      </c>
      <c r="P11268">
        <v>0</v>
      </c>
      <c r="Q11268">
        <v>0</v>
      </c>
      <c r="R11268" t="s">
        <v>829</v>
      </c>
      <c r="S11268">
        <v>0</v>
      </c>
      <c r="T11268">
        <v>0</v>
      </c>
      <c r="U11268">
        <v>0</v>
      </c>
      <c r="V11268">
        <v>0</v>
      </c>
    </row>
    <row r="11269" spans="1:22" x14ac:dyDescent="0.3">
      <c r="A11269">
        <v>202324</v>
      </c>
      <c r="B11269" t="s">
        <v>820</v>
      </c>
      <c r="C11269" t="s">
        <v>821</v>
      </c>
      <c r="D11269" t="s">
        <v>822</v>
      </c>
      <c r="E11269" t="s">
        <v>823</v>
      </c>
      <c r="F11269" t="s">
        <v>862</v>
      </c>
      <c r="G11269" t="s">
        <v>863</v>
      </c>
      <c r="H11269" t="s">
        <v>1108</v>
      </c>
      <c r="I11269">
        <v>861</v>
      </c>
      <c r="J11269" t="s">
        <v>1109</v>
      </c>
      <c r="K11269" t="s">
        <v>828</v>
      </c>
      <c r="L11269" t="s">
        <v>600</v>
      </c>
      <c r="M11269" t="s">
        <v>829</v>
      </c>
      <c r="N11269" t="s">
        <v>829</v>
      </c>
      <c r="O11269" t="s">
        <v>829</v>
      </c>
      <c r="P11269">
        <v>0</v>
      </c>
      <c r="Q11269">
        <v>0</v>
      </c>
      <c r="R11269" t="s">
        <v>829</v>
      </c>
      <c r="S11269">
        <v>0</v>
      </c>
      <c r="T11269">
        <v>0</v>
      </c>
      <c r="U11269">
        <v>0</v>
      </c>
      <c r="V11269">
        <v>0</v>
      </c>
    </row>
    <row r="11270" spans="1:22" x14ac:dyDescent="0.3">
      <c r="A11270">
        <v>202122</v>
      </c>
      <c r="B11270" t="s">
        <v>820</v>
      </c>
      <c r="C11270" t="s">
        <v>821</v>
      </c>
      <c r="D11270" t="s">
        <v>822</v>
      </c>
      <c r="E11270" t="s">
        <v>823</v>
      </c>
      <c r="F11270" t="s">
        <v>862</v>
      </c>
      <c r="G11270" t="s">
        <v>863</v>
      </c>
      <c r="H11270" t="s">
        <v>1108</v>
      </c>
      <c r="I11270">
        <v>861</v>
      </c>
      <c r="J11270" t="s">
        <v>1109</v>
      </c>
      <c r="K11270" t="s">
        <v>828</v>
      </c>
      <c r="L11270" t="s">
        <v>247</v>
      </c>
      <c r="M11270">
        <v>0</v>
      </c>
      <c r="N11270">
        <v>0</v>
      </c>
      <c r="O11270">
        <v>0</v>
      </c>
      <c r="P11270">
        <v>0</v>
      </c>
      <c r="Q11270">
        <v>0</v>
      </c>
      <c r="R11270">
        <v>0</v>
      </c>
      <c r="S11270">
        <v>0</v>
      </c>
      <c r="T11270">
        <v>0</v>
      </c>
      <c r="U11270">
        <v>0</v>
      </c>
      <c r="V11270">
        <v>0</v>
      </c>
    </row>
    <row r="11271" spans="1:22" x14ac:dyDescent="0.3">
      <c r="A11271">
        <v>202223</v>
      </c>
      <c r="B11271" t="s">
        <v>820</v>
      </c>
      <c r="C11271" t="s">
        <v>821</v>
      </c>
      <c r="D11271" t="s">
        <v>822</v>
      </c>
      <c r="E11271" t="s">
        <v>823</v>
      </c>
      <c r="F11271" t="s">
        <v>862</v>
      </c>
      <c r="G11271" t="s">
        <v>863</v>
      </c>
      <c r="H11271" t="s">
        <v>1108</v>
      </c>
      <c r="I11271">
        <v>861</v>
      </c>
      <c r="J11271" t="s">
        <v>1109</v>
      </c>
      <c r="K11271" t="s">
        <v>828</v>
      </c>
      <c r="L11271" t="s">
        <v>247</v>
      </c>
      <c r="M11271">
        <v>0</v>
      </c>
      <c r="N11271">
        <v>0</v>
      </c>
      <c r="O11271">
        <v>0</v>
      </c>
      <c r="P11271">
        <v>0</v>
      </c>
      <c r="Q11271">
        <v>0</v>
      </c>
      <c r="R11271">
        <v>0</v>
      </c>
      <c r="S11271">
        <v>0</v>
      </c>
      <c r="T11271">
        <v>0</v>
      </c>
      <c r="U11271">
        <v>0</v>
      </c>
      <c r="V11271">
        <v>0</v>
      </c>
    </row>
    <row r="11272" spans="1:22" x14ac:dyDescent="0.3">
      <c r="A11272">
        <v>202324</v>
      </c>
      <c r="B11272" t="s">
        <v>820</v>
      </c>
      <c r="C11272" t="s">
        <v>821</v>
      </c>
      <c r="D11272" t="s">
        <v>822</v>
      </c>
      <c r="E11272" t="s">
        <v>823</v>
      </c>
      <c r="F11272" t="s">
        <v>862</v>
      </c>
      <c r="G11272" t="s">
        <v>863</v>
      </c>
      <c r="H11272" t="s">
        <v>1108</v>
      </c>
      <c r="I11272">
        <v>861</v>
      </c>
      <c r="J11272" t="s">
        <v>1109</v>
      </c>
      <c r="K11272" t="s">
        <v>828</v>
      </c>
      <c r="L11272" t="s">
        <v>247</v>
      </c>
      <c r="M11272">
        <v>0</v>
      </c>
      <c r="N11272">
        <v>0</v>
      </c>
      <c r="O11272">
        <v>0</v>
      </c>
      <c r="P11272">
        <v>0</v>
      </c>
      <c r="Q11272">
        <v>0</v>
      </c>
      <c r="R11272">
        <v>0</v>
      </c>
      <c r="S11272">
        <v>0</v>
      </c>
      <c r="T11272">
        <v>0</v>
      </c>
      <c r="U11272">
        <v>0</v>
      </c>
      <c r="V11272">
        <v>0</v>
      </c>
    </row>
    <row r="11273" spans="1:22" x14ac:dyDescent="0.3">
      <c r="A11273">
        <v>202122</v>
      </c>
      <c r="B11273" t="s">
        <v>820</v>
      </c>
      <c r="C11273" t="s">
        <v>821</v>
      </c>
      <c r="D11273" t="s">
        <v>822</v>
      </c>
      <c r="E11273" t="s">
        <v>823</v>
      </c>
      <c r="F11273" t="s">
        <v>862</v>
      </c>
      <c r="G11273" t="s">
        <v>863</v>
      </c>
      <c r="H11273" t="s">
        <v>1108</v>
      </c>
      <c r="I11273">
        <v>861</v>
      </c>
      <c r="J11273" t="s">
        <v>1109</v>
      </c>
      <c r="K11273" t="s">
        <v>828</v>
      </c>
      <c r="L11273" t="s">
        <v>833</v>
      </c>
      <c r="M11273">
        <v>18054645</v>
      </c>
      <c r="N11273">
        <v>26125060</v>
      </c>
      <c r="O11273">
        <v>4761707</v>
      </c>
      <c r="P11273">
        <v>23391220</v>
      </c>
      <c r="Q11273">
        <v>441832</v>
      </c>
      <c r="R11273">
        <v>6746426</v>
      </c>
      <c r="S11273">
        <v>80248200</v>
      </c>
      <c r="T11273">
        <v>0</v>
      </c>
      <c r="U11273">
        <v>80248200</v>
      </c>
      <c r="V11273" t="s">
        <v>834</v>
      </c>
    </row>
    <row r="11274" spans="1:22" x14ac:dyDescent="0.3">
      <c r="A11274">
        <v>202223</v>
      </c>
      <c r="B11274" t="s">
        <v>820</v>
      </c>
      <c r="C11274" t="s">
        <v>821</v>
      </c>
      <c r="D11274" t="s">
        <v>822</v>
      </c>
      <c r="E11274" t="s">
        <v>823</v>
      </c>
      <c r="F11274" t="s">
        <v>862</v>
      </c>
      <c r="G11274" t="s">
        <v>863</v>
      </c>
      <c r="H11274" t="s">
        <v>1108</v>
      </c>
      <c r="I11274">
        <v>861</v>
      </c>
      <c r="J11274" t="s">
        <v>1109</v>
      </c>
      <c r="K11274" t="s">
        <v>828</v>
      </c>
      <c r="L11274" t="s">
        <v>833</v>
      </c>
      <c r="M11274">
        <v>18705101</v>
      </c>
      <c r="N11274">
        <v>25718171</v>
      </c>
      <c r="O11274">
        <v>5491098</v>
      </c>
      <c r="P11274">
        <v>25913469</v>
      </c>
      <c r="Q11274">
        <v>442438</v>
      </c>
      <c r="R11274">
        <v>4800038</v>
      </c>
      <c r="S11274">
        <v>81829298</v>
      </c>
      <c r="T11274">
        <v>0</v>
      </c>
      <c r="U11274">
        <v>81829298</v>
      </c>
      <c r="V11274" t="s">
        <v>834</v>
      </c>
    </row>
    <row r="11275" spans="1:22" x14ac:dyDescent="0.3">
      <c r="A11275">
        <v>202324</v>
      </c>
      <c r="B11275" t="s">
        <v>820</v>
      </c>
      <c r="C11275" t="s">
        <v>821</v>
      </c>
      <c r="D11275" t="s">
        <v>822</v>
      </c>
      <c r="E11275" t="s">
        <v>823</v>
      </c>
      <c r="F11275" t="s">
        <v>862</v>
      </c>
      <c r="G11275" t="s">
        <v>863</v>
      </c>
      <c r="H11275" t="s">
        <v>1108</v>
      </c>
      <c r="I11275">
        <v>861</v>
      </c>
      <c r="J11275" t="s">
        <v>1109</v>
      </c>
      <c r="K11275" t="s">
        <v>828</v>
      </c>
      <c r="L11275" t="s">
        <v>833</v>
      </c>
      <c r="M11275">
        <v>19601054</v>
      </c>
      <c r="N11275">
        <v>27112725</v>
      </c>
      <c r="O11275">
        <v>5703350</v>
      </c>
      <c r="P11275">
        <v>30470131</v>
      </c>
      <c r="Q11275">
        <v>495688</v>
      </c>
      <c r="R11275">
        <v>5398595</v>
      </c>
      <c r="S11275">
        <v>89546181</v>
      </c>
      <c r="T11275">
        <v>0</v>
      </c>
      <c r="U11275">
        <v>89546181</v>
      </c>
      <c r="V11275" t="s">
        <v>834</v>
      </c>
    </row>
    <row r="11276" spans="1:22" x14ac:dyDescent="0.3">
      <c r="A11276">
        <v>202122</v>
      </c>
      <c r="B11276" t="s">
        <v>820</v>
      </c>
      <c r="C11276" t="s">
        <v>821</v>
      </c>
      <c r="D11276" t="s">
        <v>822</v>
      </c>
      <c r="E11276" t="s">
        <v>823</v>
      </c>
      <c r="F11276" t="s">
        <v>862</v>
      </c>
      <c r="G11276" t="s">
        <v>863</v>
      </c>
      <c r="H11276" t="s">
        <v>1108</v>
      </c>
      <c r="I11276">
        <v>861</v>
      </c>
      <c r="J11276" t="s">
        <v>1109</v>
      </c>
      <c r="K11276" t="s">
        <v>835</v>
      </c>
      <c r="L11276" t="s">
        <v>836</v>
      </c>
      <c r="M11276" t="s">
        <v>829</v>
      </c>
      <c r="N11276" t="s">
        <v>829</v>
      </c>
      <c r="O11276" t="s">
        <v>829</v>
      </c>
      <c r="P11276" t="s">
        <v>829</v>
      </c>
      <c r="Q11276" t="s">
        <v>829</v>
      </c>
      <c r="R11276" t="s">
        <v>829</v>
      </c>
      <c r="S11276">
        <v>78417222</v>
      </c>
      <c r="T11276" t="s">
        <v>829</v>
      </c>
      <c r="U11276" t="s">
        <v>829</v>
      </c>
      <c r="V11276" t="s">
        <v>834</v>
      </c>
    </row>
    <row r="11277" spans="1:22" x14ac:dyDescent="0.3">
      <c r="A11277">
        <v>202223</v>
      </c>
      <c r="B11277" t="s">
        <v>820</v>
      </c>
      <c r="C11277" t="s">
        <v>821</v>
      </c>
      <c r="D11277" t="s">
        <v>822</v>
      </c>
      <c r="E11277" t="s">
        <v>823</v>
      </c>
      <c r="F11277" t="s">
        <v>862</v>
      </c>
      <c r="G11277" t="s">
        <v>863</v>
      </c>
      <c r="H11277" t="s">
        <v>1108</v>
      </c>
      <c r="I11277">
        <v>861</v>
      </c>
      <c r="J11277" t="s">
        <v>1109</v>
      </c>
      <c r="K11277" t="s">
        <v>835</v>
      </c>
      <c r="L11277" t="s">
        <v>836</v>
      </c>
      <c r="M11277" t="s">
        <v>829</v>
      </c>
      <c r="N11277" t="s">
        <v>829</v>
      </c>
      <c r="O11277" t="s">
        <v>829</v>
      </c>
      <c r="P11277" t="s">
        <v>829</v>
      </c>
      <c r="Q11277" t="s">
        <v>829</v>
      </c>
      <c r="R11277" t="s">
        <v>829</v>
      </c>
      <c r="S11277">
        <v>85675612</v>
      </c>
      <c r="T11277" t="s">
        <v>829</v>
      </c>
      <c r="U11277" t="s">
        <v>829</v>
      </c>
      <c r="V11277" t="s">
        <v>834</v>
      </c>
    </row>
    <row r="11278" spans="1:22" x14ac:dyDescent="0.3">
      <c r="A11278">
        <v>202324</v>
      </c>
      <c r="B11278" t="s">
        <v>820</v>
      </c>
      <c r="C11278" t="s">
        <v>821</v>
      </c>
      <c r="D11278" t="s">
        <v>822</v>
      </c>
      <c r="E11278" t="s">
        <v>823</v>
      </c>
      <c r="F11278" t="s">
        <v>862</v>
      </c>
      <c r="G11278" t="s">
        <v>863</v>
      </c>
      <c r="H11278" t="s">
        <v>1108</v>
      </c>
      <c r="I11278">
        <v>861</v>
      </c>
      <c r="J11278" t="s">
        <v>1109</v>
      </c>
      <c r="K11278" t="s">
        <v>835</v>
      </c>
      <c r="L11278" t="s">
        <v>836</v>
      </c>
      <c r="M11278" t="s">
        <v>829</v>
      </c>
      <c r="N11278" t="s">
        <v>829</v>
      </c>
      <c r="O11278" t="s">
        <v>829</v>
      </c>
      <c r="P11278" t="s">
        <v>829</v>
      </c>
      <c r="Q11278" t="s">
        <v>829</v>
      </c>
      <c r="R11278" t="s">
        <v>829</v>
      </c>
      <c r="S11278">
        <v>90130772</v>
      </c>
      <c r="T11278" t="s">
        <v>829</v>
      </c>
      <c r="U11278" t="s">
        <v>829</v>
      </c>
      <c r="V11278" t="s">
        <v>834</v>
      </c>
    </row>
    <row r="11279" spans="1:22" x14ac:dyDescent="0.3">
      <c r="A11279">
        <v>202122</v>
      </c>
      <c r="B11279" t="s">
        <v>820</v>
      </c>
      <c r="C11279" t="s">
        <v>821</v>
      </c>
      <c r="D11279" t="s">
        <v>822</v>
      </c>
      <c r="E11279" t="s">
        <v>823</v>
      </c>
      <c r="F11279" t="s">
        <v>862</v>
      </c>
      <c r="G11279" t="s">
        <v>863</v>
      </c>
      <c r="H11279" t="s">
        <v>1108</v>
      </c>
      <c r="I11279">
        <v>861</v>
      </c>
      <c r="J11279" t="s">
        <v>1109</v>
      </c>
      <c r="K11279" t="s">
        <v>835</v>
      </c>
      <c r="L11279" t="s">
        <v>837</v>
      </c>
      <c r="M11279" t="s">
        <v>829</v>
      </c>
      <c r="N11279" t="s">
        <v>829</v>
      </c>
      <c r="O11279" t="s">
        <v>829</v>
      </c>
      <c r="P11279" t="s">
        <v>829</v>
      </c>
      <c r="Q11279" t="s">
        <v>829</v>
      </c>
      <c r="R11279" t="s">
        <v>829</v>
      </c>
      <c r="S11279">
        <v>2703391</v>
      </c>
      <c r="T11279" t="s">
        <v>829</v>
      </c>
      <c r="U11279" t="s">
        <v>829</v>
      </c>
      <c r="V11279" t="s">
        <v>834</v>
      </c>
    </row>
    <row r="11280" spans="1:22" x14ac:dyDescent="0.3">
      <c r="A11280">
        <v>202223</v>
      </c>
      <c r="B11280" t="s">
        <v>820</v>
      </c>
      <c r="C11280" t="s">
        <v>821</v>
      </c>
      <c r="D11280" t="s">
        <v>822</v>
      </c>
      <c r="E11280" t="s">
        <v>823</v>
      </c>
      <c r="F11280" t="s">
        <v>862</v>
      </c>
      <c r="G11280" t="s">
        <v>863</v>
      </c>
      <c r="H11280" t="s">
        <v>1108</v>
      </c>
      <c r="I11280">
        <v>861</v>
      </c>
      <c r="J11280" t="s">
        <v>1109</v>
      </c>
      <c r="K11280" t="s">
        <v>835</v>
      </c>
      <c r="L11280" t="s">
        <v>837</v>
      </c>
      <c r="M11280" t="s">
        <v>829</v>
      </c>
      <c r="N11280" t="s">
        <v>829</v>
      </c>
      <c r="O11280" t="s">
        <v>829</v>
      </c>
      <c r="P11280" t="s">
        <v>829</v>
      </c>
      <c r="Q11280" t="s">
        <v>829</v>
      </c>
      <c r="R11280" t="s">
        <v>829</v>
      </c>
      <c r="S11280">
        <v>1914850</v>
      </c>
      <c r="T11280" t="s">
        <v>829</v>
      </c>
      <c r="U11280" t="s">
        <v>829</v>
      </c>
      <c r="V11280">
        <v>0</v>
      </c>
    </row>
    <row r="11281" spans="1:22" x14ac:dyDescent="0.3">
      <c r="A11281">
        <v>202324</v>
      </c>
      <c r="B11281" t="s">
        <v>820</v>
      </c>
      <c r="C11281" t="s">
        <v>821</v>
      </c>
      <c r="D11281" t="s">
        <v>822</v>
      </c>
      <c r="E11281" t="s">
        <v>823</v>
      </c>
      <c r="F11281" t="s">
        <v>862</v>
      </c>
      <c r="G11281" t="s">
        <v>863</v>
      </c>
      <c r="H11281" t="s">
        <v>1108</v>
      </c>
      <c r="I11281">
        <v>861</v>
      </c>
      <c r="J11281" t="s">
        <v>1109</v>
      </c>
      <c r="K11281" t="s">
        <v>835</v>
      </c>
      <c r="L11281" t="s">
        <v>837</v>
      </c>
      <c r="M11281" t="s">
        <v>829</v>
      </c>
      <c r="N11281" t="s">
        <v>829</v>
      </c>
      <c r="O11281" t="s">
        <v>829</v>
      </c>
      <c r="P11281" t="s">
        <v>829</v>
      </c>
      <c r="Q11281" t="s">
        <v>829</v>
      </c>
      <c r="R11281" t="s">
        <v>829</v>
      </c>
      <c r="S11281">
        <v>1576300</v>
      </c>
      <c r="T11281" t="s">
        <v>829</v>
      </c>
      <c r="U11281" t="s">
        <v>829</v>
      </c>
      <c r="V11281">
        <v>0</v>
      </c>
    </row>
    <row r="11282" spans="1:22" x14ac:dyDescent="0.3">
      <c r="A11282">
        <v>202122</v>
      </c>
      <c r="B11282" t="s">
        <v>820</v>
      </c>
      <c r="C11282" t="s">
        <v>821</v>
      </c>
      <c r="D11282" t="s">
        <v>822</v>
      </c>
      <c r="E11282" t="s">
        <v>823</v>
      </c>
      <c r="F11282" t="s">
        <v>862</v>
      </c>
      <c r="G11282" t="s">
        <v>863</v>
      </c>
      <c r="H11282" t="s">
        <v>1108</v>
      </c>
      <c r="I11282">
        <v>861</v>
      </c>
      <c r="J11282" t="s">
        <v>1109</v>
      </c>
      <c r="K11282" t="s">
        <v>835</v>
      </c>
      <c r="L11282" t="s">
        <v>838</v>
      </c>
      <c r="M11282" t="s">
        <v>829</v>
      </c>
      <c r="N11282" t="s">
        <v>829</v>
      </c>
      <c r="O11282" t="s">
        <v>829</v>
      </c>
      <c r="P11282" t="s">
        <v>829</v>
      </c>
      <c r="Q11282" t="s">
        <v>829</v>
      </c>
      <c r="R11282" t="s">
        <v>829</v>
      </c>
      <c r="S11282">
        <v>-21202462</v>
      </c>
      <c r="T11282" t="s">
        <v>829</v>
      </c>
      <c r="U11282" t="s">
        <v>829</v>
      </c>
      <c r="V11282" t="s">
        <v>834</v>
      </c>
    </row>
    <row r="11283" spans="1:22" x14ac:dyDescent="0.3">
      <c r="A11283">
        <v>202223</v>
      </c>
      <c r="B11283" t="s">
        <v>820</v>
      </c>
      <c r="C11283" t="s">
        <v>821</v>
      </c>
      <c r="D11283" t="s">
        <v>822</v>
      </c>
      <c r="E11283" t="s">
        <v>823</v>
      </c>
      <c r="F11283" t="s">
        <v>862</v>
      </c>
      <c r="G11283" t="s">
        <v>863</v>
      </c>
      <c r="H11283" t="s">
        <v>1108</v>
      </c>
      <c r="I11283">
        <v>861</v>
      </c>
      <c r="J11283" t="s">
        <v>1109</v>
      </c>
      <c r="K11283" t="s">
        <v>835</v>
      </c>
      <c r="L11283" t="s">
        <v>838</v>
      </c>
      <c r="M11283" t="s">
        <v>829</v>
      </c>
      <c r="N11283" t="s">
        <v>829</v>
      </c>
      <c r="O11283" t="s">
        <v>829</v>
      </c>
      <c r="P11283" t="s">
        <v>829</v>
      </c>
      <c r="Q11283" t="s">
        <v>829</v>
      </c>
      <c r="R11283" t="s">
        <v>829</v>
      </c>
      <c r="S11283">
        <v>-20326249</v>
      </c>
      <c r="T11283" t="s">
        <v>829</v>
      </c>
      <c r="U11283" t="s">
        <v>829</v>
      </c>
      <c r="V11283" t="s">
        <v>834</v>
      </c>
    </row>
    <row r="11284" spans="1:22" x14ac:dyDescent="0.3">
      <c r="A11284">
        <v>202324</v>
      </c>
      <c r="B11284" t="s">
        <v>820</v>
      </c>
      <c r="C11284" t="s">
        <v>821</v>
      </c>
      <c r="D11284" t="s">
        <v>822</v>
      </c>
      <c r="E11284" t="s">
        <v>823</v>
      </c>
      <c r="F11284" t="s">
        <v>862</v>
      </c>
      <c r="G11284" t="s">
        <v>863</v>
      </c>
      <c r="H11284" t="s">
        <v>1108</v>
      </c>
      <c r="I11284">
        <v>861</v>
      </c>
      <c r="J11284" t="s">
        <v>1109</v>
      </c>
      <c r="K11284" t="s">
        <v>835</v>
      </c>
      <c r="L11284" t="s">
        <v>838</v>
      </c>
      <c r="M11284" t="s">
        <v>829</v>
      </c>
      <c r="N11284" t="s">
        <v>829</v>
      </c>
      <c r="O11284" t="s">
        <v>829</v>
      </c>
      <c r="P11284" t="s">
        <v>829</v>
      </c>
      <c r="Q11284" t="s">
        <v>829</v>
      </c>
      <c r="R11284" t="s">
        <v>829</v>
      </c>
      <c r="S11284">
        <v>-14553064</v>
      </c>
      <c r="T11284" t="s">
        <v>829</v>
      </c>
      <c r="U11284" t="s">
        <v>829</v>
      </c>
      <c r="V11284" t="s">
        <v>834</v>
      </c>
    </row>
    <row r="11285" spans="1:22" x14ac:dyDescent="0.3">
      <c r="A11285">
        <v>202122</v>
      </c>
      <c r="B11285" t="s">
        <v>820</v>
      </c>
      <c r="C11285" t="s">
        <v>821</v>
      </c>
      <c r="D11285" t="s">
        <v>822</v>
      </c>
      <c r="E11285" t="s">
        <v>823</v>
      </c>
      <c r="F11285" t="s">
        <v>862</v>
      </c>
      <c r="G11285" t="s">
        <v>863</v>
      </c>
      <c r="H11285" t="s">
        <v>1108</v>
      </c>
      <c r="I11285">
        <v>861</v>
      </c>
      <c r="J11285" t="s">
        <v>1109</v>
      </c>
      <c r="K11285" t="s">
        <v>835</v>
      </c>
      <c r="L11285" t="s">
        <v>839</v>
      </c>
      <c r="M11285" t="s">
        <v>829</v>
      </c>
      <c r="N11285" t="s">
        <v>829</v>
      </c>
      <c r="O11285" t="s">
        <v>829</v>
      </c>
      <c r="P11285" t="s">
        <v>829</v>
      </c>
      <c r="Q11285" t="s">
        <v>829</v>
      </c>
      <c r="R11285" t="s">
        <v>829</v>
      </c>
      <c r="S11285">
        <v>20326249</v>
      </c>
      <c r="T11285" t="s">
        <v>829</v>
      </c>
      <c r="U11285" t="s">
        <v>829</v>
      </c>
      <c r="V11285" t="s">
        <v>834</v>
      </c>
    </row>
    <row r="11286" spans="1:22" x14ac:dyDescent="0.3">
      <c r="A11286">
        <v>202223</v>
      </c>
      <c r="B11286" t="s">
        <v>820</v>
      </c>
      <c r="C11286" t="s">
        <v>821</v>
      </c>
      <c r="D11286" t="s">
        <v>822</v>
      </c>
      <c r="E11286" t="s">
        <v>823</v>
      </c>
      <c r="F11286" t="s">
        <v>862</v>
      </c>
      <c r="G11286" t="s">
        <v>863</v>
      </c>
      <c r="H11286" t="s">
        <v>1108</v>
      </c>
      <c r="I11286">
        <v>861</v>
      </c>
      <c r="J11286" t="s">
        <v>1109</v>
      </c>
      <c r="K11286" t="s">
        <v>835</v>
      </c>
      <c r="L11286" t="s">
        <v>839</v>
      </c>
      <c r="M11286" t="s">
        <v>829</v>
      </c>
      <c r="N11286" t="s">
        <v>829</v>
      </c>
      <c r="O11286" t="s">
        <v>829</v>
      </c>
      <c r="P11286" t="s">
        <v>829</v>
      </c>
      <c r="Q11286" t="s">
        <v>829</v>
      </c>
      <c r="R11286" t="s">
        <v>829</v>
      </c>
      <c r="S11286">
        <v>14553064</v>
      </c>
      <c r="T11286" t="s">
        <v>829</v>
      </c>
      <c r="U11286" t="s">
        <v>829</v>
      </c>
      <c r="V11286" t="s">
        <v>834</v>
      </c>
    </row>
    <row r="11287" spans="1:22" x14ac:dyDescent="0.3">
      <c r="A11287">
        <v>202324</v>
      </c>
      <c r="B11287" t="s">
        <v>820</v>
      </c>
      <c r="C11287" t="s">
        <v>821</v>
      </c>
      <c r="D11287" t="s">
        <v>822</v>
      </c>
      <c r="E11287" t="s">
        <v>823</v>
      </c>
      <c r="F11287" t="s">
        <v>862</v>
      </c>
      <c r="G11287" t="s">
        <v>863</v>
      </c>
      <c r="H11287" t="s">
        <v>1108</v>
      </c>
      <c r="I11287">
        <v>861</v>
      </c>
      <c r="J11287" t="s">
        <v>1109</v>
      </c>
      <c r="K11287" t="s">
        <v>835</v>
      </c>
      <c r="L11287" t="s">
        <v>839</v>
      </c>
      <c r="M11287" t="s">
        <v>829</v>
      </c>
      <c r="N11287" t="s">
        <v>829</v>
      </c>
      <c r="O11287" t="s">
        <v>829</v>
      </c>
      <c r="P11287" t="s">
        <v>829</v>
      </c>
      <c r="Q11287" t="s">
        <v>829</v>
      </c>
      <c r="R11287" t="s">
        <v>829</v>
      </c>
      <c r="S11287">
        <v>12374522</v>
      </c>
      <c r="T11287" t="s">
        <v>829</v>
      </c>
      <c r="U11287" t="s">
        <v>829</v>
      </c>
      <c r="V11287" t="s">
        <v>834</v>
      </c>
    </row>
    <row r="11288" spans="1:22" x14ac:dyDescent="0.3">
      <c r="A11288">
        <v>202122</v>
      </c>
      <c r="B11288" t="s">
        <v>820</v>
      </c>
      <c r="C11288" t="s">
        <v>821</v>
      </c>
      <c r="D11288" t="s">
        <v>822</v>
      </c>
      <c r="E11288" t="s">
        <v>823</v>
      </c>
      <c r="F11288" t="s">
        <v>862</v>
      </c>
      <c r="G11288" t="s">
        <v>863</v>
      </c>
      <c r="H11288" t="s">
        <v>1108</v>
      </c>
      <c r="I11288">
        <v>861</v>
      </c>
      <c r="J11288" t="s">
        <v>1109</v>
      </c>
      <c r="K11288" t="s">
        <v>835</v>
      </c>
      <c r="L11288" t="s">
        <v>840</v>
      </c>
      <c r="M11288" t="s">
        <v>829</v>
      </c>
      <c r="N11288" t="s">
        <v>829</v>
      </c>
      <c r="O11288" t="s">
        <v>829</v>
      </c>
      <c r="P11288" t="s">
        <v>829</v>
      </c>
      <c r="Q11288" t="s">
        <v>829</v>
      </c>
      <c r="R11288" t="s">
        <v>829</v>
      </c>
      <c r="S11288">
        <v>0</v>
      </c>
      <c r="T11288" t="s">
        <v>829</v>
      </c>
      <c r="U11288" t="s">
        <v>829</v>
      </c>
      <c r="V11288" t="s">
        <v>834</v>
      </c>
    </row>
    <row r="11289" spans="1:22" x14ac:dyDescent="0.3">
      <c r="A11289">
        <v>202223</v>
      </c>
      <c r="B11289" t="s">
        <v>820</v>
      </c>
      <c r="C11289" t="s">
        <v>821</v>
      </c>
      <c r="D11289" t="s">
        <v>822</v>
      </c>
      <c r="E11289" t="s">
        <v>823</v>
      </c>
      <c r="F11289" t="s">
        <v>862</v>
      </c>
      <c r="G11289" t="s">
        <v>863</v>
      </c>
      <c r="H11289" t="s">
        <v>1108</v>
      </c>
      <c r="I11289">
        <v>861</v>
      </c>
      <c r="J11289" t="s">
        <v>1109</v>
      </c>
      <c r="K11289" t="s">
        <v>835</v>
      </c>
      <c r="L11289" t="s">
        <v>840</v>
      </c>
      <c r="M11289" t="s">
        <v>829</v>
      </c>
      <c r="N11289" t="s">
        <v>829</v>
      </c>
      <c r="O11289" t="s">
        <v>829</v>
      </c>
      <c r="P11289" t="s">
        <v>829</v>
      </c>
      <c r="Q11289" t="s">
        <v>829</v>
      </c>
      <c r="R11289" t="s">
        <v>829</v>
      </c>
      <c r="S11289">
        <v>0</v>
      </c>
      <c r="T11289" t="s">
        <v>829</v>
      </c>
      <c r="U11289" t="s">
        <v>829</v>
      </c>
      <c r="V11289" t="s">
        <v>834</v>
      </c>
    </row>
    <row r="11290" spans="1:22" x14ac:dyDescent="0.3">
      <c r="A11290">
        <v>202324</v>
      </c>
      <c r="B11290" t="s">
        <v>820</v>
      </c>
      <c r="C11290" t="s">
        <v>821</v>
      </c>
      <c r="D11290" t="s">
        <v>822</v>
      </c>
      <c r="E11290" t="s">
        <v>823</v>
      </c>
      <c r="F11290" t="s">
        <v>862</v>
      </c>
      <c r="G11290" t="s">
        <v>863</v>
      </c>
      <c r="H11290" t="s">
        <v>1108</v>
      </c>
      <c r="I11290">
        <v>861</v>
      </c>
      <c r="J11290" t="s">
        <v>1109</v>
      </c>
      <c r="K11290" t="s">
        <v>835</v>
      </c>
      <c r="L11290" t="s">
        <v>840</v>
      </c>
      <c r="M11290" t="s">
        <v>829</v>
      </c>
      <c r="N11290" t="s">
        <v>829</v>
      </c>
      <c r="O11290" t="s">
        <v>829</v>
      </c>
      <c r="P11290" t="s">
        <v>829</v>
      </c>
      <c r="Q11290" t="s">
        <v>829</v>
      </c>
      <c r="R11290" t="s">
        <v>829</v>
      </c>
      <c r="S11290">
        <v>0</v>
      </c>
      <c r="T11290" t="s">
        <v>829</v>
      </c>
      <c r="U11290" t="s">
        <v>829</v>
      </c>
      <c r="V11290" t="s">
        <v>834</v>
      </c>
    </row>
    <row r="11291" spans="1:22" x14ac:dyDescent="0.3">
      <c r="A11291">
        <v>202122</v>
      </c>
      <c r="B11291" t="s">
        <v>820</v>
      </c>
      <c r="C11291" t="s">
        <v>821</v>
      </c>
      <c r="D11291" t="s">
        <v>822</v>
      </c>
      <c r="E11291" t="s">
        <v>823</v>
      </c>
      <c r="F11291" t="s">
        <v>862</v>
      </c>
      <c r="G11291" t="s">
        <v>863</v>
      </c>
      <c r="H11291" t="s">
        <v>1108</v>
      </c>
      <c r="I11291">
        <v>861</v>
      </c>
      <c r="J11291" t="s">
        <v>1109</v>
      </c>
      <c r="K11291" t="s">
        <v>835</v>
      </c>
      <c r="L11291" t="s">
        <v>841</v>
      </c>
      <c r="M11291" t="s">
        <v>829</v>
      </c>
      <c r="N11291" t="s">
        <v>829</v>
      </c>
      <c r="O11291" t="s">
        <v>829</v>
      </c>
      <c r="P11291" t="s">
        <v>829</v>
      </c>
      <c r="Q11291" t="s">
        <v>829</v>
      </c>
      <c r="R11291" t="s">
        <v>829</v>
      </c>
      <c r="S11291">
        <v>80248200</v>
      </c>
      <c r="T11291" t="s">
        <v>829</v>
      </c>
      <c r="U11291" t="s">
        <v>829</v>
      </c>
      <c r="V11291" t="s">
        <v>834</v>
      </c>
    </row>
    <row r="11292" spans="1:22" x14ac:dyDescent="0.3">
      <c r="A11292">
        <v>202223</v>
      </c>
      <c r="B11292" t="s">
        <v>820</v>
      </c>
      <c r="C11292" t="s">
        <v>821</v>
      </c>
      <c r="D11292" t="s">
        <v>822</v>
      </c>
      <c r="E11292" t="s">
        <v>823</v>
      </c>
      <c r="F11292" t="s">
        <v>862</v>
      </c>
      <c r="G11292" t="s">
        <v>863</v>
      </c>
      <c r="H11292" t="s">
        <v>1108</v>
      </c>
      <c r="I11292">
        <v>861</v>
      </c>
      <c r="J11292" t="s">
        <v>1109</v>
      </c>
      <c r="K11292" t="s">
        <v>835</v>
      </c>
      <c r="L11292" t="s">
        <v>841</v>
      </c>
      <c r="M11292" t="s">
        <v>829</v>
      </c>
      <c r="N11292" t="s">
        <v>829</v>
      </c>
      <c r="O11292" t="s">
        <v>829</v>
      </c>
      <c r="P11292" t="s">
        <v>829</v>
      </c>
      <c r="Q11292" t="s">
        <v>829</v>
      </c>
      <c r="R11292" t="s">
        <v>829</v>
      </c>
      <c r="S11292">
        <v>81829298</v>
      </c>
      <c r="T11292" t="s">
        <v>829</v>
      </c>
      <c r="U11292" t="s">
        <v>829</v>
      </c>
      <c r="V11292" t="s">
        <v>834</v>
      </c>
    </row>
    <row r="11293" spans="1:22" x14ac:dyDescent="0.3">
      <c r="A11293">
        <v>202324</v>
      </c>
      <c r="B11293" t="s">
        <v>820</v>
      </c>
      <c r="C11293" t="s">
        <v>821</v>
      </c>
      <c r="D11293" t="s">
        <v>822</v>
      </c>
      <c r="E11293" t="s">
        <v>823</v>
      </c>
      <c r="F11293" t="s">
        <v>862</v>
      </c>
      <c r="G11293" t="s">
        <v>863</v>
      </c>
      <c r="H11293" t="s">
        <v>1108</v>
      </c>
      <c r="I11293">
        <v>861</v>
      </c>
      <c r="J11293" t="s">
        <v>1109</v>
      </c>
      <c r="K11293" t="s">
        <v>835</v>
      </c>
      <c r="L11293" t="s">
        <v>841</v>
      </c>
      <c r="M11293" t="s">
        <v>829</v>
      </c>
      <c r="N11293" t="s">
        <v>829</v>
      </c>
      <c r="O11293" t="s">
        <v>829</v>
      </c>
      <c r="P11293" t="s">
        <v>829</v>
      </c>
      <c r="Q11293" t="s">
        <v>829</v>
      </c>
      <c r="R11293" t="s">
        <v>829</v>
      </c>
      <c r="S11293">
        <v>89546180</v>
      </c>
      <c r="T11293" t="s">
        <v>829</v>
      </c>
      <c r="U11293" t="s">
        <v>829</v>
      </c>
      <c r="V11293" t="s">
        <v>834</v>
      </c>
    </row>
    <row r="11294" spans="1:22" x14ac:dyDescent="0.3">
      <c r="A11294">
        <v>202122</v>
      </c>
      <c r="B11294" t="s">
        <v>820</v>
      </c>
      <c r="C11294" t="s">
        <v>821</v>
      </c>
      <c r="D11294" t="s">
        <v>822</v>
      </c>
      <c r="E11294" t="s">
        <v>823</v>
      </c>
      <c r="F11294" t="s">
        <v>862</v>
      </c>
      <c r="G11294" t="s">
        <v>863</v>
      </c>
      <c r="H11294" t="s">
        <v>1108</v>
      </c>
      <c r="I11294">
        <v>861</v>
      </c>
      <c r="J11294" t="s">
        <v>1109</v>
      </c>
      <c r="K11294" t="s">
        <v>842</v>
      </c>
      <c r="L11294" t="s">
        <v>238</v>
      </c>
      <c r="M11294" t="s">
        <v>829</v>
      </c>
      <c r="N11294" t="s">
        <v>829</v>
      </c>
      <c r="O11294" t="s">
        <v>829</v>
      </c>
      <c r="P11294" t="s">
        <v>829</v>
      </c>
      <c r="Q11294" t="s">
        <v>829</v>
      </c>
      <c r="R11294" t="s">
        <v>829</v>
      </c>
      <c r="S11294">
        <v>681588</v>
      </c>
      <c r="T11294">
        <v>60017</v>
      </c>
      <c r="U11294">
        <v>621571</v>
      </c>
      <c r="V11294">
        <v>15</v>
      </c>
    </row>
    <row r="11295" spans="1:22" x14ac:dyDescent="0.3">
      <c r="A11295">
        <v>202223</v>
      </c>
      <c r="B11295" t="s">
        <v>820</v>
      </c>
      <c r="C11295" t="s">
        <v>821</v>
      </c>
      <c r="D11295" t="s">
        <v>822</v>
      </c>
      <c r="E11295" t="s">
        <v>823</v>
      </c>
      <c r="F11295" t="s">
        <v>862</v>
      </c>
      <c r="G11295" t="s">
        <v>863</v>
      </c>
      <c r="H11295" t="s">
        <v>1108</v>
      </c>
      <c r="I11295">
        <v>861</v>
      </c>
      <c r="J11295" t="s">
        <v>1109</v>
      </c>
      <c r="K11295" t="s">
        <v>842</v>
      </c>
      <c r="L11295" t="s">
        <v>238</v>
      </c>
      <c r="M11295" t="s">
        <v>829</v>
      </c>
      <c r="N11295" t="s">
        <v>829</v>
      </c>
      <c r="O11295" t="s">
        <v>829</v>
      </c>
      <c r="P11295" t="s">
        <v>829</v>
      </c>
      <c r="Q11295" t="s">
        <v>829</v>
      </c>
      <c r="R11295" t="s">
        <v>829</v>
      </c>
      <c r="S11295">
        <v>766238</v>
      </c>
      <c r="T11295">
        <v>0</v>
      </c>
      <c r="U11295">
        <v>766238</v>
      </c>
      <c r="V11295">
        <v>18</v>
      </c>
    </row>
    <row r="11296" spans="1:22" x14ac:dyDescent="0.3">
      <c r="A11296">
        <v>202324</v>
      </c>
      <c r="B11296" t="s">
        <v>820</v>
      </c>
      <c r="C11296" t="s">
        <v>821</v>
      </c>
      <c r="D11296" t="s">
        <v>822</v>
      </c>
      <c r="E11296" t="s">
        <v>823</v>
      </c>
      <c r="F11296" t="s">
        <v>862</v>
      </c>
      <c r="G11296" t="s">
        <v>863</v>
      </c>
      <c r="H11296" t="s">
        <v>1108</v>
      </c>
      <c r="I11296">
        <v>861</v>
      </c>
      <c r="J11296" t="s">
        <v>1109</v>
      </c>
      <c r="K11296" t="s">
        <v>842</v>
      </c>
      <c r="L11296" t="s">
        <v>238</v>
      </c>
      <c r="M11296" t="s">
        <v>829</v>
      </c>
      <c r="N11296" t="s">
        <v>829</v>
      </c>
      <c r="O11296" t="s">
        <v>829</v>
      </c>
      <c r="P11296" t="s">
        <v>829</v>
      </c>
      <c r="Q11296" t="s">
        <v>829</v>
      </c>
      <c r="R11296" t="s">
        <v>829</v>
      </c>
      <c r="S11296">
        <v>1258585</v>
      </c>
      <c r="T11296">
        <v>0</v>
      </c>
      <c r="U11296">
        <v>1258585</v>
      </c>
      <c r="V11296">
        <v>29</v>
      </c>
    </row>
    <row r="11297" spans="1:22" x14ac:dyDescent="0.3">
      <c r="A11297">
        <v>202122</v>
      </c>
      <c r="B11297" t="s">
        <v>820</v>
      </c>
      <c r="C11297" t="s">
        <v>821</v>
      </c>
      <c r="D11297" t="s">
        <v>822</v>
      </c>
      <c r="E11297" t="s">
        <v>823</v>
      </c>
      <c r="F11297" t="s">
        <v>862</v>
      </c>
      <c r="G11297" t="s">
        <v>863</v>
      </c>
      <c r="H11297" t="s">
        <v>1108</v>
      </c>
      <c r="I11297">
        <v>861</v>
      </c>
      <c r="J11297" t="s">
        <v>1109</v>
      </c>
      <c r="K11297" t="s">
        <v>842</v>
      </c>
      <c r="L11297" t="s">
        <v>240</v>
      </c>
      <c r="M11297" t="s">
        <v>829</v>
      </c>
      <c r="N11297" t="s">
        <v>829</v>
      </c>
      <c r="O11297" t="s">
        <v>829</v>
      </c>
      <c r="P11297" t="s">
        <v>829</v>
      </c>
      <c r="Q11297" t="s">
        <v>829</v>
      </c>
      <c r="R11297" t="s">
        <v>829</v>
      </c>
      <c r="S11297">
        <v>879567</v>
      </c>
      <c r="T11297">
        <v>0</v>
      </c>
      <c r="U11297">
        <v>879567</v>
      </c>
      <c r="V11297">
        <v>21</v>
      </c>
    </row>
    <row r="11298" spans="1:22" x14ac:dyDescent="0.3">
      <c r="A11298">
        <v>202223</v>
      </c>
      <c r="B11298" t="s">
        <v>820</v>
      </c>
      <c r="C11298" t="s">
        <v>821</v>
      </c>
      <c r="D11298" t="s">
        <v>822</v>
      </c>
      <c r="E11298" t="s">
        <v>823</v>
      </c>
      <c r="F11298" t="s">
        <v>862</v>
      </c>
      <c r="G11298" t="s">
        <v>863</v>
      </c>
      <c r="H11298" t="s">
        <v>1108</v>
      </c>
      <c r="I11298">
        <v>861</v>
      </c>
      <c r="J11298" t="s">
        <v>1109</v>
      </c>
      <c r="K11298" t="s">
        <v>842</v>
      </c>
      <c r="L11298" t="s">
        <v>240</v>
      </c>
      <c r="M11298" t="s">
        <v>829</v>
      </c>
      <c r="N11298" t="s">
        <v>829</v>
      </c>
      <c r="O11298" t="s">
        <v>829</v>
      </c>
      <c r="P11298" t="s">
        <v>829</v>
      </c>
      <c r="Q11298" t="s">
        <v>829</v>
      </c>
      <c r="R11298" t="s">
        <v>829</v>
      </c>
      <c r="S11298">
        <v>1670275</v>
      </c>
      <c r="T11298">
        <v>0</v>
      </c>
      <c r="U11298">
        <v>1670275</v>
      </c>
      <c r="V11298">
        <v>40</v>
      </c>
    </row>
    <row r="11299" spans="1:22" x14ac:dyDescent="0.3">
      <c r="A11299">
        <v>202324</v>
      </c>
      <c r="B11299" t="s">
        <v>820</v>
      </c>
      <c r="C11299" t="s">
        <v>821</v>
      </c>
      <c r="D11299" t="s">
        <v>822</v>
      </c>
      <c r="E11299" t="s">
        <v>823</v>
      </c>
      <c r="F11299" t="s">
        <v>862</v>
      </c>
      <c r="G11299" t="s">
        <v>863</v>
      </c>
      <c r="H11299" t="s">
        <v>1108</v>
      </c>
      <c r="I11299">
        <v>861</v>
      </c>
      <c r="J11299" t="s">
        <v>1109</v>
      </c>
      <c r="K11299" t="s">
        <v>842</v>
      </c>
      <c r="L11299" t="s">
        <v>240</v>
      </c>
      <c r="M11299" t="s">
        <v>829</v>
      </c>
      <c r="N11299" t="s">
        <v>829</v>
      </c>
      <c r="O11299" t="s">
        <v>829</v>
      </c>
      <c r="P11299" t="s">
        <v>829</v>
      </c>
      <c r="Q11299" t="s">
        <v>829</v>
      </c>
      <c r="R11299" t="s">
        <v>829</v>
      </c>
      <c r="S11299">
        <v>1281308</v>
      </c>
      <c r="T11299">
        <v>0</v>
      </c>
      <c r="U11299">
        <v>1281308</v>
      </c>
      <c r="V11299">
        <v>30</v>
      </c>
    </row>
    <row r="11300" spans="1:22" x14ac:dyDescent="0.3">
      <c r="A11300">
        <v>202122</v>
      </c>
      <c r="B11300" t="s">
        <v>820</v>
      </c>
      <c r="C11300" t="s">
        <v>821</v>
      </c>
      <c r="D11300" t="s">
        <v>822</v>
      </c>
      <c r="E11300" t="s">
        <v>823</v>
      </c>
      <c r="F11300" t="s">
        <v>862</v>
      </c>
      <c r="G11300" t="s">
        <v>863</v>
      </c>
      <c r="H11300" t="s">
        <v>1108</v>
      </c>
      <c r="I11300">
        <v>861</v>
      </c>
      <c r="J11300" t="s">
        <v>1109</v>
      </c>
      <c r="K11300" t="s">
        <v>842</v>
      </c>
      <c r="L11300" t="s">
        <v>843</v>
      </c>
      <c r="M11300" t="s">
        <v>829</v>
      </c>
      <c r="N11300" t="s">
        <v>829</v>
      </c>
      <c r="O11300" t="s">
        <v>829</v>
      </c>
      <c r="P11300" t="s">
        <v>829</v>
      </c>
      <c r="Q11300" t="s">
        <v>829</v>
      </c>
      <c r="R11300" t="s">
        <v>829</v>
      </c>
      <c r="S11300">
        <v>140548</v>
      </c>
      <c r="T11300">
        <v>0</v>
      </c>
      <c r="U11300">
        <v>140548</v>
      </c>
      <c r="V11300">
        <v>3</v>
      </c>
    </row>
    <row r="11301" spans="1:22" x14ac:dyDescent="0.3">
      <c r="A11301">
        <v>202223</v>
      </c>
      <c r="B11301" t="s">
        <v>820</v>
      </c>
      <c r="C11301" t="s">
        <v>821</v>
      </c>
      <c r="D11301" t="s">
        <v>822</v>
      </c>
      <c r="E11301" t="s">
        <v>823</v>
      </c>
      <c r="F11301" t="s">
        <v>862</v>
      </c>
      <c r="G11301" t="s">
        <v>863</v>
      </c>
      <c r="H11301" t="s">
        <v>1108</v>
      </c>
      <c r="I11301">
        <v>861</v>
      </c>
      <c r="J11301" t="s">
        <v>1109</v>
      </c>
      <c r="K11301" t="s">
        <v>842</v>
      </c>
      <c r="L11301" t="s">
        <v>843</v>
      </c>
      <c r="M11301" t="s">
        <v>829</v>
      </c>
      <c r="N11301" t="s">
        <v>829</v>
      </c>
      <c r="O11301" t="s">
        <v>829</v>
      </c>
      <c r="P11301" t="s">
        <v>829</v>
      </c>
      <c r="Q11301" t="s">
        <v>829</v>
      </c>
      <c r="R11301" t="s">
        <v>829</v>
      </c>
      <c r="S11301">
        <v>180454</v>
      </c>
      <c r="T11301">
        <v>41241</v>
      </c>
      <c r="U11301">
        <v>139213</v>
      </c>
      <c r="V11301">
        <v>3</v>
      </c>
    </row>
    <row r="11302" spans="1:22" x14ac:dyDescent="0.3">
      <c r="A11302">
        <v>202324</v>
      </c>
      <c r="B11302" t="s">
        <v>820</v>
      </c>
      <c r="C11302" t="s">
        <v>821</v>
      </c>
      <c r="D11302" t="s">
        <v>822</v>
      </c>
      <c r="E11302" t="s">
        <v>823</v>
      </c>
      <c r="F11302" t="s">
        <v>862</v>
      </c>
      <c r="G11302" t="s">
        <v>863</v>
      </c>
      <c r="H11302" t="s">
        <v>1108</v>
      </c>
      <c r="I11302">
        <v>861</v>
      </c>
      <c r="J11302" t="s">
        <v>1109</v>
      </c>
      <c r="K11302" t="s">
        <v>842</v>
      </c>
      <c r="L11302" t="s">
        <v>843</v>
      </c>
      <c r="M11302" t="s">
        <v>829</v>
      </c>
      <c r="N11302" t="s">
        <v>829</v>
      </c>
      <c r="O11302" t="s">
        <v>829</v>
      </c>
      <c r="P11302" t="s">
        <v>829</v>
      </c>
      <c r="Q11302" t="s">
        <v>829</v>
      </c>
      <c r="R11302" t="s">
        <v>829</v>
      </c>
      <c r="S11302">
        <v>204043</v>
      </c>
      <c r="T11302">
        <v>41600</v>
      </c>
      <c r="U11302">
        <v>162443</v>
      </c>
      <c r="V11302">
        <v>4</v>
      </c>
    </row>
    <row r="11303" spans="1:22" x14ac:dyDescent="0.3">
      <c r="A11303">
        <v>202122</v>
      </c>
      <c r="B11303" t="s">
        <v>820</v>
      </c>
      <c r="C11303" t="s">
        <v>821</v>
      </c>
      <c r="D11303" t="s">
        <v>822</v>
      </c>
      <c r="E11303" t="s">
        <v>823</v>
      </c>
      <c r="F11303" t="s">
        <v>862</v>
      </c>
      <c r="G11303" t="s">
        <v>863</v>
      </c>
      <c r="H11303" t="s">
        <v>1108</v>
      </c>
      <c r="I11303">
        <v>861</v>
      </c>
      <c r="J11303" t="s">
        <v>1109</v>
      </c>
      <c r="K11303" t="s">
        <v>842</v>
      </c>
      <c r="L11303" t="s">
        <v>249</v>
      </c>
      <c r="M11303">
        <v>0</v>
      </c>
      <c r="N11303">
        <v>0</v>
      </c>
      <c r="O11303">
        <v>3840225</v>
      </c>
      <c r="P11303">
        <v>508782</v>
      </c>
      <c r="Q11303">
        <v>161475</v>
      </c>
      <c r="R11303" t="s">
        <v>829</v>
      </c>
      <c r="S11303">
        <v>4510483</v>
      </c>
      <c r="T11303">
        <v>59782</v>
      </c>
      <c r="U11303">
        <v>4450701</v>
      </c>
      <c r="V11303">
        <v>106</v>
      </c>
    </row>
    <row r="11304" spans="1:22" x14ac:dyDescent="0.3">
      <c r="A11304">
        <v>202223</v>
      </c>
      <c r="B11304" t="s">
        <v>820</v>
      </c>
      <c r="C11304" t="s">
        <v>821</v>
      </c>
      <c r="D11304" t="s">
        <v>822</v>
      </c>
      <c r="E11304" t="s">
        <v>823</v>
      </c>
      <c r="F11304" t="s">
        <v>862</v>
      </c>
      <c r="G11304" t="s">
        <v>863</v>
      </c>
      <c r="H11304" t="s">
        <v>1108</v>
      </c>
      <c r="I11304">
        <v>861</v>
      </c>
      <c r="J11304" t="s">
        <v>1109</v>
      </c>
      <c r="K11304" t="s">
        <v>842</v>
      </c>
      <c r="L11304" t="s">
        <v>249</v>
      </c>
      <c r="M11304">
        <v>0</v>
      </c>
      <c r="N11304">
        <v>0</v>
      </c>
      <c r="O11304">
        <v>4565358</v>
      </c>
      <c r="P11304">
        <v>604854</v>
      </c>
      <c r="Q11304">
        <v>191966</v>
      </c>
      <c r="R11304" t="s">
        <v>829</v>
      </c>
      <c r="S11304">
        <v>5362178</v>
      </c>
      <c r="T11304">
        <v>19611</v>
      </c>
      <c r="U11304">
        <v>5342567</v>
      </c>
      <c r="V11304">
        <v>126</v>
      </c>
    </row>
    <row r="11305" spans="1:22" x14ac:dyDescent="0.3">
      <c r="A11305">
        <v>202324</v>
      </c>
      <c r="B11305" t="s">
        <v>820</v>
      </c>
      <c r="C11305" t="s">
        <v>821</v>
      </c>
      <c r="D11305" t="s">
        <v>822</v>
      </c>
      <c r="E11305" t="s">
        <v>823</v>
      </c>
      <c r="F11305" t="s">
        <v>862</v>
      </c>
      <c r="G11305" t="s">
        <v>863</v>
      </c>
      <c r="H11305" t="s">
        <v>1108</v>
      </c>
      <c r="I11305">
        <v>861</v>
      </c>
      <c r="J11305" t="s">
        <v>1109</v>
      </c>
      <c r="K11305" t="s">
        <v>842</v>
      </c>
      <c r="L11305" t="s">
        <v>249</v>
      </c>
      <c r="M11305">
        <v>0</v>
      </c>
      <c r="N11305">
        <v>0</v>
      </c>
      <c r="O11305">
        <v>5393922</v>
      </c>
      <c r="P11305">
        <v>714628</v>
      </c>
      <c r="Q11305">
        <v>226806</v>
      </c>
      <c r="R11305" t="s">
        <v>829</v>
      </c>
      <c r="S11305">
        <v>6335356</v>
      </c>
      <c r="T11305">
        <v>134385</v>
      </c>
      <c r="U11305">
        <v>6200971</v>
      </c>
      <c r="V11305">
        <v>145</v>
      </c>
    </row>
    <row r="11306" spans="1:22" x14ac:dyDescent="0.3">
      <c r="A11306">
        <v>202122</v>
      </c>
      <c r="B11306" t="s">
        <v>820</v>
      </c>
      <c r="C11306" t="s">
        <v>821</v>
      </c>
      <c r="D11306" t="s">
        <v>822</v>
      </c>
      <c r="E11306" t="s">
        <v>823</v>
      </c>
      <c r="F11306" t="s">
        <v>862</v>
      </c>
      <c r="G11306" t="s">
        <v>863</v>
      </c>
      <c r="H11306" t="s">
        <v>1108</v>
      </c>
      <c r="I11306">
        <v>861</v>
      </c>
      <c r="J11306" t="s">
        <v>1109</v>
      </c>
      <c r="K11306" t="s">
        <v>842</v>
      </c>
      <c r="L11306" t="s">
        <v>844</v>
      </c>
      <c r="M11306">
        <v>0</v>
      </c>
      <c r="N11306">
        <v>0</v>
      </c>
      <c r="O11306">
        <v>39114</v>
      </c>
      <c r="P11306">
        <v>0</v>
      </c>
      <c r="Q11306">
        <v>35631</v>
      </c>
      <c r="R11306" t="s">
        <v>829</v>
      </c>
      <c r="S11306">
        <v>74745</v>
      </c>
      <c r="T11306">
        <v>6772</v>
      </c>
      <c r="U11306">
        <v>67972</v>
      </c>
      <c r="V11306">
        <v>2</v>
      </c>
    </row>
    <row r="11307" spans="1:22" x14ac:dyDescent="0.3">
      <c r="A11307">
        <v>202223</v>
      </c>
      <c r="B11307" t="s">
        <v>820</v>
      </c>
      <c r="C11307" t="s">
        <v>821</v>
      </c>
      <c r="D11307" t="s">
        <v>822</v>
      </c>
      <c r="E11307" t="s">
        <v>823</v>
      </c>
      <c r="F11307" t="s">
        <v>862</v>
      </c>
      <c r="G11307" t="s">
        <v>863</v>
      </c>
      <c r="H11307" t="s">
        <v>1108</v>
      </c>
      <c r="I11307">
        <v>861</v>
      </c>
      <c r="J11307" t="s">
        <v>1109</v>
      </c>
      <c r="K11307" t="s">
        <v>842</v>
      </c>
      <c r="L11307" t="s">
        <v>844</v>
      </c>
      <c r="M11307">
        <v>0</v>
      </c>
      <c r="N11307">
        <v>0</v>
      </c>
      <c r="O11307">
        <v>52776</v>
      </c>
      <c r="P11307">
        <v>0</v>
      </c>
      <c r="Q11307">
        <v>48077</v>
      </c>
      <c r="R11307" t="s">
        <v>829</v>
      </c>
      <c r="S11307">
        <v>100853</v>
      </c>
      <c r="T11307">
        <v>12720</v>
      </c>
      <c r="U11307">
        <v>88133</v>
      </c>
      <c r="V11307">
        <v>2</v>
      </c>
    </row>
    <row r="11308" spans="1:22" x14ac:dyDescent="0.3">
      <c r="A11308">
        <v>202324</v>
      </c>
      <c r="B11308" t="s">
        <v>820</v>
      </c>
      <c r="C11308" t="s">
        <v>821</v>
      </c>
      <c r="D11308" t="s">
        <v>822</v>
      </c>
      <c r="E11308" t="s">
        <v>823</v>
      </c>
      <c r="F11308" t="s">
        <v>862</v>
      </c>
      <c r="G11308" t="s">
        <v>863</v>
      </c>
      <c r="H11308" t="s">
        <v>1108</v>
      </c>
      <c r="I11308">
        <v>861</v>
      </c>
      <c r="J11308" t="s">
        <v>1109</v>
      </c>
      <c r="K11308" t="s">
        <v>842</v>
      </c>
      <c r="L11308" t="s">
        <v>844</v>
      </c>
      <c r="M11308">
        <v>0</v>
      </c>
      <c r="N11308">
        <v>0</v>
      </c>
      <c r="O11308">
        <v>52904</v>
      </c>
      <c r="P11308">
        <v>0</v>
      </c>
      <c r="Q11308">
        <v>48193</v>
      </c>
      <c r="R11308" t="s">
        <v>829</v>
      </c>
      <c r="S11308">
        <v>101097</v>
      </c>
      <c r="T11308">
        <v>13988</v>
      </c>
      <c r="U11308">
        <v>87109</v>
      </c>
      <c r="V11308">
        <v>2</v>
      </c>
    </row>
    <row r="11309" spans="1:22" x14ac:dyDescent="0.3">
      <c r="A11309">
        <v>202122</v>
      </c>
      <c r="B11309" t="s">
        <v>820</v>
      </c>
      <c r="C11309" t="s">
        <v>821</v>
      </c>
      <c r="D11309" t="s">
        <v>822</v>
      </c>
      <c r="E11309" t="s">
        <v>823</v>
      </c>
      <c r="F11309" t="s">
        <v>862</v>
      </c>
      <c r="G11309" t="s">
        <v>863</v>
      </c>
      <c r="H11309" t="s">
        <v>1108</v>
      </c>
      <c r="I11309">
        <v>861</v>
      </c>
      <c r="J11309" t="s">
        <v>1109</v>
      </c>
      <c r="K11309" t="s">
        <v>842</v>
      </c>
      <c r="L11309" t="s">
        <v>251</v>
      </c>
      <c r="M11309" t="s">
        <v>829</v>
      </c>
      <c r="N11309" t="s">
        <v>829</v>
      </c>
      <c r="O11309">
        <v>0</v>
      </c>
      <c r="P11309">
        <v>0</v>
      </c>
      <c r="Q11309">
        <v>0</v>
      </c>
      <c r="R11309">
        <v>809848</v>
      </c>
      <c r="S11309">
        <v>809848</v>
      </c>
      <c r="T11309">
        <v>0</v>
      </c>
      <c r="U11309">
        <v>809848</v>
      </c>
      <c r="V11309">
        <v>19</v>
      </c>
    </row>
    <row r="11310" spans="1:22" x14ac:dyDescent="0.3">
      <c r="A11310">
        <v>202223</v>
      </c>
      <c r="B11310" t="s">
        <v>820</v>
      </c>
      <c r="C11310" t="s">
        <v>821</v>
      </c>
      <c r="D11310" t="s">
        <v>822</v>
      </c>
      <c r="E11310" t="s">
        <v>823</v>
      </c>
      <c r="F11310" t="s">
        <v>862</v>
      </c>
      <c r="G11310" t="s">
        <v>863</v>
      </c>
      <c r="H11310" t="s">
        <v>1108</v>
      </c>
      <c r="I11310">
        <v>861</v>
      </c>
      <c r="J11310" t="s">
        <v>1109</v>
      </c>
      <c r="K11310" t="s">
        <v>842</v>
      </c>
      <c r="L11310" t="s">
        <v>251</v>
      </c>
      <c r="M11310" t="s">
        <v>829</v>
      </c>
      <c r="N11310" t="s">
        <v>829</v>
      </c>
      <c r="O11310">
        <v>0</v>
      </c>
      <c r="P11310">
        <v>0</v>
      </c>
      <c r="Q11310">
        <v>0</v>
      </c>
      <c r="R11310">
        <v>736151</v>
      </c>
      <c r="S11310">
        <v>736151</v>
      </c>
      <c r="T11310">
        <v>62354</v>
      </c>
      <c r="U11310">
        <v>673797</v>
      </c>
      <c r="V11310">
        <v>16</v>
      </c>
    </row>
    <row r="11311" spans="1:22" x14ac:dyDescent="0.3">
      <c r="A11311">
        <v>202324</v>
      </c>
      <c r="B11311" t="s">
        <v>820</v>
      </c>
      <c r="C11311" t="s">
        <v>821</v>
      </c>
      <c r="D11311" t="s">
        <v>822</v>
      </c>
      <c r="E11311" t="s">
        <v>823</v>
      </c>
      <c r="F11311" t="s">
        <v>862</v>
      </c>
      <c r="G11311" t="s">
        <v>863</v>
      </c>
      <c r="H11311" t="s">
        <v>1108</v>
      </c>
      <c r="I11311">
        <v>861</v>
      </c>
      <c r="J11311" t="s">
        <v>1109</v>
      </c>
      <c r="K11311" t="s">
        <v>842</v>
      </c>
      <c r="L11311" t="s">
        <v>251</v>
      </c>
      <c r="M11311" t="s">
        <v>829</v>
      </c>
      <c r="N11311" t="s">
        <v>829</v>
      </c>
      <c r="O11311">
        <v>0</v>
      </c>
      <c r="P11311">
        <v>0</v>
      </c>
      <c r="Q11311">
        <v>0</v>
      </c>
      <c r="R11311">
        <v>929155</v>
      </c>
      <c r="S11311">
        <v>929155</v>
      </c>
      <c r="T11311">
        <v>90825</v>
      </c>
      <c r="U11311">
        <v>838330</v>
      </c>
      <c r="V11311">
        <v>20</v>
      </c>
    </row>
    <row r="11312" spans="1:22" x14ac:dyDescent="0.3">
      <c r="A11312">
        <v>202122</v>
      </c>
      <c r="B11312" t="s">
        <v>820</v>
      </c>
      <c r="C11312" t="s">
        <v>821</v>
      </c>
      <c r="D11312" t="s">
        <v>822</v>
      </c>
      <c r="E11312" t="s">
        <v>823</v>
      </c>
      <c r="F11312" t="s">
        <v>862</v>
      </c>
      <c r="G11312" t="s">
        <v>863</v>
      </c>
      <c r="H11312" t="s">
        <v>1108</v>
      </c>
      <c r="I11312">
        <v>861</v>
      </c>
      <c r="J11312" t="s">
        <v>1109</v>
      </c>
      <c r="K11312" t="s">
        <v>842</v>
      </c>
      <c r="L11312" t="s">
        <v>253</v>
      </c>
      <c r="M11312" t="s">
        <v>829</v>
      </c>
      <c r="N11312" t="s">
        <v>829</v>
      </c>
      <c r="O11312">
        <v>0</v>
      </c>
      <c r="P11312">
        <v>0</v>
      </c>
      <c r="Q11312">
        <v>0</v>
      </c>
      <c r="R11312">
        <v>0</v>
      </c>
      <c r="S11312">
        <v>0</v>
      </c>
      <c r="T11312">
        <v>0</v>
      </c>
      <c r="U11312">
        <v>0</v>
      </c>
      <c r="V11312">
        <v>0</v>
      </c>
    </row>
    <row r="11313" spans="1:22" x14ac:dyDescent="0.3">
      <c r="A11313">
        <v>202223</v>
      </c>
      <c r="B11313" t="s">
        <v>820</v>
      </c>
      <c r="C11313" t="s">
        <v>821</v>
      </c>
      <c r="D11313" t="s">
        <v>822</v>
      </c>
      <c r="E11313" t="s">
        <v>823</v>
      </c>
      <c r="F11313" t="s">
        <v>862</v>
      </c>
      <c r="G11313" t="s">
        <v>863</v>
      </c>
      <c r="H11313" t="s">
        <v>1108</v>
      </c>
      <c r="I11313">
        <v>861</v>
      </c>
      <c r="J11313" t="s">
        <v>1109</v>
      </c>
      <c r="K11313" t="s">
        <v>842</v>
      </c>
      <c r="L11313" t="s">
        <v>253</v>
      </c>
      <c r="M11313" t="s">
        <v>829</v>
      </c>
      <c r="N11313" t="s">
        <v>829</v>
      </c>
      <c r="O11313">
        <v>0</v>
      </c>
      <c r="P11313">
        <v>0</v>
      </c>
      <c r="Q11313">
        <v>0</v>
      </c>
      <c r="R11313">
        <v>0</v>
      </c>
      <c r="S11313">
        <v>0</v>
      </c>
      <c r="T11313">
        <v>0</v>
      </c>
      <c r="U11313">
        <v>0</v>
      </c>
      <c r="V11313">
        <v>0</v>
      </c>
    </row>
    <row r="11314" spans="1:22" x14ac:dyDescent="0.3">
      <c r="A11314">
        <v>202324</v>
      </c>
      <c r="B11314" t="s">
        <v>820</v>
      </c>
      <c r="C11314" t="s">
        <v>821</v>
      </c>
      <c r="D11314" t="s">
        <v>822</v>
      </c>
      <c r="E11314" t="s">
        <v>823</v>
      </c>
      <c r="F11314" t="s">
        <v>862</v>
      </c>
      <c r="G11314" t="s">
        <v>863</v>
      </c>
      <c r="H11314" t="s">
        <v>1108</v>
      </c>
      <c r="I11314">
        <v>861</v>
      </c>
      <c r="J11314" t="s">
        <v>1109</v>
      </c>
      <c r="K11314" t="s">
        <v>842</v>
      </c>
      <c r="L11314" t="s">
        <v>253</v>
      </c>
      <c r="M11314" t="s">
        <v>829</v>
      </c>
      <c r="N11314" t="s">
        <v>829</v>
      </c>
      <c r="O11314">
        <v>0</v>
      </c>
      <c r="P11314">
        <v>0</v>
      </c>
      <c r="Q11314">
        <v>0</v>
      </c>
      <c r="R11314">
        <v>0</v>
      </c>
      <c r="S11314">
        <v>0</v>
      </c>
      <c r="T11314">
        <v>0</v>
      </c>
      <c r="U11314">
        <v>0</v>
      </c>
      <c r="V11314">
        <v>0</v>
      </c>
    </row>
    <row r="11315" spans="1:22" x14ac:dyDescent="0.3">
      <c r="A11315">
        <v>202122</v>
      </c>
      <c r="B11315" t="s">
        <v>820</v>
      </c>
      <c r="C11315" t="s">
        <v>821</v>
      </c>
      <c r="D11315" t="s">
        <v>822</v>
      </c>
      <c r="E11315" t="s">
        <v>823</v>
      </c>
      <c r="F11315" t="s">
        <v>862</v>
      </c>
      <c r="G11315" t="s">
        <v>863</v>
      </c>
      <c r="H11315" t="s">
        <v>1108</v>
      </c>
      <c r="I11315">
        <v>861</v>
      </c>
      <c r="J11315" t="s">
        <v>1109</v>
      </c>
      <c r="K11315" t="s">
        <v>842</v>
      </c>
      <c r="L11315" t="s">
        <v>845</v>
      </c>
      <c r="M11315" t="s">
        <v>829</v>
      </c>
      <c r="N11315" t="s">
        <v>829</v>
      </c>
      <c r="O11315">
        <v>0</v>
      </c>
      <c r="P11315">
        <v>0</v>
      </c>
      <c r="Q11315">
        <v>0</v>
      </c>
      <c r="R11315">
        <v>0</v>
      </c>
      <c r="S11315">
        <v>0</v>
      </c>
      <c r="T11315">
        <v>0</v>
      </c>
      <c r="U11315">
        <v>0</v>
      </c>
      <c r="V11315">
        <v>0</v>
      </c>
    </row>
    <row r="11316" spans="1:22" x14ac:dyDescent="0.3">
      <c r="A11316">
        <v>202223</v>
      </c>
      <c r="B11316" t="s">
        <v>820</v>
      </c>
      <c r="C11316" t="s">
        <v>821</v>
      </c>
      <c r="D11316" t="s">
        <v>822</v>
      </c>
      <c r="E11316" t="s">
        <v>823</v>
      </c>
      <c r="F11316" t="s">
        <v>862</v>
      </c>
      <c r="G11316" t="s">
        <v>863</v>
      </c>
      <c r="H11316" t="s">
        <v>1108</v>
      </c>
      <c r="I11316">
        <v>861</v>
      </c>
      <c r="J11316" t="s">
        <v>1109</v>
      </c>
      <c r="K11316" t="s">
        <v>842</v>
      </c>
      <c r="L11316" t="s">
        <v>845</v>
      </c>
      <c r="M11316" t="s">
        <v>829</v>
      </c>
      <c r="N11316" t="s">
        <v>829</v>
      </c>
      <c r="O11316">
        <v>0</v>
      </c>
      <c r="P11316">
        <v>0</v>
      </c>
      <c r="Q11316">
        <v>0</v>
      </c>
      <c r="R11316">
        <v>0</v>
      </c>
      <c r="S11316">
        <v>0</v>
      </c>
      <c r="T11316">
        <v>0</v>
      </c>
      <c r="U11316">
        <v>0</v>
      </c>
      <c r="V11316">
        <v>0</v>
      </c>
    </row>
    <row r="11317" spans="1:22" x14ac:dyDescent="0.3">
      <c r="A11317">
        <v>202324</v>
      </c>
      <c r="B11317" t="s">
        <v>820</v>
      </c>
      <c r="C11317" t="s">
        <v>821</v>
      </c>
      <c r="D11317" t="s">
        <v>822</v>
      </c>
      <c r="E11317" t="s">
        <v>823</v>
      </c>
      <c r="F11317" t="s">
        <v>862</v>
      </c>
      <c r="G11317" t="s">
        <v>863</v>
      </c>
      <c r="H11317" t="s">
        <v>1108</v>
      </c>
      <c r="I11317">
        <v>861</v>
      </c>
      <c r="J11317" t="s">
        <v>1109</v>
      </c>
      <c r="K11317" t="s">
        <v>842</v>
      </c>
      <c r="L11317" t="s">
        <v>845</v>
      </c>
      <c r="M11317" t="s">
        <v>829</v>
      </c>
      <c r="N11317" t="s">
        <v>829</v>
      </c>
      <c r="O11317">
        <v>0</v>
      </c>
      <c r="P11317">
        <v>0</v>
      </c>
      <c r="Q11317">
        <v>0</v>
      </c>
      <c r="R11317">
        <v>0</v>
      </c>
      <c r="S11317">
        <v>0</v>
      </c>
      <c r="T11317">
        <v>0</v>
      </c>
      <c r="U11317">
        <v>0</v>
      </c>
      <c r="V11317">
        <v>0</v>
      </c>
    </row>
    <row r="11318" spans="1:22" x14ac:dyDescent="0.3">
      <c r="A11318">
        <v>202122</v>
      </c>
      <c r="B11318" t="s">
        <v>820</v>
      </c>
      <c r="C11318" t="s">
        <v>821</v>
      </c>
      <c r="D11318" t="s">
        <v>822</v>
      </c>
      <c r="E11318" t="s">
        <v>823</v>
      </c>
      <c r="F11318" t="s">
        <v>856</v>
      </c>
      <c r="G11318" t="s">
        <v>857</v>
      </c>
      <c r="H11318" t="s">
        <v>1110</v>
      </c>
      <c r="I11318">
        <v>935</v>
      </c>
      <c r="J11318" t="s">
        <v>1111</v>
      </c>
      <c r="K11318" t="s">
        <v>828</v>
      </c>
      <c r="L11318" t="s">
        <v>336</v>
      </c>
      <c r="M11318">
        <v>0</v>
      </c>
      <c r="N11318">
        <v>534000</v>
      </c>
      <c r="O11318">
        <v>90000</v>
      </c>
      <c r="P11318">
        <v>860000</v>
      </c>
      <c r="Q11318">
        <v>823077</v>
      </c>
      <c r="R11318" t="s">
        <v>829</v>
      </c>
      <c r="S11318">
        <v>2307077</v>
      </c>
      <c r="T11318" t="s">
        <v>829</v>
      </c>
      <c r="U11318">
        <v>2307077</v>
      </c>
      <c r="V11318">
        <v>84</v>
      </c>
    </row>
    <row r="11319" spans="1:22" x14ac:dyDescent="0.3">
      <c r="A11319">
        <v>202223</v>
      </c>
      <c r="B11319" t="s">
        <v>820</v>
      </c>
      <c r="C11319" t="s">
        <v>821</v>
      </c>
      <c r="D11319" t="s">
        <v>822</v>
      </c>
      <c r="E11319" t="s">
        <v>823</v>
      </c>
      <c r="F11319" t="s">
        <v>856</v>
      </c>
      <c r="G11319" t="s">
        <v>857</v>
      </c>
      <c r="H11319" t="s">
        <v>1110</v>
      </c>
      <c r="I11319">
        <v>935</v>
      </c>
      <c r="J11319" t="s">
        <v>1111</v>
      </c>
      <c r="K11319" t="s">
        <v>828</v>
      </c>
      <c r="L11319" t="s">
        <v>336</v>
      </c>
      <c r="M11319">
        <v>0</v>
      </c>
      <c r="N11319">
        <v>534000</v>
      </c>
      <c r="O11319">
        <v>90000</v>
      </c>
      <c r="P11319">
        <v>860000</v>
      </c>
      <c r="Q11319">
        <v>983333</v>
      </c>
      <c r="R11319" t="s">
        <v>829</v>
      </c>
      <c r="S11319">
        <v>2467333</v>
      </c>
      <c r="T11319" t="s">
        <v>829</v>
      </c>
      <c r="U11319">
        <v>2467333</v>
      </c>
      <c r="V11319">
        <v>95</v>
      </c>
    </row>
    <row r="11320" spans="1:22" x14ac:dyDescent="0.3">
      <c r="A11320">
        <v>202324</v>
      </c>
      <c r="B11320" t="s">
        <v>820</v>
      </c>
      <c r="C11320" t="s">
        <v>821</v>
      </c>
      <c r="D11320" t="s">
        <v>822</v>
      </c>
      <c r="E11320" t="s">
        <v>823</v>
      </c>
      <c r="F11320" t="s">
        <v>856</v>
      </c>
      <c r="G11320" t="s">
        <v>857</v>
      </c>
      <c r="H11320" t="s">
        <v>1110</v>
      </c>
      <c r="I11320">
        <v>935</v>
      </c>
      <c r="J11320" t="s">
        <v>1111</v>
      </c>
      <c r="K11320" t="s">
        <v>828</v>
      </c>
      <c r="L11320" t="s">
        <v>336</v>
      </c>
      <c r="M11320">
        <v>0</v>
      </c>
      <c r="N11320">
        <v>966000</v>
      </c>
      <c r="O11320">
        <v>90000</v>
      </c>
      <c r="P11320">
        <v>860000</v>
      </c>
      <c r="Q11320">
        <v>900000</v>
      </c>
      <c r="R11320" t="s">
        <v>829</v>
      </c>
      <c r="S11320">
        <v>2816000</v>
      </c>
      <c r="T11320" t="s">
        <v>829</v>
      </c>
      <c r="U11320">
        <v>2816000</v>
      </c>
      <c r="V11320">
        <v>113</v>
      </c>
    </row>
    <row r="11321" spans="1:22" x14ac:dyDescent="0.3">
      <c r="A11321">
        <v>202122</v>
      </c>
      <c r="B11321" t="s">
        <v>820</v>
      </c>
      <c r="C11321" t="s">
        <v>821</v>
      </c>
      <c r="D11321" t="s">
        <v>822</v>
      </c>
      <c r="E11321" t="s">
        <v>823</v>
      </c>
      <c r="F11321" t="s">
        <v>856</v>
      </c>
      <c r="G11321" t="s">
        <v>857</v>
      </c>
      <c r="H11321" t="s">
        <v>1110</v>
      </c>
      <c r="I11321">
        <v>935</v>
      </c>
      <c r="J11321" t="s">
        <v>1111</v>
      </c>
      <c r="K11321" t="s">
        <v>828</v>
      </c>
      <c r="L11321" t="s">
        <v>235</v>
      </c>
      <c r="M11321" t="s">
        <v>829</v>
      </c>
      <c r="N11321">
        <v>291119</v>
      </c>
      <c r="O11321">
        <v>12005</v>
      </c>
      <c r="P11321" t="s">
        <v>829</v>
      </c>
      <c r="Q11321" t="s">
        <v>829</v>
      </c>
      <c r="R11321" t="s">
        <v>829</v>
      </c>
      <c r="S11321">
        <v>303124</v>
      </c>
      <c r="T11321">
        <v>0</v>
      </c>
      <c r="U11321">
        <v>303124</v>
      </c>
      <c r="V11321">
        <v>11</v>
      </c>
    </row>
    <row r="11322" spans="1:22" x14ac:dyDescent="0.3">
      <c r="A11322">
        <v>202223</v>
      </c>
      <c r="B11322" t="s">
        <v>820</v>
      </c>
      <c r="C11322" t="s">
        <v>821</v>
      </c>
      <c r="D11322" t="s">
        <v>822</v>
      </c>
      <c r="E11322" t="s">
        <v>823</v>
      </c>
      <c r="F11322" t="s">
        <v>856</v>
      </c>
      <c r="G11322" t="s">
        <v>857</v>
      </c>
      <c r="H11322" t="s">
        <v>1110</v>
      </c>
      <c r="I11322">
        <v>935</v>
      </c>
      <c r="J11322" t="s">
        <v>1111</v>
      </c>
      <c r="K11322" t="s">
        <v>828</v>
      </c>
      <c r="L11322" t="s">
        <v>235</v>
      </c>
      <c r="M11322" t="s">
        <v>829</v>
      </c>
      <c r="N11322">
        <v>284289</v>
      </c>
      <c r="O11322">
        <v>8884</v>
      </c>
      <c r="P11322" t="s">
        <v>829</v>
      </c>
      <c r="Q11322" t="s">
        <v>829</v>
      </c>
      <c r="R11322" t="s">
        <v>829</v>
      </c>
      <c r="S11322">
        <v>293173</v>
      </c>
      <c r="T11322">
        <v>0</v>
      </c>
      <c r="U11322">
        <v>293173</v>
      </c>
      <c r="V11322">
        <v>11</v>
      </c>
    </row>
    <row r="11323" spans="1:22" x14ac:dyDescent="0.3">
      <c r="A11323">
        <v>202324</v>
      </c>
      <c r="B11323" t="s">
        <v>820</v>
      </c>
      <c r="C11323" t="s">
        <v>821</v>
      </c>
      <c r="D11323" t="s">
        <v>822</v>
      </c>
      <c r="E11323" t="s">
        <v>823</v>
      </c>
      <c r="F11323" t="s">
        <v>856</v>
      </c>
      <c r="G11323" t="s">
        <v>857</v>
      </c>
      <c r="H11323" t="s">
        <v>1110</v>
      </c>
      <c r="I11323">
        <v>935</v>
      </c>
      <c r="J11323" t="s">
        <v>1111</v>
      </c>
      <c r="K11323" t="s">
        <v>828</v>
      </c>
      <c r="L11323" t="s">
        <v>235</v>
      </c>
      <c r="M11323" t="s">
        <v>829</v>
      </c>
      <c r="N11323">
        <v>274485</v>
      </c>
      <c r="O11323">
        <v>8578</v>
      </c>
      <c r="P11323" t="s">
        <v>829</v>
      </c>
      <c r="Q11323" t="s">
        <v>829</v>
      </c>
      <c r="R11323" t="s">
        <v>829</v>
      </c>
      <c r="S11323">
        <v>283063</v>
      </c>
      <c r="T11323">
        <v>0</v>
      </c>
      <c r="U11323">
        <v>283063</v>
      </c>
      <c r="V11323">
        <v>11</v>
      </c>
    </row>
    <row r="11324" spans="1:22" x14ac:dyDescent="0.3">
      <c r="A11324">
        <v>202122</v>
      </c>
      <c r="B11324" t="s">
        <v>820</v>
      </c>
      <c r="C11324" t="s">
        <v>821</v>
      </c>
      <c r="D11324" t="s">
        <v>822</v>
      </c>
      <c r="E11324" t="s">
        <v>823</v>
      </c>
      <c r="F11324" t="s">
        <v>856</v>
      </c>
      <c r="G11324" t="s">
        <v>857</v>
      </c>
      <c r="H11324" t="s">
        <v>1110</v>
      </c>
      <c r="I11324">
        <v>935</v>
      </c>
      <c r="J11324" t="s">
        <v>1111</v>
      </c>
      <c r="K11324" t="s">
        <v>828</v>
      </c>
      <c r="L11324" t="s">
        <v>534</v>
      </c>
      <c r="M11324">
        <v>0</v>
      </c>
      <c r="N11324">
        <v>3377965</v>
      </c>
      <c r="O11324">
        <v>203988</v>
      </c>
      <c r="P11324">
        <v>1379134</v>
      </c>
      <c r="Q11324">
        <v>1294892</v>
      </c>
      <c r="R11324" t="s">
        <v>829</v>
      </c>
      <c r="S11324">
        <v>6255979</v>
      </c>
      <c r="T11324">
        <v>0</v>
      </c>
      <c r="U11324">
        <v>6255979</v>
      </c>
      <c r="V11324">
        <v>37</v>
      </c>
    </row>
    <row r="11325" spans="1:22" x14ac:dyDescent="0.3">
      <c r="A11325">
        <v>202223</v>
      </c>
      <c r="B11325" t="s">
        <v>820</v>
      </c>
      <c r="C11325" t="s">
        <v>821</v>
      </c>
      <c r="D11325" t="s">
        <v>822</v>
      </c>
      <c r="E11325" t="s">
        <v>823</v>
      </c>
      <c r="F11325" t="s">
        <v>856</v>
      </c>
      <c r="G11325" t="s">
        <v>857</v>
      </c>
      <c r="H11325" t="s">
        <v>1110</v>
      </c>
      <c r="I11325">
        <v>935</v>
      </c>
      <c r="J11325" t="s">
        <v>1111</v>
      </c>
      <c r="K11325" t="s">
        <v>828</v>
      </c>
      <c r="L11325" t="s">
        <v>534</v>
      </c>
      <c r="M11325">
        <v>0</v>
      </c>
      <c r="N11325">
        <v>3333850</v>
      </c>
      <c r="O11325">
        <v>104183</v>
      </c>
      <c r="P11325">
        <v>1577705</v>
      </c>
      <c r="Q11325">
        <v>1516724</v>
      </c>
      <c r="R11325" t="s">
        <v>829</v>
      </c>
      <c r="S11325">
        <v>6532462</v>
      </c>
      <c r="T11325">
        <v>0</v>
      </c>
      <c r="U11325">
        <v>6532462</v>
      </c>
      <c r="V11325">
        <v>39</v>
      </c>
    </row>
    <row r="11326" spans="1:22" x14ac:dyDescent="0.3">
      <c r="A11326">
        <v>202324</v>
      </c>
      <c r="B11326" t="s">
        <v>820</v>
      </c>
      <c r="C11326" t="s">
        <v>821</v>
      </c>
      <c r="D11326" t="s">
        <v>822</v>
      </c>
      <c r="E11326" t="s">
        <v>823</v>
      </c>
      <c r="F11326" t="s">
        <v>856</v>
      </c>
      <c r="G11326" t="s">
        <v>857</v>
      </c>
      <c r="H11326" t="s">
        <v>1110</v>
      </c>
      <c r="I11326">
        <v>935</v>
      </c>
      <c r="J11326" t="s">
        <v>1111</v>
      </c>
      <c r="K11326" t="s">
        <v>828</v>
      </c>
      <c r="L11326" t="s">
        <v>534</v>
      </c>
      <c r="M11326">
        <v>0</v>
      </c>
      <c r="N11326">
        <v>4385838</v>
      </c>
      <c r="O11326">
        <v>137057</v>
      </c>
      <c r="P11326">
        <v>2062000</v>
      </c>
      <c r="Q11326">
        <v>2123750</v>
      </c>
      <c r="R11326" t="s">
        <v>829</v>
      </c>
      <c r="S11326">
        <v>8708645</v>
      </c>
      <c r="T11326">
        <v>0</v>
      </c>
      <c r="U11326">
        <v>8708645</v>
      </c>
      <c r="V11326">
        <v>54</v>
      </c>
    </row>
    <row r="11327" spans="1:22" x14ac:dyDescent="0.3">
      <c r="A11327">
        <v>202122</v>
      </c>
      <c r="B11327" t="s">
        <v>820</v>
      </c>
      <c r="C11327" t="s">
        <v>821</v>
      </c>
      <c r="D11327" t="s">
        <v>822</v>
      </c>
      <c r="E11327" t="s">
        <v>823</v>
      </c>
      <c r="F11327" t="s">
        <v>856</v>
      </c>
      <c r="G11327" t="s">
        <v>857</v>
      </c>
      <c r="H11327" t="s">
        <v>1110</v>
      </c>
      <c r="I11327">
        <v>935</v>
      </c>
      <c r="J11327" t="s">
        <v>1111</v>
      </c>
      <c r="K11327" t="s">
        <v>828</v>
      </c>
      <c r="L11327" t="s">
        <v>603</v>
      </c>
      <c r="M11327" t="s">
        <v>829</v>
      </c>
      <c r="N11327" t="s">
        <v>829</v>
      </c>
      <c r="O11327" t="s">
        <v>829</v>
      </c>
      <c r="P11327">
        <v>0</v>
      </c>
      <c r="Q11327">
        <v>0</v>
      </c>
      <c r="R11327">
        <v>0</v>
      </c>
      <c r="S11327">
        <v>0</v>
      </c>
      <c r="T11327">
        <v>0</v>
      </c>
      <c r="U11327">
        <v>0</v>
      </c>
      <c r="V11327">
        <v>0</v>
      </c>
    </row>
    <row r="11328" spans="1:22" x14ac:dyDescent="0.3">
      <c r="A11328">
        <v>202223</v>
      </c>
      <c r="B11328" t="s">
        <v>820</v>
      </c>
      <c r="C11328" t="s">
        <v>821</v>
      </c>
      <c r="D11328" t="s">
        <v>822</v>
      </c>
      <c r="E11328" t="s">
        <v>823</v>
      </c>
      <c r="F11328" t="s">
        <v>856</v>
      </c>
      <c r="G11328" t="s">
        <v>857</v>
      </c>
      <c r="H11328" t="s">
        <v>1110</v>
      </c>
      <c r="I11328">
        <v>935</v>
      </c>
      <c r="J11328" t="s">
        <v>1111</v>
      </c>
      <c r="K11328" t="s">
        <v>828</v>
      </c>
      <c r="L11328" t="s">
        <v>603</v>
      </c>
      <c r="M11328" t="s">
        <v>829</v>
      </c>
      <c r="N11328" t="s">
        <v>829</v>
      </c>
      <c r="O11328" t="s">
        <v>829</v>
      </c>
      <c r="P11328">
        <v>0</v>
      </c>
      <c r="Q11328">
        <v>0</v>
      </c>
      <c r="R11328">
        <v>0</v>
      </c>
      <c r="S11328">
        <v>0</v>
      </c>
      <c r="T11328">
        <v>0</v>
      </c>
      <c r="U11328">
        <v>0</v>
      </c>
      <c r="V11328">
        <v>0</v>
      </c>
    </row>
    <row r="11329" spans="1:22" x14ac:dyDescent="0.3">
      <c r="A11329">
        <v>202324</v>
      </c>
      <c r="B11329" t="s">
        <v>820</v>
      </c>
      <c r="C11329" t="s">
        <v>821</v>
      </c>
      <c r="D11329" t="s">
        <v>822</v>
      </c>
      <c r="E11329" t="s">
        <v>823</v>
      </c>
      <c r="F11329" t="s">
        <v>856</v>
      </c>
      <c r="G11329" t="s">
        <v>857</v>
      </c>
      <c r="H11329" t="s">
        <v>1110</v>
      </c>
      <c r="I11329">
        <v>935</v>
      </c>
      <c r="J11329" t="s">
        <v>1111</v>
      </c>
      <c r="K11329" t="s">
        <v>828</v>
      </c>
      <c r="L11329" t="s">
        <v>603</v>
      </c>
      <c r="M11329" t="s">
        <v>829</v>
      </c>
      <c r="N11329" t="s">
        <v>829</v>
      </c>
      <c r="O11329" t="s">
        <v>829</v>
      </c>
      <c r="P11329">
        <v>0</v>
      </c>
      <c r="Q11329">
        <v>0</v>
      </c>
      <c r="R11329">
        <v>0</v>
      </c>
      <c r="S11329">
        <v>0</v>
      </c>
      <c r="T11329">
        <v>0</v>
      </c>
      <c r="U11329">
        <v>0</v>
      </c>
      <c r="V11329">
        <v>0</v>
      </c>
    </row>
    <row r="11330" spans="1:22" x14ac:dyDescent="0.3">
      <c r="A11330">
        <v>202122</v>
      </c>
      <c r="B11330" t="s">
        <v>820</v>
      </c>
      <c r="C11330" t="s">
        <v>821</v>
      </c>
      <c r="D11330" t="s">
        <v>822</v>
      </c>
      <c r="E11330" t="s">
        <v>823</v>
      </c>
      <c r="F11330" t="s">
        <v>856</v>
      </c>
      <c r="G11330" t="s">
        <v>857</v>
      </c>
      <c r="H11330" t="s">
        <v>1110</v>
      </c>
      <c r="I11330">
        <v>935</v>
      </c>
      <c r="J11330" t="s">
        <v>1111</v>
      </c>
      <c r="K11330" t="s">
        <v>828</v>
      </c>
      <c r="L11330" t="s">
        <v>606</v>
      </c>
      <c r="M11330">
        <v>0</v>
      </c>
      <c r="N11330">
        <v>0</v>
      </c>
      <c r="O11330">
        <v>0</v>
      </c>
      <c r="P11330">
        <v>0</v>
      </c>
      <c r="Q11330">
        <v>0</v>
      </c>
      <c r="R11330">
        <v>0</v>
      </c>
      <c r="S11330">
        <v>0</v>
      </c>
      <c r="T11330">
        <v>0</v>
      </c>
      <c r="U11330">
        <v>0</v>
      </c>
      <c r="V11330">
        <v>0</v>
      </c>
    </row>
    <row r="11331" spans="1:22" x14ac:dyDescent="0.3">
      <c r="A11331">
        <v>202223</v>
      </c>
      <c r="B11331" t="s">
        <v>820</v>
      </c>
      <c r="C11331" t="s">
        <v>821</v>
      </c>
      <c r="D11331" t="s">
        <v>822</v>
      </c>
      <c r="E11331" t="s">
        <v>823</v>
      </c>
      <c r="F11331" t="s">
        <v>856</v>
      </c>
      <c r="G11331" t="s">
        <v>857</v>
      </c>
      <c r="H11331" t="s">
        <v>1110</v>
      </c>
      <c r="I11331">
        <v>935</v>
      </c>
      <c r="J11331" t="s">
        <v>1111</v>
      </c>
      <c r="K11331" t="s">
        <v>828</v>
      </c>
      <c r="L11331" t="s">
        <v>606</v>
      </c>
      <c r="M11331">
        <v>0</v>
      </c>
      <c r="N11331">
        <v>0</v>
      </c>
      <c r="O11331">
        <v>0</v>
      </c>
      <c r="P11331">
        <v>0</v>
      </c>
      <c r="Q11331">
        <v>0</v>
      </c>
      <c r="R11331">
        <v>0</v>
      </c>
      <c r="S11331">
        <v>0</v>
      </c>
      <c r="T11331">
        <v>0</v>
      </c>
      <c r="U11331">
        <v>0</v>
      </c>
      <c r="V11331">
        <v>0</v>
      </c>
    </row>
    <row r="11332" spans="1:22" x14ac:dyDescent="0.3">
      <c r="A11332">
        <v>202324</v>
      </c>
      <c r="B11332" t="s">
        <v>820</v>
      </c>
      <c r="C11332" t="s">
        <v>821</v>
      </c>
      <c r="D11332" t="s">
        <v>822</v>
      </c>
      <c r="E11332" t="s">
        <v>823</v>
      </c>
      <c r="F11332" t="s">
        <v>856</v>
      </c>
      <c r="G11332" t="s">
        <v>857</v>
      </c>
      <c r="H11332" t="s">
        <v>1110</v>
      </c>
      <c r="I11332">
        <v>935</v>
      </c>
      <c r="J11332" t="s">
        <v>1111</v>
      </c>
      <c r="K11332" t="s">
        <v>828</v>
      </c>
      <c r="L11332" t="s">
        <v>606</v>
      </c>
      <c r="M11332">
        <v>0</v>
      </c>
      <c r="N11332">
        <v>0</v>
      </c>
      <c r="O11332">
        <v>0</v>
      </c>
      <c r="P11332">
        <v>0</v>
      </c>
      <c r="Q11332">
        <v>0</v>
      </c>
      <c r="R11332">
        <v>0</v>
      </c>
      <c r="S11332">
        <v>0</v>
      </c>
      <c r="T11332">
        <v>0</v>
      </c>
      <c r="U11332">
        <v>0</v>
      </c>
      <c r="V11332">
        <v>0</v>
      </c>
    </row>
    <row r="11333" spans="1:22" x14ac:dyDescent="0.3">
      <c r="A11333">
        <v>202122</v>
      </c>
      <c r="B11333" t="s">
        <v>820</v>
      </c>
      <c r="C11333" t="s">
        <v>821</v>
      </c>
      <c r="D11333" t="s">
        <v>822</v>
      </c>
      <c r="E11333" t="s">
        <v>823</v>
      </c>
      <c r="F11333" t="s">
        <v>856</v>
      </c>
      <c r="G11333" t="s">
        <v>857</v>
      </c>
      <c r="H11333" t="s">
        <v>1110</v>
      </c>
      <c r="I11333">
        <v>935</v>
      </c>
      <c r="J11333" t="s">
        <v>1111</v>
      </c>
      <c r="K11333" t="s">
        <v>828</v>
      </c>
      <c r="L11333" t="s">
        <v>609</v>
      </c>
      <c r="M11333" t="s">
        <v>829</v>
      </c>
      <c r="N11333" t="s">
        <v>829</v>
      </c>
      <c r="O11333" t="s">
        <v>829</v>
      </c>
      <c r="P11333" t="s">
        <v>829</v>
      </c>
      <c r="Q11333">
        <v>0</v>
      </c>
      <c r="R11333" t="s">
        <v>829</v>
      </c>
      <c r="S11333">
        <v>0</v>
      </c>
      <c r="T11333">
        <v>0</v>
      </c>
      <c r="U11333">
        <v>0</v>
      </c>
      <c r="V11333">
        <v>0</v>
      </c>
    </row>
    <row r="11334" spans="1:22" x14ac:dyDescent="0.3">
      <c r="A11334">
        <v>202223</v>
      </c>
      <c r="B11334" t="s">
        <v>820</v>
      </c>
      <c r="C11334" t="s">
        <v>821</v>
      </c>
      <c r="D11334" t="s">
        <v>822</v>
      </c>
      <c r="E11334" t="s">
        <v>823</v>
      </c>
      <c r="F11334" t="s">
        <v>856</v>
      </c>
      <c r="G11334" t="s">
        <v>857</v>
      </c>
      <c r="H11334" t="s">
        <v>1110</v>
      </c>
      <c r="I11334">
        <v>935</v>
      </c>
      <c r="J11334" t="s">
        <v>1111</v>
      </c>
      <c r="K11334" t="s">
        <v>828</v>
      </c>
      <c r="L11334" t="s">
        <v>609</v>
      </c>
      <c r="M11334" t="s">
        <v>829</v>
      </c>
      <c r="N11334" t="s">
        <v>829</v>
      </c>
      <c r="O11334" t="s">
        <v>829</v>
      </c>
      <c r="P11334" t="s">
        <v>829</v>
      </c>
      <c r="Q11334">
        <v>0</v>
      </c>
      <c r="R11334" t="s">
        <v>829</v>
      </c>
      <c r="S11334">
        <v>0</v>
      </c>
      <c r="T11334">
        <v>0</v>
      </c>
      <c r="U11334">
        <v>0</v>
      </c>
      <c r="V11334">
        <v>0</v>
      </c>
    </row>
    <row r="11335" spans="1:22" x14ac:dyDescent="0.3">
      <c r="A11335">
        <v>202122</v>
      </c>
      <c r="B11335" t="s">
        <v>820</v>
      </c>
      <c r="C11335" t="s">
        <v>821</v>
      </c>
      <c r="D11335" t="s">
        <v>822</v>
      </c>
      <c r="E11335" t="s">
        <v>823</v>
      </c>
      <c r="F11335" t="s">
        <v>856</v>
      </c>
      <c r="G11335" t="s">
        <v>857</v>
      </c>
      <c r="H11335" t="s">
        <v>1110</v>
      </c>
      <c r="I11335">
        <v>935</v>
      </c>
      <c r="J11335" t="s">
        <v>1111</v>
      </c>
      <c r="K11335" t="s">
        <v>828</v>
      </c>
      <c r="L11335" t="s">
        <v>830</v>
      </c>
      <c r="M11335">
        <v>0</v>
      </c>
      <c r="N11335">
        <v>0</v>
      </c>
      <c r="O11335">
        <v>0</v>
      </c>
      <c r="P11335">
        <v>0</v>
      </c>
      <c r="Q11335">
        <v>0</v>
      </c>
      <c r="R11335">
        <v>0</v>
      </c>
      <c r="S11335">
        <v>0</v>
      </c>
      <c r="T11335">
        <v>0</v>
      </c>
      <c r="U11335">
        <v>0</v>
      </c>
      <c r="V11335">
        <v>0</v>
      </c>
    </row>
    <row r="11336" spans="1:22" x14ac:dyDescent="0.3">
      <c r="A11336">
        <v>202223</v>
      </c>
      <c r="B11336" t="s">
        <v>820</v>
      </c>
      <c r="C11336" t="s">
        <v>821</v>
      </c>
      <c r="D11336" t="s">
        <v>822</v>
      </c>
      <c r="E11336" t="s">
        <v>823</v>
      </c>
      <c r="F11336" t="s">
        <v>856</v>
      </c>
      <c r="G11336" t="s">
        <v>857</v>
      </c>
      <c r="H11336" t="s">
        <v>1110</v>
      </c>
      <c r="I11336">
        <v>935</v>
      </c>
      <c r="J11336" t="s">
        <v>1111</v>
      </c>
      <c r="K11336" t="s">
        <v>828</v>
      </c>
      <c r="L11336" t="s">
        <v>830</v>
      </c>
      <c r="M11336">
        <v>0</v>
      </c>
      <c r="N11336">
        <v>0</v>
      </c>
      <c r="O11336">
        <v>0</v>
      </c>
      <c r="P11336">
        <v>0</v>
      </c>
      <c r="Q11336">
        <v>0</v>
      </c>
      <c r="R11336">
        <v>0</v>
      </c>
      <c r="S11336">
        <v>0</v>
      </c>
      <c r="T11336">
        <v>0</v>
      </c>
      <c r="U11336">
        <v>0</v>
      </c>
      <c r="V11336">
        <v>0</v>
      </c>
    </row>
    <row r="11337" spans="1:22" x14ac:dyDescent="0.3">
      <c r="A11337">
        <v>202324</v>
      </c>
      <c r="B11337" t="s">
        <v>820</v>
      </c>
      <c r="C11337" t="s">
        <v>821</v>
      </c>
      <c r="D11337" t="s">
        <v>822</v>
      </c>
      <c r="E11337" t="s">
        <v>823</v>
      </c>
      <c r="F11337" t="s">
        <v>856</v>
      </c>
      <c r="G11337" t="s">
        <v>857</v>
      </c>
      <c r="H11337" t="s">
        <v>1110</v>
      </c>
      <c r="I11337">
        <v>935</v>
      </c>
      <c r="J11337" t="s">
        <v>1111</v>
      </c>
      <c r="K11337" t="s">
        <v>828</v>
      </c>
      <c r="L11337" t="s">
        <v>830</v>
      </c>
      <c r="M11337">
        <v>0</v>
      </c>
      <c r="N11337">
        <v>0</v>
      </c>
      <c r="O11337">
        <v>0</v>
      </c>
      <c r="P11337">
        <v>0</v>
      </c>
      <c r="Q11337">
        <v>0</v>
      </c>
      <c r="R11337">
        <v>0</v>
      </c>
      <c r="S11337">
        <v>0</v>
      </c>
      <c r="T11337">
        <v>0</v>
      </c>
      <c r="U11337">
        <v>0</v>
      </c>
      <c r="V11337">
        <v>0</v>
      </c>
    </row>
    <row r="11338" spans="1:22" x14ac:dyDescent="0.3">
      <c r="A11338">
        <v>202122</v>
      </c>
      <c r="B11338" t="s">
        <v>820</v>
      </c>
      <c r="C11338" t="s">
        <v>821</v>
      </c>
      <c r="D11338" t="s">
        <v>822</v>
      </c>
      <c r="E11338" t="s">
        <v>823</v>
      </c>
      <c r="F11338" t="s">
        <v>856</v>
      </c>
      <c r="G11338" t="s">
        <v>857</v>
      </c>
      <c r="H11338" t="s">
        <v>1110</v>
      </c>
      <c r="I11338">
        <v>935</v>
      </c>
      <c r="J11338" t="s">
        <v>1111</v>
      </c>
      <c r="K11338" t="s">
        <v>828</v>
      </c>
      <c r="L11338" t="s">
        <v>537</v>
      </c>
      <c r="M11338">
        <v>0</v>
      </c>
      <c r="N11338">
        <v>6585948</v>
      </c>
      <c r="O11338">
        <v>1773140</v>
      </c>
      <c r="P11338">
        <v>12871276</v>
      </c>
      <c r="Q11338">
        <v>4535504</v>
      </c>
      <c r="R11338">
        <v>4071354</v>
      </c>
      <c r="S11338">
        <v>29837222</v>
      </c>
      <c r="T11338">
        <v>0</v>
      </c>
      <c r="U11338">
        <v>29837222</v>
      </c>
      <c r="V11338">
        <v>177</v>
      </c>
    </row>
    <row r="11339" spans="1:22" x14ac:dyDescent="0.3">
      <c r="A11339">
        <v>202223</v>
      </c>
      <c r="B11339" t="s">
        <v>820</v>
      </c>
      <c r="C11339" t="s">
        <v>821</v>
      </c>
      <c r="D11339" t="s">
        <v>822</v>
      </c>
      <c r="E11339" t="s">
        <v>823</v>
      </c>
      <c r="F11339" t="s">
        <v>856</v>
      </c>
      <c r="G11339" t="s">
        <v>857</v>
      </c>
      <c r="H11339" t="s">
        <v>1110</v>
      </c>
      <c r="I11339">
        <v>935</v>
      </c>
      <c r="J11339" t="s">
        <v>1111</v>
      </c>
      <c r="K11339" t="s">
        <v>828</v>
      </c>
      <c r="L11339" t="s">
        <v>537</v>
      </c>
      <c r="M11339">
        <v>0</v>
      </c>
      <c r="N11339">
        <v>6214953</v>
      </c>
      <c r="O11339">
        <v>2463666</v>
      </c>
      <c r="P11339">
        <v>18563930</v>
      </c>
      <c r="Q11339">
        <v>4965416</v>
      </c>
      <c r="R11339">
        <v>4965416</v>
      </c>
      <c r="S11339">
        <v>37173381</v>
      </c>
      <c r="T11339">
        <v>23734</v>
      </c>
      <c r="U11339">
        <v>37149647</v>
      </c>
      <c r="V11339">
        <v>223</v>
      </c>
    </row>
    <row r="11340" spans="1:22" x14ac:dyDescent="0.3">
      <c r="A11340">
        <v>202324</v>
      </c>
      <c r="B11340" t="s">
        <v>820</v>
      </c>
      <c r="C11340" t="s">
        <v>821</v>
      </c>
      <c r="D11340" t="s">
        <v>822</v>
      </c>
      <c r="E11340" t="s">
        <v>823</v>
      </c>
      <c r="F11340" t="s">
        <v>856</v>
      </c>
      <c r="G11340" t="s">
        <v>857</v>
      </c>
      <c r="H11340" t="s">
        <v>1110</v>
      </c>
      <c r="I11340">
        <v>935</v>
      </c>
      <c r="J11340" t="s">
        <v>1111</v>
      </c>
      <c r="K11340" t="s">
        <v>828</v>
      </c>
      <c r="L11340" t="s">
        <v>537</v>
      </c>
      <c r="M11340">
        <v>0</v>
      </c>
      <c r="N11340">
        <v>11331572</v>
      </c>
      <c r="O11340">
        <v>3123446</v>
      </c>
      <c r="P11340">
        <v>21223782</v>
      </c>
      <c r="Q11340">
        <v>3058767</v>
      </c>
      <c r="R11340">
        <v>5719615</v>
      </c>
      <c r="S11340">
        <v>44457182</v>
      </c>
      <c r="T11340">
        <v>55525</v>
      </c>
      <c r="U11340">
        <v>44401657</v>
      </c>
      <c r="V11340">
        <v>275</v>
      </c>
    </row>
    <row r="11341" spans="1:22" x14ac:dyDescent="0.3">
      <c r="A11341">
        <v>202122</v>
      </c>
      <c r="B11341" t="s">
        <v>820</v>
      </c>
      <c r="C11341" t="s">
        <v>821</v>
      </c>
      <c r="D11341" t="s">
        <v>822</v>
      </c>
      <c r="E11341" t="s">
        <v>823</v>
      </c>
      <c r="F11341" t="s">
        <v>856</v>
      </c>
      <c r="G11341" t="s">
        <v>857</v>
      </c>
      <c r="H11341" t="s">
        <v>1110</v>
      </c>
      <c r="I11341">
        <v>935</v>
      </c>
      <c r="J11341" t="s">
        <v>1111</v>
      </c>
      <c r="K11341" t="s">
        <v>828</v>
      </c>
      <c r="L11341" t="s">
        <v>572</v>
      </c>
      <c r="M11341">
        <v>0</v>
      </c>
      <c r="N11341">
        <v>0</v>
      </c>
      <c r="O11341">
        <v>0</v>
      </c>
      <c r="P11341">
        <v>8600546</v>
      </c>
      <c r="Q11341">
        <v>5733697</v>
      </c>
      <c r="R11341">
        <v>0</v>
      </c>
      <c r="S11341">
        <v>14334243</v>
      </c>
      <c r="T11341">
        <v>34243</v>
      </c>
      <c r="U11341">
        <v>14300000</v>
      </c>
      <c r="V11341">
        <v>85</v>
      </c>
    </row>
    <row r="11342" spans="1:22" x14ac:dyDescent="0.3">
      <c r="A11342">
        <v>202223</v>
      </c>
      <c r="B11342" t="s">
        <v>820</v>
      </c>
      <c r="C11342" t="s">
        <v>821</v>
      </c>
      <c r="D11342" t="s">
        <v>822</v>
      </c>
      <c r="E11342" t="s">
        <v>823</v>
      </c>
      <c r="F11342" t="s">
        <v>856</v>
      </c>
      <c r="G11342" t="s">
        <v>857</v>
      </c>
      <c r="H11342" t="s">
        <v>1110</v>
      </c>
      <c r="I11342">
        <v>935</v>
      </c>
      <c r="J11342" t="s">
        <v>1111</v>
      </c>
      <c r="K11342" t="s">
        <v>828</v>
      </c>
      <c r="L11342" t="s">
        <v>572</v>
      </c>
      <c r="M11342">
        <v>0</v>
      </c>
      <c r="N11342">
        <v>0</v>
      </c>
      <c r="O11342">
        <v>0</v>
      </c>
      <c r="P11342">
        <v>18915424</v>
      </c>
      <c r="Q11342">
        <v>0</v>
      </c>
      <c r="R11342">
        <v>0</v>
      </c>
      <c r="S11342">
        <v>18915424</v>
      </c>
      <c r="T11342">
        <v>88070</v>
      </c>
      <c r="U11342">
        <v>18827354</v>
      </c>
      <c r="V11342">
        <v>113</v>
      </c>
    </row>
    <row r="11343" spans="1:22" x14ac:dyDescent="0.3">
      <c r="A11343">
        <v>202324</v>
      </c>
      <c r="B11343" t="s">
        <v>820</v>
      </c>
      <c r="C11343" t="s">
        <v>821</v>
      </c>
      <c r="D11343" t="s">
        <v>822</v>
      </c>
      <c r="E11343" t="s">
        <v>823</v>
      </c>
      <c r="F11343" t="s">
        <v>856</v>
      </c>
      <c r="G11343" t="s">
        <v>857</v>
      </c>
      <c r="H11343" t="s">
        <v>1110</v>
      </c>
      <c r="I11343">
        <v>935</v>
      </c>
      <c r="J11343" t="s">
        <v>1111</v>
      </c>
      <c r="K11343" t="s">
        <v>828</v>
      </c>
      <c r="L11343" t="s">
        <v>572</v>
      </c>
      <c r="M11343">
        <v>0</v>
      </c>
      <c r="N11343">
        <v>0</v>
      </c>
      <c r="O11343">
        <v>0</v>
      </c>
      <c r="P11343">
        <v>26886585</v>
      </c>
      <c r="Q11343">
        <v>0</v>
      </c>
      <c r="R11343">
        <v>0</v>
      </c>
      <c r="S11343">
        <v>26886585</v>
      </c>
      <c r="T11343">
        <v>146769</v>
      </c>
      <c r="U11343">
        <v>26739817</v>
      </c>
      <c r="V11343">
        <v>165</v>
      </c>
    </row>
    <row r="11344" spans="1:22" x14ac:dyDescent="0.3">
      <c r="A11344">
        <v>202122</v>
      </c>
      <c r="B11344" t="s">
        <v>820</v>
      </c>
      <c r="C11344" t="s">
        <v>821</v>
      </c>
      <c r="D11344" t="s">
        <v>822</v>
      </c>
      <c r="E11344" t="s">
        <v>823</v>
      </c>
      <c r="F11344" t="s">
        <v>856</v>
      </c>
      <c r="G11344" t="s">
        <v>857</v>
      </c>
      <c r="H11344" t="s">
        <v>1110</v>
      </c>
      <c r="I11344">
        <v>935</v>
      </c>
      <c r="J11344" t="s">
        <v>1111</v>
      </c>
      <c r="K11344" t="s">
        <v>828</v>
      </c>
      <c r="L11344" t="s">
        <v>539</v>
      </c>
      <c r="M11344">
        <v>0</v>
      </c>
      <c r="N11344">
        <v>1042462</v>
      </c>
      <c r="O11344">
        <v>261333</v>
      </c>
      <c r="P11344" t="s">
        <v>829</v>
      </c>
      <c r="Q11344" t="s">
        <v>829</v>
      </c>
      <c r="R11344" t="s">
        <v>829</v>
      </c>
      <c r="S11344">
        <v>1303795</v>
      </c>
      <c r="T11344">
        <v>0</v>
      </c>
      <c r="U11344">
        <v>1303795</v>
      </c>
      <c r="V11344">
        <v>8</v>
      </c>
    </row>
    <row r="11345" spans="1:22" x14ac:dyDescent="0.3">
      <c r="A11345">
        <v>202223</v>
      </c>
      <c r="B11345" t="s">
        <v>820</v>
      </c>
      <c r="C11345" t="s">
        <v>821</v>
      </c>
      <c r="D11345" t="s">
        <v>822</v>
      </c>
      <c r="E11345" t="s">
        <v>823</v>
      </c>
      <c r="F11345" t="s">
        <v>856</v>
      </c>
      <c r="G11345" t="s">
        <v>857</v>
      </c>
      <c r="H11345" t="s">
        <v>1110</v>
      </c>
      <c r="I11345">
        <v>935</v>
      </c>
      <c r="J11345" t="s">
        <v>1111</v>
      </c>
      <c r="K11345" t="s">
        <v>828</v>
      </c>
      <c r="L11345" t="s">
        <v>539</v>
      </c>
      <c r="M11345">
        <v>0</v>
      </c>
      <c r="N11345">
        <v>527188</v>
      </c>
      <c r="O11345">
        <v>95852</v>
      </c>
      <c r="P11345" t="s">
        <v>829</v>
      </c>
      <c r="Q11345" t="s">
        <v>829</v>
      </c>
      <c r="R11345" t="s">
        <v>829</v>
      </c>
      <c r="S11345">
        <v>623040</v>
      </c>
      <c r="T11345">
        <v>0</v>
      </c>
      <c r="U11345">
        <v>623040</v>
      </c>
      <c r="V11345">
        <v>4</v>
      </c>
    </row>
    <row r="11346" spans="1:22" x14ac:dyDescent="0.3">
      <c r="A11346">
        <v>202324</v>
      </c>
      <c r="B11346" t="s">
        <v>820</v>
      </c>
      <c r="C11346" t="s">
        <v>821</v>
      </c>
      <c r="D11346" t="s">
        <v>822</v>
      </c>
      <c r="E11346" t="s">
        <v>823</v>
      </c>
      <c r="F11346" t="s">
        <v>856</v>
      </c>
      <c r="G11346" t="s">
        <v>857</v>
      </c>
      <c r="H11346" t="s">
        <v>1110</v>
      </c>
      <c r="I11346">
        <v>935</v>
      </c>
      <c r="J11346" t="s">
        <v>1111</v>
      </c>
      <c r="K11346" t="s">
        <v>828</v>
      </c>
      <c r="L11346" t="s">
        <v>539</v>
      </c>
      <c r="M11346">
        <v>0</v>
      </c>
      <c r="N11346">
        <v>473994</v>
      </c>
      <c r="O11346">
        <v>86181</v>
      </c>
      <c r="P11346" t="s">
        <v>829</v>
      </c>
      <c r="Q11346" t="s">
        <v>829</v>
      </c>
      <c r="R11346" t="s">
        <v>829</v>
      </c>
      <c r="S11346">
        <v>560175</v>
      </c>
      <c r="T11346">
        <v>0</v>
      </c>
      <c r="U11346">
        <v>560175</v>
      </c>
      <c r="V11346">
        <v>3</v>
      </c>
    </row>
    <row r="11347" spans="1:22" x14ac:dyDescent="0.3">
      <c r="A11347">
        <v>202122</v>
      </c>
      <c r="B11347" t="s">
        <v>820</v>
      </c>
      <c r="C11347" t="s">
        <v>821</v>
      </c>
      <c r="D11347" t="s">
        <v>822</v>
      </c>
      <c r="E11347" t="s">
        <v>823</v>
      </c>
      <c r="F11347" t="s">
        <v>856</v>
      </c>
      <c r="G11347" t="s">
        <v>857</v>
      </c>
      <c r="H11347" t="s">
        <v>1110</v>
      </c>
      <c r="I11347">
        <v>935</v>
      </c>
      <c r="J11347" t="s">
        <v>1111</v>
      </c>
      <c r="K11347" t="s">
        <v>828</v>
      </c>
      <c r="L11347" t="s">
        <v>541</v>
      </c>
      <c r="M11347">
        <v>0</v>
      </c>
      <c r="N11347">
        <v>6420107</v>
      </c>
      <c r="O11347">
        <v>1276383</v>
      </c>
      <c r="P11347">
        <v>433996</v>
      </c>
      <c r="Q11347">
        <v>504195</v>
      </c>
      <c r="R11347">
        <v>0</v>
      </c>
      <c r="S11347">
        <v>8634682</v>
      </c>
      <c r="T11347">
        <v>598117</v>
      </c>
      <c r="U11347">
        <v>8036565</v>
      </c>
      <c r="V11347">
        <v>48</v>
      </c>
    </row>
    <row r="11348" spans="1:22" x14ac:dyDescent="0.3">
      <c r="A11348">
        <v>202223</v>
      </c>
      <c r="B11348" t="s">
        <v>820</v>
      </c>
      <c r="C11348" t="s">
        <v>821</v>
      </c>
      <c r="D11348" t="s">
        <v>822</v>
      </c>
      <c r="E11348" t="s">
        <v>823</v>
      </c>
      <c r="F11348" t="s">
        <v>856</v>
      </c>
      <c r="G11348" t="s">
        <v>857</v>
      </c>
      <c r="H11348" t="s">
        <v>1110</v>
      </c>
      <c r="I11348">
        <v>935</v>
      </c>
      <c r="J11348" t="s">
        <v>1111</v>
      </c>
      <c r="K11348" t="s">
        <v>828</v>
      </c>
      <c r="L11348" t="s">
        <v>541</v>
      </c>
      <c r="M11348">
        <v>0</v>
      </c>
      <c r="N11348">
        <v>6601361</v>
      </c>
      <c r="O11348">
        <v>1337883</v>
      </c>
      <c r="P11348">
        <v>290844</v>
      </c>
      <c r="Q11348">
        <v>378098</v>
      </c>
      <c r="R11348">
        <v>0</v>
      </c>
      <c r="S11348">
        <v>8608186</v>
      </c>
      <c r="T11348">
        <v>614831</v>
      </c>
      <c r="U11348">
        <v>7993355</v>
      </c>
      <c r="V11348">
        <v>48</v>
      </c>
    </row>
    <row r="11349" spans="1:22" x14ac:dyDescent="0.3">
      <c r="A11349">
        <v>202324</v>
      </c>
      <c r="B11349" t="s">
        <v>820</v>
      </c>
      <c r="C11349" t="s">
        <v>821</v>
      </c>
      <c r="D11349" t="s">
        <v>822</v>
      </c>
      <c r="E11349" t="s">
        <v>823</v>
      </c>
      <c r="F11349" t="s">
        <v>856</v>
      </c>
      <c r="G11349" t="s">
        <v>857</v>
      </c>
      <c r="H11349" t="s">
        <v>1110</v>
      </c>
      <c r="I11349">
        <v>935</v>
      </c>
      <c r="J11349" t="s">
        <v>1111</v>
      </c>
      <c r="K11349" t="s">
        <v>828</v>
      </c>
      <c r="L11349" t="s">
        <v>541</v>
      </c>
      <c r="M11349">
        <v>0</v>
      </c>
      <c r="N11349">
        <v>7625199</v>
      </c>
      <c r="O11349">
        <v>1386400</v>
      </c>
      <c r="P11349">
        <v>301391</v>
      </c>
      <c r="Q11349">
        <v>391809</v>
      </c>
      <c r="R11349">
        <v>0</v>
      </c>
      <c r="S11349">
        <v>9704799</v>
      </c>
      <c r="T11349">
        <v>719393</v>
      </c>
      <c r="U11349">
        <v>8985406</v>
      </c>
      <c r="V11349">
        <v>56</v>
      </c>
    </row>
    <row r="11350" spans="1:22" x14ac:dyDescent="0.3">
      <c r="A11350">
        <v>202122</v>
      </c>
      <c r="B11350" t="s">
        <v>820</v>
      </c>
      <c r="C11350" t="s">
        <v>821</v>
      </c>
      <c r="D11350" t="s">
        <v>822</v>
      </c>
      <c r="E11350" t="s">
        <v>823</v>
      </c>
      <c r="F11350" t="s">
        <v>856</v>
      </c>
      <c r="G11350" t="s">
        <v>857</v>
      </c>
      <c r="H11350" t="s">
        <v>1110</v>
      </c>
      <c r="I11350">
        <v>935</v>
      </c>
      <c r="J11350" t="s">
        <v>1111</v>
      </c>
      <c r="K11350" t="s">
        <v>828</v>
      </c>
      <c r="L11350" t="s">
        <v>831</v>
      </c>
      <c r="M11350" t="s">
        <v>829</v>
      </c>
      <c r="N11350" t="s">
        <v>829</v>
      </c>
      <c r="O11350" t="s">
        <v>829</v>
      </c>
      <c r="P11350">
        <v>0</v>
      </c>
      <c r="Q11350">
        <v>120421</v>
      </c>
      <c r="R11350" t="s">
        <v>829</v>
      </c>
      <c r="S11350">
        <v>120421</v>
      </c>
      <c r="T11350">
        <v>0</v>
      </c>
      <c r="U11350">
        <v>120421</v>
      </c>
      <c r="V11350">
        <v>1</v>
      </c>
    </row>
    <row r="11351" spans="1:22" x14ac:dyDescent="0.3">
      <c r="A11351">
        <v>202223</v>
      </c>
      <c r="B11351" t="s">
        <v>820</v>
      </c>
      <c r="C11351" t="s">
        <v>821</v>
      </c>
      <c r="D11351" t="s">
        <v>822</v>
      </c>
      <c r="E11351" t="s">
        <v>823</v>
      </c>
      <c r="F11351" t="s">
        <v>856</v>
      </c>
      <c r="G11351" t="s">
        <v>857</v>
      </c>
      <c r="H11351" t="s">
        <v>1110</v>
      </c>
      <c r="I11351">
        <v>935</v>
      </c>
      <c r="J11351" t="s">
        <v>1111</v>
      </c>
      <c r="K11351" t="s">
        <v>828</v>
      </c>
      <c r="L11351" t="s">
        <v>831</v>
      </c>
      <c r="M11351" t="s">
        <v>829</v>
      </c>
      <c r="N11351" t="s">
        <v>829</v>
      </c>
      <c r="O11351" t="s">
        <v>829</v>
      </c>
      <c r="P11351">
        <v>0</v>
      </c>
      <c r="Q11351">
        <v>202267</v>
      </c>
      <c r="R11351" t="s">
        <v>829</v>
      </c>
      <c r="S11351">
        <v>202267</v>
      </c>
      <c r="T11351">
        <v>0</v>
      </c>
      <c r="U11351">
        <v>202267</v>
      </c>
      <c r="V11351">
        <v>1</v>
      </c>
    </row>
    <row r="11352" spans="1:22" x14ac:dyDescent="0.3">
      <c r="A11352">
        <v>202324</v>
      </c>
      <c r="B11352" t="s">
        <v>820</v>
      </c>
      <c r="C11352" t="s">
        <v>821</v>
      </c>
      <c r="D11352" t="s">
        <v>822</v>
      </c>
      <c r="E11352" t="s">
        <v>823</v>
      </c>
      <c r="F11352" t="s">
        <v>856</v>
      </c>
      <c r="G11352" t="s">
        <v>857</v>
      </c>
      <c r="H11352" t="s">
        <v>1110</v>
      </c>
      <c r="I11352">
        <v>935</v>
      </c>
      <c r="J11352" t="s">
        <v>1111</v>
      </c>
      <c r="K11352" t="s">
        <v>828</v>
      </c>
      <c r="L11352" t="s">
        <v>831</v>
      </c>
      <c r="M11352" t="s">
        <v>829</v>
      </c>
      <c r="N11352" t="s">
        <v>829</v>
      </c>
      <c r="O11352" t="s">
        <v>829</v>
      </c>
      <c r="P11352">
        <v>0</v>
      </c>
      <c r="Q11352">
        <v>210457</v>
      </c>
      <c r="R11352" t="s">
        <v>829</v>
      </c>
      <c r="S11352">
        <v>210457</v>
      </c>
      <c r="T11352">
        <v>0</v>
      </c>
      <c r="U11352">
        <v>210457</v>
      </c>
      <c r="V11352">
        <v>1</v>
      </c>
    </row>
    <row r="11353" spans="1:22" x14ac:dyDescent="0.3">
      <c r="A11353">
        <v>202122</v>
      </c>
      <c r="B11353" t="s">
        <v>820</v>
      </c>
      <c r="C11353" t="s">
        <v>821</v>
      </c>
      <c r="D11353" t="s">
        <v>822</v>
      </c>
      <c r="E11353" t="s">
        <v>823</v>
      </c>
      <c r="F11353" t="s">
        <v>856</v>
      </c>
      <c r="G11353" t="s">
        <v>857</v>
      </c>
      <c r="H11353" t="s">
        <v>1110</v>
      </c>
      <c r="I11353">
        <v>935</v>
      </c>
      <c r="J11353" t="s">
        <v>1111</v>
      </c>
      <c r="K11353" t="s">
        <v>828</v>
      </c>
      <c r="L11353" t="s">
        <v>832</v>
      </c>
      <c r="M11353">
        <v>0</v>
      </c>
      <c r="N11353">
        <v>2655148</v>
      </c>
      <c r="O11353">
        <v>591845</v>
      </c>
      <c r="P11353">
        <v>185184</v>
      </c>
      <c r="Q11353">
        <v>210739</v>
      </c>
      <c r="R11353">
        <v>0</v>
      </c>
      <c r="S11353">
        <v>3642916</v>
      </c>
      <c r="T11353">
        <v>18750</v>
      </c>
      <c r="U11353">
        <v>3624166</v>
      </c>
      <c r="V11353">
        <v>21</v>
      </c>
    </row>
    <row r="11354" spans="1:22" x14ac:dyDescent="0.3">
      <c r="A11354">
        <v>202223</v>
      </c>
      <c r="B11354" t="s">
        <v>820</v>
      </c>
      <c r="C11354" t="s">
        <v>821</v>
      </c>
      <c r="D11354" t="s">
        <v>822</v>
      </c>
      <c r="E11354" t="s">
        <v>823</v>
      </c>
      <c r="F11354" t="s">
        <v>856</v>
      </c>
      <c r="G11354" t="s">
        <v>857</v>
      </c>
      <c r="H11354" t="s">
        <v>1110</v>
      </c>
      <c r="I11354">
        <v>935</v>
      </c>
      <c r="J11354" t="s">
        <v>1111</v>
      </c>
      <c r="K11354" t="s">
        <v>828</v>
      </c>
      <c r="L11354" t="s">
        <v>832</v>
      </c>
      <c r="M11354">
        <v>0</v>
      </c>
      <c r="N11354">
        <v>3068428</v>
      </c>
      <c r="O11354">
        <v>557896</v>
      </c>
      <c r="P11354">
        <v>121282</v>
      </c>
      <c r="Q11354">
        <v>157666</v>
      </c>
      <c r="R11354">
        <v>0</v>
      </c>
      <c r="S11354">
        <v>3905272</v>
      </c>
      <c r="T11354">
        <v>553626</v>
      </c>
      <c r="U11354">
        <v>3351646</v>
      </c>
      <c r="V11354">
        <v>20</v>
      </c>
    </row>
    <row r="11355" spans="1:22" x14ac:dyDescent="0.3">
      <c r="A11355">
        <v>202324</v>
      </c>
      <c r="B11355" t="s">
        <v>820</v>
      </c>
      <c r="C11355" t="s">
        <v>821</v>
      </c>
      <c r="D11355" t="s">
        <v>822</v>
      </c>
      <c r="E11355" t="s">
        <v>823</v>
      </c>
      <c r="F11355" t="s">
        <v>856</v>
      </c>
      <c r="G11355" t="s">
        <v>857</v>
      </c>
      <c r="H11355" t="s">
        <v>1110</v>
      </c>
      <c r="I11355">
        <v>935</v>
      </c>
      <c r="J11355" t="s">
        <v>1111</v>
      </c>
      <c r="K11355" t="s">
        <v>828</v>
      </c>
      <c r="L11355" t="s">
        <v>832</v>
      </c>
      <c r="M11355">
        <v>0</v>
      </c>
      <c r="N11355">
        <v>4343313</v>
      </c>
      <c r="O11355">
        <v>789693</v>
      </c>
      <c r="P11355">
        <v>171672</v>
      </c>
      <c r="Q11355">
        <v>223174</v>
      </c>
      <c r="R11355">
        <v>0</v>
      </c>
      <c r="S11355">
        <v>5527853</v>
      </c>
      <c r="T11355">
        <v>341729</v>
      </c>
      <c r="U11355">
        <v>5186124</v>
      </c>
      <c r="V11355">
        <v>32</v>
      </c>
    </row>
    <row r="11356" spans="1:22" x14ac:dyDescent="0.3">
      <c r="A11356">
        <v>202122</v>
      </c>
      <c r="B11356" t="s">
        <v>820</v>
      </c>
      <c r="C11356" t="s">
        <v>821</v>
      </c>
      <c r="D11356" t="s">
        <v>822</v>
      </c>
      <c r="E11356" t="s">
        <v>823</v>
      </c>
      <c r="F11356" t="s">
        <v>856</v>
      </c>
      <c r="G11356" t="s">
        <v>857</v>
      </c>
      <c r="H11356" t="s">
        <v>1110</v>
      </c>
      <c r="I11356">
        <v>935</v>
      </c>
      <c r="J11356" t="s">
        <v>1111</v>
      </c>
      <c r="K11356" t="s">
        <v>828</v>
      </c>
      <c r="L11356" t="s">
        <v>544</v>
      </c>
      <c r="M11356">
        <v>0</v>
      </c>
      <c r="N11356">
        <v>4569838</v>
      </c>
      <c r="O11356">
        <v>939971</v>
      </c>
      <c r="P11356">
        <v>260863</v>
      </c>
      <c r="Q11356">
        <v>409122</v>
      </c>
      <c r="R11356">
        <v>0</v>
      </c>
      <c r="S11356">
        <v>6179793</v>
      </c>
      <c r="T11356">
        <v>100982</v>
      </c>
      <c r="U11356">
        <v>6078811</v>
      </c>
      <c r="V11356">
        <v>36</v>
      </c>
    </row>
    <row r="11357" spans="1:22" x14ac:dyDescent="0.3">
      <c r="A11357">
        <v>202223</v>
      </c>
      <c r="B11357" t="s">
        <v>820</v>
      </c>
      <c r="C11357" t="s">
        <v>821</v>
      </c>
      <c r="D11357" t="s">
        <v>822</v>
      </c>
      <c r="E11357" t="s">
        <v>823</v>
      </c>
      <c r="F11357" t="s">
        <v>856</v>
      </c>
      <c r="G11357" t="s">
        <v>857</v>
      </c>
      <c r="H11357" t="s">
        <v>1110</v>
      </c>
      <c r="I11357">
        <v>935</v>
      </c>
      <c r="J11357" t="s">
        <v>1111</v>
      </c>
      <c r="K11357" t="s">
        <v>828</v>
      </c>
      <c r="L11357" t="s">
        <v>544</v>
      </c>
      <c r="M11357">
        <v>0</v>
      </c>
      <c r="N11357">
        <v>4928849</v>
      </c>
      <c r="O11357">
        <v>896154</v>
      </c>
      <c r="P11357">
        <v>194816</v>
      </c>
      <c r="Q11357">
        <v>253261</v>
      </c>
      <c r="R11357">
        <v>0</v>
      </c>
      <c r="S11357">
        <v>6273081</v>
      </c>
      <c r="T11357">
        <v>104656</v>
      </c>
      <c r="U11357">
        <v>6168425</v>
      </c>
      <c r="V11357">
        <v>37</v>
      </c>
    </row>
    <row r="11358" spans="1:22" x14ac:dyDescent="0.3">
      <c r="A11358">
        <v>202324</v>
      </c>
      <c r="B11358" t="s">
        <v>820</v>
      </c>
      <c r="C11358" t="s">
        <v>821</v>
      </c>
      <c r="D11358" t="s">
        <v>822</v>
      </c>
      <c r="E11358" t="s">
        <v>823</v>
      </c>
      <c r="F11358" t="s">
        <v>856</v>
      </c>
      <c r="G11358" t="s">
        <v>857</v>
      </c>
      <c r="H11358" t="s">
        <v>1110</v>
      </c>
      <c r="I11358">
        <v>935</v>
      </c>
      <c r="J11358" t="s">
        <v>1111</v>
      </c>
      <c r="K11358" t="s">
        <v>828</v>
      </c>
      <c r="L11358" t="s">
        <v>544</v>
      </c>
      <c r="M11358">
        <v>0</v>
      </c>
      <c r="N11358">
        <v>8405023</v>
      </c>
      <c r="O11358">
        <v>1504391</v>
      </c>
      <c r="P11358">
        <v>327042</v>
      </c>
      <c r="Q11358">
        <v>425154</v>
      </c>
      <c r="R11358">
        <v>0</v>
      </c>
      <c r="S11358">
        <v>10661610</v>
      </c>
      <c r="T11358">
        <v>40026</v>
      </c>
      <c r="U11358">
        <v>10621584</v>
      </c>
      <c r="V11358">
        <v>66</v>
      </c>
    </row>
    <row r="11359" spans="1:22" x14ac:dyDescent="0.3">
      <c r="A11359">
        <v>202122</v>
      </c>
      <c r="B11359" t="s">
        <v>820</v>
      </c>
      <c r="C11359" t="s">
        <v>821</v>
      </c>
      <c r="D11359" t="s">
        <v>822</v>
      </c>
      <c r="E11359" t="s">
        <v>823</v>
      </c>
      <c r="F11359" t="s">
        <v>856</v>
      </c>
      <c r="G11359" t="s">
        <v>857</v>
      </c>
      <c r="H11359" t="s">
        <v>1110</v>
      </c>
      <c r="I11359">
        <v>935</v>
      </c>
      <c r="J11359" t="s">
        <v>1111</v>
      </c>
      <c r="K11359" t="s">
        <v>828</v>
      </c>
      <c r="L11359" t="s">
        <v>600</v>
      </c>
      <c r="M11359" t="s">
        <v>829</v>
      </c>
      <c r="N11359" t="s">
        <v>829</v>
      </c>
      <c r="O11359" t="s">
        <v>829</v>
      </c>
      <c r="P11359">
        <v>0</v>
      </c>
      <c r="Q11359">
        <v>0</v>
      </c>
      <c r="R11359" t="s">
        <v>829</v>
      </c>
      <c r="S11359">
        <v>0</v>
      </c>
      <c r="T11359">
        <v>0</v>
      </c>
      <c r="U11359">
        <v>0</v>
      </c>
      <c r="V11359">
        <v>0</v>
      </c>
    </row>
    <row r="11360" spans="1:22" x14ac:dyDescent="0.3">
      <c r="A11360">
        <v>202223</v>
      </c>
      <c r="B11360" t="s">
        <v>820</v>
      </c>
      <c r="C11360" t="s">
        <v>821</v>
      </c>
      <c r="D11360" t="s">
        <v>822</v>
      </c>
      <c r="E11360" t="s">
        <v>823</v>
      </c>
      <c r="F11360" t="s">
        <v>856</v>
      </c>
      <c r="G11360" t="s">
        <v>857</v>
      </c>
      <c r="H11360" t="s">
        <v>1110</v>
      </c>
      <c r="I11360">
        <v>935</v>
      </c>
      <c r="J11360" t="s">
        <v>1111</v>
      </c>
      <c r="K11360" t="s">
        <v>828</v>
      </c>
      <c r="L11360" t="s">
        <v>600</v>
      </c>
      <c r="M11360" t="s">
        <v>829</v>
      </c>
      <c r="N11360" t="s">
        <v>829</v>
      </c>
      <c r="O11360" t="s">
        <v>829</v>
      </c>
      <c r="P11360">
        <v>0</v>
      </c>
      <c r="Q11360">
        <v>0</v>
      </c>
      <c r="R11360" t="s">
        <v>829</v>
      </c>
      <c r="S11360">
        <v>0</v>
      </c>
      <c r="T11360">
        <v>0</v>
      </c>
      <c r="U11360">
        <v>0</v>
      </c>
      <c r="V11360">
        <v>0</v>
      </c>
    </row>
    <row r="11361" spans="1:22" x14ac:dyDescent="0.3">
      <c r="A11361">
        <v>202324</v>
      </c>
      <c r="B11361" t="s">
        <v>820</v>
      </c>
      <c r="C11361" t="s">
        <v>821</v>
      </c>
      <c r="D11361" t="s">
        <v>822</v>
      </c>
      <c r="E11361" t="s">
        <v>823</v>
      </c>
      <c r="F11361" t="s">
        <v>856</v>
      </c>
      <c r="G11361" t="s">
        <v>857</v>
      </c>
      <c r="H11361" t="s">
        <v>1110</v>
      </c>
      <c r="I11361">
        <v>935</v>
      </c>
      <c r="J11361" t="s">
        <v>1111</v>
      </c>
      <c r="K11361" t="s">
        <v>828</v>
      </c>
      <c r="L11361" t="s">
        <v>600</v>
      </c>
      <c r="M11361" t="s">
        <v>829</v>
      </c>
      <c r="N11361" t="s">
        <v>829</v>
      </c>
      <c r="O11361" t="s">
        <v>829</v>
      </c>
      <c r="P11361">
        <v>0</v>
      </c>
      <c r="Q11361">
        <v>0</v>
      </c>
      <c r="R11361" t="s">
        <v>829</v>
      </c>
      <c r="S11361">
        <v>0</v>
      </c>
      <c r="T11361">
        <v>0</v>
      </c>
      <c r="U11361">
        <v>0</v>
      </c>
      <c r="V11361">
        <v>0</v>
      </c>
    </row>
    <row r="11362" spans="1:22" x14ac:dyDescent="0.3">
      <c r="A11362">
        <v>202122</v>
      </c>
      <c r="B11362" t="s">
        <v>820</v>
      </c>
      <c r="C11362" t="s">
        <v>821</v>
      </c>
      <c r="D11362" t="s">
        <v>822</v>
      </c>
      <c r="E11362" t="s">
        <v>823</v>
      </c>
      <c r="F11362" t="s">
        <v>856</v>
      </c>
      <c r="G11362" t="s">
        <v>857</v>
      </c>
      <c r="H11362" t="s">
        <v>1110</v>
      </c>
      <c r="I11362">
        <v>935</v>
      </c>
      <c r="J11362" t="s">
        <v>1111</v>
      </c>
      <c r="K11362" t="s">
        <v>828</v>
      </c>
      <c r="L11362" t="s">
        <v>247</v>
      </c>
      <c r="M11362">
        <v>0</v>
      </c>
      <c r="N11362">
        <v>0</v>
      </c>
      <c r="O11362">
        <v>0</v>
      </c>
      <c r="P11362">
        <v>0</v>
      </c>
      <c r="Q11362">
        <v>0</v>
      </c>
      <c r="R11362">
        <v>0</v>
      </c>
      <c r="S11362">
        <v>0</v>
      </c>
      <c r="T11362">
        <v>0</v>
      </c>
      <c r="U11362">
        <v>0</v>
      </c>
      <c r="V11362">
        <v>0</v>
      </c>
    </row>
    <row r="11363" spans="1:22" x14ac:dyDescent="0.3">
      <c r="A11363">
        <v>202223</v>
      </c>
      <c r="B11363" t="s">
        <v>820</v>
      </c>
      <c r="C11363" t="s">
        <v>821</v>
      </c>
      <c r="D11363" t="s">
        <v>822</v>
      </c>
      <c r="E11363" t="s">
        <v>823</v>
      </c>
      <c r="F11363" t="s">
        <v>856</v>
      </c>
      <c r="G11363" t="s">
        <v>857</v>
      </c>
      <c r="H11363" t="s">
        <v>1110</v>
      </c>
      <c r="I11363">
        <v>935</v>
      </c>
      <c r="J11363" t="s">
        <v>1111</v>
      </c>
      <c r="K11363" t="s">
        <v>828</v>
      </c>
      <c r="L11363" t="s">
        <v>247</v>
      </c>
      <c r="M11363">
        <v>0</v>
      </c>
      <c r="N11363">
        <v>0</v>
      </c>
      <c r="O11363">
        <v>0</v>
      </c>
      <c r="P11363">
        <v>0</v>
      </c>
      <c r="Q11363">
        <v>0</v>
      </c>
      <c r="R11363">
        <v>0</v>
      </c>
      <c r="S11363">
        <v>0</v>
      </c>
      <c r="T11363">
        <v>0</v>
      </c>
      <c r="U11363">
        <v>0</v>
      </c>
      <c r="V11363">
        <v>0</v>
      </c>
    </row>
    <row r="11364" spans="1:22" x14ac:dyDescent="0.3">
      <c r="A11364">
        <v>202324</v>
      </c>
      <c r="B11364" t="s">
        <v>820</v>
      </c>
      <c r="C11364" t="s">
        <v>821</v>
      </c>
      <c r="D11364" t="s">
        <v>822</v>
      </c>
      <c r="E11364" t="s">
        <v>823</v>
      </c>
      <c r="F11364" t="s">
        <v>856</v>
      </c>
      <c r="G11364" t="s">
        <v>857</v>
      </c>
      <c r="H11364" t="s">
        <v>1110</v>
      </c>
      <c r="I11364">
        <v>935</v>
      </c>
      <c r="J11364" t="s">
        <v>1111</v>
      </c>
      <c r="K11364" t="s">
        <v>828</v>
      </c>
      <c r="L11364" t="s">
        <v>247</v>
      </c>
      <c r="M11364">
        <v>0</v>
      </c>
      <c r="N11364">
        <v>0</v>
      </c>
      <c r="O11364">
        <v>0</v>
      </c>
      <c r="P11364">
        <v>0</v>
      </c>
      <c r="Q11364">
        <v>0</v>
      </c>
      <c r="R11364">
        <v>0</v>
      </c>
      <c r="S11364">
        <v>0</v>
      </c>
      <c r="T11364">
        <v>0</v>
      </c>
      <c r="U11364">
        <v>0</v>
      </c>
      <c r="V11364">
        <v>0</v>
      </c>
    </row>
    <row r="11365" spans="1:22" x14ac:dyDescent="0.3">
      <c r="A11365">
        <v>202122</v>
      </c>
      <c r="B11365" t="s">
        <v>820</v>
      </c>
      <c r="C11365" t="s">
        <v>821</v>
      </c>
      <c r="D11365" t="s">
        <v>822</v>
      </c>
      <c r="E11365" t="s">
        <v>823</v>
      </c>
      <c r="F11365" t="s">
        <v>856</v>
      </c>
      <c r="G11365" t="s">
        <v>857</v>
      </c>
      <c r="H11365" t="s">
        <v>1110</v>
      </c>
      <c r="I11365">
        <v>935</v>
      </c>
      <c r="J11365" t="s">
        <v>1111</v>
      </c>
      <c r="K11365" t="s">
        <v>828</v>
      </c>
      <c r="L11365" t="s">
        <v>833</v>
      </c>
      <c r="M11365">
        <v>35216593</v>
      </c>
      <c r="N11365">
        <v>122275266</v>
      </c>
      <c r="O11365">
        <v>35830100</v>
      </c>
      <c r="P11365">
        <v>24797955</v>
      </c>
      <c r="Q11365">
        <v>13900690</v>
      </c>
      <c r="R11365">
        <v>4071354</v>
      </c>
      <c r="S11365">
        <v>236887747</v>
      </c>
      <c r="T11365">
        <v>906724</v>
      </c>
      <c r="U11365">
        <v>235981022</v>
      </c>
      <c r="V11365" t="s">
        <v>834</v>
      </c>
    </row>
    <row r="11366" spans="1:22" x14ac:dyDescent="0.3">
      <c r="A11366">
        <v>202223</v>
      </c>
      <c r="B11366" t="s">
        <v>820</v>
      </c>
      <c r="C11366" t="s">
        <v>821</v>
      </c>
      <c r="D11366" t="s">
        <v>822</v>
      </c>
      <c r="E11366" t="s">
        <v>823</v>
      </c>
      <c r="F11366" t="s">
        <v>856</v>
      </c>
      <c r="G11366" t="s">
        <v>857</v>
      </c>
      <c r="H11366" t="s">
        <v>1110</v>
      </c>
      <c r="I11366">
        <v>935</v>
      </c>
      <c r="J11366" t="s">
        <v>1111</v>
      </c>
      <c r="K11366" t="s">
        <v>828</v>
      </c>
      <c r="L11366" t="s">
        <v>833</v>
      </c>
      <c r="M11366">
        <v>38743877</v>
      </c>
      <c r="N11366">
        <v>117264282</v>
      </c>
      <c r="O11366">
        <v>37902283</v>
      </c>
      <c r="P11366">
        <v>40652090</v>
      </c>
      <c r="Q11366">
        <v>8623281</v>
      </c>
      <c r="R11366">
        <v>4965416</v>
      </c>
      <c r="S11366">
        <v>249693440</v>
      </c>
      <c r="T11366">
        <v>1940960</v>
      </c>
      <c r="U11366">
        <v>247752479</v>
      </c>
      <c r="V11366" t="s">
        <v>834</v>
      </c>
    </row>
    <row r="11367" spans="1:22" x14ac:dyDescent="0.3">
      <c r="A11367">
        <v>202324</v>
      </c>
      <c r="B11367" t="s">
        <v>820</v>
      </c>
      <c r="C11367" t="s">
        <v>821</v>
      </c>
      <c r="D11367" t="s">
        <v>822</v>
      </c>
      <c r="E11367" t="s">
        <v>823</v>
      </c>
      <c r="F11367" t="s">
        <v>856</v>
      </c>
      <c r="G11367" t="s">
        <v>857</v>
      </c>
      <c r="H11367" t="s">
        <v>1110</v>
      </c>
      <c r="I11367">
        <v>935</v>
      </c>
      <c r="J11367" t="s">
        <v>1111</v>
      </c>
      <c r="K11367" t="s">
        <v>828</v>
      </c>
      <c r="L11367" t="s">
        <v>833</v>
      </c>
      <c r="M11367">
        <v>40647537</v>
      </c>
      <c r="N11367">
        <v>135540181</v>
      </c>
      <c r="O11367">
        <v>35216688</v>
      </c>
      <c r="P11367">
        <v>51924172</v>
      </c>
      <c r="Q11367">
        <v>7452320</v>
      </c>
      <c r="R11367">
        <v>5719615</v>
      </c>
      <c r="S11367">
        <v>278328289</v>
      </c>
      <c r="T11367">
        <v>1419038</v>
      </c>
      <c r="U11367">
        <v>276909250</v>
      </c>
      <c r="V11367" t="s">
        <v>834</v>
      </c>
    </row>
    <row r="11368" spans="1:22" x14ac:dyDescent="0.3">
      <c r="A11368">
        <v>202122</v>
      </c>
      <c r="B11368" t="s">
        <v>820</v>
      </c>
      <c r="C11368" t="s">
        <v>821</v>
      </c>
      <c r="D11368" t="s">
        <v>822</v>
      </c>
      <c r="E11368" t="s">
        <v>823</v>
      </c>
      <c r="F11368" t="s">
        <v>856</v>
      </c>
      <c r="G11368" t="s">
        <v>857</v>
      </c>
      <c r="H11368" t="s">
        <v>1110</v>
      </c>
      <c r="I11368">
        <v>935</v>
      </c>
      <c r="J11368" t="s">
        <v>1111</v>
      </c>
      <c r="K11368" t="s">
        <v>835</v>
      </c>
      <c r="L11368" t="s">
        <v>836</v>
      </c>
      <c r="M11368" t="s">
        <v>829</v>
      </c>
      <c r="N11368" t="s">
        <v>829</v>
      </c>
      <c r="O11368" t="s">
        <v>829</v>
      </c>
      <c r="P11368" t="s">
        <v>829</v>
      </c>
      <c r="Q11368" t="s">
        <v>829</v>
      </c>
      <c r="R11368" t="s">
        <v>829</v>
      </c>
      <c r="S11368">
        <v>226198605</v>
      </c>
      <c r="T11368" t="s">
        <v>829</v>
      </c>
      <c r="U11368" t="s">
        <v>829</v>
      </c>
      <c r="V11368" t="s">
        <v>834</v>
      </c>
    </row>
    <row r="11369" spans="1:22" x14ac:dyDescent="0.3">
      <c r="A11369">
        <v>202223</v>
      </c>
      <c r="B11369" t="s">
        <v>820</v>
      </c>
      <c r="C11369" t="s">
        <v>821</v>
      </c>
      <c r="D11369" t="s">
        <v>822</v>
      </c>
      <c r="E11369" t="s">
        <v>823</v>
      </c>
      <c r="F11369" t="s">
        <v>856</v>
      </c>
      <c r="G11369" t="s">
        <v>857</v>
      </c>
      <c r="H11369" t="s">
        <v>1110</v>
      </c>
      <c r="I11369">
        <v>935</v>
      </c>
      <c r="J11369" t="s">
        <v>1111</v>
      </c>
      <c r="K11369" t="s">
        <v>835</v>
      </c>
      <c r="L11369" t="s">
        <v>836</v>
      </c>
      <c r="M11369" t="s">
        <v>829</v>
      </c>
      <c r="N11369" t="s">
        <v>829</v>
      </c>
      <c r="O11369" t="s">
        <v>829</v>
      </c>
      <c r="P11369" t="s">
        <v>829</v>
      </c>
      <c r="Q11369" t="s">
        <v>829</v>
      </c>
      <c r="R11369" t="s">
        <v>829</v>
      </c>
      <c r="S11369">
        <v>236154352</v>
      </c>
      <c r="T11369" t="s">
        <v>829</v>
      </c>
      <c r="U11369" t="s">
        <v>829</v>
      </c>
      <c r="V11369" t="s">
        <v>834</v>
      </c>
    </row>
    <row r="11370" spans="1:22" x14ac:dyDescent="0.3">
      <c r="A11370">
        <v>202324</v>
      </c>
      <c r="B11370" t="s">
        <v>820</v>
      </c>
      <c r="C11370" t="s">
        <v>821</v>
      </c>
      <c r="D11370" t="s">
        <v>822</v>
      </c>
      <c r="E11370" t="s">
        <v>823</v>
      </c>
      <c r="F11370" t="s">
        <v>856</v>
      </c>
      <c r="G11370" t="s">
        <v>857</v>
      </c>
      <c r="H11370" t="s">
        <v>1110</v>
      </c>
      <c r="I11370">
        <v>935</v>
      </c>
      <c r="J11370" t="s">
        <v>1111</v>
      </c>
      <c r="K11370" t="s">
        <v>835</v>
      </c>
      <c r="L11370" t="s">
        <v>836</v>
      </c>
      <c r="M11370" t="s">
        <v>829</v>
      </c>
      <c r="N11370" t="s">
        <v>829</v>
      </c>
      <c r="O11370" t="s">
        <v>829</v>
      </c>
      <c r="P11370" t="s">
        <v>829</v>
      </c>
      <c r="Q11370" t="s">
        <v>829</v>
      </c>
      <c r="R11370" t="s">
        <v>829</v>
      </c>
      <c r="S11370">
        <v>246887158</v>
      </c>
      <c r="T11370" t="s">
        <v>829</v>
      </c>
      <c r="U11370" t="s">
        <v>829</v>
      </c>
      <c r="V11370" t="s">
        <v>834</v>
      </c>
    </row>
    <row r="11371" spans="1:22" x14ac:dyDescent="0.3">
      <c r="A11371">
        <v>202122</v>
      </c>
      <c r="B11371" t="s">
        <v>820</v>
      </c>
      <c r="C11371" t="s">
        <v>821</v>
      </c>
      <c r="D11371" t="s">
        <v>822</v>
      </c>
      <c r="E11371" t="s">
        <v>823</v>
      </c>
      <c r="F11371" t="s">
        <v>856</v>
      </c>
      <c r="G11371" t="s">
        <v>857</v>
      </c>
      <c r="H11371" t="s">
        <v>1110</v>
      </c>
      <c r="I11371">
        <v>935</v>
      </c>
      <c r="J11371" t="s">
        <v>1111</v>
      </c>
      <c r="K11371" t="s">
        <v>835</v>
      </c>
      <c r="L11371" t="s">
        <v>837</v>
      </c>
      <c r="M11371" t="s">
        <v>829</v>
      </c>
      <c r="N11371" t="s">
        <v>829</v>
      </c>
      <c r="O11371" t="s">
        <v>829</v>
      </c>
      <c r="P11371" t="s">
        <v>829</v>
      </c>
      <c r="Q11371" t="s">
        <v>829</v>
      </c>
      <c r="R11371" t="s">
        <v>829</v>
      </c>
      <c r="S11371">
        <v>42000</v>
      </c>
      <c r="T11371" t="s">
        <v>829</v>
      </c>
      <c r="U11371" t="s">
        <v>829</v>
      </c>
      <c r="V11371" t="s">
        <v>834</v>
      </c>
    </row>
    <row r="11372" spans="1:22" x14ac:dyDescent="0.3">
      <c r="A11372">
        <v>202223</v>
      </c>
      <c r="B11372" t="s">
        <v>820</v>
      </c>
      <c r="C11372" t="s">
        <v>821</v>
      </c>
      <c r="D11372" t="s">
        <v>822</v>
      </c>
      <c r="E11372" t="s">
        <v>823</v>
      </c>
      <c r="F11372" t="s">
        <v>856</v>
      </c>
      <c r="G11372" t="s">
        <v>857</v>
      </c>
      <c r="H11372" t="s">
        <v>1110</v>
      </c>
      <c r="I11372">
        <v>935</v>
      </c>
      <c r="J11372" t="s">
        <v>1111</v>
      </c>
      <c r="K11372" t="s">
        <v>835</v>
      </c>
      <c r="L11372" t="s">
        <v>837</v>
      </c>
      <c r="M11372" t="s">
        <v>829</v>
      </c>
      <c r="N11372" t="s">
        <v>829</v>
      </c>
      <c r="O11372" t="s">
        <v>829</v>
      </c>
      <c r="P11372" t="s">
        <v>829</v>
      </c>
      <c r="Q11372" t="s">
        <v>829</v>
      </c>
      <c r="R11372" t="s">
        <v>829</v>
      </c>
      <c r="S11372">
        <v>-1824368</v>
      </c>
      <c r="T11372" t="s">
        <v>829</v>
      </c>
      <c r="U11372" t="s">
        <v>829</v>
      </c>
      <c r="V11372">
        <v>0</v>
      </c>
    </row>
    <row r="11373" spans="1:22" x14ac:dyDescent="0.3">
      <c r="A11373">
        <v>202324</v>
      </c>
      <c r="B11373" t="s">
        <v>820</v>
      </c>
      <c r="C11373" t="s">
        <v>821</v>
      </c>
      <c r="D11373" t="s">
        <v>822</v>
      </c>
      <c r="E11373" t="s">
        <v>823</v>
      </c>
      <c r="F11373" t="s">
        <v>856</v>
      </c>
      <c r="G11373" t="s">
        <v>857</v>
      </c>
      <c r="H11373" t="s">
        <v>1110</v>
      </c>
      <c r="I11373">
        <v>935</v>
      </c>
      <c r="J11373" t="s">
        <v>1111</v>
      </c>
      <c r="K11373" t="s">
        <v>835</v>
      </c>
      <c r="L11373" t="s">
        <v>837</v>
      </c>
      <c r="M11373" t="s">
        <v>829</v>
      </c>
      <c r="N11373" t="s">
        <v>829</v>
      </c>
      <c r="O11373" t="s">
        <v>829</v>
      </c>
      <c r="P11373" t="s">
        <v>829</v>
      </c>
      <c r="Q11373" t="s">
        <v>829</v>
      </c>
      <c r="R11373" t="s">
        <v>829</v>
      </c>
      <c r="S11373">
        <v>0</v>
      </c>
      <c r="T11373" t="s">
        <v>829</v>
      </c>
      <c r="U11373" t="s">
        <v>829</v>
      </c>
      <c r="V11373">
        <v>0</v>
      </c>
    </row>
    <row r="11374" spans="1:22" x14ac:dyDescent="0.3">
      <c r="A11374">
        <v>202122</v>
      </c>
      <c r="B11374" t="s">
        <v>820</v>
      </c>
      <c r="C11374" t="s">
        <v>821</v>
      </c>
      <c r="D11374" t="s">
        <v>822</v>
      </c>
      <c r="E11374" t="s">
        <v>823</v>
      </c>
      <c r="F11374" t="s">
        <v>856</v>
      </c>
      <c r="G11374" t="s">
        <v>857</v>
      </c>
      <c r="H11374" t="s">
        <v>1110</v>
      </c>
      <c r="I11374">
        <v>935</v>
      </c>
      <c r="J11374" t="s">
        <v>1111</v>
      </c>
      <c r="K11374" t="s">
        <v>835</v>
      </c>
      <c r="L11374" t="s">
        <v>838</v>
      </c>
      <c r="M11374" t="s">
        <v>829</v>
      </c>
      <c r="N11374" t="s">
        <v>829</v>
      </c>
      <c r="O11374" t="s">
        <v>829</v>
      </c>
      <c r="P11374" t="s">
        <v>829</v>
      </c>
      <c r="Q11374" t="s">
        <v>829</v>
      </c>
      <c r="R11374" t="s">
        <v>829</v>
      </c>
      <c r="S11374">
        <v>-12710546</v>
      </c>
      <c r="T11374" t="s">
        <v>829</v>
      </c>
      <c r="U11374" t="s">
        <v>829</v>
      </c>
      <c r="V11374" t="s">
        <v>834</v>
      </c>
    </row>
    <row r="11375" spans="1:22" x14ac:dyDescent="0.3">
      <c r="A11375">
        <v>202223</v>
      </c>
      <c r="B11375" t="s">
        <v>820</v>
      </c>
      <c r="C11375" t="s">
        <v>821</v>
      </c>
      <c r="D11375" t="s">
        <v>822</v>
      </c>
      <c r="E11375" t="s">
        <v>823</v>
      </c>
      <c r="F11375" t="s">
        <v>856</v>
      </c>
      <c r="G11375" t="s">
        <v>857</v>
      </c>
      <c r="H11375" t="s">
        <v>1110</v>
      </c>
      <c r="I11375">
        <v>935</v>
      </c>
      <c r="J11375" t="s">
        <v>1111</v>
      </c>
      <c r="K11375" t="s">
        <v>835</v>
      </c>
      <c r="L11375" t="s">
        <v>838</v>
      </c>
      <c r="M11375" t="s">
        <v>829</v>
      </c>
      <c r="N11375" t="s">
        <v>829</v>
      </c>
      <c r="O11375" t="s">
        <v>829</v>
      </c>
      <c r="P11375" t="s">
        <v>829</v>
      </c>
      <c r="Q11375" t="s">
        <v>829</v>
      </c>
      <c r="R11375" t="s">
        <v>829</v>
      </c>
      <c r="S11375">
        <v>-18349714</v>
      </c>
      <c r="T11375" t="s">
        <v>829</v>
      </c>
      <c r="U11375" t="s">
        <v>829</v>
      </c>
      <c r="V11375" t="s">
        <v>834</v>
      </c>
    </row>
    <row r="11376" spans="1:22" x14ac:dyDescent="0.3">
      <c r="A11376">
        <v>202324</v>
      </c>
      <c r="B11376" t="s">
        <v>820</v>
      </c>
      <c r="C11376" t="s">
        <v>821</v>
      </c>
      <c r="D11376" t="s">
        <v>822</v>
      </c>
      <c r="E11376" t="s">
        <v>823</v>
      </c>
      <c r="F11376" t="s">
        <v>856</v>
      </c>
      <c r="G11376" t="s">
        <v>857</v>
      </c>
      <c r="H11376" t="s">
        <v>1110</v>
      </c>
      <c r="I11376">
        <v>935</v>
      </c>
      <c r="J11376" t="s">
        <v>1111</v>
      </c>
      <c r="K11376" t="s">
        <v>835</v>
      </c>
      <c r="L11376" t="s">
        <v>838</v>
      </c>
      <c r="M11376" t="s">
        <v>829</v>
      </c>
      <c r="N11376" t="s">
        <v>829</v>
      </c>
      <c r="O11376" t="s">
        <v>829</v>
      </c>
      <c r="P11376" t="s">
        <v>829</v>
      </c>
      <c r="Q11376" t="s">
        <v>829</v>
      </c>
      <c r="R11376" t="s">
        <v>829</v>
      </c>
      <c r="S11376">
        <v>-27738642</v>
      </c>
      <c r="T11376" t="s">
        <v>829</v>
      </c>
      <c r="U11376" t="s">
        <v>829</v>
      </c>
      <c r="V11376" t="s">
        <v>834</v>
      </c>
    </row>
    <row r="11377" spans="1:22" x14ac:dyDescent="0.3">
      <c r="A11377">
        <v>202122</v>
      </c>
      <c r="B11377" t="s">
        <v>820</v>
      </c>
      <c r="C11377" t="s">
        <v>821</v>
      </c>
      <c r="D11377" t="s">
        <v>822</v>
      </c>
      <c r="E11377" t="s">
        <v>823</v>
      </c>
      <c r="F11377" t="s">
        <v>856</v>
      </c>
      <c r="G11377" t="s">
        <v>857</v>
      </c>
      <c r="H11377" t="s">
        <v>1110</v>
      </c>
      <c r="I11377">
        <v>935</v>
      </c>
      <c r="J11377" t="s">
        <v>1111</v>
      </c>
      <c r="K11377" t="s">
        <v>835</v>
      </c>
      <c r="L11377" t="s">
        <v>839</v>
      </c>
      <c r="M11377" t="s">
        <v>829</v>
      </c>
      <c r="N11377" t="s">
        <v>829</v>
      </c>
      <c r="O11377" t="s">
        <v>829</v>
      </c>
      <c r="P11377" t="s">
        <v>829</v>
      </c>
      <c r="Q11377" t="s">
        <v>829</v>
      </c>
      <c r="R11377" t="s">
        <v>829</v>
      </c>
      <c r="S11377">
        <v>18349300</v>
      </c>
      <c r="T11377" t="s">
        <v>829</v>
      </c>
      <c r="U11377" t="s">
        <v>829</v>
      </c>
      <c r="V11377" t="s">
        <v>834</v>
      </c>
    </row>
    <row r="11378" spans="1:22" x14ac:dyDescent="0.3">
      <c r="A11378">
        <v>202223</v>
      </c>
      <c r="B11378" t="s">
        <v>820</v>
      </c>
      <c r="C11378" t="s">
        <v>821</v>
      </c>
      <c r="D11378" t="s">
        <v>822</v>
      </c>
      <c r="E11378" t="s">
        <v>823</v>
      </c>
      <c r="F11378" t="s">
        <v>856</v>
      </c>
      <c r="G11378" t="s">
        <v>857</v>
      </c>
      <c r="H11378" t="s">
        <v>1110</v>
      </c>
      <c r="I11378">
        <v>935</v>
      </c>
      <c r="J11378" t="s">
        <v>1111</v>
      </c>
      <c r="K11378" t="s">
        <v>835</v>
      </c>
      <c r="L11378" t="s">
        <v>839</v>
      </c>
      <c r="M11378" t="s">
        <v>829</v>
      </c>
      <c r="N11378" t="s">
        <v>829</v>
      </c>
      <c r="O11378" t="s">
        <v>829</v>
      </c>
      <c r="P11378" t="s">
        <v>829</v>
      </c>
      <c r="Q11378" t="s">
        <v>829</v>
      </c>
      <c r="R11378" t="s">
        <v>829</v>
      </c>
      <c r="S11378">
        <v>27738633</v>
      </c>
      <c r="T11378" t="s">
        <v>829</v>
      </c>
      <c r="U11378" t="s">
        <v>829</v>
      </c>
      <c r="V11378" t="s">
        <v>834</v>
      </c>
    </row>
    <row r="11379" spans="1:22" x14ac:dyDescent="0.3">
      <c r="A11379">
        <v>202324</v>
      </c>
      <c r="B11379" t="s">
        <v>820</v>
      </c>
      <c r="C11379" t="s">
        <v>821</v>
      </c>
      <c r="D11379" t="s">
        <v>822</v>
      </c>
      <c r="E11379" t="s">
        <v>823</v>
      </c>
      <c r="F11379" t="s">
        <v>856</v>
      </c>
      <c r="G11379" t="s">
        <v>857</v>
      </c>
      <c r="H11379" t="s">
        <v>1110</v>
      </c>
      <c r="I11379">
        <v>935</v>
      </c>
      <c r="J11379" t="s">
        <v>1111</v>
      </c>
      <c r="K11379" t="s">
        <v>835</v>
      </c>
      <c r="L11379" t="s">
        <v>839</v>
      </c>
      <c r="M11379" t="s">
        <v>829</v>
      </c>
      <c r="N11379" t="s">
        <v>829</v>
      </c>
      <c r="O11379" t="s">
        <v>829</v>
      </c>
      <c r="P11379" t="s">
        <v>829</v>
      </c>
      <c r="Q11379" t="s">
        <v>829</v>
      </c>
      <c r="R11379" t="s">
        <v>829</v>
      </c>
      <c r="S11379">
        <v>54101293</v>
      </c>
      <c r="T11379" t="s">
        <v>829</v>
      </c>
      <c r="U11379" t="s">
        <v>829</v>
      </c>
      <c r="V11379" t="s">
        <v>834</v>
      </c>
    </row>
    <row r="11380" spans="1:22" x14ac:dyDescent="0.3">
      <c r="A11380">
        <v>202122</v>
      </c>
      <c r="B11380" t="s">
        <v>820</v>
      </c>
      <c r="C11380" t="s">
        <v>821</v>
      </c>
      <c r="D11380" t="s">
        <v>822</v>
      </c>
      <c r="E11380" t="s">
        <v>823</v>
      </c>
      <c r="F11380" t="s">
        <v>856</v>
      </c>
      <c r="G11380" t="s">
        <v>857</v>
      </c>
      <c r="H11380" t="s">
        <v>1110</v>
      </c>
      <c r="I11380">
        <v>935</v>
      </c>
      <c r="J11380" t="s">
        <v>1111</v>
      </c>
      <c r="K11380" t="s">
        <v>835</v>
      </c>
      <c r="L11380" t="s">
        <v>840</v>
      </c>
      <c r="M11380" t="s">
        <v>829</v>
      </c>
      <c r="N11380" t="s">
        <v>829</v>
      </c>
      <c r="O11380" t="s">
        <v>829</v>
      </c>
      <c r="P11380" t="s">
        <v>829</v>
      </c>
      <c r="Q11380" t="s">
        <v>829</v>
      </c>
      <c r="R11380" t="s">
        <v>829</v>
      </c>
      <c r="S11380">
        <v>0</v>
      </c>
      <c r="T11380" t="s">
        <v>829</v>
      </c>
      <c r="U11380" t="s">
        <v>829</v>
      </c>
      <c r="V11380" t="s">
        <v>834</v>
      </c>
    </row>
    <row r="11381" spans="1:22" x14ac:dyDescent="0.3">
      <c r="A11381">
        <v>202223</v>
      </c>
      <c r="B11381" t="s">
        <v>820</v>
      </c>
      <c r="C11381" t="s">
        <v>821</v>
      </c>
      <c r="D11381" t="s">
        <v>822</v>
      </c>
      <c r="E11381" t="s">
        <v>823</v>
      </c>
      <c r="F11381" t="s">
        <v>856</v>
      </c>
      <c r="G11381" t="s">
        <v>857</v>
      </c>
      <c r="H11381" t="s">
        <v>1110</v>
      </c>
      <c r="I11381">
        <v>935</v>
      </c>
      <c r="J11381" t="s">
        <v>1111</v>
      </c>
      <c r="K11381" t="s">
        <v>835</v>
      </c>
      <c r="L11381" t="s">
        <v>840</v>
      </c>
      <c r="M11381" t="s">
        <v>829</v>
      </c>
      <c r="N11381" t="s">
        <v>829</v>
      </c>
      <c r="O11381" t="s">
        <v>829</v>
      </c>
      <c r="P11381" t="s">
        <v>829</v>
      </c>
      <c r="Q11381" t="s">
        <v>829</v>
      </c>
      <c r="R11381" t="s">
        <v>829</v>
      </c>
      <c r="S11381">
        <v>0</v>
      </c>
      <c r="T11381" t="s">
        <v>829</v>
      </c>
      <c r="U11381" t="s">
        <v>829</v>
      </c>
      <c r="V11381" t="s">
        <v>834</v>
      </c>
    </row>
    <row r="11382" spans="1:22" x14ac:dyDescent="0.3">
      <c r="A11382">
        <v>202324</v>
      </c>
      <c r="B11382" t="s">
        <v>820</v>
      </c>
      <c r="C11382" t="s">
        <v>821</v>
      </c>
      <c r="D11382" t="s">
        <v>822</v>
      </c>
      <c r="E11382" t="s">
        <v>823</v>
      </c>
      <c r="F11382" t="s">
        <v>856</v>
      </c>
      <c r="G11382" t="s">
        <v>857</v>
      </c>
      <c r="H11382" t="s">
        <v>1110</v>
      </c>
      <c r="I11382">
        <v>935</v>
      </c>
      <c r="J11382" t="s">
        <v>1111</v>
      </c>
      <c r="K11382" t="s">
        <v>835</v>
      </c>
      <c r="L11382" t="s">
        <v>840</v>
      </c>
      <c r="M11382" t="s">
        <v>829</v>
      </c>
      <c r="N11382" t="s">
        <v>829</v>
      </c>
      <c r="O11382" t="s">
        <v>829</v>
      </c>
      <c r="P11382" t="s">
        <v>829</v>
      </c>
      <c r="Q11382" t="s">
        <v>829</v>
      </c>
      <c r="R11382" t="s">
        <v>829</v>
      </c>
      <c r="S11382">
        <v>0</v>
      </c>
      <c r="T11382" t="s">
        <v>829</v>
      </c>
      <c r="U11382" t="s">
        <v>829</v>
      </c>
      <c r="V11382" t="s">
        <v>834</v>
      </c>
    </row>
    <row r="11383" spans="1:22" x14ac:dyDescent="0.3">
      <c r="A11383">
        <v>202122</v>
      </c>
      <c r="B11383" t="s">
        <v>820</v>
      </c>
      <c r="C11383" t="s">
        <v>821</v>
      </c>
      <c r="D11383" t="s">
        <v>822</v>
      </c>
      <c r="E11383" t="s">
        <v>823</v>
      </c>
      <c r="F11383" t="s">
        <v>856</v>
      </c>
      <c r="G11383" t="s">
        <v>857</v>
      </c>
      <c r="H11383" t="s">
        <v>1110</v>
      </c>
      <c r="I11383">
        <v>935</v>
      </c>
      <c r="J11383" t="s">
        <v>1111</v>
      </c>
      <c r="K11383" t="s">
        <v>835</v>
      </c>
      <c r="L11383" t="s">
        <v>841</v>
      </c>
      <c r="M11383" t="s">
        <v>829</v>
      </c>
      <c r="N11383" t="s">
        <v>829</v>
      </c>
      <c r="O11383" t="s">
        <v>829</v>
      </c>
      <c r="P11383" t="s">
        <v>829</v>
      </c>
      <c r="Q11383" t="s">
        <v>829</v>
      </c>
      <c r="R11383" t="s">
        <v>829</v>
      </c>
      <c r="S11383">
        <v>235981023</v>
      </c>
      <c r="T11383" t="s">
        <v>829</v>
      </c>
      <c r="U11383" t="s">
        <v>829</v>
      </c>
      <c r="V11383" t="s">
        <v>834</v>
      </c>
    </row>
    <row r="11384" spans="1:22" x14ac:dyDescent="0.3">
      <c r="A11384">
        <v>202223</v>
      </c>
      <c r="B11384" t="s">
        <v>820</v>
      </c>
      <c r="C11384" t="s">
        <v>821</v>
      </c>
      <c r="D11384" t="s">
        <v>822</v>
      </c>
      <c r="E11384" t="s">
        <v>823</v>
      </c>
      <c r="F11384" t="s">
        <v>856</v>
      </c>
      <c r="G11384" t="s">
        <v>857</v>
      </c>
      <c r="H11384" t="s">
        <v>1110</v>
      </c>
      <c r="I11384">
        <v>935</v>
      </c>
      <c r="J11384" t="s">
        <v>1111</v>
      </c>
      <c r="K11384" t="s">
        <v>835</v>
      </c>
      <c r="L11384" t="s">
        <v>841</v>
      </c>
      <c r="M11384" t="s">
        <v>829</v>
      </c>
      <c r="N11384" t="s">
        <v>829</v>
      </c>
      <c r="O11384" t="s">
        <v>829</v>
      </c>
      <c r="P11384" t="s">
        <v>829</v>
      </c>
      <c r="Q11384" t="s">
        <v>829</v>
      </c>
      <c r="R11384" t="s">
        <v>829</v>
      </c>
      <c r="S11384">
        <v>247752479</v>
      </c>
      <c r="T11384" t="s">
        <v>829</v>
      </c>
      <c r="U11384" t="s">
        <v>829</v>
      </c>
      <c r="V11384" t="s">
        <v>834</v>
      </c>
    </row>
    <row r="11385" spans="1:22" x14ac:dyDescent="0.3">
      <c r="A11385">
        <v>202324</v>
      </c>
      <c r="B11385" t="s">
        <v>820</v>
      </c>
      <c r="C11385" t="s">
        <v>821</v>
      </c>
      <c r="D11385" t="s">
        <v>822</v>
      </c>
      <c r="E11385" t="s">
        <v>823</v>
      </c>
      <c r="F11385" t="s">
        <v>856</v>
      </c>
      <c r="G11385" t="s">
        <v>857</v>
      </c>
      <c r="H11385" t="s">
        <v>1110</v>
      </c>
      <c r="I11385">
        <v>935</v>
      </c>
      <c r="J11385" t="s">
        <v>1111</v>
      </c>
      <c r="K11385" t="s">
        <v>835</v>
      </c>
      <c r="L11385" t="s">
        <v>841</v>
      </c>
      <c r="M11385" t="s">
        <v>829</v>
      </c>
      <c r="N11385" t="s">
        <v>829</v>
      </c>
      <c r="O11385" t="s">
        <v>829</v>
      </c>
      <c r="P11385" t="s">
        <v>829</v>
      </c>
      <c r="Q11385" t="s">
        <v>829</v>
      </c>
      <c r="R11385" t="s">
        <v>829</v>
      </c>
      <c r="S11385">
        <v>276909250</v>
      </c>
      <c r="T11385" t="s">
        <v>829</v>
      </c>
      <c r="U11385" t="s">
        <v>829</v>
      </c>
      <c r="V11385" t="s">
        <v>834</v>
      </c>
    </row>
    <row r="11386" spans="1:22" x14ac:dyDescent="0.3">
      <c r="A11386">
        <v>202122</v>
      </c>
      <c r="B11386" t="s">
        <v>820</v>
      </c>
      <c r="C11386" t="s">
        <v>821</v>
      </c>
      <c r="D11386" t="s">
        <v>822</v>
      </c>
      <c r="E11386" t="s">
        <v>823</v>
      </c>
      <c r="F11386" t="s">
        <v>856</v>
      </c>
      <c r="G11386" t="s">
        <v>857</v>
      </c>
      <c r="H11386" t="s">
        <v>1110</v>
      </c>
      <c r="I11386">
        <v>935</v>
      </c>
      <c r="J11386" t="s">
        <v>1111</v>
      </c>
      <c r="K11386" t="s">
        <v>842</v>
      </c>
      <c r="L11386" t="s">
        <v>238</v>
      </c>
      <c r="M11386" t="s">
        <v>829</v>
      </c>
      <c r="N11386" t="s">
        <v>829</v>
      </c>
      <c r="O11386" t="s">
        <v>829</v>
      </c>
      <c r="P11386" t="s">
        <v>829</v>
      </c>
      <c r="Q11386" t="s">
        <v>829</v>
      </c>
      <c r="R11386" t="s">
        <v>829</v>
      </c>
      <c r="S11386">
        <v>2124574</v>
      </c>
      <c r="T11386">
        <v>325000</v>
      </c>
      <c r="U11386">
        <v>1799574</v>
      </c>
      <c r="V11386">
        <v>16</v>
      </c>
    </row>
    <row r="11387" spans="1:22" x14ac:dyDescent="0.3">
      <c r="A11387">
        <v>202223</v>
      </c>
      <c r="B11387" t="s">
        <v>820</v>
      </c>
      <c r="C11387" t="s">
        <v>821</v>
      </c>
      <c r="D11387" t="s">
        <v>822</v>
      </c>
      <c r="E11387" t="s">
        <v>823</v>
      </c>
      <c r="F11387" t="s">
        <v>856</v>
      </c>
      <c r="G11387" t="s">
        <v>857</v>
      </c>
      <c r="H11387" t="s">
        <v>1110</v>
      </c>
      <c r="I11387">
        <v>935</v>
      </c>
      <c r="J11387" t="s">
        <v>1111</v>
      </c>
      <c r="K11387" t="s">
        <v>842</v>
      </c>
      <c r="L11387" t="s">
        <v>238</v>
      </c>
      <c r="M11387" t="s">
        <v>829</v>
      </c>
      <c r="N11387" t="s">
        <v>829</v>
      </c>
      <c r="O11387" t="s">
        <v>829</v>
      </c>
      <c r="P11387" t="s">
        <v>829</v>
      </c>
      <c r="Q11387" t="s">
        <v>829</v>
      </c>
      <c r="R11387" t="s">
        <v>829</v>
      </c>
      <c r="S11387">
        <v>2222338</v>
      </c>
      <c r="T11387">
        <v>133567</v>
      </c>
      <c r="U11387">
        <v>2088772</v>
      </c>
      <c r="V11387">
        <v>19</v>
      </c>
    </row>
    <row r="11388" spans="1:22" x14ac:dyDescent="0.3">
      <c r="A11388">
        <v>202324</v>
      </c>
      <c r="B11388" t="s">
        <v>820</v>
      </c>
      <c r="C11388" t="s">
        <v>821</v>
      </c>
      <c r="D11388" t="s">
        <v>822</v>
      </c>
      <c r="E11388" t="s">
        <v>823</v>
      </c>
      <c r="F11388" t="s">
        <v>856</v>
      </c>
      <c r="G11388" t="s">
        <v>857</v>
      </c>
      <c r="H11388" t="s">
        <v>1110</v>
      </c>
      <c r="I11388">
        <v>935</v>
      </c>
      <c r="J11388" t="s">
        <v>1111</v>
      </c>
      <c r="K11388" t="s">
        <v>842</v>
      </c>
      <c r="L11388" t="s">
        <v>238</v>
      </c>
      <c r="M11388" t="s">
        <v>829</v>
      </c>
      <c r="N11388" t="s">
        <v>829</v>
      </c>
      <c r="O11388" t="s">
        <v>829</v>
      </c>
      <c r="P11388" t="s">
        <v>829</v>
      </c>
      <c r="Q11388" t="s">
        <v>829</v>
      </c>
      <c r="R11388" t="s">
        <v>829</v>
      </c>
      <c r="S11388">
        <v>3109482</v>
      </c>
      <c r="T11388">
        <v>178350</v>
      </c>
      <c r="U11388">
        <v>2931132</v>
      </c>
      <c r="V11388">
        <v>26</v>
      </c>
    </row>
    <row r="11389" spans="1:22" x14ac:dyDescent="0.3">
      <c r="A11389">
        <v>202122</v>
      </c>
      <c r="B11389" t="s">
        <v>820</v>
      </c>
      <c r="C11389" t="s">
        <v>821</v>
      </c>
      <c r="D11389" t="s">
        <v>822</v>
      </c>
      <c r="E11389" t="s">
        <v>823</v>
      </c>
      <c r="F11389" t="s">
        <v>856</v>
      </c>
      <c r="G11389" t="s">
        <v>857</v>
      </c>
      <c r="H11389" t="s">
        <v>1110</v>
      </c>
      <c r="I11389">
        <v>935</v>
      </c>
      <c r="J11389" t="s">
        <v>1111</v>
      </c>
      <c r="K11389" t="s">
        <v>842</v>
      </c>
      <c r="L11389" t="s">
        <v>240</v>
      </c>
      <c r="M11389" t="s">
        <v>829</v>
      </c>
      <c r="N11389" t="s">
        <v>829</v>
      </c>
      <c r="O11389" t="s">
        <v>829</v>
      </c>
      <c r="P11389" t="s">
        <v>829</v>
      </c>
      <c r="Q11389" t="s">
        <v>829</v>
      </c>
      <c r="R11389" t="s">
        <v>829</v>
      </c>
      <c r="S11389">
        <v>3466130</v>
      </c>
      <c r="T11389">
        <v>13601</v>
      </c>
      <c r="U11389">
        <v>3452529</v>
      </c>
      <c r="V11389">
        <v>32</v>
      </c>
    </row>
    <row r="11390" spans="1:22" x14ac:dyDescent="0.3">
      <c r="A11390">
        <v>202223</v>
      </c>
      <c r="B11390" t="s">
        <v>820</v>
      </c>
      <c r="C11390" t="s">
        <v>821</v>
      </c>
      <c r="D11390" t="s">
        <v>822</v>
      </c>
      <c r="E11390" t="s">
        <v>823</v>
      </c>
      <c r="F11390" t="s">
        <v>856</v>
      </c>
      <c r="G11390" t="s">
        <v>857</v>
      </c>
      <c r="H11390" t="s">
        <v>1110</v>
      </c>
      <c r="I11390">
        <v>935</v>
      </c>
      <c r="J11390" t="s">
        <v>1111</v>
      </c>
      <c r="K11390" t="s">
        <v>842</v>
      </c>
      <c r="L11390" t="s">
        <v>240</v>
      </c>
      <c r="M11390" t="s">
        <v>829</v>
      </c>
      <c r="N11390" t="s">
        <v>829</v>
      </c>
      <c r="O11390" t="s">
        <v>829</v>
      </c>
      <c r="P11390" t="s">
        <v>829</v>
      </c>
      <c r="Q11390" t="s">
        <v>829</v>
      </c>
      <c r="R11390" t="s">
        <v>829</v>
      </c>
      <c r="S11390">
        <v>4422015</v>
      </c>
      <c r="T11390">
        <v>0</v>
      </c>
      <c r="U11390">
        <v>4422015</v>
      </c>
      <c r="V11390">
        <v>40</v>
      </c>
    </row>
    <row r="11391" spans="1:22" x14ac:dyDescent="0.3">
      <c r="A11391">
        <v>202324</v>
      </c>
      <c r="B11391" t="s">
        <v>820</v>
      </c>
      <c r="C11391" t="s">
        <v>821</v>
      </c>
      <c r="D11391" t="s">
        <v>822</v>
      </c>
      <c r="E11391" t="s">
        <v>823</v>
      </c>
      <c r="F11391" t="s">
        <v>856</v>
      </c>
      <c r="G11391" t="s">
        <v>857</v>
      </c>
      <c r="H11391" t="s">
        <v>1110</v>
      </c>
      <c r="I11391">
        <v>935</v>
      </c>
      <c r="J11391" t="s">
        <v>1111</v>
      </c>
      <c r="K11391" t="s">
        <v>842</v>
      </c>
      <c r="L11391" t="s">
        <v>240</v>
      </c>
      <c r="M11391" t="s">
        <v>829</v>
      </c>
      <c r="N11391" t="s">
        <v>829</v>
      </c>
      <c r="O11391" t="s">
        <v>829</v>
      </c>
      <c r="P11391" t="s">
        <v>829</v>
      </c>
      <c r="Q11391" t="s">
        <v>829</v>
      </c>
      <c r="R11391" t="s">
        <v>829</v>
      </c>
      <c r="S11391">
        <v>6199538</v>
      </c>
      <c r="T11391">
        <v>10533</v>
      </c>
      <c r="U11391">
        <v>6189005</v>
      </c>
      <c r="V11391">
        <v>56</v>
      </c>
    </row>
    <row r="11392" spans="1:22" x14ac:dyDescent="0.3">
      <c r="A11392">
        <v>202122</v>
      </c>
      <c r="B11392" t="s">
        <v>820</v>
      </c>
      <c r="C11392" t="s">
        <v>821</v>
      </c>
      <c r="D11392" t="s">
        <v>822</v>
      </c>
      <c r="E11392" t="s">
        <v>823</v>
      </c>
      <c r="F11392" t="s">
        <v>856</v>
      </c>
      <c r="G11392" t="s">
        <v>857</v>
      </c>
      <c r="H11392" t="s">
        <v>1110</v>
      </c>
      <c r="I11392">
        <v>935</v>
      </c>
      <c r="J11392" t="s">
        <v>1111</v>
      </c>
      <c r="K11392" t="s">
        <v>842</v>
      </c>
      <c r="L11392" t="s">
        <v>843</v>
      </c>
      <c r="M11392" t="s">
        <v>829</v>
      </c>
      <c r="N11392" t="s">
        <v>829</v>
      </c>
      <c r="O11392" t="s">
        <v>829</v>
      </c>
      <c r="P11392" t="s">
        <v>829</v>
      </c>
      <c r="Q11392" t="s">
        <v>829</v>
      </c>
      <c r="R11392" t="s">
        <v>829</v>
      </c>
      <c r="S11392">
        <v>91803</v>
      </c>
      <c r="T11392">
        <v>0</v>
      </c>
      <c r="U11392">
        <v>91803</v>
      </c>
      <c r="V11392">
        <v>1</v>
      </c>
    </row>
    <row r="11393" spans="1:22" x14ac:dyDescent="0.3">
      <c r="A11393">
        <v>202223</v>
      </c>
      <c r="B11393" t="s">
        <v>820</v>
      </c>
      <c r="C11393" t="s">
        <v>821</v>
      </c>
      <c r="D11393" t="s">
        <v>822</v>
      </c>
      <c r="E11393" t="s">
        <v>823</v>
      </c>
      <c r="F11393" t="s">
        <v>856</v>
      </c>
      <c r="G11393" t="s">
        <v>857</v>
      </c>
      <c r="H11393" t="s">
        <v>1110</v>
      </c>
      <c r="I11393">
        <v>935</v>
      </c>
      <c r="J11393" t="s">
        <v>1111</v>
      </c>
      <c r="K11393" t="s">
        <v>842</v>
      </c>
      <c r="L11393" t="s">
        <v>843</v>
      </c>
      <c r="M11393" t="s">
        <v>829</v>
      </c>
      <c r="N11393" t="s">
        <v>829</v>
      </c>
      <c r="O11393" t="s">
        <v>829</v>
      </c>
      <c r="P11393" t="s">
        <v>829</v>
      </c>
      <c r="Q11393" t="s">
        <v>829</v>
      </c>
      <c r="R11393" t="s">
        <v>829</v>
      </c>
      <c r="S11393">
        <v>0</v>
      </c>
      <c r="T11393">
        <v>0</v>
      </c>
      <c r="U11393">
        <v>0</v>
      </c>
      <c r="V11393">
        <v>0</v>
      </c>
    </row>
    <row r="11394" spans="1:22" x14ac:dyDescent="0.3">
      <c r="A11394">
        <v>202324</v>
      </c>
      <c r="B11394" t="s">
        <v>820</v>
      </c>
      <c r="C11394" t="s">
        <v>821</v>
      </c>
      <c r="D11394" t="s">
        <v>822</v>
      </c>
      <c r="E11394" t="s">
        <v>823</v>
      </c>
      <c r="F11394" t="s">
        <v>856</v>
      </c>
      <c r="G11394" t="s">
        <v>857</v>
      </c>
      <c r="H11394" t="s">
        <v>1110</v>
      </c>
      <c r="I11394">
        <v>935</v>
      </c>
      <c r="J11394" t="s">
        <v>1111</v>
      </c>
      <c r="K11394" t="s">
        <v>842</v>
      </c>
      <c r="L11394" t="s">
        <v>843</v>
      </c>
      <c r="M11394" t="s">
        <v>829</v>
      </c>
      <c r="N11394" t="s">
        <v>829</v>
      </c>
      <c r="O11394" t="s">
        <v>829</v>
      </c>
      <c r="P11394" t="s">
        <v>829</v>
      </c>
      <c r="Q11394" t="s">
        <v>829</v>
      </c>
      <c r="R11394" t="s">
        <v>829</v>
      </c>
      <c r="S11394">
        <v>91708</v>
      </c>
      <c r="T11394">
        <v>0</v>
      </c>
      <c r="U11394">
        <v>91708</v>
      </c>
      <c r="V11394">
        <v>1</v>
      </c>
    </row>
    <row r="11395" spans="1:22" x14ac:dyDescent="0.3">
      <c r="A11395">
        <v>202122</v>
      </c>
      <c r="B11395" t="s">
        <v>820</v>
      </c>
      <c r="C11395" t="s">
        <v>821</v>
      </c>
      <c r="D11395" t="s">
        <v>822</v>
      </c>
      <c r="E11395" t="s">
        <v>823</v>
      </c>
      <c r="F11395" t="s">
        <v>856</v>
      </c>
      <c r="G11395" t="s">
        <v>857</v>
      </c>
      <c r="H11395" t="s">
        <v>1110</v>
      </c>
      <c r="I11395">
        <v>935</v>
      </c>
      <c r="J11395" t="s">
        <v>1111</v>
      </c>
      <c r="K11395" t="s">
        <v>842</v>
      </c>
      <c r="L11395" t="s">
        <v>249</v>
      </c>
      <c r="M11395">
        <v>0</v>
      </c>
      <c r="N11395">
        <v>1379512</v>
      </c>
      <c r="O11395">
        <v>2069268</v>
      </c>
      <c r="P11395">
        <v>6897559</v>
      </c>
      <c r="Q11395">
        <v>3448780</v>
      </c>
      <c r="R11395" t="s">
        <v>829</v>
      </c>
      <c r="S11395">
        <v>13795118</v>
      </c>
      <c r="T11395">
        <v>0</v>
      </c>
      <c r="U11395">
        <v>13795118</v>
      </c>
      <c r="V11395">
        <v>126</v>
      </c>
    </row>
    <row r="11396" spans="1:22" x14ac:dyDescent="0.3">
      <c r="A11396">
        <v>202223</v>
      </c>
      <c r="B11396" t="s">
        <v>820</v>
      </c>
      <c r="C11396" t="s">
        <v>821</v>
      </c>
      <c r="D11396" t="s">
        <v>822</v>
      </c>
      <c r="E11396" t="s">
        <v>823</v>
      </c>
      <c r="F11396" t="s">
        <v>856</v>
      </c>
      <c r="G11396" t="s">
        <v>857</v>
      </c>
      <c r="H11396" t="s">
        <v>1110</v>
      </c>
      <c r="I11396">
        <v>935</v>
      </c>
      <c r="J11396" t="s">
        <v>1111</v>
      </c>
      <c r="K11396" t="s">
        <v>842</v>
      </c>
      <c r="L11396" t="s">
        <v>249</v>
      </c>
      <c r="M11396">
        <v>0</v>
      </c>
      <c r="N11396">
        <v>2352414</v>
      </c>
      <c r="O11396">
        <v>3528620</v>
      </c>
      <c r="P11396">
        <v>11762068</v>
      </c>
      <c r="Q11396">
        <v>5881034</v>
      </c>
      <c r="R11396" t="s">
        <v>829</v>
      </c>
      <c r="S11396">
        <v>23524135</v>
      </c>
      <c r="T11396">
        <v>0</v>
      </c>
      <c r="U11396">
        <v>23524135</v>
      </c>
      <c r="V11396">
        <v>213</v>
      </c>
    </row>
    <row r="11397" spans="1:22" x14ac:dyDescent="0.3">
      <c r="A11397">
        <v>202324</v>
      </c>
      <c r="B11397" t="s">
        <v>820</v>
      </c>
      <c r="C11397" t="s">
        <v>821</v>
      </c>
      <c r="D11397" t="s">
        <v>822</v>
      </c>
      <c r="E11397" t="s">
        <v>823</v>
      </c>
      <c r="F11397" t="s">
        <v>856</v>
      </c>
      <c r="G11397" t="s">
        <v>857</v>
      </c>
      <c r="H11397" t="s">
        <v>1110</v>
      </c>
      <c r="I11397">
        <v>935</v>
      </c>
      <c r="J11397" t="s">
        <v>1111</v>
      </c>
      <c r="K11397" t="s">
        <v>842</v>
      </c>
      <c r="L11397" t="s">
        <v>249</v>
      </c>
      <c r="M11397">
        <v>0</v>
      </c>
      <c r="N11397">
        <v>3176463</v>
      </c>
      <c r="O11397">
        <v>4764695</v>
      </c>
      <c r="P11397">
        <v>15882317</v>
      </c>
      <c r="Q11397">
        <v>7941158</v>
      </c>
      <c r="R11397" t="s">
        <v>829</v>
      </c>
      <c r="S11397">
        <v>31764633</v>
      </c>
      <c r="T11397">
        <v>0</v>
      </c>
      <c r="U11397">
        <v>31764633</v>
      </c>
      <c r="V11397">
        <v>286</v>
      </c>
    </row>
    <row r="11398" spans="1:22" x14ac:dyDescent="0.3">
      <c r="A11398">
        <v>202122</v>
      </c>
      <c r="B11398" t="s">
        <v>820</v>
      </c>
      <c r="C11398" t="s">
        <v>821</v>
      </c>
      <c r="D11398" t="s">
        <v>822</v>
      </c>
      <c r="E11398" t="s">
        <v>823</v>
      </c>
      <c r="F11398" t="s">
        <v>856</v>
      </c>
      <c r="G11398" t="s">
        <v>857</v>
      </c>
      <c r="H11398" t="s">
        <v>1110</v>
      </c>
      <c r="I11398">
        <v>935</v>
      </c>
      <c r="J11398" t="s">
        <v>1111</v>
      </c>
      <c r="K11398" t="s">
        <v>842</v>
      </c>
      <c r="L11398" t="s">
        <v>844</v>
      </c>
      <c r="M11398">
        <v>0</v>
      </c>
      <c r="N11398">
        <v>3629048</v>
      </c>
      <c r="O11398">
        <v>10887144</v>
      </c>
      <c r="P11398">
        <v>0</v>
      </c>
      <c r="Q11398">
        <v>0</v>
      </c>
      <c r="R11398" t="s">
        <v>829</v>
      </c>
      <c r="S11398">
        <v>14516192</v>
      </c>
      <c r="T11398">
        <v>0</v>
      </c>
      <c r="U11398">
        <v>14516192</v>
      </c>
      <c r="V11398">
        <v>133</v>
      </c>
    </row>
    <row r="11399" spans="1:22" x14ac:dyDescent="0.3">
      <c r="A11399">
        <v>202223</v>
      </c>
      <c r="B11399" t="s">
        <v>820</v>
      </c>
      <c r="C11399" t="s">
        <v>821</v>
      </c>
      <c r="D11399" t="s">
        <v>822</v>
      </c>
      <c r="E11399" t="s">
        <v>823</v>
      </c>
      <c r="F11399" t="s">
        <v>856</v>
      </c>
      <c r="G11399" t="s">
        <v>857</v>
      </c>
      <c r="H11399" t="s">
        <v>1110</v>
      </c>
      <c r="I11399">
        <v>935</v>
      </c>
      <c r="J11399" t="s">
        <v>1111</v>
      </c>
      <c r="K11399" t="s">
        <v>842</v>
      </c>
      <c r="L11399" t="s">
        <v>844</v>
      </c>
      <c r="M11399">
        <v>0</v>
      </c>
      <c r="N11399">
        <v>0</v>
      </c>
      <c r="O11399">
        <v>3285789</v>
      </c>
      <c r="P11399">
        <v>9857368</v>
      </c>
      <c r="Q11399">
        <v>0</v>
      </c>
      <c r="R11399" t="s">
        <v>829</v>
      </c>
      <c r="S11399">
        <v>13143158</v>
      </c>
      <c r="T11399">
        <v>0</v>
      </c>
      <c r="U11399">
        <v>13143158</v>
      </c>
      <c r="V11399">
        <v>119</v>
      </c>
    </row>
    <row r="11400" spans="1:22" x14ac:dyDescent="0.3">
      <c r="A11400">
        <v>202324</v>
      </c>
      <c r="B11400" t="s">
        <v>820</v>
      </c>
      <c r="C11400" t="s">
        <v>821</v>
      </c>
      <c r="D11400" t="s">
        <v>822</v>
      </c>
      <c r="E11400" t="s">
        <v>823</v>
      </c>
      <c r="F11400" t="s">
        <v>856</v>
      </c>
      <c r="G11400" t="s">
        <v>857</v>
      </c>
      <c r="H11400" t="s">
        <v>1110</v>
      </c>
      <c r="I11400">
        <v>935</v>
      </c>
      <c r="J11400" t="s">
        <v>1111</v>
      </c>
      <c r="K11400" t="s">
        <v>842</v>
      </c>
      <c r="L11400" t="s">
        <v>844</v>
      </c>
      <c r="M11400">
        <v>0</v>
      </c>
      <c r="N11400">
        <v>3672511</v>
      </c>
      <c r="O11400">
        <v>11017534</v>
      </c>
      <c r="P11400">
        <v>0</v>
      </c>
      <c r="Q11400">
        <v>0</v>
      </c>
      <c r="R11400" t="s">
        <v>829</v>
      </c>
      <c r="S11400">
        <v>14690045</v>
      </c>
      <c r="T11400">
        <v>0</v>
      </c>
      <c r="U11400">
        <v>14690045</v>
      </c>
      <c r="V11400">
        <v>132</v>
      </c>
    </row>
    <row r="11401" spans="1:22" x14ac:dyDescent="0.3">
      <c r="A11401">
        <v>202122</v>
      </c>
      <c r="B11401" t="s">
        <v>820</v>
      </c>
      <c r="C11401" t="s">
        <v>821</v>
      </c>
      <c r="D11401" t="s">
        <v>822</v>
      </c>
      <c r="E11401" t="s">
        <v>823</v>
      </c>
      <c r="F11401" t="s">
        <v>856</v>
      </c>
      <c r="G11401" t="s">
        <v>857</v>
      </c>
      <c r="H11401" t="s">
        <v>1110</v>
      </c>
      <c r="I11401">
        <v>935</v>
      </c>
      <c r="J11401" t="s">
        <v>1111</v>
      </c>
      <c r="K11401" t="s">
        <v>842</v>
      </c>
      <c r="L11401" t="s">
        <v>251</v>
      </c>
      <c r="M11401" t="s">
        <v>829</v>
      </c>
      <c r="N11401" t="s">
        <v>829</v>
      </c>
      <c r="O11401">
        <v>0</v>
      </c>
      <c r="P11401">
        <v>0</v>
      </c>
      <c r="Q11401">
        <v>0</v>
      </c>
      <c r="R11401">
        <v>0</v>
      </c>
      <c r="S11401">
        <v>0</v>
      </c>
      <c r="T11401">
        <v>0</v>
      </c>
      <c r="U11401">
        <v>0</v>
      </c>
      <c r="V11401">
        <v>0</v>
      </c>
    </row>
    <row r="11402" spans="1:22" x14ac:dyDescent="0.3">
      <c r="A11402">
        <v>202223</v>
      </c>
      <c r="B11402" t="s">
        <v>820</v>
      </c>
      <c r="C11402" t="s">
        <v>821</v>
      </c>
      <c r="D11402" t="s">
        <v>822</v>
      </c>
      <c r="E11402" t="s">
        <v>823</v>
      </c>
      <c r="F11402" t="s">
        <v>856</v>
      </c>
      <c r="G11402" t="s">
        <v>857</v>
      </c>
      <c r="H11402" t="s">
        <v>1110</v>
      </c>
      <c r="I11402">
        <v>935</v>
      </c>
      <c r="J11402" t="s">
        <v>1111</v>
      </c>
      <c r="K11402" t="s">
        <v>842</v>
      </c>
      <c r="L11402" t="s">
        <v>251</v>
      </c>
      <c r="M11402" t="s">
        <v>829</v>
      </c>
      <c r="N11402" t="s">
        <v>829</v>
      </c>
      <c r="O11402">
        <v>0</v>
      </c>
      <c r="P11402">
        <v>0</v>
      </c>
      <c r="Q11402">
        <v>0</v>
      </c>
      <c r="R11402">
        <v>0</v>
      </c>
      <c r="S11402">
        <v>0</v>
      </c>
      <c r="T11402">
        <v>0</v>
      </c>
      <c r="U11402">
        <v>0</v>
      </c>
      <c r="V11402">
        <v>0</v>
      </c>
    </row>
    <row r="11403" spans="1:22" x14ac:dyDescent="0.3">
      <c r="A11403">
        <v>202324</v>
      </c>
      <c r="B11403" t="s">
        <v>820</v>
      </c>
      <c r="C11403" t="s">
        <v>821</v>
      </c>
      <c r="D11403" t="s">
        <v>822</v>
      </c>
      <c r="E11403" t="s">
        <v>823</v>
      </c>
      <c r="F11403" t="s">
        <v>856</v>
      </c>
      <c r="G11403" t="s">
        <v>857</v>
      </c>
      <c r="H11403" t="s">
        <v>1110</v>
      </c>
      <c r="I11403">
        <v>935</v>
      </c>
      <c r="J11403" t="s">
        <v>1111</v>
      </c>
      <c r="K11403" t="s">
        <v>842</v>
      </c>
      <c r="L11403" t="s">
        <v>251</v>
      </c>
      <c r="M11403" t="s">
        <v>829</v>
      </c>
      <c r="N11403" t="s">
        <v>829</v>
      </c>
      <c r="O11403">
        <v>0</v>
      </c>
      <c r="P11403">
        <v>0</v>
      </c>
      <c r="Q11403">
        <v>0</v>
      </c>
      <c r="R11403">
        <v>0</v>
      </c>
      <c r="S11403">
        <v>0</v>
      </c>
      <c r="T11403">
        <v>0</v>
      </c>
      <c r="U11403">
        <v>0</v>
      </c>
      <c r="V11403">
        <v>0</v>
      </c>
    </row>
    <row r="11404" spans="1:22" x14ac:dyDescent="0.3">
      <c r="A11404">
        <v>202122</v>
      </c>
      <c r="B11404" t="s">
        <v>820</v>
      </c>
      <c r="C11404" t="s">
        <v>821</v>
      </c>
      <c r="D11404" t="s">
        <v>822</v>
      </c>
      <c r="E11404" t="s">
        <v>823</v>
      </c>
      <c r="F11404" t="s">
        <v>856</v>
      </c>
      <c r="G11404" t="s">
        <v>857</v>
      </c>
      <c r="H11404" t="s">
        <v>1110</v>
      </c>
      <c r="I11404">
        <v>935</v>
      </c>
      <c r="J11404" t="s">
        <v>1111</v>
      </c>
      <c r="K11404" t="s">
        <v>842</v>
      </c>
      <c r="L11404" t="s">
        <v>253</v>
      </c>
      <c r="M11404" t="s">
        <v>829</v>
      </c>
      <c r="N11404" t="s">
        <v>829</v>
      </c>
      <c r="O11404">
        <v>0</v>
      </c>
      <c r="P11404">
        <v>0</v>
      </c>
      <c r="Q11404">
        <v>0</v>
      </c>
      <c r="R11404">
        <v>0</v>
      </c>
      <c r="S11404">
        <v>0</v>
      </c>
      <c r="T11404">
        <v>0</v>
      </c>
      <c r="U11404">
        <v>0</v>
      </c>
      <c r="V11404">
        <v>0</v>
      </c>
    </row>
    <row r="11405" spans="1:22" x14ac:dyDescent="0.3">
      <c r="A11405">
        <v>202223</v>
      </c>
      <c r="B11405" t="s">
        <v>820</v>
      </c>
      <c r="C11405" t="s">
        <v>821</v>
      </c>
      <c r="D11405" t="s">
        <v>822</v>
      </c>
      <c r="E11405" t="s">
        <v>823</v>
      </c>
      <c r="F11405" t="s">
        <v>856</v>
      </c>
      <c r="G11405" t="s">
        <v>857</v>
      </c>
      <c r="H11405" t="s">
        <v>1110</v>
      </c>
      <c r="I11405">
        <v>935</v>
      </c>
      <c r="J11405" t="s">
        <v>1111</v>
      </c>
      <c r="K11405" t="s">
        <v>842</v>
      </c>
      <c r="L11405" t="s">
        <v>253</v>
      </c>
      <c r="M11405" t="s">
        <v>829</v>
      </c>
      <c r="N11405" t="s">
        <v>829</v>
      </c>
      <c r="O11405">
        <v>0</v>
      </c>
      <c r="P11405">
        <v>0</v>
      </c>
      <c r="Q11405">
        <v>0</v>
      </c>
      <c r="R11405">
        <v>0</v>
      </c>
      <c r="S11405">
        <v>0</v>
      </c>
      <c r="T11405">
        <v>0</v>
      </c>
      <c r="U11405">
        <v>0</v>
      </c>
      <c r="V11405">
        <v>0</v>
      </c>
    </row>
    <row r="11406" spans="1:22" x14ac:dyDescent="0.3">
      <c r="A11406">
        <v>202324</v>
      </c>
      <c r="B11406" t="s">
        <v>820</v>
      </c>
      <c r="C11406" t="s">
        <v>821</v>
      </c>
      <c r="D11406" t="s">
        <v>822</v>
      </c>
      <c r="E11406" t="s">
        <v>823</v>
      </c>
      <c r="F11406" t="s">
        <v>856</v>
      </c>
      <c r="G11406" t="s">
        <v>857</v>
      </c>
      <c r="H11406" t="s">
        <v>1110</v>
      </c>
      <c r="I11406">
        <v>935</v>
      </c>
      <c r="J11406" t="s">
        <v>1111</v>
      </c>
      <c r="K11406" t="s">
        <v>842</v>
      </c>
      <c r="L11406" t="s">
        <v>253</v>
      </c>
      <c r="M11406" t="s">
        <v>829</v>
      </c>
      <c r="N11406" t="s">
        <v>829</v>
      </c>
      <c r="O11406">
        <v>0</v>
      </c>
      <c r="P11406">
        <v>0</v>
      </c>
      <c r="Q11406">
        <v>0</v>
      </c>
      <c r="R11406">
        <v>0</v>
      </c>
      <c r="S11406">
        <v>0</v>
      </c>
      <c r="T11406">
        <v>0</v>
      </c>
      <c r="U11406">
        <v>0</v>
      </c>
      <c r="V11406">
        <v>0</v>
      </c>
    </row>
    <row r="11407" spans="1:22" x14ac:dyDescent="0.3">
      <c r="A11407">
        <v>202122</v>
      </c>
      <c r="B11407" t="s">
        <v>820</v>
      </c>
      <c r="C11407" t="s">
        <v>821</v>
      </c>
      <c r="D11407" t="s">
        <v>822</v>
      </c>
      <c r="E11407" t="s">
        <v>823</v>
      </c>
      <c r="F11407" t="s">
        <v>856</v>
      </c>
      <c r="G11407" t="s">
        <v>857</v>
      </c>
      <c r="H11407" t="s">
        <v>1110</v>
      </c>
      <c r="I11407">
        <v>935</v>
      </c>
      <c r="J11407" t="s">
        <v>1111</v>
      </c>
      <c r="K11407" t="s">
        <v>842</v>
      </c>
      <c r="L11407" t="s">
        <v>845</v>
      </c>
      <c r="M11407" t="s">
        <v>829</v>
      </c>
      <c r="N11407" t="s">
        <v>829</v>
      </c>
      <c r="O11407">
        <v>0</v>
      </c>
      <c r="P11407">
        <v>0</v>
      </c>
      <c r="Q11407">
        <v>0</v>
      </c>
      <c r="R11407">
        <v>667407</v>
      </c>
      <c r="S11407">
        <v>667407</v>
      </c>
      <c r="T11407">
        <v>0</v>
      </c>
      <c r="U11407">
        <v>667407</v>
      </c>
      <c r="V11407">
        <v>6</v>
      </c>
    </row>
    <row r="11408" spans="1:22" x14ac:dyDescent="0.3">
      <c r="A11408">
        <v>202223</v>
      </c>
      <c r="B11408" t="s">
        <v>820</v>
      </c>
      <c r="C11408" t="s">
        <v>821</v>
      </c>
      <c r="D11408" t="s">
        <v>822</v>
      </c>
      <c r="E11408" t="s">
        <v>823</v>
      </c>
      <c r="F11408" t="s">
        <v>856</v>
      </c>
      <c r="G11408" t="s">
        <v>857</v>
      </c>
      <c r="H11408" t="s">
        <v>1110</v>
      </c>
      <c r="I11408">
        <v>935</v>
      </c>
      <c r="J11408" t="s">
        <v>1111</v>
      </c>
      <c r="K11408" t="s">
        <v>842</v>
      </c>
      <c r="L11408" t="s">
        <v>845</v>
      </c>
      <c r="M11408" t="s">
        <v>829</v>
      </c>
      <c r="N11408" t="s">
        <v>829</v>
      </c>
      <c r="O11408">
        <v>0</v>
      </c>
      <c r="P11408">
        <v>0</v>
      </c>
      <c r="Q11408">
        <v>0</v>
      </c>
      <c r="R11408">
        <v>20829</v>
      </c>
      <c r="S11408">
        <v>20829</v>
      </c>
      <c r="T11408">
        <v>0</v>
      </c>
      <c r="U11408">
        <v>20829</v>
      </c>
      <c r="V11408">
        <v>0</v>
      </c>
    </row>
    <row r="11409" spans="1:22" x14ac:dyDescent="0.3">
      <c r="A11409">
        <v>202324</v>
      </c>
      <c r="B11409" t="s">
        <v>820</v>
      </c>
      <c r="C11409" t="s">
        <v>821</v>
      </c>
      <c r="D11409" t="s">
        <v>822</v>
      </c>
      <c r="E11409" t="s">
        <v>823</v>
      </c>
      <c r="F11409" t="s">
        <v>856</v>
      </c>
      <c r="G11409" t="s">
        <v>857</v>
      </c>
      <c r="H11409" t="s">
        <v>1110</v>
      </c>
      <c r="I11409">
        <v>935</v>
      </c>
      <c r="J11409" t="s">
        <v>1111</v>
      </c>
      <c r="K11409" t="s">
        <v>842</v>
      </c>
      <c r="L11409" t="s">
        <v>845</v>
      </c>
      <c r="M11409" t="s">
        <v>829</v>
      </c>
      <c r="N11409" t="s">
        <v>829</v>
      </c>
      <c r="O11409">
        <v>0</v>
      </c>
      <c r="P11409">
        <v>0</v>
      </c>
      <c r="Q11409">
        <v>0</v>
      </c>
      <c r="R11409">
        <v>125207</v>
      </c>
      <c r="S11409">
        <v>125207</v>
      </c>
      <c r="T11409">
        <v>0</v>
      </c>
      <c r="U11409">
        <v>125207</v>
      </c>
      <c r="V11409">
        <v>1</v>
      </c>
    </row>
    <row r="11410" spans="1:22" x14ac:dyDescent="0.3">
      <c r="A11410">
        <v>202122</v>
      </c>
      <c r="B11410" t="s">
        <v>820</v>
      </c>
      <c r="C11410" t="s">
        <v>821</v>
      </c>
      <c r="D11410" t="s">
        <v>822</v>
      </c>
      <c r="E11410" t="s">
        <v>823</v>
      </c>
      <c r="F11410" t="s">
        <v>912</v>
      </c>
      <c r="G11410" t="s">
        <v>913</v>
      </c>
      <c r="H11410" t="s">
        <v>1112</v>
      </c>
      <c r="I11410">
        <v>394</v>
      </c>
      <c r="J11410" t="s">
        <v>1113</v>
      </c>
      <c r="K11410" t="s">
        <v>828</v>
      </c>
      <c r="L11410" t="s">
        <v>336</v>
      </c>
      <c r="M11410">
        <v>20000</v>
      </c>
      <c r="N11410">
        <v>275426</v>
      </c>
      <c r="O11410">
        <v>60000</v>
      </c>
      <c r="P11410">
        <v>3132909</v>
      </c>
      <c r="Q11410">
        <v>2138333</v>
      </c>
      <c r="R11410" t="s">
        <v>829</v>
      </c>
      <c r="S11410">
        <v>5626668</v>
      </c>
      <c r="T11410" t="s">
        <v>829</v>
      </c>
      <c r="U11410">
        <v>5626668</v>
      </c>
      <c r="V11410">
        <v>441</v>
      </c>
    </row>
    <row r="11411" spans="1:22" x14ac:dyDescent="0.3">
      <c r="A11411">
        <v>202223</v>
      </c>
      <c r="B11411" t="s">
        <v>820</v>
      </c>
      <c r="C11411" t="s">
        <v>821</v>
      </c>
      <c r="D11411" t="s">
        <v>822</v>
      </c>
      <c r="E11411" t="s">
        <v>823</v>
      </c>
      <c r="F11411" t="s">
        <v>912</v>
      </c>
      <c r="G11411" t="s">
        <v>913</v>
      </c>
      <c r="H11411" t="s">
        <v>1112</v>
      </c>
      <c r="I11411">
        <v>394</v>
      </c>
      <c r="J11411" t="s">
        <v>1113</v>
      </c>
      <c r="K11411" t="s">
        <v>828</v>
      </c>
      <c r="L11411" t="s">
        <v>336</v>
      </c>
      <c r="M11411">
        <v>20000</v>
      </c>
      <c r="N11411">
        <v>267192</v>
      </c>
      <c r="O11411">
        <v>25000</v>
      </c>
      <c r="P11411">
        <v>3953081</v>
      </c>
      <c r="Q11411">
        <v>2235920</v>
      </c>
      <c r="R11411" t="s">
        <v>829</v>
      </c>
      <c r="S11411">
        <v>6501193</v>
      </c>
      <c r="T11411" t="s">
        <v>829</v>
      </c>
      <c r="U11411">
        <v>6501193</v>
      </c>
      <c r="V11411">
        <v>552</v>
      </c>
    </row>
    <row r="11412" spans="1:22" x14ac:dyDescent="0.3">
      <c r="A11412">
        <v>202324</v>
      </c>
      <c r="B11412" t="s">
        <v>820</v>
      </c>
      <c r="C11412" t="s">
        <v>821</v>
      </c>
      <c r="D11412" t="s">
        <v>822</v>
      </c>
      <c r="E11412" t="s">
        <v>823</v>
      </c>
      <c r="F11412" t="s">
        <v>912</v>
      </c>
      <c r="G11412" t="s">
        <v>913</v>
      </c>
      <c r="H11412" t="s">
        <v>1112</v>
      </c>
      <c r="I11412">
        <v>394</v>
      </c>
      <c r="J11412" t="s">
        <v>1113</v>
      </c>
      <c r="K11412" t="s">
        <v>828</v>
      </c>
      <c r="L11412" t="s">
        <v>336</v>
      </c>
      <c r="M11412">
        <v>18952</v>
      </c>
      <c r="N11412">
        <v>224166</v>
      </c>
      <c r="O11412">
        <v>66667</v>
      </c>
      <c r="P11412">
        <v>4646367</v>
      </c>
      <c r="Q11412">
        <v>2458015</v>
      </c>
      <c r="R11412" t="s">
        <v>829</v>
      </c>
      <c r="S11412">
        <v>7414167</v>
      </c>
      <c r="T11412" t="s">
        <v>829</v>
      </c>
      <c r="U11412">
        <v>7414167</v>
      </c>
      <c r="V11412">
        <v>740</v>
      </c>
    </row>
    <row r="11413" spans="1:22" x14ac:dyDescent="0.3">
      <c r="A11413">
        <v>202122</v>
      </c>
      <c r="B11413" t="s">
        <v>820</v>
      </c>
      <c r="C11413" t="s">
        <v>821</v>
      </c>
      <c r="D11413" t="s">
        <v>822</v>
      </c>
      <c r="E11413" t="s">
        <v>823</v>
      </c>
      <c r="F11413" t="s">
        <v>912</v>
      </c>
      <c r="G11413" t="s">
        <v>913</v>
      </c>
      <c r="H11413" t="s">
        <v>1112</v>
      </c>
      <c r="I11413">
        <v>394</v>
      </c>
      <c r="J11413" t="s">
        <v>1113</v>
      </c>
      <c r="K11413" t="s">
        <v>828</v>
      </c>
      <c r="L11413" t="s">
        <v>235</v>
      </c>
      <c r="M11413" t="s">
        <v>829</v>
      </c>
      <c r="N11413">
        <v>0</v>
      </c>
      <c r="O11413">
        <v>0</v>
      </c>
      <c r="P11413" t="s">
        <v>829</v>
      </c>
      <c r="Q11413" t="s">
        <v>829</v>
      </c>
      <c r="R11413" t="s">
        <v>829</v>
      </c>
      <c r="S11413">
        <v>0</v>
      </c>
      <c r="T11413">
        <v>0</v>
      </c>
      <c r="U11413">
        <v>0</v>
      </c>
      <c r="V11413">
        <v>0</v>
      </c>
    </row>
    <row r="11414" spans="1:22" x14ac:dyDescent="0.3">
      <c r="A11414">
        <v>202223</v>
      </c>
      <c r="B11414" t="s">
        <v>820</v>
      </c>
      <c r="C11414" t="s">
        <v>821</v>
      </c>
      <c r="D11414" t="s">
        <v>822</v>
      </c>
      <c r="E11414" t="s">
        <v>823</v>
      </c>
      <c r="F11414" t="s">
        <v>912</v>
      </c>
      <c r="G11414" t="s">
        <v>913</v>
      </c>
      <c r="H11414" t="s">
        <v>1112</v>
      </c>
      <c r="I11414">
        <v>394</v>
      </c>
      <c r="J11414" t="s">
        <v>1113</v>
      </c>
      <c r="K11414" t="s">
        <v>828</v>
      </c>
      <c r="L11414" t="s">
        <v>235</v>
      </c>
      <c r="M11414" t="s">
        <v>829</v>
      </c>
      <c r="N11414">
        <v>0</v>
      </c>
      <c r="O11414">
        <v>0</v>
      </c>
      <c r="P11414" t="s">
        <v>829</v>
      </c>
      <c r="Q11414" t="s">
        <v>829</v>
      </c>
      <c r="R11414" t="s">
        <v>829</v>
      </c>
      <c r="S11414">
        <v>0</v>
      </c>
      <c r="T11414">
        <v>0</v>
      </c>
      <c r="U11414">
        <v>0</v>
      </c>
      <c r="V11414">
        <v>0</v>
      </c>
    </row>
    <row r="11415" spans="1:22" x14ac:dyDescent="0.3">
      <c r="A11415">
        <v>202324</v>
      </c>
      <c r="B11415" t="s">
        <v>820</v>
      </c>
      <c r="C11415" t="s">
        <v>821</v>
      </c>
      <c r="D11415" t="s">
        <v>822</v>
      </c>
      <c r="E11415" t="s">
        <v>823</v>
      </c>
      <c r="F11415" t="s">
        <v>912</v>
      </c>
      <c r="G11415" t="s">
        <v>913</v>
      </c>
      <c r="H11415" t="s">
        <v>1112</v>
      </c>
      <c r="I11415">
        <v>394</v>
      </c>
      <c r="J11415" t="s">
        <v>1113</v>
      </c>
      <c r="K11415" t="s">
        <v>828</v>
      </c>
      <c r="L11415" t="s">
        <v>235</v>
      </c>
      <c r="M11415" t="s">
        <v>829</v>
      </c>
      <c r="N11415">
        <v>0</v>
      </c>
      <c r="O11415">
        <v>0</v>
      </c>
      <c r="P11415" t="s">
        <v>829</v>
      </c>
      <c r="Q11415" t="s">
        <v>829</v>
      </c>
      <c r="R11415" t="s">
        <v>829</v>
      </c>
      <c r="S11415">
        <v>0</v>
      </c>
      <c r="T11415">
        <v>0</v>
      </c>
      <c r="U11415">
        <v>0</v>
      </c>
      <c r="V11415">
        <v>0</v>
      </c>
    </row>
    <row r="11416" spans="1:22" x14ac:dyDescent="0.3">
      <c r="A11416">
        <v>202122</v>
      </c>
      <c r="B11416" t="s">
        <v>820</v>
      </c>
      <c r="C11416" t="s">
        <v>821</v>
      </c>
      <c r="D11416" t="s">
        <v>822</v>
      </c>
      <c r="E11416" t="s">
        <v>823</v>
      </c>
      <c r="F11416" t="s">
        <v>912</v>
      </c>
      <c r="G11416" t="s">
        <v>913</v>
      </c>
      <c r="H11416" t="s">
        <v>1112</v>
      </c>
      <c r="I11416">
        <v>394</v>
      </c>
      <c r="J11416" t="s">
        <v>1113</v>
      </c>
      <c r="K11416" t="s">
        <v>828</v>
      </c>
      <c r="L11416" t="s">
        <v>534</v>
      </c>
      <c r="M11416">
        <v>0</v>
      </c>
      <c r="N11416">
        <v>1203320</v>
      </c>
      <c r="O11416">
        <v>44708</v>
      </c>
      <c r="P11416">
        <v>2054262</v>
      </c>
      <c r="Q11416">
        <v>857474</v>
      </c>
      <c r="R11416" t="s">
        <v>829</v>
      </c>
      <c r="S11416">
        <v>4159765</v>
      </c>
      <c r="T11416">
        <v>733789</v>
      </c>
      <c r="U11416">
        <v>3425976</v>
      </c>
      <c r="V11416">
        <v>56</v>
      </c>
    </row>
    <row r="11417" spans="1:22" x14ac:dyDescent="0.3">
      <c r="A11417">
        <v>202223</v>
      </c>
      <c r="B11417" t="s">
        <v>820</v>
      </c>
      <c r="C11417" t="s">
        <v>821</v>
      </c>
      <c r="D11417" t="s">
        <v>822</v>
      </c>
      <c r="E11417" t="s">
        <v>823</v>
      </c>
      <c r="F11417" t="s">
        <v>912</v>
      </c>
      <c r="G11417" t="s">
        <v>913</v>
      </c>
      <c r="H11417" t="s">
        <v>1112</v>
      </c>
      <c r="I11417">
        <v>394</v>
      </c>
      <c r="J11417" t="s">
        <v>1113</v>
      </c>
      <c r="K11417" t="s">
        <v>828</v>
      </c>
      <c r="L11417" t="s">
        <v>534</v>
      </c>
      <c r="M11417">
        <v>0</v>
      </c>
      <c r="N11417">
        <v>1441328</v>
      </c>
      <c r="O11417">
        <v>190811</v>
      </c>
      <c r="P11417">
        <v>2235578</v>
      </c>
      <c r="Q11417">
        <v>1067188</v>
      </c>
      <c r="R11417" t="s">
        <v>829</v>
      </c>
      <c r="S11417">
        <v>4934905</v>
      </c>
      <c r="T11417">
        <v>949022</v>
      </c>
      <c r="U11417">
        <v>3985883</v>
      </c>
      <c r="V11417">
        <v>66</v>
      </c>
    </row>
    <row r="11418" spans="1:22" x14ac:dyDescent="0.3">
      <c r="A11418">
        <v>202324</v>
      </c>
      <c r="B11418" t="s">
        <v>820</v>
      </c>
      <c r="C11418" t="s">
        <v>821</v>
      </c>
      <c r="D11418" t="s">
        <v>822</v>
      </c>
      <c r="E11418" t="s">
        <v>823</v>
      </c>
      <c r="F11418" t="s">
        <v>912</v>
      </c>
      <c r="G11418" t="s">
        <v>913</v>
      </c>
      <c r="H11418" t="s">
        <v>1112</v>
      </c>
      <c r="I11418">
        <v>394</v>
      </c>
      <c r="J11418" t="s">
        <v>1113</v>
      </c>
      <c r="K11418" t="s">
        <v>828</v>
      </c>
      <c r="L11418" t="s">
        <v>534</v>
      </c>
      <c r="M11418">
        <v>0</v>
      </c>
      <c r="N11418">
        <v>1827532</v>
      </c>
      <c r="O11418">
        <v>33504</v>
      </c>
      <c r="P11418">
        <v>2168286</v>
      </c>
      <c r="Q11418">
        <v>1641407</v>
      </c>
      <c r="R11418" t="s">
        <v>829</v>
      </c>
      <c r="S11418">
        <v>5670729</v>
      </c>
      <c r="T11418">
        <v>889919</v>
      </c>
      <c r="U11418">
        <v>4780810</v>
      </c>
      <c r="V11418">
        <v>80</v>
      </c>
    </row>
    <row r="11419" spans="1:22" x14ac:dyDescent="0.3">
      <c r="A11419">
        <v>202122</v>
      </c>
      <c r="B11419" t="s">
        <v>820</v>
      </c>
      <c r="C11419" t="s">
        <v>821</v>
      </c>
      <c r="D11419" t="s">
        <v>822</v>
      </c>
      <c r="E11419" t="s">
        <v>823</v>
      </c>
      <c r="F11419" t="s">
        <v>912</v>
      </c>
      <c r="G11419" t="s">
        <v>913</v>
      </c>
      <c r="H11419" t="s">
        <v>1112</v>
      </c>
      <c r="I11419">
        <v>394</v>
      </c>
      <c r="J11419" t="s">
        <v>1113</v>
      </c>
      <c r="K11419" t="s">
        <v>828</v>
      </c>
      <c r="L11419" t="s">
        <v>603</v>
      </c>
      <c r="M11419" t="s">
        <v>829</v>
      </c>
      <c r="N11419" t="s">
        <v>829</v>
      </c>
      <c r="O11419" t="s">
        <v>829</v>
      </c>
      <c r="P11419">
        <v>0</v>
      </c>
      <c r="Q11419">
        <v>0</v>
      </c>
      <c r="R11419">
        <v>0</v>
      </c>
      <c r="S11419">
        <v>0</v>
      </c>
      <c r="T11419">
        <v>0</v>
      </c>
      <c r="U11419">
        <v>0</v>
      </c>
      <c r="V11419">
        <v>0</v>
      </c>
    </row>
    <row r="11420" spans="1:22" x14ac:dyDescent="0.3">
      <c r="A11420">
        <v>202223</v>
      </c>
      <c r="B11420" t="s">
        <v>820</v>
      </c>
      <c r="C11420" t="s">
        <v>821</v>
      </c>
      <c r="D11420" t="s">
        <v>822</v>
      </c>
      <c r="E11420" t="s">
        <v>823</v>
      </c>
      <c r="F11420" t="s">
        <v>912</v>
      </c>
      <c r="G11420" t="s">
        <v>913</v>
      </c>
      <c r="H11420" t="s">
        <v>1112</v>
      </c>
      <c r="I11420">
        <v>394</v>
      </c>
      <c r="J11420" t="s">
        <v>1113</v>
      </c>
      <c r="K11420" t="s">
        <v>828</v>
      </c>
      <c r="L11420" t="s">
        <v>603</v>
      </c>
      <c r="M11420" t="s">
        <v>829</v>
      </c>
      <c r="N11420" t="s">
        <v>829</v>
      </c>
      <c r="O11420" t="s">
        <v>829</v>
      </c>
      <c r="P11420">
        <v>0</v>
      </c>
      <c r="Q11420">
        <v>0</v>
      </c>
      <c r="R11420">
        <v>0</v>
      </c>
      <c r="S11420">
        <v>0</v>
      </c>
      <c r="T11420">
        <v>0</v>
      </c>
      <c r="U11420">
        <v>0</v>
      </c>
      <c r="V11420">
        <v>0</v>
      </c>
    </row>
    <row r="11421" spans="1:22" x14ac:dyDescent="0.3">
      <c r="A11421">
        <v>202324</v>
      </c>
      <c r="B11421" t="s">
        <v>820</v>
      </c>
      <c r="C11421" t="s">
        <v>821</v>
      </c>
      <c r="D11421" t="s">
        <v>822</v>
      </c>
      <c r="E11421" t="s">
        <v>823</v>
      </c>
      <c r="F11421" t="s">
        <v>912</v>
      </c>
      <c r="G11421" t="s">
        <v>913</v>
      </c>
      <c r="H11421" t="s">
        <v>1112</v>
      </c>
      <c r="I11421">
        <v>394</v>
      </c>
      <c r="J11421" t="s">
        <v>1113</v>
      </c>
      <c r="K11421" t="s">
        <v>828</v>
      </c>
      <c r="L11421" t="s">
        <v>603</v>
      </c>
      <c r="M11421" t="s">
        <v>829</v>
      </c>
      <c r="N11421" t="s">
        <v>829</v>
      </c>
      <c r="O11421" t="s">
        <v>829</v>
      </c>
      <c r="P11421">
        <v>0</v>
      </c>
      <c r="Q11421">
        <v>0</v>
      </c>
      <c r="R11421">
        <v>0</v>
      </c>
      <c r="S11421">
        <v>0</v>
      </c>
      <c r="T11421">
        <v>0</v>
      </c>
      <c r="U11421">
        <v>0</v>
      </c>
      <c r="V11421">
        <v>0</v>
      </c>
    </row>
    <row r="11422" spans="1:22" x14ac:dyDescent="0.3">
      <c r="A11422">
        <v>202122</v>
      </c>
      <c r="B11422" t="s">
        <v>820</v>
      </c>
      <c r="C11422" t="s">
        <v>821</v>
      </c>
      <c r="D11422" t="s">
        <v>822</v>
      </c>
      <c r="E11422" t="s">
        <v>823</v>
      </c>
      <c r="F11422" t="s">
        <v>912</v>
      </c>
      <c r="G11422" t="s">
        <v>913</v>
      </c>
      <c r="H11422" t="s">
        <v>1112</v>
      </c>
      <c r="I11422">
        <v>394</v>
      </c>
      <c r="J11422" t="s">
        <v>1113</v>
      </c>
      <c r="K11422" t="s">
        <v>828</v>
      </c>
      <c r="L11422" t="s">
        <v>606</v>
      </c>
      <c r="M11422">
        <v>0</v>
      </c>
      <c r="N11422">
        <v>0</v>
      </c>
      <c r="O11422">
        <v>0</v>
      </c>
      <c r="P11422">
        <v>0</v>
      </c>
      <c r="Q11422">
        <v>0</v>
      </c>
      <c r="R11422">
        <v>0</v>
      </c>
      <c r="S11422">
        <v>0</v>
      </c>
      <c r="T11422">
        <v>0</v>
      </c>
      <c r="U11422">
        <v>0</v>
      </c>
      <c r="V11422">
        <v>0</v>
      </c>
    </row>
    <row r="11423" spans="1:22" x14ac:dyDescent="0.3">
      <c r="A11423">
        <v>202223</v>
      </c>
      <c r="B11423" t="s">
        <v>820</v>
      </c>
      <c r="C11423" t="s">
        <v>821</v>
      </c>
      <c r="D11423" t="s">
        <v>822</v>
      </c>
      <c r="E11423" t="s">
        <v>823</v>
      </c>
      <c r="F11423" t="s">
        <v>912</v>
      </c>
      <c r="G11423" t="s">
        <v>913</v>
      </c>
      <c r="H11423" t="s">
        <v>1112</v>
      </c>
      <c r="I11423">
        <v>394</v>
      </c>
      <c r="J11423" t="s">
        <v>1113</v>
      </c>
      <c r="K11423" t="s">
        <v>828</v>
      </c>
      <c r="L11423" t="s">
        <v>606</v>
      </c>
      <c r="M11423">
        <v>0</v>
      </c>
      <c r="N11423">
        <v>0</v>
      </c>
      <c r="O11423">
        <v>0</v>
      </c>
      <c r="P11423">
        <v>0</v>
      </c>
      <c r="Q11423">
        <v>0</v>
      </c>
      <c r="R11423">
        <v>0</v>
      </c>
      <c r="S11423">
        <v>0</v>
      </c>
      <c r="T11423">
        <v>0</v>
      </c>
      <c r="U11423">
        <v>0</v>
      </c>
      <c r="V11423">
        <v>0</v>
      </c>
    </row>
    <row r="11424" spans="1:22" x14ac:dyDescent="0.3">
      <c r="A11424">
        <v>202324</v>
      </c>
      <c r="B11424" t="s">
        <v>820</v>
      </c>
      <c r="C11424" t="s">
        <v>821</v>
      </c>
      <c r="D11424" t="s">
        <v>822</v>
      </c>
      <c r="E11424" t="s">
        <v>823</v>
      </c>
      <c r="F11424" t="s">
        <v>912</v>
      </c>
      <c r="G11424" t="s">
        <v>913</v>
      </c>
      <c r="H11424" t="s">
        <v>1112</v>
      </c>
      <c r="I11424">
        <v>394</v>
      </c>
      <c r="J11424" t="s">
        <v>1113</v>
      </c>
      <c r="K11424" t="s">
        <v>828</v>
      </c>
      <c r="L11424" t="s">
        <v>606</v>
      </c>
      <c r="M11424">
        <v>0</v>
      </c>
      <c r="N11424">
        <v>0</v>
      </c>
      <c r="O11424">
        <v>0</v>
      </c>
      <c r="P11424">
        <v>0</v>
      </c>
      <c r="Q11424">
        <v>0</v>
      </c>
      <c r="R11424">
        <v>0</v>
      </c>
      <c r="S11424">
        <v>0</v>
      </c>
      <c r="T11424">
        <v>0</v>
      </c>
      <c r="U11424">
        <v>0</v>
      </c>
      <c r="V11424">
        <v>0</v>
      </c>
    </row>
    <row r="11425" spans="1:22" x14ac:dyDescent="0.3">
      <c r="A11425">
        <v>202122</v>
      </c>
      <c r="B11425" t="s">
        <v>820</v>
      </c>
      <c r="C11425" t="s">
        <v>821</v>
      </c>
      <c r="D11425" t="s">
        <v>822</v>
      </c>
      <c r="E11425" t="s">
        <v>823</v>
      </c>
      <c r="F11425" t="s">
        <v>912</v>
      </c>
      <c r="G11425" t="s">
        <v>913</v>
      </c>
      <c r="H11425" t="s">
        <v>1112</v>
      </c>
      <c r="I11425">
        <v>394</v>
      </c>
      <c r="J11425" t="s">
        <v>1113</v>
      </c>
      <c r="K11425" t="s">
        <v>828</v>
      </c>
      <c r="L11425" t="s">
        <v>609</v>
      </c>
      <c r="M11425" t="s">
        <v>829</v>
      </c>
      <c r="N11425" t="s">
        <v>829</v>
      </c>
      <c r="O11425" t="s">
        <v>829</v>
      </c>
      <c r="P11425" t="s">
        <v>829</v>
      </c>
      <c r="Q11425">
        <v>0</v>
      </c>
      <c r="R11425" t="s">
        <v>829</v>
      </c>
      <c r="S11425">
        <v>0</v>
      </c>
      <c r="T11425">
        <v>0</v>
      </c>
      <c r="U11425">
        <v>0</v>
      </c>
      <c r="V11425">
        <v>0</v>
      </c>
    </row>
    <row r="11426" spans="1:22" x14ac:dyDescent="0.3">
      <c r="A11426">
        <v>202223</v>
      </c>
      <c r="B11426" t="s">
        <v>820</v>
      </c>
      <c r="C11426" t="s">
        <v>821</v>
      </c>
      <c r="D11426" t="s">
        <v>822</v>
      </c>
      <c r="E11426" t="s">
        <v>823</v>
      </c>
      <c r="F11426" t="s">
        <v>912</v>
      </c>
      <c r="G11426" t="s">
        <v>913</v>
      </c>
      <c r="H11426" t="s">
        <v>1112</v>
      </c>
      <c r="I11426">
        <v>394</v>
      </c>
      <c r="J11426" t="s">
        <v>1113</v>
      </c>
      <c r="K11426" t="s">
        <v>828</v>
      </c>
      <c r="L11426" t="s">
        <v>609</v>
      </c>
      <c r="M11426" t="s">
        <v>829</v>
      </c>
      <c r="N11426" t="s">
        <v>829</v>
      </c>
      <c r="O11426" t="s">
        <v>829</v>
      </c>
      <c r="P11426" t="s">
        <v>829</v>
      </c>
      <c r="Q11426">
        <v>0</v>
      </c>
      <c r="R11426" t="s">
        <v>829</v>
      </c>
      <c r="S11426">
        <v>0</v>
      </c>
      <c r="T11426">
        <v>0</v>
      </c>
      <c r="U11426">
        <v>0</v>
      </c>
      <c r="V11426">
        <v>0</v>
      </c>
    </row>
    <row r="11427" spans="1:22" x14ac:dyDescent="0.3">
      <c r="A11427">
        <v>202122</v>
      </c>
      <c r="B11427" t="s">
        <v>820</v>
      </c>
      <c r="C11427" t="s">
        <v>821</v>
      </c>
      <c r="D11427" t="s">
        <v>822</v>
      </c>
      <c r="E11427" t="s">
        <v>823</v>
      </c>
      <c r="F11427" t="s">
        <v>912</v>
      </c>
      <c r="G11427" t="s">
        <v>913</v>
      </c>
      <c r="H11427" t="s">
        <v>1112</v>
      </c>
      <c r="I11427">
        <v>394</v>
      </c>
      <c r="J11427" t="s">
        <v>1113</v>
      </c>
      <c r="K11427" t="s">
        <v>828</v>
      </c>
      <c r="L11427" t="s">
        <v>830</v>
      </c>
      <c r="M11427">
        <v>0</v>
      </c>
      <c r="N11427">
        <v>0</v>
      </c>
      <c r="O11427">
        <v>0</v>
      </c>
      <c r="P11427">
        <v>0</v>
      </c>
      <c r="Q11427">
        <v>0</v>
      </c>
      <c r="R11427">
        <v>0</v>
      </c>
      <c r="S11427">
        <v>0</v>
      </c>
      <c r="T11427">
        <v>0</v>
      </c>
      <c r="U11427">
        <v>0</v>
      </c>
      <c r="V11427">
        <v>0</v>
      </c>
    </row>
    <row r="11428" spans="1:22" x14ac:dyDescent="0.3">
      <c r="A11428">
        <v>202223</v>
      </c>
      <c r="B11428" t="s">
        <v>820</v>
      </c>
      <c r="C11428" t="s">
        <v>821</v>
      </c>
      <c r="D11428" t="s">
        <v>822</v>
      </c>
      <c r="E11428" t="s">
        <v>823</v>
      </c>
      <c r="F11428" t="s">
        <v>912</v>
      </c>
      <c r="G11428" t="s">
        <v>913</v>
      </c>
      <c r="H11428" t="s">
        <v>1112</v>
      </c>
      <c r="I11428">
        <v>394</v>
      </c>
      <c r="J11428" t="s">
        <v>1113</v>
      </c>
      <c r="K11428" t="s">
        <v>828</v>
      </c>
      <c r="L11428" t="s">
        <v>830</v>
      </c>
      <c r="M11428">
        <v>0</v>
      </c>
      <c r="N11428">
        <v>0</v>
      </c>
      <c r="O11428">
        <v>0</v>
      </c>
      <c r="P11428">
        <v>0</v>
      </c>
      <c r="Q11428">
        <v>0</v>
      </c>
      <c r="R11428">
        <v>0</v>
      </c>
      <c r="S11428">
        <v>0</v>
      </c>
      <c r="T11428">
        <v>0</v>
      </c>
      <c r="U11428">
        <v>0</v>
      </c>
      <c r="V11428">
        <v>0</v>
      </c>
    </row>
    <row r="11429" spans="1:22" x14ac:dyDescent="0.3">
      <c r="A11429">
        <v>202324</v>
      </c>
      <c r="B11429" t="s">
        <v>820</v>
      </c>
      <c r="C11429" t="s">
        <v>821</v>
      </c>
      <c r="D11429" t="s">
        <v>822</v>
      </c>
      <c r="E11429" t="s">
        <v>823</v>
      </c>
      <c r="F11429" t="s">
        <v>912</v>
      </c>
      <c r="G11429" t="s">
        <v>913</v>
      </c>
      <c r="H11429" t="s">
        <v>1112</v>
      </c>
      <c r="I11429">
        <v>394</v>
      </c>
      <c r="J11429" t="s">
        <v>1113</v>
      </c>
      <c r="K11429" t="s">
        <v>828</v>
      </c>
      <c r="L11429" t="s">
        <v>830</v>
      </c>
      <c r="M11429">
        <v>0</v>
      </c>
      <c r="N11429">
        <v>0</v>
      </c>
      <c r="O11429">
        <v>0</v>
      </c>
      <c r="P11429">
        <v>0</v>
      </c>
      <c r="Q11429">
        <v>0</v>
      </c>
      <c r="R11429">
        <v>0</v>
      </c>
      <c r="S11429">
        <v>0</v>
      </c>
      <c r="T11429">
        <v>0</v>
      </c>
      <c r="U11429">
        <v>0</v>
      </c>
      <c r="V11429">
        <v>0</v>
      </c>
    </row>
    <row r="11430" spans="1:22" x14ac:dyDescent="0.3">
      <c r="A11430">
        <v>202122</v>
      </c>
      <c r="B11430" t="s">
        <v>820</v>
      </c>
      <c r="C11430" t="s">
        <v>821</v>
      </c>
      <c r="D11430" t="s">
        <v>822</v>
      </c>
      <c r="E11430" t="s">
        <v>823</v>
      </c>
      <c r="F11430" t="s">
        <v>912</v>
      </c>
      <c r="G11430" t="s">
        <v>913</v>
      </c>
      <c r="H11430" t="s">
        <v>1112</v>
      </c>
      <c r="I11430">
        <v>394</v>
      </c>
      <c r="J11430" t="s">
        <v>1113</v>
      </c>
      <c r="K11430" t="s">
        <v>828</v>
      </c>
      <c r="L11430" t="s">
        <v>537</v>
      </c>
      <c r="M11430">
        <v>0</v>
      </c>
      <c r="N11430">
        <v>1320882</v>
      </c>
      <c r="O11430">
        <v>1292131</v>
      </c>
      <c r="P11430">
        <v>5236800</v>
      </c>
      <c r="Q11430">
        <v>268974</v>
      </c>
      <c r="R11430">
        <v>1155994</v>
      </c>
      <c r="S11430">
        <v>9274780</v>
      </c>
      <c r="T11430">
        <v>103401</v>
      </c>
      <c r="U11430">
        <v>9171379</v>
      </c>
      <c r="V11430">
        <v>151</v>
      </c>
    </row>
    <row r="11431" spans="1:22" x14ac:dyDescent="0.3">
      <c r="A11431">
        <v>202223</v>
      </c>
      <c r="B11431" t="s">
        <v>820</v>
      </c>
      <c r="C11431" t="s">
        <v>821</v>
      </c>
      <c r="D11431" t="s">
        <v>822</v>
      </c>
      <c r="E11431" t="s">
        <v>823</v>
      </c>
      <c r="F11431" t="s">
        <v>912</v>
      </c>
      <c r="G11431" t="s">
        <v>913</v>
      </c>
      <c r="H11431" t="s">
        <v>1112</v>
      </c>
      <c r="I11431">
        <v>394</v>
      </c>
      <c r="J11431" t="s">
        <v>1113</v>
      </c>
      <c r="K11431" t="s">
        <v>828</v>
      </c>
      <c r="L11431" t="s">
        <v>537</v>
      </c>
      <c r="M11431">
        <v>0</v>
      </c>
      <c r="N11431">
        <v>1700324</v>
      </c>
      <c r="O11431">
        <v>1644330</v>
      </c>
      <c r="P11431">
        <v>6023851</v>
      </c>
      <c r="Q11431">
        <v>224829</v>
      </c>
      <c r="R11431">
        <v>1584455</v>
      </c>
      <c r="S11431">
        <v>11177788</v>
      </c>
      <c r="T11431">
        <v>103040</v>
      </c>
      <c r="U11431">
        <v>11074748</v>
      </c>
      <c r="V11431">
        <v>183</v>
      </c>
    </row>
    <row r="11432" spans="1:22" x14ac:dyDescent="0.3">
      <c r="A11432">
        <v>202324</v>
      </c>
      <c r="B11432" t="s">
        <v>820</v>
      </c>
      <c r="C11432" t="s">
        <v>821</v>
      </c>
      <c r="D11432" t="s">
        <v>822</v>
      </c>
      <c r="E11432" t="s">
        <v>823</v>
      </c>
      <c r="F11432" t="s">
        <v>912</v>
      </c>
      <c r="G11432" t="s">
        <v>913</v>
      </c>
      <c r="H11432" t="s">
        <v>1112</v>
      </c>
      <c r="I11432">
        <v>394</v>
      </c>
      <c r="J11432" t="s">
        <v>1113</v>
      </c>
      <c r="K11432" t="s">
        <v>828</v>
      </c>
      <c r="L11432" t="s">
        <v>537</v>
      </c>
      <c r="M11432">
        <v>0</v>
      </c>
      <c r="N11432">
        <v>2473150</v>
      </c>
      <c r="O11432">
        <v>2200502</v>
      </c>
      <c r="P11432">
        <v>8000362</v>
      </c>
      <c r="Q11432">
        <v>360518</v>
      </c>
      <c r="R11432">
        <v>1888441</v>
      </c>
      <c r="S11432">
        <v>14922973</v>
      </c>
      <c r="T11432">
        <v>0</v>
      </c>
      <c r="U11432">
        <v>14922973</v>
      </c>
      <c r="V11432">
        <v>250</v>
      </c>
    </row>
    <row r="11433" spans="1:22" x14ac:dyDescent="0.3">
      <c r="A11433">
        <v>202122</v>
      </c>
      <c r="B11433" t="s">
        <v>820</v>
      </c>
      <c r="C11433" t="s">
        <v>821</v>
      </c>
      <c r="D11433" t="s">
        <v>822</v>
      </c>
      <c r="E11433" t="s">
        <v>823</v>
      </c>
      <c r="F11433" t="s">
        <v>912</v>
      </c>
      <c r="G11433" t="s">
        <v>913</v>
      </c>
      <c r="H11433" t="s">
        <v>1112</v>
      </c>
      <c r="I11433">
        <v>394</v>
      </c>
      <c r="J11433" t="s">
        <v>1113</v>
      </c>
      <c r="K11433" t="s">
        <v>828</v>
      </c>
      <c r="L11433" t="s">
        <v>572</v>
      </c>
      <c r="M11433">
        <v>0</v>
      </c>
      <c r="N11433">
        <v>0</v>
      </c>
      <c r="O11433">
        <v>0</v>
      </c>
      <c r="P11433">
        <v>6395979</v>
      </c>
      <c r="Q11433">
        <v>0</v>
      </c>
      <c r="R11433">
        <v>0</v>
      </c>
      <c r="S11433">
        <v>6395979</v>
      </c>
      <c r="T11433">
        <v>16309</v>
      </c>
      <c r="U11433">
        <v>6379670</v>
      </c>
      <c r="V11433">
        <v>105</v>
      </c>
    </row>
    <row r="11434" spans="1:22" x14ac:dyDescent="0.3">
      <c r="A11434">
        <v>202223</v>
      </c>
      <c r="B11434" t="s">
        <v>820</v>
      </c>
      <c r="C11434" t="s">
        <v>821</v>
      </c>
      <c r="D11434" t="s">
        <v>822</v>
      </c>
      <c r="E11434" t="s">
        <v>823</v>
      </c>
      <c r="F11434" t="s">
        <v>912</v>
      </c>
      <c r="G11434" t="s">
        <v>913</v>
      </c>
      <c r="H11434" t="s">
        <v>1112</v>
      </c>
      <c r="I11434">
        <v>394</v>
      </c>
      <c r="J11434" t="s">
        <v>1113</v>
      </c>
      <c r="K11434" t="s">
        <v>828</v>
      </c>
      <c r="L11434" t="s">
        <v>572</v>
      </c>
      <c r="M11434">
        <v>0</v>
      </c>
      <c r="N11434">
        <v>0</v>
      </c>
      <c r="O11434">
        <v>0</v>
      </c>
      <c r="P11434">
        <v>6898885</v>
      </c>
      <c r="Q11434">
        <v>0</v>
      </c>
      <c r="R11434">
        <v>0</v>
      </c>
      <c r="S11434">
        <v>6898885</v>
      </c>
      <c r="T11434">
        <v>38935</v>
      </c>
      <c r="U11434">
        <v>6859950</v>
      </c>
      <c r="V11434">
        <v>113</v>
      </c>
    </row>
    <row r="11435" spans="1:22" x14ac:dyDescent="0.3">
      <c r="A11435">
        <v>202324</v>
      </c>
      <c r="B11435" t="s">
        <v>820</v>
      </c>
      <c r="C11435" t="s">
        <v>821</v>
      </c>
      <c r="D11435" t="s">
        <v>822</v>
      </c>
      <c r="E11435" t="s">
        <v>823</v>
      </c>
      <c r="F11435" t="s">
        <v>912</v>
      </c>
      <c r="G11435" t="s">
        <v>913</v>
      </c>
      <c r="H11435" t="s">
        <v>1112</v>
      </c>
      <c r="I11435">
        <v>394</v>
      </c>
      <c r="J11435" t="s">
        <v>1113</v>
      </c>
      <c r="K11435" t="s">
        <v>828</v>
      </c>
      <c r="L11435" t="s">
        <v>572</v>
      </c>
      <c r="M11435">
        <v>0</v>
      </c>
      <c r="N11435">
        <v>0</v>
      </c>
      <c r="O11435">
        <v>0</v>
      </c>
      <c r="P11435">
        <v>8156999</v>
      </c>
      <c r="Q11435">
        <v>0</v>
      </c>
      <c r="R11435">
        <v>0</v>
      </c>
      <c r="S11435">
        <v>8156999</v>
      </c>
      <c r="T11435">
        <v>63265</v>
      </c>
      <c r="U11435">
        <v>8093735</v>
      </c>
      <c r="V11435">
        <v>136</v>
      </c>
    </row>
    <row r="11436" spans="1:22" x14ac:dyDescent="0.3">
      <c r="A11436">
        <v>202122</v>
      </c>
      <c r="B11436" t="s">
        <v>820</v>
      </c>
      <c r="C11436" t="s">
        <v>821</v>
      </c>
      <c r="D11436" t="s">
        <v>822</v>
      </c>
      <c r="E11436" t="s">
        <v>823</v>
      </c>
      <c r="F11436" t="s">
        <v>912</v>
      </c>
      <c r="G11436" t="s">
        <v>913</v>
      </c>
      <c r="H11436" t="s">
        <v>1112</v>
      </c>
      <c r="I11436">
        <v>394</v>
      </c>
      <c r="J11436" t="s">
        <v>1113</v>
      </c>
      <c r="K11436" t="s">
        <v>828</v>
      </c>
      <c r="L11436" t="s">
        <v>539</v>
      </c>
      <c r="M11436">
        <v>0</v>
      </c>
      <c r="N11436">
        <v>0</v>
      </c>
      <c r="O11436">
        <v>0</v>
      </c>
      <c r="P11436" t="s">
        <v>829</v>
      </c>
      <c r="Q11436" t="s">
        <v>829</v>
      </c>
      <c r="R11436" t="s">
        <v>829</v>
      </c>
      <c r="S11436">
        <v>0</v>
      </c>
      <c r="T11436">
        <v>0</v>
      </c>
      <c r="U11436">
        <v>0</v>
      </c>
      <c r="V11436">
        <v>0</v>
      </c>
    </row>
    <row r="11437" spans="1:22" x14ac:dyDescent="0.3">
      <c r="A11437">
        <v>202223</v>
      </c>
      <c r="B11437" t="s">
        <v>820</v>
      </c>
      <c r="C11437" t="s">
        <v>821</v>
      </c>
      <c r="D11437" t="s">
        <v>822</v>
      </c>
      <c r="E11437" t="s">
        <v>823</v>
      </c>
      <c r="F11437" t="s">
        <v>912</v>
      </c>
      <c r="G11437" t="s">
        <v>913</v>
      </c>
      <c r="H11437" t="s">
        <v>1112</v>
      </c>
      <c r="I11437">
        <v>394</v>
      </c>
      <c r="J11437" t="s">
        <v>1113</v>
      </c>
      <c r="K11437" t="s">
        <v>828</v>
      </c>
      <c r="L11437" t="s">
        <v>539</v>
      </c>
      <c r="M11437">
        <v>0</v>
      </c>
      <c r="N11437">
        <v>0</v>
      </c>
      <c r="O11437">
        <v>0</v>
      </c>
      <c r="P11437" t="s">
        <v>829</v>
      </c>
      <c r="Q11437" t="s">
        <v>829</v>
      </c>
      <c r="R11437" t="s">
        <v>829</v>
      </c>
      <c r="S11437">
        <v>0</v>
      </c>
      <c r="T11437">
        <v>0</v>
      </c>
      <c r="U11437">
        <v>0</v>
      </c>
      <c r="V11437">
        <v>0</v>
      </c>
    </row>
    <row r="11438" spans="1:22" x14ac:dyDescent="0.3">
      <c r="A11438">
        <v>202324</v>
      </c>
      <c r="B11438" t="s">
        <v>820</v>
      </c>
      <c r="C11438" t="s">
        <v>821</v>
      </c>
      <c r="D11438" t="s">
        <v>822</v>
      </c>
      <c r="E11438" t="s">
        <v>823</v>
      </c>
      <c r="F11438" t="s">
        <v>912</v>
      </c>
      <c r="G11438" t="s">
        <v>913</v>
      </c>
      <c r="H11438" t="s">
        <v>1112</v>
      </c>
      <c r="I11438">
        <v>394</v>
      </c>
      <c r="J11438" t="s">
        <v>1113</v>
      </c>
      <c r="K11438" t="s">
        <v>828</v>
      </c>
      <c r="L11438" t="s">
        <v>539</v>
      </c>
      <c r="M11438">
        <v>0</v>
      </c>
      <c r="N11438">
        <v>0</v>
      </c>
      <c r="O11438">
        <v>0</v>
      </c>
      <c r="P11438" t="s">
        <v>829</v>
      </c>
      <c r="Q11438" t="s">
        <v>829</v>
      </c>
      <c r="R11438" t="s">
        <v>829</v>
      </c>
      <c r="S11438">
        <v>0</v>
      </c>
      <c r="T11438">
        <v>0</v>
      </c>
      <c r="U11438">
        <v>0</v>
      </c>
      <c r="V11438">
        <v>0</v>
      </c>
    </row>
    <row r="11439" spans="1:22" x14ac:dyDescent="0.3">
      <c r="A11439">
        <v>202122</v>
      </c>
      <c r="B11439" t="s">
        <v>820</v>
      </c>
      <c r="C11439" t="s">
        <v>821</v>
      </c>
      <c r="D11439" t="s">
        <v>822</v>
      </c>
      <c r="E11439" t="s">
        <v>823</v>
      </c>
      <c r="F11439" t="s">
        <v>912</v>
      </c>
      <c r="G11439" t="s">
        <v>913</v>
      </c>
      <c r="H11439" t="s">
        <v>1112</v>
      </c>
      <c r="I11439">
        <v>394</v>
      </c>
      <c r="J11439" t="s">
        <v>1113</v>
      </c>
      <c r="K11439" t="s">
        <v>828</v>
      </c>
      <c r="L11439" t="s">
        <v>541</v>
      </c>
      <c r="M11439">
        <v>116317</v>
      </c>
      <c r="N11439">
        <v>885637</v>
      </c>
      <c r="O11439">
        <v>623965</v>
      </c>
      <c r="P11439">
        <v>36486</v>
      </c>
      <c r="Q11439">
        <v>6018</v>
      </c>
      <c r="R11439">
        <v>45534</v>
      </c>
      <c r="S11439">
        <v>1713956</v>
      </c>
      <c r="T11439">
        <v>0</v>
      </c>
      <c r="U11439">
        <v>1713956</v>
      </c>
      <c r="V11439">
        <v>28</v>
      </c>
    </row>
    <row r="11440" spans="1:22" x14ac:dyDescent="0.3">
      <c r="A11440">
        <v>202223</v>
      </c>
      <c r="B11440" t="s">
        <v>820</v>
      </c>
      <c r="C11440" t="s">
        <v>821</v>
      </c>
      <c r="D11440" t="s">
        <v>822</v>
      </c>
      <c r="E11440" t="s">
        <v>823</v>
      </c>
      <c r="F11440" t="s">
        <v>912</v>
      </c>
      <c r="G11440" t="s">
        <v>913</v>
      </c>
      <c r="H11440" t="s">
        <v>1112</v>
      </c>
      <c r="I11440">
        <v>394</v>
      </c>
      <c r="J11440" t="s">
        <v>1113</v>
      </c>
      <c r="K11440" t="s">
        <v>828</v>
      </c>
      <c r="L11440" t="s">
        <v>541</v>
      </c>
      <c r="M11440">
        <v>107858</v>
      </c>
      <c r="N11440">
        <v>857068</v>
      </c>
      <c r="O11440">
        <v>659797</v>
      </c>
      <c r="P11440">
        <v>34832</v>
      </c>
      <c r="Q11440">
        <v>7941</v>
      </c>
      <c r="R11440">
        <v>45169</v>
      </c>
      <c r="S11440">
        <v>1712665</v>
      </c>
      <c r="T11440">
        <v>5950</v>
      </c>
      <c r="U11440">
        <v>1706715</v>
      </c>
      <c r="V11440">
        <v>28</v>
      </c>
    </row>
    <row r="11441" spans="1:22" x14ac:dyDescent="0.3">
      <c r="A11441">
        <v>202324</v>
      </c>
      <c r="B11441" t="s">
        <v>820</v>
      </c>
      <c r="C11441" t="s">
        <v>821</v>
      </c>
      <c r="D11441" t="s">
        <v>822</v>
      </c>
      <c r="E11441" t="s">
        <v>823</v>
      </c>
      <c r="F11441" t="s">
        <v>912</v>
      </c>
      <c r="G11441" t="s">
        <v>913</v>
      </c>
      <c r="H11441" t="s">
        <v>1112</v>
      </c>
      <c r="I11441">
        <v>394</v>
      </c>
      <c r="J11441" t="s">
        <v>1113</v>
      </c>
      <c r="K11441" t="s">
        <v>828</v>
      </c>
      <c r="L11441" t="s">
        <v>541</v>
      </c>
      <c r="M11441">
        <v>113510</v>
      </c>
      <c r="N11441">
        <v>986275</v>
      </c>
      <c r="O11441">
        <v>700841</v>
      </c>
      <c r="P11441">
        <v>38723</v>
      </c>
      <c r="Q11441">
        <v>8307</v>
      </c>
      <c r="R11441">
        <v>47250</v>
      </c>
      <c r="S11441">
        <v>1894906</v>
      </c>
      <c r="T11441">
        <v>1020</v>
      </c>
      <c r="U11441">
        <v>1893886</v>
      </c>
      <c r="V11441">
        <v>32</v>
      </c>
    </row>
    <row r="11442" spans="1:22" x14ac:dyDescent="0.3">
      <c r="A11442">
        <v>202122</v>
      </c>
      <c r="B11442" t="s">
        <v>820</v>
      </c>
      <c r="C11442" t="s">
        <v>821</v>
      </c>
      <c r="D11442" t="s">
        <v>822</v>
      </c>
      <c r="E11442" t="s">
        <v>823</v>
      </c>
      <c r="F11442" t="s">
        <v>912</v>
      </c>
      <c r="G11442" t="s">
        <v>913</v>
      </c>
      <c r="H11442" t="s">
        <v>1112</v>
      </c>
      <c r="I11442">
        <v>394</v>
      </c>
      <c r="J11442" t="s">
        <v>1113</v>
      </c>
      <c r="K11442" t="s">
        <v>828</v>
      </c>
      <c r="L11442" t="s">
        <v>831</v>
      </c>
      <c r="M11442" t="s">
        <v>829</v>
      </c>
      <c r="N11442" t="s">
        <v>829</v>
      </c>
      <c r="O11442" t="s">
        <v>829</v>
      </c>
      <c r="P11442">
        <v>0</v>
      </c>
      <c r="Q11442">
        <v>0</v>
      </c>
      <c r="R11442" t="s">
        <v>829</v>
      </c>
      <c r="S11442">
        <v>0</v>
      </c>
      <c r="T11442">
        <v>0</v>
      </c>
      <c r="U11442">
        <v>0</v>
      </c>
      <c r="V11442">
        <v>0</v>
      </c>
    </row>
    <row r="11443" spans="1:22" x14ac:dyDescent="0.3">
      <c r="A11443">
        <v>202223</v>
      </c>
      <c r="B11443" t="s">
        <v>820</v>
      </c>
      <c r="C11443" t="s">
        <v>821</v>
      </c>
      <c r="D11443" t="s">
        <v>822</v>
      </c>
      <c r="E11443" t="s">
        <v>823</v>
      </c>
      <c r="F11443" t="s">
        <v>912</v>
      </c>
      <c r="G11443" t="s">
        <v>913</v>
      </c>
      <c r="H11443" t="s">
        <v>1112</v>
      </c>
      <c r="I11443">
        <v>394</v>
      </c>
      <c r="J11443" t="s">
        <v>1113</v>
      </c>
      <c r="K11443" t="s">
        <v>828</v>
      </c>
      <c r="L11443" t="s">
        <v>831</v>
      </c>
      <c r="M11443" t="s">
        <v>829</v>
      </c>
      <c r="N11443" t="s">
        <v>829</v>
      </c>
      <c r="O11443" t="s">
        <v>829</v>
      </c>
      <c r="P11443">
        <v>0</v>
      </c>
      <c r="Q11443">
        <v>0</v>
      </c>
      <c r="R11443" t="s">
        <v>829</v>
      </c>
      <c r="S11443">
        <v>0</v>
      </c>
      <c r="T11443">
        <v>0</v>
      </c>
      <c r="U11443">
        <v>0</v>
      </c>
      <c r="V11443">
        <v>0</v>
      </c>
    </row>
    <row r="11444" spans="1:22" x14ac:dyDescent="0.3">
      <c r="A11444">
        <v>202324</v>
      </c>
      <c r="B11444" t="s">
        <v>820</v>
      </c>
      <c r="C11444" t="s">
        <v>821</v>
      </c>
      <c r="D11444" t="s">
        <v>822</v>
      </c>
      <c r="E11444" t="s">
        <v>823</v>
      </c>
      <c r="F11444" t="s">
        <v>912</v>
      </c>
      <c r="G11444" t="s">
        <v>913</v>
      </c>
      <c r="H11444" t="s">
        <v>1112</v>
      </c>
      <c r="I11444">
        <v>394</v>
      </c>
      <c r="J11444" t="s">
        <v>1113</v>
      </c>
      <c r="K11444" t="s">
        <v>828</v>
      </c>
      <c r="L11444" t="s">
        <v>831</v>
      </c>
      <c r="M11444" t="s">
        <v>829</v>
      </c>
      <c r="N11444" t="s">
        <v>829</v>
      </c>
      <c r="O11444" t="s">
        <v>829</v>
      </c>
      <c r="P11444">
        <v>0</v>
      </c>
      <c r="Q11444">
        <v>0</v>
      </c>
      <c r="R11444" t="s">
        <v>829</v>
      </c>
      <c r="S11444">
        <v>0</v>
      </c>
      <c r="T11444">
        <v>0</v>
      </c>
      <c r="U11444">
        <v>0</v>
      </c>
      <c r="V11444">
        <v>0</v>
      </c>
    </row>
    <row r="11445" spans="1:22" x14ac:dyDescent="0.3">
      <c r="A11445">
        <v>202122</v>
      </c>
      <c r="B11445" t="s">
        <v>820</v>
      </c>
      <c r="C11445" t="s">
        <v>821</v>
      </c>
      <c r="D11445" t="s">
        <v>822</v>
      </c>
      <c r="E11445" t="s">
        <v>823</v>
      </c>
      <c r="F11445" t="s">
        <v>912</v>
      </c>
      <c r="G11445" t="s">
        <v>913</v>
      </c>
      <c r="H11445" t="s">
        <v>1112</v>
      </c>
      <c r="I11445">
        <v>394</v>
      </c>
      <c r="J11445" t="s">
        <v>1113</v>
      </c>
      <c r="K11445" t="s">
        <v>828</v>
      </c>
      <c r="L11445" t="s">
        <v>832</v>
      </c>
      <c r="M11445">
        <v>0</v>
      </c>
      <c r="N11445">
        <v>0</v>
      </c>
      <c r="O11445">
        <v>0</v>
      </c>
      <c r="P11445">
        <v>0</v>
      </c>
      <c r="Q11445">
        <v>84015</v>
      </c>
      <c r="R11445">
        <v>0</v>
      </c>
      <c r="S11445">
        <v>84015</v>
      </c>
      <c r="T11445">
        <v>0</v>
      </c>
      <c r="U11445">
        <v>84015</v>
      </c>
      <c r="V11445">
        <v>1</v>
      </c>
    </row>
    <row r="11446" spans="1:22" x14ac:dyDescent="0.3">
      <c r="A11446">
        <v>202223</v>
      </c>
      <c r="B11446" t="s">
        <v>820</v>
      </c>
      <c r="C11446" t="s">
        <v>821</v>
      </c>
      <c r="D11446" t="s">
        <v>822</v>
      </c>
      <c r="E11446" t="s">
        <v>823</v>
      </c>
      <c r="F11446" t="s">
        <v>912</v>
      </c>
      <c r="G11446" t="s">
        <v>913</v>
      </c>
      <c r="H11446" t="s">
        <v>1112</v>
      </c>
      <c r="I11446">
        <v>394</v>
      </c>
      <c r="J11446" t="s">
        <v>1113</v>
      </c>
      <c r="K11446" t="s">
        <v>828</v>
      </c>
      <c r="L11446" t="s">
        <v>832</v>
      </c>
      <c r="M11446">
        <v>0</v>
      </c>
      <c r="N11446">
        <v>0</v>
      </c>
      <c r="O11446">
        <v>0</v>
      </c>
      <c r="P11446">
        <v>0</v>
      </c>
      <c r="Q11446">
        <v>138468</v>
      </c>
      <c r="R11446">
        <v>0</v>
      </c>
      <c r="S11446">
        <v>138468</v>
      </c>
      <c r="T11446">
        <v>0</v>
      </c>
      <c r="U11446">
        <v>138468</v>
      </c>
      <c r="V11446">
        <v>2</v>
      </c>
    </row>
    <row r="11447" spans="1:22" x14ac:dyDescent="0.3">
      <c r="A11447">
        <v>202324</v>
      </c>
      <c r="B11447" t="s">
        <v>820</v>
      </c>
      <c r="C11447" t="s">
        <v>821</v>
      </c>
      <c r="D11447" t="s">
        <v>822</v>
      </c>
      <c r="E11447" t="s">
        <v>823</v>
      </c>
      <c r="F11447" t="s">
        <v>912</v>
      </c>
      <c r="G11447" t="s">
        <v>913</v>
      </c>
      <c r="H11447" t="s">
        <v>1112</v>
      </c>
      <c r="I11447">
        <v>394</v>
      </c>
      <c r="J11447" t="s">
        <v>1113</v>
      </c>
      <c r="K11447" t="s">
        <v>828</v>
      </c>
      <c r="L11447" t="s">
        <v>832</v>
      </c>
      <c r="M11447">
        <v>0</v>
      </c>
      <c r="N11447">
        <v>0</v>
      </c>
      <c r="O11447">
        <v>0</v>
      </c>
      <c r="P11447">
        <v>0</v>
      </c>
      <c r="Q11447">
        <v>130276</v>
      </c>
      <c r="R11447">
        <v>0</v>
      </c>
      <c r="S11447">
        <v>130276</v>
      </c>
      <c r="T11447">
        <v>0</v>
      </c>
      <c r="U11447">
        <v>130276</v>
      </c>
      <c r="V11447">
        <v>2</v>
      </c>
    </row>
    <row r="11448" spans="1:22" x14ac:dyDescent="0.3">
      <c r="A11448">
        <v>202122</v>
      </c>
      <c r="B11448" t="s">
        <v>820</v>
      </c>
      <c r="C11448" t="s">
        <v>821</v>
      </c>
      <c r="D11448" t="s">
        <v>822</v>
      </c>
      <c r="E11448" t="s">
        <v>823</v>
      </c>
      <c r="F11448" t="s">
        <v>912</v>
      </c>
      <c r="G11448" t="s">
        <v>913</v>
      </c>
      <c r="H11448" t="s">
        <v>1112</v>
      </c>
      <c r="I11448">
        <v>394</v>
      </c>
      <c r="J11448" t="s">
        <v>1113</v>
      </c>
      <c r="K11448" t="s">
        <v>828</v>
      </c>
      <c r="L11448" t="s">
        <v>544</v>
      </c>
      <c r="M11448">
        <v>89983</v>
      </c>
      <c r="N11448">
        <v>685126</v>
      </c>
      <c r="O11448">
        <v>482697</v>
      </c>
      <c r="P11448">
        <v>28225</v>
      </c>
      <c r="Q11448">
        <v>4655</v>
      </c>
      <c r="R11448">
        <v>35225</v>
      </c>
      <c r="S11448">
        <v>1325911</v>
      </c>
      <c r="T11448">
        <v>58751</v>
      </c>
      <c r="U11448">
        <v>1267161</v>
      </c>
      <c r="V11448">
        <v>21</v>
      </c>
    </row>
    <row r="11449" spans="1:22" x14ac:dyDescent="0.3">
      <c r="A11449">
        <v>202223</v>
      </c>
      <c r="B11449" t="s">
        <v>820</v>
      </c>
      <c r="C11449" t="s">
        <v>821</v>
      </c>
      <c r="D11449" t="s">
        <v>822</v>
      </c>
      <c r="E11449" t="s">
        <v>823</v>
      </c>
      <c r="F11449" t="s">
        <v>912</v>
      </c>
      <c r="G11449" t="s">
        <v>913</v>
      </c>
      <c r="H11449" t="s">
        <v>1112</v>
      </c>
      <c r="I11449">
        <v>394</v>
      </c>
      <c r="J11449" t="s">
        <v>1113</v>
      </c>
      <c r="K11449" t="s">
        <v>828</v>
      </c>
      <c r="L11449" t="s">
        <v>544</v>
      </c>
      <c r="M11449">
        <v>106375</v>
      </c>
      <c r="N11449">
        <v>845280</v>
      </c>
      <c r="O11449">
        <v>650722</v>
      </c>
      <c r="P11449">
        <v>34353</v>
      </c>
      <c r="Q11449">
        <v>7832</v>
      </c>
      <c r="R11449">
        <v>44547</v>
      </c>
      <c r="S11449">
        <v>1689109</v>
      </c>
      <c r="T11449">
        <v>236239</v>
      </c>
      <c r="U11449">
        <v>1452870</v>
      </c>
      <c r="V11449">
        <v>24</v>
      </c>
    </row>
    <row r="11450" spans="1:22" x14ac:dyDescent="0.3">
      <c r="A11450">
        <v>202324</v>
      </c>
      <c r="B11450" t="s">
        <v>820</v>
      </c>
      <c r="C11450" t="s">
        <v>821</v>
      </c>
      <c r="D11450" t="s">
        <v>822</v>
      </c>
      <c r="E11450" t="s">
        <v>823</v>
      </c>
      <c r="F11450" t="s">
        <v>912</v>
      </c>
      <c r="G11450" t="s">
        <v>913</v>
      </c>
      <c r="H11450" t="s">
        <v>1112</v>
      </c>
      <c r="I11450">
        <v>394</v>
      </c>
      <c r="J11450" t="s">
        <v>1113</v>
      </c>
      <c r="K11450" t="s">
        <v>828</v>
      </c>
      <c r="L11450" t="s">
        <v>544</v>
      </c>
      <c r="M11450">
        <v>78742</v>
      </c>
      <c r="N11450">
        <v>684183</v>
      </c>
      <c r="O11450">
        <v>486176</v>
      </c>
      <c r="P11450">
        <v>26862</v>
      </c>
      <c r="Q11450">
        <v>5763</v>
      </c>
      <c r="R11450">
        <v>32778</v>
      </c>
      <c r="S11450">
        <v>1314504</v>
      </c>
      <c r="T11450">
        <v>0</v>
      </c>
      <c r="U11450">
        <v>1314504</v>
      </c>
      <c r="V11450">
        <v>22</v>
      </c>
    </row>
    <row r="11451" spans="1:22" x14ac:dyDescent="0.3">
      <c r="A11451">
        <v>202122</v>
      </c>
      <c r="B11451" t="s">
        <v>820</v>
      </c>
      <c r="C11451" t="s">
        <v>821</v>
      </c>
      <c r="D11451" t="s">
        <v>822</v>
      </c>
      <c r="E11451" t="s">
        <v>823</v>
      </c>
      <c r="F11451" t="s">
        <v>912</v>
      </c>
      <c r="G11451" t="s">
        <v>913</v>
      </c>
      <c r="H11451" t="s">
        <v>1112</v>
      </c>
      <c r="I11451">
        <v>394</v>
      </c>
      <c r="J11451" t="s">
        <v>1113</v>
      </c>
      <c r="K11451" t="s">
        <v>828</v>
      </c>
      <c r="L11451" t="s">
        <v>600</v>
      </c>
      <c r="M11451" t="s">
        <v>829</v>
      </c>
      <c r="N11451" t="s">
        <v>829</v>
      </c>
      <c r="O11451" t="s">
        <v>829</v>
      </c>
      <c r="P11451">
        <v>0</v>
      </c>
      <c r="Q11451">
        <v>0</v>
      </c>
      <c r="R11451" t="s">
        <v>829</v>
      </c>
      <c r="S11451">
        <v>0</v>
      </c>
      <c r="T11451">
        <v>0</v>
      </c>
      <c r="U11451">
        <v>0</v>
      </c>
      <c r="V11451">
        <v>0</v>
      </c>
    </row>
    <row r="11452" spans="1:22" x14ac:dyDescent="0.3">
      <c r="A11452">
        <v>202223</v>
      </c>
      <c r="B11452" t="s">
        <v>820</v>
      </c>
      <c r="C11452" t="s">
        <v>821</v>
      </c>
      <c r="D11452" t="s">
        <v>822</v>
      </c>
      <c r="E11452" t="s">
        <v>823</v>
      </c>
      <c r="F11452" t="s">
        <v>912</v>
      </c>
      <c r="G11452" t="s">
        <v>913</v>
      </c>
      <c r="H11452" t="s">
        <v>1112</v>
      </c>
      <c r="I11452">
        <v>394</v>
      </c>
      <c r="J11452" t="s">
        <v>1113</v>
      </c>
      <c r="K11452" t="s">
        <v>828</v>
      </c>
      <c r="L11452" t="s">
        <v>600</v>
      </c>
      <c r="M11452" t="s">
        <v>829</v>
      </c>
      <c r="N11452" t="s">
        <v>829</v>
      </c>
      <c r="O11452" t="s">
        <v>829</v>
      </c>
      <c r="P11452">
        <v>0</v>
      </c>
      <c r="Q11452">
        <v>0</v>
      </c>
      <c r="R11452" t="s">
        <v>829</v>
      </c>
      <c r="S11452">
        <v>0</v>
      </c>
      <c r="T11452">
        <v>0</v>
      </c>
      <c r="U11452">
        <v>0</v>
      </c>
      <c r="V11452">
        <v>0</v>
      </c>
    </row>
    <row r="11453" spans="1:22" x14ac:dyDescent="0.3">
      <c r="A11453">
        <v>202324</v>
      </c>
      <c r="B11453" t="s">
        <v>820</v>
      </c>
      <c r="C11453" t="s">
        <v>821</v>
      </c>
      <c r="D11453" t="s">
        <v>822</v>
      </c>
      <c r="E11453" t="s">
        <v>823</v>
      </c>
      <c r="F11453" t="s">
        <v>912</v>
      </c>
      <c r="G11453" t="s">
        <v>913</v>
      </c>
      <c r="H11453" t="s">
        <v>1112</v>
      </c>
      <c r="I11453">
        <v>394</v>
      </c>
      <c r="J11453" t="s">
        <v>1113</v>
      </c>
      <c r="K11453" t="s">
        <v>828</v>
      </c>
      <c r="L11453" t="s">
        <v>600</v>
      </c>
      <c r="M11453" t="s">
        <v>829</v>
      </c>
      <c r="N11453" t="s">
        <v>829</v>
      </c>
      <c r="O11453" t="s">
        <v>829</v>
      </c>
      <c r="P11453">
        <v>0</v>
      </c>
      <c r="Q11453">
        <v>0</v>
      </c>
      <c r="R11453" t="s">
        <v>829</v>
      </c>
      <c r="S11453">
        <v>0</v>
      </c>
      <c r="T11453">
        <v>0</v>
      </c>
      <c r="U11453">
        <v>0</v>
      </c>
      <c r="V11453">
        <v>0</v>
      </c>
    </row>
    <row r="11454" spans="1:22" x14ac:dyDescent="0.3">
      <c r="A11454">
        <v>202122</v>
      </c>
      <c r="B11454" t="s">
        <v>820</v>
      </c>
      <c r="C11454" t="s">
        <v>821</v>
      </c>
      <c r="D11454" t="s">
        <v>822</v>
      </c>
      <c r="E11454" t="s">
        <v>823</v>
      </c>
      <c r="F11454" t="s">
        <v>912</v>
      </c>
      <c r="G11454" t="s">
        <v>913</v>
      </c>
      <c r="H11454" t="s">
        <v>1112</v>
      </c>
      <c r="I11454">
        <v>394</v>
      </c>
      <c r="J11454" t="s">
        <v>1113</v>
      </c>
      <c r="K11454" t="s">
        <v>828</v>
      </c>
      <c r="L11454" t="s">
        <v>247</v>
      </c>
      <c r="M11454">
        <v>0</v>
      </c>
      <c r="N11454">
        <v>0</v>
      </c>
      <c r="O11454">
        <v>0</v>
      </c>
      <c r="P11454">
        <v>0</v>
      </c>
      <c r="Q11454">
        <v>0</v>
      </c>
      <c r="R11454">
        <v>0</v>
      </c>
      <c r="S11454">
        <v>0</v>
      </c>
      <c r="T11454">
        <v>0</v>
      </c>
      <c r="U11454">
        <v>0</v>
      </c>
      <c r="V11454">
        <v>0</v>
      </c>
    </row>
    <row r="11455" spans="1:22" x14ac:dyDescent="0.3">
      <c r="A11455">
        <v>202223</v>
      </c>
      <c r="B11455" t="s">
        <v>820</v>
      </c>
      <c r="C11455" t="s">
        <v>821</v>
      </c>
      <c r="D11455" t="s">
        <v>822</v>
      </c>
      <c r="E11455" t="s">
        <v>823</v>
      </c>
      <c r="F11455" t="s">
        <v>912</v>
      </c>
      <c r="G11455" t="s">
        <v>913</v>
      </c>
      <c r="H11455" t="s">
        <v>1112</v>
      </c>
      <c r="I11455">
        <v>394</v>
      </c>
      <c r="J11455" t="s">
        <v>1113</v>
      </c>
      <c r="K11455" t="s">
        <v>828</v>
      </c>
      <c r="L11455" t="s">
        <v>247</v>
      </c>
      <c r="M11455">
        <v>0</v>
      </c>
      <c r="N11455">
        <v>0</v>
      </c>
      <c r="O11455">
        <v>0</v>
      </c>
      <c r="P11455">
        <v>0</v>
      </c>
      <c r="Q11455">
        <v>0</v>
      </c>
      <c r="R11455">
        <v>0</v>
      </c>
      <c r="S11455">
        <v>0</v>
      </c>
      <c r="T11455">
        <v>0</v>
      </c>
      <c r="U11455">
        <v>0</v>
      </c>
      <c r="V11455">
        <v>0</v>
      </c>
    </row>
    <row r="11456" spans="1:22" x14ac:dyDescent="0.3">
      <c r="A11456">
        <v>202324</v>
      </c>
      <c r="B11456" t="s">
        <v>820</v>
      </c>
      <c r="C11456" t="s">
        <v>821</v>
      </c>
      <c r="D11456" t="s">
        <v>822</v>
      </c>
      <c r="E11456" t="s">
        <v>823</v>
      </c>
      <c r="F11456" t="s">
        <v>912</v>
      </c>
      <c r="G11456" t="s">
        <v>913</v>
      </c>
      <c r="H11456" t="s">
        <v>1112</v>
      </c>
      <c r="I11456">
        <v>394</v>
      </c>
      <c r="J11456" t="s">
        <v>1113</v>
      </c>
      <c r="K11456" t="s">
        <v>828</v>
      </c>
      <c r="L11456" t="s">
        <v>247</v>
      </c>
      <c r="M11456">
        <v>0</v>
      </c>
      <c r="N11456">
        <v>0</v>
      </c>
      <c r="O11456">
        <v>0</v>
      </c>
      <c r="P11456">
        <v>0</v>
      </c>
      <c r="Q11456">
        <v>0</v>
      </c>
      <c r="R11456">
        <v>0</v>
      </c>
      <c r="S11456">
        <v>0</v>
      </c>
      <c r="T11456">
        <v>0</v>
      </c>
      <c r="U11456">
        <v>0</v>
      </c>
      <c r="V11456">
        <v>0</v>
      </c>
    </row>
    <row r="11457" spans="1:22" x14ac:dyDescent="0.3">
      <c r="A11457">
        <v>202122</v>
      </c>
      <c r="B11457" t="s">
        <v>820</v>
      </c>
      <c r="C11457" t="s">
        <v>821</v>
      </c>
      <c r="D11457" t="s">
        <v>822</v>
      </c>
      <c r="E11457" t="s">
        <v>823</v>
      </c>
      <c r="F11457" t="s">
        <v>912</v>
      </c>
      <c r="G11457" t="s">
        <v>913</v>
      </c>
      <c r="H11457" t="s">
        <v>1112</v>
      </c>
      <c r="I11457">
        <v>394</v>
      </c>
      <c r="J11457" t="s">
        <v>1113</v>
      </c>
      <c r="K11457" t="s">
        <v>828</v>
      </c>
      <c r="L11457" t="s">
        <v>833</v>
      </c>
      <c r="M11457">
        <v>18618544</v>
      </c>
      <c r="N11457">
        <v>51772653</v>
      </c>
      <c r="O11457">
        <v>6514952</v>
      </c>
      <c r="P11457">
        <v>16889256</v>
      </c>
      <c r="Q11457">
        <v>3360229</v>
      </c>
      <c r="R11457">
        <v>1236753</v>
      </c>
      <c r="S11457">
        <v>98975386</v>
      </c>
      <c r="T11457">
        <v>930697</v>
      </c>
      <c r="U11457">
        <v>98044690</v>
      </c>
      <c r="V11457" t="s">
        <v>834</v>
      </c>
    </row>
    <row r="11458" spans="1:22" x14ac:dyDescent="0.3">
      <c r="A11458">
        <v>202223</v>
      </c>
      <c r="B11458" t="s">
        <v>820</v>
      </c>
      <c r="C11458" t="s">
        <v>821</v>
      </c>
      <c r="D11458" t="s">
        <v>822</v>
      </c>
      <c r="E11458" t="s">
        <v>823</v>
      </c>
      <c r="F11458" t="s">
        <v>912</v>
      </c>
      <c r="G11458" t="s">
        <v>913</v>
      </c>
      <c r="H11458" t="s">
        <v>1112</v>
      </c>
      <c r="I11458">
        <v>394</v>
      </c>
      <c r="J11458" t="s">
        <v>1113</v>
      </c>
      <c r="K11458" t="s">
        <v>828</v>
      </c>
      <c r="L11458" t="s">
        <v>833</v>
      </c>
      <c r="M11458">
        <v>19116383</v>
      </c>
      <c r="N11458">
        <v>48078339</v>
      </c>
      <c r="O11458">
        <v>5273805</v>
      </c>
      <c r="P11458">
        <v>19195428</v>
      </c>
      <c r="Q11458">
        <v>3685564</v>
      </c>
      <c r="R11458">
        <v>1681390</v>
      </c>
      <c r="S11458">
        <v>97613909</v>
      </c>
      <c r="T11458">
        <v>1333186</v>
      </c>
      <c r="U11458">
        <v>96280723</v>
      </c>
      <c r="V11458" t="s">
        <v>834</v>
      </c>
    </row>
    <row r="11459" spans="1:22" x14ac:dyDescent="0.3">
      <c r="A11459">
        <v>202324</v>
      </c>
      <c r="B11459" t="s">
        <v>820</v>
      </c>
      <c r="C11459" t="s">
        <v>821</v>
      </c>
      <c r="D11459" t="s">
        <v>822</v>
      </c>
      <c r="E11459" t="s">
        <v>823</v>
      </c>
      <c r="F11459" t="s">
        <v>912</v>
      </c>
      <c r="G11459" t="s">
        <v>913</v>
      </c>
      <c r="H11459" t="s">
        <v>1112</v>
      </c>
      <c r="I11459">
        <v>394</v>
      </c>
      <c r="J11459" t="s">
        <v>1113</v>
      </c>
      <c r="K11459" t="s">
        <v>828</v>
      </c>
      <c r="L11459" t="s">
        <v>833</v>
      </c>
      <c r="M11459">
        <v>20151010</v>
      </c>
      <c r="N11459">
        <v>49302245</v>
      </c>
      <c r="O11459">
        <v>3981035</v>
      </c>
      <c r="P11459">
        <v>23045942</v>
      </c>
      <c r="Q11459">
        <v>4606076</v>
      </c>
      <c r="R11459">
        <v>1968469</v>
      </c>
      <c r="S11459">
        <v>103637778</v>
      </c>
      <c r="T11459">
        <v>1044477</v>
      </c>
      <c r="U11459">
        <v>102593301</v>
      </c>
      <c r="V11459" t="s">
        <v>834</v>
      </c>
    </row>
    <row r="11460" spans="1:22" x14ac:dyDescent="0.3">
      <c r="A11460">
        <v>202122</v>
      </c>
      <c r="B11460" t="s">
        <v>820</v>
      </c>
      <c r="C11460" t="s">
        <v>821</v>
      </c>
      <c r="D11460" t="s">
        <v>822</v>
      </c>
      <c r="E11460" t="s">
        <v>823</v>
      </c>
      <c r="F11460" t="s">
        <v>912</v>
      </c>
      <c r="G11460" t="s">
        <v>913</v>
      </c>
      <c r="H11460" t="s">
        <v>1112</v>
      </c>
      <c r="I11460">
        <v>394</v>
      </c>
      <c r="J11460" t="s">
        <v>1113</v>
      </c>
      <c r="K11460" t="s">
        <v>835</v>
      </c>
      <c r="L11460" t="s">
        <v>836</v>
      </c>
      <c r="M11460" t="s">
        <v>829</v>
      </c>
      <c r="N11460" t="s">
        <v>829</v>
      </c>
      <c r="O11460" t="s">
        <v>829</v>
      </c>
      <c r="P11460" t="s">
        <v>829</v>
      </c>
      <c r="Q11460" t="s">
        <v>829</v>
      </c>
      <c r="R11460" t="s">
        <v>829</v>
      </c>
      <c r="S11460">
        <v>96358148</v>
      </c>
      <c r="T11460" t="s">
        <v>829</v>
      </c>
      <c r="U11460" t="s">
        <v>829</v>
      </c>
      <c r="V11460" t="s">
        <v>834</v>
      </c>
    </row>
    <row r="11461" spans="1:22" x14ac:dyDescent="0.3">
      <c r="A11461">
        <v>202223</v>
      </c>
      <c r="B11461" t="s">
        <v>820</v>
      </c>
      <c r="C11461" t="s">
        <v>821</v>
      </c>
      <c r="D11461" t="s">
        <v>822</v>
      </c>
      <c r="E11461" t="s">
        <v>823</v>
      </c>
      <c r="F11461" t="s">
        <v>912</v>
      </c>
      <c r="G11461" t="s">
        <v>913</v>
      </c>
      <c r="H11461" t="s">
        <v>1112</v>
      </c>
      <c r="I11461">
        <v>394</v>
      </c>
      <c r="J11461" t="s">
        <v>1113</v>
      </c>
      <c r="K11461" t="s">
        <v>835</v>
      </c>
      <c r="L11461" t="s">
        <v>836</v>
      </c>
      <c r="M11461" t="s">
        <v>829</v>
      </c>
      <c r="N11461" t="s">
        <v>829</v>
      </c>
      <c r="O11461" t="s">
        <v>829</v>
      </c>
      <c r="P11461" t="s">
        <v>829</v>
      </c>
      <c r="Q11461" t="s">
        <v>829</v>
      </c>
      <c r="R11461" t="s">
        <v>829</v>
      </c>
      <c r="S11461">
        <v>95173279</v>
      </c>
      <c r="T11461" t="s">
        <v>829</v>
      </c>
      <c r="U11461" t="s">
        <v>829</v>
      </c>
      <c r="V11461" t="s">
        <v>834</v>
      </c>
    </row>
    <row r="11462" spans="1:22" x14ac:dyDescent="0.3">
      <c r="A11462">
        <v>202324</v>
      </c>
      <c r="B11462" t="s">
        <v>820</v>
      </c>
      <c r="C11462" t="s">
        <v>821</v>
      </c>
      <c r="D11462" t="s">
        <v>822</v>
      </c>
      <c r="E11462" t="s">
        <v>823</v>
      </c>
      <c r="F11462" t="s">
        <v>912</v>
      </c>
      <c r="G11462" t="s">
        <v>913</v>
      </c>
      <c r="H11462" t="s">
        <v>1112</v>
      </c>
      <c r="I11462">
        <v>394</v>
      </c>
      <c r="J11462" t="s">
        <v>1113</v>
      </c>
      <c r="K11462" t="s">
        <v>835</v>
      </c>
      <c r="L11462" t="s">
        <v>836</v>
      </c>
      <c r="M11462" t="s">
        <v>829</v>
      </c>
      <c r="N11462" t="s">
        <v>829</v>
      </c>
      <c r="O11462" t="s">
        <v>829</v>
      </c>
      <c r="P11462" t="s">
        <v>829</v>
      </c>
      <c r="Q11462" t="s">
        <v>829</v>
      </c>
      <c r="R11462" t="s">
        <v>829</v>
      </c>
      <c r="S11462">
        <v>98049113</v>
      </c>
      <c r="T11462" t="s">
        <v>829</v>
      </c>
      <c r="U11462" t="s">
        <v>829</v>
      </c>
      <c r="V11462" t="s">
        <v>834</v>
      </c>
    </row>
    <row r="11463" spans="1:22" x14ac:dyDescent="0.3">
      <c r="A11463">
        <v>202122</v>
      </c>
      <c r="B11463" t="s">
        <v>820</v>
      </c>
      <c r="C11463" t="s">
        <v>821</v>
      </c>
      <c r="D11463" t="s">
        <v>822</v>
      </c>
      <c r="E11463" t="s">
        <v>823</v>
      </c>
      <c r="F11463" t="s">
        <v>912</v>
      </c>
      <c r="G11463" t="s">
        <v>913</v>
      </c>
      <c r="H11463" t="s">
        <v>1112</v>
      </c>
      <c r="I11463">
        <v>394</v>
      </c>
      <c r="J11463" t="s">
        <v>1113</v>
      </c>
      <c r="K11463" t="s">
        <v>835</v>
      </c>
      <c r="L11463" t="s">
        <v>837</v>
      </c>
      <c r="M11463" t="s">
        <v>829</v>
      </c>
      <c r="N11463" t="s">
        <v>829</v>
      </c>
      <c r="O11463" t="s">
        <v>829</v>
      </c>
      <c r="P11463" t="s">
        <v>829</v>
      </c>
      <c r="Q11463" t="s">
        <v>829</v>
      </c>
      <c r="R11463" t="s">
        <v>829</v>
      </c>
      <c r="S11463">
        <v>3407</v>
      </c>
      <c r="T11463" t="s">
        <v>829</v>
      </c>
      <c r="U11463" t="s">
        <v>829</v>
      </c>
      <c r="V11463" t="s">
        <v>834</v>
      </c>
    </row>
    <row r="11464" spans="1:22" x14ac:dyDescent="0.3">
      <c r="A11464">
        <v>202223</v>
      </c>
      <c r="B11464" t="s">
        <v>820</v>
      </c>
      <c r="C11464" t="s">
        <v>821</v>
      </c>
      <c r="D11464" t="s">
        <v>822</v>
      </c>
      <c r="E11464" t="s">
        <v>823</v>
      </c>
      <c r="F11464" t="s">
        <v>912</v>
      </c>
      <c r="G11464" t="s">
        <v>913</v>
      </c>
      <c r="H11464" t="s">
        <v>1112</v>
      </c>
      <c r="I11464">
        <v>394</v>
      </c>
      <c r="J11464" t="s">
        <v>1113</v>
      </c>
      <c r="K11464" t="s">
        <v>835</v>
      </c>
      <c r="L11464" t="s">
        <v>837</v>
      </c>
      <c r="M11464" t="s">
        <v>829</v>
      </c>
      <c r="N11464" t="s">
        <v>829</v>
      </c>
      <c r="O11464" t="s">
        <v>829</v>
      </c>
      <c r="P11464" t="s">
        <v>829</v>
      </c>
      <c r="Q11464" t="s">
        <v>829</v>
      </c>
      <c r="R11464" t="s">
        <v>829</v>
      </c>
      <c r="S11464">
        <v>-285783</v>
      </c>
      <c r="T11464" t="s">
        <v>829</v>
      </c>
      <c r="U11464" t="s">
        <v>829</v>
      </c>
      <c r="V11464">
        <v>0</v>
      </c>
    </row>
    <row r="11465" spans="1:22" x14ac:dyDescent="0.3">
      <c r="A11465">
        <v>202324</v>
      </c>
      <c r="B11465" t="s">
        <v>820</v>
      </c>
      <c r="C11465" t="s">
        <v>821</v>
      </c>
      <c r="D11465" t="s">
        <v>822</v>
      </c>
      <c r="E11465" t="s">
        <v>823</v>
      </c>
      <c r="F11465" t="s">
        <v>912</v>
      </c>
      <c r="G11465" t="s">
        <v>913</v>
      </c>
      <c r="H11465" t="s">
        <v>1112</v>
      </c>
      <c r="I11465">
        <v>394</v>
      </c>
      <c r="J11465" t="s">
        <v>1113</v>
      </c>
      <c r="K11465" t="s">
        <v>835</v>
      </c>
      <c r="L11465" t="s">
        <v>837</v>
      </c>
      <c r="M11465" t="s">
        <v>829</v>
      </c>
      <c r="N11465" t="s">
        <v>829</v>
      </c>
      <c r="O11465" t="s">
        <v>829</v>
      </c>
      <c r="P11465" t="s">
        <v>829</v>
      </c>
      <c r="Q11465" t="s">
        <v>829</v>
      </c>
      <c r="R11465" t="s">
        <v>829</v>
      </c>
      <c r="S11465">
        <v>-98887</v>
      </c>
      <c r="T11465" t="s">
        <v>829</v>
      </c>
      <c r="U11465" t="s">
        <v>829</v>
      </c>
      <c r="V11465">
        <v>0</v>
      </c>
    </row>
    <row r="11466" spans="1:22" x14ac:dyDescent="0.3">
      <c r="A11466">
        <v>202122</v>
      </c>
      <c r="B11466" t="s">
        <v>820</v>
      </c>
      <c r="C11466" t="s">
        <v>821</v>
      </c>
      <c r="D11466" t="s">
        <v>822</v>
      </c>
      <c r="E11466" t="s">
        <v>823</v>
      </c>
      <c r="F11466" t="s">
        <v>912</v>
      </c>
      <c r="G11466" t="s">
        <v>913</v>
      </c>
      <c r="H11466" t="s">
        <v>1112</v>
      </c>
      <c r="I11466">
        <v>394</v>
      </c>
      <c r="J11466" t="s">
        <v>1113</v>
      </c>
      <c r="K11466" t="s">
        <v>835</v>
      </c>
      <c r="L11466" t="s">
        <v>838</v>
      </c>
      <c r="M11466" t="s">
        <v>829</v>
      </c>
      <c r="N11466" t="s">
        <v>829</v>
      </c>
      <c r="O11466" t="s">
        <v>829</v>
      </c>
      <c r="P11466" t="s">
        <v>829</v>
      </c>
      <c r="Q11466" t="s">
        <v>829</v>
      </c>
      <c r="R11466" t="s">
        <v>829</v>
      </c>
      <c r="S11466">
        <v>-1350973</v>
      </c>
      <c r="T11466" t="s">
        <v>829</v>
      </c>
      <c r="U11466" t="s">
        <v>829</v>
      </c>
      <c r="V11466" t="s">
        <v>834</v>
      </c>
    </row>
    <row r="11467" spans="1:22" x14ac:dyDescent="0.3">
      <c r="A11467">
        <v>202223</v>
      </c>
      <c r="B11467" t="s">
        <v>820</v>
      </c>
      <c r="C11467" t="s">
        <v>821</v>
      </c>
      <c r="D11467" t="s">
        <v>822</v>
      </c>
      <c r="E11467" t="s">
        <v>823</v>
      </c>
      <c r="F11467" t="s">
        <v>912</v>
      </c>
      <c r="G11467" t="s">
        <v>913</v>
      </c>
      <c r="H11467" t="s">
        <v>1112</v>
      </c>
      <c r="I11467">
        <v>394</v>
      </c>
      <c r="J11467" t="s">
        <v>1113</v>
      </c>
      <c r="K11467" t="s">
        <v>835</v>
      </c>
      <c r="L11467" t="s">
        <v>838</v>
      </c>
      <c r="M11467" t="s">
        <v>829</v>
      </c>
      <c r="N11467" t="s">
        <v>829</v>
      </c>
      <c r="O11467" t="s">
        <v>829</v>
      </c>
      <c r="P11467" t="s">
        <v>829</v>
      </c>
      <c r="Q11467" t="s">
        <v>829</v>
      </c>
      <c r="R11467" t="s">
        <v>829</v>
      </c>
      <c r="S11467">
        <v>-3034108</v>
      </c>
      <c r="T11467" t="s">
        <v>829</v>
      </c>
      <c r="U11467" t="s">
        <v>829</v>
      </c>
      <c r="V11467" t="s">
        <v>834</v>
      </c>
    </row>
    <row r="11468" spans="1:22" x14ac:dyDescent="0.3">
      <c r="A11468">
        <v>202324</v>
      </c>
      <c r="B11468" t="s">
        <v>820</v>
      </c>
      <c r="C11468" t="s">
        <v>821</v>
      </c>
      <c r="D11468" t="s">
        <v>822</v>
      </c>
      <c r="E11468" t="s">
        <v>823</v>
      </c>
      <c r="F11468" t="s">
        <v>912</v>
      </c>
      <c r="G11468" t="s">
        <v>913</v>
      </c>
      <c r="H11468" t="s">
        <v>1112</v>
      </c>
      <c r="I11468">
        <v>394</v>
      </c>
      <c r="J11468" t="s">
        <v>1113</v>
      </c>
      <c r="K11468" t="s">
        <v>835</v>
      </c>
      <c r="L11468" t="s">
        <v>838</v>
      </c>
      <c r="M11468" t="s">
        <v>829</v>
      </c>
      <c r="N11468" t="s">
        <v>829</v>
      </c>
      <c r="O11468" t="s">
        <v>829</v>
      </c>
      <c r="P11468" t="s">
        <v>829</v>
      </c>
      <c r="Q11468" t="s">
        <v>829</v>
      </c>
      <c r="R11468" t="s">
        <v>829</v>
      </c>
      <c r="S11468">
        <v>-4427335</v>
      </c>
      <c r="T11468" t="s">
        <v>829</v>
      </c>
      <c r="U11468" t="s">
        <v>829</v>
      </c>
      <c r="V11468" t="s">
        <v>834</v>
      </c>
    </row>
    <row r="11469" spans="1:22" x14ac:dyDescent="0.3">
      <c r="A11469">
        <v>202122</v>
      </c>
      <c r="B11469" t="s">
        <v>820</v>
      </c>
      <c r="C11469" t="s">
        <v>821</v>
      </c>
      <c r="D11469" t="s">
        <v>822</v>
      </c>
      <c r="E11469" t="s">
        <v>823</v>
      </c>
      <c r="F11469" t="s">
        <v>912</v>
      </c>
      <c r="G11469" t="s">
        <v>913</v>
      </c>
      <c r="H11469" t="s">
        <v>1112</v>
      </c>
      <c r="I11469">
        <v>394</v>
      </c>
      <c r="J11469" t="s">
        <v>1113</v>
      </c>
      <c r="K11469" t="s">
        <v>835</v>
      </c>
      <c r="L11469" t="s">
        <v>839</v>
      </c>
      <c r="M11469" t="s">
        <v>829</v>
      </c>
      <c r="N11469" t="s">
        <v>829</v>
      </c>
      <c r="O11469" t="s">
        <v>829</v>
      </c>
      <c r="P11469" t="s">
        <v>829</v>
      </c>
      <c r="Q11469" t="s">
        <v>829</v>
      </c>
      <c r="R11469" t="s">
        <v>829</v>
      </c>
      <c r="S11469">
        <v>3034108</v>
      </c>
      <c r="T11469" t="s">
        <v>829</v>
      </c>
      <c r="U11469" t="s">
        <v>829</v>
      </c>
      <c r="V11469" t="s">
        <v>834</v>
      </c>
    </row>
    <row r="11470" spans="1:22" x14ac:dyDescent="0.3">
      <c r="A11470">
        <v>202223</v>
      </c>
      <c r="B11470" t="s">
        <v>820</v>
      </c>
      <c r="C11470" t="s">
        <v>821</v>
      </c>
      <c r="D11470" t="s">
        <v>822</v>
      </c>
      <c r="E11470" t="s">
        <v>823</v>
      </c>
      <c r="F11470" t="s">
        <v>912</v>
      </c>
      <c r="G11470" t="s">
        <v>913</v>
      </c>
      <c r="H11470" t="s">
        <v>1112</v>
      </c>
      <c r="I11470">
        <v>394</v>
      </c>
      <c r="J11470" t="s">
        <v>1113</v>
      </c>
      <c r="K11470" t="s">
        <v>835</v>
      </c>
      <c r="L11470" t="s">
        <v>839</v>
      </c>
      <c r="M11470" t="s">
        <v>829</v>
      </c>
      <c r="N11470" t="s">
        <v>829</v>
      </c>
      <c r="O11470" t="s">
        <v>829</v>
      </c>
      <c r="P11470" t="s">
        <v>829</v>
      </c>
      <c r="Q11470" t="s">
        <v>829</v>
      </c>
      <c r="R11470" t="s">
        <v>829</v>
      </c>
      <c r="S11470">
        <v>4427335</v>
      </c>
      <c r="T11470" t="s">
        <v>829</v>
      </c>
      <c r="U11470" t="s">
        <v>829</v>
      </c>
      <c r="V11470" t="s">
        <v>834</v>
      </c>
    </row>
    <row r="11471" spans="1:22" x14ac:dyDescent="0.3">
      <c r="A11471">
        <v>202324</v>
      </c>
      <c r="B11471" t="s">
        <v>820</v>
      </c>
      <c r="C11471" t="s">
        <v>821</v>
      </c>
      <c r="D11471" t="s">
        <v>822</v>
      </c>
      <c r="E11471" t="s">
        <v>823</v>
      </c>
      <c r="F11471" t="s">
        <v>912</v>
      </c>
      <c r="G11471" t="s">
        <v>913</v>
      </c>
      <c r="H11471" t="s">
        <v>1112</v>
      </c>
      <c r="I11471">
        <v>394</v>
      </c>
      <c r="J11471" t="s">
        <v>1113</v>
      </c>
      <c r="K11471" t="s">
        <v>835</v>
      </c>
      <c r="L11471" t="s">
        <v>839</v>
      </c>
      <c r="M11471" t="s">
        <v>829</v>
      </c>
      <c r="N11471" t="s">
        <v>829</v>
      </c>
      <c r="O11471" t="s">
        <v>829</v>
      </c>
      <c r="P11471" t="s">
        <v>829</v>
      </c>
      <c r="Q11471" t="s">
        <v>829</v>
      </c>
      <c r="R11471" t="s">
        <v>829</v>
      </c>
      <c r="S11471">
        <v>9070410</v>
      </c>
      <c r="T11471" t="s">
        <v>829</v>
      </c>
      <c r="U11471" t="s">
        <v>829</v>
      </c>
      <c r="V11471" t="s">
        <v>834</v>
      </c>
    </row>
    <row r="11472" spans="1:22" x14ac:dyDescent="0.3">
      <c r="A11472">
        <v>202122</v>
      </c>
      <c r="B11472" t="s">
        <v>820</v>
      </c>
      <c r="C11472" t="s">
        <v>821</v>
      </c>
      <c r="D11472" t="s">
        <v>822</v>
      </c>
      <c r="E11472" t="s">
        <v>823</v>
      </c>
      <c r="F11472" t="s">
        <v>912</v>
      </c>
      <c r="G11472" t="s">
        <v>913</v>
      </c>
      <c r="H11472" t="s">
        <v>1112</v>
      </c>
      <c r="I11472">
        <v>394</v>
      </c>
      <c r="J11472" t="s">
        <v>1113</v>
      </c>
      <c r="K11472" t="s">
        <v>835</v>
      </c>
      <c r="L11472" t="s">
        <v>840</v>
      </c>
      <c r="M11472" t="s">
        <v>829</v>
      </c>
      <c r="N11472" t="s">
        <v>829</v>
      </c>
      <c r="O11472" t="s">
        <v>829</v>
      </c>
      <c r="P11472" t="s">
        <v>829</v>
      </c>
      <c r="Q11472" t="s">
        <v>829</v>
      </c>
      <c r="R11472" t="s">
        <v>829</v>
      </c>
      <c r="S11472">
        <v>0</v>
      </c>
      <c r="T11472" t="s">
        <v>829</v>
      </c>
      <c r="U11472" t="s">
        <v>829</v>
      </c>
      <c r="V11472" t="s">
        <v>834</v>
      </c>
    </row>
    <row r="11473" spans="1:22" x14ac:dyDescent="0.3">
      <c r="A11473">
        <v>202223</v>
      </c>
      <c r="B11473" t="s">
        <v>820</v>
      </c>
      <c r="C11473" t="s">
        <v>821</v>
      </c>
      <c r="D11473" t="s">
        <v>822</v>
      </c>
      <c r="E11473" t="s">
        <v>823</v>
      </c>
      <c r="F11473" t="s">
        <v>912</v>
      </c>
      <c r="G11473" t="s">
        <v>913</v>
      </c>
      <c r="H11473" t="s">
        <v>1112</v>
      </c>
      <c r="I11473">
        <v>394</v>
      </c>
      <c r="J11473" t="s">
        <v>1113</v>
      </c>
      <c r="K11473" t="s">
        <v>835</v>
      </c>
      <c r="L11473" t="s">
        <v>840</v>
      </c>
      <c r="M11473" t="s">
        <v>829</v>
      </c>
      <c r="N11473" t="s">
        <v>829</v>
      </c>
      <c r="O11473" t="s">
        <v>829</v>
      </c>
      <c r="P11473" t="s">
        <v>829</v>
      </c>
      <c r="Q11473" t="s">
        <v>829</v>
      </c>
      <c r="R11473" t="s">
        <v>829</v>
      </c>
      <c r="S11473">
        <v>0</v>
      </c>
      <c r="T11473" t="s">
        <v>829</v>
      </c>
      <c r="U11473" t="s">
        <v>829</v>
      </c>
      <c r="V11473" t="s">
        <v>834</v>
      </c>
    </row>
    <row r="11474" spans="1:22" x14ac:dyDescent="0.3">
      <c r="A11474">
        <v>202324</v>
      </c>
      <c r="B11474" t="s">
        <v>820</v>
      </c>
      <c r="C11474" t="s">
        <v>821</v>
      </c>
      <c r="D11474" t="s">
        <v>822</v>
      </c>
      <c r="E11474" t="s">
        <v>823</v>
      </c>
      <c r="F11474" t="s">
        <v>912</v>
      </c>
      <c r="G11474" t="s">
        <v>913</v>
      </c>
      <c r="H11474" t="s">
        <v>1112</v>
      </c>
      <c r="I11474">
        <v>394</v>
      </c>
      <c r="J11474" t="s">
        <v>1113</v>
      </c>
      <c r="K11474" t="s">
        <v>835</v>
      </c>
      <c r="L11474" t="s">
        <v>840</v>
      </c>
      <c r="M11474" t="s">
        <v>829</v>
      </c>
      <c r="N11474" t="s">
        <v>829</v>
      </c>
      <c r="O11474" t="s">
        <v>829</v>
      </c>
      <c r="P11474" t="s">
        <v>829</v>
      </c>
      <c r="Q11474" t="s">
        <v>829</v>
      </c>
      <c r="R11474" t="s">
        <v>829</v>
      </c>
      <c r="S11474">
        <v>0</v>
      </c>
      <c r="T11474" t="s">
        <v>829</v>
      </c>
      <c r="U11474" t="s">
        <v>829</v>
      </c>
      <c r="V11474" t="s">
        <v>834</v>
      </c>
    </row>
    <row r="11475" spans="1:22" x14ac:dyDescent="0.3">
      <c r="A11475">
        <v>202122</v>
      </c>
      <c r="B11475" t="s">
        <v>820</v>
      </c>
      <c r="C11475" t="s">
        <v>821</v>
      </c>
      <c r="D11475" t="s">
        <v>822</v>
      </c>
      <c r="E11475" t="s">
        <v>823</v>
      </c>
      <c r="F11475" t="s">
        <v>912</v>
      </c>
      <c r="G11475" t="s">
        <v>913</v>
      </c>
      <c r="H11475" t="s">
        <v>1112</v>
      </c>
      <c r="I11475">
        <v>394</v>
      </c>
      <c r="J11475" t="s">
        <v>1113</v>
      </c>
      <c r="K11475" t="s">
        <v>835</v>
      </c>
      <c r="L11475" t="s">
        <v>841</v>
      </c>
      <c r="M11475" t="s">
        <v>829</v>
      </c>
      <c r="N11475" t="s">
        <v>829</v>
      </c>
      <c r="O11475" t="s">
        <v>829</v>
      </c>
      <c r="P11475" t="s">
        <v>829</v>
      </c>
      <c r="Q11475" t="s">
        <v>829</v>
      </c>
      <c r="R11475" t="s">
        <v>829</v>
      </c>
      <c r="S11475">
        <v>98044690</v>
      </c>
      <c r="T11475" t="s">
        <v>829</v>
      </c>
      <c r="U11475" t="s">
        <v>829</v>
      </c>
      <c r="V11475" t="s">
        <v>834</v>
      </c>
    </row>
    <row r="11476" spans="1:22" x14ac:dyDescent="0.3">
      <c r="A11476">
        <v>202223</v>
      </c>
      <c r="B11476" t="s">
        <v>820</v>
      </c>
      <c r="C11476" t="s">
        <v>821</v>
      </c>
      <c r="D11476" t="s">
        <v>822</v>
      </c>
      <c r="E11476" t="s">
        <v>823</v>
      </c>
      <c r="F11476" t="s">
        <v>912</v>
      </c>
      <c r="G11476" t="s">
        <v>913</v>
      </c>
      <c r="H11476" t="s">
        <v>1112</v>
      </c>
      <c r="I11476">
        <v>394</v>
      </c>
      <c r="J11476" t="s">
        <v>1113</v>
      </c>
      <c r="K11476" t="s">
        <v>835</v>
      </c>
      <c r="L11476" t="s">
        <v>841</v>
      </c>
      <c r="M11476" t="s">
        <v>829</v>
      </c>
      <c r="N11476" t="s">
        <v>829</v>
      </c>
      <c r="O11476" t="s">
        <v>829</v>
      </c>
      <c r="P11476" t="s">
        <v>829</v>
      </c>
      <c r="Q11476" t="s">
        <v>829</v>
      </c>
      <c r="R11476" t="s">
        <v>829</v>
      </c>
      <c r="S11476">
        <v>96280723</v>
      </c>
      <c r="T11476" t="s">
        <v>829</v>
      </c>
      <c r="U11476" t="s">
        <v>829</v>
      </c>
      <c r="V11476" t="s">
        <v>834</v>
      </c>
    </row>
    <row r="11477" spans="1:22" x14ac:dyDescent="0.3">
      <c r="A11477">
        <v>202324</v>
      </c>
      <c r="B11477" t="s">
        <v>820</v>
      </c>
      <c r="C11477" t="s">
        <v>821</v>
      </c>
      <c r="D11477" t="s">
        <v>822</v>
      </c>
      <c r="E11477" t="s">
        <v>823</v>
      </c>
      <c r="F11477" t="s">
        <v>912</v>
      </c>
      <c r="G11477" t="s">
        <v>913</v>
      </c>
      <c r="H11477" t="s">
        <v>1112</v>
      </c>
      <c r="I11477">
        <v>394</v>
      </c>
      <c r="J11477" t="s">
        <v>1113</v>
      </c>
      <c r="K11477" t="s">
        <v>835</v>
      </c>
      <c r="L11477" t="s">
        <v>841</v>
      </c>
      <c r="M11477" t="s">
        <v>829</v>
      </c>
      <c r="N11477" t="s">
        <v>829</v>
      </c>
      <c r="O11477" t="s">
        <v>829</v>
      </c>
      <c r="P11477" t="s">
        <v>829</v>
      </c>
      <c r="Q11477" t="s">
        <v>829</v>
      </c>
      <c r="R11477" t="s">
        <v>829</v>
      </c>
      <c r="S11477">
        <v>102593301</v>
      </c>
      <c r="T11477" t="s">
        <v>829</v>
      </c>
      <c r="U11477" t="s">
        <v>829</v>
      </c>
      <c r="V11477" t="s">
        <v>834</v>
      </c>
    </row>
    <row r="11478" spans="1:22" x14ac:dyDescent="0.3">
      <c r="A11478">
        <v>202122</v>
      </c>
      <c r="B11478" t="s">
        <v>820</v>
      </c>
      <c r="C11478" t="s">
        <v>821</v>
      </c>
      <c r="D11478" t="s">
        <v>822</v>
      </c>
      <c r="E11478" t="s">
        <v>823</v>
      </c>
      <c r="F11478" t="s">
        <v>912</v>
      </c>
      <c r="G11478" t="s">
        <v>913</v>
      </c>
      <c r="H11478" t="s">
        <v>1112</v>
      </c>
      <c r="I11478">
        <v>394</v>
      </c>
      <c r="J11478" t="s">
        <v>1113</v>
      </c>
      <c r="K11478" t="s">
        <v>842</v>
      </c>
      <c r="L11478" t="s">
        <v>238</v>
      </c>
      <c r="M11478" t="s">
        <v>829</v>
      </c>
      <c r="N11478" t="s">
        <v>829</v>
      </c>
      <c r="O11478" t="s">
        <v>829</v>
      </c>
      <c r="P11478" t="s">
        <v>829</v>
      </c>
      <c r="Q11478" t="s">
        <v>829</v>
      </c>
      <c r="R11478" t="s">
        <v>829</v>
      </c>
      <c r="S11478">
        <v>251413</v>
      </c>
      <c r="T11478">
        <v>63227</v>
      </c>
      <c r="U11478">
        <v>188186</v>
      </c>
      <c r="V11478">
        <v>5</v>
      </c>
    </row>
    <row r="11479" spans="1:22" x14ac:dyDescent="0.3">
      <c r="A11479">
        <v>202223</v>
      </c>
      <c r="B11479" t="s">
        <v>820</v>
      </c>
      <c r="C11479" t="s">
        <v>821</v>
      </c>
      <c r="D11479" t="s">
        <v>822</v>
      </c>
      <c r="E11479" t="s">
        <v>823</v>
      </c>
      <c r="F11479" t="s">
        <v>912</v>
      </c>
      <c r="G11479" t="s">
        <v>913</v>
      </c>
      <c r="H11479" t="s">
        <v>1112</v>
      </c>
      <c r="I11479">
        <v>394</v>
      </c>
      <c r="J11479" t="s">
        <v>1113</v>
      </c>
      <c r="K11479" t="s">
        <v>842</v>
      </c>
      <c r="L11479" t="s">
        <v>238</v>
      </c>
      <c r="M11479" t="s">
        <v>829</v>
      </c>
      <c r="N11479" t="s">
        <v>829</v>
      </c>
      <c r="O11479" t="s">
        <v>829</v>
      </c>
      <c r="P11479" t="s">
        <v>829</v>
      </c>
      <c r="Q11479" t="s">
        <v>829</v>
      </c>
      <c r="R11479" t="s">
        <v>829</v>
      </c>
      <c r="S11479">
        <v>276018</v>
      </c>
      <c r="T11479">
        <v>17766</v>
      </c>
      <c r="U11479">
        <v>258252</v>
      </c>
      <c r="V11479">
        <v>6</v>
      </c>
    </row>
    <row r="11480" spans="1:22" x14ac:dyDescent="0.3">
      <c r="A11480">
        <v>202324</v>
      </c>
      <c r="B11480" t="s">
        <v>820</v>
      </c>
      <c r="C11480" t="s">
        <v>821</v>
      </c>
      <c r="D11480" t="s">
        <v>822</v>
      </c>
      <c r="E11480" t="s">
        <v>823</v>
      </c>
      <c r="F11480" t="s">
        <v>912</v>
      </c>
      <c r="G11480" t="s">
        <v>913</v>
      </c>
      <c r="H11480" t="s">
        <v>1112</v>
      </c>
      <c r="I11480">
        <v>394</v>
      </c>
      <c r="J11480" t="s">
        <v>1113</v>
      </c>
      <c r="K11480" t="s">
        <v>842</v>
      </c>
      <c r="L11480" t="s">
        <v>238</v>
      </c>
      <c r="M11480" t="s">
        <v>829</v>
      </c>
      <c r="N11480" t="s">
        <v>829</v>
      </c>
      <c r="O11480" t="s">
        <v>829</v>
      </c>
      <c r="P11480" t="s">
        <v>829</v>
      </c>
      <c r="Q11480" t="s">
        <v>829</v>
      </c>
      <c r="R11480" t="s">
        <v>829</v>
      </c>
      <c r="S11480">
        <v>212044</v>
      </c>
      <c r="T11480">
        <v>9969</v>
      </c>
      <c r="U11480">
        <v>202075</v>
      </c>
      <c r="V11480">
        <v>5</v>
      </c>
    </row>
    <row r="11481" spans="1:22" x14ac:dyDescent="0.3">
      <c r="A11481">
        <v>202122</v>
      </c>
      <c r="B11481" t="s">
        <v>820</v>
      </c>
      <c r="C11481" t="s">
        <v>821</v>
      </c>
      <c r="D11481" t="s">
        <v>822</v>
      </c>
      <c r="E11481" t="s">
        <v>823</v>
      </c>
      <c r="F11481" t="s">
        <v>912</v>
      </c>
      <c r="G11481" t="s">
        <v>913</v>
      </c>
      <c r="H11481" t="s">
        <v>1112</v>
      </c>
      <c r="I11481">
        <v>394</v>
      </c>
      <c r="J11481" t="s">
        <v>1113</v>
      </c>
      <c r="K11481" t="s">
        <v>842</v>
      </c>
      <c r="L11481" t="s">
        <v>240</v>
      </c>
      <c r="M11481" t="s">
        <v>829</v>
      </c>
      <c r="N11481" t="s">
        <v>829</v>
      </c>
      <c r="O11481" t="s">
        <v>829</v>
      </c>
      <c r="P11481" t="s">
        <v>829</v>
      </c>
      <c r="Q11481" t="s">
        <v>829</v>
      </c>
      <c r="R11481" t="s">
        <v>829</v>
      </c>
      <c r="S11481">
        <v>621240</v>
      </c>
      <c r="T11481">
        <v>46424</v>
      </c>
      <c r="U11481">
        <v>574816</v>
      </c>
      <c r="V11481">
        <v>14</v>
      </c>
    </row>
    <row r="11482" spans="1:22" x14ac:dyDescent="0.3">
      <c r="A11482">
        <v>202223</v>
      </c>
      <c r="B11482" t="s">
        <v>820</v>
      </c>
      <c r="C11482" t="s">
        <v>821</v>
      </c>
      <c r="D11482" t="s">
        <v>822</v>
      </c>
      <c r="E11482" t="s">
        <v>823</v>
      </c>
      <c r="F11482" t="s">
        <v>912</v>
      </c>
      <c r="G11482" t="s">
        <v>913</v>
      </c>
      <c r="H11482" t="s">
        <v>1112</v>
      </c>
      <c r="I11482">
        <v>394</v>
      </c>
      <c r="J11482" t="s">
        <v>1113</v>
      </c>
      <c r="K11482" t="s">
        <v>842</v>
      </c>
      <c r="L11482" t="s">
        <v>240</v>
      </c>
      <c r="M11482" t="s">
        <v>829</v>
      </c>
      <c r="N11482" t="s">
        <v>829</v>
      </c>
      <c r="O11482" t="s">
        <v>829</v>
      </c>
      <c r="P11482" t="s">
        <v>829</v>
      </c>
      <c r="Q11482" t="s">
        <v>829</v>
      </c>
      <c r="R11482" t="s">
        <v>829</v>
      </c>
      <c r="S11482">
        <v>612215</v>
      </c>
      <c r="T11482">
        <v>0</v>
      </c>
      <c r="U11482">
        <v>612215</v>
      </c>
      <c r="V11482">
        <v>15</v>
      </c>
    </row>
    <row r="11483" spans="1:22" x14ac:dyDescent="0.3">
      <c r="A11483">
        <v>202324</v>
      </c>
      <c r="B11483" t="s">
        <v>820</v>
      </c>
      <c r="C11483" t="s">
        <v>821</v>
      </c>
      <c r="D11483" t="s">
        <v>822</v>
      </c>
      <c r="E11483" t="s">
        <v>823</v>
      </c>
      <c r="F11483" t="s">
        <v>912</v>
      </c>
      <c r="G11483" t="s">
        <v>913</v>
      </c>
      <c r="H11483" t="s">
        <v>1112</v>
      </c>
      <c r="I11483">
        <v>394</v>
      </c>
      <c r="J11483" t="s">
        <v>1113</v>
      </c>
      <c r="K11483" t="s">
        <v>842</v>
      </c>
      <c r="L11483" t="s">
        <v>240</v>
      </c>
      <c r="M11483" t="s">
        <v>829</v>
      </c>
      <c r="N11483" t="s">
        <v>829</v>
      </c>
      <c r="O11483" t="s">
        <v>829</v>
      </c>
      <c r="P11483" t="s">
        <v>829</v>
      </c>
      <c r="Q11483" t="s">
        <v>829</v>
      </c>
      <c r="R11483" t="s">
        <v>829</v>
      </c>
      <c r="S11483">
        <v>741916</v>
      </c>
      <c r="T11483">
        <v>0</v>
      </c>
      <c r="U11483">
        <v>741916</v>
      </c>
      <c r="V11483">
        <v>18</v>
      </c>
    </row>
    <row r="11484" spans="1:22" x14ac:dyDescent="0.3">
      <c r="A11484">
        <v>202122</v>
      </c>
      <c r="B11484" t="s">
        <v>820</v>
      </c>
      <c r="C11484" t="s">
        <v>821</v>
      </c>
      <c r="D11484" t="s">
        <v>822</v>
      </c>
      <c r="E11484" t="s">
        <v>823</v>
      </c>
      <c r="F11484" t="s">
        <v>912</v>
      </c>
      <c r="G11484" t="s">
        <v>913</v>
      </c>
      <c r="H11484" t="s">
        <v>1112</v>
      </c>
      <c r="I11484">
        <v>394</v>
      </c>
      <c r="J11484" t="s">
        <v>1113</v>
      </c>
      <c r="K11484" t="s">
        <v>842</v>
      </c>
      <c r="L11484" t="s">
        <v>843</v>
      </c>
      <c r="M11484" t="s">
        <v>829</v>
      </c>
      <c r="N11484" t="s">
        <v>829</v>
      </c>
      <c r="O11484" t="s">
        <v>829</v>
      </c>
      <c r="P11484" t="s">
        <v>829</v>
      </c>
      <c r="Q11484" t="s">
        <v>829</v>
      </c>
      <c r="R11484" t="s">
        <v>829</v>
      </c>
      <c r="S11484">
        <v>130286</v>
      </c>
      <c r="T11484">
        <v>0</v>
      </c>
      <c r="U11484">
        <v>130286</v>
      </c>
      <c r="V11484">
        <v>3</v>
      </c>
    </row>
    <row r="11485" spans="1:22" x14ac:dyDescent="0.3">
      <c r="A11485">
        <v>202223</v>
      </c>
      <c r="B11485" t="s">
        <v>820</v>
      </c>
      <c r="C11485" t="s">
        <v>821</v>
      </c>
      <c r="D11485" t="s">
        <v>822</v>
      </c>
      <c r="E11485" t="s">
        <v>823</v>
      </c>
      <c r="F11485" t="s">
        <v>912</v>
      </c>
      <c r="G11485" t="s">
        <v>913</v>
      </c>
      <c r="H11485" t="s">
        <v>1112</v>
      </c>
      <c r="I11485">
        <v>394</v>
      </c>
      <c r="J11485" t="s">
        <v>1113</v>
      </c>
      <c r="K11485" t="s">
        <v>842</v>
      </c>
      <c r="L11485" t="s">
        <v>843</v>
      </c>
      <c r="M11485" t="s">
        <v>829</v>
      </c>
      <c r="N11485" t="s">
        <v>829</v>
      </c>
      <c r="O11485" t="s">
        <v>829</v>
      </c>
      <c r="P11485" t="s">
        <v>829</v>
      </c>
      <c r="Q11485" t="s">
        <v>829</v>
      </c>
      <c r="R11485" t="s">
        <v>829</v>
      </c>
      <c r="S11485">
        <v>117052</v>
      </c>
      <c r="T11485">
        <v>13492</v>
      </c>
      <c r="U11485">
        <v>103560</v>
      </c>
      <c r="V11485">
        <v>2</v>
      </c>
    </row>
    <row r="11486" spans="1:22" x14ac:dyDescent="0.3">
      <c r="A11486">
        <v>202324</v>
      </c>
      <c r="B11486" t="s">
        <v>820</v>
      </c>
      <c r="C11486" t="s">
        <v>821</v>
      </c>
      <c r="D11486" t="s">
        <v>822</v>
      </c>
      <c r="E11486" t="s">
        <v>823</v>
      </c>
      <c r="F11486" t="s">
        <v>912</v>
      </c>
      <c r="G11486" t="s">
        <v>913</v>
      </c>
      <c r="H11486" t="s">
        <v>1112</v>
      </c>
      <c r="I11486">
        <v>394</v>
      </c>
      <c r="J11486" t="s">
        <v>1113</v>
      </c>
      <c r="K11486" t="s">
        <v>842</v>
      </c>
      <c r="L11486" t="s">
        <v>843</v>
      </c>
      <c r="M11486" t="s">
        <v>829</v>
      </c>
      <c r="N11486" t="s">
        <v>829</v>
      </c>
      <c r="O11486" t="s">
        <v>829</v>
      </c>
      <c r="P11486" t="s">
        <v>829</v>
      </c>
      <c r="Q11486" t="s">
        <v>829</v>
      </c>
      <c r="R11486" t="s">
        <v>829</v>
      </c>
      <c r="S11486">
        <v>25258</v>
      </c>
      <c r="T11486">
        <v>4263</v>
      </c>
      <c r="U11486">
        <v>20995</v>
      </c>
      <c r="V11486">
        <v>1</v>
      </c>
    </row>
    <row r="11487" spans="1:22" x14ac:dyDescent="0.3">
      <c r="A11487">
        <v>202122</v>
      </c>
      <c r="B11487" t="s">
        <v>820</v>
      </c>
      <c r="C11487" t="s">
        <v>821</v>
      </c>
      <c r="D11487" t="s">
        <v>822</v>
      </c>
      <c r="E11487" t="s">
        <v>823</v>
      </c>
      <c r="F11487" t="s">
        <v>912</v>
      </c>
      <c r="G11487" t="s">
        <v>913</v>
      </c>
      <c r="H11487" t="s">
        <v>1112</v>
      </c>
      <c r="I11487">
        <v>394</v>
      </c>
      <c r="J11487" t="s">
        <v>1113</v>
      </c>
      <c r="K11487" t="s">
        <v>842</v>
      </c>
      <c r="L11487" t="s">
        <v>249</v>
      </c>
      <c r="M11487">
        <v>211289</v>
      </c>
      <c r="N11487">
        <v>1608744</v>
      </c>
      <c r="O11487">
        <v>1133421</v>
      </c>
      <c r="P11487">
        <v>66276</v>
      </c>
      <c r="Q11487">
        <v>10931</v>
      </c>
      <c r="R11487" t="s">
        <v>829</v>
      </c>
      <c r="S11487">
        <v>3030662</v>
      </c>
      <c r="T11487">
        <v>222005</v>
      </c>
      <c r="U11487">
        <v>2808657</v>
      </c>
      <c r="V11487">
        <v>68</v>
      </c>
    </row>
    <row r="11488" spans="1:22" x14ac:dyDescent="0.3">
      <c r="A11488">
        <v>202223</v>
      </c>
      <c r="B11488" t="s">
        <v>820</v>
      </c>
      <c r="C11488" t="s">
        <v>821</v>
      </c>
      <c r="D11488" t="s">
        <v>822</v>
      </c>
      <c r="E11488" t="s">
        <v>823</v>
      </c>
      <c r="F11488" t="s">
        <v>912</v>
      </c>
      <c r="G11488" t="s">
        <v>913</v>
      </c>
      <c r="H11488" t="s">
        <v>1112</v>
      </c>
      <c r="I11488">
        <v>394</v>
      </c>
      <c r="J11488" t="s">
        <v>1113</v>
      </c>
      <c r="K11488" t="s">
        <v>842</v>
      </c>
      <c r="L11488" t="s">
        <v>249</v>
      </c>
      <c r="M11488">
        <v>258792</v>
      </c>
      <c r="N11488">
        <v>2056426</v>
      </c>
      <c r="O11488">
        <v>1583099</v>
      </c>
      <c r="P11488">
        <v>83576</v>
      </c>
      <c r="Q11488">
        <v>19054</v>
      </c>
      <c r="R11488" t="s">
        <v>829</v>
      </c>
      <c r="S11488">
        <v>4000946</v>
      </c>
      <c r="T11488">
        <v>151450</v>
      </c>
      <c r="U11488">
        <v>3849497</v>
      </c>
      <c r="V11488">
        <v>92</v>
      </c>
    </row>
    <row r="11489" spans="1:22" x14ac:dyDescent="0.3">
      <c r="A11489">
        <v>202324</v>
      </c>
      <c r="B11489" t="s">
        <v>820</v>
      </c>
      <c r="C11489" t="s">
        <v>821</v>
      </c>
      <c r="D11489" t="s">
        <v>822</v>
      </c>
      <c r="E11489" t="s">
        <v>823</v>
      </c>
      <c r="F11489" t="s">
        <v>912</v>
      </c>
      <c r="G11489" t="s">
        <v>913</v>
      </c>
      <c r="H11489" t="s">
        <v>1112</v>
      </c>
      <c r="I11489">
        <v>394</v>
      </c>
      <c r="J11489" t="s">
        <v>1113</v>
      </c>
      <c r="K11489" t="s">
        <v>842</v>
      </c>
      <c r="L11489" t="s">
        <v>249</v>
      </c>
      <c r="M11489">
        <v>298898</v>
      </c>
      <c r="N11489">
        <v>2597094</v>
      </c>
      <c r="O11489">
        <v>1845477</v>
      </c>
      <c r="P11489">
        <v>101967</v>
      </c>
      <c r="Q11489">
        <v>21875</v>
      </c>
      <c r="R11489" t="s">
        <v>829</v>
      </c>
      <c r="S11489">
        <v>4865312</v>
      </c>
      <c r="T11489">
        <v>174730</v>
      </c>
      <c r="U11489">
        <v>4690581</v>
      </c>
      <c r="V11489">
        <v>112</v>
      </c>
    </row>
    <row r="11490" spans="1:22" x14ac:dyDescent="0.3">
      <c r="A11490">
        <v>202122</v>
      </c>
      <c r="B11490" t="s">
        <v>820</v>
      </c>
      <c r="C11490" t="s">
        <v>821</v>
      </c>
      <c r="D11490" t="s">
        <v>822</v>
      </c>
      <c r="E11490" t="s">
        <v>823</v>
      </c>
      <c r="F11490" t="s">
        <v>912</v>
      </c>
      <c r="G11490" t="s">
        <v>913</v>
      </c>
      <c r="H11490" t="s">
        <v>1112</v>
      </c>
      <c r="I11490">
        <v>394</v>
      </c>
      <c r="J11490" t="s">
        <v>1113</v>
      </c>
      <c r="K11490" t="s">
        <v>842</v>
      </c>
      <c r="L11490" t="s">
        <v>844</v>
      </c>
      <c r="M11490">
        <v>0</v>
      </c>
      <c r="N11490">
        <v>37049</v>
      </c>
      <c r="O11490">
        <v>26102</v>
      </c>
      <c r="P11490">
        <v>0</v>
      </c>
      <c r="Q11490">
        <v>0</v>
      </c>
      <c r="R11490" t="s">
        <v>829</v>
      </c>
      <c r="S11490">
        <v>63151</v>
      </c>
      <c r="T11490">
        <v>5104</v>
      </c>
      <c r="U11490">
        <v>58047</v>
      </c>
      <c r="V11490">
        <v>1</v>
      </c>
    </row>
    <row r="11491" spans="1:22" x14ac:dyDescent="0.3">
      <c r="A11491">
        <v>202223</v>
      </c>
      <c r="B11491" t="s">
        <v>820</v>
      </c>
      <c r="C11491" t="s">
        <v>821</v>
      </c>
      <c r="D11491" t="s">
        <v>822</v>
      </c>
      <c r="E11491" t="s">
        <v>823</v>
      </c>
      <c r="F11491" t="s">
        <v>912</v>
      </c>
      <c r="G11491" t="s">
        <v>913</v>
      </c>
      <c r="H11491" t="s">
        <v>1112</v>
      </c>
      <c r="I11491">
        <v>394</v>
      </c>
      <c r="J11491" t="s">
        <v>1113</v>
      </c>
      <c r="K11491" t="s">
        <v>842</v>
      </c>
      <c r="L11491" t="s">
        <v>844</v>
      </c>
      <c r="M11491">
        <v>0</v>
      </c>
      <c r="N11491">
        <v>50241</v>
      </c>
      <c r="O11491">
        <v>38677</v>
      </c>
      <c r="P11491">
        <v>0</v>
      </c>
      <c r="Q11491">
        <v>0</v>
      </c>
      <c r="R11491" t="s">
        <v>829</v>
      </c>
      <c r="S11491">
        <v>88919</v>
      </c>
      <c r="T11491">
        <v>59100</v>
      </c>
      <c r="U11491">
        <v>29819</v>
      </c>
      <c r="V11491">
        <v>1</v>
      </c>
    </row>
    <row r="11492" spans="1:22" x14ac:dyDescent="0.3">
      <c r="A11492">
        <v>202324</v>
      </c>
      <c r="B11492" t="s">
        <v>820</v>
      </c>
      <c r="C11492" t="s">
        <v>821</v>
      </c>
      <c r="D11492" t="s">
        <v>822</v>
      </c>
      <c r="E11492" t="s">
        <v>823</v>
      </c>
      <c r="F11492" t="s">
        <v>912</v>
      </c>
      <c r="G11492" t="s">
        <v>913</v>
      </c>
      <c r="H11492" t="s">
        <v>1112</v>
      </c>
      <c r="I11492">
        <v>394</v>
      </c>
      <c r="J11492" t="s">
        <v>1113</v>
      </c>
      <c r="K11492" t="s">
        <v>842</v>
      </c>
      <c r="L11492" t="s">
        <v>844</v>
      </c>
      <c r="M11492">
        <v>0</v>
      </c>
      <c r="N11492">
        <v>54557</v>
      </c>
      <c r="O11492">
        <v>38768</v>
      </c>
      <c r="P11492">
        <v>0</v>
      </c>
      <c r="Q11492">
        <v>0</v>
      </c>
      <c r="R11492" t="s">
        <v>829</v>
      </c>
      <c r="S11492">
        <v>93324</v>
      </c>
      <c r="T11492">
        <v>52700</v>
      </c>
      <c r="U11492">
        <v>40624</v>
      </c>
      <c r="V11492">
        <v>1</v>
      </c>
    </row>
    <row r="11493" spans="1:22" x14ac:dyDescent="0.3">
      <c r="A11493">
        <v>202122</v>
      </c>
      <c r="B11493" t="s">
        <v>820</v>
      </c>
      <c r="C11493" t="s">
        <v>821</v>
      </c>
      <c r="D11493" t="s">
        <v>822</v>
      </c>
      <c r="E11493" t="s">
        <v>823</v>
      </c>
      <c r="F11493" t="s">
        <v>912</v>
      </c>
      <c r="G11493" t="s">
        <v>913</v>
      </c>
      <c r="H11493" t="s">
        <v>1112</v>
      </c>
      <c r="I11493">
        <v>394</v>
      </c>
      <c r="J11493" t="s">
        <v>1113</v>
      </c>
      <c r="K11493" t="s">
        <v>842</v>
      </c>
      <c r="L11493" t="s">
        <v>251</v>
      </c>
      <c r="M11493" t="s">
        <v>829</v>
      </c>
      <c r="N11493" t="s">
        <v>829</v>
      </c>
      <c r="O11493">
        <v>0</v>
      </c>
      <c r="P11493">
        <v>0</v>
      </c>
      <c r="Q11493">
        <v>0</v>
      </c>
      <c r="R11493">
        <v>361670</v>
      </c>
      <c r="S11493">
        <v>361670</v>
      </c>
      <c r="T11493">
        <v>25518</v>
      </c>
      <c r="U11493">
        <v>336152</v>
      </c>
      <c r="V11493">
        <v>8</v>
      </c>
    </row>
    <row r="11494" spans="1:22" x14ac:dyDescent="0.3">
      <c r="A11494">
        <v>202223</v>
      </c>
      <c r="B11494" t="s">
        <v>820</v>
      </c>
      <c r="C11494" t="s">
        <v>821</v>
      </c>
      <c r="D11494" t="s">
        <v>822</v>
      </c>
      <c r="E11494" t="s">
        <v>823</v>
      </c>
      <c r="F11494" t="s">
        <v>912</v>
      </c>
      <c r="G11494" t="s">
        <v>913</v>
      </c>
      <c r="H11494" t="s">
        <v>1112</v>
      </c>
      <c r="I11494">
        <v>394</v>
      </c>
      <c r="J11494" t="s">
        <v>1113</v>
      </c>
      <c r="K11494" t="s">
        <v>842</v>
      </c>
      <c r="L11494" t="s">
        <v>251</v>
      </c>
      <c r="M11494" t="s">
        <v>829</v>
      </c>
      <c r="N11494" t="s">
        <v>829</v>
      </c>
      <c r="O11494">
        <v>0</v>
      </c>
      <c r="P11494">
        <v>0</v>
      </c>
      <c r="Q11494">
        <v>0</v>
      </c>
      <c r="R11494">
        <v>250081</v>
      </c>
      <c r="S11494">
        <v>250081</v>
      </c>
      <c r="T11494">
        <v>11544</v>
      </c>
      <c r="U11494">
        <v>238537</v>
      </c>
      <c r="V11494">
        <v>6</v>
      </c>
    </row>
    <row r="11495" spans="1:22" x14ac:dyDescent="0.3">
      <c r="A11495">
        <v>202324</v>
      </c>
      <c r="B11495" t="s">
        <v>820</v>
      </c>
      <c r="C11495" t="s">
        <v>821</v>
      </c>
      <c r="D11495" t="s">
        <v>822</v>
      </c>
      <c r="E11495" t="s">
        <v>823</v>
      </c>
      <c r="F11495" t="s">
        <v>912</v>
      </c>
      <c r="G11495" t="s">
        <v>913</v>
      </c>
      <c r="H11495" t="s">
        <v>1112</v>
      </c>
      <c r="I11495">
        <v>394</v>
      </c>
      <c r="J11495" t="s">
        <v>1113</v>
      </c>
      <c r="K11495" t="s">
        <v>842</v>
      </c>
      <c r="L11495" t="s">
        <v>251</v>
      </c>
      <c r="M11495" t="s">
        <v>829</v>
      </c>
      <c r="N11495" t="s">
        <v>829</v>
      </c>
      <c r="O11495">
        <v>0</v>
      </c>
      <c r="P11495">
        <v>0</v>
      </c>
      <c r="Q11495">
        <v>0</v>
      </c>
      <c r="R11495">
        <v>575651</v>
      </c>
      <c r="S11495">
        <v>575651</v>
      </c>
      <c r="T11495">
        <v>15254</v>
      </c>
      <c r="U11495">
        <v>560397</v>
      </c>
      <c r="V11495">
        <v>13</v>
      </c>
    </row>
    <row r="11496" spans="1:22" x14ac:dyDescent="0.3">
      <c r="A11496">
        <v>202122</v>
      </c>
      <c r="B11496" t="s">
        <v>820</v>
      </c>
      <c r="C11496" t="s">
        <v>821</v>
      </c>
      <c r="D11496" t="s">
        <v>822</v>
      </c>
      <c r="E11496" t="s">
        <v>823</v>
      </c>
      <c r="F11496" t="s">
        <v>912</v>
      </c>
      <c r="G11496" t="s">
        <v>913</v>
      </c>
      <c r="H11496" t="s">
        <v>1112</v>
      </c>
      <c r="I11496">
        <v>394</v>
      </c>
      <c r="J11496" t="s">
        <v>1113</v>
      </c>
      <c r="K11496" t="s">
        <v>842</v>
      </c>
      <c r="L11496" t="s">
        <v>253</v>
      </c>
      <c r="M11496" t="s">
        <v>829</v>
      </c>
      <c r="N11496" t="s">
        <v>829</v>
      </c>
      <c r="O11496">
        <v>0</v>
      </c>
      <c r="P11496">
        <v>0</v>
      </c>
      <c r="Q11496">
        <v>0</v>
      </c>
      <c r="R11496">
        <v>32879</v>
      </c>
      <c r="S11496">
        <v>32879</v>
      </c>
      <c r="T11496">
        <v>2552</v>
      </c>
      <c r="U11496">
        <v>30327</v>
      </c>
      <c r="V11496">
        <v>1</v>
      </c>
    </row>
    <row r="11497" spans="1:22" x14ac:dyDescent="0.3">
      <c r="A11497">
        <v>202223</v>
      </c>
      <c r="B11497" t="s">
        <v>820</v>
      </c>
      <c r="C11497" t="s">
        <v>821</v>
      </c>
      <c r="D11497" t="s">
        <v>822</v>
      </c>
      <c r="E11497" t="s">
        <v>823</v>
      </c>
      <c r="F11497" t="s">
        <v>912</v>
      </c>
      <c r="G11497" t="s">
        <v>913</v>
      </c>
      <c r="H11497" t="s">
        <v>1112</v>
      </c>
      <c r="I11497">
        <v>394</v>
      </c>
      <c r="J11497" t="s">
        <v>1113</v>
      </c>
      <c r="K11497" t="s">
        <v>842</v>
      </c>
      <c r="L11497" t="s">
        <v>253</v>
      </c>
      <c r="M11497" t="s">
        <v>829</v>
      </c>
      <c r="N11497" t="s">
        <v>829</v>
      </c>
      <c r="O11497">
        <v>0</v>
      </c>
      <c r="P11497">
        <v>0</v>
      </c>
      <c r="Q11497">
        <v>0</v>
      </c>
      <c r="R11497">
        <v>22735</v>
      </c>
      <c r="S11497">
        <v>22735</v>
      </c>
      <c r="T11497">
        <v>1049</v>
      </c>
      <c r="U11497">
        <v>21685</v>
      </c>
      <c r="V11497">
        <v>1</v>
      </c>
    </row>
    <row r="11498" spans="1:22" x14ac:dyDescent="0.3">
      <c r="A11498">
        <v>202324</v>
      </c>
      <c r="B11498" t="s">
        <v>820</v>
      </c>
      <c r="C11498" t="s">
        <v>821</v>
      </c>
      <c r="D11498" t="s">
        <v>822</v>
      </c>
      <c r="E11498" t="s">
        <v>823</v>
      </c>
      <c r="F11498" t="s">
        <v>912</v>
      </c>
      <c r="G11498" t="s">
        <v>913</v>
      </c>
      <c r="H11498" t="s">
        <v>1112</v>
      </c>
      <c r="I11498">
        <v>394</v>
      </c>
      <c r="J11498" t="s">
        <v>1113</v>
      </c>
      <c r="K11498" t="s">
        <v>842</v>
      </c>
      <c r="L11498" t="s">
        <v>253</v>
      </c>
      <c r="M11498" t="s">
        <v>829</v>
      </c>
      <c r="N11498" t="s">
        <v>829</v>
      </c>
      <c r="O11498">
        <v>0</v>
      </c>
      <c r="P11498">
        <v>0</v>
      </c>
      <c r="Q11498">
        <v>0</v>
      </c>
      <c r="R11498">
        <v>52332</v>
      </c>
      <c r="S11498">
        <v>52332</v>
      </c>
      <c r="T11498">
        <v>1387</v>
      </c>
      <c r="U11498">
        <v>50945</v>
      </c>
      <c r="V11498">
        <v>1</v>
      </c>
    </row>
    <row r="11499" spans="1:22" x14ac:dyDescent="0.3">
      <c r="A11499">
        <v>202122</v>
      </c>
      <c r="B11499" t="s">
        <v>820</v>
      </c>
      <c r="C11499" t="s">
        <v>821</v>
      </c>
      <c r="D11499" t="s">
        <v>822</v>
      </c>
      <c r="E11499" t="s">
        <v>823</v>
      </c>
      <c r="F11499" t="s">
        <v>912</v>
      </c>
      <c r="G11499" t="s">
        <v>913</v>
      </c>
      <c r="H11499" t="s">
        <v>1112</v>
      </c>
      <c r="I11499">
        <v>394</v>
      </c>
      <c r="J11499" t="s">
        <v>1113</v>
      </c>
      <c r="K11499" t="s">
        <v>842</v>
      </c>
      <c r="L11499" t="s">
        <v>845</v>
      </c>
      <c r="M11499" t="s">
        <v>829</v>
      </c>
      <c r="N11499" t="s">
        <v>829</v>
      </c>
      <c r="O11499">
        <v>0</v>
      </c>
      <c r="P11499">
        <v>0</v>
      </c>
      <c r="Q11499">
        <v>0</v>
      </c>
      <c r="R11499">
        <v>0</v>
      </c>
      <c r="S11499">
        <v>0</v>
      </c>
      <c r="T11499">
        <v>0</v>
      </c>
      <c r="U11499">
        <v>0</v>
      </c>
      <c r="V11499">
        <v>0</v>
      </c>
    </row>
    <row r="11500" spans="1:22" x14ac:dyDescent="0.3">
      <c r="A11500">
        <v>202223</v>
      </c>
      <c r="B11500" t="s">
        <v>820</v>
      </c>
      <c r="C11500" t="s">
        <v>821</v>
      </c>
      <c r="D11500" t="s">
        <v>822</v>
      </c>
      <c r="E11500" t="s">
        <v>823</v>
      </c>
      <c r="F11500" t="s">
        <v>912</v>
      </c>
      <c r="G11500" t="s">
        <v>913</v>
      </c>
      <c r="H11500" t="s">
        <v>1112</v>
      </c>
      <c r="I11500">
        <v>394</v>
      </c>
      <c r="J11500" t="s">
        <v>1113</v>
      </c>
      <c r="K11500" t="s">
        <v>842</v>
      </c>
      <c r="L11500" t="s">
        <v>845</v>
      </c>
      <c r="M11500" t="s">
        <v>829</v>
      </c>
      <c r="N11500" t="s">
        <v>829</v>
      </c>
      <c r="O11500">
        <v>0</v>
      </c>
      <c r="P11500">
        <v>0</v>
      </c>
      <c r="Q11500">
        <v>0</v>
      </c>
      <c r="R11500">
        <v>0</v>
      </c>
      <c r="S11500">
        <v>0</v>
      </c>
      <c r="T11500">
        <v>0</v>
      </c>
      <c r="U11500">
        <v>0</v>
      </c>
      <c r="V11500">
        <v>0</v>
      </c>
    </row>
    <row r="11501" spans="1:22" x14ac:dyDescent="0.3">
      <c r="A11501">
        <v>202324</v>
      </c>
      <c r="B11501" t="s">
        <v>820</v>
      </c>
      <c r="C11501" t="s">
        <v>821</v>
      </c>
      <c r="D11501" t="s">
        <v>822</v>
      </c>
      <c r="E11501" t="s">
        <v>823</v>
      </c>
      <c r="F11501" t="s">
        <v>912</v>
      </c>
      <c r="G11501" t="s">
        <v>913</v>
      </c>
      <c r="H11501" t="s">
        <v>1112</v>
      </c>
      <c r="I11501">
        <v>394</v>
      </c>
      <c r="J11501" t="s">
        <v>1113</v>
      </c>
      <c r="K11501" t="s">
        <v>842</v>
      </c>
      <c r="L11501" t="s">
        <v>845</v>
      </c>
      <c r="M11501" t="s">
        <v>829</v>
      </c>
      <c r="N11501" t="s">
        <v>829</v>
      </c>
      <c r="O11501">
        <v>0</v>
      </c>
      <c r="P11501">
        <v>0</v>
      </c>
      <c r="Q11501">
        <v>0</v>
      </c>
      <c r="R11501">
        <v>0</v>
      </c>
      <c r="S11501">
        <v>0</v>
      </c>
      <c r="T11501">
        <v>0</v>
      </c>
      <c r="U11501">
        <v>0</v>
      </c>
      <c r="V11501">
        <v>0</v>
      </c>
    </row>
    <row r="11502" spans="1:22" x14ac:dyDescent="0.3">
      <c r="A11502">
        <v>202122</v>
      </c>
      <c r="B11502" t="s">
        <v>820</v>
      </c>
      <c r="C11502" t="s">
        <v>821</v>
      </c>
      <c r="D11502" t="s">
        <v>822</v>
      </c>
      <c r="E11502" t="s">
        <v>823</v>
      </c>
      <c r="F11502" t="s">
        <v>876</v>
      </c>
      <c r="G11502" t="s">
        <v>877</v>
      </c>
      <c r="H11502" t="s">
        <v>1114</v>
      </c>
      <c r="I11502">
        <v>936</v>
      </c>
      <c r="J11502" t="s">
        <v>1115</v>
      </c>
      <c r="K11502" t="s">
        <v>828</v>
      </c>
      <c r="L11502" t="s">
        <v>336</v>
      </c>
      <c r="M11502">
        <v>164996</v>
      </c>
      <c r="N11502">
        <v>1812500</v>
      </c>
      <c r="O11502">
        <v>60000</v>
      </c>
      <c r="P11502">
        <v>14723249</v>
      </c>
      <c r="Q11502">
        <v>2566421</v>
      </c>
      <c r="R11502" t="s">
        <v>829</v>
      </c>
      <c r="S11502">
        <v>19327166</v>
      </c>
      <c r="T11502" t="s">
        <v>829</v>
      </c>
      <c r="U11502">
        <v>19327166</v>
      </c>
      <c r="V11502">
        <v>295</v>
      </c>
    </row>
    <row r="11503" spans="1:22" x14ac:dyDescent="0.3">
      <c r="A11503">
        <v>202223</v>
      </c>
      <c r="B11503" t="s">
        <v>820</v>
      </c>
      <c r="C11503" t="s">
        <v>821</v>
      </c>
      <c r="D11503" t="s">
        <v>822</v>
      </c>
      <c r="E11503" t="s">
        <v>823</v>
      </c>
      <c r="F11503" t="s">
        <v>876</v>
      </c>
      <c r="G11503" t="s">
        <v>877</v>
      </c>
      <c r="H11503" t="s">
        <v>1114</v>
      </c>
      <c r="I11503">
        <v>936</v>
      </c>
      <c r="J11503" t="s">
        <v>1115</v>
      </c>
      <c r="K11503" t="s">
        <v>828</v>
      </c>
      <c r="L11503" t="s">
        <v>336</v>
      </c>
      <c r="M11503">
        <v>0</v>
      </c>
      <c r="N11503">
        <v>2005667</v>
      </c>
      <c r="O11503">
        <v>60000</v>
      </c>
      <c r="P11503">
        <v>15830037</v>
      </c>
      <c r="Q11503">
        <v>1977279</v>
      </c>
      <c r="R11503" t="s">
        <v>829</v>
      </c>
      <c r="S11503">
        <v>19872983</v>
      </c>
      <c r="T11503" t="s">
        <v>829</v>
      </c>
      <c r="U11503">
        <v>19872983</v>
      </c>
      <c r="V11503">
        <v>305</v>
      </c>
    </row>
    <row r="11504" spans="1:22" x14ac:dyDescent="0.3">
      <c r="A11504">
        <v>202324</v>
      </c>
      <c r="B11504" t="s">
        <v>820</v>
      </c>
      <c r="C11504" t="s">
        <v>821</v>
      </c>
      <c r="D11504" t="s">
        <v>822</v>
      </c>
      <c r="E11504" t="s">
        <v>823</v>
      </c>
      <c r="F11504" t="s">
        <v>876</v>
      </c>
      <c r="G11504" t="s">
        <v>877</v>
      </c>
      <c r="H11504" t="s">
        <v>1114</v>
      </c>
      <c r="I11504">
        <v>936</v>
      </c>
      <c r="J11504" t="s">
        <v>1115</v>
      </c>
      <c r="K11504" t="s">
        <v>828</v>
      </c>
      <c r="L11504" t="s">
        <v>336</v>
      </c>
      <c r="M11504">
        <v>0</v>
      </c>
      <c r="N11504">
        <v>1782000</v>
      </c>
      <c r="O11504">
        <v>60000</v>
      </c>
      <c r="P11504">
        <v>16244316</v>
      </c>
      <c r="Q11504">
        <v>2008469</v>
      </c>
      <c r="R11504" t="s">
        <v>829</v>
      </c>
      <c r="S11504">
        <v>20094785</v>
      </c>
      <c r="T11504" t="s">
        <v>829</v>
      </c>
      <c r="U11504">
        <v>20094785</v>
      </c>
      <c r="V11504">
        <v>330</v>
      </c>
    </row>
    <row r="11505" spans="1:22" x14ac:dyDescent="0.3">
      <c r="A11505">
        <v>202122</v>
      </c>
      <c r="B11505" t="s">
        <v>820</v>
      </c>
      <c r="C11505" t="s">
        <v>821</v>
      </c>
      <c r="D11505" t="s">
        <v>822</v>
      </c>
      <c r="E11505" t="s">
        <v>823</v>
      </c>
      <c r="F11505" t="s">
        <v>876</v>
      </c>
      <c r="G11505" t="s">
        <v>877</v>
      </c>
      <c r="H11505" t="s">
        <v>1114</v>
      </c>
      <c r="I11505">
        <v>936</v>
      </c>
      <c r="J11505" t="s">
        <v>1115</v>
      </c>
      <c r="K11505" t="s">
        <v>828</v>
      </c>
      <c r="L11505" t="s">
        <v>235</v>
      </c>
      <c r="M11505" t="s">
        <v>829</v>
      </c>
      <c r="N11505">
        <v>711281</v>
      </c>
      <c r="O11505">
        <v>0</v>
      </c>
      <c r="P11505" t="s">
        <v>829</v>
      </c>
      <c r="Q11505" t="s">
        <v>829</v>
      </c>
      <c r="R11505" t="s">
        <v>829</v>
      </c>
      <c r="S11505">
        <v>711281</v>
      </c>
      <c r="T11505">
        <v>0</v>
      </c>
      <c r="U11505">
        <v>711281</v>
      </c>
      <c r="V11505">
        <v>11</v>
      </c>
    </row>
    <row r="11506" spans="1:22" x14ac:dyDescent="0.3">
      <c r="A11506">
        <v>202223</v>
      </c>
      <c r="B11506" t="s">
        <v>820</v>
      </c>
      <c r="C11506" t="s">
        <v>821</v>
      </c>
      <c r="D11506" t="s">
        <v>822</v>
      </c>
      <c r="E11506" t="s">
        <v>823</v>
      </c>
      <c r="F11506" t="s">
        <v>876</v>
      </c>
      <c r="G11506" t="s">
        <v>877</v>
      </c>
      <c r="H11506" t="s">
        <v>1114</v>
      </c>
      <c r="I11506">
        <v>936</v>
      </c>
      <c r="J11506" t="s">
        <v>1115</v>
      </c>
      <c r="K11506" t="s">
        <v>828</v>
      </c>
      <c r="L11506" t="s">
        <v>235</v>
      </c>
      <c r="M11506" t="s">
        <v>829</v>
      </c>
      <c r="N11506">
        <v>700318</v>
      </c>
      <c r="O11506">
        <v>0</v>
      </c>
      <c r="P11506" t="s">
        <v>829</v>
      </c>
      <c r="Q11506" t="s">
        <v>829</v>
      </c>
      <c r="R11506" t="s">
        <v>829</v>
      </c>
      <c r="S11506">
        <v>700318</v>
      </c>
      <c r="T11506">
        <v>0</v>
      </c>
      <c r="U11506">
        <v>700318</v>
      </c>
      <c r="V11506">
        <v>11</v>
      </c>
    </row>
    <row r="11507" spans="1:22" x14ac:dyDescent="0.3">
      <c r="A11507">
        <v>202324</v>
      </c>
      <c r="B11507" t="s">
        <v>820</v>
      </c>
      <c r="C11507" t="s">
        <v>821</v>
      </c>
      <c r="D11507" t="s">
        <v>822</v>
      </c>
      <c r="E11507" t="s">
        <v>823</v>
      </c>
      <c r="F11507" t="s">
        <v>876</v>
      </c>
      <c r="G11507" t="s">
        <v>877</v>
      </c>
      <c r="H11507" t="s">
        <v>1114</v>
      </c>
      <c r="I11507">
        <v>936</v>
      </c>
      <c r="J11507" t="s">
        <v>1115</v>
      </c>
      <c r="K11507" t="s">
        <v>828</v>
      </c>
      <c r="L11507" t="s">
        <v>235</v>
      </c>
      <c r="M11507" t="s">
        <v>829</v>
      </c>
      <c r="N11507">
        <v>588817</v>
      </c>
      <c r="O11507">
        <v>0</v>
      </c>
      <c r="P11507" t="s">
        <v>829</v>
      </c>
      <c r="Q11507" t="s">
        <v>829</v>
      </c>
      <c r="R11507" t="s">
        <v>829</v>
      </c>
      <c r="S11507">
        <v>588817</v>
      </c>
      <c r="T11507">
        <v>0</v>
      </c>
      <c r="U11507">
        <v>588817</v>
      </c>
      <c r="V11507">
        <v>10</v>
      </c>
    </row>
    <row r="11508" spans="1:22" x14ac:dyDescent="0.3">
      <c r="A11508">
        <v>202122</v>
      </c>
      <c r="B11508" t="s">
        <v>820</v>
      </c>
      <c r="C11508" t="s">
        <v>821</v>
      </c>
      <c r="D11508" t="s">
        <v>822</v>
      </c>
      <c r="E11508" t="s">
        <v>823</v>
      </c>
      <c r="F11508" t="s">
        <v>876</v>
      </c>
      <c r="G11508" t="s">
        <v>877</v>
      </c>
      <c r="H11508" t="s">
        <v>1114</v>
      </c>
      <c r="I11508">
        <v>936</v>
      </c>
      <c r="J11508" t="s">
        <v>1115</v>
      </c>
      <c r="K11508" t="s">
        <v>828</v>
      </c>
      <c r="L11508" t="s">
        <v>534</v>
      </c>
      <c r="M11508">
        <v>4298</v>
      </c>
      <c r="N11508">
        <v>10178535</v>
      </c>
      <c r="O11508">
        <v>1556359</v>
      </c>
      <c r="P11508">
        <v>20564542</v>
      </c>
      <c r="Q11508">
        <v>2346885</v>
      </c>
      <c r="R11508" t="s">
        <v>829</v>
      </c>
      <c r="S11508">
        <v>34650619</v>
      </c>
      <c r="T11508">
        <v>2064640</v>
      </c>
      <c r="U11508">
        <v>32585979</v>
      </c>
      <c r="V11508">
        <v>112</v>
      </c>
    </row>
    <row r="11509" spans="1:22" x14ac:dyDescent="0.3">
      <c r="A11509">
        <v>202223</v>
      </c>
      <c r="B11509" t="s">
        <v>820</v>
      </c>
      <c r="C11509" t="s">
        <v>821</v>
      </c>
      <c r="D11509" t="s">
        <v>822</v>
      </c>
      <c r="E11509" t="s">
        <v>823</v>
      </c>
      <c r="F11509" t="s">
        <v>876</v>
      </c>
      <c r="G11509" t="s">
        <v>877</v>
      </c>
      <c r="H11509" t="s">
        <v>1114</v>
      </c>
      <c r="I11509">
        <v>936</v>
      </c>
      <c r="J11509" t="s">
        <v>1115</v>
      </c>
      <c r="K11509" t="s">
        <v>828</v>
      </c>
      <c r="L11509" t="s">
        <v>534</v>
      </c>
      <c r="M11509">
        <v>302505</v>
      </c>
      <c r="N11509">
        <v>8811547</v>
      </c>
      <c r="O11509">
        <v>1969744</v>
      </c>
      <c r="P11509">
        <v>24112490</v>
      </c>
      <c r="Q11509">
        <v>1676506</v>
      </c>
      <c r="R11509" t="s">
        <v>829</v>
      </c>
      <c r="S11509">
        <v>36872792</v>
      </c>
      <c r="T11509">
        <v>1842760</v>
      </c>
      <c r="U11509">
        <v>35030032</v>
      </c>
      <c r="V11509">
        <v>120</v>
      </c>
    </row>
    <row r="11510" spans="1:22" x14ac:dyDescent="0.3">
      <c r="A11510">
        <v>202324</v>
      </c>
      <c r="B11510" t="s">
        <v>820</v>
      </c>
      <c r="C11510" t="s">
        <v>821</v>
      </c>
      <c r="D11510" t="s">
        <v>822</v>
      </c>
      <c r="E11510" t="s">
        <v>823</v>
      </c>
      <c r="F11510" t="s">
        <v>876</v>
      </c>
      <c r="G11510" t="s">
        <v>877</v>
      </c>
      <c r="H11510" t="s">
        <v>1114</v>
      </c>
      <c r="I11510">
        <v>936</v>
      </c>
      <c r="J11510" t="s">
        <v>1115</v>
      </c>
      <c r="K11510" t="s">
        <v>828</v>
      </c>
      <c r="L11510" t="s">
        <v>534</v>
      </c>
      <c r="M11510">
        <v>445237</v>
      </c>
      <c r="N11510">
        <v>8381348</v>
      </c>
      <c r="O11510">
        <v>2326774</v>
      </c>
      <c r="P11510">
        <v>27683837</v>
      </c>
      <c r="Q11510">
        <v>1755533</v>
      </c>
      <c r="R11510" t="s">
        <v>829</v>
      </c>
      <c r="S11510">
        <v>40592729</v>
      </c>
      <c r="T11510">
        <v>2281212</v>
      </c>
      <c r="U11510">
        <v>38311517</v>
      </c>
      <c r="V11510">
        <v>134</v>
      </c>
    </row>
    <row r="11511" spans="1:22" x14ac:dyDescent="0.3">
      <c r="A11511">
        <v>202122</v>
      </c>
      <c r="B11511" t="s">
        <v>820</v>
      </c>
      <c r="C11511" t="s">
        <v>821</v>
      </c>
      <c r="D11511" t="s">
        <v>822</v>
      </c>
      <c r="E11511" t="s">
        <v>823</v>
      </c>
      <c r="F11511" t="s">
        <v>876</v>
      </c>
      <c r="G11511" t="s">
        <v>877</v>
      </c>
      <c r="H11511" t="s">
        <v>1114</v>
      </c>
      <c r="I11511">
        <v>936</v>
      </c>
      <c r="J11511" t="s">
        <v>1115</v>
      </c>
      <c r="K11511" t="s">
        <v>828</v>
      </c>
      <c r="L11511" t="s">
        <v>603</v>
      </c>
      <c r="M11511" t="s">
        <v>829</v>
      </c>
      <c r="N11511" t="s">
        <v>829</v>
      </c>
      <c r="O11511" t="s">
        <v>829</v>
      </c>
      <c r="P11511">
        <v>0</v>
      </c>
      <c r="Q11511">
        <v>0</v>
      </c>
      <c r="R11511">
        <v>0</v>
      </c>
      <c r="S11511">
        <v>0</v>
      </c>
      <c r="T11511">
        <v>0</v>
      </c>
      <c r="U11511">
        <v>0</v>
      </c>
      <c r="V11511">
        <v>0</v>
      </c>
    </row>
    <row r="11512" spans="1:22" x14ac:dyDescent="0.3">
      <c r="A11512">
        <v>202223</v>
      </c>
      <c r="B11512" t="s">
        <v>820</v>
      </c>
      <c r="C11512" t="s">
        <v>821</v>
      </c>
      <c r="D11512" t="s">
        <v>822</v>
      </c>
      <c r="E11512" t="s">
        <v>823</v>
      </c>
      <c r="F11512" t="s">
        <v>876</v>
      </c>
      <c r="G11512" t="s">
        <v>877</v>
      </c>
      <c r="H11512" t="s">
        <v>1114</v>
      </c>
      <c r="I11512">
        <v>936</v>
      </c>
      <c r="J11512" t="s">
        <v>1115</v>
      </c>
      <c r="K11512" t="s">
        <v>828</v>
      </c>
      <c r="L11512" t="s">
        <v>603</v>
      </c>
      <c r="M11512" t="s">
        <v>829</v>
      </c>
      <c r="N11512" t="s">
        <v>829</v>
      </c>
      <c r="O11512" t="s">
        <v>829</v>
      </c>
      <c r="P11512">
        <v>0</v>
      </c>
      <c r="Q11512">
        <v>0</v>
      </c>
      <c r="R11512">
        <v>0</v>
      </c>
      <c r="S11512">
        <v>0</v>
      </c>
      <c r="T11512">
        <v>0</v>
      </c>
      <c r="U11512">
        <v>0</v>
      </c>
      <c r="V11512">
        <v>0</v>
      </c>
    </row>
    <row r="11513" spans="1:22" x14ac:dyDescent="0.3">
      <c r="A11513">
        <v>202324</v>
      </c>
      <c r="B11513" t="s">
        <v>820</v>
      </c>
      <c r="C11513" t="s">
        <v>821</v>
      </c>
      <c r="D11513" t="s">
        <v>822</v>
      </c>
      <c r="E11513" t="s">
        <v>823</v>
      </c>
      <c r="F11513" t="s">
        <v>876</v>
      </c>
      <c r="G11513" t="s">
        <v>877</v>
      </c>
      <c r="H11513" t="s">
        <v>1114</v>
      </c>
      <c r="I11513">
        <v>936</v>
      </c>
      <c r="J11513" t="s">
        <v>1115</v>
      </c>
      <c r="K11513" t="s">
        <v>828</v>
      </c>
      <c r="L11513" t="s">
        <v>603</v>
      </c>
      <c r="M11513" t="s">
        <v>829</v>
      </c>
      <c r="N11513" t="s">
        <v>829</v>
      </c>
      <c r="O11513" t="s">
        <v>829</v>
      </c>
      <c r="P11513">
        <v>0</v>
      </c>
      <c r="Q11513">
        <v>0</v>
      </c>
      <c r="R11513">
        <v>0</v>
      </c>
      <c r="S11513">
        <v>0</v>
      </c>
      <c r="T11513">
        <v>0</v>
      </c>
      <c r="U11513">
        <v>0</v>
      </c>
      <c r="V11513">
        <v>0</v>
      </c>
    </row>
    <row r="11514" spans="1:22" x14ac:dyDescent="0.3">
      <c r="A11514">
        <v>202122</v>
      </c>
      <c r="B11514" t="s">
        <v>820</v>
      </c>
      <c r="C11514" t="s">
        <v>821</v>
      </c>
      <c r="D11514" t="s">
        <v>822</v>
      </c>
      <c r="E11514" t="s">
        <v>823</v>
      </c>
      <c r="F11514" t="s">
        <v>876</v>
      </c>
      <c r="G11514" t="s">
        <v>877</v>
      </c>
      <c r="H11514" t="s">
        <v>1114</v>
      </c>
      <c r="I11514">
        <v>936</v>
      </c>
      <c r="J11514" t="s">
        <v>1115</v>
      </c>
      <c r="K11514" t="s">
        <v>828</v>
      </c>
      <c r="L11514" t="s">
        <v>606</v>
      </c>
      <c r="M11514">
        <v>0</v>
      </c>
      <c r="N11514">
        <v>0</v>
      </c>
      <c r="O11514">
        <v>0</v>
      </c>
      <c r="P11514">
        <v>0</v>
      </c>
      <c r="Q11514">
        <v>1323023</v>
      </c>
      <c r="R11514">
        <v>0</v>
      </c>
      <c r="S11514">
        <v>1323023</v>
      </c>
      <c r="T11514">
        <v>36975</v>
      </c>
      <c r="U11514">
        <v>1286048</v>
      </c>
      <c r="V11514">
        <v>4</v>
      </c>
    </row>
    <row r="11515" spans="1:22" x14ac:dyDescent="0.3">
      <c r="A11515">
        <v>202223</v>
      </c>
      <c r="B11515" t="s">
        <v>820</v>
      </c>
      <c r="C11515" t="s">
        <v>821</v>
      </c>
      <c r="D11515" t="s">
        <v>822</v>
      </c>
      <c r="E11515" t="s">
        <v>823</v>
      </c>
      <c r="F11515" t="s">
        <v>876</v>
      </c>
      <c r="G11515" t="s">
        <v>877</v>
      </c>
      <c r="H11515" t="s">
        <v>1114</v>
      </c>
      <c r="I11515">
        <v>936</v>
      </c>
      <c r="J11515" t="s">
        <v>1115</v>
      </c>
      <c r="K11515" t="s">
        <v>828</v>
      </c>
      <c r="L11515" t="s">
        <v>606</v>
      </c>
      <c r="M11515">
        <v>0</v>
      </c>
      <c r="N11515">
        <v>0</v>
      </c>
      <c r="O11515">
        <v>0</v>
      </c>
      <c r="P11515">
        <v>0</v>
      </c>
      <c r="Q11515">
        <v>984602</v>
      </c>
      <c r="R11515">
        <v>0</v>
      </c>
      <c r="S11515">
        <v>984602</v>
      </c>
      <c r="T11515">
        <v>56331</v>
      </c>
      <c r="U11515">
        <v>928271</v>
      </c>
      <c r="V11515">
        <v>3</v>
      </c>
    </row>
    <row r="11516" spans="1:22" x14ac:dyDescent="0.3">
      <c r="A11516">
        <v>202324</v>
      </c>
      <c r="B11516" t="s">
        <v>820</v>
      </c>
      <c r="C11516" t="s">
        <v>821</v>
      </c>
      <c r="D11516" t="s">
        <v>822</v>
      </c>
      <c r="E11516" t="s">
        <v>823</v>
      </c>
      <c r="F11516" t="s">
        <v>876</v>
      </c>
      <c r="G11516" t="s">
        <v>877</v>
      </c>
      <c r="H11516" t="s">
        <v>1114</v>
      </c>
      <c r="I11516">
        <v>936</v>
      </c>
      <c r="J11516" t="s">
        <v>1115</v>
      </c>
      <c r="K11516" t="s">
        <v>828</v>
      </c>
      <c r="L11516" t="s">
        <v>606</v>
      </c>
      <c r="M11516">
        <v>0</v>
      </c>
      <c r="N11516">
        <v>0</v>
      </c>
      <c r="O11516">
        <v>0</v>
      </c>
      <c r="P11516">
        <v>0</v>
      </c>
      <c r="Q11516">
        <v>1511451</v>
      </c>
      <c r="R11516">
        <v>0</v>
      </c>
      <c r="S11516">
        <v>1511451</v>
      </c>
      <c r="T11516">
        <v>149656</v>
      </c>
      <c r="U11516">
        <v>1361795</v>
      </c>
      <c r="V11516">
        <v>5</v>
      </c>
    </row>
    <row r="11517" spans="1:22" x14ac:dyDescent="0.3">
      <c r="A11517">
        <v>202122</v>
      </c>
      <c r="B11517" t="s">
        <v>820</v>
      </c>
      <c r="C11517" t="s">
        <v>821</v>
      </c>
      <c r="D11517" t="s">
        <v>822</v>
      </c>
      <c r="E11517" t="s">
        <v>823</v>
      </c>
      <c r="F11517" t="s">
        <v>876</v>
      </c>
      <c r="G11517" t="s">
        <v>877</v>
      </c>
      <c r="H11517" t="s">
        <v>1114</v>
      </c>
      <c r="I11517">
        <v>936</v>
      </c>
      <c r="J11517" t="s">
        <v>1115</v>
      </c>
      <c r="K11517" t="s">
        <v>828</v>
      </c>
      <c r="L11517" t="s">
        <v>609</v>
      </c>
      <c r="M11517" t="s">
        <v>829</v>
      </c>
      <c r="N11517" t="s">
        <v>829</v>
      </c>
      <c r="O11517" t="s">
        <v>829</v>
      </c>
      <c r="P11517" t="s">
        <v>829</v>
      </c>
      <c r="Q11517">
        <v>0</v>
      </c>
      <c r="R11517" t="s">
        <v>829</v>
      </c>
      <c r="S11517">
        <v>0</v>
      </c>
      <c r="T11517">
        <v>0</v>
      </c>
      <c r="U11517">
        <v>0</v>
      </c>
      <c r="V11517">
        <v>0</v>
      </c>
    </row>
    <row r="11518" spans="1:22" x14ac:dyDescent="0.3">
      <c r="A11518">
        <v>202223</v>
      </c>
      <c r="B11518" t="s">
        <v>820</v>
      </c>
      <c r="C11518" t="s">
        <v>821</v>
      </c>
      <c r="D11518" t="s">
        <v>822</v>
      </c>
      <c r="E11518" t="s">
        <v>823</v>
      </c>
      <c r="F11518" t="s">
        <v>876</v>
      </c>
      <c r="G11518" t="s">
        <v>877</v>
      </c>
      <c r="H11518" t="s">
        <v>1114</v>
      </c>
      <c r="I11518">
        <v>936</v>
      </c>
      <c r="J11518" t="s">
        <v>1115</v>
      </c>
      <c r="K11518" t="s">
        <v>828</v>
      </c>
      <c r="L11518" t="s">
        <v>609</v>
      </c>
      <c r="M11518" t="s">
        <v>829</v>
      </c>
      <c r="N11518" t="s">
        <v>829</v>
      </c>
      <c r="O11518" t="s">
        <v>829</v>
      </c>
      <c r="P11518" t="s">
        <v>829</v>
      </c>
      <c r="Q11518">
        <v>0</v>
      </c>
      <c r="R11518" t="s">
        <v>829</v>
      </c>
      <c r="S11518">
        <v>0</v>
      </c>
      <c r="T11518">
        <v>0</v>
      </c>
      <c r="U11518">
        <v>0</v>
      </c>
      <c r="V11518">
        <v>0</v>
      </c>
    </row>
    <row r="11519" spans="1:22" x14ac:dyDescent="0.3">
      <c r="A11519">
        <v>202122</v>
      </c>
      <c r="B11519" t="s">
        <v>820</v>
      </c>
      <c r="C11519" t="s">
        <v>821</v>
      </c>
      <c r="D11519" t="s">
        <v>822</v>
      </c>
      <c r="E11519" t="s">
        <v>823</v>
      </c>
      <c r="F11519" t="s">
        <v>876</v>
      </c>
      <c r="G11519" t="s">
        <v>877</v>
      </c>
      <c r="H11519" t="s">
        <v>1114</v>
      </c>
      <c r="I11519">
        <v>936</v>
      </c>
      <c r="J11519" t="s">
        <v>1115</v>
      </c>
      <c r="K11519" t="s">
        <v>828</v>
      </c>
      <c r="L11519" t="s">
        <v>830</v>
      </c>
      <c r="M11519">
        <v>57735</v>
      </c>
      <c r="N11519">
        <v>2841157</v>
      </c>
      <c r="O11519">
        <v>1154701</v>
      </c>
      <c r="P11519">
        <v>3373175</v>
      </c>
      <c r="Q11519">
        <v>0</v>
      </c>
      <c r="R11519">
        <v>51254</v>
      </c>
      <c r="S11519">
        <v>7478022</v>
      </c>
      <c r="T11519">
        <v>261278</v>
      </c>
      <c r="U11519">
        <v>7216744</v>
      </c>
      <c r="V11519">
        <v>25</v>
      </c>
    </row>
    <row r="11520" spans="1:22" x14ac:dyDescent="0.3">
      <c r="A11520">
        <v>202223</v>
      </c>
      <c r="B11520" t="s">
        <v>820</v>
      </c>
      <c r="C11520" t="s">
        <v>821</v>
      </c>
      <c r="D11520" t="s">
        <v>822</v>
      </c>
      <c r="E11520" t="s">
        <v>823</v>
      </c>
      <c r="F11520" t="s">
        <v>876</v>
      </c>
      <c r="G11520" t="s">
        <v>877</v>
      </c>
      <c r="H11520" t="s">
        <v>1114</v>
      </c>
      <c r="I11520">
        <v>936</v>
      </c>
      <c r="J11520" t="s">
        <v>1115</v>
      </c>
      <c r="K11520" t="s">
        <v>828</v>
      </c>
      <c r="L11520" t="s">
        <v>830</v>
      </c>
      <c r="M11520">
        <v>582950</v>
      </c>
      <c r="N11520">
        <v>4037010</v>
      </c>
      <c r="O11520">
        <v>847659</v>
      </c>
      <c r="P11520">
        <v>2799285</v>
      </c>
      <c r="Q11520">
        <v>440449</v>
      </c>
      <c r="R11520">
        <v>163514</v>
      </c>
      <c r="S11520">
        <v>8870867</v>
      </c>
      <c r="T11520">
        <v>190884</v>
      </c>
      <c r="U11520">
        <v>8679983</v>
      </c>
      <c r="V11520">
        <v>30</v>
      </c>
    </row>
    <row r="11521" spans="1:22" x14ac:dyDescent="0.3">
      <c r="A11521">
        <v>202324</v>
      </c>
      <c r="B11521" t="s">
        <v>820</v>
      </c>
      <c r="C11521" t="s">
        <v>821</v>
      </c>
      <c r="D11521" t="s">
        <v>822</v>
      </c>
      <c r="E11521" t="s">
        <v>823</v>
      </c>
      <c r="F11521" t="s">
        <v>876</v>
      </c>
      <c r="G11521" t="s">
        <v>877</v>
      </c>
      <c r="H11521" t="s">
        <v>1114</v>
      </c>
      <c r="I11521">
        <v>936</v>
      </c>
      <c r="J11521" t="s">
        <v>1115</v>
      </c>
      <c r="K11521" t="s">
        <v>828</v>
      </c>
      <c r="L11521" t="s">
        <v>830</v>
      </c>
      <c r="M11521">
        <v>600635</v>
      </c>
      <c r="N11521">
        <v>4503355</v>
      </c>
      <c r="O11521">
        <v>941111</v>
      </c>
      <c r="P11521">
        <v>3057781</v>
      </c>
      <c r="Q11521">
        <v>0</v>
      </c>
      <c r="R11521">
        <v>180066</v>
      </c>
      <c r="S11521">
        <v>9282948</v>
      </c>
      <c r="T11521">
        <v>258593</v>
      </c>
      <c r="U11521">
        <v>9024355</v>
      </c>
      <c r="V11521">
        <v>32</v>
      </c>
    </row>
    <row r="11522" spans="1:22" x14ac:dyDescent="0.3">
      <c r="A11522">
        <v>202122</v>
      </c>
      <c r="B11522" t="s">
        <v>820</v>
      </c>
      <c r="C11522" t="s">
        <v>821</v>
      </c>
      <c r="D11522" t="s">
        <v>822</v>
      </c>
      <c r="E11522" t="s">
        <v>823</v>
      </c>
      <c r="F11522" t="s">
        <v>876</v>
      </c>
      <c r="G11522" t="s">
        <v>877</v>
      </c>
      <c r="H11522" t="s">
        <v>1114</v>
      </c>
      <c r="I11522">
        <v>936</v>
      </c>
      <c r="J11522" t="s">
        <v>1115</v>
      </c>
      <c r="K11522" t="s">
        <v>828</v>
      </c>
      <c r="L11522" t="s">
        <v>537</v>
      </c>
      <c r="M11522">
        <v>0</v>
      </c>
      <c r="N11522">
        <v>9114293</v>
      </c>
      <c r="O11522">
        <v>8384471</v>
      </c>
      <c r="P11522">
        <v>26116211</v>
      </c>
      <c r="Q11522">
        <v>973981</v>
      </c>
      <c r="R11522">
        <v>4226121</v>
      </c>
      <c r="S11522">
        <v>48815077</v>
      </c>
      <c r="T11522">
        <v>1759992</v>
      </c>
      <c r="U11522">
        <v>47055085</v>
      </c>
      <c r="V11522">
        <v>162</v>
      </c>
    </row>
    <row r="11523" spans="1:22" x14ac:dyDescent="0.3">
      <c r="A11523">
        <v>202223</v>
      </c>
      <c r="B11523" t="s">
        <v>820</v>
      </c>
      <c r="C11523" t="s">
        <v>821</v>
      </c>
      <c r="D11523" t="s">
        <v>822</v>
      </c>
      <c r="E11523" t="s">
        <v>823</v>
      </c>
      <c r="F11523" t="s">
        <v>876</v>
      </c>
      <c r="G11523" t="s">
        <v>877</v>
      </c>
      <c r="H11523" t="s">
        <v>1114</v>
      </c>
      <c r="I11523">
        <v>936</v>
      </c>
      <c r="J11523" t="s">
        <v>1115</v>
      </c>
      <c r="K11523" t="s">
        <v>828</v>
      </c>
      <c r="L11523" t="s">
        <v>537</v>
      </c>
      <c r="M11523">
        <v>324724</v>
      </c>
      <c r="N11523">
        <v>8690509</v>
      </c>
      <c r="O11523">
        <v>8881101</v>
      </c>
      <c r="P11523">
        <v>28478977</v>
      </c>
      <c r="Q11523">
        <v>1691535</v>
      </c>
      <c r="R11523">
        <v>4545088</v>
      </c>
      <c r="S11523">
        <v>52611934</v>
      </c>
      <c r="T11523">
        <v>1768999</v>
      </c>
      <c r="U11523">
        <v>50842935</v>
      </c>
      <c r="V11523">
        <v>174</v>
      </c>
    </row>
    <row r="11524" spans="1:22" x14ac:dyDescent="0.3">
      <c r="A11524">
        <v>202324</v>
      </c>
      <c r="B11524" t="s">
        <v>820</v>
      </c>
      <c r="C11524" t="s">
        <v>821</v>
      </c>
      <c r="D11524" t="s">
        <v>822</v>
      </c>
      <c r="E11524" t="s">
        <v>823</v>
      </c>
      <c r="F11524" t="s">
        <v>876</v>
      </c>
      <c r="G11524" t="s">
        <v>877</v>
      </c>
      <c r="H11524" t="s">
        <v>1114</v>
      </c>
      <c r="I11524">
        <v>936</v>
      </c>
      <c r="J11524" t="s">
        <v>1115</v>
      </c>
      <c r="K11524" t="s">
        <v>828</v>
      </c>
      <c r="L11524" t="s">
        <v>537</v>
      </c>
      <c r="M11524">
        <v>463764</v>
      </c>
      <c r="N11524">
        <v>9857702</v>
      </c>
      <c r="O11524">
        <v>9785146</v>
      </c>
      <c r="P11524">
        <v>28385574</v>
      </c>
      <c r="Q11524">
        <v>1761849</v>
      </c>
      <c r="R11524">
        <v>5380689</v>
      </c>
      <c r="S11524">
        <v>55634724</v>
      </c>
      <c r="T11524">
        <v>2200152</v>
      </c>
      <c r="U11524">
        <v>53434572</v>
      </c>
      <c r="V11524">
        <v>187</v>
      </c>
    </row>
    <row r="11525" spans="1:22" x14ac:dyDescent="0.3">
      <c r="A11525">
        <v>202122</v>
      </c>
      <c r="B11525" t="s">
        <v>820</v>
      </c>
      <c r="C11525" t="s">
        <v>821</v>
      </c>
      <c r="D11525" t="s">
        <v>822</v>
      </c>
      <c r="E11525" t="s">
        <v>823</v>
      </c>
      <c r="F11525" t="s">
        <v>876</v>
      </c>
      <c r="G11525" t="s">
        <v>877</v>
      </c>
      <c r="H11525" t="s">
        <v>1114</v>
      </c>
      <c r="I11525">
        <v>936</v>
      </c>
      <c r="J11525" t="s">
        <v>1115</v>
      </c>
      <c r="K11525" t="s">
        <v>828</v>
      </c>
      <c r="L11525" t="s">
        <v>572</v>
      </c>
      <c r="M11525">
        <v>20728</v>
      </c>
      <c r="N11525">
        <v>1376308</v>
      </c>
      <c r="O11525">
        <v>3293734</v>
      </c>
      <c r="P11525">
        <v>63773715</v>
      </c>
      <c r="Q11525">
        <v>0</v>
      </c>
      <c r="R11525">
        <v>4019188</v>
      </c>
      <c r="S11525">
        <v>72483673</v>
      </c>
      <c r="T11525">
        <v>3027546</v>
      </c>
      <c r="U11525">
        <v>69456127</v>
      </c>
      <c r="V11525">
        <v>239</v>
      </c>
    </row>
    <row r="11526" spans="1:22" x14ac:dyDescent="0.3">
      <c r="A11526">
        <v>202223</v>
      </c>
      <c r="B11526" t="s">
        <v>820</v>
      </c>
      <c r="C11526" t="s">
        <v>821</v>
      </c>
      <c r="D11526" t="s">
        <v>822</v>
      </c>
      <c r="E11526" t="s">
        <v>823</v>
      </c>
      <c r="F11526" t="s">
        <v>876</v>
      </c>
      <c r="G11526" t="s">
        <v>877</v>
      </c>
      <c r="H11526" t="s">
        <v>1114</v>
      </c>
      <c r="I11526">
        <v>936</v>
      </c>
      <c r="J11526" t="s">
        <v>1115</v>
      </c>
      <c r="K11526" t="s">
        <v>828</v>
      </c>
      <c r="L11526" t="s">
        <v>572</v>
      </c>
      <c r="M11526">
        <v>64226</v>
      </c>
      <c r="N11526">
        <v>1340458</v>
      </c>
      <c r="O11526">
        <v>4166070</v>
      </c>
      <c r="P11526">
        <v>68097645</v>
      </c>
      <c r="Q11526">
        <v>0</v>
      </c>
      <c r="R11526">
        <v>6150668</v>
      </c>
      <c r="S11526">
        <v>79819067</v>
      </c>
      <c r="T11526">
        <v>2971253</v>
      </c>
      <c r="U11526">
        <v>76847814</v>
      </c>
      <c r="V11526">
        <v>264</v>
      </c>
    </row>
    <row r="11527" spans="1:22" x14ac:dyDescent="0.3">
      <c r="A11527">
        <v>202324</v>
      </c>
      <c r="B11527" t="s">
        <v>820</v>
      </c>
      <c r="C11527" t="s">
        <v>821</v>
      </c>
      <c r="D11527" t="s">
        <v>822</v>
      </c>
      <c r="E11527" t="s">
        <v>823</v>
      </c>
      <c r="F11527" t="s">
        <v>876</v>
      </c>
      <c r="G11527" t="s">
        <v>877</v>
      </c>
      <c r="H11527" t="s">
        <v>1114</v>
      </c>
      <c r="I11527">
        <v>936</v>
      </c>
      <c r="J11527" t="s">
        <v>1115</v>
      </c>
      <c r="K11527" t="s">
        <v>828</v>
      </c>
      <c r="L11527" t="s">
        <v>572</v>
      </c>
      <c r="M11527">
        <v>96989</v>
      </c>
      <c r="N11527">
        <v>1157372</v>
      </c>
      <c r="O11527">
        <v>6028306</v>
      </c>
      <c r="P11527">
        <v>82973522</v>
      </c>
      <c r="Q11527">
        <v>0</v>
      </c>
      <c r="R11527">
        <v>5494324</v>
      </c>
      <c r="S11527">
        <v>95750513</v>
      </c>
      <c r="T11527">
        <v>3440987</v>
      </c>
      <c r="U11527">
        <v>92309526</v>
      </c>
      <c r="V11527">
        <v>322</v>
      </c>
    </row>
    <row r="11528" spans="1:22" x14ac:dyDescent="0.3">
      <c r="A11528">
        <v>202122</v>
      </c>
      <c r="B11528" t="s">
        <v>820</v>
      </c>
      <c r="C11528" t="s">
        <v>821</v>
      </c>
      <c r="D11528" t="s">
        <v>822</v>
      </c>
      <c r="E11528" t="s">
        <v>823</v>
      </c>
      <c r="F11528" t="s">
        <v>876</v>
      </c>
      <c r="G11528" t="s">
        <v>877</v>
      </c>
      <c r="H11528" t="s">
        <v>1114</v>
      </c>
      <c r="I11528">
        <v>936</v>
      </c>
      <c r="J11528" t="s">
        <v>1115</v>
      </c>
      <c r="K11528" t="s">
        <v>828</v>
      </c>
      <c r="L11528" t="s">
        <v>539</v>
      </c>
      <c r="M11528">
        <v>0</v>
      </c>
      <c r="N11528">
        <v>386714</v>
      </c>
      <c r="O11528">
        <v>18196</v>
      </c>
      <c r="P11528" t="s">
        <v>829</v>
      </c>
      <c r="Q11528" t="s">
        <v>829</v>
      </c>
      <c r="R11528" t="s">
        <v>829</v>
      </c>
      <c r="S11528">
        <v>404910</v>
      </c>
      <c r="T11528">
        <v>0</v>
      </c>
      <c r="U11528">
        <v>404910</v>
      </c>
      <c r="V11528">
        <v>1</v>
      </c>
    </row>
    <row r="11529" spans="1:22" x14ac:dyDescent="0.3">
      <c r="A11529">
        <v>202223</v>
      </c>
      <c r="B11529" t="s">
        <v>820</v>
      </c>
      <c r="C11529" t="s">
        <v>821</v>
      </c>
      <c r="D11529" t="s">
        <v>822</v>
      </c>
      <c r="E11529" t="s">
        <v>823</v>
      </c>
      <c r="F11529" t="s">
        <v>876</v>
      </c>
      <c r="G11529" t="s">
        <v>877</v>
      </c>
      <c r="H11529" t="s">
        <v>1114</v>
      </c>
      <c r="I11529">
        <v>936</v>
      </c>
      <c r="J11529" t="s">
        <v>1115</v>
      </c>
      <c r="K11529" t="s">
        <v>828</v>
      </c>
      <c r="L11529" t="s">
        <v>539</v>
      </c>
      <c r="M11529">
        <v>0</v>
      </c>
      <c r="N11529">
        <v>0</v>
      </c>
      <c r="O11529">
        <v>0</v>
      </c>
      <c r="P11529" t="s">
        <v>829</v>
      </c>
      <c r="Q11529" t="s">
        <v>829</v>
      </c>
      <c r="R11529" t="s">
        <v>829</v>
      </c>
      <c r="S11529">
        <v>0</v>
      </c>
      <c r="T11529">
        <v>0</v>
      </c>
      <c r="U11529">
        <v>0</v>
      </c>
      <c r="V11529">
        <v>0</v>
      </c>
    </row>
    <row r="11530" spans="1:22" x14ac:dyDescent="0.3">
      <c r="A11530">
        <v>202324</v>
      </c>
      <c r="B11530" t="s">
        <v>820</v>
      </c>
      <c r="C11530" t="s">
        <v>821</v>
      </c>
      <c r="D11530" t="s">
        <v>822</v>
      </c>
      <c r="E11530" t="s">
        <v>823</v>
      </c>
      <c r="F11530" t="s">
        <v>876</v>
      </c>
      <c r="G11530" t="s">
        <v>877</v>
      </c>
      <c r="H11530" t="s">
        <v>1114</v>
      </c>
      <c r="I11530">
        <v>936</v>
      </c>
      <c r="J11530" t="s">
        <v>1115</v>
      </c>
      <c r="K11530" t="s">
        <v>828</v>
      </c>
      <c r="L11530" t="s">
        <v>539</v>
      </c>
      <c r="M11530">
        <v>0</v>
      </c>
      <c r="N11530">
        <v>0</v>
      </c>
      <c r="O11530">
        <v>0</v>
      </c>
      <c r="P11530" t="s">
        <v>829</v>
      </c>
      <c r="Q11530" t="s">
        <v>829</v>
      </c>
      <c r="R11530" t="s">
        <v>829</v>
      </c>
      <c r="S11530">
        <v>0</v>
      </c>
      <c r="T11530">
        <v>0</v>
      </c>
      <c r="U11530">
        <v>0</v>
      </c>
      <c r="V11530">
        <v>0</v>
      </c>
    </row>
    <row r="11531" spans="1:22" x14ac:dyDescent="0.3">
      <c r="A11531">
        <v>202122</v>
      </c>
      <c r="B11531" t="s">
        <v>820</v>
      </c>
      <c r="C11531" t="s">
        <v>821</v>
      </c>
      <c r="D11531" t="s">
        <v>822</v>
      </c>
      <c r="E11531" t="s">
        <v>823</v>
      </c>
      <c r="F11531" t="s">
        <v>876</v>
      </c>
      <c r="G11531" t="s">
        <v>877</v>
      </c>
      <c r="H11531" t="s">
        <v>1114</v>
      </c>
      <c r="I11531">
        <v>936</v>
      </c>
      <c r="J11531" t="s">
        <v>1115</v>
      </c>
      <c r="K11531" t="s">
        <v>828</v>
      </c>
      <c r="L11531" t="s">
        <v>541</v>
      </c>
      <c r="M11531">
        <v>1714603</v>
      </c>
      <c r="N11531">
        <v>1880399</v>
      </c>
      <c r="O11531">
        <v>852437</v>
      </c>
      <c r="P11531">
        <v>817213</v>
      </c>
      <c r="Q11531">
        <v>0</v>
      </c>
      <c r="R11531">
        <v>404057</v>
      </c>
      <c r="S11531">
        <v>5668709</v>
      </c>
      <c r="T11531">
        <v>226628</v>
      </c>
      <c r="U11531">
        <v>5442081</v>
      </c>
      <c r="V11531">
        <v>19</v>
      </c>
    </row>
    <row r="11532" spans="1:22" x14ac:dyDescent="0.3">
      <c r="A11532">
        <v>202223</v>
      </c>
      <c r="B11532" t="s">
        <v>820</v>
      </c>
      <c r="C11532" t="s">
        <v>821</v>
      </c>
      <c r="D11532" t="s">
        <v>822</v>
      </c>
      <c r="E11532" t="s">
        <v>823</v>
      </c>
      <c r="F11532" t="s">
        <v>876</v>
      </c>
      <c r="G11532" t="s">
        <v>877</v>
      </c>
      <c r="H11532" t="s">
        <v>1114</v>
      </c>
      <c r="I11532">
        <v>936</v>
      </c>
      <c r="J11532" t="s">
        <v>1115</v>
      </c>
      <c r="K11532" t="s">
        <v>828</v>
      </c>
      <c r="L11532" t="s">
        <v>541</v>
      </c>
      <c r="M11532">
        <v>1588493</v>
      </c>
      <c r="N11532">
        <v>1993359</v>
      </c>
      <c r="O11532">
        <v>831475</v>
      </c>
      <c r="P11532">
        <v>850241</v>
      </c>
      <c r="Q11532">
        <v>0</v>
      </c>
      <c r="R11532">
        <v>464014</v>
      </c>
      <c r="S11532">
        <v>5727582</v>
      </c>
      <c r="T11532">
        <v>243837</v>
      </c>
      <c r="U11532">
        <v>5483745</v>
      </c>
      <c r="V11532">
        <v>19</v>
      </c>
    </row>
    <row r="11533" spans="1:22" x14ac:dyDescent="0.3">
      <c r="A11533">
        <v>202324</v>
      </c>
      <c r="B11533" t="s">
        <v>820</v>
      </c>
      <c r="C11533" t="s">
        <v>821</v>
      </c>
      <c r="D11533" t="s">
        <v>822</v>
      </c>
      <c r="E11533" t="s">
        <v>823</v>
      </c>
      <c r="F11533" t="s">
        <v>876</v>
      </c>
      <c r="G11533" t="s">
        <v>877</v>
      </c>
      <c r="H11533" t="s">
        <v>1114</v>
      </c>
      <c r="I11533">
        <v>936</v>
      </c>
      <c r="J11533" t="s">
        <v>1115</v>
      </c>
      <c r="K11533" t="s">
        <v>828</v>
      </c>
      <c r="L11533" t="s">
        <v>541</v>
      </c>
      <c r="M11533">
        <v>1654318</v>
      </c>
      <c r="N11533">
        <v>2207880</v>
      </c>
      <c r="O11533">
        <v>838545</v>
      </c>
      <c r="P11533">
        <v>827865</v>
      </c>
      <c r="Q11533">
        <v>0</v>
      </c>
      <c r="R11533">
        <v>471171</v>
      </c>
      <c r="S11533">
        <v>5999779</v>
      </c>
      <c r="T11533">
        <v>181438</v>
      </c>
      <c r="U11533">
        <v>5818341</v>
      </c>
      <c r="V11533">
        <v>20</v>
      </c>
    </row>
    <row r="11534" spans="1:22" x14ac:dyDescent="0.3">
      <c r="A11534">
        <v>202122</v>
      </c>
      <c r="B11534" t="s">
        <v>820</v>
      </c>
      <c r="C11534" t="s">
        <v>821</v>
      </c>
      <c r="D11534" t="s">
        <v>822</v>
      </c>
      <c r="E11534" t="s">
        <v>823</v>
      </c>
      <c r="F11534" t="s">
        <v>876</v>
      </c>
      <c r="G11534" t="s">
        <v>877</v>
      </c>
      <c r="H11534" t="s">
        <v>1114</v>
      </c>
      <c r="I11534">
        <v>936</v>
      </c>
      <c r="J11534" t="s">
        <v>1115</v>
      </c>
      <c r="K11534" t="s">
        <v>828</v>
      </c>
      <c r="L11534" t="s">
        <v>831</v>
      </c>
      <c r="M11534" t="s">
        <v>829</v>
      </c>
      <c r="N11534" t="s">
        <v>829</v>
      </c>
      <c r="O11534" t="s">
        <v>829</v>
      </c>
      <c r="P11534">
        <v>381236</v>
      </c>
      <c r="Q11534">
        <v>714354</v>
      </c>
      <c r="R11534" t="s">
        <v>829</v>
      </c>
      <c r="S11534">
        <v>1095590</v>
      </c>
      <c r="T11534">
        <v>0</v>
      </c>
      <c r="U11534">
        <v>1095590</v>
      </c>
      <c r="V11534">
        <v>4</v>
      </c>
    </row>
    <row r="11535" spans="1:22" x14ac:dyDescent="0.3">
      <c r="A11535">
        <v>202223</v>
      </c>
      <c r="B11535" t="s">
        <v>820</v>
      </c>
      <c r="C11535" t="s">
        <v>821</v>
      </c>
      <c r="D11535" t="s">
        <v>822</v>
      </c>
      <c r="E11535" t="s">
        <v>823</v>
      </c>
      <c r="F11535" t="s">
        <v>876</v>
      </c>
      <c r="G11535" t="s">
        <v>877</v>
      </c>
      <c r="H11535" t="s">
        <v>1114</v>
      </c>
      <c r="I11535">
        <v>936</v>
      </c>
      <c r="J11535" t="s">
        <v>1115</v>
      </c>
      <c r="K11535" t="s">
        <v>828</v>
      </c>
      <c r="L11535" t="s">
        <v>831</v>
      </c>
      <c r="M11535" t="s">
        <v>829</v>
      </c>
      <c r="N11535" t="s">
        <v>829</v>
      </c>
      <c r="O11535" t="s">
        <v>829</v>
      </c>
      <c r="P11535">
        <v>409533</v>
      </c>
      <c r="Q11535">
        <v>1012920</v>
      </c>
      <c r="R11535" t="s">
        <v>829</v>
      </c>
      <c r="S11535">
        <v>1422453</v>
      </c>
      <c r="T11535">
        <v>0</v>
      </c>
      <c r="U11535">
        <v>1422453</v>
      </c>
      <c r="V11535">
        <v>5</v>
      </c>
    </row>
    <row r="11536" spans="1:22" x14ac:dyDescent="0.3">
      <c r="A11536">
        <v>202324</v>
      </c>
      <c r="B11536" t="s">
        <v>820</v>
      </c>
      <c r="C11536" t="s">
        <v>821</v>
      </c>
      <c r="D11536" t="s">
        <v>822</v>
      </c>
      <c r="E11536" t="s">
        <v>823</v>
      </c>
      <c r="F11536" t="s">
        <v>876</v>
      </c>
      <c r="G11536" t="s">
        <v>877</v>
      </c>
      <c r="H11536" t="s">
        <v>1114</v>
      </c>
      <c r="I11536">
        <v>936</v>
      </c>
      <c r="J11536" t="s">
        <v>1115</v>
      </c>
      <c r="K11536" t="s">
        <v>828</v>
      </c>
      <c r="L11536" t="s">
        <v>831</v>
      </c>
      <c r="M11536" t="s">
        <v>829</v>
      </c>
      <c r="N11536" t="s">
        <v>829</v>
      </c>
      <c r="O11536" t="s">
        <v>829</v>
      </c>
      <c r="P11536">
        <v>395315</v>
      </c>
      <c r="Q11536">
        <v>938787</v>
      </c>
      <c r="R11536" t="s">
        <v>829</v>
      </c>
      <c r="S11536">
        <v>1334102</v>
      </c>
      <c r="T11536">
        <v>0</v>
      </c>
      <c r="U11536">
        <v>1334102</v>
      </c>
      <c r="V11536">
        <v>5</v>
      </c>
    </row>
    <row r="11537" spans="1:22" x14ac:dyDescent="0.3">
      <c r="A11537">
        <v>202122</v>
      </c>
      <c r="B11537" t="s">
        <v>820</v>
      </c>
      <c r="C11537" t="s">
        <v>821</v>
      </c>
      <c r="D11537" t="s">
        <v>822</v>
      </c>
      <c r="E11537" t="s">
        <v>823</v>
      </c>
      <c r="F11537" t="s">
        <v>876</v>
      </c>
      <c r="G11537" t="s">
        <v>877</v>
      </c>
      <c r="H11537" t="s">
        <v>1114</v>
      </c>
      <c r="I11537">
        <v>936</v>
      </c>
      <c r="J11537" t="s">
        <v>1115</v>
      </c>
      <c r="K11537" t="s">
        <v>828</v>
      </c>
      <c r="L11537" t="s">
        <v>832</v>
      </c>
      <c r="M11537">
        <v>0</v>
      </c>
      <c r="N11537">
        <v>0</v>
      </c>
      <c r="O11537">
        <v>0</v>
      </c>
      <c r="P11537">
        <v>0</v>
      </c>
      <c r="Q11537">
        <v>8410220</v>
      </c>
      <c r="R11537">
        <v>0</v>
      </c>
      <c r="S11537">
        <v>8410220</v>
      </c>
      <c r="T11537">
        <v>299196</v>
      </c>
      <c r="U11537">
        <v>8111024</v>
      </c>
      <c r="V11537">
        <v>28</v>
      </c>
    </row>
    <row r="11538" spans="1:22" x14ac:dyDescent="0.3">
      <c r="A11538">
        <v>202223</v>
      </c>
      <c r="B11538" t="s">
        <v>820</v>
      </c>
      <c r="C11538" t="s">
        <v>821</v>
      </c>
      <c r="D11538" t="s">
        <v>822</v>
      </c>
      <c r="E11538" t="s">
        <v>823</v>
      </c>
      <c r="F11538" t="s">
        <v>876</v>
      </c>
      <c r="G11538" t="s">
        <v>877</v>
      </c>
      <c r="H11538" t="s">
        <v>1114</v>
      </c>
      <c r="I11538">
        <v>936</v>
      </c>
      <c r="J11538" t="s">
        <v>1115</v>
      </c>
      <c r="K11538" t="s">
        <v>828</v>
      </c>
      <c r="L11538" t="s">
        <v>832</v>
      </c>
      <c r="M11538">
        <v>0</v>
      </c>
      <c r="N11538">
        <v>0</v>
      </c>
      <c r="O11538">
        <v>0</v>
      </c>
      <c r="P11538">
        <v>0</v>
      </c>
      <c r="Q11538">
        <v>11142378</v>
      </c>
      <c r="R11538">
        <v>0</v>
      </c>
      <c r="S11538">
        <v>11142378</v>
      </c>
      <c r="T11538">
        <v>513175</v>
      </c>
      <c r="U11538">
        <v>10629203</v>
      </c>
      <c r="V11538">
        <v>36</v>
      </c>
    </row>
    <row r="11539" spans="1:22" x14ac:dyDescent="0.3">
      <c r="A11539">
        <v>202324</v>
      </c>
      <c r="B11539" t="s">
        <v>820</v>
      </c>
      <c r="C11539" t="s">
        <v>821</v>
      </c>
      <c r="D11539" t="s">
        <v>822</v>
      </c>
      <c r="E11539" t="s">
        <v>823</v>
      </c>
      <c r="F11539" t="s">
        <v>876</v>
      </c>
      <c r="G11539" t="s">
        <v>877</v>
      </c>
      <c r="H11539" t="s">
        <v>1114</v>
      </c>
      <c r="I11539">
        <v>936</v>
      </c>
      <c r="J11539" t="s">
        <v>1115</v>
      </c>
      <c r="K11539" t="s">
        <v>828</v>
      </c>
      <c r="L11539" t="s">
        <v>832</v>
      </c>
      <c r="M11539">
        <v>0</v>
      </c>
      <c r="N11539">
        <v>0</v>
      </c>
      <c r="O11539">
        <v>0</v>
      </c>
      <c r="P11539">
        <v>0</v>
      </c>
      <c r="Q11539">
        <v>15351298</v>
      </c>
      <c r="R11539">
        <v>0</v>
      </c>
      <c r="S11539">
        <v>15351298</v>
      </c>
      <c r="T11539">
        <v>800223</v>
      </c>
      <c r="U11539">
        <v>14551075</v>
      </c>
      <c r="V11539">
        <v>51</v>
      </c>
    </row>
    <row r="11540" spans="1:22" x14ac:dyDescent="0.3">
      <c r="A11540">
        <v>202122</v>
      </c>
      <c r="B11540" t="s">
        <v>820</v>
      </c>
      <c r="C11540" t="s">
        <v>821</v>
      </c>
      <c r="D11540" t="s">
        <v>822</v>
      </c>
      <c r="E11540" t="s">
        <v>823</v>
      </c>
      <c r="F11540" t="s">
        <v>876</v>
      </c>
      <c r="G11540" t="s">
        <v>877</v>
      </c>
      <c r="H11540" t="s">
        <v>1114</v>
      </c>
      <c r="I11540">
        <v>936</v>
      </c>
      <c r="J11540" t="s">
        <v>1115</v>
      </c>
      <c r="K11540" t="s">
        <v>828</v>
      </c>
      <c r="L11540" t="s">
        <v>544</v>
      </c>
      <c r="M11540">
        <v>0</v>
      </c>
      <c r="N11540">
        <v>0</v>
      </c>
      <c r="O11540">
        <v>154668</v>
      </c>
      <c r="P11540">
        <v>0</v>
      </c>
      <c r="Q11540">
        <v>0</v>
      </c>
      <c r="R11540">
        <v>0</v>
      </c>
      <c r="S11540">
        <v>154668</v>
      </c>
      <c r="T11540">
        <v>0</v>
      </c>
      <c r="U11540">
        <v>154668</v>
      </c>
      <c r="V11540">
        <v>1</v>
      </c>
    </row>
    <row r="11541" spans="1:22" x14ac:dyDescent="0.3">
      <c r="A11541">
        <v>202223</v>
      </c>
      <c r="B11541" t="s">
        <v>820</v>
      </c>
      <c r="C11541" t="s">
        <v>821</v>
      </c>
      <c r="D11541" t="s">
        <v>822</v>
      </c>
      <c r="E11541" t="s">
        <v>823</v>
      </c>
      <c r="F11541" t="s">
        <v>876</v>
      </c>
      <c r="G11541" t="s">
        <v>877</v>
      </c>
      <c r="H11541" t="s">
        <v>1114</v>
      </c>
      <c r="I11541">
        <v>936</v>
      </c>
      <c r="J11541" t="s">
        <v>1115</v>
      </c>
      <c r="K11541" t="s">
        <v>828</v>
      </c>
      <c r="L11541" t="s">
        <v>544</v>
      </c>
      <c r="M11541">
        <v>0</v>
      </c>
      <c r="N11541">
        <v>0</v>
      </c>
      <c r="O11541">
        <v>165257</v>
      </c>
      <c r="P11541">
        <v>0</v>
      </c>
      <c r="Q11541">
        <v>0</v>
      </c>
      <c r="R11541">
        <v>0</v>
      </c>
      <c r="S11541">
        <v>165257</v>
      </c>
      <c r="T11541">
        <v>0</v>
      </c>
      <c r="U11541">
        <v>165257</v>
      </c>
      <c r="V11541">
        <v>1</v>
      </c>
    </row>
    <row r="11542" spans="1:22" x14ac:dyDescent="0.3">
      <c r="A11542">
        <v>202324</v>
      </c>
      <c r="B11542" t="s">
        <v>820</v>
      </c>
      <c r="C11542" t="s">
        <v>821</v>
      </c>
      <c r="D11542" t="s">
        <v>822</v>
      </c>
      <c r="E11542" t="s">
        <v>823</v>
      </c>
      <c r="F11542" t="s">
        <v>876</v>
      </c>
      <c r="G11542" t="s">
        <v>877</v>
      </c>
      <c r="H11542" t="s">
        <v>1114</v>
      </c>
      <c r="I11542">
        <v>936</v>
      </c>
      <c r="J11542" t="s">
        <v>1115</v>
      </c>
      <c r="K11542" t="s">
        <v>828</v>
      </c>
      <c r="L11542" t="s">
        <v>544</v>
      </c>
      <c r="M11542">
        <v>0</v>
      </c>
      <c r="N11542">
        <v>0</v>
      </c>
      <c r="O11542">
        <v>154650</v>
      </c>
      <c r="P11542">
        <v>0</v>
      </c>
      <c r="Q11542">
        <v>0</v>
      </c>
      <c r="R11542">
        <v>0</v>
      </c>
      <c r="S11542">
        <v>154650</v>
      </c>
      <c r="T11542">
        <v>0</v>
      </c>
      <c r="U11542">
        <v>154650</v>
      </c>
      <c r="V11542">
        <v>1</v>
      </c>
    </row>
    <row r="11543" spans="1:22" x14ac:dyDescent="0.3">
      <c r="A11543">
        <v>202122</v>
      </c>
      <c r="B11543" t="s">
        <v>820</v>
      </c>
      <c r="C11543" t="s">
        <v>821</v>
      </c>
      <c r="D11543" t="s">
        <v>822</v>
      </c>
      <c r="E11543" t="s">
        <v>823</v>
      </c>
      <c r="F11543" t="s">
        <v>876</v>
      </c>
      <c r="G11543" t="s">
        <v>877</v>
      </c>
      <c r="H11543" t="s">
        <v>1114</v>
      </c>
      <c r="I11543">
        <v>936</v>
      </c>
      <c r="J11543" t="s">
        <v>1115</v>
      </c>
      <c r="K11543" t="s">
        <v>828</v>
      </c>
      <c r="L11543" t="s">
        <v>600</v>
      </c>
      <c r="M11543" t="s">
        <v>829</v>
      </c>
      <c r="N11543" t="s">
        <v>829</v>
      </c>
      <c r="O11543" t="s">
        <v>829</v>
      </c>
      <c r="P11543">
        <v>0</v>
      </c>
      <c r="Q11543">
        <v>0</v>
      </c>
      <c r="R11543" t="s">
        <v>829</v>
      </c>
      <c r="S11543">
        <v>0</v>
      </c>
      <c r="T11543">
        <v>0</v>
      </c>
      <c r="U11543">
        <v>0</v>
      </c>
      <c r="V11543">
        <v>0</v>
      </c>
    </row>
    <row r="11544" spans="1:22" x14ac:dyDescent="0.3">
      <c r="A11544">
        <v>202223</v>
      </c>
      <c r="B11544" t="s">
        <v>820</v>
      </c>
      <c r="C11544" t="s">
        <v>821</v>
      </c>
      <c r="D11544" t="s">
        <v>822</v>
      </c>
      <c r="E11544" t="s">
        <v>823</v>
      </c>
      <c r="F11544" t="s">
        <v>876</v>
      </c>
      <c r="G11544" t="s">
        <v>877</v>
      </c>
      <c r="H11544" t="s">
        <v>1114</v>
      </c>
      <c r="I11544">
        <v>936</v>
      </c>
      <c r="J11544" t="s">
        <v>1115</v>
      </c>
      <c r="K11544" t="s">
        <v>828</v>
      </c>
      <c r="L11544" t="s">
        <v>600</v>
      </c>
      <c r="M11544" t="s">
        <v>829</v>
      </c>
      <c r="N11544" t="s">
        <v>829</v>
      </c>
      <c r="O11544" t="s">
        <v>829</v>
      </c>
      <c r="P11544">
        <v>0</v>
      </c>
      <c r="Q11544">
        <v>0</v>
      </c>
      <c r="R11544" t="s">
        <v>829</v>
      </c>
      <c r="S11544">
        <v>0</v>
      </c>
      <c r="T11544">
        <v>0</v>
      </c>
      <c r="U11544">
        <v>0</v>
      </c>
      <c r="V11544">
        <v>0</v>
      </c>
    </row>
    <row r="11545" spans="1:22" x14ac:dyDescent="0.3">
      <c r="A11545">
        <v>202324</v>
      </c>
      <c r="B11545" t="s">
        <v>820</v>
      </c>
      <c r="C11545" t="s">
        <v>821</v>
      </c>
      <c r="D11545" t="s">
        <v>822</v>
      </c>
      <c r="E11545" t="s">
        <v>823</v>
      </c>
      <c r="F11545" t="s">
        <v>876</v>
      </c>
      <c r="G11545" t="s">
        <v>877</v>
      </c>
      <c r="H11545" t="s">
        <v>1114</v>
      </c>
      <c r="I11545">
        <v>936</v>
      </c>
      <c r="J11545" t="s">
        <v>1115</v>
      </c>
      <c r="K11545" t="s">
        <v>828</v>
      </c>
      <c r="L11545" t="s">
        <v>600</v>
      </c>
      <c r="M11545" t="s">
        <v>829</v>
      </c>
      <c r="N11545" t="s">
        <v>829</v>
      </c>
      <c r="O11545" t="s">
        <v>829</v>
      </c>
      <c r="P11545">
        <v>0</v>
      </c>
      <c r="Q11545">
        <v>0</v>
      </c>
      <c r="R11545" t="s">
        <v>829</v>
      </c>
      <c r="S11545">
        <v>0</v>
      </c>
      <c r="T11545">
        <v>0</v>
      </c>
      <c r="U11545">
        <v>0</v>
      </c>
      <c r="V11545">
        <v>0</v>
      </c>
    </row>
    <row r="11546" spans="1:22" x14ac:dyDescent="0.3">
      <c r="A11546">
        <v>202122</v>
      </c>
      <c r="B11546" t="s">
        <v>820</v>
      </c>
      <c r="C11546" t="s">
        <v>821</v>
      </c>
      <c r="D11546" t="s">
        <v>822</v>
      </c>
      <c r="E11546" t="s">
        <v>823</v>
      </c>
      <c r="F11546" t="s">
        <v>876</v>
      </c>
      <c r="G11546" t="s">
        <v>877</v>
      </c>
      <c r="H11546" t="s">
        <v>1114</v>
      </c>
      <c r="I11546">
        <v>936</v>
      </c>
      <c r="J11546" t="s">
        <v>1115</v>
      </c>
      <c r="K11546" t="s">
        <v>828</v>
      </c>
      <c r="L11546" t="s">
        <v>247</v>
      </c>
      <c r="M11546">
        <v>0</v>
      </c>
      <c r="N11546">
        <v>0</v>
      </c>
      <c r="O11546">
        <v>0</v>
      </c>
      <c r="P11546">
        <v>0</v>
      </c>
      <c r="Q11546">
        <v>0</v>
      </c>
      <c r="R11546">
        <v>0</v>
      </c>
      <c r="S11546">
        <v>0</v>
      </c>
      <c r="T11546">
        <v>0</v>
      </c>
      <c r="U11546">
        <v>0</v>
      </c>
      <c r="V11546">
        <v>0</v>
      </c>
    </row>
    <row r="11547" spans="1:22" x14ac:dyDescent="0.3">
      <c r="A11547">
        <v>202223</v>
      </c>
      <c r="B11547" t="s">
        <v>820</v>
      </c>
      <c r="C11547" t="s">
        <v>821</v>
      </c>
      <c r="D11547" t="s">
        <v>822</v>
      </c>
      <c r="E11547" t="s">
        <v>823</v>
      </c>
      <c r="F11547" t="s">
        <v>876</v>
      </c>
      <c r="G11547" t="s">
        <v>877</v>
      </c>
      <c r="H11547" t="s">
        <v>1114</v>
      </c>
      <c r="I11547">
        <v>936</v>
      </c>
      <c r="J11547" t="s">
        <v>1115</v>
      </c>
      <c r="K11547" t="s">
        <v>828</v>
      </c>
      <c r="L11547" t="s">
        <v>247</v>
      </c>
      <c r="M11547">
        <v>0</v>
      </c>
      <c r="N11547">
        <v>0</v>
      </c>
      <c r="O11547">
        <v>0</v>
      </c>
      <c r="P11547">
        <v>0</v>
      </c>
      <c r="Q11547">
        <v>0</v>
      </c>
      <c r="R11547">
        <v>0</v>
      </c>
      <c r="S11547">
        <v>0</v>
      </c>
      <c r="T11547">
        <v>0</v>
      </c>
      <c r="U11547">
        <v>0</v>
      </c>
      <c r="V11547">
        <v>0</v>
      </c>
    </row>
    <row r="11548" spans="1:22" x14ac:dyDescent="0.3">
      <c r="A11548">
        <v>202324</v>
      </c>
      <c r="B11548" t="s">
        <v>820</v>
      </c>
      <c r="C11548" t="s">
        <v>821</v>
      </c>
      <c r="D11548" t="s">
        <v>822</v>
      </c>
      <c r="E11548" t="s">
        <v>823</v>
      </c>
      <c r="F11548" t="s">
        <v>876</v>
      </c>
      <c r="G11548" t="s">
        <v>877</v>
      </c>
      <c r="H11548" t="s">
        <v>1114</v>
      </c>
      <c r="I11548">
        <v>936</v>
      </c>
      <c r="J11548" t="s">
        <v>1115</v>
      </c>
      <c r="K11548" t="s">
        <v>828</v>
      </c>
      <c r="L11548" t="s">
        <v>247</v>
      </c>
      <c r="M11548">
        <v>0</v>
      </c>
      <c r="N11548">
        <v>0</v>
      </c>
      <c r="O11548">
        <v>0</v>
      </c>
      <c r="P11548">
        <v>0</v>
      </c>
      <c r="Q11548">
        <v>0</v>
      </c>
      <c r="R11548">
        <v>0</v>
      </c>
      <c r="S11548">
        <v>0</v>
      </c>
      <c r="T11548">
        <v>0</v>
      </c>
      <c r="U11548">
        <v>0</v>
      </c>
      <c r="V11548">
        <v>0</v>
      </c>
    </row>
    <row r="11549" spans="1:22" x14ac:dyDescent="0.3">
      <c r="A11549">
        <v>202122</v>
      </c>
      <c r="B11549" t="s">
        <v>820</v>
      </c>
      <c r="C11549" t="s">
        <v>821</v>
      </c>
      <c r="D11549" t="s">
        <v>822</v>
      </c>
      <c r="E11549" t="s">
        <v>823</v>
      </c>
      <c r="F11549" t="s">
        <v>876</v>
      </c>
      <c r="G11549" t="s">
        <v>877</v>
      </c>
      <c r="H11549" t="s">
        <v>1114</v>
      </c>
      <c r="I11549">
        <v>936</v>
      </c>
      <c r="J11549" t="s">
        <v>1115</v>
      </c>
      <c r="K11549" t="s">
        <v>828</v>
      </c>
      <c r="L11549" t="s">
        <v>833</v>
      </c>
      <c r="M11549">
        <v>76712472</v>
      </c>
      <c r="N11549">
        <v>240523321</v>
      </c>
      <c r="O11549">
        <v>91248248</v>
      </c>
      <c r="P11549">
        <v>129765077</v>
      </c>
      <c r="Q11549">
        <v>16335281</v>
      </c>
      <c r="R11549">
        <v>8810220</v>
      </c>
      <c r="S11549">
        <v>567983075</v>
      </c>
      <c r="T11549">
        <v>8208324</v>
      </c>
      <c r="U11549">
        <v>559774751</v>
      </c>
      <c r="V11549" t="s">
        <v>834</v>
      </c>
    </row>
    <row r="11550" spans="1:22" x14ac:dyDescent="0.3">
      <c r="A11550">
        <v>202223</v>
      </c>
      <c r="B11550" t="s">
        <v>820</v>
      </c>
      <c r="C11550" t="s">
        <v>821</v>
      </c>
      <c r="D11550" t="s">
        <v>822</v>
      </c>
      <c r="E11550" t="s">
        <v>823</v>
      </c>
      <c r="F11550" t="s">
        <v>876</v>
      </c>
      <c r="G11550" t="s">
        <v>877</v>
      </c>
      <c r="H11550" t="s">
        <v>1114</v>
      </c>
      <c r="I11550">
        <v>936</v>
      </c>
      <c r="J11550" t="s">
        <v>1115</v>
      </c>
      <c r="K11550" t="s">
        <v>828</v>
      </c>
      <c r="L11550" t="s">
        <v>833</v>
      </c>
      <c r="M11550">
        <v>80941942</v>
      </c>
      <c r="N11550">
        <v>233551649</v>
      </c>
      <c r="O11550">
        <v>94666507</v>
      </c>
      <c r="P11550">
        <v>140645385</v>
      </c>
      <c r="Q11550">
        <v>18926021</v>
      </c>
      <c r="R11550">
        <v>11393338</v>
      </c>
      <c r="S11550">
        <v>584913107</v>
      </c>
      <c r="T11550">
        <v>11327061</v>
      </c>
      <c r="U11550">
        <v>573586046</v>
      </c>
      <c r="V11550" t="s">
        <v>834</v>
      </c>
    </row>
    <row r="11551" spans="1:22" x14ac:dyDescent="0.3">
      <c r="A11551">
        <v>202324</v>
      </c>
      <c r="B11551" t="s">
        <v>820</v>
      </c>
      <c r="C11551" t="s">
        <v>821</v>
      </c>
      <c r="D11551" t="s">
        <v>822</v>
      </c>
      <c r="E11551" t="s">
        <v>823</v>
      </c>
      <c r="F11551" t="s">
        <v>876</v>
      </c>
      <c r="G11551" t="s">
        <v>877</v>
      </c>
      <c r="H11551" t="s">
        <v>1114</v>
      </c>
      <c r="I11551">
        <v>936</v>
      </c>
      <c r="J11551" t="s">
        <v>1115</v>
      </c>
      <c r="K11551" t="s">
        <v>828</v>
      </c>
      <c r="L11551" t="s">
        <v>833</v>
      </c>
      <c r="M11551">
        <v>86326468</v>
      </c>
      <c r="N11551">
        <v>228147849</v>
      </c>
      <c r="O11551">
        <v>98647235</v>
      </c>
      <c r="P11551">
        <v>159926595</v>
      </c>
      <c r="Q11551">
        <v>23350330</v>
      </c>
      <c r="R11551">
        <v>11648365</v>
      </c>
      <c r="S11551">
        <v>613062156</v>
      </c>
      <c r="T11551">
        <v>13841193</v>
      </c>
      <c r="U11551">
        <v>599220963</v>
      </c>
      <c r="V11551" t="s">
        <v>834</v>
      </c>
    </row>
    <row r="11552" spans="1:22" x14ac:dyDescent="0.3">
      <c r="A11552">
        <v>202122</v>
      </c>
      <c r="B11552" t="s">
        <v>820</v>
      </c>
      <c r="C11552" t="s">
        <v>821</v>
      </c>
      <c r="D11552" t="s">
        <v>822</v>
      </c>
      <c r="E11552" t="s">
        <v>823</v>
      </c>
      <c r="F11552" t="s">
        <v>876</v>
      </c>
      <c r="G11552" t="s">
        <v>877</v>
      </c>
      <c r="H11552" t="s">
        <v>1114</v>
      </c>
      <c r="I11552">
        <v>936</v>
      </c>
      <c r="J11552" t="s">
        <v>1115</v>
      </c>
      <c r="K11552" t="s">
        <v>835</v>
      </c>
      <c r="L11552" t="s">
        <v>836</v>
      </c>
      <c r="M11552" t="s">
        <v>829</v>
      </c>
      <c r="N11552" t="s">
        <v>829</v>
      </c>
      <c r="O11552" t="s">
        <v>829</v>
      </c>
      <c r="P11552" t="s">
        <v>829</v>
      </c>
      <c r="Q11552" t="s">
        <v>829</v>
      </c>
      <c r="R11552" t="s">
        <v>829</v>
      </c>
      <c r="S11552">
        <v>518760714</v>
      </c>
      <c r="T11552" t="s">
        <v>829</v>
      </c>
      <c r="U11552" t="s">
        <v>829</v>
      </c>
      <c r="V11552" t="s">
        <v>834</v>
      </c>
    </row>
    <row r="11553" spans="1:22" x14ac:dyDescent="0.3">
      <c r="A11553">
        <v>202223</v>
      </c>
      <c r="B11553" t="s">
        <v>820</v>
      </c>
      <c r="C11553" t="s">
        <v>821</v>
      </c>
      <c r="D11553" t="s">
        <v>822</v>
      </c>
      <c r="E11553" t="s">
        <v>823</v>
      </c>
      <c r="F11553" t="s">
        <v>876</v>
      </c>
      <c r="G11553" t="s">
        <v>877</v>
      </c>
      <c r="H11553" t="s">
        <v>1114</v>
      </c>
      <c r="I11553">
        <v>936</v>
      </c>
      <c r="J11553" t="s">
        <v>1115</v>
      </c>
      <c r="K11553" t="s">
        <v>835</v>
      </c>
      <c r="L11553" t="s">
        <v>836</v>
      </c>
      <c r="M11553" t="s">
        <v>829</v>
      </c>
      <c r="N11553" t="s">
        <v>829</v>
      </c>
      <c r="O11553" t="s">
        <v>829</v>
      </c>
      <c r="P11553" t="s">
        <v>829</v>
      </c>
      <c r="Q11553" t="s">
        <v>829</v>
      </c>
      <c r="R11553" t="s">
        <v>829</v>
      </c>
      <c r="S11553">
        <v>539651079</v>
      </c>
      <c r="T11553" t="s">
        <v>829</v>
      </c>
      <c r="U11553" t="s">
        <v>829</v>
      </c>
      <c r="V11553" t="s">
        <v>834</v>
      </c>
    </row>
    <row r="11554" spans="1:22" x14ac:dyDescent="0.3">
      <c r="A11554">
        <v>202324</v>
      </c>
      <c r="B11554" t="s">
        <v>820</v>
      </c>
      <c r="C11554" t="s">
        <v>821</v>
      </c>
      <c r="D11554" t="s">
        <v>822</v>
      </c>
      <c r="E11554" t="s">
        <v>823</v>
      </c>
      <c r="F11554" t="s">
        <v>876</v>
      </c>
      <c r="G11554" t="s">
        <v>877</v>
      </c>
      <c r="H11554" t="s">
        <v>1114</v>
      </c>
      <c r="I11554">
        <v>936</v>
      </c>
      <c r="J11554" t="s">
        <v>1115</v>
      </c>
      <c r="K11554" t="s">
        <v>835</v>
      </c>
      <c r="L11554" t="s">
        <v>836</v>
      </c>
      <c r="M11554" t="s">
        <v>829</v>
      </c>
      <c r="N11554" t="s">
        <v>829</v>
      </c>
      <c r="O11554" t="s">
        <v>829</v>
      </c>
      <c r="P11554" t="s">
        <v>829</v>
      </c>
      <c r="Q11554" t="s">
        <v>829</v>
      </c>
      <c r="R11554" t="s">
        <v>829</v>
      </c>
      <c r="S11554">
        <v>562943000</v>
      </c>
      <c r="T11554" t="s">
        <v>829</v>
      </c>
      <c r="U11554" t="s">
        <v>829</v>
      </c>
      <c r="V11554" t="s">
        <v>834</v>
      </c>
    </row>
    <row r="11555" spans="1:22" x14ac:dyDescent="0.3">
      <c r="A11555">
        <v>202122</v>
      </c>
      <c r="B11555" t="s">
        <v>820</v>
      </c>
      <c r="C11555" t="s">
        <v>821</v>
      </c>
      <c r="D11555" t="s">
        <v>822</v>
      </c>
      <c r="E11555" t="s">
        <v>823</v>
      </c>
      <c r="F11555" t="s">
        <v>876</v>
      </c>
      <c r="G11555" t="s">
        <v>877</v>
      </c>
      <c r="H11555" t="s">
        <v>1114</v>
      </c>
      <c r="I11555">
        <v>936</v>
      </c>
      <c r="J11555" t="s">
        <v>1115</v>
      </c>
      <c r="K11555" t="s">
        <v>835</v>
      </c>
      <c r="L11555" t="s">
        <v>837</v>
      </c>
      <c r="M11555" t="s">
        <v>829</v>
      </c>
      <c r="N11555" t="s">
        <v>829</v>
      </c>
      <c r="O11555" t="s">
        <v>829</v>
      </c>
      <c r="P11555" t="s">
        <v>829</v>
      </c>
      <c r="Q11555" t="s">
        <v>829</v>
      </c>
      <c r="R11555" t="s">
        <v>829</v>
      </c>
      <c r="S11555">
        <v>39441574</v>
      </c>
      <c r="T11555" t="s">
        <v>829</v>
      </c>
      <c r="U11555" t="s">
        <v>829</v>
      </c>
      <c r="V11555" t="s">
        <v>834</v>
      </c>
    </row>
    <row r="11556" spans="1:22" x14ac:dyDescent="0.3">
      <c r="A11556">
        <v>202223</v>
      </c>
      <c r="B11556" t="s">
        <v>820</v>
      </c>
      <c r="C11556" t="s">
        <v>821</v>
      </c>
      <c r="D11556" t="s">
        <v>822</v>
      </c>
      <c r="E11556" t="s">
        <v>823</v>
      </c>
      <c r="F11556" t="s">
        <v>876</v>
      </c>
      <c r="G11556" t="s">
        <v>877</v>
      </c>
      <c r="H11556" t="s">
        <v>1114</v>
      </c>
      <c r="I11556">
        <v>936</v>
      </c>
      <c r="J11556" t="s">
        <v>1115</v>
      </c>
      <c r="K11556" t="s">
        <v>835</v>
      </c>
      <c r="L11556" t="s">
        <v>837</v>
      </c>
      <c r="M11556" t="s">
        <v>829</v>
      </c>
      <c r="N11556" t="s">
        <v>829</v>
      </c>
      <c r="O11556" t="s">
        <v>829</v>
      </c>
      <c r="P11556" t="s">
        <v>829</v>
      </c>
      <c r="Q11556" t="s">
        <v>829</v>
      </c>
      <c r="R11556" t="s">
        <v>829</v>
      </c>
      <c r="S11556">
        <v>24268644</v>
      </c>
      <c r="T11556" t="s">
        <v>829</v>
      </c>
      <c r="U11556" t="s">
        <v>829</v>
      </c>
      <c r="V11556">
        <v>0</v>
      </c>
    </row>
    <row r="11557" spans="1:22" x14ac:dyDescent="0.3">
      <c r="A11557">
        <v>202324</v>
      </c>
      <c r="B11557" t="s">
        <v>820</v>
      </c>
      <c r="C11557" t="s">
        <v>821</v>
      </c>
      <c r="D11557" t="s">
        <v>822</v>
      </c>
      <c r="E11557" t="s">
        <v>823</v>
      </c>
      <c r="F11557" t="s">
        <v>876</v>
      </c>
      <c r="G11557" t="s">
        <v>877</v>
      </c>
      <c r="H11557" t="s">
        <v>1114</v>
      </c>
      <c r="I11557">
        <v>936</v>
      </c>
      <c r="J11557" t="s">
        <v>1115</v>
      </c>
      <c r="K11557" t="s">
        <v>835</v>
      </c>
      <c r="L11557" t="s">
        <v>837</v>
      </c>
      <c r="M11557" t="s">
        <v>829</v>
      </c>
      <c r="N11557" t="s">
        <v>829</v>
      </c>
      <c r="O11557" t="s">
        <v>829</v>
      </c>
      <c r="P11557" t="s">
        <v>829</v>
      </c>
      <c r="Q11557" t="s">
        <v>829</v>
      </c>
      <c r="R11557" t="s">
        <v>829</v>
      </c>
      <c r="S11557">
        <v>12260333</v>
      </c>
      <c r="T11557" t="s">
        <v>829</v>
      </c>
      <c r="U11557" t="s">
        <v>829</v>
      </c>
      <c r="V11557">
        <v>0</v>
      </c>
    </row>
    <row r="11558" spans="1:22" x14ac:dyDescent="0.3">
      <c r="A11558">
        <v>202122</v>
      </c>
      <c r="B11558" t="s">
        <v>820</v>
      </c>
      <c r="C11558" t="s">
        <v>821</v>
      </c>
      <c r="D11558" t="s">
        <v>822</v>
      </c>
      <c r="E11558" t="s">
        <v>823</v>
      </c>
      <c r="F11558" t="s">
        <v>876</v>
      </c>
      <c r="G11558" t="s">
        <v>877</v>
      </c>
      <c r="H11558" t="s">
        <v>1114</v>
      </c>
      <c r="I11558">
        <v>936</v>
      </c>
      <c r="J11558" t="s">
        <v>1115</v>
      </c>
      <c r="K11558" t="s">
        <v>835</v>
      </c>
      <c r="L11558" t="s">
        <v>838</v>
      </c>
      <c r="M11558" t="s">
        <v>829</v>
      </c>
      <c r="N11558" t="s">
        <v>829</v>
      </c>
      <c r="O11558" t="s">
        <v>829</v>
      </c>
      <c r="P11558" t="s">
        <v>829</v>
      </c>
      <c r="Q11558" t="s">
        <v>829</v>
      </c>
      <c r="R11558" t="s">
        <v>829</v>
      </c>
      <c r="S11558">
        <v>-62635000</v>
      </c>
      <c r="T11558" t="s">
        <v>829</v>
      </c>
      <c r="U11558" t="s">
        <v>829</v>
      </c>
      <c r="V11558" t="s">
        <v>834</v>
      </c>
    </row>
    <row r="11559" spans="1:22" x14ac:dyDescent="0.3">
      <c r="A11559">
        <v>202223</v>
      </c>
      <c r="B11559" t="s">
        <v>820</v>
      </c>
      <c r="C11559" t="s">
        <v>821</v>
      </c>
      <c r="D11559" t="s">
        <v>822</v>
      </c>
      <c r="E11559" t="s">
        <v>823</v>
      </c>
      <c r="F11559" t="s">
        <v>876</v>
      </c>
      <c r="G11559" t="s">
        <v>877</v>
      </c>
      <c r="H11559" t="s">
        <v>1114</v>
      </c>
      <c r="I11559">
        <v>936</v>
      </c>
      <c r="J11559" t="s">
        <v>1115</v>
      </c>
      <c r="K11559" t="s">
        <v>835</v>
      </c>
      <c r="L11559" t="s">
        <v>838</v>
      </c>
      <c r="M11559" t="s">
        <v>829</v>
      </c>
      <c r="N11559" t="s">
        <v>829</v>
      </c>
      <c r="O11559" t="s">
        <v>829</v>
      </c>
      <c r="P11559" t="s">
        <v>829</v>
      </c>
      <c r="Q11559" t="s">
        <v>829</v>
      </c>
      <c r="R11559" t="s">
        <v>829</v>
      </c>
      <c r="S11559">
        <v>-57863000</v>
      </c>
      <c r="T11559" t="s">
        <v>829</v>
      </c>
      <c r="U11559" t="s">
        <v>829</v>
      </c>
      <c r="V11559" t="s">
        <v>834</v>
      </c>
    </row>
    <row r="11560" spans="1:22" x14ac:dyDescent="0.3">
      <c r="A11560">
        <v>202324</v>
      </c>
      <c r="B11560" t="s">
        <v>820</v>
      </c>
      <c r="C11560" t="s">
        <v>821</v>
      </c>
      <c r="D11560" t="s">
        <v>822</v>
      </c>
      <c r="E11560" t="s">
        <v>823</v>
      </c>
      <c r="F11560" t="s">
        <v>876</v>
      </c>
      <c r="G11560" t="s">
        <v>877</v>
      </c>
      <c r="H11560" t="s">
        <v>1114</v>
      </c>
      <c r="I11560">
        <v>936</v>
      </c>
      <c r="J11560" t="s">
        <v>1115</v>
      </c>
      <c r="K11560" t="s">
        <v>835</v>
      </c>
      <c r="L11560" t="s">
        <v>838</v>
      </c>
      <c r="M11560" t="s">
        <v>829</v>
      </c>
      <c r="N11560" t="s">
        <v>829</v>
      </c>
      <c r="O11560" t="s">
        <v>829</v>
      </c>
      <c r="P11560" t="s">
        <v>829</v>
      </c>
      <c r="Q11560" t="s">
        <v>829</v>
      </c>
      <c r="R11560" t="s">
        <v>829</v>
      </c>
      <c r="S11560">
        <v>-61337918</v>
      </c>
      <c r="T11560" t="s">
        <v>829</v>
      </c>
      <c r="U11560" t="s">
        <v>829</v>
      </c>
      <c r="V11560" t="s">
        <v>834</v>
      </c>
    </row>
    <row r="11561" spans="1:22" x14ac:dyDescent="0.3">
      <c r="A11561">
        <v>202122</v>
      </c>
      <c r="B11561" t="s">
        <v>820</v>
      </c>
      <c r="C11561" t="s">
        <v>821</v>
      </c>
      <c r="D11561" t="s">
        <v>822</v>
      </c>
      <c r="E11561" t="s">
        <v>823</v>
      </c>
      <c r="F11561" t="s">
        <v>876</v>
      </c>
      <c r="G11561" t="s">
        <v>877</v>
      </c>
      <c r="H11561" t="s">
        <v>1114</v>
      </c>
      <c r="I11561">
        <v>936</v>
      </c>
      <c r="J11561" t="s">
        <v>1115</v>
      </c>
      <c r="K11561" t="s">
        <v>835</v>
      </c>
      <c r="L11561" t="s">
        <v>839</v>
      </c>
      <c r="M11561" t="s">
        <v>829</v>
      </c>
      <c r="N11561" t="s">
        <v>829</v>
      </c>
      <c r="O11561" t="s">
        <v>829</v>
      </c>
      <c r="P11561" t="s">
        <v>829</v>
      </c>
      <c r="Q11561" t="s">
        <v>829</v>
      </c>
      <c r="R11561" t="s">
        <v>829</v>
      </c>
      <c r="S11561">
        <v>57863858</v>
      </c>
      <c r="T11561" t="s">
        <v>829</v>
      </c>
      <c r="U11561" t="s">
        <v>829</v>
      </c>
      <c r="V11561" t="s">
        <v>834</v>
      </c>
    </row>
    <row r="11562" spans="1:22" x14ac:dyDescent="0.3">
      <c r="A11562">
        <v>202223</v>
      </c>
      <c r="B11562" t="s">
        <v>820</v>
      </c>
      <c r="C11562" t="s">
        <v>821</v>
      </c>
      <c r="D11562" t="s">
        <v>822</v>
      </c>
      <c r="E11562" t="s">
        <v>823</v>
      </c>
      <c r="F11562" t="s">
        <v>876</v>
      </c>
      <c r="G11562" t="s">
        <v>877</v>
      </c>
      <c r="H11562" t="s">
        <v>1114</v>
      </c>
      <c r="I11562">
        <v>936</v>
      </c>
      <c r="J11562" t="s">
        <v>1115</v>
      </c>
      <c r="K11562" t="s">
        <v>835</v>
      </c>
      <c r="L11562" t="s">
        <v>839</v>
      </c>
      <c r="M11562" t="s">
        <v>829</v>
      </c>
      <c r="N11562" t="s">
        <v>829</v>
      </c>
      <c r="O11562" t="s">
        <v>829</v>
      </c>
      <c r="P11562" t="s">
        <v>829</v>
      </c>
      <c r="Q11562" t="s">
        <v>829</v>
      </c>
      <c r="R11562" t="s">
        <v>829</v>
      </c>
      <c r="S11562">
        <v>61337918</v>
      </c>
      <c r="T11562" t="s">
        <v>829</v>
      </c>
      <c r="U11562" t="s">
        <v>829</v>
      </c>
      <c r="V11562" t="s">
        <v>834</v>
      </c>
    </row>
    <row r="11563" spans="1:22" x14ac:dyDescent="0.3">
      <c r="A11563">
        <v>202324</v>
      </c>
      <c r="B11563" t="s">
        <v>820</v>
      </c>
      <c r="C11563" t="s">
        <v>821</v>
      </c>
      <c r="D11563" t="s">
        <v>822</v>
      </c>
      <c r="E11563" t="s">
        <v>823</v>
      </c>
      <c r="F11563" t="s">
        <v>876</v>
      </c>
      <c r="G11563" t="s">
        <v>877</v>
      </c>
      <c r="H11563" t="s">
        <v>1114</v>
      </c>
      <c r="I11563">
        <v>936</v>
      </c>
      <c r="J11563" t="s">
        <v>1115</v>
      </c>
      <c r="K11563" t="s">
        <v>835</v>
      </c>
      <c r="L11563" t="s">
        <v>839</v>
      </c>
      <c r="M11563" t="s">
        <v>829</v>
      </c>
      <c r="N11563" t="s">
        <v>829</v>
      </c>
      <c r="O11563" t="s">
        <v>829</v>
      </c>
      <c r="P11563" t="s">
        <v>829</v>
      </c>
      <c r="Q11563" t="s">
        <v>829</v>
      </c>
      <c r="R11563" t="s">
        <v>829</v>
      </c>
      <c r="S11563">
        <v>79522574</v>
      </c>
      <c r="T11563" t="s">
        <v>829</v>
      </c>
      <c r="U11563" t="s">
        <v>829</v>
      </c>
      <c r="V11563" t="s">
        <v>834</v>
      </c>
    </row>
    <row r="11564" spans="1:22" x14ac:dyDescent="0.3">
      <c r="A11564">
        <v>202122</v>
      </c>
      <c r="B11564" t="s">
        <v>820</v>
      </c>
      <c r="C11564" t="s">
        <v>821</v>
      </c>
      <c r="D11564" t="s">
        <v>822</v>
      </c>
      <c r="E11564" t="s">
        <v>823</v>
      </c>
      <c r="F11564" t="s">
        <v>876</v>
      </c>
      <c r="G11564" t="s">
        <v>877</v>
      </c>
      <c r="H11564" t="s">
        <v>1114</v>
      </c>
      <c r="I11564">
        <v>936</v>
      </c>
      <c r="J11564" t="s">
        <v>1115</v>
      </c>
      <c r="K11564" t="s">
        <v>835</v>
      </c>
      <c r="L11564" t="s">
        <v>840</v>
      </c>
      <c r="M11564" t="s">
        <v>829</v>
      </c>
      <c r="N11564" t="s">
        <v>829</v>
      </c>
      <c r="O11564" t="s">
        <v>829</v>
      </c>
      <c r="P11564" t="s">
        <v>829</v>
      </c>
      <c r="Q11564" t="s">
        <v>829</v>
      </c>
      <c r="R11564" t="s">
        <v>829</v>
      </c>
      <c r="S11564">
        <v>0</v>
      </c>
      <c r="T11564" t="s">
        <v>829</v>
      </c>
      <c r="U11564" t="s">
        <v>829</v>
      </c>
      <c r="V11564" t="s">
        <v>834</v>
      </c>
    </row>
    <row r="11565" spans="1:22" x14ac:dyDescent="0.3">
      <c r="A11565">
        <v>202223</v>
      </c>
      <c r="B11565" t="s">
        <v>820</v>
      </c>
      <c r="C11565" t="s">
        <v>821</v>
      </c>
      <c r="D11565" t="s">
        <v>822</v>
      </c>
      <c r="E11565" t="s">
        <v>823</v>
      </c>
      <c r="F11565" t="s">
        <v>876</v>
      </c>
      <c r="G11565" t="s">
        <v>877</v>
      </c>
      <c r="H11565" t="s">
        <v>1114</v>
      </c>
      <c r="I11565">
        <v>936</v>
      </c>
      <c r="J11565" t="s">
        <v>1115</v>
      </c>
      <c r="K11565" t="s">
        <v>835</v>
      </c>
      <c r="L11565" t="s">
        <v>840</v>
      </c>
      <c r="M11565" t="s">
        <v>829</v>
      </c>
      <c r="N11565" t="s">
        <v>829</v>
      </c>
      <c r="O11565" t="s">
        <v>829</v>
      </c>
      <c r="P11565" t="s">
        <v>829</v>
      </c>
      <c r="Q11565" t="s">
        <v>829</v>
      </c>
      <c r="R11565" t="s">
        <v>829</v>
      </c>
      <c r="S11565">
        <v>0</v>
      </c>
      <c r="T11565" t="s">
        <v>829</v>
      </c>
      <c r="U11565" t="s">
        <v>829</v>
      </c>
      <c r="V11565" t="s">
        <v>834</v>
      </c>
    </row>
    <row r="11566" spans="1:22" x14ac:dyDescent="0.3">
      <c r="A11566">
        <v>202324</v>
      </c>
      <c r="B11566" t="s">
        <v>820</v>
      </c>
      <c r="C11566" t="s">
        <v>821</v>
      </c>
      <c r="D11566" t="s">
        <v>822</v>
      </c>
      <c r="E11566" t="s">
        <v>823</v>
      </c>
      <c r="F11566" t="s">
        <v>876</v>
      </c>
      <c r="G11566" t="s">
        <v>877</v>
      </c>
      <c r="H11566" t="s">
        <v>1114</v>
      </c>
      <c r="I11566">
        <v>936</v>
      </c>
      <c r="J11566" t="s">
        <v>1115</v>
      </c>
      <c r="K11566" t="s">
        <v>835</v>
      </c>
      <c r="L11566" t="s">
        <v>840</v>
      </c>
      <c r="M11566" t="s">
        <v>829</v>
      </c>
      <c r="N11566" t="s">
        <v>829</v>
      </c>
      <c r="O11566" t="s">
        <v>829</v>
      </c>
      <c r="P11566" t="s">
        <v>829</v>
      </c>
      <c r="Q11566" t="s">
        <v>829</v>
      </c>
      <c r="R11566" t="s">
        <v>829</v>
      </c>
      <c r="S11566">
        <v>0</v>
      </c>
      <c r="T11566" t="s">
        <v>829</v>
      </c>
      <c r="U11566" t="s">
        <v>829</v>
      </c>
      <c r="V11566" t="s">
        <v>834</v>
      </c>
    </row>
    <row r="11567" spans="1:22" x14ac:dyDescent="0.3">
      <c r="A11567">
        <v>202122</v>
      </c>
      <c r="B11567" t="s">
        <v>820</v>
      </c>
      <c r="C11567" t="s">
        <v>821</v>
      </c>
      <c r="D11567" t="s">
        <v>822</v>
      </c>
      <c r="E11567" t="s">
        <v>823</v>
      </c>
      <c r="F11567" t="s">
        <v>876</v>
      </c>
      <c r="G11567" t="s">
        <v>877</v>
      </c>
      <c r="H11567" t="s">
        <v>1114</v>
      </c>
      <c r="I11567">
        <v>936</v>
      </c>
      <c r="J11567" t="s">
        <v>1115</v>
      </c>
      <c r="K11567" t="s">
        <v>835</v>
      </c>
      <c r="L11567" t="s">
        <v>841</v>
      </c>
      <c r="M11567" t="s">
        <v>829</v>
      </c>
      <c r="N11567" t="s">
        <v>829</v>
      </c>
      <c r="O11567" t="s">
        <v>829</v>
      </c>
      <c r="P11567" t="s">
        <v>829</v>
      </c>
      <c r="Q11567" t="s">
        <v>829</v>
      </c>
      <c r="R11567" t="s">
        <v>829</v>
      </c>
      <c r="S11567">
        <v>559774752</v>
      </c>
      <c r="T11567" t="s">
        <v>829</v>
      </c>
      <c r="U11567" t="s">
        <v>829</v>
      </c>
      <c r="V11567" t="s">
        <v>834</v>
      </c>
    </row>
    <row r="11568" spans="1:22" x14ac:dyDescent="0.3">
      <c r="A11568">
        <v>202223</v>
      </c>
      <c r="B11568" t="s">
        <v>820</v>
      </c>
      <c r="C11568" t="s">
        <v>821</v>
      </c>
      <c r="D11568" t="s">
        <v>822</v>
      </c>
      <c r="E11568" t="s">
        <v>823</v>
      </c>
      <c r="F11568" t="s">
        <v>876</v>
      </c>
      <c r="G11568" t="s">
        <v>877</v>
      </c>
      <c r="H11568" t="s">
        <v>1114</v>
      </c>
      <c r="I11568">
        <v>936</v>
      </c>
      <c r="J11568" t="s">
        <v>1115</v>
      </c>
      <c r="K11568" t="s">
        <v>835</v>
      </c>
      <c r="L11568" t="s">
        <v>841</v>
      </c>
      <c r="M11568" t="s">
        <v>829</v>
      </c>
      <c r="N11568" t="s">
        <v>829</v>
      </c>
      <c r="O11568" t="s">
        <v>829</v>
      </c>
      <c r="P11568" t="s">
        <v>829</v>
      </c>
      <c r="Q11568" t="s">
        <v>829</v>
      </c>
      <c r="R11568" t="s">
        <v>829</v>
      </c>
      <c r="S11568">
        <v>573586046</v>
      </c>
      <c r="T11568" t="s">
        <v>829</v>
      </c>
      <c r="U11568" t="s">
        <v>829</v>
      </c>
      <c r="V11568" t="s">
        <v>834</v>
      </c>
    </row>
    <row r="11569" spans="1:22" x14ac:dyDescent="0.3">
      <c r="A11569">
        <v>202324</v>
      </c>
      <c r="B11569" t="s">
        <v>820</v>
      </c>
      <c r="C11569" t="s">
        <v>821</v>
      </c>
      <c r="D11569" t="s">
        <v>822</v>
      </c>
      <c r="E11569" t="s">
        <v>823</v>
      </c>
      <c r="F11569" t="s">
        <v>876</v>
      </c>
      <c r="G11569" t="s">
        <v>877</v>
      </c>
      <c r="H11569" t="s">
        <v>1114</v>
      </c>
      <c r="I11569">
        <v>936</v>
      </c>
      <c r="J11569" t="s">
        <v>1115</v>
      </c>
      <c r="K11569" t="s">
        <v>835</v>
      </c>
      <c r="L11569" t="s">
        <v>841</v>
      </c>
      <c r="M11569" t="s">
        <v>829</v>
      </c>
      <c r="N11569" t="s">
        <v>829</v>
      </c>
      <c r="O11569" t="s">
        <v>829</v>
      </c>
      <c r="P11569" t="s">
        <v>829</v>
      </c>
      <c r="Q11569" t="s">
        <v>829</v>
      </c>
      <c r="R11569" t="s">
        <v>829</v>
      </c>
      <c r="S11569">
        <v>599220962</v>
      </c>
      <c r="T11569" t="s">
        <v>829</v>
      </c>
      <c r="U11569" t="s">
        <v>829</v>
      </c>
      <c r="V11569" t="s">
        <v>834</v>
      </c>
    </row>
    <row r="11570" spans="1:22" x14ac:dyDescent="0.3">
      <c r="A11570">
        <v>202122</v>
      </c>
      <c r="B11570" t="s">
        <v>820</v>
      </c>
      <c r="C11570" t="s">
        <v>821</v>
      </c>
      <c r="D11570" t="s">
        <v>822</v>
      </c>
      <c r="E11570" t="s">
        <v>823</v>
      </c>
      <c r="F11570" t="s">
        <v>876</v>
      </c>
      <c r="G11570" t="s">
        <v>877</v>
      </c>
      <c r="H11570" t="s">
        <v>1114</v>
      </c>
      <c r="I11570">
        <v>936</v>
      </c>
      <c r="J11570" t="s">
        <v>1115</v>
      </c>
      <c r="K11570" t="s">
        <v>842</v>
      </c>
      <c r="L11570" t="s">
        <v>238</v>
      </c>
      <c r="M11570" t="s">
        <v>829</v>
      </c>
      <c r="N11570" t="s">
        <v>829</v>
      </c>
      <c r="O11570" t="s">
        <v>829</v>
      </c>
      <c r="P11570" t="s">
        <v>829</v>
      </c>
      <c r="Q11570" t="s">
        <v>829</v>
      </c>
      <c r="R11570" t="s">
        <v>829</v>
      </c>
      <c r="S11570">
        <v>3167044</v>
      </c>
      <c r="T11570">
        <v>118579</v>
      </c>
      <c r="U11570">
        <v>3048465</v>
      </c>
      <c r="V11570">
        <v>18</v>
      </c>
    </row>
    <row r="11571" spans="1:22" x14ac:dyDescent="0.3">
      <c r="A11571">
        <v>202223</v>
      </c>
      <c r="B11571" t="s">
        <v>820</v>
      </c>
      <c r="C11571" t="s">
        <v>821</v>
      </c>
      <c r="D11571" t="s">
        <v>822</v>
      </c>
      <c r="E11571" t="s">
        <v>823</v>
      </c>
      <c r="F11571" t="s">
        <v>876</v>
      </c>
      <c r="G11571" t="s">
        <v>877</v>
      </c>
      <c r="H11571" t="s">
        <v>1114</v>
      </c>
      <c r="I11571">
        <v>936</v>
      </c>
      <c r="J11571" t="s">
        <v>1115</v>
      </c>
      <c r="K11571" t="s">
        <v>842</v>
      </c>
      <c r="L11571" t="s">
        <v>238</v>
      </c>
      <c r="M11571" t="s">
        <v>829</v>
      </c>
      <c r="N11571" t="s">
        <v>829</v>
      </c>
      <c r="O11571" t="s">
        <v>829</v>
      </c>
      <c r="P11571" t="s">
        <v>829</v>
      </c>
      <c r="Q11571" t="s">
        <v>829</v>
      </c>
      <c r="R11571" t="s">
        <v>829</v>
      </c>
      <c r="S11571">
        <v>3158528</v>
      </c>
      <c r="T11571">
        <v>152771</v>
      </c>
      <c r="U11571">
        <v>3005757</v>
      </c>
      <c r="V11571">
        <v>17</v>
      </c>
    </row>
    <row r="11572" spans="1:22" x14ac:dyDescent="0.3">
      <c r="A11572">
        <v>202324</v>
      </c>
      <c r="B11572" t="s">
        <v>820</v>
      </c>
      <c r="C11572" t="s">
        <v>821</v>
      </c>
      <c r="D11572" t="s">
        <v>822</v>
      </c>
      <c r="E11572" t="s">
        <v>823</v>
      </c>
      <c r="F11572" t="s">
        <v>876</v>
      </c>
      <c r="G11572" t="s">
        <v>877</v>
      </c>
      <c r="H11572" t="s">
        <v>1114</v>
      </c>
      <c r="I11572">
        <v>936</v>
      </c>
      <c r="J11572" t="s">
        <v>1115</v>
      </c>
      <c r="K11572" t="s">
        <v>842</v>
      </c>
      <c r="L11572" t="s">
        <v>238</v>
      </c>
      <c r="M11572" t="s">
        <v>829</v>
      </c>
      <c r="N11572" t="s">
        <v>829</v>
      </c>
      <c r="O11572" t="s">
        <v>829</v>
      </c>
      <c r="P11572" t="s">
        <v>829</v>
      </c>
      <c r="Q11572" t="s">
        <v>829</v>
      </c>
      <c r="R11572" t="s">
        <v>829</v>
      </c>
      <c r="S11572">
        <v>4050736</v>
      </c>
      <c r="T11572">
        <v>224583</v>
      </c>
      <c r="U11572">
        <v>3826153</v>
      </c>
      <c r="V11572">
        <v>22</v>
      </c>
    </row>
    <row r="11573" spans="1:22" x14ac:dyDescent="0.3">
      <c r="A11573">
        <v>202122</v>
      </c>
      <c r="B11573" t="s">
        <v>820</v>
      </c>
      <c r="C11573" t="s">
        <v>821</v>
      </c>
      <c r="D11573" t="s">
        <v>822</v>
      </c>
      <c r="E11573" t="s">
        <v>823</v>
      </c>
      <c r="F11573" t="s">
        <v>876</v>
      </c>
      <c r="G11573" t="s">
        <v>877</v>
      </c>
      <c r="H11573" t="s">
        <v>1114</v>
      </c>
      <c r="I11573">
        <v>936</v>
      </c>
      <c r="J11573" t="s">
        <v>1115</v>
      </c>
      <c r="K11573" t="s">
        <v>842</v>
      </c>
      <c r="L11573" t="s">
        <v>240</v>
      </c>
      <c r="M11573" t="s">
        <v>829</v>
      </c>
      <c r="N11573" t="s">
        <v>829</v>
      </c>
      <c r="O11573" t="s">
        <v>829</v>
      </c>
      <c r="P11573" t="s">
        <v>829</v>
      </c>
      <c r="Q11573" t="s">
        <v>829</v>
      </c>
      <c r="R11573" t="s">
        <v>829</v>
      </c>
      <c r="S11573">
        <v>11024413</v>
      </c>
      <c r="T11573">
        <v>73681</v>
      </c>
      <c r="U11573">
        <v>10950732</v>
      </c>
      <c r="V11573">
        <v>64</v>
      </c>
    </row>
    <row r="11574" spans="1:22" x14ac:dyDescent="0.3">
      <c r="A11574">
        <v>202223</v>
      </c>
      <c r="B11574" t="s">
        <v>820</v>
      </c>
      <c r="C11574" t="s">
        <v>821</v>
      </c>
      <c r="D11574" t="s">
        <v>822</v>
      </c>
      <c r="E11574" t="s">
        <v>823</v>
      </c>
      <c r="F11574" t="s">
        <v>876</v>
      </c>
      <c r="G11574" t="s">
        <v>877</v>
      </c>
      <c r="H11574" t="s">
        <v>1114</v>
      </c>
      <c r="I11574">
        <v>936</v>
      </c>
      <c r="J11574" t="s">
        <v>1115</v>
      </c>
      <c r="K11574" t="s">
        <v>842</v>
      </c>
      <c r="L11574" t="s">
        <v>240</v>
      </c>
      <c r="M11574" t="s">
        <v>829</v>
      </c>
      <c r="N11574" t="s">
        <v>829</v>
      </c>
      <c r="O11574" t="s">
        <v>829</v>
      </c>
      <c r="P11574" t="s">
        <v>829</v>
      </c>
      <c r="Q11574" t="s">
        <v>829</v>
      </c>
      <c r="R11574" t="s">
        <v>829</v>
      </c>
      <c r="S11574">
        <v>16872362</v>
      </c>
      <c r="T11574">
        <v>0</v>
      </c>
      <c r="U11574">
        <v>16872362</v>
      </c>
      <c r="V11574">
        <v>97</v>
      </c>
    </row>
    <row r="11575" spans="1:22" x14ac:dyDescent="0.3">
      <c r="A11575">
        <v>202324</v>
      </c>
      <c r="B11575" t="s">
        <v>820</v>
      </c>
      <c r="C11575" t="s">
        <v>821</v>
      </c>
      <c r="D11575" t="s">
        <v>822</v>
      </c>
      <c r="E11575" t="s">
        <v>823</v>
      </c>
      <c r="F11575" t="s">
        <v>876</v>
      </c>
      <c r="G11575" t="s">
        <v>877</v>
      </c>
      <c r="H11575" t="s">
        <v>1114</v>
      </c>
      <c r="I11575">
        <v>936</v>
      </c>
      <c r="J11575" t="s">
        <v>1115</v>
      </c>
      <c r="K11575" t="s">
        <v>842</v>
      </c>
      <c r="L11575" t="s">
        <v>240</v>
      </c>
      <c r="M11575" t="s">
        <v>829</v>
      </c>
      <c r="N11575" t="s">
        <v>829</v>
      </c>
      <c r="O11575" t="s">
        <v>829</v>
      </c>
      <c r="P11575" t="s">
        <v>829</v>
      </c>
      <c r="Q11575" t="s">
        <v>829</v>
      </c>
      <c r="R11575" t="s">
        <v>829</v>
      </c>
      <c r="S11575">
        <v>18320480</v>
      </c>
      <c r="T11575">
        <v>0</v>
      </c>
      <c r="U11575">
        <v>18320480</v>
      </c>
      <c r="V11575">
        <v>105</v>
      </c>
    </row>
    <row r="11576" spans="1:22" x14ac:dyDescent="0.3">
      <c r="A11576">
        <v>202122</v>
      </c>
      <c r="B11576" t="s">
        <v>820</v>
      </c>
      <c r="C11576" t="s">
        <v>821</v>
      </c>
      <c r="D11576" t="s">
        <v>822</v>
      </c>
      <c r="E11576" t="s">
        <v>823</v>
      </c>
      <c r="F11576" t="s">
        <v>876</v>
      </c>
      <c r="G11576" t="s">
        <v>877</v>
      </c>
      <c r="H11576" t="s">
        <v>1114</v>
      </c>
      <c r="I11576">
        <v>936</v>
      </c>
      <c r="J11576" t="s">
        <v>1115</v>
      </c>
      <c r="K11576" t="s">
        <v>842</v>
      </c>
      <c r="L11576" t="s">
        <v>843</v>
      </c>
      <c r="M11576" t="s">
        <v>829</v>
      </c>
      <c r="N11576" t="s">
        <v>829</v>
      </c>
      <c r="O11576" t="s">
        <v>829</v>
      </c>
      <c r="P11576" t="s">
        <v>829</v>
      </c>
      <c r="Q11576" t="s">
        <v>829</v>
      </c>
      <c r="R11576" t="s">
        <v>829</v>
      </c>
      <c r="S11576">
        <v>317168</v>
      </c>
      <c r="T11576">
        <v>0</v>
      </c>
      <c r="U11576">
        <v>317168</v>
      </c>
      <c r="V11576">
        <v>2</v>
      </c>
    </row>
    <row r="11577" spans="1:22" x14ac:dyDescent="0.3">
      <c r="A11577">
        <v>202223</v>
      </c>
      <c r="B11577" t="s">
        <v>820</v>
      </c>
      <c r="C11577" t="s">
        <v>821</v>
      </c>
      <c r="D11577" t="s">
        <v>822</v>
      </c>
      <c r="E11577" t="s">
        <v>823</v>
      </c>
      <c r="F11577" t="s">
        <v>876</v>
      </c>
      <c r="G11577" t="s">
        <v>877</v>
      </c>
      <c r="H11577" t="s">
        <v>1114</v>
      </c>
      <c r="I11577">
        <v>936</v>
      </c>
      <c r="J11577" t="s">
        <v>1115</v>
      </c>
      <c r="K11577" t="s">
        <v>842</v>
      </c>
      <c r="L11577" t="s">
        <v>843</v>
      </c>
      <c r="M11577" t="s">
        <v>829</v>
      </c>
      <c r="N11577" t="s">
        <v>829</v>
      </c>
      <c r="O11577" t="s">
        <v>829</v>
      </c>
      <c r="P11577" t="s">
        <v>829</v>
      </c>
      <c r="Q11577" t="s">
        <v>829</v>
      </c>
      <c r="R11577" t="s">
        <v>829</v>
      </c>
      <c r="S11577">
        <v>356589</v>
      </c>
      <c r="T11577">
        <v>44768</v>
      </c>
      <c r="U11577">
        <v>311821</v>
      </c>
      <c r="V11577">
        <v>2</v>
      </c>
    </row>
    <row r="11578" spans="1:22" x14ac:dyDescent="0.3">
      <c r="A11578">
        <v>202324</v>
      </c>
      <c r="B11578" t="s">
        <v>820</v>
      </c>
      <c r="C11578" t="s">
        <v>821</v>
      </c>
      <c r="D11578" t="s">
        <v>822</v>
      </c>
      <c r="E11578" t="s">
        <v>823</v>
      </c>
      <c r="F11578" t="s">
        <v>876</v>
      </c>
      <c r="G11578" t="s">
        <v>877</v>
      </c>
      <c r="H11578" t="s">
        <v>1114</v>
      </c>
      <c r="I11578">
        <v>936</v>
      </c>
      <c r="J11578" t="s">
        <v>1115</v>
      </c>
      <c r="K11578" t="s">
        <v>842</v>
      </c>
      <c r="L11578" t="s">
        <v>843</v>
      </c>
      <c r="M11578" t="s">
        <v>829</v>
      </c>
      <c r="N11578" t="s">
        <v>829</v>
      </c>
      <c r="O11578" t="s">
        <v>829</v>
      </c>
      <c r="P11578" t="s">
        <v>829</v>
      </c>
      <c r="Q11578" t="s">
        <v>829</v>
      </c>
      <c r="R11578" t="s">
        <v>829</v>
      </c>
      <c r="S11578">
        <v>284370</v>
      </c>
      <c r="T11578">
        <v>0</v>
      </c>
      <c r="U11578">
        <v>284370</v>
      </c>
      <c r="V11578">
        <v>2</v>
      </c>
    </row>
    <row r="11579" spans="1:22" x14ac:dyDescent="0.3">
      <c r="A11579">
        <v>202122</v>
      </c>
      <c r="B11579" t="s">
        <v>820</v>
      </c>
      <c r="C11579" t="s">
        <v>821</v>
      </c>
      <c r="D11579" t="s">
        <v>822</v>
      </c>
      <c r="E11579" t="s">
        <v>823</v>
      </c>
      <c r="F11579" t="s">
        <v>876</v>
      </c>
      <c r="G11579" t="s">
        <v>877</v>
      </c>
      <c r="H11579" t="s">
        <v>1114</v>
      </c>
      <c r="I11579">
        <v>936</v>
      </c>
      <c r="J11579" t="s">
        <v>1115</v>
      </c>
      <c r="K11579" t="s">
        <v>842</v>
      </c>
      <c r="L11579" t="s">
        <v>249</v>
      </c>
      <c r="M11579">
        <v>446164</v>
      </c>
      <c r="N11579">
        <v>4990438</v>
      </c>
      <c r="O11579">
        <v>2174340</v>
      </c>
      <c r="P11579">
        <v>24343818</v>
      </c>
      <c r="Q11579">
        <v>595208</v>
      </c>
      <c r="R11579" t="s">
        <v>829</v>
      </c>
      <c r="S11579">
        <v>32549968</v>
      </c>
      <c r="T11579">
        <v>534570</v>
      </c>
      <c r="U11579">
        <v>32015398</v>
      </c>
      <c r="V11579">
        <v>186</v>
      </c>
    </row>
    <row r="11580" spans="1:22" x14ac:dyDescent="0.3">
      <c r="A11580">
        <v>202223</v>
      </c>
      <c r="B11580" t="s">
        <v>820</v>
      </c>
      <c r="C11580" t="s">
        <v>821</v>
      </c>
      <c r="D11580" t="s">
        <v>822</v>
      </c>
      <c r="E11580" t="s">
        <v>823</v>
      </c>
      <c r="F11580" t="s">
        <v>876</v>
      </c>
      <c r="G11580" t="s">
        <v>877</v>
      </c>
      <c r="H11580" t="s">
        <v>1114</v>
      </c>
      <c r="I11580">
        <v>936</v>
      </c>
      <c r="J11580" t="s">
        <v>1115</v>
      </c>
      <c r="K11580" t="s">
        <v>842</v>
      </c>
      <c r="L11580" t="s">
        <v>249</v>
      </c>
      <c r="M11580">
        <v>568635</v>
      </c>
      <c r="N11580">
        <v>6360281</v>
      </c>
      <c r="O11580">
        <v>2771183</v>
      </c>
      <c r="P11580">
        <v>29657147</v>
      </c>
      <c r="Q11580">
        <v>883474</v>
      </c>
      <c r="R11580" t="s">
        <v>829</v>
      </c>
      <c r="S11580">
        <v>40240720</v>
      </c>
      <c r="T11580">
        <v>213393</v>
      </c>
      <c r="U11580">
        <v>40027327</v>
      </c>
      <c r="V11580">
        <v>231</v>
      </c>
    </row>
    <row r="11581" spans="1:22" x14ac:dyDescent="0.3">
      <c r="A11581">
        <v>202324</v>
      </c>
      <c r="B11581" t="s">
        <v>820</v>
      </c>
      <c r="C11581" t="s">
        <v>821</v>
      </c>
      <c r="D11581" t="s">
        <v>822</v>
      </c>
      <c r="E11581" t="s">
        <v>823</v>
      </c>
      <c r="F11581" t="s">
        <v>876</v>
      </c>
      <c r="G11581" t="s">
        <v>877</v>
      </c>
      <c r="H11581" t="s">
        <v>1114</v>
      </c>
      <c r="I11581">
        <v>936</v>
      </c>
      <c r="J11581" t="s">
        <v>1115</v>
      </c>
      <c r="K11581" t="s">
        <v>842</v>
      </c>
      <c r="L11581" t="s">
        <v>249</v>
      </c>
      <c r="M11581">
        <v>644835</v>
      </c>
      <c r="N11581">
        <v>7212611</v>
      </c>
      <c r="O11581">
        <v>3142544</v>
      </c>
      <c r="P11581">
        <v>36984988</v>
      </c>
      <c r="Q11581">
        <v>937449</v>
      </c>
      <c r="R11581" t="s">
        <v>829</v>
      </c>
      <c r="S11581">
        <v>48922427</v>
      </c>
      <c r="T11581">
        <v>495943</v>
      </c>
      <c r="U11581">
        <v>48426484</v>
      </c>
      <c r="V11581">
        <v>276</v>
      </c>
    </row>
    <row r="11582" spans="1:22" x14ac:dyDescent="0.3">
      <c r="A11582">
        <v>202122</v>
      </c>
      <c r="B11582" t="s">
        <v>820</v>
      </c>
      <c r="C11582" t="s">
        <v>821</v>
      </c>
      <c r="D11582" t="s">
        <v>822</v>
      </c>
      <c r="E11582" t="s">
        <v>823</v>
      </c>
      <c r="F11582" t="s">
        <v>876</v>
      </c>
      <c r="G11582" t="s">
        <v>877</v>
      </c>
      <c r="H11582" t="s">
        <v>1114</v>
      </c>
      <c r="I11582">
        <v>936</v>
      </c>
      <c r="J11582" t="s">
        <v>1115</v>
      </c>
      <c r="K11582" t="s">
        <v>842</v>
      </c>
      <c r="L11582" t="s">
        <v>844</v>
      </c>
      <c r="M11582">
        <v>0</v>
      </c>
      <c r="N11582">
        <v>2554962</v>
      </c>
      <c r="O11582">
        <v>5178219</v>
      </c>
      <c r="P11582">
        <v>0</v>
      </c>
      <c r="Q11582">
        <v>1341652</v>
      </c>
      <c r="R11582" t="s">
        <v>829</v>
      </c>
      <c r="S11582">
        <v>9074833</v>
      </c>
      <c r="T11582">
        <v>63282</v>
      </c>
      <c r="U11582">
        <v>9011551</v>
      </c>
      <c r="V11582">
        <v>52</v>
      </c>
    </row>
    <row r="11583" spans="1:22" x14ac:dyDescent="0.3">
      <c r="A11583">
        <v>202223</v>
      </c>
      <c r="B11583" t="s">
        <v>820</v>
      </c>
      <c r="C11583" t="s">
        <v>821</v>
      </c>
      <c r="D11583" t="s">
        <v>822</v>
      </c>
      <c r="E11583" t="s">
        <v>823</v>
      </c>
      <c r="F11583" t="s">
        <v>876</v>
      </c>
      <c r="G11583" t="s">
        <v>877</v>
      </c>
      <c r="H11583" t="s">
        <v>1114</v>
      </c>
      <c r="I11583">
        <v>936</v>
      </c>
      <c r="J11583" t="s">
        <v>1115</v>
      </c>
      <c r="K11583" t="s">
        <v>842</v>
      </c>
      <c r="L11583" t="s">
        <v>844</v>
      </c>
      <c r="M11583">
        <v>0</v>
      </c>
      <c r="N11583">
        <v>2958149</v>
      </c>
      <c r="O11583">
        <v>6362259</v>
      </c>
      <c r="P11583">
        <v>0</v>
      </c>
      <c r="Q11583">
        <v>1533070</v>
      </c>
      <c r="R11583" t="s">
        <v>829</v>
      </c>
      <c r="S11583">
        <v>10853478</v>
      </c>
      <c r="T11583">
        <v>75071</v>
      </c>
      <c r="U11583">
        <v>10778407</v>
      </c>
      <c r="V11583">
        <v>62</v>
      </c>
    </row>
    <row r="11584" spans="1:22" x14ac:dyDescent="0.3">
      <c r="A11584">
        <v>202324</v>
      </c>
      <c r="B11584" t="s">
        <v>820</v>
      </c>
      <c r="C11584" t="s">
        <v>821</v>
      </c>
      <c r="D11584" t="s">
        <v>822</v>
      </c>
      <c r="E11584" t="s">
        <v>823</v>
      </c>
      <c r="F11584" t="s">
        <v>876</v>
      </c>
      <c r="G11584" t="s">
        <v>877</v>
      </c>
      <c r="H11584" t="s">
        <v>1114</v>
      </c>
      <c r="I11584">
        <v>936</v>
      </c>
      <c r="J11584" t="s">
        <v>1115</v>
      </c>
      <c r="K11584" t="s">
        <v>842</v>
      </c>
      <c r="L11584" t="s">
        <v>844</v>
      </c>
      <c r="M11584">
        <v>0</v>
      </c>
      <c r="N11584">
        <v>3467358</v>
      </c>
      <c r="O11584">
        <v>6906729</v>
      </c>
      <c r="P11584">
        <v>0</v>
      </c>
      <c r="Q11584">
        <v>2284970</v>
      </c>
      <c r="R11584" t="s">
        <v>829</v>
      </c>
      <c r="S11584">
        <v>12659057</v>
      </c>
      <c r="T11584">
        <v>0</v>
      </c>
      <c r="U11584">
        <v>12659057</v>
      </c>
      <c r="V11584">
        <v>72</v>
      </c>
    </row>
    <row r="11585" spans="1:22" x14ac:dyDescent="0.3">
      <c r="A11585">
        <v>202122</v>
      </c>
      <c r="B11585" t="s">
        <v>820</v>
      </c>
      <c r="C11585" t="s">
        <v>821</v>
      </c>
      <c r="D11585" t="s">
        <v>822</v>
      </c>
      <c r="E11585" t="s">
        <v>823</v>
      </c>
      <c r="F11585" t="s">
        <v>876</v>
      </c>
      <c r="G11585" t="s">
        <v>877</v>
      </c>
      <c r="H11585" t="s">
        <v>1114</v>
      </c>
      <c r="I11585">
        <v>936</v>
      </c>
      <c r="J11585" t="s">
        <v>1115</v>
      </c>
      <c r="K11585" t="s">
        <v>842</v>
      </c>
      <c r="L11585" t="s">
        <v>251</v>
      </c>
      <c r="M11585" t="s">
        <v>829</v>
      </c>
      <c r="N11585" t="s">
        <v>829</v>
      </c>
      <c r="O11585">
        <v>0</v>
      </c>
      <c r="P11585">
        <v>0</v>
      </c>
      <c r="Q11585">
        <v>0</v>
      </c>
      <c r="R11585">
        <v>2642774</v>
      </c>
      <c r="S11585">
        <v>2642774</v>
      </c>
      <c r="T11585">
        <v>0</v>
      </c>
      <c r="U11585">
        <v>2642774</v>
      </c>
      <c r="V11585">
        <v>15</v>
      </c>
    </row>
    <row r="11586" spans="1:22" x14ac:dyDescent="0.3">
      <c r="A11586">
        <v>202223</v>
      </c>
      <c r="B11586" t="s">
        <v>820</v>
      </c>
      <c r="C11586" t="s">
        <v>821</v>
      </c>
      <c r="D11586" t="s">
        <v>822</v>
      </c>
      <c r="E11586" t="s">
        <v>823</v>
      </c>
      <c r="F11586" t="s">
        <v>876</v>
      </c>
      <c r="G11586" t="s">
        <v>877</v>
      </c>
      <c r="H11586" t="s">
        <v>1114</v>
      </c>
      <c r="I11586">
        <v>936</v>
      </c>
      <c r="J11586" t="s">
        <v>1115</v>
      </c>
      <c r="K11586" t="s">
        <v>842</v>
      </c>
      <c r="L11586" t="s">
        <v>251</v>
      </c>
      <c r="M11586" t="s">
        <v>829</v>
      </c>
      <c r="N11586" t="s">
        <v>829</v>
      </c>
      <c r="O11586">
        <v>0</v>
      </c>
      <c r="P11586">
        <v>0</v>
      </c>
      <c r="Q11586">
        <v>0</v>
      </c>
      <c r="R11586">
        <v>3359649</v>
      </c>
      <c r="S11586">
        <v>3359649</v>
      </c>
      <c r="T11586">
        <v>0</v>
      </c>
      <c r="U11586">
        <v>3359649</v>
      </c>
      <c r="V11586">
        <v>19</v>
      </c>
    </row>
    <row r="11587" spans="1:22" x14ac:dyDescent="0.3">
      <c r="A11587">
        <v>202324</v>
      </c>
      <c r="B11587" t="s">
        <v>820</v>
      </c>
      <c r="C11587" t="s">
        <v>821</v>
      </c>
      <c r="D11587" t="s">
        <v>822</v>
      </c>
      <c r="E11587" t="s">
        <v>823</v>
      </c>
      <c r="F11587" t="s">
        <v>876</v>
      </c>
      <c r="G11587" t="s">
        <v>877</v>
      </c>
      <c r="H11587" t="s">
        <v>1114</v>
      </c>
      <c r="I11587">
        <v>936</v>
      </c>
      <c r="J11587" t="s">
        <v>1115</v>
      </c>
      <c r="K11587" t="s">
        <v>842</v>
      </c>
      <c r="L11587" t="s">
        <v>251</v>
      </c>
      <c r="M11587" t="s">
        <v>829</v>
      </c>
      <c r="N11587" t="s">
        <v>829</v>
      </c>
      <c r="O11587">
        <v>0</v>
      </c>
      <c r="P11587">
        <v>0</v>
      </c>
      <c r="Q11587">
        <v>0</v>
      </c>
      <c r="R11587">
        <v>3778913</v>
      </c>
      <c r="S11587">
        <v>3778913</v>
      </c>
      <c r="T11587">
        <v>0</v>
      </c>
      <c r="U11587">
        <v>3778913</v>
      </c>
      <c r="V11587">
        <v>22</v>
      </c>
    </row>
    <row r="11588" spans="1:22" x14ac:dyDescent="0.3">
      <c r="A11588">
        <v>202122</v>
      </c>
      <c r="B11588" t="s">
        <v>820</v>
      </c>
      <c r="C11588" t="s">
        <v>821</v>
      </c>
      <c r="D11588" t="s">
        <v>822</v>
      </c>
      <c r="E11588" t="s">
        <v>823</v>
      </c>
      <c r="F11588" t="s">
        <v>876</v>
      </c>
      <c r="G11588" t="s">
        <v>877</v>
      </c>
      <c r="H11588" t="s">
        <v>1114</v>
      </c>
      <c r="I11588">
        <v>936</v>
      </c>
      <c r="J11588" t="s">
        <v>1115</v>
      </c>
      <c r="K11588" t="s">
        <v>842</v>
      </c>
      <c r="L11588" t="s">
        <v>253</v>
      </c>
      <c r="M11588" t="s">
        <v>829</v>
      </c>
      <c r="N11588" t="s">
        <v>829</v>
      </c>
      <c r="O11588">
        <v>0</v>
      </c>
      <c r="P11588">
        <v>0</v>
      </c>
      <c r="Q11588">
        <v>0</v>
      </c>
      <c r="R11588">
        <v>1645931</v>
      </c>
      <c r="S11588">
        <v>1645931</v>
      </c>
      <c r="T11588">
        <v>0</v>
      </c>
      <c r="U11588">
        <v>1645931</v>
      </c>
      <c r="V11588">
        <v>10</v>
      </c>
    </row>
    <row r="11589" spans="1:22" x14ac:dyDescent="0.3">
      <c r="A11589">
        <v>202223</v>
      </c>
      <c r="B11589" t="s">
        <v>820</v>
      </c>
      <c r="C11589" t="s">
        <v>821</v>
      </c>
      <c r="D11589" t="s">
        <v>822</v>
      </c>
      <c r="E11589" t="s">
        <v>823</v>
      </c>
      <c r="F11589" t="s">
        <v>876</v>
      </c>
      <c r="G11589" t="s">
        <v>877</v>
      </c>
      <c r="H11589" t="s">
        <v>1114</v>
      </c>
      <c r="I11589">
        <v>936</v>
      </c>
      <c r="J11589" t="s">
        <v>1115</v>
      </c>
      <c r="K11589" t="s">
        <v>842</v>
      </c>
      <c r="L11589" t="s">
        <v>253</v>
      </c>
      <c r="M11589" t="s">
        <v>829</v>
      </c>
      <c r="N11589" t="s">
        <v>829</v>
      </c>
      <c r="O11589">
        <v>0</v>
      </c>
      <c r="P11589">
        <v>0</v>
      </c>
      <c r="Q11589">
        <v>0</v>
      </c>
      <c r="R11589">
        <v>2092404</v>
      </c>
      <c r="S11589">
        <v>2092404</v>
      </c>
      <c r="T11589">
        <v>0</v>
      </c>
      <c r="U11589">
        <v>2092404</v>
      </c>
      <c r="V11589">
        <v>12</v>
      </c>
    </row>
    <row r="11590" spans="1:22" x14ac:dyDescent="0.3">
      <c r="A11590">
        <v>202324</v>
      </c>
      <c r="B11590" t="s">
        <v>820</v>
      </c>
      <c r="C11590" t="s">
        <v>821</v>
      </c>
      <c r="D11590" t="s">
        <v>822</v>
      </c>
      <c r="E11590" t="s">
        <v>823</v>
      </c>
      <c r="F11590" t="s">
        <v>876</v>
      </c>
      <c r="G11590" t="s">
        <v>877</v>
      </c>
      <c r="H11590" t="s">
        <v>1114</v>
      </c>
      <c r="I11590">
        <v>936</v>
      </c>
      <c r="J11590" t="s">
        <v>1115</v>
      </c>
      <c r="K11590" t="s">
        <v>842</v>
      </c>
      <c r="L11590" t="s">
        <v>253</v>
      </c>
      <c r="M11590" t="s">
        <v>829</v>
      </c>
      <c r="N11590" t="s">
        <v>829</v>
      </c>
      <c r="O11590">
        <v>0</v>
      </c>
      <c r="P11590">
        <v>0</v>
      </c>
      <c r="Q11590">
        <v>0</v>
      </c>
      <c r="R11590">
        <v>2353523</v>
      </c>
      <c r="S11590">
        <v>2353523</v>
      </c>
      <c r="T11590">
        <v>0</v>
      </c>
      <c r="U11590">
        <v>2353523</v>
      </c>
      <c r="V11590">
        <v>13</v>
      </c>
    </row>
    <row r="11591" spans="1:22" x14ac:dyDescent="0.3">
      <c r="A11591">
        <v>202122</v>
      </c>
      <c r="B11591" t="s">
        <v>820</v>
      </c>
      <c r="C11591" t="s">
        <v>821</v>
      </c>
      <c r="D11591" t="s">
        <v>822</v>
      </c>
      <c r="E11591" t="s">
        <v>823</v>
      </c>
      <c r="F11591" t="s">
        <v>876</v>
      </c>
      <c r="G11591" t="s">
        <v>877</v>
      </c>
      <c r="H11591" t="s">
        <v>1114</v>
      </c>
      <c r="I11591">
        <v>936</v>
      </c>
      <c r="J11591" t="s">
        <v>1115</v>
      </c>
      <c r="K11591" t="s">
        <v>842</v>
      </c>
      <c r="L11591" t="s">
        <v>845</v>
      </c>
      <c r="M11591" t="s">
        <v>829</v>
      </c>
      <c r="N11591" t="s">
        <v>829</v>
      </c>
      <c r="O11591">
        <v>0</v>
      </c>
      <c r="P11591">
        <v>0</v>
      </c>
      <c r="Q11591">
        <v>0</v>
      </c>
      <c r="R11591">
        <v>459482</v>
      </c>
      <c r="S11591">
        <v>459482</v>
      </c>
      <c r="T11591">
        <v>665</v>
      </c>
      <c r="U11591">
        <v>458817</v>
      </c>
      <c r="V11591">
        <v>3</v>
      </c>
    </row>
    <row r="11592" spans="1:22" x14ac:dyDescent="0.3">
      <c r="A11592">
        <v>202223</v>
      </c>
      <c r="B11592" t="s">
        <v>820</v>
      </c>
      <c r="C11592" t="s">
        <v>821</v>
      </c>
      <c r="D11592" t="s">
        <v>822</v>
      </c>
      <c r="E11592" t="s">
        <v>823</v>
      </c>
      <c r="F11592" t="s">
        <v>876</v>
      </c>
      <c r="G11592" t="s">
        <v>877</v>
      </c>
      <c r="H11592" t="s">
        <v>1114</v>
      </c>
      <c r="I11592">
        <v>936</v>
      </c>
      <c r="J11592" t="s">
        <v>1115</v>
      </c>
      <c r="K11592" t="s">
        <v>842</v>
      </c>
      <c r="L11592" t="s">
        <v>845</v>
      </c>
      <c r="M11592" t="s">
        <v>829</v>
      </c>
      <c r="N11592" t="s">
        <v>829</v>
      </c>
      <c r="O11592">
        <v>0</v>
      </c>
      <c r="P11592">
        <v>0</v>
      </c>
      <c r="Q11592">
        <v>0</v>
      </c>
      <c r="R11592">
        <v>124990</v>
      </c>
      <c r="S11592">
        <v>124990</v>
      </c>
      <c r="T11592">
        <v>0</v>
      </c>
      <c r="U11592">
        <v>124990</v>
      </c>
      <c r="V11592">
        <v>1</v>
      </c>
    </row>
    <row r="11593" spans="1:22" x14ac:dyDescent="0.3">
      <c r="A11593">
        <v>202324</v>
      </c>
      <c r="B11593" t="s">
        <v>820</v>
      </c>
      <c r="C11593" t="s">
        <v>821</v>
      </c>
      <c r="D11593" t="s">
        <v>822</v>
      </c>
      <c r="E11593" t="s">
        <v>823</v>
      </c>
      <c r="F11593" t="s">
        <v>876</v>
      </c>
      <c r="G11593" t="s">
        <v>877</v>
      </c>
      <c r="H11593" t="s">
        <v>1114</v>
      </c>
      <c r="I11593">
        <v>936</v>
      </c>
      <c r="J11593" t="s">
        <v>1115</v>
      </c>
      <c r="K11593" t="s">
        <v>842</v>
      </c>
      <c r="L11593" t="s">
        <v>845</v>
      </c>
      <c r="M11593" t="s">
        <v>829</v>
      </c>
      <c r="N11593" t="s">
        <v>829</v>
      </c>
      <c r="O11593">
        <v>0</v>
      </c>
      <c r="P11593">
        <v>0</v>
      </c>
      <c r="Q11593">
        <v>0</v>
      </c>
      <c r="R11593">
        <v>53823</v>
      </c>
      <c r="S11593">
        <v>53823</v>
      </c>
      <c r="T11593">
        <v>335</v>
      </c>
      <c r="U11593">
        <v>53488</v>
      </c>
      <c r="V11593">
        <v>0</v>
      </c>
    </row>
    <row r="11594" spans="1:22" x14ac:dyDescent="0.3">
      <c r="A11594">
        <v>202122</v>
      </c>
      <c r="B11594" t="s">
        <v>820</v>
      </c>
      <c r="C11594" t="s">
        <v>821</v>
      </c>
      <c r="D11594" t="s">
        <v>822</v>
      </c>
      <c r="E11594" t="s">
        <v>823</v>
      </c>
      <c r="F11594" t="s">
        <v>824</v>
      </c>
      <c r="G11594" t="s">
        <v>825</v>
      </c>
      <c r="H11594" t="s">
        <v>1116</v>
      </c>
      <c r="I11594">
        <v>319</v>
      </c>
      <c r="J11594" t="s">
        <v>1117</v>
      </c>
      <c r="K11594" t="s">
        <v>828</v>
      </c>
      <c r="L11594" t="s">
        <v>336</v>
      </c>
      <c r="M11594">
        <v>106451</v>
      </c>
      <c r="N11594">
        <v>677000</v>
      </c>
      <c r="O11594">
        <v>0</v>
      </c>
      <c r="P11594">
        <v>1553300</v>
      </c>
      <c r="Q11594">
        <v>794090</v>
      </c>
      <c r="R11594" t="s">
        <v>829</v>
      </c>
      <c r="S11594">
        <v>3130841</v>
      </c>
      <c r="T11594" t="s">
        <v>829</v>
      </c>
      <c r="U11594">
        <v>3130841</v>
      </c>
      <c r="V11594">
        <v>249</v>
      </c>
    </row>
    <row r="11595" spans="1:22" x14ac:dyDescent="0.3">
      <c r="A11595">
        <v>202223</v>
      </c>
      <c r="B11595" t="s">
        <v>820</v>
      </c>
      <c r="C11595" t="s">
        <v>821</v>
      </c>
      <c r="D11595" t="s">
        <v>822</v>
      </c>
      <c r="E11595" t="s">
        <v>823</v>
      </c>
      <c r="F11595" t="s">
        <v>824</v>
      </c>
      <c r="G11595" t="s">
        <v>825</v>
      </c>
      <c r="H11595" t="s">
        <v>1116</v>
      </c>
      <c r="I11595">
        <v>319</v>
      </c>
      <c r="J11595" t="s">
        <v>1117</v>
      </c>
      <c r="K11595" t="s">
        <v>828</v>
      </c>
      <c r="L11595" t="s">
        <v>336</v>
      </c>
      <c r="M11595">
        <v>123600</v>
      </c>
      <c r="N11595">
        <v>682833</v>
      </c>
      <c r="O11595">
        <v>0</v>
      </c>
      <c r="P11595">
        <v>1704167</v>
      </c>
      <c r="Q11595">
        <v>750000</v>
      </c>
      <c r="R11595" t="s">
        <v>829</v>
      </c>
      <c r="S11595">
        <v>3260600</v>
      </c>
      <c r="T11595" t="s">
        <v>829</v>
      </c>
      <c r="U11595">
        <v>3260600</v>
      </c>
      <c r="V11595">
        <v>286</v>
      </c>
    </row>
    <row r="11596" spans="1:22" x14ac:dyDescent="0.3">
      <c r="A11596">
        <v>202324</v>
      </c>
      <c r="B11596" t="s">
        <v>820</v>
      </c>
      <c r="C11596" t="s">
        <v>821</v>
      </c>
      <c r="D11596" t="s">
        <v>822</v>
      </c>
      <c r="E11596" t="s">
        <v>823</v>
      </c>
      <c r="F11596" t="s">
        <v>824</v>
      </c>
      <c r="G11596" t="s">
        <v>825</v>
      </c>
      <c r="H11596" t="s">
        <v>1116</v>
      </c>
      <c r="I11596">
        <v>319</v>
      </c>
      <c r="J11596" t="s">
        <v>1117</v>
      </c>
      <c r="K11596" t="s">
        <v>828</v>
      </c>
      <c r="L11596" t="s">
        <v>336</v>
      </c>
      <c r="M11596">
        <v>191073</v>
      </c>
      <c r="N11596">
        <v>783167</v>
      </c>
      <c r="O11596">
        <v>0</v>
      </c>
      <c r="P11596">
        <v>1752500</v>
      </c>
      <c r="Q11596">
        <v>983333</v>
      </c>
      <c r="R11596" t="s">
        <v>829</v>
      </c>
      <c r="S11596">
        <v>3710073</v>
      </c>
      <c r="T11596" t="s">
        <v>829</v>
      </c>
      <c r="U11596">
        <v>3710073</v>
      </c>
      <c r="V11596">
        <v>325</v>
      </c>
    </row>
    <row r="11597" spans="1:22" x14ac:dyDescent="0.3">
      <c r="A11597">
        <v>202122</v>
      </c>
      <c r="B11597" t="s">
        <v>820</v>
      </c>
      <c r="C11597" t="s">
        <v>821</v>
      </c>
      <c r="D11597" t="s">
        <v>822</v>
      </c>
      <c r="E11597" t="s">
        <v>823</v>
      </c>
      <c r="F11597" t="s">
        <v>824</v>
      </c>
      <c r="G11597" t="s">
        <v>825</v>
      </c>
      <c r="H11597" t="s">
        <v>1116</v>
      </c>
      <c r="I11597">
        <v>319</v>
      </c>
      <c r="J11597" t="s">
        <v>1117</v>
      </c>
      <c r="K11597" t="s">
        <v>828</v>
      </c>
      <c r="L11597" t="s">
        <v>235</v>
      </c>
      <c r="M11597" t="s">
        <v>829</v>
      </c>
      <c r="N11597">
        <v>0</v>
      </c>
      <c r="O11597">
        <v>0</v>
      </c>
      <c r="P11597" t="s">
        <v>829</v>
      </c>
      <c r="Q11597" t="s">
        <v>829</v>
      </c>
      <c r="R11597" t="s">
        <v>829</v>
      </c>
      <c r="S11597">
        <v>0</v>
      </c>
      <c r="T11597">
        <v>0</v>
      </c>
      <c r="U11597">
        <v>0</v>
      </c>
      <c r="V11597">
        <v>0</v>
      </c>
    </row>
    <row r="11598" spans="1:22" x14ac:dyDescent="0.3">
      <c r="A11598">
        <v>202223</v>
      </c>
      <c r="B11598" t="s">
        <v>820</v>
      </c>
      <c r="C11598" t="s">
        <v>821</v>
      </c>
      <c r="D11598" t="s">
        <v>822</v>
      </c>
      <c r="E11598" t="s">
        <v>823</v>
      </c>
      <c r="F11598" t="s">
        <v>824</v>
      </c>
      <c r="G11598" t="s">
        <v>825</v>
      </c>
      <c r="H11598" t="s">
        <v>1116</v>
      </c>
      <c r="I11598">
        <v>319</v>
      </c>
      <c r="J11598" t="s">
        <v>1117</v>
      </c>
      <c r="K11598" t="s">
        <v>828</v>
      </c>
      <c r="L11598" t="s">
        <v>235</v>
      </c>
      <c r="M11598" t="s">
        <v>829</v>
      </c>
      <c r="N11598">
        <v>0</v>
      </c>
      <c r="O11598">
        <v>0</v>
      </c>
      <c r="P11598" t="s">
        <v>829</v>
      </c>
      <c r="Q11598" t="s">
        <v>829</v>
      </c>
      <c r="R11598" t="s">
        <v>829</v>
      </c>
      <c r="S11598">
        <v>0</v>
      </c>
      <c r="T11598">
        <v>0</v>
      </c>
      <c r="U11598">
        <v>0</v>
      </c>
      <c r="V11598">
        <v>0</v>
      </c>
    </row>
    <row r="11599" spans="1:22" x14ac:dyDescent="0.3">
      <c r="A11599">
        <v>202324</v>
      </c>
      <c r="B11599" t="s">
        <v>820</v>
      </c>
      <c r="C11599" t="s">
        <v>821</v>
      </c>
      <c r="D11599" t="s">
        <v>822</v>
      </c>
      <c r="E11599" t="s">
        <v>823</v>
      </c>
      <c r="F11599" t="s">
        <v>824</v>
      </c>
      <c r="G11599" t="s">
        <v>825</v>
      </c>
      <c r="H11599" t="s">
        <v>1116</v>
      </c>
      <c r="I11599">
        <v>319</v>
      </c>
      <c r="J11599" t="s">
        <v>1117</v>
      </c>
      <c r="K11599" t="s">
        <v>828</v>
      </c>
      <c r="L11599" t="s">
        <v>235</v>
      </c>
      <c r="M11599" t="s">
        <v>829</v>
      </c>
      <c r="N11599">
        <v>0</v>
      </c>
      <c r="O11599">
        <v>0</v>
      </c>
      <c r="P11599" t="s">
        <v>829</v>
      </c>
      <c r="Q11599" t="s">
        <v>829</v>
      </c>
      <c r="R11599" t="s">
        <v>829</v>
      </c>
      <c r="S11599">
        <v>0</v>
      </c>
      <c r="T11599">
        <v>0</v>
      </c>
      <c r="U11599">
        <v>0</v>
      </c>
      <c r="V11599">
        <v>0</v>
      </c>
    </row>
    <row r="11600" spans="1:22" x14ac:dyDescent="0.3">
      <c r="A11600">
        <v>202122</v>
      </c>
      <c r="B11600" t="s">
        <v>820</v>
      </c>
      <c r="C11600" t="s">
        <v>821</v>
      </c>
      <c r="D11600" t="s">
        <v>822</v>
      </c>
      <c r="E11600" t="s">
        <v>823</v>
      </c>
      <c r="F11600" t="s">
        <v>824</v>
      </c>
      <c r="G11600" t="s">
        <v>825</v>
      </c>
      <c r="H11600" t="s">
        <v>1116</v>
      </c>
      <c r="I11600">
        <v>319</v>
      </c>
      <c r="J11600" t="s">
        <v>1117</v>
      </c>
      <c r="K11600" t="s">
        <v>828</v>
      </c>
      <c r="L11600" t="s">
        <v>534</v>
      </c>
      <c r="M11600">
        <v>11736</v>
      </c>
      <c r="N11600">
        <v>2573424</v>
      </c>
      <c r="O11600">
        <v>380578</v>
      </c>
      <c r="P11600">
        <v>3918558</v>
      </c>
      <c r="Q11600">
        <v>554967</v>
      </c>
      <c r="R11600" t="s">
        <v>829</v>
      </c>
      <c r="S11600">
        <v>7439262</v>
      </c>
      <c r="T11600">
        <v>0</v>
      </c>
      <c r="U11600">
        <v>7439262</v>
      </c>
      <c r="V11600">
        <v>141</v>
      </c>
    </row>
    <row r="11601" spans="1:22" x14ac:dyDescent="0.3">
      <c r="A11601">
        <v>202223</v>
      </c>
      <c r="B11601" t="s">
        <v>820</v>
      </c>
      <c r="C11601" t="s">
        <v>821</v>
      </c>
      <c r="D11601" t="s">
        <v>822</v>
      </c>
      <c r="E11601" t="s">
        <v>823</v>
      </c>
      <c r="F11601" t="s">
        <v>824</v>
      </c>
      <c r="G11601" t="s">
        <v>825</v>
      </c>
      <c r="H11601" t="s">
        <v>1116</v>
      </c>
      <c r="I11601">
        <v>319</v>
      </c>
      <c r="J11601" t="s">
        <v>1117</v>
      </c>
      <c r="K11601" t="s">
        <v>828</v>
      </c>
      <c r="L11601" t="s">
        <v>534</v>
      </c>
      <c r="M11601">
        <v>2000</v>
      </c>
      <c r="N11601">
        <v>2064215</v>
      </c>
      <c r="O11601">
        <v>353744</v>
      </c>
      <c r="P11601">
        <v>4842464</v>
      </c>
      <c r="Q11601">
        <v>570394</v>
      </c>
      <c r="R11601" t="s">
        <v>829</v>
      </c>
      <c r="S11601">
        <v>7832817</v>
      </c>
      <c r="T11601">
        <v>0</v>
      </c>
      <c r="U11601">
        <v>7832817</v>
      </c>
      <c r="V11601">
        <v>148</v>
      </c>
    </row>
    <row r="11602" spans="1:22" x14ac:dyDescent="0.3">
      <c r="A11602">
        <v>202324</v>
      </c>
      <c r="B11602" t="s">
        <v>820</v>
      </c>
      <c r="C11602" t="s">
        <v>821</v>
      </c>
      <c r="D11602" t="s">
        <v>822</v>
      </c>
      <c r="E11602" t="s">
        <v>823</v>
      </c>
      <c r="F11602" t="s">
        <v>824</v>
      </c>
      <c r="G11602" t="s">
        <v>825</v>
      </c>
      <c r="H11602" t="s">
        <v>1116</v>
      </c>
      <c r="I11602">
        <v>319</v>
      </c>
      <c r="J11602" t="s">
        <v>1117</v>
      </c>
      <c r="K11602" t="s">
        <v>828</v>
      </c>
      <c r="L11602" t="s">
        <v>534</v>
      </c>
      <c r="M11602">
        <v>240431</v>
      </c>
      <c r="N11602">
        <v>2381321</v>
      </c>
      <c r="O11602">
        <v>346669</v>
      </c>
      <c r="P11602">
        <v>6116841</v>
      </c>
      <c r="Q11602">
        <v>626437</v>
      </c>
      <c r="R11602" t="s">
        <v>829</v>
      </c>
      <c r="S11602">
        <v>9711699</v>
      </c>
      <c r="T11602">
        <v>0</v>
      </c>
      <c r="U11602">
        <v>9711699</v>
      </c>
      <c r="V11602">
        <v>183</v>
      </c>
    </row>
    <row r="11603" spans="1:22" x14ac:dyDescent="0.3">
      <c r="A11603">
        <v>202122</v>
      </c>
      <c r="B11603" t="s">
        <v>820</v>
      </c>
      <c r="C11603" t="s">
        <v>821</v>
      </c>
      <c r="D11603" t="s">
        <v>822</v>
      </c>
      <c r="E11603" t="s">
        <v>823</v>
      </c>
      <c r="F11603" t="s">
        <v>824</v>
      </c>
      <c r="G11603" t="s">
        <v>825</v>
      </c>
      <c r="H11603" t="s">
        <v>1116</v>
      </c>
      <c r="I11603">
        <v>319</v>
      </c>
      <c r="J11603" t="s">
        <v>1117</v>
      </c>
      <c r="K11603" t="s">
        <v>828</v>
      </c>
      <c r="L11603" t="s">
        <v>603</v>
      </c>
      <c r="M11603" t="s">
        <v>829</v>
      </c>
      <c r="N11603" t="s">
        <v>829</v>
      </c>
      <c r="O11603" t="s">
        <v>829</v>
      </c>
      <c r="P11603">
        <v>0</v>
      </c>
      <c r="Q11603">
        <v>0</v>
      </c>
      <c r="R11603">
        <v>0</v>
      </c>
      <c r="S11603">
        <v>0</v>
      </c>
      <c r="T11603">
        <v>0</v>
      </c>
      <c r="U11603">
        <v>0</v>
      </c>
      <c r="V11603">
        <v>0</v>
      </c>
    </row>
    <row r="11604" spans="1:22" x14ac:dyDescent="0.3">
      <c r="A11604">
        <v>202223</v>
      </c>
      <c r="B11604" t="s">
        <v>820</v>
      </c>
      <c r="C11604" t="s">
        <v>821</v>
      </c>
      <c r="D11604" t="s">
        <v>822</v>
      </c>
      <c r="E11604" t="s">
        <v>823</v>
      </c>
      <c r="F11604" t="s">
        <v>824</v>
      </c>
      <c r="G11604" t="s">
        <v>825</v>
      </c>
      <c r="H11604" t="s">
        <v>1116</v>
      </c>
      <c r="I11604">
        <v>319</v>
      </c>
      <c r="J11604" t="s">
        <v>1117</v>
      </c>
      <c r="K11604" t="s">
        <v>828</v>
      </c>
      <c r="L11604" t="s">
        <v>603</v>
      </c>
      <c r="M11604" t="s">
        <v>829</v>
      </c>
      <c r="N11604" t="s">
        <v>829</v>
      </c>
      <c r="O11604" t="s">
        <v>829</v>
      </c>
      <c r="P11604">
        <v>0</v>
      </c>
      <c r="Q11604">
        <v>0</v>
      </c>
      <c r="R11604">
        <v>0</v>
      </c>
      <c r="S11604">
        <v>0</v>
      </c>
      <c r="T11604">
        <v>0</v>
      </c>
      <c r="U11604">
        <v>0</v>
      </c>
      <c r="V11604">
        <v>0</v>
      </c>
    </row>
    <row r="11605" spans="1:22" x14ac:dyDescent="0.3">
      <c r="A11605">
        <v>202324</v>
      </c>
      <c r="B11605" t="s">
        <v>820</v>
      </c>
      <c r="C11605" t="s">
        <v>821</v>
      </c>
      <c r="D11605" t="s">
        <v>822</v>
      </c>
      <c r="E11605" t="s">
        <v>823</v>
      </c>
      <c r="F11605" t="s">
        <v>824</v>
      </c>
      <c r="G11605" t="s">
        <v>825</v>
      </c>
      <c r="H11605" t="s">
        <v>1116</v>
      </c>
      <c r="I11605">
        <v>319</v>
      </c>
      <c r="J11605" t="s">
        <v>1117</v>
      </c>
      <c r="K11605" t="s">
        <v>828</v>
      </c>
      <c r="L11605" t="s">
        <v>603</v>
      </c>
      <c r="M11605" t="s">
        <v>829</v>
      </c>
      <c r="N11605" t="s">
        <v>829</v>
      </c>
      <c r="O11605" t="s">
        <v>829</v>
      </c>
      <c r="P11605">
        <v>0</v>
      </c>
      <c r="Q11605">
        <v>0</v>
      </c>
      <c r="R11605">
        <v>0</v>
      </c>
      <c r="S11605">
        <v>0</v>
      </c>
      <c r="T11605">
        <v>0</v>
      </c>
      <c r="U11605">
        <v>0</v>
      </c>
      <c r="V11605">
        <v>0</v>
      </c>
    </row>
    <row r="11606" spans="1:22" x14ac:dyDescent="0.3">
      <c r="A11606">
        <v>202122</v>
      </c>
      <c r="B11606" t="s">
        <v>820</v>
      </c>
      <c r="C11606" t="s">
        <v>821</v>
      </c>
      <c r="D11606" t="s">
        <v>822</v>
      </c>
      <c r="E11606" t="s">
        <v>823</v>
      </c>
      <c r="F11606" t="s">
        <v>824</v>
      </c>
      <c r="G11606" t="s">
        <v>825</v>
      </c>
      <c r="H11606" t="s">
        <v>1116</v>
      </c>
      <c r="I11606">
        <v>319</v>
      </c>
      <c r="J11606" t="s">
        <v>1117</v>
      </c>
      <c r="K11606" t="s">
        <v>828</v>
      </c>
      <c r="L11606" t="s">
        <v>606</v>
      </c>
      <c r="M11606">
        <v>0</v>
      </c>
      <c r="N11606">
        <v>0</v>
      </c>
      <c r="O11606">
        <v>0</v>
      </c>
      <c r="P11606">
        <v>0</v>
      </c>
      <c r="Q11606">
        <v>0</v>
      </c>
      <c r="R11606">
        <v>0</v>
      </c>
      <c r="S11606">
        <v>0</v>
      </c>
      <c r="T11606">
        <v>0</v>
      </c>
      <c r="U11606">
        <v>0</v>
      </c>
      <c r="V11606">
        <v>0</v>
      </c>
    </row>
    <row r="11607" spans="1:22" x14ac:dyDescent="0.3">
      <c r="A11607">
        <v>202223</v>
      </c>
      <c r="B11607" t="s">
        <v>820</v>
      </c>
      <c r="C11607" t="s">
        <v>821</v>
      </c>
      <c r="D11607" t="s">
        <v>822</v>
      </c>
      <c r="E11607" t="s">
        <v>823</v>
      </c>
      <c r="F11607" t="s">
        <v>824</v>
      </c>
      <c r="G11607" t="s">
        <v>825</v>
      </c>
      <c r="H11607" t="s">
        <v>1116</v>
      </c>
      <c r="I11607">
        <v>319</v>
      </c>
      <c r="J11607" t="s">
        <v>1117</v>
      </c>
      <c r="K11607" t="s">
        <v>828</v>
      </c>
      <c r="L11607" t="s">
        <v>606</v>
      </c>
      <c r="M11607">
        <v>0</v>
      </c>
      <c r="N11607">
        <v>0</v>
      </c>
      <c r="O11607">
        <v>0</v>
      </c>
      <c r="P11607">
        <v>0</v>
      </c>
      <c r="Q11607">
        <v>0</v>
      </c>
      <c r="R11607">
        <v>0</v>
      </c>
      <c r="S11607">
        <v>0</v>
      </c>
      <c r="T11607">
        <v>0</v>
      </c>
      <c r="U11607">
        <v>0</v>
      </c>
      <c r="V11607">
        <v>0</v>
      </c>
    </row>
    <row r="11608" spans="1:22" x14ac:dyDescent="0.3">
      <c r="A11608">
        <v>202324</v>
      </c>
      <c r="B11608" t="s">
        <v>820</v>
      </c>
      <c r="C11608" t="s">
        <v>821</v>
      </c>
      <c r="D11608" t="s">
        <v>822</v>
      </c>
      <c r="E11608" t="s">
        <v>823</v>
      </c>
      <c r="F11608" t="s">
        <v>824</v>
      </c>
      <c r="G11608" t="s">
        <v>825</v>
      </c>
      <c r="H11608" t="s">
        <v>1116</v>
      </c>
      <c r="I11608">
        <v>319</v>
      </c>
      <c r="J11608" t="s">
        <v>1117</v>
      </c>
      <c r="K11608" t="s">
        <v>828</v>
      </c>
      <c r="L11608" t="s">
        <v>606</v>
      </c>
      <c r="M11608">
        <v>0</v>
      </c>
      <c r="N11608">
        <v>0</v>
      </c>
      <c r="O11608">
        <v>0</v>
      </c>
      <c r="P11608">
        <v>0</v>
      </c>
      <c r="Q11608">
        <v>0</v>
      </c>
      <c r="R11608">
        <v>0</v>
      </c>
      <c r="S11608">
        <v>0</v>
      </c>
      <c r="T11608">
        <v>0</v>
      </c>
      <c r="U11608">
        <v>0</v>
      </c>
      <c r="V11608">
        <v>0</v>
      </c>
    </row>
    <row r="11609" spans="1:22" x14ac:dyDescent="0.3">
      <c r="A11609">
        <v>202122</v>
      </c>
      <c r="B11609" t="s">
        <v>820</v>
      </c>
      <c r="C11609" t="s">
        <v>821</v>
      </c>
      <c r="D11609" t="s">
        <v>822</v>
      </c>
      <c r="E11609" t="s">
        <v>823</v>
      </c>
      <c r="F11609" t="s">
        <v>824</v>
      </c>
      <c r="G11609" t="s">
        <v>825</v>
      </c>
      <c r="H11609" t="s">
        <v>1116</v>
      </c>
      <c r="I11609">
        <v>319</v>
      </c>
      <c r="J11609" t="s">
        <v>1117</v>
      </c>
      <c r="K11609" t="s">
        <v>828</v>
      </c>
      <c r="L11609" t="s">
        <v>609</v>
      </c>
      <c r="M11609" t="s">
        <v>829</v>
      </c>
      <c r="N11609" t="s">
        <v>829</v>
      </c>
      <c r="O11609" t="s">
        <v>829</v>
      </c>
      <c r="P11609" t="s">
        <v>829</v>
      </c>
      <c r="Q11609">
        <v>0</v>
      </c>
      <c r="R11609" t="s">
        <v>829</v>
      </c>
      <c r="S11609">
        <v>0</v>
      </c>
      <c r="T11609">
        <v>0</v>
      </c>
      <c r="U11609">
        <v>0</v>
      </c>
      <c r="V11609">
        <v>0</v>
      </c>
    </row>
    <row r="11610" spans="1:22" x14ac:dyDescent="0.3">
      <c r="A11610">
        <v>202223</v>
      </c>
      <c r="B11610" t="s">
        <v>820</v>
      </c>
      <c r="C11610" t="s">
        <v>821</v>
      </c>
      <c r="D11610" t="s">
        <v>822</v>
      </c>
      <c r="E11610" t="s">
        <v>823</v>
      </c>
      <c r="F11610" t="s">
        <v>824</v>
      </c>
      <c r="G11610" t="s">
        <v>825</v>
      </c>
      <c r="H11610" t="s">
        <v>1116</v>
      </c>
      <c r="I11610">
        <v>319</v>
      </c>
      <c r="J11610" t="s">
        <v>1117</v>
      </c>
      <c r="K11610" t="s">
        <v>828</v>
      </c>
      <c r="L11610" t="s">
        <v>609</v>
      </c>
      <c r="M11610" t="s">
        <v>829</v>
      </c>
      <c r="N11610" t="s">
        <v>829</v>
      </c>
      <c r="O11610" t="s">
        <v>829</v>
      </c>
      <c r="P11610" t="s">
        <v>829</v>
      </c>
      <c r="Q11610">
        <v>0</v>
      </c>
      <c r="R11610" t="s">
        <v>829</v>
      </c>
      <c r="S11610">
        <v>0</v>
      </c>
      <c r="T11610">
        <v>0</v>
      </c>
      <c r="U11610">
        <v>0</v>
      </c>
      <c r="V11610">
        <v>0</v>
      </c>
    </row>
    <row r="11611" spans="1:22" x14ac:dyDescent="0.3">
      <c r="A11611">
        <v>202122</v>
      </c>
      <c r="B11611" t="s">
        <v>820</v>
      </c>
      <c r="C11611" t="s">
        <v>821</v>
      </c>
      <c r="D11611" t="s">
        <v>822</v>
      </c>
      <c r="E11611" t="s">
        <v>823</v>
      </c>
      <c r="F11611" t="s">
        <v>824</v>
      </c>
      <c r="G11611" t="s">
        <v>825</v>
      </c>
      <c r="H11611" t="s">
        <v>1116</v>
      </c>
      <c r="I11611">
        <v>319</v>
      </c>
      <c r="J11611" t="s">
        <v>1117</v>
      </c>
      <c r="K11611" t="s">
        <v>828</v>
      </c>
      <c r="L11611" t="s">
        <v>830</v>
      </c>
      <c r="M11611">
        <v>0</v>
      </c>
      <c r="N11611">
        <v>1743389</v>
      </c>
      <c r="O11611">
        <v>1719427</v>
      </c>
      <c r="P11611">
        <v>0</v>
      </c>
      <c r="Q11611">
        <v>0</v>
      </c>
      <c r="R11611">
        <v>0</v>
      </c>
      <c r="S11611">
        <v>3462816</v>
      </c>
      <c r="T11611">
        <v>0</v>
      </c>
      <c r="U11611">
        <v>3462816</v>
      </c>
      <c r="V11611">
        <v>66</v>
      </c>
    </row>
    <row r="11612" spans="1:22" x14ac:dyDescent="0.3">
      <c r="A11612">
        <v>202223</v>
      </c>
      <c r="B11612" t="s">
        <v>820</v>
      </c>
      <c r="C11612" t="s">
        <v>821</v>
      </c>
      <c r="D11612" t="s">
        <v>822</v>
      </c>
      <c r="E11612" t="s">
        <v>823</v>
      </c>
      <c r="F11612" t="s">
        <v>824</v>
      </c>
      <c r="G11612" t="s">
        <v>825</v>
      </c>
      <c r="H11612" t="s">
        <v>1116</v>
      </c>
      <c r="I11612">
        <v>319</v>
      </c>
      <c r="J11612" t="s">
        <v>1117</v>
      </c>
      <c r="K11612" t="s">
        <v>828</v>
      </c>
      <c r="L11612" t="s">
        <v>830</v>
      </c>
      <c r="M11612">
        <v>0</v>
      </c>
      <c r="N11612">
        <v>1818665</v>
      </c>
      <c r="O11612">
        <v>1664893</v>
      </c>
      <c r="P11612">
        <v>0</v>
      </c>
      <c r="Q11612">
        <v>0</v>
      </c>
      <c r="R11612">
        <v>0</v>
      </c>
      <c r="S11612">
        <v>3483558</v>
      </c>
      <c r="T11612">
        <v>0</v>
      </c>
      <c r="U11612">
        <v>3483558</v>
      </c>
      <c r="V11612">
        <v>66</v>
      </c>
    </row>
    <row r="11613" spans="1:22" x14ac:dyDescent="0.3">
      <c r="A11613">
        <v>202324</v>
      </c>
      <c r="B11613" t="s">
        <v>820</v>
      </c>
      <c r="C11613" t="s">
        <v>821</v>
      </c>
      <c r="D11613" t="s">
        <v>822</v>
      </c>
      <c r="E11613" t="s">
        <v>823</v>
      </c>
      <c r="F11613" t="s">
        <v>824</v>
      </c>
      <c r="G11613" t="s">
        <v>825</v>
      </c>
      <c r="H11613" t="s">
        <v>1116</v>
      </c>
      <c r="I11613">
        <v>319</v>
      </c>
      <c r="J11613" t="s">
        <v>1117</v>
      </c>
      <c r="K11613" t="s">
        <v>828</v>
      </c>
      <c r="L11613" t="s">
        <v>830</v>
      </c>
      <c r="M11613">
        <v>0</v>
      </c>
      <c r="N11613">
        <v>1914330</v>
      </c>
      <c r="O11613">
        <v>1878886</v>
      </c>
      <c r="P11613">
        <v>0</v>
      </c>
      <c r="Q11613">
        <v>0</v>
      </c>
      <c r="R11613">
        <v>0</v>
      </c>
      <c r="S11613">
        <v>3793216</v>
      </c>
      <c r="T11613">
        <v>0</v>
      </c>
      <c r="U11613">
        <v>3793216</v>
      </c>
      <c r="V11613">
        <v>72</v>
      </c>
    </row>
    <row r="11614" spans="1:22" x14ac:dyDescent="0.3">
      <c r="A11614">
        <v>202122</v>
      </c>
      <c r="B11614" t="s">
        <v>820</v>
      </c>
      <c r="C11614" t="s">
        <v>821</v>
      </c>
      <c r="D11614" t="s">
        <v>822</v>
      </c>
      <c r="E11614" t="s">
        <v>823</v>
      </c>
      <c r="F11614" t="s">
        <v>824</v>
      </c>
      <c r="G11614" t="s">
        <v>825</v>
      </c>
      <c r="H11614" t="s">
        <v>1116</v>
      </c>
      <c r="I11614">
        <v>319</v>
      </c>
      <c r="J11614" t="s">
        <v>1117</v>
      </c>
      <c r="K11614" t="s">
        <v>828</v>
      </c>
      <c r="L11614" t="s">
        <v>537</v>
      </c>
      <c r="M11614">
        <v>4155</v>
      </c>
      <c r="N11614">
        <v>2789846</v>
      </c>
      <c r="O11614">
        <v>2032268</v>
      </c>
      <c r="P11614">
        <v>5756599</v>
      </c>
      <c r="Q11614">
        <v>2054877</v>
      </c>
      <c r="R11614">
        <v>1051135</v>
      </c>
      <c r="S11614">
        <v>13688880</v>
      </c>
      <c r="T11614">
        <v>0</v>
      </c>
      <c r="U11614">
        <v>13688880</v>
      </c>
      <c r="V11614">
        <v>259</v>
      </c>
    </row>
    <row r="11615" spans="1:22" x14ac:dyDescent="0.3">
      <c r="A11615">
        <v>202223</v>
      </c>
      <c r="B11615" t="s">
        <v>820</v>
      </c>
      <c r="C11615" t="s">
        <v>821</v>
      </c>
      <c r="D11615" t="s">
        <v>822</v>
      </c>
      <c r="E11615" t="s">
        <v>823</v>
      </c>
      <c r="F11615" t="s">
        <v>824</v>
      </c>
      <c r="G11615" t="s">
        <v>825</v>
      </c>
      <c r="H11615" t="s">
        <v>1116</v>
      </c>
      <c r="I11615">
        <v>319</v>
      </c>
      <c r="J11615" t="s">
        <v>1117</v>
      </c>
      <c r="K11615" t="s">
        <v>828</v>
      </c>
      <c r="L11615" t="s">
        <v>537</v>
      </c>
      <c r="M11615">
        <v>1200</v>
      </c>
      <c r="N11615">
        <v>4339851</v>
      </c>
      <c r="O11615">
        <v>2298984</v>
      </c>
      <c r="P11615">
        <v>7057630</v>
      </c>
      <c r="Q11615">
        <v>2089828</v>
      </c>
      <c r="R11615">
        <v>1071533</v>
      </c>
      <c r="S11615">
        <v>16859027</v>
      </c>
      <c r="T11615">
        <v>0</v>
      </c>
      <c r="U11615">
        <v>16859027</v>
      </c>
      <c r="V11615">
        <v>318</v>
      </c>
    </row>
    <row r="11616" spans="1:22" x14ac:dyDescent="0.3">
      <c r="A11616">
        <v>202324</v>
      </c>
      <c r="B11616" t="s">
        <v>820</v>
      </c>
      <c r="C11616" t="s">
        <v>821</v>
      </c>
      <c r="D11616" t="s">
        <v>822</v>
      </c>
      <c r="E11616" t="s">
        <v>823</v>
      </c>
      <c r="F11616" t="s">
        <v>824</v>
      </c>
      <c r="G11616" t="s">
        <v>825</v>
      </c>
      <c r="H11616" t="s">
        <v>1116</v>
      </c>
      <c r="I11616">
        <v>319</v>
      </c>
      <c r="J11616" t="s">
        <v>1117</v>
      </c>
      <c r="K11616" t="s">
        <v>828</v>
      </c>
      <c r="L11616" t="s">
        <v>537</v>
      </c>
      <c r="M11616">
        <v>0</v>
      </c>
      <c r="N11616">
        <v>5595462</v>
      </c>
      <c r="O11616">
        <v>2758334</v>
      </c>
      <c r="P11616">
        <v>7695319</v>
      </c>
      <c r="Q11616">
        <v>2371195</v>
      </c>
      <c r="R11616">
        <v>1155240</v>
      </c>
      <c r="S11616">
        <v>19575550</v>
      </c>
      <c r="T11616">
        <v>0</v>
      </c>
      <c r="U11616">
        <v>19575550</v>
      </c>
      <c r="V11616">
        <v>370</v>
      </c>
    </row>
    <row r="11617" spans="1:22" x14ac:dyDescent="0.3">
      <c r="A11617">
        <v>202122</v>
      </c>
      <c r="B11617" t="s">
        <v>820</v>
      </c>
      <c r="C11617" t="s">
        <v>821</v>
      </c>
      <c r="D11617" t="s">
        <v>822</v>
      </c>
      <c r="E11617" t="s">
        <v>823</v>
      </c>
      <c r="F11617" t="s">
        <v>824</v>
      </c>
      <c r="G11617" t="s">
        <v>825</v>
      </c>
      <c r="H11617" t="s">
        <v>1116</v>
      </c>
      <c r="I11617">
        <v>319</v>
      </c>
      <c r="J11617" t="s">
        <v>1117</v>
      </c>
      <c r="K11617" t="s">
        <v>828</v>
      </c>
      <c r="L11617" t="s">
        <v>572</v>
      </c>
      <c r="M11617">
        <v>138206</v>
      </c>
      <c r="N11617">
        <v>58888</v>
      </c>
      <c r="O11617">
        <v>0</v>
      </c>
      <c r="P11617">
        <v>6784133</v>
      </c>
      <c r="Q11617">
        <v>0</v>
      </c>
      <c r="R11617">
        <v>2356574</v>
      </c>
      <c r="S11617">
        <v>9337801</v>
      </c>
      <c r="T11617">
        <v>0</v>
      </c>
      <c r="U11617">
        <v>9337801</v>
      </c>
      <c r="V11617">
        <v>177</v>
      </c>
    </row>
    <row r="11618" spans="1:22" x14ac:dyDescent="0.3">
      <c r="A11618">
        <v>202223</v>
      </c>
      <c r="B11618" t="s">
        <v>820</v>
      </c>
      <c r="C11618" t="s">
        <v>821</v>
      </c>
      <c r="D11618" t="s">
        <v>822</v>
      </c>
      <c r="E11618" t="s">
        <v>823</v>
      </c>
      <c r="F11618" t="s">
        <v>824</v>
      </c>
      <c r="G11618" t="s">
        <v>825</v>
      </c>
      <c r="H11618" t="s">
        <v>1116</v>
      </c>
      <c r="I11618">
        <v>319</v>
      </c>
      <c r="J11618" t="s">
        <v>1117</v>
      </c>
      <c r="K11618" t="s">
        <v>828</v>
      </c>
      <c r="L11618" t="s">
        <v>572</v>
      </c>
      <c r="M11618">
        <v>178145</v>
      </c>
      <c r="N11618">
        <v>17318</v>
      </c>
      <c r="O11618">
        <v>0</v>
      </c>
      <c r="P11618">
        <v>7553951</v>
      </c>
      <c r="Q11618">
        <v>0</v>
      </c>
      <c r="R11618">
        <v>2431368</v>
      </c>
      <c r="S11618">
        <v>10180781</v>
      </c>
      <c r="T11618">
        <v>0</v>
      </c>
      <c r="U11618">
        <v>10180781</v>
      </c>
      <c r="V11618">
        <v>192</v>
      </c>
    </row>
    <row r="11619" spans="1:22" x14ac:dyDescent="0.3">
      <c r="A11619">
        <v>202324</v>
      </c>
      <c r="B11619" t="s">
        <v>820</v>
      </c>
      <c r="C11619" t="s">
        <v>821</v>
      </c>
      <c r="D11619" t="s">
        <v>822</v>
      </c>
      <c r="E11619" t="s">
        <v>823</v>
      </c>
      <c r="F11619" t="s">
        <v>824</v>
      </c>
      <c r="G11619" t="s">
        <v>825</v>
      </c>
      <c r="H11619" t="s">
        <v>1116</v>
      </c>
      <c r="I11619">
        <v>319</v>
      </c>
      <c r="J11619" t="s">
        <v>1117</v>
      </c>
      <c r="K11619" t="s">
        <v>828</v>
      </c>
      <c r="L11619" t="s">
        <v>572</v>
      </c>
      <c r="M11619">
        <v>50463</v>
      </c>
      <c r="N11619">
        <v>2000</v>
      </c>
      <c r="O11619">
        <v>0</v>
      </c>
      <c r="P11619">
        <v>10486447</v>
      </c>
      <c r="Q11619">
        <v>0</v>
      </c>
      <c r="R11619">
        <v>2366265</v>
      </c>
      <c r="S11619">
        <v>12905175</v>
      </c>
      <c r="T11619">
        <v>0</v>
      </c>
      <c r="U11619">
        <v>12905175</v>
      </c>
      <c r="V11619">
        <v>244</v>
      </c>
    </row>
    <row r="11620" spans="1:22" x14ac:dyDescent="0.3">
      <c r="A11620">
        <v>202122</v>
      </c>
      <c r="B11620" t="s">
        <v>820</v>
      </c>
      <c r="C11620" t="s">
        <v>821</v>
      </c>
      <c r="D11620" t="s">
        <v>822</v>
      </c>
      <c r="E11620" t="s">
        <v>823</v>
      </c>
      <c r="F11620" t="s">
        <v>824</v>
      </c>
      <c r="G11620" t="s">
        <v>825</v>
      </c>
      <c r="H11620" t="s">
        <v>1116</v>
      </c>
      <c r="I11620">
        <v>319</v>
      </c>
      <c r="J11620" t="s">
        <v>1117</v>
      </c>
      <c r="K11620" t="s">
        <v>828</v>
      </c>
      <c r="L11620" t="s">
        <v>539</v>
      </c>
      <c r="M11620">
        <v>0</v>
      </c>
      <c r="N11620">
        <v>0</v>
      </c>
      <c r="O11620">
        <v>0</v>
      </c>
      <c r="P11620" t="s">
        <v>829</v>
      </c>
      <c r="Q11620" t="s">
        <v>829</v>
      </c>
      <c r="R11620" t="s">
        <v>829</v>
      </c>
      <c r="S11620">
        <v>0</v>
      </c>
      <c r="T11620">
        <v>0</v>
      </c>
      <c r="U11620">
        <v>0</v>
      </c>
      <c r="V11620">
        <v>0</v>
      </c>
    </row>
    <row r="11621" spans="1:22" x14ac:dyDescent="0.3">
      <c r="A11621">
        <v>202223</v>
      </c>
      <c r="B11621" t="s">
        <v>820</v>
      </c>
      <c r="C11621" t="s">
        <v>821</v>
      </c>
      <c r="D11621" t="s">
        <v>822</v>
      </c>
      <c r="E11621" t="s">
        <v>823</v>
      </c>
      <c r="F11621" t="s">
        <v>824</v>
      </c>
      <c r="G11621" t="s">
        <v>825</v>
      </c>
      <c r="H11621" t="s">
        <v>1116</v>
      </c>
      <c r="I11621">
        <v>319</v>
      </c>
      <c r="J11621" t="s">
        <v>1117</v>
      </c>
      <c r="K11621" t="s">
        <v>828</v>
      </c>
      <c r="L11621" t="s">
        <v>539</v>
      </c>
      <c r="M11621">
        <v>0</v>
      </c>
      <c r="N11621">
        <v>0</v>
      </c>
      <c r="O11621">
        <v>0</v>
      </c>
      <c r="P11621" t="s">
        <v>829</v>
      </c>
      <c r="Q11621" t="s">
        <v>829</v>
      </c>
      <c r="R11621" t="s">
        <v>829</v>
      </c>
      <c r="S11621">
        <v>0</v>
      </c>
      <c r="T11621">
        <v>0</v>
      </c>
      <c r="U11621">
        <v>0</v>
      </c>
      <c r="V11621">
        <v>0</v>
      </c>
    </row>
    <row r="11622" spans="1:22" x14ac:dyDescent="0.3">
      <c r="A11622">
        <v>202324</v>
      </c>
      <c r="B11622" t="s">
        <v>820</v>
      </c>
      <c r="C11622" t="s">
        <v>821</v>
      </c>
      <c r="D11622" t="s">
        <v>822</v>
      </c>
      <c r="E11622" t="s">
        <v>823</v>
      </c>
      <c r="F11622" t="s">
        <v>824</v>
      </c>
      <c r="G11622" t="s">
        <v>825</v>
      </c>
      <c r="H11622" t="s">
        <v>1116</v>
      </c>
      <c r="I11622">
        <v>319</v>
      </c>
      <c r="J11622" t="s">
        <v>1117</v>
      </c>
      <c r="K11622" t="s">
        <v>828</v>
      </c>
      <c r="L11622" t="s">
        <v>539</v>
      </c>
      <c r="M11622">
        <v>0</v>
      </c>
      <c r="N11622">
        <v>0</v>
      </c>
      <c r="O11622">
        <v>0</v>
      </c>
      <c r="P11622" t="s">
        <v>829</v>
      </c>
      <c r="Q11622" t="s">
        <v>829</v>
      </c>
      <c r="R11622" t="s">
        <v>829</v>
      </c>
      <c r="S11622">
        <v>0</v>
      </c>
      <c r="T11622">
        <v>0</v>
      </c>
      <c r="U11622">
        <v>0</v>
      </c>
      <c r="V11622">
        <v>0</v>
      </c>
    </row>
    <row r="11623" spans="1:22" x14ac:dyDescent="0.3">
      <c r="A11623">
        <v>202122</v>
      </c>
      <c r="B11623" t="s">
        <v>820</v>
      </c>
      <c r="C11623" t="s">
        <v>821</v>
      </c>
      <c r="D11623" t="s">
        <v>822</v>
      </c>
      <c r="E11623" t="s">
        <v>823</v>
      </c>
      <c r="F11623" t="s">
        <v>824</v>
      </c>
      <c r="G11623" t="s">
        <v>825</v>
      </c>
      <c r="H11623" t="s">
        <v>1116</v>
      </c>
      <c r="I11623">
        <v>319</v>
      </c>
      <c r="J11623" t="s">
        <v>1117</v>
      </c>
      <c r="K11623" t="s">
        <v>828</v>
      </c>
      <c r="L11623" t="s">
        <v>541</v>
      </c>
      <c r="M11623">
        <v>34810</v>
      </c>
      <c r="N11623">
        <v>139240</v>
      </c>
      <c r="O11623">
        <v>139240</v>
      </c>
      <c r="P11623">
        <v>34810</v>
      </c>
      <c r="Q11623">
        <v>0</v>
      </c>
      <c r="R11623">
        <v>0</v>
      </c>
      <c r="S11623">
        <v>348100</v>
      </c>
      <c r="T11623">
        <v>0</v>
      </c>
      <c r="U11623">
        <v>348100</v>
      </c>
      <c r="V11623">
        <v>7</v>
      </c>
    </row>
    <row r="11624" spans="1:22" x14ac:dyDescent="0.3">
      <c r="A11624">
        <v>202223</v>
      </c>
      <c r="B11624" t="s">
        <v>820</v>
      </c>
      <c r="C11624" t="s">
        <v>821</v>
      </c>
      <c r="D11624" t="s">
        <v>822</v>
      </c>
      <c r="E11624" t="s">
        <v>823</v>
      </c>
      <c r="F11624" t="s">
        <v>824</v>
      </c>
      <c r="G11624" t="s">
        <v>825</v>
      </c>
      <c r="H11624" t="s">
        <v>1116</v>
      </c>
      <c r="I11624">
        <v>319</v>
      </c>
      <c r="J11624" t="s">
        <v>1117</v>
      </c>
      <c r="K11624" t="s">
        <v>828</v>
      </c>
      <c r="L11624" t="s">
        <v>541</v>
      </c>
      <c r="M11624">
        <v>37610</v>
      </c>
      <c r="N11624">
        <v>150440</v>
      </c>
      <c r="O11624">
        <v>150440</v>
      </c>
      <c r="P11624">
        <v>37610</v>
      </c>
      <c r="Q11624">
        <v>0</v>
      </c>
      <c r="R11624">
        <v>0</v>
      </c>
      <c r="S11624">
        <v>376100</v>
      </c>
      <c r="T11624">
        <v>0</v>
      </c>
      <c r="U11624">
        <v>376100</v>
      </c>
      <c r="V11624">
        <v>7</v>
      </c>
    </row>
    <row r="11625" spans="1:22" x14ac:dyDescent="0.3">
      <c r="A11625">
        <v>202324</v>
      </c>
      <c r="B11625" t="s">
        <v>820</v>
      </c>
      <c r="C11625" t="s">
        <v>821</v>
      </c>
      <c r="D11625" t="s">
        <v>822</v>
      </c>
      <c r="E11625" t="s">
        <v>823</v>
      </c>
      <c r="F11625" t="s">
        <v>824</v>
      </c>
      <c r="G11625" t="s">
        <v>825</v>
      </c>
      <c r="H11625" t="s">
        <v>1116</v>
      </c>
      <c r="I11625">
        <v>319</v>
      </c>
      <c r="J11625" t="s">
        <v>1117</v>
      </c>
      <c r="K11625" t="s">
        <v>828</v>
      </c>
      <c r="L11625" t="s">
        <v>541</v>
      </c>
      <c r="M11625">
        <v>36355</v>
      </c>
      <c r="N11625">
        <v>145418</v>
      </c>
      <c r="O11625">
        <v>145418</v>
      </c>
      <c r="P11625">
        <v>36355</v>
      </c>
      <c r="Q11625">
        <v>0</v>
      </c>
      <c r="R11625">
        <v>0</v>
      </c>
      <c r="S11625">
        <v>363546</v>
      </c>
      <c r="T11625">
        <v>0</v>
      </c>
      <c r="U11625">
        <v>363546</v>
      </c>
      <c r="V11625">
        <v>7</v>
      </c>
    </row>
    <row r="11626" spans="1:22" x14ac:dyDescent="0.3">
      <c r="A11626">
        <v>202122</v>
      </c>
      <c r="B11626" t="s">
        <v>820</v>
      </c>
      <c r="C11626" t="s">
        <v>821</v>
      </c>
      <c r="D11626" t="s">
        <v>822</v>
      </c>
      <c r="E11626" t="s">
        <v>823</v>
      </c>
      <c r="F11626" t="s">
        <v>824</v>
      </c>
      <c r="G11626" t="s">
        <v>825</v>
      </c>
      <c r="H11626" t="s">
        <v>1116</v>
      </c>
      <c r="I11626">
        <v>319</v>
      </c>
      <c r="J11626" t="s">
        <v>1117</v>
      </c>
      <c r="K11626" t="s">
        <v>828</v>
      </c>
      <c r="L11626" t="s">
        <v>831</v>
      </c>
      <c r="M11626" t="s">
        <v>829</v>
      </c>
      <c r="N11626" t="s">
        <v>829</v>
      </c>
      <c r="O11626" t="s">
        <v>829</v>
      </c>
      <c r="P11626">
        <v>0</v>
      </c>
      <c r="Q11626">
        <v>266300</v>
      </c>
      <c r="R11626" t="s">
        <v>829</v>
      </c>
      <c r="S11626">
        <v>266300</v>
      </c>
      <c r="T11626">
        <v>0</v>
      </c>
      <c r="U11626">
        <v>266300</v>
      </c>
      <c r="V11626">
        <v>5</v>
      </c>
    </row>
    <row r="11627" spans="1:22" x14ac:dyDescent="0.3">
      <c r="A11627">
        <v>202223</v>
      </c>
      <c r="B11627" t="s">
        <v>820</v>
      </c>
      <c r="C11627" t="s">
        <v>821</v>
      </c>
      <c r="D11627" t="s">
        <v>822</v>
      </c>
      <c r="E11627" t="s">
        <v>823</v>
      </c>
      <c r="F11627" t="s">
        <v>824</v>
      </c>
      <c r="G11627" t="s">
        <v>825</v>
      </c>
      <c r="H11627" t="s">
        <v>1116</v>
      </c>
      <c r="I11627">
        <v>319</v>
      </c>
      <c r="J11627" t="s">
        <v>1117</v>
      </c>
      <c r="K11627" t="s">
        <v>828</v>
      </c>
      <c r="L11627" t="s">
        <v>831</v>
      </c>
      <c r="M11627" t="s">
        <v>829</v>
      </c>
      <c r="N11627" t="s">
        <v>829</v>
      </c>
      <c r="O11627" t="s">
        <v>829</v>
      </c>
      <c r="P11627">
        <v>0</v>
      </c>
      <c r="Q11627">
        <v>281479</v>
      </c>
      <c r="R11627" t="s">
        <v>829</v>
      </c>
      <c r="S11627">
        <v>281479</v>
      </c>
      <c r="T11627">
        <v>0</v>
      </c>
      <c r="U11627">
        <v>281479</v>
      </c>
      <c r="V11627">
        <v>5</v>
      </c>
    </row>
    <row r="11628" spans="1:22" x14ac:dyDescent="0.3">
      <c r="A11628">
        <v>202324</v>
      </c>
      <c r="B11628" t="s">
        <v>820</v>
      </c>
      <c r="C11628" t="s">
        <v>821</v>
      </c>
      <c r="D11628" t="s">
        <v>822</v>
      </c>
      <c r="E11628" t="s">
        <v>823</v>
      </c>
      <c r="F11628" t="s">
        <v>824</v>
      </c>
      <c r="G11628" t="s">
        <v>825</v>
      </c>
      <c r="H11628" t="s">
        <v>1116</v>
      </c>
      <c r="I11628">
        <v>319</v>
      </c>
      <c r="J11628" t="s">
        <v>1117</v>
      </c>
      <c r="K11628" t="s">
        <v>828</v>
      </c>
      <c r="L11628" t="s">
        <v>831</v>
      </c>
      <c r="M11628" t="s">
        <v>829</v>
      </c>
      <c r="N11628" t="s">
        <v>829</v>
      </c>
      <c r="O11628" t="s">
        <v>829</v>
      </c>
      <c r="P11628">
        <v>0</v>
      </c>
      <c r="Q11628">
        <v>281500</v>
      </c>
      <c r="R11628" t="s">
        <v>829</v>
      </c>
      <c r="S11628">
        <v>281500</v>
      </c>
      <c r="T11628">
        <v>0</v>
      </c>
      <c r="U11628">
        <v>281500</v>
      </c>
      <c r="V11628">
        <v>5</v>
      </c>
    </row>
    <row r="11629" spans="1:22" x14ac:dyDescent="0.3">
      <c r="A11629">
        <v>202122</v>
      </c>
      <c r="B11629" t="s">
        <v>820</v>
      </c>
      <c r="C11629" t="s">
        <v>821</v>
      </c>
      <c r="D11629" t="s">
        <v>822</v>
      </c>
      <c r="E11629" t="s">
        <v>823</v>
      </c>
      <c r="F11629" t="s">
        <v>824</v>
      </c>
      <c r="G11629" t="s">
        <v>825</v>
      </c>
      <c r="H11629" t="s">
        <v>1116</v>
      </c>
      <c r="I11629">
        <v>319</v>
      </c>
      <c r="J11629" t="s">
        <v>1117</v>
      </c>
      <c r="K11629" t="s">
        <v>828</v>
      </c>
      <c r="L11629" t="s">
        <v>832</v>
      </c>
      <c r="M11629">
        <v>0</v>
      </c>
      <c r="N11629">
        <v>0</v>
      </c>
      <c r="O11629">
        <v>0</v>
      </c>
      <c r="P11629">
        <v>0</v>
      </c>
      <c r="Q11629">
        <v>0</v>
      </c>
      <c r="R11629">
        <v>0</v>
      </c>
      <c r="S11629">
        <v>0</v>
      </c>
      <c r="T11629">
        <v>0</v>
      </c>
      <c r="U11629">
        <v>0</v>
      </c>
      <c r="V11629">
        <v>0</v>
      </c>
    </row>
    <row r="11630" spans="1:22" x14ac:dyDescent="0.3">
      <c r="A11630">
        <v>202223</v>
      </c>
      <c r="B11630" t="s">
        <v>820</v>
      </c>
      <c r="C11630" t="s">
        <v>821</v>
      </c>
      <c r="D11630" t="s">
        <v>822</v>
      </c>
      <c r="E11630" t="s">
        <v>823</v>
      </c>
      <c r="F11630" t="s">
        <v>824</v>
      </c>
      <c r="G11630" t="s">
        <v>825</v>
      </c>
      <c r="H11630" t="s">
        <v>1116</v>
      </c>
      <c r="I11630">
        <v>319</v>
      </c>
      <c r="J11630" t="s">
        <v>1117</v>
      </c>
      <c r="K11630" t="s">
        <v>828</v>
      </c>
      <c r="L11630" t="s">
        <v>832</v>
      </c>
      <c r="M11630">
        <v>0</v>
      </c>
      <c r="N11630">
        <v>0</v>
      </c>
      <c r="O11630">
        <v>0</v>
      </c>
      <c r="P11630">
        <v>0</v>
      </c>
      <c r="Q11630">
        <v>0</v>
      </c>
      <c r="R11630">
        <v>0</v>
      </c>
      <c r="S11630">
        <v>0</v>
      </c>
      <c r="T11630">
        <v>0</v>
      </c>
      <c r="U11630">
        <v>0</v>
      </c>
      <c r="V11630">
        <v>0</v>
      </c>
    </row>
    <row r="11631" spans="1:22" x14ac:dyDescent="0.3">
      <c r="A11631">
        <v>202324</v>
      </c>
      <c r="B11631" t="s">
        <v>820</v>
      </c>
      <c r="C11631" t="s">
        <v>821</v>
      </c>
      <c r="D11631" t="s">
        <v>822</v>
      </c>
      <c r="E11631" t="s">
        <v>823</v>
      </c>
      <c r="F11631" t="s">
        <v>824</v>
      </c>
      <c r="G11631" t="s">
        <v>825</v>
      </c>
      <c r="H11631" t="s">
        <v>1116</v>
      </c>
      <c r="I11631">
        <v>319</v>
      </c>
      <c r="J11631" t="s">
        <v>1117</v>
      </c>
      <c r="K11631" t="s">
        <v>828</v>
      </c>
      <c r="L11631" t="s">
        <v>832</v>
      </c>
      <c r="M11631">
        <v>0</v>
      </c>
      <c r="N11631">
        <v>0</v>
      </c>
      <c r="O11631">
        <v>39060</v>
      </c>
      <c r="P11631">
        <v>0</v>
      </c>
      <c r="Q11631">
        <v>0</v>
      </c>
      <c r="R11631">
        <v>0</v>
      </c>
      <c r="S11631">
        <v>39060</v>
      </c>
      <c r="T11631">
        <v>0</v>
      </c>
      <c r="U11631">
        <v>39060</v>
      </c>
      <c r="V11631">
        <v>1</v>
      </c>
    </row>
    <row r="11632" spans="1:22" x14ac:dyDescent="0.3">
      <c r="A11632">
        <v>202122</v>
      </c>
      <c r="B11632" t="s">
        <v>820</v>
      </c>
      <c r="C11632" t="s">
        <v>821</v>
      </c>
      <c r="D11632" t="s">
        <v>822</v>
      </c>
      <c r="E11632" t="s">
        <v>823</v>
      </c>
      <c r="F11632" t="s">
        <v>824</v>
      </c>
      <c r="G11632" t="s">
        <v>825</v>
      </c>
      <c r="H11632" t="s">
        <v>1116</v>
      </c>
      <c r="I11632">
        <v>319</v>
      </c>
      <c r="J11632" t="s">
        <v>1117</v>
      </c>
      <c r="K11632" t="s">
        <v>828</v>
      </c>
      <c r="L11632" t="s">
        <v>544</v>
      </c>
      <c r="M11632">
        <v>229654</v>
      </c>
      <c r="N11632">
        <v>935850</v>
      </c>
      <c r="O11632">
        <v>1002501</v>
      </c>
      <c r="P11632">
        <v>0</v>
      </c>
      <c r="Q11632">
        <v>8334</v>
      </c>
      <c r="R11632">
        <v>0</v>
      </c>
      <c r="S11632">
        <v>2176339</v>
      </c>
      <c r="T11632">
        <v>130000</v>
      </c>
      <c r="U11632">
        <v>2046339</v>
      </c>
      <c r="V11632">
        <v>39</v>
      </c>
    </row>
    <row r="11633" spans="1:22" x14ac:dyDescent="0.3">
      <c r="A11633">
        <v>202223</v>
      </c>
      <c r="B11633" t="s">
        <v>820</v>
      </c>
      <c r="C11633" t="s">
        <v>821</v>
      </c>
      <c r="D11633" t="s">
        <v>822</v>
      </c>
      <c r="E11633" t="s">
        <v>823</v>
      </c>
      <c r="F11633" t="s">
        <v>824</v>
      </c>
      <c r="G11633" t="s">
        <v>825</v>
      </c>
      <c r="H11633" t="s">
        <v>1116</v>
      </c>
      <c r="I11633">
        <v>319</v>
      </c>
      <c r="J11633" t="s">
        <v>1117</v>
      </c>
      <c r="K11633" t="s">
        <v>828</v>
      </c>
      <c r="L11633" t="s">
        <v>544</v>
      </c>
      <c r="M11633">
        <v>303344</v>
      </c>
      <c r="N11633">
        <v>1135623</v>
      </c>
      <c r="O11633">
        <v>1040149</v>
      </c>
      <c r="P11633">
        <v>0</v>
      </c>
      <c r="Q11633">
        <v>101300</v>
      </c>
      <c r="R11633">
        <v>0</v>
      </c>
      <c r="S11633">
        <v>2580416</v>
      </c>
      <c r="T11633">
        <v>130000</v>
      </c>
      <c r="U11633">
        <v>2450416</v>
      </c>
      <c r="V11633">
        <v>46</v>
      </c>
    </row>
    <row r="11634" spans="1:22" x14ac:dyDescent="0.3">
      <c r="A11634">
        <v>202324</v>
      </c>
      <c r="B11634" t="s">
        <v>820</v>
      </c>
      <c r="C11634" t="s">
        <v>821</v>
      </c>
      <c r="D11634" t="s">
        <v>822</v>
      </c>
      <c r="E11634" t="s">
        <v>823</v>
      </c>
      <c r="F11634" t="s">
        <v>824</v>
      </c>
      <c r="G11634" t="s">
        <v>825</v>
      </c>
      <c r="H11634" t="s">
        <v>1116</v>
      </c>
      <c r="I11634">
        <v>319</v>
      </c>
      <c r="J11634" t="s">
        <v>1117</v>
      </c>
      <c r="K11634" t="s">
        <v>828</v>
      </c>
      <c r="L11634" t="s">
        <v>544</v>
      </c>
      <c r="M11634">
        <v>193716</v>
      </c>
      <c r="N11634">
        <v>937304</v>
      </c>
      <c r="O11634">
        <v>1001878</v>
      </c>
      <c r="P11634">
        <v>0</v>
      </c>
      <c r="Q11634">
        <v>0</v>
      </c>
      <c r="R11634">
        <v>0</v>
      </c>
      <c r="S11634">
        <v>2132898</v>
      </c>
      <c r="T11634">
        <v>0</v>
      </c>
      <c r="U11634">
        <v>2132898</v>
      </c>
      <c r="V11634">
        <v>40</v>
      </c>
    </row>
    <row r="11635" spans="1:22" x14ac:dyDescent="0.3">
      <c r="A11635">
        <v>202122</v>
      </c>
      <c r="B11635" t="s">
        <v>820</v>
      </c>
      <c r="C11635" t="s">
        <v>821</v>
      </c>
      <c r="D11635" t="s">
        <v>822</v>
      </c>
      <c r="E11635" t="s">
        <v>823</v>
      </c>
      <c r="F11635" t="s">
        <v>824</v>
      </c>
      <c r="G11635" t="s">
        <v>825</v>
      </c>
      <c r="H11635" t="s">
        <v>1116</v>
      </c>
      <c r="I11635">
        <v>319</v>
      </c>
      <c r="J11635" t="s">
        <v>1117</v>
      </c>
      <c r="K11635" t="s">
        <v>828</v>
      </c>
      <c r="L11635" t="s">
        <v>600</v>
      </c>
      <c r="M11635" t="s">
        <v>829</v>
      </c>
      <c r="N11635" t="s">
        <v>829</v>
      </c>
      <c r="O11635" t="s">
        <v>829</v>
      </c>
      <c r="P11635">
        <v>0</v>
      </c>
      <c r="Q11635">
        <v>0</v>
      </c>
      <c r="R11635" t="s">
        <v>829</v>
      </c>
      <c r="S11635">
        <v>0</v>
      </c>
      <c r="T11635">
        <v>0</v>
      </c>
      <c r="U11635">
        <v>0</v>
      </c>
      <c r="V11635">
        <v>0</v>
      </c>
    </row>
    <row r="11636" spans="1:22" x14ac:dyDescent="0.3">
      <c r="A11636">
        <v>202223</v>
      </c>
      <c r="B11636" t="s">
        <v>820</v>
      </c>
      <c r="C11636" t="s">
        <v>821</v>
      </c>
      <c r="D11636" t="s">
        <v>822</v>
      </c>
      <c r="E11636" t="s">
        <v>823</v>
      </c>
      <c r="F11636" t="s">
        <v>824</v>
      </c>
      <c r="G11636" t="s">
        <v>825</v>
      </c>
      <c r="H11636" t="s">
        <v>1116</v>
      </c>
      <c r="I11636">
        <v>319</v>
      </c>
      <c r="J11636" t="s">
        <v>1117</v>
      </c>
      <c r="K11636" t="s">
        <v>828</v>
      </c>
      <c r="L11636" t="s">
        <v>600</v>
      </c>
      <c r="M11636" t="s">
        <v>829</v>
      </c>
      <c r="N11636" t="s">
        <v>829</v>
      </c>
      <c r="O11636" t="s">
        <v>829</v>
      </c>
      <c r="P11636">
        <v>0</v>
      </c>
      <c r="Q11636">
        <v>0</v>
      </c>
      <c r="R11636" t="s">
        <v>829</v>
      </c>
      <c r="S11636">
        <v>0</v>
      </c>
      <c r="T11636">
        <v>0</v>
      </c>
      <c r="U11636">
        <v>0</v>
      </c>
      <c r="V11636">
        <v>0</v>
      </c>
    </row>
    <row r="11637" spans="1:22" x14ac:dyDescent="0.3">
      <c r="A11637">
        <v>202324</v>
      </c>
      <c r="B11637" t="s">
        <v>820</v>
      </c>
      <c r="C11637" t="s">
        <v>821</v>
      </c>
      <c r="D11637" t="s">
        <v>822</v>
      </c>
      <c r="E11637" t="s">
        <v>823</v>
      </c>
      <c r="F11637" t="s">
        <v>824</v>
      </c>
      <c r="G11637" t="s">
        <v>825</v>
      </c>
      <c r="H11637" t="s">
        <v>1116</v>
      </c>
      <c r="I11637">
        <v>319</v>
      </c>
      <c r="J11637" t="s">
        <v>1117</v>
      </c>
      <c r="K11637" t="s">
        <v>828</v>
      </c>
      <c r="L11637" t="s">
        <v>600</v>
      </c>
      <c r="M11637" t="s">
        <v>829</v>
      </c>
      <c r="N11637" t="s">
        <v>829</v>
      </c>
      <c r="O11637" t="s">
        <v>829</v>
      </c>
      <c r="P11637">
        <v>0</v>
      </c>
      <c r="Q11637">
        <v>0</v>
      </c>
      <c r="R11637" t="s">
        <v>829</v>
      </c>
      <c r="S11637">
        <v>0</v>
      </c>
      <c r="T11637">
        <v>0</v>
      </c>
      <c r="U11637">
        <v>0</v>
      </c>
      <c r="V11637">
        <v>0</v>
      </c>
    </row>
    <row r="11638" spans="1:22" x14ac:dyDescent="0.3">
      <c r="A11638">
        <v>202122</v>
      </c>
      <c r="B11638" t="s">
        <v>820</v>
      </c>
      <c r="C11638" t="s">
        <v>821</v>
      </c>
      <c r="D11638" t="s">
        <v>822</v>
      </c>
      <c r="E11638" t="s">
        <v>823</v>
      </c>
      <c r="F11638" t="s">
        <v>824</v>
      </c>
      <c r="G11638" t="s">
        <v>825</v>
      </c>
      <c r="H11638" t="s">
        <v>1116</v>
      </c>
      <c r="I11638">
        <v>319</v>
      </c>
      <c r="J11638" t="s">
        <v>1117</v>
      </c>
      <c r="K11638" t="s">
        <v>828</v>
      </c>
      <c r="L11638" t="s">
        <v>247</v>
      </c>
      <c r="M11638">
        <v>0</v>
      </c>
      <c r="N11638">
        <v>373000</v>
      </c>
      <c r="O11638">
        <v>152000</v>
      </c>
      <c r="P11638">
        <v>115000</v>
      </c>
      <c r="Q11638">
        <v>0</v>
      </c>
      <c r="R11638">
        <v>0</v>
      </c>
      <c r="S11638">
        <v>640000</v>
      </c>
      <c r="T11638">
        <v>0</v>
      </c>
      <c r="U11638">
        <v>640000</v>
      </c>
      <c r="V11638">
        <v>15</v>
      </c>
    </row>
    <row r="11639" spans="1:22" x14ac:dyDescent="0.3">
      <c r="A11639">
        <v>202223</v>
      </c>
      <c r="B11639" t="s">
        <v>820</v>
      </c>
      <c r="C11639" t="s">
        <v>821</v>
      </c>
      <c r="D11639" t="s">
        <v>822</v>
      </c>
      <c r="E11639" t="s">
        <v>823</v>
      </c>
      <c r="F11639" t="s">
        <v>824</v>
      </c>
      <c r="G11639" t="s">
        <v>825</v>
      </c>
      <c r="H11639" t="s">
        <v>1116</v>
      </c>
      <c r="I11639">
        <v>319</v>
      </c>
      <c r="J11639" t="s">
        <v>1117</v>
      </c>
      <c r="K11639" t="s">
        <v>828</v>
      </c>
      <c r="L11639" t="s">
        <v>247</v>
      </c>
      <c r="M11639">
        <v>0</v>
      </c>
      <c r="N11639">
        <v>373000</v>
      </c>
      <c r="O11639">
        <v>152000</v>
      </c>
      <c r="P11639">
        <v>115000</v>
      </c>
      <c r="Q11639">
        <v>0</v>
      </c>
      <c r="R11639">
        <v>0</v>
      </c>
      <c r="S11639">
        <v>640000</v>
      </c>
      <c r="T11639">
        <v>0</v>
      </c>
      <c r="U11639">
        <v>640000</v>
      </c>
      <c r="V11639">
        <v>15</v>
      </c>
    </row>
    <row r="11640" spans="1:22" x14ac:dyDescent="0.3">
      <c r="A11640">
        <v>202324</v>
      </c>
      <c r="B11640" t="s">
        <v>820</v>
      </c>
      <c r="C11640" t="s">
        <v>821</v>
      </c>
      <c r="D11640" t="s">
        <v>822</v>
      </c>
      <c r="E11640" t="s">
        <v>823</v>
      </c>
      <c r="F11640" t="s">
        <v>824</v>
      </c>
      <c r="G11640" t="s">
        <v>825</v>
      </c>
      <c r="H11640" t="s">
        <v>1116</v>
      </c>
      <c r="I11640">
        <v>319</v>
      </c>
      <c r="J11640" t="s">
        <v>1117</v>
      </c>
      <c r="K11640" t="s">
        <v>828</v>
      </c>
      <c r="L11640" t="s">
        <v>247</v>
      </c>
      <c r="M11640">
        <v>0</v>
      </c>
      <c r="N11640">
        <v>373000</v>
      </c>
      <c r="O11640">
        <v>152000</v>
      </c>
      <c r="P11640">
        <v>115000</v>
      </c>
      <c r="Q11640">
        <v>0</v>
      </c>
      <c r="R11640">
        <v>0</v>
      </c>
      <c r="S11640">
        <v>640000</v>
      </c>
      <c r="T11640">
        <v>0</v>
      </c>
      <c r="U11640">
        <v>640000</v>
      </c>
      <c r="V11640">
        <v>15</v>
      </c>
    </row>
    <row r="11641" spans="1:22" x14ac:dyDescent="0.3">
      <c r="A11641">
        <v>202122</v>
      </c>
      <c r="B11641" t="s">
        <v>820</v>
      </c>
      <c r="C11641" t="s">
        <v>821</v>
      </c>
      <c r="D11641" t="s">
        <v>822</v>
      </c>
      <c r="E11641" t="s">
        <v>823</v>
      </c>
      <c r="F11641" t="s">
        <v>824</v>
      </c>
      <c r="G11641" t="s">
        <v>825</v>
      </c>
      <c r="H11641" t="s">
        <v>1116</v>
      </c>
      <c r="I11641">
        <v>319</v>
      </c>
      <c r="J11641" t="s">
        <v>1117</v>
      </c>
      <c r="K11641" t="s">
        <v>828</v>
      </c>
      <c r="L11641" t="s">
        <v>833</v>
      </c>
      <c r="M11641">
        <v>14949475</v>
      </c>
      <c r="N11641">
        <v>48455683</v>
      </c>
      <c r="O11641">
        <v>21158643</v>
      </c>
      <c r="P11641">
        <v>18172771</v>
      </c>
      <c r="Q11641">
        <v>3679068</v>
      </c>
      <c r="R11641">
        <v>3407709</v>
      </c>
      <c r="S11641">
        <v>110438249</v>
      </c>
      <c r="T11641">
        <v>132559</v>
      </c>
      <c r="U11641">
        <v>110305690</v>
      </c>
      <c r="V11641" t="s">
        <v>834</v>
      </c>
    </row>
    <row r="11642" spans="1:22" x14ac:dyDescent="0.3">
      <c r="A11642">
        <v>202223</v>
      </c>
      <c r="B11642" t="s">
        <v>820</v>
      </c>
      <c r="C11642" t="s">
        <v>821</v>
      </c>
      <c r="D11642" t="s">
        <v>822</v>
      </c>
      <c r="E11642" t="s">
        <v>823</v>
      </c>
      <c r="F11642" t="s">
        <v>824</v>
      </c>
      <c r="G11642" t="s">
        <v>825</v>
      </c>
      <c r="H11642" t="s">
        <v>1116</v>
      </c>
      <c r="I11642">
        <v>319</v>
      </c>
      <c r="J11642" t="s">
        <v>1117</v>
      </c>
      <c r="K11642" t="s">
        <v>828</v>
      </c>
      <c r="L11642" t="s">
        <v>833</v>
      </c>
      <c r="M11642">
        <v>15539868</v>
      </c>
      <c r="N11642">
        <v>48783068</v>
      </c>
      <c r="O11642">
        <v>22337634</v>
      </c>
      <c r="P11642">
        <v>21321979</v>
      </c>
      <c r="Q11642">
        <v>3793802</v>
      </c>
      <c r="R11642">
        <v>3502901</v>
      </c>
      <c r="S11642">
        <v>115894151</v>
      </c>
      <c r="T11642">
        <v>172936</v>
      </c>
      <c r="U11642">
        <v>115721215</v>
      </c>
      <c r="V11642" t="s">
        <v>834</v>
      </c>
    </row>
    <row r="11643" spans="1:22" x14ac:dyDescent="0.3">
      <c r="A11643">
        <v>202324</v>
      </c>
      <c r="B11643" t="s">
        <v>820</v>
      </c>
      <c r="C11643" t="s">
        <v>821</v>
      </c>
      <c r="D11643" t="s">
        <v>822</v>
      </c>
      <c r="E11643" t="s">
        <v>823</v>
      </c>
      <c r="F11643" t="s">
        <v>824</v>
      </c>
      <c r="G11643" t="s">
        <v>825</v>
      </c>
      <c r="H11643" t="s">
        <v>1116</v>
      </c>
      <c r="I11643">
        <v>319</v>
      </c>
      <c r="J11643" t="s">
        <v>1117</v>
      </c>
      <c r="K11643" t="s">
        <v>828</v>
      </c>
      <c r="L11643" t="s">
        <v>833</v>
      </c>
      <c r="M11643">
        <v>16947009</v>
      </c>
      <c r="N11643">
        <v>52279437</v>
      </c>
      <c r="O11643">
        <v>24270210</v>
      </c>
      <c r="P11643">
        <v>26214746</v>
      </c>
      <c r="Q11643">
        <v>4263265</v>
      </c>
      <c r="R11643">
        <v>3521505</v>
      </c>
      <c r="S11643">
        <v>128163109</v>
      </c>
      <c r="T11643">
        <v>0</v>
      </c>
      <c r="U11643">
        <v>128163109</v>
      </c>
      <c r="V11643" t="s">
        <v>834</v>
      </c>
    </row>
    <row r="11644" spans="1:22" x14ac:dyDescent="0.3">
      <c r="A11644">
        <v>202122</v>
      </c>
      <c r="B11644" t="s">
        <v>820</v>
      </c>
      <c r="C11644" t="s">
        <v>821</v>
      </c>
      <c r="D11644" t="s">
        <v>822</v>
      </c>
      <c r="E11644" t="s">
        <v>823</v>
      </c>
      <c r="F11644" t="s">
        <v>824</v>
      </c>
      <c r="G11644" t="s">
        <v>825</v>
      </c>
      <c r="H11644" t="s">
        <v>1116</v>
      </c>
      <c r="I11644">
        <v>319</v>
      </c>
      <c r="J11644" t="s">
        <v>1117</v>
      </c>
      <c r="K11644" t="s">
        <v>835</v>
      </c>
      <c r="L11644" t="s">
        <v>836</v>
      </c>
      <c r="M11644" t="s">
        <v>829</v>
      </c>
      <c r="N11644" t="s">
        <v>829</v>
      </c>
      <c r="O11644" t="s">
        <v>829</v>
      </c>
      <c r="P11644" t="s">
        <v>829</v>
      </c>
      <c r="Q11644" t="s">
        <v>829</v>
      </c>
      <c r="R11644" t="s">
        <v>829</v>
      </c>
      <c r="S11644">
        <v>107743762</v>
      </c>
      <c r="T11644" t="s">
        <v>829</v>
      </c>
      <c r="U11644" t="s">
        <v>829</v>
      </c>
      <c r="V11644" t="s">
        <v>834</v>
      </c>
    </row>
    <row r="11645" spans="1:22" x14ac:dyDescent="0.3">
      <c r="A11645">
        <v>202223</v>
      </c>
      <c r="B11645" t="s">
        <v>820</v>
      </c>
      <c r="C11645" t="s">
        <v>821</v>
      </c>
      <c r="D11645" t="s">
        <v>822</v>
      </c>
      <c r="E11645" t="s">
        <v>823</v>
      </c>
      <c r="F11645" t="s">
        <v>824</v>
      </c>
      <c r="G11645" t="s">
        <v>825</v>
      </c>
      <c r="H11645" t="s">
        <v>1116</v>
      </c>
      <c r="I11645">
        <v>319</v>
      </c>
      <c r="J11645" t="s">
        <v>1117</v>
      </c>
      <c r="K11645" t="s">
        <v>835</v>
      </c>
      <c r="L11645" t="s">
        <v>836</v>
      </c>
      <c r="M11645" t="s">
        <v>829</v>
      </c>
      <c r="N11645" t="s">
        <v>829</v>
      </c>
      <c r="O11645" t="s">
        <v>829</v>
      </c>
      <c r="P11645" t="s">
        <v>829</v>
      </c>
      <c r="Q11645" t="s">
        <v>829</v>
      </c>
      <c r="R11645" t="s">
        <v>829</v>
      </c>
      <c r="S11645">
        <v>112493312</v>
      </c>
      <c r="T11645" t="s">
        <v>829</v>
      </c>
      <c r="U11645" t="s">
        <v>829</v>
      </c>
      <c r="V11645" t="s">
        <v>834</v>
      </c>
    </row>
    <row r="11646" spans="1:22" x14ac:dyDescent="0.3">
      <c r="A11646">
        <v>202324</v>
      </c>
      <c r="B11646" t="s">
        <v>820</v>
      </c>
      <c r="C11646" t="s">
        <v>821</v>
      </c>
      <c r="D11646" t="s">
        <v>822</v>
      </c>
      <c r="E11646" t="s">
        <v>823</v>
      </c>
      <c r="F11646" t="s">
        <v>824</v>
      </c>
      <c r="G11646" t="s">
        <v>825</v>
      </c>
      <c r="H11646" t="s">
        <v>1116</v>
      </c>
      <c r="I11646">
        <v>319</v>
      </c>
      <c r="J11646" t="s">
        <v>1117</v>
      </c>
      <c r="K11646" t="s">
        <v>835</v>
      </c>
      <c r="L11646" t="s">
        <v>836</v>
      </c>
      <c r="M11646" t="s">
        <v>829</v>
      </c>
      <c r="N11646" t="s">
        <v>829</v>
      </c>
      <c r="O11646" t="s">
        <v>829</v>
      </c>
      <c r="P11646" t="s">
        <v>829</v>
      </c>
      <c r="Q11646" t="s">
        <v>829</v>
      </c>
      <c r="R11646" t="s">
        <v>829</v>
      </c>
      <c r="S11646">
        <v>122039699</v>
      </c>
      <c r="T11646" t="s">
        <v>829</v>
      </c>
      <c r="U11646" t="s">
        <v>829</v>
      </c>
      <c r="V11646" t="s">
        <v>834</v>
      </c>
    </row>
    <row r="11647" spans="1:22" x14ac:dyDescent="0.3">
      <c r="A11647">
        <v>202122</v>
      </c>
      <c r="B11647" t="s">
        <v>820</v>
      </c>
      <c r="C11647" t="s">
        <v>821</v>
      </c>
      <c r="D11647" t="s">
        <v>822</v>
      </c>
      <c r="E11647" t="s">
        <v>823</v>
      </c>
      <c r="F11647" t="s">
        <v>824</v>
      </c>
      <c r="G11647" t="s">
        <v>825</v>
      </c>
      <c r="H11647" t="s">
        <v>1116</v>
      </c>
      <c r="I11647">
        <v>319</v>
      </c>
      <c r="J11647" t="s">
        <v>1117</v>
      </c>
      <c r="K11647" t="s">
        <v>835</v>
      </c>
      <c r="L11647" t="s">
        <v>837</v>
      </c>
      <c r="M11647" t="s">
        <v>829</v>
      </c>
      <c r="N11647" t="s">
        <v>829</v>
      </c>
      <c r="O11647" t="s">
        <v>829</v>
      </c>
      <c r="P11647" t="s">
        <v>829</v>
      </c>
      <c r="Q11647" t="s">
        <v>829</v>
      </c>
      <c r="R11647" t="s">
        <v>829</v>
      </c>
      <c r="S11647">
        <v>0</v>
      </c>
      <c r="T11647" t="s">
        <v>829</v>
      </c>
      <c r="U11647" t="s">
        <v>829</v>
      </c>
      <c r="V11647" t="s">
        <v>834</v>
      </c>
    </row>
    <row r="11648" spans="1:22" x14ac:dyDescent="0.3">
      <c r="A11648">
        <v>202223</v>
      </c>
      <c r="B11648" t="s">
        <v>820</v>
      </c>
      <c r="C11648" t="s">
        <v>821</v>
      </c>
      <c r="D11648" t="s">
        <v>822</v>
      </c>
      <c r="E11648" t="s">
        <v>823</v>
      </c>
      <c r="F11648" t="s">
        <v>824</v>
      </c>
      <c r="G11648" t="s">
        <v>825</v>
      </c>
      <c r="H11648" t="s">
        <v>1116</v>
      </c>
      <c r="I11648">
        <v>319</v>
      </c>
      <c r="J11648" t="s">
        <v>1117</v>
      </c>
      <c r="K11648" t="s">
        <v>835</v>
      </c>
      <c r="L11648" t="s">
        <v>837</v>
      </c>
      <c r="M11648" t="s">
        <v>829</v>
      </c>
      <c r="N11648" t="s">
        <v>829</v>
      </c>
      <c r="O11648" t="s">
        <v>829</v>
      </c>
      <c r="P11648" t="s">
        <v>829</v>
      </c>
      <c r="Q11648" t="s">
        <v>829</v>
      </c>
      <c r="R11648" t="s">
        <v>829</v>
      </c>
      <c r="S11648">
        <v>368441</v>
      </c>
      <c r="T11648" t="s">
        <v>829</v>
      </c>
      <c r="U11648" t="s">
        <v>829</v>
      </c>
      <c r="V11648">
        <v>0</v>
      </c>
    </row>
    <row r="11649" spans="1:22" x14ac:dyDescent="0.3">
      <c r="A11649">
        <v>202324</v>
      </c>
      <c r="B11649" t="s">
        <v>820</v>
      </c>
      <c r="C11649" t="s">
        <v>821</v>
      </c>
      <c r="D11649" t="s">
        <v>822</v>
      </c>
      <c r="E11649" t="s">
        <v>823</v>
      </c>
      <c r="F11649" t="s">
        <v>824</v>
      </c>
      <c r="G11649" t="s">
        <v>825</v>
      </c>
      <c r="H11649" t="s">
        <v>1116</v>
      </c>
      <c r="I11649">
        <v>319</v>
      </c>
      <c r="J11649" t="s">
        <v>1117</v>
      </c>
      <c r="K11649" t="s">
        <v>835</v>
      </c>
      <c r="L11649" t="s">
        <v>837</v>
      </c>
      <c r="M11649" t="s">
        <v>829</v>
      </c>
      <c r="N11649" t="s">
        <v>829</v>
      </c>
      <c r="O11649" t="s">
        <v>829</v>
      </c>
      <c r="P11649" t="s">
        <v>829</v>
      </c>
      <c r="Q11649" t="s">
        <v>829</v>
      </c>
      <c r="R11649" t="s">
        <v>829</v>
      </c>
      <c r="S11649">
        <v>64985</v>
      </c>
      <c r="T11649" t="s">
        <v>829</v>
      </c>
      <c r="U11649" t="s">
        <v>829</v>
      </c>
      <c r="V11649">
        <v>0</v>
      </c>
    </row>
    <row r="11650" spans="1:22" x14ac:dyDescent="0.3">
      <c r="A11650">
        <v>202122</v>
      </c>
      <c r="B11650" t="s">
        <v>820</v>
      </c>
      <c r="C11650" t="s">
        <v>821</v>
      </c>
      <c r="D11650" t="s">
        <v>822</v>
      </c>
      <c r="E11650" t="s">
        <v>823</v>
      </c>
      <c r="F11650" t="s">
        <v>824</v>
      </c>
      <c r="G11650" t="s">
        <v>825</v>
      </c>
      <c r="H11650" t="s">
        <v>1116</v>
      </c>
      <c r="I11650">
        <v>319</v>
      </c>
      <c r="J11650" t="s">
        <v>1117</v>
      </c>
      <c r="K11650" t="s">
        <v>835</v>
      </c>
      <c r="L11650" t="s">
        <v>838</v>
      </c>
      <c r="M11650" t="s">
        <v>829</v>
      </c>
      <c r="N11650" t="s">
        <v>829</v>
      </c>
      <c r="O11650" t="s">
        <v>829</v>
      </c>
      <c r="P11650" t="s">
        <v>829</v>
      </c>
      <c r="Q11650" t="s">
        <v>829</v>
      </c>
      <c r="R11650" t="s">
        <v>829</v>
      </c>
      <c r="S11650">
        <v>1320837</v>
      </c>
      <c r="T11650" t="s">
        <v>829</v>
      </c>
      <c r="U11650" t="s">
        <v>829</v>
      </c>
      <c r="V11650" t="s">
        <v>834</v>
      </c>
    </row>
    <row r="11651" spans="1:22" x14ac:dyDescent="0.3">
      <c r="A11651">
        <v>202223</v>
      </c>
      <c r="B11651" t="s">
        <v>820</v>
      </c>
      <c r="C11651" t="s">
        <v>821</v>
      </c>
      <c r="D11651" t="s">
        <v>822</v>
      </c>
      <c r="E11651" t="s">
        <v>823</v>
      </c>
      <c r="F11651" t="s">
        <v>824</v>
      </c>
      <c r="G11651" t="s">
        <v>825</v>
      </c>
      <c r="H11651" t="s">
        <v>1116</v>
      </c>
      <c r="I11651">
        <v>319</v>
      </c>
      <c r="J11651" t="s">
        <v>1117</v>
      </c>
      <c r="K11651" t="s">
        <v>835</v>
      </c>
      <c r="L11651" t="s">
        <v>838</v>
      </c>
      <c r="M11651" t="s">
        <v>829</v>
      </c>
      <c r="N11651" t="s">
        <v>829</v>
      </c>
      <c r="O11651" t="s">
        <v>829</v>
      </c>
      <c r="P11651" t="s">
        <v>829</v>
      </c>
      <c r="Q11651" t="s">
        <v>829</v>
      </c>
      <c r="R11651" t="s">
        <v>829</v>
      </c>
      <c r="S11651">
        <v>1367993</v>
      </c>
      <c r="T11651" t="s">
        <v>829</v>
      </c>
      <c r="U11651" t="s">
        <v>829</v>
      </c>
      <c r="V11651" t="s">
        <v>834</v>
      </c>
    </row>
    <row r="11652" spans="1:22" x14ac:dyDescent="0.3">
      <c r="A11652">
        <v>202324</v>
      </c>
      <c r="B11652" t="s">
        <v>820</v>
      </c>
      <c r="C11652" t="s">
        <v>821</v>
      </c>
      <c r="D11652" t="s">
        <v>822</v>
      </c>
      <c r="E11652" t="s">
        <v>823</v>
      </c>
      <c r="F11652" t="s">
        <v>824</v>
      </c>
      <c r="G11652" t="s">
        <v>825</v>
      </c>
      <c r="H11652" t="s">
        <v>1116</v>
      </c>
      <c r="I11652">
        <v>319</v>
      </c>
      <c r="J11652" t="s">
        <v>1117</v>
      </c>
      <c r="K11652" t="s">
        <v>835</v>
      </c>
      <c r="L11652" t="s">
        <v>838</v>
      </c>
      <c r="M11652" t="s">
        <v>829</v>
      </c>
      <c r="N11652" t="s">
        <v>829</v>
      </c>
      <c r="O11652" t="s">
        <v>829</v>
      </c>
      <c r="P11652" t="s">
        <v>829</v>
      </c>
      <c r="Q11652" t="s">
        <v>829</v>
      </c>
      <c r="R11652" t="s">
        <v>829</v>
      </c>
      <c r="S11652">
        <v>1487289</v>
      </c>
      <c r="T11652" t="s">
        <v>829</v>
      </c>
      <c r="U11652" t="s">
        <v>829</v>
      </c>
      <c r="V11652" t="s">
        <v>834</v>
      </c>
    </row>
    <row r="11653" spans="1:22" x14ac:dyDescent="0.3">
      <c r="A11653">
        <v>202122</v>
      </c>
      <c r="B11653" t="s">
        <v>820</v>
      </c>
      <c r="C11653" t="s">
        <v>821</v>
      </c>
      <c r="D11653" t="s">
        <v>822</v>
      </c>
      <c r="E11653" t="s">
        <v>823</v>
      </c>
      <c r="F11653" t="s">
        <v>824</v>
      </c>
      <c r="G11653" t="s">
        <v>825</v>
      </c>
      <c r="H11653" t="s">
        <v>1116</v>
      </c>
      <c r="I11653">
        <v>319</v>
      </c>
      <c r="J11653" t="s">
        <v>1117</v>
      </c>
      <c r="K11653" t="s">
        <v>835</v>
      </c>
      <c r="L11653" t="s">
        <v>839</v>
      </c>
      <c r="M11653" t="s">
        <v>829</v>
      </c>
      <c r="N11653" t="s">
        <v>829</v>
      </c>
      <c r="O11653" t="s">
        <v>829</v>
      </c>
      <c r="P11653" t="s">
        <v>829</v>
      </c>
      <c r="Q11653" t="s">
        <v>829</v>
      </c>
      <c r="R11653" t="s">
        <v>829</v>
      </c>
      <c r="S11653">
        <v>-1367994</v>
      </c>
      <c r="T11653" t="s">
        <v>829</v>
      </c>
      <c r="U11653" t="s">
        <v>829</v>
      </c>
      <c r="V11653" t="s">
        <v>834</v>
      </c>
    </row>
    <row r="11654" spans="1:22" x14ac:dyDescent="0.3">
      <c r="A11654">
        <v>202223</v>
      </c>
      <c r="B11654" t="s">
        <v>820</v>
      </c>
      <c r="C11654" t="s">
        <v>821</v>
      </c>
      <c r="D11654" t="s">
        <v>822</v>
      </c>
      <c r="E11654" t="s">
        <v>823</v>
      </c>
      <c r="F11654" t="s">
        <v>824</v>
      </c>
      <c r="G11654" t="s">
        <v>825</v>
      </c>
      <c r="H11654" t="s">
        <v>1116</v>
      </c>
      <c r="I11654">
        <v>319</v>
      </c>
      <c r="J11654" t="s">
        <v>1117</v>
      </c>
      <c r="K11654" t="s">
        <v>835</v>
      </c>
      <c r="L11654" t="s">
        <v>839</v>
      </c>
      <c r="M11654" t="s">
        <v>829</v>
      </c>
      <c r="N11654" t="s">
        <v>829</v>
      </c>
      <c r="O11654" t="s">
        <v>829</v>
      </c>
      <c r="P11654" t="s">
        <v>829</v>
      </c>
      <c r="Q11654" t="s">
        <v>829</v>
      </c>
      <c r="R11654" t="s">
        <v>829</v>
      </c>
      <c r="S11654">
        <v>-1487289</v>
      </c>
      <c r="T11654" t="s">
        <v>829</v>
      </c>
      <c r="U11654" t="s">
        <v>829</v>
      </c>
      <c r="V11654" t="s">
        <v>834</v>
      </c>
    </row>
    <row r="11655" spans="1:22" x14ac:dyDescent="0.3">
      <c r="A11655">
        <v>202324</v>
      </c>
      <c r="B11655" t="s">
        <v>820</v>
      </c>
      <c r="C11655" t="s">
        <v>821</v>
      </c>
      <c r="D11655" t="s">
        <v>822</v>
      </c>
      <c r="E11655" t="s">
        <v>823</v>
      </c>
      <c r="F11655" t="s">
        <v>824</v>
      </c>
      <c r="G11655" t="s">
        <v>825</v>
      </c>
      <c r="H11655" t="s">
        <v>1116</v>
      </c>
      <c r="I11655">
        <v>319</v>
      </c>
      <c r="J11655" t="s">
        <v>1117</v>
      </c>
      <c r="K11655" t="s">
        <v>835</v>
      </c>
      <c r="L11655" t="s">
        <v>839</v>
      </c>
      <c r="M11655" t="s">
        <v>829</v>
      </c>
      <c r="N11655" t="s">
        <v>829</v>
      </c>
      <c r="O11655" t="s">
        <v>829</v>
      </c>
      <c r="P11655" t="s">
        <v>829</v>
      </c>
      <c r="Q11655" t="s">
        <v>829</v>
      </c>
      <c r="R11655" t="s">
        <v>829</v>
      </c>
      <c r="S11655">
        <v>1391038</v>
      </c>
      <c r="T11655" t="s">
        <v>829</v>
      </c>
      <c r="U11655" t="s">
        <v>829</v>
      </c>
      <c r="V11655" t="s">
        <v>834</v>
      </c>
    </row>
    <row r="11656" spans="1:22" x14ac:dyDescent="0.3">
      <c r="A11656">
        <v>202122</v>
      </c>
      <c r="B11656" t="s">
        <v>820</v>
      </c>
      <c r="C11656" t="s">
        <v>821</v>
      </c>
      <c r="D11656" t="s">
        <v>822</v>
      </c>
      <c r="E11656" t="s">
        <v>823</v>
      </c>
      <c r="F11656" t="s">
        <v>824</v>
      </c>
      <c r="G11656" t="s">
        <v>825</v>
      </c>
      <c r="H11656" t="s">
        <v>1116</v>
      </c>
      <c r="I11656">
        <v>319</v>
      </c>
      <c r="J11656" t="s">
        <v>1117</v>
      </c>
      <c r="K11656" t="s">
        <v>835</v>
      </c>
      <c r="L11656" t="s">
        <v>840</v>
      </c>
      <c r="M11656" t="s">
        <v>829</v>
      </c>
      <c r="N11656" t="s">
        <v>829</v>
      </c>
      <c r="O11656" t="s">
        <v>829</v>
      </c>
      <c r="P11656" t="s">
        <v>829</v>
      </c>
      <c r="Q11656" t="s">
        <v>829</v>
      </c>
      <c r="R11656" t="s">
        <v>829</v>
      </c>
      <c r="S11656">
        <v>0</v>
      </c>
      <c r="T11656" t="s">
        <v>829</v>
      </c>
      <c r="U11656" t="s">
        <v>829</v>
      </c>
      <c r="V11656" t="s">
        <v>834</v>
      </c>
    </row>
    <row r="11657" spans="1:22" x14ac:dyDescent="0.3">
      <c r="A11657">
        <v>202223</v>
      </c>
      <c r="B11657" t="s">
        <v>820</v>
      </c>
      <c r="C11657" t="s">
        <v>821</v>
      </c>
      <c r="D11657" t="s">
        <v>822</v>
      </c>
      <c r="E11657" t="s">
        <v>823</v>
      </c>
      <c r="F11657" t="s">
        <v>824</v>
      </c>
      <c r="G11657" t="s">
        <v>825</v>
      </c>
      <c r="H11657" t="s">
        <v>1116</v>
      </c>
      <c r="I11657">
        <v>319</v>
      </c>
      <c r="J11657" t="s">
        <v>1117</v>
      </c>
      <c r="K11657" t="s">
        <v>835</v>
      </c>
      <c r="L11657" t="s">
        <v>840</v>
      </c>
      <c r="M11657" t="s">
        <v>829</v>
      </c>
      <c r="N11657" t="s">
        <v>829</v>
      </c>
      <c r="O11657" t="s">
        <v>829</v>
      </c>
      <c r="P11657" t="s">
        <v>829</v>
      </c>
      <c r="Q11657" t="s">
        <v>829</v>
      </c>
      <c r="R11657" t="s">
        <v>829</v>
      </c>
      <c r="S11657">
        <v>0</v>
      </c>
      <c r="T11657" t="s">
        <v>829</v>
      </c>
      <c r="U11657" t="s">
        <v>829</v>
      </c>
      <c r="V11657" t="s">
        <v>834</v>
      </c>
    </row>
    <row r="11658" spans="1:22" x14ac:dyDescent="0.3">
      <c r="A11658">
        <v>202324</v>
      </c>
      <c r="B11658" t="s">
        <v>820</v>
      </c>
      <c r="C11658" t="s">
        <v>821</v>
      </c>
      <c r="D11658" t="s">
        <v>822</v>
      </c>
      <c r="E11658" t="s">
        <v>823</v>
      </c>
      <c r="F11658" t="s">
        <v>824</v>
      </c>
      <c r="G11658" t="s">
        <v>825</v>
      </c>
      <c r="H11658" t="s">
        <v>1116</v>
      </c>
      <c r="I11658">
        <v>319</v>
      </c>
      <c r="J11658" t="s">
        <v>1117</v>
      </c>
      <c r="K11658" t="s">
        <v>835</v>
      </c>
      <c r="L11658" t="s">
        <v>840</v>
      </c>
      <c r="M11658" t="s">
        <v>829</v>
      </c>
      <c r="N11658" t="s">
        <v>829</v>
      </c>
      <c r="O11658" t="s">
        <v>829</v>
      </c>
      <c r="P11658" t="s">
        <v>829</v>
      </c>
      <c r="Q11658" t="s">
        <v>829</v>
      </c>
      <c r="R11658" t="s">
        <v>829</v>
      </c>
      <c r="S11658">
        <v>0</v>
      </c>
      <c r="T11658" t="s">
        <v>829</v>
      </c>
      <c r="U11658" t="s">
        <v>829</v>
      </c>
      <c r="V11658" t="s">
        <v>834</v>
      </c>
    </row>
    <row r="11659" spans="1:22" x14ac:dyDescent="0.3">
      <c r="A11659">
        <v>202122</v>
      </c>
      <c r="B11659" t="s">
        <v>820</v>
      </c>
      <c r="C11659" t="s">
        <v>821</v>
      </c>
      <c r="D11659" t="s">
        <v>822</v>
      </c>
      <c r="E11659" t="s">
        <v>823</v>
      </c>
      <c r="F11659" t="s">
        <v>824</v>
      </c>
      <c r="G11659" t="s">
        <v>825</v>
      </c>
      <c r="H11659" t="s">
        <v>1116</v>
      </c>
      <c r="I11659">
        <v>319</v>
      </c>
      <c r="J11659" t="s">
        <v>1117</v>
      </c>
      <c r="K11659" t="s">
        <v>835</v>
      </c>
      <c r="L11659" t="s">
        <v>841</v>
      </c>
      <c r="M11659" t="s">
        <v>829</v>
      </c>
      <c r="N11659" t="s">
        <v>829</v>
      </c>
      <c r="O11659" t="s">
        <v>829</v>
      </c>
      <c r="P11659" t="s">
        <v>829</v>
      </c>
      <c r="Q11659" t="s">
        <v>829</v>
      </c>
      <c r="R11659" t="s">
        <v>829</v>
      </c>
      <c r="S11659">
        <v>110305705</v>
      </c>
      <c r="T11659" t="s">
        <v>829</v>
      </c>
      <c r="U11659" t="s">
        <v>829</v>
      </c>
      <c r="V11659" t="s">
        <v>834</v>
      </c>
    </row>
    <row r="11660" spans="1:22" x14ac:dyDescent="0.3">
      <c r="A11660">
        <v>202223</v>
      </c>
      <c r="B11660" t="s">
        <v>820</v>
      </c>
      <c r="C11660" t="s">
        <v>821</v>
      </c>
      <c r="D11660" t="s">
        <v>822</v>
      </c>
      <c r="E11660" t="s">
        <v>823</v>
      </c>
      <c r="F11660" t="s">
        <v>824</v>
      </c>
      <c r="G11660" t="s">
        <v>825</v>
      </c>
      <c r="H11660" t="s">
        <v>1116</v>
      </c>
      <c r="I11660">
        <v>319</v>
      </c>
      <c r="J11660" t="s">
        <v>1117</v>
      </c>
      <c r="K11660" t="s">
        <v>835</v>
      </c>
      <c r="L11660" t="s">
        <v>841</v>
      </c>
      <c r="M11660" t="s">
        <v>829</v>
      </c>
      <c r="N11660" t="s">
        <v>829</v>
      </c>
      <c r="O11660" t="s">
        <v>829</v>
      </c>
      <c r="P11660" t="s">
        <v>829</v>
      </c>
      <c r="Q11660" t="s">
        <v>829</v>
      </c>
      <c r="R11660" t="s">
        <v>829</v>
      </c>
      <c r="S11660">
        <v>115721215</v>
      </c>
      <c r="T11660" t="s">
        <v>829</v>
      </c>
      <c r="U11660" t="s">
        <v>829</v>
      </c>
      <c r="V11660" t="s">
        <v>834</v>
      </c>
    </row>
    <row r="11661" spans="1:22" x14ac:dyDescent="0.3">
      <c r="A11661">
        <v>202324</v>
      </c>
      <c r="B11661" t="s">
        <v>820</v>
      </c>
      <c r="C11661" t="s">
        <v>821</v>
      </c>
      <c r="D11661" t="s">
        <v>822</v>
      </c>
      <c r="E11661" t="s">
        <v>823</v>
      </c>
      <c r="F11661" t="s">
        <v>824</v>
      </c>
      <c r="G11661" t="s">
        <v>825</v>
      </c>
      <c r="H11661" t="s">
        <v>1116</v>
      </c>
      <c r="I11661">
        <v>319</v>
      </c>
      <c r="J11661" t="s">
        <v>1117</v>
      </c>
      <c r="K11661" t="s">
        <v>835</v>
      </c>
      <c r="L11661" t="s">
        <v>841</v>
      </c>
      <c r="M11661" t="s">
        <v>829</v>
      </c>
      <c r="N11661" t="s">
        <v>829</v>
      </c>
      <c r="O11661" t="s">
        <v>829</v>
      </c>
      <c r="P11661" t="s">
        <v>829</v>
      </c>
      <c r="Q11661" t="s">
        <v>829</v>
      </c>
      <c r="R11661" t="s">
        <v>829</v>
      </c>
      <c r="S11661">
        <v>128163109</v>
      </c>
      <c r="T11661" t="s">
        <v>829</v>
      </c>
      <c r="U11661" t="s">
        <v>829</v>
      </c>
      <c r="V11661" t="s">
        <v>834</v>
      </c>
    </row>
    <row r="11662" spans="1:22" x14ac:dyDescent="0.3">
      <c r="A11662">
        <v>202122</v>
      </c>
      <c r="B11662" t="s">
        <v>820</v>
      </c>
      <c r="C11662" t="s">
        <v>821</v>
      </c>
      <c r="D11662" t="s">
        <v>822</v>
      </c>
      <c r="E11662" t="s">
        <v>823</v>
      </c>
      <c r="F11662" t="s">
        <v>824</v>
      </c>
      <c r="G11662" t="s">
        <v>825</v>
      </c>
      <c r="H11662" t="s">
        <v>1116</v>
      </c>
      <c r="I11662">
        <v>319</v>
      </c>
      <c r="J11662" t="s">
        <v>1117</v>
      </c>
      <c r="K11662" t="s">
        <v>842</v>
      </c>
      <c r="L11662" t="s">
        <v>238</v>
      </c>
      <c r="M11662" t="s">
        <v>829</v>
      </c>
      <c r="N11662" t="s">
        <v>829</v>
      </c>
      <c r="O11662" t="s">
        <v>829</v>
      </c>
      <c r="P11662" t="s">
        <v>829</v>
      </c>
      <c r="Q11662" t="s">
        <v>829</v>
      </c>
      <c r="R11662" t="s">
        <v>829</v>
      </c>
      <c r="S11662">
        <v>550800</v>
      </c>
      <c r="T11662">
        <v>0</v>
      </c>
      <c r="U11662">
        <v>550800</v>
      </c>
      <c r="V11662">
        <v>13</v>
      </c>
    </row>
    <row r="11663" spans="1:22" x14ac:dyDescent="0.3">
      <c r="A11663">
        <v>202223</v>
      </c>
      <c r="B11663" t="s">
        <v>820</v>
      </c>
      <c r="C11663" t="s">
        <v>821</v>
      </c>
      <c r="D11663" t="s">
        <v>822</v>
      </c>
      <c r="E11663" t="s">
        <v>823</v>
      </c>
      <c r="F11663" t="s">
        <v>824</v>
      </c>
      <c r="G11663" t="s">
        <v>825</v>
      </c>
      <c r="H11663" t="s">
        <v>1116</v>
      </c>
      <c r="I11663">
        <v>319</v>
      </c>
      <c r="J11663" t="s">
        <v>1117</v>
      </c>
      <c r="K11663" t="s">
        <v>842</v>
      </c>
      <c r="L11663" t="s">
        <v>238</v>
      </c>
      <c r="M11663" t="s">
        <v>829</v>
      </c>
      <c r="N11663" t="s">
        <v>829</v>
      </c>
      <c r="O11663" t="s">
        <v>829</v>
      </c>
      <c r="P11663" t="s">
        <v>829</v>
      </c>
      <c r="Q11663" t="s">
        <v>829</v>
      </c>
      <c r="R11663" t="s">
        <v>829</v>
      </c>
      <c r="S11663">
        <v>555206</v>
      </c>
      <c r="T11663">
        <v>0</v>
      </c>
      <c r="U11663">
        <v>555206</v>
      </c>
      <c r="V11663">
        <v>13</v>
      </c>
    </row>
    <row r="11664" spans="1:22" x14ac:dyDescent="0.3">
      <c r="A11664">
        <v>202324</v>
      </c>
      <c r="B11664" t="s">
        <v>820</v>
      </c>
      <c r="C11664" t="s">
        <v>821</v>
      </c>
      <c r="D11664" t="s">
        <v>822</v>
      </c>
      <c r="E11664" t="s">
        <v>823</v>
      </c>
      <c r="F11664" t="s">
        <v>824</v>
      </c>
      <c r="G11664" t="s">
        <v>825</v>
      </c>
      <c r="H11664" t="s">
        <v>1116</v>
      </c>
      <c r="I11664">
        <v>319</v>
      </c>
      <c r="J11664" t="s">
        <v>1117</v>
      </c>
      <c r="K11664" t="s">
        <v>842</v>
      </c>
      <c r="L11664" t="s">
        <v>238</v>
      </c>
      <c r="M11664" t="s">
        <v>829</v>
      </c>
      <c r="N11664" t="s">
        <v>829</v>
      </c>
      <c r="O11664" t="s">
        <v>829</v>
      </c>
      <c r="P11664" t="s">
        <v>829</v>
      </c>
      <c r="Q11664" t="s">
        <v>829</v>
      </c>
      <c r="R11664" t="s">
        <v>829</v>
      </c>
      <c r="S11664">
        <v>495048</v>
      </c>
      <c r="T11664">
        <v>0</v>
      </c>
      <c r="U11664">
        <v>495048</v>
      </c>
      <c r="V11664">
        <v>12</v>
      </c>
    </row>
    <row r="11665" spans="1:22" x14ac:dyDescent="0.3">
      <c r="A11665">
        <v>202122</v>
      </c>
      <c r="B11665" t="s">
        <v>820</v>
      </c>
      <c r="C11665" t="s">
        <v>821</v>
      </c>
      <c r="D11665" t="s">
        <v>822</v>
      </c>
      <c r="E11665" t="s">
        <v>823</v>
      </c>
      <c r="F11665" t="s">
        <v>824</v>
      </c>
      <c r="G11665" t="s">
        <v>825</v>
      </c>
      <c r="H11665" t="s">
        <v>1116</v>
      </c>
      <c r="I11665">
        <v>319</v>
      </c>
      <c r="J11665" t="s">
        <v>1117</v>
      </c>
      <c r="K11665" t="s">
        <v>842</v>
      </c>
      <c r="L11665" t="s">
        <v>240</v>
      </c>
      <c r="M11665" t="s">
        <v>829</v>
      </c>
      <c r="N11665" t="s">
        <v>829</v>
      </c>
      <c r="O11665" t="s">
        <v>829</v>
      </c>
      <c r="P11665" t="s">
        <v>829</v>
      </c>
      <c r="Q11665" t="s">
        <v>829</v>
      </c>
      <c r="R11665" t="s">
        <v>829</v>
      </c>
      <c r="S11665">
        <v>1492954</v>
      </c>
      <c r="T11665">
        <v>97454</v>
      </c>
      <c r="U11665">
        <v>1395500</v>
      </c>
      <c r="V11665">
        <v>33</v>
      </c>
    </row>
    <row r="11666" spans="1:22" x14ac:dyDescent="0.3">
      <c r="A11666">
        <v>202223</v>
      </c>
      <c r="B11666" t="s">
        <v>820</v>
      </c>
      <c r="C11666" t="s">
        <v>821</v>
      </c>
      <c r="D11666" t="s">
        <v>822</v>
      </c>
      <c r="E11666" t="s">
        <v>823</v>
      </c>
      <c r="F11666" t="s">
        <v>824</v>
      </c>
      <c r="G11666" t="s">
        <v>825</v>
      </c>
      <c r="H11666" t="s">
        <v>1116</v>
      </c>
      <c r="I11666">
        <v>319</v>
      </c>
      <c r="J11666" t="s">
        <v>1117</v>
      </c>
      <c r="K11666" t="s">
        <v>842</v>
      </c>
      <c r="L11666" t="s">
        <v>240</v>
      </c>
      <c r="M11666" t="s">
        <v>829</v>
      </c>
      <c r="N11666" t="s">
        <v>829</v>
      </c>
      <c r="O11666" t="s">
        <v>829</v>
      </c>
      <c r="P11666" t="s">
        <v>829</v>
      </c>
      <c r="Q11666" t="s">
        <v>829</v>
      </c>
      <c r="R11666" t="s">
        <v>829</v>
      </c>
      <c r="S11666">
        <v>1373803</v>
      </c>
      <c r="T11666">
        <v>0</v>
      </c>
      <c r="U11666">
        <v>1373803</v>
      </c>
      <c r="V11666">
        <v>32</v>
      </c>
    </row>
    <row r="11667" spans="1:22" x14ac:dyDescent="0.3">
      <c r="A11667">
        <v>202324</v>
      </c>
      <c r="B11667" t="s">
        <v>820</v>
      </c>
      <c r="C11667" t="s">
        <v>821</v>
      </c>
      <c r="D11667" t="s">
        <v>822</v>
      </c>
      <c r="E11667" t="s">
        <v>823</v>
      </c>
      <c r="F11667" t="s">
        <v>824</v>
      </c>
      <c r="G11667" t="s">
        <v>825</v>
      </c>
      <c r="H11667" t="s">
        <v>1116</v>
      </c>
      <c r="I11667">
        <v>319</v>
      </c>
      <c r="J11667" t="s">
        <v>1117</v>
      </c>
      <c r="K11667" t="s">
        <v>842</v>
      </c>
      <c r="L11667" t="s">
        <v>240</v>
      </c>
      <c r="M11667" t="s">
        <v>829</v>
      </c>
      <c r="N11667" t="s">
        <v>829</v>
      </c>
      <c r="O11667" t="s">
        <v>829</v>
      </c>
      <c r="P11667" t="s">
        <v>829</v>
      </c>
      <c r="Q11667" t="s">
        <v>829</v>
      </c>
      <c r="R11667" t="s">
        <v>829</v>
      </c>
      <c r="S11667">
        <v>1113857</v>
      </c>
      <c r="T11667">
        <v>0</v>
      </c>
      <c r="U11667">
        <v>1113857</v>
      </c>
      <c r="V11667">
        <v>26</v>
      </c>
    </row>
    <row r="11668" spans="1:22" x14ac:dyDescent="0.3">
      <c r="A11668">
        <v>202122</v>
      </c>
      <c r="B11668" t="s">
        <v>820</v>
      </c>
      <c r="C11668" t="s">
        <v>821</v>
      </c>
      <c r="D11668" t="s">
        <v>822</v>
      </c>
      <c r="E11668" t="s">
        <v>823</v>
      </c>
      <c r="F11668" t="s">
        <v>824</v>
      </c>
      <c r="G11668" t="s">
        <v>825</v>
      </c>
      <c r="H11668" t="s">
        <v>1116</v>
      </c>
      <c r="I11668">
        <v>319</v>
      </c>
      <c r="J11668" t="s">
        <v>1117</v>
      </c>
      <c r="K11668" t="s">
        <v>842</v>
      </c>
      <c r="L11668" t="s">
        <v>843</v>
      </c>
      <c r="M11668" t="s">
        <v>829</v>
      </c>
      <c r="N11668" t="s">
        <v>829</v>
      </c>
      <c r="O11668" t="s">
        <v>829</v>
      </c>
      <c r="P11668" t="s">
        <v>829</v>
      </c>
      <c r="Q11668" t="s">
        <v>829</v>
      </c>
      <c r="R11668" t="s">
        <v>829</v>
      </c>
      <c r="S11668">
        <v>104500</v>
      </c>
      <c r="T11668">
        <v>0</v>
      </c>
      <c r="U11668">
        <v>104500</v>
      </c>
      <c r="V11668">
        <v>3</v>
      </c>
    </row>
    <row r="11669" spans="1:22" x14ac:dyDescent="0.3">
      <c r="A11669">
        <v>202223</v>
      </c>
      <c r="B11669" t="s">
        <v>820</v>
      </c>
      <c r="C11669" t="s">
        <v>821</v>
      </c>
      <c r="D11669" t="s">
        <v>822</v>
      </c>
      <c r="E11669" t="s">
        <v>823</v>
      </c>
      <c r="F11669" t="s">
        <v>824</v>
      </c>
      <c r="G11669" t="s">
        <v>825</v>
      </c>
      <c r="H11669" t="s">
        <v>1116</v>
      </c>
      <c r="I11669">
        <v>319</v>
      </c>
      <c r="J11669" t="s">
        <v>1117</v>
      </c>
      <c r="K11669" t="s">
        <v>842</v>
      </c>
      <c r="L11669" t="s">
        <v>843</v>
      </c>
      <c r="M11669" t="s">
        <v>829</v>
      </c>
      <c r="N11669" t="s">
        <v>829</v>
      </c>
      <c r="O11669" t="s">
        <v>829</v>
      </c>
      <c r="P11669" t="s">
        <v>829</v>
      </c>
      <c r="Q11669" t="s">
        <v>829</v>
      </c>
      <c r="R11669" t="s">
        <v>829</v>
      </c>
      <c r="S11669">
        <v>105336</v>
      </c>
      <c r="T11669">
        <v>0</v>
      </c>
      <c r="U11669">
        <v>105336</v>
      </c>
      <c r="V11669">
        <v>2</v>
      </c>
    </row>
    <row r="11670" spans="1:22" x14ac:dyDescent="0.3">
      <c r="A11670">
        <v>202324</v>
      </c>
      <c r="B11670" t="s">
        <v>820</v>
      </c>
      <c r="C11670" t="s">
        <v>821</v>
      </c>
      <c r="D11670" t="s">
        <v>822</v>
      </c>
      <c r="E11670" t="s">
        <v>823</v>
      </c>
      <c r="F11670" t="s">
        <v>824</v>
      </c>
      <c r="G11670" t="s">
        <v>825</v>
      </c>
      <c r="H11670" t="s">
        <v>1116</v>
      </c>
      <c r="I11670">
        <v>319</v>
      </c>
      <c r="J11670" t="s">
        <v>1117</v>
      </c>
      <c r="K11670" t="s">
        <v>842</v>
      </c>
      <c r="L11670" t="s">
        <v>843</v>
      </c>
      <c r="M11670" t="s">
        <v>829</v>
      </c>
      <c r="N11670" t="s">
        <v>829</v>
      </c>
      <c r="O11670" t="s">
        <v>829</v>
      </c>
      <c r="P11670" t="s">
        <v>829</v>
      </c>
      <c r="Q11670" t="s">
        <v>829</v>
      </c>
      <c r="R11670" t="s">
        <v>829</v>
      </c>
      <c r="S11670">
        <v>173267</v>
      </c>
      <c r="T11670">
        <v>0</v>
      </c>
      <c r="U11670">
        <v>173267</v>
      </c>
      <c r="V11670">
        <v>4</v>
      </c>
    </row>
    <row r="11671" spans="1:22" x14ac:dyDescent="0.3">
      <c r="A11671">
        <v>202122</v>
      </c>
      <c r="B11671" t="s">
        <v>820</v>
      </c>
      <c r="C11671" t="s">
        <v>821</v>
      </c>
      <c r="D11671" t="s">
        <v>822</v>
      </c>
      <c r="E11671" t="s">
        <v>823</v>
      </c>
      <c r="F11671" t="s">
        <v>824</v>
      </c>
      <c r="G11671" t="s">
        <v>825</v>
      </c>
      <c r="H11671" t="s">
        <v>1116</v>
      </c>
      <c r="I11671">
        <v>319</v>
      </c>
      <c r="J11671" t="s">
        <v>1117</v>
      </c>
      <c r="K11671" t="s">
        <v>842</v>
      </c>
      <c r="L11671" t="s">
        <v>249</v>
      </c>
      <c r="M11671">
        <v>0</v>
      </c>
      <c r="N11671">
        <v>812362</v>
      </c>
      <c r="O11671">
        <v>169387</v>
      </c>
      <c r="P11671">
        <v>2637719</v>
      </c>
      <c r="Q11671">
        <v>270065</v>
      </c>
      <c r="R11671" t="s">
        <v>829</v>
      </c>
      <c r="S11671">
        <v>3889534</v>
      </c>
      <c r="T11671">
        <v>0</v>
      </c>
      <c r="U11671">
        <v>3889534</v>
      </c>
      <c r="V11671">
        <v>93</v>
      </c>
    </row>
    <row r="11672" spans="1:22" x14ac:dyDescent="0.3">
      <c r="A11672">
        <v>202223</v>
      </c>
      <c r="B11672" t="s">
        <v>820</v>
      </c>
      <c r="C11672" t="s">
        <v>821</v>
      </c>
      <c r="D11672" t="s">
        <v>822</v>
      </c>
      <c r="E11672" t="s">
        <v>823</v>
      </c>
      <c r="F11672" t="s">
        <v>824</v>
      </c>
      <c r="G11672" t="s">
        <v>825</v>
      </c>
      <c r="H11672" t="s">
        <v>1116</v>
      </c>
      <c r="I11672">
        <v>319</v>
      </c>
      <c r="J11672" t="s">
        <v>1117</v>
      </c>
      <c r="K11672" t="s">
        <v>842</v>
      </c>
      <c r="L11672" t="s">
        <v>249</v>
      </c>
      <c r="M11672">
        <v>0</v>
      </c>
      <c r="N11672">
        <v>853505</v>
      </c>
      <c r="O11672">
        <v>219851</v>
      </c>
      <c r="P11672">
        <v>3053784</v>
      </c>
      <c r="Q11672">
        <v>237534</v>
      </c>
      <c r="R11672" t="s">
        <v>829</v>
      </c>
      <c r="S11672">
        <v>4364674</v>
      </c>
      <c r="T11672">
        <v>0</v>
      </c>
      <c r="U11672">
        <v>4364674</v>
      </c>
      <c r="V11672">
        <v>103</v>
      </c>
    </row>
    <row r="11673" spans="1:22" x14ac:dyDescent="0.3">
      <c r="A11673">
        <v>202324</v>
      </c>
      <c r="B11673" t="s">
        <v>820</v>
      </c>
      <c r="C11673" t="s">
        <v>821</v>
      </c>
      <c r="D11673" t="s">
        <v>822</v>
      </c>
      <c r="E11673" t="s">
        <v>823</v>
      </c>
      <c r="F11673" t="s">
        <v>824</v>
      </c>
      <c r="G11673" t="s">
        <v>825</v>
      </c>
      <c r="H11673" t="s">
        <v>1116</v>
      </c>
      <c r="I11673">
        <v>319</v>
      </c>
      <c r="J11673" t="s">
        <v>1117</v>
      </c>
      <c r="K11673" t="s">
        <v>842</v>
      </c>
      <c r="L11673" t="s">
        <v>249</v>
      </c>
      <c r="M11673">
        <v>0</v>
      </c>
      <c r="N11673">
        <v>941020</v>
      </c>
      <c r="O11673">
        <v>276057</v>
      </c>
      <c r="P11673">
        <v>3689177</v>
      </c>
      <c r="Q11673">
        <v>231897</v>
      </c>
      <c r="R11673" t="s">
        <v>829</v>
      </c>
      <c r="S11673">
        <v>5138151</v>
      </c>
      <c r="T11673">
        <v>28003</v>
      </c>
      <c r="U11673">
        <v>5110148</v>
      </c>
      <c r="V11673">
        <v>119</v>
      </c>
    </row>
    <row r="11674" spans="1:22" x14ac:dyDescent="0.3">
      <c r="A11674">
        <v>202122</v>
      </c>
      <c r="B11674" t="s">
        <v>820</v>
      </c>
      <c r="C11674" t="s">
        <v>821</v>
      </c>
      <c r="D11674" t="s">
        <v>822</v>
      </c>
      <c r="E11674" t="s">
        <v>823</v>
      </c>
      <c r="F11674" t="s">
        <v>824</v>
      </c>
      <c r="G11674" t="s">
        <v>825</v>
      </c>
      <c r="H11674" t="s">
        <v>1116</v>
      </c>
      <c r="I11674">
        <v>319</v>
      </c>
      <c r="J11674" t="s">
        <v>1117</v>
      </c>
      <c r="K11674" t="s">
        <v>842</v>
      </c>
      <c r="L11674" t="s">
        <v>844</v>
      </c>
      <c r="M11674">
        <v>0</v>
      </c>
      <c r="N11674">
        <v>228492</v>
      </c>
      <c r="O11674">
        <v>0</v>
      </c>
      <c r="P11674">
        <v>0</v>
      </c>
      <c r="Q11674">
        <v>0</v>
      </c>
      <c r="R11674" t="s">
        <v>829</v>
      </c>
      <c r="S11674">
        <v>228492</v>
      </c>
      <c r="T11674">
        <v>4900</v>
      </c>
      <c r="U11674">
        <v>223592</v>
      </c>
      <c r="V11674">
        <v>5</v>
      </c>
    </row>
    <row r="11675" spans="1:22" x14ac:dyDescent="0.3">
      <c r="A11675">
        <v>202223</v>
      </c>
      <c r="B11675" t="s">
        <v>820</v>
      </c>
      <c r="C11675" t="s">
        <v>821</v>
      </c>
      <c r="D11675" t="s">
        <v>822</v>
      </c>
      <c r="E11675" t="s">
        <v>823</v>
      </c>
      <c r="F11675" t="s">
        <v>824</v>
      </c>
      <c r="G11675" t="s">
        <v>825</v>
      </c>
      <c r="H11675" t="s">
        <v>1116</v>
      </c>
      <c r="I11675">
        <v>319</v>
      </c>
      <c r="J11675" t="s">
        <v>1117</v>
      </c>
      <c r="K11675" t="s">
        <v>842</v>
      </c>
      <c r="L11675" t="s">
        <v>844</v>
      </c>
      <c r="M11675">
        <v>0</v>
      </c>
      <c r="N11675">
        <v>185105</v>
      </c>
      <c r="O11675">
        <v>0</v>
      </c>
      <c r="P11675">
        <v>0</v>
      </c>
      <c r="Q11675">
        <v>0</v>
      </c>
      <c r="R11675" t="s">
        <v>829</v>
      </c>
      <c r="S11675">
        <v>185105</v>
      </c>
      <c r="T11675">
        <v>0</v>
      </c>
      <c r="U11675">
        <v>185105</v>
      </c>
      <c r="V11675">
        <v>4</v>
      </c>
    </row>
    <row r="11676" spans="1:22" x14ac:dyDescent="0.3">
      <c r="A11676">
        <v>202324</v>
      </c>
      <c r="B11676" t="s">
        <v>820</v>
      </c>
      <c r="C11676" t="s">
        <v>821</v>
      </c>
      <c r="D11676" t="s">
        <v>822</v>
      </c>
      <c r="E11676" t="s">
        <v>823</v>
      </c>
      <c r="F11676" t="s">
        <v>824</v>
      </c>
      <c r="G11676" t="s">
        <v>825</v>
      </c>
      <c r="H11676" t="s">
        <v>1116</v>
      </c>
      <c r="I11676">
        <v>319</v>
      </c>
      <c r="J11676" t="s">
        <v>1117</v>
      </c>
      <c r="K11676" t="s">
        <v>842</v>
      </c>
      <c r="L11676" t="s">
        <v>844</v>
      </c>
      <c r="M11676">
        <v>0</v>
      </c>
      <c r="N11676">
        <v>152392</v>
      </c>
      <c r="O11676">
        <v>0</v>
      </c>
      <c r="P11676">
        <v>0</v>
      </c>
      <c r="Q11676">
        <v>0</v>
      </c>
      <c r="R11676" t="s">
        <v>829</v>
      </c>
      <c r="S11676">
        <v>152392</v>
      </c>
      <c r="T11676">
        <v>0</v>
      </c>
      <c r="U11676">
        <v>152392</v>
      </c>
      <c r="V11676">
        <v>4</v>
      </c>
    </row>
    <row r="11677" spans="1:22" x14ac:dyDescent="0.3">
      <c r="A11677">
        <v>202122</v>
      </c>
      <c r="B11677" t="s">
        <v>820</v>
      </c>
      <c r="C11677" t="s">
        <v>821</v>
      </c>
      <c r="D11677" t="s">
        <v>822</v>
      </c>
      <c r="E11677" t="s">
        <v>823</v>
      </c>
      <c r="F11677" t="s">
        <v>824</v>
      </c>
      <c r="G11677" t="s">
        <v>825</v>
      </c>
      <c r="H11677" t="s">
        <v>1116</v>
      </c>
      <c r="I11677">
        <v>319</v>
      </c>
      <c r="J11677" t="s">
        <v>1117</v>
      </c>
      <c r="K11677" t="s">
        <v>842</v>
      </c>
      <c r="L11677" t="s">
        <v>251</v>
      </c>
      <c r="M11677" t="s">
        <v>829</v>
      </c>
      <c r="N11677" t="s">
        <v>829</v>
      </c>
      <c r="O11677">
        <v>54936</v>
      </c>
      <c r="P11677">
        <v>1214253</v>
      </c>
      <c r="Q11677">
        <v>0</v>
      </c>
      <c r="R11677">
        <v>196885</v>
      </c>
      <c r="S11677">
        <v>1466074</v>
      </c>
      <c r="T11677">
        <v>0</v>
      </c>
      <c r="U11677">
        <v>1466074</v>
      </c>
      <c r="V11677">
        <v>35</v>
      </c>
    </row>
    <row r="11678" spans="1:22" x14ac:dyDescent="0.3">
      <c r="A11678">
        <v>202223</v>
      </c>
      <c r="B11678" t="s">
        <v>820</v>
      </c>
      <c r="C11678" t="s">
        <v>821</v>
      </c>
      <c r="D11678" t="s">
        <v>822</v>
      </c>
      <c r="E11678" t="s">
        <v>823</v>
      </c>
      <c r="F11678" t="s">
        <v>824</v>
      </c>
      <c r="G11678" t="s">
        <v>825</v>
      </c>
      <c r="H11678" t="s">
        <v>1116</v>
      </c>
      <c r="I11678">
        <v>319</v>
      </c>
      <c r="J11678" t="s">
        <v>1117</v>
      </c>
      <c r="K11678" t="s">
        <v>842</v>
      </c>
      <c r="L11678" t="s">
        <v>251</v>
      </c>
      <c r="M11678" t="s">
        <v>829</v>
      </c>
      <c r="N11678" t="s">
        <v>829</v>
      </c>
      <c r="O11678">
        <v>71303</v>
      </c>
      <c r="P11678">
        <v>1368647</v>
      </c>
      <c r="Q11678">
        <v>0</v>
      </c>
      <c r="R11678">
        <v>214939</v>
      </c>
      <c r="S11678">
        <v>1654889</v>
      </c>
      <c r="T11678">
        <v>0</v>
      </c>
      <c r="U11678">
        <v>1654889</v>
      </c>
      <c r="V11678">
        <v>39</v>
      </c>
    </row>
    <row r="11679" spans="1:22" x14ac:dyDescent="0.3">
      <c r="A11679">
        <v>202324</v>
      </c>
      <c r="B11679" t="s">
        <v>820</v>
      </c>
      <c r="C11679" t="s">
        <v>821</v>
      </c>
      <c r="D11679" t="s">
        <v>822</v>
      </c>
      <c r="E11679" t="s">
        <v>823</v>
      </c>
      <c r="F11679" t="s">
        <v>824</v>
      </c>
      <c r="G11679" t="s">
        <v>825</v>
      </c>
      <c r="H11679" t="s">
        <v>1116</v>
      </c>
      <c r="I11679">
        <v>319</v>
      </c>
      <c r="J11679" t="s">
        <v>1117</v>
      </c>
      <c r="K11679" t="s">
        <v>842</v>
      </c>
      <c r="L11679" t="s">
        <v>251</v>
      </c>
      <c r="M11679" t="s">
        <v>829</v>
      </c>
      <c r="N11679" t="s">
        <v>829</v>
      </c>
      <c r="O11679">
        <v>75811</v>
      </c>
      <c r="P11679">
        <v>1501957</v>
      </c>
      <c r="Q11679">
        <v>10851</v>
      </c>
      <c r="R11679">
        <v>286249</v>
      </c>
      <c r="S11679">
        <v>1874868</v>
      </c>
      <c r="T11679">
        <v>11668</v>
      </c>
      <c r="U11679">
        <v>1863200</v>
      </c>
      <c r="V11679">
        <v>44</v>
      </c>
    </row>
    <row r="11680" spans="1:22" x14ac:dyDescent="0.3">
      <c r="A11680">
        <v>202122</v>
      </c>
      <c r="B11680" t="s">
        <v>820</v>
      </c>
      <c r="C11680" t="s">
        <v>821</v>
      </c>
      <c r="D11680" t="s">
        <v>822</v>
      </c>
      <c r="E11680" t="s">
        <v>823</v>
      </c>
      <c r="F11680" t="s">
        <v>824</v>
      </c>
      <c r="G11680" t="s">
        <v>825</v>
      </c>
      <c r="H11680" t="s">
        <v>1116</v>
      </c>
      <c r="I11680">
        <v>319</v>
      </c>
      <c r="J11680" t="s">
        <v>1117</v>
      </c>
      <c r="K11680" t="s">
        <v>842</v>
      </c>
      <c r="L11680" t="s">
        <v>253</v>
      </c>
      <c r="M11680" t="s">
        <v>829</v>
      </c>
      <c r="N11680" t="s">
        <v>829</v>
      </c>
      <c r="O11680">
        <v>4578</v>
      </c>
      <c r="P11680">
        <v>317102</v>
      </c>
      <c r="Q11680">
        <v>0</v>
      </c>
      <c r="R11680">
        <v>506275</v>
      </c>
      <c r="S11680">
        <v>827955</v>
      </c>
      <c r="T11680">
        <v>0</v>
      </c>
      <c r="U11680">
        <v>827955</v>
      </c>
      <c r="V11680">
        <v>20</v>
      </c>
    </row>
    <row r="11681" spans="1:22" x14ac:dyDescent="0.3">
      <c r="A11681">
        <v>202223</v>
      </c>
      <c r="B11681" t="s">
        <v>820</v>
      </c>
      <c r="C11681" t="s">
        <v>821</v>
      </c>
      <c r="D11681" t="s">
        <v>822</v>
      </c>
      <c r="E11681" t="s">
        <v>823</v>
      </c>
      <c r="F11681" t="s">
        <v>824</v>
      </c>
      <c r="G11681" t="s">
        <v>825</v>
      </c>
      <c r="H11681" t="s">
        <v>1116</v>
      </c>
      <c r="I11681">
        <v>319</v>
      </c>
      <c r="J11681" t="s">
        <v>1117</v>
      </c>
      <c r="K11681" t="s">
        <v>842</v>
      </c>
      <c r="L11681" t="s">
        <v>253</v>
      </c>
      <c r="M11681" t="s">
        <v>829</v>
      </c>
      <c r="N11681" t="s">
        <v>829</v>
      </c>
      <c r="O11681">
        <v>5942</v>
      </c>
      <c r="P11681">
        <v>343128</v>
      </c>
      <c r="Q11681">
        <v>0</v>
      </c>
      <c r="R11681">
        <v>552701</v>
      </c>
      <c r="S11681">
        <v>901771</v>
      </c>
      <c r="T11681">
        <v>0</v>
      </c>
      <c r="U11681">
        <v>901771</v>
      </c>
      <c r="V11681">
        <v>21</v>
      </c>
    </row>
    <row r="11682" spans="1:22" x14ac:dyDescent="0.3">
      <c r="A11682">
        <v>202324</v>
      </c>
      <c r="B11682" t="s">
        <v>820</v>
      </c>
      <c r="C11682" t="s">
        <v>821</v>
      </c>
      <c r="D11682" t="s">
        <v>822</v>
      </c>
      <c r="E11682" t="s">
        <v>823</v>
      </c>
      <c r="F11682" t="s">
        <v>824</v>
      </c>
      <c r="G11682" t="s">
        <v>825</v>
      </c>
      <c r="H11682" t="s">
        <v>1116</v>
      </c>
      <c r="I11682">
        <v>319</v>
      </c>
      <c r="J11682" t="s">
        <v>1117</v>
      </c>
      <c r="K11682" t="s">
        <v>842</v>
      </c>
      <c r="L11682" t="s">
        <v>253</v>
      </c>
      <c r="M11682" t="s">
        <v>829</v>
      </c>
      <c r="N11682" t="s">
        <v>829</v>
      </c>
      <c r="O11682">
        <v>6278</v>
      </c>
      <c r="P11682">
        <v>358042</v>
      </c>
      <c r="Q11682">
        <v>0</v>
      </c>
      <c r="R11682">
        <v>578988</v>
      </c>
      <c r="S11682">
        <v>943308</v>
      </c>
      <c r="T11682">
        <v>7001</v>
      </c>
      <c r="U11682">
        <v>936307</v>
      </c>
      <c r="V11682">
        <v>22</v>
      </c>
    </row>
    <row r="11683" spans="1:22" x14ac:dyDescent="0.3">
      <c r="A11683">
        <v>202122</v>
      </c>
      <c r="B11683" t="s">
        <v>820</v>
      </c>
      <c r="C11683" t="s">
        <v>821</v>
      </c>
      <c r="D11683" t="s">
        <v>822</v>
      </c>
      <c r="E11683" t="s">
        <v>823</v>
      </c>
      <c r="F11683" t="s">
        <v>824</v>
      </c>
      <c r="G11683" t="s">
        <v>825</v>
      </c>
      <c r="H11683" t="s">
        <v>1116</v>
      </c>
      <c r="I11683">
        <v>319</v>
      </c>
      <c r="J11683" t="s">
        <v>1117</v>
      </c>
      <c r="K11683" t="s">
        <v>842</v>
      </c>
      <c r="L11683" t="s">
        <v>845</v>
      </c>
      <c r="M11683" t="s">
        <v>829</v>
      </c>
      <c r="N11683" t="s">
        <v>829</v>
      </c>
      <c r="O11683">
        <v>0</v>
      </c>
      <c r="P11683">
        <v>0</v>
      </c>
      <c r="Q11683">
        <v>0</v>
      </c>
      <c r="R11683">
        <v>0</v>
      </c>
      <c r="S11683">
        <v>0</v>
      </c>
      <c r="T11683">
        <v>0</v>
      </c>
      <c r="U11683">
        <v>0</v>
      </c>
      <c r="V11683">
        <v>0</v>
      </c>
    </row>
    <row r="11684" spans="1:22" x14ac:dyDescent="0.3">
      <c r="A11684">
        <v>202223</v>
      </c>
      <c r="B11684" t="s">
        <v>820</v>
      </c>
      <c r="C11684" t="s">
        <v>821</v>
      </c>
      <c r="D11684" t="s">
        <v>822</v>
      </c>
      <c r="E11684" t="s">
        <v>823</v>
      </c>
      <c r="F11684" t="s">
        <v>824</v>
      </c>
      <c r="G11684" t="s">
        <v>825</v>
      </c>
      <c r="H11684" t="s">
        <v>1116</v>
      </c>
      <c r="I11684">
        <v>319</v>
      </c>
      <c r="J11684" t="s">
        <v>1117</v>
      </c>
      <c r="K11684" t="s">
        <v>842</v>
      </c>
      <c r="L11684" t="s">
        <v>845</v>
      </c>
      <c r="M11684" t="s">
        <v>829</v>
      </c>
      <c r="N11684" t="s">
        <v>829</v>
      </c>
      <c r="O11684">
        <v>0</v>
      </c>
      <c r="P11684">
        <v>0</v>
      </c>
      <c r="Q11684">
        <v>0</v>
      </c>
      <c r="R11684">
        <v>0</v>
      </c>
      <c r="S11684">
        <v>0</v>
      </c>
      <c r="T11684">
        <v>0</v>
      </c>
      <c r="U11684">
        <v>0</v>
      </c>
      <c r="V11684">
        <v>0</v>
      </c>
    </row>
    <row r="11685" spans="1:22" x14ac:dyDescent="0.3">
      <c r="A11685">
        <v>202324</v>
      </c>
      <c r="B11685" t="s">
        <v>820</v>
      </c>
      <c r="C11685" t="s">
        <v>821</v>
      </c>
      <c r="D11685" t="s">
        <v>822</v>
      </c>
      <c r="E11685" t="s">
        <v>823</v>
      </c>
      <c r="F11685" t="s">
        <v>824</v>
      </c>
      <c r="G11685" t="s">
        <v>825</v>
      </c>
      <c r="H11685" t="s">
        <v>1116</v>
      </c>
      <c r="I11685">
        <v>319</v>
      </c>
      <c r="J11685" t="s">
        <v>1117</v>
      </c>
      <c r="K11685" t="s">
        <v>842</v>
      </c>
      <c r="L11685" t="s">
        <v>845</v>
      </c>
      <c r="M11685" t="s">
        <v>829</v>
      </c>
      <c r="N11685" t="s">
        <v>829</v>
      </c>
      <c r="O11685">
        <v>0</v>
      </c>
      <c r="P11685">
        <v>0</v>
      </c>
      <c r="Q11685">
        <v>0</v>
      </c>
      <c r="R11685">
        <v>0</v>
      </c>
      <c r="S11685">
        <v>0</v>
      </c>
      <c r="T11685">
        <v>0</v>
      </c>
      <c r="U11685">
        <v>0</v>
      </c>
      <c r="V11685">
        <v>0</v>
      </c>
    </row>
    <row r="11686" spans="1:22" x14ac:dyDescent="0.3">
      <c r="A11686">
        <v>202122</v>
      </c>
      <c r="B11686" t="s">
        <v>820</v>
      </c>
      <c r="C11686" t="s">
        <v>821</v>
      </c>
      <c r="D11686" t="s">
        <v>822</v>
      </c>
      <c r="E11686" t="s">
        <v>823</v>
      </c>
      <c r="F11686" t="s">
        <v>852</v>
      </c>
      <c r="G11686" t="s">
        <v>853</v>
      </c>
      <c r="H11686" t="s">
        <v>1118</v>
      </c>
      <c r="I11686">
        <v>866</v>
      </c>
      <c r="J11686" t="s">
        <v>1119</v>
      </c>
      <c r="K11686" t="s">
        <v>828</v>
      </c>
      <c r="L11686" t="s">
        <v>336</v>
      </c>
      <c r="M11686">
        <v>0</v>
      </c>
      <c r="N11686">
        <v>405167</v>
      </c>
      <c r="O11686">
        <v>258333</v>
      </c>
      <c r="P11686">
        <v>2951667</v>
      </c>
      <c r="Q11686">
        <v>1550000</v>
      </c>
      <c r="R11686" t="s">
        <v>829</v>
      </c>
      <c r="S11686">
        <v>5165167</v>
      </c>
      <c r="T11686" t="s">
        <v>829</v>
      </c>
      <c r="U11686">
        <v>5165167</v>
      </c>
      <c r="V11686">
        <v>634</v>
      </c>
    </row>
    <row r="11687" spans="1:22" x14ac:dyDescent="0.3">
      <c r="A11687">
        <v>202223</v>
      </c>
      <c r="B11687" t="s">
        <v>820</v>
      </c>
      <c r="C11687" t="s">
        <v>821</v>
      </c>
      <c r="D11687" t="s">
        <v>822</v>
      </c>
      <c r="E11687" t="s">
        <v>823</v>
      </c>
      <c r="F11687" t="s">
        <v>852</v>
      </c>
      <c r="G11687" t="s">
        <v>853</v>
      </c>
      <c r="H11687" t="s">
        <v>1118</v>
      </c>
      <c r="I11687">
        <v>866</v>
      </c>
      <c r="J11687" t="s">
        <v>1119</v>
      </c>
      <c r="K11687" t="s">
        <v>828</v>
      </c>
      <c r="L11687" t="s">
        <v>336</v>
      </c>
      <c r="M11687">
        <v>0</v>
      </c>
      <c r="N11687">
        <v>231666</v>
      </c>
      <c r="O11687">
        <v>179833</v>
      </c>
      <c r="P11687">
        <v>3052797</v>
      </c>
      <c r="Q11687">
        <v>1710000</v>
      </c>
      <c r="R11687" t="s">
        <v>829</v>
      </c>
      <c r="S11687">
        <v>5174296</v>
      </c>
      <c r="T11687" t="s">
        <v>829</v>
      </c>
      <c r="U11687">
        <v>5174296</v>
      </c>
      <c r="V11687">
        <v>656</v>
      </c>
    </row>
    <row r="11688" spans="1:22" x14ac:dyDescent="0.3">
      <c r="A11688">
        <v>202324</v>
      </c>
      <c r="B11688" t="s">
        <v>820</v>
      </c>
      <c r="C11688" t="s">
        <v>821</v>
      </c>
      <c r="D11688" t="s">
        <v>822</v>
      </c>
      <c r="E11688" t="s">
        <v>823</v>
      </c>
      <c r="F11688" t="s">
        <v>852</v>
      </c>
      <c r="G11688" t="s">
        <v>853</v>
      </c>
      <c r="H11688" t="s">
        <v>1118</v>
      </c>
      <c r="I11688">
        <v>866</v>
      </c>
      <c r="J11688" t="s">
        <v>1119</v>
      </c>
      <c r="K11688" t="s">
        <v>828</v>
      </c>
      <c r="L11688" t="s">
        <v>336</v>
      </c>
      <c r="M11688">
        <v>0</v>
      </c>
      <c r="N11688">
        <v>308288</v>
      </c>
      <c r="O11688">
        <v>347167</v>
      </c>
      <c r="P11688">
        <v>3800348</v>
      </c>
      <c r="Q11688">
        <v>1815051</v>
      </c>
      <c r="R11688" t="s">
        <v>829</v>
      </c>
      <c r="S11688">
        <v>6270854</v>
      </c>
      <c r="T11688" t="s">
        <v>829</v>
      </c>
      <c r="U11688">
        <v>6270854</v>
      </c>
      <c r="V11688">
        <v>987</v>
      </c>
    </row>
    <row r="11689" spans="1:22" x14ac:dyDescent="0.3">
      <c r="A11689">
        <v>202122</v>
      </c>
      <c r="B11689" t="s">
        <v>820</v>
      </c>
      <c r="C11689" t="s">
        <v>821</v>
      </c>
      <c r="D11689" t="s">
        <v>822</v>
      </c>
      <c r="E11689" t="s">
        <v>823</v>
      </c>
      <c r="F11689" t="s">
        <v>852</v>
      </c>
      <c r="G11689" t="s">
        <v>853</v>
      </c>
      <c r="H11689" t="s">
        <v>1118</v>
      </c>
      <c r="I11689">
        <v>866</v>
      </c>
      <c r="J11689" t="s">
        <v>1119</v>
      </c>
      <c r="K11689" t="s">
        <v>828</v>
      </c>
      <c r="L11689" t="s">
        <v>235</v>
      </c>
      <c r="M11689" t="s">
        <v>829</v>
      </c>
      <c r="N11689">
        <v>108924</v>
      </c>
      <c r="O11689">
        <v>0</v>
      </c>
      <c r="P11689" t="s">
        <v>829</v>
      </c>
      <c r="Q11689" t="s">
        <v>829</v>
      </c>
      <c r="R11689" t="s">
        <v>829</v>
      </c>
      <c r="S11689">
        <v>108924</v>
      </c>
      <c r="T11689">
        <v>108924</v>
      </c>
      <c r="U11689">
        <v>0</v>
      </c>
      <c r="V11689">
        <v>0</v>
      </c>
    </row>
    <row r="11690" spans="1:22" x14ac:dyDescent="0.3">
      <c r="A11690">
        <v>202223</v>
      </c>
      <c r="B11690" t="s">
        <v>820</v>
      </c>
      <c r="C11690" t="s">
        <v>821</v>
      </c>
      <c r="D11690" t="s">
        <v>822</v>
      </c>
      <c r="E11690" t="s">
        <v>823</v>
      </c>
      <c r="F11690" t="s">
        <v>852</v>
      </c>
      <c r="G11690" t="s">
        <v>853</v>
      </c>
      <c r="H11690" t="s">
        <v>1118</v>
      </c>
      <c r="I11690">
        <v>866</v>
      </c>
      <c r="J11690" t="s">
        <v>1119</v>
      </c>
      <c r="K11690" t="s">
        <v>828</v>
      </c>
      <c r="L11690" t="s">
        <v>235</v>
      </c>
      <c r="M11690" t="s">
        <v>829</v>
      </c>
      <c r="N11690">
        <v>97544</v>
      </c>
      <c r="O11690">
        <v>0</v>
      </c>
      <c r="P11690" t="s">
        <v>829</v>
      </c>
      <c r="Q11690" t="s">
        <v>829</v>
      </c>
      <c r="R11690" t="s">
        <v>829</v>
      </c>
      <c r="S11690">
        <v>97544</v>
      </c>
      <c r="T11690">
        <v>97544</v>
      </c>
      <c r="U11690">
        <v>0</v>
      </c>
      <c r="V11690">
        <v>0</v>
      </c>
    </row>
    <row r="11691" spans="1:22" x14ac:dyDescent="0.3">
      <c r="A11691">
        <v>202324</v>
      </c>
      <c r="B11691" t="s">
        <v>820</v>
      </c>
      <c r="C11691" t="s">
        <v>821</v>
      </c>
      <c r="D11691" t="s">
        <v>822</v>
      </c>
      <c r="E11691" t="s">
        <v>823</v>
      </c>
      <c r="F11691" t="s">
        <v>852</v>
      </c>
      <c r="G11691" t="s">
        <v>853</v>
      </c>
      <c r="H11691" t="s">
        <v>1118</v>
      </c>
      <c r="I11691">
        <v>866</v>
      </c>
      <c r="J11691" t="s">
        <v>1119</v>
      </c>
      <c r="K11691" t="s">
        <v>828</v>
      </c>
      <c r="L11691" t="s">
        <v>235</v>
      </c>
      <c r="M11691" t="s">
        <v>829</v>
      </c>
      <c r="N11691">
        <v>43368</v>
      </c>
      <c r="O11691">
        <v>0</v>
      </c>
      <c r="P11691" t="s">
        <v>829</v>
      </c>
      <c r="Q11691" t="s">
        <v>829</v>
      </c>
      <c r="R11691" t="s">
        <v>829</v>
      </c>
      <c r="S11691">
        <v>43368</v>
      </c>
      <c r="T11691">
        <v>36157</v>
      </c>
      <c r="U11691">
        <v>7211</v>
      </c>
      <c r="V11691">
        <v>1</v>
      </c>
    </row>
    <row r="11692" spans="1:22" x14ac:dyDescent="0.3">
      <c r="A11692">
        <v>202122</v>
      </c>
      <c r="B11692" t="s">
        <v>820</v>
      </c>
      <c r="C11692" t="s">
        <v>821</v>
      </c>
      <c r="D11692" t="s">
        <v>822</v>
      </c>
      <c r="E11692" t="s">
        <v>823</v>
      </c>
      <c r="F11692" t="s">
        <v>852</v>
      </c>
      <c r="G11692" t="s">
        <v>853</v>
      </c>
      <c r="H11692" t="s">
        <v>1118</v>
      </c>
      <c r="I11692">
        <v>866</v>
      </c>
      <c r="J11692" t="s">
        <v>1119</v>
      </c>
      <c r="K11692" t="s">
        <v>828</v>
      </c>
      <c r="L11692" t="s">
        <v>534</v>
      </c>
      <c r="M11692">
        <v>301635</v>
      </c>
      <c r="N11692">
        <v>2970161</v>
      </c>
      <c r="O11692">
        <v>0</v>
      </c>
      <c r="P11692">
        <v>1922535</v>
      </c>
      <c r="Q11692">
        <v>553574</v>
      </c>
      <c r="R11692" t="s">
        <v>829</v>
      </c>
      <c r="S11692">
        <v>5747905</v>
      </c>
      <c r="T11692">
        <v>0</v>
      </c>
      <c r="U11692">
        <v>5747905</v>
      </c>
      <c r="V11692">
        <v>103</v>
      </c>
    </row>
    <row r="11693" spans="1:22" x14ac:dyDescent="0.3">
      <c r="A11693">
        <v>202223</v>
      </c>
      <c r="B11693" t="s">
        <v>820</v>
      </c>
      <c r="C11693" t="s">
        <v>821</v>
      </c>
      <c r="D11693" t="s">
        <v>822</v>
      </c>
      <c r="E11693" t="s">
        <v>823</v>
      </c>
      <c r="F11693" t="s">
        <v>852</v>
      </c>
      <c r="G11693" t="s">
        <v>853</v>
      </c>
      <c r="H11693" t="s">
        <v>1118</v>
      </c>
      <c r="I11693">
        <v>866</v>
      </c>
      <c r="J11693" t="s">
        <v>1119</v>
      </c>
      <c r="K11693" t="s">
        <v>828</v>
      </c>
      <c r="L11693" t="s">
        <v>534</v>
      </c>
      <c r="M11693">
        <v>261767</v>
      </c>
      <c r="N11693">
        <v>2664506</v>
      </c>
      <c r="O11693">
        <v>0</v>
      </c>
      <c r="P11693">
        <v>2719678</v>
      </c>
      <c r="Q11693">
        <v>711527</v>
      </c>
      <c r="R11693" t="s">
        <v>829</v>
      </c>
      <c r="S11693">
        <v>6357477</v>
      </c>
      <c r="T11693">
        <v>0</v>
      </c>
      <c r="U11693">
        <v>6357477</v>
      </c>
      <c r="V11693">
        <v>115</v>
      </c>
    </row>
    <row r="11694" spans="1:22" x14ac:dyDescent="0.3">
      <c r="A11694">
        <v>202324</v>
      </c>
      <c r="B11694" t="s">
        <v>820</v>
      </c>
      <c r="C11694" t="s">
        <v>821</v>
      </c>
      <c r="D11694" t="s">
        <v>822</v>
      </c>
      <c r="E11694" t="s">
        <v>823</v>
      </c>
      <c r="F11694" t="s">
        <v>852</v>
      </c>
      <c r="G11694" t="s">
        <v>853</v>
      </c>
      <c r="H11694" t="s">
        <v>1118</v>
      </c>
      <c r="I11694">
        <v>866</v>
      </c>
      <c r="J11694" t="s">
        <v>1119</v>
      </c>
      <c r="K11694" t="s">
        <v>828</v>
      </c>
      <c r="L11694" t="s">
        <v>534</v>
      </c>
      <c r="M11694">
        <v>328042</v>
      </c>
      <c r="N11694">
        <v>1752615</v>
      </c>
      <c r="O11694">
        <v>410257</v>
      </c>
      <c r="P11694">
        <v>392469</v>
      </c>
      <c r="Q11694">
        <v>768341</v>
      </c>
      <c r="R11694" t="s">
        <v>829</v>
      </c>
      <c r="S11694">
        <v>3651724</v>
      </c>
      <c r="T11694">
        <v>0</v>
      </c>
      <c r="U11694">
        <v>3651724</v>
      </c>
      <c r="V11694">
        <v>65</v>
      </c>
    </row>
    <row r="11695" spans="1:22" x14ac:dyDescent="0.3">
      <c r="A11695">
        <v>202122</v>
      </c>
      <c r="B11695" t="s">
        <v>820</v>
      </c>
      <c r="C11695" t="s">
        <v>821</v>
      </c>
      <c r="D11695" t="s">
        <v>822</v>
      </c>
      <c r="E11695" t="s">
        <v>823</v>
      </c>
      <c r="F11695" t="s">
        <v>852</v>
      </c>
      <c r="G11695" t="s">
        <v>853</v>
      </c>
      <c r="H11695" t="s">
        <v>1118</v>
      </c>
      <c r="I11695">
        <v>866</v>
      </c>
      <c r="J11695" t="s">
        <v>1119</v>
      </c>
      <c r="K11695" t="s">
        <v>828</v>
      </c>
      <c r="L11695" t="s">
        <v>603</v>
      </c>
      <c r="M11695" t="s">
        <v>829</v>
      </c>
      <c r="N11695" t="s">
        <v>829</v>
      </c>
      <c r="O11695" t="s">
        <v>829</v>
      </c>
      <c r="P11695">
        <v>382300</v>
      </c>
      <c r="Q11695">
        <v>0</v>
      </c>
      <c r="R11695">
        <v>0</v>
      </c>
      <c r="S11695">
        <v>382300</v>
      </c>
      <c r="T11695">
        <v>0</v>
      </c>
      <c r="U11695">
        <v>382300</v>
      </c>
      <c r="V11695">
        <v>7</v>
      </c>
    </row>
    <row r="11696" spans="1:22" x14ac:dyDescent="0.3">
      <c r="A11696">
        <v>202223</v>
      </c>
      <c r="B11696" t="s">
        <v>820</v>
      </c>
      <c r="C11696" t="s">
        <v>821</v>
      </c>
      <c r="D11696" t="s">
        <v>822</v>
      </c>
      <c r="E11696" t="s">
        <v>823</v>
      </c>
      <c r="F11696" t="s">
        <v>852</v>
      </c>
      <c r="G11696" t="s">
        <v>853</v>
      </c>
      <c r="H11696" t="s">
        <v>1118</v>
      </c>
      <c r="I11696">
        <v>866</v>
      </c>
      <c r="J11696" t="s">
        <v>1119</v>
      </c>
      <c r="K11696" t="s">
        <v>828</v>
      </c>
      <c r="L11696" t="s">
        <v>603</v>
      </c>
      <c r="M11696" t="s">
        <v>829</v>
      </c>
      <c r="N11696" t="s">
        <v>829</v>
      </c>
      <c r="O11696" t="s">
        <v>829</v>
      </c>
      <c r="P11696">
        <v>380200</v>
      </c>
      <c r="Q11696">
        <v>0</v>
      </c>
      <c r="R11696">
        <v>0</v>
      </c>
      <c r="S11696">
        <v>380200</v>
      </c>
      <c r="T11696">
        <v>0</v>
      </c>
      <c r="U11696">
        <v>380200</v>
      </c>
      <c r="V11696">
        <v>7</v>
      </c>
    </row>
    <row r="11697" spans="1:22" x14ac:dyDescent="0.3">
      <c r="A11697">
        <v>202324</v>
      </c>
      <c r="B11697" t="s">
        <v>820</v>
      </c>
      <c r="C11697" t="s">
        <v>821</v>
      </c>
      <c r="D11697" t="s">
        <v>822</v>
      </c>
      <c r="E11697" t="s">
        <v>823</v>
      </c>
      <c r="F11697" t="s">
        <v>852</v>
      </c>
      <c r="G11697" t="s">
        <v>853</v>
      </c>
      <c r="H11697" t="s">
        <v>1118</v>
      </c>
      <c r="I11697">
        <v>866</v>
      </c>
      <c r="J11697" t="s">
        <v>1119</v>
      </c>
      <c r="K11697" t="s">
        <v>828</v>
      </c>
      <c r="L11697" t="s">
        <v>603</v>
      </c>
      <c r="M11697" t="s">
        <v>829</v>
      </c>
      <c r="N11697" t="s">
        <v>829</v>
      </c>
      <c r="O11697" t="s">
        <v>829</v>
      </c>
      <c r="P11697">
        <v>383200</v>
      </c>
      <c r="Q11697">
        <v>0</v>
      </c>
      <c r="R11697">
        <v>0</v>
      </c>
      <c r="S11697">
        <v>383200</v>
      </c>
      <c r="T11697">
        <v>0</v>
      </c>
      <c r="U11697">
        <v>383200</v>
      </c>
      <c r="V11697">
        <v>7</v>
      </c>
    </row>
    <row r="11698" spans="1:22" x14ac:dyDescent="0.3">
      <c r="A11698">
        <v>202122</v>
      </c>
      <c r="B11698" t="s">
        <v>820</v>
      </c>
      <c r="C11698" t="s">
        <v>821</v>
      </c>
      <c r="D11698" t="s">
        <v>822</v>
      </c>
      <c r="E11698" t="s">
        <v>823</v>
      </c>
      <c r="F11698" t="s">
        <v>852</v>
      </c>
      <c r="G11698" t="s">
        <v>853</v>
      </c>
      <c r="H11698" t="s">
        <v>1118</v>
      </c>
      <c r="I11698">
        <v>866</v>
      </c>
      <c r="J11698" t="s">
        <v>1119</v>
      </c>
      <c r="K11698" t="s">
        <v>828</v>
      </c>
      <c r="L11698" t="s">
        <v>606</v>
      </c>
      <c r="M11698">
        <v>0</v>
      </c>
      <c r="N11698">
        <v>0</v>
      </c>
      <c r="O11698">
        <v>0</v>
      </c>
      <c r="P11698">
        <v>0</v>
      </c>
      <c r="Q11698">
        <v>0</v>
      </c>
      <c r="R11698">
        <v>0</v>
      </c>
      <c r="S11698">
        <v>0</v>
      </c>
      <c r="T11698">
        <v>0</v>
      </c>
      <c r="U11698">
        <v>0</v>
      </c>
      <c r="V11698">
        <v>0</v>
      </c>
    </row>
    <row r="11699" spans="1:22" x14ac:dyDescent="0.3">
      <c r="A11699">
        <v>202223</v>
      </c>
      <c r="B11699" t="s">
        <v>820</v>
      </c>
      <c r="C11699" t="s">
        <v>821</v>
      </c>
      <c r="D11699" t="s">
        <v>822</v>
      </c>
      <c r="E11699" t="s">
        <v>823</v>
      </c>
      <c r="F11699" t="s">
        <v>852</v>
      </c>
      <c r="G11699" t="s">
        <v>853</v>
      </c>
      <c r="H11699" t="s">
        <v>1118</v>
      </c>
      <c r="I11699">
        <v>866</v>
      </c>
      <c r="J11699" t="s">
        <v>1119</v>
      </c>
      <c r="K11699" t="s">
        <v>828</v>
      </c>
      <c r="L11699" t="s">
        <v>606</v>
      </c>
      <c r="M11699">
        <v>0</v>
      </c>
      <c r="N11699">
        <v>0</v>
      </c>
      <c r="O11699">
        <v>0</v>
      </c>
      <c r="P11699">
        <v>0</v>
      </c>
      <c r="Q11699">
        <v>0</v>
      </c>
      <c r="R11699">
        <v>0</v>
      </c>
      <c r="S11699">
        <v>0</v>
      </c>
      <c r="T11699">
        <v>0</v>
      </c>
      <c r="U11699">
        <v>0</v>
      </c>
      <c r="V11699">
        <v>0</v>
      </c>
    </row>
    <row r="11700" spans="1:22" x14ac:dyDescent="0.3">
      <c r="A11700">
        <v>202324</v>
      </c>
      <c r="B11700" t="s">
        <v>820</v>
      </c>
      <c r="C11700" t="s">
        <v>821</v>
      </c>
      <c r="D11700" t="s">
        <v>822</v>
      </c>
      <c r="E11700" t="s">
        <v>823</v>
      </c>
      <c r="F11700" t="s">
        <v>852</v>
      </c>
      <c r="G11700" t="s">
        <v>853</v>
      </c>
      <c r="H11700" t="s">
        <v>1118</v>
      </c>
      <c r="I11700">
        <v>866</v>
      </c>
      <c r="J11700" t="s">
        <v>1119</v>
      </c>
      <c r="K11700" t="s">
        <v>828</v>
      </c>
      <c r="L11700" t="s">
        <v>606</v>
      </c>
      <c r="M11700">
        <v>0</v>
      </c>
      <c r="N11700">
        <v>0</v>
      </c>
      <c r="O11700">
        <v>0</v>
      </c>
      <c r="P11700">
        <v>0</v>
      </c>
      <c r="Q11700">
        <v>0</v>
      </c>
      <c r="R11700">
        <v>0</v>
      </c>
      <c r="S11700">
        <v>0</v>
      </c>
      <c r="T11700">
        <v>0</v>
      </c>
      <c r="U11700">
        <v>0</v>
      </c>
      <c r="V11700">
        <v>0</v>
      </c>
    </row>
    <row r="11701" spans="1:22" x14ac:dyDescent="0.3">
      <c r="A11701">
        <v>202122</v>
      </c>
      <c r="B11701" t="s">
        <v>820</v>
      </c>
      <c r="C11701" t="s">
        <v>821</v>
      </c>
      <c r="D11701" t="s">
        <v>822</v>
      </c>
      <c r="E11701" t="s">
        <v>823</v>
      </c>
      <c r="F11701" t="s">
        <v>852</v>
      </c>
      <c r="G11701" t="s">
        <v>853</v>
      </c>
      <c r="H11701" t="s">
        <v>1118</v>
      </c>
      <c r="I11701">
        <v>866</v>
      </c>
      <c r="J11701" t="s">
        <v>1119</v>
      </c>
      <c r="K11701" t="s">
        <v>828</v>
      </c>
      <c r="L11701" t="s">
        <v>609</v>
      </c>
      <c r="M11701" t="s">
        <v>829</v>
      </c>
      <c r="N11701" t="s">
        <v>829</v>
      </c>
      <c r="O11701" t="s">
        <v>829</v>
      </c>
      <c r="P11701" t="s">
        <v>829</v>
      </c>
      <c r="Q11701">
        <v>0</v>
      </c>
      <c r="R11701" t="s">
        <v>829</v>
      </c>
      <c r="S11701">
        <v>0</v>
      </c>
      <c r="T11701">
        <v>0</v>
      </c>
      <c r="U11701">
        <v>0</v>
      </c>
      <c r="V11701">
        <v>0</v>
      </c>
    </row>
    <row r="11702" spans="1:22" x14ac:dyDescent="0.3">
      <c r="A11702">
        <v>202223</v>
      </c>
      <c r="B11702" t="s">
        <v>820</v>
      </c>
      <c r="C11702" t="s">
        <v>821</v>
      </c>
      <c r="D11702" t="s">
        <v>822</v>
      </c>
      <c r="E11702" t="s">
        <v>823</v>
      </c>
      <c r="F11702" t="s">
        <v>852</v>
      </c>
      <c r="G11702" t="s">
        <v>853</v>
      </c>
      <c r="H11702" t="s">
        <v>1118</v>
      </c>
      <c r="I11702">
        <v>866</v>
      </c>
      <c r="J11702" t="s">
        <v>1119</v>
      </c>
      <c r="K11702" t="s">
        <v>828</v>
      </c>
      <c r="L11702" t="s">
        <v>609</v>
      </c>
      <c r="M11702" t="s">
        <v>829</v>
      </c>
      <c r="N11702" t="s">
        <v>829</v>
      </c>
      <c r="O11702" t="s">
        <v>829</v>
      </c>
      <c r="P11702" t="s">
        <v>829</v>
      </c>
      <c r="Q11702">
        <v>0</v>
      </c>
      <c r="R11702" t="s">
        <v>829</v>
      </c>
      <c r="S11702">
        <v>0</v>
      </c>
      <c r="T11702">
        <v>0</v>
      </c>
      <c r="U11702">
        <v>0</v>
      </c>
      <c r="V11702">
        <v>0</v>
      </c>
    </row>
    <row r="11703" spans="1:22" x14ac:dyDescent="0.3">
      <c r="A11703">
        <v>202122</v>
      </c>
      <c r="B11703" t="s">
        <v>820</v>
      </c>
      <c r="C11703" t="s">
        <v>821</v>
      </c>
      <c r="D11703" t="s">
        <v>822</v>
      </c>
      <c r="E11703" t="s">
        <v>823</v>
      </c>
      <c r="F11703" t="s">
        <v>852</v>
      </c>
      <c r="G11703" t="s">
        <v>853</v>
      </c>
      <c r="H11703" t="s">
        <v>1118</v>
      </c>
      <c r="I11703">
        <v>866</v>
      </c>
      <c r="J11703" t="s">
        <v>1119</v>
      </c>
      <c r="K11703" t="s">
        <v>828</v>
      </c>
      <c r="L11703" t="s">
        <v>830</v>
      </c>
      <c r="M11703">
        <v>15064</v>
      </c>
      <c r="N11703">
        <v>129614</v>
      </c>
      <c r="O11703">
        <v>76389</v>
      </c>
      <c r="P11703">
        <v>5684</v>
      </c>
      <c r="Q11703">
        <v>1049</v>
      </c>
      <c r="R11703">
        <v>0</v>
      </c>
      <c r="S11703">
        <v>227800</v>
      </c>
      <c r="T11703">
        <v>0</v>
      </c>
      <c r="U11703">
        <v>227800</v>
      </c>
      <c r="V11703">
        <v>4</v>
      </c>
    </row>
    <row r="11704" spans="1:22" x14ac:dyDescent="0.3">
      <c r="A11704">
        <v>202223</v>
      </c>
      <c r="B11704" t="s">
        <v>820</v>
      </c>
      <c r="C11704" t="s">
        <v>821</v>
      </c>
      <c r="D11704" t="s">
        <v>822</v>
      </c>
      <c r="E11704" t="s">
        <v>823</v>
      </c>
      <c r="F11704" t="s">
        <v>852</v>
      </c>
      <c r="G11704" t="s">
        <v>853</v>
      </c>
      <c r="H11704" t="s">
        <v>1118</v>
      </c>
      <c r="I11704">
        <v>866</v>
      </c>
      <c r="J11704" t="s">
        <v>1119</v>
      </c>
      <c r="K11704" t="s">
        <v>828</v>
      </c>
      <c r="L11704" t="s">
        <v>830</v>
      </c>
      <c r="M11704">
        <v>18086</v>
      </c>
      <c r="N11704">
        <v>158124</v>
      </c>
      <c r="O11704">
        <v>96844</v>
      </c>
      <c r="P11704">
        <v>7441</v>
      </c>
      <c r="Q11704">
        <v>1282</v>
      </c>
      <c r="R11704">
        <v>0</v>
      </c>
      <c r="S11704">
        <v>281778</v>
      </c>
      <c r="T11704">
        <v>0</v>
      </c>
      <c r="U11704">
        <v>281778</v>
      </c>
      <c r="V11704">
        <v>5</v>
      </c>
    </row>
    <row r="11705" spans="1:22" x14ac:dyDescent="0.3">
      <c r="A11705">
        <v>202324</v>
      </c>
      <c r="B11705" t="s">
        <v>820</v>
      </c>
      <c r="C11705" t="s">
        <v>821</v>
      </c>
      <c r="D11705" t="s">
        <v>822</v>
      </c>
      <c r="E11705" t="s">
        <v>823</v>
      </c>
      <c r="F11705" t="s">
        <v>852</v>
      </c>
      <c r="G11705" t="s">
        <v>853</v>
      </c>
      <c r="H11705" t="s">
        <v>1118</v>
      </c>
      <c r="I11705">
        <v>866</v>
      </c>
      <c r="J11705" t="s">
        <v>1119</v>
      </c>
      <c r="K11705" t="s">
        <v>828</v>
      </c>
      <c r="L11705" t="s">
        <v>830</v>
      </c>
      <c r="M11705">
        <v>17818</v>
      </c>
      <c r="N11705">
        <v>155948</v>
      </c>
      <c r="O11705">
        <v>99161</v>
      </c>
      <c r="P11705">
        <v>7798</v>
      </c>
      <c r="Q11705">
        <v>1274</v>
      </c>
      <c r="R11705">
        <v>0</v>
      </c>
      <c r="S11705">
        <v>282000</v>
      </c>
      <c r="T11705">
        <v>0</v>
      </c>
      <c r="U11705">
        <v>282000</v>
      </c>
      <c r="V11705">
        <v>5</v>
      </c>
    </row>
    <row r="11706" spans="1:22" x14ac:dyDescent="0.3">
      <c r="A11706">
        <v>202122</v>
      </c>
      <c r="B11706" t="s">
        <v>820</v>
      </c>
      <c r="C11706" t="s">
        <v>821</v>
      </c>
      <c r="D11706" t="s">
        <v>822</v>
      </c>
      <c r="E11706" t="s">
        <v>823</v>
      </c>
      <c r="F11706" t="s">
        <v>852</v>
      </c>
      <c r="G11706" t="s">
        <v>853</v>
      </c>
      <c r="H11706" t="s">
        <v>1118</v>
      </c>
      <c r="I11706">
        <v>866</v>
      </c>
      <c r="J11706" t="s">
        <v>1119</v>
      </c>
      <c r="K11706" t="s">
        <v>828</v>
      </c>
      <c r="L11706" t="s">
        <v>537</v>
      </c>
      <c r="M11706">
        <v>120227</v>
      </c>
      <c r="N11706">
        <v>2226193</v>
      </c>
      <c r="O11706">
        <v>2579080</v>
      </c>
      <c r="P11706">
        <v>7514325</v>
      </c>
      <c r="Q11706">
        <v>0</v>
      </c>
      <c r="R11706">
        <v>875289</v>
      </c>
      <c r="S11706">
        <v>13315115</v>
      </c>
      <c r="T11706">
        <v>0</v>
      </c>
      <c r="U11706">
        <v>13315115</v>
      </c>
      <c r="V11706">
        <v>239</v>
      </c>
    </row>
    <row r="11707" spans="1:22" x14ac:dyDescent="0.3">
      <c r="A11707">
        <v>202223</v>
      </c>
      <c r="B11707" t="s">
        <v>820</v>
      </c>
      <c r="C11707" t="s">
        <v>821</v>
      </c>
      <c r="D11707" t="s">
        <v>822</v>
      </c>
      <c r="E11707" t="s">
        <v>823</v>
      </c>
      <c r="F11707" t="s">
        <v>852</v>
      </c>
      <c r="G11707" t="s">
        <v>853</v>
      </c>
      <c r="H11707" t="s">
        <v>1118</v>
      </c>
      <c r="I11707">
        <v>866</v>
      </c>
      <c r="J11707" t="s">
        <v>1119</v>
      </c>
      <c r="K11707" t="s">
        <v>828</v>
      </c>
      <c r="L11707" t="s">
        <v>537</v>
      </c>
      <c r="M11707">
        <v>29278</v>
      </c>
      <c r="N11707">
        <v>2817861</v>
      </c>
      <c r="O11707">
        <v>3236843</v>
      </c>
      <c r="P11707">
        <v>9778669</v>
      </c>
      <c r="Q11707">
        <v>2075</v>
      </c>
      <c r="R11707">
        <v>790601</v>
      </c>
      <c r="S11707">
        <v>16655326</v>
      </c>
      <c r="T11707">
        <v>0</v>
      </c>
      <c r="U11707">
        <v>16655326</v>
      </c>
      <c r="V11707">
        <v>302</v>
      </c>
    </row>
    <row r="11708" spans="1:22" x14ac:dyDescent="0.3">
      <c r="A11708">
        <v>202324</v>
      </c>
      <c r="B11708" t="s">
        <v>820</v>
      </c>
      <c r="C11708" t="s">
        <v>821</v>
      </c>
      <c r="D11708" t="s">
        <v>822</v>
      </c>
      <c r="E11708" t="s">
        <v>823</v>
      </c>
      <c r="F11708" t="s">
        <v>852</v>
      </c>
      <c r="G11708" t="s">
        <v>853</v>
      </c>
      <c r="H11708" t="s">
        <v>1118</v>
      </c>
      <c r="I11708">
        <v>866</v>
      </c>
      <c r="J11708" t="s">
        <v>1119</v>
      </c>
      <c r="K11708" t="s">
        <v>828</v>
      </c>
      <c r="L11708" t="s">
        <v>537</v>
      </c>
      <c r="M11708">
        <v>0</v>
      </c>
      <c r="N11708">
        <v>4256919</v>
      </c>
      <c r="O11708">
        <v>3550408</v>
      </c>
      <c r="P11708">
        <v>13630695</v>
      </c>
      <c r="Q11708">
        <v>116174</v>
      </c>
      <c r="R11708">
        <v>0</v>
      </c>
      <c r="S11708">
        <v>21554196</v>
      </c>
      <c r="T11708">
        <v>0</v>
      </c>
      <c r="U11708">
        <v>21554196</v>
      </c>
      <c r="V11708">
        <v>385</v>
      </c>
    </row>
    <row r="11709" spans="1:22" x14ac:dyDescent="0.3">
      <c r="A11709">
        <v>202122</v>
      </c>
      <c r="B11709" t="s">
        <v>820</v>
      </c>
      <c r="C11709" t="s">
        <v>821</v>
      </c>
      <c r="D11709" t="s">
        <v>822</v>
      </c>
      <c r="E11709" t="s">
        <v>823</v>
      </c>
      <c r="F11709" t="s">
        <v>852</v>
      </c>
      <c r="G11709" t="s">
        <v>853</v>
      </c>
      <c r="H11709" t="s">
        <v>1118</v>
      </c>
      <c r="I11709">
        <v>866</v>
      </c>
      <c r="J11709" t="s">
        <v>1119</v>
      </c>
      <c r="K11709" t="s">
        <v>828</v>
      </c>
      <c r="L11709" t="s">
        <v>572</v>
      </c>
      <c r="M11709">
        <v>0</v>
      </c>
      <c r="N11709">
        <v>0</v>
      </c>
      <c r="O11709">
        <v>0</v>
      </c>
      <c r="P11709">
        <v>2518358</v>
      </c>
      <c r="Q11709">
        <v>0</v>
      </c>
      <c r="R11709">
        <v>2939468</v>
      </c>
      <c r="S11709">
        <v>5457826</v>
      </c>
      <c r="T11709">
        <v>0</v>
      </c>
      <c r="U11709">
        <v>5457826</v>
      </c>
      <c r="V11709">
        <v>98</v>
      </c>
    </row>
    <row r="11710" spans="1:22" x14ac:dyDescent="0.3">
      <c r="A11710">
        <v>202223</v>
      </c>
      <c r="B11710" t="s">
        <v>820</v>
      </c>
      <c r="C11710" t="s">
        <v>821</v>
      </c>
      <c r="D11710" t="s">
        <v>822</v>
      </c>
      <c r="E11710" t="s">
        <v>823</v>
      </c>
      <c r="F11710" t="s">
        <v>852</v>
      </c>
      <c r="G11710" t="s">
        <v>853</v>
      </c>
      <c r="H11710" t="s">
        <v>1118</v>
      </c>
      <c r="I11710">
        <v>866</v>
      </c>
      <c r="J11710" t="s">
        <v>1119</v>
      </c>
      <c r="K11710" t="s">
        <v>828</v>
      </c>
      <c r="L11710" t="s">
        <v>572</v>
      </c>
      <c r="M11710">
        <v>0</v>
      </c>
      <c r="N11710">
        <v>0</v>
      </c>
      <c r="O11710">
        <v>0</v>
      </c>
      <c r="P11710">
        <v>2640745</v>
      </c>
      <c r="Q11710">
        <v>0</v>
      </c>
      <c r="R11710">
        <v>2520044</v>
      </c>
      <c r="S11710">
        <v>5160789</v>
      </c>
      <c r="T11710">
        <v>0</v>
      </c>
      <c r="U11710">
        <v>5160789</v>
      </c>
      <c r="V11710">
        <v>94</v>
      </c>
    </row>
    <row r="11711" spans="1:22" x14ac:dyDescent="0.3">
      <c r="A11711">
        <v>202324</v>
      </c>
      <c r="B11711" t="s">
        <v>820</v>
      </c>
      <c r="C11711" t="s">
        <v>821</v>
      </c>
      <c r="D11711" t="s">
        <v>822</v>
      </c>
      <c r="E11711" t="s">
        <v>823</v>
      </c>
      <c r="F11711" t="s">
        <v>852</v>
      </c>
      <c r="G11711" t="s">
        <v>853</v>
      </c>
      <c r="H11711" t="s">
        <v>1118</v>
      </c>
      <c r="I11711">
        <v>866</v>
      </c>
      <c r="J11711" t="s">
        <v>1119</v>
      </c>
      <c r="K11711" t="s">
        <v>828</v>
      </c>
      <c r="L11711" t="s">
        <v>572</v>
      </c>
      <c r="M11711">
        <v>0</v>
      </c>
      <c r="N11711">
        <v>0</v>
      </c>
      <c r="O11711">
        <v>445974</v>
      </c>
      <c r="P11711">
        <v>3699473</v>
      </c>
      <c r="Q11711">
        <v>0</v>
      </c>
      <c r="R11711">
        <v>2942822</v>
      </c>
      <c r="S11711">
        <v>7088270</v>
      </c>
      <c r="T11711">
        <v>0</v>
      </c>
      <c r="U11711">
        <v>7088270</v>
      </c>
      <c r="V11711">
        <v>127</v>
      </c>
    </row>
    <row r="11712" spans="1:22" x14ac:dyDescent="0.3">
      <c r="A11712">
        <v>202122</v>
      </c>
      <c r="B11712" t="s">
        <v>820</v>
      </c>
      <c r="C11712" t="s">
        <v>821</v>
      </c>
      <c r="D11712" t="s">
        <v>822</v>
      </c>
      <c r="E11712" t="s">
        <v>823</v>
      </c>
      <c r="F11712" t="s">
        <v>852</v>
      </c>
      <c r="G11712" t="s">
        <v>853</v>
      </c>
      <c r="H11712" t="s">
        <v>1118</v>
      </c>
      <c r="I11712">
        <v>866</v>
      </c>
      <c r="J11712" t="s">
        <v>1119</v>
      </c>
      <c r="K11712" t="s">
        <v>828</v>
      </c>
      <c r="L11712" t="s">
        <v>539</v>
      </c>
      <c r="M11712">
        <v>0</v>
      </c>
      <c r="N11712">
        <v>257602</v>
      </c>
      <c r="O11712">
        <v>75198</v>
      </c>
      <c r="P11712" t="s">
        <v>829</v>
      </c>
      <c r="Q11712" t="s">
        <v>829</v>
      </c>
      <c r="R11712" t="s">
        <v>829</v>
      </c>
      <c r="S11712">
        <v>332800</v>
      </c>
      <c r="T11712">
        <v>0</v>
      </c>
      <c r="U11712">
        <v>332800</v>
      </c>
      <c r="V11712">
        <v>6</v>
      </c>
    </row>
    <row r="11713" spans="1:22" x14ac:dyDescent="0.3">
      <c r="A11713">
        <v>202223</v>
      </c>
      <c r="B11713" t="s">
        <v>820</v>
      </c>
      <c r="C11713" t="s">
        <v>821</v>
      </c>
      <c r="D11713" t="s">
        <v>822</v>
      </c>
      <c r="E11713" t="s">
        <v>823</v>
      </c>
      <c r="F11713" t="s">
        <v>852</v>
      </c>
      <c r="G11713" t="s">
        <v>853</v>
      </c>
      <c r="H11713" t="s">
        <v>1118</v>
      </c>
      <c r="I11713">
        <v>866</v>
      </c>
      <c r="J11713" t="s">
        <v>1119</v>
      </c>
      <c r="K11713" t="s">
        <v>828</v>
      </c>
      <c r="L11713" t="s">
        <v>539</v>
      </c>
      <c r="M11713">
        <v>0</v>
      </c>
      <c r="N11713">
        <v>283993</v>
      </c>
      <c r="O11713">
        <v>47907</v>
      </c>
      <c r="P11713" t="s">
        <v>829</v>
      </c>
      <c r="Q11713" t="s">
        <v>829</v>
      </c>
      <c r="R11713" t="s">
        <v>829</v>
      </c>
      <c r="S11713">
        <v>331900</v>
      </c>
      <c r="T11713">
        <v>0</v>
      </c>
      <c r="U11713">
        <v>331900</v>
      </c>
      <c r="V11713">
        <v>6</v>
      </c>
    </row>
    <row r="11714" spans="1:22" x14ac:dyDescent="0.3">
      <c r="A11714">
        <v>202324</v>
      </c>
      <c r="B11714" t="s">
        <v>820</v>
      </c>
      <c r="C11714" t="s">
        <v>821</v>
      </c>
      <c r="D11714" t="s">
        <v>822</v>
      </c>
      <c r="E11714" t="s">
        <v>823</v>
      </c>
      <c r="F11714" t="s">
        <v>852</v>
      </c>
      <c r="G11714" t="s">
        <v>853</v>
      </c>
      <c r="H11714" t="s">
        <v>1118</v>
      </c>
      <c r="I11714">
        <v>866</v>
      </c>
      <c r="J11714" t="s">
        <v>1119</v>
      </c>
      <c r="K11714" t="s">
        <v>828</v>
      </c>
      <c r="L11714" t="s">
        <v>539</v>
      </c>
      <c r="M11714">
        <v>0</v>
      </c>
      <c r="N11714">
        <v>308700</v>
      </c>
      <c r="O11714">
        <v>22400</v>
      </c>
      <c r="P11714" t="s">
        <v>829</v>
      </c>
      <c r="Q11714" t="s">
        <v>829</v>
      </c>
      <c r="R11714" t="s">
        <v>829</v>
      </c>
      <c r="S11714">
        <v>331100</v>
      </c>
      <c r="T11714">
        <v>0</v>
      </c>
      <c r="U11714">
        <v>331100</v>
      </c>
      <c r="V11714">
        <v>6</v>
      </c>
    </row>
    <row r="11715" spans="1:22" x14ac:dyDescent="0.3">
      <c r="A11715">
        <v>202122</v>
      </c>
      <c r="B11715" t="s">
        <v>820</v>
      </c>
      <c r="C11715" t="s">
        <v>821</v>
      </c>
      <c r="D11715" t="s">
        <v>822</v>
      </c>
      <c r="E11715" t="s">
        <v>823</v>
      </c>
      <c r="F11715" t="s">
        <v>852</v>
      </c>
      <c r="G11715" t="s">
        <v>853</v>
      </c>
      <c r="H11715" t="s">
        <v>1118</v>
      </c>
      <c r="I11715">
        <v>866</v>
      </c>
      <c r="J11715" t="s">
        <v>1119</v>
      </c>
      <c r="K11715" t="s">
        <v>828</v>
      </c>
      <c r="L11715" t="s">
        <v>541</v>
      </c>
      <c r="M11715">
        <v>169370</v>
      </c>
      <c r="N11715">
        <v>196428</v>
      </c>
      <c r="O11715">
        <v>102534</v>
      </c>
      <c r="P11715">
        <v>678785</v>
      </c>
      <c r="Q11715">
        <v>0</v>
      </c>
      <c r="R11715">
        <v>0</v>
      </c>
      <c r="S11715">
        <v>1147117</v>
      </c>
      <c r="T11715">
        <v>3764</v>
      </c>
      <c r="U11715">
        <v>1143353</v>
      </c>
      <c r="V11715">
        <v>21</v>
      </c>
    </row>
    <row r="11716" spans="1:22" x14ac:dyDescent="0.3">
      <c r="A11716">
        <v>202223</v>
      </c>
      <c r="B11716" t="s">
        <v>820</v>
      </c>
      <c r="C11716" t="s">
        <v>821</v>
      </c>
      <c r="D11716" t="s">
        <v>822</v>
      </c>
      <c r="E11716" t="s">
        <v>823</v>
      </c>
      <c r="F11716" t="s">
        <v>852</v>
      </c>
      <c r="G11716" t="s">
        <v>853</v>
      </c>
      <c r="H11716" t="s">
        <v>1118</v>
      </c>
      <c r="I11716">
        <v>866</v>
      </c>
      <c r="J11716" t="s">
        <v>1119</v>
      </c>
      <c r="K11716" t="s">
        <v>828</v>
      </c>
      <c r="L11716" t="s">
        <v>541</v>
      </c>
      <c r="M11716">
        <v>158744</v>
      </c>
      <c r="N11716">
        <v>346609</v>
      </c>
      <c r="O11716">
        <v>214908</v>
      </c>
      <c r="P11716">
        <v>714906</v>
      </c>
      <c r="Q11716">
        <v>2800</v>
      </c>
      <c r="R11716">
        <v>0</v>
      </c>
      <c r="S11716">
        <v>1437968</v>
      </c>
      <c r="T11716">
        <v>0</v>
      </c>
      <c r="U11716">
        <v>1437968</v>
      </c>
      <c r="V11716">
        <v>26</v>
      </c>
    </row>
    <row r="11717" spans="1:22" x14ac:dyDescent="0.3">
      <c r="A11717">
        <v>202324</v>
      </c>
      <c r="B11717" t="s">
        <v>820</v>
      </c>
      <c r="C11717" t="s">
        <v>821</v>
      </c>
      <c r="D11717" t="s">
        <v>822</v>
      </c>
      <c r="E11717" t="s">
        <v>823</v>
      </c>
      <c r="F11717" t="s">
        <v>852</v>
      </c>
      <c r="G11717" t="s">
        <v>853</v>
      </c>
      <c r="H11717" t="s">
        <v>1118</v>
      </c>
      <c r="I11717">
        <v>866</v>
      </c>
      <c r="J11717" t="s">
        <v>1119</v>
      </c>
      <c r="K11717" t="s">
        <v>828</v>
      </c>
      <c r="L11717" t="s">
        <v>541</v>
      </c>
      <c r="M11717">
        <v>335600</v>
      </c>
      <c r="N11717">
        <v>310604</v>
      </c>
      <c r="O11717">
        <v>197501</v>
      </c>
      <c r="P11717">
        <v>668694</v>
      </c>
      <c r="Q11717">
        <v>0</v>
      </c>
      <c r="R11717">
        <v>0</v>
      </c>
      <c r="S11717">
        <v>1512400</v>
      </c>
      <c r="T11717">
        <v>0</v>
      </c>
      <c r="U11717">
        <v>1512400</v>
      </c>
      <c r="V11717">
        <v>27</v>
      </c>
    </row>
    <row r="11718" spans="1:22" x14ac:dyDescent="0.3">
      <c r="A11718">
        <v>202122</v>
      </c>
      <c r="B11718" t="s">
        <v>820</v>
      </c>
      <c r="C11718" t="s">
        <v>821</v>
      </c>
      <c r="D11718" t="s">
        <v>822</v>
      </c>
      <c r="E11718" t="s">
        <v>823</v>
      </c>
      <c r="F11718" t="s">
        <v>852</v>
      </c>
      <c r="G11718" t="s">
        <v>853</v>
      </c>
      <c r="H11718" t="s">
        <v>1118</v>
      </c>
      <c r="I11718">
        <v>866</v>
      </c>
      <c r="J11718" t="s">
        <v>1119</v>
      </c>
      <c r="K11718" t="s">
        <v>828</v>
      </c>
      <c r="L11718" t="s">
        <v>831</v>
      </c>
      <c r="M11718" t="s">
        <v>829</v>
      </c>
      <c r="N11718" t="s">
        <v>829</v>
      </c>
      <c r="O11718" t="s">
        <v>829</v>
      </c>
      <c r="P11718">
        <v>0</v>
      </c>
      <c r="Q11718">
        <v>521500</v>
      </c>
      <c r="R11718" t="s">
        <v>829</v>
      </c>
      <c r="S11718">
        <v>521500</v>
      </c>
      <c r="T11718">
        <v>0</v>
      </c>
      <c r="U11718">
        <v>521500</v>
      </c>
      <c r="V11718">
        <v>9</v>
      </c>
    </row>
    <row r="11719" spans="1:22" x14ac:dyDescent="0.3">
      <c r="A11719">
        <v>202223</v>
      </c>
      <c r="B11719" t="s">
        <v>820</v>
      </c>
      <c r="C11719" t="s">
        <v>821</v>
      </c>
      <c r="D11719" t="s">
        <v>822</v>
      </c>
      <c r="E11719" t="s">
        <v>823</v>
      </c>
      <c r="F11719" t="s">
        <v>852</v>
      </c>
      <c r="G11719" t="s">
        <v>853</v>
      </c>
      <c r="H11719" t="s">
        <v>1118</v>
      </c>
      <c r="I11719">
        <v>866</v>
      </c>
      <c r="J11719" t="s">
        <v>1119</v>
      </c>
      <c r="K11719" t="s">
        <v>828</v>
      </c>
      <c r="L11719" t="s">
        <v>831</v>
      </c>
      <c r="M11719" t="s">
        <v>829</v>
      </c>
      <c r="N11719" t="s">
        <v>829</v>
      </c>
      <c r="O11719" t="s">
        <v>829</v>
      </c>
      <c r="P11719">
        <v>0</v>
      </c>
      <c r="Q11719">
        <v>520000</v>
      </c>
      <c r="R11719" t="s">
        <v>829</v>
      </c>
      <c r="S11719">
        <v>520000</v>
      </c>
      <c r="T11719">
        <v>0</v>
      </c>
      <c r="U11719">
        <v>520000</v>
      </c>
      <c r="V11719">
        <v>9</v>
      </c>
    </row>
    <row r="11720" spans="1:22" x14ac:dyDescent="0.3">
      <c r="A11720">
        <v>202324</v>
      </c>
      <c r="B11720" t="s">
        <v>820</v>
      </c>
      <c r="C11720" t="s">
        <v>821</v>
      </c>
      <c r="D11720" t="s">
        <v>822</v>
      </c>
      <c r="E11720" t="s">
        <v>823</v>
      </c>
      <c r="F11720" t="s">
        <v>852</v>
      </c>
      <c r="G11720" t="s">
        <v>853</v>
      </c>
      <c r="H11720" t="s">
        <v>1118</v>
      </c>
      <c r="I11720">
        <v>866</v>
      </c>
      <c r="J11720" t="s">
        <v>1119</v>
      </c>
      <c r="K11720" t="s">
        <v>828</v>
      </c>
      <c r="L11720" t="s">
        <v>831</v>
      </c>
      <c r="M11720" t="s">
        <v>829</v>
      </c>
      <c r="N11720" t="s">
        <v>829</v>
      </c>
      <c r="O11720" t="s">
        <v>829</v>
      </c>
      <c r="P11720">
        <v>0</v>
      </c>
      <c r="Q11720">
        <v>518800</v>
      </c>
      <c r="R11720" t="s">
        <v>829</v>
      </c>
      <c r="S11720">
        <v>518800</v>
      </c>
      <c r="T11720">
        <v>0</v>
      </c>
      <c r="U11720">
        <v>518800</v>
      </c>
      <c r="V11720">
        <v>9</v>
      </c>
    </row>
    <row r="11721" spans="1:22" x14ac:dyDescent="0.3">
      <c r="A11721">
        <v>202122</v>
      </c>
      <c r="B11721" t="s">
        <v>820</v>
      </c>
      <c r="C11721" t="s">
        <v>821</v>
      </c>
      <c r="D11721" t="s">
        <v>822</v>
      </c>
      <c r="E11721" t="s">
        <v>823</v>
      </c>
      <c r="F11721" t="s">
        <v>852</v>
      </c>
      <c r="G11721" t="s">
        <v>853</v>
      </c>
      <c r="H11721" t="s">
        <v>1118</v>
      </c>
      <c r="I11721">
        <v>866</v>
      </c>
      <c r="J11721" t="s">
        <v>1119</v>
      </c>
      <c r="K11721" t="s">
        <v>828</v>
      </c>
      <c r="L11721" t="s">
        <v>832</v>
      </c>
      <c r="M11721">
        <v>0</v>
      </c>
      <c r="N11721">
        <v>0</v>
      </c>
      <c r="O11721">
        <v>86537</v>
      </c>
      <c r="P11721">
        <v>0</v>
      </c>
      <c r="Q11721">
        <v>0</v>
      </c>
      <c r="R11721">
        <v>0</v>
      </c>
      <c r="S11721">
        <v>86537</v>
      </c>
      <c r="T11721">
        <v>268970</v>
      </c>
      <c r="U11721">
        <v>-182433</v>
      </c>
      <c r="V11721">
        <v>-3</v>
      </c>
    </row>
    <row r="11722" spans="1:22" x14ac:dyDescent="0.3">
      <c r="A11722">
        <v>202223</v>
      </c>
      <c r="B11722" t="s">
        <v>820</v>
      </c>
      <c r="C11722" t="s">
        <v>821</v>
      </c>
      <c r="D11722" t="s">
        <v>822</v>
      </c>
      <c r="E11722" t="s">
        <v>823</v>
      </c>
      <c r="F11722" t="s">
        <v>852</v>
      </c>
      <c r="G11722" t="s">
        <v>853</v>
      </c>
      <c r="H11722" t="s">
        <v>1118</v>
      </c>
      <c r="I11722">
        <v>866</v>
      </c>
      <c r="J11722" t="s">
        <v>1119</v>
      </c>
      <c r="K11722" t="s">
        <v>828</v>
      </c>
      <c r="L11722" t="s">
        <v>832</v>
      </c>
      <c r="M11722">
        <v>0</v>
      </c>
      <c r="N11722">
        <v>0</v>
      </c>
      <c r="O11722">
        <v>87300</v>
      </c>
      <c r="P11722">
        <v>0</v>
      </c>
      <c r="Q11722">
        <v>0</v>
      </c>
      <c r="R11722">
        <v>0</v>
      </c>
      <c r="S11722">
        <v>87300</v>
      </c>
      <c r="T11722">
        <v>230842</v>
      </c>
      <c r="U11722">
        <v>-143542</v>
      </c>
      <c r="V11722">
        <v>-3</v>
      </c>
    </row>
    <row r="11723" spans="1:22" x14ac:dyDescent="0.3">
      <c r="A11723">
        <v>202324</v>
      </c>
      <c r="B11723" t="s">
        <v>820</v>
      </c>
      <c r="C11723" t="s">
        <v>821</v>
      </c>
      <c r="D11723" t="s">
        <v>822</v>
      </c>
      <c r="E11723" t="s">
        <v>823</v>
      </c>
      <c r="F11723" t="s">
        <v>852</v>
      </c>
      <c r="G11723" t="s">
        <v>853</v>
      </c>
      <c r="H11723" t="s">
        <v>1118</v>
      </c>
      <c r="I11723">
        <v>866</v>
      </c>
      <c r="J11723" t="s">
        <v>1119</v>
      </c>
      <c r="K11723" t="s">
        <v>828</v>
      </c>
      <c r="L11723" t="s">
        <v>832</v>
      </c>
      <c r="M11723">
        <v>0</v>
      </c>
      <c r="N11723">
        <v>0</v>
      </c>
      <c r="O11723">
        <v>81063</v>
      </c>
      <c r="P11723">
        <v>0</v>
      </c>
      <c r="Q11723">
        <v>0</v>
      </c>
      <c r="R11723">
        <v>0</v>
      </c>
      <c r="S11723">
        <v>81063</v>
      </c>
      <c r="T11723">
        <v>81063</v>
      </c>
      <c r="U11723">
        <v>0</v>
      </c>
      <c r="V11723">
        <v>0</v>
      </c>
    </row>
    <row r="11724" spans="1:22" x14ac:dyDescent="0.3">
      <c r="A11724">
        <v>202122</v>
      </c>
      <c r="B11724" t="s">
        <v>820</v>
      </c>
      <c r="C11724" t="s">
        <v>821</v>
      </c>
      <c r="D11724" t="s">
        <v>822</v>
      </c>
      <c r="E11724" t="s">
        <v>823</v>
      </c>
      <c r="F11724" t="s">
        <v>852</v>
      </c>
      <c r="G11724" t="s">
        <v>853</v>
      </c>
      <c r="H11724" t="s">
        <v>1118</v>
      </c>
      <c r="I11724">
        <v>866</v>
      </c>
      <c r="J11724" t="s">
        <v>1119</v>
      </c>
      <c r="K11724" t="s">
        <v>828</v>
      </c>
      <c r="L11724" t="s">
        <v>544</v>
      </c>
      <c r="M11724">
        <v>8065</v>
      </c>
      <c r="N11724">
        <v>68959</v>
      </c>
      <c r="O11724">
        <v>40743</v>
      </c>
      <c r="P11724">
        <v>3075</v>
      </c>
      <c r="Q11724">
        <v>559</v>
      </c>
      <c r="R11724">
        <v>0</v>
      </c>
      <c r="S11724">
        <v>121402</v>
      </c>
      <c r="T11724">
        <v>0</v>
      </c>
      <c r="U11724">
        <v>121402</v>
      </c>
      <c r="V11724">
        <v>2</v>
      </c>
    </row>
    <row r="11725" spans="1:22" x14ac:dyDescent="0.3">
      <c r="A11725">
        <v>202223</v>
      </c>
      <c r="B11725" t="s">
        <v>820</v>
      </c>
      <c r="C11725" t="s">
        <v>821</v>
      </c>
      <c r="D11725" t="s">
        <v>822</v>
      </c>
      <c r="E11725" t="s">
        <v>823</v>
      </c>
      <c r="F11725" t="s">
        <v>852</v>
      </c>
      <c r="G11725" t="s">
        <v>853</v>
      </c>
      <c r="H11725" t="s">
        <v>1118</v>
      </c>
      <c r="I11725">
        <v>866</v>
      </c>
      <c r="J11725" t="s">
        <v>1119</v>
      </c>
      <c r="K11725" t="s">
        <v>828</v>
      </c>
      <c r="L11725" t="s">
        <v>544</v>
      </c>
      <c r="M11725">
        <v>8928</v>
      </c>
      <c r="N11725">
        <v>77573</v>
      </c>
      <c r="O11725">
        <v>47541</v>
      </c>
      <c r="P11725">
        <v>3702</v>
      </c>
      <c r="Q11725">
        <v>629</v>
      </c>
      <c r="R11725">
        <v>0</v>
      </c>
      <c r="S11725">
        <v>138374</v>
      </c>
      <c r="T11725">
        <v>0</v>
      </c>
      <c r="U11725">
        <v>138374</v>
      </c>
      <c r="V11725">
        <v>3</v>
      </c>
    </row>
    <row r="11726" spans="1:22" x14ac:dyDescent="0.3">
      <c r="A11726">
        <v>202324</v>
      </c>
      <c r="B11726" t="s">
        <v>820</v>
      </c>
      <c r="C11726" t="s">
        <v>821</v>
      </c>
      <c r="D11726" t="s">
        <v>822</v>
      </c>
      <c r="E11726" t="s">
        <v>823</v>
      </c>
      <c r="F11726" t="s">
        <v>852</v>
      </c>
      <c r="G11726" t="s">
        <v>853</v>
      </c>
      <c r="H11726" t="s">
        <v>1118</v>
      </c>
      <c r="I11726">
        <v>866</v>
      </c>
      <c r="J11726" t="s">
        <v>1119</v>
      </c>
      <c r="K11726" t="s">
        <v>828</v>
      </c>
      <c r="L11726" t="s">
        <v>544</v>
      </c>
      <c r="M11726">
        <v>9056</v>
      </c>
      <c r="N11726">
        <v>79749</v>
      </c>
      <c r="O11726">
        <v>50678</v>
      </c>
      <c r="P11726">
        <v>4036</v>
      </c>
      <c r="Q11726">
        <v>651</v>
      </c>
      <c r="R11726">
        <v>0</v>
      </c>
      <c r="S11726">
        <v>144170</v>
      </c>
      <c r="T11726">
        <v>0</v>
      </c>
      <c r="U11726">
        <v>144170</v>
      </c>
      <c r="V11726">
        <v>3</v>
      </c>
    </row>
    <row r="11727" spans="1:22" x14ac:dyDescent="0.3">
      <c r="A11727">
        <v>202122</v>
      </c>
      <c r="B11727" t="s">
        <v>820</v>
      </c>
      <c r="C11727" t="s">
        <v>821</v>
      </c>
      <c r="D11727" t="s">
        <v>822</v>
      </c>
      <c r="E11727" t="s">
        <v>823</v>
      </c>
      <c r="F11727" t="s">
        <v>852</v>
      </c>
      <c r="G11727" t="s">
        <v>853</v>
      </c>
      <c r="H11727" t="s">
        <v>1118</v>
      </c>
      <c r="I11727">
        <v>866</v>
      </c>
      <c r="J11727" t="s">
        <v>1119</v>
      </c>
      <c r="K11727" t="s">
        <v>828</v>
      </c>
      <c r="L11727" t="s">
        <v>600</v>
      </c>
      <c r="M11727" t="s">
        <v>829</v>
      </c>
      <c r="N11727" t="s">
        <v>829</v>
      </c>
      <c r="O11727" t="s">
        <v>829</v>
      </c>
      <c r="P11727">
        <v>0</v>
      </c>
      <c r="Q11727">
        <v>0</v>
      </c>
      <c r="R11727" t="s">
        <v>829</v>
      </c>
      <c r="S11727">
        <v>0</v>
      </c>
      <c r="T11727">
        <v>0</v>
      </c>
      <c r="U11727">
        <v>0</v>
      </c>
      <c r="V11727">
        <v>0</v>
      </c>
    </row>
    <row r="11728" spans="1:22" x14ac:dyDescent="0.3">
      <c r="A11728">
        <v>202223</v>
      </c>
      <c r="B11728" t="s">
        <v>820</v>
      </c>
      <c r="C11728" t="s">
        <v>821</v>
      </c>
      <c r="D11728" t="s">
        <v>822</v>
      </c>
      <c r="E11728" t="s">
        <v>823</v>
      </c>
      <c r="F11728" t="s">
        <v>852</v>
      </c>
      <c r="G11728" t="s">
        <v>853</v>
      </c>
      <c r="H11728" t="s">
        <v>1118</v>
      </c>
      <c r="I11728">
        <v>866</v>
      </c>
      <c r="J11728" t="s">
        <v>1119</v>
      </c>
      <c r="K11728" t="s">
        <v>828</v>
      </c>
      <c r="L11728" t="s">
        <v>600</v>
      </c>
      <c r="M11728" t="s">
        <v>829</v>
      </c>
      <c r="N11728" t="s">
        <v>829</v>
      </c>
      <c r="O11728" t="s">
        <v>829</v>
      </c>
      <c r="P11728">
        <v>0</v>
      </c>
      <c r="Q11728">
        <v>0</v>
      </c>
      <c r="R11728" t="s">
        <v>829</v>
      </c>
      <c r="S11728">
        <v>0</v>
      </c>
      <c r="T11728">
        <v>0</v>
      </c>
      <c r="U11728">
        <v>0</v>
      </c>
      <c r="V11728">
        <v>0</v>
      </c>
    </row>
    <row r="11729" spans="1:22" x14ac:dyDescent="0.3">
      <c r="A11729">
        <v>202324</v>
      </c>
      <c r="B11729" t="s">
        <v>820</v>
      </c>
      <c r="C11729" t="s">
        <v>821</v>
      </c>
      <c r="D11729" t="s">
        <v>822</v>
      </c>
      <c r="E11729" t="s">
        <v>823</v>
      </c>
      <c r="F11729" t="s">
        <v>852</v>
      </c>
      <c r="G11729" t="s">
        <v>853</v>
      </c>
      <c r="H11729" t="s">
        <v>1118</v>
      </c>
      <c r="I11729">
        <v>866</v>
      </c>
      <c r="J11729" t="s">
        <v>1119</v>
      </c>
      <c r="K11729" t="s">
        <v>828</v>
      </c>
      <c r="L11729" t="s">
        <v>600</v>
      </c>
      <c r="M11729" t="s">
        <v>829</v>
      </c>
      <c r="N11729" t="s">
        <v>829</v>
      </c>
      <c r="O11729" t="s">
        <v>829</v>
      </c>
      <c r="P11729">
        <v>0</v>
      </c>
      <c r="Q11729">
        <v>0</v>
      </c>
      <c r="R11729" t="s">
        <v>829</v>
      </c>
      <c r="S11729">
        <v>0</v>
      </c>
      <c r="T11729">
        <v>0</v>
      </c>
      <c r="U11729">
        <v>0</v>
      </c>
      <c r="V11729">
        <v>0</v>
      </c>
    </row>
    <row r="11730" spans="1:22" x14ac:dyDescent="0.3">
      <c r="A11730">
        <v>202122</v>
      </c>
      <c r="B11730" t="s">
        <v>820</v>
      </c>
      <c r="C11730" t="s">
        <v>821</v>
      </c>
      <c r="D11730" t="s">
        <v>822</v>
      </c>
      <c r="E11730" t="s">
        <v>823</v>
      </c>
      <c r="F11730" t="s">
        <v>852</v>
      </c>
      <c r="G11730" t="s">
        <v>853</v>
      </c>
      <c r="H11730" t="s">
        <v>1118</v>
      </c>
      <c r="I11730">
        <v>866</v>
      </c>
      <c r="J11730" t="s">
        <v>1119</v>
      </c>
      <c r="K11730" t="s">
        <v>828</v>
      </c>
      <c r="L11730" t="s">
        <v>247</v>
      </c>
      <c r="M11730">
        <v>0</v>
      </c>
      <c r="N11730">
        <v>0</v>
      </c>
      <c r="O11730">
        <v>0</v>
      </c>
      <c r="P11730">
        <v>0</v>
      </c>
      <c r="Q11730">
        <v>0</v>
      </c>
      <c r="R11730">
        <v>0</v>
      </c>
      <c r="S11730">
        <v>0</v>
      </c>
      <c r="T11730">
        <v>0</v>
      </c>
      <c r="U11730">
        <v>0</v>
      </c>
      <c r="V11730">
        <v>0</v>
      </c>
    </row>
    <row r="11731" spans="1:22" x14ac:dyDescent="0.3">
      <c r="A11731">
        <v>202223</v>
      </c>
      <c r="B11731" t="s">
        <v>820</v>
      </c>
      <c r="C11731" t="s">
        <v>821</v>
      </c>
      <c r="D11731" t="s">
        <v>822</v>
      </c>
      <c r="E11731" t="s">
        <v>823</v>
      </c>
      <c r="F11731" t="s">
        <v>852</v>
      </c>
      <c r="G11731" t="s">
        <v>853</v>
      </c>
      <c r="H11731" t="s">
        <v>1118</v>
      </c>
      <c r="I11731">
        <v>866</v>
      </c>
      <c r="J11731" t="s">
        <v>1119</v>
      </c>
      <c r="K11731" t="s">
        <v>828</v>
      </c>
      <c r="L11731" t="s">
        <v>247</v>
      </c>
      <c r="M11731">
        <v>0</v>
      </c>
      <c r="N11731">
        <v>0</v>
      </c>
      <c r="O11731">
        <v>0</v>
      </c>
      <c r="P11731">
        <v>0</v>
      </c>
      <c r="Q11731">
        <v>0</v>
      </c>
      <c r="R11731">
        <v>0</v>
      </c>
      <c r="S11731">
        <v>0</v>
      </c>
      <c r="T11731">
        <v>0</v>
      </c>
      <c r="U11731">
        <v>0</v>
      </c>
      <c r="V11731">
        <v>0</v>
      </c>
    </row>
    <row r="11732" spans="1:22" x14ac:dyDescent="0.3">
      <c r="A11732">
        <v>202324</v>
      </c>
      <c r="B11732" t="s">
        <v>820</v>
      </c>
      <c r="C11732" t="s">
        <v>821</v>
      </c>
      <c r="D11732" t="s">
        <v>822</v>
      </c>
      <c r="E11732" t="s">
        <v>823</v>
      </c>
      <c r="F11732" t="s">
        <v>852</v>
      </c>
      <c r="G11732" t="s">
        <v>853</v>
      </c>
      <c r="H11732" t="s">
        <v>1118</v>
      </c>
      <c r="I11732">
        <v>866</v>
      </c>
      <c r="J11732" t="s">
        <v>1119</v>
      </c>
      <c r="K11732" t="s">
        <v>828</v>
      </c>
      <c r="L11732" t="s">
        <v>247</v>
      </c>
      <c r="M11732">
        <v>0</v>
      </c>
      <c r="N11732">
        <v>0</v>
      </c>
      <c r="O11732">
        <v>0</v>
      </c>
      <c r="P11732">
        <v>0</v>
      </c>
      <c r="Q11732">
        <v>0</v>
      </c>
      <c r="R11732">
        <v>0</v>
      </c>
      <c r="S11732">
        <v>0</v>
      </c>
      <c r="T11732">
        <v>0</v>
      </c>
      <c r="U11732">
        <v>0</v>
      </c>
      <c r="V11732">
        <v>0</v>
      </c>
    </row>
    <row r="11733" spans="1:22" x14ac:dyDescent="0.3">
      <c r="A11733">
        <v>202122</v>
      </c>
      <c r="B11733" t="s">
        <v>820</v>
      </c>
      <c r="C11733" t="s">
        <v>821</v>
      </c>
      <c r="D11733" t="s">
        <v>822</v>
      </c>
      <c r="E11733" t="s">
        <v>823</v>
      </c>
      <c r="F11733" t="s">
        <v>852</v>
      </c>
      <c r="G11733" t="s">
        <v>853</v>
      </c>
      <c r="H11733" t="s">
        <v>1118</v>
      </c>
      <c r="I11733">
        <v>866</v>
      </c>
      <c r="J11733" t="s">
        <v>1119</v>
      </c>
      <c r="K11733" t="s">
        <v>828</v>
      </c>
      <c r="L11733" t="s">
        <v>833</v>
      </c>
      <c r="M11733">
        <v>16015559</v>
      </c>
      <c r="N11733">
        <v>37710261</v>
      </c>
      <c r="O11733">
        <v>3369696</v>
      </c>
      <c r="P11733">
        <v>15977604</v>
      </c>
      <c r="Q11733">
        <v>2626689</v>
      </c>
      <c r="R11733">
        <v>3814758</v>
      </c>
      <c r="S11733">
        <v>80260966</v>
      </c>
      <c r="T11733">
        <v>508218</v>
      </c>
      <c r="U11733">
        <v>79752748</v>
      </c>
      <c r="V11733" t="s">
        <v>834</v>
      </c>
    </row>
    <row r="11734" spans="1:22" x14ac:dyDescent="0.3">
      <c r="A11734">
        <v>202223</v>
      </c>
      <c r="B11734" t="s">
        <v>820</v>
      </c>
      <c r="C11734" t="s">
        <v>821</v>
      </c>
      <c r="D11734" t="s">
        <v>822</v>
      </c>
      <c r="E11734" t="s">
        <v>823</v>
      </c>
      <c r="F11734" t="s">
        <v>852</v>
      </c>
      <c r="G11734" t="s">
        <v>853</v>
      </c>
      <c r="H11734" t="s">
        <v>1118</v>
      </c>
      <c r="I11734">
        <v>866</v>
      </c>
      <c r="J11734" t="s">
        <v>1119</v>
      </c>
      <c r="K11734" t="s">
        <v>828</v>
      </c>
      <c r="L11734" t="s">
        <v>833</v>
      </c>
      <c r="M11734">
        <v>15767487</v>
      </c>
      <c r="N11734">
        <v>33991075</v>
      </c>
      <c r="O11734">
        <v>4080044</v>
      </c>
      <c r="P11734">
        <v>19299042</v>
      </c>
      <c r="Q11734">
        <v>2948317</v>
      </c>
      <c r="R11734">
        <v>3310644</v>
      </c>
      <c r="S11734">
        <v>80226609</v>
      </c>
      <c r="T11734">
        <v>465706</v>
      </c>
      <c r="U11734">
        <v>79760904</v>
      </c>
      <c r="V11734" t="s">
        <v>834</v>
      </c>
    </row>
    <row r="11735" spans="1:22" x14ac:dyDescent="0.3">
      <c r="A11735">
        <v>202324</v>
      </c>
      <c r="B11735" t="s">
        <v>820</v>
      </c>
      <c r="C11735" t="s">
        <v>821</v>
      </c>
      <c r="D11735" t="s">
        <v>822</v>
      </c>
      <c r="E11735" t="s">
        <v>823</v>
      </c>
      <c r="F11735" t="s">
        <v>852</v>
      </c>
      <c r="G11735" t="s">
        <v>853</v>
      </c>
      <c r="H11735" t="s">
        <v>1118</v>
      </c>
      <c r="I11735">
        <v>866</v>
      </c>
      <c r="J11735" t="s">
        <v>1119</v>
      </c>
      <c r="K11735" t="s">
        <v>828</v>
      </c>
      <c r="L11735" t="s">
        <v>833</v>
      </c>
      <c r="M11735">
        <v>17247136</v>
      </c>
      <c r="N11735">
        <v>32448641</v>
      </c>
      <c r="O11735">
        <v>5389100</v>
      </c>
      <c r="P11735">
        <v>22587675</v>
      </c>
      <c r="Q11735">
        <v>3220297</v>
      </c>
      <c r="R11735">
        <v>2942822</v>
      </c>
      <c r="S11735">
        <v>84556071</v>
      </c>
      <c r="T11735">
        <v>129785</v>
      </c>
      <c r="U11735">
        <v>84426286</v>
      </c>
      <c r="V11735" t="s">
        <v>834</v>
      </c>
    </row>
    <row r="11736" spans="1:22" x14ac:dyDescent="0.3">
      <c r="A11736">
        <v>202122</v>
      </c>
      <c r="B11736" t="s">
        <v>820</v>
      </c>
      <c r="C11736" t="s">
        <v>821</v>
      </c>
      <c r="D11736" t="s">
        <v>822</v>
      </c>
      <c r="E11736" t="s">
        <v>823</v>
      </c>
      <c r="F11736" t="s">
        <v>852</v>
      </c>
      <c r="G11736" t="s">
        <v>853</v>
      </c>
      <c r="H11736" t="s">
        <v>1118</v>
      </c>
      <c r="I11736">
        <v>866</v>
      </c>
      <c r="J11736" t="s">
        <v>1119</v>
      </c>
      <c r="K11736" t="s">
        <v>835</v>
      </c>
      <c r="L11736" t="s">
        <v>836</v>
      </c>
      <c r="M11736" t="s">
        <v>829</v>
      </c>
      <c r="N11736" t="s">
        <v>829</v>
      </c>
      <c r="O11736" t="s">
        <v>829</v>
      </c>
      <c r="P11736" t="s">
        <v>829</v>
      </c>
      <c r="Q11736" t="s">
        <v>829</v>
      </c>
      <c r="R11736" t="s">
        <v>829</v>
      </c>
      <c r="S11736">
        <v>78669773</v>
      </c>
      <c r="T11736" t="s">
        <v>829</v>
      </c>
      <c r="U11736" t="s">
        <v>829</v>
      </c>
      <c r="V11736" t="s">
        <v>834</v>
      </c>
    </row>
    <row r="11737" spans="1:22" x14ac:dyDescent="0.3">
      <c r="A11737">
        <v>202223</v>
      </c>
      <c r="B11737" t="s">
        <v>820</v>
      </c>
      <c r="C11737" t="s">
        <v>821</v>
      </c>
      <c r="D11737" t="s">
        <v>822</v>
      </c>
      <c r="E11737" t="s">
        <v>823</v>
      </c>
      <c r="F11737" t="s">
        <v>852</v>
      </c>
      <c r="G11737" t="s">
        <v>853</v>
      </c>
      <c r="H11737" t="s">
        <v>1118</v>
      </c>
      <c r="I11737">
        <v>866</v>
      </c>
      <c r="J11737" t="s">
        <v>1119</v>
      </c>
      <c r="K11737" t="s">
        <v>835</v>
      </c>
      <c r="L11737" t="s">
        <v>836</v>
      </c>
      <c r="M11737" t="s">
        <v>829</v>
      </c>
      <c r="N11737" t="s">
        <v>829</v>
      </c>
      <c r="O11737" t="s">
        <v>829</v>
      </c>
      <c r="P11737" t="s">
        <v>829</v>
      </c>
      <c r="Q11737" t="s">
        <v>829</v>
      </c>
      <c r="R11737" t="s">
        <v>829</v>
      </c>
      <c r="S11737">
        <v>79041544</v>
      </c>
      <c r="T11737" t="s">
        <v>829</v>
      </c>
      <c r="U11737" t="s">
        <v>829</v>
      </c>
      <c r="V11737" t="s">
        <v>834</v>
      </c>
    </row>
    <row r="11738" spans="1:22" x14ac:dyDescent="0.3">
      <c r="A11738">
        <v>202324</v>
      </c>
      <c r="B11738" t="s">
        <v>820</v>
      </c>
      <c r="C11738" t="s">
        <v>821</v>
      </c>
      <c r="D11738" t="s">
        <v>822</v>
      </c>
      <c r="E11738" t="s">
        <v>823</v>
      </c>
      <c r="F11738" t="s">
        <v>852</v>
      </c>
      <c r="G11738" t="s">
        <v>853</v>
      </c>
      <c r="H11738" t="s">
        <v>1118</v>
      </c>
      <c r="I11738">
        <v>866</v>
      </c>
      <c r="J11738" t="s">
        <v>1119</v>
      </c>
      <c r="K11738" t="s">
        <v>835</v>
      </c>
      <c r="L11738" t="s">
        <v>836</v>
      </c>
      <c r="M11738" t="s">
        <v>829</v>
      </c>
      <c r="N11738" t="s">
        <v>829</v>
      </c>
      <c r="O11738" t="s">
        <v>829</v>
      </c>
      <c r="P11738" t="s">
        <v>829</v>
      </c>
      <c r="Q11738" t="s">
        <v>829</v>
      </c>
      <c r="R11738" t="s">
        <v>829</v>
      </c>
      <c r="S11738">
        <v>81355615</v>
      </c>
      <c r="T11738" t="s">
        <v>829</v>
      </c>
      <c r="U11738" t="s">
        <v>829</v>
      </c>
      <c r="V11738" t="s">
        <v>834</v>
      </c>
    </row>
    <row r="11739" spans="1:22" x14ac:dyDescent="0.3">
      <c r="A11739">
        <v>202122</v>
      </c>
      <c r="B11739" t="s">
        <v>820</v>
      </c>
      <c r="C11739" t="s">
        <v>821</v>
      </c>
      <c r="D11739" t="s">
        <v>822</v>
      </c>
      <c r="E11739" t="s">
        <v>823</v>
      </c>
      <c r="F11739" t="s">
        <v>852</v>
      </c>
      <c r="G11739" t="s">
        <v>853</v>
      </c>
      <c r="H11739" t="s">
        <v>1118</v>
      </c>
      <c r="I11739">
        <v>866</v>
      </c>
      <c r="J11739" t="s">
        <v>1119</v>
      </c>
      <c r="K11739" t="s">
        <v>835</v>
      </c>
      <c r="L11739" t="s">
        <v>837</v>
      </c>
      <c r="M11739" t="s">
        <v>829</v>
      </c>
      <c r="N11739" t="s">
        <v>829</v>
      </c>
      <c r="O11739" t="s">
        <v>829</v>
      </c>
      <c r="P11739" t="s">
        <v>829</v>
      </c>
      <c r="Q11739" t="s">
        <v>829</v>
      </c>
      <c r="R11739" t="s">
        <v>829</v>
      </c>
      <c r="S11739">
        <v>-17077</v>
      </c>
      <c r="T11739" t="s">
        <v>829</v>
      </c>
      <c r="U11739" t="s">
        <v>829</v>
      </c>
      <c r="V11739" t="s">
        <v>834</v>
      </c>
    </row>
    <row r="11740" spans="1:22" x14ac:dyDescent="0.3">
      <c r="A11740">
        <v>202223</v>
      </c>
      <c r="B11740" t="s">
        <v>820</v>
      </c>
      <c r="C11740" t="s">
        <v>821</v>
      </c>
      <c r="D11740" t="s">
        <v>822</v>
      </c>
      <c r="E11740" t="s">
        <v>823</v>
      </c>
      <c r="F11740" t="s">
        <v>852</v>
      </c>
      <c r="G11740" t="s">
        <v>853</v>
      </c>
      <c r="H11740" t="s">
        <v>1118</v>
      </c>
      <c r="I11740">
        <v>866</v>
      </c>
      <c r="J11740" t="s">
        <v>1119</v>
      </c>
      <c r="K11740" t="s">
        <v>835</v>
      </c>
      <c r="L11740" t="s">
        <v>837</v>
      </c>
      <c r="M11740" t="s">
        <v>829</v>
      </c>
      <c r="N11740" t="s">
        <v>829</v>
      </c>
      <c r="O11740" t="s">
        <v>829</v>
      </c>
      <c r="P11740" t="s">
        <v>829</v>
      </c>
      <c r="Q11740" t="s">
        <v>829</v>
      </c>
      <c r="R11740" t="s">
        <v>829</v>
      </c>
      <c r="S11740">
        <v>-212345</v>
      </c>
      <c r="T11740" t="s">
        <v>829</v>
      </c>
      <c r="U11740" t="s">
        <v>829</v>
      </c>
      <c r="V11740">
        <v>0</v>
      </c>
    </row>
    <row r="11741" spans="1:22" x14ac:dyDescent="0.3">
      <c r="A11741">
        <v>202324</v>
      </c>
      <c r="B11741" t="s">
        <v>820</v>
      </c>
      <c r="C11741" t="s">
        <v>821</v>
      </c>
      <c r="D11741" t="s">
        <v>822</v>
      </c>
      <c r="E11741" t="s">
        <v>823</v>
      </c>
      <c r="F11741" t="s">
        <v>852</v>
      </c>
      <c r="G11741" t="s">
        <v>853</v>
      </c>
      <c r="H11741" t="s">
        <v>1118</v>
      </c>
      <c r="I11741">
        <v>866</v>
      </c>
      <c r="J11741" t="s">
        <v>1119</v>
      </c>
      <c r="K11741" t="s">
        <v>835</v>
      </c>
      <c r="L11741" t="s">
        <v>837</v>
      </c>
      <c r="M11741" t="s">
        <v>829</v>
      </c>
      <c r="N11741" t="s">
        <v>829</v>
      </c>
      <c r="O11741" t="s">
        <v>829</v>
      </c>
      <c r="P11741" t="s">
        <v>829</v>
      </c>
      <c r="Q11741" t="s">
        <v>829</v>
      </c>
      <c r="R11741" t="s">
        <v>829</v>
      </c>
      <c r="S11741">
        <v>20577</v>
      </c>
      <c r="T11741" t="s">
        <v>829</v>
      </c>
      <c r="U11741" t="s">
        <v>829</v>
      </c>
      <c r="V11741">
        <v>0</v>
      </c>
    </row>
    <row r="11742" spans="1:22" x14ac:dyDescent="0.3">
      <c r="A11742">
        <v>202122</v>
      </c>
      <c r="B11742" t="s">
        <v>820</v>
      </c>
      <c r="C11742" t="s">
        <v>821</v>
      </c>
      <c r="D11742" t="s">
        <v>822</v>
      </c>
      <c r="E11742" t="s">
        <v>823</v>
      </c>
      <c r="F11742" t="s">
        <v>852</v>
      </c>
      <c r="G11742" t="s">
        <v>853</v>
      </c>
      <c r="H11742" t="s">
        <v>1118</v>
      </c>
      <c r="I11742">
        <v>866</v>
      </c>
      <c r="J11742" t="s">
        <v>1119</v>
      </c>
      <c r="K11742" t="s">
        <v>835</v>
      </c>
      <c r="L11742" t="s">
        <v>838</v>
      </c>
      <c r="M11742" t="s">
        <v>829</v>
      </c>
      <c r="N11742" t="s">
        <v>829</v>
      </c>
      <c r="O11742" t="s">
        <v>829</v>
      </c>
      <c r="P11742" t="s">
        <v>829</v>
      </c>
      <c r="Q11742" t="s">
        <v>829</v>
      </c>
      <c r="R11742" t="s">
        <v>829</v>
      </c>
      <c r="S11742">
        <v>-3272784</v>
      </c>
      <c r="T11742" t="s">
        <v>829</v>
      </c>
      <c r="U11742" t="s">
        <v>829</v>
      </c>
      <c r="V11742" t="s">
        <v>834</v>
      </c>
    </row>
    <row r="11743" spans="1:22" x14ac:dyDescent="0.3">
      <c r="A11743">
        <v>202223</v>
      </c>
      <c r="B11743" t="s">
        <v>820</v>
      </c>
      <c r="C11743" t="s">
        <v>821</v>
      </c>
      <c r="D11743" t="s">
        <v>822</v>
      </c>
      <c r="E11743" t="s">
        <v>823</v>
      </c>
      <c r="F11743" t="s">
        <v>852</v>
      </c>
      <c r="G11743" t="s">
        <v>853</v>
      </c>
      <c r="H11743" t="s">
        <v>1118</v>
      </c>
      <c r="I11743">
        <v>866</v>
      </c>
      <c r="J11743" t="s">
        <v>1119</v>
      </c>
      <c r="K11743" t="s">
        <v>835</v>
      </c>
      <c r="L11743" t="s">
        <v>838</v>
      </c>
      <c r="M11743" t="s">
        <v>829</v>
      </c>
      <c r="N11743" t="s">
        <v>829</v>
      </c>
      <c r="O11743" t="s">
        <v>829</v>
      </c>
      <c r="P11743" t="s">
        <v>829</v>
      </c>
      <c r="Q11743" t="s">
        <v>829</v>
      </c>
      <c r="R11743" t="s">
        <v>829</v>
      </c>
      <c r="S11743">
        <v>-4370086</v>
      </c>
      <c r="T11743" t="s">
        <v>829</v>
      </c>
      <c r="U11743" t="s">
        <v>829</v>
      </c>
      <c r="V11743" t="s">
        <v>834</v>
      </c>
    </row>
    <row r="11744" spans="1:22" x14ac:dyDescent="0.3">
      <c r="A11744">
        <v>202324</v>
      </c>
      <c r="B11744" t="s">
        <v>820</v>
      </c>
      <c r="C11744" t="s">
        <v>821</v>
      </c>
      <c r="D11744" t="s">
        <v>822</v>
      </c>
      <c r="E11744" t="s">
        <v>823</v>
      </c>
      <c r="F11744" t="s">
        <v>852</v>
      </c>
      <c r="G11744" t="s">
        <v>853</v>
      </c>
      <c r="H11744" t="s">
        <v>1118</v>
      </c>
      <c r="I11744">
        <v>866</v>
      </c>
      <c r="J11744" t="s">
        <v>1119</v>
      </c>
      <c r="K11744" t="s">
        <v>835</v>
      </c>
      <c r="L11744" t="s">
        <v>838</v>
      </c>
      <c r="M11744" t="s">
        <v>829</v>
      </c>
      <c r="N11744" t="s">
        <v>829</v>
      </c>
      <c r="O11744" t="s">
        <v>829</v>
      </c>
      <c r="P11744" t="s">
        <v>829</v>
      </c>
      <c r="Q11744" t="s">
        <v>829</v>
      </c>
      <c r="R11744" t="s">
        <v>829</v>
      </c>
      <c r="S11744">
        <v>-5300415</v>
      </c>
      <c r="T11744" t="s">
        <v>829</v>
      </c>
      <c r="U11744" t="s">
        <v>829</v>
      </c>
      <c r="V11744" t="s">
        <v>834</v>
      </c>
    </row>
    <row r="11745" spans="1:22" x14ac:dyDescent="0.3">
      <c r="A11745">
        <v>202122</v>
      </c>
      <c r="B11745" t="s">
        <v>820</v>
      </c>
      <c r="C11745" t="s">
        <v>821</v>
      </c>
      <c r="D11745" t="s">
        <v>822</v>
      </c>
      <c r="E11745" t="s">
        <v>823</v>
      </c>
      <c r="F11745" t="s">
        <v>852</v>
      </c>
      <c r="G11745" t="s">
        <v>853</v>
      </c>
      <c r="H11745" t="s">
        <v>1118</v>
      </c>
      <c r="I11745">
        <v>866</v>
      </c>
      <c r="J11745" t="s">
        <v>1119</v>
      </c>
      <c r="K11745" t="s">
        <v>835</v>
      </c>
      <c r="L11745" t="s">
        <v>839</v>
      </c>
      <c r="M11745" t="s">
        <v>829</v>
      </c>
      <c r="N11745" t="s">
        <v>829</v>
      </c>
      <c r="O11745" t="s">
        <v>829</v>
      </c>
      <c r="P11745" t="s">
        <v>829</v>
      </c>
      <c r="Q11745" t="s">
        <v>829</v>
      </c>
      <c r="R11745" t="s">
        <v>829</v>
      </c>
      <c r="S11745">
        <v>4370086</v>
      </c>
      <c r="T11745" t="s">
        <v>829</v>
      </c>
      <c r="U11745" t="s">
        <v>829</v>
      </c>
      <c r="V11745" t="s">
        <v>834</v>
      </c>
    </row>
    <row r="11746" spans="1:22" x14ac:dyDescent="0.3">
      <c r="A11746">
        <v>202223</v>
      </c>
      <c r="B11746" t="s">
        <v>820</v>
      </c>
      <c r="C11746" t="s">
        <v>821</v>
      </c>
      <c r="D11746" t="s">
        <v>822</v>
      </c>
      <c r="E11746" t="s">
        <v>823</v>
      </c>
      <c r="F11746" t="s">
        <v>852</v>
      </c>
      <c r="G11746" t="s">
        <v>853</v>
      </c>
      <c r="H11746" t="s">
        <v>1118</v>
      </c>
      <c r="I11746">
        <v>866</v>
      </c>
      <c r="J11746" t="s">
        <v>1119</v>
      </c>
      <c r="K11746" t="s">
        <v>835</v>
      </c>
      <c r="L11746" t="s">
        <v>839</v>
      </c>
      <c r="M11746" t="s">
        <v>829</v>
      </c>
      <c r="N11746" t="s">
        <v>829</v>
      </c>
      <c r="O11746" t="s">
        <v>829</v>
      </c>
      <c r="P11746" t="s">
        <v>829</v>
      </c>
      <c r="Q11746" t="s">
        <v>829</v>
      </c>
      <c r="R11746" t="s">
        <v>829</v>
      </c>
      <c r="S11746">
        <v>5300415</v>
      </c>
      <c r="T11746" t="s">
        <v>829</v>
      </c>
      <c r="U11746" t="s">
        <v>829</v>
      </c>
      <c r="V11746" t="s">
        <v>834</v>
      </c>
    </row>
    <row r="11747" spans="1:22" x14ac:dyDescent="0.3">
      <c r="A11747">
        <v>202324</v>
      </c>
      <c r="B11747" t="s">
        <v>820</v>
      </c>
      <c r="C11747" t="s">
        <v>821</v>
      </c>
      <c r="D11747" t="s">
        <v>822</v>
      </c>
      <c r="E11747" t="s">
        <v>823</v>
      </c>
      <c r="F11747" t="s">
        <v>852</v>
      </c>
      <c r="G11747" t="s">
        <v>853</v>
      </c>
      <c r="H11747" t="s">
        <v>1118</v>
      </c>
      <c r="I11747">
        <v>866</v>
      </c>
      <c r="J11747" t="s">
        <v>1119</v>
      </c>
      <c r="K11747" t="s">
        <v>835</v>
      </c>
      <c r="L11747" t="s">
        <v>839</v>
      </c>
      <c r="M11747" t="s">
        <v>829</v>
      </c>
      <c r="N11747" t="s">
        <v>829</v>
      </c>
      <c r="O11747" t="s">
        <v>829</v>
      </c>
      <c r="P11747" t="s">
        <v>829</v>
      </c>
      <c r="Q11747" t="s">
        <v>829</v>
      </c>
      <c r="R11747" t="s">
        <v>829</v>
      </c>
      <c r="S11747">
        <v>8399580</v>
      </c>
      <c r="T11747" t="s">
        <v>829</v>
      </c>
      <c r="U11747" t="s">
        <v>829</v>
      </c>
      <c r="V11747" t="s">
        <v>834</v>
      </c>
    </row>
    <row r="11748" spans="1:22" x14ac:dyDescent="0.3">
      <c r="A11748">
        <v>202122</v>
      </c>
      <c r="B11748" t="s">
        <v>820</v>
      </c>
      <c r="C11748" t="s">
        <v>821</v>
      </c>
      <c r="D11748" t="s">
        <v>822</v>
      </c>
      <c r="E11748" t="s">
        <v>823</v>
      </c>
      <c r="F11748" t="s">
        <v>852</v>
      </c>
      <c r="G11748" t="s">
        <v>853</v>
      </c>
      <c r="H11748" t="s">
        <v>1118</v>
      </c>
      <c r="I11748">
        <v>866</v>
      </c>
      <c r="J11748" t="s">
        <v>1119</v>
      </c>
      <c r="K11748" t="s">
        <v>835</v>
      </c>
      <c r="L11748" t="s">
        <v>840</v>
      </c>
      <c r="M11748" t="s">
        <v>829</v>
      </c>
      <c r="N11748" t="s">
        <v>829</v>
      </c>
      <c r="O11748" t="s">
        <v>829</v>
      </c>
      <c r="P11748" t="s">
        <v>829</v>
      </c>
      <c r="Q11748" t="s">
        <v>829</v>
      </c>
      <c r="R11748" t="s">
        <v>829</v>
      </c>
      <c r="S11748">
        <v>0</v>
      </c>
      <c r="T11748" t="s">
        <v>829</v>
      </c>
      <c r="U11748" t="s">
        <v>829</v>
      </c>
      <c r="V11748" t="s">
        <v>834</v>
      </c>
    </row>
    <row r="11749" spans="1:22" x14ac:dyDescent="0.3">
      <c r="A11749">
        <v>202223</v>
      </c>
      <c r="B11749" t="s">
        <v>820</v>
      </c>
      <c r="C11749" t="s">
        <v>821</v>
      </c>
      <c r="D11749" t="s">
        <v>822</v>
      </c>
      <c r="E11749" t="s">
        <v>823</v>
      </c>
      <c r="F11749" t="s">
        <v>852</v>
      </c>
      <c r="G11749" t="s">
        <v>853</v>
      </c>
      <c r="H11749" t="s">
        <v>1118</v>
      </c>
      <c r="I11749">
        <v>866</v>
      </c>
      <c r="J11749" t="s">
        <v>1119</v>
      </c>
      <c r="K11749" t="s">
        <v>835</v>
      </c>
      <c r="L11749" t="s">
        <v>840</v>
      </c>
      <c r="M11749" t="s">
        <v>829</v>
      </c>
      <c r="N11749" t="s">
        <v>829</v>
      </c>
      <c r="O11749" t="s">
        <v>829</v>
      </c>
      <c r="P11749" t="s">
        <v>829</v>
      </c>
      <c r="Q11749" t="s">
        <v>829</v>
      </c>
      <c r="R11749" t="s">
        <v>829</v>
      </c>
      <c r="S11749">
        <v>0</v>
      </c>
      <c r="T11749" t="s">
        <v>829</v>
      </c>
      <c r="U11749" t="s">
        <v>829</v>
      </c>
      <c r="V11749" t="s">
        <v>834</v>
      </c>
    </row>
    <row r="11750" spans="1:22" x14ac:dyDescent="0.3">
      <c r="A11750">
        <v>202324</v>
      </c>
      <c r="B11750" t="s">
        <v>820</v>
      </c>
      <c r="C11750" t="s">
        <v>821</v>
      </c>
      <c r="D11750" t="s">
        <v>822</v>
      </c>
      <c r="E11750" t="s">
        <v>823</v>
      </c>
      <c r="F11750" t="s">
        <v>852</v>
      </c>
      <c r="G11750" t="s">
        <v>853</v>
      </c>
      <c r="H11750" t="s">
        <v>1118</v>
      </c>
      <c r="I11750">
        <v>866</v>
      </c>
      <c r="J11750" t="s">
        <v>1119</v>
      </c>
      <c r="K11750" t="s">
        <v>835</v>
      </c>
      <c r="L11750" t="s">
        <v>840</v>
      </c>
      <c r="M11750" t="s">
        <v>829</v>
      </c>
      <c r="N11750" t="s">
        <v>829</v>
      </c>
      <c r="O11750" t="s">
        <v>829</v>
      </c>
      <c r="P11750" t="s">
        <v>829</v>
      </c>
      <c r="Q11750" t="s">
        <v>829</v>
      </c>
      <c r="R11750" t="s">
        <v>829</v>
      </c>
      <c r="S11750">
        <v>0</v>
      </c>
      <c r="T11750" t="s">
        <v>829</v>
      </c>
      <c r="U11750" t="s">
        <v>829</v>
      </c>
      <c r="V11750" t="s">
        <v>834</v>
      </c>
    </row>
    <row r="11751" spans="1:22" x14ac:dyDescent="0.3">
      <c r="A11751">
        <v>202122</v>
      </c>
      <c r="B11751" t="s">
        <v>820</v>
      </c>
      <c r="C11751" t="s">
        <v>821</v>
      </c>
      <c r="D11751" t="s">
        <v>822</v>
      </c>
      <c r="E11751" t="s">
        <v>823</v>
      </c>
      <c r="F11751" t="s">
        <v>852</v>
      </c>
      <c r="G11751" t="s">
        <v>853</v>
      </c>
      <c r="H11751" t="s">
        <v>1118</v>
      </c>
      <c r="I11751">
        <v>866</v>
      </c>
      <c r="J11751" t="s">
        <v>1119</v>
      </c>
      <c r="K11751" t="s">
        <v>835</v>
      </c>
      <c r="L11751" t="s">
        <v>841</v>
      </c>
      <c r="M11751" t="s">
        <v>829</v>
      </c>
      <c r="N11751" t="s">
        <v>829</v>
      </c>
      <c r="O11751" t="s">
        <v>829</v>
      </c>
      <c r="P11751" t="s">
        <v>829</v>
      </c>
      <c r="Q11751" t="s">
        <v>829</v>
      </c>
      <c r="R11751" t="s">
        <v>829</v>
      </c>
      <c r="S11751">
        <v>79752748</v>
      </c>
      <c r="T11751" t="s">
        <v>829</v>
      </c>
      <c r="U11751" t="s">
        <v>829</v>
      </c>
      <c r="V11751" t="s">
        <v>834</v>
      </c>
    </row>
    <row r="11752" spans="1:22" x14ac:dyDescent="0.3">
      <c r="A11752">
        <v>202223</v>
      </c>
      <c r="B11752" t="s">
        <v>820</v>
      </c>
      <c r="C11752" t="s">
        <v>821</v>
      </c>
      <c r="D11752" t="s">
        <v>822</v>
      </c>
      <c r="E11752" t="s">
        <v>823</v>
      </c>
      <c r="F11752" t="s">
        <v>852</v>
      </c>
      <c r="G11752" t="s">
        <v>853</v>
      </c>
      <c r="H11752" t="s">
        <v>1118</v>
      </c>
      <c r="I11752">
        <v>866</v>
      </c>
      <c r="J11752" t="s">
        <v>1119</v>
      </c>
      <c r="K11752" t="s">
        <v>835</v>
      </c>
      <c r="L11752" t="s">
        <v>841</v>
      </c>
      <c r="M11752" t="s">
        <v>829</v>
      </c>
      <c r="N11752" t="s">
        <v>829</v>
      </c>
      <c r="O11752" t="s">
        <v>829</v>
      </c>
      <c r="P11752" t="s">
        <v>829</v>
      </c>
      <c r="Q11752" t="s">
        <v>829</v>
      </c>
      <c r="R11752" t="s">
        <v>829</v>
      </c>
      <c r="S11752">
        <v>79760904</v>
      </c>
      <c r="T11752" t="s">
        <v>829</v>
      </c>
      <c r="U11752" t="s">
        <v>829</v>
      </c>
      <c r="V11752" t="s">
        <v>834</v>
      </c>
    </row>
    <row r="11753" spans="1:22" x14ac:dyDescent="0.3">
      <c r="A11753">
        <v>202324</v>
      </c>
      <c r="B11753" t="s">
        <v>820</v>
      </c>
      <c r="C11753" t="s">
        <v>821</v>
      </c>
      <c r="D11753" t="s">
        <v>822</v>
      </c>
      <c r="E11753" t="s">
        <v>823</v>
      </c>
      <c r="F11753" t="s">
        <v>852</v>
      </c>
      <c r="G11753" t="s">
        <v>853</v>
      </c>
      <c r="H11753" t="s">
        <v>1118</v>
      </c>
      <c r="I11753">
        <v>866</v>
      </c>
      <c r="J11753" t="s">
        <v>1119</v>
      </c>
      <c r="K11753" t="s">
        <v>835</v>
      </c>
      <c r="L11753" t="s">
        <v>841</v>
      </c>
      <c r="M11753" t="s">
        <v>829</v>
      </c>
      <c r="N11753" t="s">
        <v>829</v>
      </c>
      <c r="O11753" t="s">
        <v>829</v>
      </c>
      <c r="P11753" t="s">
        <v>829</v>
      </c>
      <c r="Q11753" t="s">
        <v>829</v>
      </c>
      <c r="R11753" t="s">
        <v>829</v>
      </c>
      <c r="S11753">
        <v>84475357</v>
      </c>
      <c r="T11753" t="s">
        <v>829</v>
      </c>
      <c r="U11753" t="s">
        <v>829</v>
      </c>
      <c r="V11753" t="s">
        <v>834</v>
      </c>
    </row>
    <row r="11754" spans="1:22" x14ac:dyDescent="0.3">
      <c r="A11754">
        <v>202122</v>
      </c>
      <c r="B11754" t="s">
        <v>820</v>
      </c>
      <c r="C11754" t="s">
        <v>821</v>
      </c>
      <c r="D11754" t="s">
        <v>822</v>
      </c>
      <c r="E11754" t="s">
        <v>823</v>
      </c>
      <c r="F11754" t="s">
        <v>852</v>
      </c>
      <c r="G11754" t="s">
        <v>853</v>
      </c>
      <c r="H11754" t="s">
        <v>1118</v>
      </c>
      <c r="I11754">
        <v>866</v>
      </c>
      <c r="J11754" t="s">
        <v>1119</v>
      </c>
      <c r="K11754" t="s">
        <v>842</v>
      </c>
      <c r="L11754" t="s">
        <v>238</v>
      </c>
      <c r="M11754" t="s">
        <v>829</v>
      </c>
      <c r="N11754" t="s">
        <v>829</v>
      </c>
      <c r="O11754" t="s">
        <v>829</v>
      </c>
      <c r="P11754" t="s">
        <v>829</v>
      </c>
      <c r="Q11754" t="s">
        <v>829</v>
      </c>
      <c r="R11754" t="s">
        <v>829</v>
      </c>
      <c r="S11754">
        <v>455735</v>
      </c>
      <c r="T11754">
        <v>0</v>
      </c>
      <c r="U11754">
        <v>455735</v>
      </c>
      <c r="V11754">
        <v>12</v>
      </c>
    </row>
    <row r="11755" spans="1:22" x14ac:dyDescent="0.3">
      <c r="A11755">
        <v>202223</v>
      </c>
      <c r="B11755" t="s">
        <v>820</v>
      </c>
      <c r="C11755" t="s">
        <v>821</v>
      </c>
      <c r="D11755" t="s">
        <v>822</v>
      </c>
      <c r="E11755" t="s">
        <v>823</v>
      </c>
      <c r="F11755" t="s">
        <v>852</v>
      </c>
      <c r="G11755" t="s">
        <v>853</v>
      </c>
      <c r="H11755" t="s">
        <v>1118</v>
      </c>
      <c r="I11755">
        <v>866</v>
      </c>
      <c r="J11755" t="s">
        <v>1119</v>
      </c>
      <c r="K11755" t="s">
        <v>842</v>
      </c>
      <c r="L11755" t="s">
        <v>238</v>
      </c>
      <c r="M11755" t="s">
        <v>829</v>
      </c>
      <c r="N11755" t="s">
        <v>829</v>
      </c>
      <c r="O11755" t="s">
        <v>829</v>
      </c>
      <c r="P11755" t="s">
        <v>829</v>
      </c>
      <c r="Q11755" t="s">
        <v>829</v>
      </c>
      <c r="R11755" t="s">
        <v>829</v>
      </c>
      <c r="S11755">
        <v>615781</v>
      </c>
      <c r="T11755">
        <v>0</v>
      </c>
      <c r="U11755">
        <v>615781</v>
      </c>
      <c r="V11755">
        <v>16</v>
      </c>
    </row>
    <row r="11756" spans="1:22" x14ac:dyDescent="0.3">
      <c r="A11756">
        <v>202324</v>
      </c>
      <c r="B11756" t="s">
        <v>820</v>
      </c>
      <c r="C11756" t="s">
        <v>821</v>
      </c>
      <c r="D11756" t="s">
        <v>822</v>
      </c>
      <c r="E11756" t="s">
        <v>823</v>
      </c>
      <c r="F11756" t="s">
        <v>852</v>
      </c>
      <c r="G11756" t="s">
        <v>853</v>
      </c>
      <c r="H11756" t="s">
        <v>1118</v>
      </c>
      <c r="I11756">
        <v>866</v>
      </c>
      <c r="J11756" t="s">
        <v>1119</v>
      </c>
      <c r="K11756" t="s">
        <v>842</v>
      </c>
      <c r="L11756" t="s">
        <v>238</v>
      </c>
      <c r="M11756" t="s">
        <v>829</v>
      </c>
      <c r="N11756" t="s">
        <v>829</v>
      </c>
      <c r="O11756" t="s">
        <v>829</v>
      </c>
      <c r="P11756" t="s">
        <v>829</v>
      </c>
      <c r="Q11756" t="s">
        <v>829</v>
      </c>
      <c r="R11756" t="s">
        <v>829</v>
      </c>
      <c r="S11756">
        <v>615601</v>
      </c>
      <c r="T11756">
        <v>0</v>
      </c>
      <c r="U11756">
        <v>615601</v>
      </c>
      <c r="V11756">
        <v>16</v>
      </c>
    </row>
    <row r="11757" spans="1:22" x14ac:dyDescent="0.3">
      <c r="A11757">
        <v>202122</v>
      </c>
      <c r="B11757" t="s">
        <v>820</v>
      </c>
      <c r="C11757" t="s">
        <v>821</v>
      </c>
      <c r="D11757" t="s">
        <v>822</v>
      </c>
      <c r="E11757" t="s">
        <v>823</v>
      </c>
      <c r="F11757" t="s">
        <v>852</v>
      </c>
      <c r="G11757" t="s">
        <v>853</v>
      </c>
      <c r="H11757" t="s">
        <v>1118</v>
      </c>
      <c r="I11757">
        <v>866</v>
      </c>
      <c r="J11757" t="s">
        <v>1119</v>
      </c>
      <c r="K11757" t="s">
        <v>842</v>
      </c>
      <c r="L11757" t="s">
        <v>240</v>
      </c>
      <c r="M11757" t="s">
        <v>829</v>
      </c>
      <c r="N11757" t="s">
        <v>829</v>
      </c>
      <c r="O11757" t="s">
        <v>829</v>
      </c>
      <c r="P11757" t="s">
        <v>829</v>
      </c>
      <c r="Q11757" t="s">
        <v>829</v>
      </c>
      <c r="R11757" t="s">
        <v>829</v>
      </c>
      <c r="S11757">
        <v>1471371</v>
      </c>
      <c r="T11757">
        <v>0</v>
      </c>
      <c r="U11757">
        <v>1471371</v>
      </c>
      <c r="V11757">
        <v>39</v>
      </c>
    </row>
    <row r="11758" spans="1:22" x14ac:dyDescent="0.3">
      <c r="A11758">
        <v>202223</v>
      </c>
      <c r="B11758" t="s">
        <v>820</v>
      </c>
      <c r="C11758" t="s">
        <v>821</v>
      </c>
      <c r="D11758" t="s">
        <v>822</v>
      </c>
      <c r="E11758" t="s">
        <v>823</v>
      </c>
      <c r="F11758" t="s">
        <v>852</v>
      </c>
      <c r="G11758" t="s">
        <v>853</v>
      </c>
      <c r="H11758" t="s">
        <v>1118</v>
      </c>
      <c r="I11758">
        <v>866</v>
      </c>
      <c r="J11758" t="s">
        <v>1119</v>
      </c>
      <c r="K11758" t="s">
        <v>842</v>
      </c>
      <c r="L11758" t="s">
        <v>240</v>
      </c>
      <c r="M11758" t="s">
        <v>829</v>
      </c>
      <c r="N11758" t="s">
        <v>829</v>
      </c>
      <c r="O11758" t="s">
        <v>829</v>
      </c>
      <c r="P11758" t="s">
        <v>829</v>
      </c>
      <c r="Q11758" t="s">
        <v>829</v>
      </c>
      <c r="R11758" t="s">
        <v>829</v>
      </c>
      <c r="S11758">
        <v>1440901</v>
      </c>
      <c r="T11758">
        <v>0</v>
      </c>
      <c r="U11758">
        <v>1440901</v>
      </c>
      <c r="V11758">
        <v>38</v>
      </c>
    </row>
    <row r="11759" spans="1:22" x14ac:dyDescent="0.3">
      <c r="A11759">
        <v>202324</v>
      </c>
      <c r="B11759" t="s">
        <v>820</v>
      </c>
      <c r="C11759" t="s">
        <v>821</v>
      </c>
      <c r="D11759" t="s">
        <v>822</v>
      </c>
      <c r="E11759" t="s">
        <v>823</v>
      </c>
      <c r="F11759" t="s">
        <v>852</v>
      </c>
      <c r="G11759" t="s">
        <v>853</v>
      </c>
      <c r="H11759" t="s">
        <v>1118</v>
      </c>
      <c r="I11759">
        <v>866</v>
      </c>
      <c r="J11759" t="s">
        <v>1119</v>
      </c>
      <c r="K11759" t="s">
        <v>842</v>
      </c>
      <c r="L11759" t="s">
        <v>240</v>
      </c>
      <c r="M11759" t="s">
        <v>829</v>
      </c>
      <c r="N11759" t="s">
        <v>829</v>
      </c>
      <c r="O11759" t="s">
        <v>829</v>
      </c>
      <c r="P11759" t="s">
        <v>829</v>
      </c>
      <c r="Q11759" t="s">
        <v>829</v>
      </c>
      <c r="R11759" t="s">
        <v>829</v>
      </c>
      <c r="S11759">
        <v>1699619</v>
      </c>
      <c r="T11759">
        <v>0</v>
      </c>
      <c r="U11759">
        <v>1699619</v>
      </c>
      <c r="V11759">
        <v>44</v>
      </c>
    </row>
    <row r="11760" spans="1:22" x14ac:dyDescent="0.3">
      <c r="A11760">
        <v>202122</v>
      </c>
      <c r="B11760" t="s">
        <v>820</v>
      </c>
      <c r="C11760" t="s">
        <v>821</v>
      </c>
      <c r="D11760" t="s">
        <v>822</v>
      </c>
      <c r="E11760" t="s">
        <v>823</v>
      </c>
      <c r="F11760" t="s">
        <v>852</v>
      </c>
      <c r="G11760" t="s">
        <v>853</v>
      </c>
      <c r="H11760" t="s">
        <v>1118</v>
      </c>
      <c r="I11760">
        <v>866</v>
      </c>
      <c r="J11760" t="s">
        <v>1119</v>
      </c>
      <c r="K11760" t="s">
        <v>842</v>
      </c>
      <c r="L11760" t="s">
        <v>843</v>
      </c>
      <c r="M11760" t="s">
        <v>829</v>
      </c>
      <c r="N11760" t="s">
        <v>829</v>
      </c>
      <c r="O11760" t="s">
        <v>829</v>
      </c>
      <c r="P11760" t="s">
        <v>829</v>
      </c>
      <c r="Q11760" t="s">
        <v>829</v>
      </c>
      <c r="R11760" t="s">
        <v>829</v>
      </c>
      <c r="S11760">
        <v>81487</v>
      </c>
      <c r="T11760">
        <v>0</v>
      </c>
      <c r="U11760">
        <v>81487</v>
      </c>
      <c r="V11760">
        <v>2</v>
      </c>
    </row>
    <row r="11761" spans="1:22" x14ac:dyDescent="0.3">
      <c r="A11761">
        <v>202223</v>
      </c>
      <c r="B11761" t="s">
        <v>820</v>
      </c>
      <c r="C11761" t="s">
        <v>821</v>
      </c>
      <c r="D11761" t="s">
        <v>822</v>
      </c>
      <c r="E11761" t="s">
        <v>823</v>
      </c>
      <c r="F11761" t="s">
        <v>852</v>
      </c>
      <c r="G11761" t="s">
        <v>853</v>
      </c>
      <c r="H11761" t="s">
        <v>1118</v>
      </c>
      <c r="I11761">
        <v>866</v>
      </c>
      <c r="J11761" t="s">
        <v>1119</v>
      </c>
      <c r="K11761" t="s">
        <v>842</v>
      </c>
      <c r="L11761" t="s">
        <v>843</v>
      </c>
      <c r="M11761" t="s">
        <v>829</v>
      </c>
      <c r="N11761" t="s">
        <v>829</v>
      </c>
      <c r="O11761" t="s">
        <v>829</v>
      </c>
      <c r="P11761" t="s">
        <v>829</v>
      </c>
      <c r="Q11761" t="s">
        <v>829</v>
      </c>
      <c r="R11761" t="s">
        <v>829</v>
      </c>
      <c r="S11761">
        <v>63346</v>
      </c>
      <c r="T11761">
        <v>0</v>
      </c>
      <c r="U11761">
        <v>63346</v>
      </c>
      <c r="V11761">
        <v>2</v>
      </c>
    </row>
    <row r="11762" spans="1:22" x14ac:dyDescent="0.3">
      <c r="A11762">
        <v>202324</v>
      </c>
      <c r="B11762" t="s">
        <v>820</v>
      </c>
      <c r="C11762" t="s">
        <v>821</v>
      </c>
      <c r="D11762" t="s">
        <v>822</v>
      </c>
      <c r="E11762" t="s">
        <v>823</v>
      </c>
      <c r="F11762" t="s">
        <v>852</v>
      </c>
      <c r="G11762" t="s">
        <v>853</v>
      </c>
      <c r="H11762" t="s">
        <v>1118</v>
      </c>
      <c r="I11762">
        <v>866</v>
      </c>
      <c r="J11762" t="s">
        <v>1119</v>
      </c>
      <c r="K11762" t="s">
        <v>842</v>
      </c>
      <c r="L11762" t="s">
        <v>843</v>
      </c>
      <c r="M11762" t="s">
        <v>829</v>
      </c>
      <c r="N11762" t="s">
        <v>829</v>
      </c>
      <c r="O11762" t="s">
        <v>829</v>
      </c>
      <c r="P11762" t="s">
        <v>829</v>
      </c>
      <c r="Q11762" t="s">
        <v>829</v>
      </c>
      <c r="R11762" t="s">
        <v>829</v>
      </c>
      <c r="S11762">
        <v>73731</v>
      </c>
      <c r="T11762">
        <v>0</v>
      </c>
      <c r="U11762">
        <v>73731</v>
      </c>
      <c r="V11762">
        <v>2</v>
      </c>
    </row>
    <row r="11763" spans="1:22" x14ac:dyDescent="0.3">
      <c r="A11763">
        <v>202122</v>
      </c>
      <c r="B11763" t="s">
        <v>820</v>
      </c>
      <c r="C11763" t="s">
        <v>821</v>
      </c>
      <c r="D11763" t="s">
        <v>822</v>
      </c>
      <c r="E11763" t="s">
        <v>823</v>
      </c>
      <c r="F11763" t="s">
        <v>852</v>
      </c>
      <c r="G11763" t="s">
        <v>853</v>
      </c>
      <c r="H11763" t="s">
        <v>1118</v>
      </c>
      <c r="I11763">
        <v>866</v>
      </c>
      <c r="J11763" t="s">
        <v>1119</v>
      </c>
      <c r="K11763" t="s">
        <v>842</v>
      </c>
      <c r="L11763" t="s">
        <v>249</v>
      </c>
      <c r="M11763">
        <v>0</v>
      </c>
      <c r="N11763">
        <v>321181</v>
      </c>
      <c r="O11763">
        <v>430544</v>
      </c>
      <c r="P11763">
        <v>3723883</v>
      </c>
      <c r="Q11763">
        <v>23086</v>
      </c>
      <c r="R11763" t="s">
        <v>829</v>
      </c>
      <c r="S11763">
        <v>4498694</v>
      </c>
      <c r="T11763">
        <v>0</v>
      </c>
      <c r="U11763">
        <v>4498694</v>
      </c>
      <c r="V11763">
        <v>120</v>
      </c>
    </row>
    <row r="11764" spans="1:22" x14ac:dyDescent="0.3">
      <c r="A11764">
        <v>202223</v>
      </c>
      <c r="B11764" t="s">
        <v>820</v>
      </c>
      <c r="C11764" t="s">
        <v>821</v>
      </c>
      <c r="D11764" t="s">
        <v>822</v>
      </c>
      <c r="E11764" t="s">
        <v>823</v>
      </c>
      <c r="F11764" t="s">
        <v>852</v>
      </c>
      <c r="G11764" t="s">
        <v>853</v>
      </c>
      <c r="H11764" t="s">
        <v>1118</v>
      </c>
      <c r="I11764">
        <v>866</v>
      </c>
      <c r="J11764" t="s">
        <v>1119</v>
      </c>
      <c r="K11764" t="s">
        <v>842</v>
      </c>
      <c r="L11764" t="s">
        <v>249</v>
      </c>
      <c r="M11764">
        <v>0</v>
      </c>
      <c r="N11764">
        <v>470824</v>
      </c>
      <c r="O11764">
        <v>661909</v>
      </c>
      <c r="P11764">
        <v>3626424</v>
      </c>
      <c r="Q11764">
        <v>70109</v>
      </c>
      <c r="R11764" t="s">
        <v>829</v>
      </c>
      <c r="S11764">
        <v>4829266</v>
      </c>
      <c r="T11764">
        <v>0</v>
      </c>
      <c r="U11764">
        <v>4829266</v>
      </c>
      <c r="V11764">
        <v>127</v>
      </c>
    </row>
    <row r="11765" spans="1:22" x14ac:dyDescent="0.3">
      <c r="A11765">
        <v>202324</v>
      </c>
      <c r="B11765" t="s">
        <v>820</v>
      </c>
      <c r="C11765" t="s">
        <v>821</v>
      </c>
      <c r="D11765" t="s">
        <v>822</v>
      </c>
      <c r="E11765" t="s">
        <v>823</v>
      </c>
      <c r="F11765" t="s">
        <v>852</v>
      </c>
      <c r="G11765" t="s">
        <v>853</v>
      </c>
      <c r="H11765" t="s">
        <v>1118</v>
      </c>
      <c r="I11765">
        <v>866</v>
      </c>
      <c r="J11765" t="s">
        <v>1119</v>
      </c>
      <c r="K11765" t="s">
        <v>842</v>
      </c>
      <c r="L11765" t="s">
        <v>249</v>
      </c>
      <c r="M11765">
        <v>0</v>
      </c>
      <c r="N11765">
        <v>206817</v>
      </c>
      <c r="O11765">
        <v>278567</v>
      </c>
      <c r="P11765">
        <v>3495922</v>
      </c>
      <c r="Q11765">
        <v>376348</v>
      </c>
      <c r="R11765" t="s">
        <v>829</v>
      </c>
      <c r="S11765">
        <v>4357654</v>
      </c>
      <c r="T11765">
        <v>0</v>
      </c>
      <c r="U11765">
        <v>4357654</v>
      </c>
      <c r="V11765">
        <v>113</v>
      </c>
    </row>
    <row r="11766" spans="1:22" x14ac:dyDescent="0.3">
      <c r="A11766">
        <v>202122</v>
      </c>
      <c r="B11766" t="s">
        <v>820</v>
      </c>
      <c r="C11766" t="s">
        <v>821</v>
      </c>
      <c r="D11766" t="s">
        <v>822</v>
      </c>
      <c r="E11766" t="s">
        <v>823</v>
      </c>
      <c r="F11766" t="s">
        <v>852</v>
      </c>
      <c r="G11766" t="s">
        <v>853</v>
      </c>
      <c r="H11766" t="s">
        <v>1118</v>
      </c>
      <c r="I11766">
        <v>866</v>
      </c>
      <c r="J11766" t="s">
        <v>1119</v>
      </c>
      <c r="K11766" t="s">
        <v>842</v>
      </c>
      <c r="L11766" t="s">
        <v>844</v>
      </c>
      <c r="M11766">
        <v>0</v>
      </c>
      <c r="N11766">
        <v>108848</v>
      </c>
      <c r="O11766">
        <v>490345</v>
      </c>
      <c r="P11766">
        <v>0</v>
      </c>
      <c r="Q11766">
        <v>6675</v>
      </c>
      <c r="R11766" t="s">
        <v>829</v>
      </c>
      <c r="S11766">
        <v>605868</v>
      </c>
      <c r="T11766">
        <v>0</v>
      </c>
      <c r="U11766">
        <v>605868</v>
      </c>
      <c r="V11766">
        <v>16</v>
      </c>
    </row>
    <row r="11767" spans="1:22" x14ac:dyDescent="0.3">
      <c r="A11767">
        <v>202223</v>
      </c>
      <c r="B11767" t="s">
        <v>820</v>
      </c>
      <c r="C11767" t="s">
        <v>821</v>
      </c>
      <c r="D11767" t="s">
        <v>822</v>
      </c>
      <c r="E11767" t="s">
        <v>823</v>
      </c>
      <c r="F11767" t="s">
        <v>852</v>
      </c>
      <c r="G11767" t="s">
        <v>853</v>
      </c>
      <c r="H11767" t="s">
        <v>1118</v>
      </c>
      <c r="I11767">
        <v>866</v>
      </c>
      <c r="J11767" t="s">
        <v>1119</v>
      </c>
      <c r="K11767" t="s">
        <v>842</v>
      </c>
      <c r="L11767" t="s">
        <v>844</v>
      </c>
      <c r="M11767">
        <v>0</v>
      </c>
      <c r="N11767">
        <v>99785</v>
      </c>
      <c r="O11767">
        <v>374194</v>
      </c>
      <c r="P11767">
        <v>0</v>
      </c>
      <c r="Q11767">
        <v>0</v>
      </c>
      <c r="R11767" t="s">
        <v>829</v>
      </c>
      <c r="S11767">
        <v>473979</v>
      </c>
      <c r="T11767">
        <v>0</v>
      </c>
      <c r="U11767">
        <v>473979</v>
      </c>
      <c r="V11767">
        <v>12</v>
      </c>
    </row>
    <row r="11768" spans="1:22" x14ac:dyDescent="0.3">
      <c r="A11768">
        <v>202324</v>
      </c>
      <c r="B11768" t="s">
        <v>820</v>
      </c>
      <c r="C11768" t="s">
        <v>821</v>
      </c>
      <c r="D11768" t="s">
        <v>822</v>
      </c>
      <c r="E11768" t="s">
        <v>823</v>
      </c>
      <c r="F11768" t="s">
        <v>852</v>
      </c>
      <c r="G11768" t="s">
        <v>853</v>
      </c>
      <c r="H11768" t="s">
        <v>1118</v>
      </c>
      <c r="I11768">
        <v>866</v>
      </c>
      <c r="J11768" t="s">
        <v>1119</v>
      </c>
      <c r="K11768" t="s">
        <v>842</v>
      </c>
      <c r="L11768" t="s">
        <v>844</v>
      </c>
      <c r="M11768">
        <v>0</v>
      </c>
      <c r="N11768">
        <v>117492</v>
      </c>
      <c r="O11768">
        <v>523949</v>
      </c>
      <c r="P11768">
        <v>0</v>
      </c>
      <c r="Q11768">
        <v>0</v>
      </c>
      <c r="R11768" t="s">
        <v>829</v>
      </c>
      <c r="S11768">
        <v>641441</v>
      </c>
      <c r="T11768">
        <v>0</v>
      </c>
      <c r="U11768">
        <v>641441</v>
      </c>
      <c r="V11768">
        <v>17</v>
      </c>
    </row>
    <row r="11769" spans="1:22" x14ac:dyDescent="0.3">
      <c r="A11769">
        <v>202122</v>
      </c>
      <c r="B11769" t="s">
        <v>820</v>
      </c>
      <c r="C11769" t="s">
        <v>821</v>
      </c>
      <c r="D11769" t="s">
        <v>822</v>
      </c>
      <c r="E11769" t="s">
        <v>823</v>
      </c>
      <c r="F11769" t="s">
        <v>852</v>
      </c>
      <c r="G11769" t="s">
        <v>853</v>
      </c>
      <c r="H11769" t="s">
        <v>1118</v>
      </c>
      <c r="I11769">
        <v>866</v>
      </c>
      <c r="J11769" t="s">
        <v>1119</v>
      </c>
      <c r="K11769" t="s">
        <v>842</v>
      </c>
      <c r="L11769" t="s">
        <v>251</v>
      </c>
      <c r="M11769" t="s">
        <v>829</v>
      </c>
      <c r="N11769" t="s">
        <v>829</v>
      </c>
      <c r="O11769">
        <v>0</v>
      </c>
      <c r="P11769">
        <v>0</v>
      </c>
      <c r="Q11769">
        <v>0</v>
      </c>
      <c r="R11769">
        <v>14795</v>
      </c>
      <c r="S11769">
        <v>14795</v>
      </c>
      <c r="T11769">
        <v>0</v>
      </c>
      <c r="U11769">
        <v>14795</v>
      </c>
      <c r="V11769">
        <v>0</v>
      </c>
    </row>
    <row r="11770" spans="1:22" x14ac:dyDescent="0.3">
      <c r="A11770">
        <v>202223</v>
      </c>
      <c r="B11770" t="s">
        <v>820</v>
      </c>
      <c r="C11770" t="s">
        <v>821</v>
      </c>
      <c r="D11770" t="s">
        <v>822</v>
      </c>
      <c r="E11770" t="s">
        <v>823</v>
      </c>
      <c r="F11770" t="s">
        <v>852</v>
      </c>
      <c r="G11770" t="s">
        <v>853</v>
      </c>
      <c r="H11770" t="s">
        <v>1118</v>
      </c>
      <c r="I11770">
        <v>866</v>
      </c>
      <c r="J11770" t="s">
        <v>1119</v>
      </c>
      <c r="K11770" t="s">
        <v>842</v>
      </c>
      <c r="L11770" t="s">
        <v>251</v>
      </c>
      <c r="M11770" t="s">
        <v>829</v>
      </c>
      <c r="N11770" t="s">
        <v>829</v>
      </c>
      <c r="O11770">
        <v>0</v>
      </c>
      <c r="P11770">
        <v>0</v>
      </c>
      <c r="Q11770">
        <v>0</v>
      </c>
      <c r="R11770">
        <v>23226</v>
      </c>
      <c r="S11770">
        <v>23226</v>
      </c>
      <c r="T11770">
        <v>0</v>
      </c>
      <c r="U11770">
        <v>23226</v>
      </c>
      <c r="V11770">
        <v>1</v>
      </c>
    </row>
    <row r="11771" spans="1:22" x14ac:dyDescent="0.3">
      <c r="A11771">
        <v>202324</v>
      </c>
      <c r="B11771" t="s">
        <v>820</v>
      </c>
      <c r="C11771" t="s">
        <v>821</v>
      </c>
      <c r="D11771" t="s">
        <v>822</v>
      </c>
      <c r="E11771" t="s">
        <v>823</v>
      </c>
      <c r="F11771" t="s">
        <v>852</v>
      </c>
      <c r="G11771" t="s">
        <v>853</v>
      </c>
      <c r="H11771" t="s">
        <v>1118</v>
      </c>
      <c r="I11771">
        <v>866</v>
      </c>
      <c r="J11771" t="s">
        <v>1119</v>
      </c>
      <c r="K11771" t="s">
        <v>842</v>
      </c>
      <c r="L11771" t="s">
        <v>251</v>
      </c>
      <c r="M11771" t="s">
        <v>829</v>
      </c>
      <c r="N11771" t="s">
        <v>829</v>
      </c>
      <c r="O11771">
        <v>0</v>
      </c>
      <c r="P11771">
        <v>0</v>
      </c>
      <c r="Q11771">
        <v>0</v>
      </c>
      <c r="R11771">
        <v>822371</v>
      </c>
      <c r="S11771">
        <v>822371</v>
      </c>
      <c r="T11771">
        <v>0</v>
      </c>
      <c r="U11771">
        <v>822371</v>
      </c>
      <c r="V11771">
        <v>21</v>
      </c>
    </row>
    <row r="11772" spans="1:22" x14ac:dyDescent="0.3">
      <c r="A11772">
        <v>202122</v>
      </c>
      <c r="B11772" t="s">
        <v>820</v>
      </c>
      <c r="C11772" t="s">
        <v>821</v>
      </c>
      <c r="D11772" t="s">
        <v>822</v>
      </c>
      <c r="E11772" t="s">
        <v>823</v>
      </c>
      <c r="F11772" t="s">
        <v>852</v>
      </c>
      <c r="G11772" t="s">
        <v>853</v>
      </c>
      <c r="H11772" t="s">
        <v>1118</v>
      </c>
      <c r="I11772">
        <v>866</v>
      </c>
      <c r="J11772" t="s">
        <v>1119</v>
      </c>
      <c r="K11772" t="s">
        <v>842</v>
      </c>
      <c r="L11772" t="s">
        <v>253</v>
      </c>
      <c r="M11772" t="s">
        <v>829</v>
      </c>
      <c r="N11772" t="s">
        <v>829</v>
      </c>
      <c r="O11772">
        <v>0</v>
      </c>
      <c r="P11772">
        <v>0</v>
      </c>
      <c r="Q11772">
        <v>0</v>
      </c>
      <c r="R11772">
        <v>0</v>
      </c>
      <c r="S11772">
        <v>0</v>
      </c>
      <c r="T11772">
        <v>0</v>
      </c>
      <c r="U11772">
        <v>0</v>
      </c>
      <c r="V11772">
        <v>0</v>
      </c>
    </row>
    <row r="11773" spans="1:22" x14ac:dyDescent="0.3">
      <c r="A11773">
        <v>202223</v>
      </c>
      <c r="B11773" t="s">
        <v>820</v>
      </c>
      <c r="C11773" t="s">
        <v>821</v>
      </c>
      <c r="D11773" t="s">
        <v>822</v>
      </c>
      <c r="E11773" t="s">
        <v>823</v>
      </c>
      <c r="F11773" t="s">
        <v>852</v>
      </c>
      <c r="G11773" t="s">
        <v>853</v>
      </c>
      <c r="H11773" t="s">
        <v>1118</v>
      </c>
      <c r="I11773">
        <v>866</v>
      </c>
      <c r="J11773" t="s">
        <v>1119</v>
      </c>
      <c r="K11773" t="s">
        <v>842</v>
      </c>
      <c r="L11773" t="s">
        <v>253</v>
      </c>
      <c r="M11773" t="s">
        <v>829</v>
      </c>
      <c r="N11773" t="s">
        <v>829</v>
      </c>
      <c r="O11773">
        <v>0</v>
      </c>
      <c r="P11773">
        <v>0</v>
      </c>
      <c r="Q11773">
        <v>0</v>
      </c>
      <c r="R11773">
        <v>0</v>
      </c>
      <c r="S11773">
        <v>0</v>
      </c>
      <c r="T11773">
        <v>0</v>
      </c>
      <c r="U11773">
        <v>0</v>
      </c>
      <c r="V11773">
        <v>0</v>
      </c>
    </row>
    <row r="11774" spans="1:22" x14ac:dyDescent="0.3">
      <c r="A11774">
        <v>202324</v>
      </c>
      <c r="B11774" t="s">
        <v>820</v>
      </c>
      <c r="C11774" t="s">
        <v>821</v>
      </c>
      <c r="D11774" t="s">
        <v>822</v>
      </c>
      <c r="E11774" t="s">
        <v>823</v>
      </c>
      <c r="F11774" t="s">
        <v>852</v>
      </c>
      <c r="G11774" t="s">
        <v>853</v>
      </c>
      <c r="H11774" t="s">
        <v>1118</v>
      </c>
      <c r="I11774">
        <v>866</v>
      </c>
      <c r="J11774" t="s">
        <v>1119</v>
      </c>
      <c r="K11774" t="s">
        <v>842</v>
      </c>
      <c r="L11774" t="s">
        <v>253</v>
      </c>
      <c r="M11774" t="s">
        <v>829</v>
      </c>
      <c r="N11774" t="s">
        <v>829</v>
      </c>
      <c r="O11774">
        <v>0</v>
      </c>
      <c r="P11774">
        <v>0</v>
      </c>
      <c r="Q11774">
        <v>0</v>
      </c>
      <c r="R11774">
        <v>0</v>
      </c>
      <c r="S11774">
        <v>0</v>
      </c>
      <c r="T11774">
        <v>0</v>
      </c>
      <c r="U11774">
        <v>0</v>
      </c>
      <c r="V11774">
        <v>0</v>
      </c>
    </row>
    <row r="11775" spans="1:22" x14ac:dyDescent="0.3">
      <c r="A11775">
        <v>202122</v>
      </c>
      <c r="B11775" t="s">
        <v>820</v>
      </c>
      <c r="C11775" t="s">
        <v>821</v>
      </c>
      <c r="D11775" t="s">
        <v>822</v>
      </c>
      <c r="E11775" t="s">
        <v>823</v>
      </c>
      <c r="F11775" t="s">
        <v>852</v>
      </c>
      <c r="G11775" t="s">
        <v>853</v>
      </c>
      <c r="H11775" t="s">
        <v>1118</v>
      </c>
      <c r="I11775">
        <v>866</v>
      </c>
      <c r="J11775" t="s">
        <v>1119</v>
      </c>
      <c r="K11775" t="s">
        <v>842</v>
      </c>
      <c r="L11775" t="s">
        <v>845</v>
      </c>
      <c r="M11775" t="s">
        <v>829</v>
      </c>
      <c r="N11775" t="s">
        <v>829</v>
      </c>
      <c r="O11775">
        <v>0</v>
      </c>
      <c r="P11775">
        <v>0</v>
      </c>
      <c r="Q11775">
        <v>0</v>
      </c>
      <c r="R11775">
        <v>0</v>
      </c>
      <c r="S11775">
        <v>0</v>
      </c>
      <c r="T11775">
        <v>0</v>
      </c>
      <c r="U11775">
        <v>0</v>
      </c>
      <c r="V11775">
        <v>0</v>
      </c>
    </row>
    <row r="11776" spans="1:22" x14ac:dyDescent="0.3">
      <c r="A11776">
        <v>202223</v>
      </c>
      <c r="B11776" t="s">
        <v>820</v>
      </c>
      <c r="C11776" t="s">
        <v>821</v>
      </c>
      <c r="D11776" t="s">
        <v>822</v>
      </c>
      <c r="E11776" t="s">
        <v>823</v>
      </c>
      <c r="F11776" t="s">
        <v>852</v>
      </c>
      <c r="G11776" t="s">
        <v>853</v>
      </c>
      <c r="H11776" t="s">
        <v>1118</v>
      </c>
      <c r="I11776">
        <v>866</v>
      </c>
      <c r="J11776" t="s">
        <v>1119</v>
      </c>
      <c r="K11776" t="s">
        <v>842</v>
      </c>
      <c r="L11776" t="s">
        <v>845</v>
      </c>
      <c r="M11776" t="s">
        <v>829</v>
      </c>
      <c r="N11776" t="s">
        <v>829</v>
      </c>
      <c r="O11776">
        <v>0</v>
      </c>
      <c r="P11776">
        <v>0</v>
      </c>
      <c r="Q11776">
        <v>0</v>
      </c>
      <c r="R11776">
        <v>0</v>
      </c>
      <c r="S11776">
        <v>0</v>
      </c>
      <c r="T11776">
        <v>0</v>
      </c>
      <c r="U11776">
        <v>0</v>
      </c>
      <c r="V11776">
        <v>0</v>
      </c>
    </row>
    <row r="11777" spans="1:22" x14ac:dyDescent="0.3">
      <c r="A11777">
        <v>202324</v>
      </c>
      <c r="B11777" t="s">
        <v>820</v>
      </c>
      <c r="C11777" t="s">
        <v>821</v>
      </c>
      <c r="D11777" t="s">
        <v>822</v>
      </c>
      <c r="E11777" t="s">
        <v>823</v>
      </c>
      <c r="F11777" t="s">
        <v>852</v>
      </c>
      <c r="G11777" t="s">
        <v>853</v>
      </c>
      <c r="H11777" t="s">
        <v>1118</v>
      </c>
      <c r="I11777">
        <v>866</v>
      </c>
      <c r="J11777" t="s">
        <v>1119</v>
      </c>
      <c r="K11777" t="s">
        <v>842</v>
      </c>
      <c r="L11777" t="s">
        <v>845</v>
      </c>
      <c r="M11777" t="s">
        <v>829</v>
      </c>
      <c r="N11777" t="s">
        <v>829</v>
      </c>
      <c r="O11777">
        <v>0</v>
      </c>
      <c r="P11777">
        <v>0</v>
      </c>
      <c r="Q11777">
        <v>0</v>
      </c>
      <c r="R11777">
        <v>0</v>
      </c>
      <c r="S11777">
        <v>0</v>
      </c>
      <c r="T11777">
        <v>0</v>
      </c>
      <c r="U11777">
        <v>0</v>
      </c>
      <c r="V11777">
        <v>0</v>
      </c>
    </row>
    <row r="11778" spans="1:22" x14ac:dyDescent="0.3">
      <c r="A11778">
        <v>202122</v>
      </c>
      <c r="B11778" t="s">
        <v>820</v>
      </c>
      <c r="C11778" t="s">
        <v>821</v>
      </c>
      <c r="D11778" t="s">
        <v>822</v>
      </c>
      <c r="E11778" t="s">
        <v>823</v>
      </c>
      <c r="F11778" t="s">
        <v>866</v>
      </c>
      <c r="G11778" t="s">
        <v>867</v>
      </c>
      <c r="H11778" t="s">
        <v>1120</v>
      </c>
      <c r="I11778">
        <v>357</v>
      </c>
      <c r="J11778" t="s">
        <v>1121</v>
      </c>
      <c r="K11778" t="s">
        <v>828</v>
      </c>
      <c r="L11778" t="s">
        <v>336</v>
      </c>
      <c r="M11778">
        <v>0</v>
      </c>
      <c r="N11778">
        <v>259000</v>
      </c>
      <c r="O11778">
        <v>0</v>
      </c>
      <c r="P11778">
        <v>5916666</v>
      </c>
      <c r="Q11778">
        <v>925834</v>
      </c>
      <c r="R11778" t="s">
        <v>829</v>
      </c>
      <c r="S11778">
        <v>7101500</v>
      </c>
      <c r="T11778" t="s">
        <v>829</v>
      </c>
      <c r="U11778">
        <v>7101500</v>
      </c>
      <c r="V11778">
        <v>377</v>
      </c>
    </row>
    <row r="11779" spans="1:22" x14ac:dyDescent="0.3">
      <c r="A11779">
        <v>202223</v>
      </c>
      <c r="B11779" t="s">
        <v>820</v>
      </c>
      <c r="C11779" t="s">
        <v>821</v>
      </c>
      <c r="D11779" t="s">
        <v>822</v>
      </c>
      <c r="E11779" t="s">
        <v>823</v>
      </c>
      <c r="F11779" t="s">
        <v>866</v>
      </c>
      <c r="G11779" t="s">
        <v>867</v>
      </c>
      <c r="H11779" t="s">
        <v>1120</v>
      </c>
      <c r="I11779">
        <v>357</v>
      </c>
      <c r="J11779" t="s">
        <v>1121</v>
      </c>
      <c r="K11779" t="s">
        <v>828</v>
      </c>
      <c r="L11779" t="s">
        <v>336</v>
      </c>
      <c r="M11779">
        <v>0</v>
      </c>
      <c r="N11779">
        <v>336000</v>
      </c>
      <c r="O11779">
        <v>0</v>
      </c>
      <c r="P11779">
        <v>4365833</v>
      </c>
      <c r="Q11779">
        <v>914168</v>
      </c>
      <c r="R11779" t="s">
        <v>829</v>
      </c>
      <c r="S11779">
        <v>5616001</v>
      </c>
      <c r="T11779" t="s">
        <v>829</v>
      </c>
      <c r="U11779">
        <v>5616001</v>
      </c>
      <c r="V11779">
        <v>296</v>
      </c>
    </row>
    <row r="11780" spans="1:22" x14ac:dyDescent="0.3">
      <c r="A11780">
        <v>202324</v>
      </c>
      <c r="B11780" t="s">
        <v>820</v>
      </c>
      <c r="C11780" t="s">
        <v>821</v>
      </c>
      <c r="D11780" t="s">
        <v>822</v>
      </c>
      <c r="E11780" t="s">
        <v>823</v>
      </c>
      <c r="F11780" t="s">
        <v>866</v>
      </c>
      <c r="G11780" t="s">
        <v>867</v>
      </c>
      <c r="H11780" t="s">
        <v>1120</v>
      </c>
      <c r="I11780">
        <v>357</v>
      </c>
      <c r="J11780" t="s">
        <v>1121</v>
      </c>
      <c r="K11780" t="s">
        <v>828</v>
      </c>
      <c r="L11780" t="s">
        <v>336</v>
      </c>
      <c r="M11780">
        <v>0</v>
      </c>
      <c r="N11780">
        <v>307333</v>
      </c>
      <c r="O11780">
        <v>0</v>
      </c>
      <c r="P11780">
        <v>4392500</v>
      </c>
      <c r="Q11780">
        <v>936666</v>
      </c>
      <c r="R11780" t="s">
        <v>829</v>
      </c>
      <c r="S11780">
        <v>5636499</v>
      </c>
      <c r="T11780" t="s">
        <v>829</v>
      </c>
      <c r="U11780">
        <v>5636499</v>
      </c>
      <c r="V11780">
        <v>303</v>
      </c>
    </row>
    <row r="11781" spans="1:22" x14ac:dyDescent="0.3">
      <c r="A11781">
        <v>202122</v>
      </c>
      <c r="B11781" t="s">
        <v>820</v>
      </c>
      <c r="C11781" t="s">
        <v>821</v>
      </c>
      <c r="D11781" t="s">
        <v>822</v>
      </c>
      <c r="E11781" t="s">
        <v>823</v>
      </c>
      <c r="F11781" t="s">
        <v>866</v>
      </c>
      <c r="G11781" t="s">
        <v>867</v>
      </c>
      <c r="H11781" t="s">
        <v>1120</v>
      </c>
      <c r="I11781">
        <v>357</v>
      </c>
      <c r="J11781" t="s">
        <v>1121</v>
      </c>
      <c r="K11781" t="s">
        <v>828</v>
      </c>
      <c r="L11781" t="s">
        <v>235</v>
      </c>
      <c r="M11781" t="s">
        <v>829</v>
      </c>
      <c r="N11781">
        <v>0</v>
      </c>
      <c r="O11781">
        <v>0</v>
      </c>
      <c r="P11781" t="s">
        <v>829</v>
      </c>
      <c r="Q11781" t="s">
        <v>829</v>
      </c>
      <c r="R11781" t="s">
        <v>829</v>
      </c>
      <c r="S11781">
        <v>0</v>
      </c>
      <c r="T11781">
        <v>0</v>
      </c>
      <c r="U11781">
        <v>0</v>
      </c>
      <c r="V11781">
        <v>0</v>
      </c>
    </row>
    <row r="11782" spans="1:22" x14ac:dyDescent="0.3">
      <c r="A11782">
        <v>202223</v>
      </c>
      <c r="B11782" t="s">
        <v>820</v>
      </c>
      <c r="C11782" t="s">
        <v>821</v>
      </c>
      <c r="D11782" t="s">
        <v>822</v>
      </c>
      <c r="E11782" t="s">
        <v>823</v>
      </c>
      <c r="F11782" t="s">
        <v>866</v>
      </c>
      <c r="G11782" t="s">
        <v>867</v>
      </c>
      <c r="H11782" t="s">
        <v>1120</v>
      </c>
      <c r="I11782">
        <v>357</v>
      </c>
      <c r="J11782" t="s">
        <v>1121</v>
      </c>
      <c r="K11782" t="s">
        <v>828</v>
      </c>
      <c r="L11782" t="s">
        <v>235</v>
      </c>
      <c r="M11782" t="s">
        <v>829</v>
      </c>
      <c r="N11782">
        <v>0</v>
      </c>
      <c r="O11782">
        <v>0</v>
      </c>
      <c r="P11782" t="s">
        <v>829</v>
      </c>
      <c r="Q11782" t="s">
        <v>829</v>
      </c>
      <c r="R11782" t="s">
        <v>829</v>
      </c>
      <c r="S11782">
        <v>0</v>
      </c>
      <c r="T11782">
        <v>0</v>
      </c>
      <c r="U11782">
        <v>0</v>
      </c>
      <c r="V11782">
        <v>0</v>
      </c>
    </row>
    <row r="11783" spans="1:22" x14ac:dyDescent="0.3">
      <c r="A11783">
        <v>202324</v>
      </c>
      <c r="B11783" t="s">
        <v>820</v>
      </c>
      <c r="C11783" t="s">
        <v>821</v>
      </c>
      <c r="D11783" t="s">
        <v>822</v>
      </c>
      <c r="E11783" t="s">
        <v>823</v>
      </c>
      <c r="F11783" t="s">
        <v>866</v>
      </c>
      <c r="G11783" t="s">
        <v>867</v>
      </c>
      <c r="H11783" t="s">
        <v>1120</v>
      </c>
      <c r="I11783">
        <v>357</v>
      </c>
      <c r="J11783" t="s">
        <v>1121</v>
      </c>
      <c r="K11783" t="s">
        <v>828</v>
      </c>
      <c r="L11783" t="s">
        <v>235</v>
      </c>
      <c r="M11783" t="s">
        <v>829</v>
      </c>
      <c r="N11783">
        <v>0</v>
      </c>
      <c r="O11783">
        <v>0</v>
      </c>
      <c r="P11783" t="s">
        <v>829</v>
      </c>
      <c r="Q11783" t="s">
        <v>829</v>
      </c>
      <c r="R11783" t="s">
        <v>829</v>
      </c>
      <c r="S11783">
        <v>0</v>
      </c>
      <c r="T11783">
        <v>0</v>
      </c>
      <c r="U11783">
        <v>0</v>
      </c>
      <c r="V11783">
        <v>0</v>
      </c>
    </row>
    <row r="11784" spans="1:22" x14ac:dyDescent="0.3">
      <c r="A11784">
        <v>202122</v>
      </c>
      <c r="B11784" t="s">
        <v>820</v>
      </c>
      <c r="C11784" t="s">
        <v>821</v>
      </c>
      <c r="D11784" t="s">
        <v>822</v>
      </c>
      <c r="E11784" t="s">
        <v>823</v>
      </c>
      <c r="F11784" t="s">
        <v>866</v>
      </c>
      <c r="G11784" t="s">
        <v>867</v>
      </c>
      <c r="H11784" t="s">
        <v>1120</v>
      </c>
      <c r="I11784">
        <v>357</v>
      </c>
      <c r="J11784" t="s">
        <v>1121</v>
      </c>
      <c r="K11784" t="s">
        <v>828</v>
      </c>
      <c r="L11784" t="s">
        <v>534</v>
      </c>
      <c r="M11784">
        <v>0</v>
      </c>
      <c r="N11784">
        <v>1650662</v>
      </c>
      <c r="O11784">
        <v>743754</v>
      </c>
      <c r="P11784">
        <v>6135438</v>
      </c>
      <c r="Q11784">
        <v>847261</v>
      </c>
      <c r="R11784" t="s">
        <v>829</v>
      </c>
      <c r="S11784">
        <v>9377115</v>
      </c>
      <c r="T11784">
        <v>0</v>
      </c>
      <c r="U11784">
        <v>9377115</v>
      </c>
      <c r="V11784">
        <v>168</v>
      </c>
    </row>
    <row r="11785" spans="1:22" x14ac:dyDescent="0.3">
      <c r="A11785">
        <v>202223</v>
      </c>
      <c r="B11785" t="s">
        <v>820</v>
      </c>
      <c r="C11785" t="s">
        <v>821</v>
      </c>
      <c r="D11785" t="s">
        <v>822</v>
      </c>
      <c r="E11785" t="s">
        <v>823</v>
      </c>
      <c r="F11785" t="s">
        <v>866</v>
      </c>
      <c r="G11785" t="s">
        <v>867</v>
      </c>
      <c r="H11785" t="s">
        <v>1120</v>
      </c>
      <c r="I11785">
        <v>357</v>
      </c>
      <c r="J11785" t="s">
        <v>1121</v>
      </c>
      <c r="K11785" t="s">
        <v>828</v>
      </c>
      <c r="L11785" t="s">
        <v>534</v>
      </c>
      <c r="M11785">
        <v>7829</v>
      </c>
      <c r="N11785">
        <v>1940855</v>
      </c>
      <c r="O11785">
        <v>847300</v>
      </c>
      <c r="P11785">
        <v>5384210</v>
      </c>
      <c r="Q11785">
        <v>816551</v>
      </c>
      <c r="R11785" t="s">
        <v>829</v>
      </c>
      <c r="S11785">
        <v>8996745</v>
      </c>
      <c r="T11785">
        <v>0</v>
      </c>
      <c r="U11785">
        <v>8996745</v>
      </c>
      <c r="V11785">
        <v>162</v>
      </c>
    </row>
    <row r="11786" spans="1:22" x14ac:dyDescent="0.3">
      <c r="A11786">
        <v>202324</v>
      </c>
      <c r="B11786" t="s">
        <v>820</v>
      </c>
      <c r="C11786" t="s">
        <v>821</v>
      </c>
      <c r="D11786" t="s">
        <v>822</v>
      </c>
      <c r="E11786" t="s">
        <v>823</v>
      </c>
      <c r="F11786" t="s">
        <v>866</v>
      </c>
      <c r="G11786" t="s">
        <v>867</v>
      </c>
      <c r="H11786" t="s">
        <v>1120</v>
      </c>
      <c r="I11786">
        <v>357</v>
      </c>
      <c r="J11786" t="s">
        <v>1121</v>
      </c>
      <c r="K11786" t="s">
        <v>828</v>
      </c>
      <c r="L11786" t="s">
        <v>534</v>
      </c>
      <c r="M11786">
        <v>15779</v>
      </c>
      <c r="N11786">
        <v>2304951</v>
      </c>
      <c r="O11786">
        <v>1070556</v>
      </c>
      <c r="P11786">
        <v>6788188</v>
      </c>
      <c r="Q11786">
        <v>948795</v>
      </c>
      <c r="R11786" t="s">
        <v>829</v>
      </c>
      <c r="S11786">
        <v>11128269</v>
      </c>
      <c r="T11786">
        <v>0</v>
      </c>
      <c r="U11786">
        <v>11128269</v>
      </c>
      <c r="V11786">
        <v>199</v>
      </c>
    </row>
    <row r="11787" spans="1:22" x14ac:dyDescent="0.3">
      <c r="A11787">
        <v>202122</v>
      </c>
      <c r="B11787" t="s">
        <v>820</v>
      </c>
      <c r="C11787" t="s">
        <v>821</v>
      </c>
      <c r="D11787" t="s">
        <v>822</v>
      </c>
      <c r="E11787" t="s">
        <v>823</v>
      </c>
      <c r="F11787" t="s">
        <v>866</v>
      </c>
      <c r="G11787" t="s">
        <v>867</v>
      </c>
      <c r="H11787" t="s">
        <v>1120</v>
      </c>
      <c r="I11787">
        <v>357</v>
      </c>
      <c r="J11787" t="s">
        <v>1121</v>
      </c>
      <c r="K11787" t="s">
        <v>828</v>
      </c>
      <c r="L11787" t="s">
        <v>603</v>
      </c>
      <c r="M11787" t="s">
        <v>829</v>
      </c>
      <c r="N11787" t="s">
        <v>829</v>
      </c>
      <c r="O11787" t="s">
        <v>829</v>
      </c>
      <c r="P11787">
        <v>61754</v>
      </c>
      <c r="Q11787">
        <v>96298</v>
      </c>
      <c r="R11787">
        <v>0</v>
      </c>
      <c r="S11787">
        <v>158052</v>
      </c>
      <c r="T11787">
        <v>0</v>
      </c>
      <c r="U11787">
        <v>158052</v>
      </c>
      <c r="V11787">
        <v>3</v>
      </c>
    </row>
    <row r="11788" spans="1:22" x14ac:dyDescent="0.3">
      <c r="A11788">
        <v>202223</v>
      </c>
      <c r="B11788" t="s">
        <v>820</v>
      </c>
      <c r="C11788" t="s">
        <v>821</v>
      </c>
      <c r="D11788" t="s">
        <v>822</v>
      </c>
      <c r="E11788" t="s">
        <v>823</v>
      </c>
      <c r="F11788" t="s">
        <v>866</v>
      </c>
      <c r="G11788" t="s">
        <v>867</v>
      </c>
      <c r="H11788" t="s">
        <v>1120</v>
      </c>
      <c r="I11788">
        <v>357</v>
      </c>
      <c r="J11788" t="s">
        <v>1121</v>
      </c>
      <c r="K11788" t="s">
        <v>828</v>
      </c>
      <c r="L11788" t="s">
        <v>603</v>
      </c>
      <c r="M11788" t="s">
        <v>829</v>
      </c>
      <c r="N11788" t="s">
        <v>829</v>
      </c>
      <c r="O11788" t="s">
        <v>829</v>
      </c>
      <c r="P11788">
        <v>98908</v>
      </c>
      <c r="Q11788">
        <v>64155</v>
      </c>
      <c r="R11788">
        <v>0</v>
      </c>
      <c r="S11788">
        <v>163063</v>
      </c>
      <c r="T11788">
        <v>0</v>
      </c>
      <c r="U11788">
        <v>163063</v>
      </c>
      <c r="V11788">
        <v>3</v>
      </c>
    </row>
    <row r="11789" spans="1:22" x14ac:dyDescent="0.3">
      <c r="A11789">
        <v>202324</v>
      </c>
      <c r="B11789" t="s">
        <v>820</v>
      </c>
      <c r="C11789" t="s">
        <v>821</v>
      </c>
      <c r="D11789" t="s">
        <v>822</v>
      </c>
      <c r="E11789" t="s">
        <v>823</v>
      </c>
      <c r="F11789" t="s">
        <v>866</v>
      </c>
      <c r="G11789" t="s">
        <v>867</v>
      </c>
      <c r="H11789" t="s">
        <v>1120</v>
      </c>
      <c r="I11789">
        <v>357</v>
      </c>
      <c r="J11789" t="s">
        <v>1121</v>
      </c>
      <c r="K11789" t="s">
        <v>828</v>
      </c>
      <c r="L11789" t="s">
        <v>603</v>
      </c>
      <c r="M11789" t="s">
        <v>829</v>
      </c>
      <c r="N11789" t="s">
        <v>829</v>
      </c>
      <c r="O11789" t="s">
        <v>829</v>
      </c>
      <c r="P11789">
        <v>105387</v>
      </c>
      <c r="Q11789">
        <v>76004</v>
      </c>
      <c r="R11789">
        <v>0</v>
      </c>
      <c r="S11789">
        <v>181391</v>
      </c>
      <c r="T11789">
        <v>0</v>
      </c>
      <c r="U11789">
        <v>181391</v>
      </c>
      <c r="V11789">
        <v>3</v>
      </c>
    </row>
    <row r="11790" spans="1:22" x14ac:dyDescent="0.3">
      <c r="A11790">
        <v>202122</v>
      </c>
      <c r="B11790" t="s">
        <v>820</v>
      </c>
      <c r="C11790" t="s">
        <v>821</v>
      </c>
      <c r="D11790" t="s">
        <v>822</v>
      </c>
      <c r="E11790" t="s">
        <v>823</v>
      </c>
      <c r="F11790" t="s">
        <v>866</v>
      </c>
      <c r="G11790" t="s">
        <v>867</v>
      </c>
      <c r="H11790" t="s">
        <v>1120</v>
      </c>
      <c r="I11790">
        <v>357</v>
      </c>
      <c r="J11790" t="s">
        <v>1121</v>
      </c>
      <c r="K11790" t="s">
        <v>828</v>
      </c>
      <c r="L11790" t="s">
        <v>606</v>
      </c>
      <c r="M11790">
        <v>0</v>
      </c>
      <c r="N11790">
        <v>0</v>
      </c>
      <c r="O11790">
        <v>0</v>
      </c>
      <c r="P11790">
        <v>0</v>
      </c>
      <c r="Q11790">
        <v>0</v>
      </c>
      <c r="R11790">
        <v>0</v>
      </c>
      <c r="S11790">
        <v>0</v>
      </c>
      <c r="T11790">
        <v>0</v>
      </c>
      <c r="U11790">
        <v>0</v>
      </c>
      <c r="V11790">
        <v>0</v>
      </c>
    </row>
    <row r="11791" spans="1:22" x14ac:dyDescent="0.3">
      <c r="A11791">
        <v>202223</v>
      </c>
      <c r="B11791" t="s">
        <v>820</v>
      </c>
      <c r="C11791" t="s">
        <v>821</v>
      </c>
      <c r="D11791" t="s">
        <v>822</v>
      </c>
      <c r="E11791" t="s">
        <v>823</v>
      </c>
      <c r="F11791" t="s">
        <v>866</v>
      </c>
      <c r="G11791" t="s">
        <v>867</v>
      </c>
      <c r="H11791" t="s">
        <v>1120</v>
      </c>
      <c r="I11791">
        <v>357</v>
      </c>
      <c r="J11791" t="s">
        <v>1121</v>
      </c>
      <c r="K11791" t="s">
        <v>828</v>
      </c>
      <c r="L11791" t="s">
        <v>606</v>
      </c>
      <c r="M11791">
        <v>0</v>
      </c>
      <c r="N11791">
        <v>0</v>
      </c>
      <c r="O11791">
        <v>0</v>
      </c>
      <c r="P11791">
        <v>0</v>
      </c>
      <c r="Q11791">
        <v>0</v>
      </c>
      <c r="R11791">
        <v>0</v>
      </c>
      <c r="S11791">
        <v>0</v>
      </c>
      <c r="T11791">
        <v>0</v>
      </c>
      <c r="U11791">
        <v>0</v>
      </c>
      <c r="V11791">
        <v>0</v>
      </c>
    </row>
    <row r="11792" spans="1:22" x14ac:dyDescent="0.3">
      <c r="A11792">
        <v>202324</v>
      </c>
      <c r="B11792" t="s">
        <v>820</v>
      </c>
      <c r="C11792" t="s">
        <v>821</v>
      </c>
      <c r="D11792" t="s">
        <v>822</v>
      </c>
      <c r="E11792" t="s">
        <v>823</v>
      </c>
      <c r="F11792" t="s">
        <v>866</v>
      </c>
      <c r="G11792" t="s">
        <v>867</v>
      </c>
      <c r="H11792" t="s">
        <v>1120</v>
      </c>
      <c r="I11792">
        <v>357</v>
      </c>
      <c r="J11792" t="s">
        <v>1121</v>
      </c>
      <c r="K11792" t="s">
        <v>828</v>
      </c>
      <c r="L11792" t="s">
        <v>606</v>
      </c>
      <c r="M11792">
        <v>0</v>
      </c>
      <c r="N11792">
        <v>0</v>
      </c>
      <c r="O11792">
        <v>0</v>
      </c>
      <c r="P11792">
        <v>0</v>
      </c>
      <c r="Q11792">
        <v>0</v>
      </c>
      <c r="R11792">
        <v>0</v>
      </c>
      <c r="S11792">
        <v>0</v>
      </c>
      <c r="T11792">
        <v>0</v>
      </c>
      <c r="U11792">
        <v>0</v>
      </c>
      <c r="V11792">
        <v>0</v>
      </c>
    </row>
    <row r="11793" spans="1:22" x14ac:dyDescent="0.3">
      <c r="A11793">
        <v>202122</v>
      </c>
      <c r="B11793" t="s">
        <v>820</v>
      </c>
      <c r="C11793" t="s">
        <v>821</v>
      </c>
      <c r="D11793" t="s">
        <v>822</v>
      </c>
      <c r="E11793" t="s">
        <v>823</v>
      </c>
      <c r="F11793" t="s">
        <v>866</v>
      </c>
      <c r="G11793" t="s">
        <v>867</v>
      </c>
      <c r="H11793" t="s">
        <v>1120</v>
      </c>
      <c r="I11793">
        <v>357</v>
      </c>
      <c r="J11793" t="s">
        <v>1121</v>
      </c>
      <c r="K11793" t="s">
        <v>828</v>
      </c>
      <c r="L11793" t="s">
        <v>609</v>
      </c>
      <c r="M11793" t="s">
        <v>829</v>
      </c>
      <c r="N11793" t="s">
        <v>829</v>
      </c>
      <c r="O11793" t="s">
        <v>829</v>
      </c>
      <c r="P11793" t="s">
        <v>829</v>
      </c>
      <c r="Q11793">
        <v>0</v>
      </c>
      <c r="R11793" t="s">
        <v>829</v>
      </c>
      <c r="S11793">
        <v>0</v>
      </c>
      <c r="T11793">
        <v>0</v>
      </c>
      <c r="U11793">
        <v>0</v>
      </c>
      <c r="V11793">
        <v>0</v>
      </c>
    </row>
    <row r="11794" spans="1:22" x14ac:dyDescent="0.3">
      <c r="A11794">
        <v>202223</v>
      </c>
      <c r="B11794" t="s">
        <v>820</v>
      </c>
      <c r="C11794" t="s">
        <v>821</v>
      </c>
      <c r="D11794" t="s">
        <v>822</v>
      </c>
      <c r="E11794" t="s">
        <v>823</v>
      </c>
      <c r="F11794" t="s">
        <v>866</v>
      </c>
      <c r="G11794" t="s">
        <v>867</v>
      </c>
      <c r="H11794" t="s">
        <v>1120</v>
      </c>
      <c r="I11794">
        <v>357</v>
      </c>
      <c r="J11794" t="s">
        <v>1121</v>
      </c>
      <c r="K11794" t="s">
        <v>828</v>
      </c>
      <c r="L11794" t="s">
        <v>609</v>
      </c>
      <c r="M11794" t="s">
        <v>829</v>
      </c>
      <c r="N11794" t="s">
        <v>829</v>
      </c>
      <c r="O11794" t="s">
        <v>829</v>
      </c>
      <c r="P11794" t="s">
        <v>829</v>
      </c>
      <c r="Q11794">
        <v>0</v>
      </c>
      <c r="R11794" t="s">
        <v>829</v>
      </c>
      <c r="S11794">
        <v>0</v>
      </c>
      <c r="T11794">
        <v>0</v>
      </c>
      <c r="U11794">
        <v>0</v>
      </c>
      <c r="V11794">
        <v>0</v>
      </c>
    </row>
    <row r="11795" spans="1:22" x14ac:dyDescent="0.3">
      <c r="A11795">
        <v>202122</v>
      </c>
      <c r="B11795" t="s">
        <v>820</v>
      </c>
      <c r="C11795" t="s">
        <v>821</v>
      </c>
      <c r="D11795" t="s">
        <v>822</v>
      </c>
      <c r="E11795" t="s">
        <v>823</v>
      </c>
      <c r="F11795" t="s">
        <v>866</v>
      </c>
      <c r="G11795" t="s">
        <v>867</v>
      </c>
      <c r="H11795" t="s">
        <v>1120</v>
      </c>
      <c r="I11795">
        <v>357</v>
      </c>
      <c r="J11795" t="s">
        <v>1121</v>
      </c>
      <c r="K11795" t="s">
        <v>828</v>
      </c>
      <c r="L11795" t="s">
        <v>830</v>
      </c>
      <c r="M11795">
        <v>1559</v>
      </c>
      <c r="N11795">
        <v>25925</v>
      </c>
      <c r="O11795">
        <v>21222</v>
      </c>
      <c r="P11795">
        <v>2938</v>
      </c>
      <c r="Q11795">
        <v>798</v>
      </c>
      <c r="R11795">
        <v>402</v>
      </c>
      <c r="S11795">
        <v>52844</v>
      </c>
      <c r="T11795">
        <v>0</v>
      </c>
      <c r="U11795">
        <v>52844</v>
      </c>
      <c r="V11795">
        <v>1</v>
      </c>
    </row>
    <row r="11796" spans="1:22" x14ac:dyDescent="0.3">
      <c r="A11796">
        <v>202223</v>
      </c>
      <c r="B11796" t="s">
        <v>820</v>
      </c>
      <c r="C11796" t="s">
        <v>821</v>
      </c>
      <c r="D11796" t="s">
        <v>822</v>
      </c>
      <c r="E11796" t="s">
        <v>823</v>
      </c>
      <c r="F11796" t="s">
        <v>866</v>
      </c>
      <c r="G11796" t="s">
        <v>867</v>
      </c>
      <c r="H11796" t="s">
        <v>1120</v>
      </c>
      <c r="I11796">
        <v>357</v>
      </c>
      <c r="J11796" t="s">
        <v>1121</v>
      </c>
      <c r="K11796" t="s">
        <v>828</v>
      </c>
      <c r="L11796" t="s">
        <v>830</v>
      </c>
      <c r="M11796">
        <v>1312</v>
      </c>
      <c r="N11796">
        <v>22082</v>
      </c>
      <c r="O11796">
        <v>20652</v>
      </c>
      <c r="P11796">
        <v>2511</v>
      </c>
      <c r="Q11796">
        <v>611</v>
      </c>
      <c r="R11796">
        <v>251</v>
      </c>
      <c r="S11796">
        <v>47419</v>
      </c>
      <c r="T11796">
        <v>0</v>
      </c>
      <c r="U11796">
        <v>47419</v>
      </c>
      <c r="V11796">
        <v>1</v>
      </c>
    </row>
    <row r="11797" spans="1:22" x14ac:dyDescent="0.3">
      <c r="A11797">
        <v>202324</v>
      </c>
      <c r="B11797" t="s">
        <v>820</v>
      </c>
      <c r="C11797" t="s">
        <v>821</v>
      </c>
      <c r="D11797" t="s">
        <v>822</v>
      </c>
      <c r="E11797" t="s">
        <v>823</v>
      </c>
      <c r="F11797" t="s">
        <v>866</v>
      </c>
      <c r="G11797" t="s">
        <v>867</v>
      </c>
      <c r="H11797" t="s">
        <v>1120</v>
      </c>
      <c r="I11797">
        <v>357</v>
      </c>
      <c r="J11797" t="s">
        <v>1121</v>
      </c>
      <c r="K11797" t="s">
        <v>828</v>
      </c>
      <c r="L11797" t="s">
        <v>830</v>
      </c>
      <c r="M11797">
        <v>1374</v>
      </c>
      <c r="N11797">
        <v>22990</v>
      </c>
      <c r="O11797">
        <v>21872</v>
      </c>
      <c r="P11797">
        <v>2728</v>
      </c>
      <c r="Q11797">
        <v>594</v>
      </c>
      <c r="R11797">
        <v>366</v>
      </c>
      <c r="S11797">
        <v>49924</v>
      </c>
      <c r="T11797">
        <v>0</v>
      </c>
      <c r="U11797">
        <v>49924</v>
      </c>
      <c r="V11797">
        <v>1</v>
      </c>
    </row>
    <row r="11798" spans="1:22" x14ac:dyDescent="0.3">
      <c r="A11798">
        <v>202122</v>
      </c>
      <c r="B11798" t="s">
        <v>820</v>
      </c>
      <c r="C11798" t="s">
        <v>821</v>
      </c>
      <c r="D11798" t="s">
        <v>822</v>
      </c>
      <c r="E11798" t="s">
        <v>823</v>
      </c>
      <c r="F11798" t="s">
        <v>866</v>
      </c>
      <c r="G11798" t="s">
        <v>867</v>
      </c>
      <c r="H11798" t="s">
        <v>1120</v>
      </c>
      <c r="I11798">
        <v>357</v>
      </c>
      <c r="J11798" t="s">
        <v>1121</v>
      </c>
      <c r="K11798" t="s">
        <v>828</v>
      </c>
      <c r="L11798" t="s">
        <v>537</v>
      </c>
      <c r="M11798">
        <v>0</v>
      </c>
      <c r="N11798">
        <v>1274934</v>
      </c>
      <c r="O11798">
        <v>615548</v>
      </c>
      <c r="P11798">
        <v>2367034</v>
      </c>
      <c r="Q11798">
        <v>0</v>
      </c>
      <c r="R11798">
        <v>1277274</v>
      </c>
      <c r="S11798">
        <v>5534790</v>
      </c>
      <c r="T11798">
        <v>0</v>
      </c>
      <c r="U11798">
        <v>5534790</v>
      </c>
      <c r="V11798">
        <v>99</v>
      </c>
    </row>
    <row r="11799" spans="1:22" x14ac:dyDescent="0.3">
      <c r="A11799">
        <v>202223</v>
      </c>
      <c r="B11799" t="s">
        <v>820</v>
      </c>
      <c r="C11799" t="s">
        <v>821</v>
      </c>
      <c r="D11799" t="s">
        <v>822</v>
      </c>
      <c r="E11799" t="s">
        <v>823</v>
      </c>
      <c r="F11799" t="s">
        <v>866</v>
      </c>
      <c r="G11799" t="s">
        <v>867</v>
      </c>
      <c r="H11799" t="s">
        <v>1120</v>
      </c>
      <c r="I11799">
        <v>357</v>
      </c>
      <c r="J11799" t="s">
        <v>1121</v>
      </c>
      <c r="K11799" t="s">
        <v>828</v>
      </c>
      <c r="L11799" t="s">
        <v>537</v>
      </c>
      <c r="M11799">
        <v>27110</v>
      </c>
      <c r="N11799">
        <v>1434053</v>
      </c>
      <c r="O11799">
        <v>900404</v>
      </c>
      <c r="P11799">
        <v>5003867</v>
      </c>
      <c r="Q11799">
        <v>0</v>
      </c>
      <c r="R11799">
        <v>1025132</v>
      </c>
      <c r="S11799">
        <v>8390566</v>
      </c>
      <c r="T11799">
        <v>0</v>
      </c>
      <c r="U11799">
        <v>8390566</v>
      </c>
      <c r="V11799">
        <v>151</v>
      </c>
    </row>
    <row r="11800" spans="1:22" x14ac:dyDescent="0.3">
      <c r="A11800">
        <v>202324</v>
      </c>
      <c r="B11800" t="s">
        <v>820</v>
      </c>
      <c r="C11800" t="s">
        <v>821</v>
      </c>
      <c r="D11800" t="s">
        <v>822</v>
      </c>
      <c r="E11800" t="s">
        <v>823</v>
      </c>
      <c r="F11800" t="s">
        <v>866</v>
      </c>
      <c r="G11800" t="s">
        <v>867</v>
      </c>
      <c r="H11800" t="s">
        <v>1120</v>
      </c>
      <c r="I11800">
        <v>357</v>
      </c>
      <c r="J11800" t="s">
        <v>1121</v>
      </c>
      <c r="K11800" t="s">
        <v>828</v>
      </c>
      <c r="L11800" t="s">
        <v>537</v>
      </c>
      <c r="M11800">
        <v>41100</v>
      </c>
      <c r="N11800">
        <v>2030327</v>
      </c>
      <c r="O11800">
        <v>1397266</v>
      </c>
      <c r="P11800">
        <v>5918927</v>
      </c>
      <c r="Q11800">
        <v>0</v>
      </c>
      <c r="R11800">
        <v>1412439</v>
      </c>
      <c r="S11800">
        <v>10800059</v>
      </c>
      <c r="T11800">
        <v>0</v>
      </c>
      <c r="U11800">
        <v>10800059</v>
      </c>
      <c r="V11800">
        <v>194</v>
      </c>
    </row>
    <row r="11801" spans="1:22" x14ac:dyDescent="0.3">
      <c r="A11801">
        <v>202122</v>
      </c>
      <c r="B11801" t="s">
        <v>820</v>
      </c>
      <c r="C11801" t="s">
        <v>821</v>
      </c>
      <c r="D11801" t="s">
        <v>822</v>
      </c>
      <c r="E11801" t="s">
        <v>823</v>
      </c>
      <c r="F11801" t="s">
        <v>866</v>
      </c>
      <c r="G11801" t="s">
        <v>867</v>
      </c>
      <c r="H11801" t="s">
        <v>1120</v>
      </c>
      <c r="I11801">
        <v>357</v>
      </c>
      <c r="J11801" t="s">
        <v>1121</v>
      </c>
      <c r="K11801" t="s">
        <v>828</v>
      </c>
      <c r="L11801" t="s">
        <v>572</v>
      </c>
      <c r="M11801">
        <v>111732</v>
      </c>
      <c r="N11801">
        <v>9738</v>
      </c>
      <c r="O11801">
        <v>237245</v>
      </c>
      <c r="P11801">
        <v>2627476</v>
      </c>
      <c r="Q11801">
        <v>398453</v>
      </c>
      <c r="R11801">
        <v>1745350</v>
      </c>
      <c r="S11801">
        <v>5129994</v>
      </c>
      <c r="T11801">
        <v>0</v>
      </c>
      <c r="U11801">
        <v>5129994</v>
      </c>
      <c r="V11801">
        <v>92</v>
      </c>
    </row>
    <row r="11802" spans="1:22" x14ac:dyDescent="0.3">
      <c r="A11802">
        <v>202223</v>
      </c>
      <c r="B11802" t="s">
        <v>820</v>
      </c>
      <c r="C11802" t="s">
        <v>821</v>
      </c>
      <c r="D11802" t="s">
        <v>822</v>
      </c>
      <c r="E11802" t="s">
        <v>823</v>
      </c>
      <c r="F11802" t="s">
        <v>866</v>
      </c>
      <c r="G11802" t="s">
        <v>867</v>
      </c>
      <c r="H11802" t="s">
        <v>1120</v>
      </c>
      <c r="I11802">
        <v>357</v>
      </c>
      <c r="J11802" t="s">
        <v>1121</v>
      </c>
      <c r="K11802" t="s">
        <v>828</v>
      </c>
      <c r="L11802" t="s">
        <v>572</v>
      </c>
      <c r="M11802">
        <v>132782</v>
      </c>
      <c r="N11802">
        <v>26084</v>
      </c>
      <c r="O11802">
        <v>749713</v>
      </c>
      <c r="P11802">
        <v>3579842</v>
      </c>
      <c r="Q11802">
        <v>0</v>
      </c>
      <c r="R11802">
        <v>1147703</v>
      </c>
      <c r="S11802">
        <v>5636124</v>
      </c>
      <c r="T11802">
        <v>0</v>
      </c>
      <c r="U11802">
        <v>5636124</v>
      </c>
      <c r="V11802">
        <v>102</v>
      </c>
    </row>
    <row r="11803" spans="1:22" x14ac:dyDescent="0.3">
      <c r="A11803">
        <v>202324</v>
      </c>
      <c r="B11803" t="s">
        <v>820</v>
      </c>
      <c r="C11803" t="s">
        <v>821</v>
      </c>
      <c r="D11803" t="s">
        <v>822</v>
      </c>
      <c r="E11803" t="s">
        <v>823</v>
      </c>
      <c r="F11803" t="s">
        <v>866</v>
      </c>
      <c r="G11803" t="s">
        <v>867</v>
      </c>
      <c r="H11803" t="s">
        <v>1120</v>
      </c>
      <c r="I11803">
        <v>357</v>
      </c>
      <c r="J11803" t="s">
        <v>1121</v>
      </c>
      <c r="K11803" t="s">
        <v>828</v>
      </c>
      <c r="L11803" t="s">
        <v>572</v>
      </c>
      <c r="M11803">
        <v>198955</v>
      </c>
      <c r="N11803">
        <v>68172</v>
      </c>
      <c r="O11803">
        <v>1333423</v>
      </c>
      <c r="P11803">
        <v>4262810</v>
      </c>
      <c r="Q11803">
        <v>0</v>
      </c>
      <c r="R11803">
        <v>1899515</v>
      </c>
      <c r="S11803">
        <v>7762875</v>
      </c>
      <c r="T11803">
        <v>0</v>
      </c>
      <c r="U11803">
        <v>7762875</v>
      </c>
      <c r="V11803">
        <v>139</v>
      </c>
    </row>
    <row r="11804" spans="1:22" x14ac:dyDescent="0.3">
      <c r="A11804">
        <v>202122</v>
      </c>
      <c r="B11804" t="s">
        <v>820</v>
      </c>
      <c r="C11804" t="s">
        <v>821</v>
      </c>
      <c r="D11804" t="s">
        <v>822</v>
      </c>
      <c r="E11804" t="s">
        <v>823</v>
      </c>
      <c r="F11804" t="s">
        <v>866</v>
      </c>
      <c r="G11804" t="s">
        <v>867</v>
      </c>
      <c r="H11804" t="s">
        <v>1120</v>
      </c>
      <c r="I11804">
        <v>357</v>
      </c>
      <c r="J11804" t="s">
        <v>1121</v>
      </c>
      <c r="K11804" t="s">
        <v>828</v>
      </c>
      <c r="L11804" t="s">
        <v>539</v>
      </c>
      <c r="M11804">
        <v>0</v>
      </c>
      <c r="N11804">
        <v>0</v>
      </c>
      <c r="O11804">
        <v>0</v>
      </c>
      <c r="P11804" t="s">
        <v>829</v>
      </c>
      <c r="Q11804" t="s">
        <v>829</v>
      </c>
      <c r="R11804" t="s">
        <v>829</v>
      </c>
      <c r="S11804">
        <v>0</v>
      </c>
      <c r="T11804">
        <v>0</v>
      </c>
      <c r="U11804">
        <v>0</v>
      </c>
      <c r="V11804">
        <v>0</v>
      </c>
    </row>
    <row r="11805" spans="1:22" x14ac:dyDescent="0.3">
      <c r="A11805">
        <v>202223</v>
      </c>
      <c r="B11805" t="s">
        <v>820</v>
      </c>
      <c r="C11805" t="s">
        <v>821</v>
      </c>
      <c r="D11805" t="s">
        <v>822</v>
      </c>
      <c r="E11805" t="s">
        <v>823</v>
      </c>
      <c r="F11805" t="s">
        <v>866</v>
      </c>
      <c r="G11805" t="s">
        <v>867</v>
      </c>
      <c r="H11805" t="s">
        <v>1120</v>
      </c>
      <c r="I11805">
        <v>357</v>
      </c>
      <c r="J11805" t="s">
        <v>1121</v>
      </c>
      <c r="K11805" t="s">
        <v>828</v>
      </c>
      <c r="L11805" t="s">
        <v>539</v>
      </c>
      <c r="M11805">
        <v>0</v>
      </c>
      <c r="N11805">
        <v>0</v>
      </c>
      <c r="O11805">
        <v>0</v>
      </c>
      <c r="P11805" t="s">
        <v>829</v>
      </c>
      <c r="Q11805" t="s">
        <v>829</v>
      </c>
      <c r="R11805" t="s">
        <v>829</v>
      </c>
      <c r="S11805">
        <v>0</v>
      </c>
      <c r="T11805">
        <v>0</v>
      </c>
      <c r="U11805">
        <v>0</v>
      </c>
      <c r="V11805">
        <v>0</v>
      </c>
    </row>
    <row r="11806" spans="1:22" x14ac:dyDescent="0.3">
      <c r="A11806">
        <v>202324</v>
      </c>
      <c r="B11806" t="s">
        <v>820</v>
      </c>
      <c r="C11806" t="s">
        <v>821</v>
      </c>
      <c r="D11806" t="s">
        <v>822</v>
      </c>
      <c r="E11806" t="s">
        <v>823</v>
      </c>
      <c r="F11806" t="s">
        <v>866</v>
      </c>
      <c r="G11806" t="s">
        <v>867</v>
      </c>
      <c r="H11806" t="s">
        <v>1120</v>
      </c>
      <c r="I11806">
        <v>357</v>
      </c>
      <c r="J11806" t="s">
        <v>1121</v>
      </c>
      <c r="K11806" t="s">
        <v>828</v>
      </c>
      <c r="L11806" t="s">
        <v>539</v>
      </c>
      <c r="M11806">
        <v>0</v>
      </c>
      <c r="N11806">
        <v>0</v>
      </c>
      <c r="O11806">
        <v>0</v>
      </c>
      <c r="P11806" t="s">
        <v>829</v>
      </c>
      <c r="Q11806" t="s">
        <v>829</v>
      </c>
      <c r="R11806" t="s">
        <v>829</v>
      </c>
      <c r="S11806">
        <v>0</v>
      </c>
      <c r="T11806">
        <v>0</v>
      </c>
      <c r="U11806">
        <v>0</v>
      </c>
      <c r="V11806">
        <v>0</v>
      </c>
    </row>
    <row r="11807" spans="1:22" x14ac:dyDescent="0.3">
      <c r="A11807">
        <v>202122</v>
      </c>
      <c r="B11807" t="s">
        <v>820</v>
      </c>
      <c r="C11807" t="s">
        <v>821</v>
      </c>
      <c r="D11807" t="s">
        <v>822</v>
      </c>
      <c r="E11807" t="s">
        <v>823</v>
      </c>
      <c r="F11807" t="s">
        <v>866</v>
      </c>
      <c r="G11807" t="s">
        <v>867</v>
      </c>
      <c r="H11807" t="s">
        <v>1120</v>
      </c>
      <c r="I11807">
        <v>357</v>
      </c>
      <c r="J11807" t="s">
        <v>1121</v>
      </c>
      <c r="K11807" t="s">
        <v>828</v>
      </c>
      <c r="L11807" t="s">
        <v>541</v>
      </c>
      <c r="M11807">
        <v>37087</v>
      </c>
      <c r="N11807">
        <v>888478</v>
      </c>
      <c r="O11807">
        <v>779686</v>
      </c>
      <c r="P11807">
        <v>72746</v>
      </c>
      <c r="Q11807">
        <v>17133</v>
      </c>
      <c r="R11807">
        <v>8479</v>
      </c>
      <c r="S11807">
        <v>1803609</v>
      </c>
      <c r="T11807">
        <v>4416</v>
      </c>
      <c r="U11807">
        <v>1799193</v>
      </c>
      <c r="V11807">
        <v>32</v>
      </c>
    </row>
    <row r="11808" spans="1:22" x14ac:dyDescent="0.3">
      <c r="A11808">
        <v>202223</v>
      </c>
      <c r="B11808" t="s">
        <v>820</v>
      </c>
      <c r="C11808" t="s">
        <v>821</v>
      </c>
      <c r="D11808" t="s">
        <v>822</v>
      </c>
      <c r="E11808" t="s">
        <v>823</v>
      </c>
      <c r="F11808" t="s">
        <v>866</v>
      </c>
      <c r="G11808" t="s">
        <v>867</v>
      </c>
      <c r="H11808" t="s">
        <v>1120</v>
      </c>
      <c r="I11808">
        <v>357</v>
      </c>
      <c r="J11808" t="s">
        <v>1121</v>
      </c>
      <c r="K11808" t="s">
        <v>828</v>
      </c>
      <c r="L11808" t="s">
        <v>541</v>
      </c>
      <c r="M11808">
        <v>35027</v>
      </c>
      <c r="N11808">
        <v>851134</v>
      </c>
      <c r="O11808">
        <v>791241</v>
      </c>
      <c r="P11808">
        <v>67007</v>
      </c>
      <c r="Q11808">
        <v>16319</v>
      </c>
      <c r="R11808">
        <v>6686</v>
      </c>
      <c r="S11808">
        <v>1767414</v>
      </c>
      <c r="T11808">
        <v>0</v>
      </c>
      <c r="U11808">
        <v>1767414</v>
      </c>
      <c r="V11808">
        <v>32</v>
      </c>
    </row>
    <row r="11809" spans="1:22" x14ac:dyDescent="0.3">
      <c r="A11809">
        <v>202324</v>
      </c>
      <c r="B11809" t="s">
        <v>820</v>
      </c>
      <c r="C11809" t="s">
        <v>821</v>
      </c>
      <c r="D11809" t="s">
        <v>822</v>
      </c>
      <c r="E11809" t="s">
        <v>823</v>
      </c>
      <c r="F11809" t="s">
        <v>866</v>
      </c>
      <c r="G11809" t="s">
        <v>867</v>
      </c>
      <c r="H11809" t="s">
        <v>1120</v>
      </c>
      <c r="I11809">
        <v>357</v>
      </c>
      <c r="J11809" t="s">
        <v>1121</v>
      </c>
      <c r="K11809" t="s">
        <v>828</v>
      </c>
      <c r="L11809" t="s">
        <v>541</v>
      </c>
      <c r="M11809">
        <v>37452</v>
      </c>
      <c r="N11809">
        <v>874207</v>
      </c>
      <c r="O11809">
        <v>832902</v>
      </c>
      <c r="P11809">
        <v>74357</v>
      </c>
      <c r="Q11809">
        <v>16186</v>
      </c>
      <c r="R11809">
        <v>9966</v>
      </c>
      <c r="S11809">
        <v>1845070</v>
      </c>
      <c r="T11809">
        <v>0</v>
      </c>
      <c r="U11809">
        <v>1845070</v>
      </c>
      <c r="V11809">
        <v>33</v>
      </c>
    </row>
    <row r="11810" spans="1:22" x14ac:dyDescent="0.3">
      <c r="A11810">
        <v>202122</v>
      </c>
      <c r="B11810" t="s">
        <v>820</v>
      </c>
      <c r="C11810" t="s">
        <v>821</v>
      </c>
      <c r="D11810" t="s">
        <v>822</v>
      </c>
      <c r="E11810" t="s">
        <v>823</v>
      </c>
      <c r="F11810" t="s">
        <v>866</v>
      </c>
      <c r="G11810" t="s">
        <v>867</v>
      </c>
      <c r="H11810" t="s">
        <v>1120</v>
      </c>
      <c r="I11810">
        <v>357</v>
      </c>
      <c r="J11810" t="s">
        <v>1121</v>
      </c>
      <c r="K11810" t="s">
        <v>828</v>
      </c>
      <c r="L11810" t="s">
        <v>831</v>
      </c>
      <c r="M11810" t="s">
        <v>829</v>
      </c>
      <c r="N11810" t="s">
        <v>829</v>
      </c>
      <c r="O11810" t="s">
        <v>829</v>
      </c>
      <c r="P11810">
        <v>90701</v>
      </c>
      <c r="Q11810">
        <v>0</v>
      </c>
      <c r="R11810" t="s">
        <v>829</v>
      </c>
      <c r="S11810">
        <v>90701</v>
      </c>
      <c r="T11810">
        <v>0</v>
      </c>
      <c r="U11810">
        <v>90701</v>
      </c>
      <c r="V11810">
        <v>2</v>
      </c>
    </row>
    <row r="11811" spans="1:22" x14ac:dyDescent="0.3">
      <c r="A11811">
        <v>202223</v>
      </c>
      <c r="B11811" t="s">
        <v>820</v>
      </c>
      <c r="C11811" t="s">
        <v>821</v>
      </c>
      <c r="D11811" t="s">
        <v>822</v>
      </c>
      <c r="E11811" t="s">
        <v>823</v>
      </c>
      <c r="F11811" t="s">
        <v>866</v>
      </c>
      <c r="G11811" t="s">
        <v>867</v>
      </c>
      <c r="H11811" t="s">
        <v>1120</v>
      </c>
      <c r="I11811">
        <v>357</v>
      </c>
      <c r="J11811" t="s">
        <v>1121</v>
      </c>
      <c r="K11811" t="s">
        <v>828</v>
      </c>
      <c r="L11811" t="s">
        <v>831</v>
      </c>
      <c r="M11811" t="s">
        <v>829</v>
      </c>
      <c r="N11811" t="s">
        <v>829</v>
      </c>
      <c r="O11811" t="s">
        <v>829</v>
      </c>
      <c r="P11811">
        <v>42075</v>
      </c>
      <c r="Q11811">
        <v>0</v>
      </c>
      <c r="R11811" t="s">
        <v>829</v>
      </c>
      <c r="S11811">
        <v>42075</v>
      </c>
      <c r="T11811">
        <v>0</v>
      </c>
      <c r="U11811">
        <v>42075</v>
      </c>
      <c r="V11811">
        <v>1</v>
      </c>
    </row>
    <row r="11812" spans="1:22" x14ac:dyDescent="0.3">
      <c r="A11812">
        <v>202324</v>
      </c>
      <c r="B11812" t="s">
        <v>820</v>
      </c>
      <c r="C11812" t="s">
        <v>821</v>
      </c>
      <c r="D11812" t="s">
        <v>822</v>
      </c>
      <c r="E11812" t="s">
        <v>823</v>
      </c>
      <c r="F11812" t="s">
        <v>866</v>
      </c>
      <c r="G11812" t="s">
        <v>867</v>
      </c>
      <c r="H11812" t="s">
        <v>1120</v>
      </c>
      <c r="I11812">
        <v>357</v>
      </c>
      <c r="J11812" t="s">
        <v>1121</v>
      </c>
      <c r="K11812" t="s">
        <v>828</v>
      </c>
      <c r="L11812" t="s">
        <v>831</v>
      </c>
      <c r="M11812" t="s">
        <v>829</v>
      </c>
      <c r="N11812" t="s">
        <v>829</v>
      </c>
      <c r="O11812" t="s">
        <v>829</v>
      </c>
      <c r="P11812">
        <v>36192</v>
      </c>
      <c r="Q11812">
        <v>0</v>
      </c>
      <c r="R11812" t="s">
        <v>829</v>
      </c>
      <c r="S11812">
        <v>36192</v>
      </c>
      <c r="T11812">
        <v>0</v>
      </c>
      <c r="U11812">
        <v>36192</v>
      </c>
      <c r="V11812">
        <v>1</v>
      </c>
    </row>
    <row r="11813" spans="1:22" x14ac:dyDescent="0.3">
      <c r="A11813">
        <v>202122</v>
      </c>
      <c r="B11813" t="s">
        <v>820</v>
      </c>
      <c r="C11813" t="s">
        <v>821</v>
      </c>
      <c r="D11813" t="s">
        <v>822</v>
      </c>
      <c r="E11813" t="s">
        <v>823</v>
      </c>
      <c r="F11813" t="s">
        <v>866</v>
      </c>
      <c r="G11813" t="s">
        <v>867</v>
      </c>
      <c r="H11813" t="s">
        <v>1120</v>
      </c>
      <c r="I11813">
        <v>357</v>
      </c>
      <c r="J11813" t="s">
        <v>1121</v>
      </c>
      <c r="K11813" t="s">
        <v>828</v>
      </c>
      <c r="L11813" t="s">
        <v>832</v>
      </c>
      <c r="M11813">
        <v>0</v>
      </c>
      <c r="N11813">
        <v>0</v>
      </c>
      <c r="O11813">
        <v>0</v>
      </c>
      <c r="P11813">
        <v>0</v>
      </c>
      <c r="Q11813">
        <v>0</v>
      </c>
      <c r="R11813">
        <v>0</v>
      </c>
      <c r="S11813">
        <v>0</v>
      </c>
      <c r="T11813">
        <v>0</v>
      </c>
      <c r="U11813">
        <v>0</v>
      </c>
      <c r="V11813">
        <v>0</v>
      </c>
    </row>
    <row r="11814" spans="1:22" x14ac:dyDescent="0.3">
      <c r="A11814">
        <v>202223</v>
      </c>
      <c r="B11814" t="s">
        <v>820</v>
      </c>
      <c r="C11814" t="s">
        <v>821</v>
      </c>
      <c r="D11814" t="s">
        <v>822</v>
      </c>
      <c r="E11814" t="s">
        <v>823</v>
      </c>
      <c r="F11814" t="s">
        <v>866</v>
      </c>
      <c r="G11814" t="s">
        <v>867</v>
      </c>
      <c r="H11814" t="s">
        <v>1120</v>
      </c>
      <c r="I11814">
        <v>357</v>
      </c>
      <c r="J11814" t="s">
        <v>1121</v>
      </c>
      <c r="K11814" t="s">
        <v>828</v>
      </c>
      <c r="L11814" t="s">
        <v>832</v>
      </c>
      <c r="M11814">
        <v>0</v>
      </c>
      <c r="N11814">
        <v>0</v>
      </c>
      <c r="O11814">
        <v>0</v>
      </c>
      <c r="P11814">
        <v>0</v>
      </c>
      <c r="Q11814">
        <v>407881</v>
      </c>
      <c r="R11814">
        <v>0</v>
      </c>
      <c r="S11814">
        <v>407881</v>
      </c>
      <c r="T11814">
        <v>0</v>
      </c>
      <c r="U11814">
        <v>407881</v>
      </c>
      <c r="V11814">
        <v>7</v>
      </c>
    </row>
    <row r="11815" spans="1:22" x14ac:dyDescent="0.3">
      <c r="A11815">
        <v>202324</v>
      </c>
      <c r="B11815" t="s">
        <v>820</v>
      </c>
      <c r="C11815" t="s">
        <v>821</v>
      </c>
      <c r="D11815" t="s">
        <v>822</v>
      </c>
      <c r="E11815" t="s">
        <v>823</v>
      </c>
      <c r="F11815" t="s">
        <v>866</v>
      </c>
      <c r="G11815" t="s">
        <v>867</v>
      </c>
      <c r="H11815" t="s">
        <v>1120</v>
      </c>
      <c r="I11815">
        <v>357</v>
      </c>
      <c r="J11815" t="s">
        <v>1121</v>
      </c>
      <c r="K11815" t="s">
        <v>828</v>
      </c>
      <c r="L11815" t="s">
        <v>832</v>
      </c>
      <c r="M11815">
        <v>0</v>
      </c>
      <c r="N11815">
        <v>0</v>
      </c>
      <c r="O11815">
        <v>0</v>
      </c>
      <c r="P11815">
        <v>0</v>
      </c>
      <c r="Q11815">
        <v>544563</v>
      </c>
      <c r="R11815">
        <v>0</v>
      </c>
      <c r="S11815">
        <v>544563</v>
      </c>
      <c r="T11815">
        <v>0</v>
      </c>
      <c r="U11815">
        <v>544563</v>
      </c>
      <c r="V11815">
        <v>10</v>
      </c>
    </row>
    <row r="11816" spans="1:22" x14ac:dyDescent="0.3">
      <c r="A11816">
        <v>202122</v>
      </c>
      <c r="B11816" t="s">
        <v>820</v>
      </c>
      <c r="C11816" t="s">
        <v>821</v>
      </c>
      <c r="D11816" t="s">
        <v>822</v>
      </c>
      <c r="E11816" t="s">
        <v>823</v>
      </c>
      <c r="F11816" t="s">
        <v>866</v>
      </c>
      <c r="G11816" t="s">
        <v>867</v>
      </c>
      <c r="H11816" t="s">
        <v>1120</v>
      </c>
      <c r="I11816">
        <v>357</v>
      </c>
      <c r="J11816" t="s">
        <v>1121</v>
      </c>
      <c r="K11816" t="s">
        <v>828</v>
      </c>
      <c r="L11816" t="s">
        <v>544</v>
      </c>
      <c r="M11816">
        <v>0</v>
      </c>
      <c r="N11816">
        <v>0</v>
      </c>
      <c r="O11816">
        <v>0</v>
      </c>
      <c r="P11816">
        <v>0</v>
      </c>
      <c r="Q11816">
        <v>0</v>
      </c>
      <c r="R11816">
        <v>0</v>
      </c>
      <c r="S11816">
        <v>0</v>
      </c>
      <c r="T11816">
        <v>0</v>
      </c>
      <c r="U11816">
        <v>0</v>
      </c>
      <c r="V11816">
        <v>0</v>
      </c>
    </row>
    <row r="11817" spans="1:22" x14ac:dyDescent="0.3">
      <c r="A11817">
        <v>202223</v>
      </c>
      <c r="B11817" t="s">
        <v>820</v>
      </c>
      <c r="C11817" t="s">
        <v>821</v>
      </c>
      <c r="D11817" t="s">
        <v>822</v>
      </c>
      <c r="E11817" t="s">
        <v>823</v>
      </c>
      <c r="F11817" t="s">
        <v>866</v>
      </c>
      <c r="G11817" t="s">
        <v>867</v>
      </c>
      <c r="H11817" t="s">
        <v>1120</v>
      </c>
      <c r="I11817">
        <v>357</v>
      </c>
      <c r="J11817" t="s">
        <v>1121</v>
      </c>
      <c r="K11817" t="s">
        <v>828</v>
      </c>
      <c r="L11817" t="s">
        <v>544</v>
      </c>
      <c r="M11817">
        <v>0</v>
      </c>
      <c r="N11817">
        <v>0</v>
      </c>
      <c r="O11817">
        <v>0</v>
      </c>
      <c r="P11817">
        <v>0</v>
      </c>
      <c r="Q11817">
        <v>0</v>
      </c>
      <c r="R11817">
        <v>0</v>
      </c>
      <c r="S11817">
        <v>0</v>
      </c>
      <c r="T11817">
        <v>0</v>
      </c>
      <c r="U11817">
        <v>0</v>
      </c>
      <c r="V11817">
        <v>0</v>
      </c>
    </row>
    <row r="11818" spans="1:22" x14ac:dyDescent="0.3">
      <c r="A11818">
        <v>202324</v>
      </c>
      <c r="B11818" t="s">
        <v>820</v>
      </c>
      <c r="C11818" t="s">
        <v>821</v>
      </c>
      <c r="D11818" t="s">
        <v>822</v>
      </c>
      <c r="E11818" t="s">
        <v>823</v>
      </c>
      <c r="F11818" t="s">
        <v>866</v>
      </c>
      <c r="G11818" t="s">
        <v>867</v>
      </c>
      <c r="H11818" t="s">
        <v>1120</v>
      </c>
      <c r="I11818">
        <v>357</v>
      </c>
      <c r="J11818" t="s">
        <v>1121</v>
      </c>
      <c r="K11818" t="s">
        <v>828</v>
      </c>
      <c r="L11818" t="s">
        <v>544</v>
      </c>
      <c r="M11818">
        <v>0</v>
      </c>
      <c r="N11818">
        <v>0</v>
      </c>
      <c r="O11818">
        <v>0</v>
      </c>
      <c r="P11818">
        <v>0</v>
      </c>
      <c r="Q11818">
        <v>0</v>
      </c>
      <c r="R11818">
        <v>0</v>
      </c>
      <c r="S11818">
        <v>0</v>
      </c>
      <c r="T11818">
        <v>0</v>
      </c>
      <c r="U11818">
        <v>0</v>
      </c>
      <c r="V11818">
        <v>0</v>
      </c>
    </row>
    <row r="11819" spans="1:22" x14ac:dyDescent="0.3">
      <c r="A11819">
        <v>202122</v>
      </c>
      <c r="B11819" t="s">
        <v>820</v>
      </c>
      <c r="C11819" t="s">
        <v>821</v>
      </c>
      <c r="D11819" t="s">
        <v>822</v>
      </c>
      <c r="E11819" t="s">
        <v>823</v>
      </c>
      <c r="F11819" t="s">
        <v>866</v>
      </c>
      <c r="G11819" t="s">
        <v>867</v>
      </c>
      <c r="H11819" t="s">
        <v>1120</v>
      </c>
      <c r="I11819">
        <v>357</v>
      </c>
      <c r="J11819" t="s">
        <v>1121</v>
      </c>
      <c r="K11819" t="s">
        <v>828</v>
      </c>
      <c r="L11819" t="s">
        <v>600</v>
      </c>
      <c r="M11819" t="s">
        <v>829</v>
      </c>
      <c r="N11819" t="s">
        <v>829</v>
      </c>
      <c r="O11819" t="s">
        <v>829</v>
      </c>
      <c r="P11819">
        <v>0</v>
      </c>
      <c r="Q11819">
        <v>0</v>
      </c>
      <c r="R11819" t="s">
        <v>829</v>
      </c>
      <c r="S11819">
        <v>0</v>
      </c>
      <c r="T11819">
        <v>0</v>
      </c>
      <c r="U11819">
        <v>0</v>
      </c>
      <c r="V11819">
        <v>0</v>
      </c>
    </row>
    <row r="11820" spans="1:22" x14ac:dyDescent="0.3">
      <c r="A11820">
        <v>202223</v>
      </c>
      <c r="B11820" t="s">
        <v>820</v>
      </c>
      <c r="C11820" t="s">
        <v>821</v>
      </c>
      <c r="D11820" t="s">
        <v>822</v>
      </c>
      <c r="E11820" t="s">
        <v>823</v>
      </c>
      <c r="F11820" t="s">
        <v>866</v>
      </c>
      <c r="G11820" t="s">
        <v>867</v>
      </c>
      <c r="H11820" t="s">
        <v>1120</v>
      </c>
      <c r="I11820">
        <v>357</v>
      </c>
      <c r="J11820" t="s">
        <v>1121</v>
      </c>
      <c r="K11820" t="s">
        <v>828</v>
      </c>
      <c r="L11820" t="s">
        <v>600</v>
      </c>
      <c r="M11820" t="s">
        <v>829</v>
      </c>
      <c r="N11820" t="s">
        <v>829</v>
      </c>
      <c r="O11820" t="s">
        <v>829</v>
      </c>
      <c r="P11820">
        <v>0</v>
      </c>
      <c r="Q11820">
        <v>0</v>
      </c>
      <c r="R11820" t="s">
        <v>829</v>
      </c>
      <c r="S11820">
        <v>0</v>
      </c>
      <c r="T11820">
        <v>0</v>
      </c>
      <c r="U11820">
        <v>0</v>
      </c>
      <c r="V11820">
        <v>0</v>
      </c>
    </row>
    <row r="11821" spans="1:22" x14ac:dyDescent="0.3">
      <c r="A11821">
        <v>202324</v>
      </c>
      <c r="B11821" t="s">
        <v>820</v>
      </c>
      <c r="C11821" t="s">
        <v>821</v>
      </c>
      <c r="D11821" t="s">
        <v>822</v>
      </c>
      <c r="E11821" t="s">
        <v>823</v>
      </c>
      <c r="F11821" t="s">
        <v>866</v>
      </c>
      <c r="G11821" t="s">
        <v>867</v>
      </c>
      <c r="H11821" t="s">
        <v>1120</v>
      </c>
      <c r="I11821">
        <v>357</v>
      </c>
      <c r="J11821" t="s">
        <v>1121</v>
      </c>
      <c r="K11821" t="s">
        <v>828</v>
      </c>
      <c r="L11821" t="s">
        <v>600</v>
      </c>
      <c r="M11821" t="s">
        <v>829</v>
      </c>
      <c r="N11821" t="s">
        <v>829</v>
      </c>
      <c r="O11821" t="s">
        <v>829</v>
      </c>
      <c r="P11821">
        <v>0</v>
      </c>
      <c r="Q11821">
        <v>0</v>
      </c>
      <c r="R11821" t="s">
        <v>829</v>
      </c>
      <c r="S11821">
        <v>0</v>
      </c>
      <c r="T11821">
        <v>0</v>
      </c>
      <c r="U11821">
        <v>0</v>
      </c>
      <c r="V11821">
        <v>0</v>
      </c>
    </row>
    <row r="11822" spans="1:22" x14ac:dyDescent="0.3">
      <c r="A11822">
        <v>202122</v>
      </c>
      <c r="B11822" t="s">
        <v>820</v>
      </c>
      <c r="C11822" t="s">
        <v>821</v>
      </c>
      <c r="D11822" t="s">
        <v>822</v>
      </c>
      <c r="E11822" t="s">
        <v>823</v>
      </c>
      <c r="F11822" t="s">
        <v>866</v>
      </c>
      <c r="G11822" t="s">
        <v>867</v>
      </c>
      <c r="H11822" t="s">
        <v>1120</v>
      </c>
      <c r="I11822">
        <v>357</v>
      </c>
      <c r="J11822" t="s">
        <v>1121</v>
      </c>
      <c r="K11822" t="s">
        <v>828</v>
      </c>
      <c r="L11822" t="s">
        <v>247</v>
      </c>
      <c r="M11822">
        <v>0</v>
      </c>
      <c r="N11822">
        <v>0</v>
      </c>
      <c r="O11822">
        <v>0</v>
      </c>
      <c r="P11822">
        <v>0</v>
      </c>
      <c r="Q11822">
        <v>0</v>
      </c>
      <c r="R11822">
        <v>0</v>
      </c>
      <c r="S11822">
        <v>0</v>
      </c>
      <c r="T11822">
        <v>0</v>
      </c>
      <c r="U11822">
        <v>0</v>
      </c>
      <c r="V11822">
        <v>0</v>
      </c>
    </row>
    <row r="11823" spans="1:22" x14ac:dyDescent="0.3">
      <c r="A11823">
        <v>202223</v>
      </c>
      <c r="B11823" t="s">
        <v>820</v>
      </c>
      <c r="C11823" t="s">
        <v>821</v>
      </c>
      <c r="D11823" t="s">
        <v>822</v>
      </c>
      <c r="E11823" t="s">
        <v>823</v>
      </c>
      <c r="F11823" t="s">
        <v>866</v>
      </c>
      <c r="G11823" t="s">
        <v>867</v>
      </c>
      <c r="H11823" t="s">
        <v>1120</v>
      </c>
      <c r="I11823">
        <v>357</v>
      </c>
      <c r="J11823" t="s">
        <v>1121</v>
      </c>
      <c r="K11823" t="s">
        <v>828</v>
      </c>
      <c r="L11823" t="s">
        <v>247</v>
      </c>
      <c r="M11823">
        <v>0</v>
      </c>
      <c r="N11823">
        <v>0</v>
      </c>
      <c r="O11823">
        <v>0</v>
      </c>
      <c r="P11823">
        <v>0</v>
      </c>
      <c r="Q11823">
        <v>0</v>
      </c>
      <c r="R11823">
        <v>0</v>
      </c>
      <c r="S11823">
        <v>0</v>
      </c>
      <c r="T11823">
        <v>0</v>
      </c>
      <c r="U11823">
        <v>0</v>
      </c>
      <c r="V11823">
        <v>0</v>
      </c>
    </row>
    <row r="11824" spans="1:22" x14ac:dyDescent="0.3">
      <c r="A11824">
        <v>202324</v>
      </c>
      <c r="B11824" t="s">
        <v>820</v>
      </c>
      <c r="C11824" t="s">
        <v>821</v>
      </c>
      <c r="D11824" t="s">
        <v>822</v>
      </c>
      <c r="E11824" t="s">
        <v>823</v>
      </c>
      <c r="F11824" t="s">
        <v>866</v>
      </c>
      <c r="G11824" t="s">
        <v>867</v>
      </c>
      <c r="H11824" t="s">
        <v>1120</v>
      </c>
      <c r="I11824">
        <v>357</v>
      </c>
      <c r="J11824" t="s">
        <v>1121</v>
      </c>
      <c r="K11824" t="s">
        <v>828</v>
      </c>
      <c r="L11824" t="s">
        <v>247</v>
      </c>
      <c r="M11824">
        <v>0</v>
      </c>
      <c r="N11824">
        <v>0</v>
      </c>
      <c r="O11824">
        <v>0</v>
      </c>
      <c r="P11824">
        <v>0</v>
      </c>
      <c r="Q11824">
        <v>0</v>
      </c>
      <c r="R11824">
        <v>0</v>
      </c>
      <c r="S11824">
        <v>0</v>
      </c>
      <c r="T11824">
        <v>0</v>
      </c>
      <c r="U11824">
        <v>0</v>
      </c>
      <c r="V11824">
        <v>0</v>
      </c>
    </row>
    <row r="11825" spans="1:22" x14ac:dyDescent="0.3">
      <c r="A11825">
        <v>202122</v>
      </c>
      <c r="B11825" t="s">
        <v>820</v>
      </c>
      <c r="C11825" t="s">
        <v>821</v>
      </c>
      <c r="D11825" t="s">
        <v>822</v>
      </c>
      <c r="E11825" t="s">
        <v>823</v>
      </c>
      <c r="F11825" t="s">
        <v>866</v>
      </c>
      <c r="G11825" t="s">
        <v>867</v>
      </c>
      <c r="H11825" t="s">
        <v>1120</v>
      </c>
      <c r="I11825">
        <v>357</v>
      </c>
      <c r="J11825" t="s">
        <v>1121</v>
      </c>
      <c r="K11825" t="s">
        <v>828</v>
      </c>
      <c r="L11825" t="s">
        <v>833</v>
      </c>
      <c r="M11825">
        <v>16580751</v>
      </c>
      <c r="N11825">
        <v>58006502</v>
      </c>
      <c r="O11825">
        <v>38588349</v>
      </c>
      <c r="P11825">
        <v>17306411</v>
      </c>
      <c r="Q11825">
        <v>2289149</v>
      </c>
      <c r="R11825">
        <v>3031505</v>
      </c>
      <c r="S11825">
        <v>136376098</v>
      </c>
      <c r="T11825">
        <v>4416</v>
      </c>
      <c r="U11825">
        <v>136371682</v>
      </c>
      <c r="V11825" t="s">
        <v>834</v>
      </c>
    </row>
    <row r="11826" spans="1:22" x14ac:dyDescent="0.3">
      <c r="A11826">
        <v>202223</v>
      </c>
      <c r="B11826" t="s">
        <v>820</v>
      </c>
      <c r="C11826" t="s">
        <v>821</v>
      </c>
      <c r="D11826" t="s">
        <v>822</v>
      </c>
      <c r="E11826" t="s">
        <v>823</v>
      </c>
      <c r="F11826" t="s">
        <v>866</v>
      </c>
      <c r="G11826" t="s">
        <v>867</v>
      </c>
      <c r="H11826" t="s">
        <v>1120</v>
      </c>
      <c r="I11826">
        <v>357</v>
      </c>
      <c r="J11826" t="s">
        <v>1121</v>
      </c>
      <c r="K11826" t="s">
        <v>828</v>
      </c>
      <c r="L11826" t="s">
        <v>833</v>
      </c>
      <c r="M11826">
        <v>16902353</v>
      </c>
      <c r="N11826">
        <v>58830957</v>
      </c>
      <c r="O11826">
        <v>41490572</v>
      </c>
      <c r="P11826">
        <v>18579879</v>
      </c>
      <c r="Q11826">
        <v>2223395</v>
      </c>
      <c r="R11826">
        <v>2180282</v>
      </c>
      <c r="S11826">
        <v>140935797</v>
      </c>
      <c r="T11826">
        <v>0</v>
      </c>
      <c r="U11826">
        <v>140935797</v>
      </c>
      <c r="V11826" t="s">
        <v>834</v>
      </c>
    </row>
    <row r="11827" spans="1:22" x14ac:dyDescent="0.3">
      <c r="A11827">
        <v>202324</v>
      </c>
      <c r="B11827" t="s">
        <v>820</v>
      </c>
      <c r="C11827" t="s">
        <v>821</v>
      </c>
      <c r="D11827" t="s">
        <v>822</v>
      </c>
      <c r="E11827" t="s">
        <v>823</v>
      </c>
      <c r="F11827" t="s">
        <v>866</v>
      </c>
      <c r="G11827" t="s">
        <v>867</v>
      </c>
      <c r="H11827" t="s">
        <v>1120</v>
      </c>
      <c r="I11827">
        <v>357</v>
      </c>
      <c r="J11827" t="s">
        <v>1121</v>
      </c>
      <c r="K11827" t="s">
        <v>828</v>
      </c>
      <c r="L11827" t="s">
        <v>833</v>
      </c>
      <c r="M11827">
        <v>17574173</v>
      </c>
      <c r="N11827">
        <v>58007873</v>
      </c>
      <c r="O11827">
        <v>45453456</v>
      </c>
      <c r="P11827">
        <v>21622437</v>
      </c>
      <c r="Q11827">
        <v>2526456</v>
      </c>
      <c r="R11827">
        <v>3322993</v>
      </c>
      <c r="S11827">
        <v>149351584</v>
      </c>
      <c r="T11827">
        <v>0</v>
      </c>
      <c r="U11827">
        <v>149351584</v>
      </c>
      <c r="V11827" t="s">
        <v>834</v>
      </c>
    </row>
    <row r="11828" spans="1:22" x14ac:dyDescent="0.3">
      <c r="A11828">
        <v>202122</v>
      </c>
      <c r="B11828" t="s">
        <v>820</v>
      </c>
      <c r="C11828" t="s">
        <v>821</v>
      </c>
      <c r="D11828" t="s">
        <v>822</v>
      </c>
      <c r="E11828" t="s">
        <v>823</v>
      </c>
      <c r="F11828" t="s">
        <v>866</v>
      </c>
      <c r="G11828" t="s">
        <v>867</v>
      </c>
      <c r="H11828" t="s">
        <v>1120</v>
      </c>
      <c r="I11828">
        <v>357</v>
      </c>
      <c r="J11828" t="s">
        <v>1121</v>
      </c>
      <c r="K11828" t="s">
        <v>835</v>
      </c>
      <c r="L11828" t="s">
        <v>836</v>
      </c>
      <c r="M11828" t="s">
        <v>829</v>
      </c>
      <c r="N11828" t="s">
        <v>829</v>
      </c>
      <c r="O11828" t="s">
        <v>829</v>
      </c>
      <c r="P11828" t="s">
        <v>829</v>
      </c>
      <c r="Q11828" t="s">
        <v>829</v>
      </c>
      <c r="R11828" t="s">
        <v>829</v>
      </c>
      <c r="S11828">
        <v>134730654</v>
      </c>
      <c r="T11828" t="s">
        <v>829</v>
      </c>
      <c r="U11828" t="s">
        <v>829</v>
      </c>
      <c r="V11828" t="s">
        <v>834</v>
      </c>
    </row>
    <row r="11829" spans="1:22" x14ac:dyDescent="0.3">
      <c r="A11829">
        <v>202223</v>
      </c>
      <c r="B11829" t="s">
        <v>820</v>
      </c>
      <c r="C11829" t="s">
        <v>821</v>
      </c>
      <c r="D11829" t="s">
        <v>822</v>
      </c>
      <c r="E11829" t="s">
        <v>823</v>
      </c>
      <c r="F11829" t="s">
        <v>866</v>
      </c>
      <c r="G11829" t="s">
        <v>867</v>
      </c>
      <c r="H11829" t="s">
        <v>1120</v>
      </c>
      <c r="I11829">
        <v>357</v>
      </c>
      <c r="J11829" t="s">
        <v>1121</v>
      </c>
      <c r="K11829" t="s">
        <v>835</v>
      </c>
      <c r="L11829" t="s">
        <v>836</v>
      </c>
      <c r="M11829" t="s">
        <v>829</v>
      </c>
      <c r="N11829" t="s">
        <v>829</v>
      </c>
      <c r="O11829" t="s">
        <v>829</v>
      </c>
      <c r="P11829" t="s">
        <v>829</v>
      </c>
      <c r="Q11829" t="s">
        <v>829</v>
      </c>
      <c r="R11829" t="s">
        <v>829</v>
      </c>
      <c r="S11829">
        <v>140603134</v>
      </c>
      <c r="T11829" t="s">
        <v>829</v>
      </c>
      <c r="U11829" t="s">
        <v>829</v>
      </c>
      <c r="V11829" t="s">
        <v>834</v>
      </c>
    </row>
    <row r="11830" spans="1:22" x14ac:dyDescent="0.3">
      <c r="A11830">
        <v>202324</v>
      </c>
      <c r="B11830" t="s">
        <v>820</v>
      </c>
      <c r="C11830" t="s">
        <v>821</v>
      </c>
      <c r="D11830" t="s">
        <v>822</v>
      </c>
      <c r="E11830" t="s">
        <v>823</v>
      </c>
      <c r="F11830" t="s">
        <v>866</v>
      </c>
      <c r="G11830" t="s">
        <v>867</v>
      </c>
      <c r="H11830" t="s">
        <v>1120</v>
      </c>
      <c r="I11830">
        <v>357</v>
      </c>
      <c r="J11830" t="s">
        <v>1121</v>
      </c>
      <c r="K11830" t="s">
        <v>835</v>
      </c>
      <c r="L11830" t="s">
        <v>836</v>
      </c>
      <c r="M11830" t="s">
        <v>829</v>
      </c>
      <c r="N11830" t="s">
        <v>829</v>
      </c>
      <c r="O11830" t="s">
        <v>829</v>
      </c>
      <c r="P11830" t="s">
        <v>829</v>
      </c>
      <c r="Q11830" t="s">
        <v>829</v>
      </c>
      <c r="R11830" t="s">
        <v>829</v>
      </c>
      <c r="S11830">
        <v>144863149</v>
      </c>
      <c r="T11830" t="s">
        <v>829</v>
      </c>
      <c r="U11830" t="s">
        <v>829</v>
      </c>
      <c r="V11830" t="s">
        <v>834</v>
      </c>
    </row>
    <row r="11831" spans="1:22" x14ac:dyDescent="0.3">
      <c r="A11831">
        <v>202122</v>
      </c>
      <c r="B11831" t="s">
        <v>820</v>
      </c>
      <c r="C11831" t="s">
        <v>821</v>
      </c>
      <c r="D11831" t="s">
        <v>822</v>
      </c>
      <c r="E11831" t="s">
        <v>823</v>
      </c>
      <c r="F11831" t="s">
        <v>866</v>
      </c>
      <c r="G11831" t="s">
        <v>867</v>
      </c>
      <c r="H11831" t="s">
        <v>1120</v>
      </c>
      <c r="I11831">
        <v>357</v>
      </c>
      <c r="J11831" t="s">
        <v>1121</v>
      </c>
      <c r="K11831" t="s">
        <v>835</v>
      </c>
      <c r="L11831" t="s">
        <v>837</v>
      </c>
      <c r="M11831" t="s">
        <v>829</v>
      </c>
      <c r="N11831" t="s">
        <v>829</v>
      </c>
      <c r="O11831" t="s">
        <v>829</v>
      </c>
      <c r="P11831" t="s">
        <v>829</v>
      </c>
      <c r="Q11831" t="s">
        <v>829</v>
      </c>
      <c r="R11831" t="s">
        <v>829</v>
      </c>
      <c r="S11831">
        <v>83518</v>
      </c>
      <c r="T11831" t="s">
        <v>829</v>
      </c>
      <c r="U11831" t="s">
        <v>829</v>
      </c>
      <c r="V11831" t="s">
        <v>834</v>
      </c>
    </row>
    <row r="11832" spans="1:22" x14ac:dyDescent="0.3">
      <c r="A11832">
        <v>202223</v>
      </c>
      <c r="B11832" t="s">
        <v>820</v>
      </c>
      <c r="C11832" t="s">
        <v>821</v>
      </c>
      <c r="D11832" t="s">
        <v>822</v>
      </c>
      <c r="E11832" t="s">
        <v>823</v>
      </c>
      <c r="F11832" t="s">
        <v>866</v>
      </c>
      <c r="G11832" t="s">
        <v>867</v>
      </c>
      <c r="H11832" t="s">
        <v>1120</v>
      </c>
      <c r="I11832">
        <v>357</v>
      </c>
      <c r="J11832" t="s">
        <v>1121</v>
      </c>
      <c r="K11832" t="s">
        <v>835</v>
      </c>
      <c r="L11832" t="s">
        <v>837</v>
      </c>
      <c r="M11832" t="s">
        <v>829</v>
      </c>
      <c r="N11832" t="s">
        <v>829</v>
      </c>
      <c r="O11832" t="s">
        <v>829</v>
      </c>
      <c r="P11832" t="s">
        <v>829</v>
      </c>
      <c r="Q11832" t="s">
        <v>829</v>
      </c>
      <c r="R11832" t="s">
        <v>829</v>
      </c>
      <c r="S11832">
        <v>72323</v>
      </c>
      <c r="T11832" t="s">
        <v>829</v>
      </c>
      <c r="U11832" t="s">
        <v>829</v>
      </c>
      <c r="V11832">
        <v>0</v>
      </c>
    </row>
    <row r="11833" spans="1:22" x14ac:dyDescent="0.3">
      <c r="A11833">
        <v>202324</v>
      </c>
      <c r="B11833" t="s">
        <v>820</v>
      </c>
      <c r="C11833" t="s">
        <v>821</v>
      </c>
      <c r="D11833" t="s">
        <v>822</v>
      </c>
      <c r="E11833" t="s">
        <v>823</v>
      </c>
      <c r="F11833" t="s">
        <v>866</v>
      </c>
      <c r="G11833" t="s">
        <v>867</v>
      </c>
      <c r="H11833" t="s">
        <v>1120</v>
      </c>
      <c r="I11833">
        <v>357</v>
      </c>
      <c r="J11833" t="s">
        <v>1121</v>
      </c>
      <c r="K11833" t="s">
        <v>835</v>
      </c>
      <c r="L11833" t="s">
        <v>837</v>
      </c>
      <c r="M11833" t="s">
        <v>829</v>
      </c>
      <c r="N11833" t="s">
        <v>829</v>
      </c>
      <c r="O11833" t="s">
        <v>829</v>
      </c>
      <c r="P11833" t="s">
        <v>829</v>
      </c>
      <c r="Q11833" t="s">
        <v>829</v>
      </c>
      <c r="R11833" t="s">
        <v>829</v>
      </c>
      <c r="S11833">
        <v>-135921</v>
      </c>
      <c r="T11833" t="s">
        <v>829</v>
      </c>
      <c r="U11833" t="s">
        <v>829</v>
      </c>
      <c r="V11833">
        <v>0</v>
      </c>
    </row>
    <row r="11834" spans="1:22" x14ac:dyDescent="0.3">
      <c r="A11834">
        <v>202122</v>
      </c>
      <c r="B11834" t="s">
        <v>820</v>
      </c>
      <c r="C11834" t="s">
        <v>821</v>
      </c>
      <c r="D11834" t="s">
        <v>822</v>
      </c>
      <c r="E11834" t="s">
        <v>823</v>
      </c>
      <c r="F11834" t="s">
        <v>866</v>
      </c>
      <c r="G11834" t="s">
        <v>867</v>
      </c>
      <c r="H11834" t="s">
        <v>1120</v>
      </c>
      <c r="I11834">
        <v>357</v>
      </c>
      <c r="J11834" t="s">
        <v>1121</v>
      </c>
      <c r="K11834" t="s">
        <v>835</v>
      </c>
      <c r="L11834" t="s">
        <v>838</v>
      </c>
      <c r="M11834" t="s">
        <v>829</v>
      </c>
      <c r="N11834" t="s">
        <v>829</v>
      </c>
      <c r="O11834" t="s">
        <v>829</v>
      </c>
      <c r="P11834" t="s">
        <v>829</v>
      </c>
      <c r="Q11834" t="s">
        <v>829</v>
      </c>
      <c r="R11834" t="s">
        <v>829</v>
      </c>
      <c r="S11834">
        <v>-1685600</v>
      </c>
      <c r="T11834" t="s">
        <v>829</v>
      </c>
      <c r="U11834" t="s">
        <v>829</v>
      </c>
      <c r="V11834" t="s">
        <v>834</v>
      </c>
    </row>
    <row r="11835" spans="1:22" x14ac:dyDescent="0.3">
      <c r="A11835">
        <v>202223</v>
      </c>
      <c r="B11835" t="s">
        <v>820</v>
      </c>
      <c r="C11835" t="s">
        <v>821</v>
      </c>
      <c r="D11835" t="s">
        <v>822</v>
      </c>
      <c r="E11835" t="s">
        <v>823</v>
      </c>
      <c r="F11835" t="s">
        <v>866</v>
      </c>
      <c r="G11835" t="s">
        <v>867</v>
      </c>
      <c r="H11835" t="s">
        <v>1120</v>
      </c>
      <c r="I11835">
        <v>357</v>
      </c>
      <c r="J11835" t="s">
        <v>1121</v>
      </c>
      <c r="K11835" t="s">
        <v>835</v>
      </c>
      <c r="L11835" t="s">
        <v>838</v>
      </c>
      <c r="M11835" t="s">
        <v>829</v>
      </c>
      <c r="N11835" t="s">
        <v>829</v>
      </c>
      <c r="O11835" t="s">
        <v>829</v>
      </c>
      <c r="P11835" t="s">
        <v>829</v>
      </c>
      <c r="Q11835" t="s">
        <v>829</v>
      </c>
      <c r="R11835" t="s">
        <v>829</v>
      </c>
      <c r="S11835">
        <v>-3243110</v>
      </c>
      <c r="T11835" t="s">
        <v>829</v>
      </c>
      <c r="U11835" t="s">
        <v>829</v>
      </c>
      <c r="V11835" t="s">
        <v>834</v>
      </c>
    </row>
    <row r="11836" spans="1:22" x14ac:dyDescent="0.3">
      <c r="A11836">
        <v>202324</v>
      </c>
      <c r="B11836" t="s">
        <v>820</v>
      </c>
      <c r="C11836" t="s">
        <v>821</v>
      </c>
      <c r="D11836" t="s">
        <v>822</v>
      </c>
      <c r="E11836" t="s">
        <v>823</v>
      </c>
      <c r="F11836" t="s">
        <v>866</v>
      </c>
      <c r="G11836" t="s">
        <v>867</v>
      </c>
      <c r="H11836" t="s">
        <v>1120</v>
      </c>
      <c r="I11836">
        <v>357</v>
      </c>
      <c r="J11836" t="s">
        <v>1121</v>
      </c>
      <c r="K11836" t="s">
        <v>835</v>
      </c>
      <c r="L11836" t="s">
        <v>838</v>
      </c>
      <c r="M11836" t="s">
        <v>829</v>
      </c>
      <c r="N11836" t="s">
        <v>829</v>
      </c>
      <c r="O11836" t="s">
        <v>829</v>
      </c>
      <c r="P11836" t="s">
        <v>829</v>
      </c>
      <c r="Q11836" t="s">
        <v>829</v>
      </c>
      <c r="R11836" t="s">
        <v>829</v>
      </c>
      <c r="S11836">
        <v>-3306097</v>
      </c>
      <c r="T11836" t="s">
        <v>829</v>
      </c>
      <c r="U11836" t="s">
        <v>829</v>
      </c>
      <c r="V11836" t="s">
        <v>834</v>
      </c>
    </row>
    <row r="11837" spans="1:22" x14ac:dyDescent="0.3">
      <c r="A11837">
        <v>202122</v>
      </c>
      <c r="B11837" t="s">
        <v>820</v>
      </c>
      <c r="C11837" t="s">
        <v>821</v>
      </c>
      <c r="D11837" t="s">
        <v>822</v>
      </c>
      <c r="E11837" t="s">
        <v>823</v>
      </c>
      <c r="F11837" t="s">
        <v>866</v>
      </c>
      <c r="G11837" t="s">
        <v>867</v>
      </c>
      <c r="H11837" t="s">
        <v>1120</v>
      </c>
      <c r="I11837">
        <v>357</v>
      </c>
      <c r="J11837" t="s">
        <v>1121</v>
      </c>
      <c r="K11837" t="s">
        <v>835</v>
      </c>
      <c r="L11837" t="s">
        <v>839</v>
      </c>
      <c r="M11837" t="s">
        <v>829</v>
      </c>
      <c r="N11837" t="s">
        <v>829</v>
      </c>
      <c r="O11837" t="s">
        <v>829</v>
      </c>
      <c r="P11837" t="s">
        <v>829</v>
      </c>
      <c r="Q11837" t="s">
        <v>829</v>
      </c>
      <c r="R11837" t="s">
        <v>829</v>
      </c>
      <c r="S11837">
        <v>3243110</v>
      </c>
      <c r="T11837" t="s">
        <v>829</v>
      </c>
      <c r="U11837" t="s">
        <v>829</v>
      </c>
      <c r="V11837" t="s">
        <v>834</v>
      </c>
    </row>
    <row r="11838" spans="1:22" x14ac:dyDescent="0.3">
      <c r="A11838">
        <v>202223</v>
      </c>
      <c r="B11838" t="s">
        <v>820</v>
      </c>
      <c r="C11838" t="s">
        <v>821</v>
      </c>
      <c r="D11838" t="s">
        <v>822</v>
      </c>
      <c r="E11838" t="s">
        <v>823</v>
      </c>
      <c r="F11838" t="s">
        <v>866</v>
      </c>
      <c r="G11838" t="s">
        <v>867</v>
      </c>
      <c r="H11838" t="s">
        <v>1120</v>
      </c>
      <c r="I11838">
        <v>357</v>
      </c>
      <c r="J11838" t="s">
        <v>1121</v>
      </c>
      <c r="K11838" t="s">
        <v>835</v>
      </c>
      <c r="L11838" t="s">
        <v>839</v>
      </c>
      <c r="M11838" t="s">
        <v>829</v>
      </c>
      <c r="N11838" t="s">
        <v>829</v>
      </c>
      <c r="O11838" t="s">
        <v>829</v>
      </c>
      <c r="P11838" t="s">
        <v>829</v>
      </c>
      <c r="Q11838" t="s">
        <v>829</v>
      </c>
      <c r="R11838" t="s">
        <v>829</v>
      </c>
      <c r="S11838">
        <v>3306097</v>
      </c>
      <c r="T11838" t="s">
        <v>829</v>
      </c>
      <c r="U11838" t="s">
        <v>829</v>
      </c>
      <c r="V11838" t="s">
        <v>834</v>
      </c>
    </row>
    <row r="11839" spans="1:22" x14ac:dyDescent="0.3">
      <c r="A11839">
        <v>202324</v>
      </c>
      <c r="B11839" t="s">
        <v>820</v>
      </c>
      <c r="C11839" t="s">
        <v>821</v>
      </c>
      <c r="D11839" t="s">
        <v>822</v>
      </c>
      <c r="E11839" t="s">
        <v>823</v>
      </c>
      <c r="F11839" t="s">
        <v>866</v>
      </c>
      <c r="G11839" t="s">
        <v>867</v>
      </c>
      <c r="H11839" t="s">
        <v>1120</v>
      </c>
      <c r="I11839">
        <v>357</v>
      </c>
      <c r="J11839" t="s">
        <v>1121</v>
      </c>
      <c r="K11839" t="s">
        <v>835</v>
      </c>
      <c r="L11839" t="s">
        <v>839</v>
      </c>
      <c r="M11839" t="s">
        <v>829</v>
      </c>
      <c r="N11839" t="s">
        <v>829</v>
      </c>
      <c r="O11839" t="s">
        <v>829</v>
      </c>
      <c r="P11839" t="s">
        <v>829</v>
      </c>
      <c r="Q11839" t="s">
        <v>829</v>
      </c>
      <c r="R11839" t="s">
        <v>829</v>
      </c>
      <c r="S11839">
        <v>7930453</v>
      </c>
      <c r="T11839" t="s">
        <v>829</v>
      </c>
      <c r="U11839" t="s">
        <v>829</v>
      </c>
      <c r="V11839" t="s">
        <v>834</v>
      </c>
    </row>
    <row r="11840" spans="1:22" x14ac:dyDescent="0.3">
      <c r="A11840">
        <v>202122</v>
      </c>
      <c r="B11840" t="s">
        <v>820</v>
      </c>
      <c r="C11840" t="s">
        <v>821</v>
      </c>
      <c r="D11840" t="s">
        <v>822</v>
      </c>
      <c r="E11840" t="s">
        <v>823</v>
      </c>
      <c r="F11840" t="s">
        <v>866</v>
      </c>
      <c r="G11840" t="s">
        <v>867</v>
      </c>
      <c r="H11840" t="s">
        <v>1120</v>
      </c>
      <c r="I11840">
        <v>357</v>
      </c>
      <c r="J11840" t="s">
        <v>1121</v>
      </c>
      <c r="K11840" t="s">
        <v>835</v>
      </c>
      <c r="L11840" t="s">
        <v>840</v>
      </c>
      <c r="M11840" t="s">
        <v>829</v>
      </c>
      <c r="N11840" t="s">
        <v>829</v>
      </c>
      <c r="O11840" t="s">
        <v>829</v>
      </c>
      <c r="P11840" t="s">
        <v>829</v>
      </c>
      <c r="Q11840" t="s">
        <v>829</v>
      </c>
      <c r="R11840" t="s">
        <v>829</v>
      </c>
      <c r="S11840">
        <v>0</v>
      </c>
      <c r="T11840" t="s">
        <v>829</v>
      </c>
      <c r="U11840" t="s">
        <v>829</v>
      </c>
      <c r="V11840" t="s">
        <v>834</v>
      </c>
    </row>
    <row r="11841" spans="1:22" x14ac:dyDescent="0.3">
      <c r="A11841">
        <v>202223</v>
      </c>
      <c r="B11841" t="s">
        <v>820</v>
      </c>
      <c r="C11841" t="s">
        <v>821</v>
      </c>
      <c r="D11841" t="s">
        <v>822</v>
      </c>
      <c r="E11841" t="s">
        <v>823</v>
      </c>
      <c r="F11841" t="s">
        <v>866</v>
      </c>
      <c r="G11841" t="s">
        <v>867</v>
      </c>
      <c r="H11841" t="s">
        <v>1120</v>
      </c>
      <c r="I11841">
        <v>357</v>
      </c>
      <c r="J11841" t="s">
        <v>1121</v>
      </c>
      <c r="K11841" t="s">
        <v>835</v>
      </c>
      <c r="L11841" t="s">
        <v>840</v>
      </c>
      <c r="M11841" t="s">
        <v>829</v>
      </c>
      <c r="N11841" t="s">
        <v>829</v>
      </c>
      <c r="O11841" t="s">
        <v>829</v>
      </c>
      <c r="P11841" t="s">
        <v>829</v>
      </c>
      <c r="Q11841" t="s">
        <v>829</v>
      </c>
      <c r="R11841" t="s">
        <v>829</v>
      </c>
      <c r="S11841">
        <v>197353</v>
      </c>
      <c r="T11841" t="s">
        <v>829</v>
      </c>
      <c r="U11841" t="s">
        <v>829</v>
      </c>
      <c r="V11841" t="s">
        <v>834</v>
      </c>
    </row>
    <row r="11842" spans="1:22" x14ac:dyDescent="0.3">
      <c r="A11842">
        <v>202324</v>
      </c>
      <c r="B11842" t="s">
        <v>820</v>
      </c>
      <c r="C11842" t="s">
        <v>821</v>
      </c>
      <c r="D11842" t="s">
        <v>822</v>
      </c>
      <c r="E11842" t="s">
        <v>823</v>
      </c>
      <c r="F11842" t="s">
        <v>866</v>
      </c>
      <c r="G11842" t="s">
        <v>867</v>
      </c>
      <c r="H11842" t="s">
        <v>1120</v>
      </c>
      <c r="I11842">
        <v>357</v>
      </c>
      <c r="J11842" t="s">
        <v>1121</v>
      </c>
      <c r="K11842" t="s">
        <v>835</v>
      </c>
      <c r="L11842" t="s">
        <v>840</v>
      </c>
      <c r="M11842" t="s">
        <v>829</v>
      </c>
      <c r="N11842" t="s">
        <v>829</v>
      </c>
      <c r="O11842" t="s">
        <v>829</v>
      </c>
      <c r="P11842" t="s">
        <v>829</v>
      </c>
      <c r="Q11842" t="s">
        <v>829</v>
      </c>
      <c r="R11842" t="s">
        <v>829</v>
      </c>
      <c r="S11842">
        <v>0</v>
      </c>
      <c r="T11842" t="s">
        <v>829</v>
      </c>
      <c r="U11842" t="s">
        <v>829</v>
      </c>
      <c r="V11842" t="s">
        <v>834</v>
      </c>
    </row>
    <row r="11843" spans="1:22" x14ac:dyDescent="0.3">
      <c r="A11843">
        <v>202122</v>
      </c>
      <c r="B11843" t="s">
        <v>820</v>
      </c>
      <c r="C11843" t="s">
        <v>821</v>
      </c>
      <c r="D11843" t="s">
        <v>822</v>
      </c>
      <c r="E11843" t="s">
        <v>823</v>
      </c>
      <c r="F11843" t="s">
        <v>866</v>
      </c>
      <c r="G11843" t="s">
        <v>867</v>
      </c>
      <c r="H11843" t="s">
        <v>1120</v>
      </c>
      <c r="I11843">
        <v>357</v>
      </c>
      <c r="J11843" t="s">
        <v>1121</v>
      </c>
      <c r="K11843" t="s">
        <v>835</v>
      </c>
      <c r="L11843" t="s">
        <v>841</v>
      </c>
      <c r="M11843" t="s">
        <v>829</v>
      </c>
      <c r="N11843" t="s">
        <v>829</v>
      </c>
      <c r="O11843" t="s">
        <v>829</v>
      </c>
      <c r="P11843" t="s">
        <v>829</v>
      </c>
      <c r="Q11843" t="s">
        <v>829</v>
      </c>
      <c r="R11843" t="s">
        <v>829</v>
      </c>
      <c r="S11843">
        <v>136371682</v>
      </c>
      <c r="T11843" t="s">
        <v>829</v>
      </c>
      <c r="U11843" t="s">
        <v>829</v>
      </c>
      <c r="V11843" t="s">
        <v>834</v>
      </c>
    </row>
    <row r="11844" spans="1:22" x14ac:dyDescent="0.3">
      <c r="A11844">
        <v>202223</v>
      </c>
      <c r="B11844" t="s">
        <v>820</v>
      </c>
      <c r="C11844" t="s">
        <v>821</v>
      </c>
      <c r="D11844" t="s">
        <v>822</v>
      </c>
      <c r="E11844" t="s">
        <v>823</v>
      </c>
      <c r="F11844" t="s">
        <v>866</v>
      </c>
      <c r="G11844" t="s">
        <v>867</v>
      </c>
      <c r="H11844" t="s">
        <v>1120</v>
      </c>
      <c r="I11844">
        <v>357</v>
      </c>
      <c r="J11844" t="s">
        <v>1121</v>
      </c>
      <c r="K11844" t="s">
        <v>835</v>
      </c>
      <c r="L11844" t="s">
        <v>841</v>
      </c>
      <c r="M11844" t="s">
        <v>829</v>
      </c>
      <c r="N11844" t="s">
        <v>829</v>
      </c>
      <c r="O11844" t="s">
        <v>829</v>
      </c>
      <c r="P11844" t="s">
        <v>829</v>
      </c>
      <c r="Q11844" t="s">
        <v>829</v>
      </c>
      <c r="R11844" t="s">
        <v>829</v>
      </c>
      <c r="S11844">
        <v>140935797</v>
      </c>
      <c r="T11844" t="s">
        <v>829</v>
      </c>
      <c r="U11844" t="s">
        <v>829</v>
      </c>
      <c r="V11844" t="s">
        <v>834</v>
      </c>
    </row>
    <row r="11845" spans="1:22" x14ac:dyDescent="0.3">
      <c r="A11845">
        <v>202324</v>
      </c>
      <c r="B11845" t="s">
        <v>820</v>
      </c>
      <c r="C11845" t="s">
        <v>821</v>
      </c>
      <c r="D11845" t="s">
        <v>822</v>
      </c>
      <c r="E11845" t="s">
        <v>823</v>
      </c>
      <c r="F11845" t="s">
        <v>866</v>
      </c>
      <c r="G11845" t="s">
        <v>867</v>
      </c>
      <c r="H11845" t="s">
        <v>1120</v>
      </c>
      <c r="I11845">
        <v>357</v>
      </c>
      <c r="J11845" t="s">
        <v>1121</v>
      </c>
      <c r="K11845" t="s">
        <v>835</v>
      </c>
      <c r="L11845" t="s">
        <v>841</v>
      </c>
      <c r="M11845" t="s">
        <v>829</v>
      </c>
      <c r="N11845" t="s">
        <v>829</v>
      </c>
      <c r="O11845" t="s">
        <v>829</v>
      </c>
      <c r="P11845" t="s">
        <v>829</v>
      </c>
      <c r="Q11845" t="s">
        <v>829</v>
      </c>
      <c r="R11845" t="s">
        <v>829</v>
      </c>
      <c r="S11845">
        <v>149351584</v>
      </c>
      <c r="T11845" t="s">
        <v>829</v>
      </c>
      <c r="U11845" t="s">
        <v>829</v>
      </c>
      <c r="V11845" t="s">
        <v>834</v>
      </c>
    </row>
    <row r="11846" spans="1:22" x14ac:dyDescent="0.3">
      <c r="A11846">
        <v>202122</v>
      </c>
      <c r="B11846" t="s">
        <v>820</v>
      </c>
      <c r="C11846" t="s">
        <v>821</v>
      </c>
      <c r="D11846" t="s">
        <v>822</v>
      </c>
      <c r="E11846" t="s">
        <v>823</v>
      </c>
      <c r="F11846" t="s">
        <v>866</v>
      </c>
      <c r="G11846" t="s">
        <v>867</v>
      </c>
      <c r="H11846" t="s">
        <v>1120</v>
      </c>
      <c r="I11846">
        <v>357</v>
      </c>
      <c r="J11846" t="s">
        <v>1121</v>
      </c>
      <c r="K11846" t="s">
        <v>842</v>
      </c>
      <c r="L11846" t="s">
        <v>238</v>
      </c>
      <c r="M11846" t="s">
        <v>829</v>
      </c>
      <c r="N11846" t="s">
        <v>829</v>
      </c>
      <c r="O11846" t="s">
        <v>829</v>
      </c>
      <c r="P11846" t="s">
        <v>829</v>
      </c>
      <c r="Q11846" t="s">
        <v>829</v>
      </c>
      <c r="R11846" t="s">
        <v>829</v>
      </c>
      <c r="S11846">
        <v>563387</v>
      </c>
      <c r="T11846">
        <v>59065</v>
      </c>
      <c r="U11846">
        <v>504322</v>
      </c>
      <c r="V11846">
        <v>13</v>
      </c>
    </row>
    <row r="11847" spans="1:22" x14ac:dyDescent="0.3">
      <c r="A11847">
        <v>202223</v>
      </c>
      <c r="B11847" t="s">
        <v>820</v>
      </c>
      <c r="C11847" t="s">
        <v>821</v>
      </c>
      <c r="D11847" t="s">
        <v>822</v>
      </c>
      <c r="E11847" t="s">
        <v>823</v>
      </c>
      <c r="F11847" t="s">
        <v>866</v>
      </c>
      <c r="G11847" t="s">
        <v>867</v>
      </c>
      <c r="H11847" t="s">
        <v>1120</v>
      </c>
      <c r="I11847">
        <v>357</v>
      </c>
      <c r="J11847" t="s">
        <v>1121</v>
      </c>
      <c r="K11847" t="s">
        <v>842</v>
      </c>
      <c r="L11847" t="s">
        <v>238</v>
      </c>
      <c r="M11847" t="s">
        <v>829</v>
      </c>
      <c r="N11847" t="s">
        <v>829</v>
      </c>
      <c r="O11847" t="s">
        <v>829</v>
      </c>
      <c r="P11847" t="s">
        <v>829</v>
      </c>
      <c r="Q11847" t="s">
        <v>829</v>
      </c>
      <c r="R11847" t="s">
        <v>829</v>
      </c>
      <c r="S11847">
        <v>638861</v>
      </c>
      <c r="T11847">
        <v>66082</v>
      </c>
      <c r="U11847">
        <v>572779</v>
      </c>
      <c r="V11847">
        <v>14</v>
      </c>
    </row>
    <row r="11848" spans="1:22" x14ac:dyDescent="0.3">
      <c r="A11848">
        <v>202324</v>
      </c>
      <c r="B11848" t="s">
        <v>820</v>
      </c>
      <c r="C11848" t="s">
        <v>821</v>
      </c>
      <c r="D11848" t="s">
        <v>822</v>
      </c>
      <c r="E11848" t="s">
        <v>823</v>
      </c>
      <c r="F11848" t="s">
        <v>866</v>
      </c>
      <c r="G11848" t="s">
        <v>867</v>
      </c>
      <c r="H11848" t="s">
        <v>1120</v>
      </c>
      <c r="I11848">
        <v>357</v>
      </c>
      <c r="J11848" t="s">
        <v>1121</v>
      </c>
      <c r="K11848" t="s">
        <v>842</v>
      </c>
      <c r="L11848" t="s">
        <v>238</v>
      </c>
      <c r="M11848" t="s">
        <v>829</v>
      </c>
      <c r="N11848" t="s">
        <v>829</v>
      </c>
      <c r="O11848" t="s">
        <v>829</v>
      </c>
      <c r="P11848" t="s">
        <v>829</v>
      </c>
      <c r="Q11848" t="s">
        <v>829</v>
      </c>
      <c r="R11848" t="s">
        <v>829</v>
      </c>
      <c r="S11848">
        <v>869025</v>
      </c>
      <c r="T11848">
        <v>100951</v>
      </c>
      <c r="U11848">
        <v>768074</v>
      </c>
      <c r="V11848">
        <v>19</v>
      </c>
    </row>
    <row r="11849" spans="1:22" x14ac:dyDescent="0.3">
      <c r="A11849">
        <v>202122</v>
      </c>
      <c r="B11849" t="s">
        <v>820</v>
      </c>
      <c r="C11849" t="s">
        <v>821</v>
      </c>
      <c r="D11849" t="s">
        <v>822</v>
      </c>
      <c r="E11849" t="s">
        <v>823</v>
      </c>
      <c r="F11849" t="s">
        <v>866</v>
      </c>
      <c r="G11849" t="s">
        <v>867</v>
      </c>
      <c r="H11849" t="s">
        <v>1120</v>
      </c>
      <c r="I11849">
        <v>357</v>
      </c>
      <c r="J11849" t="s">
        <v>1121</v>
      </c>
      <c r="K11849" t="s">
        <v>842</v>
      </c>
      <c r="L11849" t="s">
        <v>240</v>
      </c>
      <c r="M11849" t="s">
        <v>829</v>
      </c>
      <c r="N11849" t="s">
        <v>829</v>
      </c>
      <c r="O11849" t="s">
        <v>829</v>
      </c>
      <c r="P11849" t="s">
        <v>829</v>
      </c>
      <c r="Q11849" t="s">
        <v>829</v>
      </c>
      <c r="R11849" t="s">
        <v>829</v>
      </c>
      <c r="S11849">
        <v>565522</v>
      </c>
      <c r="T11849">
        <v>2400</v>
      </c>
      <c r="U11849">
        <v>563122</v>
      </c>
      <c r="V11849">
        <v>14</v>
      </c>
    </row>
    <row r="11850" spans="1:22" x14ac:dyDescent="0.3">
      <c r="A11850">
        <v>202223</v>
      </c>
      <c r="B11850" t="s">
        <v>820</v>
      </c>
      <c r="C11850" t="s">
        <v>821</v>
      </c>
      <c r="D11850" t="s">
        <v>822</v>
      </c>
      <c r="E11850" t="s">
        <v>823</v>
      </c>
      <c r="F11850" t="s">
        <v>866</v>
      </c>
      <c r="G11850" t="s">
        <v>867</v>
      </c>
      <c r="H11850" t="s">
        <v>1120</v>
      </c>
      <c r="I11850">
        <v>357</v>
      </c>
      <c r="J11850" t="s">
        <v>1121</v>
      </c>
      <c r="K11850" t="s">
        <v>842</v>
      </c>
      <c r="L11850" t="s">
        <v>240</v>
      </c>
      <c r="M11850" t="s">
        <v>829</v>
      </c>
      <c r="N11850" t="s">
        <v>829</v>
      </c>
      <c r="O11850" t="s">
        <v>829</v>
      </c>
      <c r="P11850" t="s">
        <v>829</v>
      </c>
      <c r="Q11850" t="s">
        <v>829</v>
      </c>
      <c r="R11850" t="s">
        <v>829</v>
      </c>
      <c r="S11850">
        <v>881790</v>
      </c>
      <c r="T11850">
        <v>3988</v>
      </c>
      <c r="U11850">
        <v>877802</v>
      </c>
      <c r="V11850">
        <v>22</v>
      </c>
    </row>
    <row r="11851" spans="1:22" x14ac:dyDescent="0.3">
      <c r="A11851">
        <v>202324</v>
      </c>
      <c r="B11851" t="s">
        <v>820</v>
      </c>
      <c r="C11851" t="s">
        <v>821</v>
      </c>
      <c r="D11851" t="s">
        <v>822</v>
      </c>
      <c r="E11851" t="s">
        <v>823</v>
      </c>
      <c r="F11851" t="s">
        <v>866</v>
      </c>
      <c r="G11851" t="s">
        <v>867</v>
      </c>
      <c r="H11851" t="s">
        <v>1120</v>
      </c>
      <c r="I11851">
        <v>357</v>
      </c>
      <c r="J11851" t="s">
        <v>1121</v>
      </c>
      <c r="K11851" t="s">
        <v>842</v>
      </c>
      <c r="L11851" t="s">
        <v>240</v>
      </c>
      <c r="M11851" t="s">
        <v>829</v>
      </c>
      <c r="N11851" t="s">
        <v>829</v>
      </c>
      <c r="O11851" t="s">
        <v>829</v>
      </c>
      <c r="P11851" t="s">
        <v>829</v>
      </c>
      <c r="Q11851" t="s">
        <v>829</v>
      </c>
      <c r="R11851" t="s">
        <v>829</v>
      </c>
      <c r="S11851">
        <v>1246444</v>
      </c>
      <c r="T11851">
        <v>5289</v>
      </c>
      <c r="U11851">
        <v>1241155</v>
      </c>
      <c r="V11851">
        <v>31</v>
      </c>
    </row>
    <row r="11852" spans="1:22" x14ac:dyDescent="0.3">
      <c r="A11852">
        <v>202122</v>
      </c>
      <c r="B11852" t="s">
        <v>820</v>
      </c>
      <c r="C11852" t="s">
        <v>821</v>
      </c>
      <c r="D11852" t="s">
        <v>822</v>
      </c>
      <c r="E11852" t="s">
        <v>823</v>
      </c>
      <c r="F11852" t="s">
        <v>866</v>
      </c>
      <c r="G11852" t="s">
        <v>867</v>
      </c>
      <c r="H11852" t="s">
        <v>1120</v>
      </c>
      <c r="I11852">
        <v>357</v>
      </c>
      <c r="J11852" t="s">
        <v>1121</v>
      </c>
      <c r="K11852" t="s">
        <v>842</v>
      </c>
      <c r="L11852" t="s">
        <v>843</v>
      </c>
      <c r="M11852" t="s">
        <v>829</v>
      </c>
      <c r="N11852" t="s">
        <v>829</v>
      </c>
      <c r="O11852" t="s">
        <v>829</v>
      </c>
      <c r="P11852" t="s">
        <v>829</v>
      </c>
      <c r="Q11852" t="s">
        <v>829</v>
      </c>
      <c r="R11852" t="s">
        <v>829</v>
      </c>
      <c r="S11852">
        <v>106080</v>
      </c>
      <c r="T11852">
        <v>9825</v>
      </c>
      <c r="U11852">
        <v>96255</v>
      </c>
      <c r="V11852">
        <v>2</v>
      </c>
    </row>
    <row r="11853" spans="1:22" x14ac:dyDescent="0.3">
      <c r="A11853">
        <v>202223</v>
      </c>
      <c r="B11853" t="s">
        <v>820</v>
      </c>
      <c r="C11853" t="s">
        <v>821</v>
      </c>
      <c r="D11853" t="s">
        <v>822</v>
      </c>
      <c r="E11853" t="s">
        <v>823</v>
      </c>
      <c r="F11853" t="s">
        <v>866</v>
      </c>
      <c r="G11853" t="s">
        <v>867</v>
      </c>
      <c r="H11853" t="s">
        <v>1120</v>
      </c>
      <c r="I11853">
        <v>357</v>
      </c>
      <c r="J11853" t="s">
        <v>1121</v>
      </c>
      <c r="K11853" t="s">
        <v>842</v>
      </c>
      <c r="L11853" t="s">
        <v>843</v>
      </c>
      <c r="M11853" t="s">
        <v>829</v>
      </c>
      <c r="N11853" t="s">
        <v>829</v>
      </c>
      <c r="O11853" t="s">
        <v>829</v>
      </c>
      <c r="P11853" t="s">
        <v>829</v>
      </c>
      <c r="Q11853" t="s">
        <v>829</v>
      </c>
      <c r="R11853" t="s">
        <v>829</v>
      </c>
      <c r="S11853">
        <v>126576</v>
      </c>
      <c r="T11853">
        <v>28780</v>
      </c>
      <c r="U11853">
        <v>97796</v>
      </c>
      <c r="V11853">
        <v>2</v>
      </c>
    </row>
    <row r="11854" spans="1:22" x14ac:dyDescent="0.3">
      <c r="A11854">
        <v>202324</v>
      </c>
      <c r="B11854" t="s">
        <v>820</v>
      </c>
      <c r="C11854" t="s">
        <v>821</v>
      </c>
      <c r="D11854" t="s">
        <v>822</v>
      </c>
      <c r="E11854" t="s">
        <v>823</v>
      </c>
      <c r="F11854" t="s">
        <v>866</v>
      </c>
      <c r="G11854" t="s">
        <v>867</v>
      </c>
      <c r="H11854" t="s">
        <v>1120</v>
      </c>
      <c r="I11854">
        <v>357</v>
      </c>
      <c r="J11854" t="s">
        <v>1121</v>
      </c>
      <c r="K11854" t="s">
        <v>842</v>
      </c>
      <c r="L11854" t="s">
        <v>843</v>
      </c>
      <c r="M11854" t="s">
        <v>829</v>
      </c>
      <c r="N11854" t="s">
        <v>829</v>
      </c>
      <c r="O11854" t="s">
        <v>829</v>
      </c>
      <c r="P11854" t="s">
        <v>829</v>
      </c>
      <c r="Q11854" t="s">
        <v>829</v>
      </c>
      <c r="R11854" t="s">
        <v>829</v>
      </c>
      <c r="S11854">
        <v>61515</v>
      </c>
      <c r="T11854">
        <v>0</v>
      </c>
      <c r="U11854">
        <v>61515</v>
      </c>
      <c r="V11854">
        <v>2</v>
      </c>
    </row>
    <row r="11855" spans="1:22" x14ac:dyDescent="0.3">
      <c r="A11855">
        <v>202122</v>
      </c>
      <c r="B11855" t="s">
        <v>820</v>
      </c>
      <c r="C11855" t="s">
        <v>821</v>
      </c>
      <c r="D11855" t="s">
        <v>822</v>
      </c>
      <c r="E11855" t="s">
        <v>823</v>
      </c>
      <c r="F11855" t="s">
        <v>866</v>
      </c>
      <c r="G11855" t="s">
        <v>867</v>
      </c>
      <c r="H11855" t="s">
        <v>1120</v>
      </c>
      <c r="I11855">
        <v>357</v>
      </c>
      <c r="J11855" t="s">
        <v>1121</v>
      </c>
      <c r="K11855" t="s">
        <v>842</v>
      </c>
      <c r="L11855" t="s">
        <v>249</v>
      </c>
      <c r="M11855">
        <v>0</v>
      </c>
      <c r="N11855">
        <v>503934</v>
      </c>
      <c r="O11855">
        <v>224361</v>
      </c>
      <c r="P11855">
        <v>2548302</v>
      </c>
      <c r="Q11855">
        <v>26254</v>
      </c>
      <c r="R11855" t="s">
        <v>829</v>
      </c>
      <c r="S11855">
        <v>3302851</v>
      </c>
      <c r="T11855">
        <v>73531</v>
      </c>
      <c r="U11855">
        <v>3229320</v>
      </c>
      <c r="V11855">
        <v>82</v>
      </c>
    </row>
    <row r="11856" spans="1:22" x14ac:dyDescent="0.3">
      <c r="A11856">
        <v>202223</v>
      </c>
      <c r="B11856" t="s">
        <v>820</v>
      </c>
      <c r="C11856" t="s">
        <v>821</v>
      </c>
      <c r="D11856" t="s">
        <v>822</v>
      </c>
      <c r="E11856" t="s">
        <v>823</v>
      </c>
      <c r="F11856" t="s">
        <v>866</v>
      </c>
      <c r="G11856" t="s">
        <v>867</v>
      </c>
      <c r="H11856" t="s">
        <v>1120</v>
      </c>
      <c r="I11856">
        <v>357</v>
      </c>
      <c r="J11856" t="s">
        <v>1121</v>
      </c>
      <c r="K11856" t="s">
        <v>842</v>
      </c>
      <c r="L11856" t="s">
        <v>249</v>
      </c>
      <c r="M11856">
        <v>0</v>
      </c>
      <c r="N11856">
        <v>280850</v>
      </c>
      <c r="O11856">
        <v>194937</v>
      </c>
      <c r="P11856">
        <v>3526779</v>
      </c>
      <c r="Q11856">
        <v>43448</v>
      </c>
      <c r="R11856" t="s">
        <v>829</v>
      </c>
      <c r="S11856">
        <v>4046014</v>
      </c>
      <c r="T11856">
        <v>81839</v>
      </c>
      <c r="U11856">
        <v>3964175</v>
      </c>
      <c r="V11856">
        <v>100</v>
      </c>
    </row>
    <row r="11857" spans="1:22" x14ac:dyDescent="0.3">
      <c r="A11857">
        <v>202324</v>
      </c>
      <c r="B11857" t="s">
        <v>820</v>
      </c>
      <c r="C11857" t="s">
        <v>821</v>
      </c>
      <c r="D11857" t="s">
        <v>822</v>
      </c>
      <c r="E11857" t="s">
        <v>823</v>
      </c>
      <c r="F11857" t="s">
        <v>866</v>
      </c>
      <c r="G11857" t="s">
        <v>867</v>
      </c>
      <c r="H11857" t="s">
        <v>1120</v>
      </c>
      <c r="I11857">
        <v>357</v>
      </c>
      <c r="J11857" t="s">
        <v>1121</v>
      </c>
      <c r="K11857" t="s">
        <v>842</v>
      </c>
      <c r="L11857" t="s">
        <v>249</v>
      </c>
      <c r="M11857">
        <v>0</v>
      </c>
      <c r="N11857">
        <v>329764</v>
      </c>
      <c r="O11857">
        <v>258999</v>
      </c>
      <c r="P11857">
        <v>4456804</v>
      </c>
      <c r="Q11857">
        <v>27701</v>
      </c>
      <c r="R11857" t="s">
        <v>829</v>
      </c>
      <c r="S11857">
        <v>5073268</v>
      </c>
      <c r="T11857">
        <v>104703</v>
      </c>
      <c r="U11857">
        <v>4968565</v>
      </c>
      <c r="V11857">
        <v>125</v>
      </c>
    </row>
    <row r="11858" spans="1:22" x14ac:dyDescent="0.3">
      <c r="A11858">
        <v>202122</v>
      </c>
      <c r="B11858" t="s">
        <v>820</v>
      </c>
      <c r="C11858" t="s">
        <v>821</v>
      </c>
      <c r="D11858" t="s">
        <v>822</v>
      </c>
      <c r="E11858" t="s">
        <v>823</v>
      </c>
      <c r="F11858" t="s">
        <v>866</v>
      </c>
      <c r="G11858" t="s">
        <v>867</v>
      </c>
      <c r="H11858" t="s">
        <v>1120</v>
      </c>
      <c r="I11858">
        <v>357</v>
      </c>
      <c r="J11858" t="s">
        <v>1121</v>
      </c>
      <c r="K11858" t="s">
        <v>842</v>
      </c>
      <c r="L11858" t="s">
        <v>844</v>
      </c>
      <c r="M11858">
        <v>0</v>
      </c>
      <c r="N11858">
        <v>4590</v>
      </c>
      <c r="O11858">
        <v>49460</v>
      </c>
      <c r="P11858">
        <v>3533</v>
      </c>
      <c r="Q11858">
        <v>0</v>
      </c>
      <c r="R11858" t="s">
        <v>829</v>
      </c>
      <c r="S11858">
        <v>57583</v>
      </c>
      <c r="T11858">
        <v>41300</v>
      </c>
      <c r="U11858">
        <v>16283</v>
      </c>
      <c r="V11858">
        <v>0</v>
      </c>
    </row>
    <row r="11859" spans="1:22" x14ac:dyDescent="0.3">
      <c r="A11859">
        <v>202223</v>
      </c>
      <c r="B11859" t="s">
        <v>820</v>
      </c>
      <c r="C11859" t="s">
        <v>821</v>
      </c>
      <c r="D11859" t="s">
        <v>822</v>
      </c>
      <c r="E11859" t="s">
        <v>823</v>
      </c>
      <c r="F11859" t="s">
        <v>866</v>
      </c>
      <c r="G11859" t="s">
        <v>867</v>
      </c>
      <c r="H11859" t="s">
        <v>1120</v>
      </c>
      <c r="I11859">
        <v>357</v>
      </c>
      <c r="J11859" t="s">
        <v>1121</v>
      </c>
      <c r="K11859" t="s">
        <v>842</v>
      </c>
      <c r="L11859" t="s">
        <v>844</v>
      </c>
      <c r="M11859">
        <v>2547</v>
      </c>
      <c r="N11859">
        <v>42852</v>
      </c>
      <c r="O11859">
        <v>40104</v>
      </c>
      <c r="P11859">
        <v>5358</v>
      </c>
      <c r="Q11859">
        <v>1186</v>
      </c>
      <c r="R11859" t="s">
        <v>829</v>
      </c>
      <c r="S11859">
        <v>92047</v>
      </c>
      <c r="T11859">
        <v>44100</v>
      </c>
      <c r="U11859">
        <v>47947</v>
      </c>
      <c r="V11859">
        <v>1</v>
      </c>
    </row>
    <row r="11860" spans="1:22" x14ac:dyDescent="0.3">
      <c r="A11860">
        <v>202324</v>
      </c>
      <c r="B11860" t="s">
        <v>820</v>
      </c>
      <c r="C11860" t="s">
        <v>821</v>
      </c>
      <c r="D11860" t="s">
        <v>822</v>
      </c>
      <c r="E11860" t="s">
        <v>823</v>
      </c>
      <c r="F11860" t="s">
        <v>866</v>
      </c>
      <c r="G11860" t="s">
        <v>867</v>
      </c>
      <c r="H11860" t="s">
        <v>1120</v>
      </c>
      <c r="I11860">
        <v>357</v>
      </c>
      <c r="J11860" t="s">
        <v>1121</v>
      </c>
      <c r="K11860" t="s">
        <v>842</v>
      </c>
      <c r="L11860" t="s">
        <v>844</v>
      </c>
      <c r="M11860">
        <v>3039</v>
      </c>
      <c r="N11860">
        <v>50846</v>
      </c>
      <c r="O11860">
        <v>48372</v>
      </c>
      <c r="P11860">
        <v>6843</v>
      </c>
      <c r="Q11860">
        <v>1313</v>
      </c>
      <c r="R11860" t="s">
        <v>829</v>
      </c>
      <c r="S11860">
        <v>110413</v>
      </c>
      <c r="T11860">
        <v>47500</v>
      </c>
      <c r="U11860">
        <v>62913</v>
      </c>
      <c r="V11860">
        <v>2</v>
      </c>
    </row>
    <row r="11861" spans="1:22" x14ac:dyDescent="0.3">
      <c r="A11861">
        <v>202122</v>
      </c>
      <c r="B11861" t="s">
        <v>820</v>
      </c>
      <c r="C11861" t="s">
        <v>821</v>
      </c>
      <c r="D11861" t="s">
        <v>822</v>
      </c>
      <c r="E11861" t="s">
        <v>823</v>
      </c>
      <c r="F11861" t="s">
        <v>866</v>
      </c>
      <c r="G11861" t="s">
        <v>867</v>
      </c>
      <c r="H11861" t="s">
        <v>1120</v>
      </c>
      <c r="I11861">
        <v>357</v>
      </c>
      <c r="J11861" t="s">
        <v>1121</v>
      </c>
      <c r="K11861" t="s">
        <v>842</v>
      </c>
      <c r="L11861" t="s">
        <v>251</v>
      </c>
      <c r="M11861" t="s">
        <v>829</v>
      </c>
      <c r="N11861" t="s">
        <v>829</v>
      </c>
      <c r="O11861">
        <v>0</v>
      </c>
      <c r="P11861">
        <v>0</v>
      </c>
      <c r="Q11861">
        <v>18410</v>
      </c>
      <c r="R11861">
        <v>424687</v>
      </c>
      <c r="S11861">
        <v>443097</v>
      </c>
      <c r="T11861">
        <v>0</v>
      </c>
      <c r="U11861">
        <v>443097</v>
      </c>
      <c r="V11861">
        <v>11</v>
      </c>
    </row>
    <row r="11862" spans="1:22" x14ac:dyDescent="0.3">
      <c r="A11862">
        <v>202223</v>
      </c>
      <c r="B11862" t="s">
        <v>820</v>
      </c>
      <c r="C11862" t="s">
        <v>821</v>
      </c>
      <c r="D11862" t="s">
        <v>822</v>
      </c>
      <c r="E11862" t="s">
        <v>823</v>
      </c>
      <c r="F11862" t="s">
        <v>866</v>
      </c>
      <c r="G11862" t="s">
        <v>867</v>
      </c>
      <c r="H11862" t="s">
        <v>1120</v>
      </c>
      <c r="I11862">
        <v>357</v>
      </c>
      <c r="J11862" t="s">
        <v>1121</v>
      </c>
      <c r="K11862" t="s">
        <v>842</v>
      </c>
      <c r="L11862" t="s">
        <v>251</v>
      </c>
      <c r="M11862" t="s">
        <v>829</v>
      </c>
      <c r="N11862" t="s">
        <v>829</v>
      </c>
      <c r="O11862">
        <v>7225</v>
      </c>
      <c r="P11862">
        <v>99476</v>
      </c>
      <c r="Q11862">
        <v>11409</v>
      </c>
      <c r="R11862">
        <v>178785</v>
      </c>
      <c r="S11862">
        <v>296895</v>
      </c>
      <c r="T11862">
        <v>3350</v>
      </c>
      <c r="U11862">
        <v>293545</v>
      </c>
      <c r="V11862">
        <v>7</v>
      </c>
    </row>
    <row r="11863" spans="1:22" x14ac:dyDescent="0.3">
      <c r="A11863">
        <v>202324</v>
      </c>
      <c r="B11863" t="s">
        <v>820</v>
      </c>
      <c r="C11863" t="s">
        <v>821</v>
      </c>
      <c r="D11863" t="s">
        <v>822</v>
      </c>
      <c r="E11863" t="s">
        <v>823</v>
      </c>
      <c r="F11863" t="s">
        <v>866</v>
      </c>
      <c r="G11863" t="s">
        <v>867</v>
      </c>
      <c r="H11863" t="s">
        <v>1120</v>
      </c>
      <c r="I11863">
        <v>357</v>
      </c>
      <c r="J11863" t="s">
        <v>1121</v>
      </c>
      <c r="K11863" t="s">
        <v>842</v>
      </c>
      <c r="L11863" t="s">
        <v>251</v>
      </c>
      <c r="M11863" t="s">
        <v>829</v>
      </c>
      <c r="N11863" t="s">
        <v>829</v>
      </c>
      <c r="O11863">
        <v>8602</v>
      </c>
      <c r="P11863">
        <v>145134</v>
      </c>
      <c r="Q11863">
        <v>5468</v>
      </c>
      <c r="R11863">
        <v>158290</v>
      </c>
      <c r="S11863">
        <v>317494</v>
      </c>
      <c r="T11863">
        <v>38564</v>
      </c>
      <c r="U11863">
        <v>278930</v>
      </c>
      <c r="V11863">
        <v>7</v>
      </c>
    </row>
    <row r="11864" spans="1:22" x14ac:dyDescent="0.3">
      <c r="A11864">
        <v>202122</v>
      </c>
      <c r="B11864" t="s">
        <v>820</v>
      </c>
      <c r="C11864" t="s">
        <v>821</v>
      </c>
      <c r="D11864" t="s">
        <v>822</v>
      </c>
      <c r="E11864" t="s">
        <v>823</v>
      </c>
      <c r="F11864" t="s">
        <v>866</v>
      </c>
      <c r="G11864" t="s">
        <v>867</v>
      </c>
      <c r="H11864" t="s">
        <v>1120</v>
      </c>
      <c r="I11864">
        <v>357</v>
      </c>
      <c r="J11864" t="s">
        <v>1121</v>
      </c>
      <c r="K11864" t="s">
        <v>842</v>
      </c>
      <c r="L11864" t="s">
        <v>253</v>
      </c>
      <c r="M11864" t="s">
        <v>829</v>
      </c>
      <c r="N11864" t="s">
        <v>829</v>
      </c>
      <c r="O11864">
        <v>0</v>
      </c>
      <c r="P11864">
        <v>0</v>
      </c>
      <c r="Q11864">
        <v>0</v>
      </c>
      <c r="R11864">
        <v>0</v>
      </c>
      <c r="S11864">
        <v>0</v>
      </c>
      <c r="T11864">
        <v>0</v>
      </c>
      <c r="U11864">
        <v>0</v>
      </c>
      <c r="V11864">
        <v>0</v>
      </c>
    </row>
    <row r="11865" spans="1:22" x14ac:dyDescent="0.3">
      <c r="A11865">
        <v>202223</v>
      </c>
      <c r="B11865" t="s">
        <v>820</v>
      </c>
      <c r="C11865" t="s">
        <v>821</v>
      </c>
      <c r="D11865" t="s">
        <v>822</v>
      </c>
      <c r="E11865" t="s">
        <v>823</v>
      </c>
      <c r="F11865" t="s">
        <v>866</v>
      </c>
      <c r="G11865" t="s">
        <v>867</v>
      </c>
      <c r="H11865" t="s">
        <v>1120</v>
      </c>
      <c r="I11865">
        <v>357</v>
      </c>
      <c r="J11865" t="s">
        <v>1121</v>
      </c>
      <c r="K11865" t="s">
        <v>842</v>
      </c>
      <c r="L11865" t="s">
        <v>253</v>
      </c>
      <c r="M11865" t="s">
        <v>829</v>
      </c>
      <c r="N11865" t="s">
        <v>829</v>
      </c>
      <c r="O11865">
        <v>0</v>
      </c>
      <c r="P11865">
        <v>71822</v>
      </c>
      <c r="Q11865">
        <v>7182</v>
      </c>
      <c r="R11865">
        <v>114916</v>
      </c>
      <c r="S11865">
        <v>193920</v>
      </c>
      <c r="T11865">
        <v>4840</v>
      </c>
      <c r="U11865">
        <v>189080</v>
      </c>
      <c r="V11865">
        <v>5</v>
      </c>
    </row>
    <row r="11866" spans="1:22" x14ac:dyDescent="0.3">
      <c r="A11866">
        <v>202324</v>
      </c>
      <c r="B11866" t="s">
        <v>820</v>
      </c>
      <c r="C11866" t="s">
        <v>821</v>
      </c>
      <c r="D11866" t="s">
        <v>822</v>
      </c>
      <c r="E11866" t="s">
        <v>823</v>
      </c>
      <c r="F11866" t="s">
        <v>866</v>
      </c>
      <c r="G11866" t="s">
        <v>867</v>
      </c>
      <c r="H11866" t="s">
        <v>1120</v>
      </c>
      <c r="I11866">
        <v>357</v>
      </c>
      <c r="J11866" t="s">
        <v>1121</v>
      </c>
      <c r="K11866" t="s">
        <v>842</v>
      </c>
      <c r="L11866" t="s">
        <v>253</v>
      </c>
      <c r="M11866" t="s">
        <v>829</v>
      </c>
      <c r="N11866" t="s">
        <v>829</v>
      </c>
      <c r="O11866">
        <v>0</v>
      </c>
      <c r="P11866">
        <v>45778</v>
      </c>
      <c r="Q11866">
        <v>0</v>
      </c>
      <c r="R11866">
        <v>97533</v>
      </c>
      <c r="S11866">
        <v>143311</v>
      </c>
      <c r="T11866">
        <v>0</v>
      </c>
      <c r="U11866">
        <v>143311</v>
      </c>
      <c r="V11866">
        <v>4</v>
      </c>
    </row>
    <row r="11867" spans="1:22" x14ac:dyDescent="0.3">
      <c r="A11867">
        <v>202122</v>
      </c>
      <c r="B11867" t="s">
        <v>820</v>
      </c>
      <c r="C11867" t="s">
        <v>821</v>
      </c>
      <c r="D11867" t="s">
        <v>822</v>
      </c>
      <c r="E11867" t="s">
        <v>823</v>
      </c>
      <c r="F11867" t="s">
        <v>866</v>
      </c>
      <c r="G11867" t="s">
        <v>867</v>
      </c>
      <c r="H11867" t="s">
        <v>1120</v>
      </c>
      <c r="I11867">
        <v>357</v>
      </c>
      <c r="J11867" t="s">
        <v>1121</v>
      </c>
      <c r="K11867" t="s">
        <v>842</v>
      </c>
      <c r="L11867" t="s">
        <v>845</v>
      </c>
      <c r="M11867" t="s">
        <v>829</v>
      </c>
      <c r="N11867" t="s">
        <v>829</v>
      </c>
      <c r="O11867">
        <v>0</v>
      </c>
      <c r="P11867">
        <v>0</v>
      </c>
      <c r="Q11867">
        <v>0</v>
      </c>
      <c r="R11867">
        <v>0</v>
      </c>
      <c r="S11867">
        <v>0</v>
      </c>
      <c r="T11867">
        <v>0</v>
      </c>
      <c r="U11867">
        <v>0</v>
      </c>
      <c r="V11867">
        <v>0</v>
      </c>
    </row>
    <row r="11868" spans="1:22" x14ac:dyDescent="0.3">
      <c r="A11868">
        <v>202223</v>
      </c>
      <c r="B11868" t="s">
        <v>820</v>
      </c>
      <c r="C11868" t="s">
        <v>821</v>
      </c>
      <c r="D11868" t="s">
        <v>822</v>
      </c>
      <c r="E11868" t="s">
        <v>823</v>
      </c>
      <c r="F11868" t="s">
        <v>866</v>
      </c>
      <c r="G11868" t="s">
        <v>867</v>
      </c>
      <c r="H11868" t="s">
        <v>1120</v>
      </c>
      <c r="I11868">
        <v>357</v>
      </c>
      <c r="J11868" t="s">
        <v>1121</v>
      </c>
      <c r="K11868" t="s">
        <v>842</v>
      </c>
      <c r="L11868" t="s">
        <v>845</v>
      </c>
      <c r="M11868" t="s">
        <v>829</v>
      </c>
      <c r="N11868" t="s">
        <v>829</v>
      </c>
      <c r="O11868">
        <v>0</v>
      </c>
      <c r="P11868">
        <v>0</v>
      </c>
      <c r="Q11868">
        <v>0</v>
      </c>
      <c r="R11868">
        <v>0</v>
      </c>
      <c r="S11868">
        <v>0</v>
      </c>
      <c r="T11868">
        <v>0</v>
      </c>
      <c r="U11868">
        <v>0</v>
      </c>
      <c r="V11868">
        <v>0</v>
      </c>
    </row>
    <row r="11869" spans="1:22" x14ac:dyDescent="0.3">
      <c r="A11869">
        <v>202324</v>
      </c>
      <c r="B11869" t="s">
        <v>820</v>
      </c>
      <c r="C11869" t="s">
        <v>821</v>
      </c>
      <c r="D11869" t="s">
        <v>822</v>
      </c>
      <c r="E11869" t="s">
        <v>823</v>
      </c>
      <c r="F11869" t="s">
        <v>866</v>
      </c>
      <c r="G11869" t="s">
        <v>867</v>
      </c>
      <c r="H11869" t="s">
        <v>1120</v>
      </c>
      <c r="I11869">
        <v>357</v>
      </c>
      <c r="J11869" t="s">
        <v>1121</v>
      </c>
      <c r="K11869" t="s">
        <v>842</v>
      </c>
      <c r="L11869" t="s">
        <v>845</v>
      </c>
      <c r="M11869" t="s">
        <v>829</v>
      </c>
      <c r="N11869" t="s">
        <v>829</v>
      </c>
      <c r="O11869">
        <v>0</v>
      </c>
      <c r="P11869">
        <v>0</v>
      </c>
      <c r="Q11869">
        <v>0</v>
      </c>
      <c r="R11869">
        <v>0</v>
      </c>
      <c r="S11869">
        <v>0</v>
      </c>
      <c r="T11869">
        <v>0</v>
      </c>
      <c r="U11869">
        <v>0</v>
      </c>
      <c r="V11869">
        <v>0</v>
      </c>
    </row>
    <row r="11870" spans="1:22" x14ac:dyDescent="0.3">
      <c r="A11870">
        <v>202122</v>
      </c>
      <c r="B11870" t="s">
        <v>820</v>
      </c>
      <c r="C11870" t="s">
        <v>821</v>
      </c>
      <c r="D11870" t="s">
        <v>822</v>
      </c>
      <c r="E11870" t="s">
        <v>823</v>
      </c>
      <c r="F11870" t="s">
        <v>862</v>
      </c>
      <c r="G11870" t="s">
        <v>863</v>
      </c>
      <c r="H11870" t="s">
        <v>1122</v>
      </c>
      <c r="I11870">
        <v>894</v>
      </c>
      <c r="J11870" t="s">
        <v>1123</v>
      </c>
      <c r="K11870" t="s">
        <v>828</v>
      </c>
      <c r="L11870" t="s">
        <v>336</v>
      </c>
      <c r="M11870">
        <v>0</v>
      </c>
      <c r="N11870">
        <v>48000</v>
      </c>
      <c r="O11870">
        <v>0</v>
      </c>
      <c r="P11870">
        <v>5579763</v>
      </c>
      <c r="Q11870">
        <v>480000</v>
      </c>
      <c r="R11870" t="s">
        <v>829</v>
      </c>
      <c r="S11870">
        <v>6107763</v>
      </c>
      <c r="T11870" t="s">
        <v>829</v>
      </c>
      <c r="U11870">
        <v>6107763</v>
      </c>
      <c r="V11870">
        <v>378</v>
      </c>
    </row>
    <row r="11871" spans="1:22" x14ac:dyDescent="0.3">
      <c r="A11871">
        <v>202223</v>
      </c>
      <c r="B11871" t="s">
        <v>820</v>
      </c>
      <c r="C11871" t="s">
        <v>821</v>
      </c>
      <c r="D11871" t="s">
        <v>822</v>
      </c>
      <c r="E11871" t="s">
        <v>823</v>
      </c>
      <c r="F11871" t="s">
        <v>862</v>
      </c>
      <c r="G11871" t="s">
        <v>863</v>
      </c>
      <c r="H11871" t="s">
        <v>1122</v>
      </c>
      <c r="I11871">
        <v>894</v>
      </c>
      <c r="J11871" t="s">
        <v>1123</v>
      </c>
      <c r="K11871" t="s">
        <v>828</v>
      </c>
      <c r="L11871" t="s">
        <v>336</v>
      </c>
      <c r="M11871">
        <v>0</v>
      </c>
      <c r="N11871">
        <v>48000</v>
      </c>
      <c r="O11871">
        <v>0</v>
      </c>
      <c r="P11871">
        <v>5594966</v>
      </c>
      <c r="Q11871">
        <v>480000</v>
      </c>
      <c r="R11871" t="s">
        <v>829</v>
      </c>
      <c r="S11871">
        <v>6122966</v>
      </c>
      <c r="T11871" t="s">
        <v>829</v>
      </c>
      <c r="U11871">
        <v>6122966</v>
      </c>
      <c r="V11871">
        <v>386</v>
      </c>
    </row>
    <row r="11872" spans="1:22" x14ac:dyDescent="0.3">
      <c r="A11872">
        <v>202324</v>
      </c>
      <c r="B11872" t="s">
        <v>820</v>
      </c>
      <c r="C11872" t="s">
        <v>821</v>
      </c>
      <c r="D11872" t="s">
        <v>822</v>
      </c>
      <c r="E11872" t="s">
        <v>823</v>
      </c>
      <c r="F11872" t="s">
        <v>862</v>
      </c>
      <c r="G11872" t="s">
        <v>863</v>
      </c>
      <c r="H11872" t="s">
        <v>1122</v>
      </c>
      <c r="I11872">
        <v>894</v>
      </c>
      <c r="J11872" t="s">
        <v>1123</v>
      </c>
      <c r="K11872" t="s">
        <v>828</v>
      </c>
      <c r="L11872" t="s">
        <v>336</v>
      </c>
      <c r="M11872">
        <v>0</v>
      </c>
      <c r="N11872">
        <v>96000</v>
      </c>
      <c r="O11872">
        <v>0</v>
      </c>
      <c r="P11872">
        <v>5552964</v>
      </c>
      <c r="Q11872">
        <v>480000</v>
      </c>
      <c r="R11872" t="s">
        <v>829</v>
      </c>
      <c r="S11872">
        <v>6128964</v>
      </c>
      <c r="T11872" t="s">
        <v>829</v>
      </c>
      <c r="U11872">
        <v>6128964</v>
      </c>
      <c r="V11872">
        <v>386</v>
      </c>
    </row>
    <row r="11873" spans="1:22" x14ac:dyDescent="0.3">
      <c r="A11873">
        <v>202122</v>
      </c>
      <c r="B11873" t="s">
        <v>820</v>
      </c>
      <c r="C11873" t="s">
        <v>821</v>
      </c>
      <c r="D11873" t="s">
        <v>822</v>
      </c>
      <c r="E11873" t="s">
        <v>823</v>
      </c>
      <c r="F11873" t="s">
        <v>862</v>
      </c>
      <c r="G11873" t="s">
        <v>863</v>
      </c>
      <c r="H11873" t="s">
        <v>1122</v>
      </c>
      <c r="I11873">
        <v>894</v>
      </c>
      <c r="J11873" t="s">
        <v>1123</v>
      </c>
      <c r="K11873" t="s">
        <v>828</v>
      </c>
      <c r="L11873" t="s">
        <v>235</v>
      </c>
      <c r="M11873" t="s">
        <v>829</v>
      </c>
      <c r="N11873">
        <v>0</v>
      </c>
      <c r="O11873">
        <v>0</v>
      </c>
      <c r="P11873" t="s">
        <v>829</v>
      </c>
      <c r="Q11873" t="s">
        <v>829</v>
      </c>
      <c r="R11873" t="s">
        <v>829</v>
      </c>
      <c r="S11873">
        <v>0</v>
      </c>
      <c r="T11873">
        <v>0</v>
      </c>
      <c r="U11873">
        <v>0</v>
      </c>
      <c r="V11873">
        <v>0</v>
      </c>
    </row>
    <row r="11874" spans="1:22" x14ac:dyDescent="0.3">
      <c r="A11874">
        <v>202223</v>
      </c>
      <c r="B11874" t="s">
        <v>820</v>
      </c>
      <c r="C11874" t="s">
        <v>821</v>
      </c>
      <c r="D11874" t="s">
        <v>822</v>
      </c>
      <c r="E11874" t="s">
        <v>823</v>
      </c>
      <c r="F11874" t="s">
        <v>862</v>
      </c>
      <c r="G11874" t="s">
        <v>863</v>
      </c>
      <c r="H11874" t="s">
        <v>1122</v>
      </c>
      <c r="I11874">
        <v>894</v>
      </c>
      <c r="J11874" t="s">
        <v>1123</v>
      </c>
      <c r="K11874" t="s">
        <v>828</v>
      </c>
      <c r="L11874" t="s">
        <v>235</v>
      </c>
      <c r="M11874" t="s">
        <v>829</v>
      </c>
      <c r="N11874">
        <v>0</v>
      </c>
      <c r="O11874">
        <v>0</v>
      </c>
      <c r="P11874" t="s">
        <v>829</v>
      </c>
      <c r="Q11874" t="s">
        <v>829</v>
      </c>
      <c r="R11874" t="s">
        <v>829</v>
      </c>
      <c r="S11874">
        <v>0</v>
      </c>
      <c r="T11874">
        <v>0</v>
      </c>
      <c r="U11874">
        <v>0</v>
      </c>
      <c r="V11874">
        <v>0</v>
      </c>
    </row>
    <row r="11875" spans="1:22" x14ac:dyDescent="0.3">
      <c r="A11875">
        <v>202324</v>
      </c>
      <c r="B11875" t="s">
        <v>820</v>
      </c>
      <c r="C11875" t="s">
        <v>821</v>
      </c>
      <c r="D11875" t="s">
        <v>822</v>
      </c>
      <c r="E11875" t="s">
        <v>823</v>
      </c>
      <c r="F11875" t="s">
        <v>862</v>
      </c>
      <c r="G11875" t="s">
        <v>863</v>
      </c>
      <c r="H11875" t="s">
        <v>1122</v>
      </c>
      <c r="I11875">
        <v>894</v>
      </c>
      <c r="J11875" t="s">
        <v>1123</v>
      </c>
      <c r="K11875" t="s">
        <v>828</v>
      </c>
      <c r="L11875" t="s">
        <v>235</v>
      </c>
      <c r="M11875" t="s">
        <v>829</v>
      </c>
      <c r="N11875">
        <v>0</v>
      </c>
      <c r="O11875">
        <v>0</v>
      </c>
      <c r="P11875" t="s">
        <v>829</v>
      </c>
      <c r="Q11875" t="s">
        <v>829</v>
      </c>
      <c r="R11875" t="s">
        <v>829</v>
      </c>
      <c r="S11875">
        <v>0</v>
      </c>
      <c r="T11875">
        <v>0</v>
      </c>
      <c r="U11875">
        <v>0</v>
      </c>
      <c r="V11875">
        <v>0</v>
      </c>
    </row>
    <row r="11876" spans="1:22" x14ac:dyDescent="0.3">
      <c r="A11876">
        <v>202122</v>
      </c>
      <c r="B11876" t="s">
        <v>820</v>
      </c>
      <c r="C11876" t="s">
        <v>821</v>
      </c>
      <c r="D11876" t="s">
        <v>822</v>
      </c>
      <c r="E11876" t="s">
        <v>823</v>
      </c>
      <c r="F11876" t="s">
        <v>862</v>
      </c>
      <c r="G11876" t="s">
        <v>863</v>
      </c>
      <c r="H11876" t="s">
        <v>1122</v>
      </c>
      <c r="I11876">
        <v>894</v>
      </c>
      <c r="J11876" t="s">
        <v>1123</v>
      </c>
      <c r="K11876" t="s">
        <v>828</v>
      </c>
      <c r="L11876" t="s">
        <v>534</v>
      </c>
      <c r="M11876">
        <v>0</v>
      </c>
      <c r="N11876">
        <v>1200334</v>
      </c>
      <c r="O11876">
        <v>294952</v>
      </c>
      <c r="P11876">
        <v>7227110</v>
      </c>
      <c r="Q11876">
        <v>698953</v>
      </c>
      <c r="R11876" t="s">
        <v>829</v>
      </c>
      <c r="S11876">
        <v>9421349</v>
      </c>
      <c r="T11876">
        <v>441133</v>
      </c>
      <c r="U11876">
        <v>8980216</v>
      </c>
      <c r="V11876">
        <v>194</v>
      </c>
    </row>
    <row r="11877" spans="1:22" x14ac:dyDescent="0.3">
      <c r="A11877">
        <v>202223</v>
      </c>
      <c r="B11877" t="s">
        <v>820</v>
      </c>
      <c r="C11877" t="s">
        <v>821</v>
      </c>
      <c r="D11877" t="s">
        <v>822</v>
      </c>
      <c r="E11877" t="s">
        <v>823</v>
      </c>
      <c r="F11877" t="s">
        <v>862</v>
      </c>
      <c r="G11877" t="s">
        <v>863</v>
      </c>
      <c r="H11877" t="s">
        <v>1122</v>
      </c>
      <c r="I11877">
        <v>894</v>
      </c>
      <c r="J11877" t="s">
        <v>1123</v>
      </c>
      <c r="K11877" t="s">
        <v>828</v>
      </c>
      <c r="L11877" t="s">
        <v>534</v>
      </c>
      <c r="M11877">
        <v>0</v>
      </c>
      <c r="N11877">
        <v>1394893</v>
      </c>
      <c r="O11877">
        <v>243628</v>
      </c>
      <c r="P11877">
        <v>8049358</v>
      </c>
      <c r="Q11877">
        <v>826076</v>
      </c>
      <c r="R11877" t="s">
        <v>829</v>
      </c>
      <c r="S11877">
        <v>10513955</v>
      </c>
      <c r="T11877">
        <v>425881</v>
      </c>
      <c r="U11877">
        <v>10088074</v>
      </c>
      <c r="V11877">
        <v>221</v>
      </c>
    </row>
    <row r="11878" spans="1:22" x14ac:dyDescent="0.3">
      <c r="A11878">
        <v>202324</v>
      </c>
      <c r="B11878" t="s">
        <v>820</v>
      </c>
      <c r="C11878" t="s">
        <v>821</v>
      </c>
      <c r="D11878" t="s">
        <v>822</v>
      </c>
      <c r="E11878" t="s">
        <v>823</v>
      </c>
      <c r="F11878" t="s">
        <v>862</v>
      </c>
      <c r="G11878" t="s">
        <v>863</v>
      </c>
      <c r="H11878" t="s">
        <v>1122</v>
      </c>
      <c r="I11878">
        <v>894</v>
      </c>
      <c r="J11878" t="s">
        <v>1123</v>
      </c>
      <c r="K11878" t="s">
        <v>828</v>
      </c>
      <c r="L11878" t="s">
        <v>534</v>
      </c>
      <c r="M11878">
        <v>0</v>
      </c>
      <c r="N11878">
        <v>1860069</v>
      </c>
      <c r="O11878">
        <v>327528</v>
      </c>
      <c r="P11878">
        <v>9713022</v>
      </c>
      <c r="Q11878">
        <v>595808</v>
      </c>
      <c r="R11878" t="s">
        <v>829</v>
      </c>
      <c r="S11878">
        <v>12496427</v>
      </c>
      <c r="T11878">
        <v>515764</v>
      </c>
      <c r="U11878">
        <v>11980663</v>
      </c>
      <c r="V11878">
        <v>263</v>
      </c>
    </row>
    <row r="11879" spans="1:22" x14ac:dyDescent="0.3">
      <c r="A11879">
        <v>202122</v>
      </c>
      <c r="B11879" t="s">
        <v>820</v>
      </c>
      <c r="C11879" t="s">
        <v>821</v>
      </c>
      <c r="D11879" t="s">
        <v>822</v>
      </c>
      <c r="E11879" t="s">
        <v>823</v>
      </c>
      <c r="F11879" t="s">
        <v>862</v>
      </c>
      <c r="G11879" t="s">
        <v>863</v>
      </c>
      <c r="H11879" t="s">
        <v>1122</v>
      </c>
      <c r="I11879">
        <v>894</v>
      </c>
      <c r="J11879" t="s">
        <v>1123</v>
      </c>
      <c r="K11879" t="s">
        <v>828</v>
      </c>
      <c r="L11879" t="s">
        <v>603</v>
      </c>
      <c r="M11879" t="s">
        <v>829</v>
      </c>
      <c r="N11879" t="s">
        <v>829</v>
      </c>
      <c r="O11879" t="s">
        <v>829</v>
      </c>
      <c r="P11879">
        <v>0</v>
      </c>
      <c r="Q11879">
        <v>0</v>
      </c>
      <c r="R11879">
        <v>0</v>
      </c>
      <c r="S11879">
        <v>0</v>
      </c>
      <c r="T11879">
        <v>0</v>
      </c>
      <c r="U11879">
        <v>0</v>
      </c>
      <c r="V11879">
        <v>0</v>
      </c>
    </row>
    <row r="11880" spans="1:22" x14ac:dyDescent="0.3">
      <c r="A11880">
        <v>202223</v>
      </c>
      <c r="B11880" t="s">
        <v>820</v>
      </c>
      <c r="C11880" t="s">
        <v>821</v>
      </c>
      <c r="D11880" t="s">
        <v>822</v>
      </c>
      <c r="E11880" t="s">
        <v>823</v>
      </c>
      <c r="F11880" t="s">
        <v>862</v>
      </c>
      <c r="G11880" t="s">
        <v>863</v>
      </c>
      <c r="H11880" t="s">
        <v>1122</v>
      </c>
      <c r="I11880">
        <v>894</v>
      </c>
      <c r="J11880" t="s">
        <v>1123</v>
      </c>
      <c r="K11880" t="s">
        <v>828</v>
      </c>
      <c r="L11880" t="s">
        <v>603</v>
      </c>
      <c r="M11880" t="s">
        <v>829</v>
      </c>
      <c r="N11880" t="s">
        <v>829</v>
      </c>
      <c r="O11880" t="s">
        <v>829</v>
      </c>
      <c r="P11880">
        <v>0</v>
      </c>
      <c r="Q11880">
        <v>0</v>
      </c>
      <c r="R11880">
        <v>0</v>
      </c>
      <c r="S11880">
        <v>0</v>
      </c>
      <c r="T11880">
        <v>0</v>
      </c>
      <c r="U11880">
        <v>0</v>
      </c>
      <c r="V11880">
        <v>0</v>
      </c>
    </row>
    <row r="11881" spans="1:22" x14ac:dyDescent="0.3">
      <c r="A11881">
        <v>202324</v>
      </c>
      <c r="B11881" t="s">
        <v>820</v>
      </c>
      <c r="C11881" t="s">
        <v>821</v>
      </c>
      <c r="D11881" t="s">
        <v>822</v>
      </c>
      <c r="E11881" t="s">
        <v>823</v>
      </c>
      <c r="F11881" t="s">
        <v>862</v>
      </c>
      <c r="G11881" t="s">
        <v>863</v>
      </c>
      <c r="H11881" t="s">
        <v>1122</v>
      </c>
      <c r="I11881">
        <v>894</v>
      </c>
      <c r="J11881" t="s">
        <v>1123</v>
      </c>
      <c r="K11881" t="s">
        <v>828</v>
      </c>
      <c r="L11881" t="s">
        <v>603</v>
      </c>
      <c r="M11881" t="s">
        <v>829</v>
      </c>
      <c r="N11881" t="s">
        <v>829</v>
      </c>
      <c r="O11881" t="s">
        <v>829</v>
      </c>
      <c r="P11881">
        <v>0</v>
      </c>
      <c r="Q11881">
        <v>0</v>
      </c>
      <c r="R11881">
        <v>0</v>
      </c>
      <c r="S11881">
        <v>0</v>
      </c>
      <c r="T11881">
        <v>0</v>
      </c>
      <c r="U11881">
        <v>0</v>
      </c>
      <c r="V11881">
        <v>0</v>
      </c>
    </row>
    <row r="11882" spans="1:22" x14ac:dyDescent="0.3">
      <c r="A11882">
        <v>202122</v>
      </c>
      <c r="B11882" t="s">
        <v>820</v>
      </c>
      <c r="C11882" t="s">
        <v>821</v>
      </c>
      <c r="D11882" t="s">
        <v>822</v>
      </c>
      <c r="E11882" t="s">
        <v>823</v>
      </c>
      <c r="F11882" t="s">
        <v>862</v>
      </c>
      <c r="G11882" t="s">
        <v>863</v>
      </c>
      <c r="H11882" t="s">
        <v>1122</v>
      </c>
      <c r="I11882">
        <v>894</v>
      </c>
      <c r="J11882" t="s">
        <v>1123</v>
      </c>
      <c r="K11882" t="s">
        <v>828</v>
      </c>
      <c r="L11882" t="s">
        <v>606</v>
      </c>
      <c r="M11882">
        <v>0</v>
      </c>
      <c r="N11882">
        <v>0</v>
      </c>
      <c r="O11882">
        <v>0</v>
      </c>
      <c r="P11882">
        <v>193659</v>
      </c>
      <c r="Q11882">
        <v>0</v>
      </c>
      <c r="R11882">
        <v>0</v>
      </c>
      <c r="S11882">
        <v>193659</v>
      </c>
      <c r="T11882">
        <v>375</v>
      </c>
      <c r="U11882">
        <v>193284</v>
      </c>
      <c r="V11882">
        <v>4</v>
      </c>
    </row>
    <row r="11883" spans="1:22" x14ac:dyDescent="0.3">
      <c r="A11883">
        <v>202223</v>
      </c>
      <c r="B11883" t="s">
        <v>820</v>
      </c>
      <c r="C11883" t="s">
        <v>821</v>
      </c>
      <c r="D11883" t="s">
        <v>822</v>
      </c>
      <c r="E11883" t="s">
        <v>823</v>
      </c>
      <c r="F11883" t="s">
        <v>862</v>
      </c>
      <c r="G11883" t="s">
        <v>863</v>
      </c>
      <c r="H11883" t="s">
        <v>1122</v>
      </c>
      <c r="I11883">
        <v>894</v>
      </c>
      <c r="J11883" t="s">
        <v>1123</v>
      </c>
      <c r="K11883" t="s">
        <v>828</v>
      </c>
      <c r="L11883" t="s">
        <v>606</v>
      </c>
      <c r="M11883">
        <v>0</v>
      </c>
      <c r="N11883">
        <v>0</v>
      </c>
      <c r="O11883">
        <v>0</v>
      </c>
      <c r="P11883">
        <v>574232</v>
      </c>
      <c r="Q11883">
        <v>0</v>
      </c>
      <c r="R11883">
        <v>0</v>
      </c>
      <c r="S11883">
        <v>574232</v>
      </c>
      <c r="T11883">
        <v>0</v>
      </c>
      <c r="U11883">
        <v>574232</v>
      </c>
      <c r="V11883">
        <v>13</v>
      </c>
    </row>
    <row r="11884" spans="1:22" x14ac:dyDescent="0.3">
      <c r="A11884">
        <v>202324</v>
      </c>
      <c r="B11884" t="s">
        <v>820</v>
      </c>
      <c r="C11884" t="s">
        <v>821</v>
      </c>
      <c r="D11884" t="s">
        <v>822</v>
      </c>
      <c r="E11884" t="s">
        <v>823</v>
      </c>
      <c r="F11884" t="s">
        <v>862</v>
      </c>
      <c r="G11884" t="s">
        <v>863</v>
      </c>
      <c r="H11884" t="s">
        <v>1122</v>
      </c>
      <c r="I11884">
        <v>894</v>
      </c>
      <c r="J11884" t="s">
        <v>1123</v>
      </c>
      <c r="K11884" t="s">
        <v>828</v>
      </c>
      <c r="L11884" t="s">
        <v>606</v>
      </c>
      <c r="M11884">
        <v>0</v>
      </c>
      <c r="N11884">
        <v>0</v>
      </c>
      <c r="O11884">
        <v>0</v>
      </c>
      <c r="P11884">
        <v>915219</v>
      </c>
      <c r="Q11884">
        <v>0</v>
      </c>
      <c r="R11884">
        <v>0</v>
      </c>
      <c r="S11884">
        <v>915219</v>
      </c>
      <c r="T11884">
        <v>0</v>
      </c>
      <c r="U11884">
        <v>915219</v>
      </c>
      <c r="V11884">
        <v>20</v>
      </c>
    </row>
    <row r="11885" spans="1:22" x14ac:dyDescent="0.3">
      <c r="A11885">
        <v>202122</v>
      </c>
      <c r="B11885" t="s">
        <v>820</v>
      </c>
      <c r="C11885" t="s">
        <v>821</v>
      </c>
      <c r="D11885" t="s">
        <v>822</v>
      </c>
      <c r="E11885" t="s">
        <v>823</v>
      </c>
      <c r="F11885" t="s">
        <v>862</v>
      </c>
      <c r="G11885" t="s">
        <v>863</v>
      </c>
      <c r="H11885" t="s">
        <v>1122</v>
      </c>
      <c r="I11885">
        <v>894</v>
      </c>
      <c r="J11885" t="s">
        <v>1123</v>
      </c>
      <c r="K11885" t="s">
        <v>828</v>
      </c>
      <c r="L11885" t="s">
        <v>609</v>
      </c>
      <c r="M11885" t="s">
        <v>829</v>
      </c>
      <c r="N11885" t="s">
        <v>829</v>
      </c>
      <c r="O11885" t="s">
        <v>829</v>
      </c>
      <c r="P11885" t="s">
        <v>829</v>
      </c>
      <c r="Q11885">
        <v>0</v>
      </c>
      <c r="R11885" t="s">
        <v>829</v>
      </c>
      <c r="S11885">
        <v>0</v>
      </c>
      <c r="T11885">
        <v>0</v>
      </c>
      <c r="U11885">
        <v>0</v>
      </c>
      <c r="V11885">
        <v>0</v>
      </c>
    </row>
    <row r="11886" spans="1:22" x14ac:dyDescent="0.3">
      <c r="A11886">
        <v>202223</v>
      </c>
      <c r="B11886" t="s">
        <v>820</v>
      </c>
      <c r="C11886" t="s">
        <v>821</v>
      </c>
      <c r="D11886" t="s">
        <v>822</v>
      </c>
      <c r="E11886" t="s">
        <v>823</v>
      </c>
      <c r="F11886" t="s">
        <v>862</v>
      </c>
      <c r="G11886" t="s">
        <v>863</v>
      </c>
      <c r="H11886" t="s">
        <v>1122</v>
      </c>
      <c r="I11886">
        <v>894</v>
      </c>
      <c r="J11886" t="s">
        <v>1123</v>
      </c>
      <c r="K11886" t="s">
        <v>828</v>
      </c>
      <c r="L11886" t="s">
        <v>609</v>
      </c>
      <c r="M11886" t="s">
        <v>829</v>
      </c>
      <c r="N11886" t="s">
        <v>829</v>
      </c>
      <c r="O11886" t="s">
        <v>829</v>
      </c>
      <c r="P11886" t="s">
        <v>829</v>
      </c>
      <c r="Q11886">
        <v>0</v>
      </c>
      <c r="R11886" t="s">
        <v>829</v>
      </c>
      <c r="S11886">
        <v>0</v>
      </c>
      <c r="T11886">
        <v>0</v>
      </c>
      <c r="U11886">
        <v>0</v>
      </c>
      <c r="V11886">
        <v>0</v>
      </c>
    </row>
    <row r="11887" spans="1:22" x14ac:dyDescent="0.3">
      <c r="A11887">
        <v>202122</v>
      </c>
      <c r="B11887" t="s">
        <v>820</v>
      </c>
      <c r="C11887" t="s">
        <v>821</v>
      </c>
      <c r="D11887" t="s">
        <v>822</v>
      </c>
      <c r="E11887" t="s">
        <v>823</v>
      </c>
      <c r="F11887" t="s">
        <v>862</v>
      </c>
      <c r="G11887" t="s">
        <v>863</v>
      </c>
      <c r="H11887" t="s">
        <v>1122</v>
      </c>
      <c r="I11887">
        <v>894</v>
      </c>
      <c r="J11887" t="s">
        <v>1123</v>
      </c>
      <c r="K11887" t="s">
        <v>828</v>
      </c>
      <c r="L11887" t="s">
        <v>830</v>
      </c>
      <c r="M11887">
        <v>0</v>
      </c>
      <c r="N11887">
        <v>0</v>
      </c>
      <c r="O11887">
        <v>0</v>
      </c>
      <c r="P11887">
        <v>0</v>
      </c>
      <c r="Q11887">
        <v>0</v>
      </c>
      <c r="R11887">
        <v>0</v>
      </c>
      <c r="S11887">
        <v>0</v>
      </c>
      <c r="T11887">
        <v>0</v>
      </c>
      <c r="U11887">
        <v>0</v>
      </c>
      <c r="V11887">
        <v>0</v>
      </c>
    </row>
    <row r="11888" spans="1:22" x14ac:dyDescent="0.3">
      <c r="A11888">
        <v>202223</v>
      </c>
      <c r="B11888" t="s">
        <v>820</v>
      </c>
      <c r="C11888" t="s">
        <v>821</v>
      </c>
      <c r="D11888" t="s">
        <v>822</v>
      </c>
      <c r="E11888" t="s">
        <v>823</v>
      </c>
      <c r="F11888" t="s">
        <v>862</v>
      </c>
      <c r="G11888" t="s">
        <v>863</v>
      </c>
      <c r="H11888" t="s">
        <v>1122</v>
      </c>
      <c r="I11888">
        <v>894</v>
      </c>
      <c r="J11888" t="s">
        <v>1123</v>
      </c>
      <c r="K11888" t="s">
        <v>828</v>
      </c>
      <c r="L11888" t="s">
        <v>830</v>
      </c>
      <c r="M11888">
        <v>0</v>
      </c>
      <c r="N11888">
        <v>46253</v>
      </c>
      <c r="O11888">
        <v>42050</v>
      </c>
      <c r="P11888">
        <v>4221</v>
      </c>
      <c r="Q11888">
        <v>598</v>
      </c>
      <c r="R11888">
        <v>0</v>
      </c>
      <c r="S11888">
        <v>93122</v>
      </c>
      <c r="T11888">
        <v>0</v>
      </c>
      <c r="U11888">
        <v>93122</v>
      </c>
      <c r="V11888">
        <v>2</v>
      </c>
    </row>
    <row r="11889" spans="1:22" x14ac:dyDescent="0.3">
      <c r="A11889">
        <v>202324</v>
      </c>
      <c r="B11889" t="s">
        <v>820</v>
      </c>
      <c r="C11889" t="s">
        <v>821</v>
      </c>
      <c r="D11889" t="s">
        <v>822</v>
      </c>
      <c r="E11889" t="s">
        <v>823</v>
      </c>
      <c r="F11889" t="s">
        <v>862</v>
      </c>
      <c r="G11889" t="s">
        <v>863</v>
      </c>
      <c r="H11889" t="s">
        <v>1122</v>
      </c>
      <c r="I11889">
        <v>894</v>
      </c>
      <c r="J11889" t="s">
        <v>1123</v>
      </c>
      <c r="K11889" t="s">
        <v>828</v>
      </c>
      <c r="L11889" t="s">
        <v>830</v>
      </c>
      <c r="M11889">
        <v>0</v>
      </c>
      <c r="N11889">
        <v>55294</v>
      </c>
      <c r="O11889">
        <v>51911</v>
      </c>
      <c r="P11889">
        <v>4716</v>
      </c>
      <c r="Q11889">
        <v>673</v>
      </c>
      <c r="R11889">
        <v>0</v>
      </c>
      <c r="S11889">
        <v>112594</v>
      </c>
      <c r="T11889">
        <v>0</v>
      </c>
      <c r="U11889">
        <v>112594</v>
      </c>
      <c r="V11889">
        <v>2</v>
      </c>
    </row>
    <row r="11890" spans="1:22" x14ac:dyDescent="0.3">
      <c r="A11890">
        <v>202122</v>
      </c>
      <c r="B11890" t="s">
        <v>820</v>
      </c>
      <c r="C11890" t="s">
        <v>821</v>
      </c>
      <c r="D11890" t="s">
        <v>822</v>
      </c>
      <c r="E11890" t="s">
        <v>823</v>
      </c>
      <c r="F11890" t="s">
        <v>862</v>
      </c>
      <c r="G11890" t="s">
        <v>863</v>
      </c>
      <c r="H11890" t="s">
        <v>1122</v>
      </c>
      <c r="I11890">
        <v>894</v>
      </c>
      <c r="J11890" t="s">
        <v>1123</v>
      </c>
      <c r="K11890" t="s">
        <v>828</v>
      </c>
      <c r="L11890" t="s">
        <v>537</v>
      </c>
      <c r="M11890">
        <v>0</v>
      </c>
      <c r="N11890">
        <v>269439</v>
      </c>
      <c r="O11890">
        <v>834525</v>
      </c>
      <c r="P11890">
        <v>1543305</v>
      </c>
      <c r="Q11890">
        <v>210654</v>
      </c>
      <c r="R11890">
        <v>1153553</v>
      </c>
      <c r="S11890">
        <v>4011476</v>
      </c>
      <c r="T11890">
        <v>4667</v>
      </c>
      <c r="U11890">
        <v>4006809</v>
      </c>
      <c r="V11890">
        <v>87</v>
      </c>
    </row>
    <row r="11891" spans="1:22" x14ac:dyDescent="0.3">
      <c r="A11891">
        <v>202223</v>
      </c>
      <c r="B11891" t="s">
        <v>820</v>
      </c>
      <c r="C11891" t="s">
        <v>821</v>
      </c>
      <c r="D11891" t="s">
        <v>822</v>
      </c>
      <c r="E11891" t="s">
        <v>823</v>
      </c>
      <c r="F11891" t="s">
        <v>862</v>
      </c>
      <c r="G11891" t="s">
        <v>863</v>
      </c>
      <c r="H11891" t="s">
        <v>1122</v>
      </c>
      <c r="I11891">
        <v>894</v>
      </c>
      <c r="J11891" t="s">
        <v>1123</v>
      </c>
      <c r="K11891" t="s">
        <v>828</v>
      </c>
      <c r="L11891" t="s">
        <v>537</v>
      </c>
      <c r="M11891">
        <v>0</v>
      </c>
      <c r="N11891">
        <v>316912</v>
      </c>
      <c r="O11891">
        <v>857208</v>
      </c>
      <c r="P11891">
        <v>1822870</v>
      </c>
      <c r="Q11891">
        <v>240676</v>
      </c>
      <c r="R11891">
        <v>1341003</v>
      </c>
      <c r="S11891">
        <v>4578669</v>
      </c>
      <c r="T11891">
        <v>0</v>
      </c>
      <c r="U11891">
        <v>4578669</v>
      </c>
      <c r="V11891">
        <v>100</v>
      </c>
    </row>
    <row r="11892" spans="1:22" x14ac:dyDescent="0.3">
      <c r="A11892">
        <v>202324</v>
      </c>
      <c r="B11892" t="s">
        <v>820</v>
      </c>
      <c r="C11892" t="s">
        <v>821</v>
      </c>
      <c r="D11892" t="s">
        <v>822</v>
      </c>
      <c r="E11892" t="s">
        <v>823</v>
      </c>
      <c r="F11892" t="s">
        <v>862</v>
      </c>
      <c r="G11892" t="s">
        <v>863</v>
      </c>
      <c r="H11892" t="s">
        <v>1122</v>
      </c>
      <c r="I11892">
        <v>894</v>
      </c>
      <c r="J11892" t="s">
        <v>1123</v>
      </c>
      <c r="K11892" t="s">
        <v>828</v>
      </c>
      <c r="L11892" t="s">
        <v>537</v>
      </c>
      <c r="M11892">
        <v>0</v>
      </c>
      <c r="N11892">
        <v>440536</v>
      </c>
      <c r="O11892">
        <v>1134904</v>
      </c>
      <c r="P11892">
        <v>2065493</v>
      </c>
      <c r="Q11892">
        <v>290861</v>
      </c>
      <c r="R11892">
        <v>1550917</v>
      </c>
      <c r="S11892">
        <v>5482711</v>
      </c>
      <c r="T11892">
        <v>0</v>
      </c>
      <c r="U11892">
        <v>5482711</v>
      </c>
      <c r="V11892">
        <v>120</v>
      </c>
    </row>
    <row r="11893" spans="1:22" x14ac:dyDescent="0.3">
      <c r="A11893">
        <v>202122</v>
      </c>
      <c r="B11893" t="s">
        <v>820</v>
      </c>
      <c r="C11893" t="s">
        <v>821</v>
      </c>
      <c r="D11893" t="s">
        <v>822</v>
      </c>
      <c r="E11893" t="s">
        <v>823</v>
      </c>
      <c r="F11893" t="s">
        <v>862</v>
      </c>
      <c r="G11893" t="s">
        <v>863</v>
      </c>
      <c r="H11893" t="s">
        <v>1122</v>
      </c>
      <c r="I11893">
        <v>894</v>
      </c>
      <c r="J11893" t="s">
        <v>1123</v>
      </c>
      <c r="K11893" t="s">
        <v>828</v>
      </c>
      <c r="L11893" t="s">
        <v>572</v>
      </c>
      <c r="M11893">
        <v>0</v>
      </c>
      <c r="N11893">
        <v>0</v>
      </c>
      <c r="O11893">
        <v>0</v>
      </c>
      <c r="P11893">
        <v>2434151</v>
      </c>
      <c r="Q11893">
        <v>0</v>
      </c>
      <c r="R11893">
        <v>1473562</v>
      </c>
      <c r="S11893">
        <v>3907713</v>
      </c>
      <c r="T11893">
        <v>5850</v>
      </c>
      <c r="U11893">
        <v>3901863</v>
      </c>
      <c r="V11893">
        <v>84</v>
      </c>
    </row>
    <row r="11894" spans="1:22" x14ac:dyDescent="0.3">
      <c r="A11894">
        <v>202223</v>
      </c>
      <c r="B11894" t="s">
        <v>820</v>
      </c>
      <c r="C11894" t="s">
        <v>821</v>
      </c>
      <c r="D11894" t="s">
        <v>822</v>
      </c>
      <c r="E11894" t="s">
        <v>823</v>
      </c>
      <c r="F11894" t="s">
        <v>862</v>
      </c>
      <c r="G11894" t="s">
        <v>863</v>
      </c>
      <c r="H11894" t="s">
        <v>1122</v>
      </c>
      <c r="I11894">
        <v>894</v>
      </c>
      <c r="J11894" t="s">
        <v>1123</v>
      </c>
      <c r="K11894" t="s">
        <v>828</v>
      </c>
      <c r="L11894" t="s">
        <v>572</v>
      </c>
      <c r="M11894">
        <v>0</v>
      </c>
      <c r="N11894">
        <v>0</v>
      </c>
      <c r="O11894">
        <v>0</v>
      </c>
      <c r="P11894">
        <v>3220905</v>
      </c>
      <c r="Q11894">
        <v>0</v>
      </c>
      <c r="R11894">
        <v>1929260</v>
      </c>
      <c r="S11894">
        <v>5150165</v>
      </c>
      <c r="T11894">
        <v>76700</v>
      </c>
      <c r="U11894">
        <v>5073465</v>
      </c>
      <c r="V11894">
        <v>111</v>
      </c>
    </row>
    <row r="11895" spans="1:22" x14ac:dyDescent="0.3">
      <c r="A11895">
        <v>202324</v>
      </c>
      <c r="B11895" t="s">
        <v>820</v>
      </c>
      <c r="C11895" t="s">
        <v>821</v>
      </c>
      <c r="D11895" t="s">
        <v>822</v>
      </c>
      <c r="E11895" t="s">
        <v>823</v>
      </c>
      <c r="F11895" t="s">
        <v>862</v>
      </c>
      <c r="G11895" t="s">
        <v>863</v>
      </c>
      <c r="H11895" t="s">
        <v>1122</v>
      </c>
      <c r="I11895">
        <v>894</v>
      </c>
      <c r="J11895" t="s">
        <v>1123</v>
      </c>
      <c r="K11895" t="s">
        <v>828</v>
      </c>
      <c r="L11895" t="s">
        <v>572</v>
      </c>
      <c r="M11895">
        <v>0</v>
      </c>
      <c r="N11895">
        <v>0</v>
      </c>
      <c r="O11895">
        <v>0</v>
      </c>
      <c r="P11895">
        <v>3303794</v>
      </c>
      <c r="Q11895">
        <v>0</v>
      </c>
      <c r="R11895">
        <v>3212415</v>
      </c>
      <c r="S11895">
        <v>6516209</v>
      </c>
      <c r="T11895">
        <v>0</v>
      </c>
      <c r="U11895">
        <v>6516209</v>
      </c>
      <c r="V11895">
        <v>143</v>
      </c>
    </row>
    <row r="11896" spans="1:22" x14ac:dyDescent="0.3">
      <c r="A11896">
        <v>202122</v>
      </c>
      <c r="B11896" t="s">
        <v>820</v>
      </c>
      <c r="C11896" t="s">
        <v>821</v>
      </c>
      <c r="D11896" t="s">
        <v>822</v>
      </c>
      <c r="E11896" t="s">
        <v>823</v>
      </c>
      <c r="F11896" t="s">
        <v>862</v>
      </c>
      <c r="G11896" t="s">
        <v>863</v>
      </c>
      <c r="H11896" t="s">
        <v>1122</v>
      </c>
      <c r="I11896">
        <v>894</v>
      </c>
      <c r="J11896" t="s">
        <v>1123</v>
      </c>
      <c r="K11896" t="s">
        <v>828</v>
      </c>
      <c r="L11896" t="s">
        <v>539</v>
      </c>
      <c r="M11896">
        <v>0</v>
      </c>
      <c r="N11896">
        <v>204536</v>
      </c>
      <c r="O11896">
        <v>41667</v>
      </c>
      <c r="P11896" t="s">
        <v>829</v>
      </c>
      <c r="Q11896" t="s">
        <v>829</v>
      </c>
      <c r="R11896" t="s">
        <v>829</v>
      </c>
      <c r="S11896">
        <v>246203</v>
      </c>
      <c r="T11896">
        <v>0</v>
      </c>
      <c r="U11896">
        <v>246203</v>
      </c>
      <c r="V11896">
        <v>5</v>
      </c>
    </row>
    <row r="11897" spans="1:22" x14ac:dyDescent="0.3">
      <c r="A11897">
        <v>202223</v>
      </c>
      <c r="B11897" t="s">
        <v>820</v>
      </c>
      <c r="C11897" t="s">
        <v>821</v>
      </c>
      <c r="D11897" t="s">
        <v>822</v>
      </c>
      <c r="E11897" t="s">
        <v>823</v>
      </c>
      <c r="F11897" t="s">
        <v>862</v>
      </c>
      <c r="G11897" t="s">
        <v>863</v>
      </c>
      <c r="H11897" t="s">
        <v>1122</v>
      </c>
      <c r="I11897">
        <v>894</v>
      </c>
      <c r="J11897" t="s">
        <v>1123</v>
      </c>
      <c r="K11897" t="s">
        <v>828</v>
      </c>
      <c r="L11897" t="s">
        <v>539</v>
      </c>
      <c r="M11897">
        <v>0</v>
      </c>
      <c r="N11897">
        <v>165333</v>
      </c>
      <c r="O11897">
        <v>62667</v>
      </c>
      <c r="P11897" t="s">
        <v>829</v>
      </c>
      <c r="Q11897" t="s">
        <v>829</v>
      </c>
      <c r="R11897" t="s">
        <v>829</v>
      </c>
      <c r="S11897">
        <v>228000</v>
      </c>
      <c r="T11897">
        <v>0</v>
      </c>
      <c r="U11897">
        <v>228000</v>
      </c>
      <c r="V11897">
        <v>5</v>
      </c>
    </row>
    <row r="11898" spans="1:22" x14ac:dyDescent="0.3">
      <c r="A11898">
        <v>202324</v>
      </c>
      <c r="B11898" t="s">
        <v>820</v>
      </c>
      <c r="C11898" t="s">
        <v>821</v>
      </c>
      <c r="D11898" t="s">
        <v>822</v>
      </c>
      <c r="E11898" t="s">
        <v>823</v>
      </c>
      <c r="F11898" t="s">
        <v>862</v>
      </c>
      <c r="G11898" t="s">
        <v>863</v>
      </c>
      <c r="H11898" t="s">
        <v>1122</v>
      </c>
      <c r="I11898">
        <v>894</v>
      </c>
      <c r="J11898" t="s">
        <v>1123</v>
      </c>
      <c r="K11898" t="s">
        <v>828</v>
      </c>
      <c r="L11898" t="s">
        <v>539</v>
      </c>
      <c r="M11898">
        <v>0</v>
      </c>
      <c r="N11898">
        <v>313323</v>
      </c>
      <c r="O11898">
        <v>60667</v>
      </c>
      <c r="P11898" t="s">
        <v>829</v>
      </c>
      <c r="Q11898" t="s">
        <v>829</v>
      </c>
      <c r="R11898" t="s">
        <v>829</v>
      </c>
      <c r="S11898">
        <v>373990</v>
      </c>
      <c r="T11898">
        <v>0</v>
      </c>
      <c r="U11898">
        <v>373990</v>
      </c>
      <c r="V11898">
        <v>8</v>
      </c>
    </row>
    <row r="11899" spans="1:22" x14ac:dyDescent="0.3">
      <c r="A11899">
        <v>202122</v>
      </c>
      <c r="B11899" t="s">
        <v>820</v>
      </c>
      <c r="C11899" t="s">
        <v>821</v>
      </c>
      <c r="D11899" t="s">
        <v>822</v>
      </c>
      <c r="E11899" t="s">
        <v>823</v>
      </c>
      <c r="F11899" t="s">
        <v>862</v>
      </c>
      <c r="G11899" t="s">
        <v>863</v>
      </c>
      <c r="H11899" t="s">
        <v>1122</v>
      </c>
      <c r="I11899">
        <v>894</v>
      </c>
      <c r="J11899" t="s">
        <v>1123</v>
      </c>
      <c r="K11899" t="s">
        <v>828</v>
      </c>
      <c r="L11899" t="s">
        <v>541</v>
      </c>
      <c r="M11899">
        <v>237391</v>
      </c>
      <c r="N11899">
        <v>618719</v>
      </c>
      <c r="O11899">
        <v>482218</v>
      </c>
      <c r="P11899">
        <v>52522</v>
      </c>
      <c r="Q11899">
        <v>7350</v>
      </c>
      <c r="R11899">
        <v>184747</v>
      </c>
      <c r="S11899">
        <v>1582947</v>
      </c>
      <c r="T11899">
        <v>112149</v>
      </c>
      <c r="U11899">
        <v>1470798</v>
      </c>
      <c r="V11899">
        <v>32</v>
      </c>
    </row>
    <row r="11900" spans="1:22" x14ac:dyDescent="0.3">
      <c r="A11900">
        <v>202223</v>
      </c>
      <c r="B11900" t="s">
        <v>820</v>
      </c>
      <c r="C11900" t="s">
        <v>821</v>
      </c>
      <c r="D11900" t="s">
        <v>822</v>
      </c>
      <c r="E11900" t="s">
        <v>823</v>
      </c>
      <c r="F11900" t="s">
        <v>862</v>
      </c>
      <c r="G11900" t="s">
        <v>863</v>
      </c>
      <c r="H11900" t="s">
        <v>1122</v>
      </c>
      <c r="I11900">
        <v>894</v>
      </c>
      <c r="J11900" t="s">
        <v>1123</v>
      </c>
      <c r="K11900" t="s">
        <v>828</v>
      </c>
      <c r="L11900" t="s">
        <v>541</v>
      </c>
      <c r="M11900">
        <v>276069</v>
      </c>
      <c r="N11900">
        <v>793281</v>
      </c>
      <c r="O11900">
        <v>583454</v>
      </c>
      <c r="P11900">
        <v>64782</v>
      </c>
      <c r="Q11900">
        <v>8696</v>
      </c>
      <c r="R11900">
        <v>147182</v>
      </c>
      <c r="S11900">
        <v>1873464</v>
      </c>
      <c r="T11900">
        <v>125000</v>
      </c>
      <c r="U11900">
        <v>1748464</v>
      </c>
      <c r="V11900">
        <v>38</v>
      </c>
    </row>
    <row r="11901" spans="1:22" x14ac:dyDescent="0.3">
      <c r="A11901">
        <v>202324</v>
      </c>
      <c r="B11901" t="s">
        <v>820</v>
      </c>
      <c r="C11901" t="s">
        <v>821</v>
      </c>
      <c r="D11901" t="s">
        <v>822</v>
      </c>
      <c r="E11901" t="s">
        <v>823</v>
      </c>
      <c r="F11901" t="s">
        <v>862</v>
      </c>
      <c r="G11901" t="s">
        <v>863</v>
      </c>
      <c r="H11901" t="s">
        <v>1122</v>
      </c>
      <c r="I11901">
        <v>894</v>
      </c>
      <c r="J11901" t="s">
        <v>1123</v>
      </c>
      <c r="K11901" t="s">
        <v>828</v>
      </c>
      <c r="L11901" t="s">
        <v>541</v>
      </c>
      <c r="M11901">
        <v>331231</v>
      </c>
      <c r="N11901">
        <v>974809</v>
      </c>
      <c r="O11901">
        <v>752062</v>
      </c>
      <c r="P11901">
        <v>83675</v>
      </c>
      <c r="Q11901">
        <v>10574</v>
      </c>
      <c r="R11901">
        <v>248284</v>
      </c>
      <c r="S11901">
        <v>2400635</v>
      </c>
      <c r="T11901">
        <v>219948</v>
      </c>
      <c r="U11901">
        <v>2180687</v>
      </c>
      <c r="V11901">
        <v>48</v>
      </c>
    </row>
    <row r="11902" spans="1:22" x14ac:dyDescent="0.3">
      <c r="A11902">
        <v>202122</v>
      </c>
      <c r="B11902" t="s">
        <v>820</v>
      </c>
      <c r="C11902" t="s">
        <v>821</v>
      </c>
      <c r="D11902" t="s">
        <v>822</v>
      </c>
      <c r="E11902" t="s">
        <v>823</v>
      </c>
      <c r="F11902" t="s">
        <v>862</v>
      </c>
      <c r="G11902" t="s">
        <v>863</v>
      </c>
      <c r="H11902" t="s">
        <v>1122</v>
      </c>
      <c r="I11902">
        <v>894</v>
      </c>
      <c r="J11902" t="s">
        <v>1123</v>
      </c>
      <c r="K11902" t="s">
        <v>828</v>
      </c>
      <c r="L11902" t="s">
        <v>831</v>
      </c>
      <c r="M11902" t="s">
        <v>829</v>
      </c>
      <c r="N11902" t="s">
        <v>829</v>
      </c>
      <c r="O11902" t="s">
        <v>829</v>
      </c>
      <c r="P11902">
        <v>0</v>
      </c>
      <c r="Q11902">
        <v>23916</v>
      </c>
      <c r="R11902" t="s">
        <v>829</v>
      </c>
      <c r="S11902">
        <v>23916</v>
      </c>
      <c r="T11902">
        <v>0</v>
      </c>
      <c r="U11902">
        <v>23916</v>
      </c>
      <c r="V11902">
        <v>1</v>
      </c>
    </row>
    <row r="11903" spans="1:22" x14ac:dyDescent="0.3">
      <c r="A11903">
        <v>202223</v>
      </c>
      <c r="B11903" t="s">
        <v>820</v>
      </c>
      <c r="C11903" t="s">
        <v>821</v>
      </c>
      <c r="D11903" t="s">
        <v>822</v>
      </c>
      <c r="E11903" t="s">
        <v>823</v>
      </c>
      <c r="F11903" t="s">
        <v>862</v>
      </c>
      <c r="G11903" t="s">
        <v>863</v>
      </c>
      <c r="H11903" t="s">
        <v>1122</v>
      </c>
      <c r="I11903">
        <v>894</v>
      </c>
      <c r="J11903" t="s">
        <v>1123</v>
      </c>
      <c r="K11903" t="s">
        <v>828</v>
      </c>
      <c r="L11903" t="s">
        <v>831</v>
      </c>
      <c r="M11903" t="s">
        <v>829</v>
      </c>
      <c r="N11903" t="s">
        <v>829</v>
      </c>
      <c r="O11903" t="s">
        <v>829</v>
      </c>
      <c r="P11903">
        <v>0</v>
      </c>
      <c r="Q11903">
        <v>25722</v>
      </c>
      <c r="R11903" t="s">
        <v>829</v>
      </c>
      <c r="S11903">
        <v>25722</v>
      </c>
      <c r="T11903">
        <v>0</v>
      </c>
      <c r="U11903">
        <v>25722</v>
      </c>
      <c r="V11903">
        <v>1</v>
      </c>
    </row>
    <row r="11904" spans="1:22" x14ac:dyDescent="0.3">
      <c r="A11904">
        <v>202324</v>
      </c>
      <c r="B11904" t="s">
        <v>820</v>
      </c>
      <c r="C11904" t="s">
        <v>821</v>
      </c>
      <c r="D11904" t="s">
        <v>822</v>
      </c>
      <c r="E11904" t="s">
        <v>823</v>
      </c>
      <c r="F11904" t="s">
        <v>862</v>
      </c>
      <c r="G11904" t="s">
        <v>863</v>
      </c>
      <c r="H11904" t="s">
        <v>1122</v>
      </c>
      <c r="I11904">
        <v>894</v>
      </c>
      <c r="J11904" t="s">
        <v>1123</v>
      </c>
      <c r="K11904" t="s">
        <v>828</v>
      </c>
      <c r="L11904" t="s">
        <v>831</v>
      </c>
      <c r="M11904" t="s">
        <v>829</v>
      </c>
      <c r="N11904" t="s">
        <v>829</v>
      </c>
      <c r="O11904" t="s">
        <v>829</v>
      </c>
      <c r="P11904">
        <v>0</v>
      </c>
      <c r="Q11904">
        <v>23853</v>
      </c>
      <c r="R11904" t="s">
        <v>829</v>
      </c>
      <c r="S11904">
        <v>23853</v>
      </c>
      <c r="T11904">
        <v>0</v>
      </c>
      <c r="U11904">
        <v>23853</v>
      </c>
      <c r="V11904">
        <v>1</v>
      </c>
    </row>
    <row r="11905" spans="1:22" x14ac:dyDescent="0.3">
      <c r="A11905">
        <v>202122</v>
      </c>
      <c r="B11905" t="s">
        <v>820</v>
      </c>
      <c r="C11905" t="s">
        <v>821</v>
      </c>
      <c r="D11905" t="s">
        <v>822</v>
      </c>
      <c r="E11905" t="s">
        <v>823</v>
      </c>
      <c r="F11905" t="s">
        <v>862</v>
      </c>
      <c r="G11905" t="s">
        <v>863</v>
      </c>
      <c r="H11905" t="s">
        <v>1122</v>
      </c>
      <c r="I11905">
        <v>894</v>
      </c>
      <c r="J11905" t="s">
        <v>1123</v>
      </c>
      <c r="K11905" t="s">
        <v>828</v>
      </c>
      <c r="L11905" t="s">
        <v>832</v>
      </c>
      <c r="M11905">
        <v>0</v>
      </c>
      <c r="N11905">
        <v>405875</v>
      </c>
      <c r="O11905">
        <v>142954</v>
      </c>
      <c r="P11905">
        <v>33989</v>
      </c>
      <c r="Q11905">
        <v>112206</v>
      </c>
      <c r="R11905">
        <v>0</v>
      </c>
      <c r="S11905">
        <v>695024</v>
      </c>
      <c r="T11905">
        <v>256441</v>
      </c>
      <c r="U11905">
        <v>438583</v>
      </c>
      <c r="V11905">
        <v>9</v>
      </c>
    </row>
    <row r="11906" spans="1:22" x14ac:dyDescent="0.3">
      <c r="A11906">
        <v>202223</v>
      </c>
      <c r="B11906" t="s">
        <v>820</v>
      </c>
      <c r="C11906" t="s">
        <v>821</v>
      </c>
      <c r="D11906" t="s">
        <v>822</v>
      </c>
      <c r="E11906" t="s">
        <v>823</v>
      </c>
      <c r="F11906" t="s">
        <v>862</v>
      </c>
      <c r="G11906" t="s">
        <v>863</v>
      </c>
      <c r="H11906" t="s">
        <v>1122</v>
      </c>
      <c r="I11906">
        <v>894</v>
      </c>
      <c r="J11906" t="s">
        <v>1123</v>
      </c>
      <c r="K11906" t="s">
        <v>828</v>
      </c>
      <c r="L11906" t="s">
        <v>832</v>
      </c>
      <c r="M11906">
        <v>0</v>
      </c>
      <c r="N11906">
        <v>346970</v>
      </c>
      <c r="O11906">
        <v>92027</v>
      </c>
      <c r="P11906">
        <v>28152</v>
      </c>
      <c r="Q11906">
        <v>242993</v>
      </c>
      <c r="R11906">
        <v>0</v>
      </c>
      <c r="S11906">
        <v>710142</v>
      </c>
      <c r="T11906">
        <v>31133</v>
      </c>
      <c r="U11906">
        <v>679009</v>
      </c>
      <c r="V11906">
        <v>15</v>
      </c>
    </row>
    <row r="11907" spans="1:22" x14ac:dyDescent="0.3">
      <c r="A11907">
        <v>202324</v>
      </c>
      <c r="B11907" t="s">
        <v>820</v>
      </c>
      <c r="C11907" t="s">
        <v>821</v>
      </c>
      <c r="D11907" t="s">
        <v>822</v>
      </c>
      <c r="E11907" t="s">
        <v>823</v>
      </c>
      <c r="F11907" t="s">
        <v>862</v>
      </c>
      <c r="G11907" t="s">
        <v>863</v>
      </c>
      <c r="H11907" t="s">
        <v>1122</v>
      </c>
      <c r="I11907">
        <v>894</v>
      </c>
      <c r="J11907" t="s">
        <v>1123</v>
      </c>
      <c r="K11907" t="s">
        <v>828</v>
      </c>
      <c r="L11907" t="s">
        <v>832</v>
      </c>
      <c r="M11907">
        <v>0</v>
      </c>
      <c r="N11907">
        <v>331328</v>
      </c>
      <c r="O11907">
        <v>2492</v>
      </c>
      <c r="P11907">
        <v>23733</v>
      </c>
      <c r="Q11907">
        <v>490425</v>
      </c>
      <c r="R11907">
        <v>0</v>
      </c>
      <c r="S11907">
        <v>847978</v>
      </c>
      <c r="T11907">
        <v>16665</v>
      </c>
      <c r="U11907">
        <v>831313</v>
      </c>
      <c r="V11907">
        <v>18</v>
      </c>
    </row>
    <row r="11908" spans="1:22" x14ac:dyDescent="0.3">
      <c r="A11908">
        <v>202122</v>
      </c>
      <c r="B11908" t="s">
        <v>820</v>
      </c>
      <c r="C11908" t="s">
        <v>821</v>
      </c>
      <c r="D11908" t="s">
        <v>822</v>
      </c>
      <c r="E11908" t="s">
        <v>823</v>
      </c>
      <c r="F11908" t="s">
        <v>862</v>
      </c>
      <c r="G11908" t="s">
        <v>863</v>
      </c>
      <c r="H11908" t="s">
        <v>1122</v>
      </c>
      <c r="I11908">
        <v>894</v>
      </c>
      <c r="J11908" t="s">
        <v>1123</v>
      </c>
      <c r="K11908" t="s">
        <v>828</v>
      </c>
      <c r="L11908" t="s">
        <v>544</v>
      </c>
      <c r="M11908">
        <v>15796</v>
      </c>
      <c r="N11908">
        <v>88089</v>
      </c>
      <c r="O11908">
        <v>155558</v>
      </c>
      <c r="P11908">
        <v>8169</v>
      </c>
      <c r="Q11908">
        <v>1156</v>
      </c>
      <c r="R11908">
        <v>0</v>
      </c>
      <c r="S11908">
        <v>268768</v>
      </c>
      <c r="T11908">
        <v>0</v>
      </c>
      <c r="U11908">
        <v>268768</v>
      </c>
      <c r="V11908">
        <v>6</v>
      </c>
    </row>
    <row r="11909" spans="1:22" x14ac:dyDescent="0.3">
      <c r="A11909">
        <v>202223</v>
      </c>
      <c r="B11909" t="s">
        <v>820</v>
      </c>
      <c r="C11909" t="s">
        <v>821</v>
      </c>
      <c r="D11909" t="s">
        <v>822</v>
      </c>
      <c r="E11909" t="s">
        <v>823</v>
      </c>
      <c r="F11909" t="s">
        <v>862</v>
      </c>
      <c r="G11909" t="s">
        <v>863</v>
      </c>
      <c r="H11909" t="s">
        <v>1122</v>
      </c>
      <c r="I11909">
        <v>894</v>
      </c>
      <c r="J11909" t="s">
        <v>1123</v>
      </c>
      <c r="K11909" t="s">
        <v>828</v>
      </c>
      <c r="L11909" t="s">
        <v>544</v>
      </c>
      <c r="M11909">
        <v>17741</v>
      </c>
      <c r="N11909">
        <v>98108</v>
      </c>
      <c r="O11909">
        <v>167835</v>
      </c>
      <c r="P11909">
        <v>43518</v>
      </c>
      <c r="Q11909">
        <v>1261</v>
      </c>
      <c r="R11909">
        <v>0</v>
      </c>
      <c r="S11909">
        <v>328463</v>
      </c>
      <c r="T11909">
        <v>0</v>
      </c>
      <c r="U11909">
        <v>328463</v>
      </c>
      <c r="V11909">
        <v>7</v>
      </c>
    </row>
    <row r="11910" spans="1:22" x14ac:dyDescent="0.3">
      <c r="A11910">
        <v>202324</v>
      </c>
      <c r="B11910" t="s">
        <v>820</v>
      </c>
      <c r="C11910" t="s">
        <v>821</v>
      </c>
      <c r="D11910" t="s">
        <v>822</v>
      </c>
      <c r="E11910" t="s">
        <v>823</v>
      </c>
      <c r="F11910" t="s">
        <v>862</v>
      </c>
      <c r="G11910" t="s">
        <v>863</v>
      </c>
      <c r="H11910" t="s">
        <v>1122</v>
      </c>
      <c r="I11910">
        <v>894</v>
      </c>
      <c r="J11910" t="s">
        <v>1123</v>
      </c>
      <c r="K11910" t="s">
        <v>828</v>
      </c>
      <c r="L11910" t="s">
        <v>544</v>
      </c>
      <c r="M11910">
        <v>17550</v>
      </c>
      <c r="N11910">
        <v>96761</v>
      </c>
      <c r="O11910">
        <v>171132</v>
      </c>
      <c r="P11910">
        <v>63280</v>
      </c>
      <c r="Q11910">
        <v>1179</v>
      </c>
      <c r="R11910">
        <v>0</v>
      </c>
      <c r="S11910">
        <v>349902</v>
      </c>
      <c r="T11910">
        <v>0</v>
      </c>
      <c r="U11910">
        <v>349902</v>
      </c>
      <c r="V11910">
        <v>8</v>
      </c>
    </row>
    <row r="11911" spans="1:22" x14ac:dyDescent="0.3">
      <c r="A11911">
        <v>202122</v>
      </c>
      <c r="B11911" t="s">
        <v>820</v>
      </c>
      <c r="C11911" t="s">
        <v>821</v>
      </c>
      <c r="D11911" t="s">
        <v>822</v>
      </c>
      <c r="E11911" t="s">
        <v>823</v>
      </c>
      <c r="F11911" t="s">
        <v>862</v>
      </c>
      <c r="G11911" t="s">
        <v>863</v>
      </c>
      <c r="H11911" t="s">
        <v>1122</v>
      </c>
      <c r="I11911">
        <v>894</v>
      </c>
      <c r="J11911" t="s">
        <v>1123</v>
      </c>
      <c r="K11911" t="s">
        <v>828</v>
      </c>
      <c r="L11911" t="s">
        <v>600</v>
      </c>
      <c r="M11911" t="s">
        <v>829</v>
      </c>
      <c r="N11911" t="s">
        <v>829</v>
      </c>
      <c r="O11911" t="s">
        <v>829</v>
      </c>
      <c r="P11911">
        <v>0</v>
      </c>
      <c r="Q11911">
        <v>0</v>
      </c>
      <c r="R11911" t="s">
        <v>829</v>
      </c>
      <c r="S11911">
        <v>0</v>
      </c>
      <c r="T11911">
        <v>0</v>
      </c>
      <c r="U11911">
        <v>0</v>
      </c>
      <c r="V11911">
        <v>0</v>
      </c>
    </row>
    <row r="11912" spans="1:22" x14ac:dyDescent="0.3">
      <c r="A11912">
        <v>202223</v>
      </c>
      <c r="B11912" t="s">
        <v>820</v>
      </c>
      <c r="C11912" t="s">
        <v>821</v>
      </c>
      <c r="D11912" t="s">
        <v>822</v>
      </c>
      <c r="E11912" t="s">
        <v>823</v>
      </c>
      <c r="F11912" t="s">
        <v>862</v>
      </c>
      <c r="G11912" t="s">
        <v>863</v>
      </c>
      <c r="H11912" t="s">
        <v>1122</v>
      </c>
      <c r="I11912">
        <v>894</v>
      </c>
      <c r="J11912" t="s">
        <v>1123</v>
      </c>
      <c r="K11912" t="s">
        <v>828</v>
      </c>
      <c r="L11912" t="s">
        <v>600</v>
      </c>
      <c r="M11912" t="s">
        <v>829</v>
      </c>
      <c r="N11912" t="s">
        <v>829</v>
      </c>
      <c r="O11912" t="s">
        <v>829</v>
      </c>
      <c r="P11912">
        <v>0</v>
      </c>
      <c r="Q11912">
        <v>0</v>
      </c>
      <c r="R11912" t="s">
        <v>829</v>
      </c>
      <c r="S11912">
        <v>0</v>
      </c>
      <c r="T11912">
        <v>0</v>
      </c>
      <c r="U11912">
        <v>0</v>
      </c>
      <c r="V11912">
        <v>0</v>
      </c>
    </row>
    <row r="11913" spans="1:22" x14ac:dyDescent="0.3">
      <c r="A11913">
        <v>202324</v>
      </c>
      <c r="B11913" t="s">
        <v>820</v>
      </c>
      <c r="C11913" t="s">
        <v>821</v>
      </c>
      <c r="D11913" t="s">
        <v>822</v>
      </c>
      <c r="E11913" t="s">
        <v>823</v>
      </c>
      <c r="F11913" t="s">
        <v>862</v>
      </c>
      <c r="G11913" t="s">
        <v>863</v>
      </c>
      <c r="H11913" t="s">
        <v>1122</v>
      </c>
      <c r="I11913">
        <v>894</v>
      </c>
      <c r="J11913" t="s">
        <v>1123</v>
      </c>
      <c r="K11913" t="s">
        <v>828</v>
      </c>
      <c r="L11913" t="s">
        <v>600</v>
      </c>
      <c r="M11913" t="s">
        <v>829</v>
      </c>
      <c r="N11913" t="s">
        <v>829</v>
      </c>
      <c r="O11913" t="s">
        <v>829</v>
      </c>
      <c r="P11913">
        <v>0</v>
      </c>
      <c r="Q11913">
        <v>0</v>
      </c>
      <c r="R11913" t="s">
        <v>829</v>
      </c>
      <c r="S11913">
        <v>0</v>
      </c>
      <c r="T11913">
        <v>0</v>
      </c>
      <c r="U11913">
        <v>0</v>
      </c>
      <c r="V11913">
        <v>0</v>
      </c>
    </row>
    <row r="11914" spans="1:22" x14ac:dyDescent="0.3">
      <c r="A11914">
        <v>202122</v>
      </c>
      <c r="B11914" t="s">
        <v>820</v>
      </c>
      <c r="C11914" t="s">
        <v>821</v>
      </c>
      <c r="D11914" t="s">
        <v>822</v>
      </c>
      <c r="E11914" t="s">
        <v>823</v>
      </c>
      <c r="F11914" t="s">
        <v>862</v>
      </c>
      <c r="G11914" t="s">
        <v>863</v>
      </c>
      <c r="H11914" t="s">
        <v>1122</v>
      </c>
      <c r="I11914">
        <v>894</v>
      </c>
      <c r="J11914" t="s">
        <v>1123</v>
      </c>
      <c r="K11914" t="s">
        <v>828</v>
      </c>
      <c r="L11914" t="s">
        <v>247</v>
      </c>
      <c r="M11914">
        <v>0</v>
      </c>
      <c r="N11914">
        <v>0</v>
      </c>
      <c r="O11914">
        <v>0</v>
      </c>
      <c r="P11914">
        <v>0</v>
      </c>
      <c r="Q11914">
        <v>0</v>
      </c>
      <c r="R11914">
        <v>0</v>
      </c>
      <c r="S11914">
        <v>0</v>
      </c>
      <c r="T11914">
        <v>0</v>
      </c>
      <c r="U11914">
        <v>0</v>
      </c>
      <c r="V11914">
        <v>0</v>
      </c>
    </row>
    <row r="11915" spans="1:22" x14ac:dyDescent="0.3">
      <c r="A11915">
        <v>202223</v>
      </c>
      <c r="B11915" t="s">
        <v>820</v>
      </c>
      <c r="C11915" t="s">
        <v>821</v>
      </c>
      <c r="D11915" t="s">
        <v>822</v>
      </c>
      <c r="E11915" t="s">
        <v>823</v>
      </c>
      <c r="F11915" t="s">
        <v>862</v>
      </c>
      <c r="G11915" t="s">
        <v>863</v>
      </c>
      <c r="H11915" t="s">
        <v>1122</v>
      </c>
      <c r="I11915">
        <v>894</v>
      </c>
      <c r="J11915" t="s">
        <v>1123</v>
      </c>
      <c r="K11915" t="s">
        <v>828</v>
      </c>
      <c r="L11915" t="s">
        <v>247</v>
      </c>
      <c r="M11915">
        <v>0</v>
      </c>
      <c r="N11915">
        <v>0</v>
      </c>
      <c r="O11915">
        <v>0</v>
      </c>
      <c r="P11915">
        <v>0</v>
      </c>
      <c r="Q11915">
        <v>0</v>
      </c>
      <c r="R11915">
        <v>0</v>
      </c>
      <c r="S11915">
        <v>0</v>
      </c>
      <c r="T11915">
        <v>0</v>
      </c>
      <c r="U11915">
        <v>0</v>
      </c>
      <c r="V11915">
        <v>0</v>
      </c>
    </row>
    <row r="11916" spans="1:22" x14ac:dyDescent="0.3">
      <c r="A11916">
        <v>202324</v>
      </c>
      <c r="B11916" t="s">
        <v>820</v>
      </c>
      <c r="C11916" t="s">
        <v>821</v>
      </c>
      <c r="D11916" t="s">
        <v>822</v>
      </c>
      <c r="E11916" t="s">
        <v>823</v>
      </c>
      <c r="F11916" t="s">
        <v>862</v>
      </c>
      <c r="G11916" t="s">
        <v>863</v>
      </c>
      <c r="H11916" t="s">
        <v>1122</v>
      </c>
      <c r="I11916">
        <v>894</v>
      </c>
      <c r="J11916" t="s">
        <v>1123</v>
      </c>
      <c r="K11916" t="s">
        <v>828</v>
      </c>
      <c r="L11916" t="s">
        <v>247</v>
      </c>
      <c r="M11916">
        <v>0</v>
      </c>
      <c r="N11916">
        <v>0</v>
      </c>
      <c r="O11916">
        <v>0</v>
      </c>
      <c r="P11916">
        <v>0</v>
      </c>
      <c r="Q11916">
        <v>0</v>
      </c>
      <c r="R11916">
        <v>0</v>
      </c>
      <c r="S11916">
        <v>0</v>
      </c>
      <c r="T11916">
        <v>0</v>
      </c>
      <c r="U11916">
        <v>0</v>
      </c>
      <c r="V11916">
        <v>0</v>
      </c>
    </row>
    <row r="11917" spans="1:22" x14ac:dyDescent="0.3">
      <c r="A11917">
        <v>202122</v>
      </c>
      <c r="B11917" t="s">
        <v>820</v>
      </c>
      <c r="C11917" t="s">
        <v>821</v>
      </c>
      <c r="D11917" t="s">
        <v>822</v>
      </c>
      <c r="E11917" t="s">
        <v>823</v>
      </c>
      <c r="F11917" t="s">
        <v>862</v>
      </c>
      <c r="G11917" t="s">
        <v>863</v>
      </c>
      <c r="H11917" t="s">
        <v>1122</v>
      </c>
      <c r="I11917">
        <v>894</v>
      </c>
      <c r="J11917" t="s">
        <v>1123</v>
      </c>
      <c r="K11917" t="s">
        <v>828</v>
      </c>
      <c r="L11917" t="s">
        <v>833</v>
      </c>
      <c r="M11917">
        <v>12456553</v>
      </c>
      <c r="N11917">
        <v>60376529</v>
      </c>
      <c r="O11917">
        <v>12942183</v>
      </c>
      <c r="P11917">
        <v>17107984</v>
      </c>
      <c r="Q11917">
        <v>1538234</v>
      </c>
      <c r="R11917">
        <v>2811862</v>
      </c>
      <c r="S11917">
        <v>108256871</v>
      </c>
      <c r="T11917">
        <v>859207</v>
      </c>
      <c r="U11917">
        <v>107397664</v>
      </c>
      <c r="V11917" t="s">
        <v>834</v>
      </c>
    </row>
    <row r="11918" spans="1:22" x14ac:dyDescent="0.3">
      <c r="A11918">
        <v>202223</v>
      </c>
      <c r="B11918" t="s">
        <v>820</v>
      </c>
      <c r="C11918" t="s">
        <v>821</v>
      </c>
      <c r="D11918" t="s">
        <v>822</v>
      </c>
      <c r="E11918" t="s">
        <v>823</v>
      </c>
      <c r="F11918" t="s">
        <v>862</v>
      </c>
      <c r="G11918" t="s">
        <v>863</v>
      </c>
      <c r="H11918" t="s">
        <v>1122</v>
      </c>
      <c r="I11918">
        <v>894</v>
      </c>
      <c r="J11918" t="s">
        <v>1123</v>
      </c>
      <c r="K11918" t="s">
        <v>828</v>
      </c>
      <c r="L11918" t="s">
        <v>833</v>
      </c>
      <c r="M11918">
        <v>13212012</v>
      </c>
      <c r="N11918">
        <v>60906160</v>
      </c>
      <c r="O11918">
        <v>13421344</v>
      </c>
      <c r="P11918">
        <v>19437115</v>
      </c>
      <c r="Q11918">
        <v>1828694</v>
      </c>
      <c r="R11918">
        <v>3417445</v>
      </c>
      <c r="S11918">
        <v>113304283</v>
      </c>
      <c r="T11918">
        <v>714663</v>
      </c>
      <c r="U11918">
        <v>112589620</v>
      </c>
      <c r="V11918" t="s">
        <v>834</v>
      </c>
    </row>
    <row r="11919" spans="1:22" x14ac:dyDescent="0.3">
      <c r="A11919">
        <v>202324</v>
      </c>
      <c r="B11919" t="s">
        <v>820</v>
      </c>
      <c r="C11919" t="s">
        <v>821</v>
      </c>
      <c r="D11919" t="s">
        <v>822</v>
      </c>
      <c r="E11919" t="s">
        <v>823</v>
      </c>
      <c r="F11919" t="s">
        <v>862</v>
      </c>
      <c r="G11919" t="s">
        <v>863</v>
      </c>
      <c r="H11919" t="s">
        <v>1122</v>
      </c>
      <c r="I11919">
        <v>894</v>
      </c>
      <c r="J11919" t="s">
        <v>1123</v>
      </c>
      <c r="K11919" t="s">
        <v>828</v>
      </c>
      <c r="L11919" t="s">
        <v>833</v>
      </c>
      <c r="M11919">
        <v>13827120</v>
      </c>
      <c r="N11919">
        <v>64778053</v>
      </c>
      <c r="O11919">
        <v>14835429</v>
      </c>
      <c r="P11919">
        <v>21761377</v>
      </c>
      <c r="Q11919">
        <v>1896183</v>
      </c>
      <c r="R11919">
        <v>5011616</v>
      </c>
      <c r="S11919">
        <v>123272747</v>
      </c>
      <c r="T11919">
        <v>819665</v>
      </c>
      <c r="U11919">
        <v>122453082</v>
      </c>
      <c r="V11919" t="s">
        <v>834</v>
      </c>
    </row>
    <row r="11920" spans="1:22" x14ac:dyDescent="0.3">
      <c r="A11920">
        <v>202122</v>
      </c>
      <c r="B11920" t="s">
        <v>820</v>
      </c>
      <c r="C11920" t="s">
        <v>821</v>
      </c>
      <c r="D11920" t="s">
        <v>822</v>
      </c>
      <c r="E11920" t="s">
        <v>823</v>
      </c>
      <c r="F11920" t="s">
        <v>862</v>
      </c>
      <c r="G11920" t="s">
        <v>863</v>
      </c>
      <c r="H11920" t="s">
        <v>1122</v>
      </c>
      <c r="I11920">
        <v>894</v>
      </c>
      <c r="J11920" t="s">
        <v>1123</v>
      </c>
      <c r="K11920" t="s">
        <v>835</v>
      </c>
      <c r="L11920" t="s">
        <v>836</v>
      </c>
      <c r="M11920" t="s">
        <v>829</v>
      </c>
      <c r="N11920" t="s">
        <v>829</v>
      </c>
      <c r="O11920" t="s">
        <v>829</v>
      </c>
      <c r="P11920" t="s">
        <v>829</v>
      </c>
      <c r="Q11920" t="s">
        <v>829</v>
      </c>
      <c r="R11920" t="s">
        <v>829</v>
      </c>
      <c r="S11920">
        <v>107119209</v>
      </c>
      <c r="T11920" t="s">
        <v>829</v>
      </c>
      <c r="U11920" t="s">
        <v>829</v>
      </c>
      <c r="V11920" t="s">
        <v>834</v>
      </c>
    </row>
    <row r="11921" spans="1:22" x14ac:dyDescent="0.3">
      <c r="A11921">
        <v>202223</v>
      </c>
      <c r="B11921" t="s">
        <v>820</v>
      </c>
      <c r="C11921" t="s">
        <v>821</v>
      </c>
      <c r="D11921" t="s">
        <v>822</v>
      </c>
      <c r="E11921" t="s">
        <v>823</v>
      </c>
      <c r="F11921" t="s">
        <v>862</v>
      </c>
      <c r="G11921" t="s">
        <v>863</v>
      </c>
      <c r="H11921" t="s">
        <v>1122</v>
      </c>
      <c r="I11921">
        <v>894</v>
      </c>
      <c r="J11921" t="s">
        <v>1123</v>
      </c>
      <c r="K11921" t="s">
        <v>835</v>
      </c>
      <c r="L11921" t="s">
        <v>836</v>
      </c>
      <c r="M11921" t="s">
        <v>829</v>
      </c>
      <c r="N11921" t="s">
        <v>829</v>
      </c>
      <c r="O11921" t="s">
        <v>829</v>
      </c>
      <c r="P11921" t="s">
        <v>829</v>
      </c>
      <c r="Q11921" t="s">
        <v>829</v>
      </c>
      <c r="R11921" t="s">
        <v>829</v>
      </c>
      <c r="S11921">
        <v>112168393</v>
      </c>
      <c r="T11921" t="s">
        <v>829</v>
      </c>
      <c r="U11921" t="s">
        <v>829</v>
      </c>
      <c r="V11921" t="s">
        <v>834</v>
      </c>
    </row>
    <row r="11922" spans="1:22" x14ac:dyDescent="0.3">
      <c r="A11922">
        <v>202324</v>
      </c>
      <c r="B11922" t="s">
        <v>820</v>
      </c>
      <c r="C11922" t="s">
        <v>821</v>
      </c>
      <c r="D11922" t="s">
        <v>822</v>
      </c>
      <c r="E11922" t="s">
        <v>823</v>
      </c>
      <c r="F11922" t="s">
        <v>862</v>
      </c>
      <c r="G11922" t="s">
        <v>863</v>
      </c>
      <c r="H11922" t="s">
        <v>1122</v>
      </c>
      <c r="I11922">
        <v>894</v>
      </c>
      <c r="J11922" t="s">
        <v>1123</v>
      </c>
      <c r="K11922" t="s">
        <v>835</v>
      </c>
      <c r="L11922" t="s">
        <v>836</v>
      </c>
      <c r="M11922" t="s">
        <v>829</v>
      </c>
      <c r="N11922" t="s">
        <v>829</v>
      </c>
      <c r="O11922" t="s">
        <v>829</v>
      </c>
      <c r="P11922" t="s">
        <v>829</v>
      </c>
      <c r="Q11922" t="s">
        <v>829</v>
      </c>
      <c r="R11922" t="s">
        <v>829</v>
      </c>
      <c r="S11922">
        <v>120235324</v>
      </c>
      <c r="T11922" t="s">
        <v>829</v>
      </c>
      <c r="U11922" t="s">
        <v>829</v>
      </c>
      <c r="V11922" t="s">
        <v>834</v>
      </c>
    </row>
    <row r="11923" spans="1:22" x14ac:dyDescent="0.3">
      <c r="A11923">
        <v>202122</v>
      </c>
      <c r="B11923" t="s">
        <v>820</v>
      </c>
      <c r="C11923" t="s">
        <v>821</v>
      </c>
      <c r="D11923" t="s">
        <v>822</v>
      </c>
      <c r="E11923" t="s">
        <v>823</v>
      </c>
      <c r="F11923" t="s">
        <v>862</v>
      </c>
      <c r="G11923" t="s">
        <v>863</v>
      </c>
      <c r="H11923" t="s">
        <v>1122</v>
      </c>
      <c r="I11923">
        <v>894</v>
      </c>
      <c r="J11923" t="s">
        <v>1123</v>
      </c>
      <c r="K11923" t="s">
        <v>835</v>
      </c>
      <c r="L11923" t="s">
        <v>837</v>
      </c>
      <c r="M11923" t="s">
        <v>829</v>
      </c>
      <c r="N11923" t="s">
        <v>829</v>
      </c>
      <c r="O11923" t="s">
        <v>829</v>
      </c>
      <c r="P11923" t="s">
        <v>829</v>
      </c>
      <c r="Q11923" t="s">
        <v>829</v>
      </c>
      <c r="R11923" t="s">
        <v>829</v>
      </c>
      <c r="S11923">
        <v>0</v>
      </c>
      <c r="T11923" t="s">
        <v>829</v>
      </c>
      <c r="U11923" t="s">
        <v>829</v>
      </c>
      <c r="V11923" t="s">
        <v>834</v>
      </c>
    </row>
    <row r="11924" spans="1:22" x14ac:dyDescent="0.3">
      <c r="A11924">
        <v>202223</v>
      </c>
      <c r="B11924" t="s">
        <v>820</v>
      </c>
      <c r="C11924" t="s">
        <v>821</v>
      </c>
      <c r="D11924" t="s">
        <v>822</v>
      </c>
      <c r="E11924" t="s">
        <v>823</v>
      </c>
      <c r="F11924" t="s">
        <v>862</v>
      </c>
      <c r="G11924" t="s">
        <v>863</v>
      </c>
      <c r="H11924" t="s">
        <v>1122</v>
      </c>
      <c r="I11924">
        <v>894</v>
      </c>
      <c r="J11924" t="s">
        <v>1123</v>
      </c>
      <c r="K11924" t="s">
        <v>835</v>
      </c>
      <c r="L11924" t="s">
        <v>837</v>
      </c>
      <c r="M11924" t="s">
        <v>829</v>
      </c>
      <c r="N11924" t="s">
        <v>829</v>
      </c>
      <c r="O11924" t="s">
        <v>829</v>
      </c>
      <c r="P11924" t="s">
        <v>829</v>
      </c>
      <c r="Q11924" t="s">
        <v>829</v>
      </c>
      <c r="R11924" t="s">
        <v>829</v>
      </c>
      <c r="S11924">
        <v>235295</v>
      </c>
      <c r="T11924" t="s">
        <v>829</v>
      </c>
      <c r="U11924" t="s">
        <v>829</v>
      </c>
      <c r="V11924">
        <v>0</v>
      </c>
    </row>
    <row r="11925" spans="1:22" x14ac:dyDescent="0.3">
      <c r="A11925">
        <v>202324</v>
      </c>
      <c r="B11925" t="s">
        <v>820</v>
      </c>
      <c r="C11925" t="s">
        <v>821</v>
      </c>
      <c r="D11925" t="s">
        <v>822</v>
      </c>
      <c r="E11925" t="s">
        <v>823</v>
      </c>
      <c r="F11925" t="s">
        <v>862</v>
      </c>
      <c r="G11925" t="s">
        <v>863</v>
      </c>
      <c r="H11925" t="s">
        <v>1122</v>
      </c>
      <c r="I11925">
        <v>894</v>
      </c>
      <c r="J11925" t="s">
        <v>1123</v>
      </c>
      <c r="K11925" t="s">
        <v>835</v>
      </c>
      <c r="L11925" t="s">
        <v>837</v>
      </c>
      <c r="M11925" t="s">
        <v>829</v>
      </c>
      <c r="N11925" t="s">
        <v>829</v>
      </c>
      <c r="O11925" t="s">
        <v>829</v>
      </c>
      <c r="P11925" t="s">
        <v>829</v>
      </c>
      <c r="Q11925" t="s">
        <v>829</v>
      </c>
      <c r="R11925" t="s">
        <v>829</v>
      </c>
      <c r="S11925">
        <v>15667</v>
      </c>
      <c r="T11925" t="s">
        <v>829</v>
      </c>
      <c r="U11925" t="s">
        <v>829</v>
      </c>
      <c r="V11925">
        <v>0</v>
      </c>
    </row>
    <row r="11926" spans="1:22" x14ac:dyDescent="0.3">
      <c r="A11926">
        <v>202122</v>
      </c>
      <c r="B11926" t="s">
        <v>820</v>
      </c>
      <c r="C11926" t="s">
        <v>821</v>
      </c>
      <c r="D11926" t="s">
        <v>822</v>
      </c>
      <c r="E11926" t="s">
        <v>823</v>
      </c>
      <c r="F11926" t="s">
        <v>862</v>
      </c>
      <c r="G11926" t="s">
        <v>863</v>
      </c>
      <c r="H11926" t="s">
        <v>1122</v>
      </c>
      <c r="I11926">
        <v>894</v>
      </c>
      <c r="J11926" t="s">
        <v>1123</v>
      </c>
      <c r="K11926" t="s">
        <v>835</v>
      </c>
      <c r="L11926" t="s">
        <v>838</v>
      </c>
      <c r="M11926" t="s">
        <v>829</v>
      </c>
      <c r="N11926" t="s">
        <v>829</v>
      </c>
      <c r="O11926" t="s">
        <v>829</v>
      </c>
      <c r="P11926" t="s">
        <v>829</v>
      </c>
      <c r="Q11926" t="s">
        <v>829</v>
      </c>
      <c r="R11926" t="s">
        <v>829</v>
      </c>
      <c r="S11926">
        <v>576000</v>
      </c>
      <c r="T11926" t="s">
        <v>829</v>
      </c>
      <c r="U11926" t="s">
        <v>829</v>
      </c>
      <c r="V11926" t="s">
        <v>834</v>
      </c>
    </row>
    <row r="11927" spans="1:22" x14ac:dyDescent="0.3">
      <c r="A11927">
        <v>202223</v>
      </c>
      <c r="B11927" t="s">
        <v>820</v>
      </c>
      <c r="C11927" t="s">
        <v>821</v>
      </c>
      <c r="D11927" t="s">
        <v>822</v>
      </c>
      <c r="E11927" t="s">
        <v>823</v>
      </c>
      <c r="F11927" t="s">
        <v>862</v>
      </c>
      <c r="G11927" t="s">
        <v>863</v>
      </c>
      <c r="H11927" t="s">
        <v>1122</v>
      </c>
      <c r="I11927">
        <v>894</v>
      </c>
      <c r="J11927" t="s">
        <v>1123</v>
      </c>
      <c r="K11927" t="s">
        <v>835</v>
      </c>
      <c r="L11927" t="s">
        <v>838</v>
      </c>
      <c r="M11927" t="s">
        <v>829</v>
      </c>
      <c r="N11927" t="s">
        <v>829</v>
      </c>
      <c r="O11927" t="s">
        <v>829</v>
      </c>
      <c r="P11927" t="s">
        <v>829</v>
      </c>
      <c r="Q11927" t="s">
        <v>829</v>
      </c>
      <c r="R11927" t="s">
        <v>829</v>
      </c>
      <c r="S11927">
        <v>333319</v>
      </c>
      <c r="T11927" t="s">
        <v>829</v>
      </c>
      <c r="U11927" t="s">
        <v>829</v>
      </c>
      <c r="V11927" t="s">
        <v>834</v>
      </c>
    </row>
    <row r="11928" spans="1:22" x14ac:dyDescent="0.3">
      <c r="A11928">
        <v>202324</v>
      </c>
      <c r="B11928" t="s">
        <v>820</v>
      </c>
      <c r="C11928" t="s">
        <v>821</v>
      </c>
      <c r="D11928" t="s">
        <v>822</v>
      </c>
      <c r="E11928" t="s">
        <v>823</v>
      </c>
      <c r="F11928" t="s">
        <v>862</v>
      </c>
      <c r="G11928" t="s">
        <v>863</v>
      </c>
      <c r="H11928" t="s">
        <v>1122</v>
      </c>
      <c r="I11928">
        <v>894</v>
      </c>
      <c r="J11928" t="s">
        <v>1123</v>
      </c>
      <c r="K11928" t="s">
        <v>835</v>
      </c>
      <c r="L11928" t="s">
        <v>838</v>
      </c>
      <c r="M11928" t="s">
        <v>829</v>
      </c>
      <c r="N11928" t="s">
        <v>829</v>
      </c>
      <c r="O11928" t="s">
        <v>829</v>
      </c>
      <c r="P11928" t="s">
        <v>829</v>
      </c>
      <c r="Q11928" t="s">
        <v>829</v>
      </c>
      <c r="R11928" t="s">
        <v>829</v>
      </c>
      <c r="S11928">
        <v>246748</v>
      </c>
      <c r="T11928" t="s">
        <v>829</v>
      </c>
      <c r="U11928" t="s">
        <v>829</v>
      </c>
      <c r="V11928" t="s">
        <v>834</v>
      </c>
    </row>
    <row r="11929" spans="1:22" x14ac:dyDescent="0.3">
      <c r="A11929">
        <v>202122</v>
      </c>
      <c r="B11929" t="s">
        <v>820</v>
      </c>
      <c r="C11929" t="s">
        <v>821</v>
      </c>
      <c r="D11929" t="s">
        <v>822</v>
      </c>
      <c r="E11929" t="s">
        <v>823</v>
      </c>
      <c r="F11929" t="s">
        <v>862</v>
      </c>
      <c r="G11929" t="s">
        <v>863</v>
      </c>
      <c r="H11929" t="s">
        <v>1122</v>
      </c>
      <c r="I11929">
        <v>894</v>
      </c>
      <c r="J11929" t="s">
        <v>1123</v>
      </c>
      <c r="K11929" t="s">
        <v>835</v>
      </c>
      <c r="L11929" t="s">
        <v>839</v>
      </c>
      <c r="M11929" t="s">
        <v>829</v>
      </c>
      <c r="N11929" t="s">
        <v>829</v>
      </c>
      <c r="O11929" t="s">
        <v>829</v>
      </c>
      <c r="P11929" t="s">
        <v>829</v>
      </c>
      <c r="Q11929" t="s">
        <v>829</v>
      </c>
      <c r="R11929" t="s">
        <v>829</v>
      </c>
      <c r="S11929">
        <v>-333798</v>
      </c>
      <c r="T11929" t="s">
        <v>829</v>
      </c>
      <c r="U11929" t="s">
        <v>829</v>
      </c>
      <c r="V11929" t="s">
        <v>834</v>
      </c>
    </row>
    <row r="11930" spans="1:22" x14ac:dyDescent="0.3">
      <c r="A11930">
        <v>202223</v>
      </c>
      <c r="B11930" t="s">
        <v>820</v>
      </c>
      <c r="C11930" t="s">
        <v>821</v>
      </c>
      <c r="D11930" t="s">
        <v>822</v>
      </c>
      <c r="E11930" t="s">
        <v>823</v>
      </c>
      <c r="F11930" t="s">
        <v>862</v>
      </c>
      <c r="G11930" t="s">
        <v>863</v>
      </c>
      <c r="H11930" t="s">
        <v>1122</v>
      </c>
      <c r="I11930">
        <v>894</v>
      </c>
      <c r="J11930" t="s">
        <v>1123</v>
      </c>
      <c r="K11930" t="s">
        <v>835</v>
      </c>
      <c r="L11930" t="s">
        <v>839</v>
      </c>
      <c r="M11930" t="s">
        <v>829</v>
      </c>
      <c r="N11930" t="s">
        <v>829</v>
      </c>
      <c r="O11930" t="s">
        <v>829</v>
      </c>
      <c r="P11930" t="s">
        <v>829</v>
      </c>
      <c r="Q11930" t="s">
        <v>829</v>
      </c>
      <c r="R11930" t="s">
        <v>829</v>
      </c>
      <c r="S11930">
        <v>-246748</v>
      </c>
      <c r="T11930" t="s">
        <v>829</v>
      </c>
      <c r="U11930" t="s">
        <v>829</v>
      </c>
      <c r="V11930" t="s">
        <v>834</v>
      </c>
    </row>
    <row r="11931" spans="1:22" x14ac:dyDescent="0.3">
      <c r="A11931">
        <v>202324</v>
      </c>
      <c r="B11931" t="s">
        <v>820</v>
      </c>
      <c r="C11931" t="s">
        <v>821</v>
      </c>
      <c r="D11931" t="s">
        <v>822</v>
      </c>
      <c r="E11931" t="s">
        <v>823</v>
      </c>
      <c r="F11931" t="s">
        <v>862</v>
      </c>
      <c r="G11931" t="s">
        <v>863</v>
      </c>
      <c r="H11931" t="s">
        <v>1122</v>
      </c>
      <c r="I11931">
        <v>894</v>
      </c>
      <c r="J11931" t="s">
        <v>1123</v>
      </c>
      <c r="K11931" t="s">
        <v>835</v>
      </c>
      <c r="L11931" t="s">
        <v>839</v>
      </c>
      <c r="M11931" t="s">
        <v>829</v>
      </c>
      <c r="N11931" t="s">
        <v>829</v>
      </c>
      <c r="O11931" t="s">
        <v>829</v>
      </c>
      <c r="P11931" t="s">
        <v>829</v>
      </c>
      <c r="Q11931" t="s">
        <v>829</v>
      </c>
      <c r="R11931" t="s">
        <v>829</v>
      </c>
      <c r="S11931">
        <v>1822754</v>
      </c>
      <c r="T11931" t="s">
        <v>829</v>
      </c>
      <c r="U11931" t="s">
        <v>829</v>
      </c>
      <c r="V11931" t="s">
        <v>834</v>
      </c>
    </row>
    <row r="11932" spans="1:22" x14ac:dyDescent="0.3">
      <c r="A11932">
        <v>202122</v>
      </c>
      <c r="B11932" t="s">
        <v>820</v>
      </c>
      <c r="C11932" t="s">
        <v>821</v>
      </c>
      <c r="D11932" t="s">
        <v>822</v>
      </c>
      <c r="E11932" t="s">
        <v>823</v>
      </c>
      <c r="F11932" t="s">
        <v>862</v>
      </c>
      <c r="G11932" t="s">
        <v>863</v>
      </c>
      <c r="H11932" t="s">
        <v>1122</v>
      </c>
      <c r="I11932">
        <v>894</v>
      </c>
      <c r="J11932" t="s">
        <v>1123</v>
      </c>
      <c r="K11932" t="s">
        <v>835</v>
      </c>
      <c r="L11932" t="s">
        <v>840</v>
      </c>
      <c r="M11932" t="s">
        <v>829</v>
      </c>
      <c r="N11932" t="s">
        <v>829</v>
      </c>
      <c r="O11932" t="s">
        <v>829</v>
      </c>
      <c r="P11932" t="s">
        <v>829</v>
      </c>
      <c r="Q11932" t="s">
        <v>829</v>
      </c>
      <c r="R11932" t="s">
        <v>829</v>
      </c>
      <c r="S11932">
        <v>0</v>
      </c>
      <c r="T11932" t="s">
        <v>829</v>
      </c>
      <c r="U11932" t="s">
        <v>829</v>
      </c>
      <c r="V11932" t="s">
        <v>834</v>
      </c>
    </row>
    <row r="11933" spans="1:22" x14ac:dyDescent="0.3">
      <c r="A11933">
        <v>202223</v>
      </c>
      <c r="B11933" t="s">
        <v>820</v>
      </c>
      <c r="C11933" t="s">
        <v>821</v>
      </c>
      <c r="D11933" t="s">
        <v>822</v>
      </c>
      <c r="E11933" t="s">
        <v>823</v>
      </c>
      <c r="F11933" t="s">
        <v>862</v>
      </c>
      <c r="G11933" t="s">
        <v>863</v>
      </c>
      <c r="H11933" t="s">
        <v>1122</v>
      </c>
      <c r="I11933">
        <v>894</v>
      </c>
      <c r="J11933" t="s">
        <v>1123</v>
      </c>
      <c r="K11933" t="s">
        <v>835</v>
      </c>
      <c r="L11933" t="s">
        <v>840</v>
      </c>
      <c r="M11933" t="s">
        <v>829</v>
      </c>
      <c r="N11933" t="s">
        <v>829</v>
      </c>
      <c r="O11933" t="s">
        <v>829</v>
      </c>
      <c r="P11933" t="s">
        <v>829</v>
      </c>
      <c r="Q11933" t="s">
        <v>829</v>
      </c>
      <c r="R11933" t="s">
        <v>829</v>
      </c>
      <c r="S11933">
        <v>0</v>
      </c>
      <c r="T11933" t="s">
        <v>829</v>
      </c>
      <c r="U11933" t="s">
        <v>829</v>
      </c>
      <c r="V11933" t="s">
        <v>834</v>
      </c>
    </row>
    <row r="11934" spans="1:22" x14ac:dyDescent="0.3">
      <c r="A11934">
        <v>202324</v>
      </c>
      <c r="B11934" t="s">
        <v>820</v>
      </c>
      <c r="C11934" t="s">
        <v>821</v>
      </c>
      <c r="D11934" t="s">
        <v>822</v>
      </c>
      <c r="E11934" t="s">
        <v>823</v>
      </c>
      <c r="F11934" t="s">
        <v>862</v>
      </c>
      <c r="G11934" t="s">
        <v>863</v>
      </c>
      <c r="H11934" t="s">
        <v>1122</v>
      </c>
      <c r="I11934">
        <v>894</v>
      </c>
      <c r="J11934" t="s">
        <v>1123</v>
      </c>
      <c r="K11934" t="s">
        <v>835</v>
      </c>
      <c r="L11934" t="s">
        <v>840</v>
      </c>
      <c r="M11934" t="s">
        <v>829</v>
      </c>
      <c r="N11934" t="s">
        <v>829</v>
      </c>
      <c r="O11934" t="s">
        <v>829</v>
      </c>
      <c r="P11934" t="s">
        <v>829</v>
      </c>
      <c r="Q11934" t="s">
        <v>829</v>
      </c>
      <c r="R11934" t="s">
        <v>829</v>
      </c>
      <c r="S11934">
        <v>0</v>
      </c>
      <c r="T11934" t="s">
        <v>829</v>
      </c>
      <c r="U11934" t="s">
        <v>829</v>
      </c>
      <c r="V11934" t="s">
        <v>834</v>
      </c>
    </row>
    <row r="11935" spans="1:22" x14ac:dyDescent="0.3">
      <c r="A11935">
        <v>202122</v>
      </c>
      <c r="B11935" t="s">
        <v>820</v>
      </c>
      <c r="C11935" t="s">
        <v>821</v>
      </c>
      <c r="D11935" t="s">
        <v>822</v>
      </c>
      <c r="E11935" t="s">
        <v>823</v>
      </c>
      <c r="F11935" t="s">
        <v>862</v>
      </c>
      <c r="G11935" t="s">
        <v>863</v>
      </c>
      <c r="H11935" t="s">
        <v>1122</v>
      </c>
      <c r="I11935">
        <v>894</v>
      </c>
      <c r="J11935" t="s">
        <v>1123</v>
      </c>
      <c r="K11935" t="s">
        <v>835</v>
      </c>
      <c r="L11935" t="s">
        <v>841</v>
      </c>
      <c r="M11935" t="s">
        <v>829</v>
      </c>
      <c r="N11935" t="s">
        <v>829</v>
      </c>
      <c r="O11935" t="s">
        <v>829</v>
      </c>
      <c r="P11935" t="s">
        <v>829</v>
      </c>
      <c r="Q11935" t="s">
        <v>829</v>
      </c>
      <c r="R11935" t="s">
        <v>829</v>
      </c>
      <c r="S11935">
        <v>107398305</v>
      </c>
      <c r="T11935" t="s">
        <v>829</v>
      </c>
      <c r="U11935" t="s">
        <v>829</v>
      </c>
      <c r="V11935" t="s">
        <v>834</v>
      </c>
    </row>
    <row r="11936" spans="1:22" x14ac:dyDescent="0.3">
      <c r="A11936">
        <v>202223</v>
      </c>
      <c r="B11936" t="s">
        <v>820</v>
      </c>
      <c r="C11936" t="s">
        <v>821</v>
      </c>
      <c r="D11936" t="s">
        <v>822</v>
      </c>
      <c r="E11936" t="s">
        <v>823</v>
      </c>
      <c r="F11936" t="s">
        <v>862</v>
      </c>
      <c r="G11936" t="s">
        <v>863</v>
      </c>
      <c r="H11936" t="s">
        <v>1122</v>
      </c>
      <c r="I11936">
        <v>894</v>
      </c>
      <c r="J11936" t="s">
        <v>1123</v>
      </c>
      <c r="K11936" t="s">
        <v>835</v>
      </c>
      <c r="L11936" t="s">
        <v>841</v>
      </c>
      <c r="M11936" t="s">
        <v>829</v>
      </c>
      <c r="N11936" t="s">
        <v>829</v>
      </c>
      <c r="O11936" t="s">
        <v>829</v>
      </c>
      <c r="P11936" t="s">
        <v>829</v>
      </c>
      <c r="Q11936" t="s">
        <v>829</v>
      </c>
      <c r="R11936" t="s">
        <v>829</v>
      </c>
      <c r="S11936">
        <v>112589620</v>
      </c>
      <c r="T11936" t="s">
        <v>829</v>
      </c>
      <c r="U11936" t="s">
        <v>829</v>
      </c>
      <c r="V11936" t="s">
        <v>834</v>
      </c>
    </row>
    <row r="11937" spans="1:22" x14ac:dyDescent="0.3">
      <c r="A11937">
        <v>202324</v>
      </c>
      <c r="B11937" t="s">
        <v>820</v>
      </c>
      <c r="C11937" t="s">
        <v>821</v>
      </c>
      <c r="D11937" t="s">
        <v>822</v>
      </c>
      <c r="E11937" t="s">
        <v>823</v>
      </c>
      <c r="F11937" t="s">
        <v>862</v>
      </c>
      <c r="G11937" t="s">
        <v>863</v>
      </c>
      <c r="H11937" t="s">
        <v>1122</v>
      </c>
      <c r="I11937">
        <v>894</v>
      </c>
      <c r="J11937" t="s">
        <v>1123</v>
      </c>
      <c r="K11937" t="s">
        <v>835</v>
      </c>
      <c r="L11937" t="s">
        <v>841</v>
      </c>
      <c r="M11937" t="s">
        <v>829</v>
      </c>
      <c r="N11937" t="s">
        <v>829</v>
      </c>
      <c r="O11937" t="s">
        <v>829</v>
      </c>
      <c r="P11937" t="s">
        <v>829</v>
      </c>
      <c r="Q11937" t="s">
        <v>829</v>
      </c>
      <c r="R11937" t="s">
        <v>829</v>
      </c>
      <c r="S11937">
        <v>122453077</v>
      </c>
      <c r="T11937" t="s">
        <v>829</v>
      </c>
      <c r="U11937" t="s">
        <v>829</v>
      </c>
      <c r="V11937" t="s">
        <v>834</v>
      </c>
    </row>
    <row r="11938" spans="1:22" x14ac:dyDescent="0.3">
      <c r="A11938">
        <v>202122</v>
      </c>
      <c r="B11938" t="s">
        <v>820</v>
      </c>
      <c r="C11938" t="s">
        <v>821</v>
      </c>
      <c r="D11938" t="s">
        <v>822</v>
      </c>
      <c r="E11938" t="s">
        <v>823</v>
      </c>
      <c r="F11938" t="s">
        <v>862</v>
      </c>
      <c r="G11938" t="s">
        <v>863</v>
      </c>
      <c r="H11938" t="s">
        <v>1122</v>
      </c>
      <c r="I11938">
        <v>894</v>
      </c>
      <c r="J11938" t="s">
        <v>1123</v>
      </c>
      <c r="K11938" t="s">
        <v>842</v>
      </c>
      <c r="L11938" t="s">
        <v>238</v>
      </c>
      <c r="M11938" t="s">
        <v>829</v>
      </c>
      <c r="N11938" t="s">
        <v>829</v>
      </c>
      <c r="O11938" t="s">
        <v>829</v>
      </c>
      <c r="P11938" t="s">
        <v>829</v>
      </c>
      <c r="Q11938" t="s">
        <v>829</v>
      </c>
      <c r="R11938" t="s">
        <v>829</v>
      </c>
      <c r="S11938">
        <v>355014</v>
      </c>
      <c r="T11938">
        <v>74344</v>
      </c>
      <c r="U11938">
        <v>280670</v>
      </c>
      <c r="V11938">
        <v>9</v>
      </c>
    </row>
    <row r="11939" spans="1:22" x14ac:dyDescent="0.3">
      <c r="A11939">
        <v>202223</v>
      </c>
      <c r="B11939" t="s">
        <v>820</v>
      </c>
      <c r="C11939" t="s">
        <v>821</v>
      </c>
      <c r="D11939" t="s">
        <v>822</v>
      </c>
      <c r="E11939" t="s">
        <v>823</v>
      </c>
      <c r="F11939" t="s">
        <v>862</v>
      </c>
      <c r="G11939" t="s">
        <v>863</v>
      </c>
      <c r="H11939" t="s">
        <v>1122</v>
      </c>
      <c r="I11939">
        <v>894</v>
      </c>
      <c r="J11939" t="s">
        <v>1123</v>
      </c>
      <c r="K11939" t="s">
        <v>842</v>
      </c>
      <c r="L11939" t="s">
        <v>238</v>
      </c>
      <c r="M11939" t="s">
        <v>829</v>
      </c>
      <c r="N11939" t="s">
        <v>829</v>
      </c>
      <c r="O11939" t="s">
        <v>829</v>
      </c>
      <c r="P11939" t="s">
        <v>829</v>
      </c>
      <c r="Q11939" t="s">
        <v>829</v>
      </c>
      <c r="R11939" t="s">
        <v>829</v>
      </c>
      <c r="S11939">
        <v>233731</v>
      </c>
      <c r="T11939">
        <v>17129</v>
      </c>
      <c r="U11939">
        <v>216602</v>
      </c>
      <c r="V11939">
        <v>7</v>
      </c>
    </row>
    <row r="11940" spans="1:22" x14ac:dyDescent="0.3">
      <c r="A11940">
        <v>202324</v>
      </c>
      <c r="B11940" t="s">
        <v>820</v>
      </c>
      <c r="C11940" t="s">
        <v>821</v>
      </c>
      <c r="D11940" t="s">
        <v>822</v>
      </c>
      <c r="E11940" t="s">
        <v>823</v>
      </c>
      <c r="F11940" t="s">
        <v>862</v>
      </c>
      <c r="G11940" t="s">
        <v>863</v>
      </c>
      <c r="H11940" t="s">
        <v>1122</v>
      </c>
      <c r="I11940">
        <v>894</v>
      </c>
      <c r="J11940" t="s">
        <v>1123</v>
      </c>
      <c r="K11940" t="s">
        <v>842</v>
      </c>
      <c r="L11940" t="s">
        <v>238</v>
      </c>
      <c r="M11940" t="s">
        <v>829</v>
      </c>
      <c r="N11940" t="s">
        <v>829</v>
      </c>
      <c r="O11940" t="s">
        <v>829</v>
      </c>
      <c r="P11940" t="s">
        <v>829</v>
      </c>
      <c r="Q11940" t="s">
        <v>829</v>
      </c>
      <c r="R11940" t="s">
        <v>829</v>
      </c>
      <c r="S11940">
        <v>357152</v>
      </c>
      <c r="T11940">
        <v>18713</v>
      </c>
      <c r="U11940">
        <v>338439</v>
      </c>
      <c r="V11940">
        <v>10</v>
      </c>
    </row>
    <row r="11941" spans="1:22" x14ac:dyDescent="0.3">
      <c r="A11941">
        <v>202122</v>
      </c>
      <c r="B11941" t="s">
        <v>820</v>
      </c>
      <c r="C11941" t="s">
        <v>821</v>
      </c>
      <c r="D11941" t="s">
        <v>822</v>
      </c>
      <c r="E11941" t="s">
        <v>823</v>
      </c>
      <c r="F11941" t="s">
        <v>862</v>
      </c>
      <c r="G11941" t="s">
        <v>863</v>
      </c>
      <c r="H11941" t="s">
        <v>1122</v>
      </c>
      <c r="I11941">
        <v>894</v>
      </c>
      <c r="J11941" t="s">
        <v>1123</v>
      </c>
      <c r="K11941" t="s">
        <v>842</v>
      </c>
      <c r="L11941" t="s">
        <v>240</v>
      </c>
      <c r="M11941" t="s">
        <v>829</v>
      </c>
      <c r="N11941" t="s">
        <v>829</v>
      </c>
      <c r="O11941" t="s">
        <v>829</v>
      </c>
      <c r="P11941" t="s">
        <v>829</v>
      </c>
      <c r="Q11941" t="s">
        <v>829</v>
      </c>
      <c r="R11941" t="s">
        <v>829</v>
      </c>
      <c r="S11941">
        <v>948949</v>
      </c>
      <c r="T11941">
        <v>250</v>
      </c>
      <c r="U11941">
        <v>948699</v>
      </c>
      <c r="V11941">
        <v>29</v>
      </c>
    </row>
    <row r="11942" spans="1:22" x14ac:dyDescent="0.3">
      <c r="A11942">
        <v>202223</v>
      </c>
      <c r="B11942" t="s">
        <v>820</v>
      </c>
      <c r="C11942" t="s">
        <v>821</v>
      </c>
      <c r="D11942" t="s">
        <v>822</v>
      </c>
      <c r="E11942" t="s">
        <v>823</v>
      </c>
      <c r="F11942" t="s">
        <v>862</v>
      </c>
      <c r="G11942" t="s">
        <v>863</v>
      </c>
      <c r="H11942" t="s">
        <v>1122</v>
      </c>
      <c r="I11942">
        <v>894</v>
      </c>
      <c r="J11942" t="s">
        <v>1123</v>
      </c>
      <c r="K11942" t="s">
        <v>842</v>
      </c>
      <c r="L11942" t="s">
        <v>240</v>
      </c>
      <c r="M11942" t="s">
        <v>829</v>
      </c>
      <c r="N11942" t="s">
        <v>829</v>
      </c>
      <c r="O11942" t="s">
        <v>829</v>
      </c>
      <c r="P11942" t="s">
        <v>829</v>
      </c>
      <c r="Q11942" t="s">
        <v>829</v>
      </c>
      <c r="R11942" t="s">
        <v>829</v>
      </c>
      <c r="S11942">
        <v>1074335</v>
      </c>
      <c r="T11942">
        <v>0</v>
      </c>
      <c r="U11942">
        <v>1074335</v>
      </c>
      <c r="V11942">
        <v>33</v>
      </c>
    </row>
    <row r="11943" spans="1:22" x14ac:dyDescent="0.3">
      <c r="A11943">
        <v>202324</v>
      </c>
      <c r="B11943" t="s">
        <v>820</v>
      </c>
      <c r="C11943" t="s">
        <v>821</v>
      </c>
      <c r="D11943" t="s">
        <v>822</v>
      </c>
      <c r="E11943" t="s">
        <v>823</v>
      </c>
      <c r="F11943" t="s">
        <v>862</v>
      </c>
      <c r="G11943" t="s">
        <v>863</v>
      </c>
      <c r="H11943" t="s">
        <v>1122</v>
      </c>
      <c r="I11943">
        <v>894</v>
      </c>
      <c r="J11943" t="s">
        <v>1123</v>
      </c>
      <c r="K11943" t="s">
        <v>842</v>
      </c>
      <c r="L11943" t="s">
        <v>240</v>
      </c>
      <c r="M11943" t="s">
        <v>829</v>
      </c>
      <c r="N11943" t="s">
        <v>829</v>
      </c>
      <c r="O11943" t="s">
        <v>829</v>
      </c>
      <c r="P11943" t="s">
        <v>829</v>
      </c>
      <c r="Q11943" t="s">
        <v>829</v>
      </c>
      <c r="R11943" t="s">
        <v>829</v>
      </c>
      <c r="S11943">
        <v>869198</v>
      </c>
      <c r="T11943">
        <v>250</v>
      </c>
      <c r="U11943">
        <v>868948</v>
      </c>
      <c r="V11943">
        <v>26</v>
      </c>
    </row>
    <row r="11944" spans="1:22" x14ac:dyDescent="0.3">
      <c r="A11944">
        <v>202122</v>
      </c>
      <c r="B11944" t="s">
        <v>820</v>
      </c>
      <c r="C11944" t="s">
        <v>821</v>
      </c>
      <c r="D11944" t="s">
        <v>822</v>
      </c>
      <c r="E11944" t="s">
        <v>823</v>
      </c>
      <c r="F11944" t="s">
        <v>862</v>
      </c>
      <c r="G11944" t="s">
        <v>863</v>
      </c>
      <c r="H11944" t="s">
        <v>1122</v>
      </c>
      <c r="I11944">
        <v>894</v>
      </c>
      <c r="J11944" t="s">
        <v>1123</v>
      </c>
      <c r="K11944" t="s">
        <v>842</v>
      </c>
      <c r="L11944" t="s">
        <v>843</v>
      </c>
      <c r="M11944" t="s">
        <v>829</v>
      </c>
      <c r="N11944" t="s">
        <v>829</v>
      </c>
      <c r="O11944" t="s">
        <v>829</v>
      </c>
      <c r="P11944" t="s">
        <v>829</v>
      </c>
      <c r="Q11944" t="s">
        <v>829</v>
      </c>
      <c r="R11944" t="s">
        <v>829</v>
      </c>
      <c r="S11944">
        <v>75000</v>
      </c>
      <c r="T11944">
        <v>20000</v>
      </c>
      <c r="U11944">
        <v>55000</v>
      </c>
      <c r="V11944">
        <v>2</v>
      </c>
    </row>
    <row r="11945" spans="1:22" x14ac:dyDescent="0.3">
      <c r="A11945">
        <v>202223</v>
      </c>
      <c r="B11945" t="s">
        <v>820</v>
      </c>
      <c r="C11945" t="s">
        <v>821</v>
      </c>
      <c r="D11945" t="s">
        <v>822</v>
      </c>
      <c r="E11945" t="s">
        <v>823</v>
      </c>
      <c r="F11945" t="s">
        <v>862</v>
      </c>
      <c r="G11945" t="s">
        <v>863</v>
      </c>
      <c r="H11945" t="s">
        <v>1122</v>
      </c>
      <c r="I11945">
        <v>894</v>
      </c>
      <c r="J11945" t="s">
        <v>1123</v>
      </c>
      <c r="K11945" t="s">
        <v>842</v>
      </c>
      <c r="L11945" t="s">
        <v>843</v>
      </c>
      <c r="M11945" t="s">
        <v>829</v>
      </c>
      <c r="N11945" t="s">
        <v>829</v>
      </c>
      <c r="O11945" t="s">
        <v>829</v>
      </c>
      <c r="P11945" t="s">
        <v>829</v>
      </c>
      <c r="Q11945" t="s">
        <v>829</v>
      </c>
      <c r="R11945" t="s">
        <v>829</v>
      </c>
      <c r="S11945">
        <v>20000</v>
      </c>
      <c r="T11945">
        <v>20000</v>
      </c>
      <c r="U11945">
        <v>0</v>
      </c>
      <c r="V11945">
        <v>0</v>
      </c>
    </row>
    <row r="11946" spans="1:22" x14ac:dyDescent="0.3">
      <c r="A11946">
        <v>202324</v>
      </c>
      <c r="B11946" t="s">
        <v>820</v>
      </c>
      <c r="C11946" t="s">
        <v>821</v>
      </c>
      <c r="D11946" t="s">
        <v>822</v>
      </c>
      <c r="E11946" t="s">
        <v>823</v>
      </c>
      <c r="F11946" t="s">
        <v>862</v>
      </c>
      <c r="G11946" t="s">
        <v>863</v>
      </c>
      <c r="H11946" t="s">
        <v>1122</v>
      </c>
      <c r="I11946">
        <v>894</v>
      </c>
      <c r="J11946" t="s">
        <v>1123</v>
      </c>
      <c r="K11946" t="s">
        <v>842</v>
      </c>
      <c r="L11946" t="s">
        <v>843</v>
      </c>
      <c r="M11946" t="s">
        <v>829</v>
      </c>
      <c r="N11946" t="s">
        <v>829</v>
      </c>
      <c r="O11946" t="s">
        <v>829</v>
      </c>
      <c r="P11946" t="s">
        <v>829</v>
      </c>
      <c r="Q11946" t="s">
        <v>829</v>
      </c>
      <c r="R11946" t="s">
        <v>829</v>
      </c>
      <c r="S11946">
        <v>20000</v>
      </c>
      <c r="T11946">
        <v>20000</v>
      </c>
      <c r="U11946">
        <v>0</v>
      </c>
      <c r="V11946">
        <v>0</v>
      </c>
    </row>
    <row r="11947" spans="1:22" x14ac:dyDescent="0.3">
      <c r="A11947">
        <v>202122</v>
      </c>
      <c r="B11947" t="s">
        <v>820</v>
      </c>
      <c r="C11947" t="s">
        <v>821</v>
      </c>
      <c r="D11947" t="s">
        <v>822</v>
      </c>
      <c r="E11947" t="s">
        <v>823</v>
      </c>
      <c r="F11947" t="s">
        <v>862</v>
      </c>
      <c r="G11947" t="s">
        <v>863</v>
      </c>
      <c r="H11947" t="s">
        <v>1122</v>
      </c>
      <c r="I11947">
        <v>894</v>
      </c>
      <c r="J11947" t="s">
        <v>1123</v>
      </c>
      <c r="K11947" t="s">
        <v>842</v>
      </c>
      <c r="L11947" t="s">
        <v>249</v>
      </c>
      <c r="M11947">
        <v>0</v>
      </c>
      <c r="N11947">
        <v>149217</v>
      </c>
      <c r="O11947">
        <v>38399</v>
      </c>
      <c r="P11947">
        <v>2101979</v>
      </c>
      <c r="Q11947">
        <v>84498</v>
      </c>
      <c r="R11947" t="s">
        <v>829</v>
      </c>
      <c r="S11947">
        <v>2374093</v>
      </c>
      <c r="T11947">
        <v>73670</v>
      </c>
      <c r="U11947">
        <v>2300423</v>
      </c>
      <c r="V11947">
        <v>71</v>
      </c>
    </row>
    <row r="11948" spans="1:22" x14ac:dyDescent="0.3">
      <c r="A11948">
        <v>202223</v>
      </c>
      <c r="B11948" t="s">
        <v>820</v>
      </c>
      <c r="C11948" t="s">
        <v>821</v>
      </c>
      <c r="D11948" t="s">
        <v>822</v>
      </c>
      <c r="E11948" t="s">
        <v>823</v>
      </c>
      <c r="F11948" t="s">
        <v>862</v>
      </c>
      <c r="G11948" t="s">
        <v>863</v>
      </c>
      <c r="H11948" t="s">
        <v>1122</v>
      </c>
      <c r="I11948">
        <v>894</v>
      </c>
      <c r="J11948" t="s">
        <v>1123</v>
      </c>
      <c r="K11948" t="s">
        <v>842</v>
      </c>
      <c r="L11948" t="s">
        <v>249</v>
      </c>
      <c r="M11948">
        <v>0</v>
      </c>
      <c r="N11948">
        <v>192692</v>
      </c>
      <c r="O11948">
        <v>41384</v>
      </c>
      <c r="P11948">
        <v>2714288</v>
      </c>
      <c r="Q11948">
        <v>49659</v>
      </c>
      <c r="R11948" t="s">
        <v>829</v>
      </c>
      <c r="S11948">
        <v>2998023</v>
      </c>
      <c r="T11948">
        <v>58248</v>
      </c>
      <c r="U11948">
        <v>2939775</v>
      </c>
      <c r="V11948">
        <v>89</v>
      </c>
    </row>
    <row r="11949" spans="1:22" x14ac:dyDescent="0.3">
      <c r="A11949">
        <v>202324</v>
      </c>
      <c r="B11949" t="s">
        <v>820</v>
      </c>
      <c r="C11949" t="s">
        <v>821</v>
      </c>
      <c r="D11949" t="s">
        <v>822</v>
      </c>
      <c r="E11949" t="s">
        <v>823</v>
      </c>
      <c r="F11949" t="s">
        <v>862</v>
      </c>
      <c r="G11949" t="s">
        <v>863</v>
      </c>
      <c r="H11949" t="s">
        <v>1122</v>
      </c>
      <c r="I11949">
        <v>894</v>
      </c>
      <c r="J11949" t="s">
        <v>1123</v>
      </c>
      <c r="K11949" t="s">
        <v>842</v>
      </c>
      <c r="L11949" t="s">
        <v>249</v>
      </c>
      <c r="M11949">
        <v>0</v>
      </c>
      <c r="N11949">
        <v>163340</v>
      </c>
      <c r="O11949">
        <v>31381</v>
      </c>
      <c r="P11949">
        <v>2580124</v>
      </c>
      <c r="Q11949">
        <v>9608</v>
      </c>
      <c r="R11949" t="s">
        <v>829</v>
      </c>
      <c r="S11949">
        <v>2784453</v>
      </c>
      <c r="T11949">
        <v>37229</v>
      </c>
      <c r="U11949">
        <v>2747224</v>
      </c>
      <c r="V11949">
        <v>82</v>
      </c>
    </row>
    <row r="11950" spans="1:22" x14ac:dyDescent="0.3">
      <c r="A11950">
        <v>202122</v>
      </c>
      <c r="B11950" t="s">
        <v>820</v>
      </c>
      <c r="C11950" t="s">
        <v>821</v>
      </c>
      <c r="D11950" t="s">
        <v>822</v>
      </c>
      <c r="E11950" t="s">
        <v>823</v>
      </c>
      <c r="F11950" t="s">
        <v>862</v>
      </c>
      <c r="G11950" t="s">
        <v>863</v>
      </c>
      <c r="H11950" t="s">
        <v>1122</v>
      </c>
      <c r="I11950">
        <v>894</v>
      </c>
      <c r="J11950" t="s">
        <v>1123</v>
      </c>
      <c r="K11950" t="s">
        <v>842</v>
      </c>
      <c r="L11950" t="s">
        <v>844</v>
      </c>
      <c r="M11950">
        <v>0</v>
      </c>
      <c r="N11950">
        <v>336907</v>
      </c>
      <c r="O11950">
        <v>821776</v>
      </c>
      <c r="P11950">
        <v>2704</v>
      </c>
      <c r="Q11950">
        <v>4849</v>
      </c>
      <c r="R11950" t="s">
        <v>829</v>
      </c>
      <c r="S11950">
        <v>1166236</v>
      </c>
      <c r="T11950">
        <v>8496</v>
      </c>
      <c r="U11950">
        <v>1157740</v>
      </c>
      <c r="V11950">
        <v>36</v>
      </c>
    </row>
    <row r="11951" spans="1:22" x14ac:dyDescent="0.3">
      <c r="A11951">
        <v>202223</v>
      </c>
      <c r="B11951" t="s">
        <v>820</v>
      </c>
      <c r="C11951" t="s">
        <v>821</v>
      </c>
      <c r="D11951" t="s">
        <v>822</v>
      </c>
      <c r="E11951" t="s">
        <v>823</v>
      </c>
      <c r="F11951" t="s">
        <v>862</v>
      </c>
      <c r="G11951" t="s">
        <v>863</v>
      </c>
      <c r="H11951" t="s">
        <v>1122</v>
      </c>
      <c r="I11951">
        <v>894</v>
      </c>
      <c r="J11951" t="s">
        <v>1123</v>
      </c>
      <c r="K11951" t="s">
        <v>842</v>
      </c>
      <c r="L11951" t="s">
        <v>844</v>
      </c>
      <c r="M11951">
        <v>0</v>
      </c>
      <c r="N11951">
        <v>194463</v>
      </c>
      <c r="O11951">
        <v>707190</v>
      </c>
      <c r="P11951">
        <v>1313</v>
      </c>
      <c r="Q11951">
        <v>3772</v>
      </c>
      <c r="R11951" t="s">
        <v>829</v>
      </c>
      <c r="S11951">
        <v>906738</v>
      </c>
      <c r="T11951">
        <v>13470</v>
      </c>
      <c r="U11951">
        <v>893268</v>
      </c>
      <c r="V11951">
        <v>27</v>
      </c>
    </row>
    <row r="11952" spans="1:22" x14ac:dyDescent="0.3">
      <c r="A11952">
        <v>202324</v>
      </c>
      <c r="B11952" t="s">
        <v>820</v>
      </c>
      <c r="C11952" t="s">
        <v>821</v>
      </c>
      <c r="D11952" t="s">
        <v>822</v>
      </c>
      <c r="E11952" t="s">
        <v>823</v>
      </c>
      <c r="F11952" t="s">
        <v>862</v>
      </c>
      <c r="G11952" t="s">
        <v>863</v>
      </c>
      <c r="H11952" t="s">
        <v>1122</v>
      </c>
      <c r="I11952">
        <v>894</v>
      </c>
      <c r="J11952" t="s">
        <v>1123</v>
      </c>
      <c r="K11952" t="s">
        <v>842</v>
      </c>
      <c r="L11952" t="s">
        <v>844</v>
      </c>
      <c r="M11952">
        <v>0</v>
      </c>
      <c r="N11952">
        <v>255117</v>
      </c>
      <c r="O11952">
        <v>474507</v>
      </c>
      <c r="P11952">
        <v>0</v>
      </c>
      <c r="Q11952">
        <v>628</v>
      </c>
      <c r="R11952" t="s">
        <v>829</v>
      </c>
      <c r="S11952">
        <v>730252</v>
      </c>
      <c r="T11952">
        <v>3850</v>
      </c>
      <c r="U11952">
        <v>726402</v>
      </c>
      <c r="V11952">
        <v>22</v>
      </c>
    </row>
    <row r="11953" spans="1:22" x14ac:dyDescent="0.3">
      <c r="A11953">
        <v>202122</v>
      </c>
      <c r="B11953" t="s">
        <v>820</v>
      </c>
      <c r="C11953" t="s">
        <v>821</v>
      </c>
      <c r="D11953" t="s">
        <v>822</v>
      </c>
      <c r="E11953" t="s">
        <v>823</v>
      </c>
      <c r="F11953" t="s">
        <v>862</v>
      </c>
      <c r="G11953" t="s">
        <v>863</v>
      </c>
      <c r="H11953" t="s">
        <v>1122</v>
      </c>
      <c r="I11953">
        <v>894</v>
      </c>
      <c r="J11953" t="s">
        <v>1123</v>
      </c>
      <c r="K11953" t="s">
        <v>842</v>
      </c>
      <c r="L11953" t="s">
        <v>251</v>
      </c>
      <c r="M11953" t="s">
        <v>829</v>
      </c>
      <c r="N11953" t="s">
        <v>829</v>
      </c>
      <c r="O11953">
        <v>0</v>
      </c>
      <c r="P11953">
        <v>0</v>
      </c>
      <c r="Q11953">
        <v>0</v>
      </c>
      <c r="R11953">
        <v>346369</v>
      </c>
      <c r="S11953">
        <v>346369</v>
      </c>
      <c r="T11953">
        <v>3752</v>
      </c>
      <c r="U11953">
        <v>342617</v>
      </c>
      <c r="V11953">
        <v>11</v>
      </c>
    </row>
    <row r="11954" spans="1:22" x14ac:dyDescent="0.3">
      <c r="A11954">
        <v>202223</v>
      </c>
      <c r="B11954" t="s">
        <v>820</v>
      </c>
      <c r="C11954" t="s">
        <v>821</v>
      </c>
      <c r="D11954" t="s">
        <v>822</v>
      </c>
      <c r="E11954" t="s">
        <v>823</v>
      </c>
      <c r="F11954" t="s">
        <v>862</v>
      </c>
      <c r="G11954" t="s">
        <v>863</v>
      </c>
      <c r="H11954" t="s">
        <v>1122</v>
      </c>
      <c r="I11954">
        <v>894</v>
      </c>
      <c r="J11954" t="s">
        <v>1123</v>
      </c>
      <c r="K11954" t="s">
        <v>842</v>
      </c>
      <c r="L11954" t="s">
        <v>251</v>
      </c>
      <c r="M11954" t="s">
        <v>829</v>
      </c>
      <c r="N11954" t="s">
        <v>829</v>
      </c>
      <c r="O11954">
        <v>0</v>
      </c>
      <c r="P11954">
        <v>0</v>
      </c>
      <c r="Q11954">
        <v>0</v>
      </c>
      <c r="R11954">
        <v>568351</v>
      </c>
      <c r="S11954">
        <v>568351</v>
      </c>
      <c r="T11954">
        <v>47725</v>
      </c>
      <c r="U11954">
        <v>520626</v>
      </c>
      <c r="V11954">
        <v>16</v>
      </c>
    </row>
    <row r="11955" spans="1:22" x14ac:dyDescent="0.3">
      <c r="A11955">
        <v>202324</v>
      </c>
      <c r="B11955" t="s">
        <v>820</v>
      </c>
      <c r="C11955" t="s">
        <v>821</v>
      </c>
      <c r="D11955" t="s">
        <v>822</v>
      </c>
      <c r="E11955" t="s">
        <v>823</v>
      </c>
      <c r="F11955" t="s">
        <v>862</v>
      </c>
      <c r="G11955" t="s">
        <v>863</v>
      </c>
      <c r="H11955" t="s">
        <v>1122</v>
      </c>
      <c r="I11955">
        <v>894</v>
      </c>
      <c r="J11955" t="s">
        <v>1123</v>
      </c>
      <c r="K11955" t="s">
        <v>842</v>
      </c>
      <c r="L11955" t="s">
        <v>251</v>
      </c>
      <c r="M11955" t="s">
        <v>829</v>
      </c>
      <c r="N11955" t="s">
        <v>829</v>
      </c>
      <c r="O11955">
        <v>0</v>
      </c>
      <c r="P11955">
        <v>0</v>
      </c>
      <c r="Q11955">
        <v>0</v>
      </c>
      <c r="R11955">
        <v>177867</v>
      </c>
      <c r="S11955">
        <v>177867</v>
      </c>
      <c r="T11955">
        <v>16615</v>
      </c>
      <c r="U11955">
        <v>161252</v>
      </c>
      <c r="V11955">
        <v>5</v>
      </c>
    </row>
    <row r="11956" spans="1:22" x14ac:dyDescent="0.3">
      <c r="A11956">
        <v>202122</v>
      </c>
      <c r="B11956" t="s">
        <v>820</v>
      </c>
      <c r="C11956" t="s">
        <v>821</v>
      </c>
      <c r="D11956" t="s">
        <v>822</v>
      </c>
      <c r="E11956" t="s">
        <v>823</v>
      </c>
      <c r="F11956" t="s">
        <v>862</v>
      </c>
      <c r="G11956" t="s">
        <v>863</v>
      </c>
      <c r="H11956" t="s">
        <v>1122</v>
      </c>
      <c r="I11956">
        <v>894</v>
      </c>
      <c r="J11956" t="s">
        <v>1123</v>
      </c>
      <c r="K11956" t="s">
        <v>842</v>
      </c>
      <c r="L11956" t="s">
        <v>253</v>
      </c>
      <c r="M11956" t="s">
        <v>829</v>
      </c>
      <c r="N11956" t="s">
        <v>829</v>
      </c>
      <c r="O11956">
        <v>0</v>
      </c>
      <c r="P11956">
        <v>0</v>
      </c>
      <c r="Q11956">
        <v>0</v>
      </c>
      <c r="R11956">
        <v>126827</v>
      </c>
      <c r="S11956">
        <v>126827</v>
      </c>
      <c r="T11956">
        <v>0</v>
      </c>
      <c r="U11956">
        <v>126827</v>
      </c>
      <c r="V11956">
        <v>4</v>
      </c>
    </row>
    <row r="11957" spans="1:22" x14ac:dyDescent="0.3">
      <c r="A11957">
        <v>202223</v>
      </c>
      <c r="B11957" t="s">
        <v>820</v>
      </c>
      <c r="C11957" t="s">
        <v>821</v>
      </c>
      <c r="D11957" t="s">
        <v>822</v>
      </c>
      <c r="E11957" t="s">
        <v>823</v>
      </c>
      <c r="F11957" t="s">
        <v>862</v>
      </c>
      <c r="G11957" t="s">
        <v>863</v>
      </c>
      <c r="H11957" t="s">
        <v>1122</v>
      </c>
      <c r="I11957">
        <v>894</v>
      </c>
      <c r="J11957" t="s">
        <v>1123</v>
      </c>
      <c r="K11957" t="s">
        <v>842</v>
      </c>
      <c r="L11957" t="s">
        <v>253</v>
      </c>
      <c r="M11957" t="s">
        <v>829</v>
      </c>
      <c r="N11957" t="s">
        <v>829</v>
      </c>
      <c r="O11957">
        <v>0</v>
      </c>
      <c r="P11957">
        <v>0</v>
      </c>
      <c r="Q11957">
        <v>0</v>
      </c>
      <c r="R11957">
        <v>85209</v>
      </c>
      <c r="S11957">
        <v>85209</v>
      </c>
      <c r="T11957">
        <v>0</v>
      </c>
      <c r="U11957">
        <v>85209</v>
      </c>
      <c r="V11957">
        <v>3</v>
      </c>
    </row>
    <row r="11958" spans="1:22" x14ac:dyDescent="0.3">
      <c r="A11958">
        <v>202324</v>
      </c>
      <c r="B11958" t="s">
        <v>820</v>
      </c>
      <c r="C11958" t="s">
        <v>821</v>
      </c>
      <c r="D11958" t="s">
        <v>822</v>
      </c>
      <c r="E11958" t="s">
        <v>823</v>
      </c>
      <c r="F11958" t="s">
        <v>862</v>
      </c>
      <c r="G11958" t="s">
        <v>863</v>
      </c>
      <c r="H11958" t="s">
        <v>1122</v>
      </c>
      <c r="I11958">
        <v>894</v>
      </c>
      <c r="J11958" t="s">
        <v>1123</v>
      </c>
      <c r="K11958" t="s">
        <v>842</v>
      </c>
      <c r="L11958" t="s">
        <v>253</v>
      </c>
      <c r="M11958" t="s">
        <v>829</v>
      </c>
      <c r="N11958" t="s">
        <v>829</v>
      </c>
      <c r="O11958">
        <v>0</v>
      </c>
      <c r="P11958">
        <v>0</v>
      </c>
      <c r="Q11958">
        <v>0</v>
      </c>
      <c r="R11958">
        <v>68542</v>
      </c>
      <c r="S11958">
        <v>68542</v>
      </c>
      <c r="T11958">
        <v>0</v>
      </c>
      <c r="U11958">
        <v>68542</v>
      </c>
      <c r="V11958">
        <v>2</v>
      </c>
    </row>
    <row r="11959" spans="1:22" x14ac:dyDescent="0.3">
      <c r="A11959">
        <v>202122</v>
      </c>
      <c r="B11959" t="s">
        <v>820</v>
      </c>
      <c r="C11959" t="s">
        <v>821</v>
      </c>
      <c r="D11959" t="s">
        <v>822</v>
      </c>
      <c r="E11959" t="s">
        <v>823</v>
      </c>
      <c r="F11959" t="s">
        <v>862</v>
      </c>
      <c r="G11959" t="s">
        <v>863</v>
      </c>
      <c r="H11959" t="s">
        <v>1122</v>
      </c>
      <c r="I11959">
        <v>894</v>
      </c>
      <c r="J11959" t="s">
        <v>1123</v>
      </c>
      <c r="K11959" t="s">
        <v>842</v>
      </c>
      <c r="L11959" t="s">
        <v>845</v>
      </c>
      <c r="M11959" t="s">
        <v>829</v>
      </c>
      <c r="N11959" t="s">
        <v>829</v>
      </c>
      <c r="O11959">
        <v>0</v>
      </c>
      <c r="P11959">
        <v>0</v>
      </c>
      <c r="Q11959">
        <v>0</v>
      </c>
      <c r="R11959">
        <v>0</v>
      </c>
      <c r="S11959">
        <v>0</v>
      </c>
      <c r="T11959">
        <v>0</v>
      </c>
      <c r="U11959">
        <v>0</v>
      </c>
      <c r="V11959">
        <v>0</v>
      </c>
    </row>
    <row r="11960" spans="1:22" x14ac:dyDescent="0.3">
      <c r="A11960">
        <v>202223</v>
      </c>
      <c r="B11960" t="s">
        <v>820</v>
      </c>
      <c r="C11960" t="s">
        <v>821</v>
      </c>
      <c r="D11960" t="s">
        <v>822</v>
      </c>
      <c r="E11960" t="s">
        <v>823</v>
      </c>
      <c r="F11960" t="s">
        <v>862</v>
      </c>
      <c r="G11960" t="s">
        <v>863</v>
      </c>
      <c r="H11960" t="s">
        <v>1122</v>
      </c>
      <c r="I11960">
        <v>894</v>
      </c>
      <c r="J11960" t="s">
        <v>1123</v>
      </c>
      <c r="K11960" t="s">
        <v>842</v>
      </c>
      <c r="L11960" t="s">
        <v>845</v>
      </c>
      <c r="M11960" t="s">
        <v>829</v>
      </c>
      <c r="N11960" t="s">
        <v>829</v>
      </c>
      <c r="O11960">
        <v>0</v>
      </c>
      <c r="P11960">
        <v>0</v>
      </c>
      <c r="Q11960">
        <v>0</v>
      </c>
      <c r="R11960">
        <v>0</v>
      </c>
      <c r="S11960">
        <v>0</v>
      </c>
      <c r="T11960">
        <v>0</v>
      </c>
      <c r="U11960">
        <v>0</v>
      </c>
      <c r="V11960">
        <v>0</v>
      </c>
    </row>
    <row r="11961" spans="1:22" x14ac:dyDescent="0.3">
      <c r="A11961">
        <v>202324</v>
      </c>
      <c r="B11961" t="s">
        <v>820</v>
      </c>
      <c r="C11961" t="s">
        <v>821</v>
      </c>
      <c r="D11961" t="s">
        <v>822</v>
      </c>
      <c r="E11961" t="s">
        <v>823</v>
      </c>
      <c r="F11961" t="s">
        <v>862</v>
      </c>
      <c r="G11961" t="s">
        <v>863</v>
      </c>
      <c r="H11961" t="s">
        <v>1122</v>
      </c>
      <c r="I11961">
        <v>894</v>
      </c>
      <c r="J11961" t="s">
        <v>1123</v>
      </c>
      <c r="K11961" t="s">
        <v>842</v>
      </c>
      <c r="L11961" t="s">
        <v>845</v>
      </c>
      <c r="M11961" t="s">
        <v>829</v>
      </c>
      <c r="N11961" t="s">
        <v>829</v>
      </c>
      <c r="O11961">
        <v>0</v>
      </c>
      <c r="P11961">
        <v>0</v>
      </c>
      <c r="Q11961">
        <v>0</v>
      </c>
      <c r="R11961">
        <v>0</v>
      </c>
      <c r="S11961">
        <v>0</v>
      </c>
      <c r="T11961">
        <v>0</v>
      </c>
      <c r="U11961">
        <v>0</v>
      </c>
      <c r="V11961">
        <v>0</v>
      </c>
    </row>
    <row r="11962" spans="1:22" x14ac:dyDescent="0.3">
      <c r="A11962">
        <v>202122</v>
      </c>
      <c r="B11962" t="s">
        <v>820</v>
      </c>
      <c r="C11962" t="s">
        <v>821</v>
      </c>
      <c r="D11962" t="s">
        <v>822</v>
      </c>
      <c r="E11962" t="s">
        <v>823</v>
      </c>
      <c r="F11962" t="s">
        <v>856</v>
      </c>
      <c r="G11962" t="s">
        <v>857</v>
      </c>
      <c r="H11962" t="s">
        <v>1124</v>
      </c>
      <c r="I11962">
        <v>883</v>
      </c>
      <c r="J11962" t="s">
        <v>1125</v>
      </c>
      <c r="K11962" t="s">
        <v>828</v>
      </c>
      <c r="L11962" t="s">
        <v>336</v>
      </c>
      <c r="M11962">
        <v>0</v>
      </c>
      <c r="N11962">
        <v>0</v>
      </c>
      <c r="O11962">
        <v>0</v>
      </c>
      <c r="P11962">
        <v>0</v>
      </c>
      <c r="Q11962">
        <v>0</v>
      </c>
      <c r="R11962" t="s">
        <v>829</v>
      </c>
      <c r="S11962">
        <v>0</v>
      </c>
      <c r="T11962" t="s">
        <v>829</v>
      </c>
      <c r="U11962">
        <v>0</v>
      </c>
      <c r="V11962">
        <v>0</v>
      </c>
    </row>
    <row r="11963" spans="1:22" x14ac:dyDescent="0.3">
      <c r="A11963">
        <v>202223</v>
      </c>
      <c r="B11963" t="s">
        <v>820</v>
      </c>
      <c r="C11963" t="s">
        <v>821</v>
      </c>
      <c r="D11963" t="s">
        <v>822</v>
      </c>
      <c r="E11963" t="s">
        <v>823</v>
      </c>
      <c r="F11963" t="s">
        <v>856</v>
      </c>
      <c r="G11963" t="s">
        <v>857</v>
      </c>
      <c r="H11963" t="s">
        <v>1124</v>
      </c>
      <c r="I11963">
        <v>883</v>
      </c>
      <c r="J11963" t="s">
        <v>1125</v>
      </c>
      <c r="K11963" t="s">
        <v>828</v>
      </c>
      <c r="L11963" t="s">
        <v>336</v>
      </c>
      <c r="M11963">
        <v>0</v>
      </c>
      <c r="N11963">
        <v>0</v>
      </c>
      <c r="O11963">
        <v>0</v>
      </c>
      <c r="P11963">
        <v>0</v>
      </c>
      <c r="Q11963">
        <v>0</v>
      </c>
      <c r="R11963" t="s">
        <v>829</v>
      </c>
      <c r="S11963">
        <v>0</v>
      </c>
      <c r="T11963" t="s">
        <v>829</v>
      </c>
      <c r="U11963">
        <v>0</v>
      </c>
      <c r="V11963">
        <v>0</v>
      </c>
    </row>
    <row r="11964" spans="1:22" x14ac:dyDescent="0.3">
      <c r="A11964">
        <v>202324</v>
      </c>
      <c r="B11964" t="s">
        <v>820</v>
      </c>
      <c r="C11964" t="s">
        <v>821</v>
      </c>
      <c r="D11964" t="s">
        <v>822</v>
      </c>
      <c r="E11964" t="s">
        <v>823</v>
      </c>
      <c r="F11964" t="s">
        <v>856</v>
      </c>
      <c r="G11964" t="s">
        <v>857</v>
      </c>
      <c r="H11964" t="s">
        <v>1124</v>
      </c>
      <c r="I11964">
        <v>883</v>
      </c>
      <c r="J11964" t="s">
        <v>1125</v>
      </c>
      <c r="K11964" t="s">
        <v>828</v>
      </c>
      <c r="L11964" t="s">
        <v>336</v>
      </c>
      <c r="M11964">
        <v>0</v>
      </c>
      <c r="N11964">
        <v>0</v>
      </c>
      <c r="O11964">
        <v>0</v>
      </c>
      <c r="P11964">
        <v>0</v>
      </c>
      <c r="Q11964">
        <v>0</v>
      </c>
      <c r="R11964" t="s">
        <v>829</v>
      </c>
      <c r="S11964">
        <v>0</v>
      </c>
      <c r="T11964" t="s">
        <v>829</v>
      </c>
      <c r="U11964">
        <v>0</v>
      </c>
      <c r="V11964">
        <v>0</v>
      </c>
    </row>
    <row r="11965" spans="1:22" x14ac:dyDescent="0.3">
      <c r="A11965">
        <v>202122</v>
      </c>
      <c r="B11965" t="s">
        <v>820</v>
      </c>
      <c r="C11965" t="s">
        <v>821</v>
      </c>
      <c r="D11965" t="s">
        <v>822</v>
      </c>
      <c r="E11965" t="s">
        <v>823</v>
      </c>
      <c r="F11965" t="s">
        <v>856</v>
      </c>
      <c r="G11965" t="s">
        <v>857</v>
      </c>
      <c r="H11965" t="s">
        <v>1124</v>
      </c>
      <c r="I11965">
        <v>883</v>
      </c>
      <c r="J11965" t="s">
        <v>1125</v>
      </c>
      <c r="K11965" t="s">
        <v>828</v>
      </c>
      <c r="L11965" t="s">
        <v>235</v>
      </c>
      <c r="M11965" t="s">
        <v>829</v>
      </c>
      <c r="N11965">
        <v>0</v>
      </c>
      <c r="O11965">
        <v>0</v>
      </c>
      <c r="P11965" t="s">
        <v>829</v>
      </c>
      <c r="Q11965" t="s">
        <v>829</v>
      </c>
      <c r="R11965" t="s">
        <v>829</v>
      </c>
      <c r="S11965">
        <v>0</v>
      </c>
      <c r="T11965">
        <v>0</v>
      </c>
      <c r="U11965">
        <v>0</v>
      </c>
      <c r="V11965">
        <v>0</v>
      </c>
    </row>
    <row r="11966" spans="1:22" x14ac:dyDescent="0.3">
      <c r="A11966">
        <v>202223</v>
      </c>
      <c r="B11966" t="s">
        <v>820</v>
      </c>
      <c r="C11966" t="s">
        <v>821</v>
      </c>
      <c r="D11966" t="s">
        <v>822</v>
      </c>
      <c r="E11966" t="s">
        <v>823</v>
      </c>
      <c r="F11966" t="s">
        <v>856</v>
      </c>
      <c r="G11966" t="s">
        <v>857</v>
      </c>
      <c r="H11966" t="s">
        <v>1124</v>
      </c>
      <c r="I11966">
        <v>883</v>
      </c>
      <c r="J11966" t="s">
        <v>1125</v>
      </c>
      <c r="K11966" t="s">
        <v>828</v>
      </c>
      <c r="L11966" t="s">
        <v>235</v>
      </c>
      <c r="M11966" t="s">
        <v>829</v>
      </c>
      <c r="N11966">
        <v>0</v>
      </c>
      <c r="O11966">
        <v>0</v>
      </c>
      <c r="P11966" t="s">
        <v>829</v>
      </c>
      <c r="Q11966" t="s">
        <v>829</v>
      </c>
      <c r="R11966" t="s">
        <v>829</v>
      </c>
      <c r="S11966">
        <v>0</v>
      </c>
      <c r="T11966">
        <v>0</v>
      </c>
      <c r="U11966">
        <v>0</v>
      </c>
      <c r="V11966">
        <v>0</v>
      </c>
    </row>
    <row r="11967" spans="1:22" x14ac:dyDescent="0.3">
      <c r="A11967">
        <v>202324</v>
      </c>
      <c r="B11967" t="s">
        <v>820</v>
      </c>
      <c r="C11967" t="s">
        <v>821</v>
      </c>
      <c r="D11967" t="s">
        <v>822</v>
      </c>
      <c r="E11967" t="s">
        <v>823</v>
      </c>
      <c r="F11967" t="s">
        <v>856</v>
      </c>
      <c r="G11967" t="s">
        <v>857</v>
      </c>
      <c r="H11967" t="s">
        <v>1124</v>
      </c>
      <c r="I11967">
        <v>883</v>
      </c>
      <c r="J11967" t="s">
        <v>1125</v>
      </c>
      <c r="K11967" t="s">
        <v>828</v>
      </c>
      <c r="L11967" t="s">
        <v>235</v>
      </c>
      <c r="M11967" t="s">
        <v>829</v>
      </c>
      <c r="N11967">
        <v>0</v>
      </c>
      <c r="O11967">
        <v>0</v>
      </c>
      <c r="P11967" t="s">
        <v>829</v>
      </c>
      <c r="Q11967" t="s">
        <v>829</v>
      </c>
      <c r="R11967" t="s">
        <v>829</v>
      </c>
      <c r="S11967">
        <v>0</v>
      </c>
      <c r="T11967">
        <v>0</v>
      </c>
      <c r="U11967">
        <v>0</v>
      </c>
      <c r="V11967">
        <v>0</v>
      </c>
    </row>
    <row r="11968" spans="1:22" x14ac:dyDescent="0.3">
      <c r="A11968">
        <v>202122</v>
      </c>
      <c r="B11968" t="s">
        <v>820</v>
      </c>
      <c r="C11968" t="s">
        <v>821</v>
      </c>
      <c r="D11968" t="s">
        <v>822</v>
      </c>
      <c r="E11968" t="s">
        <v>823</v>
      </c>
      <c r="F11968" t="s">
        <v>856</v>
      </c>
      <c r="G11968" t="s">
        <v>857</v>
      </c>
      <c r="H11968" t="s">
        <v>1124</v>
      </c>
      <c r="I11968">
        <v>883</v>
      </c>
      <c r="J11968" t="s">
        <v>1125</v>
      </c>
      <c r="K11968" t="s">
        <v>828</v>
      </c>
      <c r="L11968" t="s">
        <v>534</v>
      </c>
      <c r="M11968">
        <v>0</v>
      </c>
      <c r="N11968">
        <v>0</v>
      </c>
      <c r="O11968">
        <v>23101</v>
      </c>
      <c r="P11968">
        <v>0</v>
      </c>
      <c r="Q11968">
        <v>0</v>
      </c>
      <c r="R11968" t="s">
        <v>829</v>
      </c>
      <c r="S11968">
        <v>23101</v>
      </c>
      <c r="T11968">
        <v>0</v>
      </c>
      <c r="U11968">
        <v>23101</v>
      </c>
      <c r="V11968">
        <v>0</v>
      </c>
    </row>
    <row r="11969" spans="1:22" x14ac:dyDescent="0.3">
      <c r="A11969">
        <v>202223</v>
      </c>
      <c r="B11969" t="s">
        <v>820</v>
      </c>
      <c r="C11969" t="s">
        <v>821</v>
      </c>
      <c r="D11969" t="s">
        <v>822</v>
      </c>
      <c r="E11969" t="s">
        <v>823</v>
      </c>
      <c r="F11969" t="s">
        <v>856</v>
      </c>
      <c r="G11969" t="s">
        <v>857</v>
      </c>
      <c r="H11969" t="s">
        <v>1124</v>
      </c>
      <c r="I11969">
        <v>883</v>
      </c>
      <c r="J11969" t="s">
        <v>1125</v>
      </c>
      <c r="K11969" t="s">
        <v>828</v>
      </c>
      <c r="L11969" t="s">
        <v>534</v>
      </c>
      <c r="M11969">
        <v>0</v>
      </c>
      <c r="N11969">
        <v>0</v>
      </c>
      <c r="O11969">
        <v>17350</v>
      </c>
      <c r="P11969">
        <v>0</v>
      </c>
      <c r="Q11969">
        <v>0</v>
      </c>
      <c r="R11969" t="s">
        <v>829</v>
      </c>
      <c r="S11969">
        <v>17350</v>
      </c>
      <c r="T11969">
        <v>0</v>
      </c>
      <c r="U11969">
        <v>17350</v>
      </c>
      <c r="V11969">
        <v>0</v>
      </c>
    </row>
    <row r="11970" spans="1:22" x14ac:dyDescent="0.3">
      <c r="A11970">
        <v>202324</v>
      </c>
      <c r="B11970" t="s">
        <v>820</v>
      </c>
      <c r="C11970" t="s">
        <v>821</v>
      </c>
      <c r="D11970" t="s">
        <v>822</v>
      </c>
      <c r="E11970" t="s">
        <v>823</v>
      </c>
      <c r="F11970" t="s">
        <v>856</v>
      </c>
      <c r="G11970" t="s">
        <v>857</v>
      </c>
      <c r="H11970" t="s">
        <v>1124</v>
      </c>
      <c r="I11970">
        <v>883</v>
      </c>
      <c r="J11970" t="s">
        <v>1125</v>
      </c>
      <c r="K11970" t="s">
        <v>828</v>
      </c>
      <c r="L11970" t="s">
        <v>534</v>
      </c>
      <c r="M11970">
        <v>0</v>
      </c>
      <c r="N11970">
        <v>19298</v>
      </c>
      <c r="O11970">
        <v>0</v>
      </c>
      <c r="P11970">
        <v>0</v>
      </c>
      <c r="Q11970">
        <v>0</v>
      </c>
      <c r="R11970" t="s">
        <v>829</v>
      </c>
      <c r="S11970">
        <v>19298</v>
      </c>
      <c r="T11970">
        <v>0</v>
      </c>
      <c r="U11970">
        <v>19298</v>
      </c>
      <c r="V11970">
        <v>0</v>
      </c>
    </row>
    <row r="11971" spans="1:22" x14ac:dyDescent="0.3">
      <c r="A11971">
        <v>202122</v>
      </c>
      <c r="B11971" t="s">
        <v>820</v>
      </c>
      <c r="C11971" t="s">
        <v>821</v>
      </c>
      <c r="D11971" t="s">
        <v>822</v>
      </c>
      <c r="E11971" t="s">
        <v>823</v>
      </c>
      <c r="F11971" t="s">
        <v>856</v>
      </c>
      <c r="G11971" t="s">
        <v>857</v>
      </c>
      <c r="H11971" t="s">
        <v>1124</v>
      </c>
      <c r="I11971">
        <v>883</v>
      </c>
      <c r="J11971" t="s">
        <v>1125</v>
      </c>
      <c r="K11971" t="s">
        <v>828</v>
      </c>
      <c r="L11971" t="s">
        <v>603</v>
      </c>
      <c r="M11971" t="s">
        <v>829</v>
      </c>
      <c r="N11971" t="s">
        <v>829</v>
      </c>
      <c r="O11971" t="s">
        <v>829</v>
      </c>
      <c r="P11971">
        <v>0</v>
      </c>
      <c r="Q11971">
        <v>0</v>
      </c>
      <c r="R11971">
        <v>0</v>
      </c>
      <c r="S11971">
        <v>0</v>
      </c>
      <c r="T11971">
        <v>0</v>
      </c>
      <c r="U11971">
        <v>0</v>
      </c>
      <c r="V11971">
        <v>0</v>
      </c>
    </row>
    <row r="11972" spans="1:22" x14ac:dyDescent="0.3">
      <c r="A11972">
        <v>202223</v>
      </c>
      <c r="B11972" t="s">
        <v>820</v>
      </c>
      <c r="C11972" t="s">
        <v>821</v>
      </c>
      <c r="D11972" t="s">
        <v>822</v>
      </c>
      <c r="E11972" t="s">
        <v>823</v>
      </c>
      <c r="F11972" t="s">
        <v>856</v>
      </c>
      <c r="G11972" t="s">
        <v>857</v>
      </c>
      <c r="H11972" t="s">
        <v>1124</v>
      </c>
      <c r="I11972">
        <v>883</v>
      </c>
      <c r="J11972" t="s">
        <v>1125</v>
      </c>
      <c r="K11972" t="s">
        <v>828</v>
      </c>
      <c r="L11972" t="s">
        <v>603</v>
      </c>
      <c r="M11972" t="s">
        <v>829</v>
      </c>
      <c r="N11972" t="s">
        <v>829</v>
      </c>
      <c r="O11972" t="s">
        <v>829</v>
      </c>
      <c r="P11972">
        <v>0</v>
      </c>
      <c r="Q11972">
        <v>0</v>
      </c>
      <c r="R11972">
        <v>0</v>
      </c>
      <c r="S11972">
        <v>0</v>
      </c>
      <c r="T11972">
        <v>0</v>
      </c>
      <c r="U11972">
        <v>0</v>
      </c>
      <c r="V11972">
        <v>0</v>
      </c>
    </row>
    <row r="11973" spans="1:22" x14ac:dyDescent="0.3">
      <c r="A11973">
        <v>202324</v>
      </c>
      <c r="B11973" t="s">
        <v>820</v>
      </c>
      <c r="C11973" t="s">
        <v>821</v>
      </c>
      <c r="D11973" t="s">
        <v>822</v>
      </c>
      <c r="E11973" t="s">
        <v>823</v>
      </c>
      <c r="F11973" t="s">
        <v>856</v>
      </c>
      <c r="G11973" t="s">
        <v>857</v>
      </c>
      <c r="H11973" t="s">
        <v>1124</v>
      </c>
      <c r="I11973">
        <v>883</v>
      </c>
      <c r="J11973" t="s">
        <v>1125</v>
      </c>
      <c r="K11973" t="s">
        <v>828</v>
      </c>
      <c r="L11973" t="s">
        <v>603</v>
      </c>
      <c r="M11973" t="s">
        <v>829</v>
      </c>
      <c r="N11973" t="s">
        <v>829</v>
      </c>
      <c r="O11973" t="s">
        <v>829</v>
      </c>
      <c r="P11973">
        <v>0</v>
      </c>
      <c r="Q11973">
        <v>0</v>
      </c>
      <c r="R11973">
        <v>0</v>
      </c>
      <c r="S11973">
        <v>0</v>
      </c>
      <c r="T11973">
        <v>0</v>
      </c>
      <c r="U11973">
        <v>0</v>
      </c>
      <c r="V11973">
        <v>0</v>
      </c>
    </row>
    <row r="11974" spans="1:22" x14ac:dyDescent="0.3">
      <c r="A11974">
        <v>202122</v>
      </c>
      <c r="B11974" t="s">
        <v>820</v>
      </c>
      <c r="C11974" t="s">
        <v>821</v>
      </c>
      <c r="D11974" t="s">
        <v>822</v>
      </c>
      <c r="E11974" t="s">
        <v>823</v>
      </c>
      <c r="F11974" t="s">
        <v>856</v>
      </c>
      <c r="G11974" t="s">
        <v>857</v>
      </c>
      <c r="H11974" t="s">
        <v>1124</v>
      </c>
      <c r="I11974">
        <v>883</v>
      </c>
      <c r="J11974" t="s">
        <v>1125</v>
      </c>
      <c r="K11974" t="s">
        <v>828</v>
      </c>
      <c r="L11974" t="s">
        <v>606</v>
      </c>
      <c r="M11974">
        <v>0</v>
      </c>
      <c r="N11974">
        <v>0</v>
      </c>
      <c r="O11974">
        <v>0</v>
      </c>
      <c r="P11974">
        <v>0</v>
      </c>
      <c r="Q11974">
        <v>0</v>
      </c>
      <c r="R11974">
        <v>0</v>
      </c>
      <c r="S11974">
        <v>0</v>
      </c>
      <c r="T11974">
        <v>0</v>
      </c>
      <c r="U11974">
        <v>0</v>
      </c>
      <c r="V11974">
        <v>0</v>
      </c>
    </row>
    <row r="11975" spans="1:22" x14ac:dyDescent="0.3">
      <c r="A11975">
        <v>202223</v>
      </c>
      <c r="B11975" t="s">
        <v>820</v>
      </c>
      <c r="C11975" t="s">
        <v>821</v>
      </c>
      <c r="D11975" t="s">
        <v>822</v>
      </c>
      <c r="E11975" t="s">
        <v>823</v>
      </c>
      <c r="F11975" t="s">
        <v>856</v>
      </c>
      <c r="G11975" t="s">
        <v>857</v>
      </c>
      <c r="H11975" t="s">
        <v>1124</v>
      </c>
      <c r="I11975">
        <v>883</v>
      </c>
      <c r="J11975" t="s">
        <v>1125</v>
      </c>
      <c r="K11975" t="s">
        <v>828</v>
      </c>
      <c r="L11975" t="s">
        <v>606</v>
      </c>
      <c r="M11975">
        <v>0</v>
      </c>
      <c r="N11975">
        <v>0</v>
      </c>
      <c r="O11975">
        <v>0</v>
      </c>
      <c r="P11975">
        <v>0</v>
      </c>
      <c r="Q11975">
        <v>0</v>
      </c>
      <c r="R11975">
        <v>0</v>
      </c>
      <c r="S11975">
        <v>0</v>
      </c>
      <c r="T11975">
        <v>0</v>
      </c>
      <c r="U11975">
        <v>0</v>
      </c>
      <c r="V11975">
        <v>0</v>
      </c>
    </row>
    <row r="11976" spans="1:22" x14ac:dyDescent="0.3">
      <c r="A11976">
        <v>202324</v>
      </c>
      <c r="B11976" t="s">
        <v>820</v>
      </c>
      <c r="C11976" t="s">
        <v>821</v>
      </c>
      <c r="D11976" t="s">
        <v>822</v>
      </c>
      <c r="E11976" t="s">
        <v>823</v>
      </c>
      <c r="F11976" t="s">
        <v>856</v>
      </c>
      <c r="G11976" t="s">
        <v>857</v>
      </c>
      <c r="H11976" t="s">
        <v>1124</v>
      </c>
      <c r="I11976">
        <v>883</v>
      </c>
      <c r="J11976" t="s">
        <v>1125</v>
      </c>
      <c r="K11976" t="s">
        <v>828</v>
      </c>
      <c r="L11976" t="s">
        <v>606</v>
      </c>
      <c r="M11976">
        <v>0</v>
      </c>
      <c r="N11976">
        <v>0</v>
      </c>
      <c r="O11976">
        <v>0</v>
      </c>
      <c r="P11976">
        <v>0</v>
      </c>
      <c r="Q11976">
        <v>0</v>
      </c>
      <c r="R11976">
        <v>0</v>
      </c>
      <c r="S11976">
        <v>0</v>
      </c>
      <c r="T11976">
        <v>0</v>
      </c>
      <c r="U11976">
        <v>0</v>
      </c>
      <c r="V11976">
        <v>0</v>
      </c>
    </row>
    <row r="11977" spans="1:22" x14ac:dyDescent="0.3">
      <c r="A11977">
        <v>202122</v>
      </c>
      <c r="B11977" t="s">
        <v>820</v>
      </c>
      <c r="C11977" t="s">
        <v>821</v>
      </c>
      <c r="D11977" t="s">
        <v>822</v>
      </c>
      <c r="E11977" t="s">
        <v>823</v>
      </c>
      <c r="F11977" t="s">
        <v>856</v>
      </c>
      <c r="G11977" t="s">
        <v>857</v>
      </c>
      <c r="H11977" t="s">
        <v>1124</v>
      </c>
      <c r="I11977">
        <v>883</v>
      </c>
      <c r="J11977" t="s">
        <v>1125</v>
      </c>
      <c r="K11977" t="s">
        <v>828</v>
      </c>
      <c r="L11977" t="s">
        <v>609</v>
      </c>
      <c r="M11977" t="s">
        <v>829</v>
      </c>
      <c r="N11977" t="s">
        <v>829</v>
      </c>
      <c r="O11977" t="s">
        <v>829</v>
      </c>
      <c r="P11977" t="s">
        <v>829</v>
      </c>
      <c r="Q11977">
        <v>0</v>
      </c>
      <c r="R11977" t="s">
        <v>829</v>
      </c>
      <c r="S11977">
        <v>0</v>
      </c>
      <c r="T11977">
        <v>0</v>
      </c>
      <c r="U11977">
        <v>0</v>
      </c>
      <c r="V11977">
        <v>0</v>
      </c>
    </row>
    <row r="11978" spans="1:22" x14ac:dyDescent="0.3">
      <c r="A11978">
        <v>202223</v>
      </c>
      <c r="B11978" t="s">
        <v>820</v>
      </c>
      <c r="C11978" t="s">
        <v>821</v>
      </c>
      <c r="D11978" t="s">
        <v>822</v>
      </c>
      <c r="E11978" t="s">
        <v>823</v>
      </c>
      <c r="F11978" t="s">
        <v>856</v>
      </c>
      <c r="G11978" t="s">
        <v>857</v>
      </c>
      <c r="H11978" t="s">
        <v>1124</v>
      </c>
      <c r="I11978">
        <v>883</v>
      </c>
      <c r="J11978" t="s">
        <v>1125</v>
      </c>
      <c r="K11978" t="s">
        <v>828</v>
      </c>
      <c r="L11978" t="s">
        <v>609</v>
      </c>
      <c r="M11978" t="s">
        <v>829</v>
      </c>
      <c r="N11978" t="s">
        <v>829</v>
      </c>
      <c r="O11978" t="s">
        <v>829</v>
      </c>
      <c r="P11978" t="s">
        <v>829</v>
      </c>
      <c r="Q11978">
        <v>0</v>
      </c>
      <c r="R11978" t="s">
        <v>829</v>
      </c>
      <c r="S11978">
        <v>0</v>
      </c>
      <c r="T11978">
        <v>0</v>
      </c>
      <c r="U11978">
        <v>0</v>
      </c>
      <c r="V11978">
        <v>0</v>
      </c>
    </row>
    <row r="11979" spans="1:22" x14ac:dyDescent="0.3">
      <c r="A11979">
        <v>202122</v>
      </c>
      <c r="B11979" t="s">
        <v>820</v>
      </c>
      <c r="C11979" t="s">
        <v>821</v>
      </c>
      <c r="D11979" t="s">
        <v>822</v>
      </c>
      <c r="E11979" t="s">
        <v>823</v>
      </c>
      <c r="F11979" t="s">
        <v>856</v>
      </c>
      <c r="G11979" t="s">
        <v>857</v>
      </c>
      <c r="H11979" t="s">
        <v>1124</v>
      </c>
      <c r="I11979">
        <v>883</v>
      </c>
      <c r="J11979" t="s">
        <v>1125</v>
      </c>
      <c r="K11979" t="s">
        <v>828</v>
      </c>
      <c r="L11979" t="s">
        <v>830</v>
      </c>
      <c r="M11979">
        <v>0</v>
      </c>
      <c r="N11979">
        <v>0</v>
      </c>
      <c r="O11979">
        <v>0</v>
      </c>
      <c r="P11979">
        <v>0</v>
      </c>
      <c r="Q11979">
        <v>0</v>
      </c>
      <c r="R11979">
        <v>0</v>
      </c>
      <c r="S11979">
        <v>0</v>
      </c>
      <c r="T11979">
        <v>0</v>
      </c>
      <c r="U11979">
        <v>0</v>
      </c>
      <c r="V11979">
        <v>0</v>
      </c>
    </row>
    <row r="11980" spans="1:22" x14ac:dyDescent="0.3">
      <c r="A11980">
        <v>202223</v>
      </c>
      <c r="B11980" t="s">
        <v>820</v>
      </c>
      <c r="C11980" t="s">
        <v>821</v>
      </c>
      <c r="D11980" t="s">
        <v>822</v>
      </c>
      <c r="E11980" t="s">
        <v>823</v>
      </c>
      <c r="F11980" t="s">
        <v>856</v>
      </c>
      <c r="G11980" t="s">
        <v>857</v>
      </c>
      <c r="H11980" t="s">
        <v>1124</v>
      </c>
      <c r="I11980">
        <v>883</v>
      </c>
      <c r="J11980" t="s">
        <v>1125</v>
      </c>
      <c r="K11980" t="s">
        <v>828</v>
      </c>
      <c r="L11980" t="s">
        <v>830</v>
      </c>
      <c r="M11980">
        <v>0</v>
      </c>
      <c r="N11980">
        <v>126829</v>
      </c>
      <c r="O11980">
        <v>380486</v>
      </c>
      <c r="P11980">
        <v>0</v>
      </c>
      <c r="Q11980">
        <v>0</v>
      </c>
      <c r="R11980">
        <v>0</v>
      </c>
      <c r="S11980">
        <v>507315</v>
      </c>
      <c r="T11980">
        <v>0</v>
      </c>
      <c r="U11980">
        <v>507315</v>
      </c>
      <c r="V11980">
        <v>10</v>
      </c>
    </row>
    <row r="11981" spans="1:22" x14ac:dyDescent="0.3">
      <c r="A11981">
        <v>202324</v>
      </c>
      <c r="B11981" t="s">
        <v>820</v>
      </c>
      <c r="C11981" t="s">
        <v>821</v>
      </c>
      <c r="D11981" t="s">
        <v>822</v>
      </c>
      <c r="E11981" t="s">
        <v>823</v>
      </c>
      <c r="F11981" t="s">
        <v>856</v>
      </c>
      <c r="G11981" t="s">
        <v>857</v>
      </c>
      <c r="H11981" t="s">
        <v>1124</v>
      </c>
      <c r="I11981">
        <v>883</v>
      </c>
      <c r="J11981" t="s">
        <v>1125</v>
      </c>
      <c r="K11981" t="s">
        <v>828</v>
      </c>
      <c r="L11981" t="s">
        <v>830</v>
      </c>
      <c r="M11981">
        <v>0</v>
      </c>
      <c r="N11981">
        <v>137605</v>
      </c>
      <c r="O11981">
        <v>412815</v>
      </c>
      <c r="P11981">
        <v>0</v>
      </c>
      <c r="Q11981">
        <v>0</v>
      </c>
      <c r="R11981">
        <v>0</v>
      </c>
      <c r="S11981">
        <v>550420</v>
      </c>
      <c r="T11981">
        <v>0</v>
      </c>
      <c r="U11981">
        <v>550420</v>
      </c>
      <c r="V11981">
        <v>12</v>
      </c>
    </row>
    <row r="11982" spans="1:22" x14ac:dyDescent="0.3">
      <c r="A11982">
        <v>202122</v>
      </c>
      <c r="B11982" t="s">
        <v>820</v>
      </c>
      <c r="C11982" t="s">
        <v>821</v>
      </c>
      <c r="D11982" t="s">
        <v>822</v>
      </c>
      <c r="E11982" t="s">
        <v>823</v>
      </c>
      <c r="F11982" t="s">
        <v>856</v>
      </c>
      <c r="G11982" t="s">
        <v>857</v>
      </c>
      <c r="H11982" t="s">
        <v>1124</v>
      </c>
      <c r="I11982">
        <v>883</v>
      </c>
      <c r="J11982" t="s">
        <v>1125</v>
      </c>
      <c r="K11982" t="s">
        <v>828</v>
      </c>
      <c r="L11982" t="s">
        <v>537</v>
      </c>
      <c r="M11982">
        <v>47052</v>
      </c>
      <c r="N11982">
        <v>4847799</v>
      </c>
      <c r="O11982">
        <v>3019734</v>
      </c>
      <c r="P11982">
        <v>5196202</v>
      </c>
      <c r="Q11982">
        <v>1528206</v>
      </c>
      <c r="R11982">
        <v>1539115</v>
      </c>
      <c r="S11982">
        <v>16178108</v>
      </c>
      <c r="T11982">
        <v>0</v>
      </c>
      <c r="U11982">
        <v>16178108</v>
      </c>
      <c r="V11982">
        <v>327</v>
      </c>
    </row>
    <row r="11983" spans="1:22" x14ac:dyDescent="0.3">
      <c r="A11983">
        <v>202223</v>
      </c>
      <c r="B11983" t="s">
        <v>820</v>
      </c>
      <c r="C11983" t="s">
        <v>821</v>
      </c>
      <c r="D11983" t="s">
        <v>822</v>
      </c>
      <c r="E11983" t="s">
        <v>823</v>
      </c>
      <c r="F11983" t="s">
        <v>856</v>
      </c>
      <c r="G11983" t="s">
        <v>857</v>
      </c>
      <c r="H11983" t="s">
        <v>1124</v>
      </c>
      <c r="I11983">
        <v>883</v>
      </c>
      <c r="J11983" t="s">
        <v>1125</v>
      </c>
      <c r="K11983" t="s">
        <v>828</v>
      </c>
      <c r="L11983" t="s">
        <v>537</v>
      </c>
      <c r="M11983">
        <v>47052</v>
      </c>
      <c r="N11983">
        <v>5526131</v>
      </c>
      <c r="O11983">
        <v>3442274</v>
      </c>
      <c r="P11983">
        <v>6514806</v>
      </c>
      <c r="Q11983">
        <v>1729432</v>
      </c>
      <c r="R11983">
        <v>1354762</v>
      </c>
      <c r="S11983">
        <v>18614457</v>
      </c>
      <c r="T11983">
        <v>0</v>
      </c>
      <c r="U11983">
        <v>18614457</v>
      </c>
      <c r="V11983">
        <v>381</v>
      </c>
    </row>
    <row r="11984" spans="1:22" x14ac:dyDescent="0.3">
      <c r="A11984">
        <v>202324</v>
      </c>
      <c r="B11984" t="s">
        <v>820</v>
      </c>
      <c r="C11984" t="s">
        <v>821</v>
      </c>
      <c r="D11984" t="s">
        <v>822</v>
      </c>
      <c r="E11984" t="s">
        <v>823</v>
      </c>
      <c r="F11984" t="s">
        <v>856</v>
      </c>
      <c r="G11984" t="s">
        <v>857</v>
      </c>
      <c r="H11984" t="s">
        <v>1124</v>
      </c>
      <c r="I11984">
        <v>883</v>
      </c>
      <c r="J11984" t="s">
        <v>1125</v>
      </c>
      <c r="K11984" t="s">
        <v>828</v>
      </c>
      <c r="L11984" t="s">
        <v>537</v>
      </c>
      <c r="M11984">
        <v>35899</v>
      </c>
      <c r="N11984">
        <v>6062087</v>
      </c>
      <c r="O11984">
        <v>3776124</v>
      </c>
      <c r="P11984">
        <v>7386121</v>
      </c>
      <c r="Q11984">
        <v>1866480</v>
      </c>
      <c r="R11984">
        <v>1864333</v>
      </c>
      <c r="S11984">
        <v>20991044</v>
      </c>
      <c r="T11984">
        <v>0</v>
      </c>
      <c r="U11984">
        <v>20991044</v>
      </c>
      <c r="V11984">
        <v>439</v>
      </c>
    </row>
    <row r="11985" spans="1:22" x14ac:dyDescent="0.3">
      <c r="A11985">
        <v>202122</v>
      </c>
      <c r="B11985" t="s">
        <v>820</v>
      </c>
      <c r="C11985" t="s">
        <v>821</v>
      </c>
      <c r="D11985" t="s">
        <v>822</v>
      </c>
      <c r="E11985" t="s">
        <v>823</v>
      </c>
      <c r="F11985" t="s">
        <v>856</v>
      </c>
      <c r="G11985" t="s">
        <v>857</v>
      </c>
      <c r="H11985" t="s">
        <v>1124</v>
      </c>
      <c r="I11985">
        <v>883</v>
      </c>
      <c r="J11985" t="s">
        <v>1125</v>
      </c>
      <c r="K11985" t="s">
        <v>828</v>
      </c>
      <c r="L11985" t="s">
        <v>572</v>
      </c>
      <c r="M11985">
        <v>0</v>
      </c>
      <c r="N11985">
        <v>0</v>
      </c>
      <c r="O11985">
        <v>0</v>
      </c>
      <c r="P11985">
        <v>3294784</v>
      </c>
      <c r="Q11985">
        <v>0</v>
      </c>
      <c r="R11985">
        <v>706259</v>
      </c>
      <c r="S11985">
        <v>4001043</v>
      </c>
      <c r="T11985">
        <v>0</v>
      </c>
      <c r="U11985">
        <v>4001043</v>
      </c>
      <c r="V11985">
        <v>81</v>
      </c>
    </row>
    <row r="11986" spans="1:22" x14ac:dyDescent="0.3">
      <c r="A11986">
        <v>202223</v>
      </c>
      <c r="B11986" t="s">
        <v>820</v>
      </c>
      <c r="C11986" t="s">
        <v>821</v>
      </c>
      <c r="D11986" t="s">
        <v>822</v>
      </c>
      <c r="E11986" t="s">
        <v>823</v>
      </c>
      <c r="F11986" t="s">
        <v>856</v>
      </c>
      <c r="G11986" t="s">
        <v>857</v>
      </c>
      <c r="H11986" t="s">
        <v>1124</v>
      </c>
      <c r="I11986">
        <v>883</v>
      </c>
      <c r="J11986" t="s">
        <v>1125</v>
      </c>
      <c r="K11986" t="s">
        <v>828</v>
      </c>
      <c r="L11986" t="s">
        <v>572</v>
      </c>
      <c r="M11986">
        <v>0</v>
      </c>
      <c r="N11986">
        <v>0</v>
      </c>
      <c r="O11986">
        <v>0</v>
      </c>
      <c r="P11986">
        <v>3139291</v>
      </c>
      <c r="Q11986">
        <v>0</v>
      </c>
      <c r="R11986">
        <v>928483</v>
      </c>
      <c r="S11986">
        <v>4067774</v>
      </c>
      <c r="T11986">
        <v>0</v>
      </c>
      <c r="U11986">
        <v>4067774</v>
      </c>
      <c r="V11986">
        <v>83</v>
      </c>
    </row>
    <row r="11987" spans="1:22" x14ac:dyDescent="0.3">
      <c r="A11987">
        <v>202324</v>
      </c>
      <c r="B11987" t="s">
        <v>820</v>
      </c>
      <c r="C11987" t="s">
        <v>821</v>
      </c>
      <c r="D11987" t="s">
        <v>822</v>
      </c>
      <c r="E11987" t="s">
        <v>823</v>
      </c>
      <c r="F11987" t="s">
        <v>856</v>
      </c>
      <c r="G11987" t="s">
        <v>857</v>
      </c>
      <c r="H11987" t="s">
        <v>1124</v>
      </c>
      <c r="I11987">
        <v>883</v>
      </c>
      <c r="J11987" t="s">
        <v>1125</v>
      </c>
      <c r="K11987" t="s">
        <v>828</v>
      </c>
      <c r="L11987" t="s">
        <v>572</v>
      </c>
      <c r="M11987">
        <v>0</v>
      </c>
      <c r="N11987">
        <v>0</v>
      </c>
      <c r="O11987">
        <v>0</v>
      </c>
      <c r="P11987">
        <v>4118439</v>
      </c>
      <c r="Q11987">
        <v>0</v>
      </c>
      <c r="R11987">
        <v>897756</v>
      </c>
      <c r="S11987">
        <v>5016195</v>
      </c>
      <c r="T11987">
        <v>351215</v>
      </c>
      <c r="U11987">
        <v>4664980</v>
      </c>
      <c r="V11987">
        <v>98</v>
      </c>
    </row>
    <row r="11988" spans="1:22" x14ac:dyDescent="0.3">
      <c r="A11988">
        <v>202122</v>
      </c>
      <c r="B11988" t="s">
        <v>820</v>
      </c>
      <c r="C11988" t="s">
        <v>821</v>
      </c>
      <c r="D11988" t="s">
        <v>822</v>
      </c>
      <c r="E11988" t="s">
        <v>823</v>
      </c>
      <c r="F11988" t="s">
        <v>856</v>
      </c>
      <c r="G11988" t="s">
        <v>857</v>
      </c>
      <c r="H11988" t="s">
        <v>1124</v>
      </c>
      <c r="I11988">
        <v>883</v>
      </c>
      <c r="J11988" t="s">
        <v>1125</v>
      </c>
      <c r="K11988" t="s">
        <v>828</v>
      </c>
      <c r="L11988" t="s">
        <v>539</v>
      </c>
      <c r="M11988">
        <v>0</v>
      </c>
      <c r="N11988">
        <v>0</v>
      </c>
      <c r="O11988">
        <v>0</v>
      </c>
      <c r="P11988" t="s">
        <v>829</v>
      </c>
      <c r="Q11988" t="s">
        <v>829</v>
      </c>
      <c r="R11988" t="s">
        <v>829</v>
      </c>
      <c r="S11988">
        <v>0</v>
      </c>
      <c r="T11988">
        <v>0</v>
      </c>
      <c r="U11988">
        <v>0</v>
      </c>
      <c r="V11988">
        <v>0</v>
      </c>
    </row>
    <row r="11989" spans="1:22" x14ac:dyDescent="0.3">
      <c r="A11989">
        <v>202223</v>
      </c>
      <c r="B11989" t="s">
        <v>820</v>
      </c>
      <c r="C11989" t="s">
        <v>821</v>
      </c>
      <c r="D11989" t="s">
        <v>822</v>
      </c>
      <c r="E11989" t="s">
        <v>823</v>
      </c>
      <c r="F11989" t="s">
        <v>856</v>
      </c>
      <c r="G11989" t="s">
        <v>857</v>
      </c>
      <c r="H11989" t="s">
        <v>1124</v>
      </c>
      <c r="I11989">
        <v>883</v>
      </c>
      <c r="J11989" t="s">
        <v>1125</v>
      </c>
      <c r="K11989" t="s">
        <v>828</v>
      </c>
      <c r="L11989" t="s">
        <v>539</v>
      </c>
      <c r="M11989">
        <v>0</v>
      </c>
      <c r="N11989">
        <v>0</v>
      </c>
      <c r="O11989">
        <v>0</v>
      </c>
      <c r="P11989" t="s">
        <v>829</v>
      </c>
      <c r="Q11989" t="s">
        <v>829</v>
      </c>
      <c r="R11989" t="s">
        <v>829</v>
      </c>
      <c r="S11989">
        <v>0</v>
      </c>
      <c r="T11989">
        <v>0</v>
      </c>
      <c r="U11989">
        <v>0</v>
      </c>
      <c r="V11989">
        <v>0</v>
      </c>
    </row>
    <row r="11990" spans="1:22" x14ac:dyDescent="0.3">
      <c r="A11990">
        <v>202324</v>
      </c>
      <c r="B11990" t="s">
        <v>820</v>
      </c>
      <c r="C11990" t="s">
        <v>821</v>
      </c>
      <c r="D11990" t="s">
        <v>822</v>
      </c>
      <c r="E11990" t="s">
        <v>823</v>
      </c>
      <c r="F11990" t="s">
        <v>856</v>
      </c>
      <c r="G11990" t="s">
        <v>857</v>
      </c>
      <c r="H11990" t="s">
        <v>1124</v>
      </c>
      <c r="I11990">
        <v>883</v>
      </c>
      <c r="J11990" t="s">
        <v>1125</v>
      </c>
      <c r="K11990" t="s">
        <v>828</v>
      </c>
      <c r="L11990" t="s">
        <v>539</v>
      </c>
      <c r="M11990">
        <v>0</v>
      </c>
      <c r="N11990">
        <v>0</v>
      </c>
      <c r="O11990">
        <v>0</v>
      </c>
      <c r="P11990" t="s">
        <v>829</v>
      </c>
      <c r="Q11990" t="s">
        <v>829</v>
      </c>
      <c r="R11990" t="s">
        <v>829</v>
      </c>
      <c r="S11990">
        <v>0</v>
      </c>
      <c r="T11990">
        <v>0</v>
      </c>
      <c r="U11990">
        <v>0</v>
      </c>
      <c r="V11990">
        <v>0</v>
      </c>
    </row>
    <row r="11991" spans="1:22" x14ac:dyDescent="0.3">
      <c r="A11991">
        <v>202122</v>
      </c>
      <c r="B11991" t="s">
        <v>820</v>
      </c>
      <c r="C11991" t="s">
        <v>821</v>
      </c>
      <c r="D11991" t="s">
        <v>822</v>
      </c>
      <c r="E11991" t="s">
        <v>823</v>
      </c>
      <c r="F11991" t="s">
        <v>856</v>
      </c>
      <c r="G11991" t="s">
        <v>857</v>
      </c>
      <c r="H11991" t="s">
        <v>1124</v>
      </c>
      <c r="I11991">
        <v>883</v>
      </c>
      <c r="J11991" t="s">
        <v>1125</v>
      </c>
      <c r="K11991" t="s">
        <v>828</v>
      </c>
      <c r="L11991" t="s">
        <v>541</v>
      </c>
      <c r="M11991">
        <v>0</v>
      </c>
      <c r="N11991">
        <v>1180375</v>
      </c>
      <c r="O11991">
        <v>0</v>
      </c>
      <c r="P11991">
        <v>0</v>
      </c>
      <c r="Q11991">
        <v>0</v>
      </c>
      <c r="R11991">
        <v>0</v>
      </c>
      <c r="S11991">
        <v>1180375</v>
      </c>
      <c r="T11991">
        <v>0</v>
      </c>
      <c r="U11991">
        <v>1180375</v>
      </c>
      <c r="V11991">
        <v>24</v>
      </c>
    </row>
    <row r="11992" spans="1:22" x14ac:dyDescent="0.3">
      <c r="A11992">
        <v>202223</v>
      </c>
      <c r="B11992" t="s">
        <v>820</v>
      </c>
      <c r="C11992" t="s">
        <v>821</v>
      </c>
      <c r="D11992" t="s">
        <v>822</v>
      </c>
      <c r="E11992" t="s">
        <v>823</v>
      </c>
      <c r="F11992" t="s">
        <v>856</v>
      </c>
      <c r="G11992" t="s">
        <v>857</v>
      </c>
      <c r="H11992" t="s">
        <v>1124</v>
      </c>
      <c r="I11992">
        <v>883</v>
      </c>
      <c r="J11992" t="s">
        <v>1125</v>
      </c>
      <c r="K11992" t="s">
        <v>828</v>
      </c>
      <c r="L11992" t="s">
        <v>541</v>
      </c>
      <c r="M11992">
        <v>3247</v>
      </c>
      <c r="N11992">
        <v>25666</v>
      </c>
      <c r="O11992">
        <v>15987</v>
      </c>
      <c r="P11992">
        <v>651</v>
      </c>
      <c r="Q11992">
        <v>125</v>
      </c>
      <c r="R11992">
        <v>0</v>
      </c>
      <c r="S11992">
        <v>45676</v>
      </c>
      <c r="T11992">
        <v>0</v>
      </c>
      <c r="U11992">
        <v>45676</v>
      </c>
      <c r="V11992">
        <v>1</v>
      </c>
    </row>
    <row r="11993" spans="1:22" x14ac:dyDescent="0.3">
      <c r="A11993">
        <v>202324</v>
      </c>
      <c r="B11993" t="s">
        <v>820</v>
      </c>
      <c r="C11993" t="s">
        <v>821</v>
      </c>
      <c r="D11993" t="s">
        <v>822</v>
      </c>
      <c r="E11993" t="s">
        <v>823</v>
      </c>
      <c r="F11993" t="s">
        <v>856</v>
      </c>
      <c r="G11993" t="s">
        <v>857</v>
      </c>
      <c r="H11993" t="s">
        <v>1124</v>
      </c>
      <c r="I11993">
        <v>883</v>
      </c>
      <c r="J11993" t="s">
        <v>1125</v>
      </c>
      <c r="K11993" t="s">
        <v>828</v>
      </c>
      <c r="L11993" t="s">
        <v>541</v>
      </c>
      <c r="M11993">
        <v>3566</v>
      </c>
      <c r="N11993">
        <v>28188</v>
      </c>
      <c r="O11993">
        <v>17559</v>
      </c>
      <c r="P11993">
        <v>715</v>
      </c>
      <c r="Q11993">
        <v>138</v>
      </c>
      <c r="R11993">
        <v>0</v>
      </c>
      <c r="S11993">
        <v>50166</v>
      </c>
      <c r="T11993">
        <v>0</v>
      </c>
      <c r="U11993">
        <v>50166</v>
      </c>
      <c r="V11993">
        <v>1</v>
      </c>
    </row>
    <row r="11994" spans="1:22" x14ac:dyDescent="0.3">
      <c r="A11994">
        <v>202122</v>
      </c>
      <c r="B11994" t="s">
        <v>820</v>
      </c>
      <c r="C11994" t="s">
        <v>821</v>
      </c>
      <c r="D11994" t="s">
        <v>822</v>
      </c>
      <c r="E11994" t="s">
        <v>823</v>
      </c>
      <c r="F11994" t="s">
        <v>856</v>
      </c>
      <c r="G11994" t="s">
        <v>857</v>
      </c>
      <c r="H11994" t="s">
        <v>1124</v>
      </c>
      <c r="I11994">
        <v>883</v>
      </c>
      <c r="J11994" t="s">
        <v>1125</v>
      </c>
      <c r="K11994" t="s">
        <v>828</v>
      </c>
      <c r="L11994" t="s">
        <v>831</v>
      </c>
      <c r="M11994" t="s">
        <v>829</v>
      </c>
      <c r="N11994" t="s">
        <v>829</v>
      </c>
      <c r="O11994" t="s">
        <v>829</v>
      </c>
      <c r="P11994">
        <v>0</v>
      </c>
      <c r="Q11994">
        <v>0</v>
      </c>
      <c r="R11994" t="s">
        <v>829</v>
      </c>
      <c r="S11994">
        <v>0</v>
      </c>
      <c r="T11994">
        <v>0</v>
      </c>
      <c r="U11994">
        <v>0</v>
      </c>
      <c r="V11994">
        <v>0</v>
      </c>
    </row>
    <row r="11995" spans="1:22" x14ac:dyDescent="0.3">
      <c r="A11995">
        <v>202223</v>
      </c>
      <c r="B11995" t="s">
        <v>820</v>
      </c>
      <c r="C11995" t="s">
        <v>821</v>
      </c>
      <c r="D11995" t="s">
        <v>822</v>
      </c>
      <c r="E11995" t="s">
        <v>823</v>
      </c>
      <c r="F11995" t="s">
        <v>856</v>
      </c>
      <c r="G11995" t="s">
        <v>857</v>
      </c>
      <c r="H11995" t="s">
        <v>1124</v>
      </c>
      <c r="I11995">
        <v>883</v>
      </c>
      <c r="J11995" t="s">
        <v>1125</v>
      </c>
      <c r="K11995" t="s">
        <v>828</v>
      </c>
      <c r="L11995" t="s">
        <v>831</v>
      </c>
      <c r="M11995" t="s">
        <v>829</v>
      </c>
      <c r="N11995" t="s">
        <v>829</v>
      </c>
      <c r="O11995" t="s">
        <v>829</v>
      </c>
      <c r="P11995">
        <v>22886</v>
      </c>
      <c r="Q11995">
        <v>0</v>
      </c>
      <c r="R11995" t="s">
        <v>829</v>
      </c>
      <c r="S11995">
        <v>22886</v>
      </c>
      <c r="T11995">
        <v>0</v>
      </c>
      <c r="U11995">
        <v>22886</v>
      </c>
      <c r="V11995">
        <v>0</v>
      </c>
    </row>
    <row r="11996" spans="1:22" x14ac:dyDescent="0.3">
      <c r="A11996">
        <v>202324</v>
      </c>
      <c r="B11996" t="s">
        <v>820</v>
      </c>
      <c r="C11996" t="s">
        <v>821</v>
      </c>
      <c r="D11996" t="s">
        <v>822</v>
      </c>
      <c r="E11996" t="s">
        <v>823</v>
      </c>
      <c r="F11996" t="s">
        <v>856</v>
      </c>
      <c r="G11996" t="s">
        <v>857</v>
      </c>
      <c r="H11996" t="s">
        <v>1124</v>
      </c>
      <c r="I11996">
        <v>883</v>
      </c>
      <c r="J11996" t="s">
        <v>1125</v>
      </c>
      <c r="K11996" t="s">
        <v>828</v>
      </c>
      <c r="L11996" t="s">
        <v>831</v>
      </c>
      <c r="M11996" t="s">
        <v>829</v>
      </c>
      <c r="N11996" t="s">
        <v>829</v>
      </c>
      <c r="O11996" t="s">
        <v>829</v>
      </c>
      <c r="P11996">
        <v>0</v>
      </c>
      <c r="Q11996">
        <v>41561</v>
      </c>
      <c r="R11996" t="s">
        <v>829</v>
      </c>
      <c r="S11996">
        <v>41561</v>
      </c>
      <c r="T11996">
        <v>0</v>
      </c>
      <c r="U11996">
        <v>41561</v>
      </c>
      <c r="V11996">
        <v>1</v>
      </c>
    </row>
    <row r="11997" spans="1:22" x14ac:dyDescent="0.3">
      <c r="A11997">
        <v>202122</v>
      </c>
      <c r="B11997" t="s">
        <v>820</v>
      </c>
      <c r="C11997" t="s">
        <v>821</v>
      </c>
      <c r="D11997" t="s">
        <v>822</v>
      </c>
      <c r="E11997" t="s">
        <v>823</v>
      </c>
      <c r="F11997" t="s">
        <v>856</v>
      </c>
      <c r="G11997" t="s">
        <v>857</v>
      </c>
      <c r="H11997" t="s">
        <v>1124</v>
      </c>
      <c r="I11997">
        <v>883</v>
      </c>
      <c r="J11997" t="s">
        <v>1125</v>
      </c>
      <c r="K11997" t="s">
        <v>828</v>
      </c>
      <c r="L11997" t="s">
        <v>832</v>
      </c>
      <c r="M11997">
        <v>0</v>
      </c>
      <c r="N11997">
        <v>236774</v>
      </c>
      <c r="O11997">
        <v>710324</v>
      </c>
      <c r="P11997">
        <v>0</v>
      </c>
      <c r="Q11997">
        <v>0</v>
      </c>
      <c r="R11997">
        <v>0</v>
      </c>
      <c r="S11997">
        <v>947098</v>
      </c>
      <c r="T11997">
        <v>0</v>
      </c>
      <c r="U11997">
        <v>947098</v>
      </c>
      <c r="V11997">
        <v>19</v>
      </c>
    </row>
    <row r="11998" spans="1:22" x14ac:dyDescent="0.3">
      <c r="A11998">
        <v>202223</v>
      </c>
      <c r="B11998" t="s">
        <v>820</v>
      </c>
      <c r="C11998" t="s">
        <v>821</v>
      </c>
      <c r="D11998" t="s">
        <v>822</v>
      </c>
      <c r="E11998" t="s">
        <v>823</v>
      </c>
      <c r="F11998" t="s">
        <v>856</v>
      </c>
      <c r="G11998" t="s">
        <v>857</v>
      </c>
      <c r="H11998" t="s">
        <v>1124</v>
      </c>
      <c r="I11998">
        <v>883</v>
      </c>
      <c r="J11998" t="s">
        <v>1125</v>
      </c>
      <c r="K11998" t="s">
        <v>828</v>
      </c>
      <c r="L11998" t="s">
        <v>832</v>
      </c>
      <c r="M11998">
        <v>0</v>
      </c>
      <c r="N11998">
        <v>167890</v>
      </c>
      <c r="O11998">
        <v>503669</v>
      </c>
      <c r="P11998">
        <v>0</v>
      </c>
      <c r="Q11998">
        <v>0</v>
      </c>
      <c r="R11998">
        <v>0</v>
      </c>
      <c r="S11998">
        <v>671559</v>
      </c>
      <c r="T11998">
        <v>0</v>
      </c>
      <c r="U11998">
        <v>671559</v>
      </c>
      <c r="V11998">
        <v>14</v>
      </c>
    </row>
    <row r="11999" spans="1:22" x14ac:dyDescent="0.3">
      <c r="A11999">
        <v>202324</v>
      </c>
      <c r="B11999" t="s">
        <v>820</v>
      </c>
      <c r="C11999" t="s">
        <v>821</v>
      </c>
      <c r="D11999" t="s">
        <v>822</v>
      </c>
      <c r="E11999" t="s">
        <v>823</v>
      </c>
      <c r="F11999" t="s">
        <v>856</v>
      </c>
      <c r="G11999" t="s">
        <v>857</v>
      </c>
      <c r="H11999" t="s">
        <v>1124</v>
      </c>
      <c r="I11999">
        <v>883</v>
      </c>
      <c r="J11999" t="s">
        <v>1125</v>
      </c>
      <c r="K11999" t="s">
        <v>828</v>
      </c>
      <c r="L11999" t="s">
        <v>832</v>
      </c>
      <c r="M11999">
        <v>0</v>
      </c>
      <c r="N11999">
        <v>297766</v>
      </c>
      <c r="O11999">
        <v>893299</v>
      </c>
      <c r="P11999">
        <v>0</v>
      </c>
      <c r="Q11999">
        <v>0</v>
      </c>
      <c r="R11999">
        <v>0</v>
      </c>
      <c r="S11999">
        <v>1191065</v>
      </c>
      <c r="T11999">
        <v>154462</v>
      </c>
      <c r="U11999">
        <v>1036603</v>
      </c>
      <c r="V11999">
        <v>22</v>
      </c>
    </row>
    <row r="12000" spans="1:22" x14ac:dyDescent="0.3">
      <c r="A12000">
        <v>202122</v>
      </c>
      <c r="B12000" t="s">
        <v>820</v>
      </c>
      <c r="C12000" t="s">
        <v>821</v>
      </c>
      <c r="D12000" t="s">
        <v>822</v>
      </c>
      <c r="E12000" t="s">
        <v>823</v>
      </c>
      <c r="F12000" t="s">
        <v>856</v>
      </c>
      <c r="G12000" t="s">
        <v>857</v>
      </c>
      <c r="H12000" t="s">
        <v>1124</v>
      </c>
      <c r="I12000">
        <v>883</v>
      </c>
      <c r="J12000" t="s">
        <v>1125</v>
      </c>
      <c r="K12000" t="s">
        <v>828</v>
      </c>
      <c r="L12000" t="s">
        <v>544</v>
      </c>
      <c r="M12000">
        <v>0</v>
      </c>
      <c r="N12000">
        <v>0</v>
      </c>
      <c r="O12000">
        <v>0</v>
      </c>
      <c r="P12000">
        <v>0</v>
      </c>
      <c r="Q12000">
        <v>0</v>
      </c>
      <c r="R12000">
        <v>0</v>
      </c>
      <c r="S12000">
        <v>0</v>
      </c>
      <c r="T12000">
        <v>0</v>
      </c>
      <c r="U12000">
        <v>0</v>
      </c>
      <c r="V12000">
        <v>0</v>
      </c>
    </row>
    <row r="12001" spans="1:22" x14ac:dyDescent="0.3">
      <c r="A12001">
        <v>202223</v>
      </c>
      <c r="B12001" t="s">
        <v>820</v>
      </c>
      <c r="C12001" t="s">
        <v>821</v>
      </c>
      <c r="D12001" t="s">
        <v>822</v>
      </c>
      <c r="E12001" t="s">
        <v>823</v>
      </c>
      <c r="F12001" t="s">
        <v>856</v>
      </c>
      <c r="G12001" t="s">
        <v>857</v>
      </c>
      <c r="H12001" t="s">
        <v>1124</v>
      </c>
      <c r="I12001">
        <v>883</v>
      </c>
      <c r="J12001" t="s">
        <v>1125</v>
      </c>
      <c r="K12001" t="s">
        <v>828</v>
      </c>
      <c r="L12001" t="s">
        <v>544</v>
      </c>
      <c r="M12001">
        <v>78292</v>
      </c>
      <c r="N12001">
        <v>618895</v>
      </c>
      <c r="O12001">
        <v>385515</v>
      </c>
      <c r="P12001">
        <v>23238</v>
      </c>
      <c r="Q12001">
        <v>3025</v>
      </c>
      <c r="R12001">
        <v>14199</v>
      </c>
      <c r="S12001">
        <v>1123164</v>
      </c>
      <c r="T12001">
        <v>0</v>
      </c>
      <c r="U12001">
        <v>1123164</v>
      </c>
      <c r="V12001">
        <v>23</v>
      </c>
    </row>
    <row r="12002" spans="1:22" x14ac:dyDescent="0.3">
      <c r="A12002">
        <v>202324</v>
      </c>
      <c r="B12002" t="s">
        <v>820</v>
      </c>
      <c r="C12002" t="s">
        <v>821</v>
      </c>
      <c r="D12002" t="s">
        <v>822</v>
      </c>
      <c r="E12002" t="s">
        <v>823</v>
      </c>
      <c r="F12002" t="s">
        <v>856</v>
      </c>
      <c r="G12002" t="s">
        <v>857</v>
      </c>
      <c r="H12002" t="s">
        <v>1124</v>
      </c>
      <c r="I12002">
        <v>883</v>
      </c>
      <c r="J12002" t="s">
        <v>1125</v>
      </c>
      <c r="K12002" t="s">
        <v>828</v>
      </c>
      <c r="L12002" t="s">
        <v>544</v>
      </c>
      <c r="M12002">
        <v>82591</v>
      </c>
      <c r="N12002">
        <v>652886</v>
      </c>
      <c r="O12002">
        <v>406688</v>
      </c>
      <c r="P12002">
        <v>24515</v>
      </c>
      <c r="Q12002">
        <v>3191</v>
      </c>
      <c r="R12002">
        <v>14979</v>
      </c>
      <c r="S12002">
        <v>1184850</v>
      </c>
      <c r="T12002">
        <v>0</v>
      </c>
      <c r="U12002">
        <v>1184850</v>
      </c>
      <c r="V12002">
        <v>25</v>
      </c>
    </row>
    <row r="12003" spans="1:22" x14ac:dyDescent="0.3">
      <c r="A12003">
        <v>202122</v>
      </c>
      <c r="B12003" t="s">
        <v>820</v>
      </c>
      <c r="C12003" t="s">
        <v>821</v>
      </c>
      <c r="D12003" t="s">
        <v>822</v>
      </c>
      <c r="E12003" t="s">
        <v>823</v>
      </c>
      <c r="F12003" t="s">
        <v>856</v>
      </c>
      <c r="G12003" t="s">
        <v>857</v>
      </c>
      <c r="H12003" t="s">
        <v>1124</v>
      </c>
      <c r="I12003">
        <v>883</v>
      </c>
      <c r="J12003" t="s">
        <v>1125</v>
      </c>
      <c r="K12003" t="s">
        <v>828</v>
      </c>
      <c r="L12003" t="s">
        <v>600</v>
      </c>
      <c r="M12003" t="s">
        <v>829</v>
      </c>
      <c r="N12003" t="s">
        <v>829</v>
      </c>
      <c r="O12003" t="s">
        <v>829</v>
      </c>
      <c r="P12003">
        <v>0</v>
      </c>
      <c r="Q12003">
        <v>0</v>
      </c>
      <c r="R12003" t="s">
        <v>829</v>
      </c>
      <c r="S12003">
        <v>0</v>
      </c>
      <c r="T12003">
        <v>0</v>
      </c>
      <c r="U12003">
        <v>0</v>
      </c>
      <c r="V12003">
        <v>0</v>
      </c>
    </row>
    <row r="12004" spans="1:22" x14ac:dyDescent="0.3">
      <c r="A12004">
        <v>202223</v>
      </c>
      <c r="B12004" t="s">
        <v>820</v>
      </c>
      <c r="C12004" t="s">
        <v>821</v>
      </c>
      <c r="D12004" t="s">
        <v>822</v>
      </c>
      <c r="E12004" t="s">
        <v>823</v>
      </c>
      <c r="F12004" t="s">
        <v>856</v>
      </c>
      <c r="G12004" t="s">
        <v>857</v>
      </c>
      <c r="H12004" t="s">
        <v>1124</v>
      </c>
      <c r="I12004">
        <v>883</v>
      </c>
      <c r="J12004" t="s">
        <v>1125</v>
      </c>
      <c r="K12004" t="s">
        <v>828</v>
      </c>
      <c r="L12004" t="s">
        <v>600</v>
      </c>
      <c r="M12004" t="s">
        <v>829</v>
      </c>
      <c r="N12004" t="s">
        <v>829</v>
      </c>
      <c r="O12004" t="s">
        <v>829</v>
      </c>
      <c r="P12004">
        <v>0</v>
      </c>
      <c r="Q12004">
        <v>0</v>
      </c>
      <c r="R12004" t="s">
        <v>829</v>
      </c>
      <c r="S12004">
        <v>0</v>
      </c>
      <c r="T12004">
        <v>0</v>
      </c>
      <c r="U12004">
        <v>0</v>
      </c>
      <c r="V12004">
        <v>0</v>
      </c>
    </row>
    <row r="12005" spans="1:22" x14ac:dyDescent="0.3">
      <c r="A12005">
        <v>202324</v>
      </c>
      <c r="B12005" t="s">
        <v>820</v>
      </c>
      <c r="C12005" t="s">
        <v>821</v>
      </c>
      <c r="D12005" t="s">
        <v>822</v>
      </c>
      <c r="E12005" t="s">
        <v>823</v>
      </c>
      <c r="F12005" t="s">
        <v>856</v>
      </c>
      <c r="G12005" t="s">
        <v>857</v>
      </c>
      <c r="H12005" t="s">
        <v>1124</v>
      </c>
      <c r="I12005">
        <v>883</v>
      </c>
      <c r="J12005" t="s">
        <v>1125</v>
      </c>
      <c r="K12005" t="s">
        <v>828</v>
      </c>
      <c r="L12005" t="s">
        <v>600</v>
      </c>
      <c r="M12005" t="s">
        <v>829</v>
      </c>
      <c r="N12005" t="s">
        <v>829</v>
      </c>
      <c r="O12005" t="s">
        <v>829</v>
      </c>
      <c r="P12005">
        <v>0</v>
      </c>
      <c r="Q12005">
        <v>0</v>
      </c>
      <c r="R12005" t="s">
        <v>829</v>
      </c>
      <c r="S12005">
        <v>0</v>
      </c>
      <c r="T12005">
        <v>0</v>
      </c>
      <c r="U12005">
        <v>0</v>
      </c>
      <c r="V12005">
        <v>0</v>
      </c>
    </row>
    <row r="12006" spans="1:22" x14ac:dyDescent="0.3">
      <c r="A12006">
        <v>202122</v>
      </c>
      <c r="B12006" t="s">
        <v>820</v>
      </c>
      <c r="C12006" t="s">
        <v>821</v>
      </c>
      <c r="D12006" t="s">
        <v>822</v>
      </c>
      <c r="E12006" t="s">
        <v>823</v>
      </c>
      <c r="F12006" t="s">
        <v>856</v>
      </c>
      <c r="G12006" t="s">
        <v>857</v>
      </c>
      <c r="H12006" t="s">
        <v>1124</v>
      </c>
      <c r="I12006">
        <v>883</v>
      </c>
      <c r="J12006" t="s">
        <v>1125</v>
      </c>
      <c r="K12006" t="s">
        <v>828</v>
      </c>
      <c r="L12006" t="s">
        <v>247</v>
      </c>
      <c r="M12006">
        <v>0</v>
      </c>
      <c r="N12006">
        <v>0</v>
      </c>
      <c r="O12006">
        <v>0</v>
      </c>
      <c r="P12006">
        <v>1600000</v>
      </c>
      <c r="Q12006">
        <v>0</v>
      </c>
      <c r="R12006">
        <v>0</v>
      </c>
      <c r="S12006">
        <v>1600000</v>
      </c>
      <c r="T12006">
        <v>0</v>
      </c>
      <c r="U12006">
        <v>1600000</v>
      </c>
      <c r="V12006">
        <v>51</v>
      </c>
    </row>
    <row r="12007" spans="1:22" x14ac:dyDescent="0.3">
      <c r="A12007">
        <v>202223</v>
      </c>
      <c r="B12007" t="s">
        <v>820</v>
      </c>
      <c r="C12007" t="s">
        <v>821</v>
      </c>
      <c r="D12007" t="s">
        <v>822</v>
      </c>
      <c r="E12007" t="s">
        <v>823</v>
      </c>
      <c r="F12007" t="s">
        <v>856</v>
      </c>
      <c r="G12007" t="s">
        <v>857</v>
      </c>
      <c r="H12007" t="s">
        <v>1124</v>
      </c>
      <c r="I12007">
        <v>883</v>
      </c>
      <c r="J12007" t="s">
        <v>1125</v>
      </c>
      <c r="K12007" t="s">
        <v>828</v>
      </c>
      <c r="L12007" t="s">
        <v>247</v>
      </c>
      <c r="M12007">
        <v>0</v>
      </c>
      <c r="N12007">
        <v>0</v>
      </c>
      <c r="O12007">
        <v>0</v>
      </c>
      <c r="P12007">
        <v>1600000</v>
      </c>
      <c r="Q12007">
        <v>0</v>
      </c>
      <c r="R12007">
        <v>0</v>
      </c>
      <c r="S12007">
        <v>1600000</v>
      </c>
      <c r="T12007">
        <v>0</v>
      </c>
      <c r="U12007">
        <v>1600000</v>
      </c>
      <c r="V12007">
        <v>49</v>
      </c>
    </row>
    <row r="12008" spans="1:22" x14ac:dyDescent="0.3">
      <c r="A12008">
        <v>202324</v>
      </c>
      <c r="B12008" t="s">
        <v>820</v>
      </c>
      <c r="C12008" t="s">
        <v>821</v>
      </c>
      <c r="D12008" t="s">
        <v>822</v>
      </c>
      <c r="E12008" t="s">
        <v>823</v>
      </c>
      <c r="F12008" t="s">
        <v>856</v>
      </c>
      <c r="G12008" t="s">
        <v>857</v>
      </c>
      <c r="H12008" t="s">
        <v>1124</v>
      </c>
      <c r="I12008">
        <v>883</v>
      </c>
      <c r="J12008" t="s">
        <v>1125</v>
      </c>
      <c r="K12008" t="s">
        <v>828</v>
      </c>
      <c r="L12008" t="s">
        <v>247</v>
      </c>
      <c r="M12008">
        <v>0</v>
      </c>
      <c r="N12008">
        <v>0</v>
      </c>
      <c r="O12008">
        <v>0</v>
      </c>
      <c r="P12008">
        <v>1600000</v>
      </c>
      <c r="Q12008">
        <v>0</v>
      </c>
      <c r="R12008">
        <v>0</v>
      </c>
      <c r="S12008">
        <v>1600000</v>
      </c>
      <c r="T12008">
        <v>0</v>
      </c>
      <c r="U12008">
        <v>1600000</v>
      </c>
      <c r="V12008">
        <v>48</v>
      </c>
    </row>
    <row r="12009" spans="1:22" x14ac:dyDescent="0.3">
      <c r="A12009">
        <v>202122</v>
      </c>
      <c r="B12009" t="s">
        <v>820</v>
      </c>
      <c r="C12009" t="s">
        <v>821</v>
      </c>
      <c r="D12009" t="s">
        <v>822</v>
      </c>
      <c r="E12009" t="s">
        <v>823</v>
      </c>
      <c r="F12009" t="s">
        <v>856</v>
      </c>
      <c r="G12009" t="s">
        <v>857</v>
      </c>
      <c r="H12009" t="s">
        <v>1124</v>
      </c>
      <c r="I12009">
        <v>883</v>
      </c>
      <c r="J12009" t="s">
        <v>1125</v>
      </c>
      <c r="K12009" t="s">
        <v>828</v>
      </c>
      <c r="L12009" t="s">
        <v>833</v>
      </c>
      <c r="M12009">
        <v>12841858</v>
      </c>
      <c r="N12009">
        <v>7470219</v>
      </c>
      <c r="O12009">
        <v>7917252</v>
      </c>
      <c r="P12009">
        <v>10102990</v>
      </c>
      <c r="Q12009">
        <v>1530523</v>
      </c>
      <c r="R12009">
        <v>2245374</v>
      </c>
      <c r="S12009">
        <v>42699216</v>
      </c>
      <c r="T12009">
        <v>0</v>
      </c>
      <c r="U12009">
        <v>42699216</v>
      </c>
      <c r="V12009" t="s">
        <v>834</v>
      </c>
    </row>
    <row r="12010" spans="1:22" x14ac:dyDescent="0.3">
      <c r="A12010">
        <v>202223</v>
      </c>
      <c r="B12010" t="s">
        <v>820</v>
      </c>
      <c r="C12010" t="s">
        <v>821</v>
      </c>
      <c r="D12010" t="s">
        <v>822</v>
      </c>
      <c r="E12010" t="s">
        <v>823</v>
      </c>
      <c r="F12010" t="s">
        <v>856</v>
      </c>
      <c r="G12010" t="s">
        <v>857</v>
      </c>
      <c r="H12010" t="s">
        <v>1124</v>
      </c>
      <c r="I12010">
        <v>883</v>
      </c>
      <c r="J12010" t="s">
        <v>1125</v>
      </c>
      <c r="K12010" t="s">
        <v>828</v>
      </c>
      <c r="L12010" t="s">
        <v>833</v>
      </c>
      <c r="M12010">
        <v>12701839</v>
      </c>
      <c r="N12010">
        <v>7282773</v>
      </c>
      <c r="O12010">
        <v>9012113</v>
      </c>
      <c r="P12010">
        <v>11310338</v>
      </c>
      <c r="Q12010">
        <v>1734406</v>
      </c>
      <c r="R12010">
        <v>2297444</v>
      </c>
      <c r="S12010">
        <v>44962071</v>
      </c>
      <c r="T12010">
        <v>0</v>
      </c>
      <c r="U12010">
        <v>44962071</v>
      </c>
      <c r="V12010" t="s">
        <v>834</v>
      </c>
    </row>
    <row r="12011" spans="1:22" x14ac:dyDescent="0.3">
      <c r="A12011">
        <v>202324</v>
      </c>
      <c r="B12011" t="s">
        <v>820</v>
      </c>
      <c r="C12011" t="s">
        <v>821</v>
      </c>
      <c r="D12011" t="s">
        <v>822</v>
      </c>
      <c r="E12011" t="s">
        <v>823</v>
      </c>
      <c r="F12011" t="s">
        <v>856</v>
      </c>
      <c r="G12011" t="s">
        <v>857</v>
      </c>
      <c r="H12011" t="s">
        <v>1124</v>
      </c>
      <c r="I12011">
        <v>883</v>
      </c>
      <c r="J12011" t="s">
        <v>1125</v>
      </c>
      <c r="K12011" t="s">
        <v>828</v>
      </c>
      <c r="L12011" t="s">
        <v>833</v>
      </c>
      <c r="M12011">
        <v>14191056</v>
      </c>
      <c r="N12011">
        <v>8531519</v>
      </c>
      <c r="O12011">
        <v>10076669</v>
      </c>
      <c r="P12011">
        <v>13138440</v>
      </c>
      <c r="Q12011">
        <v>1913037</v>
      </c>
      <c r="R12011">
        <v>2777068</v>
      </c>
      <c r="S12011">
        <v>51297038</v>
      </c>
      <c r="T12011">
        <v>544766</v>
      </c>
      <c r="U12011">
        <v>50752272</v>
      </c>
      <c r="V12011" t="s">
        <v>834</v>
      </c>
    </row>
    <row r="12012" spans="1:22" x14ac:dyDescent="0.3">
      <c r="A12012">
        <v>202122</v>
      </c>
      <c r="B12012" t="s">
        <v>820</v>
      </c>
      <c r="C12012" t="s">
        <v>821</v>
      </c>
      <c r="D12012" t="s">
        <v>822</v>
      </c>
      <c r="E12012" t="s">
        <v>823</v>
      </c>
      <c r="F12012" t="s">
        <v>856</v>
      </c>
      <c r="G12012" t="s">
        <v>857</v>
      </c>
      <c r="H12012" t="s">
        <v>1124</v>
      </c>
      <c r="I12012">
        <v>883</v>
      </c>
      <c r="J12012" t="s">
        <v>1125</v>
      </c>
      <c r="K12012" t="s">
        <v>835</v>
      </c>
      <c r="L12012" t="s">
        <v>836</v>
      </c>
      <c r="M12012" t="s">
        <v>829</v>
      </c>
      <c r="N12012" t="s">
        <v>829</v>
      </c>
      <c r="O12012" t="s">
        <v>829</v>
      </c>
      <c r="P12012" t="s">
        <v>829</v>
      </c>
      <c r="Q12012" t="s">
        <v>829</v>
      </c>
      <c r="R12012" t="s">
        <v>829</v>
      </c>
      <c r="S12012">
        <v>42115712</v>
      </c>
      <c r="T12012" t="s">
        <v>829</v>
      </c>
      <c r="U12012" t="s">
        <v>829</v>
      </c>
      <c r="V12012" t="s">
        <v>834</v>
      </c>
    </row>
    <row r="12013" spans="1:22" x14ac:dyDescent="0.3">
      <c r="A12013">
        <v>202223</v>
      </c>
      <c r="B12013" t="s">
        <v>820</v>
      </c>
      <c r="C12013" t="s">
        <v>821</v>
      </c>
      <c r="D12013" t="s">
        <v>822</v>
      </c>
      <c r="E12013" t="s">
        <v>823</v>
      </c>
      <c r="F12013" t="s">
        <v>856</v>
      </c>
      <c r="G12013" t="s">
        <v>857</v>
      </c>
      <c r="H12013" t="s">
        <v>1124</v>
      </c>
      <c r="I12013">
        <v>883</v>
      </c>
      <c r="J12013" t="s">
        <v>1125</v>
      </c>
      <c r="K12013" t="s">
        <v>835</v>
      </c>
      <c r="L12013" t="s">
        <v>836</v>
      </c>
      <c r="M12013" t="s">
        <v>829</v>
      </c>
      <c r="N12013" t="s">
        <v>829</v>
      </c>
      <c r="O12013" t="s">
        <v>829</v>
      </c>
      <c r="P12013" t="s">
        <v>829</v>
      </c>
      <c r="Q12013" t="s">
        <v>829</v>
      </c>
      <c r="R12013" t="s">
        <v>829</v>
      </c>
      <c r="S12013">
        <v>46296428</v>
      </c>
      <c r="T12013" t="s">
        <v>829</v>
      </c>
      <c r="U12013" t="s">
        <v>829</v>
      </c>
      <c r="V12013" t="s">
        <v>834</v>
      </c>
    </row>
    <row r="12014" spans="1:22" x14ac:dyDescent="0.3">
      <c r="A12014">
        <v>202324</v>
      </c>
      <c r="B12014" t="s">
        <v>820</v>
      </c>
      <c r="C12014" t="s">
        <v>821</v>
      </c>
      <c r="D12014" t="s">
        <v>822</v>
      </c>
      <c r="E12014" t="s">
        <v>823</v>
      </c>
      <c r="F12014" t="s">
        <v>856</v>
      </c>
      <c r="G12014" t="s">
        <v>857</v>
      </c>
      <c r="H12014" t="s">
        <v>1124</v>
      </c>
      <c r="I12014">
        <v>883</v>
      </c>
      <c r="J12014" t="s">
        <v>1125</v>
      </c>
      <c r="K12014" t="s">
        <v>835</v>
      </c>
      <c r="L12014" t="s">
        <v>836</v>
      </c>
      <c r="M12014" t="s">
        <v>829</v>
      </c>
      <c r="N12014" t="s">
        <v>829</v>
      </c>
      <c r="O12014" t="s">
        <v>829</v>
      </c>
      <c r="P12014" t="s">
        <v>829</v>
      </c>
      <c r="Q12014" t="s">
        <v>829</v>
      </c>
      <c r="R12014" t="s">
        <v>829</v>
      </c>
      <c r="S12014">
        <v>51774374</v>
      </c>
      <c r="T12014" t="s">
        <v>829</v>
      </c>
      <c r="U12014" t="s">
        <v>829</v>
      </c>
      <c r="V12014" t="s">
        <v>834</v>
      </c>
    </row>
    <row r="12015" spans="1:22" x14ac:dyDescent="0.3">
      <c r="A12015">
        <v>202122</v>
      </c>
      <c r="B12015" t="s">
        <v>820</v>
      </c>
      <c r="C12015" t="s">
        <v>821</v>
      </c>
      <c r="D12015" t="s">
        <v>822</v>
      </c>
      <c r="E12015" t="s">
        <v>823</v>
      </c>
      <c r="F12015" t="s">
        <v>856</v>
      </c>
      <c r="G12015" t="s">
        <v>857</v>
      </c>
      <c r="H12015" t="s">
        <v>1124</v>
      </c>
      <c r="I12015">
        <v>883</v>
      </c>
      <c r="J12015" t="s">
        <v>1125</v>
      </c>
      <c r="K12015" t="s">
        <v>835</v>
      </c>
      <c r="L12015" t="s">
        <v>837</v>
      </c>
      <c r="M12015" t="s">
        <v>829</v>
      </c>
      <c r="N12015" t="s">
        <v>829</v>
      </c>
      <c r="O12015" t="s">
        <v>829</v>
      </c>
      <c r="P12015" t="s">
        <v>829</v>
      </c>
      <c r="Q12015" t="s">
        <v>829</v>
      </c>
      <c r="R12015" t="s">
        <v>829</v>
      </c>
      <c r="S12015">
        <v>761578</v>
      </c>
      <c r="T12015" t="s">
        <v>829</v>
      </c>
      <c r="U12015" t="s">
        <v>829</v>
      </c>
      <c r="V12015" t="s">
        <v>834</v>
      </c>
    </row>
    <row r="12016" spans="1:22" x14ac:dyDescent="0.3">
      <c r="A12016">
        <v>202223</v>
      </c>
      <c r="B12016" t="s">
        <v>820</v>
      </c>
      <c r="C12016" t="s">
        <v>821</v>
      </c>
      <c r="D12016" t="s">
        <v>822</v>
      </c>
      <c r="E12016" t="s">
        <v>823</v>
      </c>
      <c r="F12016" t="s">
        <v>856</v>
      </c>
      <c r="G12016" t="s">
        <v>857</v>
      </c>
      <c r="H12016" t="s">
        <v>1124</v>
      </c>
      <c r="I12016">
        <v>883</v>
      </c>
      <c r="J12016" t="s">
        <v>1125</v>
      </c>
      <c r="K12016" t="s">
        <v>835</v>
      </c>
      <c r="L12016" t="s">
        <v>837</v>
      </c>
      <c r="M12016" t="s">
        <v>829</v>
      </c>
      <c r="N12016" t="s">
        <v>829</v>
      </c>
      <c r="O12016" t="s">
        <v>829</v>
      </c>
      <c r="P12016" t="s">
        <v>829</v>
      </c>
      <c r="Q12016" t="s">
        <v>829</v>
      </c>
      <c r="R12016" t="s">
        <v>829</v>
      </c>
      <c r="S12016">
        <v>-163556</v>
      </c>
      <c r="T12016" t="s">
        <v>829</v>
      </c>
      <c r="U12016" t="s">
        <v>829</v>
      </c>
      <c r="V12016">
        <v>0</v>
      </c>
    </row>
    <row r="12017" spans="1:22" x14ac:dyDescent="0.3">
      <c r="A12017">
        <v>202324</v>
      </c>
      <c r="B12017" t="s">
        <v>820</v>
      </c>
      <c r="C12017" t="s">
        <v>821</v>
      </c>
      <c r="D12017" t="s">
        <v>822</v>
      </c>
      <c r="E12017" t="s">
        <v>823</v>
      </c>
      <c r="F12017" t="s">
        <v>856</v>
      </c>
      <c r="G12017" t="s">
        <v>857</v>
      </c>
      <c r="H12017" t="s">
        <v>1124</v>
      </c>
      <c r="I12017">
        <v>883</v>
      </c>
      <c r="J12017" t="s">
        <v>1125</v>
      </c>
      <c r="K12017" t="s">
        <v>835</v>
      </c>
      <c r="L12017" t="s">
        <v>837</v>
      </c>
      <c r="M12017" t="s">
        <v>829</v>
      </c>
      <c r="N12017" t="s">
        <v>829</v>
      </c>
      <c r="O12017" t="s">
        <v>829</v>
      </c>
      <c r="P12017" t="s">
        <v>829</v>
      </c>
      <c r="Q12017" t="s">
        <v>829</v>
      </c>
      <c r="R12017" t="s">
        <v>829</v>
      </c>
      <c r="S12017">
        <v>142357</v>
      </c>
      <c r="T12017" t="s">
        <v>829</v>
      </c>
      <c r="U12017" t="s">
        <v>829</v>
      </c>
      <c r="V12017">
        <v>0</v>
      </c>
    </row>
    <row r="12018" spans="1:22" x14ac:dyDescent="0.3">
      <c r="A12018">
        <v>202122</v>
      </c>
      <c r="B12018" t="s">
        <v>820</v>
      </c>
      <c r="C12018" t="s">
        <v>821</v>
      </c>
      <c r="D12018" t="s">
        <v>822</v>
      </c>
      <c r="E12018" t="s">
        <v>823</v>
      </c>
      <c r="F12018" t="s">
        <v>856</v>
      </c>
      <c r="G12018" t="s">
        <v>857</v>
      </c>
      <c r="H12018" t="s">
        <v>1124</v>
      </c>
      <c r="I12018">
        <v>883</v>
      </c>
      <c r="J12018" t="s">
        <v>1125</v>
      </c>
      <c r="K12018" t="s">
        <v>835</v>
      </c>
      <c r="L12018" t="s">
        <v>838</v>
      </c>
      <c r="M12018" t="s">
        <v>829</v>
      </c>
      <c r="N12018" t="s">
        <v>829</v>
      </c>
      <c r="O12018" t="s">
        <v>829</v>
      </c>
      <c r="P12018" t="s">
        <v>829</v>
      </c>
      <c r="Q12018" t="s">
        <v>829</v>
      </c>
      <c r="R12018" t="s">
        <v>829</v>
      </c>
      <c r="S12018">
        <v>-1883000</v>
      </c>
      <c r="T12018" t="s">
        <v>829</v>
      </c>
      <c r="U12018" t="s">
        <v>829</v>
      </c>
      <c r="V12018" t="s">
        <v>834</v>
      </c>
    </row>
    <row r="12019" spans="1:22" x14ac:dyDescent="0.3">
      <c r="A12019">
        <v>202223</v>
      </c>
      <c r="B12019" t="s">
        <v>820</v>
      </c>
      <c r="C12019" t="s">
        <v>821</v>
      </c>
      <c r="D12019" t="s">
        <v>822</v>
      </c>
      <c r="E12019" t="s">
        <v>823</v>
      </c>
      <c r="F12019" t="s">
        <v>856</v>
      </c>
      <c r="G12019" t="s">
        <v>857</v>
      </c>
      <c r="H12019" t="s">
        <v>1124</v>
      </c>
      <c r="I12019">
        <v>883</v>
      </c>
      <c r="J12019" t="s">
        <v>1125</v>
      </c>
      <c r="K12019" t="s">
        <v>835</v>
      </c>
      <c r="L12019" t="s">
        <v>838</v>
      </c>
      <c r="M12019" t="s">
        <v>829</v>
      </c>
      <c r="N12019" t="s">
        <v>829</v>
      </c>
      <c r="O12019" t="s">
        <v>829</v>
      </c>
      <c r="P12019" t="s">
        <v>829</v>
      </c>
      <c r="Q12019" t="s">
        <v>829</v>
      </c>
      <c r="R12019" t="s">
        <v>829</v>
      </c>
      <c r="S12019">
        <v>-1704926</v>
      </c>
      <c r="T12019" t="s">
        <v>829</v>
      </c>
      <c r="U12019" t="s">
        <v>829</v>
      </c>
      <c r="V12019" t="s">
        <v>834</v>
      </c>
    </row>
    <row r="12020" spans="1:22" x14ac:dyDescent="0.3">
      <c r="A12020">
        <v>202324</v>
      </c>
      <c r="B12020" t="s">
        <v>820</v>
      </c>
      <c r="C12020" t="s">
        <v>821</v>
      </c>
      <c r="D12020" t="s">
        <v>822</v>
      </c>
      <c r="E12020" t="s">
        <v>823</v>
      </c>
      <c r="F12020" t="s">
        <v>856</v>
      </c>
      <c r="G12020" t="s">
        <v>857</v>
      </c>
      <c r="H12020" t="s">
        <v>1124</v>
      </c>
      <c r="I12020">
        <v>883</v>
      </c>
      <c r="J12020" t="s">
        <v>1125</v>
      </c>
      <c r="K12020" t="s">
        <v>835</v>
      </c>
      <c r="L12020" t="s">
        <v>838</v>
      </c>
      <c r="M12020" t="s">
        <v>829</v>
      </c>
      <c r="N12020" t="s">
        <v>829</v>
      </c>
      <c r="O12020" t="s">
        <v>829</v>
      </c>
      <c r="P12020" t="s">
        <v>829</v>
      </c>
      <c r="Q12020" t="s">
        <v>829</v>
      </c>
      <c r="R12020" t="s">
        <v>829</v>
      </c>
      <c r="S12020">
        <v>-534198</v>
      </c>
      <c r="T12020" t="s">
        <v>829</v>
      </c>
      <c r="U12020" t="s">
        <v>829</v>
      </c>
      <c r="V12020" t="s">
        <v>834</v>
      </c>
    </row>
    <row r="12021" spans="1:22" x14ac:dyDescent="0.3">
      <c r="A12021">
        <v>202122</v>
      </c>
      <c r="B12021" t="s">
        <v>820</v>
      </c>
      <c r="C12021" t="s">
        <v>821</v>
      </c>
      <c r="D12021" t="s">
        <v>822</v>
      </c>
      <c r="E12021" t="s">
        <v>823</v>
      </c>
      <c r="F12021" t="s">
        <v>856</v>
      </c>
      <c r="G12021" t="s">
        <v>857</v>
      </c>
      <c r="H12021" t="s">
        <v>1124</v>
      </c>
      <c r="I12021">
        <v>883</v>
      </c>
      <c r="J12021" t="s">
        <v>1125</v>
      </c>
      <c r="K12021" t="s">
        <v>835</v>
      </c>
      <c r="L12021" t="s">
        <v>839</v>
      </c>
      <c r="M12021" t="s">
        <v>829</v>
      </c>
      <c r="N12021" t="s">
        <v>829</v>
      </c>
      <c r="O12021" t="s">
        <v>829</v>
      </c>
      <c r="P12021" t="s">
        <v>829</v>
      </c>
      <c r="Q12021" t="s">
        <v>829</v>
      </c>
      <c r="R12021" t="s">
        <v>829</v>
      </c>
      <c r="S12021">
        <v>1704926</v>
      </c>
      <c r="T12021" t="s">
        <v>829</v>
      </c>
      <c r="U12021" t="s">
        <v>829</v>
      </c>
      <c r="V12021" t="s">
        <v>834</v>
      </c>
    </row>
    <row r="12022" spans="1:22" x14ac:dyDescent="0.3">
      <c r="A12022">
        <v>202223</v>
      </c>
      <c r="B12022" t="s">
        <v>820</v>
      </c>
      <c r="C12022" t="s">
        <v>821</v>
      </c>
      <c r="D12022" t="s">
        <v>822</v>
      </c>
      <c r="E12022" t="s">
        <v>823</v>
      </c>
      <c r="F12022" t="s">
        <v>856</v>
      </c>
      <c r="G12022" t="s">
        <v>857</v>
      </c>
      <c r="H12022" t="s">
        <v>1124</v>
      </c>
      <c r="I12022">
        <v>883</v>
      </c>
      <c r="J12022" t="s">
        <v>1125</v>
      </c>
      <c r="K12022" t="s">
        <v>835</v>
      </c>
      <c r="L12022" t="s">
        <v>839</v>
      </c>
      <c r="M12022" t="s">
        <v>829</v>
      </c>
      <c r="N12022" t="s">
        <v>829</v>
      </c>
      <c r="O12022" t="s">
        <v>829</v>
      </c>
      <c r="P12022" t="s">
        <v>829</v>
      </c>
      <c r="Q12022" t="s">
        <v>829</v>
      </c>
      <c r="R12022" t="s">
        <v>829</v>
      </c>
      <c r="S12022">
        <v>534198</v>
      </c>
      <c r="T12022" t="s">
        <v>829</v>
      </c>
      <c r="U12022" t="s">
        <v>829</v>
      </c>
      <c r="V12022" t="s">
        <v>834</v>
      </c>
    </row>
    <row r="12023" spans="1:22" x14ac:dyDescent="0.3">
      <c r="A12023">
        <v>202324</v>
      </c>
      <c r="B12023" t="s">
        <v>820</v>
      </c>
      <c r="C12023" t="s">
        <v>821</v>
      </c>
      <c r="D12023" t="s">
        <v>822</v>
      </c>
      <c r="E12023" t="s">
        <v>823</v>
      </c>
      <c r="F12023" t="s">
        <v>856</v>
      </c>
      <c r="G12023" t="s">
        <v>857</v>
      </c>
      <c r="H12023" t="s">
        <v>1124</v>
      </c>
      <c r="I12023">
        <v>883</v>
      </c>
      <c r="J12023" t="s">
        <v>1125</v>
      </c>
      <c r="K12023" t="s">
        <v>835</v>
      </c>
      <c r="L12023" t="s">
        <v>839</v>
      </c>
      <c r="M12023" t="s">
        <v>829</v>
      </c>
      <c r="N12023" t="s">
        <v>829</v>
      </c>
      <c r="O12023" t="s">
        <v>829</v>
      </c>
      <c r="P12023" t="s">
        <v>829</v>
      </c>
      <c r="Q12023" t="s">
        <v>829</v>
      </c>
      <c r="R12023" t="s">
        <v>829</v>
      </c>
      <c r="S12023">
        <v>-630261</v>
      </c>
      <c r="T12023" t="s">
        <v>829</v>
      </c>
      <c r="U12023" t="s">
        <v>829</v>
      </c>
      <c r="V12023" t="s">
        <v>834</v>
      </c>
    </row>
    <row r="12024" spans="1:22" x14ac:dyDescent="0.3">
      <c r="A12024">
        <v>202122</v>
      </c>
      <c r="B12024" t="s">
        <v>820</v>
      </c>
      <c r="C12024" t="s">
        <v>821</v>
      </c>
      <c r="D12024" t="s">
        <v>822</v>
      </c>
      <c r="E12024" t="s">
        <v>823</v>
      </c>
      <c r="F12024" t="s">
        <v>856</v>
      </c>
      <c r="G12024" t="s">
        <v>857</v>
      </c>
      <c r="H12024" t="s">
        <v>1124</v>
      </c>
      <c r="I12024">
        <v>883</v>
      </c>
      <c r="J12024" t="s">
        <v>1125</v>
      </c>
      <c r="K12024" t="s">
        <v>835</v>
      </c>
      <c r="L12024" t="s">
        <v>840</v>
      </c>
      <c r="M12024" t="s">
        <v>829</v>
      </c>
      <c r="N12024" t="s">
        <v>829</v>
      </c>
      <c r="O12024" t="s">
        <v>829</v>
      </c>
      <c r="P12024" t="s">
        <v>829</v>
      </c>
      <c r="Q12024" t="s">
        <v>829</v>
      </c>
      <c r="R12024" t="s">
        <v>829</v>
      </c>
      <c r="S12024">
        <v>0</v>
      </c>
      <c r="T12024" t="s">
        <v>829</v>
      </c>
      <c r="U12024" t="s">
        <v>829</v>
      </c>
      <c r="V12024" t="s">
        <v>834</v>
      </c>
    </row>
    <row r="12025" spans="1:22" x14ac:dyDescent="0.3">
      <c r="A12025">
        <v>202223</v>
      </c>
      <c r="B12025" t="s">
        <v>820</v>
      </c>
      <c r="C12025" t="s">
        <v>821</v>
      </c>
      <c r="D12025" t="s">
        <v>822</v>
      </c>
      <c r="E12025" t="s">
        <v>823</v>
      </c>
      <c r="F12025" t="s">
        <v>856</v>
      </c>
      <c r="G12025" t="s">
        <v>857</v>
      </c>
      <c r="H12025" t="s">
        <v>1124</v>
      </c>
      <c r="I12025">
        <v>883</v>
      </c>
      <c r="J12025" t="s">
        <v>1125</v>
      </c>
      <c r="K12025" t="s">
        <v>835</v>
      </c>
      <c r="L12025" t="s">
        <v>840</v>
      </c>
      <c r="M12025" t="s">
        <v>829</v>
      </c>
      <c r="N12025" t="s">
        <v>829</v>
      </c>
      <c r="O12025" t="s">
        <v>829</v>
      </c>
      <c r="P12025" t="s">
        <v>829</v>
      </c>
      <c r="Q12025" t="s">
        <v>829</v>
      </c>
      <c r="R12025" t="s">
        <v>829</v>
      </c>
      <c r="S12025">
        <v>0</v>
      </c>
      <c r="T12025" t="s">
        <v>829</v>
      </c>
      <c r="U12025" t="s">
        <v>829</v>
      </c>
      <c r="V12025" t="s">
        <v>834</v>
      </c>
    </row>
    <row r="12026" spans="1:22" x14ac:dyDescent="0.3">
      <c r="A12026">
        <v>202324</v>
      </c>
      <c r="B12026" t="s">
        <v>820</v>
      </c>
      <c r="C12026" t="s">
        <v>821</v>
      </c>
      <c r="D12026" t="s">
        <v>822</v>
      </c>
      <c r="E12026" t="s">
        <v>823</v>
      </c>
      <c r="F12026" t="s">
        <v>856</v>
      </c>
      <c r="G12026" t="s">
        <v>857</v>
      </c>
      <c r="H12026" t="s">
        <v>1124</v>
      </c>
      <c r="I12026">
        <v>883</v>
      </c>
      <c r="J12026" t="s">
        <v>1125</v>
      </c>
      <c r="K12026" t="s">
        <v>835</v>
      </c>
      <c r="L12026" t="s">
        <v>840</v>
      </c>
      <c r="M12026" t="s">
        <v>829</v>
      </c>
      <c r="N12026" t="s">
        <v>829</v>
      </c>
      <c r="O12026" t="s">
        <v>829</v>
      </c>
      <c r="P12026" t="s">
        <v>829</v>
      </c>
      <c r="Q12026" t="s">
        <v>829</v>
      </c>
      <c r="R12026" t="s">
        <v>829</v>
      </c>
      <c r="S12026">
        <v>0</v>
      </c>
      <c r="T12026" t="s">
        <v>829</v>
      </c>
      <c r="U12026" t="s">
        <v>829</v>
      </c>
      <c r="V12026" t="s">
        <v>834</v>
      </c>
    </row>
    <row r="12027" spans="1:22" x14ac:dyDescent="0.3">
      <c r="A12027">
        <v>202122</v>
      </c>
      <c r="B12027" t="s">
        <v>820</v>
      </c>
      <c r="C12027" t="s">
        <v>821</v>
      </c>
      <c r="D12027" t="s">
        <v>822</v>
      </c>
      <c r="E12027" t="s">
        <v>823</v>
      </c>
      <c r="F12027" t="s">
        <v>856</v>
      </c>
      <c r="G12027" t="s">
        <v>857</v>
      </c>
      <c r="H12027" t="s">
        <v>1124</v>
      </c>
      <c r="I12027">
        <v>883</v>
      </c>
      <c r="J12027" t="s">
        <v>1125</v>
      </c>
      <c r="K12027" t="s">
        <v>835</v>
      </c>
      <c r="L12027" t="s">
        <v>841</v>
      </c>
      <c r="M12027" t="s">
        <v>829</v>
      </c>
      <c r="N12027" t="s">
        <v>829</v>
      </c>
      <c r="O12027" t="s">
        <v>829</v>
      </c>
      <c r="P12027" t="s">
        <v>829</v>
      </c>
      <c r="Q12027" t="s">
        <v>829</v>
      </c>
      <c r="R12027" t="s">
        <v>829</v>
      </c>
      <c r="S12027">
        <v>42699216</v>
      </c>
      <c r="T12027" t="s">
        <v>829</v>
      </c>
      <c r="U12027" t="s">
        <v>829</v>
      </c>
      <c r="V12027" t="s">
        <v>834</v>
      </c>
    </row>
    <row r="12028" spans="1:22" x14ac:dyDescent="0.3">
      <c r="A12028">
        <v>202223</v>
      </c>
      <c r="B12028" t="s">
        <v>820</v>
      </c>
      <c r="C12028" t="s">
        <v>821</v>
      </c>
      <c r="D12028" t="s">
        <v>822</v>
      </c>
      <c r="E12028" t="s">
        <v>823</v>
      </c>
      <c r="F12028" t="s">
        <v>856</v>
      </c>
      <c r="G12028" t="s">
        <v>857</v>
      </c>
      <c r="H12028" t="s">
        <v>1124</v>
      </c>
      <c r="I12028">
        <v>883</v>
      </c>
      <c r="J12028" t="s">
        <v>1125</v>
      </c>
      <c r="K12028" t="s">
        <v>835</v>
      </c>
      <c r="L12028" t="s">
        <v>841</v>
      </c>
      <c r="M12028" t="s">
        <v>829</v>
      </c>
      <c r="N12028" t="s">
        <v>829</v>
      </c>
      <c r="O12028" t="s">
        <v>829</v>
      </c>
      <c r="P12028" t="s">
        <v>829</v>
      </c>
      <c r="Q12028" t="s">
        <v>829</v>
      </c>
      <c r="R12028" t="s">
        <v>829</v>
      </c>
      <c r="S12028">
        <v>44962144</v>
      </c>
      <c r="T12028" t="s">
        <v>829</v>
      </c>
      <c r="U12028" t="s">
        <v>829</v>
      </c>
      <c r="V12028" t="s">
        <v>834</v>
      </c>
    </row>
    <row r="12029" spans="1:22" x14ac:dyDescent="0.3">
      <c r="A12029">
        <v>202324</v>
      </c>
      <c r="B12029" t="s">
        <v>820</v>
      </c>
      <c r="C12029" t="s">
        <v>821</v>
      </c>
      <c r="D12029" t="s">
        <v>822</v>
      </c>
      <c r="E12029" t="s">
        <v>823</v>
      </c>
      <c r="F12029" t="s">
        <v>856</v>
      </c>
      <c r="G12029" t="s">
        <v>857</v>
      </c>
      <c r="H12029" t="s">
        <v>1124</v>
      </c>
      <c r="I12029">
        <v>883</v>
      </c>
      <c r="J12029" t="s">
        <v>1125</v>
      </c>
      <c r="K12029" t="s">
        <v>835</v>
      </c>
      <c r="L12029" t="s">
        <v>841</v>
      </c>
      <c r="M12029" t="s">
        <v>829</v>
      </c>
      <c r="N12029" t="s">
        <v>829</v>
      </c>
      <c r="O12029" t="s">
        <v>829</v>
      </c>
      <c r="P12029" t="s">
        <v>829</v>
      </c>
      <c r="Q12029" t="s">
        <v>829</v>
      </c>
      <c r="R12029" t="s">
        <v>829</v>
      </c>
      <c r="S12029">
        <v>50752272</v>
      </c>
      <c r="T12029" t="s">
        <v>829</v>
      </c>
      <c r="U12029" t="s">
        <v>829</v>
      </c>
      <c r="V12029" t="s">
        <v>834</v>
      </c>
    </row>
    <row r="12030" spans="1:22" x14ac:dyDescent="0.3">
      <c r="A12030">
        <v>202122</v>
      </c>
      <c r="B12030" t="s">
        <v>820</v>
      </c>
      <c r="C12030" t="s">
        <v>821</v>
      </c>
      <c r="D12030" t="s">
        <v>822</v>
      </c>
      <c r="E12030" t="s">
        <v>823</v>
      </c>
      <c r="F12030" t="s">
        <v>856</v>
      </c>
      <c r="G12030" t="s">
        <v>857</v>
      </c>
      <c r="H12030" t="s">
        <v>1124</v>
      </c>
      <c r="I12030">
        <v>883</v>
      </c>
      <c r="J12030" t="s">
        <v>1125</v>
      </c>
      <c r="K12030" t="s">
        <v>842</v>
      </c>
      <c r="L12030" t="s">
        <v>238</v>
      </c>
      <c r="M12030" t="s">
        <v>829</v>
      </c>
      <c r="N12030" t="s">
        <v>829</v>
      </c>
      <c r="O12030" t="s">
        <v>829</v>
      </c>
      <c r="P12030" t="s">
        <v>829</v>
      </c>
      <c r="Q12030" t="s">
        <v>829</v>
      </c>
      <c r="R12030" t="s">
        <v>829</v>
      </c>
      <c r="S12030">
        <v>671656</v>
      </c>
      <c r="T12030">
        <v>20500</v>
      </c>
      <c r="U12030">
        <v>651156</v>
      </c>
      <c r="V12030">
        <v>21</v>
      </c>
    </row>
    <row r="12031" spans="1:22" x14ac:dyDescent="0.3">
      <c r="A12031">
        <v>202223</v>
      </c>
      <c r="B12031" t="s">
        <v>820</v>
      </c>
      <c r="C12031" t="s">
        <v>821</v>
      </c>
      <c r="D12031" t="s">
        <v>822</v>
      </c>
      <c r="E12031" t="s">
        <v>823</v>
      </c>
      <c r="F12031" t="s">
        <v>856</v>
      </c>
      <c r="G12031" t="s">
        <v>857</v>
      </c>
      <c r="H12031" t="s">
        <v>1124</v>
      </c>
      <c r="I12031">
        <v>883</v>
      </c>
      <c r="J12031" t="s">
        <v>1125</v>
      </c>
      <c r="K12031" t="s">
        <v>842</v>
      </c>
      <c r="L12031" t="s">
        <v>238</v>
      </c>
      <c r="M12031" t="s">
        <v>829</v>
      </c>
      <c r="N12031" t="s">
        <v>829</v>
      </c>
      <c r="O12031" t="s">
        <v>829</v>
      </c>
      <c r="P12031" t="s">
        <v>829</v>
      </c>
      <c r="Q12031" t="s">
        <v>829</v>
      </c>
      <c r="R12031" t="s">
        <v>829</v>
      </c>
      <c r="S12031">
        <v>768880</v>
      </c>
      <c r="T12031">
        <v>35000</v>
      </c>
      <c r="U12031">
        <v>733880</v>
      </c>
      <c r="V12031">
        <v>23</v>
      </c>
    </row>
    <row r="12032" spans="1:22" x14ac:dyDescent="0.3">
      <c r="A12032">
        <v>202324</v>
      </c>
      <c r="B12032" t="s">
        <v>820</v>
      </c>
      <c r="C12032" t="s">
        <v>821</v>
      </c>
      <c r="D12032" t="s">
        <v>822</v>
      </c>
      <c r="E12032" t="s">
        <v>823</v>
      </c>
      <c r="F12032" t="s">
        <v>856</v>
      </c>
      <c r="G12032" t="s">
        <v>857</v>
      </c>
      <c r="H12032" t="s">
        <v>1124</v>
      </c>
      <c r="I12032">
        <v>883</v>
      </c>
      <c r="J12032" t="s">
        <v>1125</v>
      </c>
      <c r="K12032" t="s">
        <v>842</v>
      </c>
      <c r="L12032" t="s">
        <v>238</v>
      </c>
      <c r="M12032" t="s">
        <v>829</v>
      </c>
      <c r="N12032" t="s">
        <v>829</v>
      </c>
      <c r="O12032" t="s">
        <v>829</v>
      </c>
      <c r="P12032" t="s">
        <v>829</v>
      </c>
      <c r="Q12032" t="s">
        <v>829</v>
      </c>
      <c r="R12032" t="s">
        <v>829</v>
      </c>
      <c r="S12032">
        <v>492084</v>
      </c>
      <c r="T12032">
        <v>0</v>
      </c>
      <c r="U12032">
        <v>492084</v>
      </c>
      <c r="V12032">
        <v>15</v>
      </c>
    </row>
    <row r="12033" spans="1:22" x14ac:dyDescent="0.3">
      <c r="A12033">
        <v>202122</v>
      </c>
      <c r="B12033" t="s">
        <v>820</v>
      </c>
      <c r="C12033" t="s">
        <v>821</v>
      </c>
      <c r="D12033" t="s">
        <v>822</v>
      </c>
      <c r="E12033" t="s">
        <v>823</v>
      </c>
      <c r="F12033" t="s">
        <v>856</v>
      </c>
      <c r="G12033" t="s">
        <v>857</v>
      </c>
      <c r="H12033" t="s">
        <v>1124</v>
      </c>
      <c r="I12033">
        <v>883</v>
      </c>
      <c r="J12033" t="s">
        <v>1125</v>
      </c>
      <c r="K12033" t="s">
        <v>842</v>
      </c>
      <c r="L12033" t="s">
        <v>240</v>
      </c>
      <c r="M12033" t="s">
        <v>829</v>
      </c>
      <c r="N12033" t="s">
        <v>829</v>
      </c>
      <c r="O12033" t="s">
        <v>829</v>
      </c>
      <c r="P12033" t="s">
        <v>829</v>
      </c>
      <c r="Q12033" t="s">
        <v>829</v>
      </c>
      <c r="R12033" t="s">
        <v>829</v>
      </c>
      <c r="S12033">
        <v>887338</v>
      </c>
      <c r="T12033">
        <v>0</v>
      </c>
      <c r="U12033">
        <v>887338</v>
      </c>
      <c r="V12033">
        <v>28</v>
      </c>
    </row>
    <row r="12034" spans="1:22" x14ac:dyDescent="0.3">
      <c r="A12034">
        <v>202223</v>
      </c>
      <c r="B12034" t="s">
        <v>820</v>
      </c>
      <c r="C12034" t="s">
        <v>821</v>
      </c>
      <c r="D12034" t="s">
        <v>822</v>
      </c>
      <c r="E12034" t="s">
        <v>823</v>
      </c>
      <c r="F12034" t="s">
        <v>856</v>
      </c>
      <c r="G12034" t="s">
        <v>857</v>
      </c>
      <c r="H12034" t="s">
        <v>1124</v>
      </c>
      <c r="I12034">
        <v>883</v>
      </c>
      <c r="J12034" t="s">
        <v>1125</v>
      </c>
      <c r="K12034" t="s">
        <v>842</v>
      </c>
      <c r="L12034" t="s">
        <v>240</v>
      </c>
      <c r="M12034" t="s">
        <v>829</v>
      </c>
      <c r="N12034" t="s">
        <v>829</v>
      </c>
      <c r="O12034" t="s">
        <v>829</v>
      </c>
      <c r="P12034" t="s">
        <v>829</v>
      </c>
      <c r="Q12034" t="s">
        <v>829</v>
      </c>
      <c r="R12034" t="s">
        <v>829</v>
      </c>
      <c r="S12034">
        <v>1056821</v>
      </c>
      <c r="T12034">
        <v>2042</v>
      </c>
      <c r="U12034">
        <v>1054779</v>
      </c>
      <c r="V12034">
        <v>32</v>
      </c>
    </row>
    <row r="12035" spans="1:22" x14ac:dyDescent="0.3">
      <c r="A12035">
        <v>202324</v>
      </c>
      <c r="B12035" t="s">
        <v>820</v>
      </c>
      <c r="C12035" t="s">
        <v>821</v>
      </c>
      <c r="D12035" t="s">
        <v>822</v>
      </c>
      <c r="E12035" t="s">
        <v>823</v>
      </c>
      <c r="F12035" t="s">
        <v>856</v>
      </c>
      <c r="G12035" t="s">
        <v>857</v>
      </c>
      <c r="H12035" t="s">
        <v>1124</v>
      </c>
      <c r="I12035">
        <v>883</v>
      </c>
      <c r="J12035" t="s">
        <v>1125</v>
      </c>
      <c r="K12035" t="s">
        <v>842</v>
      </c>
      <c r="L12035" t="s">
        <v>240</v>
      </c>
      <c r="M12035" t="s">
        <v>829</v>
      </c>
      <c r="N12035" t="s">
        <v>829</v>
      </c>
      <c r="O12035" t="s">
        <v>829</v>
      </c>
      <c r="P12035" t="s">
        <v>829</v>
      </c>
      <c r="Q12035" t="s">
        <v>829</v>
      </c>
      <c r="R12035" t="s">
        <v>829</v>
      </c>
      <c r="S12035">
        <v>941901</v>
      </c>
      <c r="T12035">
        <v>45000</v>
      </c>
      <c r="U12035">
        <v>896901</v>
      </c>
      <c r="V12035">
        <v>27</v>
      </c>
    </row>
    <row r="12036" spans="1:22" x14ac:dyDescent="0.3">
      <c r="A12036">
        <v>202122</v>
      </c>
      <c r="B12036" t="s">
        <v>820</v>
      </c>
      <c r="C12036" t="s">
        <v>821</v>
      </c>
      <c r="D12036" t="s">
        <v>822</v>
      </c>
      <c r="E12036" t="s">
        <v>823</v>
      </c>
      <c r="F12036" t="s">
        <v>856</v>
      </c>
      <c r="G12036" t="s">
        <v>857</v>
      </c>
      <c r="H12036" t="s">
        <v>1124</v>
      </c>
      <c r="I12036">
        <v>883</v>
      </c>
      <c r="J12036" t="s">
        <v>1125</v>
      </c>
      <c r="K12036" t="s">
        <v>842</v>
      </c>
      <c r="L12036" t="s">
        <v>843</v>
      </c>
      <c r="M12036" t="s">
        <v>829</v>
      </c>
      <c r="N12036" t="s">
        <v>829</v>
      </c>
      <c r="O12036" t="s">
        <v>829</v>
      </c>
      <c r="P12036" t="s">
        <v>829</v>
      </c>
      <c r="Q12036" t="s">
        <v>829</v>
      </c>
      <c r="R12036" t="s">
        <v>829</v>
      </c>
      <c r="S12036">
        <v>58414</v>
      </c>
      <c r="T12036">
        <v>0</v>
      </c>
      <c r="U12036">
        <v>58414</v>
      </c>
      <c r="V12036">
        <v>2</v>
      </c>
    </row>
    <row r="12037" spans="1:22" x14ac:dyDescent="0.3">
      <c r="A12037">
        <v>202223</v>
      </c>
      <c r="B12037" t="s">
        <v>820</v>
      </c>
      <c r="C12037" t="s">
        <v>821</v>
      </c>
      <c r="D12037" t="s">
        <v>822</v>
      </c>
      <c r="E12037" t="s">
        <v>823</v>
      </c>
      <c r="F12037" t="s">
        <v>856</v>
      </c>
      <c r="G12037" t="s">
        <v>857</v>
      </c>
      <c r="H12037" t="s">
        <v>1124</v>
      </c>
      <c r="I12037">
        <v>883</v>
      </c>
      <c r="J12037" t="s">
        <v>1125</v>
      </c>
      <c r="K12037" t="s">
        <v>842</v>
      </c>
      <c r="L12037" t="s">
        <v>843</v>
      </c>
      <c r="M12037" t="s">
        <v>829</v>
      </c>
      <c r="N12037" t="s">
        <v>829</v>
      </c>
      <c r="O12037" t="s">
        <v>829</v>
      </c>
      <c r="P12037" t="s">
        <v>829</v>
      </c>
      <c r="Q12037" t="s">
        <v>829</v>
      </c>
      <c r="R12037" t="s">
        <v>829</v>
      </c>
      <c r="S12037">
        <v>55267</v>
      </c>
      <c r="T12037">
        <v>0</v>
      </c>
      <c r="U12037">
        <v>55267</v>
      </c>
      <c r="V12037">
        <v>2</v>
      </c>
    </row>
    <row r="12038" spans="1:22" x14ac:dyDescent="0.3">
      <c r="A12038">
        <v>202324</v>
      </c>
      <c r="B12038" t="s">
        <v>820</v>
      </c>
      <c r="C12038" t="s">
        <v>821</v>
      </c>
      <c r="D12038" t="s">
        <v>822</v>
      </c>
      <c r="E12038" t="s">
        <v>823</v>
      </c>
      <c r="F12038" t="s">
        <v>856</v>
      </c>
      <c r="G12038" t="s">
        <v>857</v>
      </c>
      <c r="H12038" t="s">
        <v>1124</v>
      </c>
      <c r="I12038">
        <v>883</v>
      </c>
      <c r="J12038" t="s">
        <v>1125</v>
      </c>
      <c r="K12038" t="s">
        <v>842</v>
      </c>
      <c r="L12038" t="s">
        <v>843</v>
      </c>
      <c r="M12038" t="s">
        <v>829</v>
      </c>
      <c r="N12038" t="s">
        <v>829</v>
      </c>
      <c r="O12038" t="s">
        <v>829</v>
      </c>
      <c r="P12038" t="s">
        <v>829</v>
      </c>
      <c r="Q12038" t="s">
        <v>829</v>
      </c>
      <c r="R12038" t="s">
        <v>829</v>
      </c>
      <c r="S12038">
        <v>55017</v>
      </c>
      <c r="T12038">
        <v>0</v>
      </c>
      <c r="U12038">
        <v>55017</v>
      </c>
      <c r="V12038">
        <v>2</v>
      </c>
    </row>
    <row r="12039" spans="1:22" x14ac:dyDescent="0.3">
      <c r="A12039">
        <v>202122</v>
      </c>
      <c r="B12039" t="s">
        <v>820</v>
      </c>
      <c r="C12039" t="s">
        <v>821</v>
      </c>
      <c r="D12039" t="s">
        <v>822</v>
      </c>
      <c r="E12039" t="s">
        <v>823</v>
      </c>
      <c r="F12039" t="s">
        <v>856</v>
      </c>
      <c r="G12039" t="s">
        <v>857</v>
      </c>
      <c r="H12039" t="s">
        <v>1124</v>
      </c>
      <c r="I12039">
        <v>883</v>
      </c>
      <c r="J12039" t="s">
        <v>1125</v>
      </c>
      <c r="K12039" t="s">
        <v>842</v>
      </c>
      <c r="L12039" t="s">
        <v>249</v>
      </c>
      <c r="M12039">
        <v>0</v>
      </c>
      <c r="N12039">
        <v>0</v>
      </c>
      <c r="O12039">
        <v>0</v>
      </c>
      <c r="P12039">
        <v>1590464</v>
      </c>
      <c r="Q12039">
        <v>216881</v>
      </c>
      <c r="R12039" t="s">
        <v>829</v>
      </c>
      <c r="S12039">
        <v>1807345</v>
      </c>
      <c r="T12039">
        <v>0</v>
      </c>
      <c r="U12039">
        <v>1807345</v>
      </c>
      <c r="V12039">
        <v>58</v>
      </c>
    </row>
    <row r="12040" spans="1:22" x14ac:dyDescent="0.3">
      <c r="A12040">
        <v>202223</v>
      </c>
      <c r="B12040" t="s">
        <v>820</v>
      </c>
      <c r="C12040" t="s">
        <v>821</v>
      </c>
      <c r="D12040" t="s">
        <v>822</v>
      </c>
      <c r="E12040" t="s">
        <v>823</v>
      </c>
      <c r="F12040" t="s">
        <v>856</v>
      </c>
      <c r="G12040" t="s">
        <v>857</v>
      </c>
      <c r="H12040" t="s">
        <v>1124</v>
      </c>
      <c r="I12040">
        <v>883</v>
      </c>
      <c r="J12040" t="s">
        <v>1125</v>
      </c>
      <c r="K12040" t="s">
        <v>842</v>
      </c>
      <c r="L12040" t="s">
        <v>249</v>
      </c>
      <c r="M12040">
        <v>0</v>
      </c>
      <c r="N12040">
        <v>0</v>
      </c>
      <c r="O12040">
        <v>0</v>
      </c>
      <c r="P12040">
        <v>1775919</v>
      </c>
      <c r="Q12040">
        <v>0</v>
      </c>
      <c r="R12040" t="s">
        <v>829</v>
      </c>
      <c r="S12040">
        <v>1775919</v>
      </c>
      <c r="T12040">
        <v>4069</v>
      </c>
      <c r="U12040">
        <v>1771850</v>
      </c>
      <c r="V12040">
        <v>54</v>
      </c>
    </row>
    <row r="12041" spans="1:22" x14ac:dyDescent="0.3">
      <c r="A12041">
        <v>202324</v>
      </c>
      <c r="B12041" t="s">
        <v>820</v>
      </c>
      <c r="C12041" t="s">
        <v>821</v>
      </c>
      <c r="D12041" t="s">
        <v>822</v>
      </c>
      <c r="E12041" t="s">
        <v>823</v>
      </c>
      <c r="F12041" t="s">
        <v>856</v>
      </c>
      <c r="G12041" t="s">
        <v>857</v>
      </c>
      <c r="H12041" t="s">
        <v>1124</v>
      </c>
      <c r="I12041">
        <v>883</v>
      </c>
      <c r="J12041" t="s">
        <v>1125</v>
      </c>
      <c r="K12041" t="s">
        <v>842</v>
      </c>
      <c r="L12041" t="s">
        <v>249</v>
      </c>
      <c r="M12041">
        <v>0</v>
      </c>
      <c r="N12041">
        <v>0</v>
      </c>
      <c r="O12041">
        <v>0</v>
      </c>
      <c r="P12041">
        <v>16232445</v>
      </c>
      <c r="Q12041">
        <v>0</v>
      </c>
      <c r="R12041" t="s">
        <v>829</v>
      </c>
      <c r="S12041">
        <v>16232445</v>
      </c>
      <c r="T12041">
        <v>0</v>
      </c>
      <c r="U12041">
        <v>16232445</v>
      </c>
      <c r="V12041">
        <v>490</v>
      </c>
    </row>
    <row r="12042" spans="1:22" x14ac:dyDescent="0.3">
      <c r="A12042">
        <v>202122</v>
      </c>
      <c r="B12042" t="s">
        <v>820</v>
      </c>
      <c r="C12042" t="s">
        <v>821</v>
      </c>
      <c r="D12042" t="s">
        <v>822</v>
      </c>
      <c r="E12042" t="s">
        <v>823</v>
      </c>
      <c r="F12042" t="s">
        <v>856</v>
      </c>
      <c r="G12042" t="s">
        <v>857</v>
      </c>
      <c r="H12042" t="s">
        <v>1124</v>
      </c>
      <c r="I12042">
        <v>883</v>
      </c>
      <c r="J12042" t="s">
        <v>1125</v>
      </c>
      <c r="K12042" t="s">
        <v>842</v>
      </c>
      <c r="L12042" t="s">
        <v>844</v>
      </c>
      <c r="M12042">
        <v>0</v>
      </c>
      <c r="N12042">
        <v>519037</v>
      </c>
      <c r="O12042">
        <v>524776</v>
      </c>
      <c r="P12042">
        <v>0</v>
      </c>
      <c r="Q12042">
        <v>0</v>
      </c>
      <c r="R12042" t="s">
        <v>829</v>
      </c>
      <c r="S12042">
        <v>1043813</v>
      </c>
      <c r="T12042">
        <v>0</v>
      </c>
      <c r="U12042">
        <v>1043813</v>
      </c>
      <c r="V12042">
        <v>33</v>
      </c>
    </row>
    <row r="12043" spans="1:22" x14ac:dyDescent="0.3">
      <c r="A12043">
        <v>202223</v>
      </c>
      <c r="B12043" t="s">
        <v>820</v>
      </c>
      <c r="C12043" t="s">
        <v>821</v>
      </c>
      <c r="D12043" t="s">
        <v>822</v>
      </c>
      <c r="E12043" t="s">
        <v>823</v>
      </c>
      <c r="F12043" t="s">
        <v>856</v>
      </c>
      <c r="G12043" t="s">
        <v>857</v>
      </c>
      <c r="H12043" t="s">
        <v>1124</v>
      </c>
      <c r="I12043">
        <v>883</v>
      </c>
      <c r="J12043" t="s">
        <v>1125</v>
      </c>
      <c r="K12043" t="s">
        <v>842</v>
      </c>
      <c r="L12043" t="s">
        <v>844</v>
      </c>
      <c r="M12043">
        <v>0</v>
      </c>
      <c r="N12043">
        <v>660690</v>
      </c>
      <c r="O12043">
        <v>668357</v>
      </c>
      <c r="P12043">
        <v>0</v>
      </c>
      <c r="Q12043">
        <v>120854</v>
      </c>
      <c r="R12043" t="s">
        <v>829</v>
      </c>
      <c r="S12043">
        <v>1449901</v>
      </c>
      <c r="T12043">
        <v>131602</v>
      </c>
      <c r="U12043">
        <v>1318299</v>
      </c>
      <c r="V12043">
        <v>41</v>
      </c>
    </row>
    <row r="12044" spans="1:22" x14ac:dyDescent="0.3">
      <c r="A12044">
        <v>202324</v>
      </c>
      <c r="B12044" t="s">
        <v>820</v>
      </c>
      <c r="C12044" t="s">
        <v>821</v>
      </c>
      <c r="D12044" t="s">
        <v>822</v>
      </c>
      <c r="E12044" t="s">
        <v>823</v>
      </c>
      <c r="F12044" t="s">
        <v>856</v>
      </c>
      <c r="G12044" t="s">
        <v>857</v>
      </c>
      <c r="H12044" t="s">
        <v>1124</v>
      </c>
      <c r="I12044">
        <v>883</v>
      </c>
      <c r="J12044" t="s">
        <v>1125</v>
      </c>
      <c r="K12044" t="s">
        <v>842</v>
      </c>
      <c r="L12044" t="s">
        <v>844</v>
      </c>
      <c r="M12044">
        <v>0</v>
      </c>
      <c r="N12044">
        <v>597693</v>
      </c>
      <c r="O12044">
        <v>753248</v>
      </c>
      <c r="P12044">
        <v>0</v>
      </c>
      <c r="Q12044">
        <v>66704</v>
      </c>
      <c r="R12044" t="s">
        <v>829</v>
      </c>
      <c r="S12044">
        <v>1417645</v>
      </c>
      <c r="T12044">
        <v>112464</v>
      </c>
      <c r="U12044">
        <v>1305181</v>
      </c>
      <c r="V12044">
        <v>39</v>
      </c>
    </row>
    <row r="12045" spans="1:22" x14ac:dyDescent="0.3">
      <c r="A12045">
        <v>202122</v>
      </c>
      <c r="B12045" t="s">
        <v>820</v>
      </c>
      <c r="C12045" t="s">
        <v>821</v>
      </c>
      <c r="D12045" t="s">
        <v>822</v>
      </c>
      <c r="E12045" t="s">
        <v>823</v>
      </c>
      <c r="F12045" t="s">
        <v>856</v>
      </c>
      <c r="G12045" t="s">
        <v>857</v>
      </c>
      <c r="H12045" t="s">
        <v>1124</v>
      </c>
      <c r="I12045">
        <v>883</v>
      </c>
      <c r="J12045" t="s">
        <v>1125</v>
      </c>
      <c r="K12045" t="s">
        <v>842</v>
      </c>
      <c r="L12045" t="s">
        <v>251</v>
      </c>
      <c r="M12045" t="s">
        <v>829</v>
      </c>
      <c r="N12045" t="s">
        <v>829</v>
      </c>
      <c r="O12045">
        <v>0</v>
      </c>
      <c r="P12045">
        <v>813575</v>
      </c>
      <c r="Q12045">
        <v>0</v>
      </c>
      <c r="R12045">
        <v>0</v>
      </c>
      <c r="S12045">
        <v>813575</v>
      </c>
      <c r="T12045">
        <v>0</v>
      </c>
      <c r="U12045">
        <v>813575</v>
      </c>
      <c r="V12045">
        <v>26</v>
      </c>
    </row>
    <row r="12046" spans="1:22" x14ac:dyDescent="0.3">
      <c r="A12046">
        <v>202223</v>
      </c>
      <c r="B12046" t="s">
        <v>820</v>
      </c>
      <c r="C12046" t="s">
        <v>821</v>
      </c>
      <c r="D12046" t="s">
        <v>822</v>
      </c>
      <c r="E12046" t="s">
        <v>823</v>
      </c>
      <c r="F12046" t="s">
        <v>856</v>
      </c>
      <c r="G12046" t="s">
        <v>857</v>
      </c>
      <c r="H12046" t="s">
        <v>1124</v>
      </c>
      <c r="I12046">
        <v>883</v>
      </c>
      <c r="J12046" t="s">
        <v>1125</v>
      </c>
      <c r="K12046" t="s">
        <v>842</v>
      </c>
      <c r="L12046" t="s">
        <v>251</v>
      </c>
      <c r="M12046" t="s">
        <v>829</v>
      </c>
      <c r="N12046" t="s">
        <v>829</v>
      </c>
      <c r="O12046">
        <v>0</v>
      </c>
      <c r="P12046">
        <v>1379145</v>
      </c>
      <c r="Q12046">
        <v>0</v>
      </c>
      <c r="R12046">
        <v>0</v>
      </c>
      <c r="S12046">
        <v>1379145</v>
      </c>
      <c r="T12046">
        <v>60294</v>
      </c>
      <c r="U12046">
        <v>1318851</v>
      </c>
      <c r="V12046">
        <v>41</v>
      </c>
    </row>
    <row r="12047" spans="1:22" x14ac:dyDescent="0.3">
      <c r="A12047">
        <v>202324</v>
      </c>
      <c r="B12047" t="s">
        <v>820</v>
      </c>
      <c r="C12047" t="s">
        <v>821</v>
      </c>
      <c r="D12047" t="s">
        <v>822</v>
      </c>
      <c r="E12047" t="s">
        <v>823</v>
      </c>
      <c r="F12047" t="s">
        <v>856</v>
      </c>
      <c r="G12047" t="s">
        <v>857</v>
      </c>
      <c r="H12047" t="s">
        <v>1124</v>
      </c>
      <c r="I12047">
        <v>883</v>
      </c>
      <c r="J12047" t="s">
        <v>1125</v>
      </c>
      <c r="K12047" t="s">
        <v>842</v>
      </c>
      <c r="L12047" t="s">
        <v>251</v>
      </c>
      <c r="M12047" t="s">
        <v>829</v>
      </c>
      <c r="N12047" t="s">
        <v>829</v>
      </c>
      <c r="O12047">
        <v>0</v>
      </c>
      <c r="P12047">
        <v>1677546</v>
      </c>
      <c r="Q12047">
        <v>0</v>
      </c>
      <c r="R12047">
        <v>0</v>
      </c>
      <c r="S12047">
        <v>1677546</v>
      </c>
      <c r="T12047">
        <v>64054</v>
      </c>
      <c r="U12047">
        <v>1613492</v>
      </c>
      <c r="V12047">
        <v>49</v>
      </c>
    </row>
    <row r="12048" spans="1:22" x14ac:dyDescent="0.3">
      <c r="A12048">
        <v>202122</v>
      </c>
      <c r="B12048" t="s">
        <v>820</v>
      </c>
      <c r="C12048" t="s">
        <v>821</v>
      </c>
      <c r="D12048" t="s">
        <v>822</v>
      </c>
      <c r="E12048" t="s">
        <v>823</v>
      </c>
      <c r="F12048" t="s">
        <v>856</v>
      </c>
      <c r="G12048" t="s">
        <v>857</v>
      </c>
      <c r="H12048" t="s">
        <v>1124</v>
      </c>
      <c r="I12048">
        <v>883</v>
      </c>
      <c r="J12048" t="s">
        <v>1125</v>
      </c>
      <c r="K12048" t="s">
        <v>842</v>
      </c>
      <c r="L12048" t="s">
        <v>253</v>
      </c>
      <c r="M12048" t="s">
        <v>829</v>
      </c>
      <c r="N12048" t="s">
        <v>829</v>
      </c>
      <c r="O12048">
        <v>0</v>
      </c>
      <c r="P12048">
        <v>0</v>
      </c>
      <c r="Q12048">
        <v>0</v>
      </c>
      <c r="R12048">
        <v>0</v>
      </c>
      <c r="S12048">
        <v>0</v>
      </c>
      <c r="T12048">
        <v>0</v>
      </c>
      <c r="U12048">
        <v>0</v>
      </c>
      <c r="V12048">
        <v>0</v>
      </c>
    </row>
    <row r="12049" spans="1:22" x14ac:dyDescent="0.3">
      <c r="A12049">
        <v>202223</v>
      </c>
      <c r="B12049" t="s">
        <v>820</v>
      </c>
      <c r="C12049" t="s">
        <v>821</v>
      </c>
      <c r="D12049" t="s">
        <v>822</v>
      </c>
      <c r="E12049" t="s">
        <v>823</v>
      </c>
      <c r="F12049" t="s">
        <v>856</v>
      </c>
      <c r="G12049" t="s">
        <v>857</v>
      </c>
      <c r="H12049" t="s">
        <v>1124</v>
      </c>
      <c r="I12049">
        <v>883</v>
      </c>
      <c r="J12049" t="s">
        <v>1125</v>
      </c>
      <c r="K12049" t="s">
        <v>842</v>
      </c>
      <c r="L12049" t="s">
        <v>253</v>
      </c>
      <c r="M12049" t="s">
        <v>829</v>
      </c>
      <c r="N12049" t="s">
        <v>829</v>
      </c>
      <c r="O12049">
        <v>0</v>
      </c>
      <c r="P12049">
        <v>0</v>
      </c>
      <c r="Q12049">
        <v>0</v>
      </c>
      <c r="R12049">
        <v>0</v>
      </c>
      <c r="S12049">
        <v>0</v>
      </c>
      <c r="T12049">
        <v>0</v>
      </c>
      <c r="U12049">
        <v>0</v>
      </c>
      <c r="V12049">
        <v>0</v>
      </c>
    </row>
    <row r="12050" spans="1:22" x14ac:dyDescent="0.3">
      <c r="A12050">
        <v>202324</v>
      </c>
      <c r="B12050" t="s">
        <v>820</v>
      </c>
      <c r="C12050" t="s">
        <v>821</v>
      </c>
      <c r="D12050" t="s">
        <v>822</v>
      </c>
      <c r="E12050" t="s">
        <v>823</v>
      </c>
      <c r="F12050" t="s">
        <v>856</v>
      </c>
      <c r="G12050" t="s">
        <v>857</v>
      </c>
      <c r="H12050" t="s">
        <v>1124</v>
      </c>
      <c r="I12050">
        <v>883</v>
      </c>
      <c r="J12050" t="s">
        <v>1125</v>
      </c>
      <c r="K12050" t="s">
        <v>842</v>
      </c>
      <c r="L12050" t="s">
        <v>253</v>
      </c>
      <c r="M12050" t="s">
        <v>829</v>
      </c>
      <c r="N12050" t="s">
        <v>829</v>
      </c>
      <c r="O12050">
        <v>0</v>
      </c>
      <c r="P12050">
        <v>0</v>
      </c>
      <c r="Q12050">
        <v>0</v>
      </c>
      <c r="R12050">
        <v>0</v>
      </c>
      <c r="S12050">
        <v>0</v>
      </c>
      <c r="T12050">
        <v>0</v>
      </c>
      <c r="U12050">
        <v>0</v>
      </c>
      <c r="V12050">
        <v>0</v>
      </c>
    </row>
    <row r="12051" spans="1:22" x14ac:dyDescent="0.3">
      <c r="A12051">
        <v>202122</v>
      </c>
      <c r="B12051" t="s">
        <v>820</v>
      </c>
      <c r="C12051" t="s">
        <v>821</v>
      </c>
      <c r="D12051" t="s">
        <v>822</v>
      </c>
      <c r="E12051" t="s">
        <v>823</v>
      </c>
      <c r="F12051" t="s">
        <v>856</v>
      </c>
      <c r="G12051" t="s">
        <v>857</v>
      </c>
      <c r="H12051" t="s">
        <v>1124</v>
      </c>
      <c r="I12051">
        <v>883</v>
      </c>
      <c r="J12051" t="s">
        <v>1125</v>
      </c>
      <c r="K12051" t="s">
        <v>842</v>
      </c>
      <c r="L12051" t="s">
        <v>845</v>
      </c>
      <c r="M12051" t="s">
        <v>829</v>
      </c>
      <c r="N12051" t="s">
        <v>829</v>
      </c>
      <c r="O12051">
        <v>0</v>
      </c>
      <c r="P12051">
        <v>0</v>
      </c>
      <c r="Q12051">
        <v>0</v>
      </c>
      <c r="R12051">
        <v>0</v>
      </c>
      <c r="S12051">
        <v>0</v>
      </c>
      <c r="T12051">
        <v>0</v>
      </c>
      <c r="U12051">
        <v>0</v>
      </c>
      <c r="V12051">
        <v>0</v>
      </c>
    </row>
    <row r="12052" spans="1:22" x14ac:dyDescent="0.3">
      <c r="A12052">
        <v>202223</v>
      </c>
      <c r="B12052" t="s">
        <v>820</v>
      </c>
      <c r="C12052" t="s">
        <v>821</v>
      </c>
      <c r="D12052" t="s">
        <v>822</v>
      </c>
      <c r="E12052" t="s">
        <v>823</v>
      </c>
      <c r="F12052" t="s">
        <v>856</v>
      </c>
      <c r="G12052" t="s">
        <v>857</v>
      </c>
      <c r="H12052" t="s">
        <v>1124</v>
      </c>
      <c r="I12052">
        <v>883</v>
      </c>
      <c r="J12052" t="s">
        <v>1125</v>
      </c>
      <c r="K12052" t="s">
        <v>842</v>
      </c>
      <c r="L12052" t="s">
        <v>845</v>
      </c>
      <c r="M12052" t="s">
        <v>829</v>
      </c>
      <c r="N12052" t="s">
        <v>829</v>
      </c>
      <c r="O12052">
        <v>0</v>
      </c>
      <c r="P12052">
        <v>0</v>
      </c>
      <c r="Q12052">
        <v>0</v>
      </c>
      <c r="R12052">
        <v>349119</v>
      </c>
      <c r="S12052">
        <v>349119</v>
      </c>
      <c r="T12052">
        <v>0</v>
      </c>
      <c r="U12052">
        <v>349119</v>
      </c>
      <c r="V12052">
        <v>11</v>
      </c>
    </row>
    <row r="12053" spans="1:22" x14ac:dyDescent="0.3">
      <c r="A12053">
        <v>202324</v>
      </c>
      <c r="B12053" t="s">
        <v>820</v>
      </c>
      <c r="C12053" t="s">
        <v>821</v>
      </c>
      <c r="D12053" t="s">
        <v>822</v>
      </c>
      <c r="E12053" t="s">
        <v>823</v>
      </c>
      <c r="F12053" t="s">
        <v>856</v>
      </c>
      <c r="G12053" t="s">
        <v>857</v>
      </c>
      <c r="H12053" t="s">
        <v>1124</v>
      </c>
      <c r="I12053">
        <v>883</v>
      </c>
      <c r="J12053" t="s">
        <v>1125</v>
      </c>
      <c r="K12053" t="s">
        <v>842</v>
      </c>
      <c r="L12053" t="s">
        <v>845</v>
      </c>
      <c r="M12053" t="s">
        <v>829</v>
      </c>
      <c r="N12053" t="s">
        <v>829</v>
      </c>
      <c r="O12053">
        <v>0</v>
      </c>
      <c r="P12053">
        <v>0</v>
      </c>
      <c r="Q12053">
        <v>0</v>
      </c>
      <c r="R12053">
        <v>370280</v>
      </c>
      <c r="S12053">
        <v>370280</v>
      </c>
      <c r="T12053">
        <v>2176</v>
      </c>
      <c r="U12053">
        <v>368104</v>
      </c>
      <c r="V12053">
        <v>11</v>
      </c>
    </row>
    <row r="12054" spans="1:22" x14ac:dyDescent="0.3">
      <c r="A12054">
        <v>202122</v>
      </c>
      <c r="B12054" t="s">
        <v>820</v>
      </c>
      <c r="C12054" t="s">
        <v>821</v>
      </c>
      <c r="D12054" t="s">
        <v>822</v>
      </c>
      <c r="E12054" t="s">
        <v>823</v>
      </c>
      <c r="F12054" t="s">
        <v>852</v>
      </c>
      <c r="G12054" t="s">
        <v>853</v>
      </c>
      <c r="H12054" t="s">
        <v>1126</v>
      </c>
      <c r="I12054">
        <v>880</v>
      </c>
      <c r="J12054" t="s">
        <v>1127</v>
      </c>
      <c r="K12054" t="s">
        <v>828</v>
      </c>
      <c r="L12054" t="s">
        <v>336</v>
      </c>
      <c r="M12054">
        <v>0</v>
      </c>
      <c r="N12054">
        <v>0</v>
      </c>
      <c r="O12054">
        <v>136000</v>
      </c>
      <c r="P12054">
        <v>2630000</v>
      </c>
      <c r="Q12054">
        <v>0</v>
      </c>
      <c r="R12054" t="s">
        <v>829</v>
      </c>
      <c r="S12054">
        <v>2766000</v>
      </c>
      <c r="T12054" t="s">
        <v>829</v>
      </c>
      <c r="U12054">
        <v>2766000</v>
      </c>
      <c r="V12054">
        <v>617</v>
      </c>
    </row>
    <row r="12055" spans="1:22" x14ac:dyDescent="0.3">
      <c r="A12055">
        <v>202223</v>
      </c>
      <c r="B12055" t="s">
        <v>820</v>
      </c>
      <c r="C12055" t="s">
        <v>821</v>
      </c>
      <c r="D12055" t="s">
        <v>822</v>
      </c>
      <c r="E12055" t="s">
        <v>823</v>
      </c>
      <c r="F12055" t="s">
        <v>852</v>
      </c>
      <c r="G12055" t="s">
        <v>853</v>
      </c>
      <c r="H12055" t="s">
        <v>1126</v>
      </c>
      <c r="I12055">
        <v>880</v>
      </c>
      <c r="J12055" t="s">
        <v>1127</v>
      </c>
      <c r="K12055" t="s">
        <v>828</v>
      </c>
      <c r="L12055" t="s">
        <v>336</v>
      </c>
      <c r="M12055">
        <v>100000</v>
      </c>
      <c r="N12055">
        <v>0</v>
      </c>
      <c r="O12055">
        <v>156000</v>
      </c>
      <c r="P12055">
        <v>2630000</v>
      </c>
      <c r="Q12055">
        <v>0</v>
      </c>
      <c r="R12055" t="s">
        <v>829</v>
      </c>
      <c r="S12055">
        <v>2886000</v>
      </c>
      <c r="T12055" t="s">
        <v>829</v>
      </c>
      <c r="U12055">
        <v>2886000</v>
      </c>
      <c r="V12055">
        <v>644</v>
      </c>
    </row>
    <row r="12056" spans="1:22" x14ac:dyDescent="0.3">
      <c r="A12056">
        <v>202324</v>
      </c>
      <c r="B12056" t="s">
        <v>820</v>
      </c>
      <c r="C12056" t="s">
        <v>821</v>
      </c>
      <c r="D12056" t="s">
        <v>822</v>
      </c>
      <c r="E12056" t="s">
        <v>823</v>
      </c>
      <c r="F12056" t="s">
        <v>852</v>
      </c>
      <c r="G12056" t="s">
        <v>853</v>
      </c>
      <c r="H12056" t="s">
        <v>1126</v>
      </c>
      <c r="I12056">
        <v>880</v>
      </c>
      <c r="J12056" t="s">
        <v>1127</v>
      </c>
      <c r="K12056" t="s">
        <v>828</v>
      </c>
      <c r="L12056" t="s">
        <v>336</v>
      </c>
      <c r="M12056">
        <v>0</v>
      </c>
      <c r="N12056">
        <v>0</v>
      </c>
      <c r="O12056">
        <v>168000</v>
      </c>
      <c r="P12056">
        <v>2630000</v>
      </c>
      <c r="Q12056">
        <v>0</v>
      </c>
      <c r="R12056" t="s">
        <v>829</v>
      </c>
      <c r="S12056">
        <v>2798000</v>
      </c>
      <c r="T12056" t="s">
        <v>829</v>
      </c>
      <c r="U12056">
        <v>2798000</v>
      </c>
      <c r="V12056">
        <v>647</v>
      </c>
    </row>
    <row r="12057" spans="1:22" x14ac:dyDescent="0.3">
      <c r="A12057">
        <v>202122</v>
      </c>
      <c r="B12057" t="s">
        <v>820</v>
      </c>
      <c r="C12057" t="s">
        <v>821</v>
      </c>
      <c r="D12057" t="s">
        <v>822</v>
      </c>
      <c r="E12057" t="s">
        <v>823</v>
      </c>
      <c r="F12057" t="s">
        <v>852</v>
      </c>
      <c r="G12057" t="s">
        <v>853</v>
      </c>
      <c r="H12057" t="s">
        <v>1126</v>
      </c>
      <c r="I12057">
        <v>880</v>
      </c>
      <c r="J12057" t="s">
        <v>1127</v>
      </c>
      <c r="K12057" t="s">
        <v>828</v>
      </c>
      <c r="L12057" t="s">
        <v>235</v>
      </c>
      <c r="M12057" t="s">
        <v>829</v>
      </c>
      <c r="N12057">
        <v>0</v>
      </c>
      <c r="O12057">
        <v>0</v>
      </c>
      <c r="P12057" t="s">
        <v>829</v>
      </c>
      <c r="Q12057" t="s">
        <v>829</v>
      </c>
      <c r="R12057" t="s">
        <v>829</v>
      </c>
      <c r="S12057">
        <v>0</v>
      </c>
      <c r="T12057">
        <v>0</v>
      </c>
      <c r="U12057">
        <v>0</v>
      </c>
      <c r="V12057">
        <v>0</v>
      </c>
    </row>
    <row r="12058" spans="1:22" x14ac:dyDescent="0.3">
      <c r="A12058">
        <v>202223</v>
      </c>
      <c r="B12058" t="s">
        <v>820</v>
      </c>
      <c r="C12058" t="s">
        <v>821</v>
      </c>
      <c r="D12058" t="s">
        <v>822</v>
      </c>
      <c r="E12058" t="s">
        <v>823</v>
      </c>
      <c r="F12058" t="s">
        <v>852</v>
      </c>
      <c r="G12058" t="s">
        <v>853</v>
      </c>
      <c r="H12058" t="s">
        <v>1126</v>
      </c>
      <c r="I12058">
        <v>880</v>
      </c>
      <c r="J12058" t="s">
        <v>1127</v>
      </c>
      <c r="K12058" t="s">
        <v>828</v>
      </c>
      <c r="L12058" t="s">
        <v>235</v>
      </c>
      <c r="M12058" t="s">
        <v>829</v>
      </c>
      <c r="N12058">
        <v>0</v>
      </c>
      <c r="O12058">
        <v>0</v>
      </c>
      <c r="P12058" t="s">
        <v>829</v>
      </c>
      <c r="Q12058" t="s">
        <v>829</v>
      </c>
      <c r="R12058" t="s">
        <v>829</v>
      </c>
      <c r="S12058">
        <v>0</v>
      </c>
      <c r="T12058">
        <v>0</v>
      </c>
      <c r="U12058">
        <v>0</v>
      </c>
      <c r="V12058">
        <v>0</v>
      </c>
    </row>
    <row r="12059" spans="1:22" x14ac:dyDescent="0.3">
      <c r="A12059">
        <v>202324</v>
      </c>
      <c r="B12059" t="s">
        <v>820</v>
      </c>
      <c r="C12059" t="s">
        <v>821</v>
      </c>
      <c r="D12059" t="s">
        <v>822</v>
      </c>
      <c r="E12059" t="s">
        <v>823</v>
      </c>
      <c r="F12059" t="s">
        <v>852</v>
      </c>
      <c r="G12059" t="s">
        <v>853</v>
      </c>
      <c r="H12059" t="s">
        <v>1126</v>
      </c>
      <c r="I12059">
        <v>880</v>
      </c>
      <c r="J12059" t="s">
        <v>1127</v>
      </c>
      <c r="K12059" t="s">
        <v>828</v>
      </c>
      <c r="L12059" t="s">
        <v>235</v>
      </c>
      <c r="M12059" t="s">
        <v>829</v>
      </c>
      <c r="N12059">
        <v>0</v>
      </c>
      <c r="O12059">
        <v>0</v>
      </c>
      <c r="P12059" t="s">
        <v>829</v>
      </c>
      <c r="Q12059" t="s">
        <v>829</v>
      </c>
      <c r="R12059" t="s">
        <v>829</v>
      </c>
      <c r="S12059">
        <v>0</v>
      </c>
      <c r="T12059">
        <v>0</v>
      </c>
      <c r="U12059">
        <v>0</v>
      </c>
      <c r="V12059">
        <v>0</v>
      </c>
    </row>
    <row r="12060" spans="1:22" x14ac:dyDescent="0.3">
      <c r="A12060">
        <v>202122</v>
      </c>
      <c r="B12060" t="s">
        <v>820</v>
      </c>
      <c r="C12060" t="s">
        <v>821</v>
      </c>
      <c r="D12060" t="s">
        <v>822</v>
      </c>
      <c r="E12060" t="s">
        <v>823</v>
      </c>
      <c r="F12060" t="s">
        <v>852</v>
      </c>
      <c r="G12060" t="s">
        <v>853</v>
      </c>
      <c r="H12060" t="s">
        <v>1126</v>
      </c>
      <c r="I12060">
        <v>880</v>
      </c>
      <c r="J12060" t="s">
        <v>1127</v>
      </c>
      <c r="K12060" t="s">
        <v>828</v>
      </c>
      <c r="L12060" t="s">
        <v>534</v>
      </c>
      <c r="M12060">
        <v>0</v>
      </c>
      <c r="N12060">
        <v>392552</v>
      </c>
      <c r="O12060">
        <v>303556</v>
      </c>
      <c r="P12060">
        <v>3489774</v>
      </c>
      <c r="Q12060">
        <v>0</v>
      </c>
      <c r="R12060" t="s">
        <v>829</v>
      </c>
      <c r="S12060">
        <v>4185882</v>
      </c>
      <c r="T12060">
        <v>13518</v>
      </c>
      <c r="U12060">
        <v>4172364</v>
      </c>
      <c r="V12060">
        <v>148</v>
      </c>
    </row>
    <row r="12061" spans="1:22" x14ac:dyDescent="0.3">
      <c r="A12061">
        <v>202223</v>
      </c>
      <c r="B12061" t="s">
        <v>820</v>
      </c>
      <c r="C12061" t="s">
        <v>821</v>
      </c>
      <c r="D12061" t="s">
        <v>822</v>
      </c>
      <c r="E12061" t="s">
        <v>823</v>
      </c>
      <c r="F12061" t="s">
        <v>852</v>
      </c>
      <c r="G12061" t="s">
        <v>853</v>
      </c>
      <c r="H12061" t="s">
        <v>1126</v>
      </c>
      <c r="I12061">
        <v>880</v>
      </c>
      <c r="J12061" t="s">
        <v>1127</v>
      </c>
      <c r="K12061" t="s">
        <v>828</v>
      </c>
      <c r="L12061" t="s">
        <v>534</v>
      </c>
      <c r="M12061">
        <v>0</v>
      </c>
      <c r="N12061">
        <v>410766</v>
      </c>
      <c r="O12061">
        <v>395045</v>
      </c>
      <c r="P12061">
        <v>3732163</v>
      </c>
      <c r="Q12061">
        <v>0</v>
      </c>
      <c r="R12061" t="s">
        <v>829</v>
      </c>
      <c r="S12061">
        <v>4537974</v>
      </c>
      <c r="T12061">
        <v>397405</v>
      </c>
      <c r="U12061">
        <v>4140569</v>
      </c>
      <c r="V12061">
        <v>149</v>
      </c>
    </row>
    <row r="12062" spans="1:22" x14ac:dyDescent="0.3">
      <c r="A12062">
        <v>202324</v>
      </c>
      <c r="B12062" t="s">
        <v>820</v>
      </c>
      <c r="C12062" t="s">
        <v>821</v>
      </c>
      <c r="D12062" t="s">
        <v>822</v>
      </c>
      <c r="E12062" t="s">
        <v>823</v>
      </c>
      <c r="F12062" t="s">
        <v>852</v>
      </c>
      <c r="G12062" t="s">
        <v>853</v>
      </c>
      <c r="H12062" t="s">
        <v>1126</v>
      </c>
      <c r="I12062">
        <v>880</v>
      </c>
      <c r="J12062" t="s">
        <v>1127</v>
      </c>
      <c r="K12062" t="s">
        <v>828</v>
      </c>
      <c r="L12062" t="s">
        <v>534</v>
      </c>
      <c r="M12062">
        <v>0</v>
      </c>
      <c r="N12062">
        <v>443755</v>
      </c>
      <c r="O12062">
        <v>381489</v>
      </c>
      <c r="P12062">
        <v>4089890</v>
      </c>
      <c r="Q12062">
        <v>0</v>
      </c>
      <c r="R12062" t="s">
        <v>829</v>
      </c>
      <c r="S12062">
        <v>4915134</v>
      </c>
      <c r="T12062">
        <v>412268</v>
      </c>
      <c r="U12062">
        <v>4502866</v>
      </c>
      <c r="V12062">
        <v>162</v>
      </c>
    </row>
    <row r="12063" spans="1:22" x14ac:dyDescent="0.3">
      <c r="A12063">
        <v>202122</v>
      </c>
      <c r="B12063" t="s">
        <v>820</v>
      </c>
      <c r="C12063" t="s">
        <v>821</v>
      </c>
      <c r="D12063" t="s">
        <v>822</v>
      </c>
      <c r="E12063" t="s">
        <v>823</v>
      </c>
      <c r="F12063" t="s">
        <v>852</v>
      </c>
      <c r="G12063" t="s">
        <v>853</v>
      </c>
      <c r="H12063" t="s">
        <v>1126</v>
      </c>
      <c r="I12063">
        <v>880</v>
      </c>
      <c r="J12063" t="s">
        <v>1127</v>
      </c>
      <c r="K12063" t="s">
        <v>828</v>
      </c>
      <c r="L12063" t="s">
        <v>603</v>
      </c>
      <c r="M12063" t="s">
        <v>829</v>
      </c>
      <c r="N12063" t="s">
        <v>829</v>
      </c>
      <c r="O12063" t="s">
        <v>829</v>
      </c>
      <c r="P12063">
        <v>0</v>
      </c>
      <c r="Q12063">
        <v>0</v>
      </c>
      <c r="R12063">
        <v>0</v>
      </c>
      <c r="S12063">
        <v>0</v>
      </c>
      <c r="T12063">
        <v>0</v>
      </c>
      <c r="U12063">
        <v>0</v>
      </c>
      <c r="V12063">
        <v>0</v>
      </c>
    </row>
    <row r="12064" spans="1:22" x14ac:dyDescent="0.3">
      <c r="A12064">
        <v>202223</v>
      </c>
      <c r="B12064" t="s">
        <v>820</v>
      </c>
      <c r="C12064" t="s">
        <v>821</v>
      </c>
      <c r="D12064" t="s">
        <v>822</v>
      </c>
      <c r="E12064" t="s">
        <v>823</v>
      </c>
      <c r="F12064" t="s">
        <v>852</v>
      </c>
      <c r="G12064" t="s">
        <v>853</v>
      </c>
      <c r="H12064" t="s">
        <v>1126</v>
      </c>
      <c r="I12064">
        <v>880</v>
      </c>
      <c r="J12064" t="s">
        <v>1127</v>
      </c>
      <c r="K12064" t="s">
        <v>828</v>
      </c>
      <c r="L12064" t="s">
        <v>603</v>
      </c>
      <c r="M12064" t="s">
        <v>829</v>
      </c>
      <c r="N12064" t="s">
        <v>829</v>
      </c>
      <c r="O12064" t="s">
        <v>829</v>
      </c>
      <c r="P12064">
        <v>0</v>
      </c>
      <c r="Q12064">
        <v>0</v>
      </c>
      <c r="R12064">
        <v>0</v>
      </c>
      <c r="S12064">
        <v>0</v>
      </c>
      <c r="T12064">
        <v>0</v>
      </c>
      <c r="U12064">
        <v>0</v>
      </c>
      <c r="V12064">
        <v>0</v>
      </c>
    </row>
    <row r="12065" spans="1:22" x14ac:dyDescent="0.3">
      <c r="A12065">
        <v>202324</v>
      </c>
      <c r="B12065" t="s">
        <v>820</v>
      </c>
      <c r="C12065" t="s">
        <v>821</v>
      </c>
      <c r="D12065" t="s">
        <v>822</v>
      </c>
      <c r="E12065" t="s">
        <v>823</v>
      </c>
      <c r="F12065" t="s">
        <v>852</v>
      </c>
      <c r="G12065" t="s">
        <v>853</v>
      </c>
      <c r="H12065" t="s">
        <v>1126</v>
      </c>
      <c r="I12065">
        <v>880</v>
      </c>
      <c r="J12065" t="s">
        <v>1127</v>
      </c>
      <c r="K12065" t="s">
        <v>828</v>
      </c>
      <c r="L12065" t="s">
        <v>603</v>
      </c>
      <c r="M12065" t="s">
        <v>829</v>
      </c>
      <c r="N12065" t="s">
        <v>829</v>
      </c>
      <c r="O12065" t="s">
        <v>829</v>
      </c>
      <c r="P12065">
        <v>0</v>
      </c>
      <c r="Q12065">
        <v>0</v>
      </c>
      <c r="R12065">
        <v>0</v>
      </c>
      <c r="S12065">
        <v>0</v>
      </c>
      <c r="T12065">
        <v>0</v>
      </c>
      <c r="U12065">
        <v>0</v>
      </c>
      <c r="V12065">
        <v>0</v>
      </c>
    </row>
    <row r="12066" spans="1:22" x14ac:dyDescent="0.3">
      <c r="A12066">
        <v>202122</v>
      </c>
      <c r="B12066" t="s">
        <v>820</v>
      </c>
      <c r="C12066" t="s">
        <v>821</v>
      </c>
      <c r="D12066" t="s">
        <v>822</v>
      </c>
      <c r="E12066" t="s">
        <v>823</v>
      </c>
      <c r="F12066" t="s">
        <v>852</v>
      </c>
      <c r="G12066" t="s">
        <v>853</v>
      </c>
      <c r="H12066" t="s">
        <v>1126</v>
      </c>
      <c r="I12066">
        <v>880</v>
      </c>
      <c r="J12066" t="s">
        <v>1127</v>
      </c>
      <c r="K12066" t="s">
        <v>828</v>
      </c>
      <c r="L12066" t="s">
        <v>606</v>
      </c>
      <c r="M12066">
        <v>0</v>
      </c>
      <c r="N12066">
        <v>0</v>
      </c>
      <c r="O12066">
        <v>0</v>
      </c>
      <c r="P12066">
        <v>18617</v>
      </c>
      <c r="Q12066">
        <v>0</v>
      </c>
      <c r="R12066">
        <v>0</v>
      </c>
      <c r="S12066">
        <v>18617</v>
      </c>
      <c r="T12066">
        <v>0</v>
      </c>
      <c r="U12066">
        <v>18617</v>
      </c>
      <c r="V12066">
        <v>1</v>
      </c>
    </row>
    <row r="12067" spans="1:22" x14ac:dyDescent="0.3">
      <c r="A12067">
        <v>202223</v>
      </c>
      <c r="B12067" t="s">
        <v>820</v>
      </c>
      <c r="C12067" t="s">
        <v>821</v>
      </c>
      <c r="D12067" t="s">
        <v>822</v>
      </c>
      <c r="E12067" t="s">
        <v>823</v>
      </c>
      <c r="F12067" t="s">
        <v>852</v>
      </c>
      <c r="G12067" t="s">
        <v>853</v>
      </c>
      <c r="H12067" t="s">
        <v>1126</v>
      </c>
      <c r="I12067">
        <v>880</v>
      </c>
      <c r="J12067" t="s">
        <v>1127</v>
      </c>
      <c r="K12067" t="s">
        <v>828</v>
      </c>
      <c r="L12067" t="s">
        <v>606</v>
      </c>
      <c r="M12067">
        <v>0</v>
      </c>
      <c r="N12067">
        <v>0</v>
      </c>
      <c r="O12067">
        <v>0</v>
      </c>
      <c r="P12067">
        <v>20881</v>
      </c>
      <c r="Q12067">
        <v>0</v>
      </c>
      <c r="R12067">
        <v>0</v>
      </c>
      <c r="S12067">
        <v>20881</v>
      </c>
      <c r="T12067">
        <v>0</v>
      </c>
      <c r="U12067">
        <v>20881</v>
      </c>
      <c r="V12067">
        <v>1</v>
      </c>
    </row>
    <row r="12068" spans="1:22" x14ac:dyDescent="0.3">
      <c r="A12068">
        <v>202324</v>
      </c>
      <c r="B12068" t="s">
        <v>820</v>
      </c>
      <c r="C12068" t="s">
        <v>821</v>
      </c>
      <c r="D12068" t="s">
        <v>822</v>
      </c>
      <c r="E12068" t="s">
        <v>823</v>
      </c>
      <c r="F12068" t="s">
        <v>852</v>
      </c>
      <c r="G12068" t="s">
        <v>853</v>
      </c>
      <c r="H12068" t="s">
        <v>1126</v>
      </c>
      <c r="I12068">
        <v>880</v>
      </c>
      <c r="J12068" t="s">
        <v>1127</v>
      </c>
      <c r="K12068" t="s">
        <v>828</v>
      </c>
      <c r="L12068" t="s">
        <v>606</v>
      </c>
      <c r="M12068">
        <v>0</v>
      </c>
      <c r="N12068">
        <v>0</v>
      </c>
      <c r="O12068">
        <v>0</v>
      </c>
      <c r="P12068">
        <v>19280</v>
      </c>
      <c r="Q12068">
        <v>0</v>
      </c>
      <c r="R12068">
        <v>0</v>
      </c>
      <c r="S12068">
        <v>19280</v>
      </c>
      <c r="T12068">
        <v>0</v>
      </c>
      <c r="U12068">
        <v>19280</v>
      </c>
      <c r="V12068">
        <v>1</v>
      </c>
    </row>
    <row r="12069" spans="1:22" x14ac:dyDescent="0.3">
      <c r="A12069">
        <v>202122</v>
      </c>
      <c r="B12069" t="s">
        <v>820</v>
      </c>
      <c r="C12069" t="s">
        <v>821</v>
      </c>
      <c r="D12069" t="s">
        <v>822</v>
      </c>
      <c r="E12069" t="s">
        <v>823</v>
      </c>
      <c r="F12069" t="s">
        <v>852</v>
      </c>
      <c r="G12069" t="s">
        <v>853</v>
      </c>
      <c r="H12069" t="s">
        <v>1126</v>
      </c>
      <c r="I12069">
        <v>880</v>
      </c>
      <c r="J12069" t="s">
        <v>1127</v>
      </c>
      <c r="K12069" t="s">
        <v>828</v>
      </c>
      <c r="L12069" t="s">
        <v>609</v>
      </c>
      <c r="M12069" t="s">
        <v>829</v>
      </c>
      <c r="N12069" t="s">
        <v>829</v>
      </c>
      <c r="O12069" t="s">
        <v>829</v>
      </c>
      <c r="P12069" t="s">
        <v>829</v>
      </c>
      <c r="Q12069">
        <v>0</v>
      </c>
      <c r="R12069" t="s">
        <v>829</v>
      </c>
      <c r="S12069">
        <v>0</v>
      </c>
      <c r="T12069">
        <v>0</v>
      </c>
      <c r="U12069">
        <v>0</v>
      </c>
      <c r="V12069">
        <v>0</v>
      </c>
    </row>
    <row r="12070" spans="1:22" x14ac:dyDescent="0.3">
      <c r="A12070">
        <v>202223</v>
      </c>
      <c r="B12070" t="s">
        <v>820</v>
      </c>
      <c r="C12070" t="s">
        <v>821</v>
      </c>
      <c r="D12070" t="s">
        <v>822</v>
      </c>
      <c r="E12070" t="s">
        <v>823</v>
      </c>
      <c r="F12070" t="s">
        <v>852</v>
      </c>
      <c r="G12070" t="s">
        <v>853</v>
      </c>
      <c r="H12070" t="s">
        <v>1126</v>
      </c>
      <c r="I12070">
        <v>880</v>
      </c>
      <c r="J12070" t="s">
        <v>1127</v>
      </c>
      <c r="K12070" t="s">
        <v>828</v>
      </c>
      <c r="L12070" t="s">
        <v>609</v>
      </c>
      <c r="M12070" t="s">
        <v>829</v>
      </c>
      <c r="N12070" t="s">
        <v>829</v>
      </c>
      <c r="O12070" t="s">
        <v>829</v>
      </c>
      <c r="P12070" t="s">
        <v>829</v>
      </c>
      <c r="Q12070">
        <v>0</v>
      </c>
      <c r="R12070" t="s">
        <v>829</v>
      </c>
      <c r="S12070">
        <v>0</v>
      </c>
      <c r="T12070">
        <v>0</v>
      </c>
      <c r="U12070">
        <v>0</v>
      </c>
      <c r="V12070">
        <v>0</v>
      </c>
    </row>
    <row r="12071" spans="1:22" x14ac:dyDescent="0.3">
      <c r="A12071">
        <v>202122</v>
      </c>
      <c r="B12071" t="s">
        <v>820</v>
      </c>
      <c r="C12071" t="s">
        <v>821</v>
      </c>
      <c r="D12071" t="s">
        <v>822</v>
      </c>
      <c r="E12071" t="s">
        <v>823</v>
      </c>
      <c r="F12071" t="s">
        <v>852</v>
      </c>
      <c r="G12071" t="s">
        <v>853</v>
      </c>
      <c r="H12071" t="s">
        <v>1126</v>
      </c>
      <c r="I12071">
        <v>880</v>
      </c>
      <c r="J12071" t="s">
        <v>1127</v>
      </c>
      <c r="K12071" t="s">
        <v>828</v>
      </c>
      <c r="L12071" t="s">
        <v>830</v>
      </c>
      <c r="M12071">
        <v>0</v>
      </c>
      <c r="N12071">
        <v>0</v>
      </c>
      <c r="O12071">
        <v>0</v>
      </c>
      <c r="P12071">
        <v>0</v>
      </c>
      <c r="Q12071">
        <v>0</v>
      </c>
      <c r="R12071">
        <v>0</v>
      </c>
      <c r="S12071">
        <v>0</v>
      </c>
      <c r="T12071">
        <v>0</v>
      </c>
      <c r="U12071">
        <v>0</v>
      </c>
      <c r="V12071">
        <v>0</v>
      </c>
    </row>
    <row r="12072" spans="1:22" x14ac:dyDescent="0.3">
      <c r="A12072">
        <v>202223</v>
      </c>
      <c r="B12072" t="s">
        <v>820</v>
      </c>
      <c r="C12072" t="s">
        <v>821</v>
      </c>
      <c r="D12072" t="s">
        <v>822</v>
      </c>
      <c r="E12072" t="s">
        <v>823</v>
      </c>
      <c r="F12072" t="s">
        <v>852</v>
      </c>
      <c r="G12072" t="s">
        <v>853</v>
      </c>
      <c r="H12072" t="s">
        <v>1126</v>
      </c>
      <c r="I12072">
        <v>880</v>
      </c>
      <c r="J12072" t="s">
        <v>1127</v>
      </c>
      <c r="K12072" t="s">
        <v>828</v>
      </c>
      <c r="L12072" t="s">
        <v>830</v>
      </c>
      <c r="M12072">
        <v>0</v>
      </c>
      <c r="N12072">
        <v>0</v>
      </c>
      <c r="O12072">
        <v>0</v>
      </c>
      <c r="P12072">
        <v>0</v>
      </c>
      <c r="Q12072">
        <v>0</v>
      </c>
      <c r="R12072">
        <v>0</v>
      </c>
      <c r="S12072">
        <v>0</v>
      </c>
      <c r="T12072">
        <v>0</v>
      </c>
      <c r="U12072">
        <v>0</v>
      </c>
      <c r="V12072">
        <v>0</v>
      </c>
    </row>
    <row r="12073" spans="1:22" x14ac:dyDescent="0.3">
      <c r="A12073">
        <v>202324</v>
      </c>
      <c r="B12073" t="s">
        <v>820</v>
      </c>
      <c r="C12073" t="s">
        <v>821</v>
      </c>
      <c r="D12073" t="s">
        <v>822</v>
      </c>
      <c r="E12073" t="s">
        <v>823</v>
      </c>
      <c r="F12073" t="s">
        <v>852</v>
      </c>
      <c r="G12073" t="s">
        <v>853</v>
      </c>
      <c r="H12073" t="s">
        <v>1126</v>
      </c>
      <c r="I12073">
        <v>880</v>
      </c>
      <c r="J12073" t="s">
        <v>1127</v>
      </c>
      <c r="K12073" t="s">
        <v>828</v>
      </c>
      <c r="L12073" t="s">
        <v>830</v>
      </c>
      <c r="M12073">
        <v>0</v>
      </c>
      <c r="N12073">
        <v>0</v>
      </c>
      <c r="O12073">
        <v>0</v>
      </c>
      <c r="P12073">
        <v>0</v>
      </c>
      <c r="Q12073">
        <v>0</v>
      </c>
      <c r="R12073">
        <v>0</v>
      </c>
      <c r="S12073">
        <v>0</v>
      </c>
      <c r="T12073">
        <v>0</v>
      </c>
      <c r="U12073">
        <v>0</v>
      </c>
      <c r="V12073">
        <v>0</v>
      </c>
    </row>
    <row r="12074" spans="1:22" x14ac:dyDescent="0.3">
      <c r="A12074">
        <v>202122</v>
      </c>
      <c r="B12074" t="s">
        <v>820</v>
      </c>
      <c r="C12074" t="s">
        <v>821</v>
      </c>
      <c r="D12074" t="s">
        <v>822</v>
      </c>
      <c r="E12074" t="s">
        <v>823</v>
      </c>
      <c r="F12074" t="s">
        <v>852</v>
      </c>
      <c r="G12074" t="s">
        <v>853</v>
      </c>
      <c r="H12074" t="s">
        <v>1126</v>
      </c>
      <c r="I12074">
        <v>880</v>
      </c>
      <c r="J12074" t="s">
        <v>1127</v>
      </c>
      <c r="K12074" t="s">
        <v>828</v>
      </c>
      <c r="L12074" t="s">
        <v>537</v>
      </c>
      <c r="M12074">
        <v>0</v>
      </c>
      <c r="N12074">
        <v>2340436</v>
      </c>
      <c r="O12074">
        <v>1735487</v>
      </c>
      <c r="P12074">
        <v>3092001</v>
      </c>
      <c r="Q12074">
        <v>519902</v>
      </c>
      <c r="R12074">
        <v>900510</v>
      </c>
      <c r="S12074">
        <v>8588336</v>
      </c>
      <c r="T12074">
        <v>966525</v>
      </c>
      <c r="U12074">
        <v>7621811</v>
      </c>
      <c r="V12074">
        <v>270</v>
      </c>
    </row>
    <row r="12075" spans="1:22" x14ac:dyDescent="0.3">
      <c r="A12075">
        <v>202223</v>
      </c>
      <c r="B12075" t="s">
        <v>820</v>
      </c>
      <c r="C12075" t="s">
        <v>821</v>
      </c>
      <c r="D12075" t="s">
        <v>822</v>
      </c>
      <c r="E12075" t="s">
        <v>823</v>
      </c>
      <c r="F12075" t="s">
        <v>852</v>
      </c>
      <c r="G12075" t="s">
        <v>853</v>
      </c>
      <c r="H12075" t="s">
        <v>1126</v>
      </c>
      <c r="I12075">
        <v>880</v>
      </c>
      <c r="J12075" t="s">
        <v>1127</v>
      </c>
      <c r="K12075" t="s">
        <v>828</v>
      </c>
      <c r="L12075" t="s">
        <v>537</v>
      </c>
      <c r="M12075">
        <v>0</v>
      </c>
      <c r="N12075">
        <v>2733840</v>
      </c>
      <c r="O12075">
        <v>2051226</v>
      </c>
      <c r="P12075">
        <v>3607547</v>
      </c>
      <c r="Q12075">
        <v>624569</v>
      </c>
      <c r="R12075">
        <v>952993</v>
      </c>
      <c r="S12075">
        <v>9970175</v>
      </c>
      <c r="T12075">
        <v>665987</v>
      </c>
      <c r="U12075">
        <v>9304188</v>
      </c>
      <c r="V12075">
        <v>335</v>
      </c>
    </row>
    <row r="12076" spans="1:22" x14ac:dyDescent="0.3">
      <c r="A12076">
        <v>202324</v>
      </c>
      <c r="B12076" t="s">
        <v>820</v>
      </c>
      <c r="C12076" t="s">
        <v>821</v>
      </c>
      <c r="D12076" t="s">
        <v>822</v>
      </c>
      <c r="E12076" t="s">
        <v>823</v>
      </c>
      <c r="F12076" t="s">
        <v>852</v>
      </c>
      <c r="G12076" t="s">
        <v>853</v>
      </c>
      <c r="H12076" t="s">
        <v>1126</v>
      </c>
      <c r="I12076">
        <v>880</v>
      </c>
      <c r="J12076" t="s">
        <v>1127</v>
      </c>
      <c r="K12076" t="s">
        <v>828</v>
      </c>
      <c r="L12076" t="s">
        <v>537</v>
      </c>
      <c r="M12076">
        <v>0</v>
      </c>
      <c r="N12076">
        <v>2844498</v>
      </c>
      <c r="O12076">
        <v>2089814</v>
      </c>
      <c r="P12076">
        <v>3658448</v>
      </c>
      <c r="Q12076">
        <v>733460</v>
      </c>
      <c r="R12076">
        <v>1152835</v>
      </c>
      <c r="S12076">
        <v>10479055</v>
      </c>
      <c r="T12076">
        <v>709016</v>
      </c>
      <c r="U12076">
        <v>9770039</v>
      </c>
      <c r="V12076">
        <v>352</v>
      </c>
    </row>
    <row r="12077" spans="1:22" x14ac:dyDescent="0.3">
      <c r="A12077">
        <v>202122</v>
      </c>
      <c r="B12077" t="s">
        <v>820</v>
      </c>
      <c r="C12077" t="s">
        <v>821</v>
      </c>
      <c r="D12077" t="s">
        <v>822</v>
      </c>
      <c r="E12077" t="s">
        <v>823</v>
      </c>
      <c r="F12077" t="s">
        <v>852</v>
      </c>
      <c r="G12077" t="s">
        <v>853</v>
      </c>
      <c r="H12077" t="s">
        <v>1126</v>
      </c>
      <c r="I12077">
        <v>880</v>
      </c>
      <c r="J12077" t="s">
        <v>1127</v>
      </c>
      <c r="K12077" t="s">
        <v>828</v>
      </c>
      <c r="L12077" t="s">
        <v>572</v>
      </c>
      <c r="M12077">
        <v>0</v>
      </c>
      <c r="N12077">
        <v>52692</v>
      </c>
      <c r="O12077">
        <v>395187</v>
      </c>
      <c r="P12077">
        <v>2391469</v>
      </c>
      <c r="Q12077">
        <v>0</v>
      </c>
      <c r="R12077">
        <v>79037</v>
      </c>
      <c r="S12077">
        <v>2918385</v>
      </c>
      <c r="T12077">
        <v>22074</v>
      </c>
      <c r="U12077">
        <v>2896311</v>
      </c>
      <c r="V12077">
        <v>102</v>
      </c>
    </row>
    <row r="12078" spans="1:22" x14ac:dyDescent="0.3">
      <c r="A12078">
        <v>202223</v>
      </c>
      <c r="B12078" t="s">
        <v>820</v>
      </c>
      <c r="C12078" t="s">
        <v>821</v>
      </c>
      <c r="D12078" t="s">
        <v>822</v>
      </c>
      <c r="E12078" t="s">
        <v>823</v>
      </c>
      <c r="F12078" t="s">
        <v>852</v>
      </c>
      <c r="G12078" t="s">
        <v>853</v>
      </c>
      <c r="H12078" t="s">
        <v>1126</v>
      </c>
      <c r="I12078">
        <v>880</v>
      </c>
      <c r="J12078" t="s">
        <v>1127</v>
      </c>
      <c r="K12078" t="s">
        <v>828</v>
      </c>
      <c r="L12078" t="s">
        <v>572</v>
      </c>
      <c r="M12078">
        <v>0</v>
      </c>
      <c r="N12078">
        <v>32596</v>
      </c>
      <c r="O12078">
        <v>244468</v>
      </c>
      <c r="P12078">
        <v>2606660</v>
      </c>
      <c r="Q12078">
        <v>0</v>
      </c>
      <c r="R12078">
        <v>48893</v>
      </c>
      <c r="S12078">
        <v>2932617</v>
      </c>
      <c r="T12078">
        <v>15725</v>
      </c>
      <c r="U12078">
        <v>2916892</v>
      </c>
      <c r="V12078">
        <v>105</v>
      </c>
    </row>
    <row r="12079" spans="1:22" x14ac:dyDescent="0.3">
      <c r="A12079">
        <v>202324</v>
      </c>
      <c r="B12079" t="s">
        <v>820</v>
      </c>
      <c r="C12079" t="s">
        <v>821</v>
      </c>
      <c r="D12079" t="s">
        <v>822</v>
      </c>
      <c r="E12079" t="s">
        <v>823</v>
      </c>
      <c r="F12079" t="s">
        <v>852</v>
      </c>
      <c r="G12079" t="s">
        <v>853</v>
      </c>
      <c r="H12079" t="s">
        <v>1126</v>
      </c>
      <c r="I12079">
        <v>880</v>
      </c>
      <c r="J12079" t="s">
        <v>1127</v>
      </c>
      <c r="K12079" t="s">
        <v>828</v>
      </c>
      <c r="L12079" t="s">
        <v>572</v>
      </c>
      <c r="M12079">
        <v>0</v>
      </c>
      <c r="N12079">
        <v>24786</v>
      </c>
      <c r="O12079">
        <v>185889</v>
      </c>
      <c r="P12079">
        <v>2739668</v>
      </c>
      <c r="Q12079">
        <v>0</v>
      </c>
      <c r="R12079">
        <v>37178</v>
      </c>
      <c r="S12079">
        <v>2987521</v>
      </c>
      <c r="T12079">
        <v>0</v>
      </c>
      <c r="U12079">
        <v>2987521</v>
      </c>
      <c r="V12079">
        <v>108</v>
      </c>
    </row>
    <row r="12080" spans="1:22" x14ac:dyDescent="0.3">
      <c r="A12080">
        <v>202122</v>
      </c>
      <c r="B12080" t="s">
        <v>820</v>
      </c>
      <c r="C12080" t="s">
        <v>821</v>
      </c>
      <c r="D12080" t="s">
        <v>822</v>
      </c>
      <c r="E12080" t="s">
        <v>823</v>
      </c>
      <c r="F12080" t="s">
        <v>852</v>
      </c>
      <c r="G12080" t="s">
        <v>853</v>
      </c>
      <c r="H12080" t="s">
        <v>1126</v>
      </c>
      <c r="I12080">
        <v>880</v>
      </c>
      <c r="J12080" t="s">
        <v>1127</v>
      </c>
      <c r="K12080" t="s">
        <v>828</v>
      </c>
      <c r="L12080" t="s">
        <v>539</v>
      </c>
      <c r="M12080">
        <v>0</v>
      </c>
      <c r="N12080">
        <v>0</v>
      </c>
      <c r="O12080">
        <v>0</v>
      </c>
      <c r="P12080" t="s">
        <v>829</v>
      </c>
      <c r="Q12080" t="s">
        <v>829</v>
      </c>
      <c r="R12080" t="s">
        <v>829</v>
      </c>
      <c r="S12080">
        <v>0</v>
      </c>
      <c r="T12080">
        <v>0</v>
      </c>
      <c r="U12080">
        <v>0</v>
      </c>
      <c r="V12080">
        <v>0</v>
      </c>
    </row>
    <row r="12081" spans="1:22" x14ac:dyDescent="0.3">
      <c r="A12081">
        <v>202223</v>
      </c>
      <c r="B12081" t="s">
        <v>820</v>
      </c>
      <c r="C12081" t="s">
        <v>821</v>
      </c>
      <c r="D12081" t="s">
        <v>822</v>
      </c>
      <c r="E12081" t="s">
        <v>823</v>
      </c>
      <c r="F12081" t="s">
        <v>852</v>
      </c>
      <c r="G12081" t="s">
        <v>853</v>
      </c>
      <c r="H12081" t="s">
        <v>1126</v>
      </c>
      <c r="I12081">
        <v>880</v>
      </c>
      <c r="J12081" t="s">
        <v>1127</v>
      </c>
      <c r="K12081" t="s">
        <v>828</v>
      </c>
      <c r="L12081" t="s">
        <v>539</v>
      </c>
      <c r="M12081">
        <v>0</v>
      </c>
      <c r="N12081">
        <v>0</v>
      </c>
      <c r="O12081">
        <v>0</v>
      </c>
      <c r="P12081" t="s">
        <v>829</v>
      </c>
      <c r="Q12081" t="s">
        <v>829</v>
      </c>
      <c r="R12081" t="s">
        <v>829</v>
      </c>
      <c r="S12081">
        <v>0</v>
      </c>
      <c r="T12081">
        <v>0</v>
      </c>
      <c r="U12081">
        <v>0</v>
      </c>
      <c r="V12081">
        <v>0</v>
      </c>
    </row>
    <row r="12082" spans="1:22" x14ac:dyDescent="0.3">
      <c r="A12082">
        <v>202324</v>
      </c>
      <c r="B12082" t="s">
        <v>820</v>
      </c>
      <c r="C12082" t="s">
        <v>821</v>
      </c>
      <c r="D12082" t="s">
        <v>822</v>
      </c>
      <c r="E12082" t="s">
        <v>823</v>
      </c>
      <c r="F12082" t="s">
        <v>852</v>
      </c>
      <c r="G12082" t="s">
        <v>853</v>
      </c>
      <c r="H12082" t="s">
        <v>1126</v>
      </c>
      <c r="I12082">
        <v>880</v>
      </c>
      <c r="J12082" t="s">
        <v>1127</v>
      </c>
      <c r="K12082" t="s">
        <v>828</v>
      </c>
      <c r="L12082" t="s">
        <v>539</v>
      </c>
      <c r="M12082">
        <v>0</v>
      </c>
      <c r="N12082">
        <v>0</v>
      </c>
      <c r="O12082">
        <v>0</v>
      </c>
      <c r="P12082" t="s">
        <v>829</v>
      </c>
      <c r="Q12082" t="s">
        <v>829</v>
      </c>
      <c r="R12082" t="s">
        <v>829</v>
      </c>
      <c r="S12082">
        <v>0</v>
      </c>
      <c r="T12082">
        <v>0</v>
      </c>
      <c r="U12082">
        <v>0</v>
      </c>
      <c r="V12082">
        <v>0</v>
      </c>
    </row>
    <row r="12083" spans="1:22" x14ac:dyDescent="0.3">
      <c r="A12083">
        <v>202122</v>
      </c>
      <c r="B12083" t="s">
        <v>820</v>
      </c>
      <c r="C12083" t="s">
        <v>821</v>
      </c>
      <c r="D12083" t="s">
        <v>822</v>
      </c>
      <c r="E12083" t="s">
        <v>823</v>
      </c>
      <c r="F12083" t="s">
        <v>852</v>
      </c>
      <c r="G12083" t="s">
        <v>853</v>
      </c>
      <c r="H12083" t="s">
        <v>1126</v>
      </c>
      <c r="I12083">
        <v>880</v>
      </c>
      <c r="J12083" t="s">
        <v>1127</v>
      </c>
      <c r="K12083" t="s">
        <v>828</v>
      </c>
      <c r="L12083" t="s">
        <v>541</v>
      </c>
      <c r="M12083">
        <v>100000</v>
      </c>
      <c r="N12083">
        <v>54634</v>
      </c>
      <c r="O12083">
        <v>127471</v>
      </c>
      <c r="P12083">
        <v>31593</v>
      </c>
      <c r="Q12083">
        <v>0</v>
      </c>
      <c r="R12083">
        <v>0</v>
      </c>
      <c r="S12083">
        <v>313698</v>
      </c>
      <c r="T12083">
        <v>0</v>
      </c>
      <c r="U12083">
        <v>313698</v>
      </c>
      <c r="V12083">
        <v>11</v>
      </c>
    </row>
    <row r="12084" spans="1:22" x14ac:dyDescent="0.3">
      <c r="A12084">
        <v>202223</v>
      </c>
      <c r="B12084" t="s">
        <v>820</v>
      </c>
      <c r="C12084" t="s">
        <v>821</v>
      </c>
      <c r="D12084" t="s">
        <v>822</v>
      </c>
      <c r="E12084" t="s">
        <v>823</v>
      </c>
      <c r="F12084" t="s">
        <v>852</v>
      </c>
      <c r="G12084" t="s">
        <v>853</v>
      </c>
      <c r="H12084" t="s">
        <v>1126</v>
      </c>
      <c r="I12084">
        <v>880</v>
      </c>
      <c r="J12084" t="s">
        <v>1127</v>
      </c>
      <c r="K12084" t="s">
        <v>828</v>
      </c>
      <c r="L12084" t="s">
        <v>541</v>
      </c>
      <c r="M12084">
        <v>0</v>
      </c>
      <c r="N12084">
        <v>61526</v>
      </c>
      <c r="O12084">
        <v>116515</v>
      </c>
      <c r="P12084">
        <v>0</v>
      </c>
      <c r="Q12084">
        <v>0</v>
      </c>
      <c r="R12084">
        <v>0</v>
      </c>
      <c r="S12084">
        <v>178041</v>
      </c>
      <c r="T12084">
        <v>0</v>
      </c>
      <c r="U12084">
        <v>178041</v>
      </c>
      <c r="V12084">
        <v>6</v>
      </c>
    </row>
    <row r="12085" spans="1:22" x14ac:dyDescent="0.3">
      <c r="A12085">
        <v>202324</v>
      </c>
      <c r="B12085" t="s">
        <v>820</v>
      </c>
      <c r="C12085" t="s">
        <v>821</v>
      </c>
      <c r="D12085" t="s">
        <v>822</v>
      </c>
      <c r="E12085" t="s">
        <v>823</v>
      </c>
      <c r="F12085" t="s">
        <v>852</v>
      </c>
      <c r="G12085" t="s">
        <v>853</v>
      </c>
      <c r="H12085" t="s">
        <v>1126</v>
      </c>
      <c r="I12085">
        <v>880</v>
      </c>
      <c r="J12085" t="s">
        <v>1127</v>
      </c>
      <c r="K12085" t="s">
        <v>828</v>
      </c>
      <c r="L12085" t="s">
        <v>541</v>
      </c>
      <c r="M12085">
        <v>0</v>
      </c>
      <c r="N12085">
        <v>69667</v>
      </c>
      <c r="O12085">
        <v>131950</v>
      </c>
      <c r="P12085">
        <v>0</v>
      </c>
      <c r="Q12085">
        <v>0</v>
      </c>
      <c r="R12085">
        <v>0</v>
      </c>
      <c r="S12085">
        <v>201617</v>
      </c>
      <c r="T12085">
        <v>0</v>
      </c>
      <c r="U12085">
        <v>201617</v>
      </c>
      <c r="V12085">
        <v>7</v>
      </c>
    </row>
    <row r="12086" spans="1:22" x14ac:dyDescent="0.3">
      <c r="A12086">
        <v>202122</v>
      </c>
      <c r="B12086" t="s">
        <v>820</v>
      </c>
      <c r="C12086" t="s">
        <v>821</v>
      </c>
      <c r="D12086" t="s">
        <v>822</v>
      </c>
      <c r="E12086" t="s">
        <v>823</v>
      </c>
      <c r="F12086" t="s">
        <v>852</v>
      </c>
      <c r="G12086" t="s">
        <v>853</v>
      </c>
      <c r="H12086" t="s">
        <v>1126</v>
      </c>
      <c r="I12086">
        <v>880</v>
      </c>
      <c r="J12086" t="s">
        <v>1127</v>
      </c>
      <c r="K12086" t="s">
        <v>828</v>
      </c>
      <c r="L12086" t="s">
        <v>831</v>
      </c>
      <c r="M12086" t="s">
        <v>829</v>
      </c>
      <c r="N12086" t="s">
        <v>829</v>
      </c>
      <c r="O12086" t="s">
        <v>829</v>
      </c>
      <c r="P12086">
        <v>19412</v>
      </c>
      <c r="Q12086">
        <v>0</v>
      </c>
      <c r="R12086" t="s">
        <v>829</v>
      </c>
      <c r="S12086">
        <v>19412</v>
      </c>
      <c r="T12086">
        <v>0</v>
      </c>
      <c r="U12086">
        <v>19412</v>
      </c>
      <c r="V12086">
        <v>1</v>
      </c>
    </row>
    <row r="12087" spans="1:22" x14ac:dyDescent="0.3">
      <c r="A12087">
        <v>202223</v>
      </c>
      <c r="B12087" t="s">
        <v>820</v>
      </c>
      <c r="C12087" t="s">
        <v>821</v>
      </c>
      <c r="D12087" t="s">
        <v>822</v>
      </c>
      <c r="E12087" t="s">
        <v>823</v>
      </c>
      <c r="F12087" t="s">
        <v>852</v>
      </c>
      <c r="G12087" t="s">
        <v>853</v>
      </c>
      <c r="H12087" t="s">
        <v>1126</v>
      </c>
      <c r="I12087">
        <v>880</v>
      </c>
      <c r="J12087" t="s">
        <v>1127</v>
      </c>
      <c r="K12087" t="s">
        <v>828</v>
      </c>
      <c r="L12087" t="s">
        <v>831</v>
      </c>
      <c r="M12087" t="s">
        <v>829</v>
      </c>
      <c r="N12087" t="s">
        <v>829</v>
      </c>
      <c r="O12087" t="s">
        <v>829</v>
      </c>
      <c r="P12087">
        <v>19482</v>
      </c>
      <c r="Q12087">
        <v>0</v>
      </c>
      <c r="R12087" t="s">
        <v>829</v>
      </c>
      <c r="S12087">
        <v>19482</v>
      </c>
      <c r="T12087">
        <v>0</v>
      </c>
      <c r="U12087">
        <v>19482</v>
      </c>
      <c r="V12087">
        <v>1</v>
      </c>
    </row>
    <row r="12088" spans="1:22" x14ac:dyDescent="0.3">
      <c r="A12088">
        <v>202324</v>
      </c>
      <c r="B12088" t="s">
        <v>820</v>
      </c>
      <c r="C12088" t="s">
        <v>821</v>
      </c>
      <c r="D12088" t="s">
        <v>822</v>
      </c>
      <c r="E12088" t="s">
        <v>823</v>
      </c>
      <c r="F12088" t="s">
        <v>852</v>
      </c>
      <c r="G12088" t="s">
        <v>853</v>
      </c>
      <c r="H12088" t="s">
        <v>1126</v>
      </c>
      <c r="I12088">
        <v>880</v>
      </c>
      <c r="J12088" t="s">
        <v>1127</v>
      </c>
      <c r="K12088" t="s">
        <v>828</v>
      </c>
      <c r="L12088" t="s">
        <v>831</v>
      </c>
      <c r="M12088" t="s">
        <v>829</v>
      </c>
      <c r="N12088" t="s">
        <v>829</v>
      </c>
      <c r="O12088" t="s">
        <v>829</v>
      </c>
      <c r="P12088">
        <v>21504</v>
      </c>
      <c r="Q12088">
        <v>0</v>
      </c>
      <c r="R12088" t="s">
        <v>829</v>
      </c>
      <c r="S12088">
        <v>21504</v>
      </c>
      <c r="T12088">
        <v>0</v>
      </c>
      <c r="U12088">
        <v>21504</v>
      </c>
      <c r="V12088">
        <v>1</v>
      </c>
    </row>
    <row r="12089" spans="1:22" x14ac:dyDescent="0.3">
      <c r="A12089">
        <v>202122</v>
      </c>
      <c r="B12089" t="s">
        <v>820</v>
      </c>
      <c r="C12089" t="s">
        <v>821</v>
      </c>
      <c r="D12089" t="s">
        <v>822</v>
      </c>
      <c r="E12089" t="s">
        <v>823</v>
      </c>
      <c r="F12089" t="s">
        <v>852</v>
      </c>
      <c r="G12089" t="s">
        <v>853</v>
      </c>
      <c r="H12089" t="s">
        <v>1126</v>
      </c>
      <c r="I12089">
        <v>880</v>
      </c>
      <c r="J12089" t="s">
        <v>1127</v>
      </c>
      <c r="K12089" t="s">
        <v>828</v>
      </c>
      <c r="L12089" t="s">
        <v>832</v>
      </c>
      <c r="M12089">
        <v>0</v>
      </c>
      <c r="N12089">
        <v>239811</v>
      </c>
      <c r="O12089">
        <v>1268884</v>
      </c>
      <c r="P12089">
        <v>0</v>
      </c>
      <c r="Q12089">
        <v>0</v>
      </c>
      <c r="R12089">
        <v>0</v>
      </c>
      <c r="S12089">
        <v>1508695</v>
      </c>
      <c r="T12089">
        <v>81110</v>
      </c>
      <c r="U12089">
        <v>1427585</v>
      </c>
      <c r="V12089">
        <v>50</v>
      </c>
    </row>
    <row r="12090" spans="1:22" x14ac:dyDescent="0.3">
      <c r="A12090">
        <v>202223</v>
      </c>
      <c r="B12090" t="s">
        <v>820</v>
      </c>
      <c r="C12090" t="s">
        <v>821</v>
      </c>
      <c r="D12090" t="s">
        <v>822</v>
      </c>
      <c r="E12090" t="s">
        <v>823</v>
      </c>
      <c r="F12090" t="s">
        <v>852</v>
      </c>
      <c r="G12090" t="s">
        <v>853</v>
      </c>
      <c r="H12090" t="s">
        <v>1126</v>
      </c>
      <c r="I12090">
        <v>880</v>
      </c>
      <c r="J12090" t="s">
        <v>1127</v>
      </c>
      <c r="K12090" t="s">
        <v>828</v>
      </c>
      <c r="L12090" t="s">
        <v>832</v>
      </c>
      <c r="M12090">
        <v>0</v>
      </c>
      <c r="N12090">
        <v>227529</v>
      </c>
      <c r="O12090">
        <v>1425410</v>
      </c>
      <c r="P12090">
        <v>0</v>
      </c>
      <c r="Q12090">
        <v>0</v>
      </c>
      <c r="R12090">
        <v>0</v>
      </c>
      <c r="S12090">
        <v>1652939</v>
      </c>
      <c r="T12090">
        <v>62038</v>
      </c>
      <c r="U12090">
        <v>1590901</v>
      </c>
      <c r="V12090">
        <v>57</v>
      </c>
    </row>
    <row r="12091" spans="1:22" x14ac:dyDescent="0.3">
      <c r="A12091">
        <v>202324</v>
      </c>
      <c r="B12091" t="s">
        <v>820</v>
      </c>
      <c r="C12091" t="s">
        <v>821</v>
      </c>
      <c r="D12091" t="s">
        <v>822</v>
      </c>
      <c r="E12091" t="s">
        <v>823</v>
      </c>
      <c r="F12091" t="s">
        <v>852</v>
      </c>
      <c r="G12091" t="s">
        <v>853</v>
      </c>
      <c r="H12091" t="s">
        <v>1126</v>
      </c>
      <c r="I12091">
        <v>880</v>
      </c>
      <c r="J12091" t="s">
        <v>1127</v>
      </c>
      <c r="K12091" t="s">
        <v>828</v>
      </c>
      <c r="L12091" t="s">
        <v>832</v>
      </c>
      <c r="M12091">
        <v>0</v>
      </c>
      <c r="N12091">
        <v>212036</v>
      </c>
      <c r="O12091">
        <v>1088357</v>
      </c>
      <c r="P12091">
        <v>0</v>
      </c>
      <c r="Q12091">
        <v>0</v>
      </c>
      <c r="R12091">
        <v>0</v>
      </c>
      <c r="S12091">
        <v>1300393</v>
      </c>
      <c r="T12091">
        <v>8211</v>
      </c>
      <c r="U12091">
        <v>1292182</v>
      </c>
      <c r="V12091">
        <v>47</v>
      </c>
    </row>
    <row r="12092" spans="1:22" x14ac:dyDescent="0.3">
      <c r="A12092">
        <v>202122</v>
      </c>
      <c r="B12092" t="s">
        <v>820</v>
      </c>
      <c r="C12092" t="s">
        <v>821</v>
      </c>
      <c r="D12092" t="s">
        <v>822</v>
      </c>
      <c r="E12092" t="s">
        <v>823</v>
      </c>
      <c r="F12092" t="s">
        <v>852</v>
      </c>
      <c r="G12092" t="s">
        <v>853</v>
      </c>
      <c r="H12092" t="s">
        <v>1126</v>
      </c>
      <c r="I12092">
        <v>880</v>
      </c>
      <c r="J12092" t="s">
        <v>1127</v>
      </c>
      <c r="K12092" t="s">
        <v>828</v>
      </c>
      <c r="L12092" t="s">
        <v>544</v>
      </c>
      <c r="M12092">
        <v>0</v>
      </c>
      <c r="N12092">
        <v>127878</v>
      </c>
      <c r="O12092">
        <v>208041</v>
      </c>
      <c r="P12092">
        <v>24639</v>
      </c>
      <c r="Q12092">
        <v>0</v>
      </c>
      <c r="R12092">
        <v>0</v>
      </c>
      <c r="S12092">
        <v>360558</v>
      </c>
      <c r="T12092">
        <v>0</v>
      </c>
      <c r="U12092">
        <v>360558</v>
      </c>
      <c r="V12092">
        <v>13</v>
      </c>
    </row>
    <row r="12093" spans="1:22" x14ac:dyDescent="0.3">
      <c r="A12093">
        <v>202223</v>
      </c>
      <c r="B12093" t="s">
        <v>820</v>
      </c>
      <c r="C12093" t="s">
        <v>821</v>
      </c>
      <c r="D12093" t="s">
        <v>822</v>
      </c>
      <c r="E12093" t="s">
        <v>823</v>
      </c>
      <c r="F12093" t="s">
        <v>852</v>
      </c>
      <c r="G12093" t="s">
        <v>853</v>
      </c>
      <c r="H12093" t="s">
        <v>1126</v>
      </c>
      <c r="I12093">
        <v>880</v>
      </c>
      <c r="J12093" t="s">
        <v>1127</v>
      </c>
      <c r="K12093" t="s">
        <v>828</v>
      </c>
      <c r="L12093" t="s">
        <v>544</v>
      </c>
      <c r="M12093">
        <v>0</v>
      </c>
      <c r="N12093">
        <v>111342</v>
      </c>
      <c r="O12093">
        <v>172399</v>
      </c>
      <c r="P12093">
        <v>23836</v>
      </c>
      <c r="Q12093">
        <v>0</v>
      </c>
      <c r="R12093">
        <v>0</v>
      </c>
      <c r="S12093">
        <v>307577</v>
      </c>
      <c r="T12093">
        <v>0</v>
      </c>
      <c r="U12093">
        <v>307577</v>
      </c>
      <c r="V12093">
        <v>11</v>
      </c>
    </row>
    <row r="12094" spans="1:22" x14ac:dyDescent="0.3">
      <c r="A12094">
        <v>202324</v>
      </c>
      <c r="B12094" t="s">
        <v>820</v>
      </c>
      <c r="C12094" t="s">
        <v>821</v>
      </c>
      <c r="D12094" t="s">
        <v>822</v>
      </c>
      <c r="E12094" t="s">
        <v>823</v>
      </c>
      <c r="F12094" t="s">
        <v>852</v>
      </c>
      <c r="G12094" t="s">
        <v>853</v>
      </c>
      <c r="H12094" t="s">
        <v>1126</v>
      </c>
      <c r="I12094">
        <v>880</v>
      </c>
      <c r="J12094" t="s">
        <v>1127</v>
      </c>
      <c r="K12094" t="s">
        <v>828</v>
      </c>
      <c r="L12094" t="s">
        <v>544</v>
      </c>
      <c r="M12094">
        <v>0</v>
      </c>
      <c r="N12094">
        <v>114614</v>
      </c>
      <c r="O12094">
        <v>180125</v>
      </c>
      <c r="P12094">
        <v>23810</v>
      </c>
      <c r="Q12094">
        <v>0</v>
      </c>
      <c r="R12094">
        <v>0</v>
      </c>
      <c r="S12094">
        <v>318549</v>
      </c>
      <c r="T12094">
        <v>0</v>
      </c>
      <c r="U12094">
        <v>318549</v>
      </c>
      <c r="V12094">
        <v>11</v>
      </c>
    </row>
    <row r="12095" spans="1:22" x14ac:dyDescent="0.3">
      <c r="A12095">
        <v>202122</v>
      </c>
      <c r="B12095" t="s">
        <v>820</v>
      </c>
      <c r="C12095" t="s">
        <v>821</v>
      </c>
      <c r="D12095" t="s">
        <v>822</v>
      </c>
      <c r="E12095" t="s">
        <v>823</v>
      </c>
      <c r="F12095" t="s">
        <v>852</v>
      </c>
      <c r="G12095" t="s">
        <v>853</v>
      </c>
      <c r="H12095" t="s">
        <v>1126</v>
      </c>
      <c r="I12095">
        <v>880</v>
      </c>
      <c r="J12095" t="s">
        <v>1127</v>
      </c>
      <c r="K12095" t="s">
        <v>828</v>
      </c>
      <c r="L12095" t="s">
        <v>600</v>
      </c>
      <c r="M12095" t="s">
        <v>829</v>
      </c>
      <c r="N12095" t="s">
        <v>829</v>
      </c>
      <c r="O12095" t="s">
        <v>829</v>
      </c>
      <c r="P12095">
        <v>0</v>
      </c>
      <c r="Q12095">
        <v>0</v>
      </c>
      <c r="R12095" t="s">
        <v>829</v>
      </c>
      <c r="S12095">
        <v>0</v>
      </c>
      <c r="T12095">
        <v>0</v>
      </c>
      <c r="U12095">
        <v>0</v>
      </c>
      <c r="V12095">
        <v>0</v>
      </c>
    </row>
    <row r="12096" spans="1:22" x14ac:dyDescent="0.3">
      <c r="A12096">
        <v>202223</v>
      </c>
      <c r="B12096" t="s">
        <v>820</v>
      </c>
      <c r="C12096" t="s">
        <v>821</v>
      </c>
      <c r="D12096" t="s">
        <v>822</v>
      </c>
      <c r="E12096" t="s">
        <v>823</v>
      </c>
      <c r="F12096" t="s">
        <v>852</v>
      </c>
      <c r="G12096" t="s">
        <v>853</v>
      </c>
      <c r="H12096" t="s">
        <v>1126</v>
      </c>
      <c r="I12096">
        <v>880</v>
      </c>
      <c r="J12096" t="s">
        <v>1127</v>
      </c>
      <c r="K12096" t="s">
        <v>828</v>
      </c>
      <c r="L12096" t="s">
        <v>600</v>
      </c>
      <c r="M12096" t="s">
        <v>829</v>
      </c>
      <c r="N12096" t="s">
        <v>829</v>
      </c>
      <c r="O12096" t="s">
        <v>829</v>
      </c>
      <c r="P12096">
        <v>0</v>
      </c>
      <c r="Q12096">
        <v>0</v>
      </c>
      <c r="R12096" t="s">
        <v>829</v>
      </c>
      <c r="S12096">
        <v>0</v>
      </c>
      <c r="T12096">
        <v>0</v>
      </c>
      <c r="U12096">
        <v>0</v>
      </c>
      <c r="V12096">
        <v>0</v>
      </c>
    </row>
    <row r="12097" spans="1:22" x14ac:dyDescent="0.3">
      <c r="A12097">
        <v>202324</v>
      </c>
      <c r="B12097" t="s">
        <v>820</v>
      </c>
      <c r="C12097" t="s">
        <v>821</v>
      </c>
      <c r="D12097" t="s">
        <v>822</v>
      </c>
      <c r="E12097" t="s">
        <v>823</v>
      </c>
      <c r="F12097" t="s">
        <v>852</v>
      </c>
      <c r="G12097" t="s">
        <v>853</v>
      </c>
      <c r="H12097" t="s">
        <v>1126</v>
      </c>
      <c r="I12097">
        <v>880</v>
      </c>
      <c r="J12097" t="s">
        <v>1127</v>
      </c>
      <c r="K12097" t="s">
        <v>828</v>
      </c>
      <c r="L12097" t="s">
        <v>600</v>
      </c>
      <c r="M12097" t="s">
        <v>829</v>
      </c>
      <c r="N12097" t="s">
        <v>829</v>
      </c>
      <c r="O12097" t="s">
        <v>829</v>
      </c>
      <c r="P12097">
        <v>0</v>
      </c>
      <c r="Q12097">
        <v>0</v>
      </c>
      <c r="R12097" t="s">
        <v>829</v>
      </c>
      <c r="S12097">
        <v>0</v>
      </c>
      <c r="T12097">
        <v>0</v>
      </c>
      <c r="U12097">
        <v>0</v>
      </c>
      <c r="V12097">
        <v>0</v>
      </c>
    </row>
    <row r="12098" spans="1:22" x14ac:dyDescent="0.3">
      <c r="A12098">
        <v>202122</v>
      </c>
      <c r="B12098" t="s">
        <v>820</v>
      </c>
      <c r="C12098" t="s">
        <v>821</v>
      </c>
      <c r="D12098" t="s">
        <v>822</v>
      </c>
      <c r="E12098" t="s">
        <v>823</v>
      </c>
      <c r="F12098" t="s">
        <v>852</v>
      </c>
      <c r="G12098" t="s">
        <v>853</v>
      </c>
      <c r="H12098" t="s">
        <v>1126</v>
      </c>
      <c r="I12098">
        <v>880</v>
      </c>
      <c r="J12098" t="s">
        <v>1127</v>
      </c>
      <c r="K12098" t="s">
        <v>828</v>
      </c>
      <c r="L12098" t="s">
        <v>247</v>
      </c>
      <c r="M12098">
        <v>0</v>
      </c>
      <c r="N12098">
        <v>0</v>
      </c>
      <c r="O12098">
        <v>0</v>
      </c>
      <c r="P12098">
        <v>0</v>
      </c>
      <c r="Q12098">
        <v>0</v>
      </c>
      <c r="R12098">
        <v>0</v>
      </c>
      <c r="S12098">
        <v>0</v>
      </c>
      <c r="T12098">
        <v>0</v>
      </c>
      <c r="U12098">
        <v>0</v>
      </c>
      <c r="V12098">
        <v>0</v>
      </c>
    </row>
    <row r="12099" spans="1:22" x14ac:dyDescent="0.3">
      <c r="A12099">
        <v>202223</v>
      </c>
      <c r="B12099" t="s">
        <v>820</v>
      </c>
      <c r="C12099" t="s">
        <v>821</v>
      </c>
      <c r="D12099" t="s">
        <v>822</v>
      </c>
      <c r="E12099" t="s">
        <v>823</v>
      </c>
      <c r="F12099" t="s">
        <v>852</v>
      </c>
      <c r="G12099" t="s">
        <v>853</v>
      </c>
      <c r="H12099" t="s">
        <v>1126</v>
      </c>
      <c r="I12099">
        <v>880</v>
      </c>
      <c r="J12099" t="s">
        <v>1127</v>
      </c>
      <c r="K12099" t="s">
        <v>828</v>
      </c>
      <c r="L12099" t="s">
        <v>247</v>
      </c>
      <c r="M12099">
        <v>0</v>
      </c>
      <c r="N12099">
        <v>0</v>
      </c>
      <c r="O12099">
        <v>0</v>
      </c>
      <c r="P12099">
        <v>0</v>
      </c>
      <c r="Q12099">
        <v>0</v>
      </c>
      <c r="R12099">
        <v>0</v>
      </c>
      <c r="S12099">
        <v>0</v>
      </c>
      <c r="T12099">
        <v>0</v>
      </c>
      <c r="U12099">
        <v>0</v>
      </c>
      <c r="V12099">
        <v>0</v>
      </c>
    </row>
    <row r="12100" spans="1:22" x14ac:dyDescent="0.3">
      <c r="A12100">
        <v>202324</v>
      </c>
      <c r="B12100" t="s">
        <v>820</v>
      </c>
      <c r="C12100" t="s">
        <v>821</v>
      </c>
      <c r="D12100" t="s">
        <v>822</v>
      </c>
      <c r="E12100" t="s">
        <v>823</v>
      </c>
      <c r="F12100" t="s">
        <v>852</v>
      </c>
      <c r="G12100" t="s">
        <v>853</v>
      </c>
      <c r="H12100" t="s">
        <v>1126</v>
      </c>
      <c r="I12100">
        <v>880</v>
      </c>
      <c r="J12100" t="s">
        <v>1127</v>
      </c>
      <c r="K12100" t="s">
        <v>828</v>
      </c>
      <c r="L12100" t="s">
        <v>247</v>
      </c>
      <c r="M12100">
        <v>0</v>
      </c>
      <c r="N12100">
        <v>0</v>
      </c>
      <c r="O12100">
        <v>0</v>
      </c>
      <c r="P12100">
        <v>0</v>
      </c>
      <c r="Q12100">
        <v>0</v>
      </c>
      <c r="R12100">
        <v>0</v>
      </c>
      <c r="S12100">
        <v>0</v>
      </c>
      <c r="T12100">
        <v>0</v>
      </c>
      <c r="U12100">
        <v>0</v>
      </c>
      <c r="V12100">
        <v>0</v>
      </c>
    </row>
    <row r="12101" spans="1:22" x14ac:dyDescent="0.3">
      <c r="A12101">
        <v>202122</v>
      </c>
      <c r="B12101" t="s">
        <v>820</v>
      </c>
      <c r="C12101" t="s">
        <v>821</v>
      </c>
      <c r="D12101" t="s">
        <v>822</v>
      </c>
      <c r="E12101" t="s">
        <v>823</v>
      </c>
      <c r="F12101" t="s">
        <v>852</v>
      </c>
      <c r="G12101" t="s">
        <v>853</v>
      </c>
      <c r="H12101" t="s">
        <v>1126</v>
      </c>
      <c r="I12101">
        <v>880</v>
      </c>
      <c r="J12101" t="s">
        <v>1127</v>
      </c>
      <c r="K12101" t="s">
        <v>828</v>
      </c>
      <c r="L12101" t="s">
        <v>833</v>
      </c>
      <c r="M12101">
        <v>6888546</v>
      </c>
      <c r="N12101">
        <v>12167701</v>
      </c>
      <c r="O12101">
        <v>17151691</v>
      </c>
      <c r="P12101">
        <v>11709280</v>
      </c>
      <c r="Q12101">
        <v>526154</v>
      </c>
      <c r="R12101">
        <v>979547</v>
      </c>
      <c r="S12101">
        <v>49678838</v>
      </c>
      <c r="T12101">
        <v>1120529</v>
      </c>
      <c r="U12101">
        <v>48558309</v>
      </c>
      <c r="V12101" t="s">
        <v>834</v>
      </c>
    </row>
    <row r="12102" spans="1:22" x14ac:dyDescent="0.3">
      <c r="A12102">
        <v>202223</v>
      </c>
      <c r="B12102" t="s">
        <v>820</v>
      </c>
      <c r="C12102" t="s">
        <v>821</v>
      </c>
      <c r="D12102" t="s">
        <v>822</v>
      </c>
      <c r="E12102" t="s">
        <v>823</v>
      </c>
      <c r="F12102" t="s">
        <v>852</v>
      </c>
      <c r="G12102" t="s">
        <v>853</v>
      </c>
      <c r="H12102" t="s">
        <v>1126</v>
      </c>
      <c r="I12102">
        <v>880</v>
      </c>
      <c r="J12102" t="s">
        <v>1127</v>
      </c>
      <c r="K12102" t="s">
        <v>828</v>
      </c>
      <c r="L12102" t="s">
        <v>833</v>
      </c>
      <c r="M12102">
        <v>7306058</v>
      </c>
      <c r="N12102">
        <v>12156097</v>
      </c>
      <c r="O12102">
        <v>18189031</v>
      </c>
      <c r="P12102">
        <v>12669883</v>
      </c>
      <c r="Q12102">
        <v>624569</v>
      </c>
      <c r="R12102">
        <v>1001886</v>
      </c>
      <c r="S12102">
        <v>52470812</v>
      </c>
      <c r="T12102">
        <v>1168282</v>
      </c>
      <c r="U12102">
        <v>51302530</v>
      </c>
      <c r="V12102" t="s">
        <v>834</v>
      </c>
    </row>
    <row r="12103" spans="1:22" x14ac:dyDescent="0.3">
      <c r="A12103">
        <v>202324</v>
      </c>
      <c r="B12103" t="s">
        <v>820</v>
      </c>
      <c r="C12103" t="s">
        <v>821</v>
      </c>
      <c r="D12103" t="s">
        <v>822</v>
      </c>
      <c r="E12103" t="s">
        <v>823</v>
      </c>
      <c r="F12103" t="s">
        <v>852</v>
      </c>
      <c r="G12103" t="s">
        <v>853</v>
      </c>
      <c r="H12103" t="s">
        <v>1126</v>
      </c>
      <c r="I12103">
        <v>880</v>
      </c>
      <c r="J12103" t="s">
        <v>1127</v>
      </c>
      <c r="K12103" t="s">
        <v>828</v>
      </c>
      <c r="L12103" t="s">
        <v>833</v>
      </c>
      <c r="M12103">
        <v>7472411</v>
      </c>
      <c r="N12103">
        <v>11723566</v>
      </c>
      <c r="O12103">
        <v>19219984</v>
      </c>
      <c r="P12103">
        <v>13201482</v>
      </c>
      <c r="Q12103">
        <v>733460</v>
      </c>
      <c r="R12103">
        <v>1190013</v>
      </c>
      <c r="S12103">
        <v>54050718</v>
      </c>
      <c r="T12103">
        <v>1200604</v>
      </c>
      <c r="U12103">
        <v>52850114</v>
      </c>
      <c r="V12103" t="s">
        <v>834</v>
      </c>
    </row>
    <row r="12104" spans="1:22" x14ac:dyDescent="0.3">
      <c r="A12104">
        <v>202122</v>
      </c>
      <c r="B12104" t="s">
        <v>820</v>
      </c>
      <c r="C12104" t="s">
        <v>821</v>
      </c>
      <c r="D12104" t="s">
        <v>822</v>
      </c>
      <c r="E12104" t="s">
        <v>823</v>
      </c>
      <c r="F12104" t="s">
        <v>852</v>
      </c>
      <c r="G12104" t="s">
        <v>853</v>
      </c>
      <c r="H12104" t="s">
        <v>1126</v>
      </c>
      <c r="I12104">
        <v>880</v>
      </c>
      <c r="J12104" t="s">
        <v>1127</v>
      </c>
      <c r="K12104" t="s">
        <v>835</v>
      </c>
      <c r="L12104" t="s">
        <v>836</v>
      </c>
      <c r="M12104" t="s">
        <v>829</v>
      </c>
      <c r="N12104" t="s">
        <v>829</v>
      </c>
      <c r="O12104" t="s">
        <v>829</v>
      </c>
      <c r="P12104" t="s">
        <v>829</v>
      </c>
      <c r="Q12104" t="s">
        <v>829</v>
      </c>
      <c r="R12104" t="s">
        <v>829</v>
      </c>
      <c r="S12104">
        <v>44152099</v>
      </c>
      <c r="T12104" t="s">
        <v>829</v>
      </c>
      <c r="U12104" t="s">
        <v>829</v>
      </c>
      <c r="V12104" t="s">
        <v>834</v>
      </c>
    </row>
    <row r="12105" spans="1:22" x14ac:dyDescent="0.3">
      <c r="A12105">
        <v>202223</v>
      </c>
      <c r="B12105" t="s">
        <v>820</v>
      </c>
      <c r="C12105" t="s">
        <v>821</v>
      </c>
      <c r="D12105" t="s">
        <v>822</v>
      </c>
      <c r="E12105" t="s">
        <v>823</v>
      </c>
      <c r="F12105" t="s">
        <v>852</v>
      </c>
      <c r="G12105" t="s">
        <v>853</v>
      </c>
      <c r="H12105" t="s">
        <v>1126</v>
      </c>
      <c r="I12105">
        <v>880</v>
      </c>
      <c r="J12105" t="s">
        <v>1127</v>
      </c>
      <c r="K12105" t="s">
        <v>835</v>
      </c>
      <c r="L12105" t="s">
        <v>836</v>
      </c>
      <c r="M12105" t="s">
        <v>829</v>
      </c>
      <c r="N12105" t="s">
        <v>829</v>
      </c>
      <c r="O12105" t="s">
        <v>829</v>
      </c>
      <c r="P12105" t="s">
        <v>829</v>
      </c>
      <c r="Q12105" t="s">
        <v>829</v>
      </c>
      <c r="R12105" t="s">
        <v>829</v>
      </c>
      <c r="S12105">
        <v>47296437</v>
      </c>
      <c r="T12105" t="s">
        <v>829</v>
      </c>
      <c r="U12105" t="s">
        <v>829</v>
      </c>
      <c r="V12105" t="s">
        <v>834</v>
      </c>
    </row>
    <row r="12106" spans="1:22" x14ac:dyDescent="0.3">
      <c r="A12106">
        <v>202324</v>
      </c>
      <c r="B12106" t="s">
        <v>820</v>
      </c>
      <c r="C12106" t="s">
        <v>821</v>
      </c>
      <c r="D12106" t="s">
        <v>822</v>
      </c>
      <c r="E12106" t="s">
        <v>823</v>
      </c>
      <c r="F12106" t="s">
        <v>852</v>
      </c>
      <c r="G12106" t="s">
        <v>853</v>
      </c>
      <c r="H12106" t="s">
        <v>1126</v>
      </c>
      <c r="I12106">
        <v>880</v>
      </c>
      <c r="J12106" t="s">
        <v>1127</v>
      </c>
      <c r="K12106" t="s">
        <v>835</v>
      </c>
      <c r="L12106" t="s">
        <v>836</v>
      </c>
      <c r="M12106" t="s">
        <v>829</v>
      </c>
      <c r="N12106" t="s">
        <v>829</v>
      </c>
      <c r="O12106" t="s">
        <v>829</v>
      </c>
      <c r="P12106" t="s">
        <v>829</v>
      </c>
      <c r="Q12106" t="s">
        <v>829</v>
      </c>
      <c r="R12106" t="s">
        <v>829</v>
      </c>
      <c r="S12106">
        <v>50816598</v>
      </c>
      <c r="T12106" t="s">
        <v>829</v>
      </c>
      <c r="U12106" t="s">
        <v>829</v>
      </c>
      <c r="V12106" t="s">
        <v>834</v>
      </c>
    </row>
    <row r="12107" spans="1:22" x14ac:dyDescent="0.3">
      <c r="A12107">
        <v>202122</v>
      </c>
      <c r="B12107" t="s">
        <v>820</v>
      </c>
      <c r="C12107" t="s">
        <v>821</v>
      </c>
      <c r="D12107" t="s">
        <v>822</v>
      </c>
      <c r="E12107" t="s">
        <v>823</v>
      </c>
      <c r="F12107" t="s">
        <v>852</v>
      </c>
      <c r="G12107" t="s">
        <v>853</v>
      </c>
      <c r="H12107" t="s">
        <v>1126</v>
      </c>
      <c r="I12107">
        <v>880</v>
      </c>
      <c r="J12107" t="s">
        <v>1127</v>
      </c>
      <c r="K12107" t="s">
        <v>835</v>
      </c>
      <c r="L12107" t="s">
        <v>837</v>
      </c>
      <c r="M12107" t="s">
        <v>829</v>
      </c>
      <c r="N12107" t="s">
        <v>829</v>
      </c>
      <c r="O12107" t="s">
        <v>829</v>
      </c>
      <c r="P12107" t="s">
        <v>829</v>
      </c>
      <c r="Q12107" t="s">
        <v>829</v>
      </c>
      <c r="R12107" t="s">
        <v>829</v>
      </c>
      <c r="S12107">
        <v>-87121</v>
      </c>
      <c r="T12107" t="s">
        <v>829</v>
      </c>
      <c r="U12107" t="s">
        <v>829</v>
      </c>
      <c r="V12107" t="s">
        <v>834</v>
      </c>
    </row>
    <row r="12108" spans="1:22" x14ac:dyDescent="0.3">
      <c r="A12108">
        <v>202223</v>
      </c>
      <c r="B12108" t="s">
        <v>820</v>
      </c>
      <c r="C12108" t="s">
        <v>821</v>
      </c>
      <c r="D12108" t="s">
        <v>822</v>
      </c>
      <c r="E12108" t="s">
        <v>823</v>
      </c>
      <c r="F12108" t="s">
        <v>852</v>
      </c>
      <c r="G12108" t="s">
        <v>853</v>
      </c>
      <c r="H12108" t="s">
        <v>1126</v>
      </c>
      <c r="I12108">
        <v>880</v>
      </c>
      <c r="J12108" t="s">
        <v>1127</v>
      </c>
      <c r="K12108" t="s">
        <v>835</v>
      </c>
      <c r="L12108" t="s">
        <v>837</v>
      </c>
      <c r="M12108" t="s">
        <v>829</v>
      </c>
      <c r="N12108" t="s">
        <v>829</v>
      </c>
      <c r="O12108" t="s">
        <v>829</v>
      </c>
      <c r="P12108" t="s">
        <v>829</v>
      </c>
      <c r="Q12108" t="s">
        <v>829</v>
      </c>
      <c r="R12108" t="s">
        <v>829</v>
      </c>
      <c r="S12108">
        <v>5254585</v>
      </c>
      <c r="T12108" t="s">
        <v>829</v>
      </c>
      <c r="U12108" t="s">
        <v>829</v>
      </c>
      <c r="V12108">
        <v>0</v>
      </c>
    </row>
    <row r="12109" spans="1:22" x14ac:dyDescent="0.3">
      <c r="A12109">
        <v>202324</v>
      </c>
      <c r="B12109" t="s">
        <v>820</v>
      </c>
      <c r="C12109" t="s">
        <v>821</v>
      </c>
      <c r="D12109" t="s">
        <v>822</v>
      </c>
      <c r="E12109" t="s">
        <v>823</v>
      </c>
      <c r="F12109" t="s">
        <v>852</v>
      </c>
      <c r="G12109" t="s">
        <v>853</v>
      </c>
      <c r="H12109" t="s">
        <v>1126</v>
      </c>
      <c r="I12109">
        <v>880</v>
      </c>
      <c r="J12109" t="s">
        <v>1127</v>
      </c>
      <c r="K12109" t="s">
        <v>835</v>
      </c>
      <c r="L12109" t="s">
        <v>837</v>
      </c>
      <c r="M12109" t="s">
        <v>829</v>
      </c>
      <c r="N12109" t="s">
        <v>829</v>
      </c>
      <c r="O12109" t="s">
        <v>829</v>
      </c>
      <c r="P12109" t="s">
        <v>829</v>
      </c>
      <c r="Q12109" t="s">
        <v>829</v>
      </c>
      <c r="R12109" t="s">
        <v>829</v>
      </c>
      <c r="S12109">
        <v>1944248</v>
      </c>
      <c r="T12109" t="s">
        <v>829</v>
      </c>
      <c r="U12109" t="s">
        <v>829</v>
      </c>
      <c r="V12109">
        <v>0</v>
      </c>
    </row>
    <row r="12110" spans="1:22" x14ac:dyDescent="0.3">
      <c r="A12110">
        <v>202122</v>
      </c>
      <c r="B12110" t="s">
        <v>820</v>
      </c>
      <c r="C12110" t="s">
        <v>821</v>
      </c>
      <c r="D12110" t="s">
        <v>822</v>
      </c>
      <c r="E12110" t="s">
        <v>823</v>
      </c>
      <c r="F12110" t="s">
        <v>852</v>
      </c>
      <c r="G12110" t="s">
        <v>853</v>
      </c>
      <c r="H12110" t="s">
        <v>1126</v>
      </c>
      <c r="I12110">
        <v>880</v>
      </c>
      <c r="J12110" t="s">
        <v>1127</v>
      </c>
      <c r="K12110" t="s">
        <v>835</v>
      </c>
      <c r="L12110" t="s">
        <v>838</v>
      </c>
      <c r="M12110" t="s">
        <v>829</v>
      </c>
      <c r="N12110" t="s">
        <v>829</v>
      </c>
      <c r="O12110" t="s">
        <v>829</v>
      </c>
      <c r="P12110" t="s">
        <v>829</v>
      </c>
      <c r="Q12110" t="s">
        <v>829</v>
      </c>
      <c r="R12110" t="s">
        <v>829</v>
      </c>
      <c r="S12110">
        <v>-5825259</v>
      </c>
      <c r="T12110" t="s">
        <v>829</v>
      </c>
      <c r="U12110" t="s">
        <v>829</v>
      </c>
      <c r="V12110" t="s">
        <v>834</v>
      </c>
    </row>
    <row r="12111" spans="1:22" x14ac:dyDescent="0.3">
      <c r="A12111">
        <v>202223</v>
      </c>
      <c r="B12111" t="s">
        <v>820</v>
      </c>
      <c r="C12111" t="s">
        <v>821</v>
      </c>
      <c r="D12111" t="s">
        <v>822</v>
      </c>
      <c r="E12111" t="s">
        <v>823</v>
      </c>
      <c r="F12111" t="s">
        <v>852</v>
      </c>
      <c r="G12111" t="s">
        <v>853</v>
      </c>
      <c r="H12111" t="s">
        <v>1126</v>
      </c>
      <c r="I12111">
        <v>880</v>
      </c>
      <c r="J12111" t="s">
        <v>1127</v>
      </c>
      <c r="K12111" t="s">
        <v>835</v>
      </c>
      <c r="L12111" t="s">
        <v>838</v>
      </c>
      <c r="M12111" t="s">
        <v>829</v>
      </c>
      <c r="N12111" t="s">
        <v>829</v>
      </c>
      <c r="O12111" t="s">
        <v>829</v>
      </c>
      <c r="P12111" t="s">
        <v>829</v>
      </c>
      <c r="Q12111" t="s">
        <v>829</v>
      </c>
      <c r="R12111" t="s">
        <v>829</v>
      </c>
      <c r="S12111">
        <v>-8999364</v>
      </c>
      <c r="T12111" t="s">
        <v>829</v>
      </c>
      <c r="U12111" t="s">
        <v>829</v>
      </c>
      <c r="V12111" t="s">
        <v>834</v>
      </c>
    </row>
    <row r="12112" spans="1:22" x14ac:dyDescent="0.3">
      <c r="A12112">
        <v>202324</v>
      </c>
      <c r="B12112" t="s">
        <v>820</v>
      </c>
      <c r="C12112" t="s">
        <v>821</v>
      </c>
      <c r="D12112" t="s">
        <v>822</v>
      </c>
      <c r="E12112" t="s">
        <v>823</v>
      </c>
      <c r="F12112" t="s">
        <v>852</v>
      </c>
      <c r="G12112" t="s">
        <v>853</v>
      </c>
      <c r="H12112" t="s">
        <v>1126</v>
      </c>
      <c r="I12112">
        <v>880</v>
      </c>
      <c r="J12112" t="s">
        <v>1127</v>
      </c>
      <c r="K12112" t="s">
        <v>835</v>
      </c>
      <c r="L12112" t="s">
        <v>838</v>
      </c>
      <c r="M12112" t="s">
        <v>829</v>
      </c>
      <c r="N12112" t="s">
        <v>829</v>
      </c>
      <c r="O12112" t="s">
        <v>829</v>
      </c>
      <c r="P12112" t="s">
        <v>829</v>
      </c>
      <c r="Q12112" t="s">
        <v>829</v>
      </c>
      <c r="R12112" t="s">
        <v>829</v>
      </c>
      <c r="S12112">
        <v>-6571417</v>
      </c>
      <c r="T12112" t="s">
        <v>829</v>
      </c>
      <c r="U12112" t="s">
        <v>829</v>
      </c>
      <c r="V12112" t="s">
        <v>834</v>
      </c>
    </row>
    <row r="12113" spans="1:22" x14ac:dyDescent="0.3">
      <c r="A12113">
        <v>202122</v>
      </c>
      <c r="B12113" t="s">
        <v>820</v>
      </c>
      <c r="C12113" t="s">
        <v>821</v>
      </c>
      <c r="D12113" t="s">
        <v>822</v>
      </c>
      <c r="E12113" t="s">
        <v>823</v>
      </c>
      <c r="F12113" t="s">
        <v>852</v>
      </c>
      <c r="G12113" t="s">
        <v>853</v>
      </c>
      <c r="H12113" t="s">
        <v>1126</v>
      </c>
      <c r="I12113">
        <v>880</v>
      </c>
      <c r="J12113" t="s">
        <v>1127</v>
      </c>
      <c r="K12113" t="s">
        <v>835</v>
      </c>
      <c r="L12113" t="s">
        <v>839</v>
      </c>
      <c r="M12113" t="s">
        <v>829</v>
      </c>
      <c r="N12113" t="s">
        <v>829</v>
      </c>
      <c r="O12113" t="s">
        <v>829</v>
      </c>
      <c r="P12113" t="s">
        <v>829</v>
      </c>
      <c r="Q12113" t="s">
        <v>829</v>
      </c>
      <c r="R12113" t="s">
        <v>829</v>
      </c>
      <c r="S12113">
        <v>8999364</v>
      </c>
      <c r="T12113" t="s">
        <v>829</v>
      </c>
      <c r="U12113" t="s">
        <v>829</v>
      </c>
      <c r="V12113" t="s">
        <v>834</v>
      </c>
    </row>
    <row r="12114" spans="1:22" x14ac:dyDescent="0.3">
      <c r="A12114">
        <v>202223</v>
      </c>
      <c r="B12114" t="s">
        <v>820</v>
      </c>
      <c r="C12114" t="s">
        <v>821</v>
      </c>
      <c r="D12114" t="s">
        <v>822</v>
      </c>
      <c r="E12114" t="s">
        <v>823</v>
      </c>
      <c r="F12114" t="s">
        <v>852</v>
      </c>
      <c r="G12114" t="s">
        <v>853</v>
      </c>
      <c r="H12114" t="s">
        <v>1126</v>
      </c>
      <c r="I12114">
        <v>880</v>
      </c>
      <c r="J12114" t="s">
        <v>1127</v>
      </c>
      <c r="K12114" t="s">
        <v>835</v>
      </c>
      <c r="L12114" t="s">
        <v>839</v>
      </c>
      <c r="M12114" t="s">
        <v>829</v>
      </c>
      <c r="N12114" t="s">
        <v>829</v>
      </c>
      <c r="O12114" t="s">
        <v>829</v>
      </c>
      <c r="P12114" t="s">
        <v>829</v>
      </c>
      <c r="Q12114" t="s">
        <v>829</v>
      </c>
      <c r="R12114" t="s">
        <v>829</v>
      </c>
      <c r="S12114">
        <v>6571417</v>
      </c>
      <c r="T12114" t="s">
        <v>829</v>
      </c>
      <c r="U12114" t="s">
        <v>829</v>
      </c>
      <c r="V12114" t="s">
        <v>834</v>
      </c>
    </row>
    <row r="12115" spans="1:22" x14ac:dyDescent="0.3">
      <c r="A12115">
        <v>202324</v>
      </c>
      <c r="B12115" t="s">
        <v>820</v>
      </c>
      <c r="C12115" t="s">
        <v>821</v>
      </c>
      <c r="D12115" t="s">
        <v>822</v>
      </c>
      <c r="E12115" t="s">
        <v>823</v>
      </c>
      <c r="F12115" t="s">
        <v>852</v>
      </c>
      <c r="G12115" t="s">
        <v>853</v>
      </c>
      <c r="H12115" t="s">
        <v>1126</v>
      </c>
      <c r="I12115">
        <v>880</v>
      </c>
      <c r="J12115" t="s">
        <v>1127</v>
      </c>
      <c r="K12115" t="s">
        <v>835</v>
      </c>
      <c r="L12115" t="s">
        <v>839</v>
      </c>
      <c r="M12115" t="s">
        <v>829</v>
      </c>
      <c r="N12115" t="s">
        <v>829</v>
      </c>
      <c r="O12115" t="s">
        <v>829</v>
      </c>
      <c r="P12115" t="s">
        <v>829</v>
      </c>
      <c r="Q12115" t="s">
        <v>829</v>
      </c>
      <c r="R12115" t="s">
        <v>829</v>
      </c>
      <c r="S12115">
        <v>5485892</v>
      </c>
      <c r="T12115" t="s">
        <v>829</v>
      </c>
      <c r="U12115" t="s">
        <v>829</v>
      </c>
      <c r="V12115" t="s">
        <v>834</v>
      </c>
    </row>
    <row r="12116" spans="1:22" x14ac:dyDescent="0.3">
      <c r="A12116">
        <v>202122</v>
      </c>
      <c r="B12116" t="s">
        <v>820</v>
      </c>
      <c r="C12116" t="s">
        <v>821</v>
      </c>
      <c r="D12116" t="s">
        <v>822</v>
      </c>
      <c r="E12116" t="s">
        <v>823</v>
      </c>
      <c r="F12116" t="s">
        <v>852</v>
      </c>
      <c r="G12116" t="s">
        <v>853</v>
      </c>
      <c r="H12116" t="s">
        <v>1126</v>
      </c>
      <c r="I12116">
        <v>880</v>
      </c>
      <c r="J12116" t="s">
        <v>1127</v>
      </c>
      <c r="K12116" t="s">
        <v>835</v>
      </c>
      <c r="L12116" t="s">
        <v>840</v>
      </c>
      <c r="M12116" t="s">
        <v>829</v>
      </c>
      <c r="N12116" t="s">
        <v>829</v>
      </c>
      <c r="O12116" t="s">
        <v>829</v>
      </c>
      <c r="P12116" t="s">
        <v>829</v>
      </c>
      <c r="Q12116" t="s">
        <v>829</v>
      </c>
      <c r="R12116" t="s">
        <v>829</v>
      </c>
      <c r="S12116">
        <v>0</v>
      </c>
      <c r="T12116" t="s">
        <v>829</v>
      </c>
      <c r="U12116" t="s">
        <v>829</v>
      </c>
      <c r="V12116" t="s">
        <v>834</v>
      </c>
    </row>
    <row r="12117" spans="1:22" x14ac:dyDescent="0.3">
      <c r="A12117">
        <v>202223</v>
      </c>
      <c r="B12117" t="s">
        <v>820</v>
      </c>
      <c r="C12117" t="s">
        <v>821</v>
      </c>
      <c r="D12117" t="s">
        <v>822</v>
      </c>
      <c r="E12117" t="s">
        <v>823</v>
      </c>
      <c r="F12117" t="s">
        <v>852</v>
      </c>
      <c r="G12117" t="s">
        <v>853</v>
      </c>
      <c r="H12117" t="s">
        <v>1126</v>
      </c>
      <c r="I12117">
        <v>880</v>
      </c>
      <c r="J12117" t="s">
        <v>1127</v>
      </c>
      <c r="K12117" t="s">
        <v>835</v>
      </c>
      <c r="L12117" t="s">
        <v>840</v>
      </c>
      <c r="M12117" t="s">
        <v>829</v>
      </c>
      <c r="N12117" t="s">
        <v>829</v>
      </c>
      <c r="O12117" t="s">
        <v>829</v>
      </c>
      <c r="P12117" t="s">
        <v>829</v>
      </c>
      <c r="Q12117" t="s">
        <v>829</v>
      </c>
      <c r="R12117" t="s">
        <v>829</v>
      </c>
      <c r="S12117">
        <v>0</v>
      </c>
      <c r="T12117" t="s">
        <v>829</v>
      </c>
      <c r="U12117" t="s">
        <v>829</v>
      </c>
      <c r="V12117" t="s">
        <v>834</v>
      </c>
    </row>
    <row r="12118" spans="1:22" x14ac:dyDescent="0.3">
      <c r="A12118">
        <v>202324</v>
      </c>
      <c r="B12118" t="s">
        <v>820</v>
      </c>
      <c r="C12118" t="s">
        <v>821</v>
      </c>
      <c r="D12118" t="s">
        <v>822</v>
      </c>
      <c r="E12118" t="s">
        <v>823</v>
      </c>
      <c r="F12118" t="s">
        <v>852</v>
      </c>
      <c r="G12118" t="s">
        <v>853</v>
      </c>
      <c r="H12118" t="s">
        <v>1126</v>
      </c>
      <c r="I12118">
        <v>880</v>
      </c>
      <c r="J12118" t="s">
        <v>1127</v>
      </c>
      <c r="K12118" t="s">
        <v>835</v>
      </c>
      <c r="L12118" t="s">
        <v>840</v>
      </c>
      <c r="M12118" t="s">
        <v>829</v>
      </c>
      <c r="N12118" t="s">
        <v>829</v>
      </c>
      <c r="O12118" t="s">
        <v>829</v>
      </c>
      <c r="P12118" t="s">
        <v>829</v>
      </c>
      <c r="Q12118" t="s">
        <v>829</v>
      </c>
      <c r="R12118" t="s">
        <v>829</v>
      </c>
      <c r="S12118">
        <v>0</v>
      </c>
      <c r="T12118" t="s">
        <v>829</v>
      </c>
      <c r="U12118" t="s">
        <v>829</v>
      </c>
      <c r="V12118" t="s">
        <v>834</v>
      </c>
    </row>
    <row r="12119" spans="1:22" x14ac:dyDescent="0.3">
      <c r="A12119">
        <v>202122</v>
      </c>
      <c r="B12119" t="s">
        <v>820</v>
      </c>
      <c r="C12119" t="s">
        <v>821</v>
      </c>
      <c r="D12119" t="s">
        <v>822</v>
      </c>
      <c r="E12119" t="s">
        <v>823</v>
      </c>
      <c r="F12119" t="s">
        <v>852</v>
      </c>
      <c r="G12119" t="s">
        <v>853</v>
      </c>
      <c r="H12119" t="s">
        <v>1126</v>
      </c>
      <c r="I12119">
        <v>880</v>
      </c>
      <c r="J12119" t="s">
        <v>1127</v>
      </c>
      <c r="K12119" t="s">
        <v>835</v>
      </c>
      <c r="L12119" t="s">
        <v>841</v>
      </c>
      <c r="M12119" t="s">
        <v>829</v>
      </c>
      <c r="N12119" t="s">
        <v>829</v>
      </c>
      <c r="O12119" t="s">
        <v>829</v>
      </c>
      <c r="P12119" t="s">
        <v>829</v>
      </c>
      <c r="Q12119" t="s">
        <v>829</v>
      </c>
      <c r="R12119" t="s">
        <v>829</v>
      </c>
      <c r="S12119">
        <v>48558309</v>
      </c>
      <c r="T12119" t="s">
        <v>829</v>
      </c>
      <c r="U12119" t="s">
        <v>829</v>
      </c>
      <c r="V12119" t="s">
        <v>834</v>
      </c>
    </row>
    <row r="12120" spans="1:22" x14ac:dyDescent="0.3">
      <c r="A12120">
        <v>202223</v>
      </c>
      <c r="B12120" t="s">
        <v>820</v>
      </c>
      <c r="C12120" t="s">
        <v>821</v>
      </c>
      <c r="D12120" t="s">
        <v>822</v>
      </c>
      <c r="E12120" t="s">
        <v>823</v>
      </c>
      <c r="F12120" t="s">
        <v>852</v>
      </c>
      <c r="G12120" t="s">
        <v>853</v>
      </c>
      <c r="H12120" t="s">
        <v>1126</v>
      </c>
      <c r="I12120">
        <v>880</v>
      </c>
      <c r="J12120" t="s">
        <v>1127</v>
      </c>
      <c r="K12120" t="s">
        <v>835</v>
      </c>
      <c r="L12120" t="s">
        <v>841</v>
      </c>
      <c r="M12120" t="s">
        <v>829</v>
      </c>
      <c r="N12120" t="s">
        <v>829</v>
      </c>
      <c r="O12120" t="s">
        <v>829</v>
      </c>
      <c r="P12120" t="s">
        <v>829</v>
      </c>
      <c r="Q12120" t="s">
        <v>829</v>
      </c>
      <c r="R12120" t="s">
        <v>829</v>
      </c>
      <c r="S12120">
        <v>51302530</v>
      </c>
      <c r="T12120" t="s">
        <v>829</v>
      </c>
      <c r="U12120" t="s">
        <v>829</v>
      </c>
      <c r="V12120" t="s">
        <v>834</v>
      </c>
    </row>
    <row r="12121" spans="1:22" x14ac:dyDescent="0.3">
      <c r="A12121">
        <v>202324</v>
      </c>
      <c r="B12121" t="s">
        <v>820</v>
      </c>
      <c r="C12121" t="s">
        <v>821</v>
      </c>
      <c r="D12121" t="s">
        <v>822</v>
      </c>
      <c r="E12121" t="s">
        <v>823</v>
      </c>
      <c r="F12121" t="s">
        <v>852</v>
      </c>
      <c r="G12121" t="s">
        <v>853</v>
      </c>
      <c r="H12121" t="s">
        <v>1126</v>
      </c>
      <c r="I12121">
        <v>880</v>
      </c>
      <c r="J12121" t="s">
        <v>1127</v>
      </c>
      <c r="K12121" t="s">
        <v>835</v>
      </c>
      <c r="L12121" t="s">
        <v>841</v>
      </c>
      <c r="M12121" t="s">
        <v>829</v>
      </c>
      <c r="N12121" t="s">
        <v>829</v>
      </c>
      <c r="O12121" t="s">
        <v>829</v>
      </c>
      <c r="P12121" t="s">
        <v>829</v>
      </c>
      <c r="Q12121" t="s">
        <v>829</v>
      </c>
      <c r="R12121" t="s">
        <v>829</v>
      </c>
      <c r="S12121">
        <v>52850114</v>
      </c>
      <c r="T12121" t="s">
        <v>829</v>
      </c>
      <c r="U12121" t="s">
        <v>829</v>
      </c>
      <c r="V12121" t="s">
        <v>834</v>
      </c>
    </row>
    <row r="12122" spans="1:22" x14ac:dyDescent="0.3">
      <c r="A12122">
        <v>202122</v>
      </c>
      <c r="B12122" t="s">
        <v>820</v>
      </c>
      <c r="C12122" t="s">
        <v>821</v>
      </c>
      <c r="D12122" t="s">
        <v>822</v>
      </c>
      <c r="E12122" t="s">
        <v>823</v>
      </c>
      <c r="F12122" t="s">
        <v>852</v>
      </c>
      <c r="G12122" t="s">
        <v>853</v>
      </c>
      <c r="H12122" t="s">
        <v>1126</v>
      </c>
      <c r="I12122">
        <v>880</v>
      </c>
      <c r="J12122" t="s">
        <v>1127</v>
      </c>
      <c r="K12122" t="s">
        <v>842</v>
      </c>
      <c r="L12122" t="s">
        <v>238</v>
      </c>
      <c r="M12122" t="s">
        <v>829</v>
      </c>
      <c r="N12122" t="s">
        <v>829</v>
      </c>
      <c r="O12122" t="s">
        <v>829</v>
      </c>
      <c r="P12122" t="s">
        <v>829</v>
      </c>
      <c r="Q12122" t="s">
        <v>829</v>
      </c>
      <c r="R12122" t="s">
        <v>829</v>
      </c>
      <c r="S12122">
        <v>588017</v>
      </c>
      <c r="T12122">
        <v>244850</v>
      </c>
      <c r="U12122">
        <v>343167</v>
      </c>
      <c r="V12122">
        <v>16</v>
      </c>
    </row>
    <row r="12123" spans="1:22" x14ac:dyDescent="0.3">
      <c r="A12123">
        <v>202223</v>
      </c>
      <c r="B12123" t="s">
        <v>820</v>
      </c>
      <c r="C12123" t="s">
        <v>821</v>
      </c>
      <c r="D12123" t="s">
        <v>822</v>
      </c>
      <c r="E12123" t="s">
        <v>823</v>
      </c>
      <c r="F12123" t="s">
        <v>852</v>
      </c>
      <c r="G12123" t="s">
        <v>853</v>
      </c>
      <c r="H12123" t="s">
        <v>1126</v>
      </c>
      <c r="I12123">
        <v>880</v>
      </c>
      <c r="J12123" t="s">
        <v>1127</v>
      </c>
      <c r="K12123" t="s">
        <v>842</v>
      </c>
      <c r="L12123" t="s">
        <v>238</v>
      </c>
      <c r="M12123" t="s">
        <v>829</v>
      </c>
      <c r="N12123" t="s">
        <v>829</v>
      </c>
      <c r="O12123" t="s">
        <v>829</v>
      </c>
      <c r="P12123" t="s">
        <v>829</v>
      </c>
      <c r="Q12123" t="s">
        <v>829</v>
      </c>
      <c r="R12123" t="s">
        <v>829</v>
      </c>
      <c r="S12123">
        <v>597640</v>
      </c>
      <c r="T12123">
        <v>230330</v>
      </c>
      <c r="U12123">
        <v>367310</v>
      </c>
      <c r="V12123">
        <v>18</v>
      </c>
    </row>
    <row r="12124" spans="1:22" x14ac:dyDescent="0.3">
      <c r="A12124">
        <v>202324</v>
      </c>
      <c r="B12124" t="s">
        <v>820</v>
      </c>
      <c r="C12124" t="s">
        <v>821</v>
      </c>
      <c r="D12124" t="s">
        <v>822</v>
      </c>
      <c r="E12124" t="s">
        <v>823</v>
      </c>
      <c r="F12124" t="s">
        <v>852</v>
      </c>
      <c r="G12124" t="s">
        <v>853</v>
      </c>
      <c r="H12124" t="s">
        <v>1126</v>
      </c>
      <c r="I12124">
        <v>880</v>
      </c>
      <c r="J12124" t="s">
        <v>1127</v>
      </c>
      <c r="K12124" t="s">
        <v>842</v>
      </c>
      <c r="L12124" t="s">
        <v>238</v>
      </c>
      <c r="M12124" t="s">
        <v>829</v>
      </c>
      <c r="N12124" t="s">
        <v>829</v>
      </c>
      <c r="O12124" t="s">
        <v>829</v>
      </c>
      <c r="P12124" t="s">
        <v>829</v>
      </c>
      <c r="Q12124" t="s">
        <v>829</v>
      </c>
      <c r="R12124" t="s">
        <v>829</v>
      </c>
      <c r="S12124">
        <v>659933</v>
      </c>
      <c r="T12124">
        <v>232915</v>
      </c>
      <c r="U12124">
        <v>427018</v>
      </c>
      <c r="V12124">
        <v>20</v>
      </c>
    </row>
    <row r="12125" spans="1:22" x14ac:dyDescent="0.3">
      <c r="A12125">
        <v>202122</v>
      </c>
      <c r="B12125" t="s">
        <v>820</v>
      </c>
      <c r="C12125" t="s">
        <v>821</v>
      </c>
      <c r="D12125" t="s">
        <v>822</v>
      </c>
      <c r="E12125" t="s">
        <v>823</v>
      </c>
      <c r="F12125" t="s">
        <v>852</v>
      </c>
      <c r="G12125" t="s">
        <v>853</v>
      </c>
      <c r="H12125" t="s">
        <v>1126</v>
      </c>
      <c r="I12125">
        <v>880</v>
      </c>
      <c r="J12125" t="s">
        <v>1127</v>
      </c>
      <c r="K12125" t="s">
        <v>842</v>
      </c>
      <c r="L12125" t="s">
        <v>240</v>
      </c>
      <c r="M12125" t="s">
        <v>829</v>
      </c>
      <c r="N12125" t="s">
        <v>829</v>
      </c>
      <c r="O12125" t="s">
        <v>829</v>
      </c>
      <c r="P12125" t="s">
        <v>829</v>
      </c>
      <c r="Q12125" t="s">
        <v>829</v>
      </c>
      <c r="R12125" t="s">
        <v>829</v>
      </c>
      <c r="S12125">
        <v>1121255</v>
      </c>
      <c r="T12125">
        <v>28221</v>
      </c>
      <c r="U12125">
        <v>1093034</v>
      </c>
      <c r="V12125">
        <v>52</v>
      </c>
    </row>
    <row r="12126" spans="1:22" x14ac:dyDescent="0.3">
      <c r="A12126">
        <v>202223</v>
      </c>
      <c r="B12126" t="s">
        <v>820</v>
      </c>
      <c r="C12126" t="s">
        <v>821</v>
      </c>
      <c r="D12126" t="s">
        <v>822</v>
      </c>
      <c r="E12126" t="s">
        <v>823</v>
      </c>
      <c r="F12126" t="s">
        <v>852</v>
      </c>
      <c r="G12126" t="s">
        <v>853</v>
      </c>
      <c r="H12126" t="s">
        <v>1126</v>
      </c>
      <c r="I12126">
        <v>880</v>
      </c>
      <c r="J12126" t="s">
        <v>1127</v>
      </c>
      <c r="K12126" t="s">
        <v>842</v>
      </c>
      <c r="L12126" t="s">
        <v>240</v>
      </c>
      <c r="M12126" t="s">
        <v>829</v>
      </c>
      <c r="N12126" t="s">
        <v>829</v>
      </c>
      <c r="O12126" t="s">
        <v>829</v>
      </c>
      <c r="P12126" t="s">
        <v>829</v>
      </c>
      <c r="Q12126" t="s">
        <v>829</v>
      </c>
      <c r="R12126" t="s">
        <v>829</v>
      </c>
      <c r="S12126">
        <v>1585070</v>
      </c>
      <c r="T12126">
        <v>157812</v>
      </c>
      <c r="U12126">
        <v>1427258</v>
      </c>
      <c r="V12126">
        <v>68</v>
      </c>
    </row>
    <row r="12127" spans="1:22" x14ac:dyDescent="0.3">
      <c r="A12127">
        <v>202324</v>
      </c>
      <c r="B12127" t="s">
        <v>820</v>
      </c>
      <c r="C12127" t="s">
        <v>821</v>
      </c>
      <c r="D12127" t="s">
        <v>822</v>
      </c>
      <c r="E12127" t="s">
        <v>823</v>
      </c>
      <c r="F12127" t="s">
        <v>852</v>
      </c>
      <c r="G12127" t="s">
        <v>853</v>
      </c>
      <c r="H12127" t="s">
        <v>1126</v>
      </c>
      <c r="I12127">
        <v>880</v>
      </c>
      <c r="J12127" t="s">
        <v>1127</v>
      </c>
      <c r="K12127" t="s">
        <v>842</v>
      </c>
      <c r="L12127" t="s">
        <v>240</v>
      </c>
      <c r="M12127" t="s">
        <v>829</v>
      </c>
      <c r="N12127" t="s">
        <v>829</v>
      </c>
      <c r="O12127" t="s">
        <v>829</v>
      </c>
      <c r="P12127" t="s">
        <v>829</v>
      </c>
      <c r="Q12127" t="s">
        <v>829</v>
      </c>
      <c r="R12127" t="s">
        <v>829</v>
      </c>
      <c r="S12127">
        <v>1342909</v>
      </c>
      <c r="T12127">
        <v>125252</v>
      </c>
      <c r="U12127">
        <v>1217657</v>
      </c>
      <c r="V12127">
        <v>58</v>
      </c>
    </row>
    <row r="12128" spans="1:22" x14ac:dyDescent="0.3">
      <c r="A12128">
        <v>202122</v>
      </c>
      <c r="B12128" t="s">
        <v>820</v>
      </c>
      <c r="C12128" t="s">
        <v>821</v>
      </c>
      <c r="D12128" t="s">
        <v>822</v>
      </c>
      <c r="E12128" t="s">
        <v>823</v>
      </c>
      <c r="F12128" t="s">
        <v>852</v>
      </c>
      <c r="G12128" t="s">
        <v>853</v>
      </c>
      <c r="H12128" t="s">
        <v>1126</v>
      </c>
      <c r="I12128">
        <v>880</v>
      </c>
      <c r="J12128" t="s">
        <v>1127</v>
      </c>
      <c r="K12128" t="s">
        <v>842</v>
      </c>
      <c r="L12128" t="s">
        <v>843</v>
      </c>
      <c r="M12128" t="s">
        <v>829</v>
      </c>
      <c r="N12128" t="s">
        <v>829</v>
      </c>
      <c r="O12128" t="s">
        <v>829</v>
      </c>
      <c r="P12128" t="s">
        <v>829</v>
      </c>
      <c r="Q12128" t="s">
        <v>829</v>
      </c>
      <c r="R12128" t="s">
        <v>829</v>
      </c>
      <c r="S12128">
        <v>85800</v>
      </c>
      <c r="T12128">
        <v>0</v>
      </c>
      <c r="U12128">
        <v>85800</v>
      </c>
      <c r="V12128">
        <v>4</v>
      </c>
    </row>
    <row r="12129" spans="1:22" x14ac:dyDescent="0.3">
      <c r="A12129">
        <v>202223</v>
      </c>
      <c r="B12129" t="s">
        <v>820</v>
      </c>
      <c r="C12129" t="s">
        <v>821</v>
      </c>
      <c r="D12129" t="s">
        <v>822</v>
      </c>
      <c r="E12129" t="s">
        <v>823</v>
      </c>
      <c r="F12129" t="s">
        <v>852</v>
      </c>
      <c r="G12129" t="s">
        <v>853</v>
      </c>
      <c r="H12129" t="s">
        <v>1126</v>
      </c>
      <c r="I12129">
        <v>880</v>
      </c>
      <c r="J12129" t="s">
        <v>1127</v>
      </c>
      <c r="K12129" t="s">
        <v>842</v>
      </c>
      <c r="L12129" t="s">
        <v>843</v>
      </c>
      <c r="M12129" t="s">
        <v>829</v>
      </c>
      <c r="N12129" t="s">
        <v>829</v>
      </c>
      <c r="O12129" t="s">
        <v>829</v>
      </c>
      <c r="P12129" t="s">
        <v>829</v>
      </c>
      <c r="Q12129" t="s">
        <v>829</v>
      </c>
      <c r="R12129" t="s">
        <v>829</v>
      </c>
      <c r="S12129">
        <v>118307</v>
      </c>
      <c r="T12129">
        <v>10105</v>
      </c>
      <c r="U12129">
        <v>108202</v>
      </c>
      <c r="V12129">
        <v>5</v>
      </c>
    </row>
    <row r="12130" spans="1:22" x14ac:dyDescent="0.3">
      <c r="A12130">
        <v>202324</v>
      </c>
      <c r="B12130" t="s">
        <v>820</v>
      </c>
      <c r="C12130" t="s">
        <v>821</v>
      </c>
      <c r="D12130" t="s">
        <v>822</v>
      </c>
      <c r="E12130" t="s">
        <v>823</v>
      </c>
      <c r="F12130" t="s">
        <v>852</v>
      </c>
      <c r="G12130" t="s">
        <v>853</v>
      </c>
      <c r="H12130" t="s">
        <v>1126</v>
      </c>
      <c r="I12130">
        <v>880</v>
      </c>
      <c r="J12130" t="s">
        <v>1127</v>
      </c>
      <c r="K12130" t="s">
        <v>842</v>
      </c>
      <c r="L12130" t="s">
        <v>843</v>
      </c>
      <c r="M12130" t="s">
        <v>829</v>
      </c>
      <c r="N12130" t="s">
        <v>829</v>
      </c>
      <c r="O12130" t="s">
        <v>829</v>
      </c>
      <c r="P12130" t="s">
        <v>829</v>
      </c>
      <c r="Q12130" t="s">
        <v>829</v>
      </c>
      <c r="R12130" t="s">
        <v>829</v>
      </c>
      <c r="S12130">
        <v>176036</v>
      </c>
      <c r="T12130">
        <v>9118</v>
      </c>
      <c r="U12130">
        <v>166918</v>
      </c>
      <c r="V12130">
        <v>8</v>
      </c>
    </row>
    <row r="12131" spans="1:22" x14ac:dyDescent="0.3">
      <c r="A12131">
        <v>202122</v>
      </c>
      <c r="B12131" t="s">
        <v>820</v>
      </c>
      <c r="C12131" t="s">
        <v>821</v>
      </c>
      <c r="D12131" t="s">
        <v>822</v>
      </c>
      <c r="E12131" t="s">
        <v>823</v>
      </c>
      <c r="F12131" t="s">
        <v>852</v>
      </c>
      <c r="G12131" t="s">
        <v>853</v>
      </c>
      <c r="H12131" t="s">
        <v>1126</v>
      </c>
      <c r="I12131">
        <v>880</v>
      </c>
      <c r="J12131" t="s">
        <v>1127</v>
      </c>
      <c r="K12131" t="s">
        <v>842</v>
      </c>
      <c r="L12131" t="s">
        <v>249</v>
      </c>
      <c r="M12131">
        <v>0</v>
      </c>
      <c r="N12131">
        <v>113473</v>
      </c>
      <c r="O12131">
        <v>0</v>
      </c>
      <c r="P12131">
        <v>1902940</v>
      </c>
      <c r="Q12131">
        <v>355837</v>
      </c>
      <c r="R12131" t="s">
        <v>829</v>
      </c>
      <c r="S12131">
        <v>2372250</v>
      </c>
      <c r="T12131">
        <v>0</v>
      </c>
      <c r="U12131">
        <v>2372250</v>
      </c>
      <c r="V12131">
        <v>112</v>
      </c>
    </row>
    <row r="12132" spans="1:22" x14ac:dyDescent="0.3">
      <c r="A12132">
        <v>202223</v>
      </c>
      <c r="B12132" t="s">
        <v>820</v>
      </c>
      <c r="C12132" t="s">
        <v>821</v>
      </c>
      <c r="D12132" t="s">
        <v>822</v>
      </c>
      <c r="E12132" t="s">
        <v>823</v>
      </c>
      <c r="F12132" t="s">
        <v>852</v>
      </c>
      <c r="G12132" t="s">
        <v>853</v>
      </c>
      <c r="H12132" t="s">
        <v>1126</v>
      </c>
      <c r="I12132">
        <v>880</v>
      </c>
      <c r="J12132" t="s">
        <v>1127</v>
      </c>
      <c r="K12132" t="s">
        <v>842</v>
      </c>
      <c r="L12132" t="s">
        <v>249</v>
      </c>
      <c r="M12132">
        <v>0</v>
      </c>
      <c r="N12132">
        <v>138191</v>
      </c>
      <c r="O12132">
        <v>0</v>
      </c>
      <c r="P12132">
        <v>2307506</v>
      </c>
      <c r="Q12132">
        <v>431594</v>
      </c>
      <c r="R12132" t="s">
        <v>829</v>
      </c>
      <c r="S12132">
        <v>2877291</v>
      </c>
      <c r="T12132">
        <v>0</v>
      </c>
      <c r="U12132">
        <v>2877291</v>
      </c>
      <c r="V12132">
        <v>138</v>
      </c>
    </row>
    <row r="12133" spans="1:22" x14ac:dyDescent="0.3">
      <c r="A12133">
        <v>202324</v>
      </c>
      <c r="B12133" t="s">
        <v>820</v>
      </c>
      <c r="C12133" t="s">
        <v>821</v>
      </c>
      <c r="D12133" t="s">
        <v>822</v>
      </c>
      <c r="E12133" t="s">
        <v>823</v>
      </c>
      <c r="F12133" t="s">
        <v>852</v>
      </c>
      <c r="G12133" t="s">
        <v>853</v>
      </c>
      <c r="H12133" t="s">
        <v>1126</v>
      </c>
      <c r="I12133">
        <v>880</v>
      </c>
      <c r="J12133" t="s">
        <v>1127</v>
      </c>
      <c r="K12133" t="s">
        <v>842</v>
      </c>
      <c r="L12133" t="s">
        <v>249</v>
      </c>
      <c r="M12133">
        <v>0</v>
      </c>
      <c r="N12133">
        <v>157146</v>
      </c>
      <c r="O12133">
        <v>0</v>
      </c>
      <c r="P12133">
        <v>2635260</v>
      </c>
      <c r="Q12133">
        <v>492778</v>
      </c>
      <c r="R12133" t="s">
        <v>829</v>
      </c>
      <c r="S12133">
        <v>3285184</v>
      </c>
      <c r="T12133">
        <v>0</v>
      </c>
      <c r="U12133">
        <v>3285184</v>
      </c>
      <c r="V12133">
        <v>156</v>
      </c>
    </row>
    <row r="12134" spans="1:22" x14ac:dyDescent="0.3">
      <c r="A12134">
        <v>202122</v>
      </c>
      <c r="B12134" t="s">
        <v>820</v>
      </c>
      <c r="C12134" t="s">
        <v>821</v>
      </c>
      <c r="D12134" t="s">
        <v>822</v>
      </c>
      <c r="E12134" t="s">
        <v>823</v>
      </c>
      <c r="F12134" t="s">
        <v>852</v>
      </c>
      <c r="G12134" t="s">
        <v>853</v>
      </c>
      <c r="H12134" t="s">
        <v>1126</v>
      </c>
      <c r="I12134">
        <v>880</v>
      </c>
      <c r="J12134" t="s">
        <v>1127</v>
      </c>
      <c r="K12134" t="s">
        <v>842</v>
      </c>
      <c r="L12134" t="s">
        <v>844</v>
      </c>
      <c r="M12134">
        <v>0</v>
      </c>
      <c r="N12134">
        <v>240578</v>
      </c>
      <c r="O12134">
        <v>399920</v>
      </c>
      <c r="P12134">
        <v>0</v>
      </c>
      <c r="Q12134">
        <v>0</v>
      </c>
      <c r="R12134" t="s">
        <v>829</v>
      </c>
      <c r="S12134">
        <v>640498</v>
      </c>
      <c r="T12134">
        <v>0</v>
      </c>
      <c r="U12134">
        <v>640498</v>
      </c>
      <c r="V12134">
        <v>30</v>
      </c>
    </row>
    <row r="12135" spans="1:22" x14ac:dyDescent="0.3">
      <c r="A12135">
        <v>202223</v>
      </c>
      <c r="B12135" t="s">
        <v>820</v>
      </c>
      <c r="C12135" t="s">
        <v>821</v>
      </c>
      <c r="D12135" t="s">
        <v>822</v>
      </c>
      <c r="E12135" t="s">
        <v>823</v>
      </c>
      <c r="F12135" t="s">
        <v>852</v>
      </c>
      <c r="G12135" t="s">
        <v>853</v>
      </c>
      <c r="H12135" t="s">
        <v>1126</v>
      </c>
      <c r="I12135">
        <v>880</v>
      </c>
      <c r="J12135" t="s">
        <v>1127</v>
      </c>
      <c r="K12135" t="s">
        <v>842</v>
      </c>
      <c r="L12135" t="s">
        <v>844</v>
      </c>
      <c r="M12135">
        <v>0</v>
      </c>
      <c r="N12135">
        <v>289292</v>
      </c>
      <c r="O12135">
        <v>486555</v>
      </c>
      <c r="P12135">
        <v>0</v>
      </c>
      <c r="Q12135">
        <v>0</v>
      </c>
      <c r="R12135" t="s">
        <v>829</v>
      </c>
      <c r="S12135">
        <v>775847</v>
      </c>
      <c r="T12135">
        <v>0</v>
      </c>
      <c r="U12135">
        <v>775847</v>
      </c>
      <c r="V12135">
        <v>37</v>
      </c>
    </row>
    <row r="12136" spans="1:22" x14ac:dyDescent="0.3">
      <c r="A12136">
        <v>202324</v>
      </c>
      <c r="B12136" t="s">
        <v>820</v>
      </c>
      <c r="C12136" t="s">
        <v>821</v>
      </c>
      <c r="D12136" t="s">
        <v>822</v>
      </c>
      <c r="E12136" t="s">
        <v>823</v>
      </c>
      <c r="F12136" t="s">
        <v>852</v>
      </c>
      <c r="G12136" t="s">
        <v>853</v>
      </c>
      <c r="H12136" t="s">
        <v>1126</v>
      </c>
      <c r="I12136">
        <v>880</v>
      </c>
      <c r="J12136" t="s">
        <v>1127</v>
      </c>
      <c r="K12136" t="s">
        <v>842</v>
      </c>
      <c r="L12136" t="s">
        <v>844</v>
      </c>
      <c r="M12136">
        <v>0</v>
      </c>
      <c r="N12136">
        <v>318961</v>
      </c>
      <c r="O12136">
        <v>539318</v>
      </c>
      <c r="P12136">
        <v>0</v>
      </c>
      <c r="Q12136">
        <v>0</v>
      </c>
      <c r="R12136" t="s">
        <v>829</v>
      </c>
      <c r="S12136">
        <v>858279</v>
      </c>
      <c r="T12136">
        <v>0</v>
      </c>
      <c r="U12136">
        <v>858279</v>
      </c>
      <c r="V12136">
        <v>41</v>
      </c>
    </row>
    <row r="12137" spans="1:22" x14ac:dyDescent="0.3">
      <c r="A12137">
        <v>202122</v>
      </c>
      <c r="B12137" t="s">
        <v>820</v>
      </c>
      <c r="C12137" t="s">
        <v>821</v>
      </c>
      <c r="D12137" t="s">
        <v>822</v>
      </c>
      <c r="E12137" t="s">
        <v>823</v>
      </c>
      <c r="F12137" t="s">
        <v>852</v>
      </c>
      <c r="G12137" t="s">
        <v>853</v>
      </c>
      <c r="H12137" t="s">
        <v>1126</v>
      </c>
      <c r="I12137">
        <v>880</v>
      </c>
      <c r="J12137" t="s">
        <v>1127</v>
      </c>
      <c r="K12137" t="s">
        <v>842</v>
      </c>
      <c r="L12137" t="s">
        <v>251</v>
      </c>
      <c r="M12137" t="s">
        <v>829</v>
      </c>
      <c r="N12137" t="s">
        <v>829</v>
      </c>
      <c r="O12137">
        <v>0</v>
      </c>
      <c r="P12137">
        <v>0</v>
      </c>
      <c r="Q12137">
        <v>0</v>
      </c>
      <c r="R12137">
        <v>227182</v>
      </c>
      <c r="S12137">
        <v>227182</v>
      </c>
      <c r="T12137">
        <v>23570</v>
      </c>
      <c r="U12137">
        <v>203612</v>
      </c>
      <c r="V12137">
        <v>10</v>
      </c>
    </row>
    <row r="12138" spans="1:22" x14ac:dyDescent="0.3">
      <c r="A12138">
        <v>202223</v>
      </c>
      <c r="B12138" t="s">
        <v>820</v>
      </c>
      <c r="C12138" t="s">
        <v>821</v>
      </c>
      <c r="D12138" t="s">
        <v>822</v>
      </c>
      <c r="E12138" t="s">
        <v>823</v>
      </c>
      <c r="F12138" t="s">
        <v>852</v>
      </c>
      <c r="G12138" t="s">
        <v>853</v>
      </c>
      <c r="H12138" t="s">
        <v>1126</v>
      </c>
      <c r="I12138">
        <v>880</v>
      </c>
      <c r="J12138" t="s">
        <v>1127</v>
      </c>
      <c r="K12138" t="s">
        <v>842</v>
      </c>
      <c r="L12138" t="s">
        <v>251</v>
      </c>
      <c r="M12138" t="s">
        <v>829</v>
      </c>
      <c r="N12138" t="s">
        <v>829</v>
      </c>
      <c r="O12138">
        <v>0</v>
      </c>
      <c r="P12138">
        <v>0</v>
      </c>
      <c r="Q12138">
        <v>0</v>
      </c>
      <c r="R12138">
        <v>276644</v>
      </c>
      <c r="S12138">
        <v>276644</v>
      </c>
      <c r="T12138">
        <v>59111</v>
      </c>
      <c r="U12138">
        <v>217533</v>
      </c>
      <c r="V12138">
        <v>10</v>
      </c>
    </row>
    <row r="12139" spans="1:22" x14ac:dyDescent="0.3">
      <c r="A12139">
        <v>202324</v>
      </c>
      <c r="B12139" t="s">
        <v>820</v>
      </c>
      <c r="C12139" t="s">
        <v>821</v>
      </c>
      <c r="D12139" t="s">
        <v>822</v>
      </c>
      <c r="E12139" t="s">
        <v>823</v>
      </c>
      <c r="F12139" t="s">
        <v>852</v>
      </c>
      <c r="G12139" t="s">
        <v>853</v>
      </c>
      <c r="H12139" t="s">
        <v>1126</v>
      </c>
      <c r="I12139">
        <v>880</v>
      </c>
      <c r="J12139" t="s">
        <v>1127</v>
      </c>
      <c r="K12139" t="s">
        <v>842</v>
      </c>
      <c r="L12139" t="s">
        <v>251</v>
      </c>
      <c r="M12139" t="s">
        <v>829</v>
      </c>
      <c r="N12139" t="s">
        <v>829</v>
      </c>
      <c r="O12139">
        <v>0</v>
      </c>
      <c r="P12139">
        <v>0</v>
      </c>
      <c r="Q12139">
        <v>0</v>
      </c>
      <c r="R12139">
        <v>314619</v>
      </c>
      <c r="S12139">
        <v>314619</v>
      </c>
      <c r="T12139">
        <v>36732</v>
      </c>
      <c r="U12139">
        <v>277887</v>
      </c>
      <c r="V12139">
        <v>13</v>
      </c>
    </row>
    <row r="12140" spans="1:22" x14ac:dyDescent="0.3">
      <c r="A12140">
        <v>202122</v>
      </c>
      <c r="B12140" t="s">
        <v>820</v>
      </c>
      <c r="C12140" t="s">
        <v>821</v>
      </c>
      <c r="D12140" t="s">
        <v>822</v>
      </c>
      <c r="E12140" t="s">
        <v>823</v>
      </c>
      <c r="F12140" t="s">
        <v>852</v>
      </c>
      <c r="G12140" t="s">
        <v>853</v>
      </c>
      <c r="H12140" t="s">
        <v>1126</v>
      </c>
      <c r="I12140">
        <v>880</v>
      </c>
      <c r="J12140" t="s">
        <v>1127</v>
      </c>
      <c r="K12140" t="s">
        <v>842</v>
      </c>
      <c r="L12140" t="s">
        <v>253</v>
      </c>
      <c r="M12140" t="s">
        <v>829</v>
      </c>
      <c r="N12140" t="s">
        <v>829</v>
      </c>
      <c r="O12140">
        <v>0</v>
      </c>
      <c r="P12140">
        <v>0</v>
      </c>
      <c r="Q12140">
        <v>0</v>
      </c>
      <c r="R12140">
        <v>91456</v>
      </c>
      <c r="S12140">
        <v>91456</v>
      </c>
      <c r="T12140">
        <v>0</v>
      </c>
      <c r="U12140">
        <v>91456</v>
      </c>
      <c r="V12140">
        <v>4</v>
      </c>
    </row>
    <row r="12141" spans="1:22" x14ac:dyDescent="0.3">
      <c r="A12141">
        <v>202223</v>
      </c>
      <c r="B12141" t="s">
        <v>820</v>
      </c>
      <c r="C12141" t="s">
        <v>821</v>
      </c>
      <c r="D12141" t="s">
        <v>822</v>
      </c>
      <c r="E12141" t="s">
        <v>823</v>
      </c>
      <c r="F12141" t="s">
        <v>852</v>
      </c>
      <c r="G12141" t="s">
        <v>853</v>
      </c>
      <c r="H12141" t="s">
        <v>1126</v>
      </c>
      <c r="I12141">
        <v>880</v>
      </c>
      <c r="J12141" t="s">
        <v>1127</v>
      </c>
      <c r="K12141" t="s">
        <v>842</v>
      </c>
      <c r="L12141" t="s">
        <v>253</v>
      </c>
      <c r="M12141" t="s">
        <v>829</v>
      </c>
      <c r="N12141" t="s">
        <v>829</v>
      </c>
      <c r="O12141">
        <v>0</v>
      </c>
      <c r="P12141">
        <v>0</v>
      </c>
      <c r="Q12141">
        <v>0</v>
      </c>
      <c r="R12141">
        <v>112041</v>
      </c>
      <c r="S12141">
        <v>112041</v>
      </c>
      <c r="T12141">
        <v>0</v>
      </c>
      <c r="U12141">
        <v>112041</v>
      </c>
      <c r="V12141">
        <v>5</v>
      </c>
    </row>
    <row r="12142" spans="1:22" x14ac:dyDescent="0.3">
      <c r="A12142">
        <v>202324</v>
      </c>
      <c r="B12142" t="s">
        <v>820</v>
      </c>
      <c r="C12142" t="s">
        <v>821</v>
      </c>
      <c r="D12142" t="s">
        <v>822</v>
      </c>
      <c r="E12142" t="s">
        <v>823</v>
      </c>
      <c r="F12142" t="s">
        <v>852</v>
      </c>
      <c r="G12142" t="s">
        <v>853</v>
      </c>
      <c r="H12142" t="s">
        <v>1126</v>
      </c>
      <c r="I12142">
        <v>880</v>
      </c>
      <c r="J12142" t="s">
        <v>1127</v>
      </c>
      <c r="K12142" t="s">
        <v>842</v>
      </c>
      <c r="L12142" t="s">
        <v>253</v>
      </c>
      <c r="M12142" t="s">
        <v>829</v>
      </c>
      <c r="N12142" t="s">
        <v>829</v>
      </c>
      <c r="O12142">
        <v>0</v>
      </c>
      <c r="P12142">
        <v>0</v>
      </c>
      <c r="Q12142">
        <v>0</v>
      </c>
      <c r="R12142">
        <v>126660</v>
      </c>
      <c r="S12142">
        <v>126660</v>
      </c>
      <c r="T12142">
        <v>0</v>
      </c>
      <c r="U12142">
        <v>126660</v>
      </c>
      <c r="V12142">
        <v>6</v>
      </c>
    </row>
    <row r="12143" spans="1:22" x14ac:dyDescent="0.3">
      <c r="A12143">
        <v>202122</v>
      </c>
      <c r="B12143" t="s">
        <v>820</v>
      </c>
      <c r="C12143" t="s">
        <v>821</v>
      </c>
      <c r="D12143" t="s">
        <v>822</v>
      </c>
      <c r="E12143" t="s">
        <v>823</v>
      </c>
      <c r="F12143" t="s">
        <v>852</v>
      </c>
      <c r="G12143" t="s">
        <v>853</v>
      </c>
      <c r="H12143" t="s">
        <v>1126</v>
      </c>
      <c r="I12143">
        <v>880</v>
      </c>
      <c r="J12143" t="s">
        <v>1127</v>
      </c>
      <c r="K12143" t="s">
        <v>842</v>
      </c>
      <c r="L12143" t="s">
        <v>845</v>
      </c>
      <c r="M12143" t="s">
        <v>829</v>
      </c>
      <c r="N12143" t="s">
        <v>829</v>
      </c>
      <c r="O12143">
        <v>0</v>
      </c>
      <c r="P12143">
        <v>0</v>
      </c>
      <c r="Q12143">
        <v>0</v>
      </c>
      <c r="R12143">
        <v>53093</v>
      </c>
      <c r="S12143">
        <v>53093</v>
      </c>
      <c r="T12143">
        <v>0</v>
      </c>
      <c r="U12143">
        <v>53093</v>
      </c>
      <c r="V12143">
        <v>3</v>
      </c>
    </row>
    <row r="12144" spans="1:22" x14ac:dyDescent="0.3">
      <c r="A12144">
        <v>202223</v>
      </c>
      <c r="B12144" t="s">
        <v>820</v>
      </c>
      <c r="C12144" t="s">
        <v>821</v>
      </c>
      <c r="D12144" t="s">
        <v>822</v>
      </c>
      <c r="E12144" t="s">
        <v>823</v>
      </c>
      <c r="F12144" t="s">
        <v>852</v>
      </c>
      <c r="G12144" t="s">
        <v>853</v>
      </c>
      <c r="H12144" t="s">
        <v>1126</v>
      </c>
      <c r="I12144">
        <v>880</v>
      </c>
      <c r="J12144" t="s">
        <v>1127</v>
      </c>
      <c r="K12144" t="s">
        <v>842</v>
      </c>
      <c r="L12144" t="s">
        <v>845</v>
      </c>
      <c r="M12144" t="s">
        <v>829</v>
      </c>
      <c r="N12144" t="s">
        <v>829</v>
      </c>
      <c r="O12144">
        <v>0</v>
      </c>
      <c r="P12144">
        <v>0</v>
      </c>
      <c r="Q12144">
        <v>0</v>
      </c>
      <c r="R12144">
        <v>65999</v>
      </c>
      <c r="S12144">
        <v>65999</v>
      </c>
      <c r="T12144">
        <v>0</v>
      </c>
      <c r="U12144">
        <v>65999</v>
      </c>
      <c r="V12144">
        <v>3</v>
      </c>
    </row>
    <row r="12145" spans="1:22" x14ac:dyDescent="0.3">
      <c r="A12145">
        <v>202324</v>
      </c>
      <c r="B12145" t="s">
        <v>820</v>
      </c>
      <c r="C12145" t="s">
        <v>821</v>
      </c>
      <c r="D12145" t="s">
        <v>822</v>
      </c>
      <c r="E12145" t="s">
        <v>823</v>
      </c>
      <c r="F12145" t="s">
        <v>852</v>
      </c>
      <c r="G12145" t="s">
        <v>853</v>
      </c>
      <c r="H12145" t="s">
        <v>1126</v>
      </c>
      <c r="I12145">
        <v>880</v>
      </c>
      <c r="J12145" t="s">
        <v>1127</v>
      </c>
      <c r="K12145" t="s">
        <v>842</v>
      </c>
      <c r="L12145" t="s">
        <v>845</v>
      </c>
      <c r="M12145" t="s">
        <v>829</v>
      </c>
      <c r="N12145" t="s">
        <v>829</v>
      </c>
      <c r="O12145">
        <v>0</v>
      </c>
      <c r="P12145">
        <v>0</v>
      </c>
      <c r="Q12145">
        <v>0</v>
      </c>
      <c r="R12145">
        <v>73538</v>
      </c>
      <c r="S12145">
        <v>73538</v>
      </c>
      <c r="T12145">
        <v>0</v>
      </c>
      <c r="U12145">
        <v>73538</v>
      </c>
      <c r="V12145">
        <v>4</v>
      </c>
    </row>
    <row r="12146" spans="1:22" x14ac:dyDescent="0.3">
      <c r="A12146">
        <v>202122</v>
      </c>
      <c r="B12146" t="s">
        <v>820</v>
      </c>
      <c r="C12146" t="s">
        <v>821</v>
      </c>
      <c r="D12146" t="s">
        <v>822</v>
      </c>
      <c r="E12146" t="s">
        <v>823</v>
      </c>
      <c r="F12146" t="s">
        <v>898</v>
      </c>
      <c r="G12146" t="s">
        <v>899</v>
      </c>
      <c r="H12146" t="s">
        <v>1128</v>
      </c>
      <c r="I12146">
        <v>211</v>
      </c>
      <c r="J12146" t="s">
        <v>1129</v>
      </c>
      <c r="K12146" t="s">
        <v>828</v>
      </c>
      <c r="L12146" t="s">
        <v>336</v>
      </c>
      <c r="M12146">
        <v>0</v>
      </c>
      <c r="N12146">
        <v>416000</v>
      </c>
      <c r="O12146">
        <v>90000</v>
      </c>
      <c r="P12146">
        <v>7500000</v>
      </c>
      <c r="Q12146">
        <v>2150000</v>
      </c>
      <c r="R12146" t="s">
        <v>829</v>
      </c>
      <c r="S12146">
        <v>10156000</v>
      </c>
      <c r="T12146" t="s">
        <v>829</v>
      </c>
      <c r="U12146">
        <v>10156000</v>
      </c>
      <c r="V12146">
        <v>300</v>
      </c>
    </row>
    <row r="12147" spans="1:22" x14ac:dyDescent="0.3">
      <c r="A12147">
        <v>202223</v>
      </c>
      <c r="B12147" t="s">
        <v>820</v>
      </c>
      <c r="C12147" t="s">
        <v>821</v>
      </c>
      <c r="D12147" t="s">
        <v>822</v>
      </c>
      <c r="E12147" t="s">
        <v>823</v>
      </c>
      <c r="F12147" t="s">
        <v>898</v>
      </c>
      <c r="G12147" t="s">
        <v>899</v>
      </c>
      <c r="H12147" t="s">
        <v>1128</v>
      </c>
      <c r="I12147">
        <v>211</v>
      </c>
      <c r="J12147" t="s">
        <v>1129</v>
      </c>
      <c r="K12147" t="s">
        <v>828</v>
      </c>
      <c r="L12147" t="s">
        <v>336</v>
      </c>
      <c r="M12147">
        <v>0</v>
      </c>
      <c r="N12147">
        <v>708400</v>
      </c>
      <c r="O12147">
        <v>150000</v>
      </c>
      <c r="P12147">
        <v>7521465</v>
      </c>
      <c r="Q12147">
        <v>2240000</v>
      </c>
      <c r="R12147" t="s">
        <v>829</v>
      </c>
      <c r="S12147">
        <v>10619865</v>
      </c>
      <c r="T12147" t="s">
        <v>829</v>
      </c>
      <c r="U12147">
        <v>10619865</v>
      </c>
      <c r="V12147">
        <v>316</v>
      </c>
    </row>
    <row r="12148" spans="1:22" x14ac:dyDescent="0.3">
      <c r="A12148">
        <v>202324</v>
      </c>
      <c r="B12148" t="s">
        <v>820</v>
      </c>
      <c r="C12148" t="s">
        <v>821</v>
      </c>
      <c r="D12148" t="s">
        <v>822</v>
      </c>
      <c r="E12148" t="s">
        <v>823</v>
      </c>
      <c r="F12148" t="s">
        <v>898</v>
      </c>
      <c r="G12148" t="s">
        <v>899</v>
      </c>
      <c r="H12148" t="s">
        <v>1128</v>
      </c>
      <c r="I12148">
        <v>211</v>
      </c>
      <c r="J12148" t="s">
        <v>1129</v>
      </c>
      <c r="K12148" t="s">
        <v>828</v>
      </c>
      <c r="L12148" t="s">
        <v>336</v>
      </c>
      <c r="M12148">
        <v>0</v>
      </c>
      <c r="N12148">
        <v>630000</v>
      </c>
      <c r="O12148">
        <v>90000</v>
      </c>
      <c r="P12148">
        <v>7470000</v>
      </c>
      <c r="Q12148">
        <v>2270450</v>
      </c>
      <c r="R12148" t="s">
        <v>829</v>
      </c>
      <c r="S12148">
        <v>10460450</v>
      </c>
      <c r="T12148" t="s">
        <v>829</v>
      </c>
      <c r="U12148">
        <v>10460450</v>
      </c>
      <c r="V12148">
        <v>318</v>
      </c>
    </row>
    <row r="12149" spans="1:22" x14ac:dyDescent="0.3">
      <c r="A12149">
        <v>202122</v>
      </c>
      <c r="B12149" t="s">
        <v>820</v>
      </c>
      <c r="C12149" t="s">
        <v>821</v>
      </c>
      <c r="D12149" t="s">
        <v>822</v>
      </c>
      <c r="E12149" t="s">
        <v>823</v>
      </c>
      <c r="F12149" t="s">
        <v>898</v>
      </c>
      <c r="G12149" t="s">
        <v>899</v>
      </c>
      <c r="H12149" t="s">
        <v>1128</v>
      </c>
      <c r="I12149">
        <v>211</v>
      </c>
      <c r="J12149" t="s">
        <v>1129</v>
      </c>
      <c r="K12149" t="s">
        <v>828</v>
      </c>
      <c r="L12149" t="s">
        <v>235</v>
      </c>
      <c r="M12149" t="s">
        <v>829</v>
      </c>
      <c r="N12149">
        <v>133774</v>
      </c>
      <c r="O12149">
        <v>73100</v>
      </c>
      <c r="P12149" t="s">
        <v>829</v>
      </c>
      <c r="Q12149" t="s">
        <v>829</v>
      </c>
      <c r="R12149" t="s">
        <v>829</v>
      </c>
      <c r="S12149">
        <v>206874</v>
      </c>
      <c r="T12149">
        <v>0</v>
      </c>
      <c r="U12149">
        <v>206874</v>
      </c>
      <c r="V12149">
        <v>6</v>
      </c>
    </row>
    <row r="12150" spans="1:22" x14ac:dyDescent="0.3">
      <c r="A12150">
        <v>202223</v>
      </c>
      <c r="B12150" t="s">
        <v>820</v>
      </c>
      <c r="C12150" t="s">
        <v>821</v>
      </c>
      <c r="D12150" t="s">
        <v>822</v>
      </c>
      <c r="E12150" t="s">
        <v>823</v>
      </c>
      <c r="F12150" t="s">
        <v>898</v>
      </c>
      <c r="G12150" t="s">
        <v>899</v>
      </c>
      <c r="H12150" t="s">
        <v>1128</v>
      </c>
      <c r="I12150">
        <v>211</v>
      </c>
      <c r="J12150" t="s">
        <v>1129</v>
      </c>
      <c r="K12150" t="s">
        <v>828</v>
      </c>
      <c r="L12150" t="s">
        <v>235</v>
      </c>
      <c r="M12150" t="s">
        <v>829</v>
      </c>
      <c r="N12150">
        <v>93806</v>
      </c>
      <c r="O12150">
        <v>60942</v>
      </c>
      <c r="P12150" t="s">
        <v>829</v>
      </c>
      <c r="Q12150" t="s">
        <v>829</v>
      </c>
      <c r="R12150" t="s">
        <v>829</v>
      </c>
      <c r="S12150">
        <v>154748</v>
      </c>
      <c r="T12150">
        <v>0</v>
      </c>
      <c r="U12150">
        <v>154748</v>
      </c>
      <c r="V12150">
        <v>5</v>
      </c>
    </row>
    <row r="12151" spans="1:22" x14ac:dyDescent="0.3">
      <c r="A12151">
        <v>202324</v>
      </c>
      <c r="B12151" t="s">
        <v>820</v>
      </c>
      <c r="C12151" t="s">
        <v>821</v>
      </c>
      <c r="D12151" t="s">
        <v>822</v>
      </c>
      <c r="E12151" t="s">
        <v>823</v>
      </c>
      <c r="F12151" t="s">
        <v>898</v>
      </c>
      <c r="G12151" t="s">
        <v>899</v>
      </c>
      <c r="H12151" t="s">
        <v>1128</v>
      </c>
      <c r="I12151">
        <v>211</v>
      </c>
      <c r="J12151" t="s">
        <v>1129</v>
      </c>
      <c r="K12151" t="s">
        <v>828</v>
      </c>
      <c r="L12151" t="s">
        <v>235</v>
      </c>
      <c r="M12151" t="s">
        <v>829</v>
      </c>
      <c r="N12151">
        <v>102080</v>
      </c>
      <c r="O12151">
        <v>50179</v>
      </c>
      <c r="P12151" t="s">
        <v>829</v>
      </c>
      <c r="Q12151" t="s">
        <v>829</v>
      </c>
      <c r="R12151" t="s">
        <v>829</v>
      </c>
      <c r="S12151">
        <v>152259</v>
      </c>
      <c r="T12151">
        <v>0</v>
      </c>
      <c r="U12151">
        <v>152259</v>
      </c>
      <c r="V12151">
        <v>5</v>
      </c>
    </row>
    <row r="12152" spans="1:22" x14ac:dyDescent="0.3">
      <c r="A12152">
        <v>202122</v>
      </c>
      <c r="B12152" t="s">
        <v>820</v>
      </c>
      <c r="C12152" t="s">
        <v>821</v>
      </c>
      <c r="D12152" t="s">
        <v>822</v>
      </c>
      <c r="E12152" t="s">
        <v>823</v>
      </c>
      <c r="F12152" t="s">
        <v>898</v>
      </c>
      <c r="G12152" t="s">
        <v>899</v>
      </c>
      <c r="H12152" t="s">
        <v>1128</v>
      </c>
      <c r="I12152">
        <v>211</v>
      </c>
      <c r="J12152" t="s">
        <v>1129</v>
      </c>
      <c r="K12152" t="s">
        <v>828</v>
      </c>
      <c r="L12152" t="s">
        <v>534</v>
      </c>
      <c r="M12152">
        <v>118165</v>
      </c>
      <c r="N12152">
        <v>869338</v>
      </c>
      <c r="O12152">
        <v>428550</v>
      </c>
      <c r="P12152">
        <v>34792618</v>
      </c>
      <c r="Q12152">
        <v>15954</v>
      </c>
      <c r="R12152" t="s">
        <v>829</v>
      </c>
      <c r="S12152">
        <v>36224625</v>
      </c>
      <c r="T12152">
        <v>0</v>
      </c>
      <c r="U12152">
        <v>36224625</v>
      </c>
      <c r="V12152">
        <v>435</v>
      </c>
    </row>
    <row r="12153" spans="1:22" x14ac:dyDescent="0.3">
      <c r="A12153">
        <v>202223</v>
      </c>
      <c r="B12153" t="s">
        <v>820</v>
      </c>
      <c r="C12153" t="s">
        <v>821</v>
      </c>
      <c r="D12153" t="s">
        <v>822</v>
      </c>
      <c r="E12153" t="s">
        <v>823</v>
      </c>
      <c r="F12153" t="s">
        <v>898</v>
      </c>
      <c r="G12153" t="s">
        <v>899</v>
      </c>
      <c r="H12153" t="s">
        <v>1128</v>
      </c>
      <c r="I12153">
        <v>211</v>
      </c>
      <c r="J12153" t="s">
        <v>1129</v>
      </c>
      <c r="K12153" t="s">
        <v>828</v>
      </c>
      <c r="L12153" t="s">
        <v>534</v>
      </c>
      <c r="M12153">
        <v>294053</v>
      </c>
      <c r="N12153">
        <v>6316713</v>
      </c>
      <c r="O12153">
        <v>3949145</v>
      </c>
      <c r="P12153">
        <v>28379859</v>
      </c>
      <c r="Q12153">
        <v>124910</v>
      </c>
      <c r="R12153" t="s">
        <v>829</v>
      </c>
      <c r="S12153">
        <v>39064680</v>
      </c>
      <c r="T12153">
        <v>0</v>
      </c>
      <c r="U12153">
        <v>39064680</v>
      </c>
      <c r="V12153">
        <v>479</v>
      </c>
    </row>
    <row r="12154" spans="1:22" x14ac:dyDescent="0.3">
      <c r="A12154">
        <v>202324</v>
      </c>
      <c r="B12154" t="s">
        <v>820</v>
      </c>
      <c r="C12154" t="s">
        <v>821</v>
      </c>
      <c r="D12154" t="s">
        <v>822</v>
      </c>
      <c r="E12154" t="s">
        <v>823</v>
      </c>
      <c r="F12154" t="s">
        <v>898</v>
      </c>
      <c r="G12154" t="s">
        <v>899</v>
      </c>
      <c r="H12154" t="s">
        <v>1128</v>
      </c>
      <c r="I12154">
        <v>211</v>
      </c>
      <c r="J12154" t="s">
        <v>1129</v>
      </c>
      <c r="K12154" t="s">
        <v>828</v>
      </c>
      <c r="L12154" t="s">
        <v>534</v>
      </c>
      <c r="M12154">
        <v>461466</v>
      </c>
      <c r="N12154">
        <v>12175539</v>
      </c>
      <c r="O12154">
        <v>7520567</v>
      </c>
      <c r="P12154">
        <v>27195253</v>
      </c>
      <c r="Q12154">
        <v>493882</v>
      </c>
      <c r="R12154" t="s">
        <v>829</v>
      </c>
      <c r="S12154">
        <v>47846707</v>
      </c>
      <c r="T12154">
        <v>488741</v>
      </c>
      <c r="U12154">
        <v>47357966</v>
      </c>
      <c r="V12154">
        <v>655</v>
      </c>
    </row>
    <row r="12155" spans="1:22" x14ac:dyDescent="0.3">
      <c r="A12155">
        <v>202122</v>
      </c>
      <c r="B12155" t="s">
        <v>820</v>
      </c>
      <c r="C12155" t="s">
        <v>821</v>
      </c>
      <c r="D12155" t="s">
        <v>822</v>
      </c>
      <c r="E12155" t="s">
        <v>823</v>
      </c>
      <c r="F12155" t="s">
        <v>898</v>
      </c>
      <c r="G12155" t="s">
        <v>899</v>
      </c>
      <c r="H12155" t="s">
        <v>1128</v>
      </c>
      <c r="I12155">
        <v>211</v>
      </c>
      <c r="J12155" t="s">
        <v>1129</v>
      </c>
      <c r="K12155" t="s">
        <v>828</v>
      </c>
      <c r="L12155" t="s">
        <v>603</v>
      </c>
      <c r="M12155" t="s">
        <v>829</v>
      </c>
      <c r="N12155" t="s">
        <v>829</v>
      </c>
      <c r="O12155" t="s">
        <v>829</v>
      </c>
      <c r="P12155">
        <v>0</v>
      </c>
      <c r="Q12155">
        <v>0</v>
      </c>
      <c r="R12155">
        <v>0</v>
      </c>
      <c r="S12155">
        <v>0</v>
      </c>
      <c r="T12155">
        <v>0</v>
      </c>
      <c r="U12155">
        <v>0</v>
      </c>
      <c r="V12155">
        <v>0</v>
      </c>
    </row>
    <row r="12156" spans="1:22" x14ac:dyDescent="0.3">
      <c r="A12156">
        <v>202223</v>
      </c>
      <c r="B12156" t="s">
        <v>820</v>
      </c>
      <c r="C12156" t="s">
        <v>821</v>
      </c>
      <c r="D12156" t="s">
        <v>822</v>
      </c>
      <c r="E12156" t="s">
        <v>823</v>
      </c>
      <c r="F12156" t="s">
        <v>898</v>
      </c>
      <c r="G12156" t="s">
        <v>899</v>
      </c>
      <c r="H12156" t="s">
        <v>1128</v>
      </c>
      <c r="I12156">
        <v>211</v>
      </c>
      <c r="J12156" t="s">
        <v>1129</v>
      </c>
      <c r="K12156" t="s">
        <v>828</v>
      </c>
      <c r="L12156" t="s">
        <v>603</v>
      </c>
      <c r="M12156" t="s">
        <v>829</v>
      </c>
      <c r="N12156" t="s">
        <v>829</v>
      </c>
      <c r="O12156" t="s">
        <v>829</v>
      </c>
      <c r="P12156">
        <v>0</v>
      </c>
      <c r="Q12156">
        <v>0</v>
      </c>
      <c r="R12156">
        <v>0</v>
      </c>
      <c r="S12156">
        <v>0</v>
      </c>
      <c r="T12156">
        <v>0</v>
      </c>
      <c r="U12156">
        <v>0</v>
      </c>
      <c r="V12156">
        <v>0</v>
      </c>
    </row>
    <row r="12157" spans="1:22" x14ac:dyDescent="0.3">
      <c r="A12157">
        <v>202324</v>
      </c>
      <c r="B12157" t="s">
        <v>820</v>
      </c>
      <c r="C12157" t="s">
        <v>821</v>
      </c>
      <c r="D12157" t="s">
        <v>822</v>
      </c>
      <c r="E12157" t="s">
        <v>823</v>
      </c>
      <c r="F12157" t="s">
        <v>898</v>
      </c>
      <c r="G12157" t="s">
        <v>899</v>
      </c>
      <c r="H12157" t="s">
        <v>1128</v>
      </c>
      <c r="I12157">
        <v>211</v>
      </c>
      <c r="J12157" t="s">
        <v>1129</v>
      </c>
      <c r="K12157" t="s">
        <v>828</v>
      </c>
      <c r="L12157" t="s">
        <v>603</v>
      </c>
      <c r="M12157" t="s">
        <v>829</v>
      </c>
      <c r="N12157" t="s">
        <v>829</v>
      </c>
      <c r="O12157" t="s">
        <v>829</v>
      </c>
      <c r="P12157">
        <v>0</v>
      </c>
      <c r="Q12157">
        <v>0</v>
      </c>
      <c r="R12157">
        <v>0</v>
      </c>
      <c r="S12157">
        <v>0</v>
      </c>
      <c r="T12157">
        <v>0</v>
      </c>
      <c r="U12157">
        <v>0</v>
      </c>
      <c r="V12157">
        <v>0</v>
      </c>
    </row>
    <row r="12158" spans="1:22" x14ac:dyDescent="0.3">
      <c r="A12158">
        <v>202122</v>
      </c>
      <c r="B12158" t="s">
        <v>820</v>
      </c>
      <c r="C12158" t="s">
        <v>821</v>
      </c>
      <c r="D12158" t="s">
        <v>822</v>
      </c>
      <c r="E12158" t="s">
        <v>823</v>
      </c>
      <c r="F12158" t="s">
        <v>898</v>
      </c>
      <c r="G12158" t="s">
        <v>899</v>
      </c>
      <c r="H12158" t="s">
        <v>1128</v>
      </c>
      <c r="I12158">
        <v>211</v>
      </c>
      <c r="J12158" t="s">
        <v>1129</v>
      </c>
      <c r="K12158" t="s">
        <v>828</v>
      </c>
      <c r="L12158" t="s">
        <v>606</v>
      </c>
      <c r="M12158">
        <v>0</v>
      </c>
      <c r="N12158">
        <v>0</v>
      </c>
      <c r="O12158">
        <v>0</v>
      </c>
      <c r="P12158">
        <v>0</v>
      </c>
      <c r="Q12158">
        <v>0</v>
      </c>
      <c r="R12158">
        <v>0</v>
      </c>
      <c r="S12158">
        <v>0</v>
      </c>
      <c r="T12158">
        <v>0</v>
      </c>
      <c r="U12158">
        <v>0</v>
      </c>
      <c r="V12158">
        <v>0</v>
      </c>
    </row>
    <row r="12159" spans="1:22" x14ac:dyDescent="0.3">
      <c r="A12159">
        <v>202223</v>
      </c>
      <c r="B12159" t="s">
        <v>820</v>
      </c>
      <c r="C12159" t="s">
        <v>821</v>
      </c>
      <c r="D12159" t="s">
        <v>822</v>
      </c>
      <c r="E12159" t="s">
        <v>823</v>
      </c>
      <c r="F12159" t="s">
        <v>898</v>
      </c>
      <c r="G12159" t="s">
        <v>899</v>
      </c>
      <c r="H12159" t="s">
        <v>1128</v>
      </c>
      <c r="I12159">
        <v>211</v>
      </c>
      <c r="J12159" t="s">
        <v>1129</v>
      </c>
      <c r="K12159" t="s">
        <v>828</v>
      </c>
      <c r="L12159" t="s">
        <v>606</v>
      </c>
      <c r="M12159">
        <v>0</v>
      </c>
      <c r="N12159">
        <v>0</v>
      </c>
      <c r="O12159">
        <v>0</v>
      </c>
      <c r="P12159">
        <v>0</v>
      </c>
      <c r="Q12159">
        <v>0</v>
      </c>
      <c r="R12159">
        <v>0</v>
      </c>
      <c r="S12159">
        <v>0</v>
      </c>
      <c r="T12159">
        <v>0</v>
      </c>
      <c r="U12159">
        <v>0</v>
      </c>
      <c r="V12159">
        <v>0</v>
      </c>
    </row>
    <row r="12160" spans="1:22" x14ac:dyDescent="0.3">
      <c r="A12160">
        <v>202324</v>
      </c>
      <c r="B12160" t="s">
        <v>820</v>
      </c>
      <c r="C12160" t="s">
        <v>821</v>
      </c>
      <c r="D12160" t="s">
        <v>822</v>
      </c>
      <c r="E12160" t="s">
        <v>823</v>
      </c>
      <c r="F12160" t="s">
        <v>898</v>
      </c>
      <c r="G12160" t="s">
        <v>899</v>
      </c>
      <c r="H12160" t="s">
        <v>1128</v>
      </c>
      <c r="I12160">
        <v>211</v>
      </c>
      <c r="J12160" t="s">
        <v>1129</v>
      </c>
      <c r="K12160" t="s">
        <v>828</v>
      </c>
      <c r="L12160" t="s">
        <v>606</v>
      </c>
      <c r="M12160">
        <v>9328</v>
      </c>
      <c r="N12160">
        <v>380843</v>
      </c>
      <c r="O12160">
        <v>235238</v>
      </c>
      <c r="P12160">
        <v>270119</v>
      </c>
      <c r="Q12160">
        <v>811</v>
      </c>
      <c r="R12160">
        <v>0</v>
      </c>
      <c r="S12160">
        <v>896339</v>
      </c>
      <c r="T12160">
        <v>0</v>
      </c>
      <c r="U12160">
        <v>896339</v>
      </c>
      <c r="V12160">
        <v>12</v>
      </c>
    </row>
    <row r="12161" spans="1:22" x14ac:dyDescent="0.3">
      <c r="A12161">
        <v>202122</v>
      </c>
      <c r="B12161" t="s">
        <v>820</v>
      </c>
      <c r="C12161" t="s">
        <v>821</v>
      </c>
      <c r="D12161" t="s">
        <v>822</v>
      </c>
      <c r="E12161" t="s">
        <v>823</v>
      </c>
      <c r="F12161" t="s">
        <v>898</v>
      </c>
      <c r="G12161" t="s">
        <v>899</v>
      </c>
      <c r="H12161" t="s">
        <v>1128</v>
      </c>
      <c r="I12161">
        <v>211</v>
      </c>
      <c r="J12161" t="s">
        <v>1129</v>
      </c>
      <c r="K12161" t="s">
        <v>828</v>
      </c>
      <c r="L12161" t="s">
        <v>609</v>
      </c>
      <c r="M12161" t="s">
        <v>829</v>
      </c>
      <c r="N12161" t="s">
        <v>829</v>
      </c>
      <c r="O12161" t="s">
        <v>829</v>
      </c>
      <c r="P12161" t="s">
        <v>829</v>
      </c>
      <c r="Q12161">
        <v>0</v>
      </c>
      <c r="R12161" t="s">
        <v>829</v>
      </c>
      <c r="S12161">
        <v>0</v>
      </c>
      <c r="T12161">
        <v>0</v>
      </c>
      <c r="U12161">
        <v>0</v>
      </c>
      <c r="V12161">
        <v>0</v>
      </c>
    </row>
    <row r="12162" spans="1:22" x14ac:dyDescent="0.3">
      <c r="A12162">
        <v>202223</v>
      </c>
      <c r="B12162" t="s">
        <v>820</v>
      </c>
      <c r="C12162" t="s">
        <v>821</v>
      </c>
      <c r="D12162" t="s">
        <v>822</v>
      </c>
      <c r="E12162" t="s">
        <v>823</v>
      </c>
      <c r="F12162" t="s">
        <v>898</v>
      </c>
      <c r="G12162" t="s">
        <v>899</v>
      </c>
      <c r="H12162" t="s">
        <v>1128</v>
      </c>
      <c r="I12162">
        <v>211</v>
      </c>
      <c r="J12162" t="s">
        <v>1129</v>
      </c>
      <c r="K12162" t="s">
        <v>828</v>
      </c>
      <c r="L12162" t="s">
        <v>609</v>
      </c>
      <c r="M12162" t="s">
        <v>829</v>
      </c>
      <c r="N12162" t="s">
        <v>829</v>
      </c>
      <c r="O12162" t="s">
        <v>829</v>
      </c>
      <c r="P12162" t="s">
        <v>829</v>
      </c>
      <c r="Q12162">
        <v>0</v>
      </c>
      <c r="R12162" t="s">
        <v>829</v>
      </c>
      <c r="S12162">
        <v>0</v>
      </c>
      <c r="T12162">
        <v>0</v>
      </c>
      <c r="U12162">
        <v>0</v>
      </c>
      <c r="V12162">
        <v>0</v>
      </c>
    </row>
    <row r="12163" spans="1:22" x14ac:dyDescent="0.3">
      <c r="A12163">
        <v>202122</v>
      </c>
      <c r="B12163" t="s">
        <v>820</v>
      </c>
      <c r="C12163" t="s">
        <v>821</v>
      </c>
      <c r="D12163" t="s">
        <v>822</v>
      </c>
      <c r="E12163" t="s">
        <v>823</v>
      </c>
      <c r="F12163" t="s">
        <v>898</v>
      </c>
      <c r="G12163" t="s">
        <v>899</v>
      </c>
      <c r="H12163" t="s">
        <v>1128</v>
      </c>
      <c r="I12163">
        <v>211</v>
      </c>
      <c r="J12163" t="s">
        <v>1129</v>
      </c>
      <c r="K12163" t="s">
        <v>828</v>
      </c>
      <c r="L12163" t="s">
        <v>830</v>
      </c>
      <c r="M12163">
        <v>4572</v>
      </c>
      <c r="N12163">
        <v>8112</v>
      </c>
      <c r="O12163">
        <v>594257</v>
      </c>
      <c r="P12163">
        <v>23009</v>
      </c>
      <c r="Q12163">
        <v>0</v>
      </c>
      <c r="R12163">
        <v>0</v>
      </c>
      <c r="S12163">
        <v>629950</v>
      </c>
      <c r="T12163">
        <v>0</v>
      </c>
      <c r="U12163">
        <v>629950</v>
      </c>
      <c r="V12163">
        <v>8</v>
      </c>
    </row>
    <row r="12164" spans="1:22" x14ac:dyDescent="0.3">
      <c r="A12164">
        <v>202223</v>
      </c>
      <c r="B12164" t="s">
        <v>820</v>
      </c>
      <c r="C12164" t="s">
        <v>821</v>
      </c>
      <c r="D12164" t="s">
        <v>822</v>
      </c>
      <c r="E12164" t="s">
        <v>823</v>
      </c>
      <c r="F12164" t="s">
        <v>898</v>
      </c>
      <c r="G12164" t="s">
        <v>899</v>
      </c>
      <c r="H12164" t="s">
        <v>1128</v>
      </c>
      <c r="I12164">
        <v>211</v>
      </c>
      <c r="J12164" t="s">
        <v>1129</v>
      </c>
      <c r="K12164" t="s">
        <v>828</v>
      </c>
      <c r="L12164" t="s">
        <v>830</v>
      </c>
      <c r="M12164">
        <v>0</v>
      </c>
      <c r="N12164">
        <v>184065</v>
      </c>
      <c r="O12164">
        <v>113693</v>
      </c>
      <c r="P12164">
        <v>135452</v>
      </c>
      <c r="Q12164">
        <v>0</v>
      </c>
      <c r="R12164">
        <v>0</v>
      </c>
      <c r="S12164">
        <v>433210</v>
      </c>
      <c r="T12164">
        <v>0</v>
      </c>
      <c r="U12164">
        <v>433210</v>
      </c>
      <c r="V12164">
        <v>5</v>
      </c>
    </row>
    <row r="12165" spans="1:22" x14ac:dyDescent="0.3">
      <c r="A12165">
        <v>202324</v>
      </c>
      <c r="B12165" t="s">
        <v>820</v>
      </c>
      <c r="C12165" t="s">
        <v>821</v>
      </c>
      <c r="D12165" t="s">
        <v>822</v>
      </c>
      <c r="E12165" t="s">
        <v>823</v>
      </c>
      <c r="F12165" t="s">
        <v>898</v>
      </c>
      <c r="G12165" t="s">
        <v>899</v>
      </c>
      <c r="H12165" t="s">
        <v>1128</v>
      </c>
      <c r="I12165">
        <v>211</v>
      </c>
      <c r="J12165" t="s">
        <v>1129</v>
      </c>
      <c r="K12165" t="s">
        <v>828</v>
      </c>
      <c r="L12165" t="s">
        <v>830</v>
      </c>
      <c r="M12165">
        <v>0</v>
      </c>
      <c r="N12165">
        <v>0</v>
      </c>
      <c r="O12165">
        <v>0</v>
      </c>
      <c r="P12165">
        <v>0</v>
      </c>
      <c r="Q12165">
        <v>0</v>
      </c>
      <c r="R12165">
        <v>0</v>
      </c>
      <c r="S12165">
        <v>0</v>
      </c>
      <c r="T12165">
        <v>0</v>
      </c>
      <c r="U12165">
        <v>0</v>
      </c>
      <c r="V12165">
        <v>0</v>
      </c>
    </row>
    <row r="12166" spans="1:22" x14ac:dyDescent="0.3">
      <c r="A12166">
        <v>202122</v>
      </c>
      <c r="B12166" t="s">
        <v>820</v>
      </c>
      <c r="C12166" t="s">
        <v>821</v>
      </c>
      <c r="D12166" t="s">
        <v>822</v>
      </c>
      <c r="E12166" t="s">
        <v>823</v>
      </c>
      <c r="F12166" t="s">
        <v>898</v>
      </c>
      <c r="G12166" t="s">
        <v>899</v>
      </c>
      <c r="H12166" t="s">
        <v>1128</v>
      </c>
      <c r="I12166">
        <v>211</v>
      </c>
      <c r="J12166" t="s">
        <v>1129</v>
      </c>
      <c r="K12166" t="s">
        <v>828</v>
      </c>
      <c r="L12166" t="s">
        <v>537</v>
      </c>
      <c r="M12166">
        <v>0</v>
      </c>
      <c r="N12166">
        <v>1015692</v>
      </c>
      <c r="O12166">
        <v>3010683</v>
      </c>
      <c r="P12166">
        <v>2996293</v>
      </c>
      <c r="Q12166">
        <v>0</v>
      </c>
      <c r="R12166">
        <v>0</v>
      </c>
      <c r="S12166">
        <v>7022668</v>
      </c>
      <c r="T12166">
        <v>0</v>
      </c>
      <c r="U12166">
        <v>7022668</v>
      </c>
      <c r="V12166">
        <v>84</v>
      </c>
    </row>
    <row r="12167" spans="1:22" x14ac:dyDescent="0.3">
      <c r="A12167">
        <v>202223</v>
      </c>
      <c r="B12167" t="s">
        <v>820</v>
      </c>
      <c r="C12167" t="s">
        <v>821</v>
      </c>
      <c r="D12167" t="s">
        <v>822</v>
      </c>
      <c r="E12167" t="s">
        <v>823</v>
      </c>
      <c r="F12167" t="s">
        <v>898</v>
      </c>
      <c r="G12167" t="s">
        <v>899</v>
      </c>
      <c r="H12167" t="s">
        <v>1128</v>
      </c>
      <c r="I12167">
        <v>211</v>
      </c>
      <c r="J12167" t="s">
        <v>1129</v>
      </c>
      <c r="K12167" t="s">
        <v>828</v>
      </c>
      <c r="L12167" t="s">
        <v>537</v>
      </c>
      <c r="M12167">
        <v>0</v>
      </c>
      <c r="N12167">
        <v>3569792</v>
      </c>
      <c r="O12167">
        <v>4893077</v>
      </c>
      <c r="P12167">
        <v>523159</v>
      </c>
      <c r="Q12167">
        <v>169257</v>
      </c>
      <c r="R12167">
        <v>215418</v>
      </c>
      <c r="S12167">
        <v>9370703</v>
      </c>
      <c r="T12167">
        <v>0</v>
      </c>
      <c r="U12167">
        <v>9370703</v>
      </c>
      <c r="V12167">
        <v>115</v>
      </c>
    </row>
    <row r="12168" spans="1:22" x14ac:dyDescent="0.3">
      <c r="A12168">
        <v>202324</v>
      </c>
      <c r="B12168" t="s">
        <v>820</v>
      </c>
      <c r="C12168" t="s">
        <v>821</v>
      </c>
      <c r="D12168" t="s">
        <v>822</v>
      </c>
      <c r="E12168" t="s">
        <v>823</v>
      </c>
      <c r="F12168" t="s">
        <v>898</v>
      </c>
      <c r="G12168" t="s">
        <v>899</v>
      </c>
      <c r="H12168" t="s">
        <v>1128</v>
      </c>
      <c r="I12168">
        <v>211</v>
      </c>
      <c r="J12168" t="s">
        <v>1129</v>
      </c>
      <c r="K12168" t="s">
        <v>828</v>
      </c>
      <c r="L12168" t="s">
        <v>537</v>
      </c>
      <c r="M12168">
        <v>0</v>
      </c>
      <c r="N12168">
        <v>4013529</v>
      </c>
      <c r="O12168">
        <v>5743498</v>
      </c>
      <c r="P12168">
        <v>591515</v>
      </c>
      <c r="Q12168">
        <v>190297</v>
      </c>
      <c r="R12168">
        <v>0</v>
      </c>
      <c r="S12168">
        <v>10538839</v>
      </c>
      <c r="T12168">
        <v>0</v>
      </c>
      <c r="U12168">
        <v>10538839</v>
      </c>
      <c r="V12168">
        <v>146</v>
      </c>
    </row>
    <row r="12169" spans="1:22" x14ac:dyDescent="0.3">
      <c r="A12169">
        <v>202122</v>
      </c>
      <c r="B12169" t="s">
        <v>820</v>
      </c>
      <c r="C12169" t="s">
        <v>821</v>
      </c>
      <c r="D12169" t="s">
        <v>822</v>
      </c>
      <c r="E12169" t="s">
        <v>823</v>
      </c>
      <c r="F12169" t="s">
        <v>898</v>
      </c>
      <c r="G12169" t="s">
        <v>899</v>
      </c>
      <c r="H12169" t="s">
        <v>1128</v>
      </c>
      <c r="I12169">
        <v>211</v>
      </c>
      <c r="J12169" t="s">
        <v>1129</v>
      </c>
      <c r="K12169" t="s">
        <v>828</v>
      </c>
      <c r="L12169" t="s">
        <v>572</v>
      </c>
      <c r="M12169">
        <v>0</v>
      </c>
      <c r="N12169">
        <v>19584</v>
      </c>
      <c r="O12169">
        <v>55571</v>
      </c>
      <c r="P12169">
        <v>2011764</v>
      </c>
      <c r="Q12169">
        <v>0</v>
      </c>
      <c r="R12169">
        <v>3095154</v>
      </c>
      <c r="S12169">
        <v>5182073</v>
      </c>
      <c r="T12169">
        <v>0</v>
      </c>
      <c r="U12169">
        <v>5182073</v>
      </c>
      <c r="V12169">
        <v>62</v>
      </c>
    </row>
    <row r="12170" spans="1:22" x14ac:dyDescent="0.3">
      <c r="A12170">
        <v>202223</v>
      </c>
      <c r="B12170" t="s">
        <v>820</v>
      </c>
      <c r="C12170" t="s">
        <v>821</v>
      </c>
      <c r="D12170" t="s">
        <v>822</v>
      </c>
      <c r="E12170" t="s">
        <v>823</v>
      </c>
      <c r="F12170" t="s">
        <v>898</v>
      </c>
      <c r="G12170" t="s">
        <v>899</v>
      </c>
      <c r="H12170" t="s">
        <v>1128</v>
      </c>
      <c r="I12170">
        <v>211</v>
      </c>
      <c r="J12170" t="s">
        <v>1129</v>
      </c>
      <c r="K12170" t="s">
        <v>828</v>
      </c>
      <c r="L12170" t="s">
        <v>572</v>
      </c>
      <c r="M12170">
        <v>69494</v>
      </c>
      <c r="N12170">
        <v>158842</v>
      </c>
      <c r="O12170">
        <v>546021</v>
      </c>
      <c r="P12170">
        <v>804140</v>
      </c>
      <c r="Q12170">
        <v>486455</v>
      </c>
      <c r="R12170">
        <v>4234865</v>
      </c>
      <c r="S12170">
        <v>6299817</v>
      </c>
      <c r="T12170">
        <v>0</v>
      </c>
      <c r="U12170">
        <v>6299817</v>
      </c>
      <c r="V12170">
        <v>77</v>
      </c>
    </row>
    <row r="12171" spans="1:22" x14ac:dyDescent="0.3">
      <c r="A12171">
        <v>202324</v>
      </c>
      <c r="B12171" t="s">
        <v>820</v>
      </c>
      <c r="C12171" t="s">
        <v>821</v>
      </c>
      <c r="D12171" t="s">
        <v>822</v>
      </c>
      <c r="E12171" t="s">
        <v>823</v>
      </c>
      <c r="F12171" t="s">
        <v>898</v>
      </c>
      <c r="G12171" t="s">
        <v>899</v>
      </c>
      <c r="H12171" t="s">
        <v>1128</v>
      </c>
      <c r="I12171">
        <v>211</v>
      </c>
      <c r="J12171" t="s">
        <v>1129</v>
      </c>
      <c r="K12171" t="s">
        <v>828</v>
      </c>
      <c r="L12171" t="s">
        <v>572</v>
      </c>
      <c r="M12171">
        <v>107046</v>
      </c>
      <c r="N12171">
        <v>244677</v>
      </c>
      <c r="O12171">
        <v>841077</v>
      </c>
      <c r="P12171">
        <v>1238678</v>
      </c>
      <c r="Q12171">
        <v>749323</v>
      </c>
      <c r="R12171">
        <v>5002878</v>
      </c>
      <c r="S12171">
        <v>8183679</v>
      </c>
      <c r="T12171">
        <v>3325</v>
      </c>
      <c r="U12171">
        <v>8180354</v>
      </c>
      <c r="V12171">
        <v>113</v>
      </c>
    </row>
    <row r="12172" spans="1:22" x14ac:dyDescent="0.3">
      <c r="A12172">
        <v>202122</v>
      </c>
      <c r="B12172" t="s">
        <v>820</v>
      </c>
      <c r="C12172" t="s">
        <v>821</v>
      </c>
      <c r="D12172" t="s">
        <v>822</v>
      </c>
      <c r="E12172" t="s">
        <v>823</v>
      </c>
      <c r="F12172" t="s">
        <v>898</v>
      </c>
      <c r="G12172" t="s">
        <v>899</v>
      </c>
      <c r="H12172" t="s">
        <v>1128</v>
      </c>
      <c r="I12172">
        <v>211</v>
      </c>
      <c r="J12172" t="s">
        <v>1129</v>
      </c>
      <c r="K12172" t="s">
        <v>828</v>
      </c>
      <c r="L12172" t="s">
        <v>539</v>
      </c>
      <c r="M12172">
        <v>0</v>
      </c>
      <c r="N12172">
        <v>0</v>
      </c>
      <c r="O12172">
        <v>0</v>
      </c>
      <c r="P12172" t="s">
        <v>829</v>
      </c>
      <c r="Q12172" t="s">
        <v>829</v>
      </c>
      <c r="R12172" t="s">
        <v>829</v>
      </c>
      <c r="S12172">
        <v>0</v>
      </c>
      <c r="T12172">
        <v>0</v>
      </c>
      <c r="U12172">
        <v>0</v>
      </c>
      <c r="V12172">
        <v>0</v>
      </c>
    </row>
    <row r="12173" spans="1:22" x14ac:dyDescent="0.3">
      <c r="A12173">
        <v>202223</v>
      </c>
      <c r="B12173" t="s">
        <v>820</v>
      </c>
      <c r="C12173" t="s">
        <v>821</v>
      </c>
      <c r="D12173" t="s">
        <v>822</v>
      </c>
      <c r="E12173" t="s">
        <v>823</v>
      </c>
      <c r="F12173" t="s">
        <v>898</v>
      </c>
      <c r="G12173" t="s">
        <v>899</v>
      </c>
      <c r="H12173" t="s">
        <v>1128</v>
      </c>
      <c r="I12173">
        <v>211</v>
      </c>
      <c r="J12173" t="s">
        <v>1129</v>
      </c>
      <c r="K12173" t="s">
        <v>828</v>
      </c>
      <c r="L12173" t="s">
        <v>539</v>
      </c>
      <c r="M12173">
        <v>0</v>
      </c>
      <c r="N12173">
        <v>0</v>
      </c>
      <c r="O12173">
        <v>0</v>
      </c>
      <c r="P12173" t="s">
        <v>829</v>
      </c>
      <c r="Q12173" t="s">
        <v>829</v>
      </c>
      <c r="R12173" t="s">
        <v>829</v>
      </c>
      <c r="S12173">
        <v>0</v>
      </c>
      <c r="T12173">
        <v>0</v>
      </c>
      <c r="U12173">
        <v>0</v>
      </c>
      <c r="V12173">
        <v>0</v>
      </c>
    </row>
    <row r="12174" spans="1:22" x14ac:dyDescent="0.3">
      <c r="A12174">
        <v>202324</v>
      </c>
      <c r="B12174" t="s">
        <v>820</v>
      </c>
      <c r="C12174" t="s">
        <v>821</v>
      </c>
      <c r="D12174" t="s">
        <v>822</v>
      </c>
      <c r="E12174" t="s">
        <v>823</v>
      </c>
      <c r="F12174" t="s">
        <v>898</v>
      </c>
      <c r="G12174" t="s">
        <v>899</v>
      </c>
      <c r="H12174" t="s">
        <v>1128</v>
      </c>
      <c r="I12174">
        <v>211</v>
      </c>
      <c r="J12174" t="s">
        <v>1129</v>
      </c>
      <c r="K12174" t="s">
        <v>828</v>
      </c>
      <c r="L12174" t="s">
        <v>539</v>
      </c>
      <c r="M12174">
        <v>0</v>
      </c>
      <c r="N12174">
        <v>0</v>
      </c>
      <c r="O12174">
        <v>0</v>
      </c>
      <c r="P12174" t="s">
        <v>829</v>
      </c>
      <c r="Q12174" t="s">
        <v>829</v>
      </c>
      <c r="R12174" t="s">
        <v>829</v>
      </c>
      <c r="S12174">
        <v>0</v>
      </c>
      <c r="T12174">
        <v>0</v>
      </c>
      <c r="U12174">
        <v>0</v>
      </c>
      <c r="V12174">
        <v>0</v>
      </c>
    </row>
    <row r="12175" spans="1:22" x14ac:dyDescent="0.3">
      <c r="A12175">
        <v>202122</v>
      </c>
      <c r="B12175" t="s">
        <v>820</v>
      </c>
      <c r="C12175" t="s">
        <v>821</v>
      </c>
      <c r="D12175" t="s">
        <v>822</v>
      </c>
      <c r="E12175" t="s">
        <v>823</v>
      </c>
      <c r="F12175" t="s">
        <v>898</v>
      </c>
      <c r="G12175" t="s">
        <v>899</v>
      </c>
      <c r="H12175" t="s">
        <v>1128</v>
      </c>
      <c r="I12175">
        <v>211</v>
      </c>
      <c r="J12175" t="s">
        <v>1129</v>
      </c>
      <c r="K12175" t="s">
        <v>828</v>
      </c>
      <c r="L12175" t="s">
        <v>541</v>
      </c>
      <c r="M12175">
        <v>189539</v>
      </c>
      <c r="N12175">
        <v>925064</v>
      </c>
      <c r="O12175">
        <v>851292</v>
      </c>
      <c r="P12175">
        <v>856426</v>
      </c>
      <c r="Q12175">
        <v>40736</v>
      </c>
      <c r="R12175">
        <v>0</v>
      </c>
      <c r="S12175">
        <v>2863057</v>
      </c>
      <c r="T12175">
        <v>0</v>
      </c>
      <c r="U12175">
        <v>2863057</v>
      </c>
      <c r="V12175">
        <v>34</v>
      </c>
    </row>
    <row r="12176" spans="1:22" x14ac:dyDescent="0.3">
      <c r="A12176">
        <v>202223</v>
      </c>
      <c r="B12176" t="s">
        <v>820</v>
      </c>
      <c r="C12176" t="s">
        <v>821</v>
      </c>
      <c r="D12176" t="s">
        <v>822</v>
      </c>
      <c r="E12176" t="s">
        <v>823</v>
      </c>
      <c r="F12176" t="s">
        <v>898</v>
      </c>
      <c r="G12176" t="s">
        <v>899</v>
      </c>
      <c r="H12176" t="s">
        <v>1128</v>
      </c>
      <c r="I12176">
        <v>211</v>
      </c>
      <c r="J12176" t="s">
        <v>1129</v>
      </c>
      <c r="K12176" t="s">
        <v>828</v>
      </c>
      <c r="L12176" t="s">
        <v>541</v>
      </c>
      <c r="M12176">
        <v>17294</v>
      </c>
      <c r="N12176">
        <v>684283</v>
      </c>
      <c r="O12176">
        <v>549386</v>
      </c>
      <c r="P12176">
        <v>509206</v>
      </c>
      <c r="Q12176">
        <v>36895</v>
      </c>
      <c r="R12176">
        <v>432361</v>
      </c>
      <c r="S12176">
        <v>2229425</v>
      </c>
      <c r="T12176">
        <v>122937</v>
      </c>
      <c r="U12176">
        <v>2106488</v>
      </c>
      <c r="V12176">
        <v>26</v>
      </c>
    </row>
    <row r="12177" spans="1:22" x14ac:dyDescent="0.3">
      <c r="A12177">
        <v>202324</v>
      </c>
      <c r="B12177" t="s">
        <v>820</v>
      </c>
      <c r="C12177" t="s">
        <v>821</v>
      </c>
      <c r="D12177" t="s">
        <v>822</v>
      </c>
      <c r="E12177" t="s">
        <v>823</v>
      </c>
      <c r="F12177" t="s">
        <v>898</v>
      </c>
      <c r="G12177" t="s">
        <v>899</v>
      </c>
      <c r="H12177" t="s">
        <v>1128</v>
      </c>
      <c r="I12177">
        <v>211</v>
      </c>
      <c r="J12177" t="s">
        <v>1129</v>
      </c>
      <c r="K12177" t="s">
        <v>828</v>
      </c>
      <c r="L12177" t="s">
        <v>541</v>
      </c>
      <c r="M12177">
        <v>2572</v>
      </c>
      <c r="N12177">
        <v>716405</v>
      </c>
      <c r="O12177">
        <v>676254</v>
      </c>
      <c r="P12177">
        <v>889668</v>
      </c>
      <c r="Q12177">
        <v>224</v>
      </c>
      <c r="R12177">
        <v>0</v>
      </c>
      <c r="S12177">
        <v>2285123</v>
      </c>
      <c r="T12177">
        <v>12944</v>
      </c>
      <c r="U12177">
        <v>2272179</v>
      </c>
      <c r="V12177">
        <v>31</v>
      </c>
    </row>
    <row r="12178" spans="1:22" x14ac:dyDescent="0.3">
      <c r="A12178">
        <v>202122</v>
      </c>
      <c r="B12178" t="s">
        <v>820</v>
      </c>
      <c r="C12178" t="s">
        <v>821</v>
      </c>
      <c r="D12178" t="s">
        <v>822</v>
      </c>
      <c r="E12178" t="s">
        <v>823</v>
      </c>
      <c r="F12178" t="s">
        <v>898</v>
      </c>
      <c r="G12178" t="s">
        <v>899</v>
      </c>
      <c r="H12178" t="s">
        <v>1128</v>
      </c>
      <c r="I12178">
        <v>211</v>
      </c>
      <c r="J12178" t="s">
        <v>1129</v>
      </c>
      <c r="K12178" t="s">
        <v>828</v>
      </c>
      <c r="L12178" t="s">
        <v>831</v>
      </c>
      <c r="M12178" t="s">
        <v>829</v>
      </c>
      <c r="N12178" t="s">
        <v>829</v>
      </c>
      <c r="O12178" t="s">
        <v>829</v>
      </c>
      <c r="P12178">
        <v>0</v>
      </c>
      <c r="Q12178">
        <v>555000</v>
      </c>
      <c r="R12178" t="s">
        <v>829</v>
      </c>
      <c r="S12178">
        <v>555000</v>
      </c>
      <c r="T12178">
        <v>0</v>
      </c>
      <c r="U12178">
        <v>555000</v>
      </c>
      <c r="V12178">
        <v>7</v>
      </c>
    </row>
    <row r="12179" spans="1:22" x14ac:dyDescent="0.3">
      <c r="A12179">
        <v>202223</v>
      </c>
      <c r="B12179" t="s">
        <v>820</v>
      </c>
      <c r="C12179" t="s">
        <v>821</v>
      </c>
      <c r="D12179" t="s">
        <v>822</v>
      </c>
      <c r="E12179" t="s">
        <v>823</v>
      </c>
      <c r="F12179" t="s">
        <v>898</v>
      </c>
      <c r="G12179" t="s">
        <v>899</v>
      </c>
      <c r="H12179" t="s">
        <v>1128</v>
      </c>
      <c r="I12179">
        <v>211</v>
      </c>
      <c r="J12179" t="s">
        <v>1129</v>
      </c>
      <c r="K12179" t="s">
        <v>828</v>
      </c>
      <c r="L12179" t="s">
        <v>831</v>
      </c>
      <c r="M12179" t="s">
        <v>829</v>
      </c>
      <c r="N12179" t="s">
        <v>829</v>
      </c>
      <c r="O12179" t="s">
        <v>829</v>
      </c>
      <c r="P12179">
        <v>0</v>
      </c>
      <c r="Q12179">
        <v>560000</v>
      </c>
      <c r="R12179" t="s">
        <v>829</v>
      </c>
      <c r="S12179">
        <v>560000</v>
      </c>
      <c r="T12179">
        <v>0</v>
      </c>
      <c r="U12179">
        <v>560000</v>
      </c>
      <c r="V12179">
        <v>7</v>
      </c>
    </row>
    <row r="12180" spans="1:22" x14ac:dyDescent="0.3">
      <c r="A12180">
        <v>202324</v>
      </c>
      <c r="B12180" t="s">
        <v>820</v>
      </c>
      <c r="C12180" t="s">
        <v>821</v>
      </c>
      <c r="D12180" t="s">
        <v>822</v>
      </c>
      <c r="E12180" t="s">
        <v>823</v>
      </c>
      <c r="F12180" t="s">
        <v>898</v>
      </c>
      <c r="G12180" t="s">
        <v>899</v>
      </c>
      <c r="H12180" t="s">
        <v>1128</v>
      </c>
      <c r="I12180">
        <v>211</v>
      </c>
      <c r="J12180" t="s">
        <v>1129</v>
      </c>
      <c r="K12180" t="s">
        <v>828</v>
      </c>
      <c r="L12180" t="s">
        <v>831</v>
      </c>
      <c r="M12180" t="s">
        <v>829</v>
      </c>
      <c r="N12180" t="s">
        <v>829</v>
      </c>
      <c r="O12180" t="s">
        <v>829</v>
      </c>
      <c r="P12180">
        <v>0</v>
      </c>
      <c r="Q12180">
        <v>643550</v>
      </c>
      <c r="R12180" t="s">
        <v>829</v>
      </c>
      <c r="S12180">
        <v>643550</v>
      </c>
      <c r="T12180">
        <v>0</v>
      </c>
      <c r="U12180">
        <v>643550</v>
      </c>
      <c r="V12180">
        <v>9</v>
      </c>
    </row>
    <row r="12181" spans="1:22" x14ac:dyDescent="0.3">
      <c r="A12181">
        <v>202122</v>
      </c>
      <c r="B12181" t="s">
        <v>820</v>
      </c>
      <c r="C12181" t="s">
        <v>821</v>
      </c>
      <c r="D12181" t="s">
        <v>822</v>
      </c>
      <c r="E12181" t="s">
        <v>823</v>
      </c>
      <c r="F12181" t="s">
        <v>898</v>
      </c>
      <c r="G12181" t="s">
        <v>899</v>
      </c>
      <c r="H12181" t="s">
        <v>1128</v>
      </c>
      <c r="I12181">
        <v>211</v>
      </c>
      <c r="J12181" t="s">
        <v>1129</v>
      </c>
      <c r="K12181" t="s">
        <v>828</v>
      </c>
      <c r="L12181" t="s">
        <v>832</v>
      </c>
      <c r="M12181">
        <v>0</v>
      </c>
      <c r="N12181">
        <v>0</v>
      </c>
      <c r="O12181">
        <v>0</v>
      </c>
      <c r="P12181">
        <v>0</v>
      </c>
      <c r="Q12181">
        <v>2788563</v>
      </c>
      <c r="R12181">
        <v>0</v>
      </c>
      <c r="S12181">
        <v>2788563</v>
      </c>
      <c r="T12181">
        <v>0</v>
      </c>
      <c r="U12181">
        <v>2788563</v>
      </c>
      <c r="V12181">
        <v>33</v>
      </c>
    </row>
    <row r="12182" spans="1:22" x14ac:dyDescent="0.3">
      <c r="A12182">
        <v>202223</v>
      </c>
      <c r="B12182" t="s">
        <v>820</v>
      </c>
      <c r="C12182" t="s">
        <v>821</v>
      </c>
      <c r="D12182" t="s">
        <v>822</v>
      </c>
      <c r="E12182" t="s">
        <v>823</v>
      </c>
      <c r="F12182" t="s">
        <v>898</v>
      </c>
      <c r="G12182" t="s">
        <v>899</v>
      </c>
      <c r="H12182" t="s">
        <v>1128</v>
      </c>
      <c r="I12182">
        <v>211</v>
      </c>
      <c r="J12182" t="s">
        <v>1129</v>
      </c>
      <c r="K12182" t="s">
        <v>828</v>
      </c>
      <c r="L12182" t="s">
        <v>832</v>
      </c>
      <c r="M12182">
        <v>0</v>
      </c>
      <c r="N12182">
        <v>0</v>
      </c>
      <c r="O12182">
        <v>0</v>
      </c>
      <c r="P12182">
        <v>0</v>
      </c>
      <c r="Q12182">
        <v>2640677</v>
      </c>
      <c r="R12182">
        <v>0</v>
      </c>
      <c r="S12182">
        <v>2640677</v>
      </c>
      <c r="T12182">
        <v>0</v>
      </c>
      <c r="U12182">
        <v>2640677</v>
      </c>
      <c r="V12182">
        <v>32</v>
      </c>
    </row>
    <row r="12183" spans="1:22" x14ac:dyDescent="0.3">
      <c r="A12183">
        <v>202324</v>
      </c>
      <c r="B12183" t="s">
        <v>820</v>
      </c>
      <c r="C12183" t="s">
        <v>821</v>
      </c>
      <c r="D12183" t="s">
        <v>822</v>
      </c>
      <c r="E12183" t="s">
        <v>823</v>
      </c>
      <c r="F12183" t="s">
        <v>898</v>
      </c>
      <c r="G12183" t="s">
        <v>899</v>
      </c>
      <c r="H12183" t="s">
        <v>1128</v>
      </c>
      <c r="I12183">
        <v>211</v>
      </c>
      <c r="J12183" t="s">
        <v>1129</v>
      </c>
      <c r="K12183" t="s">
        <v>828</v>
      </c>
      <c r="L12183" t="s">
        <v>832</v>
      </c>
      <c r="M12183">
        <v>0</v>
      </c>
      <c r="N12183">
        <v>0</v>
      </c>
      <c r="O12183">
        <v>0</v>
      </c>
      <c r="P12183">
        <v>0</v>
      </c>
      <c r="Q12183">
        <v>2261938</v>
      </c>
      <c r="R12183">
        <v>0</v>
      </c>
      <c r="S12183">
        <v>2261938</v>
      </c>
      <c r="T12183">
        <v>95306</v>
      </c>
      <c r="U12183">
        <v>2166632</v>
      </c>
      <c r="V12183">
        <v>30</v>
      </c>
    </row>
    <row r="12184" spans="1:22" x14ac:dyDescent="0.3">
      <c r="A12184">
        <v>202122</v>
      </c>
      <c r="B12184" t="s">
        <v>820</v>
      </c>
      <c r="C12184" t="s">
        <v>821</v>
      </c>
      <c r="D12184" t="s">
        <v>822</v>
      </c>
      <c r="E12184" t="s">
        <v>823</v>
      </c>
      <c r="F12184" t="s">
        <v>898</v>
      </c>
      <c r="G12184" t="s">
        <v>899</v>
      </c>
      <c r="H12184" t="s">
        <v>1128</v>
      </c>
      <c r="I12184">
        <v>211</v>
      </c>
      <c r="J12184" t="s">
        <v>1129</v>
      </c>
      <c r="K12184" t="s">
        <v>828</v>
      </c>
      <c r="L12184" t="s">
        <v>544</v>
      </c>
      <c r="M12184">
        <v>160020</v>
      </c>
      <c r="N12184">
        <v>124401</v>
      </c>
      <c r="O12184">
        <v>63599</v>
      </c>
      <c r="P12184">
        <v>0</v>
      </c>
      <c r="Q12184">
        <v>0</v>
      </c>
      <c r="R12184">
        <v>0</v>
      </c>
      <c r="S12184">
        <v>348020</v>
      </c>
      <c r="T12184">
        <v>0</v>
      </c>
      <c r="U12184">
        <v>348020</v>
      </c>
      <c r="V12184">
        <v>4</v>
      </c>
    </row>
    <row r="12185" spans="1:22" x14ac:dyDescent="0.3">
      <c r="A12185">
        <v>202223</v>
      </c>
      <c r="B12185" t="s">
        <v>820</v>
      </c>
      <c r="C12185" t="s">
        <v>821</v>
      </c>
      <c r="D12185" t="s">
        <v>822</v>
      </c>
      <c r="E12185" t="s">
        <v>823</v>
      </c>
      <c r="F12185" t="s">
        <v>898</v>
      </c>
      <c r="G12185" t="s">
        <v>899</v>
      </c>
      <c r="H12185" t="s">
        <v>1128</v>
      </c>
      <c r="I12185">
        <v>211</v>
      </c>
      <c r="J12185" t="s">
        <v>1129</v>
      </c>
      <c r="K12185" t="s">
        <v>828</v>
      </c>
      <c r="L12185" t="s">
        <v>544</v>
      </c>
      <c r="M12185">
        <v>917</v>
      </c>
      <c r="N12185">
        <v>36302</v>
      </c>
      <c r="O12185">
        <v>29146</v>
      </c>
      <c r="P12185">
        <v>223886</v>
      </c>
      <c r="Q12185">
        <v>1957</v>
      </c>
      <c r="R12185">
        <v>22937</v>
      </c>
      <c r="S12185">
        <v>315145</v>
      </c>
      <c r="T12185">
        <v>0</v>
      </c>
      <c r="U12185">
        <v>315145</v>
      </c>
      <c r="V12185">
        <v>4</v>
      </c>
    </row>
    <row r="12186" spans="1:22" x14ac:dyDescent="0.3">
      <c r="A12186">
        <v>202324</v>
      </c>
      <c r="B12186" t="s">
        <v>820</v>
      </c>
      <c r="C12186" t="s">
        <v>821</v>
      </c>
      <c r="D12186" t="s">
        <v>822</v>
      </c>
      <c r="E12186" t="s">
        <v>823</v>
      </c>
      <c r="F12186" t="s">
        <v>898</v>
      </c>
      <c r="G12186" t="s">
        <v>899</v>
      </c>
      <c r="H12186" t="s">
        <v>1128</v>
      </c>
      <c r="I12186">
        <v>211</v>
      </c>
      <c r="J12186" t="s">
        <v>1129</v>
      </c>
      <c r="K12186" t="s">
        <v>828</v>
      </c>
      <c r="L12186" t="s">
        <v>544</v>
      </c>
      <c r="M12186">
        <v>0</v>
      </c>
      <c r="N12186">
        <v>243966</v>
      </c>
      <c r="O12186">
        <v>280957</v>
      </c>
      <c r="P12186">
        <v>19858</v>
      </c>
      <c r="Q12186">
        <v>0</v>
      </c>
      <c r="R12186">
        <v>0</v>
      </c>
      <c r="S12186">
        <v>544781</v>
      </c>
      <c r="T12186">
        <v>119771</v>
      </c>
      <c r="U12186">
        <v>425010</v>
      </c>
      <c r="V12186">
        <v>6</v>
      </c>
    </row>
    <row r="12187" spans="1:22" x14ac:dyDescent="0.3">
      <c r="A12187">
        <v>202122</v>
      </c>
      <c r="B12187" t="s">
        <v>820</v>
      </c>
      <c r="C12187" t="s">
        <v>821</v>
      </c>
      <c r="D12187" t="s">
        <v>822</v>
      </c>
      <c r="E12187" t="s">
        <v>823</v>
      </c>
      <c r="F12187" t="s">
        <v>898</v>
      </c>
      <c r="G12187" t="s">
        <v>899</v>
      </c>
      <c r="H12187" t="s">
        <v>1128</v>
      </c>
      <c r="I12187">
        <v>211</v>
      </c>
      <c r="J12187" t="s">
        <v>1129</v>
      </c>
      <c r="K12187" t="s">
        <v>828</v>
      </c>
      <c r="L12187" t="s">
        <v>600</v>
      </c>
      <c r="M12187" t="s">
        <v>829</v>
      </c>
      <c r="N12187" t="s">
        <v>829</v>
      </c>
      <c r="O12187" t="s">
        <v>829</v>
      </c>
      <c r="P12187">
        <v>0</v>
      </c>
      <c r="Q12187">
        <v>0</v>
      </c>
      <c r="R12187" t="s">
        <v>829</v>
      </c>
      <c r="S12187">
        <v>0</v>
      </c>
      <c r="T12187">
        <v>0</v>
      </c>
      <c r="U12187">
        <v>0</v>
      </c>
      <c r="V12187">
        <v>0</v>
      </c>
    </row>
    <row r="12188" spans="1:22" x14ac:dyDescent="0.3">
      <c r="A12188">
        <v>202223</v>
      </c>
      <c r="B12188" t="s">
        <v>820</v>
      </c>
      <c r="C12188" t="s">
        <v>821</v>
      </c>
      <c r="D12188" t="s">
        <v>822</v>
      </c>
      <c r="E12188" t="s">
        <v>823</v>
      </c>
      <c r="F12188" t="s">
        <v>898</v>
      </c>
      <c r="G12188" t="s">
        <v>899</v>
      </c>
      <c r="H12188" t="s">
        <v>1128</v>
      </c>
      <c r="I12188">
        <v>211</v>
      </c>
      <c r="J12188" t="s">
        <v>1129</v>
      </c>
      <c r="K12188" t="s">
        <v>828</v>
      </c>
      <c r="L12188" t="s">
        <v>600</v>
      </c>
      <c r="M12188" t="s">
        <v>829</v>
      </c>
      <c r="N12188" t="s">
        <v>829</v>
      </c>
      <c r="O12188" t="s">
        <v>829</v>
      </c>
      <c r="P12188">
        <v>0</v>
      </c>
      <c r="Q12188">
        <v>0</v>
      </c>
      <c r="R12188" t="s">
        <v>829</v>
      </c>
      <c r="S12188">
        <v>0</v>
      </c>
      <c r="T12188">
        <v>0</v>
      </c>
      <c r="U12188">
        <v>0</v>
      </c>
      <c r="V12188">
        <v>0</v>
      </c>
    </row>
    <row r="12189" spans="1:22" x14ac:dyDescent="0.3">
      <c r="A12189">
        <v>202324</v>
      </c>
      <c r="B12189" t="s">
        <v>820</v>
      </c>
      <c r="C12189" t="s">
        <v>821</v>
      </c>
      <c r="D12189" t="s">
        <v>822</v>
      </c>
      <c r="E12189" t="s">
        <v>823</v>
      </c>
      <c r="F12189" t="s">
        <v>898</v>
      </c>
      <c r="G12189" t="s">
        <v>899</v>
      </c>
      <c r="H12189" t="s">
        <v>1128</v>
      </c>
      <c r="I12189">
        <v>211</v>
      </c>
      <c r="J12189" t="s">
        <v>1129</v>
      </c>
      <c r="K12189" t="s">
        <v>828</v>
      </c>
      <c r="L12189" t="s">
        <v>600</v>
      </c>
      <c r="M12189" t="s">
        <v>829</v>
      </c>
      <c r="N12189" t="s">
        <v>829</v>
      </c>
      <c r="O12189" t="s">
        <v>829</v>
      </c>
      <c r="P12189">
        <v>0</v>
      </c>
      <c r="Q12189">
        <v>0</v>
      </c>
      <c r="R12189" t="s">
        <v>829</v>
      </c>
      <c r="S12189">
        <v>0</v>
      </c>
      <c r="T12189">
        <v>0</v>
      </c>
      <c r="U12189">
        <v>0</v>
      </c>
      <c r="V12189">
        <v>0</v>
      </c>
    </row>
    <row r="12190" spans="1:22" x14ac:dyDescent="0.3">
      <c r="A12190">
        <v>202122</v>
      </c>
      <c r="B12190" t="s">
        <v>820</v>
      </c>
      <c r="C12190" t="s">
        <v>821</v>
      </c>
      <c r="D12190" t="s">
        <v>822</v>
      </c>
      <c r="E12190" t="s">
        <v>823</v>
      </c>
      <c r="F12190" t="s">
        <v>898</v>
      </c>
      <c r="G12190" t="s">
        <v>899</v>
      </c>
      <c r="H12190" t="s">
        <v>1128</v>
      </c>
      <c r="I12190">
        <v>211</v>
      </c>
      <c r="J12190" t="s">
        <v>1129</v>
      </c>
      <c r="K12190" t="s">
        <v>828</v>
      </c>
      <c r="L12190" t="s">
        <v>247</v>
      </c>
      <c r="M12190">
        <v>0</v>
      </c>
      <c r="N12190">
        <v>0</v>
      </c>
      <c r="O12190">
        <v>0</v>
      </c>
      <c r="P12190">
        <v>0</v>
      </c>
      <c r="Q12190">
        <v>0</v>
      </c>
      <c r="R12190">
        <v>0</v>
      </c>
      <c r="S12190">
        <v>0</v>
      </c>
      <c r="T12190">
        <v>0</v>
      </c>
      <c r="U12190">
        <v>0</v>
      </c>
      <c r="V12190">
        <v>0</v>
      </c>
    </row>
    <row r="12191" spans="1:22" x14ac:dyDescent="0.3">
      <c r="A12191">
        <v>202223</v>
      </c>
      <c r="B12191" t="s">
        <v>820</v>
      </c>
      <c r="C12191" t="s">
        <v>821</v>
      </c>
      <c r="D12191" t="s">
        <v>822</v>
      </c>
      <c r="E12191" t="s">
        <v>823</v>
      </c>
      <c r="F12191" t="s">
        <v>898</v>
      </c>
      <c r="G12191" t="s">
        <v>899</v>
      </c>
      <c r="H12191" t="s">
        <v>1128</v>
      </c>
      <c r="I12191">
        <v>211</v>
      </c>
      <c r="J12191" t="s">
        <v>1129</v>
      </c>
      <c r="K12191" t="s">
        <v>828</v>
      </c>
      <c r="L12191" t="s">
        <v>247</v>
      </c>
      <c r="M12191">
        <v>0</v>
      </c>
      <c r="N12191">
        <v>0</v>
      </c>
      <c r="O12191">
        <v>0</v>
      </c>
      <c r="P12191">
        <v>0</v>
      </c>
      <c r="Q12191">
        <v>0</v>
      </c>
      <c r="R12191">
        <v>0</v>
      </c>
      <c r="S12191">
        <v>0</v>
      </c>
      <c r="T12191">
        <v>0</v>
      </c>
      <c r="U12191">
        <v>0</v>
      </c>
      <c r="V12191">
        <v>0</v>
      </c>
    </row>
    <row r="12192" spans="1:22" x14ac:dyDescent="0.3">
      <c r="A12192">
        <v>202324</v>
      </c>
      <c r="B12192" t="s">
        <v>820</v>
      </c>
      <c r="C12192" t="s">
        <v>821</v>
      </c>
      <c r="D12192" t="s">
        <v>822</v>
      </c>
      <c r="E12192" t="s">
        <v>823</v>
      </c>
      <c r="F12192" t="s">
        <v>898</v>
      </c>
      <c r="G12192" t="s">
        <v>899</v>
      </c>
      <c r="H12192" t="s">
        <v>1128</v>
      </c>
      <c r="I12192">
        <v>211</v>
      </c>
      <c r="J12192" t="s">
        <v>1129</v>
      </c>
      <c r="K12192" t="s">
        <v>828</v>
      </c>
      <c r="L12192" t="s">
        <v>247</v>
      </c>
      <c r="M12192">
        <v>0</v>
      </c>
      <c r="N12192">
        <v>0</v>
      </c>
      <c r="O12192">
        <v>0</v>
      </c>
      <c r="P12192">
        <v>0</v>
      </c>
      <c r="Q12192">
        <v>0</v>
      </c>
      <c r="R12192">
        <v>0</v>
      </c>
      <c r="S12192">
        <v>0</v>
      </c>
      <c r="T12192">
        <v>0</v>
      </c>
      <c r="U12192">
        <v>0</v>
      </c>
      <c r="V12192">
        <v>0</v>
      </c>
    </row>
    <row r="12193" spans="1:22" x14ac:dyDescent="0.3">
      <c r="A12193">
        <v>202122</v>
      </c>
      <c r="B12193" t="s">
        <v>820</v>
      </c>
      <c r="C12193" t="s">
        <v>821</v>
      </c>
      <c r="D12193" t="s">
        <v>822</v>
      </c>
      <c r="E12193" t="s">
        <v>823</v>
      </c>
      <c r="F12193" t="s">
        <v>898</v>
      </c>
      <c r="G12193" t="s">
        <v>899</v>
      </c>
      <c r="H12193" t="s">
        <v>1128</v>
      </c>
      <c r="I12193">
        <v>211</v>
      </c>
      <c r="J12193" t="s">
        <v>1129</v>
      </c>
      <c r="K12193" t="s">
        <v>828</v>
      </c>
      <c r="L12193" t="s">
        <v>833</v>
      </c>
      <c r="M12193">
        <v>28265222</v>
      </c>
      <c r="N12193">
        <v>129540240</v>
      </c>
      <c r="O12193">
        <v>99342681</v>
      </c>
      <c r="P12193">
        <v>48239247</v>
      </c>
      <c r="Q12193">
        <v>5553324</v>
      </c>
      <c r="R12193">
        <v>3095154</v>
      </c>
      <c r="S12193">
        <v>315753862</v>
      </c>
      <c r="T12193">
        <v>0</v>
      </c>
      <c r="U12193">
        <v>315753862</v>
      </c>
      <c r="V12193" t="s">
        <v>834</v>
      </c>
    </row>
    <row r="12194" spans="1:22" x14ac:dyDescent="0.3">
      <c r="A12194">
        <v>202223</v>
      </c>
      <c r="B12194" t="s">
        <v>820</v>
      </c>
      <c r="C12194" t="s">
        <v>821</v>
      </c>
      <c r="D12194" t="s">
        <v>822</v>
      </c>
      <c r="E12194" t="s">
        <v>823</v>
      </c>
      <c r="F12194" t="s">
        <v>898</v>
      </c>
      <c r="G12194" t="s">
        <v>899</v>
      </c>
      <c r="H12194" t="s">
        <v>1128</v>
      </c>
      <c r="I12194">
        <v>211</v>
      </c>
      <c r="J12194" t="s">
        <v>1129</v>
      </c>
      <c r="K12194" t="s">
        <v>828</v>
      </c>
      <c r="L12194" t="s">
        <v>833</v>
      </c>
      <c r="M12194">
        <v>28511425</v>
      </c>
      <c r="N12194">
        <v>140932515</v>
      </c>
      <c r="O12194">
        <v>106585853</v>
      </c>
      <c r="P12194">
        <v>38228667</v>
      </c>
      <c r="Q12194">
        <v>6269027</v>
      </c>
      <c r="R12194">
        <v>4918210</v>
      </c>
      <c r="S12194">
        <v>327607884</v>
      </c>
      <c r="T12194">
        <v>457521</v>
      </c>
      <c r="U12194">
        <v>327150363</v>
      </c>
      <c r="V12194" t="s">
        <v>834</v>
      </c>
    </row>
    <row r="12195" spans="1:22" x14ac:dyDescent="0.3">
      <c r="A12195">
        <v>202324</v>
      </c>
      <c r="B12195" t="s">
        <v>820</v>
      </c>
      <c r="C12195" t="s">
        <v>821</v>
      </c>
      <c r="D12195" t="s">
        <v>822</v>
      </c>
      <c r="E12195" t="s">
        <v>823</v>
      </c>
      <c r="F12195" t="s">
        <v>898</v>
      </c>
      <c r="G12195" t="s">
        <v>899</v>
      </c>
      <c r="H12195" t="s">
        <v>1128</v>
      </c>
      <c r="I12195">
        <v>211</v>
      </c>
      <c r="J12195" t="s">
        <v>1129</v>
      </c>
      <c r="K12195" t="s">
        <v>828</v>
      </c>
      <c r="L12195" t="s">
        <v>833</v>
      </c>
      <c r="M12195">
        <v>29449053</v>
      </c>
      <c r="N12195">
        <v>146210417</v>
      </c>
      <c r="O12195">
        <v>115290236</v>
      </c>
      <c r="P12195">
        <v>37780621</v>
      </c>
      <c r="Q12195">
        <v>6614366</v>
      </c>
      <c r="R12195">
        <v>5073798</v>
      </c>
      <c r="S12195">
        <v>342392198</v>
      </c>
      <c r="T12195">
        <v>772897</v>
      </c>
      <c r="U12195">
        <v>341619301</v>
      </c>
      <c r="V12195" t="s">
        <v>834</v>
      </c>
    </row>
    <row r="12196" spans="1:22" x14ac:dyDescent="0.3">
      <c r="A12196">
        <v>202122</v>
      </c>
      <c r="B12196" t="s">
        <v>820</v>
      </c>
      <c r="C12196" t="s">
        <v>821</v>
      </c>
      <c r="D12196" t="s">
        <v>822</v>
      </c>
      <c r="E12196" t="s">
        <v>823</v>
      </c>
      <c r="F12196" t="s">
        <v>898</v>
      </c>
      <c r="G12196" t="s">
        <v>899</v>
      </c>
      <c r="H12196" t="s">
        <v>1128</v>
      </c>
      <c r="I12196">
        <v>211</v>
      </c>
      <c r="J12196" t="s">
        <v>1129</v>
      </c>
      <c r="K12196" t="s">
        <v>835</v>
      </c>
      <c r="L12196" t="s">
        <v>836</v>
      </c>
      <c r="M12196" t="s">
        <v>829</v>
      </c>
      <c r="N12196" t="s">
        <v>829</v>
      </c>
      <c r="O12196" t="s">
        <v>829</v>
      </c>
      <c r="P12196" t="s">
        <v>829</v>
      </c>
      <c r="Q12196" t="s">
        <v>829</v>
      </c>
      <c r="R12196" t="s">
        <v>829</v>
      </c>
      <c r="S12196">
        <v>299595626</v>
      </c>
      <c r="T12196" t="s">
        <v>829</v>
      </c>
      <c r="U12196" t="s">
        <v>829</v>
      </c>
      <c r="V12196" t="s">
        <v>834</v>
      </c>
    </row>
    <row r="12197" spans="1:22" x14ac:dyDescent="0.3">
      <c r="A12197">
        <v>202223</v>
      </c>
      <c r="B12197" t="s">
        <v>820</v>
      </c>
      <c r="C12197" t="s">
        <v>821</v>
      </c>
      <c r="D12197" t="s">
        <v>822</v>
      </c>
      <c r="E12197" t="s">
        <v>823</v>
      </c>
      <c r="F12197" t="s">
        <v>898</v>
      </c>
      <c r="G12197" t="s">
        <v>899</v>
      </c>
      <c r="H12197" t="s">
        <v>1128</v>
      </c>
      <c r="I12197">
        <v>211</v>
      </c>
      <c r="J12197" t="s">
        <v>1129</v>
      </c>
      <c r="K12197" t="s">
        <v>835</v>
      </c>
      <c r="L12197" t="s">
        <v>836</v>
      </c>
      <c r="M12197" t="s">
        <v>829</v>
      </c>
      <c r="N12197" t="s">
        <v>829</v>
      </c>
      <c r="O12197" t="s">
        <v>829</v>
      </c>
      <c r="P12197" t="s">
        <v>829</v>
      </c>
      <c r="Q12197" t="s">
        <v>829</v>
      </c>
      <c r="R12197" t="s">
        <v>829</v>
      </c>
      <c r="S12197">
        <v>314038076</v>
      </c>
      <c r="T12197" t="s">
        <v>829</v>
      </c>
      <c r="U12197" t="s">
        <v>829</v>
      </c>
      <c r="V12197" t="s">
        <v>834</v>
      </c>
    </row>
    <row r="12198" spans="1:22" x14ac:dyDescent="0.3">
      <c r="A12198">
        <v>202324</v>
      </c>
      <c r="B12198" t="s">
        <v>820</v>
      </c>
      <c r="C12198" t="s">
        <v>821</v>
      </c>
      <c r="D12198" t="s">
        <v>822</v>
      </c>
      <c r="E12198" t="s">
        <v>823</v>
      </c>
      <c r="F12198" t="s">
        <v>898</v>
      </c>
      <c r="G12198" t="s">
        <v>899</v>
      </c>
      <c r="H12198" t="s">
        <v>1128</v>
      </c>
      <c r="I12198">
        <v>211</v>
      </c>
      <c r="J12198" t="s">
        <v>1129</v>
      </c>
      <c r="K12198" t="s">
        <v>835</v>
      </c>
      <c r="L12198" t="s">
        <v>836</v>
      </c>
      <c r="M12198" t="s">
        <v>829</v>
      </c>
      <c r="N12198" t="s">
        <v>829</v>
      </c>
      <c r="O12198" t="s">
        <v>829</v>
      </c>
      <c r="P12198" t="s">
        <v>829</v>
      </c>
      <c r="Q12198" t="s">
        <v>829</v>
      </c>
      <c r="R12198" t="s">
        <v>829</v>
      </c>
      <c r="S12198">
        <v>323607889</v>
      </c>
      <c r="T12198" t="s">
        <v>829</v>
      </c>
      <c r="U12198" t="s">
        <v>829</v>
      </c>
      <c r="V12198" t="s">
        <v>834</v>
      </c>
    </row>
    <row r="12199" spans="1:22" x14ac:dyDescent="0.3">
      <c r="A12199">
        <v>202122</v>
      </c>
      <c r="B12199" t="s">
        <v>820</v>
      </c>
      <c r="C12199" t="s">
        <v>821</v>
      </c>
      <c r="D12199" t="s">
        <v>822</v>
      </c>
      <c r="E12199" t="s">
        <v>823</v>
      </c>
      <c r="F12199" t="s">
        <v>898</v>
      </c>
      <c r="G12199" t="s">
        <v>899</v>
      </c>
      <c r="H12199" t="s">
        <v>1128</v>
      </c>
      <c r="I12199">
        <v>211</v>
      </c>
      <c r="J12199" t="s">
        <v>1129</v>
      </c>
      <c r="K12199" t="s">
        <v>835</v>
      </c>
      <c r="L12199" t="s">
        <v>837</v>
      </c>
      <c r="M12199" t="s">
        <v>829</v>
      </c>
      <c r="N12199" t="s">
        <v>829</v>
      </c>
      <c r="O12199" t="s">
        <v>829</v>
      </c>
      <c r="P12199" t="s">
        <v>829</v>
      </c>
      <c r="Q12199" t="s">
        <v>829</v>
      </c>
      <c r="R12199" t="s">
        <v>829</v>
      </c>
      <c r="S12199">
        <v>0</v>
      </c>
      <c r="T12199" t="s">
        <v>829</v>
      </c>
      <c r="U12199" t="s">
        <v>829</v>
      </c>
      <c r="V12199" t="s">
        <v>834</v>
      </c>
    </row>
    <row r="12200" spans="1:22" x14ac:dyDescent="0.3">
      <c r="A12200">
        <v>202223</v>
      </c>
      <c r="B12200" t="s">
        <v>820</v>
      </c>
      <c r="C12200" t="s">
        <v>821</v>
      </c>
      <c r="D12200" t="s">
        <v>822</v>
      </c>
      <c r="E12200" t="s">
        <v>823</v>
      </c>
      <c r="F12200" t="s">
        <v>898</v>
      </c>
      <c r="G12200" t="s">
        <v>899</v>
      </c>
      <c r="H12200" t="s">
        <v>1128</v>
      </c>
      <c r="I12200">
        <v>211</v>
      </c>
      <c r="J12200" t="s">
        <v>1129</v>
      </c>
      <c r="K12200" t="s">
        <v>835</v>
      </c>
      <c r="L12200" t="s">
        <v>837</v>
      </c>
      <c r="M12200" t="s">
        <v>829</v>
      </c>
      <c r="N12200" t="s">
        <v>829</v>
      </c>
      <c r="O12200" t="s">
        <v>829</v>
      </c>
      <c r="P12200" t="s">
        <v>829</v>
      </c>
      <c r="Q12200" t="s">
        <v>829</v>
      </c>
      <c r="R12200" t="s">
        <v>829</v>
      </c>
      <c r="S12200">
        <v>0</v>
      </c>
      <c r="T12200" t="s">
        <v>829</v>
      </c>
      <c r="U12200" t="s">
        <v>829</v>
      </c>
      <c r="V12200">
        <v>0</v>
      </c>
    </row>
    <row r="12201" spans="1:22" x14ac:dyDescent="0.3">
      <c r="A12201">
        <v>202324</v>
      </c>
      <c r="B12201" t="s">
        <v>820</v>
      </c>
      <c r="C12201" t="s">
        <v>821</v>
      </c>
      <c r="D12201" t="s">
        <v>822</v>
      </c>
      <c r="E12201" t="s">
        <v>823</v>
      </c>
      <c r="F12201" t="s">
        <v>898</v>
      </c>
      <c r="G12201" t="s">
        <v>899</v>
      </c>
      <c r="H12201" t="s">
        <v>1128</v>
      </c>
      <c r="I12201">
        <v>211</v>
      </c>
      <c r="J12201" t="s">
        <v>1129</v>
      </c>
      <c r="K12201" t="s">
        <v>835</v>
      </c>
      <c r="L12201" t="s">
        <v>837</v>
      </c>
      <c r="M12201" t="s">
        <v>829</v>
      </c>
      <c r="N12201" t="s">
        <v>829</v>
      </c>
      <c r="O12201" t="s">
        <v>829</v>
      </c>
      <c r="P12201" t="s">
        <v>829</v>
      </c>
      <c r="Q12201" t="s">
        <v>829</v>
      </c>
      <c r="R12201" t="s">
        <v>829</v>
      </c>
      <c r="S12201">
        <v>0</v>
      </c>
      <c r="T12201" t="s">
        <v>829</v>
      </c>
      <c r="U12201" t="s">
        <v>829</v>
      </c>
      <c r="V12201">
        <v>0</v>
      </c>
    </row>
    <row r="12202" spans="1:22" x14ac:dyDescent="0.3">
      <c r="A12202">
        <v>202122</v>
      </c>
      <c r="B12202" t="s">
        <v>820</v>
      </c>
      <c r="C12202" t="s">
        <v>821</v>
      </c>
      <c r="D12202" t="s">
        <v>822</v>
      </c>
      <c r="E12202" t="s">
        <v>823</v>
      </c>
      <c r="F12202" t="s">
        <v>898</v>
      </c>
      <c r="G12202" t="s">
        <v>899</v>
      </c>
      <c r="H12202" t="s">
        <v>1128</v>
      </c>
      <c r="I12202">
        <v>211</v>
      </c>
      <c r="J12202" t="s">
        <v>1129</v>
      </c>
      <c r="K12202" t="s">
        <v>835</v>
      </c>
      <c r="L12202" t="s">
        <v>838</v>
      </c>
      <c r="M12202" t="s">
        <v>829</v>
      </c>
      <c r="N12202" t="s">
        <v>829</v>
      </c>
      <c r="O12202" t="s">
        <v>829</v>
      </c>
      <c r="P12202" t="s">
        <v>829</v>
      </c>
      <c r="Q12202" t="s">
        <v>829</v>
      </c>
      <c r="R12202" t="s">
        <v>829</v>
      </c>
      <c r="S12202">
        <v>-11171846</v>
      </c>
      <c r="T12202" t="s">
        <v>829</v>
      </c>
      <c r="U12202" t="s">
        <v>829</v>
      </c>
      <c r="V12202" t="s">
        <v>834</v>
      </c>
    </row>
    <row r="12203" spans="1:22" x14ac:dyDescent="0.3">
      <c r="A12203">
        <v>202223</v>
      </c>
      <c r="B12203" t="s">
        <v>820</v>
      </c>
      <c r="C12203" t="s">
        <v>821</v>
      </c>
      <c r="D12203" t="s">
        <v>822</v>
      </c>
      <c r="E12203" t="s">
        <v>823</v>
      </c>
      <c r="F12203" t="s">
        <v>898</v>
      </c>
      <c r="G12203" t="s">
        <v>899</v>
      </c>
      <c r="H12203" t="s">
        <v>1128</v>
      </c>
      <c r="I12203">
        <v>211</v>
      </c>
      <c r="J12203" t="s">
        <v>1129</v>
      </c>
      <c r="K12203" t="s">
        <v>835</v>
      </c>
      <c r="L12203" t="s">
        <v>838</v>
      </c>
      <c r="M12203" t="s">
        <v>829</v>
      </c>
      <c r="N12203" t="s">
        <v>829</v>
      </c>
      <c r="O12203" t="s">
        <v>829</v>
      </c>
      <c r="P12203" t="s">
        <v>829</v>
      </c>
      <c r="Q12203" t="s">
        <v>829</v>
      </c>
      <c r="R12203" t="s">
        <v>829</v>
      </c>
      <c r="S12203">
        <v>-14267357</v>
      </c>
      <c r="T12203" t="s">
        <v>829</v>
      </c>
      <c r="U12203" t="s">
        <v>829</v>
      </c>
      <c r="V12203" t="s">
        <v>834</v>
      </c>
    </row>
    <row r="12204" spans="1:22" x14ac:dyDescent="0.3">
      <c r="A12204">
        <v>202324</v>
      </c>
      <c r="B12204" t="s">
        <v>820</v>
      </c>
      <c r="C12204" t="s">
        <v>821</v>
      </c>
      <c r="D12204" t="s">
        <v>822</v>
      </c>
      <c r="E12204" t="s">
        <v>823</v>
      </c>
      <c r="F12204" t="s">
        <v>898</v>
      </c>
      <c r="G12204" t="s">
        <v>899</v>
      </c>
      <c r="H12204" t="s">
        <v>1128</v>
      </c>
      <c r="I12204">
        <v>211</v>
      </c>
      <c r="J12204" t="s">
        <v>1129</v>
      </c>
      <c r="K12204" t="s">
        <v>835</v>
      </c>
      <c r="L12204" t="s">
        <v>838</v>
      </c>
      <c r="M12204" t="s">
        <v>829</v>
      </c>
      <c r="N12204" t="s">
        <v>829</v>
      </c>
      <c r="O12204" t="s">
        <v>829</v>
      </c>
      <c r="P12204" t="s">
        <v>829</v>
      </c>
      <c r="Q12204" t="s">
        <v>829</v>
      </c>
      <c r="R12204" t="s">
        <v>829</v>
      </c>
      <c r="S12204">
        <v>-13067646</v>
      </c>
      <c r="T12204" t="s">
        <v>829</v>
      </c>
      <c r="U12204" t="s">
        <v>829</v>
      </c>
      <c r="V12204" t="s">
        <v>834</v>
      </c>
    </row>
    <row r="12205" spans="1:22" x14ac:dyDescent="0.3">
      <c r="A12205">
        <v>202122</v>
      </c>
      <c r="B12205" t="s">
        <v>820</v>
      </c>
      <c r="C12205" t="s">
        <v>821</v>
      </c>
      <c r="D12205" t="s">
        <v>822</v>
      </c>
      <c r="E12205" t="s">
        <v>823</v>
      </c>
      <c r="F12205" t="s">
        <v>898</v>
      </c>
      <c r="G12205" t="s">
        <v>899</v>
      </c>
      <c r="H12205" t="s">
        <v>1128</v>
      </c>
      <c r="I12205">
        <v>211</v>
      </c>
      <c r="J12205" t="s">
        <v>1129</v>
      </c>
      <c r="K12205" t="s">
        <v>835</v>
      </c>
      <c r="L12205" t="s">
        <v>839</v>
      </c>
      <c r="M12205" t="s">
        <v>829</v>
      </c>
      <c r="N12205" t="s">
        <v>829</v>
      </c>
      <c r="O12205" t="s">
        <v>829</v>
      </c>
      <c r="P12205" t="s">
        <v>829</v>
      </c>
      <c r="Q12205" t="s">
        <v>829</v>
      </c>
      <c r="R12205" t="s">
        <v>829</v>
      </c>
      <c r="S12205">
        <v>14267357</v>
      </c>
      <c r="T12205" t="s">
        <v>829</v>
      </c>
      <c r="U12205" t="s">
        <v>829</v>
      </c>
      <c r="V12205" t="s">
        <v>834</v>
      </c>
    </row>
    <row r="12206" spans="1:22" x14ac:dyDescent="0.3">
      <c r="A12206">
        <v>202223</v>
      </c>
      <c r="B12206" t="s">
        <v>820</v>
      </c>
      <c r="C12206" t="s">
        <v>821</v>
      </c>
      <c r="D12206" t="s">
        <v>822</v>
      </c>
      <c r="E12206" t="s">
        <v>823</v>
      </c>
      <c r="F12206" t="s">
        <v>898</v>
      </c>
      <c r="G12206" t="s">
        <v>899</v>
      </c>
      <c r="H12206" t="s">
        <v>1128</v>
      </c>
      <c r="I12206">
        <v>211</v>
      </c>
      <c r="J12206" t="s">
        <v>1129</v>
      </c>
      <c r="K12206" t="s">
        <v>835</v>
      </c>
      <c r="L12206" t="s">
        <v>839</v>
      </c>
      <c r="M12206" t="s">
        <v>829</v>
      </c>
      <c r="N12206" t="s">
        <v>829</v>
      </c>
      <c r="O12206" t="s">
        <v>829</v>
      </c>
      <c r="P12206" t="s">
        <v>829</v>
      </c>
      <c r="Q12206" t="s">
        <v>829</v>
      </c>
      <c r="R12206" t="s">
        <v>829</v>
      </c>
      <c r="S12206">
        <v>13067644</v>
      </c>
      <c r="T12206" t="s">
        <v>829</v>
      </c>
      <c r="U12206" t="s">
        <v>829</v>
      </c>
      <c r="V12206" t="s">
        <v>834</v>
      </c>
    </row>
    <row r="12207" spans="1:22" x14ac:dyDescent="0.3">
      <c r="A12207">
        <v>202324</v>
      </c>
      <c r="B12207" t="s">
        <v>820</v>
      </c>
      <c r="C12207" t="s">
        <v>821</v>
      </c>
      <c r="D12207" t="s">
        <v>822</v>
      </c>
      <c r="E12207" t="s">
        <v>823</v>
      </c>
      <c r="F12207" t="s">
        <v>898</v>
      </c>
      <c r="G12207" t="s">
        <v>899</v>
      </c>
      <c r="H12207" t="s">
        <v>1128</v>
      </c>
      <c r="I12207">
        <v>211</v>
      </c>
      <c r="J12207" t="s">
        <v>1129</v>
      </c>
      <c r="K12207" t="s">
        <v>835</v>
      </c>
      <c r="L12207" t="s">
        <v>839</v>
      </c>
      <c r="M12207" t="s">
        <v>829</v>
      </c>
      <c r="N12207" t="s">
        <v>829</v>
      </c>
      <c r="O12207" t="s">
        <v>829</v>
      </c>
      <c r="P12207" t="s">
        <v>829</v>
      </c>
      <c r="Q12207" t="s">
        <v>829</v>
      </c>
      <c r="R12207" t="s">
        <v>829</v>
      </c>
      <c r="S12207">
        <v>15826781</v>
      </c>
      <c r="T12207" t="s">
        <v>829</v>
      </c>
      <c r="U12207" t="s">
        <v>829</v>
      </c>
      <c r="V12207" t="s">
        <v>834</v>
      </c>
    </row>
    <row r="12208" spans="1:22" x14ac:dyDescent="0.3">
      <c r="A12208">
        <v>202122</v>
      </c>
      <c r="B12208" t="s">
        <v>820</v>
      </c>
      <c r="C12208" t="s">
        <v>821</v>
      </c>
      <c r="D12208" t="s">
        <v>822</v>
      </c>
      <c r="E12208" t="s">
        <v>823</v>
      </c>
      <c r="F12208" t="s">
        <v>898</v>
      </c>
      <c r="G12208" t="s">
        <v>899</v>
      </c>
      <c r="H12208" t="s">
        <v>1128</v>
      </c>
      <c r="I12208">
        <v>211</v>
      </c>
      <c r="J12208" t="s">
        <v>1129</v>
      </c>
      <c r="K12208" t="s">
        <v>835</v>
      </c>
      <c r="L12208" t="s">
        <v>840</v>
      </c>
      <c r="M12208" t="s">
        <v>829</v>
      </c>
      <c r="N12208" t="s">
        <v>829</v>
      </c>
      <c r="O12208" t="s">
        <v>829</v>
      </c>
      <c r="P12208" t="s">
        <v>829</v>
      </c>
      <c r="Q12208" t="s">
        <v>829</v>
      </c>
      <c r="R12208" t="s">
        <v>829</v>
      </c>
      <c r="S12208">
        <v>0</v>
      </c>
      <c r="T12208" t="s">
        <v>829</v>
      </c>
      <c r="U12208" t="s">
        <v>829</v>
      </c>
      <c r="V12208" t="s">
        <v>834</v>
      </c>
    </row>
    <row r="12209" spans="1:22" x14ac:dyDescent="0.3">
      <c r="A12209">
        <v>202223</v>
      </c>
      <c r="B12209" t="s">
        <v>820</v>
      </c>
      <c r="C12209" t="s">
        <v>821</v>
      </c>
      <c r="D12209" t="s">
        <v>822</v>
      </c>
      <c r="E12209" t="s">
        <v>823</v>
      </c>
      <c r="F12209" t="s">
        <v>898</v>
      </c>
      <c r="G12209" t="s">
        <v>899</v>
      </c>
      <c r="H12209" t="s">
        <v>1128</v>
      </c>
      <c r="I12209">
        <v>211</v>
      </c>
      <c r="J12209" t="s">
        <v>1129</v>
      </c>
      <c r="K12209" t="s">
        <v>835</v>
      </c>
      <c r="L12209" t="s">
        <v>840</v>
      </c>
      <c r="M12209" t="s">
        <v>829</v>
      </c>
      <c r="N12209" t="s">
        <v>829</v>
      </c>
      <c r="O12209" t="s">
        <v>829</v>
      </c>
      <c r="P12209" t="s">
        <v>829</v>
      </c>
      <c r="Q12209" t="s">
        <v>829</v>
      </c>
      <c r="R12209" t="s">
        <v>829</v>
      </c>
      <c r="S12209">
        <v>0</v>
      </c>
      <c r="T12209" t="s">
        <v>829</v>
      </c>
      <c r="U12209" t="s">
        <v>829</v>
      </c>
      <c r="V12209" t="s">
        <v>834</v>
      </c>
    </row>
    <row r="12210" spans="1:22" x14ac:dyDescent="0.3">
      <c r="A12210">
        <v>202324</v>
      </c>
      <c r="B12210" t="s">
        <v>820</v>
      </c>
      <c r="C12210" t="s">
        <v>821</v>
      </c>
      <c r="D12210" t="s">
        <v>822</v>
      </c>
      <c r="E12210" t="s">
        <v>823</v>
      </c>
      <c r="F12210" t="s">
        <v>898</v>
      </c>
      <c r="G12210" t="s">
        <v>899</v>
      </c>
      <c r="H12210" t="s">
        <v>1128</v>
      </c>
      <c r="I12210">
        <v>211</v>
      </c>
      <c r="J12210" t="s">
        <v>1129</v>
      </c>
      <c r="K12210" t="s">
        <v>835</v>
      </c>
      <c r="L12210" t="s">
        <v>840</v>
      </c>
      <c r="M12210" t="s">
        <v>829</v>
      </c>
      <c r="N12210" t="s">
        <v>829</v>
      </c>
      <c r="O12210" t="s">
        <v>829</v>
      </c>
      <c r="P12210" t="s">
        <v>829</v>
      </c>
      <c r="Q12210" t="s">
        <v>829</v>
      </c>
      <c r="R12210" t="s">
        <v>829</v>
      </c>
      <c r="S12210">
        <v>0</v>
      </c>
      <c r="T12210" t="s">
        <v>829</v>
      </c>
      <c r="U12210" t="s">
        <v>829</v>
      </c>
      <c r="V12210" t="s">
        <v>834</v>
      </c>
    </row>
    <row r="12211" spans="1:22" x14ac:dyDescent="0.3">
      <c r="A12211">
        <v>202122</v>
      </c>
      <c r="B12211" t="s">
        <v>820</v>
      </c>
      <c r="C12211" t="s">
        <v>821</v>
      </c>
      <c r="D12211" t="s">
        <v>822</v>
      </c>
      <c r="E12211" t="s">
        <v>823</v>
      </c>
      <c r="F12211" t="s">
        <v>898</v>
      </c>
      <c r="G12211" t="s">
        <v>899</v>
      </c>
      <c r="H12211" t="s">
        <v>1128</v>
      </c>
      <c r="I12211">
        <v>211</v>
      </c>
      <c r="J12211" t="s">
        <v>1129</v>
      </c>
      <c r="K12211" t="s">
        <v>835</v>
      </c>
      <c r="L12211" t="s">
        <v>841</v>
      </c>
      <c r="M12211" t="s">
        <v>829</v>
      </c>
      <c r="N12211" t="s">
        <v>829</v>
      </c>
      <c r="O12211" t="s">
        <v>829</v>
      </c>
      <c r="P12211" t="s">
        <v>829</v>
      </c>
      <c r="Q12211" t="s">
        <v>829</v>
      </c>
      <c r="R12211" t="s">
        <v>829</v>
      </c>
      <c r="S12211">
        <v>315753862</v>
      </c>
      <c r="T12211" t="s">
        <v>829</v>
      </c>
      <c r="U12211" t="s">
        <v>829</v>
      </c>
      <c r="V12211" t="s">
        <v>834</v>
      </c>
    </row>
    <row r="12212" spans="1:22" x14ac:dyDescent="0.3">
      <c r="A12212">
        <v>202223</v>
      </c>
      <c r="B12212" t="s">
        <v>820</v>
      </c>
      <c r="C12212" t="s">
        <v>821</v>
      </c>
      <c r="D12212" t="s">
        <v>822</v>
      </c>
      <c r="E12212" t="s">
        <v>823</v>
      </c>
      <c r="F12212" t="s">
        <v>898</v>
      </c>
      <c r="G12212" t="s">
        <v>899</v>
      </c>
      <c r="H12212" t="s">
        <v>1128</v>
      </c>
      <c r="I12212">
        <v>211</v>
      </c>
      <c r="J12212" t="s">
        <v>1129</v>
      </c>
      <c r="K12212" t="s">
        <v>835</v>
      </c>
      <c r="L12212" t="s">
        <v>841</v>
      </c>
      <c r="M12212" t="s">
        <v>829</v>
      </c>
      <c r="N12212" t="s">
        <v>829</v>
      </c>
      <c r="O12212" t="s">
        <v>829</v>
      </c>
      <c r="P12212" t="s">
        <v>829</v>
      </c>
      <c r="Q12212" t="s">
        <v>829</v>
      </c>
      <c r="R12212" t="s">
        <v>829</v>
      </c>
      <c r="S12212">
        <v>327150364</v>
      </c>
      <c r="T12212" t="s">
        <v>829</v>
      </c>
      <c r="U12212" t="s">
        <v>829</v>
      </c>
      <c r="V12212" t="s">
        <v>834</v>
      </c>
    </row>
    <row r="12213" spans="1:22" x14ac:dyDescent="0.3">
      <c r="A12213">
        <v>202324</v>
      </c>
      <c r="B12213" t="s">
        <v>820</v>
      </c>
      <c r="C12213" t="s">
        <v>821</v>
      </c>
      <c r="D12213" t="s">
        <v>822</v>
      </c>
      <c r="E12213" t="s">
        <v>823</v>
      </c>
      <c r="F12213" t="s">
        <v>898</v>
      </c>
      <c r="G12213" t="s">
        <v>899</v>
      </c>
      <c r="H12213" t="s">
        <v>1128</v>
      </c>
      <c r="I12213">
        <v>211</v>
      </c>
      <c r="J12213" t="s">
        <v>1129</v>
      </c>
      <c r="K12213" t="s">
        <v>835</v>
      </c>
      <c r="L12213" t="s">
        <v>841</v>
      </c>
      <c r="M12213" t="s">
        <v>829</v>
      </c>
      <c r="N12213" t="s">
        <v>829</v>
      </c>
      <c r="O12213" t="s">
        <v>829</v>
      </c>
      <c r="P12213" t="s">
        <v>829</v>
      </c>
      <c r="Q12213" t="s">
        <v>829</v>
      </c>
      <c r="R12213" t="s">
        <v>829</v>
      </c>
      <c r="S12213">
        <v>341619302</v>
      </c>
      <c r="T12213" t="s">
        <v>829</v>
      </c>
      <c r="U12213" t="s">
        <v>829</v>
      </c>
      <c r="V12213" t="s">
        <v>834</v>
      </c>
    </row>
    <row r="12214" spans="1:22" x14ac:dyDescent="0.3">
      <c r="A12214">
        <v>202122</v>
      </c>
      <c r="B12214" t="s">
        <v>820</v>
      </c>
      <c r="C12214" t="s">
        <v>821</v>
      </c>
      <c r="D12214" t="s">
        <v>822</v>
      </c>
      <c r="E12214" t="s">
        <v>823</v>
      </c>
      <c r="F12214" t="s">
        <v>898</v>
      </c>
      <c r="G12214" t="s">
        <v>899</v>
      </c>
      <c r="H12214" t="s">
        <v>1128</v>
      </c>
      <c r="I12214">
        <v>211</v>
      </c>
      <c r="J12214" t="s">
        <v>1129</v>
      </c>
      <c r="K12214" t="s">
        <v>842</v>
      </c>
      <c r="L12214" t="s">
        <v>238</v>
      </c>
      <c r="M12214" t="s">
        <v>829</v>
      </c>
      <c r="N12214" t="s">
        <v>829</v>
      </c>
      <c r="O12214" t="s">
        <v>829</v>
      </c>
      <c r="P12214" t="s">
        <v>829</v>
      </c>
      <c r="Q12214" t="s">
        <v>829</v>
      </c>
      <c r="R12214" t="s">
        <v>829</v>
      </c>
      <c r="S12214">
        <v>697107</v>
      </c>
      <c r="T12214">
        <v>12367</v>
      </c>
      <c r="U12214">
        <v>684740</v>
      </c>
      <c r="V12214">
        <v>15</v>
      </c>
    </row>
    <row r="12215" spans="1:22" x14ac:dyDescent="0.3">
      <c r="A12215">
        <v>202223</v>
      </c>
      <c r="B12215" t="s">
        <v>820</v>
      </c>
      <c r="C12215" t="s">
        <v>821</v>
      </c>
      <c r="D12215" t="s">
        <v>822</v>
      </c>
      <c r="E12215" t="s">
        <v>823</v>
      </c>
      <c r="F12215" t="s">
        <v>898</v>
      </c>
      <c r="G12215" t="s">
        <v>899</v>
      </c>
      <c r="H12215" t="s">
        <v>1128</v>
      </c>
      <c r="I12215">
        <v>211</v>
      </c>
      <c r="J12215" t="s">
        <v>1129</v>
      </c>
      <c r="K12215" t="s">
        <v>842</v>
      </c>
      <c r="L12215" t="s">
        <v>238</v>
      </c>
      <c r="M12215" t="s">
        <v>829</v>
      </c>
      <c r="N12215" t="s">
        <v>829</v>
      </c>
      <c r="O12215" t="s">
        <v>829</v>
      </c>
      <c r="P12215" t="s">
        <v>829</v>
      </c>
      <c r="Q12215" t="s">
        <v>829</v>
      </c>
      <c r="R12215" t="s">
        <v>829</v>
      </c>
      <c r="S12215">
        <v>1313814</v>
      </c>
      <c r="T12215">
        <v>92089</v>
      </c>
      <c r="U12215">
        <v>1221725</v>
      </c>
      <c r="V12215">
        <v>26</v>
      </c>
    </row>
    <row r="12216" spans="1:22" x14ac:dyDescent="0.3">
      <c r="A12216">
        <v>202324</v>
      </c>
      <c r="B12216" t="s">
        <v>820</v>
      </c>
      <c r="C12216" t="s">
        <v>821</v>
      </c>
      <c r="D12216" t="s">
        <v>822</v>
      </c>
      <c r="E12216" t="s">
        <v>823</v>
      </c>
      <c r="F12216" t="s">
        <v>898</v>
      </c>
      <c r="G12216" t="s">
        <v>899</v>
      </c>
      <c r="H12216" t="s">
        <v>1128</v>
      </c>
      <c r="I12216">
        <v>211</v>
      </c>
      <c r="J12216" t="s">
        <v>1129</v>
      </c>
      <c r="K12216" t="s">
        <v>842</v>
      </c>
      <c r="L12216" t="s">
        <v>238</v>
      </c>
      <c r="M12216" t="s">
        <v>829</v>
      </c>
      <c r="N12216" t="s">
        <v>829</v>
      </c>
      <c r="O12216" t="s">
        <v>829</v>
      </c>
      <c r="P12216" t="s">
        <v>829</v>
      </c>
      <c r="Q12216" t="s">
        <v>829</v>
      </c>
      <c r="R12216" t="s">
        <v>829</v>
      </c>
      <c r="S12216">
        <v>1458584</v>
      </c>
      <c r="T12216">
        <v>148361</v>
      </c>
      <c r="U12216">
        <v>1310223</v>
      </c>
      <c r="V12216">
        <v>28</v>
      </c>
    </row>
    <row r="12217" spans="1:22" x14ac:dyDescent="0.3">
      <c r="A12217">
        <v>202122</v>
      </c>
      <c r="B12217" t="s">
        <v>820</v>
      </c>
      <c r="C12217" t="s">
        <v>821</v>
      </c>
      <c r="D12217" t="s">
        <v>822</v>
      </c>
      <c r="E12217" t="s">
        <v>823</v>
      </c>
      <c r="F12217" t="s">
        <v>898</v>
      </c>
      <c r="G12217" t="s">
        <v>899</v>
      </c>
      <c r="H12217" t="s">
        <v>1128</v>
      </c>
      <c r="I12217">
        <v>211</v>
      </c>
      <c r="J12217" t="s">
        <v>1129</v>
      </c>
      <c r="K12217" t="s">
        <v>842</v>
      </c>
      <c r="L12217" t="s">
        <v>240</v>
      </c>
      <c r="M12217" t="s">
        <v>829</v>
      </c>
      <c r="N12217" t="s">
        <v>829</v>
      </c>
      <c r="O12217" t="s">
        <v>829</v>
      </c>
      <c r="P12217" t="s">
        <v>829</v>
      </c>
      <c r="Q12217" t="s">
        <v>829</v>
      </c>
      <c r="R12217" t="s">
        <v>829</v>
      </c>
      <c r="S12217">
        <v>1258058</v>
      </c>
      <c r="T12217">
        <v>0</v>
      </c>
      <c r="U12217">
        <v>1258058</v>
      </c>
      <c r="V12217">
        <v>27</v>
      </c>
    </row>
    <row r="12218" spans="1:22" x14ac:dyDescent="0.3">
      <c r="A12218">
        <v>202223</v>
      </c>
      <c r="B12218" t="s">
        <v>820</v>
      </c>
      <c r="C12218" t="s">
        <v>821</v>
      </c>
      <c r="D12218" t="s">
        <v>822</v>
      </c>
      <c r="E12218" t="s">
        <v>823</v>
      </c>
      <c r="F12218" t="s">
        <v>898</v>
      </c>
      <c r="G12218" t="s">
        <v>899</v>
      </c>
      <c r="H12218" t="s">
        <v>1128</v>
      </c>
      <c r="I12218">
        <v>211</v>
      </c>
      <c r="J12218" t="s">
        <v>1129</v>
      </c>
      <c r="K12218" t="s">
        <v>842</v>
      </c>
      <c r="L12218" t="s">
        <v>240</v>
      </c>
      <c r="M12218" t="s">
        <v>829</v>
      </c>
      <c r="N12218" t="s">
        <v>829</v>
      </c>
      <c r="O12218" t="s">
        <v>829</v>
      </c>
      <c r="P12218" t="s">
        <v>829</v>
      </c>
      <c r="Q12218" t="s">
        <v>829</v>
      </c>
      <c r="R12218" t="s">
        <v>829</v>
      </c>
      <c r="S12218">
        <v>2160782</v>
      </c>
      <c r="T12218">
        <v>0</v>
      </c>
      <c r="U12218">
        <v>2160782</v>
      </c>
      <c r="V12218">
        <v>46</v>
      </c>
    </row>
    <row r="12219" spans="1:22" x14ac:dyDescent="0.3">
      <c r="A12219">
        <v>202324</v>
      </c>
      <c r="B12219" t="s">
        <v>820</v>
      </c>
      <c r="C12219" t="s">
        <v>821</v>
      </c>
      <c r="D12219" t="s">
        <v>822</v>
      </c>
      <c r="E12219" t="s">
        <v>823</v>
      </c>
      <c r="F12219" t="s">
        <v>898</v>
      </c>
      <c r="G12219" t="s">
        <v>899</v>
      </c>
      <c r="H12219" t="s">
        <v>1128</v>
      </c>
      <c r="I12219">
        <v>211</v>
      </c>
      <c r="J12219" t="s">
        <v>1129</v>
      </c>
      <c r="K12219" t="s">
        <v>842</v>
      </c>
      <c r="L12219" t="s">
        <v>240</v>
      </c>
      <c r="M12219" t="s">
        <v>829</v>
      </c>
      <c r="N12219" t="s">
        <v>829</v>
      </c>
      <c r="O12219" t="s">
        <v>829</v>
      </c>
      <c r="P12219" t="s">
        <v>829</v>
      </c>
      <c r="Q12219" t="s">
        <v>829</v>
      </c>
      <c r="R12219" t="s">
        <v>829</v>
      </c>
      <c r="S12219">
        <v>3004913</v>
      </c>
      <c r="T12219">
        <v>83362</v>
      </c>
      <c r="U12219">
        <v>2921551</v>
      </c>
      <c r="V12219">
        <v>62</v>
      </c>
    </row>
    <row r="12220" spans="1:22" x14ac:dyDescent="0.3">
      <c r="A12220">
        <v>202122</v>
      </c>
      <c r="B12220" t="s">
        <v>820</v>
      </c>
      <c r="C12220" t="s">
        <v>821</v>
      </c>
      <c r="D12220" t="s">
        <v>822</v>
      </c>
      <c r="E12220" t="s">
        <v>823</v>
      </c>
      <c r="F12220" t="s">
        <v>898</v>
      </c>
      <c r="G12220" t="s">
        <v>899</v>
      </c>
      <c r="H12220" t="s">
        <v>1128</v>
      </c>
      <c r="I12220">
        <v>211</v>
      </c>
      <c r="J12220" t="s">
        <v>1129</v>
      </c>
      <c r="K12220" t="s">
        <v>842</v>
      </c>
      <c r="L12220" t="s">
        <v>843</v>
      </c>
      <c r="M12220" t="s">
        <v>829</v>
      </c>
      <c r="N12220" t="s">
        <v>829</v>
      </c>
      <c r="O12220" t="s">
        <v>829</v>
      </c>
      <c r="P12220" t="s">
        <v>829</v>
      </c>
      <c r="Q12220" t="s">
        <v>829</v>
      </c>
      <c r="R12220" t="s">
        <v>829</v>
      </c>
      <c r="S12220">
        <v>646195</v>
      </c>
      <c r="T12220">
        <v>0</v>
      </c>
      <c r="U12220">
        <v>646195</v>
      </c>
      <c r="V12220">
        <v>14</v>
      </c>
    </row>
    <row r="12221" spans="1:22" x14ac:dyDescent="0.3">
      <c r="A12221">
        <v>202223</v>
      </c>
      <c r="B12221" t="s">
        <v>820</v>
      </c>
      <c r="C12221" t="s">
        <v>821</v>
      </c>
      <c r="D12221" t="s">
        <v>822</v>
      </c>
      <c r="E12221" t="s">
        <v>823</v>
      </c>
      <c r="F12221" t="s">
        <v>898</v>
      </c>
      <c r="G12221" t="s">
        <v>899</v>
      </c>
      <c r="H12221" t="s">
        <v>1128</v>
      </c>
      <c r="I12221">
        <v>211</v>
      </c>
      <c r="J12221" t="s">
        <v>1129</v>
      </c>
      <c r="K12221" t="s">
        <v>842</v>
      </c>
      <c r="L12221" t="s">
        <v>843</v>
      </c>
      <c r="M12221" t="s">
        <v>829</v>
      </c>
      <c r="N12221" t="s">
        <v>829</v>
      </c>
      <c r="O12221" t="s">
        <v>829</v>
      </c>
      <c r="P12221" t="s">
        <v>829</v>
      </c>
      <c r="Q12221" t="s">
        <v>829</v>
      </c>
      <c r="R12221" t="s">
        <v>829</v>
      </c>
      <c r="S12221">
        <v>696295</v>
      </c>
      <c r="T12221">
        <v>0</v>
      </c>
      <c r="U12221">
        <v>696295</v>
      </c>
      <c r="V12221">
        <v>15</v>
      </c>
    </row>
    <row r="12222" spans="1:22" x14ac:dyDescent="0.3">
      <c r="A12222">
        <v>202324</v>
      </c>
      <c r="B12222" t="s">
        <v>820</v>
      </c>
      <c r="C12222" t="s">
        <v>821</v>
      </c>
      <c r="D12222" t="s">
        <v>822</v>
      </c>
      <c r="E12222" t="s">
        <v>823</v>
      </c>
      <c r="F12222" t="s">
        <v>898</v>
      </c>
      <c r="G12222" t="s">
        <v>899</v>
      </c>
      <c r="H12222" t="s">
        <v>1128</v>
      </c>
      <c r="I12222">
        <v>211</v>
      </c>
      <c r="J12222" t="s">
        <v>1129</v>
      </c>
      <c r="K12222" t="s">
        <v>842</v>
      </c>
      <c r="L12222" t="s">
        <v>843</v>
      </c>
      <c r="M12222" t="s">
        <v>829</v>
      </c>
      <c r="N12222" t="s">
        <v>829</v>
      </c>
      <c r="O12222" t="s">
        <v>829</v>
      </c>
      <c r="P12222" t="s">
        <v>829</v>
      </c>
      <c r="Q12222" t="s">
        <v>829</v>
      </c>
      <c r="R12222" t="s">
        <v>829</v>
      </c>
      <c r="S12222">
        <v>743909</v>
      </c>
      <c r="T12222">
        <v>0</v>
      </c>
      <c r="U12222">
        <v>743909</v>
      </c>
      <c r="V12222">
        <v>16</v>
      </c>
    </row>
    <row r="12223" spans="1:22" x14ac:dyDescent="0.3">
      <c r="A12223">
        <v>202122</v>
      </c>
      <c r="B12223" t="s">
        <v>820</v>
      </c>
      <c r="C12223" t="s">
        <v>821</v>
      </c>
      <c r="D12223" t="s">
        <v>822</v>
      </c>
      <c r="E12223" t="s">
        <v>823</v>
      </c>
      <c r="F12223" t="s">
        <v>898</v>
      </c>
      <c r="G12223" t="s">
        <v>899</v>
      </c>
      <c r="H12223" t="s">
        <v>1128</v>
      </c>
      <c r="I12223">
        <v>211</v>
      </c>
      <c r="J12223" t="s">
        <v>1129</v>
      </c>
      <c r="K12223" t="s">
        <v>842</v>
      </c>
      <c r="L12223" t="s">
        <v>249</v>
      </c>
      <c r="M12223">
        <v>17802</v>
      </c>
      <c r="N12223">
        <v>1501407</v>
      </c>
      <c r="O12223">
        <v>927986</v>
      </c>
      <c r="P12223">
        <v>2956729</v>
      </c>
      <c r="Q12223">
        <v>0</v>
      </c>
      <c r="R12223" t="s">
        <v>829</v>
      </c>
      <c r="S12223">
        <v>5403924</v>
      </c>
      <c r="T12223">
        <v>0</v>
      </c>
      <c r="U12223">
        <v>5403924</v>
      </c>
      <c r="V12223">
        <v>116</v>
      </c>
    </row>
    <row r="12224" spans="1:22" x14ac:dyDescent="0.3">
      <c r="A12224">
        <v>202223</v>
      </c>
      <c r="B12224" t="s">
        <v>820</v>
      </c>
      <c r="C12224" t="s">
        <v>821</v>
      </c>
      <c r="D12224" t="s">
        <v>822</v>
      </c>
      <c r="E12224" t="s">
        <v>823</v>
      </c>
      <c r="F12224" t="s">
        <v>898</v>
      </c>
      <c r="G12224" t="s">
        <v>899</v>
      </c>
      <c r="H12224" t="s">
        <v>1128</v>
      </c>
      <c r="I12224">
        <v>211</v>
      </c>
      <c r="J12224" t="s">
        <v>1129</v>
      </c>
      <c r="K12224" t="s">
        <v>842</v>
      </c>
      <c r="L12224" t="s">
        <v>249</v>
      </c>
      <c r="M12224">
        <v>83386</v>
      </c>
      <c r="N12224">
        <v>3404323</v>
      </c>
      <c r="O12224">
        <v>2102776</v>
      </c>
      <c r="P12224">
        <v>2627011</v>
      </c>
      <c r="Q12224">
        <v>0</v>
      </c>
      <c r="R12224" t="s">
        <v>829</v>
      </c>
      <c r="S12224">
        <v>8217496</v>
      </c>
      <c r="T12224">
        <v>0</v>
      </c>
      <c r="U12224">
        <v>8217496</v>
      </c>
      <c r="V12224">
        <v>174</v>
      </c>
    </row>
    <row r="12225" spans="1:22" x14ac:dyDescent="0.3">
      <c r="A12225">
        <v>202324</v>
      </c>
      <c r="B12225" t="s">
        <v>820</v>
      </c>
      <c r="C12225" t="s">
        <v>821</v>
      </c>
      <c r="D12225" t="s">
        <v>822</v>
      </c>
      <c r="E12225" t="s">
        <v>823</v>
      </c>
      <c r="F12225" t="s">
        <v>898</v>
      </c>
      <c r="G12225" t="s">
        <v>899</v>
      </c>
      <c r="H12225" t="s">
        <v>1128</v>
      </c>
      <c r="I12225">
        <v>211</v>
      </c>
      <c r="J12225" t="s">
        <v>1129</v>
      </c>
      <c r="K12225" t="s">
        <v>842</v>
      </c>
      <c r="L12225" t="s">
        <v>249</v>
      </c>
      <c r="M12225">
        <v>67564</v>
      </c>
      <c r="N12225">
        <v>2241059</v>
      </c>
      <c r="O12225">
        <v>1790096</v>
      </c>
      <c r="P12225">
        <v>5287270</v>
      </c>
      <c r="Q12225">
        <v>701522</v>
      </c>
      <c r="R12225" t="s">
        <v>829</v>
      </c>
      <c r="S12225">
        <v>10087511</v>
      </c>
      <c r="T12225">
        <v>0</v>
      </c>
      <c r="U12225">
        <v>10087511</v>
      </c>
      <c r="V12225">
        <v>215</v>
      </c>
    </row>
    <row r="12226" spans="1:22" x14ac:dyDescent="0.3">
      <c r="A12226">
        <v>202122</v>
      </c>
      <c r="B12226" t="s">
        <v>820</v>
      </c>
      <c r="C12226" t="s">
        <v>821</v>
      </c>
      <c r="D12226" t="s">
        <v>822</v>
      </c>
      <c r="E12226" t="s">
        <v>823</v>
      </c>
      <c r="F12226" t="s">
        <v>898</v>
      </c>
      <c r="G12226" t="s">
        <v>899</v>
      </c>
      <c r="H12226" t="s">
        <v>1128</v>
      </c>
      <c r="I12226">
        <v>211</v>
      </c>
      <c r="J12226" t="s">
        <v>1129</v>
      </c>
      <c r="K12226" t="s">
        <v>842</v>
      </c>
      <c r="L12226" t="s">
        <v>844</v>
      </c>
      <c r="M12226">
        <v>1883</v>
      </c>
      <c r="N12226">
        <v>175725</v>
      </c>
      <c r="O12226">
        <v>106690</v>
      </c>
      <c r="P12226">
        <v>0</v>
      </c>
      <c r="Q12226">
        <v>628</v>
      </c>
      <c r="R12226" t="s">
        <v>829</v>
      </c>
      <c r="S12226">
        <v>284926</v>
      </c>
      <c r="T12226">
        <v>27048</v>
      </c>
      <c r="U12226">
        <v>257878</v>
      </c>
      <c r="V12226">
        <v>6</v>
      </c>
    </row>
    <row r="12227" spans="1:22" x14ac:dyDescent="0.3">
      <c r="A12227">
        <v>202223</v>
      </c>
      <c r="B12227" t="s">
        <v>820</v>
      </c>
      <c r="C12227" t="s">
        <v>821</v>
      </c>
      <c r="D12227" t="s">
        <v>822</v>
      </c>
      <c r="E12227" t="s">
        <v>823</v>
      </c>
      <c r="F12227" t="s">
        <v>898</v>
      </c>
      <c r="G12227" t="s">
        <v>899</v>
      </c>
      <c r="H12227" t="s">
        <v>1128</v>
      </c>
      <c r="I12227">
        <v>211</v>
      </c>
      <c r="J12227" t="s">
        <v>1129</v>
      </c>
      <c r="K12227" t="s">
        <v>842</v>
      </c>
      <c r="L12227" t="s">
        <v>844</v>
      </c>
      <c r="M12227">
        <v>0</v>
      </c>
      <c r="N12227">
        <v>0</v>
      </c>
      <c r="O12227">
        <v>0</v>
      </c>
      <c r="P12227">
        <v>0</v>
      </c>
      <c r="Q12227">
        <v>0</v>
      </c>
      <c r="R12227" t="s">
        <v>829</v>
      </c>
      <c r="S12227">
        <v>0</v>
      </c>
      <c r="T12227">
        <v>0</v>
      </c>
      <c r="U12227">
        <v>0</v>
      </c>
      <c r="V12227">
        <v>0</v>
      </c>
    </row>
    <row r="12228" spans="1:22" x14ac:dyDescent="0.3">
      <c r="A12228">
        <v>202324</v>
      </c>
      <c r="B12228" t="s">
        <v>820</v>
      </c>
      <c r="C12228" t="s">
        <v>821</v>
      </c>
      <c r="D12228" t="s">
        <v>822</v>
      </c>
      <c r="E12228" t="s">
        <v>823</v>
      </c>
      <c r="F12228" t="s">
        <v>898</v>
      </c>
      <c r="G12228" t="s">
        <v>899</v>
      </c>
      <c r="H12228" t="s">
        <v>1128</v>
      </c>
      <c r="I12228">
        <v>211</v>
      </c>
      <c r="J12228" t="s">
        <v>1129</v>
      </c>
      <c r="K12228" t="s">
        <v>842</v>
      </c>
      <c r="L12228" t="s">
        <v>844</v>
      </c>
      <c r="M12228">
        <v>0</v>
      </c>
      <c r="N12228">
        <v>0</v>
      </c>
      <c r="O12228">
        <v>0</v>
      </c>
      <c r="P12228">
        <v>0</v>
      </c>
      <c r="Q12228">
        <v>0</v>
      </c>
      <c r="R12228" t="s">
        <v>829</v>
      </c>
      <c r="S12228">
        <v>0</v>
      </c>
      <c r="T12228">
        <v>0</v>
      </c>
      <c r="U12228">
        <v>0</v>
      </c>
      <c r="V12228">
        <v>0</v>
      </c>
    </row>
    <row r="12229" spans="1:22" x14ac:dyDescent="0.3">
      <c r="A12229">
        <v>202122</v>
      </c>
      <c r="B12229" t="s">
        <v>820</v>
      </c>
      <c r="C12229" t="s">
        <v>821</v>
      </c>
      <c r="D12229" t="s">
        <v>822</v>
      </c>
      <c r="E12229" t="s">
        <v>823</v>
      </c>
      <c r="F12229" t="s">
        <v>898</v>
      </c>
      <c r="G12229" t="s">
        <v>899</v>
      </c>
      <c r="H12229" t="s">
        <v>1128</v>
      </c>
      <c r="I12229">
        <v>211</v>
      </c>
      <c r="J12229" t="s">
        <v>1129</v>
      </c>
      <c r="K12229" t="s">
        <v>842</v>
      </c>
      <c r="L12229" t="s">
        <v>251</v>
      </c>
      <c r="M12229" t="s">
        <v>829</v>
      </c>
      <c r="N12229" t="s">
        <v>829</v>
      </c>
      <c r="O12229">
        <v>0</v>
      </c>
      <c r="P12229">
        <v>0</v>
      </c>
      <c r="Q12229">
        <v>0</v>
      </c>
      <c r="R12229">
        <v>0</v>
      </c>
      <c r="S12229">
        <v>0</v>
      </c>
      <c r="T12229">
        <v>0</v>
      </c>
      <c r="U12229">
        <v>0</v>
      </c>
      <c r="V12229">
        <v>0</v>
      </c>
    </row>
    <row r="12230" spans="1:22" x14ac:dyDescent="0.3">
      <c r="A12230">
        <v>202223</v>
      </c>
      <c r="B12230" t="s">
        <v>820</v>
      </c>
      <c r="C12230" t="s">
        <v>821</v>
      </c>
      <c r="D12230" t="s">
        <v>822</v>
      </c>
      <c r="E12230" t="s">
        <v>823</v>
      </c>
      <c r="F12230" t="s">
        <v>898</v>
      </c>
      <c r="G12230" t="s">
        <v>899</v>
      </c>
      <c r="H12230" t="s">
        <v>1128</v>
      </c>
      <c r="I12230">
        <v>211</v>
      </c>
      <c r="J12230" t="s">
        <v>1129</v>
      </c>
      <c r="K12230" t="s">
        <v>842</v>
      </c>
      <c r="L12230" t="s">
        <v>251</v>
      </c>
      <c r="M12230" t="s">
        <v>829</v>
      </c>
      <c r="N12230" t="s">
        <v>829</v>
      </c>
      <c r="O12230">
        <v>0</v>
      </c>
      <c r="P12230">
        <v>0</v>
      </c>
      <c r="Q12230">
        <v>0</v>
      </c>
      <c r="R12230">
        <v>0</v>
      </c>
      <c r="S12230">
        <v>0</v>
      </c>
      <c r="T12230">
        <v>0</v>
      </c>
      <c r="U12230">
        <v>0</v>
      </c>
      <c r="V12230">
        <v>0</v>
      </c>
    </row>
    <row r="12231" spans="1:22" x14ac:dyDescent="0.3">
      <c r="A12231">
        <v>202324</v>
      </c>
      <c r="B12231" t="s">
        <v>820</v>
      </c>
      <c r="C12231" t="s">
        <v>821</v>
      </c>
      <c r="D12231" t="s">
        <v>822</v>
      </c>
      <c r="E12231" t="s">
        <v>823</v>
      </c>
      <c r="F12231" t="s">
        <v>898</v>
      </c>
      <c r="G12231" t="s">
        <v>899</v>
      </c>
      <c r="H12231" t="s">
        <v>1128</v>
      </c>
      <c r="I12231">
        <v>211</v>
      </c>
      <c r="J12231" t="s">
        <v>1129</v>
      </c>
      <c r="K12231" t="s">
        <v>842</v>
      </c>
      <c r="L12231" t="s">
        <v>251</v>
      </c>
      <c r="M12231" t="s">
        <v>829</v>
      </c>
      <c r="N12231" t="s">
        <v>829</v>
      </c>
      <c r="O12231">
        <v>0</v>
      </c>
      <c r="P12231">
        <v>0</v>
      </c>
      <c r="Q12231">
        <v>0</v>
      </c>
      <c r="R12231">
        <v>0</v>
      </c>
      <c r="S12231">
        <v>0</v>
      </c>
      <c r="T12231">
        <v>0</v>
      </c>
      <c r="U12231">
        <v>0</v>
      </c>
      <c r="V12231">
        <v>0</v>
      </c>
    </row>
    <row r="12232" spans="1:22" x14ac:dyDescent="0.3">
      <c r="A12232">
        <v>202122</v>
      </c>
      <c r="B12232" t="s">
        <v>820</v>
      </c>
      <c r="C12232" t="s">
        <v>821</v>
      </c>
      <c r="D12232" t="s">
        <v>822</v>
      </c>
      <c r="E12232" t="s">
        <v>823</v>
      </c>
      <c r="F12232" t="s">
        <v>898</v>
      </c>
      <c r="G12232" t="s">
        <v>899</v>
      </c>
      <c r="H12232" t="s">
        <v>1128</v>
      </c>
      <c r="I12232">
        <v>211</v>
      </c>
      <c r="J12232" t="s">
        <v>1129</v>
      </c>
      <c r="K12232" t="s">
        <v>842</v>
      </c>
      <c r="L12232" t="s">
        <v>253</v>
      </c>
      <c r="M12232" t="s">
        <v>829</v>
      </c>
      <c r="N12232" t="s">
        <v>829</v>
      </c>
      <c r="O12232">
        <v>0</v>
      </c>
      <c r="P12232">
        <v>0</v>
      </c>
      <c r="Q12232">
        <v>0</v>
      </c>
      <c r="R12232">
        <v>0</v>
      </c>
      <c r="S12232">
        <v>0</v>
      </c>
      <c r="T12232">
        <v>0</v>
      </c>
      <c r="U12232">
        <v>0</v>
      </c>
      <c r="V12232">
        <v>0</v>
      </c>
    </row>
    <row r="12233" spans="1:22" x14ac:dyDescent="0.3">
      <c r="A12233">
        <v>202223</v>
      </c>
      <c r="B12233" t="s">
        <v>820</v>
      </c>
      <c r="C12233" t="s">
        <v>821</v>
      </c>
      <c r="D12233" t="s">
        <v>822</v>
      </c>
      <c r="E12233" t="s">
        <v>823</v>
      </c>
      <c r="F12233" t="s">
        <v>898</v>
      </c>
      <c r="G12233" t="s">
        <v>899</v>
      </c>
      <c r="H12233" t="s">
        <v>1128</v>
      </c>
      <c r="I12233">
        <v>211</v>
      </c>
      <c r="J12233" t="s">
        <v>1129</v>
      </c>
      <c r="K12233" t="s">
        <v>842</v>
      </c>
      <c r="L12233" t="s">
        <v>253</v>
      </c>
      <c r="M12233" t="s">
        <v>829</v>
      </c>
      <c r="N12233" t="s">
        <v>829</v>
      </c>
      <c r="O12233">
        <v>0</v>
      </c>
      <c r="P12233">
        <v>0</v>
      </c>
      <c r="Q12233">
        <v>0</v>
      </c>
      <c r="R12233">
        <v>0</v>
      </c>
      <c r="S12233">
        <v>0</v>
      </c>
      <c r="T12233">
        <v>0</v>
      </c>
      <c r="U12233">
        <v>0</v>
      </c>
      <c r="V12233">
        <v>0</v>
      </c>
    </row>
    <row r="12234" spans="1:22" x14ac:dyDescent="0.3">
      <c r="A12234">
        <v>202324</v>
      </c>
      <c r="B12234" t="s">
        <v>820</v>
      </c>
      <c r="C12234" t="s">
        <v>821</v>
      </c>
      <c r="D12234" t="s">
        <v>822</v>
      </c>
      <c r="E12234" t="s">
        <v>823</v>
      </c>
      <c r="F12234" t="s">
        <v>898</v>
      </c>
      <c r="G12234" t="s">
        <v>899</v>
      </c>
      <c r="H12234" t="s">
        <v>1128</v>
      </c>
      <c r="I12234">
        <v>211</v>
      </c>
      <c r="J12234" t="s">
        <v>1129</v>
      </c>
      <c r="K12234" t="s">
        <v>842</v>
      </c>
      <c r="L12234" t="s">
        <v>253</v>
      </c>
      <c r="M12234" t="s">
        <v>829</v>
      </c>
      <c r="N12234" t="s">
        <v>829</v>
      </c>
      <c r="O12234">
        <v>0</v>
      </c>
      <c r="P12234">
        <v>0</v>
      </c>
      <c r="Q12234">
        <v>0</v>
      </c>
      <c r="R12234">
        <v>0</v>
      </c>
      <c r="S12234">
        <v>0</v>
      </c>
      <c r="T12234">
        <v>0</v>
      </c>
      <c r="U12234">
        <v>0</v>
      </c>
      <c r="V12234">
        <v>0</v>
      </c>
    </row>
    <row r="12235" spans="1:22" x14ac:dyDescent="0.3">
      <c r="A12235">
        <v>202122</v>
      </c>
      <c r="B12235" t="s">
        <v>820</v>
      </c>
      <c r="C12235" t="s">
        <v>821</v>
      </c>
      <c r="D12235" t="s">
        <v>822</v>
      </c>
      <c r="E12235" t="s">
        <v>823</v>
      </c>
      <c r="F12235" t="s">
        <v>898</v>
      </c>
      <c r="G12235" t="s">
        <v>899</v>
      </c>
      <c r="H12235" t="s">
        <v>1128</v>
      </c>
      <c r="I12235">
        <v>211</v>
      </c>
      <c r="J12235" t="s">
        <v>1129</v>
      </c>
      <c r="K12235" t="s">
        <v>842</v>
      </c>
      <c r="L12235" t="s">
        <v>845</v>
      </c>
      <c r="M12235" t="s">
        <v>829</v>
      </c>
      <c r="N12235" t="s">
        <v>829</v>
      </c>
      <c r="O12235">
        <v>0</v>
      </c>
      <c r="P12235">
        <v>0</v>
      </c>
      <c r="Q12235">
        <v>0</v>
      </c>
      <c r="R12235">
        <v>0</v>
      </c>
      <c r="S12235">
        <v>0</v>
      </c>
      <c r="T12235">
        <v>0</v>
      </c>
      <c r="U12235">
        <v>0</v>
      </c>
      <c r="V12235">
        <v>0</v>
      </c>
    </row>
    <row r="12236" spans="1:22" x14ac:dyDescent="0.3">
      <c r="A12236">
        <v>202223</v>
      </c>
      <c r="B12236" t="s">
        <v>820</v>
      </c>
      <c r="C12236" t="s">
        <v>821</v>
      </c>
      <c r="D12236" t="s">
        <v>822</v>
      </c>
      <c r="E12236" t="s">
        <v>823</v>
      </c>
      <c r="F12236" t="s">
        <v>898</v>
      </c>
      <c r="G12236" t="s">
        <v>899</v>
      </c>
      <c r="H12236" t="s">
        <v>1128</v>
      </c>
      <c r="I12236">
        <v>211</v>
      </c>
      <c r="J12236" t="s">
        <v>1129</v>
      </c>
      <c r="K12236" t="s">
        <v>842</v>
      </c>
      <c r="L12236" t="s">
        <v>845</v>
      </c>
      <c r="M12236" t="s">
        <v>829</v>
      </c>
      <c r="N12236" t="s">
        <v>829</v>
      </c>
      <c r="O12236">
        <v>0</v>
      </c>
      <c r="P12236">
        <v>0</v>
      </c>
      <c r="Q12236">
        <v>0</v>
      </c>
      <c r="R12236">
        <v>0</v>
      </c>
      <c r="S12236">
        <v>0</v>
      </c>
      <c r="T12236">
        <v>0</v>
      </c>
      <c r="U12236">
        <v>0</v>
      </c>
      <c r="V12236">
        <v>0</v>
      </c>
    </row>
    <row r="12237" spans="1:22" x14ac:dyDescent="0.3">
      <c r="A12237">
        <v>202324</v>
      </c>
      <c r="B12237" t="s">
        <v>820</v>
      </c>
      <c r="C12237" t="s">
        <v>821</v>
      </c>
      <c r="D12237" t="s">
        <v>822</v>
      </c>
      <c r="E12237" t="s">
        <v>823</v>
      </c>
      <c r="F12237" t="s">
        <v>898</v>
      </c>
      <c r="G12237" t="s">
        <v>899</v>
      </c>
      <c r="H12237" t="s">
        <v>1128</v>
      </c>
      <c r="I12237">
        <v>211</v>
      </c>
      <c r="J12237" t="s">
        <v>1129</v>
      </c>
      <c r="K12237" t="s">
        <v>842</v>
      </c>
      <c r="L12237" t="s">
        <v>845</v>
      </c>
      <c r="M12237" t="s">
        <v>829</v>
      </c>
      <c r="N12237" t="s">
        <v>829</v>
      </c>
      <c r="O12237">
        <v>0</v>
      </c>
      <c r="P12237">
        <v>0</v>
      </c>
      <c r="Q12237">
        <v>0</v>
      </c>
      <c r="R12237">
        <v>0</v>
      </c>
      <c r="S12237">
        <v>0</v>
      </c>
      <c r="T12237">
        <v>0</v>
      </c>
      <c r="U12237">
        <v>0</v>
      </c>
      <c r="V12237">
        <v>0</v>
      </c>
    </row>
    <row r="12238" spans="1:22" x14ac:dyDescent="0.3">
      <c r="A12238">
        <v>202122</v>
      </c>
      <c r="B12238" t="s">
        <v>820</v>
      </c>
      <c r="C12238" t="s">
        <v>821</v>
      </c>
      <c r="D12238" t="s">
        <v>822</v>
      </c>
      <c r="E12238" t="s">
        <v>823</v>
      </c>
      <c r="F12238" t="s">
        <v>866</v>
      </c>
      <c r="G12238" t="s">
        <v>867</v>
      </c>
      <c r="H12238" t="s">
        <v>1130</v>
      </c>
      <c r="I12238">
        <v>358</v>
      </c>
      <c r="J12238" t="s">
        <v>1131</v>
      </c>
      <c r="K12238" t="s">
        <v>828</v>
      </c>
      <c r="L12238" t="s">
        <v>336</v>
      </c>
      <c r="M12238">
        <v>0</v>
      </c>
      <c r="N12238">
        <v>273594</v>
      </c>
      <c r="O12238">
        <v>130833</v>
      </c>
      <c r="P12238">
        <v>3185833</v>
      </c>
      <c r="Q12238">
        <v>600000</v>
      </c>
      <c r="R12238" t="s">
        <v>829</v>
      </c>
      <c r="S12238">
        <v>4190260</v>
      </c>
      <c r="T12238" t="s">
        <v>829</v>
      </c>
      <c r="U12238">
        <v>4190260</v>
      </c>
      <c r="V12238">
        <v>178</v>
      </c>
    </row>
    <row r="12239" spans="1:22" x14ac:dyDescent="0.3">
      <c r="A12239">
        <v>202223</v>
      </c>
      <c r="B12239" t="s">
        <v>820</v>
      </c>
      <c r="C12239" t="s">
        <v>821</v>
      </c>
      <c r="D12239" t="s">
        <v>822</v>
      </c>
      <c r="E12239" t="s">
        <v>823</v>
      </c>
      <c r="F12239" t="s">
        <v>866</v>
      </c>
      <c r="G12239" t="s">
        <v>867</v>
      </c>
      <c r="H12239" t="s">
        <v>1130</v>
      </c>
      <c r="I12239">
        <v>358</v>
      </c>
      <c r="J12239" t="s">
        <v>1131</v>
      </c>
      <c r="K12239" t="s">
        <v>828</v>
      </c>
      <c r="L12239" t="s">
        <v>336</v>
      </c>
      <c r="M12239">
        <v>0</v>
      </c>
      <c r="N12239">
        <v>264366</v>
      </c>
      <c r="O12239">
        <v>214000</v>
      </c>
      <c r="P12239">
        <v>3266939</v>
      </c>
      <c r="Q12239">
        <v>690000</v>
      </c>
      <c r="R12239" t="s">
        <v>829</v>
      </c>
      <c r="S12239">
        <v>4435305</v>
      </c>
      <c r="T12239" t="s">
        <v>829</v>
      </c>
      <c r="U12239">
        <v>4435305</v>
      </c>
      <c r="V12239">
        <v>185</v>
      </c>
    </row>
    <row r="12240" spans="1:22" x14ac:dyDescent="0.3">
      <c r="A12240">
        <v>202324</v>
      </c>
      <c r="B12240" t="s">
        <v>820</v>
      </c>
      <c r="C12240" t="s">
        <v>821</v>
      </c>
      <c r="D12240" t="s">
        <v>822</v>
      </c>
      <c r="E12240" t="s">
        <v>823</v>
      </c>
      <c r="F12240" t="s">
        <v>866</v>
      </c>
      <c r="G12240" t="s">
        <v>867</v>
      </c>
      <c r="H12240" t="s">
        <v>1130</v>
      </c>
      <c r="I12240">
        <v>358</v>
      </c>
      <c r="J12240" t="s">
        <v>1131</v>
      </c>
      <c r="K12240" t="s">
        <v>828</v>
      </c>
      <c r="L12240" t="s">
        <v>336</v>
      </c>
      <c r="M12240">
        <v>0</v>
      </c>
      <c r="N12240">
        <v>352396</v>
      </c>
      <c r="O12240">
        <v>272999</v>
      </c>
      <c r="P12240">
        <v>3204949</v>
      </c>
      <c r="Q12240">
        <v>690000</v>
      </c>
      <c r="R12240" t="s">
        <v>829</v>
      </c>
      <c r="S12240">
        <v>4520344</v>
      </c>
      <c r="T12240" t="s">
        <v>829</v>
      </c>
      <c r="U12240">
        <v>4520344</v>
      </c>
      <c r="V12240">
        <v>186</v>
      </c>
    </row>
    <row r="12241" spans="1:22" x14ac:dyDescent="0.3">
      <c r="A12241">
        <v>202122</v>
      </c>
      <c r="B12241" t="s">
        <v>820</v>
      </c>
      <c r="C12241" t="s">
        <v>821</v>
      </c>
      <c r="D12241" t="s">
        <v>822</v>
      </c>
      <c r="E12241" t="s">
        <v>823</v>
      </c>
      <c r="F12241" t="s">
        <v>866</v>
      </c>
      <c r="G12241" t="s">
        <v>867</v>
      </c>
      <c r="H12241" t="s">
        <v>1130</v>
      </c>
      <c r="I12241">
        <v>358</v>
      </c>
      <c r="J12241" t="s">
        <v>1131</v>
      </c>
      <c r="K12241" t="s">
        <v>828</v>
      </c>
      <c r="L12241" t="s">
        <v>235</v>
      </c>
      <c r="M12241" t="s">
        <v>829</v>
      </c>
      <c r="N12241">
        <v>50337</v>
      </c>
      <c r="O12241">
        <v>0</v>
      </c>
      <c r="P12241" t="s">
        <v>829</v>
      </c>
      <c r="Q12241" t="s">
        <v>829</v>
      </c>
      <c r="R12241" t="s">
        <v>829</v>
      </c>
      <c r="S12241">
        <v>50337</v>
      </c>
      <c r="T12241">
        <v>0</v>
      </c>
      <c r="U12241">
        <v>50337</v>
      </c>
      <c r="V12241">
        <v>2</v>
      </c>
    </row>
    <row r="12242" spans="1:22" x14ac:dyDescent="0.3">
      <c r="A12242">
        <v>202223</v>
      </c>
      <c r="B12242" t="s">
        <v>820</v>
      </c>
      <c r="C12242" t="s">
        <v>821</v>
      </c>
      <c r="D12242" t="s">
        <v>822</v>
      </c>
      <c r="E12242" t="s">
        <v>823</v>
      </c>
      <c r="F12242" t="s">
        <v>866</v>
      </c>
      <c r="G12242" t="s">
        <v>867</v>
      </c>
      <c r="H12242" t="s">
        <v>1130</v>
      </c>
      <c r="I12242">
        <v>358</v>
      </c>
      <c r="J12242" t="s">
        <v>1131</v>
      </c>
      <c r="K12242" t="s">
        <v>828</v>
      </c>
      <c r="L12242" t="s">
        <v>235</v>
      </c>
      <c r="M12242" t="s">
        <v>829</v>
      </c>
      <c r="N12242">
        <v>52568</v>
      </c>
      <c r="O12242">
        <v>0</v>
      </c>
      <c r="P12242" t="s">
        <v>829</v>
      </c>
      <c r="Q12242" t="s">
        <v>829</v>
      </c>
      <c r="R12242" t="s">
        <v>829</v>
      </c>
      <c r="S12242">
        <v>52568</v>
      </c>
      <c r="T12242">
        <v>0</v>
      </c>
      <c r="U12242">
        <v>52568</v>
      </c>
      <c r="V12242">
        <v>2</v>
      </c>
    </row>
    <row r="12243" spans="1:22" x14ac:dyDescent="0.3">
      <c r="A12243">
        <v>202324</v>
      </c>
      <c r="B12243" t="s">
        <v>820</v>
      </c>
      <c r="C12243" t="s">
        <v>821</v>
      </c>
      <c r="D12243" t="s">
        <v>822</v>
      </c>
      <c r="E12243" t="s">
        <v>823</v>
      </c>
      <c r="F12243" t="s">
        <v>866</v>
      </c>
      <c r="G12243" t="s">
        <v>867</v>
      </c>
      <c r="H12243" t="s">
        <v>1130</v>
      </c>
      <c r="I12243">
        <v>358</v>
      </c>
      <c r="J12243" t="s">
        <v>1131</v>
      </c>
      <c r="K12243" t="s">
        <v>828</v>
      </c>
      <c r="L12243" t="s">
        <v>235</v>
      </c>
      <c r="M12243" t="s">
        <v>829</v>
      </c>
      <c r="N12243">
        <v>54680</v>
      </c>
      <c r="O12243">
        <v>0</v>
      </c>
      <c r="P12243" t="s">
        <v>829</v>
      </c>
      <c r="Q12243" t="s">
        <v>829</v>
      </c>
      <c r="R12243" t="s">
        <v>829</v>
      </c>
      <c r="S12243">
        <v>54680</v>
      </c>
      <c r="T12243">
        <v>0</v>
      </c>
      <c r="U12243">
        <v>54680</v>
      </c>
      <c r="V12243">
        <v>2</v>
      </c>
    </row>
    <row r="12244" spans="1:22" x14ac:dyDescent="0.3">
      <c r="A12244">
        <v>202122</v>
      </c>
      <c r="B12244" t="s">
        <v>820</v>
      </c>
      <c r="C12244" t="s">
        <v>821</v>
      </c>
      <c r="D12244" t="s">
        <v>822</v>
      </c>
      <c r="E12244" t="s">
        <v>823</v>
      </c>
      <c r="F12244" t="s">
        <v>866</v>
      </c>
      <c r="G12244" t="s">
        <v>867</v>
      </c>
      <c r="H12244" t="s">
        <v>1130</v>
      </c>
      <c r="I12244">
        <v>358</v>
      </c>
      <c r="J12244" t="s">
        <v>1131</v>
      </c>
      <c r="K12244" t="s">
        <v>828</v>
      </c>
      <c r="L12244" t="s">
        <v>534</v>
      </c>
      <c r="M12244">
        <v>0</v>
      </c>
      <c r="N12244">
        <v>2171550</v>
      </c>
      <c r="O12244">
        <v>1042783</v>
      </c>
      <c r="P12244">
        <v>3184602</v>
      </c>
      <c r="Q12244">
        <v>650161</v>
      </c>
      <c r="R12244" t="s">
        <v>829</v>
      </c>
      <c r="S12244">
        <v>7049096</v>
      </c>
      <c r="T12244">
        <v>0</v>
      </c>
      <c r="U12244">
        <v>7049096</v>
      </c>
      <c r="V12244">
        <v>114</v>
      </c>
    </row>
    <row r="12245" spans="1:22" x14ac:dyDescent="0.3">
      <c r="A12245">
        <v>202223</v>
      </c>
      <c r="B12245" t="s">
        <v>820</v>
      </c>
      <c r="C12245" t="s">
        <v>821</v>
      </c>
      <c r="D12245" t="s">
        <v>822</v>
      </c>
      <c r="E12245" t="s">
        <v>823</v>
      </c>
      <c r="F12245" t="s">
        <v>866</v>
      </c>
      <c r="G12245" t="s">
        <v>867</v>
      </c>
      <c r="H12245" t="s">
        <v>1130</v>
      </c>
      <c r="I12245">
        <v>358</v>
      </c>
      <c r="J12245" t="s">
        <v>1131</v>
      </c>
      <c r="K12245" t="s">
        <v>828</v>
      </c>
      <c r="L12245" t="s">
        <v>534</v>
      </c>
      <c r="M12245">
        <v>0</v>
      </c>
      <c r="N12245">
        <v>2459474</v>
      </c>
      <c r="O12245">
        <v>1133314</v>
      </c>
      <c r="P12245">
        <v>3610154</v>
      </c>
      <c r="Q12245">
        <v>547085</v>
      </c>
      <c r="R12245" t="s">
        <v>829</v>
      </c>
      <c r="S12245">
        <v>7750027</v>
      </c>
      <c r="T12245">
        <v>0</v>
      </c>
      <c r="U12245">
        <v>7750027</v>
      </c>
      <c r="V12245">
        <v>127</v>
      </c>
    </row>
    <row r="12246" spans="1:22" x14ac:dyDescent="0.3">
      <c r="A12246">
        <v>202324</v>
      </c>
      <c r="B12246" t="s">
        <v>820</v>
      </c>
      <c r="C12246" t="s">
        <v>821</v>
      </c>
      <c r="D12246" t="s">
        <v>822</v>
      </c>
      <c r="E12246" t="s">
        <v>823</v>
      </c>
      <c r="F12246" t="s">
        <v>866</v>
      </c>
      <c r="G12246" t="s">
        <v>867</v>
      </c>
      <c r="H12246" t="s">
        <v>1130</v>
      </c>
      <c r="I12246">
        <v>358</v>
      </c>
      <c r="J12246" t="s">
        <v>1131</v>
      </c>
      <c r="K12246" t="s">
        <v>828</v>
      </c>
      <c r="L12246" t="s">
        <v>534</v>
      </c>
      <c r="M12246">
        <v>0</v>
      </c>
      <c r="N12246">
        <v>3364171</v>
      </c>
      <c r="O12246">
        <v>1434615</v>
      </c>
      <c r="P12246">
        <v>4484665</v>
      </c>
      <c r="Q12246">
        <v>782634</v>
      </c>
      <c r="R12246" t="s">
        <v>829</v>
      </c>
      <c r="S12246">
        <v>10066085</v>
      </c>
      <c r="T12246">
        <v>0</v>
      </c>
      <c r="U12246">
        <v>10066085</v>
      </c>
      <c r="V12246">
        <v>169</v>
      </c>
    </row>
    <row r="12247" spans="1:22" x14ac:dyDescent="0.3">
      <c r="A12247">
        <v>202122</v>
      </c>
      <c r="B12247" t="s">
        <v>820</v>
      </c>
      <c r="C12247" t="s">
        <v>821</v>
      </c>
      <c r="D12247" t="s">
        <v>822</v>
      </c>
      <c r="E12247" t="s">
        <v>823</v>
      </c>
      <c r="F12247" t="s">
        <v>866</v>
      </c>
      <c r="G12247" t="s">
        <v>867</v>
      </c>
      <c r="H12247" t="s">
        <v>1130</v>
      </c>
      <c r="I12247">
        <v>358</v>
      </c>
      <c r="J12247" t="s">
        <v>1131</v>
      </c>
      <c r="K12247" t="s">
        <v>828</v>
      </c>
      <c r="L12247" t="s">
        <v>603</v>
      </c>
      <c r="M12247" t="s">
        <v>829</v>
      </c>
      <c r="N12247" t="s">
        <v>829</v>
      </c>
      <c r="O12247" t="s">
        <v>829</v>
      </c>
      <c r="P12247">
        <v>0</v>
      </c>
      <c r="Q12247">
        <v>0</v>
      </c>
      <c r="R12247">
        <v>0</v>
      </c>
      <c r="S12247">
        <v>0</v>
      </c>
      <c r="T12247">
        <v>0</v>
      </c>
      <c r="U12247">
        <v>0</v>
      </c>
      <c r="V12247">
        <v>0</v>
      </c>
    </row>
    <row r="12248" spans="1:22" x14ac:dyDescent="0.3">
      <c r="A12248">
        <v>202223</v>
      </c>
      <c r="B12248" t="s">
        <v>820</v>
      </c>
      <c r="C12248" t="s">
        <v>821</v>
      </c>
      <c r="D12248" t="s">
        <v>822</v>
      </c>
      <c r="E12248" t="s">
        <v>823</v>
      </c>
      <c r="F12248" t="s">
        <v>866</v>
      </c>
      <c r="G12248" t="s">
        <v>867</v>
      </c>
      <c r="H12248" t="s">
        <v>1130</v>
      </c>
      <c r="I12248">
        <v>358</v>
      </c>
      <c r="J12248" t="s">
        <v>1131</v>
      </c>
      <c r="K12248" t="s">
        <v>828</v>
      </c>
      <c r="L12248" t="s">
        <v>603</v>
      </c>
      <c r="M12248" t="s">
        <v>829</v>
      </c>
      <c r="N12248" t="s">
        <v>829</v>
      </c>
      <c r="O12248" t="s">
        <v>829</v>
      </c>
      <c r="P12248">
        <v>0</v>
      </c>
      <c r="Q12248">
        <v>0</v>
      </c>
      <c r="R12248">
        <v>0</v>
      </c>
      <c r="S12248">
        <v>0</v>
      </c>
      <c r="T12248">
        <v>0</v>
      </c>
      <c r="U12248">
        <v>0</v>
      </c>
      <c r="V12248">
        <v>0</v>
      </c>
    </row>
    <row r="12249" spans="1:22" x14ac:dyDescent="0.3">
      <c r="A12249">
        <v>202324</v>
      </c>
      <c r="B12249" t="s">
        <v>820</v>
      </c>
      <c r="C12249" t="s">
        <v>821</v>
      </c>
      <c r="D12249" t="s">
        <v>822</v>
      </c>
      <c r="E12249" t="s">
        <v>823</v>
      </c>
      <c r="F12249" t="s">
        <v>866</v>
      </c>
      <c r="G12249" t="s">
        <v>867</v>
      </c>
      <c r="H12249" t="s">
        <v>1130</v>
      </c>
      <c r="I12249">
        <v>358</v>
      </c>
      <c r="J12249" t="s">
        <v>1131</v>
      </c>
      <c r="K12249" t="s">
        <v>828</v>
      </c>
      <c r="L12249" t="s">
        <v>603</v>
      </c>
      <c r="M12249" t="s">
        <v>829</v>
      </c>
      <c r="N12249" t="s">
        <v>829</v>
      </c>
      <c r="O12249" t="s">
        <v>829</v>
      </c>
      <c r="P12249">
        <v>0</v>
      </c>
      <c r="Q12249">
        <v>0</v>
      </c>
      <c r="R12249">
        <v>0</v>
      </c>
      <c r="S12249">
        <v>0</v>
      </c>
      <c r="T12249">
        <v>0</v>
      </c>
      <c r="U12249">
        <v>0</v>
      </c>
      <c r="V12249">
        <v>0</v>
      </c>
    </row>
    <row r="12250" spans="1:22" x14ac:dyDescent="0.3">
      <c r="A12250">
        <v>202122</v>
      </c>
      <c r="B12250" t="s">
        <v>820</v>
      </c>
      <c r="C12250" t="s">
        <v>821</v>
      </c>
      <c r="D12250" t="s">
        <v>822</v>
      </c>
      <c r="E12250" t="s">
        <v>823</v>
      </c>
      <c r="F12250" t="s">
        <v>866</v>
      </c>
      <c r="G12250" t="s">
        <v>867</v>
      </c>
      <c r="H12250" t="s">
        <v>1130</v>
      </c>
      <c r="I12250">
        <v>358</v>
      </c>
      <c r="J12250" t="s">
        <v>1131</v>
      </c>
      <c r="K12250" t="s">
        <v>828</v>
      </c>
      <c r="L12250" t="s">
        <v>606</v>
      </c>
      <c r="M12250">
        <v>0</v>
      </c>
      <c r="N12250">
        <v>0</v>
      </c>
      <c r="O12250">
        <v>0</v>
      </c>
      <c r="P12250">
        <v>0</v>
      </c>
      <c r="Q12250">
        <v>0</v>
      </c>
      <c r="R12250">
        <v>0</v>
      </c>
      <c r="S12250">
        <v>0</v>
      </c>
      <c r="T12250">
        <v>0</v>
      </c>
      <c r="U12250">
        <v>0</v>
      </c>
      <c r="V12250">
        <v>0</v>
      </c>
    </row>
    <row r="12251" spans="1:22" x14ac:dyDescent="0.3">
      <c r="A12251">
        <v>202223</v>
      </c>
      <c r="B12251" t="s">
        <v>820</v>
      </c>
      <c r="C12251" t="s">
        <v>821</v>
      </c>
      <c r="D12251" t="s">
        <v>822</v>
      </c>
      <c r="E12251" t="s">
        <v>823</v>
      </c>
      <c r="F12251" t="s">
        <v>866</v>
      </c>
      <c r="G12251" t="s">
        <v>867</v>
      </c>
      <c r="H12251" t="s">
        <v>1130</v>
      </c>
      <c r="I12251">
        <v>358</v>
      </c>
      <c r="J12251" t="s">
        <v>1131</v>
      </c>
      <c r="K12251" t="s">
        <v>828</v>
      </c>
      <c r="L12251" t="s">
        <v>606</v>
      </c>
      <c r="M12251">
        <v>0</v>
      </c>
      <c r="N12251">
        <v>0</v>
      </c>
      <c r="O12251">
        <v>0</v>
      </c>
      <c r="P12251">
        <v>0</v>
      </c>
      <c r="Q12251">
        <v>0</v>
      </c>
      <c r="R12251">
        <v>0</v>
      </c>
      <c r="S12251">
        <v>0</v>
      </c>
      <c r="T12251">
        <v>0</v>
      </c>
      <c r="U12251">
        <v>0</v>
      </c>
      <c r="V12251">
        <v>0</v>
      </c>
    </row>
    <row r="12252" spans="1:22" x14ac:dyDescent="0.3">
      <c r="A12252">
        <v>202324</v>
      </c>
      <c r="B12252" t="s">
        <v>820</v>
      </c>
      <c r="C12252" t="s">
        <v>821</v>
      </c>
      <c r="D12252" t="s">
        <v>822</v>
      </c>
      <c r="E12252" t="s">
        <v>823</v>
      </c>
      <c r="F12252" t="s">
        <v>866</v>
      </c>
      <c r="G12252" t="s">
        <v>867</v>
      </c>
      <c r="H12252" t="s">
        <v>1130</v>
      </c>
      <c r="I12252">
        <v>358</v>
      </c>
      <c r="J12252" t="s">
        <v>1131</v>
      </c>
      <c r="K12252" t="s">
        <v>828</v>
      </c>
      <c r="L12252" t="s">
        <v>606</v>
      </c>
      <c r="M12252">
        <v>0</v>
      </c>
      <c r="N12252">
        <v>0</v>
      </c>
      <c r="O12252">
        <v>0</v>
      </c>
      <c r="P12252">
        <v>0</v>
      </c>
      <c r="Q12252">
        <v>0</v>
      </c>
      <c r="R12252">
        <v>0</v>
      </c>
      <c r="S12252">
        <v>0</v>
      </c>
      <c r="T12252">
        <v>0</v>
      </c>
      <c r="U12252">
        <v>0</v>
      </c>
      <c r="V12252">
        <v>0</v>
      </c>
    </row>
    <row r="12253" spans="1:22" x14ac:dyDescent="0.3">
      <c r="A12253">
        <v>202122</v>
      </c>
      <c r="B12253" t="s">
        <v>820</v>
      </c>
      <c r="C12253" t="s">
        <v>821</v>
      </c>
      <c r="D12253" t="s">
        <v>822</v>
      </c>
      <c r="E12253" t="s">
        <v>823</v>
      </c>
      <c r="F12253" t="s">
        <v>866</v>
      </c>
      <c r="G12253" t="s">
        <v>867</v>
      </c>
      <c r="H12253" t="s">
        <v>1130</v>
      </c>
      <c r="I12253">
        <v>358</v>
      </c>
      <c r="J12253" t="s">
        <v>1131</v>
      </c>
      <c r="K12253" t="s">
        <v>828</v>
      </c>
      <c r="L12253" t="s">
        <v>609</v>
      </c>
      <c r="M12253" t="s">
        <v>829</v>
      </c>
      <c r="N12253" t="s">
        <v>829</v>
      </c>
      <c r="O12253" t="s">
        <v>829</v>
      </c>
      <c r="P12253" t="s">
        <v>829</v>
      </c>
      <c r="Q12253">
        <v>0</v>
      </c>
      <c r="R12253" t="s">
        <v>829</v>
      </c>
      <c r="S12253">
        <v>0</v>
      </c>
      <c r="T12253">
        <v>0</v>
      </c>
      <c r="U12253">
        <v>0</v>
      </c>
      <c r="V12253">
        <v>0</v>
      </c>
    </row>
    <row r="12254" spans="1:22" x14ac:dyDescent="0.3">
      <c r="A12254">
        <v>202223</v>
      </c>
      <c r="B12254" t="s">
        <v>820</v>
      </c>
      <c r="C12254" t="s">
        <v>821</v>
      </c>
      <c r="D12254" t="s">
        <v>822</v>
      </c>
      <c r="E12254" t="s">
        <v>823</v>
      </c>
      <c r="F12254" t="s">
        <v>866</v>
      </c>
      <c r="G12254" t="s">
        <v>867</v>
      </c>
      <c r="H12254" t="s">
        <v>1130</v>
      </c>
      <c r="I12254">
        <v>358</v>
      </c>
      <c r="J12254" t="s">
        <v>1131</v>
      </c>
      <c r="K12254" t="s">
        <v>828</v>
      </c>
      <c r="L12254" t="s">
        <v>609</v>
      </c>
      <c r="M12254" t="s">
        <v>829</v>
      </c>
      <c r="N12254" t="s">
        <v>829</v>
      </c>
      <c r="O12254" t="s">
        <v>829</v>
      </c>
      <c r="P12254" t="s">
        <v>829</v>
      </c>
      <c r="Q12254">
        <v>0</v>
      </c>
      <c r="R12254" t="s">
        <v>829</v>
      </c>
      <c r="S12254">
        <v>0</v>
      </c>
      <c r="T12254">
        <v>0</v>
      </c>
      <c r="U12254">
        <v>0</v>
      </c>
      <c r="V12254">
        <v>0</v>
      </c>
    </row>
    <row r="12255" spans="1:22" x14ac:dyDescent="0.3">
      <c r="A12255">
        <v>202122</v>
      </c>
      <c r="B12255" t="s">
        <v>820</v>
      </c>
      <c r="C12255" t="s">
        <v>821</v>
      </c>
      <c r="D12255" t="s">
        <v>822</v>
      </c>
      <c r="E12255" t="s">
        <v>823</v>
      </c>
      <c r="F12255" t="s">
        <v>866</v>
      </c>
      <c r="G12255" t="s">
        <v>867</v>
      </c>
      <c r="H12255" t="s">
        <v>1130</v>
      </c>
      <c r="I12255">
        <v>358</v>
      </c>
      <c r="J12255" t="s">
        <v>1131</v>
      </c>
      <c r="K12255" t="s">
        <v>828</v>
      </c>
      <c r="L12255" t="s">
        <v>830</v>
      </c>
      <c r="M12255">
        <v>0</v>
      </c>
      <c r="N12255">
        <v>114761</v>
      </c>
      <c r="O12255">
        <v>104167</v>
      </c>
      <c r="P12255">
        <v>0</v>
      </c>
      <c r="Q12255">
        <v>0</v>
      </c>
      <c r="R12255">
        <v>0</v>
      </c>
      <c r="S12255">
        <v>218928</v>
      </c>
      <c r="T12255">
        <v>0</v>
      </c>
      <c r="U12255">
        <v>218928</v>
      </c>
      <c r="V12255">
        <v>4</v>
      </c>
    </row>
    <row r="12256" spans="1:22" x14ac:dyDescent="0.3">
      <c r="A12256">
        <v>202223</v>
      </c>
      <c r="B12256" t="s">
        <v>820</v>
      </c>
      <c r="C12256" t="s">
        <v>821</v>
      </c>
      <c r="D12256" t="s">
        <v>822</v>
      </c>
      <c r="E12256" t="s">
        <v>823</v>
      </c>
      <c r="F12256" t="s">
        <v>866</v>
      </c>
      <c r="G12256" t="s">
        <v>867</v>
      </c>
      <c r="H12256" t="s">
        <v>1130</v>
      </c>
      <c r="I12256">
        <v>358</v>
      </c>
      <c r="J12256" t="s">
        <v>1131</v>
      </c>
      <c r="K12256" t="s">
        <v>828</v>
      </c>
      <c r="L12256" t="s">
        <v>830</v>
      </c>
      <c r="M12256">
        <v>0</v>
      </c>
      <c r="N12256">
        <v>113550</v>
      </c>
      <c r="O12256">
        <v>105378</v>
      </c>
      <c r="P12256">
        <v>0</v>
      </c>
      <c r="Q12256">
        <v>0</v>
      </c>
      <c r="R12256">
        <v>0</v>
      </c>
      <c r="S12256">
        <v>218928</v>
      </c>
      <c r="T12256">
        <v>0</v>
      </c>
      <c r="U12256">
        <v>218928</v>
      </c>
      <c r="V12256">
        <v>4</v>
      </c>
    </row>
    <row r="12257" spans="1:22" x14ac:dyDescent="0.3">
      <c r="A12257">
        <v>202324</v>
      </c>
      <c r="B12257" t="s">
        <v>820</v>
      </c>
      <c r="C12257" t="s">
        <v>821</v>
      </c>
      <c r="D12257" t="s">
        <v>822</v>
      </c>
      <c r="E12257" t="s">
        <v>823</v>
      </c>
      <c r="F12257" t="s">
        <v>866</v>
      </c>
      <c r="G12257" t="s">
        <v>867</v>
      </c>
      <c r="H12257" t="s">
        <v>1130</v>
      </c>
      <c r="I12257">
        <v>358</v>
      </c>
      <c r="J12257" t="s">
        <v>1131</v>
      </c>
      <c r="K12257" t="s">
        <v>828</v>
      </c>
      <c r="L12257" t="s">
        <v>830</v>
      </c>
      <c r="M12257">
        <v>0</v>
      </c>
      <c r="N12257">
        <v>118105</v>
      </c>
      <c r="O12257">
        <v>111908</v>
      </c>
      <c r="P12257">
        <v>0</v>
      </c>
      <c r="Q12257">
        <v>0</v>
      </c>
      <c r="R12257">
        <v>0</v>
      </c>
      <c r="S12257">
        <v>230013</v>
      </c>
      <c r="T12257">
        <v>0</v>
      </c>
      <c r="U12257">
        <v>230013</v>
      </c>
      <c r="V12257">
        <v>4</v>
      </c>
    </row>
    <row r="12258" spans="1:22" x14ac:dyDescent="0.3">
      <c r="A12258">
        <v>202122</v>
      </c>
      <c r="B12258" t="s">
        <v>820</v>
      </c>
      <c r="C12258" t="s">
        <v>821</v>
      </c>
      <c r="D12258" t="s">
        <v>822</v>
      </c>
      <c r="E12258" t="s">
        <v>823</v>
      </c>
      <c r="F12258" t="s">
        <v>866</v>
      </c>
      <c r="G12258" t="s">
        <v>867</v>
      </c>
      <c r="H12258" t="s">
        <v>1130</v>
      </c>
      <c r="I12258">
        <v>358</v>
      </c>
      <c r="J12258" t="s">
        <v>1131</v>
      </c>
      <c r="K12258" t="s">
        <v>828</v>
      </c>
      <c r="L12258" t="s">
        <v>537</v>
      </c>
      <c r="M12258">
        <v>0</v>
      </c>
      <c r="N12258">
        <v>448703</v>
      </c>
      <c r="O12258">
        <v>1207279</v>
      </c>
      <c r="P12258">
        <v>3967980</v>
      </c>
      <c r="Q12258">
        <v>0</v>
      </c>
      <c r="R12258">
        <v>4258562</v>
      </c>
      <c r="S12258">
        <v>9882524</v>
      </c>
      <c r="T12258">
        <v>37730</v>
      </c>
      <c r="U12258">
        <v>9844794</v>
      </c>
      <c r="V12258">
        <v>159</v>
      </c>
    </row>
    <row r="12259" spans="1:22" x14ac:dyDescent="0.3">
      <c r="A12259">
        <v>202223</v>
      </c>
      <c r="B12259" t="s">
        <v>820</v>
      </c>
      <c r="C12259" t="s">
        <v>821</v>
      </c>
      <c r="D12259" t="s">
        <v>822</v>
      </c>
      <c r="E12259" t="s">
        <v>823</v>
      </c>
      <c r="F12259" t="s">
        <v>866</v>
      </c>
      <c r="G12259" t="s">
        <v>867</v>
      </c>
      <c r="H12259" t="s">
        <v>1130</v>
      </c>
      <c r="I12259">
        <v>358</v>
      </c>
      <c r="J12259" t="s">
        <v>1131</v>
      </c>
      <c r="K12259" t="s">
        <v>828</v>
      </c>
      <c r="L12259" t="s">
        <v>537</v>
      </c>
      <c r="M12259">
        <v>0</v>
      </c>
      <c r="N12259">
        <v>557286</v>
      </c>
      <c r="O12259">
        <v>1617580</v>
      </c>
      <c r="P12259">
        <v>4491358</v>
      </c>
      <c r="Q12259">
        <v>0</v>
      </c>
      <c r="R12259">
        <v>5066464</v>
      </c>
      <c r="S12259">
        <v>11732687</v>
      </c>
      <c r="T12259">
        <v>0</v>
      </c>
      <c r="U12259">
        <v>11732687</v>
      </c>
      <c r="V12259">
        <v>192</v>
      </c>
    </row>
    <row r="12260" spans="1:22" x14ac:dyDescent="0.3">
      <c r="A12260">
        <v>202324</v>
      </c>
      <c r="B12260" t="s">
        <v>820</v>
      </c>
      <c r="C12260" t="s">
        <v>821</v>
      </c>
      <c r="D12260" t="s">
        <v>822</v>
      </c>
      <c r="E12260" t="s">
        <v>823</v>
      </c>
      <c r="F12260" t="s">
        <v>866</v>
      </c>
      <c r="G12260" t="s">
        <v>867</v>
      </c>
      <c r="H12260" t="s">
        <v>1130</v>
      </c>
      <c r="I12260">
        <v>358</v>
      </c>
      <c r="J12260" t="s">
        <v>1131</v>
      </c>
      <c r="K12260" t="s">
        <v>828</v>
      </c>
      <c r="L12260" t="s">
        <v>537</v>
      </c>
      <c r="M12260">
        <v>0</v>
      </c>
      <c r="N12260">
        <v>1142923</v>
      </c>
      <c r="O12260">
        <v>2299643</v>
      </c>
      <c r="P12260">
        <v>5485853</v>
      </c>
      <c r="Q12260">
        <v>0</v>
      </c>
      <c r="R12260">
        <v>6747408</v>
      </c>
      <c r="S12260">
        <v>15675827</v>
      </c>
      <c r="T12260">
        <v>0</v>
      </c>
      <c r="U12260">
        <v>15675827</v>
      </c>
      <c r="V12260">
        <v>264</v>
      </c>
    </row>
    <row r="12261" spans="1:22" x14ac:dyDescent="0.3">
      <c r="A12261">
        <v>202122</v>
      </c>
      <c r="B12261" t="s">
        <v>820</v>
      </c>
      <c r="C12261" t="s">
        <v>821</v>
      </c>
      <c r="D12261" t="s">
        <v>822</v>
      </c>
      <c r="E12261" t="s">
        <v>823</v>
      </c>
      <c r="F12261" t="s">
        <v>866</v>
      </c>
      <c r="G12261" t="s">
        <v>867</v>
      </c>
      <c r="H12261" t="s">
        <v>1130</v>
      </c>
      <c r="I12261">
        <v>358</v>
      </c>
      <c r="J12261" t="s">
        <v>1131</v>
      </c>
      <c r="K12261" t="s">
        <v>828</v>
      </c>
      <c r="L12261" t="s">
        <v>572</v>
      </c>
      <c r="M12261">
        <v>0</v>
      </c>
      <c r="N12261">
        <v>3366</v>
      </c>
      <c r="O12261">
        <v>3366</v>
      </c>
      <c r="P12261">
        <v>5071848</v>
      </c>
      <c r="Q12261">
        <v>0</v>
      </c>
      <c r="R12261">
        <v>0</v>
      </c>
      <c r="S12261">
        <v>5078580</v>
      </c>
      <c r="T12261">
        <v>20834</v>
      </c>
      <c r="U12261">
        <v>5057746</v>
      </c>
      <c r="V12261">
        <v>82</v>
      </c>
    </row>
    <row r="12262" spans="1:22" x14ac:dyDescent="0.3">
      <c r="A12262">
        <v>202223</v>
      </c>
      <c r="B12262" t="s">
        <v>820</v>
      </c>
      <c r="C12262" t="s">
        <v>821</v>
      </c>
      <c r="D12262" t="s">
        <v>822</v>
      </c>
      <c r="E12262" t="s">
        <v>823</v>
      </c>
      <c r="F12262" t="s">
        <v>866</v>
      </c>
      <c r="G12262" t="s">
        <v>867</v>
      </c>
      <c r="H12262" t="s">
        <v>1130</v>
      </c>
      <c r="I12262">
        <v>358</v>
      </c>
      <c r="J12262" t="s">
        <v>1131</v>
      </c>
      <c r="K12262" t="s">
        <v>828</v>
      </c>
      <c r="L12262" t="s">
        <v>572</v>
      </c>
      <c r="M12262">
        <v>0</v>
      </c>
      <c r="N12262">
        <v>0</v>
      </c>
      <c r="O12262">
        <v>0</v>
      </c>
      <c r="P12262">
        <v>6169716</v>
      </c>
      <c r="Q12262">
        <v>0</v>
      </c>
      <c r="R12262">
        <v>0</v>
      </c>
      <c r="S12262">
        <v>6169716</v>
      </c>
      <c r="T12262">
        <v>29768</v>
      </c>
      <c r="U12262">
        <v>6139948</v>
      </c>
      <c r="V12262">
        <v>100</v>
      </c>
    </row>
    <row r="12263" spans="1:22" x14ac:dyDescent="0.3">
      <c r="A12263">
        <v>202324</v>
      </c>
      <c r="B12263" t="s">
        <v>820</v>
      </c>
      <c r="C12263" t="s">
        <v>821</v>
      </c>
      <c r="D12263" t="s">
        <v>822</v>
      </c>
      <c r="E12263" t="s">
        <v>823</v>
      </c>
      <c r="F12263" t="s">
        <v>866</v>
      </c>
      <c r="G12263" t="s">
        <v>867</v>
      </c>
      <c r="H12263" t="s">
        <v>1130</v>
      </c>
      <c r="I12263">
        <v>358</v>
      </c>
      <c r="J12263" t="s">
        <v>1131</v>
      </c>
      <c r="K12263" t="s">
        <v>828</v>
      </c>
      <c r="L12263" t="s">
        <v>572</v>
      </c>
      <c r="M12263">
        <v>0</v>
      </c>
      <c r="N12263">
        <v>0</v>
      </c>
      <c r="O12263">
        <v>0</v>
      </c>
      <c r="P12263">
        <v>7343135</v>
      </c>
      <c r="Q12263">
        <v>0</v>
      </c>
      <c r="R12263">
        <v>0</v>
      </c>
      <c r="S12263">
        <v>7343135</v>
      </c>
      <c r="T12263">
        <v>49610</v>
      </c>
      <c r="U12263">
        <v>7293525</v>
      </c>
      <c r="V12263">
        <v>123</v>
      </c>
    </row>
    <row r="12264" spans="1:22" x14ac:dyDescent="0.3">
      <c r="A12264">
        <v>202122</v>
      </c>
      <c r="B12264" t="s">
        <v>820</v>
      </c>
      <c r="C12264" t="s">
        <v>821</v>
      </c>
      <c r="D12264" t="s">
        <v>822</v>
      </c>
      <c r="E12264" t="s">
        <v>823</v>
      </c>
      <c r="F12264" t="s">
        <v>866</v>
      </c>
      <c r="G12264" t="s">
        <v>867</v>
      </c>
      <c r="H12264" t="s">
        <v>1130</v>
      </c>
      <c r="I12264">
        <v>358</v>
      </c>
      <c r="J12264" t="s">
        <v>1131</v>
      </c>
      <c r="K12264" t="s">
        <v>828</v>
      </c>
      <c r="L12264" t="s">
        <v>539</v>
      </c>
      <c r="M12264">
        <v>0</v>
      </c>
      <c r="N12264">
        <v>117216</v>
      </c>
      <c r="O12264">
        <v>309367</v>
      </c>
      <c r="P12264" t="s">
        <v>829</v>
      </c>
      <c r="Q12264" t="s">
        <v>829</v>
      </c>
      <c r="R12264" t="s">
        <v>829</v>
      </c>
      <c r="S12264">
        <v>426583</v>
      </c>
      <c r="T12264">
        <v>0</v>
      </c>
      <c r="U12264">
        <v>426583</v>
      </c>
      <c r="V12264">
        <v>7</v>
      </c>
    </row>
    <row r="12265" spans="1:22" x14ac:dyDescent="0.3">
      <c r="A12265">
        <v>202223</v>
      </c>
      <c r="B12265" t="s">
        <v>820</v>
      </c>
      <c r="C12265" t="s">
        <v>821</v>
      </c>
      <c r="D12265" t="s">
        <v>822</v>
      </c>
      <c r="E12265" t="s">
        <v>823</v>
      </c>
      <c r="F12265" t="s">
        <v>866</v>
      </c>
      <c r="G12265" t="s">
        <v>867</v>
      </c>
      <c r="H12265" t="s">
        <v>1130</v>
      </c>
      <c r="I12265">
        <v>358</v>
      </c>
      <c r="J12265" t="s">
        <v>1131</v>
      </c>
      <c r="K12265" t="s">
        <v>828</v>
      </c>
      <c r="L12265" t="s">
        <v>539</v>
      </c>
      <c r="M12265">
        <v>0</v>
      </c>
      <c r="N12265">
        <v>157268</v>
      </c>
      <c r="O12265">
        <v>269315</v>
      </c>
      <c r="P12265" t="s">
        <v>829</v>
      </c>
      <c r="Q12265" t="s">
        <v>829</v>
      </c>
      <c r="R12265" t="s">
        <v>829</v>
      </c>
      <c r="S12265">
        <v>426583</v>
      </c>
      <c r="T12265">
        <v>0</v>
      </c>
      <c r="U12265">
        <v>426583</v>
      </c>
      <c r="V12265">
        <v>7</v>
      </c>
    </row>
    <row r="12266" spans="1:22" x14ac:dyDescent="0.3">
      <c r="A12266">
        <v>202324</v>
      </c>
      <c r="B12266" t="s">
        <v>820</v>
      </c>
      <c r="C12266" t="s">
        <v>821</v>
      </c>
      <c r="D12266" t="s">
        <v>822</v>
      </c>
      <c r="E12266" t="s">
        <v>823</v>
      </c>
      <c r="F12266" t="s">
        <v>866</v>
      </c>
      <c r="G12266" t="s">
        <v>867</v>
      </c>
      <c r="H12266" t="s">
        <v>1130</v>
      </c>
      <c r="I12266">
        <v>358</v>
      </c>
      <c r="J12266" t="s">
        <v>1131</v>
      </c>
      <c r="K12266" t="s">
        <v>828</v>
      </c>
      <c r="L12266" t="s">
        <v>539</v>
      </c>
      <c r="M12266">
        <v>0</v>
      </c>
      <c r="N12266">
        <v>267835</v>
      </c>
      <c r="O12266">
        <v>158746</v>
      </c>
      <c r="P12266" t="s">
        <v>829</v>
      </c>
      <c r="Q12266" t="s">
        <v>829</v>
      </c>
      <c r="R12266" t="s">
        <v>829</v>
      </c>
      <c r="S12266">
        <v>426581</v>
      </c>
      <c r="T12266">
        <v>0</v>
      </c>
      <c r="U12266">
        <v>426581</v>
      </c>
      <c r="V12266">
        <v>7</v>
      </c>
    </row>
    <row r="12267" spans="1:22" x14ac:dyDescent="0.3">
      <c r="A12267">
        <v>202122</v>
      </c>
      <c r="B12267" t="s">
        <v>820</v>
      </c>
      <c r="C12267" t="s">
        <v>821</v>
      </c>
      <c r="D12267" t="s">
        <v>822</v>
      </c>
      <c r="E12267" t="s">
        <v>823</v>
      </c>
      <c r="F12267" t="s">
        <v>866</v>
      </c>
      <c r="G12267" t="s">
        <v>867</v>
      </c>
      <c r="H12267" t="s">
        <v>1130</v>
      </c>
      <c r="I12267">
        <v>358</v>
      </c>
      <c r="J12267" t="s">
        <v>1131</v>
      </c>
      <c r="K12267" t="s">
        <v>828</v>
      </c>
      <c r="L12267" t="s">
        <v>541</v>
      </c>
      <c r="M12267">
        <v>0</v>
      </c>
      <c r="N12267">
        <v>908800</v>
      </c>
      <c r="O12267">
        <v>873830</v>
      </c>
      <c r="P12267">
        <v>6862</v>
      </c>
      <c r="Q12267">
        <v>645</v>
      </c>
      <c r="R12267">
        <v>0</v>
      </c>
      <c r="S12267">
        <v>1790137</v>
      </c>
      <c r="T12267">
        <v>218472</v>
      </c>
      <c r="U12267">
        <v>1571665</v>
      </c>
      <c r="V12267">
        <v>25</v>
      </c>
    </row>
    <row r="12268" spans="1:22" x14ac:dyDescent="0.3">
      <c r="A12268">
        <v>202223</v>
      </c>
      <c r="B12268" t="s">
        <v>820</v>
      </c>
      <c r="C12268" t="s">
        <v>821</v>
      </c>
      <c r="D12268" t="s">
        <v>822</v>
      </c>
      <c r="E12268" t="s">
        <v>823</v>
      </c>
      <c r="F12268" t="s">
        <v>866</v>
      </c>
      <c r="G12268" t="s">
        <v>867</v>
      </c>
      <c r="H12268" t="s">
        <v>1130</v>
      </c>
      <c r="I12268">
        <v>358</v>
      </c>
      <c r="J12268" t="s">
        <v>1131</v>
      </c>
      <c r="K12268" t="s">
        <v>828</v>
      </c>
      <c r="L12268" t="s">
        <v>541</v>
      </c>
      <c r="M12268">
        <v>0</v>
      </c>
      <c r="N12268">
        <v>1023946</v>
      </c>
      <c r="O12268">
        <v>1001109</v>
      </c>
      <c r="P12268">
        <v>11052</v>
      </c>
      <c r="Q12268">
        <v>924</v>
      </c>
      <c r="R12268">
        <v>0</v>
      </c>
      <c r="S12268">
        <v>2037031</v>
      </c>
      <c r="T12268">
        <v>250908</v>
      </c>
      <c r="U12268">
        <v>1786123</v>
      </c>
      <c r="V12268">
        <v>29</v>
      </c>
    </row>
    <row r="12269" spans="1:22" x14ac:dyDescent="0.3">
      <c r="A12269">
        <v>202324</v>
      </c>
      <c r="B12269" t="s">
        <v>820</v>
      </c>
      <c r="C12269" t="s">
        <v>821</v>
      </c>
      <c r="D12269" t="s">
        <v>822</v>
      </c>
      <c r="E12269" t="s">
        <v>823</v>
      </c>
      <c r="F12269" t="s">
        <v>866</v>
      </c>
      <c r="G12269" t="s">
        <v>867</v>
      </c>
      <c r="H12269" t="s">
        <v>1130</v>
      </c>
      <c r="I12269">
        <v>358</v>
      </c>
      <c r="J12269" t="s">
        <v>1131</v>
      </c>
      <c r="K12269" t="s">
        <v>828</v>
      </c>
      <c r="L12269" t="s">
        <v>541</v>
      </c>
      <c r="M12269">
        <v>281682</v>
      </c>
      <c r="N12269">
        <v>943356</v>
      </c>
      <c r="O12269">
        <v>766619</v>
      </c>
      <c r="P12269">
        <v>34046</v>
      </c>
      <c r="Q12269">
        <v>4278</v>
      </c>
      <c r="R12269">
        <v>129723</v>
      </c>
      <c r="S12269">
        <v>2159704</v>
      </c>
      <c r="T12269">
        <v>181337</v>
      </c>
      <c r="U12269">
        <v>1978367</v>
      </c>
      <c r="V12269">
        <v>33</v>
      </c>
    </row>
    <row r="12270" spans="1:22" x14ac:dyDescent="0.3">
      <c r="A12270">
        <v>202122</v>
      </c>
      <c r="B12270" t="s">
        <v>820</v>
      </c>
      <c r="C12270" t="s">
        <v>821</v>
      </c>
      <c r="D12270" t="s">
        <v>822</v>
      </c>
      <c r="E12270" t="s">
        <v>823</v>
      </c>
      <c r="F12270" t="s">
        <v>866</v>
      </c>
      <c r="G12270" t="s">
        <v>867</v>
      </c>
      <c r="H12270" t="s">
        <v>1130</v>
      </c>
      <c r="I12270">
        <v>358</v>
      </c>
      <c r="J12270" t="s">
        <v>1131</v>
      </c>
      <c r="K12270" t="s">
        <v>828</v>
      </c>
      <c r="L12270" t="s">
        <v>831</v>
      </c>
      <c r="M12270" t="s">
        <v>829</v>
      </c>
      <c r="N12270" t="s">
        <v>829</v>
      </c>
      <c r="O12270" t="s">
        <v>829</v>
      </c>
      <c r="P12270">
        <v>0</v>
      </c>
      <c r="Q12270">
        <v>0</v>
      </c>
      <c r="R12270" t="s">
        <v>829</v>
      </c>
      <c r="S12270">
        <v>0</v>
      </c>
      <c r="T12270">
        <v>0</v>
      </c>
      <c r="U12270">
        <v>0</v>
      </c>
      <c r="V12270">
        <v>0</v>
      </c>
    </row>
    <row r="12271" spans="1:22" x14ac:dyDescent="0.3">
      <c r="A12271">
        <v>202223</v>
      </c>
      <c r="B12271" t="s">
        <v>820</v>
      </c>
      <c r="C12271" t="s">
        <v>821</v>
      </c>
      <c r="D12271" t="s">
        <v>822</v>
      </c>
      <c r="E12271" t="s">
        <v>823</v>
      </c>
      <c r="F12271" t="s">
        <v>866</v>
      </c>
      <c r="G12271" t="s">
        <v>867</v>
      </c>
      <c r="H12271" t="s">
        <v>1130</v>
      </c>
      <c r="I12271">
        <v>358</v>
      </c>
      <c r="J12271" t="s">
        <v>1131</v>
      </c>
      <c r="K12271" t="s">
        <v>828</v>
      </c>
      <c r="L12271" t="s">
        <v>831</v>
      </c>
      <c r="M12271" t="s">
        <v>829</v>
      </c>
      <c r="N12271" t="s">
        <v>829</v>
      </c>
      <c r="O12271" t="s">
        <v>829</v>
      </c>
      <c r="P12271">
        <v>0</v>
      </c>
      <c r="Q12271">
        <v>0</v>
      </c>
      <c r="R12271" t="s">
        <v>829</v>
      </c>
      <c r="S12271">
        <v>0</v>
      </c>
      <c r="T12271">
        <v>0</v>
      </c>
      <c r="U12271">
        <v>0</v>
      </c>
      <c r="V12271">
        <v>0</v>
      </c>
    </row>
    <row r="12272" spans="1:22" x14ac:dyDescent="0.3">
      <c r="A12272">
        <v>202324</v>
      </c>
      <c r="B12272" t="s">
        <v>820</v>
      </c>
      <c r="C12272" t="s">
        <v>821</v>
      </c>
      <c r="D12272" t="s">
        <v>822</v>
      </c>
      <c r="E12272" t="s">
        <v>823</v>
      </c>
      <c r="F12272" t="s">
        <v>866</v>
      </c>
      <c r="G12272" t="s">
        <v>867</v>
      </c>
      <c r="H12272" t="s">
        <v>1130</v>
      </c>
      <c r="I12272">
        <v>358</v>
      </c>
      <c r="J12272" t="s">
        <v>1131</v>
      </c>
      <c r="K12272" t="s">
        <v>828</v>
      </c>
      <c r="L12272" t="s">
        <v>831</v>
      </c>
      <c r="M12272" t="s">
        <v>829</v>
      </c>
      <c r="N12272" t="s">
        <v>829</v>
      </c>
      <c r="O12272" t="s">
        <v>829</v>
      </c>
      <c r="P12272">
        <v>0</v>
      </c>
      <c r="Q12272">
        <v>0</v>
      </c>
      <c r="R12272" t="s">
        <v>829</v>
      </c>
      <c r="S12272">
        <v>0</v>
      </c>
      <c r="T12272">
        <v>0</v>
      </c>
      <c r="U12272">
        <v>0</v>
      </c>
      <c r="V12272">
        <v>0</v>
      </c>
    </row>
    <row r="12273" spans="1:22" x14ac:dyDescent="0.3">
      <c r="A12273">
        <v>202122</v>
      </c>
      <c r="B12273" t="s">
        <v>820</v>
      </c>
      <c r="C12273" t="s">
        <v>821</v>
      </c>
      <c r="D12273" t="s">
        <v>822</v>
      </c>
      <c r="E12273" t="s">
        <v>823</v>
      </c>
      <c r="F12273" t="s">
        <v>866</v>
      </c>
      <c r="G12273" t="s">
        <v>867</v>
      </c>
      <c r="H12273" t="s">
        <v>1130</v>
      </c>
      <c r="I12273">
        <v>358</v>
      </c>
      <c r="J12273" t="s">
        <v>1131</v>
      </c>
      <c r="K12273" t="s">
        <v>828</v>
      </c>
      <c r="L12273" t="s">
        <v>832</v>
      </c>
      <c r="M12273">
        <v>0</v>
      </c>
      <c r="N12273">
        <v>127275</v>
      </c>
      <c r="O12273">
        <v>118833</v>
      </c>
      <c r="P12273">
        <v>0</v>
      </c>
      <c r="Q12273">
        <v>182783</v>
      </c>
      <c r="R12273">
        <v>0</v>
      </c>
      <c r="S12273">
        <v>428891</v>
      </c>
      <c r="T12273">
        <v>32458</v>
      </c>
      <c r="U12273">
        <v>396433</v>
      </c>
      <c r="V12273">
        <v>6</v>
      </c>
    </row>
    <row r="12274" spans="1:22" x14ac:dyDescent="0.3">
      <c r="A12274">
        <v>202223</v>
      </c>
      <c r="B12274" t="s">
        <v>820</v>
      </c>
      <c r="C12274" t="s">
        <v>821</v>
      </c>
      <c r="D12274" t="s">
        <v>822</v>
      </c>
      <c r="E12274" t="s">
        <v>823</v>
      </c>
      <c r="F12274" t="s">
        <v>866</v>
      </c>
      <c r="G12274" t="s">
        <v>867</v>
      </c>
      <c r="H12274" t="s">
        <v>1130</v>
      </c>
      <c r="I12274">
        <v>358</v>
      </c>
      <c r="J12274" t="s">
        <v>1131</v>
      </c>
      <c r="K12274" t="s">
        <v>828</v>
      </c>
      <c r="L12274" t="s">
        <v>832</v>
      </c>
      <c r="M12274">
        <v>0</v>
      </c>
      <c r="N12274">
        <v>121311</v>
      </c>
      <c r="O12274">
        <v>116264</v>
      </c>
      <c r="P12274">
        <v>0</v>
      </c>
      <c r="Q12274">
        <v>120872</v>
      </c>
      <c r="R12274">
        <v>0</v>
      </c>
      <c r="S12274">
        <v>358447</v>
      </c>
      <c r="T12274">
        <v>32397</v>
      </c>
      <c r="U12274">
        <v>326050</v>
      </c>
      <c r="V12274">
        <v>5</v>
      </c>
    </row>
    <row r="12275" spans="1:22" x14ac:dyDescent="0.3">
      <c r="A12275">
        <v>202324</v>
      </c>
      <c r="B12275" t="s">
        <v>820</v>
      </c>
      <c r="C12275" t="s">
        <v>821</v>
      </c>
      <c r="D12275" t="s">
        <v>822</v>
      </c>
      <c r="E12275" t="s">
        <v>823</v>
      </c>
      <c r="F12275" t="s">
        <v>866</v>
      </c>
      <c r="G12275" t="s">
        <v>867</v>
      </c>
      <c r="H12275" t="s">
        <v>1130</v>
      </c>
      <c r="I12275">
        <v>358</v>
      </c>
      <c r="J12275" t="s">
        <v>1131</v>
      </c>
      <c r="K12275" t="s">
        <v>828</v>
      </c>
      <c r="L12275" t="s">
        <v>832</v>
      </c>
      <c r="M12275">
        <v>0</v>
      </c>
      <c r="N12275">
        <v>110924</v>
      </c>
      <c r="O12275">
        <v>176903</v>
      </c>
      <c r="P12275">
        <v>0</v>
      </c>
      <c r="Q12275">
        <v>326351</v>
      </c>
      <c r="R12275">
        <v>0</v>
      </c>
      <c r="S12275">
        <v>614179</v>
      </c>
      <c r="T12275">
        <v>34466</v>
      </c>
      <c r="U12275">
        <v>579713</v>
      </c>
      <c r="V12275">
        <v>10</v>
      </c>
    </row>
    <row r="12276" spans="1:22" x14ac:dyDescent="0.3">
      <c r="A12276">
        <v>202122</v>
      </c>
      <c r="B12276" t="s">
        <v>820</v>
      </c>
      <c r="C12276" t="s">
        <v>821</v>
      </c>
      <c r="D12276" t="s">
        <v>822</v>
      </c>
      <c r="E12276" t="s">
        <v>823</v>
      </c>
      <c r="F12276" t="s">
        <v>866</v>
      </c>
      <c r="G12276" t="s">
        <v>867</v>
      </c>
      <c r="H12276" t="s">
        <v>1130</v>
      </c>
      <c r="I12276">
        <v>358</v>
      </c>
      <c r="J12276" t="s">
        <v>1131</v>
      </c>
      <c r="K12276" t="s">
        <v>828</v>
      </c>
      <c r="L12276" t="s">
        <v>544</v>
      </c>
      <c r="M12276">
        <v>0</v>
      </c>
      <c r="N12276">
        <v>0</v>
      </c>
      <c r="O12276">
        <v>0</v>
      </c>
      <c r="P12276">
        <v>0</v>
      </c>
      <c r="Q12276">
        <v>1202434</v>
      </c>
      <c r="R12276">
        <v>0</v>
      </c>
      <c r="S12276">
        <v>1202434</v>
      </c>
      <c r="T12276">
        <v>425897</v>
      </c>
      <c r="U12276">
        <v>776537</v>
      </c>
      <c r="V12276">
        <v>13</v>
      </c>
    </row>
    <row r="12277" spans="1:22" x14ac:dyDescent="0.3">
      <c r="A12277">
        <v>202223</v>
      </c>
      <c r="B12277" t="s">
        <v>820</v>
      </c>
      <c r="C12277" t="s">
        <v>821</v>
      </c>
      <c r="D12277" t="s">
        <v>822</v>
      </c>
      <c r="E12277" t="s">
        <v>823</v>
      </c>
      <c r="F12277" t="s">
        <v>866</v>
      </c>
      <c r="G12277" t="s">
        <v>867</v>
      </c>
      <c r="H12277" t="s">
        <v>1130</v>
      </c>
      <c r="I12277">
        <v>358</v>
      </c>
      <c r="J12277" t="s">
        <v>1131</v>
      </c>
      <c r="K12277" t="s">
        <v>828</v>
      </c>
      <c r="L12277" t="s">
        <v>544</v>
      </c>
      <c r="M12277">
        <v>0</v>
      </c>
      <c r="N12277">
        <v>0</v>
      </c>
      <c r="O12277">
        <v>0</v>
      </c>
      <c r="P12277">
        <v>0</v>
      </c>
      <c r="Q12277">
        <v>946448</v>
      </c>
      <c r="R12277">
        <v>0</v>
      </c>
      <c r="S12277">
        <v>946448</v>
      </c>
      <c r="T12277">
        <v>0</v>
      </c>
      <c r="U12277">
        <v>946448</v>
      </c>
      <c r="V12277">
        <v>15</v>
      </c>
    </row>
    <row r="12278" spans="1:22" x14ac:dyDescent="0.3">
      <c r="A12278">
        <v>202324</v>
      </c>
      <c r="B12278" t="s">
        <v>820</v>
      </c>
      <c r="C12278" t="s">
        <v>821</v>
      </c>
      <c r="D12278" t="s">
        <v>822</v>
      </c>
      <c r="E12278" t="s">
        <v>823</v>
      </c>
      <c r="F12278" t="s">
        <v>866</v>
      </c>
      <c r="G12278" t="s">
        <v>867</v>
      </c>
      <c r="H12278" t="s">
        <v>1130</v>
      </c>
      <c r="I12278">
        <v>358</v>
      </c>
      <c r="J12278" t="s">
        <v>1131</v>
      </c>
      <c r="K12278" t="s">
        <v>828</v>
      </c>
      <c r="L12278" t="s">
        <v>544</v>
      </c>
      <c r="M12278">
        <v>0</v>
      </c>
      <c r="N12278">
        <v>283828</v>
      </c>
      <c r="O12278">
        <v>416282</v>
      </c>
      <c r="P12278">
        <v>94609</v>
      </c>
      <c r="Q12278">
        <v>141914</v>
      </c>
      <c r="R12278">
        <v>9461</v>
      </c>
      <c r="S12278">
        <v>946094</v>
      </c>
      <c r="T12278">
        <v>0</v>
      </c>
      <c r="U12278">
        <v>946094</v>
      </c>
      <c r="V12278">
        <v>16</v>
      </c>
    </row>
    <row r="12279" spans="1:22" x14ac:dyDescent="0.3">
      <c r="A12279">
        <v>202122</v>
      </c>
      <c r="B12279" t="s">
        <v>820</v>
      </c>
      <c r="C12279" t="s">
        <v>821</v>
      </c>
      <c r="D12279" t="s">
        <v>822</v>
      </c>
      <c r="E12279" t="s">
        <v>823</v>
      </c>
      <c r="F12279" t="s">
        <v>866</v>
      </c>
      <c r="G12279" t="s">
        <v>867</v>
      </c>
      <c r="H12279" t="s">
        <v>1130</v>
      </c>
      <c r="I12279">
        <v>358</v>
      </c>
      <c r="J12279" t="s">
        <v>1131</v>
      </c>
      <c r="K12279" t="s">
        <v>828</v>
      </c>
      <c r="L12279" t="s">
        <v>600</v>
      </c>
      <c r="M12279" t="s">
        <v>829</v>
      </c>
      <c r="N12279" t="s">
        <v>829</v>
      </c>
      <c r="O12279" t="s">
        <v>829</v>
      </c>
      <c r="P12279">
        <v>0</v>
      </c>
      <c r="Q12279">
        <v>0</v>
      </c>
      <c r="R12279" t="s">
        <v>829</v>
      </c>
      <c r="S12279">
        <v>0</v>
      </c>
      <c r="T12279">
        <v>0</v>
      </c>
      <c r="U12279">
        <v>0</v>
      </c>
      <c r="V12279">
        <v>0</v>
      </c>
    </row>
    <row r="12280" spans="1:22" x14ac:dyDescent="0.3">
      <c r="A12280">
        <v>202223</v>
      </c>
      <c r="B12280" t="s">
        <v>820</v>
      </c>
      <c r="C12280" t="s">
        <v>821</v>
      </c>
      <c r="D12280" t="s">
        <v>822</v>
      </c>
      <c r="E12280" t="s">
        <v>823</v>
      </c>
      <c r="F12280" t="s">
        <v>866</v>
      </c>
      <c r="G12280" t="s">
        <v>867</v>
      </c>
      <c r="H12280" t="s">
        <v>1130</v>
      </c>
      <c r="I12280">
        <v>358</v>
      </c>
      <c r="J12280" t="s">
        <v>1131</v>
      </c>
      <c r="K12280" t="s">
        <v>828</v>
      </c>
      <c r="L12280" t="s">
        <v>600</v>
      </c>
      <c r="M12280" t="s">
        <v>829</v>
      </c>
      <c r="N12280" t="s">
        <v>829</v>
      </c>
      <c r="O12280" t="s">
        <v>829</v>
      </c>
      <c r="P12280">
        <v>0</v>
      </c>
      <c r="Q12280">
        <v>0</v>
      </c>
      <c r="R12280" t="s">
        <v>829</v>
      </c>
      <c r="S12280">
        <v>0</v>
      </c>
      <c r="T12280">
        <v>0</v>
      </c>
      <c r="U12280">
        <v>0</v>
      </c>
      <c r="V12280">
        <v>0</v>
      </c>
    </row>
    <row r="12281" spans="1:22" x14ac:dyDescent="0.3">
      <c r="A12281">
        <v>202324</v>
      </c>
      <c r="B12281" t="s">
        <v>820</v>
      </c>
      <c r="C12281" t="s">
        <v>821</v>
      </c>
      <c r="D12281" t="s">
        <v>822</v>
      </c>
      <c r="E12281" t="s">
        <v>823</v>
      </c>
      <c r="F12281" t="s">
        <v>866</v>
      </c>
      <c r="G12281" t="s">
        <v>867</v>
      </c>
      <c r="H12281" t="s">
        <v>1130</v>
      </c>
      <c r="I12281">
        <v>358</v>
      </c>
      <c r="J12281" t="s">
        <v>1131</v>
      </c>
      <c r="K12281" t="s">
        <v>828</v>
      </c>
      <c r="L12281" t="s">
        <v>600</v>
      </c>
      <c r="M12281" t="s">
        <v>829</v>
      </c>
      <c r="N12281" t="s">
        <v>829</v>
      </c>
      <c r="O12281" t="s">
        <v>829</v>
      </c>
      <c r="P12281">
        <v>0</v>
      </c>
      <c r="Q12281">
        <v>0</v>
      </c>
      <c r="R12281" t="s">
        <v>829</v>
      </c>
      <c r="S12281">
        <v>0</v>
      </c>
      <c r="T12281">
        <v>0</v>
      </c>
      <c r="U12281">
        <v>0</v>
      </c>
      <c r="V12281">
        <v>0</v>
      </c>
    </row>
    <row r="12282" spans="1:22" x14ac:dyDescent="0.3">
      <c r="A12282">
        <v>202122</v>
      </c>
      <c r="B12282" t="s">
        <v>820</v>
      </c>
      <c r="C12282" t="s">
        <v>821</v>
      </c>
      <c r="D12282" t="s">
        <v>822</v>
      </c>
      <c r="E12282" t="s">
        <v>823</v>
      </c>
      <c r="F12282" t="s">
        <v>866</v>
      </c>
      <c r="G12282" t="s">
        <v>867</v>
      </c>
      <c r="H12282" t="s">
        <v>1130</v>
      </c>
      <c r="I12282">
        <v>358</v>
      </c>
      <c r="J12282" t="s">
        <v>1131</v>
      </c>
      <c r="K12282" t="s">
        <v>828</v>
      </c>
      <c r="L12282" t="s">
        <v>247</v>
      </c>
      <c r="M12282">
        <v>0</v>
      </c>
      <c r="N12282">
        <v>0</v>
      </c>
      <c r="O12282">
        <v>0</v>
      </c>
      <c r="P12282">
        <v>0</v>
      </c>
      <c r="Q12282">
        <v>0</v>
      </c>
      <c r="R12282">
        <v>0</v>
      </c>
      <c r="S12282">
        <v>0</v>
      </c>
      <c r="T12282">
        <v>0</v>
      </c>
      <c r="U12282">
        <v>0</v>
      </c>
      <c r="V12282">
        <v>0</v>
      </c>
    </row>
    <row r="12283" spans="1:22" x14ac:dyDescent="0.3">
      <c r="A12283">
        <v>202223</v>
      </c>
      <c r="B12283" t="s">
        <v>820</v>
      </c>
      <c r="C12283" t="s">
        <v>821</v>
      </c>
      <c r="D12283" t="s">
        <v>822</v>
      </c>
      <c r="E12283" t="s">
        <v>823</v>
      </c>
      <c r="F12283" t="s">
        <v>866</v>
      </c>
      <c r="G12283" t="s">
        <v>867</v>
      </c>
      <c r="H12283" t="s">
        <v>1130</v>
      </c>
      <c r="I12283">
        <v>358</v>
      </c>
      <c r="J12283" t="s">
        <v>1131</v>
      </c>
      <c r="K12283" t="s">
        <v>828</v>
      </c>
      <c r="L12283" t="s">
        <v>247</v>
      </c>
      <c r="M12283">
        <v>0</v>
      </c>
      <c r="N12283">
        <v>0</v>
      </c>
      <c r="O12283">
        <v>0</v>
      </c>
      <c r="P12283">
        <v>0</v>
      </c>
      <c r="Q12283">
        <v>0</v>
      </c>
      <c r="R12283">
        <v>0</v>
      </c>
      <c r="S12283">
        <v>0</v>
      </c>
      <c r="T12283">
        <v>0</v>
      </c>
      <c r="U12283">
        <v>0</v>
      </c>
      <c r="V12283">
        <v>0</v>
      </c>
    </row>
    <row r="12284" spans="1:22" x14ac:dyDescent="0.3">
      <c r="A12284">
        <v>202324</v>
      </c>
      <c r="B12284" t="s">
        <v>820</v>
      </c>
      <c r="C12284" t="s">
        <v>821</v>
      </c>
      <c r="D12284" t="s">
        <v>822</v>
      </c>
      <c r="E12284" t="s">
        <v>823</v>
      </c>
      <c r="F12284" t="s">
        <v>866</v>
      </c>
      <c r="G12284" t="s">
        <v>867</v>
      </c>
      <c r="H12284" t="s">
        <v>1130</v>
      </c>
      <c r="I12284">
        <v>358</v>
      </c>
      <c r="J12284" t="s">
        <v>1131</v>
      </c>
      <c r="K12284" t="s">
        <v>828</v>
      </c>
      <c r="L12284" t="s">
        <v>247</v>
      </c>
      <c r="M12284">
        <v>0</v>
      </c>
      <c r="N12284">
        <v>0</v>
      </c>
      <c r="O12284">
        <v>0</v>
      </c>
      <c r="P12284">
        <v>0</v>
      </c>
      <c r="Q12284">
        <v>0</v>
      </c>
      <c r="R12284">
        <v>0</v>
      </c>
      <c r="S12284">
        <v>0</v>
      </c>
      <c r="T12284">
        <v>0</v>
      </c>
      <c r="U12284">
        <v>0</v>
      </c>
      <c r="V12284">
        <v>0</v>
      </c>
    </row>
    <row r="12285" spans="1:22" x14ac:dyDescent="0.3">
      <c r="A12285">
        <v>202122</v>
      </c>
      <c r="B12285" t="s">
        <v>820</v>
      </c>
      <c r="C12285" t="s">
        <v>821</v>
      </c>
      <c r="D12285" t="s">
        <v>822</v>
      </c>
      <c r="E12285" t="s">
        <v>823</v>
      </c>
      <c r="F12285" t="s">
        <v>866</v>
      </c>
      <c r="G12285" t="s">
        <v>867</v>
      </c>
      <c r="H12285" t="s">
        <v>1130</v>
      </c>
      <c r="I12285">
        <v>358</v>
      </c>
      <c r="J12285" t="s">
        <v>1131</v>
      </c>
      <c r="K12285" t="s">
        <v>828</v>
      </c>
      <c r="L12285" t="s">
        <v>833</v>
      </c>
      <c r="M12285">
        <v>17068950</v>
      </c>
      <c r="N12285">
        <v>80729161</v>
      </c>
      <c r="O12285">
        <v>31441860</v>
      </c>
      <c r="P12285">
        <v>15417176</v>
      </c>
      <c r="Q12285">
        <v>2636028</v>
      </c>
      <c r="R12285">
        <v>4258562</v>
      </c>
      <c r="S12285">
        <v>152164340</v>
      </c>
      <c r="T12285">
        <v>735391</v>
      </c>
      <c r="U12285">
        <v>151428949</v>
      </c>
      <c r="V12285" t="s">
        <v>834</v>
      </c>
    </row>
    <row r="12286" spans="1:22" x14ac:dyDescent="0.3">
      <c r="A12286">
        <v>202223</v>
      </c>
      <c r="B12286" t="s">
        <v>820</v>
      </c>
      <c r="C12286" t="s">
        <v>821</v>
      </c>
      <c r="D12286" t="s">
        <v>822</v>
      </c>
      <c r="E12286" t="s">
        <v>823</v>
      </c>
      <c r="F12286" t="s">
        <v>866</v>
      </c>
      <c r="G12286" t="s">
        <v>867</v>
      </c>
      <c r="H12286" t="s">
        <v>1130</v>
      </c>
      <c r="I12286">
        <v>358</v>
      </c>
      <c r="J12286" t="s">
        <v>1131</v>
      </c>
      <c r="K12286" t="s">
        <v>828</v>
      </c>
      <c r="L12286" t="s">
        <v>833</v>
      </c>
      <c r="M12286">
        <v>17568598</v>
      </c>
      <c r="N12286">
        <v>84138953</v>
      </c>
      <c r="O12286">
        <v>33247328</v>
      </c>
      <c r="P12286">
        <v>17549219</v>
      </c>
      <c r="Q12286">
        <v>2305329</v>
      </c>
      <c r="R12286">
        <v>5066464</v>
      </c>
      <c r="S12286">
        <v>160455891</v>
      </c>
      <c r="T12286">
        <v>313073</v>
      </c>
      <c r="U12286">
        <v>160142818</v>
      </c>
      <c r="V12286" t="s">
        <v>834</v>
      </c>
    </row>
    <row r="12287" spans="1:22" x14ac:dyDescent="0.3">
      <c r="A12287">
        <v>202324</v>
      </c>
      <c r="B12287" t="s">
        <v>820</v>
      </c>
      <c r="C12287" t="s">
        <v>821</v>
      </c>
      <c r="D12287" t="s">
        <v>822</v>
      </c>
      <c r="E12287" t="s">
        <v>823</v>
      </c>
      <c r="F12287" t="s">
        <v>866</v>
      </c>
      <c r="G12287" t="s">
        <v>867</v>
      </c>
      <c r="H12287" t="s">
        <v>1130</v>
      </c>
      <c r="I12287">
        <v>358</v>
      </c>
      <c r="J12287" t="s">
        <v>1131</v>
      </c>
      <c r="K12287" t="s">
        <v>828</v>
      </c>
      <c r="L12287" t="s">
        <v>833</v>
      </c>
      <c r="M12287">
        <v>17781993</v>
      </c>
      <c r="N12287">
        <v>87784241</v>
      </c>
      <c r="O12287">
        <v>38617300</v>
      </c>
      <c r="P12287">
        <v>20647257</v>
      </c>
      <c r="Q12287">
        <v>1945178</v>
      </c>
      <c r="R12287">
        <v>6886592</v>
      </c>
      <c r="S12287">
        <v>174258117</v>
      </c>
      <c r="T12287">
        <v>265413</v>
      </c>
      <c r="U12287">
        <v>173992704</v>
      </c>
      <c r="V12287" t="s">
        <v>834</v>
      </c>
    </row>
    <row r="12288" spans="1:22" x14ac:dyDescent="0.3">
      <c r="A12288">
        <v>202122</v>
      </c>
      <c r="B12288" t="s">
        <v>820</v>
      </c>
      <c r="C12288" t="s">
        <v>821</v>
      </c>
      <c r="D12288" t="s">
        <v>822</v>
      </c>
      <c r="E12288" t="s">
        <v>823</v>
      </c>
      <c r="F12288" t="s">
        <v>866</v>
      </c>
      <c r="G12288" t="s">
        <v>867</v>
      </c>
      <c r="H12288" t="s">
        <v>1130</v>
      </c>
      <c r="I12288">
        <v>358</v>
      </c>
      <c r="J12288" t="s">
        <v>1131</v>
      </c>
      <c r="K12288" t="s">
        <v>835</v>
      </c>
      <c r="L12288" t="s">
        <v>836</v>
      </c>
      <c r="M12288" t="s">
        <v>829</v>
      </c>
      <c r="N12288" t="s">
        <v>829</v>
      </c>
      <c r="O12288" t="s">
        <v>829</v>
      </c>
      <c r="P12288" t="s">
        <v>829</v>
      </c>
      <c r="Q12288" t="s">
        <v>829</v>
      </c>
      <c r="R12288" t="s">
        <v>829</v>
      </c>
      <c r="S12288">
        <v>148343006</v>
      </c>
      <c r="T12288" t="s">
        <v>829</v>
      </c>
      <c r="U12288" t="s">
        <v>829</v>
      </c>
      <c r="V12288" t="s">
        <v>834</v>
      </c>
    </row>
    <row r="12289" spans="1:22" x14ac:dyDescent="0.3">
      <c r="A12289">
        <v>202223</v>
      </c>
      <c r="B12289" t="s">
        <v>820</v>
      </c>
      <c r="C12289" t="s">
        <v>821</v>
      </c>
      <c r="D12289" t="s">
        <v>822</v>
      </c>
      <c r="E12289" t="s">
        <v>823</v>
      </c>
      <c r="F12289" t="s">
        <v>866</v>
      </c>
      <c r="G12289" t="s">
        <v>867</v>
      </c>
      <c r="H12289" t="s">
        <v>1130</v>
      </c>
      <c r="I12289">
        <v>358</v>
      </c>
      <c r="J12289" t="s">
        <v>1131</v>
      </c>
      <c r="K12289" t="s">
        <v>835</v>
      </c>
      <c r="L12289" t="s">
        <v>836</v>
      </c>
      <c r="M12289" t="s">
        <v>829</v>
      </c>
      <c r="N12289" t="s">
        <v>829</v>
      </c>
      <c r="O12289" t="s">
        <v>829</v>
      </c>
      <c r="P12289" t="s">
        <v>829</v>
      </c>
      <c r="Q12289" t="s">
        <v>829</v>
      </c>
      <c r="R12289" t="s">
        <v>829</v>
      </c>
      <c r="S12289">
        <v>157135495</v>
      </c>
      <c r="T12289" t="s">
        <v>829</v>
      </c>
      <c r="U12289" t="s">
        <v>829</v>
      </c>
      <c r="V12289" t="s">
        <v>834</v>
      </c>
    </row>
    <row r="12290" spans="1:22" x14ac:dyDescent="0.3">
      <c r="A12290">
        <v>202324</v>
      </c>
      <c r="B12290" t="s">
        <v>820</v>
      </c>
      <c r="C12290" t="s">
        <v>821</v>
      </c>
      <c r="D12290" t="s">
        <v>822</v>
      </c>
      <c r="E12290" t="s">
        <v>823</v>
      </c>
      <c r="F12290" t="s">
        <v>866</v>
      </c>
      <c r="G12290" t="s">
        <v>867</v>
      </c>
      <c r="H12290" t="s">
        <v>1130</v>
      </c>
      <c r="I12290">
        <v>358</v>
      </c>
      <c r="J12290" t="s">
        <v>1131</v>
      </c>
      <c r="K12290" t="s">
        <v>835</v>
      </c>
      <c r="L12290" t="s">
        <v>836</v>
      </c>
      <c r="M12290" t="s">
        <v>829</v>
      </c>
      <c r="N12290" t="s">
        <v>829</v>
      </c>
      <c r="O12290" t="s">
        <v>829</v>
      </c>
      <c r="P12290" t="s">
        <v>829</v>
      </c>
      <c r="Q12290" t="s">
        <v>829</v>
      </c>
      <c r="R12290" t="s">
        <v>829</v>
      </c>
      <c r="S12290">
        <v>164005214</v>
      </c>
      <c r="T12290" t="s">
        <v>829</v>
      </c>
      <c r="U12290" t="s">
        <v>829</v>
      </c>
      <c r="V12290" t="s">
        <v>834</v>
      </c>
    </row>
    <row r="12291" spans="1:22" x14ac:dyDescent="0.3">
      <c r="A12291">
        <v>202122</v>
      </c>
      <c r="B12291" t="s">
        <v>820</v>
      </c>
      <c r="C12291" t="s">
        <v>821</v>
      </c>
      <c r="D12291" t="s">
        <v>822</v>
      </c>
      <c r="E12291" t="s">
        <v>823</v>
      </c>
      <c r="F12291" t="s">
        <v>866</v>
      </c>
      <c r="G12291" t="s">
        <v>867</v>
      </c>
      <c r="H12291" t="s">
        <v>1130</v>
      </c>
      <c r="I12291">
        <v>358</v>
      </c>
      <c r="J12291" t="s">
        <v>1131</v>
      </c>
      <c r="K12291" t="s">
        <v>835</v>
      </c>
      <c r="L12291" t="s">
        <v>837</v>
      </c>
      <c r="M12291" t="s">
        <v>829</v>
      </c>
      <c r="N12291" t="s">
        <v>829</v>
      </c>
      <c r="O12291" t="s">
        <v>829</v>
      </c>
      <c r="P12291" t="s">
        <v>829</v>
      </c>
      <c r="Q12291" t="s">
        <v>829</v>
      </c>
      <c r="R12291" t="s">
        <v>829</v>
      </c>
      <c r="S12291">
        <v>0</v>
      </c>
      <c r="T12291" t="s">
        <v>829</v>
      </c>
      <c r="U12291" t="s">
        <v>829</v>
      </c>
      <c r="V12291" t="s">
        <v>834</v>
      </c>
    </row>
    <row r="12292" spans="1:22" x14ac:dyDescent="0.3">
      <c r="A12292">
        <v>202223</v>
      </c>
      <c r="B12292" t="s">
        <v>820</v>
      </c>
      <c r="C12292" t="s">
        <v>821</v>
      </c>
      <c r="D12292" t="s">
        <v>822</v>
      </c>
      <c r="E12292" t="s">
        <v>823</v>
      </c>
      <c r="F12292" t="s">
        <v>866</v>
      </c>
      <c r="G12292" t="s">
        <v>867</v>
      </c>
      <c r="H12292" t="s">
        <v>1130</v>
      </c>
      <c r="I12292">
        <v>358</v>
      </c>
      <c r="J12292" t="s">
        <v>1131</v>
      </c>
      <c r="K12292" t="s">
        <v>835</v>
      </c>
      <c r="L12292" t="s">
        <v>837</v>
      </c>
      <c r="M12292" t="s">
        <v>829</v>
      </c>
      <c r="N12292" t="s">
        <v>829</v>
      </c>
      <c r="O12292" t="s">
        <v>829</v>
      </c>
      <c r="P12292" t="s">
        <v>829</v>
      </c>
      <c r="Q12292" t="s">
        <v>829</v>
      </c>
      <c r="R12292" t="s">
        <v>829</v>
      </c>
      <c r="S12292">
        <v>134985</v>
      </c>
      <c r="T12292" t="s">
        <v>829</v>
      </c>
      <c r="U12292" t="s">
        <v>829</v>
      </c>
      <c r="V12292">
        <v>0</v>
      </c>
    </row>
    <row r="12293" spans="1:22" x14ac:dyDescent="0.3">
      <c r="A12293">
        <v>202324</v>
      </c>
      <c r="B12293" t="s">
        <v>820</v>
      </c>
      <c r="C12293" t="s">
        <v>821</v>
      </c>
      <c r="D12293" t="s">
        <v>822</v>
      </c>
      <c r="E12293" t="s">
        <v>823</v>
      </c>
      <c r="F12293" t="s">
        <v>866</v>
      </c>
      <c r="G12293" t="s">
        <v>867</v>
      </c>
      <c r="H12293" t="s">
        <v>1130</v>
      </c>
      <c r="I12293">
        <v>358</v>
      </c>
      <c r="J12293" t="s">
        <v>1131</v>
      </c>
      <c r="K12293" t="s">
        <v>835</v>
      </c>
      <c r="L12293" t="s">
        <v>837</v>
      </c>
      <c r="M12293" t="s">
        <v>829</v>
      </c>
      <c r="N12293" t="s">
        <v>829</v>
      </c>
      <c r="O12293" t="s">
        <v>829</v>
      </c>
      <c r="P12293" t="s">
        <v>829</v>
      </c>
      <c r="Q12293" t="s">
        <v>829</v>
      </c>
      <c r="R12293" t="s">
        <v>829</v>
      </c>
      <c r="S12293">
        <v>-83059</v>
      </c>
      <c r="T12293" t="s">
        <v>829</v>
      </c>
      <c r="U12293" t="s">
        <v>829</v>
      </c>
      <c r="V12293">
        <v>0</v>
      </c>
    </row>
    <row r="12294" spans="1:22" x14ac:dyDescent="0.3">
      <c r="A12294">
        <v>202122</v>
      </c>
      <c r="B12294" t="s">
        <v>820</v>
      </c>
      <c r="C12294" t="s">
        <v>821</v>
      </c>
      <c r="D12294" t="s">
        <v>822</v>
      </c>
      <c r="E12294" t="s">
        <v>823</v>
      </c>
      <c r="F12294" t="s">
        <v>866</v>
      </c>
      <c r="G12294" t="s">
        <v>867</v>
      </c>
      <c r="H12294" t="s">
        <v>1130</v>
      </c>
      <c r="I12294">
        <v>358</v>
      </c>
      <c r="J12294" t="s">
        <v>1131</v>
      </c>
      <c r="K12294" t="s">
        <v>835</v>
      </c>
      <c r="L12294" t="s">
        <v>838</v>
      </c>
      <c r="M12294" t="s">
        <v>829</v>
      </c>
      <c r="N12294" t="s">
        <v>829</v>
      </c>
      <c r="O12294" t="s">
        <v>829</v>
      </c>
      <c r="P12294" t="s">
        <v>829</v>
      </c>
      <c r="Q12294" t="s">
        <v>829</v>
      </c>
      <c r="R12294" t="s">
        <v>829</v>
      </c>
      <c r="S12294">
        <v>1752974</v>
      </c>
      <c r="T12294" t="s">
        <v>829</v>
      </c>
      <c r="U12294" t="s">
        <v>829</v>
      </c>
      <c r="V12294" t="s">
        <v>834</v>
      </c>
    </row>
    <row r="12295" spans="1:22" x14ac:dyDescent="0.3">
      <c r="A12295">
        <v>202223</v>
      </c>
      <c r="B12295" t="s">
        <v>820</v>
      </c>
      <c r="C12295" t="s">
        <v>821</v>
      </c>
      <c r="D12295" t="s">
        <v>822</v>
      </c>
      <c r="E12295" t="s">
        <v>823</v>
      </c>
      <c r="F12295" t="s">
        <v>866</v>
      </c>
      <c r="G12295" t="s">
        <v>867</v>
      </c>
      <c r="H12295" t="s">
        <v>1130</v>
      </c>
      <c r="I12295">
        <v>358</v>
      </c>
      <c r="J12295" t="s">
        <v>1131</v>
      </c>
      <c r="K12295" t="s">
        <v>835</v>
      </c>
      <c r="L12295" t="s">
        <v>838</v>
      </c>
      <c r="M12295" t="s">
        <v>829</v>
      </c>
      <c r="N12295" t="s">
        <v>829</v>
      </c>
      <c r="O12295" t="s">
        <v>829</v>
      </c>
      <c r="P12295" t="s">
        <v>829</v>
      </c>
      <c r="Q12295" t="s">
        <v>829</v>
      </c>
      <c r="R12295" t="s">
        <v>829</v>
      </c>
      <c r="S12295">
        <v>-67831</v>
      </c>
      <c r="T12295" t="s">
        <v>829</v>
      </c>
      <c r="U12295" t="s">
        <v>829</v>
      </c>
      <c r="V12295" t="s">
        <v>834</v>
      </c>
    </row>
    <row r="12296" spans="1:22" x14ac:dyDescent="0.3">
      <c r="A12296">
        <v>202324</v>
      </c>
      <c r="B12296" t="s">
        <v>820</v>
      </c>
      <c r="C12296" t="s">
        <v>821</v>
      </c>
      <c r="D12296" t="s">
        <v>822</v>
      </c>
      <c r="E12296" t="s">
        <v>823</v>
      </c>
      <c r="F12296" t="s">
        <v>866</v>
      </c>
      <c r="G12296" t="s">
        <v>867</v>
      </c>
      <c r="H12296" t="s">
        <v>1130</v>
      </c>
      <c r="I12296">
        <v>358</v>
      </c>
      <c r="J12296" t="s">
        <v>1131</v>
      </c>
      <c r="K12296" t="s">
        <v>835</v>
      </c>
      <c r="L12296" t="s">
        <v>838</v>
      </c>
      <c r="M12296" t="s">
        <v>829</v>
      </c>
      <c r="N12296" t="s">
        <v>829</v>
      </c>
      <c r="O12296" t="s">
        <v>829</v>
      </c>
      <c r="P12296" t="s">
        <v>829</v>
      </c>
      <c r="Q12296" t="s">
        <v>829</v>
      </c>
      <c r="R12296" t="s">
        <v>829</v>
      </c>
      <c r="S12296">
        <v>-1474622</v>
      </c>
      <c r="T12296" t="s">
        <v>829</v>
      </c>
      <c r="U12296" t="s">
        <v>829</v>
      </c>
      <c r="V12296" t="s">
        <v>834</v>
      </c>
    </row>
    <row r="12297" spans="1:22" x14ac:dyDescent="0.3">
      <c r="A12297">
        <v>202122</v>
      </c>
      <c r="B12297" t="s">
        <v>820</v>
      </c>
      <c r="C12297" t="s">
        <v>821</v>
      </c>
      <c r="D12297" t="s">
        <v>822</v>
      </c>
      <c r="E12297" t="s">
        <v>823</v>
      </c>
      <c r="F12297" t="s">
        <v>866</v>
      </c>
      <c r="G12297" t="s">
        <v>867</v>
      </c>
      <c r="H12297" t="s">
        <v>1130</v>
      </c>
      <c r="I12297">
        <v>358</v>
      </c>
      <c r="J12297" t="s">
        <v>1131</v>
      </c>
      <c r="K12297" t="s">
        <v>835</v>
      </c>
      <c r="L12297" t="s">
        <v>839</v>
      </c>
      <c r="M12297" t="s">
        <v>829</v>
      </c>
      <c r="N12297" t="s">
        <v>829</v>
      </c>
      <c r="O12297" t="s">
        <v>829</v>
      </c>
      <c r="P12297" t="s">
        <v>829</v>
      </c>
      <c r="Q12297" t="s">
        <v>829</v>
      </c>
      <c r="R12297" t="s">
        <v>829</v>
      </c>
      <c r="S12297">
        <v>67831</v>
      </c>
      <c r="T12297" t="s">
        <v>829</v>
      </c>
      <c r="U12297" t="s">
        <v>829</v>
      </c>
      <c r="V12297" t="s">
        <v>834</v>
      </c>
    </row>
    <row r="12298" spans="1:22" x14ac:dyDescent="0.3">
      <c r="A12298">
        <v>202223</v>
      </c>
      <c r="B12298" t="s">
        <v>820</v>
      </c>
      <c r="C12298" t="s">
        <v>821</v>
      </c>
      <c r="D12298" t="s">
        <v>822</v>
      </c>
      <c r="E12298" t="s">
        <v>823</v>
      </c>
      <c r="F12298" t="s">
        <v>866</v>
      </c>
      <c r="G12298" t="s">
        <v>867</v>
      </c>
      <c r="H12298" t="s">
        <v>1130</v>
      </c>
      <c r="I12298">
        <v>358</v>
      </c>
      <c r="J12298" t="s">
        <v>1131</v>
      </c>
      <c r="K12298" t="s">
        <v>835</v>
      </c>
      <c r="L12298" t="s">
        <v>839</v>
      </c>
      <c r="M12298" t="s">
        <v>829</v>
      </c>
      <c r="N12298" t="s">
        <v>829</v>
      </c>
      <c r="O12298" t="s">
        <v>829</v>
      </c>
      <c r="P12298" t="s">
        <v>829</v>
      </c>
      <c r="Q12298" t="s">
        <v>829</v>
      </c>
      <c r="R12298" t="s">
        <v>829</v>
      </c>
      <c r="S12298">
        <v>1474622</v>
      </c>
      <c r="T12298" t="s">
        <v>829</v>
      </c>
      <c r="U12298" t="s">
        <v>829</v>
      </c>
      <c r="V12298" t="s">
        <v>834</v>
      </c>
    </row>
    <row r="12299" spans="1:22" x14ac:dyDescent="0.3">
      <c r="A12299">
        <v>202324</v>
      </c>
      <c r="B12299" t="s">
        <v>820</v>
      </c>
      <c r="C12299" t="s">
        <v>821</v>
      </c>
      <c r="D12299" t="s">
        <v>822</v>
      </c>
      <c r="E12299" t="s">
        <v>823</v>
      </c>
      <c r="F12299" t="s">
        <v>866</v>
      </c>
      <c r="G12299" t="s">
        <v>867</v>
      </c>
      <c r="H12299" t="s">
        <v>1130</v>
      </c>
      <c r="I12299">
        <v>358</v>
      </c>
      <c r="J12299" t="s">
        <v>1131</v>
      </c>
      <c r="K12299" t="s">
        <v>835</v>
      </c>
      <c r="L12299" t="s">
        <v>839</v>
      </c>
      <c r="M12299" t="s">
        <v>829</v>
      </c>
      <c r="N12299" t="s">
        <v>829</v>
      </c>
      <c r="O12299" t="s">
        <v>829</v>
      </c>
      <c r="P12299" t="s">
        <v>829</v>
      </c>
      <c r="Q12299" t="s">
        <v>829</v>
      </c>
      <c r="R12299" t="s">
        <v>829</v>
      </c>
      <c r="S12299">
        <v>9720099</v>
      </c>
      <c r="T12299" t="s">
        <v>829</v>
      </c>
      <c r="U12299" t="s">
        <v>829</v>
      </c>
      <c r="V12299" t="s">
        <v>834</v>
      </c>
    </row>
    <row r="12300" spans="1:22" x14ac:dyDescent="0.3">
      <c r="A12300">
        <v>202122</v>
      </c>
      <c r="B12300" t="s">
        <v>820</v>
      </c>
      <c r="C12300" t="s">
        <v>821</v>
      </c>
      <c r="D12300" t="s">
        <v>822</v>
      </c>
      <c r="E12300" t="s">
        <v>823</v>
      </c>
      <c r="F12300" t="s">
        <v>866</v>
      </c>
      <c r="G12300" t="s">
        <v>867</v>
      </c>
      <c r="H12300" t="s">
        <v>1130</v>
      </c>
      <c r="I12300">
        <v>358</v>
      </c>
      <c r="J12300" t="s">
        <v>1131</v>
      </c>
      <c r="K12300" t="s">
        <v>835</v>
      </c>
      <c r="L12300" t="s">
        <v>840</v>
      </c>
      <c r="M12300" t="s">
        <v>829</v>
      </c>
      <c r="N12300" t="s">
        <v>829</v>
      </c>
      <c r="O12300" t="s">
        <v>829</v>
      </c>
      <c r="P12300" t="s">
        <v>829</v>
      </c>
      <c r="Q12300" t="s">
        <v>829</v>
      </c>
      <c r="R12300" t="s">
        <v>829</v>
      </c>
      <c r="S12300">
        <v>0</v>
      </c>
      <c r="T12300" t="s">
        <v>829</v>
      </c>
      <c r="U12300" t="s">
        <v>829</v>
      </c>
      <c r="V12300" t="s">
        <v>834</v>
      </c>
    </row>
    <row r="12301" spans="1:22" x14ac:dyDescent="0.3">
      <c r="A12301">
        <v>202223</v>
      </c>
      <c r="B12301" t="s">
        <v>820</v>
      </c>
      <c r="C12301" t="s">
        <v>821</v>
      </c>
      <c r="D12301" t="s">
        <v>822</v>
      </c>
      <c r="E12301" t="s">
        <v>823</v>
      </c>
      <c r="F12301" t="s">
        <v>866</v>
      </c>
      <c r="G12301" t="s">
        <v>867</v>
      </c>
      <c r="H12301" t="s">
        <v>1130</v>
      </c>
      <c r="I12301">
        <v>358</v>
      </c>
      <c r="J12301" t="s">
        <v>1131</v>
      </c>
      <c r="K12301" t="s">
        <v>835</v>
      </c>
      <c r="L12301" t="s">
        <v>840</v>
      </c>
      <c r="M12301" t="s">
        <v>829</v>
      </c>
      <c r="N12301" t="s">
        <v>829</v>
      </c>
      <c r="O12301" t="s">
        <v>829</v>
      </c>
      <c r="P12301" t="s">
        <v>829</v>
      </c>
      <c r="Q12301" t="s">
        <v>829</v>
      </c>
      <c r="R12301" t="s">
        <v>829</v>
      </c>
      <c r="S12301">
        <v>0</v>
      </c>
      <c r="T12301" t="s">
        <v>829</v>
      </c>
      <c r="U12301" t="s">
        <v>829</v>
      </c>
      <c r="V12301" t="s">
        <v>834</v>
      </c>
    </row>
    <row r="12302" spans="1:22" x14ac:dyDescent="0.3">
      <c r="A12302">
        <v>202324</v>
      </c>
      <c r="B12302" t="s">
        <v>820</v>
      </c>
      <c r="C12302" t="s">
        <v>821</v>
      </c>
      <c r="D12302" t="s">
        <v>822</v>
      </c>
      <c r="E12302" t="s">
        <v>823</v>
      </c>
      <c r="F12302" t="s">
        <v>866</v>
      </c>
      <c r="G12302" t="s">
        <v>867</v>
      </c>
      <c r="H12302" t="s">
        <v>1130</v>
      </c>
      <c r="I12302">
        <v>358</v>
      </c>
      <c r="J12302" t="s">
        <v>1131</v>
      </c>
      <c r="K12302" t="s">
        <v>835</v>
      </c>
      <c r="L12302" t="s">
        <v>840</v>
      </c>
      <c r="M12302" t="s">
        <v>829</v>
      </c>
      <c r="N12302" t="s">
        <v>829</v>
      </c>
      <c r="O12302" t="s">
        <v>829</v>
      </c>
      <c r="P12302" t="s">
        <v>829</v>
      </c>
      <c r="Q12302" t="s">
        <v>829</v>
      </c>
      <c r="R12302" t="s">
        <v>829</v>
      </c>
      <c r="S12302">
        <v>0</v>
      </c>
      <c r="T12302" t="s">
        <v>829</v>
      </c>
      <c r="U12302" t="s">
        <v>829</v>
      </c>
      <c r="V12302" t="s">
        <v>834</v>
      </c>
    </row>
    <row r="12303" spans="1:22" x14ac:dyDescent="0.3">
      <c r="A12303">
        <v>202122</v>
      </c>
      <c r="B12303" t="s">
        <v>820</v>
      </c>
      <c r="C12303" t="s">
        <v>821</v>
      </c>
      <c r="D12303" t="s">
        <v>822</v>
      </c>
      <c r="E12303" t="s">
        <v>823</v>
      </c>
      <c r="F12303" t="s">
        <v>866</v>
      </c>
      <c r="G12303" t="s">
        <v>867</v>
      </c>
      <c r="H12303" t="s">
        <v>1130</v>
      </c>
      <c r="I12303">
        <v>358</v>
      </c>
      <c r="J12303" t="s">
        <v>1131</v>
      </c>
      <c r="K12303" t="s">
        <v>835</v>
      </c>
      <c r="L12303" t="s">
        <v>841</v>
      </c>
      <c r="M12303" t="s">
        <v>829</v>
      </c>
      <c r="N12303" t="s">
        <v>829</v>
      </c>
      <c r="O12303" t="s">
        <v>829</v>
      </c>
      <c r="P12303" t="s">
        <v>829</v>
      </c>
      <c r="Q12303" t="s">
        <v>829</v>
      </c>
      <c r="R12303" t="s">
        <v>829</v>
      </c>
      <c r="S12303">
        <v>151428949</v>
      </c>
      <c r="T12303" t="s">
        <v>829</v>
      </c>
      <c r="U12303" t="s">
        <v>829</v>
      </c>
      <c r="V12303" t="s">
        <v>834</v>
      </c>
    </row>
    <row r="12304" spans="1:22" x14ac:dyDescent="0.3">
      <c r="A12304">
        <v>202223</v>
      </c>
      <c r="B12304" t="s">
        <v>820</v>
      </c>
      <c r="C12304" t="s">
        <v>821</v>
      </c>
      <c r="D12304" t="s">
        <v>822</v>
      </c>
      <c r="E12304" t="s">
        <v>823</v>
      </c>
      <c r="F12304" t="s">
        <v>866</v>
      </c>
      <c r="G12304" t="s">
        <v>867</v>
      </c>
      <c r="H12304" t="s">
        <v>1130</v>
      </c>
      <c r="I12304">
        <v>358</v>
      </c>
      <c r="J12304" t="s">
        <v>1131</v>
      </c>
      <c r="K12304" t="s">
        <v>835</v>
      </c>
      <c r="L12304" t="s">
        <v>841</v>
      </c>
      <c r="M12304" t="s">
        <v>829</v>
      </c>
      <c r="N12304" t="s">
        <v>829</v>
      </c>
      <c r="O12304" t="s">
        <v>829</v>
      </c>
      <c r="P12304" t="s">
        <v>829</v>
      </c>
      <c r="Q12304" t="s">
        <v>829</v>
      </c>
      <c r="R12304" t="s">
        <v>829</v>
      </c>
      <c r="S12304">
        <v>160142818</v>
      </c>
      <c r="T12304" t="s">
        <v>829</v>
      </c>
      <c r="U12304" t="s">
        <v>829</v>
      </c>
      <c r="V12304" t="s">
        <v>834</v>
      </c>
    </row>
    <row r="12305" spans="1:22" x14ac:dyDescent="0.3">
      <c r="A12305">
        <v>202324</v>
      </c>
      <c r="B12305" t="s">
        <v>820</v>
      </c>
      <c r="C12305" t="s">
        <v>821</v>
      </c>
      <c r="D12305" t="s">
        <v>822</v>
      </c>
      <c r="E12305" t="s">
        <v>823</v>
      </c>
      <c r="F12305" t="s">
        <v>866</v>
      </c>
      <c r="G12305" t="s">
        <v>867</v>
      </c>
      <c r="H12305" t="s">
        <v>1130</v>
      </c>
      <c r="I12305">
        <v>358</v>
      </c>
      <c r="J12305" t="s">
        <v>1131</v>
      </c>
      <c r="K12305" t="s">
        <v>835</v>
      </c>
      <c r="L12305" t="s">
        <v>841</v>
      </c>
      <c r="M12305" t="s">
        <v>829</v>
      </c>
      <c r="N12305" t="s">
        <v>829</v>
      </c>
      <c r="O12305" t="s">
        <v>829</v>
      </c>
      <c r="P12305" t="s">
        <v>829</v>
      </c>
      <c r="Q12305" t="s">
        <v>829</v>
      </c>
      <c r="R12305" t="s">
        <v>829</v>
      </c>
      <c r="S12305">
        <v>173992708</v>
      </c>
      <c r="T12305" t="s">
        <v>829</v>
      </c>
      <c r="U12305" t="s">
        <v>829</v>
      </c>
      <c r="V12305" t="s">
        <v>834</v>
      </c>
    </row>
    <row r="12306" spans="1:22" x14ac:dyDescent="0.3">
      <c r="A12306">
        <v>202122</v>
      </c>
      <c r="B12306" t="s">
        <v>820</v>
      </c>
      <c r="C12306" t="s">
        <v>821</v>
      </c>
      <c r="D12306" t="s">
        <v>822</v>
      </c>
      <c r="E12306" t="s">
        <v>823</v>
      </c>
      <c r="F12306" t="s">
        <v>866</v>
      </c>
      <c r="G12306" t="s">
        <v>867</v>
      </c>
      <c r="H12306" t="s">
        <v>1130</v>
      </c>
      <c r="I12306">
        <v>358</v>
      </c>
      <c r="J12306" t="s">
        <v>1131</v>
      </c>
      <c r="K12306" t="s">
        <v>842</v>
      </c>
      <c r="L12306" t="s">
        <v>238</v>
      </c>
      <c r="M12306" t="s">
        <v>829</v>
      </c>
      <c r="N12306" t="s">
        <v>829</v>
      </c>
      <c r="O12306" t="s">
        <v>829</v>
      </c>
      <c r="P12306" t="s">
        <v>829</v>
      </c>
      <c r="Q12306" t="s">
        <v>829</v>
      </c>
      <c r="R12306" t="s">
        <v>829</v>
      </c>
      <c r="S12306">
        <v>920387</v>
      </c>
      <c r="T12306">
        <v>562765</v>
      </c>
      <c r="U12306">
        <v>357622</v>
      </c>
      <c r="V12306">
        <v>8</v>
      </c>
    </row>
    <row r="12307" spans="1:22" x14ac:dyDescent="0.3">
      <c r="A12307">
        <v>202223</v>
      </c>
      <c r="B12307" t="s">
        <v>820</v>
      </c>
      <c r="C12307" t="s">
        <v>821</v>
      </c>
      <c r="D12307" t="s">
        <v>822</v>
      </c>
      <c r="E12307" t="s">
        <v>823</v>
      </c>
      <c r="F12307" t="s">
        <v>866</v>
      </c>
      <c r="G12307" t="s">
        <v>867</v>
      </c>
      <c r="H12307" t="s">
        <v>1130</v>
      </c>
      <c r="I12307">
        <v>358</v>
      </c>
      <c r="J12307" t="s">
        <v>1131</v>
      </c>
      <c r="K12307" t="s">
        <v>842</v>
      </c>
      <c r="L12307" t="s">
        <v>238</v>
      </c>
      <c r="M12307" t="s">
        <v>829</v>
      </c>
      <c r="N12307" t="s">
        <v>829</v>
      </c>
      <c r="O12307" t="s">
        <v>829</v>
      </c>
      <c r="P12307" t="s">
        <v>829</v>
      </c>
      <c r="Q12307" t="s">
        <v>829</v>
      </c>
      <c r="R12307" t="s">
        <v>829</v>
      </c>
      <c r="S12307">
        <v>902925</v>
      </c>
      <c r="T12307">
        <v>489610</v>
      </c>
      <c r="U12307">
        <v>413315</v>
      </c>
      <c r="V12307">
        <v>9</v>
      </c>
    </row>
    <row r="12308" spans="1:22" x14ac:dyDescent="0.3">
      <c r="A12308">
        <v>202324</v>
      </c>
      <c r="B12308" t="s">
        <v>820</v>
      </c>
      <c r="C12308" t="s">
        <v>821</v>
      </c>
      <c r="D12308" t="s">
        <v>822</v>
      </c>
      <c r="E12308" t="s">
        <v>823</v>
      </c>
      <c r="F12308" t="s">
        <v>866</v>
      </c>
      <c r="G12308" t="s">
        <v>867</v>
      </c>
      <c r="H12308" t="s">
        <v>1130</v>
      </c>
      <c r="I12308">
        <v>358</v>
      </c>
      <c r="J12308" t="s">
        <v>1131</v>
      </c>
      <c r="K12308" t="s">
        <v>842</v>
      </c>
      <c r="L12308" t="s">
        <v>238</v>
      </c>
      <c r="M12308" t="s">
        <v>829</v>
      </c>
      <c r="N12308" t="s">
        <v>829</v>
      </c>
      <c r="O12308" t="s">
        <v>829</v>
      </c>
      <c r="P12308" t="s">
        <v>829</v>
      </c>
      <c r="Q12308" t="s">
        <v>829</v>
      </c>
      <c r="R12308" t="s">
        <v>829</v>
      </c>
      <c r="S12308">
        <v>995336</v>
      </c>
      <c r="T12308">
        <v>533955</v>
      </c>
      <c r="U12308">
        <v>461381</v>
      </c>
      <c r="V12308">
        <v>10</v>
      </c>
    </row>
    <row r="12309" spans="1:22" x14ac:dyDescent="0.3">
      <c r="A12309">
        <v>202122</v>
      </c>
      <c r="B12309" t="s">
        <v>820</v>
      </c>
      <c r="C12309" t="s">
        <v>821</v>
      </c>
      <c r="D12309" t="s">
        <v>822</v>
      </c>
      <c r="E12309" t="s">
        <v>823</v>
      </c>
      <c r="F12309" t="s">
        <v>866</v>
      </c>
      <c r="G12309" t="s">
        <v>867</v>
      </c>
      <c r="H12309" t="s">
        <v>1130</v>
      </c>
      <c r="I12309">
        <v>358</v>
      </c>
      <c r="J12309" t="s">
        <v>1131</v>
      </c>
      <c r="K12309" t="s">
        <v>842</v>
      </c>
      <c r="L12309" t="s">
        <v>240</v>
      </c>
      <c r="M12309" t="s">
        <v>829</v>
      </c>
      <c r="N12309" t="s">
        <v>829</v>
      </c>
      <c r="O12309" t="s">
        <v>829</v>
      </c>
      <c r="P12309" t="s">
        <v>829</v>
      </c>
      <c r="Q12309" t="s">
        <v>829</v>
      </c>
      <c r="R12309" t="s">
        <v>829</v>
      </c>
      <c r="S12309">
        <v>814607</v>
      </c>
      <c r="T12309">
        <v>0</v>
      </c>
      <c r="U12309">
        <v>814607</v>
      </c>
      <c r="V12309">
        <v>18</v>
      </c>
    </row>
    <row r="12310" spans="1:22" x14ac:dyDescent="0.3">
      <c r="A12310">
        <v>202223</v>
      </c>
      <c r="B12310" t="s">
        <v>820</v>
      </c>
      <c r="C12310" t="s">
        <v>821</v>
      </c>
      <c r="D12310" t="s">
        <v>822</v>
      </c>
      <c r="E12310" t="s">
        <v>823</v>
      </c>
      <c r="F12310" t="s">
        <v>866</v>
      </c>
      <c r="G12310" t="s">
        <v>867</v>
      </c>
      <c r="H12310" t="s">
        <v>1130</v>
      </c>
      <c r="I12310">
        <v>358</v>
      </c>
      <c r="J12310" t="s">
        <v>1131</v>
      </c>
      <c r="K12310" t="s">
        <v>842</v>
      </c>
      <c r="L12310" t="s">
        <v>240</v>
      </c>
      <c r="M12310" t="s">
        <v>829</v>
      </c>
      <c r="N12310" t="s">
        <v>829</v>
      </c>
      <c r="O12310" t="s">
        <v>829</v>
      </c>
      <c r="P12310" t="s">
        <v>829</v>
      </c>
      <c r="Q12310" t="s">
        <v>829</v>
      </c>
      <c r="R12310" t="s">
        <v>829</v>
      </c>
      <c r="S12310">
        <v>873691</v>
      </c>
      <c r="T12310">
        <v>0</v>
      </c>
      <c r="U12310">
        <v>873691</v>
      </c>
      <c r="V12310">
        <v>19</v>
      </c>
    </row>
    <row r="12311" spans="1:22" x14ac:dyDescent="0.3">
      <c r="A12311">
        <v>202324</v>
      </c>
      <c r="B12311" t="s">
        <v>820</v>
      </c>
      <c r="C12311" t="s">
        <v>821</v>
      </c>
      <c r="D12311" t="s">
        <v>822</v>
      </c>
      <c r="E12311" t="s">
        <v>823</v>
      </c>
      <c r="F12311" t="s">
        <v>866</v>
      </c>
      <c r="G12311" t="s">
        <v>867</v>
      </c>
      <c r="H12311" t="s">
        <v>1130</v>
      </c>
      <c r="I12311">
        <v>358</v>
      </c>
      <c r="J12311" t="s">
        <v>1131</v>
      </c>
      <c r="K12311" t="s">
        <v>842</v>
      </c>
      <c r="L12311" t="s">
        <v>240</v>
      </c>
      <c r="M12311" t="s">
        <v>829</v>
      </c>
      <c r="N12311" t="s">
        <v>829</v>
      </c>
      <c r="O12311" t="s">
        <v>829</v>
      </c>
      <c r="P12311" t="s">
        <v>829</v>
      </c>
      <c r="Q12311" t="s">
        <v>829</v>
      </c>
      <c r="R12311" t="s">
        <v>829</v>
      </c>
      <c r="S12311">
        <v>1489068</v>
      </c>
      <c r="T12311">
        <v>518495</v>
      </c>
      <c r="U12311">
        <v>970573</v>
      </c>
      <c r="V12311">
        <v>21</v>
      </c>
    </row>
    <row r="12312" spans="1:22" x14ac:dyDescent="0.3">
      <c r="A12312">
        <v>202122</v>
      </c>
      <c r="B12312" t="s">
        <v>820</v>
      </c>
      <c r="C12312" t="s">
        <v>821</v>
      </c>
      <c r="D12312" t="s">
        <v>822</v>
      </c>
      <c r="E12312" t="s">
        <v>823</v>
      </c>
      <c r="F12312" t="s">
        <v>866</v>
      </c>
      <c r="G12312" t="s">
        <v>867</v>
      </c>
      <c r="H12312" t="s">
        <v>1130</v>
      </c>
      <c r="I12312">
        <v>358</v>
      </c>
      <c r="J12312" t="s">
        <v>1131</v>
      </c>
      <c r="K12312" t="s">
        <v>842</v>
      </c>
      <c r="L12312" t="s">
        <v>843</v>
      </c>
      <c r="M12312" t="s">
        <v>829</v>
      </c>
      <c r="N12312" t="s">
        <v>829</v>
      </c>
      <c r="O12312" t="s">
        <v>829</v>
      </c>
      <c r="P12312" t="s">
        <v>829</v>
      </c>
      <c r="Q12312" t="s">
        <v>829</v>
      </c>
      <c r="R12312" t="s">
        <v>829</v>
      </c>
      <c r="S12312">
        <v>173473</v>
      </c>
      <c r="T12312">
        <v>58561</v>
      </c>
      <c r="U12312">
        <v>114912</v>
      </c>
      <c r="V12312">
        <v>3</v>
      </c>
    </row>
    <row r="12313" spans="1:22" x14ac:dyDescent="0.3">
      <c r="A12313">
        <v>202223</v>
      </c>
      <c r="B12313" t="s">
        <v>820</v>
      </c>
      <c r="C12313" t="s">
        <v>821</v>
      </c>
      <c r="D12313" t="s">
        <v>822</v>
      </c>
      <c r="E12313" t="s">
        <v>823</v>
      </c>
      <c r="F12313" t="s">
        <v>866</v>
      </c>
      <c r="G12313" t="s">
        <v>867</v>
      </c>
      <c r="H12313" t="s">
        <v>1130</v>
      </c>
      <c r="I12313">
        <v>358</v>
      </c>
      <c r="J12313" t="s">
        <v>1131</v>
      </c>
      <c r="K12313" t="s">
        <v>842</v>
      </c>
      <c r="L12313" t="s">
        <v>843</v>
      </c>
      <c r="M12313" t="s">
        <v>829</v>
      </c>
      <c r="N12313" t="s">
        <v>829</v>
      </c>
      <c r="O12313" t="s">
        <v>829</v>
      </c>
      <c r="P12313" t="s">
        <v>829</v>
      </c>
      <c r="Q12313" t="s">
        <v>829</v>
      </c>
      <c r="R12313" t="s">
        <v>829</v>
      </c>
      <c r="S12313">
        <v>127358</v>
      </c>
      <c r="T12313">
        <v>27232</v>
      </c>
      <c r="U12313">
        <v>100126</v>
      </c>
      <c r="V12313">
        <v>2</v>
      </c>
    </row>
    <row r="12314" spans="1:22" x14ac:dyDescent="0.3">
      <c r="A12314">
        <v>202324</v>
      </c>
      <c r="B12314" t="s">
        <v>820</v>
      </c>
      <c r="C12314" t="s">
        <v>821</v>
      </c>
      <c r="D12314" t="s">
        <v>822</v>
      </c>
      <c r="E12314" t="s">
        <v>823</v>
      </c>
      <c r="F12314" t="s">
        <v>866</v>
      </c>
      <c r="G12314" t="s">
        <v>867</v>
      </c>
      <c r="H12314" t="s">
        <v>1130</v>
      </c>
      <c r="I12314">
        <v>358</v>
      </c>
      <c r="J12314" t="s">
        <v>1131</v>
      </c>
      <c r="K12314" t="s">
        <v>842</v>
      </c>
      <c r="L12314" t="s">
        <v>843</v>
      </c>
      <c r="M12314" t="s">
        <v>829</v>
      </c>
      <c r="N12314" t="s">
        <v>829</v>
      </c>
      <c r="O12314" t="s">
        <v>829</v>
      </c>
      <c r="P12314" t="s">
        <v>829</v>
      </c>
      <c r="Q12314" t="s">
        <v>829</v>
      </c>
      <c r="R12314" t="s">
        <v>829</v>
      </c>
      <c r="S12314">
        <v>157830</v>
      </c>
      <c r="T12314">
        <v>0</v>
      </c>
      <c r="U12314">
        <v>157830</v>
      </c>
      <c r="V12314">
        <v>3</v>
      </c>
    </row>
    <row r="12315" spans="1:22" x14ac:dyDescent="0.3">
      <c r="A12315">
        <v>202122</v>
      </c>
      <c r="B12315" t="s">
        <v>820</v>
      </c>
      <c r="C12315" t="s">
        <v>821</v>
      </c>
      <c r="D12315" t="s">
        <v>822</v>
      </c>
      <c r="E12315" t="s">
        <v>823</v>
      </c>
      <c r="F12315" t="s">
        <v>866</v>
      </c>
      <c r="G12315" t="s">
        <v>867</v>
      </c>
      <c r="H12315" t="s">
        <v>1130</v>
      </c>
      <c r="I12315">
        <v>358</v>
      </c>
      <c r="J12315" t="s">
        <v>1131</v>
      </c>
      <c r="K12315" t="s">
        <v>842</v>
      </c>
      <c r="L12315" t="s">
        <v>249</v>
      </c>
      <c r="M12315">
        <v>0</v>
      </c>
      <c r="N12315">
        <v>656926</v>
      </c>
      <c r="O12315">
        <v>218975</v>
      </c>
      <c r="P12315">
        <v>3503604</v>
      </c>
      <c r="Q12315">
        <v>0</v>
      </c>
      <c r="R12315" t="s">
        <v>829</v>
      </c>
      <c r="S12315">
        <v>4379505</v>
      </c>
      <c r="T12315">
        <v>161921</v>
      </c>
      <c r="U12315">
        <v>4217584</v>
      </c>
      <c r="V12315">
        <v>94</v>
      </c>
    </row>
    <row r="12316" spans="1:22" x14ac:dyDescent="0.3">
      <c r="A12316">
        <v>202223</v>
      </c>
      <c r="B12316" t="s">
        <v>820</v>
      </c>
      <c r="C12316" t="s">
        <v>821</v>
      </c>
      <c r="D12316" t="s">
        <v>822</v>
      </c>
      <c r="E12316" t="s">
        <v>823</v>
      </c>
      <c r="F12316" t="s">
        <v>866</v>
      </c>
      <c r="G12316" t="s">
        <v>867</v>
      </c>
      <c r="H12316" t="s">
        <v>1130</v>
      </c>
      <c r="I12316">
        <v>358</v>
      </c>
      <c r="J12316" t="s">
        <v>1131</v>
      </c>
      <c r="K12316" t="s">
        <v>842</v>
      </c>
      <c r="L12316" t="s">
        <v>249</v>
      </c>
      <c r="M12316">
        <v>0</v>
      </c>
      <c r="N12316">
        <v>238226</v>
      </c>
      <c r="O12316">
        <v>297782</v>
      </c>
      <c r="P12316">
        <v>5524344</v>
      </c>
      <c r="Q12316">
        <v>154982</v>
      </c>
      <c r="R12316" t="s">
        <v>829</v>
      </c>
      <c r="S12316">
        <v>6215334</v>
      </c>
      <c r="T12316">
        <v>0</v>
      </c>
      <c r="U12316">
        <v>6215334</v>
      </c>
      <c r="V12316">
        <v>136</v>
      </c>
    </row>
    <row r="12317" spans="1:22" x14ac:dyDescent="0.3">
      <c r="A12317">
        <v>202324</v>
      </c>
      <c r="B12317" t="s">
        <v>820</v>
      </c>
      <c r="C12317" t="s">
        <v>821</v>
      </c>
      <c r="D12317" t="s">
        <v>822</v>
      </c>
      <c r="E12317" t="s">
        <v>823</v>
      </c>
      <c r="F12317" t="s">
        <v>866</v>
      </c>
      <c r="G12317" t="s">
        <v>867</v>
      </c>
      <c r="H12317" t="s">
        <v>1130</v>
      </c>
      <c r="I12317">
        <v>358</v>
      </c>
      <c r="J12317" t="s">
        <v>1131</v>
      </c>
      <c r="K12317" t="s">
        <v>842</v>
      </c>
      <c r="L12317" t="s">
        <v>249</v>
      </c>
      <c r="M12317">
        <v>0</v>
      </c>
      <c r="N12317">
        <v>310186</v>
      </c>
      <c r="O12317">
        <v>619231</v>
      </c>
      <c r="P12317">
        <v>5478048</v>
      </c>
      <c r="Q12317">
        <v>110221</v>
      </c>
      <c r="R12317" t="s">
        <v>829</v>
      </c>
      <c r="S12317">
        <v>6517686</v>
      </c>
      <c r="T12317">
        <v>73533</v>
      </c>
      <c r="U12317">
        <v>6444153</v>
      </c>
      <c r="V12317">
        <v>141</v>
      </c>
    </row>
    <row r="12318" spans="1:22" x14ac:dyDescent="0.3">
      <c r="A12318">
        <v>202122</v>
      </c>
      <c r="B12318" t="s">
        <v>820</v>
      </c>
      <c r="C12318" t="s">
        <v>821</v>
      </c>
      <c r="D12318" t="s">
        <v>822</v>
      </c>
      <c r="E12318" t="s">
        <v>823</v>
      </c>
      <c r="F12318" t="s">
        <v>866</v>
      </c>
      <c r="G12318" t="s">
        <v>867</v>
      </c>
      <c r="H12318" t="s">
        <v>1130</v>
      </c>
      <c r="I12318">
        <v>358</v>
      </c>
      <c r="J12318" t="s">
        <v>1131</v>
      </c>
      <c r="K12318" t="s">
        <v>842</v>
      </c>
      <c r="L12318" t="s">
        <v>844</v>
      </c>
      <c r="M12318">
        <v>0</v>
      </c>
      <c r="N12318">
        <v>9732</v>
      </c>
      <c r="O12318">
        <v>233574</v>
      </c>
      <c r="P12318">
        <v>0</v>
      </c>
      <c r="Q12318">
        <v>0</v>
      </c>
      <c r="R12318" t="s">
        <v>829</v>
      </c>
      <c r="S12318">
        <v>243306</v>
      </c>
      <c r="T12318">
        <v>0</v>
      </c>
      <c r="U12318">
        <v>243306</v>
      </c>
      <c r="V12318">
        <v>5</v>
      </c>
    </row>
    <row r="12319" spans="1:22" x14ac:dyDescent="0.3">
      <c r="A12319">
        <v>202223</v>
      </c>
      <c r="B12319" t="s">
        <v>820</v>
      </c>
      <c r="C12319" t="s">
        <v>821</v>
      </c>
      <c r="D12319" t="s">
        <v>822</v>
      </c>
      <c r="E12319" t="s">
        <v>823</v>
      </c>
      <c r="F12319" t="s">
        <v>866</v>
      </c>
      <c r="G12319" t="s">
        <v>867</v>
      </c>
      <c r="H12319" t="s">
        <v>1130</v>
      </c>
      <c r="I12319">
        <v>358</v>
      </c>
      <c r="J12319" t="s">
        <v>1131</v>
      </c>
      <c r="K12319" t="s">
        <v>842</v>
      </c>
      <c r="L12319" t="s">
        <v>844</v>
      </c>
      <c r="M12319">
        <v>0</v>
      </c>
      <c r="N12319">
        <v>0</v>
      </c>
      <c r="O12319">
        <v>94925</v>
      </c>
      <c r="P12319">
        <v>0</v>
      </c>
      <c r="Q12319">
        <v>0</v>
      </c>
      <c r="R12319" t="s">
        <v>829</v>
      </c>
      <c r="S12319">
        <v>94925</v>
      </c>
      <c r="T12319">
        <v>0</v>
      </c>
      <c r="U12319">
        <v>94925</v>
      </c>
      <c r="V12319">
        <v>2</v>
      </c>
    </row>
    <row r="12320" spans="1:22" x14ac:dyDescent="0.3">
      <c r="A12320">
        <v>202324</v>
      </c>
      <c r="B12320" t="s">
        <v>820</v>
      </c>
      <c r="C12320" t="s">
        <v>821</v>
      </c>
      <c r="D12320" t="s">
        <v>822</v>
      </c>
      <c r="E12320" t="s">
        <v>823</v>
      </c>
      <c r="F12320" t="s">
        <v>866</v>
      </c>
      <c r="G12320" t="s">
        <v>867</v>
      </c>
      <c r="H12320" t="s">
        <v>1130</v>
      </c>
      <c r="I12320">
        <v>358</v>
      </c>
      <c r="J12320" t="s">
        <v>1131</v>
      </c>
      <c r="K12320" t="s">
        <v>842</v>
      </c>
      <c r="L12320" t="s">
        <v>844</v>
      </c>
      <c r="M12320">
        <v>0</v>
      </c>
      <c r="N12320">
        <v>0</v>
      </c>
      <c r="O12320">
        <v>101961</v>
      </c>
      <c r="P12320">
        <v>0</v>
      </c>
      <c r="Q12320">
        <v>0</v>
      </c>
      <c r="R12320" t="s">
        <v>829</v>
      </c>
      <c r="S12320">
        <v>101961</v>
      </c>
      <c r="T12320">
        <v>1147</v>
      </c>
      <c r="U12320">
        <v>100814</v>
      </c>
      <c r="V12320">
        <v>2</v>
      </c>
    </row>
    <row r="12321" spans="1:22" x14ac:dyDescent="0.3">
      <c r="A12321">
        <v>202122</v>
      </c>
      <c r="B12321" t="s">
        <v>820</v>
      </c>
      <c r="C12321" t="s">
        <v>821</v>
      </c>
      <c r="D12321" t="s">
        <v>822</v>
      </c>
      <c r="E12321" t="s">
        <v>823</v>
      </c>
      <c r="F12321" t="s">
        <v>866</v>
      </c>
      <c r="G12321" t="s">
        <v>867</v>
      </c>
      <c r="H12321" t="s">
        <v>1130</v>
      </c>
      <c r="I12321">
        <v>358</v>
      </c>
      <c r="J12321" t="s">
        <v>1131</v>
      </c>
      <c r="K12321" t="s">
        <v>842</v>
      </c>
      <c r="L12321" t="s">
        <v>251</v>
      </c>
      <c r="M12321" t="s">
        <v>829</v>
      </c>
      <c r="N12321" t="s">
        <v>829</v>
      </c>
      <c r="O12321">
        <v>46836</v>
      </c>
      <c r="P12321">
        <v>622255</v>
      </c>
      <c r="Q12321">
        <v>0</v>
      </c>
      <c r="R12321">
        <v>0</v>
      </c>
      <c r="S12321">
        <v>669091</v>
      </c>
      <c r="T12321">
        <v>23436</v>
      </c>
      <c r="U12321">
        <v>645655</v>
      </c>
      <c r="V12321">
        <v>14</v>
      </c>
    </row>
    <row r="12322" spans="1:22" x14ac:dyDescent="0.3">
      <c r="A12322">
        <v>202223</v>
      </c>
      <c r="B12322" t="s">
        <v>820</v>
      </c>
      <c r="C12322" t="s">
        <v>821</v>
      </c>
      <c r="D12322" t="s">
        <v>822</v>
      </c>
      <c r="E12322" t="s">
        <v>823</v>
      </c>
      <c r="F12322" t="s">
        <v>866</v>
      </c>
      <c r="G12322" t="s">
        <v>867</v>
      </c>
      <c r="H12322" t="s">
        <v>1130</v>
      </c>
      <c r="I12322">
        <v>358</v>
      </c>
      <c r="J12322" t="s">
        <v>1131</v>
      </c>
      <c r="K12322" t="s">
        <v>842</v>
      </c>
      <c r="L12322" t="s">
        <v>251</v>
      </c>
      <c r="M12322" t="s">
        <v>829</v>
      </c>
      <c r="N12322" t="s">
        <v>829</v>
      </c>
      <c r="O12322">
        <v>0</v>
      </c>
      <c r="P12322">
        <v>232111</v>
      </c>
      <c r="Q12322">
        <v>59556</v>
      </c>
      <c r="R12322">
        <v>0</v>
      </c>
      <c r="S12322">
        <v>291667</v>
      </c>
      <c r="T12322">
        <v>0</v>
      </c>
      <c r="U12322">
        <v>291667</v>
      </c>
      <c r="V12322">
        <v>6</v>
      </c>
    </row>
    <row r="12323" spans="1:22" x14ac:dyDescent="0.3">
      <c r="A12323">
        <v>202324</v>
      </c>
      <c r="B12323" t="s">
        <v>820</v>
      </c>
      <c r="C12323" t="s">
        <v>821</v>
      </c>
      <c r="D12323" t="s">
        <v>822</v>
      </c>
      <c r="E12323" t="s">
        <v>823</v>
      </c>
      <c r="F12323" t="s">
        <v>866</v>
      </c>
      <c r="G12323" t="s">
        <v>867</v>
      </c>
      <c r="H12323" t="s">
        <v>1130</v>
      </c>
      <c r="I12323">
        <v>358</v>
      </c>
      <c r="J12323" t="s">
        <v>1131</v>
      </c>
      <c r="K12323" t="s">
        <v>842</v>
      </c>
      <c r="L12323" t="s">
        <v>251</v>
      </c>
      <c r="M12323" t="s">
        <v>829</v>
      </c>
      <c r="N12323" t="s">
        <v>829</v>
      </c>
      <c r="O12323">
        <v>0</v>
      </c>
      <c r="P12323">
        <v>654151</v>
      </c>
      <c r="Q12323">
        <v>0</v>
      </c>
      <c r="R12323">
        <v>406185</v>
      </c>
      <c r="S12323">
        <v>1060336</v>
      </c>
      <c r="T12323">
        <v>11928</v>
      </c>
      <c r="U12323">
        <v>1048408</v>
      </c>
      <c r="V12323">
        <v>23</v>
      </c>
    </row>
    <row r="12324" spans="1:22" x14ac:dyDescent="0.3">
      <c r="A12324">
        <v>202122</v>
      </c>
      <c r="B12324" t="s">
        <v>820</v>
      </c>
      <c r="C12324" t="s">
        <v>821</v>
      </c>
      <c r="D12324" t="s">
        <v>822</v>
      </c>
      <c r="E12324" t="s">
        <v>823</v>
      </c>
      <c r="F12324" t="s">
        <v>866</v>
      </c>
      <c r="G12324" t="s">
        <v>867</v>
      </c>
      <c r="H12324" t="s">
        <v>1130</v>
      </c>
      <c r="I12324">
        <v>358</v>
      </c>
      <c r="J12324" t="s">
        <v>1131</v>
      </c>
      <c r="K12324" t="s">
        <v>842</v>
      </c>
      <c r="L12324" t="s">
        <v>253</v>
      </c>
      <c r="M12324" t="s">
        <v>829</v>
      </c>
      <c r="N12324" t="s">
        <v>829</v>
      </c>
      <c r="O12324">
        <v>0</v>
      </c>
      <c r="P12324">
        <v>0</v>
      </c>
      <c r="Q12324">
        <v>0</v>
      </c>
      <c r="R12324">
        <v>790744</v>
      </c>
      <c r="S12324">
        <v>790744</v>
      </c>
      <c r="T12324">
        <v>27697</v>
      </c>
      <c r="U12324">
        <v>763047</v>
      </c>
      <c r="V12324">
        <v>17</v>
      </c>
    </row>
    <row r="12325" spans="1:22" x14ac:dyDescent="0.3">
      <c r="A12325">
        <v>202223</v>
      </c>
      <c r="B12325" t="s">
        <v>820</v>
      </c>
      <c r="C12325" t="s">
        <v>821</v>
      </c>
      <c r="D12325" t="s">
        <v>822</v>
      </c>
      <c r="E12325" t="s">
        <v>823</v>
      </c>
      <c r="F12325" t="s">
        <v>866</v>
      </c>
      <c r="G12325" t="s">
        <v>867</v>
      </c>
      <c r="H12325" t="s">
        <v>1130</v>
      </c>
      <c r="I12325">
        <v>358</v>
      </c>
      <c r="J12325" t="s">
        <v>1131</v>
      </c>
      <c r="K12325" t="s">
        <v>842</v>
      </c>
      <c r="L12325" t="s">
        <v>253</v>
      </c>
      <c r="M12325" t="s">
        <v>829</v>
      </c>
      <c r="N12325" t="s">
        <v>829</v>
      </c>
      <c r="O12325">
        <v>0</v>
      </c>
      <c r="P12325">
        <v>77857</v>
      </c>
      <c r="Q12325">
        <v>0</v>
      </c>
      <c r="R12325">
        <v>77857</v>
      </c>
      <c r="S12325">
        <v>155714</v>
      </c>
      <c r="T12325">
        <v>0</v>
      </c>
      <c r="U12325">
        <v>155714</v>
      </c>
      <c r="V12325">
        <v>3</v>
      </c>
    </row>
    <row r="12326" spans="1:22" x14ac:dyDescent="0.3">
      <c r="A12326">
        <v>202324</v>
      </c>
      <c r="B12326" t="s">
        <v>820</v>
      </c>
      <c r="C12326" t="s">
        <v>821</v>
      </c>
      <c r="D12326" t="s">
        <v>822</v>
      </c>
      <c r="E12326" t="s">
        <v>823</v>
      </c>
      <c r="F12326" t="s">
        <v>866</v>
      </c>
      <c r="G12326" t="s">
        <v>867</v>
      </c>
      <c r="H12326" t="s">
        <v>1130</v>
      </c>
      <c r="I12326">
        <v>358</v>
      </c>
      <c r="J12326" t="s">
        <v>1131</v>
      </c>
      <c r="K12326" t="s">
        <v>842</v>
      </c>
      <c r="L12326" t="s">
        <v>253</v>
      </c>
      <c r="M12326" t="s">
        <v>829</v>
      </c>
      <c r="N12326" t="s">
        <v>829</v>
      </c>
      <c r="O12326">
        <v>0</v>
      </c>
      <c r="P12326">
        <v>95193</v>
      </c>
      <c r="Q12326">
        <v>0</v>
      </c>
      <c r="R12326">
        <v>95193</v>
      </c>
      <c r="S12326">
        <v>190386</v>
      </c>
      <c r="T12326">
        <v>2142</v>
      </c>
      <c r="U12326">
        <v>188244</v>
      </c>
      <c r="V12326">
        <v>4</v>
      </c>
    </row>
    <row r="12327" spans="1:22" x14ac:dyDescent="0.3">
      <c r="A12327">
        <v>202122</v>
      </c>
      <c r="B12327" t="s">
        <v>820</v>
      </c>
      <c r="C12327" t="s">
        <v>821</v>
      </c>
      <c r="D12327" t="s">
        <v>822</v>
      </c>
      <c r="E12327" t="s">
        <v>823</v>
      </c>
      <c r="F12327" t="s">
        <v>866</v>
      </c>
      <c r="G12327" t="s">
        <v>867</v>
      </c>
      <c r="H12327" t="s">
        <v>1130</v>
      </c>
      <c r="I12327">
        <v>358</v>
      </c>
      <c r="J12327" t="s">
        <v>1131</v>
      </c>
      <c r="K12327" t="s">
        <v>842</v>
      </c>
      <c r="L12327" t="s">
        <v>845</v>
      </c>
      <c r="M12327" t="s">
        <v>829</v>
      </c>
      <c r="N12327" t="s">
        <v>829</v>
      </c>
      <c r="O12327">
        <v>0</v>
      </c>
      <c r="P12327">
        <v>0</v>
      </c>
      <c r="Q12327">
        <v>0</v>
      </c>
      <c r="R12327">
        <v>0</v>
      </c>
      <c r="S12327">
        <v>0</v>
      </c>
      <c r="T12327">
        <v>0</v>
      </c>
      <c r="U12327">
        <v>0</v>
      </c>
      <c r="V12327">
        <v>0</v>
      </c>
    </row>
    <row r="12328" spans="1:22" x14ac:dyDescent="0.3">
      <c r="A12328">
        <v>202223</v>
      </c>
      <c r="B12328" t="s">
        <v>820</v>
      </c>
      <c r="C12328" t="s">
        <v>821</v>
      </c>
      <c r="D12328" t="s">
        <v>822</v>
      </c>
      <c r="E12328" t="s">
        <v>823</v>
      </c>
      <c r="F12328" t="s">
        <v>866</v>
      </c>
      <c r="G12328" t="s">
        <v>867</v>
      </c>
      <c r="H12328" t="s">
        <v>1130</v>
      </c>
      <c r="I12328">
        <v>358</v>
      </c>
      <c r="J12328" t="s">
        <v>1131</v>
      </c>
      <c r="K12328" t="s">
        <v>842</v>
      </c>
      <c r="L12328" t="s">
        <v>845</v>
      </c>
      <c r="M12328" t="s">
        <v>829</v>
      </c>
      <c r="N12328" t="s">
        <v>829</v>
      </c>
      <c r="O12328">
        <v>0</v>
      </c>
      <c r="P12328">
        <v>0</v>
      </c>
      <c r="Q12328">
        <v>0</v>
      </c>
      <c r="R12328">
        <v>0</v>
      </c>
      <c r="S12328">
        <v>0</v>
      </c>
      <c r="T12328">
        <v>0</v>
      </c>
      <c r="U12328">
        <v>0</v>
      </c>
      <c r="V12328">
        <v>0</v>
      </c>
    </row>
    <row r="12329" spans="1:22" x14ac:dyDescent="0.3">
      <c r="A12329">
        <v>202324</v>
      </c>
      <c r="B12329" t="s">
        <v>820</v>
      </c>
      <c r="C12329" t="s">
        <v>821</v>
      </c>
      <c r="D12329" t="s">
        <v>822</v>
      </c>
      <c r="E12329" t="s">
        <v>823</v>
      </c>
      <c r="F12329" t="s">
        <v>866</v>
      </c>
      <c r="G12329" t="s">
        <v>867</v>
      </c>
      <c r="H12329" t="s">
        <v>1130</v>
      </c>
      <c r="I12329">
        <v>358</v>
      </c>
      <c r="J12329" t="s">
        <v>1131</v>
      </c>
      <c r="K12329" t="s">
        <v>842</v>
      </c>
      <c r="L12329" t="s">
        <v>845</v>
      </c>
      <c r="M12329" t="s">
        <v>829</v>
      </c>
      <c r="N12329" t="s">
        <v>829</v>
      </c>
      <c r="O12329">
        <v>0</v>
      </c>
      <c r="P12329">
        <v>0</v>
      </c>
      <c r="Q12329">
        <v>0</v>
      </c>
      <c r="R12329">
        <v>0</v>
      </c>
      <c r="S12329">
        <v>0</v>
      </c>
      <c r="T12329">
        <v>0</v>
      </c>
      <c r="U12329">
        <v>0</v>
      </c>
      <c r="V12329">
        <v>0</v>
      </c>
    </row>
    <row r="12330" spans="1:22" x14ac:dyDescent="0.3">
      <c r="A12330">
        <v>202122</v>
      </c>
      <c r="B12330" t="s">
        <v>820</v>
      </c>
      <c r="C12330" t="s">
        <v>821</v>
      </c>
      <c r="D12330" t="s">
        <v>822</v>
      </c>
      <c r="E12330" t="s">
        <v>823</v>
      </c>
      <c r="F12330" t="s">
        <v>848</v>
      </c>
      <c r="G12330" t="s">
        <v>849</v>
      </c>
      <c r="H12330" t="s">
        <v>1132</v>
      </c>
      <c r="I12330">
        <v>384</v>
      </c>
      <c r="J12330" t="s">
        <v>1133</v>
      </c>
      <c r="K12330" t="s">
        <v>828</v>
      </c>
      <c r="L12330" t="s">
        <v>336</v>
      </c>
      <c r="M12330">
        <v>0</v>
      </c>
      <c r="N12330">
        <v>0</v>
      </c>
      <c r="O12330">
        <v>0</v>
      </c>
      <c r="P12330">
        <v>6394389</v>
      </c>
      <c r="Q12330">
        <v>1973800</v>
      </c>
      <c r="R12330" t="s">
        <v>829</v>
      </c>
      <c r="S12330">
        <v>8368189</v>
      </c>
      <c r="T12330" t="s">
        <v>829</v>
      </c>
      <c r="U12330">
        <v>8368189</v>
      </c>
      <c r="V12330">
        <v>511</v>
      </c>
    </row>
    <row r="12331" spans="1:22" x14ac:dyDescent="0.3">
      <c r="A12331">
        <v>202223</v>
      </c>
      <c r="B12331" t="s">
        <v>820</v>
      </c>
      <c r="C12331" t="s">
        <v>821</v>
      </c>
      <c r="D12331" t="s">
        <v>822</v>
      </c>
      <c r="E12331" t="s">
        <v>823</v>
      </c>
      <c r="F12331" t="s">
        <v>848</v>
      </c>
      <c r="G12331" t="s">
        <v>849</v>
      </c>
      <c r="H12331" t="s">
        <v>1132</v>
      </c>
      <c r="I12331">
        <v>384</v>
      </c>
      <c r="J12331" t="s">
        <v>1133</v>
      </c>
      <c r="K12331" t="s">
        <v>828</v>
      </c>
      <c r="L12331" t="s">
        <v>336</v>
      </c>
      <c r="M12331">
        <v>0</v>
      </c>
      <c r="N12331">
        <v>0</v>
      </c>
      <c r="O12331">
        <v>0</v>
      </c>
      <c r="P12331">
        <v>6414256</v>
      </c>
      <c r="Q12331">
        <v>2127227</v>
      </c>
      <c r="R12331" t="s">
        <v>829</v>
      </c>
      <c r="S12331">
        <v>8541483</v>
      </c>
      <c r="T12331" t="s">
        <v>829</v>
      </c>
      <c r="U12331">
        <v>8541483</v>
      </c>
      <c r="V12331">
        <v>528</v>
      </c>
    </row>
    <row r="12332" spans="1:22" x14ac:dyDescent="0.3">
      <c r="A12332">
        <v>202324</v>
      </c>
      <c r="B12332" t="s">
        <v>820</v>
      </c>
      <c r="C12332" t="s">
        <v>821</v>
      </c>
      <c r="D12332" t="s">
        <v>822</v>
      </c>
      <c r="E12332" t="s">
        <v>823</v>
      </c>
      <c r="F12332" t="s">
        <v>848</v>
      </c>
      <c r="G12332" t="s">
        <v>849</v>
      </c>
      <c r="H12332" t="s">
        <v>1132</v>
      </c>
      <c r="I12332">
        <v>384</v>
      </c>
      <c r="J12332" t="s">
        <v>1133</v>
      </c>
      <c r="K12332" t="s">
        <v>828</v>
      </c>
      <c r="L12332" t="s">
        <v>336</v>
      </c>
      <c r="M12332">
        <v>0</v>
      </c>
      <c r="N12332">
        <v>0</v>
      </c>
      <c r="O12332">
        <v>0</v>
      </c>
      <c r="P12332">
        <v>6952333</v>
      </c>
      <c r="Q12332">
        <v>2352074</v>
      </c>
      <c r="R12332" t="s">
        <v>829</v>
      </c>
      <c r="S12332">
        <v>9304407</v>
      </c>
      <c r="T12332" t="s">
        <v>829</v>
      </c>
      <c r="U12332">
        <v>9304407</v>
      </c>
      <c r="V12332">
        <v>574</v>
      </c>
    </row>
    <row r="12333" spans="1:22" x14ac:dyDescent="0.3">
      <c r="A12333">
        <v>202122</v>
      </c>
      <c r="B12333" t="s">
        <v>820</v>
      </c>
      <c r="C12333" t="s">
        <v>821</v>
      </c>
      <c r="D12333" t="s">
        <v>822</v>
      </c>
      <c r="E12333" t="s">
        <v>823</v>
      </c>
      <c r="F12333" t="s">
        <v>848</v>
      </c>
      <c r="G12333" t="s">
        <v>849</v>
      </c>
      <c r="H12333" t="s">
        <v>1132</v>
      </c>
      <c r="I12333">
        <v>384</v>
      </c>
      <c r="J12333" t="s">
        <v>1133</v>
      </c>
      <c r="K12333" t="s">
        <v>828</v>
      </c>
      <c r="L12333" t="s">
        <v>235</v>
      </c>
      <c r="M12333" t="s">
        <v>829</v>
      </c>
      <c r="N12333">
        <v>150000</v>
      </c>
      <c r="O12333">
        <v>0</v>
      </c>
      <c r="P12333" t="s">
        <v>829</v>
      </c>
      <c r="Q12333" t="s">
        <v>829</v>
      </c>
      <c r="R12333" t="s">
        <v>829</v>
      </c>
      <c r="S12333">
        <v>150000</v>
      </c>
      <c r="T12333">
        <v>0</v>
      </c>
      <c r="U12333">
        <v>150000</v>
      </c>
      <c r="V12333">
        <v>9</v>
      </c>
    </row>
    <row r="12334" spans="1:22" x14ac:dyDescent="0.3">
      <c r="A12334">
        <v>202223</v>
      </c>
      <c r="B12334" t="s">
        <v>820</v>
      </c>
      <c r="C12334" t="s">
        <v>821</v>
      </c>
      <c r="D12334" t="s">
        <v>822</v>
      </c>
      <c r="E12334" t="s">
        <v>823</v>
      </c>
      <c r="F12334" t="s">
        <v>848</v>
      </c>
      <c r="G12334" t="s">
        <v>849</v>
      </c>
      <c r="H12334" t="s">
        <v>1132</v>
      </c>
      <c r="I12334">
        <v>384</v>
      </c>
      <c r="J12334" t="s">
        <v>1133</v>
      </c>
      <c r="K12334" t="s">
        <v>828</v>
      </c>
      <c r="L12334" t="s">
        <v>235</v>
      </c>
      <c r="M12334" t="s">
        <v>829</v>
      </c>
      <c r="N12334">
        <v>0</v>
      </c>
      <c r="O12334">
        <v>0</v>
      </c>
      <c r="P12334" t="s">
        <v>829</v>
      </c>
      <c r="Q12334" t="s">
        <v>829</v>
      </c>
      <c r="R12334" t="s">
        <v>829</v>
      </c>
      <c r="S12334">
        <v>0</v>
      </c>
      <c r="T12334">
        <v>0</v>
      </c>
      <c r="U12334">
        <v>0</v>
      </c>
      <c r="V12334">
        <v>0</v>
      </c>
    </row>
    <row r="12335" spans="1:22" x14ac:dyDescent="0.3">
      <c r="A12335">
        <v>202324</v>
      </c>
      <c r="B12335" t="s">
        <v>820</v>
      </c>
      <c r="C12335" t="s">
        <v>821</v>
      </c>
      <c r="D12335" t="s">
        <v>822</v>
      </c>
      <c r="E12335" t="s">
        <v>823</v>
      </c>
      <c r="F12335" t="s">
        <v>848</v>
      </c>
      <c r="G12335" t="s">
        <v>849</v>
      </c>
      <c r="H12335" t="s">
        <v>1132</v>
      </c>
      <c r="I12335">
        <v>384</v>
      </c>
      <c r="J12335" t="s">
        <v>1133</v>
      </c>
      <c r="K12335" t="s">
        <v>828</v>
      </c>
      <c r="L12335" t="s">
        <v>235</v>
      </c>
      <c r="M12335" t="s">
        <v>829</v>
      </c>
      <c r="N12335">
        <v>0</v>
      </c>
      <c r="O12335">
        <v>0</v>
      </c>
      <c r="P12335" t="s">
        <v>829</v>
      </c>
      <c r="Q12335" t="s">
        <v>829</v>
      </c>
      <c r="R12335" t="s">
        <v>829</v>
      </c>
      <c r="S12335">
        <v>0</v>
      </c>
      <c r="T12335">
        <v>0</v>
      </c>
      <c r="U12335">
        <v>0</v>
      </c>
      <c r="V12335">
        <v>0</v>
      </c>
    </row>
    <row r="12336" spans="1:22" x14ac:dyDescent="0.3">
      <c r="A12336">
        <v>202122</v>
      </c>
      <c r="B12336" t="s">
        <v>820</v>
      </c>
      <c r="C12336" t="s">
        <v>821</v>
      </c>
      <c r="D12336" t="s">
        <v>822</v>
      </c>
      <c r="E12336" t="s">
        <v>823</v>
      </c>
      <c r="F12336" t="s">
        <v>848</v>
      </c>
      <c r="G12336" t="s">
        <v>849</v>
      </c>
      <c r="H12336" t="s">
        <v>1132</v>
      </c>
      <c r="I12336">
        <v>384</v>
      </c>
      <c r="J12336" t="s">
        <v>1133</v>
      </c>
      <c r="K12336" t="s">
        <v>828</v>
      </c>
      <c r="L12336" t="s">
        <v>534</v>
      </c>
      <c r="M12336">
        <v>87077</v>
      </c>
      <c r="N12336">
        <v>1750790</v>
      </c>
      <c r="O12336">
        <v>83051</v>
      </c>
      <c r="P12336">
        <v>6844687</v>
      </c>
      <c r="Q12336">
        <v>3099714</v>
      </c>
      <c r="R12336" t="s">
        <v>829</v>
      </c>
      <c r="S12336">
        <v>11865319</v>
      </c>
      <c r="T12336">
        <v>282969</v>
      </c>
      <c r="U12336">
        <v>11582350</v>
      </c>
      <c r="V12336">
        <v>140</v>
      </c>
    </row>
    <row r="12337" spans="1:22" x14ac:dyDescent="0.3">
      <c r="A12337">
        <v>202223</v>
      </c>
      <c r="B12337" t="s">
        <v>820</v>
      </c>
      <c r="C12337" t="s">
        <v>821</v>
      </c>
      <c r="D12337" t="s">
        <v>822</v>
      </c>
      <c r="E12337" t="s">
        <v>823</v>
      </c>
      <c r="F12337" t="s">
        <v>848</v>
      </c>
      <c r="G12337" t="s">
        <v>849</v>
      </c>
      <c r="H12337" t="s">
        <v>1132</v>
      </c>
      <c r="I12337">
        <v>384</v>
      </c>
      <c r="J12337" t="s">
        <v>1133</v>
      </c>
      <c r="K12337" t="s">
        <v>828</v>
      </c>
      <c r="L12337" t="s">
        <v>534</v>
      </c>
      <c r="M12337">
        <v>79668</v>
      </c>
      <c r="N12337">
        <v>1996899</v>
      </c>
      <c r="O12337">
        <v>79048</v>
      </c>
      <c r="P12337">
        <v>7913540</v>
      </c>
      <c r="Q12337">
        <v>3692330</v>
      </c>
      <c r="R12337" t="s">
        <v>829</v>
      </c>
      <c r="S12337">
        <v>13761485</v>
      </c>
      <c r="T12337">
        <v>266602</v>
      </c>
      <c r="U12337">
        <v>13494883</v>
      </c>
      <c r="V12337">
        <v>166</v>
      </c>
    </row>
    <row r="12338" spans="1:22" x14ac:dyDescent="0.3">
      <c r="A12338">
        <v>202324</v>
      </c>
      <c r="B12338" t="s">
        <v>820</v>
      </c>
      <c r="C12338" t="s">
        <v>821</v>
      </c>
      <c r="D12338" t="s">
        <v>822</v>
      </c>
      <c r="E12338" t="s">
        <v>823</v>
      </c>
      <c r="F12338" t="s">
        <v>848</v>
      </c>
      <c r="G12338" t="s">
        <v>849</v>
      </c>
      <c r="H12338" t="s">
        <v>1132</v>
      </c>
      <c r="I12338">
        <v>384</v>
      </c>
      <c r="J12338" t="s">
        <v>1133</v>
      </c>
      <c r="K12338" t="s">
        <v>828</v>
      </c>
      <c r="L12338" t="s">
        <v>534</v>
      </c>
      <c r="M12338">
        <v>86062</v>
      </c>
      <c r="N12338">
        <v>2390149</v>
      </c>
      <c r="O12338">
        <v>109499</v>
      </c>
      <c r="P12338">
        <v>9346944</v>
      </c>
      <c r="Q12338">
        <v>4511973</v>
      </c>
      <c r="R12338" t="s">
        <v>829</v>
      </c>
      <c r="S12338">
        <v>16444627</v>
      </c>
      <c r="T12338">
        <v>345843</v>
      </c>
      <c r="U12338">
        <v>16098784</v>
      </c>
      <c r="V12338">
        <v>201</v>
      </c>
    </row>
    <row r="12339" spans="1:22" x14ac:dyDescent="0.3">
      <c r="A12339">
        <v>202122</v>
      </c>
      <c r="B12339" t="s">
        <v>820</v>
      </c>
      <c r="C12339" t="s">
        <v>821</v>
      </c>
      <c r="D12339" t="s">
        <v>822</v>
      </c>
      <c r="E12339" t="s">
        <v>823</v>
      </c>
      <c r="F12339" t="s">
        <v>848</v>
      </c>
      <c r="G12339" t="s">
        <v>849</v>
      </c>
      <c r="H12339" t="s">
        <v>1132</v>
      </c>
      <c r="I12339">
        <v>384</v>
      </c>
      <c r="J12339" t="s">
        <v>1133</v>
      </c>
      <c r="K12339" t="s">
        <v>828</v>
      </c>
      <c r="L12339" t="s">
        <v>603</v>
      </c>
      <c r="M12339" t="s">
        <v>829</v>
      </c>
      <c r="N12339" t="s">
        <v>829</v>
      </c>
      <c r="O12339" t="s">
        <v>829</v>
      </c>
      <c r="P12339">
        <v>0</v>
      </c>
      <c r="Q12339">
        <v>0</v>
      </c>
      <c r="R12339">
        <v>0</v>
      </c>
      <c r="S12339">
        <v>0</v>
      </c>
      <c r="T12339">
        <v>0</v>
      </c>
      <c r="U12339">
        <v>0</v>
      </c>
      <c r="V12339">
        <v>0</v>
      </c>
    </row>
    <row r="12340" spans="1:22" x14ac:dyDescent="0.3">
      <c r="A12340">
        <v>202223</v>
      </c>
      <c r="B12340" t="s">
        <v>820</v>
      </c>
      <c r="C12340" t="s">
        <v>821</v>
      </c>
      <c r="D12340" t="s">
        <v>822</v>
      </c>
      <c r="E12340" t="s">
        <v>823</v>
      </c>
      <c r="F12340" t="s">
        <v>848</v>
      </c>
      <c r="G12340" t="s">
        <v>849</v>
      </c>
      <c r="H12340" t="s">
        <v>1132</v>
      </c>
      <c r="I12340">
        <v>384</v>
      </c>
      <c r="J12340" t="s">
        <v>1133</v>
      </c>
      <c r="K12340" t="s">
        <v>828</v>
      </c>
      <c r="L12340" t="s">
        <v>603</v>
      </c>
      <c r="M12340" t="s">
        <v>829</v>
      </c>
      <c r="N12340" t="s">
        <v>829</v>
      </c>
      <c r="O12340" t="s">
        <v>829</v>
      </c>
      <c r="P12340">
        <v>0</v>
      </c>
      <c r="Q12340">
        <v>0</v>
      </c>
      <c r="R12340">
        <v>0</v>
      </c>
      <c r="S12340">
        <v>0</v>
      </c>
      <c r="T12340">
        <v>0</v>
      </c>
      <c r="U12340">
        <v>0</v>
      </c>
      <c r="V12340">
        <v>0</v>
      </c>
    </row>
    <row r="12341" spans="1:22" x14ac:dyDescent="0.3">
      <c r="A12341">
        <v>202324</v>
      </c>
      <c r="B12341" t="s">
        <v>820</v>
      </c>
      <c r="C12341" t="s">
        <v>821</v>
      </c>
      <c r="D12341" t="s">
        <v>822</v>
      </c>
      <c r="E12341" t="s">
        <v>823</v>
      </c>
      <c r="F12341" t="s">
        <v>848</v>
      </c>
      <c r="G12341" t="s">
        <v>849</v>
      </c>
      <c r="H12341" t="s">
        <v>1132</v>
      </c>
      <c r="I12341">
        <v>384</v>
      </c>
      <c r="J12341" t="s">
        <v>1133</v>
      </c>
      <c r="K12341" t="s">
        <v>828</v>
      </c>
      <c r="L12341" t="s">
        <v>603</v>
      </c>
      <c r="M12341" t="s">
        <v>829</v>
      </c>
      <c r="N12341" t="s">
        <v>829</v>
      </c>
      <c r="O12341" t="s">
        <v>829</v>
      </c>
      <c r="P12341">
        <v>0</v>
      </c>
      <c r="Q12341">
        <v>0</v>
      </c>
      <c r="R12341">
        <v>0</v>
      </c>
      <c r="S12341">
        <v>0</v>
      </c>
      <c r="T12341">
        <v>0</v>
      </c>
      <c r="U12341">
        <v>0</v>
      </c>
      <c r="V12341">
        <v>0</v>
      </c>
    </row>
    <row r="12342" spans="1:22" x14ac:dyDescent="0.3">
      <c r="A12342">
        <v>202122</v>
      </c>
      <c r="B12342" t="s">
        <v>820</v>
      </c>
      <c r="C12342" t="s">
        <v>821</v>
      </c>
      <c r="D12342" t="s">
        <v>822</v>
      </c>
      <c r="E12342" t="s">
        <v>823</v>
      </c>
      <c r="F12342" t="s">
        <v>848</v>
      </c>
      <c r="G12342" t="s">
        <v>849</v>
      </c>
      <c r="H12342" t="s">
        <v>1132</v>
      </c>
      <c r="I12342">
        <v>384</v>
      </c>
      <c r="J12342" t="s">
        <v>1133</v>
      </c>
      <c r="K12342" t="s">
        <v>828</v>
      </c>
      <c r="L12342" t="s">
        <v>606</v>
      </c>
      <c r="M12342">
        <v>0</v>
      </c>
      <c r="N12342">
        <v>0</v>
      </c>
      <c r="O12342">
        <v>0</v>
      </c>
      <c r="P12342">
        <v>0</v>
      </c>
      <c r="Q12342">
        <v>0</v>
      </c>
      <c r="R12342">
        <v>0</v>
      </c>
      <c r="S12342">
        <v>0</v>
      </c>
      <c r="T12342">
        <v>0</v>
      </c>
      <c r="U12342">
        <v>0</v>
      </c>
      <c r="V12342">
        <v>0</v>
      </c>
    </row>
    <row r="12343" spans="1:22" x14ac:dyDescent="0.3">
      <c r="A12343">
        <v>202223</v>
      </c>
      <c r="B12343" t="s">
        <v>820</v>
      </c>
      <c r="C12343" t="s">
        <v>821</v>
      </c>
      <c r="D12343" t="s">
        <v>822</v>
      </c>
      <c r="E12343" t="s">
        <v>823</v>
      </c>
      <c r="F12343" t="s">
        <v>848</v>
      </c>
      <c r="G12343" t="s">
        <v>849</v>
      </c>
      <c r="H12343" t="s">
        <v>1132</v>
      </c>
      <c r="I12343">
        <v>384</v>
      </c>
      <c r="J12343" t="s">
        <v>1133</v>
      </c>
      <c r="K12343" t="s">
        <v>828</v>
      </c>
      <c r="L12343" t="s">
        <v>606</v>
      </c>
      <c r="M12343">
        <v>0</v>
      </c>
      <c r="N12343">
        <v>0</v>
      </c>
      <c r="O12343">
        <v>0</v>
      </c>
      <c r="P12343">
        <v>0</v>
      </c>
      <c r="Q12343">
        <v>0</v>
      </c>
      <c r="R12343">
        <v>0</v>
      </c>
      <c r="S12343">
        <v>0</v>
      </c>
      <c r="T12343">
        <v>0</v>
      </c>
      <c r="U12343">
        <v>0</v>
      </c>
      <c r="V12343">
        <v>0</v>
      </c>
    </row>
    <row r="12344" spans="1:22" x14ac:dyDescent="0.3">
      <c r="A12344">
        <v>202324</v>
      </c>
      <c r="B12344" t="s">
        <v>820</v>
      </c>
      <c r="C12344" t="s">
        <v>821</v>
      </c>
      <c r="D12344" t="s">
        <v>822</v>
      </c>
      <c r="E12344" t="s">
        <v>823</v>
      </c>
      <c r="F12344" t="s">
        <v>848</v>
      </c>
      <c r="G12344" t="s">
        <v>849</v>
      </c>
      <c r="H12344" t="s">
        <v>1132</v>
      </c>
      <c r="I12344">
        <v>384</v>
      </c>
      <c r="J12344" t="s">
        <v>1133</v>
      </c>
      <c r="K12344" t="s">
        <v>828</v>
      </c>
      <c r="L12344" t="s">
        <v>606</v>
      </c>
      <c r="M12344">
        <v>0</v>
      </c>
      <c r="N12344">
        <v>0</v>
      </c>
      <c r="O12344">
        <v>0</v>
      </c>
      <c r="P12344">
        <v>0</v>
      </c>
      <c r="Q12344">
        <v>0</v>
      </c>
      <c r="R12344">
        <v>0</v>
      </c>
      <c r="S12344">
        <v>0</v>
      </c>
      <c r="T12344">
        <v>0</v>
      </c>
      <c r="U12344">
        <v>0</v>
      </c>
      <c r="V12344">
        <v>0</v>
      </c>
    </row>
    <row r="12345" spans="1:22" x14ac:dyDescent="0.3">
      <c r="A12345">
        <v>202122</v>
      </c>
      <c r="B12345" t="s">
        <v>820</v>
      </c>
      <c r="C12345" t="s">
        <v>821</v>
      </c>
      <c r="D12345" t="s">
        <v>822</v>
      </c>
      <c r="E12345" t="s">
        <v>823</v>
      </c>
      <c r="F12345" t="s">
        <v>848</v>
      </c>
      <c r="G12345" t="s">
        <v>849</v>
      </c>
      <c r="H12345" t="s">
        <v>1132</v>
      </c>
      <c r="I12345">
        <v>384</v>
      </c>
      <c r="J12345" t="s">
        <v>1133</v>
      </c>
      <c r="K12345" t="s">
        <v>828</v>
      </c>
      <c r="L12345" t="s">
        <v>609</v>
      </c>
      <c r="M12345" t="s">
        <v>829</v>
      </c>
      <c r="N12345" t="s">
        <v>829</v>
      </c>
      <c r="O12345" t="s">
        <v>829</v>
      </c>
      <c r="P12345" t="s">
        <v>829</v>
      </c>
      <c r="Q12345">
        <v>0</v>
      </c>
      <c r="R12345" t="s">
        <v>829</v>
      </c>
      <c r="S12345">
        <v>0</v>
      </c>
      <c r="T12345">
        <v>0</v>
      </c>
      <c r="U12345">
        <v>0</v>
      </c>
      <c r="V12345">
        <v>0</v>
      </c>
    </row>
    <row r="12346" spans="1:22" x14ac:dyDescent="0.3">
      <c r="A12346">
        <v>202223</v>
      </c>
      <c r="B12346" t="s">
        <v>820</v>
      </c>
      <c r="C12346" t="s">
        <v>821</v>
      </c>
      <c r="D12346" t="s">
        <v>822</v>
      </c>
      <c r="E12346" t="s">
        <v>823</v>
      </c>
      <c r="F12346" t="s">
        <v>848</v>
      </c>
      <c r="G12346" t="s">
        <v>849</v>
      </c>
      <c r="H12346" t="s">
        <v>1132</v>
      </c>
      <c r="I12346">
        <v>384</v>
      </c>
      <c r="J12346" t="s">
        <v>1133</v>
      </c>
      <c r="K12346" t="s">
        <v>828</v>
      </c>
      <c r="L12346" t="s">
        <v>609</v>
      </c>
      <c r="M12346" t="s">
        <v>829</v>
      </c>
      <c r="N12346" t="s">
        <v>829</v>
      </c>
      <c r="O12346" t="s">
        <v>829</v>
      </c>
      <c r="P12346" t="s">
        <v>829</v>
      </c>
      <c r="Q12346">
        <v>0</v>
      </c>
      <c r="R12346" t="s">
        <v>829</v>
      </c>
      <c r="S12346">
        <v>0</v>
      </c>
      <c r="T12346">
        <v>0</v>
      </c>
      <c r="U12346">
        <v>0</v>
      </c>
      <c r="V12346">
        <v>0</v>
      </c>
    </row>
    <row r="12347" spans="1:22" x14ac:dyDescent="0.3">
      <c r="A12347">
        <v>202122</v>
      </c>
      <c r="B12347" t="s">
        <v>820</v>
      </c>
      <c r="C12347" t="s">
        <v>821</v>
      </c>
      <c r="D12347" t="s">
        <v>822</v>
      </c>
      <c r="E12347" t="s">
        <v>823</v>
      </c>
      <c r="F12347" t="s">
        <v>848</v>
      </c>
      <c r="G12347" t="s">
        <v>849</v>
      </c>
      <c r="H12347" t="s">
        <v>1132</v>
      </c>
      <c r="I12347">
        <v>384</v>
      </c>
      <c r="J12347" t="s">
        <v>1133</v>
      </c>
      <c r="K12347" t="s">
        <v>828</v>
      </c>
      <c r="L12347" t="s">
        <v>830</v>
      </c>
      <c r="M12347">
        <v>0</v>
      </c>
      <c r="N12347">
        <v>0</v>
      </c>
      <c r="O12347">
        <v>0</v>
      </c>
      <c r="P12347">
        <v>0</v>
      </c>
      <c r="Q12347">
        <v>0</v>
      </c>
      <c r="R12347">
        <v>0</v>
      </c>
      <c r="S12347">
        <v>0</v>
      </c>
      <c r="T12347">
        <v>0</v>
      </c>
      <c r="U12347">
        <v>0</v>
      </c>
      <c r="V12347">
        <v>0</v>
      </c>
    </row>
    <row r="12348" spans="1:22" x14ac:dyDescent="0.3">
      <c r="A12348">
        <v>202223</v>
      </c>
      <c r="B12348" t="s">
        <v>820</v>
      </c>
      <c r="C12348" t="s">
        <v>821</v>
      </c>
      <c r="D12348" t="s">
        <v>822</v>
      </c>
      <c r="E12348" t="s">
        <v>823</v>
      </c>
      <c r="F12348" t="s">
        <v>848</v>
      </c>
      <c r="G12348" t="s">
        <v>849</v>
      </c>
      <c r="H12348" t="s">
        <v>1132</v>
      </c>
      <c r="I12348">
        <v>384</v>
      </c>
      <c r="J12348" t="s">
        <v>1133</v>
      </c>
      <c r="K12348" t="s">
        <v>828</v>
      </c>
      <c r="L12348" t="s">
        <v>830</v>
      </c>
      <c r="M12348">
        <v>0</v>
      </c>
      <c r="N12348">
        <v>0</v>
      </c>
      <c r="O12348">
        <v>0</v>
      </c>
      <c r="P12348">
        <v>0</v>
      </c>
      <c r="Q12348">
        <v>0</v>
      </c>
      <c r="R12348">
        <v>0</v>
      </c>
      <c r="S12348">
        <v>0</v>
      </c>
      <c r="T12348">
        <v>0</v>
      </c>
      <c r="U12348">
        <v>0</v>
      </c>
      <c r="V12348">
        <v>0</v>
      </c>
    </row>
    <row r="12349" spans="1:22" x14ac:dyDescent="0.3">
      <c r="A12349">
        <v>202324</v>
      </c>
      <c r="B12349" t="s">
        <v>820</v>
      </c>
      <c r="C12349" t="s">
        <v>821</v>
      </c>
      <c r="D12349" t="s">
        <v>822</v>
      </c>
      <c r="E12349" t="s">
        <v>823</v>
      </c>
      <c r="F12349" t="s">
        <v>848</v>
      </c>
      <c r="G12349" t="s">
        <v>849</v>
      </c>
      <c r="H12349" t="s">
        <v>1132</v>
      </c>
      <c r="I12349">
        <v>384</v>
      </c>
      <c r="J12349" t="s">
        <v>1133</v>
      </c>
      <c r="K12349" t="s">
        <v>828</v>
      </c>
      <c r="L12349" t="s">
        <v>830</v>
      </c>
      <c r="M12349">
        <v>0</v>
      </c>
      <c r="N12349">
        <v>0</v>
      </c>
      <c r="O12349">
        <v>0</v>
      </c>
      <c r="P12349">
        <v>0</v>
      </c>
      <c r="Q12349">
        <v>0</v>
      </c>
      <c r="R12349">
        <v>0</v>
      </c>
      <c r="S12349">
        <v>0</v>
      </c>
      <c r="T12349">
        <v>0</v>
      </c>
      <c r="U12349">
        <v>0</v>
      </c>
      <c r="V12349">
        <v>0</v>
      </c>
    </row>
    <row r="12350" spans="1:22" x14ac:dyDescent="0.3">
      <c r="A12350">
        <v>202122</v>
      </c>
      <c r="B12350" t="s">
        <v>820</v>
      </c>
      <c r="C12350" t="s">
        <v>821</v>
      </c>
      <c r="D12350" t="s">
        <v>822</v>
      </c>
      <c r="E12350" t="s">
        <v>823</v>
      </c>
      <c r="F12350" t="s">
        <v>848</v>
      </c>
      <c r="G12350" t="s">
        <v>849</v>
      </c>
      <c r="H12350" t="s">
        <v>1132</v>
      </c>
      <c r="I12350">
        <v>384</v>
      </c>
      <c r="J12350" t="s">
        <v>1133</v>
      </c>
      <c r="K12350" t="s">
        <v>828</v>
      </c>
      <c r="L12350" t="s">
        <v>537</v>
      </c>
      <c r="M12350">
        <v>72913</v>
      </c>
      <c r="N12350">
        <v>2419785</v>
      </c>
      <c r="O12350">
        <v>1986867</v>
      </c>
      <c r="P12350">
        <v>77470</v>
      </c>
      <c r="Q12350">
        <v>0</v>
      </c>
      <c r="R12350">
        <v>1196236</v>
      </c>
      <c r="S12350">
        <v>5753271</v>
      </c>
      <c r="T12350">
        <v>42495</v>
      </c>
      <c r="U12350">
        <v>5710776</v>
      </c>
      <c r="V12350">
        <v>69</v>
      </c>
    </row>
    <row r="12351" spans="1:22" x14ac:dyDescent="0.3">
      <c r="A12351">
        <v>202223</v>
      </c>
      <c r="B12351" t="s">
        <v>820</v>
      </c>
      <c r="C12351" t="s">
        <v>821</v>
      </c>
      <c r="D12351" t="s">
        <v>822</v>
      </c>
      <c r="E12351" t="s">
        <v>823</v>
      </c>
      <c r="F12351" t="s">
        <v>848</v>
      </c>
      <c r="G12351" t="s">
        <v>849</v>
      </c>
      <c r="H12351" t="s">
        <v>1132</v>
      </c>
      <c r="I12351">
        <v>384</v>
      </c>
      <c r="J12351" t="s">
        <v>1133</v>
      </c>
      <c r="K12351" t="s">
        <v>828</v>
      </c>
      <c r="L12351" t="s">
        <v>537</v>
      </c>
      <c r="M12351">
        <v>90144</v>
      </c>
      <c r="N12351">
        <v>2991657</v>
      </c>
      <c r="O12351">
        <v>2456427</v>
      </c>
      <c r="P12351">
        <v>95778</v>
      </c>
      <c r="Q12351">
        <v>0</v>
      </c>
      <c r="R12351">
        <v>1641446</v>
      </c>
      <c r="S12351">
        <v>7275452</v>
      </c>
      <c r="T12351">
        <v>44730</v>
      </c>
      <c r="U12351">
        <v>7230722</v>
      </c>
      <c r="V12351">
        <v>89</v>
      </c>
    </row>
    <row r="12352" spans="1:22" x14ac:dyDescent="0.3">
      <c r="A12352">
        <v>202324</v>
      </c>
      <c r="B12352" t="s">
        <v>820</v>
      </c>
      <c r="C12352" t="s">
        <v>821</v>
      </c>
      <c r="D12352" t="s">
        <v>822</v>
      </c>
      <c r="E12352" t="s">
        <v>823</v>
      </c>
      <c r="F12352" t="s">
        <v>848</v>
      </c>
      <c r="G12352" t="s">
        <v>849</v>
      </c>
      <c r="H12352" t="s">
        <v>1132</v>
      </c>
      <c r="I12352">
        <v>384</v>
      </c>
      <c r="J12352" t="s">
        <v>1133</v>
      </c>
      <c r="K12352" t="s">
        <v>828</v>
      </c>
      <c r="L12352" t="s">
        <v>537</v>
      </c>
      <c r="M12352">
        <v>103682</v>
      </c>
      <c r="N12352">
        <v>3440941</v>
      </c>
      <c r="O12352">
        <v>2825330</v>
      </c>
      <c r="P12352">
        <v>110162</v>
      </c>
      <c r="Q12352">
        <v>0</v>
      </c>
      <c r="R12352">
        <v>2006906</v>
      </c>
      <c r="S12352">
        <v>8487022</v>
      </c>
      <c r="T12352">
        <v>5779</v>
      </c>
      <c r="U12352">
        <v>8481243</v>
      </c>
      <c r="V12352">
        <v>106</v>
      </c>
    </row>
    <row r="12353" spans="1:22" x14ac:dyDescent="0.3">
      <c r="A12353">
        <v>202122</v>
      </c>
      <c r="B12353" t="s">
        <v>820</v>
      </c>
      <c r="C12353" t="s">
        <v>821</v>
      </c>
      <c r="D12353" t="s">
        <v>822</v>
      </c>
      <c r="E12353" t="s">
        <v>823</v>
      </c>
      <c r="F12353" t="s">
        <v>848</v>
      </c>
      <c r="G12353" t="s">
        <v>849</v>
      </c>
      <c r="H12353" t="s">
        <v>1132</v>
      </c>
      <c r="I12353">
        <v>384</v>
      </c>
      <c r="J12353" t="s">
        <v>1133</v>
      </c>
      <c r="K12353" t="s">
        <v>828</v>
      </c>
      <c r="L12353" t="s">
        <v>572</v>
      </c>
      <c r="M12353">
        <v>0</v>
      </c>
      <c r="N12353">
        <v>0</v>
      </c>
      <c r="O12353">
        <v>0</v>
      </c>
      <c r="P12353">
        <v>0</v>
      </c>
      <c r="Q12353">
        <v>5624727</v>
      </c>
      <c r="R12353">
        <v>0</v>
      </c>
      <c r="S12353">
        <v>5624727</v>
      </c>
      <c r="T12353">
        <v>29821</v>
      </c>
      <c r="U12353">
        <v>5594906</v>
      </c>
      <c r="V12353">
        <v>68</v>
      </c>
    </row>
    <row r="12354" spans="1:22" x14ac:dyDescent="0.3">
      <c r="A12354">
        <v>202223</v>
      </c>
      <c r="B12354" t="s">
        <v>820</v>
      </c>
      <c r="C12354" t="s">
        <v>821</v>
      </c>
      <c r="D12354" t="s">
        <v>822</v>
      </c>
      <c r="E12354" t="s">
        <v>823</v>
      </c>
      <c r="F12354" t="s">
        <v>848</v>
      </c>
      <c r="G12354" t="s">
        <v>849</v>
      </c>
      <c r="H12354" t="s">
        <v>1132</v>
      </c>
      <c r="I12354">
        <v>384</v>
      </c>
      <c r="J12354" t="s">
        <v>1133</v>
      </c>
      <c r="K12354" t="s">
        <v>828</v>
      </c>
      <c r="L12354" t="s">
        <v>572</v>
      </c>
      <c r="M12354">
        <v>0</v>
      </c>
      <c r="N12354">
        <v>0</v>
      </c>
      <c r="O12354">
        <v>0</v>
      </c>
      <c r="P12354">
        <v>0</v>
      </c>
      <c r="Q12354">
        <v>7024692</v>
      </c>
      <c r="R12354">
        <v>0</v>
      </c>
      <c r="S12354">
        <v>7024692</v>
      </c>
      <c r="T12354">
        <v>96581</v>
      </c>
      <c r="U12354">
        <v>6928111</v>
      </c>
      <c r="V12354">
        <v>85</v>
      </c>
    </row>
    <row r="12355" spans="1:22" x14ac:dyDescent="0.3">
      <c r="A12355">
        <v>202324</v>
      </c>
      <c r="B12355" t="s">
        <v>820</v>
      </c>
      <c r="C12355" t="s">
        <v>821</v>
      </c>
      <c r="D12355" t="s">
        <v>822</v>
      </c>
      <c r="E12355" t="s">
        <v>823</v>
      </c>
      <c r="F12355" t="s">
        <v>848</v>
      </c>
      <c r="G12355" t="s">
        <v>849</v>
      </c>
      <c r="H12355" t="s">
        <v>1132</v>
      </c>
      <c r="I12355">
        <v>384</v>
      </c>
      <c r="J12355" t="s">
        <v>1133</v>
      </c>
      <c r="K12355" t="s">
        <v>828</v>
      </c>
      <c r="L12355" t="s">
        <v>572</v>
      </c>
      <c r="M12355">
        <v>0</v>
      </c>
      <c r="N12355">
        <v>0</v>
      </c>
      <c r="O12355">
        <v>0</v>
      </c>
      <c r="P12355">
        <v>0</v>
      </c>
      <c r="Q12355">
        <v>9665495</v>
      </c>
      <c r="R12355">
        <v>0</v>
      </c>
      <c r="S12355">
        <v>9665495</v>
      </c>
      <c r="T12355">
        <v>170050</v>
      </c>
      <c r="U12355">
        <v>9495444</v>
      </c>
      <c r="V12355">
        <v>119</v>
      </c>
    </row>
    <row r="12356" spans="1:22" x14ac:dyDescent="0.3">
      <c r="A12356">
        <v>202122</v>
      </c>
      <c r="B12356" t="s">
        <v>820</v>
      </c>
      <c r="C12356" t="s">
        <v>821</v>
      </c>
      <c r="D12356" t="s">
        <v>822</v>
      </c>
      <c r="E12356" t="s">
        <v>823</v>
      </c>
      <c r="F12356" t="s">
        <v>848</v>
      </c>
      <c r="G12356" t="s">
        <v>849</v>
      </c>
      <c r="H12356" t="s">
        <v>1132</v>
      </c>
      <c r="I12356">
        <v>384</v>
      </c>
      <c r="J12356" t="s">
        <v>1133</v>
      </c>
      <c r="K12356" t="s">
        <v>828</v>
      </c>
      <c r="L12356" t="s">
        <v>539</v>
      </c>
      <c r="M12356">
        <v>0</v>
      </c>
      <c r="N12356">
        <v>67000</v>
      </c>
      <c r="O12356">
        <v>0</v>
      </c>
      <c r="P12356" t="s">
        <v>829</v>
      </c>
      <c r="Q12356" t="s">
        <v>829</v>
      </c>
      <c r="R12356" t="s">
        <v>829</v>
      </c>
      <c r="S12356">
        <v>67000</v>
      </c>
      <c r="T12356">
        <v>0</v>
      </c>
      <c r="U12356">
        <v>67000</v>
      </c>
      <c r="V12356">
        <v>1</v>
      </c>
    </row>
    <row r="12357" spans="1:22" x14ac:dyDescent="0.3">
      <c r="A12357">
        <v>202223</v>
      </c>
      <c r="B12357" t="s">
        <v>820</v>
      </c>
      <c r="C12357" t="s">
        <v>821</v>
      </c>
      <c r="D12357" t="s">
        <v>822</v>
      </c>
      <c r="E12357" t="s">
        <v>823</v>
      </c>
      <c r="F12357" t="s">
        <v>848</v>
      </c>
      <c r="G12357" t="s">
        <v>849</v>
      </c>
      <c r="H12357" t="s">
        <v>1132</v>
      </c>
      <c r="I12357">
        <v>384</v>
      </c>
      <c r="J12357" t="s">
        <v>1133</v>
      </c>
      <c r="K12357" t="s">
        <v>828</v>
      </c>
      <c r="L12357" t="s">
        <v>539</v>
      </c>
      <c r="M12357">
        <v>0</v>
      </c>
      <c r="N12357">
        <v>118000</v>
      </c>
      <c r="O12357">
        <v>0</v>
      </c>
      <c r="P12357" t="s">
        <v>829</v>
      </c>
      <c r="Q12357" t="s">
        <v>829</v>
      </c>
      <c r="R12357" t="s">
        <v>829</v>
      </c>
      <c r="S12357">
        <v>118000</v>
      </c>
      <c r="T12357">
        <v>0</v>
      </c>
      <c r="U12357">
        <v>118000</v>
      </c>
      <c r="V12357">
        <v>1</v>
      </c>
    </row>
    <row r="12358" spans="1:22" x14ac:dyDescent="0.3">
      <c r="A12358">
        <v>202324</v>
      </c>
      <c r="B12358" t="s">
        <v>820</v>
      </c>
      <c r="C12358" t="s">
        <v>821</v>
      </c>
      <c r="D12358" t="s">
        <v>822</v>
      </c>
      <c r="E12358" t="s">
        <v>823</v>
      </c>
      <c r="F12358" t="s">
        <v>848</v>
      </c>
      <c r="G12358" t="s">
        <v>849</v>
      </c>
      <c r="H12358" t="s">
        <v>1132</v>
      </c>
      <c r="I12358">
        <v>384</v>
      </c>
      <c r="J12358" t="s">
        <v>1133</v>
      </c>
      <c r="K12358" t="s">
        <v>828</v>
      </c>
      <c r="L12358" t="s">
        <v>539</v>
      </c>
      <c r="M12358">
        <v>0</v>
      </c>
      <c r="N12358">
        <v>0</v>
      </c>
      <c r="O12358">
        <v>0</v>
      </c>
      <c r="P12358" t="s">
        <v>829</v>
      </c>
      <c r="Q12358" t="s">
        <v>829</v>
      </c>
      <c r="R12358" t="s">
        <v>829</v>
      </c>
      <c r="S12358">
        <v>0</v>
      </c>
      <c r="T12358">
        <v>0</v>
      </c>
      <c r="U12358">
        <v>0</v>
      </c>
      <c r="V12358">
        <v>0</v>
      </c>
    </row>
    <row r="12359" spans="1:22" x14ac:dyDescent="0.3">
      <c r="A12359">
        <v>202122</v>
      </c>
      <c r="B12359" t="s">
        <v>820</v>
      </c>
      <c r="C12359" t="s">
        <v>821</v>
      </c>
      <c r="D12359" t="s">
        <v>822</v>
      </c>
      <c r="E12359" t="s">
        <v>823</v>
      </c>
      <c r="F12359" t="s">
        <v>848</v>
      </c>
      <c r="G12359" t="s">
        <v>849</v>
      </c>
      <c r="H12359" t="s">
        <v>1132</v>
      </c>
      <c r="I12359">
        <v>384</v>
      </c>
      <c r="J12359" t="s">
        <v>1133</v>
      </c>
      <c r="K12359" t="s">
        <v>828</v>
      </c>
      <c r="L12359" t="s">
        <v>541</v>
      </c>
      <c r="M12359">
        <v>2621748</v>
      </c>
      <c r="N12359">
        <v>1965296</v>
      </c>
      <c r="O12359">
        <v>2465235</v>
      </c>
      <c r="P12359">
        <v>308216</v>
      </c>
      <c r="Q12359">
        <v>0</v>
      </c>
      <c r="R12359">
        <v>0</v>
      </c>
      <c r="S12359">
        <v>7360496</v>
      </c>
      <c r="T12359">
        <v>1074885</v>
      </c>
      <c r="U12359">
        <v>6285611</v>
      </c>
      <c r="V12359">
        <v>76</v>
      </c>
    </row>
    <row r="12360" spans="1:22" x14ac:dyDescent="0.3">
      <c r="A12360">
        <v>202223</v>
      </c>
      <c r="B12360" t="s">
        <v>820</v>
      </c>
      <c r="C12360" t="s">
        <v>821</v>
      </c>
      <c r="D12360" t="s">
        <v>822</v>
      </c>
      <c r="E12360" t="s">
        <v>823</v>
      </c>
      <c r="F12360" t="s">
        <v>848</v>
      </c>
      <c r="G12360" t="s">
        <v>849</v>
      </c>
      <c r="H12360" t="s">
        <v>1132</v>
      </c>
      <c r="I12360">
        <v>384</v>
      </c>
      <c r="J12360" t="s">
        <v>1133</v>
      </c>
      <c r="K12360" t="s">
        <v>828</v>
      </c>
      <c r="L12360" t="s">
        <v>541</v>
      </c>
      <c r="M12360">
        <v>3235098</v>
      </c>
      <c r="N12360">
        <v>3439346</v>
      </c>
      <c r="O12360">
        <v>1382342</v>
      </c>
      <c r="P12360">
        <v>300410</v>
      </c>
      <c r="Q12360">
        <v>0</v>
      </c>
      <c r="R12360">
        <v>0</v>
      </c>
      <c r="S12360">
        <v>8357196</v>
      </c>
      <c r="T12360">
        <v>812532</v>
      </c>
      <c r="U12360">
        <v>7544664</v>
      </c>
      <c r="V12360">
        <v>93</v>
      </c>
    </row>
    <row r="12361" spans="1:22" x14ac:dyDescent="0.3">
      <c r="A12361">
        <v>202324</v>
      </c>
      <c r="B12361" t="s">
        <v>820</v>
      </c>
      <c r="C12361" t="s">
        <v>821</v>
      </c>
      <c r="D12361" t="s">
        <v>822</v>
      </c>
      <c r="E12361" t="s">
        <v>823</v>
      </c>
      <c r="F12361" t="s">
        <v>848</v>
      </c>
      <c r="G12361" t="s">
        <v>849</v>
      </c>
      <c r="H12361" t="s">
        <v>1132</v>
      </c>
      <c r="I12361">
        <v>384</v>
      </c>
      <c r="J12361" t="s">
        <v>1133</v>
      </c>
      <c r="K12361" t="s">
        <v>828</v>
      </c>
      <c r="L12361" t="s">
        <v>541</v>
      </c>
      <c r="M12361">
        <v>3424215</v>
      </c>
      <c r="N12361">
        <v>3885930</v>
      </c>
      <c r="O12361">
        <v>1606687</v>
      </c>
      <c r="P12361">
        <v>447733</v>
      </c>
      <c r="Q12361">
        <v>0</v>
      </c>
      <c r="R12361">
        <v>0</v>
      </c>
      <c r="S12361">
        <v>9364564</v>
      </c>
      <c r="T12361">
        <v>911287</v>
      </c>
      <c r="U12361">
        <v>8453277</v>
      </c>
      <c r="V12361">
        <v>106</v>
      </c>
    </row>
    <row r="12362" spans="1:22" x14ac:dyDescent="0.3">
      <c r="A12362">
        <v>202122</v>
      </c>
      <c r="B12362" t="s">
        <v>820</v>
      </c>
      <c r="C12362" t="s">
        <v>821</v>
      </c>
      <c r="D12362" t="s">
        <v>822</v>
      </c>
      <c r="E12362" t="s">
        <v>823</v>
      </c>
      <c r="F12362" t="s">
        <v>848</v>
      </c>
      <c r="G12362" t="s">
        <v>849</v>
      </c>
      <c r="H12362" t="s">
        <v>1132</v>
      </c>
      <c r="I12362">
        <v>384</v>
      </c>
      <c r="J12362" t="s">
        <v>1133</v>
      </c>
      <c r="K12362" t="s">
        <v>828</v>
      </c>
      <c r="L12362" t="s">
        <v>831</v>
      </c>
      <c r="M12362" t="s">
        <v>829</v>
      </c>
      <c r="N12362" t="s">
        <v>829</v>
      </c>
      <c r="O12362" t="s">
        <v>829</v>
      </c>
      <c r="P12362">
        <v>0</v>
      </c>
      <c r="Q12362">
        <v>0</v>
      </c>
      <c r="R12362" t="s">
        <v>829</v>
      </c>
      <c r="S12362">
        <v>0</v>
      </c>
      <c r="T12362">
        <v>0</v>
      </c>
      <c r="U12362">
        <v>0</v>
      </c>
      <c r="V12362">
        <v>0</v>
      </c>
    </row>
    <row r="12363" spans="1:22" x14ac:dyDescent="0.3">
      <c r="A12363">
        <v>202223</v>
      </c>
      <c r="B12363" t="s">
        <v>820</v>
      </c>
      <c r="C12363" t="s">
        <v>821</v>
      </c>
      <c r="D12363" t="s">
        <v>822</v>
      </c>
      <c r="E12363" t="s">
        <v>823</v>
      </c>
      <c r="F12363" t="s">
        <v>848</v>
      </c>
      <c r="G12363" t="s">
        <v>849</v>
      </c>
      <c r="H12363" t="s">
        <v>1132</v>
      </c>
      <c r="I12363">
        <v>384</v>
      </c>
      <c r="J12363" t="s">
        <v>1133</v>
      </c>
      <c r="K12363" t="s">
        <v>828</v>
      </c>
      <c r="L12363" t="s">
        <v>831</v>
      </c>
      <c r="M12363" t="s">
        <v>829</v>
      </c>
      <c r="N12363" t="s">
        <v>829</v>
      </c>
      <c r="O12363" t="s">
        <v>829</v>
      </c>
      <c r="P12363">
        <v>0</v>
      </c>
      <c r="Q12363">
        <v>0</v>
      </c>
      <c r="R12363" t="s">
        <v>829</v>
      </c>
      <c r="S12363">
        <v>0</v>
      </c>
      <c r="T12363">
        <v>0</v>
      </c>
      <c r="U12363">
        <v>0</v>
      </c>
      <c r="V12363">
        <v>0</v>
      </c>
    </row>
    <row r="12364" spans="1:22" x14ac:dyDescent="0.3">
      <c r="A12364">
        <v>202324</v>
      </c>
      <c r="B12364" t="s">
        <v>820</v>
      </c>
      <c r="C12364" t="s">
        <v>821</v>
      </c>
      <c r="D12364" t="s">
        <v>822</v>
      </c>
      <c r="E12364" t="s">
        <v>823</v>
      </c>
      <c r="F12364" t="s">
        <v>848</v>
      </c>
      <c r="G12364" t="s">
        <v>849</v>
      </c>
      <c r="H12364" t="s">
        <v>1132</v>
      </c>
      <c r="I12364">
        <v>384</v>
      </c>
      <c r="J12364" t="s">
        <v>1133</v>
      </c>
      <c r="K12364" t="s">
        <v>828</v>
      </c>
      <c r="L12364" t="s">
        <v>831</v>
      </c>
      <c r="M12364" t="s">
        <v>829</v>
      </c>
      <c r="N12364" t="s">
        <v>829</v>
      </c>
      <c r="O12364" t="s">
        <v>829</v>
      </c>
      <c r="P12364">
        <v>0</v>
      </c>
      <c r="Q12364">
        <v>0</v>
      </c>
      <c r="R12364" t="s">
        <v>829</v>
      </c>
      <c r="S12364">
        <v>0</v>
      </c>
      <c r="T12364">
        <v>0</v>
      </c>
      <c r="U12364">
        <v>0</v>
      </c>
      <c r="V12364">
        <v>0</v>
      </c>
    </row>
    <row r="12365" spans="1:22" x14ac:dyDescent="0.3">
      <c r="A12365">
        <v>202122</v>
      </c>
      <c r="B12365" t="s">
        <v>820</v>
      </c>
      <c r="C12365" t="s">
        <v>821</v>
      </c>
      <c r="D12365" t="s">
        <v>822</v>
      </c>
      <c r="E12365" t="s">
        <v>823</v>
      </c>
      <c r="F12365" t="s">
        <v>848</v>
      </c>
      <c r="G12365" t="s">
        <v>849</v>
      </c>
      <c r="H12365" t="s">
        <v>1132</v>
      </c>
      <c r="I12365">
        <v>384</v>
      </c>
      <c r="J12365" t="s">
        <v>1133</v>
      </c>
      <c r="K12365" t="s">
        <v>828</v>
      </c>
      <c r="L12365" t="s">
        <v>832</v>
      </c>
      <c r="M12365">
        <v>0</v>
      </c>
      <c r="N12365">
        <v>0</v>
      </c>
      <c r="O12365">
        <v>0</v>
      </c>
      <c r="P12365">
        <v>0</v>
      </c>
      <c r="Q12365">
        <v>464215</v>
      </c>
      <c r="R12365">
        <v>0</v>
      </c>
      <c r="S12365">
        <v>464215</v>
      </c>
      <c r="T12365">
        <v>0</v>
      </c>
      <c r="U12365">
        <v>464215</v>
      </c>
      <c r="V12365">
        <v>6</v>
      </c>
    </row>
    <row r="12366" spans="1:22" x14ac:dyDescent="0.3">
      <c r="A12366">
        <v>202223</v>
      </c>
      <c r="B12366" t="s">
        <v>820</v>
      </c>
      <c r="C12366" t="s">
        <v>821</v>
      </c>
      <c r="D12366" t="s">
        <v>822</v>
      </c>
      <c r="E12366" t="s">
        <v>823</v>
      </c>
      <c r="F12366" t="s">
        <v>848</v>
      </c>
      <c r="G12366" t="s">
        <v>849</v>
      </c>
      <c r="H12366" t="s">
        <v>1132</v>
      </c>
      <c r="I12366">
        <v>384</v>
      </c>
      <c r="J12366" t="s">
        <v>1133</v>
      </c>
      <c r="K12366" t="s">
        <v>828</v>
      </c>
      <c r="L12366" t="s">
        <v>832</v>
      </c>
      <c r="M12366">
        <v>0</v>
      </c>
      <c r="N12366">
        <v>0</v>
      </c>
      <c r="O12366">
        <v>0</v>
      </c>
      <c r="P12366">
        <v>0</v>
      </c>
      <c r="Q12366">
        <v>548763</v>
      </c>
      <c r="R12366">
        <v>0</v>
      </c>
      <c r="S12366">
        <v>548763</v>
      </c>
      <c r="T12366">
        <v>0</v>
      </c>
      <c r="U12366">
        <v>548763</v>
      </c>
      <c r="V12366">
        <v>7</v>
      </c>
    </row>
    <row r="12367" spans="1:22" x14ac:dyDescent="0.3">
      <c r="A12367">
        <v>202324</v>
      </c>
      <c r="B12367" t="s">
        <v>820</v>
      </c>
      <c r="C12367" t="s">
        <v>821</v>
      </c>
      <c r="D12367" t="s">
        <v>822</v>
      </c>
      <c r="E12367" t="s">
        <v>823</v>
      </c>
      <c r="F12367" t="s">
        <v>848</v>
      </c>
      <c r="G12367" t="s">
        <v>849</v>
      </c>
      <c r="H12367" t="s">
        <v>1132</v>
      </c>
      <c r="I12367">
        <v>384</v>
      </c>
      <c r="J12367" t="s">
        <v>1133</v>
      </c>
      <c r="K12367" t="s">
        <v>828</v>
      </c>
      <c r="L12367" t="s">
        <v>832</v>
      </c>
      <c r="M12367">
        <v>0</v>
      </c>
      <c r="N12367">
        <v>0</v>
      </c>
      <c r="O12367">
        <v>0</v>
      </c>
      <c r="P12367">
        <v>0</v>
      </c>
      <c r="Q12367">
        <v>495475</v>
      </c>
      <c r="R12367">
        <v>0</v>
      </c>
      <c r="S12367">
        <v>495475</v>
      </c>
      <c r="T12367">
        <v>9300</v>
      </c>
      <c r="U12367">
        <v>486175</v>
      </c>
      <c r="V12367">
        <v>6</v>
      </c>
    </row>
    <row r="12368" spans="1:22" x14ac:dyDescent="0.3">
      <c r="A12368">
        <v>202122</v>
      </c>
      <c r="B12368" t="s">
        <v>820</v>
      </c>
      <c r="C12368" t="s">
        <v>821</v>
      </c>
      <c r="D12368" t="s">
        <v>822</v>
      </c>
      <c r="E12368" t="s">
        <v>823</v>
      </c>
      <c r="F12368" t="s">
        <v>848</v>
      </c>
      <c r="G12368" t="s">
        <v>849</v>
      </c>
      <c r="H12368" t="s">
        <v>1132</v>
      </c>
      <c r="I12368">
        <v>384</v>
      </c>
      <c r="J12368" t="s">
        <v>1133</v>
      </c>
      <c r="K12368" t="s">
        <v>828</v>
      </c>
      <c r="L12368" t="s">
        <v>544</v>
      </c>
      <c r="M12368">
        <v>6290</v>
      </c>
      <c r="N12368">
        <v>686084</v>
      </c>
      <c r="O12368">
        <v>415083</v>
      </c>
      <c r="P12368">
        <v>68215</v>
      </c>
      <c r="Q12368">
        <v>1669</v>
      </c>
      <c r="R12368">
        <v>7392</v>
      </c>
      <c r="S12368">
        <v>1184733</v>
      </c>
      <c r="T12368">
        <v>99508</v>
      </c>
      <c r="U12368">
        <v>1085225</v>
      </c>
      <c r="V12368">
        <v>13</v>
      </c>
    </row>
    <row r="12369" spans="1:22" x14ac:dyDescent="0.3">
      <c r="A12369">
        <v>202223</v>
      </c>
      <c r="B12369" t="s">
        <v>820</v>
      </c>
      <c r="C12369" t="s">
        <v>821</v>
      </c>
      <c r="D12369" t="s">
        <v>822</v>
      </c>
      <c r="E12369" t="s">
        <v>823</v>
      </c>
      <c r="F12369" t="s">
        <v>848</v>
      </c>
      <c r="G12369" t="s">
        <v>849</v>
      </c>
      <c r="H12369" t="s">
        <v>1132</v>
      </c>
      <c r="I12369">
        <v>384</v>
      </c>
      <c r="J12369" t="s">
        <v>1133</v>
      </c>
      <c r="K12369" t="s">
        <v>828</v>
      </c>
      <c r="L12369" t="s">
        <v>544</v>
      </c>
      <c r="M12369">
        <v>6204</v>
      </c>
      <c r="N12369">
        <v>677191</v>
      </c>
      <c r="O12369">
        <v>403762</v>
      </c>
      <c r="P12369">
        <v>99776</v>
      </c>
      <c r="Q12369">
        <v>9935</v>
      </c>
      <c r="R12369">
        <v>7182</v>
      </c>
      <c r="S12369">
        <v>1204051</v>
      </c>
      <c r="T12369">
        <v>118876</v>
      </c>
      <c r="U12369">
        <v>1085174</v>
      </c>
      <c r="V12369">
        <v>13</v>
      </c>
    </row>
    <row r="12370" spans="1:22" x14ac:dyDescent="0.3">
      <c r="A12370">
        <v>202324</v>
      </c>
      <c r="B12370" t="s">
        <v>820</v>
      </c>
      <c r="C12370" t="s">
        <v>821</v>
      </c>
      <c r="D12370" t="s">
        <v>822</v>
      </c>
      <c r="E12370" t="s">
        <v>823</v>
      </c>
      <c r="F12370" t="s">
        <v>848</v>
      </c>
      <c r="G12370" t="s">
        <v>849</v>
      </c>
      <c r="H12370" t="s">
        <v>1132</v>
      </c>
      <c r="I12370">
        <v>384</v>
      </c>
      <c r="J12370" t="s">
        <v>1133</v>
      </c>
      <c r="K12370" t="s">
        <v>828</v>
      </c>
      <c r="L12370" t="s">
        <v>544</v>
      </c>
      <c r="M12370">
        <v>7014</v>
      </c>
      <c r="N12370">
        <v>766851</v>
      </c>
      <c r="O12370">
        <v>462404</v>
      </c>
      <c r="P12370">
        <v>125060</v>
      </c>
      <c r="Q12370">
        <v>51838</v>
      </c>
      <c r="R12370">
        <v>12939</v>
      </c>
      <c r="S12370">
        <v>1426107</v>
      </c>
      <c r="T12370">
        <v>119468</v>
      </c>
      <c r="U12370">
        <v>1306639</v>
      </c>
      <c r="V12370">
        <v>16</v>
      </c>
    </row>
    <row r="12371" spans="1:22" x14ac:dyDescent="0.3">
      <c r="A12371">
        <v>202122</v>
      </c>
      <c r="B12371" t="s">
        <v>820</v>
      </c>
      <c r="C12371" t="s">
        <v>821</v>
      </c>
      <c r="D12371" t="s">
        <v>822</v>
      </c>
      <c r="E12371" t="s">
        <v>823</v>
      </c>
      <c r="F12371" t="s">
        <v>848</v>
      </c>
      <c r="G12371" t="s">
        <v>849</v>
      </c>
      <c r="H12371" t="s">
        <v>1132</v>
      </c>
      <c r="I12371">
        <v>384</v>
      </c>
      <c r="J12371" t="s">
        <v>1133</v>
      </c>
      <c r="K12371" t="s">
        <v>828</v>
      </c>
      <c r="L12371" t="s">
        <v>600</v>
      </c>
      <c r="M12371" t="s">
        <v>829</v>
      </c>
      <c r="N12371" t="s">
        <v>829</v>
      </c>
      <c r="O12371" t="s">
        <v>829</v>
      </c>
      <c r="P12371">
        <v>0</v>
      </c>
      <c r="Q12371">
        <v>0</v>
      </c>
      <c r="R12371" t="s">
        <v>829</v>
      </c>
      <c r="S12371">
        <v>0</v>
      </c>
      <c r="T12371">
        <v>0</v>
      </c>
      <c r="U12371">
        <v>0</v>
      </c>
      <c r="V12371">
        <v>0</v>
      </c>
    </row>
    <row r="12372" spans="1:22" x14ac:dyDescent="0.3">
      <c r="A12372">
        <v>202223</v>
      </c>
      <c r="B12372" t="s">
        <v>820</v>
      </c>
      <c r="C12372" t="s">
        <v>821</v>
      </c>
      <c r="D12372" t="s">
        <v>822</v>
      </c>
      <c r="E12372" t="s">
        <v>823</v>
      </c>
      <c r="F12372" t="s">
        <v>848</v>
      </c>
      <c r="G12372" t="s">
        <v>849</v>
      </c>
      <c r="H12372" t="s">
        <v>1132</v>
      </c>
      <c r="I12372">
        <v>384</v>
      </c>
      <c r="J12372" t="s">
        <v>1133</v>
      </c>
      <c r="K12372" t="s">
        <v>828</v>
      </c>
      <c r="L12372" t="s">
        <v>600</v>
      </c>
      <c r="M12372" t="s">
        <v>829</v>
      </c>
      <c r="N12372" t="s">
        <v>829</v>
      </c>
      <c r="O12372" t="s">
        <v>829</v>
      </c>
      <c r="P12372">
        <v>0</v>
      </c>
      <c r="Q12372">
        <v>0</v>
      </c>
      <c r="R12372" t="s">
        <v>829</v>
      </c>
      <c r="S12372">
        <v>0</v>
      </c>
      <c r="T12372">
        <v>0</v>
      </c>
      <c r="U12372">
        <v>0</v>
      </c>
      <c r="V12372">
        <v>0</v>
      </c>
    </row>
    <row r="12373" spans="1:22" x14ac:dyDescent="0.3">
      <c r="A12373">
        <v>202324</v>
      </c>
      <c r="B12373" t="s">
        <v>820</v>
      </c>
      <c r="C12373" t="s">
        <v>821</v>
      </c>
      <c r="D12373" t="s">
        <v>822</v>
      </c>
      <c r="E12373" t="s">
        <v>823</v>
      </c>
      <c r="F12373" t="s">
        <v>848</v>
      </c>
      <c r="G12373" t="s">
        <v>849</v>
      </c>
      <c r="H12373" t="s">
        <v>1132</v>
      </c>
      <c r="I12373">
        <v>384</v>
      </c>
      <c r="J12373" t="s">
        <v>1133</v>
      </c>
      <c r="K12373" t="s">
        <v>828</v>
      </c>
      <c r="L12373" t="s">
        <v>600</v>
      </c>
      <c r="M12373" t="s">
        <v>829</v>
      </c>
      <c r="N12373" t="s">
        <v>829</v>
      </c>
      <c r="O12373" t="s">
        <v>829</v>
      </c>
      <c r="P12373">
        <v>0</v>
      </c>
      <c r="Q12373">
        <v>0</v>
      </c>
      <c r="R12373" t="s">
        <v>829</v>
      </c>
      <c r="S12373">
        <v>0</v>
      </c>
      <c r="T12373">
        <v>0</v>
      </c>
      <c r="U12373">
        <v>0</v>
      </c>
      <c r="V12373">
        <v>0</v>
      </c>
    </row>
    <row r="12374" spans="1:22" x14ac:dyDescent="0.3">
      <c r="A12374">
        <v>202122</v>
      </c>
      <c r="B12374" t="s">
        <v>820</v>
      </c>
      <c r="C12374" t="s">
        <v>821</v>
      </c>
      <c r="D12374" t="s">
        <v>822</v>
      </c>
      <c r="E12374" t="s">
        <v>823</v>
      </c>
      <c r="F12374" t="s">
        <v>848</v>
      </c>
      <c r="G12374" t="s">
        <v>849</v>
      </c>
      <c r="H12374" t="s">
        <v>1132</v>
      </c>
      <c r="I12374">
        <v>384</v>
      </c>
      <c r="J12374" t="s">
        <v>1133</v>
      </c>
      <c r="K12374" t="s">
        <v>828</v>
      </c>
      <c r="L12374" t="s">
        <v>247</v>
      </c>
      <c r="M12374">
        <v>0</v>
      </c>
      <c r="N12374">
        <v>0</v>
      </c>
      <c r="O12374">
        <v>0</v>
      </c>
      <c r="P12374">
        <v>0</v>
      </c>
      <c r="Q12374">
        <v>0</v>
      </c>
      <c r="R12374">
        <v>0</v>
      </c>
      <c r="S12374">
        <v>0</v>
      </c>
      <c r="T12374">
        <v>0</v>
      </c>
      <c r="U12374">
        <v>0</v>
      </c>
      <c r="V12374">
        <v>0</v>
      </c>
    </row>
    <row r="12375" spans="1:22" x14ac:dyDescent="0.3">
      <c r="A12375">
        <v>202223</v>
      </c>
      <c r="B12375" t="s">
        <v>820</v>
      </c>
      <c r="C12375" t="s">
        <v>821</v>
      </c>
      <c r="D12375" t="s">
        <v>822</v>
      </c>
      <c r="E12375" t="s">
        <v>823</v>
      </c>
      <c r="F12375" t="s">
        <v>848</v>
      </c>
      <c r="G12375" t="s">
        <v>849</v>
      </c>
      <c r="H12375" t="s">
        <v>1132</v>
      </c>
      <c r="I12375">
        <v>384</v>
      </c>
      <c r="J12375" t="s">
        <v>1133</v>
      </c>
      <c r="K12375" t="s">
        <v>828</v>
      </c>
      <c r="L12375" t="s">
        <v>247</v>
      </c>
      <c r="M12375">
        <v>0</v>
      </c>
      <c r="N12375">
        <v>0</v>
      </c>
      <c r="O12375">
        <v>0</v>
      </c>
      <c r="P12375">
        <v>0</v>
      </c>
      <c r="Q12375">
        <v>0</v>
      </c>
      <c r="R12375">
        <v>0</v>
      </c>
      <c r="S12375">
        <v>0</v>
      </c>
      <c r="T12375">
        <v>0</v>
      </c>
      <c r="U12375">
        <v>0</v>
      </c>
      <c r="V12375">
        <v>0</v>
      </c>
    </row>
    <row r="12376" spans="1:22" x14ac:dyDescent="0.3">
      <c r="A12376">
        <v>202324</v>
      </c>
      <c r="B12376" t="s">
        <v>820</v>
      </c>
      <c r="C12376" t="s">
        <v>821</v>
      </c>
      <c r="D12376" t="s">
        <v>822</v>
      </c>
      <c r="E12376" t="s">
        <v>823</v>
      </c>
      <c r="F12376" t="s">
        <v>848</v>
      </c>
      <c r="G12376" t="s">
        <v>849</v>
      </c>
      <c r="H12376" t="s">
        <v>1132</v>
      </c>
      <c r="I12376">
        <v>384</v>
      </c>
      <c r="J12376" t="s">
        <v>1133</v>
      </c>
      <c r="K12376" t="s">
        <v>828</v>
      </c>
      <c r="L12376" t="s">
        <v>247</v>
      </c>
      <c r="M12376">
        <v>0</v>
      </c>
      <c r="N12376">
        <v>0</v>
      </c>
      <c r="O12376">
        <v>0</v>
      </c>
      <c r="P12376">
        <v>0</v>
      </c>
      <c r="Q12376">
        <v>0</v>
      </c>
      <c r="R12376">
        <v>0</v>
      </c>
      <c r="S12376">
        <v>0</v>
      </c>
      <c r="T12376">
        <v>0</v>
      </c>
      <c r="U12376">
        <v>0</v>
      </c>
      <c r="V12376">
        <v>0</v>
      </c>
    </row>
    <row r="12377" spans="1:22" x14ac:dyDescent="0.3">
      <c r="A12377">
        <v>202122</v>
      </c>
      <c r="B12377" t="s">
        <v>820</v>
      </c>
      <c r="C12377" t="s">
        <v>821</v>
      </c>
      <c r="D12377" t="s">
        <v>822</v>
      </c>
      <c r="E12377" t="s">
        <v>823</v>
      </c>
      <c r="F12377" t="s">
        <v>848</v>
      </c>
      <c r="G12377" t="s">
        <v>849</v>
      </c>
      <c r="H12377" t="s">
        <v>1132</v>
      </c>
      <c r="I12377">
        <v>384</v>
      </c>
      <c r="J12377" t="s">
        <v>1133</v>
      </c>
      <c r="K12377" t="s">
        <v>828</v>
      </c>
      <c r="L12377" t="s">
        <v>833</v>
      </c>
      <c r="M12377">
        <v>25760630</v>
      </c>
      <c r="N12377">
        <v>64545506</v>
      </c>
      <c r="O12377">
        <v>14524553</v>
      </c>
      <c r="P12377">
        <v>13732672</v>
      </c>
      <c r="Q12377">
        <v>11165324</v>
      </c>
      <c r="R12377">
        <v>1224312</v>
      </c>
      <c r="S12377">
        <v>132005401</v>
      </c>
      <c r="T12377">
        <v>1785024</v>
      </c>
      <c r="U12377">
        <v>130220378</v>
      </c>
      <c r="V12377" t="s">
        <v>834</v>
      </c>
    </row>
    <row r="12378" spans="1:22" x14ac:dyDescent="0.3">
      <c r="A12378">
        <v>202223</v>
      </c>
      <c r="B12378" t="s">
        <v>820</v>
      </c>
      <c r="C12378" t="s">
        <v>821</v>
      </c>
      <c r="D12378" t="s">
        <v>822</v>
      </c>
      <c r="E12378" t="s">
        <v>823</v>
      </c>
      <c r="F12378" t="s">
        <v>848</v>
      </c>
      <c r="G12378" t="s">
        <v>849</v>
      </c>
      <c r="H12378" t="s">
        <v>1132</v>
      </c>
      <c r="I12378">
        <v>384</v>
      </c>
      <c r="J12378" t="s">
        <v>1133</v>
      </c>
      <c r="K12378" t="s">
        <v>828</v>
      </c>
      <c r="L12378" t="s">
        <v>833</v>
      </c>
      <c r="M12378">
        <v>25247237</v>
      </c>
      <c r="N12378">
        <v>67443071</v>
      </c>
      <c r="O12378">
        <v>14259031</v>
      </c>
      <c r="P12378">
        <v>14976555</v>
      </c>
      <c r="Q12378">
        <v>13407747</v>
      </c>
      <c r="R12378">
        <v>1669312</v>
      </c>
      <c r="S12378">
        <v>138389717</v>
      </c>
      <c r="T12378">
        <v>1580784</v>
      </c>
      <c r="U12378">
        <v>136808932</v>
      </c>
      <c r="V12378" t="s">
        <v>834</v>
      </c>
    </row>
    <row r="12379" spans="1:22" x14ac:dyDescent="0.3">
      <c r="A12379">
        <v>202324</v>
      </c>
      <c r="B12379" t="s">
        <v>820</v>
      </c>
      <c r="C12379" t="s">
        <v>821</v>
      </c>
      <c r="D12379" t="s">
        <v>822</v>
      </c>
      <c r="E12379" t="s">
        <v>823</v>
      </c>
      <c r="F12379" t="s">
        <v>848</v>
      </c>
      <c r="G12379" t="s">
        <v>849</v>
      </c>
      <c r="H12379" t="s">
        <v>1132</v>
      </c>
      <c r="I12379">
        <v>384</v>
      </c>
      <c r="J12379" t="s">
        <v>1133</v>
      </c>
      <c r="K12379" t="s">
        <v>828</v>
      </c>
      <c r="L12379" t="s">
        <v>833</v>
      </c>
      <c r="M12379">
        <v>26665896</v>
      </c>
      <c r="N12379">
        <v>70978113</v>
      </c>
      <c r="O12379">
        <v>15299828</v>
      </c>
      <c r="P12379">
        <v>17131420</v>
      </c>
      <c r="Q12379">
        <v>17077255</v>
      </c>
      <c r="R12379">
        <v>2040529</v>
      </c>
      <c r="S12379">
        <v>150603644</v>
      </c>
      <c r="T12379">
        <v>1871101</v>
      </c>
      <c r="U12379">
        <v>148732543</v>
      </c>
      <c r="V12379" t="s">
        <v>834</v>
      </c>
    </row>
    <row r="12380" spans="1:22" x14ac:dyDescent="0.3">
      <c r="A12380">
        <v>202122</v>
      </c>
      <c r="B12380" t="s">
        <v>820</v>
      </c>
      <c r="C12380" t="s">
        <v>821</v>
      </c>
      <c r="D12380" t="s">
        <v>822</v>
      </c>
      <c r="E12380" t="s">
        <v>823</v>
      </c>
      <c r="F12380" t="s">
        <v>848</v>
      </c>
      <c r="G12380" t="s">
        <v>849</v>
      </c>
      <c r="H12380" t="s">
        <v>1132</v>
      </c>
      <c r="I12380">
        <v>384</v>
      </c>
      <c r="J12380" t="s">
        <v>1133</v>
      </c>
      <c r="K12380" t="s">
        <v>835</v>
      </c>
      <c r="L12380" t="s">
        <v>836</v>
      </c>
      <c r="M12380" t="s">
        <v>829</v>
      </c>
      <c r="N12380" t="s">
        <v>829</v>
      </c>
      <c r="O12380" t="s">
        <v>829</v>
      </c>
      <c r="P12380" t="s">
        <v>829</v>
      </c>
      <c r="Q12380" t="s">
        <v>829</v>
      </c>
      <c r="R12380" t="s">
        <v>829</v>
      </c>
      <c r="S12380">
        <v>129679179</v>
      </c>
      <c r="T12380" t="s">
        <v>829</v>
      </c>
      <c r="U12380" t="s">
        <v>829</v>
      </c>
      <c r="V12380" t="s">
        <v>834</v>
      </c>
    </row>
    <row r="12381" spans="1:22" x14ac:dyDescent="0.3">
      <c r="A12381">
        <v>202223</v>
      </c>
      <c r="B12381" t="s">
        <v>820</v>
      </c>
      <c r="C12381" t="s">
        <v>821</v>
      </c>
      <c r="D12381" t="s">
        <v>822</v>
      </c>
      <c r="E12381" t="s">
        <v>823</v>
      </c>
      <c r="F12381" t="s">
        <v>848</v>
      </c>
      <c r="G12381" t="s">
        <v>849</v>
      </c>
      <c r="H12381" t="s">
        <v>1132</v>
      </c>
      <c r="I12381">
        <v>384</v>
      </c>
      <c r="J12381" t="s">
        <v>1133</v>
      </c>
      <c r="K12381" t="s">
        <v>835</v>
      </c>
      <c r="L12381" t="s">
        <v>836</v>
      </c>
      <c r="M12381" t="s">
        <v>829</v>
      </c>
      <c r="N12381" t="s">
        <v>829</v>
      </c>
      <c r="O12381" t="s">
        <v>829</v>
      </c>
      <c r="P12381" t="s">
        <v>829</v>
      </c>
      <c r="Q12381" t="s">
        <v>829</v>
      </c>
      <c r="R12381" t="s">
        <v>829</v>
      </c>
      <c r="S12381">
        <v>139289518</v>
      </c>
      <c r="T12381" t="s">
        <v>829</v>
      </c>
      <c r="U12381" t="s">
        <v>829</v>
      </c>
      <c r="V12381" t="s">
        <v>834</v>
      </c>
    </row>
    <row r="12382" spans="1:22" x14ac:dyDescent="0.3">
      <c r="A12382">
        <v>202324</v>
      </c>
      <c r="B12382" t="s">
        <v>820</v>
      </c>
      <c r="C12382" t="s">
        <v>821</v>
      </c>
      <c r="D12382" t="s">
        <v>822</v>
      </c>
      <c r="E12382" t="s">
        <v>823</v>
      </c>
      <c r="F12382" t="s">
        <v>848</v>
      </c>
      <c r="G12382" t="s">
        <v>849</v>
      </c>
      <c r="H12382" t="s">
        <v>1132</v>
      </c>
      <c r="I12382">
        <v>384</v>
      </c>
      <c r="J12382" t="s">
        <v>1133</v>
      </c>
      <c r="K12382" t="s">
        <v>835</v>
      </c>
      <c r="L12382" t="s">
        <v>836</v>
      </c>
      <c r="M12382" t="s">
        <v>829</v>
      </c>
      <c r="N12382" t="s">
        <v>829</v>
      </c>
      <c r="O12382" t="s">
        <v>829</v>
      </c>
      <c r="P12382" t="s">
        <v>829</v>
      </c>
      <c r="Q12382" t="s">
        <v>829</v>
      </c>
      <c r="R12382" t="s">
        <v>829</v>
      </c>
      <c r="S12382">
        <v>148008379</v>
      </c>
      <c r="T12382" t="s">
        <v>829</v>
      </c>
      <c r="U12382" t="s">
        <v>829</v>
      </c>
      <c r="V12382" t="s">
        <v>834</v>
      </c>
    </row>
    <row r="12383" spans="1:22" x14ac:dyDescent="0.3">
      <c r="A12383">
        <v>202122</v>
      </c>
      <c r="B12383" t="s">
        <v>820</v>
      </c>
      <c r="C12383" t="s">
        <v>821</v>
      </c>
      <c r="D12383" t="s">
        <v>822</v>
      </c>
      <c r="E12383" t="s">
        <v>823</v>
      </c>
      <c r="F12383" t="s">
        <v>848</v>
      </c>
      <c r="G12383" t="s">
        <v>849</v>
      </c>
      <c r="H12383" t="s">
        <v>1132</v>
      </c>
      <c r="I12383">
        <v>384</v>
      </c>
      <c r="J12383" t="s">
        <v>1133</v>
      </c>
      <c r="K12383" t="s">
        <v>835</v>
      </c>
      <c r="L12383" t="s">
        <v>837</v>
      </c>
      <c r="M12383" t="s">
        <v>829</v>
      </c>
      <c r="N12383" t="s">
        <v>829</v>
      </c>
      <c r="O12383" t="s">
        <v>829</v>
      </c>
      <c r="P12383" t="s">
        <v>829</v>
      </c>
      <c r="Q12383" t="s">
        <v>829</v>
      </c>
      <c r="R12383" t="s">
        <v>829</v>
      </c>
      <c r="S12383">
        <v>-359217</v>
      </c>
      <c r="T12383" t="s">
        <v>829</v>
      </c>
      <c r="U12383" t="s">
        <v>829</v>
      </c>
      <c r="V12383" t="s">
        <v>834</v>
      </c>
    </row>
    <row r="12384" spans="1:22" x14ac:dyDescent="0.3">
      <c r="A12384">
        <v>202223</v>
      </c>
      <c r="B12384" t="s">
        <v>820</v>
      </c>
      <c r="C12384" t="s">
        <v>821</v>
      </c>
      <c r="D12384" t="s">
        <v>822</v>
      </c>
      <c r="E12384" t="s">
        <v>823</v>
      </c>
      <c r="F12384" t="s">
        <v>848</v>
      </c>
      <c r="G12384" t="s">
        <v>849</v>
      </c>
      <c r="H12384" t="s">
        <v>1132</v>
      </c>
      <c r="I12384">
        <v>384</v>
      </c>
      <c r="J12384" t="s">
        <v>1133</v>
      </c>
      <c r="K12384" t="s">
        <v>835</v>
      </c>
      <c r="L12384" t="s">
        <v>837</v>
      </c>
      <c r="M12384" t="s">
        <v>829</v>
      </c>
      <c r="N12384" t="s">
        <v>829</v>
      </c>
      <c r="O12384" t="s">
        <v>829</v>
      </c>
      <c r="P12384" t="s">
        <v>829</v>
      </c>
      <c r="Q12384" t="s">
        <v>829</v>
      </c>
      <c r="R12384" t="s">
        <v>829</v>
      </c>
      <c r="S12384">
        <v>72070</v>
      </c>
      <c r="T12384" t="s">
        <v>829</v>
      </c>
      <c r="U12384" t="s">
        <v>829</v>
      </c>
      <c r="V12384">
        <v>0</v>
      </c>
    </row>
    <row r="12385" spans="1:22" x14ac:dyDescent="0.3">
      <c r="A12385">
        <v>202324</v>
      </c>
      <c r="B12385" t="s">
        <v>820</v>
      </c>
      <c r="C12385" t="s">
        <v>821</v>
      </c>
      <c r="D12385" t="s">
        <v>822</v>
      </c>
      <c r="E12385" t="s">
        <v>823</v>
      </c>
      <c r="F12385" t="s">
        <v>848</v>
      </c>
      <c r="G12385" t="s">
        <v>849</v>
      </c>
      <c r="H12385" t="s">
        <v>1132</v>
      </c>
      <c r="I12385">
        <v>384</v>
      </c>
      <c r="J12385" t="s">
        <v>1133</v>
      </c>
      <c r="K12385" t="s">
        <v>835</v>
      </c>
      <c r="L12385" t="s">
        <v>837</v>
      </c>
      <c r="M12385" t="s">
        <v>829</v>
      </c>
      <c r="N12385" t="s">
        <v>829</v>
      </c>
      <c r="O12385" t="s">
        <v>829</v>
      </c>
      <c r="P12385" t="s">
        <v>829</v>
      </c>
      <c r="Q12385" t="s">
        <v>829</v>
      </c>
      <c r="R12385" t="s">
        <v>829</v>
      </c>
      <c r="S12385">
        <v>192723</v>
      </c>
      <c r="T12385" t="s">
        <v>829</v>
      </c>
      <c r="U12385" t="s">
        <v>829</v>
      </c>
      <c r="V12385">
        <v>0</v>
      </c>
    </row>
    <row r="12386" spans="1:22" x14ac:dyDescent="0.3">
      <c r="A12386">
        <v>202122</v>
      </c>
      <c r="B12386" t="s">
        <v>820</v>
      </c>
      <c r="C12386" t="s">
        <v>821</v>
      </c>
      <c r="D12386" t="s">
        <v>822</v>
      </c>
      <c r="E12386" t="s">
        <v>823</v>
      </c>
      <c r="F12386" t="s">
        <v>848</v>
      </c>
      <c r="G12386" t="s">
        <v>849</v>
      </c>
      <c r="H12386" t="s">
        <v>1132</v>
      </c>
      <c r="I12386">
        <v>384</v>
      </c>
      <c r="J12386" t="s">
        <v>1133</v>
      </c>
      <c r="K12386" t="s">
        <v>835</v>
      </c>
      <c r="L12386" t="s">
        <v>838</v>
      </c>
      <c r="M12386" t="s">
        <v>829</v>
      </c>
      <c r="N12386" t="s">
        <v>829</v>
      </c>
      <c r="O12386" t="s">
        <v>829</v>
      </c>
      <c r="P12386" t="s">
        <v>829</v>
      </c>
      <c r="Q12386" t="s">
        <v>829</v>
      </c>
      <c r="R12386" t="s">
        <v>829</v>
      </c>
      <c r="S12386">
        <v>2517081</v>
      </c>
      <c r="T12386" t="s">
        <v>829</v>
      </c>
      <c r="U12386" t="s">
        <v>829</v>
      </c>
      <c r="V12386" t="s">
        <v>834</v>
      </c>
    </row>
    <row r="12387" spans="1:22" x14ac:dyDescent="0.3">
      <c r="A12387">
        <v>202223</v>
      </c>
      <c r="B12387" t="s">
        <v>820</v>
      </c>
      <c r="C12387" t="s">
        <v>821</v>
      </c>
      <c r="D12387" t="s">
        <v>822</v>
      </c>
      <c r="E12387" t="s">
        <v>823</v>
      </c>
      <c r="F12387" t="s">
        <v>848</v>
      </c>
      <c r="G12387" t="s">
        <v>849</v>
      </c>
      <c r="H12387" t="s">
        <v>1132</v>
      </c>
      <c r="I12387">
        <v>384</v>
      </c>
      <c r="J12387" t="s">
        <v>1133</v>
      </c>
      <c r="K12387" t="s">
        <v>835</v>
      </c>
      <c r="L12387" t="s">
        <v>838</v>
      </c>
      <c r="M12387" t="s">
        <v>829</v>
      </c>
      <c r="N12387" t="s">
        <v>829</v>
      </c>
      <c r="O12387" t="s">
        <v>829</v>
      </c>
      <c r="P12387" t="s">
        <v>829</v>
      </c>
      <c r="Q12387" t="s">
        <v>829</v>
      </c>
      <c r="R12387" t="s">
        <v>829</v>
      </c>
      <c r="S12387">
        <v>1624711</v>
      </c>
      <c r="T12387" t="s">
        <v>829</v>
      </c>
      <c r="U12387" t="s">
        <v>829</v>
      </c>
      <c r="V12387" t="s">
        <v>834</v>
      </c>
    </row>
    <row r="12388" spans="1:22" x14ac:dyDescent="0.3">
      <c r="A12388">
        <v>202324</v>
      </c>
      <c r="B12388" t="s">
        <v>820</v>
      </c>
      <c r="C12388" t="s">
        <v>821</v>
      </c>
      <c r="D12388" t="s">
        <v>822</v>
      </c>
      <c r="E12388" t="s">
        <v>823</v>
      </c>
      <c r="F12388" t="s">
        <v>848</v>
      </c>
      <c r="G12388" t="s">
        <v>849</v>
      </c>
      <c r="H12388" t="s">
        <v>1132</v>
      </c>
      <c r="I12388">
        <v>384</v>
      </c>
      <c r="J12388" t="s">
        <v>1133</v>
      </c>
      <c r="K12388" t="s">
        <v>835</v>
      </c>
      <c r="L12388" t="s">
        <v>838</v>
      </c>
      <c r="M12388" t="s">
        <v>829</v>
      </c>
      <c r="N12388" t="s">
        <v>829</v>
      </c>
      <c r="O12388" t="s">
        <v>829</v>
      </c>
      <c r="P12388" t="s">
        <v>829</v>
      </c>
      <c r="Q12388" t="s">
        <v>829</v>
      </c>
      <c r="R12388" t="s">
        <v>829</v>
      </c>
      <c r="S12388">
        <v>4194740</v>
      </c>
      <c r="T12388" t="s">
        <v>829</v>
      </c>
      <c r="U12388" t="s">
        <v>829</v>
      </c>
      <c r="V12388" t="s">
        <v>834</v>
      </c>
    </row>
    <row r="12389" spans="1:22" x14ac:dyDescent="0.3">
      <c r="A12389">
        <v>202122</v>
      </c>
      <c r="B12389" t="s">
        <v>820</v>
      </c>
      <c r="C12389" t="s">
        <v>821</v>
      </c>
      <c r="D12389" t="s">
        <v>822</v>
      </c>
      <c r="E12389" t="s">
        <v>823</v>
      </c>
      <c r="F12389" t="s">
        <v>848</v>
      </c>
      <c r="G12389" t="s">
        <v>849</v>
      </c>
      <c r="H12389" t="s">
        <v>1132</v>
      </c>
      <c r="I12389">
        <v>384</v>
      </c>
      <c r="J12389" t="s">
        <v>1133</v>
      </c>
      <c r="K12389" t="s">
        <v>835</v>
      </c>
      <c r="L12389" t="s">
        <v>839</v>
      </c>
      <c r="M12389" t="s">
        <v>829</v>
      </c>
      <c r="N12389" t="s">
        <v>829</v>
      </c>
      <c r="O12389" t="s">
        <v>829</v>
      </c>
      <c r="P12389" t="s">
        <v>829</v>
      </c>
      <c r="Q12389" t="s">
        <v>829</v>
      </c>
      <c r="R12389" t="s">
        <v>829</v>
      </c>
      <c r="S12389">
        <v>-1624711</v>
      </c>
      <c r="T12389" t="s">
        <v>829</v>
      </c>
      <c r="U12389" t="s">
        <v>829</v>
      </c>
      <c r="V12389" t="s">
        <v>834</v>
      </c>
    </row>
    <row r="12390" spans="1:22" x14ac:dyDescent="0.3">
      <c r="A12390">
        <v>202223</v>
      </c>
      <c r="B12390" t="s">
        <v>820</v>
      </c>
      <c r="C12390" t="s">
        <v>821</v>
      </c>
      <c r="D12390" t="s">
        <v>822</v>
      </c>
      <c r="E12390" t="s">
        <v>823</v>
      </c>
      <c r="F12390" t="s">
        <v>848</v>
      </c>
      <c r="G12390" t="s">
        <v>849</v>
      </c>
      <c r="H12390" t="s">
        <v>1132</v>
      </c>
      <c r="I12390">
        <v>384</v>
      </c>
      <c r="J12390" t="s">
        <v>1133</v>
      </c>
      <c r="K12390" t="s">
        <v>835</v>
      </c>
      <c r="L12390" t="s">
        <v>839</v>
      </c>
      <c r="M12390" t="s">
        <v>829</v>
      </c>
      <c r="N12390" t="s">
        <v>829</v>
      </c>
      <c r="O12390" t="s">
        <v>829</v>
      </c>
      <c r="P12390" t="s">
        <v>829</v>
      </c>
      <c r="Q12390" t="s">
        <v>829</v>
      </c>
      <c r="R12390" t="s">
        <v>829</v>
      </c>
      <c r="S12390">
        <v>-4194740</v>
      </c>
      <c r="T12390" t="s">
        <v>829</v>
      </c>
      <c r="U12390" t="s">
        <v>829</v>
      </c>
      <c r="V12390" t="s">
        <v>834</v>
      </c>
    </row>
    <row r="12391" spans="1:22" x14ac:dyDescent="0.3">
      <c r="A12391">
        <v>202324</v>
      </c>
      <c r="B12391" t="s">
        <v>820</v>
      </c>
      <c r="C12391" t="s">
        <v>821</v>
      </c>
      <c r="D12391" t="s">
        <v>822</v>
      </c>
      <c r="E12391" t="s">
        <v>823</v>
      </c>
      <c r="F12391" t="s">
        <v>848</v>
      </c>
      <c r="G12391" t="s">
        <v>849</v>
      </c>
      <c r="H12391" t="s">
        <v>1132</v>
      </c>
      <c r="I12391">
        <v>384</v>
      </c>
      <c r="J12391" t="s">
        <v>1133</v>
      </c>
      <c r="K12391" t="s">
        <v>835</v>
      </c>
      <c r="L12391" t="s">
        <v>839</v>
      </c>
      <c r="M12391" t="s">
        <v>829</v>
      </c>
      <c r="N12391" t="s">
        <v>829</v>
      </c>
      <c r="O12391" t="s">
        <v>829</v>
      </c>
      <c r="P12391" t="s">
        <v>829</v>
      </c>
      <c r="Q12391" t="s">
        <v>829</v>
      </c>
      <c r="R12391" t="s">
        <v>829</v>
      </c>
      <c r="S12391">
        <v>-3684369</v>
      </c>
      <c r="T12391" t="s">
        <v>829</v>
      </c>
      <c r="U12391" t="s">
        <v>829</v>
      </c>
      <c r="V12391" t="s">
        <v>834</v>
      </c>
    </row>
    <row r="12392" spans="1:22" x14ac:dyDescent="0.3">
      <c r="A12392">
        <v>202122</v>
      </c>
      <c r="B12392" t="s">
        <v>820</v>
      </c>
      <c r="C12392" t="s">
        <v>821</v>
      </c>
      <c r="D12392" t="s">
        <v>822</v>
      </c>
      <c r="E12392" t="s">
        <v>823</v>
      </c>
      <c r="F12392" t="s">
        <v>848</v>
      </c>
      <c r="G12392" t="s">
        <v>849</v>
      </c>
      <c r="H12392" t="s">
        <v>1132</v>
      </c>
      <c r="I12392">
        <v>384</v>
      </c>
      <c r="J12392" t="s">
        <v>1133</v>
      </c>
      <c r="K12392" t="s">
        <v>835</v>
      </c>
      <c r="L12392" t="s">
        <v>840</v>
      </c>
      <c r="M12392" t="s">
        <v>829</v>
      </c>
      <c r="N12392" t="s">
        <v>829</v>
      </c>
      <c r="O12392" t="s">
        <v>829</v>
      </c>
      <c r="P12392" t="s">
        <v>829</v>
      </c>
      <c r="Q12392" t="s">
        <v>829</v>
      </c>
      <c r="R12392" t="s">
        <v>829</v>
      </c>
      <c r="S12392">
        <v>0</v>
      </c>
      <c r="T12392" t="s">
        <v>829</v>
      </c>
      <c r="U12392" t="s">
        <v>829</v>
      </c>
      <c r="V12392" t="s">
        <v>834</v>
      </c>
    </row>
    <row r="12393" spans="1:22" x14ac:dyDescent="0.3">
      <c r="A12393">
        <v>202223</v>
      </c>
      <c r="B12393" t="s">
        <v>820</v>
      </c>
      <c r="C12393" t="s">
        <v>821</v>
      </c>
      <c r="D12393" t="s">
        <v>822</v>
      </c>
      <c r="E12393" t="s">
        <v>823</v>
      </c>
      <c r="F12393" t="s">
        <v>848</v>
      </c>
      <c r="G12393" t="s">
        <v>849</v>
      </c>
      <c r="H12393" t="s">
        <v>1132</v>
      </c>
      <c r="I12393">
        <v>384</v>
      </c>
      <c r="J12393" t="s">
        <v>1133</v>
      </c>
      <c r="K12393" t="s">
        <v>835</v>
      </c>
      <c r="L12393" t="s">
        <v>840</v>
      </c>
      <c r="M12393" t="s">
        <v>829</v>
      </c>
      <c r="N12393" t="s">
        <v>829</v>
      </c>
      <c r="O12393" t="s">
        <v>829</v>
      </c>
      <c r="P12393" t="s">
        <v>829</v>
      </c>
      <c r="Q12393" t="s">
        <v>829</v>
      </c>
      <c r="R12393" t="s">
        <v>829</v>
      </c>
      <c r="S12393">
        <v>0</v>
      </c>
      <c r="T12393" t="s">
        <v>829</v>
      </c>
      <c r="U12393" t="s">
        <v>829</v>
      </c>
      <c r="V12393" t="s">
        <v>834</v>
      </c>
    </row>
    <row r="12394" spans="1:22" x14ac:dyDescent="0.3">
      <c r="A12394">
        <v>202324</v>
      </c>
      <c r="B12394" t="s">
        <v>820</v>
      </c>
      <c r="C12394" t="s">
        <v>821</v>
      </c>
      <c r="D12394" t="s">
        <v>822</v>
      </c>
      <c r="E12394" t="s">
        <v>823</v>
      </c>
      <c r="F12394" t="s">
        <v>848</v>
      </c>
      <c r="G12394" t="s">
        <v>849</v>
      </c>
      <c r="H12394" t="s">
        <v>1132</v>
      </c>
      <c r="I12394">
        <v>384</v>
      </c>
      <c r="J12394" t="s">
        <v>1133</v>
      </c>
      <c r="K12394" t="s">
        <v>835</v>
      </c>
      <c r="L12394" t="s">
        <v>840</v>
      </c>
      <c r="M12394" t="s">
        <v>829</v>
      </c>
      <c r="N12394" t="s">
        <v>829</v>
      </c>
      <c r="O12394" t="s">
        <v>829</v>
      </c>
      <c r="P12394" t="s">
        <v>829</v>
      </c>
      <c r="Q12394" t="s">
        <v>829</v>
      </c>
      <c r="R12394" t="s">
        <v>829</v>
      </c>
      <c r="S12394">
        <v>0</v>
      </c>
      <c r="T12394" t="s">
        <v>829</v>
      </c>
      <c r="U12394" t="s">
        <v>829</v>
      </c>
      <c r="V12394" t="s">
        <v>834</v>
      </c>
    </row>
    <row r="12395" spans="1:22" x14ac:dyDescent="0.3">
      <c r="A12395">
        <v>202122</v>
      </c>
      <c r="B12395" t="s">
        <v>820</v>
      </c>
      <c r="C12395" t="s">
        <v>821</v>
      </c>
      <c r="D12395" t="s">
        <v>822</v>
      </c>
      <c r="E12395" t="s">
        <v>823</v>
      </c>
      <c r="F12395" t="s">
        <v>848</v>
      </c>
      <c r="G12395" t="s">
        <v>849</v>
      </c>
      <c r="H12395" t="s">
        <v>1132</v>
      </c>
      <c r="I12395">
        <v>384</v>
      </c>
      <c r="J12395" t="s">
        <v>1133</v>
      </c>
      <c r="K12395" t="s">
        <v>835</v>
      </c>
      <c r="L12395" t="s">
        <v>841</v>
      </c>
      <c r="M12395" t="s">
        <v>829</v>
      </c>
      <c r="N12395" t="s">
        <v>829</v>
      </c>
      <c r="O12395" t="s">
        <v>829</v>
      </c>
      <c r="P12395" t="s">
        <v>829</v>
      </c>
      <c r="Q12395" t="s">
        <v>829</v>
      </c>
      <c r="R12395" t="s">
        <v>829</v>
      </c>
      <c r="S12395">
        <v>130220378</v>
      </c>
      <c r="T12395" t="s">
        <v>829</v>
      </c>
      <c r="U12395" t="s">
        <v>829</v>
      </c>
      <c r="V12395" t="s">
        <v>834</v>
      </c>
    </row>
    <row r="12396" spans="1:22" x14ac:dyDescent="0.3">
      <c r="A12396">
        <v>202223</v>
      </c>
      <c r="B12396" t="s">
        <v>820</v>
      </c>
      <c r="C12396" t="s">
        <v>821</v>
      </c>
      <c r="D12396" t="s">
        <v>822</v>
      </c>
      <c r="E12396" t="s">
        <v>823</v>
      </c>
      <c r="F12396" t="s">
        <v>848</v>
      </c>
      <c r="G12396" t="s">
        <v>849</v>
      </c>
      <c r="H12396" t="s">
        <v>1132</v>
      </c>
      <c r="I12396">
        <v>384</v>
      </c>
      <c r="J12396" t="s">
        <v>1133</v>
      </c>
      <c r="K12396" t="s">
        <v>835</v>
      </c>
      <c r="L12396" t="s">
        <v>841</v>
      </c>
      <c r="M12396" t="s">
        <v>829</v>
      </c>
      <c r="N12396" t="s">
        <v>829</v>
      </c>
      <c r="O12396" t="s">
        <v>829</v>
      </c>
      <c r="P12396" t="s">
        <v>829</v>
      </c>
      <c r="Q12396" t="s">
        <v>829</v>
      </c>
      <c r="R12396" t="s">
        <v>829</v>
      </c>
      <c r="S12396">
        <v>136808932</v>
      </c>
      <c r="T12396" t="s">
        <v>829</v>
      </c>
      <c r="U12396" t="s">
        <v>829</v>
      </c>
      <c r="V12396" t="s">
        <v>834</v>
      </c>
    </row>
    <row r="12397" spans="1:22" x14ac:dyDescent="0.3">
      <c r="A12397">
        <v>202324</v>
      </c>
      <c r="B12397" t="s">
        <v>820</v>
      </c>
      <c r="C12397" t="s">
        <v>821</v>
      </c>
      <c r="D12397" t="s">
        <v>822</v>
      </c>
      <c r="E12397" t="s">
        <v>823</v>
      </c>
      <c r="F12397" t="s">
        <v>848</v>
      </c>
      <c r="G12397" t="s">
        <v>849</v>
      </c>
      <c r="H12397" t="s">
        <v>1132</v>
      </c>
      <c r="I12397">
        <v>384</v>
      </c>
      <c r="J12397" t="s">
        <v>1133</v>
      </c>
      <c r="K12397" t="s">
        <v>835</v>
      </c>
      <c r="L12397" t="s">
        <v>841</v>
      </c>
      <c r="M12397" t="s">
        <v>829</v>
      </c>
      <c r="N12397" t="s">
        <v>829</v>
      </c>
      <c r="O12397" t="s">
        <v>829</v>
      </c>
      <c r="P12397" t="s">
        <v>829</v>
      </c>
      <c r="Q12397" t="s">
        <v>829</v>
      </c>
      <c r="R12397" t="s">
        <v>829</v>
      </c>
      <c r="S12397">
        <v>148732543</v>
      </c>
      <c r="T12397" t="s">
        <v>829</v>
      </c>
      <c r="U12397" t="s">
        <v>829</v>
      </c>
      <c r="V12397" t="s">
        <v>834</v>
      </c>
    </row>
    <row r="12398" spans="1:22" x14ac:dyDescent="0.3">
      <c r="A12398">
        <v>202122</v>
      </c>
      <c r="B12398" t="s">
        <v>820</v>
      </c>
      <c r="C12398" t="s">
        <v>821</v>
      </c>
      <c r="D12398" t="s">
        <v>822</v>
      </c>
      <c r="E12398" t="s">
        <v>823</v>
      </c>
      <c r="F12398" t="s">
        <v>848</v>
      </c>
      <c r="G12398" t="s">
        <v>849</v>
      </c>
      <c r="H12398" t="s">
        <v>1132</v>
      </c>
      <c r="I12398">
        <v>384</v>
      </c>
      <c r="J12398" t="s">
        <v>1133</v>
      </c>
      <c r="K12398" t="s">
        <v>842</v>
      </c>
      <c r="L12398" t="s">
        <v>238</v>
      </c>
      <c r="M12398" t="s">
        <v>829</v>
      </c>
      <c r="N12398" t="s">
        <v>829</v>
      </c>
      <c r="O12398" t="s">
        <v>829</v>
      </c>
      <c r="P12398" t="s">
        <v>829</v>
      </c>
      <c r="Q12398" t="s">
        <v>829</v>
      </c>
      <c r="R12398" t="s">
        <v>829</v>
      </c>
      <c r="S12398">
        <v>1315069</v>
      </c>
      <c r="T12398">
        <v>434944</v>
      </c>
      <c r="U12398">
        <v>880125</v>
      </c>
      <c r="V12398">
        <v>16</v>
      </c>
    </row>
    <row r="12399" spans="1:22" x14ac:dyDescent="0.3">
      <c r="A12399">
        <v>202223</v>
      </c>
      <c r="B12399" t="s">
        <v>820</v>
      </c>
      <c r="C12399" t="s">
        <v>821</v>
      </c>
      <c r="D12399" t="s">
        <v>822</v>
      </c>
      <c r="E12399" t="s">
        <v>823</v>
      </c>
      <c r="F12399" t="s">
        <v>848</v>
      </c>
      <c r="G12399" t="s">
        <v>849</v>
      </c>
      <c r="H12399" t="s">
        <v>1132</v>
      </c>
      <c r="I12399">
        <v>384</v>
      </c>
      <c r="J12399" t="s">
        <v>1133</v>
      </c>
      <c r="K12399" t="s">
        <v>842</v>
      </c>
      <c r="L12399" t="s">
        <v>238</v>
      </c>
      <c r="M12399" t="s">
        <v>829</v>
      </c>
      <c r="N12399" t="s">
        <v>829</v>
      </c>
      <c r="O12399" t="s">
        <v>829</v>
      </c>
      <c r="P12399" t="s">
        <v>829</v>
      </c>
      <c r="Q12399" t="s">
        <v>829</v>
      </c>
      <c r="R12399" t="s">
        <v>829</v>
      </c>
      <c r="S12399">
        <v>1459855</v>
      </c>
      <c r="T12399">
        <v>399020</v>
      </c>
      <c r="U12399">
        <v>1060834</v>
      </c>
      <c r="V12399">
        <v>19</v>
      </c>
    </row>
    <row r="12400" spans="1:22" x14ac:dyDescent="0.3">
      <c r="A12400">
        <v>202324</v>
      </c>
      <c r="B12400" t="s">
        <v>820</v>
      </c>
      <c r="C12400" t="s">
        <v>821</v>
      </c>
      <c r="D12400" t="s">
        <v>822</v>
      </c>
      <c r="E12400" t="s">
        <v>823</v>
      </c>
      <c r="F12400" t="s">
        <v>848</v>
      </c>
      <c r="G12400" t="s">
        <v>849</v>
      </c>
      <c r="H12400" t="s">
        <v>1132</v>
      </c>
      <c r="I12400">
        <v>384</v>
      </c>
      <c r="J12400" t="s">
        <v>1133</v>
      </c>
      <c r="K12400" t="s">
        <v>842</v>
      </c>
      <c r="L12400" t="s">
        <v>238</v>
      </c>
      <c r="M12400" t="s">
        <v>829</v>
      </c>
      <c r="N12400" t="s">
        <v>829</v>
      </c>
      <c r="O12400" t="s">
        <v>829</v>
      </c>
      <c r="P12400" t="s">
        <v>829</v>
      </c>
      <c r="Q12400" t="s">
        <v>829</v>
      </c>
      <c r="R12400" t="s">
        <v>829</v>
      </c>
      <c r="S12400">
        <v>1455517</v>
      </c>
      <c r="T12400">
        <v>386985</v>
      </c>
      <c r="U12400">
        <v>1068532</v>
      </c>
      <c r="V12400">
        <v>19</v>
      </c>
    </row>
    <row r="12401" spans="1:22" x14ac:dyDescent="0.3">
      <c r="A12401">
        <v>202122</v>
      </c>
      <c r="B12401" t="s">
        <v>820</v>
      </c>
      <c r="C12401" t="s">
        <v>821</v>
      </c>
      <c r="D12401" t="s">
        <v>822</v>
      </c>
      <c r="E12401" t="s">
        <v>823</v>
      </c>
      <c r="F12401" t="s">
        <v>848</v>
      </c>
      <c r="G12401" t="s">
        <v>849</v>
      </c>
      <c r="H12401" t="s">
        <v>1132</v>
      </c>
      <c r="I12401">
        <v>384</v>
      </c>
      <c r="J12401" t="s">
        <v>1133</v>
      </c>
      <c r="K12401" t="s">
        <v>842</v>
      </c>
      <c r="L12401" t="s">
        <v>240</v>
      </c>
      <c r="M12401" t="s">
        <v>829</v>
      </c>
      <c r="N12401" t="s">
        <v>829</v>
      </c>
      <c r="O12401" t="s">
        <v>829</v>
      </c>
      <c r="P12401" t="s">
        <v>829</v>
      </c>
      <c r="Q12401" t="s">
        <v>829</v>
      </c>
      <c r="R12401" t="s">
        <v>829</v>
      </c>
      <c r="S12401">
        <v>1393839</v>
      </c>
      <c r="T12401">
        <v>81255</v>
      </c>
      <c r="U12401">
        <v>1312584</v>
      </c>
      <c r="V12401">
        <v>24</v>
      </c>
    </row>
    <row r="12402" spans="1:22" x14ac:dyDescent="0.3">
      <c r="A12402">
        <v>202223</v>
      </c>
      <c r="B12402" t="s">
        <v>820</v>
      </c>
      <c r="C12402" t="s">
        <v>821</v>
      </c>
      <c r="D12402" t="s">
        <v>822</v>
      </c>
      <c r="E12402" t="s">
        <v>823</v>
      </c>
      <c r="F12402" t="s">
        <v>848</v>
      </c>
      <c r="G12402" t="s">
        <v>849</v>
      </c>
      <c r="H12402" t="s">
        <v>1132</v>
      </c>
      <c r="I12402">
        <v>384</v>
      </c>
      <c r="J12402" t="s">
        <v>1133</v>
      </c>
      <c r="K12402" t="s">
        <v>842</v>
      </c>
      <c r="L12402" t="s">
        <v>240</v>
      </c>
      <c r="M12402" t="s">
        <v>829</v>
      </c>
      <c r="N12402" t="s">
        <v>829</v>
      </c>
      <c r="O12402" t="s">
        <v>829</v>
      </c>
      <c r="P12402" t="s">
        <v>829</v>
      </c>
      <c r="Q12402" t="s">
        <v>829</v>
      </c>
      <c r="R12402" t="s">
        <v>829</v>
      </c>
      <c r="S12402">
        <v>1332967</v>
      </c>
      <c r="T12402">
        <v>61546</v>
      </c>
      <c r="U12402">
        <v>1271421</v>
      </c>
      <c r="V12402">
        <v>23</v>
      </c>
    </row>
    <row r="12403" spans="1:22" x14ac:dyDescent="0.3">
      <c r="A12403">
        <v>202324</v>
      </c>
      <c r="B12403" t="s">
        <v>820</v>
      </c>
      <c r="C12403" t="s">
        <v>821</v>
      </c>
      <c r="D12403" t="s">
        <v>822</v>
      </c>
      <c r="E12403" t="s">
        <v>823</v>
      </c>
      <c r="F12403" t="s">
        <v>848</v>
      </c>
      <c r="G12403" t="s">
        <v>849</v>
      </c>
      <c r="H12403" t="s">
        <v>1132</v>
      </c>
      <c r="I12403">
        <v>384</v>
      </c>
      <c r="J12403" t="s">
        <v>1133</v>
      </c>
      <c r="K12403" t="s">
        <v>842</v>
      </c>
      <c r="L12403" t="s">
        <v>240</v>
      </c>
      <c r="M12403" t="s">
        <v>829</v>
      </c>
      <c r="N12403" t="s">
        <v>829</v>
      </c>
      <c r="O12403" t="s">
        <v>829</v>
      </c>
      <c r="P12403" t="s">
        <v>829</v>
      </c>
      <c r="Q12403" t="s">
        <v>829</v>
      </c>
      <c r="R12403" t="s">
        <v>829</v>
      </c>
      <c r="S12403">
        <v>1335133</v>
      </c>
      <c r="T12403">
        <v>0</v>
      </c>
      <c r="U12403">
        <v>1335133</v>
      </c>
      <c r="V12403">
        <v>24</v>
      </c>
    </row>
    <row r="12404" spans="1:22" x14ac:dyDescent="0.3">
      <c r="A12404">
        <v>202122</v>
      </c>
      <c r="B12404" t="s">
        <v>820</v>
      </c>
      <c r="C12404" t="s">
        <v>821</v>
      </c>
      <c r="D12404" t="s">
        <v>822</v>
      </c>
      <c r="E12404" t="s">
        <v>823</v>
      </c>
      <c r="F12404" t="s">
        <v>848</v>
      </c>
      <c r="G12404" t="s">
        <v>849</v>
      </c>
      <c r="H12404" t="s">
        <v>1132</v>
      </c>
      <c r="I12404">
        <v>384</v>
      </c>
      <c r="J12404" t="s">
        <v>1133</v>
      </c>
      <c r="K12404" t="s">
        <v>842</v>
      </c>
      <c r="L12404" t="s">
        <v>843</v>
      </c>
      <c r="M12404" t="s">
        <v>829</v>
      </c>
      <c r="N12404" t="s">
        <v>829</v>
      </c>
      <c r="O12404" t="s">
        <v>829</v>
      </c>
      <c r="P12404" t="s">
        <v>829</v>
      </c>
      <c r="Q12404" t="s">
        <v>829</v>
      </c>
      <c r="R12404" t="s">
        <v>829</v>
      </c>
      <c r="S12404">
        <v>207165</v>
      </c>
      <c r="T12404">
        <v>0</v>
      </c>
      <c r="U12404">
        <v>207165</v>
      </c>
      <c r="V12404">
        <v>4</v>
      </c>
    </row>
    <row r="12405" spans="1:22" x14ac:dyDescent="0.3">
      <c r="A12405">
        <v>202223</v>
      </c>
      <c r="B12405" t="s">
        <v>820</v>
      </c>
      <c r="C12405" t="s">
        <v>821</v>
      </c>
      <c r="D12405" t="s">
        <v>822</v>
      </c>
      <c r="E12405" t="s">
        <v>823</v>
      </c>
      <c r="F12405" t="s">
        <v>848</v>
      </c>
      <c r="G12405" t="s">
        <v>849</v>
      </c>
      <c r="H12405" t="s">
        <v>1132</v>
      </c>
      <c r="I12405">
        <v>384</v>
      </c>
      <c r="J12405" t="s">
        <v>1133</v>
      </c>
      <c r="K12405" t="s">
        <v>842</v>
      </c>
      <c r="L12405" t="s">
        <v>843</v>
      </c>
      <c r="M12405" t="s">
        <v>829</v>
      </c>
      <c r="N12405" t="s">
        <v>829</v>
      </c>
      <c r="O12405" t="s">
        <v>829</v>
      </c>
      <c r="P12405" t="s">
        <v>829</v>
      </c>
      <c r="Q12405" t="s">
        <v>829</v>
      </c>
      <c r="R12405" t="s">
        <v>829</v>
      </c>
      <c r="S12405">
        <v>204878</v>
      </c>
      <c r="T12405">
        <v>0</v>
      </c>
      <c r="U12405">
        <v>204878</v>
      </c>
      <c r="V12405">
        <v>4</v>
      </c>
    </row>
    <row r="12406" spans="1:22" x14ac:dyDescent="0.3">
      <c r="A12406">
        <v>202324</v>
      </c>
      <c r="B12406" t="s">
        <v>820</v>
      </c>
      <c r="C12406" t="s">
        <v>821</v>
      </c>
      <c r="D12406" t="s">
        <v>822</v>
      </c>
      <c r="E12406" t="s">
        <v>823</v>
      </c>
      <c r="F12406" t="s">
        <v>848</v>
      </c>
      <c r="G12406" t="s">
        <v>849</v>
      </c>
      <c r="H12406" t="s">
        <v>1132</v>
      </c>
      <c r="I12406">
        <v>384</v>
      </c>
      <c r="J12406" t="s">
        <v>1133</v>
      </c>
      <c r="K12406" t="s">
        <v>842</v>
      </c>
      <c r="L12406" t="s">
        <v>843</v>
      </c>
      <c r="M12406" t="s">
        <v>829</v>
      </c>
      <c r="N12406" t="s">
        <v>829</v>
      </c>
      <c r="O12406" t="s">
        <v>829</v>
      </c>
      <c r="P12406" t="s">
        <v>829</v>
      </c>
      <c r="Q12406" t="s">
        <v>829</v>
      </c>
      <c r="R12406" t="s">
        <v>829</v>
      </c>
      <c r="S12406">
        <v>214770</v>
      </c>
      <c r="T12406">
        <v>0</v>
      </c>
      <c r="U12406">
        <v>214770</v>
      </c>
      <c r="V12406">
        <v>4</v>
      </c>
    </row>
    <row r="12407" spans="1:22" x14ac:dyDescent="0.3">
      <c r="A12407">
        <v>202122</v>
      </c>
      <c r="B12407" t="s">
        <v>820</v>
      </c>
      <c r="C12407" t="s">
        <v>821</v>
      </c>
      <c r="D12407" t="s">
        <v>822</v>
      </c>
      <c r="E12407" t="s">
        <v>823</v>
      </c>
      <c r="F12407" t="s">
        <v>848</v>
      </c>
      <c r="G12407" t="s">
        <v>849</v>
      </c>
      <c r="H12407" t="s">
        <v>1132</v>
      </c>
      <c r="I12407">
        <v>384</v>
      </c>
      <c r="J12407" t="s">
        <v>1133</v>
      </c>
      <c r="K12407" t="s">
        <v>842</v>
      </c>
      <c r="L12407" t="s">
        <v>249</v>
      </c>
      <c r="M12407">
        <v>1667</v>
      </c>
      <c r="N12407">
        <v>2013513</v>
      </c>
      <c r="O12407">
        <v>2031855</v>
      </c>
      <c r="P12407">
        <v>743608</v>
      </c>
      <c r="Q12407">
        <v>0</v>
      </c>
      <c r="R12407" t="s">
        <v>829</v>
      </c>
      <c r="S12407">
        <v>4790643</v>
      </c>
      <c r="T12407">
        <v>398234</v>
      </c>
      <c r="U12407">
        <v>4392409</v>
      </c>
      <c r="V12407">
        <v>79</v>
      </c>
    </row>
    <row r="12408" spans="1:22" x14ac:dyDescent="0.3">
      <c r="A12408">
        <v>202223</v>
      </c>
      <c r="B12408" t="s">
        <v>820</v>
      </c>
      <c r="C12408" t="s">
        <v>821</v>
      </c>
      <c r="D12408" t="s">
        <v>822</v>
      </c>
      <c r="E12408" t="s">
        <v>823</v>
      </c>
      <c r="F12408" t="s">
        <v>848</v>
      </c>
      <c r="G12408" t="s">
        <v>849</v>
      </c>
      <c r="H12408" t="s">
        <v>1132</v>
      </c>
      <c r="I12408">
        <v>384</v>
      </c>
      <c r="J12408" t="s">
        <v>1133</v>
      </c>
      <c r="K12408" t="s">
        <v>842</v>
      </c>
      <c r="L12408" t="s">
        <v>249</v>
      </c>
      <c r="M12408">
        <v>2536</v>
      </c>
      <c r="N12408">
        <v>2863882</v>
      </c>
      <c r="O12408">
        <v>2891782</v>
      </c>
      <c r="P12408">
        <v>1060913</v>
      </c>
      <c r="Q12408">
        <v>0</v>
      </c>
      <c r="R12408" t="s">
        <v>829</v>
      </c>
      <c r="S12408">
        <v>6819113</v>
      </c>
      <c r="T12408">
        <v>149471</v>
      </c>
      <c r="U12408">
        <v>6669642</v>
      </c>
      <c r="V12408">
        <v>119</v>
      </c>
    </row>
    <row r="12409" spans="1:22" x14ac:dyDescent="0.3">
      <c r="A12409">
        <v>202324</v>
      </c>
      <c r="B12409" t="s">
        <v>820</v>
      </c>
      <c r="C12409" t="s">
        <v>821</v>
      </c>
      <c r="D12409" t="s">
        <v>822</v>
      </c>
      <c r="E12409" t="s">
        <v>823</v>
      </c>
      <c r="F12409" t="s">
        <v>848</v>
      </c>
      <c r="G12409" t="s">
        <v>849</v>
      </c>
      <c r="H12409" t="s">
        <v>1132</v>
      </c>
      <c r="I12409">
        <v>384</v>
      </c>
      <c r="J12409" t="s">
        <v>1133</v>
      </c>
      <c r="K12409" t="s">
        <v>842</v>
      </c>
      <c r="L12409" t="s">
        <v>249</v>
      </c>
      <c r="M12409">
        <v>3162</v>
      </c>
      <c r="N12409">
        <v>3369342</v>
      </c>
      <c r="O12409">
        <v>3404124</v>
      </c>
      <c r="P12409">
        <v>1251676</v>
      </c>
      <c r="Q12409">
        <v>0</v>
      </c>
      <c r="R12409" t="s">
        <v>829</v>
      </c>
      <c r="S12409">
        <v>8028303</v>
      </c>
      <c r="T12409">
        <v>184261</v>
      </c>
      <c r="U12409">
        <v>7844042</v>
      </c>
      <c r="V12409">
        <v>139</v>
      </c>
    </row>
    <row r="12410" spans="1:22" x14ac:dyDescent="0.3">
      <c r="A12410">
        <v>202122</v>
      </c>
      <c r="B12410" t="s">
        <v>820</v>
      </c>
      <c r="C12410" t="s">
        <v>821</v>
      </c>
      <c r="D12410" t="s">
        <v>822</v>
      </c>
      <c r="E12410" t="s">
        <v>823</v>
      </c>
      <c r="F12410" t="s">
        <v>848</v>
      </c>
      <c r="G12410" t="s">
        <v>849</v>
      </c>
      <c r="H12410" t="s">
        <v>1132</v>
      </c>
      <c r="I12410">
        <v>384</v>
      </c>
      <c r="J12410" t="s">
        <v>1133</v>
      </c>
      <c r="K12410" t="s">
        <v>842</v>
      </c>
      <c r="L12410" t="s">
        <v>844</v>
      </c>
      <c r="M12410">
        <v>1667</v>
      </c>
      <c r="N12410">
        <v>886989</v>
      </c>
      <c r="O12410">
        <v>905332</v>
      </c>
      <c r="P12410">
        <v>50024</v>
      </c>
      <c r="Q12410">
        <v>0</v>
      </c>
      <c r="R12410" t="s">
        <v>829</v>
      </c>
      <c r="S12410">
        <v>1844012</v>
      </c>
      <c r="T12410">
        <v>457253</v>
      </c>
      <c r="U12410">
        <v>1386759</v>
      </c>
      <c r="V12410">
        <v>25</v>
      </c>
    </row>
    <row r="12411" spans="1:22" x14ac:dyDescent="0.3">
      <c r="A12411">
        <v>202223</v>
      </c>
      <c r="B12411" t="s">
        <v>820</v>
      </c>
      <c r="C12411" t="s">
        <v>821</v>
      </c>
      <c r="D12411" t="s">
        <v>822</v>
      </c>
      <c r="E12411" t="s">
        <v>823</v>
      </c>
      <c r="F12411" t="s">
        <v>848</v>
      </c>
      <c r="G12411" t="s">
        <v>849</v>
      </c>
      <c r="H12411" t="s">
        <v>1132</v>
      </c>
      <c r="I12411">
        <v>384</v>
      </c>
      <c r="J12411" t="s">
        <v>1133</v>
      </c>
      <c r="K12411" t="s">
        <v>842</v>
      </c>
      <c r="L12411" t="s">
        <v>844</v>
      </c>
      <c r="M12411">
        <v>2536</v>
      </c>
      <c r="N12411">
        <v>1292885</v>
      </c>
      <c r="O12411">
        <v>1320785</v>
      </c>
      <c r="P12411">
        <v>76092</v>
      </c>
      <c r="Q12411">
        <v>0</v>
      </c>
      <c r="R12411" t="s">
        <v>829</v>
      </c>
      <c r="S12411">
        <v>2692299</v>
      </c>
      <c r="T12411">
        <v>539091</v>
      </c>
      <c r="U12411">
        <v>2153208</v>
      </c>
      <c r="V12411">
        <v>38</v>
      </c>
    </row>
    <row r="12412" spans="1:22" x14ac:dyDescent="0.3">
      <c r="A12412">
        <v>202324</v>
      </c>
      <c r="B12412" t="s">
        <v>820</v>
      </c>
      <c r="C12412" t="s">
        <v>821</v>
      </c>
      <c r="D12412" t="s">
        <v>822</v>
      </c>
      <c r="E12412" t="s">
        <v>823</v>
      </c>
      <c r="F12412" t="s">
        <v>848</v>
      </c>
      <c r="G12412" t="s">
        <v>849</v>
      </c>
      <c r="H12412" t="s">
        <v>1132</v>
      </c>
      <c r="I12412">
        <v>384</v>
      </c>
      <c r="J12412" t="s">
        <v>1133</v>
      </c>
      <c r="K12412" t="s">
        <v>842</v>
      </c>
      <c r="L12412" t="s">
        <v>844</v>
      </c>
      <c r="M12412">
        <v>3162</v>
      </c>
      <c r="N12412">
        <v>1461690</v>
      </c>
      <c r="O12412">
        <v>1496472</v>
      </c>
      <c r="P12412">
        <v>94860</v>
      </c>
      <c r="Q12412">
        <v>0</v>
      </c>
      <c r="R12412" t="s">
        <v>829</v>
      </c>
      <c r="S12412">
        <v>3056185</v>
      </c>
      <c r="T12412">
        <v>548979</v>
      </c>
      <c r="U12412">
        <v>2507206</v>
      </c>
      <c r="V12412">
        <v>44</v>
      </c>
    </row>
    <row r="12413" spans="1:22" x14ac:dyDescent="0.3">
      <c r="A12413">
        <v>202122</v>
      </c>
      <c r="B12413" t="s">
        <v>820</v>
      </c>
      <c r="C12413" t="s">
        <v>821</v>
      </c>
      <c r="D12413" t="s">
        <v>822</v>
      </c>
      <c r="E12413" t="s">
        <v>823</v>
      </c>
      <c r="F12413" t="s">
        <v>848</v>
      </c>
      <c r="G12413" t="s">
        <v>849</v>
      </c>
      <c r="H12413" t="s">
        <v>1132</v>
      </c>
      <c r="I12413">
        <v>384</v>
      </c>
      <c r="J12413" t="s">
        <v>1133</v>
      </c>
      <c r="K12413" t="s">
        <v>842</v>
      </c>
      <c r="L12413" t="s">
        <v>251</v>
      </c>
      <c r="M12413" t="s">
        <v>829</v>
      </c>
      <c r="N12413" t="s">
        <v>829</v>
      </c>
      <c r="O12413">
        <v>0</v>
      </c>
      <c r="P12413">
        <v>0</v>
      </c>
      <c r="Q12413">
        <v>0</v>
      </c>
      <c r="R12413">
        <v>329457</v>
      </c>
      <c r="S12413">
        <v>329457</v>
      </c>
      <c r="T12413">
        <v>10303</v>
      </c>
      <c r="U12413">
        <v>319154</v>
      </c>
      <c r="V12413">
        <v>6</v>
      </c>
    </row>
    <row r="12414" spans="1:22" x14ac:dyDescent="0.3">
      <c r="A12414">
        <v>202223</v>
      </c>
      <c r="B12414" t="s">
        <v>820</v>
      </c>
      <c r="C12414" t="s">
        <v>821</v>
      </c>
      <c r="D12414" t="s">
        <v>822</v>
      </c>
      <c r="E12414" t="s">
        <v>823</v>
      </c>
      <c r="F12414" t="s">
        <v>848</v>
      </c>
      <c r="G12414" t="s">
        <v>849</v>
      </c>
      <c r="H12414" t="s">
        <v>1132</v>
      </c>
      <c r="I12414">
        <v>384</v>
      </c>
      <c r="J12414" t="s">
        <v>1133</v>
      </c>
      <c r="K12414" t="s">
        <v>842</v>
      </c>
      <c r="L12414" t="s">
        <v>251</v>
      </c>
      <c r="M12414" t="s">
        <v>829</v>
      </c>
      <c r="N12414" t="s">
        <v>829</v>
      </c>
      <c r="O12414">
        <v>0</v>
      </c>
      <c r="P12414">
        <v>0</v>
      </c>
      <c r="Q12414">
        <v>0</v>
      </c>
      <c r="R12414">
        <v>696894</v>
      </c>
      <c r="S12414">
        <v>696894</v>
      </c>
      <c r="T12414">
        <v>63380</v>
      </c>
      <c r="U12414">
        <v>633514</v>
      </c>
      <c r="V12414">
        <v>11</v>
      </c>
    </row>
    <row r="12415" spans="1:22" x14ac:dyDescent="0.3">
      <c r="A12415">
        <v>202324</v>
      </c>
      <c r="B12415" t="s">
        <v>820</v>
      </c>
      <c r="C12415" t="s">
        <v>821</v>
      </c>
      <c r="D12415" t="s">
        <v>822</v>
      </c>
      <c r="E12415" t="s">
        <v>823</v>
      </c>
      <c r="F12415" t="s">
        <v>848</v>
      </c>
      <c r="G12415" t="s">
        <v>849</v>
      </c>
      <c r="H12415" t="s">
        <v>1132</v>
      </c>
      <c r="I12415">
        <v>384</v>
      </c>
      <c r="J12415" t="s">
        <v>1133</v>
      </c>
      <c r="K12415" t="s">
        <v>842</v>
      </c>
      <c r="L12415" t="s">
        <v>251</v>
      </c>
      <c r="M12415" t="s">
        <v>829</v>
      </c>
      <c r="N12415" t="s">
        <v>829</v>
      </c>
      <c r="O12415">
        <v>0</v>
      </c>
      <c r="P12415">
        <v>0</v>
      </c>
      <c r="Q12415">
        <v>0</v>
      </c>
      <c r="R12415">
        <v>956699</v>
      </c>
      <c r="S12415">
        <v>956699</v>
      </c>
      <c r="T12415">
        <v>44253</v>
      </c>
      <c r="U12415">
        <v>912446</v>
      </c>
      <c r="V12415">
        <v>16</v>
      </c>
    </row>
    <row r="12416" spans="1:22" x14ac:dyDescent="0.3">
      <c r="A12416">
        <v>202122</v>
      </c>
      <c r="B12416" t="s">
        <v>820</v>
      </c>
      <c r="C12416" t="s">
        <v>821</v>
      </c>
      <c r="D12416" t="s">
        <v>822</v>
      </c>
      <c r="E12416" t="s">
        <v>823</v>
      </c>
      <c r="F12416" t="s">
        <v>848</v>
      </c>
      <c r="G12416" t="s">
        <v>849</v>
      </c>
      <c r="H12416" t="s">
        <v>1132</v>
      </c>
      <c r="I12416">
        <v>384</v>
      </c>
      <c r="J12416" t="s">
        <v>1133</v>
      </c>
      <c r="K12416" t="s">
        <v>842</v>
      </c>
      <c r="L12416" t="s">
        <v>253</v>
      </c>
      <c r="M12416" t="s">
        <v>829</v>
      </c>
      <c r="N12416" t="s">
        <v>829</v>
      </c>
      <c r="O12416">
        <v>0</v>
      </c>
      <c r="P12416">
        <v>0</v>
      </c>
      <c r="Q12416">
        <v>0</v>
      </c>
      <c r="R12416">
        <v>108962</v>
      </c>
      <c r="S12416">
        <v>108962</v>
      </c>
      <c r="T12416">
        <v>0</v>
      </c>
      <c r="U12416">
        <v>108962</v>
      </c>
      <c r="V12416">
        <v>2</v>
      </c>
    </row>
    <row r="12417" spans="1:22" x14ac:dyDescent="0.3">
      <c r="A12417">
        <v>202223</v>
      </c>
      <c r="B12417" t="s">
        <v>820</v>
      </c>
      <c r="C12417" t="s">
        <v>821</v>
      </c>
      <c r="D12417" t="s">
        <v>822</v>
      </c>
      <c r="E12417" t="s">
        <v>823</v>
      </c>
      <c r="F12417" t="s">
        <v>848</v>
      </c>
      <c r="G12417" t="s">
        <v>849</v>
      </c>
      <c r="H12417" t="s">
        <v>1132</v>
      </c>
      <c r="I12417">
        <v>384</v>
      </c>
      <c r="J12417" t="s">
        <v>1133</v>
      </c>
      <c r="K12417" t="s">
        <v>842</v>
      </c>
      <c r="L12417" t="s">
        <v>253</v>
      </c>
      <c r="M12417" t="s">
        <v>829</v>
      </c>
      <c r="N12417" t="s">
        <v>829</v>
      </c>
      <c r="O12417">
        <v>0</v>
      </c>
      <c r="P12417">
        <v>0</v>
      </c>
      <c r="Q12417">
        <v>0</v>
      </c>
      <c r="R12417">
        <v>167018</v>
      </c>
      <c r="S12417">
        <v>167018</v>
      </c>
      <c r="T12417">
        <v>4107</v>
      </c>
      <c r="U12417">
        <v>162911</v>
      </c>
      <c r="V12417">
        <v>3</v>
      </c>
    </row>
    <row r="12418" spans="1:22" x14ac:dyDescent="0.3">
      <c r="A12418">
        <v>202324</v>
      </c>
      <c r="B12418" t="s">
        <v>820</v>
      </c>
      <c r="C12418" t="s">
        <v>821</v>
      </c>
      <c r="D12418" t="s">
        <v>822</v>
      </c>
      <c r="E12418" t="s">
        <v>823</v>
      </c>
      <c r="F12418" t="s">
        <v>848</v>
      </c>
      <c r="G12418" t="s">
        <v>849</v>
      </c>
      <c r="H12418" t="s">
        <v>1132</v>
      </c>
      <c r="I12418">
        <v>384</v>
      </c>
      <c r="J12418" t="s">
        <v>1133</v>
      </c>
      <c r="K12418" t="s">
        <v>842</v>
      </c>
      <c r="L12418" t="s">
        <v>253</v>
      </c>
      <c r="M12418" t="s">
        <v>829</v>
      </c>
      <c r="N12418" t="s">
        <v>829</v>
      </c>
      <c r="O12418">
        <v>0</v>
      </c>
      <c r="P12418">
        <v>0</v>
      </c>
      <c r="Q12418">
        <v>0</v>
      </c>
      <c r="R12418">
        <v>173969</v>
      </c>
      <c r="S12418">
        <v>173969</v>
      </c>
      <c r="T12418">
        <v>4517</v>
      </c>
      <c r="U12418">
        <v>169453</v>
      </c>
      <c r="V12418">
        <v>3</v>
      </c>
    </row>
    <row r="12419" spans="1:22" x14ac:dyDescent="0.3">
      <c r="A12419">
        <v>202122</v>
      </c>
      <c r="B12419" t="s">
        <v>820</v>
      </c>
      <c r="C12419" t="s">
        <v>821</v>
      </c>
      <c r="D12419" t="s">
        <v>822</v>
      </c>
      <c r="E12419" t="s">
        <v>823</v>
      </c>
      <c r="F12419" t="s">
        <v>848</v>
      </c>
      <c r="G12419" t="s">
        <v>849</v>
      </c>
      <c r="H12419" t="s">
        <v>1132</v>
      </c>
      <c r="I12419">
        <v>384</v>
      </c>
      <c r="J12419" t="s">
        <v>1133</v>
      </c>
      <c r="K12419" t="s">
        <v>842</v>
      </c>
      <c r="L12419" t="s">
        <v>845</v>
      </c>
      <c r="M12419" t="s">
        <v>829</v>
      </c>
      <c r="N12419" t="s">
        <v>829</v>
      </c>
      <c r="O12419">
        <v>0</v>
      </c>
      <c r="P12419">
        <v>0</v>
      </c>
      <c r="Q12419">
        <v>0</v>
      </c>
      <c r="R12419">
        <v>0</v>
      </c>
      <c r="S12419">
        <v>0</v>
      </c>
      <c r="T12419">
        <v>0</v>
      </c>
      <c r="U12419">
        <v>0</v>
      </c>
      <c r="V12419">
        <v>0</v>
      </c>
    </row>
    <row r="12420" spans="1:22" x14ac:dyDescent="0.3">
      <c r="A12420">
        <v>202223</v>
      </c>
      <c r="B12420" t="s">
        <v>820</v>
      </c>
      <c r="C12420" t="s">
        <v>821</v>
      </c>
      <c r="D12420" t="s">
        <v>822</v>
      </c>
      <c r="E12420" t="s">
        <v>823</v>
      </c>
      <c r="F12420" t="s">
        <v>848</v>
      </c>
      <c r="G12420" t="s">
        <v>849</v>
      </c>
      <c r="H12420" t="s">
        <v>1132</v>
      </c>
      <c r="I12420">
        <v>384</v>
      </c>
      <c r="J12420" t="s">
        <v>1133</v>
      </c>
      <c r="K12420" t="s">
        <v>842</v>
      </c>
      <c r="L12420" t="s">
        <v>845</v>
      </c>
      <c r="M12420" t="s">
        <v>829</v>
      </c>
      <c r="N12420" t="s">
        <v>829</v>
      </c>
      <c r="O12420">
        <v>0</v>
      </c>
      <c r="P12420">
        <v>0</v>
      </c>
      <c r="Q12420">
        <v>0</v>
      </c>
      <c r="R12420">
        <v>0</v>
      </c>
      <c r="S12420">
        <v>0</v>
      </c>
      <c r="T12420">
        <v>0</v>
      </c>
      <c r="U12420">
        <v>0</v>
      </c>
      <c r="V12420">
        <v>0</v>
      </c>
    </row>
    <row r="12421" spans="1:22" x14ac:dyDescent="0.3">
      <c r="A12421">
        <v>202324</v>
      </c>
      <c r="B12421" t="s">
        <v>820</v>
      </c>
      <c r="C12421" t="s">
        <v>821</v>
      </c>
      <c r="D12421" t="s">
        <v>822</v>
      </c>
      <c r="E12421" t="s">
        <v>823</v>
      </c>
      <c r="F12421" t="s">
        <v>848</v>
      </c>
      <c r="G12421" t="s">
        <v>849</v>
      </c>
      <c r="H12421" t="s">
        <v>1132</v>
      </c>
      <c r="I12421">
        <v>384</v>
      </c>
      <c r="J12421" t="s">
        <v>1133</v>
      </c>
      <c r="K12421" t="s">
        <v>842</v>
      </c>
      <c r="L12421" t="s">
        <v>845</v>
      </c>
      <c r="M12421" t="s">
        <v>829</v>
      </c>
      <c r="N12421" t="s">
        <v>829</v>
      </c>
      <c r="O12421">
        <v>0</v>
      </c>
      <c r="P12421">
        <v>0</v>
      </c>
      <c r="Q12421">
        <v>0</v>
      </c>
      <c r="R12421">
        <v>0</v>
      </c>
      <c r="S12421">
        <v>0</v>
      </c>
      <c r="T12421">
        <v>0</v>
      </c>
      <c r="U12421">
        <v>0</v>
      </c>
      <c r="V12421">
        <v>0</v>
      </c>
    </row>
    <row r="12422" spans="1:22" x14ac:dyDescent="0.3">
      <c r="A12422">
        <v>202122</v>
      </c>
      <c r="B12422" t="s">
        <v>820</v>
      </c>
      <c r="C12422" t="s">
        <v>821</v>
      </c>
      <c r="D12422" t="s">
        <v>822</v>
      </c>
      <c r="E12422" t="s">
        <v>823</v>
      </c>
      <c r="F12422" t="s">
        <v>862</v>
      </c>
      <c r="G12422" t="s">
        <v>863</v>
      </c>
      <c r="H12422" t="s">
        <v>1134</v>
      </c>
      <c r="I12422">
        <v>335</v>
      </c>
      <c r="J12422" t="s">
        <v>1135</v>
      </c>
      <c r="K12422" t="s">
        <v>828</v>
      </c>
      <c r="L12422" t="s">
        <v>336</v>
      </c>
      <c r="M12422">
        <v>0</v>
      </c>
      <c r="N12422">
        <v>229500</v>
      </c>
      <c r="O12422">
        <v>74334</v>
      </c>
      <c r="P12422">
        <v>7519976</v>
      </c>
      <c r="Q12422">
        <v>1250000</v>
      </c>
      <c r="R12422" t="s">
        <v>829</v>
      </c>
      <c r="S12422">
        <v>9073810</v>
      </c>
      <c r="T12422" t="s">
        <v>829</v>
      </c>
      <c r="U12422">
        <v>9073810</v>
      </c>
      <c r="V12422">
        <v>362</v>
      </c>
    </row>
    <row r="12423" spans="1:22" x14ac:dyDescent="0.3">
      <c r="A12423">
        <v>202223</v>
      </c>
      <c r="B12423" t="s">
        <v>820</v>
      </c>
      <c r="C12423" t="s">
        <v>821</v>
      </c>
      <c r="D12423" t="s">
        <v>822</v>
      </c>
      <c r="E12423" t="s">
        <v>823</v>
      </c>
      <c r="F12423" t="s">
        <v>862</v>
      </c>
      <c r="G12423" t="s">
        <v>863</v>
      </c>
      <c r="H12423" t="s">
        <v>1134</v>
      </c>
      <c r="I12423">
        <v>335</v>
      </c>
      <c r="J12423" t="s">
        <v>1135</v>
      </c>
      <c r="K12423" t="s">
        <v>828</v>
      </c>
      <c r="L12423" t="s">
        <v>336</v>
      </c>
      <c r="M12423">
        <v>0</v>
      </c>
      <c r="N12423">
        <v>394159</v>
      </c>
      <c r="O12423">
        <v>70000</v>
      </c>
      <c r="P12423">
        <v>8446640</v>
      </c>
      <c r="Q12423">
        <v>1250000</v>
      </c>
      <c r="R12423" t="s">
        <v>829</v>
      </c>
      <c r="S12423">
        <v>10160799</v>
      </c>
      <c r="T12423" t="s">
        <v>829</v>
      </c>
      <c r="U12423">
        <v>10160799</v>
      </c>
      <c r="V12423">
        <v>418</v>
      </c>
    </row>
    <row r="12424" spans="1:22" x14ac:dyDescent="0.3">
      <c r="A12424">
        <v>202324</v>
      </c>
      <c r="B12424" t="s">
        <v>820</v>
      </c>
      <c r="C12424" t="s">
        <v>821</v>
      </c>
      <c r="D12424" t="s">
        <v>822</v>
      </c>
      <c r="E12424" t="s">
        <v>823</v>
      </c>
      <c r="F12424" t="s">
        <v>862</v>
      </c>
      <c r="G12424" t="s">
        <v>863</v>
      </c>
      <c r="H12424" t="s">
        <v>1134</v>
      </c>
      <c r="I12424">
        <v>335</v>
      </c>
      <c r="J12424" t="s">
        <v>1135</v>
      </c>
      <c r="K12424" t="s">
        <v>828</v>
      </c>
      <c r="L12424" t="s">
        <v>336</v>
      </c>
      <c r="M12424">
        <v>0</v>
      </c>
      <c r="N12424">
        <v>618500</v>
      </c>
      <c r="O12424">
        <v>35833</v>
      </c>
      <c r="P12424">
        <v>7596090</v>
      </c>
      <c r="Q12424">
        <v>1333333</v>
      </c>
      <c r="R12424" t="s">
        <v>829</v>
      </c>
      <c r="S12424">
        <v>9583756</v>
      </c>
      <c r="T12424" t="s">
        <v>829</v>
      </c>
      <c r="U12424">
        <v>9583756</v>
      </c>
      <c r="V12424">
        <v>392</v>
      </c>
    </row>
    <row r="12425" spans="1:22" x14ac:dyDescent="0.3">
      <c r="A12425">
        <v>202122</v>
      </c>
      <c r="B12425" t="s">
        <v>820</v>
      </c>
      <c r="C12425" t="s">
        <v>821</v>
      </c>
      <c r="D12425" t="s">
        <v>822</v>
      </c>
      <c r="E12425" t="s">
        <v>823</v>
      </c>
      <c r="F12425" t="s">
        <v>862</v>
      </c>
      <c r="G12425" t="s">
        <v>863</v>
      </c>
      <c r="H12425" t="s">
        <v>1134</v>
      </c>
      <c r="I12425">
        <v>335</v>
      </c>
      <c r="J12425" t="s">
        <v>1135</v>
      </c>
      <c r="K12425" t="s">
        <v>828</v>
      </c>
      <c r="L12425" t="s">
        <v>235</v>
      </c>
      <c r="M12425" t="s">
        <v>829</v>
      </c>
      <c r="N12425">
        <v>0</v>
      </c>
      <c r="O12425">
        <v>0</v>
      </c>
      <c r="P12425" t="s">
        <v>829</v>
      </c>
      <c r="Q12425" t="s">
        <v>829</v>
      </c>
      <c r="R12425" t="s">
        <v>829</v>
      </c>
      <c r="S12425">
        <v>0</v>
      </c>
      <c r="T12425">
        <v>0</v>
      </c>
      <c r="U12425">
        <v>0</v>
      </c>
      <c r="V12425">
        <v>0</v>
      </c>
    </row>
    <row r="12426" spans="1:22" x14ac:dyDescent="0.3">
      <c r="A12426">
        <v>202223</v>
      </c>
      <c r="B12426" t="s">
        <v>820</v>
      </c>
      <c r="C12426" t="s">
        <v>821</v>
      </c>
      <c r="D12426" t="s">
        <v>822</v>
      </c>
      <c r="E12426" t="s">
        <v>823</v>
      </c>
      <c r="F12426" t="s">
        <v>862</v>
      </c>
      <c r="G12426" t="s">
        <v>863</v>
      </c>
      <c r="H12426" t="s">
        <v>1134</v>
      </c>
      <c r="I12426">
        <v>335</v>
      </c>
      <c r="J12426" t="s">
        <v>1135</v>
      </c>
      <c r="K12426" t="s">
        <v>828</v>
      </c>
      <c r="L12426" t="s">
        <v>235</v>
      </c>
      <c r="M12426" t="s">
        <v>829</v>
      </c>
      <c r="N12426">
        <v>0</v>
      </c>
      <c r="O12426">
        <v>0</v>
      </c>
      <c r="P12426" t="s">
        <v>829</v>
      </c>
      <c r="Q12426" t="s">
        <v>829</v>
      </c>
      <c r="R12426" t="s">
        <v>829</v>
      </c>
      <c r="S12426">
        <v>0</v>
      </c>
      <c r="T12426">
        <v>0</v>
      </c>
      <c r="U12426">
        <v>0</v>
      </c>
      <c r="V12426">
        <v>0</v>
      </c>
    </row>
    <row r="12427" spans="1:22" x14ac:dyDescent="0.3">
      <c r="A12427">
        <v>202324</v>
      </c>
      <c r="B12427" t="s">
        <v>820</v>
      </c>
      <c r="C12427" t="s">
        <v>821</v>
      </c>
      <c r="D12427" t="s">
        <v>822</v>
      </c>
      <c r="E12427" t="s">
        <v>823</v>
      </c>
      <c r="F12427" t="s">
        <v>862</v>
      </c>
      <c r="G12427" t="s">
        <v>863</v>
      </c>
      <c r="H12427" t="s">
        <v>1134</v>
      </c>
      <c r="I12427">
        <v>335</v>
      </c>
      <c r="J12427" t="s">
        <v>1135</v>
      </c>
      <c r="K12427" t="s">
        <v>828</v>
      </c>
      <c r="L12427" t="s">
        <v>235</v>
      </c>
      <c r="M12427" t="s">
        <v>829</v>
      </c>
      <c r="N12427">
        <v>118533</v>
      </c>
      <c r="O12427">
        <v>0</v>
      </c>
      <c r="P12427" t="s">
        <v>829</v>
      </c>
      <c r="Q12427" t="s">
        <v>829</v>
      </c>
      <c r="R12427" t="s">
        <v>829</v>
      </c>
      <c r="S12427">
        <v>118533</v>
      </c>
      <c r="T12427">
        <v>0</v>
      </c>
      <c r="U12427">
        <v>118533</v>
      </c>
      <c r="V12427">
        <v>5</v>
      </c>
    </row>
    <row r="12428" spans="1:22" x14ac:dyDescent="0.3">
      <c r="A12428">
        <v>202122</v>
      </c>
      <c r="B12428" t="s">
        <v>820</v>
      </c>
      <c r="C12428" t="s">
        <v>821</v>
      </c>
      <c r="D12428" t="s">
        <v>822</v>
      </c>
      <c r="E12428" t="s">
        <v>823</v>
      </c>
      <c r="F12428" t="s">
        <v>862</v>
      </c>
      <c r="G12428" t="s">
        <v>863</v>
      </c>
      <c r="H12428" t="s">
        <v>1134</v>
      </c>
      <c r="I12428">
        <v>335</v>
      </c>
      <c r="J12428" t="s">
        <v>1135</v>
      </c>
      <c r="K12428" t="s">
        <v>828</v>
      </c>
      <c r="L12428" t="s">
        <v>534</v>
      </c>
      <c r="M12428">
        <v>703413</v>
      </c>
      <c r="N12428">
        <v>3908357</v>
      </c>
      <c r="O12428">
        <v>221789</v>
      </c>
      <c r="P12428">
        <v>9638821</v>
      </c>
      <c r="Q12428">
        <v>534167</v>
      </c>
      <c r="R12428" t="s">
        <v>829</v>
      </c>
      <c r="S12428">
        <v>15006547</v>
      </c>
      <c r="T12428">
        <v>0</v>
      </c>
      <c r="U12428">
        <v>15006547</v>
      </c>
      <c r="V12428">
        <v>196</v>
      </c>
    </row>
    <row r="12429" spans="1:22" x14ac:dyDescent="0.3">
      <c r="A12429">
        <v>202223</v>
      </c>
      <c r="B12429" t="s">
        <v>820</v>
      </c>
      <c r="C12429" t="s">
        <v>821</v>
      </c>
      <c r="D12429" t="s">
        <v>822</v>
      </c>
      <c r="E12429" t="s">
        <v>823</v>
      </c>
      <c r="F12429" t="s">
        <v>862</v>
      </c>
      <c r="G12429" t="s">
        <v>863</v>
      </c>
      <c r="H12429" t="s">
        <v>1134</v>
      </c>
      <c r="I12429">
        <v>335</v>
      </c>
      <c r="J12429" t="s">
        <v>1135</v>
      </c>
      <c r="K12429" t="s">
        <v>828</v>
      </c>
      <c r="L12429" t="s">
        <v>534</v>
      </c>
      <c r="M12429">
        <v>771801</v>
      </c>
      <c r="N12429">
        <v>4754034</v>
      </c>
      <c r="O12429">
        <v>124808</v>
      </c>
      <c r="P12429">
        <v>10862102</v>
      </c>
      <c r="Q12429">
        <v>818332</v>
      </c>
      <c r="R12429" t="s">
        <v>829</v>
      </c>
      <c r="S12429">
        <v>17331077</v>
      </c>
      <c r="T12429">
        <v>0</v>
      </c>
      <c r="U12429">
        <v>17331077</v>
      </c>
      <c r="V12429">
        <v>229</v>
      </c>
    </row>
    <row r="12430" spans="1:22" x14ac:dyDescent="0.3">
      <c r="A12430">
        <v>202324</v>
      </c>
      <c r="B12430" t="s">
        <v>820</v>
      </c>
      <c r="C12430" t="s">
        <v>821</v>
      </c>
      <c r="D12430" t="s">
        <v>822</v>
      </c>
      <c r="E12430" t="s">
        <v>823</v>
      </c>
      <c r="F12430" t="s">
        <v>862</v>
      </c>
      <c r="G12430" t="s">
        <v>863</v>
      </c>
      <c r="H12430" t="s">
        <v>1134</v>
      </c>
      <c r="I12430">
        <v>335</v>
      </c>
      <c r="J12430" t="s">
        <v>1135</v>
      </c>
      <c r="K12430" t="s">
        <v>828</v>
      </c>
      <c r="L12430" t="s">
        <v>534</v>
      </c>
      <c r="M12430">
        <v>908605</v>
      </c>
      <c r="N12430">
        <v>7140496</v>
      </c>
      <c r="O12430">
        <v>472691</v>
      </c>
      <c r="P12430">
        <v>10160522</v>
      </c>
      <c r="Q12430">
        <v>1209036</v>
      </c>
      <c r="R12430" t="s">
        <v>829</v>
      </c>
      <c r="S12430">
        <v>19891351</v>
      </c>
      <c r="T12430">
        <v>0</v>
      </c>
      <c r="U12430">
        <v>19891351</v>
      </c>
      <c r="V12430">
        <v>266</v>
      </c>
    </row>
    <row r="12431" spans="1:22" x14ac:dyDescent="0.3">
      <c r="A12431">
        <v>202122</v>
      </c>
      <c r="B12431" t="s">
        <v>820</v>
      </c>
      <c r="C12431" t="s">
        <v>821</v>
      </c>
      <c r="D12431" t="s">
        <v>822</v>
      </c>
      <c r="E12431" t="s">
        <v>823</v>
      </c>
      <c r="F12431" t="s">
        <v>862</v>
      </c>
      <c r="G12431" t="s">
        <v>863</v>
      </c>
      <c r="H12431" t="s">
        <v>1134</v>
      </c>
      <c r="I12431">
        <v>335</v>
      </c>
      <c r="J12431" t="s">
        <v>1135</v>
      </c>
      <c r="K12431" t="s">
        <v>828</v>
      </c>
      <c r="L12431" t="s">
        <v>603</v>
      </c>
      <c r="M12431" t="s">
        <v>829</v>
      </c>
      <c r="N12431" t="s">
        <v>829</v>
      </c>
      <c r="O12431" t="s">
        <v>829</v>
      </c>
      <c r="P12431">
        <v>0</v>
      </c>
      <c r="Q12431">
        <v>0</v>
      </c>
      <c r="R12431">
        <v>0</v>
      </c>
      <c r="S12431">
        <v>0</v>
      </c>
      <c r="T12431">
        <v>0</v>
      </c>
      <c r="U12431">
        <v>0</v>
      </c>
      <c r="V12431">
        <v>0</v>
      </c>
    </row>
    <row r="12432" spans="1:22" x14ac:dyDescent="0.3">
      <c r="A12432">
        <v>202223</v>
      </c>
      <c r="B12432" t="s">
        <v>820</v>
      </c>
      <c r="C12432" t="s">
        <v>821</v>
      </c>
      <c r="D12432" t="s">
        <v>822</v>
      </c>
      <c r="E12432" t="s">
        <v>823</v>
      </c>
      <c r="F12432" t="s">
        <v>862</v>
      </c>
      <c r="G12432" t="s">
        <v>863</v>
      </c>
      <c r="H12432" t="s">
        <v>1134</v>
      </c>
      <c r="I12432">
        <v>335</v>
      </c>
      <c r="J12432" t="s">
        <v>1135</v>
      </c>
      <c r="K12432" t="s">
        <v>828</v>
      </c>
      <c r="L12432" t="s">
        <v>603</v>
      </c>
      <c r="M12432" t="s">
        <v>829</v>
      </c>
      <c r="N12432" t="s">
        <v>829</v>
      </c>
      <c r="O12432" t="s">
        <v>829</v>
      </c>
      <c r="P12432">
        <v>0</v>
      </c>
      <c r="Q12432">
        <v>0</v>
      </c>
      <c r="R12432">
        <v>0</v>
      </c>
      <c r="S12432">
        <v>0</v>
      </c>
      <c r="T12432">
        <v>0</v>
      </c>
      <c r="U12432">
        <v>0</v>
      </c>
      <c r="V12432">
        <v>0</v>
      </c>
    </row>
    <row r="12433" spans="1:22" x14ac:dyDescent="0.3">
      <c r="A12433">
        <v>202324</v>
      </c>
      <c r="B12433" t="s">
        <v>820</v>
      </c>
      <c r="C12433" t="s">
        <v>821</v>
      </c>
      <c r="D12433" t="s">
        <v>822</v>
      </c>
      <c r="E12433" t="s">
        <v>823</v>
      </c>
      <c r="F12433" t="s">
        <v>862</v>
      </c>
      <c r="G12433" t="s">
        <v>863</v>
      </c>
      <c r="H12433" t="s">
        <v>1134</v>
      </c>
      <c r="I12433">
        <v>335</v>
      </c>
      <c r="J12433" t="s">
        <v>1135</v>
      </c>
      <c r="K12433" t="s">
        <v>828</v>
      </c>
      <c r="L12433" t="s">
        <v>603</v>
      </c>
      <c r="M12433" t="s">
        <v>829</v>
      </c>
      <c r="N12433" t="s">
        <v>829</v>
      </c>
      <c r="O12433" t="s">
        <v>829</v>
      </c>
      <c r="P12433">
        <v>0</v>
      </c>
      <c r="Q12433">
        <v>0</v>
      </c>
      <c r="R12433">
        <v>0</v>
      </c>
      <c r="S12433">
        <v>0</v>
      </c>
      <c r="T12433">
        <v>0</v>
      </c>
      <c r="U12433">
        <v>0</v>
      </c>
      <c r="V12433">
        <v>0</v>
      </c>
    </row>
    <row r="12434" spans="1:22" x14ac:dyDescent="0.3">
      <c r="A12434">
        <v>202122</v>
      </c>
      <c r="B12434" t="s">
        <v>820</v>
      </c>
      <c r="C12434" t="s">
        <v>821</v>
      </c>
      <c r="D12434" t="s">
        <v>822</v>
      </c>
      <c r="E12434" t="s">
        <v>823</v>
      </c>
      <c r="F12434" t="s">
        <v>862</v>
      </c>
      <c r="G12434" t="s">
        <v>863</v>
      </c>
      <c r="H12434" t="s">
        <v>1134</v>
      </c>
      <c r="I12434">
        <v>335</v>
      </c>
      <c r="J12434" t="s">
        <v>1135</v>
      </c>
      <c r="K12434" t="s">
        <v>828</v>
      </c>
      <c r="L12434" t="s">
        <v>606</v>
      </c>
      <c r="M12434">
        <v>0</v>
      </c>
      <c r="N12434">
        <v>19333</v>
      </c>
      <c r="O12434">
        <v>0</v>
      </c>
      <c r="P12434">
        <v>0</v>
      </c>
      <c r="Q12434">
        <v>0</v>
      </c>
      <c r="R12434">
        <v>0</v>
      </c>
      <c r="S12434">
        <v>19333</v>
      </c>
      <c r="T12434">
        <v>0</v>
      </c>
      <c r="U12434">
        <v>19333</v>
      </c>
      <c r="V12434">
        <v>0</v>
      </c>
    </row>
    <row r="12435" spans="1:22" x14ac:dyDescent="0.3">
      <c r="A12435">
        <v>202223</v>
      </c>
      <c r="B12435" t="s">
        <v>820</v>
      </c>
      <c r="C12435" t="s">
        <v>821</v>
      </c>
      <c r="D12435" t="s">
        <v>822</v>
      </c>
      <c r="E12435" t="s">
        <v>823</v>
      </c>
      <c r="F12435" t="s">
        <v>862</v>
      </c>
      <c r="G12435" t="s">
        <v>863</v>
      </c>
      <c r="H12435" t="s">
        <v>1134</v>
      </c>
      <c r="I12435">
        <v>335</v>
      </c>
      <c r="J12435" t="s">
        <v>1135</v>
      </c>
      <c r="K12435" t="s">
        <v>828</v>
      </c>
      <c r="L12435" t="s">
        <v>606</v>
      </c>
      <c r="M12435">
        <v>0</v>
      </c>
      <c r="N12435">
        <v>0</v>
      </c>
      <c r="O12435">
        <v>0</v>
      </c>
      <c r="P12435">
        <v>0</v>
      </c>
      <c r="Q12435">
        <v>0</v>
      </c>
      <c r="R12435">
        <v>0</v>
      </c>
      <c r="S12435">
        <v>0</v>
      </c>
      <c r="T12435">
        <v>0</v>
      </c>
      <c r="U12435">
        <v>0</v>
      </c>
      <c r="V12435">
        <v>0</v>
      </c>
    </row>
    <row r="12436" spans="1:22" x14ac:dyDescent="0.3">
      <c r="A12436">
        <v>202324</v>
      </c>
      <c r="B12436" t="s">
        <v>820</v>
      </c>
      <c r="C12436" t="s">
        <v>821</v>
      </c>
      <c r="D12436" t="s">
        <v>822</v>
      </c>
      <c r="E12436" t="s">
        <v>823</v>
      </c>
      <c r="F12436" t="s">
        <v>862</v>
      </c>
      <c r="G12436" t="s">
        <v>863</v>
      </c>
      <c r="H12436" t="s">
        <v>1134</v>
      </c>
      <c r="I12436">
        <v>335</v>
      </c>
      <c r="J12436" t="s">
        <v>1135</v>
      </c>
      <c r="K12436" t="s">
        <v>828</v>
      </c>
      <c r="L12436" t="s">
        <v>606</v>
      </c>
      <c r="M12436">
        <v>0</v>
      </c>
      <c r="N12436">
        <v>0</v>
      </c>
      <c r="O12436">
        <v>0</v>
      </c>
      <c r="P12436">
        <v>175685</v>
      </c>
      <c r="Q12436">
        <v>0</v>
      </c>
      <c r="R12436">
        <v>0</v>
      </c>
      <c r="S12436">
        <v>175685</v>
      </c>
      <c r="T12436">
        <v>0</v>
      </c>
      <c r="U12436">
        <v>175685</v>
      </c>
      <c r="V12436">
        <v>2</v>
      </c>
    </row>
    <row r="12437" spans="1:22" x14ac:dyDescent="0.3">
      <c r="A12437">
        <v>202122</v>
      </c>
      <c r="B12437" t="s">
        <v>820</v>
      </c>
      <c r="C12437" t="s">
        <v>821</v>
      </c>
      <c r="D12437" t="s">
        <v>822</v>
      </c>
      <c r="E12437" t="s">
        <v>823</v>
      </c>
      <c r="F12437" t="s">
        <v>862</v>
      </c>
      <c r="G12437" t="s">
        <v>863</v>
      </c>
      <c r="H12437" t="s">
        <v>1134</v>
      </c>
      <c r="I12437">
        <v>335</v>
      </c>
      <c r="J12437" t="s">
        <v>1135</v>
      </c>
      <c r="K12437" t="s">
        <v>828</v>
      </c>
      <c r="L12437" t="s">
        <v>609</v>
      </c>
      <c r="M12437" t="s">
        <v>829</v>
      </c>
      <c r="N12437" t="s">
        <v>829</v>
      </c>
      <c r="O12437" t="s">
        <v>829</v>
      </c>
      <c r="P12437" t="s">
        <v>829</v>
      </c>
      <c r="Q12437">
        <v>0</v>
      </c>
      <c r="R12437" t="s">
        <v>829</v>
      </c>
      <c r="S12437">
        <v>0</v>
      </c>
      <c r="T12437">
        <v>0</v>
      </c>
      <c r="U12437">
        <v>0</v>
      </c>
      <c r="V12437">
        <v>0</v>
      </c>
    </row>
    <row r="12438" spans="1:22" x14ac:dyDescent="0.3">
      <c r="A12438">
        <v>202223</v>
      </c>
      <c r="B12438" t="s">
        <v>820</v>
      </c>
      <c r="C12438" t="s">
        <v>821</v>
      </c>
      <c r="D12438" t="s">
        <v>822</v>
      </c>
      <c r="E12438" t="s">
        <v>823</v>
      </c>
      <c r="F12438" t="s">
        <v>862</v>
      </c>
      <c r="G12438" t="s">
        <v>863</v>
      </c>
      <c r="H12438" t="s">
        <v>1134</v>
      </c>
      <c r="I12438">
        <v>335</v>
      </c>
      <c r="J12438" t="s">
        <v>1135</v>
      </c>
      <c r="K12438" t="s">
        <v>828</v>
      </c>
      <c r="L12438" t="s">
        <v>609</v>
      </c>
      <c r="M12438" t="s">
        <v>829</v>
      </c>
      <c r="N12438" t="s">
        <v>829</v>
      </c>
      <c r="O12438" t="s">
        <v>829</v>
      </c>
      <c r="P12438" t="s">
        <v>829</v>
      </c>
      <c r="Q12438">
        <v>0</v>
      </c>
      <c r="R12438" t="s">
        <v>829</v>
      </c>
      <c r="S12438">
        <v>0</v>
      </c>
      <c r="T12438">
        <v>0</v>
      </c>
      <c r="U12438">
        <v>0</v>
      </c>
      <c r="V12438">
        <v>0</v>
      </c>
    </row>
    <row r="12439" spans="1:22" x14ac:dyDescent="0.3">
      <c r="A12439">
        <v>202122</v>
      </c>
      <c r="B12439" t="s">
        <v>820</v>
      </c>
      <c r="C12439" t="s">
        <v>821</v>
      </c>
      <c r="D12439" t="s">
        <v>822</v>
      </c>
      <c r="E12439" t="s">
        <v>823</v>
      </c>
      <c r="F12439" t="s">
        <v>862</v>
      </c>
      <c r="G12439" t="s">
        <v>863</v>
      </c>
      <c r="H12439" t="s">
        <v>1134</v>
      </c>
      <c r="I12439">
        <v>335</v>
      </c>
      <c r="J12439" t="s">
        <v>1135</v>
      </c>
      <c r="K12439" t="s">
        <v>828</v>
      </c>
      <c r="L12439" t="s">
        <v>830</v>
      </c>
      <c r="M12439">
        <v>0</v>
      </c>
      <c r="N12439">
        <v>0</v>
      </c>
      <c r="O12439">
        <v>0</v>
      </c>
      <c r="P12439">
        <v>0</v>
      </c>
      <c r="Q12439">
        <v>0</v>
      </c>
      <c r="R12439">
        <v>0</v>
      </c>
      <c r="S12439">
        <v>0</v>
      </c>
      <c r="T12439">
        <v>0</v>
      </c>
      <c r="U12439">
        <v>0</v>
      </c>
      <c r="V12439">
        <v>0</v>
      </c>
    </row>
    <row r="12440" spans="1:22" x14ac:dyDescent="0.3">
      <c r="A12440">
        <v>202223</v>
      </c>
      <c r="B12440" t="s">
        <v>820</v>
      </c>
      <c r="C12440" t="s">
        <v>821</v>
      </c>
      <c r="D12440" t="s">
        <v>822</v>
      </c>
      <c r="E12440" t="s">
        <v>823</v>
      </c>
      <c r="F12440" t="s">
        <v>862</v>
      </c>
      <c r="G12440" t="s">
        <v>863</v>
      </c>
      <c r="H12440" t="s">
        <v>1134</v>
      </c>
      <c r="I12440">
        <v>335</v>
      </c>
      <c r="J12440" t="s">
        <v>1135</v>
      </c>
      <c r="K12440" t="s">
        <v>828</v>
      </c>
      <c r="L12440" t="s">
        <v>830</v>
      </c>
      <c r="M12440">
        <v>0</v>
      </c>
      <c r="N12440">
        <v>0</v>
      </c>
      <c r="O12440">
        <v>0</v>
      </c>
      <c r="P12440">
        <v>0</v>
      </c>
      <c r="Q12440">
        <v>0</v>
      </c>
      <c r="R12440">
        <v>0</v>
      </c>
      <c r="S12440">
        <v>0</v>
      </c>
      <c r="T12440">
        <v>0</v>
      </c>
      <c r="U12440">
        <v>0</v>
      </c>
      <c r="V12440">
        <v>0</v>
      </c>
    </row>
    <row r="12441" spans="1:22" x14ac:dyDescent="0.3">
      <c r="A12441">
        <v>202324</v>
      </c>
      <c r="B12441" t="s">
        <v>820</v>
      </c>
      <c r="C12441" t="s">
        <v>821</v>
      </c>
      <c r="D12441" t="s">
        <v>822</v>
      </c>
      <c r="E12441" t="s">
        <v>823</v>
      </c>
      <c r="F12441" t="s">
        <v>862</v>
      </c>
      <c r="G12441" t="s">
        <v>863</v>
      </c>
      <c r="H12441" t="s">
        <v>1134</v>
      </c>
      <c r="I12441">
        <v>335</v>
      </c>
      <c r="J12441" t="s">
        <v>1135</v>
      </c>
      <c r="K12441" t="s">
        <v>828</v>
      </c>
      <c r="L12441" t="s">
        <v>830</v>
      </c>
      <c r="M12441">
        <v>0</v>
      </c>
      <c r="N12441">
        <v>0</v>
      </c>
      <c r="O12441">
        <v>0</v>
      </c>
      <c r="P12441">
        <v>0</v>
      </c>
      <c r="Q12441">
        <v>0</v>
      </c>
      <c r="R12441">
        <v>0</v>
      </c>
      <c r="S12441">
        <v>0</v>
      </c>
      <c r="T12441">
        <v>0</v>
      </c>
      <c r="U12441">
        <v>0</v>
      </c>
      <c r="V12441">
        <v>0</v>
      </c>
    </row>
    <row r="12442" spans="1:22" x14ac:dyDescent="0.3">
      <c r="A12442">
        <v>202122</v>
      </c>
      <c r="B12442" t="s">
        <v>820</v>
      </c>
      <c r="C12442" t="s">
        <v>821</v>
      </c>
      <c r="D12442" t="s">
        <v>822</v>
      </c>
      <c r="E12442" t="s">
        <v>823</v>
      </c>
      <c r="F12442" t="s">
        <v>862</v>
      </c>
      <c r="G12442" t="s">
        <v>863</v>
      </c>
      <c r="H12442" t="s">
        <v>1134</v>
      </c>
      <c r="I12442">
        <v>335</v>
      </c>
      <c r="J12442" t="s">
        <v>1135</v>
      </c>
      <c r="K12442" t="s">
        <v>828</v>
      </c>
      <c r="L12442" t="s">
        <v>537</v>
      </c>
      <c r="M12442">
        <v>319127</v>
      </c>
      <c r="N12442">
        <v>2358682</v>
      </c>
      <c r="O12442">
        <v>3329529</v>
      </c>
      <c r="P12442">
        <v>641286</v>
      </c>
      <c r="Q12442">
        <v>42566</v>
      </c>
      <c r="R12442">
        <v>0</v>
      </c>
      <c r="S12442">
        <v>6691190</v>
      </c>
      <c r="T12442">
        <v>0</v>
      </c>
      <c r="U12442">
        <v>6691190</v>
      </c>
      <c r="V12442">
        <v>87</v>
      </c>
    </row>
    <row r="12443" spans="1:22" x14ac:dyDescent="0.3">
      <c r="A12443">
        <v>202223</v>
      </c>
      <c r="B12443" t="s">
        <v>820</v>
      </c>
      <c r="C12443" t="s">
        <v>821</v>
      </c>
      <c r="D12443" t="s">
        <v>822</v>
      </c>
      <c r="E12443" t="s">
        <v>823</v>
      </c>
      <c r="F12443" t="s">
        <v>862</v>
      </c>
      <c r="G12443" t="s">
        <v>863</v>
      </c>
      <c r="H12443" t="s">
        <v>1134</v>
      </c>
      <c r="I12443">
        <v>335</v>
      </c>
      <c r="J12443" t="s">
        <v>1135</v>
      </c>
      <c r="K12443" t="s">
        <v>828</v>
      </c>
      <c r="L12443" t="s">
        <v>537</v>
      </c>
      <c r="M12443">
        <v>74629</v>
      </c>
      <c r="N12443">
        <v>1424587</v>
      </c>
      <c r="O12443">
        <v>2797723</v>
      </c>
      <c r="P12443">
        <v>1087180</v>
      </c>
      <c r="Q12443">
        <v>79891</v>
      </c>
      <c r="R12443">
        <v>0</v>
      </c>
      <c r="S12443">
        <v>5464010</v>
      </c>
      <c r="T12443">
        <v>0</v>
      </c>
      <c r="U12443">
        <v>5464010</v>
      </c>
      <c r="V12443">
        <v>72</v>
      </c>
    </row>
    <row r="12444" spans="1:22" x14ac:dyDescent="0.3">
      <c r="A12444">
        <v>202324</v>
      </c>
      <c r="B12444" t="s">
        <v>820</v>
      </c>
      <c r="C12444" t="s">
        <v>821</v>
      </c>
      <c r="D12444" t="s">
        <v>822</v>
      </c>
      <c r="E12444" t="s">
        <v>823</v>
      </c>
      <c r="F12444" t="s">
        <v>862</v>
      </c>
      <c r="G12444" t="s">
        <v>863</v>
      </c>
      <c r="H12444" t="s">
        <v>1134</v>
      </c>
      <c r="I12444">
        <v>335</v>
      </c>
      <c r="J12444" t="s">
        <v>1135</v>
      </c>
      <c r="K12444" t="s">
        <v>828</v>
      </c>
      <c r="L12444" t="s">
        <v>537</v>
      </c>
      <c r="M12444">
        <v>102026</v>
      </c>
      <c r="N12444">
        <v>2486885</v>
      </c>
      <c r="O12444">
        <v>3803980</v>
      </c>
      <c r="P12444">
        <v>4403271</v>
      </c>
      <c r="Q12444">
        <v>235535</v>
      </c>
      <c r="R12444">
        <v>1851218</v>
      </c>
      <c r="S12444">
        <v>12882915</v>
      </c>
      <c r="T12444">
        <v>0</v>
      </c>
      <c r="U12444">
        <v>12882915</v>
      </c>
      <c r="V12444">
        <v>172</v>
      </c>
    </row>
    <row r="12445" spans="1:22" x14ac:dyDescent="0.3">
      <c r="A12445">
        <v>202122</v>
      </c>
      <c r="B12445" t="s">
        <v>820</v>
      </c>
      <c r="C12445" t="s">
        <v>821</v>
      </c>
      <c r="D12445" t="s">
        <v>822</v>
      </c>
      <c r="E12445" t="s">
        <v>823</v>
      </c>
      <c r="F12445" t="s">
        <v>862</v>
      </c>
      <c r="G12445" t="s">
        <v>863</v>
      </c>
      <c r="H12445" t="s">
        <v>1134</v>
      </c>
      <c r="I12445">
        <v>335</v>
      </c>
      <c r="J12445" t="s">
        <v>1135</v>
      </c>
      <c r="K12445" t="s">
        <v>828</v>
      </c>
      <c r="L12445" t="s">
        <v>572</v>
      </c>
      <c r="M12445">
        <v>0</v>
      </c>
      <c r="N12445">
        <v>0</v>
      </c>
      <c r="O12445">
        <v>0</v>
      </c>
      <c r="P12445">
        <v>5836662</v>
      </c>
      <c r="Q12445">
        <v>0</v>
      </c>
      <c r="R12445">
        <v>1903333</v>
      </c>
      <c r="S12445">
        <v>7739995</v>
      </c>
      <c r="T12445">
        <v>0</v>
      </c>
      <c r="U12445">
        <v>7739995</v>
      </c>
      <c r="V12445">
        <v>101</v>
      </c>
    </row>
    <row r="12446" spans="1:22" x14ac:dyDescent="0.3">
      <c r="A12446">
        <v>202223</v>
      </c>
      <c r="B12446" t="s">
        <v>820</v>
      </c>
      <c r="C12446" t="s">
        <v>821</v>
      </c>
      <c r="D12446" t="s">
        <v>822</v>
      </c>
      <c r="E12446" t="s">
        <v>823</v>
      </c>
      <c r="F12446" t="s">
        <v>862</v>
      </c>
      <c r="G12446" t="s">
        <v>863</v>
      </c>
      <c r="H12446" t="s">
        <v>1134</v>
      </c>
      <c r="I12446">
        <v>335</v>
      </c>
      <c r="J12446" t="s">
        <v>1135</v>
      </c>
      <c r="K12446" t="s">
        <v>828</v>
      </c>
      <c r="L12446" t="s">
        <v>572</v>
      </c>
      <c r="M12446">
        <v>247746</v>
      </c>
      <c r="N12446">
        <v>0</v>
      </c>
      <c r="O12446">
        <v>0</v>
      </c>
      <c r="P12446">
        <v>8344921</v>
      </c>
      <c r="Q12446">
        <v>74110</v>
      </c>
      <c r="R12446">
        <v>2002811</v>
      </c>
      <c r="S12446">
        <v>10669588</v>
      </c>
      <c r="T12446">
        <v>0</v>
      </c>
      <c r="U12446">
        <v>10669588</v>
      </c>
      <c r="V12446">
        <v>141</v>
      </c>
    </row>
    <row r="12447" spans="1:22" x14ac:dyDescent="0.3">
      <c r="A12447">
        <v>202324</v>
      </c>
      <c r="B12447" t="s">
        <v>820</v>
      </c>
      <c r="C12447" t="s">
        <v>821</v>
      </c>
      <c r="D12447" t="s">
        <v>822</v>
      </c>
      <c r="E12447" t="s">
        <v>823</v>
      </c>
      <c r="F12447" t="s">
        <v>862</v>
      </c>
      <c r="G12447" t="s">
        <v>863</v>
      </c>
      <c r="H12447" t="s">
        <v>1134</v>
      </c>
      <c r="I12447">
        <v>335</v>
      </c>
      <c r="J12447" t="s">
        <v>1135</v>
      </c>
      <c r="K12447" t="s">
        <v>828</v>
      </c>
      <c r="L12447" t="s">
        <v>572</v>
      </c>
      <c r="M12447">
        <v>244669</v>
      </c>
      <c r="N12447">
        <v>131522</v>
      </c>
      <c r="O12447">
        <v>59400</v>
      </c>
      <c r="P12447">
        <v>11866464</v>
      </c>
      <c r="Q12447">
        <v>1048662</v>
      </c>
      <c r="R12447">
        <v>2307970</v>
      </c>
      <c r="S12447">
        <v>15658687</v>
      </c>
      <c r="T12447">
        <v>0</v>
      </c>
      <c r="U12447">
        <v>15658687</v>
      </c>
      <c r="V12447">
        <v>209</v>
      </c>
    </row>
    <row r="12448" spans="1:22" x14ac:dyDescent="0.3">
      <c r="A12448">
        <v>202122</v>
      </c>
      <c r="B12448" t="s">
        <v>820</v>
      </c>
      <c r="C12448" t="s">
        <v>821</v>
      </c>
      <c r="D12448" t="s">
        <v>822</v>
      </c>
      <c r="E12448" t="s">
        <v>823</v>
      </c>
      <c r="F12448" t="s">
        <v>862</v>
      </c>
      <c r="G12448" t="s">
        <v>863</v>
      </c>
      <c r="H12448" t="s">
        <v>1134</v>
      </c>
      <c r="I12448">
        <v>335</v>
      </c>
      <c r="J12448" t="s">
        <v>1135</v>
      </c>
      <c r="K12448" t="s">
        <v>828</v>
      </c>
      <c r="L12448" t="s">
        <v>539</v>
      </c>
      <c r="M12448">
        <v>0</v>
      </c>
      <c r="N12448">
        <v>241018</v>
      </c>
      <c r="O12448">
        <v>160679</v>
      </c>
      <c r="P12448" t="s">
        <v>829</v>
      </c>
      <c r="Q12448" t="s">
        <v>829</v>
      </c>
      <c r="R12448" t="s">
        <v>829</v>
      </c>
      <c r="S12448">
        <v>401697</v>
      </c>
      <c r="T12448">
        <v>0</v>
      </c>
      <c r="U12448">
        <v>401697</v>
      </c>
      <c r="V12448">
        <v>5</v>
      </c>
    </row>
    <row r="12449" spans="1:22" x14ac:dyDescent="0.3">
      <c r="A12449">
        <v>202223</v>
      </c>
      <c r="B12449" t="s">
        <v>820</v>
      </c>
      <c r="C12449" t="s">
        <v>821</v>
      </c>
      <c r="D12449" t="s">
        <v>822</v>
      </c>
      <c r="E12449" t="s">
        <v>823</v>
      </c>
      <c r="F12449" t="s">
        <v>862</v>
      </c>
      <c r="G12449" t="s">
        <v>863</v>
      </c>
      <c r="H12449" t="s">
        <v>1134</v>
      </c>
      <c r="I12449">
        <v>335</v>
      </c>
      <c r="J12449" t="s">
        <v>1135</v>
      </c>
      <c r="K12449" t="s">
        <v>828</v>
      </c>
      <c r="L12449" t="s">
        <v>539</v>
      </c>
      <c r="M12449">
        <v>0</v>
      </c>
      <c r="N12449">
        <v>0</v>
      </c>
      <c r="O12449">
        <v>0</v>
      </c>
      <c r="P12449" t="s">
        <v>829</v>
      </c>
      <c r="Q12449" t="s">
        <v>829</v>
      </c>
      <c r="R12449" t="s">
        <v>829</v>
      </c>
      <c r="S12449">
        <v>0</v>
      </c>
      <c r="T12449">
        <v>0</v>
      </c>
      <c r="U12449">
        <v>0</v>
      </c>
      <c r="V12449">
        <v>0</v>
      </c>
    </row>
    <row r="12450" spans="1:22" x14ac:dyDescent="0.3">
      <c r="A12450">
        <v>202324</v>
      </c>
      <c r="B12450" t="s">
        <v>820</v>
      </c>
      <c r="C12450" t="s">
        <v>821</v>
      </c>
      <c r="D12450" t="s">
        <v>822</v>
      </c>
      <c r="E12450" t="s">
        <v>823</v>
      </c>
      <c r="F12450" t="s">
        <v>862</v>
      </c>
      <c r="G12450" t="s">
        <v>863</v>
      </c>
      <c r="H12450" t="s">
        <v>1134</v>
      </c>
      <c r="I12450">
        <v>335</v>
      </c>
      <c r="J12450" t="s">
        <v>1135</v>
      </c>
      <c r="K12450" t="s">
        <v>828</v>
      </c>
      <c r="L12450" t="s">
        <v>539</v>
      </c>
      <c r="M12450">
        <v>0</v>
      </c>
      <c r="N12450">
        <v>0</v>
      </c>
      <c r="O12450">
        <v>0</v>
      </c>
      <c r="P12450" t="s">
        <v>829</v>
      </c>
      <c r="Q12450" t="s">
        <v>829</v>
      </c>
      <c r="R12450" t="s">
        <v>829</v>
      </c>
      <c r="S12450">
        <v>0</v>
      </c>
      <c r="T12450">
        <v>0</v>
      </c>
      <c r="U12450">
        <v>0</v>
      </c>
      <c r="V12450">
        <v>0</v>
      </c>
    </row>
    <row r="12451" spans="1:22" x14ac:dyDescent="0.3">
      <c r="A12451">
        <v>202122</v>
      </c>
      <c r="B12451" t="s">
        <v>820</v>
      </c>
      <c r="C12451" t="s">
        <v>821</v>
      </c>
      <c r="D12451" t="s">
        <v>822</v>
      </c>
      <c r="E12451" t="s">
        <v>823</v>
      </c>
      <c r="F12451" t="s">
        <v>862</v>
      </c>
      <c r="G12451" t="s">
        <v>863</v>
      </c>
      <c r="H12451" t="s">
        <v>1134</v>
      </c>
      <c r="I12451">
        <v>335</v>
      </c>
      <c r="J12451" t="s">
        <v>1135</v>
      </c>
      <c r="K12451" t="s">
        <v>828</v>
      </c>
      <c r="L12451" t="s">
        <v>541</v>
      </c>
      <c r="M12451">
        <v>253373</v>
      </c>
      <c r="N12451">
        <v>1524018</v>
      </c>
      <c r="O12451">
        <v>1013493</v>
      </c>
      <c r="P12451">
        <v>42229</v>
      </c>
      <c r="Q12451">
        <v>14077</v>
      </c>
      <c r="R12451">
        <v>0</v>
      </c>
      <c r="S12451">
        <v>2847190</v>
      </c>
      <c r="T12451">
        <v>0</v>
      </c>
      <c r="U12451">
        <v>2847190</v>
      </c>
      <c r="V12451">
        <v>37</v>
      </c>
    </row>
    <row r="12452" spans="1:22" x14ac:dyDescent="0.3">
      <c r="A12452">
        <v>202223</v>
      </c>
      <c r="B12452" t="s">
        <v>820</v>
      </c>
      <c r="C12452" t="s">
        <v>821</v>
      </c>
      <c r="D12452" t="s">
        <v>822</v>
      </c>
      <c r="E12452" t="s">
        <v>823</v>
      </c>
      <c r="F12452" t="s">
        <v>862</v>
      </c>
      <c r="G12452" t="s">
        <v>863</v>
      </c>
      <c r="H12452" t="s">
        <v>1134</v>
      </c>
      <c r="I12452">
        <v>335</v>
      </c>
      <c r="J12452" t="s">
        <v>1135</v>
      </c>
      <c r="K12452" t="s">
        <v>828</v>
      </c>
      <c r="L12452" t="s">
        <v>541</v>
      </c>
      <c r="M12452">
        <v>279260</v>
      </c>
      <c r="N12452">
        <v>1745375</v>
      </c>
      <c r="O12452">
        <v>1047225</v>
      </c>
      <c r="P12452">
        <v>349075</v>
      </c>
      <c r="Q12452">
        <v>69816</v>
      </c>
      <c r="R12452">
        <v>0</v>
      </c>
      <c r="S12452">
        <v>3490751</v>
      </c>
      <c r="T12452">
        <v>0</v>
      </c>
      <c r="U12452">
        <v>3490751</v>
      </c>
      <c r="V12452">
        <v>46</v>
      </c>
    </row>
    <row r="12453" spans="1:22" x14ac:dyDescent="0.3">
      <c r="A12453">
        <v>202324</v>
      </c>
      <c r="B12453" t="s">
        <v>820</v>
      </c>
      <c r="C12453" t="s">
        <v>821</v>
      </c>
      <c r="D12453" t="s">
        <v>822</v>
      </c>
      <c r="E12453" t="s">
        <v>823</v>
      </c>
      <c r="F12453" t="s">
        <v>862</v>
      </c>
      <c r="G12453" t="s">
        <v>863</v>
      </c>
      <c r="H12453" t="s">
        <v>1134</v>
      </c>
      <c r="I12453">
        <v>335</v>
      </c>
      <c r="J12453" t="s">
        <v>1135</v>
      </c>
      <c r="K12453" t="s">
        <v>828</v>
      </c>
      <c r="L12453" t="s">
        <v>541</v>
      </c>
      <c r="M12453">
        <v>210219</v>
      </c>
      <c r="N12453">
        <v>1313870</v>
      </c>
      <c r="O12453">
        <v>788322</v>
      </c>
      <c r="P12453">
        <v>262774</v>
      </c>
      <c r="Q12453">
        <v>52555</v>
      </c>
      <c r="R12453">
        <v>0</v>
      </c>
      <c r="S12453">
        <v>2627739</v>
      </c>
      <c r="T12453">
        <v>0</v>
      </c>
      <c r="U12453">
        <v>2627739</v>
      </c>
      <c r="V12453">
        <v>35</v>
      </c>
    </row>
    <row r="12454" spans="1:22" x14ac:dyDescent="0.3">
      <c r="A12454">
        <v>202122</v>
      </c>
      <c r="B12454" t="s">
        <v>820</v>
      </c>
      <c r="C12454" t="s">
        <v>821</v>
      </c>
      <c r="D12454" t="s">
        <v>822</v>
      </c>
      <c r="E12454" t="s">
        <v>823</v>
      </c>
      <c r="F12454" t="s">
        <v>862</v>
      </c>
      <c r="G12454" t="s">
        <v>863</v>
      </c>
      <c r="H12454" t="s">
        <v>1134</v>
      </c>
      <c r="I12454">
        <v>335</v>
      </c>
      <c r="J12454" t="s">
        <v>1135</v>
      </c>
      <c r="K12454" t="s">
        <v>828</v>
      </c>
      <c r="L12454" t="s">
        <v>831</v>
      </c>
      <c r="M12454" t="s">
        <v>829</v>
      </c>
      <c r="N12454" t="s">
        <v>829</v>
      </c>
      <c r="O12454" t="s">
        <v>829</v>
      </c>
      <c r="P12454">
        <v>26197</v>
      </c>
      <c r="Q12454">
        <v>0</v>
      </c>
      <c r="R12454" t="s">
        <v>829</v>
      </c>
      <c r="S12454">
        <v>26197</v>
      </c>
      <c r="T12454">
        <v>0</v>
      </c>
      <c r="U12454">
        <v>26197</v>
      </c>
      <c r="V12454">
        <v>0</v>
      </c>
    </row>
    <row r="12455" spans="1:22" x14ac:dyDescent="0.3">
      <c r="A12455">
        <v>202223</v>
      </c>
      <c r="B12455" t="s">
        <v>820</v>
      </c>
      <c r="C12455" t="s">
        <v>821</v>
      </c>
      <c r="D12455" t="s">
        <v>822</v>
      </c>
      <c r="E12455" t="s">
        <v>823</v>
      </c>
      <c r="F12455" t="s">
        <v>862</v>
      </c>
      <c r="G12455" t="s">
        <v>863</v>
      </c>
      <c r="H12455" t="s">
        <v>1134</v>
      </c>
      <c r="I12455">
        <v>335</v>
      </c>
      <c r="J12455" t="s">
        <v>1135</v>
      </c>
      <c r="K12455" t="s">
        <v>828</v>
      </c>
      <c r="L12455" t="s">
        <v>831</v>
      </c>
      <c r="M12455" t="s">
        <v>829</v>
      </c>
      <c r="N12455" t="s">
        <v>829</v>
      </c>
      <c r="O12455" t="s">
        <v>829</v>
      </c>
      <c r="P12455">
        <v>0</v>
      </c>
      <c r="Q12455">
        <v>0</v>
      </c>
      <c r="R12455" t="s">
        <v>829</v>
      </c>
      <c r="S12455">
        <v>0</v>
      </c>
      <c r="T12455">
        <v>0</v>
      </c>
      <c r="U12455">
        <v>0</v>
      </c>
      <c r="V12455">
        <v>0</v>
      </c>
    </row>
    <row r="12456" spans="1:22" x14ac:dyDescent="0.3">
      <c r="A12456">
        <v>202324</v>
      </c>
      <c r="B12456" t="s">
        <v>820</v>
      </c>
      <c r="C12456" t="s">
        <v>821</v>
      </c>
      <c r="D12456" t="s">
        <v>822</v>
      </c>
      <c r="E12456" t="s">
        <v>823</v>
      </c>
      <c r="F12456" t="s">
        <v>862</v>
      </c>
      <c r="G12456" t="s">
        <v>863</v>
      </c>
      <c r="H12456" t="s">
        <v>1134</v>
      </c>
      <c r="I12456">
        <v>335</v>
      </c>
      <c r="J12456" t="s">
        <v>1135</v>
      </c>
      <c r="K12456" t="s">
        <v>828</v>
      </c>
      <c r="L12456" t="s">
        <v>831</v>
      </c>
      <c r="M12456" t="s">
        <v>829</v>
      </c>
      <c r="N12456" t="s">
        <v>829</v>
      </c>
      <c r="O12456" t="s">
        <v>829</v>
      </c>
      <c r="P12456">
        <v>6215</v>
      </c>
      <c r="Q12456">
        <v>50000</v>
      </c>
      <c r="R12456" t="s">
        <v>829</v>
      </c>
      <c r="S12456">
        <v>56215</v>
      </c>
      <c r="T12456">
        <v>0</v>
      </c>
      <c r="U12456">
        <v>56215</v>
      </c>
      <c r="V12456">
        <v>1</v>
      </c>
    </row>
    <row r="12457" spans="1:22" x14ac:dyDescent="0.3">
      <c r="A12457">
        <v>202122</v>
      </c>
      <c r="B12457" t="s">
        <v>820</v>
      </c>
      <c r="C12457" t="s">
        <v>821</v>
      </c>
      <c r="D12457" t="s">
        <v>822</v>
      </c>
      <c r="E12457" t="s">
        <v>823</v>
      </c>
      <c r="F12457" t="s">
        <v>862</v>
      </c>
      <c r="G12457" t="s">
        <v>863</v>
      </c>
      <c r="H12457" t="s">
        <v>1134</v>
      </c>
      <c r="I12457">
        <v>335</v>
      </c>
      <c r="J12457" t="s">
        <v>1135</v>
      </c>
      <c r="K12457" t="s">
        <v>828</v>
      </c>
      <c r="L12457" t="s">
        <v>832</v>
      </c>
      <c r="M12457">
        <v>0</v>
      </c>
      <c r="N12457">
        <v>0</v>
      </c>
      <c r="O12457">
        <v>0</v>
      </c>
      <c r="P12457">
        <v>0</v>
      </c>
      <c r="Q12457">
        <v>1523356</v>
      </c>
      <c r="R12457">
        <v>0</v>
      </c>
      <c r="S12457">
        <v>1523356</v>
      </c>
      <c r="T12457">
        <v>0</v>
      </c>
      <c r="U12457">
        <v>1523356</v>
      </c>
      <c r="V12457">
        <v>20</v>
      </c>
    </row>
    <row r="12458" spans="1:22" x14ac:dyDescent="0.3">
      <c r="A12458">
        <v>202223</v>
      </c>
      <c r="B12458" t="s">
        <v>820</v>
      </c>
      <c r="C12458" t="s">
        <v>821</v>
      </c>
      <c r="D12458" t="s">
        <v>822</v>
      </c>
      <c r="E12458" t="s">
        <v>823</v>
      </c>
      <c r="F12458" t="s">
        <v>862</v>
      </c>
      <c r="G12458" t="s">
        <v>863</v>
      </c>
      <c r="H12458" t="s">
        <v>1134</v>
      </c>
      <c r="I12458">
        <v>335</v>
      </c>
      <c r="J12458" t="s">
        <v>1135</v>
      </c>
      <c r="K12458" t="s">
        <v>828</v>
      </c>
      <c r="L12458" t="s">
        <v>832</v>
      </c>
      <c r="M12458">
        <v>0</v>
      </c>
      <c r="N12458">
        <v>0</v>
      </c>
      <c r="O12458">
        <v>0</v>
      </c>
      <c r="P12458">
        <v>0</v>
      </c>
      <c r="Q12458">
        <v>1536378</v>
      </c>
      <c r="R12458">
        <v>0</v>
      </c>
      <c r="S12458">
        <v>1536378</v>
      </c>
      <c r="T12458">
        <v>0</v>
      </c>
      <c r="U12458">
        <v>1536378</v>
      </c>
      <c r="V12458">
        <v>20</v>
      </c>
    </row>
    <row r="12459" spans="1:22" x14ac:dyDescent="0.3">
      <c r="A12459">
        <v>202324</v>
      </c>
      <c r="B12459" t="s">
        <v>820</v>
      </c>
      <c r="C12459" t="s">
        <v>821</v>
      </c>
      <c r="D12459" t="s">
        <v>822</v>
      </c>
      <c r="E12459" t="s">
        <v>823</v>
      </c>
      <c r="F12459" t="s">
        <v>862</v>
      </c>
      <c r="G12459" t="s">
        <v>863</v>
      </c>
      <c r="H12459" t="s">
        <v>1134</v>
      </c>
      <c r="I12459">
        <v>335</v>
      </c>
      <c r="J12459" t="s">
        <v>1135</v>
      </c>
      <c r="K12459" t="s">
        <v>828</v>
      </c>
      <c r="L12459" t="s">
        <v>832</v>
      </c>
      <c r="M12459">
        <v>0</v>
      </c>
      <c r="N12459">
        <v>0</v>
      </c>
      <c r="O12459">
        <v>0</v>
      </c>
      <c r="P12459">
        <v>0</v>
      </c>
      <c r="Q12459">
        <v>1888464</v>
      </c>
      <c r="R12459">
        <v>0</v>
      </c>
      <c r="S12459">
        <v>1888464</v>
      </c>
      <c r="T12459">
        <v>0</v>
      </c>
      <c r="U12459">
        <v>1888464</v>
      </c>
      <c r="V12459">
        <v>25</v>
      </c>
    </row>
    <row r="12460" spans="1:22" x14ac:dyDescent="0.3">
      <c r="A12460">
        <v>202122</v>
      </c>
      <c r="B12460" t="s">
        <v>820</v>
      </c>
      <c r="C12460" t="s">
        <v>821</v>
      </c>
      <c r="D12460" t="s">
        <v>822</v>
      </c>
      <c r="E12460" t="s">
        <v>823</v>
      </c>
      <c r="F12460" t="s">
        <v>862</v>
      </c>
      <c r="G12460" t="s">
        <v>863</v>
      </c>
      <c r="H12460" t="s">
        <v>1134</v>
      </c>
      <c r="I12460">
        <v>335</v>
      </c>
      <c r="J12460" t="s">
        <v>1135</v>
      </c>
      <c r="K12460" t="s">
        <v>828</v>
      </c>
      <c r="L12460" t="s">
        <v>544</v>
      </c>
      <c r="M12460">
        <v>0</v>
      </c>
      <c r="N12460">
        <v>120000</v>
      </c>
      <c r="O12460">
        <v>0</v>
      </c>
      <c r="P12460">
        <v>0</v>
      </c>
      <c r="Q12460">
        <v>50000</v>
      </c>
      <c r="R12460">
        <v>0</v>
      </c>
      <c r="S12460">
        <v>170000</v>
      </c>
      <c r="T12460">
        <v>0</v>
      </c>
      <c r="U12460">
        <v>170000</v>
      </c>
      <c r="V12460">
        <v>2</v>
      </c>
    </row>
    <row r="12461" spans="1:22" x14ac:dyDescent="0.3">
      <c r="A12461">
        <v>202223</v>
      </c>
      <c r="B12461" t="s">
        <v>820</v>
      </c>
      <c r="C12461" t="s">
        <v>821</v>
      </c>
      <c r="D12461" t="s">
        <v>822</v>
      </c>
      <c r="E12461" t="s">
        <v>823</v>
      </c>
      <c r="F12461" t="s">
        <v>862</v>
      </c>
      <c r="G12461" t="s">
        <v>863</v>
      </c>
      <c r="H12461" t="s">
        <v>1134</v>
      </c>
      <c r="I12461">
        <v>335</v>
      </c>
      <c r="J12461" t="s">
        <v>1135</v>
      </c>
      <c r="K12461" t="s">
        <v>828</v>
      </c>
      <c r="L12461" t="s">
        <v>544</v>
      </c>
      <c r="M12461">
        <v>0</v>
      </c>
      <c r="N12461">
        <v>120000</v>
      </c>
      <c r="O12461">
        <v>0</v>
      </c>
      <c r="P12461">
        <v>0</v>
      </c>
      <c r="Q12461">
        <v>50000</v>
      </c>
      <c r="R12461">
        <v>0</v>
      </c>
      <c r="S12461">
        <v>170000</v>
      </c>
      <c r="T12461">
        <v>0</v>
      </c>
      <c r="U12461">
        <v>170000</v>
      </c>
      <c r="V12461">
        <v>2</v>
      </c>
    </row>
    <row r="12462" spans="1:22" x14ac:dyDescent="0.3">
      <c r="A12462">
        <v>202324</v>
      </c>
      <c r="B12462" t="s">
        <v>820</v>
      </c>
      <c r="C12462" t="s">
        <v>821</v>
      </c>
      <c r="D12462" t="s">
        <v>822</v>
      </c>
      <c r="E12462" t="s">
        <v>823</v>
      </c>
      <c r="F12462" t="s">
        <v>862</v>
      </c>
      <c r="G12462" t="s">
        <v>863</v>
      </c>
      <c r="H12462" t="s">
        <v>1134</v>
      </c>
      <c r="I12462">
        <v>335</v>
      </c>
      <c r="J12462" t="s">
        <v>1135</v>
      </c>
      <c r="K12462" t="s">
        <v>828</v>
      </c>
      <c r="L12462" t="s">
        <v>544</v>
      </c>
      <c r="M12462">
        <v>0</v>
      </c>
      <c r="N12462">
        <v>120000</v>
      </c>
      <c r="O12462">
        <v>0</v>
      </c>
      <c r="P12462">
        <v>0</v>
      </c>
      <c r="Q12462">
        <v>50000</v>
      </c>
      <c r="R12462">
        <v>0</v>
      </c>
      <c r="S12462">
        <v>170000</v>
      </c>
      <c r="T12462">
        <v>0</v>
      </c>
      <c r="U12462">
        <v>170000</v>
      </c>
      <c r="V12462">
        <v>2</v>
      </c>
    </row>
    <row r="12463" spans="1:22" x14ac:dyDescent="0.3">
      <c r="A12463">
        <v>202122</v>
      </c>
      <c r="B12463" t="s">
        <v>820</v>
      </c>
      <c r="C12463" t="s">
        <v>821</v>
      </c>
      <c r="D12463" t="s">
        <v>822</v>
      </c>
      <c r="E12463" t="s">
        <v>823</v>
      </c>
      <c r="F12463" t="s">
        <v>862</v>
      </c>
      <c r="G12463" t="s">
        <v>863</v>
      </c>
      <c r="H12463" t="s">
        <v>1134</v>
      </c>
      <c r="I12463">
        <v>335</v>
      </c>
      <c r="J12463" t="s">
        <v>1135</v>
      </c>
      <c r="K12463" t="s">
        <v>828</v>
      </c>
      <c r="L12463" t="s">
        <v>600</v>
      </c>
      <c r="M12463" t="s">
        <v>829</v>
      </c>
      <c r="N12463" t="s">
        <v>829</v>
      </c>
      <c r="O12463" t="s">
        <v>829</v>
      </c>
      <c r="P12463">
        <v>0</v>
      </c>
      <c r="Q12463">
        <v>52507</v>
      </c>
      <c r="R12463" t="s">
        <v>829</v>
      </c>
      <c r="S12463">
        <v>52507</v>
      </c>
      <c r="T12463">
        <v>0</v>
      </c>
      <c r="U12463">
        <v>52507</v>
      </c>
      <c r="V12463">
        <v>1</v>
      </c>
    </row>
    <row r="12464" spans="1:22" x14ac:dyDescent="0.3">
      <c r="A12464">
        <v>202223</v>
      </c>
      <c r="B12464" t="s">
        <v>820</v>
      </c>
      <c r="C12464" t="s">
        <v>821</v>
      </c>
      <c r="D12464" t="s">
        <v>822</v>
      </c>
      <c r="E12464" t="s">
        <v>823</v>
      </c>
      <c r="F12464" t="s">
        <v>862</v>
      </c>
      <c r="G12464" t="s">
        <v>863</v>
      </c>
      <c r="H12464" t="s">
        <v>1134</v>
      </c>
      <c r="I12464">
        <v>335</v>
      </c>
      <c r="J12464" t="s">
        <v>1135</v>
      </c>
      <c r="K12464" t="s">
        <v>828</v>
      </c>
      <c r="L12464" t="s">
        <v>600</v>
      </c>
      <c r="M12464" t="s">
        <v>829</v>
      </c>
      <c r="N12464" t="s">
        <v>829</v>
      </c>
      <c r="O12464" t="s">
        <v>829</v>
      </c>
      <c r="P12464">
        <v>1304000</v>
      </c>
      <c r="Q12464">
        <v>0</v>
      </c>
      <c r="R12464" t="s">
        <v>829</v>
      </c>
      <c r="S12464">
        <v>1304000</v>
      </c>
      <c r="T12464">
        <v>0</v>
      </c>
      <c r="U12464">
        <v>1304000</v>
      </c>
      <c r="V12464">
        <v>17</v>
      </c>
    </row>
    <row r="12465" spans="1:22" x14ac:dyDescent="0.3">
      <c r="A12465">
        <v>202324</v>
      </c>
      <c r="B12465" t="s">
        <v>820</v>
      </c>
      <c r="C12465" t="s">
        <v>821</v>
      </c>
      <c r="D12465" t="s">
        <v>822</v>
      </c>
      <c r="E12465" t="s">
        <v>823</v>
      </c>
      <c r="F12465" t="s">
        <v>862</v>
      </c>
      <c r="G12465" t="s">
        <v>863</v>
      </c>
      <c r="H12465" t="s">
        <v>1134</v>
      </c>
      <c r="I12465">
        <v>335</v>
      </c>
      <c r="J12465" t="s">
        <v>1135</v>
      </c>
      <c r="K12465" t="s">
        <v>828</v>
      </c>
      <c r="L12465" t="s">
        <v>600</v>
      </c>
      <c r="M12465" t="s">
        <v>829</v>
      </c>
      <c r="N12465" t="s">
        <v>829</v>
      </c>
      <c r="O12465" t="s">
        <v>829</v>
      </c>
      <c r="P12465">
        <v>0</v>
      </c>
      <c r="Q12465">
        <v>0</v>
      </c>
      <c r="R12465" t="s">
        <v>829</v>
      </c>
      <c r="S12465">
        <v>0</v>
      </c>
      <c r="T12465">
        <v>0</v>
      </c>
      <c r="U12465">
        <v>0</v>
      </c>
      <c r="V12465">
        <v>0</v>
      </c>
    </row>
    <row r="12466" spans="1:22" x14ac:dyDescent="0.3">
      <c r="A12466">
        <v>202122</v>
      </c>
      <c r="B12466" t="s">
        <v>820</v>
      </c>
      <c r="C12466" t="s">
        <v>821</v>
      </c>
      <c r="D12466" t="s">
        <v>822</v>
      </c>
      <c r="E12466" t="s">
        <v>823</v>
      </c>
      <c r="F12466" t="s">
        <v>862</v>
      </c>
      <c r="G12466" t="s">
        <v>863</v>
      </c>
      <c r="H12466" t="s">
        <v>1134</v>
      </c>
      <c r="I12466">
        <v>335</v>
      </c>
      <c r="J12466" t="s">
        <v>1135</v>
      </c>
      <c r="K12466" t="s">
        <v>828</v>
      </c>
      <c r="L12466" t="s">
        <v>247</v>
      </c>
      <c r="M12466">
        <v>0</v>
      </c>
      <c r="N12466">
        <v>0</v>
      </c>
      <c r="O12466">
        <v>0</v>
      </c>
      <c r="P12466">
        <v>0</v>
      </c>
      <c r="Q12466">
        <v>0</v>
      </c>
      <c r="R12466">
        <v>0</v>
      </c>
      <c r="S12466">
        <v>0</v>
      </c>
      <c r="T12466">
        <v>0</v>
      </c>
      <c r="U12466">
        <v>0</v>
      </c>
      <c r="V12466">
        <v>0</v>
      </c>
    </row>
    <row r="12467" spans="1:22" x14ac:dyDescent="0.3">
      <c r="A12467">
        <v>202223</v>
      </c>
      <c r="B12467" t="s">
        <v>820</v>
      </c>
      <c r="C12467" t="s">
        <v>821</v>
      </c>
      <c r="D12467" t="s">
        <v>822</v>
      </c>
      <c r="E12467" t="s">
        <v>823</v>
      </c>
      <c r="F12467" t="s">
        <v>862</v>
      </c>
      <c r="G12467" t="s">
        <v>863</v>
      </c>
      <c r="H12467" t="s">
        <v>1134</v>
      </c>
      <c r="I12467">
        <v>335</v>
      </c>
      <c r="J12467" t="s">
        <v>1135</v>
      </c>
      <c r="K12467" t="s">
        <v>828</v>
      </c>
      <c r="L12467" t="s">
        <v>247</v>
      </c>
      <c r="M12467">
        <v>0</v>
      </c>
      <c r="N12467">
        <v>0</v>
      </c>
      <c r="O12467">
        <v>0</v>
      </c>
      <c r="P12467">
        <v>0</v>
      </c>
      <c r="Q12467">
        <v>0</v>
      </c>
      <c r="R12467">
        <v>0</v>
      </c>
      <c r="S12467">
        <v>0</v>
      </c>
      <c r="T12467">
        <v>0</v>
      </c>
      <c r="U12467">
        <v>0</v>
      </c>
      <c r="V12467">
        <v>0</v>
      </c>
    </row>
    <row r="12468" spans="1:22" x14ac:dyDescent="0.3">
      <c r="A12468">
        <v>202324</v>
      </c>
      <c r="B12468" t="s">
        <v>820</v>
      </c>
      <c r="C12468" t="s">
        <v>821</v>
      </c>
      <c r="D12468" t="s">
        <v>822</v>
      </c>
      <c r="E12468" t="s">
        <v>823</v>
      </c>
      <c r="F12468" t="s">
        <v>862</v>
      </c>
      <c r="G12468" t="s">
        <v>863</v>
      </c>
      <c r="H12468" t="s">
        <v>1134</v>
      </c>
      <c r="I12468">
        <v>335</v>
      </c>
      <c r="J12468" t="s">
        <v>1135</v>
      </c>
      <c r="K12468" t="s">
        <v>828</v>
      </c>
      <c r="L12468" t="s">
        <v>247</v>
      </c>
      <c r="M12468">
        <v>0</v>
      </c>
      <c r="N12468">
        <v>0</v>
      </c>
      <c r="O12468">
        <v>0</v>
      </c>
      <c r="P12468">
        <v>0</v>
      </c>
      <c r="Q12468">
        <v>0</v>
      </c>
      <c r="R12468">
        <v>0</v>
      </c>
      <c r="S12468">
        <v>0</v>
      </c>
      <c r="T12468">
        <v>0</v>
      </c>
      <c r="U12468">
        <v>0</v>
      </c>
      <c r="V12468">
        <v>0</v>
      </c>
    </row>
    <row r="12469" spans="1:22" x14ac:dyDescent="0.3">
      <c r="A12469">
        <v>202122</v>
      </c>
      <c r="B12469" t="s">
        <v>820</v>
      </c>
      <c r="C12469" t="s">
        <v>821</v>
      </c>
      <c r="D12469" t="s">
        <v>822</v>
      </c>
      <c r="E12469" t="s">
        <v>823</v>
      </c>
      <c r="F12469" t="s">
        <v>862</v>
      </c>
      <c r="G12469" t="s">
        <v>863</v>
      </c>
      <c r="H12469" t="s">
        <v>1134</v>
      </c>
      <c r="I12469">
        <v>335</v>
      </c>
      <c r="J12469" t="s">
        <v>1135</v>
      </c>
      <c r="K12469" t="s">
        <v>828</v>
      </c>
      <c r="L12469" t="s">
        <v>833</v>
      </c>
      <c r="M12469">
        <v>21175208</v>
      </c>
      <c r="N12469">
        <v>102005608</v>
      </c>
      <c r="O12469">
        <v>20062438</v>
      </c>
      <c r="P12469">
        <v>23729286</v>
      </c>
      <c r="Q12469">
        <v>3467480</v>
      </c>
      <c r="R12469">
        <v>1903333</v>
      </c>
      <c r="S12469">
        <v>173230347</v>
      </c>
      <c r="T12469">
        <v>0</v>
      </c>
      <c r="U12469">
        <v>173230347</v>
      </c>
      <c r="V12469" t="s">
        <v>834</v>
      </c>
    </row>
    <row r="12470" spans="1:22" x14ac:dyDescent="0.3">
      <c r="A12470">
        <v>202223</v>
      </c>
      <c r="B12470" t="s">
        <v>820</v>
      </c>
      <c r="C12470" t="s">
        <v>821</v>
      </c>
      <c r="D12470" t="s">
        <v>822</v>
      </c>
      <c r="E12470" t="s">
        <v>823</v>
      </c>
      <c r="F12470" t="s">
        <v>862</v>
      </c>
      <c r="G12470" t="s">
        <v>863</v>
      </c>
      <c r="H12470" t="s">
        <v>1134</v>
      </c>
      <c r="I12470">
        <v>335</v>
      </c>
      <c r="J12470" t="s">
        <v>1135</v>
      </c>
      <c r="K12470" t="s">
        <v>828</v>
      </c>
      <c r="L12470" t="s">
        <v>833</v>
      </c>
      <c r="M12470">
        <v>22966939</v>
      </c>
      <c r="N12470">
        <v>101383179</v>
      </c>
      <c r="O12470">
        <v>19878363</v>
      </c>
      <c r="P12470">
        <v>30412016</v>
      </c>
      <c r="Q12470">
        <v>3878527</v>
      </c>
      <c r="R12470">
        <v>2002811</v>
      </c>
      <c r="S12470">
        <v>181553074</v>
      </c>
      <c r="T12470">
        <v>0</v>
      </c>
      <c r="U12470">
        <v>181553074</v>
      </c>
      <c r="V12470" t="s">
        <v>834</v>
      </c>
    </row>
    <row r="12471" spans="1:22" x14ac:dyDescent="0.3">
      <c r="A12471">
        <v>202324</v>
      </c>
      <c r="B12471" t="s">
        <v>820</v>
      </c>
      <c r="C12471" t="s">
        <v>821</v>
      </c>
      <c r="D12471" t="s">
        <v>822</v>
      </c>
      <c r="E12471" t="s">
        <v>823</v>
      </c>
      <c r="F12471" t="s">
        <v>862</v>
      </c>
      <c r="G12471" t="s">
        <v>863</v>
      </c>
      <c r="H12471" t="s">
        <v>1134</v>
      </c>
      <c r="I12471">
        <v>335</v>
      </c>
      <c r="J12471" t="s">
        <v>1135</v>
      </c>
      <c r="K12471" t="s">
        <v>828</v>
      </c>
      <c r="L12471" t="s">
        <v>833</v>
      </c>
      <c r="M12471">
        <v>23748412</v>
      </c>
      <c r="N12471">
        <v>107616710</v>
      </c>
      <c r="O12471">
        <v>22119550</v>
      </c>
      <c r="P12471">
        <v>34499945</v>
      </c>
      <c r="Q12471">
        <v>5873369</v>
      </c>
      <c r="R12471">
        <v>4159189</v>
      </c>
      <c r="S12471">
        <v>199230171</v>
      </c>
      <c r="T12471">
        <v>0</v>
      </c>
      <c r="U12471">
        <v>199230171</v>
      </c>
      <c r="V12471" t="s">
        <v>834</v>
      </c>
    </row>
    <row r="12472" spans="1:22" x14ac:dyDescent="0.3">
      <c r="A12472">
        <v>202122</v>
      </c>
      <c r="B12472" t="s">
        <v>820</v>
      </c>
      <c r="C12472" t="s">
        <v>821</v>
      </c>
      <c r="D12472" t="s">
        <v>822</v>
      </c>
      <c r="E12472" t="s">
        <v>823</v>
      </c>
      <c r="F12472" t="s">
        <v>862</v>
      </c>
      <c r="G12472" t="s">
        <v>863</v>
      </c>
      <c r="H12472" t="s">
        <v>1134</v>
      </c>
      <c r="I12472">
        <v>335</v>
      </c>
      <c r="J12472" t="s">
        <v>1135</v>
      </c>
      <c r="K12472" t="s">
        <v>835</v>
      </c>
      <c r="L12472" t="s">
        <v>836</v>
      </c>
      <c r="M12472" t="s">
        <v>829</v>
      </c>
      <c r="N12472" t="s">
        <v>829</v>
      </c>
      <c r="O12472" t="s">
        <v>829</v>
      </c>
      <c r="P12472" t="s">
        <v>829</v>
      </c>
      <c r="Q12472" t="s">
        <v>829</v>
      </c>
      <c r="R12472" t="s">
        <v>829</v>
      </c>
      <c r="S12472">
        <v>169617319</v>
      </c>
      <c r="T12472" t="s">
        <v>829</v>
      </c>
      <c r="U12472" t="s">
        <v>829</v>
      </c>
      <c r="V12472" t="s">
        <v>834</v>
      </c>
    </row>
    <row r="12473" spans="1:22" x14ac:dyDescent="0.3">
      <c r="A12473">
        <v>202223</v>
      </c>
      <c r="B12473" t="s">
        <v>820</v>
      </c>
      <c r="C12473" t="s">
        <v>821</v>
      </c>
      <c r="D12473" t="s">
        <v>822</v>
      </c>
      <c r="E12473" t="s">
        <v>823</v>
      </c>
      <c r="F12473" t="s">
        <v>862</v>
      </c>
      <c r="G12473" t="s">
        <v>863</v>
      </c>
      <c r="H12473" t="s">
        <v>1134</v>
      </c>
      <c r="I12473">
        <v>335</v>
      </c>
      <c r="J12473" t="s">
        <v>1135</v>
      </c>
      <c r="K12473" t="s">
        <v>835</v>
      </c>
      <c r="L12473" t="s">
        <v>836</v>
      </c>
      <c r="M12473" t="s">
        <v>829</v>
      </c>
      <c r="N12473" t="s">
        <v>829</v>
      </c>
      <c r="O12473" t="s">
        <v>829</v>
      </c>
      <c r="P12473" t="s">
        <v>829</v>
      </c>
      <c r="Q12473" t="s">
        <v>829</v>
      </c>
      <c r="R12473" t="s">
        <v>829</v>
      </c>
      <c r="S12473">
        <v>178079958</v>
      </c>
      <c r="T12473" t="s">
        <v>829</v>
      </c>
      <c r="U12473" t="s">
        <v>829</v>
      </c>
      <c r="V12473" t="s">
        <v>834</v>
      </c>
    </row>
    <row r="12474" spans="1:22" x14ac:dyDescent="0.3">
      <c r="A12474">
        <v>202324</v>
      </c>
      <c r="B12474" t="s">
        <v>820</v>
      </c>
      <c r="C12474" t="s">
        <v>821</v>
      </c>
      <c r="D12474" t="s">
        <v>822</v>
      </c>
      <c r="E12474" t="s">
        <v>823</v>
      </c>
      <c r="F12474" t="s">
        <v>862</v>
      </c>
      <c r="G12474" t="s">
        <v>863</v>
      </c>
      <c r="H12474" t="s">
        <v>1134</v>
      </c>
      <c r="I12474">
        <v>335</v>
      </c>
      <c r="J12474" t="s">
        <v>1135</v>
      </c>
      <c r="K12474" t="s">
        <v>835</v>
      </c>
      <c r="L12474" t="s">
        <v>836</v>
      </c>
      <c r="M12474" t="s">
        <v>829</v>
      </c>
      <c r="N12474" t="s">
        <v>829</v>
      </c>
      <c r="O12474" t="s">
        <v>829</v>
      </c>
      <c r="P12474" t="s">
        <v>829</v>
      </c>
      <c r="Q12474" t="s">
        <v>829</v>
      </c>
      <c r="R12474" t="s">
        <v>829</v>
      </c>
      <c r="S12474">
        <v>189475602</v>
      </c>
      <c r="T12474" t="s">
        <v>829</v>
      </c>
      <c r="U12474" t="s">
        <v>829</v>
      </c>
      <c r="V12474" t="s">
        <v>834</v>
      </c>
    </row>
    <row r="12475" spans="1:22" x14ac:dyDescent="0.3">
      <c r="A12475">
        <v>202122</v>
      </c>
      <c r="B12475" t="s">
        <v>820</v>
      </c>
      <c r="C12475" t="s">
        <v>821</v>
      </c>
      <c r="D12475" t="s">
        <v>822</v>
      </c>
      <c r="E12475" t="s">
        <v>823</v>
      </c>
      <c r="F12475" t="s">
        <v>862</v>
      </c>
      <c r="G12475" t="s">
        <v>863</v>
      </c>
      <c r="H12475" t="s">
        <v>1134</v>
      </c>
      <c r="I12475">
        <v>335</v>
      </c>
      <c r="J12475" t="s">
        <v>1135</v>
      </c>
      <c r="K12475" t="s">
        <v>835</v>
      </c>
      <c r="L12475" t="s">
        <v>837</v>
      </c>
      <c r="M12475" t="s">
        <v>829</v>
      </c>
      <c r="N12475" t="s">
        <v>829</v>
      </c>
      <c r="O12475" t="s">
        <v>829</v>
      </c>
      <c r="P12475" t="s">
        <v>829</v>
      </c>
      <c r="Q12475" t="s">
        <v>829</v>
      </c>
      <c r="R12475" t="s">
        <v>829</v>
      </c>
      <c r="S12475">
        <v>-421181</v>
      </c>
      <c r="T12475" t="s">
        <v>829</v>
      </c>
      <c r="U12475" t="s">
        <v>829</v>
      </c>
      <c r="V12475" t="s">
        <v>834</v>
      </c>
    </row>
    <row r="12476" spans="1:22" x14ac:dyDescent="0.3">
      <c r="A12476">
        <v>202223</v>
      </c>
      <c r="B12476" t="s">
        <v>820</v>
      </c>
      <c r="C12476" t="s">
        <v>821</v>
      </c>
      <c r="D12476" t="s">
        <v>822</v>
      </c>
      <c r="E12476" t="s">
        <v>823</v>
      </c>
      <c r="F12476" t="s">
        <v>862</v>
      </c>
      <c r="G12476" t="s">
        <v>863</v>
      </c>
      <c r="H12476" t="s">
        <v>1134</v>
      </c>
      <c r="I12476">
        <v>335</v>
      </c>
      <c r="J12476" t="s">
        <v>1135</v>
      </c>
      <c r="K12476" t="s">
        <v>835</v>
      </c>
      <c r="L12476" t="s">
        <v>837</v>
      </c>
      <c r="M12476" t="s">
        <v>829</v>
      </c>
      <c r="N12476" t="s">
        <v>829</v>
      </c>
      <c r="O12476" t="s">
        <v>829</v>
      </c>
      <c r="P12476" t="s">
        <v>829</v>
      </c>
      <c r="Q12476" t="s">
        <v>829</v>
      </c>
      <c r="R12476" t="s">
        <v>829</v>
      </c>
      <c r="S12476">
        <v>187594</v>
      </c>
      <c r="T12476" t="s">
        <v>829</v>
      </c>
      <c r="U12476" t="s">
        <v>829</v>
      </c>
      <c r="V12476">
        <v>0</v>
      </c>
    </row>
    <row r="12477" spans="1:22" x14ac:dyDescent="0.3">
      <c r="A12477">
        <v>202324</v>
      </c>
      <c r="B12477" t="s">
        <v>820</v>
      </c>
      <c r="C12477" t="s">
        <v>821</v>
      </c>
      <c r="D12477" t="s">
        <v>822</v>
      </c>
      <c r="E12477" t="s">
        <v>823</v>
      </c>
      <c r="F12477" t="s">
        <v>862</v>
      </c>
      <c r="G12477" t="s">
        <v>863</v>
      </c>
      <c r="H12477" t="s">
        <v>1134</v>
      </c>
      <c r="I12477">
        <v>335</v>
      </c>
      <c r="J12477" t="s">
        <v>1135</v>
      </c>
      <c r="K12477" t="s">
        <v>835</v>
      </c>
      <c r="L12477" t="s">
        <v>837</v>
      </c>
      <c r="M12477" t="s">
        <v>829</v>
      </c>
      <c r="N12477" t="s">
        <v>829</v>
      </c>
      <c r="O12477" t="s">
        <v>829</v>
      </c>
      <c r="P12477" t="s">
        <v>829</v>
      </c>
      <c r="Q12477" t="s">
        <v>829</v>
      </c>
      <c r="R12477" t="s">
        <v>829</v>
      </c>
      <c r="S12477">
        <v>10796</v>
      </c>
      <c r="T12477" t="s">
        <v>829</v>
      </c>
      <c r="U12477" t="s">
        <v>829</v>
      </c>
      <c r="V12477">
        <v>0</v>
      </c>
    </row>
    <row r="12478" spans="1:22" x14ac:dyDescent="0.3">
      <c r="A12478">
        <v>202122</v>
      </c>
      <c r="B12478" t="s">
        <v>820</v>
      </c>
      <c r="C12478" t="s">
        <v>821</v>
      </c>
      <c r="D12478" t="s">
        <v>822</v>
      </c>
      <c r="E12478" t="s">
        <v>823</v>
      </c>
      <c r="F12478" t="s">
        <v>862</v>
      </c>
      <c r="G12478" t="s">
        <v>863</v>
      </c>
      <c r="H12478" t="s">
        <v>1134</v>
      </c>
      <c r="I12478">
        <v>335</v>
      </c>
      <c r="J12478" t="s">
        <v>1135</v>
      </c>
      <c r="K12478" t="s">
        <v>835</v>
      </c>
      <c r="L12478" t="s">
        <v>838</v>
      </c>
      <c r="M12478" t="s">
        <v>829</v>
      </c>
      <c r="N12478" t="s">
        <v>829</v>
      </c>
      <c r="O12478" t="s">
        <v>829</v>
      </c>
      <c r="P12478" t="s">
        <v>829</v>
      </c>
      <c r="Q12478" t="s">
        <v>829</v>
      </c>
      <c r="R12478" t="s">
        <v>829</v>
      </c>
      <c r="S12478">
        <v>1736633</v>
      </c>
      <c r="T12478" t="s">
        <v>829</v>
      </c>
      <c r="U12478" t="s">
        <v>829</v>
      </c>
      <c r="V12478" t="s">
        <v>834</v>
      </c>
    </row>
    <row r="12479" spans="1:22" x14ac:dyDescent="0.3">
      <c r="A12479">
        <v>202223</v>
      </c>
      <c r="B12479" t="s">
        <v>820</v>
      </c>
      <c r="C12479" t="s">
        <v>821</v>
      </c>
      <c r="D12479" t="s">
        <v>822</v>
      </c>
      <c r="E12479" t="s">
        <v>823</v>
      </c>
      <c r="F12479" t="s">
        <v>862</v>
      </c>
      <c r="G12479" t="s">
        <v>863</v>
      </c>
      <c r="H12479" t="s">
        <v>1134</v>
      </c>
      <c r="I12479">
        <v>335</v>
      </c>
      <c r="J12479" t="s">
        <v>1135</v>
      </c>
      <c r="K12479" t="s">
        <v>835</v>
      </c>
      <c r="L12479" t="s">
        <v>838</v>
      </c>
      <c r="M12479" t="s">
        <v>829</v>
      </c>
      <c r="N12479" t="s">
        <v>829</v>
      </c>
      <c r="O12479" t="s">
        <v>829</v>
      </c>
      <c r="P12479" t="s">
        <v>829</v>
      </c>
      <c r="Q12479" t="s">
        <v>829</v>
      </c>
      <c r="R12479" t="s">
        <v>829</v>
      </c>
      <c r="S12479">
        <v>141861</v>
      </c>
      <c r="T12479" t="s">
        <v>829</v>
      </c>
      <c r="U12479" t="s">
        <v>829</v>
      </c>
      <c r="V12479" t="s">
        <v>834</v>
      </c>
    </row>
    <row r="12480" spans="1:22" x14ac:dyDescent="0.3">
      <c r="A12480">
        <v>202324</v>
      </c>
      <c r="B12480" t="s">
        <v>820</v>
      </c>
      <c r="C12480" t="s">
        <v>821</v>
      </c>
      <c r="D12480" t="s">
        <v>822</v>
      </c>
      <c r="E12480" t="s">
        <v>823</v>
      </c>
      <c r="F12480" t="s">
        <v>862</v>
      </c>
      <c r="G12480" t="s">
        <v>863</v>
      </c>
      <c r="H12480" t="s">
        <v>1134</v>
      </c>
      <c r="I12480">
        <v>335</v>
      </c>
      <c r="J12480" t="s">
        <v>1135</v>
      </c>
      <c r="K12480" t="s">
        <v>835</v>
      </c>
      <c r="L12480" t="s">
        <v>838</v>
      </c>
      <c r="M12480" t="s">
        <v>829</v>
      </c>
      <c r="N12480" t="s">
        <v>829</v>
      </c>
      <c r="O12480" t="s">
        <v>829</v>
      </c>
      <c r="P12480" t="s">
        <v>829</v>
      </c>
      <c r="Q12480" t="s">
        <v>829</v>
      </c>
      <c r="R12480" t="s">
        <v>829</v>
      </c>
      <c r="S12480">
        <v>-525240</v>
      </c>
      <c r="T12480" t="s">
        <v>829</v>
      </c>
      <c r="U12480" t="s">
        <v>829</v>
      </c>
      <c r="V12480" t="s">
        <v>834</v>
      </c>
    </row>
    <row r="12481" spans="1:22" x14ac:dyDescent="0.3">
      <c r="A12481">
        <v>202122</v>
      </c>
      <c r="B12481" t="s">
        <v>820</v>
      </c>
      <c r="C12481" t="s">
        <v>821</v>
      </c>
      <c r="D12481" t="s">
        <v>822</v>
      </c>
      <c r="E12481" t="s">
        <v>823</v>
      </c>
      <c r="F12481" t="s">
        <v>862</v>
      </c>
      <c r="G12481" t="s">
        <v>863</v>
      </c>
      <c r="H12481" t="s">
        <v>1134</v>
      </c>
      <c r="I12481">
        <v>335</v>
      </c>
      <c r="J12481" t="s">
        <v>1135</v>
      </c>
      <c r="K12481" t="s">
        <v>835</v>
      </c>
      <c r="L12481" t="s">
        <v>839</v>
      </c>
      <c r="M12481" t="s">
        <v>829</v>
      </c>
      <c r="N12481" t="s">
        <v>829</v>
      </c>
      <c r="O12481" t="s">
        <v>829</v>
      </c>
      <c r="P12481" t="s">
        <v>829</v>
      </c>
      <c r="Q12481" t="s">
        <v>829</v>
      </c>
      <c r="R12481" t="s">
        <v>829</v>
      </c>
      <c r="S12481">
        <v>-141861</v>
      </c>
      <c r="T12481" t="s">
        <v>829</v>
      </c>
      <c r="U12481" t="s">
        <v>829</v>
      </c>
      <c r="V12481" t="s">
        <v>834</v>
      </c>
    </row>
    <row r="12482" spans="1:22" x14ac:dyDescent="0.3">
      <c r="A12482">
        <v>202223</v>
      </c>
      <c r="B12482" t="s">
        <v>820</v>
      </c>
      <c r="C12482" t="s">
        <v>821</v>
      </c>
      <c r="D12482" t="s">
        <v>822</v>
      </c>
      <c r="E12482" t="s">
        <v>823</v>
      </c>
      <c r="F12482" t="s">
        <v>862</v>
      </c>
      <c r="G12482" t="s">
        <v>863</v>
      </c>
      <c r="H12482" t="s">
        <v>1134</v>
      </c>
      <c r="I12482">
        <v>335</v>
      </c>
      <c r="J12482" t="s">
        <v>1135</v>
      </c>
      <c r="K12482" t="s">
        <v>835</v>
      </c>
      <c r="L12482" t="s">
        <v>839</v>
      </c>
      <c r="M12482" t="s">
        <v>829</v>
      </c>
      <c r="N12482" t="s">
        <v>829</v>
      </c>
      <c r="O12482" t="s">
        <v>829</v>
      </c>
      <c r="P12482" t="s">
        <v>829</v>
      </c>
      <c r="Q12482" t="s">
        <v>829</v>
      </c>
      <c r="R12482" t="s">
        <v>829</v>
      </c>
      <c r="S12482">
        <v>525240</v>
      </c>
      <c r="T12482" t="s">
        <v>829</v>
      </c>
      <c r="U12482" t="s">
        <v>829</v>
      </c>
      <c r="V12482" t="s">
        <v>834</v>
      </c>
    </row>
    <row r="12483" spans="1:22" x14ac:dyDescent="0.3">
      <c r="A12483">
        <v>202324</v>
      </c>
      <c r="B12483" t="s">
        <v>820</v>
      </c>
      <c r="C12483" t="s">
        <v>821</v>
      </c>
      <c r="D12483" t="s">
        <v>822</v>
      </c>
      <c r="E12483" t="s">
        <v>823</v>
      </c>
      <c r="F12483" t="s">
        <v>862</v>
      </c>
      <c r="G12483" t="s">
        <v>863</v>
      </c>
      <c r="H12483" t="s">
        <v>1134</v>
      </c>
      <c r="I12483">
        <v>335</v>
      </c>
      <c r="J12483" t="s">
        <v>1135</v>
      </c>
      <c r="K12483" t="s">
        <v>835</v>
      </c>
      <c r="L12483" t="s">
        <v>839</v>
      </c>
      <c r="M12483" t="s">
        <v>829</v>
      </c>
      <c r="N12483" t="s">
        <v>829</v>
      </c>
      <c r="O12483" t="s">
        <v>829</v>
      </c>
      <c r="P12483" t="s">
        <v>829</v>
      </c>
      <c r="Q12483" t="s">
        <v>829</v>
      </c>
      <c r="R12483" t="s">
        <v>829</v>
      </c>
      <c r="S12483">
        <v>7399921</v>
      </c>
      <c r="T12483" t="s">
        <v>829</v>
      </c>
      <c r="U12483" t="s">
        <v>829</v>
      </c>
      <c r="V12483" t="s">
        <v>834</v>
      </c>
    </row>
    <row r="12484" spans="1:22" x14ac:dyDescent="0.3">
      <c r="A12484">
        <v>202122</v>
      </c>
      <c r="B12484" t="s">
        <v>820</v>
      </c>
      <c r="C12484" t="s">
        <v>821</v>
      </c>
      <c r="D12484" t="s">
        <v>822</v>
      </c>
      <c r="E12484" t="s">
        <v>823</v>
      </c>
      <c r="F12484" t="s">
        <v>862</v>
      </c>
      <c r="G12484" t="s">
        <v>863</v>
      </c>
      <c r="H12484" t="s">
        <v>1134</v>
      </c>
      <c r="I12484">
        <v>335</v>
      </c>
      <c r="J12484" t="s">
        <v>1135</v>
      </c>
      <c r="K12484" t="s">
        <v>835</v>
      </c>
      <c r="L12484" t="s">
        <v>840</v>
      </c>
      <c r="M12484" t="s">
        <v>829</v>
      </c>
      <c r="N12484" t="s">
        <v>829</v>
      </c>
      <c r="O12484" t="s">
        <v>829</v>
      </c>
      <c r="P12484" t="s">
        <v>829</v>
      </c>
      <c r="Q12484" t="s">
        <v>829</v>
      </c>
      <c r="R12484" t="s">
        <v>829</v>
      </c>
      <c r="S12484">
        <v>0</v>
      </c>
      <c r="T12484" t="s">
        <v>829</v>
      </c>
      <c r="U12484" t="s">
        <v>829</v>
      </c>
      <c r="V12484" t="s">
        <v>834</v>
      </c>
    </row>
    <row r="12485" spans="1:22" x14ac:dyDescent="0.3">
      <c r="A12485">
        <v>202223</v>
      </c>
      <c r="B12485" t="s">
        <v>820</v>
      </c>
      <c r="C12485" t="s">
        <v>821</v>
      </c>
      <c r="D12485" t="s">
        <v>822</v>
      </c>
      <c r="E12485" t="s">
        <v>823</v>
      </c>
      <c r="F12485" t="s">
        <v>862</v>
      </c>
      <c r="G12485" t="s">
        <v>863</v>
      </c>
      <c r="H12485" t="s">
        <v>1134</v>
      </c>
      <c r="I12485">
        <v>335</v>
      </c>
      <c r="J12485" t="s">
        <v>1135</v>
      </c>
      <c r="K12485" t="s">
        <v>835</v>
      </c>
      <c r="L12485" t="s">
        <v>840</v>
      </c>
      <c r="M12485" t="s">
        <v>829</v>
      </c>
      <c r="N12485" t="s">
        <v>829</v>
      </c>
      <c r="O12485" t="s">
        <v>829</v>
      </c>
      <c r="P12485" t="s">
        <v>829</v>
      </c>
      <c r="Q12485" t="s">
        <v>829</v>
      </c>
      <c r="R12485" t="s">
        <v>829</v>
      </c>
      <c r="S12485">
        <v>0</v>
      </c>
      <c r="T12485" t="s">
        <v>829</v>
      </c>
      <c r="U12485" t="s">
        <v>829</v>
      </c>
      <c r="V12485" t="s">
        <v>834</v>
      </c>
    </row>
    <row r="12486" spans="1:22" x14ac:dyDescent="0.3">
      <c r="A12486">
        <v>202324</v>
      </c>
      <c r="B12486" t="s">
        <v>820</v>
      </c>
      <c r="C12486" t="s">
        <v>821</v>
      </c>
      <c r="D12486" t="s">
        <v>822</v>
      </c>
      <c r="E12486" t="s">
        <v>823</v>
      </c>
      <c r="F12486" t="s">
        <v>862</v>
      </c>
      <c r="G12486" t="s">
        <v>863</v>
      </c>
      <c r="H12486" t="s">
        <v>1134</v>
      </c>
      <c r="I12486">
        <v>335</v>
      </c>
      <c r="J12486" t="s">
        <v>1135</v>
      </c>
      <c r="K12486" t="s">
        <v>835</v>
      </c>
      <c r="L12486" t="s">
        <v>840</v>
      </c>
      <c r="M12486" t="s">
        <v>829</v>
      </c>
      <c r="N12486" t="s">
        <v>829</v>
      </c>
      <c r="O12486" t="s">
        <v>829</v>
      </c>
      <c r="P12486" t="s">
        <v>829</v>
      </c>
      <c r="Q12486" t="s">
        <v>829</v>
      </c>
      <c r="R12486" t="s">
        <v>829</v>
      </c>
      <c r="S12486">
        <v>0</v>
      </c>
      <c r="T12486" t="s">
        <v>829</v>
      </c>
      <c r="U12486" t="s">
        <v>829</v>
      </c>
      <c r="V12486" t="s">
        <v>834</v>
      </c>
    </row>
    <row r="12487" spans="1:22" x14ac:dyDescent="0.3">
      <c r="A12487">
        <v>202122</v>
      </c>
      <c r="B12487" t="s">
        <v>820</v>
      </c>
      <c r="C12487" t="s">
        <v>821</v>
      </c>
      <c r="D12487" t="s">
        <v>822</v>
      </c>
      <c r="E12487" t="s">
        <v>823</v>
      </c>
      <c r="F12487" t="s">
        <v>862</v>
      </c>
      <c r="G12487" t="s">
        <v>863</v>
      </c>
      <c r="H12487" t="s">
        <v>1134</v>
      </c>
      <c r="I12487">
        <v>335</v>
      </c>
      <c r="J12487" t="s">
        <v>1135</v>
      </c>
      <c r="K12487" t="s">
        <v>835</v>
      </c>
      <c r="L12487" t="s">
        <v>841</v>
      </c>
      <c r="M12487" t="s">
        <v>829</v>
      </c>
      <c r="N12487" t="s">
        <v>829</v>
      </c>
      <c r="O12487" t="s">
        <v>829</v>
      </c>
      <c r="P12487" t="s">
        <v>829</v>
      </c>
      <c r="Q12487" t="s">
        <v>829</v>
      </c>
      <c r="R12487" t="s">
        <v>829</v>
      </c>
      <c r="S12487">
        <v>173230347</v>
      </c>
      <c r="T12487" t="s">
        <v>829</v>
      </c>
      <c r="U12487" t="s">
        <v>829</v>
      </c>
      <c r="V12487" t="s">
        <v>834</v>
      </c>
    </row>
    <row r="12488" spans="1:22" x14ac:dyDescent="0.3">
      <c r="A12488">
        <v>202223</v>
      </c>
      <c r="B12488" t="s">
        <v>820</v>
      </c>
      <c r="C12488" t="s">
        <v>821</v>
      </c>
      <c r="D12488" t="s">
        <v>822</v>
      </c>
      <c r="E12488" t="s">
        <v>823</v>
      </c>
      <c r="F12488" t="s">
        <v>862</v>
      </c>
      <c r="G12488" t="s">
        <v>863</v>
      </c>
      <c r="H12488" t="s">
        <v>1134</v>
      </c>
      <c r="I12488">
        <v>335</v>
      </c>
      <c r="J12488" t="s">
        <v>1135</v>
      </c>
      <c r="K12488" t="s">
        <v>835</v>
      </c>
      <c r="L12488" t="s">
        <v>841</v>
      </c>
      <c r="M12488" t="s">
        <v>829</v>
      </c>
      <c r="N12488" t="s">
        <v>829</v>
      </c>
      <c r="O12488" t="s">
        <v>829</v>
      </c>
      <c r="P12488" t="s">
        <v>829</v>
      </c>
      <c r="Q12488" t="s">
        <v>829</v>
      </c>
      <c r="R12488" t="s">
        <v>829</v>
      </c>
      <c r="S12488">
        <v>181553074</v>
      </c>
      <c r="T12488" t="s">
        <v>829</v>
      </c>
      <c r="U12488" t="s">
        <v>829</v>
      </c>
      <c r="V12488" t="s">
        <v>834</v>
      </c>
    </row>
    <row r="12489" spans="1:22" x14ac:dyDescent="0.3">
      <c r="A12489">
        <v>202324</v>
      </c>
      <c r="B12489" t="s">
        <v>820</v>
      </c>
      <c r="C12489" t="s">
        <v>821</v>
      </c>
      <c r="D12489" t="s">
        <v>822</v>
      </c>
      <c r="E12489" t="s">
        <v>823</v>
      </c>
      <c r="F12489" t="s">
        <v>862</v>
      </c>
      <c r="G12489" t="s">
        <v>863</v>
      </c>
      <c r="H12489" t="s">
        <v>1134</v>
      </c>
      <c r="I12489">
        <v>335</v>
      </c>
      <c r="J12489" t="s">
        <v>1135</v>
      </c>
      <c r="K12489" t="s">
        <v>835</v>
      </c>
      <c r="L12489" t="s">
        <v>841</v>
      </c>
      <c r="M12489" t="s">
        <v>829</v>
      </c>
      <c r="N12489" t="s">
        <v>829</v>
      </c>
      <c r="O12489" t="s">
        <v>829</v>
      </c>
      <c r="P12489" t="s">
        <v>829</v>
      </c>
      <c r="Q12489" t="s">
        <v>829</v>
      </c>
      <c r="R12489" t="s">
        <v>829</v>
      </c>
      <c r="S12489">
        <v>199230171</v>
      </c>
      <c r="T12489" t="s">
        <v>829</v>
      </c>
      <c r="U12489" t="s">
        <v>829</v>
      </c>
      <c r="V12489" t="s">
        <v>834</v>
      </c>
    </row>
    <row r="12490" spans="1:22" x14ac:dyDescent="0.3">
      <c r="A12490">
        <v>202122</v>
      </c>
      <c r="B12490" t="s">
        <v>820</v>
      </c>
      <c r="C12490" t="s">
        <v>821</v>
      </c>
      <c r="D12490" t="s">
        <v>822</v>
      </c>
      <c r="E12490" t="s">
        <v>823</v>
      </c>
      <c r="F12490" t="s">
        <v>862</v>
      </c>
      <c r="G12490" t="s">
        <v>863</v>
      </c>
      <c r="H12490" t="s">
        <v>1134</v>
      </c>
      <c r="I12490">
        <v>335</v>
      </c>
      <c r="J12490" t="s">
        <v>1135</v>
      </c>
      <c r="K12490" t="s">
        <v>842</v>
      </c>
      <c r="L12490" t="s">
        <v>238</v>
      </c>
      <c r="M12490" t="s">
        <v>829</v>
      </c>
      <c r="N12490" t="s">
        <v>829</v>
      </c>
      <c r="O12490" t="s">
        <v>829</v>
      </c>
      <c r="P12490" t="s">
        <v>829</v>
      </c>
      <c r="Q12490" t="s">
        <v>829</v>
      </c>
      <c r="R12490" t="s">
        <v>829</v>
      </c>
      <c r="S12490">
        <v>593490</v>
      </c>
      <c r="T12490">
        <v>213325</v>
      </c>
      <c r="U12490">
        <v>380165</v>
      </c>
      <c r="V12490">
        <v>7</v>
      </c>
    </row>
    <row r="12491" spans="1:22" x14ac:dyDescent="0.3">
      <c r="A12491">
        <v>202223</v>
      </c>
      <c r="B12491" t="s">
        <v>820</v>
      </c>
      <c r="C12491" t="s">
        <v>821</v>
      </c>
      <c r="D12491" t="s">
        <v>822</v>
      </c>
      <c r="E12491" t="s">
        <v>823</v>
      </c>
      <c r="F12491" t="s">
        <v>862</v>
      </c>
      <c r="G12491" t="s">
        <v>863</v>
      </c>
      <c r="H12491" t="s">
        <v>1134</v>
      </c>
      <c r="I12491">
        <v>335</v>
      </c>
      <c r="J12491" t="s">
        <v>1135</v>
      </c>
      <c r="K12491" t="s">
        <v>842</v>
      </c>
      <c r="L12491" t="s">
        <v>238</v>
      </c>
      <c r="M12491" t="s">
        <v>829</v>
      </c>
      <c r="N12491" t="s">
        <v>829</v>
      </c>
      <c r="O12491" t="s">
        <v>829</v>
      </c>
      <c r="P12491" t="s">
        <v>829</v>
      </c>
      <c r="Q12491" t="s">
        <v>829</v>
      </c>
      <c r="R12491" t="s">
        <v>829</v>
      </c>
      <c r="S12491">
        <v>1309615</v>
      </c>
      <c r="T12491">
        <v>200329</v>
      </c>
      <c r="U12491">
        <v>1109286</v>
      </c>
      <c r="V12491">
        <v>21</v>
      </c>
    </row>
    <row r="12492" spans="1:22" x14ac:dyDescent="0.3">
      <c r="A12492">
        <v>202324</v>
      </c>
      <c r="B12492" t="s">
        <v>820</v>
      </c>
      <c r="C12492" t="s">
        <v>821</v>
      </c>
      <c r="D12492" t="s">
        <v>822</v>
      </c>
      <c r="E12492" t="s">
        <v>823</v>
      </c>
      <c r="F12492" t="s">
        <v>862</v>
      </c>
      <c r="G12492" t="s">
        <v>863</v>
      </c>
      <c r="H12492" t="s">
        <v>1134</v>
      </c>
      <c r="I12492">
        <v>335</v>
      </c>
      <c r="J12492" t="s">
        <v>1135</v>
      </c>
      <c r="K12492" t="s">
        <v>842</v>
      </c>
      <c r="L12492" t="s">
        <v>238</v>
      </c>
      <c r="M12492" t="s">
        <v>829</v>
      </c>
      <c r="N12492" t="s">
        <v>829</v>
      </c>
      <c r="O12492" t="s">
        <v>829</v>
      </c>
      <c r="P12492" t="s">
        <v>829</v>
      </c>
      <c r="Q12492" t="s">
        <v>829</v>
      </c>
      <c r="R12492" t="s">
        <v>829</v>
      </c>
      <c r="S12492">
        <v>1741803</v>
      </c>
      <c r="T12492">
        <v>441709</v>
      </c>
      <c r="U12492">
        <v>1300094</v>
      </c>
      <c r="V12492">
        <v>24</v>
      </c>
    </row>
    <row r="12493" spans="1:22" x14ac:dyDescent="0.3">
      <c r="A12493">
        <v>202122</v>
      </c>
      <c r="B12493" t="s">
        <v>820</v>
      </c>
      <c r="C12493" t="s">
        <v>821</v>
      </c>
      <c r="D12493" t="s">
        <v>822</v>
      </c>
      <c r="E12493" t="s">
        <v>823</v>
      </c>
      <c r="F12493" t="s">
        <v>862</v>
      </c>
      <c r="G12493" t="s">
        <v>863</v>
      </c>
      <c r="H12493" t="s">
        <v>1134</v>
      </c>
      <c r="I12493">
        <v>335</v>
      </c>
      <c r="J12493" t="s">
        <v>1135</v>
      </c>
      <c r="K12493" t="s">
        <v>842</v>
      </c>
      <c r="L12493" t="s">
        <v>240</v>
      </c>
      <c r="M12493" t="s">
        <v>829</v>
      </c>
      <c r="N12493" t="s">
        <v>829</v>
      </c>
      <c r="O12493" t="s">
        <v>829</v>
      </c>
      <c r="P12493" t="s">
        <v>829</v>
      </c>
      <c r="Q12493" t="s">
        <v>829</v>
      </c>
      <c r="R12493" t="s">
        <v>829</v>
      </c>
      <c r="S12493">
        <v>1976213</v>
      </c>
      <c r="T12493">
        <v>300</v>
      </c>
      <c r="U12493">
        <v>1975913</v>
      </c>
      <c r="V12493">
        <v>37</v>
      </c>
    </row>
    <row r="12494" spans="1:22" x14ac:dyDescent="0.3">
      <c r="A12494">
        <v>202223</v>
      </c>
      <c r="B12494" t="s">
        <v>820</v>
      </c>
      <c r="C12494" t="s">
        <v>821</v>
      </c>
      <c r="D12494" t="s">
        <v>822</v>
      </c>
      <c r="E12494" t="s">
        <v>823</v>
      </c>
      <c r="F12494" t="s">
        <v>862</v>
      </c>
      <c r="G12494" t="s">
        <v>863</v>
      </c>
      <c r="H12494" t="s">
        <v>1134</v>
      </c>
      <c r="I12494">
        <v>335</v>
      </c>
      <c r="J12494" t="s">
        <v>1135</v>
      </c>
      <c r="K12494" t="s">
        <v>842</v>
      </c>
      <c r="L12494" t="s">
        <v>240</v>
      </c>
      <c r="M12494" t="s">
        <v>829</v>
      </c>
      <c r="N12494" t="s">
        <v>829</v>
      </c>
      <c r="O12494" t="s">
        <v>829</v>
      </c>
      <c r="P12494" t="s">
        <v>829</v>
      </c>
      <c r="Q12494" t="s">
        <v>829</v>
      </c>
      <c r="R12494" t="s">
        <v>829</v>
      </c>
      <c r="S12494">
        <v>1820205</v>
      </c>
      <c r="T12494">
        <v>0</v>
      </c>
      <c r="U12494">
        <v>1820205</v>
      </c>
      <c r="V12494">
        <v>34</v>
      </c>
    </row>
    <row r="12495" spans="1:22" x14ac:dyDescent="0.3">
      <c r="A12495">
        <v>202324</v>
      </c>
      <c r="B12495" t="s">
        <v>820</v>
      </c>
      <c r="C12495" t="s">
        <v>821</v>
      </c>
      <c r="D12495" t="s">
        <v>822</v>
      </c>
      <c r="E12495" t="s">
        <v>823</v>
      </c>
      <c r="F12495" t="s">
        <v>862</v>
      </c>
      <c r="G12495" t="s">
        <v>863</v>
      </c>
      <c r="H12495" t="s">
        <v>1134</v>
      </c>
      <c r="I12495">
        <v>335</v>
      </c>
      <c r="J12495" t="s">
        <v>1135</v>
      </c>
      <c r="K12495" t="s">
        <v>842</v>
      </c>
      <c r="L12495" t="s">
        <v>240</v>
      </c>
      <c r="M12495" t="s">
        <v>829</v>
      </c>
      <c r="N12495" t="s">
        <v>829</v>
      </c>
      <c r="O12495" t="s">
        <v>829</v>
      </c>
      <c r="P12495" t="s">
        <v>829</v>
      </c>
      <c r="Q12495" t="s">
        <v>829</v>
      </c>
      <c r="R12495" t="s">
        <v>829</v>
      </c>
      <c r="S12495">
        <v>1887111</v>
      </c>
      <c r="T12495">
        <v>0</v>
      </c>
      <c r="U12495">
        <v>1887111</v>
      </c>
      <c r="V12495">
        <v>35</v>
      </c>
    </row>
    <row r="12496" spans="1:22" x14ac:dyDescent="0.3">
      <c r="A12496">
        <v>202122</v>
      </c>
      <c r="B12496" t="s">
        <v>820</v>
      </c>
      <c r="C12496" t="s">
        <v>821</v>
      </c>
      <c r="D12496" t="s">
        <v>822</v>
      </c>
      <c r="E12496" t="s">
        <v>823</v>
      </c>
      <c r="F12496" t="s">
        <v>862</v>
      </c>
      <c r="G12496" t="s">
        <v>863</v>
      </c>
      <c r="H12496" t="s">
        <v>1134</v>
      </c>
      <c r="I12496">
        <v>335</v>
      </c>
      <c r="J12496" t="s">
        <v>1135</v>
      </c>
      <c r="K12496" t="s">
        <v>842</v>
      </c>
      <c r="L12496" t="s">
        <v>843</v>
      </c>
      <c r="M12496" t="s">
        <v>829</v>
      </c>
      <c r="N12496" t="s">
        <v>829</v>
      </c>
      <c r="O12496" t="s">
        <v>829</v>
      </c>
      <c r="P12496" t="s">
        <v>829</v>
      </c>
      <c r="Q12496" t="s">
        <v>829</v>
      </c>
      <c r="R12496" t="s">
        <v>829</v>
      </c>
      <c r="S12496">
        <v>130069</v>
      </c>
      <c r="T12496">
        <v>67000</v>
      </c>
      <c r="U12496">
        <v>63069</v>
      </c>
      <c r="V12496">
        <v>1</v>
      </c>
    </row>
    <row r="12497" spans="1:22" x14ac:dyDescent="0.3">
      <c r="A12497">
        <v>202223</v>
      </c>
      <c r="B12497" t="s">
        <v>820</v>
      </c>
      <c r="C12497" t="s">
        <v>821</v>
      </c>
      <c r="D12497" t="s">
        <v>822</v>
      </c>
      <c r="E12497" t="s">
        <v>823</v>
      </c>
      <c r="F12497" t="s">
        <v>862</v>
      </c>
      <c r="G12497" t="s">
        <v>863</v>
      </c>
      <c r="H12497" t="s">
        <v>1134</v>
      </c>
      <c r="I12497">
        <v>335</v>
      </c>
      <c r="J12497" t="s">
        <v>1135</v>
      </c>
      <c r="K12497" t="s">
        <v>842</v>
      </c>
      <c r="L12497" t="s">
        <v>843</v>
      </c>
      <c r="M12497" t="s">
        <v>829</v>
      </c>
      <c r="N12497" t="s">
        <v>829</v>
      </c>
      <c r="O12497" t="s">
        <v>829</v>
      </c>
      <c r="P12497" t="s">
        <v>829</v>
      </c>
      <c r="Q12497" t="s">
        <v>829</v>
      </c>
      <c r="R12497" t="s">
        <v>829</v>
      </c>
      <c r="S12497">
        <v>130118</v>
      </c>
      <c r="T12497">
        <v>43000</v>
      </c>
      <c r="U12497">
        <v>87118</v>
      </c>
      <c r="V12497">
        <v>2</v>
      </c>
    </row>
    <row r="12498" spans="1:22" x14ac:dyDescent="0.3">
      <c r="A12498">
        <v>202324</v>
      </c>
      <c r="B12498" t="s">
        <v>820</v>
      </c>
      <c r="C12498" t="s">
        <v>821</v>
      </c>
      <c r="D12498" t="s">
        <v>822</v>
      </c>
      <c r="E12498" t="s">
        <v>823</v>
      </c>
      <c r="F12498" t="s">
        <v>862</v>
      </c>
      <c r="G12498" t="s">
        <v>863</v>
      </c>
      <c r="H12498" t="s">
        <v>1134</v>
      </c>
      <c r="I12498">
        <v>335</v>
      </c>
      <c r="J12498" t="s">
        <v>1135</v>
      </c>
      <c r="K12498" t="s">
        <v>842</v>
      </c>
      <c r="L12498" t="s">
        <v>843</v>
      </c>
      <c r="M12498" t="s">
        <v>829</v>
      </c>
      <c r="N12498" t="s">
        <v>829</v>
      </c>
      <c r="O12498" t="s">
        <v>829</v>
      </c>
      <c r="P12498" t="s">
        <v>829</v>
      </c>
      <c r="Q12498" t="s">
        <v>829</v>
      </c>
      <c r="R12498" t="s">
        <v>829</v>
      </c>
      <c r="S12498">
        <v>130004</v>
      </c>
      <c r="T12498">
        <v>43000</v>
      </c>
      <c r="U12498">
        <v>87004</v>
      </c>
      <c r="V12498">
        <v>2</v>
      </c>
    </row>
    <row r="12499" spans="1:22" x14ac:dyDescent="0.3">
      <c r="A12499">
        <v>202122</v>
      </c>
      <c r="B12499" t="s">
        <v>820</v>
      </c>
      <c r="C12499" t="s">
        <v>821</v>
      </c>
      <c r="D12499" t="s">
        <v>822</v>
      </c>
      <c r="E12499" t="s">
        <v>823</v>
      </c>
      <c r="F12499" t="s">
        <v>862</v>
      </c>
      <c r="G12499" t="s">
        <v>863</v>
      </c>
      <c r="H12499" t="s">
        <v>1134</v>
      </c>
      <c r="I12499">
        <v>335</v>
      </c>
      <c r="J12499" t="s">
        <v>1135</v>
      </c>
      <c r="K12499" t="s">
        <v>842</v>
      </c>
      <c r="L12499" t="s">
        <v>249</v>
      </c>
      <c r="M12499">
        <v>0</v>
      </c>
      <c r="N12499">
        <v>86042</v>
      </c>
      <c r="O12499">
        <v>244889</v>
      </c>
      <c r="P12499">
        <v>3845412</v>
      </c>
      <c r="Q12499">
        <v>59567</v>
      </c>
      <c r="R12499" t="s">
        <v>829</v>
      </c>
      <c r="S12499">
        <v>4235910</v>
      </c>
      <c r="T12499">
        <v>479949</v>
      </c>
      <c r="U12499">
        <v>3755961</v>
      </c>
      <c r="V12499">
        <v>71</v>
      </c>
    </row>
    <row r="12500" spans="1:22" x14ac:dyDescent="0.3">
      <c r="A12500">
        <v>202223</v>
      </c>
      <c r="B12500" t="s">
        <v>820</v>
      </c>
      <c r="C12500" t="s">
        <v>821</v>
      </c>
      <c r="D12500" t="s">
        <v>822</v>
      </c>
      <c r="E12500" t="s">
        <v>823</v>
      </c>
      <c r="F12500" t="s">
        <v>862</v>
      </c>
      <c r="G12500" t="s">
        <v>863</v>
      </c>
      <c r="H12500" t="s">
        <v>1134</v>
      </c>
      <c r="I12500">
        <v>335</v>
      </c>
      <c r="J12500" t="s">
        <v>1135</v>
      </c>
      <c r="K12500" t="s">
        <v>842</v>
      </c>
      <c r="L12500" t="s">
        <v>249</v>
      </c>
      <c r="M12500">
        <v>0</v>
      </c>
      <c r="N12500">
        <v>0</v>
      </c>
      <c r="O12500">
        <v>0</v>
      </c>
      <c r="P12500">
        <v>5526908</v>
      </c>
      <c r="Q12500">
        <v>0</v>
      </c>
      <c r="R12500" t="s">
        <v>829</v>
      </c>
      <c r="S12500">
        <v>5526908</v>
      </c>
      <c r="T12500">
        <v>356455</v>
      </c>
      <c r="U12500">
        <v>5170453</v>
      </c>
      <c r="V12500">
        <v>96</v>
      </c>
    </row>
    <row r="12501" spans="1:22" x14ac:dyDescent="0.3">
      <c r="A12501">
        <v>202324</v>
      </c>
      <c r="B12501" t="s">
        <v>820</v>
      </c>
      <c r="C12501" t="s">
        <v>821</v>
      </c>
      <c r="D12501" t="s">
        <v>822</v>
      </c>
      <c r="E12501" t="s">
        <v>823</v>
      </c>
      <c r="F12501" t="s">
        <v>862</v>
      </c>
      <c r="G12501" t="s">
        <v>863</v>
      </c>
      <c r="H12501" t="s">
        <v>1134</v>
      </c>
      <c r="I12501">
        <v>335</v>
      </c>
      <c r="J12501" t="s">
        <v>1135</v>
      </c>
      <c r="K12501" t="s">
        <v>842</v>
      </c>
      <c r="L12501" t="s">
        <v>249</v>
      </c>
      <c r="M12501">
        <v>54216</v>
      </c>
      <c r="N12501">
        <v>742756</v>
      </c>
      <c r="O12501">
        <v>1810806</v>
      </c>
      <c r="P12501">
        <v>4299308</v>
      </c>
      <c r="Q12501">
        <v>498785</v>
      </c>
      <c r="R12501" t="s">
        <v>829</v>
      </c>
      <c r="S12501">
        <v>7405870</v>
      </c>
      <c r="T12501">
        <v>357874</v>
      </c>
      <c r="U12501">
        <v>7047997</v>
      </c>
      <c r="V12501">
        <v>129</v>
      </c>
    </row>
    <row r="12502" spans="1:22" x14ac:dyDescent="0.3">
      <c r="A12502">
        <v>202122</v>
      </c>
      <c r="B12502" t="s">
        <v>820</v>
      </c>
      <c r="C12502" t="s">
        <v>821</v>
      </c>
      <c r="D12502" t="s">
        <v>822</v>
      </c>
      <c r="E12502" t="s">
        <v>823</v>
      </c>
      <c r="F12502" t="s">
        <v>862</v>
      </c>
      <c r="G12502" t="s">
        <v>863</v>
      </c>
      <c r="H12502" t="s">
        <v>1134</v>
      </c>
      <c r="I12502">
        <v>335</v>
      </c>
      <c r="J12502" t="s">
        <v>1135</v>
      </c>
      <c r="K12502" t="s">
        <v>842</v>
      </c>
      <c r="L12502" t="s">
        <v>844</v>
      </c>
      <c r="M12502">
        <v>0</v>
      </c>
      <c r="N12502">
        <v>0</v>
      </c>
      <c r="O12502">
        <v>0</v>
      </c>
      <c r="P12502">
        <v>0</v>
      </c>
      <c r="Q12502">
        <v>0</v>
      </c>
      <c r="R12502" t="s">
        <v>829</v>
      </c>
      <c r="S12502">
        <v>0</v>
      </c>
      <c r="T12502">
        <v>0</v>
      </c>
      <c r="U12502">
        <v>0</v>
      </c>
      <c r="V12502">
        <v>0</v>
      </c>
    </row>
    <row r="12503" spans="1:22" x14ac:dyDescent="0.3">
      <c r="A12503">
        <v>202223</v>
      </c>
      <c r="B12503" t="s">
        <v>820</v>
      </c>
      <c r="C12503" t="s">
        <v>821</v>
      </c>
      <c r="D12503" t="s">
        <v>822</v>
      </c>
      <c r="E12503" t="s">
        <v>823</v>
      </c>
      <c r="F12503" t="s">
        <v>862</v>
      </c>
      <c r="G12503" t="s">
        <v>863</v>
      </c>
      <c r="H12503" t="s">
        <v>1134</v>
      </c>
      <c r="I12503">
        <v>335</v>
      </c>
      <c r="J12503" t="s">
        <v>1135</v>
      </c>
      <c r="K12503" t="s">
        <v>842</v>
      </c>
      <c r="L12503" t="s">
        <v>844</v>
      </c>
      <c r="M12503">
        <v>0</v>
      </c>
      <c r="N12503">
        <v>28678</v>
      </c>
      <c r="O12503">
        <v>39529</v>
      </c>
      <c r="P12503">
        <v>0</v>
      </c>
      <c r="Q12503">
        <v>6976</v>
      </c>
      <c r="R12503" t="s">
        <v>829</v>
      </c>
      <c r="S12503">
        <v>75183</v>
      </c>
      <c r="T12503">
        <v>0</v>
      </c>
      <c r="U12503">
        <v>75183</v>
      </c>
      <c r="V12503">
        <v>1</v>
      </c>
    </row>
    <row r="12504" spans="1:22" x14ac:dyDescent="0.3">
      <c r="A12504">
        <v>202324</v>
      </c>
      <c r="B12504" t="s">
        <v>820</v>
      </c>
      <c r="C12504" t="s">
        <v>821</v>
      </c>
      <c r="D12504" t="s">
        <v>822</v>
      </c>
      <c r="E12504" t="s">
        <v>823</v>
      </c>
      <c r="F12504" t="s">
        <v>862</v>
      </c>
      <c r="G12504" t="s">
        <v>863</v>
      </c>
      <c r="H12504" t="s">
        <v>1134</v>
      </c>
      <c r="I12504">
        <v>335</v>
      </c>
      <c r="J12504" t="s">
        <v>1135</v>
      </c>
      <c r="K12504" t="s">
        <v>842</v>
      </c>
      <c r="L12504" t="s">
        <v>844</v>
      </c>
      <c r="M12504">
        <v>0</v>
      </c>
      <c r="N12504">
        <v>0</v>
      </c>
      <c r="O12504">
        <v>0</v>
      </c>
      <c r="P12504">
        <v>0</v>
      </c>
      <c r="Q12504">
        <v>0</v>
      </c>
      <c r="R12504" t="s">
        <v>829</v>
      </c>
      <c r="S12504">
        <v>0</v>
      </c>
      <c r="T12504">
        <v>0</v>
      </c>
      <c r="U12504">
        <v>0</v>
      </c>
      <c r="V12504">
        <v>0</v>
      </c>
    </row>
    <row r="12505" spans="1:22" x14ac:dyDescent="0.3">
      <c r="A12505">
        <v>202122</v>
      </c>
      <c r="B12505" t="s">
        <v>820</v>
      </c>
      <c r="C12505" t="s">
        <v>821</v>
      </c>
      <c r="D12505" t="s">
        <v>822</v>
      </c>
      <c r="E12505" t="s">
        <v>823</v>
      </c>
      <c r="F12505" t="s">
        <v>862</v>
      </c>
      <c r="G12505" t="s">
        <v>863</v>
      </c>
      <c r="H12505" t="s">
        <v>1134</v>
      </c>
      <c r="I12505">
        <v>335</v>
      </c>
      <c r="J12505" t="s">
        <v>1135</v>
      </c>
      <c r="K12505" t="s">
        <v>842</v>
      </c>
      <c r="L12505" t="s">
        <v>251</v>
      </c>
      <c r="M12505" t="s">
        <v>829</v>
      </c>
      <c r="N12505" t="s">
        <v>829</v>
      </c>
      <c r="O12505">
        <v>0</v>
      </c>
      <c r="P12505">
        <v>296784</v>
      </c>
      <c r="Q12505">
        <v>0</v>
      </c>
      <c r="R12505">
        <v>75775</v>
      </c>
      <c r="S12505">
        <v>372559</v>
      </c>
      <c r="T12505">
        <v>0</v>
      </c>
      <c r="U12505">
        <v>372559</v>
      </c>
      <c r="V12505">
        <v>7</v>
      </c>
    </row>
    <row r="12506" spans="1:22" x14ac:dyDescent="0.3">
      <c r="A12506">
        <v>202223</v>
      </c>
      <c r="B12506" t="s">
        <v>820</v>
      </c>
      <c r="C12506" t="s">
        <v>821</v>
      </c>
      <c r="D12506" t="s">
        <v>822</v>
      </c>
      <c r="E12506" t="s">
        <v>823</v>
      </c>
      <c r="F12506" t="s">
        <v>862</v>
      </c>
      <c r="G12506" t="s">
        <v>863</v>
      </c>
      <c r="H12506" t="s">
        <v>1134</v>
      </c>
      <c r="I12506">
        <v>335</v>
      </c>
      <c r="J12506" t="s">
        <v>1135</v>
      </c>
      <c r="K12506" t="s">
        <v>842</v>
      </c>
      <c r="L12506" t="s">
        <v>251</v>
      </c>
      <c r="M12506" t="s">
        <v>829</v>
      </c>
      <c r="N12506" t="s">
        <v>829</v>
      </c>
      <c r="O12506">
        <v>0</v>
      </c>
      <c r="P12506">
        <v>0</v>
      </c>
      <c r="Q12506">
        <v>0</v>
      </c>
      <c r="R12506">
        <v>470965</v>
      </c>
      <c r="S12506">
        <v>470965</v>
      </c>
      <c r="T12506">
        <v>24400</v>
      </c>
      <c r="U12506">
        <v>446565</v>
      </c>
      <c r="V12506">
        <v>8</v>
      </c>
    </row>
    <row r="12507" spans="1:22" x14ac:dyDescent="0.3">
      <c r="A12507">
        <v>202324</v>
      </c>
      <c r="B12507" t="s">
        <v>820</v>
      </c>
      <c r="C12507" t="s">
        <v>821</v>
      </c>
      <c r="D12507" t="s">
        <v>822</v>
      </c>
      <c r="E12507" t="s">
        <v>823</v>
      </c>
      <c r="F12507" t="s">
        <v>862</v>
      </c>
      <c r="G12507" t="s">
        <v>863</v>
      </c>
      <c r="H12507" t="s">
        <v>1134</v>
      </c>
      <c r="I12507">
        <v>335</v>
      </c>
      <c r="J12507" t="s">
        <v>1135</v>
      </c>
      <c r="K12507" t="s">
        <v>842</v>
      </c>
      <c r="L12507" t="s">
        <v>251</v>
      </c>
      <c r="M12507" t="s">
        <v>829</v>
      </c>
      <c r="N12507" t="s">
        <v>829</v>
      </c>
      <c r="O12507">
        <v>48794</v>
      </c>
      <c r="P12507">
        <v>547579</v>
      </c>
      <c r="Q12507">
        <v>54216</v>
      </c>
      <c r="R12507">
        <v>151804</v>
      </c>
      <c r="S12507">
        <v>802393</v>
      </c>
      <c r="T12507">
        <v>19950</v>
      </c>
      <c r="U12507">
        <v>782443</v>
      </c>
      <c r="V12507">
        <v>14</v>
      </c>
    </row>
    <row r="12508" spans="1:22" x14ac:dyDescent="0.3">
      <c r="A12508">
        <v>202122</v>
      </c>
      <c r="B12508" t="s">
        <v>820</v>
      </c>
      <c r="C12508" t="s">
        <v>821</v>
      </c>
      <c r="D12508" t="s">
        <v>822</v>
      </c>
      <c r="E12508" t="s">
        <v>823</v>
      </c>
      <c r="F12508" t="s">
        <v>862</v>
      </c>
      <c r="G12508" t="s">
        <v>863</v>
      </c>
      <c r="H12508" t="s">
        <v>1134</v>
      </c>
      <c r="I12508">
        <v>335</v>
      </c>
      <c r="J12508" t="s">
        <v>1135</v>
      </c>
      <c r="K12508" t="s">
        <v>842</v>
      </c>
      <c r="L12508" t="s">
        <v>253</v>
      </c>
      <c r="M12508" t="s">
        <v>829</v>
      </c>
      <c r="N12508" t="s">
        <v>829</v>
      </c>
      <c r="O12508">
        <v>0</v>
      </c>
      <c r="P12508">
        <v>164178</v>
      </c>
      <c r="Q12508">
        <v>0</v>
      </c>
      <c r="R12508">
        <v>290469</v>
      </c>
      <c r="S12508">
        <v>454647</v>
      </c>
      <c r="T12508">
        <v>0</v>
      </c>
      <c r="U12508">
        <v>454647</v>
      </c>
      <c r="V12508">
        <v>9</v>
      </c>
    </row>
    <row r="12509" spans="1:22" x14ac:dyDescent="0.3">
      <c r="A12509">
        <v>202223</v>
      </c>
      <c r="B12509" t="s">
        <v>820</v>
      </c>
      <c r="C12509" t="s">
        <v>821</v>
      </c>
      <c r="D12509" t="s">
        <v>822</v>
      </c>
      <c r="E12509" t="s">
        <v>823</v>
      </c>
      <c r="F12509" t="s">
        <v>862</v>
      </c>
      <c r="G12509" t="s">
        <v>863</v>
      </c>
      <c r="H12509" t="s">
        <v>1134</v>
      </c>
      <c r="I12509">
        <v>335</v>
      </c>
      <c r="J12509" t="s">
        <v>1135</v>
      </c>
      <c r="K12509" t="s">
        <v>842</v>
      </c>
      <c r="L12509" t="s">
        <v>253</v>
      </c>
      <c r="M12509" t="s">
        <v>829</v>
      </c>
      <c r="N12509" t="s">
        <v>829</v>
      </c>
      <c r="O12509">
        <v>0</v>
      </c>
      <c r="P12509">
        <v>0</v>
      </c>
      <c r="Q12509">
        <v>0</v>
      </c>
      <c r="R12509">
        <v>519446</v>
      </c>
      <c r="S12509">
        <v>519446</v>
      </c>
      <c r="T12509">
        <v>0</v>
      </c>
      <c r="U12509">
        <v>519446</v>
      </c>
      <c r="V12509">
        <v>10</v>
      </c>
    </row>
    <row r="12510" spans="1:22" x14ac:dyDescent="0.3">
      <c r="A12510">
        <v>202324</v>
      </c>
      <c r="B12510" t="s">
        <v>820</v>
      </c>
      <c r="C12510" t="s">
        <v>821</v>
      </c>
      <c r="D12510" t="s">
        <v>822</v>
      </c>
      <c r="E12510" t="s">
        <v>823</v>
      </c>
      <c r="F12510" t="s">
        <v>862</v>
      </c>
      <c r="G12510" t="s">
        <v>863</v>
      </c>
      <c r="H12510" t="s">
        <v>1134</v>
      </c>
      <c r="I12510">
        <v>335</v>
      </c>
      <c r="J12510" t="s">
        <v>1135</v>
      </c>
      <c r="K12510" t="s">
        <v>842</v>
      </c>
      <c r="L12510" t="s">
        <v>253</v>
      </c>
      <c r="M12510" t="s">
        <v>829</v>
      </c>
      <c r="N12510" t="s">
        <v>829</v>
      </c>
      <c r="O12510">
        <v>0</v>
      </c>
      <c r="P12510">
        <v>168069</v>
      </c>
      <c r="Q12510">
        <v>0</v>
      </c>
      <c r="R12510">
        <v>303608</v>
      </c>
      <c r="S12510">
        <v>471677</v>
      </c>
      <c r="T12510">
        <v>0</v>
      </c>
      <c r="U12510">
        <v>471677</v>
      </c>
      <c r="V12510">
        <v>9</v>
      </c>
    </row>
    <row r="12511" spans="1:22" x14ac:dyDescent="0.3">
      <c r="A12511">
        <v>202122</v>
      </c>
      <c r="B12511" t="s">
        <v>820</v>
      </c>
      <c r="C12511" t="s">
        <v>821</v>
      </c>
      <c r="D12511" t="s">
        <v>822</v>
      </c>
      <c r="E12511" t="s">
        <v>823</v>
      </c>
      <c r="F12511" t="s">
        <v>862</v>
      </c>
      <c r="G12511" t="s">
        <v>863</v>
      </c>
      <c r="H12511" t="s">
        <v>1134</v>
      </c>
      <c r="I12511">
        <v>335</v>
      </c>
      <c r="J12511" t="s">
        <v>1135</v>
      </c>
      <c r="K12511" t="s">
        <v>842</v>
      </c>
      <c r="L12511" t="s">
        <v>845</v>
      </c>
      <c r="M12511" t="s">
        <v>829</v>
      </c>
      <c r="N12511" t="s">
        <v>829</v>
      </c>
      <c r="O12511">
        <v>0</v>
      </c>
      <c r="P12511">
        <v>0</v>
      </c>
      <c r="Q12511">
        <v>0</v>
      </c>
      <c r="R12511">
        <v>0</v>
      </c>
      <c r="S12511">
        <v>0</v>
      </c>
      <c r="T12511">
        <v>0</v>
      </c>
      <c r="U12511">
        <v>0</v>
      </c>
      <c r="V12511">
        <v>0</v>
      </c>
    </row>
    <row r="12512" spans="1:22" x14ac:dyDescent="0.3">
      <c r="A12512">
        <v>202223</v>
      </c>
      <c r="B12512" t="s">
        <v>820</v>
      </c>
      <c r="C12512" t="s">
        <v>821</v>
      </c>
      <c r="D12512" t="s">
        <v>822</v>
      </c>
      <c r="E12512" t="s">
        <v>823</v>
      </c>
      <c r="F12512" t="s">
        <v>862</v>
      </c>
      <c r="G12512" t="s">
        <v>863</v>
      </c>
      <c r="H12512" t="s">
        <v>1134</v>
      </c>
      <c r="I12512">
        <v>335</v>
      </c>
      <c r="J12512" t="s">
        <v>1135</v>
      </c>
      <c r="K12512" t="s">
        <v>842</v>
      </c>
      <c r="L12512" t="s">
        <v>845</v>
      </c>
      <c r="M12512" t="s">
        <v>829</v>
      </c>
      <c r="N12512" t="s">
        <v>829</v>
      </c>
      <c r="O12512">
        <v>0</v>
      </c>
      <c r="P12512">
        <v>0</v>
      </c>
      <c r="Q12512">
        <v>0</v>
      </c>
      <c r="R12512">
        <v>0</v>
      </c>
      <c r="S12512">
        <v>0</v>
      </c>
      <c r="T12512">
        <v>0</v>
      </c>
      <c r="U12512">
        <v>0</v>
      </c>
      <c r="V12512">
        <v>0</v>
      </c>
    </row>
    <row r="12513" spans="1:22" x14ac:dyDescent="0.3">
      <c r="A12513">
        <v>202324</v>
      </c>
      <c r="B12513" t="s">
        <v>820</v>
      </c>
      <c r="C12513" t="s">
        <v>821</v>
      </c>
      <c r="D12513" t="s">
        <v>822</v>
      </c>
      <c r="E12513" t="s">
        <v>823</v>
      </c>
      <c r="F12513" t="s">
        <v>862</v>
      </c>
      <c r="G12513" t="s">
        <v>863</v>
      </c>
      <c r="H12513" t="s">
        <v>1134</v>
      </c>
      <c r="I12513">
        <v>335</v>
      </c>
      <c r="J12513" t="s">
        <v>1135</v>
      </c>
      <c r="K12513" t="s">
        <v>842</v>
      </c>
      <c r="L12513" t="s">
        <v>845</v>
      </c>
      <c r="M12513" t="s">
        <v>829</v>
      </c>
      <c r="N12513" t="s">
        <v>829</v>
      </c>
      <c r="O12513">
        <v>0</v>
      </c>
      <c r="P12513">
        <v>0</v>
      </c>
      <c r="Q12513">
        <v>0</v>
      </c>
      <c r="R12513">
        <v>0</v>
      </c>
      <c r="S12513">
        <v>0</v>
      </c>
      <c r="T12513">
        <v>0</v>
      </c>
      <c r="U12513">
        <v>0</v>
      </c>
      <c r="V12513">
        <v>0</v>
      </c>
    </row>
    <row r="12514" spans="1:22" x14ac:dyDescent="0.3">
      <c r="A12514">
        <v>202122</v>
      </c>
      <c r="B12514" t="s">
        <v>820</v>
      </c>
      <c r="C12514" t="s">
        <v>821</v>
      </c>
      <c r="D12514" t="s">
        <v>822</v>
      </c>
      <c r="E12514" t="s">
        <v>823</v>
      </c>
      <c r="F12514" t="s">
        <v>824</v>
      </c>
      <c r="G12514" t="s">
        <v>825</v>
      </c>
      <c r="H12514" t="s">
        <v>1136</v>
      </c>
      <c r="I12514">
        <v>320</v>
      </c>
      <c r="J12514" t="s">
        <v>1137</v>
      </c>
      <c r="K12514" t="s">
        <v>828</v>
      </c>
      <c r="L12514" t="s">
        <v>336</v>
      </c>
      <c r="M12514">
        <v>0</v>
      </c>
      <c r="N12514">
        <v>319000</v>
      </c>
      <c r="O12514">
        <v>427500</v>
      </c>
      <c r="P12514">
        <v>667000</v>
      </c>
      <c r="Q12514">
        <v>1004167</v>
      </c>
      <c r="R12514" t="s">
        <v>829</v>
      </c>
      <c r="S12514">
        <v>2417667</v>
      </c>
      <c r="T12514" t="s">
        <v>829</v>
      </c>
      <c r="U12514">
        <v>2417667</v>
      </c>
      <c r="V12514">
        <v>116</v>
      </c>
    </row>
    <row r="12515" spans="1:22" x14ac:dyDescent="0.3">
      <c r="A12515">
        <v>202223</v>
      </c>
      <c r="B12515" t="s">
        <v>820</v>
      </c>
      <c r="C12515" t="s">
        <v>821</v>
      </c>
      <c r="D12515" t="s">
        <v>822</v>
      </c>
      <c r="E12515" t="s">
        <v>823</v>
      </c>
      <c r="F12515" t="s">
        <v>824</v>
      </c>
      <c r="G12515" t="s">
        <v>825</v>
      </c>
      <c r="H12515" t="s">
        <v>1136</v>
      </c>
      <c r="I12515">
        <v>320</v>
      </c>
      <c r="J12515" t="s">
        <v>1137</v>
      </c>
      <c r="K12515" t="s">
        <v>828</v>
      </c>
      <c r="L12515" t="s">
        <v>336</v>
      </c>
      <c r="M12515">
        <v>0</v>
      </c>
      <c r="N12515">
        <v>212500</v>
      </c>
      <c r="O12515">
        <v>352500</v>
      </c>
      <c r="P12515">
        <v>597500</v>
      </c>
      <c r="Q12515">
        <v>1003654</v>
      </c>
      <c r="R12515" t="s">
        <v>829</v>
      </c>
      <c r="S12515">
        <v>2166154</v>
      </c>
      <c r="T12515" t="s">
        <v>829</v>
      </c>
      <c r="U12515">
        <v>2166154</v>
      </c>
      <c r="V12515">
        <v>104</v>
      </c>
    </row>
    <row r="12516" spans="1:22" x14ac:dyDescent="0.3">
      <c r="A12516">
        <v>202324</v>
      </c>
      <c r="B12516" t="s">
        <v>820</v>
      </c>
      <c r="C12516" t="s">
        <v>821</v>
      </c>
      <c r="D12516" t="s">
        <v>822</v>
      </c>
      <c r="E12516" t="s">
        <v>823</v>
      </c>
      <c r="F12516" t="s">
        <v>824</v>
      </c>
      <c r="G12516" t="s">
        <v>825</v>
      </c>
      <c r="H12516" t="s">
        <v>1136</v>
      </c>
      <c r="I12516">
        <v>320</v>
      </c>
      <c r="J12516" t="s">
        <v>1137</v>
      </c>
      <c r="K12516" t="s">
        <v>828</v>
      </c>
      <c r="L12516" t="s">
        <v>336</v>
      </c>
      <c r="M12516">
        <v>0</v>
      </c>
      <c r="N12516">
        <v>171000</v>
      </c>
      <c r="O12516">
        <v>353000</v>
      </c>
      <c r="P12516">
        <v>604667</v>
      </c>
      <c r="Q12516">
        <v>1000000</v>
      </c>
      <c r="R12516" t="s">
        <v>829</v>
      </c>
      <c r="S12516">
        <v>2128667</v>
      </c>
      <c r="T12516" t="s">
        <v>829</v>
      </c>
      <c r="U12516">
        <v>2128667</v>
      </c>
      <c r="V12516">
        <v>101</v>
      </c>
    </row>
    <row r="12517" spans="1:22" x14ac:dyDescent="0.3">
      <c r="A12517">
        <v>202122</v>
      </c>
      <c r="B12517" t="s">
        <v>820</v>
      </c>
      <c r="C12517" t="s">
        <v>821</v>
      </c>
      <c r="D12517" t="s">
        <v>822</v>
      </c>
      <c r="E12517" t="s">
        <v>823</v>
      </c>
      <c r="F12517" t="s">
        <v>824</v>
      </c>
      <c r="G12517" t="s">
        <v>825</v>
      </c>
      <c r="H12517" t="s">
        <v>1136</v>
      </c>
      <c r="I12517">
        <v>320</v>
      </c>
      <c r="J12517" t="s">
        <v>1137</v>
      </c>
      <c r="K12517" t="s">
        <v>828</v>
      </c>
      <c r="L12517" t="s">
        <v>235</v>
      </c>
      <c r="M12517" t="s">
        <v>829</v>
      </c>
      <c r="N12517">
        <v>0</v>
      </c>
      <c r="O12517">
        <v>0</v>
      </c>
      <c r="P12517" t="s">
        <v>829</v>
      </c>
      <c r="Q12517" t="s">
        <v>829</v>
      </c>
      <c r="R12517" t="s">
        <v>829</v>
      </c>
      <c r="S12517">
        <v>0</v>
      </c>
      <c r="T12517">
        <v>0</v>
      </c>
      <c r="U12517">
        <v>0</v>
      </c>
      <c r="V12517">
        <v>0</v>
      </c>
    </row>
    <row r="12518" spans="1:22" x14ac:dyDescent="0.3">
      <c r="A12518">
        <v>202223</v>
      </c>
      <c r="B12518" t="s">
        <v>820</v>
      </c>
      <c r="C12518" t="s">
        <v>821</v>
      </c>
      <c r="D12518" t="s">
        <v>822</v>
      </c>
      <c r="E12518" t="s">
        <v>823</v>
      </c>
      <c r="F12518" t="s">
        <v>824</v>
      </c>
      <c r="G12518" t="s">
        <v>825</v>
      </c>
      <c r="H12518" t="s">
        <v>1136</v>
      </c>
      <c r="I12518">
        <v>320</v>
      </c>
      <c r="J12518" t="s">
        <v>1137</v>
      </c>
      <c r="K12518" t="s">
        <v>828</v>
      </c>
      <c r="L12518" t="s">
        <v>235</v>
      </c>
      <c r="M12518" t="s">
        <v>829</v>
      </c>
      <c r="N12518">
        <v>0</v>
      </c>
      <c r="O12518">
        <v>0</v>
      </c>
      <c r="P12518" t="s">
        <v>829</v>
      </c>
      <c r="Q12518" t="s">
        <v>829</v>
      </c>
      <c r="R12518" t="s">
        <v>829</v>
      </c>
      <c r="S12518">
        <v>0</v>
      </c>
      <c r="T12518">
        <v>0</v>
      </c>
      <c r="U12518">
        <v>0</v>
      </c>
      <c r="V12518">
        <v>0</v>
      </c>
    </row>
    <row r="12519" spans="1:22" x14ac:dyDescent="0.3">
      <c r="A12519">
        <v>202324</v>
      </c>
      <c r="B12519" t="s">
        <v>820</v>
      </c>
      <c r="C12519" t="s">
        <v>821</v>
      </c>
      <c r="D12519" t="s">
        <v>822</v>
      </c>
      <c r="E12519" t="s">
        <v>823</v>
      </c>
      <c r="F12519" t="s">
        <v>824</v>
      </c>
      <c r="G12519" t="s">
        <v>825</v>
      </c>
      <c r="H12519" t="s">
        <v>1136</v>
      </c>
      <c r="I12519">
        <v>320</v>
      </c>
      <c r="J12519" t="s">
        <v>1137</v>
      </c>
      <c r="K12519" t="s">
        <v>828</v>
      </c>
      <c r="L12519" t="s">
        <v>235</v>
      </c>
      <c r="M12519" t="s">
        <v>829</v>
      </c>
      <c r="N12519">
        <v>0</v>
      </c>
      <c r="O12519">
        <v>0</v>
      </c>
      <c r="P12519" t="s">
        <v>829</v>
      </c>
      <c r="Q12519" t="s">
        <v>829</v>
      </c>
      <c r="R12519" t="s">
        <v>829</v>
      </c>
      <c r="S12519">
        <v>0</v>
      </c>
      <c r="T12519">
        <v>0</v>
      </c>
      <c r="U12519">
        <v>0</v>
      </c>
      <c r="V12519">
        <v>0</v>
      </c>
    </row>
    <row r="12520" spans="1:22" x14ac:dyDescent="0.3">
      <c r="A12520">
        <v>202122</v>
      </c>
      <c r="B12520" t="s">
        <v>820</v>
      </c>
      <c r="C12520" t="s">
        <v>821</v>
      </c>
      <c r="D12520" t="s">
        <v>822</v>
      </c>
      <c r="E12520" t="s">
        <v>823</v>
      </c>
      <c r="F12520" t="s">
        <v>824</v>
      </c>
      <c r="G12520" t="s">
        <v>825</v>
      </c>
      <c r="H12520" t="s">
        <v>1136</v>
      </c>
      <c r="I12520">
        <v>320</v>
      </c>
      <c r="J12520" t="s">
        <v>1137</v>
      </c>
      <c r="K12520" t="s">
        <v>828</v>
      </c>
      <c r="L12520" t="s">
        <v>534</v>
      </c>
      <c r="M12520">
        <v>0</v>
      </c>
      <c r="N12520">
        <v>4108767</v>
      </c>
      <c r="O12520">
        <v>2440636</v>
      </c>
      <c r="P12520">
        <v>521275</v>
      </c>
      <c r="Q12520">
        <v>145663</v>
      </c>
      <c r="R12520" t="s">
        <v>829</v>
      </c>
      <c r="S12520">
        <v>7216341</v>
      </c>
      <c r="T12520">
        <v>0</v>
      </c>
      <c r="U12520">
        <v>7216341</v>
      </c>
      <c r="V12520">
        <v>99</v>
      </c>
    </row>
    <row r="12521" spans="1:22" x14ac:dyDescent="0.3">
      <c r="A12521">
        <v>202223</v>
      </c>
      <c r="B12521" t="s">
        <v>820</v>
      </c>
      <c r="C12521" t="s">
        <v>821</v>
      </c>
      <c r="D12521" t="s">
        <v>822</v>
      </c>
      <c r="E12521" t="s">
        <v>823</v>
      </c>
      <c r="F12521" t="s">
        <v>824</v>
      </c>
      <c r="G12521" t="s">
        <v>825</v>
      </c>
      <c r="H12521" t="s">
        <v>1136</v>
      </c>
      <c r="I12521">
        <v>320</v>
      </c>
      <c r="J12521" t="s">
        <v>1137</v>
      </c>
      <c r="K12521" t="s">
        <v>828</v>
      </c>
      <c r="L12521" t="s">
        <v>534</v>
      </c>
      <c r="M12521">
        <v>194471</v>
      </c>
      <c r="N12521">
        <v>5051511</v>
      </c>
      <c r="O12521">
        <v>2663135</v>
      </c>
      <c r="P12521">
        <v>495533</v>
      </c>
      <c r="Q12521">
        <v>244525</v>
      </c>
      <c r="R12521" t="s">
        <v>829</v>
      </c>
      <c r="S12521">
        <v>8649176</v>
      </c>
      <c r="T12521">
        <v>0</v>
      </c>
      <c r="U12521">
        <v>8649176</v>
      </c>
      <c r="V12521">
        <v>119</v>
      </c>
    </row>
    <row r="12522" spans="1:22" x14ac:dyDescent="0.3">
      <c r="A12522">
        <v>202324</v>
      </c>
      <c r="B12522" t="s">
        <v>820</v>
      </c>
      <c r="C12522" t="s">
        <v>821</v>
      </c>
      <c r="D12522" t="s">
        <v>822</v>
      </c>
      <c r="E12522" t="s">
        <v>823</v>
      </c>
      <c r="F12522" t="s">
        <v>824</v>
      </c>
      <c r="G12522" t="s">
        <v>825</v>
      </c>
      <c r="H12522" t="s">
        <v>1136</v>
      </c>
      <c r="I12522">
        <v>320</v>
      </c>
      <c r="J12522" t="s">
        <v>1137</v>
      </c>
      <c r="K12522" t="s">
        <v>828</v>
      </c>
      <c r="L12522" t="s">
        <v>534</v>
      </c>
      <c r="M12522">
        <v>139972</v>
      </c>
      <c r="N12522">
        <v>6016633</v>
      </c>
      <c r="O12522">
        <v>4086676</v>
      </c>
      <c r="P12522">
        <v>1369049</v>
      </c>
      <c r="Q12522">
        <v>290462</v>
      </c>
      <c r="R12522" t="s">
        <v>829</v>
      </c>
      <c r="S12522">
        <v>11902792</v>
      </c>
      <c r="T12522">
        <v>0</v>
      </c>
      <c r="U12522">
        <v>11902792</v>
      </c>
      <c r="V12522">
        <v>174</v>
      </c>
    </row>
    <row r="12523" spans="1:22" x14ac:dyDescent="0.3">
      <c r="A12523">
        <v>202122</v>
      </c>
      <c r="B12523" t="s">
        <v>820</v>
      </c>
      <c r="C12523" t="s">
        <v>821</v>
      </c>
      <c r="D12523" t="s">
        <v>822</v>
      </c>
      <c r="E12523" t="s">
        <v>823</v>
      </c>
      <c r="F12523" t="s">
        <v>824</v>
      </c>
      <c r="G12523" t="s">
        <v>825</v>
      </c>
      <c r="H12523" t="s">
        <v>1136</v>
      </c>
      <c r="I12523">
        <v>320</v>
      </c>
      <c r="J12523" t="s">
        <v>1137</v>
      </c>
      <c r="K12523" t="s">
        <v>828</v>
      </c>
      <c r="L12523" t="s">
        <v>603</v>
      </c>
      <c r="M12523" t="s">
        <v>829</v>
      </c>
      <c r="N12523" t="s">
        <v>829</v>
      </c>
      <c r="O12523" t="s">
        <v>829</v>
      </c>
      <c r="P12523">
        <v>0</v>
      </c>
      <c r="Q12523">
        <v>0</v>
      </c>
      <c r="R12523">
        <v>0</v>
      </c>
      <c r="S12523">
        <v>0</v>
      </c>
      <c r="T12523">
        <v>0</v>
      </c>
      <c r="U12523">
        <v>0</v>
      </c>
      <c r="V12523">
        <v>0</v>
      </c>
    </row>
    <row r="12524" spans="1:22" x14ac:dyDescent="0.3">
      <c r="A12524">
        <v>202223</v>
      </c>
      <c r="B12524" t="s">
        <v>820</v>
      </c>
      <c r="C12524" t="s">
        <v>821</v>
      </c>
      <c r="D12524" t="s">
        <v>822</v>
      </c>
      <c r="E12524" t="s">
        <v>823</v>
      </c>
      <c r="F12524" t="s">
        <v>824</v>
      </c>
      <c r="G12524" t="s">
        <v>825</v>
      </c>
      <c r="H12524" t="s">
        <v>1136</v>
      </c>
      <c r="I12524">
        <v>320</v>
      </c>
      <c r="J12524" t="s">
        <v>1137</v>
      </c>
      <c r="K12524" t="s">
        <v>828</v>
      </c>
      <c r="L12524" t="s">
        <v>603</v>
      </c>
      <c r="M12524" t="s">
        <v>829</v>
      </c>
      <c r="N12524" t="s">
        <v>829</v>
      </c>
      <c r="O12524" t="s">
        <v>829</v>
      </c>
      <c r="P12524">
        <v>0</v>
      </c>
      <c r="Q12524">
        <v>0</v>
      </c>
      <c r="R12524">
        <v>0</v>
      </c>
      <c r="S12524">
        <v>0</v>
      </c>
      <c r="T12524">
        <v>0</v>
      </c>
      <c r="U12524">
        <v>0</v>
      </c>
      <c r="V12524">
        <v>0</v>
      </c>
    </row>
    <row r="12525" spans="1:22" x14ac:dyDescent="0.3">
      <c r="A12525">
        <v>202324</v>
      </c>
      <c r="B12525" t="s">
        <v>820</v>
      </c>
      <c r="C12525" t="s">
        <v>821</v>
      </c>
      <c r="D12525" t="s">
        <v>822</v>
      </c>
      <c r="E12525" t="s">
        <v>823</v>
      </c>
      <c r="F12525" t="s">
        <v>824</v>
      </c>
      <c r="G12525" t="s">
        <v>825</v>
      </c>
      <c r="H12525" t="s">
        <v>1136</v>
      </c>
      <c r="I12525">
        <v>320</v>
      </c>
      <c r="J12525" t="s">
        <v>1137</v>
      </c>
      <c r="K12525" t="s">
        <v>828</v>
      </c>
      <c r="L12525" t="s">
        <v>603</v>
      </c>
      <c r="M12525" t="s">
        <v>829</v>
      </c>
      <c r="N12525" t="s">
        <v>829</v>
      </c>
      <c r="O12525" t="s">
        <v>829</v>
      </c>
      <c r="P12525">
        <v>0</v>
      </c>
      <c r="Q12525">
        <v>0</v>
      </c>
      <c r="R12525">
        <v>0</v>
      </c>
      <c r="S12525">
        <v>0</v>
      </c>
      <c r="T12525">
        <v>0</v>
      </c>
      <c r="U12525">
        <v>0</v>
      </c>
      <c r="V12525">
        <v>0</v>
      </c>
    </row>
    <row r="12526" spans="1:22" x14ac:dyDescent="0.3">
      <c r="A12526">
        <v>202122</v>
      </c>
      <c r="B12526" t="s">
        <v>820</v>
      </c>
      <c r="C12526" t="s">
        <v>821</v>
      </c>
      <c r="D12526" t="s">
        <v>822</v>
      </c>
      <c r="E12526" t="s">
        <v>823</v>
      </c>
      <c r="F12526" t="s">
        <v>824</v>
      </c>
      <c r="G12526" t="s">
        <v>825</v>
      </c>
      <c r="H12526" t="s">
        <v>1136</v>
      </c>
      <c r="I12526">
        <v>320</v>
      </c>
      <c r="J12526" t="s">
        <v>1137</v>
      </c>
      <c r="K12526" t="s">
        <v>828</v>
      </c>
      <c r="L12526" t="s">
        <v>606</v>
      </c>
      <c r="M12526">
        <v>0</v>
      </c>
      <c r="N12526">
        <v>279233</v>
      </c>
      <c r="O12526">
        <v>279233</v>
      </c>
      <c r="P12526">
        <v>279233</v>
      </c>
      <c r="Q12526">
        <v>0</v>
      </c>
      <c r="R12526">
        <v>0</v>
      </c>
      <c r="S12526">
        <v>837700</v>
      </c>
      <c r="T12526">
        <v>0</v>
      </c>
      <c r="U12526">
        <v>837700</v>
      </c>
      <c r="V12526">
        <v>12</v>
      </c>
    </row>
    <row r="12527" spans="1:22" x14ac:dyDescent="0.3">
      <c r="A12527">
        <v>202223</v>
      </c>
      <c r="B12527" t="s">
        <v>820</v>
      </c>
      <c r="C12527" t="s">
        <v>821</v>
      </c>
      <c r="D12527" t="s">
        <v>822</v>
      </c>
      <c r="E12527" t="s">
        <v>823</v>
      </c>
      <c r="F12527" t="s">
        <v>824</v>
      </c>
      <c r="G12527" t="s">
        <v>825</v>
      </c>
      <c r="H12527" t="s">
        <v>1136</v>
      </c>
      <c r="I12527">
        <v>320</v>
      </c>
      <c r="J12527" t="s">
        <v>1137</v>
      </c>
      <c r="K12527" t="s">
        <v>828</v>
      </c>
      <c r="L12527" t="s">
        <v>606</v>
      </c>
      <c r="M12527">
        <v>0</v>
      </c>
      <c r="N12527">
        <v>315693</v>
      </c>
      <c r="O12527">
        <v>368308</v>
      </c>
      <c r="P12527">
        <v>368308</v>
      </c>
      <c r="Q12527">
        <v>0</v>
      </c>
      <c r="R12527">
        <v>0</v>
      </c>
      <c r="S12527">
        <v>1052309</v>
      </c>
      <c r="T12527">
        <v>0</v>
      </c>
      <c r="U12527">
        <v>1052309</v>
      </c>
      <c r="V12527">
        <v>15</v>
      </c>
    </row>
    <row r="12528" spans="1:22" x14ac:dyDescent="0.3">
      <c r="A12528">
        <v>202324</v>
      </c>
      <c r="B12528" t="s">
        <v>820</v>
      </c>
      <c r="C12528" t="s">
        <v>821</v>
      </c>
      <c r="D12528" t="s">
        <v>822</v>
      </c>
      <c r="E12528" t="s">
        <v>823</v>
      </c>
      <c r="F12528" t="s">
        <v>824</v>
      </c>
      <c r="G12528" t="s">
        <v>825</v>
      </c>
      <c r="H12528" t="s">
        <v>1136</v>
      </c>
      <c r="I12528">
        <v>320</v>
      </c>
      <c r="J12528" t="s">
        <v>1137</v>
      </c>
      <c r="K12528" t="s">
        <v>828</v>
      </c>
      <c r="L12528" t="s">
        <v>606</v>
      </c>
      <c r="M12528">
        <v>0</v>
      </c>
      <c r="N12528">
        <v>0</v>
      </c>
      <c r="O12528">
        <v>0</v>
      </c>
      <c r="P12528">
        <v>0</v>
      </c>
      <c r="Q12528">
        <v>0</v>
      </c>
      <c r="R12528">
        <v>0</v>
      </c>
      <c r="S12528">
        <v>0</v>
      </c>
      <c r="T12528">
        <v>0</v>
      </c>
      <c r="U12528">
        <v>0</v>
      </c>
      <c r="V12528">
        <v>0</v>
      </c>
    </row>
    <row r="12529" spans="1:22" x14ac:dyDescent="0.3">
      <c r="A12529">
        <v>202122</v>
      </c>
      <c r="B12529" t="s">
        <v>820</v>
      </c>
      <c r="C12529" t="s">
        <v>821</v>
      </c>
      <c r="D12529" t="s">
        <v>822</v>
      </c>
      <c r="E12529" t="s">
        <v>823</v>
      </c>
      <c r="F12529" t="s">
        <v>824</v>
      </c>
      <c r="G12529" t="s">
        <v>825</v>
      </c>
      <c r="H12529" t="s">
        <v>1136</v>
      </c>
      <c r="I12529">
        <v>320</v>
      </c>
      <c r="J12529" t="s">
        <v>1137</v>
      </c>
      <c r="K12529" t="s">
        <v>828</v>
      </c>
      <c r="L12529" t="s">
        <v>609</v>
      </c>
      <c r="M12529" t="s">
        <v>829</v>
      </c>
      <c r="N12529" t="s">
        <v>829</v>
      </c>
      <c r="O12529" t="s">
        <v>829</v>
      </c>
      <c r="P12529" t="s">
        <v>829</v>
      </c>
      <c r="Q12529">
        <v>0</v>
      </c>
      <c r="R12529" t="s">
        <v>829</v>
      </c>
      <c r="S12529">
        <v>0</v>
      </c>
      <c r="T12529">
        <v>0</v>
      </c>
      <c r="U12529">
        <v>0</v>
      </c>
      <c r="V12529">
        <v>0</v>
      </c>
    </row>
    <row r="12530" spans="1:22" x14ac:dyDescent="0.3">
      <c r="A12530">
        <v>202223</v>
      </c>
      <c r="B12530" t="s">
        <v>820</v>
      </c>
      <c r="C12530" t="s">
        <v>821</v>
      </c>
      <c r="D12530" t="s">
        <v>822</v>
      </c>
      <c r="E12530" t="s">
        <v>823</v>
      </c>
      <c r="F12530" t="s">
        <v>824</v>
      </c>
      <c r="G12530" t="s">
        <v>825</v>
      </c>
      <c r="H12530" t="s">
        <v>1136</v>
      </c>
      <c r="I12530">
        <v>320</v>
      </c>
      <c r="J12530" t="s">
        <v>1137</v>
      </c>
      <c r="K12530" t="s">
        <v>828</v>
      </c>
      <c r="L12530" t="s">
        <v>609</v>
      </c>
      <c r="M12530" t="s">
        <v>829</v>
      </c>
      <c r="N12530" t="s">
        <v>829</v>
      </c>
      <c r="O12530" t="s">
        <v>829</v>
      </c>
      <c r="P12530" t="s">
        <v>829</v>
      </c>
      <c r="Q12530">
        <v>0</v>
      </c>
      <c r="R12530" t="s">
        <v>829</v>
      </c>
      <c r="S12530">
        <v>0</v>
      </c>
      <c r="T12530">
        <v>0</v>
      </c>
      <c r="U12530">
        <v>0</v>
      </c>
      <c r="V12530">
        <v>0</v>
      </c>
    </row>
    <row r="12531" spans="1:22" x14ac:dyDescent="0.3">
      <c r="A12531">
        <v>202122</v>
      </c>
      <c r="B12531" t="s">
        <v>820</v>
      </c>
      <c r="C12531" t="s">
        <v>821</v>
      </c>
      <c r="D12531" t="s">
        <v>822</v>
      </c>
      <c r="E12531" t="s">
        <v>823</v>
      </c>
      <c r="F12531" t="s">
        <v>824</v>
      </c>
      <c r="G12531" t="s">
        <v>825</v>
      </c>
      <c r="H12531" t="s">
        <v>1136</v>
      </c>
      <c r="I12531">
        <v>320</v>
      </c>
      <c r="J12531" t="s">
        <v>1137</v>
      </c>
      <c r="K12531" t="s">
        <v>828</v>
      </c>
      <c r="L12531" t="s">
        <v>830</v>
      </c>
      <c r="M12531">
        <v>0</v>
      </c>
      <c r="N12531">
        <v>90309</v>
      </c>
      <c r="O12531">
        <v>53191</v>
      </c>
      <c r="P12531">
        <v>0</v>
      </c>
      <c r="Q12531">
        <v>0</v>
      </c>
      <c r="R12531">
        <v>0</v>
      </c>
      <c r="S12531">
        <v>143500</v>
      </c>
      <c r="T12531">
        <v>0</v>
      </c>
      <c r="U12531">
        <v>143500</v>
      </c>
      <c r="V12531">
        <v>2</v>
      </c>
    </row>
    <row r="12532" spans="1:22" x14ac:dyDescent="0.3">
      <c r="A12532">
        <v>202223</v>
      </c>
      <c r="B12532" t="s">
        <v>820</v>
      </c>
      <c r="C12532" t="s">
        <v>821</v>
      </c>
      <c r="D12532" t="s">
        <v>822</v>
      </c>
      <c r="E12532" t="s">
        <v>823</v>
      </c>
      <c r="F12532" t="s">
        <v>824</v>
      </c>
      <c r="G12532" t="s">
        <v>825</v>
      </c>
      <c r="H12532" t="s">
        <v>1136</v>
      </c>
      <c r="I12532">
        <v>320</v>
      </c>
      <c r="J12532" t="s">
        <v>1137</v>
      </c>
      <c r="K12532" t="s">
        <v>828</v>
      </c>
      <c r="L12532" t="s">
        <v>830</v>
      </c>
      <c r="M12532">
        <v>0</v>
      </c>
      <c r="N12532">
        <v>35561</v>
      </c>
      <c r="O12532">
        <v>21439</v>
      </c>
      <c r="P12532">
        <v>0</v>
      </c>
      <c r="Q12532">
        <v>0</v>
      </c>
      <c r="R12532">
        <v>0</v>
      </c>
      <c r="S12532">
        <v>57000</v>
      </c>
      <c r="T12532">
        <v>0</v>
      </c>
      <c r="U12532">
        <v>57000</v>
      </c>
      <c r="V12532">
        <v>1</v>
      </c>
    </row>
    <row r="12533" spans="1:22" x14ac:dyDescent="0.3">
      <c r="A12533">
        <v>202324</v>
      </c>
      <c r="B12533" t="s">
        <v>820</v>
      </c>
      <c r="C12533" t="s">
        <v>821</v>
      </c>
      <c r="D12533" t="s">
        <v>822</v>
      </c>
      <c r="E12533" t="s">
        <v>823</v>
      </c>
      <c r="F12533" t="s">
        <v>824</v>
      </c>
      <c r="G12533" t="s">
        <v>825</v>
      </c>
      <c r="H12533" t="s">
        <v>1136</v>
      </c>
      <c r="I12533">
        <v>320</v>
      </c>
      <c r="J12533" t="s">
        <v>1137</v>
      </c>
      <c r="K12533" t="s">
        <v>828</v>
      </c>
      <c r="L12533" t="s">
        <v>830</v>
      </c>
      <c r="M12533">
        <v>0</v>
      </c>
      <c r="N12533">
        <v>86399</v>
      </c>
      <c r="O12533">
        <v>86399</v>
      </c>
      <c r="P12533">
        <v>0</v>
      </c>
      <c r="Q12533">
        <v>0</v>
      </c>
      <c r="R12533">
        <v>0</v>
      </c>
      <c r="S12533">
        <v>172798</v>
      </c>
      <c r="T12533">
        <v>0</v>
      </c>
      <c r="U12533">
        <v>172798</v>
      </c>
      <c r="V12533">
        <v>3</v>
      </c>
    </row>
    <row r="12534" spans="1:22" x14ac:dyDescent="0.3">
      <c r="A12534">
        <v>202122</v>
      </c>
      <c r="B12534" t="s">
        <v>820</v>
      </c>
      <c r="C12534" t="s">
        <v>821</v>
      </c>
      <c r="D12534" t="s">
        <v>822</v>
      </c>
      <c r="E12534" t="s">
        <v>823</v>
      </c>
      <c r="F12534" t="s">
        <v>824</v>
      </c>
      <c r="G12534" t="s">
        <v>825</v>
      </c>
      <c r="H12534" t="s">
        <v>1136</v>
      </c>
      <c r="I12534">
        <v>320</v>
      </c>
      <c r="J12534" t="s">
        <v>1137</v>
      </c>
      <c r="K12534" t="s">
        <v>828</v>
      </c>
      <c r="L12534" t="s">
        <v>537</v>
      </c>
      <c r="M12534">
        <v>0</v>
      </c>
      <c r="N12534">
        <v>4106663</v>
      </c>
      <c r="O12534">
        <v>1733061</v>
      </c>
      <c r="P12534">
        <v>10027389</v>
      </c>
      <c r="Q12534">
        <v>0</v>
      </c>
      <c r="R12534">
        <v>2432648</v>
      </c>
      <c r="S12534">
        <v>18299761</v>
      </c>
      <c r="T12534">
        <v>0</v>
      </c>
      <c r="U12534">
        <v>18299761</v>
      </c>
      <c r="V12534">
        <v>251</v>
      </c>
    </row>
    <row r="12535" spans="1:22" x14ac:dyDescent="0.3">
      <c r="A12535">
        <v>202223</v>
      </c>
      <c r="B12535" t="s">
        <v>820</v>
      </c>
      <c r="C12535" t="s">
        <v>821</v>
      </c>
      <c r="D12535" t="s">
        <v>822</v>
      </c>
      <c r="E12535" t="s">
        <v>823</v>
      </c>
      <c r="F12535" t="s">
        <v>824</v>
      </c>
      <c r="G12535" t="s">
        <v>825</v>
      </c>
      <c r="H12535" t="s">
        <v>1136</v>
      </c>
      <c r="I12535">
        <v>320</v>
      </c>
      <c r="J12535" t="s">
        <v>1137</v>
      </c>
      <c r="K12535" t="s">
        <v>828</v>
      </c>
      <c r="L12535" t="s">
        <v>537</v>
      </c>
      <c r="M12535">
        <v>121430</v>
      </c>
      <c r="N12535">
        <v>4755585</v>
      </c>
      <c r="O12535">
        <v>1879430</v>
      </c>
      <c r="P12535">
        <v>10580166</v>
      </c>
      <c r="Q12535">
        <v>0</v>
      </c>
      <c r="R12535">
        <v>2933743</v>
      </c>
      <c r="S12535">
        <v>20270355</v>
      </c>
      <c r="T12535">
        <v>0</v>
      </c>
      <c r="U12535">
        <v>20270355</v>
      </c>
      <c r="V12535">
        <v>280</v>
      </c>
    </row>
    <row r="12536" spans="1:22" x14ac:dyDescent="0.3">
      <c r="A12536">
        <v>202324</v>
      </c>
      <c r="B12536" t="s">
        <v>820</v>
      </c>
      <c r="C12536" t="s">
        <v>821</v>
      </c>
      <c r="D12536" t="s">
        <v>822</v>
      </c>
      <c r="E12536" t="s">
        <v>823</v>
      </c>
      <c r="F12536" t="s">
        <v>824</v>
      </c>
      <c r="G12536" t="s">
        <v>825</v>
      </c>
      <c r="H12536" t="s">
        <v>1136</v>
      </c>
      <c r="I12536">
        <v>320</v>
      </c>
      <c r="J12536" t="s">
        <v>1137</v>
      </c>
      <c r="K12536" t="s">
        <v>828</v>
      </c>
      <c r="L12536" t="s">
        <v>537</v>
      </c>
      <c r="M12536">
        <v>23298</v>
      </c>
      <c r="N12536">
        <v>5808838</v>
      </c>
      <c r="O12536">
        <v>2654304</v>
      </c>
      <c r="P12536">
        <v>11889096</v>
      </c>
      <c r="Q12536">
        <v>0</v>
      </c>
      <c r="R12536">
        <v>3159872</v>
      </c>
      <c r="S12536">
        <v>23535408</v>
      </c>
      <c r="T12536">
        <v>0</v>
      </c>
      <c r="U12536">
        <v>23535408</v>
      </c>
      <c r="V12536">
        <v>345</v>
      </c>
    </row>
    <row r="12537" spans="1:22" x14ac:dyDescent="0.3">
      <c r="A12537">
        <v>202122</v>
      </c>
      <c r="B12537" t="s">
        <v>820</v>
      </c>
      <c r="C12537" t="s">
        <v>821</v>
      </c>
      <c r="D12537" t="s">
        <v>822</v>
      </c>
      <c r="E12537" t="s">
        <v>823</v>
      </c>
      <c r="F12537" t="s">
        <v>824</v>
      </c>
      <c r="G12537" t="s">
        <v>825</v>
      </c>
      <c r="H12537" t="s">
        <v>1136</v>
      </c>
      <c r="I12537">
        <v>320</v>
      </c>
      <c r="J12537" t="s">
        <v>1137</v>
      </c>
      <c r="K12537" t="s">
        <v>828</v>
      </c>
      <c r="L12537" t="s">
        <v>572</v>
      </c>
      <c r="M12537">
        <v>0</v>
      </c>
      <c r="N12537">
        <v>835052</v>
      </c>
      <c r="O12537">
        <v>1670105</v>
      </c>
      <c r="P12537">
        <v>1670105</v>
      </c>
      <c r="Q12537">
        <v>0</v>
      </c>
      <c r="R12537">
        <v>0</v>
      </c>
      <c r="S12537">
        <v>4175262</v>
      </c>
      <c r="T12537">
        <v>0</v>
      </c>
      <c r="U12537">
        <v>4175262</v>
      </c>
      <c r="V12537">
        <v>57</v>
      </c>
    </row>
    <row r="12538" spans="1:22" x14ac:dyDescent="0.3">
      <c r="A12538">
        <v>202223</v>
      </c>
      <c r="B12538" t="s">
        <v>820</v>
      </c>
      <c r="C12538" t="s">
        <v>821</v>
      </c>
      <c r="D12538" t="s">
        <v>822</v>
      </c>
      <c r="E12538" t="s">
        <v>823</v>
      </c>
      <c r="F12538" t="s">
        <v>824</v>
      </c>
      <c r="G12538" t="s">
        <v>825</v>
      </c>
      <c r="H12538" t="s">
        <v>1136</v>
      </c>
      <c r="I12538">
        <v>320</v>
      </c>
      <c r="J12538" t="s">
        <v>1137</v>
      </c>
      <c r="K12538" t="s">
        <v>828</v>
      </c>
      <c r="L12538" t="s">
        <v>572</v>
      </c>
      <c r="M12538">
        <v>597108</v>
      </c>
      <c r="N12538">
        <v>1015597</v>
      </c>
      <c r="O12538">
        <v>2031195</v>
      </c>
      <c r="P12538">
        <v>2031195</v>
      </c>
      <c r="Q12538">
        <v>0</v>
      </c>
      <c r="R12538">
        <v>0</v>
      </c>
      <c r="S12538">
        <v>5675095</v>
      </c>
      <c r="T12538">
        <v>0</v>
      </c>
      <c r="U12538">
        <v>5675095</v>
      </c>
      <c r="V12538">
        <v>78</v>
      </c>
    </row>
    <row r="12539" spans="1:22" x14ac:dyDescent="0.3">
      <c r="A12539">
        <v>202324</v>
      </c>
      <c r="B12539" t="s">
        <v>820</v>
      </c>
      <c r="C12539" t="s">
        <v>821</v>
      </c>
      <c r="D12539" t="s">
        <v>822</v>
      </c>
      <c r="E12539" t="s">
        <v>823</v>
      </c>
      <c r="F12539" t="s">
        <v>824</v>
      </c>
      <c r="G12539" t="s">
        <v>825</v>
      </c>
      <c r="H12539" t="s">
        <v>1136</v>
      </c>
      <c r="I12539">
        <v>320</v>
      </c>
      <c r="J12539" t="s">
        <v>1137</v>
      </c>
      <c r="K12539" t="s">
        <v>828</v>
      </c>
      <c r="L12539" t="s">
        <v>572</v>
      </c>
      <c r="M12539">
        <v>526968</v>
      </c>
      <c r="N12539">
        <v>461811</v>
      </c>
      <c r="O12539">
        <v>520692</v>
      </c>
      <c r="P12539">
        <v>2548931</v>
      </c>
      <c r="Q12539">
        <v>1951035</v>
      </c>
      <c r="R12539">
        <v>0</v>
      </c>
      <c r="S12539">
        <v>6009437</v>
      </c>
      <c r="T12539">
        <v>0</v>
      </c>
      <c r="U12539">
        <v>6009437</v>
      </c>
      <c r="V12539">
        <v>88</v>
      </c>
    </row>
    <row r="12540" spans="1:22" x14ac:dyDescent="0.3">
      <c r="A12540">
        <v>202122</v>
      </c>
      <c r="B12540" t="s">
        <v>820</v>
      </c>
      <c r="C12540" t="s">
        <v>821</v>
      </c>
      <c r="D12540" t="s">
        <v>822</v>
      </c>
      <c r="E12540" t="s">
        <v>823</v>
      </c>
      <c r="F12540" t="s">
        <v>824</v>
      </c>
      <c r="G12540" t="s">
        <v>825</v>
      </c>
      <c r="H12540" t="s">
        <v>1136</v>
      </c>
      <c r="I12540">
        <v>320</v>
      </c>
      <c r="J12540" t="s">
        <v>1137</v>
      </c>
      <c r="K12540" t="s">
        <v>828</v>
      </c>
      <c r="L12540" t="s">
        <v>539</v>
      </c>
      <c r="M12540">
        <v>0</v>
      </c>
      <c r="N12540">
        <v>0</v>
      </c>
      <c r="O12540">
        <v>0</v>
      </c>
      <c r="P12540" t="s">
        <v>829</v>
      </c>
      <c r="Q12540" t="s">
        <v>829</v>
      </c>
      <c r="R12540" t="s">
        <v>829</v>
      </c>
      <c r="S12540">
        <v>0</v>
      </c>
      <c r="T12540">
        <v>0</v>
      </c>
      <c r="U12540">
        <v>0</v>
      </c>
      <c r="V12540">
        <v>0</v>
      </c>
    </row>
    <row r="12541" spans="1:22" x14ac:dyDescent="0.3">
      <c r="A12541">
        <v>202223</v>
      </c>
      <c r="B12541" t="s">
        <v>820</v>
      </c>
      <c r="C12541" t="s">
        <v>821</v>
      </c>
      <c r="D12541" t="s">
        <v>822</v>
      </c>
      <c r="E12541" t="s">
        <v>823</v>
      </c>
      <c r="F12541" t="s">
        <v>824</v>
      </c>
      <c r="G12541" t="s">
        <v>825</v>
      </c>
      <c r="H12541" t="s">
        <v>1136</v>
      </c>
      <c r="I12541">
        <v>320</v>
      </c>
      <c r="J12541" t="s">
        <v>1137</v>
      </c>
      <c r="K12541" t="s">
        <v>828</v>
      </c>
      <c r="L12541" t="s">
        <v>539</v>
      </c>
      <c r="M12541">
        <v>0</v>
      </c>
      <c r="N12541">
        <v>0</v>
      </c>
      <c r="O12541">
        <v>0</v>
      </c>
      <c r="P12541" t="s">
        <v>829</v>
      </c>
      <c r="Q12541" t="s">
        <v>829</v>
      </c>
      <c r="R12541" t="s">
        <v>829</v>
      </c>
      <c r="S12541">
        <v>0</v>
      </c>
      <c r="T12541">
        <v>0</v>
      </c>
      <c r="U12541">
        <v>0</v>
      </c>
      <c r="V12541">
        <v>0</v>
      </c>
    </row>
    <row r="12542" spans="1:22" x14ac:dyDescent="0.3">
      <c r="A12542">
        <v>202324</v>
      </c>
      <c r="B12542" t="s">
        <v>820</v>
      </c>
      <c r="C12542" t="s">
        <v>821</v>
      </c>
      <c r="D12542" t="s">
        <v>822</v>
      </c>
      <c r="E12542" t="s">
        <v>823</v>
      </c>
      <c r="F12542" t="s">
        <v>824</v>
      </c>
      <c r="G12542" t="s">
        <v>825</v>
      </c>
      <c r="H12542" t="s">
        <v>1136</v>
      </c>
      <c r="I12542">
        <v>320</v>
      </c>
      <c r="J12542" t="s">
        <v>1137</v>
      </c>
      <c r="K12542" t="s">
        <v>828</v>
      </c>
      <c r="L12542" t="s">
        <v>539</v>
      </c>
      <c r="M12542">
        <v>0</v>
      </c>
      <c r="N12542">
        <v>0</v>
      </c>
      <c r="O12542">
        <v>0</v>
      </c>
      <c r="P12542" t="s">
        <v>829</v>
      </c>
      <c r="Q12542" t="s">
        <v>829</v>
      </c>
      <c r="R12542" t="s">
        <v>829</v>
      </c>
      <c r="S12542">
        <v>0</v>
      </c>
      <c r="T12542">
        <v>0</v>
      </c>
      <c r="U12542">
        <v>0</v>
      </c>
      <c r="V12542">
        <v>0</v>
      </c>
    </row>
    <row r="12543" spans="1:22" x14ac:dyDescent="0.3">
      <c r="A12543">
        <v>202122</v>
      </c>
      <c r="B12543" t="s">
        <v>820</v>
      </c>
      <c r="C12543" t="s">
        <v>821</v>
      </c>
      <c r="D12543" t="s">
        <v>822</v>
      </c>
      <c r="E12543" t="s">
        <v>823</v>
      </c>
      <c r="F12543" t="s">
        <v>824</v>
      </c>
      <c r="G12543" t="s">
        <v>825</v>
      </c>
      <c r="H12543" t="s">
        <v>1136</v>
      </c>
      <c r="I12543">
        <v>320</v>
      </c>
      <c r="J12543" t="s">
        <v>1137</v>
      </c>
      <c r="K12543" t="s">
        <v>828</v>
      </c>
      <c r="L12543" t="s">
        <v>541</v>
      </c>
      <c r="M12543">
        <v>191000</v>
      </c>
      <c r="N12543">
        <v>425691</v>
      </c>
      <c r="O12543">
        <v>256893</v>
      </c>
      <c r="P12543">
        <v>15000</v>
      </c>
      <c r="Q12543">
        <v>1785552</v>
      </c>
      <c r="R12543">
        <v>0</v>
      </c>
      <c r="S12543">
        <v>2674136</v>
      </c>
      <c r="T12543">
        <v>0</v>
      </c>
      <c r="U12543">
        <v>2674136</v>
      </c>
      <c r="V12543">
        <v>37</v>
      </c>
    </row>
    <row r="12544" spans="1:22" x14ac:dyDescent="0.3">
      <c r="A12544">
        <v>202223</v>
      </c>
      <c r="B12544" t="s">
        <v>820</v>
      </c>
      <c r="C12544" t="s">
        <v>821</v>
      </c>
      <c r="D12544" t="s">
        <v>822</v>
      </c>
      <c r="E12544" t="s">
        <v>823</v>
      </c>
      <c r="F12544" t="s">
        <v>824</v>
      </c>
      <c r="G12544" t="s">
        <v>825</v>
      </c>
      <c r="H12544" t="s">
        <v>1136</v>
      </c>
      <c r="I12544">
        <v>320</v>
      </c>
      <c r="J12544" t="s">
        <v>1137</v>
      </c>
      <c r="K12544" t="s">
        <v>828</v>
      </c>
      <c r="L12544" t="s">
        <v>541</v>
      </c>
      <c r="M12544">
        <v>191000</v>
      </c>
      <c r="N12544">
        <v>486062</v>
      </c>
      <c r="O12544">
        <v>327270</v>
      </c>
      <c r="P12544">
        <v>73512</v>
      </c>
      <c r="Q12544">
        <v>1488675</v>
      </c>
      <c r="R12544">
        <v>0</v>
      </c>
      <c r="S12544">
        <v>2566519</v>
      </c>
      <c r="T12544">
        <v>0</v>
      </c>
      <c r="U12544">
        <v>2566519</v>
      </c>
      <c r="V12544">
        <v>35</v>
      </c>
    </row>
    <row r="12545" spans="1:22" x14ac:dyDescent="0.3">
      <c r="A12545">
        <v>202324</v>
      </c>
      <c r="B12545" t="s">
        <v>820</v>
      </c>
      <c r="C12545" t="s">
        <v>821</v>
      </c>
      <c r="D12545" t="s">
        <v>822</v>
      </c>
      <c r="E12545" t="s">
        <v>823</v>
      </c>
      <c r="F12545" t="s">
        <v>824</v>
      </c>
      <c r="G12545" t="s">
        <v>825</v>
      </c>
      <c r="H12545" t="s">
        <v>1136</v>
      </c>
      <c r="I12545">
        <v>320</v>
      </c>
      <c r="J12545" t="s">
        <v>1137</v>
      </c>
      <c r="K12545" t="s">
        <v>828</v>
      </c>
      <c r="L12545" t="s">
        <v>541</v>
      </c>
      <c r="M12545">
        <v>191000</v>
      </c>
      <c r="N12545">
        <v>437333</v>
      </c>
      <c r="O12545">
        <v>437333</v>
      </c>
      <c r="P12545">
        <v>70555</v>
      </c>
      <c r="Q12545">
        <v>1278901</v>
      </c>
      <c r="R12545">
        <v>55555</v>
      </c>
      <c r="S12545">
        <v>2470677</v>
      </c>
      <c r="T12545">
        <v>0</v>
      </c>
      <c r="U12545">
        <v>2470677</v>
      </c>
      <c r="V12545">
        <v>36</v>
      </c>
    </row>
    <row r="12546" spans="1:22" x14ac:dyDescent="0.3">
      <c r="A12546">
        <v>202122</v>
      </c>
      <c r="B12546" t="s">
        <v>820</v>
      </c>
      <c r="C12546" t="s">
        <v>821</v>
      </c>
      <c r="D12546" t="s">
        <v>822</v>
      </c>
      <c r="E12546" t="s">
        <v>823</v>
      </c>
      <c r="F12546" t="s">
        <v>824</v>
      </c>
      <c r="G12546" t="s">
        <v>825</v>
      </c>
      <c r="H12546" t="s">
        <v>1136</v>
      </c>
      <c r="I12546">
        <v>320</v>
      </c>
      <c r="J12546" t="s">
        <v>1137</v>
      </c>
      <c r="K12546" t="s">
        <v>828</v>
      </c>
      <c r="L12546" t="s">
        <v>831</v>
      </c>
      <c r="M12546" t="s">
        <v>829</v>
      </c>
      <c r="N12546" t="s">
        <v>829</v>
      </c>
      <c r="O12546" t="s">
        <v>829</v>
      </c>
      <c r="P12546">
        <v>249864</v>
      </c>
      <c r="Q12546">
        <v>0</v>
      </c>
      <c r="R12546" t="s">
        <v>829</v>
      </c>
      <c r="S12546">
        <v>249864</v>
      </c>
      <c r="T12546">
        <v>0</v>
      </c>
      <c r="U12546">
        <v>249864</v>
      </c>
      <c r="V12546">
        <v>3</v>
      </c>
    </row>
    <row r="12547" spans="1:22" x14ac:dyDescent="0.3">
      <c r="A12547">
        <v>202223</v>
      </c>
      <c r="B12547" t="s">
        <v>820</v>
      </c>
      <c r="C12547" t="s">
        <v>821</v>
      </c>
      <c r="D12547" t="s">
        <v>822</v>
      </c>
      <c r="E12547" t="s">
        <v>823</v>
      </c>
      <c r="F12547" t="s">
        <v>824</v>
      </c>
      <c r="G12547" t="s">
        <v>825</v>
      </c>
      <c r="H12547" t="s">
        <v>1136</v>
      </c>
      <c r="I12547">
        <v>320</v>
      </c>
      <c r="J12547" t="s">
        <v>1137</v>
      </c>
      <c r="K12547" t="s">
        <v>828</v>
      </c>
      <c r="L12547" t="s">
        <v>831</v>
      </c>
      <c r="M12547" t="s">
        <v>829</v>
      </c>
      <c r="N12547" t="s">
        <v>829</v>
      </c>
      <c r="O12547" t="s">
        <v>829</v>
      </c>
      <c r="P12547">
        <v>258692</v>
      </c>
      <c r="Q12547">
        <v>0</v>
      </c>
      <c r="R12547" t="s">
        <v>829</v>
      </c>
      <c r="S12547">
        <v>258692</v>
      </c>
      <c r="T12547">
        <v>0</v>
      </c>
      <c r="U12547">
        <v>258692</v>
      </c>
      <c r="V12547">
        <v>4</v>
      </c>
    </row>
    <row r="12548" spans="1:22" x14ac:dyDescent="0.3">
      <c r="A12548">
        <v>202324</v>
      </c>
      <c r="B12548" t="s">
        <v>820</v>
      </c>
      <c r="C12548" t="s">
        <v>821</v>
      </c>
      <c r="D12548" t="s">
        <v>822</v>
      </c>
      <c r="E12548" t="s">
        <v>823</v>
      </c>
      <c r="F12548" t="s">
        <v>824</v>
      </c>
      <c r="G12548" t="s">
        <v>825</v>
      </c>
      <c r="H12548" t="s">
        <v>1136</v>
      </c>
      <c r="I12548">
        <v>320</v>
      </c>
      <c r="J12548" t="s">
        <v>1137</v>
      </c>
      <c r="K12548" t="s">
        <v>828</v>
      </c>
      <c r="L12548" t="s">
        <v>831</v>
      </c>
      <c r="M12548" t="s">
        <v>829</v>
      </c>
      <c r="N12548" t="s">
        <v>829</v>
      </c>
      <c r="O12548" t="s">
        <v>829</v>
      </c>
      <c r="P12548">
        <v>238750</v>
      </c>
      <c r="Q12548">
        <v>0</v>
      </c>
      <c r="R12548" t="s">
        <v>829</v>
      </c>
      <c r="S12548">
        <v>238750</v>
      </c>
      <c r="T12548">
        <v>0</v>
      </c>
      <c r="U12548">
        <v>238750</v>
      </c>
      <c r="V12548">
        <v>3</v>
      </c>
    </row>
    <row r="12549" spans="1:22" x14ac:dyDescent="0.3">
      <c r="A12549">
        <v>202122</v>
      </c>
      <c r="B12549" t="s">
        <v>820</v>
      </c>
      <c r="C12549" t="s">
        <v>821</v>
      </c>
      <c r="D12549" t="s">
        <v>822</v>
      </c>
      <c r="E12549" t="s">
        <v>823</v>
      </c>
      <c r="F12549" t="s">
        <v>824</v>
      </c>
      <c r="G12549" t="s">
        <v>825</v>
      </c>
      <c r="H12549" t="s">
        <v>1136</v>
      </c>
      <c r="I12549">
        <v>320</v>
      </c>
      <c r="J12549" t="s">
        <v>1137</v>
      </c>
      <c r="K12549" t="s">
        <v>828</v>
      </c>
      <c r="L12549" t="s">
        <v>832</v>
      </c>
      <c r="M12549">
        <v>0</v>
      </c>
      <c r="N12549">
        <v>0</v>
      </c>
      <c r="O12549">
        <v>207500</v>
      </c>
      <c r="P12549">
        <v>350490</v>
      </c>
      <c r="Q12549">
        <v>358685</v>
      </c>
      <c r="R12549">
        <v>0</v>
      </c>
      <c r="S12549">
        <v>916674</v>
      </c>
      <c r="T12549">
        <v>0</v>
      </c>
      <c r="U12549">
        <v>916674</v>
      </c>
      <c r="V12549">
        <v>13</v>
      </c>
    </row>
    <row r="12550" spans="1:22" x14ac:dyDescent="0.3">
      <c r="A12550">
        <v>202223</v>
      </c>
      <c r="B12550" t="s">
        <v>820</v>
      </c>
      <c r="C12550" t="s">
        <v>821</v>
      </c>
      <c r="D12550" t="s">
        <v>822</v>
      </c>
      <c r="E12550" t="s">
        <v>823</v>
      </c>
      <c r="F12550" t="s">
        <v>824</v>
      </c>
      <c r="G12550" t="s">
        <v>825</v>
      </c>
      <c r="H12550" t="s">
        <v>1136</v>
      </c>
      <c r="I12550">
        <v>320</v>
      </c>
      <c r="J12550" t="s">
        <v>1137</v>
      </c>
      <c r="K12550" t="s">
        <v>828</v>
      </c>
      <c r="L12550" t="s">
        <v>832</v>
      </c>
      <c r="M12550">
        <v>0</v>
      </c>
      <c r="N12550">
        <v>0</v>
      </c>
      <c r="O12550">
        <v>270000</v>
      </c>
      <c r="P12550">
        <v>300000</v>
      </c>
      <c r="Q12550">
        <v>278501</v>
      </c>
      <c r="R12550">
        <v>0</v>
      </c>
      <c r="S12550">
        <v>848501</v>
      </c>
      <c r="T12550">
        <v>0</v>
      </c>
      <c r="U12550">
        <v>848501</v>
      </c>
      <c r="V12550">
        <v>12</v>
      </c>
    </row>
    <row r="12551" spans="1:22" x14ac:dyDescent="0.3">
      <c r="A12551">
        <v>202324</v>
      </c>
      <c r="B12551" t="s">
        <v>820</v>
      </c>
      <c r="C12551" t="s">
        <v>821</v>
      </c>
      <c r="D12551" t="s">
        <v>822</v>
      </c>
      <c r="E12551" t="s">
        <v>823</v>
      </c>
      <c r="F12551" t="s">
        <v>824</v>
      </c>
      <c r="G12551" t="s">
        <v>825</v>
      </c>
      <c r="H12551" t="s">
        <v>1136</v>
      </c>
      <c r="I12551">
        <v>320</v>
      </c>
      <c r="J12551" t="s">
        <v>1137</v>
      </c>
      <c r="K12551" t="s">
        <v>828</v>
      </c>
      <c r="L12551" t="s">
        <v>832</v>
      </c>
      <c r="M12551">
        <v>0</v>
      </c>
      <c r="N12551">
        <v>0</v>
      </c>
      <c r="O12551">
        <v>270000</v>
      </c>
      <c r="P12551">
        <v>300000</v>
      </c>
      <c r="Q12551">
        <v>77641</v>
      </c>
      <c r="R12551">
        <v>0</v>
      </c>
      <c r="S12551">
        <v>647641</v>
      </c>
      <c r="T12551">
        <v>0</v>
      </c>
      <c r="U12551">
        <v>647641</v>
      </c>
      <c r="V12551">
        <v>9</v>
      </c>
    </row>
    <row r="12552" spans="1:22" x14ac:dyDescent="0.3">
      <c r="A12552">
        <v>202122</v>
      </c>
      <c r="B12552" t="s">
        <v>820</v>
      </c>
      <c r="C12552" t="s">
        <v>821</v>
      </c>
      <c r="D12552" t="s">
        <v>822</v>
      </c>
      <c r="E12552" t="s">
        <v>823</v>
      </c>
      <c r="F12552" t="s">
        <v>824</v>
      </c>
      <c r="G12552" t="s">
        <v>825</v>
      </c>
      <c r="H12552" t="s">
        <v>1136</v>
      </c>
      <c r="I12552">
        <v>320</v>
      </c>
      <c r="J12552" t="s">
        <v>1137</v>
      </c>
      <c r="K12552" t="s">
        <v>828</v>
      </c>
      <c r="L12552" t="s">
        <v>544</v>
      </c>
      <c r="M12552">
        <v>0</v>
      </c>
      <c r="N12552">
        <v>131022</v>
      </c>
      <c r="O12552">
        <v>131022</v>
      </c>
      <c r="P12552">
        <v>131022</v>
      </c>
      <c r="Q12552">
        <v>0</v>
      </c>
      <c r="R12552">
        <v>0</v>
      </c>
      <c r="S12552">
        <v>393066</v>
      </c>
      <c r="T12552">
        <v>0</v>
      </c>
      <c r="U12552">
        <v>393066</v>
      </c>
      <c r="V12552">
        <v>5</v>
      </c>
    </row>
    <row r="12553" spans="1:22" x14ac:dyDescent="0.3">
      <c r="A12553">
        <v>202223</v>
      </c>
      <c r="B12553" t="s">
        <v>820</v>
      </c>
      <c r="C12553" t="s">
        <v>821</v>
      </c>
      <c r="D12553" t="s">
        <v>822</v>
      </c>
      <c r="E12553" t="s">
        <v>823</v>
      </c>
      <c r="F12553" t="s">
        <v>824</v>
      </c>
      <c r="G12553" t="s">
        <v>825</v>
      </c>
      <c r="H12553" t="s">
        <v>1136</v>
      </c>
      <c r="I12553">
        <v>320</v>
      </c>
      <c r="J12553" t="s">
        <v>1137</v>
      </c>
      <c r="K12553" t="s">
        <v>828</v>
      </c>
      <c r="L12553" t="s">
        <v>544</v>
      </c>
      <c r="M12553">
        <v>0</v>
      </c>
      <c r="N12553">
        <v>131900</v>
      </c>
      <c r="O12553">
        <v>131900</v>
      </c>
      <c r="P12553">
        <v>131900</v>
      </c>
      <c r="Q12553">
        <v>0</v>
      </c>
      <c r="R12553">
        <v>0</v>
      </c>
      <c r="S12553">
        <v>395700</v>
      </c>
      <c r="T12553">
        <v>0</v>
      </c>
      <c r="U12553">
        <v>395700</v>
      </c>
      <c r="V12553">
        <v>5</v>
      </c>
    </row>
    <row r="12554" spans="1:22" x14ac:dyDescent="0.3">
      <c r="A12554">
        <v>202324</v>
      </c>
      <c r="B12554" t="s">
        <v>820</v>
      </c>
      <c r="C12554" t="s">
        <v>821</v>
      </c>
      <c r="D12554" t="s">
        <v>822</v>
      </c>
      <c r="E12554" t="s">
        <v>823</v>
      </c>
      <c r="F12554" t="s">
        <v>824</v>
      </c>
      <c r="G12554" t="s">
        <v>825</v>
      </c>
      <c r="H12554" t="s">
        <v>1136</v>
      </c>
      <c r="I12554">
        <v>320</v>
      </c>
      <c r="J12554" t="s">
        <v>1137</v>
      </c>
      <c r="K12554" t="s">
        <v>828</v>
      </c>
      <c r="L12554" t="s">
        <v>544</v>
      </c>
      <c r="M12554">
        <v>0</v>
      </c>
      <c r="N12554">
        <v>132000</v>
      </c>
      <c r="O12554">
        <v>132000</v>
      </c>
      <c r="P12554">
        <v>132000</v>
      </c>
      <c r="Q12554">
        <v>0</v>
      </c>
      <c r="R12554">
        <v>0</v>
      </c>
      <c r="S12554">
        <v>396000</v>
      </c>
      <c r="T12554">
        <v>0</v>
      </c>
      <c r="U12554">
        <v>396000</v>
      </c>
      <c r="V12554">
        <v>6</v>
      </c>
    </row>
    <row r="12555" spans="1:22" x14ac:dyDescent="0.3">
      <c r="A12555">
        <v>202122</v>
      </c>
      <c r="B12555" t="s">
        <v>820</v>
      </c>
      <c r="C12555" t="s">
        <v>821</v>
      </c>
      <c r="D12555" t="s">
        <v>822</v>
      </c>
      <c r="E12555" t="s">
        <v>823</v>
      </c>
      <c r="F12555" t="s">
        <v>824</v>
      </c>
      <c r="G12555" t="s">
        <v>825</v>
      </c>
      <c r="H12555" t="s">
        <v>1136</v>
      </c>
      <c r="I12555">
        <v>320</v>
      </c>
      <c r="J12555" t="s">
        <v>1137</v>
      </c>
      <c r="K12555" t="s">
        <v>828</v>
      </c>
      <c r="L12555" t="s">
        <v>600</v>
      </c>
      <c r="M12555" t="s">
        <v>829</v>
      </c>
      <c r="N12555" t="s">
        <v>829</v>
      </c>
      <c r="O12555" t="s">
        <v>829</v>
      </c>
      <c r="P12555">
        <v>0</v>
      </c>
      <c r="Q12555">
        <v>0</v>
      </c>
      <c r="R12555" t="s">
        <v>829</v>
      </c>
      <c r="S12555">
        <v>0</v>
      </c>
      <c r="T12555">
        <v>0</v>
      </c>
      <c r="U12555">
        <v>0</v>
      </c>
      <c r="V12555">
        <v>0</v>
      </c>
    </row>
    <row r="12556" spans="1:22" x14ac:dyDescent="0.3">
      <c r="A12556">
        <v>202223</v>
      </c>
      <c r="B12556" t="s">
        <v>820</v>
      </c>
      <c r="C12556" t="s">
        <v>821</v>
      </c>
      <c r="D12556" t="s">
        <v>822</v>
      </c>
      <c r="E12556" t="s">
        <v>823</v>
      </c>
      <c r="F12556" t="s">
        <v>824</v>
      </c>
      <c r="G12556" t="s">
        <v>825</v>
      </c>
      <c r="H12556" t="s">
        <v>1136</v>
      </c>
      <c r="I12556">
        <v>320</v>
      </c>
      <c r="J12556" t="s">
        <v>1137</v>
      </c>
      <c r="K12556" t="s">
        <v>828</v>
      </c>
      <c r="L12556" t="s">
        <v>600</v>
      </c>
      <c r="M12556" t="s">
        <v>829</v>
      </c>
      <c r="N12556" t="s">
        <v>829</v>
      </c>
      <c r="O12556" t="s">
        <v>829</v>
      </c>
      <c r="P12556">
        <v>0</v>
      </c>
      <c r="Q12556">
        <v>0</v>
      </c>
      <c r="R12556" t="s">
        <v>829</v>
      </c>
      <c r="S12556">
        <v>0</v>
      </c>
      <c r="T12556">
        <v>0</v>
      </c>
      <c r="U12556">
        <v>0</v>
      </c>
      <c r="V12556">
        <v>0</v>
      </c>
    </row>
    <row r="12557" spans="1:22" x14ac:dyDescent="0.3">
      <c r="A12557">
        <v>202324</v>
      </c>
      <c r="B12557" t="s">
        <v>820</v>
      </c>
      <c r="C12557" t="s">
        <v>821</v>
      </c>
      <c r="D12557" t="s">
        <v>822</v>
      </c>
      <c r="E12557" t="s">
        <v>823</v>
      </c>
      <c r="F12557" t="s">
        <v>824</v>
      </c>
      <c r="G12557" t="s">
        <v>825</v>
      </c>
      <c r="H12557" t="s">
        <v>1136</v>
      </c>
      <c r="I12557">
        <v>320</v>
      </c>
      <c r="J12557" t="s">
        <v>1137</v>
      </c>
      <c r="K12557" t="s">
        <v>828</v>
      </c>
      <c r="L12557" t="s">
        <v>600</v>
      </c>
      <c r="M12557" t="s">
        <v>829</v>
      </c>
      <c r="N12557" t="s">
        <v>829</v>
      </c>
      <c r="O12557" t="s">
        <v>829</v>
      </c>
      <c r="P12557">
        <v>0</v>
      </c>
      <c r="Q12557">
        <v>0</v>
      </c>
      <c r="R12557" t="s">
        <v>829</v>
      </c>
      <c r="S12557">
        <v>0</v>
      </c>
      <c r="T12557">
        <v>0</v>
      </c>
      <c r="U12557">
        <v>0</v>
      </c>
      <c r="V12557">
        <v>0</v>
      </c>
    </row>
    <row r="12558" spans="1:22" x14ac:dyDescent="0.3">
      <c r="A12558">
        <v>202122</v>
      </c>
      <c r="B12558" t="s">
        <v>820</v>
      </c>
      <c r="C12558" t="s">
        <v>821</v>
      </c>
      <c r="D12558" t="s">
        <v>822</v>
      </c>
      <c r="E12558" t="s">
        <v>823</v>
      </c>
      <c r="F12558" t="s">
        <v>824</v>
      </c>
      <c r="G12558" t="s">
        <v>825</v>
      </c>
      <c r="H12558" t="s">
        <v>1136</v>
      </c>
      <c r="I12558">
        <v>320</v>
      </c>
      <c r="J12558" t="s">
        <v>1137</v>
      </c>
      <c r="K12558" t="s">
        <v>828</v>
      </c>
      <c r="L12558" t="s">
        <v>247</v>
      </c>
      <c r="M12558">
        <v>0</v>
      </c>
      <c r="N12558">
        <v>0</v>
      </c>
      <c r="O12558">
        <v>0</v>
      </c>
      <c r="P12558">
        <v>0</v>
      </c>
      <c r="Q12558">
        <v>0</v>
      </c>
      <c r="R12558">
        <v>0</v>
      </c>
      <c r="S12558">
        <v>0</v>
      </c>
      <c r="T12558">
        <v>0</v>
      </c>
      <c r="U12558">
        <v>0</v>
      </c>
      <c r="V12558">
        <v>0</v>
      </c>
    </row>
    <row r="12559" spans="1:22" x14ac:dyDescent="0.3">
      <c r="A12559">
        <v>202223</v>
      </c>
      <c r="B12559" t="s">
        <v>820</v>
      </c>
      <c r="C12559" t="s">
        <v>821</v>
      </c>
      <c r="D12559" t="s">
        <v>822</v>
      </c>
      <c r="E12559" t="s">
        <v>823</v>
      </c>
      <c r="F12559" t="s">
        <v>824</v>
      </c>
      <c r="G12559" t="s">
        <v>825</v>
      </c>
      <c r="H12559" t="s">
        <v>1136</v>
      </c>
      <c r="I12559">
        <v>320</v>
      </c>
      <c r="J12559" t="s">
        <v>1137</v>
      </c>
      <c r="K12559" t="s">
        <v>828</v>
      </c>
      <c r="L12559" t="s">
        <v>247</v>
      </c>
      <c r="M12559">
        <v>0</v>
      </c>
      <c r="N12559">
        <v>0</v>
      </c>
      <c r="O12559">
        <v>0</v>
      </c>
      <c r="P12559">
        <v>0</v>
      </c>
      <c r="Q12559">
        <v>0</v>
      </c>
      <c r="R12559">
        <v>0</v>
      </c>
      <c r="S12559">
        <v>0</v>
      </c>
      <c r="T12559">
        <v>0</v>
      </c>
      <c r="U12559">
        <v>0</v>
      </c>
      <c r="V12559">
        <v>0</v>
      </c>
    </row>
    <row r="12560" spans="1:22" x14ac:dyDescent="0.3">
      <c r="A12560">
        <v>202324</v>
      </c>
      <c r="B12560" t="s">
        <v>820</v>
      </c>
      <c r="C12560" t="s">
        <v>821</v>
      </c>
      <c r="D12560" t="s">
        <v>822</v>
      </c>
      <c r="E12560" t="s">
        <v>823</v>
      </c>
      <c r="F12560" t="s">
        <v>824</v>
      </c>
      <c r="G12560" t="s">
        <v>825</v>
      </c>
      <c r="H12560" t="s">
        <v>1136</v>
      </c>
      <c r="I12560">
        <v>320</v>
      </c>
      <c r="J12560" t="s">
        <v>1137</v>
      </c>
      <c r="K12560" t="s">
        <v>828</v>
      </c>
      <c r="L12560" t="s">
        <v>247</v>
      </c>
      <c r="M12560">
        <v>0</v>
      </c>
      <c r="N12560">
        <v>0</v>
      </c>
      <c r="O12560">
        <v>0</v>
      </c>
      <c r="P12560">
        <v>0</v>
      </c>
      <c r="Q12560">
        <v>0</v>
      </c>
      <c r="R12560">
        <v>0</v>
      </c>
      <c r="S12560">
        <v>0</v>
      </c>
      <c r="T12560">
        <v>0</v>
      </c>
      <c r="U12560">
        <v>0</v>
      </c>
      <c r="V12560">
        <v>0</v>
      </c>
    </row>
    <row r="12561" spans="1:22" x14ac:dyDescent="0.3">
      <c r="A12561">
        <v>202122</v>
      </c>
      <c r="B12561" t="s">
        <v>820</v>
      </c>
      <c r="C12561" t="s">
        <v>821</v>
      </c>
      <c r="D12561" t="s">
        <v>822</v>
      </c>
      <c r="E12561" t="s">
        <v>823</v>
      </c>
      <c r="F12561" t="s">
        <v>824</v>
      </c>
      <c r="G12561" t="s">
        <v>825</v>
      </c>
      <c r="H12561" t="s">
        <v>1136</v>
      </c>
      <c r="I12561">
        <v>320</v>
      </c>
      <c r="J12561" t="s">
        <v>1137</v>
      </c>
      <c r="K12561" t="s">
        <v>828</v>
      </c>
      <c r="L12561" t="s">
        <v>833</v>
      </c>
      <c r="M12561">
        <v>22927356</v>
      </c>
      <c r="N12561">
        <v>73856892</v>
      </c>
      <c r="O12561">
        <v>59299488</v>
      </c>
      <c r="P12561">
        <v>13911377</v>
      </c>
      <c r="Q12561">
        <v>3294066</v>
      </c>
      <c r="R12561">
        <v>2432648</v>
      </c>
      <c r="S12561">
        <v>176560551</v>
      </c>
      <c r="T12561">
        <v>0</v>
      </c>
      <c r="U12561">
        <v>176560551</v>
      </c>
      <c r="V12561" t="s">
        <v>834</v>
      </c>
    </row>
    <row r="12562" spans="1:22" x14ac:dyDescent="0.3">
      <c r="A12562">
        <v>202223</v>
      </c>
      <c r="B12562" t="s">
        <v>820</v>
      </c>
      <c r="C12562" t="s">
        <v>821</v>
      </c>
      <c r="D12562" t="s">
        <v>822</v>
      </c>
      <c r="E12562" t="s">
        <v>823</v>
      </c>
      <c r="F12562" t="s">
        <v>824</v>
      </c>
      <c r="G12562" t="s">
        <v>825</v>
      </c>
      <c r="H12562" t="s">
        <v>1136</v>
      </c>
      <c r="I12562">
        <v>320</v>
      </c>
      <c r="J12562" t="s">
        <v>1137</v>
      </c>
      <c r="K12562" t="s">
        <v>828</v>
      </c>
      <c r="L12562" t="s">
        <v>833</v>
      </c>
      <c r="M12562">
        <v>24187984</v>
      </c>
      <c r="N12562">
        <v>74521878</v>
      </c>
      <c r="O12562">
        <v>61284399</v>
      </c>
      <c r="P12562">
        <v>14836806</v>
      </c>
      <c r="Q12562">
        <v>3015355</v>
      </c>
      <c r="R12562">
        <v>2933743</v>
      </c>
      <c r="S12562">
        <v>182055243</v>
      </c>
      <c r="T12562">
        <v>0</v>
      </c>
      <c r="U12562">
        <v>182055243</v>
      </c>
      <c r="V12562" t="s">
        <v>834</v>
      </c>
    </row>
    <row r="12563" spans="1:22" x14ac:dyDescent="0.3">
      <c r="A12563">
        <v>202324</v>
      </c>
      <c r="B12563" t="s">
        <v>820</v>
      </c>
      <c r="C12563" t="s">
        <v>821</v>
      </c>
      <c r="D12563" t="s">
        <v>822</v>
      </c>
      <c r="E12563" t="s">
        <v>823</v>
      </c>
      <c r="F12563" t="s">
        <v>824</v>
      </c>
      <c r="G12563" t="s">
        <v>825</v>
      </c>
      <c r="H12563" t="s">
        <v>1136</v>
      </c>
      <c r="I12563">
        <v>320</v>
      </c>
      <c r="J12563" t="s">
        <v>1137</v>
      </c>
      <c r="K12563" t="s">
        <v>828</v>
      </c>
      <c r="L12563" t="s">
        <v>833</v>
      </c>
      <c r="M12563">
        <v>23706030</v>
      </c>
      <c r="N12563">
        <v>73930887</v>
      </c>
      <c r="O12563">
        <v>67591830</v>
      </c>
      <c r="P12563">
        <v>17153047</v>
      </c>
      <c r="Q12563">
        <v>4598039</v>
      </c>
      <c r="R12563">
        <v>3215428</v>
      </c>
      <c r="S12563">
        <v>191394871</v>
      </c>
      <c r="T12563">
        <v>0</v>
      </c>
      <c r="U12563">
        <v>191394871</v>
      </c>
      <c r="V12563" t="s">
        <v>834</v>
      </c>
    </row>
    <row r="12564" spans="1:22" x14ac:dyDescent="0.3">
      <c r="A12564">
        <v>202122</v>
      </c>
      <c r="B12564" t="s">
        <v>820</v>
      </c>
      <c r="C12564" t="s">
        <v>821</v>
      </c>
      <c r="D12564" t="s">
        <v>822</v>
      </c>
      <c r="E12564" t="s">
        <v>823</v>
      </c>
      <c r="F12564" t="s">
        <v>824</v>
      </c>
      <c r="G12564" t="s">
        <v>825</v>
      </c>
      <c r="H12564" t="s">
        <v>1136</v>
      </c>
      <c r="I12564">
        <v>320</v>
      </c>
      <c r="J12564" t="s">
        <v>1137</v>
      </c>
      <c r="K12564" t="s">
        <v>835</v>
      </c>
      <c r="L12564" t="s">
        <v>836</v>
      </c>
      <c r="M12564" t="s">
        <v>829</v>
      </c>
      <c r="N12564" t="s">
        <v>829</v>
      </c>
      <c r="O12564" t="s">
        <v>829</v>
      </c>
      <c r="P12564" t="s">
        <v>829</v>
      </c>
      <c r="Q12564" t="s">
        <v>829</v>
      </c>
      <c r="R12564" t="s">
        <v>829</v>
      </c>
      <c r="S12564">
        <v>172470557</v>
      </c>
      <c r="T12564" t="s">
        <v>829</v>
      </c>
      <c r="U12564" t="s">
        <v>829</v>
      </c>
      <c r="V12564" t="s">
        <v>834</v>
      </c>
    </row>
    <row r="12565" spans="1:22" x14ac:dyDescent="0.3">
      <c r="A12565">
        <v>202223</v>
      </c>
      <c r="B12565" t="s">
        <v>820</v>
      </c>
      <c r="C12565" t="s">
        <v>821</v>
      </c>
      <c r="D12565" t="s">
        <v>822</v>
      </c>
      <c r="E12565" t="s">
        <v>823</v>
      </c>
      <c r="F12565" t="s">
        <v>824</v>
      </c>
      <c r="G12565" t="s">
        <v>825</v>
      </c>
      <c r="H12565" t="s">
        <v>1136</v>
      </c>
      <c r="I12565">
        <v>320</v>
      </c>
      <c r="J12565" t="s">
        <v>1137</v>
      </c>
      <c r="K12565" t="s">
        <v>835</v>
      </c>
      <c r="L12565" t="s">
        <v>836</v>
      </c>
      <c r="M12565" t="s">
        <v>829</v>
      </c>
      <c r="N12565" t="s">
        <v>829</v>
      </c>
      <c r="O12565" t="s">
        <v>829</v>
      </c>
      <c r="P12565" t="s">
        <v>829</v>
      </c>
      <c r="Q12565" t="s">
        <v>829</v>
      </c>
      <c r="R12565" t="s">
        <v>829</v>
      </c>
      <c r="S12565">
        <v>179250245</v>
      </c>
      <c r="T12565" t="s">
        <v>829</v>
      </c>
      <c r="U12565" t="s">
        <v>829</v>
      </c>
      <c r="V12565" t="s">
        <v>834</v>
      </c>
    </row>
    <row r="12566" spans="1:22" x14ac:dyDescent="0.3">
      <c r="A12566">
        <v>202324</v>
      </c>
      <c r="B12566" t="s">
        <v>820</v>
      </c>
      <c r="C12566" t="s">
        <v>821</v>
      </c>
      <c r="D12566" t="s">
        <v>822</v>
      </c>
      <c r="E12566" t="s">
        <v>823</v>
      </c>
      <c r="F12566" t="s">
        <v>824</v>
      </c>
      <c r="G12566" t="s">
        <v>825</v>
      </c>
      <c r="H12566" t="s">
        <v>1136</v>
      </c>
      <c r="I12566">
        <v>320</v>
      </c>
      <c r="J12566" t="s">
        <v>1137</v>
      </c>
      <c r="K12566" t="s">
        <v>835</v>
      </c>
      <c r="L12566" t="s">
        <v>836</v>
      </c>
      <c r="M12566" t="s">
        <v>829</v>
      </c>
      <c r="N12566" t="s">
        <v>829</v>
      </c>
      <c r="O12566" t="s">
        <v>829</v>
      </c>
      <c r="P12566" t="s">
        <v>829</v>
      </c>
      <c r="Q12566" t="s">
        <v>829</v>
      </c>
      <c r="R12566" t="s">
        <v>829</v>
      </c>
      <c r="S12566">
        <v>189706633</v>
      </c>
      <c r="T12566" t="s">
        <v>829</v>
      </c>
      <c r="U12566" t="s">
        <v>829</v>
      </c>
      <c r="V12566" t="s">
        <v>834</v>
      </c>
    </row>
    <row r="12567" spans="1:22" x14ac:dyDescent="0.3">
      <c r="A12567">
        <v>202122</v>
      </c>
      <c r="B12567" t="s">
        <v>820</v>
      </c>
      <c r="C12567" t="s">
        <v>821</v>
      </c>
      <c r="D12567" t="s">
        <v>822</v>
      </c>
      <c r="E12567" t="s">
        <v>823</v>
      </c>
      <c r="F12567" t="s">
        <v>824</v>
      </c>
      <c r="G12567" t="s">
        <v>825</v>
      </c>
      <c r="H12567" t="s">
        <v>1136</v>
      </c>
      <c r="I12567">
        <v>320</v>
      </c>
      <c r="J12567" t="s">
        <v>1137</v>
      </c>
      <c r="K12567" t="s">
        <v>835</v>
      </c>
      <c r="L12567" t="s">
        <v>837</v>
      </c>
      <c r="M12567" t="s">
        <v>829</v>
      </c>
      <c r="N12567" t="s">
        <v>829</v>
      </c>
      <c r="O12567" t="s">
        <v>829</v>
      </c>
      <c r="P12567" t="s">
        <v>829</v>
      </c>
      <c r="Q12567" t="s">
        <v>829</v>
      </c>
      <c r="R12567" t="s">
        <v>829</v>
      </c>
      <c r="S12567">
        <v>-362947</v>
      </c>
      <c r="T12567" t="s">
        <v>829</v>
      </c>
      <c r="U12567" t="s">
        <v>829</v>
      </c>
      <c r="V12567" t="s">
        <v>834</v>
      </c>
    </row>
    <row r="12568" spans="1:22" x14ac:dyDescent="0.3">
      <c r="A12568">
        <v>202223</v>
      </c>
      <c r="B12568" t="s">
        <v>820</v>
      </c>
      <c r="C12568" t="s">
        <v>821</v>
      </c>
      <c r="D12568" t="s">
        <v>822</v>
      </c>
      <c r="E12568" t="s">
        <v>823</v>
      </c>
      <c r="F12568" t="s">
        <v>824</v>
      </c>
      <c r="G12568" t="s">
        <v>825</v>
      </c>
      <c r="H12568" t="s">
        <v>1136</v>
      </c>
      <c r="I12568">
        <v>320</v>
      </c>
      <c r="J12568" t="s">
        <v>1137</v>
      </c>
      <c r="K12568" t="s">
        <v>835</v>
      </c>
      <c r="L12568" t="s">
        <v>837</v>
      </c>
      <c r="M12568" t="s">
        <v>829</v>
      </c>
      <c r="N12568" t="s">
        <v>829</v>
      </c>
      <c r="O12568" t="s">
        <v>829</v>
      </c>
      <c r="P12568" t="s">
        <v>829</v>
      </c>
      <c r="Q12568" t="s">
        <v>829</v>
      </c>
      <c r="R12568" t="s">
        <v>829</v>
      </c>
      <c r="S12568">
        <v>393942</v>
      </c>
      <c r="T12568" t="s">
        <v>829</v>
      </c>
      <c r="U12568" t="s">
        <v>829</v>
      </c>
      <c r="V12568">
        <v>0</v>
      </c>
    </row>
    <row r="12569" spans="1:22" x14ac:dyDescent="0.3">
      <c r="A12569">
        <v>202324</v>
      </c>
      <c r="B12569" t="s">
        <v>820</v>
      </c>
      <c r="C12569" t="s">
        <v>821</v>
      </c>
      <c r="D12569" t="s">
        <v>822</v>
      </c>
      <c r="E12569" t="s">
        <v>823</v>
      </c>
      <c r="F12569" t="s">
        <v>824</v>
      </c>
      <c r="G12569" t="s">
        <v>825</v>
      </c>
      <c r="H12569" t="s">
        <v>1136</v>
      </c>
      <c r="I12569">
        <v>320</v>
      </c>
      <c r="J12569" t="s">
        <v>1137</v>
      </c>
      <c r="K12569" t="s">
        <v>835</v>
      </c>
      <c r="L12569" t="s">
        <v>837</v>
      </c>
      <c r="M12569" t="s">
        <v>829</v>
      </c>
      <c r="N12569" t="s">
        <v>829</v>
      </c>
      <c r="O12569" t="s">
        <v>829</v>
      </c>
      <c r="P12569" t="s">
        <v>829</v>
      </c>
      <c r="Q12569" t="s">
        <v>829</v>
      </c>
      <c r="R12569" t="s">
        <v>829</v>
      </c>
      <c r="S12569">
        <v>88805</v>
      </c>
      <c r="T12569" t="s">
        <v>829</v>
      </c>
      <c r="U12569" t="s">
        <v>829</v>
      </c>
      <c r="V12569">
        <v>0</v>
      </c>
    </row>
    <row r="12570" spans="1:22" x14ac:dyDescent="0.3">
      <c r="A12570">
        <v>202122</v>
      </c>
      <c r="B12570" t="s">
        <v>820</v>
      </c>
      <c r="C12570" t="s">
        <v>821</v>
      </c>
      <c r="D12570" t="s">
        <v>822</v>
      </c>
      <c r="E12570" t="s">
        <v>823</v>
      </c>
      <c r="F12570" t="s">
        <v>824</v>
      </c>
      <c r="G12570" t="s">
        <v>825</v>
      </c>
      <c r="H12570" t="s">
        <v>1136</v>
      </c>
      <c r="I12570">
        <v>320</v>
      </c>
      <c r="J12570" t="s">
        <v>1137</v>
      </c>
      <c r="K12570" t="s">
        <v>835</v>
      </c>
      <c r="L12570" t="s">
        <v>838</v>
      </c>
      <c r="M12570" t="s">
        <v>829</v>
      </c>
      <c r="N12570" t="s">
        <v>829</v>
      </c>
      <c r="O12570" t="s">
        <v>829</v>
      </c>
      <c r="P12570" t="s">
        <v>829</v>
      </c>
      <c r="Q12570" t="s">
        <v>829</v>
      </c>
      <c r="R12570" t="s">
        <v>829</v>
      </c>
      <c r="S12570">
        <v>-941511</v>
      </c>
      <c r="T12570" t="s">
        <v>829</v>
      </c>
      <c r="U12570" t="s">
        <v>829</v>
      </c>
      <c r="V12570" t="s">
        <v>834</v>
      </c>
    </row>
    <row r="12571" spans="1:22" x14ac:dyDescent="0.3">
      <c r="A12571">
        <v>202223</v>
      </c>
      <c r="B12571" t="s">
        <v>820</v>
      </c>
      <c r="C12571" t="s">
        <v>821</v>
      </c>
      <c r="D12571" t="s">
        <v>822</v>
      </c>
      <c r="E12571" t="s">
        <v>823</v>
      </c>
      <c r="F12571" t="s">
        <v>824</v>
      </c>
      <c r="G12571" t="s">
        <v>825</v>
      </c>
      <c r="H12571" t="s">
        <v>1136</v>
      </c>
      <c r="I12571">
        <v>320</v>
      </c>
      <c r="J12571" t="s">
        <v>1137</v>
      </c>
      <c r="K12571" t="s">
        <v>835</v>
      </c>
      <c r="L12571" t="s">
        <v>838</v>
      </c>
      <c r="M12571" t="s">
        <v>829</v>
      </c>
      <c r="N12571" t="s">
        <v>829</v>
      </c>
      <c r="O12571" t="s">
        <v>829</v>
      </c>
      <c r="P12571" t="s">
        <v>829</v>
      </c>
      <c r="Q12571" t="s">
        <v>829</v>
      </c>
      <c r="R12571" t="s">
        <v>829</v>
      </c>
      <c r="S12571">
        <v>-2763486</v>
      </c>
      <c r="T12571" t="s">
        <v>829</v>
      </c>
      <c r="U12571" t="s">
        <v>829</v>
      </c>
      <c r="V12571" t="s">
        <v>834</v>
      </c>
    </row>
    <row r="12572" spans="1:22" x14ac:dyDescent="0.3">
      <c r="A12572">
        <v>202324</v>
      </c>
      <c r="B12572" t="s">
        <v>820</v>
      </c>
      <c r="C12572" t="s">
        <v>821</v>
      </c>
      <c r="D12572" t="s">
        <v>822</v>
      </c>
      <c r="E12572" t="s">
        <v>823</v>
      </c>
      <c r="F12572" t="s">
        <v>824</v>
      </c>
      <c r="G12572" t="s">
        <v>825</v>
      </c>
      <c r="H12572" t="s">
        <v>1136</v>
      </c>
      <c r="I12572">
        <v>320</v>
      </c>
      <c r="J12572" t="s">
        <v>1137</v>
      </c>
      <c r="K12572" t="s">
        <v>835</v>
      </c>
      <c r="L12572" t="s">
        <v>838</v>
      </c>
      <c r="M12572" t="s">
        <v>829</v>
      </c>
      <c r="N12572" t="s">
        <v>829</v>
      </c>
      <c r="O12572" t="s">
        <v>829</v>
      </c>
      <c r="P12572" t="s">
        <v>829</v>
      </c>
      <c r="Q12572" t="s">
        <v>829</v>
      </c>
      <c r="R12572" t="s">
        <v>829</v>
      </c>
      <c r="S12572">
        <v>-2339110</v>
      </c>
      <c r="T12572" t="s">
        <v>829</v>
      </c>
      <c r="U12572" t="s">
        <v>829</v>
      </c>
      <c r="V12572" t="s">
        <v>834</v>
      </c>
    </row>
    <row r="12573" spans="1:22" x14ac:dyDescent="0.3">
      <c r="A12573">
        <v>202122</v>
      </c>
      <c r="B12573" t="s">
        <v>820</v>
      </c>
      <c r="C12573" t="s">
        <v>821</v>
      </c>
      <c r="D12573" t="s">
        <v>822</v>
      </c>
      <c r="E12573" t="s">
        <v>823</v>
      </c>
      <c r="F12573" t="s">
        <v>824</v>
      </c>
      <c r="G12573" t="s">
        <v>825</v>
      </c>
      <c r="H12573" t="s">
        <v>1136</v>
      </c>
      <c r="I12573">
        <v>320</v>
      </c>
      <c r="J12573" t="s">
        <v>1137</v>
      </c>
      <c r="K12573" t="s">
        <v>835</v>
      </c>
      <c r="L12573" t="s">
        <v>839</v>
      </c>
      <c r="M12573" t="s">
        <v>829</v>
      </c>
      <c r="N12573" t="s">
        <v>829</v>
      </c>
      <c r="O12573" t="s">
        <v>829</v>
      </c>
      <c r="P12573" t="s">
        <v>829</v>
      </c>
      <c r="Q12573" t="s">
        <v>829</v>
      </c>
      <c r="R12573" t="s">
        <v>829</v>
      </c>
      <c r="S12573">
        <v>2763485</v>
      </c>
      <c r="T12573" t="s">
        <v>829</v>
      </c>
      <c r="U12573" t="s">
        <v>829</v>
      </c>
      <c r="V12573" t="s">
        <v>834</v>
      </c>
    </row>
    <row r="12574" spans="1:22" x14ac:dyDescent="0.3">
      <c r="A12574">
        <v>202223</v>
      </c>
      <c r="B12574" t="s">
        <v>820</v>
      </c>
      <c r="C12574" t="s">
        <v>821</v>
      </c>
      <c r="D12574" t="s">
        <v>822</v>
      </c>
      <c r="E12574" t="s">
        <v>823</v>
      </c>
      <c r="F12574" t="s">
        <v>824</v>
      </c>
      <c r="G12574" t="s">
        <v>825</v>
      </c>
      <c r="H12574" t="s">
        <v>1136</v>
      </c>
      <c r="I12574">
        <v>320</v>
      </c>
      <c r="J12574" t="s">
        <v>1137</v>
      </c>
      <c r="K12574" t="s">
        <v>835</v>
      </c>
      <c r="L12574" t="s">
        <v>839</v>
      </c>
      <c r="M12574" t="s">
        <v>829</v>
      </c>
      <c r="N12574" t="s">
        <v>829</v>
      </c>
      <c r="O12574" t="s">
        <v>829</v>
      </c>
      <c r="P12574" t="s">
        <v>829</v>
      </c>
      <c r="Q12574" t="s">
        <v>829</v>
      </c>
      <c r="R12574" t="s">
        <v>829</v>
      </c>
      <c r="S12574">
        <v>2339112</v>
      </c>
      <c r="T12574" t="s">
        <v>829</v>
      </c>
      <c r="U12574" t="s">
        <v>829</v>
      </c>
      <c r="V12574" t="s">
        <v>834</v>
      </c>
    </row>
    <row r="12575" spans="1:22" x14ac:dyDescent="0.3">
      <c r="A12575">
        <v>202324</v>
      </c>
      <c r="B12575" t="s">
        <v>820</v>
      </c>
      <c r="C12575" t="s">
        <v>821</v>
      </c>
      <c r="D12575" t="s">
        <v>822</v>
      </c>
      <c r="E12575" t="s">
        <v>823</v>
      </c>
      <c r="F12575" t="s">
        <v>824</v>
      </c>
      <c r="G12575" t="s">
        <v>825</v>
      </c>
      <c r="H12575" t="s">
        <v>1136</v>
      </c>
      <c r="I12575">
        <v>320</v>
      </c>
      <c r="J12575" t="s">
        <v>1137</v>
      </c>
      <c r="K12575" t="s">
        <v>835</v>
      </c>
      <c r="L12575" t="s">
        <v>839</v>
      </c>
      <c r="M12575" t="s">
        <v>829</v>
      </c>
      <c r="N12575" t="s">
        <v>829</v>
      </c>
      <c r="O12575" t="s">
        <v>829</v>
      </c>
      <c r="P12575" t="s">
        <v>829</v>
      </c>
      <c r="Q12575" t="s">
        <v>829</v>
      </c>
      <c r="R12575" t="s">
        <v>829</v>
      </c>
      <c r="S12575">
        <v>925491</v>
      </c>
      <c r="T12575" t="s">
        <v>829</v>
      </c>
      <c r="U12575" t="s">
        <v>829</v>
      </c>
      <c r="V12575" t="s">
        <v>834</v>
      </c>
    </row>
    <row r="12576" spans="1:22" x14ac:dyDescent="0.3">
      <c r="A12576">
        <v>202122</v>
      </c>
      <c r="B12576" t="s">
        <v>820</v>
      </c>
      <c r="C12576" t="s">
        <v>821</v>
      </c>
      <c r="D12576" t="s">
        <v>822</v>
      </c>
      <c r="E12576" t="s">
        <v>823</v>
      </c>
      <c r="F12576" t="s">
        <v>824</v>
      </c>
      <c r="G12576" t="s">
        <v>825</v>
      </c>
      <c r="H12576" t="s">
        <v>1136</v>
      </c>
      <c r="I12576">
        <v>320</v>
      </c>
      <c r="J12576" t="s">
        <v>1137</v>
      </c>
      <c r="K12576" t="s">
        <v>835</v>
      </c>
      <c r="L12576" t="s">
        <v>840</v>
      </c>
      <c r="M12576" t="s">
        <v>829</v>
      </c>
      <c r="N12576" t="s">
        <v>829</v>
      </c>
      <c r="O12576" t="s">
        <v>829</v>
      </c>
      <c r="P12576" t="s">
        <v>829</v>
      </c>
      <c r="Q12576" t="s">
        <v>829</v>
      </c>
      <c r="R12576" t="s">
        <v>829</v>
      </c>
      <c r="S12576">
        <v>0</v>
      </c>
      <c r="T12576" t="s">
        <v>829</v>
      </c>
      <c r="U12576" t="s">
        <v>829</v>
      </c>
      <c r="V12576" t="s">
        <v>834</v>
      </c>
    </row>
    <row r="12577" spans="1:22" x14ac:dyDescent="0.3">
      <c r="A12577">
        <v>202223</v>
      </c>
      <c r="B12577" t="s">
        <v>820</v>
      </c>
      <c r="C12577" t="s">
        <v>821</v>
      </c>
      <c r="D12577" t="s">
        <v>822</v>
      </c>
      <c r="E12577" t="s">
        <v>823</v>
      </c>
      <c r="F12577" t="s">
        <v>824</v>
      </c>
      <c r="G12577" t="s">
        <v>825</v>
      </c>
      <c r="H12577" t="s">
        <v>1136</v>
      </c>
      <c r="I12577">
        <v>320</v>
      </c>
      <c r="J12577" t="s">
        <v>1137</v>
      </c>
      <c r="K12577" t="s">
        <v>835</v>
      </c>
      <c r="L12577" t="s">
        <v>840</v>
      </c>
      <c r="M12577" t="s">
        <v>829</v>
      </c>
      <c r="N12577" t="s">
        <v>829</v>
      </c>
      <c r="O12577" t="s">
        <v>829</v>
      </c>
      <c r="P12577" t="s">
        <v>829</v>
      </c>
      <c r="Q12577" t="s">
        <v>829</v>
      </c>
      <c r="R12577" t="s">
        <v>829</v>
      </c>
      <c r="S12577">
        <v>0</v>
      </c>
      <c r="T12577" t="s">
        <v>829</v>
      </c>
      <c r="U12577" t="s">
        <v>829</v>
      </c>
      <c r="V12577" t="s">
        <v>834</v>
      </c>
    </row>
    <row r="12578" spans="1:22" x14ac:dyDescent="0.3">
      <c r="A12578">
        <v>202324</v>
      </c>
      <c r="B12578" t="s">
        <v>820</v>
      </c>
      <c r="C12578" t="s">
        <v>821</v>
      </c>
      <c r="D12578" t="s">
        <v>822</v>
      </c>
      <c r="E12578" t="s">
        <v>823</v>
      </c>
      <c r="F12578" t="s">
        <v>824</v>
      </c>
      <c r="G12578" t="s">
        <v>825</v>
      </c>
      <c r="H12578" t="s">
        <v>1136</v>
      </c>
      <c r="I12578">
        <v>320</v>
      </c>
      <c r="J12578" t="s">
        <v>1137</v>
      </c>
      <c r="K12578" t="s">
        <v>835</v>
      </c>
      <c r="L12578" t="s">
        <v>840</v>
      </c>
      <c r="M12578" t="s">
        <v>829</v>
      </c>
      <c r="N12578" t="s">
        <v>829</v>
      </c>
      <c r="O12578" t="s">
        <v>829</v>
      </c>
      <c r="P12578" t="s">
        <v>829</v>
      </c>
      <c r="Q12578" t="s">
        <v>829</v>
      </c>
      <c r="R12578" t="s">
        <v>829</v>
      </c>
      <c r="S12578">
        <v>0</v>
      </c>
      <c r="T12578" t="s">
        <v>829</v>
      </c>
      <c r="U12578" t="s">
        <v>829</v>
      </c>
      <c r="V12578" t="s">
        <v>834</v>
      </c>
    </row>
    <row r="12579" spans="1:22" x14ac:dyDescent="0.3">
      <c r="A12579">
        <v>202122</v>
      </c>
      <c r="B12579" t="s">
        <v>820</v>
      </c>
      <c r="C12579" t="s">
        <v>821</v>
      </c>
      <c r="D12579" t="s">
        <v>822</v>
      </c>
      <c r="E12579" t="s">
        <v>823</v>
      </c>
      <c r="F12579" t="s">
        <v>824</v>
      </c>
      <c r="G12579" t="s">
        <v>825</v>
      </c>
      <c r="H12579" t="s">
        <v>1136</v>
      </c>
      <c r="I12579">
        <v>320</v>
      </c>
      <c r="J12579" t="s">
        <v>1137</v>
      </c>
      <c r="K12579" t="s">
        <v>835</v>
      </c>
      <c r="L12579" t="s">
        <v>841</v>
      </c>
      <c r="M12579" t="s">
        <v>829</v>
      </c>
      <c r="N12579" t="s">
        <v>829</v>
      </c>
      <c r="O12579" t="s">
        <v>829</v>
      </c>
      <c r="P12579" t="s">
        <v>829</v>
      </c>
      <c r="Q12579" t="s">
        <v>829</v>
      </c>
      <c r="R12579" t="s">
        <v>829</v>
      </c>
      <c r="S12579">
        <v>176560551</v>
      </c>
      <c r="T12579" t="s">
        <v>829</v>
      </c>
      <c r="U12579" t="s">
        <v>829</v>
      </c>
      <c r="V12579" t="s">
        <v>834</v>
      </c>
    </row>
    <row r="12580" spans="1:22" x14ac:dyDescent="0.3">
      <c r="A12580">
        <v>202223</v>
      </c>
      <c r="B12580" t="s">
        <v>820</v>
      </c>
      <c r="C12580" t="s">
        <v>821</v>
      </c>
      <c r="D12580" t="s">
        <v>822</v>
      </c>
      <c r="E12580" t="s">
        <v>823</v>
      </c>
      <c r="F12580" t="s">
        <v>824</v>
      </c>
      <c r="G12580" t="s">
        <v>825</v>
      </c>
      <c r="H12580" t="s">
        <v>1136</v>
      </c>
      <c r="I12580">
        <v>320</v>
      </c>
      <c r="J12580" t="s">
        <v>1137</v>
      </c>
      <c r="K12580" t="s">
        <v>835</v>
      </c>
      <c r="L12580" t="s">
        <v>841</v>
      </c>
      <c r="M12580" t="s">
        <v>829</v>
      </c>
      <c r="N12580" t="s">
        <v>829</v>
      </c>
      <c r="O12580" t="s">
        <v>829</v>
      </c>
      <c r="P12580" t="s">
        <v>829</v>
      </c>
      <c r="Q12580" t="s">
        <v>829</v>
      </c>
      <c r="R12580" t="s">
        <v>829</v>
      </c>
      <c r="S12580">
        <v>182056053</v>
      </c>
      <c r="T12580" t="s">
        <v>829</v>
      </c>
      <c r="U12580" t="s">
        <v>829</v>
      </c>
      <c r="V12580" t="s">
        <v>834</v>
      </c>
    </row>
    <row r="12581" spans="1:22" x14ac:dyDescent="0.3">
      <c r="A12581">
        <v>202324</v>
      </c>
      <c r="B12581" t="s">
        <v>820</v>
      </c>
      <c r="C12581" t="s">
        <v>821</v>
      </c>
      <c r="D12581" t="s">
        <v>822</v>
      </c>
      <c r="E12581" t="s">
        <v>823</v>
      </c>
      <c r="F12581" t="s">
        <v>824</v>
      </c>
      <c r="G12581" t="s">
        <v>825</v>
      </c>
      <c r="H12581" t="s">
        <v>1136</v>
      </c>
      <c r="I12581">
        <v>320</v>
      </c>
      <c r="J12581" t="s">
        <v>1137</v>
      </c>
      <c r="K12581" t="s">
        <v>835</v>
      </c>
      <c r="L12581" t="s">
        <v>841</v>
      </c>
      <c r="M12581" t="s">
        <v>829</v>
      </c>
      <c r="N12581" t="s">
        <v>829</v>
      </c>
      <c r="O12581" t="s">
        <v>829</v>
      </c>
      <c r="P12581" t="s">
        <v>829</v>
      </c>
      <c r="Q12581" t="s">
        <v>829</v>
      </c>
      <c r="R12581" t="s">
        <v>829</v>
      </c>
      <c r="S12581">
        <v>191394797</v>
      </c>
      <c r="T12581" t="s">
        <v>829</v>
      </c>
      <c r="U12581" t="s">
        <v>829</v>
      </c>
      <c r="V12581" t="s">
        <v>834</v>
      </c>
    </row>
    <row r="12582" spans="1:22" x14ac:dyDescent="0.3">
      <c r="A12582">
        <v>202122</v>
      </c>
      <c r="B12582" t="s">
        <v>820</v>
      </c>
      <c r="C12582" t="s">
        <v>821</v>
      </c>
      <c r="D12582" t="s">
        <v>822</v>
      </c>
      <c r="E12582" t="s">
        <v>823</v>
      </c>
      <c r="F12582" t="s">
        <v>824</v>
      </c>
      <c r="G12582" t="s">
        <v>825</v>
      </c>
      <c r="H12582" t="s">
        <v>1136</v>
      </c>
      <c r="I12582">
        <v>320</v>
      </c>
      <c r="J12582" t="s">
        <v>1137</v>
      </c>
      <c r="K12582" t="s">
        <v>842</v>
      </c>
      <c r="L12582" t="s">
        <v>238</v>
      </c>
      <c r="M12582" t="s">
        <v>829</v>
      </c>
      <c r="N12582" t="s">
        <v>829</v>
      </c>
      <c r="O12582" t="s">
        <v>829</v>
      </c>
      <c r="P12582" t="s">
        <v>829</v>
      </c>
      <c r="Q12582" t="s">
        <v>829</v>
      </c>
      <c r="R12582" t="s">
        <v>829</v>
      </c>
      <c r="S12582">
        <v>1243722</v>
      </c>
      <c r="T12582">
        <v>728670</v>
      </c>
      <c r="U12582">
        <v>515052</v>
      </c>
      <c r="V12582">
        <v>12</v>
      </c>
    </row>
    <row r="12583" spans="1:22" x14ac:dyDescent="0.3">
      <c r="A12583">
        <v>202223</v>
      </c>
      <c r="B12583" t="s">
        <v>820</v>
      </c>
      <c r="C12583" t="s">
        <v>821</v>
      </c>
      <c r="D12583" t="s">
        <v>822</v>
      </c>
      <c r="E12583" t="s">
        <v>823</v>
      </c>
      <c r="F12583" t="s">
        <v>824</v>
      </c>
      <c r="G12583" t="s">
        <v>825</v>
      </c>
      <c r="H12583" t="s">
        <v>1136</v>
      </c>
      <c r="I12583">
        <v>320</v>
      </c>
      <c r="J12583" t="s">
        <v>1137</v>
      </c>
      <c r="K12583" t="s">
        <v>842</v>
      </c>
      <c r="L12583" t="s">
        <v>238</v>
      </c>
      <c r="M12583" t="s">
        <v>829</v>
      </c>
      <c r="N12583" t="s">
        <v>829</v>
      </c>
      <c r="O12583" t="s">
        <v>829</v>
      </c>
      <c r="P12583" t="s">
        <v>829</v>
      </c>
      <c r="Q12583" t="s">
        <v>829</v>
      </c>
      <c r="R12583" t="s">
        <v>829</v>
      </c>
      <c r="S12583">
        <v>1233299</v>
      </c>
      <c r="T12583">
        <v>715568</v>
      </c>
      <c r="U12583">
        <v>517731</v>
      </c>
      <c r="V12583">
        <v>12</v>
      </c>
    </row>
    <row r="12584" spans="1:22" x14ac:dyDescent="0.3">
      <c r="A12584">
        <v>202324</v>
      </c>
      <c r="B12584" t="s">
        <v>820</v>
      </c>
      <c r="C12584" t="s">
        <v>821</v>
      </c>
      <c r="D12584" t="s">
        <v>822</v>
      </c>
      <c r="E12584" t="s">
        <v>823</v>
      </c>
      <c r="F12584" t="s">
        <v>824</v>
      </c>
      <c r="G12584" t="s">
        <v>825</v>
      </c>
      <c r="H12584" t="s">
        <v>1136</v>
      </c>
      <c r="I12584">
        <v>320</v>
      </c>
      <c r="J12584" t="s">
        <v>1137</v>
      </c>
      <c r="K12584" t="s">
        <v>842</v>
      </c>
      <c r="L12584" t="s">
        <v>238</v>
      </c>
      <c r="M12584" t="s">
        <v>829</v>
      </c>
      <c r="N12584" t="s">
        <v>829</v>
      </c>
      <c r="O12584" t="s">
        <v>829</v>
      </c>
      <c r="P12584" t="s">
        <v>829</v>
      </c>
      <c r="Q12584" t="s">
        <v>829</v>
      </c>
      <c r="R12584" t="s">
        <v>829</v>
      </c>
      <c r="S12584">
        <v>1314201</v>
      </c>
      <c r="T12584">
        <v>728289</v>
      </c>
      <c r="U12584">
        <v>585912</v>
      </c>
      <c r="V12584">
        <v>13</v>
      </c>
    </row>
    <row r="12585" spans="1:22" x14ac:dyDescent="0.3">
      <c r="A12585">
        <v>202122</v>
      </c>
      <c r="B12585" t="s">
        <v>820</v>
      </c>
      <c r="C12585" t="s">
        <v>821</v>
      </c>
      <c r="D12585" t="s">
        <v>822</v>
      </c>
      <c r="E12585" t="s">
        <v>823</v>
      </c>
      <c r="F12585" t="s">
        <v>824</v>
      </c>
      <c r="G12585" t="s">
        <v>825</v>
      </c>
      <c r="H12585" t="s">
        <v>1136</v>
      </c>
      <c r="I12585">
        <v>320</v>
      </c>
      <c r="J12585" t="s">
        <v>1137</v>
      </c>
      <c r="K12585" t="s">
        <v>842</v>
      </c>
      <c r="L12585" t="s">
        <v>240</v>
      </c>
      <c r="M12585" t="s">
        <v>829</v>
      </c>
      <c r="N12585" t="s">
        <v>829</v>
      </c>
      <c r="O12585" t="s">
        <v>829</v>
      </c>
      <c r="P12585" t="s">
        <v>829</v>
      </c>
      <c r="Q12585" t="s">
        <v>829</v>
      </c>
      <c r="R12585" t="s">
        <v>829</v>
      </c>
      <c r="S12585">
        <v>3159850</v>
      </c>
      <c r="T12585">
        <v>1515283</v>
      </c>
      <c r="U12585">
        <v>1644566</v>
      </c>
      <c r="V12585">
        <v>38</v>
      </c>
    </row>
    <row r="12586" spans="1:22" x14ac:dyDescent="0.3">
      <c r="A12586">
        <v>202223</v>
      </c>
      <c r="B12586" t="s">
        <v>820</v>
      </c>
      <c r="C12586" t="s">
        <v>821</v>
      </c>
      <c r="D12586" t="s">
        <v>822</v>
      </c>
      <c r="E12586" t="s">
        <v>823</v>
      </c>
      <c r="F12586" t="s">
        <v>824</v>
      </c>
      <c r="G12586" t="s">
        <v>825</v>
      </c>
      <c r="H12586" t="s">
        <v>1136</v>
      </c>
      <c r="I12586">
        <v>320</v>
      </c>
      <c r="J12586" t="s">
        <v>1137</v>
      </c>
      <c r="K12586" t="s">
        <v>842</v>
      </c>
      <c r="L12586" t="s">
        <v>240</v>
      </c>
      <c r="M12586" t="s">
        <v>829</v>
      </c>
      <c r="N12586" t="s">
        <v>829</v>
      </c>
      <c r="O12586" t="s">
        <v>829</v>
      </c>
      <c r="P12586" t="s">
        <v>829</v>
      </c>
      <c r="Q12586" t="s">
        <v>829</v>
      </c>
      <c r="R12586" t="s">
        <v>829</v>
      </c>
      <c r="S12586">
        <v>3118569</v>
      </c>
      <c r="T12586">
        <v>1206857</v>
      </c>
      <c r="U12586">
        <v>1911712</v>
      </c>
      <c r="V12586">
        <v>44</v>
      </c>
    </row>
    <row r="12587" spans="1:22" x14ac:dyDescent="0.3">
      <c r="A12587">
        <v>202324</v>
      </c>
      <c r="B12587" t="s">
        <v>820</v>
      </c>
      <c r="C12587" t="s">
        <v>821</v>
      </c>
      <c r="D12587" t="s">
        <v>822</v>
      </c>
      <c r="E12587" t="s">
        <v>823</v>
      </c>
      <c r="F12587" t="s">
        <v>824</v>
      </c>
      <c r="G12587" t="s">
        <v>825</v>
      </c>
      <c r="H12587" t="s">
        <v>1136</v>
      </c>
      <c r="I12587">
        <v>320</v>
      </c>
      <c r="J12587" t="s">
        <v>1137</v>
      </c>
      <c r="K12587" t="s">
        <v>842</v>
      </c>
      <c r="L12587" t="s">
        <v>240</v>
      </c>
      <c r="M12587" t="s">
        <v>829</v>
      </c>
      <c r="N12587" t="s">
        <v>829</v>
      </c>
      <c r="O12587" t="s">
        <v>829</v>
      </c>
      <c r="P12587" t="s">
        <v>829</v>
      </c>
      <c r="Q12587" t="s">
        <v>829</v>
      </c>
      <c r="R12587" t="s">
        <v>829</v>
      </c>
      <c r="S12587">
        <v>4202885</v>
      </c>
      <c r="T12587">
        <v>0</v>
      </c>
      <c r="U12587">
        <v>4202885</v>
      </c>
      <c r="V12587">
        <v>95</v>
      </c>
    </row>
    <row r="12588" spans="1:22" x14ac:dyDescent="0.3">
      <c r="A12588">
        <v>202122</v>
      </c>
      <c r="B12588" t="s">
        <v>820</v>
      </c>
      <c r="C12588" t="s">
        <v>821</v>
      </c>
      <c r="D12588" t="s">
        <v>822</v>
      </c>
      <c r="E12588" t="s">
        <v>823</v>
      </c>
      <c r="F12588" t="s">
        <v>824</v>
      </c>
      <c r="G12588" t="s">
        <v>825</v>
      </c>
      <c r="H12588" t="s">
        <v>1136</v>
      </c>
      <c r="I12588">
        <v>320</v>
      </c>
      <c r="J12588" t="s">
        <v>1137</v>
      </c>
      <c r="K12588" t="s">
        <v>842</v>
      </c>
      <c r="L12588" t="s">
        <v>843</v>
      </c>
      <c r="M12588" t="s">
        <v>829</v>
      </c>
      <c r="N12588" t="s">
        <v>829</v>
      </c>
      <c r="O12588" t="s">
        <v>829</v>
      </c>
      <c r="P12588" t="s">
        <v>829</v>
      </c>
      <c r="Q12588" t="s">
        <v>829</v>
      </c>
      <c r="R12588" t="s">
        <v>829</v>
      </c>
      <c r="S12588">
        <v>50000</v>
      </c>
      <c r="T12588">
        <v>0</v>
      </c>
      <c r="U12588">
        <v>50000</v>
      </c>
      <c r="V12588">
        <v>1</v>
      </c>
    </row>
    <row r="12589" spans="1:22" x14ac:dyDescent="0.3">
      <c r="A12589">
        <v>202223</v>
      </c>
      <c r="B12589" t="s">
        <v>820</v>
      </c>
      <c r="C12589" t="s">
        <v>821</v>
      </c>
      <c r="D12589" t="s">
        <v>822</v>
      </c>
      <c r="E12589" t="s">
        <v>823</v>
      </c>
      <c r="F12589" t="s">
        <v>824</v>
      </c>
      <c r="G12589" t="s">
        <v>825</v>
      </c>
      <c r="H12589" t="s">
        <v>1136</v>
      </c>
      <c r="I12589">
        <v>320</v>
      </c>
      <c r="J12589" t="s">
        <v>1137</v>
      </c>
      <c r="K12589" t="s">
        <v>842</v>
      </c>
      <c r="L12589" t="s">
        <v>843</v>
      </c>
      <c r="M12589" t="s">
        <v>829</v>
      </c>
      <c r="N12589" t="s">
        <v>829</v>
      </c>
      <c r="O12589" t="s">
        <v>829</v>
      </c>
      <c r="P12589" t="s">
        <v>829</v>
      </c>
      <c r="Q12589" t="s">
        <v>829</v>
      </c>
      <c r="R12589" t="s">
        <v>829</v>
      </c>
      <c r="S12589">
        <v>90000</v>
      </c>
      <c r="T12589">
        <v>0</v>
      </c>
      <c r="U12589">
        <v>90000</v>
      </c>
      <c r="V12589">
        <v>2</v>
      </c>
    </row>
    <row r="12590" spans="1:22" x14ac:dyDescent="0.3">
      <c r="A12590">
        <v>202324</v>
      </c>
      <c r="B12590" t="s">
        <v>820</v>
      </c>
      <c r="C12590" t="s">
        <v>821</v>
      </c>
      <c r="D12590" t="s">
        <v>822</v>
      </c>
      <c r="E12590" t="s">
        <v>823</v>
      </c>
      <c r="F12590" t="s">
        <v>824</v>
      </c>
      <c r="G12590" t="s">
        <v>825</v>
      </c>
      <c r="H12590" t="s">
        <v>1136</v>
      </c>
      <c r="I12590">
        <v>320</v>
      </c>
      <c r="J12590" t="s">
        <v>1137</v>
      </c>
      <c r="K12590" t="s">
        <v>842</v>
      </c>
      <c r="L12590" t="s">
        <v>843</v>
      </c>
      <c r="M12590" t="s">
        <v>829</v>
      </c>
      <c r="N12590" t="s">
        <v>829</v>
      </c>
      <c r="O12590" t="s">
        <v>829</v>
      </c>
      <c r="P12590" t="s">
        <v>829</v>
      </c>
      <c r="Q12590" t="s">
        <v>829</v>
      </c>
      <c r="R12590" t="s">
        <v>829</v>
      </c>
      <c r="S12590">
        <v>20300</v>
      </c>
      <c r="T12590">
        <v>0</v>
      </c>
      <c r="U12590">
        <v>20300</v>
      </c>
      <c r="V12590">
        <v>0</v>
      </c>
    </row>
    <row r="12591" spans="1:22" x14ac:dyDescent="0.3">
      <c r="A12591">
        <v>202122</v>
      </c>
      <c r="B12591" t="s">
        <v>820</v>
      </c>
      <c r="C12591" t="s">
        <v>821</v>
      </c>
      <c r="D12591" t="s">
        <v>822</v>
      </c>
      <c r="E12591" t="s">
        <v>823</v>
      </c>
      <c r="F12591" t="s">
        <v>824</v>
      </c>
      <c r="G12591" t="s">
        <v>825</v>
      </c>
      <c r="H12591" t="s">
        <v>1136</v>
      </c>
      <c r="I12591">
        <v>320</v>
      </c>
      <c r="J12591" t="s">
        <v>1137</v>
      </c>
      <c r="K12591" t="s">
        <v>842</v>
      </c>
      <c r="L12591" t="s">
        <v>249</v>
      </c>
      <c r="M12591">
        <v>0</v>
      </c>
      <c r="N12591">
        <v>303876</v>
      </c>
      <c r="O12591">
        <v>333065</v>
      </c>
      <c r="P12591">
        <v>2457497</v>
      </c>
      <c r="Q12591">
        <v>5262</v>
      </c>
      <c r="R12591" t="s">
        <v>829</v>
      </c>
      <c r="S12591">
        <v>3099700</v>
      </c>
      <c r="T12591">
        <v>0</v>
      </c>
      <c r="U12591">
        <v>3099700</v>
      </c>
      <c r="V12591">
        <v>71</v>
      </c>
    </row>
    <row r="12592" spans="1:22" x14ac:dyDescent="0.3">
      <c r="A12592">
        <v>202223</v>
      </c>
      <c r="B12592" t="s">
        <v>820</v>
      </c>
      <c r="C12592" t="s">
        <v>821</v>
      </c>
      <c r="D12592" t="s">
        <v>822</v>
      </c>
      <c r="E12592" t="s">
        <v>823</v>
      </c>
      <c r="F12592" t="s">
        <v>824</v>
      </c>
      <c r="G12592" t="s">
        <v>825</v>
      </c>
      <c r="H12592" t="s">
        <v>1136</v>
      </c>
      <c r="I12592">
        <v>320</v>
      </c>
      <c r="J12592" t="s">
        <v>1137</v>
      </c>
      <c r="K12592" t="s">
        <v>842</v>
      </c>
      <c r="L12592" t="s">
        <v>249</v>
      </c>
      <c r="M12592">
        <v>0</v>
      </c>
      <c r="N12592">
        <v>467881</v>
      </c>
      <c r="O12592">
        <v>468915</v>
      </c>
      <c r="P12592">
        <v>2665531</v>
      </c>
      <c r="Q12592">
        <v>5796</v>
      </c>
      <c r="R12592" t="s">
        <v>829</v>
      </c>
      <c r="S12592">
        <v>3608123</v>
      </c>
      <c r="T12592">
        <v>0</v>
      </c>
      <c r="U12592">
        <v>3608123</v>
      </c>
      <c r="V12592">
        <v>82</v>
      </c>
    </row>
    <row r="12593" spans="1:22" x14ac:dyDescent="0.3">
      <c r="A12593">
        <v>202324</v>
      </c>
      <c r="B12593" t="s">
        <v>820</v>
      </c>
      <c r="C12593" t="s">
        <v>821</v>
      </c>
      <c r="D12593" t="s">
        <v>822</v>
      </c>
      <c r="E12593" t="s">
        <v>823</v>
      </c>
      <c r="F12593" t="s">
        <v>824</v>
      </c>
      <c r="G12593" t="s">
        <v>825</v>
      </c>
      <c r="H12593" t="s">
        <v>1136</v>
      </c>
      <c r="I12593">
        <v>320</v>
      </c>
      <c r="J12593" t="s">
        <v>1137</v>
      </c>
      <c r="K12593" t="s">
        <v>842</v>
      </c>
      <c r="L12593" t="s">
        <v>249</v>
      </c>
      <c r="M12593">
        <v>0</v>
      </c>
      <c r="N12593">
        <v>385911</v>
      </c>
      <c r="O12593">
        <v>132022</v>
      </c>
      <c r="P12593">
        <v>4458288</v>
      </c>
      <c r="Q12593">
        <v>10156</v>
      </c>
      <c r="R12593" t="s">
        <v>829</v>
      </c>
      <c r="S12593">
        <v>4986377</v>
      </c>
      <c r="T12593">
        <v>0</v>
      </c>
      <c r="U12593">
        <v>4986377</v>
      </c>
      <c r="V12593">
        <v>113</v>
      </c>
    </row>
    <row r="12594" spans="1:22" x14ac:dyDescent="0.3">
      <c r="A12594">
        <v>202122</v>
      </c>
      <c r="B12594" t="s">
        <v>820</v>
      </c>
      <c r="C12594" t="s">
        <v>821</v>
      </c>
      <c r="D12594" t="s">
        <v>822</v>
      </c>
      <c r="E12594" t="s">
        <v>823</v>
      </c>
      <c r="F12594" t="s">
        <v>824</v>
      </c>
      <c r="G12594" t="s">
        <v>825</v>
      </c>
      <c r="H12594" t="s">
        <v>1136</v>
      </c>
      <c r="I12594">
        <v>320</v>
      </c>
      <c r="J12594" t="s">
        <v>1137</v>
      </c>
      <c r="K12594" t="s">
        <v>842</v>
      </c>
      <c r="L12594" t="s">
        <v>844</v>
      </c>
      <c r="M12594">
        <v>0</v>
      </c>
      <c r="N12594">
        <v>0</v>
      </c>
      <c r="O12594">
        <v>0</v>
      </c>
      <c r="P12594">
        <v>0</v>
      </c>
      <c r="Q12594">
        <v>0</v>
      </c>
      <c r="R12594" t="s">
        <v>829</v>
      </c>
      <c r="S12594">
        <v>0</v>
      </c>
      <c r="T12594">
        <v>0</v>
      </c>
      <c r="U12594">
        <v>0</v>
      </c>
      <c r="V12594">
        <v>0</v>
      </c>
    </row>
    <row r="12595" spans="1:22" x14ac:dyDescent="0.3">
      <c r="A12595">
        <v>202223</v>
      </c>
      <c r="B12595" t="s">
        <v>820</v>
      </c>
      <c r="C12595" t="s">
        <v>821</v>
      </c>
      <c r="D12595" t="s">
        <v>822</v>
      </c>
      <c r="E12595" t="s">
        <v>823</v>
      </c>
      <c r="F12595" t="s">
        <v>824</v>
      </c>
      <c r="G12595" t="s">
        <v>825</v>
      </c>
      <c r="H12595" t="s">
        <v>1136</v>
      </c>
      <c r="I12595">
        <v>320</v>
      </c>
      <c r="J12595" t="s">
        <v>1137</v>
      </c>
      <c r="K12595" t="s">
        <v>842</v>
      </c>
      <c r="L12595" t="s">
        <v>844</v>
      </c>
      <c r="M12595">
        <v>0</v>
      </c>
      <c r="N12595">
        <v>0</v>
      </c>
      <c r="O12595">
        <v>0</v>
      </c>
      <c r="P12595">
        <v>0</v>
      </c>
      <c r="Q12595">
        <v>0</v>
      </c>
      <c r="R12595" t="s">
        <v>829</v>
      </c>
      <c r="S12595">
        <v>0</v>
      </c>
      <c r="T12595">
        <v>0</v>
      </c>
      <c r="U12595">
        <v>0</v>
      </c>
      <c r="V12595">
        <v>0</v>
      </c>
    </row>
    <row r="12596" spans="1:22" x14ac:dyDescent="0.3">
      <c r="A12596">
        <v>202324</v>
      </c>
      <c r="B12596" t="s">
        <v>820</v>
      </c>
      <c r="C12596" t="s">
        <v>821</v>
      </c>
      <c r="D12596" t="s">
        <v>822</v>
      </c>
      <c r="E12596" t="s">
        <v>823</v>
      </c>
      <c r="F12596" t="s">
        <v>824</v>
      </c>
      <c r="G12596" t="s">
        <v>825</v>
      </c>
      <c r="H12596" t="s">
        <v>1136</v>
      </c>
      <c r="I12596">
        <v>320</v>
      </c>
      <c r="J12596" t="s">
        <v>1137</v>
      </c>
      <c r="K12596" t="s">
        <v>842</v>
      </c>
      <c r="L12596" t="s">
        <v>844</v>
      </c>
      <c r="M12596">
        <v>0</v>
      </c>
      <c r="N12596">
        <v>0</v>
      </c>
      <c r="O12596">
        <v>0</v>
      </c>
      <c r="P12596">
        <v>0</v>
      </c>
      <c r="Q12596">
        <v>0</v>
      </c>
      <c r="R12596" t="s">
        <v>829</v>
      </c>
      <c r="S12596">
        <v>0</v>
      </c>
      <c r="T12596">
        <v>0</v>
      </c>
      <c r="U12596">
        <v>0</v>
      </c>
      <c r="V12596">
        <v>0</v>
      </c>
    </row>
    <row r="12597" spans="1:22" x14ac:dyDescent="0.3">
      <c r="A12597">
        <v>202122</v>
      </c>
      <c r="B12597" t="s">
        <v>820</v>
      </c>
      <c r="C12597" t="s">
        <v>821</v>
      </c>
      <c r="D12597" t="s">
        <v>822</v>
      </c>
      <c r="E12597" t="s">
        <v>823</v>
      </c>
      <c r="F12597" t="s">
        <v>824</v>
      </c>
      <c r="G12597" t="s">
        <v>825</v>
      </c>
      <c r="H12597" t="s">
        <v>1136</v>
      </c>
      <c r="I12597">
        <v>320</v>
      </c>
      <c r="J12597" t="s">
        <v>1137</v>
      </c>
      <c r="K12597" t="s">
        <v>842</v>
      </c>
      <c r="L12597" t="s">
        <v>251</v>
      </c>
      <c r="M12597" t="s">
        <v>829</v>
      </c>
      <c r="N12597" t="s">
        <v>829</v>
      </c>
      <c r="O12597">
        <v>0</v>
      </c>
      <c r="P12597">
        <v>0</v>
      </c>
      <c r="Q12597">
        <v>0</v>
      </c>
      <c r="R12597">
        <v>260619</v>
      </c>
      <c r="S12597">
        <v>260619</v>
      </c>
      <c r="T12597">
        <v>0</v>
      </c>
      <c r="U12597">
        <v>260619</v>
      </c>
      <c r="V12597">
        <v>6</v>
      </c>
    </row>
    <row r="12598" spans="1:22" x14ac:dyDescent="0.3">
      <c r="A12598">
        <v>202223</v>
      </c>
      <c r="B12598" t="s">
        <v>820</v>
      </c>
      <c r="C12598" t="s">
        <v>821</v>
      </c>
      <c r="D12598" t="s">
        <v>822</v>
      </c>
      <c r="E12598" t="s">
        <v>823</v>
      </c>
      <c r="F12598" t="s">
        <v>824</v>
      </c>
      <c r="G12598" t="s">
        <v>825</v>
      </c>
      <c r="H12598" t="s">
        <v>1136</v>
      </c>
      <c r="I12598">
        <v>320</v>
      </c>
      <c r="J12598" t="s">
        <v>1137</v>
      </c>
      <c r="K12598" t="s">
        <v>842</v>
      </c>
      <c r="L12598" t="s">
        <v>251</v>
      </c>
      <c r="M12598" t="s">
        <v>829</v>
      </c>
      <c r="N12598" t="s">
        <v>829</v>
      </c>
      <c r="O12598">
        <v>0</v>
      </c>
      <c r="P12598">
        <v>0</v>
      </c>
      <c r="Q12598">
        <v>0</v>
      </c>
      <c r="R12598">
        <v>302204</v>
      </c>
      <c r="S12598">
        <v>302204</v>
      </c>
      <c r="T12598">
        <v>0</v>
      </c>
      <c r="U12598">
        <v>302204</v>
      </c>
      <c r="V12598">
        <v>7</v>
      </c>
    </row>
    <row r="12599" spans="1:22" x14ac:dyDescent="0.3">
      <c r="A12599">
        <v>202324</v>
      </c>
      <c r="B12599" t="s">
        <v>820</v>
      </c>
      <c r="C12599" t="s">
        <v>821</v>
      </c>
      <c r="D12599" t="s">
        <v>822</v>
      </c>
      <c r="E12599" t="s">
        <v>823</v>
      </c>
      <c r="F12599" t="s">
        <v>824</v>
      </c>
      <c r="G12599" t="s">
        <v>825</v>
      </c>
      <c r="H12599" t="s">
        <v>1136</v>
      </c>
      <c r="I12599">
        <v>320</v>
      </c>
      <c r="J12599" t="s">
        <v>1137</v>
      </c>
      <c r="K12599" t="s">
        <v>842</v>
      </c>
      <c r="L12599" t="s">
        <v>251</v>
      </c>
      <c r="M12599" t="s">
        <v>829</v>
      </c>
      <c r="N12599" t="s">
        <v>829</v>
      </c>
      <c r="O12599">
        <v>0</v>
      </c>
      <c r="P12599">
        <v>0</v>
      </c>
      <c r="Q12599">
        <v>0</v>
      </c>
      <c r="R12599">
        <v>142178</v>
      </c>
      <c r="S12599">
        <v>142178</v>
      </c>
      <c r="T12599">
        <v>0</v>
      </c>
      <c r="U12599">
        <v>142178</v>
      </c>
      <c r="V12599">
        <v>3</v>
      </c>
    </row>
    <row r="12600" spans="1:22" x14ac:dyDescent="0.3">
      <c r="A12600">
        <v>202122</v>
      </c>
      <c r="B12600" t="s">
        <v>820</v>
      </c>
      <c r="C12600" t="s">
        <v>821</v>
      </c>
      <c r="D12600" t="s">
        <v>822</v>
      </c>
      <c r="E12600" t="s">
        <v>823</v>
      </c>
      <c r="F12600" t="s">
        <v>824</v>
      </c>
      <c r="G12600" t="s">
        <v>825</v>
      </c>
      <c r="H12600" t="s">
        <v>1136</v>
      </c>
      <c r="I12600">
        <v>320</v>
      </c>
      <c r="J12600" t="s">
        <v>1137</v>
      </c>
      <c r="K12600" t="s">
        <v>842</v>
      </c>
      <c r="L12600" t="s">
        <v>253</v>
      </c>
      <c r="M12600" t="s">
        <v>829</v>
      </c>
      <c r="N12600" t="s">
        <v>829</v>
      </c>
      <c r="O12600">
        <v>0</v>
      </c>
      <c r="P12600">
        <v>0</v>
      </c>
      <c r="Q12600">
        <v>0</v>
      </c>
      <c r="R12600">
        <v>124186</v>
      </c>
      <c r="S12600">
        <v>124186</v>
      </c>
      <c r="T12600">
        <v>0</v>
      </c>
      <c r="U12600">
        <v>124186</v>
      </c>
      <c r="V12600">
        <v>3</v>
      </c>
    </row>
    <row r="12601" spans="1:22" x14ac:dyDescent="0.3">
      <c r="A12601">
        <v>202223</v>
      </c>
      <c r="B12601" t="s">
        <v>820</v>
      </c>
      <c r="C12601" t="s">
        <v>821</v>
      </c>
      <c r="D12601" t="s">
        <v>822</v>
      </c>
      <c r="E12601" t="s">
        <v>823</v>
      </c>
      <c r="F12601" t="s">
        <v>824</v>
      </c>
      <c r="G12601" t="s">
        <v>825</v>
      </c>
      <c r="H12601" t="s">
        <v>1136</v>
      </c>
      <c r="I12601">
        <v>320</v>
      </c>
      <c r="J12601" t="s">
        <v>1137</v>
      </c>
      <c r="K12601" t="s">
        <v>842</v>
      </c>
      <c r="L12601" t="s">
        <v>253</v>
      </c>
      <c r="M12601" t="s">
        <v>829</v>
      </c>
      <c r="N12601" t="s">
        <v>829</v>
      </c>
      <c r="O12601">
        <v>0</v>
      </c>
      <c r="P12601">
        <v>0</v>
      </c>
      <c r="Q12601">
        <v>0</v>
      </c>
      <c r="R12601">
        <v>194729</v>
      </c>
      <c r="S12601">
        <v>194729</v>
      </c>
      <c r="T12601">
        <v>0</v>
      </c>
      <c r="U12601">
        <v>194729</v>
      </c>
      <c r="V12601">
        <v>4</v>
      </c>
    </row>
    <row r="12602" spans="1:22" x14ac:dyDescent="0.3">
      <c r="A12602">
        <v>202324</v>
      </c>
      <c r="B12602" t="s">
        <v>820</v>
      </c>
      <c r="C12602" t="s">
        <v>821</v>
      </c>
      <c r="D12602" t="s">
        <v>822</v>
      </c>
      <c r="E12602" t="s">
        <v>823</v>
      </c>
      <c r="F12602" t="s">
        <v>824</v>
      </c>
      <c r="G12602" t="s">
        <v>825</v>
      </c>
      <c r="H12602" t="s">
        <v>1136</v>
      </c>
      <c r="I12602">
        <v>320</v>
      </c>
      <c r="J12602" t="s">
        <v>1137</v>
      </c>
      <c r="K12602" t="s">
        <v>842</v>
      </c>
      <c r="L12602" t="s">
        <v>253</v>
      </c>
      <c r="M12602" t="s">
        <v>829</v>
      </c>
      <c r="N12602" t="s">
        <v>829</v>
      </c>
      <c r="O12602">
        <v>0</v>
      </c>
      <c r="P12602">
        <v>0</v>
      </c>
      <c r="Q12602">
        <v>0</v>
      </c>
      <c r="R12602">
        <v>0</v>
      </c>
      <c r="S12602">
        <v>0</v>
      </c>
      <c r="T12602">
        <v>0</v>
      </c>
      <c r="U12602">
        <v>0</v>
      </c>
      <c r="V12602">
        <v>0</v>
      </c>
    </row>
    <row r="12603" spans="1:22" x14ac:dyDescent="0.3">
      <c r="A12603">
        <v>202122</v>
      </c>
      <c r="B12603" t="s">
        <v>820</v>
      </c>
      <c r="C12603" t="s">
        <v>821</v>
      </c>
      <c r="D12603" t="s">
        <v>822</v>
      </c>
      <c r="E12603" t="s">
        <v>823</v>
      </c>
      <c r="F12603" t="s">
        <v>824</v>
      </c>
      <c r="G12603" t="s">
        <v>825</v>
      </c>
      <c r="H12603" t="s">
        <v>1136</v>
      </c>
      <c r="I12603">
        <v>320</v>
      </c>
      <c r="J12603" t="s">
        <v>1137</v>
      </c>
      <c r="K12603" t="s">
        <v>842</v>
      </c>
      <c r="L12603" t="s">
        <v>845</v>
      </c>
      <c r="M12603" t="s">
        <v>829</v>
      </c>
      <c r="N12603" t="s">
        <v>829</v>
      </c>
      <c r="O12603">
        <v>0</v>
      </c>
      <c r="P12603">
        <v>0</v>
      </c>
      <c r="Q12603">
        <v>0</v>
      </c>
      <c r="R12603">
        <v>0</v>
      </c>
      <c r="S12603">
        <v>0</v>
      </c>
      <c r="T12603">
        <v>0</v>
      </c>
      <c r="U12603">
        <v>0</v>
      </c>
      <c r="V12603">
        <v>0</v>
      </c>
    </row>
    <row r="12604" spans="1:22" x14ac:dyDescent="0.3">
      <c r="A12604">
        <v>202223</v>
      </c>
      <c r="B12604" t="s">
        <v>820</v>
      </c>
      <c r="C12604" t="s">
        <v>821</v>
      </c>
      <c r="D12604" t="s">
        <v>822</v>
      </c>
      <c r="E12604" t="s">
        <v>823</v>
      </c>
      <c r="F12604" t="s">
        <v>824</v>
      </c>
      <c r="G12604" t="s">
        <v>825</v>
      </c>
      <c r="H12604" t="s">
        <v>1136</v>
      </c>
      <c r="I12604">
        <v>320</v>
      </c>
      <c r="J12604" t="s">
        <v>1137</v>
      </c>
      <c r="K12604" t="s">
        <v>842</v>
      </c>
      <c r="L12604" t="s">
        <v>845</v>
      </c>
      <c r="M12604" t="s">
        <v>829</v>
      </c>
      <c r="N12604" t="s">
        <v>829</v>
      </c>
      <c r="O12604">
        <v>0</v>
      </c>
      <c r="P12604">
        <v>0</v>
      </c>
      <c r="Q12604">
        <v>0</v>
      </c>
      <c r="R12604">
        <v>0</v>
      </c>
      <c r="S12604">
        <v>0</v>
      </c>
      <c r="T12604">
        <v>0</v>
      </c>
      <c r="U12604">
        <v>0</v>
      </c>
      <c r="V12604">
        <v>0</v>
      </c>
    </row>
    <row r="12605" spans="1:22" x14ac:dyDescent="0.3">
      <c r="A12605">
        <v>202324</v>
      </c>
      <c r="B12605" t="s">
        <v>820</v>
      </c>
      <c r="C12605" t="s">
        <v>821</v>
      </c>
      <c r="D12605" t="s">
        <v>822</v>
      </c>
      <c r="E12605" t="s">
        <v>823</v>
      </c>
      <c r="F12605" t="s">
        <v>824</v>
      </c>
      <c r="G12605" t="s">
        <v>825</v>
      </c>
      <c r="H12605" t="s">
        <v>1136</v>
      </c>
      <c r="I12605">
        <v>320</v>
      </c>
      <c r="J12605" t="s">
        <v>1137</v>
      </c>
      <c r="K12605" t="s">
        <v>842</v>
      </c>
      <c r="L12605" t="s">
        <v>845</v>
      </c>
      <c r="M12605" t="s">
        <v>829</v>
      </c>
      <c r="N12605" t="s">
        <v>829</v>
      </c>
      <c r="O12605">
        <v>0</v>
      </c>
      <c r="P12605">
        <v>0</v>
      </c>
      <c r="Q12605">
        <v>0</v>
      </c>
      <c r="R12605">
        <v>0</v>
      </c>
      <c r="S12605">
        <v>0</v>
      </c>
      <c r="T12605">
        <v>0</v>
      </c>
      <c r="U12605">
        <v>0</v>
      </c>
      <c r="V12605">
        <v>0</v>
      </c>
    </row>
    <row r="12606" spans="1:22" x14ac:dyDescent="0.3">
      <c r="A12606">
        <v>202122</v>
      </c>
      <c r="B12606" t="s">
        <v>820</v>
      </c>
      <c r="C12606" t="s">
        <v>821</v>
      </c>
      <c r="D12606" t="s">
        <v>822</v>
      </c>
      <c r="E12606" t="s">
        <v>823</v>
      </c>
      <c r="F12606" t="s">
        <v>898</v>
      </c>
      <c r="G12606" t="s">
        <v>899</v>
      </c>
      <c r="H12606" t="s">
        <v>1138</v>
      </c>
      <c r="I12606">
        <v>212</v>
      </c>
      <c r="J12606" t="s">
        <v>1139</v>
      </c>
      <c r="K12606" t="s">
        <v>828</v>
      </c>
      <c r="L12606" t="s">
        <v>336</v>
      </c>
      <c r="M12606">
        <v>127000</v>
      </c>
      <c r="N12606">
        <v>627000</v>
      </c>
      <c r="O12606">
        <v>215500</v>
      </c>
      <c r="P12606">
        <v>6164700</v>
      </c>
      <c r="Q12606">
        <v>597000</v>
      </c>
      <c r="R12606" t="s">
        <v>829</v>
      </c>
      <c r="S12606">
        <v>7731200</v>
      </c>
      <c r="T12606" t="s">
        <v>829</v>
      </c>
      <c r="U12606">
        <v>7731200</v>
      </c>
      <c r="V12606">
        <v>447</v>
      </c>
    </row>
    <row r="12607" spans="1:22" x14ac:dyDescent="0.3">
      <c r="A12607">
        <v>202223</v>
      </c>
      <c r="B12607" t="s">
        <v>820</v>
      </c>
      <c r="C12607" t="s">
        <v>821</v>
      </c>
      <c r="D12607" t="s">
        <v>822</v>
      </c>
      <c r="E12607" t="s">
        <v>823</v>
      </c>
      <c r="F12607" t="s">
        <v>898</v>
      </c>
      <c r="G12607" t="s">
        <v>899</v>
      </c>
      <c r="H12607" t="s">
        <v>1138</v>
      </c>
      <c r="I12607">
        <v>212</v>
      </c>
      <c r="J12607" t="s">
        <v>1139</v>
      </c>
      <c r="K12607" t="s">
        <v>828</v>
      </c>
      <c r="L12607" t="s">
        <v>336</v>
      </c>
      <c r="M12607">
        <v>66000</v>
      </c>
      <c r="N12607">
        <v>1009000</v>
      </c>
      <c r="O12607">
        <v>337000</v>
      </c>
      <c r="P12607">
        <v>6990178</v>
      </c>
      <c r="Q12607">
        <v>597000</v>
      </c>
      <c r="R12607" t="s">
        <v>829</v>
      </c>
      <c r="S12607">
        <v>8999178</v>
      </c>
      <c r="T12607" t="s">
        <v>829</v>
      </c>
      <c r="U12607">
        <v>8999178</v>
      </c>
      <c r="V12607">
        <v>532</v>
      </c>
    </row>
    <row r="12608" spans="1:22" x14ac:dyDescent="0.3">
      <c r="A12608">
        <v>202324</v>
      </c>
      <c r="B12608" t="s">
        <v>820</v>
      </c>
      <c r="C12608" t="s">
        <v>821</v>
      </c>
      <c r="D12608" t="s">
        <v>822</v>
      </c>
      <c r="E12608" t="s">
        <v>823</v>
      </c>
      <c r="F12608" t="s">
        <v>898</v>
      </c>
      <c r="G12608" t="s">
        <v>899</v>
      </c>
      <c r="H12608" t="s">
        <v>1138</v>
      </c>
      <c r="I12608">
        <v>212</v>
      </c>
      <c r="J12608" t="s">
        <v>1139</v>
      </c>
      <c r="K12608" t="s">
        <v>828</v>
      </c>
      <c r="L12608" t="s">
        <v>336</v>
      </c>
      <c r="M12608">
        <v>66000</v>
      </c>
      <c r="N12608">
        <v>1108000</v>
      </c>
      <c r="O12608">
        <v>345500</v>
      </c>
      <c r="P12608">
        <v>6933333</v>
      </c>
      <c r="Q12608">
        <v>597000</v>
      </c>
      <c r="R12608" t="s">
        <v>829</v>
      </c>
      <c r="S12608">
        <v>9049833</v>
      </c>
      <c r="T12608" t="s">
        <v>829</v>
      </c>
      <c r="U12608">
        <v>9049833</v>
      </c>
      <c r="V12608">
        <v>549</v>
      </c>
    </row>
    <row r="12609" spans="1:22" x14ac:dyDescent="0.3">
      <c r="A12609">
        <v>202122</v>
      </c>
      <c r="B12609" t="s">
        <v>820</v>
      </c>
      <c r="C12609" t="s">
        <v>821</v>
      </c>
      <c r="D12609" t="s">
        <v>822</v>
      </c>
      <c r="E12609" t="s">
        <v>823</v>
      </c>
      <c r="F12609" t="s">
        <v>898</v>
      </c>
      <c r="G12609" t="s">
        <v>899</v>
      </c>
      <c r="H12609" t="s">
        <v>1138</v>
      </c>
      <c r="I12609">
        <v>212</v>
      </c>
      <c r="J12609" t="s">
        <v>1139</v>
      </c>
      <c r="K12609" t="s">
        <v>828</v>
      </c>
      <c r="L12609" t="s">
        <v>235</v>
      </c>
      <c r="M12609" t="s">
        <v>829</v>
      </c>
      <c r="N12609">
        <v>0</v>
      </c>
      <c r="O12609">
        <v>0</v>
      </c>
      <c r="P12609" t="s">
        <v>829</v>
      </c>
      <c r="Q12609" t="s">
        <v>829</v>
      </c>
      <c r="R12609" t="s">
        <v>829</v>
      </c>
      <c r="S12609">
        <v>0</v>
      </c>
      <c r="T12609">
        <v>0</v>
      </c>
      <c r="U12609">
        <v>0</v>
      </c>
      <c r="V12609">
        <v>0</v>
      </c>
    </row>
    <row r="12610" spans="1:22" x14ac:dyDescent="0.3">
      <c r="A12610">
        <v>202223</v>
      </c>
      <c r="B12610" t="s">
        <v>820</v>
      </c>
      <c r="C12610" t="s">
        <v>821</v>
      </c>
      <c r="D12610" t="s">
        <v>822</v>
      </c>
      <c r="E12610" t="s">
        <v>823</v>
      </c>
      <c r="F12610" t="s">
        <v>898</v>
      </c>
      <c r="G12610" t="s">
        <v>899</v>
      </c>
      <c r="H12610" t="s">
        <v>1138</v>
      </c>
      <c r="I12610">
        <v>212</v>
      </c>
      <c r="J12610" t="s">
        <v>1139</v>
      </c>
      <c r="K12610" t="s">
        <v>828</v>
      </c>
      <c r="L12610" t="s">
        <v>235</v>
      </c>
      <c r="M12610" t="s">
        <v>829</v>
      </c>
      <c r="N12610">
        <v>0</v>
      </c>
      <c r="O12610">
        <v>0</v>
      </c>
      <c r="P12610" t="s">
        <v>829</v>
      </c>
      <c r="Q12610" t="s">
        <v>829</v>
      </c>
      <c r="R12610" t="s">
        <v>829</v>
      </c>
      <c r="S12610">
        <v>0</v>
      </c>
      <c r="T12610">
        <v>0</v>
      </c>
      <c r="U12610">
        <v>0</v>
      </c>
      <c r="V12610">
        <v>0</v>
      </c>
    </row>
    <row r="12611" spans="1:22" x14ac:dyDescent="0.3">
      <c r="A12611">
        <v>202324</v>
      </c>
      <c r="B12611" t="s">
        <v>820</v>
      </c>
      <c r="C12611" t="s">
        <v>821</v>
      </c>
      <c r="D12611" t="s">
        <v>822</v>
      </c>
      <c r="E12611" t="s">
        <v>823</v>
      </c>
      <c r="F12611" t="s">
        <v>898</v>
      </c>
      <c r="G12611" t="s">
        <v>899</v>
      </c>
      <c r="H12611" t="s">
        <v>1138</v>
      </c>
      <c r="I12611">
        <v>212</v>
      </c>
      <c r="J12611" t="s">
        <v>1139</v>
      </c>
      <c r="K12611" t="s">
        <v>828</v>
      </c>
      <c r="L12611" t="s">
        <v>235</v>
      </c>
      <c r="M12611" t="s">
        <v>829</v>
      </c>
      <c r="N12611">
        <v>0</v>
      </c>
      <c r="O12611">
        <v>0</v>
      </c>
      <c r="P12611" t="s">
        <v>829</v>
      </c>
      <c r="Q12611" t="s">
        <v>829</v>
      </c>
      <c r="R12611" t="s">
        <v>829</v>
      </c>
      <c r="S12611">
        <v>0</v>
      </c>
      <c r="T12611">
        <v>0</v>
      </c>
      <c r="U12611">
        <v>0</v>
      </c>
      <c r="V12611">
        <v>0</v>
      </c>
    </row>
    <row r="12612" spans="1:22" x14ac:dyDescent="0.3">
      <c r="A12612">
        <v>202122</v>
      </c>
      <c r="B12612" t="s">
        <v>820</v>
      </c>
      <c r="C12612" t="s">
        <v>821</v>
      </c>
      <c r="D12612" t="s">
        <v>822</v>
      </c>
      <c r="E12612" t="s">
        <v>823</v>
      </c>
      <c r="F12612" t="s">
        <v>898</v>
      </c>
      <c r="G12612" t="s">
        <v>899</v>
      </c>
      <c r="H12612" t="s">
        <v>1138</v>
      </c>
      <c r="I12612">
        <v>212</v>
      </c>
      <c r="J12612" t="s">
        <v>1139</v>
      </c>
      <c r="K12612" t="s">
        <v>828</v>
      </c>
      <c r="L12612" t="s">
        <v>534</v>
      </c>
      <c r="M12612">
        <v>162240</v>
      </c>
      <c r="N12612">
        <v>4540855</v>
      </c>
      <c r="O12612">
        <v>835202</v>
      </c>
      <c r="P12612">
        <v>7424567</v>
      </c>
      <c r="Q12612">
        <v>2014408</v>
      </c>
      <c r="R12612" t="s">
        <v>829</v>
      </c>
      <c r="S12612">
        <v>14977271</v>
      </c>
      <c r="T12612">
        <v>0</v>
      </c>
      <c r="U12612">
        <v>14977271</v>
      </c>
      <c r="V12612">
        <v>211</v>
      </c>
    </row>
    <row r="12613" spans="1:22" x14ac:dyDescent="0.3">
      <c r="A12613">
        <v>202223</v>
      </c>
      <c r="B12613" t="s">
        <v>820</v>
      </c>
      <c r="C12613" t="s">
        <v>821</v>
      </c>
      <c r="D12613" t="s">
        <v>822</v>
      </c>
      <c r="E12613" t="s">
        <v>823</v>
      </c>
      <c r="F12613" t="s">
        <v>898</v>
      </c>
      <c r="G12613" t="s">
        <v>899</v>
      </c>
      <c r="H12613" t="s">
        <v>1138</v>
      </c>
      <c r="I12613">
        <v>212</v>
      </c>
      <c r="J12613" t="s">
        <v>1139</v>
      </c>
      <c r="K12613" t="s">
        <v>828</v>
      </c>
      <c r="L12613" t="s">
        <v>534</v>
      </c>
      <c r="M12613">
        <v>205289</v>
      </c>
      <c r="N12613">
        <v>6184578</v>
      </c>
      <c r="O12613">
        <v>1392886</v>
      </c>
      <c r="P12613">
        <v>7957112</v>
      </c>
      <c r="Q12613">
        <v>1111116</v>
      </c>
      <c r="R12613" t="s">
        <v>829</v>
      </c>
      <c r="S12613">
        <v>16850981</v>
      </c>
      <c r="T12613">
        <v>0</v>
      </c>
      <c r="U12613">
        <v>16850981</v>
      </c>
      <c r="V12613">
        <v>240</v>
      </c>
    </row>
    <row r="12614" spans="1:22" x14ac:dyDescent="0.3">
      <c r="A12614">
        <v>202324</v>
      </c>
      <c r="B12614" t="s">
        <v>820</v>
      </c>
      <c r="C12614" t="s">
        <v>821</v>
      </c>
      <c r="D12614" t="s">
        <v>822</v>
      </c>
      <c r="E12614" t="s">
        <v>823</v>
      </c>
      <c r="F12614" t="s">
        <v>898</v>
      </c>
      <c r="G12614" t="s">
        <v>899</v>
      </c>
      <c r="H12614" t="s">
        <v>1138</v>
      </c>
      <c r="I12614">
        <v>212</v>
      </c>
      <c r="J12614" t="s">
        <v>1139</v>
      </c>
      <c r="K12614" t="s">
        <v>828</v>
      </c>
      <c r="L12614" t="s">
        <v>534</v>
      </c>
      <c r="M12614">
        <v>51025</v>
      </c>
      <c r="N12614">
        <v>6966173</v>
      </c>
      <c r="O12614">
        <v>1200893</v>
      </c>
      <c r="P12614">
        <v>8197815</v>
      </c>
      <c r="Q12614">
        <v>1241250</v>
      </c>
      <c r="R12614" t="s">
        <v>829</v>
      </c>
      <c r="S12614">
        <v>17657156</v>
      </c>
      <c r="T12614">
        <v>0</v>
      </c>
      <c r="U12614">
        <v>17657156</v>
      </c>
      <c r="V12614">
        <v>273</v>
      </c>
    </row>
    <row r="12615" spans="1:22" x14ac:dyDescent="0.3">
      <c r="A12615">
        <v>202122</v>
      </c>
      <c r="B12615" t="s">
        <v>820</v>
      </c>
      <c r="C12615" t="s">
        <v>821</v>
      </c>
      <c r="D12615" t="s">
        <v>822</v>
      </c>
      <c r="E12615" t="s">
        <v>823</v>
      </c>
      <c r="F12615" t="s">
        <v>898</v>
      </c>
      <c r="G12615" t="s">
        <v>899</v>
      </c>
      <c r="H12615" t="s">
        <v>1138</v>
      </c>
      <c r="I12615">
        <v>212</v>
      </c>
      <c r="J12615" t="s">
        <v>1139</v>
      </c>
      <c r="K12615" t="s">
        <v>828</v>
      </c>
      <c r="L12615" t="s">
        <v>603</v>
      </c>
      <c r="M12615" t="s">
        <v>829</v>
      </c>
      <c r="N12615" t="s">
        <v>829</v>
      </c>
      <c r="O12615" t="s">
        <v>829</v>
      </c>
      <c r="P12615">
        <v>0</v>
      </c>
      <c r="Q12615">
        <v>0</v>
      </c>
      <c r="R12615">
        <v>0</v>
      </c>
      <c r="S12615">
        <v>0</v>
      </c>
      <c r="T12615">
        <v>0</v>
      </c>
      <c r="U12615">
        <v>0</v>
      </c>
      <c r="V12615">
        <v>0</v>
      </c>
    </row>
    <row r="12616" spans="1:22" x14ac:dyDescent="0.3">
      <c r="A12616">
        <v>202223</v>
      </c>
      <c r="B12616" t="s">
        <v>820</v>
      </c>
      <c r="C12616" t="s">
        <v>821</v>
      </c>
      <c r="D12616" t="s">
        <v>822</v>
      </c>
      <c r="E12616" t="s">
        <v>823</v>
      </c>
      <c r="F12616" t="s">
        <v>898</v>
      </c>
      <c r="G12616" t="s">
        <v>899</v>
      </c>
      <c r="H12616" t="s">
        <v>1138</v>
      </c>
      <c r="I12616">
        <v>212</v>
      </c>
      <c r="J12616" t="s">
        <v>1139</v>
      </c>
      <c r="K12616" t="s">
        <v>828</v>
      </c>
      <c r="L12616" t="s">
        <v>603</v>
      </c>
      <c r="M12616" t="s">
        <v>829</v>
      </c>
      <c r="N12616" t="s">
        <v>829</v>
      </c>
      <c r="O12616" t="s">
        <v>829</v>
      </c>
      <c r="P12616">
        <v>0</v>
      </c>
      <c r="Q12616">
        <v>0</v>
      </c>
      <c r="R12616">
        <v>0</v>
      </c>
      <c r="S12616">
        <v>0</v>
      </c>
      <c r="T12616">
        <v>0</v>
      </c>
      <c r="U12616">
        <v>0</v>
      </c>
      <c r="V12616">
        <v>0</v>
      </c>
    </row>
    <row r="12617" spans="1:22" x14ac:dyDescent="0.3">
      <c r="A12617">
        <v>202324</v>
      </c>
      <c r="B12617" t="s">
        <v>820</v>
      </c>
      <c r="C12617" t="s">
        <v>821</v>
      </c>
      <c r="D12617" t="s">
        <v>822</v>
      </c>
      <c r="E12617" t="s">
        <v>823</v>
      </c>
      <c r="F12617" t="s">
        <v>898</v>
      </c>
      <c r="G12617" t="s">
        <v>899</v>
      </c>
      <c r="H12617" t="s">
        <v>1138</v>
      </c>
      <c r="I12617">
        <v>212</v>
      </c>
      <c r="J12617" t="s">
        <v>1139</v>
      </c>
      <c r="K12617" t="s">
        <v>828</v>
      </c>
      <c r="L12617" t="s">
        <v>603</v>
      </c>
      <c r="M12617" t="s">
        <v>829</v>
      </c>
      <c r="N12617" t="s">
        <v>829</v>
      </c>
      <c r="O12617" t="s">
        <v>829</v>
      </c>
      <c r="P12617">
        <v>0</v>
      </c>
      <c r="Q12617">
        <v>0</v>
      </c>
      <c r="R12617">
        <v>0</v>
      </c>
      <c r="S12617">
        <v>0</v>
      </c>
      <c r="T12617">
        <v>0</v>
      </c>
      <c r="U12617">
        <v>0</v>
      </c>
      <c r="V12617">
        <v>0</v>
      </c>
    </row>
    <row r="12618" spans="1:22" x14ac:dyDescent="0.3">
      <c r="A12618">
        <v>202122</v>
      </c>
      <c r="B12618" t="s">
        <v>820</v>
      </c>
      <c r="C12618" t="s">
        <v>821</v>
      </c>
      <c r="D12618" t="s">
        <v>822</v>
      </c>
      <c r="E12618" t="s">
        <v>823</v>
      </c>
      <c r="F12618" t="s">
        <v>898</v>
      </c>
      <c r="G12618" t="s">
        <v>899</v>
      </c>
      <c r="H12618" t="s">
        <v>1138</v>
      </c>
      <c r="I12618">
        <v>212</v>
      </c>
      <c r="J12618" t="s">
        <v>1139</v>
      </c>
      <c r="K12618" t="s">
        <v>828</v>
      </c>
      <c r="L12618" t="s">
        <v>606</v>
      </c>
      <c r="M12618">
        <v>0</v>
      </c>
      <c r="N12618">
        <v>0</v>
      </c>
      <c r="O12618">
        <v>0</v>
      </c>
      <c r="P12618">
        <v>0</v>
      </c>
      <c r="Q12618">
        <v>0</v>
      </c>
      <c r="R12618">
        <v>0</v>
      </c>
      <c r="S12618">
        <v>0</v>
      </c>
      <c r="T12618">
        <v>0</v>
      </c>
      <c r="U12618">
        <v>0</v>
      </c>
      <c r="V12618">
        <v>0</v>
      </c>
    </row>
    <row r="12619" spans="1:22" x14ac:dyDescent="0.3">
      <c r="A12619">
        <v>202223</v>
      </c>
      <c r="B12619" t="s">
        <v>820</v>
      </c>
      <c r="C12619" t="s">
        <v>821</v>
      </c>
      <c r="D12619" t="s">
        <v>822</v>
      </c>
      <c r="E12619" t="s">
        <v>823</v>
      </c>
      <c r="F12619" t="s">
        <v>898</v>
      </c>
      <c r="G12619" t="s">
        <v>899</v>
      </c>
      <c r="H12619" t="s">
        <v>1138</v>
      </c>
      <c r="I12619">
        <v>212</v>
      </c>
      <c r="J12619" t="s">
        <v>1139</v>
      </c>
      <c r="K12619" t="s">
        <v>828</v>
      </c>
      <c r="L12619" t="s">
        <v>606</v>
      </c>
      <c r="M12619">
        <v>0</v>
      </c>
      <c r="N12619">
        <v>0</v>
      </c>
      <c r="O12619">
        <v>0</v>
      </c>
      <c r="P12619">
        <v>0</v>
      </c>
      <c r="Q12619">
        <v>0</v>
      </c>
      <c r="R12619">
        <v>0</v>
      </c>
      <c r="S12619">
        <v>0</v>
      </c>
      <c r="T12619">
        <v>0</v>
      </c>
      <c r="U12619">
        <v>0</v>
      </c>
      <c r="V12619">
        <v>0</v>
      </c>
    </row>
    <row r="12620" spans="1:22" x14ac:dyDescent="0.3">
      <c r="A12620">
        <v>202324</v>
      </c>
      <c r="B12620" t="s">
        <v>820</v>
      </c>
      <c r="C12620" t="s">
        <v>821</v>
      </c>
      <c r="D12620" t="s">
        <v>822</v>
      </c>
      <c r="E12620" t="s">
        <v>823</v>
      </c>
      <c r="F12620" t="s">
        <v>898</v>
      </c>
      <c r="G12620" t="s">
        <v>899</v>
      </c>
      <c r="H12620" t="s">
        <v>1138</v>
      </c>
      <c r="I12620">
        <v>212</v>
      </c>
      <c r="J12620" t="s">
        <v>1139</v>
      </c>
      <c r="K12620" t="s">
        <v>828</v>
      </c>
      <c r="L12620" t="s">
        <v>606</v>
      </c>
      <c r="M12620">
        <v>0</v>
      </c>
      <c r="N12620">
        <v>0</v>
      </c>
      <c r="O12620">
        <v>0</v>
      </c>
      <c r="P12620">
        <v>0</v>
      </c>
      <c r="Q12620">
        <v>0</v>
      </c>
      <c r="R12620">
        <v>0</v>
      </c>
      <c r="S12620">
        <v>0</v>
      </c>
      <c r="T12620">
        <v>0</v>
      </c>
      <c r="U12620">
        <v>0</v>
      </c>
      <c r="V12620">
        <v>0</v>
      </c>
    </row>
    <row r="12621" spans="1:22" x14ac:dyDescent="0.3">
      <c r="A12621">
        <v>202122</v>
      </c>
      <c r="B12621" t="s">
        <v>820</v>
      </c>
      <c r="C12621" t="s">
        <v>821</v>
      </c>
      <c r="D12621" t="s">
        <v>822</v>
      </c>
      <c r="E12621" t="s">
        <v>823</v>
      </c>
      <c r="F12621" t="s">
        <v>898</v>
      </c>
      <c r="G12621" t="s">
        <v>899</v>
      </c>
      <c r="H12621" t="s">
        <v>1138</v>
      </c>
      <c r="I12621">
        <v>212</v>
      </c>
      <c r="J12621" t="s">
        <v>1139</v>
      </c>
      <c r="K12621" t="s">
        <v>828</v>
      </c>
      <c r="L12621" t="s">
        <v>609</v>
      </c>
      <c r="M12621" t="s">
        <v>829</v>
      </c>
      <c r="N12621" t="s">
        <v>829</v>
      </c>
      <c r="O12621" t="s">
        <v>829</v>
      </c>
      <c r="P12621" t="s">
        <v>829</v>
      </c>
      <c r="Q12621">
        <v>0</v>
      </c>
      <c r="R12621" t="s">
        <v>829</v>
      </c>
      <c r="S12621">
        <v>0</v>
      </c>
      <c r="T12621">
        <v>0</v>
      </c>
      <c r="U12621">
        <v>0</v>
      </c>
      <c r="V12621">
        <v>0</v>
      </c>
    </row>
    <row r="12622" spans="1:22" x14ac:dyDescent="0.3">
      <c r="A12622">
        <v>202223</v>
      </c>
      <c r="B12622" t="s">
        <v>820</v>
      </c>
      <c r="C12622" t="s">
        <v>821</v>
      </c>
      <c r="D12622" t="s">
        <v>822</v>
      </c>
      <c r="E12622" t="s">
        <v>823</v>
      </c>
      <c r="F12622" t="s">
        <v>898</v>
      </c>
      <c r="G12622" t="s">
        <v>899</v>
      </c>
      <c r="H12622" t="s">
        <v>1138</v>
      </c>
      <c r="I12622">
        <v>212</v>
      </c>
      <c r="J12622" t="s">
        <v>1139</v>
      </c>
      <c r="K12622" t="s">
        <v>828</v>
      </c>
      <c r="L12622" t="s">
        <v>609</v>
      </c>
      <c r="M12622" t="s">
        <v>829</v>
      </c>
      <c r="N12622" t="s">
        <v>829</v>
      </c>
      <c r="O12622" t="s">
        <v>829</v>
      </c>
      <c r="P12622" t="s">
        <v>829</v>
      </c>
      <c r="Q12622">
        <v>0</v>
      </c>
      <c r="R12622" t="s">
        <v>829</v>
      </c>
      <c r="S12622">
        <v>0</v>
      </c>
      <c r="T12622">
        <v>0</v>
      </c>
      <c r="U12622">
        <v>0</v>
      </c>
      <c r="V12622">
        <v>0</v>
      </c>
    </row>
    <row r="12623" spans="1:22" x14ac:dyDescent="0.3">
      <c r="A12623">
        <v>202122</v>
      </c>
      <c r="B12623" t="s">
        <v>820</v>
      </c>
      <c r="C12623" t="s">
        <v>821</v>
      </c>
      <c r="D12623" t="s">
        <v>822</v>
      </c>
      <c r="E12623" t="s">
        <v>823</v>
      </c>
      <c r="F12623" t="s">
        <v>898</v>
      </c>
      <c r="G12623" t="s">
        <v>899</v>
      </c>
      <c r="H12623" t="s">
        <v>1138</v>
      </c>
      <c r="I12623">
        <v>212</v>
      </c>
      <c r="J12623" t="s">
        <v>1139</v>
      </c>
      <c r="K12623" t="s">
        <v>828</v>
      </c>
      <c r="L12623" t="s">
        <v>830</v>
      </c>
      <c r="M12623">
        <v>12664</v>
      </c>
      <c r="N12623">
        <v>354437</v>
      </c>
      <c r="O12623">
        <v>65192</v>
      </c>
      <c r="P12623">
        <v>449841</v>
      </c>
      <c r="Q12623">
        <v>133572</v>
      </c>
      <c r="R12623">
        <v>0</v>
      </c>
      <c r="S12623">
        <v>1015705</v>
      </c>
      <c r="T12623">
        <v>0</v>
      </c>
      <c r="U12623">
        <v>1015705</v>
      </c>
      <c r="V12623">
        <v>14</v>
      </c>
    </row>
    <row r="12624" spans="1:22" x14ac:dyDescent="0.3">
      <c r="A12624">
        <v>202223</v>
      </c>
      <c r="B12624" t="s">
        <v>820</v>
      </c>
      <c r="C12624" t="s">
        <v>821</v>
      </c>
      <c r="D12624" t="s">
        <v>822</v>
      </c>
      <c r="E12624" t="s">
        <v>823</v>
      </c>
      <c r="F12624" t="s">
        <v>898</v>
      </c>
      <c r="G12624" t="s">
        <v>899</v>
      </c>
      <c r="H12624" t="s">
        <v>1138</v>
      </c>
      <c r="I12624">
        <v>212</v>
      </c>
      <c r="J12624" t="s">
        <v>1139</v>
      </c>
      <c r="K12624" t="s">
        <v>828</v>
      </c>
      <c r="L12624" t="s">
        <v>830</v>
      </c>
      <c r="M12624">
        <v>181909</v>
      </c>
      <c r="N12624">
        <v>604850</v>
      </c>
      <c r="O12624">
        <v>97798</v>
      </c>
      <c r="P12624">
        <v>54990</v>
      </c>
      <c r="Q12624">
        <v>4696</v>
      </c>
      <c r="R12624">
        <v>0</v>
      </c>
      <c r="S12624">
        <v>944244</v>
      </c>
      <c r="T12624">
        <v>0</v>
      </c>
      <c r="U12624">
        <v>944244</v>
      </c>
      <c r="V12624">
        <v>13</v>
      </c>
    </row>
    <row r="12625" spans="1:22" x14ac:dyDescent="0.3">
      <c r="A12625">
        <v>202324</v>
      </c>
      <c r="B12625" t="s">
        <v>820</v>
      </c>
      <c r="C12625" t="s">
        <v>821</v>
      </c>
      <c r="D12625" t="s">
        <v>822</v>
      </c>
      <c r="E12625" t="s">
        <v>823</v>
      </c>
      <c r="F12625" t="s">
        <v>898</v>
      </c>
      <c r="G12625" t="s">
        <v>899</v>
      </c>
      <c r="H12625" t="s">
        <v>1138</v>
      </c>
      <c r="I12625">
        <v>212</v>
      </c>
      <c r="J12625" t="s">
        <v>1139</v>
      </c>
      <c r="K12625" t="s">
        <v>828</v>
      </c>
      <c r="L12625" t="s">
        <v>830</v>
      </c>
      <c r="M12625">
        <v>247387</v>
      </c>
      <c r="N12625">
        <v>859932</v>
      </c>
      <c r="O12625">
        <v>76002</v>
      </c>
      <c r="P12625">
        <v>76281</v>
      </c>
      <c r="Q12625">
        <v>6568</v>
      </c>
      <c r="R12625">
        <v>0</v>
      </c>
      <c r="S12625">
        <v>1266170</v>
      </c>
      <c r="T12625">
        <v>0</v>
      </c>
      <c r="U12625">
        <v>1266170</v>
      </c>
      <c r="V12625">
        <v>20</v>
      </c>
    </row>
    <row r="12626" spans="1:22" x14ac:dyDescent="0.3">
      <c r="A12626">
        <v>202122</v>
      </c>
      <c r="B12626" t="s">
        <v>820</v>
      </c>
      <c r="C12626" t="s">
        <v>821</v>
      </c>
      <c r="D12626" t="s">
        <v>822</v>
      </c>
      <c r="E12626" t="s">
        <v>823</v>
      </c>
      <c r="F12626" t="s">
        <v>898</v>
      </c>
      <c r="G12626" t="s">
        <v>899</v>
      </c>
      <c r="H12626" t="s">
        <v>1138</v>
      </c>
      <c r="I12626">
        <v>212</v>
      </c>
      <c r="J12626" t="s">
        <v>1139</v>
      </c>
      <c r="K12626" t="s">
        <v>828</v>
      </c>
      <c r="L12626" t="s">
        <v>537</v>
      </c>
      <c r="M12626">
        <v>124525</v>
      </c>
      <c r="N12626">
        <v>3485267</v>
      </c>
      <c r="O12626">
        <v>641047</v>
      </c>
      <c r="P12626">
        <v>5698618</v>
      </c>
      <c r="Q12626">
        <v>0</v>
      </c>
      <c r="R12626">
        <v>2515648</v>
      </c>
      <c r="S12626">
        <v>12465105</v>
      </c>
      <c r="T12626">
        <v>0</v>
      </c>
      <c r="U12626">
        <v>12465105</v>
      </c>
      <c r="V12626">
        <v>176</v>
      </c>
    </row>
    <row r="12627" spans="1:22" x14ac:dyDescent="0.3">
      <c r="A12627">
        <v>202223</v>
      </c>
      <c r="B12627" t="s">
        <v>820</v>
      </c>
      <c r="C12627" t="s">
        <v>821</v>
      </c>
      <c r="D12627" t="s">
        <v>822</v>
      </c>
      <c r="E12627" t="s">
        <v>823</v>
      </c>
      <c r="F12627" t="s">
        <v>898</v>
      </c>
      <c r="G12627" t="s">
        <v>899</v>
      </c>
      <c r="H12627" t="s">
        <v>1138</v>
      </c>
      <c r="I12627">
        <v>212</v>
      </c>
      <c r="J12627" t="s">
        <v>1139</v>
      </c>
      <c r="K12627" t="s">
        <v>828</v>
      </c>
      <c r="L12627" t="s">
        <v>537</v>
      </c>
      <c r="M12627">
        <v>114240</v>
      </c>
      <c r="N12627">
        <v>2547355</v>
      </c>
      <c r="O12627">
        <v>3353975</v>
      </c>
      <c r="P12627">
        <v>4035274</v>
      </c>
      <c r="Q12627">
        <v>0</v>
      </c>
      <c r="R12627">
        <v>2352673</v>
      </c>
      <c r="S12627">
        <v>12403516</v>
      </c>
      <c r="T12627">
        <v>0</v>
      </c>
      <c r="U12627">
        <v>12403516</v>
      </c>
      <c r="V12627">
        <v>177</v>
      </c>
    </row>
    <row r="12628" spans="1:22" x14ac:dyDescent="0.3">
      <c r="A12628">
        <v>202324</v>
      </c>
      <c r="B12628" t="s">
        <v>820</v>
      </c>
      <c r="C12628" t="s">
        <v>821</v>
      </c>
      <c r="D12628" t="s">
        <v>822</v>
      </c>
      <c r="E12628" t="s">
        <v>823</v>
      </c>
      <c r="F12628" t="s">
        <v>898</v>
      </c>
      <c r="G12628" t="s">
        <v>899</v>
      </c>
      <c r="H12628" t="s">
        <v>1138</v>
      </c>
      <c r="I12628">
        <v>212</v>
      </c>
      <c r="J12628" t="s">
        <v>1139</v>
      </c>
      <c r="K12628" t="s">
        <v>828</v>
      </c>
      <c r="L12628" t="s">
        <v>537</v>
      </c>
      <c r="M12628">
        <v>141468</v>
      </c>
      <c r="N12628">
        <v>2610024</v>
      </c>
      <c r="O12628">
        <v>3887527</v>
      </c>
      <c r="P12628">
        <v>4950258</v>
      </c>
      <c r="Q12628">
        <v>0</v>
      </c>
      <c r="R12628">
        <v>2335271</v>
      </c>
      <c r="S12628">
        <v>13924547</v>
      </c>
      <c r="T12628">
        <v>0</v>
      </c>
      <c r="U12628">
        <v>13924547</v>
      </c>
      <c r="V12628">
        <v>216</v>
      </c>
    </row>
    <row r="12629" spans="1:22" x14ac:dyDescent="0.3">
      <c r="A12629">
        <v>202122</v>
      </c>
      <c r="B12629" t="s">
        <v>820</v>
      </c>
      <c r="C12629" t="s">
        <v>821</v>
      </c>
      <c r="D12629" t="s">
        <v>822</v>
      </c>
      <c r="E12629" t="s">
        <v>823</v>
      </c>
      <c r="F12629" t="s">
        <v>898</v>
      </c>
      <c r="G12629" t="s">
        <v>899</v>
      </c>
      <c r="H12629" t="s">
        <v>1138</v>
      </c>
      <c r="I12629">
        <v>212</v>
      </c>
      <c r="J12629" t="s">
        <v>1139</v>
      </c>
      <c r="K12629" t="s">
        <v>828</v>
      </c>
      <c r="L12629" t="s">
        <v>572</v>
      </c>
      <c r="M12629">
        <v>136475</v>
      </c>
      <c r="N12629">
        <v>3896554</v>
      </c>
      <c r="O12629">
        <v>716696</v>
      </c>
      <c r="P12629">
        <v>6245508</v>
      </c>
      <c r="Q12629">
        <v>0</v>
      </c>
      <c r="R12629">
        <v>2473152</v>
      </c>
      <c r="S12629">
        <v>13468386</v>
      </c>
      <c r="T12629">
        <v>0</v>
      </c>
      <c r="U12629">
        <v>13468386</v>
      </c>
      <c r="V12629">
        <v>190</v>
      </c>
    </row>
    <row r="12630" spans="1:22" x14ac:dyDescent="0.3">
      <c r="A12630">
        <v>202223</v>
      </c>
      <c r="B12630" t="s">
        <v>820</v>
      </c>
      <c r="C12630" t="s">
        <v>821</v>
      </c>
      <c r="D12630" t="s">
        <v>822</v>
      </c>
      <c r="E12630" t="s">
        <v>823</v>
      </c>
      <c r="F12630" t="s">
        <v>898</v>
      </c>
      <c r="G12630" t="s">
        <v>899</v>
      </c>
      <c r="H12630" t="s">
        <v>1138</v>
      </c>
      <c r="I12630">
        <v>212</v>
      </c>
      <c r="J12630" t="s">
        <v>1139</v>
      </c>
      <c r="K12630" t="s">
        <v>828</v>
      </c>
      <c r="L12630" t="s">
        <v>572</v>
      </c>
      <c r="M12630">
        <v>25138</v>
      </c>
      <c r="N12630">
        <v>282207</v>
      </c>
      <c r="O12630">
        <v>3532878</v>
      </c>
      <c r="P12630">
        <v>10296087</v>
      </c>
      <c r="Q12630">
        <v>0</v>
      </c>
      <c r="R12630">
        <v>1598107</v>
      </c>
      <c r="S12630">
        <v>15734417</v>
      </c>
      <c r="T12630">
        <v>0</v>
      </c>
      <c r="U12630">
        <v>15734417</v>
      </c>
      <c r="V12630">
        <v>224</v>
      </c>
    </row>
    <row r="12631" spans="1:22" x14ac:dyDescent="0.3">
      <c r="A12631">
        <v>202324</v>
      </c>
      <c r="B12631" t="s">
        <v>820</v>
      </c>
      <c r="C12631" t="s">
        <v>821</v>
      </c>
      <c r="D12631" t="s">
        <v>822</v>
      </c>
      <c r="E12631" t="s">
        <v>823</v>
      </c>
      <c r="F12631" t="s">
        <v>898</v>
      </c>
      <c r="G12631" t="s">
        <v>899</v>
      </c>
      <c r="H12631" t="s">
        <v>1138</v>
      </c>
      <c r="I12631">
        <v>212</v>
      </c>
      <c r="J12631" t="s">
        <v>1139</v>
      </c>
      <c r="K12631" t="s">
        <v>828</v>
      </c>
      <c r="L12631" t="s">
        <v>572</v>
      </c>
      <c r="M12631">
        <v>368444</v>
      </c>
      <c r="N12631">
        <v>1491247</v>
      </c>
      <c r="O12631">
        <v>2838792</v>
      </c>
      <c r="P12631">
        <v>9628482</v>
      </c>
      <c r="Q12631">
        <v>0</v>
      </c>
      <c r="R12631">
        <v>3283516</v>
      </c>
      <c r="S12631">
        <v>17610481</v>
      </c>
      <c r="T12631">
        <v>0</v>
      </c>
      <c r="U12631">
        <v>17610481</v>
      </c>
      <c r="V12631">
        <v>273</v>
      </c>
    </row>
    <row r="12632" spans="1:22" x14ac:dyDescent="0.3">
      <c r="A12632">
        <v>202122</v>
      </c>
      <c r="B12632" t="s">
        <v>820</v>
      </c>
      <c r="C12632" t="s">
        <v>821</v>
      </c>
      <c r="D12632" t="s">
        <v>822</v>
      </c>
      <c r="E12632" t="s">
        <v>823</v>
      </c>
      <c r="F12632" t="s">
        <v>898</v>
      </c>
      <c r="G12632" t="s">
        <v>899</v>
      </c>
      <c r="H12632" t="s">
        <v>1138</v>
      </c>
      <c r="I12632">
        <v>212</v>
      </c>
      <c r="J12632" t="s">
        <v>1139</v>
      </c>
      <c r="K12632" t="s">
        <v>828</v>
      </c>
      <c r="L12632" t="s">
        <v>539</v>
      </c>
      <c r="M12632">
        <v>0</v>
      </c>
      <c r="N12632">
        <v>0</v>
      </c>
      <c r="O12632">
        <v>0</v>
      </c>
      <c r="P12632" t="s">
        <v>829</v>
      </c>
      <c r="Q12632" t="s">
        <v>829</v>
      </c>
      <c r="R12632" t="s">
        <v>829</v>
      </c>
      <c r="S12632">
        <v>0</v>
      </c>
      <c r="T12632">
        <v>0</v>
      </c>
      <c r="U12632">
        <v>0</v>
      </c>
      <c r="V12632">
        <v>0</v>
      </c>
    </row>
    <row r="12633" spans="1:22" x14ac:dyDescent="0.3">
      <c r="A12633">
        <v>202223</v>
      </c>
      <c r="B12633" t="s">
        <v>820</v>
      </c>
      <c r="C12633" t="s">
        <v>821</v>
      </c>
      <c r="D12633" t="s">
        <v>822</v>
      </c>
      <c r="E12633" t="s">
        <v>823</v>
      </c>
      <c r="F12633" t="s">
        <v>898</v>
      </c>
      <c r="G12633" t="s">
        <v>899</v>
      </c>
      <c r="H12633" t="s">
        <v>1138</v>
      </c>
      <c r="I12633">
        <v>212</v>
      </c>
      <c r="J12633" t="s">
        <v>1139</v>
      </c>
      <c r="K12633" t="s">
        <v>828</v>
      </c>
      <c r="L12633" t="s">
        <v>539</v>
      </c>
      <c r="M12633">
        <v>0</v>
      </c>
      <c r="N12633">
        <v>0</v>
      </c>
      <c r="O12633">
        <v>0</v>
      </c>
      <c r="P12633" t="s">
        <v>829</v>
      </c>
      <c r="Q12633" t="s">
        <v>829</v>
      </c>
      <c r="R12633" t="s">
        <v>829</v>
      </c>
      <c r="S12633">
        <v>0</v>
      </c>
      <c r="T12633">
        <v>0</v>
      </c>
      <c r="U12633">
        <v>0</v>
      </c>
      <c r="V12633">
        <v>0</v>
      </c>
    </row>
    <row r="12634" spans="1:22" x14ac:dyDescent="0.3">
      <c r="A12634">
        <v>202324</v>
      </c>
      <c r="B12634" t="s">
        <v>820</v>
      </c>
      <c r="C12634" t="s">
        <v>821</v>
      </c>
      <c r="D12634" t="s">
        <v>822</v>
      </c>
      <c r="E12634" t="s">
        <v>823</v>
      </c>
      <c r="F12634" t="s">
        <v>898</v>
      </c>
      <c r="G12634" t="s">
        <v>899</v>
      </c>
      <c r="H12634" t="s">
        <v>1138</v>
      </c>
      <c r="I12634">
        <v>212</v>
      </c>
      <c r="J12634" t="s">
        <v>1139</v>
      </c>
      <c r="K12634" t="s">
        <v>828</v>
      </c>
      <c r="L12634" t="s">
        <v>539</v>
      </c>
      <c r="M12634">
        <v>0</v>
      </c>
      <c r="N12634">
        <v>0</v>
      </c>
      <c r="O12634">
        <v>0</v>
      </c>
      <c r="P12634" t="s">
        <v>829</v>
      </c>
      <c r="Q12634" t="s">
        <v>829</v>
      </c>
      <c r="R12634" t="s">
        <v>829</v>
      </c>
      <c r="S12634">
        <v>0</v>
      </c>
      <c r="T12634">
        <v>0</v>
      </c>
      <c r="U12634">
        <v>0</v>
      </c>
      <c r="V12634">
        <v>0</v>
      </c>
    </row>
    <row r="12635" spans="1:22" x14ac:dyDescent="0.3">
      <c r="A12635">
        <v>202122</v>
      </c>
      <c r="B12635" t="s">
        <v>820</v>
      </c>
      <c r="C12635" t="s">
        <v>821</v>
      </c>
      <c r="D12635" t="s">
        <v>822</v>
      </c>
      <c r="E12635" t="s">
        <v>823</v>
      </c>
      <c r="F12635" t="s">
        <v>898</v>
      </c>
      <c r="G12635" t="s">
        <v>899</v>
      </c>
      <c r="H12635" t="s">
        <v>1138</v>
      </c>
      <c r="I12635">
        <v>212</v>
      </c>
      <c r="J12635" t="s">
        <v>1139</v>
      </c>
      <c r="K12635" t="s">
        <v>828</v>
      </c>
      <c r="L12635" t="s">
        <v>541</v>
      </c>
      <c r="M12635">
        <v>162300</v>
      </c>
      <c r="N12635">
        <v>2162070</v>
      </c>
      <c r="O12635">
        <v>397671</v>
      </c>
      <c r="P12635">
        <v>0</v>
      </c>
      <c r="Q12635">
        <v>0</v>
      </c>
      <c r="R12635">
        <v>0</v>
      </c>
      <c r="S12635">
        <v>2722041</v>
      </c>
      <c r="T12635">
        <v>0</v>
      </c>
      <c r="U12635">
        <v>2722041</v>
      </c>
      <c r="V12635">
        <v>38</v>
      </c>
    </row>
    <row r="12636" spans="1:22" x14ac:dyDescent="0.3">
      <c r="A12636">
        <v>202223</v>
      </c>
      <c r="B12636" t="s">
        <v>820</v>
      </c>
      <c r="C12636" t="s">
        <v>821</v>
      </c>
      <c r="D12636" t="s">
        <v>822</v>
      </c>
      <c r="E12636" t="s">
        <v>823</v>
      </c>
      <c r="F12636" t="s">
        <v>898</v>
      </c>
      <c r="G12636" t="s">
        <v>899</v>
      </c>
      <c r="H12636" t="s">
        <v>1138</v>
      </c>
      <c r="I12636">
        <v>212</v>
      </c>
      <c r="J12636" t="s">
        <v>1139</v>
      </c>
      <c r="K12636" t="s">
        <v>828</v>
      </c>
      <c r="L12636" t="s">
        <v>541</v>
      </c>
      <c r="M12636">
        <v>496229</v>
      </c>
      <c r="N12636">
        <v>1648497</v>
      </c>
      <c r="O12636">
        <v>266544</v>
      </c>
      <c r="P12636">
        <v>149874</v>
      </c>
      <c r="Q12636">
        <v>12800</v>
      </c>
      <c r="R12636">
        <v>0</v>
      </c>
      <c r="S12636">
        <v>2573943</v>
      </c>
      <c r="T12636">
        <v>0</v>
      </c>
      <c r="U12636">
        <v>2573943</v>
      </c>
      <c r="V12636">
        <v>37</v>
      </c>
    </row>
    <row r="12637" spans="1:22" x14ac:dyDescent="0.3">
      <c r="A12637">
        <v>202324</v>
      </c>
      <c r="B12637" t="s">
        <v>820</v>
      </c>
      <c r="C12637" t="s">
        <v>821</v>
      </c>
      <c r="D12637" t="s">
        <v>822</v>
      </c>
      <c r="E12637" t="s">
        <v>823</v>
      </c>
      <c r="F12637" t="s">
        <v>898</v>
      </c>
      <c r="G12637" t="s">
        <v>899</v>
      </c>
      <c r="H12637" t="s">
        <v>1138</v>
      </c>
      <c r="I12637">
        <v>212</v>
      </c>
      <c r="J12637" t="s">
        <v>1139</v>
      </c>
      <c r="K12637" t="s">
        <v>828</v>
      </c>
      <c r="L12637" t="s">
        <v>541</v>
      </c>
      <c r="M12637">
        <v>587646</v>
      </c>
      <c r="N12637">
        <v>2042690</v>
      </c>
      <c r="O12637">
        <v>180535</v>
      </c>
      <c r="P12637">
        <v>181199</v>
      </c>
      <c r="Q12637">
        <v>15602</v>
      </c>
      <c r="R12637">
        <v>0</v>
      </c>
      <c r="S12637">
        <v>3007672</v>
      </c>
      <c r="T12637">
        <v>0</v>
      </c>
      <c r="U12637">
        <v>3007672</v>
      </c>
      <c r="V12637">
        <v>47</v>
      </c>
    </row>
    <row r="12638" spans="1:22" x14ac:dyDescent="0.3">
      <c r="A12638">
        <v>202122</v>
      </c>
      <c r="B12638" t="s">
        <v>820</v>
      </c>
      <c r="C12638" t="s">
        <v>821</v>
      </c>
      <c r="D12638" t="s">
        <v>822</v>
      </c>
      <c r="E12638" t="s">
        <v>823</v>
      </c>
      <c r="F12638" t="s">
        <v>898</v>
      </c>
      <c r="G12638" t="s">
        <v>899</v>
      </c>
      <c r="H12638" t="s">
        <v>1138</v>
      </c>
      <c r="I12638">
        <v>212</v>
      </c>
      <c r="J12638" t="s">
        <v>1139</v>
      </c>
      <c r="K12638" t="s">
        <v>828</v>
      </c>
      <c r="L12638" t="s">
        <v>831</v>
      </c>
      <c r="M12638" t="s">
        <v>829</v>
      </c>
      <c r="N12638" t="s">
        <v>829</v>
      </c>
      <c r="O12638" t="s">
        <v>829</v>
      </c>
      <c r="P12638">
        <v>1095120</v>
      </c>
      <c r="Q12638">
        <v>0</v>
      </c>
      <c r="R12638" t="s">
        <v>829</v>
      </c>
      <c r="S12638">
        <v>1095120</v>
      </c>
      <c r="T12638">
        <v>0</v>
      </c>
      <c r="U12638">
        <v>1095120</v>
      </c>
      <c r="V12638">
        <v>15</v>
      </c>
    </row>
    <row r="12639" spans="1:22" x14ac:dyDescent="0.3">
      <c r="A12639">
        <v>202223</v>
      </c>
      <c r="B12639" t="s">
        <v>820</v>
      </c>
      <c r="C12639" t="s">
        <v>821</v>
      </c>
      <c r="D12639" t="s">
        <v>822</v>
      </c>
      <c r="E12639" t="s">
        <v>823</v>
      </c>
      <c r="F12639" t="s">
        <v>898</v>
      </c>
      <c r="G12639" t="s">
        <v>899</v>
      </c>
      <c r="H12639" t="s">
        <v>1138</v>
      </c>
      <c r="I12639">
        <v>212</v>
      </c>
      <c r="J12639" t="s">
        <v>1139</v>
      </c>
      <c r="K12639" t="s">
        <v>828</v>
      </c>
      <c r="L12639" t="s">
        <v>831</v>
      </c>
      <c r="M12639" t="s">
        <v>829</v>
      </c>
      <c r="N12639" t="s">
        <v>829</v>
      </c>
      <c r="O12639" t="s">
        <v>829</v>
      </c>
      <c r="P12639">
        <v>0</v>
      </c>
      <c r="Q12639">
        <v>698283</v>
      </c>
      <c r="R12639" t="s">
        <v>829</v>
      </c>
      <c r="S12639">
        <v>698283</v>
      </c>
      <c r="T12639">
        <v>0</v>
      </c>
      <c r="U12639">
        <v>698283</v>
      </c>
      <c r="V12639">
        <v>10</v>
      </c>
    </row>
    <row r="12640" spans="1:22" x14ac:dyDescent="0.3">
      <c r="A12640">
        <v>202324</v>
      </c>
      <c r="B12640" t="s">
        <v>820</v>
      </c>
      <c r="C12640" t="s">
        <v>821</v>
      </c>
      <c r="D12640" t="s">
        <v>822</v>
      </c>
      <c r="E12640" t="s">
        <v>823</v>
      </c>
      <c r="F12640" t="s">
        <v>898</v>
      </c>
      <c r="G12640" t="s">
        <v>899</v>
      </c>
      <c r="H12640" t="s">
        <v>1138</v>
      </c>
      <c r="I12640">
        <v>212</v>
      </c>
      <c r="J12640" t="s">
        <v>1139</v>
      </c>
      <c r="K12640" t="s">
        <v>828</v>
      </c>
      <c r="L12640" t="s">
        <v>831</v>
      </c>
      <c r="M12640" t="s">
        <v>829</v>
      </c>
      <c r="N12640" t="s">
        <v>829</v>
      </c>
      <c r="O12640" t="s">
        <v>829</v>
      </c>
      <c r="P12640">
        <v>0</v>
      </c>
      <c r="Q12640">
        <v>699200</v>
      </c>
      <c r="R12640" t="s">
        <v>829</v>
      </c>
      <c r="S12640">
        <v>699200</v>
      </c>
      <c r="T12640">
        <v>0</v>
      </c>
      <c r="U12640">
        <v>699200</v>
      </c>
      <c r="V12640">
        <v>11</v>
      </c>
    </row>
    <row r="12641" spans="1:22" x14ac:dyDescent="0.3">
      <c r="A12641">
        <v>202122</v>
      </c>
      <c r="B12641" t="s">
        <v>820</v>
      </c>
      <c r="C12641" t="s">
        <v>821</v>
      </c>
      <c r="D12641" t="s">
        <v>822</v>
      </c>
      <c r="E12641" t="s">
        <v>823</v>
      </c>
      <c r="F12641" t="s">
        <v>898</v>
      </c>
      <c r="G12641" t="s">
        <v>899</v>
      </c>
      <c r="H12641" t="s">
        <v>1138</v>
      </c>
      <c r="I12641">
        <v>212</v>
      </c>
      <c r="J12641" t="s">
        <v>1139</v>
      </c>
      <c r="K12641" t="s">
        <v>828</v>
      </c>
      <c r="L12641" t="s">
        <v>832</v>
      </c>
      <c r="M12641">
        <v>0</v>
      </c>
      <c r="N12641">
        <v>0</v>
      </c>
      <c r="O12641">
        <v>0</v>
      </c>
      <c r="P12641">
        <v>0</v>
      </c>
      <c r="Q12641">
        <v>858097</v>
      </c>
      <c r="R12641">
        <v>0</v>
      </c>
      <c r="S12641">
        <v>858097</v>
      </c>
      <c r="T12641">
        <v>0</v>
      </c>
      <c r="U12641">
        <v>858097</v>
      </c>
      <c r="V12641">
        <v>12</v>
      </c>
    </row>
    <row r="12642" spans="1:22" x14ac:dyDescent="0.3">
      <c r="A12642">
        <v>202223</v>
      </c>
      <c r="B12642" t="s">
        <v>820</v>
      </c>
      <c r="C12642" t="s">
        <v>821</v>
      </c>
      <c r="D12642" t="s">
        <v>822</v>
      </c>
      <c r="E12642" t="s">
        <v>823</v>
      </c>
      <c r="F12642" t="s">
        <v>898</v>
      </c>
      <c r="G12642" t="s">
        <v>899</v>
      </c>
      <c r="H12642" t="s">
        <v>1138</v>
      </c>
      <c r="I12642">
        <v>212</v>
      </c>
      <c r="J12642" t="s">
        <v>1139</v>
      </c>
      <c r="K12642" t="s">
        <v>828</v>
      </c>
      <c r="L12642" t="s">
        <v>832</v>
      </c>
      <c r="M12642">
        <v>0</v>
      </c>
      <c r="N12642">
        <v>0</v>
      </c>
      <c r="O12642">
        <v>0</v>
      </c>
      <c r="P12642">
        <v>0</v>
      </c>
      <c r="Q12642">
        <v>1873730</v>
      </c>
      <c r="R12642">
        <v>0</v>
      </c>
      <c r="S12642">
        <v>1873730</v>
      </c>
      <c r="T12642">
        <v>0</v>
      </c>
      <c r="U12642">
        <v>1873730</v>
      </c>
      <c r="V12642">
        <v>27</v>
      </c>
    </row>
    <row r="12643" spans="1:22" x14ac:dyDescent="0.3">
      <c r="A12643">
        <v>202324</v>
      </c>
      <c r="B12643" t="s">
        <v>820</v>
      </c>
      <c r="C12643" t="s">
        <v>821</v>
      </c>
      <c r="D12643" t="s">
        <v>822</v>
      </c>
      <c r="E12643" t="s">
        <v>823</v>
      </c>
      <c r="F12643" t="s">
        <v>898</v>
      </c>
      <c r="G12643" t="s">
        <v>899</v>
      </c>
      <c r="H12643" t="s">
        <v>1138</v>
      </c>
      <c r="I12643">
        <v>212</v>
      </c>
      <c r="J12643" t="s">
        <v>1139</v>
      </c>
      <c r="K12643" t="s">
        <v>828</v>
      </c>
      <c r="L12643" t="s">
        <v>832</v>
      </c>
      <c r="M12643">
        <v>0</v>
      </c>
      <c r="N12643">
        <v>0</v>
      </c>
      <c r="O12643">
        <v>0</v>
      </c>
      <c r="P12643">
        <v>0</v>
      </c>
      <c r="Q12643">
        <v>1969819</v>
      </c>
      <c r="R12643">
        <v>0</v>
      </c>
      <c r="S12643">
        <v>1969819</v>
      </c>
      <c r="T12643">
        <v>0</v>
      </c>
      <c r="U12643">
        <v>1969819</v>
      </c>
      <c r="V12643">
        <v>31</v>
      </c>
    </row>
    <row r="12644" spans="1:22" x14ac:dyDescent="0.3">
      <c r="A12644">
        <v>202122</v>
      </c>
      <c r="B12644" t="s">
        <v>820</v>
      </c>
      <c r="C12644" t="s">
        <v>821</v>
      </c>
      <c r="D12644" t="s">
        <v>822</v>
      </c>
      <c r="E12644" t="s">
        <v>823</v>
      </c>
      <c r="F12644" t="s">
        <v>898</v>
      </c>
      <c r="G12644" t="s">
        <v>899</v>
      </c>
      <c r="H12644" t="s">
        <v>1138</v>
      </c>
      <c r="I12644">
        <v>212</v>
      </c>
      <c r="J12644" t="s">
        <v>1139</v>
      </c>
      <c r="K12644" t="s">
        <v>828</v>
      </c>
      <c r="L12644" t="s">
        <v>544</v>
      </c>
      <c r="M12644">
        <v>0</v>
      </c>
      <c r="N12644">
        <v>527582</v>
      </c>
      <c r="O12644">
        <v>97039</v>
      </c>
      <c r="P12644">
        <v>0</v>
      </c>
      <c r="Q12644">
        <v>0</v>
      </c>
      <c r="R12644">
        <v>0</v>
      </c>
      <c r="S12644">
        <v>624621</v>
      </c>
      <c r="T12644">
        <v>0</v>
      </c>
      <c r="U12644">
        <v>624621</v>
      </c>
      <c r="V12644">
        <v>9</v>
      </c>
    </row>
    <row r="12645" spans="1:22" x14ac:dyDescent="0.3">
      <c r="A12645">
        <v>202223</v>
      </c>
      <c r="B12645" t="s">
        <v>820</v>
      </c>
      <c r="C12645" t="s">
        <v>821</v>
      </c>
      <c r="D12645" t="s">
        <v>822</v>
      </c>
      <c r="E12645" t="s">
        <v>823</v>
      </c>
      <c r="F12645" t="s">
        <v>898</v>
      </c>
      <c r="G12645" t="s">
        <v>899</v>
      </c>
      <c r="H12645" t="s">
        <v>1138</v>
      </c>
      <c r="I12645">
        <v>212</v>
      </c>
      <c r="J12645" t="s">
        <v>1139</v>
      </c>
      <c r="K12645" t="s">
        <v>828</v>
      </c>
      <c r="L12645" t="s">
        <v>544</v>
      </c>
      <c r="M12645">
        <v>182749</v>
      </c>
      <c r="N12645">
        <v>607641</v>
      </c>
      <c r="O12645">
        <v>99946</v>
      </c>
      <c r="P12645">
        <v>55244</v>
      </c>
      <c r="Q12645">
        <v>4718</v>
      </c>
      <c r="R12645">
        <v>0</v>
      </c>
      <c r="S12645">
        <v>950298</v>
      </c>
      <c r="T12645">
        <v>0</v>
      </c>
      <c r="U12645">
        <v>950298</v>
      </c>
      <c r="V12645">
        <v>14</v>
      </c>
    </row>
    <row r="12646" spans="1:22" x14ac:dyDescent="0.3">
      <c r="A12646">
        <v>202324</v>
      </c>
      <c r="B12646" t="s">
        <v>820</v>
      </c>
      <c r="C12646" t="s">
        <v>821</v>
      </c>
      <c r="D12646" t="s">
        <v>822</v>
      </c>
      <c r="E12646" t="s">
        <v>823</v>
      </c>
      <c r="F12646" t="s">
        <v>898</v>
      </c>
      <c r="G12646" t="s">
        <v>899</v>
      </c>
      <c r="H12646" t="s">
        <v>1138</v>
      </c>
      <c r="I12646">
        <v>212</v>
      </c>
      <c r="J12646" t="s">
        <v>1139</v>
      </c>
      <c r="K12646" t="s">
        <v>828</v>
      </c>
      <c r="L12646" t="s">
        <v>544</v>
      </c>
      <c r="M12646">
        <v>106386</v>
      </c>
      <c r="N12646">
        <v>369804</v>
      </c>
      <c r="O12646">
        <v>32684</v>
      </c>
      <c r="P12646">
        <v>32804</v>
      </c>
      <c r="Q12646">
        <v>2825</v>
      </c>
      <c r="R12646">
        <v>0</v>
      </c>
      <c r="S12646">
        <v>544503</v>
      </c>
      <c r="T12646">
        <v>0</v>
      </c>
      <c r="U12646">
        <v>544503</v>
      </c>
      <c r="V12646">
        <v>8</v>
      </c>
    </row>
    <row r="12647" spans="1:22" x14ac:dyDescent="0.3">
      <c r="A12647">
        <v>202122</v>
      </c>
      <c r="B12647" t="s">
        <v>820</v>
      </c>
      <c r="C12647" t="s">
        <v>821</v>
      </c>
      <c r="D12647" t="s">
        <v>822</v>
      </c>
      <c r="E12647" t="s">
        <v>823</v>
      </c>
      <c r="F12647" t="s">
        <v>898</v>
      </c>
      <c r="G12647" t="s">
        <v>899</v>
      </c>
      <c r="H12647" t="s">
        <v>1138</v>
      </c>
      <c r="I12647">
        <v>212</v>
      </c>
      <c r="J12647" t="s">
        <v>1139</v>
      </c>
      <c r="K12647" t="s">
        <v>828</v>
      </c>
      <c r="L12647" t="s">
        <v>600</v>
      </c>
      <c r="M12647" t="s">
        <v>829</v>
      </c>
      <c r="N12647" t="s">
        <v>829</v>
      </c>
      <c r="O12647" t="s">
        <v>829</v>
      </c>
      <c r="P12647">
        <v>0</v>
      </c>
      <c r="Q12647">
        <v>0</v>
      </c>
      <c r="R12647" t="s">
        <v>829</v>
      </c>
      <c r="S12647">
        <v>0</v>
      </c>
      <c r="T12647">
        <v>0</v>
      </c>
      <c r="U12647">
        <v>0</v>
      </c>
      <c r="V12647">
        <v>0</v>
      </c>
    </row>
    <row r="12648" spans="1:22" x14ac:dyDescent="0.3">
      <c r="A12648">
        <v>202223</v>
      </c>
      <c r="B12648" t="s">
        <v>820</v>
      </c>
      <c r="C12648" t="s">
        <v>821</v>
      </c>
      <c r="D12648" t="s">
        <v>822</v>
      </c>
      <c r="E12648" t="s">
        <v>823</v>
      </c>
      <c r="F12648" t="s">
        <v>898</v>
      </c>
      <c r="G12648" t="s">
        <v>899</v>
      </c>
      <c r="H12648" t="s">
        <v>1138</v>
      </c>
      <c r="I12648">
        <v>212</v>
      </c>
      <c r="J12648" t="s">
        <v>1139</v>
      </c>
      <c r="K12648" t="s">
        <v>828</v>
      </c>
      <c r="L12648" t="s">
        <v>600</v>
      </c>
      <c r="M12648" t="s">
        <v>829</v>
      </c>
      <c r="N12648" t="s">
        <v>829</v>
      </c>
      <c r="O12648" t="s">
        <v>829</v>
      </c>
      <c r="P12648">
        <v>0</v>
      </c>
      <c r="Q12648">
        <v>0</v>
      </c>
      <c r="R12648" t="s">
        <v>829</v>
      </c>
      <c r="S12648">
        <v>0</v>
      </c>
      <c r="T12648">
        <v>0</v>
      </c>
      <c r="U12648">
        <v>0</v>
      </c>
      <c r="V12648">
        <v>0</v>
      </c>
    </row>
    <row r="12649" spans="1:22" x14ac:dyDescent="0.3">
      <c r="A12649">
        <v>202324</v>
      </c>
      <c r="B12649" t="s">
        <v>820</v>
      </c>
      <c r="C12649" t="s">
        <v>821</v>
      </c>
      <c r="D12649" t="s">
        <v>822</v>
      </c>
      <c r="E12649" t="s">
        <v>823</v>
      </c>
      <c r="F12649" t="s">
        <v>898</v>
      </c>
      <c r="G12649" t="s">
        <v>899</v>
      </c>
      <c r="H12649" t="s">
        <v>1138</v>
      </c>
      <c r="I12649">
        <v>212</v>
      </c>
      <c r="J12649" t="s">
        <v>1139</v>
      </c>
      <c r="K12649" t="s">
        <v>828</v>
      </c>
      <c r="L12649" t="s">
        <v>600</v>
      </c>
      <c r="M12649" t="s">
        <v>829</v>
      </c>
      <c r="N12649" t="s">
        <v>829</v>
      </c>
      <c r="O12649" t="s">
        <v>829</v>
      </c>
      <c r="P12649">
        <v>0</v>
      </c>
      <c r="Q12649">
        <v>0</v>
      </c>
      <c r="R12649" t="s">
        <v>829</v>
      </c>
      <c r="S12649">
        <v>0</v>
      </c>
      <c r="T12649">
        <v>0</v>
      </c>
      <c r="U12649">
        <v>0</v>
      </c>
      <c r="V12649">
        <v>0</v>
      </c>
    </row>
    <row r="12650" spans="1:22" x14ac:dyDescent="0.3">
      <c r="A12650">
        <v>202122</v>
      </c>
      <c r="B12650" t="s">
        <v>820</v>
      </c>
      <c r="C12650" t="s">
        <v>821</v>
      </c>
      <c r="D12650" t="s">
        <v>822</v>
      </c>
      <c r="E12650" t="s">
        <v>823</v>
      </c>
      <c r="F12650" t="s">
        <v>898</v>
      </c>
      <c r="G12650" t="s">
        <v>899</v>
      </c>
      <c r="H12650" t="s">
        <v>1138</v>
      </c>
      <c r="I12650">
        <v>212</v>
      </c>
      <c r="J12650" t="s">
        <v>1139</v>
      </c>
      <c r="K12650" t="s">
        <v>828</v>
      </c>
      <c r="L12650" t="s">
        <v>247</v>
      </c>
      <c r="M12650">
        <v>0</v>
      </c>
      <c r="N12650">
        <v>0</v>
      </c>
      <c r="O12650">
        <v>0</v>
      </c>
      <c r="P12650">
        <v>0</v>
      </c>
      <c r="Q12650">
        <v>0</v>
      </c>
      <c r="R12650">
        <v>0</v>
      </c>
      <c r="S12650">
        <v>0</v>
      </c>
      <c r="T12650">
        <v>0</v>
      </c>
      <c r="U12650">
        <v>0</v>
      </c>
      <c r="V12650">
        <v>0</v>
      </c>
    </row>
    <row r="12651" spans="1:22" x14ac:dyDescent="0.3">
      <c r="A12651">
        <v>202223</v>
      </c>
      <c r="B12651" t="s">
        <v>820</v>
      </c>
      <c r="C12651" t="s">
        <v>821</v>
      </c>
      <c r="D12651" t="s">
        <v>822</v>
      </c>
      <c r="E12651" t="s">
        <v>823</v>
      </c>
      <c r="F12651" t="s">
        <v>898</v>
      </c>
      <c r="G12651" t="s">
        <v>899</v>
      </c>
      <c r="H12651" t="s">
        <v>1138</v>
      </c>
      <c r="I12651">
        <v>212</v>
      </c>
      <c r="J12651" t="s">
        <v>1139</v>
      </c>
      <c r="K12651" t="s">
        <v>828</v>
      </c>
      <c r="L12651" t="s">
        <v>247</v>
      </c>
      <c r="M12651">
        <v>0</v>
      </c>
      <c r="N12651">
        <v>0</v>
      </c>
      <c r="O12651">
        <v>0</v>
      </c>
      <c r="P12651">
        <v>0</v>
      </c>
      <c r="Q12651">
        <v>0</v>
      </c>
      <c r="R12651">
        <v>0</v>
      </c>
      <c r="S12651">
        <v>0</v>
      </c>
      <c r="T12651">
        <v>0</v>
      </c>
      <c r="U12651">
        <v>0</v>
      </c>
      <c r="V12651">
        <v>0</v>
      </c>
    </row>
    <row r="12652" spans="1:22" x14ac:dyDescent="0.3">
      <c r="A12652">
        <v>202324</v>
      </c>
      <c r="B12652" t="s">
        <v>820</v>
      </c>
      <c r="C12652" t="s">
        <v>821</v>
      </c>
      <c r="D12652" t="s">
        <v>822</v>
      </c>
      <c r="E12652" t="s">
        <v>823</v>
      </c>
      <c r="F12652" t="s">
        <v>898</v>
      </c>
      <c r="G12652" t="s">
        <v>899</v>
      </c>
      <c r="H12652" t="s">
        <v>1138</v>
      </c>
      <c r="I12652">
        <v>212</v>
      </c>
      <c r="J12652" t="s">
        <v>1139</v>
      </c>
      <c r="K12652" t="s">
        <v>828</v>
      </c>
      <c r="L12652" t="s">
        <v>247</v>
      </c>
      <c r="M12652">
        <v>0</v>
      </c>
      <c r="N12652">
        <v>0</v>
      </c>
      <c r="O12652">
        <v>0</v>
      </c>
      <c r="P12652">
        <v>0</v>
      </c>
      <c r="Q12652">
        <v>0</v>
      </c>
      <c r="R12652">
        <v>0</v>
      </c>
      <c r="S12652">
        <v>0</v>
      </c>
      <c r="T12652">
        <v>0</v>
      </c>
      <c r="U12652">
        <v>0</v>
      </c>
      <c r="V12652">
        <v>0</v>
      </c>
    </row>
    <row r="12653" spans="1:22" x14ac:dyDescent="0.3">
      <c r="A12653">
        <v>202122</v>
      </c>
      <c r="B12653" t="s">
        <v>820</v>
      </c>
      <c r="C12653" t="s">
        <v>821</v>
      </c>
      <c r="D12653" t="s">
        <v>822</v>
      </c>
      <c r="E12653" t="s">
        <v>823</v>
      </c>
      <c r="F12653" t="s">
        <v>898</v>
      </c>
      <c r="G12653" t="s">
        <v>899</v>
      </c>
      <c r="H12653" t="s">
        <v>1138</v>
      </c>
      <c r="I12653">
        <v>212</v>
      </c>
      <c r="J12653" t="s">
        <v>1139</v>
      </c>
      <c r="K12653" t="s">
        <v>828</v>
      </c>
      <c r="L12653" t="s">
        <v>833</v>
      </c>
      <c r="M12653">
        <v>24972265</v>
      </c>
      <c r="N12653">
        <v>93453810</v>
      </c>
      <c r="O12653">
        <v>16706313</v>
      </c>
      <c r="P12653">
        <v>27696803</v>
      </c>
      <c r="Q12653">
        <v>3609996</v>
      </c>
      <c r="R12653">
        <v>4988800</v>
      </c>
      <c r="S12653">
        <v>171600688</v>
      </c>
      <c r="T12653">
        <v>0</v>
      </c>
      <c r="U12653">
        <v>171600688</v>
      </c>
      <c r="V12653" t="s">
        <v>834</v>
      </c>
    </row>
    <row r="12654" spans="1:22" x14ac:dyDescent="0.3">
      <c r="A12654">
        <v>202223</v>
      </c>
      <c r="B12654" t="s">
        <v>820</v>
      </c>
      <c r="C12654" t="s">
        <v>821</v>
      </c>
      <c r="D12654" t="s">
        <v>822</v>
      </c>
      <c r="E12654" t="s">
        <v>823</v>
      </c>
      <c r="F12654" t="s">
        <v>898</v>
      </c>
      <c r="G12654" t="s">
        <v>899</v>
      </c>
      <c r="H12654" t="s">
        <v>1138</v>
      </c>
      <c r="I12654">
        <v>212</v>
      </c>
      <c r="J12654" t="s">
        <v>1139</v>
      </c>
      <c r="K12654" t="s">
        <v>828</v>
      </c>
      <c r="L12654" t="s">
        <v>833</v>
      </c>
      <c r="M12654">
        <v>25430451</v>
      </c>
      <c r="N12654">
        <v>89998900</v>
      </c>
      <c r="O12654">
        <v>22243299</v>
      </c>
      <c r="P12654">
        <v>30086690</v>
      </c>
      <c r="Q12654">
        <v>4302423</v>
      </c>
      <c r="R12654">
        <v>3950779</v>
      </c>
      <c r="S12654">
        <v>177179214</v>
      </c>
      <c r="T12654">
        <v>0</v>
      </c>
      <c r="U12654">
        <v>177179214</v>
      </c>
      <c r="V12654" t="s">
        <v>834</v>
      </c>
    </row>
    <row r="12655" spans="1:22" x14ac:dyDescent="0.3">
      <c r="A12655">
        <v>202324</v>
      </c>
      <c r="B12655" t="s">
        <v>820</v>
      </c>
      <c r="C12655" t="s">
        <v>821</v>
      </c>
      <c r="D12655" t="s">
        <v>822</v>
      </c>
      <c r="E12655" t="s">
        <v>823</v>
      </c>
      <c r="F12655" t="s">
        <v>898</v>
      </c>
      <c r="G12655" t="s">
        <v>899</v>
      </c>
      <c r="H12655" t="s">
        <v>1138</v>
      </c>
      <c r="I12655">
        <v>212</v>
      </c>
      <c r="J12655" t="s">
        <v>1139</v>
      </c>
      <c r="K12655" t="s">
        <v>828</v>
      </c>
      <c r="L12655" t="s">
        <v>833</v>
      </c>
      <c r="M12655">
        <v>24454440</v>
      </c>
      <c r="N12655">
        <v>93694613</v>
      </c>
      <c r="O12655">
        <v>16063629</v>
      </c>
      <c r="P12655">
        <v>30548105</v>
      </c>
      <c r="Q12655">
        <v>4532343</v>
      </c>
      <c r="R12655">
        <v>5618787</v>
      </c>
      <c r="S12655">
        <v>175966868</v>
      </c>
      <c r="T12655">
        <v>0</v>
      </c>
      <c r="U12655">
        <v>175966868</v>
      </c>
      <c r="V12655" t="s">
        <v>834</v>
      </c>
    </row>
    <row r="12656" spans="1:22" x14ac:dyDescent="0.3">
      <c r="A12656">
        <v>202122</v>
      </c>
      <c r="B12656" t="s">
        <v>820</v>
      </c>
      <c r="C12656" t="s">
        <v>821</v>
      </c>
      <c r="D12656" t="s">
        <v>822</v>
      </c>
      <c r="E12656" t="s">
        <v>823</v>
      </c>
      <c r="F12656" t="s">
        <v>898</v>
      </c>
      <c r="G12656" t="s">
        <v>899</v>
      </c>
      <c r="H12656" t="s">
        <v>1138</v>
      </c>
      <c r="I12656">
        <v>212</v>
      </c>
      <c r="J12656" t="s">
        <v>1139</v>
      </c>
      <c r="K12656" t="s">
        <v>835</v>
      </c>
      <c r="L12656" t="s">
        <v>836</v>
      </c>
      <c r="M12656" t="s">
        <v>829</v>
      </c>
      <c r="N12656" t="s">
        <v>829</v>
      </c>
      <c r="O12656" t="s">
        <v>829</v>
      </c>
      <c r="P12656" t="s">
        <v>829</v>
      </c>
      <c r="Q12656" t="s">
        <v>829</v>
      </c>
      <c r="R12656" t="s">
        <v>829</v>
      </c>
      <c r="S12656">
        <v>165362173</v>
      </c>
      <c r="T12656" t="s">
        <v>829</v>
      </c>
      <c r="U12656" t="s">
        <v>829</v>
      </c>
      <c r="V12656" t="s">
        <v>834</v>
      </c>
    </row>
    <row r="12657" spans="1:22" x14ac:dyDescent="0.3">
      <c r="A12657">
        <v>202223</v>
      </c>
      <c r="B12657" t="s">
        <v>820</v>
      </c>
      <c r="C12657" t="s">
        <v>821</v>
      </c>
      <c r="D12657" t="s">
        <v>822</v>
      </c>
      <c r="E12657" t="s">
        <v>823</v>
      </c>
      <c r="F12657" t="s">
        <v>898</v>
      </c>
      <c r="G12657" t="s">
        <v>899</v>
      </c>
      <c r="H12657" t="s">
        <v>1138</v>
      </c>
      <c r="I12657">
        <v>212</v>
      </c>
      <c r="J12657" t="s">
        <v>1139</v>
      </c>
      <c r="K12657" t="s">
        <v>835</v>
      </c>
      <c r="L12657" t="s">
        <v>836</v>
      </c>
      <c r="M12657" t="s">
        <v>829</v>
      </c>
      <c r="N12657" t="s">
        <v>829</v>
      </c>
      <c r="O12657" t="s">
        <v>829</v>
      </c>
      <c r="P12657" t="s">
        <v>829</v>
      </c>
      <c r="Q12657" t="s">
        <v>829</v>
      </c>
      <c r="R12657" t="s">
        <v>829</v>
      </c>
      <c r="S12657">
        <v>169445461</v>
      </c>
      <c r="T12657" t="s">
        <v>829</v>
      </c>
      <c r="U12657" t="s">
        <v>829</v>
      </c>
      <c r="V12657" t="s">
        <v>834</v>
      </c>
    </row>
    <row r="12658" spans="1:22" x14ac:dyDescent="0.3">
      <c r="A12658">
        <v>202324</v>
      </c>
      <c r="B12658" t="s">
        <v>820</v>
      </c>
      <c r="C12658" t="s">
        <v>821</v>
      </c>
      <c r="D12658" t="s">
        <v>822</v>
      </c>
      <c r="E12658" t="s">
        <v>823</v>
      </c>
      <c r="F12658" t="s">
        <v>898</v>
      </c>
      <c r="G12658" t="s">
        <v>899</v>
      </c>
      <c r="H12658" t="s">
        <v>1138</v>
      </c>
      <c r="I12658">
        <v>212</v>
      </c>
      <c r="J12658" t="s">
        <v>1139</v>
      </c>
      <c r="K12658" t="s">
        <v>835</v>
      </c>
      <c r="L12658" t="s">
        <v>836</v>
      </c>
      <c r="M12658" t="s">
        <v>829</v>
      </c>
      <c r="N12658" t="s">
        <v>829</v>
      </c>
      <c r="O12658" t="s">
        <v>829</v>
      </c>
      <c r="P12658" t="s">
        <v>829</v>
      </c>
      <c r="Q12658" t="s">
        <v>829</v>
      </c>
      <c r="R12658" t="s">
        <v>829</v>
      </c>
      <c r="S12658">
        <v>171754880</v>
      </c>
      <c r="T12658" t="s">
        <v>829</v>
      </c>
      <c r="U12658" t="s">
        <v>829</v>
      </c>
      <c r="V12658" t="s">
        <v>834</v>
      </c>
    </row>
    <row r="12659" spans="1:22" x14ac:dyDescent="0.3">
      <c r="A12659">
        <v>202122</v>
      </c>
      <c r="B12659" t="s">
        <v>820</v>
      </c>
      <c r="C12659" t="s">
        <v>821</v>
      </c>
      <c r="D12659" t="s">
        <v>822</v>
      </c>
      <c r="E12659" t="s">
        <v>823</v>
      </c>
      <c r="F12659" t="s">
        <v>898</v>
      </c>
      <c r="G12659" t="s">
        <v>899</v>
      </c>
      <c r="H12659" t="s">
        <v>1138</v>
      </c>
      <c r="I12659">
        <v>212</v>
      </c>
      <c r="J12659" t="s">
        <v>1139</v>
      </c>
      <c r="K12659" t="s">
        <v>835</v>
      </c>
      <c r="L12659" t="s">
        <v>837</v>
      </c>
      <c r="M12659" t="s">
        <v>829</v>
      </c>
      <c r="N12659" t="s">
        <v>829</v>
      </c>
      <c r="O12659" t="s">
        <v>829</v>
      </c>
      <c r="P12659" t="s">
        <v>829</v>
      </c>
      <c r="Q12659" t="s">
        <v>829</v>
      </c>
      <c r="R12659" t="s">
        <v>829</v>
      </c>
      <c r="S12659">
        <v>-546411</v>
      </c>
      <c r="T12659" t="s">
        <v>829</v>
      </c>
      <c r="U12659" t="s">
        <v>829</v>
      </c>
      <c r="V12659" t="s">
        <v>834</v>
      </c>
    </row>
    <row r="12660" spans="1:22" x14ac:dyDescent="0.3">
      <c r="A12660">
        <v>202223</v>
      </c>
      <c r="B12660" t="s">
        <v>820</v>
      </c>
      <c r="C12660" t="s">
        <v>821</v>
      </c>
      <c r="D12660" t="s">
        <v>822</v>
      </c>
      <c r="E12660" t="s">
        <v>823</v>
      </c>
      <c r="F12660" t="s">
        <v>898</v>
      </c>
      <c r="G12660" t="s">
        <v>899</v>
      </c>
      <c r="H12660" t="s">
        <v>1138</v>
      </c>
      <c r="I12660">
        <v>212</v>
      </c>
      <c r="J12660" t="s">
        <v>1139</v>
      </c>
      <c r="K12660" t="s">
        <v>835</v>
      </c>
      <c r="L12660" t="s">
        <v>837</v>
      </c>
      <c r="M12660" t="s">
        <v>829</v>
      </c>
      <c r="N12660" t="s">
        <v>829</v>
      </c>
      <c r="O12660" t="s">
        <v>829</v>
      </c>
      <c r="P12660" t="s">
        <v>829</v>
      </c>
      <c r="Q12660" t="s">
        <v>829</v>
      </c>
      <c r="R12660" t="s">
        <v>829</v>
      </c>
      <c r="S12660">
        <v>-477000</v>
      </c>
      <c r="T12660" t="s">
        <v>829</v>
      </c>
      <c r="U12660" t="s">
        <v>829</v>
      </c>
      <c r="V12660">
        <v>0</v>
      </c>
    </row>
    <row r="12661" spans="1:22" x14ac:dyDescent="0.3">
      <c r="A12661">
        <v>202324</v>
      </c>
      <c r="B12661" t="s">
        <v>820</v>
      </c>
      <c r="C12661" t="s">
        <v>821</v>
      </c>
      <c r="D12661" t="s">
        <v>822</v>
      </c>
      <c r="E12661" t="s">
        <v>823</v>
      </c>
      <c r="F12661" t="s">
        <v>898</v>
      </c>
      <c r="G12661" t="s">
        <v>899</v>
      </c>
      <c r="H12661" t="s">
        <v>1138</v>
      </c>
      <c r="I12661">
        <v>212</v>
      </c>
      <c r="J12661" t="s">
        <v>1139</v>
      </c>
      <c r="K12661" t="s">
        <v>835</v>
      </c>
      <c r="L12661" t="s">
        <v>837</v>
      </c>
      <c r="M12661" t="s">
        <v>829</v>
      </c>
      <c r="N12661" t="s">
        <v>829</v>
      </c>
      <c r="O12661" t="s">
        <v>829</v>
      </c>
      <c r="P12661" t="s">
        <v>829</v>
      </c>
      <c r="Q12661" t="s">
        <v>829</v>
      </c>
      <c r="R12661" t="s">
        <v>829</v>
      </c>
      <c r="S12661">
        <v>-369000</v>
      </c>
      <c r="T12661" t="s">
        <v>829</v>
      </c>
      <c r="U12661" t="s">
        <v>829</v>
      </c>
      <c r="V12661">
        <v>0</v>
      </c>
    </row>
    <row r="12662" spans="1:22" x14ac:dyDescent="0.3">
      <c r="A12662">
        <v>202122</v>
      </c>
      <c r="B12662" t="s">
        <v>820</v>
      </c>
      <c r="C12662" t="s">
        <v>821</v>
      </c>
      <c r="D12662" t="s">
        <v>822</v>
      </c>
      <c r="E12662" t="s">
        <v>823</v>
      </c>
      <c r="F12662" t="s">
        <v>898</v>
      </c>
      <c r="G12662" t="s">
        <v>899</v>
      </c>
      <c r="H12662" t="s">
        <v>1138</v>
      </c>
      <c r="I12662">
        <v>212</v>
      </c>
      <c r="J12662" t="s">
        <v>1139</v>
      </c>
      <c r="K12662" t="s">
        <v>835</v>
      </c>
      <c r="L12662" t="s">
        <v>838</v>
      </c>
      <c r="M12662" t="s">
        <v>829</v>
      </c>
      <c r="N12662" t="s">
        <v>829</v>
      </c>
      <c r="O12662" t="s">
        <v>829</v>
      </c>
      <c r="P12662" t="s">
        <v>829</v>
      </c>
      <c r="Q12662" t="s">
        <v>829</v>
      </c>
      <c r="R12662" t="s">
        <v>829</v>
      </c>
      <c r="S12662">
        <v>9677</v>
      </c>
      <c r="T12662" t="s">
        <v>829</v>
      </c>
      <c r="U12662" t="s">
        <v>829</v>
      </c>
      <c r="V12662" t="s">
        <v>834</v>
      </c>
    </row>
    <row r="12663" spans="1:22" x14ac:dyDescent="0.3">
      <c r="A12663">
        <v>202223</v>
      </c>
      <c r="B12663" t="s">
        <v>820</v>
      </c>
      <c r="C12663" t="s">
        <v>821</v>
      </c>
      <c r="D12663" t="s">
        <v>822</v>
      </c>
      <c r="E12663" t="s">
        <v>823</v>
      </c>
      <c r="F12663" t="s">
        <v>898</v>
      </c>
      <c r="G12663" t="s">
        <v>899</v>
      </c>
      <c r="H12663" t="s">
        <v>1138</v>
      </c>
      <c r="I12663">
        <v>212</v>
      </c>
      <c r="J12663" t="s">
        <v>1139</v>
      </c>
      <c r="K12663" t="s">
        <v>835</v>
      </c>
      <c r="L12663" t="s">
        <v>838</v>
      </c>
      <c r="M12663" t="s">
        <v>829</v>
      </c>
      <c r="N12663" t="s">
        <v>829</v>
      </c>
      <c r="O12663" t="s">
        <v>829</v>
      </c>
      <c r="P12663" t="s">
        <v>829</v>
      </c>
      <c r="Q12663" t="s">
        <v>829</v>
      </c>
      <c r="R12663" t="s">
        <v>829</v>
      </c>
      <c r="S12663">
        <v>-4599000</v>
      </c>
      <c r="T12663" t="s">
        <v>829</v>
      </c>
      <c r="U12663" t="s">
        <v>829</v>
      </c>
      <c r="V12663" t="s">
        <v>834</v>
      </c>
    </row>
    <row r="12664" spans="1:22" x14ac:dyDescent="0.3">
      <c r="A12664">
        <v>202324</v>
      </c>
      <c r="B12664" t="s">
        <v>820</v>
      </c>
      <c r="C12664" t="s">
        <v>821</v>
      </c>
      <c r="D12664" t="s">
        <v>822</v>
      </c>
      <c r="E12664" t="s">
        <v>823</v>
      </c>
      <c r="F12664" t="s">
        <v>898</v>
      </c>
      <c r="G12664" t="s">
        <v>899</v>
      </c>
      <c r="H12664" t="s">
        <v>1138</v>
      </c>
      <c r="I12664">
        <v>212</v>
      </c>
      <c r="J12664" t="s">
        <v>1139</v>
      </c>
      <c r="K12664" t="s">
        <v>835</v>
      </c>
      <c r="L12664" t="s">
        <v>838</v>
      </c>
      <c r="M12664" t="s">
        <v>829</v>
      </c>
      <c r="N12664" t="s">
        <v>829</v>
      </c>
      <c r="O12664" t="s">
        <v>829</v>
      </c>
      <c r="P12664" t="s">
        <v>829</v>
      </c>
      <c r="Q12664" t="s">
        <v>829</v>
      </c>
      <c r="R12664" t="s">
        <v>829</v>
      </c>
      <c r="S12664">
        <v>-10423000</v>
      </c>
      <c r="T12664" t="s">
        <v>829</v>
      </c>
      <c r="U12664" t="s">
        <v>829</v>
      </c>
      <c r="V12664" t="s">
        <v>834</v>
      </c>
    </row>
    <row r="12665" spans="1:22" x14ac:dyDescent="0.3">
      <c r="A12665">
        <v>202122</v>
      </c>
      <c r="B12665" t="s">
        <v>820</v>
      </c>
      <c r="C12665" t="s">
        <v>821</v>
      </c>
      <c r="D12665" t="s">
        <v>822</v>
      </c>
      <c r="E12665" t="s">
        <v>823</v>
      </c>
      <c r="F12665" t="s">
        <v>898</v>
      </c>
      <c r="G12665" t="s">
        <v>899</v>
      </c>
      <c r="H12665" t="s">
        <v>1138</v>
      </c>
      <c r="I12665">
        <v>212</v>
      </c>
      <c r="J12665" t="s">
        <v>1139</v>
      </c>
      <c r="K12665" t="s">
        <v>835</v>
      </c>
      <c r="L12665" t="s">
        <v>839</v>
      </c>
      <c r="M12665" t="s">
        <v>829</v>
      </c>
      <c r="N12665" t="s">
        <v>829</v>
      </c>
      <c r="O12665" t="s">
        <v>829</v>
      </c>
      <c r="P12665" t="s">
        <v>829</v>
      </c>
      <c r="Q12665" t="s">
        <v>829</v>
      </c>
      <c r="R12665" t="s">
        <v>829</v>
      </c>
      <c r="S12665">
        <v>4599000</v>
      </c>
      <c r="T12665" t="s">
        <v>829</v>
      </c>
      <c r="U12665" t="s">
        <v>829</v>
      </c>
      <c r="V12665" t="s">
        <v>834</v>
      </c>
    </row>
    <row r="12666" spans="1:22" x14ac:dyDescent="0.3">
      <c r="A12666">
        <v>202223</v>
      </c>
      <c r="B12666" t="s">
        <v>820</v>
      </c>
      <c r="C12666" t="s">
        <v>821</v>
      </c>
      <c r="D12666" t="s">
        <v>822</v>
      </c>
      <c r="E12666" t="s">
        <v>823</v>
      </c>
      <c r="F12666" t="s">
        <v>898</v>
      </c>
      <c r="G12666" t="s">
        <v>899</v>
      </c>
      <c r="H12666" t="s">
        <v>1138</v>
      </c>
      <c r="I12666">
        <v>212</v>
      </c>
      <c r="J12666" t="s">
        <v>1139</v>
      </c>
      <c r="K12666" t="s">
        <v>835</v>
      </c>
      <c r="L12666" t="s">
        <v>839</v>
      </c>
      <c r="M12666" t="s">
        <v>829</v>
      </c>
      <c r="N12666" t="s">
        <v>829</v>
      </c>
      <c r="O12666" t="s">
        <v>829</v>
      </c>
      <c r="P12666" t="s">
        <v>829</v>
      </c>
      <c r="Q12666" t="s">
        <v>829</v>
      </c>
      <c r="R12666" t="s">
        <v>829</v>
      </c>
      <c r="S12666">
        <v>10452779</v>
      </c>
      <c r="T12666" t="s">
        <v>829</v>
      </c>
      <c r="U12666" t="s">
        <v>829</v>
      </c>
      <c r="V12666" t="s">
        <v>834</v>
      </c>
    </row>
    <row r="12667" spans="1:22" x14ac:dyDescent="0.3">
      <c r="A12667">
        <v>202324</v>
      </c>
      <c r="B12667" t="s">
        <v>820</v>
      </c>
      <c r="C12667" t="s">
        <v>821</v>
      </c>
      <c r="D12667" t="s">
        <v>822</v>
      </c>
      <c r="E12667" t="s">
        <v>823</v>
      </c>
      <c r="F12667" t="s">
        <v>898</v>
      </c>
      <c r="G12667" t="s">
        <v>899</v>
      </c>
      <c r="H12667" t="s">
        <v>1138</v>
      </c>
      <c r="I12667">
        <v>212</v>
      </c>
      <c r="J12667" t="s">
        <v>1139</v>
      </c>
      <c r="K12667" t="s">
        <v>835</v>
      </c>
      <c r="L12667" t="s">
        <v>839</v>
      </c>
      <c r="M12667" t="s">
        <v>829</v>
      </c>
      <c r="N12667" t="s">
        <v>829</v>
      </c>
      <c r="O12667" t="s">
        <v>829</v>
      </c>
      <c r="P12667" t="s">
        <v>829</v>
      </c>
      <c r="Q12667" t="s">
        <v>829</v>
      </c>
      <c r="R12667" t="s">
        <v>829</v>
      </c>
      <c r="S12667">
        <v>13863000</v>
      </c>
      <c r="T12667" t="s">
        <v>829</v>
      </c>
      <c r="U12667" t="s">
        <v>829</v>
      </c>
      <c r="V12667" t="s">
        <v>834</v>
      </c>
    </row>
    <row r="12668" spans="1:22" x14ac:dyDescent="0.3">
      <c r="A12668">
        <v>202122</v>
      </c>
      <c r="B12668" t="s">
        <v>820</v>
      </c>
      <c r="C12668" t="s">
        <v>821</v>
      </c>
      <c r="D12668" t="s">
        <v>822</v>
      </c>
      <c r="E12668" t="s">
        <v>823</v>
      </c>
      <c r="F12668" t="s">
        <v>898</v>
      </c>
      <c r="G12668" t="s">
        <v>899</v>
      </c>
      <c r="H12668" t="s">
        <v>1138</v>
      </c>
      <c r="I12668">
        <v>212</v>
      </c>
      <c r="J12668" t="s">
        <v>1139</v>
      </c>
      <c r="K12668" t="s">
        <v>835</v>
      </c>
      <c r="L12668" t="s">
        <v>840</v>
      </c>
      <c r="M12668" t="s">
        <v>829</v>
      </c>
      <c r="N12668" t="s">
        <v>829</v>
      </c>
      <c r="O12668" t="s">
        <v>829</v>
      </c>
      <c r="P12668" t="s">
        <v>829</v>
      </c>
      <c r="Q12668" t="s">
        <v>829</v>
      </c>
      <c r="R12668" t="s">
        <v>829</v>
      </c>
      <c r="S12668">
        <v>0</v>
      </c>
      <c r="T12668" t="s">
        <v>829</v>
      </c>
      <c r="U12668" t="s">
        <v>829</v>
      </c>
      <c r="V12668" t="s">
        <v>834</v>
      </c>
    </row>
    <row r="12669" spans="1:22" x14ac:dyDescent="0.3">
      <c r="A12669">
        <v>202223</v>
      </c>
      <c r="B12669" t="s">
        <v>820</v>
      </c>
      <c r="C12669" t="s">
        <v>821</v>
      </c>
      <c r="D12669" t="s">
        <v>822</v>
      </c>
      <c r="E12669" t="s">
        <v>823</v>
      </c>
      <c r="F12669" t="s">
        <v>898</v>
      </c>
      <c r="G12669" t="s">
        <v>899</v>
      </c>
      <c r="H12669" t="s">
        <v>1138</v>
      </c>
      <c r="I12669">
        <v>212</v>
      </c>
      <c r="J12669" t="s">
        <v>1139</v>
      </c>
      <c r="K12669" t="s">
        <v>835</v>
      </c>
      <c r="L12669" t="s">
        <v>840</v>
      </c>
      <c r="M12669" t="s">
        <v>829</v>
      </c>
      <c r="N12669" t="s">
        <v>829</v>
      </c>
      <c r="O12669" t="s">
        <v>829</v>
      </c>
      <c r="P12669" t="s">
        <v>829</v>
      </c>
      <c r="Q12669" t="s">
        <v>829</v>
      </c>
      <c r="R12669" t="s">
        <v>829</v>
      </c>
      <c r="S12669">
        <v>0</v>
      </c>
      <c r="T12669" t="s">
        <v>829</v>
      </c>
      <c r="U12669" t="s">
        <v>829</v>
      </c>
      <c r="V12669" t="s">
        <v>834</v>
      </c>
    </row>
    <row r="12670" spans="1:22" x14ac:dyDescent="0.3">
      <c r="A12670">
        <v>202324</v>
      </c>
      <c r="B12670" t="s">
        <v>820</v>
      </c>
      <c r="C12670" t="s">
        <v>821</v>
      </c>
      <c r="D12670" t="s">
        <v>822</v>
      </c>
      <c r="E12670" t="s">
        <v>823</v>
      </c>
      <c r="F12670" t="s">
        <v>898</v>
      </c>
      <c r="G12670" t="s">
        <v>899</v>
      </c>
      <c r="H12670" t="s">
        <v>1138</v>
      </c>
      <c r="I12670">
        <v>212</v>
      </c>
      <c r="J12670" t="s">
        <v>1139</v>
      </c>
      <c r="K12670" t="s">
        <v>835</v>
      </c>
      <c r="L12670" t="s">
        <v>840</v>
      </c>
      <c r="M12670" t="s">
        <v>829</v>
      </c>
      <c r="N12670" t="s">
        <v>829</v>
      </c>
      <c r="O12670" t="s">
        <v>829</v>
      </c>
      <c r="P12670" t="s">
        <v>829</v>
      </c>
      <c r="Q12670" t="s">
        <v>829</v>
      </c>
      <c r="R12670" t="s">
        <v>829</v>
      </c>
      <c r="S12670">
        <v>0</v>
      </c>
      <c r="T12670" t="s">
        <v>829</v>
      </c>
      <c r="U12670" t="s">
        <v>829</v>
      </c>
      <c r="V12670" t="s">
        <v>834</v>
      </c>
    </row>
    <row r="12671" spans="1:22" x14ac:dyDescent="0.3">
      <c r="A12671">
        <v>202122</v>
      </c>
      <c r="B12671" t="s">
        <v>820</v>
      </c>
      <c r="C12671" t="s">
        <v>821</v>
      </c>
      <c r="D12671" t="s">
        <v>822</v>
      </c>
      <c r="E12671" t="s">
        <v>823</v>
      </c>
      <c r="F12671" t="s">
        <v>898</v>
      </c>
      <c r="G12671" t="s">
        <v>899</v>
      </c>
      <c r="H12671" t="s">
        <v>1138</v>
      </c>
      <c r="I12671">
        <v>212</v>
      </c>
      <c r="J12671" t="s">
        <v>1139</v>
      </c>
      <c r="K12671" t="s">
        <v>835</v>
      </c>
      <c r="L12671" t="s">
        <v>841</v>
      </c>
      <c r="M12671" t="s">
        <v>829</v>
      </c>
      <c r="N12671" t="s">
        <v>829</v>
      </c>
      <c r="O12671" t="s">
        <v>829</v>
      </c>
      <c r="P12671" t="s">
        <v>829</v>
      </c>
      <c r="Q12671" t="s">
        <v>829</v>
      </c>
      <c r="R12671" t="s">
        <v>829</v>
      </c>
      <c r="S12671">
        <v>171600688</v>
      </c>
      <c r="T12671" t="s">
        <v>829</v>
      </c>
      <c r="U12671" t="s">
        <v>829</v>
      </c>
      <c r="V12671" t="s">
        <v>834</v>
      </c>
    </row>
    <row r="12672" spans="1:22" x14ac:dyDescent="0.3">
      <c r="A12672">
        <v>202223</v>
      </c>
      <c r="B12672" t="s">
        <v>820</v>
      </c>
      <c r="C12672" t="s">
        <v>821</v>
      </c>
      <c r="D12672" t="s">
        <v>822</v>
      </c>
      <c r="E12672" t="s">
        <v>823</v>
      </c>
      <c r="F12672" t="s">
        <v>898</v>
      </c>
      <c r="G12672" t="s">
        <v>899</v>
      </c>
      <c r="H12672" t="s">
        <v>1138</v>
      </c>
      <c r="I12672">
        <v>212</v>
      </c>
      <c r="J12672" t="s">
        <v>1139</v>
      </c>
      <c r="K12672" t="s">
        <v>835</v>
      </c>
      <c r="L12672" t="s">
        <v>841</v>
      </c>
      <c r="M12672" t="s">
        <v>829</v>
      </c>
      <c r="N12672" t="s">
        <v>829</v>
      </c>
      <c r="O12672" t="s">
        <v>829</v>
      </c>
      <c r="P12672" t="s">
        <v>829</v>
      </c>
      <c r="Q12672" t="s">
        <v>829</v>
      </c>
      <c r="R12672" t="s">
        <v>829</v>
      </c>
      <c r="S12672">
        <v>177179214</v>
      </c>
      <c r="T12672" t="s">
        <v>829</v>
      </c>
      <c r="U12672" t="s">
        <v>829</v>
      </c>
      <c r="V12672" t="s">
        <v>834</v>
      </c>
    </row>
    <row r="12673" spans="1:22" x14ac:dyDescent="0.3">
      <c r="A12673">
        <v>202324</v>
      </c>
      <c r="B12673" t="s">
        <v>820</v>
      </c>
      <c r="C12673" t="s">
        <v>821</v>
      </c>
      <c r="D12673" t="s">
        <v>822</v>
      </c>
      <c r="E12673" t="s">
        <v>823</v>
      </c>
      <c r="F12673" t="s">
        <v>898</v>
      </c>
      <c r="G12673" t="s">
        <v>899</v>
      </c>
      <c r="H12673" t="s">
        <v>1138</v>
      </c>
      <c r="I12673">
        <v>212</v>
      </c>
      <c r="J12673" t="s">
        <v>1139</v>
      </c>
      <c r="K12673" t="s">
        <v>835</v>
      </c>
      <c r="L12673" t="s">
        <v>841</v>
      </c>
      <c r="M12673" t="s">
        <v>829</v>
      </c>
      <c r="N12673" t="s">
        <v>829</v>
      </c>
      <c r="O12673" t="s">
        <v>829</v>
      </c>
      <c r="P12673" t="s">
        <v>829</v>
      </c>
      <c r="Q12673" t="s">
        <v>829</v>
      </c>
      <c r="R12673" t="s">
        <v>829</v>
      </c>
      <c r="S12673">
        <v>175966871</v>
      </c>
      <c r="T12673" t="s">
        <v>829</v>
      </c>
      <c r="U12673" t="s">
        <v>829</v>
      </c>
      <c r="V12673" t="s">
        <v>834</v>
      </c>
    </row>
    <row r="12674" spans="1:22" x14ac:dyDescent="0.3">
      <c r="A12674">
        <v>202122</v>
      </c>
      <c r="B12674" t="s">
        <v>820</v>
      </c>
      <c r="C12674" t="s">
        <v>821</v>
      </c>
      <c r="D12674" t="s">
        <v>822</v>
      </c>
      <c r="E12674" t="s">
        <v>823</v>
      </c>
      <c r="F12674" t="s">
        <v>898</v>
      </c>
      <c r="G12674" t="s">
        <v>899</v>
      </c>
      <c r="H12674" t="s">
        <v>1138</v>
      </c>
      <c r="I12674">
        <v>212</v>
      </c>
      <c r="J12674" t="s">
        <v>1139</v>
      </c>
      <c r="K12674" t="s">
        <v>842</v>
      </c>
      <c r="L12674" t="s">
        <v>238</v>
      </c>
      <c r="M12674" t="s">
        <v>829</v>
      </c>
      <c r="N12674" t="s">
        <v>829</v>
      </c>
      <c r="O12674" t="s">
        <v>829</v>
      </c>
      <c r="P12674" t="s">
        <v>829</v>
      </c>
      <c r="Q12674" t="s">
        <v>829</v>
      </c>
      <c r="R12674" t="s">
        <v>829</v>
      </c>
      <c r="S12674">
        <v>969240</v>
      </c>
      <c r="T12674">
        <v>80149</v>
      </c>
      <c r="U12674">
        <v>889091</v>
      </c>
      <c r="V12674">
        <v>24</v>
      </c>
    </row>
    <row r="12675" spans="1:22" x14ac:dyDescent="0.3">
      <c r="A12675">
        <v>202223</v>
      </c>
      <c r="B12675" t="s">
        <v>820</v>
      </c>
      <c r="C12675" t="s">
        <v>821</v>
      </c>
      <c r="D12675" t="s">
        <v>822</v>
      </c>
      <c r="E12675" t="s">
        <v>823</v>
      </c>
      <c r="F12675" t="s">
        <v>898</v>
      </c>
      <c r="G12675" t="s">
        <v>899</v>
      </c>
      <c r="H12675" t="s">
        <v>1138</v>
      </c>
      <c r="I12675">
        <v>212</v>
      </c>
      <c r="J12675" t="s">
        <v>1139</v>
      </c>
      <c r="K12675" t="s">
        <v>842</v>
      </c>
      <c r="L12675" t="s">
        <v>238</v>
      </c>
      <c r="M12675" t="s">
        <v>829</v>
      </c>
      <c r="N12675" t="s">
        <v>829</v>
      </c>
      <c r="O12675" t="s">
        <v>829</v>
      </c>
      <c r="P12675" t="s">
        <v>829</v>
      </c>
      <c r="Q12675" t="s">
        <v>829</v>
      </c>
      <c r="R12675" t="s">
        <v>829</v>
      </c>
      <c r="S12675">
        <v>1912154</v>
      </c>
      <c r="T12675">
        <v>926759</v>
      </c>
      <c r="U12675">
        <v>985396</v>
      </c>
      <c r="V12675">
        <v>27</v>
      </c>
    </row>
    <row r="12676" spans="1:22" x14ac:dyDescent="0.3">
      <c r="A12676">
        <v>202324</v>
      </c>
      <c r="B12676" t="s">
        <v>820</v>
      </c>
      <c r="C12676" t="s">
        <v>821</v>
      </c>
      <c r="D12676" t="s">
        <v>822</v>
      </c>
      <c r="E12676" t="s">
        <v>823</v>
      </c>
      <c r="F12676" t="s">
        <v>898</v>
      </c>
      <c r="G12676" t="s">
        <v>899</v>
      </c>
      <c r="H12676" t="s">
        <v>1138</v>
      </c>
      <c r="I12676">
        <v>212</v>
      </c>
      <c r="J12676" t="s">
        <v>1139</v>
      </c>
      <c r="K12676" t="s">
        <v>842</v>
      </c>
      <c r="L12676" t="s">
        <v>238</v>
      </c>
      <c r="M12676" t="s">
        <v>829</v>
      </c>
      <c r="N12676" t="s">
        <v>829</v>
      </c>
      <c r="O12676" t="s">
        <v>829</v>
      </c>
      <c r="P12676" t="s">
        <v>829</v>
      </c>
      <c r="Q12676" t="s">
        <v>829</v>
      </c>
      <c r="R12676" t="s">
        <v>829</v>
      </c>
      <c r="S12676">
        <v>2058462</v>
      </c>
      <c r="T12676">
        <v>1019522</v>
      </c>
      <c r="U12676">
        <v>1038940</v>
      </c>
      <c r="V12676">
        <v>29</v>
      </c>
    </row>
    <row r="12677" spans="1:22" x14ac:dyDescent="0.3">
      <c r="A12677">
        <v>202122</v>
      </c>
      <c r="B12677" t="s">
        <v>820</v>
      </c>
      <c r="C12677" t="s">
        <v>821</v>
      </c>
      <c r="D12677" t="s">
        <v>822</v>
      </c>
      <c r="E12677" t="s">
        <v>823</v>
      </c>
      <c r="F12677" t="s">
        <v>898</v>
      </c>
      <c r="G12677" t="s">
        <v>899</v>
      </c>
      <c r="H12677" t="s">
        <v>1138</v>
      </c>
      <c r="I12677">
        <v>212</v>
      </c>
      <c r="J12677" t="s">
        <v>1139</v>
      </c>
      <c r="K12677" t="s">
        <v>842</v>
      </c>
      <c r="L12677" t="s">
        <v>240</v>
      </c>
      <c r="M12677" t="s">
        <v>829</v>
      </c>
      <c r="N12677" t="s">
        <v>829</v>
      </c>
      <c r="O12677" t="s">
        <v>829</v>
      </c>
      <c r="P12677" t="s">
        <v>829</v>
      </c>
      <c r="Q12677" t="s">
        <v>829</v>
      </c>
      <c r="R12677" t="s">
        <v>829</v>
      </c>
      <c r="S12677">
        <v>2990236</v>
      </c>
      <c r="T12677">
        <v>529731</v>
      </c>
      <c r="U12677">
        <v>2460505</v>
      </c>
      <c r="V12677">
        <v>67</v>
      </c>
    </row>
    <row r="12678" spans="1:22" x14ac:dyDescent="0.3">
      <c r="A12678">
        <v>202223</v>
      </c>
      <c r="B12678" t="s">
        <v>820</v>
      </c>
      <c r="C12678" t="s">
        <v>821</v>
      </c>
      <c r="D12678" t="s">
        <v>822</v>
      </c>
      <c r="E12678" t="s">
        <v>823</v>
      </c>
      <c r="F12678" t="s">
        <v>898</v>
      </c>
      <c r="G12678" t="s">
        <v>899</v>
      </c>
      <c r="H12678" t="s">
        <v>1138</v>
      </c>
      <c r="I12678">
        <v>212</v>
      </c>
      <c r="J12678" t="s">
        <v>1139</v>
      </c>
      <c r="K12678" t="s">
        <v>842</v>
      </c>
      <c r="L12678" t="s">
        <v>240</v>
      </c>
      <c r="M12678" t="s">
        <v>829</v>
      </c>
      <c r="N12678" t="s">
        <v>829</v>
      </c>
      <c r="O12678" t="s">
        <v>829</v>
      </c>
      <c r="P12678" t="s">
        <v>829</v>
      </c>
      <c r="Q12678" t="s">
        <v>829</v>
      </c>
      <c r="R12678" t="s">
        <v>829</v>
      </c>
      <c r="S12678">
        <v>3810997</v>
      </c>
      <c r="T12678">
        <v>27805</v>
      </c>
      <c r="U12678">
        <v>3783192</v>
      </c>
      <c r="V12678">
        <v>105</v>
      </c>
    </row>
    <row r="12679" spans="1:22" x14ac:dyDescent="0.3">
      <c r="A12679">
        <v>202324</v>
      </c>
      <c r="B12679" t="s">
        <v>820</v>
      </c>
      <c r="C12679" t="s">
        <v>821</v>
      </c>
      <c r="D12679" t="s">
        <v>822</v>
      </c>
      <c r="E12679" t="s">
        <v>823</v>
      </c>
      <c r="F12679" t="s">
        <v>898</v>
      </c>
      <c r="G12679" t="s">
        <v>899</v>
      </c>
      <c r="H12679" t="s">
        <v>1138</v>
      </c>
      <c r="I12679">
        <v>212</v>
      </c>
      <c r="J12679" t="s">
        <v>1139</v>
      </c>
      <c r="K12679" t="s">
        <v>842</v>
      </c>
      <c r="L12679" t="s">
        <v>240</v>
      </c>
      <c r="M12679" t="s">
        <v>829</v>
      </c>
      <c r="N12679" t="s">
        <v>829</v>
      </c>
      <c r="O12679" t="s">
        <v>829</v>
      </c>
      <c r="P12679" t="s">
        <v>829</v>
      </c>
      <c r="Q12679" t="s">
        <v>829</v>
      </c>
      <c r="R12679" t="s">
        <v>829</v>
      </c>
      <c r="S12679">
        <v>4211322</v>
      </c>
      <c r="T12679">
        <v>48322</v>
      </c>
      <c r="U12679">
        <v>4163001</v>
      </c>
      <c r="V12679">
        <v>118</v>
      </c>
    </row>
    <row r="12680" spans="1:22" x14ac:dyDescent="0.3">
      <c r="A12680">
        <v>202122</v>
      </c>
      <c r="B12680" t="s">
        <v>820</v>
      </c>
      <c r="C12680" t="s">
        <v>821</v>
      </c>
      <c r="D12680" t="s">
        <v>822</v>
      </c>
      <c r="E12680" t="s">
        <v>823</v>
      </c>
      <c r="F12680" t="s">
        <v>898</v>
      </c>
      <c r="G12680" t="s">
        <v>899</v>
      </c>
      <c r="H12680" t="s">
        <v>1138</v>
      </c>
      <c r="I12680">
        <v>212</v>
      </c>
      <c r="J12680" t="s">
        <v>1139</v>
      </c>
      <c r="K12680" t="s">
        <v>842</v>
      </c>
      <c r="L12680" t="s">
        <v>843</v>
      </c>
      <c r="M12680" t="s">
        <v>829</v>
      </c>
      <c r="N12680" t="s">
        <v>829</v>
      </c>
      <c r="O12680" t="s">
        <v>829</v>
      </c>
      <c r="P12680" t="s">
        <v>829</v>
      </c>
      <c r="Q12680" t="s">
        <v>829</v>
      </c>
      <c r="R12680" t="s">
        <v>829</v>
      </c>
      <c r="S12680">
        <v>144510</v>
      </c>
      <c r="T12680">
        <v>0</v>
      </c>
      <c r="U12680">
        <v>144510</v>
      </c>
      <c r="V12680">
        <v>4</v>
      </c>
    </row>
    <row r="12681" spans="1:22" x14ac:dyDescent="0.3">
      <c r="A12681">
        <v>202223</v>
      </c>
      <c r="B12681" t="s">
        <v>820</v>
      </c>
      <c r="C12681" t="s">
        <v>821</v>
      </c>
      <c r="D12681" t="s">
        <v>822</v>
      </c>
      <c r="E12681" t="s">
        <v>823</v>
      </c>
      <c r="F12681" t="s">
        <v>898</v>
      </c>
      <c r="G12681" t="s">
        <v>899</v>
      </c>
      <c r="H12681" t="s">
        <v>1138</v>
      </c>
      <c r="I12681">
        <v>212</v>
      </c>
      <c r="J12681" t="s">
        <v>1139</v>
      </c>
      <c r="K12681" t="s">
        <v>842</v>
      </c>
      <c r="L12681" t="s">
        <v>843</v>
      </c>
      <c r="M12681" t="s">
        <v>829</v>
      </c>
      <c r="N12681" t="s">
        <v>829</v>
      </c>
      <c r="O12681" t="s">
        <v>829</v>
      </c>
      <c r="P12681" t="s">
        <v>829</v>
      </c>
      <c r="Q12681" t="s">
        <v>829</v>
      </c>
      <c r="R12681" t="s">
        <v>829</v>
      </c>
      <c r="S12681">
        <v>135096</v>
      </c>
      <c r="T12681">
        <v>0</v>
      </c>
      <c r="U12681">
        <v>135096</v>
      </c>
      <c r="V12681">
        <v>4</v>
      </c>
    </row>
    <row r="12682" spans="1:22" x14ac:dyDescent="0.3">
      <c r="A12682">
        <v>202324</v>
      </c>
      <c r="B12682" t="s">
        <v>820</v>
      </c>
      <c r="C12682" t="s">
        <v>821</v>
      </c>
      <c r="D12682" t="s">
        <v>822</v>
      </c>
      <c r="E12682" t="s">
        <v>823</v>
      </c>
      <c r="F12682" t="s">
        <v>898</v>
      </c>
      <c r="G12682" t="s">
        <v>899</v>
      </c>
      <c r="H12682" t="s">
        <v>1138</v>
      </c>
      <c r="I12682">
        <v>212</v>
      </c>
      <c r="J12682" t="s">
        <v>1139</v>
      </c>
      <c r="K12682" t="s">
        <v>842</v>
      </c>
      <c r="L12682" t="s">
        <v>843</v>
      </c>
      <c r="M12682" t="s">
        <v>829</v>
      </c>
      <c r="N12682" t="s">
        <v>829</v>
      </c>
      <c r="O12682" t="s">
        <v>829</v>
      </c>
      <c r="P12682" t="s">
        <v>829</v>
      </c>
      <c r="Q12682" t="s">
        <v>829</v>
      </c>
      <c r="R12682" t="s">
        <v>829</v>
      </c>
      <c r="S12682">
        <v>219349</v>
      </c>
      <c r="T12682">
        <v>70955</v>
      </c>
      <c r="U12682">
        <v>148394</v>
      </c>
      <c r="V12682">
        <v>4</v>
      </c>
    </row>
    <row r="12683" spans="1:22" x14ac:dyDescent="0.3">
      <c r="A12683">
        <v>202122</v>
      </c>
      <c r="B12683" t="s">
        <v>820</v>
      </c>
      <c r="C12683" t="s">
        <v>821</v>
      </c>
      <c r="D12683" t="s">
        <v>822</v>
      </c>
      <c r="E12683" t="s">
        <v>823</v>
      </c>
      <c r="F12683" t="s">
        <v>898</v>
      </c>
      <c r="G12683" t="s">
        <v>899</v>
      </c>
      <c r="H12683" t="s">
        <v>1138</v>
      </c>
      <c r="I12683">
        <v>212</v>
      </c>
      <c r="J12683" t="s">
        <v>1139</v>
      </c>
      <c r="K12683" t="s">
        <v>842</v>
      </c>
      <c r="L12683" t="s">
        <v>249</v>
      </c>
      <c r="M12683">
        <v>0</v>
      </c>
      <c r="N12683">
        <v>2150115</v>
      </c>
      <c r="O12683">
        <v>537529</v>
      </c>
      <c r="P12683">
        <v>2687644</v>
      </c>
      <c r="Q12683">
        <v>0</v>
      </c>
      <c r="R12683" t="s">
        <v>829</v>
      </c>
      <c r="S12683">
        <v>5375287</v>
      </c>
      <c r="T12683">
        <v>115749</v>
      </c>
      <c r="U12683">
        <v>5259538</v>
      </c>
      <c r="V12683">
        <v>144</v>
      </c>
    </row>
    <row r="12684" spans="1:22" x14ac:dyDescent="0.3">
      <c r="A12684">
        <v>202223</v>
      </c>
      <c r="B12684" t="s">
        <v>820</v>
      </c>
      <c r="C12684" t="s">
        <v>821</v>
      </c>
      <c r="D12684" t="s">
        <v>822</v>
      </c>
      <c r="E12684" t="s">
        <v>823</v>
      </c>
      <c r="F12684" t="s">
        <v>898</v>
      </c>
      <c r="G12684" t="s">
        <v>899</v>
      </c>
      <c r="H12684" t="s">
        <v>1138</v>
      </c>
      <c r="I12684">
        <v>212</v>
      </c>
      <c r="J12684" t="s">
        <v>1139</v>
      </c>
      <c r="K12684" t="s">
        <v>842</v>
      </c>
      <c r="L12684" t="s">
        <v>249</v>
      </c>
      <c r="M12684">
        <v>0</v>
      </c>
      <c r="N12684">
        <v>2692670</v>
      </c>
      <c r="O12684">
        <v>67310</v>
      </c>
      <c r="P12684">
        <v>3365837</v>
      </c>
      <c r="Q12684">
        <v>0</v>
      </c>
      <c r="R12684" t="s">
        <v>829</v>
      </c>
      <c r="S12684">
        <v>6125816</v>
      </c>
      <c r="T12684">
        <v>0</v>
      </c>
      <c r="U12684">
        <v>6125816</v>
      </c>
      <c r="V12684">
        <v>171</v>
      </c>
    </row>
    <row r="12685" spans="1:22" x14ac:dyDescent="0.3">
      <c r="A12685">
        <v>202324</v>
      </c>
      <c r="B12685" t="s">
        <v>820</v>
      </c>
      <c r="C12685" t="s">
        <v>821</v>
      </c>
      <c r="D12685" t="s">
        <v>822</v>
      </c>
      <c r="E12685" t="s">
        <v>823</v>
      </c>
      <c r="F12685" t="s">
        <v>898</v>
      </c>
      <c r="G12685" t="s">
        <v>899</v>
      </c>
      <c r="H12685" t="s">
        <v>1138</v>
      </c>
      <c r="I12685">
        <v>212</v>
      </c>
      <c r="J12685" t="s">
        <v>1139</v>
      </c>
      <c r="K12685" t="s">
        <v>842</v>
      </c>
      <c r="L12685" t="s">
        <v>249</v>
      </c>
      <c r="M12685">
        <v>0</v>
      </c>
      <c r="N12685">
        <v>3079188</v>
      </c>
      <c r="O12685">
        <v>76972</v>
      </c>
      <c r="P12685">
        <v>3848985</v>
      </c>
      <c r="Q12685">
        <v>0</v>
      </c>
      <c r="R12685" t="s">
        <v>829</v>
      </c>
      <c r="S12685">
        <v>7005145</v>
      </c>
      <c r="T12685">
        <v>48305</v>
      </c>
      <c r="U12685">
        <v>6956840</v>
      </c>
      <c r="V12685">
        <v>197</v>
      </c>
    </row>
    <row r="12686" spans="1:22" x14ac:dyDescent="0.3">
      <c r="A12686">
        <v>202122</v>
      </c>
      <c r="B12686" t="s">
        <v>820</v>
      </c>
      <c r="C12686" t="s">
        <v>821</v>
      </c>
      <c r="D12686" t="s">
        <v>822</v>
      </c>
      <c r="E12686" t="s">
        <v>823</v>
      </c>
      <c r="F12686" t="s">
        <v>898</v>
      </c>
      <c r="G12686" t="s">
        <v>899</v>
      </c>
      <c r="H12686" t="s">
        <v>1138</v>
      </c>
      <c r="I12686">
        <v>212</v>
      </c>
      <c r="J12686" t="s">
        <v>1139</v>
      </c>
      <c r="K12686" t="s">
        <v>842</v>
      </c>
      <c r="L12686" t="s">
        <v>844</v>
      </c>
      <c r="M12686">
        <v>0</v>
      </c>
      <c r="N12686">
        <v>0</v>
      </c>
      <c r="O12686">
        <v>0</v>
      </c>
      <c r="P12686">
        <v>0</v>
      </c>
      <c r="Q12686">
        <v>0</v>
      </c>
      <c r="R12686" t="s">
        <v>829</v>
      </c>
      <c r="S12686">
        <v>0</v>
      </c>
      <c r="T12686">
        <v>0</v>
      </c>
      <c r="U12686">
        <v>0</v>
      </c>
      <c r="V12686">
        <v>0</v>
      </c>
    </row>
    <row r="12687" spans="1:22" x14ac:dyDescent="0.3">
      <c r="A12687">
        <v>202223</v>
      </c>
      <c r="B12687" t="s">
        <v>820</v>
      </c>
      <c r="C12687" t="s">
        <v>821</v>
      </c>
      <c r="D12687" t="s">
        <v>822</v>
      </c>
      <c r="E12687" t="s">
        <v>823</v>
      </c>
      <c r="F12687" t="s">
        <v>898</v>
      </c>
      <c r="G12687" t="s">
        <v>899</v>
      </c>
      <c r="H12687" t="s">
        <v>1138</v>
      </c>
      <c r="I12687">
        <v>212</v>
      </c>
      <c r="J12687" t="s">
        <v>1139</v>
      </c>
      <c r="K12687" t="s">
        <v>842</v>
      </c>
      <c r="L12687" t="s">
        <v>844</v>
      </c>
      <c r="M12687">
        <v>0</v>
      </c>
      <c r="N12687">
        <v>0</v>
      </c>
      <c r="O12687">
        <v>0</v>
      </c>
      <c r="P12687">
        <v>0</v>
      </c>
      <c r="Q12687">
        <v>0</v>
      </c>
      <c r="R12687" t="s">
        <v>829</v>
      </c>
      <c r="S12687">
        <v>0</v>
      </c>
      <c r="T12687">
        <v>0</v>
      </c>
      <c r="U12687">
        <v>0</v>
      </c>
      <c r="V12687">
        <v>0</v>
      </c>
    </row>
    <row r="12688" spans="1:22" x14ac:dyDescent="0.3">
      <c r="A12688">
        <v>202324</v>
      </c>
      <c r="B12688" t="s">
        <v>820</v>
      </c>
      <c r="C12688" t="s">
        <v>821</v>
      </c>
      <c r="D12688" t="s">
        <v>822</v>
      </c>
      <c r="E12688" t="s">
        <v>823</v>
      </c>
      <c r="F12688" t="s">
        <v>898</v>
      </c>
      <c r="G12688" t="s">
        <v>899</v>
      </c>
      <c r="H12688" t="s">
        <v>1138</v>
      </c>
      <c r="I12688">
        <v>212</v>
      </c>
      <c r="J12688" t="s">
        <v>1139</v>
      </c>
      <c r="K12688" t="s">
        <v>842</v>
      </c>
      <c r="L12688" t="s">
        <v>844</v>
      </c>
      <c r="M12688">
        <v>0</v>
      </c>
      <c r="N12688">
        <v>0</v>
      </c>
      <c r="O12688">
        <v>0</v>
      </c>
      <c r="P12688">
        <v>0</v>
      </c>
      <c r="Q12688">
        <v>0</v>
      </c>
      <c r="R12688" t="s">
        <v>829</v>
      </c>
      <c r="S12688">
        <v>0</v>
      </c>
      <c r="T12688">
        <v>0</v>
      </c>
      <c r="U12688">
        <v>0</v>
      </c>
      <c r="V12688">
        <v>0</v>
      </c>
    </row>
    <row r="12689" spans="1:22" x14ac:dyDescent="0.3">
      <c r="A12689">
        <v>202122</v>
      </c>
      <c r="B12689" t="s">
        <v>820</v>
      </c>
      <c r="C12689" t="s">
        <v>821</v>
      </c>
      <c r="D12689" t="s">
        <v>822</v>
      </c>
      <c r="E12689" t="s">
        <v>823</v>
      </c>
      <c r="F12689" t="s">
        <v>898</v>
      </c>
      <c r="G12689" t="s">
        <v>899</v>
      </c>
      <c r="H12689" t="s">
        <v>1138</v>
      </c>
      <c r="I12689">
        <v>212</v>
      </c>
      <c r="J12689" t="s">
        <v>1139</v>
      </c>
      <c r="K12689" t="s">
        <v>842</v>
      </c>
      <c r="L12689" t="s">
        <v>251</v>
      </c>
      <c r="M12689" t="s">
        <v>829</v>
      </c>
      <c r="N12689" t="s">
        <v>829</v>
      </c>
      <c r="O12689">
        <v>0</v>
      </c>
      <c r="P12689">
        <v>0</v>
      </c>
      <c r="Q12689">
        <v>0</v>
      </c>
      <c r="R12689">
        <v>0</v>
      </c>
      <c r="S12689">
        <v>0</v>
      </c>
      <c r="T12689">
        <v>0</v>
      </c>
      <c r="U12689">
        <v>0</v>
      </c>
      <c r="V12689">
        <v>0</v>
      </c>
    </row>
    <row r="12690" spans="1:22" x14ac:dyDescent="0.3">
      <c r="A12690">
        <v>202223</v>
      </c>
      <c r="B12690" t="s">
        <v>820</v>
      </c>
      <c r="C12690" t="s">
        <v>821</v>
      </c>
      <c r="D12690" t="s">
        <v>822</v>
      </c>
      <c r="E12690" t="s">
        <v>823</v>
      </c>
      <c r="F12690" t="s">
        <v>898</v>
      </c>
      <c r="G12690" t="s">
        <v>899</v>
      </c>
      <c r="H12690" t="s">
        <v>1138</v>
      </c>
      <c r="I12690">
        <v>212</v>
      </c>
      <c r="J12690" t="s">
        <v>1139</v>
      </c>
      <c r="K12690" t="s">
        <v>842</v>
      </c>
      <c r="L12690" t="s">
        <v>251</v>
      </c>
      <c r="M12690" t="s">
        <v>829</v>
      </c>
      <c r="N12690" t="s">
        <v>829</v>
      </c>
      <c r="O12690">
        <v>0</v>
      </c>
      <c r="P12690">
        <v>0</v>
      </c>
      <c r="Q12690">
        <v>0</v>
      </c>
      <c r="R12690">
        <v>0</v>
      </c>
      <c r="S12690">
        <v>0</v>
      </c>
      <c r="T12690">
        <v>0</v>
      </c>
      <c r="U12690">
        <v>0</v>
      </c>
      <c r="V12690">
        <v>0</v>
      </c>
    </row>
    <row r="12691" spans="1:22" x14ac:dyDescent="0.3">
      <c r="A12691">
        <v>202324</v>
      </c>
      <c r="B12691" t="s">
        <v>820</v>
      </c>
      <c r="C12691" t="s">
        <v>821</v>
      </c>
      <c r="D12691" t="s">
        <v>822</v>
      </c>
      <c r="E12691" t="s">
        <v>823</v>
      </c>
      <c r="F12691" t="s">
        <v>898</v>
      </c>
      <c r="G12691" t="s">
        <v>899</v>
      </c>
      <c r="H12691" t="s">
        <v>1138</v>
      </c>
      <c r="I12691">
        <v>212</v>
      </c>
      <c r="J12691" t="s">
        <v>1139</v>
      </c>
      <c r="K12691" t="s">
        <v>842</v>
      </c>
      <c r="L12691" t="s">
        <v>251</v>
      </c>
      <c r="M12691" t="s">
        <v>829</v>
      </c>
      <c r="N12691" t="s">
        <v>829</v>
      </c>
      <c r="O12691">
        <v>0</v>
      </c>
      <c r="P12691">
        <v>0</v>
      </c>
      <c r="Q12691">
        <v>0</v>
      </c>
      <c r="R12691">
        <v>0</v>
      </c>
      <c r="S12691">
        <v>0</v>
      </c>
      <c r="T12691">
        <v>0</v>
      </c>
      <c r="U12691">
        <v>0</v>
      </c>
      <c r="V12691">
        <v>0</v>
      </c>
    </row>
    <row r="12692" spans="1:22" x14ac:dyDescent="0.3">
      <c r="A12692">
        <v>202122</v>
      </c>
      <c r="B12692" t="s">
        <v>820</v>
      </c>
      <c r="C12692" t="s">
        <v>821</v>
      </c>
      <c r="D12692" t="s">
        <v>822</v>
      </c>
      <c r="E12692" t="s">
        <v>823</v>
      </c>
      <c r="F12692" t="s">
        <v>898</v>
      </c>
      <c r="G12692" t="s">
        <v>899</v>
      </c>
      <c r="H12692" t="s">
        <v>1138</v>
      </c>
      <c r="I12692">
        <v>212</v>
      </c>
      <c r="J12692" t="s">
        <v>1139</v>
      </c>
      <c r="K12692" t="s">
        <v>842</v>
      </c>
      <c r="L12692" t="s">
        <v>253</v>
      </c>
      <c r="M12692" t="s">
        <v>829</v>
      </c>
      <c r="N12692" t="s">
        <v>829</v>
      </c>
      <c r="O12692">
        <v>0</v>
      </c>
      <c r="P12692">
        <v>0</v>
      </c>
      <c r="Q12692">
        <v>0</v>
      </c>
      <c r="R12692">
        <v>0</v>
      </c>
      <c r="S12692">
        <v>0</v>
      </c>
      <c r="T12692">
        <v>0</v>
      </c>
      <c r="U12692">
        <v>0</v>
      </c>
      <c r="V12692">
        <v>0</v>
      </c>
    </row>
    <row r="12693" spans="1:22" x14ac:dyDescent="0.3">
      <c r="A12693">
        <v>202223</v>
      </c>
      <c r="B12693" t="s">
        <v>820</v>
      </c>
      <c r="C12693" t="s">
        <v>821</v>
      </c>
      <c r="D12693" t="s">
        <v>822</v>
      </c>
      <c r="E12693" t="s">
        <v>823</v>
      </c>
      <c r="F12693" t="s">
        <v>898</v>
      </c>
      <c r="G12693" t="s">
        <v>899</v>
      </c>
      <c r="H12693" t="s">
        <v>1138</v>
      </c>
      <c r="I12693">
        <v>212</v>
      </c>
      <c r="J12693" t="s">
        <v>1139</v>
      </c>
      <c r="K12693" t="s">
        <v>842</v>
      </c>
      <c r="L12693" t="s">
        <v>253</v>
      </c>
      <c r="M12693" t="s">
        <v>829</v>
      </c>
      <c r="N12693" t="s">
        <v>829</v>
      </c>
      <c r="O12693">
        <v>0</v>
      </c>
      <c r="P12693">
        <v>0</v>
      </c>
      <c r="Q12693">
        <v>0</v>
      </c>
      <c r="R12693">
        <v>0</v>
      </c>
      <c r="S12693">
        <v>0</v>
      </c>
      <c r="T12693">
        <v>0</v>
      </c>
      <c r="U12693">
        <v>0</v>
      </c>
      <c r="V12693">
        <v>0</v>
      </c>
    </row>
    <row r="12694" spans="1:22" x14ac:dyDescent="0.3">
      <c r="A12694">
        <v>202324</v>
      </c>
      <c r="B12694" t="s">
        <v>820</v>
      </c>
      <c r="C12694" t="s">
        <v>821</v>
      </c>
      <c r="D12694" t="s">
        <v>822</v>
      </c>
      <c r="E12694" t="s">
        <v>823</v>
      </c>
      <c r="F12694" t="s">
        <v>898</v>
      </c>
      <c r="G12694" t="s">
        <v>899</v>
      </c>
      <c r="H12694" t="s">
        <v>1138</v>
      </c>
      <c r="I12694">
        <v>212</v>
      </c>
      <c r="J12694" t="s">
        <v>1139</v>
      </c>
      <c r="K12694" t="s">
        <v>842</v>
      </c>
      <c r="L12694" t="s">
        <v>253</v>
      </c>
      <c r="M12694" t="s">
        <v>829</v>
      </c>
      <c r="N12694" t="s">
        <v>829</v>
      </c>
      <c r="O12694">
        <v>0</v>
      </c>
      <c r="P12694">
        <v>0</v>
      </c>
      <c r="Q12694">
        <v>0</v>
      </c>
      <c r="R12694">
        <v>0</v>
      </c>
      <c r="S12694">
        <v>0</v>
      </c>
      <c r="T12694">
        <v>0</v>
      </c>
      <c r="U12694">
        <v>0</v>
      </c>
      <c r="V12694">
        <v>0</v>
      </c>
    </row>
    <row r="12695" spans="1:22" x14ac:dyDescent="0.3">
      <c r="A12695">
        <v>202122</v>
      </c>
      <c r="B12695" t="s">
        <v>820</v>
      </c>
      <c r="C12695" t="s">
        <v>821</v>
      </c>
      <c r="D12695" t="s">
        <v>822</v>
      </c>
      <c r="E12695" t="s">
        <v>823</v>
      </c>
      <c r="F12695" t="s">
        <v>898</v>
      </c>
      <c r="G12695" t="s">
        <v>899</v>
      </c>
      <c r="H12695" t="s">
        <v>1138</v>
      </c>
      <c r="I12695">
        <v>212</v>
      </c>
      <c r="J12695" t="s">
        <v>1139</v>
      </c>
      <c r="K12695" t="s">
        <v>842</v>
      </c>
      <c r="L12695" t="s">
        <v>845</v>
      </c>
      <c r="M12695" t="s">
        <v>829</v>
      </c>
      <c r="N12695" t="s">
        <v>829</v>
      </c>
      <c r="O12695">
        <v>0</v>
      </c>
      <c r="P12695">
        <v>0</v>
      </c>
      <c r="Q12695">
        <v>0</v>
      </c>
      <c r="R12695">
        <v>0</v>
      </c>
      <c r="S12695">
        <v>0</v>
      </c>
      <c r="T12695">
        <v>0</v>
      </c>
      <c r="U12695">
        <v>0</v>
      </c>
      <c r="V12695">
        <v>0</v>
      </c>
    </row>
    <row r="12696" spans="1:22" x14ac:dyDescent="0.3">
      <c r="A12696">
        <v>202223</v>
      </c>
      <c r="B12696" t="s">
        <v>820</v>
      </c>
      <c r="C12696" t="s">
        <v>821</v>
      </c>
      <c r="D12696" t="s">
        <v>822</v>
      </c>
      <c r="E12696" t="s">
        <v>823</v>
      </c>
      <c r="F12696" t="s">
        <v>898</v>
      </c>
      <c r="G12696" t="s">
        <v>899</v>
      </c>
      <c r="H12696" t="s">
        <v>1138</v>
      </c>
      <c r="I12696">
        <v>212</v>
      </c>
      <c r="J12696" t="s">
        <v>1139</v>
      </c>
      <c r="K12696" t="s">
        <v>842</v>
      </c>
      <c r="L12696" t="s">
        <v>845</v>
      </c>
      <c r="M12696" t="s">
        <v>829</v>
      </c>
      <c r="N12696" t="s">
        <v>829</v>
      </c>
      <c r="O12696">
        <v>0</v>
      </c>
      <c r="P12696">
        <v>0</v>
      </c>
      <c r="Q12696">
        <v>0</v>
      </c>
      <c r="R12696">
        <v>0</v>
      </c>
      <c r="S12696">
        <v>0</v>
      </c>
      <c r="T12696">
        <v>0</v>
      </c>
      <c r="U12696">
        <v>0</v>
      </c>
      <c r="V12696">
        <v>0</v>
      </c>
    </row>
    <row r="12697" spans="1:22" x14ac:dyDescent="0.3">
      <c r="A12697">
        <v>202324</v>
      </c>
      <c r="B12697" t="s">
        <v>820</v>
      </c>
      <c r="C12697" t="s">
        <v>821</v>
      </c>
      <c r="D12697" t="s">
        <v>822</v>
      </c>
      <c r="E12697" t="s">
        <v>823</v>
      </c>
      <c r="F12697" t="s">
        <v>898</v>
      </c>
      <c r="G12697" t="s">
        <v>899</v>
      </c>
      <c r="H12697" t="s">
        <v>1138</v>
      </c>
      <c r="I12697">
        <v>212</v>
      </c>
      <c r="J12697" t="s">
        <v>1139</v>
      </c>
      <c r="K12697" t="s">
        <v>842</v>
      </c>
      <c r="L12697" t="s">
        <v>845</v>
      </c>
      <c r="M12697" t="s">
        <v>829</v>
      </c>
      <c r="N12697" t="s">
        <v>829</v>
      </c>
      <c r="O12697">
        <v>0</v>
      </c>
      <c r="P12697">
        <v>0</v>
      </c>
      <c r="Q12697">
        <v>0</v>
      </c>
      <c r="R12697">
        <v>0</v>
      </c>
      <c r="S12697">
        <v>0</v>
      </c>
      <c r="T12697">
        <v>0</v>
      </c>
      <c r="U12697">
        <v>0</v>
      </c>
      <c r="V12697">
        <v>0</v>
      </c>
    </row>
    <row r="12698" spans="1:22" x14ac:dyDescent="0.3">
      <c r="A12698">
        <v>202122</v>
      </c>
      <c r="B12698" t="s">
        <v>820</v>
      </c>
      <c r="C12698" t="s">
        <v>821</v>
      </c>
      <c r="D12698" t="s">
        <v>822</v>
      </c>
      <c r="E12698" t="s">
        <v>823</v>
      </c>
      <c r="F12698" t="s">
        <v>866</v>
      </c>
      <c r="G12698" t="s">
        <v>867</v>
      </c>
      <c r="H12698" t="s">
        <v>1140</v>
      </c>
      <c r="I12698">
        <v>877</v>
      </c>
      <c r="J12698" t="s">
        <v>1141</v>
      </c>
      <c r="K12698" t="s">
        <v>828</v>
      </c>
      <c r="L12698" t="s">
        <v>336</v>
      </c>
      <c r="M12698">
        <v>420000</v>
      </c>
      <c r="N12698">
        <v>312000</v>
      </c>
      <c r="O12698">
        <v>115000</v>
      </c>
      <c r="P12698">
        <v>3830838</v>
      </c>
      <c r="Q12698">
        <v>0</v>
      </c>
      <c r="R12698" t="s">
        <v>829</v>
      </c>
      <c r="S12698">
        <v>4677838</v>
      </c>
      <c r="T12698" t="s">
        <v>829</v>
      </c>
      <c r="U12698">
        <v>4677838</v>
      </c>
      <c r="V12698">
        <v>287</v>
      </c>
    </row>
    <row r="12699" spans="1:22" x14ac:dyDescent="0.3">
      <c r="A12699">
        <v>202223</v>
      </c>
      <c r="B12699" t="s">
        <v>820</v>
      </c>
      <c r="C12699" t="s">
        <v>821</v>
      </c>
      <c r="D12699" t="s">
        <v>822</v>
      </c>
      <c r="E12699" t="s">
        <v>823</v>
      </c>
      <c r="F12699" t="s">
        <v>866</v>
      </c>
      <c r="G12699" t="s">
        <v>867</v>
      </c>
      <c r="H12699" t="s">
        <v>1140</v>
      </c>
      <c r="I12699">
        <v>877</v>
      </c>
      <c r="J12699" t="s">
        <v>1141</v>
      </c>
      <c r="K12699" t="s">
        <v>828</v>
      </c>
      <c r="L12699" t="s">
        <v>336</v>
      </c>
      <c r="M12699">
        <v>420000</v>
      </c>
      <c r="N12699">
        <v>652000</v>
      </c>
      <c r="O12699">
        <v>615000</v>
      </c>
      <c r="P12699">
        <v>4066550</v>
      </c>
      <c r="Q12699">
        <v>0</v>
      </c>
      <c r="R12699" t="s">
        <v>829</v>
      </c>
      <c r="S12699">
        <v>5753550</v>
      </c>
      <c r="T12699" t="s">
        <v>829</v>
      </c>
      <c r="U12699">
        <v>5753550</v>
      </c>
      <c r="V12699">
        <v>375</v>
      </c>
    </row>
    <row r="12700" spans="1:22" x14ac:dyDescent="0.3">
      <c r="A12700">
        <v>202324</v>
      </c>
      <c r="B12700" t="s">
        <v>820</v>
      </c>
      <c r="C12700" t="s">
        <v>821</v>
      </c>
      <c r="D12700" t="s">
        <v>822</v>
      </c>
      <c r="E12700" t="s">
        <v>823</v>
      </c>
      <c r="F12700" t="s">
        <v>866</v>
      </c>
      <c r="G12700" t="s">
        <v>867</v>
      </c>
      <c r="H12700" t="s">
        <v>1140</v>
      </c>
      <c r="I12700">
        <v>877</v>
      </c>
      <c r="J12700" t="s">
        <v>1141</v>
      </c>
      <c r="K12700" t="s">
        <v>828</v>
      </c>
      <c r="L12700" t="s">
        <v>336</v>
      </c>
      <c r="M12700">
        <v>454924</v>
      </c>
      <c r="N12700">
        <v>594432</v>
      </c>
      <c r="O12700">
        <v>253968</v>
      </c>
      <c r="P12700">
        <v>4545684</v>
      </c>
      <c r="Q12700">
        <v>0</v>
      </c>
      <c r="R12700" t="s">
        <v>829</v>
      </c>
      <c r="S12700">
        <v>5849008</v>
      </c>
      <c r="T12700" t="s">
        <v>829</v>
      </c>
      <c r="U12700">
        <v>5849008</v>
      </c>
      <c r="V12700">
        <v>378</v>
      </c>
    </row>
    <row r="12701" spans="1:22" x14ac:dyDescent="0.3">
      <c r="A12701">
        <v>202122</v>
      </c>
      <c r="B12701" t="s">
        <v>820</v>
      </c>
      <c r="C12701" t="s">
        <v>821</v>
      </c>
      <c r="D12701" t="s">
        <v>822</v>
      </c>
      <c r="E12701" t="s">
        <v>823</v>
      </c>
      <c r="F12701" t="s">
        <v>866</v>
      </c>
      <c r="G12701" t="s">
        <v>867</v>
      </c>
      <c r="H12701" t="s">
        <v>1140</v>
      </c>
      <c r="I12701">
        <v>877</v>
      </c>
      <c r="J12701" t="s">
        <v>1141</v>
      </c>
      <c r="K12701" t="s">
        <v>828</v>
      </c>
      <c r="L12701" t="s">
        <v>235</v>
      </c>
      <c r="M12701" t="s">
        <v>829</v>
      </c>
      <c r="N12701">
        <v>0</v>
      </c>
      <c r="O12701">
        <v>0</v>
      </c>
      <c r="P12701" t="s">
        <v>829</v>
      </c>
      <c r="Q12701" t="s">
        <v>829</v>
      </c>
      <c r="R12701" t="s">
        <v>829</v>
      </c>
      <c r="S12701">
        <v>0</v>
      </c>
      <c r="T12701">
        <v>0</v>
      </c>
      <c r="U12701">
        <v>0</v>
      </c>
      <c r="V12701">
        <v>0</v>
      </c>
    </row>
    <row r="12702" spans="1:22" x14ac:dyDescent="0.3">
      <c r="A12702">
        <v>202223</v>
      </c>
      <c r="B12702" t="s">
        <v>820</v>
      </c>
      <c r="C12702" t="s">
        <v>821</v>
      </c>
      <c r="D12702" t="s">
        <v>822</v>
      </c>
      <c r="E12702" t="s">
        <v>823</v>
      </c>
      <c r="F12702" t="s">
        <v>866</v>
      </c>
      <c r="G12702" t="s">
        <v>867</v>
      </c>
      <c r="H12702" t="s">
        <v>1140</v>
      </c>
      <c r="I12702">
        <v>877</v>
      </c>
      <c r="J12702" t="s">
        <v>1141</v>
      </c>
      <c r="K12702" t="s">
        <v>828</v>
      </c>
      <c r="L12702" t="s">
        <v>235</v>
      </c>
      <c r="M12702" t="s">
        <v>829</v>
      </c>
      <c r="N12702">
        <v>0</v>
      </c>
      <c r="O12702">
        <v>0</v>
      </c>
      <c r="P12702" t="s">
        <v>829</v>
      </c>
      <c r="Q12702" t="s">
        <v>829</v>
      </c>
      <c r="R12702" t="s">
        <v>829</v>
      </c>
      <c r="S12702">
        <v>0</v>
      </c>
      <c r="T12702">
        <v>0</v>
      </c>
      <c r="U12702">
        <v>0</v>
      </c>
      <c r="V12702">
        <v>0</v>
      </c>
    </row>
    <row r="12703" spans="1:22" x14ac:dyDescent="0.3">
      <c r="A12703">
        <v>202324</v>
      </c>
      <c r="B12703" t="s">
        <v>820</v>
      </c>
      <c r="C12703" t="s">
        <v>821</v>
      </c>
      <c r="D12703" t="s">
        <v>822</v>
      </c>
      <c r="E12703" t="s">
        <v>823</v>
      </c>
      <c r="F12703" t="s">
        <v>866</v>
      </c>
      <c r="G12703" t="s">
        <v>867</v>
      </c>
      <c r="H12703" t="s">
        <v>1140</v>
      </c>
      <c r="I12703">
        <v>877</v>
      </c>
      <c r="J12703" t="s">
        <v>1141</v>
      </c>
      <c r="K12703" t="s">
        <v>828</v>
      </c>
      <c r="L12703" t="s">
        <v>235</v>
      </c>
      <c r="M12703" t="s">
        <v>829</v>
      </c>
      <c r="N12703">
        <v>0</v>
      </c>
      <c r="O12703">
        <v>0</v>
      </c>
      <c r="P12703" t="s">
        <v>829</v>
      </c>
      <c r="Q12703" t="s">
        <v>829</v>
      </c>
      <c r="R12703" t="s">
        <v>829</v>
      </c>
      <c r="S12703">
        <v>0</v>
      </c>
      <c r="T12703">
        <v>0</v>
      </c>
      <c r="U12703">
        <v>0</v>
      </c>
      <c r="V12703">
        <v>0</v>
      </c>
    </row>
    <row r="12704" spans="1:22" x14ac:dyDescent="0.3">
      <c r="A12704">
        <v>202122</v>
      </c>
      <c r="B12704" t="s">
        <v>820</v>
      </c>
      <c r="C12704" t="s">
        <v>821</v>
      </c>
      <c r="D12704" t="s">
        <v>822</v>
      </c>
      <c r="E12704" t="s">
        <v>823</v>
      </c>
      <c r="F12704" t="s">
        <v>866</v>
      </c>
      <c r="G12704" t="s">
        <v>867</v>
      </c>
      <c r="H12704" t="s">
        <v>1140</v>
      </c>
      <c r="I12704">
        <v>877</v>
      </c>
      <c r="J12704" t="s">
        <v>1141</v>
      </c>
      <c r="K12704" t="s">
        <v>828</v>
      </c>
      <c r="L12704" t="s">
        <v>534</v>
      </c>
      <c r="M12704">
        <v>0</v>
      </c>
      <c r="N12704">
        <v>982572</v>
      </c>
      <c r="O12704">
        <v>272158</v>
      </c>
      <c r="P12704">
        <v>3543907</v>
      </c>
      <c r="Q12704">
        <v>0</v>
      </c>
      <c r="R12704" t="s">
        <v>829</v>
      </c>
      <c r="S12704">
        <v>4798637</v>
      </c>
      <c r="T12704">
        <v>0</v>
      </c>
      <c r="U12704">
        <v>4798637</v>
      </c>
      <c r="V12704">
        <v>99</v>
      </c>
    </row>
    <row r="12705" spans="1:22" x14ac:dyDescent="0.3">
      <c r="A12705">
        <v>202223</v>
      </c>
      <c r="B12705" t="s">
        <v>820</v>
      </c>
      <c r="C12705" t="s">
        <v>821</v>
      </c>
      <c r="D12705" t="s">
        <v>822</v>
      </c>
      <c r="E12705" t="s">
        <v>823</v>
      </c>
      <c r="F12705" t="s">
        <v>866</v>
      </c>
      <c r="G12705" t="s">
        <v>867</v>
      </c>
      <c r="H12705" t="s">
        <v>1140</v>
      </c>
      <c r="I12705">
        <v>877</v>
      </c>
      <c r="J12705" t="s">
        <v>1141</v>
      </c>
      <c r="K12705" t="s">
        <v>828</v>
      </c>
      <c r="L12705" t="s">
        <v>534</v>
      </c>
      <c r="M12705">
        <v>120700</v>
      </c>
      <c r="N12705">
        <v>1395926</v>
      </c>
      <c r="O12705">
        <v>428822</v>
      </c>
      <c r="P12705">
        <v>3696453</v>
      </c>
      <c r="Q12705">
        <v>0</v>
      </c>
      <c r="R12705" t="s">
        <v>829</v>
      </c>
      <c r="S12705">
        <v>5641901</v>
      </c>
      <c r="T12705">
        <v>0</v>
      </c>
      <c r="U12705">
        <v>5641901</v>
      </c>
      <c r="V12705">
        <v>117</v>
      </c>
    </row>
    <row r="12706" spans="1:22" x14ac:dyDescent="0.3">
      <c r="A12706">
        <v>202324</v>
      </c>
      <c r="B12706" t="s">
        <v>820</v>
      </c>
      <c r="C12706" t="s">
        <v>821</v>
      </c>
      <c r="D12706" t="s">
        <v>822</v>
      </c>
      <c r="E12706" t="s">
        <v>823</v>
      </c>
      <c r="F12706" t="s">
        <v>866</v>
      </c>
      <c r="G12706" t="s">
        <v>867</v>
      </c>
      <c r="H12706" t="s">
        <v>1140</v>
      </c>
      <c r="I12706">
        <v>877</v>
      </c>
      <c r="J12706" t="s">
        <v>1141</v>
      </c>
      <c r="K12706" t="s">
        <v>828</v>
      </c>
      <c r="L12706" t="s">
        <v>534</v>
      </c>
      <c r="M12706">
        <v>54027</v>
      </c>
      <c r="N12706">
        <v>1747123</v>
      </c>
      <c r="O12706">
        <v>1038840</v>
      </c>
      <c r="P12706">
        <v>4072317</v>
      </c>
      <c r="Q12706">
        <v>0</v>
      </c>
      <c r="R12706" t="s">
        <v>829</v>
      </c>
      <c r="S12706">
        <v>6912306</v>
      </c>
      <c r="T12706">
        <v>0</v>
      </c>
      <c r="U12706">
        <v>6912306</v>
      </c>
      <c r="V12706">
        <v>147</v>
      </c>
    </row>
    <row r="12707" spans="1:22" x14ac:dyDescent="0.3">
      <c r="A12707">
        <v>202122</v>
      </c>
      <c r="B12707" t="s">
        <v>820</v>
      </c>
      <c r="C12707" t="s">
        <v>821</v>
      </c>
      <c r="D12707" t="s">
        <v>822</v>
      </c>
      <c r="E12707" t="s">
        <v>823</v>
      </c>
      <c r="F12707" t="s">
        <v>866</v>
      </c>
      <c r="G12707" t="s">
        <v>867</v>
      </c>
      <c r="H12707" t="s">
        <v>1140</v>
      </c>
      <c r="I12707">
        <v>877</v>
      </c>
      <c r="J12707" t="s">
        <v>1141</v>
      </c>
      <c r="K12707" t="s">
        <v>828</v>
      </c>
      <c r="L12707" t="s">
        <v>603</v>
      </c>
      <c r="M12707" t="s">
        <v>829</v>
      </c>
      <c r="N12707" t="s">
        <v>829</v>
      </c>
      <c r="O12707" t="s">
        <v>829</v>
      </c>
      <c r="P12707">
        <v>0</v>
      </c>
      <c r="Q12707">
        <v>0</v>
      </c>
      <c r="R12707">
        <v>0</v>
      </c>
      <c r="S12707">
        <v>0</v>
      </c>
      <c r="T12707">
        <v>0</v>
      </c>
      <c r="U12707">
        <v>0</v>
      </c>
      <c r="V12707">
        <v>0</v>
      </c>
    </row>
    <row r="12708" spans="1:22" x14ac:dyDescent="0.3">
      <c r="A12708">
        <v>202223</v>
      </c>
      <c r="B12708" t="s">
        <v>820</v>
      </c>
      <c r="C12708" t="s">
        <v>821</v>
      </c>
      <c r="D12708" t="s">
        <v>822</v>
      </c>
      <c r="E12708" t="s">
        <v>823</v>
      </c>
      <c r="F12708" t="s">
        <v>866</v>
      </c>
      <c r="G12708" t="s">
        <v>867</v>
      </c>
      <c r="H12708" t="s">
        <v>1140</v>
      </c>
      <c r="I12708">
        <v>877</v>
      </c>
      <c r="J12708" t="s">
        <v>1141</v>
      </c>
      <c r="K12708" t="s">
        <v>828</v>
      </c>
      <c r="L12708" t="s">
        <v>603</v>
      </c>
      <c r="M12708" t="s">
        <v>829</v>
      </c>
      <c r="N12708" t="s">
        <v>829</v>
      </c>
      <c r="O12708" t="s">
        <v>829</v>
      </c>
      <c r="P12708">
        <v>0</v>
      </c>
      <c r="Q12708">
        <v>0</v>
      </c>
      <c r="R12708">
        <v>0</v>
      </c>
      <c r="S12708">
        <v>0</v>
      </c>
      <c r="T12708">
        <v>0</v>
      </c>
      <c r="U12708">
        <v>0</v>
      </c>
      <c r="V12708">
        <v>0</v>
      </c>
    </row>
    <row r="12709" spans="1:22" x14ac:dyDescent="0.3">
      <c r="A12709">
        <v>202324</v>
      </c>
      <c r="B12709" t="s">
        <v>820</v>
      </c>
      <c r="C12709" t="s">
        <v>821</v>
      </c>
      <c r="D12709" t="s">
        <v>822</v>
      </c>
      <c r="E12709" t="s">
        <v>823</v>
      </c>
      <c r="F12709" t="s">
        <v>866</v>
      </c>
      <c r="G12709" t="s">
        <v>867</v>
      </c>
      <c r="H12709" t="s">
        <v>1140</v>
      </c>
      <c r="I12709">
        <v>877</v>
      </c>
      <c r="J12709" t="s">
        <v>1141</v>
      </c>
      <c r="K12709" t="s">
        <v>828</v>
      </c>
      <c r="L12709" t="s">
        <v>603</v>
      </c>
      <c r="M12709" t="s">
        <v>829</v>
      </c>
      <c r="N12709" t="s">
        <v>829</v>
      </c>
      <c r="O12709" t="s">
        <v>829</v>
      </c>
      <c r="P12709">
        <v>0</v>
      </c>
      <c r="Q12709">
        <v>0</v>
      </c>
      <c r="R12709">
        <v>0</v>
      </c>
      <c r="S12709">
        <v>0</v>
      </c>
      <c r="T12709">
        <v>0</v>
      </c>
      <c r="U12709">
        <v>0</v>
      </c>
      <c r="V12709">
        <v>0</v>
      </c>
    </row>
    <row r="12710" spans="1:22" x14ac:dyDescent="0.3">
      <c r="A12710">
        <v>202122</v>
      </c>
      <c r="B12710" t="s">
        <v>820</v>
      </c>
      <c r="C12710" t="s">
        <v>821</v>
      </c>
      <c r="D12710" t="s">
        <v>822</v>
      </c>
      <c r="E12710" t="s">
        <v>823</v>
      </c>
      <c r="F12710" t="s">
        <v>866</v>
      </c>
      <c r="G12710" t="s">
        <v>867</v>
      </c>
      <c r="H12710" t="s">
        <v>1140</v>
      </c>
      <c r="I12710">
        <v>877</v>
      </c>
      <c r="J12710" t="s">
        <v>1141</v>
      </c>
      <c r="K12710" t="s">
        <v>828</v>
      </c>
      <c r="L12710" t="s">
        <v>606</v>
      </c>
      <c r="M12710">
        <v>0</v>
      </c>
      <c r="N12710">
        <v>0</v>
      </c>
      <c r="O12710">
        <v>0</v>
      </c>
      <c r="P12710">
        <v>0</v>
      </c>
      <c r="Q12710">
        <v>0</v>
      </c>
      <c r="R12710">
        <v>0</v>
      </c>
      <c r="S12710">
        <v>0</v>
      </c>
      <c r="T12710">
        <v>0</v>
      </c>
      <c r="U12710">
        <v>0</v>
      </c>
      <c r="V12710">
        <v>0</v>
      </c>
    </row>
    <row r="12711" spans="1:22" x14ac:dyDescent="0.3">
      <c r="A12711">
        <v>202223</v>
      </c>
      <c r="B12711" t="s">
        <v>820</v>
      </c>
      <c r="C12711" t="s">
        <v>821</v>
      </c>
      <c r="D12711" t="s">
        <v>822</v>
      </c>
      <c r="E12711" t="s">
        <v>823</v>
      </c>
      <c r="F12711" t="s">
        <v>866</v>
      </c>
      <c r="G12711" t="s">
        <v>867</v>
      </c>
      <c r="H12711" t="s">
        <v>1140</v>
      </c>
      <c r="I12711">
        <v>877</v>
      </c>
      <c r="J12711" t="s">
        <v>1141</v>
      </c>
      <c r="K12711" t="s">
        <v>828</v>
      </c>
      <c r="L12711" t="s">
        <v>606</v>
      </c>
      <c r="M12711">
        <v>0</v>
      </c>
      <c r="N12711">
        <v>0</v>
      </c>
      <c r="O12711">
        <v>0</v>
      </c>
      <c r="P12711">
        <v>0</v>
      </c>
      <c r="Q12711">
        <v>0</v>
      </c>
      <c r="R12711">
        <v>0</v>
      </c>
      <c r="S12711">
        <v>0</v>
      </c>
      <c r="T12711">
        <v>0</v>
      </c>
      <c r="U12711">
        <v>0</v>
      </c>
      <c r="V12711">
        <v>0</v>
      </c>
    </row>
    <row r="12712" spans="1:22" x14ac:dyDescent="0.3">
      <c r="A12712">
        <v>202324</v>
      </c>
      <c r="B12712" t="s">
        <v>820</v>
      </c>
      <c r="C12712" t="s">
        <v>821</v>
      </c>
      <c r="D12712" t="s">
        <v>822</v>
      </c>
      <c r="E12712" t="s">
        <v>823</v>
      </c>
      <c r="F12712" t="s">
        <v>866</v>
      </c>
      <c r="G12712" t="s">
        <v>867</v>
      </c>
      <c r="H12712" t="s">
        <v>1140</v>
      </c>
      <c r="I12712">
        <v>877</v>
      </c>
      <c r="J12712" t="s">
        <v>1141</v>
      </c>
      <c r="K12712" t="s">
        <v>828</v>
      </c>
      <c r="L12712" t="s">
        <v>606</v>
      </c>
      <c r="M12712">
        <v>0</v>
      </c>
      <c r="N12712">
        <v>0</v>
      </c>
      <c r="O12712">
        <v>0</v>
      </c>
      <c r="P12712">
        <v>0</v>
      </c>
      <c r="Q12712">
        <v>0</v>
      </c>
      <c r="R12712">
        <v>0</v>
      </c>
      <c r="S12712">
        <v>0</v>
      </c>
      <c r="T12712">
        <v>0</v>
      </c>
      <c r="U12712">
        <v>0</v>
      </c>
      <c r="V12712">
        <v>0</v>
      </c>
    </row>
    <row r="12713" spans="1:22" x14ac:dyDescent="0.3">
      <c r="A12713">
        <v>202122</v>
      </c>
      <c r="B12713" t="s">
        <v>820</v>
      </c>
      <c r="C12713" t="s">
        <v>821</v>
      </c>
      <c r="D12713" t="s">
        <v>822</v>
      </c>
      <c r="E12713" t="s">
        <v>823</v>
      </c>
      <c r="F12713" t="s">
        <v>866</v>
      </c>
      <c r="G12713" t="s">
        <v>867</v>
      </c>
      <c r="H12713" t="s">
        <v>1140</v>
      </c>
      <c r="I12713">
        <v>877</v>
      </c>
      <c r="J12713" t="s">
        <v>1141</v>
      </c>
      <c r="K12713" t="s">
        <v>828</v>
      </c>
      <c r="L12713" t="s">
        <v>609</v>
      </c>
      <c r="M12713" t="s">
        <v>829</v>
      </c>
      <c r="N12713" t="s">
        <v>829</v>
      </c>
      <c r="O12713" t="s">
        <v>829</v>
      </c>
      <c r="P12713" t="s">
        <v>829</v>
      </c>
      <c r="Q12713">
        <v>0</v>
      </c>
      <c r="R12713" t="s">
        <v>829</v>
      </c>
      <c r="S12713">
        <v>0</v>
      </c>
      <c r="T12713">
        <v>0</v>
      </c>
      <c r="U12713">
        <v>0</v>
      </c>
      <c r="V12713">
        <v>0</v>
      </c>
    </row>
    <row r="12714" spans="1:22" x14ac:dyDescent="0.3">
      <c r="A12714">
        <v>202223</v>
      </c>
      <c r="B12714" t="s">
        <v>820</v>
      </c>
      <c r="C12714" t="s">
        <v>821</v>
      </c>
      <c r="D12714" t="s">
        <v>822</v>
      </c>
      <c r="E12714" t="s">
        <v>823</v>
      </c>
      <c r="F12714" t="s">
        <v>866</v>
      </c>
      <c r="G12714" t="s">
        <v>867</v>
      </c>
      <c r="H12714" t="s">
        <v>1140</v>
      </c>
      <c r="I12714">
        <v>877</v>
      </c>
      <c r="J12714" t="s">
        <v>1141</v>
      </c>
      <c r="K12714" t="s">
        <v>828</v>
      </c>
      <c r="L12714" t="s">
        <v>609</v>
      </c>
      <c r="M12714" t="s">
        <v>829</v>
      </c>
      <c r="N12714" t="s">
        <v>829</v>
      </c>
      <c r="O12714" t="s">
        <v>829</v>
      </c>
      <c r="P12714" t="s">
        <v>829</v>
      </c>
      <c r="Q12714">
        <v>0</v>
      </c>
      <c r="R12714" t="s">
        <v>829</v>
      </c>
      <c r="S12714">
        <v>0</v>
      </c>
      <c r="T12714">
        <v>0</v>
      </c>
      <c r="U12714">
        <v>0</v>
      </c>
      <c r="V12714">
        <v>0</v>
      </c>
    </row>
    <row r="12715" spans="1:22" x14ac:dyDescent="0.3">
      <c r="A12715">
        <v>202122</v>
      </c>
      <c r="B12715" t="s">
        <v>820</v>
      </c>
      <c r="C12715" t="s">
        <v>821</v>
      </c>
      <c r="D12715" t="s">
        <v>822</v>
      </c>
      <c r="E12715" t="s">
        <v>823</v>
      </c>
      <c r="F12715" t="s">
        <v>866</v>
      </c>
      <c r="G12715" t="s">
        <v>867</v>
      </c>
      <c r="H12715" t="s">
        <v>1140</v>
      </c>
      <c r="I12715">
        <v>877</v>
      </c>
      <c r="J12715" t="s">
        <v>1141</v>
      </c>
      <c r="K12715" t="s">
        <v>828</v>
      </c>
      <c r="L12715" t="s">
        <v>830</v>
      </c>
      <c r="M12715">
        <v>0</v>
      </c>
      <c r="N12715">
        <v>77730</v>
      </c>
      <c r="O12715">
        <v>19800</v>
      </c>
      <c r="P12715">
        <v>19000</v>
      </c>
      <c r="Q12715">
        <v>0</v>
      </c>
      <c r="R12715">
        <v>0</v>
      </c>
      <c r="S12715">
        <v>116530</v>
      </c>
      <c r="T12715">
        <v>9000</v>
      </c>
      <c r="U12715">
        <v>107530</v>
      </c>
      <c r="V12715">
        <v>2</v>
      </c>
    </row>
    <row r="12716" spans="1:22" x14ac:dyDescent="0.3">
      <c r="A12716">
        <v>202223</v>
      </c>
      <c r="B12716" t="s">
        <v>820</v>
      </c>
      <c r="C12716" t="s">
        <v>821</v>
      </c>
      <c r="D12716" t="s">
        <v>822</v>
      </c>
      <c r="E12716" t="s">
        <v>823</v>
      </c>
      <c r="F12716" t="s">
        <v>866</v>
      </c>
      <c r="G12716" t="s">
        <v>867</v>
      </c>
      <c r="H12716" t="s">
        <v>1140</v>
      </c>
      <c r="I12716">
        <v>877</v>
      </c>
      <c r="J12716" t="s">
        <v>1141</v>
      </c>
      <c r="K12716" t="s">
        <v>828</v>
      </c>
      <c r="L12716" t="s">
        <v>830</v>
      </c>
      <c r="M12716">
        <v>0</v>
      </c>
      <c r="N12716">
        <v>72835</v>
      </c>
      <c r="O12716">
        <v>25928</v>
      </c>
      <c r="P12716">
        <v>17771</v>
      </c>
      <c r="Q12716">
        <v>0</v>
      </c>
      <c r="R12716">
        <v>0</v>
      </c>
      <c r="S12716">
        <v>116534</v>
      </c>
      <c r="T12716">
        <v>9000</v>
      </c>
      <c r="U12716">
        <v>107534</v>
      </c>
      <c r="V12716">
        <v>2</v>
      </c>
    </row>
    <row r="12717" spans="1:22" x14ac:dyDescent="0.3">
      <c r="A12717">
        <v>202324</v>
      </c>
      <c r="B12717" t="s">
        <v>820</v>
      </c>
      <c r="C12717" t="s">
        <v>821</v>
      </c>
      <c r="D12717" t="s">
        <v>822</v>
      </c>
      <c r="E12717" t="s">
        <v>823</v>
      </c>
      <c r="F12717" t="s">
        <v>866</v>
      </c>
      <c r="G12717" t="s">
        <v>867</v>
      </c>
      <c r="H12717" t="s">
        <v>1140</v>
      </c>
      <c r="I12717">
        <v>877</v>
      </c>
      <c r="J12717" t="s">
        <v>1141</v>
      </c>
      <c r="K12717" t="s">
        <v>828</v>
      </c>
      <c r="L12717" t="s">
        <v>830</v>
      </c>
      <c r="M12717">
        <v>0</v>
      </c>
      <c r="N12717">
        <v>72835</v>
      </c>
      <c r="O12717">
        <v>25928</v>
      </c>
      <c r="P12717">
        <v>17771</v>
      </c>
      <c r="Q12717">
        <v>0</v>
      </c>
      <c r="R12717">
        <v>0</v>
      </c>
      <c r="S12717">
        <v>116534</v>
      </c>
      <c r="T12717">
        <v>9000</v>
      </c>
      <c r="U12717">
        <v>107534</v>
      </c>
      <c r="V12717">
        <v>2</v>
      </c>
    </row>
    <row r="12718" spans="1:22" x14ac:dyDescent="0.3">
      <c r="A12718">
        <v>202122</v>
      </c>
      <c r="B12718" t="s">
        <v>820</v>
      </c>
      <c r="C12718" t="s">
        <v>821</v>
      </c>
      <c r="D12718" t="s">
        <v>822</v>
      </c>
      <c r="E12718" t="s">
        <v>823</v>
      </c>
      <c r="F12718" t="s">
        <v>866</v>
      </c>
      <c r="G12718" t="s">
        <v>867</v>
      </c>
      <c r="H12718" t="s">
        <v>1140</v>
      </c>
      <c r="I12718">
        <v>877</v>
      </c>
      <c r="J12718" t="s">
        <v>1141</v>
      </c>
      <c r="K12718" t="s">
        <v>828</v>
      </c>
      <c r="L12718" t="s">
        <v>537</v>
      </c>
      <c r="M12718">
        <v>0</v>
      </c>
      <c r="N12718">
        <v>707322</v>
      </c>
      <c r="O12718">
        <v>946122</v>
      </c>
      <c r="P12718">
        <v>0</v>
      </c>
      <c r="Q12718">
        <v>248360</v>
      </c>
      <c r="R12718">
        <v>0</v>
      </c>
      <c r="S12718">
        <v>1901803</v>
      </c>
      <c r="T12718">
        <v>60000</v>
      </c>
      <c r="U12718">
        <v>1841803</v>
      </c>
      <c r="V12718">
        <v>38</v>
      </c>
    </row>
    <row r="12719" spans="1:22" x14ac:dyDescent="0.3">
      <c r="A12719">
        <v>202223</v>
      </c>
      <c r="B12719" t="s">
        <v>820</v>
      </c>
      <c r="C12719" t="s">
        <v>821</v>
      </c>
      <c r="D12719" t="s">
        <v>822</v>
      </c>
      <c r="E12719" t="s">
        <v>823</v>
      </c>
      <c r="F12719" t="s">
        <v>866</v>
      </c>
      <c r="G12719" t="s">
        <v>867</v>
      </c>
      <c r="H12719" t="s">
        <v>1140</v>
      </c>
      <c r="I12719">
        <v>877</v>
      </c>
      <c r="J12719" t="s">
        <v>1141</v>
      </c>
      <c r="K12719" t="s">
        <v>828</v>
      </c>
      <c r="L12719" t="s">
        <v>537</v>
      </c>
      <c r="M12719">
        <v>0</v>
      </c>
      <c r="N12719">
        <v>1037467</v>
      </c>
      <c r="O12719">
        <v>1514575</v>
      </c>
      <c r="P12719">
        <v>0</v>
      </c>
      <c r="Q12719">
        <v>261800</v>
      </c>
      <c r="R12719">
        <v>0</v>
      </c>
      <c r="S12719">
        <v>2813841</v>
      </c>
      <c r="T12719">
        <v>0</v>
      </c>
      <c r="U12719">
        <v>2813841</v>
      </c>
      <c r="V12719">
        <v>58</v>
      </c>
    </row>
    <row r="12720" spans="1:22" x14ac:dyDescent="0.3">
      <c r="A12720">
        <v>202324</v>
      </c>
      <c r="B12720" t="s">
        <v>820</v>
      </c>
      <c r="C12720" t="s">
        <v>821</v>
      </c>
      <c r="D12720" t="s">
        <v>822</v>
      </c>
      <c r="E12720" t="s">
        <v>823</v>
      </c>
      <c r="F12720" t="s">
        <v>866</v>
      </c>
      <c r="G12720" t="s">
        <v>867</v>
      </c>
      <c r="H12720" t="s">
        <v>1140</v>
      </c>
      <c r="I12720">
        <v>877</v>
      </c>
      <c r="J12720" t="s">
        <v>1141</v>
      </c>
      <c r="K12720" t="s">
        <v>828</v>
      </c>
      <c r="L12720" t="s">
        <v>537</v>
      </c>
      <c r="M12720">
        <v>0</v>
      </c>
      <c r="N12720">
        <v>279024</v>
      </c>
      <c r="O12720">
        <v>228292</v>
      </c>
      <c r="P12720">
        <v>0</v>
      </c>
      <c r="Q12720">
        <v>345952</v>
      </c>
      <c r="R12720">
        <v>0</v>
      </c>
      <c r="S12720">
        <v>853268</v>
      </c>
      <c r="T12720">
        <v>0</v>
      </c>
      <c r="U12720">
        <v>853268</v>
      </c>
      <c r="V12720">
        <v>18</v>
      </c>
    </row>
    <row r="12721" spans="1:22" x14ac:dyDescent="0.3">
      <c r="A12721">
        <v>202122</v>
      </c>
      <c r="B12721" t="s">
        <v>820</v>
      </c>
      <c r="C12721" t="s">
        <v>821</v>
      </c>
      <c r="D12721" t="s">
        <v>822</v>
      </c>
      <c r="E12721" t="s">
        <v>823</v>
      </c>
      <c r="F12721" t="s">
        <v>866</v>
      </c>
      <c r="G12721" t="s">
        <v>867</v>
      </c>
      <c r="H12721" t="s">
        <v>1140</v>
      </c>
      <c r="I12721">
        <v>877</v>
      </c>
      <c r="J12721" t="s">
        <v>1141</v>
      </c>
      <c r="K12721" t="s">
        <v>828</v>
      </c>
      <c r="L12721" t="s">
        <v>572</v>
      </c>
      <c r="M12721">
        <v>0</v>
      </c>
      <c r="N12721">
        <v>0</v>
      </c>
      <c r="O12721">
        <v>0</v>
      </c>
      <c r="P12721">
        <v>4309426</v>
      </c>
      <c r="Q12721">
        <v>0</v>
      </c>
      <c r="R12721">
        <v>4058471</v>
      </c>
      <c r="S12721">
        <v>8367896</v>
      </c>
      <c r="T12721">
        <v>146560</v>
      </c>
      <c r="U12721">
        <v>8221337</v>
      </c>
      <c r="V12721">
        <v>170</v>
      </c>
    </row>
    <row r="12722" spans="1:22" x14ac:dyDescent="0.3">
      <c r="A12722">
        <v>202223</v>
      </c>
      <c r="B12722" t="s">
        <v>820</v>
      </c>
      <c r="C12722" t="s">
        <v>821</v>
      </c>
      <c r="D12722" t="s">
        <v>822</v>
      </c>
      <c r="E12722" t="s">
        <v>823</v>
      </c>
      <c r="F12722" t="s">
        <v>866</v>
      </c>
      <c r="G12722" t="s">
        <v>867</v>
      </c>
      <c r="H12722" t="s">
        <v>1140</v>
      </c>
      <c r="I12722">
        <v>877</v>
      </c>
      <c r="J12722" t="s">
        <v>1141</v>
      </c>
      <c r="K12722" t="s">
        <v>828</v>
      </c>
      <c r="L12722" t="s">
        <v>572</v>
      </c>
      <c r="M12722">
        <v>0</v>
      </c>
      <c r="N12722">
        <v>0</v>
      </c>
      <c r="O12722">
        <v>4046700</v>
      </c>
      <c r="P12722">
        <v>0</v>
      </c>
      <c r="Q12722">
        <v>0</v>
      </c>
      <c r="R12722">
        <v>3986492</v>
      </c>
      <c r="S12722">
        <v>8033192</v>
      </c>
      <c r="T12722">
        <v>0</v>
      </c>
      <c r="U12722">
        <v>8033192</v>
      </c>
      <c r="V12722">
        <v>167</v>
      </c>
    </row>
    <row r="12723" spans="1:22" x14ac:dyDescent="0.3">
      <c r="A12723">
        <v>202324</v>
      </c>
      <c r="B12723" t="s">
        <v>820</v>
      </c>
      <c r="C12723" t="s">
        <v>821</v>
      </c>
      <c r="D12723" t="s">
        <v>822</v>
      </c>
      <c r="E12723" t="s">
        <v>823</v>
      </c>
      <c r="F12723" t="s">
        <v>866</v>
      </c>
      <c r="G12723" t="s">
        <v>867</v>
      </c>
      <c r="H12723" t="s">
        <v>1140</v>
      </c>
      <c r="I12723">
        <v>877</v>
      </c>
      <c r="J12723" t="s">
        <v>1141</v>
      </c>
      <c r="K12723" t="s">
        <v>828</v>
      </c>
      <c r="L12723" t="s">
        <v>572</v>
      </c>
      <c r="M12723">
        <v>52146</v>
      </c>
      <c r="N12723">
        <v>0</v>
      </c>
      <c r="O12723">
        <v>0</v>
      </c>
      <c r="P12723">
        <v>5800466</v>
      </c>
      <c r="Q12723">
        <v>0</v>
      </c>
      <c r="R12723">
        <v>4932713</v>
      </c>
      <c r="S12723">
        <v>10785326</v>
      </c>
      <c r="T12723">
        <v>0</v>
      </c>
      <c r="U12723">
        <v>10785326</v>
      </c>
      <c r="V12723">
        <v>229</v>
      </c>
    </row>
    <row r="12724" spans="1:22" x14ac:dyDescent="0.3">
      <c r="A12724">
        <v>202122</v>
      </c>
      <c r="B12724" t="s">
        <v>820</v>
      </c>
      <c r="C12724" t="s">
        <v>821</v>
      </c>
      <c r="D12724" t="s">
        <v>822</v>
      </c>
      <c r="E12724" t="s">
        <v>823</v>
      </c>
      <c r="F12724" t="s">
        <v>866</v>
      </c>
      <c r="G12724" t="s">
        <v>867</v>
      </c>
      <c r="H12724" t="s">
        <v>1140</v>
      </c>
      <c r="I12724">
        <v>877</v>
      </c>
      <c r="J12724" t="s">
        <v>1141</v>
      </c>
      <c r="K12724" t="s">
        <v>828</v>
      </c>
      <c r="L12724" t="s">
        <v>539</v>
      </c>
      <c r="M12724">
        <v>0</v>
      </c>
      <c r="N12724">
        <v>0</v>
      </c>
      <c r="O12724">
        <v>0</v>
      </c>
      <c r="P12724" t="s">
        <v>829</v>
      </c>
      <c r="Q12724" t="s">
        <v>829</v>
      </c>
      <c r="R12724" t="s">
        <v>829</v>
      </c>
      <c r="S12724">
        <v>0</v>
      </c>
      <c r="T12724">
        <v>0</v>
      </c>
      <c r="U12724">
        <v>0</v>
      </c>
      <c r="V12724">
        <v>0</v>
      </c>
    </row>
    <row r="12725" spans="1:22" x14ac:dyDescent="0.3">
      <c r="A12725">
        <v>202223</v>
      </c>
      <c r="B12725" t="s">
        <v>820</v>
      </c>
      <c r="C12725" t="s">
        <v>821</v>
      </c>
      <c r="D12725" t="s">
        <v>822</v>
      </c>
      <c r="E12725" t="s">
        <v>823</v>
      </c>
      <c r="F12725" t="s">
        <v>866</v>
      </c>
      <c r="G12725" t="s">
        <v>867</v>
      </c>
      <c r="H12725" t="s">
        <v>1140</v>
      </c>
      <c r="I12725">
        <v>877</v>
      </c>
      <c r="J12725" t="s">
        <v>1141</v>
      </c>
      <c r="K12725" t="s">
        <v>828</v>
      </c>
      <c r="L12725" t="s">
        <v>539</v>
      </c>
      <c r="M12725">
        <v>0</v>
      </c>
      <c r="N12725">
        <v>0</v>
      </c>
      <c r="O12725">
        <v>0</v>
      </c>
      <c r="P12725" t="s">
        <v>829</v>
      </c>
      <c r="Q12725" t="s">
        <v>829</v>
      </c>
      <c r="R12725" t="s">
        <v>829</v>
      </c>
      <c r="S12725">
        <v>0</v>
      </c>
      <c r="T12725">
        <v>0</v>
      </c>
      <c r="U12725">
        <v>0</v>
      </c>
      <c r="V12725">
        <v>0</v>
      </c>
    </row>
    <row r="12726" spans="1:22" x14ac:dyDescent="0.3">
      <c r="A12726">
        <v>202324</v>
      </c>
      <c r="B12726" t="s">
        <v>820</v>
      </c>
      <c r="C12726" t="s">
        <v>821</v>
      </c>
      <c r="D12726" t="s">
        <v>822</v>
      </c>
      <c r="E12726" t="s">
        <v>823</v>
      </c>
      <c r="F12726" t="s">
        <v>866</v>
      </c>
      <c r="G12726" t="s">
        <v>867</v>
      </c>
      <c r="H12726" t="s">
        <v>1140</v>
      </c>
      <c r="I12726">
        <v>877</v>
      </c>
      <c r="J12726" t="s">
        <v>1141</v>
      </c>
      <c r="K12726" t="s">
        <v>828</v>
      </c>
      <c r="L12726" t="s">
        <v>539</v>
      </c>
      <c r="M12726">
        <v>0</v>
      </c>
      <c r="N12726">
        <v>0</v>
      </c>
      <c r="O12726">
        <v>0</v>
      </c>
      <c r="P12726" t="s">
        <v>829</v>
      </c>
      <c r="Q12726" t="s">
        <v>829</v>
      </c>
      <c r="R12726" t="s">
        <v>829</v>
      </c>
      <c r="S12726">
        <v>0</v>
      </c>
      <c r="T12726">
        <v>0</v>
      </c>
      <c r="U12726">
        <v>0</v>
      </c>
      <c r="V12726">
        <v>0</v>
      </c>
    </row>
    <row r="12727" spans="1:22" x14ac:dyDescent="0.3">
      <c r="A12727">
        <v>202122</v>
      </c>
      <c r="B12727" t="s">
        <v>820</v>
      </c>
      <c r="C12727" t="s">
        <v>821</v>
      </c>
      <c r="D12727" t="s">
        <v>822</v>
      </c>
      <c r="E12727" t="s">
        <v>823</v>
      </c>
      <c r="F12727" t="s">
        <v>866</v>
      </c>
      <c r="G12727" t="s">
        <v>867</v>
      </c>
      <c r="H12727" t="s">
        <v>1140</v>
      </c>
      <c r="I12727">
        <v>877</v>
      </c>
      <c r="J12727" t="s">
        <v>1141</v>
      </c>
      <c r="K12727" t="s">
        <v>828</v>
      </c>
      <c r="L12727" t="s">
        <v>541</v>
      </c>
      <c r="M12727">
        <v>37500</v>
      </c>
      <c r="N12727">
        <v>251937</v>
      </c>
      <c r="O12727">
        <v>130760</v>
      </c>
      <c r="P12727">
        <v>17954</v>
      </c>
      <c r="Q12727">
        <v>0</v>
      </c>
      <c r="R12727">
        <v>0</v>
      </c>
      <c r="S12727">
        <v>438150</v>
      </c>
      <c r="T12727">
        <v>0</v>
      </c>
      <c r="U12727">
        <v>438150</v>
      </c>
      <c r="V12727">
        <v>9</v>
      </c>
    </row>
    <row r="12728" spans="1:22" x14ac:dyDescent="0.3">
      <c r="A12728">
        <v>202223</v>
      </c>
      <c r="B12728" t="s">
        <v>820</v>
      </c>
      <c r="C12728" t="s">
        <v>821</v>
      </c>
      <c r="D12728" t="s">
        <v>822</v>
      </c>
      <c r="E12728" t="s">
        <v>823</v>
      </c>
      <c r="F12728" t="s">
        <v>866</v>
      </c>
      <c r="G12728" t="s">
        <v>867</v>
      </c>
      <c r="H12728" t="s">
        <v>1140</v>
      </c>
      <c r="I12728">
        <v>877</v>
      </c>
      <c r="J12728" t="s">
        <v>1141</v>
      </c>
      <c r="K12728" t="s">
        <v>828</v>
      </c>
      <c r="L12728" t="s">
        <v>541</v>
      </c>
      <c r="M12728">
        <v>35000</v>
      </c>
      <c r="N12728">
        <v>562967</v>
      </c>
      <c r="O12728">
        <v>418156</v>
      </c>
      <c r="P12728">
        <v>240991</v>
      </c>
      <c r="Q12728">
        <v>0</v>
      </c>
      <c r="R12728">
        <v>0</v>
      </c>
      <c r="S12728">
        <v>1257113</v>
      </c>
      <c r="T12728">
        <v>0</v>
      </c>
      <c r="U12728">
        <v>1257113</v>
      </c>
      <c r="V12728">
        <v>26</v>
      </c>
    </row>
    <row r="12729" spans="1:22" x14ac:dyDescent="0.3">
      <c r="A12729">
        <v>202324</v>
      </c>
      <c r="B12729" t="s">
        <v>820</v>
      </c>
      <c r="C12729" t="s">
        <v>821</v>
      </c>
      <c r="D12729" t="s">
        <v>822</v>
      </c>
      <c r="E12729" t="s">
        <v>823</v>
      </c>
      <c r="F12729" t="s">
        <v>866</v>
      </c>
      <c r="G12729" t="s">
        <v>867</v>
      </c>
      <c r="H12729" t="s">
        <v>1140</v>
      </c>
      <c r="I12729">
        <v>877</v>
      </c>
      <c r="J12729" t="s">
        <v>1141</v>
      </c>
      <c r="K12729" t="s">
        <v>828</v>
      </c>
      <c r="L12729" t="s">
        <v>541</v>
      </c>
      <c r="M12729">
        <v>35000</v>
      </c>
      <c r="N12729">
        <v>964815</v>
      </c>
      <c r="O12729">
        <v>659264</v>
      </c>
      <c r="P12729">
        <v>401730</v>
      </c>
      <c r="Q12729">
        <v>0</v>
      </c>
      <c r="R12729">
        <v>0</v>
      </c>
      <c r="S12729">
        <v>2060809</v>
      </c>
      <c r="T12729">
        <v>0</v>
      </c>
      <c r="U12729">
        <v>2060809</v>
      </c>
      <c r="V12729">
        <v>44</v>
      </c>
    </row>
    <row r="12730" spans="1:22" x14ac:dyDescent="0.3">
      <c r="A12730">
        <v>202122</v>
      </c>
      <c r="B12730" t="s">
        <v>820</v>
      </c>
      <c r="C12730" t="s">
        <v>821</v>
      </c>
      <c r="D12730" t="s">
        <v>822</v>
      </c>
      <c r="E12730" t="s">
        <v>823</v>
      </c>
      <c r="F12730" t="s">
        <v>866</v>
      </c>
      <c r="G12730" t="s">
        <v>867</v>
      </c>
      <c r="H12730" t="s">
        <v>1140</v>
      </c>
      <c r="I12730">
        <v>877</v>
      </c>
      <c r="J12730" t="s">
        <v>1141</v>
      </c>
      <c r="K12730" t="s">
        <v>828</v>
      </c>
      <c r="L12730" t="s">
        <v>831</v>
      </c>
      <c r="M12730" t="s">
        <v>829</v>
      </c>
      <c r="N12730" t="s">
        <v>829</v>
      </c>
      <c r="O12730" t="s">
        <v>829</v>
      </c>
      <c r="P12730">
        <v>366230</v>
      </c>
      <c r="Q12730">
        <v>0</v>
      </c>
      <c r="R12730" t="s">
        <v>829</v>
      </c>
      <c r="S12730">
        <v>366230</v>
      </c>
      <c r="T12730">
        <v>0</v>
      </c>
      <c r="U12730">
        <v>366230</v>
      </c>
      <c r="V12730">
        <v>8</v>
      </c>
    </row>
    <row r="12731" spans="1:22" x14ac:dyDescent="0.3">
      <c r="A12731">
        <v>202223</v>
      </c>
      <c r="B12731" t="s">
        <v>820</v>
      </c>
      <c r="C12731" t="s">
        <v>821</v>
      </c>
      <c r="D12731" t="s">
        <v>822</v>
      </c>
      <c r="E12731" t="s">
        <v>823</v>
      </c>
      <c r="F12731" t="s">
        <v>866</v>
      </c>
      <c r="G12731" t="s">
        <v>867</v>
      </c>
      <c r="H12731" t="s">
        <v>1140</v>
      </c>
      <c r="I12731">
        <v>877</v>
      </c>
      <c r="J12731" t="s">
        <v>1141</v>
      </c>
      <c r="K12731" t="s">
        <v>828</v>
      </c>
      <c r="L12731" t="s">
        <v>831</v>
      </c>
      <c r="M12731" t="s">
        <v>829</v>
      </c>
      <c r="N12731" t="s">
        <v>829</v>
      </c>
      <c r="O12731" t="s">
        <v>829</v>
      </c>
      <c r="P12731">
        <v>485716</v>
      </c>
      <c r="Q12731">
        <v>0</v>
      </c>
      <c r="R12731" t="s">
        <v>829</v>
      </c>
      <c r="S12731">
        <v>485716</v>
      </c>
      <c r="T12731">
        <v>0</v>
      </c>
      <c r="U12731">
        <v>485716</v>
      </c>
      <c r="V12731">
        <v>10</v>
      </c>
    </row>
    <row r="12732" spans="1:22" x14ac:dyDescent="0.3">
      <c r="A12732">
        <v>202324</v>
      </c>
      <c r="B12732" t="s">
        <v>820</v>
      </c>
      <c r="C12732" t="s">
        <v>821</v>
      </c>
      <c r="D12732" t="s">
        <v>822</v>
      </c>
      <c r="E12732" t="s">
        <v>823</v>
      </c>
      <c r="F12732" t="s">
        <v>866</v>
      </c>
      <c r="G12732" t="s">
        <v>867</v>
      </c>
      <c r="H12732" t="s">
        <v>1140</v>
      </c>
      <c r="I12732">
        <v>877</v>
      </c>
      <c r="J12732" t="s">
        <v>1141</v>
      </c>
      <c r="K12732" t="s">
        <v>828</v>
      </c>
      <c r="L12732" t="s">
        <v>831</v>
      </c>
      <c r="M12732" t="s">
        <v>829</v>
      </c>
      <c r="N12732" t="s">
        <v>829</v>
      </c>
      <c r="O12732" t="s">
        <v>829</v>
      </c>
      <c r="P12732">
        <v>486143</v>
      </c>
      <c r="Q12732">
        <v>0</v>
      </c>
      <c r="R12732" t="s">
        <v>829</v>
      </c>
      <c r="S12732">
        <v>486143</v>
      </c>
      <c r="T12732">
        <v>0</v>
      </c>
      <c r="U12732">
        <v>486143</v>
      </c>
      <c r="V12732">
        <v>10</v>
      </c>
    </row>
    <row r="12733" spans="1:22" x14ac:dyDescent="0.3">
      <c r="A12733">
        <v>202122</v>
      </c>
      <c r="B12733" t="s">
        <v>820</v>
      </c>
      <c r="C12733" t="s">
        <v>821</v>
      </c>
      <c r="D12733" t="s">
        <v>822</v>
      </c>
      <c r="E12733" t="s">
        <v>823</v>
      </c>
      <c r="F12733" t="s">
        <v>866</v>
      </c>
      <c r="G12733" t="s">
        <v>867</v>
      </c>
      <c r="H12733" t="s">
        <v>1140</v>
      </c>
      <c r="I12733">
        <v>877</v>
      </c>
      <c r="J12733" t="s">
        <v>1141</v>
      </c>
      <c r="K12733" t="s">
        <v>828</v>
      </c>
      <c r="L12733" t="s">
        <v>832</v>
      </c>
      <c r="M12733">
        <v>0</v>
      </c>
      <c r="N12733">
        <v>0</v>
      </c>
      <c r="O12733">
        <v>0</v>
      </c>
      <c r="P12733">
        <v>0</v>
      </c>
      <c r="Q12733">
        <v>268000</v>
      </c>
      <c r="R12733">
        <v>0</v>
      </c>
      <c r="S12733">
        <v>268000</v>
      </c>
      <c r="T12733">
        <v>0</v>
      </c>
      <c r="U12733">
        <v>268000</v>
      </c>
      <c r="V12733">
        <v>6</v>
      </c>
    </row>
    <row r="12734" spans="1:22" x14ac:dyDescent="0.3">
      <c r="A12734">
        <v>202223</v>
      </c>
      <c r="B12734" t="s">
        <v>820</v>
      </c>
      <c r="C12734" t="s">
        <v>821</v>
      </c>
      <c r="D12734" t="s">
        <v>822</v>
      </c>
      <c r="E12734" t="s">
        <v>823</v>
      </c>
      <c r="F12734" t="s">
        <v>866</v>
      </c>
      <c r="G12734" t="s">
        <v>867</v>
      </c>
      <c r="H12734" t="s">
        <v>1140</v>
      </c>
      <c r="I12734">
        <v>877</v>
      </c>
      <c r="J12734" t="s">
        <v>1141</v>
      </c>
      <c r="K12734" t="s">
        <v>828</v>
      </c>
      <c r="L12734" t="s">
        <v>832</v>
      </c>
      <c r="M12734">
        <v>0</v>
      </c>
      <c r="N12734">
        <v>0</v>
      </c>
      <c r="O12734">
        <v>0</v>
      </c>
      <c r="P12734">
        <v>0</v>
      </c>
      <c r="Q12734">
        <v>256080</v>
      </c>
      <c r="R12734">
        <v>240000</v>
      </c>
      <c r="S12734">
        <v>496080</v>
      </c>
      <c r="T12734">
        <v>0</v>
      </c>
      <c r="U12734">
        <v>496080</v>
      </c>
      <c r="V12734">
        <v>10</v>
      </c>
    </row>
    <row r="12735" spans="1:22" x14ac:dyDescent="0.3">
      <c r="A12735">
        <v>202324</v>
      </c>
      <c r="B12735" t="s">
        <v>820</v>
      </c>
      <c r="C12735" t="s">
        <v>821</v>
      </c>
      <c r="D12735" t="s">
        <v>822</v>
      </c>
      <c r="E12735" t="s">
        <v>823</v>
      </c>
      <c r="F12735" t="s">
        <v>866</v>
      </c>
      <c r="G12735" t="s">
        <v>867</v>
      </c>
      <c r="H12735" t="s">
        <v>1140</v>
      </c>
      <c r="I12735">
        <v>877</v>
      </c>
      <c r="J12735" t="s">
        <v>1141</v>
      </c>
      <c r="K12735" t="s">
        <v>828</v>
      </c>
      <c r="L12735" t="s">
        <v>832</v>
      </c>
      <c r="M12735">
        <v>0</v>
      </c>
      <c r="N12735">
        <v>0</v>
      </c>
      <c r="O12735">
        <v>0</v>
      </c>
      <c r="P12735">
        <v>0</v>
      </c>
      <c r="Q12735">
        <v>256080</v>
      </c>
      <c r="R12735">
        <v>240000</v>
      </c>
      <c r="S12735">
        <v>496080</v>
      </c>
      <c r="T12735">
        <v>0</v>
      </c>
      <c r="U12735">
        <v>496080</v>
      </c>
      <c r="V12735">
        <v>11</v>
      </c>
    </row>
    <row r="12736" spans="1:22" x14ac:dyDescent="0.3">
      <c r="A12736">
        <v>202122</v>
      </c>
      <c r="B12736" t="s">
        <v>820</v>
      </c>
      <c r="C12736" t="s">
        <v>821</v>
      </c>
      <c r="D12736" t="s">
        <v>822</v>
      </c>
      <c r="E12736" t="s">
        <v>823</v>
      </c>
      <c r="F12736" t="s">
        <v>866</v>
      </c>
      <c r="G12736" t="s">
        <v>867</v>
      </c>
      <c r="H12736" t="s">
        <v>1140</v>
      </c>
      <c r="I12736">
        <v>877</v>
      </c>
      <c r="J12736" t="s">
        <v>1141</v>
      </c>
      <c r="K12736" t="s">
        <v>828</v>
      </c>
      <c r="L12736" t="s">
        <v>544</v>
      </c>
      <c r="M12736">
        <v>2155</v>
      </c>
      <c r="N12736">
        <v>877167</v>
      </c>
      <c r="O12736">
        <v>676444</v>
      </c>
      <c r="P12736">
        <v>471174</v>
      </c>
      <c r="Q12736">
        <v>2150</v>
      </c>
      <c r="R12736">
        <v>0</v>
      </c>
      <c r="S12736">
        <v>2029090</v>
      </c>
      <c r="T12736">
        <v>32093</v>
      </c>
      <c r="U12736">
        <v>1996998</v>
      </c>
      <c r="V12736">
        <v>41</v>
      </c>
    </row>
    <row r="12737" spans="1:22" x14ac:dyDescent="0.3">
      <c r="A12737">
        <v>202223</v>
      </c>
      <c r="B12737" t="s">
        <v>820</v>
      </c>
      <c r="C12737" t="s">
        <v>821</v>
      </c>
      <c r="D12737" t="s">
        <v>822</v>
      </c>
      <c r="E12737" t="s">
        <v>823</v>
      </c>
      <c r="F12737" t="s">
        <v>866</v>
      </c>
      <c r="G12737" t="s">
        <v>867</v>
      </c>
      <c r="H12737" t="s">
        <v>1140</v>
      </c>
      <c r="I12737">
        <v>877</v>
      </c>
      <c r="J12737" t="s">
        <v>1141</v>
      </c>
      <c r="K12737" t="s">
        <v>828</v>
      </c>
      <c r="L12737" t="s">
        <v>544</v>
      </c>
      <c r="M12737">
        <v>10150</v>
      </c>
      <c r="N12737">
        <v>1048023</v>
      </c>
      <c r="O12737">
        <v>796468</v>
      </c>
      <c r="P12737">
        <v>1329430</v>
      </c>
      <c r="Q12737">
        <v>35000</v>
      </c>
      <c r="R12737">
        <v>3920</v>
      </c>
      <c r="S12737">
        <v>3222991</v>
      </c>
      <c r="T12737">
        <v>0</v>
      </c>
      <c r="U12737">
        <v>3222991</v>
      </c>
      <c r="V12737">
        <v>67</v>
      </c>
    </row>
    <row r="12738" spans="1:22" x14ac:dyDescent="0.3">
      <c r="A12738">
        <v>202324</v>
      </c>
      <c r="B12738" t="s">
        <v>820</v>
      </c>
      <c r="C12738" t="s">
        <v>821</v>
      </c>
      <c r="D12738" t="s">
        <v>822</v>
      </c>
      <c r="E12738" t="s">
        <v>823</v>
      </c>
      <c r="F12738" t="s">
        <v>866</v>
      </c>
      <c r="G12738" t="s">
        <v>867</v>
      </c>
      <c r="H12738" t="s">
        <v>1140</v>
      </c>
      <c r="I12738">
        <v>877</v>
      </c>
      <c r="J12738" t="s">
        <v>1141</v>
      </c>
      <c r="K12738" t="s">
        <v>828</v>
      </c>
      <c r="L12738" t="s">
        <v>544</v>
      </c>
      <c r="M12738">
        <v>10150</v>
      </c>
      <c r="N12738">
        <v>1449871</v>
      </c>
      <c r="O12738">
        <v>1037577</v>
      </c>
      <c r="P12738">
        <v>1488785</v>
      </c>
      <c r="Q12738">
        <v>35000</v>
      </c>
      <c r="R12738">
        <v>5305</v>
      </c>
      <c r="S12738">
        <v>4026687</v>
      </c>
      <c r="T12738">
        <v>0</v>
      </c>
      <c r="U12738">
        <v>4026687</v>
      </c>
      <c r="V12738">
        <v>86</v>
      </c>
    </row>
    <row r="12739" spans="1:22" x14ac:dyDescent="0.3">
      <c r="A12739">
        <v>202122</v>
      </c>
      <c r="B12739" t="s">
        <v>820</v>
      </c>
      <c r="C12739" t="s">
        <v>821</v>
      </c>
      <c r="D12739" t="s">
        <v>822</v>
      </c>
      <c r="E12739" t="s">
        <v>823</v>
      </c>
      <c r="F12739" t="s">
        <v>866</v>
      </c>
      <c r="G12739" t="s">
        <v>867</v>
      </c>
      <c r="H12739" t="s">
        <v>1140</v>
      </c>
      <c r="I12739">
        <v>877</v>
      </c>
      <c r="J12739" t="s">
        <v>1141</v>
      </c>
      <c r="K12739" t="s">
        <v>828</v>
      </c>
      <c r="L12739" t="s">
        <v>600</v>
      </c>
      <c r="M12739" t="s">
        <v>829</v>
      </c>
      <c r="N12739" t="s">
        <v>829</v>
      </c>
      <c r="O12739" t="s">
        <v>829</v>
      </c>
      <c r="P12739">
        <v>0</v>
      </c>
      <c r="Q12739">
        <v>0</v>
      </c>
      <c r="R12739" t="s">
        <v>829</v>
      </c>
      <c r="S12739">
        <v>0</v>
      </c>
      <c r="T12739">
        <v>0</v>
      </c>
      <c r="U12739">
        <v>0</v>
      </c>
      <c r="V12739">
        <v>0</v>
      </c>
    </row>
    <row r="12740" spans="1:22" x14ac:dyDescent="0.3">
      <c r="A12740">
        <v>202223</v>
      </c>
      <c r="B12740" t="s">
        <v>820</v>
      </c>
      <c r="C12740" t="s">
        <v>821</v>
      </c>
      <c r="D12740" t="s">
        <v>822</v>
      </c>
      <c r="E12740" t="s">
        <v>823</v>
      </c>
      <c r="F12740" t="s">
        <v>866</v>
      </c>
      <c r="G12740" t="s">
        <v>867</v>
      </c>
      <c r="H12740" t="s">
        <v>1140</v>
      </c>
      <c r="I12740">
        <v>877</v>
      </c>
      <c r="J12740" t="s">
        <v>1141</v>
      </c>
      <c r="K12740" t="s">
        <v>828</v>
      </c>
      <c r="L12740" t="s">
        <v>600</v>
      </c>
      <c r="M12740" t="s">
        <v>829</v>
      </c>
      <c r="N12740" t="s">
        <v>829</v>
      </c>
      <c r="O12740" t="s">
        <v>829</v>
      </c>
      <c r="P12740">
        <v>0</v>
      </c>
      <c r="Q12740">
        <v>0</v>
      </c>
      <c r="R12740" t="s">
        <v>829</v>
      </c>
      <c r="S12740">
        <v>0</v>
      </c>
      <c r="T12740">
        <v>0</v>
      </c>
      <c r="U12740">
        <v>0</v>
      </c>
      <c r="V12740">
        <v>0</v>
      </c>
    </row>
    <row r="12741" spans="1:22" x14ac:dyDescent="0.3">
      <c r="A12741">
        <v>202324</v>
      </c>
      <c r="B12741" t="s">
        <v>820</v>
      </c>
      <c r="C12741" t="s">
        <v>821</v>
      </c>
      <c r="D12741" t="s">
        <v>822</v>
      </c>
      <c r="E12741" t="s">
        <v>823</v>
      </c>
      <c r="F12741" t="s">
        <v>866</v>
      </c>
      <c r="G12741" t="s">
        <v>867</v>
      </c>
      <c r="H12741" t="s">
        <v>1140</v>
      </c>
      <c r="I12741">
        <v>877</v>
      </c>
      <c r="J12741" t="s">
        <v>1141</v>
      </c>
      <c r="K12741" t="s">
        <v>828</v>
      </c>
      <c r="L12741" t="s">
        <v>600</v>
      </c>
      <c r="M12741" t="s">
        <v>829</v>
      </c>
      <c r="N12741" t="s">
        <v>829</v>
      </c>
      <c r="O12741" t="s">
        <v>829</v>
      </c>
      <c r="P12741">
        <v>0</v>
      </c>
      <c r="Q12741">
        <v>0</v>
      </c>
      <c r="R12741" t="s">
        <v>829</v>
      </c>
      <c r="S12741">
        <v>0</v>
      </c>
      <c r="T12741">
        <v>0</v>
      </c>
      <c r="U12741">
        <v>0</v>
      </c>
      <c r="V12741">
        <v>0</v>
      </c>
    </row>
    <row r="12742" spans="1:22" x14ac:dyDescent="0.3">
      <c r="A12742">
        <v>202122</v>
      </c>
      <c r="B12742" t="s">
        <v>820</v>
      </c>
      <c r="C12742" t="s">
        <v>821</v>
      </c>
      <c r="D12742" t="s">
        <v>822</v>
      </c>
      <c r="E12742" t="s">
        <v>823</v>
      </c>
      <c r="F12742" t="s">
        <v>866</v>
      </c>
      <c r="G12742" t="s">
        <v>867</v>
      </c>
      <c r="H12742" t="s">
        <v>1140</v>
      </c>
      <c r="I12742">
        <v>877</v>
      </c>
      <c r="J12742" t="s">
        <v>1141</v>
      </c>
      <c r="K12742" t="s">
        <v>828</v>
      </c>
      <c r="L12742" t="s">
        <v>247</v>
      </c>
      <c r="M12742">
        <v>0</v>
      </c>
      <c r="N12742">
        <v>0</v>
      </c>
      <c r="O12742">
        <v>0</v>
      </c>
      <c r="P12742">
        <v>0</v>
      </c>
      <c r="Q12742">
        <v>0</v>
      </c>
      <c r="R12742">
        <v>0</v>
      </c>
      <c r="S12742">
        <v>0</v>
      </c>
      <c r="T12742">
        <v>0</v>
      </c>
      <c r="U12742">
        <v>0</v>
      </c>
      <c r="V12742">
        <v>0</v>
      </c>
    </row>
    <row r="12743" spans="1:22" x14ac:dyDescent="0.3">
      <c r="A12743">
        <v>202223</v>
      </c>
      <c r="B12743" t="s">
        <v>820</v>
      </c>
      <c r="C12743" t="s">
        <v>821</v>
      </c>
      <c r="D12743" t="s">
        <v>822</v>
      </c>
      <c r="E12743" t="s">
        <v>823</v>
      </c>
      <c r="F12743" t="s">
        <v>866</v>
      </c>
      <c r="G12743" t="s">
        <v>867</v>
      </c>
      <c r="H12743" t="s">
        <v>1140</v>
      </c>
      <c r="I12743">
        <v>877</v>
      </c>
      <c r="J12743" t="s">
        <v>1141</v>
      </c>
      <c r="K12743" t="s">
        <v>828</v>
      </c>
      <c r="L12743" t="s">
        <v>247</v>
      </c>
      <c r="M12743">
        <v>0</v>
      </c>
      <c r="N12743">
        <v>0</v>
      </c>
      <c r="O12743">
        <v>0</v>
      </c>
      <c r="P12743">
        <v>0</v>
      </c>
      <c r="Q12743">
        <v>0</v>
      </c>
      <c r="R12743">
        <v>0</v>
      </c>
      <c r="S12743">
        <v>0</v>
      </c>
      <c r="T12743">
        <v>0</v>
      </c>
      <c r="U12743">
        <v>0</v>
      </c>
      <c r="V12743">
        <v>0</v>
      </c>
    </row>
    <row r="12744" spans="1:22" x14ac:dyDescent="0.3">
      <c r="A12744">
        <v>202324</v>
      </c>
      <c r="B12744" t="s">
        <v>820</v>
      </c>
      <c r="C12744" t="s">
        <v>821</v>
      </c>
      <c r="D12744" t="s">
        <v>822</v>
      </c>
      <c r="E12744" t="s">
        <v>823</v>
      </c>
      <c r="F12744" t="s">
        <v>866</v>
      </c>
      <c r="G12744" t="s">
        <v>867</v>
      </c>
      <c r="H12744" t="s">
        <v>1140</v>
      </c>
      <c r="I12744">
        <v>877</v>
      </c>
      <c r="J12744" t="s">
        <v>1141</v>
      </c>
      <c r="K12744" t="s">
        <v>828</v>
      </c>
      <c r="L12744" t="s">
        <v>247</v>
      </c>
      <c r="M12744">
        <v>0</v>
      </c>
      <c r="N12744">
        <v>0</v>
      </c>
      <c r="O12744">
        <v>0</v>
      </c>
      <c r="P12744">
        <v>0</v>
      </c>
      <c r="Q12744">
        <v>0</v>
      </c>
      <c r="R12744">
        <v>0</v>
      </c>
      <c r="S12744">
        <v>0</v>
      </c>
      <c r="T12744">
        <v>0</v>
      </c>
      <c r="U12744">
        <v>0</v>
      </c>
      <c r="V12744">
        <v>0</v>
      </c>
    </row>
    <row r="12745" spans="1:22" x14ac:dyDescent="0.3">
      <c r="A12745">
        <v>202122</v>
      </c>
      <c r="B12745" t="s">
        <v>820</v>
      </c>
      <c r="C12745" t="s">
        <v>821</v>
      </c>
      <c r="D12745" t="s">
        <v>822</v>
      </c>
      <c r="E12745" t="s">
        <v>823</v>
      </c>
      <c r="F12745" t="s">
        <v>866</v>
      </c>
      <c r="G12745" t="s">
        <v>867</v>
      </c>
      <c r="H12745" t="s">
        <v>1140</v>
      </c>
      <c r="I12745">
        <v>877</v>
      </c>
      <c r="J12745" t="s">
        <v>1141</v>
      </c>
      <c r="K12745" t="s">
        <v>828</v>
      </c>
      <c r="L12745" t="s">
        <v>833</v>
      </c>
      <c r="M12745">
        <v>14384936</v>
      </c>
      <c r="N12745">
        <v>55694269</v>
      </c>
      <c r="O12745">
        <v>19717080</v>
      </c>
      <c r="P12745">
        <v>12630006</v>
      </c>
      <c r="Q12745">
        <v>518510</v>
      </c>
      <c r="R12745">
        <v>4058471</v>
      </c>
      <c r="S12745">
        <v>107003272</v>
      </c>
      <c r="T12745">
        <v>1186968</v>
      </c>
      <c r="U12745">
        <v>105816304</v>
      </c>
      <c r="V12745" t="s">
        <v>834</v>
      </c>
    </row>
    <row r="12746" spans="1:22" x14ac:dyDescent="0.3">
      <c r="A12746">
        <v>202223</v>
      </c>
      <c r="B12746" t="s">
        <v>820</v>
      </c>
      <c r="C12746" t="s">
        <v>821</v>
      </c>
      <c r="D12746" t="s">
        <v>822</v>
      </c>
      <c r="E12746" t="s">
        <v>823</v>
      </c>
      <c r="F12746" t="s">
        <v>866</v>
      </c>
      <c r="G12746" t="s">
        <v>867</v>
      </c>
      <c r="H12746" t="s">
        <v>1140</v>
      </c>
      <c r="I12746">
        <v>877</v>
      </c>
      <c r="J12746" t="s">
        <v>1141</v>
      </c>
      <c r="K12746" t="s">
        <v>828</v>
      </c>
      <c r="L12746" t="s">
        <v>833</v>
      </c>
      <c r="M12746">
        <v>14084621</v>
      </c>
      <c r="N12746">
        <v>57569935</v>
      </c>
      <c r="O12746">
        <v>25837405</v>
      </c>
      <c r="P12746">
        <v>9911566</v>
      </c>
      <c r="Q12746">
        <v>553130</v>
      </c>
      <c r="R12746">
        <v>4230412</v>
      </c>
      <c r="S12746">
        <v>112187069</v>
      </c>
      <c r="T12746">
        <v>560749</v>
      </c>
      <c r="U12746">
        <v>111626320</v>
      </c>
      <c r="V12746" t="s">
        <v>834</v>
      </c>
    </row>
    <row r="12747" spans="1:22" x14ac:dyDescent="0.3">
      <c r="A12747">
        <v>202324</v>
      </c>
      <c r="B12747" t="s">
        <v>820</v>
      </c>
      <c r="C12747" t="s">
        <v>821</v>
      </c>
      <c r="D12747" t="s">
        <v>822</v>
      </c>
      <c r="E12747" t="s">
        <v>823</v>
      </c>
      <c r="F12747" t="s">
        <v>866</v>
      </c>
      <c r="G12747" t="s">
        <v>867</v>
      </c>
      <c r="H12747" t="s">
        <v>1140</v>
      </c>
      <c r="I12747">
        <v>877</v>
      </c>
      <c r="J12747" t="s">
        <v>1141</v>
      </c>
      <c r="K12747" t="s">
        <v>828</v>
      </c>
      <c r="L12747" t="s">
        <v>833</v>
      </c>
      <c r="M12747">
        <v>14412095</v>
      </c>
      <c r="N12747">
        <v>60245842</v>
      </c>
      <c r="O12747">
        <v>23359076</v>
      </c>
      <c r="P12747">
        <v>16884976</v>
      </c>
      <c r="Q12747">
        <v>637282</v>
      </c>
      <c r="R12747">
        <v>5178018</v>
      </c>
      <c r="S12747">
        <v>120797288</v>
      </c>
      <c r="T12747">
        <v>769737</v>
      </c>
      <c r="U12747">
        <v>120027551</v>
      </c>
      <c r="V12747" t="s">
        <v>834</v>
      </c>
    </row>
    <row r="12748" spans="1:22" x14ac:dyDescent="0.3">
      <c r="A12748">
        <v>202122</v>
      </c>
      <c r="B12748" t="s">
        <v>820</v>
      </c>
      <c r="C12748" t="s">
        <v>821</v>
      </c>
      <c r="D12748" t="s">
        <v>822</v>
      </c>
      <c r="E12748" t="s">
        <v>823</v>
      </c>
      <c r="F12748" t="s">
        <v>866</v>
      </c>
      <c r="G12748" t="s">
        <v>867</v>
      </c>
      <c r="H12748" t="s">
        <v>1140</v>
      </c>
      <c r="I12748">
        <v>877</v>
      </c>
      <c r="J12748" t="s">
        <v>1141</v>
      </c>
      <c r="K12748" t="s">
        <v>835</v>
      </c>
      <c r="L12748" t="s">
        <v>836</v>
      </c>
      <c r="M12748" t="s">
        <v>829</v>
      </c>
      <c r="N12748" t="s">
        <v>829</v>
      </c>
      <c r="O12748" t="s">
        <v>829</v>
      </c>
      <c r="P12748" t="s">
        <v>829</v>
      </c>
      <c r="Q12748" t="s">
        <v>829</v>
      </c>
      <c r="R12748" t="s">
        <v>829</v>
      </c>
      <c r="S12748">
        <v>106748651</v>
      </c>
      <c r="T12748" t="s">
        <v>829</v>
      </c>
      <c r="U12748" t="s">
        <v>829</v>
      </c>
      <c r="V12748" t="s">
        <v>834</v>
      </c>
    </row>
    <row r="12749" spans="1:22" x14ac:dyDescent="0.3">
      <c r="A12749">
        <v>202223</v>
      </c>
      <c r="B12749" t="s">
        <v>820</v>
      </c>
      <c r="C12749" t="s">
        <v>821</v>
      </c>
      <c r="D12749" t="s">
        <v>822</v>
      </c>
      <c r="E12749" t="s">
        <v>823</v>
      </c>
      <c r="F12749" t="s">
        <v>866</v>
      </c>
      <c r="G12749" t="s">
        <v>867</v>
      </c>
      <c r="H12749" t="s">
        <v>1140</v>
      </c>
      <c r="I12749">
        <v>877</v>
      </c>
      <c r="J12749" t="s">
        <v>1141</v>
      </c>
      <c r="K12749" t="s">
        <v>835</v>
      </c>
      <c r="L12749" t="s">
        <v>836</v>
      </c>
      <c r="M12749" t="s">
        <v>829</v>
      </c>
      <c r="N12749" t="s">
        <v>829</v>
      </c>
      <c r="O12749" t="s">
        <v>829</v>
      </c>
      <c r="P12749" t="s">
        <v>829</v>
      </c>
      <c r="Q12749" t="s">
        <v>829</v>
      </c>
      <c r="R12749" t="s">
        <v>829</v>
      </c>
      <c r="S12749">
        <v>112310337</v>
      </c>
      <c r="T12749" t="s">
        <v>829</v>
      </c>
      <c r="U12749" t="s">
        <v>829</v>
      </c>
      <c r="V12749" t="s">
        <v>834</v>
      </c>
    </row>
    <row r="12750" spans="1:22" x14ac:dyDescent="0.3">
      <c r="A12750">
        <v>202324</v>
      </c>
      <c r="B12750" t="s">
        <v>820</v>
      </c>
      <c r="C12750" t="s">
        <v>821</v>
      </c>
      <c r="D12750" t="s">
        <v>822</v>
      </c>
      <c r="E12750" t="s">
        <v>823</v>
      </c>
      <c r="F12750" t="s">
        <v>866</v>
      </c>
      <c r="G12750" t="s">
        <v>867</v>
      </c>
      <c r="H12750" t="s">
        <v>1140</v>
      </c>
      <c r="I12750">
        <v>877</v>
      </c>
      <c r="J12750" t="s">
        <v>1141</v>
      </c>
      <c r="K12750" t="s">
        <v>835</v>
      </c>
      <c r="L12750" t="s">
        <v>836</v>
      </c>
      <c r="M12750" t="s">
        <v>829</v>
      </c>
      <c r="N12750" t="s">
        <v>829</v>
      </c>
      <c r="O12750" t="s">
        <v>829</v>
      </c>
      <c r="P12750" t="s">
        <v>829</v>
      </c>
      <c r="Q12750" t="s">
        <v>829</v>
      </c>
      <c r="R12750" t="s">
        <v>829</v>
      </c>
      <c r="S12750">
        <v>119826059</v>
      </c>
      <c r="T12750" t="s">
        <v>829</v>
      </c>
      <c r="U12750" t="s">
        <v>829</v>
      </c>
      <c r="V12750" t="s">
        <v>834</v>
      </c>
    </row>
    <row r="12751" spans="1:22" x14ac:dyDescent="0.3">
      <c r="A12751">
        <v>202122</v>
      </c>
      <c r="B12751" t="s">
        <v>820</v>
      </c>
      <c r="C12751" t="s">
        <v>821</v>
      </c>
      <c r="D12751" t="s">
        <v>822</v>
      </c>
      <c r="E12751" t="s">
        <v>823</v>
      </c>
      <c r="F12751" t="s">
        <v>866</v>
      </c>
      <c r="G12751" t="s">
        <v>867</v>
      </c>
      <c r="H12751" t="s">
        <v>1140</v>
      </c>
      <c r="I12751">
        <v>877</v>
      </c>
      <c r="J12751" t="s">
        <v>1141</v>
      </c>
      <c r="K12751" t="s">
        <v>835</v>
      </c>
      <c r="L12751" t="s">
        <v>837</v>
      </c>
      <c r="M12751" t="s">
        <v>829</v>
      </c>
      <c r="N12751" t="s">
        <v>829</v>
      </c>
      <c r="O12751" t="s">
        <v>829</v>
      </c>
      <c r="P12751" t="s">
        <v>829</v>
      </c>
      <c r="Q12751" t="s">
        <v>829</v>
      </c>
      <c r="R12751" t="s">
        <v>829</v>
      </c>
      <c r="S12751">
        <v>0</v>
      </c>
      <c r="T12751" t="s">
        <v>829</v>
      </c>
      <c r="U12751" t="s">
        <v>829</v>
      </c>
      <c r="V12751" t="s">
        <v>834</v>
      </c>
    </row>
    <row r="12752" spans="1:22" x14ac:dyDescent="0.3">
      <c r="A12752">
        <v>202223</v>
      </c>
      <c r="B12752" t="s">
        <v>820</v>
      </c>
      <c r="C12752" t="s">
        <v>821</v>
      </c>
      <c r="D12752" t="s">
        <v>822</v>
      </c>
      <c r="E12752" t="s">
        <v>823</v>
      </c>
      <c r="F12752" t="s">
        <v>866</v>
      </c>
      <c r="G12752" t="s">
        <v>867</v>
      </c>
      <c r="H12752" t="s">
        <v>1140</v>
      </c>
      <c r="I12752">
        <v>877</v>
      </c>
      <c r="J12752" t="s">
        <v>1141</v>
      </c>
      <c r="K12752" t="s">
        <v>835</v>
      </c>
      <c r="L12752" t="s">
        <v>837</v>
      </c>
      <c r="M12752" t="s">
        <v>829</v>
      </c>
      <c r="N12752" t="s">
        <v>829</v>
      </c>
      <c r="O12752" t="s">
        <v>829</v>
      </c>
      <c r="P12752" t="s">
        <v>829</v>
      </c>
      <c r="Q12752" t="s">
        <v>829</v>
      </c>
      <c r="R12752" t="s">
        <v>829</v>
      </c>
      <c r="S12752">
        <v>41909</v>
      </c>
      <c r="T12752" t="s">
        <v>829</v>
      </c>
      <c r="U12752" t="s">
        <v>829</v>
      </c>
      <c r="V12752">
        <v>0</v>
      </c>
    </row>
    <row r="12753" spans="1:22" x14ac:dyDescent="0.3">
      <c r="A12753">
        <v>202324</v>
      </c>
      <c r="B12753" t="s">
        <v>820</v>
      </c>
      <c r="C12753" t="s">
        <v>821</v>
      </c>
      <c r="D12753" t="s">
        <v>822</v>
      </c>
      <c r="E12753" t="s">
        <v>823</v>
      </c>
      <c r="F12753" t="s">
        <v>866</v>
      </c>
      <c r="G12753" t="s">
        <v>867</v>
      </c>
      <c r="H12753" t="s">
        <v>1140</v>
      </c>
      <c r="I12753">
        <v>877</v>
      </c>
      <c r="J12753" t="s">
        <v>1141</v>
      </c>
      <c r="K12753" t="s">
        <v>835</v>
      </c>
      <c r="L12753" t="s">
        <v>837</v>
      </c>
      <c r="M12753" t="s">
        <v>829</v>
      </c>
      <c r="N12753" t="s">
        <v>829</v>
      </c>
      <c r="O12753" t="s">
        <v>829</v>
      </c>
      <c r="P12753" t="s">
        <v>829</v>
      </c>
      <c r="Q12753" t="s">
        <v>829</v>
      </c>
      <c r="R12753" t="s">
        <v>829</v>
      </c>
      <c r="S12753">
        <v>198474</v>
      </c>
      <c r="T12753" t="s">
        <v>829</v>
      </c>
      <c r="U12753" t="s">
        <v>829</v>
      </c>
      <c r="V12753">
        <v>0</v>
      </c>
    </row>
    <row r="12754" spans="1:22" x14ac:dyDescent="0.3">
      <c r="A12754">
        <v>202122</v>
      </c>
      <c r="B12754" t="s">
        <v>820</v>
      </c>
      <c r="C12754" t="s">
        <v>821</v>
      </c>
      <c r="D12754" t="s">
        <v>822</v>
      </c>
      <c r="E12754" t="s">
        <v>823</v>
      </c>
      <c r="F12754" t="s">
        <v>866</v>
      </c>
      <c r="G12754" t="s">
        <v>867</v>
      </c>
      <c r="H12754" t="s">
        <v>1140</v>
      </c>
      <c r="I12754">
        <v>877</v>
      </c>
      <c r="J12754" t="s">
        <v>1141</v>
      </c>
      <c r="K12754" t="s">
        <v>835</v>
      </c>
      <c r="L12754" t="s">
        <v>838</v>
      </c>
      <c r="M12754" t="s">
        <v>829</v>
      </c>
      <c r="N12754" t="s">
        <v>829</v>
      </c>
      <c r="O12754" t="s">
        <v>829</v>
      </c>
      <c r="P12754" t="s">
        <v>829</v>
      </c>
      <c r="Q12754" t="s">
        <v>829</v>
      </c>
      <c r="R12754" t="s">
        <v>829</v>
      </c>
      <c r="S12754">
        <v>-937849</v>
      </c>
      <c r="T12754" t="s">
        <v>829</v>
      </c>
      <c r="U12754" t="s">
        <v>829</v>
      </c>
      <c r="V12754" t="s">
        <v>834</v>
      </c>
    </row>
    <row r="12755" spans="1:22" x14ac:dyDescent="0.3">
      <c r="A12755">
        <v>202223</v>
      </c>
      <c r="B12755" t="s">
        <v>820</v>
      </c>
      <c r="C12755" t="s">
        <v>821</v>
      </c>
      <c r="D12755" t="s">
        <v>822</v>
      </c>
      <c r="E12755" t="s">
        <v>823</v>
      </c>
      <c r="F12755" t="s">
        <v>866</v>
      </c>
      <c r="G12755" t="s">
        <v>867</v>
      </c>
      <c r="H12755" t="s">
        <v>1140</v>
      </c>
      <c r="I12755">
        <v>877</v>
      </c>
      <c r="J12755" t="s">
        <v>1141</v>
      </c>
      <c r="K12755" t="s">
        <v>835</v>
      </c>
      <c r="L12755" t="s">
        <v>838</v>
      </c>
      <c r="M12755" t="s">
        <v>829</v>
      </c>
      <c r="N12755" t="s">
        <v>829</v>
      </c>
      <c r="O12755" t="s">
        <v>829</v>
      </c>
      <c r="P12755" t="s">
        <v>829</v>
      </c>
      <c r="Q12755" t="s">
        <v>829</v>
      </c>
      <c r="R12755" t="s">
        <v>829</v>
      </c>
      <c r="S12755">
        <v>-2484</v>
      </c>
      <c r="T12755" t="s">
        <v>829</v>
      </c>
      <c r="U12755" t="s">
        <v>829</v>
      </c>
      <c r="V12755" t="s">
        <v>834</v>
      </c>
    </row>
    <row r="12756" spans="1:22" x14ac:dyDescent="0.3">
      <c r="A12756">
        <v>202324</v>
      </c>
      <c r="B12756" t="s">
        <v>820</v>
      </c>
      <c r="C12756" t="s">
        <v>821</v>
      </c>
      <c r="D12756" t="s">
        <v>822</v>
      </c>
      <c r="E12756" t="s">
        <v>823</v>
      </c>
      <c r="F12756" t="s">
        <v>866</v>
      </c>
      <c r="G12756" t="s">
        <v>867</v>
      </c>
      <c r="H12756" t="s">
        <v>1140</v>
      </c>
      <c r="I12756">
        <v>877</v>
      </c>
      <c r="J12756" t="s">
        <v>1141</v>
      </c>
      <c r="K12756" t="s">
        <v>835</v>
      </c>
      <c r="L12756" t="s">
        <v>838</v>
      </c>
      <c r="M12756" t="s">
        <v>829</v>
      </c>
      <c r="N12756" t="s">
        <v>829</v>
      </c>
      <c r="O12756" t="s">
        <v>829</v>
      </c>
      <c r="P12756" t="s">
        <v>829</v>
      </c>
      <c r="Q12756" t="s">
        <v>829</v>
      </c>
      <c r="R12756" t="s">
        <v>829</v>
      </c>
      <c r="S12756">
        <v>727362</v>
      </c>
      <c r="T12756" t="s">
        <v>829</v>
      </c>
      <c r="U12756" t="s">
        <v>829</v>
      </c>
      <c r="V12756" t="s">
        <v>834</v>
      </c>
    </row>
    <row r="12757" spans="1:22" x14ac:dyDescent="0.3">
      <c r="A12757">
        <v>202122</v>
      </c>
      <c r="B12757" t="s">
        <v>820</v>
      </c>
      <c r="C12757" t="s">
        <v>821</v>
      </c>
      <c r="D12757" t="s">
        <v>822</v>
      </c>
      <c r="E12757" t="s">
        <v>823</v>
      </c>
      <c r="F12757" t="s">
        <v>866</v>
      </c>
      <c r="G12757" t="s">
        <v>867</v>
      </c>
      <c r="H12757" t="s">
        <v>1140</v>
      </c>
      <c r="I12757">
        <v>877</v>
      </c>
      <c r="J12757" t="s">
        <v>1141</v>
      </c>
      <c r="K12757" t="s">
        <v>835</v>
      </c>
      <c r="L12757" t="s">
        <v>839</v>
      </c>
      <c r="M12757" t="s">
        <v>829</v>
      </c>
      <c r="N12757" t="s">
        <v>829</v>
      </c>
      <c r="O12757" t="s">
        <v>829</v>
      </c>
      <c r="P12757" t="s">
        <v>829</v>
      </c>
      <c r="Q12757" t="s">
        <v>829</v>
      </c>
      <c r="R12757" t="s">
        <v>829</v>
      </c>
      <c r="S12757">
        <v>2485</v>
      </c>
      <c r="T12757" t="s">
        <v>829</v>
      </c>
      <c r="U12757" t="s">
        <v>829</v>
      </c>
      <c r="V12757" t="s">
        <v>834</v>
      </c>
    </row>
    <row r="12758" spans="1:22" x14ac:dyDescent="0.3">
      <c r="A12758">
        <v>202223</v>
      </c>
      <c r="B12758" t="s">
        <v>820</v>
      </c>
      <c r="C12758" t="s">
        <v>821</v>
      </c>
      <c r="D12758" t="s">
        <v>822</v>
      </c>
      <c r="E12758" t="s">
        <v>823</v>
      </c>
      <c r="F12758" t="s">
        <v>866</v>
      </c>
      <c r="G12758" t="s">
        <v>867</v>
      </c>
      <c r="H12758" t="s">
        <v>1140</v>
      </c>
      <c r="I12758">
        <v>877</v>
      </c>
      <c r="J12758" t="s">
        <v>1141</v>
      </c>
      <c r="K12758" t="s">
        <v>835</v>
      </c>
      <c r="L12758" t="s">
        <v>839</v>
      </c>
      <c r="M12758" t="s">
        <v>829</v>
      </c>
      <c r="N12758" t="s">
        <v>829</v>
      </c>
      <c r="O12758" t="s">
        <v>829</v>
      </c>
      <c r="P12758" t="s">
        <v>829</v>
      </c>
      <c r="Q12758" t="s">
        <v>829</v>
      </c>
      <c r="R12758" t="s">
        <v>829</v>
      </c>
      <c r="S12758">
        <v>-727362</v>
      </c>
      <c r="T12758" t="s">
        <v>829</v>
      </c>
      <c r="U12758" t="s">
        <v>829</v>
      </c>
      <c r="V12758" t="s">
        <v>834</v>
      </c>
    </row>
    <row r="12759" spans="1:22" x14ac:dyDescent="0.3">
      <c r="A12759">
        <v>202324</v>
      </c>
      <c r="B12759" t="s">
        <v>820</v>
      </c>
      <c r="C12759" t="s">
        <v>821</v>
      </c>
      <c r="D12759" t="s">
        <v>822</v>
      </c>
      <c r="E12759" t="s">
        <v>823</v>
      </c>
      <c r="F12759" t="s">
        <v>866</v>
      </c>
      <c r="G12759" t="s">
        <v>867</v>
      </c>
      <c r="H12759" t="s">
        <v>1140</v>
      </c>
      <c r="I12759">
        <v>877</v>
      </c>
      <c r="J12759" t="s">
        <v>1141</v>
      </c>
      <c r="K12759" t="s">
        <v>835</v>
      </c>
      <c r="L12759" t="s">
        <v>839</v>
      </c>
      <c r="M12759" t="s">
        <v>829</v>
      </c>
      <c r="N12759" t="s">
        <v>829</v>
      </c>
      <c r="O12759" t="s">
        <v>829</v>
      </c>
      <c r="P12759" t="s">
        <v>829</v>
      </c>
      <c r="Q12759" t="s">
        <v>829</v>
      </c>
      <c r="R12759" t="s">
        <v>829</v>
      </c>
      <c r="S12759">
        <v>-729649</v>
      </c>
      <c r="T12759" t="s">
        <v>829</v>
      </c>
      <c r="U12759" t="s">
        <v>829</v>
      </c>
      <c r="V12759" t="s">
        <v>834</v>
      </c>
    </row>
    <row r="12760" spans="1:22" x14ac:dyDescent="0.3">
      <c r="A12760">
        <v>202122</v>
      </c>
      <c r="B12760" t="s">
        <v>820</v>
      </c>
      <c r="C12760" t="s">
        <v>821</v>
      </c>
      <c r="D12760" t="s">
        <v>822</v>
      </c>
      <c r="E12760" t="s">
        <v>823</v>
      </c>
      <c r="F12760" t="s">
        <v>866</v>
      </c>
      <c r="G12760" t="s">
        <v>867</v>
      </c>
      <c r="H12760" t="s">
        <v>1140</v>
      </c>
      <c r="I12760">
        <v>877</v>
      </c>
      <c r="J12760" t="s">
        <v>1141</v>
      </c>
      <c r="K12760" t="s">
        <v>835</v>
      </c>
      <c r="L12760" t="s">
        <v>840</v>
      </c>
      <c r="M12760" t="s">
        <v>829</v>
      </c>
      <c r="N12760" t="s">
        <v>829</v>
      </c>
      <c r="O12760" t="s">
        <v>829</v>
      </c>
      <c r="P12760" t="s">
        <v>829</v>
      </c>
      <c r="Q12760" t="s">
        <v>829</v>
      </c>
      <c r="R12760" t="s">
        <v>829</v>
      </c>
      <c r="S12760">
        <v>0</v>
      </c>
      <c r="T12760" t="s">
        <v>829</v>
      </c>
      <c r="U12760" t="s">
        <v>829</v>
      </c>
      <c r="V12760" t="s">
        <v>834</v>
      </c>
    </row>
    <row r="12761" spans="1:22" x14ac:dyDescent="0.3">
      <c r="A12761">
        <v>202223</v>
      </c>
      <c r="B12761" t="s">
        <v>820</v>
      </c>
      <c r="C12761" t="s">
        <v>821</v>
      </c>
      <c r="D12761" t="s">
        <v>822</v>
      </c>
      <c r="E12761" t="s">
        <v>823</v>
      </c>
      <c r="F12761" t="s">
        <v>866</v>
      </c>
      <c r="G12761" t="s">
        <v>867</v>
      </c>
      <c r="H12761" t="s">
        <v>1140</v>
      </c>
      <c r="I12761">
        <v>877</v>
      </c>
      <c r="J12761" t="s">
        <v>1141</v>
      </c>
      <c r="K12761" t="s">
        <v>835</v>
      </c>
      <c r="L12761" t="s">
        <v>840</v>
      </c>
      <c r="M12761" t="s">
        <v>829</v>
      </c>
      <c r="N12761" t="s">
        <v>829</v>
      </c>
      <c r="O12761" t="s">
        <v>829</v>
      </c>
      <c r="P12761" t="s">
        <v>829</v>
      </c>
      <c r="Q12761" t="s">
        <v>829</v>
      </c>
      <c r="R12761" t="s">
        <v>829</v>
      </c>
      <c r="S12761">
        <v>0</v>
      </c>
      <c r="T12761" t="s">
        <v>829</v>
      </c>
      <c r="U12761" t="s">
        <v>829</v>
      </c>
      <c r="V12761" t="s">
        <v>834</v>
      </c>
    </row>
    <row r="12762" spans="1:22" x14ac:dyDescent="0.3">
      <c r="A12762">
        <v>202324</v>
      </c>
      <c r="B12762" t="s">
        <v>820</v>
      </c>
      <c r="C12762" t="s">
        <v>821</v>
      </c>
      <c r="D12762" t="s">
        <v>822</v>
      </c>
      <c r="E12762" t="s">
        <v>823</v>
      </c>
      <c r="F12762" t="s">
        <v>866</v>
      </c>
      <c r="G12762" t="s">
        <v>867</v>
      </c>
      <c r="H12762" t="s">
        <v>1140</v>
      </c>
      <c r="I12762">
        <v>877</v>
      </c>
      <c r="J12762" t="s">
        <v>1141</v>
      </c>
      <c r="K12762" t="s">
        <v>835</v>
      </c>
      <c r="L12762" t="s">
        <v>840</v>
      </c>
      <c r="M12762" t="s">
        <v>829</v>
      </c>
      <c r="N12762" t="s">
        <v>829</v>
      </c>
      <c r="O12762" t="s">
        <v>829</v>
      </c>
      <c r="P12762" t="s">
        <v>829</v>
      </c>
      <c r="Q12762" t="s">
        <v>829</v>
      </c>
      <c r="R12762" t="s">
        <v>829</v>
      </c>
      <c r="S12762">
        <v>0</v>
      </c>
      <c r="T12762" t="s">
        <v>829</v>
      </c>
      <c r="U12762" t="s">
        <v>829</v>
      </c>
      <c r="V12762" t="s">
        <v>834</v>
      </c>
    </row>
    <row r="12763" spans="1:22" x14ac:dyDescent="0.3">
      <c r="A12763">
        <v>202122</v>
      </c>
      <c r="B12763" t="s">
        <v>820</v>
      </c>
      <c r="C12763" t="s">
        <v>821</v>
      </c>
      <c r="D12763" t="s">
        <v>822</v>
      </c>
      <c r="E12763" t="s">
        <v>823</v>
      </c>
      <c r="F12763" t="s">
        <v>866</v>
      </c>
      <c r="G12763" t="s">
        <v>867</v>
      </c>
      <c r="H12763" t="s">
        <v>1140</v>
      </c>
      <c r="I12763">
        <v>877</v>
      </c>
      <c r="J12763" t="s">
        <v>1141</v>
      </c>
      <c r="K12763" t="s">
        <v>835</v>
      </c>
      <c r="L12763" t="s">
        <v>841</v>
      </c>
      <c r="M12763" t="s">
        <v>829</v>
      </c>
      <c r="N12763" t="s">
        <v>829</v>
      </c>
      <c r="O12763" t="s">
        <v>829</v>
      </c>
      <c r="P12763" t="s">
        <v>829</v>
      </c>
      <c r="Q12763" t="s">
        <v>829</v>
      </c>
      <c r="R12763" t="s">
        <v>829</v>
      </c>
      <c r="S12763">
        <v>105816304</v>
      </c>
      <c r="T12763" t="s">
        <v>829</v>
      </c>
      <c r="U12763" t="s">
        <v>829</v>
      </c>
      <c r="V12763" t="s">
        <v>834</v>
      </c>
    </row>
    <row r="12764" spans="1:22" x14ac:dyDescent="0.3">
      <c r="A12764">
        <v>202223</v>
      </c>
      <c r="B12764" t="s">
        <v>820</v>
      </c>
      <c r="C12764" t="s">
        <v>821</v>
      </c>
      <c r="D12764" t="s">
        <v>822</v>
      </c>
      <c r="E12764" t="s">
        <v>823</v>
      </c>
      <c r="F12764" t="s">
        <v>866</v>
      </c>
      <c r="G12764" t="s">
        <v>867</v>
      </c>
      <c r="H12764" t="s">
        <v>1140</v>
      </c>
      <c r="I12764">
        <v>877</v>
      </c>
      <c r="J12764" t="s">
        <v>1141</v>
      </c>
      <c r="K12764" t="s">
        <v>835</v>
      </c>
      <c r="L12764" t="s">
        <v>841</v>
      </c>
      <c r="M12764" t="s">
        <v>829</v>
      </c>
      <c r="N12764" t="s">
        <v>829</v>
      </c>
      <c r="O12764" t="s">
        <v>829</v>
      </c>
      <c r="P12764" t="s">
        <v>829</v>
      </c>
      <c r="Q12764" t="s">
        <v>829</v>
      </c>
      <c r="R12764" t="s">
        <v>829</v>
      </c>
      <c r="S12764">
        <v>111626320</v>
      </c>
      <c r="T12764" t="s">
        <v>829</v>
      </c>
      <c r="U12764" t="s">
        <v>829</v>
      </c>
      <c r="V12764" t="s">
        <v>834</v>
      </c>
    </row>
    <row r="12765" spans="1:22" x14ac:dyDescent="0.3">
      <c r="A12765">
        <v>202324</v>
      </c>
      <c r="B12765" t="s">
        <v>820</v>
      </c>
      <c r="C12765" t="s">
        <v>821</v>
      </c>
      <c r="D12765" t="s">
        <v>822</v>
      </c>
      <c r="E12765" t="s">
        <v>823</v>
      </c>
      <c r="F12765" t="s">
        <v>866</v>
      </c>
      <c r="G12765" t="s">
        <v>867</v>
      </c>
      <c r="H12765" t="s">
        <v>1140</v>
      </c>
      <c r="I12765">
        <v>877</v>
      </c>
      <c r="J12765" t="s">
        <v>1141</v>
      </c>
      <c r="K12765" t="s">
        <v>835</v>
      </c>
      <c r="L12765" t="s">
        <v>841</v>
      </c>
      <c r="M12765" t="s">
        <v>829</v>
      </c>
      <c r="N12765" t="s">
        <v>829</v>
      </c>
      <c r="O12765" t="s">
        <v>829</v>
      </c>
      <c r="P12765" t="s">
        <v>829</v>
      </c>
      <c r="Q12765" t="s">
        <v>829</v>
      </c>
      <c r="R12765" t="s">
        <v>829</v>
      </c>
      <c r="S12765">
        <v>120027551</v>
      </c>
      <c r="T12765" t="s">
        <v>829</v>
      </c>
      <c r="U12765" t="s">
        <v>829</v>
      </c>
      <c r="V12765" t="s">
        <v>834</v>
      </c>
    </row>
    <row r="12766" spans="1:22" x14ac:dyDescent="0.3">
      <c r="A12766">
        <v>202122</v>
      </c>
      <c r="B12766" t="s">
        <v>820</v>
      </c>
      <c r="C12766" t="s">
        <v>821</v>
      </c>
      <c r="D12766" t="s">
        <v>822</v>
      </c>
      <c r="E12766" t="s">
        <v>823</v>
      </c>
      <c r="F12766" t="s">
        <v>866</v>
      </c>
      <c r="G12766" t="s">
        <v>867</v>
      </c>
      <c r="H12766" t="s">
        <v>1140</v>
      </c>
      <c r="I12766">
        <v>877</v>
      </c>
      <c r="J12766" t="s">
        <v>1141</v>
      </c>
      <c r="K12766" t="s">
        <v>842</v>
      </c>
      <c r="L12766" t="s">
        <v>238</v>
      </c>
      <c r="M12766" t="s">
        <v>829</v>
      </c>
      <c r="N12766" t="s">
        <v>829</v>
      </c>
      <c r="O12766" t="s">
        <v>829</v>
      </c>
      <c r="P12766" t="s">
        <v>829</v>
      </c>
      <c r="Q12766" t="s">
        <v>829</v>
      </c>
      <c r="R12766" t="s">
        <v>829</v>
      </c>
      <c r="S12766">
        <v>502727</v>
      </c>
      <c r="T12766">
        <v>111075</v>
      </c>
      <c r="U12766">
        <v>391652</v>
      </c>
      <c r="V12766">
        <v>11</v>
      </c>
    </row>
    <row r="12767" spans="1:22" x14ac:dyDescent="0.3">
      <c r="A12767">
        <v>202223</v>
      </c>
      <c r="B12767" t="s">
        <v>820</v>
      </c>
      <c r="C12767" t="s">
        <v>821</v>
      </c>
      <c r="D12767" t="s">
        <v>822</v>
      </c>
      <c r="E12767" t="s">
        <v>823</v>
      </c>
      <c r="F12767" t="s">
        <v>866</v>
      </c>
      <c r="G12767" t="s">
        <v>867</v>
      </c>
      <c r="H12767" t="s">
        <v>1140</v>
      </c>
      <c r="I12767">
        <v>877</v>
      </c>
      <c r="J12767" t="s">
        <v>1141</v>
      </c>
      <c r="K12767" t="s">
        <v>842</v>
      </c>
      <c r="L12767" t="s">
        <v>238</v>
      </c>
      <c r="M12767" t="s">
        <v>829</v>
      </c>
      <c r="N12767" t="s">
        <v>829</v>
      </c>
      <c r="O12767" t="s">
        <v>829</v>
      </c>
      <c r="P12767" t="s">
        <v>829</v>
      </c>
      <c r="Q12767" t="s">
        <v>829</v>
      </c>
      <c r="R12767" t="s">
        <v>829</v>
      </c>
      <c r="S12767">
        <v>679490</v>
      </c>
      <c r="T12767">
        <v>219275</v>
      </c>
      <c r="U12767">
        <v>460215</v>
      </c>
      <c r="V12767">
        <v>13</v>
      </c>
    </row>
    <row r="12768" spans="1:22" x14ac:dyDescent="0.3">
      <c r="A12768">
        <v>202324</v>
      </c>
      <c r="B12768" t="s">
        <v>820</v>
      </c>
      <c r="C12768" t="s">
        <v>821</v>
      </c>
      <c r="D12768" t="s">
        <v>822</v>
      </c>
      <c r="E12768" t="s">
        <v>823</v>
      </c>
      <c r="F12768" t="s">
        <v>866</v>
      </c>
      <c r="G12768" t="s">
        <v>867</v>
      </c>
      <c r="H12768" t="s">
        <v>1140</v>
      </c>
      <c r="I12768">
        <v>877</v>
      </c>
      <c r="J12768" t="s">
        <v>1141</v>
      </c>
      <c r="K12768" t="s">
        <v>842</v>
      </c>
      <c r="L12768" t="s">
        <v>238</v>
      </c>
      <c r="M12768" t="s">
        <v>829</v>
      </c>
      <c r="N12768" t="s">
        <v>829</v>
      </c>
      <c r="O12768" t="s">
        <v>829</v>
      </c>
      <c r="P12768" t="s">
        <v>829</v>
      </c>
      <c r="Q12768" t="s">
        <v>829</v>
      </c>
      <c r="R12768" t="s">
        <v>829</v>
      </c>
      <c r="S12768">
        <v>1167751</v>
      </c>
      <c r="T12768">
        <v>228562</v>
      </c>
      <c r="U12768">
        <v>939189</v>
      </c>
      <c r="V12768">
        <v>27</v>
      </c>
    </row>
    <row r="12769" spans="1:22" x14ac:dyDescent="0.3">
      <c r="A12769">
        <v>202122</v>
      </c>
      <c r="B12769" t="s">
        <v>820</v>
      </c>
      <c r="C12769" t="s">
        <v>821</v>
      </c>
      <c r="D12769" t="s">
        <v>822</v>
      </c>
      <c r="E12769" t="s">
        <v>823</v>
      </c>
      <c r="F12769" t="s">
        <v>866</v>
      </c>
      <c r="G12769" t="s">
        <v>867</v>
      </c>
      <c r="H12769" t="s">
        <v>1140</v>
      </c>
      <c r="I12769">
        <v>877</v>
      </c>
      <c r="J12769" t="s">
        <v>1141</v>
      </c>
      <c r="K12769" t="s">
        <v>842</v>
      </c>
      <c r="L12769" t="s">
        <v>240</v>
      </c>
      <c r="M12769" t="s">
        <v>829</v>
      </c>
      <c r="N12769" t="s">
        <v>829</v>
      </c>
      <c r="O12769" t="s">
        <v>829</v>
      </c>
      <c r="P12769" t="s">
        <v>829</v>
      </c>
      <c r="Q12769" t="s">
        <v>829</v>
      </c>
      <c r="R12769" t="s">
        <v>829</v>
      </c>
      <c r="S12769">
        <v>877904</v>
      </c>
      <c r="T12769">
        <v>270898</v>
      </c>
      <c r="U12769">
        <v>607007</v>
      </c>
      <c r="V12769">
        <v>18</v>
      </c>
    </row>
    <row r="12770" spans="1:22" x14ac:dyDescent="0.3">
      <c r="A12770">
        <v>202223</v>
      </c>
      <c r="B12770" t="s">
        <v>820</v>
      </c>
      <c r="C12770" t="s">
        <v>821</v>
      </c>
      <c r="D12770" t="s">
        <v>822</v>
      </c>
      <c r="E12770" t="s">
        <v>823</v>
      </c>
      <c r="F12770" t="s">
        <v>866</v>
      </c>
      <c r="G12770" t="s">
        <v>867</v>
      </c>
      <c r="H12770" t="s">
        <v>1140</v>
      </c>
      <c r="I12770">
        <v>877</v>
      </c>
      <c r="J12770" t="s">
        <v>1141</v>
      </c>
      <c r="K12770" t="s">
        <v>842</v>
      </c>
      <c r="L12770" t="s">
        <v>240</v>
      </c>
      <c r="M12770" t="s">
        <v>829</v>
      </c>
      <c r="N12770" t="s">
        <v>829</v>
      </c>
      <c r="O12770" t="s">
        <v>829</v>
      </c>
      <c r="P12770" t="s">
        <v>829</v>
      </c>
      <c r="Q12770" t="s">
        <v>829</v>
      </c>
      <c r="R12770" t="s">
        <v>829</v>
      </c>
      <c r="S12770">
        <v>626098</v>
      </c>
      <c r="T12770">
        <v>0</v>
      </c>
      <c r="U12770">
        <v>626098</v>
      </c>
      <c r="V12770">
        <v>18</v>
      </c>
    </row>
    <row r="12771" spans="1:22" x14ac:dyDescent="0.3">
      <c r="A12771">
        <v>202324</v>
      </c>
      <c r="B12771" t="s">
        <v>820</v>
      </c>
      <c r="C12771" t="s">
        <v>821</v>
      </c>
      <c r="D12771" t="s">
        <v>822</v>
      </c>
      <c r="E12771" t="s">
        <v>823</v>
      </c>
      <c r="F12771" t="s">
        <v>866</v>
      </c>
      <c r="G12771" t="s">
        <v>867</v>
      </c>
      <c r="H12771" t="s">
        <v>1140</v>
      </c>
      <c r="I12771">
        <v>877</v>
      </c>
      <c r="J12771" t="s">
        <v>1141</v>
      </c>
      <c r="K12771" t="s">
        <v>842</v>
      </c>
      <c r="L12771" t="s">
        <v>240</v>
      </c>
      <c r="M12771" t="s">
        <v>829</v>
      </c>
      <c r="N12771" t="s">
        <v>829</v>
      </c>
      <c r="O12771" t="s">
        <v>829</v>
      </c>
      <c r="P12771" t="s">
        <v>829</v>
      </c>
      <c r="Q12771" t="s">
        <v>829</v>
      </c>
      <c r="R12771" t="s">
        <v>829</v>
      </c>
      <c r="S12771">
        <v>408094</v>
      </c>
      <c r="T12771">
        <v>196851</v>
      </c>
      <c r="U12771">
        <v>211243</v>
      </c>
      <c r="V12771">
        <v>6</v>
      </c>
    </row>
    <row r="12772" spans="1:22" x14ac:dyDescent="0.3">
      <c r="A12772">
        <v>202122</v>
      </c>
      <c r="B12772" t="s">
        <v>820</v>
      </c>
      <c r="C12772" t="s">
        <v>821</v>
      </c>
      <c r="D12772" t="s">
        <v>822</v>
      </c>
      <c r="E12772" t="s">
        <v>823</v>
      </c>
      <c r="F12772" t="s">
        <v>866</v>
      </c>
      <c r="G12772" t="s">
        <v>867</v>
      </c>
      <c r="H12772" t="s">
        <v>1140</v>
      </c>
      <c r="I12772">
        <v>877</v>
      </c>
      <c r="J12772" t="s">
        <v>1141</v>
      </c>
      <c r="K12772" t="s">
        <v>842</v>
      </c>
      <c r="L12772" t="s">
        <v>843</v>
      </c>
      <c r="M12772" t="s">
        <v>829</v>
      </c>
      <c r="N12772" t="s">
        <v>829</v>
      </c>
      <c r="O12772" t="s">
        <v>829</v>
      </c>
      <c r="P12772" t="s">
        <v>829</v>
      </c>
      <c r="Q12772" t="s">
        <v>829</v>
      </c>
      <c r="R12772" t="s">
        <v>829</v>
      </c>
      <c r="S12772">
        <v>45000</v>
      </c>
      <c r="T12772">
        <v>0</v>
      </c>
      <c r="U12772">
        <v>45000</v>
      </c>
      <c r="V12772">
        <v>1</v>
      </c>
    </row>
    <row r="12773" spans="1:22" x14ac:dyDescent="0.3">
      <c r="A12773">
        <v>202223</v>
      </c>
      <c r="B12773" t="s">
        <v>820</v>
      </c>
      <c r="C12773" t="s">
        <v>821</v>
      </c>
      <c r="D12773" t="s">
        <v>822</v>
      </c>
      <c r="E12773" t="s">
        <v>823</v>
      </c>
      <c r="F12773" t="s">
        <v>866</v>
      </c>
      <c r="G12773" t="s">
        <v>867</v>
      </c>
      <c r="H12773" t="s">
        <v>1140</v>
      </c>
      <c r="I12773">
        <v>877</v>
      </c>
      <c r="J12773" t="s">
        <v>1141</v>
      </c>
      <c r="K12773" t="s">
        <v>842</v>
      </c>
      <c r="L12773" t="s">
        <v>843</v>
      </c>
      <c r="M12773" t="s">
        <v>829</v>
      </c>
      <c r="N12773" t="s">
        <v>829</v>
      </c>
      <c r="O12773" t="s">
        <v>829</v>
      </c>
      <c r="P12773" t="s">
        <v>829</v>
      </c>
      <c r="Q12773" t="s">
        <v>829</v>
      </c>
      <c r="R12773" t="s">
        <v>829</v>
      </c>
      <c r="S12773">
        <v>151061</v>
      </c>
      <c r="T12773">
        <v>115542</v>
      </c>
      <c r="U12773">
        <v>35520</v>
      </c>
      <c r="V12773">
        <v>1</v>
      </c>
    </row>
    <row r="12774" spans="1:22" x14ac:dyDescent="0.3">
      <c r="A12774">
        <v>202324</v>
      </c>
      <c r="B12774" t="s">
        <v>820</v>
      </c>
      <c r="C12774" t="s">
        <v>821</v>
      </c>
      <c r="D12774" t="s">
        <v>822</v>
      </c>
      <c r="E12774" t="s">
        <v>823</v>
      </c>
      <c r="F12774" t="s">
        <v>866</v>
      </c>
      <c r="G12774" t="s">
        <v>867</v>
      </c>
      <c r="H12774" t="s">
        <v>1140</v>
      </c>
      <c r="I12774">
        <v>877</v>
      </c>
      <c r="J12774" t="s">
        <v>1141</v>
      </c>
      <c r="K12774" t="s">
        <v>842</v>
      </c>
      <c r="L12774" t="s">
        <v>843</v>
      </c>
      <c r="M12774" t="s">
        <v>829</v>
      </c>
      <c r="N12774" t="s">
        <v>829</v>
      </c>
      <c r="O12774" t="s">
        <v>829</v>
      </c>
      <c r="P12774" t="s">
        <v>829</v>
      </c>
      <c r="Q12774" t="s">
        <v>829</v>
      </c>
      <c r="R12774" t="s">
        <v>829</v>
      </c>
      <c r="S12774">
        <v>92696</v>
      </c>
      <c r="T12774">
        <v>73000</v>
      </c>
      <c r="U12774">
        <v>19696</v>
      </c>
      <c r="V12774">
        <v>1</v>
      </c>
    </row>
    <row r="12775" spans="1:22" x14ac:dyDescent="0.3">
      <c r="A12775">
        <v>202122</v>
      </c>
      <c r="B12775" t="s">
        <v>820</v>
      </c>
      <c r="C12775" t="s">
        <v>821</v>
      </c>
      <c r="D12775" t="s">
        <v>822</v>
      </c>
      <c r="E12775" t="s">
        <v>823</v>
      </c>
      <c r="F12775" t="s">
        <v>866</v>
      </c>
      <c r="G12775" t="s">
        <v>867</v>
      </c>
      <c r="H12775" t="s">
        <v>1140</v>
      </c>
      <c r="I12775">
        <v>877</v>
      </c>
      <c r="J12775" t="s">
        <v>1141</v>
      </c>
      <c r="K12775" t="s">
        <v>842</v>
      </c>
      <c r="L12775" t="s">
        <v>249</v>
      </c>
      <c r="M12775">
        <v>0</v>
      </c>
      <c r="N12775">
        <v>321747</v>
      </c>
      <c r="O12775">
        <v>390693</v>
      </c>
      <c r="P12775">
        <v>1566322</v>
      </c>
      <c r="Q12775">
        <v>91928</v>
      </c>
      <c r="R12775" t="s">
        <v>829</v>
      </c>
      <c r="S12775">
        <v>2370691</v>
      </c>
      <c r="T12775">
        <v>72496</v>
      </c>
      <c r="U12775">
        <v>2298195</v>
      </c>
      <c r="V12775">
        <v>67</v>
      </c>
    </row>
    <row r="12776" spans="1:22" x14ac:dyDescent="0.3">
      <c r="A12776">
        <v>202223</v>
      </c>
      <c r="B12776" t="s">
        <v>820</v>
      </c>
      <c r="C12776" t="s">
        <v>821</v>
      </c>
      <c r="D12776" t="s">
        <v>822</v>
      </c>
      <c r="E12776" t="s">
        <v>823</v>
      </c>
      <c r="F12776" t="s">
        <v>866</v>
      </c>
      <c r="G12776" t="s">
        <v>867</v>
      </c>
      <c r="H12776" t="s">
        <v>1140</v>
      </c>
      <c r="I12776">
        <v>877</v>
      </c>
      <c r="J12776" t="s">
        <v>1141</v>
      </c>
      <c r="K12776" t="s">
        <v>842</v>
      </c>
      <c r="L12776" t="s">
        <v>249</v>
      </c>
      <c r="M12776">
        <v>0</v>
      </c>
      <c r="N12776">
        <v>371306</v>
      </c>
      <c r="O12776">
        <v>450871</v>
      </c>
      <c r="P12776">
        <v>1723919</v>
      </c>
      <c r="Q12776">
        <v>106087</v>
      </c>
      <c r="R12776" t="s">
        <v>829</v>
      </c>
      <c r="S12776">
        <v>2652182</v>
      </c>
      <c r="T12776">
        <v>68736</v>
      </c>
      <c r="U12776">
        <v>2583446</v>
      </c>
      <c r="V12776">
        <v>74</v>
      </c>
    </row>
    <row r="12777" spans="1:22" x14ac:dyDescent="0.3">
      <c r="A12777">
        <v>202324</v>
      </c>
      <c r="B12777" t="s">
        <v>820</v>
      </c>
      <c r="C12777" t="s">
        <v>821</v>
      </c>
      <c r="D12777" t="s">
        <v>822</v>
      </c>
      <c r="E12777" t="s">
        <v>823</v>
      </c>
      <c r="F12777" t="s">
        <v>866</v>
      </c>
      <c r="G12777" t="s">
        <v>867</v>
      </c>
      <c r="H12777" t="s">
        <v>1140</v>
      </c>
      <c r="I12777">
        <v>877</v>
      </c>
      <c r="J12777" t="s">
        <v>1141</v>
      </c>
      <c r="K12777" t="s">
        <v>842</v>
      </c>
      <c r="L12777" t="s">
        <v>249</v>
      </c>
      <c r="M12777">
        <v>0</v>
      </c>
      <c r="N12777">
        <v>492900</v>
      </c>
      <c r="O12777">
        <v>598522</v>
      </c>
      <c r="P12777">
        <v>2288465</v>
      </c>
      <c r="Q12777">
        <v>140829</v>
      </c>
      <c r="R12777" t="s">
        <v>829</v>
      </c>
      <c r="S12777">
        <v>3520716</v>
      </c>
      <c r="T12777">
        <v>770935</v>
      </c>
      <c r="U12777">
        <v>2749781</v>
      </c>
      <c r="V12777">
        <v>78</v>
      </c>
    </row>
    <row r="12778" spans="1:22" x14ac:dyDescent="0.3">
      <c r="A12778">
        <v>202122</v>
      </c>
      <c r="B12778" t="s">
        <v>820</v>
      </c>
      <c r="C12778" t="s">
        <v>821</v>
      </c>
      <c r="D12778" t="s">
        <v>822</v>
      </c>
      <c r="E12778" t="s">
        <v>823</v>
      </c>
      <c r="F12778" t="s">
        <v>866</v>
      </c>
      <c r="G12778" t="s">
        <v>867</v>
      </c>
      <c r="H12778" t="s">
        <v>1140</v>
      </c>
      <c r="I12778">
        <v>877</v>
      </c>
      <c r="J12778" t="s">
        <v>1141</v>
      </c>
      <c r="K12778" t="s">
        <v>842</v>
      </c>
      <c r="L12778" t="s">
        <v>844</v>
      </c>
      <c r="M12778">
        <v>0</v>
      </c>
      <c r="N12778">
        <v>210864</v>
      </c>
      <c r="O12778">
        <v>259281</v>
      </c>
      <c r="P12778">
        <v>0</v>
      </c>
      <c r="Q12778">
        <v>0</v>
      </c>
      <c r="R12778" t="s">
        <v>829</v>
      </c>
      <c r="S12778">
        <v>470145</v>
      </c>
      <c r="T12778">
        <v>1558</v>
      </c>
      <c r="U12778">
        <v>468587</v>
      </c>
      <c r="V12778">
        <v>14</v>
      </c>
    </row>
    <row r="12779" spans="1:22" x14ac:dyDescent="0.3">
      <c r="A12779">
        <v>202223</v>
      </c>
      <c r="B12779" t="s">
        <v>820</v>
      </c>
      <c r="C12779" t="s">
        <v>821</v>
      </c>
      <c r="D12779" t="s">
        <v>822</v>
      </c>
      <c r="E12779" t="s">
        <v>823</v>
      </c>
      <c r="F12779" t="s">
        <v>866</v>
      </c>
      <c r="G12779" t="s">
        <v>867</v>
      </c>
      <c r="H12779" t="s">
        <v>1140</v>
      </c>
      <c r="I12779">
        <v>877</v>
      </c>
      <c r="J12779" t="s">
        <v>1141</v>
      </c>
      <c r="K12779" t="s">
        <v>842</v>
      </c>
      <c r="L12779" t="s">
        <v>844</v>
      </c>
      <c r="M12779">
        <v>0</v>
      </c>
      <c r="N12779">
        <v>239101</v>
      </c>
      <c r="O12779">
        <v>292234</v>
      </c>
      <c r="P12779">
        <v>0</v>
      </c>
      <c r="Q12779">
        <v>0</v>
      </c>
      <c r="R12779" t="s">
        <v>829</v>
      </c>
      <c r="S12779">
        <v>531335</v>
      </c>
      <c r="T12779">
        <v>0</v>
      </c>
      <c r="U12779">
        <v>531335</v>
      </c>
      <c r="V12779">
        <v>15</v>
      </c>
    </row>
    <row r="12780" spans="1:22" x14ac:dyDescent="0.3">
      <c r="A12780">
        <v>202324</v>
      </c>
      <c r="B12780" t="s">
        <v>820</v>
      </c>
      <c r="C12780" t="s">
        <v>821</v>
      </c>
      <c r="D12780" t="s">
        <v>822</v>
      </c>
      <c r="E12780" t="s">
        <v>823</v>
      </c>
      <c r="F12780" t="s">
        <v>866</v>
      </c>
      <c r="G12780" t="s">
        <v>867</v>
      </c>
      <c r="H12780" t="s">
        <v>1140</v>
      </c>
      <c r="I12780">
        <v>877</v>
      </c>
      <c r="J12780" t="s">
        <v>1141</v>
      </c>
      <c r="K12780" t="s">
        <v>842</v>
      </c>
      <c r="L12780" t="s">
        <v>844</v>
      </c>
      <c r="M12780">
        <v>0</v>
      </c>
      <c r="N12780">
        <v>285859</v>
      </c>
      <c r="O12780">
        <v>349820</v>
      </c>
      <c r="P12780">
        <v>0</v>
      </c>
      <c r="Q12780">
        <v>0</v>
      </c>
      <c r="R12780" t="s">
        <v>829</v>
      </c>
      <c r="S12780">
        <v>635679</v>
      </c>
      <c r="T12780">
        <v>0</v>
      </c>
      <c r="U12780">
        <v>635679</v>
      </c>
      <c r="V12780">
        <v>18</v>
      </c>
    </row>
    <row r="12781" spans="1:22" x14ac:dyDescent="0.3">
      <c r="A12781">
        <v>202122</v>
      </c>
      <c r="B12781" t="s">
        <v>820</v>
      </c>
      <c r="C12781" t="s">
        <v>821</v>
      </c>
      <c r="D12781" t="s">
        <v>822</v>
      </c>
      <c r="E12781" t="s">
        <v>823</v>
      </c>
      <c r="F12781" t="s">
        <v>866</v>
      </c>
      <c r="G12781" t="s">
        <v>867</v>
      </c>
      <c r="H12781" t="s">
        <v>1140</v>
      </c>
      <c r="I12781">
        <v>877</v>
      </c>
      <c r="J12781" t="s">
        <v>1141</v>
      </c>
      <c r="K12781" t="s">
        <v>842</v>
      </c>
      <c r="L12781" t="s">
        <v>251</v>
      </c>
      <c r="M12781" t="s">
        <v>829</v>
      </c>
      <c r="N12781" t="s">
        <v>829</v>
      </c>
      <c r="O12781">
        <v>0</v>
      </c>
      <c r="P12781">
        <v>0</v>
      </c>
      <c r="Q12781">
        <v>0</v>
      </c>
      <c r="R12781">
        <v>0</v>
      </c>
      <c r="S12781">
        <v>0</v>
      </c>
      <c r="T12781">
        <v>0</v>
      </c>
      <c r="U12781">
        <v>0</v>
      </c>
      <c r="V12781">
        <v>0</v>
      </c>
    </row>
    <row r="12782" spans="1:22" x14ac:dyDescent="0.3">
      <c r="A12782">
        <v>202223</v>
      </c>
      <c r="B12782" t="s">
        <v>820</v>
      </c>
      <c r="C12782" t="s">
        <v>821</v>
      </c>
      <c r="D12782" t="s">
        <v>822</v>
      </c>
      <c r="E12782" t="s">
        <v>823</v>
      </c>
      <c r="F12782" t="s">
        <v>866</v>
      </c>
      <c r="G12782" t="s">
        <v>867</v>
      </c>
      <c r="H12782" t="s">
        <v>1140</v>
      </c>
      <c r="I12782">
        <v>877</v>
      </c>
      <c r="J12782" t="s">
        <v>1141</v>
      </c>
      <c r="K12782" t="s">
        <v>842</v>
      </c>
      <c r="L12782" t="s">
        <v>251</v>
      </c>
      <c r="M12782" t="s">
        <v>829</v>
      </c>
      <c r="N12782" t="s">
        <v>829</v>
      </c>
      <c r="O12782">
        <v>0</v>
      </c>
      <c r="P12782">
        <v>0</v>
      </c>
      <c r="Q12782">
        <v>0</v>
      </c>
      <c r="R12782">
        <v>0</v>
      </c>
      <c r="S12782">
        <v>0</v>
      </c>
      <c r="T12782">
        <v>0</v>
      </c>
      <c r="U12782">
        <v>0</v>
      </c>
      <c r="V12782">
        <v>0</v>
      </c>
    </row>
    <row r="12783" spans="1:22" x14ac:dyDescent="0.3">
      <c r="A12783">
        <v>202324</v>
      </c>
      <c r="B12783" t="s">
        <v>820</v>
      </c>
      <c r="C12783" t="s">
        <v>821</v>
      </c>
      <c r="D12783" t="s">
        <v>822</v>
      </c>
      <c r="E12783" t="s">
        <v>823</v>
      </c>
      <c r="F12783" t="s">
        <v>866</v>
      </c>
      <c r="G12783" t="s">
        <v>867</v>
      </c>
      <c r="H12783" t="s">
        <v>1140</v>
      </c>
      <c r="I12783">
        <v>877</v>
      </c>
      <c r="J12783" t="s">
        <v>1141</v>
      </c>
      <c r="K12783" t="s">
        <v>842</v>
      </c>
      <c r="L12783" t="s">
        <v>251</v>
      </c>
      <c r="M12783" t="s">
        <v>829</v>
      </c>
      <c r="N12783" t="s">
        <v>829</v>
      </c>
      <c r="O12783">
        <v>0</v>
      </c>
      <c r="P12783">
        <v>0</v>
      </c>
      <c r="Q12783">
        <v>0</v>
      </c>
      <c r="R12783">
        <v>0</v>
      </c>
      <c r="S12783">
        <v>0</v>
      </c>
      <c r="T12783">
        <v>0</v>
      </c>
      <c r="U12783">
        <v>0</v>
      </c>
      <c r="V12783">
        <v>0</v>
      </c>
    </row>
    <row r="12784" spans="1:22" x14ac:dyDescent="0.3">
      <c r="A12784">
        <v>202122</v>
      </c>
      <c r="B12784" t="s">
        <v>820</v>
      </c>
      <c r="C12784" t="s">
        <v>821</v>
      </c>
      <c r="D12784" t="s">
        <v>822</v>
      </c>
      <c r="E12784" t="s">
        <v>823</v>
      </c>
      <c r="F12784" t="s">
        <v>866</v>
      </c>
      <c r="G12784" t="s">
        <v>867</v>
      </c>
      <c r="H12784" t="s">
        <v>1140</v>
      </c>
      <c r="I12784">
        <v>877</v>
      </c>
      <c r="J12784" t="s">
        <v>1141</v>
      </c>
      <c r="K12784" t="s">
        <v>842</v>
      </c>
      <c r="L12784" t="s">
        <v>253</v>
      </c>
      <c r="M12784" t="s">
        <v>829</v>
      </c>
      <c r="N12784" t="s">
        <v>829</v>
      </c>
      <c r="O12784">
        <v>0</v>
      </c>
      <c r="P12784">
        <v>0</v>
      </c>
      <c r="Q12784">
        <v>0</v>
      </c>
      <c r="R12784">
        <v>0</v>
      </c>
      <c r="S12784">
        <v>0</v>
      </c>
      <c r="T12784">
        <v>0</v>
      </c>
      <c r="U12784">
        <v>0</v>
      </c>
      <c r="V12784">
        <v>0</v>
      </c>
    </row>
    <row r="12785" spans="1:22" x14ac:dyDescent="0.3">
      <c r="A12785">
        <v>202223</v>
      </c>
      <c r="B12785" t="s">
        <v>820</v>
      </c>
      <c r="C12785" t="s">
        <v>821</v>
      </c>
      <c r="D12785" t="s">
        <v>822</v>
      </c>
      <c r="E12785" t="s">
        <v>823</v>
      </c>
      <c r="F12785" t="s">
        <v>866</v>
      </c>
      <c r="G12785" t="s">
        <v>867</v>
      </c>
      <c r="H12785" t="s">
        <v>1140</v>
      </c>
      <c r="I12785">
        <v>877</v>
      </c>
      <c r="J12785" t="s">
        <v>1141</v>
      </c>
      <c r="K12785" t="s">
        <v>842</v>
      </c>
      <c r="L12785" t="s">
        <v>253</v>
      </c>
      <c r="M12785" t="s">
        <v>829</v>
      </c>
      <c r="N12785" t="s">
        <v>829</v>
      </c>
      <c r="O12785">
        <v>0</v>
      </c>
      <c r="P12785">
        <v>0</v>
      </c>
      <c r="Q12785">
        <v>0</v>
      </c>
      <c r="R12785">
        <v>0</v>
      </c>
      <c r="S12785">
        <v>0</v>
      </c>
      <c r="T12785">
        <v>0</v>
      </c>
      <c r="U12785">
        <v>0</v>
      </c>
      <c r="V12785">
        <v>0</v>
      </c>
    </row>
    <row r="12786" spans="1:22" x14ac:dyDescent="0.3">
      <c r="A12786">
        <v>202324</v>
      </c>
      <c r="B12786" t="s">
        <v>820</v>
      </c>
      <c r="C12786" t="s">
        <v>821</v>
      </c>
      <c r="D12786" t="s">
        <v>822</v>
      </c>
      <c r="E12786" t="s">
        <v>823</v>
      </c>
      <c r="F12786" t="s">
        <v>866</v>
      </c>
      <c r="G12786" t="s">
        <v>867</v>
      </c>
      <c r="H12786" t="s">
        <v>1140</v>
      </c>
      <c r="I12786">
        <v>877</v>
      </c>
      <c r="J12786" t="s">
        <v>1141</v>
      </c>
      <c r="K12786" t="s">
        <v>842</v>
      </c>
      <c r="L12786" t="s">
        <v>253</v>
      </c>
      <c r="M12786" t="s">
        <v>829</v>
      </c>
      <c r="N12786" t="s">
        <v>829</v>
      </c>
      <c r="O12786">
        <v>0</v>
      </c>
      <c r="P12786">
        <v>0</v>
      </c>
      <c r="Q12786">
        <v>0</v>
      </c>
      <c r="R12786">
        <v>0</v>
      </c>
      <c r="S12786">
        <v>0</v>
      </c>
      <c r="T12786">
        <v>0</v>
      </c>
      <c r="U12786">
        <v>0</v>
      </c>
      <c r="V12786">
        <v>0</v>
      </c>
    </row>
    <row r="12787" spans="1:22" x14ac:dyDescent="0.3">
      <c r="A12787">
        <v>202122</v>
      </c>
      <c r="B12787" t="s">
        <v>820</v>
      </c>
      <c r="C12787" t="s">
        <v>821</v>
      </c>
      <c r="D12787" t="s">
        <v>822</v>
      </c>
      <c r="E12787" t="s">
        <v>823</v>
      </c>
      <c r="F12787" t="s">
        <v>866</v>
      </c>
      <c r="G12787" t="s">
        <v>867</v>
      </c>
      <c r="H12787" t="s">
        <v>1140</v>
      </c>
      <c r="I12787">
        <v>877</v>
      </c>
      <c r="J12787" t="s">
        <v>1141</v>
      </c>
      <c r="K12787" t="s">
        <v>842</v>
      </c>
      <c r="L12787" t="s">
        <v>845</v>
      </c>
      <c r="M12787" t="s">
        <v>829</v>
      </c>
      <c r="N12787" t="s">
        <v>829</v>
      </c>
      <c r="O12787">
        <v>0</v>
      </c>
      <c r="P12787">
        <v>0</v>
      </c>
      <c r="Q12787">
        <v>0</v>
      </c>
      <c r="R12787">
        <v>0</v>
      </c>
      <c r="S12787">
        <v>0</v>
      </c>
      <c r="T12787">
        <v>0</v>
      </c>
      <c r="U12787">
        <v>0</v>
      </c>
      <c r="V12787">
        <v>0</v>
      </c>
    </row>
    <row r="12788" spans="1:22" x14ac:dyDescent="0.3">
      <c r="A12788">
        <v>202223</v>
      </c>
      <c r="B12788" t="s">
        <v>820</v>
      </c>
      <c r="C12788" t="s">
        <v>821</v>
      </c>
      <c r="D12788" t="s">
        <v>822</v>
      </c>
      <c r="E12788" t="s">
        <v>823</v>
      </c>
      <c r="F12788" t="s">
        <v>866</v>
      </c>
      <c r="G12788" t="s">
        <v>867</v>
      </c>
      <c r="H12788" t="s">
        <v>1140</v>
      </c>
      <c r="I12788">
        <v>877</v>
      </c>
      <c r="J12788" t="s">
        <v>1141</v>
      </c>
      <c r="K12788" t="s">
        <v>842</v>
      </c>
      <c r="L12788" t="s">
        <v>845</v>
      </c>
      <c r="M12788" t="s">
        <v>829</v>
      </c>
      <c r="N12788" t="s">
        <v>829</v>
      </c>
      <c r="O12788">
        <v>0</v>
      </c>
      <c r="P12788">
        <v>0</v>
      </c>
      <c r="Q12788">
        <v>0</v>
      </c>
      <c r="R12788">
        <v>0</v>
      </c>
      <c r="S12788">
        <v>0</v>
      </c>
      <c r="T12788">
        <v>0</v>
      </c>
      <c r="U12788">
        <v>0</v>
      </c>
      <c r="V12788">
        <v>0</v>
      </c>
    </row>
    <row r="12789" spans="1:22" x14ac:dyDescent="0.3">
      <c r="A12789">
        <v>202324</v>
      </c>
      <c r="B12789" t="s">
        <v>820</v>
      </c>
      <c r="C12789" t="s">
        <v>821</v>
      </c>
      <c r="D12789" t="s">
        <v>822</v>
      </c>
      <c r="E12789" t="s">
        <v>823</v>
      </c>
      <c r="F12789" t="s">
        <v>866</v>
      </c>
      <c r="G12789" t="s">
        <v>867</v>
      </c>
      <c r="H12789" t="s">
        <v>1140</v>
      </c>
      <c r="I12789">
        <v>877</v>
      </c>
      <c r="J12789" t="s">
        <v>1141</v>
      </c>
      <c r="K12789" t="s">
        <v>842</v>
      </c>
      <c r="L12789" t="s">
        <v>845</v>
      </c>
      <c r="M12789" t="s">
        <v>829</v>
      </c>
      <c r="N12789" t="s">
        <v>829</v>
      </c>
      <c r="O12789">
        <v>0</v>
      </c>
      <c r="P12789">
        <v>0</v>
      </c>
      <c r="Q12789">
        <v>0</v>
      </c>
      <c r="R12789">
        <v>0</v>
      </c>
      <c r="S12789">
        <v>0</v>
      </c>
      <c r="T12789">
        <v>0</v>
      </c>
      <c r="U12789">
        <v>0</v>
      </c>
      <c r="V12789">
        <v>0</v>
      </c>
    </row>
    <row r="12790" spans="1:22" x14ac:dyDescent="0.3">
      <c r="A12790">
        <v>202122</v>
      </c>
      <c r="B12790" t="s">
        <v>820</v>
      </c>
      <c r="C12790" t="s">
        <v>821</v>
      </c>
      <c r="D12790" t="s">
        <v>822</v>
      </c>
      <c r="E12790" t="s">
        <v>823</v>
      </c>
      <c r="F12790" t="s">
        <v>862</v>
      </c>
      <c r="G12790" t="s">
        <v>863</v>
      </c>
      <c r="H12790" t="s">
        <v>1142</v>
      </c>
      <c r="I12790">
        <v>937</v>
      </c>
      <c r="J12790" t="s">
        <v>1143</v>
      </c>
      <c r="K12790" t="s">
        <v>828</v>
      </c>
      <c r="L12790" t="s">
        <v>336</v>
      </c>
      <c r="M12790">
        <v>0</v>
      </c>
      <c r="N12790">
        <v>170476</v>
      </c>
      <c r="O12790">
        <v>545524</v>
      </c>
      <c r="P12790">
        <v>4261723</v>
      </c>
      <c r="Q12790">
        <v>0</v>
      </c>
      <c r="R12790" t="s">
        <v>829</v>
      </c>
      <c r="S12790">
        <v>4977723</v>
      </c>
      <c r="T12790" t="s">
        <v>829</v>
      </c>
      <c r="U12790">
        <v>4977723</v>
      </c>
      <c r="V12790">
        <v>146</v>
      </c>
    </row>
    <row r="12791" spans="1:22" x14ac:dyDescent="0.3">
      <c r="A12791">
        <v>202223</v>
      </c>
      <c r="B12791" t="s">
        <v>820</v>
      </c>
      <c r="C12791" t="s">
        <v>821</v>
      </c>
      <c r="D12791" t="s">
        <v>822</v>
      </c>
      <c r="E12791" t="s">
        <v>823</v>
      </c>
      <c r="F12791" t="s">
        <v>862</v>
      </c>
      <c r="G12791" t="s">
        <v>863</v>
      </c>
      <c r="H12791" t="s">
        <v>1142</v>
      </c>
      <c r="I12791">
        <v>937</v>
      </c>
      <c r="J12791" t="s">
        <v>1143</v>
      </c>
      <c r="K12791" t="s">
        <v>828</v>
      </c>
      <c r="L12791" t="s">
        <v>336</v>
      </c>
      <c r="M12791">
        <v>0</v>
      </c>
      <c r="N12791">
        <v>32784</v>
      </c>
      <c r="O12791">
        <v>104908</v>
      </c>
      <c r="P12791">
        <v>6147075</v>
      </c>
      <c r="Q12791">
        <v>0</v>
      </c>
      <c r="R12791" t="s">
        <v>829</v>
      </c>
      <c r="S12791">
        <v>6284767</v>
      </c>
      <c r="T12791" t="s">
        <v>829</v>
      </c>
      <c r="U12791">
        <v>6284767</v>
      </c>
      <c r="V12791">
        <v>192</v>
      </c>
    </row>
    <row r="12792" spans="1:22" x14ac:dyDescent="0.3">
      <c r="A12792">
        <v>202324</v>
      </c>
      <c r="B12792" t="s">
        <v>820</v>
      </c>
      <c r="C12792" t="s">
        <v>821</v>
      </c>
      <c r="D12792" t="s">
        <v>822</v>
      </c>
      <c r="E12792" t="s">
        <v>823</v>
      </c>
      <c r="F12792" t="s">
        <v>862</v>
      </c>
      <c r="G12792" t="s">
        <v>863</v>
      </c>
      <c r="H12792" t="s">
        <v>1142</v>
      </c>
      <c r="I12792">
        <v>937</v>
      </c>
      <c r="J12792" t="s">
        <v>1143</v>
      </c>
      <c r="K12792" t="s">
        <v>828</v>
      </c>
      <c r="L12792" t="s">
        <v>336</v>
      </c>
      <c r="M12792">
        <v>0</v>
      </c>
      <c r="N12792">
        <v>271626</v>
      </c>
      <c r="O12792">
        <v>229899</v>
      </c>
      <c r="P12792">
        <v>5943000</v>
      </c>
      <c r="Q12792">
        <v>0</v>
      </c>
      <c r="R12792" t="s">
        <v>829</v>
      </c>
      <c r="S12792">
        <v>6444525</v>
      </c>
      <c r="T12792" t="s">
        <v>829</v>
      </c>
      <c r="U12792">
        <v>6444525</v>
      </c>
      <c r="V12792">
        <v>209</v>
      </c>
    </row>
    <row r="12793" spans="1:22" x14ac:dyDescent="0.3">
      <c r="A12793">
        <v>202122</v>
      </c>
      <c r="B12793" t="s">
        <v>820</v>
      </c>
      <c r="C12793" t="s">
        <v>821</v>
      </c>
      <c r="D12793" t="s">
        <v>822</v>
      </c>
      <c r="E12793" t="s">
        <v>823</v>
      </c>
      <c r="F12793" t="s">
        <v>862</v>
      </c>
      <c r="G12793" t="s">
        <v>863</v>
      </c>
      <c r="H12793" t="s">
        <v>1142</v>
      </c>
      <c r="I12793">
        <v>937</v>
      </c>
      <c r="J12793" t="s">
        <v>1143</v>
      </c>
      <c r="K12793" t="s">
        <v>828</v>
      </c>
      <c r="L12793" t="s">
        <v>235</v>
      </c>
      <c r="M12793" t="s">
        <v>829</v>
      </c>
      <c r="N12793">
        <v>68488</v>
      </c>
      <c r="O12793">
        <v>0</v>
      </c>
      <c r="P12793" t="s">
        <v>829</v>
      </c>
      <c r="Q12793" t="s">
        <v>829</v>
      </c>
      <c r="R12793" t="s">
        <v>829</v>
      </c>
      <c r="S12793">
        <v>68488</v>
      </c>
      <c r="T12793">
        <v>0</v>
      </c>
      <c r="U12793">
        <v>68488</v>
      </c>
      <c r="V12793">
        <v>2</v>
      </c>
    </row>
    <row r="12794" spans="1:22" x14ac:dyDescent="0.3">
      <c r="A12794">
        <v>202223</v>
      </c>
      <c r="B12794" t="s">
        <v>820</v>
      </c>
      <c r="C12794" t="s">
        <v>821</v>
      </c>
      <c r="D12794" t="s">
        <v>822</v>
      </c>
      <c r="E12794" t="s">
        <v>823</v>
      </c>
      <c r="F12794" t="s">
        <v>862</v>
      </c>
      <c r="G12794" t="s">
        <v>863</v>
      </c>
      <c r="H12794" t="s">
        <v>1142</v>
      </c>
      <c r="I12794">
        <v>937</v>
      </c>
      <c r="J12794" t="s">
        <v>1143</v>
      </c>
      <c r="K12794" t="s">
        <v>828</v>
      </c>
      <c r="L12794" t="s">
        <v>235</v>
      </c>
      <c r="M12794" t="s">
        <v>829</v>
      </c>
      <c r="N12794">
        <v>74929</v>
      </c>
      <c r="O12794">
        <v>0</v>
      </c>
      <c r="P12794" t="s">
        <v>829</v>
      </c>
      <c r="Q12794" t="s">
        <v>829</v>
      </c>
      <c r="R12794" t="s">
        <v>829</v>
      </c>
      <c r="S12794">
        <v>74929</v>
      </c>
      <c r="T12794">
        <v>0</v>
      </c>
      <c r="U12794">
        <v>74929</v>
      </c>
      <c r="V12794">
        <v>2</v>
      </c>
    </row>
    <row r="12795" spans="1:22" x14ac:dyDescent="0.3">
      <c r="A12795">
        <v>202324</v>
      </c>
      <c r="B12795" t="s">
        <v>820</v>
      </c>
      <c r="C12795" t="s">
        <v>821</v>
      </c>
      <c r="D12795" t="s">
        <v>822</v>
      </c>
      <c r="E12795" t="s">
        <v>823</v>
      </c>
      <c r="F12795" t="s">
        <v>862</v>
      </c>
      <c r="G12795" t="s">
        <v>863</v>
      </c>
      <c r="H12795" t="s">
        <v>1142</v>
      </c>
      <c r="I12795">
        <v>937</v>
      </c>
      <c r="J12795" t="s">
        <v>1143</v>
      </c>
      <c r="K12795" t="s">
        <v>828</v>
      </c>
      <c r="L12795" t="s">
        <v>235</v>
      </c>
      <c r="M12795" t="s">
        <v>829</v>
      </c>
      <c r="N12795">
        <v>3196</v>
      </c>
      <c r="O12795">
        <v>0</v>
      </c>
      <c r="P12795" t="s">
        <v>829</v>
      </c>
      <c r="Q12795" t="s">
        <v>829</v>
      </c>
      <c r="R12795" t="s">
        <v>829</v>
      </c>
      <c r="S12795">
        <v>3196</v>
      </c>
      <c r="T12795">
        <v>0</v>
      </c>
      <c r="U12795">
        <v>3196</v>
      </c>
      <c r="V12795">
        <v>0</v>
      </c>
    </row>
    <row r="12796" spans="1:22" x14ac:dyDescent="0.3">
      <c r="A12796">
        <v>202122</v>
      </c>
      <c r="B12796" t="s">
        <v>820</v>
      </c>
      <c r="C12796" t="s">
        <v>821</v>
      </c>
      <c r="D12796" t="s">
        <v>822</v>
      </c>
      <c r="E12796" t="s">
        <v>823</v>
      </c>
      <c r="F12796" t="s">
        <v>862</v>
      </c>
      <c r="G12796" t="s">
        <v>863</v>
      </c>
      <c r="H12796" t="s">
        <v>1142</v>
      </c>
      <c r="I12796">
        <v>937</v>
      </c>
      <c r="J12796" t="s">
        <v>1143</v>
      </c>
      <c r="K12796" t="s">
        <v>828</v>
      </c>
      <c r="L12796" t="s">
        <v>534</v>
      </c>
      <c r="M12796">
        <v>0</v>
      </c>
      <c r="N12796">
        <v>0</v>
      </c>
      <c r="O12796">
        <v>0</v>
      </c>
      <c r="P12796">
        <v>17513882</v>
      </c>
      <c r="Q12796">
        <v>0</v>
      </c>
      <c r="R12796" t="s">
        <v>829</v>
      </c>
      <c r="S12796">
        <v>17513882</v>
      </c>
      <c r="T12796">
        <v>13752</v>
      </c>
      <c r="U12796">
        <v>17500130</v>
      </c>
      <c r="V12796">
        <v>134</v>
      </c>
    </row>
    <row r="12797" spans="1:22" x14ac:dyDescent="0.3">
      <c r="A12797">
        <v>202223</v>
      </c>
      <c r="B12797" t="s">
        <v>820</v>
      </c>
      <c r="C12797" t="s">
        <v>821</v>
      </c>
      <c r="D12797" t="s">
        <v>822</v>
      </c>
      <c r="E12797" t="s">
        <v>823</v>
      </c>
      <c r="F12797" t="s">
        <v>862</v>
      </c>
      <c r="G12797" t="s">
        <v>863</v>
      </c>
      <c r="H12797" t="s">
        <v>1142</v>
      </c>
      <c r="I12797">
        <v>937</v>
      </c>
      <c r="J12797" t="s">
        <v>1143</v>
      </c>
      <c r="K12797" t="s">
        <v>828</v>
      </c>
      <c r="L12797" t="s">
        <v>534</v>
      </c>
      <c r="M12797">
        <v>16652</v>
      </c>
      <c r="N12797">
        <v>3776165</v>
      </c>
      <c r="O12797">
        <v>1605623</v>
      </c>
      <c r="P12797">
        <v>4704094</v>
      </c>
      <c r="Q12797">
        <v>0</v>
      </c>
      <c r="R12797" t="s">
        <v>829</v>
      </c>
      <c r="S12797">
        <v>10102535</v>
      </c>
      <c r="T12797">
        <v>0</v>
      </c>
      <c r="U12797">
        <v>10102535</v>
      </c>
      <c r="V12797">
        <v>77</v>
      </c>
    </row>
    <row r="12798" spans="1:22" x14ac:dyDescent="0.3">
      <c r="A12798">
        <v>202324</v>
      </c>
      <c r="B12798" t="s">
        <v>820</v>
      </c>
      <c r="C12798" t="s">
        <v>821</v>
      </c>
      <c r="D12798" t="s">
        <v>822</v>
      </c>
      <c r="E12798" t="s">
        <v>823</v>
      </c>
      <c r="F12798" t="s">
        <v>862</v>
      </c>
      <c r="G12798" t="s">
        <v>863</v>
      </c>
      <c r="H12798" t="s">
        <v>1142</v>
      </c>
      <c r="I12798">
        <v>937</v>
      </c>
      <c r="J12798" t="s">
        <v>1143</v>
      </c>
      <c r="K12798" t="s">
        <v>828</v>
      </c>
      <c r="L12798" t="s">
        <v>534</v>
      </c>
      <c r="M12798">
        <v>8013</v>
      </c>
      <c r="N12798">
        <v>5611431</v>
      </c>
      <c r="O12798">
        <v>2195834</v>
      </c>
      <c r="P12798">
        <v>4996066</v>
      </c>
      <c r="Q12798">
        <v>977758</v>
      </c>
      <c r="R12798" t="s">
        <v>829</v>
      </c>
      <c r="S12798">
        <v>13789102</v>
      </c>
      <c r="T12798">
        <v>10825</v>
      </c>
      <c r="U12798">
        <v>13778277</v>
      </c>
      <c r="V12798">
        <v>104</v>
      </c>
    </row>
    <row r="12799" spans="1:22" x14ac:dyDescent="0.3">
      <c r="A12799">
        <v>202122</v>
      </c>
      <c r="B12799" t="s">
        <v>820</v>
      </c>
      <c r="C12799" t="s">
        <v>821</v>
      </c>
      <c r="D12799" t="s">
        <v>822</v>
      </c>
      <c r="E12799" t="s">
        <v>823</v>
      </c>
      <c r="F12799" t="s">
        <v>862</v>
      </c>
      <c r="G12799" t="s">
        <v>863</v>
      </c>
      <c r="H12799" t="s">
        <v>1142</v>
      </c>
      <c r="I12799">
        <v>937</v>
      </c>
      <c r="J12799" t="s">
        <v>1143</v>
      </c>
      <c r="K12799" t="s">
        <v>828</v>
      </c>
      <c r="L12799" t="s">
        <v>603</v>
      </c>
      <c r="M12799" t="s">
        <v>829</v>
      </c>
      <c r="N12799" t="s">
        <v>829</v>
      </c>
      <c r="O12799" t="s">
        <v>829</v>
      </c>
      <c r="P12799">
        <v>0</v>
      </c>
      <c r="Q12799">
        <v>0</v>
      </c>
      <c r="R12799">
        <v>0</v>
      </c>
      <c r="S12799">
        <v>0</v>
      </c>
      <c r="T12799">
        <v>0</v>
      </c>
      <c r="U12799">
        <v>0</v>
      </c>
      <c r="V12799">
        <v>0</v>
      </c>
    </row>
    <row r="12800" spans="1:22" x14ac:dyDescent="0.3">
      <c r="A12800">
        <v>202223</v>
      </c>
      <c r="B12800" t="s">
        <v>820</v>
      </c>
      <c r="C12800" t="s">
        <v>821</v>
      </c>
      <c r="D12800" t="s">
        <v>822</v>
      </c>
      <c r="E12800" t="s">
        <v>823</v>
      </c>
      <c r="F12800" t="s">
        <v>862</v>
      </c>
      <c r="G12800" t="s">
        <v>863</v>
      </c>
      <c r="H12800" t="s">
        <v>1142</v>
      </c>
      <c r="I12800">
        <v>937</v>
      </c>
      <c r="J12800" t="s">
        <v>1143</v>
      </c>
      <c r="K12800" t="s">
        <v>828</v>
      </c>
      <c r="L12800" t="s">
        <v>603</v>
      </c>
      <c r="M12800" t="s">
        <v>829</v>
      </c>
      <c r="N12800" t="s">
        <v>829</v>
      </c>
      <c r="O12800" t="s">
        <v>829</v>
      </c>
      <c r="P12800">
        <v>0</v>
      </c>
      <c r="Q12800">
        <v>0</v>
      </c>
      <c r="R12800">
        <v>0</v>
      </c>
      <c r="S12800">
        <v>0</v>
      </c>
      <c r="T12800">
        <v>0</v>
      </c>
      <c r="U12800">
        <v>0</v>
      </c>
      <c r="V12800">
        <v>0</v>
      </c>
    </row>
    <row r="12801" spans="1:22" x14ac:dyDescent="0.3">
      <c r="A12801">
        <v>202324</v>
      </c>
      <c r="B12801" t="s">
        <v>820</v>
      </c>
      <c r="C12801" t="s">
        <v>821</v>
      </c>
      <c r="D12801" t="s">
        <v>822</v>
      </c>
      <c r="E12801" t="s">
        <v>823</v>
      </c>
      <c r="F12801" t="s">
        <v>862</v>
      </c>
      <c r="G12801" t="s">
        <v>863</v>
      </c>
      <c r="H12801" t="s">
        <v>1142</v>
      </c>
      <c r="I12801">
        <v>937</v>
      </c>
      <c r="J12801" t="s">
        <v>1143</v>
      </c>
      <c r="K12801" t="s">
        <v>828</v>
      </c>
      <c r="L12801" t="s">
        <v>603</v>
      </c>
      <c r="M12801" t="s">
        <v>829</v>
      </c>
      <c r="N12801" t="s">
        <v>829</v>
      </c>
      <c r="O12801" t="s">
        <v>829</v>
      </c>
      <c r="P12801">
        <v>0</v>
      </c>
      <c r="Q12801">
        <v>0</v>
      </c>
      <c r="R12801">
        <v>0</v>
      </c>
      <c r="S12801">
        <v>0</v>
      </c>
      <c r="T12801">
        <v>0</v>
      </c>
      <c r="U12801">
        <v>0</v>
      </c>
      <c r="V12801">
        <v>0</v>
      </c>
    </row>
    <row r="12802" spans="1:22" x14ac:dyDescent="0.3">
      <c r="A12802">
        <v>202122</v>
      </c>
      <c r="B12802" t="s">
        <v>820</v>
      </c>
      <c r="C12802" t="s">
        <v>821</v>
      </c>
      <c r="D12802" t="s">
        <v>822</v>
      </c>
      <c r="E12802" t="s">
        <v>823</v>
      </c>
      <c r="F12802" t="s">
        <v>862</v>
      </c>
      <c r="G12802" t="s">
        <v>863</v>
      </c>
      <c r="H12802" t="s">
        <v>1142</v>
      </c>
      <c r="I12802">
        <v>937</v>
      </c>
      <c r="J12802" t="s">
        <v>1143</v>
      </c>
      <c r="K12802" t="s">
        <v>828</v>
      </c>
      <c r="L12802" t="s">
        <v>606</v>
      </c>
      <c r="M12802">
        <v>0</v>
      </c>
      <c r="N12802">
        <v>0</v>
      </c>
      <c r="O12802">
        <v>0</v>
      </c>
      <c r="P12802">
        <v>0</v>
      </c>
      <c r="Q12802">
        <v>0</v>
      </c>
      <c r="R12802">
        <v>0</v>
      </c>
      <c r="S12802">
        <v>0</v>
      </c>
      <c r="T12802">
        <v>0</v>
      </c>
      <c r="U12802">
        <v>0</v>
      </c>
      <c r="V12802">
        <v>0</v>
      </c>
    </row>
    <row r="12803" spans="1:22" x14ac:dyDescent="0.3">
      <c r="A12803">
        <v>202223</v>
      </c>
      <c r="B12803" t="s">
        <v>820</v>
      </c>
      <c r="C12803" t="s">
        <v>821</v>
      </c>
      <c r="D12803" t="s">
        <v>822</v>
      </c>
      <c r="E12803" t="s">
        <v>823</v>
      </c>
      <c r="F12803" t="s">
        <v>862</v>
      </c>
      <c r="G12803" t="s">
        <v>863</v>
      </c>
      <c r="H12803" t="s">
        <v>1142</v>
      </c>
      <c r="I12803">
        <v>937</v>
      </c>
      <c r="J12803" t="s">
        <v>1143</v>
      </c>
      <c r="K12803" t="s">
        <v>828</v>
      </c>
      <c r="L12803" t="s">
        <v>606</v>
      </c>
      <c r="M12803">
        <v>0</v>
      </c>
      <c r="N12803">
        <v>0</v>
      </c>
      <c r="O12803">
        <v>0</v>
      </c>
      <c r="P12803">
        <v>0</v>
      </c>
      <c r="Q12803">
        <v>0</v>
      </c>
      <c r="R12803">
        <v>0</v>
      </c>
      <c r="S12803">
        <v>0</v>
      </c>
      <c r="T12803">
        <v>0</v>
      </c>
      <c r="U12803">
        <v>0</v>
      </c>
      <c r="V12803">
        <v>0</v>
      </c>
    </row>
    <row r="12804" spans="1:22" x14ac:dyDescent="0.3">
      <c r="A12804">
        <v>202324</v>
      </c>
      <c r="B12804" t="s">
        <v>820</v>
      </c>
      <c r="C12804" t="s">
        <v>821</v>
      </c>
      <c r="D12804" t="s">
        <v>822</v>
      </c>
      <c r="E12804" t="s">
        <v>823</v>
      </c>
      <c r="F12804" t="s">
        <v>862</v>
      </c>
      <c r="G12804" t="s">
        <v>863</v>
      </c>
      <c r="H12804" t="s">
        <v>1142</v>
      </c>
      <c r="I12804">
        <v>937</v>
      </c>
      <c r="J12804" t="s">
        <v>1143</v>
      </c>
      <c r="K12804" t="s">
        <v>828</v>
      </c>
      <c r="L12804" t="s">
        <v>606</v>
      </c>
      <c r="M12804">
        <v>0</v>
      </c>
      <c r="N12804">
        <v>0</v>
      </c>
      <c r="O12804">
        <v>0</v>
      </c>
      <c r="P12804">
        <v>0</v>
      </c>
      <c r="Q12804">
        <v>0</v>
      </c>
      <c r="R12804">
        <v>0</v>
      </c>
      <c r="S12804">
        <v>0</v>
      </c>
      <c r="T12804">
        <v>0</v>
      </c>
      <c r="U12804">
        <v>0</v>
      </c>
      <c r="V12804">
        <v>0</v>
      </c>
    </row>
    <row r="12805" spans="1:22" x14ac:dyDescent="0.3">
      <c r="A12805">
        <v>202122</v>
      </c>
      <c r="B12805" t="s">
        <v>820</v>
      </c>
      <c r="C12805" t="s">
        <v>821</v>
      </c>
      <c r="D12805" t="s">
        <v>822</v>
      </c>
      <c r="E12805" t="s">
        <v>823</v>
      </c>
      <c r="F12805" t="s">
        <v>862</v>
      </c>
      <c r="G12805" t="s">
        <v>863</v>
      </c>
      <c r="H12805" t="s">
        <v>1142</v>
      </c>
      <c r="I12805">
        <v>937</v>
      </c>
      <c r="J12805" t="s">
        <v>1143</v>
      </c>
      <c r="K12805" t="s">
        <v>828</v>
      </c>
      <c r="L12805" t="s">
        <v>609</v>
      </c>
      <c r="M12805" t="s">
        <v>829</v>
      </c>
      <c r="N12805" t="s">
        <v>829</v>
      </c>
      <c r="O12805" t="s">
        <v>829</v>
      </c>
      <c r="P12805" t="s">
        <v>829</v>
      </c>
      <c r="Q12805">
        <v>0</v>
      </c>
      <c r="R12805" t="s">
        <v>829</v>
      </c>
      <c r="S12805">
        <v>0</v>
      </c>
      <c r="T12805">
        <v>0</v>
      </c>
      <c r="U12805">
        <v>0</v>
      </c>
      <c r="V12805">
        <v>0</v>
      </c>
    </row>
    <row r="12806" spans="1:22" x14ac:dyDescent="0.3">
      <c r="A12806">
        <v>202223</v>
      </c>
      <c r="B12806" t="s">
        <v>820</v>
      </c>
      <c r="C12806" t="s">
        <v>821</v>
      </c>
      <c r="D12806" t="s">
        <v>822</v>
      </c>
      <c r="E12806" t="s">
        <v>823</v>
      </c>
      <c r="F12806" t="s">
        <v>862</v>
      </c>
      <c r="G12806" t="s">
        <v>863</v>
      </c>
      <c r="H12806" t="s">
        <v>1142</v>
      </c>
      <c r="I12806">
        <v>937</v>
      </c>
      <c r="J12806" t="s">
        <v>1143</v>
      </c>
      <c r="K12806" t="s">
        <v>828</v>
      </c>
      <c r="L12806" t="s">
        <v>609</v>
      </c>
      <c r="M12806" t="s">
        <v>829</v>
      </c>
      <c r="N12806" t="s">
        <v>829</v>
      </c>
      <c r="O12806" t="s">
        <v>829</v>
      </c>
      <c r="P12806" t="s">
        <v>829</v>
      </c>
      <c r="Q12806">
        <v>0</v>
      </c>
      <c r="R12806" t="s">
        <v>829</v>
      </c>
      <c r="S12806">
        <v>0</v>
      </c>
      <c r="T12806">
        <v>0</v>
      </c>
      <c r="U12806">
        <v>0</v>
      </c>
      <c r="V12806">
        <v>0</v>
      </c>
    </row>
    <row r="12807" spans="1:22" x14ac:dyDescent="0.3">
      <c r="A12807">
        <v>202122</v>
      </c>
      <c r="B12807" t="s">
        <v>820</v>
      </c>
      <c r="C12807" t="s">
        <v>821</v>
      </c>
      <c r="D12807" t="s">
        <v>822</v>
      </c>
      <c r="E12807" t="s">
        <v>823</v>
      </c>
      <c r="F12807" t="s">
        <v>862</v>
      </c>
      <c r="G12807" t="s">
        <v>863</v>
      </c>
      <c r="H12807" t="s">
        <v>1142</v>
      </c>
      <c r="I12807">
        <v>937</v>
      </c>
      <c r="J12807" t="s">
        <v>1143</v>
      </c>
      <c r="K12807" t="s">
        <v>828</v>
      </c>
      <c r="L12807" t="s">
        <v>830</v>
      </c>
      <c r="M12807">
        <v>0</v>
      </c>
      <c r="N12807">
        <v>0</v>
      </c>
      <c r="O12807">
        <v>0</v>
      </c>
      <c r="P12807">
        <v>0</v>
      </c>
      <c r="Q12807">
        <v>0</v>
      </c>
      <c r="R12807">
        <v>0</v>
      </c>
      <c r="S12807">
        <v>0</v>
      </c>
      <c r="T12807">
        <v>0</v>
      </c>
      <c r="U12807">
        <v>0</v>
      </c>
      <c r="V12807">
        <v>0</v>
      </c>
    </row>
    <row r="12808" spans="1:22" x14ac:dyDescent="0.3">
      <c r="A12808">
        <v>202223</v>
      </c>
      <c r="B12808" t="s">
        <v>820</v>
      </c>
      <c r="C12808" t="s">
        <v>821</v>
      </c>
      <c r="D12808" t="s">
        <v>822</v>
      </c>
      <c r="E12808" t="s">
        <v>823</v>
      </c>
      <c r="F12808" t="s">
        <v>862</v>
      </c>
      <c r="G12808" t="s">
        <v>863</v>
      </c>
      <c r="H12808" t="s">
        <v>1142</v>
      </c>
      <c r="I12808">
        <v>937</v>
      </c>
      <c r="J12808" t="s">
        <v>1143</v>
      </c>
      <c r="K12808" t="s">
        <v>828</v>
      </c>
      <c r="L12808" t="s">
        <v>830</v>
      </c>
      <c r="M12808">
        <v>0</v>
      </c>
      <c r="N12808">
        <v>0</v>
      </c>
      <c r="O12808">
        <v>0</v>
      </c>
      <c r="P12808">
        <v>0</v>
      </c>
      <c r="Q12808">
        <v>0</v>
      </c>
      <c r="R12808">
        <v>0</v>
      </c>
      <c r="S12808">
        <v>0</v>
      </c>
      <c r="T12808">
        <v>0</v>
      </c>
      <c r="U12808">
        <v>0</v>
      </c>
      <c r="V12808">
        <v>0</v>
      </c>
    </row>
    <row r="12809" spans="1:22" x14ac:dyDescent="0.3">
      <c r="A12809">
        <v>202324</v>
      </c>
      <c r="B12809" t="s">
        <v>820</v>
      </c>
      <c r="C12809" t="s">
        <v>821</v>
      </c>
      <c r="D12809" t="s">
        <v>822</v>
      </c>
      <c r="E12809" t="s">
        <v>823</v>
      </c>
      <c r="F12809" t="s">
        <v>862</v>
      </c>
      <c r="G12809" t="s">
        <v>863</v>
      </c>
      <c r="H12809" t="s">
        <v>1142</v>
      </c>
      <c r="I12809">
        <v>937</v>
      </c>
      <c r="J12809" t="s">
        <v>1143</v>
      </c>
      <c r="K12809" t="s">
        <v>828</v>
      </c>
      <c r="L12809" t="s">
        <v>830</v>
      </c>
      <c r="M12809">
        <v>0</v>
      </c>
      <c r="N12809">
        <v>0</v>
      </c>
      <c r="O12809">
        <v>0</v>
      </c>
      <c r="P12809">
        <v>0</v>
      </c>
      <c r="Q12809">
        <v>0</v>
      </c>
      <c r="R12809">
        <v>0</v>
      </c>
      <c r="S12809">
        <v>0</v>
      </c>
      <c r="T12809">
        <v>0</v>
      </c>
      <c r="U12809">
        <v>0</v>
      </c>
      <c r="V12809">
        <v>0</v>
      </c>
    </row>
    <row r="12810" spans="1:22" x14ac:dyDescent="0.3">
      <c r="A12810">
        <v>202122</v>
      </c>
      <c r="B12810" t="s">
        <v>820</v>
      </c>
      <c r="C12810" t="s">
        <v>821</v>
      </c>
      <c r="D12810" t="s">
        <v>822</v>
      </c>
      <c r="E12810" t="s">
        <v>823</v>
      </c>
      <c r="F12810" t="s">
        <v>862</v>
      </c>
      <c r="G12810" t="s">
        <v>863</v>
      </c>
      <c r="H12810" t="s">
        <v>1142</v>
      </c>
      <c r="I12810">
        <v>937</v>
      </c>
      <c r="J12810" t="s">
        <v>1143</v>
      </c>
      <c r="K12810" t="s">
        <v>828</v>
      </c>
      <c r="L12810" t="s">
        <v>537</v>
      </c>
      <c r="M12810">
        <v>0</v>
      </c>
      <c r="N12810">
        <v>0</v>
      </c>
      <c r="O12810">
        <v>0</v>
      </c>
      <c r="P12810">
        <v>0</v>
      </c>
      <c r="Q12810">
        <v>0</v>
      </c>
      <c r="R12810">
        <v>0</v>
      </c>
      <c r="S12810">
        <v>0</v>
      </c>
      <c r="T12810">
        <v>0</v>
      </c>
      <c r="U12810">
        <v>0</v>
      </c>
      <c r="V12810">
        <v>0</v>
      </c>
    </row>
    <row r="12811" spans="1:22" x14ac:dyDescent="0.3">
      <c r="A12811">
        <v>202223</v>
      </c>
      <c r="B12811" t="s">
        <v>820</v>
      </c>
      <c r="C12811" t="s">
        <v>821</v>
      </c>
      <c r="D12811" t="s">
        <v>822</v>
      </c>
      <c r="E12811" t="s">
        <v>823</v>
      </c>
      <c r="F12811" t="s">
        <v>862</v>
      </c>
      <c r="G12811" t="s">
        <v>863</v>
      </c>
      <c r="H12811" t="s">
        <v>1142</v>
      </c>
      <c r="I12811">
        <v>937</v>
      </c>
      <c r="J12811" t="s">
        <v>1143</v>
      </c>
      <c r="K12811" t="s">
        <v>828</v>
      </c>
      <c r="L12811" t="s">
        <v>537</v>
      </c>
      <c r="M12811">
        <v>254659</v>
      </c>
      <c r="N12811">
        <v>6453948</v>
      </c>
      <c r="O12811">
        <v>2601205</v>
      </c>
      <c r="P12811">
        <v>14229920</v>
      </c>
      <c r="Q12811">
        <v>0</v>
      </c>
      <c r="R12811">
        <v>7168461</v>
      </c>
      <c r="S12811">
        <v>30708193</v>
      </c>
      <c r="T12811">
        <v>0</v>
      </c>
      <c r="U12811">
        <v>30708193</v>
      </c>
      <c r="V12811">
        <v>235</v>
      </c>
    </row>
    <row r="12812" spans="1:22" x14ac:dyDescent="0.3">
      <c r="A12812">
        <v>202324</v>
      </c>
      <c r="B12812" t="s">
        <v>820</v>
      </c>
      <c r="C12812" t="s">
        <v>821</v>
      </c>
      <c r="D12812" t="s">
        <v>822</v>
      </c>
      <c r="E12812" t="s">
        <v>823</v>
      </c>
      <c r="F12812" t="s">
        <v>862</v>
      </c>
      <c r="G12812" t="s">
        <v>863</v>
      </c>
      <c r="H12812" t="s">
        <v>1142</v>
      </c>
      <c r="I12812">
        <v>937</v>
      </c>
      <c r="J12812" t="s">
        <v>1143</v>
      </c>
      <c r="K12812" t="s">
        <v>828</v>
      </c>
      <c r="L12812" t="s">
        <v>537</v>
      </c>
      <c r="M12812">
        <v>0</v>
      </c>
      <c r="N12812">
        <v>7006204</v>
      </c>
      <c r="O12812">
        <v>2766340</v>
      </c>
      <c r="P12812">
        <v>18636335</v>
      </c>
      <c r="Q12812">
        <v>1292816</v>
      </c>
      <c r="R12812">
        <v>5227355</v>
      </c>
      <c r="S12812">
        <v>34929050</v>
      </c>
      <c r="T12812">
        <v>75718</v>
      </c>
      <c r="U12812">
        <v>34853332</v>
      </c>
      <c r="V12812">
        <v>264</v>
      </c>
    </row>
    <row r="12813" spans="1:22" x14ac:dyDescent="0.3">
      <c r="A12813">
        <v>202122</v>
      </c>
      <c r="B12813" t="s">
        <v>820</v>
      </c>
      <c r="C12813" t="s">
        <v>821</v>
      </c>
      <c r="D12813" t="s">
        <v>822</v>
      </c>
      <c r="E12813" t="s">
        <v>823</v>
      </c>
      <c r="F12813" t="s">
        <v>862</v>
      </c>
      <c r="G12813" t="s">
        <v>863</v>
      </c>
      <c r="H12813" t="s">
        <v>1142</v>
      </c>
      <c r="I12813">
        <v>937</v>
      </c>
      <c r="J12813" t="s">
        <v>1143</v>
      </c>
      <c r="K12813" t="s">
        <v>828</v>
      </c>
      <c r="L12813" t="s">
        <v>572</v>
      </c>
      <c r="M12813">
        <v>0</v>
      </c>
      <c r="N12813">
        <v>833346</v>
      </c>
      <c r="O12813">
        <v>429300</v>
      </c>
      <c r="P12813">
        <v>15168016</v>
      </c>
      <c r="Q12813">
        <v>0</v>
      </c>
      <c r="R12813">
        <v>0</v>
      </c>
      <c r="S12813">
        <v>16430661</v>
      </c>
      <c r="T12813">
        <v>0</v>
      </c>
      <c r="U12813">
        <v>16430661</v>
      </c>
      <c r="V12813">
        <v>126</v>
      </c>
    </row>
    <row r="12814" spans="1:22" x14ac:dyDescent="0.3">
      <c r="A12814">
        <v>202223</v>
      </c>
      <c r="B12814" t="s">
        <v>820</v>
      </c>
      <c r="C12814" t="s">
        <v>821</v>
      </c>
      <c r="D12814" t="s">
        <v>822</v>
      </c>
      <c r="E12814" t="s">
        <v>823</v>
      </c>
      <c r="F12814" t="s">
        <v>862</v>
      </c>
      <c r="G12814" t="s">
        <v>863</v>
      </c>
      <c r="H12814" t="s">
        <v>1142</v>
      </c>
      <c r="I12814">
        <v>937</v>
      </c>
      <c r="J12814" t="s">
        <v>1143</v>
      </c>
      <c r="K12814" t="s">
        <v>828</v>
      </c>
      <c r="L12814" t="s">
        <v>572</v>
      </c>
      <c r="M12814">
        <v>0</v>
      </c>
      <c r="N12814">
        <v>511677</v>
      </c>
      <c r="O12814">
        <v>263591</v>
      </c>
      <c r="P12814">
        <v>18687684</v>
      </c>
      <c r="Q12814">
        <v>708966</v>
      </c>
      <c r="R12814">
        <v>0</v>
      </c>
      <c r="S12814">
        <v>20171918</v>
      </c>
      <c r="T12814">
        <v>17859</v>
      </c>
      <c r="U12814">
        <v>20154059</v>
      </c>
      <c r="V12814">
        <v>154</v>
      </c>
    </row>
    <row r="12815" spans="1:22" x14ac:dyDescent="0.3">
      <c r="A12815">
        <v>202324</v>
      </c>
      <c r="B12815" t="s">
        <v>820</v>
      </c>
      <c r="C12815" t="s">
        <v>821</v>
      </c>
      <c r="D12815" t="s">
        <v>822</v>
      </c>
      <c r="E12815" t="s">
        <v>823</v>
      </c>
      <c r="F12815" t="s">
        <v>862</v>
      </c>
      <c r="G12815" t="s">
        <v>863</v>
      </c>
      <c r="H12815" t="s">
        <v>1142</v>
      </c>
      <c r="I12815">
        <v>937</v>
      </c>
      <c r="J12815" t="s">
        <v>1143</v>
      </c>
      <c r="K12815" t="s">
        <v>828</v>
      </c>
      <c r="L12815" t="s">
        <v>572</v>
      </c>
      <c r="M12815">
        <v>0</v>
      </c>
      <c r="N12815">
        <v>443530</v>
      </c>
      <c r="O12815">
        <v>178843</v>
      </c>
      <c r="P12815">
        <v>26124157</v>
      </c>
      <c r="Q12815">
        <v>1700423</v>
      </c>
      <c r="R12815">
        <v>3176776</v>
      </c>
      <c r="S12815">
        <v>31623729</v>
      </c>
      <c r="T12815">
        <v>60000</v>
      </c>
      <c r="U12815">
        <v>31563729</v>
      </c>
      <c r="V12815">
        <v>239</v>
      </c>
    </row>
    <row r="12816" spans="1:22" x14ac:dyDescent="0.3">
      <c r="A12816">
        <v>202122</v>
      </c>
      <c r="B12816" t="s">
        <v>820</v>
      </c>
      <c r="C12816" t="s">
        <v>821</v>
      </c>
      <c r="D12816" t="s">
        <v>822</v>
      </c>
      <c r="E12816" t="s">
        <v>823</v>
      </c>
      <c r="F12816" t="s">
        <v>862</v>
      </c>
      <c r="G12816" t="s">
        <v>863</v>
      </c>
      <c r="H12816" t="s">
        <v>1142</v>
      </c>
      <c r="I12816">
        <v>937</v>
      </c>
      <c r="J12816" t="s">
        <v>1143</v>
      </c>
      <c r="K12816" t="s">
        <v>828</v>
      </c>
      <c r="L12816" t="s">
        <v>539</v>
      </c>
      <c r="M12816">
        <v>0</v>
      </c>
      <c r="N12816">
        <v>0</v>
      </c>
      <c r="O12816">
        <v>0</v>
      </c>
      <c r="P12816" t="s">
        <v>829</v>
      </c>
      <c r="Q12816" t="s">
        <v>829</v>
      </c>
      <c r="R12816" t="s">
        <v>829</v>
      </c>
      <c r="S12816">
        <v>0</v>
      </c>
      <c r="T12816">
        <v>0</v>
      </c>
      <c r="U12816">
        <v>0</v>
      </c>
      <c r="V12816">
        <v>0</v>
      </c>
    </row>
    <row r="12817" spans="1:22" x14ac:dyDescent="0.3">
      <c r="A12817">
        <v>202223</v>
      </c>
      <c r="B12817" t="s">
        <v>820</v>
      </c>
      <c r="C12817" t="s">
        <v>821</v>
      </c>
      <c r="D12817" t="s">
        <v>822</v>
      </c>
      <c r="E12817" t="s">
        <v>823</v>
      </c>
      <c r="F12817" t="s">
        <v>862</v>
      </c>
      <c r="G12817" t="s">
        <v>863</v>
      </c>
      <c r="H12817" t="s">
        <v>1142</v>
      </c>
      <c r="I12817">
        <v>937</v>
      </c>
      <c r="J12817" t="s">
        <v>1143</v>
      </c>
      <c r="K12817" t="s">
        <v>828</v>
      </c>
      <c r="L12817" t="s">
        <v>539</v>
      </c>
      <c r="M12817">
        <v>0</v>
      </c>
      <c r="N12817">
        <v>0</v>
      </c>
      <c r="O12817">
        <v>0</v>
      </c>
      <c r="P12817" t="s">
        <v>829</v>
      </c>
      <c r="Q12817" t="s">
        <v>829</v>
      </c>
      <c r="R12817" t="s">
        <v>829</v>
      </c>
      <c r="S12817">
        <v>0</v>
      </c>
      <c r="T12817">
        <v>0</v>
      </c>
      <c r="U12817">
        <v>0</v>
      </c>
      <c r="V12817">
        <v>0</v>
      </c>
    </row>
    <row r="12818" spans="1:22" x14ac:dyDescent="0.3">
      <c r="A12818">
        <v>202324</v>
      </c>
      <c r="B12818" t="s">
        <v>820</v>
      </c>
      <c r="C12818" t="s">
        <v>821</v>
      </c>
      <c r="D12818" t="s">
        <v>822</v>
      </c>
      <c r="E12818" t="s">
        <v>823</v>
      </c>
      <c r="F12818" t="s">
        <v>862</v>
      </c>
      <c r="G12818" t="s">
        <v>863</v>
      </c>
      <c r="H12818" t="s">
        <v>1142</v>
      </c>
      <c r="I12818">
        <v>937</v>
      </c>
      <c r="J12818" t="s">
        <v>1143</v>
      </c>
      <c r="K12818" t="s">
        <v>828</v>
      </c>
      <c r="L12818" t="s">
        <v>539</v>
      </c>
      <c r="M12818">
        <v>0</v>
      </c>
      <c r="N12818">
        <v>0</v>
      </c>
      <c r="O12818">
        <v>0</v>
      </c>
      <c r="P12818" t="s">
        <v>829</v>
      </c>
      <c r="Q12818" t="s">
        <v>829</v>
      </c>
      <c r="R12818" t="s">
        <v>829</v>
      </c>
      <c r="S12818">
        <v>0</v>
      </c>
      <c r="T12818">
        <v>0</v>
      </c>
      <c r="U12818">
        <v>0</v>
      </c>
      <c r="V12818">
        <v>0</v>
      </c>
    </row>
    <row r="12819" spans="1:22" x14ac:dyDescent="0.3">
      <c r="A12819">
        <v>202122</v>
      </c>
      <c r="B12819" t="s">
        <v>820</v>
      </c>
      <c r="C12819" t="s">
        <v>821</v>
      </c>
      <c r="D12819" t="s">
        <v>822</v>
      </c>
      <c r="E12819" t="s">
        <v>823</v>
      </c>
      <c r="F12819" t="s">
        <v>862</v>
      </c>
      <c r="G12819" t="s">
        <v>863</v>
      </c>
      <c r="H12819" t="s">
        <v>1142</v>
      </c>
      <c r="I12819">
        <v>937</v>
      </c>
      <c r="J12819" t="s">
        <v>1143</v>
      </c>
      <c r="K12819" t="s">
        <v>828</v>
      </c>
      <c r="L12819" t="s">
        <v>541</v>
      </c>
      <c r="M12819">
        <v>5333</v>
      </c>
      <c r="N12819">
        <v>9099127</v>
      </c>
      <c r="O12819">
        <v>4621248</v>
      </c>
      <c r="P12819">
        <v>170935</v>
      </c>
      <c r="Q12819">
        <v>0</v>
      </c>
      <c r="R12819">
        <v>7530765</v>
      </c>
      <c r="S12819">
        <v>21427408</v>
      </c>
      <c r="T12819">
        <v>167934</v>
      </c>
      <c r="U12819">
        <v>21259474</v>
      </c>
      <c r="V12819">
        <v>163</v>
      </c>
    </row>
    <row r="12820" spans="1:22" x14ac:dyDescent="0.3">
      <c r="A12820">
        <v>202223</v>
      </c>
      <c r="B12820" t="s">
        <v>820</v>
      </c>
      <c r="C12820" t="s">
        <v>821</v>
      </c>
      <c r="D12820" t="s">
        <v>822</v>
      </c>
      <c r="E12820" t="s">
        <v>823</v>
      </c>
      <c r="F12820" t="s">
        <v>862</v>
      </c>
      <c r="G12820" t="s">
        <v>863</v>
      </c>
      <c r="H12820" t="s">
        <v>1142</v>
      </c>
      <c r="I12820">
        <v>937</v>
      </c>
      <c r="J12820" t="s">
        <v>1143</v>
      </c>
      <c r="K12820" t="s">
        <v>828</v>
      </c>
      <c r="L12820" t="s">
        <v>541</v>
      </c>
      <c r="M12820">
        <v>9507</v>
      </c>
      <c r="N12820">
        <v>2360728</v>
      </c>
      <c r="O12820">
        <v>1372390</v>
      </c>
      <c r="P12820">
        <v>147633</v>
      </c>
      <c r="Q12820">
        <v>0</v>
      </c>
      <c r="R12820">
        <v>660517</v>
      </c>
      <c r="S12820">
        <v>4550775</v>
      </c>
      <c r="T12820">
        <v>22232</v>
      </c>
      <c r="U12820">
        <v>4528544</v>
      </c>
      <c r="V12820">
        <v>35</v>
      </c>
    </row>
    <row r="12821" spans="1:22" x14ac:dyDescent="0.3">
      <c r="A12821">
        <v>202324</v>
      </c>
      <c r="B12821" t="s">
        <v>820</v>
      </c>
      <c r="C12821" t="s">
        <v>821</v>
      </c>
      <c r="D12821" t="s">
        <v>822</v>
      </c>
      <c r="E12821" t="s">
        <v>823</v>
      </c>
      <c r="F12821" t="s">
        <v>862</v>
      </c>
      <c r="G12821" t="s">
        <v>863</v>
      </c>
      <c r="H12821" t="s">
        <v>1142</v>
      </c>
      <c r="I12821">
        <v>937</v>
      </c>
      <c r="J12821" t="s">
        <v>1143</v>
      </c>
      <c r="K12821" t="s">
        <v>828</v>
      </c>
      <c r="L12821" t="s">
        <v>541</v>
      </c>
      <c r="M12821">
        <v>9537</v>
      </c>
      <c r="N12821">
        <v>1932068</v>
      </c>
      <c r="O12821">
        <v>1390646</v>
      </c>
      <c r="P12821">
        <v>387780</v>
      </c>
      <c r="Q12821">
        <v>36860</v>
      </c>
      <c r="R12821">
        <v>158243</v>
      </c>
      <c r="S12821">
        <v>3915134</v>
      </c>
      <c r="T12821">
        <v>13678</v>
      </c>
      <c r="U12821">
        <v>3901456</v>
      </c>
      <c r="V12821">
        <v>30</v>
      </c>
    </row>
    <row r="12822" spans="1:22" x14ac:dyDescent="0.3">
      <c r="A12822">
        <v>202122</v>
      </c>
      <c r="B12822" t="s">
        <v>820</v>
      </c>
      <c r="C12822" t="s">
        <v>821</v>
      </c>
      <c r="D12822" t="s">
        <v>822</v>
      </c>
      <c r="E12822" t="s">
        <v>823</v>
      </c>
      <c r="F12822" t="s">
        <v>862</v>
      </c>
      <c r="G12822" t="s">
        <v>863</v>
      </c>
      <c r="H12822" t="s">
        <v>1142</v>
      </c>
      <c r="I12822">
        <v>937</v>
      </c>
      <c r="J12822" t="s">
        <v>1143</v>
      </c>
      <c r="K12822" t="s">
        <v>828</v>
      </c>
      <c r="L12822" t="s">
        <v>831</v>
      </c>
      <c r="M12822" t="s">
        <v>829</v>
      </c>
      <c r="N12822" t="s">
        <v>829</v>
      </c>
      <c r="O12822" t="s">
        <v>829</v>
      </c>
      <c r="P12822">
        <v>0</v>
      </c>
      <c r="Q12822">
        <v>256588</v>
      </c>
      <c r="R12822" t="s">
        <v>829</v>
      </c>
      <c r="S12822">
        <v>256588</v>
      </c>
      <c r="T12822">
        <v>0</v>
      </c>
      <c r="U12822">
        <v>256588</v>
      </c>
      <c r="V12822">
        <v>2</v>
      </c>
    </row>
    <row r="12823" spans="1:22" x14ac:dyDescent="0.3">
      <c r="A12823">
        <v>202223</v>
      </c>
      <c r="B12823" t="s">
        <v>820</v>
      </c>
      <c r="C12823" t="s">
        <v>821</v>
      </c>
      <c r="D12823" t="s">
        <v>822</v>
      </c>
      <c r="E12823" t="s">
        <v>823</v>
      </c>
      <c r="F12823" t="s">
        <v>862</v>
      </c>
      <c r="G12823" t="s">
        <v>863</v>
      </c>
      <c r="H12823" t="s">
        <v>1142</v>
      </c>
      <c r="I12823">
        <v>937</v>
      </c>
      <c r="J12823" t="s">
        <v>1143</v>
      </c>
      <c r="K12823" t="s">
        <v>828</v>
      </c>
      <c r="L12823" t="s">
        <v>831</v>
      </c>
      <c r="M12823" t="s">
        <v>829</v>
      </c>
      <c r="N12823" t="s">
        <v>829</v>
      </c>
      <c r="O12823" t="s">
        <v>829</v>
      </c>
      <c r="P12823">
        <v>0</v>
      </c>
      <c r="Q12823">
        <v>321196</v>
      </c>
      <c r="R12823" t="s">
        <v>829</v>
      </c>
      <c r="S12823">
        <v>321196</v>
      </c>
      <c r="T12823">
        <v>9923</v>
      </c>
      <c r="U12823">
        <v>311273</v>
      </c>
      <c r="V12823">
        <v>2</v>
      </c>
    </row>
    <row r="12824" spans="1:22" x14ac:dyDescent="0.3">
      <c r="A12824">
        <v>202324</v>
      </c>
      <c r="B12824" t="s">
        <v>820</v>
      </c>
      <c r="C12824" t="s">
        <v>821</v>
      </c>
      <c r="D12824" t="s">
        <v>822</v>
      </c>
      <c r="E12824" t="s">
        <v>823</v>
      </c>
      <c r="F12824" t="s">
        <v>862</v>
      </c>
      <c r="G12824" t="s">
        <v>863</v>
      </c>
      <c r="H12824" t="s">
        <v>1142</v>
      </c>
      <c r="I12824">
        <v>937</v>
      </c>
      <c r="J12824" t="s">
        <v>1143</v>
      </c>
      <c r="K12824" t="s">
        <v>828</v>
      </c>
      <c r="L12824" t="s">
        <v>831</v>
      </c>
      <c r="M12824" t="s">
        <v>829</v>
      </c>
      <c r="N12824" t="s">
        <v>829</v>
      </c>
      <c r="O12824" t="s">
        <v>829</v>
      </c>
      <c r="P12824">
        <v>0</v>
      </c>
      <c r="Q12824">
        <v>125950</v>
      </c>
      <c r="R12824" t="s">
        <v>829</v>
      </c>
      <c r="S12824">
        <v>125950</v>
      </c>
      <c r="T12824">
        <v>2422</v>
      </c>
      <c r="U12824">
        <v>123528</v>
      </c>
      <c r="V12824">
        <v>1</v>
      </c>
    </row>
    <row r="12825" spans="1:22" x14ac:dyDescent="0.3">
      <c r="A12825">
        <v>202122</v>
      </c>
      <c r="B12825" t="s">
        <v>820</v>
      </c>
      <c r="C12825" t="s">
        <v>821</v>
      </c>
      <c r="D12825" t="s">
        <v>822</v>
      </c>
      <c r="E12825" t="s">
        <v>823</v>
      </c>
      <c r="F12825" t="s">
        <v>862</v>
      </c>
      <c r="G12825" t="s">
        <v>863</v>
      </c>
      <c r="H12825" t="s">
        <v>1142</v>
      </c>
      <c r="I12825">
        <v>937</v>
      </c>
      <c r="J12825" t="s">
        <v>1143</v>
      </c>
      <c r="K12825" t="s">
        <v>828</v>
      </c>
      <c r="L12825" t="s">
        <v>832</v>
      </c>
      <c r="M12825">
        <v>3493</v>
      </c>
      <c r="N12825">
        <v>529166</v>
      </c>
      <c r="O12825">
        <v>419325</v>
      </c>
      <c r="P12825">
        <v>18723</v>
      </c>
      <c r="Q12825">
        <v>2217335</v>
      </c>
      <c r="R12825">
        <v>0</v>
      </c>
      <c r="S12825">
        <v>3188042</v>
      </c>
      <c r="T12825">
        <v>553685</v>
      </c>
      <c r="U12825">
        <v>2634357</v>
      </c>
      <c r="V12825">
        <v>20</v>
      </c>
    </row>
    <row r="12826" spans="1:22" x14ac:dyDescent="0.3">
      <c r="A12826">
        <v>202223</v>
      </c>
      <c r="B12826" t="s">
        <v>820</v>
      </c>
      <c r="C12826" t="s">
        <v>821</v>
      </c>
      <c r="D12826" t="s">
        <v>822</v>
      </c>
      <c r="E12826" t="s">
        <v>823</v>
      </c>
      <c r="F12826" t="s">
        <v>862</v>
      </c>
      <c r="G12826" t="s">
        <v>863</v>
      </c>
      <c r="H12826" t="s">
        <v>1142</v>
      </c>
      <c r="I12826">
        <v>937</v>
      </c>
      <c r="J12826" t="s">
        <v>1143</v>
      </c>
      <c r="K12826" t="s">
        <v>828</v>
      </c>
      <c r="L12826" t="s">
        <v>832</v>
      </c>
      <c r="M12826">
        <v>4529</v>
      </c>
      <c r="N12826">
        <v>686274</v>
      </c>
      <c r="O12826">
        <v>543821</v>
      </c>
      <c r="P12826">
        <v>24282</v>
      </c>
      <c r="Q12826">
        <v>2750064</v>
      </c>
      <c r="R12826">
        <v>0</v>
      </c>
      <c r="S12826">
        <v>4008970</v>
      </c>
      <c r="T12826">
        <v>639073</v>
      </c>
      <c r="U12826">
        <v>3369898</v>
      </c>
      <c r="V12826">
        <v>26</v>
      </c>
    </row>
    <row r="12827" spans="1:22" x14ac:dyDescent="0.3">
      <c r="A12827">
        <v>202324</v>
      </c>
      <c r="B12827" t="s">
        <v>820</v>
      </c>
      <c r="C12827" t="s">
        <v>821</v>
      </c>
      <c r="D12827" t="s">
        <v>822</v>
      </c>
      <c r="E12827" t="s">
        <v>823</v>
      </c>
      <c r="F12827" t="s">
        <v>862</v>
      </c>
      <c r="G12827" t="s">
        <v>863</v>
      </c>
      <c r="H12827" t="s">
        <v>1142</v>
      </c>
      <c r="I12827">
        <v>937</v>
      </c>
      <c r="J12827" t="s">
        <v>1143</v>
      </c>
      <c r="K12827" t="s">
        <v>828</v>
      </c>
      <c r="L12827" t="s">
        <v>832</v>
      </c>
      <c r="M12827">
        <v>2694</v>
      </c>
      <c r="N12827">
        <v>404303</v>
      </c>
      <c r="O12827">
        <v>342195</v>
      </c>
      <c r="P12827">
        <v>14962</v>
      </c>
      <c r="Q12827">
        <v>4389026</v>
      </c>
      <c r="R12827">
        <v>0</v>
      </c>
      <c r="S12827">
        <v>5153180</v>
      </c>
      <c r="T12827">
        <v>20722</v>
      </c>
      <c r="U12827">
        <v>5132458</v>
      </c>
      <c r="V12827">
        <v>39</v>
      </c>
    </row>
    <row r="12828" spans="1:22" x14ac:dyDescent="0.3">
      <c r="A12828">
        <v>202122</v>
      </c>
      <c r="B12828" t="s">
        <v>820</v>
      </c>
      <c r="C12828" t="s">
        <v>821</v>
      </c>
      <c r="D12828" t="s">
        <v>822</v>
      </c>
      <c r="E12828" t="s">
        <v>823</v>
      </c>
      <c r="F12828" t="s">
        <v>862</v>
      </c>
      <c r="G12828" t="s">
        <v>863</v>
      </c>
      <c r="H12828" t="s">
        <v>1142</v>
      </c>
      <c r="I12828">
        <v>937</v>
      </c>
      <c r="J12828" t="s">
        <v>1143</v>
      </c>
      <c r="K12828" t="s">
        <v>828</v>
      </c>
      <c r="L12828" t="s">
        <v>544</v>
      </c>
      <c r="M12828">
        <v>3246</v>
      </c>
      <c r="N12828">
        <v>491796</v>
      </c>
      <c r="O12828">
        <v>389712</v>
      </c>
      <c r="P12828">
        <v>17401</v>
      </c>
      <c r="Q12828">
        <v>0</v>
      </c>
      <c r="R12828">
        <v>0</v>
      </c>
      <c r="S12828">
        <v>902155</v>
      </c>
      <c r="T12828">
        <v>0</v>
      </c>
      <c r="U12828">
        <v>902155</v>
      </c>
      <c r="V12828">
        <v>7</v>
      </c>
    </row>
    <row r="12829" spans="1:22" x14ac:dyDescent="0.3">
      <c r="A12829">
        <v>202223</v>
      </c>
      <c r="B12829" t="s">
        <v>820</v>
      </c>
      <c r="C12829" t="s">
        <v>821</v>
      </c>
      <c r="D12829" t="s">
        <v>822</v>
      </c>
      <c r="E12829" t="s">
        <v>823</v>
      </c>
      <c r="F12829" t="s">
        <v>862</v>
      </c>
      <c r="G12829" t="s">
        <v>863</v>
      </c>
      <c r="H12829" t="s">
        <v>1142</v>
      </c>
      <c r="I12829">
        <v>937</v>
      </c>
      <c r="J12829" t="s">
        <v>1143</v>
      </c>
      <c r="K12829" t="s">
        <v>828</v>
      </c>
      <c r="L12829" t="s">
        <v>544</v>
      </c>
      <c r="M12829">
        <v>3554</v>
      </c>
      <c r="N12829">
        <v>538432</v>
      </c>
      <c r="O12829">
        <v>426667</v>
      </c>
      <c r="P12829">
        <v>19051</v>
      </c>
      <c r="Q12829">
        <v>0</v>
      </c>
      <c r="R12829">
        <v>0</v>
      </c>
      <c r="S12829">
        <v>987704</v>
      </c>
      <c r="T12829">
        <v>78</v>
      </c>
      <c r="U12829">
        <v>987627</v>
      </c>
      <c r="V12829">
        <v>8</v>
      </c>
    </row>
    <row r="12830" spans="1:22" x14ac:dyDescent="0.3">
      <c r="A12830">
        <v>202324</v>
      </c>
      <c r="B12830" t="s">
        <v>820</v>
      </c>
      <c r="C12830" t="s">
        <v>821</v>
      </c>
      <c r="D12830" t="s">
        <v>822</v>
      </c>
      <c r="E12830" t="s">
        <v>823</v>
      </c>
      <c r="F12830" t="s">
        <v>862</v>
      </c>
      <c r="G12830" t="s">
        <v>863</v>
      </c>
      <c r="H12830" t="s">
        <v>1142</v>
      </c>
      <c r="I12830">
        <v>937</v>
      </c>
      <c r="J12830" t="s">
        <v>1143</v>
      </c>
      <c r="K12830" t="s">
        <v>828</v>
      </c>
      <c r="L12830" t="s">
        <v>544</v>
      </c>
      <c r="M12830">
        <v>3826</v>
      </c>
      <c r="N12830">
        <v>574225</v>
      </c>
      <c r="O12830">
        <v>486014</v>
      </c>
      <c r="P12830">
        <v>21251</v>
      </c>
      <c r="Q12830">
        <v>0</v>
      </c>
      <c r="R12830">
        <v>0</v>
      </c>
      <c r="S12830">
        <v>1085315</v>
      </c>
      <c r="T12830">
        <v>5700</v>
      </c>
      <c r="U12830">
        <v>1079615</v>
      </c>
      <c r="V12830">
        <v>8</v>
      </c>
    </row>
    <row r="12831" spans="1:22" x14ac:dyDescent="0.3">
      <c r="A12831">
        <v>202122</v>
      </c>
      <c r="B12831" t="s">
        <v>820</v>
      </c>
      <c r="C12831" t="s">
        <v>821</v>
      </c>
      <c r="D12831" t="s">
        <v>822</v>
      </c>
      <c r="E12831" t="s">
        <v>823</v>
      </c>
      <c r="F12831" t="s">
        <v>862</v>
      </c>
      <c r="G12831" t="s">
        <v>863</v>
      </c>
      <c r="H12831" t="s">
        <v>1142</v>
      </c>
      <c r="I12831">
        <v>937</v>
      </c>
      <c r="J12831" t="s">
        <v>1143</v>
      </c>
      <c r="K12831" t="s">
        <v>828</v>
      </c>
      <c r="L12831" t="s">
        <v>600</v>
      </c>
      <c r="M12831" t="s">
        <v>829</v>
      </c>
      <c r="N12831" t="s">
        <v>829</v>
      </c>
      <c r="O12831" t="s">
        <v>829</v>
      </c>
      <c r="P12831">
        <v>0</v>
      </c>
      <c r="Q12831">
        <v>0</v>
      </c>
      <c r="R12831" t="s">
        <v>829</v>
      </c>
      <c r="S12831">
        <v>0</v>
      </c>
      <c r="T12831">
        <v>0</v>
      </c>
      <c r="U12831">
        <v>0</v>
      </c>
      <c r="V12831">
        <v>0</v>
      </c>
    </row>
    <row r="12832" spans="1:22" x14ac:dyDescent="0.3">
      <c r="A12832">
        <v>202223</v>
      </c>
      <c r="B12832" t="s">
        <v>820</v>
      </c>
      <c r="C12832" t="s">
        <v>821</v>
      </c>
      <c r="D12832" t="s">
        <v>822</v>
      </c>
      <c r="E12832" t="s">
        <v>823</v>
      </c>
      <c r="F12832" t="s">
        <v>862</v>
      </c>
      <c r="G12832" t="s">
        <v>863</v>
      </c>
      <c r="H12832" t="s">
        <v>1142</v>
      </c>
      <c r="I12832">
        <v>937</v>
      </c>
      <c r="J12832" t="s">
        <v>1143</v>
      </c>
      <c r="K12832" t="s">
        <v>828</v>
      </c>
      <c r="L12832" t="s">
        <v>600</v>
      </c>
      <c r="M12832" t="s">
        <v>829</v>
      </c>
      <c r="N12832" t="s">
        <v>829</v>
      </c>
      <c r="O12832" t="s">
        <v>829</v>
      </c>
      <c r="P12832">
        <v>0</v>
      </c>
      <c r="Q12832">
        <v>0</v>
      </c>
      <c r="R12832" t="s">
        <v>829</v>
      </c>
      <c r="S12832">
        <v>0</v>
      </c>
      <c r="T12832">
        <v>0</v>
      </c>
      <c r="U12832">
        <v>0</v>
      </c>
      <c r="V12832">
        <v>0</v>
      </c>
    </row>
    <row r="12833" spans="1:22" x14ac:dyDescent="0.3">
      <c r="A12833">
        <v>202324</v>
      </c>
      <c r="B12833" t="s">
        <v>820</v>
      </c>
      <c r="C12833" t="s">
        <v>821</v>
      </c>
      <c r="D12833" t="s">
        <v>822</v>
      </c>
      <c r="E12833" t="s">
        <v>823</v>
      </c>
      <c r="F12833" t="s">
        <v>862</v>
      </c>
      <c r="G12833" t="s">
        <v>863</v>
      </c>
      <c r="H12833" t="s">
        <v>1142</v>
      </c>
      <c r="I12833">
        <v>937</v>
      </c>
      <c r="J12833" t="s">
        <v>1143</v>
      </c>
      <c r="K12833" t="s">
        <v>828</v>
      </c>
      <c r="L12833" t="s">
        <v>600</v>
      </c>
      <c r="M12833" t="s">
        <v>829</v>
      </c>
      <c r="N12833" t="s">
        <v>829</v>
      </c>
      <c r="O12833" t="s">
        <v>829</v>
      </c>
      <c r="P12833">
        <v>0</v>
      </c>
      <c r="Q12833">
        <v>0</v>
      </c>
      <c r="R12833" t="s">
        <v>829</v>
      </c>
      <c r="S12833">
        <v>0</v>
      </c>
      <c r="T12833">
        <v>0</v>
      </c>
      <c r="U12833">
        <v>0</v>
      </c>
      <c r="V12833">
        <v>0</v>
      </c>
    </row>
    <row r="12834" spans="1:22" x14ac:dyDescent="0.3">
      <c r="A12834">
        <v>202122</v>
      </c>
      <c r="B12834" t="s">
        <v>820</v>
      </c>
      <c r="C12834" t="s">
        <v>821</v>
      </c>
      <c r="D12834" t="s">
        <v>822</v>
      </c>
      <c r="E12834" t="s">
        <v>823</v>
      </c>
      <c r="F12834" t="s">
        <v>862</v>
      </c>
      <c r="G12834" t="s">
        <v>863</v>
      </c>
      <c r="H12834" t="s">
        <v>1142</v>
      </c>
      <c r="I12834">
        <v>937</v>
      </c>
      <c r="J12834" t="s">
        <v>1143</v>
      </c>
      <c r="K12834" t="s">
        <v>828</v>
      </c>
      <c r="L12834" t="s">
        <v>247</v>
      </c>
      <c r="M12834">
        <v>0</v>
      </c>
      <c r="N12834">
        <v>0</v>
      </c>
      <c r="O12834">
        <v>0</v>
      </c>
      <c r="P12834">
        <v>0</v>
      </c>
      <c r="Q12834">
        <v>0</v>
      </c>
      <c r="R12834">
        <v>0</v>
      </c>
      <c r="S12834">
        <v>0</v>
      </c>
      <c r="T12834">
        <v>0</v>
      </c>
      <c r="U12834">
        <v>0</v>
      </c>
      <c r="V12834">
        <v>0</v>
      </c>
    </row>
    <row r="12835" spans="1:22" x14ac:dyDescent="0.3">
      <c r="A12835">
        <v>202223</v>
      </c>
      <c r="B12835" t="s">
        <v>820</v>
      </c>
      <c r="C12835" t="s">
        <v>821</v>
      </c>
      <c r="D12835" t="s">
        <v>822</v>
      </c>
      <c r="E12835" t="s">
        <v>823</v>
      </c>
      <c r="F12835" t="s">
        <v>862</v>
      </c>
      <c r="G12835" t="s">
        <v>863</v>
      </c>
      <c r="H12835" t="s">
        <v>1142</v>
      </c>
      <c r="I12835">
        <v>937</v>
      </c>
      <c r="J12835" t="s">
        <v>1143</v>
      </c>
      <c r="K12835" t="s">
        <v>828</v>
      </c>
      <c r="L12835" t="s">
        <v>247</v>
      </c>
      <c r="M12835">
        <v>0</v>
      </c>
      <c r="N12835">
        <v>0</v>
      </c>
      <c r="O12835">
        <v>0</v>
      </c>
      <c r="P12835">
        <v>0</v>
      </c>
      <c r="Q12835">
        <v>0</v>
      </c>
      <c r="R12835">
        <v>0</v>
      </c>
      <c r="S12835">
        <v>0</v>
      </c>
      <c r="T12835">
        <v>0</v>
      </c>
      <c r="U12835">
        <v>0</v>
      </c>
      <c r="V12835">
        <v>0</v>
      </c>
    </row>
    <row r="12836" spans="1:22" x14ac:dyDescent="0.3">
      <c r="A12836">
        <v>202324</v>
      </c>
      <c r="B12836" t="s">
        <v>820</v>
      </c>
      <c r="C12836" t="s">
        <v>821</v>
      </c>
      <c r="D12836" t="s">
        <v>822</v>
      </c>
      <c r="E12836" t="s">
        <v>823</v>
      </c>
      <c r="F12836" t="s">
        <v>862</v>
      </c>
      <c r="G12836" t="s">
        <v>863</v>
      </c>
      <c r="H12836" t="s">
        <v>1142</v>
      </c>
      <c r="I12836">
        <v>937</v>
      </c>
      <c r="J12836" t="s">
        <v>1143</v>
      </c>
      <c r="K12836" t="s">
        <v>828</v>
      </c>
      <c r="L12836" t="s">
        <v>247</v>
      </c>
      <c r="M12836">
        <v>0</v>
      </c>
      <c r="N12836">
        <v>0</v>
      </c>
      <c r="O12836">
        <v>0</v>
      </c>
      <c r="P12836">
        <v>0</v>
      </c>
      <c r="Q12836">
        <v>0</v>
      </c>
      <c r="R12836">
        <v>0</v>
      </c>
      <c r="S12836">
        <v>0</v>
      </c>
      <c r="T12836">
        <v>0</v>
      </c>
      <c r="U12836">
        <v>0</v>
      </c>
      <c r="V12836">
        <v>0</v>
      </c>
    </row>
    <row r="12837" spans="1:22" x14ac:dyDescent="0.3">
      <c r="A12837">
        <v>202122</v>
      </c>
      <c r="B12837" t="s">
        <v>820</v>
      </c>
      <c r="C12837" t="s">
        <v>821</v>
      </c>
      <c r="D12837" t="s">
        <v>822</v>
      </c>
      <c r="E12837" t="s">
        <v>823</v>
      </c>
      <c r="F12837" t="s">
        <v>862</v>
      </c>
      <c r="G12837" t="s">
        <v>863</v>
      </c>
      <c r="H12837" t="s">
        <v>1142</v>
      </c>
      <c r="I12837">
        <v>937</v>
      </c>
      <c r="J12837" t="s">
        <v>1143</v>
      </c>
      <c r="K12837" t="s">
        <v>828</v>
      </c>
      <c r="L12837" t="s">
        <v>833</v>
      </c>
      <c r="M12837">
        <v>33399790</v>
      </c>
      <c r="N12837">
        <v>144688662</v>
      </c>
      <c r="O12837">
        <v>15600048</v>
      </c>
      <c r="P12837">
        <v>37186340</v>
      </c>
      <c r="Q12837">
        <v>2473923</v>
      </c>
      <c r="R12837">
        <v>7530765</v>
      </c>
      <c r="S12837">
        <v>244433991</v>
      </c>
      <c r="T12837">
        <v>1114883</v>
      </c>
      <c r="U12837">
        <v>243319108</v>
      </c>
      <c r="V12837" t="s">
        <v>834</v>
      </c>
    </row>
    <row r="12838" spans="1:22" x14ac:dyDescent="0.3">
      <c r="A12838">
        <v>202223</v>
      </c>
      <c r="B12838" t="s">
        <v>820</v>
      </c>
      <c r="C12838" t="s">
        <v>821</v>
      </c>
      <c r="D12838" t="s">
        <v>822</v>
      </c>
      <c r="E12838" t="s">
        <v>823</v>
      </c>
      <c r="F12838" t="s">
        <v>862</v>
      </c>
      <c r="G12838" t="s">
        <v>863</v>
      </c>
      <c r="H12838" t="s">
        <v>1142</v>
      </c>
      <c r="I12838">
        <v>937</v>
      </c>
      <c r="J12838" t="s">
        <v>1143</v>
      </c>
      <c r="K12838" t="s">
        <v>828</v>
      </c>
      <c r="L12838" t="s">
        <v>833</v>
      </c>
      <c r="M12838">
        <v>34407081</v>
      </c>
      <c r="N12838">
        <v>147422122</v>
      </c>
      <c r="O12838">
        <v>14925573</v>
      </c>
      <c r="P12838">
        <v>43999433</v>
      </c>
      <c r="Q12838">
        <v>3780226</v>
      </c>
      <c r="R12838">
        <v>7828978</v>
      </c>
      <c r="S12838">
        <v>255160693</v>
      </c>
      <c r="T12838">
        <v>842153</v>
      </c>
      <c r="U12838">
        <v>254318540</v>
      </c>
      <c r="V12838" t="s">
        <v>834</v>
      </c>
    </row>
    <row r="12839" spans="1:22" x14ac:dyDescent="0.3">
      <c r="A12839">
        <v>202324</v>
      </c>
      <c r="B12839" t="s">
        <v>820</v>
      </c>
      <c r="C12839" t="s">
        <v>821</v>
      </c>
      <c r="D12839" t="s">
        <v>822</v>
      </c>
      <c r="E12839" t="s">
        <v>823</v>
      </c>
      <c r="F12839" t="s">
        <v>862</v>
      </c>
      <c r="G12839" t="s">
        <v>863</v>
      </c>
      <c r="H12839" t="s">
        <v>1142</v>
      </c>
      <c r="I12839">
        <v>937</v>
      </c>
      <c r="J12839" t="s">
        <v>1143</v>
      </c>
      <c r="K12839" t="s">
        <v>828</v>
      </c>
      <c r="L12839" t="s">
        <v>833</v>
      </c>
      <c r="M12839">
        <v>36101204</v>
      </c>
      <c r="N12839">
        <v>92466178</v>
      </c>
      <c r="O12839">
        <v>74422582</v>
      </c>
      <c r="P12839">
        <v>56152863</v>
      </c>
      <c r="Q12839">
        <v>8522833</v>
      </c>
      <c r="R12839">
        <v>8562374</v>
      </c>
      <c r="S12839">
        <v>278883363</v>
      </c>
      <c r="T12839">
        <v>271917</v>
      </c>
      <c r="U12839">
        <v>278611447</v>
      </c>
      <c r="V12839" t="s">
        <v>834</v>
      </c>
    </row>
    <row r="12840" spans="1:22" x14ac:dyDescent="0.3">
      <c r="A12840">
        <v>202122</v>
      </c>
      <c r="B12840" t="s">
        <v>820</v>
      </c>
      <c r="C12840" t="s">
        <v>821</v>
      </c>
      <c r="D12840" t="s">
        <v>822</v>
      </c>
      <c r="E12840" t="s">
        <v>823</v>
      </c>
      <c r="F12840" t="s">
        <v>862</v>
      </c>
      <c r="G12840" t="s">
        <v>863</v>
      </c>
      <c r="H12840" t="s">
        <v>1142</v>
      </c>
      <c r="I12840">
        <v>937</v>
      </c>
      <c r="J12840" t="s">
        <v>1143</v>
      </c>
      <c r="K12840" t="s">
        <v>835</v>
      </c>
      <c r="L12840" t="s">
        <v>836</v>
      </c>
      <c r="M12840" t="s">
        <v>829</v>
      </c>
      <c r="N12840" t="s">
        <v>829</v>
      </c>
      <c r="O12840" t="s">
        <v>829</v>
      </c>
      <c r="P12840" t="s">
        <v>829</v>
      </c>
      <c r="Q12840" t="s">
        <v>829</v>
      </c>
      <c r="R12840" t="s">
        <v>829</v>
      </c>
      <c r="S12840">
        <v>240020855</v>
      </c>
      <c r="T12840" t="s">
        <v>829</v>
      </c>
      <c r="U12840" t="s">
        <v>829</v>
      </c>
      <c r="V12840" t="s">
        <v>834</v>
      </c>
    </row>
    <row r="12841" spans="1:22" x14ac:dyDescent="0.3">
      <c r="A12841">
        <v>202223</v>
      </c>
      <c r="B12841" t="s">
        <v>820</v>
      </c>
      <c r="C12841" t="s">
        <v>821</v>
      </c>
      <c r="D12841" t="s">
        <v>822</v>
      </c>
      <c r="E12841" t="s">
        <v>823</v>
      </c>
      <c r="F12841" t="s">
        <v>862</v>
      </c>
      <c r="G12841" t="s">
        <v>863</v>
      </c>
      <c r="H12841" t="s">
        <v>1142</v>
      </c>
      <c r="I12841">
        <v>937</v>
      </c>
      <c r="J12841" t="s">
        <v>1143</v>
      </c>
      <c r="K12841" t="s">
        <v>835</v>
      </c>
      <c r="L12841" t="s">
        <v>836</v>
      </c>
      <c r="M12841" t="s">
        <v>829</v>
      </c>
      <c r="N12841" t="s">
        <v>829</v>
      </c>
      <c r="O12841" t="s">
        <v>829</v>
      </c>
      <c r="P12841" t="s">
        <v>829</v>
      </c>
      <c r="Q12841" t="s">
        <v>829</v>
      </c>
      <c r="R12841" t="s">
        <v>829</v>
      </c>
      <c r="S12841">
        <v>248874457</v>
      </c>
      <c r="T12841" t="s">
        <v>829</v>
      </c>
      <c r="U12841" t="s">
        <v>829</v>
      </c>
      <c r="V12841" t="s">
        <v>834</v>
      </c>
    </row>
    <row r="12842" spans="1:22" x14ac:dyDescent="0.3">
      <c r="A12842">
        <v>202324</v>
      </c>
      <c r="B12842" t="s">
        <v>820</v>
      </c>
      <c r="C12842" t="s">
        <v>821</v>
      </c>
      <c r="D12842" t="s">
        <v>822</v>
      </c>
      <c r="E12842" t="s">
        <v>823</v>
      </c>
      <c r="F12842" t="s">
        <v>862</v>
      </c>
      <c r="G12842" t="s">
        <v>863</v>
      </c>
      <c r="H12842" t="s">
        <v>1142</v>
      </c>
      <c r="I12842">
        <v>937</v>
      </c>
      <c r="J12842" t="s">
        <v>1143</v>
      </c>
      <c r="K12842" t="s">
        <v>835</v>
      </c>
      <c r="L12842" t="s">
        <v>836</v>
      </c>
      <c r="M12842" t="s">
        <v>829</v>
      </c>
      <c r="N12842" t="s">
        <v>829</v>
      </c>
      <c r="O12842" t="s">
        <v>829</v>
      </c>
      <c r="P12842" t="s">
        <v>829</v>
      </c>
      <c r="Q12842" t="s">
        <v>829</v>
      </c>
      <c r="R12842" t="s">
        <v>829</v>
      </c>
      <c r="S12842">
        <v>260599765</v>
      </c>
      <c r="T12842" t="s">
        <v>829</v>
      </c>
      <c r="U12842" t="s">
        <v>829</v>
      </c>
      <c r="V12842" t="s">
        <v>834</v>
      </c>
    </row>
    <row r="12843" spans="1:22" x14ac:dyDescent="0.3">
      <c r="A12843">
        <v>202122</v>
      </c>
      <c r="B12843" t="s">
        <v>820</v>
      </c>
      <c r="C12843" t="s">
        <v>821</v>
      </c>
      <c r="D12843" t="s">
        <v>822</v>
      </c>
      <c r="E12843" t="s">
        <v>823</v>
      </c>
      <c r="F12843" t="s">
        <v>862</v>
      </c>
      <c r="G12843" t="s">
        <v>863</v>
      </c>
      <c r="H12843" t="s">
        <v>1142</v>
      </c>
      <c r="I12843">
        <v>937</v>
      </c>
      <c r="J12843" t="s">
        <v>1143</v>
      </c>
      <c r="K12843" t="s">
        <v>835</v>
      </c>
      <c r="L12843" t="s">
        <v>837</v>
      </c>
      <c r="M12843" t="s">
        <v>829</v>
      </c>
      <c r="N12843" t="s">
        <v>829</v>
      </c>
      <c r="O12843" t="s">
        <v>829</v>
      </c>
      <c r="P12843" t="s">
        <v>829</v>
      </c>
      <c r="Q12843" t="s">
        <v>829</v>
      </c>
      <c r="R12843" t="s">
        <v>829</v>
      </c>
      <c r="S12843">
        <v>465188</v>
      </c>
      <c r="T12843" t="s">
        <v>829</v>
      </c>
      <c r="U12843" t="s">
        <v>829</v>
      </c>
      <c r="V12843" t="s">
        <v>834</v>
      </c>
    </row>
    <row r="12844" spans="1:22" x14ac:dyDescent="0.3">
      <c r="A12844">
        <v>202223</v>
      </c>
      <c r="B12844" t="s">
        <v>820</v>
      </c>
      <c r="C12844" t="s">
        <v>821</v>
      </c>
      <c r="D12844" t="s">
        <v>822</v>
      </c>
      <c r="E12844" t="s">
        <v>823</v>
      </c>
      <c r="F12844" t="s">
        <v>862</v>
      </c>
      <c r="G12844" t="s">
        <v>863</v>
      </c>
      <c r="H12844" t="s">
        <v>1142</v>
      </c>
      <c r="I12844">
        <v>937</v>
      </c>
      <c r="J12844" t="s">
        <v>1143</v>
      </c>
      <c r="K12844" t="s">
        <v>835</v>
      </c>
      <c r="L12844" t="s">
        <v>837</v>
      </c>
      <c r="M12844" t="s">
        <v>829</v>
      </c>
      <c r="N12844" t="s">
        <v>829</v>
      </c>
      <c r="O12844" t="s">
        <v>829</v>
      </c>
      <c r="P12844" t="s">
        <v>829</v>
      </c>
      <c r="Q12844" t="s">
        <v>829</v>
      </c>
      <c r="R12844" t="s">
        <v>829</v>
      </c>
      <c r="S12844">
        <v>436214</v>
      </c>
      <c r="T12844" t="s">
        <v>829</v>
      </c>
      <c r="U12844" t="s">
        <v>829</v>
      </c>
      <c r="V12844">
        <v>0</v>
      </c>
    </row>
    <row r="12845" spans="1:22" x14ac:dyDescent="0.3">
      <c r="A12845">
        <v>202324</v>
      </c>
      <c r="B12845" t="s">
        <v>820</v>
      </c>
      <c r="C12845" t="s">
        <v>821</v>
      </c>
      <c r="D12845" t="s">
        <v>822</v>
      </c>
      <c r="E12845" t="s">
        <v>823</v>
      </c>
      <c r="F12845" t="s">
        <v>862</v>
      </c>
      <c r="G12845" t="s">
        <v>863</v>
      </c>
      <c r="H12845" t="s">
        <v>1142</v>
      </c>
      <c r="I12845">
        <v>937</v>
      </c>
      <c r="J12845" t="s">
        <v>1143</v>
      </c>
      <c r="K12845" t="s">
        <v>835</v>
      </c>
      <c r="L12845" t="s">
        <v>837</v>
      </c>
      <c r="M12845" t="s">
        <v>829</v>
      </c>
      <c r="N12845" t="s">
        <v>829</v>
      </c>
      <c r="O12845" t="s">
        <v>829</v>
      </c>
      <c r="P12845" t="s">
        <v>829</v>
      </c>
      <c r="Q12845" t="s">
        <v>829</v>
      </c>
      <c r="R12845" t="s">
        <v>829</v>
      </c>
      <c r="S12845">
        <v>888808</v>
      </c>
      <c r="T12845" t="s">
        <v>829</v>
      </c>
      <c r="U12845" t="s">
        <v>829</v>
      </c>
      <c r="V12845">
        <v>0</v>
      </c>
    </row>
    <row r="12846" spans="1:22" x14ac:dyDescent="0.3">
      <c r="A12846">
        <v>202122</v>
      </c>
      <c r="B12846" t="s">
        <v>820</v>
      </c>
      <c r="C12846" t="s">
        <v>821</v>
      </c>
      <c r="D12846" t="s">
        <v>822</v>
      </c>
      <c r="E12846" t="s">
        <v>823</v>
      </c>
      <c r="F12846" t="s">
        <v>862</v>
      </c>
      <c r="G12846" t="s">
        <v>863</v>
      </c>
      <c r="H12846" t="s">
        <v>1142</v>
      </c>
      <c r="I12846">
        <v>937</v>
      </c>
      <c r="J12846" t="s">
        <v>1143</v>
      </c>
      <c r="K12846" t="s">
        <v>835</v>
      </c>
      <c r="L12846" t="s">
        <v>838</v>
      </c>
      <c r="M12846" t="s">
        <v>829</v>
      </c>
      <c r="N12846" t="s">
        <v>829</v>
      </c>
      <c r="O12846" t="s">
        <v>829</v>
      </c>
      <c r="P12846" t="s">
        <v>829</v>
      </c>
      <c r="Q12846" t="s">
        <v>829</v>
      </c>
      <c r="R12846" t="s">
        <v>829</v>
      </c>
      <c r="S12846">
        <v>-8271491</v>
      </c>
      <c r="T12846" t="s">
        <v>829</v>
      </c>
      <c r="U12846" t="s">
        <v>829</v>
      </c>
      <c r="V12846" t="s">
        <v>834</v>
      </c>
    </row>
    <row r="12847" spans="1:22" x14ac:dyDescent="0.3">
      <c r="A12847">
        <v>202223</v>
      </c>
      <c r="B12847" t="s">
        <v>820</v>
      </c>
      <c r="C12847" t="s">
        <v>821</v>
      </c>
      <c r="D12847" t="s">
        <v>822</v>
      </c>
      <c r="E12847" t="s">
        <v>823</v>
      </c>
      <c r="F12847" t="s">
        <v>862</v>
      </c>
      <c r="G12847" t="s">
        <v>863</v>
      </c>
      <c r="H12847" t="s">
        <v>1142</v>
      </c>
      <c r="I12847">
        <v>937</v>
      </c>
      <c r="J12847" t="s">
        <v>1143</v>
      </c>
      <c r="K12847" t="s">
        <v>835</v>
      </c>
      <c r="L12847" t="s">
        <v>838</v>
      </c>
      <c r="M12847" t="s">
        <v>829</v>
      </c>
      <c r="N12847" t="s">
        <v>829</v>
      </c>
      <c r="O12847" t="s">
        <v>829</v>
      </c>
      <c r="P12847" t="s">
        <v>829</v>
      </c>
      <c r="Q12847" t="s">
        <v>829</v>
      </c>
      <c r="R12847" t="s">
        <v>829</v>
      </c>
      <c r="S12847">
        <v>-11097088</v>
      </c>
      <c r="T12847" t="s">
        <v>829</v>
      </c>
      <c r="U12847" t="s">
        <v>829</v>
      </c>
      <c r="V12847" t="s">
        <v>834</v>
      </c>
    </row>
    <row r="12848" spans="1:22" x14ac:dyDescent="0.3">
      <c r="A12848">
        <v>202324</v>
      </c>
      <c r="B12848" t="s">
        <v>820</v>
      </c>
      <c r="C12848" t="s">
        <v>821</v>
      </c>
      <c r="D12848" t="s">
        <v>822</v>
      </c>
      <c r="E12848" t="s">
        <v>823</v>
      </c>
      <c r="F12848" t="s">
        <v>862</v>
      </c>
      <c r="G12848" t="s">
        <v>863</v>
      </c>
      <c r="H12848" t="s">
        <v>1142</v>
      </c>
      <c r="I12848">
        <v>937</v>
      </c>
      <c r="J12848" t="s">
        <v>1143</v>
      </c>
      <c r="K12848" t="s">
        <v>835</v>
      </c>
      <c r="L12848" t="s">
        <v>838</v>
      </c>
      <c r="M12848" t="s">
        <v>829</v>
      </c>
      <c r="N12848" t="s">
        <v>829</v>
      </c>
      <c r="O12848" t="s">
        <v>829</v>
      </c>
      <c r="P12848" t="s">
        <v>829</v>
      </c>
      <c r="Q12848" t="s">
        <v>829</v>
      </c>
      <c r="R12848" t="s">
        <v>829</v>
      </c>
      <c r="S12848">
        <v>-16097208</v>
      </c>
      <c r="T12848" t="s">
        <v>829</v>
      </c>
      <c r="U12848" t="s">
        <v>829</v>
      </c>
      <c r="V12848" t="s">
        <v>834</v>
      </c>
    </row>
    <row r="12849" spans="1:22" x14ac:dyDescent="0.3">
      <c r="A12849">
        <v>202122</v>
      </c>
      <c r="B12849" t="s">
        <v>820</v>
      </c>
      <c r="C12849" t="s">
        <v>821</v>
      </c>
      <c r="D12849" t="s">
        <v>822</v>
      </c>
      <c r="E12849" t="s">
        <v>823</v>
      </c>
      <c r="F12849" t="s">
        <v>862</v>
      </c>
      <c r="G12849" t="s">
        <v>863</v>
      </c>
      <c r="H12849" t="s">
        <v>1142</v>
      </c>
      <c r="I12849">
        <v>937</v>
      </c>
      <c r="J12849" t="s">
        <v>1143</v>
      </c>
      <c r="K12849" t="s">
        <v>835</v>
      </c>
      <c r="L12849" t="s">
        <v>839</v>
      </c>
      <c r="M12849" t="s">
        <v>829</v>
      </c>
      <c r="N12849" t="s">
        <v>829</v>
      </c>
      <c r="O12849" t="s">
        <v>829</v>
      </c>
      <c r="P12849" t="s">
        <v>829</v>
      </c>
      <c r="Q12849" t="s">
        <v>829</v>
      </c>
      <c r="R12849" t="s">
        <v>829</v>
      </c>
      <c r="S12849">
        <v>11097090</v>
      </c>
      <c r="T12849" t="s">
        <v>829</v>
      </c>
      <c r="U12849" t="s">
        <v>829</v>
      </c>
      <c r="V12849" t="s">
        <v>834</v>
      </c>
    </row>
    <row r="12850" spans="1:22" x14ac:dyDescent="0.3">
      <c r="A12850">
        <v>202223</v>
      </c>
      <c r="B12850" t="s">
        <v>820</v>
      </c>
      <c r="C12850" t="s">
        <v>821</v>
      </c>
      <c r="D12850" t="s">
        <v>822</v>
      </c>
      <c r="E12850" t="s">
        <v>823</v>
      </c>
      <c r="F12850" t="s">
        <v>862</v>
      </c>
      <c r="G12850" t="s">
        <v>863</v>
      </c>
      <c r="H12850" t="s">
        <v>1142</v>
      </c>
      <c r="I12850">
        <v>937</v>
      </c>
      <c r="J12850" t="s">
        <v>1143</v>
      </c>
      <c r="K12850" t="s">
        <v>835</v>
      </c>
      <c r="L12850" t="s">
        <v>839</v>
      </c>
      <c r="M12850" t="s">
        <v>829</v>
      </c>
      <c r="N12850" t="s">
        <v>829</v>
      </c>
      <c r="O12850" t="s">
        <v>829</v>
      </c>
      <c r="P12850" t="s">
        <v>829</v>
      </c>
      <c r="Q12850" t="s">
        <v>829</v>
      </c>
      <c r="R12850" t="s">
        <v>829</v>
      </c>
      <c r="S12850">
        <v>16097207</v>
      </c>
      <c r="T12850" t="s">
        <v>829</v>
      </c>
      <c r="U12850" t="s">
        <v>829</v>
      </c>
      <c r="V12850" t="s">
        <v>834</v>
      </c>
    </row>
    <row r="12851" spans="1:22" x14ac:dyDescent="0.3">
      <c r="A12851">
        <v>202324</v>
      </c>
      <c r="B12851" t="s">
        <v>820</v>
      </c>
      <c r="C12851" t="s">
        <v>821</v>
      </c>
      <c r="D12851" t="s">
        <v>822</v>
      </c>
      <c r="E12851" t="s">
        <v>823</v>
      </c>
      <c r="F12851" t="s">
        <v>862</v>
      </c>
      <c r="G12851" t="s">
        <v>863</v>
      </c>
      <c r="H12851" t="s">
        <v>1142</v>
      </c>
      <c r="I12851">
        <v>937</v>
      </c>
      <c r="J12851" t="s">
        <v>1143</v>
      </c>
      <c r="K12851" t="s">
        <v>835</v>
      </c>
      <c r="L12851" t="s">
        <v>839</v>
      </c>
      <c r="M12851" t="s">
        <v>829</v>
      </c>
      <c r="N12851" t="s">
        <v>829</v>
      </c>
      <c r="O12851" t="s">
        <v>829</v>
      </c>
      <c r="P12851" t="s">
        <v>829</v>
      </c>
      <c r="Q12851" t="s">
        <v>829</v>
      </c>
      <c r="R12851" t="s">
        <v>829</v>
      </c>
      <c r="S12851">
        <v>33214395</v>
      </c>
      <c r="T12851" t="s">
        <v>829</v>
      </c>
      <c r="U12851" t="s">
        <v>829</v>
      </c>
      <c r="V12851" t="s">
        <v>834</v>
      </c>
    </row>
    <row r="12852" spans="1:22" x14ac:dyDescent="0.3">
      <c r="A12852">
        <v>202122</v>
      </c>
      <c r="B12852" t="s">
        <v>820</v>
      </c>
      <c r="C12852" t="s">
        <v>821</v>
      </c>
      <c r="D12852" t="s">
        <v>822</v>
      </c>
      <c r="E12852" t="s">
        <v>823</v>
      </c>
      <c r="F12852" t="s">
        <v>862</v>
      </c>
      <c r="G12852" t="s">
        <v>863</v>
      </c>
      <c r="H12852" t="s">
        <v>1142</v>
      </c>
      <c r="I12852">
        <v>937</v>
      </c>
      <c r="J12852" t="s">
        <v>1143</v>
      </c>
      <c r="K12852" t="s">
        <v>835</v>
      </c>
      <c r="L12852" t="s">
        <v>840</v>
      </c>
      <c r="M12852" t="s">
        <v>829</v>
      </c>
      <c r="N12852" t="s">
        <v>829</v>
      </c>
      <c r="O12852" t="s">
        <v>829</v>
      </c>
      <c r="P12852" t="s">
        <v>829</v>
      </c>
      <c r="Q12852" t="s">
        <v>829</v>
      </c>
      <c r="R12852" t="s">
        <v>829</v>
      </c>
      <c r="S12852">
        <v>0</v>
      </c>
      <c r="T12852" t="s">
        <v>829</v>
      </c>
      <c r="U12852" t="s">
        <v>829</v>
      </c>
      <c r="V12852" t="s">
        <v>834</v>
      </c>
    </row>
    <row r="12853" spans="1:22" x14ac:dyDescent="0.3">
      <c r="A12853">
        <v>202223</v>
      </c>
      <c r="B12853" t="s">
        <v>820</v>
      </c>
      <c r="C12853" t="s">
        <v>821</v>
      </c>
      <c r="D12853" t="s">
        <v>822</v>
      </c>
      <c r="E12853" t="s">
        <v>823</v>
      </c>
      <c r="F12853" t="s">
        <v>862</v>
      </c>
      <c r="G12853" t="s">
        <v>863</v>
      </c>
      <c r="H12853" t="s">
        <v>1142</v>
      </c>
      <c r="I12853">
        <v>937</v>
      </c>
      <c r="J12853" t="s">
        <v>1143</v>
      </c>
      <c r="K12853" t="s">
        <v>835</v>
      </c>
      <c r="L12853" t="s">
        <v>840</v>
      </c>
      <c r="M12853" t="s">
        <v>829</v>
      </c>
      <c r="N12853" t="s">
        <v>829</v>
      </c>
      <c r="O12853" t="s">
        <v>829</v>
      </c>
      <c r="P12853" t="s">
        <v>829</v>
      </c>
      <c r="Q12853" t="s">
        <v>829</v>
      </c>
      <c r="R12853" t="s">
        <v>829</v>
      </c>
      <c r="S12853">
        <v>0</v>
      </c>
      <c r="T12853" t="s">
        <v>829</v>
      </c>
      <c r="U12853" t="s">
        <v>829</v>
      </c>
      <c r="V12853" t="s">
        <v>834</v>
      </c>
    </row>
    <row r="12854" spans="1:22" x14ac:dyDescent="0.3">
      <c r="A12854">
        <v>202324</v>
      </c>
      <c r="B12854" t="s">
        <v>820</v>
      </c>
      <c r="C12854" t="s">
        <v>821</v>
      </c>
      <c r="D12854" t="s">
        <v>822</v>
      </c>
      <c r="E12854" t="s">
        <v>823</v>
      </c>
      <c r="F12854" t="s">
        <v>862</v>
      </c>
      <c r="G12854" t="s">
        <v>863</v>
      </c>
      <c r="H12854" t="s">
        <v>1142</v>
      </c>
      <c r="I12854">
        <v>937</v>
      </c>
      <c r="J12854" t="s">
        <v>1143</v>
      </c>
      <c r="K12854" t="s">
        <v>835</v>
      </c>
      <c r="L12854" t="s">
        <v>840</v>
      </c>
      <c r="M12854" t="s">
        <v>829</v>
      </c>
      <c r="N12854" t="s">
        <v>829</v>
      </c>
      <c r="O12854" t="s">
        <v>829</v>
      </c>
      <c r="P12854" t="s">
        <v>829</v>
      </c>
      <c r="Q12854" t="s">
        <v>829</v>
      </c>
      <c r="R12854" t="s">
        <v>829</v>
      </c>
      <c r="S12854">
        <v>0</v>
      </c>
      <c r="T12854" t="s">
        <v>829</v>
      </c>
      <c r="U12854" t="s">
        <v>829</v>
      </c>
      <c r="V12854" t="s">
        <v>834</v>
      </c>
    </row>
    <row r="12855" spans="1:22" x14ac:dyDescent="0.3">
      <c r="A12855">
        <v>202122</v>
      </c>
      <c r="B12855" t="s">
        <v>820</v>
      </c>
      <c r="C12855" t="s">
        <v>821</v>
      </c>
      <c r="D12855" t="s">
        <v>822</v>
      </c>
      <c r="E12855" t="s">
        <v>823</v>
      </c>
      <c r="F12855" t="s">
        <v>862</v>
      </c>
      <c r="G12855" t="s">
        <v>863</v>
      </c>
      <c r="H12855" t="s">
        <v>1142</v>
      </c>
      <c r="I12855">
        <v>937</v>
      </c>
      <c r="J12855" t="s">
        <v>1143</v>
      </c>
      <c r="K12855" t="s">
        <v>835</v>
      </c>
      <c r="L12855" t="s">
        <v>841</v>
      </c>
      <c r="M12855" t="s">
        <v>829</v>
      </c>
      <c r="N12855" t="s">
        <v>829</v>
      </c>
      <c r="O12855" t="s">
        <v>829</v>
      </c>
      <c r="P12855" t="s">
        <v>829</v>
      </c>
      <c r="Q12855" t="s">
        <v>829</v>
      </c>
      <c r="R12855" t="s">
        <v>829</v>
      </c>
      <c r="S12855">
        <v>243319108</v>
      </c>
      <c r="T12855" t="s">
        <v>829</v>
      </c>
      <c r="U12855" t="s">
        <v>829</v>
      </c>
      <c r="V12855" t="s">
        <v>834</v>
      </c>
    </row>
    <row r="12856" spans="1:22" x14ac:dyDescent="0.3">
      <c r="A12856">
        <v>202223</v>
      </c>
      <c r="B12856" t="s">
        <v>820</v>
      </c>
      <c r="C12856" t="s">
        <v>821</v>
      </c>
      <c r="D12856" t="s">
        <v>822</v>
      </c>
      <c r="E12856" t="s">
        <v>823</v>
      </c>
      <c r="F12856" t="s">
        <v>862</v>
      </c>
      <c r="G12856" t="s">
        <v>863</v>
      </c>
      <c r="H12856" t="s">
        <v>1142</v>
      </c>
      <c r="I12856">
        <v>937</v>
      </c>
      <c r="J12856" t="s">
        <v>1143</v>
      </c>
      <c r="K12856" t="s">
        <v>835</v>
      </c>
      <c r="L12856" t="s">
        <v>841</v>
      </c>
      <c r="M12856" t="s">
        <v>829</v>
      </c>
      <c r="N12856" t="s">
        <v>829</v>
      </c>
      <c r="O12856" t="s">
        <v>829</v>
      </c>
      <c r="P12856" t="s">
        <v>829</v>
      </c>
      <c r="Q12856" t="s">
        <v>829</v>
      </c>
      <c r="R12856" t="s">
        <v>829</v>
      </c>
      <c r="S12856">
        <v>254318540</v>
      </c>
      <c r="T12856" t="s">
        <v>829</v>
      </c>
      <c r="U12856" t="s">
        <v>829</v>
      </c>
      <c r="V12856" t="s">
        <v>834</v>
      </c>
    </row>
    <row r="12857" spans="1:22" x14ac:dyDescent="0.3">
      <c r="A12857">
        <v>202324</v>
      </c>
      <c r="B12857" t="s">
        <v>820</v>
      </c>
      <c r="C12857" t="s">
        <v>821</v>
      </c>
      <c r="D12857" t="s">
        <v>822</v>
      </c>
      <c r="E12857" t="s">
        <v>823</v>
      </c>
      <c r="F12857" t="s">
        <v>862</v>
      </c>
      <c r="G12857" t="s">
        <v>863</v>
      </c>
      <c r="H12857" t="s">
        <v>1142</v>
      </c>
      <c r="I12857">
        <v>937</v>
      </c>
      <c r="J12857" t="s">
        <v>1143</v>
      </c>
      <c r="K12857" t="s">
        <v>835</v>
      </c>
      <c r="L12857" t="s">
        <v>841</v>
      </c>
      <c r="M12857" t="s">
        <v>829</v>
      </c>
      <c r="N12857" t="s">
        <v>829</v>
      </c>
      <c r="O12857" t="s">
        <v>829</v>
      </c>
      <c r="P12857" t="s">
        <v>829</v>
      </c>
      <c r="Q12857" t="s">
        <v>829</v>
      </c>
      <c r="R12857" t="s">
        <v>829</v>
      </c>
      <c r="S12857">
        <v>278611446</v>
      </c>
      <c r="T12857" t="s">
        <v>829</v>
      </c>
      <c r="U12857" t="s">
        <v>829</v>
      </c>
      <c r="V12857" t="s">
        <v>834</v>
      </c>
    </row>
    <row r="12858" spans="1:22" x14ac:dyDescent="0.3">
      <c r="A12858">
        <v>202122</v>
      </c>
      <c r="B12858" t="s">
        <v>820</v>
      </c>
      <c r="C12858" t="s">
        <v>821</v>
      </c>
      <c r="D12858" t="s">
        <v>822</v>
      </c>
      <c r="E12858" t="s">
        <v>823</v>
      </c>
      <c r="F12858" t="s">
        <v>862</v>
      </c>
      <c r="G12858" t="s">
        <v>863</v>
      </c>
      <c r="H12858" t="s">
        <v>1142</v>
      </c>
      <c r="I12858">
        <v>937</v>
      </c>
      <c r="J12858" t="s">
        <v>1143</v>
      </c>
      <c r="K12858" t="s">
        <v>842</v>
      </c>
      <c r="L12858" t="s">
        <v>238</v>
      </c>
      <c r="M12858" t="s">
        <v>829</v>
      </c>
      <c r="N12858" t="s">
        <v>829</v>
      </c>
      <c r="O12858" t="s">
        <v>829</v>
      </c>
      <c r="P12858" t="s">
        <v>829</v>
      </c>
      <c r="Q12858" t="s">
        <v>829</v>
      </c>
      <c r="R12858" t="s">
        <v>829</v>
      </c>
      <c r="S12858">
        <v>1259915</v>
      </c>
      <c r="T12858">
        <v>0</v>
      </c>
      <c r="U12858">
        <v>1259915</v>
      </c>
      <c r="V12858">
        <v>14</v>
      </c>
    </row>
    <row r="12859" spans="1:22" x14ac:dyDescent="0.3">
      <c r="A12859">
        <v>202223</v>
      </c>
      <c r="B12859" t="s">
        <v>820</v>
      </c>
      <c r="C12859" t="s">
        <v>821</v>
      </c>
      <c r="D12859" t="s">
        <v>822</v>
      </c>
      <c r="E12859" t="s">
        <v>823</v>
      </c>
      <c r="F12859" t="s">
        <v>862</v>
      </c>
      <c r="G12859" t="s">
        <v>863</v>
      </c>
      <c r="H12859" t="s">
        <v>1142</v>
      </c>
      <c r="I12859">
        <v>937</v>
      </c>
      <c r="J12859" t="s">
        <v>1143</v>
      </c>
      <c r="K12859" t="s">
        <v>842</v>
      </c>
      <c r="L12859" t="s">
        <v>238</v>
      </c>
      <c r="M12859" t="s">
        <v>829</v>
      </c>
      <c r="N12859" t="s">
        <v>829</v>
      </c>
      <c r="O12859" t="s">
        <v>829</v>
      </c>
      <c r="P12859" t="s">
        <v>829</v>
      </c>
      <c r="Q12859" t="s">
        <v>829</v>
      </c>
      <c r="R12859" t="s">
        <v>829</v>
      </c>
      <c r="S12859">
        <v>1912143</v>
      </c>
      <c r="T12859">
        <v>568179</v>
      </c>
      <c r="U12859">
        <v>1343964</v>
      </c>
      <c r="V12859">
        <v>14</v>
      </c>
    </row>
    <row r="12860" spans="1:22" x14ac:dyDescent="0.3">
      <c r="A12860">
        <v>202324</v>
      </c>
      <c r="B12860" t="s">
        <v>820</v>
      </c>
      <c r="C12860" t="s">
        <v>821</v>
      </c>
      <c r="D12860" t="s">
        <v>822</v>
      </c>
      <c r="E12860" t="s">
        <v>823</v>
      </c>
      <c r="F12860" t="s">
        <v>862</v>
      </c>
      <c r="G12860" t="s">
        <v>863</v>
      </c>
      <c r="H12860" t="s">
        <v>1142</v>
      </c>
      <c r="I12860">
        <v>937</v>
      </c>
      <c r="J12860" t="s">
        <v>1143</v>
      </c>
      <c r="K12860" t="s">
        <v>842</v>
      </c>
      <c r="L12860" t="s">
        <v>238</v>
      </c>
      <c r="M12860" t="s">
        <v>829</v>
      </c>
      <c r="N12860" t="s">
        <v>829</v>
      </c>
      <c r="O12860" t="s">
        <v>829</v>
      </c>
      <c r="P12860" t="s">
        <v>829</v>
      </c>
      <c r="Q12860" t="s">
        <v>829</v>
      </c>
      <c r="R12860" t="s">
        <v>829</v>
      </c>
      <c r="S12860">
        <v>2308920</v>
      </c>
      <c r="T12860">
        <v>0</v>
      </c>
      <c r="U12860">
        <v>2308920</v>
      </c>
      <c r="V12860">
        <v>24</v>
      </c>
    </row>
    <row r="12861" spans="1:22" x14ac:dyDescent="0.3">
      <c r="A12861">
        <v>202122</v>
      </c>
      <c r="B12861" t="s">
        <v>820</v>
      </c>
      <c r="C12861" t="s">
        <v>821</v>
      </c>
      <c r="D12861" t="s">
        <v>822</v>
      </c>
      <c r="E12861" t="s">
        <v>823</v>
      </c>
      <c r="F12861" t="s">
        <v>862</v>
      </c>
      <c r="G12861" t="s">
        <v>863</v>
      </c>
      <c r="H12861" t="s">
        <v>1142</v>
      </c>
      <c r="I12861">
        <v>937</v>
      </c>
      <c r="J12861" t="s">
        <v>1143</v>
      </c>
      <c r="K12861" t="s">
        <v>842</v>
      </c>
      <c r="L12861" t="s">
        <v>240</v>
      </c>
      <c r="M12861" t="s">
        <v>829</v>
      </c>
      <c r="N12861" t="s">
        <v>829</v>
      </c>
      <c r="O12861" t="s">
        <v>829</v>
      </c>
      <c r="P12861" t="s">
        <v>829</v>
      </c>
      <c r="Q12861" t="s">
        <v>829</v>
      </c>
      <c r="R12861" t="s">
        <v>829</v>
      </c>
      <c r="S12861">
        <v>2569133</v>
      </c>
      <c r="T12861">
        <v>497885</v>
      </c>
      <c r="U12861">
        <v>2071247</v>
      </c>
      <c r="V12861">
        <v>22</v>
      </c>
    </row>
    <row r="12862" spans="1:22" x14ac:dyDescent="0.3">
      <c r="A12862">
        <v>202223</v>
      </c>
      <c r="B12862" t="s">
        <v>820</v>
      </c>
      <c r="C12862" t="s">
        <v>821</v>
      </c>
      <c r="D12862" t="s">
        <v>822</v>
      </c>
      <c r="E12862" t="s">
        <v>823</v>
      </c>
      <c r="F12862" t="s">
        <v>862</v>
      </c>
      <c r="G12862" t="s">
        <v>863</v>
      </c>
      <c r="H12862" t="s">
        <v>1142</v>
      </c>
      <c r="I12862">
        <v>937</v>
      </c>
      <c r="J12862" t="s">
        <v>1143</v>
      </c>
      <c r="K12862" t="s">
        <v>842</v>
      </c>
      <c r="L12862" t="s">
        <v>240</v>
      </c>
      <c r="M12862" t="s">
        <v>829</v>
      </c>
      <c r="N12862" t="s">
        <v>829</v>
      </c>
      <c r="O12862" t="s">
        <v>829</v>
      </c>
      <c r="P12862" t="s">
        <v>829</v>
      </c>
      <c r="Q12862" t="s">
        <v>829</v>
      </c>
      <c r="R12862" t="s">
        <v>829</v>
      </c>
      <c r="S12862">
        <v>4407109</v>
      </c>
      <c r="T12862">
        <v>562070</v>
      </c>
      <c r="U12862">
        <v>3845039</v>
      </c>
      <c r="V12862">
        <v>41</v>
      </c>
    </row>
    <row r="12863" spans="1:22" x14ac:dyDescent="0.3">
      <c r="A12863">
        <v>202324</v>
      </c>
      <c r="B12863" t="s">
        <v>820</v>
      </c>
      <c r="C12863" t="s">
        <v>821</v>
      </c>
      <c r="D12863" t="s">
        <v>822</v>
      </c>
      <c r="E12863" t="s">
        <v>823</v>
      </c>
      <c r="F12863" t="s">
        <v>862</v>
      </c>
      <c r="G12863" t="s">
        <v>863</v>
      </c>
      <c r="H12863" t="s">
        <v>1142</v>
      </c>
      <c r="I12863">
        <v>937</v>
      </c>
      <c r="J12863" t="s">
        <v>1143</v>
      </c>
      <c r="K12863" t="s">
        <v>842</v>
      </c>
      <c r="L12863" t="s">
        <v>240</v>
      </c>
      <c r="M12863" t="s">
        <v>829</v>
      </c>
      <c r="N12863" t="s">
        <v>829</v>
      </c>
      <c r="O12863" t="s">
        <v>829</v>
      </c>
      <c r="P12863" t="s">
        <v>829</v>
      </c>
      <c r="Q12863" t="s">
        <v>829</v>
      </c>
      <c r="R12863" t="s">
        <v>829</v>
      </c>
      <c r="S12863">
        <v>4266805</v>
      </c>
      <c r="T12863">
        <v>62818</v>
      </c>
      <c r="U12863">
        <v>4203988</v>
      </c>
      <c r="V12863">
        <v>44</v>
      </c>
    </row>
    <row r="12864" spans="1:22" x14ac:dyDescent="0.3">
      <c r="A12864">
        <v>202122</v>
      </c>
      <c r="B12864" t="s">
        <v>820</v>
      </c>
      <c r="C12864" t="s">
        <v>821</v>
      </c>
      <c r="D12864" t="s">
        <v>822</v>
      </c>
      <c r="E12864" t="s">
        <v>823</v>
      </c>
      <c r="F12864" t="s">
        <v>862</v>
      </c>
      <c r="G12864" t="s">
        <v>863</v>
      </c>
      <c r="H12864" t="s">
        <v>1142</v>
      </c>
      <c r="I12864">
        <v>937</v>
      </c>
      <c r="J12864" t="s">
        <v>1143</v>
      </c>
      <c r="K12864" t="s">
        <v>842</v>
      </c>
      <c r="L12864" t="s">
        <v>843</v>
      </c>
      <c r="M12864" t="s">
        <v>829</v>
      </c>
      <c r="N12864" t="s">
        <v>829</v>
      </c>
      <c r="O12864" t="s">
        <v>829</v>
      </c>
      <c r="P12864" t="s">
        <v>829</v>
      </c>
      <c r="Q12864" t="s">
        <v>829</v>
      </c>
      <c r="R12864" t="s">
        <v>829</v>
      </c>
      <c r="S12864">
        <v>135310</v>
      </c>
      <c r="T12864">
        <v>7000</v>
      </c>
      <c r="U12864">
        <v>128310</v>
      </c>
      <c r="V12864">
        <v>1</v>
      </c>
    </row>
    <row r="12865" spans="1:22" x14ac:dyDescent="0.3">
      <c r="A12865">
        <v>202223</v>
      </c>
      <c r="B12865" t="s">
        <v>820</v>
      </c>
      <c r="C12865" t="s">
        <v>821</v>
      </c>
      <c r="D12865" t="s">
        <v>822</v>
      </c>
      <c r="E12865" t="s">
        <v>823</v>
      </c>
      <c r="F12865" t="s">
        <v>862</v>
      </c>
      <c r="G12865" t="s">
        <v>863</v>
      </c>
      <c r="H12865" t="s">
        <v>1142</v>
      </c>
      <c r="I12865">
        <v>937</v>
      </c>
      <c r="J12865" t="s">
        <v>1143</v>
      </c>
      <c r="K12865" t="s">
        <v>842</v>
      </c>
      <c r="L12865" t="s">
        <v>843</v>
      </c>
      <c r="M12865" t="s">
        <v>829</v>
      </c>
      <c r="N12865" t="s">
        <v>829</v>
      </c>
      <c r="O12865" t="s">
        <v>829</v>
      </c>
      <c r="P12865" t="s">
        <v>829</v>
      </c>
      <c r="Q12865" t="s">
        <v>829</v>
      </c>
      <c r="R12865" t="s">
        <v>829</v>
      </c>
      <c r="S12865">
        <v>129128</v>
      </c>
      <c r="T12865">
        <v>7000</v>
      </c>
      <c r="U12865">
        <v>122128</v>
      </c>
      <c r="V12865">
        <v>1</v>
      </c>
    </row>
    <row r="12866" spans="1:22" x14ac:dyDescent="0.3">
      <c r="A12866">
        <v>202324</v>
      </c>
      <c r="B12866" t="s">
        <v>820</v>
      </c>
      <c r="C12866" t="s">
        <v>821</v>
      </c>
      <c r="D12866" t="s">
        <v>822</v>
      </c>
      <c r="E12866" t="s">
        <v>823</v>
      </c>
      <c r="F12866" t="s">
        <v>862</v>
      </c>
      <c r="G12866" t="s">
        <v>863</v>
      </c>
      <c r="H12866" t="s">
        <v>1142</v>
      </c>
      <c r="I12866">
        <v>937</v>
      </c>
      <c r="J12866" t="s">
        <v>1143</v>
      </c>
      <c r="K12866" t="s">
        <v>842</v>
      </c>
      <c r="L12866" t="s">
        <v>843</v>
      </c>
      <c r="M12866" t="s">
        <v>829</v>
      </c>
      <c r="N12866" t="s">
        <v>829</v>
      </c>
      <c r="O12866" t="s">
        <v>829</v>
      </c>
      <c r="P12866" t="s">
        <v>829</v>
      </c>
      <c r="Q12866" t="s">
        <v>829</v>
      </c>
      <c r="R12866" t="s">
        <v>829</v>
      </c>
      <c r="S12866">
        <v>182368</v>
      </c>
      <c r="T12866">
        <v>9000</v>
      </c>
      <c r="U12866">
        <v>173368</v>
      </c>
      <c r="V12866">
        <v>2</v>
      </c>
    </row>
    <row r="12867" spans="1:22" x14ac:dyDescent="0.3">
      <c r="A12867">
        <v>202122</v>
      </c>
      <c r="B12867" t="s">
        <v>820</v>
      </c>
      <c r="C12867" t="s">
        <v>821</v>
      </c>
      <c r="D12867" t="s">
        <v>822</v>
      </c>
      <c r="E12867" t="s">
        <v>823</v>
      </c>
      <c r="F12867" t="s">
        <v>862</v>
      </c>
      <c r="G12867" t="s">
        <v>863</v>
      </c>
      <c r="H12867" t="s">
        <v>1142</v>
      </c>
      <c r="I12867">
        <v>937</v>
      </c>
      <c r="J12867" t="s">
        <v>1143</v>
      </c>
      <c r="K12867" t="s">
        <v>842</v>
      </c>
      <c r="L12867" t="s">
        <v>249</v>
      </c>
      <c r="M12867">
        <v>0</v>
      </c>
      <c r="N12867">
        <v>1104385</v>
      </c>
      <c r="O12867">
        <v>647931</v>
      </c>
      <c r="P12867">
        <v>10137682</v>
      </c>
      <c r="Q12867">
        <v>184463</v>
      </c>
      <c r="R12867" t="s">
        <v>829</v>
      </c>
      <c r="S12867">
        <v>12074460</v>
      </c>
      <c r="T12867">
        <v>86651</v>
      </c>
      <c r="U12867">
        <v>11987809</v>
      </c>
      <c r="V12867">
        <v>130</v>
      </c>
    </row>
    <row r="12868" spans="1:22" x14ac:dyDescent="0.3">
      <c r="A12868">
        <v>202223</v>
      </c>
      <c r="B12868" t="s">
        <v>820</v>
      </c>
      <c r="C12868" t="s">
        <v>821</v>
      </c>
      <c r="D12868" t="s">
        <v>822</v>
      </c>
      <c r="E12868" t="s">
        <v>823</v>
      </c>
      <c r="F12868" t="s">
        <v>862</v>
      </c>
      <c r="G12868" t="s">
        <v>863</v>
      </c>
      <c r="H12868" t="s">
        <v>1142</v>
      </c>
      <c r="I12868">
        <v>937</v>
      </c>
      <c r="J12868" t="s">
        <v>1143</v>
      </c>
      <c r="K12868" t="s">
        <v>842</v>
      </c>
      <c r="L12868" t="s">
        <v>249</v>
      </c>
      <c r="M12868">
        <v>0</v>
      </c>
      <c r="N12868">
        <v>1809548</v>
      </c>
      <c r="O12868">
        <v>1145181</v>
      </c>
      <c r="P12868">
        <v>12026596</v>
      </c>
      <c r="Q12868">
        <v>311236</v>
      </c>
      <c r="R12868" t="s">
        <v>829</v>
      </c>
      <c r="S12868">
        <v>15292560</v>
      </c>
      <c r="T12868">
        <v>96431</v>
      </c>
      <c r="U12868">
        <v>15196129</v>
      </c>
      <c r="V12868">
        <v>162</v>
      </c>
    </row>
    <row r="12869" spans="1:22" x14ac:dyDescent="0.3">
      <c r="A12869">
        <v>202324</v>
      </c>
      <c r="B12869" t="s">
        <v>820</v>
      </c>
      <c r="C12869" t="s">
        <v>821</v>
      </c>
      <c r="D12869" t="s">
        <v>822</v>
      </c>
      <c r="E12869" t="s">
        <v>823</v>
      </c>
      <c r="F12869" t="s">
        <v>862</v>
      </c>
      <c r="G12869" t="s">
        <v>863</v>
      </c>
      <c r="H12869" t="s">
        <v>1142</v>
      </c>
      <c r="I12869">
        <v>937</v>
      </c>
      <c r="J12869" t="s">
        <v>1143</v>
      </c>
      <c r="K12869" t="s">
        <v>842</v>
      </c>
      <c r="L12869" t="s">
        <v>249</v>
      </c>
      <c r="M12869">
        <v>0</v>
      </c>
      <c r="N12869">
        <v>552304</v>
      </c>
      <c r="O12869">
        <v>552304</v>
      </c>
      <c r="P12869">
        <v>17121418</v>
      </c>
      <c r="Q12869">
        <v>184101</v>
      </c>
      <c r="R12869" t="s">
        <v>829</v>
      </c>
      <c r="S12869">
        <v>18410127</v>
      </c>
      <c r="T12869">
        <v>139447</v>
      </c>
      <c r="U12869">
        <v>18270681</v>
      </c>
      <c r="V12869">
        <v>192</v>
      </c>
    </row>
    <row r="12870" spans="1:22" x14ac:dyDescent="0.3">
      <c r="A12870">
        <v>202122</v>
      </c>
      <c r="B12870" t="s">
        <v>820</v>
      </c>
      <c r="C12870" t="s">
        <v>821</v>
      </c>
      <c r="D12870" t="s">
        <v>822</v>
      </c>
      <c r="E12870" t="s">
        <v>823</v>
      </c>
      <c r="F12870" t="s">
        <v>862</v>
      </c>
      <c r="G12870" t="s">
        <v>863</v>
      </c>
      <c r="H12870" t="s">
        <v>1142</v>
      </c>
      <c r="I12870">
        <v>937</v>
      </c>
      <c r="J12870" t="s">
        <v>1143</v>
      </c>
      <c r="K12870" t="s">
        <v>842</v>
      </c>
      <c r="L12870" t="s">
        <v>844</v>
      </c>
      <c r="M12870">
        <v>0</v>
      </c>
      <c r="N12870">
        <v>2400015</v>
      </c>
      <c r="O12870">
        <v>8963191</v>
      </c>
      <c r="P12870">
        <v>43833</v>
      </c>
      <c r="Q12870">
        <v>505</v>
      </c>
      <c r="R12870" t="s">
        <v>829</v>
      </c>
      <c r="S12870">
        <v>11407544</v>
      </c>
      <c r="T12870">
        <v>716846</v>
      </c>
      <c r="U12870">
        <v>10690699</v>
      </c>
      <c r="V12870">
        <v>116</v>
      </c>
    </row>
    <row r="12871" spans="1:22" x14ac:dyDescent="0.3">
      <c r="A12871">
        <v>202223</v>
      </c>
      <c r="B12871" t="s">
        <v>820</v>
      </c>
      <c r="C12871" t="s">
        <v>821</v>
      </c>
      <c r="D12871" t="s">
        <v>822</v>
      </c>
      <c r="E12871" t="s">
        <v>823</v>
      </c>
      <c r="F12871" t="s">
        <v>862</v>
      </c>
      <c r="G12871" t="s">
        <v>863</v>
      </c>
      <c r="H12871" t="s">
        <v>1142</v>
      </c>
      <c r="I12871">
        <v>937</v>
      </c>
      <c r="J12871" t="s">
        <v>1143</v>
      </c>
      <c r="K12871" t="s">
        <v>842</v>
      </c>
      <c r="L12871" t="s">
        <v>844</v>
      </c>
      <c r="M12871">
        <v>0</v>
      </c>
      <c r="N12871">
        <v>3143036</v>
      </c>
      <c r="O12871">
        <v>12027035</v>
      </c>
      <c r="P12871">
        <v>143973</v>
      </c>
      <c r="Q12871">
        <v>12208</v>
      </c>
      <c r="R12871" t="s">
        <v>829</v>
      </c>
      <c r="S12871">
        <v>15326252</v>
      </c>
      <c r="T12871">
        <v>456253</v>
      </c>
      <c r="U12871">
        <v>14869999</v>
      </c>
      <c r="V12871">
        <v>159</v>
      </c>
    </row>
    <row r="12872" spans="1:22" x14ac:dyDescent="0.3">
      <c r="A12872">
        <v>202324</v>
      </c>
      <c r="B12872" t="s">
        <v>820</v>
      </c>
      <c r="C12872" t="s">
        <v>821</v>
      </c>
      <c r="D12872" t="s">
        <v>822</v>
      </c>
      <c r="E12872" t="s">
        <v>823</v>
      </c>
      <c r="F12872" t="s">
        <v>862</v>
      </c>
      <c r="G12872" t="s">
        <v>863</v>
      </c>
      <c r="H12872" t="s">
        <v>1142</v>
      </c>
      <c r="I12872">
        <v>937</v>
      </c>
      <c r="J12872" t="s">
        <v>1143</v>
      </c>
      <c r="K12872" t="s">
        <v>842</v>
      </c>
      <c r="L12872" t="s">
        <v>844</v>
      </c>
      <c r="M12872">
        <v>0</v>
      </c>
      <c r="N12872">
        <v>5512551</v>
      </c>
      <c r="O12872">
        <v>12280274</v>
      </c>
      <c r="P12872">
        <v>0</v>
      </c>
      <c r="Q12872">
        <v>0</v>
      </c>
      <c r="R12872" t="s">
        <v>829</v>
      </c>
      <c r="S12872">
        <v>17792825</v>
      </c>
      <c r="T12872">
        <v>744658</v>
      </c>
      <c r="U12872">
        <v>17048167</v>
      </c>
      <c r="V12872">
        <v>179</v>
      </c>
    </row>
    <row r="12873" spans="1:22" x14ac:dyDescent="0.3">
      <c r="A12873">
        <v>202122</v>
      </c>
      <c r="B12873" t="s">
        <v>820</v>
      </c>
      <c r="C12873" t="s">
        <v>821</v>
      </c>
      <c r="D12873" t="s">
        <v>822</v>
      </c>
      <c r="E12873" t="s">
        <v>823</v>
      </c>
      <c r="F12873" t="s">
        <v>862</v>
      </c>
      <c r="G12873" t="s">
        <v>863</v>
      </c>
      <c r="H12873" t="s">
        <v>1142</v>
      </c>
      <c r="I12873">
        <v>937</v>
      </c>
      <c r="J12873" t="s">
        <v>1143</v>
      </c>
      <c r="K12873" t="s">
        <v>842</v>
      </c>
      <c r="L12873" t="s">
        <v>251</v>
      </c>
      <c r="M12873" t="s">
        <v>829</v>
      </c>
      <c r="N12873" t="s">
        <v>829</v>
      </c>
      <c r="O12873">
        <v>58717</v>
      </c>
      <c r="P12873">
        <v>1060711</v>
      </c>
      <c r="Q12873">
        <v>46649</v>
      </c>
      <c r="R12873">
        <v>0</v>
      </c>
      <c r="S12873">
        <v>1166078</v>
      </c>
      <c r="T12873">
        <v>10969</v>
      </c>
      <c r="U12873">
        <v>1155109</v>
      </c>
      <c r="V12873">
        <v>13</v>
      </c>
    </row>
    <row r="12874" spans="1:22" x14ac:dyDescent="0.3">
      <c r="A12874">
        <v>202223</v>
      </c>
      <c r="B12874" t="s">
        <v>820</v>
      </c>
      <c r="C12874" t="s">
        <v>821</v>
      </c>
      <c r="D12874" t="s">
        <v>822</v>
      </c>
      <c r="E12874" t="s">
        <v>823</v>
      </c>
      <c r="F12874" t="s">
        <v>862</v>
      </c>
      <c r="G12874" t="s">
        <v>863</v>
      </c>
      <c r="H12874" t="s">
        <v>1142</v>
      </c>
      <c r="I12874">
        <v>937</v>
      </c>
      <c r="J12874" t="s">
        <v>1143</v>
      </c>
      <c r="K12874" t="s">
        <v>842</v>
      </c>
      <c r="L12874" t="s">
        <v>251</v>
      </c>
      <c r="M12874" t="s">
        <v>829</v>
      </c>
      <c r="N12874" t="s">
        <v>829</v>
      </c>
      <c r="O12874">
        <v>106783</v>
      </c>
      <c r="P12874">
        <v>1751411</v>
      </c>
      <c r="Q12874">
        <v>77573</v>
      </c>
      <c r="R12874">
        <v>0</v>
      </c>
      <c r="S12874">
        <v>1935767</v>
      </c>
      <c r="T12874">
        <v>12207</v>
      </c>
      <c r="U12874">
        <v>1923561</v>
      </c>
      <c r="V12874">
        <v>21</v>
      </c>
    </row>
    <row r="12875" spans="1:22" x14ac:dyDescent="0.3">
      <c r="A12875">
        <v>202324</v>
      </c>
      <c r="B12875" t="s">
        <v>820</v>
      </c>
      <c r="C12875" t="s">
        <v>821</v>
      </c>
      <c r="D12875" t="s">
        <v>822</v>
      </c>
      <c r="E12875" t="s">
        <v>823</v>
      </c>
      <c r="F12875" t="s">
        <v>862</v>
      </c>
      <c r="G12875" t="s">
        <v>863</v>
      </c>
      <c r="H12875" t="s">
        <v>1142</v>
      </c>
      <c r="I12875">
        <v>937</v>
      </c>
      <c r="J12875" t="s">
        <v>1143</v>
      </c>
      <c r="K12875" t="s">
        <v>842</v>
      </c>
      <c r="L12875" t="s">
        <v>251</v>
      </c>
      <c r="M12875" t="s">
        <v>829</v>
      </c>
      <c r="N12875" t="s">
        <v>829</v>
      </c>
      <c r="O12875">
        <v>2337198</v>
      </c>
      <c r="P12875">
        <v>2108061</v>
      </c>
      <c r="Q12875">
        <v>137482</v>
      </c>
      <c r="R12875">
        <v>0</v>
      </c>
      <c r="S12875">
        <v>4582740</v>
      </c>
      <c r="T12875">
        <v>54881</v>
      </c>
      <c r="U12875">
        <v>4527859</v>
      </c>
      <c r="V12875">
        <v>47</v>
      </c>
    </row>
    <row r="12876" spans="1:22" x14ac:dyDescent="0.3">
      <c r="A12876">
        <v>202122</v>
      </c>
      <c r="B12876" t="s">
        <v>820</v>
      </c>
      <c r="C12876" t="s">
        <v>821</v>
      </c>
      <c r="D12876" t="s">
        <v>822</v>
      </c>
      <c r="E12876" t="s">
        <v>823</v>
      </c>
      <c r="F12876" t="s">
        <v>862</v>
      </c>
      <c r="G12876" t="s">
        <v>863</v>
      </c>
      <c r="H12876" t="s">
        <v>1142</v>
      </c>
      <c r="I12876">
        <v>937</v>
      </c>
      <c r="J12876" t="s">
        <v>1143</v>
      </c>
      <c r="K12876" t="s">
        <v>842</v>
      </c>
      <c r="L12876" t="s">
        <v>253</v>
      </c>
      <c r="M12876" t="s">
        <v>829</v>
      </c>
      <c r="N12876" t="s">
        <v>829</v>
      </c>
      <c r="O12876">
        <v>516</v>
      </c>
      <c r="P12876">
        <v>1243670</v>
      </c>
      <c r="Q12876">
        <v>38499</v>
      </c>
      <c r="R12876">
        <v>0</v>
      </c>
      <c r="S12876">
        <v>1282686</v>
      </c>
      <c r="T12876">
        <v>12065</v>
      </c>
      <c r="U12876">
        <v>1270620</v>
      </c>
      <c r="V12876">
        <v>14</v>
      </c>
    </row>
    <row r="12877" spans="1:22" x14ac:dyDescent="0.3">
      <c r="A12877">
        <v>202223</v>
      </c>
      <c r="B12877" t="s">
        <v>820</v>
      </c>
      <c r="C12877" t="s">
        <v>821</v>
      </c>
      <c r="D12877" t="s">
        <v>822</v>
      </c>
      <c r="E12877" t="s">
        <v>823</v>
      </c>
      <c r="F12877" t="s">
        <v>862</v>
      </c>
      <c r="G12877" t="s">
        <v>863</v>
      </c>
      <c r="H12877" t="s">
        <v>1142</v>
      </c>
      <c r="I12877">
        <v>937</v>
      </c>
      <c r="J12877" t="s">
        <v>1143</v>
      </c>
      <c r="K12877" t="s">
        <v>842</v>
      </c>
      <c r="L12877" t="s">
        <v>253</v>
      </c>
      <c r="M12877" t="s">
        <v>829</v>
      </c>
      <c r="N12877" t="s">
        <v>829</v>
      </c>
      <c r="O12877">
        <v>12477</v>
      </c>
      <c r="P12877">
        <v>2052533</v>
      </c>
      <c r="Q12877">
        <v>64333</v>
      </c>
      <c r="R12877">
        <v>0</v>
      </c>
      <c r="S12877">
        <v>2129344</v>
      </c>
      <c r="T12877">
        <v>13427</v>
      </c>
      <c r="U12877">
        <v>2115917</v>
      </c>
      <c r="V12877">
        <v>23</v>
      </c>
    </row>
    <row r="12878" spans="1:22" x14ac:dyDescent="0.3">
      <c r="A12878">
        <v>202324</v>
      </c>
      <c r="B12878" t="s">
        <v>820</v>
      </c>
      <c r="C12878" t="s">
        <v>821</v>
      </c>
      <c r="D12878" t="s">
        <v>822</v>
      </c>
      <c r="E12878" t="s">
        <v>823</v>
      </c>
      <c r="F12878" t="s">
        <v>862</v>
      </c>
      <c r="G12878" t="s">
        <v>863</v>
      </c>
      <c r="H12878" t="s">
        <v>1142</v>
      </c>
      <c r="I12878">
        <v>937</v>
      </c>
      <c r="J12878" t="s">
        <v>1143</v>
      </c>
      <c r="K12878" t="s">
        <v>842</v>
      </c>
      <c r="L12878" t="s">
        <v>253</v>
      </c>
      <c r="M12878" t="s">
        <v>829</v>
      </c>
      <c r="N12878" t="s">
        <v>829</v>
      </c>
      <c r="O12878">
        <v>0</v>
      </c>
      <c r="P12878">
        <v>0</v>
      </c>
      <c r="Q12878">
        <v>0</v>
      </c>
      <c r="R12878">
        <v>46290</v>
      </c>
      <c r="S12878">
        <v>46290</v>
      </c>
      <c r="T12878">
        <v>554</v>
      </c>
      <c r="U12878">
        <v>45736</v>
      </c>
      <c r="V12878">
        <v>0</v>
      </c>
    </row>
    <row r="12879" spans="1:22" x14ac:dyDescent="0.3">
      <c r="A12879">
        <v>202122</v>
      </c>
      <c r="B12879" t="s">
        <v>820</v>
      </c>
      <c r="C12879" t="s">
        <v>821</v>
      </c>
      <c r="D12879" t="s">
        <v>822</v>
      </c>
      <c r="E12879" t="s">
        <v>823</v>
      </c>
      <c r="F12879" t="s">
        <v>862</v>
      </c>
      <c r="G12879" t="s">
        <v>863</v>
      </c>
      <c r="H12879" t="s">
        <v>1142</v>
      </c>
      <c r="I12879">
        <v>937</v>
      </c>
      <c r="J12879" t="s">
        <v>1143</v>
      </c>
      <c r="K12879" t="s">
        <v>842</v>
      </c>
      <c r="L12879" t="s">
        <v>845</v>
      </c>
      <c r="M12879" t="s">
        <v>829</v>
      </c>
      <c r="N12879" t="s">
        <v>829</v>
      </c>
      <c r="O12879">
        <v>0</v>
      </c>
      <c r="P12879">
        <v>0</v>
      </c>
      <c r="Q12879">
        <v>0</v>
      </c>
      <c r="R12879">
        <v>0</v>
      </c>
      <c r="S12879">
        <v>0</v>
      </c>
      <c r="T12879">
        <v>0</v>
      </c>
      <c r="U12879">
        <v>0</v>
      </c>
      <c r="V12879">
        <v>0</v>
      </c>
    </row>
    <row r="12880" spans="1:22" x14ac:dyDescent="0.3">
      <c r="A12880">
        <v>202223</v>
      </c>
      <c r="B12880" t="s">
        <v>820</v>
      </c>
      <c r="C12880" t="s">
        <v>821</v>
      </c>
      <c r="D12880" t="s">
        <v>822</v>
      </c>
      <c r="E12880" t="s">
        <v>823</v>
      </c>
      <c r="F12880" t="s">
        <v>862</v>
      </c>
      <c r="G12880" t="s">
        <v>863</v>
      </c>
      <c r="H12880" t="s">
        <v>1142</v>
      </c>
      <c r="I12880">
        <v>937</v>
      </c>
      <c r="J12880" t="s">
        <v>1143</v>
      </c>
      <c r="K12880" t="s">
        <v>842</v>
      </c>
      <c r="L12880" t="s">
        <v>845</v>
      </c>
      <c r="M12880" t="s">
        <v>829</v>
      </c>
      <c r="N12880" t="s">
        <v>829</v>
      </c>
      <c r="O12880">
        <v>0</v>
      </c>
      <c r="P12880">
        <v>0</v>
      </c>
      <c r="Q12880">
        <v>0</v>
      </c>
      <c r="R12880">
        <v>0</v>
      </c>
      <c r="S12880">
        <v>0</v>
      </c>
      <c r="T12880">
        <v>0</v>
      </c>
      <c r="U12880">
        <v>0</v>
      </c>
      <c r="V12880">
        <v>0</v>
      </c>
    </row>
    <row r="12881" spans="1:22" x14ac:dyDescent="0.3">
      <c r="A12881">
        <v>202324</v>
      </c>
      <c r="B12881" t="s">
        <v>820</v>
      </c>
      <c r="C12881" t="s">
        <v>821</v>
      </c>
      <c r="D12881" t="s">
        <v>822</v>
      </c>
      <c r="E12881" t="s">
        <v>823</v>
      </c>
      <c r="F12881" t="s">
        <v>862</v>
      </c>
      <c r="G12881" t="s">
        <v>863</v>
      </c>
      <c r="H12881" t="s">
        <v>1142</v>
      </c>
      <c r="I12881">
        <v>937</v>
      </c>
      <c r="J12881" t="s">
        <v>1143</v>
      </c>
      <c r="K12881" t="s">
        <v>842</v>
      </c>
      <c r="L12881" t="s">
        <v>845</v>
      </c>
      <c r="M12881" t="s">
        <v>829</v>
      </c>
      <c r="N12881" t="s">
        <v>829</v>
      </c>
      <c r="O12881">
        <v>0</v>
      </c>
      <c r="P12881">
        <v>247615</v>
      </c>
      <c r="Q12881">
        <v>877909</v>
      </c>
      <c r="R12881">
        <v>0</v>
      </c>
      <c r="S12881">
        <v>1125524</v>
      </c>
      <c r="T12881">
        <v>47531</v>
      </c>
      <c r="U12881">
        <v>1077993</v>
      </c>
      <c r="V12881">
        <v>11</v>
      </c>
    </row>
    <row r="12882" spans="1:22" x14ac:dyDescent="0.3">
      <c r="A12882">
        <v>202122</v>
      </c>
      <c r="B12882" t="s">
        <v>820</v>
      </c>
      <c r="C12882" t="s">
        <v>821</v>
      </c>
      <c r="D12882" t="s">
        <v>822</v>
      </c>
      <c r="E12882" t="s">
        <v>823</v>
      </c>
      <c r="F12882" t="s">
        <v>876</v>
      </c>
      <c r="G12882" t="s">
        <v>877</v>
      </c>
      <c r="H12882" t="s">
        <v>1144</v>
      </c>
      <c r="I12882">
        <v>869</v>
      </c>
      <c r="J12882" t="s">
        <v>1145</v>
      </c>
      <c r="K12882" t="s">
        <v>828</v>
      </c>
      <c r="L12882" t="s">
        <v>336</v>
      </c>
      <c r="M12882">
        <v>0</v>
      </c>
      <c r="N12882">
        <v>226000</v>
      </c>
      <c r="O12882">
        <v>0</v>
      </c>
      <c r="P12882">
        <v>3650000</v>
      </c>
      <c r="Q12882">
        <v>660000</v>
      </c>
      <c r="R12882" t="s">
        <v>829</v>
      </c>
      <c r="S12882">
        <v>4536000</v>
      </c>
      <c r="T12882" t="s">
        <v>829</v>
      </c>
      <c r="U12882">
        <v>4536000</v>
      </c>
      <c r="V12882">
        <v>274</v>
      </c>
    </row>
    <row r="12883" spans="1:22" x14ac:dyDescent="0.3">
      <c r="A12883">
        <v>202223</v>
      </c>
      <c r="B12883" t="s">
        <v>820</v>
      </c>
      <c r="C12883" t="s">
        <v>821</v>
      </c>
      <c r="D12883" t="s">
        <v>822</v>
      </c>
      <c r="E12883" t="s">
        <v>823</v>
      </c>
      <c r="F12883" t="s">
        <v>876</v>
      </c>
      <c r="G12883" t="s">
        <v>877</v>
      </c>
      <c r="H12883" t="s">
        <v>1144</v>
      </c>
      <c r="I12883">
        <v>869</v>
      </c>
      <c r="J12883" t="s">
        <v>1145</v>
      </c>
      <c r="K12883" t="s">
        <v>828</v>
      </c>
      <c r="L12883" t="s">
        <v>336</v>
      </c>
      <c r="M12883">
        <v>0</v>
      </c>
      <c r="N12883">
        <v>222000</v>
      </c>
      <c r="O12883">
        <v>0</v>
      </c>
      <c r="P12883">
        <v>3650000</v>
      </c>
      <c r="Q12883">
        <v>660000</v>
      </c>
      <c r="R12883" t="s">
        <v>829</v>
      </c>
      <c r="S12883">
        <v>4532000</v>
      </c>
      <c r="T12883" t="s">
        <v>829</v>
      </c>
      <c r="U12883">
        <v>4532000</v>
      </c>
      <c r="V12883">
        <v>272</v>
      </c>
    </row>
    <row r="12884" spans="1:22" x14ac:dyDescent="0.3">
      <c r="A12884">
        <v>202324</v>
      </c>
      <c r="B12884" t="s">
        <v>820</v>
      </c>
      <c r="C12884" t="s">
        <v>821</v>
      </c>
      <c r="D12884" t="s">
        <v>822</v>
      </c>
      <c r="E12884" t="s">
        <v>823</v>
      </c>
      <c r="F12884" t="s">
        <v>876</v>
      </c>
      <c r="G12884" t="s">
        <v>877</v>
      </c>
      <c r="H12884" t="s">
        <v>1144</v>
      </c>
      <c r="I12884">
        <v>869</v>
      </c>
      <c r="J12884" t="s">
        <v>1145</v>
      </c>
      <c r="K12884" t="s">
        <v>828</v>
      </c>
      <c r="L12884" t="s">
        <v>336</v>
      </c>
      <c r="M12884">
        <v>0</v>
      </c>
      <c r="N12884">
        <v>238000</v>
      </c>
      <c r="O12884">
        <v>0</v>
      </c>
      <c r="P12884">
        <v>3650000</v>
      </c>
      <c r="Q12884">
        <v>660000</v>
      </c>
      <c r="R12884" t="s">
        <v>829</v>
      </c>
      <c r="S12884">
        <v>4548000</v>
      </c>
      <c r="T12884" t="s">
        <v>829</v>
      </c>
      <c r="U12884">
        <v>4548000</v>
      </c>
      <c r="V12884">
        <v>274</v>
      </c>
    </row>
    <row r="12885" spans="1:22" x14ac:dyDescent="0.3">
      <c r="A12885">
        <v>202122</v>
      </c>
      <c r="B12885" t="s">
        <v>820</v>
      </c>
      <c r="C12885" t="s">
        <v>821</v>
      </c>
      <c r="D12885" t="s">
        <v>822</v>
      </c>
      <c r="E12885" t="s">
        <v>823</v>
      </c>
      <c r="F12885" t="s">
        <v>876</v>
      </c>
      <c r="G12885" t="s">
        <v>877</v>
      </c>
      <c r="H12885" t="s">
        <v>1144</v>
      </c>
      <c r="I12885">
        <v>869</v>
      </c>
      <c r="J12885" t="s">
        <v>1145</v>
      </c>
      <c r="K12885" t="s">
        <v>828</v>
      </c>
      <c r="L12885" t="s">
        <v>235</v>
      </c>
      <c r="M12885" t="s">
        <v>829</v>
      </c>
      <c r="N12885">
        <v>185523</v>
      </c>
      <c r="O12885">
        <v>54220</v>
      </c>
      <c r="P12885" t="s">
        <v>829</v>
      </c>
      <c r="Q12885" t="s">
        <v>829</v>
      </c>
      <c r="R12885" t="s">
        <v>829</v>
      </c>
      <c r="S12885">
        <v>239743</v>
      </c>
      <c r="T12885">
        <v>9679</v>
      </c>
      <c r="U12885">
        <v>230064</v>
      </c>
      <c r="V12885">
        <v>14</v>
      </c>
    </row>
    <row r="12886" spans="1:22" x14ac:dyDescent="0.3">
      <c r="A12886">
        <v>202223</v>
      </c>
      <c r="B12886" t="s">
        <v>820</v>
      </c>
      <c r="C12886" t="s">
        <v>821</v>
      </c>
      <c r="D12886" t="s">
        <v>822</v>
      </c>
      <c r="E12886" t="s">
        <v>823</v>
      </c>
      <c r="F12886" t="s">
        <v>876</v>
      </c>
      <c r="G12886" t="s">
        <v>877</v>
      </c>
      <c r="H12886" t="s">
        <v>1144</v>
      </c>
      <c r="I12886">
        <v>869</v>
      </c>
      <c r="J12886" t="s">
        <v>1145</v>
      </c>
      <c r="K12886" t="s">
        <v>828</v>
      </c>
      <c r="L12886" t="s">
        <v>235</v>
      </c>
      <c r="M12886" t="s">
        <v>829</v>
      </c>
      <c r="N12886">
        <v>178614</v>
      </c>
      <c r="O12886">
        <v>53640</v>
      </c>
      <c r="P12886" t="s">
        <v>829</v>
      </c>
      <c r="Q12886" t="s">
        <v>829</v>
      </c>
      <c r="R12886" t="s">
        <v>829</v>
      </c>
      <c r="S12886">
        <v>232254</v>
      </c>
      <c r="T12886">
        <v>2365</v>
      </c>
      <c r="U12886">
        <v>229889</v>
      </c>
      <c r="V12886">
        <v>14</v>
      </c>
    </row>
    <row r="12887" spans="1:22" x14ac:dyDescent="0.3">
      <c r="A12887">
        <v>202324</v>
      </c>
      <c r="B12887" t="s">
        <v>820</v>
      </c>
      <c r="C12887" t="s">
        <v>821</v>
      </c>
      <c r="D12887" t="s">
        <v>822</v>
      </c>
      <c r="E12887" t="s">
        <v>823</v>
      </c>
      <c r="F12887" t="s">
        <v>876</v>
      </c>
      <c r="G12887" t="s">
        <v>877</v>
      </c>
      <c r="H12887" t="s">
        <v>1144</v>
      </c>
      <c r="I12887">
        <v>869</v>
      </c>
      <c r="J12887" t="s">
        <v>1145</v>
      </c>
      <c r="K12887" t="s">
        <v>828</v>
      </c>
      <c r="L12887" t="s">
        <v>235</v>
      </c>
      <c r="M12887" t="s">
        <v>829</v>
      </c>
      <c r="N12887">
        <v>189485</v>
      </c>
      <c r="O12887">
        <v>58226</v>
      </c>
      <c r="P12887" t="s">
        <v>829</v>
      </c>
      <c r="Q12887" t="s">
        <v>829</v>
      </c>
      <c r="R12887" t="s">
        <v>829</v>
      </c>
      <c r="S12887">
        <v>247711</v>
      </c>
      <c r="T12887">
        <v>0</v>
      </c>
      <c r="U12887">
        <v>247711</v>
      </c>
      <c r="V12887">
        <v>15</v>
      </c>
    </row>
    <row r="12888" spans="1:22" x14ac:dyDescent="0.3">
      <c r="A12888">
        <v>202122</v>
      </c>
      <c r="B12888" t="s">
        <v>820</v>
      </c>
      <c r="C12888" t="s">
        <v>821</v>
      </c>
      <c r="D12888" t="s">
        <v>822</v>
      </c>
      <c r="E12888" t="s">
        <v>823</v>
      </c>
      <c r="F12888" t="s">
        <v>876</v>
      </c>
      <c r="G12888" t="s">
        <v>877</v>
      </c>
      <c r="H12888" t="s">
        <v>1144</v>
      </c>
      <c r="I12888">
        <v>869</v>
      </c>
      <c r="J12888" t="s">
        <v>1145</v>
      </c>
      <c r="K12888" t="s">
        <v>828</v>
      </c>
      <c r="L12888" t="s">
        <v>534</v>
      </c>
      <c r="M12888">
        <v>160098</v>
      </c>
      <c r="N12888">
        <v>1119343</v>
      </c>
      <c r="O12888">
        <v>424152</v>
      </c>
      <c r="P12888">
        <v>5329809</v>
      </c>
      <c r="Q12888">
        <v>909515</v>
      </c>
      <c r="R12888" t="s">
        <v>829</v>
      </c>
      <c r="S12888">
        <v>7942918</v>
      </c>
      <c r="T12888">
        <v>33970</v>
      </c>
      <c r="U12888">
        <v>7908948</v>
      </c>
      <c r="V12888">
        <v>207</v>
      </c>
    </row>
    <row r="12889" spans="1:22" x14ac:dyDescent="0.3">
      <c r="A12889">
        <v>202223</v>
      </c>
      <c r="B12889" t="s">
        <v>820</v>
      </c>
      <c r="C12889" t="s">
        <v>821</v>
      </c>
      <c r="D12889" t="s">
        <v>822</v>
      </c>
      <c r="E12889" t="s">
        <v>823</v>
      </c>
      <c r="F12889" t="s">
        <v>876</v>
      </c>
      <c r="G12889" t="s">
        <v>877</v>
      </c>
      <c r="H12889" t="s">
        <v>1144</v>
      </c>
      <c r="I12889">
        <v>869</v>
      </c>
      <c r="J12889" t="s">
        <v>1145</v>
      </c>
      <c r="K12889" t="s">
        <v>828</v>
      </c>
      <c r="L12889" t="s">
        <v>534</v>
      </c>
      <c r="M12889">
        <v>184103</v>
      </c>
      <c r="N12889">
        <v>1254117</v>
      </c>
      <c r="O12889">
        <v>1133902</v>
      </c>
      <c r="P12889">
        <v>5628466</v>
      </c>
      <c r="Q12889">
        <v>949120</v>
      </c>
      <c r="R12889" t="s">
        <v>829</v>
      </c>
      <c r="S12889">
        <v>9149707</v>
      </c>
      <c r="T12889">
        <v>0</v>
      </c>
      <c r="U12889">
        <v>9149707</v>
      </c>
      <c r="V12889">
        <v>236</v>
      </c>
    </row>
    <row r="12890" spans="1:22" x14ac:dyDescent="0.3">
      <c r="A12890">
        <v>202324</v>
      </c>
      <c r="B12890" t="s">
        <v>820</v>
      </c>
      <c r="C12890" t="s">
        <v>821</v>
      </c>
      <c r="D12890" t="s">
        <v>822</v>
      </c>
      <c r="E12890" t="s">
        <v>823</v>
      </c>
      <c r="F12890" t="s">
        <v>876</v>
      </c>
      <c r="G12890" t="s">
        <v>877</v>
      </c>
      <c r="H12890" t="s">
        <v>1144</v>
      </c>
      <c r="I12890">
        <v>869</v>
      </c>
      <c r="J12890" t="s">
        <v>1145</v>
      </c>
      <c r="K12890" t="s">
        <v>828</v>
      </c>
      <c r="L12890" t="s">
        <v>534</v>
      </c>
      <c r="M12890">
        <v>185459</v>
      </c>
      <c r="N12890">
        <v>2043110</v>
      </c>
      <c r="O12890">
        <v>1366846</v>
      </c>
      <c r="P12890">
        <v>6068394</v>
      </c>
      <c r="Q12890">
        <v>1010036</v>
      </c>
      <c r="R12890" t="s">
        <v>829</v>
      </c>
      <c r="S12890">
        <v>10673846</v>
      </c>
      <c r="T12890">
        <v>0</v>
      </c>
      <c r="U12890">
        <v>10673846</v>
      </c>
      <c r="V12890">
        <v>282</v>
      </c>
    </row>
    <row r="12891" spans="1:22" x14ac:dyDescent="0.3">
      <c r="A12891">
        <v>202122</v>
      </c>
      <c r="B12891" t="s">
        <v>820</v>
      </c>
      <c r="C12891" t="s">
        <v>821</v>
      </c>
      <c r="D12891" t="s">
        <v>822</v>
      </c>
      <c r="E12891" t="s">
        <v>823</v>
      </c>
      <c r="F12891" t="s">
        <v>876</v>
      </c>
      <c r="G12891" t="s">
        <v>877</v>
      </c>
      <c r="H12891" t="s">
        <v>1144</v>
      </c>
      <c r="I12891">
        <v>869</v>
      </c>
      <c r="J12891" t="s">
        <v>1145</v>
      </c>
      <c r="K12891" t="s">
        <v>828</v>
      </c>
      <c r="L12891" t="s">
        <v>603</v>
      </c>
      <c r="M12891" t="s">
        <v>829</v>
      </c>
      <c r="N12891" t="s">
        <v>829</v>
      </c>
      <c r="O12891" t="s">
        <v>829</v>
      </c>
      <c r="P12891">
        <v>0</v>
      </c>
      <c r="Q12891">
        <v>0</v>
      </c>
      <c r="R12891">
        <v>0</v>
      </c>
      <c r="S12891">
        <v>0</v>
      </c>
      <c r="T12891">
        <v>0</v>
      </c>
      <c r="U12891">
        <v>0</v>
      </c>
      <c r="V12891">
        <v>0</v>
      </c>
    </row>
    <row r="12892" spans="1:22" x14ac:dyDescent="0.3">
      <c r="A12892">
        <v>202223</v>
      </c>
      <c r="B12892" t="s">
        <v>820</v>
      </c>
      <c r="C12892" t="s">
        <v>821</v>
      </c>
      <c r="D12892" t="s">
        <v>822</v>
      </c>
      <c r="E12892" t="s">
        <v>823</v>
      </c>
      <c r="F12892" t="s">
        <v>876</v>
      </c>
      <c r="G12892" t="s">
        <v>877</v>
      </c>
      <c r="H12892" t="s">
        <v>1144</v>
      </c>
      <c r="I12892">
        <v>869</v>
      </c>
      <c r="J12892" t="s">
        <v>1145</v>
      </c>
      <c r="K12892" t="s">
        <v>828</v>
      </c>
      <c r="L12892" t="s">
        <v>603</v>
      </c>
      <c r="M12892" t="s">
        <v>829</v>
      </c>
      <c r="N12892" t="s">
        <v>829</v>
      </c>
      <c r="O12892" t="s">
        <v>829</v>
      </c>
      <c r="P12892">
        <v>0</v>
      </c>
      <c r="Q12892">
        <v>0</v>
      </c>
      <c r="R12892">
        <v>0</v>
      </c>
      <c r="S12892">
        <v>0</v>
      </c>
      <c r="T12892">
        <v>0</v>
      </c>
      <c r="U12892">
        <v>0</v>
      </c>
      <c r="V12892">
        <v>0</v>
      </c>
    </row>
    <row r="12893" spans="1:22" x14ac:dyDescent="0.3">
      <c r="A12893">
        <v>202324</v>
      </c>
      <c r="B12893" t="s">
        <v>820</v>
      </c>
      <c r="C12893" t="s">
        <v>821</v>
      </c>
      <c r="D12893" t="s">
        <v>822</v>
      </c>
      <c r="E12893" t="s">
        <v>823</v>
      </c>
      <c r="F12893" t="s">
        <v>876</v>
      </c>
      <c r="G12893" t="s">
        <v>877</v>
      </c>
      <c r="H12893" t="s">
        <v>1144</v>
      </c>
      <c r="I12893">
        <v>869</v>
      </c>
      <c r="J12893" t="s">
        <v>1145</v>
      </c>
      <c r="K12893" t="s">
        <v>828</v>
      </c>
      <c r="L12893" t="s">
        <v>603</v>
      </c>
      <c r="M12893" t="s">
        <v>829</v>
      </c>
      <c r="N12893" t="s">
        <v>829</v>
      </c>
      <c r="O12893" t="s">
        <v>829</v>
      </c>
      <c r="P12893">
        <v>0</v>
      </c>
      <c r="Q12893">
        <v>0</v>
      </c>
      <c r="R12893">
        <v>0</v>
      </c>
      <c r="S12893">
        <v>0</v>
      </c>
      <c r="T12893">
        <v>0</v>
      </c>
      <c r="U12893">
        <v>0</v>
      </c>
      <c r="V12893">
        <v>0</v>
      </c>
    </row>
    <row r="12894" spans="1:22" x14ac:dyDescent="0.3">
      <c r="A12894">
        <v>202122</v>
      </c>
      <c r="B12894" t="s">
        <v>820</v>
      </c>
      <c r="C12894" t="s">
        <v>821</v>
      </c>
      <c r="D12894" t="s">
        <v>822</v>
      </c>
      <c r="E12894" t="s">
        <v>823</v>
      </c>
      <c r="F12894" t="s">
        <v>876</v>
      </c>
      <c r="G12894" t="s">
        <v>877</v>
      </c>
      <c r="H12894" t="s">
        <v>1144</v>
      </c>
      <c r="I12894">
        <v>869</v>
      </c>
      <c r="J12894" t="s">
        <v>1145</v>
      </c>
      <c r="K12894" t="s">
        <v>828</v>
      </c>
      <c r="L12894" t="s">
        <v>606</v>
      </c>
      <c r="M12894">
        <v>0</v>
      </c>
      <c r="N12894">
        <v>0</v>
      </c>
      <c r="O12894">
        <v>0</v>
      </c>
      <c r="P12894">
        <v>0</v>
      </c>
      <c r="Q12894">
        <v>0</v>
      </c>
      <c r="R12894">
        <v>0</v>
      </c>
      <c r="S12894">
        <v>0</v>
      </c>
      <c r="T12894">
        <v>0</v>
      </c>
      <c r="U12894">
        <v>0</v>
      </c>
      <c r="V12894">
        <v>0</v>
      </c>
    </row>
    <row r="12895" spans="1:22" x14ac:dyDescent="0.3">
      <c r="A12895">
        <v>202223</v>
      </c>
      <c r="B12895" t="s">
        <v>820</v>
      </c>
      <c r="C12895" t="s">
        <v>821</v>
      </c>
      <c r="D12895" t="s">
        <v>822</v>
      </c>
      <c r="E12895" t="s">
        <v>823</v>
      </c>
      <c r="F12895" t="s">
        <v>876</v>
      </c>
      <c r="G12895" t="s">
        <v>877</v>
      </c>
      <c r="H12895" t="s">
        <v>1144</v>
      </c>
      <c r="I12895">
        <v>869</v>
      </c>
      <c r="J12895" t="s">
        <v>1145</v>
      </c>
      <c r="K12895" t="s">
        <v>828</v>
      </c>
      <c r="L12895" t="s">
        <v>606</v>
      </c>
      <c r="M12895">
        <v>0</v>
      </c>
      <c r="N12895">
        <v>0</v>
      </c>
      <c r="O12895">
        <v>0</v>
      </c>
      <c r="P12895">
        <v>0</v>
      </c>
      <c r="Q12895">
        <v>0</v>
      </c>
      <c r="R12895">
        <v>0</v>
      </c>
      <c r="S12895">
        <v>0</v>
      </c>
      <c r="T12895">
        <v>0</v>
      </c>
      <c r="U12895">
        <v>0</v>
      </c>
      <c r="V12895">
        <v>0</v>
      </c>
    </row>
    <row r="12896" spans="1:22" x14ac:dyDescent="0.3">
      <c r="A12896">
        <v>202324</v>
      </c>
      <c r="B12896" t="s">
        <v>820</v>
      </c>
      <c r="C12896" t="s">
        <v>821</v>
      </c>
      <c r="D12896" t="s">
        <v>822</v>
      </c>
      <c r="E12896" t="s">
        <v>823</v>
      </c>
      <c r="F12896" t="s">
        <v>876</v>
      </c>
      <c r="G12896" t="s">
        <v>877</v>
      </c>
      <c r="H12896" t="s">
        <v>1144</v>
      </c>
      <c r="I12896">
        <v>869</v>
      </c>
      <c r="J12896" t="s">
        <v>1145</v>
      </c>
      <c r="K12896" t="s">
        <v>828</v>
      </c>
      <c r="L12896" t="s">
        <v>606</v>
      </c>
      <c r="M12896">
        <v>0</v>
      </c>
      <c r="N12896">
        <v>0</v>
      </c>
      <c r="O12896">
        <v>0</v>
      </c>
      <c r="P12896">
        <v>0</v>
      </c>
      <c r="Q12896">
        <v>0</v>
      </c>
      <c r="R12896">
        <v>0</v>
      </c>
      <c r="S12896">
        <v>0</v>
      </c>
      <c r="T12896">
        <v>0</v>
      </c>
      <c r="U12896">
        <v>0</v>
      </c>
      <c r="V12896">
        <v>0</v>
      </c>
    </row>
    <row r="12897" spans="1:22" x14ac:dyDescent="0.3">
      <c r="A12897">
        <v>202122</v>
      </c>
      <c r="B12897" t="s">
        <v>820</v>
      </c>
      <c r="C12897" t="s">
        <v>821</v>
      </c>
      <c r="D12897" t="s">
        <v>822</v>
      </c>
      <c r="E12897" t="s">
        <v>823</v>
      </c>
      <c r="F12897" t="s">
        <v>876</v>
      </c>
      <c r="G12897" t="s">
        <v>877</v>
      </c>
      <c r="H12897" t="s">
        <v>1144</v>
      </c>
      <c r="I12897">
        <v>869</v>
      </c>
      <c r="J12897" t="s">
        <v>1145</v>
      </c>
      <c r="K12897" t="s">
        <v>828</v>
      </c>
      <c r="L12897" t="s">
        <v>609</v>
      </c>
      <c r="M12897" t="s">
        <v>829</v>
      </c>
      <c r="N12897" t="s">
        <v>829</v>
      </c>
      <c r="O12897" t="s">
        <v>829</v>
      </c>
      <c r="P12897" t="s">
        <v>829</v>
      </c>
      <c r="Q12897">
        <v>0</v>
      </c>
      <c r="R12897" t="s">
        <v>829</v>
      </c>
      <c r="S12897">
        <v>0</v>
      </c>
      <c r="T12897">
        <v>0</v>
      </c>
      <c r="U12897">
        <v>0</v>
      </c>
      <c r="V12897">
        <v>0</v>
      </c>
    </row>
    <row r="12898" spans="1:22" x14ac:dyDescent="0.3">
      <c r="A12898">
        <v>202223</v>
      </c>
      <c r="B12898" t="s">
        <v>820</v>
      </c>
      <c r="C12898" t="s">
        <v>821</v>
      </c>
      <c r="D12898" t="s">
        <v>822</v>
      </c>
      <c r="E12898" t="s">
        <v>823</v>
      </c>
      <c r="F12898" t="s">
        <v>876</v>
      </c>
      <c r="G12898" t="s">
        <v>877</v>
      </c>
      <c r="H12898" t="s">
        <v>1144</v>
      </c>
      <c r="I12898">
        <v>869</v>
      </c>
      <c r="J12898" t="s">
        <v>1145</v>
      </c>
      <c r="K12898" t="s">
        <v>828</v>
      </c>
      <c r="L12898" t="s">
        <v>609</v>
      </c>
      <c r="M12898" t="s">
        <v>829</v>
      </c>
      <c r="N12898" t="s">
        <v>829</v>
      </c>
      <c r="O12898" t="s">
        <v>829</v>
      </c>
      <c r="P12898" t="s">
        <v>829</v>
      </c>
      <c r="Q12898">
        <v>0</v>
      </c>
      <c r="R12898" t="s">
        <v>829</v>
      </c>
      <c r="S12898">
        <v>0</v>
      </c>
      <c r="T12898">
        <v>0</v>
      </c>
      <c r="U12898">
        <v>0</v>
      </c>
      <c r="V12898">
        <v>0</v>
      </c>
    </row>
    <row r="12899" spans="1:22" x14ac:dyDescent="0.3">
      <c r="A12899">
        <v>202122</v>
      </c>
      <c r="B12899" t="s">
        <v>820</v>
      </c>
      <c r="C12899" t="s">
        <v>821</v>
      </c>
      <c r="D12899" t="s">
        <v>822</v>
      </c>
      <c r="E12899" t="s">
        <v>823</v>
      </c>
      <c r="F12899" t="s">
        <v>876</v>
      </c>
      <c r="G12899" t="s">
        <v>877</v>
      </c>
      <c r="H12899" t="s">
        <v>1144</v>
      </c>
      <c r="I12899">
        <v>869</v>
      </c>
      <c r="J12899" t="s">
        <v>1145</v>
      </c>
      <c r="K12899" t="s">
        <v>828</v>
      </c>
      <c r="L12899" t="s">
        <v>830</v>
      </c>
      <c r="M12899">
        <v>9178</v>
      </c>
      <c r="N12899">
        <v>171122</v>
      </c>
      <c r="O12899">
        <v>164317</v>
      </c>
      <c r="P12899">
        <v>5418</v>
      </c>
      <c r="Q12899">
        <v>855</v>
      </c>
      <c r="R12899">
        <v>0</v>
      </c>
      <c r="S12899">
        <v>350889</v>
      </c>
      <c r="T12899">
        <v>0</v>
      </c>
      <c r="U12899">
        <v>350889</v>
      </c>
      <c r="V12899">
        <v>9</v>
      </c>
    </row>
    <row r="12900" spans="1:22" x14ac:dyDescent="0.3">
      <c r="A12900">
        <v>202223</v>
      </c>
      <c r="B12900" t="s">
        <v>820</v>
      </c>
      <c r="C12900" t="s">
        <v>821</v>
      </c>
      <c r="D12900" t="s">
        <v>822</v>
      </c>
      <c r="E12900" t="s">
        <v>823</v>
      </c>
      <c r="F12900" t="s">
        <v>876</v>
      </c>
      <c r="G12900" t="s">
        <v>877</v>
      </c>
      <c r="H12900" t="s">
        <v>1144</v>
      </c>
      <c r="I12900">
        <v>869</v>
      </c>
      <c r="J12900" t="s">
        <v>1145</v>
      </c>
      <c r="K12900" t="s">
        <v>828</v>
      </c>
      <c r="L12900" t="s">
        <v>830</v>
      </c>
      <c r="M12900">
        <v>9005</v>
      </c>
      <c r="N12900">
        <v>166237</v>
      </c>
      <c r="O12900">
        <v>163318</v>
      </c>
      <c r="P12900">
        <v>5375</v>
      </c>
      <c r="Q12900">
        <v>924</v>
      </c>
      <c r="R12900">
        <v>0</v>
      </c>
      <c r="S12900">
        <v>344858</v>
      </c>
      <c r="T12900">
        <v>0</v>
      </c>
      <c r="U12900">
        <v>344858</v>
      </c>
      <c r="V12900">
        <v>9</v>
      </c>
    </row>
    <row r="12901" spans="1:22" x14ac:dyDescent="0.3">
      <c r="A12901">
        <v>202324</v>
      </c>
      <c r="B12901" t="s">
        <v>820</v>
      </c>
      <c r="C12901" t="s">
        <v>821</v>
      </c>
      <c r="D12901" t="s">
        <v>822</v>
      </c>
      <c r="E12901" t="s">
        <v>823</v>
      </c>
      <c r="F12901" t="s">
        <v>876</v>
      </c>
      <c r="G12901" t="s">
        <v>877</v>
      </c>
      <c r="H12901" t="s">
        <v>1144</v>
      </c>
      <c r="I12901">
        <v>869</v>
      </c>
      <c r="J12901" t="s">
        <v>1145</v>
      </c>
      <c r="K12901" t="s">
        <v>828</v>
      </c>
      <c r="L12901" t="s">
        <v>830</v>
      </c>
      <c r="M12901">
        <v>13953</v>
      </c>
      <c r="N12901">
        <v>262743</v>
      </c>
      <c r="O12901">
        <v>217090</v>
      </c>
      <c r="P12901">
        <v>8526</v>
      </c>
      <c r="Q12901">
        <v>1934</v>
      </c>
      <c r="R12901">
        <v>0</v>
      </c>
      <c r="S12901">
        <v>504246</v>
      </c>
      <c r="T12901">
        <v>0</v>
      </c>
      <c r="U12901">
        <v>504246</v>
      </c>
      <c r="V12901">
        <v>13</v>
      </c>
    </row>
    <row r="12902" spans="1:22" x14ac:dyDescent="0.3">
      <c r="A12902">
        <v>202122</v>
      </c>
      <c r="B12902" t="s">
        <v>820</v>
      </c>
      <c r="C12902" t="s">
        <v>821</v>
      </c>
      <c r="D12902" t="s">
        <v>822</v>
      </c>
      <c r="E12902" t="s">
        <v>823</v>
      </c>
      <c r="F12902" t="s">
        <v>876</v>
      </c>
      <c r="G12902" t="s">
        <v>877</v>
      </c>
      <c r="H12902" t="s">
        <v>1144</v>
      </c>
      <c r="I12902">
        <v>869</v>
      </c>
      <c r="J12902" t="s">
        <v>1145</v>
      </c>
      <c r="K12902" t="s">
        <v>828</v>
      </c>
      <c r="L12902" t="s">
        <v>537</v>
      </c>
      <c r="M12902">
        <v>0</v>
      </c>
      <c r="N12902">
        <v>404644</v>
      </c>
      <c r="O12902">
        <v>1140208</v>
      </c>
      <c r="P12902">
        <v>874337</v>
      </c>
      <c r="Q12902">
        <v>0</v>
      </c>
      <c r="R12902">
        <v>1007306</v>
      </c>
      <c r="S12902">
        <v>3426496</v>
      </c>
      <c r="T12902">
        <v>0</v>
      </c>
      <c r="U12902">
        <v>3426496</v>
      </c>
      <c r="V12902">
        <v>90</v>
      </c>
    </row>
    <row r="12903" spans="1:22" x14ac:dyDescent="0.3">
      <c r="A12903">
        <v>202223</v>
      </c>
      <c r="B12903" t="s">
        <v>820</v>
      </c>
      <c r="C12903" t="s">
        <v>821</v>
      </c>
      <c r="D12903" t="s">
        <v>822</v>
      </c>
      <c r="E12903" t="s">
        <v>823</v>
      </c>
      <c r="F12903" t="s">
        <v>876</v>
      </c>
      <c r="G12903" t="s">
        <v>877</v>
      </c>
      <c r="H12903" t="s">
        <v>1144</v>
      </c>
      <c r="I12903">
        <v>869</v>
      </c>
      <c r="J12903" t="s">
        <v>1145</v>
      </c>
      <c r="K12903" t="s">
        <v>828</v>
      </c>
      <c r="L12903" t="s">
        <v>537</v>
      </c>
      <c r="M12903">
        <v>0</v>
      </c>
      <c r="N12903">
        <v>352220</v>
      </c>
      <c r="O12903">
        <v>1302659</v>
      </c>
      <c r="P12903">
        <v>922879</v>
      </c>
      <c r="Q12903">
        <v>0</v>
      </c>
      <c r="R12903">
        <v>932431</v>
      </c>
      <c r="S12903">
        <v>3510188</v>
      </c>
      <c r="T12903">
        <v>0</v>
      </c>
      <c r="U12903">
        <v>3510188</v>
      </c>
      <c r="V12903">
        <v>91</v>
      </c>
    </row>
    <row r="12904" spans="1:22" x14ac:dyDescent="0.3">
      <c r="A12904">
        <v>202324</v>
      </c>
      <c r="B12904" t="s">
        <v>820</v>
      </c>
      <c r="C12904" t="s">
        <v>821</v>
      </c>
      <c r="D12904" t="s">
        <v>822</v>
      </c>
      <c r="E12904" t="s">
        <v>823</v>
      </c>
      <c r="F12904" t="s">
        <v>876</v>
      </c>
      <c r="G12904" t="s">
        <v>877</v>
      </c>
      <c r="H12904" t="s">
        <v>1144</v>
      </c>
      <c r="I12904">
        <v>869</v>
      </c>
      <c r="J12904" t="s">
        <v>1145</v>
      </c>
      <c r="K12904" t="s">
        <v>828</v>
      </c>
      <c r="L12904" t="s">
        <v>537</v>
      </c>
      <c r="M12904">
        <v>0</v>
      </c>
      <c r="N12904">
        <v>672580</v>
      </c>
      <c r="O12904">
        <v>1653951</v>
      </c>
      <c r="P12904">
        <v>988760</v>
      </c>
      <c r="Q12904">
        <v>0</v>
      </c>
      <c r="R12904">
        <v>1313367</v>
      </c>
      <c r="S12904">
        <v>4628658</v>
      </c>
      <c r="T12904">
        <v>0</v>
      </c>
      <c r="U12904">
        <v>4628658</v>
      </c>
      <c r="V12904">
        <v>122</v>
      </c>
    </row>
    <row r="12905" spans="1:22" x14ac:dyDescent="0.3">
      <c r="A12905">
        <v>202122</v>
      </c>
      <c r="B12905" t="s">
        <v>820</v>
      </c>
      <c r="C12905" t="s">
        <v>821</v>
      </c>
      <c r="D12905" t="s">
        <v>822</v>
      </c>
      <c r="E12905" t="s">
        <v>823</v>
      </c>
      <c r="F12905" t="s">
        <v>876</v>
      </c>
      <c r="G12905" t="s">
        <v>877</v>
      </c>
      <c r="H12905" t="s">
        <v>1144</v>
      </c>
      <c r="I12905">
        <v>869</v>
      </c>
      <c r="J12905" t="s">
        <v>1145</v>
      </c>
      <c r="K12905" t="s">
        <v>828</v>
      </c>
      <c r="L12905" t="s">
        <v>572</v>
      </c>
      <c r="M12905">
        <v>8183</v>
      </c>
      <c r="N12905">
        <v>0</v>
      </c>
      <c r="O12905">
        <v>0</v>
      </c>
      <c r="P12905">
        <v>3923956</v>
      </c>
      <c r="Q12905">
        <v>0</v>
      </c>
      <c r="R12905">
        <v>167705</v>
      </c>
      <c r="S12905">
        <v>4099844</v>
      </c>
      <c r="T12905">
        <v>0</v>
      </c>
      <c r="U12905">
        <v>4099844</v>
      </c>
      <c r="V12905">
        <v>107</v>
      </c>
    </row>
    <row r="12906" spans="1:22" x14ac:dyDescent="0.3">
      <c r="A12906">
        <v>202223</v>
      </c>
      <c r="B12906" t="s">
        <v>820</v>
      </c>
      <c r="C12906" t="s">
        <v>821</v>
      </c>
      <c r="D12906" t="s">
        <v>822</v>
      </c>
      <c r="E12906" t="s">
        <v>823</v>
      </c>
      <c r="F12906" t="s">
        <v>876</v>
      </c>
      <c r="G12906" t="s">
        <v>877</v>
      </c>
      <c r="H12906" t="s">
        <v>1144</v>
      </c>
      <c r="I12906">
        <v>869</v>
      </c>
      <c r="J12906" t="s">
        <v>1145</v>
      </c>
      <c r="K12906" t="s">
        <v>828</v>
      </c>
      <c r="L12906" t="s">
        <v>572</v>
      </c>
      <c r="M12906">
        <v>9704</v>
      </c>
      <c r="N12906">
        <v>0</v>
      </c>
      <c r="O12906">
        <v>0</v>
      </c>
      <c r="P12906">
        <v>4559429</v>
      </c>
      <c r="Q12906">
        <v>0</v>
      </c>
      <c r="R12906">
        <v>216642</v>
      </c>
      <c r="S12906">
        <v>4785775</v>
      </c>
      <c r="T12906">
        <v>0</v>
      </c>
      <c r="U12906">
        <v>4785775</v>
      </c>
      <c r="V12906">
        <v>124</v>
      </c>
    </row>
    <row r="12907" spans="1:22" x14ac:dyDescent="0.3">
      <c r="A12907">
        <v>202324</v>
      </c>
      <c r="B12907" t="s">
        <v>820</v>
      </c>
      <c r="C12907" t="s">
        <v>821</v>
      </c>
      <c r="D12907" t="s">
        <v>822</v>
      </c>
      <c r="E12907" t="s">
        <v>823</v>
      </c>
      <c r="F12907" t="s">
        <v>876</v>
      </c>
      <c r="G12907" t="s">
        <v>877</v>
      </c>
      <c r="H12907" t="s">
        <v>1144</v>
      </c>
      <c r="I12907">
        <v>869</v>
      </c>
      <c r="J12907" t="s">
        <v>1145</v>
      </c>
      <c r="K12907" t="s">
        <v>828</v>
      </c>
      <c r="L12907" t="s">
        <v>572</v>
      </c>
      <c r="M12907">
        <v>0</v>
      </c>
      <c r="N12907">
        <v>0</v>
      </c>
      <c r="O12907">
        <v>0</v>
      </c>
      <c r="P12907">
        <v>6083286</v>
      </c>
      <c r="Q12907">
        <v>0</v>
      </c>
      <c r="R12907">
        <v>315547</v>
      </c>
      <c r="S12907">
        <v>6398833</v>
      </c>
      <c r="T12907">
        <v>24620</v>
      </c>
      <c r="U12907">
        <v>6374213</v>
      </c>
      <c r="V12907">
        <v>168</v>
      </c>
    </row>
    <row r="12908" spans="1:22" x14ac:dyDescent="0.3">
      <c r="A12908">
        <v>202122</v>
      </c>
      <c r="B12908" t="s">
        <v>820</v>
      </c>
      <c r="C12908" t="s">
        <v>821</v>
      </c>
      <c r="D12908" t="s">
        <v>822</v>
      </c>
      <c r="E12908" t="s">
        <v>823</v>
      </c>
      <c r="F12908" t="s">
        <v>876</v>
      </c>
      <c r="G12908" t="s">
        <v>877</v>
      </c>
      <c r="H12908" t="s">
        <v>1144</v>
      </c>
      <c r="I12908">
        <v>869</v>
      </c>
      <c r="J12908" t="s">
        <v>1145</v>
      </c>
      <c r="K12908" t="s">
        <v>828</v>
      </c>
      <c r="L12908" t="s">
        <v>539</v>
      </c>
      <c r="M12908">
        <v>0</v>
      </c>
      <c r="N12908">
        <v>42891</v>
      </c>
      <c r="O12908">
        <v>8719</v>
      </c>
      <c r="P12908" t="s">
        <v>829</v>
      </c>
      <c r="Q12908" t="s">
        <v>829</v>
      </c>
      <c r="R12908" t="s">
        <v>829</v>
      </c>
      <c r="S12908">
        <v>51609</v>
      </c>
      <c r="T12908">
        <v>0</v>
      </c>
      <c r="U12908">
        <v>51609</v>
      </c>
      <c r="V12908">
        <v>1</v>
      </c>
    </row>
    <row r="12909" spans="1:22" x14ac:dyDescent="0.3">
      <c r="A12909">
        <v>202223</v>
      </c>
      <c r="B12909" t="s">
        <v>820</v>
      </c>
      <c r="C12909" t="s">
        <v>821</v>
      </c>
      <c r="D12909" t="s">
        <v>822</v>
      </c>
      <c r="E12909" t="s">
        <v>823</v>
      </c>
      <c r="F12909" t="s">
        <v>876</v>
      </c>
      <c r="G12909" t="s">
        <v>877</v>
      </c>
      <c r="H12909" t="s">
        <v>1144</v>
      </c>
      <c r="I12909">
        <v>869</v>
      </c>
      <c r="J12909" t="s">
        <v>1145</v>
      </c>
      <c r="K12909" t="s">
        <v>828</v>
      </c>
      <c r="L12909" t="s">
        <v>539</v>
      </c>
      <c r="M12909">
        <v>0</v>
      </c>
      <c r="N12909">
        <v>81755</v>
      </c>
      <c r="O12909">
        <v>4566</v>
      </c>
      <c r="P12909" t="s">
        <v>829</v>
      </c>
      <c r="Q12909" t="s">
        <v>829</v>
      </c>
      <c r="R12909" t="s">
        <v>829</v>
      </c>
      <c r="S12909">
        <v>86321</v>
      </c>
      <c r="T12909">
        <v>0</v>
      </c>
      <c r="U12909">
        <v>86321</v>
      </c>
      <c r="V12909">
        <v>2</v>
      </c>
    </row>
    <row r="12910" spans="1:22" x14ac:dyDescent="0.3">
      <c r="A12910">
        <v>202324</v>
      </c>
      <c r="B12910" t="s">
        <v>820</v>
      </c>
      <c r="C12910" t="s">
        <v>821</v>
      </c>
      <c r="D12910" t="s">
        <v>822</v>
      </c>
      <c r="E12910" t="s">
        <v>823</v>
      </c>
      <c r="F12910" t="s">
        <v>876</v>
      </c>
      <c r="G12910" t="s">
        <v>877</v>
      </c>
      <c r="H12910" t="s">
        <v>1144</v>
      </c>
      <c r="I12910">
        <v>869</v>
      </c>
      <c r="J12910" t="s">
        <v>1145</v>
      </c>
      <c r="K12910" t="s">
        <v>828</v>
      </c>
      <c r="L12910" t="s">
        <v>539</v>
      </c>
      <c r="M12910">
        <v>0</v>
      </c>
      <c r="N12910">
        <v>183305</v>
      </c>
      <c r="O12910">
        <v>11260</v>
      </c>
      <c r="P12910" t="s">
        <v>829</v>
      </c>
      <c r="Q12910" t="s">
        <v>829</v>
      </c>
      <c r="R12910" t="s">
        <v>829</v>
      </c>
      <c r="S12910">
        <v>194565</v>
      </c>
      <c r="T12910">
        <v>0</v>
      </c>
      <c r="U12910">
        <v>194565</v>
      </c>
      <c r="V12910">
        <v>5</v>
      </c>
    </row>
    <row r="12911" spans="1:22" x14ac:dyDescent="0.3">
      <c r="A12911">
        <v>202122</v>
      </c>
      <c r="B12911" t="s">
        <v>820</v>
      </c>
      <c r="C12911" t="s">
        <v>821</v>
      </c>
      <c r="D12911" t="s">
        <v>822</v>
      </c>
      <c r="E12911" t="s">
        <v>823</v>
      </c>
      <c r="F12911" t="s">
        <v>876</v>
      </c>
      <c r="G12911" t="s">
        <v>877</v>
      </c>
      <c r="H12911" t="s">
        <v>1144</v>
      </c>
      <c r="I12911">
        <v>869</v>
      </c>
      <c r="J12911" t="s">
        <v>1145</v>
      </c>
      <c r="K12911" t="s">
        <v>828</v>
      </c>
      <c r="L12911" t="s">
        <v>541</v>
      </c>
      <c r="M12911">
        <v>207969</v>
      </c>
      <c r="N12911">
        <v>847452</v>
      </c>
      <c r="O12911">
        <v>524771</v>
      </c>
      <c r="P12911">
        <v>268608</v>
      </c>
      <c r="Q12911">
        <v>42377</v>
      </c>
      <c r="R12911">
        <v>0</v>
      </c>
      <c r="S12911">
        <v>1891177</v>
      </c>
      <c r="T12911">
        <v>58810</v>
      </c>
      <c r="U12911">
        <v>1832366</v>
      </c>
      <c r="V12911">
        <v>48</v>
      </c>
    </row>
    <row r="12912" spans="1:22" x14ac:dyDescent="0.3">
      <c r="A12912">
        <v>202223</v>
      </c>
      <c r="B12912" t="s">
        <v>820</v>
      </c>
      <c r="C12912" t="s">
        <v>821</v>
      </c>
      <c r="D12912" t="s">
        <v>822</v>
      </c>
      <c r="E12912" t="s">
        <v>823</v>
      </c>
      <c r="F12912" t="s">
        <v>876</v>
      </c>
      <c r="G12912" t="s">
        <v>877</v>
      </c>
      <c r="H12912" t="s">
        <v>1144</v>
      </c>
      <c r="I12912">
        <v>869</v>
      </c>
      <c r="J12912" t="s">
        <v>1145</v>
      </c>
      <c r="K12912" t="s">
        <v>828</v>
      </c>
      <c r="L12912" t="s">
        <v>541</v>
      </c>
      <c r="M12912">
        <v>229317</v>
      </c>
      <c r="N12912">
        <v>1009034</v>
      </c>
      <c r="O12912">
        <v>620524</v>
      </c>
      <c r="P12912">
        <v>284117</v>
      </c>
      <c r="Q12912">
        <v>48822</v>
      </c>
      <c r="R12912">
        <v>0</v>
      </c>
      <c r="S12912">
        <v>2191813</v>
      </c>
      <c r="T12912">
        <v>111021</v>
      </c>
      <c r="U12912">
        <v>2080792</v>
      </c>
      <c r="V12912">
        <v>54</v>
      </c>
    </row>
    <row r="12913" spans="1:22" x14ac:dyDescent="0.3">
      <c r="A12913">
        <v>202324</v>
      </c>
      <c r="B12913" t="s">
        <v>820</v>
      </c>
      <c r="C12913" t="s">
        <v>821</v>
      </c>
      <c r="D12913" t="s">
        <v>822</v>
      </c>
      <c r="E12913" t="s">
        <v>823</v>
      </c>
      <c r="F12913" t="s">
        <v>876</v>
      </c>
      <c r="G12913" t="s">
        <v>877</v>
      </c>
      <c r="H12913" t="s">
        <v>1144</v>
      </c>
      <c r="I12913">
        <v>869</v>
      </c>
      <c r="J12913" t="s">
        <v>1145</v>
      </c>
      <c r="K12913" t="s">
        <v>828</v>
      </c>
      <c r="L12913" t="s">
        <v>541</v>
      </c>
      <c r="M12913">
        <v>149953</v>
      </c>
      <c r="N12913">
        <v>1001317</v>
      </c>
      <c r="O12913">
        <v>600389</v>
      </c>
      <c r="P12913">
        <v>280549</v>
      </c>
      <c r="Q12913">
        <v>63637</v>
      </c>
      <c r="R12913">
        <v>0</v>
      </c>
      <c r="S12913">
        <v>2095845</v>
      </c>
      <c r="T12913">
        <v>97630</v>
      </c>
      <c r="U12913">
        <v>1998215</v>
      </c>
      <c r="V12913">
        <v>53</v>
      </c>
    </row>
    <row r="12914" spans="1:22" x14ac:dyDescent="0.3">
      <c r="A12914">
        <v>202122</v>
      </c>
      <c r="B12914" t="s">
        <v>820</v>
      </c>
      <c r="C12914" t="s">
        <v>821</v>
      </c>
      <c r="D12914" t="s">
        <v>822</v>
      </c>
      <c r="E12914" t="s">
        <v>823</v>
      </c>
      <c r="F12914" t="s">
        <v>876</v>
      </c>
      <c r="G12914" t="s">
        <v>877</v>
      </c>
      <c r="H12914" t="s">
        <v>1144</v>
      </c>
      <c r="I12914">
        <v>869</v>
      </c>
      <c r="J12914" t="s">
        <v>1145</v>
      </c>
      <c r="K12914" t="s">
        <v>828</v>
      </c>
      <c r="L12914" t="s">
        <v>831</v>
      </c>
      <c r="M12914" t="s">
        <v>829</v>
      </c>
      <c r="N12914" t="s">
        <v>829</v>
      </c>
      <c r="O12914" t="s">
        <v>829</v>
      </c>
      <c r="P12914">
        <v>0</v>
      </c>
      <c r="Q12914">
        <v>53847</v>
      </c>
      <c r="R12914" t="s">
        <v>829</v>
      </c>
      <c r="S12914">
        <v>53847</v>
      </c>
      <c r="T12914">
        <v>0</v>
      </c>
      <c r="U12914">
        <v>53847</v>
      </c>
      <c r="V12914">
        <v>1</v>
      </c>
    </row>
    <row r="12915" spans="1:22" x14ac:dyDescent="0.3">
      <c r="A12915">
        <v>202223</v>
      </c>
      <c r="B12915" t="s">
        <v>820</v>
      </c>
      <c r="C12915" t="s">
        <v>821</v>
      </c>
      <c r="D12915" t="s">
        <v>822</v>
      </c>
      <c r="E12915" t="s">
        <v>823</v>
      </c>
      <c r="F12915" t="s">
        <v>876</v>
      </c>
      <c r="G12915" t="s">
        <v>877</v>
      </c>
      <c r="H12915" t="s">
        <v>1144</v>
      </c>
      <c r="I12915">
        <v>869</v>
      </c>
      <c r="J12915" t="s">
        <v>1145</v>
      </c>
      <c r="K12915" t="s">
        <v>828</v>
      </c>
      <c r="L12915" t="s">
        <v>831</v>
      </c>
      <c r="M12915" t="s">
        <v>829</v>
      </c>
      <c r="N12915" t="s">
        <v>829</v>
      </c>
      <c r="O12915" t="s">
        <v>829</v>
      </c>
      <c r="P12915">
        <v>0</v>
      </c>
      <c r="Q12915">
        <v>34000</v>
      </c>
      <c r="R12915" t="s">
        <v>829</v>
      </c>
      <c r="S12915">
        <v>34000</v>
      </c>
      <c r="T12915">
        <v>0</v>
      </c>
      <c r="U12915">
        <v>34000</v>
      </c>
      <c r="V12915">
        <v>1</v>
      </c>
    </row>
    <row r="12916" spans="1:22" x14ac:dyDescent="0.3">
      <c r="A12916">
        <v>202324</v>
      </c>
      <c r="B12916" t="s">
        <v>820</v>
      </c>
      <c r="C12916" t="s">
        <v>821</v>
      </c>
      <c r="D12916" t="s">
        <v>822</v>
      </c>
      <c r="E12916" t="s">
        <v>823</v>
      </c>
      <c r="F12916" t="s">
        <v>876</v>
      </c>
      <c r="G12916" t="s">
        <v>877</v>
      </c>
      <c r="H12916" t="s">
        <v>1144</v>
      </c>
      <c r="I12916">
        <v>869</v>
      </c>
      <c r="J12916" t="s">
        <v>1145</v>
      </c>
      <c r="K12916" t="s">
        <v>828</v>
      </c>
      <c r="L12916" t="s">
        <v>831</v>
      </c>
      <c r="M12916" t="s">
        <v>829</v>
      </c>
      <c r="N12916" t="s">
        <v>829</v>
      </c>
      <c r="O12916" t="s">
        <v>829</v>
      </c>
      <c r="P12916">
        <v>0</v>
      </c>
      <c r="Q12916">
        <v>5055</v>
      </c>
      <c r="R12916" t="s">
        <v>829</v>
      </c>
      <c r="S12916">
        <v>5055</v>
      </c>
      <c r="T12916">
        <v>0</v>
      </c>
      <c r="U12916">
        <v>5055</v>
      </c>
      <c r="V12916">
        <v>0</v>
      </c>
    </row>
    <row r="12917" spans="1:22" x14ac:dyDescent="0.3">
      <c r="A12917">
        <v>202122</v>
      </c>
      <c r="B12917" t="s">
        <v>820</v>
      </c>
      <c r="C12917" t="s">
        <v>821</v>
      </c>
      <c r="D12917" t="s">
        <v>822</v>
      </c>
      <c r="E12917" t="s">
        <v>823</v>
      </c>
      <c r="F12917" t="s">
        <v>876</v>
      </c>
      <c r="G12917" t="s">
        <v>877</v>
      </c>
      <c r="H12917" t="s">
        <v>1144</v>
      </c>
      <c r="I12917">
        <v>869</v>
      </c>
      <c r="J12917" t="s">
        <v>1145</v>
      </c>
      <c r="K12917" t="s">
        <v>828</v>
      </c>
      <c r="L12917" t="s">
        <v>832</v>
      </c>
      <c r="M12917">
        <v>0</v>
      </c>
      <c r="N12917">
        <v>601770</v>
      </c>
      <c r="O12917">
        <v>187368</v>
      </c>
      <c r="P12917">
        <v>0</v>
      </c>
      <c r="Q12917">
        <v>663863</v>
      </c>
      <c r="R12917">
        <v>0</v>
      </c>
      <c r="S12917">
        <v>1453001</v>
      </c>
      <c r="T12917">
        <v>0</v>
      </c>
      <c r="U12917">
        <v>1453001</v>
      </c>
      <c r="V12917">
        <v>38</v>
      </c>
    </row>
    <row r="12918" spans="1:22" x14ac:dyDescent="0.3">
      <c r="A12918">
        <v>202223</v>
      </c>
      <c r="B12918" t="s">
        <v>820</v>
      </c>
      <c r="C12918" t="s">
        <v>821</v>
      </c>
      <c r="D12918" t="s">
        <v>822</v>
      </c>
      <c r="E12918" t="s">
        <v>823</v>
      </c>
      <c r="F12918" t="s">
        <v>876</v>
      </c>
      <c r="G12918" t="s">
        <v>877</v>
      </c>
      <c r="H12918" t="s">
        <v>1144</v>
      </c>
      <c r="I12918">
        <v>869</v>
      </c>
      <c r="J12918" t="s">
        <v>1145</v>
      </c>
      <c r="K12918" t="s">
        <v>828</v>
      </c>
      <c r="L12918" t="s">
        <v>832</v>
      </c>
      <c r="M12918">
        <v>0</v>
      </c>
      <c r="N12918">
        <v>19153</v>
      </c>
      <c r="O12918">
        <v>18817</v>
      </c>
      <c r="P12918">
        <v>0</v>
      </c>
      <c r="Q12918">
        <v>1641229</v>
      </c>
      <c r="R12918">
        <v>0</v>
      </c>
      <c r="S12918">
        <v>1679199</v>
      </c>
      <c r="T12918">
        <v>0</v>
      </c>
      <c r="U12918">
        <v>1679199</v>
      </c>
      <c r="V12918">
        <v>43</v>
      </c>
    </row>
    <row r="12919" spans="1:22" x14ac:dyDescent="0.3">
      <c r="A12919">
        <v>202324</v>
      </c>
      <c r="B12919" t="s">
        <v>820</v>
      </c>
      <c r="C12919" t="s">
        <v>821</v>
      </c>
      <c r="D12919" t="s">
        <v>822</v>
      </c>
      <c r="E12919" t="s">
        <v>823</v>
      </c>
      <c r="F12919" t="s">
        <v>876</v>
      </c>
      <c r="G12919" t="s">
        <v>877</v>
      </c>
      <c r="H12919" t="s">
        <v>1144</v>
      </c>
      <c r="I12919">
        <v>869</v>
      </c>
      <c r="J12919" t="s">
        <v>1145</v>
      </c>
      <c r="K12919" t="s">
        <v>828</v>
      </c>
      <c r="L12919" t="s">
        <v>832</v>
      </c>
      <c r="M12919">
        <v>0</v>
      </c>
      <c r="N12919">
        <v>23914</v>
      </c>
      <c r="O12919">
        <v>19759</v>
      </c>
      <c r="P12919">
        <v>0</v>
      </c>
      <c r="Q12919">
        <v>1828170</v>
      </c>
      <c r="R12919">
        <v>0</v>
      </c>
      <c r="S12919">
        <v>1871843</v>
      </c>
      <c r="T12919">
        <v>0</v>
      </c>
      <c r="U12919">
        <v>1871843</v>
      </c>
      <c r="V12919">
        <v>49</v>
      </c>
    </row>
    <row r="12920" spans="1:22" x14ac:dyDescent="0.3">
      <c r="A12920">
        <v>202122</v>
      </c>
      <c r="B12920" t="s">
        <v>820</v>
      </c>
      <c r="C12920" t="s">
        <v>821</v>
      </c>
      <c r="D12920" t="s">
        <v>822</v>
      </c>
      <c r="E12920" t="s">
        <v>823</v>
      </c>
      <c r="F12920" t="s">
        <v>876</v>
      </c>
      <c r="G12920" t="s">
        <v>877</v>
      </c>
      <c r="H12920" t="s">
        <v>1144</v>
      </c>
      <c r="I12920">
        <v>869</v>
      </c>
      <c r="J12920" t="s">
        <v>1145</v>
      </c>
      <c r="K12920" t="s">
        <v>828</v>
      </c>
      <c r="L12920" t="s">
        <v>544</v>
      </c>
      <c r="M12920">
        <v>0</v>
      </c>
      <c r="N12920">
        <v>117342</v>
      </c>
      <c r="O12920">
        <v>149247</v>
      </c>
      <c r="P12920">
        <v>0</v>
      </c>
      <c r="Q12920">
        <v>0</v>
      </c>
      <c r="R12920">
        <v>0</v>
      </c>
      <c r="S12920">
        <v>266589</v>
      </c>
      <c r="T12920">
        <v>0</v>
      </c>
      <c r="U12920">
        <v>266589</v>
      </c>
      <c r="V12920">
        <v>7</v>
      </c>
    </row>
    <row r="12921" spans="1:22" x14ac:dyDescent="0.3">
      <c r="A12921">
        <v>202223</v>
      </c>
      <c r="B12921" t="s">
        <v>820</v>
      </c>
      <c r="C12921" t="s">
        <v>821</v>
      </c>
      <c r="D12921" t="s">
        <v>822</v>
      </c>
      <c r="E12921" t="s">
        <v>823</v>
      </c>
      <c r="F12921" t="s">
        <v>876</v>
      </c>
      <c r="G12921" t="s">
        <v>877</v>
      </c>
      <c r="H12921" t="s">
        <v>1144</v>
      </c>
      <c r="I12921">
        <v>869</v>
      </c>
      <c r="J12921" t="s">
        <v>1145</v>
      </c>
      <c r="K12921" t="s">
        <v>828</v>
      </c>
      <c r="L12921" t="s">
        <v>544</v>
      </c>
      <c r="M12921">
        <v>1183</v>
      </c>
      <c r="N12921">
        <v>172297</v>
      </c>
      <c r="O12921">
        <v>143261</v>
      </c>
      <c r="P12921">
        <v>23601</v>
      </c>
      <c r="Q12921">
        <v>4055</v>
      </c>
      <c r="R12921">
        <v>0</v>
      </c>
      <c r="S12921">
        <v>344397</v>
      </c>
      <c r="T12921">
        <v>0</v>
      </c>
      <c r="U12921">
        <v>344397</v>
      </c>
      <c r="V12921">
        <v>9</v>
      </c>
    </row>
    <row r="12922" spans="1:22" x14ac:dyDescent="0.3">
      <c r="A12922">
        <v>202324</v>
      </c>
      <c r="B12922" t="s">
        <v>820</v>
      </c>
      <c r="C12922" t="s">
        <v>821</v>
      </c>
      <c r="D12922" t="s">
        <v>822</v>
      </c>
      <c r="E12922" t="s">
        <v>823</v>
      </c>
      <c r="F12922" t="s">
        <v>876</v>
      </c>
      <c r="G12922" t="s">
        <v>877</v>
      </c>
      <c r="H12922" t="s">
        <v>1144</v>
      </c>
      <c r="I12922">
        <v>869</v>
      </c>
      <c r="J12922" t="s">
        <v>1145</v>
      </c>
      <c r="K12922" t="s">
        <v>828</v>
      </c>
      <c r="L12922" t="s">
        <v>544</v>
      </c>
      <c r="M12922">
        <v>1387</v>
      </c>
      <c r="N12922">
        <v>165035</v>
      </c>
      <c r="O12922">
        <v>158759</v>
      </c>
      <c r="P12922">
        <v>27084</v>
      </c>
      <c r="Q12922">
        <v>6143</v>
      </c>
      <c r="R12922">
        <v>0</v>
      </c>
      <c r="S12922">
        <v>358409</v>
      </c>
      <c r="T12922">
        <v>0</v>
      </c>
      <c r="U12922">
        <v>358409</v>
      </c>
      <c r="V12922">
        <v>9</v>
      </c>
    </row>
    <row r="12923" spans="1:22" x14ac:dyDescent="0.3">
      <c r="A12923">
        <v>202122</v>
      </c>
      <c r="B12923" t="s">
        <v>820</v>
      </c>
      <c r="C12923" t="s">
        <v>821</v>
      </c>
      <c r="D12923" t="s">
        <v>822</v>
      </c>
      <c r="E12923" t="s">
        <v>823</v>
      </c>
      <c r="F12923" t="s">
        <v>876</v>
      </c>
      <c r="G12923" t="s">
        <v>877</v>
      </c>
      <c r="H12923" t="s">
        <v>1144</v>
      </c>
      <c r="I12923">
        <v>869</v>
      </c>
      <c r="J12923" t="s">
        <v>1145</v>
      </c>
      <c r="K12923" t="s">
        <v>828</v>
      </c>
      <c r="L12923" t="s">
        <v>600</v>
      </c>
      <c r="M12923" t="s">
        <v>829</v>
      </c>
      <c r="N12923" t="s">
        <v>829</v>
      </c>
      <c r="O12923" t="s">
        <v>829</v>
      </c>
      <c r="P12923">
        <v>0</v>
      </c>
      <c r="Q12923">
        <v>0</v>
      </c>
      <c r="R12923" t="s">
        <v>829</v>
      </c>
      <c r="S12923">
        <v>0</v>
      </c>
      <c r="T12923">
        <v>0</v>
      </c>
      <c r="U12923">
        <v>0</v>
      </c>
      <c r="V12923">
        <v>0</v>
      </c>
    </row>
    <row r="12924" spans="1:22" x14ac:dyDescent="0.3">
      <c r="A12924">
        <v>202223</v>
      </c>
      <c r="B12924" t="s">
        <v>820</v>
      </c>
      <c r="C12924" t="s">
        <v>821</v>
      </c>
      <c r="D12924" t="s">
        <v>822</v>
      </c>
      <c r="E12924" t="s">
        <v>823</v>
      </c>
      <c r="F12924" t="s">
        <v>876</v>
      </c>
      <c r="G12924" t="s">
        <v>877</v>
      </c>
      <c r="H12924" t="s">
        <v>1144</v>
      </c>
      <c r="I12924">
        <v>869</v>
      </c>
      <c r="J12924" t="s">
        <v>1145</v>
      </c>
      <c r="K12924" t="s">
        <v>828</v>
      </c>
      <c r="L12924" t="s">
        <v>600</v>
      </c>
      <c r="M12924" t="s">
        <v>829</v>
      </c>
      <c r="N12924" t="s">
        <v>829</v>
      </c>
      <c r="O12924" t="s">
        <v>829</v>
      </c>
      <c r="P12924">
        <v>0</v>
      </c>
      <c r="Q12924">
        <v>0</v>
      </c>
      <c r="R12924" t="s">
        <v>829</v>
      </c>
      <c r="S12924">
        <v>0</v>
      </c>
      <c r="T12924">
        <v>0</v>
      </c>
      <c r="U12924">
        <v>0</v>
      </c>
      <c r="V12924">
        <v>0</v>
      </c>
    </row>
    <row r="12925" spans="1:22" x14ac:dyDescent="0.3">
      <c r="A12925">
        <v>202324</v>
      </c>
      <c r="B12925" t="s">
        <v>820</v>
      </c>
      <c r="C12925" t="s">
        <v>821</v>
      </c>
      <c r="D12925" t="s">
        <v>822</v>
      </c>
      <c r="E12925" t="s">
        <v>823</v>
      </c>
      <c r="F12925" t="s">
        <v>876</v>
      </c>
      <c r="G12925" t="s">
        <v>877</v>
      </c>
      <c r="H12925" t="s">
        <v>1144</v>
      </c>
      <c r="I12925">
        <v>869</v>
      </c>
      <c r="J12925" t="s">
        <v>1145</v>
      </c>
      <c r="K12925" t="s">
        <v>828</v>
      </c>
      <c r="L12925" t="s">
        <v>600</v>
      </c>
      <c r="M12925" t="s">
        <v>829</v>
      </c>
      <c r="N12925" t="s">
        <v>829</v>
      </c>
      <c r="O12925" t="s">
        <v>829</v>
      </c>
      <c r="P12925">
        <v>0</v>
      </c>
      <c r="Q12925">
        <v>0</v>
      </c>
      <c r="R12925" t="s">
        <v>829</v>
      </c>
      <c r="S12925">
        <v>0</v>
      </c>
      <c r="T12925">
        <v>0</v>
      </c>
      <c r="U12925">
        <v>0</v>
      </c>
      <c r="V12925">
        <v>0</v>
      </c>
    </row>
    <row r="12926" spans="1:22" x14ac:dyDescent="0.3">
      <c r="A12926">
        <v>202122</v>
      </c>
      <c r="B12926" t="s">
        <v>820</v>
      </c>
      <c r="C12926" t="s">
        <v>821</v>
      </c>
      <c r="D12926" t="s">
        <v>822</v>
      </c>
      <c r="E12926" t="s">
        <v>823</v>
      </c>
      <c r="F12926" t="s">
        <v>876</v>
      </c>
      <c r="G12926" t="s">
        <v>877</v>
      </c>
      <c r="H12926" t="s">
        <v>1144</v>
      </c>
      <c r="I12926">
        <v>869</v>
      </c>
      <c r="J12926" t="s">
        <v>1145</v>
      </c>
      <c r="K12926" t="s">
        <v>828</v>
      </c>
      <c r="L12926" t="s">
        <v>247</v>
      </c>
      <c r="M12926">
        <v>0</v>
      </c>
      <c r="N12926">
        <v>0</v>
      </c>
      <c r="O12926">
        <v>0</v>
      </c>
      <c r="P12926">
        <v>0</v>
      </c>
      <c r="Q12926">
        <v>0</v>
      </c>
      <c r="R12926">
        <v>0</v>
      </c>
      <c r="S12926">
        <v>0</v>
      </c>
      <c r="T12926">
        <v>0</v>
      </c>
      <c r="U12926">
        <v>0</v>
      </c>
      <c r="V12926">
        <v>0</v>
      </c>
    </row>
    <row r="12927" spans="1:22" x14ac:dyDescent="0.3">
      <c r="A12927">
        <v>202223</v>
      </c>
      <c r="B12927" t="s">
        <v>820</v>
      </c>
      <c r="C12927" t="s">
        <v>821</v>
      </c>
      <c r="D12927" t="s">
        <v>822</v>
      </c>
      <c r="E12927" t="s">
        <v>823</v>
      </c>
      <c r="F12927" t="s">
        <v>876</v>
      </c>
      <c r="G12927" t="s">
        <v>877</v>
      </c>
      <c r="H12927" t="s">
        <v>1144</v>
      </c>
      <c r="I12927">
        <v>869</v>
      </c>
      <c r="J12927" t="s">
        <v>1145</v>
      </c>
      <c r="K12927" t="s">
        <v>828</v>
      </c>
      <c r="L12927" t="s">
        <v>247</v>
      </c>
      <c r="M12927">
        <v>0</v>
      </c>
      <c r="N12927">
        <v>0</v>
      </c>
      <c r="O12927">
        <v>0</v>
      </c>
      <c r="P12927">
        <v>0</v>
      </c>
      <c r="Q12927">
        <v>0</v>
      </c>
      <c r="R12927">
        <v>0</v>
      </c>
      <c r="S12927">
        <v>0</v>
      </c>
      <c r="T12927">
        <v>0</v>
      </c>
      <c r="U12927">
        <v>0</v>
      </c>
      <c r="V12927">
        <v>0</v>
      </c>
    </row>
    <row r="12928" spans="1:22" x14ac:dyDescent="0.3">
      <c r="A12928">
        <v>202324</v>
      </c>
      <c r="B12928" t="s">
        <v>820</v>
      </c>
      <c r="C12928" t="s">
        <v>821</v>
      </c>
      <c r="D12928" t="s">
        <v>822</v>
      </c>
      <c r="E12928" t="s">
        <v>823</v>
      </c>
      <c r="F12928" t="s">
        <v>876</v>
      </c>
      <c r="G12928" t="s">
        <v>877</v>
      </c>
      <c r="H12928" t="s">
        <v>1144</v>
      </c>
      <c r="I12928">
        <v>869</v>
      </c>
      <c r="J12928" t="s">
        <v>1145</v>
      </c>
      <c r="K12928" t="s">
        <v>828</v>
      </c>
      <c r="L12928" t="s">
        <v>247</v>
      </c>
      <c r="M12928">
        <v>0</v>
      </c>
      <c r="N12928">
        <v>0</v>
      </c>
      <c r="O12928">
        <v>0</v>
      </c>
      <c r="P12928">
        <v>0</v>
      </c>
      <c r="Q12928">
        <v>0</v>
      </c>
      <c r="R12928">
        <v>0</v>
      </c>
      <c r="S12928">
        <v>0</v>
      </c>
      <c r="T12928">
        <v>0</v>
      </c>
      <c r="U12928">
        <v>0</v>
      </c>
      <c r="V12928">
        <v>0</v>
      </c>
    </row>
    <row r="12929" spans="1:22" x14ac:dyDescent="0.3">
      <c r="A12929">
        <v>202122</v>
      </c>
      <c r="B12929" t="s">
        <v>820</v>
      </c>
      <c r="C12929" t="s">
        <v>821</v>
      </c>
      <c r="D12929" t="s">
        <v>822</v>
      </c>
      <c r="E12929" t="s">
        <v>823</v>
      </c>
      <c r="F12929" t="s">
        <v>876</v>
      </c>
      <c r="G12929" t="s">
        <v>877</v>
      </c>
      <c r="H12929" t="s">
        <v>1144</v>
      </c>
      <c r="I12929">
        <v>869</v>
      </c>
      <c r="J12929" t="s">
        <v>1145</v>
      </c>
      <c r="K12929" t="s">
        <v>828</v>
      </c>
      <c r="L12929" t="s">
        <v>833</v>
      </c>
      <c r="M12929">
        <v>10188543</v>
      </c>
      <c r="N12929">
        <v>56140736</v>
      </c>
      <c r="O12929">
        <v>25138900</v>
      </c>
      <c r="P12929">
        <v>14056156</v>
      </c>
      <c r="Q12929">
        <v>2331093</v>
      </c>
      <c r="R12929">
        <v>1175012</v>
      </c>
      <c r="S12929">
        <v>109824822</v>
      </c>
      <c r="T12929">
        <v>123321</v>
      </c>
      <c r="U12929">
        <v>109701501</v>
      </c>
      <c r="V12929" t="s">
        <v>834</v>
      </c>
    </row>
    <row r="12930" spans="1:22" x14ac:dyDescent="0.3">
      <c r="A12930">
        <v>202223</v>
      </c>
      <c r="B12930" t="s">
        <v>820</v>
      </c>
      <c r="C12930" t="s">
        <v>821</v>
      </c>
      <c r="D12930" t="s">
        <v>822</v>
      </c>
      <c r="E12930" t="s">
        <v>823</v>
      </c>
      <c r="F12930" t="s">
        <v>876</v>
      </c>
      <c r="G12930" t="s">
        <v>877</v>
      </c>
      <c r="H12930" t="s">
        <v>1144</v>
      </c>
      <c r="I12930">
        <v>869</v>
      </c>
      <c r="J12930" t="s">
        <v>1145</v>
      </c>
      <c r="K12930" t="s">
        <v>828</v>
      </c>
      <c r="L12930" t="s">
        <v>833</v>
      </c>
      <c r="M12930">
        <v>10488487</v>
      </c>
      <c r="N12930">
        <v>57338187</v>
      </c>
      <c r="O12930">
        <v>27425141</v>
      </c>
      <c r="P12930">
        <v>15078022</v>
      </c>
      <c r="Q12930">
        <v>3338864</v>
      </c>
      <c r="R12930">
        <v>1149072</v>
      </c>
      <c r="S12930">
        <v>115506754</v>
      </c>
      <c r="T12930">
        <v>170297</v>
      </c>
      <c r="U12930">
        <v>115336457</v>
      </c>
      <c r="V12930" t="s">
        <v>834</v>
      </c>
    </row>
    <row r="12931" spans="1:22" x14ac:dyDescent="0.3">
      <c r="A12931">
        <v>202324</v>
      </c>
      <c r="B12931" t="s">
        <v>820</v>
      </c>
      <c r="C12931" t="s">
        <v>821</v>
      </c>
      <c r="D12931" t="s">
        <v>822</v>
      </c>
      <c r="E12931" t="s">
        <v>823</v>
      </c>
      <c r="F12931" t="s">
        <v>876</v>
      </c>
      <c r="G12931" t="s">
        <v>877</v>
      </c>
      <c r="H12931" t="s">
        <v>1144</v>
      </c>
      <c r="I12931">
        <v>869</v>
      </c>
      <c r="J12931" t="s">
        <v>1145</v>
      </c>
      <c r="K12931" t="s">
        <v>828</v>
      </c>
      <c r="L12931" t="s">
        <v>833</v>
      </c>
      <c r="M12931">
        <v>10972518</v>
      </c>
      <c r="N12931">
        <v>61067016</v>
      </c>
      <c r="O12931">
        <v>29781941</v>
      </c>
      <c r="P12931">
        <v>17111058</v>
      </c>
      <c r="Q12931">
        <v>3575987</v>
      </c>
      <c r="R12931">
        <v>1628914</v>
      </c>
      <c r="S12931">
        <v>125160196</v>
      </c>
      <c r="T12931">
        <v>184753</v>
      </c>
      <c r="U12931">
        <v>124975442</v>
      </c>
      <c r="V12931" t="s">
        <v>834</v>
      </c>
    </row>
    <row r="12932" spans="1:22" x14ac:dyDescent="0.3">
      <c r="A12932">
        <v>202122</v>
      </c>
      <c r="B12932" t="s">
        <v>820</v>
      </c>
      <c r="C12932" t="s">
        <v>821</v>
      </c>
      <c r="D12932" t="s">
        <v>822</v>
      </c>
      <c r="E12932" t="s">
        <v>823</v>
      </c>
      <c r="F12932" t="s">
        <v>876</v>
      </c>
      <c r="G12932" t="s">
        <v>877</v>
      </c>
      <c r="H12932" t="s">
        <v>1144</v>
      </c>
      <c r="I12932">
        <v>869</v>
      </c>
      <c r="J12932" t="s">
        <v>1145</v>
      </c>
      <c r="K12932" t="s">
        <v>835</v>
      </c>
      <c r="L12932" t="s">
        <v>836</v>
      </c>
      <c r="M12932" t="s">
        <v>829</v>
      </c>
      <c r="N12932" t="s">
        <v>829</v>
      </c>
      <c r="O12932" t="s">
        <v>829</v>
      </c>
      <c r="P12932" t="s">
        <v>829</v>
      </c>
      <c r="Q12932" t="s">
        <v>829</v>
      </c>
      <c r="R12932" t="s">
        <v>829</v>
      </c>
      <c r="S12932">
        <v>103737128</v>
      </c>
      <c r="T12932" t="s">
        <v>829</v>
      </c>
      <c r="U12932" t="s">
        <v>829</v>
      </c>
      <c r="V12932" t="s">
        <v>834</v>
      </c>
    </row>
    <row r="12933" spans="1:22" x14ac:dyDescent="0.3">
      <c r="A12933">
        <v>202223</v>
      </c>
      <c r="B12933" t="s">
        <v>820</v>
      </c>
      <c r="C12933" t="s">
        <v>821</v>
      </c>
      <c r="D12933" t="s">
        <v>822</v>
      </c>
      <c r="E12933" t="s">
        <v>823</v>
      </c>
      <c r="F12933" t="s">
        <v>876</v>
      </c>
      <c r="G12933" t="s">
        <v>877</v>
      </c>
      <c r="H12933" t="s">
        <v>1144</v>
      </c>
      <c r="I12933">
        <v>869</v>
      </c>
      <c r="J12933" t="s">
        <v>1145</v>
      </c>
      <c r="K12933" t="s">
        <v>835</v>
      </c>
      <c r="L12933" t="s">
        <v>836</v>
      </c>
      <c r="M12933" t="s">
        <v>829</v>
      </c>
      <c r="N12933" t="s">
        <v>829</v>
      </c>
      <c r="O12933" t="s">
        <v>829</v>
      </c>
      <c r="P12933" t="s">
        <v>829</v>
      </c>
      <c r="Q12933" t="s">
        <v>829</v>
      </c>
      <c r="R12933" t="s">
        <v>829</v>
      </c>
      <c r="S12933">
        <v>109012348</v>
      </c>
      <c r="T12933" t="s">
        <v>829</v>
      </c>
      <c r="U12933" t="s">
        <v>829</v>
      </c>
      <c r="V12933" t="s">
        <v>834</v>
      </c>
    </row>
    <row r="12934" spans="1:22" x14ac:dyDescent="0.3">
      <c r="A12934">
        <v>202324</v>
      </c>
      <c r="B12934" t="s">
        <v>820</v>
      </c>
      <c r="C12934" t="s">
        <v>821</v>
      </c>
      <c r="D12934" t="s">
        <v>822</v>
      </c>
      <c r="E12934" t="s">
        <v>823</v>
      </c>
      <c r="F12934" t="s">
        <v>876</v>
      </c>
      <c r="G12934" t="s">
        <v>877</v>
      </c>
      <c r="H12934" t="s">
        <v>1144</v>
      </c>
      <c r="I12934">
        <v>869</v>
      </c>
      <c r="J12934" t="s">
        <v>1145</v>
      </c>
      <c r="K12934" t="s">
        <v>835</v>
      </c>
      <c r="L12934" t="s">
        <v>836</v>
      </c>
      <c r="M12934" t="s">
        <v>829</v>
      </c>
      <c r="N12934" t="s">
        <v>829</v>
      </c>
      <c r="O12934" t="s">
        <v>829</v>
      </c>
      <c r="P12934" t="s">
        <v>829</v>
      </c>
      <c r="Q12934" t="s">
        <v>829</v>
      </c>
      <c r="R12934" t="s">
        <v>829</v>
      </c>
      <c r="S12934">
        <v>115410866</v>
      </c>
      <c r="T12934" t="s">
        <v>829</v>
      </c>
      <c r="U12934" t="s">
        <v>829</v>
      </c>
      <c r="V12934" t="s">
        <v>834</v>
      </c>
    </row>
    <row r="12935" spans="1:22" x14ac:dyDescent="0.3">
      <c r="A12935">
        <v>202122</v>
      </c>
      <c r="B12935" t="s">
        <v>820</v>
      </c>
      <c r="C12935" t="s">
        <v>821</v>
      </c>
      <c r="D12935" t="s">
        <v>822</v>
      </c>
      <c r="E12935" t="s">
        <v>823</v>
      </c>
      <c r="F12935" t="s">
        <v>876</v>
      </c>
      <c r="G12935" t="s">
        <v>877</v>
      </c>
      <c r="H12935" t="s">
        <v>1144</v>
      </c>
      <c r="I12935">
        <v>869</v>
      </c>
      <c r="J12935" t="s">
        <v>1145</v>
      </c>
      <c r="K12935" t="s">
        <v>835</v>
      </c>
      <c r="L12935" t="s">
        <v>837</v>
      </c>
      <c r="M12935" t="s">
        <v>829</v>
      </c>
      <c r="N12935" t="s">
        <v>829</v>
      </c>
      <c r="O12935" t="s">
        <v>829</v>
      </c>
      <c r="P12935" t="s">
        <v>829</v>
      </c>
      <c r="Q12935" t="s">
        <v>829</v>
      </c>
      <c r="R12935" t="s">
        <v>829</v>
      </c>
      <c r="S12935">
        <v>121856</v>
      </c>
      <c r="T12935" t="s">
        <v>829</v>
      </c>
      <c r="U12935" t="s">
        <v>829</v>
      </c>
      <c r="V12935" t="s">
        <v>834</v>
      </c>
    </row>
    <row r="12936" spans="1:22" x14ac:dyDescent="0.3">
      <c r="A12936">
        <v>202223</v>
      </c>
      <c r="B12936" t="s">
        <v>820</v>
      </c>
      <c r="C12936" t="s">
        <v>821</v>
      </c>
      <c r="D12936" t="s">
        <v>822</v>
      </c>
      <c r="E12936" t="s">
        <v>823</v>
      </c>
      <c r="F12936" t="s">
        <v>876</v>
      </c>
      <c r="G12936" t="s">
        <v>877</v>
      </c>
      <c r="H12936" t="s">
        <v>1144</v>
      </c>
      <c r="I12936">
        <v>869</v>
      </c>
      <c r="J12936" t="s">
        <v>1145</v>
      </c>
      <c r="K12936" t="s">
        <v>835</v>
      </c>
      <c r="L12936" t="s">
        <v>837</v>
      </c>
      <c r="M12936" t="s">
        <v>829</v>
      </c>
      <c r="N12936" t="s">
        <v>829</v>
      </c>
      <c r="O12936" t="s">
        <v>829</v>
      </c>
      <c r="P12936" t="s">
        <v>829</v>
      </c>
      <c r="Q12936" t="s">
        <v>829</v>
      </c>
      <c r="R12936" t="s">
        <v>829</v>
      </c>
      <c r="S12936">
        <v>-101295</v>
      </c>
      <c r="T12936" t="s">
        <v>829</v>
      </c>
      <c r="U12936" t="s">
        <v>829</v>
      </c>
      <c r="V12936">
        <v>0</v>
      </c>
    </row>
    <row r="12937" spans="1:22" x14ac:dyDescent="0.3">
      <c r="A12937">
        <v>202324</v>
      </c>
      <c r="B12937" t="s">
        <v>820</v>
      </c>
      <c r="C12937" t="s">
        <v>821</v>
      </c>
      <c r="D12937" t="s">
        <v>822</v>
      </c>
      <c r="E12937" t="s">
        <v>823</v>
      </c>
      <c r="F12937" t="s">
        <v>876</v>
      </c>
      <c r="G12937" t="s">
        <v>877</v>
      </c>
      <c r="H12937" t="s">
        <v>1144</v>
      </c>
      <c r="I12937">
        <v>869</v>
      </c>
      <c r="J12937" t="s">
        <v>1145</v>
      </c>
      <c r="K12937" t="s">
        <v>835</v>
      </c>
      <c r="L12937" t="s">
        <v>837</v>
      </c>
      <c r="M12937" t="s">
        <v>829</v>
      </c>
      <c r="N12937" t="s">
        <v>829</v>
      </c>
      <c r="O12937" t="s">
        <v>829</v>
      </c>
      <c r="P12937" t="s">
        <v>829</v>
      </c>
      <c r="Q12937" t="s">
        <v>829</v>
      </c>
      <c r="R12937" t="s">
        <v>829</v>
      </c>
      <c r="S12937">
        <v>-166303</v>
      </c>
      <c r="T12937" t="s">
        <v>829</v>
      </c>
      <c r="U12937" t="s">
        <v>829</v>
      </c>
      <c r="V12937">
        <v>0</v>
      </c>
    </row>
    <row r="12938" spans="1:22" x14ac:dyDescent="0.3">
      <c r="A12938">
        <v>202122</v>
      </c>
      <c r="B12938" t="s">
        <v>820</v>
      </c>
      <c r="C12938" t="s">
        <v>821</v>
      </c>
      <c r="D12938" t="s">
        <v>822</v>
      </c>
      <c r="E12938" t="s">
        <v>823</v>
      </c>
      <c r="F12938" t="s">
        <v>876</v>
      </c>
      <c r="G12938" t="s">
        <v>877</v>
      </c>
      <c r="H12938" t="s">
        <v>1144</v>
      </c>
      <c r="I12938">
        <v>869</v>
      </c>
      <c r="J12938" t="s">
        <v>1145</v>
      </c>
      <c r="K12938" t="s">
        <v>835</v>
      </c>
      <c r="L12938" t="s">
        <v>838</v>
      </c>
      <c r="M12938" t="s">
        <v>829</v>
      </c>
      <c r="N12938" t="s">
        <v>829</v>
      </c>
      <c r="O12938" t="s">
        <v>829</v>
      </c>
      <c r="P12938" t="s">
        <v>829</v>
      </c>
      <c r="Q12938" t="s">
        <v>829</v>
      </c>
      <c r="R12938" t="s">
        <v>829</v>
      </c>
      <c r="S12938">
        <v>-1460920</v>
      </c>
      <c r="T12938" t="s">
        <v>829</v>
      </c>
      <c r="U12938" t="s">
        <v>829</v>
      </c>
      <c r="V12938" t="s">
        <v>834</v>
      </c>
    </row>
    <row r="12939" spans="1:22" x14ac:dyDescent="0.3">
      <c r="A12939">
        <v>202223</v>
      </c>
      <c r="B12939" t="s">
        <v>820</v>
      </c>
      <c r="C12939" t="s">
        <v>821</v>
      </c>
      <c r="D12939" t="s">
        <v>822</v>
      </c>
      <c r="E12939" t="s">
        <v>823</v>
      </c>
      <c r="F12939" t="s">
        <v>876</v>
      </c>
      <c r="G12939" t="s">
        <v>877</v>
      </c>
      <c r="H12939" t="s">
        <v>1144</v>
      </c>
      <c r="I12939">
        <v>869</v>
      </c>
      <c r="J12939" t="s">
        <v>1145</v>
      </c>
      <c r="K12939" t="s">
        <v>835</v>
      </c>
      <c r="L12939" t="s">
        <v>838</v>
      </c>
      <c r="M12939" t="s">
        <v>829</v>
      </c>
      <c r="N12939" t="s">
        <v>829</v>
      </c>
      <c r="O12939" t="s">
        <v>829</v>
      </c>
      <c r="P12939" t="s">
        <v>829</v>
      </c>
      <c r="Q12939" t="s">
        <v>829</v>
      </c>
      <c r="R12939" t="s">
        <v>829</v>
      </c>
      <c r="S12939">
        <v>-2964515</v>
      </c>
      <c r="T12939" t="s">
        <v>829</v>
      </c>
      <c r="U12939" t="s">
        <v>829</v>
      </c>
      <c r="V12939" t="s">
        <v>834</v>
      </c>
    </row>
    <row r="12940" spans="1:22" x14ac:dyDescent="0.3">
      <c r="A12940">
        <v>202324</v>
      </c>
      <c r="B12940" t="s">
        <v>820</v>
      </c>
      <c r="C12940" t="s">
        <v>821</v>
      </c>
      <c r="D12940" t="s">
        <v>822</v>
      </c>
      <c r="E12940" t="s">
        <v>823</v>
      </c>
      <c r="F12940" t="s">
        <v>876</v>
      </c>
      <c r="G12940" t="s">
        <v>877</v>
      </c>
      <c r="H12940" t="s">
        <v>1144</v>
      </c>
      <c r="I12940">
        <v>869</v>
      </c>
      <c r="J12940" t="s">
        <v>1145</v>
      </c>
      <c r="K12940" t="s">
        <v>835</v>
      </c>
      <c r="L12940" t="s">
        <v>838</v>
      </c>
      <c r="M12940" t="s">
        <v>829</v>
      </c>
      <c r="N12940" t="s">
        <v>829</v>
      </c>
      <c r="O12940" t="s">
        <v>829</v>
      </c>
      <c r="P12940" t="s">
        <v>829</v>
      </c>
      <c r="Q12940" t="s">
        <v>829</v>
      </c>
      <c r="R12940" t="s">
        <v>829</v>
      </c>
      <c r="S12940">
        <v>-4760995</v>
      </c>
      <c r="T12940" t="s">
        <v>829</v>
      </c>
      <c r="U12940" t="s">
        <v>829</v>
      </c>
      <c r="V12940" t="s">
        <v>834</v>
      </c>
    </row>
    <row r="12941" spans="1:22" x14ac:dyDescent="0.3">
      <c r="A12941">
        <v>202122</v>
      </c>
      <c r="B12941" t="s">
        <v>820</v>
      </c>
      <c r="C12941" t="s">
        <v>821</v>
      </c>
      <c r="D12941" t="s">
        <v>822</v>
      </c>
      <c r="E12941" t="s">
        <v>823</v>
      </c>
      <c r="F12941" t="s">
        <v>876</v>
      </c>
      <c r="G12941" t="s">
        <v>877</v>
      </c>
      <c r="H12941" t="s">
        <v>1144</v>
      </c>
      <c r="I12941">
        <v>869</v>
      </c>
      <c r="J12941" t="s">
        <v>1145</v>
      </c>
      <c r="K12941" t="s">
        <v>835</v>
      </c>
      <c r="L12941" t="s">
        <v>839</v>
      </c>
      <c r="M12941" t="s">
        <v>829</v>
      </c>
      <c r="N12941" t="s">
        <v>829</v>
      </c>
      <c r="O12941" t="s">
        <v>829</v>
      </c>
      <c r="P12941" t="s">
        <v>829</v>
      </c>
      <c r="Q12941" t="s">
        <v>829</v>
      </c>
      <c r="R12941" t="s">
        <v>829</v>
      </c>
      <c r="S12941">
        <v>2964515</v>
      </c>
      <c r="T12941" t="s">
        <v>829</v>
      </c>
      <c r="U12941" t="s">
        <v>829</v>
      </c>
      <c r="V12941" t="s">
        <v>834</v>
      </c>
    </row>
    <row r="12942" spans="1:22" x14ac:dyDescent="0.3">
      <c r="A12942">
        <v>202223</v>
      </c>
      <c r="B12942" t="s">
        <v>820</v>
      </c>
      <c r="C12942" t="s">
        <v>821</v>
      </c>
      <c r="D12942" t="s">
        <v>822</v>
      </c>
      <c r="E12942" t="s">
        <v>823</v>
      </c>
      <c r="F12942" t="s">
        <v>876</v>
      </c>
      <c r="G12942" t="s">
        <v>877</v>
      </c>
      <c r="H12942" t="s">
        <v>1144</v>
      </c>
      <c r="I12942">
        <v>869</v>
      </c>
      <c r="J12942" t="s">
        <v>1145</v>
      </c>
      <c r="K12942" t="s">
        <v>835</v>
      </c>
      <c r="L12942" t="s">
        <v>839</v>
      </c>
      <c r="M12942" t="s">
        <v>829</v>
      </c>
      <c r="N12942" t="s">
        <v>829</v>
      </c>
      <c r="O12942" t="s">
        <v>829</v>
      </c>
      <c r="P12942" t="s">
        <v>829</v>
      </c>
      <c r="Q12942" t="s">
        <v>829</v>
      </c>
      <c r="R12942" t="s">
        <v>829</v>
      </c>
      <c r="S12942">
        <v>4761000</v>
      </c>
      <c r="T12942" t="s">
        <v>829</v>
      </c>
      <c r="U12942" t="s">
        <v>829</v>
      </c>
      <c r="V12942" t="s">
        <v>834</v>
      </c>
    </row>
    <row r="12943" spans="1:22" x14ac:dyDescent="0.3">
      <c r="A12943">
        <v>202324</v>
      </c>
      <c r="B12943" t="s">
        <v>820</v>
      </c>
      <c r="C12943" t="s">
        <v>821</v>
      </c>
      <c r="D12943" t="s">
        <v>822</v>
      </c>
      <c r="E12943" t="s">
        <v>823</v>
      </c>
      <c r="F12943" t="s">
        <v>876</v>
      </c>
      <c r="G12943" t="s">
        <v>877</v>
      </c>
      <c r="H12943" t="s">
        <v>1144</v>
      </c>
      <c r="I12943">
        <v>869</v>
      </c>
      <c r="J12943" t="s">
        <v>1145</v>
      </c>
      <c r="K12943" t="s">
        <v>835</v>
      </c>
      <c r="L12943" t="s">
        <v>839</v>
      </c>
      <c r="M12943" t="s">
        <v>829</v>
      </c>
      <c r="N12943" t="s">
        <v>829</v>
      </c>
      <c r="O12943" t="s">
        <v>829</v>
      </c>
      <c r="P12943" t="s">
        <v>829</v>
      </c>
      <c r="Q12943" t="s">
        <v>829</v>
      </c>
      <c r="R12943" t="s">
        <v>829</v>
      </c>
      <c r="S12943">
        <v>9450119</v>
      </c>
      <c r="T12943" t="s">
        <v>829</v>
      </c>
      <c r="U12943" t="s">
        <v>829</v>
      </c>
      <c r="V12943" t="s">
        <v>834</v>
      </c>
    </row>
    <row r="12944" spans="1:22" x14ac:dyDescent="0.3">
      <c r="A12944">
        <v>202122</v>
      </c>
      <c r="B12944" t="s">
        <v>820</v>
      </c>
      <c r="C12944" t="s">
        <v>821</v>
      </c>
      <c r="D12944" t="s">
        <v>822</v>
      </c>
      <c r="E12944" t="s">
        <v>823</v>
      </c>
      <c r="F12944" t="s">
        <v>876</v>
      </c>
      <c r="G12944" t="s">
        <v>877</v>
      </c>
      <c r="H12944" t="s">
        <v>1144</v>
      </c>
      <c r="I12944">
        <v>869</v>
      </c>
      <c r="J12944" t="s">
        <v>1145</v>
      </c>
      <c r="K12944" t="s">
        <v>835</v>
      </c>
      <c r="L12944" t="s">
        <v>840</v>
      </c>
      <c r="M12944" t="s">
        <v>829</v>
      </c>
      <c r="N12944" t="s">
        <v>829</v>
      </c>
      <c r="O12944" t="s">
        <v>829</v>
      </c>
      <c r="P12944" t="s">
        <v>829</v>
      </c>
      <c r="Q12944" t="s">
        <v>829</v>
      </c>
      <c r="R12944" t="s">
        <v>829</v>
      </c>
      <c r="S12944">
        <v>0</v>
      </c>
      <c r="T12944" t="s">
        <v>829</v>
      </c>
      <c r="U12944" t="s">
        <v>829</v>
      </c>
      <c r="V12944" t="s">
        <v>834</v>
      </c>
    </row>
    <row r="12945" spans="1:22" x14ac:dyDescent="0.3">
      <c r="A12945">
        <v>202223</v>
      </c>
      <c r="B12945" t="s">
        <v>820</v>
      </c>
      <c r="C12945" t="s">
        <v>821</v>
      </c>
      <c r="D12945" t="s">
        <v>822</v>
      </c>
      <c r="E12945" t="s">
        <v>823</v>
      </c>
      <c r="F12945" t="s">
        <v>876</v>
      </c>
      <c r="G12945" t="s">
        <v>877</v>
      </c>
      <c r="H12945" t="s">
        <v>1144</v>
      </c>
      <c r="I12945">
        <v>869</v>
      </c>
      <c r="J12945" t="s">
        <v>1145</v>
      </c>
      <c r="K12945" t="s">
        <v>835</v>
      </c>
      <c r="L12945" t="s">
        <v>840</v>
      </c>
      <c r="M12945" t="s">
        <v>829</v>
      </c>
      <c r="N12945" t="s">
        <v>829</v>
      </c>
      <c r="O12945" t="s">
        <v>829</v>
      </c>
      <c r="P12945" t="s">
        <v>829</v>
      </c>
      <c r="Q12945" t="s">
        <v>829</v>
      </c>
      <c r="R12945" t="s">
        <v>829</v>
      </c>
      <c r="S12945">
        <v>0</v>
      </c>
      <c r="T12945" t="s">
        <v>829</v>
      </c>
      <c r="U12945" t="s">
        <v>829</v>
      </c>
      <c r="V12945" t="s">
        <v>834</v>
      </c>
    </row>
    <row r="12946" spans="1:22" x14ac:dyDescent="0.3">
      <c r="A12946">
        <v>202324</v>
      </c>
      <c r="B12946" t="s">
        <v>820</v>
      </c>
      <c r="C12946" t="s">
        <v>821</v>
      </c>
      <c r="D12946" t="s">
        <v>822</v>
      </c>
      <c r="E12946" t="s">
        <v>823</v>
      </c>
      <c r="F12946" t="s">
        <v>876</v>
      </c>
      <c r="G12946" t="s">
        <v>877</v>
      </c>
      <c r="H12946" t="s">
        <v>1144</v>
      </c>
      <c r="I12946">
        <v>869</v>
      </c>
      <c r="J12946" t="s">
        <v>1145</v>
      </c>
      <c r="K12946" t="s">
        <v>835</v>
      </c>
      <c r="L12946" t="s">
        <v>840</v>
      </c>
      <c r="M12946" t="s">
        <v>829</v>
      </c>
      <c r="N12946" t="s">
        <v>829</v>
      </c>
      <c r="O12946" t="s">
        <v>829</v>
      </c>
      <c r="P12946" t="s">
        <v>829</v>
      </c>
      <c r="Q12946" t="s">
        <v>829</v>
      </c>
      <c r="R12946" t="s">
        <v>829</v>
      </c>
      <c r="S12946">
        <v>0</v>
      </c>
      <c r="T12946" t="s">
        <v>829</v>
      </c>
      <c r="U12946" t="s">
        <v>829</v>
      </c>
      <c r="V12946" t="s">
        <v>834</v>
      </c>
    </row>
    <row r="12947" spans="1:22" x14ac:dyDescent="0.3">
      <c r="A12947">
        <v>202122</v>
      </c>
      <c r="B12947" t="s">
        <v>820</v>
      </c>
      <c r="C12947" t="s">
        <v>821</v>
      </c>
      <c r="D12947" t="s">
        <v>822</v>
      </c>
      <c r="E12947" t="s">
        <v>823</v>
      </c>
      <c r="F12947" t="s">
        <v>876</v>
      </c>
      <c r="G12947" t="s">
        <v>877</v>
      </c>
      <c r="H12947" t="s">
        <v>1144</v>
      </c>
      <c r="I12947">
        <v>869</v>
      </c>
      <c r="J12947" t="s">
        <v>1145</v>
      </c>
      <c r="K12947" t="s">
        <v>835</v>
      </c>
      <c r="L12947" t="s">
        <v>841</v>
      </c>
      <c r="M12947" t="s">
        <v>829</v>
      </c>
      <c r="N12947" t="s">
        <v>829</v>
      </c>
      <c r="O12947" t="s">
        <v>829</v>
      </c>
      <c r="P12947" t="s">
        <v>829</v>
      </c>
      <c r="Q12947" t="s">
        <v>829</v>
      </c>
      <c r="R12947" t="s">
        <v>829</v>
      </c>
      <c r="S12947">
        <v>109701501</v>
      </c>
      <c r="T12947" t="s">
        <v>829</v>
      </c>
      <c r="U12947" t="s">
        <v>829</v>
      </c>
      <c r="V12947" t="s">
        <v>834</v>
      </c>
    </row>
    <row r="12948" spans="1:22" x14ac:dyDescent="0.3">
      <c r="A12948">
        <v>202223</v>
      </c>
      <c r="B12948" t="s">
        <v>820</v>
      </c>
      <c r="C12948" t="s">
        <v>821</v>
      </c>
      <c r="D12948" t="s">
        <v>822</v>
      </c>
      <c r="E12948" t="s">
        <v>823</v>
      </c>
      <c r="F12948" t="s">
        <v>876</v>
      </c>
      <c r="G12948" t="s">
        <v>877</v>
      </c>
      <c r="H12948" t="s">
        <v>1144</v>
      </c>
      <c r="I12948">
        <v>869</v>
      </c>
      <c r="J12948" t="s">
        <v>1145</v>
      </c>
      <c r="K12948" t="s">
        <v>835</v>
      </c>
      <c r="L12948" t="s">
        <v>841</v>
      </c>
      <c r="M12948" t="s">
        <v>829</v>
      </c>
      <c r="N12948" t="s">
        <v>829</v>
      </c>
      <c r="O12948" t="s">
        <v>829</v>
      </c>
      <c r="P12948" t="s">
        <v>829</v>
      </c>
      <c r="Q12948" t="s">
        <v>829</v>
      </c>
      <c r="R12948" t="s">
        <v>829</v>
      </c>
      <c r="S12948">
        <v>115336457</v>
      </c>
      <c r="T12948" t="s">
        <v>829</v>
      </c>
      <c r="U12948" t="s">
        <v>829</v>
      </c>
      <c r="V12948" t="s">
        <v>834</v>
      </c>
    </row>
    <row r="12949" spans="1:22" x14ac:dyDescent="0.3">
      <c r="A12949">
        <v>202324</v>
      </c>
      <c r="B12949" t="s">
        <v>820</v>
      </c>
      <c r="C12949" t="s">
        <v>821</v>
      </c>
      <c r="D12949" t="s">
        <v>822</v>
      </c>
      <c r="E12949" t="s">
        <v>823</v>
      </c>
      <c r="F12949" t="s">
        <v>876</v>
      </c>
      <c r="G12949" t="s">
        <v>877</v>
      </c>
      <c r="H12949" t="s">
        <v>1144</v>
      </c>
      <c r="I12949">
        <v>869</v>
      </c>
      <c r="J12949" t="s">
        <v>1145</v>
      </c>
      <c r="K12949" t="s">
        <v>835</v>
      </c>
      <c r="L12949" t="s">
        <v>841</v>
      </c>
      <c r="M12949" t="s">
        <v>829</v>
      </c>
      <c r="N12949" t="s">
        <v>829</v>
      </c>
      <c r="O12949" t="s">
        <v>829</v>
      </c>
      <c r="P12949" t="s">
        <v>829</v>
      </c>
      <c r="Q12949" t="s">
        <v>829</v>
      </c>
      <c r="R12949" t="s">
        <v>829</v>
      </c>
      <c r="S12949">
        <v>124975443</v>
      </c>
      <c r="T12949" t="s">
        <v>829</v>
      </c>
      <c r="U12949" t="s">
        <v>829</v>
      </c>
      <c r="V12949" t="s">
        <v>834</v>
      </c>
    </row>
    <row r="12950" spans="1:22" x14ac:dyDescent="0.3">
      <c r="A12950">
        <v>202122</v>
      </c>
      <c r="B12950" t="s">
        <v>820</v>
      </c>
      <c r="C12950" t="s">
        <v>821</v>
      </c>
      <c r="D12950" t="s">
        <v>822</v>
      </c>
      <c r="E12950" t="s">
        <v>823</v>
      </c>
      <c r="F12950" t="s">
        <v>876</v>
      </c>
      <c r="G12950" t="s">
        <v>877</v>
      </c>
      <c r="H12950" t="s">
        <v>1144</v>
      </c>
      <c r="I12950">
        <v>869</v>
      </c>
      <c r="J12950" t="s">
        <v>1145</v>
      </c>
      <c r="K12950" t="s">
        <v>842</v>
      </c>
      <c r="L12950" t="s">
        <v>238</v>
      </c>
      <c r="M12950" t="s">
        <v>829</v>
      </c>
      <c r="N12950" t="s">
        <v>829</v>
      </c>
      <c r="O12950" t="s">
        <v>829</v>
      </c>
      <c r="P12950" t="s">
        <v>829</v>
      </c>
      <c r="Q12950" t="s">
        <v>829</v>
      </c>
      <c r="R12950" t="s">
        <v>829</v>
      </c>
      <c r="S12950">
        <v>1504239</v>
      </c>
      <c r="T12950">
        <v>795027</v>
      </c>
      <c r="U12950">
        <v>709213</v>
      </c>
      <c r="V12950">
        <v>25</v>
      </c>
    </row>
    <row r="12951" spans="1:22" x14ac:dyDescent="0.3">
      <c r="A12951">
        <v>202223</v>
      </c>
      <c r="B12951" t="s">
        <v>820</v>
      </c>
      <c r="C12951" t="s">
        <v>821</v>
      </c>
      <c r="D12951" t="s">
        <v>822</v>
      </c>
      <c r="E12951" t="s">
        <v>823</v>
      </c>
      <c r="F12951" t="s">
        <v>876</v>
      </c>
      <c r="G12951" t="s">
        <v>877</v>
      </c>
      <c r="H12951" t="s">
        <v>1144</v>
      </c>
      <c r="I12951">
        <v>869</v>
      </c>
      <c r="J12951" t="s">
        <v>1145</v>
      </c>
      <c r="K12951" t="s">
        <v>842</v>
      </c>
      <c r="L12951" t="s">
        <v>238</v>
      </c>
      <c r="M12951" t="s">
        <v>829</v>
      </c>
      <c r="N12951" t="s">
        <v>829</v>
      </c>
      <c r="O12951" t="s">
        <v>829</v>
      </c>
      <c r="P12951" t="s">
        <v>829</v>
      </c>
      <c r="Q12951" t="s">
        <v>829</v>
      </c>
      <c r="R12951" t="s">
        <v>829</v>
      </c>
      <c r="S12951">
        <v>1755320</v>
      </c>
      <c r="T12951">
        <v>893864</v>
      </c>
      <c r="U12951">
        <v>861456</v>
      </c>
      <c r="V12951">
        <v>31</v>
      </c>
    </row>
    <row r="12952" spans="1:22" x14ac:dyDescent="0.3">
      <c r="A12952">
        <v>202324</v>
      </c>
      <c r="B12952" t="s">
        <v>820</v>
      </c>
      <c r="C12952" t="s">
        <v>821</v>
      </c>
      <c r="D12952" t="s">
        <v>822</v>
      </c>
      <c r="E12952" t="s">
        <v>823</v>
      </c>
      <c r="F12952" t="s">
        <v>876</v>
      </c>
      <c r="G12952" t="s">
        <v>877</v>
      </c>
      <c r="H12952" t="s">
        <v>1144</v>
      </c>
      <c r="I12952">
        <v>869</v>
      </c>
      <c r="J12952" t="s">
        <v>1145</v>
      </c>
      <c r="K12952" t="s">
        <v>842</v>
      </c>
      <c r="L12952" t="s">
        <v>238</v>
      </c>
      <c r="M12952" t="s">
        <v>829</v>
      </c>
      <c r="N12952" t="s">
        <v>829</v>
      </c>
      <c r="O12952" t="s">
        <v>829</v>
      </c>
      <c r="P12952" t="s">
        <v>829</v>
      </c>
      <c r="Q12952" t="s">
        <v>829</v>
      </c>
      <c r="R12952" t="s">
        <v>829</v>
      </c>
      <c r="S12952">
        <v>1840559</v>
      </c>
      <c r="T12952">
        <v>945274</v>
      </c>
      <c r="U12952">
        <v>895285</v>
      </c>
      <c r="V12952">
        <v>32</v>
      </c>
    </row>
    <row r="12953" spans="1:22" x14ac:dyDescent="0.3">
      <c r="A12953">
        <v>202122</v>
      </c>
      <c r="B12953" t="s">
        <v>820</v>
      </c>
      <c r="C12953" t="s">
        <v>821</v>
      </c>
      <c r="D12953" t="s">
        <v>822</v>
      </c>
      <c r="E12953" t="s">
        <v>823</v>
      </c>
      <c r="F12953" t="s">
        <v>876</v>
      </c>
      <c r="G12953" t="s">
        <v>877</v>
      </c>
      <c r="H12953" t="s">
        <v>1144</v>
      </c>
      <c r="I12953">
        <v>869</v>
      </c>
      <c r="J12953" t="s">
        <v>1145</v>
      </c>
      <c r="K12953" t="s">
        <v>842</v>
      </c>
      <c r="L12953" t="s">
        <v>240</v>
      </c>
      <c r="M12953" t="s">
        <v>829</v>
      </c>
      <c r="N12953" t="s">
        <v>829</v>
      </c>
      <c r="O12953" t="s">
        <v>829</v>
      </c>
      <c r="P12953" t="s">
        <v>829</v>
      </c>
      <c r="Q12953" t="s">
        <v>829</v>
      </c>
      <c r="R12953" t="s">
        <v>829</v>
      </c>
      <c r="S12953">
        <v>908902</v>
      </c>
      <c r="T12953">
        <v>0</v>
      </c>
      <c r="U12953">
        <v>908902</v>
      </c>
      <c r="V12953">
        <v>32</v>
      </c>
    </row>
    <row r="12954" spans="1:22" x14ac:dyDescent="0.3">
      <c r="A12954">
        <v>202223</v>
      </c>
      <c r="B12954" t="s">
        <v>820</v>
      </c>
      <c r="C12954" t="s">
        <v>821</v>
      </c>
      <c r="D12954" t="s">
        <v>822</v>
      </c>
      <c r="E12954" t="s">
        <v>823</v>
      </c>
      <c r="F12954" t="s">
        <v>876</v>
      </c>
      <c r="G12954" t="s">
        <v>877</v>
      </c>
      <c r="H12954" t="s">
        <v>1144</v>
      </c>
      <c r="I12954">
        <v>869</v>
      </c>
      <c r="J12954" t="s">
        <v>1145</v>
      </c>
      <c r="K12954" t="s">
        <v>842</v>
      </c>
      <c r="L12954" t="s">
        <v>240</v>
      </c>
      <c r="M12954" t="s">
        <v>829</v>
      </c>
      <c r="N12954" t="s">
        <v>829</v>
      </c>
      <c r="O12954" t="s">
        <v>829</v>
      </c>
      <c r="P12954" t="s">
        <v>829</v>
      </c>
      <c r="Q12954" t="s">
        <v>829</v>
      </c>
      <c r="R12954" t="s">
        <v>829</v>
      </c>
      <c r="S12954">
        <v>1250856</v>
      </c>
      <c r="T12954">
        <v>630</v>
      </c>
      <c r="U12954">
        <v>1250226</v>
      </c>
      <c r="V12954">
        <v>45</v>
      </c>
    </row>
    <row r="12955" spans="1:22" x14ac:dyDescent="0.3">
      <c r="A12955">
        <v>202324</v>
      </c>
      <c r="B12955" t="s">
        <v>820</v>
      </c>
      <c r="C12955" t="s">
        <v>821</v>
      </c>
      <c r="D12955" t="s">
        <v>822</v>
      </c>
      <c r="E12955" t="s">
        <v>823</v>
      </c>
      <c r="F12955" t="s">
        <v>876</v>
      </c>
      <c r="G12955" t="s">
        <v>877</v>
      </c>
      <c r="H12955" t="s">
        <v>1144</v>
      </c>
      <c r="I12955">
        <v>869</v>
      </c>
      <c r="J12955" t="s">
        <v>1145</v>
      </c>
      <c r="K12955" t="s">
        <v>842</v>
      </c>
      <c r="L12955" t="s">
        <v>240</v>
      </c>
      <c r="M12955" t="s">
        <v>829</v>
      </c>
      <c r="N12955" t="s">
        <v>829</v>
      </c>
      <c r="O12955" t="s">
        <v>829</v>
      </c>
      <c r="P12955" t="s">
        <v>829</v>
      </c>
      <c r="Q12955" t="s">
        <v>829</v>
      </c>
      <c r="R12955" t="s">
        <v>829</v>
      </c>
      <c r="S12955">
        <v>1615439</v>
      </c>
      <c r="T12955">
        <v>2040</v>
      </c>
      <c r="U12955">
        <v>1613399</v>
      </c>
      <c r="V12955">
        <v>57</v>
      </c>
    </row>
    <row r="12956" spans="1:22" x14ac:dyDescent="0.3">
      <c r="A12956">
        <v>202122</v>
      </c>
      <c r="B12956" t="s">
        <v>820</v>
      </c>
      <c r="C12956" t="s">
        <v>821</v>
      </c>
      <c r="D12956" t="s">
        <v>822</v>
      </c>
      <c r="E12956" t="s">
        <v>823</v>
      </c>
      <c r="F12956" t="s">
        <v>876</v>
      </c>
      <c r="G12956" t="s">
        <v>877</v>
      </c>
      <c r="H12956" t="s">
        <v>1144</v>
      </c>
      <c r="I12956">
        <v>869</v>
      </c>
      <c r="J12956" t="s">
        <v>1145</v>
      </c>
      <c r="K12956" t="s">
        <v>842</v>
      </c>
      <c r="L12956" t="s">
        <v>843</v>
      </c>
      <c r="M12956" t="s">
        <v>829</v>
      </c>
      <c r="N12956" t="s">
        <v>829</v>
      </c>
      <c r="O12956" t="s">
        <v>829</v>
      </c>
      <c r="P12956" t="s">
        <v>829</v>
      </c>
      <c r="Q12956" t="s">
        <v>829</v>
      </c>
      <c r="R12956" t="s">
        <v>829</v>
      </c>
      <c r="S12956">
        <v>59885</v>
      </c>
      <c r="T12956">
        <v>0</v>
      </c>
      <c r="U12956">
        <v>59885</v>
      </c>
      <c r="V12956">
        <v>2</v>
      </c>
    </row>
    <row r="12957" spans="1:22" x14ac:dyDescent="0.3">
      <c r="A12957">
        <v>202223</v>
      </c>
      <c r="B12957" t="s">
        <v>820</v>
      </c>
      <c r="C12957" t="s">
        <v>821</v>
      </c>
      <c r="D12957" t="s">
        <v>822</v>
      </c>
      <c r="E12957" t="s">
        <v>823</v>
      </c>
      <c r="F12957" t="s">
        <v>876</v>
      </c>
      <c r="G12957" t="s">
        <v>877</v>
      </c>
      <c r="H12957" t="s">
        <v>1144</v>
      </c>
      <c r="I12957">
        <v>869</v>
      </c>
      <c r="J12957" t="s">
        <v>1145</v>
      </c>
      <c r="K12957" t="s">
        <v>842</v>
      </c>
      <c r="L12957" t="s">
        <v>843</v>
      </c>
      <c r="M12957" t="s">
        <v>829</v>
      </c>
      <c r="N12957" t="s">
        <v>829</v>
      </c>
      <c r="O12957" t="s">
        <v>829</v>
      </c>
      <c r="P12957" t="s">
        <v>829</v>
      </c>
      <c r="Q12957" t="s">
        <v>829</v>
      </c>
      <c r="R12957" t="s">
        <v>829</v>
      </c>
      <c r="S12957">
        <v>51130</v>
      </c>
      <c r="T12957">
        <v>0</v>
      </c>
      <c r="U12957">
        <v>51130</v>
      </c>
      <c r="V12957">
        <v>2</v>
      </c>
    </row>
    <row r="12958" spans="1:22" x14ac:dyDescent="0.3">
      <c r="A12958">
        <v>202324</v>
      </c>
      <c r="B12958" t="s">
        <v>820</v>
      </c>
      <c r="C12958" t="s">
        <v>821</v>
      </c>
      <c r="D12958" t="s">
        <v>822</v>
      </c>
      <c r="E12958" t="s">
        <v>823</v>
      </c>
      <c r="F12958" t="s">
        <v>876</v>
      </c>
      <c r="G12958" t="s">
        <v>877</v>
      </c>
      <c r="H12958" t="s">
        <v>1144</v>
      </c>
      <c r="I12958">
        <v>869</v>
      </c>
      <c r="J12958" t="s">
        <v>1145</v>
      </c>
      <c r="K12958" t="s">
        <v>842</v>
      </c>
      <c r="L12958" t="s">
        <v>843</v>
      </c>
      <c r="M12958" t="s">
        <v>829</v>
      </c>
      <c r="N12958" t="s">
        <v>829</v>
      </c>
      <c r="O12958" t="s">
        <v>829</v>
      </c>
      <c r="P12958" t="s">
        <v>829</v>
      </c>
      <c r="Q12958" t="s">
        <v>829</v>
      </c>
      <c r="R12958" t="s">
        <v>829</v>
      </c>
      <c r="S12958">
        <v>66987</v>
      </c>
      <c r="T12958">
        <v>10000</v>
      </c>
      <c r="U12958">
        <v>56987</v>
      </c>
      <c r="V12958">
        <v>2</v>
      </c>
    </row>
    <row r="12959" spans="1:22" x14ac:dyDescent="0.3">
      <c r="A12959">
        <v>202122</v>
      </c>
      <c r="B12959" t="s">
        <v>820</v>
      </c>
      <c r="C12959" t="s">
        <v>821</v>
      </c>
      <c r="D12959" t="s">
        <v>822</v>
      </c>
      <c r="E12959" t="s">
        <v>823</v>
      </c>
      <c r="F12959" t="s">
        <v>876</v>
      </c>
      <c r="G12959" t="s">
        <v>877</v>
      </c>
      <c r="H12959" t="s">
        <v>1144</v>
      </c>
      <c r="I12959">
        <v>869</v>
      </c>
      <c r="J12959" t="s">
        <v>1145</v>
      </c>
      <c r="K12959" t="s">
        <v>842</v>
      </c>
      <c r="L12959" t="s">
        <v>249</v>
      </c>
      <c r="M12959">
        <v>0</v>
      </c>
      <c r="N12959">
        <v>0</v>
      </c>
      <c r="O12959">
        <v>0</v>
      </c>
      <c r="P12959">
        <v>1935540</v>
      </c>
      <c r="Q12959">
        <v>248236</v>
      </c>
      <c r="R12959" t="s">
        <v>829</v>
      </c>
      <c r="S12959">
        <v>2183776</v>
      </c>
      <c r="T12959">
        <v>15202</v>
      </c>
      <c r="U12959">
        <v>2168574</v>
      </c>
      <c r="V12959">
        <v>77</v>
      </c>
    </row>
    <row r="12960" spans="1:22" x14ac:dyDescent="0.3">
      <c r="A12960">
        <v>202223</v>
      </c>
      <c r="B12960" t="s">
        <v>820</v>
      </c>
      <c r="C12960" t="s">
        <v>821</v>
      </c>
      <c r="D12960" t="s">
        <v>822</v>
      </c>
      <c r="E12960" t="s">
        <v>823</v>
      </c>
      <c r="F12960" t="s">
        <v>876</v>
      </c>
      <c r="G12960" t="s">
        <v>877</v>
      </c>
      <c r="H12960" t="s">
        <v>1144</v>
      </c>
      <c r="I12960">
        <v>869</v>
      </c>
      <c r="J12960" t="s">
        <v>1145</v>
      </c>
      <c r="K12960" t="s">
        <v>842</v>
      </c>
      <c r="L12960" t="s">
        <v>249</v>
      </c>
      <c r="M12960">
        <v>0</v>
      </c>
      <c r="N12960">
        <v>0</v>
      </c>
      <c r="O12960">
        <v>0</v>
      </c>
      <c r="P12960">
        <v>2227143</v>
      </c>
      <c r="Q12960">
        <v>258021</v>
      </c>
      <c r="R12960" t="s">
        <v>829</v>
      </c>
      <c r="S12960">
        <v>2485164</v>
      </c>
      <c r="T12960">
        <v>10309</v>
      </c>
      <c r="U12960">
        <v>2474855</v>
      </c>
      <c r="V12960">
        <v>88</v>
      </c>
    </row>
    <row r="12961" spans="1:22" x14ac:dyDescent="0.3">
      <c r="A12961">
        <v>202324</v>
      </c>
      <c r="B12961" t="s">
        <v>820</v>
      </c>
      <c r="C12961" t="s">
        <v>821</v>
      </c>
      <c r="D12961" t="s">
        <v>822</v>
      </c>
      <c r="E12961" t="s">
        <v>823</v>
      </c>
      <c r="F12961" t="s">
        <v>876</v>
      </c>
      <c r="G12961" t="s">
        <v>877</v>
      </c>
      <c r="H12961" t="s">
        <v>1144</v>
      </c>
      <c r="I12961">
        <v>869</v>
      </c>
      <c r="J12961" t="s">
        <v>1145</v>
      </c>
      <c r="K12961" t="s">
        <v>842</v>
      </c>
      <c r="L12961" t="s">
        <v>249</v>
      </c>
      <c r="M12961">
        <v>0</v>
      </c>
      <c r="N12961">
        <v>0</v>
      </c>
      <c r="O12961">
        <v>0</v>
      </c>
      <c r="P12961">
        <v>3082358</v>
      </c>
      <c r="Q12961">
        <v>351110</v>
      </c>
      <c r="R12961" t="s">
        <v>829</v>
      </c>
      <c r="S12961">
        <v>3433468</v>
      </c>
      <c r="T12961">
        <v>4227</v>
      </c>
      <c r="U12961">
        <v>3429241</v>
      </c>
      <c r="V12961">
        <v>122</v>
      </c>
    </row>
    <row r="12962" spans="1:22" x14ac:dyDescent="0.3">
      <c r="A12962">
        <v>202122</v>
      </c>
      <c r="B12962" t="s">
        <v>820</v>
      </c>
      <c r="C12962" t="s">
        <v>821</v>
      </c>
      <c r="D12962" t="s">
        <v>822</v>
      </c>
      <c r="E12962" t="s">
        <v>823</v>
      </c>
      <c r="F12962" t="s">
        <v>876</v>
      </c>
      <c r="G12962" t="s">
        <v>877</v>
      </c>
      <c r="H12962" t="s">
        <v>1144</v>
      </c>
      <c r="I12962">
        <v>869</v>
      </c>
      <c r="J12962" t="s">
        <v>1145</v>
      </c>
      <c r="K12962" t="s">
        <v>842</v>
      </c>
      <c r="L12962" t="s">
        <v>844</v>
      </c>
      <c r="M12962">
        <v>0</v>
      </c>
      <c r="N12962">
        <v>101844</v>
      </c>
      <c r="O12962">
        <v>1251618</v>
      </c>
      <c r="P12962">
        <v>0</v>
      </c>
      <c r="Q12962">
        <v>0</v>
      </c>
      <c r="R12962" t="s">
        <v>829</v>
      </c>
      <c r="S12962">
        <v>1353462</v>
      </c>
      <c r="T12962">
        <v>298194</v>
      </c>
      <c r="U12962">
        <v>1055268</v>
      </c>
      <c r="V12962">
        <v>38</v>
      </c>
    </row>
    <row r="12963" spans="1:22" x14ac:dyDescent="0.3">
      <c r="A12963">
        <v>202223</v>
      </c>
      <c r="B12963" t="s">
        <v>820</v>
      </c>
      <c r="C12963" t="s">
        <v>821</v>
      </c>
      <c r="D12963" t="s">
        <v>822</v>
      </c>
      <c r="E12963" t="s">
        <v>823</v>
      </c>
      <c r="F12963" t="s">
        <v>876</v>
      </c>
      <c r="G12963" t="s">
        <v>877</v>
      </c>
      <c r="H12963" t="s">
        <v>1144</v>
      </c>
      <c r="I12963">
        <v>869</v>
      </c>
      <c r="J12963" t="s">
        <v>1145</v>
      </c>
      <c r="K12963" t="s">
        <v>842</v>
      </c>
      <c r="L12963" t="s">
        <v>844</v>
      </c>
      <c r="M12963">
        <v>0</v>
      </c>
      <c r="N12963">
        <v>318589</v>
      </c>
      <c r="O12963">
        <v>1379254</v>
      </c>
      <c r="P12963">
        <v>0</v>
      </c>
      <c r="Q12963">
        <v>0</v>
      </c>
      <c r="R12963" t="s">
        <v>829</v>
      </c>
      <c r="S12963">
        <v>1697843</v>
      </c>
      <c r="T12963">
        <v>502031</v>
      </c>
      <c r="U12963">
        <v>1195812</v>
      </c>
      <c r="V12963">
        <v>43</v>
      </c>
    </row>
    <row r="12964" spans="1:22" x14ac:dyDescent="0.3">
      <c r="A12964">
        <v>202324</v>
      </c>
      <c r="B12964" t="s">
        <v>820</v>
      </c>
      <c r="C12964" t="s">
        <v>821</v>
      </c>
      <c r="D12964" t="s">
        <v>822</v>
      </c>
      <c r="E12964" t="s">
        <v>823</v>
      </c>
      <c r="F12964" t="s">
        <v>876</v>
      </c>
      <c r="G12964" t="s">
        <v>877</v>
      </c>
      <c r="H12964" t="s">
        <v>1144</v>
      </c>
      <c r="I12964">
        <v>869</v>
      </c>
      <c r="J12964" t="s">
        <v>1145</v>
      </c>
      <c r="K12964" t="s">
        <v>842</v>
      </c>
      <c r="L12964" t="s">
        <v>844</v>
      </c>
      <c r="M12964">
        <v>0</v>
      </c>
      <c r="N12964">
        <v>246606</v>
      </c>
      <c r="O12964">
        <v>1783976</v>
      </c>
      <c r="P12964">
        <v>0</v>
      </c>
      <c r="Q12964">
        <v>0</v>
      </c>
      <c r="R12964" t="s">
        <v>829</v>
      </c>
      <c r="S12964">
        <v>2030582</v>
      </c>
      <c r="T12964">
        <v>428735</v>
      </c>
      <c r="U12964">
        <v>1601847</v>
      </c>
      <c r="V12964">
        <v>57</v>
      </c>
    </row>
    <row r="12965" spans="1:22" x14ac:dyDescent="0.3">
      <c r="A12965">
        <v>202122</v>
      </c>
      <c r="B12965" t="s">
        <v>820</v>
      </c>
      <c r="C12965" t="s">
        <v>821</v>
      </c>
      <c r="D12965" t="s">
        <v>822</v>
      </c>
      <c r="E12965" t="s">
        <v>823</v>
      </c>
      <c r="F12965" t="s">
        <v>876</v>
      </c>
      <c r="G12965" t="s">
        <v>877</v>
      </c>
      <c r="H12965" t="s">
        <v>1144</v>
      </c>
      <c r="I12965">
        <v>869</v>
      </c>
      <c r="J12965" t="s">
        <v>1145</v>
      </c>
      <c r="K12965" t="s">
        <v>842</v>
      </c>
      <c r="L12965" t="s">
        <v>251</v>
      </c>
      <c r="M12965" t="s">
        <v>829</v>
      </c>
      <c r="N12965" t="s">
        <v>829</v>
      </c>
      <c r="O12965">
        <v>0</v>
      </c>
      <c r="P12965">
        <v>0</v>
      </c>
      <c r="Q12965">
        <v>0</v>
      </c>
      <c r="R12965">
        <v>270998</v>
      </c>
      <c r="S12965">
        <v>270998</v>
      </c>
      <c r="T12965">
        <v>19772</v>
      </c>
      <c r="U12965">
        <v>251226</v>
      </c>
      <c r="V12965">
        <v>9</v>
      </c>
    </row>
    <row r="12966" spans="1:22" x14ac:dyDescent="0.3">
      <c r="A12966">
        <v>202223</v>
      </c>
      <c r="B12966" t="s">
        <v>820</v>
      </c>
      <c r="C12966" t="s">
        <v>821</v>
      </c>
      <c r="D12966" t="s">
        <v>822</v>
      </c>
      <c r="E12966" t="s">
        <v>823</v>
      </c>
      <c r="F12966" t="s">
        <v>876</v>
      </c>
      <c r="G12966" t="s">
        <v>877</v>
      </c>
      <c r="H12966" t="s">
        <v>1144</v>
      </c>
      <c r="I12966">
        <v>869</v>
      </c>
      <c r="J12966" t="s">
        <v>1145</v>
      </c>
      <c r="K12966" t="s">
        <v>842</v>
      </c>
      <c r="L12966" t="s">
        <v>251</v>
      </c>
      <c r="M12966" t="s">
        <v>829</v>
      </c>
      <c r="N12966" t="s">
        <v>829</v>
      </c>
      <c r="O12966">
        <v>0</v>
      </c>
      <c r="P12966">
        <v>0</v>
      </c>
      <c r="Q12966">
        <v>0</v>
      </c>
      <c r="R12966">
        <v>361101</v>
      </c>
      <c r="S12966">
        <v>361101</v>
      </c>
      <c r="T12966">
        <v>35587</v>
      </c>
      <c r="U12966">
        <v>325514</v>
      </c>
      <c r="V12966">
        <v>12</v>
      </c>
    </row>
    <row r="12967" spans="1:22" x14ac:dyDescent="0.3">
      <c r="A12967">
        <v>202324</v>
      </c>
      <c r="B12967" t="s">
        <v>820</v>
      </c>
      <c r="C12967" t="s">
        <v>821</v>
      </c>
      <c r="D12967" t="s">
        <v>822</v>
      </c>
      <c r="E12967" t="s">
        <v>823</v>
      </c>
      <c r="F12967" t="s">
        <v>876</v>
      </c>
      <c r="G12967" t="s">
        <v>877</v>
      </c>
      <c r="H12967" t="s">
        <v>1144</v>
      </c>
      <c r="I12967">
        <v>869</v>
      </c>
      <c r="J12967" t="s">
        <v>1145</v>
      </c>
      <c r="K12967" t="s">
        <v>842</v>
      </c>
      <c r="L12967" t="s">
        <v>251</v>
      </c>
      <c r="M12967" t="s">
        <v>829</v>
      </c>
      <c r="N12967" t="s">
        <v>829</v>
      </c>
      <c r="O12967">
        <v>0</v>
      </c>
      <c r="P12967">
        <v>0</v>
      </c>
      <c r="Q12967">
        <v>0</v>
      </c>
      <c r="R12967">
        <v>461200</v>
      </c>
      <c r="S12967">
        <v>461200</v>
      </c>
      <c r="T12967">
        <v>31494</v>
      </c>
      <c r="U12967">
        <v>429706</v>
      </c>
      <c r="V12967">
        <v>15</v>
      </c>
    </row>
    <row r="12968" spans="1:22" x14ac:dyDescent="0.3">
      <c r="A12968">
        <v>202122</v>
      </c>
      <c r="B12968" t="s">
        <v>820</v>
      </c>
      <c r="C12968" t="s">
        <v>821</v>
      </c>
      <c r="D12968" t="s">
        <v>822</v>
      </c>
      <c r="E12968" t="s">
        <v>823</v>
      </c>
      <c r="F12968" t="s">
        <v>876</v>
      </c>
      <c r="G12968" t="s">
        <v>877</v>
      </c>
      <c r="H12968" t="s">
        <v>1144</v>
      </c>
      <c r="I12968">
        <v>869</v>
      </c>
      <c r="J12968" t="s">
        <v>1145</v>
      </c>
      <c r="K12968" t="s">
        <v>842</v>
      </c>
      <c r="L12968" t="s">
        <v>253</v>
      </c>
      <c r="M12968" t="s">
        <v>829</v>
      </c>
      <c r="N12968" t="s">
        <v>829</v>
      </c>
      <c r="O12968">
        <v>0</v>
      </c>
      <c r="P12968">
        <v>0</v>
      </c>
      <c r="Q12968">
        <v>0</v>
      </c>
      <c r="R12968">
        <v>109402</v>
      </c>
      <c r="S12968">
        <v>109402</v>
      </c>
      <c r="T12968">
        <v>12423</v>
      </c>
      <c r="U12968">
        <v>96979</v>
      </c>
      <c r="V12968">
        <v>3</v>
      </c>
    </row>
    <row r="12969" spans="1:22" x14ac:dyDescent="0.3">
      <c r="A12969">
        <v>202223</v>
      </c>
      <c r="B12969" t="s">
        <v>820</v>
      </c>
      <c r="C12969" t="s">
        <v>821</v>
      </c>
      <c r="D12969" t="s">
        <v>822</v>
      </c>
      <c r="E12969" t="s">
        <v>823</v>
      </c>
      <c r="F12969" t="s">
        <v>876</v>
      </c>
      <c r="G12969" t="s">
        <v>877</v>
      </c>
      <c r="H12969" t="s">
        <v>1144</v>
      </c>
      <c r="I12969">
        <v>869</v>
      </c>
      <c r="J12969" t="s">
        <v>1145</v>
      </c>
      <c r="K12969" t="s">
        <v>842</v>
      </c>
      <c r="L12969" t="s">
        <v>253</v>
      </c>
      <c r="M12969" t="s">
        <v>829</v>
      </c>
      <c r="N12969" t="s">
        <v>829</v>
      </c>
      <c r="O12969">
        <v>0</v>
      </c>
      <c r="P12969">
        <v>0</v>
      </c>
      <c r="Q12969">
        <v>0</v>
      </c>
      <c r="R12969">
        <v>131208</v>
      </c>
      <c r="S12969">
        <v>131208</v>
      </c>
      <c r="T12969">
        <v>9867</v>
      </c>
      <c r="U12969">
        <v>121341</v>
      </c>
      <c r="V12969">
        <v>4</v>
      </c>
    </row>
    <row r="12970" spans="1:22" x14ac:dyDescent="0.3">
      <c r="A12970">
        <v>202324</v>
      </c>
      <c r="B12970" t="s">
        <v>820</v>
      </c>
      <c r="C12970" t="s">
        <v>821</v>
      </c>
      <c r="D12970" t="s">
        <v>822</v>
      </c>
      <c r="E12970" t="s">
        <v>823</v>
      </c>
      <c r="F12970" t="s">
        <v>876</v>
      </c>
      <c r="G12970" t="s">
        <v>877</v>
      </c>
      <c r="H12970" t="s">
        <v>1144</v>
      </c>
      <c r="I12970">
        <v>869</v>
      </c>
      <c r="J12970" t="s">
        <v>1145</v>
      </c>
      <c r="K12970" t="s">
        <v>842</v>
      </c>
      <c r="L12970" t="s">
        <v>253</v>
      </c>
      <c r="M12970" t="s">
        <v>829</v>
      </c>
      <c r="N12970" t="s">
        <v>829</v>
      </c>
      <c r="O12970">
        <v>0</v>
      </c>
      <c r="P12970">
        <v>0</v>
      </c>
      <c r="Q12970">
        <v>0</v>
      </c>
      <c r="R12970">
        <v>153459</v>
      </c>
      <c r="S12970">
        <v>153459</v>
      </c>
      <c r="T12970">
        <v>8200</v>
      </c>
      <c r="U12970">
        <v>145259</v>
      </c>
      <c r="V12970">
        <v>5</v>
      </c>
    </row>
    <row r="12971" spans="1:22" x14ac:dyDescent="0.3">
      <c r="A12971">
        <v>202122</v>
      </c>
      <c r="B12971" t="s">
        <v>820</v>
      </c>
      <c r="C12971" t="s">
        <v>821</v>
      </c>
      <c r="D12971" t="s">
        <v>822</v>
      </c>
      <c r="E12971" t="s">
        <v>823</v>
      </c>
      <c r="F12971" t="s">
        <v>876</v>
      </c>
      <c r="G12971" t="s">
        <v>877</v>
      </c>
      <c r="H12971" t="s">
        <v>1144</v>
      </c>
      <c r="I12971">
        <v>869</v>
      </c>
      <c r="J12971" t="s">
        <v>1145</v>
      </c>
      <c r="K12971" t="s">
        <v>842</v>
      </c>
      <c r="L12971" t="s">
        <v>845</v>
      </c>
      <c r="M12971" t="s">
        <v>829</v>
      </c>
      <c r="N12971" t="s">
        <v>829</v>
      </c>
      <c r="O12971">
        <v>0</v>
      </c>
      <c r="P12971">
        <v>0</v>
      </c>
      <c r="Q12971">
        <v>0</v>
      </c>
      <c r="R12971">
        <v>139837</v>
      </c>
      <c r="S12971">
        <v>139837</v>
      </c>
      <c r="T12971">
        <v>110070</v>
      </c>
      <c r="U12971">
        <v>29767</v>
      </c>
      <c r="V12971">
        <v>1</v>
      </c>
    </row>
    <row r="12972" spans="1:22" x14ac:dyDescent="0.3">
      <c r="A12972">
        <v>202223</v>
      </c>
      <c r="B12972" t="s">
        <v>820</v>
      </c>
      <c r="C12972" t="s">
        <v>821</v>
      </c>
      <c r="D12972" t="s">
        <v>822</v>
      </c>
      <c r="E12972" t="s">
        <v>823</v>
      </c>
      <c r="F12972" t="s">
        <v>876</v>
      </c>
      <c r="G12972" t="s">
        <v>877</v>
      </c>
      <c r="H12972" t="s">
        <v>1144</v>
      </c>
      <c r="I12972">
        <v>869</v>
      </c>
      <c r="J12972" t="s">
        <v>1145</v>
      </c>
      <c r="K12972" t="s">
        <v>842</v>
      </c>
      <c r="L12972" t="s">
        <v>845</v>
      </c>
      <c r="M12972" t="s">
        <v>829</v>
      </c>
      <c r="N12972" t="s">
        <v>829</v>
      </c>
      <c r="O12972">
        <v>0</v>
      </c>
      <c r="P12972">
        <v>0</v>
      </c>
      <c r="Q12972">
        <v>0</v>
      </c>
      <c r="R12972">
        <v>136312</v>
      </c>
      <c r="S12972">
        <v>136312</v>
      </c>
      <c r="T12972">
        <v>109934</v>
      </c>
      <c r="U12972">
        <v>26378</v>
      </c>
      <c r="V12972">
        <v>1</v>
      </c>
    </row>
    <row r="12973" spans="1:22" x14ac:dyDescent="0.3">
      <c r="A12973">
        <v>202324</v>
      </c>
      <c r="B12973" t="s">
        <v>820</v>
      </c>
      <c r="C12973" t="s">
        <v>821</v>
      </c>
      <c r="D12973" t="s">
        <v>822</v>
      </c>
      <c r="E12973" t="s">
        <v>823</v>
      </c>
      <c r="F12973" t="s">
        <v>876</v>
      </c>
      <c r="G12973" t="s">
        <v>877</v>
      </c>
      <c r="H12973" t="s">
        <v>1144</v>
      </c>
      <c r="I12973">
        <v>869</v>
      </c>
      <c r="J12973" t="s">
        <v>1145</v>
      </c>
      <c r="K12973" t="s">
        <v>842</v>
      </c>
      <c r="L12973" t="s">
        <v>845</v>
      </c>
      <c r="M12973" t="s">
        <v>829</v>
      </c>
      <c r="N12973" t="s">
        <v>829</v>
      </c>
      <c r="O12973">
        <v>0</v>
      </c>
      <c r="P12973">
        <v>0</v>
      </c>
      <c r="Q12973">
        <v>0</v>
      </c>
      <c r="R12973">
        <v>167575</v>
      </c>
      <c r="S12973">
        <v>167575</v>
      </c>
      <c r="T12973">
        <v>121685</v>
      </c>
      <c r="U12973">
        <v>45890</v>
      </c>
      <c r="V12973">
        <v>2</v>
      </c>
    </row>
    <row r="12974" spans="1:22" x14ac:dyDescent="0.3">
      <c r="A12974">
        <v>202122</v>
      </c>
      <c r="B12974" t="s">
        <v>820</v>
      </c>
      <c r="C12974" t="s">
        <v>821</v>
      </c>
      <c r="D12974" t="s">
        <v>822</v>
      </c>
      <c r="E12974" t="s">
        <v>823</v>
      </c>
      <c r="F12974" t="s">
        <v>926</v>
      </c>
      <c r="G12974" t="s">
        <v>927</v>
      </c>
      <c r="H12974" t="s">
        <v>1146</v>
      </c>
      <c r="I12974">
        <v>941</v>
      </c>
      <c r="J12974" t="s">
        <v>1147</v>
      </c>
      <c r="K12974" t="s">
        <v>828</v>
      </c>
      <c r="L12974" t="s">
        <v>336</v>
      </c>
      <c r="M12974">
        <v>0</v>
      </c>
      <c r="N12974">
        <v>500311</v>
      </c>
      <c r="O12974">
        <v>422289</v>
      </c>
      <c r="P12974">
        <v>2586046</v>
      </c>
      <c r="Q12974">
        <v>0</v>
      </c>
      <c r="R12974" t="s">
        <v>829</v>
      </c>
      <c r="S12974">
        <v>3508646</v>
      </c>
      <c r="T12974" t="s">
        <v>829</v>
      </c>
      <c r="U12974">
        <v>3508646</v>
      </c>
      <c r="V12974">
        <v>237</v>
      </c>
    </row>
    <row r="12975" spans="1:22" x14ac:dyDescent="0.3">
      <c r="A12975">
        <v>202223</v>
      </c>
      <c r="B12975" t="s">
        <v>820</v>
      </c>
      <c r="C12975" t="s">
        <v>821</v>
      </c>
      <c r="D12975" t="s">
        <v>822</v>
      </c>
      <c r="E12975" t="s">
        <v>823</v>
      </c>
      <c r="F12975" t="s">
        <v>926</v>
      </c>
      <c r="G12975" t="s">
        <v>927</v>
      </c>
      <c r="H12975" t="s">
        <v>1146</v>
      </c>
      <c r="I12975">
        <v>941</v>
      </c>
      <c r="J12975" t="s">
        <v>1147</v>
      </c>
      <c r="K12975" t="s">
        <v>828</v>
      </c>
      <c r="L12975" t="s">
        <v>336</v>
      </c>
      <c r="M12975">
        <v>0</v>
      </c>
      <c r="N12975">
        <v>314668</v>
      </c>
      <c r="O12975">
        <v>0</v>
      </c>
      <c r="P12975">
        <v>2422102</v>
      </c>
      <c r="Q12975">
        <v>0</v>
      </c>
      <c r="R12975" t="s">
        <v>829</v>
      </c>
      <c r="S12975">
        <v>2736770</v>
      </c>
      <c r="T12975" t="s">
        <v>829</v>
      </c>
      <c r="U12975">
        <v>2736770</v>
      </c>
      <c r="V12975">
        <v>186</v>
      </c>
    </row>
    <row r="12976" spans="1:22" x14ac:dyDescent="0.3">
      <c r="A12976">
        <v>202324</v>
      </c>
      <c r="B12976" t="s">
        <v>820</v>
      </c>
      <c r="C12976" t="s">
        <v>821</v>
      </c>
      <c r="D12976" t="s">
        <v>822</v>
      </c>
      <c r="E12976" t="s">
        <v>823</v>
      </c>
      <c r="F12976" t="s">
        <v>926</v>
      </c>
      <c r="G12976" t="s">
        <v>927</v>
      </c>
      <c r="H12976" t="s">
        <v>1146</v>
      </c>
      <c r="I12976">
        <v>941</v>
      </c>
      <c r="J12976" t="s">
        <v>1147</v>
      </c>
      <c r="K12976" t="s">
        <v>828</v>
      </c>
      <c r="L12976" t="s">
        <v>336</v>
      </c>
      <c r="M12976">
        <v>0</v>
      </c>
      <c r="N12976">
        <v>1637392</v>
      </c>
      <c r="O12976">
        <v>0</v>
      </c>
      <c r="P12976">
        <v>4021933</v>
      </c>
      <c r="Q12976">
        <v>0</v>
      </c>
      <c r="R12976" t="s">
        <v>829</v>
      </c>
      <c r="S12976">
        <v>5659325</v>
      </c>
      <c r="T12976" t="s">
        <v>829</v>
      </c>
      <c r="U12976">
        <v>5659325</v>
      </c>
      <c r="V12976">
        <v>403</v>
      </c>
    </row>
    <row r="12977" spans="1:22" x14ac:dyDescent="0.3">
      <c r="A12977">
        <v>202122</v>
      </c>
      <c r="B12977" t="s">
        <v>820</v>
      </c>
      <c r="C12977" t="s">
        <v>821</v>
      </c>
      <c r="D12977" t="s">
        <v>822</v>
      </c>
      <c r="E12977" t="s">
        <v>823</v>
      </c>
      <c r="F12977" t="s">
        <v>926</v>
      </c>
      <c r="G12977" t="s">
        <v>927</v>
      </c>
      <c r="H12977" t="s">
        <v>1146</v>
      </c>
      <c r="I12977">
        <v>941</v>
      </c>
      <c r="J12977" t="s">
        <v>1147</v>
      </c>
      <c r="K12977" t="s">
        <v>828</v>
      </c>
      <c r="L12977" t="s">
        <v>235</v>
      </c>
      <c r="M12977" t="s">
        <v>829</v>
      </c>
      <c r="N12977">
        <v>0</v>
      </c>
      <c r="O12977">
        <v>0</v>
      </c>
      <c r="P12977" t="s">
        <v>829</v>
      </c>
      <c r="Q12977" t="s">
        <v>829</v>
      </c>
      <c r="R12977" t="s">
        <v>829</v>
      </c>
      <c r="S12977">
        <v>0</v>
      </c>
      <c r="T12977">
        <v>0</v>
      </c>
      <c r="U12977">
        <v>0</v>
      </c>
      <c r="V12977">
        <v>0</v>
      </c>
    </row>
    <row r="12978" spans="1:22" x14ac:dyDescent="0.3">
      <c r="A12978">
        <v>202223</v>
      </c>
      <c r="B12978" t="s">
        <v>820</v>
      </c>
      <c r="C12978" t="s">
        <v>821</v>
      </c>
      <c r="D12978" t="s">
        <v>822</v>
      </c>
      <c r="E12978" t="s">
        <v>823</v>
      </c>
      <c r="F12978" t="s">
        <v>926</v>
      </c>
      <c r="G12978" t="s">
        <v>927</v>
      </c>
      <c r="H12978" t="s">
        <v>1146</v>
      </c>
      <c r="I12978">
        <v>941</v>
      </c>
      <c r="J12978" t="s">
        <v>1147</v>
      </c>
      <c r="K12978" t="s">
        <v>828</v>
      </c>
      <c r="L12978" t="s">
        <v>235</v>
      </c>
      <c r="M12978" t="s">
        <v>829</v>
      </c>
      <c r="N12978">
        <v>0</v>
      </c>
      <c r="O12978">
        <v>0</v>
      </c>
      <c r="P12978" t="s">
        <v>829</v>
      </c>
      <c r="Q12978" t="s">
        <v>829</v>
      </c>
      <c r="R12978" t="s">
        <v>829</v>
      </c>
      <c r="S12978">
        <v>0</v>
      </c>
      <c r="T12978">
        <v>0</v>
      </c>
      <c r="U12978">
        <v>0</v>
      </c>
      <c r="V12978">
        <v>0</v>
      </c>
    </row>
    <row r="12979" spans="1:22" x14ac:dyDescent="0.3">
      <c r="A12979">
        <v>202324</v>
      </c>
      <c r="B12979" t="s">
        <v>820</v>
      </c>
      <c r="C12979" t="s">
        <v>821</v>
      </c>
      <c r="D12979" t="s">
        <v>822</v>
      </c>
      <c r="E12979" t="s">
        <v>823</v>
      </c>
      <c r="F12979" t="s">
        <v>926</v>
      </c>
      <c r="G12979" t="s">
        <v>927</v>
      </c>
      <c r="H12979" t="s">
        <v>1146</v>
      </c>
      <c r="I12979">
        <v>941</v>
      </c>
      <c r="J12979" t="s">
        <v>1147</v>
      </c>
      <c r="K12979" t="s">
        <v>828</v>
      </c>
      <c r="L12979" t="s">
        <v>235</v>
      </c>
      <c r="M12979" t="s">
        <v>829</v>
      </c>
      <c r="N12979">
        <v>0</v>
      </c>
      <c r="O12979">
        <v>0</v>
      </c>
      <c r="P12979" t="s">
        <v>829</v>
      </c>
      <c r="Q12979" t="s">
        <v>829</v>
      </c>
      <c r="R12979" t="s">
        <v>829</v>
      </c>
      <c r="S12979">
        <v>0</v>
      </c>
      <c r="T12979">
        <v>0</v>
      </c>
      <c r="U12979">
        <v>0</v>
      </c>
      <c r="V12979">
        <v>0</v>
      </c>
    </row>
    <row r="12980" spans="1:22" x14ac:dyDescent="0.3">
      <c r="A12980">
        <v>202122</v>
      </c>
      <c r="B12980" t="s">
        <v>820</v>
      </c>
      <c r="C12980" t="s">
        <v>821</v>
      </c>
      <c r="D12980" t="s">
        <v>822</v>
      </c>
      <c r="E12980" t="s">
        <v>823</v>
      </c>
      <c r="F12980" t="s">
        <v>926</v>
      </c>
      <c r="G12980" t="s">
        <v>927</v>
      </c>
      <c r="H12980" t="s">
        <v>1146</v>
      </c>
      <c r="I12980">
        <v>941</v>
      </c>
      <c r="J12980" t="s">
        <v>1147</v>
      </c>
      <c r="K12980" t="s">
        <v>828</v>
      </c>
      <c r="L12980" t="s">
        <v>534</v>
      </c>
      <c r="M12980">
        <v>0</v>
      </c>
      <c r="N12980">
        <v>436445</v>
      </c>
      <c r="O12980">
        <v>0</v>
      </c>
      <c r="P12980">
        <v>3061120</v>
      </c>
      <c r="Q12980">
        <v>0</v>
      </c>
      <c r="R12980" t="s">
        <v>829</v>
      </c>
      <c r="S12980">
        <v>3497565</v>
      </c>
      <c r="T12980">
        <v>0</v>
      </c>
      <c r="U12980">
        <v>3497565</v>
      </c>
      <c r="V12980">
        <v>34</v>
      </c>
    </row>
    <row r="12981" spans="1:22" x14ac:dyDescent="0.3">
      <c r="A12981">
        <v>202223</v>
      </c>
      <c r="B12981" t="s">
        <v>820</v>
      </c>
      <c r="C12981" t="s">
        <v>821</v>
      </c>
      <c r="D12981" t="s">
        <v>822</v>
      </c>
      <c r="E12981" t="s">
        <v>823</v>
      </c>
      <c r="F12981" t="s">
        <v>926</v>
      </c>
      <c r="G12981" t="s">
        <v>927</v>
      </c>
      <c r="H12981" t="s">
        <v>1146</v>
      </c>
      <c r="I12981">
        <v>941</v>
      </c>
      <c r="J12981" t="s">
        <v>1147</v>
      </c>
      <c r="K12981" t="s">
        <v>828</v>
      </c>
      <c r="L12981" t="s">
        <v>534</v>
      </c>
      <c r="M12981">
        <v>0</v>
      </c>
      <c r="N12981">
        <v>680513</v>
      </c>
      <c r="O12981">
        <v>0</v>
      </c>
      <c r="P12981">
        <v>4644546</v>
      </c>
      <c r="Q12981">
        <v>0</v>
      </c>
      <c r="R12981" t="s">
        <v>829</v>
      </c>
      <c r="S12981">
        <v>5325059</v>
      </c>
      <c r="T12981">
        <v>0</v>
      </c>
      <c r="U12981">
        <v>5325059</v>
      </c>
      <c r="V12981">
        <v>53</v>
      </c>
    </row>
    <row r="12982" spans="1:22" x14ac:dyDescent="0.3">
      <c r="A12982">
        <v>202324</v>
      </c>
      <c r="B12982" t="s">
        <v>820</v>
      </c>
      <c r="C12982" t="s">
        <v>821</v>
      </c>
      <c r="D12982" t="s">
        <v>822</v>
      </c>
      <c r="E12982" t="s">
        <v>823</v>
      </c>
      <c r="F12982" t="s">
        <v>926</v>
      </c>
      <c r="G12982" t="s">
        <v>927</v>
      </c>
      <c r="H12982" t="s">
        <v>1146</v>
      </c>
      <c r="I12982">
        <v>941</v>
      </c>
      <c r="J12982" t="s">
        <v>1147</v>
      </c>
      <c r="K12982" t="s">
        <v>828</v>
      </c>
      <c r="L12982" t="s">
        <v>534</v>
      </c>
      <c r="M12982">
        <v>0</v>
      </c>
      <c r="N12982">
        <v>3757600</v>
      </c>
      <c r="O12982">
        <v>0</v>
      </c>
      <c r="P12982">
        <v>2014342</v>
      </c>
      <c r="Q12982">
        <v>0</v>
      </c>
      <c r="R12982" t="s">
        <v>829</v>
      </c>
      <c r="S12982">
        <v>5771942</v>
      </c>
      <c r="T12982">
        <v>42000</v>
      </c>
      <c r="U12982">
        <v>5729942</v>
      </c>
      <c r="V12982">
        <v>57</v>
      </c>
    </row>
    <row r="12983" spans="1:22" x14ac:dyDescent="0.3">
      <c r="A12983">
        <v>202122</v>
      </c>
      <c r="B12983" t="s">
        <v>820</v>
      </c>
      <c r="C12983" t="s">
        <v>821</v>
      </c>
      <c r="D12983" t="s">
        <v>822</v>
      </c>
      <c r="E12983" t="s">
        <v>823</v>
      </c>
      <c r="F12983" t="s">
        <v>926</v>
      </c>
      <c r="G12983" t="s">
        <v>927</v>
      </c>
      <c r="H12983" t="s">
        <v>1146</v>
      </c>
      <c r="I12983">
        <v>941</v>
      </c>
      <c r="J12983" t="s">
        <v>1147</v>
      </c>
      <c r="K12983" t="s">
        <v>828</v>
      </c>
      <c r="L12983" t="s">
        <v>603</v>
      </c>
      <c r="M12983" t="s">
        <v>829</v>
      </c>
      <c r="N12983" t="s">
        <v>829</v>
      </c>
      <c r="O12983" t="s">
        <v>829</v>
      </c>
      <c r="P12983">
        <v>279000</v>
      </c>
      <c r="Q12983">
        <v>0</v>
      </c>
      <c r="R12983">
        <v>0</v>
      </c>
      <c r="S12983">
        <v>279000</v>
      </c>
      <c r="T12983">
        <v>0</v>
      </c>
      <c r="U12983">
        <v>279000</v>
      </c>
      <c r="V12983">
        <v>3</v>
      </c>
    </row>
    <row r="12984" spans="1:22" x14ac:dyDescent="0.3">
      <c r="A12984">
        <v>202223</v>
      </c>
      <c r="B12984" t="s">
        <v>820</v>
      </c>
      <c r="C12984" t="s">
        <v>821</v>
      </c>
      <c r="D12984" t="s">
        <v>822</v>
      </c>
      <c r="E12984" t="s">
        <v>823</v>
      </c>
      <c r="F12984" t="s">
        <v>926</v>
      </c>
      <c r="G12984" t="s">
        <v>927</v>
      </c>
      <c r="H12984" t="s">
        <v>1146</v>
      </c>
      <c r="I12984">
        <v>941</v>
      </c>
      <c r="J12984" t="s">
        <v>1147</v>
      </c>
      <c r="K12984" t="s">
        <v>828</v>
      </c>
      <c r="L12984" t="s">
        <v>603</v>
      </c>
      <c r="M12984" t="s">
        <v>829</v>
      </c>
      <c r="N12984" t="s">
        <v>829</v>
      </c>
      <c r="O12984" t="s">
        <v>829</v>
      </c>
      <c r="P12984">
        <v>279000</v>
      </c>
      <c r="Q12984">
        <v>0</v>
      </c>
      <c r="R12984">
        <v>0</v>
      </c>
      <c r="S12984">
        <v>279000</v>
      </c>
      <c r="T12984">
        <v>0</v>
      </c>
      <c r="U12984">
        <v>279000</v>
      </c>
      <c r="V12984">
        <v>3</v>
      </c>
    </row>
    <row r="12985" spans="1:22" x14ac:dyDescent="0.3">
      <c r="A12985">
        <v>202324</v>
      </c>
      <c r="B12985" t="s">
        <v>820</v>
      </c>
      <c r="C12985" t="s">
        <v>821</v>
      </c>
      <c r="D12985" t="s">
        <v>822</v>
      </c>
      <c r="E12985" t="s">
        <v>823</v>
      </c>
      <c r="F12985" t="s">
        <v>926</v>
      </c>
      <c r="G12985" t="s">
        <v>927</v>
      </c>
      <c r="H12985" t="s">
        <v>1146</v>
      </c>
      <c r="I12985">
        <v>941</v>
      </c>
      <c r="J12985" t="s">
        <v>1147</v>
      </c>
      <c r="K12985" t="s">
        <v>828</v>
      </c>
      <c r="L12985" t="s">
        <v>603</v>
      </c>
      <c r="M12985" t="s">
        <v>829</v>
      </c>
      <c r="N12985" t="s">
        <v>829</v>
      </c>
      <c r="O12985" t="s">
        <v>829</v>
      </c>
      <c r="P12985">
        <v>310248</v>
      </c>
      <c r="Q12985">
        <v>0</v>
      </c>
      <c r="R12985">
        <v>0</v>
      </c>
      <c r="S12985">
        <v>310248</v>
      </c>
      <c r="T12985">
        <v>0</v>
      </c>
      <c r="U12985">
        <v>310248</v>
      </c>
      <c r="V12985">
        <v>3</v>
      </c>
    </row>
    <row r="12986" spans="1:22" x14ac:dyDescent="0.3">
      <c r="A12986">
        <v>202122</v>
      </c>
      <c r="B12986" t="s">
        <v>820</v>
      </c>
      <c r="C12986" t="s">
        <v>821</v>
      </c>
      <c r="D12986" t="s">
        <v>822</v>
      </c>
      <c r="E12986" t="s">
        <v>823</v>
      </c>
      <c r="F12986" t="s">
        <v>926</v>
      </c>
      <c r="G12986" t="s">
        <v>927</v>
      </c>
      <c r="H12986" t="s">
        <v>1146</v>
      </c>
      <c r="I12986">
        <v>941</v>
      </c>
      <c r="J12986" t="s">
        <v>1147</v>
      </c>
      <c r="K12986" t="s">
        <v>828</v>
      </c>
      <c r="L12986" t="s">
        <v>606</v>
      </c>
      <c r="M12986">
        <v>0</v>
      </c>
      <c r="N12986">
        <v>0</v>
      </c>
      <c r="O12986">
        <v>0</v>
      </c>
      <c r="P12986">
        <v>0</v>
      </c>
      <c r="Q12986">
        <v>0</v>
      </c>
      <c r="R12986">
        <v>0</v>
      </c>
      <c r="S12986">
        <v>0</v>
      </c>
      <c r="T12986">
        <v>0</v>
      </c>
      <c r="U12986">
        <v>0</v>
      </c>
      <c r="V12986">
        <v>0</v>
      </c>
    </row>
    <row r="12987" spans="1:22" x14ac:dyDescent="0.3">
      <c r="A12987">
        <v>202223</v>
      </c>
      <c r="B12987" t="s">
        <v>820</v>
      </c>
      <c r="C12987" t="s">
        <v>821</v>
      </c>
      <c r="D12987" t="s">
        <v>822</v>
      </c>
      <c r="E12987" t="s">
        <v>823</v>
      </c>
      <c r="F12987" t="s">
        <v>926</v>
      </c>
      <c r="G12987" t="s">
        <v>927</v>
      </c>
      <c r="H12987" t="s">
        <v>1146</v>
      </c>
      <c r="I12987">
        <v>941</v>
      </c>
      <c r="J12987" t="s">
        <v>1147</v>
      </c>
      <c r="K12987" t="s">
        <v>828</v>
      </c>
      <c r="L12987" t="s">
        <v>606</v>
      </c>
      <c r="M12987">
        <v>0</v>
      </c>
      <c r="N12987">
        <v>0</v>
      </c>
      <c r="O12987">
        <v>0</v>
      </c>
      <c r="P12987">
        <v>0</v>
      </c>
      <c r="Q12987">
        <v>0</v>
      </c>
      <c r="R12987">
        <v>0</v>
      </c>
      <c r="S12987">
        <v>0</v>
      </c>
      <c r="T12987">
        <v>0</v>
      </c>
      <c r="U12987">
        <v>0</v>
      </c>
      <c r="V12987">
        <v>0</v>
      </c>
    </row>
    <row r="12988" spans="1:22" x14ac:dyDescent="0.3">
      <c r="A12988">
        <v>202324</v>
      </c>
      <c r="B12988" t="s">
        <v>820</v>
      </c>
      <c r="C12988" t="s">
        <v>821</v>
      </c>
      <c r="D12988" t="s">
        <v>822</v>
      </c>
      <c r="E12988" t="s">
        <v>823</v>
      </c>
      <c r="F12988" t="s">
        <v>926</v>
      </c>
      <c r="G12988" t="s">
        <v>927</v>
      </c>
      <c r="H12988" t="s">
        <v>1146</v>
      </c>
      <c r="I12988">
        <v>941</v>
      </c>
      <c r="J12988" t="s">
        <v>1147</v>
      </c>
      <c r="K12988" t="s">
        <v>828</v>
      </c>
      <c r="L12988" t="s">
        <v>606</v>
      </c>
      <c r="M12988">
        <v>0</v>
      </c>
      <c r="N12988">
        <v>0</v>
      </c>
      <c r="O12988">
        <v>0</v>
      </c>
      <c r="P12988">
        <v>0</v>
      </c>
      <c r="Q12988">
        <v>0</v>
      </c>
      <c r="R12988">
        <v>0</v>
      </c>
      <c r="S12988">
        <v>0</v>
      </c>
      <c r="T12988">
        <v>0</v>
      </c>
      <c r="U12988">
        <v>0</v>
      </c>
      <c r="V12988">
        <v>0</v>
      </c>
    </row>
    <row r="12989" spans="1:22" x14ac:dyDescent="0.3">
      <c r="A12989">
        <v>202122</v>
      </c>
      <c r="B12989" t="s">
        <v>820</v>
      </c>
      <c r="C12989" t="s">
        <v>821</v>
      </c>
      <c r="D12989" t="s">
        <v>822</v>
      </c>
      <c r="E12989" t="s">
        <v>823</v>
      </c>
      <c r="F12989" t="s">
        <v>926</v>
      </c>
      <c r="G12989" t="s">
        <v>927</v>
      </c>
      <c r="H12989" t="s">
        <v>1146</v>
      </c>
      <c r="I12989">
        <v>941</v>
      </c>
      <c r="J12989" t="s">
        <v>1147</v>
      </c>
      <c r="K12989" t="s">
        <v>828</v>
      </c>
      <c r="L12989" t="s">
        <v>609</v>
      </c>
      <c r="M12989" t="s">
        <v>829</v>
      </c>
      <c r="N12989" t="s">
        <v>829</v>
      </c>
      <c r="O12989" t="s">
        <v>829</v>
      </c>
      <c r="P12989" t="s">
        <v>829</v>
      </c>
      <c r="Q12989">
        <v>0</v>
      </c>
      <c r="R12989" t="s">
        <v>829</v>
      </c>
      <c r="S12989">
        <v>0</v>
      </c>
      <c r="T12989">
        <v>0</v>
      </c>
      <c r="U12989">
        <v>0</v>
      </c>
      <c r="V12989">
        <v>0</v>
      </c>
    </row>
    <row r="12990" spans="1:22" x14ac:dyDescent="0.3">
      <c r="A12990">
        <v>202223</v>
      </c>
      <c r="B12990" t="s">
        <v>820</v>
      </c>
      <c r="C12990" t="s">
        <v>821</v>
      </c>
      <c r="D12990" t="s">
        <v>822</v>
      </c>
      <c r="E12990" t="s">
        <v>823</v>
      </c>
      <c r="F12990" t="s">
        <v>926</v>
      </c>
      <c r="G12990" t="s">
        <v>927</v>
      </c>
      <c r="H12990" t="s">
        <v>1146</v>
      </c>
      <c r="I12990">
        <v>941</v>
      </c>
      <c r="J12990" t="s">
        <v>1147</v>
      </c>
      <c r="K12990" t="s">
        <v>828</v>
      </c>
      <c r="L12990" t="s">
        <v>609</v>
      </c>
      <c r="M12990" t="s">
        <v>829</v>
      </c>
      <c r="N12990" t="s">
        <v>829</v>
      </c>
      <c r="O12990" t="s">
        <v>829</v>
      </c>
      <c r="P12990" t="s">
        <v>829</v>
      </c>
      <c r="Q12990">
        <v>0</v>
      </c>
      <c r="R12990" t="s">
        <v>829</v>
      </c>
      <c r="S12990">
        <v>0</v>
      </c>
      <c r="T12990">
        <v>0</v>
      </c>
      <c r="U12990">
        <v>0</v>
      </c>
      <c r="V12990">
        <v>0</v>
      </c>
    </row>
    <row r="12991" spans="1:22" x14ac:dyDescent="0.3">
      <c r="A12991">
        <v>202122</v>
      </c>
      <c r="B12991" t="s">
        <v>820</v>
      </c>
      <c r="C12991" t="s">
        <v>821</v>
      </c>
      <c r="D12991" t="s">
        <v>822</v>
      </c>
      <c r="E12991" t="s">
        <v>823</v>
      </c>
      <c r="F12991" t="s">
        <v>926</v>
      </c>
      <c r="G12991" t="s">
        <v>927</v>
      </c>
      <c r="H12991" t="s">
        <v>1146</v>
      </c>
      <c r="I12991">
        <v>941</v>
      </c>
      <c r="J12991" t="s">
        <v>1147</v>
      </c>
      <c r="K12991" t="s">
        <v>828</v>
      </c>
      <c r="L12991" t="s">
        <v>830</v>
      </c>
      <c r="M12991">
        <v>0</v>
      </c>
      <c r="N12991">
        <v>0</v>
      </c>
      <c r="O12991">
        <v>0</v>
      </c>
      <c r="P12991">
        <v>0</v>
      </c>
      <c r="Q12991">
        <v>0</v>
      </c>
      <c r="R12991">
        <v>0</v>
      </c>
      <c r="S12991">
        <v>0</v>
      </c>
      <c r="T12991">
        <v>0</v>
      </c>
      <c r="U12991">
        <v>0</v>
      </c>
      <c r="V12991">
        <v>0</v>
      </c>
    </row>
    <row r="12992" spans="1:22" x14ac:dyDescent="0.3">
      <c r="A12992">
        <v>202223</v>
      </c>
      <c r="B12992" t="s">
        <v>820</v>
      </c>
      <c r="C12992" t="s">
        <v>821</v>
      </c>
      <c r="D12992" t="s">
        <v>822</v>
      </c>
      <c r="E12992" t="s">
        <v>823</v>
      </c>
      <c r="F12992" t="s">
        <v>926</v>
      </c>
      <c r="G12992" t="s">
        <v>927</v>
      </c>
      <c r="H12992" t="s">
        <v>1146</v>
      </c>
      <c r="I12992">
        <v>941</v>
      </c>
      <c r="J12992" t="s">
        <v>1147</v>
      </c>
      <c r="K12992" t="s">
        <v>828</v>
      </c>
      <c r="L12992" t="s">
        <v>830</v>
      </c>
      <c r="M12992">
        <v>0</v>
      </c>
      <c r="N12992">
        <v>0</v>
      </c>
      <c r="O12992">
        <v>0</v>
      </c>
      <c r="P12992">
        <v>0</v>
      </c>
      <c r="Q12992">
        <v>0</v>
      </c>
      <c r="R12992">
        <v>0</v>
      </c>
      <c r="S12992">
        <v>0</v>
      </c>
      <c r="T12992">
        <v>0</v>
      </c>
      <c r="U12992">
        <v>0</v>
      </c>
      <c r="V12992">
        <v>0</v>
      </c>
    </row>
    <row r="12993" spans="1:22" x14ac:dyDescent="0.3">
      <c r="A12993">
        <v>202324</v>
      </c>
      <c r="B12993" t="s">
        <v>820</v>
      </c>
      <c r="C12993" t="s">
        <v>821</v>
      </c>
      <c r="D12993" t="s">
        <v>822</v>
      </c>
      <c r="E12993" t="s">
        <v>823</v>
      </c>
      <c r="F12993" t="s">
        <v>926</v>
      </c>
      <c r="G12993" t="s">
        <v>927</v>
      </c>
      <c r="H12993" t="s">
        <v>1146</v>
      </c>
      <c r="I12993">
        <v>941</v>
      </c>
      <c r="J12993" t="s">
        <v>1147</v>
      </c>
      <c r="K12993" t="s">
        <v>828</v>
      </c>
      <c r="L12993" t="s">
        <v>830</v>
      </c>
      <c r="M12993">
        <v>0</v>
      </c>
      <c r="N12993">
        <v>0</v>
      </c>
      <c r="O12993">
        <v>0</v>
      </c>
      <c r="P12993">
        <v>0</v>
      </c>
      <c r="Q12993">
        <v>0</v>
      </c>
      <c r="R12993">
        <v>0</v>
      </c>
      <c r="S12993">
        <v>0</v>
      </c>
      <c r="T12993">
        <v>0</v>
      </c>
      <c r="U12993">
        <v>0</v>
      </c>
      <c r="V12993">
        <v>0</v>
      </c>
    </row>
    <row r="12994" spans="1:22" x14ac:dyDescent="0.3">
      <c r="A12994">
        <v>202122</v>
      </c>
      <c r="B12994" t="s">
        <v>820</v>
      </c>
      <c r="C12994" t="s">
        <v>821</v>
      </c>
      <c r="D12994" t="s">
        <v>822</v>
      </c>
      <c r="E12994" t="s">
        <v>823</v>
      </c>
      <c r="F12994" t="s">
        <v>926</v>
      </c>
      <c r="G12994" t="s">
        <v>927</v>
      </c>
      <c r="H12994" t="s">
        <v>1146</v>
      </c>
      <c r="I12994">
        <v>941</v>
      </c>
      <c r="J12994" t="s">
        <v>1147</v>
      </c>
      <c r="K12994" t="s">
        <v>828</v>
      </c>
      <c r="L12994" t="s">
        <v>537</v>
      </c>
      <c r="M12994">
        <v>0</v>
      </c>
      <c r="N12994">
        <v>3366865</v>
      </c>
      <c r="O12994">
        <v>2539995</v>
      </c>
      <c r="P12994">
        <v>9694587</v>
      </c>
      <c r="Q12994">
        <v>693136</v>
      </c>
      <c r="R12994">
        <v>2184656</v>
      </c>
      <c r="S12994">
        <v>18479239</v>
      </c>
      <c r="T12994">
        <v>0</v>
      </c>
      <c r="U12994">
        <v>18479239</v>
      </c>
      <c r="V12994">
        <v>180</v>
      </c>
    </row>
    <row r="12995" spans="1:22" x14ac:dyDescent="0.3">
      <c r="A12995">
        <v>202223</v>
      </c>
      <c r="B12995" t="s">
        <v>820</v>
      </c>
      <c r="C12995" t="s">
        <v>821</v>
      </c>
      <c r="D12995" t="s">
        <v>822</v>
      </c>
      <c r="E12995" t="s">
        <v>823</v>
      </c>
      <c r="F12995" t="s">
        <v>926</v>
      </c>
      <c r="G12995" t="s">
        <v>927</v>
      </c>
      <c r="H12995" t="s">
        <v>1146</v>
      </c>
      <c r="I12995">
        <v>941</v>
      </c>
      <c r="J12995" t="s">
        <v>1147</v>
      </c>
      <c r="K12995" t="s">
        <v>828</v>
      </c>
      <c r="L12995" t="s">
        <v>537</v>
      </c>
      <c r="M12995">
        <v>0</v>
      </c>
      <c r="N12995">
        <v>5645990</v>
      </c>
      <c r="O12995">
        <v>3141790</v>
      </c>
      <c r="P12995">
        <v>10998826</v>
      </c>
      <c r="Q12995">
        <v>1308689</v>
      </c>
      <c r="R12995">
        <v>411598</v>
      </c>
      <c r="S12995">
        <v>21506893</v>
      </c>
      <c r="T12995">
        <v>0</v>
      </c>
      <c r="U12995">
        <v>21506893</v>
      </c>
      <c r="V12995">
        <v>212</v>
      </c>
    </row>
    <row r="12996" spans="1:22" x14ac:dyDescent="0.3">
      <c r="A12996">
        <v>202324</v>
      </c>
      <c r="B12996" t="s">
        <v>820</v>
      </c>
      <c r="C12996" t="s">
        <v>821</v>
      </c>
      <c r="D12996" t="s">
        <v>822</v>
      </c>
      <c r="E12996" t="s">
        <v>823</v>
      </c>
      <c r="F12996" t="s">
        <v>926</v>
      </c>
      <c r="G12996" t="s">
        <v>927</v>
      </c>
      <c r="H12996" t="s">
        <v>1146</v>
      </c>
      <c r="I12996">
        <v>941</v>
      </c>
      <c r="J12996" t="s">
        <v>1147</v>
      </c>
      <c r="K12996" t="s">
        <v>828</v>
      </c>
      <c r="L12996" t="s">
        <v>537</v>
      </c>
      <c r="M12996">
        <v>0</v>
      </c>
      <c r="N12996">
        <v>5500848</v>
      </c>
      <c r="O12996">
        <v>3343354</v>
      </c>
      <c r="P12996">
        <v>9097048</v>
      </c>
      <c r="Q12996">
        <v>2182961</v>
      </c>
      <c r="R12996">
        <v>2903311</v>
      </c>
      <c r="S12996">
        <v>23027522</v>
      </c>
      <c r="T12996">
        <v>66000</v>
      </c>
      <c r="U12996">
        <v>22961522</v>
      </c>
      <c r="V12996">
        <v>227</v>
      </c>
    </row>
    <row r="12997" spans="1:22" x14ac:dyDescent="0.3">
      <c r="A12997">
        <v>202122</v>
      </c>
      <c r="B12997" t="s">
        <v>820</v>
      </c>
      <c r="C12997" t="s">
        <v>821</v>
      </c>
      <c r="D12997" t="s">
        <v>822</v>
      </c>
      <c r="E12997" t="s">
        <v>823</v>
      </c>
      <c r="F12997" t="s">
        <v>926</v>
      </c>
      <c r="G12997" t="s">
        <v>927</v>
      </c>
      <c r="H12997" t="s">
        <v>1146</v>
      </c>
      <c r="I12997">
        <v>941</v>
      </c>
      <c r="J12997" t="s">
        <v>1147</v>
      </c>
      <c r="K12997" t="s">
        <v>828</v>
      </c>
      <c r="L12997" t="s">
        <v>572</v>
      </c>
      <c r="M12997">
        <v>0</v>
      </c>
      <c r="N12997">
        <v>6068340</v>
      </c>
      <c r="O12997">
        <v>5074225</v>
      </c>
      <c r="P12997">
        <v>833683</v>
      </c>
      <c r="Q12997">
        <v>216726</v>
      </c>
      <c r="R12997">
        <v>143579</v>
      </c>
      <c r="S12997">
        <v>12336553</v>
      </c>
      <c r="T12997">
        <v>0</v>
      </c>
      <c r="U12997">
        <v>12336553</v>
      </c>
      <c r="V12997">
        <v>120</v>
      </c>
    </row>
    <row r="12998" spans="1:22" x14ac:dyDescent="0.3">
      <c r="A12998">
        <v>202223</v>
      </c>
      <c r="B12998" t="s">
        <v>820</v>
      </c>
      <c r="C12998" t="s">
        <v>821</v>
      </c>
      <c r="D12998" t="s">
        <v>822</v>
      </c>
      <c r="E12998" t="s">
        <v>823</v>
      </c>
      <c r="F12998" t="s">
        <v>926</v>
      </c>
      <c r="G12998" t="s">
        <v>927</v>
      </c>
      <c r="H12998" t="s">
        <v>1146</v>
      </c>
      <c r="I12998">
        <v>941</v>
      </c>
      <c r="J12998" t="s">
        <v>1147</v>
      </c>
      <c r="K12998" t="s">
        <v>828</v>
      </c>
      <c r="L12998" t="s">
        <v>572</v>
      </c>
      <c r="M12998">
        <v>0</v>
      </c>
      <c r="N12998">
        <v>7513734</v>
      </c>
      <c r="O12998">
        <v>6282835</v>
      </c>
      <c r="P12998">
        <v>1032255</v>
      </c>
      <c r="Q12998">
        <v>268347</v>
      </c>
      <c r="R12998">
        <v>177777</v>
      </c>
      <c r="S12998">
        <v>15274948</v>
      </c>
      <c r="T12998">
        <v>0</v>
      </c>
      <c r="U12998">
        <v>15274948</v>
      </c>
      <c r="V12998">
        <v>151</v>
      </c>
    </row>
    <row r="12999" spans="1:22" x14ac:dyDescent="0.3">
      <c r="A12999">
        <v>202324</v>
      </c>
      <c r="B12999" t="s">
        <v>820</v>
      </c>
      <c r="C12999" t="s">
        <v>821</v>
      </c>
      <c r="D12999" t="s">
        <v>822</v>
      </c>
      <c r="E12999" t="s">
        <v>823</v>
      </c>
      <c r="F12999" t="s">
        <v>926</v>
      </c>
      <c r="G12999" t="s">
        <v>927</v>
      </c>
      <c r="H12999" t="s">
        <v>1146</v>
      </c>
      <c r="I12999">
        <v>941</v>
      </c>
      <c r="J12999" t="s">
        <v>1147</v>
      </c>
      <c r="K12999" t="s">
        <v>828</v>
      </c>
      <c r="L12999" t="s">
        <v>572</v>
      </c>
      <c r="M12999">
        <v>0</v>
      </c>
      <c r="N12999">
        <v>0</v>
      </c>
      <c r="O12999">
        <v>0</v>
      </c>
      <c r="P12999">
        <v>18411674</v>
      </c>
      <c r="Q12999">
        <v>926372</v>
      </c>
      <c r="R12999">
        <v>0</v>
      </c>
      <c r="S12999">
        <v>19338046</v>
      </c>
      <c r="T12999">
        <v>0</v>
      </c>
      <c r="U12999">
        <v>19338046</v>
      </c>
      <c r="V12999">
        <v>191</v>
      </c>
    </row>
    <row r="13000" spans="1:22" x14ac:dyDescent="0.3">
      <c r="A13000">
        <v>202122</v>
      </c>
      <c r="B13000" t="s">
        <v>820</v>
      </c>
      <c r="C13000" t="s">
        <v>821</v>
      </c>
      <c r="D13000" t="s">
        <v>822</v>
      </c>
      <c r="E13000" t="s">
        <v>823</v>
      </c>
      <c r="F13000" t="s">
        <v>926</v>
      </c>
      <c r="G13000" t="s">
        <v>927</v>
      </c>
      <c r="H13000" t="s">
        <v>1146</v>
      </c>
      <c r="I13000">
        <v>941</v>
      </c>
      <c r="J13000" t="s">
        <v>1147</v>
      </c>
      <c r="K13000" t="s">
        <v>828</v>
      </c>
      <c r="L13000" t="s">
        <v>539</v>
      </c>
      <c r="M13000">
        <v>0</v>
      </c>
      <c r="N13000">
        <v>0</v>
      </c>
      <c r="O13000">
        <v>0</v>
      </c>
      <c r="P13000" t="s">
        <v>829</v>
      </c>
      <c r="Q13000" t="s">
        <v>829</v>
      </c>
      <c r="R13000" t="s">
        <v>829</v>
      </c>
      <c r="S13000">
        <v>0</v>
      </c>
      <c r="T13000">
        <v>0</v>
      </c>
      <c r="U13000">
        <v>0</v>
      </c>
      <c r="V13000">
        <v>0</v>
      </c>
    </row>
    <row r="13001" spans="1:22" x14ac:dyDescent="0.3">
      <c r="A13001">
        <v>202223</v>
      </c>
      <c r="B13001" t="s">
        <v>820</v>
      </c>
      <c r="C13001" t="s">
        <v>821</v>
      </c>
      <c r="D13001" t="s">
        <v>822</v>
      </c>
      <c r="E13001" t="s">
        <v>823</v>
      </c>
      <c r="F13001" t="s">
        <v>926</v>
      </c>
      <c r="G13001" t="s">
        <v>927</v>
      </c>
      <c r="H13001" t="s">
        <v>1146</v>
      </c>
      <c r="I13001">
        <v>941</v>
      </c>
      <c r="J13001" t="s">
        <v>1147</v>
      </c>
      <c r="K13001" t="s">
        <v>828</v>
      </c>
      <c r="L13001" t="s">
        <v>539</v>
      </c>
      <c r="M13001">
        <v>0</v>
      </c>
      <c r="N13001">
        <v>0</v>
      </c>
      <c r="O13001">
        <v>0</v>
      </c>
      <c r="P13001" t="s">
        <v>829</v>
      </c>
      <c r="Q13001" t="s">
        <v>829</v>
      </c>
      <c r="R13001" t="s">
        <v>829</v>
      </c>
      <c r="S13001">
        <v>0</v>
      </c>
      <c r="T13001">
        <v>0</v>
      </c>
      <c r="U13001">
        <v>0</v>
      </c>
      <c r="V13001">
        <v>0</v>
      </c>
    </row>
    <row r="13002" spans="1:22" x14ac:dyDescent="0.3">
      <c r="A13002">
        <v>202324</v>
      </c>
      <c r="B13002" t="s">
        <v>820</v>
      </c>
      <c r="C13002" t="s">
        <v>821</v>
      </c>
      <c r="D13002" t="s">
        <v>822</v>
      </c>
      <c r="E13002" t="s">
        <v>823</v>
      </c>
      <c r="F13002" t="s">
        <v>926</v>
      </c>
      <c r="G13002" t="s">
        <v>927</v>
      </c>
      <c r="H13002" t="s">
        <v>1146</v>
      </c>
      <c r="I13002">
        <v>941</v>
      </c>
      <c r="J13002" t="s">
        <v>1147</v>
      </c>
      <c r="K13002" t="s">
        <v>828</v>
      </c>
      <c r="L13002" t="s">
        <v>539</v>
      </c>
      <c r="M13002">
        <v>0</v>
      </c>
      <c r="N13002">
        <v>0</v>
      </c>
      <c r="O13002">
        <v>0</v>
      </c>
      <c r="P13002" t="s">
        <v>829</v>
      </c>
      <c r="Q13002" t="s">
        <v>829</v>
      </c>
      <c r="R13002" t="s">
        <v>829</v>
      </c>
      <c r="S13002">
        <v>0</v>
      </c>
      <c r="T13002">
        <v>0</v>
      </c>
      <c r="U13002">
        <v>0</v>
      </c>
      <c r="V13002">
        <v>0</v>
      </c>
    </row>
    <row r="13003" spans="1:22" x14ac:dyDescent="0.3">
      <c r="A13003">
        <v>202122</v>
      </c>
      <c r="B13003" t="s">
        <v>820</v>
      </c>
      <c r="C13003" t="s">
        <v>821</v>
      </c>
      <c r="D13003" t="s">
        <v>822</v>
      </c>
      <c r="E13003" t="s">
        <v>823</v>
      </c>
      <c r="F13003" t="s">
        <v>926</v>
      </c>
      <c r="G13003" t="s">
        <v>927</v>
      </c>
      <c r="H13003" t="s">
        <v>1146</v>
      </c>
      <c r="I13003">
        <v>941</v>
      </c>
      <c r="J13003" t="s">
        <v>1147</v>
      </c>
      <c r="K13003" t="s">
        <v>828</v>
      </c>
      <c r="L13003" t="s">
        <v>541</v>
      </c>
      <c r="M13003">
        <v>145592</v>
      </c>
      <c r="N13003">
        <v>994551</v>
      </c>
      <c r="O13003">
        <v>831624</v>
      </c>
      <c r="P13003">
        <v>136634</v>
      </c>
      <c r="Q13003">
        <v>35520</v>
      </c>
      <c r="R13003">
        <v>23531</v>
      </c>
      <c r="S13003">
        <v>2167452</v>
      </c>
      <c r="T13003">
        <v>0</v>
      </c>
      <c r="U13003">
        <v>2167452</v>
      </c>
      <c r="V13003">
        <v>21</v>
      </c>
    </row>
    <row r="13004" spans="1:22" x14ac:dyDescent="0.3">
      <c r="A13004">
        <v>202223</v>
      </c>
      <c r="B13004" t="s">
        <v>820</v>
      </c>
      <c r="C13004" t="s">
        <v>821</v>
      </c>
      <c r="D13004" t="s">
        <v>822</v>
      </c>
      <c r="E13004" t="s">
        <v>823</v>
      </c>
      <c r="F13004" t="s">
        <v>926</v>
      </c>
      <c r="G13004" t="s">
        <v>927</v>
      </c>
      <c r="H13004" t="s">
        <v>1146</v>
      </c>
      <c r="I13004">
        <v>941</v>
      </c>
      <c r="J13004" t="s">
        <v>1147</v>
      </c>
      <c r="K13004" t="s">
        <v>828</v>
      </c>
      <c r="L13004" t="s">
        <v>541</v>
      </c>
      <c r="M13004">
        <v>204332</v>
      </c>
      <c r="N13004">
        <v>1395804</v>
      </c>
      <c r="O13004">
        <v>1167143</v>
      </c>
      <c r="P13004">
        <v>191759</v>
      </c>
      <c r="Q13004">
        <v>49850</v>
      </c>
      <c r="R13004">
        <v>33025</v>
      </c>
      <c r="S13004">
        <v>3041913</v>
      </c>
      <c r="T13004">
        <v>0</v>
      </c>
      <c r="U13004">
        <v>3041913</v>
      </c>
      <c r="V13004">
        <v>30</v>
      </c>
    </row>
    <row r="13005" spans="1:22" x14ac:dyDescent="0.3">
      <c r="A13005">
        <v>202324</v>
      </c>
      <c r="B13005" t="s">
        <v>820</v>
      </c>
      <c r="C13005" t="s">
        <v>821</v>
      </c>
      <c r="D13005" t="s">
        <v>822</v>
      </c>
      <c r="E13005" t="s">
        <v>823</v>
      </c>
      <c r="F13005" t="s">
        <v>926</v>
      </c>
      <c r="G13005" t="s">
        <v>927</v>
      </c>
      <c r="H13005" t="s">
        <v>1146</v>
      </c>
      <c r="I13005">
        <v>941</v>
      </c>
      <c r="J13005" t="s">
        <v>1147</v>
      </c>
      <c r="K13005" t="s">
        <v>828</v>
      </c>
      <c r="L13005" t="s">
        <v>541</v>
      </c>
      <c r="M13005">
        <v>350365</v>
      </c>
      <c r="N13005">
        <v>1573339</v>
      </c>
      <c r="O13005">
        <v>1100676</v>
      </c>
      <c r="P13005">
        <v>201625</v>
      </c>
      <c r="Q13005">
        <v>39664</v>
      </c>
      <c r="R13005">
        <v>39664</v>
      </c>
      <c r="S13005">
        <v>3305333</v>
      </c>
      <c r="T13005">
        <v>0</v>
      </c>
      <c r="U13005">
        <v>3305333</v>
      </c>
      <c r="V13005">
        <v>33</v>
      </c>
    </row>
    <row r="13006" spans="1:22" x14ac:dyDescent="0.3">
      <c r="A13006">
        <v>202122</v>
      </c>
      <c r="B13006" t="s">
        <v>820</v>
      </c>
      <c r="C13006" t="s">
        <v>821</v>
      </c>
      <c r="D13006" t="s">
        <v>822</v>
      </c>
      <c r="E13006" t="s">
        <v>823</v>
      </c>
      <c r="F13006" t="s">
        <v>926</v>
      </c>
      <c r="G13006" t="s">
        <v>927</v>
      </c>
      <c r="H13006" t="s">
        <v>1146</v>
      </c>
      <c r="I13006">
        <v>941</v>
      </c>
      <c r="J13006" t="s">
        <v>1147</v>
      </c>
      <c r="K13006" t="s">
        <v>828</v>
      </c>
      <c r="L13006" t="s">
        <v>831</v>
      </c>
      <c r="M13006" t="s">
        <v>829</v>
      </c>
      <c r="N13006" t="s">
        <v>829</v>
      </c>
      <c r="O13006" t="s">
        <v>829</v>
      </c>
      <c r="P13006">
        <v>0</v>
      </c>
      <c r="Q13006">
        <v>505858</v>
      </c>
      <c r="R13006" t="s">
        <v>829</v>
      </c>
      <c r="S13006">
        <v>505858</v>
      </c>
      <c r="T13006">
        <v>0</v>
      </c>
      <c r="U13006">
        <v>505858</v>
      </c>
      <c r="V13006">
        <v>5</v>
      </c>
    </row>
    <row r="13007" spans="1:22" x14ac:dyDescent="0.3">
      <c r="A13007">
        <v>202223</v>
      </c>
      <c r="B13007" t="s">
        <v>820</v>
      </c>
      <c r="C13007" t="s">
        <v>821</v>
      </c>
      <c r="D13007" t="s">
        <v>822</v>
      </c>
      <c r="E13007" t="s">
        <v>823</v>
      </c>
      <c r="F13007" t="s">
        <v>926</v>
      </c>
      <c r="G13007" t="s">
        <v>927</v>
      </c>
      <c r="H13007" t="s">
        <v>1146</v>
      </c>
      <c r="I13007">
        <v>941</v>
      </c>
      <c r="J13007" t="s">
        <v>1147</v>
      </c>
      <c r="K13007" t="s">
        <v>828</v>
      </c>
      <c r="L13007" t="s">
        <v>831</v>
      </c>
      <c r="M13007" t="s">
        <v>829</v>
      </c>
      <c r="N13007" t="s">
        <v>829</v>
      </c>
      <c r="O13007" t="s">
        <v>829</v>
      </c>
      <c r="P13007">
        <v>0</v>
      </c>
      <c r="Q13007">
        <v>1700068</v>
      </c>
      <c r="R13007" t="s">
        <v>829</v>
      </c>
      <c r="S13007">
        <v>1700068</v>
      </c>
      <c r="T13007">
        <v>0</v>
      </c>
      <c r="U13007">
        <v>1700068</v>
      </c>
      <c r="V13007">
        <v>17</v>
      </c>
    </row>
    <row r="13008" spans="1:22" x14ac:dyDescent="0.3">
      <c r="A13008">
        <v>202324</v>
      </c>
      <c r="B13008" t="s">
        <v>820</v>
      </c>
      <c r="C13008" t="s">
        <v>821</v>
      </c>
      <c r="D13008" t="s">
        <v>822</v>
      </c>
      <c r="E13008" t="s">
        <v>823</v>
      </c>
      <c r="F13008" t="s">
        <v>926</v>
      </c>
      <c r="G13008" t="s">
        <v>927</v>
      </c>
      <c r="H13008" t="s">
        <v>1146</v>
      </c>
      <c r="I13008">
        <v>941</v>
      </c>
      <c r="J13008" t="s">
        <v>1147</v>
      </c>
      <c r="K13008" t="s">
        <v>828</v>
      </c>
      <c r="L13008" t="s">
        <v>831</v>
      </c>
      <c r="M13008" t="s">
        <v>829</v>
      </c>
      <c r="N13008" t="s">
        <v>829</v>
      </c>
      <c r="O13008" t="s">
        <v>829</v>
      </c>
      <c r="P13008">
        <v>0</v>
      </c>
      <c r="Q13008">
        <v>85003</v>
      </c>
      <c r="R13008" t="s">
        <v>829</v>
      </c>
      <c r="S13008">
        <v>85003</v>
      </c>
      <c r="T13008">
        <v>0</v>
      </c>
      <c r="U13008">
        <v>85003</v>
      </c>
      <c r="V13008">
        <v>1</v>
      </c>
    </row>
    <row r="13009" spans="1:22" x14ac:dyDescent="0.3">
      <c r="A13009">
        <v>202122</v>
      </c>
      <c r="B13009" t="s">
        <v>820</v>
      </c>
      <c r="C13009" t="s">
        <v>821</v>
      </c>
      <c r="D13009" t="s">
        <v>822</v>
      </c>
      <c r="E13009" t="s">
        <v>823</v>
      </c>
      <c r="F13009" t="s">
        <v>926</v>
      </c>
      <c r="G13009" t="s">
        <v>927</v>
      </c>
      <c r="H13009" t="s">
        <v>1146</v>
      </c>
      <c r="I13009">
        <v>941</v>
      </c>
      <c r="J13009" t="s">
        <v>1147</v>
      </c>
      <c r="K13009" t="s">
        <v>828</v>
      </c>
      <c r="L13009" t="s">
        <v>832</v>
      </c>
      <c r="M13009">
        <v>0</v>
      </c>
      <c r="N13009">
        <v>0</v>
      </c>
      <c r="O13009">
        <v>0</v>
      </c>
      <c r="P13009">
        <v>0</v>
      </c>
      <c r="Q13009">
        <v>0</v>
      </c>
      <c r="R13009">
        <v>0</v>
      </c>
      <c r="S13009">
        <v>0</v>
      </c>
      <c r="T13009">
        <v>0</v>
      </c>
      <c r="U13009">
        <v>0</v>
      </c>
      <c r="V13009">
        <v>0</v>
      </c>
    </row>
    <row r="13010" spans="1:22" x14ac:dyDescent="0.3">
      <c r="A13010">
        <v>202223</v>
      </c>
      <c r="B13010" t="s">
        <v>820</v>
      </c>
      <c r="C13010" t="s">
        <v>821</v>
      </c>
      <c r="D13010" t="s">
        <v>822</v>
      </c>
      <c r="E13010" t="s">
        <v>823</v>
      </c>
      <c r="F13010" t="s">
        <v>926</v>
      </c>
      <c r="G13010" t="s">
        <v>927</v>
      </c>
      <c r="H13010" t="s">
        <v>1146</v>
      </c>
      <c r="I13010">
        <v>941</v>
      </c>
      <c r="J13010" t="s">
        <v>1147</v>
      </c>
      <c r="K13010" t="s">
        <v>828</v>
      </c>
      <c r="L13010" t="s">
        <v>832</v>
      </c>
      <c r="M13010">
        <v>0</v>
      </c>
      <c r="N13010">
        <v>0</v>
      </c>
      <c r="O13010">
        <v>0</v>
      </c>
      <c r="P13010">
        <v>0</v>
      </c>
      <c r="Q13010">
        <v>0</v>
      </c>
      <c r="R13010">
        <v>0</v>
      </c>
      <c r="S13010">
        <v>0</v>
      </c>
      <c r="T13010">
        <v>0</v>
      </c>
      <c r="U13010">
        <v>0</v>
      </c>
      <c r="V13010">
        <v>0</v>
      </c>
    </row>
    <row r="13011" spans="1:22" x14ac:dyDescent="0.3">
      <c r="A13011">
        <v>202324</v>
      </c>
      <c r="B13011" t="s">
        <v>820</v>
      </c>
      <c r="C13011" t="s">
        <v>821</v>
      </c>
      <c r="D13011" t="s">
        <v>822</v>
      </c>
      <c r="E13011" t="s">
        <v>823</v>
      </c>
      <c r="F13011" t="s">
        <v>926</v>
      </c>
      <c r="G13011" t="s">
        <v>927</v>
      </c>
      <c r="H13011" t="s">
        <v>1146</v>
      </c>
      <c r="I13011">
        <v>941</v>
      </c>
      <c r="J13011" t="s">
        <v>1147</v>
      </c>
      <c r="K13011" t="s">
        <v>828</v>
      </c>
      <c r="L13011" t="s">
        <v>832</v>
      </c>
      <c r="M13011">
        <v>0</v>
      </c>
      <c r="N13011">
        <v>0</v>
      </c>
      <c r="O13011">
        <v>0</v>
      </c>
      <c r="P13011">
        <v>0</v>
      </c>
      <c r="Q13011">
        <v>0</v>
      </c>
      <c r="R13011">
        <v>0</v>
      </c>
      <c r="S13011">
        <v>0</v>
      </c>
      <c r="T13011">
        <v>0</v>
      </c>
      <c r="U13011">
        <v>0</v>
      </c>
      <c r="V13011">
        <v>0</v>
      </c>
    </row>
    <row r="13012" spans="1:22" x14ac:dyDescent="0.3">
      <c r="A13012">
        <v>202122</v>
      </c>
      <c r="B13012" t="s">
        <v>820</v>
      </c>
      <c r="C13012" t="s">
        <v>821</v>
      </c>
      <c r="D13012" t="s">
        <v>822</v>
      </c>
      <c r="E13012" t="s">
        <v>823</v>
      </c>
      <c r="F13012" t="s">
        <v>926</v>
      </c>
      <c r="G13012" t="s">
        <v>927</v>
      </c>
      <c r="H13012" t="s">
        <v>1146</v>
      </c>
      <c r="I13012">
        <v>941</v>
      </c>
      <c r="J13012" t="s">
        <v>1147</v>
      </c>
      <c r="K13012" t="s">
        <v>828</v>
      </c>
      <c r="L13012" t="s">
        <v>544</v>
      </c>
      <c r="M13012">
        <v>0</v>
      </c>
      <c r="N13012">
        <v>0</v>
      </c>
      <c r="O13012">
        <v>0</v>
      </c>
      <c r="P13012">
        <v>0</v>
      </c>
      <c r="Q13012">
        <v>0</v>
      </c>
      <c r="R13012">
        <v>0</v>
      </c>
      <c r="S13012">
        <v>0</v>
      </c>
      <c r="T13012">
        <v>0</v>
      </c>
      <c r="U13012">
        <v>0</v>
      </c>
      <c r="V13012">
        <v>0</v>
      </c>
    </row>
    <row r="13013" spans="1:22" x14ac:dyDescent="0.3">
      <c r="A13013">
        <v>202223</v>
      </c>
      <c r="B13013" t="s">
        <v>820</v>
      </c>
      <c r="C13013" t="s">
        <v>821</v>
      </c>
      <c r="D13013" t="s">
        <v>822</v>
      </c>
      <c r="E13013" t="s">
        <v>823</v>
      </c>
      <c r="F13013" t="s">
        <v>926</v>
      </c>
      <c r="G13013" t="s">
        <v>927</v>
      </c>
      <c r="H13013" t="s">
        <v>1146</v>
      </c>
      <c r="I13013">
        <v>941</v>
      </c>
      <c r="J13013" t="s">
        <v>1147</v>
      </c>
      <c r="K13013" t="s">
        <v>828</v>
      </c>
      <c r="L13013" t="s">
        <v>544</v>
      </c>
      <c r="M13013">
        <v>0</v>
      </c>
      <c r="N13013">
        <v>0</v>
      </c>
      <c r="O13013">
        <v>0</v>
      </c>
      <c r="P13013">
        <v>0</v>
      </c>
      <c r="Q13013">
        <v>0</v>
      </c>
      <c r="R13013">
        <v>0</v>
      </c>
      <c r="S13013">
        <v>0</v>
      </c>
      <c r="T13013">
        <v>0</v>
      </c>
      <c r="U13013">
        <v>0</v>
      </c>
      <c r="V13013">
        <v>0</v>
      </c>
    </row>
    <row r="13014" spans="1:22" x14ac:dyDescent="0.3">
      <c r="A13014">
        <v>202324</v>
      </c>
      <c r="B13014" t="s">
        <v>820</v>
      </c>
      <c r="C13014" t="s">
        <v>821</v>
      </c>
      <c r="D13014" t="s">
        <v>822</v>
      </c>
      <c r="E13014" t="s">
        <v>823</v>
      </c>
      <c r="F13014" t="s">
        <v>926</v>
      </c>
      <c r="G13014" t="s">
        <v>927</v>
      </c>
      <c r="H13014" t="s">
        <v>1146</v>
      </c>
      <c r="I13014">
        <v>941</v>
      </c>
      <c r="J13014" t="s">
        <v>1147</v>
      </c>
      <c r="K13014" t="s">
        <v>828</v>
      </c>
      <c r="L13014" t="s">
        <v>544</v>
      </c>
      <c r="M13014">
        <v>0</v>
      </c>
      <c r="N13014">
        <v>124950</v>
      </c>
      <c r="O13014">
        <v>104550</v>
      </c>
      <c r="P13014">
        <v>17850</v>
      </c>
      <c r="Q13014">
        <v>5100</v>
      </c>
      <c r="R13014">
        <v>2550</v>
      </c>
      <c r="S13014">
        <v>255000</v>
      </c>
      <c r="T13014">
        <v>0</v>
      </c>
      <c r="U13014">
        <v>255000</v>
      </c>
      <c r="V13014">
        <v>3</v>
      </c>
    </row>
    <row r="13015" spans="1:22" x14ac:dyDescent="0.3">
      <c r="A13015">
        <v>202122</v>
      </c>
      <c r="B13015" t="s">
        <v>820</v>
      </c>
      <c r="C13015" t="s">
        <v>821</v>
      </c>
      <c r="D13015" t="s">
        <v>822</v>
      </c>
      <c r="E13015" t="s">
        <v>823</v>
      </c>
      <c r="F13015" t="s">
        <v>926</v>
      </c>
      <c r="G13015" t="s">
        <v>927</v>
      </c>
      <c r="H13015" t="s">
        <v>1146</v>
      </c>
      <c r="I13015">
        <v>941</v>
      </c>
      <c r="J13015" t="s">
        <v>1147</v>
      </c>
      <c r="K13015" t="s">
        <v>828</v>
      </c>
      <c r="L13015" t="s">
        <v>600</v>
      </c>
      <c r="M13015" t="s">
        <v>829</v>
      </c>
      <c r="N13015" t="s">
        <v>829</v>
      </c>
      <c r="O13015" t="s">
        <v>829</v>
      </c>
      <c r="P13015">
        <v>0</v>
      </c>
      <c r="Q13015">
        <v>0</v>
      </c>
      <c r="R13015" t="s">
        <v>829</v>
      </c>
      <c r="S13015">
        <v>0</v>
      </c>
      <c r="T13015">
        <v>0</v>
      </c>
      <c r="U13015">
        <v>0</v>
      </c>
      <c r="V13015">
        <v>0</v>
      </c>
    </row>
    <row r="13016" spans="1:22" x14ac:dyDescent="0.3">
      <c r="A13016">
        <v>202223</v>
      </c>
      <c r="B13016" t="s">
        <v>820</v>
      </c>
      <c r="C13016" t="s">
        <v>821</v>
      </c>
      <c r="D13016" t="s">
        <v>822</v>
      </c>
      <c r="E13016" t="s">
        <v>823</v>
      </c>
      <c r="F13016" t="s">
        <v>926</v>
      </c>
      <c r="G13016" t="s">
        <v>927</v>
      </c>
      <c r="H13016" t="s">
        <v>1146</v>
      </c>
      <c r="I13016">
        <v>941</v>
      </c>
      <c r="J13016" t="s">
        <v>1147</v>
      </c>
      <c r="K13016" t="s">
        <v>828</v>
      </c>
      <c r="L13016" t="s">
        <v>600</v>
      </c>
      <c r="M13016" t="s">
        <v>829</v>
      </c>
      <c r="N13016" t="s">
        <v>829</v>
      </c>
      <c r="O13016" t="s">
        <v>829</v>
      </c>
      <c r="P13016">
        <v>0</v>
      </c>
      <c r="Q13016">
        <v>0</v>
      </c>
      <c r="R13016" t="s">
        <v>829</v>
      </c>
      <c r="S13016">
        <v>0</v>
      </c>
      <c r="T13016">
        <v>0</v>
      </c>
      <c r="U13016">
        <v>0</v>
      </c>
      <c r="V13016">
        <v>0</v>
      </c>
    </row>
    <row r="13017" spans="1:22" x14ac:dyDescent="0.3">
      <c r="A13017">
        <v>202324</v>
      </c>
      <c r="B13017" t="s">
        <v>820</v>
      </c>
      <c r="C13017" t="s">
        <v>821</v>
      </c>
      <c r="D13017" t="s">
        <v>822</v>
      </c>
      <c r="E13017" t="s">
        <v>823</v>
      </c>
      <c r="F13017" t="s">
        <v>926</v>
      </c>
      <c r="G13017" t="s">
        <v>927</v>
      </c>
      <c r="H13017" t="s">
        <v>1146</v>
      </c>
      <c r="I13017">
        <v>941</v>
      </c>
      <c r="J13017" t="s">
        <v>1147</v>
      </c>
      <c r="K13017" t="s">
        <v>828</v>
      </c>
      <c r="L13017" t="s">
        <v>600</v>
      </c>
      <c r="M13017" t="s">
        <v>829</v>
      </c>
      <c r="N13017" t="s">
        <v>829</v>
      </c>
      <c r="O13017" t="s">
        <v>829</v>
      </c>
      <c r="P13017">
        <v>0</v>
      </c>
      <c r="Q13017">
        <v>0</v>
      </c>
      <c r="R13017" t="s">
        <v>829</v>
      </c>
      <c r="S13017">
        <v>0</v>
      </c>
      <c r="T13017">
        <v>0</v>
      </c>
      <c r="U13017">
        <v>0</v>
      </c>
      <c r="V13017">
        <v>0</v>
      </c>
    </row>
    <row r="13018" spans="1:22" x14ac:dyDescent="0.3">
      <c r="A13018">
        <v>202122</v>
      </c>
      <c r="B13018" t="s">
        <v>820</v>
      </c>
      <c r="C13018" t="s">
        <v>821</v>
      </c>
      <c r="D13018" t="s">
        <v>822</v>
      </c>
      <c r="E13018" t="s">
        <v>823</v>
      </c>
      <c r="F13018" t="s">
        <v>926</v>
      </c>
      <c r="G13018" t="s">
        <v>927</v>
      </c>
      <c r="H13018" t="s">
        <v>1146</v>
      </c>
      <c r="I13018">
        <v>941</v>
      </c>
      <c r="J13018" t="s">
        <v>1147</v>
      </c>
      <c r="K13018" t="s">
        <v>828</v>
      </c>
      <c r="L13018" t="s">
        <v>247</v>
      </c>
      <c r="M13018">
        <v>0</v>
      </c>
      <c r="N13018">
        <v>0</v>
      </c>
      <c r="O13018">
        <v>0</v>
      </c>
      <c r="P13018">
        <v>0</v>
      </c>
      <c r="Q13018">
        <v>0</v>
      </c>
      <c r="R13018">
        <v>0</v>
      </c>
      <c r="S13018">
        <v>0</v>
      </c>
      <c r="T13018">
        <v>0</v>
      </c>
      <c r="U13018">
        <v>0</v>
      </c>
      <c r="V13018">
        <v>0</v>
      </c>
    </row>
    <row r="13019" spans="1:22" x14ac:dyDescent="0.3">
      <c r="A13019">
        <v>202223</v>
      </c>
      <c r="B13019" t="s">
        <v>820</v>
      </c>
      <c r="C13019" t="s">
        <v>821</v>
      </c>
      <c r="D13019" t="s">
        <v>822</v>
      </c>
      <c r="E13019" t="s">
        <v>823</v>
      </c>
      <c r="F13019" t="s">
        <v>926</v>
      </c>
      <c r="G13019" t="s">
        <v>927</v>
      </c>
      <c r="H13019" t="s">
        <v>1146</v>
      </c>
      <c r="I13019">
        <v>941</v>
      </c>
      <c r="J13019" t="s">
        <v>1147</v>
      </c>
      <c r="K13019" t="s">
        <v>828</v>
      </c>
      <c r="L13019" t="s">
        <v>247</v>
      </c>
      <c r="M13019">
        <v>0</v>
      </c>
      <c r="N13019">
        <v>0</v>
      </c>
      <c r="O13019">
        <v>0</v>
      </c>
      <c r="P13019">
        <v>59000</v>
      </c>
      <c r="Q13019">
        <v>0</v>
      </c>
      <c r="R13019">
        <v>0</v>
      </c>
      <c r="S13019">
        <v>59000</v>
      </c>
      <c r="T13019">
        <v>0</v>
      </c>
      <c r="U13019">
        <v>59000</v>
      </c>
      <c r="V13019">
        <v>1</v>
      </c>
    </row>
    <row r="13020" spans="1:22" x14ac:dyDescent="0.3">
      <c r="A13020">
        <v>202324</v>
      </c>
      <c r="B13020" t="s">
        <v>820</v>
      </c>
      <c r="C13020" t="s">
        <v>821</v>
      </c>
      <c r="D13020" t="s">
        <v>822</v>
      </c>
      <c r="E13020" t="s">
        <v>823</v>
      </c>
      <c r="F13020" t="s">
        <v>926</v>
      </c>
      <c r="G13020" t="s">
        <v>927</v>
      </c>
      <c r="H13020" t="s">
        <v>1146</v>
      </c>
      <c r="I13020">
        <v>941</v>
      </c>
      <c r="J13020" t="s">
        <v>1147</v>
      </c>
      <c r="K13020" t="s">
        <v>828</v>
      </c>
      <c r="L13020" t="s">
        <v>247</v>
      </c>
      <c r="M13020">
        <v>0</v>
      </c>
      <c r="N13020">
        <v>0</v>
      </c>
      <c r="O13020">
        <v>0</v>
      </c>
      <c r="P13020">
        <v>0</v>
      </c>
      <c r="Q13020">
        <v>0</v>
      </c>
      <c r="R13020">
        <v>0</v>
      </c>
      <c r="S13020">
        <v>0</v>
      </c>
      <c r="T13020">
        <v>0</v>
      </c>
      <c r="U13020">
        <v>0</v>
      </c>
      <c r="V13020">
        <v>0</v>
      </c>
    </row>
    <row r="13021" spans="1:22" x14ac:dyDescent="0.3">
      <c r="A13021">
        <v>202122</v>
      </c>
      <c r="B13021" t="s">
        <v>820</v>
      </c>
      <c r="C13021" t="s">
        <v>821</v>
      </c>
      <c r="D13021" t="s">
        <v>822</v>
      </c>
      <c r="E13021" t="s">
        <v>823</v>
      </c>
      <c r="F13021" t="s">
        <v>926</v>
      </c>
      <c r="G13021" t="s">
        <v>927</v>
      </c>
      <c r="H13021" t="s">
        <v>1146</v>
      </c>
      <c r="I13021">
        <v>941</v>
      </c>
      <c r="J13021" t="s">
        <v>1147</v>
      </c>
      <c r="K13021" t="s">
        <v>828</v>
      </c>
      <c r="L13021" t="s">
        <v>833</v>
      </c>
      <c r="M13021">
        <v>25214358</v>
      </c>
      <c r="N13021">
        <v>78287159</v>
      </c>
      <c r="O13021">
        <v>11766726</v>
      </c>
      <c r="P13021">
        <v>16922573</v>
      </c>
      <c r="Q13021">
        <v>1537418</v>
      </c>
      <c r="R13021">
        <v>2378864</v>
      </c>
      <c r="S13021">
        <v>136107098</v>
      </c>
      <c r="T13021">
        <v>0</v>
      </c>
      <c r="U13021">
        <v>136107098</v>
      </c>
      <c r="V13021" t="s">
        <v>834</v>
      </c>
    </row>
    <row r="13022" spans="1:22" x14ac:dyDescent="0.3">
      <c r="A13022">
        <v>202223</v>
      </c>
      <c r="B13022" t="s">
        <v>820</v>
      </c>
      <c r="C13022" t="s">
        <v>821</v>
      </c>
      <c r="D13022" t="s">
        <v>822</v>
      </c>
      <c r="E13022" t="s">
        <v>823</v>
      </c>
      <c r="F13022" t="s">
        <v>926</v>
      </c>
      <c r="G13022" t="s">
        <v>927</v>
      </c>
      <c r="H13022" t="s">
        <v>1146</v>
      </c>
      <c r="I13022">
        <v>941</v>
      </c>
      <c r="J13022" t="s">
        <v>1147</v>
      </c>
      <c r="K13022" t="s">
        <v>828</v>
      </c>
      <c r="L13022" t="s">
        <v>833</v>
      </c>
      <c r="M13022">
        <v>26327502</v>
      </c>
      <c r="N13022">
        <v>78926795</v>
      </c>
      <c r="O13022">
        <v>12962920</v>
      </c>
      <c r="P13022">
        <v>20017063</v>
      </c>
      <c r="Q13022">
        <v>3428228</v>
      </c>
      <c r="R13022">
        <v>637502</v>
      </c>
      <c r="S13022">
        <v>142566730</v>
      </c>
      <c r="T13022">
        <v>0</v>
      </c>
      <c r="U13022">
        <v>142566730</v>
      </c>
      <c r="V13022" t="s">
        <v>834</v>
      </c>
    </row>
    <row r="13023" spans="1:22" x14ac:dyDescent="0.3">
      <c r="A13023">
        <v>202324</v>
      </c>
      <c r="B13023" t="s">
        <v>820</v>
      </c>
      <c r="C13023" t="s">
        <v>821</v>
      </c>
      <c r="D13023" t="s">
        <v>822</v>
      </c>
      <c r="E13023" t="s">
        <v>823</v>
      </c>
      <c r="F13023" t="s">
        <v>926</v>
      </c>
      <c r="G13023" t="s">
        <v>927</v>
      </c>
      <c r="H13023" t="s">
        <v>1146</v>
      </c>
      <c r="I13023">
        <v>941</v>
      </c>
      <c r="J13023" t="s">
        <v>1147</v>
      </c>
      <c r="K13023" t="s">
        <v>828</v>
      </c>
      <c r="L13023" t="s">
        <v>833</v>
      </c>
      <c r="M13023">
        <v>26685608</v>
      </c>
      <c r="N13023">
        <v>82233987</v>
      </c>
      <c r="O13023">
        <v>5623427</v>
      </c>
      <c r="P13023">
        <v>34264765</v>
      </c>
      <c r="Q13023">
        <v>3276486</v>
      </c>
      <c r="R13023">
        <v>2945525</v>
      </c>
      <c r="S13023">
        <v>155827161</v>
      </c>
      <c r="T13023">
        <v>196743</v>
      </c>
      <c r="U13023">
        <v>155630418</v>
      </c>
      <c r="V13023" t="s">
        <v>834</v>
      </c>
    </row>
    <row r="13024" spans="1:22" x14ac:dyDescent="0.3">
      <c r="A13024">
        <v>202122</v>
      </c>
      <c r="B13024" t="s">
        <v>820</v>
      </c>
      <c r="C13024" t="s">
        <v>821</v>
      </c>
      <c r="D13024" t="s">
        <v>822</v>
      </c>
      <c r="E13024" t="s">
        <v>823</v>
      </c>
      <c r="F13024" t="s">
        <v>926</v>
      </c>
      <c r="G13024" t="s">
        <v>927</v>
      </c>
      <c r="H13024" t="s">
        <v>1146</v>
      </c>
      <c r="I13024">
        <v>941</v>
      </c>
      <c r="J13024" t="s">
        <v>1147</v>
      </c>
      <c r="K13024" t="s">
        <v>835</v>
      </c>
      <c r="L13024" t="s">
        <v>836</v>
      </c>
      <c r="M13024" t="s">
        <v>829</v>
      </c>
      <c r="N13024" t="s">
        <v>829</v>
      </c>
      <c r="O13024" t="s">
        <v>829</v>
      </c>
      <c r="P13024" t="s">
        <v>829</v>
      </c>
      <c r="Q13024" t="s">
        <v>829</v>
      </c>
      <c r="R13024" t="s">
        <v>829</v>
      </c>
      <c r="S13024">
        <v>134946771</v>
      </c>
      <c r="T13024" t="s">
        <v>829</v>
      </c>
      <c r="U13024" t="s">
        <v>829</v>
      </c>
      <c r="V13024" t="s">
        <v>834</v>
      </c>
    </row>
    <row r="13025" spans="1:22" x14ac:dyDescent="0.3">
      <c r="A13025">
        <v>202223</v>
      </c>
      <c r="B13025" t="s">
        <v>820</v>
      </c>
      <c r="C13025" t="s">
        <v>821</v>
      </c>
      <c r="D13025" t="s">
        <v>822</v>
      </c>
      <c r="E13025" t="s">
        <v>823</v>
      </c>
      <c r="F13025" t="s">
        <v>926</v>
      </c>
      <c r="G13025" t="s">
        <v>927</v>
      </c>
      <c r="H13025" t="s">
        <v>1146</v>
      </c>
      <c r="I13025">
        <v>941</v>
      </c>
      <c r="J13025" t="s">
        <v>1147</v>
      </c>
      <c r="K13025" t="s">
        <v>835</v>
      </c>
      <c r="L13025" t="s">
        <v>836</v>
      </c>
      <c r="M13025" t="s">
        <v>829</v>
      </c>
      <c r="N13025" t="s">
        <v>829</v>
      </c>
      <c r="O13025" t="s">
        <v>829</v>
      </c>
      <c r="P13025" t="s">
        <v>829</v>
      </c>
      <c r="Q13025" t="s">
        <v>829</v>
      </c>
      <c r="R13025" t="s">
        <v>829</v>
      </c>
      <c r="S13025">
        <v>142557730</v>
      </c>
      <c r="T13025" t="s">
        <v>829</v>
      </c>
      <c r="U13025" t="s">
        <v>829</v>
      </c>
      <c r="V13025" t="s">
        <v>834</v>
      </c>
    </row>
    <row r="13026" spans="1:22" x14ac:dyDescent="0.3">
      <c r="A13026">
        <v>202324</v>
      </c>
      <c r="B13026" t="s">
        <v>820</v>
      </c>
      <c r="C13026" t="s">
        <v>821</v>
      </c>
      <c r="D13026" t="s">
        <v>822</v>
      </c>
      <c r="E13026" t="s">
        <v>823</v>
      </c>
      <c r="F13026" t="s">
        <v>926</v>
      </c>
      <c r="G13026" t="s">
        <v>927</v>
      </c>
      <c r="H13026" t="s">
        <v>1146</v>
      </c>
      <c r="I13026">
        <v>941</v>
      </c>
      <c r="J13026" t="s">
        <v>1147</v>
      </c>
      <c r="K13026" t="s">
        <v>835</v>
      </c>
      <c r="L13026" t="s">
        <v>836</v>
      </c>
      <c r="M13026" t="s">
        <v>829</v>
      </c>
      <c r="N13026" t="s">
        <v>829</v>
      </c>
      <c r="O13026" t="s">
        <v>829</v>
      </c>
      <c r="P13026" t="s">
        <v>829</v>
      </c>
      <c r="Q13026" t="s">
        <v>829</v>
      </c>
      <c r="R13026" t="s">
        <v>829</v>
      </c>
      <c r="S13026">
        <v>152830078</v>
      </c>
      <c r="T13026" t="s">
        <v>829</v>
      </c>
      <c r="U13026" t="s">
        <v>829</v>
      </c>
      <c r="V13026" t="s">
        <v>834</v>
      </c>
    </row>
    <row r="13027" spans="1:22" x14ac:dyDescent="0.3">
      <c r="A13027">
        <v>202122</v>
      </c>
      <c r="B13027" t="s">
        <v>820</v>
      </c>
      <c r="C13027" t="s">
        <v>821</v>
      </c>
      <c r="D13027" t="s">
        <v>822</v>
      </c>
      <c r="E13027" t="s">
        <v>823</v>
      </c>
      <c r="F13027" t="s">
        <v>926</v>
      </c>
      <c r="G13027" t="s">
        <v>927</v>
      </c>
      <c r="H13027" t="s">
        <v>1146</v>
      </c>
      <c r="I13027">
        <v>941</v>
      </c>
      <c r="J13027" t="s">
        <v>1147</v>
      </c>
      <c r="K13027" t="s">
        <v>835</v>
      </c>
      <c r="L13027" t="s">
        <v>837</v>
      </c>
      <c r="M13027" t="s">
        <v>829</v>
      </c>
      <c r="N13027" t="s">
        <v>829</v>
      </c>
      <c r="O13027" t="s">
        <v>829</v>
      </c>
      <c r="P13027" t="s">
        <v>829</v>
      </c>
      <c r="Q13027" t="s">
        <v>829</v>
      </c>
      <c r="R13027" t="s">
        <v>829</v>
      </c>
      <c r="S13027">
        <v>844726</v>
      </c>
      <c r="T13027" t="s">
        <v>829</v>
      </c>
      <c r="U13027" t="s">
        <v>829</v>
      </c>
      <c r="V13027" t="s">
        <v>834</v>
      </c>
    </row>
    <row r="13028" spans="1:22" x14ac:dyDescent="0.3">
      <c r="A13028">
        <v>202223</v>
      </c>
      <c r="B13028" t="s">
        <v>820</v>
      </c>
      <c r="C13028" t="s">
        <v>821</v>
      </c>
      <c r="D13028" t="s">
        <v>822</v>
      </c>
      <c r="E13028" t="s">
        <v>823</v>
      </c>
      <c r="F13028" t="s">
        <v>926</v>
      </c>
      <c r="G13028" t="s">
        <v>927</v>
      </c>
      <c r="H13028" t="s">
        <v>1146</v>
      </c>
      <c r="I13028">
        <v>941</v>
      </c>
      <c r="J13028" t="s">
        <v>1147</v>
      </c>
      <c r="K13028" t="s">
        <v>835</v>
      </c>
      <c r="L13028" t="s">
        <v>837</v>
      </c>
      <c r="M13028" t="s">
        <v>829</v>
      </c>
      <c r="N13028" t="s">
        <v>829</v>
      </c>
      <c r="O13028" t="s">
        <v>829</v>
      </c>
      <c r="P13028" t="s">
        <v>829</v>
      </c>
      <c r="Q13028" t="s">
        <v>829</v>
      </c>
      <c r="R13028" t="s">
        <v>829</v>
      </c>
      <c r="S13028">
        <v>-49000</v>
      </c>
      <c r="T13028" t="s">
        <v>829</v>
      </c>
      <c r="U13028" t="s">
        <v>829</v>
      </c>
      <c r="V13028">
        <v>0</v>
      </c>
    </row>
    <row r="13029" spans="1:22" x14ac:dyDescent="0.3">
      <c r="A13029">
        <v>202324</v>
      </c>
      <c r="B13029" t="s">
        <v>820</v>
      </c>
      <c r="C13029" t="s">
        <v>821</v>
      </c>
      <c r="D13029" t="s">
        <v>822</v>
      </c>
      <c r="E13029" t="s">
        <v>823</v>
      </c>
      <c r="F13029" t="s">
        <v>926</v>
      </c>
      <c r="G13029" t="s">
        <v>927</v>
      </c>
      <c r="H13029" t="s">
        <v>1146</v>
      </c>
      <c r="I13029">
        <v>941</v>
      </c>
      <c r="J13029" t="s">
        <v>1147</v>
      </c>
      <c r="K13029" t="s">
        <v>835</v>
      </c>
      <c r="L13029" t="s">
        <v>837</v>
      </c>
      <c r="M13029" t="s">
        <v>829</v>
      </c>
      <c r="N13029" t="s">
        <v>829</v>
      </c>
      <c r="O13029" t="s">
        <v>829</v>
      </c>
      <c r="P13029" t="s">
        <v>829</v>
      </c>
      <c r="Q13029" t="s">
        <v>829</v>
      </c>
      <c r="R13029" t="s">
        <v>829</v>
      </c>
      <c r="S13029">
        <v>0</v>
      </c>
      <c r="T13029" t="s">
        <v>829</v>
      </c>
      <c r="U13029" t="s">
        <v>829</v>
      </c>
      <c r="V13029">
        <v>0</v>
      </c>
    </row>
    <row r="13030" spans="1:22" x14ac:dyDescent="0.3">
      <c r="A13030">
        <v>202122</v>
      </c>
      <c r="B13030" t="s">
        <v>820</v>
      </c>
      <c r="C13030" t="s">
        <v>821</v>
      </c>
      <c r="D13030" t="s">
        <v>822</v>
      </c>
      <c r="E13030" t="s">
        <v>823</v>
      </c>
      <c r="F13030" t="s">
        <v>926</v>
      </c>
      <c r="G13030" t="s">
        <v>927</v>
      </c>
      <c r="H13030" t="s">
        <v>1146</v>
      </c>
      <c r="I13030">
        <v>941</v>
      </c>
      <c r="J13030" t="s">
        <v>1147</v>
      </c>
      <c r="K13030" t="s">
        <v>835</v>
      </c>
      <c r="L13030" t="s">
        <v>838</v>
      </c>
      <c r="M13030" t="s">
        <v>829</v>
      </c>
      <c r="N13030" t="s">
        <v>829</v>
      </c>
      <c r="O13030" t="s">
        <v>829</v>
      </c>
      <c r="P13030" t="s">
        <v>829</v>
      </c>
      <c r="Q13030" t="s">
        <v>829</v>
      </c>
      <c r="R13030" t="s">
        <v>829</v>
      </c>
      <c r="S13030">
        <v>2648552</v>
      </c>
      <c r="T13030" t="s">
        <v>829</v>
      </c>
      <c r="U13030" t="s">
        <v>829</v>
      </c>
      <c r="V13030" t="s">
        <v>834</v>
      </c>
    </row>
    <row r="13031" spans="1:22" x14ac:dyDescent="0.3">
      <c r="A13031">
        <v>202223</v>
      </c>
      <c r="B13031" t="s">
        <v>820</v>
      </c>
      <c r="C13031" t="s">
        <v>821</v>
      </c>
      <c r="D13031" t="s">
        <v>822</v>
      </c>
      <c r="E13031" t="s">
        <v>823</v>
      </c>
      <c r="F13031" t="s">
        <v>926</v>
      </c>
      <c r="G13031" t="s">
        <v>927</v>
      </c>
      <c r="H13031" t="s">
        <v>1146</v>
      </c>
      <c r="I13031">
        <v>941</v>
      </c>
      <c r="J13031" t="s">
        <v>1147</v>
      </c>
      <c r="K13031" t="s">
        <v>835</v>
      </c>
      <c r="L13031" t="s">
        <v>838</v>
      </c>
      <c r="M13031" t="s">
        <v>829</v>
      </c>
      <c r="N13031" t="s">
        <v>829</v>
      </c>
      <c r="O13031" t="s">
        <v>829</v>
      </c>
      <c r="P13031" t="s">
        <v>829</v>
      </c>
      <c r="Q13031" t="s">
        <v>829</v>
      </c>
      <c r="R13031" t="s">
        <v>829</v>
      </c>
      <c r="S13031">
        <v>2205685</v>
      </c>
      <c r="T13031" t="s">
        <v>829</v>
      </c>
      <c r="U13031" t="s">
        <v>829</v>
      </c>
      <c r="V13031" t="s">
        <v>834</v>
      </c>
    </row>
    <row r="13032" spans="1:22" x14ac:dyDescent="0.3">
      <c r="A13032">
        <v>202324</v>
      </c>
      <c r="B13032" t="s">
        <v>820</v>
      </c>
      <c r="C13032" t="s">
        <v>821</v>
      </c>
      <c r="D13032" t="s">
        <v>822</v>
      </c>
      <c r="E13032" t="s">
        <v>823</v>
      </c>
      <c r="F13032" t="s">
        <v>926</v>
      </c>
      <c r="G13032" t="s">
        <v>927</v>
      </c>
      <c r="H13032" t="s">
        <v>1146</v>
      </c>
      <c r="I13032">
        <v>941</v>
      </c>
      <c r="J13032" t="s">
        <v>1147</v>
      </c>
      <c r="K13032" t="s">
        <v>835</v>
      </c>
      <c r="L13032" t="s">
        <v>838</v>
      </c>
      <c r="M13032" t="s">
        <v>829</v>
      </c>
      <c r="N13032" t="s">
        <v>829</v>
      </c>
      <c r="O13032" t="s">
        <v>829</v>
      </c>
      <c r="P13032" t="s">
        <v>829</v>
      </c>
      <c r="Q13032" t="s">
        <v>829</v>
      </c>
      <c r="R13032" t="s">
        <v>829</v>
      </c>
      <c r="S13032">
        <v>1801313</v>
      </c>
      <c r="T13032" t="s">
        <v>829</v>
      </c>
      <c r="U13032" t="s">
        <v>829</v>
      </c>
      <c r="V13032" t="s">
        <v>834</v>
      </c>
    </row>
    <row r="13033" spans="1:22" x14ac:dyDescent="0.3">
      <c r="A13033">
        <v>202122</v>
      </c>
      <c r="B13033" t="s">
        <v>820</v>
      </c>
      <c r="C13033" t="s">
        <v>821</v>
      </c>
      <c r="D13033" t="s">
        <v>822</v>
      </c>
      <c r="E13033" t="s">
        <v>823</v>
      </c>
      <c r="F13033" t="s">
        <v>926</v>
      </c>
      <c r="G13033" t="s">
        <v>927</v>
      </c>
      <c r="H13033" t="s">
        <v>1146</v>
      </c>
      <c r="I13033">
        <v>941</v>
      </c>
      <c r="J13033" t="s">
        <v>1147</v>
      </c>
      <c r="K13033" t="s">
        <v>835</v>
      </c>
      <c r="L13033" t="s">
        <v>839</v>
      </c>
      <c r="M13033" t="s">
        <v>829</v>
      </c>
      <c r="N13033" t="s">
        <v>829</v>
      </c>
      <c r="O13033" t="s">
        <v>829</v>
      </c>
      <c r="P13033" t="s">
        <v>829</v>
      </c>
      <c r="Q13033" t="s">
        <v>829</v>
      </c>
      <c r="R13033" t="s">
        <v>829</v>
      </c>
      <c r="S13033">
        <v>-2332951</v>
      </c>
      <c r="T13033" t="s">
        <v>829</v>
      </c>
      <c r="U13033" t="s">
        <v>829</v>
      </c>
      <c r="V13033" t="s">
        <v>834</v>
      </c>
    </row>
    <row r="13034" spans="1:22" x14ac:dyDescent="0.3">
      <c r="A13034">
        <v>202223</v>
      </c>
      <c r="B13034" t="s">
        <v>820</v>
      </c>
      <c r="C13034" t="s">
        <v>821</v>
      </c>
      <c r="D13034" t="s">
        <v>822</v>
      </c>
      <c r="E13034" t="s">
        <v>823</v>
      </c>
      <c r="F13034" t="s">
        <v>926</v>
      </c>
      <c r="G13034" t="s">
        <v>927</v>
      </c>
      <c r="H13034" t="s">
        <v>1146</v>
      </c>
      <c r="I13034">
        <v>941</v>
      </c>
      <c r="J13034" t="s">
        <v>1147</v>
      </c>
      <c r="K13034" t="s">
        <v>835</v>
      </c>
      <c r="L13034" t="s">
        <v>839</v>
      </c>
      <c r="M13034" t="s">
        <v>829</v>
      </c>
      <c r="N13034" t="s">
        <v>829</v>
      </c>
      <c r="O13034" t="s">
        <v>829</v>
      </c>
      <c r="P13034" t="s">
        <v>829</v>
      </c>
      <c r="Q13034" t="s">
        <v>829</v>
      </c>
      <c r="R13034" t="s">
        <v>829</v>
      </c>
      <c r="S13034">
        <v>-2148923</v>
      </c>
      <c r="T13034" t="s">
        <v>829</v>
      </c>
      <c r="U13034" t="s">
        <v>829</v>
      </c>
      <c r="V13034" t="s">
        <v>834</v>
      </c>
    </row>
    <row r="13035" spans="1:22" x14ac:dyDescent="0.3">
      <c r="A13035">
        <v>202324</v>
      </c>
      <c r="B13035" t="s">
        <v>820</v>
      </c>
      <c r="C13035" t="s">
        <v>821</v>
      </c>
      <c r="D13035" t="s">
        <v>822</v>
      </c>
      <c r="E13035" t="s">
        <v>823</v>
      </c>
      <c r="F13035" t="s">
        <v>926</v>
      </c>
      <c r="G13035" t="s">
        <v>927</v>
      </c>
      <c r="H13035" t="s">
        <v>1146</v>
      </c>
      <c r="I13035">
        <v>941</v>
      </c>
      <c r="J13035" t="s">
        <v>1147</v>
      </c>
      <c r="K13035" t="s">
        <v>835</v>
      </c>
      <c r="L13035" t="s">
        <v>839</v>
      </c>
      <c r="M13035" t="s">
        <v>829</v>
      </c>
      <c r="N13035" t="s">
        <v>829</v>
      </c>
      <c r="O13035" t="s">
        <v>829</v>
      </c>
      <c r="P13035" t="s">
        <v>829</v>
      </c>
      <c r="Q13035" t="s">
        <v>829</v>
      </c>
      <c r="R13035" t="s">
        <v>829</v>
      </c>
      <c r="S13035">
        <v>993597</v>
      </c>
      <c r="T13035" t="s">
        <v>829</v>
      </c>
      <c r="U13035" t="s">
        <v>829</v>
      </c>
      <c r="V13035" t="s">
        <v>834</v>
      </c>
    </row>
    <row r="13036" spans="1:22" x14ac:dyDescent="0.3">
      <c r="A13036">
        <v>202122</v>
      </c>
      <c r="B13036" t="s">
        <v>820</v>
      </c>
      <c r="C13036" t="s">
        <v>821</v>
      </c>
      <c r="D13036" t="s">
        <v>822</v>
      </c>
      <c r="E13036" t="s">
        <v>823</v>
      </c>
      <c r="F13036" t="s">
        <v>926</v>
      </c>
      <c r="G13036" t="s">
        <v>927</v>
      </c>
      <c r="H13036" t="s">
        <v>1146</v>
      </c>
      <c r="I13036">
        <v>941</v>
      </c>
      <c r="J13036" t="s">
        <v>1147</v>
      </c>
      <c r="K13036" t="s">
        <v>835</v>
      </c>
      <c r="L13036" t="s">
        <v>840</v>
      </c>
      <c r="M13036" t="s">
        <v>829</v>
      </c>
      <c r="N13036" t="s">
        <v>829</v>
      </c>
      <c r="O13036" t="s">
        <v>829</v>
      </c>
      <c r="P13036" t="s">
        <v>829</v>
      </c>
      <c r="Q13036" t="s">
        <v>829</v>
      </c>
      <c r="R13036" t="s">
        <v>829</v>
      </c>
      <c r="S13036">
        <v>0</v>
      </c>
      <c r="T13036" t="s">
        <v>829</v>
      </c>
      <c r="U13036" t="s">
        <v>829</v>
      </c>
      <c r="V13036" t="s">
        <v>834</v>
      </c>
    </row>
    <row r="13037" spans="1:22" x14ac:dyDescent="0.3">
      <c r="A13037">
        <v>202223</v>
      </c>
      <c r="B13037" t="s">
        <v>820</v>
      </c>
      <c r="C13037" t="s">
        <v>821</v>
      </c>
      <c r="D13037" t="s">
        <v>822</v>
      </c>
      <c r="E13037" t="s">
        <v>823</v>
      </c>
      <c r="F13037" t="s">
        <v>926</v>
      </c>
      <c r="G13037" t="s">
        <v>927</v>
      </c>
      <c r="H13037" t="s">
        <v>1146</v>
      </c>
      <c r="I13037">
        <v>941</v>
      </c>
      <c r="J13037" t="s">
        <v>1147</v>
      </c>
      <c r="K13037" t="s">
        <v>835</v>
      </c>
      <c r="L13037" t="s">
        <v>840</v>
      </c>
      <c r="M13037" t="s">
        <v>829</v>
      </c>
      <c r="N13037" t="s">
        <v>829</v>
      </c>
      <c r="O13037" t="s">
        <v>829</v>
      </c>
      <c r="P13037" t="s">
        <v>829</v>
      </c>
      <c r="Q13037" t="s">
        <v>829</v>
      </c>
      <c r="R13037" t="s">
        <v>829</v>
      </c>
      <c r="S13037">
        <v>0</v>
      </c>
      <c r="T13037" t="s">
        <v>829</v>
      </c>
      <c r="U13037" t="s">
        <v>829</v>
      </c>
      <c r="V13037" t="s">
        <v>834</v>
      </c>
    </row>
    <row r="13038" spans="1:22" x14ac:dyDescent="0.3">
      <c r="A13038">
        <v>202324</v>
      </c>
      <c r="B13038" t="s">
        <v>820</v>
      </c>
      <c r="C13038" t="s">
        <v>821</v>
      </c>
      <c r="D13038" t="s">
        <v>822</v>
      </c>
      <c r="E13038" t="s">
        <v>823</v>
      </c>
      <c r="F13038" t="s">
        <v>926</v>
      </c>
      <c r="G13038" t="s">
        <v>927</v>
      </c>
      <c r="H13038" t="s">
        <v>1146</v>
      </c>
      <c r="I13038">
        <v>941</v>
      </c>
      <c r="J13038" t="s">
        <v>1147</v>
      </c>
      <c r="K13038" t="s">
        <v>835</v>
      </c>
      <c r="L13038" t="s">
        <v>840</v>
      </c>
      <c r="M13038" t="s">
        <v>829</v>
      </c>
      <c r="N13038" t="s">
        <v>829</v>
      </c>
      <c r="O13038" t="s">
        <v>829</v>
      </c>
      <c r="P13038" t="s">
        <v>829</v>
      </c>
      <c r="Q13038" t="s">
        <v>829</v>
      </c>
      <c r="R13038" t="s">
        <v>829</v>
      </c>
      <c r="S13038">
        <v>0</v>
      </c>
      <c r="T13038" t="s">
        <v>829</v>
      </c>
      <c r="U13038" t="s">
        <v>829</v>
      </c>
      <c r="V13038" t="s">
        <v>834</v>
      </c>
    </row>
    <row r="13039" spans="1:22" x14ac:dyDescent="0.3">
      <c r="A13039">
        <v>202122</v>
      </c>
      <c r="B13039" t="s">
        <v>820</v>
      </c>
      <c r="C13039" t="s">
        <v>821</v>
      </c>
      <c r="D13039" t="s">
        <v>822</v>
      </c>
      <c r="E13039" t="s">
        <v>823</v>
      </c>
      <c r="F13039" t="s">
        <v>926</v>
      </c>
      <c r="G13039" t="s">
        <v>927</v>
      </c>
      <c r="H13039" t="s">
        <v>1146</v>
      </c>
      <c r="I13039">
        <v>941</v>
      </c>
      <c r="J13039" t="s">
        <v>1147</v>
      </c>
      <c r="K13039" t="s">
        <v>835</v>
      </c>
      <c r="L13039" t="s">
        <v>841</v>
      </c>
      <c r="M13039" t="s">
        <v>829</v>
      </c>
      <c r="N13039" t="s">
        <v>829</v>
      </c>
      <c r="O13039" t="s">
        <v>829</v>
      </c>
      <c r="P13039" t="s">
        <v>829</v>
      </c>
      <c r="Q13039" t="s">
        <v>829</v>
      </c>
      <c r="R13039" t="s">
        <v>829</v>
      </c>
      <c r="S13039">
        <v>136107098</v>
      </c>
      <c r="T13039" t="s">
        <v>829</v>
      </c>
      <c r="U13039" t="s">
        <v>829</v>
      </c>
      <c r="V13039" t="s">
        <v>834</v>
      </c>
    </row>
    <row r="13040" spans="1:22" x14ac:dyDescent="0.3">
      <c r="A13040">
        <v>202223</v>
      </c>
      <c r="B13040" t="s">
        <v>820</v>
      </c>
      <c r="C13040" t="s">
        <v>821</v>
      </c>
      <c r="D13040" t="s">
        <v>822</v>
      </c>
      <c r="E13040" t="s">
        <v>823</v>
      </c>
      <c r="F13040" t="s">
        <v>926</v>
      </c>
      <c r="G13040" t="s">
        <v>927</v>
      </c>
      <c r="H13040" t="s">
        <v>1146</v>
      </c>
      <c r="I13040">
        <v>941</v>
      </c>
      <c r="J13040" t="s">
        <v>1147</v>
      </c>
      <c r="K13040" t="s">
        <v>835</v>
      </c>
      <c r="L13040" t="s">
        <v>841</v>
      </c>
      <c r="M13040" t="s">
        <v>829</v>
      </c>
      <c r="N13040" t="s">
        <v>829</v>
      </c>
      <c r="O13040" t="s">
        <v>829</v>
      </c>
      <c r="P13040" t="s">
        <v>829</v>
      </c>
      <c r="Q13040" t="s">
        <v>829</v>
      </c>
      <c r="R13040" t="s">
        <v>829</v>
      </c>
      <c r="S13040">
        <v>142565492</v>
      </c>
      <c r="T13040" t="s">
        <v>829</v>
      </c>
      <c r="U13040" t="s">
        <v>829</v>
      </c>
      <c r="V13040" t="s">
        <v>834</v>
      </c>
    </row>
    <row r="13041" spans="1:22" x14ac:dyDescent="0.3">
      <c r="A13041">
        <v>202324</v>
      </c>
      <c r="B13041" t="s">
        <v>820</v>
      </c>
      <c r="C13041" t="s">
        <v>821</v>
      </c>
      <c r="D13041" t="s">
        <v>822</v>
      </c>
      <c r="E13041" t="s">
        <v>823</v>
      </c>
      <c r="F13041" t="s">
        <v>926</v>
      </c>
      <c r="G13041" t="s">
        <v>927</v>
      </c>
      <c r="H13041" t="s">
        <v>1146</v>
      </c>
      <c r="I13041">
        <v>941</v>
      </c>
      <c r="J13041" t="s">
        <v>1147</v>
      </c>
      <c r="K13041" t="s">
        <v>835</v>
      </c>
      <c r="L13041" t="s">
        <v>841</v>
      </c>
      <c r="M13041" t="s">
        <v>829</v>
      </c>
      <c r="N13041" t="s">
        <v>829</v>
      </c>
      <c r="O13041" t="s">
        <v>829</v>
      </c>
      <c r="P13041" t="s">
        <v>829</v>
      </c>
      <c r="Q13041" t="s">
        <v>829</v>
      </c>
      <c r="R13041" t="s">
        <v>829</v>
      </c>
      <c r="S13041">
        <v>155624988</v>
      </c>
      <c r="T13041" t="s">
        <v>829</v>
      </c>
      <c r="U13041" t="s">
        <v>829</v>
      </c>
      <c r="V13041" t="s">
        <v>834</v>
      </c>
    </row>
    <row r="13042" spans="1:22" x14ac:dyDescent="0.3">
      <c r="A13042">
        <v>202122</v>
      </c>
      <c r="B13042" t="s">
        <v>820</v>
      </c>
      <c r="C13042" t="s">
        <v>821</v>
      </c>
      <c r="D13042" t="s">
        <v>822</v>
      </c>
      <c r="E13042" t="s">
        <v>823</v>
      </c>
      <c r="F13042" t="s">
        <v>926</v>
      </c>
      <c r="G13042" t="s">
        <v>927</v>
      </c>
      <c r="H13042" t="s">
        <v>1146</v>
      </c>
      <c r="I13042">
        <v>941</v>
      </c>
      <c r="J13042" t="s">
        <v>1147</v>
      </c>
      <c r="K13042" t="s">
        <v>842</v>
      </c>
      <c r="L13042" t="s">
        <v>238</v>
      </c>
      <c r="M13042" t="s">
        <v>829</v>
      </c>
      <c r="N13042" t="s">
        <v>829</v>
      </c>
      <c r="O13042" t="s">
        <v>829</v>
      </c>
      <c r="P13042" t="s">
        <v>829</v>
      </c>
      <c r="Q13042" t="s">
        <v>829</v>
      </c>
      <c r="R13042" t="s">
        <v>829</v>
      </c>
      <c r="S13042">
        <v>1185368</v>
      </c>
      <c r="T13042">
        <v>174146</v>
      </c>
      <c r="U13042">
        <v>1011222</v>
      </c>
      <c r="V13042">
        <v>14</v>
      </c>
    </row>
    <row r="13043" spans="1:22" x14ac:dyDescent="0.3">
      <c r="A13043">
        <v>202223</v>
      </c>
      <c r="B13043" t="s">
        <v>820</v>
      </c>
      <c r="C13043" t="s">
        <v>821</v>
      </c>
      <c r="D13043" t="s">
        <v>822</v>
      </c>
      <c r="E13043" t="s">
        <v>823</v>
      </c>
      <c r="F13043" t="s">
        <v>926</v>
      </c>
      <c r="G13043" t="s">
        <v>927</v>
      </c>
      <c r="H13043" t="s">
        <v>1146</v>
      </c>
      <c r="I13043">
        <v>941</v>
      </c>
      <c r="J13043" t="s">
        <v>1147</v>
      </c>
      <c r="K13043" t="s">
        <v>842</v>
      </c>
      <c r="L13043" t="s">
        <v>238</v>
      </c>
      <c r="M13043" t="s">
        <v>829</v>
      </c>
      <c r="N13043" t="s">
        <v>829</v>
      </c>
      <c r="O13043" t="s">
        <v>829</v>
      </c>
      <c r="P13043" t="s">
        <v>829</v>
      </c>
      <c r="Q13043" t="s">
        <v>829</v>
      </c>
      <c r="R13043" t="s">
        <v>829</v>
      </c>
      <c r="S13043">
        <v>1193690</v>
      </c>
      <c r="T13043">
        <v>124983</v>
      </c>
      <c r="U13043">
        <v>1068707</v>
      </c>
      <c r="V13043">
        <v>15</v>
      </c>
    </row>
    <row r="13044" spans="1:22" x14ac:dyDescent="0.3">
      <c r="A13044">
        <v>202324</v>
      </c>
      <c r="B13044" t="s">
        <v>820</v>
      </c>
      <c r="C13044" t="s">
        <v>821</v>
      </c>
      <c r="D13044" t="s">
        <v>822</v>
      </c>
      <c r="E13044" t="s">
        <v>823</v>
      </c>
      <c r="F13044" t="s">
        <v>926</v>
      </c>
      <c r="G13044" t="s">
        <v>927</v>
      </c>
      <c r="H13044" t="s">
        <v>1146</v>
      </c>
      <c r="I13044">
        <v>941</v>
      </c>
      <c r="J13044" t="s">
        <v>1147</v>
      </c>
      <c r="K13044" t="s">
        <v>842</v>
      </c>
      <c r="L13044" t="s">
        <v>238</v>
      </c>
      <c r="M13044" t="s">
        <v>829</v>
      </c>
      <c r="N13044" t="s">
        <v>829</v>
      </c>
      <c r="O13044" t="s">
        <v>829</v>
      </c>
      <c r="P13044" t="s">
        <v>829</v>
      </c>
      <c r="Q13044" t="s">
        <v>829</v>
      </c>
      <c r="R13044" t="s">
        <v>829</v>
      </c>
      <c r="S13044">
        <v>1510576</v>
      </c>
      <c r="T13044">
        <v>251597</v>
      </c>
      <c r="U13044">
        <v>1258979</v>
      </c>
      <c r="V13044">
        <v>17</v>
      </c>
    </row>
    <row r="13045" spans="1:22" x14ac:dyDescent="0.3">
      <c r="A13045">
        <v>202122</v>
      </c>
      <c r="B13045" t="s">
        <v>820</v>
      </c>
      <c r="C13045" t="s">
        <v>821</v>
      </c>
      <c r="D13045" t="s">
        <v>822</v>
      </c>
      <c r="E13045" t="s">
        <v>823</v>
      </c>
      <c r="F13045" t="s">
        <v>926</v>
      </c>
      <c r="G13045" t="s">
        <v>927</v>
      </c>
      <c r="H13045" t="s">
        <v>1146</v>
      </c>
      <c r="I13045">
        <v>941</v>
      </c>
      <c r="J13045" t="s">
        <v>1147</v>
      </c>
      <c r="K13045" t="s">
        <v>842</v>
      </c>
      <c r="L13045" t="s">
        <v>240</v>
      </c>
      <c r="M13045" t="s">
        <v>829</v>
      </c>
      <c r="N13045" t="s">
        <v>829</v>
      </c>
      <c r="O13045" t="s">
        <v>829</v>
      </c>
      <c r="P13045" t="s">
        <v>829</v>
      </c>
      <c r="Q13045" t="s">
        <v>829</v>
      </c>
      <c r="R13045" t="s">
        <v>829</v>
      </c>
      <c r="S13045">
        <v>527946</v>
      </c>
      <c r="T13045">
        <v>0</v>
      </c>
      <c r="U13045">
        <v>527946</v>
      </c>
      <c r="V13045">
        <v>8</v>
      </c>
    </row>
    <row r="13046" spans="1:22" x14ac:dyDescent="0.3">
      <c r="A13046">
        <v>202223</v>
      </c>
      <c r="B13046" t="s">
        <v>820</v>
      </c>
      <c r="C13046" t="s">
        <v>821</v>
      </c>
      <c r="D13046" t="s">
        <v>822</v>
      </c>
      <c r="E13046" t="s">
        <v>823</v>
      </c>
      <c r="F13046" t="s">
        <v>926</v>
      </c>
      <c r="G13046" t="s">
        <v>927</v>
      </c>
      <c r="H13046" t="s">
        <v>1146</v>
      </c>
      <c r="I13046">
        <v>941</v>
      </c>
      <c r="J13046" t="s">
        <v>1147</v>
      </c>
      <c r="K13046" t="s">
        <v>842</v>
      </c>
      <c r="L13046" t="s">
        <v>240</v>
      </c>
      <c r="M13046" t="s">
        <v>829</v>
      </c>
      <c r="N13046" t="s">
        <v>829</v>
      </c>
      <c r="O13046" t="s">
        <v>829</v>
      </c>
      <c r="P13046" t="s">
        <v>829</v>
      </c>
      <c r="Q13046" t="s">
        <v>829</v>
      </c>
      <c r="R13046" t="s">
        <v>829</v>
      </c>
      <c r="S13046">
        <v>1220363</v>
      </c>
      <c r="T13046">
        <v>0</v>
      </c>
      <c r="U13046">
        <v>1220363</v>
      </c>
      <c r="V13046">
        <v>17</v>
      </c>
    </row>
    <row r="13047" spans="1:22" x14ac:dyDescent="0.3">
      <c r="A13047">
        <v>202324</v>
      </c>
      <c r="B13047" t="s">
        <v>820</v>
      </c>
      <c r="C13047" t="s">
        <v>821</v>
      </c>
      <c r="D13047" t="s">
        <v>822</v>
      </c>
      <c r="E13047" t="s">
        <v>823</v>
      </c>
      <c r="F13047" t="s">
        <v>926</v>
      </c>
      <c r="G13047" t="s">
        <v>927</v>
      </c>
      <c r="H13047" t="s">
        <v>1146</v>
      </c>
      <c r="I13047">
        <v>941</v>
      </c>
      <c r="J13047" t="s">
        <v>1147</v>
      </c>
      <c r="K13047" t="s">
        <v>842</v>
      </c>
      <c r="L13047" t="s">
        <v>240</v>
      </c>
      <c r="M13047" t="s">
        <v>829</v>
      </c>
      <c r="N13047" t="s">
        <v>829</v>
      </c>
      <c r="O13047" t="s">
        <v>829</v>
      </c>
      <c r="P13047" t="s">
        <v>829</v>
      </c>
      <c r="Q13047" t="s">
        <v>829</v>
      </c>
      <c r="R13047" t="s">
        <v>829</v>
      </c>
      <c r="S13047">
        <v>1235067</v>
      </c>
      <c r="T13047">
        <v>0</v>
      </c>
      <c r="U13047">
        <v>1235067</v>
      </c>
      <c r="V13047">
        <v>17</v>
      </c>
    </row>
    <row r="13048" spans="1:22" x14ac:dyDescent="0.3">
      <c r="A13048">
        <v>202122</v>
      </c>
      <c r="B13048" t="s">
        <v>820</v>
      </c>
      <c r="C13048" t="s">
        <v>821</v>
      </c>
      <c r="D13048" t="s">
        <v>822</v>
      </c>
      <c r="E13048" t="s">
        <v>823</v>
      </c>
      <c r="F13048" t="s">
        <v>926</v>
      </c>
      <c r="G13048" t="s">
        <v>927</v>
      </c>
      <c r="H13048" t="s">
        <v>1146</v>
      </c>
      <c r="I13048">
        <v>941</v>
      </c>
      <c r="J13048" t="s">
        <v>1147</v>
      </c>
      <c r="K13048" t="s">
        <v>842</v>
      </c>
      <c r="L13048" t="s">
        <v>843</v>
      </c>
      <c r="M13048" t="s">
        <v>829</v>
      </c>
      <c r="N13048" t="s">
        <v>829</v>
      </c>
      <c r="O13048" t="s">
        <v>829</v>
      </c>
      <c r="P13048" t="s">
        <v>829</v>
      </c>
      <c r="Q13048" t="s">
        <v>829</v>
      </c>
      <c r="R13048" t="s">
        <v>829</v>
      </c>
      <c r="S13048">
        <v>200873</v>
      </c>
      <c r="T13048">
        <v>0</v>
      </c>
      <c r="U13048">
        <v>200873</v>
      </c>
      <c r="V13048">
        <v>3</v>
      </c>
    </row>
    <row r="13049" spans="1:22" x14ac:dyDescent="0.3">
      <c r="A13049">
        <v>202223</v>
      </c>
      <c r="B13049" t="s">
        <v>820</v>
      </c>
      <c r="C13049" t="s">
        <v>821</v>
      </c>
      <c r="D13049" t="s">
        <v>822</v>
      </c>
      <c r="E13049" t="s">
        <v>823</v>
      </c>
      <c r="F13049" t="s">
        <v>926</v>
      </c>
      <c r="G13049" t="s">
        <v>927</v>
      </c>
      <c r="H13049" t="s">
        <v>1146</v>
      </c>
      <c r="I13049">
        <v>941</v>
      </c>
      <c r="J13049" t="s">
        <v>1147</v>
      </c>
      <c r="K13049" t="s">
        <v>842</v>
      </c>
      <c r="L13049" t="s">
        <v>843</v>
      </c>
      <c r="M13049" t="s">
        <v>829</v>
      </c>
      <c r="N13049" t="s">
        <v>829</v>
      </c>
      <c r="O13049" t="s">
        <v>829</v>
      </c>
      <c r="P13049" t="s">
        <v>829</v>
      </c>
      <c r="Q13049" t="s">
        <v>829</v>
      </c>
      <c r="R13049" t="s">
        <v>829</v>
      </c>
      <c r="S13049">
        <v>316966</v>
      </c>
      <c r="T13049">
        <v>127882</v>
      </c>
      <c r="U13049">
        <v>189084</v>
      </c>
      <c r="V13049">
        <v>3</v>
      </c>
    </row>
    <row r="13050" spans="1:22" x14ac:dyDescent="0.3">
      <c r="A13050">
        <v>202324</v>
      </c>
      <c r="B13050" t="s">
        <v>820</v>
      </c>
      <c r="C13050" t="s">
        <v>821</v>
      </c>
      <c r="D13050" t="s">
        <v>822</v>
      </c>
      <c r="E13050" t="s">
        <v>823</v>
      </c>
      <c r="F13050" t="s">
        <v>926</v>
      </c>
      <c r="G13050" t="s">
        <v>927</v>
      </c>
      <c r="H13050" t="s">
        <v>1146</v>
      </c>
      <c r="I13050">
        <v>941</v>
      </c>
      <c r="J13050" t="s">
        <v>1147</v>
      </c>
      <c r="K13050" t="s">
        <v>842</v>
      </c>
      <c r="L13050" t="s">
        <v>843</v>
      </c>
      <c r="M13050" t="s">
        <v>829</v>
      </c>
      <c r="N13050" t="s">
        <v>829</v>
      </c>
      <c r="O13050" t="s">
        <v>829</v>
      </c>
      <c r="P13050" t="s">
        <v>829</v>
      </c>
      <c r="Q13050" t="s">
        <v>829</v>
      </c>
      <c r="R13050" t="s">
        <v>829</v>
      </c>
      <c r="S13050">
        <v>227175</v>
      </c>
      <c r="T13050">
        <v>63941</v>
      </c>
      <c r="U13050">
        <v>163234</v>
      </c>
      <c r="V13050">
        <v>2</v>
      </c>
    </row>
    <row r="13051" spans="1:22" x14ac:dyDescent="0.3">
      <c r="A13051">
        <v>202122</v>
      </c>
      <c r="B13051" t="s">
        <v>820</v>
      </c>
      <c r="C13051" t="s">
        <v>821</v>
      </c>
      <c r="D13051" t="s">
        <v>822</v>
      </c>
      <c r="E13051" t="s">
        <v>823</v>
      </c>
      <c r="F13051" t="s">
        <v>926</v>
      </c>
      <c r="G13051" t="s">
        <v>927</v>
      </c>
      <c r="H13051" t="s">
        <v>1146</v>
      </c>
      <c r="I13051">
        <v>941</v>
      </c>
      <c r="J13051" t="s">
        <v>1147</v>
      </c>
      <c r="K13051" t="s">
        <v>842</v>
      </c>
      <c r="L13051" t="s">
        <v>249</v>
      </c>
      <c r="M13051">
        <v>0</v>
      </c>
      <c r="N13051">
        <v>1156682</v>
      </c>
      <c r="O13051">
        <v>2348810</v>
      </c>
      <c r="P13051">
        <v>7448648</v>
      </c>
      <c r="Q13051">
        <v>114055</v>
      </c>
      <c r="R13051" t="s">
        <v>829</v>
      </c>
      <c r="S13051">
        <v>11068195</v>
      </c>
      <c r="T13051">
        <v>5108419</v>
      </c>
      <c r="U13051">
        <v>5959776</v>
      </c>
      <c r="V13051">
        <v>85</v>
      </c>
    </row>
    <row r="13052" spans="1:22" x14ac:dyDescent="0.3">
      <c r="A13052">
        <v>202223</v>
      </c>
      <c r="B13052" t="s">
        <v>820</v>
      </c>
      <c r="C13052" t="s">
        <v>821</v>
      </c>
      <c r="D13052" t="s">
        <v>822</v>
      </c>
      <c r="E13052" t="s">
        <v>823</v>
      </c>
      <c r="F13052" t="s">
        <v>926</v>
      </c>
      <c r="G13052" t="s">
        <v>927</v>
      </c>
      <c r="H13052" t="s">
        <v>1146</v>
      </c>
      <c r="I13052">
        <v>941</v>
      </c>
      <c r="J13052" t="s">
        <v>1147</v>
      </c>
      <c r="K13052" t="s">
        <v>842</v>
      </c>
      <c r="L13052" t="s">
        <v>249</v>
      </c>
      <c r="M13052">
        <v>0</v>
      </c>
      <c r="N13052">
        <v>364840</v>
      </c>
      <c r="O13052">
        <v>740861</v>
      </c>
      <c r="P13052">
        <v>2349450</v>
      </c>
      <c r="Q13052">
        <v>35975</v>
      </c>
      <c r="R13052" t="s">
        <v>829</v>
      </c>
      <c r="S13052">
        <v>3491126</v>
      </c>
      <c r="T13052">
        <v>1731627</v>
      </c>
      <c r="U13052">
        <v>1759499</v>
      </c>
      <c r="V13052">
        <v>25</v>
      </c>
    </row>
    <row r="13053" spans="1:22" x14ac:dyDescent="0.3">
      <c r="A13053">
        <v>202324</v>
      </c>
      <c r="B13053" t="s">
        <v>820</v>
      </c>
      <c r="C13053" t="s">
        <v>821</v>
      </c>
      <c r="D13053" t="s">
        <v>822</v>
      </c>
      <c r="E13053" t="s">
        <v>823</v>
      </c>
      <c r="F13053" t="s">
        <v>926</v>
      </c>
      <c r="G13053" t="s">
        <v>927</v>
      </c>
      <c r="H13053" t="s">
        <v>1146</v>
      </c>
      <c r="I13053">
        <v>941</v>
      </c>
      <c r="J13053" t="s">
        <v>1147</v>
      </c>
      <c r="K13053" t="s">
        <v>842</v>
      </c>
      <c r="L13053" t="s">
        <v>249</v>
      </c>
      <c r="M13053">
        <v>0</v>
      </c>
      <c r="N13053">
        <v>418326</v>
      </c>
      <c r="O13053">
        <v>849462</v>
      </c>
      <c r="P13053">
        <v>2694100</v>
      </c>
      <c r="Q13053">
        <v>41232</v>
      </c>
      <c r="R13053" t="s">
        <v>829</v>
      </c>
      <c r="S13053">
        <v>4003120</v>
      </c>
      <c r="T13053">
        <v>2015569</v>
      </c>
      <c r="U13053">
        <v>1987551</v>
      </c>
      <c r="V13053">
        <v>28</v>
      </c>
    </row>
    <row r="13054" spans="1:22" x14ac:dyDescent="0.3">
      <c r="A13054">
        <v>202122</v>
      </c>
      <c r="B13054" t="s">
        <v>820</v>
      </c>
      <c r="C13054" t="s">
        <v>821</v>
      </c>
      <c r="D13054" t="s">
        <v>822</v>
      </c>
      <c r="E13054" t="s">
        <v>823</v>
      </c>
      <c r="F13054" t="s">
        <v>926</v>
      </c>
      <c r="G13054" t="s">
        <v>927</v>
      </c>
      <c r="H13054" t="s">
        <v>1146</v>
      </c>
      <c r="I13054">
        <v>941</v>
      </c>
      <c r="J13054" t="s">
        <v>1147</v>
      </c>
      <c r="K13054" t="s">
        <v>842</v>
      </c>
      <c r="L13054" t="s">
        <v>844</v>
      </c>
      <c r="M13054">
        <v>0</v>
      </c>
      <c r="N13054">
        <v>2220334</v>
      </c>
      <c r="O13054">
        <v>7021987</v>
      </c>
      <c r="P13054">
        <v>0</v>
      </c>
      <c r="Q13054">
        <v>106780</v>
      </c>
      <c r="R13054" t="s">
        <v>829</v>
      </c>
      <c r="S13054">
        <v>9349101</v>
      </c>
      <c r="T13054">
        <v>4314988</v>
      </c>
      <c r="U13054">
        <v>5034113</v>
      </c>
      <c r="V13054">
        <v>72</v>
      </c>
    </row>
    <row r="13055" spans="1:22" x14ac:dyDescent="0.3">
      <c r="A13055">
        <v>202223</v>
      </c>
      <c r="B13055" t="s">
        <v>820</v>
      </c>
      <c r="C13055" t="s">
        <v>821</v>
      </c>
      <c r="D13055" t="s">
        <v>822</v>
      </c>
      <c r="E13055" t="s">
        <v>823</v>
      </c>
      <c r="F13055" t="s">
        <v>926</v>
      </c>
      <c r="G13055" t="s">
        <v>927</v>
      </c>
      <c r="H13055" t="s">
        <v>1146</v>
      </c>
      <c r="I13055">
        <v>941</v>
      </c>
      <c r="J13055" t="s">
        <v>1147</v>
      </c>
      <c r="K13055" t="s">
        <v>842</v>
      </c>
      <c r="L13055" t="s">
        <v>844</v>
      </c>
      <c r="M13055">
        <v>0</v>
      </c>
      <c r="N13055">
        <v>2301893</v>
      </c>
      <c r="O13055">
        <v>7279925</v>
      </c>
      <c r="P13055">
        <v>0</v>
      </c>
      <c r="Q13055">
        <v>110703</v>
      </c>
      <c r="R13055" t="s">
        <v>829</v>
      </c>
      <c r="S13055">
        <v>9692521</v>
      </c>
      <c r="T13055">
        <v>4807569</v>
      </c>
      <c r="U13055">
        <v>4884952</v>
      </c>
      <c r="V13055">
        <v>69</v>
      </c>
    </row>
    <row r="13056" spans="1:22" x14ac:dyDescent="0.3">
      <c r="A13056">
        <v>202324</v>
      </c>
      <c r="B13056" t="s">
        <v>820</v>
      </c>
      <c r="C13056" t="s">
        <v>821</v>
      </c>
      <c r="D13056" t="s">
        <v>822</v>
      </c>
      <c r="E13056" t="s">
        <v>823</v>
      </c>
      <c r="F13056" t="s">
        <v>926</v>
      </c>
      <c r="G13056" t="s">
        <v>927</v>
      </c>
      <c r="H13056" t="s">
        <v>1146</v>
      </c>
      <c r="I13056">
        <v>941</v>
      </c>
      <c r="J13056" t="s">
        <v>1147</v>
      </c>
      <c r="K13056" t="s">
        <v>842</v>
      </c>
      <c r="L13056" t="s">
        <v>844</v>
      </c>
      <c r="M13056">
        <v>0</v>
      </c>
      <c r="N13056">
        <v>2765792</v>
      </c>
      <c r="O13056">
        <v>8746890</v>
      </c>
      <c r="P13056">
        <v>0</v>
      </c>
      <c r="Q13056">
        <v>132758</v>
      </c>
      <c r="R13056" t="s">
        <v>829</v>
      </c>
      <c r="S13056">
        <v>11645440</v>
      </c>
      <c r="T13056">
        <v>5863474</v>
      </c>
      <c r="U13056">
        <v>5781966</v>
      </c>
      <c r="V13056">
        <v>80</v>
      </c>
    </row>
    <row r="13057" spans="1:22" x14ac:dyDescent="0.3">
      <c r="A13057">
        <v>202122</v>
      </c>
      <c r="B13057" t="s">
        <v>820</v>
      </c>
      <c r="C13057" t="s">
        <v>821</v>
      </c>
      <c r="D13057" t="s">
        <v>822</v>
      </c>
      <c r="E13057" t="s">
        <v>823</v>
      </c>
      <c r="F13057" t="s">
        <v>926</v>
      </c>
      <c r="G13057" t="s">
        <v>927</v>
      </c>
      <c r="H13057" t="s">
        <v>1146</v>
      </c>
      <c r="I13057">
        <v>941</v>
      </c>
      <c r="J13057" t="s">
        <v>1147</v>
      </c>
      <c r="K13057" t="s">
        <v>842</v>
      </c>
      <c r="L13057" t="s">
        <v>251</v>
      </c>
      <c r="M13057" t="s">
        <v>829</v>
      </c>
      <c r="N13057" t="s">
        <v>829</v>
      </c>
      <c r="O13057">
        <v>0</v>
      </c>
      <c r="P13057">
        <v>0</v>
      </c>
      <c r="Q13057">
        <v>0</v>
      </c>
      <c r="R13057">
        <v>572291</v>
      </c>
      <c r="S13057">
        <v>572291</v>
      </c>
      <c r="T13057">
        <v>264135</v>
      </c>
      <c r="U13057">
        <v>308156</v>
      </c>
      <c r="V13057">
        <v>4</v>
      </c>
    </row>
    <row r="13058" spans="1:22" x14ac:dyDescent="0.3">
      <c r="A13058">
        <v>202223</v>
      </c>
      <c r="B13058" t="s">
        <v>820</v>
      </c>
      <c r="C13058" t="s">
        <v>821</v>
      </c>
      <c r="D13058" t="s">
        <v>822</v>
      </c>
      <c r="E13058" t="s">
        <v>823</v>
      </c>
      <c r="F13058" t="s">
        <v>926</v>
      </c>
      <c r="G13058" t="s">
        <v>927</v>
      </c>
      <c r="H13058" t="s">
        <v>1146</v>
      </c>
      <c r="I13058">
        <v>941</v>
      </c>
      <c r="J13058" t="s">
        <v>1147</v>
      </c>
      <c r="K13058" t="s">
        <v>842</v>
      </c>
      <c r="L13058" t="s">
        <v>251</v>
      </c>
      <c r="M13058" t="s">
        <v>829</v>
      </c>
      <c r="N13058" t="s">
        <v>829</v>
      </c>
      <c r="O13058">
        <v>0</v>
      </c>
      <c r="P13058">
        <v>0</v>
      </c>
      <c r="Q13058">
        <v>0</v>
      </c>
      <c r="R13058">
        <v>3939904</v>
      </c>
      <c r="S13058">
        <v>3939904</v>
      </c>
      <c r="T13058">
        <v>1954224</v>
      </c>
      <c r="U13058">
        <v>1985680</v>
      </c>
      <c r="V13058">
        <v>28</v>
      </c>
    </row>
    <row r="13059" spans="1:22" x14ac:dyDescent="0.3">
      <c r="A13059">
        <v>202324</v>
      </c>
      <c r="B13059" t="s">
        <v>820</v>
      </c>
      <c r="C13059" t="s">
        <v>821</v>
      </c>
      <c r="D13059" t="s">
        <v>822</v>
      </c>
      <c r="E13059" t="s">
        <v>823</v>
      </c>
      <c r="F13059" t="s">
        <v>926</v>
      </c>
      <c r="G13059" t="s">
        <v>927</v>
      </c>
      <c r="H13059" t="s">
        <v>1146</v>
      </c>
      <c r="I13059">
        <v>941</v>
      </c>
      <c r="J13059" t="s">
        <v>1147</v>
      </c>
      <c r="K13059" t="s">
        <v>842</v>
      </c>
      <c r="L13059" t="s">
        <v>251</v>
      </c>
      <c r="M13059" t="s">
        <v>829</v>
      </c>
      <c r="N13059" t="s">
        <v>829</v>
      </c>
      <c r="O13059">
        <v>0</v>
      </c>
      <c r="P13059">
        <v>0</v>
      </c>
      <c r="Q13059">
        <v>0</v>
      </c>
      <c r="R13059">
        <v>4730960</v>
      </c>
      <c r="S13059">
        <v>4730960</v>
      </c>
      <c r="T13059">
        <v>2382036</v>
      </c>
      <c r="U13059">
        <v>2348924</v>
      </c>
      <c r="V13059">
        <v>33</v>
      </c>
    </row>
    <row r="13060" spans="1:22" x14ac:dyDescent="0.3">
      <c r="A13060">
        <v>202122</v>
      </c>
      <c r="B13060" t="s">
        <v>820</v>
      </c>
      <c r="C13060" t="s">
        <v>821</v>
      </c>
      <c r="D13060" t="s">
        <v>822</v>
      </c>
      <c r="E13060" t="s">
        <v>823</v>
      </c>
      <c r="F13060" t="s">
        <v>926</v>
      </c>
      <c r="G13060" t="s">
        <v>927</v>
      </c>
      <c r="H13060" t="s">
        <v>1146</v>
      </c>
      <c r="I13060">
        <v>941</v>
      </c>
      <c r="J13060" t="s">
        <v>1147</v>
      </c>
      <c r="K13060" t="s">
        <v>842</v>
      </c>
      <c r="L13060" t="s">
        <v>253</v>
      </c>
      <c r="M13060" t="s">
        <v>829</v>
      </c>
      <c r="N13060" t="s">
        <v>829</v>
      </c>
      <c r="O13060">
        <v>0</v>
      </c>
      <c r="P13060">
        <v>0</v>
      </c>
      <c r="Q13060">
        <v>0</v>
      </c>
      <c r="R13060">
        <v>1273924</v>
      </c>
      <c r="S13060">
        <v>1273924</v>
      </c>
      <c r="T13060">
        <v>587967</v>
      </c>
      <c r="U13060">
        <v>685957</v>
      </c>
      <c r="V13060">
        <v>10</v>
      </c>
    </row>
    <row r="13061" spans="1:22" x14ac:dyDescent="0.3">
      <c r="A13061">
        <v>202223</v>
      </c>
      <c r="B13061" t="s">
        <v>820</v>
      </c>
      <c r="C13061" t="s">
        <v>821</v>
      </c>
      <c r="D13061" t="s">
        <v>822</v>
      </c>
      <c r="E13061" t="s">
        <v>823</v>
      </c>
      <c r="F13061" t="s">
        <v>926</v>
      </c>
      <c r="G13061" t="s">
        <v>927</v>
      </c>
      <c r="H13061" t="s">
        <v>1146</v>
      </c>
      <c r="I13061">
        <v>941</v>
      </c>
      <c r="J13061" t="s">
        <v>1147</v>
      </c>
      <c r="K13061" t="s">
        <v>842</v>
      </c>
      <c r="L13061" t="s">
        <v>253</v>
      </c>
      <c r="M13061" t="s">
        <v>829</v>
      </c>
      <c r="N13061" t="s">
        <v>829</v>
      </c>
      <c r="O13061">
        <v>0</v>
      </c>
      <c r="P13061">
        <v>0</v>
      </c>
      <c r="Q13061">
        <v>0</v>
      </c>
      <c r="R13061">
        <v>731897</v>
      </c>
      <c r="S13061">
        <v>731897</v>
      </c>
      <c r="T13061">
        <v>363027</v>
      </c>
      <c r="U13061">
        <v>368870</v>
      </c>
      <c r="V13061">
        <v>5</v>
      </c>
    </row>
    <row r="13062" spans="1:22" x14ac:dyDescent="0.3">
      <c r="A13062">
        <v>202324</v>
      </c>
      <c r="B13062" t="s">
        <v>820</v>
      </c>
      <c r="C13062" t="s">
        <v>821</v>
      </c>
      <c r="D13062" t="s">
        <v>822</v>
      </c>
      <c r="E13062" t="s">
        <v>823</v>
      </c>
      <c r="F13062" t="s">
        <v>926</v>
      </c>
      <c r="G13062" t="s">
        <v>927</v>
      </c>
      <c r="H13062" t="s">
        <v>1146</v>
      </c>
      <c r="I13062">
        <v>941</v>
      </c>
      <c r="J13062" t="s">
        <v>1147</v>
      </c>
      <c r="K13062" t="s">
        <v>842</v>
      </c>
      <c r="L13062" t="s">
        <v>253</v>
      </c>
      <c r="M13062" t="s">
        <v>829</v>
      </c>
      <c r="N13062" t="s">
        <v>829</v>
      </c>
      <c r="O13062">
        <v>0</v>
      </c>
      <c r="P13062">
        <v>0</v>
      </c>
      <c r="Q13062">
        <v>0</v>
      </c>
      <c r="R13062">
        <v>727840</v>
      </c>
      <c r="S13062">
        <v>727840</v>
      </c>
      <c r="T13062">
        <v>366467</v>
      </c>
      <c r="U13062">
        <v>361373</v>
      </c>
      <c r="V13062">
        <v>5</v>
      </c>
    </row>
    <row r="13063" spans="1:22" x14ac:dyDescent="0.3">
      <c r="A13063">
        <v>202122</v>
      </c>
      <c r="B13063" t="s">
        <v>820</v>
      </c>
      <c r="C13063" t="s">
        <v>821</v>
      </c>
      <c r="D13063" t="s">
        <v>822</v>
      </c>
      <c r="E13063" t="s">
        <v>823</v>
      </c>
      <c r="F13063" t="s">
        <v>926</v>
      </c>
      <c r="G13063" t="s">
        <v>927</v>
      </c>
      <c r="H13063" t="s">
        <v>1146</v>
      </c>
      <c r="I13063">
        <v>941</v>
      </c>
      <c r="J13063" t="s">
        <v>1147</v>
      </c>
      <c r="K13063" t="s">
        <v>842</v>
      </c>
      <c r="L13063" t="s">
        <v>845</v>
      </c>
      <c r="M13063" t="s">
        <v>829</v>
      </c>
      <c r="N13063" t="s">
        <v>829</v>
      </c>
      <c r="O13063">
        <v>0</v>
      </c>
      <c r="P13063">
        <v>0</v>
      </c>
      <c r="Q13063">
        <v>0</v>
      </c>
      <c r="R13063">
        <v>466677</v>
      </c>
      <c r="S13063">
        <v>466677</v>
      </c>
      <c r="T13063">
        <v>215390</v>
      </c>
      <c r="U13063">
        <v>251287</v>
      </c>
      <c r="V13063">
        <v>4</v>
      </c>
    </row>
    <row r="13064" spans="1:22" x14ac:dyDescent="0.3">
      <c r="A13064">
        <v>202223</v>
      </c>
      <c r="B13064" t="s">
        <v>820</v>
      </c>
      <c r="C13064" t="s">
        <v>821</v>
      </c>
      <c r="D13064" t="s">
        <v>822</v>
      </c>
      <c r="E13064" t="s">
        <v>823</v>
      </c>
      <c r="F13064" t="s">
        <v>926</v>
      </c>
      <c r="G13064" t="s">
        <v>927</v>
      </c>
      <c r="H13064" t="s">
        <v>1146</v>
      </c>
      <c r="I13064">
        <v>941</v>
      </c>
      <c r="J13064" t="s">
        <v>1147</v>
      </c>
      <c r="K13064" t="s">
        <v>842</v>
      </c>
      <c r="L13064" t="s">
        <v>845</v>
      </c>
      <c r="M13064" t="s">
        <v>829</v>
      </c>
      <c r="N13064" t="s">
        <v>829</v>
      </c>
      <c r="O13064">
        <v>0</v>
      </c>
      <c r="P13064">
        <v>0</v>
      </c>
      <c r="Q13064">
        <v>0</v>
      </c>
      <c r="R13064">
        <v>12628618</v>
      </c>
      <c r="S13064">
        <v>12628618</v>
      </c>
      <c r="T13064">
        <v>6263898</v>
      </c>
      <c r="U13064">
        <v>6364720</v>
      </c>
      <c r="V13064">
        <v>90</v>
      </c>
    </row>
    <row r="13065" spans="1:22" x14ac:dyDescent="0.3">
      <c r="A13065">
        <v>202324</v>
      </c>
      <c r="B13065" t="s">
        <v>820</v>
      </c>
      <c r="C13065" t="s">
        <v>821</v>
      </c>
      <c r="D13065" t="s">
        <v>822</v>
      </c>
      <c r="E13065" t="s">
        <v>823</v>
      </c>
      <c r="F13065" t="s">
        <v>926</v>
      </c>
      <c r="G13065" t="s">
        <v>927</v>
      </c>
      <c r="H13065" t="s">
        <v>1146</v>
      </c>
      <c r="I13065">
        <v>941</v>
      </c>
      <c r="J13065" t="s">
        <v>1147</v>
      </c>
      <c r="K13065" t="s">
        <v>842</v>
      </c>
      <c r="L13065" t="s">
        <v>845</v>
      </c>
      <c r="M13065" t="s">
        <v>829</v>
      </c>
      <c r="N13065" t="s">
        <v>829</v>
      </c>
      <c r="O13065">
        <v>0</v>
      </c>
      <c r="P13065">
        <v>0</v>
      </c>
      <c r="Q13065">
        <v>0</v>
      </c>
      <c r="R13065">
        <v>14920720</v>
      </c>
      <c r="S13065">
        <v>14920720</v>
      </c>
      <c r="T13065">
        <v>7512576</v>
      </c>
      <c r="U13065">
        <v>7408144</v>
      </c>
      <c r="V13065">
        <v>103</v>
      </c>
    </row>
    <row r="13066" spans="1:22" x14ac:dyDescent="0.3">
      <c r="A13066">
        <v>202122</v>
      </c>
      <c r="B13066" t="s">
        <v>820</v>
      </c>
      <c r="C13066" t="s">
        <v>821</v>
      </c>
      <c r="D13066" t="s">
        <v>822</v>
      </c>
      <c r="E13066" t="s">
        <v>823</v>
      </c>
      <c r="F13066" t="s">
        <v>876</v>
      </c>
      <c r="G13066" t="s">
        <v>877</v>
      </c>
      <c r="H13066" t="s">
        <v>1148</v>
      </c>
      <c r="I13066">
        <v>938</v>
      </c>
      <c r="J13066" t="s">
        <v>1149</v>
      </c>
      <c r="K13066" t="s">
        <v>828</v>
      </c>
      <c r="L13066" t="s">
        <v>336</v>
      </c>
      <c r="M13066">
        <v>320000</v>
      </c>
      <c r="N13066">
        <v>976000</v>
      </c>
      <c r="O13066">
        <v>550167</v>
      </c>
      <c r="P13066">
        <v>17946788</v>
      </c>
      <c r="Q13066">
        <v>2760000</v>
      </c>
      <c r="R13066" t="s">
        <v>829</v>
      </c>
      <c r="S13066">
        <v>22552955</v>
      </c>
      <c r="T13066" t="s">
        <v>829</v>
      </c>
      <c r="U13066">
        <v>22552955</v>
      </c>
      <c r="V13066">
        <v>319</v>
      </c>
    </row>
    <row r="13067" spans="1:22" x14ac:dyDescent="0.3">
      <c r="A13067">
        <v>202223</v>
      </c>
      <c r="B13067" t="s">
        <v>820</v>
      </c>
      <c r="C13067" t="s">
        <v>821</v>
      </c>
      <c r="D13067" t="s">
        <v>822</v>
      </c>
      <c r="E13067" t="s">
        <v>823</v>
      </c>
      <c r="F13067" t="s">
        <v>876</v>
      </c>
      <c r="G13067" t="s">
        <v>877</v>
      </c>
      <c r="H13067" t="s">
        <v>1148</v>
      </c>
      <c r="I13067">
        <v>938</v>
      </c>
      <c r="J13067" t="s">
        <v>1149</v>
      </c>
      <c r="K13067" t="s">
        <v>828</v>
      </c>
      <c r="L13067" t="s">
        <v>336</v>
      </c>
      <c r="M13067">
        <v>320000</v>
      </c>
      <c r="N13067">
        <v>1011500</v>
      </c>
      <c r="O13067">
        <v>543333</v>
      </c>
      <c r="P13067">
        <v>19468823</v>
      </c>
      <c r="Q13067">
        <v>2920000</v>
      </c>
      <c r="R13067" t="s">
        <v>829</v>
      </c>
      <c r="S13067">
        <v>24263656</v>
      </c>
      <c r="T13067" t="s">
        <v>829</v>
      </c>
      <c r="U13067">
        <v>24263656</v>
      </c>
      <c r="V13067">
        <v>349</v>
      </c>
    </row>
    <row r="13068" spans="1:22" x14ac:dyDescent="0.3">
      <c r="A13068">
        <v>202324</v>
      </c>
      <c r="B13068" t="s">
        <v>820</v>
      </c>
      <c r="C13068" t="s">
        <v>821</v>
      </c>
      <c r="D13068" t="s">
        <v>822</v>
      </c>
      <c r="E13068" t="s">
        <v>823</v>
      </c>
      <c r="F13068" t="s">
        <v>876</v>
      </c>
      <c r="G13068" t="s">
        <v>877</v>
      </c>
      <c r="H13068" t="s">
        <v>1148</v>
      </c>
      <c r="I13068">
        <v>938</v>
      </c>
      <c r="J13068" t="s">
        <v>1149</v>
      </c>
      <c r="K13068" t="s">
        <v>828</v>
      </c>
      <c r="L13068" t="s">
        <v>336</v>
      </c>
      <c r="M13068">
        <v>320000</v>
      </c>
      <c r="N13068">
        <v>997000</v>
      </c>
      <c r="O13068">
        <v>549000</v>
      </c>
      <c r="P13068">
        <v>18842000</v>
      </c>
      <c r="Q13068">
        <v>2920000</v>
      </c>
      <c r="R13068" t="s">
        <v>829</v>
      </c>
      <c r="S13068">
        <v>23628000</v>
      </c>
      <c r="T13068" t="s">
        <v>829</v>
      </c>
      <c r="U13068">
        <v>23628000</v>
      </c>
      <c r="V13068">
        <v>347</v>
      </c>
    </row>
    <row r="13069" spans="1:22" x14ac:dyDescent="0.3">
      <c r="A13069">
        <v>202122</v>
      </c>
      <c r="B13069" t="s">
        <v>820</v>
      </c>
      <c r="C13069" t="s">
        <v>821</v>
      </c>
      <c r="D13069" t="s">
        <v>822</v>
      </c>
      <c r="E13069" t="s">
        <v>823</v>
      </c>
      <c r="F13069" t="s">
        <v>876</v>
      </c>
      <c r="G13069" t="s">
        <v>877</v>
      </c>
      <c r="H13069" t="s">
        <v>1148</v>
      </c>
      <c r="I13069">
        <v>938</v>
      </c>
      <c r="J13069" t="s">
        <v>1149</v>
      </c>
      <c r="K13069" t="s">
        <v>828</v>
      </c>
      <c r="L13069" t="s">
        <v>235</v>
      </c>
      <c r="M13069" t="s">
        <v>829</v>
      </c>
      <c r="N13069">
        <v>0</v>
      </c>
      <c r="O13069">
        <v>0</v>
      </c>
      <c r="P13069" t="s">
        <v>829</v>
      </c>
      <c r="Q13069" t="s">
        <v>829</v>
      </c>
      <c r="R13069" t="s">
        <v>829</v>
      </c>
      <c r="S13069">
        <v>0</v>
      </c>
      <c r="T13069">
        <v>0</v>
      </c>
      <c r="U13069">
        <v>0</v>
      </c>
      <c r="V13069">
        <v>0</v>
      </c>
    </row>
    <row r="13070" spans="1:22" x14ac:dyDescent="0.3">
      <c r="A13070">
        <v>202223</v>
      </c>
      <c r="B13070" t="s">
        <v>820</v>
      </c>
      <c r="C13070" t="s">
        <v>821</v>
      </c>
      <c r="D13070" t="s">
        <v>822</v>
      </c>
      <c r="E13070" t="s">
        <v>823</v>
      </c>
      <c r="F13070" t="s">
        <v>876</v>
      </c>
      <c r="G13070" t="s">
        <v>877</v>
      </c>
      <c r="H13070" t="s">
        <v>1148</v>
      </c>
      <c r="I13070">
        <v>938</v>
      </c>
      <c r="J13070" t="s">
        <v>1149</v>
      </c>
      <c r="K13070" t="s">
        <v>828</v>
      </c>
      <c r="L13070" t="s">
        <v>235</v>
      </c>
      <c r="M13070" t="s">
        <v>829</v>
      </c>
      <c r="N13070">
        <v>0</v>
      </c>
      <c r="O13070">
        <v>0</v>
      </c>
      <c r="P13070" t="s">
        <v>829</v>
      </c>
      <c r="Q13070" t="s">
        <v>829</v>
      </c>
      <c r="R13070" t="s">
        <v>829</v>
      </c>
      <c r="S13070">
        <v>0</v>
      </c>
      <c r="T13070">
        <v>0</v>
      </c>
      <c r="U13070">
        <v>0</v>
      </c>
      <c r="V13070">
        <v>0</v>
      </c>
    </row>
    <row r="13071" spans="1:22" x14ac:dyDescent="0.3">
      <c r="A13071">
        <v>202324</v>
      </c>
      <c r="B13071" t="s">
        <v>820</v>
      </c>
      <c r="C13071" t="s">
        <v>821</v>
      </c>
      <c r="D13071" t="s">
        <v>822</v>
      </c>
      <c r="E13071" t="s">
        <v>823</v>
      </c>
      <c r="F13071" t="s">
        <v>876</v>
      </c>
      <c r="G13071" t="s">
        <v>877</v>
      </c>
      <c r="H13071" t="s">
        <v>1148</v>
      </c>
      <c r="I13071">
        <v>938</v>
      </c>
      <c r="J13071" t="s">
        <v>1149</v>
      </c>
      <c r="K13071" t="s">
        <v>828</v>
      </c>
      <c r="L13071" t="s">
        <v>235</v>
      </c>
      <c r="M13071" t="s">
        <v>829</v>
      </c>
      <c r="N13071">
        <v>0</v>
      </c>
      <c r="O13071">
        <v>0</v>
      </c>
      <c r="P13071" t="s">
        <v>829</v>
      </c>
      <c r="Q13071" t="s">
        <v>829</v>
      </c>
      <c r="R13071" t="s">
        <v>829</v>
      </c>
      <c r="S13071">
        <v>0</v>
      </c>
      <c r="T13071">
        <v>0</v>
      </c>
      <c r="U13071">
        <v>0</v>
      </c>
      <c r="V13071">
        <v>0</v>
      </c>
    </row>
    <row r="13072" spans="1:22" x14ac:dyDescent="0.3">
      <c r="A13072">
        <v>202122</v>
      </c>
      <c r="B13072" t="s">
        <v>820</v>
      </c>
      <c r="C13072" t="s">
        <v>821</v>
      </c>
      <c r="D13072" t="s">
        <v>822</v>
      </c>
      <c r="E13072" t="s">
        <v>823</v>
      </c>
      <c r="F13072" t="s">
        <v>876</v>
      </c>
      <c r="G13072" t="s">
        <v>877</v>
      </c>
      <c r="H13072" t="s">
        <v>1148</v>
      </c>
      <c r="I13072">
        <v>938</v>
      </c>
      <c r="J13072" t="s">
        <v>1149</v>
      </c>
      <c r="K13072" t="s">
        <v>828</v>
      </c>
      <c r="L13072" t="s">
        <v>534</v>
      </c>
      <c r="M13072">
        <v>0</v>
      </c>
      <c r="N13072">
        <v>4894965</v>
      </c>
      <c r="O13072">
        <v>3470110</v>
      </c>
      <c r="P13072">
        <v>19609763</v>
      </c>
      <c r="Q13072">
        <v>3086499</v>
      </c>
      <c r="R13072" t="s">
        <v>829</v>
      </c>
      <c r="S13072">
        <v>31061337</v>
      </c>
      <c r="T13072">
        <v>0</v>
      </c>
      <c r="U13072">
        <v>31061337</v>
      </c>
      <c r="V13072">
        <v>160</v>
      </c>
    </row>
    <row r="13073" spans="1:22" x14ac:dyDescent="0.3">
      <c r="A13073">
        <v>202223</v>
      </c>
      <c r="B13073" t="s">
        <v>820</v>
      </c>
      <c r="C13073" t="s">
        <v>821</v>
      </c>
      <c r="D13073" t="s">
        <v>822</v>
      </c>
      <c r="E13073" t="s">
        <v>823</v>
      </c>
      <c r="F13073" t="s">
        <v>876</v>
      </c>
      <c r="G13073" t="s">
        <v>877</v>
      </c>
      <c r="H13073" t="s">
        <v>1148</v>
      </c>
      <c r="I13073">
        <v>938</v>
      </c>
      <c r="J13073" t="s">
        <v>1149</v>
      </c>
      <c r="K13073" t="s">
        <v>828</v>
      </c>
      <c r="L13073" t="s">
        <v>534</v>
      </c>
      <c r="M13073">
        <v>0</v>
      </c>
      <c r="N13073">
        <v>5468218</v>
      </c>
      <c r="O13073">
        <v>4001877</v>
      </c>
      <c r="P13073">
        <v>21685904</v>
      </c>
      <c r="Q13073">
        <v>3266795</v>
      </c>
      <c r="R13073" t="s">
        <v>829</v>
      </c>
      <c r="S13073">
        <v>34422795</v>
      </c>
      <c r="T13073">
        <v>0</v>
      </c>
      <c r="U13073">
        <v>34422795</v>
      </c>
      <c r="V13073">
        <v>178</v>
      </c>
    </row>
    <row r="13074" spans="1:22" x14ac:dyDescent="0.3">
      <c r="A13074">
        <v>202324</v>
      </c>
      <c r="B13074" t="s">
        <v>820</v>
      </c>
      <c r="C13074" t="s">
        <v>821</v>
      </c>
      <c r="D13074" t="s">
        <v>822</v>
      </c>
      <c r="E13074" t="s">
        <v>823</v>
      </c>
      <c r="F13074" t="s">
        <v>876</v>
      </c>
      <c r="G13074" t="s">
        <v>877</v>
      </c>
      <c r="H13074" t="s">
        <v>1148</v>
      </c>
      <c r="I13074">
        <v>938</v>
      </c>
      <c r="J13074" t="s">
        <v>1149</v>
      </c>
      <c r="K13074" t="s">
        <v>828</v>
      </c>
      <c r="L13074" t="s">
        <v>534</v>
      </c>
      <c r="M13074">
        <v>0</v>
      </c>
      <c r="N13074">
        <v>6998211</v>
      </c>
      <c r="O13074">
        <v>4918169</v>
      </c>
      <c r="P13074">
        <v>25297703</v>
      </c>
      <c r="Q13074">
        <v>3484000</v>
      </c>
      <c r="R13074" t="s">
        <v>829</v>
      </c>
      <c r="S13074">
        <v>40698082</v>
      </c>
      <c r="T13074">
        <v>0</v>
      </c>
      <c r="U13074">
        <v>40698082</v>
      </c>
      <c r="V13074">
        <v>212</v>
      </c>
    </row>
    <row r="13075" spans="1:22" x14ac:dyDescent="0.3">
      <c r="A13075">
        <v>202122</v>
      </c>
      <c r="B13075" t="s">
        <v>820</v>
      </c>
      <c r="C13075" t="s">
        <v>821</v>
      </c>
      <c r="D13075" t="s">
        <v>822</v>
      </c>
      <c r="E13075" t="s">
        <v>823</v>
      </c>
      <c r="F13075" t="s">
        <v>876</v>
      </c>
      <c r="G13075" t="s">
        <v>877</v>
      </c>
      <c r="H13075" t="s">
        <v>1148</v>
      </c>
      <c r="I13075">
        <v>938</v>
      </c>
      <c r="J13075" t="s">
        <v>1149</v>
      </c>
      <c r="K13075" t="s">
        <v>828</v>
      </c>
      <c r="L13075" t="s">
        <v>603</v>
      </c>
      <c r="M13075" t="s">
        <v>829</v>
      </c>
      <c r="N13075" t="s">
        <v>829</v>
      </c>
      <c r="O13075" t="s">
        <v>829</v>
      </c>
      <c r="P13075">
        <v>0</v>
      </c>
      <c r="Q13075">
        <v>0</v>
      </c>
      <c r="R13075">
        <v>0</v>
      </c>
      <c r="S13075">
        <v>0</v>
      </c>
      <c r="T13075">
        <v>0</v>
      </c>
      <c r="U13075">
        <v>0</v>
      </c>
      <c r="V13075">
        <v>0</v>
      </c>
    </row>
    <row r="13076" spans="1:22" x14ac:dyDescent="0.3">
      <c r="A13076">
        <v>202223</v>
      </c>
      <c r="B13076" t="s">
        <v>820</v>
      </c>
      <c r="C13076" t="s">
        <v>821</v>
      </c>
      <c r="D13076" t="s">
        <v>822</v>
      </c>
      <c r="E13076" t="s">
        <v>823</v>
      </c>
      <c r="F13076" t="s">
        <v>876</v>
      </c>
      <c r="G13076" t="s">
        <v>877</v>
      </c>
      <c r="H13076" t="s">
        <v>1148</v>
      </c>
      <c r="I13076">
        <v>938</v>
      </c>
      <c r="J13076" t="s">
        <v>1149</v>
      </c>
      <c r="K13076" t="s">
        <v>828</v>
      </c>
      <c r="L13076" t="s">
        <v>603</v>
      </c>
      <c r="M13076" t="s">
        <v>829</v>
      </c>
      <c r="N13076" t="s">
        <v>829</v>
      </c>
      <c r="O13076" t="s">
        <v>829</v>
      </c>
      <c r="P13076">
        <v>0</v>
      </c>
      <c r="Q13076">
        <v>0</v>
      </c>
      <c r="R13076">
        <v>0</v>
      </c>
      <c r="S13076">
        <v>0</v>
      </c>
      <c r="T13076">
        <v>0</v>
      </c>
      <c r="U13076">
        <v>0</v>
      </c>
      <c r="V13076">
        <v>0</v>
      </c>
    </row>
    <row r="13077" spans="1:22" x14ac:dyDescent="0.3">
      <c r="A13077">
        <v>202324</v>
      </c>
      <c r="B13077" t="s">
        <v>820</v>
      </c>
      <c r="C13077" t="s">
        <v>821</v>
      </c>
      <c r="D13077" t="s">
        <v>822</v>
      </c>
      <c r="E13077" t="s">
        <v>823</v>
      </c>
      <c r="F13077" t="s">
        <v>876</v>
      </c>
      <c r="G13077" t="s">
        <v>877</v>
      </c>
      <c r="H13077" t="s">
        <v>1148</v>
      </c>
      <c r="I13077">
        <v>938</v>
      </c>
      <c r="J13077" t="s">
        <v>1149</v>
      </c>
      <c r="K13077" t="s">
        <v>828</v>
      </c>
      <c r="L13077" t="s">
        <v>603</v>
      </c>
      <c r="M13077" t="s">
        <v>829</v>
      </c>
      <c r="N13077" t="s">
        <v>829</v>
      </c>
      <c r="O13077" t="s">
        <v>829</v>
      </c>
      <c r="P13077">
        <v>0</v>
      </c>
      <c r="Q13077">
        <v>0</v>
      </c>
      <c r="R13077">
        <v>0</v>
      </c>
      <c r="S13077">
        <v>0</v>
      </c>
      <c r="T13077">
        <v>0</v>
      </c>
      <c r="U13077">
        <v>0</v>
      </c>
      <c r="V13077">
        <v>0</v>
      </c>
    </row>
    <row r="13078" spans="1:22" x14ac:dyDescent="0.3">
      <c r="A13078">
        <v>202122</v>
      </c>
      <c r="B13078" t="s">
        <v>820</v>
      </c>
      <c r="C13078" t="s">
        <v>821</v>
      </c>
      <c r="D13078" t="s">
        <v>822</v>
      </c>
      <c r="E13078" t="s">
        <v>823</v>
      </c>
      <c r="F13078" t="s">
        <v>876</v>
      </c>
      <c r="G13078" t="s">
        <v>877</v>
      </c>
      <c r="H13078" t="s">
        <v>1148</v>
      </c>
      <c r="I13078">
        <v>938</v>
      </c>
      <c r="J13078" t="s">
        <v>1149</v>
      </c>
      <c r="K13078" t="s">
        <v>828</v>
      </c>
      <c r="L13078" t="s">
        <v>606</v>
      </c>
      <c r="M13078">
        <v>0</v>
      </c>
      <c r="N13078">
        <v>0</v>
      </c>
      <c r="O13078">
        <v>0</v>
      </c>
      <c r="P13078">
        <v>0</v>
      </c>
      <c r="Q13078">
        <v>0</v>
      </c>
      <c r="R13078">
        <v>0</v>
      </c>
      <c r="S13078">
        <v>0</v>
      </c>
      <c r="T13078">
        <v>0</v>
      </c>
      <c r="U13078">
        <v>0</v>
      </c>
      <c r="V13078">
        <v>0</v>
      </c>
    </row>
    <row r="13079" spans="1:22" x14ac:dyDescent="0.3">
      <c r="A13079">
        <v>202223</v>
      </c>
      <c r="B13079" t="s">
        <v>820</v>
      </c>
      <c r="C13079" t="s">
        <v>821</v>
      </c>
      <c r="D13079" t="s">
        <v>822</v>
      </c>
      <c r="E13079" t="s">
        <v>823</v>
      </c>
      <c r="F13079" t="s">
        <v>876</v>
      </c>
      <c r="G13079" t="s">
        <v>877</v>
      </c>
      <c r="H13079" t="s">
        <v>1148</v>
      </c>
      <c r="I13079">
        <v>938</v>
      </c>
      <c r="J13079" t="s">
        <v>1149</v>
      </c>
      <c r="K13079" t="s">
        <v>828</v>
      </c>
      <c r="L13079" t="s">
        <v>606</v>
      </c>
      <c r="M13079">
        <v>0</v>
      </c>
      <c r="N13079">
        <v>0</v>
      </c>
      <c r="O13079">
        <v>0</v>
      </c>
      <c r="P13079">
        <v>0</v>
      </c>
      <c r="Q13079">
        <v>0</v>
      </c>
      <c r="R13079">
        <v>0</v>
      </c>
      <c r="S13079">
        <v>0</v>
      </c>
      <c r="T13079">
        <v>0</v>
      </c>
      <c r="U13079">
        <v>0</v>
      </c>
      <c r="V13079">
        <v>0</v>
      </c>
    </row>
    <row r="13080" spans="1:22" x14ac:dyDescent="0.3">
      <c r="A13080">
        <v>202324</v>
      </c>
      <c r="B13080" t="s">
        <v>820</v>
      </c>
      <c r="C13080" t="s">
        <v>821</v>
      </c>
      <c r="D13080" t="s">
        <v>822</v>
      </c>
      <c r="E13080" t="s">
        <v>823</v>
      </c>
      <c r="F13080" t="s">
        <v>876</v>
      </c>
      <c r="G13080" t="s">
        <v>877</v>
      </c>
      <c r="H13080" t="s">
        <v>1148</v>
      </c>
      <c r="I13080">
        <v>938</v>
      </c>
      <c r="J13080" t="s">
        <v>1149</v>
      </c>
      <c r="K13080" t="s">
        <v>828</v>
      </c>
      <c r="L13080" t="s">
        <v>606</v>
      </c>
      <c r="M13080">
        <v>0</v>
      </c>
      <c r="N13080">
        <v>0</v>
      </c>
      <c r="O13080">
        <v>0</v>
      </c>
      <c r="P13080">
        <v>0</v>
      </c>
      <c r="Q13080">
        <v>0</v>
      </c>
      <c r="R13080">
        <v>0</v>
      </c>
      <c r="S13080">
        <v>0</v>
      </c>
      <c r="T13080">
        <v>0</v>
      </c>
      <c r="U13080">
        <v>0</v>
      </c>
      <c r="V13080">
        <v>0</v>
      </c>
    </row>
    <row r="13081" spans="1:22" x14ac:dyDescent="0.3">
      <c r="A13081">
        <v>202122</v>
      </c>
      <c r="B13081" t="s">
        <v>820</v>
      </c>
      <c r="C13081" t="s">
        <v>821</v>
      </c>
      <c r="D13081" t="s">
        <v>822</v>
      </c>
      <c r="E13081" t="s">
        <v>823</v>
      </c>
      <c r="F13081" t="s">
        <v>876</v>
      </c>
      <c r="G13081" t="s">
        <v>877</v>
      </c>
      <c r="H13081" t="s">
        <v>1148</v>
      </c>
      <c r="I13081">
        <v>938</v>
      </c>
      <c r="J13081" t="s">
        <v>1149</v>
      </c>
      <c r="K13081" t="s">
        <v>828</v>
      </c>
      <c r="L13081" t="s">
        <v>609</v>
      </c>
      <c r="M13081" t="s">
        <v>829</v>
      </c>
      <c r="N13081" t="s">
        <v>829</v>
      </c>
      <c r="O13081" t="s">
        <v>829</v>
      </c>
      <c r="P13081" t="s">
        <v>829</v>
      </c>
      <c r="Q13081">
        <v>0</v>
      </c>
      <c r="R13081" t="s">
        <v>829</v>
      </c>
      <c r="S13081">
        <v>0</v>
      </c>
      <c r="T13081">
        <v>0</v>
      </c>
      <c r="U13081">
        <v>0</v>
      </c>
      <c r="V13081">
        <v>0</v>
      </c>
    </row>
    <row r="13082" spans="1:22" x14ac:dyDescent="0.3">
      <c r="A13082">
        <v>202223</v>
      </c>
      <c r="B13082" t="s">
        <v>820</v>
      </c>
      <c r="C13082" t="s">
        <v>821</v>
      </c>
      <c r="D13082" t="s">
        <v>822</v>
      </c>
      <c r="E13082" t="s">
        <v>823</v>
      </c>
      <c r="F13082" t="s">
        <v>876</v>
      </c>
      <c r="G13082" t="s">
        <v>877</v>
      </c>
      <c r="H13082" t="s">
        <v>1148</v>
      </c>
      <c r="I13082">
        <v>938</v>
      </c>
      <c r="J13082" t="s">
        <v>1149</v>
      </c>
      <c r="K13082" t="s">
        <v>828</v>
      </c>
      <c r="L13082" t="s">
        <v>609</v>
      </c>
      <c r="M13082" t="s">
        <v>829</v>
      </c>
      <c r="N13082" t="s">
        <v>829</v>
      </c>
      <c r="O13082" t="s">
        <v>829</v>
      </c>
      <c r="P13082" t="s">
        <v>829</v>
      </c>
      <c r="Q13082">
        <v>0</v>
      </c>
      <c r="R13082" t="s">
        <v>829</v>
      </c>
      <c r="S13082">
        <v>0</v>
      </c>
      <c r="T13082">
        <v>0</v>
      </c>
      <c r="U13082">
        <v>0</v>
      </c>
      <c r="V13082">
        <v>0</v>
      </c>
    </row>
    <row r="13083" spans="1:22" x14ac:dyDescent="0.3">
      <c r="A13083">
        <v>202122</v>
      </c>
      <c r="B13083" t="s">
        <v>820</v>
      </c>
      <c r="C13083" t="s">
        <v>821</v>
      </c>
      <c r="D13083" t="s">
        <v>822</v>
      </c>
      <c r="E13083" t="s">
        <v>823</v>
      </c>
      <c r="F13083" t="s">
        <v>876</v>
      </c>
      <c r="G13083" t="s">
        <v>877</v>
      </c>
      <c r="H13083" t="s">
        <v>1148</v>
      </c>
      <c r="I13083">
        <v>938</v>
      </c>
      <c r="J13083" t="s">
        <v>1149</v>
      </c>
      <c r="K13083" t="s">
        <v>828</v>
      </c>
      <c r="L13083" t="s">
        <v>830</v>
      </c>
      <c r="M13083">
        <v>0</v>
      </c>
      <c r="N13083">
        <v>0</v>
      </c>
      <c r="O13083">
        <v>0</v>
      </c>
      <c r="P13083">
        <v>0</v>
      </c>
      <c r="Q13083">
        <v>0</v>
      </c>
      <c r="R13083">
        <v>0</v>
      </c>
      <c r="S13083">
        <v>0</v>
      </c>
      <c r="T13083">
        <v>0</v>
      </c>
      <c r="U13083">
        <v>0</v>
      </c>
      <c r="V13083">
        <v>0</v>
      </c>
    </row>
    <row r="13084" spans="1:22" x14ac:dyDescent="0.3">
      <c r="A13084">
        <v>202223</v>
      </c>
      <c r="B13084" t="s">
        <v>820</v>
      </c>
      <c r="C13084" t="s">
        <v>821</v>
      </c>
      <c r="D13084" t="s">
        <v>822</v>
      </c>
      <c r="E13084" t="s">
        <v>823</v>
      </c>
      <c r="F13084" t="s">
        <v>876</v>
      </c>
      <c r="G13084" t="s">
        <v>877</v>
      </c>
      <c r="H13084" t="s">
        <v>1148</v>
      </c>
      <c r="I13084">
        <v>938</v>
      </c>
      <c r="J13084" t="s">
        <v>1149</v>
      </c>
      <c r="K13084" t="s">
        <v>828</v>
      </c>
      <c r="L13084" t="s">
        <v>830</v>
      </c>
      <c r="M13084">
        <v>66691</v>
      </c>
      <c r="N13084">
        <v>86381</v>
      </c>
      <c r="O13084">
        <v>73042</v>
      </c>
      <c r="P13084">
        <v>1125488</v>
      </c>
      <c r="Q13084">
        <v>0</v>
      </c>
      <c r="R13084">
        <v>0</v>
      </c>
      <c r="S13084">
        <v>1351602</v>
      </c>
      <c r="T13084">
        <v>0</v>
      </c>
      <c r="U13084">
        <v>1351602</v>
      </c>
      <c r="V13084">
        <v>7</v>
      </c>
    </row>
    <row r="13085" spans="1:22" x14ac:dyDescent="0.3">
      <c r="A13085">
        <v>202324</v>
      </c>
      <c r="B13085" t="s">
        <v>820</v>
      </c>
      <c r="C13085" t="s">
        <v>821</v>
      </c>
      <c r="D13085" t="s">
        <v>822</v>
      </c>
      <c r="E13085" t="s">
        <v>823</v>
      </c>
      <c r="F13085" t="s">
        <v>876</v>
      </c>
      <c r="G13085" t="s">
        <v>877</v>
      </c>
      <c r="H13085" t="s">
        <v>1148</v>
      </c>
      <c r="I13085">
        <v>938</v>
      </c>
      <c r="J13085" t="s">
        <v>1149</v>
      </c>
      <c r="K13085" t="s">
        <v>828</v>
      </c>
      <c r="L13085" t="s">
        <v>830</v>
      </c>
      <c r="M13085">
        <v>77408</v>
      </c>
      <c r="N13085">
        <v>100262</v>
      </c>
      <c r="O13085">
        <v>84781</v>
      </c>
      <c r="P13085">
        <v>1306359</v>
      </c>
      <c r="Q13085">
        <v>0</v>
      </c>
      <c r="R13085">
        <v>0</v>
      </c>
      <c r="S13085">
        <v>1568810</v>
      </c>
      <c r="T13085">
        <v>0</v>
      </c>
      <c r="U13085">
        <v>1568810</v>
      </c>
      <c r="V13085">
        <v>8</v>
      </c>
    </row>
    <row r="13086" spans="1:22" x14ac:dyDescent="0.3">
      <c r="A13086">
        <v>202122</v>
      </c>
      <c r="B13086" t="s">
        <v>820</v>
      </c>
      <c r="C13086" t="s">
        <v>821</v>
      </c>
      <c r="D13086" t="s">
        <v>822</v>
      </c>
      <c r="E13086" t="s">
        <v>823</v>
      </c>
      <c r="F13086" t="s">
        <v>876</v>
      </c>
      <c r="G13086" t="s">
        <v>877</v>
      </c>
      <c r="H13086" t="s">
        <v>1148</v>
      </c>
      <c r="I13086">
        <v>938</v>
      </c>
      <c r="J13086" t="s">
        <v>1149</v>
      </c>
      <c r="K13086" t="s">
        <v>828</v>
      </c>
      <c r="L13086" t="s">
        <v>537</v>
      </c>
      <c r="M13086">
        <v>0</v>
      </c>
      <c r="N13086">
        <v>561592</v>
      </c>
      <c r="O13086">
        <v>1901954</v>
      </c>
      <c r="P13086">
        <v>4033414</v>
      </c>
      <c r="Q13086">
        <v>715306</v>
      </c>
      <c r="R13086">
        <v>1656879</v>
      </c>
      <c r="S13086">
        <v>8869145</v>
      </c>
      <c r="T13086">
        <v>999</v>
      </c>
      <c r="U13086">
        <v>8868146</v>
      </c>
      <c r="V13086">
        <v>46</v>
      </c>
    </row>
    <row r="13087" spans="1:22" x14ac:dyDescent="0.3">
      <c r="A13087">
        <v>202223</v>
      </c>
      <c r="B13087" t="s">
        <v>820</v>
      </c>
      <c r="C13087" t="s">
        <v>821</v>
      </c>
      <c r="D13087" t="s">
        <v>822</v>
      </c>
      <c r="E13087" t="s">
        <v>823</v>
      </c>
      <c r="F13087" t="s">
        <v>876</v>
      </c>
      <c r="G13087" t="s">
        <v>877</v>
      </c>
      <c r="H13087" t="s">
        <v>1148</v>
      </c>
      <c r="I13087">
        <v>938</v>
      </c>
      <c r="J13087" t="s">
        <v>1149</v>
      </c>
      <c r="K13087" t="s">
        <v>828</v>
      </c>
      <c r="L13087" t="s">
        <v>537</v>
      </c>
      <c r="M13087">
        <v>0</v>
      </c>
      <c r="N13087">
        <v>777843</v>
      </c>
      <c r="O13087">
        <v>2629950</v>
      </c>
      <c r="P13087">
        <v>3193441</v>
      </c>
      <c r="Q13087">
        <v>562483</v>
      </c>
      <c r="R13087">
        <v>2306175</v>
      </c>
      <c r="S13087">
        <v>9469892</v>
      </c>
      <c r="T13087">
        <v>0</v>
      </c>
      <c r="U13087">
        <v>9469892</v>
      </c>
      <c r="V13087">
        <v>49</v>
      </c>
    </row>
    <row r="13088" spans="1:22" x14ac:dyDescent="0.3">
      <c r="A13088">
        <v>202324</v>
      </c>
      <c r="B13088" t="s">
        <v>820</v>
      </c>
      <c r="C13088" t="s">
        <v>821</v>
      </c>
      <c r="D13088" t="s">
        <v>822</v>
      </c>
      <c r="E13088" t="s">
        <v>823</v>
      </c>
      <c r="F13088" t="s">
        <v>876</v>
      </c>
      <c r="G13088" t="s">
        <v>877</v>
      </c>
      <c r="H13088" t="s">
        <v>1148</v>
      </c>
      <c r="I13088">
        <v>938</v>
      </c>
      <c r="J13088" t="s">
        <v>1149</v>
      </c>
      <c r="K13088" t="s">
        <v>828</v>
      </c>
      <c r="L13088" t="s">
        <v>537</v>
      </c>
      <c r="M13088">
        <v>0</v>
      </c>
      <c r="N13088">
        <v>1070147</v>
      </c>
      <c r="O13088">
        <v>3763671</v>
      </c>
      <c r="P13088">
        <v>3522487</v>
      </c>
      <c r="Q13088">
        <v>627052</v>
      </c>
      <c r="R13088">
        <v>1947227</v>
      </c>
      <c r="S13088">
        <v>10930584</v>
      </c>
      <c r="T13088">
        <v>0</v>
      </c>
      <c r="U13088">
        <v>10930584</v>
      </c>
      <c r="V13088">
        <v>57</v>
      </c>
    </row>
    <row r="13089" spans="1:22" x14ac:dyDescent="0.3">
      <c r="A13089">
        <v>202122</v>
      </c>
      <c r="B13089" t="s">
        <v>820</v>
      </c>
      <c r="C13089" t="s">
        <v>821</v>
      </c>
      <c r="D13089" t="s">
        <v>822</v>
      </c>
      <c r="E13089" t="s">
        <v>823</v>
      </c>
      <c r="F13089" t="s">
        <v>876</v>
      </c>
      <c r="G13089" t="s">
        <v>877</v>
      </c>
      <c r="H13089" t="s">
        <v>1148</v>
      </c>
      <c r="I13089">
        <v>938</v>
      </c>
      <c r="J13089" t="s">
        <v>1149</v>
      </c>
      <c r="K13089" t="s">
        <v>828</v>
      </c>
      <c r="L13089" t="s">
        <v>572</v>
      </c>
      <c r="M13089">
        <v>0</v>
      </c>
      <c r="N13089">
        <v>10214628</v>
      </c>
      <c r="O13089">
        <v>18960024</v>
      </c>
      <c r="P13089">
        <v>0</v>
      </c>
      <c r="Q13089">
        <v>0</v>
      </c>
      <c r="R13089">
        <v>9350102</v>
      </c>
      <c r="S13089">
        <v>38524754</v>
      </c>
      <c r="T13089">
        <v>5662</v>
      </c>
      <c r="U13089">
        <v>38519092</v>
      </c>
      <c r="V13089">
        <v>198</v>
      </c>
    </row>
    <row r="13090" spans="1:22" x14ac:dyDescent="0.3">
      <c r="A13090">
        <v>202223</v>
      </c>
      <c r="B13090" t="s">
        <v>820</v>
      </c>
      <c r="C13090" t="s">
        <v>821</v>
      </c>
      <c r="D13090" t="s">
        <v>822</v>
      </c>
      <c r="E13090" t="s">
        <v>823</v>
      </c>
      <c r="F13090" t="s">
        <v>876</v>
      </c>
      <c r="G13090" t="s">
        <v>877</v>
      </c>
      <c r="H13090" t="s">
        <v>1148</v>
      </c>
      <c r="I13090">
        <v>938</v>
      </c>
      <c r="J13090" t="s">
        <v>1149</v>
      </c>
      <c r="K13090" t="s">
        <v>828</v>
      </c>
      <c r="L13090" t="s">
        <v>572</v>
      </c>
      <c r="M13090">
        <v>0</v>
      </c>
      <c r="N13090">
        <v>11922181</v>
      </c>
      <c r="O13090">
        <v>22141193</v>
      </c>
      <c r="P13090">
        <v>0</v>
      </c>
      <c r="Q13090">
        <v>0</v>
      </c>
      <c r="R13090">
        <v>10233055</v>
      </c>
      <c r="S13090">
        <v>44296429</v>
      </c>
      <c r="T13090">
        <v>38450</v>
      </c>
      <c r="U13090">
        <v>44257979</v>
      </c>
      <c r="V13090">
        <v>229</v>
      </c>
    </row>
    <row r="13091" spans="1:22" x14ac:dyDescent="0.3">
      <c r="A13091">
        <v>202324</v>
      </c>
      <c r="B13091" t="s">
        <v>820</v>
      </c>
      <c r="C13091" t="s">
        <v>821</v>
      </c>
      <c r="D13091" t="s">
        <v>822</v>
      </c>
      <c r="E13091" t="s">
        <v>823</v>
      </c>
      <c r="F13091" t="s">
        <v>876</v>
      </c>
      <c r="G13091" t="s">
        <v>877</v>
      </c>
      <c r="H13091" t="s">
        <v>1148</v>
      </c>
      <c r="I13091">
        <v>938</v>
      </c>
      <c r="J13091" t="s">
        <v>1149</v>
      </c>
      <c r="K13091" t="s">
        <v>828</v>
      </c>
      <c r="L13091" t="s">
        <v>572</v>
      </c>
      <c r="M13091">
        <v>0</v>
      </c>
      <c r="N13091">
        <v>14843977</v>
      </c>
      <c r="O13091">
        <v>27562013</v>
      </c>
      <c r="P13091">
        <v>0</v>
      </c>
      <c r="Q13091">
        <v>0</v>
      </c>
      <c r="R13091">
        <v>12376231</v>
      </c>
      <c r="S13091">
        <v>54782221</v>
      </c>
      <c r="T13091">
        <v>22248</v>
      </c>
      <c r="U13091">
        <v>54759973</v>
      </c>
      <c r="V13091">
        <v>286</v>
      </c>
    </row>
    <row r="13092" spans="1:22" x14ac:dyDescent="0.3">
      <c r="A13092">
        <v>202122</v>
      </c>
      <c r="B13092" t="s">
        <v>820</v>
      </c>
      <c r="C13092" t="s">
        <v>821</v>
      </c>
      <c r="D13092" t="s">
        <v>822</v>
      </c>
      <c r="E13092" t="s">
        <v>823</v>
      </c>
      <c r="F13092" t="s">
        <v>876</v>
      </c>
      <c r="G13092" t="s">
        <v>877</v>
      </c>
      <c r="H13092" t="s">
        <v>1148</v>
      </c>
      <c r="I13092">
        <v>938</v>
      </c>
      <c r="J13092" t="s">
        <v>1149</v>
      </c>
      <c r="K13092" t="s">
        <v>828</v>
      </c>
      <c r="L13092" t="s">
        <v>539</v>
      </c>
      <c r="M13092">
        <v>0</v>
      </c>
      <c r="N13092">
        <v>0</v>
      </c>
      <c r="O13092">
        <v>0</v>
      </c>
      <c r="P13092" t="s">
        <v>829</v>
      </c>
      <c r="Q13092" t="s">
        <v>829</v>
      </c>
      <c r="R13092" t="s">
        <v>829</v>
      </c>
      <c r="S13092">
        <v>0</v>
      </c>
      <c r="T13092">
        <v>0</v>
      </c>
      <c r="U13092">
        <v>0</v>
      </c>
      <c r="V13092">
        <v>0</v>
      </c>
    </row>
    <row r="13093" spans="1:22" x14ac:dyDescent="0.3">
      <c r="A13093">
        <v>202223</v>
      </c>
      <c r="B13093" t="s">
        <v>820</v>
      </c>
      <c r="C13093" t="s">
        <v>821</v>
      </c>
      <c r="D13093" t="s">
        <v>822</v>
      </c>
      <c r="E13093" t="s">
        <v>823</v>
      </c>
      <c r="F13093" t="s">
        <v>876</v>
      </c>
      <c r="G13093" t="s">
        <v>877</v>
      </c>
      <c r="H13093" t="s">
        <v>1148</v>
      </c>
      <c r="I13093">
        <v>938</v>
      </c>
      <c r="J13093" t="s">
        <v>1149</v>
      </c>
      <c r="K13093" t="s">
        <v>828</v>
      </c>
      <c r="L13093" t="s">
        <v>539</v>
      </c>
      <c r="M13093">
        <v>0</v>
      </c>
      <c r="N13093">
        <v>0</v>
      </c>
      <c r="O13093">
        <v>0</v>
      </c>
      <c r="P13093" t="s">
        <v>829</v>
      </c>
      <c r="Q13093" t="s">
        <v>829</v>
      </c>
      <c r="R13093" t="s">
        <v>829</v>
      </c>
      <c r="S13093">
        <v>0</v>
      </c>
      <c r="T13093">
        <v>0</v>
      </c>
      <c r="U13093">
        <v>0</v>
      </c>
      <c r="V13093">
        <v>0</v>
      </c>
    </row>
    <row r="13094" spans="1:22" x14ac:dyDescent="0.3">
      <c r="A13094">
        <v>202324</v>
      </c>
      <c r="B13094" t="s">
        <v>820</v>
      </c>
      <c r="C13094" t="s">
        <v>821</v>
      </c>
      <c r="D13094" t="s">
        <v>822</v>
      </c>
      <c r="E13094" t="s">
        <v>823</v>
      </c>
      <c r="F13094" t="s">
        <v>876</v>
      </c>
      <c r="G13094" t="s">
        <v>877</v>
      </c>
      <c r="H13094" t="s">
        <v>1148</v>
      </c>
      <c r="I13094">
        <v>938</v>
      </c>
      <c r="J13094" t="s">
        <v>1149</v>
      </c>
      <c r="K13094" t="s">
        <v>828</v>
      </c>
      <c r="L13094" t="s">
        <v>539</v>
      </c>
      <c r="M13094">
        <v>0</v>
      </c>
      <c r="N13094">
        <v>0</v>
      </c>
      <c r="O13094">
        <v>0</v>
      </c>
      <c r="P13094" t="s">
        <v>829</v>
      </c>
      <c r="Q13094" t="s">
        <v>829</v>
      </c>
      <c r="R13094" t="s">
        <v>829</v>
      </c>
      <c r="S13094">
        <v>0</v>
      </c>
      <c r="T13094">
        <v>0</v>
      </c>
      <c r="U13094">
        <v>0</v>
      </c>
      <c r="V13094">
        <v>0</v>
      </c>
    </row>
    <row r="13095" spans="1:22" x14ac:dyDescent="0.3">
      <c r="A13095">
        <v>202122</v>
      </c>
      <c r="B13095" t="s">
        <v>820</v>
      </c>
      <c r="C13095" t="s">
        <v>821</v>
      </c>
      <c r="D13095" t="s">
        <v>822</v>
      </c>
      <c r="E13095" t="s">
        <v>823</v>
      </c>
      <c r="F13095" t="s">
        <v>876</v>
      </c>
      <c r="G13095" t="s">
        <v>877</v>
      </c>
      <c r="H13095" t="s">
        <v>1148</v>
      </c>
      <c r="I13095">
        <v>938</v>
      </c>
      <c r="J13095" t="s">
        <v>1149</v>
      </c>
      <c r="K13095" t="s">
        <v>828</v>
      </c>
      <c r="L13095" t="s">
        <v>541</v>
      </c>
      <c r="M13095">
        <v>449304</v>
      </c>
      <c r="N13095">
        <v>581955</v>
      </c>
      <c r="O13095">
        <v>492095</v>
      </c>
      <c r="P13095">
        <v>7582536</v>
      </c>
      <c r="Q13095">
        <v>0</v>
      </c>
      <c r="R13095">
        <v>0</v>
      </c>
      <c r="S13095">
        <v>9105890</v>
      </c>
      <c r="T13095">
        <v>11440</v>
      </c>
      <c r="U13095">
        <v>9094450</v>
      </c>
      <c r="V13095">
        <v>47</v>
      </c>
    </row>
    <row r="13096" spans="1:22" x14ac:dyDescent="0.3">
      <c r="A13096">
        <v>202223</v>
      </c>
      <c r="B13096" t="s">
        <v>820</v>
      </c>
      <c r="C13096" t="s">
        <v>821</v>
      </c>
      <c r="D13096" t="s">
        <v>822</v>
      </c>
      <c r="E13096" t="s">
        <v>823</v>
      </c>
      <c r="F13096" t="s">
        <v>876</v>
      </c>
      <c r="G13096" t="s">
        <v>877</v>
      </c>
      <c r="H13096" t="s">
        <v>1148</v>
      </c>
      <c r="I13096">
        <v>938</v>
      </c>
      <c r="J13096" t="s">
        <v>1149</v>
      </c>
      <c r="K13096" t="s">
        <v>828</v>
      </c>
      <c r="L13096" t="s">
        <v>541</v>
      </c>
      <c r="M13096">
        <v>937347</v>
      </c>
      <c r="N13096">
        <v>1214087</v>
      </c>
      <c r="O13096">
        <v>1026618</v>
      </c>
      <c r="P13096">
        <v>15818842</v>
      </c>
      <c r="Q13096">
        <v>0</v>
      </c>
      <c r="R13096">
        <v>0</v>
      </c>
      <c r="S13096">
        <v>18996894</v>
      </c>
      <c r="T13096">
        <v>6362865</v>
      </c>
      <c r="U13096">
        <v>12634029</v>
      </c>
      <c r="V13096">
        <v>65</v>
      </c>
    </row>
    <row r="13097" spans="1:22" x14ac:dyDescent="0.3">
      <c r="A13097">
        <v>202324</v>
      </c>
      <c r="B13097" t="s">
        <v>820</v>
      </c>
      <c r="C13097" t="s">
        <v>821</v>
      </c>
      <c r="D13097" t="s">
        <v>822</v>
      </c>
      <c r="E13097" t="s">
        <v>823</v>
      </c>
      <c r="F13097" t="s">
        <v>876</v>
      </c>
      <c r="G13097" t="s">
        <v>877</v>
      </c>
      <c r="H13097" t="s">
        <v>1148</v>
      </c>
      <c r="I13097">
        <v>938</v>
      </c>
      <c r="J13097" t="s">
        <v>1149</v>
      </c>
      <c r="K13097" t="s">
        <v>828</v>
      </c>
      <c r="L13097" t="s">
        <v>541</v>
      </c>
      <c r="M13097">
        <v>797928</v>
      </c>
      <c r="N13097">
        <v>1033506</v>
      </c>
      <c r="O13097">
        <v>873921</v>
      </c>
      <c r="P13097">
        <v>13465977</v>
      </c>
      <c r="Q13097">
        <v>0</v>
      </c>
      <c r="R13097">
        <v>0</v>
      </c>
      <c r="S13097">
        <v>16171331</v>
      </c>
      <c r="T13097">
        <v>69082</v>
      </c>
      <c r="U13097">
        <v>16102250</v>
      </c>
      <c r="V13097">
        <v>84</v>
      </c>
    </row>
    <row r="13098" spans="1:22" x14ac:dyDescent="0.3">
      <c r="A13098">
        <v>202122</v>
      </c>
      <c r="B13098" t="s">
        <v>820</v>
      </c>
      <c r="C13098" t="s">
        <v>821</v>
      </c>
      <c r="D13098" t="s">
        <v>822</v>
      </c>
      <c r="E13098" t="s">
        <v>823</v>
      </c>
      <c r="F13098" t="s">
        <v>876</v>
      </c>
      <c r="G13098" t="s">
        <v>877</v>
      </c>
      <c r="H13098" t="s">
        <v>1148</v>
      </c>
      <c r="I13098">
        <v>938</v>
      </c>
      <c r="J13098" t="s">
        <v>1149</v>
      </c>
      <c r="K13098" t="s">
        <v>828</v>
      </c>
      <c r="L13098" t="s">
        <v>831</v>
      </c>
      <c r="M13098" t="s">
        <v>829</v>
      </c>
      <c r="N13098" t="s">
        <v>829</v>
      </c>
      <c r="O13098" t="s">
        <v>829</v>
      </c>
      <c r="P13098">
        <v>0</v>
      </c>
      <c r="Q13098">
        <v>140537</v>
      </c>
      <c r="R13098" t="s">
        <v>829</v>
      </c>
      <c r="S13098">
        <v>140537</v>
      </c>
      <c r="T13098">
        <v>0</v>
      </c>
      <c r="U13098">
        <v>140537</v>
      </c>
      <c r="V13098">
        <v>1</v>
      </c>
    </row>
    <row r="13099" spans="1:22" x14ac:dyDescent="0.3">
      <c r="A13099">
        <v>202223</v>
      </c>
      <c r="B13099" t="s">
        <v>820</v>
      </c>
      <c r="C13099" t="s">
        <v>821</v>
      </c>
      <c r="D13099" t="s">
        <v>822</v>
      </c>
      <c r="E13099" t="s">
        <v>823</v>
      </c>
      <c r="F13099" t="s">
        <v>876</v>
      </c>
      <c r="G13099" t="s">
        <v>877</v>
      </c>
      <c r="H13099" t="s">
        <v>1148</v>
      </c>
      <c r="I13099">
        <v>938</v>
      </c>
      <c r="J13099" t="s">
        <v>1149</v>
      </c>
      <c r="K13099" t="s">
        <v>828</v>
      </c>
      <c r="L13099" t="s">
        <v>831</v>
      </c>
      <c r="M13099" t="s">
        <v>829</v>
      </c>
      <c r="N13099" t="s">
        <v>829</v>
      </c>
      <c r="O13099" t="s">
        <v>829</v>
      </c>
      <c r="P13099">
        <v>0</v>
      </c>
      <c r="Q13099">
        <v>296670</v>
      </c>
      <c r="R13099" t="s">
        <v>829</v>
      </c>
      <c r="S13099">
        <v>296670</v>
      </c>
      <c r="T13099">
        <v>0</v>
      </c>
      <c r="U13099">
        <v>296670</v>
      </c>
      <c r="V13099">
        <v>2</v>
      </c>
    </row>
    <row r="13100" spans="1:22" x14ac:dyDescent="0.3">
      <c r="A13100">
        <v>202324</v>
      </c>
      <c r="B13100" t="s">
        <v>820</v>
      </c>
      <c r="C13100" t="s">
        <v>821</v>
      </c>
      <c r="D13100" t="s">
        <v>822</v>
      </c>
      <c r="E13100" t="s">
        <v>823</v>
      </c>
      <c r="F13100" t="s">
        <v>876</v>
      </c>
      <c r="G13100" t="s">
        <v>877</v>
      </c>
      <c r="H13100" t="s">
        <v>1148</v>
      </c>
      <c r="I13100">
        <v>938</v>
      </c>
      <c r="J13100" t="s">
        <v>1149</v>
      </c>
      <c r="K13100" t="s">
        <v>828</v>
      </c>
      <c r="L13100" t="s">
        <v>831</v>
      </c>
      <c r="M13100" t="s">
        <v>829</v>
      </c>
      <c r="N13100" t="s">
        <v>829</v>
      </c>
      <c r="O13100" t="s">
        <v>829</v>
      </c>
      <c r="P13100">
        <v>0</v>
      </c>
      <c r="Q13100">
        <v>400705</v>
      </c>
      <c r="R13100" t="s">
        <v>829</v>
      </c>
      <c r="S13100">
        <v>400705</v>
      </c>
      <c r="T13100">
        <v>0</v>
      </c>
      <c r="U13100">
        <v>400705</v>
      </c>
      <c r="V13100">
        <v>2</v>
      </c>
    </row>
    <row r="13101" spans="1:22" x14ac:dyDescent="0.3">
      <c r="A13101">
        <v>202122</v>
      </c>
      <c r="B13101" t="s">
        <v>820</v>
      </c>
      <c r="C13101" t="s">
        <v>821</v>
      </c>
      <c r="D13101" t="s">
        <v>822</v>
      </c>
      <c r="E13101" t="s">
        <v>823</v>
      </c>
      <c r="F13101" t="s">
        <v>876</v>
      </c>
      <c r="G13101" t="s">
        <v>877</v>
      </c>
      <c r="H13101" t="s">
        <v>1148</v>
      </c>
      <c r="I13101">
        <v>938</v>
      </c>
      <c r="J13101" t="s">
        <v>1149</v>
      </c>
      <c r="K13101" t="s">
        <v>828</v>
      </c>
      <c r="L13101" t="s">
        <v>832</v>
      </c>
      <c r="M13101">
        <v>0</v>
      </c>
      <c r="N13101">
        <v>0</v>
      </c>
      <c r="O13101">
        <v>0</v>
      </c>
      <c r="P13101">
        <v>0</v>
      </c>
      <c r="Q13101">
        <v>442124</v>
      </c>
      <c r="R13101">
        <v>0</v>
      </c>
      <c r="S13101">
        <v>442124</v>
      </c>
      <c r="T13101">
        <v>186099</v>
      </c>
      <c r="U13101">
        <v>256025</v>
      </c>
      <c r="V13101">
        <v>1</v>
      </c>
    </row>
    <row r="13102" spans="1:22" x14ac:dyDescent="0.3">
      <c r="A13102">
        <v>202223</v>
      </c>
      <c r="B13102" t="s">
        <v>820</v>
      </c>
      <c r="C13102" t="s">
        <v>821</v>
      </c>
      <c r="D13102" t="s">
        <v>822</v>
      </c>
      <c r="E13102" t="s">
        <v>823</v>
      </c>
      <c r="F13102" t="s">
        <v>876</v>
      </c>
      <c r="G13102" t="s">
        <v>877</v>
      </c>
      <c r="H13102" t="s">
        <v>1148</v>
      </c>
      <c r="I13102">
        <v>938</v>
      </c>
      <c r="J13102" t="s">
        <v>1149</v>
      </c>
      <c r="K13102" t="s">
        <v>828</v>
      </c>
      <c r="L13102" t="s">
        <v>832</v>
      </c>
      <c r="M13102">
        <v>0</v>
      </c>
      <c r="N13102">
        <v>0</v>
      </c>
      <c r="O13102">
        <v>0</v>
      </c>
      <c r="P13102">
        <v>0</v>
      </c>
      <c r="Q13102">
        <v>276259</v>
      </c>
      <c r="R13102">
        <v>0</v>
      </c>
      <c r="S13102">
        <v>276259</v>
      </c>
      <c r="T13102">
        <v>114588</v>
      </c>
      <c r="U13102">
        <v>161671</v>
      </c>
      <c r="V13102">
        <v>1</v>
      </c>
    </row>
    <row r="13103" spans="1:22" x14ac:dyDescent="0.3">
      <c r="A13103">
        <v>202324</v>
      </c>
      <c r="B13103" t="s">
        <v>820</v>
      </c>
      <c r="C13103" t="s">
        <v>821</v>
      </c>
      <c r="D13103" t="s">
        <v>822</v>
      </c>
      <c r="E13103" t="s">
        <v>823</v>
      </c>
      <c r="F13103" t="s">
        <v>876</v>
      </c>
      <c r="G13103" t="s">
        <v>877</v>
      </c>
      <c r="H13103" t="s">
        <v>1148</v>
      </c>
      <c r="I13103">
        <v>938</v>
      </c>
      <c r="J13103" t="s">
        <v>1149</v>
      </c>
      <c r="K13103" t="s">
        <v>828</v>
      </c>
      <c r="L13103" t="s">
        <v>832</v>
      </c>
      <c r="M13103">
        <v>0</v>
      </c>
      <c r="N13103">
        <v>0</v>
      </c>
      <c r="O13103">
        <v>0</v>
      </c>
      <c r="P13103">
        <v>0</v>
      </c>
      <c r="Q13103">
        <v>1181046</v>
      </c>
      <c r="R13103">
        <v>0</v>
      </c>
      <c r="S13103">
        <v>1181046</v>
      </c>
      <c r="T13103">
        <v>140620</v>
      </c>
      <c r="U13103">
        <v>1040426</v>
      </c>
      <c r="V13103">
        <v>5</v>
      </c>
    </row>
    <row r="13104" spans="1:22" x14ac:dyDescent="0.3">
      <c r="A13104">
        <v>202122</v>
      </c>
      <c r="B13104" t="s">
        <v>820</v>
      </c>
      <c r="C13104" t="s">
        <v>821</v>
      </c>
      <c r="D13104" t="s">
        <v>822</v>
      </c>
      <c r="E13104" t="s">
        <v>823</v>
      </c>
      <c r="F13104" t="s">
        <v>876</v>
      </c>
      <c r="G13104" t="s">
        <v>877</v>
      </c>
      <c r="H13104" t="s">
        <v>1148</v>
      </c>
      <c r="I13104">
        <v>938</v>
      </c>
      <c r="J13104" t="s">
        <v>1149</v>
      </c>
      <c r="K13104" t="s">
        <v>828</v>
      </c>
      <c r="L13104" t="s">
        <v>544</v>
      </c>
      <c r="M13104">
        <v>0</v>
      </c>
      <c r="N13104">
        <v>0</v>
      </c>
      <c r="O13104">
        <v>0</v>
      </c>
      <c r="P13104">
        <v>781766</v>
      </c>
      <c r="Q13104">
        <v>0</v>
      </c>
      <c r="R13104">
        <v>0</v>
      </c>
      <c r="S13104">
        <v>781766</v>
      </c>
      <c r="T13104">
        <v>0</v>
      </c>
      <c r="U13104">
        <v>781766</v>
      </c>
      <c r="V13104">
        <v>4</v>
      </c>
    </row>
    <row r="13105" spans="1:22" x14ac:dyDescent="0.3">
      <c r="A13105">
        <v>202223</v>
      </c>
      <c r="B13105" t="s">
        <v>820</v>
      </c>
      <c r="C13105" t="s">
        <v>821</v>
      </c>
      <c r="D13105" t="s">
        <v>822</v>
      </c>
      <c r="E13105" t="s">
        <v>823</v>
      </c>
      <c r="F13105" t="s">
        <v>876</v>
      </c>
      <c r="G13105" t="s">
        <v>877</v>
      </c>
      <c r="H13105" t="s">
        <v>1148</v>
      </c>
      <c r="I13105">
        <v>938</v>
      </c>
      <c r="J13105" t="s">
        <v>1149</v>
      </c>
      <c r="K13105" t="s">
        <v>828</v>
      </c>
      <c r="L13105" t="s">
        <v>544</v>
      </c>
      <c r="M13105">
        <v>0</v>
      </c>
      <c r="N13105">
        <v>0</v>
      </c>
      <c r="O13105">
        <v>0</v>
      </c>
      <c r="P13105">
        <v>1374281</v>
      </c>
      <c r="Q13105">
        <v>0</v>
      </c>
      <c r="R13105">
        <v>0</v>
      </c>
      <c r="S13105">
        <v>1374281</v>
      </c>
      <c r="T13105">
        <v>0</v>
      </c>
      <c r="U13105">
        <v>1374281</v>
      </c>
      <c r="V13105">
        <v>7</v>
      </c>
    </row>
    <row r="13106" spans="1:22" x14ac:dyDescent="0.3">
      <c r="A13106">
        <v>202324</v>
      </c>
      <c r="B13106" t="s">
        <v>820</v>
      </c>
      <c r="C13106" t="s">
        <v>821</v>
      </c>
      <c r="D13106" t="s">
        <v>822</v>
      </c>
      <c r="E13106" t="s">
        <v>823</v>
      </c>
      <c r="F13106" t="s">
        <v>876</v>
      </c>
      <c r="G13106" t="s">
        <v>877</v>
      </c>
      <c r="H13106" t="s">
        <v>1148</v>
      </c>
      <c r="I13106">
        <v>938</v>
      </c>
      <c r="J13106" t="s">
        <v>1149</v>
      </c>
      <c r="K13106" t="s">
        <v>828</v>
      </c>
      <c r="L13106" t="s">
        <v>544</v>
      </c>
      <c r="M13106">
        <v>0</v>
      </c>
      <c r="N13106">
        <v>0</v>
      </c>
      <c r="O13106">
        <v>0</v>
      </c>
      <c r="P13106">
        <v>2459510</v>
      </c>
      <c r="Q13106">
        <v>0</v>
      </c>
      <c r="R13106">
        <v>0</v>
      </c>
      <c r="S13106">
        <v>2459510</v>
      </c>
      <c r="T13106">
        <v>0</v>
      </c>
      <c r="U13106">
        <v>2459510</v>
      </c>
      <c r="V13106">
        <v>13</v>
      </c>
    </row>
    <row r="13107" spans="1:22" x14ac:dyDescent="0.3">
      <c r="A13107">
        <v>202122</v>
      </c>
      <c r="B13107" t="s">
        <v>820</v>
      </c>
      <c r="C13107" t="s">
        <v>821</v>
      </c>
      <c r="D13107" t="s">
        <v>822</v>
      </c>
      <c r="E13107" t="s">
        <v>823</v>
      </c>
      <c r="F13107" t="s">
        <v>876</v>
      </c>
      <c r="G13107" t="s">
        <v>877</v>
      </c>
      <c r="H13107" t="s">
        <v>1148</v>
      </c>
      <c r="I13107">
        <v>938</v>
      </c>
      <c r="J13107" t="s">
        <v>1149</v>
      </c>
      <c r="K13107" t="s">
        <v>828</v>
      </c>
      <c r="L13107" t="s">
        <v>600</v>
      </c>
      <c r="M13107" t="s">
        <v>829</v>
      </c>
      <c r="N13107" t="s">
        <v>829</v>
      </c>
      <c r="O13107" t="s">
        <v>829</v>
      </c>
      <c r="P13107">
        <v>0</v>
      </c>
      <c r="Q13107">
        <v>0</v>
      </c>
      <c r="R13107" t="s">
        <v>829</v>
      </c>
      <c r="S13107">
        <v>0</v>
      </c>
      <c r="T13107">
        <v>0</v>
      </c>
      <c r="U13107">
        <v>0</v>
      </c>
      <c r="V13107">
        <v>0</v>
      </c>
    </row>
    <row r="13108" spans="1:22" x14ac:dyDescent="0.3">
      <c r="A13108">
        <v>202223</v>
      </c>
      <c r="B13108" t="s">
        <v>820</v>
      </c>
      <c r="C13108" t="s">
        <v>821</v>
      </c>
      <c r="D13108" t="s">
        <v>822</v>
      </c>
      <c r="E13108" t="s">
        <v>823</v>
      </c>
      <c r="F13108" t="s">
        <v>876</v>
      </c>
      <c r="G13108" t="s">
        <v>877</v>
      </c>
      <c r="H13108" t="s">
        <v>1148</v>
      </c>
      <c r="I13108">
        <v>938</v>
      </c>
      <c r="J13108" t="s">
        <v>1149</v>
      </c>
      <c r="K13108" t="s">
        <v>828</v>
      </c>
      <c r="L13108" t="s">
        <v>600</v>
      </c>
      <c r="M13108" t="s">
        <v>829</v>
      </c>
      <c r="N13108" t="s">
        <v>829</v>
      </c>
      <c r="O13108" t="s">
        <v>829</v>
      </c>
      <c r="P13108">
        <v>0</v>
      </c>
      <c r="Q13108">
        <v>0</v>
      </c>
      <c r="R13108" t="s">
        <v>829</v>
      </c>
      <c r="S13108">
        <v>0</v>
      </c>
      <c r="T13108">
        <v>0</v>
      </c>
      <c r="U13108">
        <v>0</v>
      </c>
      <c r="V13108">
        <v>0</v>
      </c>
    </row>
    <row r="13109" spans="1:22" x14ac:dyDescent="0.3">
      <c r="A13109">
        <v>202324</v>
      </c>
      <c r="B13109" t="s">
        <v>820</v>
      </c>
      <c r="C13109" t="s">
        <v>821</v>
      </c>
      <c r="D13109" t="s">
        <v>822</v>
      </c>
      <c r="E13109" t="s">
        <v>823</v>
      </c>
      <c r="F13109" t="s">
        <v>876</v>
      </c>
      <c r="G13109" t="s">
        <v>877</v>
      </c>
      <c r="H13109" t="s">
        <v>1148</v>
      </c>
      <c r="I13109">
        <v>938</v>
      </c>
      <c r="J13109" t="s">
        <v>1149</v>
      </c>
      <c r="K13109" t="s">
        <v>828</v>
      </c>
      <c r="L13109" t="s">
        <v>600</v>
      </c>
      <c r="M13109" t="s">
        <v>829</v>
      </c>
      <c r="N13109" t="s">
        <v>829</v>
      </c>
      <c r="O13109" t="s">
        <v>829</v>
      </c>
      <c r="P13109">
        <v>0</v>
      </c>
      <c r="Q13109">
        <v>0</v>
      </c>
      <c r="R13109" t="s">
        <v>829</v>
      </c>
      <c r="S13109">
        <v>0</v>
      </c>
      <c r="T13109">
        <v>0</v>
      </c>
      <c r="U13109">
        <v>0</v>
      </c>
      <c r="V13109">
        <v>0</v>
      </c>
    </row>
    <row r="13110" spans="1:22" x14ac:dyDescent="0.3">
      <c r="A13110">
        <v>202122</v>
      </c>
      <c r="B13110" t="s">
        <v>820</v>
      </c>
      <c r="C13110" t="s">
        <v>821</v>
      </c>
      <c r="D13110" t="s">
        <v>822</v>
      </c>
      <c r="E13110" t="s">
        <v>823</v>
      </c>
      <c r="F13110" t="s">
        <v>876</v>
      </c>
      <c r="G13110" t="s">
        <v>877</v>
      </c>
      <c r="H13110" t="s">
        <v>1148</v>
      </c>
      <c r="I13110">
        <v>938</v>
      </c>
      <c r="J13110" t="s">
        <v>1149</v>
      </c>
      <c r="K13110" t="s">
        <v>828</v>
      </c>
      <c r="L13110" t="s">
        <v>247</v>
      </c>
      <c r="M13110">
        <v>0</v>
      </c>
      <c r="N13110">
        <v>0</v>
      </c>
      <c r="O13110">
        <v>0</v>
      </c>
      <c r="P13110">
        <v>0</v>
      </c>
      <c r="Q13110">
        <v>636804</v>
      </c>
      <c r="R13110">
        <v>0</v>
      </c>
      <c r="S13110">
        <v>636804</v>
      </c>
      <c r="T13110">
        <v>0</v>
      </c>
      <c r="U13110">
        <v>636804</v>
      </c>
      <c r="V13110">
        <v>5</v>
      </c>
    </row>
    <row r="13111" spans="1:22" x14ac:dyDescent="0.3">
      <c r="A13111">
        <v>202223</v>
      </c>
      <c r="B13111" t="s">
        <v>820</v>
      </c>
      <c r="C13111" t="s">
        <v>821</v>
      </c>
      <c r="D13111" t="s">
        <v>822</v>
      </c>
      <c r="E13111" t="s">
        <v>823</v>
      </c>
      <c r="F13111" t="s">
        <v>876</v>
      </c>
      <c r="G13111" t="s">
        <v>877</v>
      </c>
      <c r="H13111" t="s">
        <v>1148</v>
      </c>
      <c r="I13111">
        <v>938</v>
      </c>
      <c r="J13111" t="s">
        <v>1149</v>
      </c>
      <c r="K13111" t="s">
        <v>828</v>
      </c>
      <c r="L13111" t="s">
        <v>247</v>
      </c>
      <c r="M13111">
        <v>0</v>
      </c>
      <c r="N13111">
        <v>0</v>
      </c>
      <c r="O13111">
        <v>0</v>
      </c>
      <c r="P13111">
        <v>0</v>
      </c>
      <c r="Q13111">
        <v>635776</v>
      </c>
      <c r="R13111">
        <v>0</v>
      </c>
      <c r="S13111">
        <v>635776</v>
      </c>
      <c r="T13111">
        <v>0</v>
      </c>
      <c r="U13111">
        <v>635776</v>
      </c>
      <c r="V13111">
        <v>5</v>
      </c>
    </row>
    <row r="13112" spans="1:22" x14ac:dyDescent="0.3">
      <c r="A13112">
        <v>202324</v>
      </c>
      <c r="B13112" t="s">
        <v>820</v>
      </c>
      <c r="C13112" t="s">
        <v>821</v>
      </c>
      <c r="D13112" t="s">
        <v>822</v>
      </c>
      <c r="E13112" t="s">
        <v>823</v>
      </c>
      <c r="F13112" t="s">
        <v>876</v>
      </c>
      <c r="G13112" t="s">
        <v>877</v>
      </c>
      <c r="H13112" t="s">
        <v>1148</v>
      </c>
      <c r="I13112">
        <v>938</v>
      </c>
      <c r="J13112" t="s">
        <v>1149</v>
      </c>
      <c r="K13112" t="s">
        <v>828</v>
      </c>
      <c r="L13112" t="s">
        <v>247</v>
      </c>
      <c r="M13112">
        <v>0</v>
      </c>
      <c r="N13112">
        <v>0</v>
      </c>
      <c r="O13112">
        <v>0</v>
      </c>
      <c r="P13112">
        <v>0</v>
      </c>
      <c r="Q13112">
        <v>626009</v>
      </c>
      <c r="R13112">
        <v>0</v>
      </c>
      <c r="S13112">
        <v>626009</v>
      </c>
      <c r="T13112">
        <v>0</v>
      </c>
      <c r="U13112">
        <v>626009</v>
      </c>
      <c r="V13112">
        <v>5</v>
      </c>
    </row>
    <row r="13113" spans="1:22" x14ac:dyDescent="0.3">
      <c r="A13113">
        <v>202122</v>
      </c>
      <c r="B13113" t="s">
        <v>820</v>
      </c>
      <c r="C13113" t="s">
        <v>821</v>
      </c>
      <c r="D13113" t="s">
        <v>822</v>
      </c>
      <c r="E13113" t="s">
        <v>823</v>
      </c>
      <c r="F13113" t="s">
        <v>876</v>
      </c>
      <c r="G13113" t="s">
        <v>877</v>
      </c>
      <c r="H13113" t="s">
        <v>1148</v>
      </c>
      <c r="I13113">
        <v>938</v>
      </c>
      <c r="J13113" t="s">
        <v>1149</v>
      </c>
      <c r="K13113" t="s">
        <v>828</v>
      </c>
      <c r="L13113" t="s">
        <v>833</v>
      </c>
      <c r="M13113">
        <v>51609941</v>
      </c>
      <c r="N13113">
        <v>212754057</v>
      </c>
      <c r="O13113">
        <v>160789752</v>
      </c>
      <c r="P13113">
        <v>49959727</v>
      </c>
      <c r="Q13113">
        <v>7781340</v>
      </c>
      <c r="R13113">
        <v>11006981</v>
      </c>
      <c r="S13113">
        <v>497362100</v>
      </c>
      <c r="T13113">
        <v>273411</v>
      </c>
      <c r="U13113">
        <v>497088689</v>
      </c>
      <c r="V13113" t="s">
        <v>834</v>
      </c>
    </row>
    <row r="13114" spans="1:22" x14ac:dyDescent="0.3">
      <c r="A13114">
        <v>202223</v>
      </c>
      <c r="B13114" t="s">
        <v>820</v>
      </c>
      <c r="C13114" t="s">
        <v>821</v>
      </c>
      <c r="D13114" t="s">
        <v>822</v>
      </c>
      <c r="E13114" t="s">
        <v>823</v>
      </c>
      <c r="F13114" t="s">
        <v>876</v>
      </c>
      <c r="G13114" t="s">
        <v>877</v>
      </c>
      <c r="H13114" t="s">
        <v>1148</v>
      </c>
      <c r="I13114">
        <v>938</v>
      </c>
      <c r="J13114" t="s">
        <v>1149</v>
      </c>
      <c r="K13114" t="s">
        <v>828</v>
      </c>
      <c r="L13114" t="s">
        <v>833</v>
      </c>
      <c r="M13114">
        <v>54229949</v>
      </c>
      <c r="N13114">
        <v>214191653</v>
      </c>
      <c r="O13114">
        <v>165648973</v>
      </c>
      <c r="P13114">
        <v>62672244</v>
      </c>
      <c r="Q13114">
        <v>7958052</v>
      </c>
      <c r="R13114">
        <v>12539230</v>
      </c>
      <c r="S13114">
        <v>521208968</v>
      </c>
      <c r="T13114">
        <v>6981412</v>
      </c>
      <c r="U13114">
        <v>514227557</v>
      </c>
      <c r="V13114" t="s">
        <v>834</v>
      </c>
    </row>
    <row r="13115" spans="1:22" x14ac:dyDescent="0.3">
      <c r="A13115">
        <v>202324</v>
      </c>
      <c r="B13115" t="s">
        <v>820</v>
      </c>
      <c r="C13115" t="s">
        <v>821</v>
      </c>
      <c r="D13115" t="s">
        <v>822</v>
      </c>
      <c r="E13115" t="s">
        <v>823</v>
      </c>
      <c r="F13115" t="s">
        <v>876</v>
      </c>
      <c r="G13115" t="s">
        <v>877</v>
      </c>
      <c r="H13115" t="s">
        <v>1148</v>
      </c>
      <c r="I13115">
        <v>938</v>
      </c>
      <c r="J13115" t="s">
        <v>1149</v>
      </c>
      <c r="K13115" t="s">
        <v>828</v>
      </c>
      <c r="L13115" t="s">
        <v>833</v>
      </c>
      <c r="M13115">
        <v>56404341</v>
      </c>
      <c r="N13115">
        <v>219658049</v>
      </c>
      <c r="O13115">
        <v>181981614</v>
      </c>
      <c r="P13115">
        <v>64899497</v>
      </c>
      <c r="Q13115">
        <v>9238882</v>
      </c>
      <c r="R13115">
        <v>14323457</v>
      </c>
      <c r="S13115">
        <v>551365357</v>
      </c>
      <c r="T13115">
        <v>631658</v>
      </c>
      <c r="U13115">
        <v>550733699</v>
      </c>
      <c r="V13115" t="s">
        <v>834</v>
      </c>
    </row>
    <row r="13116" spans="1:22" x14ac:dyDescent="0.3">
      <c r="A13116">
        <v>202122</v>
      </c>
      <c r="B13116" t="s">
        <v>820</v>
      </c>
      <c r="C13116" t="s">
        <v>821</v>
      </c>
      <c r="D13116" t="s">
        <v>822</v>
      </c>
      <c r="E13116" t="s">
        <v>823</v>
      </c>
      <c r="F13116" t="s">
        <v>876</v>
      </c>
      <c r="G13116" t="s">
        <v>877</v>
      </c>
      <c r="H13116" t="s">
        <v>1148</v>
      </c>
      <c r="I13116">
        <v>938</v>
      </c>
      <c r="J13116" t="s">
        <v>1149</v>
      </c>
      <c r="K13116" t="s">
        <v>835</v>
      </c>
      <c r="L13116" t="s">
        <v>836</v>
      </c>
      <c r="M13116" t="s">
        <v>829</v>
      </c>
      <c r="N13116" t="s">
        <v>829</v>
      </c>
      <c r="O13116" t="s">
        <v>829</v>
      </c>
      <c r="P13116" t="s">
        <v>829</v>
      </c>
      <c r="Q13116" t="s">
        <v>829</v>
      </c>
      <c r="R13116" t="s">
        <v>829</v>
      </c>
      <c r="S13116">
        <v>471511831</v>
      </c>
      <c r="T13116" t="s">
        <v>829</v>
      </c>
      <c r="U13116" t="s">
        <v>829</v>
      </c>
      <c r="V13116" t="s">
        <v>834</v>
      </c>
    </row>
    <row r="13117" spans="1:22" x14ac:dyDescent="0.3">
      <c r="A13117">
        <v>202223</v>
      </c>
      <c r="B13117" t="s">
        <v>820</v>
      </c>
      <c r="C13117" t="s">
        <v>821</v>
      </c>
      <c r="D13117" t="s">
        <v>822</v>
      </c>
      <c r="E13117" t="s">
        <v>823</v>
      </c>
      <c r="F13117" t="s">
        <v>876</v>
      </c>
      <c r="G13117" t="s">
        <v>877</v>
      </c>
      <c r="H13117" t="s">
        <v>1148</v>
      </c>
      <c r="I13117">
        <v>938</v>
      </c>
      <c r="J13117" t="s">
        <v>1149</v>
      </c>
      <c r="K13117" t="s">
        <v>835</v>
      </c>
      <c r="L13117" t="s">
        <v>836</v>
      </c>
      <c r="M13117" t="s">
        <v>829</v>
      </c>
      <c r="N13117" t="s">
        <v>829</v>
      </c>
      <c r="O13117" t="s">
        <v>829</v>
      </c>
      <c r="P13117" t="s">
        <v>829</v>
      </c>
      <c r="Q13117" t="s">
        <v>829</v>
      </c>
      <c r="R13117" t="s">
        <v>829</v>
      </c>
      <c r="S13117">
        <v>486701751</v>
      </c>
      <c r="T13117" t="s">
        <v>829</v>
      </c>
      <c r="U13117" t="s">
        <v>829</v>
      </c>
      <c r="V13117" t="s">
        <v>834</v>
      </c>
    </row>
    <row r="13118" spans="1:22" x14ac:dyDescent="0.3">
      <c r="A13118">
        <v>202324</v>
      </c>
      <c r="B13118" t="s">
        <v>820</v>
      </c>
      <c r="C13118" t="s">
        <v>821</v>
      </c>
      <c r="D13118" t="s">
        <v>822</v>
      </c>
      <c r="E13118" t="s">
        <v>823</v>
      </c>
      <c r="F13118" t="s">
        <v>876</v>
      </c>
      <c r="G13118" t="s">
        <v>877</v>
      </c>
      <c r="H13118" t="s">
        <v>1148</v>
      </c>
      <c r="I13118">
        <v>938</v>
      </c>
      <c r="J13118" t="s">
        <v>1149</v>
      </c>
      <c r="K13118" t="s">
        <v>835</v>
      </c>
      <c r="L13118" t="s">
        <v>836</v>
      </c>
      <c r="M13118" t="s">
        <v>829</v>
      </c>
      <c r="N13118" t="s">
        <v>829</v>
      </c>
      <c r="O13118" t="s">
        <v>829</v>
      </c>
      <c r="P13118" t="s">
        <v>829</v>
      </c>
      <c r="Q13118" t="s">
        <v>829</v>
      </c>
      <c r="R13118" t="s">
        <v>829</v>
      </c>
      <c r="S13118">
        <v>510449352</v>
      </c>
      <c r="T13118" t="s">
        <v>829</v>
      </c>
      <c r="U13118" t="s">
        <v>829</v>
      </c>
      <c r="V13118" t="s">
        <v>834</v>
      </c>
    </row>
    <row r="13119" spans="1:22" x14ac:dyDescent="0.3">
      <c r="A13119">
        <v>202122</v>
      </c>
      <c r="B13119" t="s">
        <v>820</v>
      </c>
      <c r="C13119" t="s">
        <v>821</v>
      </c>
      <c r="D13119" t="s">
        <v>822</v>
      </c>
      <c r="E13119" t="s">
        <v>823</v>
      </c>
      <c r="F13119" t="s">
        <v>876</v>
      </c>
      <c r="G13119" t="s">
        <v>877</v>
      </c>
      <c r="H13119" t="s">
        <v>1148</v>
      </c>
      <c r="I13119">
        <v>938</v>
      </c>
      <c r="J13119" t="s">
        <v>1149</v>
      </c>
      <c r="K13119" t="s">
        <v>835</v>
      </c>
      <c r="L13119" t="s">
        <v>837</v>
      </c>
      <c r="M13119" t="s">
        <v>829</v>
      </c>
      <c r="N13119" t="s">
        <v>829</v>
      </c>
      <c r="O13119" t="s">
        <v>829</v>
      </c>
      <c r="P13119" t="s">
        <v>829</v>
      </c>
      <c r="Q13119" t="s">
        <v>829</v>
      </c>
      <c r="R13119" t="s">
        <v>829</v>
      </c>
      <c r="S13119">
        <v>-357000</v>
      </c>
      <c r="T13119" t="s">
        <v>829</v>
      </c>
      <c r="U13119" t="s">
        <v>829</v>
      </c>
      <c r="V13119" t="s">
        <v>834</v>
      </c>
    </row>
    <row r="13120" spans="1:22" x14ac:dyDescent="0.3">
      <c r="A13120">
        <v>202223</v>
      </c>
      <c r="B13120" t="s">
        <v>820</v>
      </c>
      <c r="C13120" t="s">
        <v>821</v>
      </c>
      <c r="D13120" t="s">
        <v>822</v>
      </c>
      <c r="E13120" t="s">
        <v>823</v>
      </c>
      <c r="F13120" t="s">
        <v>876</v>
      </c>
      <c r="G13120" t="s">
        <v>877</v>
      </c>
      <c r="H13120" t="s">
        <v>1148</v>
      </c>
      <c r="I13120">
        <v>938</v>
      </c>
      <c r="J13120" t="s">
        <v>1149</v>
      </c>
      <c r="K13120" t="s">
        <v>835</v>
      </c>
      <c r="L13120" t="s">
        <v>837</v>
      </c>
      <c r="M13120" t="s">
        <v>829</v>
      </c>
      <c r="N13120" t="s">
        <v>829</v>
      </c>
      <c r="O13120" t="s">
        <v>829</v>
      </c>
      <c r="P13120" t="s">
        <v>829</v>
      </c>
      <c r="Q13120" t="s">
        <v>829</v>
      </c>
      <c r="R13120" t="s">
        <v>829</v>
      </c>
      <c r="S13120">
        <v>522000</v>
      </c>
      <c r="T13120" t="s">
        <v>829</v>
      </c>
      <c r="U13120" t="s">
        <v>829</v>
      </c>
      <c r="V13120">
        <v>0</v>
      </c>
    </row>
    <row r="13121" spans="1:22" x14ac:dyDescent="0.3">
      <c r="A13121">
        <v>202324</v>
      </c>
      <c r="B13121" t="s">
        <v>820</v>
      </c>
      <c r="C13121" t="s">
        <v>821</v>
      </c>
      <c r="D13121" t="s">
        <v>822</v>
      </c>
      <c r="E13121" t="s">
        <v>823</v>
      </c>
      <c r="F13121" t="s">
        <v>876</v>
      </c>
      <c r="G13121" t="s">
        <v>877</v>
      </c>
      <c r="H13121" t="s">
        <v>1148</v>
      </c>
      <c r="I13121">
        <v>938</v>
      </c>
      <c r="J13121" t="s">
        <v>1149</v>
      </c>
      <c r="K13121" t="s">
        <v>835</v>
      </c>
      <c r="L13121" t="s">
        <v>837</v>
      </c>
      <c r="M13121" t="s">
        <v>829</v>
      </c>
      <c r="N13121" t="s">
        <v>829</v>
      </c>
      <c r="O13121" t="s">
        <v>829</v>
      </c>
      <c r="P13121" t="s">
        <v>829</v>
      </c>
      <c r="Q13121" t="s">
        <v>829</v>
      </c>
      <c r="R13121" t="s">
        <v>829</v>
      </c>
      <c r="S13121">
        <v>564031</v>
      </c>
      <c r="T13121" t="s">
        <v>829</v>
      </c>
      <c r="U13121" t="s">
        <v>829</v>
      </c>
      <c r="V13121">
        <v>0</v>
      </c>
    </row>
    <row r="13122" spans="1:22" x14ac:dyDescent="0.3">
      <c r="A13122">
        <v>202122</v>
      </c>
      <c r="B13122" t="s">
        <v>820</v>
      </c>
      <c r="C13122" t="s">
        <v>821</v>
      </c>
      <c r="D13122" t="s">
        <v>822</v>
      </c>
      <c r="E13122" t="s">
        <v>823</v>
      </c>
      <c r="F13122" t="s">
        <v>876</v>
      </c>
      <c r="G13122" t="s">
        <v>877</v>
      </c>
      <c r="H13122" t="s">
        <v>1148</v>
      </c>
      <c r="I13122">
        <v>938</v>
      </c>
      <c r="J13122" t="s">
        <v>1149</v>
      </c>
      <c r="K13122" t="s">
        <v>835</v>
      </c>
      <c r="L13122" t="s">
        <v>838</v>
      </c>
      <c r="M13122" t="s">
        <v>829</v>
      </c>
      <c r="N13122" t="s">
        <v>829</v>
      </c>
      <c r="O13122" t="s">
        <v>829</v>
      </c>
      <c r="P13122" t="s">
        <v>829</v>
      </c>
      <c r="Q13122" t="s">
        <v>829</v>
      </c>
      <c r="R13122" t="s">
        <v>829</v>
      </c>
      <c r="S13122">
        <v>-10388000</v>
      </c>
      <c r="T13122" t="s">
        <v>829</v>
      </c>
      <c r="U13122" t="s">
        <v>829</v>
      </c>
      <c r="V13122" t="s">
        <v>834</v>
      </c>
    </row>
    <row r="13123" spans="1:22" x14ac:dyDescent="0.3">
      <c r="A13123">
        <v>202223</v>
      </c>
      <c r="B13123" t="s">
        <v>820</v>
      </c>
      <c r="C13123" t="s">
        <v>821</v>
      </c>
      <c r="D13123" t="s">
        <v>822</v>
      </c>
      <c r="E13123" t="s">
        <v>823</v>
      </c>
      <c r="F13123" t="s">
        <v>876</v>
      </c>
      <c r="G13123" t="s">
        <v>877</v>
      </c>
      <c r="H13123" t="s">
        <v>1148</v>
      </c>
      <c r="I13123">
        <v>938</v>
      </c>
      <c r="J13123" t="s">
        <v>1149</v>
      </c>
      <c r="K13123" t="s">
        <v>835</v>
      </c>
      <c r="L13123" t="s">
        <v>838</v>
      </c>
      <c r="M13123" t="s">
        <v>829</v>
      </c>
      <c r="N13123" t="s">
        <v>829</v>
      </c>
      <c r="O13123" t="s">
        <v>829</v>
      </c>
      <c r="P13123" t="s">
        <v>829</v>
      </c>
      <c r="Q13123" t="s">
        <v>829</v>
      </c>
      <c r="R13123" t="s">
        <v>829</v>
      </c>
      <c r="S13123">
        <v>-25504000</v>
      </c>
      <c r="T13123" t="s">
        <v>829</v>
      </c>
      <c r="U13123" t="s">
        <v>829</v>
      </c>
      <c r="V13123" t="s">
        <v>834</v>
      </c>
    </row>
    <row r="13124" spans="1:22" x14ac:dyDescent="0.3">
      <c r="A13124">
        <v>202324</v>
      </c>
      <c r="B13124" t="s">
        <v>820</v>
      </c>
      <c r="C13124" t="s">
        <v>821</v>
      </c>
      <c r="D13124" t="s">
        <v>822</v>
      </c>
      <c r="E13124" t="s">
        <v>823</v>
      </c>
      <c r="F13124" t="s">
        <v>876</v>
      </c>
      <c r="G13124" t="s">
        <v>877</v>
      </c>
      <c r="H13124" t="s">
        <v>1148</v>
      </c>
      <c r="I13124">
        <v>938</v>
      </c>
      <c r="J13124" t="s">
        <v>1149</v>
      </c>
      <c r="K13124" t="s">
        <v>835</v>
      </c>
      <c r="L13124" t="s">
        <v>838</v>
      </c>
      <c r="M13124" t="s">
        <v>829</v>
      </c>
      <c r="N13124" t="s">
        <v>829</v>
      </c>
      <c r="O13124" t="s">
        <v>829</v>
      </c>
      <c r="P13124" t="s">
        <v>829</v>
      </c>
      <c r="Q13124" t="s">
        <v>829</v>
      </c>
      <c r="R13124" t="s">
        <v>829</v>
      </c>
      <c r="S13124">
        <v>-41855000</v>
      </c>
      <c r="T13124" t="s">
        <v>829</v>
      </c>
      <c r="U13124" t="s">
        <v>829</v>
      </c>
      <c r="V13124" t="s">
        <v>834</v>
      </c>
    </row>
    <row r="13125" spans="1:22" x14ac:dyDescent="0.3">
      <c r="A13125">
        <v>202122</v>
      </c>
      <c r="B13125" t="s">
        <v>820</v>
      </c>
      <c r="C13125" t="s">
        <v>821</v>
      </c>
      <c r="D13125" t="s">
        <v>822</v>
      </c>
      <c r="E13125" t="s">
        <v>823</v>
      </c>
      <c r="F13125" t="s">
        <v>876</v>
      </c>
      <c r="G13125" t="s">
        <v>877</v>
      </c>
      <c r="H13125" t="s">
        <v>1148</v>
      </c>
      <c r="I13125">
        <v>938</v>
      </c>
      <c r="J13125" t="s">
        <v>1149</v>
      </c>
      <c r="K13125" t="s">
        <v>835</v>
      </c>
      <c r="L13125" t="s">
        <v>839</v>
      </c>
      <c r="M13125" t="s">
        <v>829</v>
      </c>
      <c r="N13125" t="s">
        <v>829</v>
      </c>
      <c r="O13125" t="s">
        <v>829</v>
      </c>
      <c r="P13125" t="s">
        <v>829</v>
      </c>
      <c r="Q13125" t="s">
        <v>829</v>
      </c>
      <c r="R13125" t="s">
        <v>829</v>
      </c>
      <c r="S13125">
        <v>25504000</v>
      </c>
      <c r="T13125" t="s">
        <v>829</v>
      </c>
      <c r="U13125" t="s">
        <v>829</v>
      </c>
      <c r="V13125" t="s">
        <v>834</v>
      </c>
    </row>
    <row r="13126" spans="1:22" x14ac:dyDescent="0.3">
      <c r="A13126">
        <v>202223</v>
      </c>
      <c r="B13126" t="s">
        <v>820</v>
      </c>
      <c r="C13126" t="s">
        <v>821</v>
      </c>
      <c r="D13126" t="s">
        <v>822</v>
      </c>
      <c r="E13126" t="s">
        <v>823</v>
      </c>
      <c r="F13126" t="s">
        <v>876</v>
      </c>
      <c r="G13126" t="s">
        <v>877</v>
      </c>
      <c r="H13126" t="s">
        <v>1148</v>
      </c>
      <c r="I13126">
        <v>938</v>
      </c>
      <c r="J13126" t="s">
        <v>1149</v>
      </c>
      <c r="K13126" t="s">
        <v>835</v>
      </c>
      <c r="L13126" t="s">
        <v>839</v>
      </c>
      <c r="M13126" t="s">
        <v>829</v>
      </c>
      <c r="N13126" t="s">
        <v>829</v>
      </c>
      <c r="O13126" t="s">
        <v>829</v>
      </c>
      <c r="P13126" t="s">
        <v>829</v>
      </c>
      <c r="Q13126" t="s">
        <v>829</v>
      </c>
      <c r="R13126" t="s">
        <v>829</v>
      </c>
      <c r="S13126">
        <v>41855000</v>
      </c>
      <c r="T13126" t="s">
        <v>829</v>
      </c>
      <c r="U13126" t="s">
        <v>829</v>
      </c>
      <c r="V13126" t="s">
        <v>834</v>
      </c>
    </row>
    <row r="13127" spans="1:22" x14ac:dyDescent="0.3">
      <c r="A13127">
        <v>202324</v>
      </c>
      <c r="B13127" t="s">
        <v>820</v>
      </c>
      <c r="C13127" t="s">
        <v>821</v>
      </c>
      <c r="D13127" t="s">
        <v>822</v>
      </c>
      <c r="E13127" t="s">
        <v>823</v>
      </c>
      <c r="F13127" t="s">
        <v>876</v>
      </c>
      <c r="G13127" t="s">
        <v>877</v>
      </c>
      <c r="H13127" t="s">
        <v>1148</v>
      </c>
      <c r="I13127">
        <v>938</v>
      </c>
      <c r="J13127" t="s">
        <v>1149</v>
      </c>
      <c r="K13127" t="s">
        <v>835</v>
      </c>
      <c r="L13127" t="s">
        <v>839</v>
      </c>
      <c r="M13127" t="s">
        <v>829</v>
      </c>
      <c r="N13127" t="s">
        <v>829</v>
      </c>
      <c r="O13127" t="s">
        <v>829</v>
      </c>
      <c r="P13127" t="s">
        <v>829</v>
      </c>
      <c r="Q13127" t="s">
        <v>829</v>
      </c>
      <c r="R13127" t="s">
        <v>829</v>
      </c>
      <c r="S13127">
        <v>70534000</v>
      </c>
      <c r="T13127" t="s">
        <v>829</v>
      </c>
      <c r="U13127" t="s">
        <v>829</v>
      </c>
      <c r="V13127" t="s">
        <v>834</v>
      </c>
    </row>
    <row r="13128" spans="1:22" x14ac:dyDescent="0.3">
      <c r="A13128">
        <v>202122</v>
      </c>
      <c r="B13128" t="s">
        <v>820</v>
      </c>
      <c r="C13128" t="s">
        <v>821</v>
      </c>
      <c r="D13128" t="s">
        <v>822</v>
      </c>
      <c r="E13128" t="s">
        <v>823</v>
      </c>
      <c r="F13128" t="s">
        <v>876</v>
      </c>
      <c r="G13128" t="s">
        <v>877</v>
      </c>
      <c r="H13128" t="s">
        <v>1148</v>
      </c>
      <c r="I13128">
        <v>938</v>
      </c>
      <c r="J13128" t="s">
        <v>1149</v>
      </c>
      <c r="K13128" t="s">
        <v>835</v>
      </c>
      <c r="L13128" t="s">
        <v>840</v>
      </c>
      <c r="M13128" t="s">
        <v>829</v>
      </c>
      <c r="N13128" t="s">
        <v>829</v>
      </c>
      <c r="O13128" t="s">
        <v>829</v>
      </c>
      <c r="P13128" t="s">
        <v>829</v>
      </c>
      <c r="Q13128" t="s">
        <v>829</v>
      </c>
      <c r="R13128" t="s">
        <v>829</v>
      </c>
      <c r="S13128">
        <v>0</v>
      </c>
      <c r="T13128" t="s">
        <v>829</v>
      </c>
      <c r="U13128" t="s">
        <v>829</v>
      </c>
      <c r="V13128" t="s">
        <v>834</v>
      </c>
    </row>
    <row r="13129" spans="1:22" x14ac:dyDescent="0.3">
      <c r="A13129">
        <v>202223</v>
      </c>
      <c r="B13129" t="s">
        <v>820</v>
      </c>
      <c r="C13129" t="s">
        <v>821</v>
      </c>
      <c r="D13129" t="s">
        <v>822</v>
      </c>
      <c r="E13129" t="s">
        <v>823</v>
      </c>
      <c r="F13129" t="s">
        <v>876</v>
      </c>
      <c r="G13129" t="s">
        <v>877</v>
      </c>
      <c r="H13129" t="s">
        <v>1148</v>
      </c>
      <c r="I13129">
        <v>938</v>
      </c>
      <c r="J13129" t="s">
        <v>1149</v>
      </c>
      <c r="K13129" t="s">
        <v>835</v>
      </c>
      <c r="L13129" t="s">
        <v>840</v>
      </c>
      <c r="M13129" t="s">
        <v>829</v>
      </c>
      <c r="N13129" t="s">
        <v>829</v>
      </c>
      <c r="O13129" t="s">
        <v>829</v>
      </c>
      <c r="P13129" t="s">
        <v>829</v>
      </c>
      <c r="Q13129" t="s">
        <v>829</v>
      </c>
      <c r="R13129" t="s">
        <v>829</v>
      </c>
      <c r="S13129">
        <v>0</v>
      </c>
      <c r="T13129" t="s">
        <v>829</v>
      </c>
      <c r="U13129" t="s">
        <v>829</v>
      </c>
      <c r="V13129" t="s">
        <v>834</v>
      </c>
    </row>
    <row r="13130" spans="1:22" x14ac:dyDescent="0.3">
      <c r="A13130">
        <v>202324</v>
      </c>
      <c r="B13130" t="s">
        <v>820</v>
      </c>
      <c r="C13130" t="s">
        <v>821</v>
      </c>
      <c r="D13130" t="s">
        <v>822</v>
      </c>
      <c r="E13130" t="s">
        <v>823</v>
      </c>
      <c r="F13130" t="s">
        <v>876</v>
      </c>
      <c r="G13130" t="s">
        <v>877</v>
      </c>
      <c r="H13130" t="s">
        <v>1148</v>
      </c>
      <c r="I13130">
        <v>938</v>
      </c>
      <c r="J13130" t="s">
        <v>1149</v>
      </c>
      <c r="K13130" t="s">
        <v>835</v>
      </c>
      <c r="L13130" t="s">
        <v>840</v>
      </c>
      <c r="M13130" t="s">
        <v>829</v>
      </c>
      <c r="N13130" t="s">
        <v>829</v>
      </c>
      <c r="O13130" t="s">
        <v>829</v>
      </c>
      <c r="P13130" t="s">
        <v>829</v>
      </c>
      <c r="Q13130" t="s">
        <v>829</v>
      </c>
      <c r="R13130" t="s">
        <v>829</v>
      </c>
      <c r="S13130">
        <v>0</v>
      </c>
      <c r="T13130" t="s">
        <v>829</v>
      </c>
      <c r="U13130" t="s">
        <v>829</v>
      </c>
      <c r="V13130" t="s">
        <v>834</v>
      </c>
    </row>
    <row r="13131" spans="1:22" x14ac:dyDescent="0.3">
      <c r="A13131">
        <v>202122</v>
      </c>
      <c r="B13131" t="s">
        <v>820</v>
      </c>
      <c r="C13131" t="s">
        <v>821</v>
      </c>
      <c r="D13131" t="s">
        <v>822</v>
      </c>
      <c r="E13131" t="s">
        <v>823</v>
      </c>
      <c r="F13131" t="s">
        <v>876</v>
      </c>
      <c r="G13131" t="s">
        <v>877</v>
      </c>
      <c r="H13131" t="s">
        <v>1148</v>
      </c>
      <c r="I13131">
        <v>938</v>
      </c>
      <c r="J13131" t="s">
        <v>1149</v>
      </c>
      <c r="K13131" t="s">
        <v>835</v>
      </c>
      <c r="L13131" t="s">
        <v>841</v>
      </c>
      <c r="M13131" t="s">
        <v>829</v>
      </c>
      <c r="N13131" t="s">
        <v>829</v>
      </c>
      <c r="O13131" t="s">
        <v>829</v>
      </c>
      <c r="P13131" t="s">
        <v>829</v>
      </c>
      <c r="Q13131" t="s">
        <v>829</v>
      </c>
      <c r="R13131" t="s">
        <v>829</v>
      </c>
      <c r="S13131">
        <v>497088689</v>
      </c>
      <c r="T13131" t="s">
        <v>829</v>
      </c>
      <c r="U13131" t="s">
        <v>829</v>
      </c>
      <c r="V13131" t="s">
        <v>834</v>
      </c>
    </row>
    <row r="13132" spans="1:22" x14ac:dyDescent="0.3">
      <c r="A13132">
        <v>202223</v>
      </c>
      <c r="B13132" t="s">
        <v>820</v>
      </c>
      <c r="C13132" t="s">
        <v>821</v>
      </c>
      <c r="D13132" t="s">
        <v>822</v>
      </c>
      <c r="E13132" t="s">
        <v>823</v>
      </c>
      <c r="F13132" t="s">
        <v>876</v>
      </c>
      <c r="G13132" t="s">
        <v>877</v>
      </c>
      <c r="H13132" t="s">
        <v>1148</v>
      </c>
      <c r="I13132">
        <v>938</v>
      </c>
      <c r="J13132" t="s">
        <v>1149</v>
      </c>
      <c r="K13132" t="s">
        <v>835</v>
      </c>
      <c r="L13132" t="s">
        <v>841</v>
      </c>
      <c r="M13132" t="s">
        <v>829</v>
      </c>
      <c r="N13132" t="s">
        <v>829</v>
      </c>
      <c r="O13132" t="s">
        <v>829</v>
      </c>
      <c r="P13132" t="s">
        <v>829</v>
      </c>
      <c r="Q13132" t="s">
        <v>829</v>
      </c>
      <c r="R13132" t="s">
        <v>829</v>
      </c>
      <c r="S13132">
        <v>514227557</v>
      </c>
      <c r="T13132" t="s">
        <v>829</v>
      </c>
      <c r="U13132" t="s">
        <v>829</v>
      </c>
      <c r="V13132" t="s">
        <v>834</v>
      </c>
    </row>
    <row r="13133" spans="1:22" x14ac:dyDescent="0.3">
      <c r="A13133">
        <v>202324</v>
      </c>
      <c r="B13133" t="s">
        <v>820</v>
      </c>
      <c r="C13133" t="s">
        <v>821</v>
      </c>
      <c r="D13133" t="s">
        <v>822</v>
      </c>
      <c r="E13133" t="s">
        <v>823</v>
      </c>
      <c r="F13133" t="s">
        <v>876</v>
      </c>
      <c r="G13133" t="s">
        <v>877</v>
      </c>
      <c r="H13133" t="s">
        <v>1148</v>
      </c>
      <c r="I13133">
        <v>938</v>
      </c>
      <c r="J13133" t="s">
        <v>1149</v>
      </c>
      <c r="K13133" t="s">
        <v>835</v>
      </c>
      <c r="L13133" t="s">
        <v>841</v>
      </c>
      <c r="M13133" t="s">
        <v>829</v>
      </c>
      <c r="N13133" t="s">
        <v>829</v>
      </c>
      <c r="O13133" t="s">
        <v>829</v>
      </c>
      <c r="P13133" t="s">
        <v>829</v>
      </c>
      <c r="Q13133" t="s">
        <v>829</v>
      </c>
      <c r="R13133" t="s">
        <v>829</v>
      </c>
      <c r="S13133">
        <v>550733699</v>
      </c>
      <c r="T13133" t="s">
        <v>829</v>
      </c>
      <c r="U13133" t="s">
        <v>829</v>
      </c>
      <c r="V13133" t="s">
        <v>834</v>
      </c>
    </row>
    <row r="13134" spans="1:22" x14ac:dyDescent="0.3">
      <c r="A13134">
        <v>202122</v>
      </c>
      <c r="B13134" t="s">
        <v>820</v>
      </c>
      <c r="C13134" t="s">
        <v>821</v>
      </c>
      <c r="D13134" t="s">
        <v>822</v>
      </c>
      <c r="E13134" t="s">
        <v>823</v>
      </c>
      <c r="F13134" t="s">
        <v>876</v>
      </c>
      <c r="G13134" t="s">
        <v>877</v>
      </c>
      <c r="H13134" t="s">
        <v>1148</v>
      </c>
      <c r="I13134">
        <v>938</v>
      </c>
      <c r="J13134" t="s">
        <v>1149</v>
      </c>
      <c r="K13134" t="s">
        <v>842</v>
      </c>
      <c r="L13134" t="s">
        <v>238</v>
      </c>
      <c r="M13134" t="s">
        <v>829</v>
      </c>
      <c r="N13134" t="s">
        <v>829</v>
      </c>
      <c r="O13134" t="s">
        <v>829</v>
      </c>
      <c r="P13134" t="s">
        <v>829</v>
      </c>
      <c r="Q13134" t="s">
        <v>829</v>
      </c>
      <c r="R13134" t="s">
        <v>829</v>
      </c>
      <c r="S13134">
        <v>1837901</v>
      </c>
      <c r="T13134">
        <v>306705</v>
      </c>
      <c r="U13134">
        <v>1531196</v>
      </c>
      <c r="V13134">
        <v>12</v>
      </c>
    </row>
    <row r="13135" spans="1:22" x14ac:dyDescent="0.3">
      <c r="A13135">
        <v>202223</v>
      </c>
      <c r="B13135" t="s">
        <v>820</v>
      </c>
      <c r="C13135" t="s">
        <v>821</v>
      </c>
      <c r="D13135" t="s">
        <v>822</v>
      </c>
      <c r="E13135" t="s">
        <v>823</v>
      </c>
      <c r="F13135" t="s">
        <v>876</v>
      </c>
      <c r="G13135" t="s">
        <v>877</v>
      </c>
      <c r="H13135" t="s">
        <v>1148</v>
      </c>
      <c r="I13135">
        <v>938</v>
      </c>
      <c r="J13135" t="s">
        <v>1149</v>
      </c>
      <c r="K13135" t="s">
        <v>842</v>
      </c>
      <c r="L13135" t="s">
        <v>238</v>
      </c>
      <c r="M13135" t="s">
        <v>829</v>
      </c>
      <c r="N13135" t="s">
        <v>829</v>
      </c>
      <c r="O13135" t="s">
        <v>829</v>
      </c>
      <c r="P13135" t="s">
        <v>829</v>
      </c>
      <c r="Q13135" t="s">
        <v>829</v>
      </c>
      <c r="R13135" t="s">
        <v>829</v>
      </c>
      <c r="S13135">
        <v>2396260</v>
      </c>
      <c r="T13135">
        <v>348237</v>
      </c>
      <c r="U13135">
        <v>2048024</v>
      </c>
      <c r="V13135">
        <v>16</v>
      </c>
    </row>
    <row r="13136" spans="1:22" x14ac:dyDescent="0.3">
      <c r="A13136">
        <v>202324</v>
      </c>
      <c r="B13136" t="s">
        <v>820</v>
      </c>
      <c r="C13136" t="s">
        <v>821</v>
      </c>
      <c r="D13136" t="s">
        <v>822</v>
      </c>
      <c r="E13136" t="s">
        <v>823</v>
      </c>
      <c r="F13136" t="s">
        <v>876</v>
      </c>
      <c r="G13136" t="s">
        <v>877</v>
      </c>
      <c r="H13136" t="s">
        <v>1148</v>
      </c>
      <c r="I13136">
        <v>938</v>
      </c>
      <c r="J13136" t="s">
        <v>1149</v>
      </c>
      <c r="K13136" t="s">
        <v>842</v>
      </c>
      <c r="L13136" t="s">
        <v>238</v>
      </c>
      <c r="M13136" t="s">
        <v>829</v>
      </c>
      <c r="N13136" t="s">
        <v>829</v>
      </c>
      <c r="O13136" t="s">
        <v>829</v>
      </c>
      <c r="P13136" t="s">
        <v>829</v>
      </c>
      <c r="Q13136" t="s">
        <v>829</v>
      </c>
      <c r="R13136" t="s">
        <v>829</v>
      </c>
      <c r="S13136">
        <v>3051322</v>
      </c>
      <c r="T13136">
        <v>151361</v>
      </c>
      <c r="U13136">
        <v>2899962</v>
      </c>
      <c r="V13136">
        <v>22</v>
      </c>
    </row>
    <row r="13137" spans="1:22" x14ac:dyDescent="0.3">
      <c r="A13137">
        <v>202122</v>
      </c>
      <c r="B13137" t="s">
        <v>820</v>
      </c>
      <c r="C13137" t="s">
        <v>821</v>
      </c>
      <c r="D13137" t="s">
        <v>822</v>
      </c>
      <c r="E13137" t="s">
        <v>823</v>
      </c>
      <c r="F13137" t="s">
        <v>876</v>
      </c>
      <c r="G13137" t="s">
        <v>877</v>
      </c>
      <c r="H13137" t="s">
        <v>1148</v>
      </c>
      <c r="I13137">
        <v>938</v>
      </c>
      <c r="J13137" t="s">
        <v>1149</v>
      </c>
      <c r="K13137" t="s">
        <v>842</v>
      </c>
      <c r="L13137" t="s">
        <v>240</v>
      </c>
      <c r="M13137" t="s">
        <v>829</v>
      </c>
      <c r="N13137" t="s">
        <v>829</v>
      </c>
      <c r="O13137" t="s">
        <v>829</v>
      </c>
      <c r="P13137" t="s">
        <v>829</v>
      </c>
      <c r="Q13137" t="s">
        <v>829</v>
      </c>
      <c r="R13137" t="s">
        <v>829</v>
      </c>
      <c r="S13137">
        <v>1895040</v>
      </c>
      <c r="T13137">
        <v>0</v>
      </c>
      <c r="U13137">
        <v>1895040</v>
      </c>
      <c r="V13137">
        <v>15</v>
      </c>
    </row>
    <row r="13138" spans="1:22" x14ac:dyDescent="0.3">
      <c r="A13138">
        <v>202223</v>
      </c>
      <c r="B13138" t="s">
        <v>820</v>
      </c>
      <c r="C13138" t="s">
        <v>821</v>
      </c>
      <c r="D13138" t="s">
        <v>822</v>
      </c>
      <c r="E13138" t="s">
        <v>823</v>
      </c>
      <c r="F13138" t="s">
        <v>876</v>
      </c>
      <c r="G13138" t="s">
        <v>877</v>
      </c>
      <c r="H13138" t="s">
        <v>1148</v>
      </c>
      <c r="I13138">
        <v>938</v>
      </c>
      <c r="J13138" t="s">
        <v>1149</v>
      </c>
      <c r="K13138" t="s">
        <v>842</v>
      </c>
      <c r="L13138" t="s">
        <v>240</v>
      </c>
      <c r="M13138" t="s">
        <v>829</v>
      </c>
      <c r="N13138" t="s">
        <v>829</v>
      </c>
      <c r="O13138" t="s">
        <v>829</v>
      </c>
      <c r="P13138" t="s">
        <v>829</v>
      </c>
      <c r="Q13138" t="s">
        <v>829</v>
      </c>
      <c r="R13138" t="s">
        <v>829</v>
      </c>
      <c r="S13138">
        <v>2012801</v>
      </c>
      <c r="T13138">
        <v>0</v>
      </c>
      <c r="U13138">
        <v>2012801</v>
      </c>
      <c r="V13138">
        <v>16</v>
      </c>
    </row>
    <row r="13139" spans="1:22" x14ac:dyDescent="0.3">
      <c r="A13139">
        <v>202324</v>
      </c>
      <c r="B13139" t="s">
        <v>820</v>
      </c>
      <c r="C13139" t="s">
        <v>821</v>
      </c>
      <c r="D13139" t="s">
        <v>822</v>
      </c>
      <c r="E13139" t="s">
        <v>823</v>
      </c>
      <c r="F13139" t="s">
        <v>876</v>
      </c>
      <c r="G13139" t="s">
        <v>877</v>
      </c>
      <c r="H13139" t="s">
        <v>1148</v>
      </c>
      <c r="I13139">
        <v>938</v>
      </c>
      <c r="J13139" t="s">
        <v>1149</v>
      </c>
      <c r="K13139" t="s">
        <v>842</v>
      </c>
      <c r="L13139" t="s">
        <v>240</v>
      </c>
      <c r="M13139" t="s">
        <v>829</v>
      </c>
      <c r="N13139" t="s">
        <v>829</v>
      </c>
      <c r="O13139" t="s">
        <v>829</v>
      </c>
      <c r="P13139" t="s">
        <v>829</v>
      </c>
      <c r="Q13139" t="s">
        <v>829</v>
      </c>
      <c r="R13139" t="s">
        <v>829</v>
      </c>
      <c r="S13139">
        <v>2549302</v>
      </c>
      <c r="T13139">
        <v>0</v>
      </c>
      <c r="U13139">
        <v>2549302</v>
      </c>
      <c r="V13139">
        <v>20</v>
      </c>
    </row>
    <row r="13140" spans="1:22" x14ac:dyDescent="0.3">
      <c r="A13140">
        <v>202122</v>
      </c>
      <c r="B13140" t="s">
        <v>820</v>
      </c>
      <c r="C13140" t="s">
        <v>821</v>
      </c>
      <c r="D13140" t="s">
        <v>822</v>
      </c>
      <c r="E13140" t="s">
        <v>823</v>
      </c>
      <c r="F13140" t="s">
        <v>876</v>
      </c>
      <c r="G13140" t="s">
        <v>877</v>
      </c>
      <c r="H13140" t="s">
        <v>1148</v>
      </c>
      <c r="I13140">
        <v>938</v>
      </c>
      <c r="J13140" t="s">
        <v>1149</v>
      </c>
      <c r="K13140" t="s">
        <v>842</v>
      </c>
      <c r="L13140" t="s">
        <v>843</v>
      </c>
      <c r="M13140" t="s">
        <v>829</v>
      </c>
      <c r="N13140" t="s">
        <v>829</v>
      </c>
      <c r="O13140" t="s">
        <v>829</v>
      </c>
      <c r="P13140" t="s">
        <v>829</v>
      </c>
      <c r="Q13140" t="s">
        <v>829</v>
      </c>
      <c r="R13140" t="s">
        <v>829</v>
      </c>
      <c r="S13140">
        <v>274994</v>
      </c>
      <c r="T13140">
        <v>35991</v>
      </c>
      <c r="U13140">
        <v>239003</v>
      </c>
      <c r="V13140">
        <v>2</v>
      </c>
    </row>
    <row r="13141" spans="1:22" x14ac:dyDescent="0.3">
      <c r="A13141">
        <v>202223</v>
      </c>
      <c r="B13141" t="s">
        <v>820</v>
      </c>
      <c r="C13141" t="s">
        <v>821</v>
      </c>
      <c r="D13141" t="s">
        <v>822</v>
      </c>
      <c r="E13141" t="s">
        <v>823</v>
      </c>
      <c r="F13141" t="s">
        <v>876</v>
      </c>
      <c r="G13141" t="s">
        <v>877</v>
      </c>
      <c r="H13141" t="s">
        <v>1148</v>
      </c>
      <c r="I13141">
        <v>938</v>
      </c>
      <c r="J13141" t="s">
        <v>1149</v>
      </c>
      <c r="K13141" t="s">
        <v>842</v>
      </c>
      <c r="L13141" t="s">
        <v>843</v>
      </c>
      <c r="M13141" t="s">
        <v>829</v>
      </c>
      <c r="N13141" t="s">
        <v>829</v>
      </c>
      <c r="O13141" t="s">
        <v>829</v>
      </c>
      <c r="P13141" t="s">
        <v>829</v>
      </c>
      <c r="Q13141" t="s">
        <v>829</v>
      </c>
      <c r="R13141" t="s">
        <v>829</v>
      </c>
      <c r="S13141">
        <v>296115</v>
      </c>
      <c r="T13141">
        <v>50258</v>
      </c>
      <c r="U13141">
        <v>245857</v>
      </c>
      <c r="V13141">
        <v>2</v>
      </c>
    </row>
    <row r="13142" spans="1:22" x14ac:dyDescent="0.3">
      <c r="A13142">
        <v>202324</v>
      </c>
      <c r="B13142" t="s">
        <v>820</v>
      </c>
      <c r="C13142" t="s">
        <v>821</v>
      </c>
      <c r="D13142" t="s">
        <v>822</v>
      </c>
      <c r="E13142" t="s">
        <v>823</v>
      </c>
      <c r="F13142" t="s">
        <v>876</v>
      </c>
      <c r="G13142" t="s">
        <v>877</v>
      </c>
      <c r="H13142" t="s">
        <v>1148</v>
      </c>
      <c r="I13142">
        <v>938</v>
      </c>
      <c r="J13142" t="s">
        <v>1149</v>
      </c>
      <c r="K13142" t="s">
        <v>842</v>
      </c>
      <c r="L13142" t="s">
        <v>843</v>
      </c>
      <c r="M13142" t="s">
        <v>829</v>
      </c>
      <c r="N13142" t="s">
        <v>829</v>
      </c>
      <c r="O13142" t="s">
        <v>829</v>
      </c>
      <c r="P13142" t="s">
        <v>829</v>
      </c>
      <c r="Q13142" t="s">
        <v>829</v>
      </c>
      <c r="R13142" t="s">
        <v>829</v>
      </c>
      <c r="S13142">
        <v>282737</v>
      </c>
      <c r="T13142">
        <v>26586</v>
      </c>
      <c r="U13142">
        <v>256151</v>
      </c>
      <c r="V13142">
        <v>2</v>
      </c>
    </row>
    <row r="13143" spans="1:22" x14ac:dyDescent="0.3">
      <c r="A13143">
        <v>202122</v>
      </c>
      <c r="B13143" t="s">
        <v>820</v>
      </c>
      <c r="C13143" t="s">
        <v>821</v>
      </c>
      <c r="D13143" t="s">
        <v>822</v>
      </c>
      <c r="E13143" t="s">
        <v>823</v>
      </c>
      <c r="F13143" t="s">
        <v>876</v>
      </c>
      <c r="G13143" t="s">
        <v>877</v>
      </c>
      <c r="H13143" t="s">
        <v>1148</v>
      </c>
      <c r="I13143">
        <v>938</v>
      </c>
      <c r="J13143" t="s">
        <v>1149</v>
      </c>
      <c r="K13143" t="s">
        <v>842</v>
      </c>
      <c r="L13143" t="s">
        <v>249</v>
      </c>
      <c r="M13143">
        <v>0</v>
      </c>
      <c r="N13143">
        <v>167130</v>
      </c>
      <c r="O13143">
        <v>501391</v>
      </c>
      <c r="P13143">
        <v>16044518</v>
      </c>
      <c r="Q13143">
        <v>0</v>
      </c>
      <c r="R13143" t="s">
        <v>829</v>
      </c>
      <c r="S13143">
        <v>16713039</v>
      </c>
      <c r="T13143">
        <v>231639</v>
      </c>
      <c r="U13143">
        <v>16481400</v>
      </c>
      <c r="V13143">
        <v>130</v>
      </c>
    </row>
    <row r="13144" spans="1:22" x14ac:dyDescent="0.3">
      <c r="A13144">
        <v>202223</v>
      </c>
      <c r="B13144" t="s">
        <v>820</v>
      </c>
      <c r="C13144" t="s">
        <v>821</v>
      </c>
      <c r="D13144" t="s">
        <v>822</v>
      </c>
      <c r="E13144" t="s">
        <v>823</v>
      </c>
      <c r="F13144" t="s">
        <v>876</v>
      </c>
      <c r="G13144" t="s">
        <v>877</v>
      </c>
      <c r="H13144" t="s">
        <v>1148</v>
      </c>
      <c r="I13144">
        <v>938</v>
      </c>
      <c r="J13144" t="s">
        <v>1149</v>
      </c>
      <c r="K13144" t="s">
        <v>842</v>
      </c>
      <c r="L13144" t="s">
        <v>249</v>
      </c>
      <c r="M13144">
        <v>0</v>
      </c>
      <c r="N13144">
        <v>198389</v>
      </c>
      <c r="O13144">
        <v>595168</v>
      </c>
      <c r="P13144">
        <v>19045390</v>
      </c>
      <c r="Q13144">
        <v>0</v>
      </c>
      <c r="R13144" t="s">
        <v>829</v>
      </c>
      <c r="S13144">
        <v>19838948</v>
      </c>
      <c r="T13144">
        <v>156920</v>
      </c>
      <c r="U13144">
        <v>19682028</v>
      </c>
      <c r="V13144">
        <v>154</v>
      </c>
    </row>
    <row r="13145" spans="1:22" x14ac:dyDescent="0.3">
      <c r="A13145">
        <v>202324</v>
      </c>
      <c r="B13145" t="s">
        <v>820</v>
      </c>
      <c r="C13145" t="s">
        <v>821</v>
      </c>
      <c r="D13145" t="s">
        <v>822</v>
      </c>
      <c r="E13145" t="s">
        <v>823</v>
      </c>
      <c r="F13145" t="s">
        <v>876</v>
      </c>
      <c r="G13145" t="s">
        <v>877</v>
      </c>
      <c r="H13145" t="s">
        <v>1148</v>
      </c>
      <c r="I13145">
        <v>938</v>
      </c>
      <c r="J13145" t="s">
        <v>1149</v>
      </c>
      <c r="K13145" t="s">
        <v>842</v>
      </c>
      <c r="L13145" t="s">
        <v>249</v>
      </c>
      <c r="M13145">
        <v>0</v>
      </c>
      <c r="N13145">
        <v>252948</v>
      </c>
      <c r="O13145">
        <v>758844</v>
      </c>
      <c r="P13145">
        <v>24282997</v>
      </c>
      <c r="Q13145">
        <v>0</v>
      </c>
      <c r="R13145" t="s">
        <v>829</v>
      </c>
      <c r="S13145">
        <v>25294789</v>
      </c>
      <c r="T13145">
        <v>128496</v>
      </c>
      <c r="U13145">
        <v>25166293</v>
      </c>
      <c r="V13145">
        <v>195</v>
      </c>
    </row>
    <row r="13146" spans="1:22" x14ac:dyDescent="0.3">
      <c r="A13146">
        <v>202122</v>
      </c>
      <c r="B13146" t="s">
        <v>820</v>
      </c>
      <c r="C13146" t="s">
        <v>821</v>
      </c>
      <c r="D13146" t="s">
        <v>822</v>
      </c>
      <c r="E13146" t="s">
        <v>823</v>
      </c>
      <c r="F13146" t="s">
        <v>876</v>
      </c>
      <c r="G13146" t="s">
        <v>877</v>
      </c>
      <c r="H13146" t="s">
        <v>1148</v>
      </c>
      <c r="I13146">
        <v>938</v>
      </c>
      <c r="J13146" t="s">
        <v>1149</v>
      </c>
      <c r="K13146" t="s">
        <v>842</v>
      </c>
      <c r="L13146" t="s">
        <v>844</v>
      </c>
      <c r="M13146">
        <v>0</v>
      </c>
      <c r="N13146">
        <v>0</v>
      </c>
      <c r="O13146">
        <v>4740977</v>
      </c>
      <c r="P13146">
        <v>0</v>
      </c>
      <c r="Q13146">
        <v>0</v>
      </c>
      <c r="R13146" t="s">
        <v>829</v>
      </c>
      <c r="S13146">
        <v>4740977</v>
      </c>
      <c r="T13146">
        <v>751494</v>
      </c>
      <c r="U13146">
        <v>3989483</v>
      </c>
      <c r="V13146">
        <v>32</v>
      </c>
    </row>
    <row r="13147" spans="1:22" x14ac:dyDescent="0.3">
      <c r="A13147">
        <v>202223</v>
      </c>
      <c r="B13147" t="s">
        <v>820</v>
      </c>
      <c r="C13147" t="s">
        <v>821</v>
      </c>
      <c r="D13147" t="s">
        <v>822</v>
      </c>
      <c r="E13147" t="s">
        <v>823</v>
      </c>
      <c r="F13147" t="s">
        <v>876</v>
      </c>
      <c r="G13147" t="s">
        <v>877</v>
      </c>
      <c r="H13147" t="s">
        <v>1148</v>
      </c>
      <c r="I13147">
        <v>938</v>
      </c>
      <c r="J13147" t="s">
        <v>1149</v>
      </c>
      <c r="K13147" t="s">
        <v>842</v>
      </c>
      <c r="L13147" t="s">
        <v>844</v>
      </c>
      <c r="M13147">
        <v>0</v>
      </c>
      <c r="N13147">
        <v>0</v>
      </c>
      <c r="O13147">
        <v>5927549</v>
      </c>
      <c r="P13147">
        <v>0</v>
      </c>
      <c r="Q13147">
        <v>0</v>
      </c>
      <c r="R13147" t="s">
        <v>829</v>
      </c>
      <c r="S13147">
        <v>5927549</v>
      </c>
      <c r="T13147">
        <v>859821</v>
      </c>
      <c r="U13147">
        <v>5067728</v>
      </c>
      <c r="V13147">
        <v>40</v>
      </c>
    </row>
    <row r="13148" spans="1:22" x14ac:dyDescent="0.3">
      <c r="A13148">
        <v>202324</v>
      </c>
      <c r="B13148" t="s">
        <v>820</v>
      </c>
      <c r="C13148" t="s">
        <v>821</v>
      </c>
      <c r="D13148" t="s">
        <v>822</v>
      </c>
      <c r="E13148" t="s">
        <v>823</v>
      </c>
      <c r="F13148" t="s">
        <v>876</v>
      </c>
      <c r="G13148" t="s">
        <v>877</v>
      </c>
      <c r="H13148" t="s">
        <v>1148</v>
      </c>
      <c r="I13148">
        <v>938</v>
      </c>
      <c r="J13148" t="s">
        <v>1149</v>
      </c>
      <c r="K13148" t="s">
        <v>842</v>
      </c>
      <c r="L13148" t="s">
        <v>844</v>
      </c>
      <c r="M13148">
        <v>0</v>
      </c>
      <c r="N13148">
        <v>0</v>
      </c>
      <c r="O13148">
        <v>6429783</v>
      </c>
      <c r="P13148">
        <v>0</v>
      </c>
      <c r="Q13148">
        <v>0</v>
      </c>
      <c r="R13148" t="s">
        <v>829</v>
      </c>
      <c r="S13148">
        <v>6429783</v>
      </c>
      <c r="T13148">
        <v>836358</v>
      </c>
      <c r="U13148">
        <v>5593426</v>
      </c>
      <c r="V13148">
        <v>43</v>
      </c>
    </row>
    <row r="13149" spans="1:22" x14ac:dyDescent="0.3">
      <c r="A13149">
        <v>202122</v>
      </c>
      <c r="B13149" t="s">
        <v>820</v>
      </c>
      <c r="C13149" t="s">
        <v>821</v>
      </c>
      <c r="D13149" t="s">
        <v>822</v>
      </c>
      <c r="E13149" t="s">
        <v>823</v>
      </c>
      <c r="F13149" t="s">
        <v>876</v>
      </c>
      <c r="G13149" t="s">
        <v>877</v>
      </c>
      <c r="H13149" t="s">
        <v>1148</v>
      </c>
      <c r="I13149">
        <v>938</v>
      </c>
      <c r="J13149" t="s">
        <v>1149</v>
      </c>
      <c r="K13149" t="s">
        <v>842</v>
      </c>
      <c r="L13149" t="s">
        <v>251</v>
      </c>
      <c r="M13149" t="s">
        <v>829</v>
      </c>
      <c r="N13149" t="s">
        <v>829</v>
      </c>
      <c r="O13149">
        <v>0</v>
      </c>
      <c r="P13149">
        <v>0</v>
      </c>
      <c r="Q13149">
        <v>0</v>
      </c>
      <c r="R13149">
        <v>208024</v>
      </c>
      <c r="S13149">
        <v>208024</v>
      </c>
      <c r="T13149">
        <v>89371</v>
      </c>
      <c r="U13149">
        <v>118653</v>
      </c>
      <c r="V13149">
        <v>1</v>
      </c>
    </row>
    <row r="13150" spans="1:22" x14ac:dyDescent="0.3">
      <c r="A13150">
        <v>202223</v>
      </c>
      <c r="B13150" t="s">
        <v>820</v>
      </c>
      <c r="C13150" t="s">
        <v>821</v>
      </c>
      <c r="D13150" t="s">
        <v>822</v>
      </c>
      <c r="E13150" t="s">
        <v>823</v>
      </c>
      <c r="F13150" t="s">
        <v>876</v>
      </c>
      <c r="G13150" t="s">
        <v>877</v>
      </c>
      <c r="H13150" t="s">
        <v>1148</v>
      </c>
      <c r="I13150">
        <v>938</v>
      </c>
      <c r="J13150" t="s">
        <v>1149</v>
      </c>
      <c r="K13150" t="s">
        <v>842</v>
      </c>
      <c r="L13150" t="s">
        <v>251</v>
      </c>
      <c r="M13150" t="s">
        <v>829</v>
      </c>
      <c r="N13150" t="s">
        <v>829</v>
      </c>
      <c r="O13150">
        <v>0</v>
      </c>
      <c r="P13150">
        <v>0</v>
      </c>
      <c r="Q13150">
        <v>0</v>
      </c>
      <c r="R13150">
        <v>331358</v>
      </c>
      <c r="S13150">
        <v>331358</v>
      </c>
      <c r="T13150">
        <v>107013</v>
      </c>
      <c r="U13150">
        <v>224345</v>
      </c>
      <c r="V13150">
        <v>2</v>
      </c>
    </row>
    <row r="13151" spans="1:22" x14ac:dyDescent="0.3">
      <c r="A13151">
        <v>202324</v>
      </c>
      <c r="B13151" t="s">
        <v>820</v>
      </c>
      <c r="C13151" t="s">
        <v>821</v>
      </c>
      <c r="D13151" t="s">
        <v>822</v>
      </c>
      <c r="E13151" t="s">
        <v>823</v>
      </c>
      <c r="F13151" t="s">
        <v>876</v>
      </c>
      <c r="G13151" t="s">
        <v>877</v>
      </c>
      <c r="H13151" t="s">
        <v>1148</v>
      </c>
      <c r="I13151">
        <v>938</v>
      </c>
      <c r="J13151" t="s">
        <v>1149</v>
      </c>
      <c r="K13151" t="s">
        <v>842</v>
      </c>
      <c r="L13151" t="s">
        <v>251</v>
      </c>
      <c r="M13151" t="s">
        <v>829</v>
      </c>
      <c r="N13151" t="s">
        <v>829</v>
      </c>
      <c r="O13151">
        <v>0</v>
      </c>
      <c r="P13151">
        <v>0</v>
      </c>
      <c r="Q13151">
        <v>0</v>
      </c>
      <c r="R13151">
        <v>389630</v>
      </c>
      <c r="S13151">
        <v>389630</v>
      </c>
      <c r="T13151">
        <v>113526</v>
      </c>
      <c r="U13151">
        <v>276104</v>
      </c>
      <c r="V13151">
        <v>2</v>
      </c>
    </row>
    <row r="13152" spans="1:22" x14ac:dyDescent="0.3">
      <c r="A13152">
        <v>202122</v>
      </c>
      <c r="B13152" t="s">
        <v>820</v>
      </c>
      <c r="C13152" t="s">
        <v>821</v>
      </c>
      <c r="D13152" t="s">
        <v>822</v>
      </c>
      <c r="E13152" t="s">
        <v>823</v>
      </c>
      <c r="F13152" t="s">
        <v>876</v>
      </c>
      <c r="G13152" t="s">
        <v>877</v>
      </c>
      <c r="H13152" t="s">
        <v>1148</v>
      </c>
      <c r="I13152">
        <v>938</v>
      </c>
      <c r="J13152" t="s">
        <v>1149</v>
      </c>
      <c r="K13152" t="s">
        <v>842</v>
      </c>
      <c r="L13152" t="s">
        <v>253</v>
      </c>
      <c r="M13152" t="s">
        <v>829</v>
      </c>
      <c r="N13152" t="s">
        <v>829</v>
      </c>
      <c r="O13152">
        <v>0</v>
      </c>
      <c r="P13152">
        <v>0</v>
      </c>
      <c r="Q13152">
        <v>0</v>
      </c>
      <c r="R13152">
        <v>11200</v>
      </c>
      <c r="S13152">
        <v>11200</v>
      </c>
      <c r="T13152">
        <v>0</v>
      </c>
      <c r="U13152">
        <v>11200</v>
      </c>
      <c r="V13152">
        <v>0</v>
      </c>
    </row>
    <row r="13153" spans="1:22" x14ac:dyDescent="0.3">
      <c r="A13153">
        <v>202223</v>
      </c>
      <c r="B13153" t="s">
        <v>820</v>
      </c>
      <c r="C13153" t="s">
        <v>821</v>
      </c>
      <c r="D13153" t="s">
        <v>822</v>
      </c>
      <c r="E13153" t="s">
        <v>823</v>
      </c>
      <c r="F13153" t="s">
        <v>876</v>
      </c>
      <c r="G13153" t="s">
        <v>877</v>
      </c>
      <c r="H13153" t="s">
        <v>1148</v>
      </c>
      <c r="I13153">
        <v>938</v>
      </c>
      <c r="J13153" t="s">
        <v>1149</v>
      </c>
      <c r="K13153" t="s">
        <v>842</v>
      </c>
      <c r="L13153" t="s">
        <v>253</v>
      </c>
      <c r="M13153" t="s">
        <v>829</v>
      </c>
      <c r="N13153" t="s">
        <v>829</v>
      </c>
      <c r="O13153">
        <v>0</v>
      </c>
      <c r="P13153">
        <v>0</v>
      </c>
      <c r="Q13153">
        <v>0</v>
      </c>
      <c r="R13153">
        <v>18338</v>
      </c>
      <c r="S13153">
        <v>18338</v>
      </c>
      <c r="T13153">
        <v>0</v>
      </c>
      <c r="U13153">
        <v>18338</v>
      </c>
      <c r="V13153">
        <v>0</v>
      </c>
    </row>
    <row r="13154" spans="1:22" x14ac:dyDescent="0.3">
      <c r="A13154">
        <v>202324</v>
      </c>
      <c r="B13154" t="s">
        <v>820</v>
      </c>
      <c r="C13154" t="s">
        <v>821</v>
      </c>
      <c r="D13154" t="s">
        <v>822</v>
      </c>
      <c r="E13154" t="s">
        <v>823</v>
      </c>
      <c r="F13154" t="s">
        <v>876</v>
      </c>
      <c r="G13154" t="s">
        <v>877</v>
      </c>
      <c r="H13154" t="s">
        <v>1148</v>
      </c>
      <c r="I13154">
        <v>938</v>
      </c>
      <c r="J13154" t="s">
        <v>1149</v>
      </c>
      <c r="K13154" t="s">
        <v>842</v>
      </c>
      <c r="L13154" t="s">
        <v>253</v>
      </c>
      <c r="M13154" t="s">
        <v>829</v>
      </c>
      <c r="N13154" t="s">
        <v>829</v>
      </c>
      <c r="O13154">
        <v>0</v>
      </c>
      <c r="P13154">
        <v>0</v>
      </c>
      <c r="Q13154">
        <v>0</v>
      </c>
      <c r="R13154">
        <v>20238</v>
      </c>
      <c r="S13154">
        <v>20238</v>
      </c>
      <c r="T13154">
        <v>0</v>
      </c>
      <c r="U13154">
        <v>20238</v>
      </c>
      <c r="V13154">
        <v>0</v>
      </c>
    </row>
    <row r="13155" spans="1:22" x14ac:dyDescent="0.3">
      <c r="A13155">
        <v>202122</v>
      </c>
      <c r="B13155" t="s">
        <v>820</v>
      </c>
      <c r="C13155" t="s">
        <v>821</v>
      </c>
      <c r="D13155" t="s">
        <v>822</v>
      </c>
      <c r="E13155" t="s">
        <v>823</v>
      </c>
      <c r="F13155" t="s">
        <v>876</v>
      </c>
      <c r="G13155" t="s">
        <v>877</v>
      </c>
      <c r="H13155" t="s">
        <v>1148</v>
      </c>
      <c r="I13155">
        <v>938</v>
      </c>
      <c r="J13155" t="s">
        <v>1149</v>
      </c>
      <c r="K13155" t="s">
        <v>842</v>
      </c>
      <c r="L13155" t="s">
        <v>845</v>
      </c>
      <c r="M13155" t="s">
        <v>829</v>
      </c>
      <c r="N13155" t="s">
        <v>829</v>
      </c>
      <c r="O13155">
        <v>0</v>
      </c>
      <c r="P13155">
        <v>0</v>
      </c>
      <c r="Q13155">
        <v>0</v>
      </c>
      <c r="R13155">
        <v>0</v>
      </c>
      <c r="S13155">
        <v>0</v>
      </c>
      <c r="T13155">
        <v>0</v>
      </c>
      <c r="U13155">
        <v>0</v>
      </c>
      <c r="V13155">
        <v>0</v>
      </c>
    </row>
    <row r="13156" spans="1:22" x14ac:dyDescent="0.3">
      <c r="A13156">
        <v>202223</v>
      </c>
      <c r="B13156" t="s">
        <v>820</v>
      </c>
      <c r="C13156" t="s">
        <v>821</v>
      </c>
      <c r="D13156" t="s">
        <v>822</v>
      </c>
      <c r="E13156" t="s">
        <v>823</v>
      </c>
      <c r="F13156" t="s">
        <v>876</v>
      </c>
      <c r="G13156" t="s">
        <v>877</v>
      </c>
      <c r="H13156" t="s">
        <v>1148</v>
      </c>
      <c r="I13156">
        <v>938</v>
      </c>
      <c r="J13156" t="s">
        <v>1149</v>
      </c>
      <c r="K13156" t="s">
        <v>842</v>
      </c>
      <c r="L13156" t="s">
        <v>845</v>
      </c>
      <c r="M13156" t="s">
        <v>829</v>
      </c>
      <c r="N13156" t="s">
        <v>829</v>
      </c>
      <c r="O13156">
        <v>0</v>
      </c>
      <c r="P13156">
        <v>0</v>
      </c>
      <c r="Q13156">
        <v>0</v>
      </c>
      <c r="R13156">
        <v>0</v>
      </c>
      <c r="S13156">
        <v>0</v>
      </c>
      <c r="T13156">
        <v>0</v>
      </c>
      <c r="U13156">
        <v>0</v>
      </c>
      <c r="V13156">
        <v>0</v>
      </c>
    </row>
    <row r="13157" spans="1:22" x14ac:dyDescent="0.3">
      <c r="A13157">
        <v>202324</v>
      </c>
      <c r="B13157" t="s">
        <v>820</v>
      </c>
      <c r="C13157" t="s">
        <v>821</v>
      </c>
      <c r="D13157" t="s">
        <v>822</v>
      </c>
      <c r="E13157" t="s">
        <v>823</v>
      </c>
      <c r="F13157" t="s">
        <v>876</v>
      </c>
      <c r="G13157" t="s">
        <v>877</v>
      </c>
      <c r="H13157" t="s">
        <v>1148</v>
      </c>
      <c r="I13157">
        <v>938</v>
      </c>
      <c r="J13157" t="s">
        <v>1149</v>
      </c>
      <c r="K13157" t="s">
        <v>842</v>
      </c>
      <c r="L13157" t="s">
        <v>845</v>
      </c>
      <c r="M13157" t="s">
        <v>829</v>
      </c>
      <c r="N13157" t="s">
        <v>829</v>
      </c>
      <c r="O13157">
        <v>0</v>
      </c>
      <c r="P13157">
        <v>0</v>
      </c>
      <c r="Q13157">
        <v>0</v>
      </c>
      <c r="R13157">
        <v>0</v>
      </c>
      <c r="S13157">
        <v>0</v>
      </c>
      <c r="T13157">
        <v>0</v>
      </c>
      <c r="U13157">
        <v>0</v>
      </c>
      <c r="V13157">
        <v>0</v>
      </c>
    </row>
    <row r="13158" spans="1:22" x14ac:dyDescent="0.3">
      <c r="A13158">
        <v>202122</v>
      </c>
      <c r="B13158" t="s">
        <v>820</v>
      </c>
      <c r="C13158" t="s">
        <v>821</v>
      </c>
      <c r="D13158" t="s">
        <v>822</v>
      </c>
      <c r="E13158" t="s">
        <v>823</v>
      </c>
      <c r="F13158" t="s">
        <v>898</v>
      </c>
      <c r="G13158" t="s">
        <v>899</v>
      </c>
      <c r="H13158" t="s">
        <v>1150</v>
      </c>
      <c r="I13158">
        <v>213</v>
      </c>
      <c r="J13158" t="s">
        <v>1151</v>
      </c>
      <c r="K13158" t="s">
        <v>828</v>
      </c>
      <c r="L13158" t="s">
        <v>336</v>
      </c>
      <c r="M13158">
        <v>165375</v>
      </c>
      <c r="N13158">
        <v>114833</v>
      </c>
      <c r="O13158">
        <v>55000</v>
      </c>
      <c r="P13158">
        <v>1876834</v>
      </c>
      <c r="Q13158">
        <v>0</v>
      </c>
      <c r="R13158" t="s">
        <v>829</v>
      </c>
      <c r="S13158">
        <v>2212042</v>
      </c>
      <c r="T13158" t="s">
        <v>829</v>
      </c>
      <c r="U13158">
        <v>2212042</v>
      </c>
      <c r="V13158">
        <v>267</v>
      </c>
    </row>
    <row r="13159" spans="1:22" x14ac:dyDescent="0.3">
      <c r="A13159">
        <v>202223</v>
      </c>
      <c r="B13159" t="s">
        <v>820</v>
      </c>
      <c r="C13159" t="s">
        <v>821</v>
      </c>
      <c r="D13159" t="s">
        <v>822</v>
      </c>
      <c r="E13159" t="s">
        <v>823</v>
      </c>
      <c r="F13159" t="s">
        <v>898</v>
      </c>
      <c r="G13159" t="s">
        <v>899</v>
      </c>
      <c r="H13159" t="s">
        <v>1150</v>
      </c>
      <c r="I13159">
        <v>213</v>
      </c>
      <c r="J13159" t="s">
        <v>1151</v>
      </c>
      <c r="K13159" t="s">
        <v>828</v>
      </c>
      <c r="L13159" t="s">
        <v>336</v>
      </c>
      <c r="M13159">
        <v>200756</v>
      </c>
      <c r="N13159">
        <v>139401</v>
      </c>
      <c r="O13159">
        <v>66767</v>
      </c>
      <c r="P13159">
        <v>2278366</v>
      </c>
      <c r="Q13159">
        <v>0</v>
      </c>
      <c r="R13159" t="s">
        <v>829</v>
      </c>
      <c r="S13159">
        <v>2685289</v>
      </c>
      <c r="T13159" t="s">
        <v>829</v>
      </c>
      <c r="U13159">
        <v>2685289</v>
      </c>
      <c r="V13159">
        <v>330</v>
      </c>
    </row>
    <row r="13160" spans="1:22" x14ac:dyDescent="0.3">
      <c r="A13160">
        <v>202324</v>
      </c>
      <c r="B13160" t="s">
        <v>820</v>
      </c>
      <c r="C13160" t="s">
        <v>821</v>
      </c>
      <c r="D13160" t="s">
        <v>822</v>
      </c>
      <c r="E13160" t="s">
        <v>823</v>
      </c>
      <c r="F13160" t="s">
        <v>898</v>
      </c>
      <c r="G13160" t="s">
        <v>899</v>
      </c>
      <c r="H13160" t="s">
        <v>1150</v>
      </c>
      <c r="I13160">
        <v>213</v>
      </c>
      <c r="J13160" t="s">
        <v>1151</v>
      </c>
      <c r="K13160" t="s">
        <v>828</v>
      </c>
      <c r="L13160" t="s">
        <v>336</v>
      </c>
      <c r="M13160">
        <v>423333</v>
      </c>
      <c r="N13160">
        <v>231500</v>
      </c>
      <c r="O13160">
        <v>60000</v>
      </c>
      <c r="P13160">
        <v>1379500</v>
      </c>
      <c r="Q13160">
        <v>0</v>
      </c>
      <c r="R13160" t="s">
        <v>829</v>
      </c>
      <c r="S13160">
        <v>2094333</v>
      </c>
      <c r="T13160" t="s">
        <v>829</v>
      </c>
      <c r="U13160">
        <v>2094333</v>
      </c>
      <c r="V13160">
        <v>272</v>
      </c>
    </row>
    <row r="13161" spans="1:22" x14ac:dyDescent="0.3">
      <c r="A13161">
        <v>202122</v>
      </c>
      <c r="B13161" t="s">
        <v>820</v>
      </c>
      <c r="C13161" t="s">
        <v>821</v>
      </c>
      <c r="D13161" t="s">
        <v>822</v>
      </c>
      <c r="E13161" t="s">
        <v>823</v>
      </c>
      <c r="F13161" t="s">
        <v>898</v>
      </c>
      <c r="G13161" t="s">
        <v>899</v>
      </c>
      <c r="H13161" t="s">
        <v>1150</v>
      </c>
      <c r="I13161">
        <v>213</v>
      </c>
      <c r="J13161" t="s">
        <v>1151</v>
      </c>
      <c r="K13161" t="s">
        <v>828</v>
      </c>
      <c r="L13161" t="s">
        <v>235</v>
      </c>
      <c r="M13161" t="s">
        <v>829</v>
      </c>
      <c r="N13161">
        <v>0</v>
      </c>
      <c r="O13161">
        <v>0</v>
      </c>
      <c r="P13161" t="s">
        <v>829</v>
      </c>
      <c r="Q13161" t="s">
        <v>829</v>
      </c>
      <c r="R13161" t="s">
        <v>829</v>
      </c>
      <c r="S13161">
        <v>0</v>
      </c>
      <c r="T13161">
        <v>0</v>
      </c>
      <c r="U13161">
        <v>0</v>
      </c>
      <c r="V13161">
        <v>0</v>
      </c>
    </row>
    <row r="13162" spans="1:22" x14ac:dyDescent="0.3">
      <c r="A13162">
        <v>202223</v>
      </c>
      <c r="B13162" t="s">
        <v>820</v>
      </c>
      <c r="C13162" t="s">
        <v>821</v>
      </c>
      <c r="D13162" t="s">
        <v>822</v>
      </c>
      <c r="E13162" t="s">
        <v>823</v>
      </c>
      <c r="F13162" t="s">
        <v>898</v>
      </c>
      <c r="G13162" t="s">
        <v>899</v>
      </c>
      <c r="H13162" t="s">
        <v>1150</v>
      </c>
      <c r="I13162">
        <v>213</v>
      </c>
      <c r="J13162" t="s">
        <v>1151</v>
      </c>
      <c r="K13162" t="s">
        <v>828</v>
      </c>
      <c r="L13162" t="s">
        <v>235</v>
      </c>
      <c r="M13162" t="s">
        <v>829</v>
      </c>
      <c r="N13162">
        <v>0</v>
      </c>
      <c r="O13162">
        <v>0</v>
      </c>
      <c r="P13162" t="s">
        <v>829</v>
      </c>
      <c r="Q13162" t="s">
        <v>829</v>
      </c>
      <c r="R13162" t="s">
        <v>829</v>
      </c>
      <c r="S13162">
        <v>0</v>
      </c>
      <c r="T13162">
        <v>0</v>
      </c>
      <c r="U13162">
        <v>0</v>
      </c>
      <c r="V13162">
        <v>0</v>
      </c>
    </row>
    <row r="13163" spans="1:22" x14ac:dyDescent="0.3">
      <c r="A13163">
        <v>202324</v>
      </c>
      <c r="B13163" t="s">
        <v>820</v>
      </c>
      <c r="C13163" t="s">
        <v>821</v>
      </c>
      <c r="D13163" t="s">
        <v>822</v>
      </c>
      <c r="E13163" t="s">
        <v>823</v>
      </c>
      <c r="F13163" t="s">
        <v>898</v>
      </c>
      <c r="G13163" t="s">
        <v>899</v>
      </c>
      <c r="H13163" t="s">
        <v>1150</v>
      </c>
      <c r="I13163">
        <v>213</v>
      </c>
      <c r="J13163" t="s">
        <v>1151</v>
      </c>
      <c r="K13163" t="s">
        <v>828</v>
      </c>
      <c r="L13163" t="s">
        <v>235</v>
      </c>
      <c r="M13163" t="s">
        <v>829</v>
      </c>
      <c r="N13163">
        <v>0</v>
      </c>
      <c r="O13163">
        <v>0</v>
      </c>
      <c r="P13163" t="s">
        <v>829</v>
      </c>
      <c r="Q13163" t="s">
        <v>829</v>
      </c>
      <c r="R13163" t="s">
        <v>829</v>
      </c>
      <c r="S13163">
        <v>0</v>
      </c>
      <c r="T13163">
        <v>0</v>
      </c>
      <c r="U13163">
        <v>0</v>
      </c>
      <c r="V13163">
        <v>0</v>
      </c>
    </row>
    <row r="13164" spans="1:22" x14ac:dyDescent="0.3">
      <c r="A13164">
        <v>202122</v>
      </c>
      <c r="B13164" t="s">
        <v>820</v>
      </c>
      <c r="C13164" t="s">
        <v>821</v>
      </c>
      <c r="D13164" t="s">
        <v>822</v>
      </c>
      <c r="E13164" t="s">
        <v>823</v>
      </c>
      <c r="F13164" t="s">
        <v>898</v>
      </c>
      <c r="G13164" t="s">
        <v>899</v>
      </c>
      <c r="H13164" t="s">
        <v>1150</v>
      </c>
      <c r="I13164">
        <v>213</v>
      </c>
      <c r="J13164" t="s">
        <v>1151</v>
      </c>
      <c r="K13164" t="s">
        <v>828</v>
      </c>
      <c r="L13164" t="s">
        <v>534</v>
      </c>
      <c r="M13164">
        <v>705137</v>
      </c>
      <c r="N13164">
        <v>3571243</v>
      </c>
      <c r="O13164">
        <v>532906</v>
      </c>
      <c r="P13164">
        <v>5443099</v>
      </c>
      <c r="Q13164">
        <v>0</v>
      </c>
      <c r="R13164" t="s">
        <v>829</v>
      </c>
      <c r="S13164">
        <v>10252386</v>
      </c>
      <c r="T13164">
        <v>0</v>
      </c>
      <c r="U13164">
        <v>10252386</v>
      </c>
      <c r="V13164">
        <v>182</v>
      </c>
    </row>
    <row r="13165" spans="1:22" x14ac:dyDescent="0.3">
      <c r="A13165">
        <v>202223</v>
      </c>
      <c r="B13165" t="s">
        <v>820</v>
      </c>
      <c r="C13165" t="s">
        <v>821</v>
      </c>
      <c r="D13165" t="s">
        <v>822</v>
      </c>
      <c r="E13165" t="s">
        <v>823</v>
      </c>
      <c r="F13165" t="s">
        <v>898</v>
      </c>
      <c r="G13165" t="s">
        <v>899</v>
      </c>
      <c r="H13165" t="s">
        <v>1150</v>
      </c>
      <c r="I13165">
        <v>213</v>
      </c>
      <c r="J13165" t="s">
        <v>1151</v>
      </c>
      <c r="K13165" t="s">
        <v>828</v>
      </c>
      <c r="L13165" t="s">
        <v>534</v>
      </c>
      <c r="M13165">
        <v>635312</v>
      </c>
      <c r="N13165">
        <v>3217607</v>
      </c>
      <c r="O13165">
        <v>480136</v>
      </c>
      <c r="P13165">
        <v>4904105</v>
      </c>
      <c r="Q13165">
        <v>0</v>
      </c>
      <c r="R13165" t="s">
        <v>829</v>
      </c>
      <c r="S13165">
        <v>9237161</v>
      </c>
      <c r="T13165">
        <v>0</v>
      </c>
      <c r="U13165">
        <v>9237161</v>
      </c>
      <c r="V13165">
        <v>164</v>
      </c>
    </row>
    <row r="13166" spans="1:22" x14ac:dyDescent="0.3">
      <c r="A13166">
        <v>202324</v>
      </c>
      <c r="B13166" t="s">
        <v>820</v>
      </c>
      <c r="C13166" t="s">
        <v>821</v>
      </c>
      <c r="D13166" t="s">
        <v>822</v>
      </c>
      <c r="E13166" t="s">
        <v>823</v>
      </c>
      <c r="F13166" t="s">
        <v>898</v>
      </c>
      <c r="G13166" t="s">
        <v>899</v>
      </c>
      <c r="H13166" t="s">
        <v>1150</v>
      </c>
      <c r="I13166">
        <v>213</v>
      </c>
      <c r="J13166" t="s">
        <v>1151</v>
      </c>
      <c r="K13166" t="s">
        <v>828</v>
      </c>
      <c r="L13166" t="s">
        <v>534</v>
      </c>
      <c r="M13166">
        <v>656481</v>
      </c>
      <c r="N13166">
        <v>3047948</v>
      </c>
      <c r="O13166">
        <v>3176899</v>
      </c>
      <c r="P13166">
        <v>4196790</v>
      </c>
      <c r="Q13166">
        <v>0</v>
      </c>
      <c r="R13166" t="s">
        <v>829</v>
      </c>
      <c r="S13166">
        <v>11078118</v>
      </c>
      <c r="T13166">
        <v>0</v>
      </c>
      <c r="U13166">
        <v>11078118</v>
      </c>
      <c r="V13166">
        <v>312</v>
      </c>
    </row>
    <row r="13167" spans="1:22" x14ac:dyDescent="0.3">
      <c r="A13167">
        <v>202122</v>
      </c>
      <c r="B13167" t="s">
        <v>820</v>
      </c>
      <c r="C13167" t="s">
        <v>821</v>
      </c>
      <c r="D13167" t="s">
        <v>822</v>
      </c>
      <c r="E13167" t="s">
        <v>823</v>
      </c>
      <c r="F13167" t="s">
        <v>898</v>
      </c>
      <c r="G13167" t="s">
        <v>899</v>
      </c>
      <c r="H13167" t="s">
        <v>1150</v>
      </c>
      <c r="I13167">
        <v>213</v>
      </c>
      <c r="J13167" t="s">
        <v>1151</v>
      </c>
      <c r="K13167" t="s">
        <v>828</v>
      </c>
      <c r="L13167" t="s">
        <v>603</v>
      </c>
      <c r="M13167" t="s">
        <v>829</v>
      </c>
      <c r="N13167" t="s">
        <v>829</v>
      </c>
      <c r="O13167" t="s">
        <v>829</v>
      </c>
      <c r="P13167">
        <v>0</v>
      </c>
      <c r="Q13167">
        <v>0</v>
      </c>
      <c r="R13167">
        <v>0</v>
      </c>
      <c r="S13167">
        <v>0</v>
      </c>
      <c r="T13167">
        <v>0</v>
      </c>
      <c r="U13167">
        <v>0</v>
      </c>
      <c r="V13167">
        <v>0</v>
      </c>
    </row>
    <row r="13168" spans="1:22" x14ac:dyDescent="0.3">
      <c r="A13168">
        <v>202223</v>
      </c>
      <c r="B13168" t="s">
        <v>820</v>
      </c>
      <c r="C13168" t="s">
        <v>821</v>
      </c>
      <c r="D13168" t="s">
        <v>822</v>
      </c>
      <c r="E13168" t="s">
        <v>823</v>
      </c>
      <c r="F13168" t="s">
        <v>898</v>
      </c>
      <c r="G13168" t="s">
        <v>899</v>
      </c>
      <c r="H13168" t="s">
        <v>1150</v>
      </c>
      <c r="I13168">
        <v>213</v>
      </c>
      <c r="J13168" t="s">
        <v>1151</v>
      </c>
      <c r="K13168" t="s">
        <v>828</v>
      </c>
      <c r="L13168" t="s">
        <v>603</v>
      </c>
      <c r="M13168" t="s">
        <v>829</v>
      </c>
      <c r="N13168" t="s">
        <v>829</v>
      </c>
      <c r="O13168" t="s">
        <v>829</v>
      </c>
      <c r="P13168">
        <v>0</v>
      </c>
      <c r="Q13168">
        <v>0</v>
      </c>
      <c r="R13168">
        <v>0</v>
      </c>
      <c r="S13168">
        <v>0</v>
      </c>
      <c r="T13168">
        <v>0</v>
      </c>
      <c r="U13168">
        <v>0</v>
      </c>
      <c r="V13168">
        <v>0</v>
      </c>
    </row>
    <row r="13169" spans="1:22" x14ac:dyDescent="0.3">
      <c r="A13169">
        <v>202324</v>
      </c>
      <c r="B13169" t="s">
        <v>820</v>
      </c>
      <c r="C13169" t="s">
        <v>821</v>
      </c>
      <c r="D13169" t="s">
        <v>822</v>
      </c>
      <c r="E13169" t="s">
        <v>823</v>
      </c>
      <c r="F13169" t="s">
        <v>898</v>
      </c>
      <c r="G13169" t="s">
        <v>899</v>
      </c>
      <c r="H13169" t="s">
        <v>1150</v>
      </c>
      <c r="I13169">
        <v>213</v>
      </c>
      <c r="J13169" t="s">
        <v>1151</v>
      </c>
      <c r="K13169" t="s">
        <v>828</v>
      </c>
      <c r="L13169" t="s">
        <v>603</v>
      </c>
      <c r="M13169" t="s">
        <v>829</v>
      </c>
      <c r="N13169" t="s">
        <v>829</v>
      </c>
      <c r="O13169" t="s">
        <v>829</v>
      </c>
      <c r="P13169">
        <v>0</v>
      </c>
      <c r="Q13169">
        <v>0</v>
      </c>
      <c r="R13169">
        <v>0</v>
      </c>
      <c r="S13169">
        <v>0</v>
      </c>
      <c r="T13169">
        <v>0</v>
      </c>
      <c r="U13169">
        <v>0</v>
      </c>
      <c r="V13169">
        <v>0</v>
      </c>
    </row>
    <row r="13170" spans="1:22" x14ac:dyDescent="0.3">
      <c r="A13170">
        <v>202122</v>
      </c>
      <c r="B13170" t="s">
        <v>820</v>
      </c>
      <c r="C13170" t="s">
        <v>821</v>
      </c>
      <c r="D13170" t="s">
        <v>822</v>
      </c>
      <c r="E13170" t="s">
        <v>823</v>
      </c>
      <c r="F13170" t="s">
        <v>898</v>
      </c>
      <c r="G13170" t="s">
        <v>899</v>
      </c>
      <c r="H13170" t="s">
        <v>1150</v>
      </c>
      <c r="I13170">
        <v>213</v>
      </c>
      <c r="J13170" t="s">
        <v>1151</v>
      </c>
      <c r="K13170" t="s">
        <v>828</v>
      </c>
      <c r="L13170" t="s">
        <v>606</v>
      </c>
      <c r="M13170">
        <v>0</v>
      </c>
      <c r="N13170">
        <v>0</v>
      </c>
      <c r="O13170">
        <v>0</v>
      </c>
      <c r="P13170">
        <v>0</v>
      </c>
      <c r="Q13170">
        <v>0</v>
      </c>
      <c r="R13170">
        <v>0</v>
      </c>
      <c r="S13170">
        <v>0</v>
      </c>
      <c r="T13170">
        <v>0</v>
      </c>
      <c r="U13170">
        <v>0</v>
      </c>
      <c r="V13170">
        <v>0</v>
      </c>
    </row>
    <row r="13171" spans="1:22" x14ac:dyDescent="0.3">
      <c r="A13171">
        <v>202223</v>
      </c>
      <c r="B13171" t="s">
        <v>820</v>
      </c>
      <c r="C13171" t="s">
        <v>821</v>
      </c>
      <c r="D13171" t="s">
        <v>822</v>
      </c>
      <c r="E13171" t="s">
        <v>823</v>
      </c>
      <c r="F13171" t="s">
        <v>898</v>
      </c>
      <c r="G13171" t="s">
        <v>899</v>
      </c>
      <c r="H13171" t="s">
        <v>1150</v>
      </c>
      <c r="I13171">
        <v>213</v>
      </c>
      <c r="J13171" t="s">
        <v>1151</v>
      </c>
      <c r="K13171" t="s">
        <v>828</v>
      </c>
      <c r="L13171" t="s">
        <v>606</v>
      </c>
      <c r="M13171">
        <v>0</v>
      </c>
      <c r="N13171">
        <v>0</v>
      </c>
      <c r="O13171">
        <v>0</v>
      </c>
      <c r="P13171">
        <v>0</v>
      </c>
      <c r="Q13171">
        <v>0</v>
      </c>
      <c r="R13171">
        <v>0</v>
      </c>
      <c r="S13171">
        <v>0</v>
      </c>
      <c r="T13171">
        <v>0</v>
      </c>
      <c r="U13171">
        <v>0</v>
      </c>
      <c r="V13171">
        <v>0</v>
      </c>
    </row>
    <row r="13172" spans="1:22" x14ac:dyDescent="0.3">
      <c r="A13172">
        <v>202324</v>
      </c>
      <c r="B13172" t="s">
        <v>820</v>
      </c>
      <c r="C13172" t="s">
        <v>821</v>
      </c>
      <c r="D13172" t="s">
        <v>822</v>
      </c>
      <c r="E13172" t="s">
        <v>823</v>
      </c>
      <c r="F13172" t="s">
        <v>898</v>
      </c>
      <c r="G13172" t="s">
        <v>899</v>
      </c>
      <c r="H13172" t="s">
        <v>1150</v>
      </c>
      <c r="I13172">
        <v>213</v>
      </c>
      <c r="J13172" t="s">
        <v>1151</v>
      </c>
      <c r="K13172" t="s">
        <v>828</v>
      </c>
      <c r="L13172" t="s">
        <v>606</v>
      </c>
      <c r="M13172">
        <v>0</v>
      </c>
      <c r="N13172">
        <v>0</v>
      </c>
      <c r="O13172">
        <v>0</v>
      </c>
      <c r="P13172">
        <v>0</v>
      </c>
      <c r="Q13172">
        <v>0</v>
      </c>
      <c r="R13172">
        <v>0</v>
      </c>
      <c r="S13172">
        <v>0</v>
      </c>
      <c r="T13172">
        <v>0</v>
      </c>
      <c r="U13172">
        <v>0</v>
      </c>
      <c r="V13172">
        <v>0</v>
      </c>
    </row>
    <row r="13173" spans="1:22" x14ac:dyDescent="0.3">
      <c r="A13173">
        <v>202122</v>
      </c>
      <c r="B13173" t="s">
        <v>820</v>
      </c>
      <c r="C13173" t="s">
        <v>821</v>
      </c>
      <c r="D13173" t="s">
        <v>822</v>
      </c>
      <c r="E13173" t="s">
        <v>823</v>
      </c>
      <c r="F13173" t="s">
        <v>898</v>
      </c>
      <c r="G13173" t="s">
        <v>899</v>
      </c>
      <c r="H13173" t="s">
        <v>1150</v>
      </c>
      <c r="I13173">
        <v>213</v>
      </c>
      <c r="J13173" t="s">
        <v>1151</v>
      </c>
      <c r="K13173" t="s">
        <v>828</v>
      </c>
      <c r="L13173" t="s">
        <v>609</v>
      </c>
      <c r="M13173" t="s">
        <v>829</v>
      </c>
      <c r="N13173" t="s">
        <v>829</v>
      </c>
      <c r="O13173" t="s">
        <v>829</v>
      </c>
      <c r="P13173" t="s">
        <v>829</v>
      </c>
      <c r="Q13173">
        <v>0</v>
      </c>
      <c r="R13173" t="s">
        <v>829</v>
      </c>
      <c r="S13173">
        <v>0</v>
      </c>
      <c r="T13173">
        <v>0</v>
      </c>
      <c r="U13173">
        <v>0</v>
      </c>
      <c r="V13173">
        <v>0</v>
      </c>
    </row>
    <row r="13174" spans="1:22" x14ac:dyDescent="0.3">
      <c r="A13174">
        <v>202223</v>
      </c>
      <c r="B13174" t="s">
        <v>820</v>
      </c>
      <c r="C13174" t="s">
        <v>821</v>
      </c>
      <c r="D13174" t="s">
        <v>822</v>
      </c>
      <c r="E13174" t="s">
        <v>823</v>
      </c>
      <c r="F13174" t="s">
        <v>898</v>
      </c>
      <c r="G13174" t="s">
        <v>899</v>
      </c>
      <c r="H13174" t="s">
        <v>1150</v>
      </c>
      <c r="I13174">
        <v>213</v>
      </c>
      <c r="J13174" t="s">
        <v>1151</v>
      </c>
      <c r="K13174" t="s">
        <v>828</v>
      </c>
      <c r="L13174" t="s">
        <v>609</v>
      </c>
      <c r="M13174" t="s">
        <v>829</v>
      </c>
      <c r="N13174" t="s">
        <v>829</v>
      </c>
      <c r="O13174" t="s">
        <v>829</v>
      </c>
      <c r="P13174" t="s">
        <v>829</v>
      </c>
      <c r="Q13174">
        <v>0</v>
      </c>
      <c r="R13174" t="s">
        <v>829</v>
      </c>
      <c r="S13174">
        <v>0</v>
      </c>
      <c r="T13174">
        <v>0</v>
      </c>
      <c r="U13174">
        <v>0</v>
      </c>
      <c r="V13174">
        <v>0</v>
      </c>
    </row>
    <row r="13175" spans="1:22" x14ac:dyDescent="0.3">
      <c r="A13175">
        <v>202122</v>
      </c>
      <c r="B13175" t="s">
        <v>820</v>
      </c>
      <c r="C13175" t="s">
        <v>821</v>
      </c>
      <c r="D13175" t="s">
        <v>822</v>
      </c>
      <c r="E13175" t="s">
        <v>823</v>
      </c>
      <c r="F13175" t="s">
        <v>898</v>
      </c>
      <c r="G13175" t="s">
        <v>899</v>
      </c>
      <c r="H13175" t="s">
        <v>1150</v>
      </c>
      <c r="I13175">
        <v>213</v>
      </c>
      <c r="J13175" t="s">
        <v>1151</v>
      </c>
      <c r="K13175" t="s">
        <v>828</v>
      </c>
      <c r="L13175" t="s">
        <v>830</v>
      </c>
      <c r="M13175">
        <v>74170</v>
      </c>
      <c r="N13175">
        <v>433894</v>
      </c>
      <c r="O13175">
        <v>333765</v>
      </c>
      <c r="P13175">
        <v>362196</v>
      </c>
      <c r="Q13175">
        <v>18542</v>
      </c>
      <c r="R13175">
        <v>431422</v>
      </c>
      <c r="S13175">
        <v>1653989</v>
      </c>
      <c r="T13175">
        <v>0</v>
      </c>
      <c r="U13175">
        <v>1653989</v>
      </c>
      <c r="V13175">
        <v>29</v>
      </c>
    </row>
    <row r="13176" spans="1:22" x14ac:dyDescent="0.3">
      <c r="A13176">
        <v>202223</v>
      </c>
      <c r="B13176" t="s">
        <v>820</v>
      </c>
      <c r="C13176" t="s">
        <v>821</v>
      </c>
      <c r="D13176" t="s">
        <v>822</v>
      </c>
      <c r="E13176" t="s">
        <v>823</v>
      </c>
      <c r="F13176" t="s">
        <v>898</v>
      </c>
      <c r="G13176" t="s">
        <v>899</v>
      </c>
      <c r="H13176" t="s">
        <v>1150</v>
      </c>
      <c r="I13176">
        <v>213</v>
      </c>
      <c r="J13176" t="s">
        <v>1151</v>
      </c>
      <c r="K13176" t="s">
        <v>828</v>
      </c>
      <c r="L13176" t="s">
        <v>830</v>
      </c>
      <c r="M13176">
        <v>79784</v>
      </c>
      <c r="N13176">
        <v>466739</v>
      </c>
      <c r="O13176">
        <v>359030</v>
      </c>
      <c r="P13176">
        <v>389614</v>
      </c>
      <c r="Q13176">
        <v>19946</v>
      </c>
      <c r="R13176">
        <v>464079</v>
      </c>
      <c r="S13176">
        <v>1779192</v>
      </c>
      <c r="T13176">
        <v>0</v>
      </c>
      <c r="U13176">
        <v>1779192</v>
      </c>
      <c r="V13176">
        <v>31</v>
      </c>
    </row>
    <row r="13177" spans="1:22" x14ac:dyDescent="0.3">
      <c r="A13177">
        <v>202324</v>
      </c>
      <c r="B13177" t="s">
        <v>820</v>
      </c>
      <c r="C13177" t="s">
        <v>821</v>
      </c>
      <c r="D13177" t="s">
        <v>822</v>
      </c>
      <c r="E13177" t="s">
        <v>823</v>
      </c>
      <c r="F13177" t="s">
        <v>898</v>
      </c>
      <c r="G13177" t="s">
        <v>899</v>
      </c>
      <c r="H13177" t="s">
        <v>1150</v>
      </c>
      <c r="I13177">
        <v>213</v>
      </c>
      <c r="J13177" t="s">
        <v>1151</v>
      </c>
      <c r="K13177" t="s">
        <v>828</v>
      </c>
      <c r="L13177" t="s">
        <v>830</v>
      </c>
      <c r="M13177">
        <v>122984</v>
      </c>
      <c r="N13177">
        <v>867475</v>
      </c>
      <c r="O13177">
        <v>595154</v>
      </c>
      <c r="P13177">
        <v>786218</v>
      </c>
      <c r="Q13177">
        <v>35138</v>
      </c>
      <c r="R13177">
        <v>296479</v>
      </c>
      <c r="S13177">
        <v>2703447</v>
      </c>
      <c r="T13177">
        <v>0</v>
      </c>
      <c r="U13177">
        <v>2703447</v>
      </c>
      <c r="V13177">
        <v>76</v>
      </c>
    </row>
    <row r="13178" spans="1:22" x14ac:dyDescent="0.3">
      <c r="A13178">
        <v>202122</v>
      </c>
      <c r="B13178" t="s">
        <v>820</v>
      </c>
      <c r="C13178" t="s">
        <v>821</v>
      </c>
      <c r="D13178" t="s">
        <v>822</v>
      </c>
      <c r="E13178" t="s">
        <v>823</v>
      </c>
      <c r="F13178" t="s">
        <v>898</v>
      </c>
      <c r="G13178" t="s">
        <v>899</v>
      </c>
      <c r="H13178" t="s">
        <v>1150</v>
      </c>
      <c r="I13178">
        <v>213</v>
      </c>
      <c r="J13178" t="s">
        <v>1151</v>
      </c>
      <c r="K13178" t="s">
        <v>828</v>
      </c>
      <c r="L13178" t="s">
        <v>537</v>
      </c>
      <c r="M13178">
        <v>0</v>
      </c>
      <c r="N13178">
        <v>1754289</v>
      </c>
      <c r="O13178">
        <v>2413507</v>
      </c>
      <c r="P13178">
        <v>1168070</v>
      </c>
      <c r="Q13178">
        <v>154498</v>
      </c>
      <c r="R13178">
        <v>3627083</v>
      </c>
      <c r="S13178">
        <v>9117447</v>
      </c>
      <c r="T13178">
        <v>0</v>
      </c>
      <c r="U13178">
        <v>9117447</v>
      </c>
      <c r="V13178">
        <v>162</v>
      </c>
    </row>
    <row r="13179" spans="1:22" x14ac:dyDescent="0.3">
      <c r="A13179">
        <v>202223</v>
      </c>
      <c r="B13179" t="s">
        <v>820</v>
      </c>
      <c r="C13179" t="s">
        <v>821</v>
      </c>
      <c r="D13179" t="s">
        <v>822</v>
      </c>
      <c r="E13179" t="s">
        <v>823</v>
      </c>
      <c r="F13179" t="s">
        <v>898</v>
      </c>
      <c r="G13179" t="s">
        <v>899</v>
      </c>
      <c r="H13179" t="s">
        <v>1150</v>
      </c>
      <c r="I13179">
        <v>213</v>
      </c>
      <c r="J13179" t="s">
        <v>1151</v>
      </c>
      <c r="K13179" t="s">
        <v>828</v>
      </c>
      <c r="L13179" t="s">
        <v>537</v>
      </c>
      <c r="M13179">
        <v>0</v>
      </c>
      <c r="N13179">
        <v>1760108</v>
      </c>
      <c r="O13179">
        <v>2421512</v>
      </c>
      <c r="P13179">
        <v>1171944</v>
      </c>
      <c r="Q13179">
        <v>155010</v>
      </c>
      <c r="R13179">
        <v>3639113</v>
      </c>
      <c r="S13179">
        <v>9147686</v>
      </c>
      <c r="T13179">
        <v>0</v>
      </c>
      <c r="U13179">
        <v>9147686</v>
      </c>
      <c r="V13179">
        <v>162</v>
      </c>
    </row>
    <row r="13180" spans="1:22" x14ac:dyDescent="0.3">
      <c r="A13180">
        <v>202324</v>
      </c>
      <c r="B13180" t="s">
        <v>820</v>
      </c>
      <c r="C13180" t="s">
        <v>821</v>
      </c>
      <c r="D13180" t="s">
        <v>822</v>
      </c>
      <c r="E13180" t="s">
        <v>823</v>
      </c>
      <c r="F13180" t="s">
        <v>898</v>
      </c>
      <c r="G13180" t="s">
        <v>899</v>
      </c>
      <c r="H13180" t="s">
        <v>1150</v>
      </c>
      <c r="I13180">
        <v>213</v>
      </c>
      <c r="J13180" t="s">
        <v>1151</v>
      </c>
      <c r="K13180" t="s">
        <v>828</v>
      </c>
      <c r="L13180" t="s">
        <v>537</v>
      </c>
      <c r="M13180">
        <v>0</v>
      </c>
      <c r="N13180">
        <v>1778293</v>
      </c>
      <c r="O13180">
        <v>1853529</v>
      </c>
      <c r="P13180">
        <v>2448573</v>
      </c>
      <c r="Q13180">
        <v>109433</v>
      </c>
      <c r="R13180">
        <v>1846689</v>
      </c>
      <c r="S13180">
        <v>8036517</v>
      </c>
      <c r="T13180">
        <v>0</v>
      </c>
      <c r="U13180">
        <v>8036517</v>
      </c>
      <c r="V13180">
        <v>226</v>
      </c>
    </row>
    <row r="13181" spans="1:22" x14ac:dyDescent="0.3">
      <c r="A13181">
        <v>202122</v>
      </c>
      <c r="B13181" t="s">
        <v>820</v>
      </c>
      <c r="C13181" t="s">
        <v>821</v>
      </c>
      <c r="D13181" t="s">
        <v>822</v>
      </c>
      <c r="E13181" t="s">
        <v>823</v>
      </c>
      <c r="F13181" t="s">
        <v>898</v>
      </c>
      <c r="G13181" t="s">
        <v>899</v>
      </c>
      <c r="H13181" t="s">
        <v>1150</v>
      </c>
      <c r="I13181">
        <v>213</v>
      </c>
      <c r="J13181" t="s">
        <v>1151</v>
      </c>
      <c r="K13181" t="s">
        <v>828</v>
      </c>
      <c r="L13181" t="s">
        <v>572</v>
      </c>
      <c r="M13181">
        <v>19998</v>
      </c>
      <c r="N13181">
        <v>449563</v>
      </c>
      <c r="O13181">
        <v>982362</v>
      </c>
      <c r="P13181">
        <v>3609192</v>
      </c>
      <c r="Q13181">
        <v>69395</v>
      </c>
      <c r="R13181">
        <v>939349</v>
      </c>
      <c r="S13181">
        <v>6069858</v>
      </c>
      <c r="T13181">
        <v>0</v>
      </c>
      <c r="U13181">
        <v>6069858</v>
      </c>
      <c r="V13181">
        <v>108</v>
      </c>
    </row>
    <row r="13182" spans="1:22" x14ac:dyDescent="0.3">
      <c r="A13182">
        <v>202223</v>
      </c>
      <c r="B13182" t="s">
        <v>820</v>
      </c>
      <c r="C13182" t="s">
        <v>821</v>
      </c>
      <c r="D13182" t="s">
        <v>822</v>
      </c>
      <c r="E13182" t="s">
        <v>823</v>
      </c>
      <c r="F13182" t="s">
        <v>898</v>
      </c>
      <c r="G13182" t="s">
        <v>899</v>
      </c>
      <c r="H13182" t="s">
        <v>1150</v>
      </c>
      <c r="I13182">
        <v>213</v>
      </c>
      <c r="J13182" t="s">
        <v>1151</v>
      </c>
      <c r="K13182" t="s">
        <v>828</v>
      </c>
      <c r="L13182" t="s">
        <v>572</v>
      </c>
      <c r="M13182">
        <v>19417</v>
      </c>
      <c r="N13182">
        <v>436494</v>
      </c>
      <c r="O13182">
        <v>953804</v>
      </c>
      <c r="P13182">
        <v>3504269</v>
      </c>
      <c r="Q13182">
        <v>67378</v>
      </c>
      <c r="R13182">
        <v>912041</v>
      </c>
      <c r="S13182">
        <v>5893402</v>
      </c>
      <c r="T13182">
        <v>0</v>
      </c>
      <c r="U13182">
        <v>5893402</v>
      </c>
      <c r="V13182">
        <v>104</v>
      </c>
    </row>
    <row r="13183" spans="1:22" x14ac:dyDescent="0.3">
      <c r="A13183">
        <v>202324</v>
      </c>
      <c r="B13183" t="s">
        <v>820</v>
      </c>
      <c r="C13183" t="s">
        <v>821</v>
      </c>
      <c r="D13183" t="s">
        <v>822</v>
      </c>
      <c r="E13183" t="s">
        <v>823</v>
      </c>
      <c r="F13183" t="s">
        <v>898</v>
      </c>
      <c r="G13183" t="s">
        <v>899</v>
      </c>
      <c r="H13183" t="s">
        <v>1150</v>
      </c>
      <c r="I13183">
        <v>213</v>
      </c>
      <c r="J13183" t="s">
        <v>1151</v>
      </c>
      <c r="K13183" t="s">
        <v>828</v>
      </c>
      <c r="L13183" t="s">
        <v>572</v>
      </c>
      <c r="M13183">
        <v>24541</v>
      </c>
      <c r="N13183">
        <v>1648269</v>
      </c>
      <c r="O13183">
        <v>1718004</v>
      </c>
      <c r="P13183">
        <v>2269540</v>
      </c>
      <c r="Q13183">
        <v>101432</v>
      </c>
      <c r="R13183">
        <v>1687123</v>
      </c>
      <c r="S13183">
        <v>7448909</v>
      </c>
      <c r="T13183">
        <v>0</v>
      </c>
      <c r="U13183">
        <v>7448909</v>
      </c>
      <c r="V13183">
        <v>210</v>
      </c>
    </row>
    <row r="13184" spans="1:22" x14ac:dyDescent="0.3">
      <c r="A13184">
        <v>202122</v>
      </c>
      <c r="B13184" t="s">
        <v>820</v>
      </c>
      <c r="C13184" t="s">
        <v>821</v>
      </c>
      <c r="D13184" t="s">
        <v>822</v>
      </c>
      <c r="E13184" t="s">
        <v>823</v>
      </c>
      <c r="F13184" t="s">
        <v>898</v>
      </c>
      <c r="G13184" t="s">
        <v>899</v>
      </c>
      <c r="H13184" t="s">
        <v>1150</v>
      </c>
      <c r="I13184">
        <v>213</v>
      </c>
      <c r="J13184" t="s">
        <v>1151</v>
      </c>
      <c r="K13184" t="s">
        <v>828</v>
      </c>
      <c r="L13184" t="s">
        <v>539</v>
      </c>
      <c r="M13184">
        <v>0</v>
      </c>
      <c r="N13184">
        <v>150000</v>
      </c>
      <c r="O13184">
        <v>48000</v>
      </c>
      <c r="P13184" t="s">
        <v>829</v>
      </c>
      <c r="Q13184" t="s">
        <v>829</v>
      </c>
      <c r="R13184" t="s">
        <v>829</v>
      </c>
      <c r="S13184">
        <v>198000</v>
      </c>
      <c r="T13184">
        <v>0</v>
      </c>
      <c r="U13184">
        <v>198000</v>
      </c>
      <c r="V13184">
        <v>4</v>
      </c>
    </row>
    <row r="13185" spans="1:22" x14ac:dyDescent="0.3">
      <c r="A13185">
        <v>202223</v>
      </c>
      <c r="B13185" t="s">
        <v>820</v>
      </c>
      <c r="C13185" t="s">
        <v>821</v>
      </c>
      <c r="D13185" t="s">
        <v>822</v>
      </c>
      <c r="E13185" t="s">
        <v>823</v>
      </c>
      <c r="F13185" t="s">
        <v>898</v>
      </c>
      <c r="G13185" t="s">
        <v>899</v>
      </c>
      <c r="H13185" t="s">
        <v>1150</v>
      </c>
      <c r="I13185">
        <v>213</v>
      </c>
      <c r="J13185" t="s">
        <v>1151</v>
      </c>
      <c r="K13185" t="s">
        <v>828</v>
      </c>
      <c r="L13185" t="s">
        <v>539</v>
      </c>
      <c r="M13185">
        <v>0</v>
      </c>
      <c r="N13185">
        <v>168182</v>
      </c>
      <c r="O13185">
        <v>53818</v>
      </c>
      <c r="P13185" t="s">
        <v>829</v>
      </c>
      <c r="Q13185" t="s">
        <v>829</v>
      </c>
      <c r="R13185" t="s">
        <v>829</v>
      </c>
      <c r="S13185">
        <v>222000</v>
      </c>
      <c r="T13185">
        <v>0</v>
      </c>
      <c r="U13185">
        <v>222000</v>
      </c>
      <c r="V13185">
        <v>4</v>
      </c>
    </row>
    <row r="13186" spans="1:22" x14ac:dyDescent="0.3">
      <c r="A13186">
        <v>202324</v>
      </c>
      <c r="B13186" t="s">
        <v>820</v>
      </c>
      <c r="C13186" t="s">
        <v>821</v>
      </c>
      <c r="D13186" t="s">
        <v>822</v>
      </c>
      <c r="E13186" t="s">
        <v>823</v>
      </c>
      <c r="F13186" t="s">
        <v>898</v>
      </c>
      <c r="G13186" t="s">
        <v>899</v>
      </c>
      <c r="H13186" t="s">
        <v>1150</v>
      </c>
      <c r="I13186">
        <v>213</v>
      </c>
      <c r="J13186" t="s">
        <v>1151</v>
      </c>
      <c r="K13186" t="s">
        <v>828</v>
      </c>
      <c r="L13186" t="s">
        <v>539</v>
      </c>
      <c r="M13186">
        <v>0</v>
      </c>
      <c r="N13186">
        <v>276000</v>
      </c>
      <c r="O13186">
        <v>72000</v>
      </c>
      <c r="P13186" t="s">
        <v>829</v>
      </c>
      <c r="Q13186" t="s">
        <v>829</v>
      </c>
      <c r="R13186" t="s">
        <v>829</v>
      </c>
      <c r="S13186">
        <v>348000</v>
      </c>
      <c r="T13186">
        <v>0</v>
      </c>
      <c r="U13186">
        <v>348000</v>
      </c>
      <c r="V13186">
        <v>10</v>
      </c>
    </row>
    <row r="13187" spans="1:22" x14ac:dyDescent="0.3">
      <c r="A13187">
        <v>202122</v>
      </c>
      <c r="B13187" t="s">
        <v>820</v>
      </c>
      <c r="C13187" t="s">
        <v>821</v>
      </c>
      <c r="D13187" t="s">
        <v>822</v>
      </c>
      <c r="E13187" t="s">
        <v>823</v>
      </c>
      <c r="F13187" t="s">
        <v>898</v>
      </c>
      <c r="G13187" t="s">
        <v>899</v>
      </c>
      <c r="H13187" t="s">
        <v>1150</v>
      </c>
      <c r="I13187">
        <v>213</v>
      </c>
      <c r="J13187" t="s">
        <v>1151</v>
      </c>
      <c r="K13187" t="s">
        <v>828</v>
      </c>
      <c r="L13187" t="s">
        <v>541</v>
      </c>
      <c r="M13187">
        <v>25347</v>
      </c>
      <c r="N13187">
        <v>138165</v>
      </c>
      <c r="O13187">
        <v>99399</v>
      </c>
      <c r="P13187">
        <v>145620</v>
      </c>
      <c r="Q13187">
        <v>0</v>
      </c>
      <c r="R13187">
        <v>154566</v>
      </c>
      <c r="S13187">
        <v>563096</v>
      </c>
      <c r="T13187">
        <v>0</v>
      </c>
      <c r="U13187">
        <v>563096</v>
      </c>
      <c r="V13187">
        <v>10</v>
      </c>
    </row>
    <row r="13188" spans="1:22" x14ac:dyDescent="0.3">
      <c r="A13188">
        <v>202223</v>
      </c>
      <c r="B13188" t="s">
        <v>820</v>
      </c>
      <c r="C13188" t="s">
        <v>821</v>
      </c>
      <c r="D13188" t="s">
        <v>822</v>
      </c>
      <c r="E13188" t="s">
        <v>823</v>
      </c>
      <c r="F13188" t="s">
        <v>898</v>
      </c>
      <c r="G13188" t="s">
        <v>899</v>
      </c>
      <c r="H13188" t="s">
        <v>1150</v>
      </c>
      <c r="I13188">
        <v>213</v>
      </c>
      <c r="J13188" t="s">
        <v>1151</v>
      </c>
      <c r="K13188" t="s">
        <v>828</v>
      </c>
      <c r="L13188" t="s">
        <v>541</v>
      </c>
      <c r="M13188">
        <v>25375</v>
      </c>
      <c r="N13188">
        <v>138317</v>
      </c>
      <c r="O13188">
        <v>99508</v>
      </c>
      <c r="P13188">
        <v>145780</v>
      </c>
      <c r="Q13188">
        <v>0</v>
      </c>
      <c r="R13188">
        <v>154735</v>
      </c>
      <c r="S13188">
        <v>563714</v>
      </c>
      <c r="T13188">
        <v>0</v>
      </c>
      <c r="U13188">
        <v>563714</v>
      </c>
      <c r="V13188">
        <v>10</v>
      </c>
    </row>
    <row r="13189" spans="1:22" x14ac:dyDescent="0.3">
      <c r="A13189">
        <v>202324</v>
      </c>
      <c r="B13189" t="s">
        <v>820</v>
      </c>
      <c r="C13189" t="s">
        <v>821</v>
      </c>
      <c r="D13189" t="s">
        <v>822</v>
      </c>
      <c r="E13189" t="s">
        <v>823</v>
      </c>
      <c r="F13189" t="s">
        <v>898</v>
      </c>
      <c r="G13189" t="s">
        <v>899</v>
      </c>
      <c r="H13189" t="s">
        <v>1150</v>
      </c>
      <c r="I13189">
        <v>213</v>
      </c>
      <c r="J13189" t="s">
        <v>1151</v>
      </c>
      <c r="K13189" t="s">
        <v>828</v>
      </c>
      <c r="L13189" t="s">
        <v>541</v>
      </c>
      <c r="M13189">
        <v>59340</v>
      </c>
      <c r="N13189">
        <v>275508</v>
      </c>
      <c r="O13189">
        <v>287165</v>
      </c>
      <c r="P13189">
        <v>379354</v>
      </c>
      <c r="Q13189">
        <v>0</v>
      </c>
      <c r="R13189">
        <v>286105</v>
      </c>
      <c r="S13189">
        <v>1287472</v>
      </c>
      <c r="T13189">
        <v>0</v>
      </c>
      <c r="U13189">
        <v>1287472</v>
      </c>
      <c r="V13189">
        <v>36</v>
      </c>
    </row>
    <row r="13190" spans="1:22" x14ac:dyDescent="0.3">
      <c r="A13190">
        <v>202122</v>
      </c>
      <c r="B13190" t="s">
        <v>820</v>
      </c>
      <c r="C13190" t="s">
        <v>821</v>
      </c>
      <c r="D13190" t="s">
        <v>822</v>
      </c>
      <c r="E13190" t="s">
        <v>823</v>
      </c>
      <c r="F13190" t="s">
        <v>898</v>
      </c>
      <c r="G13190" t="s">
        <v>899</v>
      </c>
      <c r="H13190" t="s">
        <v>1150</v>
      </c>
      <c r="I13190">
        <v>213</v>
      </c>
      <c r="J13190" t="s">
        <v>1151</v>
      </c>
      <c r="K13190" t="s">
        <v>828</v>
      </c>
      <c r="L13190" t="s">
        <v>831</v>
      </c>
      <c r="M13190" t="s">
        <v>829</v>
      </c>
      <c r="N13190" t="s">
        <v>829</v>
      </c>
      <c r="O13190" t="s">
        <v>829</v>
      </c>
      <c r="P13190">
        <v>297480</v>
      </c>
      <c r="Q13190">
        <v>0</v>
      </c>
      <c r="R13190" t="s">
        <v>829</v>
      </c>
      <c r="S13190">
        <v>297480</v>
      </c>
      <c r="T13190">
        <v>0</v>
      </c>
      <c r="U13190">
        <v>297480</v>
      </c>
      <c r="V13190">
        <v>5</v>
      </c>
    </row>
    <row r="13191" spans="1:22" x14ac:dyDescent="0.3">
      <c r="A13191">
        <v>202223</v>
      </c>
      <c r="B13191" t="s">
        <v>820</v>
      </c>
      <c r="C13191" t="s">
        <v>821</v>
      </c>
      <c r="D13191" t="s">
        <v>822</v>
      </c>
      <c r="E13191" t="s">
        <v>823</v>
      </c>
      <c r="F13191" t="s">
        <v>898</v>
      </c>
      <c r="G13191" t="s">
        <v>899</v>
      </c>
      <c r="H13191" t="s">
        <v>1150</v>
      </c>
      <c r="I13191">
        <v>213</v>
      </c>
      <c r="J13191" t="s">
        <v>1151</v>
      </c>
      <c r="K13191" t="s">
        <v>828</v>
      </c>
      <c r="L13191" t="s">
        <v>831</v>
      </c>
      <c r="M13191" t="s">
        <v>829</v>
      </c>
      <c r="N13191" t="s">
        <v>829</v>
      </c>
      <c r="O13191" t="s">
        <v>829</v>
      </c>
      <c r="P13191">
        <v>301200</v>
      </c>
      <c r="Q13191">
        <v>0</v>
      </c>
      <c r="R13191" t="s">
        <v>829</v>
      </c>
      <c r="S13191">
        <v>301200</v>
      </c>
      <c r="T13191">
        <v>0</v>
      </c>
      <c r="U13191">
        <v>301200</v>
      </c>
      <c r="V13191">
        <v>5</v>
      </c>
    </row>
    <row r="13192" spans="1:22" x14ac:dyDescent="0.3">
      <c r="A13192">
        <v>202324</v>
      </c>
      <c r="B13192" t="s">
        <v>820</v>
      </c>
      <c r="C13192" t="s">
        <v>821</v>
      </c>
      <c r="D13192" t="s">
        <v>822</v>
      </c>
      <c r="E13192" t="s">
        <v>823</v>
      </c>
      <c r="F13192" t="s">
        <v>898</v>
      </c>
      <c r="G13192" t="s">
        <v>899</v>
      </c>
      <c r="H13192" t="s">
        <v>1150</v>
      </c>
      <c r="I13192">
        <v>213</v>
      </c>
      <c r="J13192" t="s">
        <v>1151</v>
      </c>
      <c r="K13192" t="s">
        <v>828</v>
      </c>
      <c r="L13192" t="s">
        <v>831</v>
      </c>
      <c r="M13192" t="s">
        <v>829</v>
      </c>
      <c r="N13192" t="s">
        <v>829</v>
      </c>
      <c r="O13192" t="s">
        <v>829</v>
      </c>
      <c r="P13192">
        <v>301199</v>
      </c>
      <c r="Q13192">
        <v>0</v>
      </c>
      <c r="R13192" t="s">
        <v>829</v>
      </c>
      <c r="S13192">
        <v>301199</v>
      </c>
      <c r="T13192">
        <v>0</v>
      </c>
      <c r="U13192">
        <v>301199</v>
      </c>
      <c r="V13192">
        <v>8</v>
      </c>
    </row>
    <row r="13193" spans="1:22" x14ac:dyDescent="0.3">
      <c r="A13193">
        <v>202122</v>
      </c>
      <c r="B13193" t="s">
        <v>820</v>
      </c>
      <c r="C13193" t="s">
        <v>821</v>
      </c>
      <c r="D13193" t="s">
        <v>822</v>
      </c>
      <c r="E13193" t="s">
        <v>823</v>
      </c>
      <c r="F13193" t="s">
        <v>898</v>
      </c>
      <c r="G13193" t="s">
        <v>899</v>
      </c>
      <c r="H13193" t="s">
        <v>1150</v>
      </c>
      <c r="I13193">
        <v>213</v>
      </c>
      <c r="J13193" t="s">
        <v>1151</v>
      </c>
      <c r="K13193" t="s">
        <v>828</v>
      </c>
      <c r="L13193" t="s">
        <v>832</v>
      </c>
      <c r="M13193">
        <v>0</v>
      </c>
      <c r="N13193">
        <v>0</v>
      </c>
      <c r="O13193">
        <v>0</v>
      </c>
      <c r="P13193">
        <v>0</v>
      </c>
      <c r="Q13193">
        <v>1138152</v>
      </c>
      <c r="R13193">
        <v>0</v>
      </c>
      <c r="S13193">
        <v>1138152</v>
      </c>
      <c r="T13193">
        <v>0</v>
      </c>
      <c r="U13193">
        <v>1138152</v>
      </c>
      <c r="V13193">
        <v>20</v>
      </c>
    </row>
    <row r="13194" spans="1:22" x14ac:dyDescent="0.3">
      <c r="A13194">
        <v>202223</v>
      </c>
      <c r="B13194" t="s">
        <v>820</v>
      </c>
      <c r="C13194" t="s">
        <v>821</v>
      </c>
      <c r="D13194" t="s">
        <v>822</v>
      </c>
      <c r="E13194" t="s">
        <v>823</v>
      </c>
      <c r="F13194" t="s">
        <v>898</v>
      </c>
      <c r="G13194" t="s">
        <v>899</v>
      </c>
      <c r="H13194" t="s">
        <v>1150</v>
      </c>
      <c r="I13194">
        <v>213</v>
      </c>
      <c r="J13194" t="s">
        <v>1151</v>
      </c>
      <c r="K13194" t="s">
        <v>828</v>
      </c>
      <c r="L13194" t="s">
        <v>832</v>
      </c>
      <c r="M13194">
        <v>0</v>
      </c>
      <c r="N13194">
        <v>0</v>
      </c>
      <c r="O13194">
        <v>0</v>
      </c>
      <c r="P13194">
        <v>0</v>
      </c>
      <c r="Q13194">
        <v>1197638</v>
      </c>
      <c r="R13194">
        <v>0</v>
      </c>
      <c r="S13194">
        <v>1197638</v>
      </c>
      <c r="T13194">
        <v>0</v>
      </c>
      <c r="U13194">
        <v>1197638</v>
      </c>
      <c r="V13194">
        <v>21</v>
      </c>
    </row>
    <row r="13195" spans="1:22" x14ac:dyDescent="0.3">
      <c r="A13195">
        <v>202324</v>
      </c>
      <c r="B13195" t="s">
        <v>820</v>
      </c>
      <c r="C13195" t="s">
        <v>821</v>
      </c>
      <c r="D13195" t="s">
        <v>822</v>
      </c>
      <c r="E13195" t="s">
        <v>823</v>
      </c>
      <c r="F13195" t="s">
        <v>898</v>
      </c>
      <c r="G13195" t="s">
        <v>899</v>
      </c>
      <c r="H13195" t="s">
        <v>1150</v>
      </c>
      <c r="I13195">
        <v>213</v>
      </c>
      <c r="J13195" t="s">
        <v>1151</v>
      </c>
      <c r="K13195" t="s">
        <v>828</v>
      </c>
      <c r="L13195" t="s">
        <v>832</v>
      </c>
      <c r="M13195">
        <v>0</v>
      </c>
      <c r="N13195">
        <v>0</v>
      </c>
      <c r="O13195">
        <v>0</v>
      </c>
      <c r="P13195">
        <v>0</v>
      </c>
      <c r="Q13195">
        <v>720742</v>
      </c>
      <c r="R13195">
        <v>0</v>
      </c>
      <c r="S13195">
        <v>720742</v>
      </c>
      <c r="T13195">
        <v>0</v>
      </c>
      <c r="U13195">
        <v>720742</v>
      </c>
      <c r="V13195">
        <v>20</v>
      </c>
    </row>
    <row r="13196" spans="1:22" x14ac:dyDescent="0.3">
      <c r="A13196">
        <v>202122</v>
      </c>
      <c r="B13196" t="s">
        <v>820</v>
      </c>
      <c r="C13196" t="s">
        <v>821</v>
      </c>
      <c r="D13196" t="s">
        <v>822</v>
      </c>
      <c r="E13196" t="s">
        <v>823</v>
      </c>
      <c r="F13196" t="s">
        <v>898</v>
      </c>
      <c r="G13196" t="s">
        <v>899</v>
      </c>
      <c r="H13196" t="s">
        <v>1150</v>
      </c>
      <c r="I13196">
        <v>213</v>
      </c>
      <c r="J13196" t="s">
        <v>1151</v>
      </c>
      <c r="K13196" t="s">
        <v>828</v>
      </c>
      <c r="L13196" t="s">
        <v>544</v>
      </c>
      <c r="M13196">
        <v>26896</v>
      </c>
      <c r="N13196">
        <v>146610</v>
      </c>
      <c r="O13196">
        <v>147138</v>
      </c>
      <c r="P13196">
        <v>694437</v>
      </c>
      <c r="Q13196">
        <v>0</v>
      </c>
      <c r="R13196">
        <v>0</v>
      </c>
      <c r="S13196">
        <v>1015081</v>
      </c>
      <c r="T13196">
        <v>0</v>
      </c>
      <c r="U13196">
        <v>1015081</v>
      </c>
      <c r="V13196">
        <v>18</v>
      </c>
    </row>
    <row r="13197" spans="1:22" x14ac:dyDescent="0.3">
      <c r="A13197">
        <v>202223</v>
      </c>
      <c r="B13197" t="s">
        <v>820</v>
      </c>
      <c r="C13197" t="s">
        <v>821</v>
      </c>
      <c r="D13197" t="s">
        <v>822</v>
      </c>
      <c r="E13197" t="s">
        <v>823</v>
      </c>
      <c r="F13197" t="s">
        <v>898</v>
      </c>
      <c r="G13197" t="s">
        <v>899</v>
      </c>
      <c r="H13197" t="s">
        <v>1150</v>
      </c>
      <c r="I13197">
        <v>213</v>
      </c>
      <c r="J13197" t="s">
        <v>1151</v>
      </c>
      <c r="K13197" t="s">
        <v>828</v>
      </c>
      <c r="L13197" t="s">
        <v>544</v>
      </c>
      <c r="M13197">
        <v>33263</v>
      </c>
      <c r="N13197">
        <v>181314</v>
      </c>
      <c r="O13197">
        <v>181967</v>
      </c>
      <c r="P13197">
        <v>858816</v>
      </c>
      <c r="Q13197">
        <v>0</v>
      </c>
      <c r="R13197">
        <v>0</v>
      </c>
      <c r="S13197">
        <v>1255360</v>
      </c>
      <c r="T13197">
        <v>0</v>
      </c>
      <c r="U13197">
        <v>1255360</v>
      </c>
      <c r="V13197">
        <v>22</v>
      </c>
    </row>
    <row r="13198" spans="1:22" x14ac:dyDescent="0.3">
      <c r="A13198">
        <v>202324</v>
      </c>
      <c r="B13198" t="s">
        <v>820</v>
      </c>
      <c r="C13198" t="s">
        <v>821</v>
      </c>
      <c r="D13198" t="s">
        <v>822</v>
      </c>
      <c r="E13198" t="s">
        <v>823</v>
      </c>
      <c r="F13198" t="s">
        <v>898</v>
      </c>
      <c r="G13198" t="s">
        <v>899</v>
      </c>
      <c r="H13198" t="s">
        <v>1150</v>
      </c>
      <c r="I13198">
        <v>213</v>
      </c>
      <c r="J13198" t="s">
        <v>1151</v>
      </c>
      <c r="K13198" t="s">
        <v>828</v>
      </c>
      <c r="L13198" t="s">
        <v>544</v>
      </c>
      <c r="M13198">
        <v>99284</v>
      </c>
      <c r="N13198">
        <v>460960</v>
      </c>
      <c r="O13198">
        <v>480462</v>
      </c>
      <c r="P13198">
        <v>634706</v>
      </c>
      <c r="Q13198">
        <v>0</v>
      </c>
      <c r="R13198">
        <v>0</v>
      </c>
      <c r="S13198">
        <v>1675411</v>
      </c>
      <c r="T13198">
        <v>0</v>
      </c>
      <c r="U13198">
        <v>1675411</v>
      </c>
      <c r="V13198">
        <v>47</v>
      </c>
    </row>
    <row r="13199" spans="1:22" x14ac:dyDescent="0.3">
      <c r="A13199">
        <v>202122</v>
      </c>
      <c r="B13199" t="s">
        <v>820</v>
      </c>
      <c r="C13199" t="s">
        <v>821</v>
      </c>
      <c r="D13199" t="s">
        <v>822</v>
      </c>
      <c r="E13199" t="s">
        <v>823</v>
      </c>
      <c r="F13199" t="s">
        <v>898</v>
      </c>
      <c r="G13199" t="s">
        <v>899</v>
      </c>
      <c r="H13199" t="s">
        <v>1150</v>
      </c>
      <c r="I13199">
        <v>213</v>
      </c>
      <c r="J13199" t="s">
        <v>1151</v>
      </c>
      <c r="K13199" t="s">
        <v>828</v>
      </c>
      <c r="L13199" t="s">
        <v>600</v>
      </c>
      <c r="M13199" t="s">
        <v>829</v>
      </c>
      <c r="N13199" t="s">
        <v>829</v>
      </c>
      <c r="O13199" t="s">
        <v>829</v>
      </c>
      <c r="P13199">
        <v>0</v>
      </c>
      <c r="Q13199">
        <v>0</v>
      </c>
      <c r="R13199" t="s">
        <v>829</v>
      </c>
      <c r="S13199">
        <v>0</v>
      </c>
      <c r="T13199">
        <v>0</v>
      </c>
      <c r="U13199">
        <v>0</v>
      </c>
      <c r="V13199">
        <v>0</v>
      </c>
    </row>
    <row r="13200" spans="1:22" x14ac:dyDescent="0.3">
      <c r="A13200">
        <v>202223</v>
      </c>
      <c r="B13200" t="s">
        <v>820</v>
      </c>
      <c r="C13200" t="s">
        <v>821</v>
      </c>
      <c r="D13200" t="s">
        <v>822</v>
      </c>
      <c r="E13200" t="s">
        <v>823</v>
      </c>
      <c r="F13200" t="s">
        <v>898</v>
      </c>
      <c r="G13200" t="s">
        <v>899</v>
      </c>
      <c r="H13200" t="s">
        <v>1150</v>
      </c>
      <c r="I13200">
        <v>213</v>
      </c>
      <c r="J13200" t="s">
        <v>1151</v>
      </c>
      <c r="K13200" t="s">
        <v>828</v>
      </c>
      <c r="L13200" t="s">
        <v>600</v>
      </c>
      <c r="M13200" t="s">
        <v>829</v>
      </c>
      <c r="N13200" t="s">
        <v>829</v>
      </c>
      <c r="O13200" t="s">
        <v>829</v>
      </c>
      <c r="P13200">
        <v>0</v>
      </c>
      <c r="Q13200">
        <v>0</v>
      </c>
      <c r="R13200" t="s">
        <v>829</v>
      </c>
      <c r="S13200">
        <v>0</v>
      </c>
      <c r="T13200">
        <v>0</v>
      </c>
      <c r="U13200">
        <v>0</v>
      </c>
      <c r="V13200">
        <v>0</v>
      </c>
    </row>
    <row r="13201" spans="1:22" x14ac:dyDescent="0.3">
      <c r="A13201">
        <v>202324</v>
      </c>
      <c r="B13201" t="s">
        <v>820</v>
      </c>
      <c r="C13201" t="s">
        <v>821</v>
      </c>
      <c r="D13201" t="s">
        <v>822</v>
      </c>
      <c r="E13201" t="s">
        <v>823</v>
      </c>
      <c r="F13201" t="s">
        <v>898</v>
      </c>
      <c r="G13201" t="s">
        <v>899</v>
      </c>
      <c r="H13201" t="s">
        <v>1150</v>
      </c>
      <c r="I13201">
        <v>213</v>
      </c>
      <c r="J13201" t="s">
        <v>1151</v>
      </c>
      <c r="K13201" t="s">
        <v>828</v>
      </c>
      <c r="L13201" t="s">
        <v>600</v>
      </c>
      <c r="M13201" t="s">
        <v>829</v>
      </c>
      <c r="N13201" t="s">
        <v>829</v>
      </c>
      <c r="O13201" t="s">
        <v>829</v>
      </c>
      <c r="P13201">
        <v>0</v>
      </c>
      <c r="Q13201">
        <v>0</v>
      </c>
      <c r="R13201" t="s">
        <v>829</v>
      </c>
      <c r="S13201">
        <v>0</v>
      </c>
      <c r="T13201">
        <v>0</v>
      </c>
      <c r="U13201">
        <v>0</v>
      </c>
      <c r="V13201">
        <v>0</v>
      </c>
    </row>
    <row r="13202" spans="1:22" x14ac:dyDescent="0.3">
      <c r="A13202">
        <v>202122</v>
      </c>
      <c r="B13202" t="s">
        <v>820</v>
      </c>
      <c r="C13202" t="s">
        <v>821</v>
      </c>
      <c r="D13202" t="s">
        <v>822</v>
      </c>
      <c r="E13202" t="s">
        <v>823</v>
      </c>
      <c r="F13202" t="s">
        <v>898</v>
      </c>
      <c r="G13202" t="s">
        <v>899</v>
      </c>
      <c r="H13202" t="s">
        <v>1150</v>
      </c>
      <c r="I13202">
        <v>213</v>
      </c>
      <c r="J13202" t="s">
        <v>1151</v>
      </c>
      <c r="K13202" t="s">
        <v>828</v>
      </c>
      <c r="L13202" t="s">
        <v>247</v>
      </c>
      <c r="M13202">
        <v>0</v>
      </c>
      <c r="N13202">
        <v>0</v>
      </c>
      <c r="O13202">
        <v>0</v>
      </c>
      <c r="P13202">
        <v>0</v>
      </c>
      <c r="Q13202">
        <v>0</v>
      </c>
      <c r="R13202">
        <v>0</v>
      </c>
      <c r="S13202">
        <v>0</v>
      </c>
      <c r="T13202">
        <v>0</v>
      </c>
      <c r="U13202">
        <v>0</v>
      </c>
      <c r="V13202">
        <v>0</v>
      </c>
    </row>
    <row r="13203" spans="1:22" x14ac:dyDescent="0.3">
      <c r="A13203">
        <v>202223</v>
      </c>
      <c r="B13203" t="s">
        <v>820</v>
      </c>
      <c r="C13203" t="s">
        <v>821</v>
      </c>
      <c r="D13203" t="s">
        <v>822</v>
      </c>
      <c r="E13203" t="s">
        <v>823</v>
      </c>
      <c r="F13203" t="s">
        <v>898</v>
      </c>
      <c r="G13203" t="s">
        <v>899</v>
      </c>
      <c r="H13203" t="s">
        <v>1150</v>
      </c>
      <c r="I13203">
        <v>213</v>
      </c>
      <c r="J13203" t="s">
        <v>1151</v>
      </c>
      <c r="K13203" t="s">
        <v>828</v>
      </c>
      <c r="L13203" t="s">
        <v>247</v>
      </c>
      <c r="M13203">
        <v>0</v>
      </c>
      <c r="N13203">
        <v>0</v>
      </c>
      <c r="O13203">
        <v>0</v>
      </c>
      <c r="P13203">
        <v>0</v>
      </c>
      <c r="Q13203">
        <v>0</v>
      </c>
      <c r="R13203">
        <v>0</v>
      </c>
      <c r="S13203">
        <v>0</v>
      </c>
      <c r="T13203">
        <v>0</v>
      </c>
      <c r="U13203">
        <v>0</v>
      </c>
      <c r="V13203">
        <v>0</v>
      </c>
    </row>
    <row r="13204" spans="1:22" x14ac:dyDescent="0.3">
      <c r="A13204">
        <v>202324</v>
      </c>
      <c r="B13204" t="s">
        <v>820</v>
      </c>
      <c r="C13204" t="s">
        <v>821</v>
      </c>
      <c r="D13204" t="s">
        <v>822</v>
      </c>
      <c r="E13204" t="s">
        <v>823</v>
      </c>
      <c r="F13204" t="s">
        <v>898</v>
      </c>
      <c r="G13204" t="s">
        <v>899</v>
      </c>
      <c r="H13204" t="s">
        <v>1150</v>
      </c>
      <c r="I13204">
        <v>213</v>
      </c>
      <c r="J13204" t="s">
        <v>1151</v>
      </c>
      <c r="K13204" t="s">
        <v>828</v>
      </c>
      <c r="L13204" t="s">
        <v>247</v>
      </c>
      <c r="M13204">
        <v>0</v>
      </c>
      <c r="N13204">
        <v>0</v>
      </c>
      <c r="O13204">
        <v>0</v>
      </c>
      <c r="P13204">
        <v>0</v>
      </c>
      <c r="Q13204">
        <v>0</v>
      </c>
      <c r="R13204">
        <v>0</v>
      </c>
      <c r="S13204">
        <v>0</v>
      </c>
      <c r="T13204">
        <v>0</v>
      </c>
      <c r="U13204">
        <v>0</v>
      </c>
      <c r="V13204">
        <v>0</v>
      </c>
    </row>
    <row r="13205" spans="1:22" x14ac:dyDescent="0.3">
      <c r="A13205">
        <v>202122</v>
      </c>
      <c r="B13205" t="s">
        <v>820</v>
      </c>
      <c r="C13205" t="s">
        <v>821</v>
      </c>
      <c r="D13205" t="s">
        <v>822</v>
      </c>
      <c r="E13205" t="s">
        <v>823</v>
      </c>
      <c r="F13205" t="s">
        <v>898</v>
      </c>
      <c r="G13205" t="s">
        <v>899</v>
      </c>
      <c r="H13205" t="s">
        <v>1150</v>
      </c>
      <c r="I13205">
        <v>213</v>
      </c>
      <c r="J13205" t="s">
        <v>1151</v>
      </c>
      <c r="K13205" t="s">
        <v>828</v>
      </c>
      <c r="L13205" t="s">
        <v>833</v>
      </c>
      <c r="M13205">
        <v>14283528</v>
      </c>
      <c r="N13205">
        <v>45844444</v>
      </c>
      <c r="O13205">
        <v>12510924</v>
      </c>
      <c r="P13205">
        <v>13596927</v>
      </c>
      <c r="Q13205">
        <v>1380588</v>
      </c>
      <c r="R13205">
        <v>5152419</v>
      </c>
      <c r="S13205">
        <v>93358419</v>
      </c>
      <c r="T13205">
        <v>169527</v>
      </c>
      <c r="U13205">
        <v>93188892</v>
      </c>
      <c r="V13205" t="s">
        <v>834</v>
      </c>
    </row>
    <row r="13206" spans="1:22" x14ac:dyDescent="0.3">
      <c r="A13206">
        <v>202223</v>
      </c>
      <c r="B13206" t="s">
        <v>820</v>
      </c>
      <c r="C13206" t="s">
        <v>821</v>
      </c>
      <c r="D13206" t="s">
        <v>822</v>
      </c>
      <c r="E13206" t="s">
        <v>823</v>
      </c>
      <c r="F13206" t="s">
        <v>898</v>
      </c>
      <c r="G13206" t="s">
        <v>899</v>
      </c>
      <c r="H13206" t="s">
        <v>1150</v>
      </c>
      <c r="I13206">
        <v>213</v>
      </c>
      <c r="J13206" t="s">
        <v>1151</v>
      </c>
      <c r="K13206" t="s">
        <v>828</v>
      </c>
      <c r="L13206" t="s">
        <v>833</v>
      </c>
      <c r="M13206">
        <v>12689383</v>
      </c>
      <c r="N13206">
        <v>45634328</v>
      </c>
      <c r="O13206">
        <v>12800574</v>
      </c>
      <c r="P13206">
        <v>13554094</v>
      </c>
      <c r="Q13206">
        <v>1439972</v>
      </c>
      <c r="R13206">
        <v>5169968</v>
      </c>
      <c r="S13206">
        <v>91885319</v>
      </c>
      <c r="T13206">
        <v>0</v>
      </c>
      <c r="U13206">
        <v>91885319</v>
      </c>
      <c r="V13206" t="s">
        <v>834</v>
      </c>
    </row>
    <row r="13207" spans="1:22" x14ac:dyDescent="0.3">
      <c r="A13207">
        <v>202324</v>
      </c>
      <c r="B13207" t="s">
        <v>820</v>
      </c>
      <c r="C13207" t="s">
        <v>821</v>
      </c>
      <c r="D13207" t="s">
        <v>822</v>
      </c>
      <c r="E13207" t="s">
        <v>823</v>
      </c>
      <c r="F13207" t="s">
        <v>898</v>
      </c>
      <c r="G13207" t="s">
        <v>899</v>
      </c>
      <c r="H13207" t="s">
        <v>1150</v>
      </c>
      <c r="I13207">
        <v>213</v>
      </c>
      <c r="J13207" t="s">
        <v>1151</v>
      </c>
      <c r="K13207" t="s">
        <v>828</v>
      </c>
      <c r="L13207" t="s">
        <v>833</v>
      </c>
      <c r="M13207">
        <v>13515288</v>
      </c>
      <c r="N13207">
        <v>44783808</v>
      </c>
      <c r="O13207">
        <v>17235269</v>
      </c>
      <c r="P13207">
        <v>12395879</v>
      </c>
      <c r="Q13207">
        <v>966745</v>
      </c>
      <c r="R13207">
        <v>4116396</v>
      </c>
      <c r="S13207">
        <v>93551936</v>
      </c>
      <c r="T13207">
        <v>0</v>
      </c>
      <c r="U13207">
        <v>93551936</v>
      </c>
      <c r="V13207" t="s">
        <v>834</v>
      </c>
    </row>
    <row r="13208" spans="1:22" x14ac:dyDescent="0.3">
      <c r="A13208">
        <v>202122</v>
      </c>
      <c r="B13208" t="s">
        <v>820</v>
      </c>
      <c r="C13208" t="s">
        <v>821</v>
      </c>
      <c r="D13208" t="s">
        <v>822</v>
      </c>
      <c r="E13208" t="s">
        <v>823</v>
      </c>
      <c r="F13208" t="s">
        <v>898</v>
      </c>
      <c r="G13208" t="s">
        <v>899</v>
      </c>
      <c r="H13208" t="s">
        <v>1150</v>
      </c>
      <c r="I13208">
        <v>213</v>
      </c>
      <c r="J13208" t="s">
        <v>1151</v>
      </c>
      <c r="K13208" t="s">
        <v>835</v>
      </c>
      <c r="L13208" t="s">
        <v>836</v>
      </c>
      <c r="M13208" t="s">
        <v>829</v>
      </c>
      <c r="N13208" t="s">
        <v>829</v>
      </c>
      <c r="O13208" t="s">
        <v>829</v>
      </c>
      <c r="P13208" t="s">
        <v>829</v>
      </c>
      <c r="Q13208" t="s">
        <v>829</v>
      </c>
      <c r="R13208" t="s">
        <v>829</v>
      </c>
      <c r="S13208">
        <v>89175857</v>
      </c>
      <c r="T13208" t="s">
        <v>829</v>
      </c>
      <c r="U13208" t="s">
        <v>829</v>
      </c>
      <c r="V13208" t="s">
        <v>834</v>
      </c>
    </row>
    <row r="13209" spans="1:22" x14ac:dyDescent="0.3">
      <c r="A13209">
        <v>202223</v>
      </c>
      <c r="B13209" t="s">
        <v>820</v>
      </c>
      <c r="C13209" t="s">
        <v>821</v>
      </c>
      <c r="D13209" t="s">
        <v>822</v>
      </c>
      <c r="E13209" t="s">
        <v>823</v>
      </c>
      <c r="F13209" t="s">
        <v>898</v>
      </c>
      <c r="G13209" t="s">
        <v>899</v>
      </c>
      <c r="H13209" t="s">
        <v>1150</v>
      </c>
      <c r="I13209">
        <v>213</v>
      </c>
      <c r="J13209" t="s">
        <v>1151</v>
      </c>
      <c r="K13209" t="s">
        <v>835</v>
      </c>
      <c r="L13209" t="s">
        <v>836</v>
      </c>
      <c r="M13209" t="s">
        <v>829</v>
      </c>
      <c r="N13209" t="s">
        <v>829</v>
      </c>
      <c r="O13209" t="s">
        <v>829</v>
      </c>
      <c r="P13209" t="s">
        <v>829</v>
      </c>
      <c r="Q13209" t="s">
        <v>829</v>
      </c>
      <c r="R13209" t="s">
        <v>829</v>
      </c>
      <c r="S13209">
        <v>93902182</v>
      </c>
      <c r="T13209" t="s">
        <v>829</v>
      </c>
      <c r="U13209" t="s">
        <v>829</v>
      </c>
      <c r="V13209" t="s">
        <v>834</v>
      </c>
    </row>
    <row r="13210" spans="1:22" x14ac:dyDescent="0.3">
      <c r="A13210">
        <v>202324</v>
      </c>
      <c r="B13210" t="s">
        <v>820</v>
      </c>
      <c r="C13210" t="s">
        <v>821</v>
      </c>
      <c r="D13210" t="s">
        <v>822</v>
      </c>
      <c r="E13210" t="s">
        <v>823</v>
      </c>
      <c r="F13210" t="s">
        <v>898</v>
      </c>
      <c r="G13210" t="s">
        <v>899</v>
      </c>
      <c r="H13210" t="s">
        <v>1150</v>
      </c>
      <c r="I13210">
        <v>213</v>
      </c>
      <c r="J13210" t="s">
        <v>1151</v>
      </c>
      <c r="K13210" t="s">
        <v>835</v>
      </c>
      <c r="L13210" t="s">
        <v>836</v>
      </c>
      <c r="M13210" t="s">
        <v>829</v>
      </c>
      <c r="N13210" t="s">
        <v>829</v>
      </c>
      <c r="O13210" t="s">
        <v>829</v>
      </c>
      <c r="P13210" t="s">
        <v>829</v>
      </c>
      <c r="Q13210" t="s">
        <v>829</v>
      </c>
      <c r="R13210" t="s">
        <v>829</v>
      </c>
      <c r="S13210">
        <v>95858299</v>
      </c>
      <c r="T13210" t="s">
        <v>829</v>
      </c>
      <c r="U13210" t="s">
        <v>829</v>
      </c>
      <c r="V13210" t="s">
        <v>834</v>
      </c>
    </row>
    <row r="13211" spans="1:22" x14ac:dyDescent="0.3">
      <c r="A13211">
        <v>202122</v>
      </c>
      <c r="B13211" t="s">
        <v>820</v>
      </c>
      <c r="C13211" t="s">
        <v>821</v>
      </c>
      <c r="D13211" t="s">
        <v>822</v>
      </c>
      <c r="E13211" t="s">
        <v>823</v>
      </c>
      <c r="F13211" t="s">
        <v>898</v>
      </c>
      <c r="G13211" t="s">
        <v>899</v>
      </c>
      <c r="H13211" t="s">
        <v>1150</v>
      </c>
      <c r="I13211">
        <v>213</v>
      </c>
      <c r="J13211" t="s">
        <v>1151</v>
      </c>
      <c r="K13211" t="s">
        <v>835</v>
      </c>
      <c r="L13211" t="s">
        <v>837</v>
      </c>
      <c r="M13211" t="s">
        <v>829</v>
      </c>
      <c r="N13211" t="s">
        <v>829</v>
      </c>
      <c r="O13211" t="s">
        <v>829</v>
      </c>
      <c r="P13211" t="s">
        <v>829</v>
      </c>
      <c r="Q13211" t="s">
        <v>829</v>
      </c>
      <c r="R13211" t="s">
        <v>829</v>
      </c>
      <c r="S13211">
        <v>-410813</v>
      </c>
      <c r="T13211" t="s">
        <v>829</v>
      </c>
      <c r="U13211" t="s">
        <v>829</v>
      </c>
      <c r="V13211" t="s">
        <v>834</v>
      </c>
    </row>
    <row r="13212" spans="1:22" x14ac:dyDescent="0.3">
      <c r="A13212">
        <v>202223</v>
      </c>
      <c r="B13212" t="s">
        <v>820</v>
      </c>
      <c r="C13212" t="s">
        <v>821</v>
      </c>
      <c r="D13212" t="s">
        <v>822</v>
      </c>
      <c r="E13212" t="s">
        <v>823</v>
      </c>
      <c r="F13212" t="s">
        <v>898</v>
      </c>
      <c r="G13212" t="s">
        <v>899</v>
      </c>
      <c r="H13212" t="s">
        <v>1150</v>
      </c>
      <c r="I13212">
        <v>213</v>
      </c>
      <c r="J13212" t="s">
        <v>1151</v>
      </c>
      <c r="K13212" t="s">
        <v>835</v>
      </c>
      <c r="L13212" t="s">
        <v>837</v>
      </c>
      <c r="M13212" t="s">
        <v>829</v>
      </c>
      <c r="N13212" t="s">
        <v>829</v>
      </c>
      <c r="O13212" t="s">
        <v>829</v>
      </c>
      <c r="P13212" t="s">
        <v>829</v>
      </c>
      <c r="Q13212" t="s">
        <v>829</v>
      </c>
      <c r="R13212" t="s">
        <v>829</v>
      </c>
      <c r="S13212">
        <v>-675964</v>
      </c>
      <c r="T13212" t="s">
        <v>829</v>
      </c>
      <c r="U13212" t="s">
        <v>829</v>
      </c>
      <c r="V13212">
        <v>0</v>
      </c>
    </row>
    <row r="13213" spans="1:22" x14ac:dyDescent="0.3">
      <c r="A13213">
        <v>202324</v>
      </c>
      <c r="B13213" t="s">
        <v>820</v>
      </c>
      <c r="C13213" t="s">
        <v>821</v>
      </c>
      <c r="D13213" t="s">
        <v>822</v>
      </c>
      <c r="E13213" t="s">
        <v>823</v>
      </c>
      <c r="F13213" t="s">
        <v>898</v>
      </c>
      <c r="G13213" t="s">
        <v>899</v>
      </c>
      <c r="H13213" t="s">
        <v>1150</v>
      </c>
      <c r="I13213">
        <v>213</v>
      </c>
      <c r="J13213" t="s">
        <v>1151</v>
      </c>
      <c r="K13213" t="s">
        <v>835</v>
      </c>
      <c r="L13213" t="s">
        <v>837</v>
      </c>
      <c r="M13213" t="s">
        <v>829</v>
      </c>
      <c r="N13213" t="s">
        <v>829</v>
      </c>
      <c r="O13213" t="s">
        <v>829</v>
      </c>
      <c r="P13213" t="s">
        <v>829</v>
      </c>
      <c r="Q13213" t="s">
        <v>829</v>
      </c>
      <c r="R13213" t="s">
        <v>829</v>
      </c>
      <c r="S13213">
        <v>-197358</v>
      </c>
      <c r="T13213" t="s">
        <v>829</v>
      </c>
      <c r="U13213" t="s">
        <v>829</v>
      </c>
      <c r="V13213">
        <v>0</v>
      </c>
    </row>
    <row r="13214" spans="1:22" x14ac:dyDescent="0.3">
      <c r="A13214">
        <v>202122</v>
      </c>
      <c r="B13214" t="s">
        <v>820</v>
      </c>
      <c r="C13214" t="s">
        <v>821</v>
      </c>
      <c r="D13214" t="s">
        <v>822</v>
      </c>
      <c r="E13214" t="s">
        <v>823</v>
      </c>
      <c r="F13214" t="s">
        <v>898</v>
      </c>
      <c r="G13214" t="s">
        <v>899</v>
      </c>
      <c r="H13214" t="s">
        <v>1150</v>
      </c>
      <c r="I13214">
        <v>213</v>
      </c>
      <c r="J13214" t="s">
        <v>1151</v>
      </c>
      <c r="K13214" t="s">
        <v>835</v>
      </c>
      <c r="L13214" t="s">
        <v>838</v>
      </c>
      <c r="M13214" t="s">
        <v>829</v>
      </c>
      <c r="N13214" t="s">
        <v>829</v>
      </c>
      <c r="O13214" t="s">
        <v>829</v>
      </c>
      <c r="P13214" t="s">
        <v>829</v>
      </c>
      <c r="Q13214" t="s">
        <v>829</v>
      </c>
      <c r="R13214" t="s">
        <v>829</v>
      </c>
      <c r="S13214">
        <v>2386309</v>
      </c>
      <c r="T13214" t="s">
        <v>829</v>
      </c>
      <c r="U13214" t="s">
        <v>829</v>
      </c>
      <c r="V13214" t="s">
        <v>834</v>
      </c>
    </row>
    <row r="13215" spans="1:22" x14ac:dyDescent="0.3">
      <c r="A13215">
        <v>202223</v>
      </c>
      <c r="B13215" t="s">
        <v>820</v>
      </c>
      <c r="C13215" t="s">
        <v>821</v>
      </c>
      <c r="D13215" t="s">
        <v>822</v>
      </c>
      <c r="E13215" t="s">
        <v>823</v>
      </c>
      <c r="F13215" t="s">
        <v>898</v>
      </c>
      <c r="G13215" t="s">
        <v>899</v>
      </c>
      <c r="H13215" t="s">
        <v>1150</v>
      </c>
      <c r="I13215">
        <v>213</v>
      </c>
      <c r="J13215" t="s">
        <v>1151</v>
      </c>
      <c r="K13215" t="s">
        <v>835</v>
      </c>
      <c r="L13215" t="s">
        <v>838</v>
      </c>
      <c r="M13215" t="s">
        <v>829</v>
      </c>
      <c r="N13215" t="s">
        <v>829</v>
      </c>
      <c r="O13215" t="s">
        <v>829</v>
      </c>
      <c r="P13215" t="s">
        <v>829</v>
      </c>
      <c r="Q13215" t="s">
        <v>829</v>
      </c>
      <c r="R13215" t="s">
        <v>829</v>
      </c>
      <c r="S13215">
        <v>-1167428</v>
      </c>
      <c r="T13215" t="s">
        <v>829</v>
      </c>
      <c r="U13215" t="s">
        <v>829</v>
      </c>
      <c r="V13215" t="s">
        <v>834</v>
      </c>
    </row>
    <row r="13216" spans="1:22" x14ac:dyDescent="0.3">
      <c r="A13216">
        <v>202324</v>
      </c>
      <c r="B13216" t="s">
        <v>820</v>
      </c>
      <c r="C13216" t="s">
        <v>821</v>
      </c>
      <c r="D13216" t="s">
        <v>822</v>
      </c>
      <c r="E13216" t="s">
        <v>823</v>
      </c>
      <c r="F13216" t="s">
        <v>898</v>
      </c>
      <c r="G13216" t="s">
        <v>899</v>
      </c>
      <c r="H13216" t="s">
        <v>1150</v>
      </c>
      <c r="I13216">
        <v>213</v>
      </c>
      <c r="J13216" t="s">
        <v>1151</v>
      </c>
      <c r="K13216" t="s">
        <v>835</v>
      </c>
      <c r="L13216" t="s">
        <v>838</v>
      </c>
      <c r="M13216" t="s">
        <v>829</v>
      </c>
      <c r="N13216" t="s">
        <v>829</v>
      </c>
      <c r="O13216" t="s">
        <v>829</v>
      </c>
      <c r="P13216" t="s">
        <v>829</v>
      </c>
      <c r="Q13216" t="s">
        <v>829</v>
      </c>
      <c r="R13216" t="s">
        <v>829</v>
      </c>
      <c r="S13216">
        <v>1100000</v>
      </c>
      <c r="T13216" t="s">
        <v>829</v>
      </c>
      <c r="U13216" t="s">
        <v>829</v>
      </c>
      <c r="V13216" t="s">
        <v>834</v>
      </c>
    </row>
    <row r="13217" spans="1:22" x14ac:dyDescent="0.3">
      <c r="A13217">
        <v>202122</v>
      </c>
      <c r="B13217" t="s">
        <v>820</v>
      </c>
      <c r="C13217" t="s">
        <v>821</v>
      </c>
      <c r="D13217" t="s">
        <v>822</v>
      </c>
      <c r="E13217" t="s">
        <v>823</v>
      </c>
      <c r="F13217" t="s">
        <v>898</v>
      </c>
      <c r="G13217" t="s">
        <v>899</v>
      </c>
      <c r="H13217" t="s">
        <v>1150</v>
      </c>
      <c r="I13217">
        <v>213</v>
      </c>
      <c r="J13217" t="s">
        <v>1151</v>
      </c>
      <c r="K13217" t="s">
        <v>835</v>
      </c>
      <c r="L13217" t="s">
        <v>839</v>
      </c>
      <c r="M13217" t="s">
        <v>829</v>
      </c>
      <c r="N13217" t="s">
        <v>829</v>
      </c>
      <c r="O13217" t="s">
        <v>829</v>
      </c>
      <c r="P13217" t="s">
        <v>829</v>
      </c>
      <c r="Q13217" t="s">
        <v>829</v>
      </c>
      <c r="R13217" t="s">
        <v>829</v>
      </c>
      <c r="S13217">
        <v>1167428</v>
      </c>
      <c r="T13217" t="s">
        <v>829</v>
      </c>
      <c r="U13217" t="s">
        <v>829</v>
      </c>
      <c r="V13217" t="s">
        <v>834</v>
      </c>
    </row>
    <row r="13218" spans="1:22" x14ac:dyDescent="0.3">
      <c r="A13218">
        <v>202223</v>
      </c>
      <c r="B13218" t="s">
        <v>820</v>
      </c>
      <c r="C13218" t="s">
        <v>821</v>
      </c>
      <c r="D13218" t="s">
        <v>822</v>
      </c>
      <c r="E13218" t="s">
        <v>823</v>
      </c>
      <c r="F13218" t="s">
        <v>898</v>
      </c>
      <c r="G13218" t="s">
        <v>899</v>
      </c>
      <c r="H13218" t="s">
        <v>1150</v>
      </c>
      <c r="I13218">
        <v>213</v>
      </c>
      <c r="J13218" t="s">
        <v>1151</v>
      </c>
      <c r="K13218" t="s">
        <v>835</v>
      </c>
      <c r="L13218" t="s">
        <v>839</v>
      </c>
      <c r="M13218" t="s">
        <v>829</v>
      </c>
      <c r="N13218" t="s">
        <v>829</v>
      </c>
      <c r="O13218" t="s">
        <v>829</v>
      </c>
      <c r="P13218" t="s">
        <v>829</v>
      </c>
      <c r="Q13218" t="s">
        <v>829</v>
      </c>
      <c r="R13218" t="s">
        <v>829</v>
      </c>
      <c r="S13218">
        <v>-1099938</v>
      </c>
      <c r="T13218" t="s">
        <v>829</v>
      </c>
      <c r="U13218" t="s">
        <v>829</v>
      </c>
      <c r="V13218" t="s">
        <v>834</v>
      </c>
    </row>
    <row r="13219" spans="1:22" x14ac:dyDescent="0.3">
      <c r="A13219">
        <v>202324</v>
      </c>
      <c r="B13219" t="s">
        <v>820</v>
      </c>
      <c r="C13219" t="s">
        <v>821</v>
      </c>
      <c r="D13219" t="s">
        <v>822</v>
      </c>
      <c r="E13219" t="s">
        <v>823</v>
      </c>
      <c r="F13219" t="s">
        <v>898</v>
      </c>
      <c r="G13219" t="s">
        <v>899</v>
      </c>
      <c r="H13219" t="s">
        <v>1150</v>
      </c>
      <c r="I13219">
        <v>213</v>
      </c>
      <c r="J13219" t="s">
        <v>1151</v>
      </c>
      <c r="K13219" t="s">
        <v>835</v>
      </c>
      <c r="L13219" t="s">
        <v>839</v>
      </c>
      <c r="M13219" t="s">
        <v>829</v>
      </c>
      <c r="N13219" t="s">
        <v>829</v>
      </c>
      <c r="O13219" t="s">
        <v>829</v>
      </c>
      <c r="P13219" t="s">
        <v>829</v>
      </c>
      <c r="Q13219" t="s">
        <v>829</v>
      </c>
      <c r="R13219" t="s">
        <v>829</v>
      </c>
      <c r="S13219">
        <v>-4237813</v>
      </c>
      <c r="T13219" t="s">
        <v>829</v>
      </c>
      <c r="U13219" t="s">
        <v>829</v>
      </c>
      <c r="V13219" t="s">
        <v>834</v>
      </c>
    </row>
    <row r="13220" spans="1:22" x14ac:dyDescent="0.3">
      <c r="A13220">
        <v>202122</v>
      </c>
      <c r="B13220" t="s">
        <v>820</v>
      </c>
      <c r="C13220" t="s">
        <v>821</v>
      </c>
      <c r="D13220" t="s">
        <v>822</v>
      </c>
      <c r="E13220" t="s">
        <v>823</v>
      </c>
      <c r="F13220" t="s">
        <v>898</v>
      </c>
      <c r="G13220" t="s">
        <v>899</v>
      </c>
      <c r="H13220" t="s">
        <v>1150</v>
      </c>
      <c r="I13220">
        <v>213</v>
      </c>
      <c r="J13220" t="s">
        <v>1151</v>
      </c>
      <c r="K13220" t="s">
        <v>835</v>
      </c>
      <c r="L13220" t="s">
        <v>840</v>
      </c>
      <c r="M13220" t="s">
        <v>829</v>
      </c>
      <c r="N13220" t="s">
        <v>829</v>
      </c>
      <c r="O13220" t="s">
        <v>829</v>
      </c>
      <c r="P13220" t="s">
        <v>829</v>
      </c>
      <c r="Q13220" t="s">
        <v>829</v>
      </c>
      <c r="R13220" t="s">
        <v>829</v>
      </c>
      <c r="S13220">
        <v>0</v>
      </c>
      <c r="T13220" t="s">
        <v>829</v>
      </c>
      <c r="U13220" t="s">
        <v>829</v>
      </c>
      <c r="V13220" t="s">
        <v>834</v>
      </c>
    </row>
    <row r="13221" spans="1:22" x14ac:dyDescent="0.3">
      <c r="A13221">
        <v>202223</v>
      </c>
      <c r="B13221" t="s">
        <v>820</v>
      </c>
      <c r="C13221" t="s">
        <v>821</v>
      </c>
      <c r="D13221" t="s">
        <v>822</v>
      </c>
      <c r="E13221" t="s">
        <v>823</v>
      </c>
      <c r="F13221" t="s">
        <v>898</v>
      </c>
      <c r="G13221" t="s">
        <v>899</v>
      </c>
      <c r="H13221" t="s">
        <v>1150</v>
      </c>
      <c r="I13221">
        <v>213</v>
      </c>
      <c r="J13221" t="s">
        <v>1151</v>
      </c>
      <c r="K13221" t="s">
        <v>835</v>
      </c>
      <c r="L13221" t="s">
        <v>840</v>
      </c>
      <c r="M13221" t="s">
        <v>829</v>
      </c>
      <c r="N13221" t="s">
        <v>829</v>
      </c>
      <c r="O13221" t="s">
        <v>829</v>
      </c>
      <c r="P13221" t="s">
        <v>829</v>
      </c>
      <c r="Q13221" t="s">
        <v>829</v>
      </c>
      <c r="R13221" t="s">
        <v>829</v>
      </c>
      <c r="S13221">
        <v>0</v>
      </c>
      <c r="T13221" t="s">
        <v>829</v>
      </c>
      <c r="U13221" t="s">
        <v>829</v>
      </c>
      <c r="V13221" t="s">
        <v>834</v>
      </c>
    </row>
    <row r="13222" spans="1:22" x14ac:dyDescent="0.3">
      <c r="A13222">
        <v>202324</v>
      </c>
      <c r="B13222" t="s">
        <v>820</v>
      </c>
      <c r="C13222" t="s">
        <v>821</v>
      </c>
      <c r="D13222" t="s">
        <v>822</v>
      </c>
      <c r="E13222" t="s">
        <v>823</v>
      </c>
      <c r="F13222" t="s">
        <v>898</v>
      </c>
      <c r="G13222" t="s">
        <v>899</v>
      </c>
      <c r="H13222" t="s">
        <v>1150</v>
      </c>
      <c r="I13222">
        <v>213</v>
      </c>
      <c r="J13222" t="s">
        <v>1151</v>
      </c>
      <c r="K13222" t="s">
        <v>835</v>
      </c>
      <c r="L13222" t="s">
        <v>840</v>
      </c>
      <c r="M13222" t="s">
        <v>829</v>
      </c>
      <c r="N13222" t="s">
        <v>829</v>
      </c>
      <c r="O13222" t="s">
        <v>829</v>
      </c>
      <c r="P13222" t="s">
        <v>829</v>
      </c>
      <c r="Q13222" t="s">
        <v>829</v>
      </c>
      <c r="R13222" t="s">
        <v>829</v>
      </c>
      <c r="S13222">
        <v>0</v>
      </c>
      <c r="T13222" t="s">
        <v>829</v>
      </c>
      <c r="U13222" t="s">
        <v>829</v>
      </c>
      <c r="V13222" t="s">
        <v>834</v>
      </c>
    </row>
    <row r="13223" spans="1:22" x14ac:dyDescent="0.3">
      <c r="A13223">
        <v>202122</v>
      </c>
      <c r="B13223" t="s">
        <v>820</v>
      </c>
      <c r="C13223" t="s">
        <v>821</v>
      </c>
      <c r="D13223" t="s">
        <v>822</v>
      </c>
      <c r="E13223" t="s">
        <v>823</v>
      </c>
      <c r="F13223" t="s">
        <v>898</v>
      </c>
      <c r="G13223" t="s">
        <v>899</v>
      </c>
      <c r="H13223" t="s">
        <v>1150</v>
      </c>
      <c r="I13223">
        <v>213</v>
      </c>
      <c r="J13223" t="s">
        <v>1151</v>
      </c>
      <c r="K13223" t="s">
        <v>835</v>
      </c>
      <c r="L13223" t="s">
        <v>841</v>
      </c>
      <c r="M13223" t="s">
        <v>829</v>
      </c>
      <c r="N13223" t="s">
        <v>829</v>
      </c>
      <c r="O13223" t="s">
        <v>829</v>
      </c>
      <c r="P13223" t="s">
        <v>829</v>
      </c>
      <c r="Q13223" t="s">
        <v>829</v>
      </c>
      <c r="R13223" t="s">
        <v>829</v>
      </c>
      <c r="S13223">
        <v>93188892</v>
      </c>
      <c r="T13223" t="s">
        <v>829</v>
      </c>
      <c r="U13223" t="s">
        <v>829</v>
      </c>
      <c r="V13223" t="s">
        <v>834</v>
      </c>
    </row>
    <row r="13224" spans="1:22" x14ac:dyDescent="0.3">
      <c r="A13224">
        <v>202223</v>
      </c>
      <c r="B13224" t="s">
        <v>820</v>
      </c>
      <c r="C13224" t="s">
        <v>821</v>
      </c>
      <c r="D13224" t="s">
        <v>822</v>
      </c>
      <c r="E13224" t="s">
        <v>823</v>
      </c>
      <c r="F13224" t="s">
        <v>898</v>
      </c>
      <c r="G13224" t="s">
        <v>899</v>
      </c>
      <c r="H13224" t="s">
        <v>1150</v>
      </c>
      <c r="I13224">
        <v>213</v>
      </c>
      <c r="J13224" t="s">
        <v>1151</v>
      </c>
      <c r="K13224" t="s">
        <v>835</v>
      </c>
      <c r="L13224" t="s">
        <v>841</v>
      </c>
      <c r="M13224" t="s">
        <v>829</v>
      </c>
      <c r="N13224" t="s">
        <v>829</v>
      </c>
      <c r="O13224" t="s">
        <v>829</v>
      </c>
      <c r="P13224" t="s">
        <v>829</v>
      </c>
      <c r="Q13224" t="s">
        <v>829</v>
      </c>
      <c r="R13224" t="s">
        <v>829</v>
      </c>
      <c r="S13224">
        <v>91885319</v>
      </c>
      <c r="T13224" t="s">
        <v>829</v>
      </c>
      <c r="U13224" t="s">
        <v>829</v>
      </c>
      <c r="V13224" t="s">
        <v>834</v>
      </c>
    </row>
    <row r="13225" spans="1:22" x14ac:dyDescent="0.3">
      <c r="A13225">
        <v>202324</v>
      </c>
      <c r="B13225" t="s">
        <v>820</v>
      </c>
      <c r="C13225" t="s">
        <v>821</v>
      </c>
      <c r="D13225" t="s">
        <v>822</v>
      </c>
      <c r="E13225" t="s">
        <v>823</v>
      </c>
      <c r="F13225" t="s">
        <v>898</v>
      </c>
      <c r="G13225" t="s">
        <v>899</v>
      </c>
      <c r="H13225" t="s">
        <v>1150</v>
      </c>
      <c r="I13225">
        <v>213</v>
      </c>
      <c r="J13225" t="s">
        <v>1151</v>
      </c>
      <c r="K13225" t="s">
        <v>835</v>
      </c>
      <c r="L13225" t="s">
        <v>841</v>
      </c>
      <c r="M13225" t="s">
        <v>829</v>
      </c>
      <c r="N13225" t="s">
        <v>829</v>
      </c>
      <c r="O13225" t="s">
        <v>829</v>
      </c>
      <c r="P13225" t="s">
        <v>829</v>
      </c>
      <c r="Q13225" t="s">
        <v>829</v>
      </c>
      <c r="R13225" t="s">
        <v>829</v>
      </c>
      <c r="S13225">
        <v>93551936</v>
      </c>
      <c r="T13225" t="s">
        <v>829</v>
      </c>
      <c r="U13225" t="s">
        <v>829</v>
      </c>
      <c r="V13225" t="s">
        <v>834</v>
      </c>
    </row>
    <row r="13226" spans="1:22" x14ac:dyDescent="0.3">
      <c r="A13226">
        <v>202122</v>
      </c>
      <c r="B13226" t="s">
        <v>820</v>
      </c>
      <c r="C13226" t="s">
        <v>821</v>
      </c>
      <c r="D13226" t="s">
        <v>822</v>
      </c>
      <c r="E13226" t="s">
        <v>823</v>
      </c>
      <c r="F13226" t="s">
        <v>898</v>
      </c>
      <c r="G13226" t="s">
        <v>899</v>
      </c>
      <c r="H13226" t="s">
        <v>1150</v>
      </c>
      <c r="I13226">
        <v>213</v>
      </c>
      <c r="J13226" t="s">
        <v>1151</v>
      </c>
      <c r="K13226" t="s">
        <v>842</v>
      </c>
      <c r="L13226" t="s">
        <v>238</v>
      </c>
      <c r="M13226" t="s">
        <v>829</v>
      </c>
      <c r="N13226" t="s">
        <v>829</v>
      </c>
      <c r="O13226" t="s">
        <v>829</v>
      </c>
      <c r="P13226" t="s">
        <v>829</v>
      </c>
      <c r="Q13226" t="s">
        <v>829</v>
      </c>
      <c r="R13226" t="s">
        <v>829</v>
      </c>
      <c r="S13226">
        <v>613389</v>
      </c>
      <c r="T13226">
        <v>175122</v>
      </c>
      <c r="U13226">
        <v>438267</v>
      </c>
      <c r="V13226">
        <v>19</v>
      </c>
    </row>
    <row r="13227" spans="1:22" x14ac:dyDescent="0.3">
      <c r="A13227">
        <v>202223</v>
      </c>
      <c r="B13227" t="s">
        <v>820</v>
      </c>
      <c r="C13227" t="s">
        <v>821</v>
      </c>
      <c r="D13227" t="s">
        <v>822</v>
      </c>
      <c r="E13227" t="s">
        <v>823</v>
      </c>
      <c r="F13227" t="s">
        <v>898</v>
      </c>
      <c r="G13227" t="s">
        <v>899</v>
      </c>
      <c r="H13227" t="s">
        <v>1150</v>
      </c>
      <c r="I13227">
        <v>213</v>
      </c>
      <c r="J13227" t="s">
        <v>1151</v>
      </c>
      <c r="K13227" t="s">
        <v>842</v>
      </c>
      <c r="L13227" t="s">
        <v>238</v>
      </c>
      <c r="M13227" t="s">
        <v>829</v>
      </c>
      <c r="N13227" t="s">
        <v>829</v>
      </c>
      <c r="O13227" t="s">
        <v>829</v>
      </c>
      <c r="P13227" t="s">
        <v>829</v>
      </c>
      <c r="Q13227" t="s">
        <v>829</v>
      </c>
      <c r="R13227" t="s">
        <v>829</v>
      </c>
      <c r="S13227">
        <v>568490</v>
      </c>
      <c r="T13227">
        <v>295320</v>
      </c>
      <c r="U13227">
        <v>273170</v>
      </c>
      <c r="V13227">
        <v>12</v>
      </c>
    </row>
    <row r="13228" spans="1:22" x14ac:dyDescent="0.3">
      <c r="A13228">
        <v>202324</v>
      </c>
      <c r="B13228" t="s">
        <v>820</v>
      </c>
      <c r="C13228" t="s">
        <v>821</v>
      </c>
      <c r="D13228" t="s">
        <v>822</v>
      </c>
      <c r="E13228" t="s">
        <v>823</v>
      </c>
      <c r="F13228" t="s">
        <v>898</v>
      </c>
      <c r="G13228" t="s">
        <v>899</v>
      </c>
      <c r="H13228" t="s">
        <v>1150</v>
      </c>
      <c r="I13228">
        <v>213</v>
      </c>
      <c r="J13228" t="s">
        <v>1151</v>
      </c>
      <c r="K13228" t="s">
        <v>842</v>
      </c>
      <c r="L13228" t="s">
        <v>238</v>
      </c>
      <c r="M13228" t="s">
        <v>829</v>
      </c>
      <c r="N13228" t="s">
        <v>829</v>
      </c>
      <c r="O13228" t="s">
        <v>829</v>
      </c>
      <c r="P13228" t="s">
        <v>829</v>
      </c>
      <c r="Q13228" t="s">
        <v>829</v>
      </c>
      <c r="R13228" t="s">
        <v>829</v>
      </c>
      <c r="S13228">
        <v>795049</v>
      </c>
      <c r="T13228">
        <v>0</v>
      </c>
      <c r="U13228">
        <v>795049</v>
      </c>
      <c r="V13228">
        <v>36</v>
      </c>
    </row>
    <row r="13229" spans="1:22" x14ac:dyDescent="0.3">
      <c r="A13229">
        <v>202122</v>
      </c>
      <c r="B13229" t="s">
        <v>820</v>
      </c>
      <c r="C13229" t="s">
        <v>821</v>
      </c>
      <c r="D13229" t="s">
        <v>822</v>
      </c>
      <c r="E13229" t="s">
        <v>823</v>
      </c>
      <c r="F13229" t="s">
        <v>898</v>
      </c>
      <c r="G13229" t="s">
        <v>899</v>
      </c>
      <c r="H13229" t="s">
        <v>1150</v>
      </c>
      <c r="I13229">
        <v>213</v>
      </c>
      <c r="J13229" t="s">
        <v>1151</v>
      </c>
      <c r="K13229" t="s">
        <v>842</v>
      </c>
      <c r="L13229" t="s">
        <v>240</v>
      </c>
      <c r="M13229" t="s">
        <v>829</v>
      </c>
      <c r="N13229" t="s">
        <v>829</v>
      </c>
      <c r="O13229" t="s">
        <v>829</v>
      </c>
      <c r="P13229" t="s">
        <v>829</v>
      </c>
      <c r="Q13229" t="s">
        <v>829</v>
      </c>
      <c r="R13229" t="s">
        <v>829</v>
      </c>
      <c r="S13229">
        <v>125612</v>
      </c>
      <c r="T13229">
        <v>0</v>
      </c>
      <c r="U13229">
        <v>125612</v>
      </c>
      <c r="V13229">
        <v>6</v>
      </c>
    </row>
    <row r="13230" spans="1:22" x14ac:dyDescent="0.3">
      <c r="A13230">
        <v>202223</v>
      </c>
      <c r="B13230" t="s">
        <v>820</v>
      </c>
      <c r="C13230" t="s">
        <v>821</v>
      </c>
      <c r="D13230" t="s">
        <v>822</v>
      </c>
      <c r="E13230" t="s">
        <v>823</v>
      </c>
      <c r="F13230" t="s">
        <v>898</v>
      </c>
      <c r="G13230" t="s">
        <v>899</v>
      </c>
      <c r="H13230" t="s">
        <v>1150</v>
      </c>
      <c r="I13230">
        <v>213</v>
      </c>
      <c r="J13230" t="s">
        <v>1151</v>
      </c>
      <c r="K13230" t="s">
        <v>842</v>
      </c>
      <c r="L13230" t="s">
        <v>240</v>
      </c>
      <c r="M13230" t="s">
        <v>829</v>
      </c>
      <c r="N13230" t="s">
        <v>829</v>
      </c>
      <c r="O13230" t="s">
        <v>829</v>
      </c>
      <c r="P13230" t="s">
        <v>829</v>
      </c>
      <c r="Q13230" t="s">
        <v>829</v>
      </c>
      <c r="R13230" t="s">
        <v>829</v>
      </c>
      <c r="S13230">
        <v>855732</v>
      </c>
      <c r="T13230">
        <v>23598</v>
      </c>
      <c r="U13230">
        <v>832134</v>
      </c>
      <c r="V13230">
        <v>37</v>
      </c>
    </row>
    <row r="13231" spans="1:22" x14ac:dyDescent="0.3">
      <c r="A13231">
        <v>202324</v>
      </c>
      <c r="B13231" t="s">
        <v>820</v>
      </c>
      <c r="C13231" t="s">
        <v>821</v>
      </c>
      <c r="D13231" t="s">
        <v>822</v>
      </c>
      <c r="E13231" t="s">
        <v>823</v>
      </c>
      <c r="F13231" t="s">
        <v>898</v>
      </c>
      <c r="G13231" t="s">
        <v>899</v>
      </c>
      <c r="H13231" t="s">
        <v>1150</v>
      </c>
      <c r="I13231">
        <v>213</v>
      </c>
      <c r="J13231" t="s">
        <v>1151</v>
      </c>
      <c r="K13231" t="s">
        <v>842</v>
      </c>
      <c r="L13231" t="s">
        <v>240</v>
      </c>
      <c r="M13231" t="s">
        <v>829</v>
      </c>
      <c r="N13231" t="s">
        <v>829</v>
      </c>
      <c r="O13231" t="s">
        <v>829</v>
      </c>
      <c r="P13231" t="s">
        <v>829</v>
      </c>
      <c r="Q13231" t="s">
        <v>829</v>
      </c>
      <c r="R13231" t="s">
        <v>829</v>
      </c>
      <c r="S13231">
        <v>616623</v>
      </c>
      <c r="T13231">
        <v>0</v>
      </c>
      <c r="U13231">
        <v>616623</v>
      </c>
      <c r="V13231">
        <v>28</v>
      </c>
    </row>
    <row r="13232" spans="1:22" x14ac:dyDescent="0.3">
      <c r="A13232">
        <v>202122</v>
      </c>
      <c r="B13232" t="s">
        <v>820</v>
      </c>
      <c r="C13232" t="s">
        <v>821</v>
      </c>
      <c r="D13232" t="s">
        <v>822</v>
      </c>
      <c r="E13232" t="s">
        <v>823</v>
      </c>
      <c r="F13232" t="s">
        <v>898</v>
      </c>
      <c r="G13232" t="s">
        <v>899</v>
      </c>
      <c r="H13232" t="s">
        <v>1150</v>
      </c>
      <c r="I13232">
        <v>213</v>
      </c>
      <c r="J13232" t="s">
        <v>1151</v>
      </c>
      <c r="K13232" t="s">
        <v>842</v>
      </c>
      <c r="L13232" t="s">
        <v>843</v>
      </c>
      <c r="M13232" t="s">
        <v>829</v>
      </c>
      <c r="N13232" t="s">
        <v>829</v>
      </c>
      <c r="O13232" t="s">
        <v>829</v>
      </c>
      <c r="P13232" t="s">
        <v>829</v>
      </c>
      <c r="Q13232" t="s">
        <v>829</v>
      </c>
      <c r="R13232" t="s">
        <v>829</v>
      </c>
      <c r="S13232">
        <v>94416</v>
      </c>
      <c r="T13232">
        <v>3557</v>
      </c>
      <c r="U13232">
        <v>90859</v>
      </c>
      <c r="V13232">
        <v>4</v>
      </c>
    </row>
    <row r="13233" spans="1:22" x14ac:dyDescent="0.3">
      <c r="A13233">
        <v>202223</v>
      </c>
      <c r="B13233" t="s">
        <v>820</v>
      </c>
      <c r="C13233" t="s">
        <v>821</v>
      </c>
      <c r="D13233" t="s">
        <v>822</v>
      </c>
      <c r="E13233" t="s">
        <v>823</v>
      </c>
      <c r="F13233" t="s">
        <v>898</v>
      </c>
      <c r="G13233" t="s">
        <v>899</v>
      </c>
      <c r="H13233" t="s">
        <v>1150</v>
      </c>
      <c r="I13233">
        <v>213</v>
      </c>
      <c r="J13233" t="s">
        <v>1151</v>
      </c>
      <c r="K13233" t="s">
        <v>842</v>
      </c>
      <c r="L13233" t="s">
        <v>843</v>
      </c>
      <c r="M13233" t="s">
        <v>829</v>
      </c>
      <c r="N13233" t="s">
        <v>829</v>
      </c>
      <c r="O13233" t="s">
        <v>829</v>
      </c>
      <c r="P13233" t="s">
        <v>829</v>
      </c>
      <c r="Q13233" t="s">
        <v>829</v>
      </c>
      <c r="R13233" t="s">
        <v>829</v>
      </c>
      <c r="S13233">
        <v>50190</v>
      </c>
      <c r="T13233">
        <v>0</v>
      </c>
      <c r="U13233">
        <v>50190</v>
      </c>
      <c r="V13233">
        <v>2</v>
      </c>
    </row>
    <row r="13234" spans="1:22" x14ac:dyDescent="0.3">
      <c r="A13234">
        <v>202324</v>
      </c>
      <c r="B13234" t="s">
        <v>820</v>
      </c>
      <c r="C13234" t="s">
        <v>821</v>
      </c>
      <c r="D13234" t="s">
        <v>822</v>
      </c>
      <c r="E13234" t="s">
        <v>823</v>
      </c>
      <c r="F13234" t="s">
        <v>898</v>
      </c>
      <c r="G13234" t="s">
        <v>899</v>
      </c>
      <c r="H13234" t="s">
        <v>1150</v>
      </c>
      <c r="I13234">
        <v>213</v>
      </c>
      <c r="J13234" t="s">
        <v>1151</v>
      </c>
      <c r="K13234" t="s">
        <v>842</v>
      </c>
      <c r="L13234" t="s">
        <v>843</v>
      </c>
      <c r="M13234" t="s">
        <v>829</v>
      </c>
      <c r="N13234" t="s">
        <v>829</v>
      </c>
      <c r="O13234" t="s">
        <v>829</v>
      </c>
      <c r="P13234" t="s">
        <v>829</v>
      </c>
      <c r="Q13234" t="s">
        <v>829</v>
      </c>
      <c r="R13234" t="s">
        <v>829</v>
      </c>
      <c r="S13234">
        <v>63909</v>
      </c>
      <c r="T13234">
        <v>0</v>
      </c>
      <c r="U13234">
        <v>63909</v>
      </c>
      <c r="V13234">
        <v>3</v>
      </c>
    </row>
    <row r="13235" spans="1:22" x14ac:dyDescent="0.3">
      <c r="A13235">
        <v>202122</v>
      </c>
      <c r="B13235" t="s">
        <v>820</v>
      </c>
      <c r="C13235" t="s">
        <v>821</v>
      </c>
      <c r="D13235" t="s">
        <v>822</v>
      </c>
      <c r="E13235" t="s">
        <v>823</v>
      </c>
      <c r="F13235" t="s">
        <v>898</v>
      </c>
      <c r="G13235" t="s">
        <v>899</v>
      </c>
      <c r="H13235" t="s">
        <v>1150</v>
      </c>
      <c r="I13235">
        <v>213</v>
      </c>
      <c r="J13235" t="s">
        <v>1151</v>
      </c>
      <c r="K13235" t="s">
        <v>842</v>
      </c>
      <c r="L13235" t="s">
        <v>249</v>
      </c>
      <c r="M13235">
        <v>0</v>
      </c>
      <c r="N13235">
        <v>367389</v>
      </c>
      <c r="O13235">
        <v>273985</v>
      </c>
      <c r="P13235">
        <v>2048660</v>
      </c>
      <c r="Q13235">
        <v>37362</v>
      </c>
      <c r="R13235" t="s">
        <v>829</v>
      </c>
      <c r="S13235">
        <v>2727396</v>
      </c>
      <c r="T13235">
        <v>0</v>
      </c>
      <c r="U13235">
        <v>2727396</v>
      </c>
      <c r="V13235">
        <v>120</v>
      </c>
    </row>
    <row r="13236" spans="1:22" x14ac:dyDescent="0.3">
      <c r="A13236">
        <v>202223</v>
      </c>
      <c r="B13236" t="s">
        <v>820</v>
      </c>
      <c r="C13236" t="s">
        <v>821</v>
      </c>
      <c r="D13236" t="s">
        <v>822</v>
      </c>
      <c r="E13236" t="s">
        <v>823</v>
      </c>
      <c r="F13236" t="s">
        <v>898</v>
      </c>
      <c r="G13236" t="s">
        <v>899</v>
      </c>
      <c r="H13236" t="s">
        <v>1150</v>
      </c>
      <c r="I13236">
        <v>213</v>
      </c>
      <c r="J13236" t="s">
        <v>1151</v>
      </c>
      <c r="K13236" t="s">
        <v>842</v>
      </c>
      <c r="L13236" t="s">
        <v>249</v>
      </c>
      <c r="M13236">
        <v>0</v>
      </c>
      <c r="N13236">
        <v>381728</v>
      </c>
      <c r="O13236">
        <v>284679</v>
      </c>
      <c r="P13236">
        <v>2128619</v>
      </c>
      <c r="Q13236">
        <v>38820</v>
      </c>
      <c r="R13236" t="s">
        <v>829</v>
      </c>
      <c r="S13236">
        <v>2833845</v>
      </c>
      <c r="T13236">
        <v>0</v>
      </c>
      <c r="U13236">
        <v>2833845</v>
      </c>
      <c r="V13236">
        <v>126</v>
      </c>
    </row>
    <row r="13237" spans="1:22" x14ac:dyDescent="0.3">
      <c r="A13237">
        <v>202324</v>
      </c>
      <c r="B13237" t="s">
        <v>820</v>
      </c>
      <c r="C13237" t="s">
        <v>821</v>
      </c>
      <c r="D13237" t="s">
        <v>822</v>
      </c>
      <c r="E13237" t="s">
        <v>823</v>
      </c>
      <c r="F13237" t="s">
        <v>898</v>
      </c>
      <c r="G13237" t="s">
        <v>899</v>
      </c>
      <c r="H13237" t="s">
        <v>1150</v>
      </c>
      <c r="I13237">
        <v>213</v>
      </c>
      <c r="J13237" t="s">
        <v>1151</v>
      </c>
      <c r="K13237" t="s">
        <v>842</v>
      </c>
      <c r="L13237" t="s">
        <v>249</v>
      </c>
      <c r="M13237">
        <v>0</v>
      </c>
      <c r="N13237">
        <v>529286</v>
      </c>
      <c r="O13237">
        <v>400800</v>
      </c>
      <c r="P13237">
        <v>2559829</v>
      </c>
      <c r="Q13237">
        <v>17882</v>
      </c>
      <c r="R13237" t="s">
        <v>829</v>
      </c>
      <c r="S13237">
        <v>3507798</v>
      </c>
      <c r="T13237">
        <v>0</v>
      </c>
      <c r="U13237">
        <v>3507798</v>
      </c>
      <c r="V13237">
        <v>159</v>
      </c>
    </row>
    <row r="13238" spans="1:22" x14ac:dyDescent="0.3">
      <c r="A13238">
        <v>202122</v>
      </c>
      <c r="B13238" t="s">
        <v>820</v>
      </c>
      <c r="C13238" t="s">
        <v>821</v>
      </c>
      <c r="D13238" t="s">
        <v>822</v>
      </c>
      <c r="E13238" t="s">
        <v>823</v>
      </c>
      <c r="F13238" t="s">
        <v>898</v>
      </c>
      <c r="G13238" t="s">
        <v>899</v>
      </c>
      <c r="H13238" t="s">
        <v>1150</v>
      </c>
      <c r="I13238">
        <v>213</v>
      </c>
      <c r="J13238" t="s">
        <v>1151</v>
      </c>
      <c r="K13238" t="s">
        <v>842</v>
      </c>
      <c r="L13238" t="s">
        <v>844</v>
      </c>
      <c r="M13238">
        <v>0</v>
      </c>
      <c r="N13238">
        <v>0</v>
      </c>
      <c r="O13238">
        <v>0</v>
      </c>
      <c r="P13238">
        <v>0</v>
      </c>
      <c r="Q13238">
        <v>0</v>
      </c>
      <c r="R13238" t="s">
        <v>829</v>
      </c>
      <c r="S13238">
        <v>0</v>
      </c>
      <c r="T13238">
        <v>0</v>
      </c>
      <c r="U13238">
        <v>0</v>
      </c>
      <c r="V13238">
        <v>0</v>
      </c>
    </row>
    <row r="13239" spans="1:22" x14ac:dyDescent="0.3">
      <c r="A13239">
        <v>202223</v>
      </c>
      <c r="B13239" t="s">
        <v>820</v>
      </c>
      <c r="C13239" t="s">
        <v>821</v>
      </c>
      <c r="D13239" t="s">
        <v>822</v>
      </c>
      <c r="E13239" t="s">
        <v>823</v>
      </c>
      <c r="F13239" t="s">
        <v>898</v>
      </c>
      <c r="G13239" t="s">
        <v>899</v>
      </c>
      <c r="H13239" t="s">
        <v>1150</v>
      </c>
      <c r="I13239">
        <v>213</v>
      </c>
      <c r="J13239" t="s">
        <v>1151</v>
      </c>
      <c r="K13239" t="s">
        <v>842</v>
      </c>
      <c r="L13239" t="s">
        <v>844</v>
      </c>
      <c r="M13239">
        <v>0</v>
      </c>
      <c r="N13239">
        <v>0</v>
      </c>
      <c r="O13239">
        <v>0</v>
      </c>
      <c r="P13239">
        <v>0</v>
      </c>
      <c r="Q13239">
        <v>0</v>
      </c>
      <c r="R13239" t="s">
        <v>829</v>
      </c>
      <c r="S13239">
        <v>0</v>
      </c>
      <c r="T13239">
        <v>0</v>
      </c>
      <c r="U13239">
        <v>0</v>
      </c>
      <c r="V13239">
        <v>0</v>
      </c>
    </row>
    <row r="13240" spans="1:22" x14ac:dyDescent="0.3">
      <c r="A13240">
        <v>202324</v>
      </c>
      <c r="B13240" t="s">
        <v>820</v>
      </c>
      <c r="C13240" t="s">
        <v>821</v>
      </c>
      <c r="D13240" t="s">
        <v>822</v>
      </c>
      <c r="E13240" t="s">
        <v>823</v>
      </c>
      <c r="F13240" t="s">
        <v>898</v>
      </c>
      <c r="G13240" t="s">
        <v>899</v>
      </c>
      <c r="H13240" t="s">
        <v>1150</v>
      </c>
      <c r="I13240">
        <v>213</v>
      </c>
      <c r="J13240" t="s">
        <v>1151</v>
      </c>
      <c r="K13240" t="s">
        <v>842</v>
      </c>
      <c r="L13240" t="s">
        <v>844</v>
      </c>
      <c r="M13240">
        <v>0</v>
      </c>
      <c r="N13240">
        <v>0</v>
      </c>
      <c r="O13240">
        <v>0</v>
      </c>
      <c r="P13240">
        <v>0</v>
      </c>
      <c r="Q13240">
        <v>0</v>
      </c>
      <c r="R13240" t="s">
        <v>829</v>
      </c>
      <c r="S13240">
        <v>0</v>
      </c>
      <c r="T13240">
        <v>0</v>
      </c>
      <c r="U13240">
        <v>0</v>
      </c>
      <c r="V13240">
        <v>0</v>
      </c>
    </row>
    <row r="13241" spans="1:22" x14ac:dyDescent="0.3">
      <c r="A13241">
        <v>202122</v>
      </c>
      <c r="B13241" t="s">
        <v>820</v>
      </c>
      <c r="C13241" t="s">
        <v>821</v>
      </c>
      <c r="D13241" t="s">
        <v>822</v>
      </c>
      <c r="E13241" t="s">
        <v>823</v>
      </c>
      <c r="F13241" t="s">
        <v>898</v>
      </c>
      <c r="G13241" t="s">
        <v>899</v>
      </c>
      <c r="H13241" t="s">
        <v>1150</v>
      </c>
      <c r="I13241">
        <v>213</v>
      </c>
      <c r="J13241" t="s">
        <v>1151</v>
      </c>
      <c r="K13241" t="s">
        <v>842</v>
      </c>
      <c r="L13241" t="s">
        <v>251</v>
      </c>
      <c r="M13241" t="s">
        <v>829</v>
      </c>
      <c r="N13241" t="s">
        <v>829</v>
      </c>
      <c r="O13241">
        <v>124539</v>
      </c>
      <c r="P13241">
        <v>498154</v>
      </c>
      <c r="Q13241">
        <v>6227</v>
      </c>
      <c r="R13241">
        <v>186808</v>
      </c>
      <c r="S13241">
        <v>815728</v>
      </c>
      <c r="T13241">
        <v>0</v>
      </c>
      <c r="U13241">
        <v>815728</v>
      </c>
      <c r="V13241">
        <v>36</v>
      </c>
    </row>
    <row r="13242" spans="1:22" x14ac:dyDescent="0.3">
      <c r="A13242">
        <v>202223</v>
      </c>
      <c r="B13242" t="s">
        <v>820</v>
      </c>
      <c r="C13242" t="s">
        <v>821</v>
      </c>
      <c r="D13242" t="s">
        <v>822</v>
      </c>
      <c r="E13242" t="s">
        <v>823</v>
      </c>
      <c r="F13242" t="s">
        <v>898</v>
      </c>
      <c r="G13242" t="s">
        <v>899</v>
      </c>
      <c r="H13242" t="s">
        <v>1150</v>
      </c>
      <c r="I13242">
        <v>213</v>
      </c>
      <c r="J13242" t="s">
        <v>1151</v>
      </c>
      <c r="K13242" t="s">
        <v>842</v>
      </c>
      <c r="L13242" t="s">
        <v>251</v>
      </c>
      <c r="M13242" t="s">
        <v>829</v>
      </c>
      <c r="N13242" t="s">
        <v>829</v>
      </c>
      <c r="O13242">
        <v>129399</v>
      </c>
      <c r="P13242">
        <v>517597</v>
      </c>
      <c r="Q13242">
        <v>6470</v>
      </c>
      <c r="R13242">
        <v>181159</v>
      </c>
      <c r="S13242">
        <v>834626</v>
      </c>
      <c r="T13242">
        <v>0</v>
      </c>
      <c r="U13242">
        <v>834626</v>
      </c>
      <c r="V13242">
        <v>37</v>
      </c>
    </row>
    <row r="13243" spans="1:22" x14ac:dyDescent="0.3">
      <c r="A13243">
        <v>202324</v>
      </c>
      <c r="B13243" t="s">
        <v>820</v>
      </c>
      <c r="C13243" t="s">
        <v>821</v>
      </c>
      <c r="D13243" t="s">
        <v>822</v>
      </c>
      <c r="E13243" t="s">
        <v>823</v>
      </c>
      <c r="F13243" t="s">
        <v>898</v>
      </c>
      <c r="G13243" t="s">
        <v>899</v>
      </c>
      <c r="H13243" t="s">
        <v>1150</v>
      </c>
      <c r="I13243">
        <v>213</v>
      </c>
      <c r="J13243" t="s">
        <v>1151</v>
      </c>
      <c r="K13243" t="s">
        <v>842</v>
      </c>
      <c r="L13243" t="s">
        <v>251</v>
      </c>
      <c r="M13243" t="s">
        <v>829</v>
      </c>
      <c r="N13243" t="s">
        <v>829</v>
      </c>
      <c r="O13243">
        <v>82785</v>
      </c>
      <c r="P13243">
        <v>815242</v>
      </c>
      <c r="Q13243">
        <v>1290</v>
      </c>
      <c r="R13243">
        <v>143935</v>
      </c>
      <c r="S13243">
        <v>1043252</v>
      </c>
      <c r="T13243">
        <v>0</v>
      </c>
      <c r="U13243">
        <v>1043252</v>
      </c>
      <c r="V13243">
        <v>47</v>
      </c>
    </row>
    <row r="13244" spans="1:22" x14ac:dyDescent="0.3">
      <c r="A13244">
        <v>202122</v>
      </c>
      <c r="B13244" t="s">
        <v>820</v>
      </c>
      <c r="C13244" t="s">
        <v>821</v>
      </c>
      <c r="D13244" t="s">
        <v>822</v>
      </c>
      <c r="E13244" t="s">
        <v>823</v>
      </c>
      <c r="F13244" t="s">
        <v>898</v>
      </c>
      <c r="G13244" t="s">
        <v>899</v>
      </c>
      <c r="H13244" t="s">
        <v>1150</v>
      </c>
      <c r="I13244">
        <v>213</v>
      </c>
      <c r="J13244" t="s">
        <v>1151</v>
      </c>
      <c r="K13244" t="s">
        <v>842</v>
      </c>
      <c r="L13244" t="s">
        <v>253</v>
      </c>
      <c r="M13244" t="s">
        <v>829</v>
      </c>
      <c r="N13244" t="s">
        <v>829</v>
      </c>
      <c r="O13244">
        <v>24908</v>
      </c>
      <c r="P13244">
        <v>386070</v>
      </c>
      <c r="Q13244">
        <v>0</v>
      </c>
      <c r="R13244">
        <v>435885</v>
      </c>
      <c r="S13244">
        <v>846863</v>
      </c>
      <c r="T13244">
        <v>0</v>
      </c>
      <c r="U13244">
        <v>846863</v>
      </c>
      <c r="V13244">
        <v>37</v>
      </c>
    </row>
    <row r="13245" spans="1:22" x14ac:dyDescent="0.3">
      <c r="A13245">
        <v>202223</v>
      </c>
      <c r="B13245" t="s">
        <v>820</v>
      </c>
      <c r="C13245" t="s">
        <v>821</v>
      </c>
      <c r="D13245" t="s">
        <v>822</v>
      </c>
      <c r="E13245" t="s">
        <v>823</v>
      </c>
      <c r="F13245" t="s">
        <v>898</v>
      </c>
      <c r="G13245" t="s">
        <v>899</v>
      </c>
      <c r="H13245" t="s">
        <v>1150</v>
      </c>
      <c r="I13245">
        <v>213</v>
      </c>
      <c r="J13245" t="s">
        <v>1151</v>
      </c>
      <c r="K13245" t="s">
        <v>842</v>
      </c>
      <c r="L13245" t="s">
        <v>253</v>
      </c>
      <c r="M13245" t="s">
        <v>829</v>
      </c>
      <c r="N13245" t="s">
        <v>829</v>
      </c>
      <c r="O13245">
        <v>25880</v>
      </c>
      <c r="P13245">
        <v>401138</v>
      </c>
      <c r="Q13245">
        <v>0</v>
      </c>
      <c r="R13245">
        <v>465838</v>
      </c>
      <c r="S13245">
        <v>892855</v>
      </c>
      <c r="T13245">
        <v>0</v>
      </c>
      <c r="U13245">
        <v>892855</v>
      </c>
      <c r="V13245">
        <v>40</v>
      </c>
    </row>
    <row r="13246" spans="1:22" x14ac:dyDescent="0.3">
      <c r="A13246">
        <v>202324</v>
      </c>
      <c r="B13246" t="s">
        <v>820</v>
      </c>
      <c r="C13246" t="s">
        <v>821</v>
      </c>
      <c r="D13246" t="s">
        <v>822</v>
      </c>
      <c r="E13246" t="s">
        <v>823</v>
      </c>
      <c r="F13246" t="s">
        <v>898</v>
      </c>
      <c r="G13246" t="s">
        <v>899</v>
      </c>
      <c r="H13246" t="s">
        <v>1150</v>
      </c>
      <c r="I13246">
        <v>213</v>
      </c>
      <c r="J13246" t="s">
        <v>1151</v>
      </c>
      <c r="K13246" t="s">
        <v>842</v>
      </c>
      <c r="L13246" t="s">
        <v>253</v>
      </c>
      <c r="M13246" t="s">
        <v>829</v>
      </c>
      <c r="N13246" t="s">
        <v>829</v>
      </c>
      <c r="O13246">
        <v>63000</v>
      </c>
      <c r="P13246">
        <v>241817</v>
      </c>
      <c r="Q13246">
        <v>0</v>
      </c>
      <c r="R13246">
        <v>612265</v>
      </c>
      <c r="S13246">
        <v>917082</v>
      </c>
      <c r="T13246">
        <v>0</v>
      </c>
      <c r="U13246">
        <v>917082</v>
      </c>
      <c r="V13246">
        <v>42</v>
      </c>
    </row>
    <row r="13247" spans="1:22" x14ac:dyDescent="0.3">
      <c r="A13247">
        <v>202122</v>
      </c>
      <c r="B13247" t="s">
        <v>820</v>
      </c>
      <c r="C13247" t="s">
        <v>821</v>
      </c>
      <c r="D13247" t="s">
        <v>822</v>
      </c>
      <c r="E13247" t="s">
        <v>823</v>
      </c>
      <c r="F13247" t="s">
        <v>898</v>
      </c>
      <c r="G13247" t="s">
        <v>899</v>
      </c>
      <c r="H13247" t="s">
        <v>1150</v>
      </c>
      <c r="I13247">
        <v>213</v>
      </c>
      <c r="J13247" t="s">
        <v>1151</v>
      </c>
      <c r="K13247" t="s">
        <v>842</v>
      </c>
      <c r="L13247" t="s">
        <v>845</v>
      </c>
      <c r="M13247" t="s">
        <v>829</v>
      </c>
      <c r="N13247" t="s">
        <v>829</v>
      </c>
      <c r="O13247">
        <v>0</v>
      </c>
      <c r="P13247">
        <v>0</v>
      </c>
      <c r="Q13247">
        <v>0</v>
      </c>
      <c r="R13247">
        <v>0</v>
      </c>
      <c r="S13247">
        <v>0</v>
      </c>
      <c r="T13247">
        <v>0</v>
      </c>
      <c r="U13247">
        <v>0</v>
      </c>
      <c r="V13247">
        <v>0</v>
      </c>
    </row>
    <row r="13248" spans="1:22" x14ac:dyDescent="0.3">
      <c r="A13248">
        <v>202223</v>
      </c>
      <c r="B13248" t="s">
        <v>820</v>
      </c>
      <c r="C13248" t="s">
        <v>821</v>
      </c>
      <c r="D13248" t="s">
        <v>822</v>
      </c>
      <c r="E13248" t="s">
        <v>823</v>
      </c>
      <c r="F13248" t="s">
        <v>898</v>
      </c>
      <c r="G13248" t="s">
        <v>899</v>
      </c>
      <c r="H13248" t="s">
        <v>1150</v>
      </c>
      <c r="I13248">
        <v>213</v>
      </c>
      <c r="J13248" t="s">
        <v>1151</v>
      </c>
      <c r="K13248" t="s">
        <v>842</v>
      </c>
      <c r="L13248" t="s">
        <v>845</v>
      </c>
      <c r="M13248" t="s">
        <v>829</v>
      </c>
      <c r="N13248" t="s">
        <v>829</v>
      </c>
      <c r="O13248">
        <v>0</v>
      </c>
      <c r="P13248">
        <v>0</v>
      </c>
      <c r="Q13248">
        <v>0</v>
      </c>
      <c r="R13248">
        <v>0</v>
      </c>
      <c r="S13248">
        <v>0</v>
      </c>
      <c r="T13248">
        <v>0</v>
      </c>
      <c r="U13248">
        <v>0</v>
      </c>
      <c r="V13248">
        <v>0</v>
      </c>
    </row>
    <row r="13249" spans="1:22" x14ac:dyDescent="0.3">
      <c r="A13249">
        <v>202324</v>
      </c>
      <c r="B13249" t="s">
        <v>820</v>
      </c>
      <c r="C13249" t="s">
        <v>821</v>
      </c>
      <c r="D13249" t="s">
        <v>822</v>
      </c>
      <c r="E13249" t="s">
        <v>823</v>
      </c>
      <c r="F13249" t="s">
        <v>898</v>
      </c>
      <c r="G13249" t="s">
        <v>899</v>
      </c>
      <c r="H13249" t="s">
        <v>1150</v>
      </c>
      <c r="I13249">
        <v>213</v>
      </c>
      <c r="J13249" t="s">
        <v>1151</v>
      </c>
      <c r="K13249" t="s">
        <v>842</v>
      </c>
      <c r="L13249" t="s">
        <v>845</v>
      </c>
      <c r="M13249" t="s">
        <v>829</v>
      </c>
      <c r="N13249" t="s">
        <v>829</v>
      </c>
      <c r="O13249">
        <v>0</v>
      </c>
      <c r="P13249">
        <v>0</v>
      </c>
      <c r="Q13249">
        <v>0</v>
      </c>
      <c r="R13249">
        <v>0</v>
      </c>
      <c r="S13249">
        <v>0</v>
      </c>
      <c r="T13249">
        <v>0</v>
      </c>
      <c r="U13249">
        <v>0</v>
      </c>
      <c r="V13249">
        <v>0</v>
      </c>
    </row>
    <row r="13250" spans="1:22" x14ac:dyDescent="0.3">
      <c r="A13250">
        <v>202324</v>
      </c>
      <c r="B13250" t="s">
        <v>820</v>
      </c>
      <c r="C13250" t="s">
        <v>821</v>
      </c>
      <c r="D13250" t="s">
        <v>822</v>
      </c>
      <c r="E13250" t="s">
        <v>823</v>
      </c>
      <c r="F13250" t="s">
        <v>866</v>
      </c>
      <c r="G13250" t="s">
        <v>867</v>
      </c>
      <c r="H13250" t="s">
        <v>1152</v>
      </c>
      <c r="I13250">
        <v>943</v>
      </c>
      <c r="J13250" t="s">
        <v>1153</v>
      </c>
      <c r="K13250" t="s">
        <v>828</v>
      </c>
      <c r="L13250" t="s">
        <v>336</v>
      </c>
      <c r="M13250" t="s">
        <v>829</v>
      </c>
      <c r="N13250" t="s">
        <v>829</v>
      </c>
      <c r="O13250" t="s">
        <v>829</v>
      </c>
      <c r="P13250" t="s">
        <v>829</v>
      </c>
      <c r="Q13250" t="s">
        <v>829</v>
      </c>
      <c r="R13250" t="s">
        <v>829</v>
      </c>
      <c r="S13250" t="s">
        <v>829</v>
      </c>
      <c r="T13250" t="s">
        <v>829</v>
      </c>
      <c r="U13250" t="s">
        <v>829</v>
      </c>
      <c r="V13250">
        <v>0</v>
      </c>
    </row>
    <row r="13251" spans="1:22" x14ac:dyDescent="0.3">
      <c r="A13251">
        <v>202324</v>
      </c>
      <c r="B13251" t="s">
        <v>820</v>
      </c>
      <c r="C13251" t="s">
        <v>821</v>
      </c>
      <c r="D13251" t="s">
        <v>822</v>
      </c>
      <c r="E13251" t="s">
        <v>823</v>
      </c>
      <c r="F13251" t="s">
        <v>866</v>
      </c>
      <c r="G13251" t="s">
        <v>867</v>
      </c>
      <c r="H13251" t="s">
        <v>1152</v>
      </c>
      <c r="I13251">
        <v>943</v>
      </c>
      <c r="J13251" t="s">
        <v>1153</v>
      </c>
      <c r="K13251" t="s">
        <v>828</v>
      </c>
      <c r="L13251" t="s">
        <v>235</v>
      </c>
      <c r="M13251" t="s">
        <v>829</v>
      </c>
      <c r="N13251" t="s">
        <v>829</v>
      </c>
      <c r="O13251" t="s">
        <v>829</v>
      </c>
      <c r="P13251" t="s">
        <v>829</v>
      </c>
      <c r="Q13251" t="s">
        <v>829</v>
      </c>
      <c r="R13251" t="s">
        <v>829</v>
      </c>
      <c r="S13251" t="s">
        <v>829</v>
      </c>
      <c r="T13251" t="s">
        <v>829</v>
      </c>
      <c r="U13251" t="s">
        <v>829</v>
      </c>
      <c r="V13251">
        <v>0</v>
      </c>
    </row>
    <row r="13252" spans="1:22" x14ac:dyDescent="0.3">
      <c r="A13252">
        <v>202324</v>
      </c>
      <c r="B13252" t="s">
        <v>820</v>
      </c>
      <c r="C13252" t="s">
        <v>821</v>
      </c>
      <c r="D13252" t="s">
        <v>822</v>
      </c>
      <c r="E13252" t="s">
        <v>823</v>
      </c>
      <c r="F13252" t="s">
        <v>866</v>
      </c>
      <c r="G13252" t="s">
        <v>867</v>
      </c>
      <c r="H13252" t="s">
        <v>1152</v>
      </c>
      <c r="I13252">
        <v>943</v>
      </c>
      <c r="J13252" t="s">
        <v>1153</v>
      </c>
      <c r="K13252" t="s">
        <v>828</v>
      </c>
      <c r="L13252" t="s">
        <v>534</v>
      </c>
      <c r="M13252" t="s">
        <v>829</v>
      </c>
      <c r="N13252" t="s">
        <v>829</v>
      </c>
      <c r="O13252" t="s">
        <v>829</v>
      </c>
      <c r="P13252" t="s">
        <v>829</v>
      </c>
      <c r="Q13252" t="s">
        <v>829</v>
      </c>
      <c r="R13252" t="s">
        <v>829</v>
      </c>
      <c r="S13252" t="s">
        <v>829</v>
      </c>
      <c r="T13252" t="s">
        <v>829</v>
      </c>
      <c r="U13252" t="s">
        <v>829</v>
      </c>
      <c r="V13252">
        <v>0</v>
      </c>
    </row>
    <row r="13253" spans="1:22" x14ac:dyDescent="0.3">
      <c r="A13253">
        <v>202324</v>
      </c>
      <c r="B13253" t="s">
        <v>820</v>
      </c>
      <c r="C13253" t="s">
        <v>821</v>
      </c>
      <c r="D13253" t="s">
        <v>822</v>
      </c>
      <c r="E13253" t="s">
        <v>823</v>
      </c>
      <c r="F13253" t="s">
        <v>866</v>
      </c>
      <c r="G13253" t="s">
        <v>867</v>
      </c>
      <c r="H13253" t="s">
        <v>1152</v>
      </c>
      <c r="I13253">
        <v>943</v>
      </c>
      <c r="J13253" t="s">
        <v>1153</v>
      </c>
      <c r="K13253" t="s">
        <v>828</v>
      </c>
      <c r="L13253" t="s">
        <v>603</v>
      </c>
      <c r="M13253" t="s">
        <v>829</v>
      </c>
      <c r="N13253" t="s">
        <v>829</v>
      </c>
      <c r="O13253" t="s">
        <v>829</v>
      </c>
      <c r="P13253" t="s">
        <v>829</v>
      </c>
      <c r="Q13253" t="s">
        <v>829</v>
      </c>
      <c r="R13253" t="s">
        <v>829</v>
      </c>
      <c r="S13253" t="s">
        <v>829</v>
      </c>
      <c r="T13253" t="s">
        <v>829</v>
      </c>
      <c r="U13253" t="s">
        <v>829</v>
      </c>
      <c r="V13253">
        <v>0</v>
      </c>
    </row>
    <row r="13254" spans="1:22" x14ac:dyDescent="0.3">
      <c r="A13254">
        <v>202324</v>
      </c>
      <c r="B13254" t="s">
        <v>820</v>
      </c>
      <c r="C13254" t="s">
        <v>821</v>
      </c>
      <c r="D13254" t="s">
        <v>822</v>
      </c>
      <c r="E13254" t="s">
        <v>823</v>
      </c>
      <c r="F13254" t="s">
        <v>866</v>
      </c>
      <c r="G13254" t="s">
        <v>867</v>
      </c>
      <c r="H13254" t="s">
        <v>1152</v>
      </c>
      <c r="I13254">
        <v>943</v>
      </c>
      <c r="J13254" t="s">
        <v>1153</v>
      </c>
      <c r="K13254" t="s">
        <v>828</v>
      </c>
      <c r="L13254" t="s">
        <v>606</v>
      </c>
      <c r="M13254" t="s">
        <v>829</v>
      </c>
      <c r="N13254" t="s">
        <v>829</v>
      </c>
      <c r="O13254" t="s">
        <v>829</v>
      </c>
      <c r="P13254" t="s">
        <v>829</v>
      </c>
      <c r="Q13254" t="s">
        <v>829</v>
      </c>
      <c r="R13254" t="s">
        <v>829</v>
      </c>
      <c r="S13254" t="s">
        <v>829</v>
      </c>
      <c r="T13254" t="s">
        <v>829</v>
      </c>
      <c r="U13254" t="s">
        <v>829</v>
      </c>
      <c r="V13254">
        <v>0</v>
      </c>
    </row>
    <row r="13255" spans="1:22" x14ac:dyDescent="0.3">
      <c r="A13255">
        <v>202324</v>
      </c>
      <c r="B13255" t="s">
        <v>820</v>
      </c>
      <c r="C13255" t="s">
        <v>821</v>
      </c>
      <c r="D13255" t="s">
        <v>822</v>
      </c>
      <c r="E13255" t="s">
        <v>823</v>
      </c>
      <c r="F13255" t="s">
        <v>866</v>
      </c>
      <c r="G13255" t="s">
        <v>867</v>
      </c>
      <c r="H13255" t="s">
        <v>1152</v>
      </c>
      <c r="I13255">
        <v>943</v>
      </c>
      <c r="J13255" t="s">
        <v>1153</v>
      </c>
      <c r="K13255" t="s">
        <v>828</v>
      </c>
      <c r="L13255" t="s">
        <v>830</v>
      </c>
      <c r="M13255" t="s">
        <v>829</v>
      </c>
      <c r="N13255" t="s">
        <v>829</v>
      </c>
      <c r="O13255" t="s">
        <v>829</v>
      </c>
      <c r="P13255" t="s">
        <v>829</v>
      </c>
      <c r="Q13255" t="s">
        <v>829</v>
      </c>
      <c r="R13255" t="s">
        <v>829</v>
      </c>
      <c r="S13255" t="s">
        <v>829</v>
      </c>
      <c r="T13255" t="s">
        <v>829</v>
      </c>
      <c r="U13255" t="s">
        <v>829</v>
      </c>
      <c r="V13255">
        <v>0</v>
      </c>
    </row>
    <row r="13256" spans="1:22" x14ac:dyDescent="0.3">
      <c r="A13256">
        <v>202324</v>
      </c>
      <c r="B13256" t="s">
        <v>820</v>
      </c>
      <c r="C13256" t="s">
        <v>821</v>
      </c>
      <c r="D13256" t="s">
        <v>822</v>
      </c>
      <c r="E13256" t="s">
        <v>823</v>
      </c>
      <c r="F13256" t="s">
        <v>866</v>
      </c>
      <c r="G13256" t="s">
        <v>867</v>
      </c>
      <c r="H13256" t="s">
        <v>1152</v>
      </c>
      <c r="I13256">
        <v>943</v>
      </c>
      <c r="J13256" t="s">
        <v>1153</v>
      </c>
      <c r="K13256" t="s">
        <v>828</v>
      </c>
      <c r="L13256" t="s">
        <v>537</v>
      </c>
      <c r="M13256" t="s">
        <v>829</v>
      </c>
      <c r="N13256" t="s">
        <v>829</v>
      </c>
      <c r="O13256" t="s">
        <v>829</v>
      </c>
      <c r="P13256" t="s">
        <v>829</v>
      </c>
      <c r="Q13256" t="s">
        <v>829</v>
      </c>
      <c r="R13256" t="s">
        <v>829</v>
      </c>
      <c r="S13256" t="s">
        <v>829</v>
      </c>
      <c r="T13256" t="s">
        <v>829</v>
      </c>
      <c r="U13256" t="s">
        <v>829</v>
      </c>
      <c r="V13256">
        <v>0</v>
      </c>
    </row>
    <row r="13257" spans="1:22" x14ac:dyDescent="0.3">
      <c r="A13257">
        <v>202324</v>
      </c>
      <c r="B13257" t="s">
        <v>820</v>
      </c>
      <c r="C13257" t="s">
        <v>821</v>
      </c>
      <c r="D13257" t="s">
        <v>822</v>
      </c>
      <c r="E13257" t="s">
        <v>823</v>
      </c>
      <c r="F13257" t="s">
        <v>866</v>
      </c>
      <c r="G13257" t="s">
        <v>867</v>
      </c>
      <c r="H13257" t="s">
        <v>1152</v>
      </c>
      <c r="I13257">
        <v>943</v>
      </c>
      <c r="J13257" t="s">
        <v>1153</v>
      </c>
      <c r="K13257" t="s">
        <v>828</v>
      </c>
      <c r="L13257" t="s">
        <v>572</v>
      </c>
      <c r="M13257" t="s">
        <v>829</v>
      </c>
      <c r="N13257" t="s">
        <v>829</v>
      </c>
      <c r="O13257" t="s">
        <v>829</v>
      </c>
      <c r="P13257" t="s">
        <v>829</v>
      </c>
      <c r="Q13257" t="s">
        <v>829</v>
      </c>
      <c r="R13257" t="s">
        <v>829</v>
      </c>
      <c r="S13257" t="s">
        <v>829</v>
      </c>
      <c r="T13257" t="s">
        <v>829</v>
      </c>
      <c r="U13257" t="s">
        <v>829</v>
      </c>
      <c r="V13257">
        <v>0</v>
      </c>
    </row>
    <row r="13258" spans="1:22" x14ac:dyDescent="0.3">
      <c r="A13258">
        <v>202324</v>
      </c>
      <c r="B13258" t="s">
        <v>820</v>
      </c>
      <c r="C13258" t="s">
        <v>821</v>
      </c>
      <c r="D13258" t="s">
        <v>822</v>
      </c>
      <c r="E13258" t="s">
        <v>823</v>
      </c>
      <c r="F13258" t="s">
        <v>866</v>
      </c>
      <c r="G13258" t="s">
        <v>867</v>
      </c>
      <c r="H13258" t="s">
        <v>1152</v>
      </c>
      <c r="I13258">
        <v>943</v>
      </c>
      <c r="J13258" t="s">
        <v>1153</v>
      </c>
      <c r="K13258" t="s">
        <v>828</v>
      </c>
      <c r="L13258" t="s">
        <v>539</v>
      </c>
      <c r="M13258" t="s">
        <v>829</v>
      </c>
      <c r="N13258" t="s">
        <v>829</v>
      </c>
      <c r="O13258" t="s">
        <v>829</v>
      </c>
      <c r="P13258" t="s">
        <v>829</v>
      </c>
      <c r="Q13258" t="s">
        <v>829</v>
      </c>
      <c r="R13258" t="s">
        <v>829</v>
      </c>
      <c r="S13258" t="s">
        <v>829</v>
      </c>
      <c r="T13258" t="s">
        <v>829</v>
      </c>
      <c r="U13258" t="s">
        <v>829</v>
      </c>
      <c r="V13258">
        <v>0</v>
      </c>
    </row>
    <row r="13259" spans="1:22" x14ac:dyDescent="0.3">
      <c r="A13259">
        <v>202324</v>
      </c>
      <c r="B13259" t="s">
        <v>820</v>
      </c>
      <c r="C13259" t="s">
        <v>821</v>
      </c>
      <c r="D13259" t="s">
        <v>822</v>
      </c>
      <c r="E13259" t="s">
        <v>823</v>
      </c>
      <c r="F13259" t="s">
        <v>866</v>
      </c>
      <c r="G13259" t="s">
        <v>867</v>
      </c>
      <c r="H13259" t="s">
        <v>1152</v>
      </c>
      <c r="I13259">
        <v>943</v>
      </c>
      <c r="J13259" t="s">
        <v>1153</v>
      </c>
      <c r="K13259" t="s">
        <v>828</v>
      </c>
      <c r="L13259" t="s">
        <v>541</v>
      </c>
      <c r="M13259" t="s">
        <v>829</v>
      </c>
      <c r="N13259" t="s">
        <v>829</v>
      </c>
      <c r="O13259" t="s">
        <v>829</v>
      </c>
      <c r="P13259" t="s">
        <v>829</v>
      </c>
      <c r="Q13259" t="s">
        <v>829</v>
      </c>
      <c r="R13259" t="s">
        <v>829</v>
      </c>
      <c r="S13259" t="s">
        <v>829</v>
      </c>
      <c r="T13259" t="s">
        <v>829</v>
      </c>
      <c r="U13259" t="s">
        <v>829</v>
      </c>
      <c r="V13259">
        <v>0</v>
      </c>
    </row>
    <row r="13260" spans="1:22" x14ac:dyDescent="0.3">
      <c r="A13260">
        <v>202324</v>
      </c>
      <c r="B13260" t="s">
        <v>820</v>
      </c>
      <c r="C13260" t="s">
        <v>821</v>
      </c>
      <c r="D13260" t="s">
        <v>822</v>
      </c>
      <c r="E13260" t="s">
        <v>823</v>
      </c>
      <c r="F13260" t="s">
        <v>866</v>
      </c>
      <c r="G13260" t="s">
        <v>867</v>
      </c>
      <c r="H13260" t="s">
        <v>1152</v>
      </c>
      <c r="I13260">
        <v>943</v>
      </c>
      <c r="J13260" t="s">
        <v>1153</v>
      </c>
      <c r="K13260" t="s">
        <v>828</v>
      </c>
      <c r="L13260" t="s">
        <v>831</v>
      </c>
      <c r="M13260" t="s">
        <v>829</v>
      </c>
      <c r="N13260" t="s">
        <v>829</v>
      </c>
      <c r="O13260" t="s">
        <v>829</v>
      </c>
      <c r="P13260" t="s">
        <v>829</v>
      </c>
      <c r="Q13260" t="s">
        <v>829</v>
      </c>
      <c r="R13260" t="s">
        <v>829</v>
      </c>
      <c r="S13260" t="s">
        <v>829</v>
      </c>
      <c r="T13260" t="s">
        <v>829</v>
      </c>
      <c r="U13260" t="s">
        <v>829</v>
      </c>
      <c r="V13260">
        <v>0</v>
      </c>
    </row>
    <row r="13261" spans="1:22" x14ac:dyDescent="0.3">
      <c r="A13261">
        <v>202324</v>
      </c>
      <c r="B13261" t="s">
        <v>820</v>
      </c>
      <c r="C13261" t="s">
        <v>821</v>
      </c>
      <c r="D13261" t="s">
        <v>822</v>
      </c>
      <c r="E13261" t="s">
        <v>823</v>
      </c>
      <c r="F13261" t="s">
        <v>866</v>
      </c>
      <c r="G13261" t="s">
        <v>867</v>
      </c>
      <c r="H13261" t="s">
        <v>1152</v>
      </c>
      <c r="I13261">
        <v>943</v>
      </c>
      <c r="J13261" t="s">
        <v>1153</v>
      </c>
      <c r="K13261" t="s">
        <v>828</v>
      </c>
      <c r="L13261" t="s">
        <v>832</v>
      </c>
      <c r="M13261" t="s">
        <v>829</v>
      </c>
      <c r="N13261" t="s">
        <v>829</v>
      </c>
      <c r="O13261" t="s">
        <v>829</v>
      </c>
      <c r="P13261" t="s">
        <v>829</v>
      </c>
      <c r="Q13261" t="s">
        <v>829</v>
      </c>
      <c r="R13261" t="s">
        <v>829</v>
      </c>
      <c r="S13261" t="s">
        <v>829</v>
      </c>
      <c r="T13261" t="s">
        <v>829</v>
      </c>
      <c r="U13261" t="s">
        <v>829</v>
      </c>
      <c r="V13261">
        <v>0</v>
      </c>
    </row>
    <row r="13262" spans="1:22" x14ac:dyDescent="0.3">
      <c r="A13262">
        <v>202324</v>
      </c>
      <c r="B13262" t="s">
        <v>820</v>
      </c>
      <c r="C13262" t="s">
        <v>821</v>
      </c>
      <c r="D13262" t="s">
        <v>822</v>
      </c>
      <c r="E13262" t="s">
        <v>823</v>
      </c>
      <c r="F13262" t="s">
        <v>866</v>
      </c>
      <c r="G13262" t="s">
        <v>867</v>
      </c>
      <c r="H13262" t="s">
        <v>1152</v>
      </c>
      <c r="I13262">
        <v>943</v>
      </c>
      <c r="J13262" t="s">
        <v>1153</v>
      </c>
      <c r="K13262" t="s">
        <v>828</v>
      </c>
      <c r="L13262" t="s">
        <v>544</v>
      </c>
      <c r="M13262" t="s">
        <v>829</v>
      </c>
      <c r="N13262" t="s">
        <v>829</v>
      </c>
      <c r="O13262" t="s">
        <v>829</v>
      </c>
      <c r="P13262" t="s">
        <v>829</v>
      </c>
      <c r="Q13262" t="s">
        <v>829</v>
      </c>
      <c r="R13262" t="s">
        <v>829</v>
      </c>
      <c r="S13262" t="s">
        <v>829</v>
      </c>
      <c r="T13262" t="s">
        <v>829</v>
      </c>
      <c r="U13262" t="s">
        <v>829</v>
      </c>
      <c r="V13262">
        <v>0</v>
      </c>
    </row>
    <row r="13263" spans="1:22" x14ac:dyDescent="0.3">
      <c r="A13263">
        <v>202324</v>
      </c>
      <c r="B13263" t="s">
        <v>820</v>
      </c>
      <c r="C13263" t="s">
        <v>821</v>
      </c>
      <c r="D13263" t="s">
        <v>822</v>
      </c>
      <c r="E13263" t="s">
        <v>823</v>
      </c>
      <c r="F13263" t="s">
        <v>866</v>
      </c>
      <c r="G13263" t="s">
        <v>867</v>
      </c>
      <c r="H13263" t="s">
        <v>1152</v>
      </c>
      <c r="I13263">
        <v>943</v>
      </c>
      <c r="J13263" t="s">
        <v>1153</v>
      </c>
      <c r="K13263" t="s">
        <v>828</v>
      </c>
      <c r="L13263" t="s">
        <v>600</v>
      </c>
      <c r="M13263" t="s">
        <v>829</v>
      </c>
      <c r="N13263" t="s">
        <v>829</v>
      </c>
      <c r="O13263" t="s">
        <v>829</v>
      </c>
      <c r="P13263" t="s">
        <v>829</v>
      </c>
      <c r="Q13263" t="s">
        <v>829</v>
      </c>
      <c r="R13263" t="s">
        <v>829</v>
      </c>
      <c r="S13263" t="s">
        <v>829</v>
      </c>
      <c r="T13263" t="s">
        <v>829</v>
      </c>
      <c r="U13263" t="s">
        <v>829</v>
      </c>
      <c r="V13263">
        <v>0</v>
      </c>
    </row>
    <row r="13264" spans="1:22" x14ac:dyDescent="0.3">
      <c r="A13264">
        <v>202324</v>
      </c>
      <c r="B13264" t="s">
        <v>820</v>
      </c>
      <c r="C13264" t="s">
        <v>821</v>
      </c>
      <c r="D13264" t="s">
        <v>822</v>
      </c>
      <c r="E13264" t="s">
        <v>823</v>
      </c>
      <c r="F13264" t="s">
        <v>866</v>
      </c>
      <c r="G13264" t="s">
        <v>867</v>
      </c>
      <c r="H13264" t="s">
        <v>1152</v>
      </c>
      <c r="I13264">
        <v>943</v>
      </c>
      <c r="J13264" t="s">
        <v>1153</v>
      </c>
      <c r="K13264" t="s">
        <v>828</v>
      </c>
      <c r="L13264" t="s">
        <v>247</v>
      </c>
      <c r="M13264" t="s">
        <v>829</v>
      </c>
      <c r="N13264" t="s">
        <v>829</v>
      </c>
      <c r="O13264" t="s">
        <v>829</v>
      </c>
      <c r="P13264" t="s">
        <v>829</v>
      </c>
      <c r="Q13264" t="s">
        <v>829</v>
      </c>
      <c r="R13264" t="s">
        <v>829</v>
      </c>
      <c r="S13264" t="s">
        <v>829</v>
      </c>
      <c r="T13264" t="s">
        <v>829</v>
      </c>
      <c r="U13264" t="s">
        <v>829</v>
      </c>
      <c r="V13264">
        <v>0</v>
      </c>
    </row>
    <row r="13265" spans="1:22" x14ac:dyDescent="0.3">
      <c r="A13265">
        <v>202324</v>
      </c>
      <c r="B13265" t="s">
        <v>820</v>
      </c>
      <c r="C13265" t="s">
        <v>821</v>
      </c>
      <c r="D13265" t="s">
        <v>822</v>
      </c>
      <c r="E13265" t="s">
        <v>823</v>
      </c>
      <c r="F13265" t="s">
        <v>866</v>
      </c>
      <c r="G13265" t="s">
        <v>867</v>
      </c>
      <c r="H13265" t="s">
        <v>1152</v>
      </c>
      <c r="I13265">
        <v>943</v>
      </c>
      <c r="J13265" t="s">
        <v>1153</v>
      </c>
      <c r="K13265" t="s">
        <v>828</v>
      </c>
      <c r="L13265" t="s">
        <v>833</v>
      </c>
      <c r="M13265">
        <v>0</v>
      </c>
      <c r="N13265">
        <v>0</v>
      </c>
      <c r="O13265">
        <v>0</v>
      </c>
      <c r="P13265">
        <v>0</v>
      </c>
      <c r="Q13265">
        <v>0</v>
      </c>
      <c r="R13265">
        <v>0</v>
      </c>
      <c r="S13265">
        <v>0</v>
      </c>
      <c r="T13265">
        <v>0</v>
      </c>
      <c r="U13265">
        <v>0</v>
      </c>
      <c r="V13265" t="s">
        <v>834</v>
      </c>
    </row>
    <row r="13266" spans="1:22" x14ac:dyDescent="0.3">
      <c r="A13266">
        <v>202324</v>
      </c>
      <c r="B13266" t="s">
        <v>820</v>
      </c>
      <c r="C13266" t="s">
        <v>821</v>
      </c>
      <c r="D13266" t="s">
        <v>822</v>
      </c>
      <c r="E13266" t="s">
        <v>823</v>
      </c>
      <c r="F13266" t="s">
        <v>866</v>
      </c>
      <c r="G13266" t="s">
        <v>867</v>
      </c>
      <c r="H13266" t="s">
        <v>1152</v>
      </c>
      <c r="I13266">
        <v>943</v>
      </c>
      <c r="J13266" t="s">
        <v>1153</v>
      </c>
      <c r="K13266" t="s">
        <v>835</v>
      </c>
      <c r="L13266" t="s">
        <v>836</v>
      </c>
      <c r="M13266" t="s">
        <v>829</v>
      </c>
      <c r="N13266" t="s">
        <v>829</v>
      </c>
      <c r="O13266" t="s">
        <v>829</v>
      </c>
      <c r="P13266" t="s">
        <v>829</v>
      </c>
      <c r="Q13266" t="s">
        <v>829</v>
      </c>
      <c r="R13266" t="s">
        <v>829</v>
      </c>
      <c r="S13266" t="s">
        <v>829</v>
      </c>
      <c r="T13266" t="s">
        <v>829</v>
      </c>
      <c r="U13266" t="s">
        <v>829</v>
      </c>
      <c r="V13266" t="s">
        <v>834</v>
      </c>
    </row>
    <row r="13267" spans="1:22" x14ac:dyDescent="0.3">
      <c r="A13267">
        <v>202324</v>
      </c>
      <c r="B13267" t="s">
        <v>820</v>
      </c>
      <c r="C13267" t="s">
        <v>821</v>
      </c>
      <c r="D13267" t="s">
        <v>822</v>
      </c>
      <c r="E13267" t="s">
        <v>823</v>
      </c>
      <c r="F13267" t="s">
        <v>866</v>
      </c>
      <c r="G13267" t="s">
        <v>867</v>
      </c>
      <c r="H13267" t="s">
        <v>1152</v>
      </c>
      <c r="I13267">
        <v>943</v>
      </c>
      <c r="J13267" t="s">
        <v>1153</v>
      </c>
      <c r="K13267" t="s">
        <v>835</v>
      </c>
      <c r="L13267" t="s">
        <v>837</v>
      </c>
      <c r="M13267" t="s">
        <v>829</v>
      </c>
      <c r="N13267" t="s">
        <v>829</v>
      </c>
      <c r="O13267" t="s">
        <v>829</v>
      </c>
      <c r="P13267" t="s">
        <v>829</v>
      </c>
      <c r="Q13267" t="s">
        <v>829</v>
      </c>
      <c r="R13267" t="s">
        <v>829</v>
      </c>
      <c r="S13267" t="s">
        <v>829</v>
      </c>
      <c r="T13267" t="s">
        <v>829</v>
      </c>
      <c r="U13267" t="s">
        <v>829</v>
      </c>
      <c r="V13267">
        <v>0</v>
      </c>
    </row>
    <row r="13268" spans="1:22" x14ac:dyDescent="0.3">
      <c r="A13268">
        <v>202324</v>
      </c>
      <c r="B13268" t="s">
        <v>820</v>
      </c>
      <c r="C13268" t="s">
        <v>821</v>
      </c>
      <c r="D13268" t="s">
        <v>822</v>
      </c>
      <c r="E13268" t="s">
        <v>823</v>
      </c>
      <c r="F13268" t="s">
        <v>866</v>
      </c>
      <c r="G13268" t="s">
        <v>867</v>
      </c>
      <c r="H13268" t="s">
        <v>1152</v>
      </c>
      <c r="I13268">
        <v>943</v>
      </c>
      <c r="J13268" t="s">
        <v>1153</v>
      </c>
      <c r="K13268" t="s">
        <v>835</v>
      </c>
      <c r="L13268" t="s">
        <v>838</v>
      </c>
      <c r="M13268" t="s">
        <v>829</v>
      </c>
      <c r="N13268" t="s">
        <v>829</v>
      </c>
      <c r="O13268" t="s">
        <v>829</v>
      </c>
      <c r="P13268" t="s">
        <v>829</v>
      </c>
      <c r="Q13268" t="s">
        <v>829</v>
      </c>
      <c r="R13268" t="s">
        <v>829</v>
      </c>
      <c r="S13268" t="s">
        <v>829</v>
      </c>
      <c r="T13268" t="s">
        <v>829</v>
      </c>
      <c r="U13268" t="s">
        <v>829</v>
      </c>
      <c r="V13268" t="s">
        <v>834</v>
      </c>
    </row>
    <row r="13269" spans="1:22" x14ac:dyDescent="0.3">
      <c r="A13269">
        <v>202324</v>
      </c>
      <c r="B13269" t="s">
        <v>820</v>
      </c>
      <c r="C13269" t="s">
        <v>821</v>
      </c>
      <c r="D13269" t="s">
        <v>822</v>
      </c>
      <c r="E13269" t="s">
        <v>823</v>
      </c>
      <c r="F13269" t="s">
        <v>866</v>
      </c>
      <c r="G13269" t="s">
        <v>867</v>
      </c>
      <c r="H13269" t="s">
        <v>1152</v>
      </c>
      <c r="I13269">
        <v>943</v>
      </c>
      <c r="J13269" t="s">
        <v>1153</v>
      </c>
      <c r="K13269" t="s">
        <v>835</v>
      </c>
      <c r="L13269" t="s">
        <v>839</v>
      </c>
      <c r="M13269" t="s">
        <v>829</v>
      </c>
      <c r="N13269" t="s">
        <v>829</v>
      </c>
      <c r="O13269" t="s">
        <v>829</v>
      </c>
      <c r="P13269" t="s">
        <v>829</v>
      </c>
      <c r="Q13269" t="s">
        <v>829</v>
      </c>
      <c r="R13269" t="s">
        <v>829</v>
      </c>
      <c r="S13269" t="s">
        <v>829</v>
      </c>
      <c r="T13269" t="s">
        <v>829</v>
      </c>
      <c r="U13269" t="s">
        <v>829</v>
      </c>
      <c r="V13269" t="s">
        <v>834</v>
      </c>
    </row>
    <row r="13270" spans="1:22" x14ac:dyDescent="0.3">
      <c r="A13270">
        <v>202324</v>
      </c>
      <c r="B13270" t="s">
        <v>820</v>
      </c>
      <c r="C13270" t="s">
        <v>821</v>
      </c>
      <c r="D13270" t="s">
        <v>822</v>
      </c>
      <c r="E13270" t="s">
        <v>823</v>
      </c>
      <c r="F13270" t="s">
        <v>866</v>
      </c>
      <c r="G13270" t="s">
        <v>867</v>
      </c>
      <c r="H13270" t="s">
        <v>1152</v>
      </c>
      <c r="I13270">
        <v>943</v>
      </c>
      <c r="J13270" t="s">
        <v>1153</v>
      </c>
      <c r="K13270" t="s">
        <v>835</v>
      </c>
      <c r="L13270" t="s">
        <v>840</v>
      </c>
      <c r="M13270" t="s">
        <v>829</v>
      </c>
      <c r="N13270" t="s">
        <v>829</v>
      </c>
      <c r="O13270" t="s">
        <v>829</v>
      </c>
      <c r="P13270" t="s">
        <v>829</v>
      </c>
      <c r="Q13270" t="s">
        <v>829</v>
      </c>
      <c r="R13270" t="s">
        <v>829</v>
      </c>
      <c r="S13270" t="s">
        <v>829</v>
      </c>
      <c r="T13270" t="s">
        <v>829</v>
      </c>
      <c r="U13270" t="s">
        <v>829</v>
      </c>
      <c r="V13270" t="s">
        <v>834</v>
      </c>
    </row>
    <row r="13271" spans="1:22" x14ac:dyDescent="0.3">
      <c r="A13271">
        <v>202324</v>
      </c>
      <c r="B13271" t="s">
        <v>820</v>
      </c>
      <c r="C13271" t="s">
        <v>821</v>
      </c>
      <c r="D13271" t="s">
        <v>822</v>
      </c>
      <c r="E13271" t="s">
        <v>823</v>
      </c>
      <c r="F13271" t="s">
        <v>866</v>
      </c>
      <c r="G13271" t="s">
        <v>867</v>
      </c>
      <c r="H13271" t="s">
        <v>1152</v>
      </c>
      <c r="I13271">
        <v>943</v>
      </c>
      <c r="J13271" t="s">
        <v>1153</v>
      </c>
      <c r="K13271" t="s">
        <v>835</v>
      </c>
      <c r="L13271" t="s">
        <v>841</v>
      </c>
      <c r="M13271" t="s">
        <v>829</v>
      </c>
      <c r="N13271" t="s">
        <v>829</v>
      </c>
      <c r="O13271" t="s">
        <v>829</v>
      </c>
      <c r="P13271" t="s">
        <v>829</v>
      </c>
      <c r="Q13271" t="s">
        <v>829</v>
      </c>
      <c r="R13271" t="s">
        <v>829</v>
      </c>
      <c r="S13271">
        <v>0</v>
      </c>
      <c r="T13271" t="s">
        <v>829</v>
      </c>
      <c r="U13271" t="s">
        <v>829</v>
      </c>
      <c r="V13271" t="s">
        <v>834</v>
      </c>
    </row>
    <row r="13272" spans="1:22" x14ac:dyDescent="0.3">
      <c r="A13272">
        <v>202324</v>
      </c>
      <c r="B13272" t="s">
        <v>820</v>
      </c>
      <c r="C13272" t="s">
        <v>821</v>
      </c>
      <c r="D13272" t="s">
        <v>822</v>
      </c>
      <c r="E13272" t="s">
        <v>823</v>
      </c>
      <c r="F13272" t="s">
        <v>866</v>
      </c>
      <c r="G13272" t="s">
        <v>867</v>
      </c>
      <c r="H13272" t="s">
        <v>1152</v>
      </c>
      <c r="I13272">
        <v>943</v>
      </c>
      <c r="J13272" t="s">
        <v>1153</v>
      </c>
      <c r="K13272" t="s">
        <v>842</v>
      </c>
      <c r="L13272" t="s">
        <v>238</v>
      </c>
      <c r="M13272" t="s">
        <v>829</v>
      </c>
      <c r="N13272" t="s">
        <v>829</v>
      </c>
      <c r="O13272" t="s">
        <v>829</v>
      </c>
      <c r="P13272" t="s">
        <v>829</v>
      </c>
      <c r="Q13272" t="s">
        <v>829</v>
      </c>
      <c r="R13272" t="s">
        <v>829</v>
      </c>
      <c r="S13272" t="s">
        <v>829</v>
      </c>
      <c r="T13272" t="s">
        <v>829</v>
      </c>
      <c r="U13272" t="s">
        <v>829</v>
      </c>
      <c r="V13272">
        <v>0</v>
      </c>
    </row>
    <row r="13273" spans="1:22" x14ac:dyDescent="0.3">
      <c r="A13273">
        <v>202324</v>
      </c>
      <c r="B13273" t="s">
        <v>820</v>
      </c>
      <c r="C13273" t="s">
        <v>821</v>
      </c>
      <c r="D13273" t="s">
        <v>822</v>
      </c>
      <c r="E13273" t="s">
        <v>823</v>
      </c>
      <c r="F13273" t="s">
        <v>866</v>
      </c>
      <c r="G13273" t="s">
        <v>867</v>
      </c>
      <c r="H13273" t="s">
        <v>1152</v>
      </c>
      <c r="I13273">
        <v>943</v>
      </c>
      <c r="J13273" t="s">
        <v>1153</v>
      </c>
      <c r="K13273" t="s">
        <v>842</v>
      </c>
      <c r="L13273" t="s">
        <v>240</v>
      </c>
      <c r="M13273" t="s">
        <v>829</v>
      </c>
      <c r="N13273" t="s">
        <v>829</v>
      </c>
      <c r="O13273" t="s">
        <v>829</v>
      </c>
      <c r="P13273" t="s">
        <v>829</v>
      </c>
      <c r="Q13273" t="s">
        <v>829</v>
      </c>
      <c r="R13273" t="s">
        <v>829</v>
      </c>
      <c r="S13273" t="s">
        <v>829</v>
      </c>
      <c r="T13273" t="s">
        <v>829</v>
      </c>
      <c r="U13273" t="s">
        <v>829</v>
      </c>
      <c r="V13273">
        <v>0</v>
      </c>
    </row>
    <row r="13274" spans="1:22" x14ac:dyDescent="0.3">
      <c r="A13274">
        <v>202324</v>
      </c>
      <c r="B13274" t="s">
        <v>820</v>
      </c>
      <c r="C13274" t="s">
        <v>821</v>
      </c>
      <c r="D13274" t="s">
        <v>822</v>
      </c>
      <c r="E13274" t="s">
        <v>823</v>
      </c>
      <c r="F13274" t="s">
        <v>866</v>
      </c>
      <c r="G13274" t="s">
        <v>867</v>
      </c>
      <c r="H13274" t="s">
        <v>1152</v>
      </c>
      <c r="I13274">
        <v>943</v>
      </c>
      <c r="J13274" t="s">
        <v>1153</v>
      </c>
      <c r="K13274" t="s">
        <v>842</v>
      </c>
      <c r="L13274" t="s">
        <v>843</v>
      </c>
      <c r="M13274" t="s">
        <v>829</v>
      </c>
      <c r="N13274" t="s">
        <v>829</v>
      </c>
      <c r="O13274" t="s">
        <v>829</v>
      </c>
      <c r="P13274" t="s">
        <v>829</v>
      </c>
      <c r="Q13274" t="s">
        <v>829</v>
      </c>
      <c r="R13274" t="s">
        <v>829</v>
      </c>
      <c r="S13274" t="s">
        <v>829</v>
      </c>
      <c r="T13274" t="s">
        <v>829</v>
      </c>
      <c r="U13274" t="s">
        <v>829</v>
      </c>
      <c r="V13274">
        <v>0</v>
      </c>
    </row>
    <row r="13275" spans="1:22" x14ac:dyDescent="0.3">
      <c r="A13275">
        <v>202324</v>
      </c>
      <c r="B13275" t="s">
        <v>820</v>
      </c>
      <c r="C13275" t="s">
        <v>821</v>
      </c>
      <c r="D13275" t="s">
        <v>822</v>
      </c>
      <c r="E13275" t="s">
        <v>823</v>
      </c>
      <c r="F13275" t="s">
        <v>866</v>
      </c>
      <c r="G13275" t="s">
        <v>867</v>
      </c>
      <c r="H13275" t="s">
        <v>1152</v>
      </c>
      <c r="I13275">
        <v>943</v>
      </c>
      <c r="J13275" t="s">
        <v>1153</v>
      </c>
      <c r="K13275" t="s">
        <v>842</v>
      </c>
      <c r="L13275" t="s">
        <v>249</v>
      </c>
      <c r="M13275" t="s">
        <v>829</v>
      </c>
      <c r="N13275" t="s">
        <v>829</v>
      </c>
      <c r="O13275" t="s">
        <v>829</v>
      </c>
      <c r="P13275" t="s">
        <v>829</v>
      </c>
      <c r="Q13275" t="s">
        <v>829</v>
      </c>
      <c r="R13275" t="s">
        <v>829</v>
      </c>
      <c r="S13275" t="s">
        <v>829</v>
      </c>
      <c r="T13275" t="s">
        <v>829</v>
      </c>
      <c r="U13275" t="s">
        <v>829</v>
      </c>
      <c r="V13275">
        <v>0</v>
      </c>
    </row>
    <row r="13276" spans="1:22" x14ac:dyDescent="0.3">
      <c r="A13276">
        <v>202324</v>
      </c>
      <c r="B13276" t="s">
        <v>820</v>
      </c>
      <c r="C13276" t="s">
        <v>821</v>
      </c>
      <c r="D13276" t="s">
        <v>822</v>
      </c>
      <c r="E13276" t="s">
        <v>823</v>
      </c>
      <c r="F13276" t="s">
        <v>866</v>
      </c>
      <c r="G13276" t="s">
        <v>867</v>
      </c>
      <c r="H13276" t="s">
        <v>1152</v>
      </c>
      <c r="I13276">
        <v>943</v>
      </c>
      <c r="J13276" t="s">
        <v>1153</v>
      </c>
      <c r="K13276" t="s">
        <v>842</v>
      </c>
      <c r="L13276" t="s">
        <v>844</v>
      </c>
      <c r="M13276" t="s">
        <v>829</v>
      </c>
      <c r="N13276" t="s">
        <v>829</v>
      </c>
      <c r="O13276" t="s">
        <v>829</v>
      </c>
      <c r="P13276" t="s">
        <v>829</v>
      </c>
      <c r="Q13276" t="s">
        <v>829</v>
      </c>
      <c r="R13276" t="s">
        <v>829</v>
      </c>
      <c r="S13276" t="s">
        <v>829</v>
      </c>
      <c r="T13276" t="s">
        <v>829</v>
      </c>
      <c r="U13276" t="s">
        <v>829</v>
      </c>
      <c r="V13276">
        <v>0</v>
      </c>
    </row>
    <row r="13277" spans="1:22" x14ac:dyDescent="0.3">
      <c r="A13277">
        <v>202324</v>
      </c>
      <c r="B13277" t="s">
        <v>820</v>
      </c>
      <c r="C13277" t="s">
        <v>821</v>
      </c>
      <c r="D13277" t="s">
        <v>822</v>
      </c>
      <c r="E13277" t="s">
        <v>823</v>
      </c>
      <c r="F13277" t="s">
        <v>866</v>
      </c>
      <c r="G13277" t="s">
        <v>867</v>
      </c>
      <c r="H13277" t="s">
        <v>1152</v>
      </c>
      <c r="I13277">
        <v>943</v>
      </c>
      <c r="J13277" t="s">
        <v>1153</v>
      </c>
      <c r="K13277" t="s">
        <v>842</v>
      </c>
      <c r="L13277" t="s">
        <v>251</v>
      </c>
      <c r="M13277" t="s">
        <v>829</v>
      </c>
      <c r="N13277" t="s">
        <v>829</v>
      </c>
      <c r="O13277" t="s">
        <v>829</v>
      </c>
      <c r="P13277" t="s">
        <v>829</v>
      </c>
      <c r="Q13277" t="s">
        <v>829</v>
      </c>
      <c r="R13277" t="s">
        <v>829</v>
      </c>
      <c r="S13277" t="s">
        <v>829</v>
      </c>
      <c r="T13277" t="s">
        <v>829</v>
      </c>
      <c r="U13277" t="s">
        <v>829</v>
      </c>
      <c r="V13277">
        <v>0</v>
      </c>
    </row>
    <row r="13278" spans="1:22" x14ac:dyDescent="0.3">
      <c r="A13278">
        <v>202324</v>
      </c>
      <c r="B13278" t="s">
        <v>820</v>
      </c>
      <c r="C13278" t="s">
        <v>821</v>
      </c>
      <c r="D13278" t="s">
        <v>822</v>
      </c>
      <c r="E13278" t="s">
        <v>823</v>
      </c>
      <c r="F13278" t="s">
        <v>866</v>
      </c>
      <c r="G13278" t="s">
        <v>867</v>
      </c>
      <c r="H13278" t="s">
        <v>1152</v>
      </c>
      <c r="I13278">
        <v>943</v>
      </c>
      <c r="J13278" t="s">
        <v>1153</v>
      </c>
      <c r="K13278" t="s">
        <v>842</v>
      </c>
      <c r="L13278" t="s">
        <v>253</v>
      </c>
      <c r="M13278" t="s">
        <v>829</v>
      </c>
      <c r="N13278" t="s">
        <v>829</v>
      </c>
      <c r="O13278" t="s">
        <v>829</v>
      </c>
      <c r="P13278" t="s">
        <v>829</v>
      </c>
      <c r="Q13278" t="s">
        <v>829</v>
      </c>
      <c r="R13278" t="s">
        <v>829</v>
      </c>
      <c r="S13278" t="s">
        <v>829</v>
      </c>
      <c r="T13278" t="s">
        <v>829</v>
      </c>
      <c r="U13278" t="s">
        <v>829</v>
      </c>
      <c r="V13278">
        <v>0</v>
      </c>
    </row>
    <row r="13279" spans="1:22" x14ac:dyDescent="0.3">
      <c r="A13279">
        <v>202324</v>
      </c>
      <c r="B13279" t="s">
        <v>820</v>
      </c>
      <c r="C13279" t="s">
        <v>821</v>
      </c>
      <c r="D13279" t="s">
        <v>822</v>
      </c>
      <c r="E13279" t="s">
        <v>823</v>
      </c>
      <c r="F13279" t="s">
        <v>866</v>
      </c>
      <c r="G13279" t="s">
        <v>867</v>
      </c>
      <c r="H13279" t="s">
        <v>1152</v>
      </c>
      <c r="I13279">
        <v>943</v>
      </c>
      <c r="J13279" t="s">
        <v>1153</v>
      </c>
      <c r="K13279" t="s">
        <v>842</v>
      </c>
      <c r="L13279" t="s">
        <v>845</v>
      </c>
      <c r="M13279" t="s">
        <v>829</v>
      </c>
      <c r="N13279" t="s">
        <v>829</v>
      </c>
      <c r="O13279" t="s">
        <v>829</v>
      </c>
      <c r="P13279" t="s">
        <v>829</v>
      </c>
      <c r="Q13279" t="s">
        <v>829</v>
      </c>
      <c r="R13279" t="s">
        <v>829</v>
      </c>
      <c r="S13279" t="s">
        <v>829</v>
      </c>
      <c r="T13279" t="s">
        <v>829</v>
      </c>
      <c r="U13279" t="s">
        <v>829</v>
      </c>
      <c r="V13279">
        <v>0</v>
      </c>
    </row>
    <row r="13280" spans="1:22" x14ac:dyDescent="0.3">
      <c r="A13280">
        <v>202122</v>
      </c>
      <c r="B13280" t="s">
        <v>820</v>
      </c>
      <c r="C13280" t="s">
        <v>821</v>
      </c>
      <c r="D13280" t="s">
        <v>822</v>
      </c>
      <c r="E13280" t="s">
        <v>823</v>
      </c>
      <c r="F13280" t="s">
        <v>866</v>
      </c>
      <c r="G13280" t="s">
        <v>867</v>
      </c>
      <c r="H13280" t="s">
        <v>1154</v>
      </c>
      <c r="I13280">
        <v>359</v>
      </c>
      <c r="J13280" t="s">
        <v>1155</v>
      </c>
      <c r="K13280" t="s">
        <v>828</v>
      </c>
      <c r="L13280" t="s">
        <v>336</v>
      </c>
      <c r="M13280">
        <v>0</v>
      </c>
      <c r="N13280">
        <v>239167</v>
      </c>
      <c r="O13280">
        <v>59000</v>
      </c>
      <c r="P13280">
        <v>8934167</v>
      </c>
      <c r="Q13280">
        <v>0</v>
      </c>
      <c r="R13280" t="s">
        <v>829</v>
      </c>
      <c r="S13280">
        <v>9232333</v>
      </c>
      <c r="T13280" t="s">
        <v>829</v>
      </c>
      <c r="U13280">
        <v>9232333</v>
      </c>
      <c r="V13280">
        <v>274</v>
      </c>
    </row>
    <row r="13281" spans="1:22" x14ac:dyDescent="0.3">
      <c r="A13281">
        <v>202223</v>
      </c>
      <c r="B13281" t="s">
        <v>820</v>
      </c>
      <c r="C13281" t="s">
        <v>821</v>
      </c>
      <c r="D13281" t="s">
        <v>822</v>
      </c>
      <c r="E13281" t="s">
        <v>823</v>
      </c>
      <c r="F13281" t="s">
        <v>866</v>
      </c>
      <c r="G13281" t="s">
        <v>867</v>
      </c>
      <c r="H13281" t="s">
        <v>1154</v>
      </c>
      <c r="I13281">
        <v>359</v>
      </c>
      <c r="J13281" t="s">
        <v>1155</v>
      </c>
      <c r="K13281" t="s">
        <v>828</v>
      </c>
      <c r="L13281" t="s">
        <v>336</v>
      </c>
      <c r="M13281">
        <v>0</v>
      </c>
      <c r="N13281">
        <v>280833</v>
      </c>
      <c r="O13281">
        <v>53500</v>
      </c>
      <c r="P13281">
        <v>9307917</v>
      </c>
      <c r="Q13281">
        <v>0</v>
      </c>
      <c r="R13281" t="s">
        <v>829</v>
      </c>
      <c r="S13281">
        <v>9642250</v>
      </c>
      <c r="T13281" t="s">
        <v>829</v>
      </c>
      <c r="U13281">
        <v>9642250</v>
      </c>
      <c r="V13281">
        <v>294</v>
      </c>
    </row>
    <row r="13282" spans="1:22" x14ac:dyDescent="0.3">
      <c r="A13282">
        <v>202324</v>
      </c>
      <c r="B13282" t="s">
        <v>820</v>
      </c>
      <c r="C13282" t="s">
        <v>821</v>
      </c>
      <c r="D13282" t="s">
        <v>822</v>
      </c>
      <c r="E13282" t="s">
        <v>823</v>
      </c>
      <c r="F13282" t="s">
        <v>866</v>
      </c>
      <c r="G13282" t="s">
        <v>867</v>
      </c>
      <c r="H13282" t="s">
        <v>1154</v>
      </c>
      <c r="I13282">
        <v>359</v>
      </c>
      <c r="J13282" t="s">
        <v>1155</v>
      </c>
      <c r="K13282" t="s">
        <v>828</v>
      </c>
      <c r="L13282" t="s">
        <v>336</v>
      </c>
      <c r="M13282">
        <v>0</v>
      </c>
      <c r="N13282">
        <v>247333</v>
      </c>
      <c r="O13282">
        <v>118167</v>
      </c>
      <c r="P13282">
        <v>9895000</v>
      </c>
      <c r="Q13282">
        <v>0</v>
      </c>
      <c r="R13282" t="s">
        <v>829</v>
      </c>
      <c r="S13282">
        <v>10260500</v>
      </c>
      <c r="T13282" t="s">
        <v>829</v>
      </c>
      <c r="U13282">
        <v>10260500</v>
      </c>
      <c r="V13282">
        <v>315</v>
      </c>
    </row>
    <row r="13283" spans="1:22" x14ac:dyDescent="0.3">
      <c r="A13283">
        <v>202122</v>
      </c>
      <c r="B13283" t="s">
        <v>820</v>
      </c>
      <c r="C13283" t="s">
        <v>821</v>
      </c>
      <c r="D13283" t="s">
        <v>822</v>
      </c>
      <c r="E13283" t="s">
        <v>823</v>
      </c>
      <c r="F13283" t="s">
        <v>866</v>
      </c>
      <c r="G13283" t="s">
        <v>867</v>
      </c>
      <c r="H13283" t="s">
        <v>1154</v>
      </c>
      <c r="I13283">
        <v>359</v>
      </c>
      <c r="J13283" t="s">
        <v>1155</v>
      </c>
      <c r="K13283" t="s">
        <v>828</v>
      </c>
      <c r="L13283" t="s">
        <v>235</v>
      </c>
      <c r="M13283" t="s">
        <v>829</v>
      </c>
      <c r="N13283">
        <v>683955</v>
      </c>
      <c r="O13283">
        <v>100000</v>
      </c>
      <c r="P13283" t="s">
        <v>829</v>
      </c>
      <c r="Q13283" t="s">
        <v>829</v>
      </c>
      <c r="R13283" t="s">
        <v>829</v>
      </c>
      <c r="S13283">
        <v>783955</v>
      </c>
      <c r="T13283">
        <v>0</v>
      </c>
      <c r="U13283">
        <v>783955</v>
      </c>
      <c r="V13283">
        <v>23</v>
      </c>
    </row>
    <row r="13284" spans="1:22" x14ac:dyDescent="0.3">
      <c r="A13284">
        <v>202223</v>
      </c>
      <c r="B13284" t="s">
        <v>820</v>
      </c>
      <c r="C13284" t="s">
        <v>821</v>
      </c>
      <c r="D13284" t="s">
        <v>822</v>
      </c>
      <c r="E13284" t="s">
        <v>823</v>
      </c>
      <c r="F13284" t="s">
        <v>866</v>
      </c>
      <c r="G13284" t="s">
        <v>867</v>
      </c>
      <c r="H13284" t="s">
        <v>1154</v>
      </c>
      <c r="I13284">
        <v>359</v>
      </c>
      <c r="J13284" t="s">
        <v>1155</v>
      </c>
      <c r="K13284" t="s">
        <v>828</v>
      </c>
      <c r="L13284" t="s">
        <v>235</v>
      </c>
      <c r="M13284" t="s">
        <v>829</v>
      </c>
      <c r="N13284">
        <v>453101</v>
      </c>
      <c r="O13284">
        <v>330854</v>
      </c>
      <c r="P13284" t="s">
        <v>829</v>
      </c>
      <c r="Q13284" t="s">
        <v>829</v>
      </c>
      <c r="R13284" t="s">
        <v>829</v>
      </c>
      <c r="S13284">
        <v>783955</v>
      </c>
      <c r="T13284">
        <v>0</v>
      </c>
      <c r="U13284">
        <v>783955</v>
      </c>
      <c r="V13284">
        <v>24</v>
      </c>
    </row>
    <row r="13285" spans="1:22" x14ac:dyDescent="0.3">
      <c r="A13285">
        <v>202324</v>
      </c>
      <c r="B13285" t="s">
        <v>820</v>
      </c>
      <c r="C13285" t="s">
        <v>821</v>
      </c>
      <c r="D13285" t="s">
        <v>822</v>
      </c>
      <c r="E13285" t="s">
        <v>823</v>
      </c>
      <c r="F13285" t="s">
        <v>866</v>
      </c>
      <c r="G13285" t="s">
        <v>867</v>
      </c>
      <c r="H13285" t="s">
        <v>1154</v>
      </c>
      <c r="I13285">
        <v>359</v>
      </c>
      <c r="J13285" t="s">
        <v>1155</v>
      </c>
      <c r="K13285" t="s">
        <v>828</v>
      </c>
      <c r="L13285" t="s">
        <v>235</v>
      </c>
      <c r="M13285" t="s">
        <v>829</v>
      </c>
      <c r="N13285">
        <v>457676</v>
      </c>
      <c r="O13285">
        <v>342271</v>
      </c>
      <c r="P13285" t="s">
        <v>829</v>
      </c>
      <c r="Q13285" t="s">
        <v>829</v>
      </c>
      <c r="R13285" t="s">
        <v>829</v>
      </c>
      <c r="S13285">
        <v>799947</v>
      </c>
      <c r="T13285">
        <v>0</v>
      </c>
      <c r="U13285">
        <v>799947</v>
      </c>
      <c r="V13285">
        <v>25</v>
      </c>
    </row>
    <row r="13286" spans="1:22" x14ac:dyDescent="0.3">
      <c r="A13286">
        <v>202122</v>
      </c>
      <c r="B13286" t="s">
        <v>820</v>
      </c>
      <c r="C13286" t="s">
        <v>821</v>
      </c>
      <c r="D13286" t="s">
        <v>822</v>
      </c>
      <c r="E13286" t="s">
        <v>823</v>
      </c>
      <c r="F13286" t="s">
        <v>866</v>
      </c>
      <c r="G13286" t="s">
        <v>867</v>
      </c>
      <c r="H13286" t="s">
        <v>1154</v>
      </c>
      <c r="I13286">
        <v>359</v>
      </c>
      <c r="J13286" t="s">
        <v>1155</v>
      </c>
      <c r="K13286" t="s">
        <v>828</v>
      </c>
      <c r="L13286" t="s">
        <v>534</v>
      </c>
      <c r="M13286">
        <v>0</v>
      </c>
      <c r="N13286">
        <v>2553947</v>
      </c>
      <c r="O13286">
        <v>849700</v>
      </c>
      <c r="P13286">
        <v>11021458</v>
      </c>
      <c r="Q13286">
        <v>0</v>
      </c>
      <c r="R13286" t="s">
        <v>829</v>
      </c>
      <c r="S13286">
        <v>14425105</v>
      </c>
      <c r="T13286">
        <v>505296</v>
      </c>
      <c r="U13286">
        <v>13919809</v>
      </c>
      <c r="V13286">
        <v>185</v>
      </c>
    </row>
    <row r="13287" spans="1:22" x14ac:dyDescent="0.3">
      <c r="A13287">
        <v>202223</v>
      </c>
      <c r="B13287" t="s">
        <v>820</v>
      </c>
      <c r="C13287" t="s">
        <v>821</v>
      </c>
      <c r="D13287" t="s">
        <v>822</v>
      </c>
      <c r="E13287" t="s">
        <v>823</v>
      </c>
      <c r="F13287" t="s">
        <v>866</v>
      </c>
      <c r="G13287" t="s">
        <v>867</v>
      </c>
      <c r="H13287" t="s">
        <v>1154</v>
      </c>
      <c r="I13287">
        <v>359</v>
      </c>
      <c r="J13287" t="s">
        <v>1155</v>
      </c>
      <c r="K13287" t="s">
        <v>828</v>
      </c>
      <c r="L13287" t="s">
        <v>534</v>
      </c>
      <c r="M13287">
        <v>0</v>
      </c>
      <c r="N13287">
        <v>2989467</v>
      </c>
      <c r="O13287">
        <v>956849</v>
      </c>
      <c r="P13287">
        <v>11647170</v>
      </c>
      <c r="Q13287">
        <v>0</v>
      </c>
      <c r="R13287" t="s">
        <v>829</v>
      </c>
      <c r="S13287">
        <v>15593486</v>
      </c>
      <c r="T13287">
        <v>11576</v>
      </c>
      <c r="U13287">
        <v>15581910</v>
      </c>
      <c r="V13287">
        <v>205</v>
      </c>
    </row>
    <row r="13288" spans="1:22" x14ac:dyDescent="0.3">
      <c r="A13288">
        <v>202324</v>
      </c>
      <c r="B13288" t="s">
        <v>820</v>
      </c>
      <c r="C13288" t="s">
        <v>821</v>
      </c>
      <c r="D13288" t="s">
        <v>822</v>
      </c>
      <c r="E13288" t="s">
        <v>823</v>
      </c>
      <c r="F13288" t="s">
        <v>866</v>
      </c>
      <c r="G13288" t="s">
        <v>867</v>
      </c>
      <c r="H13288" t="s">
        <v>1154</v>
      </c>
      <c r="I13288">
        <v>359</v>
      </c>
      <c r="J13288" t="s">
        <v>1155</v>
      </c>
      <c r="K13288" t="s">
        <v>828</v>
      </c>
      <c r="L13288" t="s">
        <v>534</v>
      </c>
      <c r="M13288">
        <v>0</v>
      </c>
      <c r="N13288">
        <v>3804441</v>
      </c>
      <c r="O13288">
        <v>1151465</v>
      </c>
      <c r="P13288">
        <v>13418994</v>
      </c>
      <c r="Q13288">
        <v>0</v>
      </c>
      <c r="R13288" t="s">
        <v>829</v>
      </c>
      <c r="S13288">
        <v>18374899</v>
      </c>
      <c r="T13288">
        <v>10000</v>
      </c>
      <c r="U13288">
        <v>18364899</v>
      </c>
      <c r="V13288">
        <v>247</v>
      </c>
    </row>
    <row r="13289" spans="1:22" x14ac:dyDescent="0.3">
      <c r="A13289">
        <v>202122</v>
      </c>
      <c r="B13289" t="s">
        <v>820</v>
      </c>
      <c r="C13289" t="s">
        <v>821</v>
      </c>
      <c r="D13289" t="s">
        <v>822</v>
      </c>
      <c r="E13289" t="s">
        <v>823</v>
      </c>
      <c r="F13289" t="s">
        <v>866</v>
      </c>
      <c r="G13289" t="s">
        <v>867</v>
      </c>
      <c r="H13289" t="s">
        <v>1154</v>
      </c>
      <c r="I13289">
        <v>359</v>
      </c>
      <c r="J13289" t="s">
        <v>1155</v>
      </c>
      <c r="K13289" t="s">
        <v>828</v>
      </c>
      <c r="L13289" t="s">
        <v>603</v>
      </c>
      <c r="M13289" t="s">
        <v>829</v>
      </c>
      <c r="N13289" t="s">
        <v>829</v>
      </c>
      <c r="O13289" t="s">
        <v>829</v>
      </c>
      <c r="P13289">
        <v>0</v>
      </c>
      <c r="Q13289">
        <v>0</v>
      </c>
      <c r="R13289">
        <v>0</v>
      </c>
      <c r="S13289">
        <v>0</v>
      </c>
      <c r="T13289">
        <v>0</v>
      </c>
      <c r="U13289">
        <v>0</v>
      </c>
      <c r="V13289">
        <v>0</v>
      </c>
    </row>
    <row r="13290" spans="1:22" x14ac:dyDescent="0.3">
      <c r="A13290">
        <v>202223</v>
      </c>
      <c r="B13290" t="s">
        <v>820</v>
      </c>
      <c r="C13290" t="s">
        <v>821</v>
      </c>
      <c r="D13290" t="s">
        <v>822</v>
      </c>
      <c r="E13290" t="s">
        <v>823</v>
      </c>
      <c r="F13290" t="s">
        <v>866</v>
      </c>
      <c r="G13290" t="s">
        <v>867</v>
      </c>
      <c r="H13290" t="s">
        <v>1154</v>
      </c>
      <c r="I13290">
        <v>359</v>
      </c>
      <c r="J13290" t="s">
        <v>1155</v>
      </c>
      <c r="K13290" t="s">
        <v>828</v>
      </c>
      <c r="L13290" t="s">
        <v>603</v>
      </c>
      <c r="M13290" t="s">
        <v>829</v>
      </c>
      <c r="N13290" t="s">
        <v>829</v>
      </c>
      <c r="O13290" t="s">
        <v>829</v>
      </c>
      <c r="P13290">
        <v>0</v>
      </c>
      <c r="Q13290">
        <v>0</v>
      </c>
      <c r="R13290">
        <v>0</v>
      </c>
      <c r="S13290">
        <v>0</v>
      </c>
      <c r="T13290">
        <v>0</v>
      </c>
      <c r="U13290">
        <v>0</v>
      </c>
      <c r="V13290">
        <v>0</v>
      </c>
    </row>
    <row r="13291" spans="1:22" x14ac:dyDescent="0.3">
      <c r="A13291">
        <v>202324</v>
      </c>
      <c r="B13291" t="s">
        <v>820</v>
      </c>
      <c r="C13291" t="s">
        <v>821</v>
      </c>
      <c r="D13291" t="s">
        <v>822</v>
      </c>
      <c r="E13291" t="s">
        <v>823</v>
      </c>
      <c r="F13291" t="s">
        <v>866</v>
      </c>
      <c r="G13291" t="s">
        <v>867</v>
      </c>
      <c r="H13291" t="s">
        <v>1154</v>
      </c>
      <c r="I13291">
        <v>359</v>
      </c>
      <c r="J13291" t="s">
        <v>1155</v>
      </c>
      <c r="K13291" t="s">
        <v>828</v>
      </c>
      <c r="L13291" t="s">
        <v>603</v>
      </c>
      <c r="M13291" t="s">
        <v>829</v>
      </c>
      <c r="N13291" t="s">
        <v>829</v>
      </c>
      <c r="O13291" t="s">
        <v>829</v>
      </c>
      <c r="P13291">
        <v>0</v>
      </c>
      <c r="Q13291">
        <v>0</v>
      </c>
      <c r="R13291">
        <v>0</v>
      </c>
      <c r="S13291">
        <v>0</v>
      </c>
      <c r="T13291">
        <v>0</v>
      </c>
      <c r="U13291">
        <v>0</v>
      </c>
      <c r="V13291">
        <v>0</v>
      </c>
    </row>
    <row r="13292" spans="1:22" x14ac:dyDescent="0.3">
      <c r="A13292">
        <v>202122</v>
      </c>
      <c r="B13292" t="s">
        <v>820</v>
      </c>
      <c r="C13292" t="s">
        <v>821</v>
      </c>
      <c r="D13292" t="s">
        <v>822</v>
      </c>
      <c r="E13292" t="s">
        <v>823</v>
      </c>
      <c r="F13292" t="s">
        <v>866</v>
      </c>
      <c r="G13292" t="s">
        <v>867</v>
      </c>
      <c r="H13292" t="s">
        <v>1154</v>
      </c>
      <c r="I13292">
        <v>359</v>
      </c>
      <c r="J13292" t="s">
        <v>1155</v>
      </c>
      <c r="K13292" t="s">
        <v>828</v>
      </c>
      <c r="L13292" t="s">
        <v>606</v>
      </c>
      <c r="M13292">
        <v>0</v>
      </c>
      <c r="N13292">
        <v>0</v>
      </c>
      <c r="O13292">
        <v>0</v>
      </c>
      <c r="P13292">
        <v>0</v>
      </c>
      <c r="Q13292">
        <v>0</v>
      </c>
      <c r="R13292">
        <v>0</v>
      </c>
      <c r="S13292">
        <v>0</v>
      </c>
      <c r="T13292">
        <v>0</v>
      </c>
      <c r="U13292">
        <v>0</v>
      </c>
      <c r="V13292">
        <v>0</v>
      </c>
    </row>
    <row r="13293" spans="1:22" x14ac:dyDescent="0.3">
      <c r="A13293">
        <v>202223</v>
      </c>
      <c r="B13293" t="s">
        <v>820</v>
      </c>
      <c r="C13293" t="s">
        <v>821</v>
      </c>
      <c r="D13293" t="s">
        <v>822</v>
      </c>
      <c r="E13293" t="s">
        <v>823</v>
      </c>
      <c r="F13293" t="s">
        <v>866</v>
      </c>
      <c r="G13293" t="s">
        <v>867</v>
      </c>
      <c r="H13293" t="s">
        <v>1154</v>
      </c>
      <c r="I13293">
        <v>359</v>
      </c>
      <c r="J13293" t="s">
        <v>1155</v>
      </c>
      <c r="K13293" t="s">
        <v>828</v>
      </c>
      <c r="L13293" t="s">
        <v>606</v>
      </c>
      <c r="M13293">
        <v>0</v>
      </c>
      <c r="N13293">
        <v>0</v>
      </c>
      <c r="O13293">
        <v>0</v>
      </c>
      <c r="P13293">
        <v>0</v>
      </c>
      <c r="Q13293">
        <v>0</v>
      </c>
      <c r="R13293">
        <v>0</v>
      </c>
      <c r="S13293">
        <v>0</v>
      </c>
      <c r="T13293">
        <v>0</v>
      </c>
      <c r="U13293">
        <v>0</v>
      </c>
      <c r="V13293">
        <v>0</v>
      </c>
    </row>
    <row r="13294" spans="1:22" x14ac:dyDescent="0.3">
      <c r="A13294">
        <v>202324</v>
      </c>
      <c r="B13294" t="s">
        <v>820</v>
      </c>
      <c r="C13294" t="s">
        <v>821</v>
      </c>
      <c r="D13294" t="s">
        <v>822</v>
      </c>
      <c r="E13294" t="s">
        <v>823</v>
      </c>
      <c r="F13294" t="s">
        <v>866</v>
      </c>
      <c r="G13294" t="s">
        <v>867</v>
      </c>
      <c r="H13294" t="s">
        <v>1154</v>
      </c>
      <c r="I13294">
        <v>359</v>
      </c>
      <c r="J13294" t="s">
        <v>1155</v>
      </c>
      <c r="K13294" t="s">
        <v>828</v>
      </c>
      <c r="L13294" t="s">
        <v>606</v>
      </c>
      <c r="M13294">
        <v>0</v>
      </c>
      <c r="N13294">
        <v>0</v>
      </c>
      <c r="O13294">
        <v>0</v>
      </c>
      <c r="P13294">
        <v>0</v>
      </c>
      <c r="Q13294">
        <v>0</v>
      </c>
      <c r="R13294">
        <v>0</v>
      </c>
      <c r="S13294">
        <v>0</v>
      </c>
      <c r="T13294">
        <v>0</v>
      </c>
      <c r="U13294">
        <v>0</v>
      </c>
      <c r="V13294">
        <v>0</v>
      </c>
    </row>
    <row r="13295" spans="1:22" x14ac:dyDescent="0.3">
      <c r="A13295">
        <v>202122</v>
      </c>
      <c r="B13295" t="s">
        <v>820</v>
      </c>
      <c r="C13295" t="s">
        <v>821</v>
      </c>
      <c r="D13295" t="s">
        <v>822</v>
      </c>
      <c r="E13295" t="s">
        <v>823</v>
      </c>
      <c r="F13295" t="s">
        <v>866</v>
      </c>
      <c r="G13295" t="s">
        <v>867</v>
      </c>
      <c r="H13295" t="s">
        <v>1154</v>
      </c>
      <c r="I13295">
        <v>359</v>
      </c>
      <c r="J13295" t="s">
        <v>1155</v>
      </c>
      <c r="K13295" t="s">
        <v>828</v>
      </c>
      <c r="L13295" t="s">
        <v>609</v>
      </c>
      <c r="M13295" t="s">
        <v>829</v>
      </c>
      <c r="N13295" t="s">
        <v>829</v>
      </c>
      <c r="O13295" t="s">
        <v>829</v>
      </c>
      <c r="P13295" t="s">
        <v>829</v>
      </c>
      <c r="Q13295">
        <v>0</v>
      </c>
      <c r="R13295" t="s">
        <v>829</v>
      </c>
      <c r="S13295">
        <v>0</v>
      </c>
      <c r="T13295">
        <v>0</v>
      </c>
      <c r="U13295">
        <v>0</v>
      </c>
      <c r="V13295">
        <v>0</v>
      </c>
    </row>
    <row r="13296" spans="1:22" x14ac:dyDescent="0.3">
      <c r="A13296">
        <v>202223</v>
      </c>
      <c r="B13296" t="s">
        <v>820</v>
      </c>
      <c r="C13296" t="s">
        <v>821</v>
      </c>
      <c r="D13296" t="s">
        <v>822</v>
      </c>
      <c r="E13296" t="s">
        <v>823</v>
      </c>
      <c r="F13296" t="s">
        <v>866</v>
      </c>
      <c r="G13296" t="s">
        <v>867</v>
      </c>
      <c r="H13296" t="s">
        <v>1154</v>
      </c>
      <c r="I13296">
        <v>359</v>
      </c>
      <c r="J13296" t="s">
        <v>1155</v>
      </c>
      <c r="K13296" t="s">
        <v>828</v>
      </c>
      <c r="L13296" t="s">
        <v>609</v>
      </c>
      <c r="M13296" t="s">
        <v>829</v>
      </c>
      <c r="N13296" t="s">
        <v>829</v>
      </c>
      <c r="O13296" t="s">
        <v>829</v>
      </c>
      <c r="P13296" t="s">
        <v>829</v>
      </c>
      <c r="Q13296">
        <v>0</v>
      </c>
      <c r="R13296" t="s">
        <v>829</v>
      </c>
      <c r="S13296">
        <v>0</v>
      </c>
      <c r="T13296">
        <v>0</v>
      </c>
      <c r="U13296">
        <v>0</v>
      </c>
      <c r="V13296">
        <v>0</v>
      </c>
    </row>
    <row r="13297" spans="1:22" x14ac:dyDescent="0.3">
      <c r="A13297">
        <v>202122</v>
      </c>
      <c r="B13297" t="s">
        <v>820</v>
      </c>
      <c r="C13297" t="s">
        <v>821</v>
      </c>
      <c r="D13297" t="s">
        <v>822</v>
      </c>
      <c r="E13297" t="s">
        <v>823</v>
      </c>
      <c r="F13297" t="s">
        <v>866</v>
      </c>
      <c r="G13297" t="s">
        <v>867</v>
      </c>
      <c r="H13297" t="s">
        <v>1154</v>
      </c>
      <c r="I13297">
        <v>359</v>
      </c>
      <c r="J13297" t="s">
        <v>1155</v>
      </c>
      <c r="K13297" t="s">
        <v>828</v>
      </c>
      <c r="L13297" t="s">
        <v>830</v>
      </c>
      <c r="M13297">
        <v>0</v>
      </c>
      <c r="N13297">
        <v>0</v>
      </c>
      <c r="O13297">
        <v>0</v>
      </c>
      <c r="P13297">
        <v>0</v>
      </c>
      <c r="Q13297">
        <v>0</v>
      </c>
      <c r="R13297">
        <v>0</v>
      </c>
      <c r="S13297">
        <v>0</v>
      </c>
      <c r="T13297">
        <v>0</v>
      </c>
      <c r="U13297">
        <v>0</v>
      </c>
      <c r="V13297">
        <v>0</v>
      </c>
    </row>
    <row r="13298" spans="1:22" x14ac:dyDescent="0.3">
      <c r="A13298">
        <v>202223</v>
      </c>
      <c r="B13298" t="s">
        <v>820</v>
      </c>
      <c r="C13298" t="s">
        <v>821</v>
      </c>
      <c r="D13298" t="s">
        <v>822</v>
      </c>
      <c r="E13298" t="s">
        <v>823</v>
      </c>
      <c r="F13298" t="s">
        <v>866</v>
      </c>
      <c r="G13298" t="s">
        <v>867</v>
      </c>
      <c r="H13298" t="s">
        <v>1154</v>
      </c>
      <c r="I13298">
        <v>359</v>
      </c>
      <c r="J13298" t="s">
        <v>1155</v>
      </c>
      <c r="K13298" t="s">
        <v>828</v>
      </c>
      <c r="L13298" t="s">
        <v>830</v>
      </c>
      <c r="M13298">
        <v>0</v>
      </c>
      <c r="N13298">
        <v>0</v>
      </c>
      <c r="O13298">
        <v>0</v>
      </c>
      <c r="P13298">
        <v>0</v>
      </c>
      <c r="Q13298">
        <v>0</v>
      </c>
      <c r="R13298">
        <v>0</v>
      </c>
      <c r="S13298">
        <v>0</v>
      </c>
      <c r="T13298">
        <v>0</v>
      </c>
      <c r="U13298">
        <v>0</v>
      </c>
      <c r="V13298">
        <v>0</v>
      </c>
    </row>
    <row r="13299" spans="1:22" x14ac:dyDescent="0.3">
      <c r="A13299">
        <v>202324</v>
      </c>
      <c r="B13299" t="s">
        <v>820</v>
      </c>
      <c r="C13299" t="s">
        <v>821</v>
      </c>
      <c r="D13299" t="s">
        <v>822</v>
      </c>
      <c r="E13299" t="s">
        <v>823</v>
      </c>
      <c r="F13299" t="s">
        <v>866</v>
      </c>
      <c r="G13299" t="s">
        <v>867</v>
      </c>
      <c r="H13299" t="s">
        <v>1154</v>
      </c>
      <c r="I13299">
        <v>359</v>
      </c>
      <c r="J13299" t="s">
        <v>1155</v>
      </c>
      <c r="K13299" t="s">
        <v>828</v>
      </c>
      <c r="L13299" t="s">
        <v>830</v>
      </c>
      <c r="M13299">
        <v>0</v>
      </c>
      <c r="N13299">
        <v>0</v>
      </c>
      <c r="O13299">
        <v>0</v>
      </c>
      <c r="P13299">
        <v>0</v>
      </c>
      <c r="Q13299">
        <v>0</v>
      </c>
      <c r="R13299">
        <v>0</v>
      </c>
      <c r="S13299">
        <v>0</v>
      </c>
      <c r="T13299">
        <v>0</v>
      </c>
      <c r="U13299">
        <v>0</v>
      </c>
      <c r="V13299">
        <v>0</v>
      </c>
    </row>
    <row r="13300" spans="1:22" x14ac:dyDescent="0.3">
      <c r="A13300">
        <v>202122</v>
      </c>
      <c r="B13300" t="s">
        <v>820</v>
      </c>
      <c r="C13300" t="s">
        <v>821</v>
      </c>
      <c r="D13300" t="s">
        <v>822</v>
      </c>
      <c r="E13300" t="s">
        <v>823</v>
      </c>
      <c r="F13300" t="s">
        <v>866</v>
      </c>
      <c r="G13300" t="s">
        <v>867</v>
      </c>
      <c r="H13300" t="s">
        <v>1154</v>
      </c>
      <c r="I13300">
        <v>359</v>
      </c>
      <c r="J13300" t="s">
        <v>1155</v>
      </c>
      <c r="K13300" t="s">
        <v>828</v>
      </c>
      <c r="L13300" t="s">
        <v>537</v>
      </c>
      <c r="M13300">
        <v>0</v>
      </c>
      <c r="N13300">
        <v>782638</v>
      </c>
      <c r="O13300">
        <v>742419</v>
      </c>
      <c r="P13300">
        <v>0</v>
      </c>
      <c r="Q13300">
        <v>1446629</v>
      </c>
      <c r="R13300">
        <v>1240495</v>
      </c>
      <c r="S13300">
        <v>4212181</v>
      </c>
      <c r="T13300">
        <v>605314</v>
      </c>
      <c r="U13300">
        <v>3606867</v>
      </c>
      <c r="V13300">
        <v>48</v>
      </c>
    </row>
    <row r="13301" spans="1:22" x14ac:dyDescent="0.3">
      <c r="A13301">
        <v>202223</v>
      </c>
      <c r="B13301" t="s">
        <v>820</v>
      </c>
      <c r="C13301" t="s">
        <v>821</v>
      </c>
      <c r="D13301" t="s">
        <v>822</v>
      </c>
      <c r="E13301" t="s">
        <v>823</v>
      </c>
      <c r="F13301" t="s">
        <v>866</v>
      </c>
      <c r="G13301" t="s">
        <v>867</v>
      </c>
      <c r="H13301" t="s">
        <v>1154</v>
      </c>
      <c r="I13301">
        <v>359</v>
      </c>
      <c r="J13301" t="s">
        <v>1155</v>
      </c>
      <c r="K13301" t="s">
        <v>828</v>
      </c>
      <c r="L13301" t="s">
        <v>537</v>
      </c>
      <c r="M13301">
        <v>0</v>
      </c>
      <c r="N13301">
        <v>993417</v>
      </c>
      <c r="O13301">
        <v>1051328</v>
      </c>
      <c r="P13301">
        <v>0</v>
      </c>
      <c r="Q13301">
        <v>1564603</v>
      </c>
      <c r="R13301">
        <v>1481416</v>
      </c>
      <c r="S13301">
        <v>5090764</v>
      </c>
      <c r="T13301">
        <v>563691</v>
      </c>
      <c r="U13301">
        <v>4527073</v>
      </c>
      <c r="V13301">
        <v>60</v>
      </c>
    </row>
    <row r="13302" spans="1:22" x14ac:dyDescent="0.3">
      <c r="A13302">
        <v>202324</v>
      </c>
      <c r="B13302" t="s">
        <v>820</v>
      </c>
      <c r="C13302" t="s">
        <v>821</v>
      </c>
      <c r="D13302" t="s">
        <v>822</v>
      </c>
      <c r="E13302" t="s">
        <v>823</v>
      </c>
      <c r="F13302" t="s">
        <v>866</v>
      </c>
      <c r="G13302" t="s">
        <v>867</v>
      </c>
      <c r="H13302" t="s">
        <v>1154</v>
      </c>
      <c r="I13302">
        <v>359</v>
      </c>
      <c r="J13302" t="s">
        <v>1155</v>
      </c>
      <c r="K13302" t="s">
        <v>828</v>
      </c>
      <c r="L13302" t="s">
        <v>537</v>
      </c>
      <c r="M13302">
        <v>0</v>
      </c>
      <c r="N13302">
        <v>969442</v>
      </c>
      <c r="O13302">
        <v>1078522</v>
      </c>
      <c r="P13302">
        <v>731298</v>
      </c>
      <c r="Q13302">
        <v>1744292</v>
      </c>
      <c r="R13302">
        <v>1649604</v>
      </c>
      <c r="S13302">
        <v>6173157</v>
      </c>
      <c r="T13302">
        <v>844595</v>
      </c>
      <c r="U13302">
        <v>5328562</v>
      </c>
      <c r="V13302">
        <v>72</v>
      </c>
    </row>
    <row r="13303" spans="1:22" x14ac:dyDescent="0.3">
      <c r="A13303">
        <v>202122</v>
      </c>
      <c r="B13303" t="s">
        <v>820</v>
      </c>
      <c r="C13303" t="s">
        <v>821</v>
      </c>
      <c r="D13303" t="s">
        <v>822</v>
      </c>
      <c r="E13303" t="s">
        <v>823</v>
      </c>
      <c r="F13303" t="s">
        <v>866</v>
      </c>
      <c r="G13303" t="s">
        <v>867</v>
      </c>
      <c r="H13303" t="s">
        <v>1154</v>
      </c>
      <c r="I13303">
        <v>359</v>
      </c>
      <c r="J13303" t="s">
        <v>1155</v>
      </c>
      <c r="K13303" t="s">
        <v>828</v>
      </c>
      <c r="L13303" t="s">
        <v>572</v>
      </c>
      <c r="M13303">
        <v>0</v>
      </c>
      <c r="N13303">
        <v>0</v>
      </c>
      <c r="O13303">
        <v>0</v>
      </c>
      <c r="P13303">
        <v>5085599</v>
      </c>
      <c r="Q13303">
        <v>0</v>
      </c>
      <c r="R13303">
        <v>3074596</v>
      </c>
      <c r="S13303">
        <v>8160195</v>
      </c>
      <c r="T13303">
        <v>0</v>
      </c>
      <c r="U13303">
        <v>8160195</v>
      </c>
      <c r="V13303">
        <v>109</v>
      </c>
    </row>
    <row r="13304" spans="1:22" x14ac:dyDescent="0.3">
      <c r="A13304">
        <v>202223</v>
      </c>
      <c r="B13304" t="s">
        <v>820</v>
      </c>
      <c r="C13304" t="s">
        <v>821</v>
      </c>
      <c r="D13304" t="s">
        <v>822</v>
      </c>
      <c r="E13304" t="s">
        <v>823</v>
      </c>
      <c r="F13304" t="s">
        <v>866</v>
      </c>
      <c r="G13304" t="s">
        <v>867</v>
      </c>
      <c r="H13304" t="s">
        <v>1154</v>
      </c>
      <c r="I13304">
        <v>359</v>
      </c>
      <c r="J13304" t="s">
        <v>1155</v>
      </c>
      <c r="K13304" t="s">
        <v>828</v>
      </c>
      <c r="L13304" t="s">
        <v>572</v>
      </c>
      <c r="M13304">
        <v>0</v>
      </c>
      <c r="N13304">
        <v>0</v>
      </c>
      <c r="O13304">
        <v>0</v>
      </c>
      <c r="P13304">
        <v>6458149</v>
      </c>
      <c r="Q13304">
        <v>0</v>
      </c>
      <c r="R13304">
        <v>3288199</v>
      </c>
      <c r="S13304">
        <v>9746348</v>
      </c>
      <c r="T13304">
        <v>0</v>
      </c>
      <c r="U13304">
        <v>9746348</v>
      </c>
      <c r="V13304">
        <v>128</v>
      </c>
    </row>
    <row r="13305" spans="1:22" x14ac:dyDescent="0.3">
      <c r="A13305">
        <v>202324</v>
      </c>
      <c r="B13305" t="s">
        <v>820</v>
      </c>
      <c r="C13305" t="s">
        <v>821</v>
      </c>
      <c r="D13305" t="s">
        <v>822</v>
      </c>
      <c r="E13305" t="s">
        <v>823</v>
      </c>
      <c r="F13305" t="s">
        <v>866</v>
      </c>
      <c r="G13305" t="s">
        <v>867</v>
      </c>
      <c r="H13305" t="s">
        <v>1154</v>
      </c>
      <c r="I13305">
        <v>359</v>
      </c>
      <c r="J13305" t="s">
        <v>1155</v>
      </c>
      <c r="K13305" t="s">
        <v>828</v>
      </c>
      <c r="L13305" t="s">
        <v>572</v>
      </c>
      <c r="M13305">
        <v>0</v>
      </c>
      <c r="N13305">
        <v>0</v>
      </c>
      <c r="O13305">
        <v>0</v>
      </c>
      <c r="P13305">
        <v>9173232</v>
      </c>
      <c r="Q13305">
        <v>63000</v>
      </c>
      <c r="R13305">
        <v>4104288</v>
      </c>
      <c r="S13305">
        <v>13340520</v>
      </c>
      <c r="T13305">
        <v>0</v>
      </c>
      <c r="U13305">
        <v>13340520</v>
      </c>
      <c r="V13305">
        <v>179</v>
      </c>
    </row>
    <row r="13306" spans="1:22" x14ac:dyDescent="0.3">
      <c r="A13306">
        <v>202122</v>
      </c>
      <c r="B13306" t="s">
        <v>820</v>
      </c>
      <c r="C13306" t="s">
        <v>821</v>
      </c>
      <c r="D13306" t="s">
        <v>822</v>
      </c>
      <c r="E13306" t="s">
        <v>823</v>
      </c>
      <c r="F13306" t="s">
        <v>866</v>
      </c>
      <c r="G13306" t="s">
        <v>867</v>
      </c>
      <c r="H13306" t="s">
        <v>1154</v>
      </c>
      <c r="I13306">
        <v>359</v>
      </c>
      <c r="J13306" t="s">
        <v>1155</v>
      </c>
      <c r="K13306" t="s">
        <v>828</v>
      </c>
      <c r="L13306" t="s">
        <v>539</v>
      </c>
      <c r="M13306">
        <v>0</v>
      </c>
      <c r="N13306">
        <v>101148</v>
      </c>
      <c r="O13306">
        <v>47041</v>
      </c>
      <c r="P13306" t="s">
        <v>829</v>
      </c>
      <c r="Q13306" t="s">
        <v>829</v>
      </c>
      <c r="R13306" t="s">
        <v>829</v>
      </c>
      <c r="S13306">
        <v>148189</v>
      </c>
      <c r="T13306">
        <v>0</v>
      </c>
      <c r="U13306">
        <v>148189</v>
      </c>
      <c r="V13306">
        <v>2</v>
      </c>
    </row>
    <row r="13307" spans="1:22" x14ac:dyDescent="0.3">
      <c r="A13307">
        <v>202223</v>
      </c>
      <c r="B13307" t="s">
        <v>820</v>
      </c>
      <c r="C13307" t="s">
        <v>821</v>
      </c>
      <c r="D13307" t="s">
        <v>822</v>
      </c>
      <c r="E13307" t="s">
        <v>823</v>
      </c>
      <c r="F13307" t="s">
        <v>866</v>
      </c>
      <c r="G13307" t="s">
        <v>867</v>
      </c>
      <c r="H13307" t="s">
        <v>1154</v>
      </c>
      <c r="I13307">
        <v>359</v>
      </c>
      <c r="J13307" t="s">
        <v>1155</v>
      </c>
      <c r="K13307" t="s">
        <v>828</v>
      </c>
      <c r="L13307" t="s">
        <v>539</v>
      </c>
      <c r="M13307">
        <v>0</v>
      </c>
      <c r="N13307">
        <v>170783</v>
      </c>
      <c r="O13307">
        <v>272894</v>
      </c>
      <c r="P13307" t="s">
        <v>829</v>
      </c>
      <c r="Q13307" t="s">
        <v>829</v>
      </c>
      <c r="R13307" t="s">
        <v>829</v>
      </c>
      <c r="S13307">
        <v>443677</v>
      </c>
      <c r="T13307">
        <v>0</v>
      </c>
      <c r="U13307">
        <v>443677</v>
      </c>
      <c r="V13307">
        <v>6</v>
      </c>
    </row>
    <row r="13308" spans="1:22" x14ac:dyDescent="0.3">
      <c r="A13308">
        <v>202324</v>
      </c>
      <c r="B13308" t="s">
        <v>820</v>
      </c>
      <c r="C13308" t="s">
        <v>821</v>
      </c>
      <c r="D13308" t="s">
        <v>822</v>
      </c>
      <c r="E13308" t="s">
        <v>823</v>
      </c>
      <c r="F13308" t="s">
        <v>866</v>
      </c>
      <c r="G13308" t="s">
        <v>867</v>
      </c>
      <c r="H13308" t="s">
        <v>1154</v>
      </c>
      <c r="I13308">
        <v>359</v>
      </c>
      <c r="J13308" t="s">
        <v>1155</v>
      </c>
      <c r="K13308" t="s">
        <v>828</v>
      </c>
      <c r="L13308" t="s">
        <v>539</v>
      </c>
      <c r="M13308">
        <v>0</v>
      </c>
      <c r="N13308">
        <v>202671</v>
      </c>
      <c r="O13308">
        <v>154155</v>
      </c>
      <c r="P13308" t="s">
        <v>829</v>
      </c>
      <c r="Q13308" t="s">
        <v>829</v>
      </c>
      <c r="R13308" t="s">
        <v>829</v>
      </c>
      <c r="S13308">
        <v>356826</v>
      </c>
      <c r="T13308">
        <v>0</v>
      </c>
      <c r="U13308">
        <v>356826</v>
      </c>
      <c r="V13308">
        <v>5</v>
      </c>
    </row>
    <row r="13309" spans="1:22" x14ac:dyDescent="0.3">
      <c r="A13309">
        <v>202122</v>
      </c>
      <c r="B13309" t="s">
        <v>820</v>
      </c>
      <c r="C13309" t="s">
        <v>821</v>
      </c>
      <c r="D13309" t="s">
        <v>822</v>
      </c>
      <c r="E13309" t="s">
        <v>823</v>
      </c>
      <c r="F13309" t="s">
        <v>866</v>
      </c>
      <c r="G13309" t="s">
        <v>867</v>
      </c>
      <c r="H13309" t="s">
        <v>1154</v>
      </c>
      <c r="I13309">
        <v>359</v>
      </c>
      <c r="J13309" t="s">
        <v>1155</v>
      </c>
      <c r="K13309" t="s">
        <v>828</v>
      </c>
      <c r="L13309" t="s">
        <v>541</v>
      </c>
      <c r="M13309">
        <v>50763</v>
      </c>
      <c r="N13309">
        <v>1079473</v>
      </c>
      <c r="O13309">
        <v>774112</v>
      </c>
      <c r="P13309">
        <v>36194</v>
      </c>
      <c r="Q13309">
        <v>7965</v>
      </c>
      <c r="R13309">
        <v>19851</v>
      </c>
      <c r="S13309">
        <v>1968359</v>
      </c>
      <c r="T13309">
        <v>31983</v>
      </c>
      <c r="U13309">
        <v>1936376</v>
      </c>
      <c r="V13309">
        <v>26</v>
      </c>
    </row>
    <row r="13310" spans="1:22" x14ac:dyDescent="0.3">
      <c r="A13310">
        <v>202223</v>
      </c>
      <c r="B13310" t="s">
        <v>820</v>
      </c>
      <c r="C13310" t="s">
        <v>821</v>
      </c>
      <c r="D13310" t="s">
        <v>822</v>
      </c>
      <c r="E13310" t="s">
        <v>823</v>
      </c>
      <c r="F13310" t="s">
        <v>866</v>
      </c>
      <c r="G13310" t="s">
        <v>867</v>
      </c>
      <c r="H13310" t="s">
        <v>1154</v>
      </c>
      <c r="I13310">
        <v>359</v>
      </c>
      <c r="J13310" t="s">
        <v>1155</v>
      </c>
      <c r="K13310" t="s">
        <v>828</v>
      </c>
      <c r="L13310" t="s">
        <v>541</v>
      </c>
      <c r="M13310">
        <v>66754</v>
      </c>
      <c r="N13310">
        <v>1288027</v>
      </c>
      <c r="O13310">
        <v>940517</v>
      </c>
      <c r="P13310">
        <v>46104</v>
      </c>
      <c r="Q13310">
        <v>8963</v>
      </c>
      <c r="R13310">
        <v>23473</v>
      </c>
      <c r="S13310">
        <v>2373838</v>
      </c>
      <c r="T13310">
        <v>78229</v>
      </c>
      <c r="U13310">
        <v>2295609</v>
      </c>
      <c r="V13310">
        <v>30</v>
      </c>
    </row>
    <row r="13311" spans="1:22" x14ac:dyDescent="0.3">
      <c r="A13311">
        <v>202324</v>
      </c>
      <c r="B13311" t="s">
        <v>820</v>
      </c>
      <c r="C13311" t="s">
        <v>821</v>
      </c>
      <c r="D13311" t="s">
        <v>822</v>
      </c>
      <c r="E13311" t="s">
        <v>823</v>
      </c>
      <c r="F13311" t="s">
        <v>866</v>
      </c>
      <c r="G13311" t="s">
        <v>867</v>
      </c>
      <c r="H13311" t="s">
        <v>1154</v>
      </c>
      <c r="I13311">
        <v>359</v>
      </c>
      <c r="J13311" t="s">
        <v>1155</v>
      </c>
      <c r="K13311" t="s">
        <v>828</v>
      </c>
      <c r="L13311" t="s">
        <v>541</v>
      </c>
      <c r="M13311">
        <v>63978</v>
      </c>
      <c r="N13311">
        <v>1341706</v>
      </c>
      <c r="O13311">
        <v>1003391</v>
      </c>
      <c r="P13311">
        <v>49506</v>
      </c>
      <c r="Q13311">
        <v>10047</v>
      </c>
      <c r="R13311">
        <v>23113</v>
      </c>
      <c r="S13311">
        <v>2491740</v>
      </c>
      <c r="T13311">
        <v>30664</v>
      </c>
      <c r="U13311">
        <v>2461076</v>
      </c>
      <c r="V13311">
        <v>33</v>
      </c>
    </row>
    <row r="13312" spans="1:22" x14ac:dyDescent="0.3">
      <c r="A13312">
        <v>202122</v>
      </c>
      <c r="B13312" t="s">
        <v>820</v>
      </c>
      <c r="C13312" t="s">
        <v>821</v>
      </c>
      <c r="D13312" t="s">
        <v>822</v>
      </c>
      <c r="E13312" t="s">
        <v>823</v>
      </c>
      <c r="F13312" t="s">
        <v>866</v>
      </c>
      <c r="G13312" t="s">
        <v>867</v>
      </c>
      <c r="H13312" t="s">
        <v>1154</v>
      </c>
      <c r="I13312">
        <v>359</v>
      </c>
      <c r="J13312" t="s">
        <v>1155</v>
      </c>
      <c r="K13312" t="s">
        <v>828</v>
      </c>
      <c r="L13312" t="s">
        <v>831</v>
      </c>
      <c r="M13312" t="s">
        <v>829</v>
      </c>
      <c r="N13312" t="s">
        <v>829</v>
      </c>
      <c r="O13312" t="s">
        <v>829</v>
      </c>
      <c r="P13312">
        <v>26701</v>
      </c>
      <c r="Q13312">
        <v>0</v>
      </c>
      <c r="R13312" t="s">
        <v>829</v>
      </c>
      <c r="S13312">
        <v>26701</v>
      </c>
      <c r="T13312">
        <v>0</v>
      </c>
      <c r="U13312">
        <v>26701</v>
      </c>
      <c r="V13312">
        <v>0</v>
      </c>
    </row>
    <row r="13313" spans="1:22" x14ac:dyDescent="0.3">
      <c r="A13313">
        <v>202223</v>
      </c>
      <c r="B13313" t="s">
        <v>820</v>
      </c>
      <c r="C13313" t="s">
        <v>821</v>
      </c>
      <c r="D13313" t="s">
        <v>822</v>
      </c>
      <c r="E13313" t="s">
        <v>823</v>
      </c>
      <c r="F13313" t="s">
        <v>866</v>
      </c>
      <c r="G13313" t="s">
        <v>867</v>
      </c>
      <c r="H13313" t="s">
        <v>1154</v>
      </c>
      <c r="I13313">
        <v>359</v>
      </c>
      <c r="J13313" t="s">
        <v>1155</v>
      </c>
      <c r="K13313" t="s">
        <v>828</v>
      </c>
      <c r="L13313" t="s">
        <v>831</v>
      </c>
      <c r="M13313" t="s">
        <v>829</v>
      </c>
      <c r="N13313" t="s">
        <v>829</v>
      </c>
      <c r="O13313" t="s">
        <v>829</v>
      </c>
      <c r="P13313">
        <v>14158</v>
      </c>
      <c r="Q13313">
        <v>0</v>
      </c>
      <c r="R13313" t="s">
        <v>829</v>
      </c>
      <c r="S13313">
        <v>14158</v>
      </c>
      <c r="T13313">
        <v>0</v>
      </c>
      <c r="U13313">
        <v>14158</v>
      </c>
      <c r="V13313">
        <v>0</v>
      </c>
    </row>
    <row r="13314" spans="1:22" x14ac:dyDescent="0.3">
      <c r="A13314">
        <v>202324</v>
      </c>
      <c r="B13314" t="s">
        <v>820</v>
      </c>
      <c r="C13314" t="s">
        <v>821</v>
      </c>
      <c r="D13314" t="s">
        <v>822</v>
      </c>
      <c r="E13314" t="s">
        <v>823</v>
      </c>
      <c r="F13314" t="s">
        <v>866</v>
      </c>
      <c r="G13314" t="s">
        <v>867</v>
      </c>
      <c r="H13314" t="s">
        <v>1154</v>
      </c>
      <c r="I13314">
        <v>359</v>
      </c>
      <c r="J13314" t="s">
        <v>1155</v>
      </c>
      <c r="K13314" t="s">
        <v>828</v>
      </c>
      <c r="L13314" t="s">
        <v>831</v>
      </c>
      <c r="M13314" t="s">
        <v>829</v>
      </c>
      <c r="N13314" t="s">
        <v>829</v>
      </c>
      <c r="O13314" t="s">
        <v>829</v>
      </c>
      <c r="P13314">
        <v>24815</v>
      </c>
      <c r="Q13314">
        <v>0</v>
      </c>
      <c r="R13314" t="s">
        <v>829</v>
      </c>
      <c r="S13314">
        <v>24815</v>
      </c>
      <c r="T13314">
        <v>0</v>
      </c>
      <c r="U13314">
        <v>24815</v>
      </c>
      <c r="V13314">
        <v>0</v>
      </c>
    </row>
    <row r="13315" spans="1:22" x14ac:dyDescent="0.3">
      <c r="A13315">
        <v>202122</v>
      </c>
      <c r="B13315" t="s">
        <v>820</v>
      </c>
      <c r="C13315" t="s">
        <v>821</v>
      </c>
      <c r="D13315" t="s">
        <v>822</v>
      </c>
      <c r="E13315" t="s">
        <v>823</v>
      </c>
      <c r="F13315" t="s">
        <v>866</v>
      </c>
      <c r="G13315" t="s">
        <v>867</v>
      </c>
      <c r="H13315" t="s">
        <v>1154</v>
      </c>
      <c r="I13315">
        <v>359</v>
      </c>
      <c r="J13315" t="s">
        <v>1155</v>
      </c>
      <c r="K13315" t="s">
        <v>828</v>
      </c>
      <c r="L13315" t="s">
        <v>832</v>
      </c>
      <c r="M13315">
        <v>0</v>
      </c>
      <c r="N13315">
        <v>332262</v>
      </c>
      <c r="O13315">
        <v>238272</v>
      </c>
      <c r="P13315">
        <v>0</v>
      </c>
      <c r="Q13315">
        <v>0</v>
      </c>
      <c r="R13315">
        <v>0</v>
      </c>
      <c r="S13315">
        <v>570533</v>
      </c>
      <c r="T13315">
        <v>114724</v>
      </c>
      <c r="U13315">
        <v>455809</v>
      </c>
      <c r="V13315">
        <v>6</v>
      </c>
    </row>
    <row r="13316" spans="1:22" x14ac:dyDescent="0.3">
      <c r="A13316">
        <v>202223</v>
      </c>
      <c r="B13316" t="s">
        <v>820</v>
      </c>
      <c r="C13316" t="s">
        <v>821</v>
      </c>
      <c r="D13316" t="s">
        <v>822</v>
      </c>
      <c r="E13316" t="s">
        <v>823</v>
      </c>
      <c r="F13316" t="s">
        <v>866</v>
      </c>
      <c r="G13316" t="s">
        <v>867</v>
      </c>
      <c r="H13316" t="s">
        <v>1154</v>
      </c>
      <c r="I13316">
        <v>359</v>
      </c>
      <c r="J13316" t="s">
        <v>1155</v>
      </c>
      <c r="K13316" t="s">
        <v>828</v>
      </c>
      <c r="L13316" t="s">
        <v>832</v>
      </c>
      <c r="M13316">
        <v>0</v>
      </c>
      <c r="N13316">
        <v>307552</v>
      </c>
      <c r="O13316">
        <v>224575</v>
      </c>
      <c r="P13316">
        <v>0</v>
      </c>
      <c r="Q13316">
        <v>0</v>
      </c>
      <c r="R13316">
        <v>0</v>
      </c>
      <c r="S13316">
        <v>532127</v>
      </c>
      <c r="T13316">
        <v>0</v>
      </c>
      <c r="U13316">
        <v>532127</v>
      </c>
      <c r="V13316">
        <v>7</v>
      </c>
    </row>
    <row r="13317" spans="1:22" x14ac:dyDescent="0.3">
      <c r="A13317">
        <v>202324</v>
      </c>
      <c r="B13317" t="s">
        <v>820</v>
      </c>
      <c r="C13317" t="s">
        <v>821</v>
      </c>
      <c r="D13317" t="s">
        <v>822</v>
      </c>
      <c r="E13317" t="s">
        <v>823</v>
      </c>
      <c r="F13317" t="s">
        <v>866</v>
      </c>
      <c r="G13317" t="s">
        <v>867</v>
      </c>
      <c r="H13317" t="s">
        <v>1154</v>
      </c>
      <c r="I13317">
        <v>359</v>
      </c>
      <c r="J13317" t="s">
        <v>1155</v>
      </c>
      <c r="K13317" t="s">
        <v>828</v>
      </c>
      <c r="L13317" t="s">
        <v>832</v>
      </c>
      <c r="M13317">
        <v>0</v>
      </c>
      <c r="N13317">
        <v>564606</v>
      </c>
      <c r="O13317">
        <v>422239</v>
      </c>
      <c r="P13317">
        <v>0</v>
      </c>
      <c r="Q13317">
        <v>0</v>
      </c>
      <c r="R13317">
        <v>0</v>
      </c>
      <c r="S13317">
        <v>986844</v>
      </c>
      <c r="T13317">
        <v>166240</v>
      </c>
      <c r="U13317">
        <v>820605</v>
      </c>
      <c r="V13317">
        <v>11</v>
      </c>
    </row>
    <row r="13318" spans="1:22" x14ac:dyDescent="0.3">
      <c r="A13318">
        <v>202122</v>
      </c>
      <c r="B13318" t="s">
        <v>820</v>
      </c>
      <c r="C13318" t="s">
        <v>821</v>
      </c>
      <c r="D13318" t="s">
        <v>822</v>
      </c>
      <c r="E13318" t="s">
        <v>823</v>
      </c>
      <c r="F13318" t="s">
        <v>866</v>
      </c>
      <c r="G13318" t="s">
        <v>867</v>
      </c>
      <c r="H13318" t="s">
        <v>1154</v>
      </c>
      <c r="I13318">
        <v>359</v>
      </c>
      <c r="J13318" t="s">
        <v>1155</v>
      </c>
      <c r="K13318" t="s">
        <v>828</v>
      </c>
      <c r="L13318" t="s">
        <v>544</v>
      </c>
      <c r="M13318">
        <v>0</v>
      </c>
      <c r="N13318">
        <v>127282</v>
      </c>
      <c r="O13318">
        <v>91276</v>
      </c>
      <c r="P13318">
        <v>0</v>
      </c>
      <c r="Q13318">
        <v>0</v>
      </c>
      <c r="R13318">
        <v>0</v>
      </c>
      <c r="S13318">
        <v>218558</v>
      </c>
      <c r="T13318">
        <v>0</v>
      </c>
      <c r="U13318">
        <v>218558</v>
      </c>
      <c r="V13318">
        <v>3</v>
      </c>
    </row>
    <row r="13319" spans="1:22" x14ac:dyDescent="0.3">
      <c r="A13319">
        <v>202223</v>
      </c>
      <c r="B13319" t="s">
        <v>820</v>
      </c>
      <c r="C13319" t="s">
        <v>821</v>
      </c>
      <c r="D13319" t="s">
        <v>822</v>
      </c>
      <c r="E13319" t="s">
        <v>823</v>
      </c>
      <c r="F13319" t="s">
        <v>866</v>
      </c>
      <c r="G13319" t="s">
        <v>867</v>
      </c>
      <c r="H13319" t="s">
        <v>1154</v>
      </c>
      <c r="I13319">
        <v>359</v>
      </c>
      <c r="J13319" t="s">
        <v>1155</v>
      </c>
      <c r="K13319" t="s">
        <v>828</v>
      </c>
      <c r="L13319" t="s">
        <v>544</v>
      </c>
      <c r="M13319">
        <v>0</v>
      </c>
      <c r="N13319">
        <v>169827</v>
      </c>
      <c r="O13319">
        <v>124007</v>
      </c>
      <c r="P13319">
        <v>0</v>
      </c>
      <c r="Q13319">
        <v>0</v>
      </c>
      <c r="R13319">
        <v>0</v>
      </c>
      <c r="S13319">
        <v>293834</v>
      </c>
      <c r="T13319">
        <v>0</v>
      </c>
      <c r="U13319">
        <v>293834</v>
      </c>
      <c r="V13319">
        <v>4</v>
      </c>
    </row>
    <row r="13320" spans="1:22" x14ac:dyDescent="0.3">
      <c r="A13320">
        <v>202324</v>
      </c>
      <c r="B13320" t="s">
        <v>820</v>
      </c>
      <c r="C13320" t="s">
        <v>821</v>
      </c>
      <c r="D13320" t="s">
        <v>822</v>
      </c>
      <c r="E13320" t="s">
        <v>823</v>
      </c>
      <c r="F13320" t="s">
        <v>866</v>
      </c>
      <c r="G13320" t="s">
        <v>867</v>
      </c>
      <c r="H13320" t="s">
        <v>1154</v>
      </c>
      <c r="I13320">
        <v>359</v>
      </c>
      <c r="J13320" t="s">
        <v>1155</v>
      </c>
      <c r="K13320" t="s">
        <v>828</v>
      </c>
      <c r="L13320" t="s">
        <v>544</v>
      </c>
      <c r="M13320">
        <v>0</v>
      </c>
      <c r="N13320">
        <v>133476</v>
      </c>
      <c r="O13320">
        <v>99820</v>
      </c>
      <c r="P13320">
        <v>0</v>
      </c>
      <c r="Q13320">
        <v>0</v>
      </c>
      <c r="R13320">
        <v>0</v>
      </c>
      <c r="S13320">
        <v>233296</v>
      </c>
      <c r="T13320">
        <v>0</v>
      </c>
      <c r="U13320">
        <v>233296</v>
      </c>
      <c r="V13320">
        <v>3</v>
      </c>
    </row>
    <row r="13321" spans="1:22" x14ac:dyDescent="0.3">
      <c r="A13321">
        <v>202122</v>
      </c>
      <c r="B13321" t="s">
        <v>820</v>
      </c>
      <c r="C13321" t="s">
        <v>821</v>
      </c>
      <c r="D13321" t="s">
        <v>822</v>
      </c>
      <c r="E13321" t="s">
        <v>823</v>
      </c>
      <c r="F13321" t="s">
        <v>866</v>
      </c>
      <c r="G13321" t="s">
        <v>867</v>
      </c>
      <c r="H13321" t="s">
        <v>1154</v>
      </c>
      <c r="I13321">
        <v>359</v>
      </c>
      <c r="J13321" t="s">
        <v>1155</v>
      </c>
      <c r="K13321" t="s">
        <v>828</v>
      </c>
      <c r="L13321" t="s">
        <v>600</v>
      </c>
      <c r="M13321" t="s">
        <v>829</v>
      </c>
      <c r="N13321" t="s">
        <v>829</v>
      </c>
      <c r="O13321" t="s">
        <v>829</v>
      </c>
      <c r="P13321">
        <v>0</v>
      </c>
      <c r="Q13321">
        <v>0</v>
      </c>
      <c r="R13321" t="s">
        <v>829</v>
      </c>
      <c r="S13321">
        <v>0</v>
      </c>
      <c r="T13321">
        <v>0</v>
      </c>
      <c r="U13321">
        <v>0</v>
      </c>
      <c r="V13321">
        <v>0</v>
      </c>
    </row>
    <row r="13322" spans="1:22" x14ac:dyDescent="0.3">
      <c r="A13322">
        <v>202223</v>
      </c>
      <c r="B13322" t="s">
        <v>820</v>
      </c>
      <c r="C13322" t="s">
        <v>821</v>
      </c>
      <c r="D13322" t="s">
        <v>822</v>
      </c>
      <c r="E13322" t="s">
        <v>823</v>
      </c>
      <c r="F13322" t="s">
        <v>866</v>
      </c>
      <c r="G13322" t="s">
        <v>867</v>
      </c>
      <c r="H13322" t="s">
        <v>1154</v>
      </c>
      <c r="I13322">
        <v>359</v>
      </c>
      <c r="J13322" t="s">
        <v>1155</v>
      </c>
      <c r="K13322" t="s">
        <v>828</v>
      </c>
      <c r="L13322" t="s">
        <v>600</v>
      </c>
      <c r="M13322" t="s">
        <v>829</v>
      </c>
      <c r="N13322" t="s">
        <v>829</v>
      </c>
      <c r="O13322" t="s">
        <v>829</v>
      </c>
      <c r="P13322">
        <v>0</v>
      </c>
      <c r="Q13322">
        <v>0</v>
      </c>
      <c r="R13322" t="s">
        <v>829</v>
      </c>
      <c r="S13322">
        <v>0</v>
      </c>
      <c r="T13322">
        <v>0</v>
      </c>
      <c r="U13322">
        <v>0</v>
      </c>
      <c r="V13322">
        <v>0</v>
      </c>
    </row>
    <row r="13323" spans="1:22" x14ac:dyDescent="0.3">
      <c r="A13323">
        <v>202324</v>
      </c>
      <c r="B13323" t="s">
        <v>820</v>
      </c>
      <c r="C13323" t="s">
        <v>821</v>
      </c>
      <c r="D13323" t="s">
        <v>822</v>
      </c>
      <c r="E13323" t="s">
        <v>823</v>
      </c>
      <c r="F13323" t="s">
        <v>866</v>
      </c>
      <c r="G13323" t="s">
        <v>867</v>
      </c>
      <c r="H13323" t="s">
        <v>1154</v>
      </c>
      <c r="I13323">
        <v>359</v>
      </c>
      <c r="J13323" t="s">
        <v>1155</v>
      </c>
      <c r="K13323" t="s">
        <v>828</v>
      </c>
      <c r="L13323" t="s">
        <v>600</v>
      </c>
      <c r="M13323" t="s">
        <v>829</v>
      </c>
      <c r="N13323" t="s">
        <v>829</v>
      </c>
      <c r="O13323" t="s">
        <v>829</v>
      </c>
      <c r="P13323">
        <v>0</v>
      </c>
      <c r="Q13323">
        <v>0</v>
      </c>
      <c r="R13323" t="s">
        <v>829</v>
      </c>
      <c r="S13323">
        <v>0</v>
      </c>
      <c r="T13323">
        <v>0</v>
      </c>
      <c r="U13323">
        <v>0</v>
      </c>
      <c r="V13323">
        <v>0</v>
      </c>
    </row>
    <row r="13324" spans="1:22" x14ac:dyDescent="0.3">
      <c r="A13324">
        <v>202122</v>
      </c>
      <c r="B13324" t="s">
        <v>820</v>
      </c>
      <c r="C13324" t="s">
        <v>821</v>
      </c>
      <c r="D13324" t="s">
        <v>822</v>
      </c>
      <c r="E13324" t="s">
        <v>823</v>
      </c>
      <c r="F13324" t="s">
        <v>866</v>
      </c>
      <c r="G13324" t="s">
        <v>867</v>
      </c>
      <c r="H13324" t="s">
        <v>1154</v>
      </c>
      <c r="I13324">
        <v>359</v>
      </c>
      <c r="J13324" t="s">
        <v>1155</v>
      </c>
      <c r="K13324" t="s">
        <v>828</v>
      </c>
      <c r="L13324" t="s">
        <v>247</v>
      </c>
      <c r="M13324">
        <v>0</v>
      </c>
      <c r="N13324">
        <v>0</v>
      </c>
      <c r="O13324">
        <v>0</v>
      </c>
      <c r="P13324">
        <v>0</v>
      </c>
      <c r="Q13324">
        <v>0</v>
      </c>
      <c r="R13324">
        <v>0</v>
      </c>
      <c r="S13324">
        <v>0</v>
      </c>
      <c r="T13324">
        <v>0</v>
      </c>
      <c r="U13324">
        <v>0</v>
      </c>
      <c r="V13324">
        <v>0</v>
      </c>
    </row>
    <row r="13325" spans="1:22" x14ac:dyDescent="0.3">
      <c r="A13325">
        <v>202223</v>
      </c>
      <c r="B13325" t="s">
        <v>820</v>
      </c>
      <c r="C13325" t="s">
        <v>821</v>
      </c>
      <c r="D13325" t="s">
        <v>822</v>
      </c>
      <c r="E13325" t="s">
        <v>823</v>
      </c>
      <c r="F13325" t="s">
        <v>866</v>
      </c>
      <c r="G13325" t="s">
        <v>867</v>
      </c>
      <c r="H13325" t="s">
        <v>1154</v>
      </c>
      <c r="I13325">
        <v>359</v>
      </c>
      <c r="J13325" t="s">
        <v>1155</v>
      </c>
      <c r="K13325" t="s">
        <v>828</v>
      </c>
      <c r="L13325" t="s">
        <v>247</v>
      </c>
      <c r="M13325">
        <v>0</v>
      </c>
      <c r="N13325">
        <v>0</v>
      </c>
      <c r="O13325">
        <v>0</v>
      </c>
      <c r="P13325">
        <v>0</v>
      </c>
      <c r="Q13325">
        <v>0</v>
      </c>
      <c r="R13325">
        <v>0</v>
      </c>
      <c r="S13325">
        <v>0</v>
      </c>
      <c r="T13325">
        <v>0</v>
      </c>
      <c r="U13325">
        <v>0</v>
      </c>
      <c r="V13325">
        <v>0</v>
      </c>
    </row>
    <row r="13326" spans="1:22" x14ac:dyDescent="0.3">
      <c r="A13326">
        <v>202324</v>
      </c>
      <c r="B13326" t="s">
        <v>820</v>
      </c>
      <c r="C13326" t="s">
        <v>821</v>
      </c>
      <c r="D13326" t="s">
        <v>822</v>
      </c>
      <c r="E13326" t="s">
        <v>823</v>
      </c>
      <c r="F13326" t="s">
        <v>866</v>
      </c>
      <c r="G13326" t="s">
        <v>867</v>
      </c>
      <c r="H13326" t="s">
        <v>1154</v>
      </c>
      <c r="I13326">
        <v>359</v>
      </c>
      <c r="J13326" t="s">
        <v>1155</v>
      </c>
      <c r="K13326" t="s">
        <v>828</v>
      </c>
      <c r="L13326" t="s">
        <v>247</v>
      </c>
      <c r="M13326">
        <v>0</v>
      </c>
      <c r="N13326">
        <v>0</v>
      </c>
      <c r="O13326">
        <v>0</v>
      </c>
      <c r="P13326">
        <v>0</v>
      </c>
      <c r="Q13326">
        <v>0</v>
      </c>
      <c r="R13326">
        <v>0</v>
      </c>
      <c r="S13326">
        <v>0</v>
      </c>
      <c r="T13326">
        <v>0</v>
      </c>
      <c r="U13326">
        <v>0</v>
      </c>
      <c r="V13326">
        <v>0</v>
      </c>
    </row>
    <row r="13327" spans="1:22" x14ac:dyDescent="0.3">
      <c r="A13327">
        <v>202122</v>
      </c>
      <c r="B13327" t="s">
        <v>820</v>
      </c>
      <c r="C13327" t="s">
        <v>821</v>
      </c>
      <c r="D13327" t="s">
        <v>822</v>
      </c>
      <c r="E13327" t="s">
        <v>823</v>
      </c>
      <c r="F13327" t="s">
        <v>866</v>
      </c>
      <c r="G13327" t="s">
        <v>867</v>
      </c>
      <c r="H13327" t="s">
        <v>1154</v>
      </c>
      <c r="I13327">
        <v>359</v>
      </c>
      <c r="J13327" t="s">
        <v>1155</v>
      </c>
      <c r="K13327" t="s">
        <v>828</v>
      </c>
      <c r="L13327" t="s">
        <v>833</v>
      </c>
      <c r="M13327">
        <v>20911572</v>
      </c>
      <c r="N13327">
        <v>96477513</v>
      </c>
      <c r="O13327">
        <v>68728188</v>
      </c>
      <c r="P13327">
        <v>25112871</v>
      </c>
      <c r="Q13327">
        <v>1456520</v>
      </c>
      <c r="R13327">
        <v>4338303</v>
      </c>
      <c r="S13327">
        <v>217807891</v>
      </c>
      <c r="T13327">
        <v>1325990</v>
      </c>
      <c r="U13327">
        <v>216481901</v>
      </c>
      <c r="V13327" t="s">
        <v>834</v>
      </c>
    </row>
    <row r="13328" spans="1:22" x14ac:dyDescent="0.3">
      <c r="A13328">
        <v>202223</v>
      </c>
      <c r="B13328" t="s">
        <v>820</v>
      </c>
      <c r="C13328" t="s">
        <v>821</v>
      </c>
      <c r="D13328" t="s">
        <v>822</v>
      </c>
      <c r="E13328" t="s">
        <v>823</v>
      </c>
      <c r="F13328" t="s">
        <v>866</v>
      </c>
      <c r="G13328" t="s">
        <v>867</v>
      </c>
      <c r="H13328" t="s">
        <v>1154</v>
      </c>
      <c r="I13328">
        <v>359</v>
      </c>
      <c r="J13328" t="s">
        <v>1155</v>
      </c>
      <c r="K13328" t="s">
        <v>828</v>
      </c>
      <c r="L13328" t="s">
        <v>833</v>
      </c>
      <c r="M13328">
        <v>21499242</v>
      </c>
      <c r="N13328">
        <v>98637746</v>
      </c>
      <c r="O13328">
        <v>68323988</v>
      </c>
      <c r="P13328">
        <v>27483352</v>
      </c>
      <c r="Q13328">
        <v>1575482</v>
      </c>
      <c r="R13328">
        <v>4796691</v>
      </c>
      <c r="S13328">
        <v>223239124</v>
      </c>
      <c r="T13328">
        <v>758202</v>
      </c>
      <c r="U13328">
        <v>222480922</v>
      </c>
      <c r="V13328" t="s">
        <v>834</v>
      </c>
    </row>
    <row r="13329" spans="1:22" x14ac:dyDescent="0.3">
      <c r="A13329">
        <v>202324</v>
      </c>
      <c r="B13329" t="s">
        <v>820</v>
      </c>
      <c r="C13329" t="s">
        <v>821</v>
      </c>
      <c r="D13329" t="s">
        <v>822</v>
      </c>
      <c r="E13329" t="s">
        <v>823</v>
      </c>
      <c r="F13329" t="s">
        <v>866</v>
      </c>
      <c r="G13329" t="s">
        <v>867</v>
      </c>
      <c r="H13329" t="s">
        <v>1154</v>
      </c>
      <c r="I13329">
        <v>359</v>
      </c>
      <c r="J13329" t="s">
        <v>1155</v>
      </c>
      <c r="K13329" t="s">
        <v>828</v>
      </c>
      <c r="L13329" t="s">
        <v>833</v>
      </c>
      <c r="M13329">
        <v>23492094</v>
      </c>
      <c r="N13329">
        <v>101907355</v>
      </c>
      <c r="O13329">
        <v>72187006</v>
      </c>
      <c r="P13329">
        <v>33304272</v>
      </c>
      <c r="Q13329">
        <v>1819097</v>
      </c>
      <c r="R13329">
        <v>5781003</v>
      </c>
      <c r="S13329">
        <v>239500605</v>
      </c>
      <c r="T13329">
        <v>1051499</v>
      </c>
      <c r="U13329">
        <v>238449107</v>
      </c>
      <c r="V13329" t="s">
        <v>834</v>
      </c>
    </row>
    <row r="13330" spans="1:22" x14ac:dyDescent="0.3">
      <c r="A13330">
        <v>202122</v>
      </c>
      <c r="B13330" t="s">
        <v>820</v>
      </c>
      <c r="C13330" t="s">
        <v>821</v>
      </c>
      <c r="D13330" t="s">
        <v>822</v>
      </c>
      <c r="E13330" t="s">
        <v>823</v>
      </c>
      <c r="F13330" t="s">
        <v>866</v>
      </c>
      <c r="G13330" t="s">
        <v>867</v>
      </c>
      <c r="H13330" t="s">
        <v>1154</v>
      </c>
      <c r="I13330">
        <v>359</v>
      </c>
      <c r="J13330" t="s">
        <v>1155</v>
      </c>
      <c r="K13330" t="s">
        <v>835</v>
      </c>
      <c r="L13330" t="s">
        <v>836</v>
      </c>
      <c r="M13330" t="s">
        <v>829</v>
      </c>
      <c r="N13330" t="s">
        <v>829</v>
      </c>
      <c r="O13330" t="s">
        <v>829</v>
      </c>
      <c r="P13330" t="s">
        <v>829</v>
      </c>
      <c r="Q13330" t="s">
        <v>829</v>
      </c>
      <c r="R13330" t="s">
        <v>829</v>
      </c>
      <c r="S13330">
        <v>214580908</v>
      </c>
      <c r="T13330" t="s">
        <v>829</v>
      </c>
      <c r="U13330" t="s">
        <v>829</v>
      </c>
      <c r="V13330" t="s">
        <v>834</v>
      </c>
    </row>
    <row r="13331" spans="1:22" x14ac:dyDescent="0.3">
      <c r="A13331">
        <v>202223</v>
      </c>
      <c r="B13331" t="s">
        <v>820</v>
      </c>
      <c r="C13331" t="s">
        <v>821</v>
      </c>
      <c r="D13331" t="s">
        <v>822</v>
      </c>
      <c r="E13331" t="s">
        <v>823</v>
      </c>
      <c r="F13331" t="s">
        <v>866</v>
      </c>
      <c r="G13331" t="s">
        <v>867</v>
      </c>
      <c r="H13331" t="s">
        <v>1154</v>
      </c>
      <c r="I13331">
        <v>359</v>
      </c>
      <c r="J13331" t="s">
        <v>1155</v>
      </c>
      <c r="K13331" t="s">
        <v>835</v>
      </c>
      <c r="L13331" t="s">
        <v>836</v>
      </c>
      <c r="M13331" t="s">
        <v>829</v>
      </c>
      <c r="N13331" t="s">
        <v>829</v>
      </c>
      <c r="O13331" t="s">
        <v>829</v>
      </c>
      <c r="P13331" t="s">
        <v>829</v>
      </c>
      <c r="Q13331" t="s">
        <v>829</v>
      </c>
      <c r="R13331" t="s">
        <v>829</v>
      </c>
      <c r="S13331">
        <v>220539990</v>
      </c>
      <c r="T13331" t="s">
        <v>829</v>
      </c>
      <c r="U13331" t="s">
        <v>829</v>
      </c>
      <c r="V13331" t="s">
        <v>834</v>
      </c>
    </row>
    <row r="13332" spans="1:22" x14ac:dyDescent="0.3">
      <c r="A13332">
        <v>202324</v>
      </c>
      <c r="B13332" t="s">
        <v>820</v>
      </c>
      <c r="C13332" t="s">
        <v>821</v>
      </c>
      <c r="D13332" t="s">
        <v>822</v>
      </c>
      <c r="E13332" t="s">
        <v>823</v>
      </c>
      <c r="F13332" t="s">
        <v>866</v>
      </c>
      <c r="G13332" t="s">
        <v>867</v>
      </c>
      <c r="H13332" t="s">
        <v>1154</v>
      </c>
      <c r="I13332">
        <v>359</v>
      </c>
      <c r="J13332" t="s">
        <v>1155</v>
      </c>
      <c r="K13332" t="s">
        <v>835</v>
      </c>
      <c r="L13332" t="s">
        <v>836</v>
      </c>
      <c r="M13332" t="s">
        <v>829</v>
      </c>
      <c r="N13332" t="s">
        <v>829</v>
      </c>
      <c r="O13332" t="s">
        <v>829</v>
      </c>
      <c r="P13332" t="s">
        <v>829</v>
      </c>
      <c r="Q13332" t="s">
        <v>829</v>
      </c>
      <c r="R13332" t="s">
        <v>829</v>
      </c>
      <c r="S13332">
        <v>232919230</v>
      </c>
      <c r="T13332" t="s">
        <v>829</v>
      </c>
      <c r="U13332" t="s">
        <v>829</v>
      </c>
      <c r="V13332" t="s">
        <v>834</v>
      </c>
    </row>
    <row r="13333" spans="1:22" x14ac:dyDescent="0.3">
      <c r="A13333">
        <v>202122</v>
      </c>
      <c r="B13333" t="s">
        <v>820</v>
      </c>
      <c r="C13333" t="s">
        <v>821</v>
      </c>
      <c r="D13333" t="s">
        <v>822</v>
      </c>
      <c r="E13333" t="s">
        <v>823</v>
      </c>
      <c r="F13333" t="s">
        <v>866</v>
      </c>
      <c r="G13333" t="s">
        <v>867</v>
      </c>
      <c r="H13333" t="s">
        <v>1154</v>
      </c>
      <c r="I13333">
        <v>359</v>
      </c>
      <c r="J13333" t="s">
        <v>1155</v>
      </c>
      <c r="K13333" t="s">
        <v>835</v>
      </c>
      <c r="L13333" t="s">
        <v>837</v>
      </c>
      <c r="M13333" t="s">
        <v>829</v>
      </c>
      <c r="N13333" t="s">
        <v>829</v>
      </c>
      <c r="O13333" t="s">
        <v>829</v>
      </c>
      <c r="P13333" t="s">
        <v>829</v>
      </c>
      <c r="Q13333" t="s">
        <v>829</v>
      </c>
      <c r="R13333" t="s">
        <v>829</v>
      </c>
      <c r="S13333">
        <v>18659</v>
      </c>
      <c r="T13333" t="s">
        <v>829</v>
      </c>
      <c r="U13333" t="s">
        <v>829</v>
      </c>
      <c r="V13333" t="s">
        <v>834</v>
      </c>
    </row>
    <row r="13334" spans="1:22" x14ac:dyDescent="0.3">
      <c r="A13334">
        <v>202223</v>
      </c>
      <c r="B13334" t="s">
        <v>820</v>
      </c>
      <c r="C13334" t="s">
        <v>821</v>
      </c>
      <c r="D13334" t="s">
        <v>822</v>
      </c>
      <c r="E13334" t="s">
        <v>823</v>
      </c>
      <c r="F13334" t="s">
        <v>866</v>
      </c>
      <c r="G13334" t="s">
        <v>867</v>
      </c>
      <c r="H13334" t="s">
        <v>1154</v>
      </c>
      <c r="I13334">
        <v>359</v>
      </c>
      <c r="J13334" t="s">
        <v>1155</v>
      </c>
      <c r="K13334" t="s">
        <v>835</v>
      </c>
      <c r="L13334" t="s">
        <v>837</v>
      </c>
      <c r="M13334" t="s">
        <v>829</v>
      </c>
      <c r="N13334" t="s">
        <v>829</v>
      </c>
      <c r="O13334" t="s">
        <v>829</v>
      </c>
      <c r="P13334" t="s">
        <v>829</v>
      </c>
      <c r="Q13334" t="s">
        <v>829</v>
      </c>
      <c r="R13334" t="s">
        <v>829</v>
      </c>
      <c r="S13334">
        <v>0</v>
      </c>
      <c r="T13334" t="s">
        <v>829</v>
      </c>
      <c r="U13334" t="s">
        <v>829</v>
      </c>
      <c r="V13334">
        <v>0</v>
      </c>
    </row>
    <row r="13335" spans="1:22" x14ac:dyDescent="0.3">
      <c r="A13335">
        <v>202324</v>
      </c>
      <c r="B13335" t="s">
        <v>820</v>
      </c>
      <c r="C13335" t="s">
        <v>821</v>
      </c>
      <c r="D13335" t="s">
        <v>822</v>
      </c>
      <c r="E13335" t="s">
        <v>823</v>
      </c>
      <c r="F13335" t="s">
        <v>866</v>
      </c>
      <c r="G13335" t="s">
        <v>867</v>
      </c>
      <c r="H13335" t="s">
        <v>1154</v>
      </c>
      <c r="I13335">
        <v>359</v>
      </c>
      <c r="J13335" t="s">
        <v>1155</v>
      </c>
      <c r="K13335" t="s">
        <v>835</v>
      </c>
      <c r="L13335" t="s">
        <v>837</v>
      </c>
      <c r="M13335" t="s">
        <v>829</v>
      </c>
      <c r="N13335" t="s">
        <v>829</v>
      </c>
      <c r="O13335" t="s">
        <v>829</v>
      </c>
      <c r="P13335" t="s">
        <v>829</v>
      </c>
      <c r="Q13335" t="s">
        <v>829</v>
      </c>
      <c r="R13335" t="s">
        <v>829</v>
      </c>
      <c r="S13335">
        <v>-234249</v>
      </c>
      <c r="T13335" t="s">
        <v>829</v>
      </c>
      <c r="U13335" t="s">
        <v>829</v>
      </c>
      <c r="V13335">
        <v>0</v>
      </c>
    </row>
    <row r="13336" spans="1:22" x14ac:dyDescent="0.3">
      <c r="A13336">
        <v>202122</v>
      </c>
      <c r="B13336" t="s">
        <v>820</v>
      </c>
      <c r="C13336" t="s">
        <v>821</v>
      </c>
      <c r="D13336" t="s">
        <v>822</v>
      </c>
      <c r="E13336" t="s">
        <v>823</v>
      </c>
      <c r="F13336" t="s">
        <v>866</v>
      </c>
      <c r="G13336" t="s">
        <v>867</v>
      </c>
      <c r="H13336" t="s">
        <v>1154</v>
      </c>
      <c r="I13336">
        <v>359</v>
      </c>
      <c r="J13336" t="s">
        <v>1155</v>
      </c>
      <c r="K13336" t="s">
        <v>835</v>
      </c>
      <c r="L13336" t="s">
        <v>838</v>
      </c>
      <c r="M13336" t="s">
        <v>829</v>
      </c>
      <c r="N13336" t="s">
        <v>829</v>
      </c>
      <c r="O13336" t="s">
        <v>829</v>
      </c>
      <c r="P13336" t="s">
        <v>829</v>
      </c>
      <c r="Q13336" t="s">
        <v>829</v>
      </c>
      <c r="R13336" t="s">
        <v>829</v>
      </c>
      <c r="S13336">
        <v>49205</v>
      </c>
      <c r="T13336" t="s">
        <v>829</v>
      </c>
      <c r="U13336" t="s">
        <v>829</v>
      </c>
      <c r="V13336" t="s">
        <v>834</v>
      </c>
    </row>
    <row r="13337" spans="1:22" x14ac:dyDescent="0.3">
      <c r="A13337">
        <v>202223</v>
      </c>
      <c r="B13337" t="s">
        <v>820</v>
      </c>
      <c r="C13337" t="s">
        <v>821</v>
      </c>
      <c r="D13337" t="s">
        <v>822</v>
      </c>
      <c r="E13337" t="s">
        <v>823</v>
      </c>
      <c r="F13337" t="s">
        <v>866</v>
      </c>
      <c r="G13337" t="s">
        <v>867</v>
      </c>
      <c r="H13337" t="s">
        <v>1154</v>
      </c>
      <c r="I13337">
        <v>359</v>
      </c>
      <c r="J13337" t="s">
        <v>1155</v>
      </c>
      <c r="K13337" t="s">
        <v>835</v>
      </c>
      <c r="L13337" t="s">
        <v>838</v>
      </c>
      <c r="M13337" t="s">
        <v>829</v>
      </c>
      <c r="N13337" t="s">
        <v>829</v>
      </c>
      <c r="O13337" t="s">
        <v>829</v>
      </c>
      <c r="P13337" t="s">
        <v>829</v>
      </c>
      <c r="Q13337" t="s">
        <v>829</v>
      </c>
      <c r="R13337" t="s">
        <v>829</v>
      </c>
      <c r="S13337">
        <v>1293705</v>
      </c>
      <c r="T13337" t="s">
        <v>829</v>
      </c>
      <c r="U13337" t="s">
        <v>829</v>
      </c>
      <c r="V13337" t="s">
        <v>834</v>
      </c>
    </row>
    <row r="13338" spans="1:22" x14ac:dyDescent="0.3">
      <c r="A13338">
        <v>202324</v>
      </c>
      <c r="B13338" t="s">
        <v>820</v>
      </c>
      <c r="C13338" t="s">
        <v>821</v>
      </c>
      <c r="D13338" t="s">
        <v>822</v>
      </c>
      <c r="E13338" t="s">
        <v>823</v>
      </c>
      <c r="F13338" t="s">
        <v>866</v>
      </c>
      <c r="G13338" t="s">
        <v>867</v>
      </c>
      <c r="H13338" t="s">
        <v>1154</v>
      </c>
      <c r="I13338">
        <v>359</v>
      </c>
      <c r="J13338" t="s">
        <v>1155</v>
      </c>
      <c r="K13338" t="s">
        <v>835</v>
      </c>
      <c r="L13338" t="s">
        <v>838</v>
      </c>
      <c r="M13338" t="s">
        <v>829</v>
      </c>
      <c r="N13338" t="s">
        <v>829</v>
      </c>
      <c r="O13338" t="s">
        <v>829</v>
      </c>
      <c r="P13338" t="s">
        <v>829</v>
      </c>
      <c r="Q13338" t="s">
        <v>829</v>
      </c>
      <c r="R13338" t="s">
        <v>829</v>
      </c>
      <c r="S13338">
        <v>2393720</v>
      </c>
      <c r="T13338" t="s">
        <v>829</v>
      </c>
      <c r="U13338" t="s">
        <v>829</v>
      </c>
      <c r="V13338" t="s">
        <v>834</v>
      </c>
    </row>
    <row r="13339" spans="1:22" x14ac:dyDescent="0.3">
      <c r="A13339">
        <v>202122</v>
      </c>
      <c r="B13339" t="s">
        <v>820</v>
      </c>
      <c r="C13339" t="s">
        <v>821</v>
      </c>
      <c r="D13339" t="s">
        <v>822</v>
      </c>
      <c r="E13339" t="s">
        <v>823</v>
      </c>
      <c r="F13339" t="s">
        <v>866</v>
      </c>
      <c r="G13339" t="s">
        <v>867</v>
      </c>
      <c r="H13339" t="s">
        <v>1154</v>
      </c>
      <c r="I13339">
        <v>359</v>
      </c>
      <c r="J13339" t="s">
        <v>1155</v>
      </c>
      <c r="K13339" t="s">
        <v>835</v>
      </c>
      <c r="L13339" t="s">
        <v>839</v>
      </c>
      <c r="M13339" t="s">
        <v>829</v>
      </c>
      <c r="N13339" t="s">
        <v>829</v>
      </c>
      <c r="O13339" t="s">
        <v>829</v>
      </c>
      <c r="P13339" t="s">
        <v>829</v>
      </c>
      <c r="Q13339" t="s">
        <v>829</v>
      </c>
      <c r="R13339" t="s">
        <v>829</v>
      </c>
      <c r="S13339">
        <v>-1293705</v>
      </c>
      <c r="T13339" t="s">
        <v>829</v>
      </c>
      <c r="U13339" t="s">
        <v>829</v>
      </c>
      <c r="V13339" t="s">
        <v>834</v>
      </c>
    </row>
    <row r="13340" spans="1:22" x14ac:dyDescent="0.3">
      <c r="A13340">
        <v>202223</v>
      </c>
      <c r="B13340" t="s">
        <v>820</v>
      </c>
      <c r="C13340" t="s">
        <v>821</v>
      </c>
      <c r="D13340" t="s">
        <v>822</v>
      </c>
      <c r="E13340" t="s">
        <v>823</v>
      </c>
      <c r="F13340" t="s">
        <v>866</v>
      </c>
      <c r="G13340" t="s">
        <v>867</v>
      </c>
      <c r="H13340" t="s">
        <v>1154</v>
      </c>
      <c r="I13340">
        <v>359</v>
      </c>
      <c r="J13340" t="s">
        <v>1155</v>
      </c>
      <c r="K13340" t="s">
        <v>835</v>
      </c>
      <c r="L13340" t="s">
        <v>839</v>
      </c>
      <c r="M13340" t="s">
        <v>829</v>
      </c>
      <c r="N13340" t="s">
        <v>829</v>
      </c>
      <c r="O13340" t="s">
        <v>829</v>
      </c>
      <c r="P13340" t="s">
        <v>829</v>
      </c>
      <c r="Q13340" t="s">
        <v>829</v>
      </c>
      <c r="R13340" t="s">
        <v>829</v>
      </c>
      <c r="S13340">
        <v>-2393720</v>
      </c>
      <c r="T13340" t="s">
        <v>829</v>
      </c>
      <c r="U13340" t="s">
        <v>829</v>
      </c>
      <c r="V13340" t="s">
        <v>834</v>
      </c>
    </row>
    <row r="13341" spans="1:22" x14ac:dyDescent="0.3">
      <c r="A13341">
        <v>202324</v>
      </c>
      <c r="B13341" t="s">
        <v>820</v>
      </c>
      <c r="C13341" t="s">
        <v>821</v>
      </c>
      <c r="D13341" t="s">
        <v>822</v>
      </c>
      <c r="E13341" t="s">
        <v>823</v>
      </c>
      <c r="F13341" t="s">
        <v>866</v>
      </c>
      <c r="G13341" t="s">
        <v>867</v>
      </c>
      <c r="H13341" t="s">
        <v>1154</v>
      </c>
      <c r="I13341">
        <v>359</v>
      </c>
      <c r="J13341" t="s">
        <v>1155</v>
      </c>
      <c r="K13341" t="s">
        <v>835</v>
      </c>
      <c r="L13341" t="s">
        <v>839</v>
      </c>
      <c r="M13341" t="s">
        <v>829</v>
      </c>
      <c r="N13341" t="s">
        <v>829</v>
      </c>
      <c r="O13341" t="s">
        <v>829</v>
      </c>
      <c r="P13341" t="s">
        <v>829</v>
      </c>
      <c r="Q13341" t="s">
        <v>829</v>
      </c>
      <c r="R13341" t="s">
        <v>829</v>
      </c>
      <c r="S13341">
        <v>699864</v>
      </c>
      <c r="T13341" t="s">
        <v>829</v>
      </c>
      <c r="U13341" t="s">
        <v>829</v>
      </c>
      <c r="V13341" t="s">
        <v>834</v>
      </c>
    </row>
    <row r="13342" spans="1:22" x14ac:dyDescent="0.3">
      <c r="A13342">
        <v>202122</v>
      </c>
      <c r="B13342" t="s">
        <v>820</v>
      </c>
      <c r="C13342" t="s">
        <v>821</v>
      </c>
      <c r="D13342" t="s">
        <v>822</v>
      </c>
      <c r="E13342" t="s">
        <v>823</v>
      </c>
      <c r="F13342" t="s">
        <v>866</v>
      </c>
      <c r="G13342" t="s">
        <v>867</v>
      </c>
      <c r="H13342" t="s">
        <v>1154</v>
      </c>
      <c r="I13342">
        <v>359</v>
      </c>
      <c r="J13342" t="s">
        <v>1155</v>
      </c>
      <c r="K13342" t="s">
        <v>835</v>
      </c>
      <c r="L13342" t="s">
        <v>840</v>
      </c>
      <c r="M13342" t="s">
        <v>829</v>
      </c>
      <c r="N13342" t="s">
        <v>829</v>
      </c>
      <c r="O13342" t="s">
        <v>829</v>
      </c>
      <c r="P13342" t="s">
        <v>829</v>
      </c>
      <c r="Q13342" t="s">
        <v>829</v>
      </c>
      <c r="R13342" t="s">
        <v>829</v>
      </c>
      <c r="S13342">
        <v>720296</v>
      </c>
      <c r="T13342" t="s">
        <v>829</v>
      </c>
      <c r="U13342" t="s">
        <v>829</v>
      </c>
      <c r="V13342" t="s">
        <v>834</v>
      </c>
    </row>
    <row r="13343" spans="1:22" x14ac:dyDescent="0.3">
      <c r="A13343">
        <v>202223</v>
      </c>
      <c r="B13343" t="s">
        <v>820</v>
      </c>
      <c r="C13343" t="s">
        <v>821</v>
      </c>
      <c r="D13343" t="s">
        <v>822</v>
      </c>
      <c r="E13343" t="s">
        <v>823</v>
      </c>
      <c r="F13343" t="s">
        <v>866</v>
      </c>
      <c r="G13343" t="s">
        <v>867</v>
      </c>
      <c r="H13343" t="s">
        <v>1154</v>
      </c>
      <c r="I13343">
        <v>359</v>
      </c>
      <c r="J13343" t="s">
        <v>1155</v>
      </c>
      <c r="K13343" t="s">
        <v>835</v>
      </c>
      <c r="L13343" t="s">
        <v>840</v>
      </c>
      <c r="M13343" t="s">
        <v>829</v>
      </c>
      <c r="N13343" t="s">
        <v>829</v>
      </c>
      <c r="O13343" t="s">
        <v>829</v>
      </c>
      <c r="P13343" t="s">
        <v>829</v>
      </c>
      <c r="Q13343" t="s">
        <v>829</v>
      </c>
      <c r="R13343" t="s">
        <v>829</v>
      </c>
      <c r="S13343">
        <v>416594</v>
      </c>
      <c r="T13343" t="s">
        <v>829</v>
      </c>
      <c r="U13343" t="s">
        <v>829</v>
      </c>
      <c r="V13343" t="s">
        <v>834</v>
      </c>
    </row>
    <row r="13344" spans="1:22" x14ac:dyDescent="0.3">
      <c r="A13344">
        <v>202324</v>
      </c>
      <c r="B13344" t="s">
        <v>820</v>
      </c>
      <c r="C13344" t="s">
        <v>821</v>
      </c>
      <c r="D13344" t="s">
        <v>822</v>
      </c>
      <c r="E13344" t="s">
        <v>823</v>
      </c>
      <c r="F13344" t="s">
        <v>866</v>
      </c>
      <c r="G13344" t="s">
        <v>867</v>
      </c>
      <c r="H13344" t="s">
        <v>1154</v>
      </c>
      <c r="I13344">
        <v>359</v>
      </c>
      <c r="J13344" t="s">
        <v>1155</v>
      </c>
      <c r="K13344" t="s">
        <v>835</v>
      </c>
      <c r="L13344" t="s">
        <v>840</v>
      </c>
      <c r="M13344" t="s">
        <v>829</v>
      </c>
      <c r="N13344" t="s">
        <v>829</v>
      </c>
      <c r="O13344" t="s">
        <v>829</v>
      </c>
      <c r="P13344" t="s">
        <v>829</v>
      </c>
      <c r="Q13344" t="s">
        <v>829</v>
      </c>
      <c r="R13344" t="s">
        <v>829</v>
      </c>
      <c r="S13344">
        <v>0</v>
      </c>
      <c r="T13344" t="s">
        <v>829</v>
      </c>
      <c r="U13344" t="s">
        <v>829</v>
      </c>
      <c r="V13344" t="s">
        <v>834</v>
      </c>
    </row>
    <row r="13345" spans="1:22" x14ac:dyDescent="0.3">
      <c r="A13345">
        <v>202122</v>
      </c>
      <c r="B13345" t="s">
        <v>820</v>
      </c>
      <c r="C13345" t="s">
        <v>821</v>
      </c>
      <c r="D13345" t="s">
        <v>822</v>
      </c>
      <c r="E13345" t="s">
        <v>823</v>
      </c>
      <c r="F13345" t="s">
        <v>866</v>
      </c>
      <c r="G13345" t="s">
        <v>867</v>
      </c>
      <c r="H13345" t="s">
        <v>1154</v>
      </c>
      <c r="I13345">
        <v>359</v>
      </c>
      <c r="J13345" t="s">
        <v>1155</v>
      </c>
      <c r="K13345" t="s">
        <v>835</v>
      </c>
      <c r="L13345" t="s">
        <v>841</v>
      </c>
      <c r="M13345" t="s">
        <v>829</v>
      </c>
      <c r="N13345" t="s">
        <v>829</v>
      </c>
      <c r="O13345" t="s">
        <v>829</v>
      </c>
      <c r="P13345" t="s">
        <v>829</v>
      </c>
      <c r="Q13345" t="s">
        <v>829</v>
      </c>
      <c r="R13345" t="s">
        <v>829</v>
      </c>
      <c r="S13345">
        <v>216481900</v>
      </c>
      <c r="T13345" t="s">
        <v>829</v>
      </c>
      <c r="U13345" t="s">
        <v>829</v>
      </c>
      <c r="V13345" t="s">
        <v>834</v>
      </c>
    </row>
    <row r="13346" spans="1:22" x14ac:dyDescent="0.3">
      <c r="A13346">
        <v>202223</v>
      </c>
      <c r="B13346" t="s">
        <v>820</v>
      </c>
      <c r="C13346" t="s">
        <v>821</v>
      </c>
      <c r="D13346" t="s">
        <v>822</v>
      </c>
      <c r="E13346" t="s">
        <v>823</v>
      </c>
      <c r="F13346" t="s">
        <v>866</v>
      </c>
      <c r="G13346" t="s">
        <v>867</v>
      </c>
      <c r="H13346" t="s">
        <v>1154</v>
      </c>
      <c r="I13346">
        <v>359</v>
      </c>
      <c r="J13346" t="s">
        <v>1155</v>
      </c>
      <c r="K13346" t="s">
        <v>835</v>
      </c>
      <c r="L13346" t="s">
        <v>841</v>
      </c>
      <c r="M13346" t="s">
        <v>829</v>
      </c>
      <c r="N13346" t="s">
        <v>829</v>
      </c>
      <c r="O13346" t="s">
        <v>829</v>
      </c>
      <c r="P13346" t="s">
        <v>829</v>
      </c>
      <c r="Q13346" t="s">
        <v>829</v>
      </c>
      <c r="R13346" t="s">
        <v>829</v>
      </c>
      <c r="S13346">
        <v>222480895</v>
      </c>
      <c r="T13346" t="s">
        <v>829</v>
      </c>
      <c r="U13346" t="s">
        <v>829</v>
      </c>
      <c r="V13346" t="s">
        <v>834</v>
      </c>
    </row>
    <row r="13347" spans="1:22" x14ac:dyDescent="0.3">
      <c r="A13347">
        <v>202324</v>
      </c>
      <c r="B13347" t="s">
        <v>820</v>
      </c>
      <c r="C13347" t="s">
        <v>821</v>
      </c>
      <c r="D13347" t="s">
        <v>822</v>
      </c>
      <c r="E13347" t="s">
        <v>823</v>
      </c>
      <c r="F13347" t="s">
        <v>866</v>
      </c>
      <c r="G13347" t="s">
        <v>867</v>
      </c>
      <c r="H13347" t="s">
        <v>1154</v>
      </c>
      <c r="I13347">
        <v>359</v>
      </c>
      <c r="J13347" t="s">
        <v>1155</v>
      </c>
      <c r="K13347" t="s">
        <v>835</v>
      </c>
      <c r="L13347" t="s">
        <v>841</v>
      </c>
      <c r="M13347" t="s">
        <v>829</v>
      </c>
      <c r="N13347" t="s">
        <v>829</v>
      </c>
      <c r="O13347" t="s">
        <v>829</v>
      </c>
      <c r="P13347" t="s">
        <v>829</v>
      </c>
      <c r="Q13347" t="s">
        <v>829</v>
      </c>
      <c r="R13347" t="s">
        <v>829</v>
      </c>
      <c r="S13347">
        <v>238449106</v>
      </c>
      <c r="T13347" t="s">
        <v>829</v>
      </c>
      <c r="U13347" t="s">
        <v>829</v>
      </c>
      <c r="V13347" t="s">
        <v>834</v>
      </c>
    </row>
    <row r="13348" spans="1:22" x14ac:dyDescent="0.3">
      <c r="A13348">
        <v>202122</v>
      </c>
      <c r="B13348" t="s">
        <v>820</v>
      </c>
      <c r="C13348" t="s">
        <v>821</v>
      </c>
      <c r="D13348" t="s">
        <v>822</v>
      </c>
      <c r="E13348" t="s">
        <v>823</v>
      </c>
      <c r="F13348" t="s">
        <v>866</v>
      </c>
      <c r="G13348" t="s">
        <v>867</v>
      </c>
      <c r="H13348" t="s">
        <v>1154</v>
      </c>
      <c r="I13348">
        <v>359</v>
      </c>
      <c r="J13348" t="s">
        <v>1155</v>
      </c>
      <c r="K13348" t="s">
        <v>842</v>
      </c>
      <c r="L13348" t="s">
        <v>238</v>
      </c>
      <c r="M13348" t="s">
        <v>829</v>
      </c>
      <c r="N13348" t="s">
        <v>829</v>
      </c>
      <c r="O13348" t="s">
        <v>829</v>
      </c>
      <c r="P13348" t="s">
        <v>829</v>
      </c>
      <c r="Q13348" t="s">
        <v>829</v>
      </c>
      <c r="R13348" t="s">
        <v>829</v>
      </c>
      <c r="S13348">
        <v>932547</v>
      </c>
      <c r="T13348">
        <v>0</v>
      </c>
      <c r="U13348">
        <v>932547</v>
      </c>
      <c r="V13348">
        <v>18</v>
      </c>
    </row>
    <row r="13349" spans="1:22" x14ac:dyDescent="0.3">
      <c r="A13349">
        <v>202223</v>
      </c>
      <c r="B13349" t="s">
        <v>820</v>
      </c>
      <c r="C13349" t="s">
        <v>821</v>
      </c>
      <c r="D13349" t="s">
        <v>822</v>
      </c>
      <c r="E13349" t="s">
        <v>823</v>
      </c>
      <c r="F13349" t="s">
        <v>866</v>
      </c>
      <c r="G13349" t="s">
        <v>867</v>
      </c>
      <c r="H13349" t="s">
        <v>1154</v>
      </c>
      <c r="I13349">
        <v>359</v>
      </c>
      <c r="J13349" t="s">
        <v>1155</v>
      </c>
      <c r="K13349" t="s">
        <v>842</v>
      </c>
      <c r="L13349" t="s">
        <v>238</v>
      </c>
      <c r="M13349" t="s">
        <v>829</v>
      </c>
      <c r="N13349" t="s">
        <v>829</v>
      </c>
      <c r="O13349" t="s">
        <v>829</v>
      </c>
      <c r="P13349" t="s">
        <v>829</v>
      </c>
      <c r="Q13349" t="s">
        <v>829</v>
      </c>
      <c r="R13349" t="s">
        <v>829</v>
      </c>
      <c r="S13349">
        <v>932724</v>
      </c>
      <c r="T13349">
        <v>0</v>
      </c>
      <c r="U13349">
        <v>932724</v>
      </c>
      <c r="V13349">
        <v>18</v>
      </c>
    </row>
    <row r="13350" spans="1:22" x14ac:dyDescent="0.3">
      <c r="A13350">
        <v>202324</v>
      </c>
      <c r="B13350" t="s">
        <v>820</v>
      </c>
      <c r="C13350" t="s">
        <v>821</v>
      </c>
      <c r="D13350" t="s">
        <v>822</v>
      </c>
      <c r="E13350" t="s">
        <v>823</v>
      </c>
      <c r="F13350" t="s">
        <v>866</v>
      </c>
      <c r="G13350" t="s">
        <v>867</v>
      </c>
      <c r="H13350" t="s">
        <v>1154</v>
      </c>
      <c r="I13350">
        <v>359</v>
      </c>
      <c r="J13350" t="s">
        <v>1155</v>
      </c>
      <c r="K13350" t="s">
        <v>842</v>
      </c>
      <c r="L13350" t="s">
        <v>238</v>
      </c>
      <c r="M13350" t="s">
        <v>829</v>
      </c>
      <c r="N13350" t="s">
        <v>829</v>
      </c>
      <c r="O13350" t="s">
        <v>829</v>
      </c>
      <c r="P13350" t="s">
        <v>829</v>
      </c>
      <c r="Q13350" t="s">
        <v>829</v>
      </c>
      <c r="R13350" t="s">
        <v>829</v>
      </c>
      <c r="S13350">
        <v>981891</v>
      </c>
      <c r="T13350">
        <v>0</v>
      </c>
      <c r="U13350">
        <v>981891</v>
      </c>
      <c r="V13350">
        <v>19</v>
      </c>
    </row>
    <row r="13351" spans="1:22" x14ac:dyDescent="0.3">
      <c r="A13351">
        <v>202122</v>
      </c>
      <c r="B13351" t="s">
        <v>820</v>
      </c>
      <c r="C13351" t="s">
        <v>821</v>
      </c>
      <c r="D13351" t="s">
        <v>822</v>
      </c>
      <c r="E13351" t="s">
        <v>823</v>
      </c>
      <c r="F13351" t="s">
        <v>866</v>
      </c>
      <c r="G13351" t="s">
        <v>867</v>
      </c>
      <c r="H13351" t="s">
        <v>1154</v>
      </c>
      <c r="I13351">
        <v>359</v>
      </c>
      <c r="J13351" t="s">
        <v>1155</v>
      </c>
      <c r="K13351" t="s">
        <v>842</v>
      </c>
      <c r="L13351" t="s">
        <v>240</v>
      </c>
      <c r="M13351" t="s">
        <v>829</v>
      </c>
      <c r="N13351" t="s">
        <v>829</v>
      </c>
      <c r="O13351" t="s">
        <v>829</v>
      </c>
      <c r="P13351" t="s">
        <v>829</v>
      </c>
      <c r="Q13351" t="s">
        <v>829</v>
      </c>
      <c r="R13351" t="s">
        <v>829</v>
      </c>
      <c r="S13351">
        <v>1071494</v>
      </c>
      <c r="T13351">
        <v>97371</v>
      </c>
      <c r="U13351">
        <v>974123</v>
      </c>
      <c r="V13351">
        <v>19</v>
      </c>
    </row>
    <row r="13352" spans="1:22" x14ac:dyDescent="0.3">
      <c r="A13352">
        <v>202223</v>
      </c>
      <c r="B13352" t="s">
        <v>820</v>
      </c>
      <c r="C13352" t="s">
        <v>821</v>
      </c>
      <c r="D13352" t="s">
        <v>822</v>
      </c>
      <c r="E13352" t="s">
        <v>823</v>
      </c>
      <c r="F13352" t="s">
        <v>866</v>
      </c>
      <c r="G13352" t="s">
        <v>867</v>
      </c>
      <c r="H13352" t="s">
        <v>1154</v>
      </c>
      <c r="I13352">
        <v>359</v>
      </c>
      <c r="J13352" t="s">
        <v>1155</v>
      </c>
      <c r="K13352" t="s">
        <v>842</v>
      </c>
      <c r="L13352" t="s">
        <v>240</v>
      </c>
      <c r="M13352" t="s">
        <v>829</v>
      </c>
      <c r="N13352" t="s">
        <v>829</v>
      </c>
      <c r="O13352" t="s">
        <v>829</v>
      </c>
      <c r="P13352" t="s">
        <v>829</v>
      </c>
      <c r="Q13352" t="s">
        <v>829</v>
      </c>
      <c r="R13352" t="s">
        <v>829</v>
      </c>
      <c r="S13352">
        <v>1624755</v>
      </c>
      <c r="T13352">
        <v>44079</v>
      </c>
      <c r="U13352">
        <v>1580676</v>
      </c>
      <c r="V13352">
        <v>31</v>
      </c>
    </row>
    <row r="13353" spans="1:22" x14ac:dyDescent="0.3">
      <c r="A13353">
        <v>202324</v>
      </c>
      <c r="B13353" t="s">
        <v>820</v>
      </c>
      <c r="C13353" t="s">
        <v>821</v>
      </c>
      <c r="D13353" t="s">
        <v>822</v>
      </c>
      <c r="E13353" t="s">
        <v>823</v>
      </c>
      <c r="F13353" t="s">
        <v>866</v>
      </c>
      <c r="G13353" t="s">
        <v>867</v>
      </c>
      <c r="H13353" t="s">
        <v>1154</v>
      </c>
      <c r="I13353">
        <v>359</v>
      </c>
      <c r="J13353" t="s">
        <v>1155</v>
      </c>
      <c r="K13353" t="s">
        <v>842</v>
      </c>
      <c r="L13353" t="s">
        <v>240</v>
      </c>
      <c r="M13353" t="s">
        <v>829</v>
      </c>
      <c r="N13353" t="s">
        <v>829</v>
      </c>
      <c r="O13353" t="s">
        <v>829</v>
      </c>
      <c r="P13353" t="s">
        <v>829</v>
      </c>
      <c r="Q13353" t="s">
        <v>829</v>
      </c>
      <c r="R13353" t="s">
        <v>829</v>
      </c>
      <c r="S13353">
        <v>1482077</v>
      </c>
      <c r="T13353">
        <v>43953</v>
      </c>
      <c r="U13353">
        <v>1438124</v>
      </c>
      <c r="V13353">
        <v>28</v>
      </c>
    </row>
    <row r="13354" spans="1:22" x14ac:dyDescent="0.3">
      <c r="A13354">
        <v>202122</v>
      </c>
      <c r="B13354" t="s">
        <v>820</v>
      </c>
      <c r="C13354" t="s">
        <v>821</v>
      </c>
      <c r="D13354" t="s">
        <v>822</v>
      </c>
      <c r="E13354" t="s">
        <v>823</v>
      </c>
      <c r="F13354" t="s">
        <v>866</v>
      </c>
      <c r="G13354" t="s">
        <v>867</v>
      </c>
      <c r="H13354" t="s">
        <v>1154</v>
      </c>
      <c r="I13354">
        <v>359</v>
      </c>
      <c r="J13354" t="s">
        <v>1155</v>
      </c>
      <c r="K13354" t="s">
        <v>842</v>
      </c>
      <c r="L13354" t="s">
        <v>843</v>
      </c>
      <c r="M13354" t="s">
        <v>829</v>
      </c>
      <c r="N13354" t="s">
        <v>829</v>
      </c>
      <c r="O13354" t="s">
        <v>829</v>
      </c>
      <c r="P13354" t="s">
        <v>829</v>
      </c>
      <c r="Q13354" t="s">
        <v>829</v>
      </c>
      <c r="R13354" t="s">
        <v>829</v>
      </c>
      <c r="S13354">
        <v>42124</v>
      </c>
      <c r="T13354">
        <v>0</v>
      </c>
      <c r="U13354">
        <v>42124</v>
      </c>
      <c r="V13354">
        <v>1</v>
      </c>
    </row>
    <row r="13355" spans="1:22" x14ac:dyDescent="0.3">
      <c r="A13355">
        <v>202223</v>
      </c>
      <c r="B13355" t="s">
        <v>820</v>
      </c>
      <c r="C13355" t="s">
        <v>821</v>
      </c>
      <c r="D13355" t="s">
        <v>822</v>
      </c>
      <c r="E13355" t="s">
        <v>823</v>
      </c>
      <c r="F13355" t="s">
        <v>866</v>
      </c>
      <c r="G13355" t="s">
        <v>867</v>
      </c>
      <c r="H13355" t="s">
        <v>1154</v>
      </c>
      <c r="I13355">
        <v>359</v>
      </c>
      <c r="J13355" t="s">
        <v>1155</v>
      </c>
      <c r="K13355" t="s">
        <v>842</v>
      </c>
      <c r="L13355" t="s">
        <v>843</v>
      </c>
      <c r="M13355" t="s">
        <v>829</v>
      </c>
      <c r="N13355" t="s">
        <v>829</v>
      </c>
      <c r="O13355" t="s">
        <v>829</v>
      </c>
      <c r="P13355" t="s">
        <v>829</v>
      </c>
      <c r="Q13355" t="s">
        <v>829</v>
      </c>
      <c r="R13355" t="s">
        <v>829</v>
      </c>
      <c r="S13355">
        <v>40541</v>
      </c>
      <c r="T13355">
        <v>0</v>
      </c>
      <c r="U13355">
        <v>40541</v>
      </c>
      <c r="V13355">
        <v>1</v>
      </c>
    </row>
    <row r="13356" spans="1:22" x14ac:dyDescent="0.3">
      <c r="A13356">
        <v>202324</v>
      </c>
      <c r="B13356" t="s">
        <v>820</v>
      </c>
      <c r="C13356" t="s">
        <v>821</v>
      </c>
      <c r="D13356" t="s">
        <v>822</v>
      </c>
      <c r="E13356" t="s">
        <v>823</v>
      </c>
      <c r="F13356" t="s">
        <v>866</v>
      </c>
      <c r="G13356" t="s">
        <v>867</v>
      </c>
      <c r="H13356" t="s">
        <v>1154</v>
      </c>
      <c r="I13356">
        <v>359</v>
      </c>
      <c r="J13356" t="s">
        <v>1155</v>
      </c>
      <c r="K13356" t="s">
        <v>842</v>
      </c>
      <c r="L13356" t="s">
        <v>843</v>
      </c>
      <c r="M13356" t="s">
        <v>829</v>
      </c>
      <c r="N13356" t="s">
        <v>829</v>
      </c>
      <c r="O13356" t="s">
        <v>829</v>
      </c>
      <c r="P13356" t="s">
        <v>829</v>
      </c>
      <c r="Q13356" t="s">
        <v>829</v>
      </c>
      <c r="R13356" t="s">
        <v>829</v>
      </c>
      <c r="S13356">
        <v>32000</v>
      </c>
      <c r="T13356">
        <v>0</v>
      </c>
      <c r="U13356">
        <v>32000</v>
      </c>
      <c r="V13356">
        <v>1</v>
      </c>
    </row>
    <row r="13357" spans="1:22" x14ac:dyDescent="0.3">
      <c r="A13357">
        <v>202122</v>
      </c>
      <c r="B13357" t="s">
        <v>820</v>
      </c>
      <c r="C13357" t="s">
        <v>821</v>
      </c>
      <c r="D13357" t="s">
        <v>822</v>
      </c>
      <c r="E13357" t="s">
        <v>823</v>
      </c>
      <c r="F13357" t="s">
        <v>866</v>
      </c>
      <c r="G13357" t="s">
        <v>867</v>
      </c>
      <c r="H13357" t="s">
        <v>1154</v>
      </c>
      <c r="I13357">
        <v>359</v>
      </c>
      <c r="J13357" t="s">
        <v>1155</v>
      </c>
      <c r="K13357" t="s">
        <v>842</v>
      </c>
      <c r="L13357" t="s">
        <v>249</v>
      </c>
      <c r="M13357">
        <v>0</v>
      </c>
      <c r="N13357">
        <v>0</v>
      </c>
      <c r="O13357">
        <v>0</v>
      </c>
      <c r="P13357">
        <v>5446361</v>
      </c>
      <c r="Q13357">
        <v>0</v>
      </c>
      <c r="R13357" t="s">
        <v>829</v>
      </c>
      <c r="S13357">
        <v>5446361</v>
      </c>
      <c r="T13357">
        <v>76054</v>
      </c>
      <c r="U13357">
        <v>5370307</v>
      </c>
      <c r="V13357">
        <v>105</v>
      </c>
    </row>
    <row r="13358" spans="1:22" x14ac:dyDescent="0.3">
      <c r="A13358">
        <v>202223</v>
      </c>
      <c r="B13358" t="s">
        <v>820</v>
      </c>
      <c r="C13358" t="s">
        <v>821</v>
      </c>
      <c r="D13358" t="s">
        <v>822</v>
      </c>
      <c r="E13358" t="s">
        <v>823</v>
      </c>
      <c r="F13358" t="s">
        <v>866</v>
      </c>
      <c r="G13358" t="s">
        <v>867</v>
      </c>
      <c r="H13358" t="s">
        <v>1154</v>
      </c>
      <c r="I13358">
        <v>359</v>
      </c>
      <c r="J13358" t="s">
        <v>1155</v>
      </c>
      <c r="K13358" t="s">
        <v>842</v>
      </c>
      <c r="L13358" t="s">
        <v>249</v>
      </c>
      <c r="M13358">
        <v>0</v>
      </c>
      <c r="N13358">
        <v>0</v>
      </c>
      <c r="O13358">
        <v>0</v>
      </c>
      <c r="P13358">
        <v>6856883</v>
      </c>
      <c r="Q13358">
        <v>0</v>
      </c>
      <c r="R13358" t="s">
        <v>829</v>
      </c>
      <c r="S13358">
        <v>6856883</v>
      </c>
      <c r="T13358">
        <v>106999</v>
      </c>
      <c r="U13358">
        <v>6749884</v>
      </c>
      <c r="V13358">
        <v>131</v>
      </c>
    </row>
    <row r="13359" spans="1:22" x14ac:dyDescent="0.3">
      <c r="A13359">
        <v>202324</v>
      </c>
      <c r="B13359" t="s">
        <v>820</v>
      </c>
      <c r="C13359" t="s">
        <v>821</v>
      </c>
      <c r="D13359" t="s">
        <v>822</v>
      </c>
      <c r="E13359" t="s">
        <v>823</v>
      </c>
      <c r="F13359" t="s">
        <v>866</v>
      </c>
      <c r="G13359" t="s">
        <v>867</v>
      </c>
      <c r="H13359" t="s">
        <v>1154</v>
      </c>
      <c r="I13359">
        <v>359</v>
      </c>
      <c r="J13359" t="s">
        <v>1155</v>
      </c>
      <c r="K13359" t="s">
        <v>842</v>
      </c>
      <c r="L13359" t="s">
        <v>249</v>
      </c>
      <c r="M13359">
        <v>0</v>
      </c>
      <c r="N13359">
        <v>1482605</v>
      </c>
      <c r="O13359">
        <v>1108761</v>
      </c>
      <c r="P13359">
        <v>4960735</v>
      </c>
      <c r="Q13359">
        <v>0</v>
      </c>
      <c r="R13359" t="s">
        <v>829</v>
      </c>
      <c r="S13359">
        <v>7552101</v>
      </c>
      <c r="T13359">
        <v>206224</v>
      </c>
      <c r="U13359">
        <v>7345877</v>
      </c>
      <c r="V13359">
        <v>143</v>
      </c>
    </row>
    <row r="13360" spans="1:22" x14ac:dyDescent="0.3">
      <c r="A13360">
        <v>202122</v>
      </c>
      <c r="B13360" t="s">
        <v>820</v>
      </c>
      <c r="C13360" t="s">
        <v>821</v>
      </c>
      <c r="D13360" t="s">
        <v>822</v>
      </c>
      <c r="E13360" t="s">
        <v>823</v>
      </c>
      <c r="F13360" t="s">
        <v>866</v>
      </c>
      <c r="G13360" t="s">
        <v>867</v>
      </c>
      <c r="H13360" t="s">
        <v>1154</v>
      </c>
      <c r="I13360">
        <v>359</v>
      </c>
      <c r="J13360" t="s">
        <v>1155</v>
      </c>
      <c r="K13360" t="s">
        <v>842</v>
      </c>
      <c r="L13360" t="s">
        <v>844</v>
      </c>
      <c r="M13360">
        <v>0</v>
      </c>
      <c r="N13360">
        <v>535365</v>
      </c>
      <c r="O13360">
        <v>383921</v>
      </c>
      <c r="P13360">
        <v>0</v>
      </c>
      <c r="Q13360">
        <v>0</v>
      </c>
      <c r="R13360" t="s">
        <v>829</v>
      </c>
      <c r="S13360">
        <v>919286</v>
      </c>
      <c r="T13360">
        <v>0</v>
      </c>
      <c r="U13360">
        <v>919286</v>
      </c>
      <c r="V13360">
        <v>18</v>
      </c>
    </row>
    <row r="13361" spans="1:22" x14ac:dyDescent="0.3">
      <c r="A13361">
        <v>202223</v>
      </c>
      <c r="B13361" t="s">
        <v>820</v>
      </c>
      <c r="C13361" t="s">
        <v>821</v>
      </c>
      <c r="D13361" t="s">
        <v>822</v>
      </c>
      <c r="E13361" t="s">
        <v>823</v>
      </c>
      <c r="F13361" t="s">
        <v>866</v>
      </c>
      <c r="G13361" t="s">
        <v>867</v>
      </c>
      <c r="H13361" t="s">
        <v>1154</v>
      </c>
      <c r="I13361">
        <v>359</v>
      </c>
      <c r="J13361" t="s">
        <v>1155</v>
      </c>
      <c r="K13361" t="s">
        <v>842</v>
      </c>
      <c r="L13361" t="s">
        <v>844</v>
      </c>
      <c r="M13361">
        <v>0</v>
      </c>
      <c r="N13361">
        <v>367424</v>
      </c>
      <c r="O13361">
        <v>268293</v>
      </c>
      <c r="P13361">
        <v>0</v>
      </c>
      <c r="Q13361">
        <v>0</v>
      </c>
      <c r="R13361" t="s">
        <v>829</v>
      </c>
      <c r="S13361">
        <v>635717</v>
      </c>
      <c r="T13361">
        <v>0</v>
      </c>
      <c r="U13361">
        <v>635717</v>
      </c>
      <c r="V13361">
        <v>12</v>
      </c>
    </row>
    <row r="13362" spans="1:22" x14ac:dyDescent="0.3">
      <c r="A13362">
        <v>202324</v>
      </c>
      <c r="B13362" t="s">
        <v>820</v>
      </c>
      <c r="C13362" t="s">
        <v>821</v>
      </c>
      <c r="D13362" t="s">
        <v>822</v>
      </c>
      <c r="E13362" t="s">
        <v>823</v>
      </c>
      <c r="F13362" t="s">
        <v>866</v>
      </c>
      <c r="G13362" t="s">
        <v>867</v>
      </c>
      <c r="H13362" t="s">
        <v>1154</v>
      </c>
      <c r="I13362">
        <v>359</v>
      </c>
      <c r="J13362" t="s">
        <v>1155</v>
      </c>
      <c r="K13362" t="s">
        <v>842</v>
      </c>
      <c r="L13362" t="s">
        <v>844</v>
      </c>
      <c r="M13362">
        <v>0</v>
      </c>
      <c r="N13362">
        <v>954956</v>
      </c>
      <c r="O13362">
        <v>714161</v>
      </c>
      <c r="P13362">
        <v>0</v>
      </c>
      <c r="Q13362">
        <v>0</v>
      </c>
      <c r="R13362" t="s">
        <v>829</v>
      </c>
      <c r="S13362">
        <v>1669117</v>
      </c>
      <c r="T13362">
        <v>0</v>
      </c>
      <c r="U13362">
        <v>1669117</v>
      </c>
      <c r="V13362">
        <v>32</v>
      </c>
    </row>
    <row r="13363" spans="1:22" x14ac:dyDescent="0.3">
      <c r="A13363">
        <v>202122</v>
      </c>
      <c r="B13363" t="s">
        <v>820</v>
      </c>
      <c r="C13363" t="s">
        <v>821</v>
      </c>
      <c r="D13363" t="s">
        <v>822</v>
      </c>
      <c r="E13363" t="s">
        <v>823</v>
      </c>
      <c r="F13363" t="s">
        <v>866</v>
      </c>
      <c r="G13363" t="s">
        <v>867</v>
      </c>
      <c r="H13363" t="s">
        <v>1154</v>
      </c>
      <c r="I13363">
        <v>359</v>
      </c>
      <c r="J13363" t="s">
        <v>1155</v>
      </c>
      <c r="K13363" t="s">
        <v>842</v>
      </c>
      <c r="L13363" t="s">
        <v>251</v>
      </c>
      <c r="M13363" t="s">
        <v>829</v>
      </c>
      <c r="N13363" t="s">
        <v>829</v>
      </c>
      <c r="O13363">
        <v>0</v>
      </c>
      <c r="P13363">
        <v>0</v>
      </c>
      <c r="Q13363">
        <v>0</v>
      </c>
      <c r="R13363">
        <v>242343</v>
      </c>
      <c r="S13363">
        <v>242343</v>
      </c>
      <c r="T13363">
        <v>0</v>
      </c>
      <c r="U13363">
        <v>242343</v>
      </c>
      <c r="V13363">
        <v>5</v>
      </c>
    </row>
    <row r="13364" spans="1:22" x14ac:dyDescent="0.3">
      <c r="A13364">
        <v>202223</v>
      </c>
      <c r="B13364" t="s">
        <v>820</v>
      </c>
      <c r="C13364" t="s">
        <v>821</v>
      </c>
      <c r="D13364" t="s">
        <v>822</v>
      </c>
      <c r="E13364" t="s">
        <v>823</v>
      </c>
      <c r="F13364" t="s">
        <v>866</v>
      </c>
      <c r="G13364" t="s">
        <v>867</v>
      </c>
      <c r="H13364" t="s">
        <v>1154</v>
      </c>
      <c r="I13364">
        <v>359</v>
      </c>
      <c r="J13364" t="s">
        <v>1155</v>
      </c>
      <c r="K13364" t="s">
        <v>842</v>
      </c>
      <c r="L13364" t="s">
        <v>251</v>
      </c>
      <c r="M13364" t="s">
        <v>829</v>
      </c>
      <c r="N13364" t="s">
        <v>829</v>
      </c>
      <c r="O13364">
        <v>0</v>
      </c>
      <c r="P13364">
        <v>0</v>
      </c>
      <c r="Q13364">
        <v>0</v>
      </c>
      <c r="R13364">
        <v>515775</v>
      </c>
      <c r="S13364">
        <v>515775</v>
      </c>
      <c r="T13364">
        <v>0</v>
      </c>
      <c r="U13364">
        <v>515775</v>
      </c>
      <c r="V13364">
        <v>10</v>
      </c>
    </row>
    <row r="13365" spans="1:22" x14ac:dyDescent="0.3">
      <c r="A13365">
        <v>202324</v>
      </c>
      <c r="B13365" t="s">
        <v>820</v>
      </c>
      <c r="C13365" t="s">
        <v>821</v>
      </c>
      <c r="D13365" t="s">
        <v>822</v>
      </c>
      <c r="E13365" t="s">
        <v>823</v>
      </c>
      <c r="F13365" t="s">
        <v>866</v>
      </c>
      <c r="G13365" t="s">
        <v>867</v>
      </c>
      <c r="H13365" t="s">
        <v>1154</v>
      </c>
      <c r="I13365">
        <v>359</v>
      </c>
      <c r="J13365" t="s">
        <v>1155</v>
      </c>
      <c r="K13365" t="s">
        <v>842</v>
      </c>
      <c r="L13365" t="s">
        <v>251</v>
      </c>
      <c r="M13365" t="s">
        <v>829</v>
      </c>
      <c r="N13365" t="s">
        <v>829</v>
      </c>
      <c r="O13365">
        <v>0</v>
      </c>
      <c r="P13365">
        <v>33575</v>
      </c>
      <c r="Q13365">
        <v>6814</v>
      </c>
      <c r="R13365">
        <v>180884</v>
      </c>
      <c r="S13365">
        <v>221273</v>
      </c>
      <c r="T13365">
        <v>0</v>
      </c>
      <c r="U13365">
        <v>221273</v>
      </c>
      <c r="V13365">
        <v>4</v>
      </c>
    </row>
    <row r="13366" spans="1:22" x14ac:dyDescent="0.3">
      <c r="A13366">
        <v>202122</v>
      </c>
      <c r="B13366" t="s">
        <v>820</v>
      </c>
      <c r="C13366" t="s">
        <v>821</v>
      </c>
      <c r="D13366" t="s">
        <v>822</v>
      </c>
      <c r="E13366" t="s">
        <v>823</v>
      </c>
      <c r="F13366" t="s">
        <v>866</v>
      </c>
      <c r="G13366" t="s">
        <v>867</v>
      </c>
      <c r="H13366" t="s">
        <v>1154</v>
      </c>
      <c r="I13366">
        <v>359</v>
      </c>
      <c r="J13366" t="s">
        <v>1155</v>
      </c>
      <c r="K13366" t="s">
        <v>842</v>
      </c>
      <c r="L13366" t="s">
        <v>253</v>
      </c>
      <c r="M13366" t="s">
        <v>829</v>
      </c>
      <c r="N13366" t="s">
        <v>829</v>
      </c>
      <c r="O13366">
        <v>0</v>
      </c>
      <c r="P13366">
        <v>0</v>
      </c>
      <c r="Q13366">
        <v>0</v>
      </c>
      <c r="R13366">
        <v>0</v>
      </c>
      <c r="S13366">
        <v>0</v>
      </c>
      <c r="T13366">
        <v>0</v>
      </c>
      <c r="U13366">
        <v>0</v>
      </c>
      <c r="V13366">
        <v>0</v>
      </c>
    </row>
    <row r="13367" spans="1:22" x14ac:dyDescent="0.3">
      <c r="A13367">
        <v>202223</v>
      </c>
      <c r="B13367" t="s">
        <v>820</v>
      </c>
      <c r="C13367" t="s">
        <v>821</v>
      </c>
      <c r="D13367" t="s">
        <v>822</v>
      </c>
      <c r="E13367" t="s">
        <v>823</v>
      </c>
      <c r="F13367" t="s">
        <v>866</v>
      </c>
      <c r="G13367" t="s">
        <v>867</v>
      </c>
      <c r="H13367" t="s">
        <v>1154</v>
      </c>
      <c r="I13367">
        <v>359</v>
      </c>
      <c r="J13367" t="s">
        <v>1155</v>
      </c>
      <c r="K13367" t="s">
        <v>842</v>
      </c>
      <c r="L13367" t="s">
        <v>253</v>
      </c>
      <c r="M13367" t="s">
        <v>829</v>
      </c>
      <c r="N13367" t="s">
        <v>829</v>
      </c>
      <c r="O13367">
        <v>0</v>
      </c>
      <c r="P13367">
        <v>0</v>
      </c>
      <c r="Q13367">
        <v>0</v>
      </c>
      <c r="R13367">
        <v>0</v>
      </c>
      <c r="S13367">
        <v>0</v>
      </c>
      <c r="T13367">
        <v>0</v>
      </c>
      <c r="U13367">
        <v>0</v>
      </c>
      <c r="V13367">
        <v>0</v>
      </c>
    </row>
    <row r="13368" spans="1:22" x14ac:dyDescent="0.3">
      <c r="A13368">
        <v>202324</v>
      </c>
      <c r="B13368" t="s">
        <v>820</v>
      </c>
      <c r="C13368" t="s">
        <v>821</v>
      </c>
      <c r="D13368" t="s">
        <v>822</v>
      </c>
      <c r="E13368" t="s">
        <v>823</v>
      </c>
      <c r="F13368" t="s">
        <v>866</v>
      </c>
      <c r="G13368" t="s">
        <v>867</v>
      </c>
      <c r="H13368" t="s">
        <v>1154</v>
      </c>
      <c r="I13368">
        <v>359</v>
      </c>
      <c r="J13368" t="s">
        <v>1155</v>
      </c>
      <c r="K13368" t="s">
        <v>842</v>
      </c>
      <c r="L13368" t="s">
        <v>253</v>
      </c>
      <c r="M13368" t="s">
        <v>829</v>
      </c>
      <c r="N13368" t="s">
        <v>829</v>
      </c>
      <c r="O13368">
        <v>0</v>
      </c>
      <c r="P13368">
        <v>0</v>
      </c>
      <c r="Q13368">
        <v>0</v>
      </c>
      <c r="R13368">
        <v>1105516</v>
      </c>
      <c r="S13368">
        <v>1105516</v>
      </c>
      <c r="T13368">
        <v>0</v>
      </c>
      <c r="U13368">
        <v>1105516</v>
      </c>
      <c r="V13368">
        <v>21</v>
      </c>
    </row>
    <row r="13369" spans="1:22" x14ac:dyDescent="0.3">
      <c r="A13369">
        <v>202122</v>
      </c>
      <c r="B13369" t="s">
        <v>820</v>
      </c>
      <c r="C13369" t="s">
        <v>821</v>
      </c>
      <c r="D13369" t="s">
        <v>822</v>
      </c>
      <c r="E13369" t="s">
        <v>823</v>
      </c>
      <c r="F13369" t="s">
        <v>866</v>
      </c>
      <c r="G13369" t="s">
        <v>867</v>
      </c>
      <c r="H13369" t="s">
        <v>1154</v>
      </c>
      <c r="I13369">
        <v>359</v>
      </c>
      <c r="J13369" t="s">
        <v>1155</v>
      </c>
      <c r="K13369" t="s">
        <v>842</v>
      </c>
      <c r="L13369" t="s">
        <v>845</v>
      </c>
      <c r="M13369" t="s">
        <v>829</v>
      </c>
      <c r="N13369" t="s">
        <v>829</v>
      </c>
      <c r="O13369">
        <v>0</v>
      </c>
      <c r="P13369">
        <v>0</v>
      </c>
      <c r="Q13369">
        <v>0</v>
      </c>
      <c r="R13369">
        <v>0</v>
      </c>
      <c r="S13369">
        <v>0</v>
      </c>
      <c r="T13369">
        <v>0</v>
      </c>
      <c r="U13369">
        <v>0</v>
      </c>
      <c r="V13369">
        <v>0</v>
      </c>
    </row>
    <row r="13370" spans="1:22" x14ac:dyDescent="0.3">
      <c r="A13370">
        <v>202223</v>
      </c>
      <c r="B13370" t="s">
        <v>820</v>
      </c>
      <c r="C13370" t="s">
        <v>821</v>
      </c>
      <c r="D13370" t="s">
        <v>822</v>
      </c>
      <c r="E13370" t="s">
        <v>823</v>
      </c>
      <c r="F13370" t="s">
        <v>866</v>
      </c>
      <c r="G13370" t="s">
        <v>867</v>
      </c>
      <c r="H13370" t="s">
        <v>1154</v>
      </c>
      <c r="I13370">
        <v>359</v>
      </c>
      <c r="J13370" t="s">
        <v>1155</v>
      </c>
      <c r="K13370" t="s">
        <v>842</v>
      </c>
      <c r="L13370" t="s">
        <v>845</v>
      </c>
      <c r="M13370" t="s">
        <v>829</v>
      </c>
      <c r="N13370" t="s">
        <v>829</v>
      </c>
      <c r="O13370">
        <v>0</v>
      </c>
      <c r="P13370">
        <v>0</v>
      </c>
      <c r="Q13370">
        <v>0</v>
      </c>
      <c r="R13370">
        <v>0</v>
      </c>
      <c r="S13370">
        <v>0</v>
      </c>
      <c r="T13370">
        <v>0</v>
      </c>
      <c r="U13370">
        <v>0</v>
      </c>
      <c r="V13370">
        <v>0</v>
      </c>
    </row>
    <row r="13371" spans="1:22" x14ac:dyDescent="0.3">
      <c r="A13371">
        <v>202324</v>
      </c>
      <c r="B13371" t="s">
        <v>820</v>
      </c>
      <c r="C13371" t="s">
        <v>821</v>
      </c>
      <c r="D13371" t="s">
        <v>822</v>
      </c>
      <c r="E13371" t="s">
        <v>823</v>
      </c>
      <c r="F13371" t="s">
        <v>866</v>
      </c>
      <c r="G13371" t="s">
        <v>867</v>
      </c>
      <c r="H13371" t="s">
        <v>1154</v>
      </c>
      <c r="I13371">
        <v>359</v>
      </c>
      <c r="J13371" t="s">
        <v>1155</v>
      </c>
      <c r="K13371" t="s">
        <v>842</v>
      </c>
      <c r="L13371" t="s">
        <v>845</v>
      </c>
      <c r="M13371" t="s">
        <v>829</v>
      </c>
      <c r="N13371" t="s">
        <v>829</v>
      </c>
      <c r="O13371">
        <v>353905</v>
      </c>
      <c r="P13371">
        <v>17461</v>
      </c>
      <c r="Q13371">
        <v>0</v>
      </c>
      <c r="R13371">
        <v>8152</v>
      </c>
      <c r="S13371">
        <v>379518</v>
      </c>
      <c r="T13371">
        <v>0</v>
      </c>
      <c r="U13371">
        <v>379518</v>
      </c>
      <c r="V13371">
        <v>7</v>
      </c>
    </row>
    <row r="13372" spans="1:22" x14ac:dyDescent="0.3">
      <c r="A13372">
        <v>202122</v>
      </c>
      <c r="B13372" t="s">
        <v>820</v>
      </c>
      <c r="C13372" t="s">
        <v>821</v>
      </c>
      <c r="D13372" t="s">
        <v>822</v>
      </c>
      <c r="E13372" t="s">
        <v>823</v>
      </c>
      <c r="F13372" t="s">
        <v>852</v>
      </c>
      <c r="G13372" t="s">
        <v>853</v>
      </c>
      <c r="H13372" t="s">
        <v>1156</v>
      </c>
      <c r="I13372">
        <v>865</v>
      </c>
      <c r="J13372" t="s">
        <v>1157</v>
      </c>
      <c r="K13372" t="s">
        <v>828</v>
      </c>
      <c r="L13372" t="s">
        <v>336</v>
      </c>
      <c r="M13372">
        <v>0</v>
      </c>
      <c r="N13372">
        <v>934800</v>
      </c>
      <c r="O13372">
        <v>270000</v>
      </c>
      <c r="P13372">
        <v>4500000</v>
      </c>
      <c r="Q13372">
        <v>0</v>
      </c>
      <c r="R13372" t="s">
        <v>829</v>
      </c>
      <c r="S13372">
        <v>5704800</v>
      </c>
      <c r="T13372" t="s">
        <v>829</v>
      </c>
      <c r="U13372">
        <v>5704800</v>
      </c>
      <c r="V13372">
        <v>215</v>
      </c>
    </row>
    <row r="13373" spans="1:22" x14ac:dyDescent="0.3">
      <c r="A13373">
        <v>202223</v>
      </c>
      <c r="B13373" t="s">
        <v>820</v>
      </c>
      <c r="C13373" t="s">
        <v>821</v>
      </c>
      <c r="D13373" t="s">
        <v>822</v>
      </c>
      <c r="E13373" t="s">
        <v>823</v>
      </c>
      <c r="F13373" t="s">
        <v>852</v>
      </c>
      <c r="G13373" t="s">
        <v>853</v>
      </c>
      <c r="H13373" t="s">
        <v>1156</v>
      </c>
      <c r="I13373">
        <v>865</v>
      </c>
      <c r="J13373" t="s">
        <v>1157</v>
      </c>
      <c r="K13373" t="s">
        <v>828</v>
      </c>
      <c r="L13373" t="s">
        <v>336</v>
      </c>
      <c r="M13373">
        <v>0</v>
      </c>
      <c r="N13373">
        <v>909000</v>
      </c>
      <c r="O13373">
        <v>270000</v>
      </c>
      <c r="P13373">
        <v>4716700</v>
      </c>
      <c r="Q13373">
        <v>0</v>
      </c>
      <c r="R13373" t="s">
        <v>829</v>
      </c>
      <c r="S13373">
        <v>5895700</v>
      </c>
      <c r="T13373" t="s">
        <v>829</v>
      </c>
      <c r="U13373">
        <v>5895700</v>
      </c>
      <c r="V13373">
        <v>231</v>
      </c>
    </row>
    <row r="13374" spans="1:22" x14ac:dyDescent="0.3">
      <c r="A13374">
        <v>202324</v>
      </c>
      <c r="B13374" t="s">
        <v>820</v>
      </c>
      <c r="C13374" t="s">
        <v>821</v>
      </c>
      <c r="D13374" t="s">
        <v>822</v>
      </c>
      <c r="E13374" t="s">
        <v>823</v>
      </c>
      <c r="F13374" t="s">
        <v>852</v>
      </c>
      <c r="G13374" t="s">
        <v>853</v>
      </c>
      <c r="H13374" t="s">
        <v>1156</v>
      </c>
      <c r="I13374">
        <v>865</v>
      </c>
      <c r="J13374" t="s">
        <v>1157</v>
      </c>
      <c r="K13374" t="s">
        <v>828</v>
      </c>
      <c r="L13374" t="s">
        <v>336</v>
      </c>
      <c r="M13374">
        <v>0</v>
      </c>
      <c r="N13374">
        <v>1211000</v>
      </c>
      <c r="O13374">
        <v>270000</v>
      </c>
      <c r="P13374">
        <v>5335867</v>
      </c>
      <c r="Q13374">
        <v>0</v>
      </c>
      <c r="R13374" t="s">
        <v>829</v>
      </c>
      <c r="S13374">
        <v>6816867</v>
      </c>
      <c r="T13374" t="s">
        <v>829</v>
      </c>
      <c r="U13374">
        <v>6816867</v>
      </c>
      <c r="V13374">
        <v>277</v>
      </c>
    </row>
    <row r="13375" spans="1:22" x14ac:dyDescent="0.3">
      <c r="A13375">
        <v>202122</v>
      </c>
      <c r="B13375" t="s">
        <v>820</v>
      </c>
      <c r="C13375" t="s">
        <v>821</v>
      </c>
      <c r="D13375" t="s">
        <v>822</v>
      </c>
      <c r="E13375" t="s">
        <v>823</v>
      </c>
      <c r="F13375" t="s">
        <v>852</v>
      </c>
      <c r="G13375" t="s">
        <v>853</v>
      </c>
      <c r="H13375" t="s">
        <v>1156</v>
      </c>
      <c r="I13375">
        <v>865</v>
      </c>
      <c r="J13375" t="s">
        <v>1157</v>
      </c>
      <c r="K13375" t="s">
        <v>828</v>
      </c>
      <c r="L13375" t="s">
        <v>235</v>
      </c>
      <c r="M13375" t="s">
        <v>829</v>
      </c>
      <c r="N13375">
        <v>639100</v>
      </c>
      <c r="O13375">
        <v>0</v>
      </c>
      <c r="P13375" t="s">
        <v>829</v>
      </c>
      <c r="Q13375" t="s">
        <v>829</v>
      </c>
      <c r="R13375" t="s">
        <v>829</v>
      </c>
      <c r="S13375">
        <v>639100</v>
      </c>
      <c r="T13375">
        <v>0</v>
      </c>
      <c r="U13375">
        <v>639100</v>
      </c>
      <c r="V13375">
        <v>24</v>
      </c>
    </row>
    <row r="13376" spans="1:22" x14ac:dyDescent="0.3">
      <c r="A13376">
        <v>202223</v>
      </c>
      <c r="B13376" t="s">
        <v>820</v>
      </c>
      <c r="C13376" t="s">
        <v>821</v>
      </c>
      <c r="D13376" t="s">
        <v>822</v>
      </c>
      <c r="E13376" t="s">
        <v>823</v>
      </c>
      <c r="F13376" t="s">
        <v>852</v>
      </c>
      <c r="G13376" t="s">
        <v>853</v>
      </c>
      <c r="H13376" t="s">
        <v>1156</v>
      </c>
      <c r="I13376">
        <v>865</v>
      </c>
      <c r="J13376" t="s">
        <v>1157</v>
      </c>
      <c r="K13376" t="s">
        <v>828</v>
      </c>
      <c r="L13376" t="s">
        <v>235</v>
      </c>
      <c r="M13376" t="s">
        <v>829</v>
      </c>
      <c r="N13376">
        <v>664650</v>
      </c>
      <c r="O13376">
        <v>0</v>
      </c>
      <c r="P13376" t="s">
        <v>829</v>
      </c>
      <c r="Q13376" t="s">
        <v>829</v>
      </c>
      <c r="R13376" t="s">
        <v>829</v>
      </c>
      <c r="S13376">
        <v>664650</v>
      </c>
      <c r="T13376">
        <v>0</v>
      </c>
      <c r="U13376">
        <v>664650</v>
      </c>
      <c r="V13376">
        <v>26</v>
      </c>
    </row>
    <row r="13377" spans="1:22" x14ac:dyDescent="0.3">
      <c r="A13377">
        <v>202324</v>
      </c>
      <c r="B13377" t="s">
        <v>820</v>
      </c>
      <c r="C13377" t="s">
        <v>821</v>
      </c>
      <c r="D13377" t="s">
        <v>822</v>
      </c>
      <c r="E13377" t="s">
        <v>823</v>
      </c>
      <c r="F13377" t="s">
        <v>852</v>
      </c>
      <c r="G13377" t="s">
        <v>853</v>
      </c>
      <c r="H13377" t="s">
        <v>1156</v>
      </c>
      <c r="I13377">
        <v>865</v>
      </c>
      <c r="J13377" t="s">
        <v>1157</v>
      </c>
      <c r="K13377" t="s">
        <v>828</v>
      </c>
      <c r="L13377" t="s">
        <v>235</v>
      </c>
      <c r="M13377" t="s">
        <v>829</v>
      </c>
      <c r="N13377">
        <v>694600</v>
      </c>
      <c r="O13377">
        <v>0</v>
      </c>
      <c r="P13377" t="s">
        <v>829</v>
      </c>
      <c r="Q13377" t="s">
        <v>829</v>
      </c>
      <c r="R13377" t="s">
        <v>829</v>
      </c>
      <c r="S13377">
        <v>694600</v>
      </c>
      <c r="T13377">
        <v>0</v>
      </c>
      <c r="U13377">
        <v>694600</v>
      </c>
      <c r="V13377">
        <v>28</v>
      </c>
    </row>
    <row r="13378" spans="1:22" x14ac:dyDescent="0.3">
      <c r="A13378">
        <v>202122</v>
      </c>
      <c r="B13378" t="s">
        <v>820</v>
      </c>
      <c r="C13378" t="s">
        <v>821</v>
      </c>
      <c r="D13378" t="s">
        <v>822</v>
      </c>
      <c r="E13378" t="s">
        <v>823</v>
      </c>
      <c r="F13378" t="s">
        <v>852</v>
      </c>
      <c r="G13378" t="s">
        <v>853</v>
      </c>
      <c r="H13378" t="s">
        <v>1156</v>
      </c>
      <c r="I13378">
        <v>865</v>
      </c>
      <c r="J13378" t="s">
        <v>1157</v>
      </c>
      <c r="K13378" t="s">
        <v>828</v>
      </c>
      <c r="L13378" t="s">
        <v>534</v>
      </c>
      <c r="M13378">
        <v>0</v>
      </c>
      <c r="N13378">
        <v>4981366</v>
      </c>
      <c r="O13378">
        <v>550139</v>
      </c>
      <c r="P13378">
        <v>4538936</v>
      </c>
      <c r="Q13378">
        <v>0</v>
      </c>
      <c r="R13378" t="s">
        <v>829</v>
      </c>
      <c r="S13378">
        <v>10070441</v>
      </c>
      <c r="T13378">
        <v>0</v>
      </c>
      <c r="U13378">
        <v>10070441</v>
      </c>
      <c r="V13378">
        <v>85</v>
      </c>
    </row>
    <row r="13379" spans="1:22" x14ac:dyDescent="0.3">
      <c r="A13379">
        <v>202223</v>
      </c>
      <c r="B13379" t="s">
        <v>820</v>
      </c>
      <c r="C13379" t="s">
        <v>821</v>
      </c>
      <c r="D13379" t="s">
        <v>822</v>
      </c>
      <c r="E13379" t="s">
        <v>823</v>
      </c>
      <c r="F13379" t="s">
        <v>852</v>
      </c>
      <c r="G13379" t="s">
        <v>853</v>
      </c>
      <c r="H13379" t="s">
        <v>1156</v>
      </c>
      <c r="I13379">
        <v>865</v>
      </c>
      <c r="J13379" t="s">
        <v>1157</v>
      </c>
      <c r="K13379" t="s">
        <v>828</v>
      </c>
      <c r="L13379" t="s">
        <v>534</v>
      </c>
      <c r="M13379">
        <v>0</v>
      </c>
      <c r="N13379">
        <v>5505693</v>
      </c>
      <c r="O13379">
        <v>750042</v>
      </c>
      <c r="P13379">
        <v>5767979</v>
      </c>
      <c r="Q13379">
        <v>0</v>
      </c>
      <c r="R13379" t="s">
        <v>829</v>
      </c>
      <c r="S13379">
        <v>12023714</v>
      </c>
      <c r="T13379">
        <v>0</v>
      </c>
      <c r="U13379">
        <v>12023714</v>
      </c>
      <c r="V13379">
        <v>104</v>
      </c>
    </row>
    <row r="13380" spans="1:22" x14ac:dyDescent="0.3">
      <c r="A13380">
        <v>202324</v>
      </c>
      <c r="B13380" t="s">
        <v>820</v>
      </c>
      <c r="C13380" t="s">
        <v>821</v>
      </c>
      <c r="D13380" t="s">
        <v>822</v>
      </c>
      <c r="E13380" t="s">
        <v>823</v>
      </c>
      <c r="F13380" t="s">
        <v>852</v>
      </c>
      <c r="G13380" t="s">
        <v>853</v>
      </c>
      <c r="H13380" t="s">
        <v>1156</v>
      </c>
      <c r="I13380">
        <v>865</v>
      </c>
      <c r="J13380" t="s">
        <v>1157</v>
      </c>
      <c r="K13380" t="s">
        <v>828</v>
      </c>
      <c r="L13380" t="s">
        <v>534</v>
      </c>
      <c r="M13380">
        <v>0</v>
      </c>
      <c r="N13380">
        <v>6552665</v>
      </c>
      <c r="O13380">
        <v>1470764</v>
      </c>
      <c r="P13380">
        <v>9332328</v>
      </c>
      <c r="Q13380">
        <v>0</v>
      </c>
      <c r="R13380" t="s">
        <v>829</v>
      </c>
      <c r="S13380">
        <v>17355757</v>
      </c>
      <c r="T13380">
        <v>0</v>
      </c>
      <c r="U13380">
        <v>17355757</v>
      </c>
      <c r="V13380">
        <v>153</v>
      </c>
    </row>
    <row r="13381" spans="1:22" x14ac:dyDescent="0.3">
      <c r="A13381">
        <v>202122</v>
      </c>
      <c r="B13381" t="s">
        <v>820</v>
      </c>
      <c r="C13381" t="s">
        <v>821</v>
      </c>
      <c r="D13381" t="s">
        <v>822</v>
      </c>
      <c r="E13381" t="s">
        <v>823</v>
      </c>
      <c r="F13381" t="s">
        <v>852</v>
      </c>
      <c r="G13381" t="s">
        <v>853</v>
      </c>
      <c r="H13381" t="s">
        <v>1156</v>
      </c>
      <c r="I13381">
        <v>865</v>
      </c>
      <c r="J13381" t="s">
        <v>1157</v>
      </c>
      <c r="K13381" t="s">
        <v>828</v>
      </c>
      <c r="L13381" t="s">
        <v>603</v>
      </c>
      <c r="M13381" t="s">
        <v>829</v>
      </c>
      <c r="N13381" t="s">
        <v>829</v>
      </c>
      <c r="O13381" t="s">
        <v>829</v>
      </c>
      <c r="P13381">
        <v>0</v>
      </c>
      <c r="Q13381">
        <v>0</v>
      </c>
      <c r="R13381">
        <v>0</v>
      </c>
      <c r="S13381">
        <v>0</v>
      </c>
      <c r="T13381">
        <v>0</v>
      </c>
      <c r="U13381">
        <v>0</v>
      </c>
      <c r="V13381">
        <v>0</v>
      </c>
    </row>
    <row r="13382" spans="1:22" x14ac:dyDescent="0.3">
      <c r="A13382">
        <v>202223</v>
      </c>
      <c r="B13382" t="s">
        <v>820</v>
      </c>
      <c r="C13382" t="s">
        <v>821</v>
      </c>
      <c r="D13382" t="s">
        <v>822</v>
      </c>
      <c r="E13382" t="s">
        <v>823</v>
      </c>
      <c r="F13382" t="s">
        <v>852</v>
      </c>
      <c r="G13382" t="s">
        <v>853</v>
      </c>
      <c r="H13382" t="s">
        <v>1156</v>
      </c>
      <c r="I13382">
        <v>865</v>
      </c>
      <c r="J13382" t="s">
        <v>1157</v>
      </c>
      <c r="K13382" t="s">
        <v>828</v>
      </c>
      <c r="L13382" t="s">
        <v>603</v>
      </c>
      <c r="M13382" t="s">
        <v>829</v>
      </c>
      <c r="N13382" t="s">
        <v>829</v>
      </c>
      <c r="O13382" t="s">
        <v>829</v>
      </c>
      <c r="P13382">
        <v>0</v>
      </c>
      <c r="Q13382">
        <v>0</v>
      </c>
      <c r="R13382">
        <v>0</v>
      </c>
      <c r="S13382">
        <v>0</v>
      </c>
      <c r="T13382">
        <v>0</v>
      </c>
      <c r="U13382">
        <v>0</v>
      </c>
      <c r="V13382">
        <v>0</v>
      </c>
    </row>
    <row r="13383" spans="1:22" x14ac:dyDescent="0.3">
      <c r="A13383">
        <v>202324</v>
      </c>
      <c r="B13383" t="s">
        <v>820</v>
      </c>
      <c r="C13383" t="s">
        <v>821</v>
      </c>
      <c r="D13383" t="s">
        <v>822</v>
      </c>
      <c r="E13383" t="s">
        <v>823</v>
      </c>
      <c r="F13383" t="s">
        <v>852</v>
      </c>
      <c r="G13383" t="s">
        <v>853</v>
      </c>
      <c r="H13383" t="s">
        <v>1156</v>
      </c>
      <c r="I13383">
        <v>865</v>
      </c>
      <c r="J13383" t="s">
        <v>1157</v>
      </c>
      <c r="K13383" t="s">
        <v>828</v>
      </c>
      <c r="L13383" t="s">
        <v>603</v>
      </c>
      <c r="M13383" t="s">
        <v>829</v>
      </c>
      <c r="N13383" t="s">
        <v>829</v>
      </c>
      <c r="O13383" t="s">
        <v>829</v>
      </c>
      <c r="P13383">
        <v>0</v>
      </c>
      <c r="Q13383">
        <v>0</v>
      </c>
      <c r="R13383">
        <v>0</v>
      </c>
      <c r="S13383">
        <v>0</v>
      </c>
      <c r="T13383">
        <v>0</v>
      </c>
      <c r="U13383">
        <v>0</v>
      </c>
      <c r="V13383">
        <v>0</v>
      </c>
    </row>
    <row r="13384" spans="1:22" x14ac:dyDescent="0.3">
      <c r="A13384">
        <v>202122</v>
      </c>
      <c r="B13384" t="s">
        <v>820</v>
      </c>
      <c r="C13384" t="s">
        <v>821</v>
      </c>
      <c r="D13384" t="s">
        <v>822</v>
      </c>
      <c r="E13384" t="s">
        <v>823</v>
      </c>
      <c r="F13384" t="s">
        <v>852</v>
      </c>
      <c r="G13384" t="s">
        <v>853</v>
      </c>
      <c r="H13384" t="s">
        <v>1156</v>
      </c>
      <c r="I13384">
        <v>865</v>
      </c>
      <c r="J13384" t="s">
        <v>1157</v>
      </c>
      <c r="K13384" t="s">
        <v>828</v>
      </c>
      <c r="L13384" t="s">
        <v>606</v>
      </c>
      <c r="M13384">
        <v>0</v>
      </c>
      <c r="N13384">
        <v>0</v>
      </c>
      <c r="O13384">
        <v>0</v>
      </c>
      <c r="P13384">
        <v>0</v>
      </c>
      <c r="Q13384">
        <v>2951559</v>
      </c>
      <c r="R13384">
        <v>0</v>
      </c>
      <c r="S13384">
        <v>2951559</v>
      </c>
      <c r="T13384">
        <v>0</v>
      </c>
      <c r="U13384">
        <v>2951559</v>
      </c>
      <c r="V13384">
        <v>25</v>
      </c>
    </row>
    <row r="13385" spans="1:22" x14ac:dyDescent="0.3">
      <c r="A13385">
        <v>202223</v>
      </c>
      <c r="B13385" t="s">
        <v>820</v>
      </c>
      <c r="C13385" t="s">
        <v>821</v>
      </c>
      <c r="D13385" t="s">
        <v>822</v>
      </c>
      <c r="E13385" t="s">
        <v>823</v>
      </c>
      <c r="F13385" t="s">
        <v>852</v>
      </c>
      <c r="G13385" t="s">
        <v>853</v>
      </c>
      <c r="H13385" t="s">
        <v>1156</v>
      </c>
      <c r="I13385">
        <v>865</v>
      </c>
      <c r="J13385" t="s">
        <v>1157</v>
      </c>
      <c r="K13385" t="s">
        <v>828</v>
      </c>
      <c r="L13385" t="s">
        <v>606</v>
      </c>
      <c r="M13385">
        <v>0</v>
      </c>
      <c r="N13385">
        <v>0</v>
      </c>
      <c r="O13385">
        <v>0</v>
      </c>
      <c r="P13385">
        <v>0</v>
      </c>
      <c r="Q13385">
        <v>729028</v>
      </c>
      <c r="R13385">
        <v>0</v>
      </c>
      <c r="S13385">
        <v>729028</v>
      </c>
      <c r="T13385">
        <v>0</v>
      </c>
      <c r="U13385">
        <v>729028</v>
      </c>
      <c r="V13385">
        <v>6</v>
      </c>
    </row>
    <row r="13386" spans="1:22" x14ac:dyDescent="0.3">
      <c r="A13386">
        <v>202324</v>
      </c>
      <c r="B13386" t="s">
        <v>820</v>
      </c>
      <c r="C13386" t="s">
        <v>821</v>
      </c>
      <c r="D13386" t="s">
        <v>822</v>
      </c>
      <c r="E13386" t="s">
        <v>823</v>
      </c>
      <c r="F13386" t="s">
        <v>852</v>
      </c>
      <c r="G13386" t="s">
        <v>853</v>
      </c>
      <c r="H13386" t="s">
        <v>1156</v>
      </c>
      <c r="I13386">
        <v>865</v>
      </c>
      <c r="J13386" t="s">
        <v>1157</v>
      </c>
      <c r="K13386" t="s">
        <v>828</v>
      </c>
      <c r="L13386" t="s">
        <v>606</v>
      </c>
      <c r="M13386">
        <v>0</v>
      </c>
      <c r="N13386">
        <v>0</v>
      </c>
      <c r="O13386">
        <v>0</v>
      </c>
      <c r="P13386">
        <v>0</v>
      </c>
      <c r="Q13386">
        <v>1047202</v>
      </c>
      <c r="R13386">
        <v>0</v>
      </c>
      <c r="S13386">
        <v>1047202</v>
      </c>
      <c r="T13386">
        <v>0</v>
      </c>
      <c r="U13386">
        <v>1047202</v>
      </c>
      <c r="V13386">
        <v>9</v>
      </c>
    </row>
    <row r="13387" spans="1:22" x14ac:dyDescent="0.3">
      <c r="A13387">
        <v>202122</v>
      </c>
      <c r="B13387" t="s">
        <v>820</v>
      </c>
      <c r="C13387" t="s">
        <v>821</v>
      </c>
      <c r="D13387" t="s">
        <v>822</v>
      </c>
      <c r="E13387" t="s">
        <v>823</v>
      </c>
      <c r="F13387" t="s">
        <v>852</v>
      </c>
      <c r="G13387" t="s">
        <v>853</v>
      </c>
      <c r="H13387" t="s">
        <v>1156</v>
      </c>
      <c r="I13387">
        <v>865</v>
      </c>
      <c r="J13387" t="s">
        <v>1157</v>
      </c>
      <c r="K13387" t="s">
        <v>828</v>
      </c>
      <c r="L13387" t="s">
        <v>609</v>
      </c>
      <c r="M13387" t="s">
        <v>829</v>
      </c>
      <c r="N13387" t="s">
        <v>829</v>
      </c>
      <c r="O13387" t="s">
        <v>829</v>
      </c>
      <c r="P13387" t="s">
        <v>829</v>
      </c>
      <c r="Q13387">
        <v>0</v>
      </c>
      <c r="R13387" t="s">
        <v>829</v>
      </c>
      <c r="S13387">
        <v>0</v>
      </c>
      <c r="T13387">
        <v>0</v>
      </c>
      <c r="U13387">
        <v>0</v>
      </c>
      <c r="V13387">
        <v>0</v>
      </c>
    </row>
    <row r="13388" spans="1:22" x14ac:dyDescent="0.3">
      <c r="A13388">
        <v>202223</v>
      </c>
      <c r="B13388" t="s">
        <v>820</v>
      </c>
      <c r="C13388" t="s">
        <v>821</v>
      </c>
      <c r="D13388" t="s">
        <v>822</v>
      </c>
      <c r="E13388" t="s">
        <v>823</v>
      </c>
      <c r="F13388" t="s">
        <v>852</v>
      </c>
      <c r="G13388" t="s">
        <v>853</v>
      </c>
      <c r="H13388" t="s">
        <v>1156</v>
      </c>
      <c r="I13388">
        <v>865</v>
      </c>
      <c r="J13388" t="s">
        <v>1157</v>
      </c>
      <c r="K13388" t="s">
        <v>828</v>
      </c>
      <c r="L13388" t="s">
        <v>609</v>
      </c>
      <c r="M13388" t="s">
        <v>829</v>
      </c>
      <c r="N13388" t="s">
        <v>829</v>
      </c>
      <c r="O13388" t="s">
        <v>829</v>
      </c>
      <c r="P13388" t="s">
        <v>829</v>
      </c>
      <c r="Q13388">
        <v>0</v>
      </c>
      <c r="R13388" t="s">
        <v>829</v>
      </c>
      <c r="S13388">
        <v>0</v>
      </c>
      <c r="T13388">
        <v>0</v>
      </c>
      <c r="U13388">
        <v>0</v>
      </c>
      <c r="V13388">
        <v>0</v>
      </c>
    </row>
    <row r="13389" spans="1:22" x14ac:dyDescent="0.3">
      <c r="A13389">
        <v>202122</v>
      </c>
      <c r="B13389" t="s">
        <v>820</v>
      </c>
      <c r="C13389" t="s">
        <v>821</v>
      </c>
      <c r="D13389" t="s">
        <v>822</v>
      </c>
      <c r="E13389" t="s">
        <v>823</v>
      </c>
      <c r="F13389" t="s">
        <v>852</v>
      </c>
      <c r="G13389" t="s">
        <v>853</v>
      </c>
      <c r="H13389" t="s">
        <v>1156</v>
      </c>
      <c r="I13389">
        <v>865</v>
      </c>
      <c r="J13389" t="s">
        <v>1157</v>
      </c>
      <c r="K13389" t="s">
        <v>828</v>
      </c>
      <c r="L13389" t="s">
        <v>830</v>
      </c>
      <c r="M13389">
        <v>0</v>
      </c>
      <c r="N13389">
        <v>468177</v>
      </c>
      <c r="O13389">
        <v>71603</v>
      </c>
      <c r="P13389">
        <v>11016</v>
      </c>
      <c r="Q13389">
        <v>0</v>
      </c>
      <c r="R13389">
        <v>0</v>
      </c>
      <c r="S13389">
        <v>550796</v>
      </c>
      <c r="T13389">
        <v>0</v>
      </c>
      <c r="U13389">
        <v>550796</v>
      </c>
      <c r="V13389">
        <v>5</v>
      </c>
    </row>
    <row r="13390" spans="1:22" x14ac:dyDescent="0.3">
      <c r="A13390">
        <v>202223</v>
      </c>
      <c r="B13390" t="s">
        <v>820</v>
      </c>
      <c r="C13390" t="s">
        <v>821</v>
      </c>
      <c r="D13390" t="s">
        <v>822</v>
      </c>
      <c r="E13390" t="s">
        <v>823</v>
      </c>
      <c r="F13390" t="s">
        <v>852</v>
      </c>
      <c r="G13390" t="s">
        <v>853</v>
      </c>
      <c r="H13390" t="s">
        <v>1156</v>
      </c>
      <c r="I13390">
        <v>865</v>
      </c>
      <c r="J13390" t="s">
        <v>1157</v>
      </c>
      <c r="K13390" t="s">
        <v>828</v>
      </c>
      <c r="L13390" t="s">
        <v>830</v>
      </c>
      <c r="M13390">
        <v>0</v>
      </c>
      <c r="N13390">
        <v>475714</v>
      </c>
      <c r="O13390">
        <v>72757</v>
      </c>
      <c r="P13390">
        <v>11193</v>
      </c>
      <c r="Q13390">
        <v>0</v>
      </c>
      <c r="R13390">
        <v>0</v>
      </c>
      <c r="S13390">
        <v>559664</v>
      </c>
      <c r="T13390">
        <v>0</v>
      </c>
      <c r="U13390">
        <v>559664</v>
      </c>
      <c r="V13390">
        <v>5</v>
      </c>
    </row>
    <row r="13391" spans="1:22" x14ac:dyDescent="0.3">
      <c r="A13391">
        <v>202324</v>
      </c>
      <c r="B13391" t="s">
        <v>820</v>
      </c>
      <c r="C13391" t="s">
        <v>821</v>
      </c>
      <c r="D13391" t="s">
        <v>822</v>
      </c>
      <c r="E13391" t="s">
        <v>823</v>
      </c>
      <c r="F13391" t="s">
        <v>852</v>
      </c>
      <c r="G13391" t="s">
        <v>853</v>
      </c>
      <c r="H13391" t="s">
        <v>1156</v>
      </c>
      <c r="I13391">
        <v>865</v>
      </c>
      <c r="J13391" t="s">
        <v>1157</v>
      </c>
      <c r="K13391" t="s">
        <v>828</v>
      </c>
      <c r="L13391" t="s">
        <v>830</v>
      </c>
      <c r="M13391">
        <v>0</v>
      </c>
      <c r="N13391">
        <v>583029</v>
      </c>
      <c r="O13391">
        <v>72740</v>
      </c>
      <c r="P13391">
        <v>11191</v>
      </c>
      <c r="Q13391">
        <v>0</v>
      </c>
      <c r="R13391">
        <v>0</v>
      </c>
      <c r="S13391">
        <v>666960</v>
      </c>
      <c r="T13391">
        <v>0</v>
      </c>
      <c r="U13391">
        <v>666960</v>
      </c>
      <c r="V13391">
        <v>6</v>
      </c>
    </row>
    <row r="13392" spans="1:22" x14ac:dyDescent="0.3">
      <c r="A13392">
        <v>202122</v>
      </c>
      <c r="B13392" t="s">
        <v>820</v>
      </c>
      <c r="C13392" t="s">
        <v>821</v>
      </c>
      <c r="D13392" t="s">
        <v>822</v>
      </c>
      <c r="E13392" t="s">
        <v>823</v>
      </c>
      <c r="F13392" t="s">
        <v>852</v>
      </c>
      <c r="G13392" t="s">
        <v>853</v>
      </c>
      <c r="H13392" t="s">
        <v>1156</v>
      </c>
      <c r="I13392">
        <v>865</v>
      </c>
      <c r="J13392" t="s">
        <v>1157</v>
      </c>
      <c r="K13392" t="s">
        <v>828</v>
      </c>
      <c r="L13392" t="s">
        <v>537</v>
      </c>
      <c r="M13392">
        <v>0</v>
      </c>
      <c r="N13392">
        <v>3021358</v>
      </c>
      <c r="O13392">
        <v>3051119</v>
      </c>
      <c r="P13392">
        <v>4518315</v>
      </c>
      <c r="Q13392">
        <v>0</v>
      </c>
      <c r="R13392">
        <v>5856073</v>
      </c>
      <c r="S13392">
        <v>16446865</v>
      </c>
      <c r="T13392">
        <v>0</v>
      </c>
      <c r="U13392">
        <v>16446865</v>
      </c>
      <c r="V13392">
        <v>139</v>
      </c>
    </row>
    <row r="13393" spans="1:22" x14ac:dyDescent="0.3">
      <c r="A13393">
        <v>202223</v>
      </c>
      <c r="B13393" t="s">
        <v>820</v>
      </c>
      <c r="C13393" t="s">
        <v>821</v>
      </c>
      <c r="D13393" t="s">
        <v>822</v>
      </c>
      <c r="E13393" t="s">
        <v>823</v>
      </c>
      <c r="F13393" t="s">
        <v>852</v>
      </c>
      <c r="G13393" t="s">
        <v>853</v>
      </c>
      <c r="H13393" t="s">
        <v>1156</v>
      </c>
      <c r="I13393">
        <v>865</v>
      </c>
      <c r="J13393" t="s">
        <v>1157</v>
      </c>
      <c r="K13393" t="s">
        <v>828</v>
      </c>
      <c r="L13393" t="s">
        <v>537</v>
      </c>
      <c r="M13393">
        <v>0</v>
      </c>
      <c r="N13393">
        <v>4078028</v>
      </c>
      <c r="O13393">
        <v>5030739</v>
      </c>
      <c r="P13393">
        <v>7653425</v>
      </c>
      <c r="Q13393">
        <v>0</v>
      </c>
      <c r="R13393">
        <v>6716940</v>
      </c>
      <c r="S13393">
        <v>23479132</v>
      </c>
      <c r="T13393">
        <v>0</v>
      </c>
      <c r="U13393">
        <v>23479132</v>
      </c>
      <c r="V13393">
        <v>203</v>
      </c>
    </row>
    <row r="13394" spans="1:22" x14ac:dyDescent="0.3">
      <c r="A13394">
        <v>202324</v>
      </c>
      <c r="B13394" t="s">
        <v>820</v>
      </c>
      <c r="C13394" t="s">
        <v>821</v>
      </c>
      <c r="D13394" t="s">
        <v>822</v>
      </c>
      <c r="E13394" t="s">
        <v>823</v>
      </c>
      <c r="F13394" t="s">
        <v>852</v>
      </c>
      <c r="G13394" t="s">
        <v>853</v>
      </c>
      <c r="H13394" t="s">
        <v>1156</v>
      </c>
      <c r="I13394">
        <v>865</v>
      </c>
      <c r="J13394" t="s">
        <v>1157</v>
      </c>
      <c r="K13394" t="s">
        <v>828</v>
      </c>
      <c r="L13394" t="s">
        <v>537</v>
      </c>
      <c r="M13394">
        <v>0</v>
      </c>
      <c r="N13394">
        <v>5320659</v>
      </c>
      <c r="O13394">
        <v>6265447</v>
      </c>
      <c r="P13394">
        <v>9383208</v>
      </c>
      <c r="Q13394">
        <v>0</v>
      </c>
      <c r="R13394">
        <v>8073500</v>
      </c>
      <c r="S13394">
        <v>29042814</v>
      </c>
      <c r="T13394">
        <v>0</v>
      </c>
      <c r="U13394">
        <v>29042814</v>
      </c>
      <c r="V13394">
        <v>256</v>
      </c>
    </row>
    <row r="13395" spans="1:22" x14ac:dyDescent="0.3">
      <c r="A13395">
        <v>202122</v>
      </c>
      <c r="B13395" t="s">
        <v>820</v>
      </c>
      <c r="C13395" t="s">
        <v>821</v>
      </c>
      <c r="D13395" t="s">
        <v>822</v>
      </c>
      <c r="E13395" t="s">
        <v>823</v>
      </c>
      <c r="F13395" t="s">
        <v>852</v>
      </c>
      <c r="G13395" t="s">
        <v>853</v>
      </c>
      <c r="H13395" t="s">
        <v>1156</v>
      </c>
      <c r="I13395">
        <v>865</v>
      </c>
      <c r="J13395" t="s">
        <v>1157</v>
      </c>
      <c r="K13395" t="s">
        <v>828</v>
      </c>
      <c r="L13395" t="s">
        <v>572</v>
      </c>
      <c r="M13395">
        <v>0</v>
      </c>
      <c r="N13395">
        <v>142429</v>
      </c>
      <c r="O13395">
        <v>370315</v>
      </c>
      <c r="P13395">
        <v>15808959</v>
      </c>
      <c r="Q13395">
        <v>0</v>
      </c>
      <c r="R13395">
        <v>0</v>
      </c>
      <c r="S13395">
        <v>16321703</v>
      </c>
      <c r="T13395">
        <v>0</v>
      </c>
      <c r="U13395">
        <v>16321703</v>
      </c>
      <c r="V13395">
        <v>138</v>
      </c>
    </row>
    <row r="13396" spans="1:22" x14ac:dyDescent="0.3">
      <c r="A13396">
        <v>202223</v>
      </c>
      <c r="B13396" t="s">
        <v>820</v>
      </c>
      <c r="C13396" t="s">
        <v>821</v>
      </c>
      <c r="D13396" t="s">
        <v>822</v>
      </c>
      <c r="E13396" t="s">
        <v>823</v>
      </c>
      <c r="F13396" t="s">
        <v>852</v>
      </c>
      <c r="G13396" t="s">
        <v>853</v>
      </c>
      <c r="H13396" t="s">
        <v>1156</v>
      </c>
      <c r="I13396">
        <v>865</v>
      </c>
      <c r="J13396" t="s">
        <v>1157</v>
      </c>
      <c r="K13396" t="s">
        <v>828</v>
      </c>
      <c r="L13396" t="s">
        <v>572</v>
      </c>
      <c r="M13396">
        <v>0</v>
      </c>
      <c r="N13396">
        <v>0</v>
      </c>
      <c r="O13396">
        <v>0</v>
      </c>
      <c r="P13396">
        <v>15888271</v>
      </c>
      <c r="Q13396">
        <v>0</v>
      </c>
      <c r="R13396">
        <v>0</v>
      </c>
      <c r="S13396">
        <v>15888271</v>
      </c>
      <c r="T13396">
        <v>0</v>
      </c>
      <c r="U13396">
        <v>15888271</v>
      </c>
      <c r="V13396">
        <v>137</v>
      </c>
    </row>
    <row r="13397" spans="1:22" x14ac:dyDescent="0.3">
      <c r="A13397">
        <v>202324</v>
      </c>
      <c r="B13397" t="s">
        <v>820</v>
      </c>
      <c r="C13397" t="s">
        <v>821</v>
      </c>
      <c r="D13397" t="s">
        <v>822</v>
      </c>
      <c r="E13397" t="s">
        <v>823</v>
      </c>
      <c r="F13397" t="s">
        <v>852</v>
      </c>
      <c r="G13397" t="s">
        <v>853</v>
      </c>
      <c r="H13397" t="s">
        <v>1156</v>
      </c>
      <c r="I13397">
        <v>865</v>
      </c>
      <c r="J13397" t="s">
        <v>1157</v>
      </c>
      <c r="K13397" t="s">
        <v>828</v>
      </c>
      <c r="L13397" t="s">
        <v>572</v>
      </c>
      <c r="M13397">
        <v>0</v>
      </c>
      <c r="N13397">
        <v>0</v>
      </c>
      <c r="O13397">
        <v>0</v>
      </c>
      <c r="P13397">
        <v>20263166</v>
      </c>
      <c r="Q13397">
        <v>0</v>
      </c>
      <c r="R13397">
        <v>0</v>
      </c>
      <c r="S13397">
        <v>20263166</v>
      </c>
      <c r="T13397">
        <v>0</v>
      </c>
      <c r="U13397">
        <v>20263166</v>
      </c>
      <c r="V13397">
        <v>178</v>
      </c>
    </row>
    <row r="13398" spans="1:22" x14ac:dyDescent="0.3">
      <c r="A13398">
        <v>202122</v>
      </c>
      <c r="B13398" t="s">
        <v>820</v>
      </c>
      <c r="C13398" t="s">
        <v>821</v>
      </c>
      <c r="D13398" t="s">
        <v>822</v>
      </c>
      <c r="E13398" t="s">
        <v>823</v>
      </c>
      <c r="F13398" t="s">
        <v>852</v>
      </c>
      <c r="G13398" t="s">
        <v>853</v>
      </c>
      <c r="H13398" t="s">
        <v>1156</v>
      </c>
      <c r="I13398">
        <v>865</v>
      </c>
      <c r="J13398" t="s">
        <v>1157</v>
      </c>
      <c r="K13398" t="s">
        <v>828</v>
      </c>
      <c r="L13398" t="s">
        <v>539</v>
      </c>
      <c r="M13398">
        <v>0</v>
      </c>
      <c r="N13398">
        <v>0</v>
      </c>
      <c r="O13398">
        <v>0</v>
      </c>
      <c r="P13398" t="s">
        <v>829</v>
      </c>
      <c r="Q13398" t="s">
        <v>829</v>
      </c>
      <c r="R13398" t="s">
        <v>829</v>
      </c>
      <c r="S13398">
        <v>0</v>
      </c>
      <c r="T13398">
        <v>0</v>
      </c>
      <c r="U13398">
        <v>0</v>
      </c>
      <c r="V13398">
        <v>0</v>
      </c>
    </row>
    <row r="13399" spans="1:22" x14ac:dyDescent="0.3">
      <c r="A13399">
        <v>202223</v>
      </c>
      <c r="B13399" t="s">
        <v>820</v>
      </c>
      <c r="C13399" t="s">
        <v>821</v>
      </c>
      <c r="D13399" t="s">
        <v>822</v>
      </c>
      <c r="E13399" t="s">
        <v>823</v>
      </c>
      <c r="F13399" t="s">
        <v>852</v>
      </c>
      <c r="G13399" t="s">
        <v>853</v>
      </c>
      <c r="H13399" t="s">
        <v>1156</v>
      </c>
      <c r="I13399">
        <v>865</v>
      </c>
      <c r="J13399" t="s">
        <v>1157</v>
      </c>
      <c r="K13399" t="s">
        <v>828</v>
      </c>
      <c r="L13399" t="s">
        <v>539</v>
      </c>
      <c r="M13399">
        <v>0</v>
      </c>
      <c r="N13399">
        <v>0</v>
      </c>
      <c r="O13399">
        <v>0</v>
      </c>
      <c r="P13399" t="s">
        <v>829</v>
      </c>
      <c r="Q13399" t="s">
        <v>829</v>
      </c>
      <c r="R13399" t="s">
        <v>829</v>
      </c>
      <c r="S13399">
        <v>0</v>
      </c>
      <c r="T13399">
        <v>0</v>
      </c>
      <c r="U13399">
        <v>0</v>
      </c>
      <c r="V13399">
        <v>0</v>
      </c>
    </row>
    <row r="13400" spans="1:22" x14ac:dyDescent="0.3">
      <c r="A13400">
        <v>202324</v>
      </c>
      <c r="B13400" t="s">
        <v>820</v>
      </c>
      <c r="C13400" t="s">
        <v>821</v>
      </c>
      <c r="D13400" t="s">
        <v>822</v>
      </c>
      <c r="E13400" t="s">
        <v>823</v>
      </c>
      <c r="F13400" t="s">
        <v>852</v>
      </c>
      <c r="G13400" t="s">
        <v>853</v>
      </c>
      <c r="H13400" t="s">
        <v>1156</v>
      </c>
      <c r="I13400">
        <v>865</v>
      </c>
      <c r="J13400" t="s">
        <v>1157</v>
      </c>
      <c r="K13400" t="s">
        <v>828</v>
      </c>
      <c r="L13400" t="s">
        <v>539</v>
      </c>
      <c r="M13400">
        <v>0</v>
      </c>
      <c r="N13400">
        <v>0</v>
      </c>
      <c r="O13400">
        <v>0</v>
      </c>
      <c r="P13400" t="s">
        <v>829</v>
      </c>
      <c r="Q13400" t="s">
        <v>829</v>
      </c>
      <c r="R13400" t="s">
        <v>829</v>
      </c>
      <c r="S13400">
        <v>0</v>
      </c>
      <c r="T13400">
        <v>0</v>
      </c>
      <c r="U13400">
        <v>0</v>
      </c>
      <c r="V13400">
        <v>0</v>
      </c>
    </row>
    <row r="13401" spans="1:22" x14ac:dyDescent="0.3">
      <c r="A13401">
        <v>202122</v>
      </c>
      <c r="B13401" t="s">
        <v>820</v>
      </c>
      <c r="C13401" t="s">
        <v>821</v>
      </c>
      <c r="D13401" t="s">
        <v>822</v>
      </c>
      <c r="E13401" t="s">
        <v>823</v>
      </c>
      <c r="F13401" t="s">
        <v>852</v>
      </c>
      <c r="G13401" t="s">
        <v>853</v>
      </c>
      <c r="H13401" t="s">
        <v>1156</v>
      </c>
      <c r="I13401">
        <v>865</v>
      </c>
      <c r="J13401" t="s">
        <v>1157</v>
      </c>
      <c r="K13401" t="s">
        <v>828</v>
      </c>
      <c r="L13401" t="s">
        <v>541</v>
      </c>
      <c r="M13401">
        <v>422290</v>
      </c>
      <c r="N13401">
        <v>2545685</v>
      </c>
      <c r="O13401">
        <v>640231</v>
      </c>
      <c r="P13401">
        <v>260444</v>
      </c>
      <c r="Q13401">
        <v>0</v>
      </c>
      <c r="R13401">
        <v>0</v>
      </c>
      <c r="S13401">
        <v>3868650</v>
      </c>
      <c r="T13401">
        <v>0</v>
      </c>
      <c r="U13401">
        <v>3868650</v>
      </c>
      <c r="V13401">
        <v>33</v>
      </c>
    </row>
    <row r="13402" spans="1:22" x14ac:dyDescent="0.3">
      <c r="A13402">
        <v>202223</v>
      </c>
      <c r="B13402" t="s">
        <v>820</v>
      </c>
      <c r="C13402" t="s">
        <v>821</v>
      </c>
      <c r="D13402" t="s">
        <v>822</v>
      </c>
      <c r="E13402" t="s">
        <v>823</v>
      </c>
      <c r="F13402" t="s">
        <v>852</v>
      </c>
      <c r="G13402" t="s">
        <v>853</v>
      </c>
      <c r="H13402" t="s">
        <v>1156</v>
      </c>
      <c r="I13402">
        <v>865</v>
      </c>
      <c r="J13402" t="s">
        <v>1157</v>
      </c>
      <c r="K13402" t="s">
        <v>828</v>
      </c>
      <c r="L13402" t="s">
        <v>541</v>
      </c>
      <c r="M13402">
        <v>428110</v>
      </c>
      <c r="N13402">
        <v>2513579</v>
      </c>
      <c r="O13402">
        <v>957663</v>
      </c>
      <c r="P13402">
        <v>389633</v>
      </c>
      <c r="Q13402">
        <v>0</v>
      </c>
      <c r="R13402">
        <v>0</v>
      </c>
      <c r="S13402">
        <v>4288985</v>
      </c>
      <c r="T13402">
        <v>0</v>
      </c>
      <c r="U13402">
        <v>4288985</v>
      </c>
      <c r="V13402">
        <v>37</v>
      </c>
    </row>
    <row r="13403" spans="1:22" x14ac:dyDescent="0.3">
      <c r="A13403">
        <v>202324</v>
      </c>
      <c r="B13403" t="s">
        <v>820</v>
      </c>
      <c r="C13403" t="s">
        <v>821</v>
      </c>
      <c r="D13403" t="s">
        <v>822</v>
      </c>
      <c r="E13403" t="s">
        <v>823</v>
      </c>
      <c r="F13403" t="s">
        <v>852</v>
      </c>
      <c r="G13403" t="s">
        <v>853</v>
      </c>
      <c r="H13403" t="s">
        <v>1156</v>
      </c>
      <c r="I13403">
        <v>865</v>
      </c>
      <c r="J13403" t="s">
        <v>1157</v>
      </c>
      <c r="K13403" t="s">
        <v>828</v>
      </c>
      <c r="L13403" t="s">
        <v>541</v>
      </c>
      <c r="M13403">
        <v>593137</v>
      </c>
      <c r="N13403">
        <v>2224764</v>
      </c>
      <c r="O13403">
        <v>743233</v>
      </c>
      <c r="P13403">
        <v>313789</v>
      </c>
      <c r="Q13403">
        <v>0</v>
      </c>
      <c r="R13403">
        <v>0</v>
      </c>
      <c r="S13403">
        <v>3874923</v>
      </c>
      <c r="T13403">
        <v>82830</v>
      </c>
      <c r="U13403">
        <v>3792093</v>
      </c>
      <c r="V13403">
        <v>33</v>
      </c>
    </row>
    <row r="13404" spans="1:22" x14ac:dyDescent="0.3">
      <c r="A13404">
        <v>202122</v>
      </c>
      <c r="B13404" t="s">
        <v>820</v>
      </c>
      <c r="C13404" t="s">
        <v>821</v>
      </c>
      <c r="D13404" t="s">
        <v>822</v>
      </c>
      <c r="E13404" t="s">
        <v>823</v>
      </c>
      <c r="F13404" t="s">
        <v>852</v>
      </c>
      <c r="G13404" t="s">
        <v>853</v>
      </c>
      <c r="H13404" t="s">
        <v>1156</v>
      </c>
      <c r="I13404">
        <v>865</v>
      </c>
      <c r="J13404" t="s">
        <v>1157</v>
      </c>
      <c r="K13404" t="s">
        <v>828</v>
      </c>
      <c r="L13404" t="s">
        <v>831</v>
      </c>
      <c r="M13404" t="s">
        <v>829</v>
      </c>
      <c r="N13404" t="s">
        <v>829</v>
      </c>
      <c r="O13404" t="s">
        <v>829</v>
      </c>
      <c r="P13404">
        <v>0</v>
      </c>
      <c r="Q13404">
        <v>25159</v>
      </c>
      <c r="R13404" t="s">
        <v>829</v>
      </c>
      <c r="S13404">
        <v>25159</v>
      </c>
      <c r="T13404">
        <v>0</v>
      </c>
      <c r="U13404">
        <v>25159</v>
      </c>
      <c r="V13404">
        <v>0</v>
      </c>
    </row>
    <row r="13405" spans="1:22" x14ac:dyDescent="0.3">
      <c r="A13405">
        <v>202223</v>
      </c>
      <c r="B13405" t="s">
        <v>820</v>
      </c>
      <c r="C13405" t="s">
        <v>821</v>
      </c>
      <c r="D13405" t="s">
        <v>822</v>
      </c>
      <c r="E13405" t="s">
        <v>823</v>
      </c>
      <c r="F13405" t="s">
        <v>852</v>
      </c>
      <c r="G13405" t="s">
        <v>853</v>
      </c>
      <c r="H13405" t="s">
        <v>1156</v>
      </c>
      <c r="I13405">
        <v>865</v>
      </c>
      <c r="J13405" t="s">
        <v>1157</v>
      </c>
      <c r="K13405" t="s">
        <v>828</v>
      </c>
      <c r="L13405" t="s">
        <v>831</v>
      </c>
      <c r="M13405" t="s">
        <v>829</v>
      </c>
      <c r="N13405" t="s">
        <v>829</v>
      </c>
      <c r="O13405" t="s">
        <v>829</v>
      </c>
      <c r="P13405">
        <v>0</v>
      </c>
      <c r="Q13405">
        <v>22932</v>
      </c>
      <c r="R13405" t="s">
        <v>829</v>
      </c>
      <c r="S13405">
        <v>22932</v>
      </c>
      <c r="T13405">
        <v>0</v>
      </c>
      <c r="U13405">
        <v>22932</v>
      </c>
      <c r="V13405">
        <v>0</v>
      </c>
    </row>
    <row r="13406" spans="1:22" x14ac:dyDescent="0.3">
      <c r="A13406">
        <v>202324</v>
      </c>
      <c r="B13406" t="s">
        <v>820</v>
      </c>
      <c r="C13406" t="s">
        <v>821</v>
      </c>
      <c r="D13406" t="s">
        <v>822</v>
      </c>
      <c r="E13406" t="s">
        <v>823</v>
      </c>
      <c r="F13406" t="s">
        <v>852</v>
      </c>
      <c r="G13406" t="s">
        <v>853</v>
      </c>
      <c r="H13406" t="s">
        <v>1156</v>
      </c>
      <c r="I13406">
        <v>865</v>
      </c>
      <c r="J13406" t="s">
        <v>1157</v>
      </c>
      <c r="K13406" t="s">
        <v>828</v>
      </c>
      <c r="L13406" t="s">
        <v>831</v>
      </c>
      <c r="M13406" t="s">
        <v>829</v>
      </c>
      <c r="N13406" t="s">
        <v>829</v>
      </c>
      <c r="O13406" t="s">
        <v>829</v>
      </c>
      <c r="P13406">
        <v>0</v>
      </c>
      <c r="Q13406">
        <v>38019</v>
      </c>
      <c r="R13406" t="s">
        <v>829</v>
      </c>
      <c r="S13406">
        <v>38019</v>
      </c>
      <c r="T13406">
        <v>0</v>
      </c>
      <c r="U13406">
        <v>38019</v>
      </c>
      <c r="V13406">
        <v>0</v>
      </c>
    </row>
    <row r="13407" spans="1:22" x14ac:dyDescent="0.3">
      <c r="A13407">
        <v>202122</v>
      </c>
      <c r="B13407" t="s">
        <v>820</v>
      </c>
      <c r="C13407" t="s">
        <v>821</v>
      </c>
      <c r="D13407" t="s">
        <v>822</v>
      </c>
      <c r="E13407" t="s">
        <v>823</v>
      </c>
      <c r="F13407" t="s">
        <v>852</v>
      </c>
      <c r="G13407" t="s">
        <v>853</v>
      </c>
      <c r="H13407" t="s">
        <v>1156</v>
      </c>
      <c r="I13407">
        <v>865</v>
      </c>
      <c r="J13407" t="s">
        <v>1157</v>
      </c>
      <c r="K13407" t="s">
        <v>828</v>
      </c>
      <c r="L13407" t="s">
        <v>832</v>
      </c>
      <c r="M13407">
        <v>0</v>
      </c>
      <c r="N13407">
        <v>24029</v>
      </c>
      <c r="O13407">
        <v>2801364</v>
      </c>
      <c r="P13407">
        <v>4263</v>
      </c>
      <c r="Q13407">
        <v>2332345</v>
      </c>
      <c r="R13407">
        <v>0</v>
      </c>
      <c r="S13407">
        <v>5162001</v>
      </c>
      <c r="T13407">
        <v>0</v>
      </c>
      <c r="U13407">
        <v>5162001</v>
      </c>
      <c r="V13407">
        <v>44</v>
      </c>
    </row>
    <row r="13408" spans="1:22" x14ac:dyDescent="0.3">
      <c r="A13408">
        <v>202223</v>
      </c>
      <c r="B13408" t="s">
        <v>820</v>
      </c>
      <c r="C13408" t="s">
        <v>821</v>
      </c>
      <c r="D13408" t="s">
        <v>822</v>
      </c>
      <c r="E13408" t="s">
        <v>823</v>
      </c>
      <c r="F13408" t="s">
        <v>852</v>
      </c>
      <c r="G13408" t="s">
        <v>853</v>
      </c>
      <c r="H13408" t="s">
        <v>1156</v>
      </c>
      <c r="I13408">
        <v>865</v>
      </c>
      <c r="J13408" t="s">
        <v>1157</v>
      </c>
      <c r="K13408" t="s">
        <v>828</v>
      </c>
      <c r="L13408" t="s">
        <v>832</v>
      </c>
      <c r="M13408">
        <v>0</v>
      </c>
      <c r="N13408">
        <v>0</v>
      </c>
      <c r="O13408">
        <v>2674176</v>
      </c>
      <c r="P13408">
        <v>0</v>
      </c>
      <c r="Q13408">
        <v>5961508</v>
      </c>
      <c r="R13408">
        <v>0</v>
      </c>
      <c r="S13408">
        <v>8635684</v>
      </c>
      <c r="T13408">
        <v>0</v>
      </c>
      <c r="U13408">
        <v>8635684</v>
      </c>
      <c r="V13408">
        <v>75</v>
      </c>
    </row>
    <row r="13409" spans="1:22" x14ac:dyDescent="0.3">
      <c r="A13409">
        <v>202324</v>
      </c>
      <c r="B13409" t="s">
        <v>820</v>
      </c>
      <c r="C13409" t="s">
        <v>821</v>
      </c>
      <c r="D13409" t="s">
        <v>822</v>
      </c>
      <c r="E13409" t="s">
        <v>823</v>
      </c>
      <c r="F13409" t="s">
        <v>852</v>
      </c>
      <c r="G13409" t="s">
        <v>853</v>
      </c>
      <c r="H13409" t="s">
        <v>1156</v>
      </c>
      <c r="I13409">
        <v>865</v>
      </c>
      <c r="J13409" t="s">
        <v>1157</v>
      </c>
      <c r="K13409" t="s">
        <v>828</v>
      </c>
      <c r="L13409" t="s">
        <v>832</v>
      </c>
      <c r="M13409">
        <v>0</v>
      </c>
      <c r="N13409">
        <v>207260</v>
      </c>
      <c r="O13409">
        <v>2625144</v>
      </c>
      <c r="P13409">
        <v>36772</v>
      </c>
      <c r="Q13409">
        <v>5072449</v>
      </c>
      <c r="R13409">
        <v>0</v>
      </c>
      <c r="S13409">
        <v>7941625</v>
      </c>
      <c r="T13409">
        <v>0</v>
      </c>
      <c r="U13409">
        <v>7941625</v>
      </c>
      <c r="V13409">
        <v>70</v>
      </c>
    </row>
    <row r="13410" spans="1:22" x14ac:dyDescent="0.3">
      <c r="A13410">
        <v>202122</v>
      </c>
      <c r="B13410" t="s">
        <v>820</v>
      </c>
      <c r="C13410" t="s">
        <v>821</v>
      </c>
      <c r="D13410" t="s">
        <v>822</v>
      </c>
      <c r="E13410" t="s">
        <v>823</v>
      </c>
      <c r="F13410" t="s">
        <v>852</v>
      </c>
      <c r="G13410" t="s">
        <v>853</v>
      </c>
      <c r="H13410" t="s">
        <v>1156</v>
      </c>
      <c r="I13410">
        <v>865</v>
      </c>
      <c r="J13410" t="s">
        <v>1157</v>
      </c>
      <c r="K13410" t="s">
        <v>828</v>
      </c>
      <c r="L13410" t="s">
        <v>544</v>
      </c>
      <c r="M13410">
        <v>0</v>
      </c>
      <c r="N13410">
        <v>0</v>
      </c>
      <c r="O13410">
        <v>0</v>
      </c>
      <c r="P13410">
        <v>0</v>
      </c>
      <c r="Q13410">
        <v>0</v>
      </c>
      <c r="R13410">
        <v>0</v>
      </c>
      <c r="S13410">
        <v>0</v>
      </c>
      <c r="T13410">
        <v>0</v>
      </c>
      <c r="U13410">
        <v>0</v>
      </c>
      <c r="V13410">
        <v>0</v>
      </c>
    </row>
    <row r="13411" spans="1:22" x14ac:dyDescent="0.3">
      <c r="A13411">
        <v>202223</v>
      </c>
      <c r="B13411" t="s">
        <v>820</v>
      </c>
      <c r="C13411" t="s">
        <v>821</v>
      </c>
      <c r="D13411" t="s">
        <v>822</v>
      </c>
      <c r="E13411" t="s">
        <v>823</v>
      </c>
      <c r="F13411" t="s">
        <v>852</v>
      </c>
      <c r="G13411" t="s">
        <v>853</v>
      </c>
      <c r="H13411" t="s">
        <v>1156</v>
      </c>
      <c r="I13411">
        <v>865</v>
      </c>
      <c r="J13411" t="s">
        <v>1157</v>
      </c>
      <c r="K13411" t="s">
        <v>828</v>
      </c>
      <c r="L13411" t="s">
        <v>544</v>
      </c>
      <c r="M13411">
        <v>0</v>
      </c>
      <c r="N13411">
        <v>0</v>
      </c>
      <c r="O13411">
        <v>0</v>
      </c>
      <c r="P13411">
        <v>0</v>
      </c>
      <c r="Q13411">
        <v>0</v>
      </c>
      <c r="R13411">
        <v>0</v>
      </c>
      <c r="S13411">
        <v>0</v>
      </c>
      <c r="T13411">
        <v>0</v>
      </c>
      <c r="U13411">
        <v>0</v>
      </c>
      <c r="V13411">
        <v>0</v>
      </c>
    </row>
    <row r="13412" spans="1:22" x14ac:dyDescent="0.3">
      <c r="A13412">
        <v>202324</v>
      </c>
      <c r="B13412" t="s">
        <v>820</v>
      </c>
      <c r="C13412" t="s">
        <v>821</v>
      </c>
      <c r="D13412" t="s">
        <v>822</v>
      </c>
      <c r="E13412" t="s">
        <v>823</v>
      </c>
      <c r="F13412" t="s">
        <v>852</v>
      </c>
      <c r="G13412" t="s">
        <v>853</v>
      </c>
      <c r="H13412" t="s">
        <v>1156</v>
      </c>
      <c r="I13412">
        <v>865</v>
      </c>
      <c r="J13412" t="s">
        <v>1157</v>
      </c>
      <c r="K13412" t="s">
        <v>828</v>
      </c>
      <c r="L13412" t="s">
        <v>544</v>
      </c>
      <c r="M13412">
        <v>0</v>
      </c>
      <c r="N13412">
        <v>0</v>
      </c>
      <c r="O13412">
        <v>102497</v>
      </c>
      <c r="P13412">
        <v>0</v>
      </c>
      <c r="Q13412">
        <v>0</v>
      </c>
      <c r="R13412">
        <v>758405</v>
      </c>
      <c r="S13412">
        <v>860902</v>
      </c>
      <c r="T13412">
        <v>0</v>
      </c>
      <c r="U13412">
        <v>860902</v>
      </c>
      <c r="V13412">
        <v>8</v>
      </c>
    </row>
    <row r="13413" spans="1:22" x14ac:dyDescent="0.3">
      <c r="A13413">
        <v>202122</v>
      </c>
      <c r="B13413" t="s">
        <v>820</v>
      </c>
      <c r="C13413" t="s">
        <v>821</v>
      </c>
      <c r="D13413" t="s">
        <v>822</v>
      </c>
      <c r="E13413" t="s">
        <v>823</v>
      </c>
      <c r="F13413" t="s">
        <v>852</v>
      </c>
      <c r="G13413" t="s">
        <v>853</v>
      </c>
      <c r="H13413" t="s">
        <v>1156</v>
      </c>
      <c r="I13413">
        <v>865</v>
      </c>
      <c r="J13413" t="s">
        <v>1157</v>
      </c>
      <c r="K13413" t="s">
        <v>828</v>
      </c>
      <c r="L13413" t="s">
        <v>600</v>
      </c>
      <c r="M13413" t="s">
        <v>829</v>
      </c>
      <c r="N13413" t="s">
        <v>829</v>
      </c>
      <c r="O13413" t="s">
        <v>829</v>
      </c>
      <c r="P13413">
        <v>0</v>
      </c>
      <c r="Q13413">
        <v>0</v>
      </c>
      <c r="R13413" t="s">
        <v>829</v>
      </c>
      <c r="S13413">
        <v>0</v>
      </c>
      <c r="T13413">
        <v>0</v>
      </c>
      <c r="U13413">
        <v>0</v>
      </c>
      <c r="V13413">
        <v>0</v>
      </c>
    </row>
    <row r="13414" spans="1:22" x14ac:dyDescent="0.3">
      <c r="A13414">
        <v>202223</v>
      </c>
      <c r="B13414" t="s">
        <v>820</v>
      </c>
      <c r="C13414" t="s">
        <v>821</v>
      </c>
      <c r="D13414" t="s">
        <v>822</v>
      </c>
      <c r="E13414" t="s">
        <v>823</v>
      </c>
      <c r="F13414" t="s">
        <v>852</v>
      </c>
      <c r="G13414" t="s">
        <v>853</v>
      </c>
      <c r="H13414" t="s">
        <v>1156</v>
      </c>
      <c r="I13414">
        <v>865</v>
      </c>
      <c r="J13414" t="s">
        <v>1157</v>
      </c>
      <c r="K13414" t="s">
        <v>828</v>
      </c>
      <c r="L13414" t="s">
        <v>600</v>
      </c>
      <c r="M13414" t="s">
        <v>829</v>
      </c>
      <c r="N13414" t="s">
        <v>829</v>
      </c>
      <c r="O13414" t="s">
        <v>829</v>
      </c>
      <c r="P13414">
        <v>0</v>
      </c>
      <c r="Q13414">
        <v>0</v>
      </c>
      <c r="R13414" t="s">
        <v>829</v>
      </c>
      <c r="S13414">
        <v>0</v>
      </c>
      <c r="T13414">
        <v>0</v>
      </c>
      <c r="U13414">
        <v>0</v>
      </c>
      <c r="V13414">
        <v>0</v>
      </c>
    </row>
    <row r="13415" spans="1:22" x14ac:dyDescent="0.3">
      <c r="A13415">
        <v>202324</v>
      </c>
      <c r="B13415" t="s">
        <v>820</v>
      </c>
      <c r="C13415" t="s">
        <v>821</v>
      </c>
      <c r="D13415" t="s">
        <v>822</v>
      </c>
      <c r="E13415" t="s">
        <v>823</v>
      </c>
      <c r="F13415" t="s">
        <v>852</v>
      </c>
      <c r="G13415" t="s">
        <v>853</v>
      </c>
      <c r="H13415" t="s">
        <v>1156</v>
      </c>
      <c r="I13415">
        <v>865</v>
      </c>
      <c r="J13415" t="s">
        <v>1157</v>
      </c>
      <c r="K13415" t="s">
        <v>828</v>
      </c>
      <c r="L13415" t="s">
        <v>600</v>
      </c>
      <c r="M13415" t="s">
        <v>829</v>
      </c>
      <c r="N13415" t="s">
        <v>829</v>
      </c>
      <c r="O13415" t="s">
        <v>829</v>
      </c>
      <c r="P13415">
        <v>0</v>
      </c>
      <c r="Q13415">
        <v>0</v>
      </c>
      <c r="R13415" t="s">
        <v>829</v>
      </c>
      <c r="S13415">
        <v>0</v>
      </c>
      <c r="T13415">
        <v>0</v>
      </c>
      <c r="U13415">
        <v>0</v>
      </c>
      <c r="V13415">
        <v>0</v>
      </c>
    </row>
    <row r="13416" spans="1:22" x14ac:dyDescent="0.3">
      <c r="A13416">
        <v>202122</v>
      </c>
      <c r="B13416" t="s">
        <v>820</v>
      </c>
      <c r="C13416" t="s">
        <v>821</v>
      </c>
      <c r="D13416" t="s">
        <v>822</v>
      </c>
      <c r="E13416" t="s">
        <v>823</v>
      </c>
      <c r="F13416" t="s">
        <v>852</v>
      </c>
      <c r="G13416" t="s">
        <v>853</v>
      </c>
      <c r="H13416" t="s">
        <v>1156</v>
      </c>
      <c r="I13416">
        <v>865</v>
      </c>
      <c r="J13416" t="s">
        <v>1157</v>
      </c>
      <c r="K13416" t="s">
        <v>828</v>
      </c>
      <c r="L13416" t="s">
        <v>247</v>
      </c>
      <c r="M13416">
        <v>0</v>
      </c>
      <c r="N13416">
        <v>0</v>
      </c>
      <c r="O13416">
        <v>0</v>
      </c>
      <c r="P13416">
        <v>0</v>
      </c>
      <c r="Q13416">
        <v>0</v>
      </c>
      <c r="R13416">
        <v>0</v>
      </c>
      <c r="S13416">
        <v>0</v>
      </c>
      <c r="T13416">
        <v>0</v>
      </c>
      <c r="U13416">
        <v>0</v>
      </c>
      <c r="V13416">
        <v>0</v>
      </c>
    </row>
    <row r="13417" spans="1:22" x14ac:dyDescent="0.3">
      <c r="A13417">
        <v>202223</v>
      </c>
      <c r="B13417" t="s">
        <v>820</v>
      </c>
      <c r="C13417" t="s">
        <v>821</v>
      </c>
      <c r="D13417" t="s">
        <v>822</v>
      </c>
      <c r="E13417" t="s">
        <v>823</v>
      </c>
      <c r="F13417" t="s">
        <v>852</v>
      </c>
      <c r="G13417" t="s">
        <v>853</v>
      </c>
      <c r="H13417" t="s">
        <v>1156</v>
      </c>
      <c r="I13417">
        <v>865</v>
      </c>
      <c r="J13417" t="s">
        <v>1157</v>
      </c>
      <c r="K13417" t="s">
        <v>828</v>
      </c>
      <c r="L13417" t="s">
        <v>247</v>
      </c>
      <c r="M13417">
        <v>0</v>
      </c>
      <c r="N13417">
        <v>0</v>
      </c>
      <c r="O13417">
        <v>0</v>
      </c>
      <c r="P13417">
        <v>0</v>
      </c>
      <c r="Q13417">
        <v>0</v>
      </c>
      <c r="R13417">
        <v>0</v>
      </c>
      <c r="S13417">
        <v>0</v>
      </c>
      <c r="T13417">
        <v>0</v>
      </c>
      <c r="U13417">
        <v>0</v>
      </c>
      <c r="V13417">
        <v>0</v>
      </c>
    </row>
    <row r="13418" spans="1:22" x14ac:dyDescent="0.3">
      <c r="A13418">
        <v>202324</v>
      </c>
      <c r="B13418" t="s">
        <v>820</v>
      </c>
      <c r="C13418" t="s">
        <v>821</v>
      </c>
      <c r="D13418" t="s">
        <v>822</v>
      </c>
      <c r="E13418" t="s">
        <v>823</v>
      </c>
      <c r="F13418" t="s">
        <v>852</v>
      </c>
      <c r="G13418" t="s">
        <v>853</v>
      </c>
      <c r="H13418" t="s">
        <v>1156</v>
      </c>
      <c r="I13418">
        <v>865</v>
      </c>
      <c r="J13418" t="s">
        <v>1157</v>
      </c>
      <c r="K13418" t="s">
        <v>828</v>
      </c>
      <c r="L13418" t="s">
        <v>247</v>
      </c>
      <c r="M13418">
        <v>0</v>
      </c>
      <c r="N13418">
        <v>0</v>
      </c>
      <c r="O13418">
        <v>0</v>
      </c>
      <c r="P13418">
        <v>0</v>
      </c>
      <c r="Q13418">
        <v>0</v>
      </c>
      <c r="R13418">
        <v>0</v>
      </c>
      <c r="S13418">
        <v>0</v>
      </c>
      <c r="T13418">
        <v>0</v>
      </c>
      <c r="U13418">
        <v>0</v>
      </c>
      <c r="V13418">
        <v>0</v>
      </c>
    </row>
    <row r="13419" spans="1:22" x14ac:dyDescent="0.3">
      <c r="A13419">
        <v>202122</v>
      </c>
      <c r="B13419" t="s">
        <v>820</v>
      </c>
      <c r="C13419" t="s">
        <v>821</v>
      </c>
      <c r="D13419" t="s">
        <v>822</v>
      </c>
      <c r="E13419" t="s">
        <v>823</v>
      </c>
      <c r="F13419" t="s">
        <v>852</v>
      </c>
      <c r="G13419" t="s">
        <v>853</v>
      </c>
      <c r="H13419" t="s">
        <v>1156</v>
      </c>
      <c r="I13419">
        <v>865</v>
      </c>
      <c r="J13419" t="s">
        <v>1157</v>
      </c>
      <c r="K13419" t="s">
        <v>828</v>
      </c>
      <c r="L13419" t="s">
        <v>833</v>
      </c>
      <c r="M13419">
        <v>27747003</v>
      </c>
      <c r="N13419">
        <v>112070692</v>
      </c>
      <c r="O13419">
        <v>26272523</v>
      </c>
      <c r="P13419">
        <v>29671489</v>
      </c>
      <c r="Q13419">
        <v>5309063</v>
      </c>
      <c r="R13419">
        <v>5856073</v>
      </c>
      <c r="S13419">
        <v>208182183</v>
      </c>
      <c r="T13419">
        <v>0</v>
      </c>
      <c r="U13419">
        <v>208182183</v>
      </c>
      <c r="V13419" t="s">
        <v>834</v>
      </c>
    </row>
    <row r="13420" spans="1:22" x14ac:dyDescent="0.3">
      <c r="A13420">
        <v>202223</v>
      </c>
      <c r="B13420" t="s">
        <v>820</v>
      </c>
      <c r="C13420" t="s">
        <v>821</v>
      </c>
      <c r="D13420" t="s">
        <v>822</v>
      </c>
      <c r="E13420" t="s">
        <v>823</v>
      </c>
      <c r="F13420" t="s">
        <v>852</v>
      </c>
      <c r="G13420" t="s">
        <v>853</v>
      </c>
      <c r="H13420" t="s">
        <v>1156</v>
      </c>
      <c r="I13420">
        <v>865</v>
      </c>
      <c r="J13420" t="s">
        <v>1157</v>
      </c>
      <c r="K13420" t="s">
        <v>828</v>
      </c>
      <c r="L13420" t="s">
        <v>833</v>
      </c>
      <c r="M13420">
        <v>29329561</v>
      </c>
      <c r="N13420">
        <v>111313266</v>
      </c>
      <c r="O13420">
        <v>29411849</v>
      </c>
      <c r="P13420">
        <v>34455067</v>
      </c>
      <c r="Q13420">
        <v>6713468</v>
      </c>
      <c r="R13420">
        <v>6716940</v>
      </c>
      <c r="S13420">
        <v>219182955</v>
      </c>
      <c r="T13420">
        <v>0</v>
      </c>
      <c r="U13420">
        <v>219182955</v>
      </c>
      <c r="V13420" t="s">
        <v>834</v>
      </c>
    </row>
    <row r="13421" spans="1:22" x14ac:dyDescent="0.3">
      <c r="A13421">
        <v>202324</v>
      </c>
      <c r="B13421" t="s">
        <v>820</v>
      </c>
      <c r="C13421" t="s">
        <v>821</v>
      </c>
      <c r="D13421" t="s">
        <v>822</v>
      </c>
      <c r="E13421" t="s">
        <v>823</v>
      </c>
      <c r="F13421" t="s">
        <v>852</v>
      </c>
      <c r="G13421" t="s">
        <v>853</v>
      </c>
      <c r="H13421" t="s">
        <v>1156</v>
      </c>
      <c r="I13421">
        <v>865</v>
      </c>
      <c r="J13421" t="s">
        <v>1157</v>
      </c>
      <c r="K13421" t="s">
        <v>828</v>
      </c>
      <c r="L13421" t="s">
        <v>833</v>
      </c>
      <c r="M13421">
        <v>30059669</v>
      </c>
      <c r="N13421">
        <v>103112994</v>
      </c>
      <c r="O13421">
        <v>43019982</v>
      </c>
      <c r="P13421">
        <v>44692368</v>
      </c>
      <c r="Q13421">
        <v>6157670</v>
      </c>
      <c r="R13421">
        <v>8831905</v>
      </c>
      <c r="S13421">
        <v>237477935</v>
      </c>
      <c r="T13421">
        <v>82830</v>
      </c>
      <c r="U13421">
        <v>237395105</v>
      </c>
      <c r="V13421" t="s">
        <v>834</v>
      </c>
    </row>
    <row r="13422" spans="1:22" x14ac:dyDescent="0.3">
      <c r="A13422">
        <v>202122</v>
      </c>
      <c r="B13422" t="s">
        <v>820</v>
      </c>
      <c r="C13422" t="s">
        <v>821</v>
      </c>
      <c r="D13422" t="s">
        <v>822</v>
      </c>
      <c r="E13422" t="s">
        <v>823</v>
      </c>
      <c r="F13422" t="s">
        <v>852</v>
      </c>
      <c r="G13422" t="s">
        <v>853</v>
      </c>
      <c r="H13422" t="s">
        <v>1156</v>
      </c>
      <c r="I13422">
        <v>865</v>
      </c>
      <c r="J13422" t="s">
        <v>1157</v>
      </c>
      <c r="K13422" t="s">
        <v>835</v>
      </c>
      <c r="L13422" t="s">
        <v>836</v>
      </c>
      <c r="M13422" t="s">
        <v>829</v>
      </c>
      <c r="N13422" t="s">
        <v>829</v>
      </c>
      <c r="O13422" t="s">
        <v>829</v>
      </c>
      <c r="P13422" t="s">
        <v>829</v>
      </c>
      <c r="Q13422" t="s">
        <v>829</v>
      </c>
      <c r="R13422" t="s">
        <v>829</v>
      </c>
      <c r="S13422">
        <v>199987898</v>
      </c>
      <c r="T13422" t="s">
        <v>829</v>
      </c>
      <c r="U13422" t="s">
        <v>829</v>
      </c>
      <c r="V13422" t="s">
        <v>834</v>
      </c>
    </row>
    <row r="13423" spans="1:22" x14ac:dyDescent="0.3">
      <c r="A13423">
        <v>202223</v>
      </c>
      <c r="B13423" t="s">
        <v>820</v>
      </c>
      <c r="C13423" t="s">
        <v>821</v>
      </c>
      <c r="D13423" t="s">
        <v>822</v>
      </c>
      <c r="E13423" t="s">
        <v>823</v>
      </c>
      <c r="F13423" t="s">
        <v>852</v>
      </c>
      <c r="G13423" t="s">
        <v>853</v>
      </c>
      <c r="H13423" t="s">
        <v>1156</v>
      </c>
      <c r="I13423">
        <v>865</v>
      </c>
      <c r="J13423" t="s">
        <v>1157</v>
      </c>
      <c r="K13423" t="s">
        <v>835</v>
      </c>
      <c r="L13423" t="s">
        <v>836</v>
      </c>
      <c r="M13423" t="s">
        <v>829</v>
      </c>
      <c r="N13423" t="s">
        <v>829</v>
      </c>
      <c r="O13423" t="s">
        <v>829</v>
      </c>
      <c r="P13423" t="s">
        <v>829</v>
      </c>
      <c r="Q13423" t="s">
        <v>829</v>
      </c>
      <c r="R13423" t="s">
        <v>829</v>
      </c>
      <c r="S13423">
        <v>208075345</v>
      </c>
      <c r="T13423" t="s">
        <v>829</v>
      </c>
      <c r="U13423" t="s">
        <v>829</v>
      </c>
      <c r="V13423" t="s">
        <v>834</v>
      </c>
    </row>
    <row r="13424" spans="1:22" x14ac:dyDescent="0.3">
      <c r="A13424">
        <v>202324</v>
      </c>
      <c r="B13424" t="s">
        <v>820</v>
      </c>
      <c r="C13424" t="s">
        <v>821</v>
      </c>
      <c r="D13424" t="s">
        <v>822</v>
      </c>
      <c r="E13424" t="s">
        <v>823</v>
      </c>
      <c r="F13424" t="s">
        <v>852</v>
      </c>
      <c r="G13424" t="s">
        <v>853</v>
      </c>
      <c r="H13424" t="s">
        <v>1156</v>
      </c>
      <c r="I13424">
        <v>865</v>
      </c>
      <c r="J13424" t="s">
        <v>1157</v>
      </c>
      <c r="K13424" t="s">
        <v>835</v>
      </c>
      <c r="L13424" t="s">
        <v>836</v>
      </c>
      <c r="M13424" t="s">
        <v>829</v>
      </c>
      <c r="N13424" t="s">
        <v>829</v>
      </c>
      <c r="O13424" t="s">
        <v>829</v>
      </c>
      <c r="P13424" t="s">
        <v>829</v>
      </c>
      <c r="Q13424" t="s">
        <v>829</v>
      </c>
      <c r="R13424" t="s">
        <v>829</v>
      </c>
      <c r="S13424">
        <v>215627793</v>
      </c>
      <c r="T13424" t="s">
        <v>829</v>
      </c>
      <c r="U13424" t="s">
        <v>829</v>
      </c>
      <c r="V13424" t="s">
        <v>834</v>
      </c>
    </row>
    <row r="13425" spans="1:22" x14ac:dyDescent="0.3">
      <c r="A13425">
        <v>202122</v>
      </c>
      <c r="B13425" t="s">
        <v>820</v>
      </c>
      <c r="C13425" t="s">
        <v>821</v>
      </c>
      <c r="D13425" t="s">
        <v>822</v>
      </c>
      <c r="E13425" t="s">
        <v>823</v>
      </c>
      <c r="F13425" t="s">
        <v>852</v>
      </c>
      <c r="G13425" t="s">
        <v>853</v>
      </c>
      <c r="H13425" t="s">
        <v>1156</v>
      </c>
      <c r="I13425">
        <v>865</v>
      </c>
      <c r="J13425" t="s">
        <v>1157</v>
      </c>
      <c r="K13425" t="s">
        <v>835</v>
      </c>
      <c r="L13425" t="s">
        <v>837</v>
      </c>
      <c r="M13425" t="s">
        <v>829</v>
      </c>
      <c r="N13425" t="s">
        <v>829</v>
      </c>
      <c r="O13425" t="s">
        <v>829</v>
      </c>
      <c r="P13425" t="s">
        <v>829</v>
      </c>
      <c r="Q13425" t="s">
        <v>829</v>
      </c>
      <c r="R13425" t="s">
        <v>829</v>
      </c>
      <c r="S13425">
        <v>-189401</v>
      </c>
      <c r="T13425" t="s">
        <v>829</v>
      </c>
      <c r="U13425" t="s">
        <v>829</v>
      </c>
      <c r="V13425" t="s">
        <v>834</v>
      </c>
    </row>
    <row r="13426" spans="1:22" x14ac:dyDescent="0.3">
      <c r="A13426">
        <v>202223</v>
      </c>
      <c r="B13426" t="s">
        <v>820</v>
      </c>
      <c r="C13426" t="s">
        <v>821</v>
      </c>
      <c r="D13426" t="s">
        <v>822</v>
      </c>
      <c r="E13426" t="s">
        <v>823</v>
      </c>
      <c r="F13426" t="s">
        <v>852</v>
      </c>
      <c r="G13426" t="s">
        <v>853</v>
      </c>
      <c r="H13426" t="s">
        <v>1156</v>
      </c>
      <c r="I13426">
        <v>865</v>
      </c>
      <c r="J13426" t="s">
        <v>1157</v>
      </c>
      <c r="K13426" t="s">
        <v>835</v>
      </c>
      <c r="L13426" t="s">
        <v>837</v>
      </c>
      <c r="M13426" t="s">
        <v>829</v>
      </c>
      <c r="N13426" t="s">
        <v>829</v>
      </c>
      <c r="O13426" t="s">
        <v>829</v>
      </c>
      <c r="P13426" t="s">
        <v>829</v>
      </c>
      <c r="Q13426" t="s">
        <v>829</v>
      </c>
      <c r="R13426" t="s">
        <v>829</v>
      </c>
      <c r="S13426">
        <v>564179</v>
      </c>
      <c r="T13426" t="s">
        <v>829</v>
      </c>
      <c r="U13426" t="s">
        <v>829</v>
      </c>
      <c r="V13426">
        <v>0</v>
      </c>
    </row>
    <row r="13427" spans="1:22" x14ac:dyDescent="0.3">
      <c r="A13427">
        <v>202324</v>
      </c>
      <c r="B13427" t="s">
        <v>820</v>
      </c>
      <c r="C13427" t="s">
        <v>821</v>
      </c>
      <c r="D13427" t="s">
        <v>822</v>
      </c>
      <c r="E13427" t="s">
        <v>823</v>
      </c>
      <c r="F13427" t="s">
        <v>852</v>
      </c>
      <c r="G13427" t="s">
        <v>853</v>
      </c>
      <c r="H13427" t="s">
        <v>1156</v>
      </c>
      <c r="I13427">
        <v>865</v>
      </c>
      <c r="J13427" t="s">
        <v>1157</v>
      </c>
      <c r="K13427" t="s">
        <v>835</v>
      </c>
      <c r="L13427" t="s">
        <v>837</v>
      </c>
      <c r="M13427" t="s">
        <v>829</v>
      </c>
      <c r="N13427" t="s">
        <v>829</v>
      </c>
      <c r="O13427" t="s">
        <v>829</v>
      </c>
      <c r="P13427" t="s">
        <v>829</v>
      </c>
      <c r="Q13427" t="s">
        <v>829</v>
      </c>
      <c r="R13427" t="s">
        <v>829</v>
      </c>
      <c r="S13427">
        <v>26971569</v>
      </c>
      <c r="T13427" t="s">
        <v>829</v>
      </c>
      <c r="U13427" t="s">
        <v>829</v>
      </c>
      <c r="V13427">
        <v>0</v>
      </c>
    </row>
    <row r="13428" spans="1:22" x14ac:dyDescent="0.3">
      <c r="A13428">
        <v>202122</v>
      </c>
      <c r="B13428" t="s">
        <v>820</v>
      </c>
      <c r="C13428" t="s">
        <v>821</v>
      </c>
      <c r="D13428" t="s">
        <v>822</v>
      </c>
      <c r="E13428" t="s">
        <v>823</v>
      </c>
      <c r="F13428" t="s">
        <v>852</v>
      </c>
      <c r="G13428" t="s">
        <v>853</v>
      </c>
      <c r="H13428" t="s">
        <v>1156</v>
      </c>
      <c r="I13428">
        <v>865</v>
      </c>
      <c r="J13428" t="s">
        <v>1157</v>
      </c>
      <c r="K13428" t="s">
        <v>835</v>
      </c>
      <c r="L13428" t="s">
        <v>838</v>
      </c>
      <c r="M13428" t="s">
        <v>829</v>
      </c>
      <c r="N13428" t="s">
        <v>829</v>
      </c>
      <c r="O13428" t="s">
        <v>829</v>
      </c>
      <c r="P13428" t="s">
        <v>829</v>
      </c>
      <c r="Q13428" t="s">
        <v>829</v>
      </c>
      <c r="R13428" t="s">
        <v>829</v>
      </c>
      <c r="S13428">
        <v>-18716619</v>
      </c>
      <c r="T13428" t="s">
        <v>829</v>
      </c>
      <c r="U13428" t="s">
        <v>829</v>
      </c>
      <c r="V13428" t="s">
        <v>834</v>
      </c>
    </row>
    <row r="13429" spans="1:22" x14ac:dyDescent="0.3">
      <c r="A13429">
        <v>202223</v>
      </c>
      <c r="B13429" t="s">
        <v>820</v>
      </c>
      <c r="C13429" t="s">
        <v>821</v>
      </c>
      <c r="D13429" t="s">
        <v>822</v>
      </c>
      <c r="E13429" t="s">
        <v>823</v>
      </c>
      <c r="F13429" t="s">
        <v>852</v>
      </c>
      <c r="G13429" t="s">
        <v>853</v>
      </c>
      <c r="H13429" t="s">
        <v>1156</v>
      </c>
      <c r="I13429">
        <v>865</v>
      </c>
      <c r="J13429" t="s">
        <v>1157</v>
      </c>
      <c r="K13429" t="s">
        <v>835</v>
      </c>
      <c r="L13429" t="s">
        <v>838</v>
      </c>
      <c r="M13429" t="s">
        <v>829</v>
      </c>
      <c r="N13429" t="s">
        <v>829</v>
      </c>
      <c r="O13429" t="s">
        <v>829</v>
      </c>
      <c r="P13429" t="s">
        <v>829</v>
      </c>
      <c r="Q13429" t="s">
        <v>829</v>
      </c>
      <c r="R13429" t="s">
        <v>829</v>
      </c>
      <c r="S13429">
        <v>-25972818</v>
      </c>
      <c r="T13429" t="s">
        <v>829</v>
      </c>
      <c r="U13429" t="s">
        <v>829</v>
      </c>
      <c r="V13429" t="s">
        <v>834</v>
      </c>
    </row>
    <row r="13430" spans="1:22" x14ac:dyDescent="0.3">
      <c r="A13430">
        <v>202324</v>
      </c>
      <c r="B13430" t="s">
        <v>820</v>
      </c>
      <c r="C13430" t="s">
        <v>821</v>
      </c>
      <c r="D13430" t="s">
        <v>822</v>
      </c>
      <c r="E13430" t="s">
        <v>823</v>
      </c>
      <c r="F13430" t="s">
        <v>852</v>
      </c>
      <c r="G13430" t="s">
        <v>853</v>
      </c>
      <c r="H13430" t="s">
        <v>1156</v>
      </c>
      <c r="I13430">
        <v>865</v>
      </c>
      <c r="J13430" t="s">
        <v>1157</v>
      </c>
      <c r="K13430" t="s">
        <v>835</v>
      </c>
      <c r="L13430" t="s">
        <v>838</v>
      </c>
      <c r="M13430" t="s">
        <v>829</v>
      </c>
      <c r="N13430" t="s">
        <v>829</v>
      </c>
      <c r="O13430" t="s">
        <v>829</v>
      </c>
      <c r="P13430" t="s">
        <v>829</v>
      </c>
      <c r="Q13430" t="s">
        <v>829</v>
      </c>
      <c r="R13430" t="s">
        <v>829</v>
      </c>
      <c r="S13430">
        <v>-35248898</v>
      </c>
      <c r="T13430" t="s">
        <v>829</v>
      </c>
      <c r="U13430" t="s">
        <v>829</v>
      </c>
      <c r="V13430" t="s">
        <v>834</v>
      </c>
    </row>
    <row r="13431" spans="1:22" x14ac:dyDescent="0.3">
      <c r="A13431">
        <v>202122</v>
      </c>
      <c r="B13431" t="s">
        <v>820</v>
      </c>
      <c r="C13431" t="s">
        <v>821</v>
      </c>
      <c r="D13431" t="s">
        <v>822</v>
      </c>
      <c r="E13431" t="s">
        <v>823</v>
      </c>
      <c r="F13431" t="s">
        <v>852</v>
      </c>
      <c r="G13431" t="s">
        <v>853</v>
      </c>
      <c r="H13431" t="s">
        <v>1156</v>
      </c>
      <c r="I13431">
        <v>865</v>
      </c>
      <c r="J13431" t="s">
        <v>1157</v>
      </c>
      <c r="K13431" t="s">
        <v>835</v>
      </c>
      <c r="L13431" t="s">
        <v>839</v>
      </c>
      <c r="M13431" t="s">
        <v>829</v>
      </c>
      <c r="N13431" t="s">
        <v>829</v>
      </c>
      <c r="O13431" t="s">
        <v>829</v>
      </c>
      <c r="P13431" t="s">
        <v>829</v>
      </c>
      <c r="Q13431" t="s">
        <v>829</v>
      </c>
      <c r="R13431" t="s">
        <v>829</v>
      </c>
      <c r="S13431">
        <v>25972192</v>
      </c>
      <c r="T13431" t="s">
        <v>829</v>
      </c>
      <c r="U13431" t="s">
        <v>829</v>
      </c>
      <c r="V13431" t="s">
        <v>834</v>
      </c>
    </row>
    <row r="13432" spans="1:22" x14ac:dyDescent="0.3">
      <c r="A13432">
        <v>202223</v>
      </c>
      <c r="B13432" t="s">
        <v>820</v>
      </c>
      <c r="C13432" t="s">
        <v>821</v>
      </c>
      <c r="D13432" t="s">
        <v>822</v>
      </c>
      <c r="E13432" t="s">
        <v>823</v>
      </c>
      <c r="F13432" t="s">
        <v>852</v>
      </c>
      <c r="G13432" t="s">
        <v>853</v>
      </c>
      <c r="H13432" t="s">
        <v>1156</v>
      </c>
      <c r="I13432">
        <v>865</v>
      </c>
      <c r="J13432" t="s">
        <v>1157</v>
      </c>
      <c r="K13432" t="s">
        <v>835</v>
      </c>
      <c r="L13432" t="s">
        <v>839</v>
      </c>
      <c r="M13432" t="s">
        <v>829</v>
      </c>
      <c r="N13432" t="s">
        <v>829</v>
      </c>
      <c r="O13432" t="s">
        <v>829</v>
      </c>
      <c r="P13432" t="s">
        <v>829</v>
      </c>
      <c r="Q13432" t="s">
        <v>829</v>
      </c>
      <c r="R13432" t="s">
        <v>829</v>
      </c>
      <c r="S13432">
        <v>35248898</v>
      </c>
      <c r="T13432" t="s">
        <v>829</v>
      </c>
      <c r="U13432" t="s">
        <v>829</v>
      </c>
      <c r="V13432" t="s">
        <v>834</v>
      </c>
    </row>
    <row r="13433" spans="1:22" x14ac:dyDescent="0.3">
      <c r="A13433">
        <v>202324</v>
      </c>
      <c r="B13433" t="s">
        <v>820</v>
      </c>
      <c r="C13433" t="s">
        <v>821</v>
      </c>
      <c r="D13433" t="s">
        <v>822</v>
      </c>
      <c r="E13433" t="s">
        <v>823</v>
      </c>
      <c r="F13433" t="s">
        <v>852</v>
      </c>
      <c r="G13433" t="s">
        <v>853</v>
      </c>
      <c r="H13433" t="s">
        <v>1156</v>
      </c>
      <c r="I13433">
        <v>865</v>
      </c>
      <c r="J13433" t="s">
        <v>1157</v>
      </c>
      <c r="K13433" t="s">
        <v>835</v>
      </c>
      <c r="L13433" t="s">
        <v>839</v>
      </c>
      <c r="M13433" t="s">
        <v>829</v>
      </c>
      <c r="N13433" t="s">
        <v>829</v>
      </c>
      <c r="O13433" t="s">
        <v>829</v>
      </c>
      <c r="P13433" t="s">
        <v>829</v>
      </c>
      <c r="Q13433" t="s">
        <v>829</v>
      </c>
      <c r="R13433" t="s">
        <v>829</v>
      </c>
      <c r="S13433">
        <v>28706399</v>
      </c>
      <c r="T13433" t="s">
        <v>829</v>
      </c>
      <c r="U13433" t="s">
        <v>829</v>
      </c>
      <c r="V13433" t="s">
        <v>834</v>
      </c>
    </row>
    <row r="13434" spans="1:22" x14ac:dyDescent="0.3">
      <c r="A13434">
        <v>202122</v>
      </c>
      <c r="B13434" t="s">
        <v>820</v>
      </c>
      <c r="C13434" t="s">
        <v>821</v>
      </c>
      <c r="D13434" t="s">
        <v>822</v>
      </c>
      <c r="E13434" t="s">
        <v>823</v>
      </c>
      <c r="F13434" t="s">
        <v>852</v>
      </c>
      <c r="G13434" t="s">
        <v>853</v>
      </c>
      <c r="H13434" t="s">
        <v>1156</v>
      </c>
      <c r="I13434">
        <v>865</v>
      </c>
      <c r="J13434" t="s">
        <v>1157</v>
      </c>
      <c r="K13434" t="s">
        <v>835</v>
      </c>
      <c r="L13434" t="s">
        <v>840</v>
      </c>
      <c r="M13434" t="s">
        <v>829</v>
      </c>
      <c r="N13434" t="s">
        <v>829</v>
      </c>
      <c r="O13434" t="s">
        <v>829</v>
      </c>
      <c r="P13434" t="s">
        <v>829</v>
      </c>
      <c r="Q13434" t="s">
        <v>829</v>
      </c>
      <c r="R13434" t="s">
        <v>829</v>
      </c>
      <c r="S13434">
        <v>0</v>
      </c>
      <c r="T13434" t="s">
        <v>829</v>
      </c>
      <c r="U13434" t="s">
        <v>829</v>
      </c>
      <c r="V13434" t="s">
        <v>834</v>
      </c>
    </row>
    <row r="13435" spans="1:22" x14ac:dyDescent="0.3">
      <c r="A13435">
        <v>202223</v>
      </c>
      <c r="B13435" t="s">
        <v>820</v>
      </c>
      <c r="C13435" t="s">
        <v>821</v>
      </c>
      <c r="D13435" t="s">
        <v>822</v>
      </c>
      <c r="E13435" t="s">
        <v>823</v>
      </c>
      <c r="F13435" t="s">
        <v>852</v>
      </c>
      <c r="G13435" t="s">
        <v>853</v>
      </c>
      <c r="H13435" t="s">
        <v>1156</v>
      </c>
      <c r="I13435">
        <v>865</v>
      </c>
      <c r="J13435" t="s">
        <v>1157</v>
      </c>
      <c r="K13435" t="s">
        <v>835</v>
      </c>
      <c r="L13435" t="s">
        <v>840</v>
      </c>
      <c r="M13435" t="s">
        <v>829</v>
      </c>
      <c r="N13435" t="s">
        <v>829</v>
      </c>
      <c r="O13435" t="s">
        <v>829</v>
      </c>
      <c r="P13435" t="s">
        <v>829</v>
      </c>
      <c r="Q13435" t="s">
        <v>829</v>
      </c>
      <c r="R13435" t="s">
        <v>829</v>
      </c>
      <c r="S13435">
        <v>0</v>
      </c>
      <c r="T13435" t="s">
        <v>829</v>
      </c>
      <c r="U13435" t="s">
        <v>829</v>
      </c>
      <c r="V13435" t="s">
        <v>834</v>
      </c>
    </row>
    <row r="13436" spans="1:22" x14ac:dyDescent="0.3">
      <c r="A13436">
        <v>202324</v>
      </c>
      <c r="B13436" t="s">
        <v>820</v>
      </c>
      <c r="C13436" t="s">
        <v>821</v>
      </c>
      <c r="D13436" t="s">
        <v>822</v>
      </c>
      <c r="E13436" t="s">
        <v>823</v>
      </c>
      <c r="F13436" t="s">
        <v>852</v>
      </c>
      <c r="G13436" t="s">
        <v>853</v>
      </c>
      <c r="H13436" t="s">
        <v>1156</v>
      </c>
      <c r="I13436">
        <v>865</v>
      </c>
      <c r="J13436" t="s">
        <v>1157</v>
      </c>
      <c r="K13436" t="s">
        <v>835</v>
      </c>
      <c r="L13436" t="s">
        <v>840</v>
      </c>
      <c r="M13436" t="s">
        <v>829</v>
      </c>
      <c r="N13436" t="s">
        <v>829</v>
      </c>
      <c r="O13436" t="s">
        <v>829</v>
      </c>
      <c r="P13436" t="s">
        <v>829</v>
      </c>
      <c r="Q13436" t="s">
        <v>829</v>
      </c>
      <c r="R13436" t="s">
        <v>829</v>
      </c>
      <c r="S13436">
        <v>0</v>
      </c>
      <c r="T13436" t="s">
        <v>829</v>
      </c>
      <c r="U13436" t="s">
        <v>829</v>
      </c>
      <c r="V13436" t="s">
        <v>834</v>
      </c>
    </row>
    <row r="13437" spans="1:22" x14ac:dyDescent="0.3">
      <c r="A13437">
        <v>202122</v>
      </c>
      <c r="B13437" t="s">
        <v>820</v>
      </c>
      <c r="C13437" t="s">
        <v>821</v>
      </c>
      <c r="D13437" t="s">
        <v>822</v>
      </c>
      <c r="E13437" t="s">
        <v>823</v>
      </c>
      <c r="F13437" t="s">
        <v>852</v>
      </c>
      <c r="G13437" t="s">
        <v>853</v>
      </c>
      <c r="H13437" t="s">
        <v>1156</v>
      </c>
      <c r="I13437">
        <v>865</v>
      </c>
      <c r="J13437" t="s">
        <v>1157</v>
      </c>
      <c r="K13437" t="s">
        <v>835</v>
      </c>
      <c r="L13437" t="s">
        <v>841</v>
      </c>
      <c r="M13437" t="s">
        <v>829</v>
      </c>
      <c r="N13437" t="s">
        <v>829</v>
      </c>
      <c r="O13437" t="s">
        <v>829</v>
      </c>
      <c r="P13437" t="s">
        <v>829</v>
      </c>
      <c r="Q13437" t="s">
        <v>829</v>
      </c>
      <c r="R13437" t="s">
        <v>829</v>
      </c>
      <c r="S13437">
        <v>208182183</v>
      </c>
      <c r="T13437" t="s">
        <v>829</v>
      </c>
      <c r="U13437" t="s">
        <v>829</v>
      </c>
      <c r="V13437" t="s">
        <v>834</v>
      </c>
    </row>
    <row r="13438" spans="1:22" x14ac:dyDescent="0.3">
      <c r="A13438">
        <v>202223</v>
      </c>
      <c r="B13438" t="s">
        <v>820</v>
      </c>
      <c r="C13438" t="s">
        <v>821</v>
      </c>
      <c r="D13438" t="s">
        <v>822</v>
      </c>
      <c r="E13438" t="s">
        <v>823</v>
      </c>
      <c r="F13438" t="s">
        <v>852</v>
      </c>
      <c r="G13438" t="s">
        <v>853</v>
      </c>
      <c r="H13438" t="s">
        <v>1156</v>
      </c>
      <c r="I13438">
        <v>865</v>
      </c>
      <c r="J13438" t="s">
        <v>1157</v>
      </c>
      <c r="K13438" t="s">
        <v>835</v>
      </c>
      <c r="L13438" t="s">
        <v>841</v>
      </c>
      <c r="M13438" t="s">
        <v>829</v>
      </c>
      <c r="N13438" t="s">
        <v>829</v>
      </c>
      <c r="O13438" t="s">
        <v>829</v>
      </c>
      <c r="P13438" t="s">
        <v>829</v>
      </c>
      <c r="Q13438" t="s">
        <v>829</v>
      </c>
      <c r="R13438" t="s">
        <v>829</v>
      </c>
      <c r="S13438">
        <v>219182955</v>
      </c>
      <c r="T13438" t="s">
        <v>829</v>
      </c>
      <c r="U13438" t="s">
        <v>829</v>
      </c>
      <c r="V13438" t="s">
        <v>834</v>
      </c>
    </row>
    <row r="13439" spans="1:22" x14ac:dyDescent="0.3">
      <c r="A13439">
        <v>202324</v>
      </c>
      <c r="B13439" t="s">
        <v>820</v>
      </c>
      <c r="C13439" t="s">
        <v>821</v>
      </c>
      <c r="D13439" t="s">
        <v>822</v>
      </c>
      <c r="E13439" t="s">
        <v>823</v>
      </c>
      <c r="F13439" t="s">
        <v>852</v>
      </c>
      <c r="G13439" t="s">
        <v>853</v>
      </c>
      <c r="H13439" t="s">
        <v>1156</v>
      </c>
      <c r="I13439">
        <v>865</v>
      </c>
      <c r="J13439" t="s">
        <v>1157</v>
      </c>
      <c r="K13439" t="s">
        <v>835</v>
      </c>
      <c r="L13439" t="s">
        <v>841</v>
      </c>
      <c r="M13439" t="s">
        <v>829</v>
      </c>
      <c r="N13439" t="s">
        <v>829</v>
      </c>
      <c r="O13439" t="s">
        <v>829</v>
      </c>
      <c r="P13439" t="s">
        <v>829</v>
      </c>
      <c r="Q13439" t="s">
        <v>829</v>
      </c>
      <c r="R13439" t="s">
        <v>829</v>
      </c>
      <c r="S13439">
        <v>237395105</v>
      </c>
      <c r="T13439" t="s">
        <v>829</v>
      </c>
      <c r="U13439" t="s">
        <v>829</v>
      </c>
      <c r="V13439" t="s">
        <v>834</v>
      </c>
    </row>
    <row r="13440" spans="1:22" x14ac:dyDescent="0.3">
      <c r="A13440">
        <v>202122</v>
      </c>
      <c r="B13440" t="s">
        <v>820</v>
      </c>
      <c r="C13440" t="s">
        <v>821</v>
      </c>
      <c r="D13440" t="s">
        <v>822</v>
      </c>
      <c r="E13440" t="s">
        <v>823</v>
      </c>
      <c r="F13440" t="s">
        <v>852</v>
      </c>
      <c r="G13440" t="s">
        <v>853</v>
      </c>
      <c r="H13440" t="s">
        <v>1156</v>
      </c>
      <c r="I13440">
        <v>865</v>
      </c>
      <c r="J13440" t="s">
        <v>1157</v>
      </c>
      <c r="K13440" t="s">
        <v>842</v>
      </c>
      <c r="L13440" t="s">
        <v>238</v>
      </c>
      <c r="M13440" t="s">
        <v>829</v>
      </c>
      <c r="N13440" t="s">
        <v>829</v>
      </c>
      <c r="O13440" t="s">
        <v>829</v>
      </c>
      <c r="P13440" t="s">
        <v>829</v>
      </c>
      <c r="Q13440" t="s">
        <v>829</v>
      </c>
      <c r="R13440" t="s">
        <v>829</v>
      </c>
      <c r="S13440">
        <v>956302</v>
      </c>
      <c r="T13440">
        <v>0</v>
      </c>
      <c r="U13440">
        <v>956302</v>
      </c>
      <c r="V13440">
        <v>13</v>
      </c>
    </row>
    <row r="13441" spans="1:22" x14ac:dyDescent="0.3">
      <c r="A13441">
        <v>202223</v>
      </c>
      <c r="B13441" t="s">
        <v>820</v>
      </c>
      <c r="C13441" t="s">
        <v>821</v>
      </c>
      <c r="D13441" t="s">
        <v>822</v>
      </c>
      <c r="E13441" t="s">
        <v>823</v>
      </c>
      <c r="F13441" t="s">
        <v>852</v>
      </c>
      <c r="G13441" t="s">
        <v>853</v>
      </c>
      <c r="H13441" t="s">
        <v>1156</v>
      </c>
      <c r="I13441">
        <v>865</v>
      </c>
      <c r="J13441" t="s">
        <v>1157</v>
      </c>
      <c r="K13441" t="s">
        <v>842</v>
      </c>
      <c r="L13441" t="s">
        <v>238</v>
      </c>
      <c r="M13441" t="s">
        <v>829</v>
      </c>
      <c r="N13441" t="s">
        <v>829</v>
      </c>
      <c r="O13441" t="s">
        <v>829</v>
      </c>
      <c r="P13441" t="s">
        <v>829</v>
      </c>
      <c r="Q13441" t="s">
        <v>829</v>
      </c>
      <c r="R13441" t="s">
        <v>829</v>
      </c>
      <c r="S13441">
        <v>1687106</v>
      </c>
      <c r="T13441">
        <v>0</v>
      </c>
      <c r="U13441">
        <v>1687106</v>
      </c>
      <c r="V13441">
        <v>22</v>
      </c>
    </row>
    <row r="13442" spans="1:22" x14ac:dyDescent="0.3">
      <c r="A13442">
        <v>202324</v>
      </c>
      <c r="B13442" t="s">
        <v>820</v>
      </c>
      <c r="C13442" t="s">
        <v>821</v>
      </c>
      <c r="D13442" t="s">
        <v>822</v>
      </c>
      <c r="E13442" t="s">
        <v>823</v>
      </c>
      <c r="F13442" t="s">
        <v>852</v>
      </c>
      <c r="G13442" t="s">
        <v>853</v>
      </c>
      <c r="H13442" t="s">
        <v>1156</v>
      </c>
      <c r="I13442">
        <v>865</v>
      </c>
      <c r="J13442" t="s">
        <v>1157</v>
      </c>
      <c r="K13442" t="s">
        <v>842</v>
      </c>
      <c r="L13442" t="s">
        <v>238</v>
      </c>
      <c r="M13442" t="s">
        <v>829</v>
      </c>
      <c r="N13442" t="s">
        <v>829</v>
      </c>
      <c r="O13442" t="s">
        <v>829</v>
      </c>
      <c r="P13442" t="s">
        <v>829</v>
      </c>
      <c r="Q13442" t="s">
        <v>829</v>
      </c>
      <c r="R13442" t="s">
        <v>829</v>
      </c>
      <c r="S13442">
        <v>2086951</v>
      </c>
      <c r="T13442">
        <v>0</v>
      </c>
      <c r="U13442">
        <v>2086951</v>
      </c>
      <c r="V13442">
        <v>27</v>
      </c>
    </row>
    <row r="13443" spans="1:22" x14ac:dyDescent="0.3">
      <c r="A13443">
        <v>202122</v>
      </c>
      <c r="B13443" t="s">
        <v>820</v>
      </c>
      <c r="C13443" t="s">
        <v>821</v>
      </c>
      <c r="D13443" t="s">
        <v>822</v>
      </c>
      <c r="E13443" t="s">
        <v>823</v>
      </c>
      <c r="F13443" t="s">
        <v>852</v>
      </c>
      <c r="G13443" t="s">
        <v>853</v>
      </c>
      <c r="H13443" t="s">
        <v>1156</v>
      </c>
      <c r="I13443">
        <v>865</v>
      </c>
      <c r="J13443" t="s">
        <v>1157</v>
      </c>
      <c r="K13443" t="s">
        <v>842</v>
      </c>
      <c r="L13443" t="s">
        <v>240</v>
      </c>
      <c r="M13443" t="s">
        <v>829</v>
      </c>
      <c r="N13443" t="s">
        <v>829</v>
      </c>
      <c r="O13443" t="s">
        <v>829</v>
      </c>
      <c r="P13443" t="s">
        <v>829</v>
      </c>
      <c r="Q13443" t="s">
        <v>829</v>
      </c>
      <c r="R13443" t="s">
        <v>829</v>
      </c>
      <c r="S13443">
        <v>1127504</v>
      </c>
      <c r="T13443">
        <v>250</v>
      </c>
      <c r="U13443">
        <v>1127254</v>
      </c>
      <c r="V13443">
        <v>15</v>
      </c>
    </row>
    <row r="13444" spans="1:22" x14ac:dyDescent="0.3">
      <c r="A13444">
        <v>202223</v>
      </c>
      <c r="B13444" t="s">
        <v>820</v>
      </c>
      <c r="C13444" t="s">
        <v>821</v>
      </c>
      <c r="D13444" t="s">
        <v>822</v>
      </c>
      <c r="E13444" t="s">
        <v>823</v>
      </c>
      <c r="F13444" t="s">
        <v>852</v>
      </c>
      <c r="G13444" t="s">
        <v>853</v>
      </c>
      <c r="H13444" t="s">
        <v>1156</v>
      </c>
      <c r="I13444">
        <v>865</v>
      </c>
      <c r="J13444" t="s">
        <v>1157</v>
      </c>
      <c r="K13444" t="s">
        <v>842</v>
      </c>
      <c r="L13444" t="s">
        <v>240</v>
      </c>
      <c r="M13444" t="s">
        <v>829</v>
      </c>
      <c r="N13444" t="s">
        <v>829</v>
      </c>
      <c r="O13444" t="s">
        <v>829</v>
      </c>
      <c r="P13444" t="s">
        <v>829</v>
      </c>
      <c r="Q13444" t="s">
        <v>829</v>
      </c>
      <c r="R13444" t="s">
        <v>829</v>
      </c>
      <c r="S13444">
        <v>2426825</v>
      </c>
      <c r="T13444">
        <v>0</v>
      </c>
      <c r="U13444">
        <v>2426825</v>
      </c>
      <c r="V13444">
        <v>32</v>
      </c>
    </row>
    <row r="13445" spans="1:22" x14ac:dyDescent="0.3">
      <c r="A13445">
        <v>202324</v>
      </c>
      <c r="B13445" t="s">
        <v>820</v>
      </c>
      <c r="C13445" t="s">
        <v>821</v>
      </c>
      <c r="D13445" t="s">
        <v>822</v>
      </c>
      <c r="E13445" t="s">
        <v>823</v>
      </c>
      <c r="F13445" t="s">
        <v>852</v>
      </c>
      <c r="G13445" t="s">
        <v>853</v>
      </c>
      <c r="H13445" t="s">
        <v>1156</v>
      </c>
      <c r="I13445">
        <v>865</v>
      </c>
      <c r="J13445" t="s">
        <v>1157</v>
      </c>
      <c r="K13445" t="s">
        <v>842</v>
      </c>
      <c r="L13445" t="s">
        <v>240</v>
      </c>
      <c r="M13445" t="s">
        <v>829</v>
      </c>
      <c r="N13445" t="s">
        <v>829</v>
      </c>
      <c r="O13445" t="s">
        <v>829</v>
      </c>
      <c r="P13445" t="s">
        <v>829</v>
      </c>
      <c r="Q13445" t="s">
        <v>829</v>
      </c>
      <c r="R13445" t="s">
        <v>829</v>
      </c>
      <c r="S13445">
        <v>3215788</v>
      </c>
      <c r="T13445">
        <v>0</v>
      </c>
      <c r="U13445">
        <v>3215788</v>
      </c>
      <c r="V13445">
        <v>42</v>
      </c>
    </row>
    <row r="13446" spans="1:22" x14ac:dyDescent="0.3">
      <c r="A13446">
        <v>202122</v>
      </c>
      <c r="B13446" t="s">
        <v>820</v>
      </c>
      <c r="C13446" t="s">
        <v>821</v>
      </c>
      <c r="D13446" t="s">
        <v>822</v>
      </c>
      <c r="E13446" t="s">
        <v>823</v>
      </c>
      <c r="F13446" t="s">
        <v>852</v>
      </c>
      <c r="G13446" t="s">
        <v>853</v>
      </c>
      <c r="H13446" t="s">
        <v>1156</v>
      </c>
      <c r="I13446">
        <v>865</v>
      </c>
      <c r="J13446" t="s">
        <v>1157</v>
      </c>
      <c r="K13446" t="s">
        <v>842</v>
      </c>
      <c r="L13446" t="s">
        <v>843</v>
      </c>
      <c r="M13446" t="s">
        <v>829</v>
      </c>
      <c r="N13446" t="s">
        <v>829</v>
      </c>
      <c r="O13446" t="s">
        <v>829</v>
      </c>
      <c r="P13446" t="s">
        <v>829</v>
      </c>
      <c r="Q13446" t="s">
        <v>829</v>
      </c>
      <c r="R13446" t="s">
        <v>829</v>
      </c>
      <c r="S13446">
        <v>79600</v>
      </c>
      <c r="T13446">
        <v>0</v>
      </c>
      <c r="U13446">
        <v>79600</v>
      </c>
      <c r="V13446">
        <v>1</v>
      </c>
    </row>
    <row r="13447" spans="1:22" x14ac:dyDescent="0.3">
      <c r="A13447">
        <v>202223</v>
      </c>
      <c r="B13447" t="s">
        <v>820</v>
      </c>
      <c r="C13447" t="s">
        <v>821</v>
      </c>
      <c r="D13447" t="s">
        <v>822</v>
      </c>
      <c r="E13447" t="s">
        <v>823</v>
      </c>
      <c r="F13447" t="s">
        <v>852</v>
      </c>
      <c r="G13447" t="s">
        <v>853</v>
      </c>
      <c r="H13447" t="s">
        <v>1156</v>
      </c>
      <c r="I13447">
        <v>865</v>
      </c>
      <c r="J13447" t="s">
        <v>1157</v>
      </c>
      <c r="K13447" t="s">
        <v>842</v>
      </c>
      <c r="L13447" t="s">
        <v>843</v>
      </c>
      <c r="M13447" t="s">
        <v>829</v>
      </c>
      <c r="N13447" t="s">
        <v>829</v>
      </c>
      <c r="O13447" t="s">
        <v>829</v>
      </c>
      <c r="P13447" t="s">
        <v>829</v>
      </c>
      <c r="Q13447" t="s">
        <v>829</v>
      </c>
      <c r="R13447" t="s">
        <v>829</v>
      </c>
      <c r="S13447">
        <v>79600</v>
      </c>
      <c r="T13447">
        <v>0</v>
      </c>
      <c r="U13447">
        <v>79600</v>
      </c>
      <c r="V13447">
        <v>1</v>
      </c>
    </row>
    <row r="13448" spans="1:22" x14ac:dyDescent="0.3">
      <c r="A13448">
        <v>202324</v>
      </c>
      <c r="B13448" t="s">
        <v>820</v>
      </c>
      <c r="C13448" t="s">
        <v>821</v>
      </c>
      <c r="D13448" t="s">
        <v>822</v>
      </c>
      <c r="E13448" t="s">
        <v>823</v>
      </c>
      <c r="F13448" t="s">
        <v>852</v>
      </c>
      <c r="G13448" t="s">
        <v>853</v>
      </c>
      <c r="H13448" t="s">
        <v>1156</v>
      </c>
      <c r="I13448">
        <v>865</v>
      </c>
      <c r="J13448" t="s">
        <v>1157</v>
      </c>
      <c r="K13448" t="s">
        <v>842</v>
      </c>
      <c r="L13448" t="s">
        <v>843</v>
      </c>
      <c r="M13448" t="s">
        <v>829</v>
      </c>
      <c r="N13448" t="s">
        <v>829</v>
      </c>
      <c r="O13448" t="s">
        <v>829</v>
      </c>
      <c r="P13448" t="s">
        <v>829</v>
      </c>
      <c r="Q13448" t="s">
        <v>829</v>
      </c>
      <c r="R13448" t="s">
        <v>829</v>
      </c>
      <c r="S13448">
        <v>154056</v>
      </c>
      <c r="T13448">
        <v>55460</v>
      </c>
      <c r="U13448">
        <v>98596</v>
      </c>
      <c r="V13448">
        <v>1</v>
      </c>
    </row>
    <row r="13449" spans="1:22" x14ac:dyDescent="0.3">
      <c r="A13449">
        <v>202122</v>
      </c>
      <c r="B13449" t="s">
        <v>820</v>
      </c>
      <c r="C13449" t="s">
        <v>821</v>
      </c>
      <c r="D13449" t="s">
        <v>822</v>
      </c>
      <c r="E13449" t="s">
        <v>823</v>
      </c>
      <c r="F13449" t="s">
        <v>852</v>
      </c>
      <c r="G13449" t="s">
        <v>853</v>
      </c>
      <c r="H13449" t="s">
        <v>1156</v>
      </c>
      <c r="I13449">
        <v>865</v>
      </c>
      <c r="J13449" t="s">
        <v>1157</v>
      </c>
      <c r="K13449" t="s">
        <v>842</v>
      </c>
      <c r="L13449" t="s">
        <v>249</v>
      </c>
      <c r="M13449">
        <v>0</v>
      </c>
      <c r="N13449">
        <v>0</v>
      </c>
      <c r="O13449">
        <v>2184</v>
      </c>
      <c r="P13449">
        <v>11067289</v>
      </c>
      <c r="Q13449">
        <v>0</v>
      </c>
      <c r="R13449" t="s">
        <v>829</v>
      </c>
      <c r="S13449">
        <v>11069473</v>
      </c>
      <c r="T13449">
        <v>0</v>
      </c>
      <c r="U13449">
        <v>11069473</v>
      </c>
      <c r="V13449">
        <v>145</v>
      </c>
    </row>
    <row r="13450" spans="1:22" x14ac:dyDescent="0.3">
      <c r="A13450">
        <v>202223</v>
      </c>
      <c r="B13450" t="s">
        <v>820</v>
      </c>
      <c r="C13450" t="s">
        <v>821</v>
      </c>
      <c r="D13450" t="s">
        <v>822</v>
      </c>
      <c r="E13450" t="s">
        <v>823</v>
      </c>
      <c r="F13450" t="s">
        <v>852</v>
      </c>
      <c r="G13450" t="s">
        <v>853</v>
      </c>
      <c r="H13450" t="s">
        <v>1156</v>
      </c>
      <c r="I13450">
        <v>865</v>
      </c>
      <c r="J13450" t="s">
        <v>1157</v>
      </c>
      <c r="K13450" t="s">
        <v>842</v>
      </c>
      <c r="L13450" t="s">
        <v>249</v>
      </c>
      <c r="M13450">
        <v>0</v>
      </c>
      <c r="N13450">
        <v>0</v>
      </c>
      <c r="O13450">
        <v>0</v>
      </c>
      <c r="P13450">
        <v>14027222</v>
      </c>
      <c r="Q13450">
        <v>0</v>
      </c>
      <c r="R13450" t="s">
        <v>829</v>
      </c>
      <c r="S13450">
        <v>14027222</v>
      </c>
      <c r="T13450">
        <v>119191</v>
      </c>
      <c r="U13450">
        <v>13908031</v>
      </c>
      <c r="V13450">
        <v>181</v>
      </c>
    </row>
    <row r="13451" spans="1:22" x14ac:dyDescent="0.3">
      <c r="A13451">
        <v>202324</v>
      </c>
      <c r="B13451" t="s">
        <v>820</v>
      </c>
      <c r="C13451" t="s">
        <v>821</v>
      </c>
      <c r="D13451" t="s">
        <v>822</v>
      </c>
      <c r="E13451" t="s">
        <v>823</v>
      </c>
      <c r="F13451" t="s">
        <v>852</v>
      </c>
      <c r="G13451" t="s">
        <v>853</v>
      </c>
      <c r="H13451" t="s">
        <v>1156</v>
      </c>
      <c r="I13451">
        <v>865</v>
      </c>
      <c r="J13451" t="s">
        <v>1157</v>
      </c>
      <c r="K13451" t="s">
        <v>842</v>
      </c>
      <c r="L13451" t="s">
        <v>249</v>
      </c>
      <c r="M13451">
        <v>0</v>
      </c>
      <c r="N13451">
        <v>0</v>
      </c>
      <c r="O13451">
        <v>0</v>
      </c>
      <c r="P13451">
        <v>17765500</v>
      </c>
      <c r="Q13451">
        <v>0</v>
      </c>
      <c r="R13451" t="s">
        <v>829</v>
      </c>
      <c r="S13451">
        <v>17765500</v>
      </c>
      <c r="T13451">
        <v>246074</v>
      </c>
      <c r="U13451">
        <v>17519426</v>
      </c>
      <c r="V13451">
        <v>227</v>
      </c>
    </row>
    <row r="13452" spans="1:22" x14ac:dyDescent="0.3">
      <c r="A13452">
        <v>202122</v>
      </c>
      <c r="B13452" t="s">
        <v>820</v>
      </c>
      <c r="C13452" t="s">
        <v>821</v>
      </c>
      <c r="D13452" t="s">
        <v>822</v>
      </c>
      <c r="E13452" t="s">
        <v>823</v>
      </c>
      <c r="F13452" t="s">
        <v>852</v>
      </c>
      <c r="G13452" t="s">
        <v>853</v>
      </c>
      <c r="H13452" t="s">
        <v>1156</v>
      </c>
      <c r="I13452">
        <v>865</v>
      </c>
      <c r="J13452" t="s">
        <v>1157</v>
      </c>
      <c r="K13452" t="s">
        <v>842</v>
      </c>
      <c r="L13452" t="s">
        <v>844</v>
      </c>
      <c r="M13452">
        <v>0</v>
      </c>
      <c r="N13452">
        <v>1695685</v>
      </c>
      <c r="O13452">
        <v>4879675</v>
      </c>
      <c r="P13452">
        <v>0</v>
      </c>
      <c r="Q13452">
        <v>0</v>
      </c>
      <c r="R13452" t="s">
        <v>829</v>
      </c>
      <c r="S13452">
        <v>6575360</v>
      </c>
      <c r="T13452">
        <v>66767</v>
      </c>
      <c r="U13452">
        <v>6508593</v>
      </c>
      <c r="V13452">
        <v>85</v>
      </c>
    </row>
    <row r="13453" spans="1:22" x14ac:dyDescent="0.3">
      <c r="A13453">
        <v>202223</v>
      </c>
      <c r="B13453" t="s">
        <v>820</v>
      </c>
      <c r="C13453" t="s">
        <v>821</v>
      </c>
      <c r="D13453" t="s">
        <v>822</v>
      </c>
      <c r="E13453" t="s">
        <v>823</v>
      </c>
      <c r="F13453" t="s">
        <v>852</v>
      </c>
      <c r="G13453" t="s">
        <v>853</v>
      </c>
      <c r="H13453" t="s">
        <v>1156</v>
      </c>
      <c r="I13453">
        <v>865</v>
      </c>
      <c r="J13453" t="s">
        <v>1157</v>
      </c>
      <c r="K13453" t="s">
        <v>842</v>
      </c>
      <c r="L13453" t="s">
        <v>844</v>
      </c>
      <c r="M13453">
        <v>0</v>
      </c>
      <c r="N13453">
        <v>1986209</v>
      </c>
      <c r="O13453">
        <v>5629976</v>
      </c>
      <c r="P13453">
        <v>0</v>
      </c>
      <c r="Q13453">
        <v>0</v>
      </c>
      <c r="R13453" t="s">
        <v>829</v>
      </c>
      <c r="S13453">
        <v>7616185</v>
      </c>
      <c r="T13453">
        <v>76781</v>
      </c>
      <c r="U13453">
        <v>7539404</v>
      </c>
      <c r="V13453">
        <v>98</v>
      </c>
    </row>
    <row r="13454" spans="1:22" x14ac:dyDescent="0.3">
      <c r="A13454">
        <v>202324</v>
      </c>
      <c r="B13454" t="s">
        <v>820</v>
      </c>
      <c r="C13454" t="s">
        <v>821</v>
      </c>
      <c r="D13454" t="s">
        <v>822</v>
      </c>
      <c r="E13454" t="s">
        <v>823</v>
      </c>
      <c r="F13454" t="s">
        <v>852</v>
      </c>
      <c r="G13454" t="s">
        <v>853</v>
      </c>
      <c r="H13454" t="s">
        <v>1156</v>
      </c>
      <c r="I13454">
        <v>865</v>
      </c>
      <c r="J13454" t="s">
        <v>1157</v>
      </c>
      <c r="K13454" t="s">
        <v>842</v>
      </c>
      <c r="L13454" t="s">
        <v>844</v>
      </c>
      <c r="M13454">
        <v>0</v>
      </c>
      <c r="N13454">
        <v>2170572</v>
      </c>
      <c r="O13454">
        <v>6188715</v>
      </c>
      <c r="P13454">
        <v>0</v>
      </c>
      <c r="Q13454">
        <v>0</v>
      </c>
      <c r="R13454" t="s">
        <v>829</v>
      </c>
      <c r="S13454">
        <v>8359287</v>
      </c>
      <c r="T13454">
        <v>84159</v>
      </c>
      <c r="U13454">
        <v>8275128</v>
      </c>
      <c r="V13454">
        <v>107</v>
      </c>
    </row>
    <row r="13455" spans="1:22" x14ac:dyDescent="0.3">
      <c r="A13455">
        <v>202122</v>
      </c>
      <c r="B13455" t="s">
        <v>820</v>
      </c>
      <c r="C13455" t="s">
        <v>821</v>
      </c>
      <c r="D13455" t="s">
        <v>822</v>
      </c>
      <c r="E13455" t="s">
        <v>823</v>
      </c>
      <c r="F13455" t="s">
        <v>852</v>
      </c>
      <c r="G13455" t="s">
        <v>853</v>
      </c>
      <c r="H13455" t="s">
        <v>1156</v>
      </c>
      <c r="I13455">
        <v>865</v>
      </c>
      <c r="J13455" t="s">
        <v>1157</v>
      </c>
      <c r="K13455" t="s">
        <v>842</v>
      </c>
      <c r="L13455" t="s">
        <v>251</v>
      </c>
      <c r="M13455" t="s">
        <v>829</v>
      </c>
      <c r="N13455" t="s">
        <v>829</v>
      </c>
      <c r="O13455">
        <v>0</v>
      </c>
      <c r="P13455">
        <v>0</v>
      </c>
      <c r="Q13455">
        <v>0</v>
      </c>
      <c r="R13455">
        <v>1989593</v>
      </c>
      <c r="S13455">
        <v>1989593</v>
      </c>
      <c r="T13455">
        <v>0</v>
      </c>
      <c r="U13455">
        <v>1989593</v>
      </c>
      <c r="V13455">
        <v>26</v>
      </c>
    </row>
    <row r="13456" spans="1:22" x14ac:dyDescent="0.3">
      <c r="A13456">
        <v>202223</v>
      </c>
      <c r="B13456" t="s">
        <v>820</v>
      </c>
      <c r="C13456" t="s">
        <v>821</v>
      </c>
      <c r="D13456" t="s">
        <v>822</v>
      </c>
      <c r="E13456" t="s">
        <v>823</v>
      </c>
      <c r="F13456" t="s">
        <v>852</v>
      </c>
      <c r="G13456" t="s">
        <v>853</v>
      </c>
      <c r="H13456" t="s">
        <v>1156</v>
      </c>
      <c r="I13456">
        <v>865</v>
      </c>
      <c r="J13456" t="s">
        <v>1157</v>
      </c>
      <c r="K13456" t="s">
        <v>842</v>
      </c>
      <c r="L13456" t="s">
        <v>251</v>
      </c>
      <c r="M13456" t="s">
        <v>829</v>
      </c>
      <c r="N13456" t="s">
        <v>829</v>
      </c>
      <c r="O13456">
        <v>0</v>
      </c>
      <c r="P13456">
        <v>0</v>
      </c>
      <c r="Q13456">
        <v>0</v>
      </c>
      <c r="R13456">
        <v>1909880</v>
      </c>
      <c r="S13456">
        <v>1909880</v>
      </c>
      <c r="T13456">
        <v>1692</v>
      </c>
      <c r="U13456">
        <v>1908188</v>
      </c>
      <c r="V13456">
        <v>25</v>
      </c>
    </row>
    <row r="13457" spans="1:22" x14ac:dyDescent="0.3">
      <c r="A13457">
        <v>202324</v>
      </c>
      <c r="B13457" t="s">
        <v>820</v>
      </c>
      <c r="C13457" t="s">
        <v>821</v>
      </c>
      <c r="D13457" t="s">
        <v>822</v>
      </c>
      <c r="E13457" t="s">
        <v>823</v>
      </c>
      <c r="F13457" t="s">
        <v>852</v>
      </c>
      <c r="G13457" t="s">
        <v>853</v>
      </c>
      <c r="H13457" t="s">
        <v>1156</v>
      </c>
      <c r="I13457">
        <v>865</v>
      </c>
      <c r="J13457" t="s">
        <v>1157</v>
      </c>
      <c r="K13457" t="s">
        <v>842</v>
      </c>
      <c r="L13457" t="s">
        <v>251</v>
      </c>
      <c r="M13457" t="s">
        <v>829</v>
      </c>
      <c r="N13457" t="s">
        <v>829</v>
      </c>
      <c r="O13457">
        <v>0</v>
      </c>
      <c r="P13457">
        <v>0</v>
      </c>
      <c r="Q13457">
        <v>0</v>
      </c>
      <c r="R13457">
        <v>1990661</v>
      </c>
      <c r="S13457">
        <v>1990661</v>
      </c>
      <c r="T13457">
        <v>51323</v>
      </c>
      <c r="U13457">
        <v>1939338</v>
      </c>
      <c r="V13457">
        <v>25</v>
      </c>
    </row>
    <row r="13458" spans="1:22" x14ac:dyDescent="0.3">
      <c r="A13458">
        <v>202122</v>
      </c>
      <c r="B13458" t="s">
        <v>820</v>
      </c>
      <c r="C13458" t="s">
        <v>821</v>
      </c>
      <c r="D13458" t="s">
        <v>822</v>
      </c>
      <c r="E13458" t="s">
        <v>823</v>
      </c>
      <c r="F13458" t="s">
        <v>852</v>
      </c>
      <c r="G13458" t="s">
        <v>853</v>
      </c>
      <c r="H13458" t="s">
        <v>1156</v>
      </c>
      <c r="I13458">
        <v>865</v>
      </c>
      <c r="J13458" t="s">
        <v>1157</v>
      </c>
      <c r="K13458" t="s">
        <v>842</v>
      </c>
      <c r="L13458" t="s">
        <v>253</v>
      </c>
      <c r="M13458" t="s">
        <v>829</v>
      </c>
      <c r="N13458" t="s">
        <v>829</v>
      </c>
      <c r="O13458">
        <v>0</v>
      </c>
      <c r="P13458">
        <v>0</v>
      </c>
      <c r="Q13458">
        <v>0</v>
      </c>
      <c r="R13458">
        <v>0</v>
      </c>
      <c r="S13458">
        <v>0</v>
      </c>
      <c r="T13458">
        <v>0</v>
      </c>
      <c r="U13458">
        <v>0</v>
      </c>
      <c r="V13458">
        <v>0</v>
      </c>
    </row>
    <row r="13459" spans="1:22" x14ac:dyDescent="0.3">
      <c r="A13459">
        <v>202223</v>
      </c>
      <c r="B13459" t="s">
        <v>820</v>
      </c>
      <c r="C13459" t="s">
        <v>821</v>
      </c>
      <c r="D13459" t="s">
        <v>822</v>
      </c>
      <c r="E13459" t="s">
        <v>823</v>
      </c>
      <c r="F13459" t="s">
        <v>852</v>
      </c>
      <c r="G13459" t="s">
        <v>853</v>
      </c>
      <c r="H13459" t="s">
        <v>1156</v>
      </c>
      <c r="I13459">
        <v>865</v>
      </c>
      <c r="J13459" t="s">
        <v>1157</v>
      </c>
      <c r="K13459" t="s">
        <v>842</v>
      </c>
      <c r="L13459" t="s">
        <v>253</v>
      </c>
      <c r="M13459" t="s">
        <v>829</v>
      </c>
      <c r="N13459" t="s">
        <v>829</v>
      </c>
      <c r="O13459">
        <v>0</v>
      </c>
      <c r="P13459">
        <v>0</v>
      </c>
      <c r="Q13459">
        <v>0</v>
      </c>
      <c r="R13459">
        <v>0</v>
      </c>
      <c r="S13459">
        <v>0</v>
      </c>
      <c r="T13459">
        <v>0</v>
      </c>
      <c r="U13459">
        <v>0</v>
      </c>
      <c r="V13459">
        <v>0</v>
      </c>
    </row>
    <row r="13460" spans="1:22" x14ac:dyDescent="0.3">
      <c r="A13460">
        <v>202324</v>
      </c>
      <c r="B13460" t="s">
        <v>820</v>
      </c>
      <c r="C13460" t="s">
        <v>821</v>
      </c>
      <c r="D13460" t="s">
        <v>822</v>
      </c>
      <c r="E13460" t="s">
        <v>823</v>
      </c>
      <c r="F13460" t="s">
        <v>852</v>
      </c>
      <c r="G13460" t="s">
        <v>853</v>
      </c>
      <c r="H13460" t="s">
        <v>1156</v>
      </c>
      <c r="I13460">
        <v>865</v>
      </c>
      <c r="J13460" t="s">
        <v>1157</v>
      </c>
      <c r="K13460" t="s">
        <v>842</v>
      </c>
      <c r="L13460" t="s">
        <v>253</v>
      </c>
      <c r="M13460" t="s">
        <v>829</v>
      </c>
      <c r="N13460" t="s">
        <v>829</v>
      </c>
      <c r="O13460">
        <v>0</v>
      </c>
      <c r="P13460">
        <v>0</v>
      </c>
      <c r="Q13460">
        <v>0</v>
      </c>
      <c r="R13460">
        <v>313876</v>
      </c>
      <c r="S13460">
        <v>313876</v>
      </c>
      <c r="T13460">
        <v>0</v>
      </c>
      <c r="U13460">
        <v>313876</v>
      </c>
      <c r="V13460">
        <v>4</v>
      </c>
    </row>
    <row r="13461" spans="1:22" x14ac:dyDescent="0.3">
      <c r="A13461">
        <v>202122</v>
      </c>
      <c r="B13461" t="s">
        <v>820</v>
      </c>
      <c r="C13461" t="s">
        <v>821</v>
      </c>
      <c r="D13461" t="s">
        <v>822</v>
      </c>
      <c r="E13461" t="s">
        <v>823</v>
      </c>
      <c r="F13461" t="s">
        <v>852</v>
      </c>
      <c r="G13461" t="s">
        <v>853</v>
      </c>
      <c r="H13461" t="s">
        <v>1156</v>
      </c>
      <c r="I13461">
        <v>865</v>
      </c>
      <c r="J13461" t="s">
        <v>1157</v>
      </c>
      <c r="K13461" t="s">
        <v>842</v>
      </c>
      <c r="L13461" t="s">
        <v>845</v>
      </c>
      <c r="M13461" t="s">
        <v>829</v>
      </c>
      <c r="N13461" t="s">
        <v>829</v>
      </c>
      <c r="O13461">
        <v>0</v>
      </c>
      <c r="P13461">
        <v>0</v>
      </c>
      <c r="Q13461">
        <v>0</v>
      </c>
      <c r="R13461">
        <v>865291</v>
      </c>
      <c r="S13461">
        <v>865291</v>
      </c>
      <c r="T13461">
        <v>208786</v>
      </c>
      <c r="U13461">
        <v>656505</v>
      </c>
      <c r="V13461">
        <v>9</v>
      </c>
    </row>
    <row r="13462" spans="1:22" x14ac:dyDescent="0.3">
      <c r="A13462">
        <v>202223</v>
      </c>
      <c r="B13462" t="s">
        <v>820</v>
      </c>
      <c r="C13462" t="s">
        <v>821</v>
      </c>
      <c r="D13462" t="s">
        <v>822</v>
      </c>
      <c r="E13462" t="s">
        <v>823</v>
      </c>
      <c r="F13462" t="s">
        <v>852</v>
      </c>
      <c r="G13462" t="s">
        <v>853</v>
      </c>
      <c r="H13462" t="s">
        <v>1156</v>
      </c>
      <c r="I13462">
        <v>865</v>
      </c>
      <c r="J13462" t="s">
        <v>1157</v>
      </c>
      <c r="K13462" t="s">
        <v>842</v>
      </c>
      <c r="L13462" t="s">
        <v>845</v>
      </c>
      <c r="M13462" t="s">
        <v>829</v>
      </c>
      <c r="N13462" t="s">
        <v>829</v>
      </c>
      <c r="O13462">
        <v>0</v>
      </c>
      <c r="P13462">
        <v>0</v>
      </c>
      <c r="Q13462">
        <v>0</v>
      </c>
      <c r="R13462">
        <v>799216</v>
      </c>
      <c r="S13462">
        <v>799216</v>
      </c>
      <c r="T13462">
        <v>206773</v>
      </c>
      <c r="U13462">
        <v>592443</v>
      </c>
      <c r="V13462">
        <v>8</v>
      </c>
    </row>
    <row r="13463" spans="1:22" x14ac:dyDescent="0.3">
      <c r="A13463">
        <v>202324</v>
      </c>
      <c r="B13463" t="s">
        <v>820</v>
      </c>
      <c r="C13463" t="s">
        <v>821</v>
      </c>
      <c r="D13463" t="s">
        <v>822</v>
      </c>
      <c r="E13463" t="s">
        <v>823</v>
      </c>
      <c r="F13463" t="s">
        <v>852</v>
      </c>
      <c r="G13463" t="s">
        <v>853</v>
      </c>
      <c r="H13463" t="s">
        <v>1156</v>
      </c>
      <c r="I13463">
        <v>865</v>
      </c>
      <c r="J13463" t="s">
        <v>1157</v>
      </c>
      <c r="K13463" t="s">
        <v>842</v>
      </c>
      <c r="L13463" t="s">
        <v>845</v>
      </c>
      <c r="M13463" t="s">
        <v>829</v>
      </c>
      <c r="N13463" t="s">
        <v>829</v>
      </c>
      <c r="O13463">
        <v>0</v>
      </c>
      <c r="P13463">
        <v>0</v>
      </c>
      <c r="Q13463">
        <v>0</v>
      </c>
      <c r="R13463">
        <v>687660</v>
      </c>
      <c r="S13463">
        <v>687660</v>
      </c>
      <c r="T13463">
        <v>194292</v>
      </c>
      <c r="U13463">
        <v>493368</v>
      </c>
      <c r="V13463">
        <v>6</v>
      </c>
    </row>
    <row r="13464" spans="1:22" x14ac:dyDescent="0.3">
      <c r="A13464">
        <v>202122</v>
      </c>
      <c r="B13464" t="s">
        <v>820</v>
      </c>
      <c r="C13464" t="s">
        <v>821</v>
      </c>
      <c r="D13464" t="s">
        <v>822</v>
      </c>
      <c r="E13464" t="s">
        <v>823</v>
      </c>
      <c r="F13464" t="s">
        <v>876</v>
      </c>
      <c r="G13464" t="s">
        <v>877</v>
      </c>
      <c r="H13464" t="s">
        <v>1158</v>
      </c>
      <c r="I13464">
        <v>868</v>
      </c>
      <c r="J13464" t="s">
        <v>1159</v>
      </c>
      <c r="K13464" t="s">
        <v>828</v>
      </c>
      <c r="L13464" t="s">
        <v>336</v>
      </c>
      <c r="M13464">
        <v>0</v>
      </c>
      <c r="N13464">
        <v>230000</v>
      </c>
      <c r="O13464">
        <v>0</v>
      </c>
      <c r="P13464">
        <v>2750000</v>
      </c>
      <c r="Q13464">
        <v>350000</v>
      </c>
      <c r="R13464" t="s">
        <v>829</v>
      </c>
      <c r="S13464">
        <v>3330000</v>
      </c>
      <c r="T13464" t="s">
        <v>829</v>
      </c>
      <c r="U13464">
        <v>3330000</v>
      </c>
      <c r="V13464">
        <v>383</v>
      </c>
    </row>
    <row r="13465" spans="1:22" x14ac:dyDescent="0.3">
      <c r="A13465">
        <v>202223</v>
      </c>
      <c r="B13465" t="s">
        <v>820</v>
      </c>
      <c r="C13465" t="s">
        <v>821</v>
      </c>
      <c r="D13465" t="s">
        <v>822</v>
      </c>
      <c r="E13465" t="s">
        <v>823</v>
      </c>
      <c r="F13465" t="s">
        <v>876</v>
      </c>
      <c r="G13465" t="s">
        <v>877</v>
      </c>
      <c r="H13465" t="s">
        <v>1158</v>
      </c>
      <c r="I13465">
        <v>868</v>
      </c>
      <c r="J13465" t="s">
        <v>1159</v>
      </c>
      <c r="K13465" t="s">
        <v>828</v>
      </c>
      <c r="L13465" t="s">
        <v>336</v>
      </c>
      <c r="M13465">
        <v>0</v>
      </c>
      <c r="N13465">
        <v>240667</v>
      </c>
      <c r="O13465">
        <v>0</v>
      </c>
      <c r="P13465">
        <v>2810000</v>
      </c>
      <c r="Q13465">
        <v>350000</v>
      </c>
      <c r="R13465" t="s">
        <v>829</v>
      </c>
      <c r="S13465">
        <v>3400667</v>
      </c>
      <c r="T13465" t="s">
        <v>829</v>
      </c>
      <c r="U13465">
        <v>3400667</v>
      </c>
      <c r="V13465">
        <v>408</v>
      </c>
    </row>
    <row r="13466" spans="1:22" x14ac:dyDescent="0.3">
      <c r="A13466">
        <v>202324</v>
      </c>
      <c r="B13466" t="s">
        <v>820</v>
      </c>
      <c r="C13466" t="s">
        <v>821</v>
      </c>
      <c r="D13466" t="s">
        <v>822</v>
      </c>
      <c r="E13466" t="s">
        <v>823</v>
      </c>
      <c r="F13466" t="s">
        <v>876</v>
      </c>
      <c r="G13466" t="s">
        <v>877</v>
      </c>
      <c r="H13466" t="s">
        <v>1158</v>
      </c>
      <c r="I13466">
        <v>868</v>
      </c>
      <c r="J13466" t="s">
        <v>1159</v>
      </c>
      <c r="K13466" t="s">
        <v>828</v>
      </c>
      <c r="L13466" t="s">
        <v>336</v>
      </c>
      <c r="M13466">
        <v>0</v>
      </c>
      <c r="N13466">
        <v>274334</v>
      </c>
      <c r="O13466">
        <v>0</v>
      </c>
      <c r="P13466">
        <v>2850000</v>
      </c>
      <c r="Q13466">
        <v>350000</v>
      </c>
      <c r="R13466" t="s">
        <v>829</v>
      </c>
      <c r="S13466">
        <v>3474334</v>
      </c>
      <c r="T13466" t="s">
        <v>829</v>
      </c>
      <c r="U13466">
        <v>3474334</v>
      </c>
      <c r="V13466">
        <v>436</v>
      </c>
    </row>
    <row r="13467" spans="1:22" x14ac:dyDescent="0.3">
      <c r="A13467">
        <v>202122</v>
      </c>
      <c r="B13467" t="s">
        <v>820</v>
      </c>
      <c r="C13467" t="s">
        <v>821</v>
      </c>
      <c r="D13467" t="s">
        <v>822</v>
      </c>
      <c r="E13467" t="s">
        <v>823</v>
      </c>
      <c r="F13467" t="s">
        <v>876</v>
      </c>
      <c r="G13467" t="s">
        <v>877</v>
      </c>
      <c r="H13467" t="s">
        <v>1158</v>
      </c>
      <c r="I13467">
        <v>868</v>
      </c>
      <c r="J13467" t="s">
        <v>1159</v>
      </c>
      <c r="K13467" t="s">
        <v>828</v>
      </c>
      <c r="L13467" t="s">
        <v>235</v>
      </c>
      <c r="M13467" t="s">
        <v>829</v>
      </c>
      <c r="N13467">
        <v>23031</v>
      </c>
      <c r="O13467">
        <v>0</v>
      </c>
      <c r="P13467" t="s">
        <v>829</v>
      </c>
      <c r="Q13467" t="s">
        <v>829</v>
      </c>
      <c r="R13467" t="s">
        <v>829</v>
      </c>
      <c r="S13467">
        <v>23031</v>
      </c>
      <c r="T13467">
        <v>0</v>
      </c>
      <c r="U13467">
        <v>23031</v>
      </c>
      <c r="V13467">
        <v>3</v>
      </c>
    </row>
    <row r="13468" spans="1:22" x14ac:dyDescent="0.3">
      <c r="A13468">
        <v>202223</v>
      </c>
      <c r="B13468" t="s">
        <v>820</v>
      </c>
      <c r="C13468" t="s">
        <v>821</v>
      </c>
      <c r="D13468" t="s">
        <v>822</v>
      </c>
      <c r="E13468" t="s">
        <v>823</v>
      </c>
      <c r="F13468" t="s">
        <v>876</v>
      </c>
      <c r="G13468" t="s">
        <v>877</v>
      </c>
      <c r="H13468" t="s">
        <v>1158</v>
      </c>
      <c r="I13468">
        <v>868</v>
      </c>
      <c r="J13468" t="s">
        <v>1159</v>
      </c>
      <c r="K13468" t="s">
        <v>828</v>
      </c>
      <c r="L13468" t="s">
        <v>235</v>
      </c>
      <c r="M13468" t="s">
        <v>829</v>
      </c>
      <c r="N13468">
        <v>21100</v>
      </c>
      <c r="O13468">
        <v>0</v>
      </c>
      <c r="P13468" t="s">
        <v>829</v>
      </c>
      <c r="Q13468" t="s">
        <v>829</v>
      </c>
      <c r="R13468" t="s">
        <v>829</v>
      </c>
      <c r="S13468">
        <v>21100</v>
      </c>
      <c r="T13468">
        <v>0</v>
      </c>
      <c r="U13468">
        <v>21100</v>
      </c>
      <c r="V13468">
        <v>3</v>
      </c>
    </row>
    <row r="13469" spans="1:22" x14ac:dyDescent="0.3">
      <c r="A13469">
        <v>202324</v>
      </c>
      <c r="B13469" t="s">
        <v>820</v>
      </c>
      <c r="C13469" t="s">
        <v>821</v>
      </c>
      <c r="D13469" t="s">
        <v>822</v>
      </c>
      <c r="E13469" t="s">
        <v>823</v>
      </c>
      <c r="F13469" t="s">
        <v>876</v>
      </c>
      <c r="G13469" t="s">
        <v>877</v>
      </c>
      <c r="H13469" t="s">
        <v>1158</v>
      </c>
      <c r="I13469">
        <v>868</v>
      </c>
      <c r="J13469" t="s">
        <v>1159</v>
      </c>
      <c r="K13469" t="s">
        <v>828</v>
      </c>
      <c r="L13469" t="s">
        <v>235</v>
      </c>
      <c r="M13469" t="s">
        <v>829</v>
      </c>
      <c r="N13469">
        <v>0</v>
      </c>
      <c r="O13469">
        <v>0</v>
      </c>
      <c r="P13469" t="s">
        <v>829</v>
      </c>
      <c r="Q13469" t="s">
        <v>829</v>
      </c>
      <c r="R13469" t="s">
        <v>829</v>
      </c>
      <c r="S13469">
        <v>0</v>
      </c>
      <c r="T13469">
        <v>0</v>
      </c>
      <c r="U13469">
        <v>0</v>
      </c>
      <c r="V13469">
        <v>0</v>
      </c>
    </row>
    <row r="13470" spans="1:22" x14ac:dyDescent="0.3">
      <c r="A13470">
        <v>202122</v>
      </c>
      <c r="B13470" t="s">
        <v>820</v>
      </c>
      <c r="C13470" t="s">
        <v>821</v>
      </c>
      <c r="D13470" t="s">
        <v>822</v>
      </c>
      <c r="E13470" t="s">
        <v>823</v>
      </c>
      <c r="F13470" t="s">
        <v>876</v>
      </c>
      <c r="G13470" t="s">
        <v>877</v>
      </c>
      <c r="H13470" t="s">
        <v>1158</v>
      </c>
      <c r="I13470">
        <v>868</v>
      </c>
      <c r="J13470" t="s">
        <v>1159</v>
      </c>
      <c r="K13470" t="s">
        <v>828</v>
      </c>
      <c r="L13470" t="s">
        <v>534</v>
      </c>
      <c r="M13470">
        <v>31294</v>
      </c>
      <c r="N13470">
        <v>1244709</v>
      </c>
      <c r="O13470">
        <v>460525</v>
      </c>
      <c r="P13470">
        <v>4638562</v>
      </c>
      <c r="Q13470">
        <v>0</v>
      </c>
      <c r="R13470" t="s">
        <v>829</v>
      </c>
      <c r="S13470">
        <v>6375090</v>
      </c>
      <c r="T13470">
        <v>0</v>
      </c>
      <c r="U13470">
        <v>6375090</v>
      </c>
      <c r="V13470">
        <v>171</v>
      </c>
    </row>
    <row r="13471" spans="1:22" x14ac:dyDescent="0.3">
      <c r="A13471">
        <v>202223</v>
      </c>
      <c r="B13471" t="s">
        <v>820</v>
      </c>
      <c r="C13471" t="s">
        <v>821</v>
      </c>
      <c r="D13471" t="s">
        <v>822</v>
      </c>
      <c r="E13471" t="s">
        <v>823</v>
      </c>
      <c r="F13471" t="s">
        <v>876</v>
      </c>
      <c r="G13471" t="s">
        <v>877</v>
      </c>
      <c r="H13471" t="s">
        <v>1158</v>
      </c>
      <c r="I13471">
        <v>868</v>
      </c>
      <c r="J13471" t="s">
        <v>1159</v>
      </c>
      <c r="K13471" t="s">
        <v>828</v>
      </c>
      <c r="L13471" t="s">
        <v>534</v>
      </c>
      <c r="M13471">
        <v>14165</v>
      </c>
      <c r="N13471">
        <v>1565300</v>
      </c>
      <c r="O13471">
        <v>186358</v>
      </c>
      <c r="P13471">
        <v>4922951</v>
      </c>
      <c r="Q13471">
        <v>0</v>
      </c>
      <c r="R13471" t="s">
        <v>829</v>
      </c>
      <c r="S13471">
        <v>6688774</v>
      </c>
      <c r="T13471">
        <v>0</v>
      </c>
      <c r="U13471">
        <v>6688774</v>
      </c>
      <c r="V13471">
        <v>177</v>
      </c>
    </row>
    <row r="13472" spans="1:22" x14ac:dyDescent="0.3">
      <c r="A13472">
        <v>202324</v>
      </c>
      <c r="B13472" t="s">
        <v>820</v>
      </c>
      <c r="C13472" t="s">
        <v>821</v>
      </c>
      <c r="D13472" t="s">
        <v>822</v>
      </c>
      <c r="E13472" t="s">
        <v>823</v>
      </c>
      <c r="F13472" t="s">
        <v>876</v>
      </c>
      <c r="G13472" t="s">
        <v>877</v>
      </c>
      <c r="H13472" t="s">
        <v>1158</v>
      </c>
      <c r="I13472">
        <v>868</v>
      </c>
      <c r="J13472" t="s">
        <v>1159</v>
      </c>
      <c r="K13472" t="s">
        <v>828</v>
      </c>
      <c r="L13472" t="s">
        <v>534</v>
      </c>
      <c r="M13472">
        <v>34</v>
      </c>
      <c r="N13472">
        <v>1567670</v>
      </c>
      <c r="O13472">
        <v>490080</v>
      </c>
      <c r="P13472">
        <v>5512522</v>
      </c>
      <c r="Q13472">
        <v>0</v>
      </c>
      <c r="R13472" t="s">
        <v>829</v>
      </c>
      <c r="S13472">
        <v>7570306</v>
      </c>
      <c r="T13472">
        <v>0</v>
      </c>
      <c r="U13472">
        <v>7570306</v>
      </c>
      <c r="V13472">
        <v>205</v>
      </c>
    </row>
    <row r="13473" spans="1:22" x14ac:dyDescent="0.3">
      <c r="A13473">
        <v>202122</v>
      </c>
      <c r="B13473" t="s">
        <v>820</v>
      </c>
      <c r="C13473" t="s">
        <v>821</v>
      </c>
      <c r="D13473" t="s">
        <v>822</v>
      </c>
      <c r="E13473" t="s">
        <v>823</v>
      </c>
      <c r="F13473" t="s">
        <v>876</v>
      </c>
      <c r="G13473" t="s">
        <v>877</v>
      </c>
      <c r="H13473" t="s">
        <v>1158</v>
      </c>
      <c r="I13473">
        <v>868</v>
      </c>
      <c r="J13473" t="s">
        <v>1159</v>
      </c>
      <c r="K13473" t="s">
        <v>828</v>
      </c>
      <c r="L13473" t="s">
        <v>603</v>
      </c>
      <c r="M13473" t="s">
        <v>829</v>
      </c>
      <c r="N13473" t="s">
        <v>829</v>
      </c>
      <c r="O13473" t="s">
        <v>829</v>
      </c>
      <c r="P13473">
        <v>0</v>
      </c>
      <c r="Q13473">
        <v>0</v>
      </c>
      <c r="R13473">
        <v>0</v>
      </c>
      <c r="S13473">
        <v>0</v>
      </c>
      <c r="T13473">
        <v>0</v>
      </c>
      <c r="U13473">
        <v>0</v>
      </c>
      <c r="V13473">
        <v>0</v>
      </c>
    </row>
    <row r="13474" spans="1:22" x14ac:dyDescent="0.3">
      <c r="A13474">
        <v>202223</v>
      </c>
      <c r="B13474" t="s">
        <v>820</v>
      </c>
      <c r="C13474" t="s">
        <v>821</v>
      </c>
      <c r="D13474" t="s">
        <v>822</v>
      </c>
      <c r="E13474" t="s">
        <v>823</v>
      </c>
      <c r="F13474" t="s">
        <v>876</v>
      </c>
      <c r="G13474" t="s">
        <v>877</v>
      </c>
      <c r="H13474" t="s">
        <v>1158</v>
      </c>
      <c r="I13474">
        <v>868</v>
      </c>
      <c r="J13474" t="s">
        <v>1159</v>
      </c>
      <c r="K13474" t="s">
        <v>828</v>
      </c>
      <c r="L13474" t="s">
        <v>603</v>
      </c>
      <c r="M13474" t="s">
        <v>829</v>
      </c>
      <c r="N13474" t="s">
        <v>829</v>
      </c>
      <c r="O13474" t="s">
        <v>829</v>
      </c>
      <c r="P13474">
        <v>0</v>
      </c>
      <c r="Q13474">
        <v>0</v>
      </c>
      <c r="R13474">
        <v>0</v>
      </c>
      <c r="S13474">
        <v>0</v>
      </c>
      <c r="T13474">
        <v>0</v>
      </c>
      <c r="U13474">
        <v>0</v>
      </c>
      <c r="V13474">
        <v>0</v>
      </c>
    </row>
    <row r="13475" spans="1:22" x14ac:dyDescent="0.3">
      <c r="A13475">
        <v>202324</v>
      </c>
      <c r="B13475" t="s">
        <v>820</v>
      </c>
      <c r="C13475" t="s">
        <v>821</v>
      </c>
      <c r="D13475" t="s">
        <v>822</v>
      </c>
      <c r="E13475" t="s">
        <v>823</v>
      </c>
      <c r="F13475" t="s">
        <v>876</v>
      </c>
      <c r="G13475" t="s">
        <v>877</v>
      </c>
      <c r="H13475" t="s">
        <v>1158</v>
      </c>
      <c r="I13475">
        <v>868</v>
      </c>
      <c r="J13475" t="s">
        <v>1159</v>
      </c>
      <c r="K13475" t="s">
        <v>828</v>
      </c>
      <c r="L13475" t="s">
        <v>603</v>
      </c>
      <c r="M13475" t="s">
        <v>829</v>
      </c>
      <c r="N13475" t="s">
        <v>829</v>
      </c>
      <c r="O13475" t="s">
        <v>829</v>
      </c>
      <c r="P13475">
        <v>0</v>
      </c>
      <c r="Q13475">
        <v>0</v>
      </c>
      <c r="R13475">
        <v>0</v>
      </c>
      <c r="S13475">
        <v>0</v>
      </c>
      <c r="T13475">
        <v>0</v>
      </c>
      <c r="U13475">
        <v>0</v>
      </c>
      <c r="V13475">
        <v>0</v>
      </c>
    </row>
    <row r="13476" spans="1:22" x14ac:dyDescent="0.3">
      <c r="A13476">
        <v>202122</v>
      </c>
      <c r="B13476" t="s">
        <v>820</v>
      </c>
      <c r="C13476" t="s">
        <v>821</v>
      </c>
      <c r="D13476" t="s">
        <v>822</v>
      </c>
      <c r="E13476" t="s">
        <v>823</v>
      </c>
      <c r="F13476" t="s">
        <v>876</v>
      </c>
      <c r="G13476" t="s">
        <v>877</v>
      </c>
      <c r="H13476" t="s">
        <v>1158</v>
      </c>
      <c r="I13476">
        <v>868</v>
      </c>
      <c r="J13476" t="s">
        <v>1159</v>
      </c>
      <c r="K13476" t="s">
        <v>828</v>
      </c>
      <c r="L13476" t="s">
        <v>606</v>
      </c>
      <c r="M13476">
        <v>0</v>
      </c>
      <c r="N13476">
        <v>0</v>
      </c>
      <c r="O13476">
        <v>0</v>
      </c>
      <c r="P13476">
        <v>0</v>
      </c>
      <c r="Q13476">
        <v>0</v>
      </c>
      <c r="R13476">
        <v>0</v>
      </c>
      <c r="S13476">
        <v>0</v>
      </c>
      <c r="T13476">
        <v>0</v>
      </c>
      <c r="U13476">
        <v>0</v>
      </c>
      <c r="V13476">
        <v>0</v>
      </c>
    </row>
    <row r="13477" spans="1:22" x14ac:dyDescent="0.3">
      <c r="A13477">
        <v>202223</v>
      </c>
      <c r="B13477" t="s">
        <v>820</v>
      </c>
      <c r="C13477" t="s">
        <v>821</v>
      </c>
      <c r="D13477" t="s">
        <v>822</v>
      </c>
      <c r="E13477" t="s">
        <v>823</v>
      </c>
      <c r="F13477" t="s">
        <v>876</v>
      </c>
      <c r="G13477" t="s">
        <v>877</v>
      </c>
      <c r="H13477" t="s">
        <v>1158</v>
      </c>
      <c r="I13477">
        <v>868</v>
      </c>
      <c r="J13477" t="s">
        <v>1159</v>
      </c>
      <c r="K13477" t="s">
        <v>828</v>
      </c>
      <c r="L13477" t="s">
        <v>606</v>
      </c>
      <c r="M13477">
        <v>0</v>
      </c>
      <c r="N13477">
        <v>0</v>
      </c>
      <c r="O13477">
        <v>0</v>
      </c>
      <c r="P13477">
        <v>0</v>
      </c>
      <c r="Q13477">
        <v>0</v>
      </c>
      <c r="R13477">
        <v>0</v>
      </c>
      <c r="S13477">
        <v>0</v>
      </c>
      <c r="T13477">
        <v>0</v>
      </c>
      <c r="U13477">
        <v>0</v>
      </c>
      <c r="V13477">
        <v>0</v>
      </c>
    </row>
    <row r="13478" spans="1:22" x14ac:dyDescent="0.3">
      <c r="A13478">
        <v>202324</v>
      </c>
      <c r="B13478" t="s">
        <v>820</v>
      </c>
      <c r="C13478" t="s">
        <v>821</v>
      </c>
      <c r="D13478" t="s">
        <v>822</v>
      </c>
      <c r="E13478" t="s">
        <v>823</v>
      </c>
      <c r="F13478" t="s">
        <v>876</v>
      </c>
      <c r="G13478" t="s">
        <v>877</v>
      </c>
      <c r="H13478" t="s">
        <v>1158</v>
      </c>
      <c r="I13478">
        <v>868</v>
      </c>
      <c r="J13478" t="s">
        <v>1159</v>
      </c>
      <c r="K13478" t="s">
        <v>828</v>
      </c>
      <c r="L13478" t="s">
        <v>606</v>
      </c>
      <c r="M13478">
        <v>0</v>
      </c>
      <c r="N13478">
        <v>0</v>
      </c>
      <c r="O13478">
        <v>0</v>
      </c>
      <c r="P13478">
        <v>0</v>
      </c>
      <c r="Q13478">
        <v>0</v>
      </c>
      <c r="R13478">
        <v>0</v>
      </c>
      <c r="S13478">
        <v>0</v>
      </c>
      <c r="T13478">
        <v>0</v>
      </c>
      <c r="U13478">
        <v>0</v>
      </c>
      <c r="V13478">
        <v>0</v>
      </c>
    </row>
    <row r="13479" spans="1:22" x14ac:dyDescent="0.3">
      <c r="A13479">
        <v>202122</v>
      </c>
      <c r="B13479" t="s">
        <v>820</v>
      </c>
      <c r="C13479" t="s">
        <v>821</v>
      </c>
      <c r="D13479" t="s">
        <v>822</v>
      </c>
      <c r="E13479" t="s">
        <v>823</v>
      </c>
      <c r="F13479" t="s">
        <v>876</v>
      </c>
      <c r="G13479" t="s">
        <v>877</v>
      </c>
      <c r="H13479" t="s">
        <v>1158</v>
      </c>
      <c r="I13479">
        <v>868</v>
      </c>
      <c r="J13479" t="s">
        <v>1159</v>
      </c>
      <c r="K13479" t="s">
        <v>828</v>
      </c>
      <c r="L13479" t="s">
        <v>609</v>
      </c>
      <c r="M13479" t="s">
        <v>829</v>
      </c>
      <c r="N13479" t="s">
        <v>829</v>
      </c>
      <c r="O13479" t="s">
        <v>829</v>
      </c>
      <c r="P13479" t="s">
        <v>829</v>
      </c>
      <c r="Q13479">
        <v>0</v>
      </c>
      <c r="R13479" t="s">
        <v>829</v>
      </c>
      <c r="S13479">
        <v>0</v>
      </c>
      <c r="T13479">
        <v>0</v>
      </c>
      <c r="U13479">
        <v>0</v>
      </c>
      <c r="V13479">
        <v>0</v>
      </c>
    </row>
    <row r="13480" spans="1:22" x14ac:dyDescent="0.3">
      <c r="A13480">
        <v>202223</v>
      </c>
      <c r="B13480" t="s">
        <v>820</v>
      </c>
      <c r="C13480" t="s">
        <v>821</v>
      </c>
      <c r="D13480" t="s">
        <v>822</v>
      </c>
      <c r="E13480" t="s">
        <v>823</v>
      </c>
      <c r="F13480" t="s">
        <v>876</v>
      </c>
      <c r="G13480" t="s">
        <v>877</v>
      </c>
      <c r="H13480" t="s">
        <v>1158</v>
      </c>
      <c r="I13480">
        <v>868</v>
      </c>
      <c r="J13480" t="s">
        <v>1159</v>
      </c>
      <c r="K13480" t="s">
        <v>828</v>
      </c>
      <c r="L13480" t="s">
        <v>609</v>
      </c>
      <c r="M13480" t="s">
        <v>829</v>
      </c>
      <c r="N13480" t="s">
        <v>829</v>
      </c>
      <c r="O13480" t="s">
        <v>829</v>
      </c>
      <c r="P13480" t="s">
        <v>829</v>
      </c>
      <c r="Q13480">
        <v>0</v>
      </c>
      <c r="R13480" t="s">
        <v>829</v>
      </c>
      <c r="S13480">
        <v>0</v>
      </c>
      <c r="T13480">
        <v>0</v>
      </c>
      <c r="U13480">
        <v>0</v>
      </c>
      <c r="V13480">
        <v>0</v>
      </c>
    </row>
    <row r="13481" spans="1:22" x14ac:dyDescent="0.3">
      <c r="A13481">
        <v>202122</v>
      </c>
      <c r="B13481" t="s">
        <v>820</v>
      </c>
      <c r="C13481" t="s">
        <v>821</v>
      </c>
      <c r="D13481" t="s">
        <v>822</v>
      </c>
      <c r="E13481" t="s">
        <v>823</v>
      </c>
      <c r="F13481" t="s">
        <v>876</v>
      </c>
      <c r="G13481" t="s">
        <v>877</v>
      </c>
      <c r="H13481" t="s">
        <v>1158</v>
      </c>
      <c r="I13481">
        <v>868</v>
      </c>
      <c r="J13481" t="s">
        <v>1159</v>
      </c>
      <c r="K13481" t="s">
        <v>828</v>
      </c>
      <c r="L13481" t="s">
        <v>830</v>
      </c>
      <c r="M13481">
        <v>0</v>
      </c>
      <c r="N13481">
        <v>0</v>
      </c>
      <c r="O13481">
        <v>0</v>
      </c>
      <c r="P13481">
        <v>344990</v>
      </c>
      <c r="Q13481">
        <v>0</v>
      </c>
      <c r="R13481">
        <v>0</v>
      </c>
      <c r="S13481">
        <v>344990</v>
      </c>
      <c r="T13481">
        <v>0</v>
      </c>
      <c r="U13481">
        <v>344990</v>
      </c>
      <c r="V13481">
        <v>9</v>
      </c>
    </row>
    <row r="13482" spans="1:22" x14ac:dyDescent="0.3">
      <c r="A13482">
        <v>202223</v>
      </c>
      <c r="B13482" t="s">
        <v>820</v>
      </c>
      <c r="C13482" t="s">
        <v>821</v>
      </c>
      <c r="D13482" t="s">
        <v>822</v>
      </c>
      <c r="E13482" t="s">
        <v>823</v>
      </c>
      <c r="F13482" t="s">
        <v>876</v>
      </c>
      <c r="G13482" t="s">
        <v>877</v>
      </c>
      <c r="H13482" t="s">
        <v>1158</v>
      </c>
      <c r="I13482">
        <v>868</v>
      </c>
      <c r="J13482" t="s">
        <v>1159</v>
      </c>
      <c r="K13482" t="s">
        <v>828</v>
      </c>
      <c r="L13482" t="s">
        <v>830</v>
      </c>
      <c r="M13482">
        <v>0</v>
      </c>
      <c r="N13482">
        <v>0</v>
      </c>
      <c r="O13482">
        <v>0</v>
      </c>
      <c r="P13482">
        <v>357313</v>
      </c>
      <c r="Q13482">
        <v>0</v>
      </c>
      <c r="R13482">
        <v>0</v>
      </c>
      <c r="S13482">
        <v>357313</v>
      </c>
      <c r="T13482">
        <v>0</v>
      </c>
      <c r="U13482">
        <v>357313</v>
      </c>
      <c r="V13482">
        <v>9</v>
      </c>
    </row>
    <row r="13483" spans="1:22" x14ac:dyDescent="0.3">
      <c r="A13483">
        <v>202324</v>
      </c>
      <c r="B13483" t="s">
        <v>820</v>
      </c>
      <c r="C13483" t="s">
        <v>821</v>
      </c>
      <c r="D13483" t="s">
        <v>822</v>
      </c>
      <c r="E13483" t="s">
        <v>823</v>
      </c>
      <c r="F13483" t="s">
        <v>876</v>
      </c>
      <c r="G13483" t="s">
        <v>877</v>
      </c>
      <c r="H13483" t="s">
        <v>1158</v>
      </c>
      <c r="I13483">
        <v>868</v>
      </c>
      <c r="J13483" t="s">
        <v>1159</v>
      </c>
      <c r="K13483" t="s">
        <v>828</v>
      </c>
      <c r="L13483" t="s">
        <v>830</v>
      </c>
      <c r="M13483">
        <v>0</v>
      </c>
      <c r="N13483">
        <v>0</v>
      </c>
      <c r="O13483">
        <v>0</v>
      </c>
      <c r="P13483">
        <v>357236</v>
      </c>
      <c r="Q13483">
        <v>0</v>
      </c>
      <c r="R13483">
        <v>0</v>
      </c>
      <c r="S13483">
        <v>357236</v>
      </c>
      <c r="T13483">
        <v>0</v>
      </c>
      <c r="U13483">
        <v>357236</v>
      </c>
      <c r="V13483">
        <v>10</v>
      </c>
    </row>
    <row r="13484" spans="1:22" x14ac:dyDescent="0.3">
      <c r="A13484">
        <v>202122</v>
      </c>
      <c r="B13484" t="s">
        <v>820</v>
      </c>
      <c r="C13484" t="s">
        <v>821</v>
      </c>
      <c r="D13484" t="s">
        <v>822</v>
      </c>
      <c r="E13484" t="s">
        <v>823</v>
      </c>
      <c r="F13484" t="s">
        <v>876</v>
      </c>
      <c r="G13484" t="s">
        <v>877</v>
      </c>
      <c r="H13484" t="s">
        <v>1158</v>
      </c>
      <c r="I13484">
        <v>868</v>
      </c>
      <c r="J13484" t="s">
        <v>1159</v>
      </c>
      <c r="K13484" t="s">
        <v>828</v>
      </c>
      <c r="L13484" t="s">
        <v>537</v>
      </c>
      <c r="M13484">
        <v>0</v>
      </c>
      <c r="N13484">
        <v>348257</v>
      </c>
      <c r="O13484">
        <v>723337</v>
      </c>
      <c r="P13484">
        <v>1554073</v>
      </c>
      <c r="Q13484">
        <v>0</v>
      </c>
      <c r="R13484">
        <v>938100</v>
      </c>
      <c r="S13484">
        <v>3563767</v>
      </c>
      <c r="T13484">
        <v>0</v>
      </c>
      <c r="U13484">
        <v>3563767</v>
      </c>
      <c r="V13484">
        <v>95</v>
      </c>
    </row>
    <row r="13485" spans="1:22" x14ac:dyDescent="0.3">
      <c r="A13485">
        <v>202223</v>
      </c>
      <c r="B13485" t="s">
        <v>820</v>
      </c>
      <c r="C13485" t="s">
        <v>821</v>
      </c>
      <c r="D13485" t="s">
        <v>822</v>
      </c>
      <c r="E13485" t="s">
        <v>823</v>
      </c>
      <c r="F13485" t="s">
        <v>876</v>
      </c>
      <c r="G13485" t="s">
        <v>877</v>
      </c>
      <c r="H13485" t="s">
        <v>1158</v>
      </c>
      <c r="I13485">
        <v>868</v>
      </c>
      <c r="J13485" t="s">
        <v>1159</v>
      </c>
      <c r="K13485" t="s">
        <v>828</v>
      </c>
      <c r="L13485" t="s">
        <v>537</v>
      </c>
      <c r="M13485">
        <v>0</v>
      </c>
      <c r="N13485">
        <v>500566</v>
      </c>
      <c r="O13485">
        <v>888821</v>
      </c>
      <c r="P13485">
        <v>1733144</v>
      </c>
      <c r="Q13485">
        <v>0</v>
      </c>
      <c r="R13485">
        <v>645340</v>
      </c>
      <c r="S13485">
        <v>3767871</v>
      </c>
      <c r="T13485">
        <v>0</v>
      </c>
      <c r="U13485">
        <v>3767871</v>
      </c>
      <c r="V13485">
        <v>100</v>
      </c>
    </row>
    <row r="13486" spans="1:22" x14ac:dyDescent="0.3">
      <c r="A13486">
        <v>202324</v>
      </c>
      <c r="B13486" t="s">
        <v>820</v>
      </c>
      <c r="C13486" t="s">
        <v>821</v>
      </c>
      <c r="D13486" t="s">
        <v>822</v>
      </c>
      <c r="E13486" t="s">
        <v>823</v>
      </c>
      <c r="F13486" t="s">
        <v>876</v>
      </c>
      <c r="G13486" t="s">
        <v>877</v>
      </c>
      <c r="H13486" t="s">
        <v>1158</v>
      </c>
      <c r="I13486">
        <v>868</v>
      </c>
      <c r="J13486" t="s">
        <v>1159</v>
      </c>
      <c r="K13486" t="s">
        <v>828</v>
      </c>
      <c r="L13486" t="s">
        <v>537</v>
      </c>
      <c r="M13486">
        <v>0</v>
      </c>
      <c r="N13486">
        <v>688650</v>
      </c>
      <c r="O13486">
        <v>1683935</v>
      </c>
      <c r="P13486">
        <v>2132489</v>
      </c>
      <c r="Q13486">
        <v>0</v>
      </c>
      <c r="R13486">
        <v>773212</v>
      </c>
      <c r="S13486">
        <v>5278286</v>
      </c>
      <c r="T13486">
        <v>0</v>
      </c>
      <c r="U13486">
        <v>5278286</v>
      </c>
      <c r="V13486">
        <v>143</v>
      </c>
    </row>
    <row r="13487" spans="1:22" x14ac:dyDescent="0.3">
      <c r="A13487">
        <v>202122</v>
      </c>
      <c r="B13487" t="s">
        <v>820</v>
      </c>
      <c r="C13487" t="s">
        <v>821</v>
      </c>
      <c r="D13487" t="s">
        <v>822</v>
      </c>
      <c r="E13487" t="s">
        <v>823</v>
      </c>
      <c r="F13487" t="s">
        <v>876</v>
      </c>
      <c r="G13487" t="s">
        <v>877</v>
      </c>
      <c r="H13487" t="s">
        <v>1158</v>
      </c>
      <c r="I13487">
        <v>868</v>
      </c>
      <c r="J13487" t="s">
        <v>1159</v>
      </c>
      <c r="K13487" t="s">
        <v>828</v>
      </c>
      <c r="L13487" t="s">
        <v>572</v>
      </c>
      <c r="M13487">
        <v>51879</v>
      </c>
      <c r="N13487">
        <v>0</v>
      </c>
      <c r="O13487">
        <v>0</v>
      </c>
      <c r="P13487">
        <v>5640087</v>
      </c>
      <c r="Q13487">
        <v>0</v>
      </c>
      <c r="R13487">
        <v>1661325</v>
      </c>
      <c r="S13487">
        <v>7353291</v>
      </c>
      <c r="T13487">
        <v>142675</v>
      </c>
      <c r="U13487">
        <v>7210616</v>
      </c>
      <c r="V13487">
        <v>193</v>
      </c>
    </row>
    <row r="13488" spans="1:22" x14ac:dyDescent="0.3">
      <c r="A13488">
        <v>202223</v>
      </c>
      <c r="B13488" t="s">
        <v>820</v>
      </c>
      <c r="C13488" t="s">
        <v>821</v>
      </c>
      <c r="D13488" t="s">
        <v>822</v>
      </c>
      <c r="E13488" t="s">
        <v>823</v>
      </c>
      <c r="F13488" t="s">
        <v>876</v>
      </c>
      <c r="G13488" t="s">
        <v>877</v>
      </c>
      <c r="H13488" t="s">
        <v>1158</v>
      </c>
      <c r="I13488">
        <v>868</v>
      </c>
      <c r="J13488" t="s">
        <v>1159</v>
      </c>
      <c r="K13488" t="s">
        <v>828</v>
      </c>
      <c r="L13488" t="s">
        <v>572</v>
      </c>
      <c r="M13488">
        <v>33306</v>
      </c>
      <c r="N13488">
        <v>0</v>
      </c>
      <c r="O13488">
        <v>0</v>
      </c>
      <c r="P13488">
        <v>5978398</v>
      </c>
      <c r="Q13488">
        <v>0</v>
      </c>
      <c r="R13488">
        <v>1281841</v>
      </c>
      <c r="S13488">
        <v>7293545</v>
      </c>
      <c r="T13488">
        <v>0</v>
      </c>
      <c r="U13488">
        <v>7293545</v>
      </c>
      <c r="V13488">
        <v>193</v>
      </c>
    </row>
    <row r="13489" spans="1:22" x14ac:dyDescent="0.3">
      <c r="A13489">
        <v>202324</v>
      </c>
      <c r="B13489" t="s">
        <v>820</v>
      </c>
      <c r="C13489" t="s">
        <v>821</v>
      </c>
      <c r="D13489" t="s">
        <v>822</v>
      </c>
      <c r="E13489" t="s">
        <v>823</v>
      </c>
      <c r="F13489" t="s">
        <v>876</v>
      </c>
      <c r="G13489" t="s">
        <v>877</v>
      </c>
      <c r="H13489" t="s">
        <v>1158</v>
      </c>
      <c r="I13489">
        <v>868</v>
      </c>
      <c r="J13489" t="s">
        <v>1159</v>
      </c>
      <c r="K13489" t="s">
        <v>828</v>
      </c>
      <c r="L13489" t="s">
        <v>572</v>
      </c>
      <c r="M13489">
        <v>59262</v>
      </c>
      <c r="N13489">
        <v>0</v>
      </c>
      <c r="O13489">
        <v>0</v>
      </c>
      <c r="P13489">
        <v>6902926</v>
      </c>
      <c r="Q13489">
        <v>0</v>
      </c>
      <c r="R13489">
        <v>850712</v>
      </c>
      <c r="S13489">
        <v>7812900</v>
      </c>
      <c r="T13489">
        <v>19844</v>
      </c>
      <c r="U13489">
        <v>7793056</v>
      </c>
      <c r="V13489">
        <v>211</v>
      </c>
    </row>
    <row r="13490" spans="1:22" x14ac:dyDescent="0.3">
      <c r="A13490">
        <v>202122</v>
      </c>
      <c r="B13490" t="s">
        <v>820</v>
      </c>
      <c r="C13490" t="s">
        <v>821</v>
      </c>
      <c r="D13490" t="s">
        <v>822</v>
      </c>
      <c r="E13490" t="s">
        <v>823</v>
      </c>
      <c r="F13490" t="s">
        <v>876</v>
      </c>
      <c r="G13490" t="s">
        <v>877</v>
      </c>
      <c r="H13490" t="s">
        <v>1158</v>
      </c>
      <c r="I13490">
        <v>868</v>
      </c>
      <c r="J13490" t="s">
        <v>1159</v>
      </c>
      <c r="K13490" t="s">
        <v>828</v>
      </c>
      <c r="L13490" t="s">
        <v>539</v>
      </c>
      <c r="M13490">
        <v>0</v>
      </c>
      <c r="N13490">
        <v>52358</v>
      </c>
      <c r="O13490">
        <v>52644</v>
      </c>
      <c r="P13490" t="s">
        <v>829</v>
      </c>
      <c r="Q13490" t="s">
        <v>829</v>
      </c>
      <c r="R13490" t="s">
        <v>829</v>
      </c>
      <c r="S13490">
        <v>105002</v>
      </c>
      <c r="T13490">
        <v>0</v>
      </c>
      <c r="U13490">
        <v>105002</v>
      </c>
      <c r="V13490">
        <v>3</v>
      </c>
    </row>
    <row r="13491" spans="1:22" x14ac:dyDescent="0.3">
      <c r="A13491">
        <v>202223</v>
      </c>
      <c r="B13491" t="s">
        <v>820</v>
      </c>
      <c r="C13491" t="s">
        <v>821</v>
      </c>
      <c r="D13491" t="s">
        <v>822</v>
      </c>
      <c r="E13491" t="s">
        <v>823</v>
      </c>
      <c r="F13491" t="s">
        <v>876</v>
      </c>
      <c r="G13491" t="s">
        <v>877</v>
      </c>
      <c r="H13491" t="s">
        <v>1158</v>
      </c>
      <c r="I13491">
        <v>868</v>
      </c>
      <c r="J13491" t="s">
        <v>1159</v>
      </c>
      <c r="K13491" t="s">
        <v>828</v>
      </c>
      <c r="L13491" t="s">
        <v>539</v>
      </c>
      <c r="M13491">
        <v>0</v>
      </c>
      <c r="N13491">
        <v>48005</v>
      </c>
      <c r="O13491">
        <v>56996</v>
      </c>
      <c r="P13491" t="s">
        <v>829</v>
      </c>
      <c r="Q13491" t="s">
        <v>829</v>
      </c>
      <c r="R13491" t="s">
        <v>829</v>
      </c>
      <c r="S13491">
        <v>105001</v>
      </c>
      <c r="T13491">
        <v>0</v>
      </c>
      <c r="U13491">
        <v>105001</v>
      </c>
      <c r="V13491">
        <v>3</v>
      </c>
    </row>
    <row r="13492" spans="1:22" x14ac:dyDescent="0.3">
      <c r="A13492">
        <v>202324</v>
      </c>
      <c r="B13492" t="s">
        <v>820</v>
      </c>
      <c r="C13492" t="s">
        <v>821</v>
      </c>
      <c r="D13492" t="s">
        <v>822</v>
      </c>
      <c r="E13492" t="s">
        <v>823</v>
      </c>
      <c r="F13492" t="s">
        <v>876</v>
      </c>
      <c r="G13492" t="s">
        <v>877</v>
      </c>
      <c r="H13492" t="s">
        <v>1158</v>
      </c>
      <c r="I13492">
        <v>868</v>
      </c>
      <c r="J13492" t="s">
        <v>1159</v>
      </c>
      <c r="K13492" t="s">
        <v>828</v>
      </c>
      <c r="L13492" t="s">
        <v>539</v>
      </c>
      <c r="M13492">
        <v>0</v>
      </c>
      <c r="N13492">
        <v>54433</v>
      </c>
      <c r="O13492">
        <v>50567</v>
      </c>
      <c r="P13492" t="s">
        <v>829</v>
      </c>
      <c r="Q13492" t="s">
        <v>829</v>
      </c>
      <c r="R13492" t="s">
        <v>829</v>
      </c>
      <c r="S13492">
        <v>105000</v>
      </c>
      <c r="T13492">
        <v>0</v>
      </c>
      <c r="U13492">
        <v>105000</v>
      </c>
      <c r="V13492">
        <v>3</v>
      </c>
    </row>
    <row r="13493" spans="1:22" x14ac:dyDescent="0.3">
      <c r="A13493">
        <v>202122</v>
      </c>
      <c r="B13493" t="s">
        <v>820</v>
      </c>
      <c r="C13493" t="s">
        <v>821</v>
      </c>
      <c r="D13493" t="s">
        <v>822</v>
      </c>
      <c r="E13493" t="s">
        <v>823</v>
      </c>
      <c r="F13493" t="s">
        <v>876</v>
      </c>
      <c r="G13493" t="s">
        <v>877</v>
      </c>
      <c r="H13493" t="s">
        <v>1158</v>
      </c>
      <c r="I13493">
        <v>868</v>
      </c>
      <c r="J13493" t="s">
        <v>1159</v>
      </c>
      <c r="K13493" t="s">
        <v>828</v>
      </c>
      <c r="L13493" t="s">
        <v>541</v>
      </c>
      <c r="M13493">
        <v>13306</v>
      </c>
      <c r="N13493">
        <v>177427</v>
      </c>
      <c r="O13493">
        <v>148235</v>
      </c>
      <c r="P13493">
        <v>251883</v>
      </c>
      <c r="Q13493">
        <v>0</v>
      </c>
      <c r="R13493">
        <v>0</v>
      </c>
      <c r="S13493">
        <v>590851</v>
      </c>
      <c r="T13493">
        <v>0</v>
      </c>
      <c r="U13493">
        <v>590851</v>
      </c>
      <c r="V13493">
        <v>16</v>
      </c>
    </row>
    <row r="13494" spans="1:22" x14ac:dyDescent="0.3">
      <c r="A13494">
        <v>202223</v>
      </c>
      <c r="B13494" t="s">
        <v>820</v>
      </c>
      <c r="C13494" t="s">
        <v>821</v>
      </c>
      <c r="D13494" t="s">
        <v>822</v>
      </c>
      <c r="E13494" t="s">
        <v>823</v>
      </c>
      <c r="F13494" t="s">
        <v>876</v>
      </c>
      <c r="G13494" t="s">
        <v>877</v>
      </c>
      <c r="H13494" t="s">
        <v>1158</v>
      </c>
      <c r="I13494">
        <v>868</v>
      </c>
      <c r="J13494" t="s">
        <v>1159</v>
      </c>
      <c r="K13494" t="s">
        <v>828</v>
      </c>
      <c r="L13494" t="s">
        <v>541</v>
      </c>
      <c r="M13494">
        <v>39146</v>
      </c>
      <c r="N13494">
        <v>195864</v>
      </c>
      <c r="O13494">
        <v>222247</v>
      </c>
      <c r="P13494">
        <v>212958</v>
      </c>
      <c r="Q13494">
        <v>0</v>
      </c>
      <c r="R13494">
        <v>0</v>
      </c>
      <c r="S13494">
        <v>670215</v>
      </c>
      <c r="T13494">
        <v>92150</v>
      </c>
      <c r="U13494">
        <v>578065</v>
      </c>
      <c r="V13494">
        <v>15</v>
      </c>
    </row>
    <row r="13495" spans="1:22" x14ac:dyDescent="0.3">
      <c r="A13495">
        <v>202324</v>
      </c>
      <c r="B13495" t="s">
        <v>820</v>
      </c>
      <c r="C13495" t="s">
        <v>821</v>
      </c>
      <c r="D13495" t="s">
        <v>822</v>
      </c>
      <c r="E13495" t="s">
        <v>823</v>
      </c>
      <c r="F13495" t="s">
        <v>876</v>
      </c>
      <c r="G13495" t="s">
        <v>877</v>
      </c>
      <c r="H13495" t="s">
        <v>1158</v>
      </c>
      <c r="I13495">
        <v>868</v>
      </c>
      <c r="J13495" t="s">
        <v>1159</v>
      </c>
      <c r="K13495" t="s">
        <v>828</v>
      </c>
      <c r="L13495" t="s">
        <v>541</v>
      </c>
      <c r="M13495">
        <v>9419</v>
      </c>
      <c r="N13495">
        <v>73928</v>
      </c>
      <c r="O13495">
        <v>53555</v>
      </c>
      <c r="P13495">
        <v>341542</v>
      </c>
      <c r="Q13495">
        <v>0</v>
      </c>
      <c r="R13495">
        <v>0</v>
      </c>
      <c r="S13495">
        <v>478444</v>
      </c>
      <c r="T13495">
        <v>4070</v>
      </c>
      <c r="U13495">
        <v>474374</v>
      </c>
      <c r="V13495">
        <v>13</v>
      </c>
    </row>
    <row r="13496" spans="1:22" x14ac:dyDescent="0.3">
      <c r="A13496">
        <v>202122</v>
      </c>
      <c r="B13496" t="s">
        <v>820</v>
      </c>
      <c r="C13496" t="s">
        <v>821</v>
      </c>
      <c r="D13496" t="s">
        <v>822</v>
      </c>
      <c r="E13496" t="s">
        <v>823</v>
      </c>
      <c r="F13496" t="s">
        <v>876</v>
      </c>
      <c r="G13496" t="s">
        <v>877</v>
      </c>
      <c r="H13496" t="s">
        <v>1158</v>
      </c>
      <c r="I13496">
        <v>868</v>
      </c>
      <c r="J13496" t="s">
        <v>1159</v>
      </c>
      <c r="K13496" t="s">
        <v>828</v>
      </c>
      <c r="L13496" t="s">
        <v>831</v>
      </c>
      <c r="M13496" t="s">
        <v>829</v>
      </c>
      <c r="N13496" t="s">
        <v>829</v>
      </c>
      <c r="O13496" t="s">
        <v>829</v>
      </c>
      <c r="P13496">
        <v>0</v>
      </c>
      <c r="Q13496">
        <v>72855</v>
      </c>
      <c r="R13496" t="s">
        <v>829</v>
      </c>
      <c r="S13496">
        <v>72855</v>
      </c>
      <c r="T13496">
        <v>0</v>
      </c>
      <c r="U13496">
        <v>72855</v>
      </c>
      <c r="V13496">
        <v>2</v>
      </c>
    </row>
    <row r="13497" spans="1:22" x14ac:dyDescent="0.3">
      <c r="A13497">
        <v>202223</v>
      </c>
      <c r="B13497" t="s">
        <v>820</v>
      </c>
      <c r="C13497" t="s">
        <v>821</v>
      </c>
      <c r="D13497" t="s">
        <v>822</v>
      </c>
      <c r="E13497" t="s">
        <v>823</v>
      </c>
      <c r="F13497" t="s">
        <v>876</v>
      </c>
      <c r="G13497" t="s">
        <v>877</v>
      </c>
      <c r="H13497" t="s">
        <v>1158</v>
      </c>
      <c r="I13497">
        <v>868</v>
      </c>
      <c r="J13497" t="s">
        <v>1159</v>
      </c>
      <c r="K13497" t="s">
        <v>828</v>
      </c>
      <c r="L13497" t="s">
        <v>831</v>
      </c>
      <c r="M13497" t="s">
        <v>829</v>
      </c>
      <c r="N13497" t="s">
        <v>829</v>
      </c>
      <c r="O13497" t="s">
        <v>829</v>
      </c>
      <c r="P13497">
        <v>0</v>
      </c>
      <c r="Q13497">
        <v>24335</v>
      </c>
      <c r="R13497" t="s">
        <v>829</v>
      </c>
      <c r="S13497">
        <v>24335</v>
      </c>
      <c r="T13497">
        <v>0</v>
      </c>
      <c r="U13497">
        <v>24335</v>
      </c>
      <c r="V13497">
        <v>1</v>
      </c>
    </row>
    <row r="13498" spans="1:22" x14ac:dyDescent="0.3">
      <c r="A13498">
        <v>202324</v>
      </c>
      <c r="B13498" t="s">
        <v>820</v>
      </c>
      <c r="C13498" t="s">
        <v>821</v>
      </c>
      <c r="D13498" t="s">
        <v>822</v>
      </c>
      <c r="E13498" t="s">
        <v>823</v>
      </c>
      <c r="F13498" t="s">
        <v>876</v>
      </c>
      <c r="G13498" t="s">
        <v>877</v>
      </c>
      <c r="H13498" t="s">
        <v>1158</v>
      </c>
      <c r="I13498">
        <v>868</v>
      </c>
      <c r="J13498" t="s">
        <v>1159</v>
      </c>
      <c r="K13498" t="s">
        <v>828</v>
      </c>
      <c r="L13498" t="s">
        <v>831</v>
      </c>
      <c r="M13498" t="s">
        <v>829</v>
      </c>
      <c r="N13498" t="s">
        <v>829</v>
      </c>
      <c r="O13498" t="s">
        <v>829</v>
      </c>
      <c r="P13498">
        <v>0</v>
      </c>
      <c r="Q13498">
        <v>4440</v>
      </c>
      <c r="R13498" t="s">
        <v>829</v>
      </c>
      <c r="S13498">
        <v>4440</v>
      </c>
      <c r="T13498">
        <v>0</v>
      </c>
      <c r="U13498">
        <v>4440</v>
      </c>
      <c r="V13498">
        <v>0</v>
      </c>
    </row>
    <row r="13499" spans="1:22" x14ac:dyDescent="0.3">
      <c r="A13499">
        <v>202122</v>
      </c>
      <c r="B13499" t="s">
        <v>820</v>
      </c>
      <c r="C13499" t="s">
        <v>821</v>
      </c>
      <c r="D13499" t="s">
        <v>822</v>
      </c>
      <c r="E13499" t="s">
        <v>823</v>
      </c>
      <c r="F13499" t="s">
        <v>876</v>
      </c>
      <c r="G13499" t="s">
        <v>877</v>
      </c>
      <c r="H13499" t="s">
        <v>1158</v>
      </c>
      <c r="I13499">
        <v>868</v>
      </c>
      <c r="J13499" t="s">
        <v>1159</v>
      </c>
      <c r="K13499" t="s">
        <v>828</v>
      </c>
      <c r="L13499" t="s">
        <v>832</v>
      </c>
      <c r="M13499">
        <v>0</v>
      </c>
      <c r="N13499">
        <v>0</v>
      </c>
      <c r="O13499">
        <v>0</v>
      </c>
      <c r="P13499">
        <v>0</v>
      </c>
      <c r="Q13499">
        <v>241521</v>
      </c>
      <c r="R13499">
        <v>0</v>
      </c>
      <c r="S13499">
        <v>241521</v>
      </c>
      <c r="T13499">
        <v>0</v>
      </c>
      <c r="U13499">
        <v>241521</v>
      </c>
      <c r="V13499">
        <v>6</v>
      </c>
    </row>
    <row r="13500" spans="1:22" x14ac:dyDescent="0.3">
      <c r="A13500">
        <v>202223</v>
      </c>
      <c r="B13500" t="s">
        <v>820</v>
      </c>
      <c r="C13500" t="s">
        <v>821</v>
      </c>
      <c r="D13500" t="s">
        <v>822</v>
      </c>
      <c r="E13500" t="s">
        <v>823</v>
      </c>
      <c r="F13500" t="s">
        <v>876</v>
      </c>
      <c r="G13500" t="s">
        <v>877</v>
      </c>
      <c r="H13500" t="s">
        <v>1158</v>
      </c>
      <c r="I13500">
        <v>868</v>
      </c>
      <c r="J13500" t="s">
        <v>1159</v>
      </c>
      <c r="K13500" t="s">
        <v>828</v>
      </c>
      <c r="L13500" t="s">
        <v>832</v>
      </c>
      <c r="M13500">
        <v>0</v>
      </c>
      <c r="N13500">
        <v>0</v>
      </c>
      <c r="O13500">
        <v>0</v>
      </c>
      <c r="P13500">
        <v>0</v>
      </c>
      <c r="Q13500">
        <v>340584</v>
      </c>
      <c r="R13500">
        <v>0</v>
      </c>
      <c r="S13500">
        <v>340584</v>
      </c>
      <c r="T13500">
        <v>0</v>
      </c>
      <c r="U13500">
        <v>340584</v>
      </c>
      <c r="V13500">
        <v>9</v>
      </c>
    </row>
    <row r="13501" spans="1:22" x14ac:dyDescent="0.3">
      <c r="A13501">
        <v>202324</v>
      </c>
      <c r="B13501" t="s">
        <v>820</v>
      </c>
      <c r="C13501" t="s">
        <v>821</v>
      </c>
      <c r="D13501" t="s">
        <v>822</v>
      </c>
      <c r="E13501" t="s">
        <v>823</v>
      </c>
      <c r="F13501" t="s">
        <v>876</v>
      </c>
      <c r="G13501" t="s">
        <v>877</v>
      </c>
      <c r="H13501" t="s">
        <v>1158</v>
      </c>
      <c r="I13501">
        <v>868</v>
      </c>
      <c r="J13501" t="s">
        <v>1159</v>
      </c>
      <c r="K13501" t="s">
        <v>828</v>
      </c>
      <c r="L13501" t="s">
        <v>832</v>
      </c>
      <c r="M13501">
        <v>194</v>
      </c>
      <c r="N13501">
        <v>13193</v>
      </c>
      <c r="O13501">
        <v>11040</v>
      </c>
      <c r="P13501">
        <v>383</v>
      </c>
      <c r="Q13501">
        <v>220801</v>
      </c>
      <c r="R13501">
        <v>0</v>
      </c>
      <c r="S13501">
        <v>245611</v>
      </c>
      <c r="T13501">
        <v>30074</v>
      </c>
      <c r="U13501">
        <v>215537</v>
      </c>
      <c r="V13501">
        <v>6</v>
      </c>
    </row>
    <row r="13502" spans="1:22" x14ac:dyDescent="0.3">
      <c r="A13502">
        <v>202122</v>
      </c>
      <c r="B13502" t="s">
        <v>820</v>
      </c>
      <c r="C13502" t="s">
        <v>821</v>
      </c>
      <c r="D13502" t="s">
        <v>822</v>
      </c>
      <c r="E13502" t="s">
        <v>823</v>
      </c>
      <c r="F13502" t="s">
        <v>876</v>
      </c>
      <c r="G13502" t="s">
        <v>877</v>
      </c>
      <c r="H13502" t="s">
        <v>1158</v>
      </c>
      <c r="I13502">
        <v>868</v>
      </c>
      <c r="J13502" t="s">
        <v>1159</v>
      </c>
      <c r="K13502" t="s">
        <v>828</v>
      </c>
      <c r="L13502" t="s">
        <v>544</v>
      </c>
      <c r="M13502">
        <v>4087</v>
      </c>
      <c r="N13502">
        <v>774195</v>
      </c>
      <c r="O13502">
        <v>697105</v>
      </c>
      <c r="P13502">
        <v>75242</v>
      </c>
      <c r="Q13502">
        <v>0</v>
      </c>
      <c r="R13502">
        <v>0</v>
      </c>
      <c r="S13502">
        <v>1550629</v>
      </c>
      <c r="T13502">
        <v>0</v>
      </c>
      <c r="U13502">
        <v>1550629</v>
      </c>
      <c r="V13502">
        <v>42</v>
      </c>
    </row>
    <row r="13503" spans="1:22" x14ac:dyDescent="0.3">
      <c r="A13503">
        <v>202223</v>
      </c>
      <c r="B13503" t="s">
        <v>820</v>
      </c>
      <c r="C13503" t="s">
        <v>821</v>
      </c>
      <c r="D13503" t="s">
        <v>822</v>
      </c>
      <c r="E13503" t="s">
        <v>823</v>
      </c>
      <c r="F13503" t="s">
        <v>876</v>
      </c>
      <c r="G13503" t="s">
        <v>877</v>
      </c>
      <c r="H13503" t="s">
        <v>1158</v>
      </c>
      <c r="I13503">
        <v>868</v>
      </c>
      <c r="J13503" t="s">
        <v>1159</v>
      </c>
      <c r="K13503" t="s">
        <v>828</v>
      </c>
      <c r="L13503" t="s">
        <v>544</v>
      </c>
      <c r="M13503">
        <v>3067</v>
      </c>
      <c r="N13503">
        <v>846589</v>
      </c>
      <c r="O13503">
        <v>997032</v>
      </c>
      <c r="P13503">
        <v>109071</v>
      </c>
      <c r="Q13503">
        <v>0</v>
      </c>
      <c r="R13503">
        <v>0</v>
      </c>
      <c r="S13503">
        <v>1955759</v>
      </c>
      <c r="T13503">
        <v>0</v>
      </c>
      <c r="U13503">
        <v>1955759</v>
      </c>
      <c r="V13503">
        <v>52</v>
      </c>
    </row>
    <row r="13504" spans="1:22" x14ac:dyDescent="0.3">
      <c r="A13504">
        <v>202324</v>
      </c>
      <c r="B13504" t="s">
        <v>820</v>
      </c>
      <c r="C13504" t="s">
        <v>821</v>
      </c>
      <c r="D13504" t="s">
        <v>822</v>
      </c>
      <c r="E13504" t="s">
        <v>823</v>
      </c>
      <c r="F13504" t="s">
        <v>876</v>
      </c>
      <c r="G13504" t="s">
        <v>877</v>
      </c>
      <c r="H13504" t="s">
        <v>1158</v>
      </c>
      <c r="I13504">
        <v>868</v>
      </c>
      <c r="J13504" t="s">
        <v>1159</v>
      </c>
      <c r="K13504" t="s">
        <v>828</v>
      </c>
      <c r="L13504" t="s">
        <v>544</v>
      </c>
      <c r="M13504">
        <v>78971</v>
      </c>
      <c r="N13504">
        <v>909184</v>
      </c>
      <c r="O13504">
        <v>913317</v>
      </c>
      <c r="P13504">
        <v>968839</v>
      </c>
      <c r="Q13504">
        <v>0</v>
      </c>
      <c r="R13504">
        <v>0</v>
      </c>
      <c r="S13504">
        <v>2870311</v>
      </c>
      <c r="T13504">
        <v>0</v>
      </c>
      <c r="U13504">
        <v>2870311</v>
      </c>
      <c r="V13504">
        <v>78</v>
      </c>
    </row>
    <row r="13505" spans="1:22" x14ac:dyDescent="0.3">
      <c r="A13505">
        <v>202122</v>
      </c>
      <c r="B13505" t="s">
        <v>820</v>
      </c>
      <c r="C13505" t="s">
        <v>821</v>
      </c>
      <c r="D13505" t="s">
        <v>822</v>
      </c>
      <c r="E13505" t="s">
        <v>823</v>
      </c>
      <c r="F13505" t="s">
        <v>876</v>
      </c>
      <c r="G13505" t="s">
        <v>877</v>
      </c>
      <c r="H13505" t="s">
        <v>1158</v>
      </c>
      <c r="I13505">
        <v>868</v>
      </c>
      <c r="J13505" t="s">
        <v>1159</v>
      </c>
      <c r="K13505" t="s">
        <v>828</v>
      </c>
      <c r="L13505" t="s">
        <v>600</v>
      </c>
      <c r="M13505" t="s">
        <v>829</v>
      </c>
      <c r="N13505" t="s">
        <v>829</v>
      </c>
      <c r="O13505" t="s">
        <v>829</v>
      </c>
      <c r="P13505">
        <v>0</v>
      </c>
      <c r="Q13505">
        <v>0</v>
      </c>
      <c r="R13505" t="s">
        <v>829</v>
      </c>
      <c r="S13505">
        <v>0</v>
      </c>
      <c r="T13505">
        <v>0</v>
      </c>
      <c r="U13505">
        <v>0</v>
      </c>
      <c r="V13505">
        <v>0</v>
      </c>
    </row>
    <row r="13506" spans="1:22" x14ac:dyDescent="0.3">
      <c r="A13506">
        <v>202223</v>
      </c>
      <c r="B13506" t="s">
        <v>820</v>
      </c>
      <c r="C13506" t="s">
        <v>821</v>
      </c>
      <c r="D13506" t="s">
        <v>822</v>
      </c>
      <c r="E13506" t="s">
        <v>823</v>
      </c>
      <c r="F13506" t="s">
        <v>876</v>
      </c>
      <c r="G13506" t="s">
        <v>877</v>
      </c>
      <c r="H13506" t="s">
        <v>1158</v>
      </c>
      <c r="I13506">
        <v>868</v>
      </c>
      <c r="J13506" t="s">
        <v>1159</v>
      </c>
      <c r="K13506" t="s">
        <v>828</v>
      </c>
      <c r="L13506" t="s">
        <v>600</v>
      </c>
      <c r="M13506" t="s">
        <v>829</v>
      </c>
      <c r="N13506" t="s">
        <v>829</v>
      </c>
      <c r="O13506" t="s">
        <v>829</v>
      </c>
      <c r="P13506">
        <v>0</v>
      </c>
      <c r="Q13506">
        <v>0</v>
      </c>
      <c r="R13506" t="s">
        <v>829</v>
      </c>
      <c r="S13506">
        <v>0</v>
      </c>
      <c r="T13506">
        <v>0</v>
      </c>
      <c r="U13506">
        <v>0</v>
      </c>
      <c r="V13506">
        <v>0</v>
      </c>
    </row>
    <row r="13507" spans="1:22" x14ac:dyDescent="0.3">
      <c r="A13507">
        <v>202324</v>
      </c>
      <c r="B13507" t="s">
        <v>820</v>
      </c>
      <c r="C13507" t="s">
        <v>821</v>
      </c>
      <c r="D13507" t="s">
        <v>822</v>
      </c>
      <c r="E13507" t="s">
        <v>823</v>
      </c>
      <c r="F13507" t="s">
        <v>876</v>
      </c>
      <c r="G13507" t="s">
        <v>877</v>
      </c>
      <c r="H13507" t="s">
        <v>1158</v>
      </c>
      <c r="I13507">
        <v>868</v>
      </c>
      <c r="J13507" t="s">
        <v>1159</v>
      </c>
      <c r="K13507" t="s">
        <v>828</v>
      </c>
      <c r="L13507" t="s">
        <v>600</v>
      </c>
      <c r="M13507" t="s">
        <v>829</v>
      </c>
      <c r="N13507" t="s">
        <v>829</v>
      </c>
      <c r="O13507" t="s">
        <v>829</v>
      </c>
      <c r="P13507">
        <v>0</v>
      </c>
      <c r="Q13507">
        <v>0</v>
      </c>
      <c r="R13507" t="s">
        <v>829</v>
      </c>
      <c r="S13507">
        <v>0</v>
      </c>
      <c r="T13507">
        <v>0</v>
      </c>
      <c r="U13507">
        <v>0</v>
      </c>
      <c r="V13507">
        <v>0</v>
      </c>
    </row>
    <row r="13508" spans="1:22" x14ac:dyDescent="0.3">
      <c r="A13508">
        <v>202122</v>
      </c>
      <c r="B13508" t="s">
        <v>820</v>
      </c>
      <c r="C13508" t="s">
        <v>821</v>
      </c>
      <c r="D13508" t="s">
        <v>822</v>
      </c>
      <c r="E13508" t="s">
        <v>823</v>
      </c>
      <c r="F13508" t="s">
        <v>876</v>
      </c>
      <c r="G13508" t="s">
        <v>877</v>
      </c>
      <c r="H13508" t="s">
        <v>1158</v>
      </c>
      <c r="I13508">
        <v>868</v>
      </c>
      <c r="J13508" t="s">
        <v>1159</v>
      </c>
      <c r="K13508" t="s">
        <v>828</v>
      </c>
      <c r="L13508" t="s">
        <v>247</v>
      </c>
      <c r="M13508">
        <v>0</v>
      </c>
      <c r="N13508">
        <v>0</v>
      </c>
      <c r="O13508">
        <v>0</v>
      </c>
      <c r="P13508">
        <v>0</v>
      </c>
      <c r="Q13508">
        <v>0</v>
      </c>
      <c r="R13508">
        <v>0</v>
      </c>
      <c r="S13508">
        <v>0</v>
      </c>
      <c r="T13508">
        <v>0</v>
      </c>
      <c r="U13508">
        <v>0</v>
      </c>
      <c r="V13508">
        <v>0</v>
      </c>
    </row>
    <row r="13509" spans="1:22" x14ac:dyDescent="0.3">
      <c r="A13509">
        <v>202223</v>
      </c>
      <c r="B13509" t="s">
        <v>820</v>
      </c>
      <c r="C13509" t="s">
        <v>821</v>
      </c>
      <c r="D13509" t="s">
        <v>822</v>
      </c>
      <c r="E13509" t="s">
        <v>823</v>
      </c>
      <c r="F13509" t="s">
        <v>876</v>
      </c>
      <c r="G13509" t="s">
        <v>877</v>
      </c>
      <c r="H13509" t="s">
        <v>1158</v>
      </c>
      <c r="I13509">
        <v>868</v>
      </c>
      <c r="J13509" t="s">
        <v>1159</v>
      </c>
      <c r="K13509" t="s">
        <v>828</v>
      </c>
      <c r="L13509" t="s">
        <v>247</v>
      </c>
      <c r="M13509">
        <v>0</v>
      </c>
      <c r="N13509">
        <v>0</v>
      </c>
      <c r="O13509">
        <v>0</v>
      </c>
      <c r="P13509">
        <v>0</v>
      </c>
      <c r="Q13509">
        <v>0</v>
      </c>
      <c r="R13509">
        <v>0</v>
      </c>
      <c r="S13509">
        <v>0</v>
      </c>
      <c r="T13509">
        <v>0</v>
      </c>
      <c r="U13509">
        <v>0</v>
      </c>
      <c r="V13509">
        <v>0</v>
      </c>
    </row>
    <row r="13510" spans="1:22" x14ac:dyDescent="0.3">
      <c r="A13510">
        <v>202324</v>
      </c>
      <c r="B13510" t="s">
        <v>820</v>
      </c>
      <c r="C13510" t="s">
        <v>821</v>
      </c>
      <c r="D13510" t="s">
        <v>822</v>
      </c>
      <c r="E13510" t="s">
        <v>823</v>
      </c>
      <c r="F13510" t="s">
        <v>876</v>
      </c>
      <c r="G13510" t="s">
        <v>877</v>
      </c>
      <c r="H13510" t="s">
        <v>1158</v>
      </c>
      <c r="I13510">
        <v>868</v>
      </c>
      <c r="J13510" t="s">
        <v>1159</v>
      </c>
      <c r="K13510" t="s">
        <v>828</v>
      </c>
      <c r="L13510" t="s">
        <v>247</v>
      </c>
      <c r="M13510">
        <v>0</v>
      </c>
      <c r="N13510">
        <v>0</v>
      </c>
      <c r="O13510">
        <v>0</v>
      </c>
      <c r="P13510">
        <v>0</v>
      </c>
      <c r="Q13510">
        <v>0</v>
      </c>
      <c r="R13510">
        <v>0</v>
      </c>
      <c r="S13510">
        <v>0</v>
      </c>
      <c r="T13510">
        <v>0</v>
      </c>
      <c r="U13510">
        <v>0</v>
      </c>
      <c r="V13510">
        <v>0</v>
      </c>
    </row>
    <row r="13511" spans="1:22" x14ac:dyDescent="0.3">
      <c r="A13511">
        <v>202122</v>
      </c>
      <c r="B13511" t="s">
        <v>820</v>
      </c>
      <c r="C13511" t="s">
        <v>821</v>
      </c>
      <c r="D13511" t="s">
        <v>822</v>
      </c>
      <c r="E13511" t="s">
        <v>823</v>
      </c>
      <c r="F13511" t="s">
        <v>876</v>
      </c>
      <c r="G13511" t="s">
        <v>877</v>
      </c>
      <c r="H13511" t="s">
        <v>1158</v>
      </c>
      <c r="I13511">
        <v>868</v>
      </c>
      <c r="J13511" t="s">
        <v>1159</v>
      </c>
      <c r="K13511" t="s">
        <v>828</v>
      </c>
      <c r="L13511" t="s">
        <v>833</v>
      </c>
      <c r="M13511">
        <v>9650640</v>
      </c>
      <c r="N13511">
        <v>34106970</v>
      </c>
      <c r="O13511">
        <v>7571645</v>
      </c>
      <c r="P13511">
        <v>15258620</v>
      </c>
      <c r="Q13511">
        <v>664376</v>
      </c>
      <c r="R13511">
        <v>2599425</v>
      </c>
      <c r="S13511">
        <v>70166676</v>
      </c>
      <c r="T13511">
        <v>166607</v>
      </c>
      <c r="U13511">
        <v>70000069</v>
      </c>
      <c r="V13511" t="s">
        <v>834</v>
      </c>
    </row>
    <row r="13512" spans="1:22" x14ac:dyDescent="0.3">
      <c r="A13512">
        <v>202223</v>
      </c>
      <c r="B13512" t="s">
        <v>820</v>
      </c>
      <c r="C13512" t="s">
        <v>821</v>
      </c>
      <c r="D13512" t="s">
        <v>822</v>
      </c>
      <c r="E13512" t="s">
        <v>823</v>
      </c>
      <c r="F13512" t="s">
        <v>876</v>
      </c>
      <c r="G13512" t="s">
        <v>877</v>
      </c>
      <c r="H13512" t="s">
        <v>1158</v>
      </c>
      <c r="I13512">
        <v>868</v>
      </c>
      <c r="J13512" t="s">
        <v>1159</v>
      </c>
      <c r="K13512" t="s">
        <v>828</v>
      </c>
      <c r="L13512" t="s">
        <v>833</v>
      </c>
      <c r="M13512">
        <v>9947143</v>
      </c>
      <c r="N13512">
        <v>33654720</v>
      </c>
      <c r="O13512">
        <v>8362003</v>
      </c>
      <c r="P13512">
        <v>16127712</v>
      </c>
      <c r="Q13512">
        <v>714969</v>
      </c>
      <c r="R13512">
        <v>1927181</v>
      </c>
      <c r="S13512">
        <v>71048728</v>
      </c>
      <c r="T13512">
        <v>122597</v>
      </c>
      <c r="U13512">
        <v>70926131</v>
      </c>
      <c r="V13512" t="s">
        <v>834</v>
      </c>
    </row>
    <row r="13513" spans="1:22" x14ac:dyDescent="0.3">
      <c r="A13513">
        <v>202324</v>
      </c>
      <c r="B13513" t="s">
        <v>820</v>
      </c>
      <c r="C13513" t="s">
        <v>821</v>
      </c>
      <c r="D13513" t="s">
        <v>822</v>
      </c>
      <c r="E13513" t="s">
        <v>823</v>
      </c>
      <c r="F13513" t="s">
        <v>876</v>
      </c>
      <c r="G13513" t="s">
        <v>877</v>
      </c>
      <c r="H13513" t="s">
        <v>1158</v>
      </c>
      <c r="I13513">
        <v>868</v>
      </c>
      <c r="J13513" t="s">
        <v>1159</v>
      </c>
      <c r="K13513" t="s">
        <v>828</v>
      </c>
      <c r="L13513" t="s">
        <v>833</v>
      </c>
      <c r="M13513">
        <v>11051557</v>
      </c>
      <c r="N13513">
        <v>33908089</v>
      </c>
      <c r="O13513">
        <v>9900009</v>
      </c>
      <c r="P13513">
        <v>19084998</v>
      </c>
      <c r="Q13513">
        <v>575241</v>
      </c>
      <c r="R13513">
        <v>1623924</v>
      </c>
      <c r="S13513">
        <v>76458818</v>
      </c>
      <c r="T13513">
        <v>96956</v>
      </c>
      <c r="U13513">
        <v>76361862</v>
      </c>
      <c r="V13513" t="s">
        <v>834</v>
      </c>
    </row>
    <row r="13514" spans="1:22" x14ac:dyDescent="0.3">
      <c r="A13514">
        <v>202122</v>
      </c>
      <c r="B13514" t="s">
        <v>820</v>
      </c>
      <c r="C13514" t="s">
        <v>821</v>
      </c>
      <c r="D13514" t="s">
        <v>822</v>
      </c>
      <c r="E13514" t="s">
        <v>823</v>
      </c>
      <c r="F13514" t="s">
        <v>876</v>
      </c>
      <c r="G13514" t="s">
        <v>877</v>
      </c>
      <c r="H13514" t="s">
        <v>1158</v>
      </c>
      <c r="I13514">
        <v>868</v>
      </c>
      <c r="J13514" t="s">
        <v>1159</v>
      </c>
      <c r="K13514" t="s">
        <v>835</v>
      </c>
      <c r="L13514" t="s">
        <v>836</v>
      </c>
      <c r="M13514" t="s">
        <v>829</v>
      </c>
      <c r="N13514" t="s">
        <v>829</v>
      </c>
      <c r="O13514" t="s">
        <v>829</v>
      </c>
      <c r="P13514" t="s">
        <v>829</v>
      </c>
      <c r="Q13514" t="s">
        <v>829</v>
      </c>
      <c r="R13514" t="s">
        <v>829</v>
      </c>
      <c r="S13514">
        <v>69475693</v>
      </c>
      <c r="T13514" t="s">
        <v>829</v>
      </c>
      <c r="U13514" t="s">
        <v>829</v>
      </c>
      <c r="V13514" t="s">
        <v>834</v>
      </c>
    </row>
    <row r="13515" spans="1:22" x14ac:dyDescent="0.3">
      <c r="A13515">
        <v>202223</v>
      </c>
      <c r="B13515" t="s">
        <v>820</v>
      </c>
      <c r="C13515" t="s">
        <v>821</v>
      </c>
      <c r="D13515" t="s">
        <v>822</v>
      </c>
      <c r="E13515" t="s">
        <v>823</v>
      </c>
      <c r="F13515" t="s">
        <v>876</v>
      </c>
      <c r="G13515" t="s">
        <v>877</v>
      </c>
      <c r="H13515" t="s">
        <v>1158</v>
      </c>
      <c r="I13515">
        <v>868</v>
      </c>
      <c r="J13515" t="s">
        <v>1159</v>
      </c>
      <c r="K13515" t="s">
        <v>835</v>
      </c>
      <c r="L13515" t="s">
        <v>836</v>
      </c>
      <c r="M13515" t="s">
        <v>829</v>
      </c>
      <c r="N13515" t="s">
        <v>829</v>
      </c>
      <c r="O13515" t="s">
        <v>829</v>
      </c>
      <c r="P13515" t="s">
        <v>829</v>
      </c>
      <c r="Q13515" t="s">
        <v>829</v>
      </c>
      <c r="R13515" t="s">
        <v>829</v>
      </c>
      <c r="S13515">
        <v>71735470</v>
      </c>
      <c r="T13515" t="s">
        <v>829</v>
      </c>
      <c r="U13515" t="s">
        <v>829</v>
      </c>
      <c r="V13515" t="s">
        <v>834</v>
      </c>
    </row>
    <row r="13516" spans="1:22" x14ac:dyDescent="0.3">
      <c r="A13516">
        <v>202324</v>
      </c>
      <c r="B13516" t="s">
        <v>820</v>
      </c>
      <c r="C13516" t="s">
        <v>821</v>
      </c>
      <c r="D13516" t="s">
        <v>822</v>
      </c>
      <c r="E13516" t="s">
        <v>823</v>
      </c>
      <c r="F13516" t="s">
        <v>876</v>
      </c>
      <c r="G13516" t="s">
        <v>877</v>
      </c>
      <c r="H13516" t="s">
        <v>1158</v>
      </c>
      <c r="I13516">
        <v>868</v>
      </c>
      <c r="J13516" t="s">
        <v>1159</v>
      </c>
      <c r="K13516" t="s">
        <v>835</v>
      </c>
      <c r="L13516" t="s">
        <v>836</v>
      </c>
      <c r="M13516" t="s">
        <v>829</v>
      </c>
      <c r="N13516" t="s">
        <v>829</v>
      </c>
      <c r="O13516" t="s">
        <v>829</v>
      </c>
      <c r="P13516" t="s">
        <v>829</v>
      </c>
      <c r="Q13516" t="s">
        <v>829</v>
      </c>
      <c r="R13516" t="s">
        <v>829</v>
      </c>
      <c r="S13516">
        <v>76284234</v>
      </c>
      <c r="T13516" t="s">
        <v>829</v>
      </c>
      <c r="U13516" t="s">
        <v>829</v>
      </c>
      <c r="V13516" t="s">
        <v>834</v>
      </c>
    </row>
    <row r="13517" spans="1:22" x14ac:dyDescent="0.3">
      <c r="A13517">
        <v>202122</v>
      </c>
      <c r="B13517" t="s">
        <v>820</v>
      </c>
      <c r="C13517" t="s">
        <v>821</v>
      </c>
      <c r="D13517" t="s">
        <v>822</v>
      </c>
      <c r="E13517" t="s">
        <v>823</v>
      </c>
      <c r="F13517" t="s">
        <v>876</v>
      </c>
      <c r="G13517" t="s">
        <v>877</v>
      </c>
      <c r="H13517" t="s">
        <v>1158</v>
      </c>
      <c r="I13517">
        <v>868</v>
      </c>
      <c r="J13517" t="s">
        <v>1159</v>
      </c>
      <c r="K13517" t="s">
        <v>835</v>
      </c>
      <c r="L13517" t="s">
        <v>837</v>
      </c>
      <c r="M13517" t="s">
        <v>829</v>
      </c>
      <c r="N13517" t="s">
        <v>829</v>
      </c>
      <c r="O13517" t="s">
        <v>829</v>
      </c>
      <c r="P13517" t="s">
        <v>829</v>
      </c>
      <c r="Q13517" t="s">
        <v>829</v>
      </c>
      <c r="R13517" t="s">
        <v>829</v>
      </c>
      <c r="S13517">
        <v>266765</v>
      </c>
      <c r="T13517" t="s">
        <v>829</v>
      </c>
      <c r="U13517" t="s">
        <v>829</v>
      </c>
      <c r="V13517" t="s">
        <v>834</v>
      </c>
    </row>
    <row r="13518" spans="1:22" x14ac:dyDescent="0.3">
      <c r="A13518">
        <v>202223</v>
      </c>
      <c r="B13518" t="s">
        <v>820</v>
      </c>
      <c r="C13518" t="s">
        <v>821</v>
      </c>
      <c r="D13518" t="s">
        <v>822</v>
      </c>
      <c r="E13518" t="s">
        <v>823</v>
      </c>
      <c r="F13518" t="s">
        <v>876</v>
      </c>
      <c r="G13518" t="s">
        <v>877</v>
      </c>
      <c r="H13518" t="s">
        <v>1158</v>
      </c>
      <c r="I13518">
        <v>868</v>
      </c>
      <c r="J13518" t="s">
        <v>1159</v>
      </c>
      <c r="K13518" t="s">
        <v>835</v>
      </c>
      <c r="L13518" t="s">
        <v>837</v>
      </c>
      <c r="M13518" t="s">
        <v>829</v>
      </c>
      <c r="N13518" t="s">
        <v>829</v>
      </c>
      <c r="O13518" t="s">
        <v>829</v>
      </c>
      <c r="P13518" t="s">
        <v>829</v>
      </c>
      <c r="Q13518" t="s">
        <v>829</v>
      </c>
      <c r="R13518" t="s">
        <v>829</v>
      </c>
      <c r="S13518">
        <v>129326</v>
      </c>
      <c r="T13518" t="s">
        <v>829</v>
      </c>
      <c r="U13518" t="s">
        <v>829</v>
      </c>
      <c r="V13518">
        <v>0</v>
      </c>
    </row>
    <row r="13519" spans="1:22" x14ac:dyDescent="0.3">
      <c r="A13519">
        <v>202324</v>
      </c>
      <c r="B13519" t="s">
        <v>820</v>
      </c>
      <c r="C13519" t="s">
        <v>821</v>
      </c>
      <c r="D13519" t="s">
        <v>822</v>
      </c>
      <c r="E13519" t="s">
        <v>823</v>
      </c>
      <c r="F13519" t="s">
        <v>876</v>
      </c>
      <c r="G13519" t="s">
        <v>877</v>
      </c>
      <c r="H13519" t="s">
        <v>1158</v>
      </c>
      <c r="I13519">
        <v>868</v>
      </c>
      <c r="J13519" t="s">
        <v>1159</v>
      </c>
      <c r="K13519" t="s">
        <v>835</v>
      </c>
      <c r="L13519" t="s">
        <v>837</v>
      </c>
      <c r="M13519" t="s">
        <v>829</v>
      </c>
      <c r="N13519" t="s">
        <v>829</v>
      </c>
      <c r="O13519" t="s">
        <v>829</v>
      </c>
      <c r="P13519" t="s">
        <v>829</v>
      </c>
      <c r="Q13519" t="s">
        <v>829</v>
      </c>
      <c r="R13519" t="s">
        <v>829</v>
      </c>
      <c r="S13519">
        <v>-49219</v>
      </c>
      <c r="T13519" t="s">
        <v>829</v>
      </c>
      <c r="U13519" t="s">
        <v>829</v>
      </c>
      <c r="V13519">
        <v>0</v>
      </c>
    </row>
    <row r="13520" spans="1:22" x14ac:dyDescent="0.3">
      <c r="A13520">
        <v>202122</v>
      </c>
      <c r="B13520" t="s">
        <v>820</v>
      </c>
      <c r="C13520" t="s">
        <v>821</v>
      </c>
      <c r="D13520" t="s">
        <v>822</v>
      </c>
      <c r="E13520" t="s">
        <v>823</v>
      </c>
      <c r="F13520" t="s">
        <v>876</v>
      </c>
      <c r="G13520" t="s">
        <v>877</v>
      </c>
      <c r="H13520" t="s">
        <v>1158</v>
      </c>
      <c r="I13520">
        <v>868</v>
      </c>
      <c r="J13520" t="s">
        <v>1159</v>
      </c>
      <c r="K13520" t="s">
        <v>835</v>
      </c>
      <c r="L13520" t="s">
        <v>838</v>
      </c>
      <c r="M13520" t="s">
        <v>829</v>
      </c>
      <c r="N13520" t="s">
        <v>829</v>
      </c>
      <c r="O13520" t="s">
        <v>829</v>
      </c>
      <c r="P13520" t="s">
        <v>829</v>
      </c>
      <c r="Q13520" t="s">
        <v>829</v>
      </c>
      <c r="R13520" t="s">
        <v>829</v>
      </c>
      <c r="S13520">
        <v>-1790742</v>
      </c>
      <c r="T13520" t="s">
        <v>829</v>
      </c>
      <c r="U13520" t="s">
        <v>829</v>
      </c>
      <c r="V13520" t="s">
        <v>834</v>
      </c>
    </row>
    <row r="13521" spans="1:22" x14ac:dyDescent="0.3">
      <c r="A13521">
        <v>202223</v>
      </c>
      <c r="B13521" t="s">
        <v>820</v>
      </c>
      <c r="C13521" t="s">
        <v>821</v>
      </c>
      <c r="D13521" t="s">
        <v>822</v>
      </c>
      <c r="E13521" t="s">
        <v>823</v>
      </c>
      <c r="F13521" t="s">
        <v>876</v>
      </c>
      <c r="G13521" t="s">
        <v>877</v>
      </c>
      <c r="H13521" t="s">
        <v>1158</v>
      </c>
      <c r="I13521">
        <v>868</v>
      </c>
      <c r="J13521" t="s">
        <v>1159</v>
      </c>
      <c r="K13521" t="s">
        <v>835</v>
      </c>
      <c r="L13521" t="s">
        <v>838</v>
      </c>
      <c r="M13521" t="s">
        <v>829</v>
      </c>
      <c r="N13521" t="s">
        <v>829</v>
      </c>
      <c r="O13521" t="s">
        <v>829</v>
      </c>
      <c r="P13521" t="s">
        <v>829</v>
      </c>
      <c r="Q13521" t="s">
        <v>829</v>
      </c>
      <c r="R13521" t="s">
        <v>829</v>
      </c>
      <c r="S13521">
        <v>-2046845</v>
      </c>
      <c r="T13521" t="s">
        <v>829</v>
      </c>
      <c r="U13521" t="s">
        <v>829</v>
      </c>
      <c r="V13521" t="s">
        <v>834</v>
      </c>
    </row>
    <row r="13522" spans="1:22" x14ac:dyDescent="0.3">
      <c r="A13522">
        <v>202324</v>
      </c>
      <c r="B13522" t="s">
        <v>820</v>
      </c>
      <c r="C13522" t="s">
        <v>821</v>
      </c>
      <c r="D13522" t="s">
        <v>822</v>
      </c>
      <c r="E13522" t="s">
        <v>823</v>
      </c>
      <c r="F13522" t="s">
        <v>876</v>
      </c>
      <c r="G13522" t="s">
        <v>877</v>
      </c>
      <c r="H13522" t="s">
        <v>1158</v>
      </c>
      <c r="I13522">
        <v>868</v>
      </c>
      <c r="J13522" t="s">
        <v>1159</v>
      </c>
      <c r="K13522" t="s">
        <v>835</v>
      </c>
      <c r="L13522" t="s">
        <v>838</v>
      </c>
      <c r="M13522" t="s">
        <v>829</v>
      </c>
      <c r="N13522" t="s">
        <v>829</v>
      </c>
      <c r="O13522" t="s">
        <v>829</v>
      </c>
      <c r="P13522" t="s">
        <v>829</v>
      </c>
      <c r="Q13522" t="s">
        <v>829</v>
      </c>
      <c r="R13522" t="s">
        <v>829</v>
      </c>
      <c r="S13522">
        <v>-1106273</v>
      </c>
      <c r="T13522" t="s">
        <v>829</v>
      </c>
      <c r="U13522" t="s">
        <v>829</v>
      </c>
      <c r="V13522" t="s">
        <v>834</v>
      </c>
    </row>
    <row r="13523" spans="1:22" x14ac:dyDescent="0.3">
      <c r="A13523">
        <v>202122</v>
      </c>
      <c r="B13523" t="s">
        <v>820</v>
      </c>
      <c r="C13523" t="s">
        <v>821</v>
      </c>
      <c r="D13523" t="s">
        <v>822</v>
      </c>
      <c r="E13523" t="s">
        <v>823</v>
      </c>
      <c r="F13523" t="s">
        <v>876</v>
      </c>
      <c r="G13523" t="s">
        <v>877</v>
      </c>
      <c r="H13523" t="s">
        <v>1158</v>
      </c>
      <c r="I13523">
        <v>868</v>
      </c>
      <c r="J13523" t="s">
        <v>1159</v>
      </c>
      <c r="K13523" t="s">
        <v>835</v>
      </c>
      <c r="L13523" t="s">
        <v>839</v>
      </c>
      <c r="M13523" t="s">
        <v>829</v>
      </c>
      <c r="N13523" t="s">
        <v>829</v>
      </c>
      <c r="O13523" t="s">
        <v>829</v>
      </c>
      <c r="P13523" t="s">
        <v>829</v>
      </c>
      <c r="Q13523" t="s">
        <v>829</v>
      </c>
      <c r="R13523" t="s">
        <v>829</v>
      </c>
      <c r="S13523">
        <v>2046845</v>
      </c>
      <c r="T13523" t="s">
        <v>829</v>
      </c>
      <c r="U13523" t="s">
        <v>829</v>
      </c>
      <c r="V13523" t="s">
        <v>834</v>
      </c>
    </row>
    <row r="13524" spans="1:22" x14ac:dyDescent="0.3">
      <c r="A13524">
        <v>202223</v>
      </c>
      <c r="B13524" t="s">
        <v>820</v>
      </c>
      <c r="C13524" t="s">
        <v>821</v>
      </c>
      <c r="D13524" t="s">
        <v>822</v>
      </c>
      <c r="E13524" t="s">
        <v>823</v>
      </c>
      <c r="F13524" t="s">
        <v>876</v>
      </c>
      <c r="G13524" t="s">
        <v>877</v>
      </c>
      <c r="H13524" t="s">
        <v>1158</v>
      </c>
      <c r="I13524">
        <v>868</v>
      </c>
      <c r="J13524" t="s">
        <v>1159</v>
      </c>
      <c r="K13524" t="s">
        <v>835</v>
      </c>
      <c r="L13524" t="s">
        <v>839</v>
      </c>
      <c r="M13524" t="s">
        <v>829</v>
      </c>
      <c r="N13524" t="s">
        <v>829</v>
      </c>
      <c r="O13524" t="s">
        <v>829</v>
      </c>
      <c r="P13524" t="s">
        <v>829</v>
      </c>
      <c r="Q13524" t="s">
        <v>829</v>
      </c>
      <c r="R13524" t="s">
        <v>829</v>
      </c>
      <c r="S13524">
        <v>1106273</v>
      </c>
      <c r="T13524" t="s">
        <v>829</v>
      </c>
      <c r="U13524" t="s">
        <v>829</v>
      </c>
      <c r="V13524" t="s">
        <v>834</v>
      </c>
    </row>
    <row r="13525" spans="1:22" x14ac:dyDescent="0.3">
      <c r="A13525">
        <v>202324</v>
      </c>
      <c r="B13525" t="s">
        <v>820</v>
      </c>
      <c r="C13525" t="s">
        <v>821</v>
      </c>
      <c r="D13525" t="s">
        <v>822</v>
      </c>
      <c r="E13525" t="s">
        <v>823</v>
      </c>
      <c r="F13525" t="s">
        <v>876</v>
      </c>
      <c r="G13525" t="s">
        <v>877</v>
      </c>
      <c r="H13525" t="s">
        <v>1158</v>
      </c>
      <c r="I13525">
        <v>868</v>
      </c>
      <c r="J13525" t="s">
        <v>1159</v>
      </c>
      <c r="K13525" t="s">
        <v>835</v>
      </c>
      <c r="L13525" t="s">
        <v>839</v>
      </c>
      <c r="M13525" t="s">
        <v>829</v>
      </c>
      <c r="N13525" t="s">
        <v>829</v>
      </c>
      <c r="O13525" t="s">
        <v>829</v>
      </c>
      <c r="P13525" t="s">
        <v>829</v>
      </c>
      <c r="Q13525" t="s">
        <v>829</v>
      </c>
      <c r="R13525" t="s">
        <v>829</v>
      </c>
      <c r="S13525">
        <v>1100371</v>
      </c>
      <c r="T13525" t="s">
        <v>829</v>
      </c>
      <c r="U13525" t="s">
        <v>829</v>
      </c>
      <c r="V13525" t="s">
        <v>834</v>
      </c>
    </row>
    <row r="13526" spans="1:22" x14ac:dyDescent="0.3">
      <c r="A13526">
        <v>202122</v>
      </c>
      <c r="B13526" t="s">
        <v>820</v>
      </c>
      <c r="C13526" t="s">
        <v>821</v>
      </c>
      <c r="D13526" t="s">
        <v>822</v>
      </c>
      <c r="E13526" t="s">
        <v>823</v>
      </c>
      <c r="F13526" t="s">
        <v>876</v>
      </c>
      <c r="G13526" t="s">
        <v>877</v>
      </c>
      <c r="H13526" t="s">
        <v>1158</v>
      </c>
      <c r="I13526">
        <v>868</v>
      </c>
      <c r="J13526" t="s">
        <v>1159</v>
      </c>
      <c r="K13526" t="s">
        <v>835</v>
      </c>
      <c r="L13526" t="s">
        <v>840</v>
      </c>
      <c r="M13526" t="s">
        <v>829</v>
      </c>
      <c r="N13526" t="s">
        <v>829</v>
      </c>
      <c r="O13526" t="s">
        <v>829</v>
      </c>
      <c r="P13526" t="s">
        <v>829</v>
      </c>
      <c r="Q13526" t="s">
        <v>829</v>
      </c>
      <c r="R13526" t="s">
        <v>829</v>
      </c>
      <c r="S13526">
        <v>0</v>
      </c>
      <c r="T13526" t="s">
        <v>829</v>
      </c>
      <c r="U13526" t="s">
        <v>829</v>
      </c>
      <c r="V13526" t="s">
        <v>834</v>
      </c>
    </row>
    <row r="13527" spans="1:22" x14ac:dyDescent="0.3">
      <c r="A13527">
        <v>202223</v>
      </c>
      <c r="B13527" t="s">
        <v>820</v>
      </c>
      <c r="C13527" t="s">
        <v>821</v>
      </c>
      <c r="D13527" t="s">
        <v>822</v>
      </c>
      <c r="E13527" t="s">
        <v>823</v>
      </c>
      <c r="F13527" t="s">
        <v>876</v>
      </c>
      <c r="G13527" t="s">
        <v>877</v>
      </c>
      <c r="H13527" t="s">
        <v>1158</v>
      </c>
      <c r="I13527">
        <v>868</v>
      </c>
      <c r="J13527" t="s">
        <v>1159</v>
      </c>
      <c r="K13527" t="s">
        <v>835</v>
      </c>
      <c r="L13527" t="s">
        <v>840</v>
      </c>
      <c r="M13527" t="s">
        <v>829</v>
      </c>
      <c r="N13527" t="s">
        <v>829</v>
      </c>
      <c r="O13527" t="s">
        <v>829</v>
      </c>
      <c r="P13527" t="s">
        <v>829</v>
      </c>
      <c r="Q13527" t="s">
        <v>829</v>
      </c>
      <c r="R13527" t="s">
        <v>829</v>
      </c>
      <c r="S13527">
        <v>0</v>
      </c>
      <c r="T13527" t="s">
        <v>829</v>
      </c>
      <c r="U13527" t="s">
        <v>829</v>
      </c>
      <c r="V13527" t="s">
        <v>834</v>
      </c>
    </row>
    <row r="13528" spans="1:22" x14ac:dyDescent="0.3">
      <c r="A13528">
        <v>202324</v>
      </c>
      <c r="B13528" t="s">
        <v>820</v>
      </c>
      <c r="C13528" t="s">
        <v>821</v>
      </c>
      <c r="D13528" t="s">
        <v>822</v>
      </c>
      <c r="E13528" t="s">
        <v>823</v>
      </c>
      <c r="F13528" t="s">
        <v>876</v>
      </c>
      <c r="G13528" t="s">
        <v>877</v>
      </c>
      <c r="H13528" t="s">
        <v>1158</v>
      </c>
      <c r="I13528">
        <v>868</v>
      </c>
      <c r="J13528" t="s">
        <v>1159</v>
      </c>
      <c r="K13528" t="s">
        <v>835</v>
      </c>
      <c r="L13528" t="s">
        <v>840</v>
      </c>
      <c r="M13528" t="s">
        <v>829</v>
      </c>
      <c r="N13528" t="s">
        <v>829</v>
      </c>
      <c r="O13528" t="s">
        <v>829</v>
      </c>
      <c r="P13528" t="s">
        <v>829</v>
      </c>
      <c r="Q13528" t="s">
        <v>829</v>
      </c>
      <c r="R13528" t="s">
        <v>829</v>
      </c>
      <c r="S13528">
        <v>0</v>
      </c>
      <c r="T13528" t="s">
        <v>829</v>
      </c>
      <c r="U13528" t="s">
        <v>829</v>
      </c>
      <c r="V13528" t="s">
        <v>834</v>
      </c>
    </row>
    <row r="13529" spans="1:22" x14ac:dyDescent="0.3">
      <c r="A13529">
        <v>202122</v>
      </c>
      <c r="B13529" t="s">
        <v>820</v>
      </c>
      <c r="C13529" t="s">
        <v>821</v>
      </c>
      <c r="D13529" t="s">
        <v>822</v>
      </c>
      <c r="E13529" t="s">
        <v>823</v>
      </c>
      <c r="F13529" t="s">
        <v>876</v>
      </c>
      <c r="G13529" t="s">
        <v>877</v>
      </c>
      <c r="H13529" t="s">
        <v>1158</v>
      </c>
      <c r="I13529">
        <v>868</v>
      </c>
      <c r="J13529" t="s">
        <v>1159</v>
      </c>
      <c r="K13529" t="s">
        <v>835</v>
      </c>
      <c r="L13529" t="s">
        <v>841</v>
      </c>
      <c r="M13529" t="s">
        <v>829</v>
      </c>
      <c r="N13529" t="s">
        <v>829</v>
      </c>
      <c r="O13529" t="s">
        <v>829</v>
      </c>
      <c r="P13529" t="s">
        <v>829</v>
      </c>
      <c r="Q13529" t="s">
        <v>829</v>
      </c>
      <c r="R13529" t="s">
        <v>829</v>
      </c>
      <c r="S13529">
        <v>70000069</v>
      </c>
      <c r="T13529" t="s">
        <v>829</v>
      </c>
      <c r="U13529" t="s">
        <v>829</v>
      </c>
      <c r="V13529" t="s">
        <v>834</v>
      </c>
    </row>
    <row r="13530" spans="1:22" x14ac:dyDescent="0.3">
      <c r="A13530">
        <v>202223</v>
      </c>
      <c r="B13530" t="s">
        <v>820</v>
      </c>
      <c r="C13530" t="s">
        <v>821</v>
      </c>
      <c r="D13530" t="s">
        <v>822</v>
      </c>
      <c r="E13530" t="s">
        <v>823</v>
      </c>
      <c r="F13530" t="s">
        <v>876</v>
      </c>
      <c r="G13530" t="s">
        <v>877</v>
      </c>
      <c r="H13530" t="s">
        <v>1158</v>
      </c>
      <c r="I13530">
        <v>868</v>
      </c>
      <c r="J13530" t="s">
        <v>1159</v>
      </c>
      <c r="K13530" t="s">
        <v>835</v>
      </c>
      <c r="L13530" t="s">
        <v>841</v>
      </c>
      <c r="M13530" t="s">
        <v>829</v>
      </c>
      <c r="N13530" t="s">
        <v>829</v>
      </c>
      <c r="O13530" t="s">
        <v>829</v>
      </c>
      <c r="P13530" t="s">
        <v>829</v>
      </c>
      <c r="Q13530" t="s">
        <v>829</v>
      </c>
      <c r="R13530" t="s">
        <v>829</v>
      </c>
      <c r="S13530">
        <v>70926130</v>
      </c>
      <c r="T13530" t="s">
        <v>829</v>
      </c>
      <c r="U13530" t="s">
        <v>829</v>
      </c>
      <c r="V13530" t="s">
        <v>834</v>
      </c>
    </row>
    <row r="13531" spans="1:22" x14ac:dyDescent="0.3">
      <c r="A13531">
        <v>202324</v>
      </c>
      <c r="B13531" t="s">
        <v>820</v>
      </c>
      <c r="C13531" t="s">
        <v>821</v>
      </c>
      <c r="D13531" t="s">
        <v>822</v>
      </c>
      <c r="E13531" t="s">
        <v>823</v>
      </c>
      <c r="F13531" t="s">
        <v>876</v>
      </c>
      <c r="G13531" t="s">
        <v>877</v>
      </c>
      <c r="H13531" t="s">
        <v>1158</v>
      </c>
      <c r="I13531">
        <v>868</v>
      </c>
      <c r="J13531" t="s">
        <v>1159</v>
      </c>
      <c r="K13531" t="s">
        <v>835</v>
      </c>
      <c r="L13531" t="s">
        <v>841</v>
      </c>
      <c r="M13531" t="s">
        <v>829</v>
      </c>
      <c r="N13531" t="s">
        <v>829</v>
      </c>
      <c r="O13531" t="s">
        <v>829</v>
      </c>
      <c r="P13531" t="s">
        <v>829</v>
      </c>
      <c r="Q13531" t="s">
        <v>829</v>
      </c>
      <c r="R13531" t="s">
        <v>829</v>
      </c>
      <c r="S13531">
        <v>76361862</v>
      </c>
      <c r="T13531" t="s">
        <v>829</v>
      </c>
      <c r="U13531" t="s">
        <v>829</v>
      </c>
      <c r="V13531" t="s">
        <v>834</v>
      </c>
    </row>
    <row r="13532" spans="1:22" x14ac:dyDescent="0.3">
      <c r="A13532">
        <v>202122</v>
      </c>
      <c r="B13532" t="s">
        <v>820</v>
      </c>
      <c r="C13532" t="s">
        <v>821</v>
      </c>
      <c r="D13532" t="s">
        <v>822</v>
      </c>
      <c r="E13532" t="s">
        <v>823</v>
      </c>
      <c r="F13532" t="s">
        <v>876</v>
      </c>
      <c r="G13532" t="s">
        <v>877</v>
      </c>
      <c r="H13532" t="s">
        <v>1158</v>
      </c>
      <c r="I13532">
        <v>868</v>
      </c>
      <c r="J13532" t="s">
        <v>1159</v>
      </c>
      <c r="K13532" t="s">
        <v>842</v>
      </c>
      <c r="L13532" t="s">
        <v>238</v>
      </c>
      <c r="M13532" t="s">
        <v>829</v>
      </c>
      <c r="N13532" t="s">
        <v>829</v>
      </c>
      <c r="O13532" t="s">
        <v>829</v>
      </c>
      <c r="P13532" t="s">
        <v>829</v>
      </c>
      <c r="Q13532" t="s">
        <v>829</v>
      </c>
      <c r="R13532" t="s">
        <v>829</v>
      </c>
      <c r="S13532">
        <v>543962</v>
      </c>
      <c r="T13532">
        <v>185135</v>
      </c>
      <c r="U13532">
        <v>358827</v>
      </c>
      <c r="V13532">
        <v>15</v>
      </c>
    </row>
    <row r="13533" spans="1:22" x14ac:dyDescent="0.3">
      <c r="A13533">
        <v>202223</v>
      </c>
      <c r="B13533" t="s">
        <v>820</v>
      </c>
      <c r="C13533" t="s">
        <v>821</v>
      </c>
      <c r="D13533" t="s">
        <v>822</v>
      </c>
      <c r="E13533" t="s">
        <v>823</v>
      </c>
      <c r="F13533" t="s">
        <v>876</v>
      </c>
      <c r="G13533" t="s">
        <v>877</v>
      </c>
      <c r="H13533" t="s">
        <v>1158</v>
      </c>
      <c r="I13533">
        <v>868</v>
      </c>
      <c r="J13533" t="s">
        <v>1159</v>
      </c>
      <c r="K13533" t="s">
        <v>842</v>
      </c>
      <c r="L13533" t="s">
        <v>238</v>
      </c>
      <c r="M13533" t="s">
        <v>829</v>
      </c>
      <c r="N13533" t="s">
        <v>829</v>
      </c>
      <c r="O13533" t="s">
        <v>829</v>
      </c>
      <c r="P13533" t="s">
        <v>829</v>
      </c>
      <c r="Q13533" t="s">
        <v>829</v>
      </c>
      <c r="R13533" t="s">
        <v>829</v>
      </c>
      <c r="S13533">
        <v>572996</v>
      </c>
      <c r="T13533">
        <v>216062</v>
      </c>
      <c r="U13533">
        <v>356933</v>
      </c>
      <c r="V13533">
        <v>15</v>
      </c>
    </row>
    <row r="13534" spans="1:22" x14ac:dyDescent="0.3">
      <c r="A13534">
        <v>202324</v>
      </c>
      <c r="B13534" t="s">
        <v>820</v>
      </c>
      <c r="C13534" t="s">
        <v>821</v>
      </c>
      <c r="D13534" t="s">
        <v>822</v>
      </c>
      <c r="E13534" t="s">
        <v>823</v>
      </c>
      <c r="F13534" t="s">
        <v>876</v>
      </c>
      <c r="G13534" t="s">
        <v>877</v>
      </c>
      <c r="H13534" t="s">
        <v>1158</v>
      </c>
      <c r="I13534">
        <v>868</v>
      </c>
      <c r="J13534" t="s">
        <v>1159</v>
      </c>
      <c r="K13534" t="s">
        <v>842</v>
      </c>
      <c r="L13534" t="s">
        <v>238</v>
      </c>
      <c r="M13534" t="s">
        <v>829</v>
      </c>
      <c r="N13534" t="s">
        <v>829</v>
      </c>
      <c r="O13534" t="s">
        <v>829</v>
      </c>
      <c r="P13534" t="s">
        <v>829</v>
      </c>
      <c r="Q13534" t="s">
        <v>829</v>
      </c>
      <c r="R13534" t="s">
        <v>829</v>
      </c>
      <c r="S13534">
        <v>1111266</v>
      </c>
      <c r="T13534">
        <v>749051</v>
      </c>
      <c r="U13534">
        <v>362215</v>
      </c>
      <c r="V13534">
        <v>15</v>
      </c>
    </row>
    <row r="13535" spans="1:22" x14ac:dyDescent="0.3">
      <c r="A13535">
        <v>202122</v>
      </c>
      <c r="B13535" t="s">
        <v>820</v>
      </c>
      <c r="C13535" t="s">
        <v>821</v>
      </c>
      <c r="D13535" t="s">
        <v>822</v>
      </c>
      <c r="E13535" t="s">
        <v>823</v>
      </c>
      <c r="F13535" t="s">
        <v>876</v>
      </c>
      <c r="G13535" t="s">
        <v>877</v>
      </c>
      <c r="H13535" t="s">
        <v>1158</v>
      </c>
      <c r="I13535">
        <v>868</v>
      </c>
      <c r="J13535" t="s">
        <v>1159</v>
      </c>
      <c r="K13535" t="s">
        <v>842</v>
      </c>
      <c r="L13535" t="s">
        <v>240</v>
      </c>
      <c r="M13535" t="s">
        <v>829</v>
      </c>
      <c r="N13535" t="s">
        <v>829</v>
      </c>
      <c r="O13535" t="s">
        <v>829</v>
      </c>
      <c r="P13535" t="s">
        <v>829</v>
      </c>
      <c r="Q13535" t="s">
        <v>829</v>
      </c>
      <c r="R13535" t="s">
        <v>829</v>
      </c>
      <c r="S13535">
        <v>386077</v>
      </c>
      <c r="T13535">
        <v>15494</v>
      </c>
      <c r="U13535">
        <v>370583</v>
      </c>
      <c r="V13535">
        <v>15</v>
      </c>
    </row>
    <row r="13536" spans="1:22" x14ac:dyDescent="0.3">
      <c r="A13536">
        <v>202223</v>
      </c>
      <c r="B13536" t="s">
        <v>820</v>
      </c>
      <c r="C13536" t="s">
        <v>821</v>
      </c>
      <c r="D13536" t="s">
        <v>822</v>
      </c>
      <c r="E13536" t="s">
        <v>823</v>
      </c>
      <c r="F13536" t="s">
        <v>876</v>
      </c>
      <c r="G13536" t="s">
        <v>877</v>
      </c>
      <c r="H13536" t="s">
        <v>1158</v>
      </c>
      <c r="I13536">
        <v>868</v>
      </c>
      <c r="J13536" t="s">
        <v>1159</v>
      </c>
      <c r="K13536" t="s">
        <v>842</v>
      </c>
      <c r="L13536" t="s">
        <v>240</v>
      </c>
      <c r="M13536" t="s">
        <v>829</v>
      </c>
      <c r="N13536" t="s">
        <v>829</v>
      </c>
      <c r="O13536" t="s">
        <v>829</v>
      </c>
      <c r="P13536" t="s">
        <v>829</v>
      </c>
      <c r="Q13536" t="s">
        <v>829</v>
      </c>
      <c r="R13536" t="s">
        <v>829</v>
      </c>
      <c r="S13536">
        <v>417769</v>
      </c>
      <c r="T13536">
        <v>0</v>
      </c>
      <c r="U13536">
        <v>417769</v>
      </c>
      <c r="V13536">
        <v>17</v>
      </c>
    </row>
    <row r="13537" spans="1:22" x14ac:dyDescent="0.3">
      <c r="A13537">
        <v>202324</v>
      </c>
      <c r="B13537" t="s">
        <v>820</v>
      </c>
      <c r="C13537" t="s">
        <v>821</v>
      </c>
      <c r="D13537" t="s">
        <v>822</v>
      </c>
      <c r="E13537" t="s">
        <v>823</v>
      </c>
      <c r="F13537" t="s">
        <v>876</v>
      </c>
      <c r="G13537" t="s">
        <v>877</v>
      </c>
      <c r="H13537" t="s">
        <v>1158</v>
      </c>
      <c r="I13537">
        <v>868</v>
      </c>
      <c r="J13537" t="s">
        <v>1159</v>
      </c>
      <c r="K13537" t="s">
        <v>842</v>
      </c>
      <c r="L13537" t="s">
        <v>240</v>
      </c>
      <c r="M13537" t="s">
        <v>829</v>
      </c>
      <c r="N13537" t="s">
        <v>829</v>
      </c>
      <c r="O13537" t="s">
        <v>829</v>
      </c>
      <c r="P13537" t="s">
        <v>829</v>
      </c>
      <c r="Q13537" t="s">
        <v>829</v>
      </c>
      <c r="R13537" t="s">
        <v>829</v>
      </c>
      <c r="S13537">
        <v>390638</v>
      </c>
      <c r="T13537">
        <v>0</v>
      </c>
      <c r="U13537">
        <v>390638</v>
      </c>
      <c r="V13537">
        <v>16</v>
      </c>
    </row>
    <row r="13538" spans="1:22" x14ac:dyDescent="0.3">
      <c r="A13538">
        <v>202122</v>
      </c>
      <c r="B13538" t="s">
        <v>820</v>
      </c>
      <c r="C13538" t="s">
        <v>821</v>
      </c>
      <c r="D13538" t="s">
        <v>822</v>
      </c>
      <c r="E13538" t="s">
        <v>823</v>
      </c>
      <c r="F13538" t="s">
        <v>876</v>
      </c>
      <c r="G13538" t="s">
        <v>877</v>
      </c>
      <c r="H13538" t="s">
        <v>1158</v>
      </c>
      <c r="I13538">
        <v>868</v>
      </c>
      <c r="J13538" t="s">
        <v>1159</v>
      </c>
      <c r="K13538" t="s">
        <v>842</v>
      </c>
      <c r="L13538" t="s">
        <v>843</v>
      </c>
      <c r="M13538" t="s">
        <v>829</v>
      </c>
      <c r="N13538" t="s">
        <v>829</v>
      </c>
      <c r="O13538" t="s">
        <v>829</v>
      </c>
      <c r="P13538" t="s">
        <v>829</v>
      </c>
      <c r="Q13538" t="s">
        <v>829</v>
      </c>
      <c r="R13538" t="s">
        <v>829</v>
      </c>
      <c r="S13538">
        <v>119903</v>
      </c>
      <c r="T13538">
        <v>75762</v>
      </c>
      <c r="U13538">
        <v>44141</v>
      </c>
      <c r="V13538">
        <v>2</v>
      </c>
    </row>
    <row r="13539" spans="1:22" x14ac:dyDescent="0.3">
      <c r="A13539">
        <v>202223</v>
      </c>
      <c r="B13539" t="s">
        <v>820</v>
      </c>
      <c r="C13539" t="s">
        <v>821</v>
      </c>
      <c r="D13539" t="s">
        <v>822</v>
      </c>
      <c r="E13539" t="s">
        <v>823</v>
      </c>
      <c r="F13539" t="s">
        <v>876</v>
      </c>
      <c r="G13539" t="s">
        <v>877</v>
      </c>
      <c r="H13539" t="s">
        <v>1158</v>
      </c>
      <c r="I13539">
        <v>868</v>
      </c>
      <c r="J13539" t="s">
        <v>1159</v>
      </c>
      <c r="K13539" t="s">
        <v>842</v>
      </c>
      <c r="L13539" t="s">
        <v>843</v>
      </c>
      <c r="M13539" t="s">
        <v>829</v>
      </c>
      <c r="N13539" t="s">
        <v>829</v>
      </c>
      <c r="O13539" t="s">
        <v>829</v>
      </c>
      <c r="P13539" t="s">
        <v>829</v>
      </c>
      <c r="Q13539" t="s">
        <v>829</v>
      </c>
      <c r="R13539" t="s">
        <v>829</v>
      </c>
      <c r="S13539">
        <v>23554</v>
      </c>
      <c r="T13539">
        <v>0</v>
      </c>
      <c r="U13539">
        <v>23554</v>
      </c>
      <c r="V13539">
        <v>1</v>
      </c>
    </row>
    <row r="13540" spans="1:22" x14ac:dyDescent="0.3">
      <c r="A13540">
        <v>202324</v>
      </c>
      <c r="B13540" t="s">
        <v>820</v>
      </c>
      <c r="C13540" t="s">
        <v>821</v>
      </c>
      <c r="D13540" t="s">
        <v>822</v>
      </c>
      <c r="E13540" t="s">
        <v>823</v>
      </c>
      <c r="F13540" t="s">
        <v>876</v>
      </c>
      <c r="G13540" t="s">
        <v>877</v>
      </c>
      <c r="H13540" t="s">
        <v>1158</v>
      </c>
      <c r="I13540">
        <v>868</v>
      </c>
      <c r="J13540" t="s">
        <v>1159</v>
      </c>
      <c r="K13540" t="s">
        <v>842</v>
      </c>
      <c r="L13540" t="s">
        <v>843</v>
      </c>
      <c r="M13540" t="s">
        <v>829</v>
      </c>
      <c r="N13540" t="s">
        <v>829</v>
      </c>
      <c r="O13540" t="s">
        <v>829</v>
      </c>
      <c r="P13540" t="s">
        <v>829</v>
      </c>
      <c r="Q13540" t="s">
        <v>829</v>
      </c>
      <c r="R13540" t="s">
        <v>829</v>
      </c>
      <c r="S13540">
        <v>29426</v>
      </c>
      <c r="T13540">
        <v>0</v>
      </c>
      <c r="U13540">
        <v>29426</v>
      </c>
      <c r="V13540">
        <v>1</v>
      </c>
    </row>
    <row r="13541" spans="1:22" x14ac:dyDescent="0.3">
      <c r="A13541">
        <v>202122</v>
      </c>
      <c r="B13541" t="s">
        <v>820</v>
      </c>
      <c r="C13541" t="s">
        <v>821</v>
      </c>
      <c r="D13541" t="s">
        <v>822</v>
      </c>
      <c r="E13541" t="s">
        <v>823</v>
      </c>
      <c r="F13541" t="s">
        <v>876</v>
      </c>
      <c r="G13541" t="s">
        <v>877</v>
      </c>
      <c r="H13541" t="s">
        <v>1158</v>
      </c>
      <c r="I13541">
        <v>868</v>
      </c>
      <c r="J13541" t="s">
        <v>1159</v>
      </c>
      <c r="K13541" t="s">
        <v>842</v>
      </c>
      <c r="L13541" t="s">
        <v>249</v>
      </c>
      <c r="M13541">
        <v>0</v>
      </c>
      <c r="N13541">
        <v>31803</v>
      </c>
      <c r="O13541">
        <v>101841</v>
      </c>
      <c r="P13541">
        <v>1414632</v>
      </c>
      <c r="Q13541">
        <v>20000</v>
      </c>
      <c r="R13541" t="s">
        <v>829</v>
      </c>
      <c r="S13541">
        <v>1568276</v>
      </c>
      <c r="T13541">
        <v>43427</v>
      </c>
      <c r="U13541">
        <v>1524849</v>
      </c>
      <c r="V13541">
        <v>63</v>
      </c>
    </row>
    <row r="13542" spans="1:22" x14ac:dyDescent="0.3">
      <c r="A13542">
        <v>202223</v>
      </c>
      <c r="B13542" t="s">
        <v>820</v>
      </c>
      <c r="C13542" t="s">
        <v>821</v>
      </c>
      <c r="D13542" t="s">
        <v>822</v>
      </c>
      <c r="E13542" t="s">
        <v>823</v>
      </c>
      <c r="F13542" t="s">
        <v>876</v>
      </c>
      <c r="G13542" t="s">
        <v>877</v>
      </c>
      <c r="H13542" t="s">
        <v>1158</v>
      </c>
      <c r="I13542">
        <v>868</v>
      </c>
      <c r="J13542" t="s">
        <v>1159</v>
      </c>
      <c r="K13542" t="s">
        <v>842</v>
      </c>
      <c r="L13542" t="s">
        <v>249</v>
      </c>
      <c r="M13542">
        <v>0</v>
      </c>
      <c r="N13542">
        <v>53440</v>
      </c>
      <c r="O13542">
        <v>142686</v>
      </c>
      <c r="P13542">
        <v>1481462</v>
      </c>
      <c r="Q13542">
        <v>0</v>
      </c>
      <c r="R13542" t="s">
        <v>829</v>
      </c>
      <c r="S13542">
        <v>1677588</v>
      </c>
      <c r="T13542">
        <v>176</v>
      </c>
      <c r="U13542">
        <v>1677413</v>
      </c>
      <c r="V13542">
        <v>70</v>
      </c>
    </row>
    <row r="13543" spans="1:22" x14ac:dyDescent="0.3">
      <c r="A13543">
        <v>202324</v>
      </c>
      <c r="B13543" t="s">
        <v>820</v>
      </c>
      <c r="C13543" t="s">
        <v>821</v>
      </c>
      <c r="D13543" t="s">
        <v>822</v>
      </c>
      <c r="E13543" t="s">
        <v>823</v>
      </c>
      <c r="F13543" t="s">
        <v>876</v>
      </c>
      <c r="G13543" t="s">
        <v>877</v>
      </c>
      <c r="H13543" t="s">
        <v>1158</v>
      </c>
      <c r="I13543">
        <v>868</v>
      </c>
      <c r="J13543" t="s">
        <v>1159</v>
      </c>
      <c r="K13543" t="s">
        <v>842</v>
      </c>
      <c r="L13543" t="s">
        <v>249</v>
      </c>
      <c r="M13543">
        <v>0</v>
      </c>
      <c r="N13543">
        <v>69470</v>
      </c>
      <c r="O13543">
        <v>106616</v>
      </c>
      <c r="P13543">
        <v>1926312</v>
      </c>
      <c r="Q13543">
        <v>0</v>
      </c>
      <c r="R13543" t="s">
        <v>829</v>
      </c>
      <c r="S13543">
        <v>2102398</v>
      </c>
      <c r="T13543">
        <v>54774</v>
      </c>
      <c r="U13543">
        <v>2047624</v>
      </c>
      <c r="V13543">
        <v>84</v>
      </c>
    </row>
    <row r="13544" spans="1:22" x14ac:dyDescent="0.3">
      <c r="A13544">
        <v>202122</v>
      </c>
      <c r="B13544" t="s">
        <v>820</v>
      </c>
      <c r="C13544" t="s">
        <v>821</v>
      </c>
      <c r="D13544" t="s">
        <v>822</v>
      </c>
      <c r="E13544" t="s">
        <v>823</v>
      </c>
      <c r="F13544" t="s">
        <v>876</v>
      </c>
      <c r="G13544" t="s">
        <v>877</v>
      </c>
      <c r="H13544" t="s">
        <v>1158</v>
      </c>
      <c r="I13544">
        <v>868</v>
      </c>
      <c r="J13544" t="s">
        <v>1159</v>
      </c>
      <c r="K13544" t="s">
        <v>842</v>
      </c>
      <c r="L13544" t="s">
        <v>844</v>
      </c>
      <c r="M13544">
        <v>2048</v>
      </c>
      <c r="N13544">
        <v>133399</v>
      </c>
      <c r="O13544">
        <v>501142</v>
      </c>
      <c r="P13544">
        <v>0</v>
      </c>
      <c r="Q13544">
        <v>0</v>
      </c>
      <c r="R13544" t="s">
        <v>829</v>
      </c>
      <c r="S13544">
        <v>636589</v>
      </c>
      <c r="T13544">
        <v>19877</v>
      </c>
      <c r="U13544">
        <v>616712</v>
      </c>
      <c r="V13544">
        <v>26</v>
      </c>
    </row>
    <row r="13545" spans="1:22" x14ac:dyDescent="0.3">
      <c r="A13545">
        <v>202223</v>
      </c>
      <c r="B13545" t="s">
        <v>820</v>
      </c>
      <c r="C13545" t="s">
        <v>821</v>
      </c>
      <c r="D13545" t="s">
        <v>822</v>
      </c>
      <c r="E13545" t="s">
        <v>823</v>
      </c>
      <c r="F13545" t="s">
        <v>876</v>
      </c>
      <c r="G13545" t="s">
        <v>877</v>
      </c>
      <c r="H13545" t="s">
        <v>1158</v>
      </c>
      <c r="I13545">
        <v>868</v>
      </c>
      <c r="J13545" t="s">
        <v>1159</v>
      </c>
      <c r="K13545" t="s">
        <v>842</v>
      </c>
      <c r="L13545" t="s">
        <v>844</v>
      </c>
      <c r="M13545">
        <v>0</v>
      </c>
      <c r="N13545">
        <v>142907</v>
      </c>
      <c r="O13545">
        <v>505725</v>
      </c>
      <c r="P13545">
        <v>0</v>
      </c>
      <c r="Q13545">
        <v>0</v>
      </c>
      <c r="R13545" t="s">
        <v>829</v>
      </c>
      <c r="S13545">
        <v>648631</v>
      </c>
      <c r="T13545">
        <v>0</v>
      </c>
      <c r="U13545">
        <v>648631</v>
      </c>
      <c r="V13545">
        <v>27</v>
      </c>
    </row>
    <row r="13546" spans="1:22" x14ac:dyDescent="0.3">
      <c r="A13546">
        <v>202324</v>
      </c>
      <c r="B13546" t="s">
        <v>820</v>
      </c>
      <c r="C13546" t="s">
        <v>821</v>
      </c>
      <c r="D13546" t="s">
        <v>822</v>
      </c>
      <c r="E13546" t="s">
        <v>823</v>
      </c>
      <c r="F13546" t="s">
        <v>876</v>
      </c>
      <c r="G13546" t="s">
        <v>877</v>
      </c>
      <c r="H13546" t="s">
        <v>1158</v>
      </c>
      <c r="I13546">
        <v>868</v>
      </c>
      <c r="J13546" t="s">
        <v>1159</v>
      </c>
      <c r="K13546" t="s">
        <v>842</v>
      </c>
      <c r="L13546" t="s">
        <v>844</v>
      </c>
      <c r="M13546">
        <v>0</v>
      </c>
      <c r="N13546">
        <v>171037</v>
      </c>
      <c r="O13546">
        <v>641605</v>
      </c>
      <c r="P13546">
        <v>0</v>
      </c>
      <c r="Q13546">
        <v>0</v>
      </c>
      <c r="R13546" t="s">
        <v>829</v>
      </c>
      <c r="S13546">
        <v>812642</v>
      </c>
      <c r="T13546">
        <v>62654</v>
      </c>
      <c r="U13546">
        <v>749988</v>
      </c>
      <c r="V13546">
        <v>31</v>
      </c>
    </row>
    <row r="13547" spans="1:22" x14ac:dyDescent="0.3">
      <c r="A13547">
        <v>202122</v>
      </c>
      <c r="B13547" t="s">
        <v>820</v>
      </c>
      <c r="C13547" t="s">
        <v>821</v>
      </c>
      <c r="D13547" t="s">
        <v>822</v>
      </c>
      <c r="E13547" t="s">
        <v>823</v>
      </c>
      <c r="F13547" t="s">
        <v>876</v>
      </c>
      <c r="G13547" t="s">
        <v>877</v>
      </c>
      <c r="H13547" t="s">
        <v>1158</v>
      </c>
      <c r="I13547">
        <v>868</v>
      </c>
      <c r="J13547" t="s">
        <v>1159</v>
      </c>
      <c r="K13547" t="s">
        <v>842</v>
      </c>
      <c r="L13547" t="s">
        <v>251</v>
      </c>
      <c r="M13547" t="s">
        <v>829</v>
      </c>
      <c r="N13547" t="s">
        <v>829</v>
      </c>
      <c r="O13547">
        <v>0</v>
      </c>
      <c r="P13547">
        <v>167032</v>
      </c>
      <c r="Q13547">
        <v>5000</v>
      </c>
      <c r="R13547">
        <v>0</v>
      </c>
      <c r="S13547">
        <v>172032</v>
      </c>
      <c r="T13547">
        <v>0</v>
      </c>
      <c r="U13547">
        <v>172032</v>
      </c>
      <c r="V13547">
        <v>7</v>
      </c>
    </row>
    <row r="13548" spans="1:22" x14ac:dyDescent="0.3">
      <c r="A13548">
        <v>202223</v>
      </c>
      <c r="B13548" t="s">
        <v>820</v>
      </c>
      <c r="C13548" t="s">
        <v>821</v>
      </c>
      <c r="D13548" t="s">
        <v>822</v>
      </c>
      <c r="E13548" t="s">
        <v>823</v>
      </c>
      <c r="F13548" t="s">
        <v>876</v>
      </c>
      <c r="G13548" t="s">
        <v>877</v>
      </c>
      <c r="H13548" t="s">
        <v>1158</v>
      </c>
      <c r="I13548">
        <v>868</v>
      </c>
      <c r="J13548" t="s">
        <v>1159</v>
      </c>
      <c r="K13548" t="s">
        <v>842</v>
      </c>
      <c r="L13548" t="s">
        <v>251</v>
      </c>
      <c r="M13548" t="s">
        <v>829</v>
      </c>
      <c r="N13548" t="s">
        <v>829</v>
      </c>
      <c r="O13548">
        <v>0</v>
      </c>
      <c r="P13548">
        <v>0</v>
      </c>
      <c r="Q13548">
        <v>0</v>
      </c>
      <c r="R13548">
        <v>301142</v>
      </c>
      <c r="S13548">
        <v>301142</v>
      </c>
      <c r="T13548">
        <v>4446</v>
      </c>
      <c r="U13548">
        <v>296696</v>
      </c>
      <c r="V13548">
        <v>12</v>
      </c>
    </row>
    <row r="13549" spans="1:22" x14ac:dyDescent="0.3">
      <c r="A13549">
        <v>202324</v>
      </c>
      <c r="B13549" t="s">
        <v>820</v>
      </c>
      <c r="C13549" t="s">
        <v>821</v>
      </c>
      <c r="D13549" t="s">
        <v>822</v>
      </c>
      <c r="E13549" t="s">
        <v>823</v>
      </c>
      <c r="F13549" t="s">
        <v>876</v>
      </c>
      <c r="G13549" t="s">
        <v>877</v>
      </c>
      <c r="H13549" t="s">
        <v>1158</v>
      </c>
      <c r="I13549">
        <v>868</v>
      </c>
      <c r="J13549" t="s">
        <v>1159</v>
      </c>
      <c r="K13549" t="s">
        <v>842</v>
      </c>
      <c r="L13549" t="s">
        <v>251</v>
      </c>
      <c r="M13549" t="s">
        <v>829</v>
      </c>
      <c r="N13549" t="s">
        <v>829</v>
      </c>
      <c r="O13549">
        <v>0</v>
      </c>
      <c r="P13549">
        <v>0</v>
      </c>
      <c r="Q13549">
        <v>0</v>
      </c>
      <c r="R13549">
        <v>358739</v>
      </c>
      <c r="S13549">
        <v>358739</v>
      </c>
      <c r="T13549">
        <v>1381</v>
      </c>
      <c r="U13549">
        <v>357358</v>
      </c>
      <c r="V13549">
        <v>15</v>
      </c>
    </row>
    <row r="13550" spans="1:22" x14ac:dyDescent="0.3">
      <c r="A13550">
        <v>202122</v>
      </c>
      <c r="B13550" t="s">
        <v>820</v>
      </c>
      <c r="C13550" t="s">
        <v>821</v>
      </c>
      <c r="D13550" t="s">
        <v>822</v>
      </c>
      <c r="E13550" t="s">
        <v>823</v>
      </c>
      <c r="F13550" t="s">
        <v>876</v>
      </c>
      <c r="G13550" t="s">
        <v>877</v>
      </c>
      <c r="H13550" t="s">
        <v>1158</v>
      </c>
      <c r="I13550">
        <v>868</v>
      </c>
      <c r="J13550" t="s">
        <v>1159</v>
      </c>
      <c r="K13550" t="s">
        <v>842</v>
      </c>
      <c r="L13550" t="s">
        <v>253</v>
      </c>
      <c r="M13550" t="s">
        <v>829</v>
      </c>
      <c r="N13550" t="s">
        <v>829</v>
      </c>
      <c r="O13550">
        <v>0</v>
      </c>
      <c r="P13550">
        <v>0</v>
      </c>
      <c r="Q13550">
        <v>0</v>
      </c>
      <c r="R13550">
        <v>220275</v>
      </c>
      <c r="S13550">
        <v>220275</v>
      </c>
      <c r="T13550">
        <v>0</v>
      </c>
      <c r="U13550">
        <v>220275</v>
      </c>
      <c r="V13550">
        <v>9</v>
      </c>
    </row>
    <row r="13551" spans="1:22" x14ac:dyDescent="0.3">
      <c r="A13551">
        <v>202223</v>
      </c>
      <c r="B13551" t="s">
        <v>820</v>
      </c>
      <c r="C13551" t="s">
        <v>821</v>
      </c>
      <c r="D13551" t="s">
        <v>822</v>
      </c>
      <c r="E13551" t="s">
        <v>823</v>
      </c>
      <c r="F13551" t="s">
        <v>876</v>
      </c>
      <c r="G13551" t="s">
        <v>877</v>
      </c>
      <c r="H13551" t="s">
        <v>1158</v>
      </c>
      <c r="I13551">
        <v>868</v>
      </c>
      <c r="J13551" t="s">
        <v>1159</v>
      </c>
      <c r="K13551" t="s">
        <v>842</v>
      </c>
      <c r="L13551" t="s">
        <v>253</v>
      </c>
      <c r="M13551" t="s">
        <v>829</v>
      </c>
      <c r="N13551" t="s">
        <v>829</v>
      </c>
      <c r="O13551">
        <v>0</v>
      </c>
      <c r="P13551">
        <v>0</v>
      </c>
      <c r="Q13551">
        <v>0</v>
      </c>
      <c r="R13551">
        <v>197676</v>
      </c>
      <c r="S13551">
        <v>197676</v>
      </c>
      <c r="T13551">
        <v>0</v>
      </c>
      <c r="U13551">
        <v>197676</v>
      </c>
      <c r="V13551">
        <v>8</v>
      </c>
    </row>
    <row r="13552" spans="1:22" x14ac:dyDescent="0.3">
      <c r="A13552">
        <v>202324</v>
      </c>
      <c r="B13552" t="s">
        <v>820</v>
      </c>
      <c r="C13552" t="s">
        <v>821</v>
      </c>
      <c r="D13552" t="s">
        <v>822</v>
      </c>
      <c r="E13552" t="s">
        <v>823</v>
      </c>
      <c r="F13552" t="s">
        <v>876</v>
      </c>
      <c r="G13552" t="s">
        <v>877</v>
      </c>
      <c r="H13552" t="s">
        <v>1158</v>
      </c>
      <c r="I13552">
        <v>868</v>
      </c>
      <c r="J13552" t="s">
        <v>1159</v>
      </c>
      <c r="K13552" t="s">
        <v>842</v>
      </c>
      <c r="L13552" t="s">
        <v>253</v>
      </c>
      <c r="M13552" t="s">
        <v>829</v>
      </c>
      <c r="N13552" t="s">
        <v>829</v>
      </c>
      <c r="O13552">
        <v>0</v>
      </c>
      <c r="P13552">
        <v>0</v>
      </c>
      <c r="Q13552">
        <v>0</v>
      </c>
      <c r="R13552">
        <v>150227</v>
      </c>
      <c r="S13552">
        <v>150227</v>
      </c>
      <c r="T13552">
        <v>0</v>
      </c>
      <c r="U13552">
        <v>150227</v>
      </c>
      <c r="V13552">
        <v>6</v>
      </c>
    </row>
    <row r="13553" spans="1:22" x14ac:dyDescent="0.3">
      <c r="A13553">
        <v>202122</v>
      </c>
      <c r="B13553" t="s">
        <v>820</v>
      </c>
      <c r="C13553" t="s">
        <v>821</v>
      </c>
      <c r="D13553" t="s">
        <v>822</v>
      </c>
      <c r="E13553" t="s">
        <v>823</v>
      </c>
      <c r="F13553" t="s">
        <v>876</v>
      </c>
      <c r="G13553" t="s">
        <v>877</v>
      </c>
      <c r="H13553" t="s">
        <v>1158</v>
      </c>
      <c r="I13553">
        <v>868</v>
      </c>
      <c r="J13553" t="s">
        <v>1159</v>
      </c>
      <c r="K13553" t="s">
        <v>842</v>
      </c>
      <c r="L13553" t="s">
        <v>845</v>
      </c>
      <c r="M13553" t="s">
        <v>829</v>
      </c>
      <c r="N13553" t="s">
        <v>829</v>
      </c>
      <c r="O13553">
        <v>0</v>
      </c>
      <c r="P13553">
        <v>0</v>
      </c>
      <c r="Q13553">
        <v>0</v>
      </c>
      <c r="R13553">
        <v>3496</v>
      </c>
      <c r="S13553">
        <v>3496</v>
      </c>
      <c r="T13553">
        <v>0</v>
      </c>
      <c r="U13553">
        <v>3496</v>
      </c>
      <c r="V13553">
        <v>0</v>
      </c>
    </row>
    <row r="13554" spans="1:22" x14ac:dyDescent="0.3">
      <c r="A13554">
        <v>202223</v>
      </c>
      <c r="B13554" t="s">
        <v>820</v>
      </c>
      <c r="C13554" t="s">
        <v>821</v>
      </c>
      <c r="D13554" t="s">
        <v>822</v>
      </c>
      <c r="E13554" t="s">
        <v>823</v>
      </c>
      <c r="F13554" t="s">
        <v>876</v>
      </c>
      <c r="G13554" t="s">
        <v>877</v>
      </c>
      <c r="H13554" t="s">
        <v>1158</v>
      </c>
      <c r="I13554">
        <v>868</v>
      </c>
      <c r="J13554" t="s">
        <v>1159</v>
      </c>
      <c r="K13554" t="s">
        <v>842</v>
      </c>
      <c r="L13554" t="s">
        <v>845</v>
      </c>
      <c r="M13554" t="s">
        <v>829</v>
      </c>
      <c r="N13554" t="s">
        <v>829</v>
      </c>
      <c r="O13554">
        <v>0</v>
      </c>
      <c r="P13554">
        <v>0</v>
      </c>
      <c r="Q13554">
        <v>0</v>
      </c>
      <c r="R13554">
        <v>1355</v>
      </c>
      <c r="S13554">
        <v>1355</v>
      </c>
      <c r="T13554">
        <v>0</v>
      </c>
      <c r="U13554">
        <v>1355</v>
      </c>
      <c r="V13554">
        <v>0</v>
      </c>
    </row>
    <row r="13555" spans="1:22" x14ac:dyDescent="0.3">
      <c r="A13555">
        <v>202324</v>
      </c>
      <c r="B13555" t="s">
        <v>820</v>
      </c>
      <c r="C13555" t="s">
        <v>821</v>
      </c>
      <c r="D13555" t="s">
        <v>822</v>
      </c>
      <c r="E13555" t="s">
        <v>823</v>
      </c>
      <c r="F13555" t="s">
        <v>876</v>
      </c>
      <c r="G13555" t="s">
        <v>877</v>
      </c>
      <c r="H13555" t="s">
        <v>1158</v>
      </c>
      <c r="I13555">
        <v>868</v>
      </c>
      <c r="J13555" t="s">
        <v>1159</v>
      </c>
      <c r="K13555" t="s">
        <v>842</v>
      </c>
      <c r="L13555" t="s">
        <v>845</v>
      </c>
      <c r="M13555" t="s">
        <v>829</v>
      </c>
      <c r="N13555" t="s">
        <v>829</v>
      </c>
      <c r="O13555">
        <v>0</v>
      </c>
      <c r="P13555">
        <v>0</v>
      </c>
      <c r="Q13555">
        <v>0</v>
      </c>
      <c r="R13555">
        <v>0</v>
      </c>
      <c r="S13555">
        <v>0</v>
      </c>
      <c r="T13555">
        <v>0</v>
      </c>
      <c r="U13555">
        <v>0</v>
      </c>
      <c r="V13555">
        <v>0</v>
      </c>
    </row>
    <row r="13556" spans="1:22" x14ac:dyDescent="0.3">
      <c r="A13556">
        <v>202122</v>
      </c>
      <c r="B13556" t="s">
        <v>820</v>
      </c>
      <c r="C13556" t="s">
        <v>821</v>
      </c>
      <c r="D13556" t="s">
        <v>822</v>
      </c>
      <c r="E13556" t="s">
        <v>823</v>
      </c>
      <c r="F13556" t="s">
        <v>866</v>
      </c>
      <c r="G13556" t="s">
        <v>867</v>
      </c>
      <c r="H13556" t="s">
        <v>1160</v>
      </c>
      <c r="I13556">
        <v>344</v>
      </c>
      <c r="J13556" t="s">
        <v>1161</v>
      </c>
      <c r="K13556" t="s">
        <v>828</v>
      </c>
      <c r="L13556" t="s">
        <v>336</v>
      </c>
      <c r="M13556">
        <v>0</v>
      </c>
      <c r="N13556">
        <v>856000</v>
      </c>
      <c r="O13556">
        <v>38500</v>
      </c>
      <c r="P13556">
        <v>13753044</v>
      </c>
      <c r="Q13556">
        <v>0</v>
      </c>
      <c r="R13556" t="s">
        <v>829</v>
      </c>
      <c r="S13556">
        <v>14647544</v>
      </c>
      <c r="T13556" t="s">
        <v>829</v>
      </c>
      <c r="U13556">
        <v>14647544</v>
      </c>
      <c r="V13556">
        <v>538</v>
      </c>
    </row>
    <row r="13557" spans="1:22" x14ac:dyDescent="0.3">
      <c r="A13557">
        <v>202223</v>
      </c>
      <c r="B13557" t="s">
        <v>820</v>
      </c>
      <c r="C13557" t="s">
        <v>821</v>
      </c>
      <c r="D13557" t="s">
        <v>822</v>
      </c>
      <c r="E13557" t="s">
        <v>823</v>
      </c>
      <c r="F13557" t="s">
        <v>866</v>
      </c>
      <c r="G13557" t="s">
        <v>867</v>
      </c>
      <c r="H13557" t="s">
        <v>1160</v>
      </c>
      <c r="I13557">
        <v>344</v>
      </c>
      <c r="J13557" t="s">
        <v>1161</v>
      </c>
      <c r="K13557" t="s">
        <v>828</v>
      </c>
      <c r="L13557" t="s">
        <v>336</v>
      </c>
      <c r="M13557">
        <v>0</v>
      </c>
      <c r="N13557">
        <v>852000</v>
      </c>
      <c r="O13557">
        <v>36000</v>
      </c>
      <c r="P13557">
        <v>15334560</v>
      </c>
      <c r="Q13557">
        <v>0</v>
      </c>
      <c r="R13557" t="s">
        <v>829</v>
      </c>
      <c r="S13557">
        <v>16222560</v>
      </c>
      <c r="T13557" t="s">
        <v>829</v>
      </c>
      <c r="U13557">
        <v>16222560</v>
      </c>
      <c r="V13557">
        <v>592</v>
      </c>
    </row>
    <row r="13558" spans="1:22" x14ac:dyDescent="0.3">
      <c r="A13558">
        <v>202324</v>
      </c>
      <c r="B13558" t="s">
        <v>820</v>
      </c>
      <c r="C13558" t="s">
        <v>821</v>
      </c>
      <c r="D13558" t="s">
        <v>822</v>
      </c>
      <c r="E13558" t="s">
        <v>823</v>
      </c>
      <c r="F13558" t="s">
        <v>866</v>
      </c>
      <c r="G13558" t="s">
        <v>867</v>
      </c>
      <c r="H13558" t="s">
        <v>1160</v>
      </c>
      <c r="I13558">
        <v>344</v>
      </c>
      <c r="J13558" t="s">
        <v>1161</v>
      </c>
      <c r="K13558" t="s">
        <v>828</v>
      </c>
      <c r="L13558" t="s">
        <v>336</v>
      </c>
      <c r="M13558">
        <v>156000</v>
      </c>
      <c r="N13558">
        <v>973333</v>
      </c>
      <c r="O13558">
        <v>52110</v>
      </c>
      <c r="P13558">
        <v>17532570</v>
      </c>
      <c r="Q13558">
        <v>0</v>
      </c>
      <c r="R13558" t="s">
        <v>829</v>
      </c>
      <c r="S13558">
        <v>18714013</v>
      </c>
      <c r="T13558" t="s">
        <v>829</v>
      </c>
      <c r="U13558">
        <v>18714013</v>
      </c>
      <c r="V13558">
        <v>692</v>
      </c>
    </row>
    <row r="13559" spans="1:22" x14ac:dyDescent="0.3">
      <c r="A13559">
        <v>202122</v>
      </c>
      <c r="B13559" t="s">
        <v>820</v>
      </c>
      <c r="C13559" t="s">
        <v>821</v>
      </c>
      <c r="D13559" t="s">
        <v>822</v>
      </c>
      <c r="E13559" t="s">
        <v>823</v>
      </c>
      <c r="F13559" t="s">
        <v>866</v>
      </c>
      <c r="G13559" t="s">
        <v>867</v>
      </c>
      <c r="H13559" t="s">
        <v>1160</v>
      </c>
      <c r="I13559">
        <v>344</v>
      </c>
      <c r="J13559" t="s">
        <v>1161</v>
      </c>
      <c r="K13559" t="s">
        <v>828</v>
      </c>
      <c r="L13559" t="s">
        <v>235</v>
      </c>
      <c r="M13559" t="s">
        <v>829</v>
      </c>
      <c r="N13559">
        <v>42632</v>
      </c>
      <c r="O13559">
        <v>12613</v>
      </c>
      <c r="P13559" t="s">
        <v>829</v>
      </c>
      <c r="Q13559" t="s">
        <v>829</v>
      </c>
      <c r="R13559" t="s">
        <v>829</v>
      </c>
      <c r="S13559">
        <v>55245</v>
      </c>
      <c r="T13559">
        <v>0</v>
      </c>
      <c r="U13559">
        <v>55245</v>
      </c>
      <c r="V13559">
        <v>2</v>
      </c>
    </row>
    <row r="13560" spans="1:22" x14ac:dyDescent="0.3">
      <c r="A13560">
        <v>202223</v>
      </c>
      <c r="B13560" t="s">
        <v>820</v>
      </c>
      <c r="C13560" t="s">
        <v>821</v>
      </c>
      <c r="D13560" t="s">
        <v>822</v>
      </c>
      <c r="E13560" t="s">
        <v>823</v>
      </c>
      <c r="F13560" t="s">
        <v>866</v>
      </c>
      <c r="G13560" t="s">
        <v>867</v>
      </c>
      <c r="H13560" t="s">
        <v>1160</v>
      </c>
      <c r="I13560">
        <v>344</v>
      </c>
      <c r="J13560" t="s">
        <v>1161</v>
      </c>
      <c r="K13560" t="s">
        <v>828</v>
      </c>
      <c r="L13560" t="s">
        <v>235</v>
      </c>
      <c r="M13560" t="s">
        <v>829</v>
      </c>
      <c r="N13560">
        <v>108608</v>
      </c>
      <c r="O13560">
        <v>34499</v>
      </c>
      <c r="P13560" t="s">
        <v>829</v>
      </c>
      <c r="Q13560" t="s">
        <v>829</v>
      </c>
      <c r="R13560" t="s">
        <v>829</v>
      </c>
      <c r="S13560">
        <v>143107</v>
      </c>
      <c r="T13560">
        <v>0</v>
      </c>
      <c r="U13560">
        <v>143107</v>
      </c>
      <c r="V13560">
        <v>5</v>
      </c>
    </row>
    <row r="13561" spans="1:22" x14ac:dyDescent="0.3">
      <c r="A13561">
        <v>202324</v>
      </c>
      <c r="B13561" t="s">
        <v>820</v>
      </c>
      <c r="C13561" t="s">
        <v>821</v>
      </c>
      <c r="D13561" t="s">
        <v>822</v>
      </c>
      <c r="E13561" t="s">
        <v>823</v>
      </c>
      <c r="F13561" t="s">
        <v>866</v>
      </c>
      <c r="G13561" t="s">
        <v>867</v>
      </c>
      <c r="H13561" t="s">
        <v>1160</v>
      </c>
      <c r="I13561">
        <v>344</v>
      </c>
      <c r="J13561" t="s">
        <v>1161</v>
      </c>
      <c r="K13561" t="s">
        <v>828</v>
      </c>
      <c r="L13561" t="s">
        <v>235</v>
      </c>
      <c r="M13561" t="s">
        <v>829</v>
      </c>
      <c r="N13561">
        <v>98902</v>
      </c>
      <c r="O13561">
        <v>32384</v>
      </c>
      <c r="P13561" t="s">
        <v>829</v>
      </c>
      <c r="Q13561" t="s">
        <v>829</v>
      </c>
      <c r="R13561" t="s">
        <v>829</v>
      </c>
      <c r="S13561">
        <v>131286</v>
      </c>
      <c r="T13561">
        <v>0</v>
      </c>
      <c r="U13561">
        <v>131286</v>
      </c>
      <c r="V13561">
        <v>5</v>
      </c>
    </row>
    <row r="13562" spans="1:22" x14ac:dyDescent="0.3">
      <c r="A13562">
        <v>202122</v>
      </c>
      <c r="B13562" t="s">
        <v>820</v>
      </c>
      <c r="C13562" t="s">
        <v>821</v>
      </c>
      <c r="D13562" t="s">
        <v>822</v>
      </c>
      <c r="E13562" t="s">
        <v>823</v>
      </c>
      <c r="F13562" t="s">
        <v>866</v>
      </c>
      <c r="G13562" t="s">
        <v>867</v>
      </c>
      <c r="H13562" t="s">
        <v>1160</v>
      </c>
      <c r="I13562">
        <v>344</v>
      </c>
      <c r="J13562" t="s">
        <v>1161</v>
      </c>
      <c r="K13562" t="s">
        <v>828</v>
      </c>
      <c r="L13562" t="s">
        <v>534</v>
      </c>
      <c r="M13562">
        <v>858392</v>
      </c>
      <c r="N13562">
        <v>4008439</v>
      </c>
      <c r="O13562">
        <v>1112399</v>
      </c>
      <c r="P13562">
        <v>9736727</v>
      </c>
      <c r="Q13562">
        <v>0</v>
      </c>
      <c r="R13562" t="s">
        <v>829</v>
      </c>
      <c r="S13562">
        <v>15715957</v>
      </c>
      <c r="T13562">
        <v>0</v>
      </c>
      <c r="U13562">
        <v>15715957</v>
      </c>
      <c r="V13562">
        <v>213</v>
      </c>
    </row>
    <row r="13563" spans="1:22" x14ac:dyDescent="0.3">
      <c r="A13563">
        <v>202223</v>
      </c>
      <c r="B13563" t="s">
        <v>820</v>
      </c>
      <c r="C13563" t="s">
        <v>821</v>
      </c>
      <c r="D13563" t="s">
        <v>822</v>
      </c>
      <c r="E13563" t="s">
        <v>823</v>
      </c>
      <c r="F13563" t="s">
        <v>866</v>
      </c>
      <c r="G13563" t="s">
        <v>867</v>
      </c>
      <c r="H13563" t="s">
        <v>1160</v>
      </c>
      <c r="I13563">
        <v>344</v>
      </c>
      <c r="J13563" t="s">
        <v>1161</v>
      </c>
      <c r="K13563" t="s">
        <v>828</v>
      </c>
      <c r="L13563" t="s">
        <v>534</v>
      </c>
      <c r="M13563">
        <v>753795</v>
      </c>
      <c r="N13563">
        <v>4909621</v>
      </c>
      <c r="O13563">
        <v>944649</v>
      </c>
      <c r="P13563">
        <v>11941216</v>
      </c>
      <c r="Q13563">
        <v>0</v>
      </c>
      <c r="R13563" t="s">
        <v>829</v>
      </c>
      <c r="S13563">
        <v>18549282</v>
      </c>
      <c r="T13563">
        <v>0</v>
      </c>
      <c r="U13563">
        <v>18549282</v>
      </c>
      <c r="V13563">
        <v>252</v>
      </c>
    </row>
    <row r="13564" spans="1:22" x14ac:dyDescent="0.3">
      <c r="A13564">
        <v>202324</v>
      </c>
      <c r="B13564" t="s">
        <v>820</v>
      </c>
      <c r="C13564" t="s">
        <v>821</v>
      </c>
      <c r="D13564" t="s">
        <v>822</v>
      </c>
      <c r="E13564" t="s">
        <v>823</v>
      </c>
      <c r="F13564" t="s">
        <v>866</v>
      </c>
      <c r="G13564" t="s">
        <v>867</v>
      </c>
      <c r="H13564" t="s">
        <v>1160</v>
      </c>
      <c r="I13564">
        <v>344</v>
      </c>
      <c r="J13564" t="s">
        <v>1161</v>
      </c>
      <c r="K13564" t="s">
        <v>828</v>
      </c>
      <c r="L13564" t="s">
        <v>534</v>
      </c>
      <c r="M13564">
        <v>682504</v>
      </c>
      <c r="N13564">
        <v>6104414</v>
      </c>
      <c r="O13564">
        <v>818219</v>
      </c>
      <c r="P13564">
        <v>12989240</v>
      </c>
      <c r="Q13564">
        <v>0</v>
      </c>
      <c r="R13564" t="s">
        <v>829</v>
      </c>
      <c r="S13564">
        <v>20594377</v>
      </c>
      <c r="T13564">
        <v>0</v>
      </c>
      <c r="U13564">
        <v>20594377</v>
      </c>
      <c r="V13564">
        <v>288</v>
      </c>
    </row>
    <row r="13565" spans="1:22" x14ac:dyDescent="0.3">
      <c r="A13565">
        <v>202122</v>
      </c>
      <c r="B13565" t="s">
        <v>820</v>
      </c>
      <c r="C13565" t="s">
        <v>821</v>
      </c>
      <c r="D13565" t="s">
        <v>822</v>
      </c>
      <c r="E13565" t="s">
        <v>823</v>
      </c>
      <c r="F13565" t="s">
        <v>866</v>
      </c>
      <c r="G13565" t="s">
        <v>867</v>
      </c>
      <c r="H13565" t="s">
        <v>1160</v>
      </c>
      <c r="I13565">
        <v>344</v>
      </c>
      <c r="J13565" t="s">
        <v>1161</v>
      </c>
      <c r="K13565" t="s">
        <v>828</v>
      </c>
      <c r="L13565" t="s">
        <v>603</v>
      </c>
      <c r="M13565" t="s">
        <v>829</v>
      </c>
      <c r="N13565" t="s">
        <v>829</v>
      </c>
      <c r="O13565" t="s">
        <v>829</v>
      </c>
      <c r="P13565">
        <v>0</v>
      </c>
      <c r="Q13565">
        <v>0</v>
      </c>
      <c r="R13565">
        <v>0</v>
      </c>
      <c r="S13565">
        <v>0</v>
      </c>
      <c r="T13565">
        <v>0</v>
      </c>
      <c r="U13565">
        <v>0</v>
      </c>
      <c r="V13565">
        <v>0</v>
      </c>
    </row>
    <row r="13566" spans="1:22" x14ac:dyDescent="0.3">
      <c r="A13566">
        <v>202223</v>
      </c>
      <c r="B13566" t="s">
        <v>820</v>
      </c>
      <c r="C13566" t="s">
        <v>821</v>
      </c>
      <c r="D13566" t="s">
        <v>822</v>
      </c>
      <c r="E13566" t="s">
        <v>823</v>
      </c>
      <c r="F13566" t="s">
        <v>866</v>
      </c>
      <c r="G13566" t="s">
        <v>867</v>
      </c>
      <c r="H13566" t="s">
        <v>1160</v>
      </c>
      <c r="I13566">
        <v>344</v>
      </c>
      <c r="J13566" t="s">
        <v>1161</v>
      </c>
      <c r="K13566" t="s">
        <v>828</v>
      </c>
      <c r="L13566" t="s">
        <v>603</v>
      </c>
      <c r="M13566" t="s">
        <v>829</v>
      </c>
      <c r="N13566" t="s">
        <v>829</v>
      </c>
      <c r="O13566" t="s">
        <v>829</v>
      </c>
      <c r="P13566">
        <v>0</v>
      </c>
      <c r="Q13566">
        <v>0</v>
      </c>
      <c r="R13566">
        <v>0</v>
      </c>
      <c r="S13566">
        <v>0</v>
      </c>
      <c r="T13566">
        <v>0</v>
      </c>
      <c r="U13566">
        <v>0</v>
      </c>
      <c r="V13566">
        <v>0</v>
      </c>
    </row>
    <row r="13567" spans="1:22" x14ac:dyDescent="0.3">
      <c r="A13567">
        <v>202324</v>
      </c>
      <c r="B13567" t="s">
        <v>820</v>
      </c>
      <c r="C13567" t="s">
        <v>821</v>
      </c>
      <c r="D13567" t="s">
        <v>822</v>
      </c>
      <c r="E13567" t="s">
        <v>823</v>
      </c>
      <c r="F13567" t="s">
        <v>866</v>
      </c>
      <c r="G13567" t="s">
        <v>867</v>
      </c>
      <c r="H13567" t="s">
        <v>1160</v>
      </c>
      <c r="I13567">
        <v>344</v>
      </c>
      <c r="J13567" t="s">
        <v>1161</v>
      </c>
      <c r="K13567" t="s">
        <v>828</v>
      </c>
      <c r="L13567" t="s">
        <v>603</v>
      </c>
      <c r="M13567" t="s">
        <v>829</v>
      </c>
      <c r="N13567" t="s">
        <v>829</v>
      </c>
      <c r="O13567" t="s">
        <v>829</v>
      </c>
      <c r="P13567">
        <v>0</v>
      </c>
      <c r="Q13567">
        <v>0</v>
      </c>
      <c r="R13567">
        <v>0</v>
      </c>
      <c r="S13567">
        <v>0</v>
      </c>
      <c r="T13567">
        <v>0</v>
      </c>
      <c r="U13567">
        <v>0</v>
      </c>
      <c r="V13567">
        <v>0</v>
      </c>
    </row>
    <row r="13568" spans="1:22" x14ac:dyDescent="0.3">
      <c r="A13568">
        <v>202122</v>
      </c>
      <c r="B13568" t="s">
        <v>820</v>
      </c>
      <c r="C13568" t="s">
        <v>821</v>
      </c>
      <c r="D13568" t="s">
        <v>822</v>
      </c>
      <c r="E13568" t="s">
        <v>823</v>
      </c>
      <c r="F13568" t="s">
        <v>866</v>
      </c>
      <c r="G13568" t="s">
        <v>867</v>
      </c>
      <c r="H13568" t="s">
        <v>1160</v>
      </c>
      <c r="I13568">
        <v>344</v>
      </c>
      <c r="J13568" t="s">
        <v>1161</v>
      </c>
      <c r="K13568" t="s">
        <v>828</v>
      </c>
      <c r="L13568" t="s">
        <v>606</v>
      </c>
      <c r="M13568">
        <v>0</v>
      </c>
      <c r="N13568">
        <v>0</v>
      </c>
      <c r="O13568">
        <v>0</v>
      </c>
      <c r="P13568">
        <v>0</v>
      </c>
      <c r="Q13568">
        <v>0</v>
      </c>
      <c r="R13568">
        <v>0</v>
      </c>
      <c r="S13568">
        <v>0</v>
      </c>
      <c r="T13568">
        <v>0</v>
      </c>
      <c r="U13568">
        <v>0</v>
      </c>
      <c r="V13568">
        <v>0</v>
      </c>
    </row>
    <row r="13569" spans="1:22" x14ac:dyDescent="0.3">
      <c r="A13569">
        <v>202223</v>
      </c>
      <c r="B13569" t="s">
        <v>820</v>
      </c>
      <c r="C13569" t="s">
        <v>821</v>
      </c>
      <c r="D13569" t="s">
        <v>822</v>
      </c>
      <c r="E13569" t="s">
        <v>823</v>
      </c>
      <c r="F13569" t="s">
        <v>866</v>
      </c>
      <c r="G13569" t="s">
        <v>867</v>
      </c>
      <c r="H13569" t="s">
        <v>1160</v>
      </c>
      <c r="I13569">
        <v>344</v>
      </c>
      <c r="J13569" t="s">
        <v>1161</v>
      </c>
      <c r="K13569" t="s">
        <v>828</v>
      </c>
      <c r="L13569" t="s">
        <v>606</v>
      </c>
      <c r="M13569">
        <v>0</v>
      </c>
      <c r="N13569">
        <v>0</v>
      </c>
      <c r="O13569">
        <v>0</v>
      </c>
      <c r="P13569">
        <v>0</v>
      </c>
      <c r="Q13569">
        <v>0</v>
      </c>
      <c r="R13569">
        <v>0</v>
      </c>
      <c r="S13569">
        <v>0</v>
      </c>
      <c r="T13569">
        <v>0</v>
      </c>
      <c r="U13569">
        <v>0</v>
      </c>
      <c r="V13569">
        <v>0</v>
      </c>
    </row>
    <row r="13570" spans="1:22" x14ac:dyDescent="0.3">
      <c r="A13570">
        <v>202324</v>
      </c>
      <c r="B13570" t="s">
        <v>820</v>
      </c>
      <c r="C13570" t="s">
        <v>821</v>
      </c>
      <c r="D13570" t="s">
        <v>822</v>
      </c>
      <c r="E13570" t="s">
        <v>823</v>
      </c>
      <c r="F13570" t="s">
        <v>866</v>
      </c>
      <c r="G13570" t="s">
        <v>867</v>
      </c>
      <c r="H13570" t="s">
        <v>1160</v>
      </c>
      <c r="I13570">
        <v>344</v>
      </c>
      <c r="J13570" t="s">
        <v>1161</v>
      </c>
      <c r="K13570" t="s">
        <v>828</v>
      </c>
      <c r="L13570" t="s">
        <v>606</v>
      </c>
      <c r="M13570">
        <v>0</v>
      </c>
      <c r="N13570">
        <v>0</v>
      </c>
      <c r="O13570">
        <v>0</v>
      </c>
      <c r="P13570">
        <v>0</v>
      </c>
      <c r="Q13570">
        <v>0</v>
      </c>
      <c r="R13570">
        <v>0</v>
      </c>
      <c r="S13570">
        <v>0</v>
      </c>
      <c r="T13570">
        <v>0</v>
      </c>
      <c r="U13570">
        <v>0</v>
      </c>
      <c r="V13570">
        <v>0</v>
      </c>
    </row>
    <row r="13571" spans="1:22" x14ac:dyDescent="0.3">
      <c r="A13571">
        <v>202122</v>
      </c>
      <c r="B13571" t="s">
        <v>820</v>
      </c>
      <c r="C13571" t="s">
        <v>821</v>
      </c>
      <c r="D13571" t="s">
        <v>822</v>
      </c>
      <c r="E13571" t="s">
        <v>823</v>
      </c>
      <c r="F13571" t="s">
        <v>866</v>
      </c>
      <c r="G13571" t="s">
        <v>867</v>
      </c>
      <c r="H13571" t="s">
        <v>1160</v>
      </c>
      <c r="I13571">
        <v>344</v>
      </c>
      <c r="J13571" t="s">
        <v>1161</v>
      </c>
      <c r="K13571" t="s">
        <v>828</v>
      </c>
      <c r="L13571" t="s">
        <v>609</v>
      </c>
      <c r="M13571" t="s">
        <v>829</v>
      </c>
      <c r="N13571" t="s">
        <v>829</v>
      </c>
      <c r="O13571" t="s">
        <v>829</v>
      </c>
      <c r="P13571" t="s">
        <v>829</v>
      </c>
      <c r="Q13571">
        <v>0</v>
      </c>
      <c r="R13571" t="s">
        <v>829</v>
      </c>
      <c r="S13571">
        <v>0</v>
      </c>
      <c r="T13571">
        <v>0</v>
      </c>
      <c r="U13571">
        <v>0</v>
      </c>
      <c r="V13571">
        <v>0</v>
      </c>
    </row>
    <row r="13572" spans="1:22" x14ac:dyDescent="0.3">
      <c r="A13572">
        <v>202223</v>
      </c>
      <c r="B13572" t="s">
        <v>820</v>
      </c>
      <c r="C13572" t="s">
        <v>821</v>
      </c>
      <c r="D13572" t="s">
        <v>822</v>
      </c>
      <c r="E13572" t="s">
        <v>823</v>
      </c>
      <c r="F13572" t="s">
        <v>866</v>
      </c>
      <c r="G13572" t="s">
        <v>867</v>
      </c>
      <c r="H13572" t="s">
        <v>1160</v>
      </c>
      <c r="I13572">
        <v>344</v>
      </c>
      <c r="J13572" t="s">
        <v>1161</v>
      </c>
      <c r="K13572" t="s">
        <v>828</v>
      </c>
      <c r="L13572" t="s">
        <v>609</v>
      </c>
      <c r="M13572" t="s">
        <v>829</v>
      </c>
      <c r="N13572" t="s">
        <v>829</v>
      </c>
      <c r="O13572" t="s">
        <v>829</v>
      </c>
      <c r="P13572" t="s">
        <v>829</v>
      </c>
      <c r="Q13572">
        <v>0</v>
      </c>
      <c r="R13572" t="s">
        <v>829</v>
      </c>
      <c r="S13572">
        <v>0</v>
      </c>
      <c r="T13572">
        <v>0</v>
      </c>
      <c r="U13572">
        <v>0</v>
      </c>
      <c r="V13572">
        <v>0</v>
      </c>
    </row>
    <row r="13573" spans="1:22" x14ac:dyDescent="0.3">
      <c r="A13573">
        <v>202122</v>
      </c>
      <c r="B13573" t="s">
        <v>820</v>
      </c>
      <c r="C13573" t="s">
        <v>821</v>
      </c>
      <c r="D13573" t="s">
        <v>822</v>
      </c>
      <c r="E13573" t="s">
        <v>823</v>
      </c>
      <c r="F13573" t="s">
        <v>866</v>
      </c>
      <c r="G13573" t="s">
        <v>867</v>
      </c>
      <c r="H13573" t="s">
        <v>1160</v>
      </c>
      <c r="I13573">
        <v>344</v>
      </c>
      <c r="J13573" t="s">
        <v>1161</v>
      </c>
      <c r="K13573" t="s">
        <v>828</v>
      </c>
      <c r="L13573" t="s">
        <v>830</v>
      </c>
      <c r="M13573">
        <v>0</v>
      </c>
      <c r="N13573">
        <v>0</v>
      </c>
      <c r="O13573">
        <v>0</v>
      </c>
      <c r="P13573">
        <v>18500</v>
      </c>
      <c r="Q13573">
        <v>0</v>
      </c>
      <c r="R13573">
        <v>0</v>
      </c>
      <c r="S13573">
        <v>18500</v>
      </c>
      <c r="T13573">
        <v>0</v>
      </c>
      <c r="U13573">
        <v>18500</v>
      </c>
      <c r="V13573">
        <v>0</v>
      </c>
    </row>
    <row r="13574" spans="1:22" x14ac:dyDescent="0.3">
      <c r="A13574">
        <v>202223</v>
      </c>
      <c r="B13574" t="s">
        <v>820</v>
      </c>
      <c r="C13574" t="s">
        <v>821</v>
      </c>
      <c r="D13574" t="s">
        <v>822</v>
      </c>
      <c r="E13574" t="s">
        <v>823</v>
      </c>
      <c r="F13574" t="s">
        <v>866</v>
      </c>
      <c r="G13574" t="s">
        <v>867</v>
      </c>
      <c r="H13574" t="s">
        <v>1160</v>
      </c>
      <c r="I13574">
        <v>344</v>
      </c>
      <c r="J13574" t="s">
        <v>1161</v>
      </c>
      <c r="K13574" t="s">
        <v>828</v>
      </c>
      <c r="L13574" t="s">
        <v>830</v>
      </c>
      <c r="M13574">
        <v>0</v>
      </c>
      <c r="N13574">
        <v>0</v>
      </c>
      <c r="O13574">
        <v>0</v>
      </c>
      <c r="P13574">
        <v>18500</v>
      </c>
      <c r="Q13574">
        <v>0</v>
      </c>
      <c r="R13574">
        <v>0</v>
      </c>
      <c r="S13574">
        <v>18500</v>
      </c>
      <c r="T13574">
        <v>0</v>
      </c>
      <c r="U13574">
        <v>18500</v>
      </c>
      <c r="V13574">
        <v>0</v>
      </c>
    </row>
    <row r="13575" spans="1:22" x14ac:dyDescent="0.3">
      <c r="A13575">
        <v>202324</v>
      </c>
      <c r="B13575" t="s">
        <v>820</v>
      </c>
      <c r="C13575" t="s">
        <v>821</v>
      </c>
      <c r="D13575" t="s">
        <v>822</v>
      </c>
      <c r="E13575" t="s">
        <v>823</v>
      </c>
      <c r="F13575" t="s">
        <v>866</v>
      </c>
      <c r="G13575" t="s">
        <v>867</v>
      </c>
      <c r="H13575" t="s">
        <v>1160</v>
      </c>
      <c r="I13575">
        <v>344</v>
      </c>
      <c r="J13575" t="s">
        <v>1161</v>
      </c>
      <c r="K13575" t="s">
        <v>828</v>
      </c>
      <c r="L13575" t="s">
        <v>830</v>
      </c>
      <c r="M13575">
        <v>0</v>
      </c>
      <c r="N13575">
        <v>0</v>
      </c>
      <c r="O13575">
        <v>0</v>
      </c>
      <c r="P13575">
        <v>18500</v>
      </c>
      <c r="Q13575">
        <v>0</v>
      </c>
      <c r="R13575">
        <v>0</v>
      </c>
      <c r="S13575">
        <v>18500</v>
      </c>
      <c r="T13575">
        <v>0</v>
      </c>
      <c r="U13575">
        <v>18500</v>
      </c>
      <c r="V13575">
        <v>0</v>
      </c>
    </row>
    <row r="13576" spans="1:22" x14ac:dyDescent="0.3">
      <c r="A13576">
        <v>202122</v>
      </c>
      <c r="B13576" t="s">
        <v>820</v>
      </c>
      <c r="C13576" t="s">
        <v>821</v>
      </c>
      <c r="D13576" t="s">
        <v>822</v>
      </c>
      <c r="E13576" t="s">
        <v>823</v>
      </c>
      <c r="F13576" t="s">
        <v>866</v>
      </c>
      <c r="G13576" t="s">
        <v>867</v>
      </c>
      <c r="H13576" t="s">
        <v>1160</v>
      </c>
      <c r="I13576">
        <v>344</v>
      </c>
      <c r="J13576" t="s">
        <v>1161</v>
      </c>
      <c r="K13576" t="s">
        <v>828</v>
      </c>
      <c r="L13576" t="s">
        <v>537</v>
      </c>
      <c r="M13576">
        <v>0</v>
      </c>
      <c r="N13576">
        <v>695138</v>
      </c>
      <c r="O13576">
        <v>2456666</v>
      </c>
      <c r="P13576">
        <v>261793</v>
      </c>
      <c r="Q13576">
        <v>1269334</v>
      </c>
      <c r="R13576">
        <v>1962367</v>
      </c>
      <c r="S13576">
        <v>6645298</v>
      </c>
      <c r="T13576">
        <v>0</v>
      </c>
      <c r="U13576">
        <v>6645298</v>
      </c>
      <c r="V13576">
        <v>90</v>
      </c>
    </row>
    <row r="13577" spans="1:22" x14ac:dyDescent="0.3">
      <c r="A13577">
        <v>202223</v>
      </c>
      <c r="B13577" t="s">
        <v>820</v>
      </c>
      <c r="C13577" t="s">
        <v>821</v>
      </c>
      <c r="D13577" t="s">
        <v>822</v>
      </c>
      <c r="E13577" t="s">
        <v>823</v>
      </c>
      <c r="F13577" t="s">
        <v>866</v>
      </c>
      <c r="G13577" t="s">
        <v>867</v>
      </c>
      <c r="H13577" t="s">
        <v>1160</v>
      </c>
      <c r="I13577">
        <v>344</v>
      </c>
      <c r="J13577" t="s">
        <v>1161</v>
      </c>
      <c r="K13577" t="s">
        <v>828</v>
      </c>
      <c r="L13577" t="s">
        <v>537</v>
      </c>
      <c r="M13577">
        <v>0</v>
      </c>
      <c r="N13577">
        <v>1225038</v>
      </c>
      <c r="O13577">
        <v>3336121</v>
      </c>
      <c r="P13577">
        <v>140734</v>
      </c>
      <c r="Q13577">
        <v>1285000</v>
      </c>
      <c r="R13577">
        <v>2551435</v>
      </c>
      <c r="S13577">
        <v>8538328</v>
      </c>
      <c r="T13577">
        <v>0</v>
      </c>
      <c r="U13577">
        <v>8538328</v>
      </c>
      <c r="V13577">
        <v>116</v>
      </c>
    </row>
    <row r="13578" spans="1:22" x14ac:dyDescent="0.3">
      <c r="A13578">
        <v>202324</v>
      </c>
      <c r="B13578" t="s">
        <v>820</v>
      </c>
      <c r="C13578" t="s">
        <v>821</v>
      </c>
      <c r="D13578" t="s">
        <v>822</v>
      </c>
      <c r="E13578" t="s">
        <v>823</v>
      </c>
      <c r="F13578" t="s">
        <v>866</v>
      </c>
      <c r="G13578" t="s">
        <v>867</v>
      </c>
      <c r="H13578" t="s">
        <v>1160</v>
      </c>
      <c r="I13578">
        <v>344</v>
      </c>
      <c r="J13578" t="s">
        <v>1161</v>
      </c>
      <c r="K13578" t="s">
        <v>828</v>
      </c>
      <c r="L13578" t="s">
        <v>537</v>
      </c>
      <c r="M13578">
        <v>0</v>
      </c>
      <c r="N13578">
        <v>2025659</v>
      </c>
      <c r="O13578">
        <v>4657089</v>
      </c>
      <c r="P13578">
        <v>0</v>
      </c>
      <c r="Q13578">
        <v>1354999</v>
      </c>
      <c r="R13578">
        <v>3195589</v>
      </c>
      <c r="S13578">
        <v>11233336</v>
      </c>
      <c r="T13578">
        <v>0</v>
      </c>
      <c r="U13578">
        <v>11233336</v>
      </c>
      <c r="V13578">
        <v>157</v>
      </c>
    </row>
    <row r="13579" spans="1:22" x14ac:dyDescent="0.3">
      <c r="A13579">
        <v>202122</v>
      </c>
      <c r="B13579" t="s">
        <v>820</v>
      </c>
      <c r="C13579" t="s">
        <v>821</v>
      </c>
      <c r="D13579" t="s">
        <v>822</v>
      </c>
      <c r="E13579" t="s">
        <v>823</v>
      </c>
      <c r="F13579" t="s">
        <v>866</v>
      </c>
      <c r="G13579" t="s">
        <v>867</v>
      </c>
      <c r="H13579" t="s">
        <v>1160</v>
      </c>
      <c r="I13579">
        <v>344</v>
      </c>
      <c r="J13579" t="s">
        <v>1161</v>
      </c>
      <c r="K13579" t="s">
        <v>828</v>
      </c>
      <c r="L13579" t="s">
        <v>572</v>
      </c>
      <c r="M13579">
        <v>66769</v>
      </c>
      <c r="N13579">
        <v>13900</v>
      </c>
      <c r="O13579">
        <v>249738</v>
      </c>
      <c r="P13579">
        <v>6349213</v>
      </c>
      <c r="Q13579">
        <v>27140</v>
      </c>
      <c r="R13579">
        <v>0</v>
      </c>
      <c r="S13579">
        <v>6706760</v>
      </c>
      <c r="T13579">
        <v>0</v>
      </c>
      <c r="U13579">
        <v>6706760</v>
      </c>
      <c r="V13579">
        <v>91</v>
      </c>
    </row>
    <row r="13580" spans="1:22" x14ac:dyDescent="0.3">
      <c r="A13580">
        <v>202223</v>
      </c>
      <c r="B13580" t="s">
        <v>820</v>
      </c>
      <c r="C13580" t="s">
        <v>821</v>
      </c>
      <c r="D13580" t="s">
        <v>822</v>
      </c>
      <c r="E13580" t="s">
        <v>823</v>
      </c>
      <c r="F13580" t="s">
        <v>866</v>
      </c>
      <c r="G13580" t="s">
        <v>867</v>
      </c>
      <c r="H13580" t="s">
        <v>1160</v>
      </c>
      <c r="I13580">
        <v>344</v>
      </c>
      <c r="J13580" t="s">
        <v>1161</v>
      </c>
      <c r="K13580" t="s">
        <v>828</v>
      </c>
      <c r="L13580" t="s">
        <v>572</v>
      </c>
      <c r="M13580">
        <v>199306</v>
      </c>
      <c r="N13580">
        <v>0</v>
      </c>
      <c r="O13580">
        <v>53812</v>
      </c>
      <c r="P13580">
        <v>9242456</v>
      </c>
      <c r="Q13580">
        <v>20334</v>
      </c>
      <c r="R13580">
        <v>0</v>
      </c>
      <c r="S13580">
        <v>9515908</v>
      </c>
      <c r="T13580">
        <v>0</v>
      </c>
      <c r="U13580">
        <v>9515908</v>
      </c>
      <c r="V13580">
        <v>129</v>
      </c>
    </row>
    <row r="13581" spans="1:22" x14ac:dyDescent="0.3">
      <c r="A13581">
        <v>202324</v>
      </c>
      <c r="B13581" t="s">
        <v>820</v>
      </c>
      <c r="C13581" t="s">
        <v>821</v>
      </c>
      <c r="D13581" t="s">
        <v>822</v>
      </c>
      <c r="E13581" t="s">
        <v>823</v>
      </c>
      <c r="F13581" t="s">
        <v>866</v>
      </c>
      <c r="G13581" t="s">
        <v>867</v>
      </c>
      <c r="H13581" t="s">
        <v>1160</v>
      </c>
      <c r="I13581">
        <v>344</v>
      </c>
      <c r="J13581" t="s">
        <v>1161</v>
      </c>
      <c r="K13581" t="s">
        <v>828</v>
      </c>
      <c r="L13581" t="s">
        <v>572</v>
      </c>
      <c r="M13581">
        <v>234627</v>
      </c>
      <c r="N13581">
        <v>0</v>
      </c>
      <c r="O13581">
        <v>219455</v>
      </c>
      <c r="P13581">
        <v>12800536</v>
      </c>
      <c r="Q13581">
        <v>0</v>
      </c>
      <c r="R13581">
        <v>0</v>
      </c>
      <c r="S13581">
        <v>13254618</v>
      </c>
      <c r="T13581">
        <v>0</v>
      </c>
      <c r="U13581">
        <v>13254618</v>
      </c>
      <c r="V13581">
        <v>185</v>
      </c>
    </row>
    <row r="13582" spans="1:22" x14ac:dyDescent="0.3">
      <c r="A13582">
        <v>202122</v>
      </c>
      <c r="B13582" t="s">
        <v>820</v>
      </c>
      <c r="C13582" t="s">
        <v>821</v>
      </c>
      <c r="D13582" t="s">
        <v>822</v>
      </c>
      <c r="E13582" t="s">
        <v>823</v>
      </c>
      <c r="F13582" t="s">
        <v>866</v>
      </c>
      <c r="G13582" t="s">
        <v>867</v>
      </c>
      <c r="H13582" t="s">
        <v>1160</v>
      </c>
      <c r="I13582">
        <v>344</v>
      </c>
      <c r="J13582" t="s">
        <v>1161</v>
      </c>
      <c r="K13582" t="s">
        <v>828</v>
      </c>
      <c r="L13582" t="s">
        <v>539</v>
      </c>
      <c r="M13582">
        <v>0</v>
      </c>
      <c r="N13582">
        <v>0</v>
      </c>
      <c r="O13582">
        <v>0</v>
      </c>
      <c r="P13582" t="s">
        <v>829</v>
      </c>
      <c r="Q13582" t="s">
        <v>829</v>
      </c>
      <c r="R13582" t="s">
        <v>829</v>
      </c>
      <c r="S13582">
        <v>0</v>
      </c>
      <c r="T13582">
        <v>0</v>
      </c>
      <c r="U13582">
        <v>0</v>
      </c>
      <c r="V13582">
        <v>0</v>
      </c>
    </row>
    <row r="13583" spans="1:22" x14ac:dyDescent="0.3">
      <c r="A13583">
        <v>202223</v>
      </c>
      <c r="B13583" t="s">
        <v>820</v>
      </c>
      <c r="C13583" t="s">
        <v>821</v>
      </c>
      <c r="D13583" t="s">
        <v>822</v>
      </c>
      <c r="E13583" t="s">
        <v>823</v>
      </c>
      <c r="F13583" t="s">
        <v>866</v>
      </c>
      <c r="G13583" t="s">
        <v>867</v>
      </c>
      <c r="H13583" t="s">
        <v>1160</v>
      </c>
      <c r="I13583">
        <v>344</v>
      </c>
      <c r="J13583" t="s">
        <v>1161</v>
      </c>
      <c r="K13583" t="s">
        <v>828</v>
      </c>
      <c r="L13583" t="s">
        <v>539</v>
      </c>
      <c r="M13583">
        <v>0</v>
      </c>
      <c r="N13583">
        <v>0</v>
      </c>
      <c r="O13583">
        <v>0</v>
      </c>
      <c r="P13583" t="s">
        <v>829</v>
      </c>
      <c r="Q13583" t="s">
        <v>829</v>
      </c>
      <c r="R13583" t="s">
        <v>829</v>
      </c>
      <c r="S13583">
        <v>0</v>
      </c>
      <c r="T13583">
        <v>0</v>
      </c>
      <c r="U13583">
        <v>0</v>
      </c>
      <c r="V13583">
        <v>0</v>
      </c>
    </row>
    <row r="13584" spans="1:22" x14ac:dyDescent="0.3">
      <c r="A13584">
        <v>202324</v>
      </c>
      <c r="B13584" t="s">
        <v>820</v>
      </c>
      <c r="C13584" t="s">
        <v>821</v>
      </c>
      <c r="D13584" t="s">
        <v>822</v>
      </c>
      <c r="E13584" t="s">
        <v>823</v>
      </c>
      <c r="F13584" t="s">
        <v>866</v>
      </c>
      <c r="G13584" t="s">
        <v>867</v>
      </c>
      <c r="H13584" t="s">
        <v>1160</v>
      </c>
      <c r="I13584">
        <v>344</v>
      </c>
      <c r="J13584" t="s">
        <v>1161</v>
      </c>
      <c r="K13584" t="s">
        <v>828</v>
      </c>
      <c r="L13584" t="s">
        <v>539</v>
      </c>
      <c r="M13584">
        <v>0</v>
      </c>
      <c r="N13584">
        <v>0</v>
      </c>
      <c r="O13584">
        <v>0</v>
      </c>
      <c r="P13584" t="s">
        <v>829</v>
      </c>
      <c r="Q13584" t="s">
        <v>829</v>
      </c>
      <c r="R13584" t="s">
        <v>829</v>
      </c>
      <c r="S13584">
        <v>0</v>
      </c>
      <c r="T13584">
        <v>0</v>
      </c>
      <c r="U13584">
        <v>0</v>
      </c>
      <c r="V13584">
        <v>0</v>
      </c>
    </row>
    <row r="13585" spans="1:22" x14ac:dyDescent="0.3">
      <c r="A13585">
        <v>202122</v>
      </c>
      <c r="B13585" t="s">
        <v>820</v>
      </c>
      <c r="C13585" t="s">
        <v>821</v>
      </c>
      <c r="D13585" t="s">
        <v>822</v>
      </c>
      <c r="E13585" t="s">
        <v>823</v>
      </c>
      <c r="F13585" t="s">
        <v>866</v>
      </c>
      <c r="G13585" t="s">
        <v>867</v>
      </c>
      <c r="H13585" t="s">
        <v>1160</v>
      </c>
      <c r="I13585">
        <v>344</v>
      </c>
      <c r="J13585" t="s">
        <v>1161</v>
      </c>
      <c r="K13585" t="s">
        <v>828</v>
      </c>
      <c r="L13585" t="s">
        <v>541</v>
      </c>
      <c r="M13585">
        <v>490894</v>
      </c>
      <c r="N13585">
        <v>683253</v>
      </c>
      <c r="O13585">
        <v>484973</v>
      </c>
      <c r="P13585">
        <v>845409</v>
      </c>
      <c r="Q13585">
        <v>0</v>
      </c>
      <c r="R13585">
        <v>0</v>
      </c>
      <c r="S13585">
        <v>2504529</v>
      </c>
      <c r="T13585">
        <v>424592</v>
      </c>
      <c r="U13585">
        <v>2079937</v>
      </c>
      <c r="V13585">
        <v>28</v>
      </c>
    </row>
    <row r="13586" spans="1:22" x14ac:dyDescent="0.3">
      <c r="A13586">
        <v>202223</v>
      </c>
      <c r="B13586" t="s">
        <v>820</v>
      </c>
      <c r="C13586" t="s">
        <v>821</v>
      </c>
      <c r="D13586" t="s">
        <v>822</v>
      </c>
      <c r="E13586" t="s">
        <v>823</v>
      </c>
      <c r="F13586" t="s">
        <v>866</v>
      </c>
      <c r="G13586" t="s">
        <v>867</v>
      </c>
      <c r="H13586" t="s">
        <v>1160</v>
      </c>
      <c r="I13586">
        <v>344</v>
      </c>
      <c r="J13586" t="s">
        <v>1161</v>
      </c>
      <c r="K13586" t="s">
        <v>828</v>
      </c>
      <c r="L13586" t="s">
        <v>541</v>
      </c>
      <c r="M13586">
        <v>551317</v>
      </c>
      <c r="N13586">
        <v>712975</v>
      </c>
      <c r="O13586">
        <v>1222486</v>
      </c>
      <c r="P13586">
        <v>262285</v>
      </c>
      <c r="Q13586">
        <v>0</v>
      </c>
      <c r="R13586">
        <v>0</v>
      </c>
      <c r="S13586">
        <v>2749062</v>
      </c>
      <c r="T13586">
        <v>426237</v>
      </c>
      <c r="U13586">
        <v>2322825</v>
      </c>
      <c r="V13586">
        <v>32</v>
      </c>
    </row>
    <row r="13587" spans="1:22" x14ac:dyDescent="0.3">
      <c r="A13587">
        <v>202324</v>
      </c>
      <c r="B13587" t="s">
        <v>820</v>
      </c>
      <c r="C13587" t="s">
        <v>821</v>
      </c>
      <c r="D13587" t="s">
        <v>822</v>
      </c>
      <c r="E13587" t="s">
        <v>823</v>
      </c>
      <c r="F13587" t="s">
        <v>866</v>
      </c>
      <c r="G13587" t="s">
        <v>867</v>
      </c>
      <c r="H13587" t="s">
        <v>1160</v>
      </c>
      <c r="I13587">
        <v>344</v>
      </c>
      <c r="J13587" t="s">
        <v>1161</v>
      </c>
      <c r="K13587" t="s">
        <v>828</v>
      </c>
      <c r="L13587" t="s">
        <v>541</v>
      </c>
      <c r="M13587">
        <v>578842</v>
      </c>
      <c r="N13587">
        <v>809107</v>
      </c>
      <c r="O13587">
        <v>1411876</v>
      </c>
      <c r="P13587">
        <v>367975</v>
      </c>
      <c r="Q13587">
        <v>0</v>
      </c>
      <c r="R13587">
        <v>0</v>
      </c>
      <c r="S13587">
        <v>3167800</v>
      </c>
      <c r="T13587">
        <v>485305</v>
      </c>
      <c r="U13587">
        <v>2682494</v>
      </c>
      <c r="V13587">
        <v>37</v>
      </c>
    </row>
    <row r="13588" spans="1:22" x14ac:dyDescent="0.3">
      <c r="A13588">
        <v>202122</v>
      </c>
      <c r="B13588" t="s">
        <v>820</v>
      </c>
      <c r="C13588" t="s">
        <v>821</v>
      </c>
      <c r="D13588" t="s">
        <v>822</v>
      </c>
      <c r="E13588" t="s">
        <v>823</v>
      </c>
      <c r="F13588" t="s">
        <v>866</v>
      </c>
      <c r="G13588" t="s">
        <v>867</v>
      </c>
      <c r="H13588" t="s">
        <v>1160</v>
      </c>
      <c r="I13588">
        <v>344</v>
      </c>
      <c r="J13588" t="s">
        <v>1161</v>
      </c>
      <c r="K13588" t="s">
        <v>828</v>
      </c>
      <c r="L13588" t="s">
        <v>831</v>
      </c>
      <c r="M13588" t="s">
        <v>829</v>
      </c>
      <c r="N13588" t="s">
        <v>829</v>
      </c>
      <c r="O13588" t="s">
        <v>829</v>
      </c>
      <c r="P13588">
        <v>211779</v>
      </c>
      <c r="Q13588">
        <v>0</v>
      </c>
      <c r="R13588" t="s">
        <v>829</v>
      </c>
      <c r="S13588">
        <v>211779</v>
      </c>
      <c r="T13588">
        <v>0</v>
      </c>
      <c r="U13588">
        <v>211779</v>
      </c>
      <c r="V13588">
        <v>3</v>
      </c>
    </row>
    <row r="13589" spans="1:22" x14ac:dyDescent="0.3">
      <c r="A13589">
        <v>202223</v>
      </c>
      <c r="B13589" t="s">
        <v>820</v>
      </c>
      <c r="C13589" t="s">
        <v>821</v>
      </c>
      <c r="D13589" t="s">
        <v>822</v>
      </c>
      <c r="E13589" t="s">
        <v>823</v>
      </c>
      <c r="F13589" t="s">
        <v>866</v>
      </c>
      <c r="G13589" t="s">
        <v>867</v>
      </c>
      <c r="H13589" t="s">
        <v>1160</v>
      </c>
      <c r="I13589">
        <v>344</v>
      </c>
      <c r="J13589" t="s">
        <v>1161</v>
      </c>
      <c r="K13589" t="s">
        <v>828</v>
      </c>
      <c r="L13589" t="s">
        <v>831</v>
      </c>
      <c r="M13589" t="s">
        <v>829</v>
      </c>
      <c r="N13589" t="s">
        <v>829</v>
      </c>
      <c r="O13589" t="s">
        <v>829</v>
      </c>
      <c r="P13589">
        <v>112518</v>
      </c>
      <c r="Q13589">
        <v>0</v>
      </c>
      <c r="R13589" t="s">
        <v>829</v>
      </c>
      <c r="S13589">
        <v>112518</v>
      </c>
      <c r="T13589">
        <v>0</v>
      </c>
      <c r="U13589">
        <v>112518</v>
      </c>
      <c r="V13589">
        <v>2</v>
      </c>
    </row>
    <row r="13590" spans="1:22" x14ac:dyDescent="0.3">
      <c r="A13590">
        <v>202324</v>
      </c>
      <c r="B13590" t="s">
        <v>820</v>
      </c>
      <c r="C13590" t="s">
        <v>821</v>
      </c>
      <c r="D13590" t="s">
        <v>822</v>
      </c>
      <c r="E13590" t="s">
        <v>823</v>
      </c>
      <c r="F13590" t="s">
        <v>866</v>
      </c>
      <c r="G13590" t="s">
        <v>867</v>
      </c>
      <c r="H13590" t="s">
        <v>1160</v>
      </c>
      <c r="I13590">
        <v>344</v>
      </c>
      <c r="J13590" t="s">
        <v>1161</v>
      </c>
      <c r="K13590" t="s">
        <v>828</v>
      </c>
      <c r="L13590" t="s">
        <v>831</v>
      </c>
      <c r="M13590" t="s">
        <v>829</v>
      </c>
      <c r="N13590" t="s">
        <v>829</v>
      </c>
      <c r="O13590" t="s">
        <v>829</v>
      </c>
      <c r="P13590">
        <v>82912</v>
      </c>
      <c r="Q13590">
        <v>0</v>
      </c>
      <c r="R13590" t="s">
        <v>829</v>
      </c>
      <c r="S13590">
        <v>82912</v>
      </c>
      <c r="T13590">
        <v>0</v>
      </c>
      <c r="U13590">
        <v>82912</v>
      </c>
      <c r="V13590">
        <v>1</v>
      </c>
    </row>
    <row r="13591" spans="1:22" x14ac:dyDescent="0.3">
      <c r="A13591">
        <v>202122</v>
      </c>
      <c r="B13591" t="s">
        <v>820</v>
      </c>
      <c r="C13591" t="s">
        <v>821</v>
      </c>
      <c r="D13591" t="s">
        <v>822</v>
      </c>
      <c r="E13591" t="s">
        <v>823</v>
      </c>
      <c r="F13591" t="s">
        <v>866</v>
      </c>
      <c r="G13591" t="s">
        <v>867</v>
      </c>
      <c r="H13591" t="s">
        <v>1160</v>
      </c>
      <c r="I13591">
        <v>344</v>
      </c>
      <c r="J13591" t="s">
        <v>1161</v>
      </c>
      <c r="K13591" t="s">
        <v>828</v>
      </c>
      <c r="L13591" t="s">
        <v>832</v>
      </c>
      <c r="M13591">
        <v>0</v>
      </c>
      <c r="N13591">
        <v>0</v>
      </c>
      <c r="O13591">
        <v>0</v>
      </c>
      <c r="P13591">
        <v>0</v>
      </c>
      <c r="Q13591">
        <v>0</v>
      </c>
      <c r="R13591">
        <v>0</v>
      </c>
      <c r="S13591">
        <v>0</v>
      </c>
      <c r="T13591">
        <v>0</v>
      </c>
      <c r="U13591">
        <v>0</v>
      </c>
      <c r="V13591">
        <v>0</v>
      </c>
    </row>
    <row r="13592" spans="1:22" x14ac:dyDescent="0.3">
      <c r="A13592">
        <v>202223</v>
      </c>
      <c r="B13592" t="s">
        <v>820</v>
      </c>
      <c r="C13592" t="s">
        <v>821</v>
      </c>
      <c r="D13592" t="s">
        <v>822</v>
      </c>
      <c r="E13592" t="s">
        <v>823</v>
      </c>
      <c r="F13592" t="s">
        <v>866</v>
      </c>
      <c r="G13592" t="s">
        <v>867</v>
      </c>
      <c r="H13592" t="s">
        <v>1160</v>
      </c>
      <c r="I13592">
        <v>344</v>
      </c>
      <c r="J13592" t="s">
        <v>1161</v>
      </c>
      <c r="K13592" t="s">
        <v>828</v>
      </c>
      <c r="L13592" t="s">
        <v>832</v>
      </c>
      <c r="M13592">
        <v>0</v>
      </c>
      <c r="N13592">
        <v>0</v>
      </c>
      <c r="O13592">
        <v>0</v>
      </c>
      <c r="P13592">
        <v>0</v>
      </c>
      <c r="Q13592">
        <v>0</v>
      </c>
      <c r="R13592">
        <v>0</v>
      </c>
      <c r="S13592">
        <v>0</v>
      </c>
      <c r="T13592">
        <v>0</v>
      </c>
      <c r="U13592">
        <v>0</v>
      </c>
      <c r="V13592">
        <v>0</v>
      </c>
    </row>
    <row r="13593" spans="1:22" x14ac:dyDescent="0.3">
      <c r="A13593">
        <v>202324</v>
      </c>
      <c r="B13593" t="s">
        <v>820</v>
      </c>
      <c r="C13593" t="s">
        <v>821</v>
      </c>
      <c r="D13593" t="s">
        <v>822</v>
      </c>
      <c r="E13593" t="s">
        <v>823</v>
      </c>
      <c r="F13593" t="s">
        <v>866</v>
      </c>
      <c r="G13593" t="s">
        <v>867</v>
      </c>
      <c r="H13593" t="s">
        <v>1160</v>
      </c>
      <c r="I13593">
        <v>344</v>
      </c>
      <c r="J13593" t="s">
        <v>1161</v>
      </c>
      <c r="K13593" t="s">
        <v>828</v>
      </c>
      <c r="L13593" t="s">
        <v>832</v>
      </c>
      <c r="M13593">
        <v>0</v>
      </c>
      <c r="N13593">
        <v>0</v>
      </c>
      <c r="O13593">
        <v>0</v>
      </c>
      <c r="P13593">
        <v>0</v>
      </c>
      <c r="Q13593">
        <v>0</v>
      </c>
      <c r="R13593">
        <v>0</v>
      </c>
      <c r="S13593">
        <v>0</v>
      </c>
      <c r="T13593">
        <v>0</v>
      </c>
      <c r="U13593">
        <v>0</v>
      </c>
      <c r="V13593">
        <v>0</v>
      </c>
    </row>
    <row r="13594" spans="1:22" x14ac:dyDescent="0.3">
      <c r="A13594">
        <v>202122</v>
      </c>
      <c r="B13594" t="s">
        <v>820</v>
      </c>
      <c r="C13594" t="s">
        <v>821</v>
      </c>
      <c r="D13594" t="s">
        <v>822</v>
      </c>
      <c r="E13594" t="s">
        <v>823</v>
      </c>
      <c r="F13594" t="s">
        <v>866</v>
      </c>
      <c r="G13594" t="s">
        <v>867</v>
      </c>
      <c r="H13594" t="s">
        <v>1160</v>
      </c>
      <c r="I13594">
        <v>344</v>
      </c>
      <c r="J13594" t="s">
        <v>1161</v>
      </c>
      <c r="K13594" t="s">
        <v>828</v>
      </c>
      <c r="L13594" t="s">
        <v>544</v>
      </c>
      <c r="M13594">
        <v>0</v>
      </c>
      <c r="N13594">
        <v>0</v>
      </c>
      <c r="O13594">
        <v>0</v>
      </c>
      <c r="P13594">
        <v>712994</v>
      </c>
      <c r="Q13594">
        <v>0</v>
      </c>
      <c r="R13594">
        <v>0</v>
      </c>
      <c r="S13594">
        <v>712994</v>
      </c>
      <c r="T13594">
        <v>0</v>
      </c>
      <c r="U13594">
        <v>712994</v>
      </c>
      <c r="V13594">
        <v>10</v>
      </c>
    </row>
    <row r="13595" spans="1:22" x14ac:dyDescent="0.3">
      <c r="A13595">
        <v>202223</v>
      </c>
      <c r="B13595" t="s">
        <v>820</v>
      </c>
      <c r="C13595" t="s">
        <v>821</v>
      </c>
      <c r="D13595" t="s">
        <v>822</v>
      </c>
      <c r="E13595" t="s">
        <v>823</v>
      </c>
      <c r="F13595" t="s">
        <v>866</v>
      </c>
      <c r="G13595" t="s">
        <v>867</v>
      </c>
      <c r="H13595" t="s">
        <v>1160</v>
      </c>
      <c r="I13595">
        <v>344</v>
      </c>
      <c r="J13595" t="s">
        <v>1161</v>
      </c>
      <c r="K13595" t="s">
        <v>828</v>
      </c>
      <c r="L13595" t="s">
        <v>544</v>
      </c>
      <c r="M13595">
        <v>0</v>
      </c>
      <c r="N13595">
        <v>0</v>
      </c>
      <c r="O13595">
        <v>0</v>
      </c>
      <c r="P13595">
        <v>685957</v>
      </c>
      <c r="Q13595">
        <v>0</v>
      </c>
      <c r="R13595">
        <v>0</v>
      </c>
      <c r="S13595">
        <v>685957</v>
      </c>
      <c r="T13595">
        <v>0</v>
      </c>
      <c r="U13595">
        <v>685957</v>
      </c>
      <c r="V13595">
        <v>9</v>
      </c>
    </row>
    <row r="13596" spans="1:22" x14ac:dyDescent="0.3">
      <c r="A13596">
        <v>202324</v>
      </c>
      <c r="B13596" t="s">
        <v>820</v>
      </c>
      <c r="C13596" t="s">
        <v>821</v>
      </c>
      <c r="D13596" t="s">
        <v>822</v>
      </c>
      <c r="E13596" t="s">
        <v>823</v>
      </c>
      <c r="F13596" t="s">
        <v>866</v>
      </c>
      <c r="G13596" t="s">
        <v>867</v>
      </c>
      <c r="H13596" t="s">
        <v>1160</v>
      </c>
      <c r="I13596">
        <v>344</v>
      </c>
      <c r="J13596" t="s">
        <v>1161</v>
      </c>
      <c r="K13596" t="s">
        <v>828</v>
      </c>
      <c r="L13596" t="s">
        <v>544</v>
      </c>
      <c r="M13596">
        <v>0</v>
      </c>
      <c r="N13596">
        <v>0</v>
      </c>
      <c r="O13596">
        <v>0</v>
      </c>
      <c r="P13596">
        <v>476379</v>
      </c>
      <c r="Q13596">
        <v>0</v>
      </c>
      <c r="R13596">
        <v>0</v>
      </c>
      <c r="S13596">
        <v>476379</v>
      </c>
      <c r="T13596">
        <v>0</v>
      </c>
      <c r="U13596">
        <v>476379</v>
      </c>
      <c r="V13596">
        <v>7</v>
      </c>
    </row>
    <row r="13597" spans="1:22" x14ac:dyDescent="0.3">
      <c r="A13597">
        <v>202122</v>
      </c>
      <c r="B13597" t="s">
        <v>820</v>
      </c>
      <c r="C13597" t="s">
        <v>821</v>
      </c>
      <c r="D13597" t="s">
        <v>822</v>
      </c>
      <c r="E13597" t="s">
        <v>823</v>
      </c>
      <c r="F13597" t="s">
        <v>866</v>
      </c>
      <c r="G13597" t="s">
        <v>867</v>
      </c>
      <c r="H13597" t="s">
        <v>1160</v>
      </c>
      <c r="I13597">
        <v>344</v>
      </c>
      <c r="J13597" t="s">
        <v>1161</v>
      </c>
      <c r="K13597" t="s">
        <v>828</v>
      </c>
      <c r="L13597" t="s">
        <v>600</v>
      </c>
      <c r="M13597" t="s">
        <v>829</v>
      </c>
      <c r="N13597" t="s">
        <v>829</v>
      </c>
      <c r="O13597" t="s">
        <v>829</v>
      </c>
      <c r="P13597">
        <v>0</v>
      </c>
      <c r="Q13597">
        <v>0</v>
      </c>
      <c r="R13597" t="s">
        <v>829</v>
      </c>
      <c r="S13597">
        <v>0</v>
      </c>
      <c r="T13597">
        <v>0</v>
      </c>
      <c r="U13597">
        <v>0</v>
      </c>
      <c r="V13597">
        <v>0</v>
      </c>
    </row>
    <row r="13598" spans="1:22" x14ac:dyDescent="0.3">
      <c r="A13598">
        <v>202223</v>
      </c>
      <c r="B13598" t="s">
        <v>820</v>
      </c>
      <c r="C13598" t="s">
        <v>821</v>
      </c>
      <c r="D13598" t="s">
        <v>822</v>
      </c>
      <c r="E13598" t="s">
        <v>823</v>
      </c>
      <c r="F13598" t="s">
        <v>866</v>
      </c>
      <c r="G13598" t="s">
        <v>867</v>
      </c>
      <c r="H13598" t="s">
        <v>1160</v>
      </c>
      <c r="I13598">
        <v>344</v>
      </c>
      <c r="J13598" t="s">
        <v>1161</v>
      </c>
      <c r="K13598" t="s">
        <v>828</v>
      </c>
      <c r="L13598" t="s">
        <v>600</v>
      </c>
      <c r="M13598" t="s">
        <v>829</v>
      </c>
      <c r="N13598" t="s">
        <v>829</v>
      </c>
      <c r="O13598" t="s">
        <v>829</v>
      </c>
      <c r="P13598">
        <v>0</v>
      </c>
      <c r="Q13598">
        <v>0</v>
      </c>
      <c r="R13598" t="s">
        <v>829</v>
      </c>
      <c r="S13598">
        <v>0</v>
      </c>
      <c r="T13598">
        <v>0</v>
      </c>
      <c r="U13598">
        <v>0</v>
      </c>
      <c r="V13598">
        <v>0</v>
      </c>
    </row>
    <row r="13599" spans="1:22" x14ac:dyDescent="0.3">
      <c r="A13599">
        <v>202324</v>
      </c>
      <c r="B13599" t="s">
        <v>820</v>
      </c>
      <c r="C13599" t="s">
        <v>821</v>
      </c>
      <c r="D13599" t="s">
        <v>822</v>
      </c>
      <c r="E13599" t="s">
        <v>823</v>
      </c>
      <c r="F13599" t="s">
        <v>866</v>
      </c>
      <c r="G13599" t="s">
        <v>867</v>
      </c>
      <c r="H13599" t="s">
        <v>1160</v>
      </c>
      <c r="I13599">
        <v>344</v>
      </c>
      <c r="J13599" t="s">
        <v>1161</v>
      </c>
      <c r="K13599" t="s">
        <v>828</v>
      </c>
      <c r="L13599" t="s">
        <v>600</v>
      </c>
      <c r="M13599" t="s">
        <v>829</v>
      </c>
      <c r="N13599" t="s">
        <v>829</v>
      </c>
      <c r="O13599" t="s">
        <v>829</v>
      </c>
      <c r="P13599">
        <v>0</v>
      </c>
      <c r="Q13599">
        <v>0</v>
      </c>
      <c r="R13599" t="s">
        <v>829</v>
      </c>
      <c r="S13599">
        <v>0</v>
      </c>
      <c r="T13599">
        <v>0</v>
      </c>
      <c r="U13599">
        <v>0</v>
      </c>
      <c r="V13599">
        <v>0</v>
      </c>
    </row>
    <row r="13600" spans="1:22" x14ac:dyDescent="0.3">
      <c r="A13600">
        <v>202122</v>
      </c>
      <c r="B13600" t="s">
        <v>820</v>
      </c>
      <c r="C13600" t="s">
        <v>821</v>
      </c>
      <c r="D13600" t="s">
        <v>822</v>
      </c>
      <c r="E13600" t="s">
        <v>823</v>
      </c>
      <c r="F13600" t="s">
        <v>866</v>
      </c>
      <c r="G13600" t="s">
        <v>867</v>
      </c>
      <c r="H13600" t="s">
        <v>1160</v>
      </c>
      <c r="I13600">
        <v>344</v>
      </c>
      <c r="J13600" t="s">
        <v>1161</v>
      </c>
      <c r="K13600" t="s">
        <v>828</v>
      </c>
      <c r="L13600" t="s">
        <v>247</v>
      </c>
      <c r="M13600">
        <v>0</v>
      </c>
      <c r="N13600">
        <v>0</v>
      </c>
      <c r="O13600">
        <v>0</v>
      </c>
      <c r="P13600">
        <v>58200</v>
      </c>
      <c r="Q13600">
        <v>0</v>
      </c>
      <c r="R13600">
        <v>0</v>
      </c>
      <c r="S13600">
        <v>58200</v>
      </c>
      <c r="T13600">
        <v>0</v>
      </c>
      <c r="U13600">
        <v>58200</v>
      </c>
      <c r="V13600">
        <v>1</v>
      </c>
    </row>
    <row r="13601" spans="1:22" x14ac:dyDescent="0.3">
      <c r="A13601">
        <v>202223</v>
      </c>
      <c r="B13601" t="s">
        <v>820</v>
      </c>
      <c r="C13601" t="s">
        <v>821</v>
      </c>
      <c r="D13601" t="s">
        <v>822</v>
      </c>
      <c r="E13601" t="s">
        <v>823</v>
      </c>
      <c r="F13601" t="s">
        <v>866</v>
      </c>
      <c r="G13601" t="s">
        <v>867</v>
      </c>
      <c r="H13601" t="s">
        <v>1160</v>
      </c>
      <c r="I13601">
        <v>344</v>
      </c>
      <c r="J13601" t="s">
        <v>1161</v>
      </c>
      <c r="K13601" t="s">
        <v>828</v>
      </c>
      <c r="L13601" t="s">
        <v>247</v>
      </c>
      <c r="M13601">
        <v>0</v>
      </c>
      <c r="N13601">
        <v>0</v>
      </c>
      <c r="O13601">
        <v>0</v>
      </c>
      <c r="P13601">
        <v>58200</v>
      </c>
      <c r="Q13601">
        <v>0</v>
      </c>
      <c r="R13601">
        <v>0</v>
      </c>
      <c r="S13601">
        <v>58200</v>
      </c>
      <c r="T13601">
        <v>0</v>
      </c>
      <c r="U13601">
        <v>58200</v>
      </c>
      <c r="V13601">
        <v>1</v>
      </c>
    </row>
    <row r="13602" spans="1:22" x14ac:dyDescent="0.3">
      <c r="A13602">
        <v>202324</v>
      </c>
      <c r="B13602" t="s">
        <v>820</v>
      </c>
      <c r="C13602" t="s">
        <v>821</v>
      </c>
      <c r="D13602" t="s">
        <v>822</v>
      </c>
      <c r="E13602" t="s">
        <v>823</v>
      </c>
      <c r="F13602" t="s">
        <v>866</v>
      </c>
      <c r="G13602" t="s">
        <v>867</v>
      </c>
      <c r="H13602" t="s">
        <v>1160</v>
      </c>
      <c r="I13602">
        <v>344</v>
      </c>
      <c r="J13602" t="s">
        <v>1161</v>
      </c>
      <c r="K13602" t="s">
        <v>828</v>
      </c>
      <c r="L13602" t="s">
        <v>247</v>
      </c>
      <c r="M13602">
        <v>0</v>
      </c>
      <c r="N13602">
        <v>0</v>
      </c>
      <c r="O13602">
        <v>0</v>
      </c>
      <c r="P13602">
        <v>58200</v>
      </c>
      <c r="Q13602">
        <v>0</v>
      </c>
      <c r="R13602">
        <v>0</v>
      </c>
      <c r="S13602">
        <v>58200</v>
      </c>
      <c r="T13602">
        <v>0</v>
      </c>
      <c r="U13602">
        <v>58200</v>
      </c>
      <c r="V13602">
        <v>1</v>
      </c>
    </row>
    <row r="13603" spans="1:22" x14ac:dyDescent="0.3">
      <c r="A13603">
        <v>202122</v>
      </c>
      <c r="B13603" t="s">
        <v>820</v>
      </c>
      <c r="C13603" t="s">
        <v>821</v>
      </c>
      <c r="D13603" t="s">
        <v>822</v>
      </c>
      <c r="E13603" t="s">
        <v>823</v>
      </c>
      <c r="F13603" t="s">
        <v>866</v>
      </c>
      <c r="G13603" t="s">
        <v>867</v>
      </c>
      <c r="H13603" t="s">
        <v>1160</v>
      </c>
      <c r="I13603">
        <v>344</v>
      </c>
      <c r="J13603" t="s">
        <v>1161</v>
      </c>
      <c r="K13603" t="s">
        <v>828</v>
      </c>
      <c r="L13603" t="s">
        <v>833</v>
      </c>
      <c r="M13603">
        <v>21642683</v>
      </c>
      <c r="N13603">
        <v>104143085</v>
      </c>
      <c r="O13603">
        <v>27532051</v>
      </c>
      <c r="P13603">
        <v>31982077</v>
      </c>
      <c r="Q13603">
        <v>1296474</v>
      </c>
      <c r="R13603">
        <v>1962367</v>
      </c>
      <c r="S13603">
        <v>189790636</v>
      </c>
      <c r="T13603">
        <v>493644</v>
      </c>
      <c r="U13603">
        <v>189296992</v>
      </c>
      <c r="V13603" t="s">
        <v>834</v>
      </c>
    </row>
    <row r="13604" spans="1:22" x14ac:dyDescent="0.3">
      <c r="A13604">
        <v>202223</v>
      </c>
      <c r="B13604" t="s">
        <v>820</v>
      </c>
      <c r="C13604" t="s">
        <v>821</v>
      </c>
      <c r="D13604" t="s">
        <v>822</v>
      </c>
      <c r="E13604" t="s">
        <v>823</v>
      </c>
      <c r="F13604" t="s">
        <v>866</v>
      </c>
      <c r="G13604" t="s">
        <v>867</v>
      </c>
      <c r="H13604" t="s">
        <v>1160</v>
      </c>
      <c r="I13604">
        <v>344</v>
      </c>
      <c r="J13604" t="s">
        <v>1161</v>
      </c>
      <c r="K13604" t="s">
        <v>828</v>
      </c>
      <c r="L13604" t="s">
        <v>833</v>
      </c>
      <c r="M13604">
        <v>22005889</v>
      </c>
      <c r="N13604">
        <v>107028383</v>
      </c>
      <c r="O13604">
        <v>30498795</v>
      </c>
      <c r="P13604">
        <v>37831551</v>
      </c>
      <c r="Q13604">
        <v>1305334</v>
      </c>
      <c r="R13604">
        <v>2551435</v>
      </c>
      <c r="S13604">
        <v>202603484</v>
      </c>
      <c r="T13604">
        <v>510361</v>
      </c>
      <c r="U13604">
        <v>202093123</v>
      </c>
      <c r="V13604" t="s">
        <v>834</v>
      </c>
    </row>
    <row r="13605" spans="1:22" x14ac:dyDescent="0.3">
      <c r="A13605">
        <v>202324</v>
      </c>
      <c r="B13605" t="s">
        <v>820</v>
      </c>
      <c r="C13605" t="s">
        <v>821</v>
      </c>
      <c r="D13605" t="s">
        <v>822</v>
      </c>
      <c r="E13605" t="s">
        <v>823</v>
      </c>
      <c r="F13605" t="s">
        <v>866</v>
      </c>
      <c r="G13605" t="s">
        <v>867</v>
      </c>
      <c r="H13605" t="s">
        <v>1160</v>
      </c>
      <c r="I13605">
        <v>344</v>
      </c>
      <c r="J13605" t="s">
        <v>1161</v>
      </c>
      <c r="K13605" t="s">
        <v>828</v>
      </c>
      <c r="L13605" t="s">
        <v>833</v>
      </c>
      <c r="M13605">
        <v>23049322</v>
      </c>
      <c r="N13605">
        <v>107161975</v>
      </c>
      <c r="O13605">
        <v>33721393</v>
      </c>
      <c r="P13605">
        <v>44360899</v>
      </c>
      <c r="Q13605">
        <v>1354999</v>
      </c>
      <c r="R13605">
        <v>3195589</v>
      </c>
      <c r="S13605">
        <v>214529294</v>
      </c>
      <c r="T13605">
        <v>615112</v>
      </c>
      <c r="U13605">
        <v>213914182</v>
      </c>
      <c r="V13605" t="s">
        <v>834</v>
      </c>
    </row>
    <row r="13606" spans="1:22" x14ac:dyDescent="0.3">
      <c r="A13606">
        <v>202122</v>
      </c>
      <c r="B13606" t="s">
        <v>820</v>
      </c>
      <c r="C13606" t="s">
        <v>821</v>
      </c>
      <c r="D13606" t="s">
        <v>822</v>
      </c>
      <c r="E13606" t="s">
        <v>823</v>
      </c>
      <c r="F13606" t="s">
        <v>866</v>
      </c>
      <c r="G13606" t="s">
        <v>867</v>
      </c>
      <c r="H13606" t="s">
        <v>1160</v>
      </c>
      <c r="I13606">
        <v>344</v>
      </c>
      <c r="J13606" t="s">
        <v>1161</v>
      </c>
      <c r="K13606" t="s">
        <v>835</v>
      </c>
      <c r="L13606" t="s">
        <v>836</v>
      </c>
      <c r="M13606" t="s">
        <v>829</v>
      </c>
      <c r="N13606" t="s">
        <v>829</v>
      </c>
      <c r="O13606" t="s">
        <v>829</v>
      </c>
      <c r="P13606" t="s">
        <v>829</v>
      </c>
      <c r="Q13606" t="s">
        <v>829</v>
      </c>
      <c r="R13606" t="s">
        <v>829</v>
      </c>
      <c r="S13606">
        <v>187757781</v>
      </c>
      <c r="T13606" t="s">
        <v>829</v>
      </c>
      <c r="U13606" t="s">
        <v>829</v>
      </c>
      <c r="V13606" t="s">
        <v>834</v>
      </c>
    </row>
    <row r="13607" spans="1:22" x14ac:dyDescent="0.3">
      <c r="A13607">
        <v>202223</v>
      </c>
      <c r="B13607" t="s">
        <v>820</v>
      </c>
      <c r="C13607" t="s">
        <v>821</v>
      </c>
      <c r="D13607" t="s">
        <v>822</v>
      </c>
      <c r="E13607" t="s">
        <v>823</v>
      </c>
      <c r="F13607" t="s">
        <v>866</v>
      </c>
      <c r="G13607" t="s">
        <v>867</v>
      </c>
      <c r="H13607" t="s">
        <v>1160</v>
      </c>
      <c r="I13607">
        <v>344</v>
      </c>
      <c r="J13607" t="s">
        <v>1161</v>
      </c>
      <c r="K13607" t="s">
        <v>835</v>
      </c>
      <c r="L13607" t="s">
        <v>836</v>
      </c>
      <c r="M13607" t="s">
        <v>829</v>
      </c>
      <c r="N13607" t="s">
        <v>829</v>
      </c>
      <c r="O13607" t="s">
        <v>829</v>
      </c>
      <c r="P13607" t="s">
        <v>829</v>
      </c>
      <c r="Q13607" t="s">
        <v>829</v>
      </c>
      <c r="R13607" t="s">
        <v>829</v>
      </c>
      <c r="S13607">
        <v>197739612</v>
      </c>
      <c r="T13607" t="s">
        <v>829</v>
      </c>
      <c r="U13607" t="s">
        <v>829</v>
      </c>
      <c r="V13607" t="s">
        <v>834</v>
      </c>
    </row>
    <row r="13608" spans="1:22" x14ac:dyDescent="0.3">
      <c r="A13608">
        <v>202324</v>
      </c>
      <c r="B13608" t="s">
        <v>820</v>
      </c>
      <c r="C13608" t="s">
        <v>821</v>
      </c>
      <c r="D13608" t="s">
        <v>822</v>
      </c>
      <c r="E13608" t="s">
        <v>823</v>
      </c>
      <c r="F13608" t="s">
        <v>866</v>
      </c>
      <c r="G13608" t="s">
        <v>867</v>
      </c>
      <c r="H13608" t="s">
        <v>1160</v>
      </c>
      <c r="I13608">
        <v>344</v>
      </c>
      <c r="J13608" t="s">
        <v>1161</v>
      </c>
      <c r="K13608" t="s">
        <v>835</v>
      </c>
      <c r="L13608" t="s">
        <v>836</v>
      </c>
      <c r="M13608" t="s">
        <v>829</v>
      </c>
      <c r="N13608" t="s">
        <v>829</v>
      </c>
      <c r="O13608" t="s">
        <v>829</v>
      </c>
      <c r="P13608" t="s">
        <v>829</v>
      </c>
      <c r="Q13608" t="s">
        <v>829</v>
      </c>
      <c r="R13608" t="s">
        <v>829</v>
      </c>
      <c r="S13608">
        <v>204509584</v>
      </c>
      <c r="T13608" t="s">
        <v>829</v>
      </c>
      <c r="U13608" t="s">
        <v>829</v>
      </c>
      <c r="V13608" t="s">
        <v>834</v>
      </c>
    </row>
    <row r="13609" spans="1:22" x14ac:dyDescent="0.3">
      <c r="A13609">
        <v>202122</v>
      </c>
      <c r="B13609" t="s">
        <v>820</v>
      </c>
      <c r="C13609" t="s">
        <v>821</v>
      </c>
      <c r="D13609" t="s">
        <v>822</v>
      </c>
      <c r="E13609" t="s">
        <v>823</v>
      </c>
      <c r="F13609" t="s">
        <v>866</v>
      </c>
      <c r="G13609" t="s">
        <v>867</v>
      </c>
      <c r="H13609" t="s">
        <v>1160</v>
      </c>
      <c r="I13609">
        <v>344</v>
      </c>
      <c r="J13609" t="s">
        <v>1161</v>
      </c>
      <c r="K13609" t="s">
        <v>835</v>
      </c>
      <c r="L13609" t="s">
        <v>837</v>
      </c>
      <c r="M13609" t="s">
        <v>829</v>
      </c>
      <c r="N13609" t="s">
        <v>829</v>
      </c>
      <c r="O13609" t="s">
        <v>829</v>
      </c>
      <c r="P13609" t="s">
        <v>829</v>
      </c>
      <c r="Q13609" t="s">
        <v>829</v>
      </c>
      <c r="R13609" t="s">
        <v>829</v>
      </c>
      <c r="S13609">
        <v>80375</v>
      </c>
      <c r="T13609" t="s">
        <v>829</v>
      </c>
      <c r="U13609" t="s">
        <v>829</v>
      </c>
      <c r="V13609" t="s">
        <v>834</v>
      </c>
    </row>
    <row r="13610" spans="1:22" x14ac:dyDescent="0.3">
      <c r="A13610">
        <v>202223</v>
      </c>
      <c r="B13610" t="s">
        <v>820</v>
      </c>
      <c r="C13610" t="s">
        <v>821</v>
      </c>
      <c r="D13610" t="s">
        <v>822</v>
      </c>
      <c r="E13610" t="s">
        <v>823</v>
      </c>
      <c r="F13610" t="s">
        <v>866</v>
      </c>
      <c r="G13610" t="s">
        <v>867</v>
      </c>
      <c r="H13610" t="s">
        <v>1160</v>
      </c>
      <c r="I13610">
        <v>344</v>
      </c>
      <c r="J13610" t="s">
        <v>1161</v>
      </c>
      <c r="K13610" t="s">
        <v>835</v>
      </c>
      <c r="L13610" t="s">
        <v>837</v>
      </c>
      <c r="M13610" t="s">
        <v>829</v>
      </c>
      <c r="N13610" t="s">
        <v>829</v>
      </c>
      <c r="O13610" t="s">
        <v>829</v>
      </c>
      <c r="P13610" t="s">
        <v>829</v>
      </c>
      <c r="Q13610" t="s">
        <v>829</v>
      </c>
      <c r="R13610" t="s">
        <v>829</v>
      </c>
      <c r="S13610">
        <v>-182709</v>
      </c>
      <c r="T13610" t="s">
        <v>829</v>
      </c>
      <c r="U13610" t="s">
        <v>829</v>
      </c>
      <c r="V13610">
        <v>0</v>
      </c>
    </row>
    <row r="13611" spans="1:22" x14ac:dyDescent="0.3">
      <c r="A13611">
        <v>202324</v>
      </c>
      <c r="B13611" t="s">
        <v>820</v>
      </c>
      <c r="C13611" t="s">
        <v>821</v>
      </c>
      <c r="D13611" t="s">
        <v>822</v>
      </c>
      <c r="E13611" t="s">
        <v>823</v>
      </c>
      <c r="F13611" t="s">
        <v>866</v>
      </c>
      <c r="G13611" t="s">
        <v>867</v>
      </c>
      <c r="H13611" t="s">
        <v>1160</v>
      </c>
      <c r="I13611">
        <v>344</v>
      </c>
      <c r="J13611" t="s">
        <v>1161</v>
      </c>
      <c r="K13611" t="s">
        <v>835</v>
      </c>
      <c r="L13611" t="s">
        <v>837</v>
      </c>
      <c r="M13611" t="s">
        <v>829</v>
      </c>
      <c r="N13611" t="s">
        <v>829</v>
      </c>
      <c r="O13611" t="s">
        <v>829</v>
      </c>
      <c r="P13611" t="s">
        <v>829</v>
      </c>
      <c r="Q13611" t="s">
        <v>829</v>
      </c>
      <c r="R13611" t="s">
        <v>829</v>
      </c>
      <c r="S13611">
        <v>-307107</v>
      </c>
      <c r="T13611" t="s">
        <v>829</v>
      </c>
      <c r="U13611" t="s">
        <v>829</v>
      </c>
      <c r="V13611">
        <v>0</v>
      </c>
    </row>
    <row r="13612" spans="1:22" x14ac:dyDescent="0.3">
      <c r="A13612">
        <v>202122</v>
      </c>
      <c r="B13612" t="s">
        <v>820</v>
      </c>
      <c r="C13612" t="s">
        <v>821</v>
      </c>
      <c r="D13612" t="s">
        <v>822</v>
      </c>
      <c r="E13612" t="s">
        <v>823</v>
      </c>
      <c r="F13612" t="s">
        <v>866</v>
      </c>
      <c r="G13612" t="s">
        <v>867</v>
      </c>
      <c r="H13612" t="s">
        <v>1160</v>
      </c>
      <c r="I13612">
        <v>344</v>
      </c>
      <c r="J13612" t="s">
        <v>1161</v>
      </c>
      <c r="K13612" t="s">
        <v>835</v>
      </c>
      <c r="L13612" t="s">
        <v>838</v>
      </c>
      <c r="M13612" t="s">
        <v>829</v>
      </c>
      <c r="N13612" t="s">
        <v>829</v>
      </c>
      <c r="O13612" t="s">
        <v>829</v>
      </c>
      <c r="P13612" t="s">
        <v>829</v>
      </c>
      <c r="Q13612" t="s">
        <v>829</v>
      </c>
      <c r="R13612" t="s">
        <v>829</v>
      </c>
      <c r="S13612">
        <v>-1678989</v>
      </c>
      <c r="T13612" t="s">
        <v>829</v>
      </c>
      <c r="U13612" t="s">
        <v>829</v>
      </c>
      <c r="V13612" t="s">
        <v>834</v>
      </c>
    </row>
    <row r="13613" spans="1:22" x14ac:dyDescent="0.3">
      <c r="A13613">
        <v>202223</v>
      </c>
      <c r="B13613" t="s">
        <v>820</v>
      </c>
      <c r="C13613" t="s">
        <v>821</v>
      </c>
      <c r="D13613" t="s">
        <v>822</v>
      </c>
      <c r="E13613" t="s">
        <v>823</v>
      </c>
      <c r="F13613" t="s">
        <v>866</v>
      </c>
      <c r="G13613" t="s">
        <v>867</v>
      </c>
      <c r="H13613" t="s">
        <v>1160</v>
      </c>
      <c r="I13613">
        <v>344</v>
      </c>
      <c r="J13613" t="s">
        <v>1161</v>
      </c>
      <c r="K13613" t="s">
        <v>835</v>
      </c>
      <c r="L13613" t="s">
        <v>838</v>
      </c>
      <c r="M13613" t="s">
        <v>829</v>
      </c>
      <c r="N13613" t="s">
        <v>829</v>
      </c>
      <c r="O13613" t="s">
        <v>829</v>
      </c>
      <c r="P13613" t="s">
        <v>829</v>
      </c>
      <c r="Q13613" t="s">
        <v>829</v>
      </c>
      <c r="R13613" t="s">
        <v>829</v>
      </c>
      <c r="S13613">
        <v>-1690030</v>
      </c>
      <c r="T13613" t="s">
        <v>829</v>
      </c>
      <c r="U13613" t="s">
        <v>829</v>
      </c>
      <c r="V13613" t="s">
        <v>834</v>
      </c>
    </row>
    <row r="13614" spans="1:22" x14ac:dyDescent="0.3">
      <c r="A13614">
        <v>202324</v>
      </c>
      <c r="B13614" t="s">
        <v>820</v>
      </c>
      <c r="C13614" t="s">
        <v>821</v>
      </c>
      <c r="D13614" t="s">
        <v>822</v>
      </c>
      <c r="E13614" t="s">
        <v>823</v>
      </c>
      <c r="F13614" t="s">
        <v>866</v>
      </c>
      <c r="G13614" t="s">
        <v>867</v>
      </c>
      <c r="H13614" t="s">
        <v>1160</v>
      </c>
      <c r="I13614">
        <v>344</v>
      </c>
      <c r="J13614" t="s">
        <v>1161</v>
      </c>
      <c r="K13614" t="s">
        <v>835</v>
      </c>
      <c r="L13614" t="s">
        <v>838</v>
      </c>
      <c r="M13614" t="s">
        <v>829</v>
      </c>
      <c r="N13614" t="s">
        <v>829</v>
      </c>
      <c r="O13614" t="s">
        <v>829</v>
      </c>
      <c r="P13614" t="s">
        <v>829</v>
      </c>
      <c r="Q13614" t="s">
        <v>829</v>
      </c>
      <c r="R13614" t="s">
        <v>829</v>
      </c>
      <c r="S13614">
        <v>-4762638</v>
      </c>
      <c r="T13614" t="s">
        <v>829</v>
      </c>
      <c r="U13614" t="s">
        <v>829</v>
      </c>
      <c r="V13614" t="s">
        <v>834</v>
      </c>
    </row>
    <row r="13615" spans="1:22" x14ac:dyDescent="0.3">
      <c r="A13615">
        <v>202122</v>
      </c>
      <c r="B13615" t="s">
        <v>820</v>
      </c>
      <c r="C13615" t="s">
        <v>821</v>
      </c>
      <c r="D13615" t="s">
        <v>822</v>
      </c>
      <c r="E13615" t="s">
        <v>823</v>
      </c>
      <c r="F13615" t="s">
        <v>866</v>
      </c>
      <c r="G13615" t="s">
        <v>867</v>
      </c>
      <c r="H13615" t="s">
        <v>1160</v>
      </c>
      <c r="I13615">
        <v>344</v>
      </c>
      <c r="J13615" t="s">
        <v>1161</v>
      </c>
      <c r="K13615" t="s">
        <v>835</v>
      </c>
      <c r="L13615" t="s">
        <v>839</v>
      </c>
      <c r="M13615" t="s">
        <v>829</v>
      </c>
      <c r="N13615" t="s">
        <v>829</v>
      </c>
      <c r="O13615" t="s">
        <v>829</v>
      </c>
      <c r="P13615" t="s">
        <v>829</v>
      </c>
      <c r="Q13615" t="s">
        <v>829</v>
      </c>
      <c r="R13615" t="s">
        <v>829</v>
      </c>
      <c r="S13615">
        <v>1690030</v>
      </c>
      <c r="T13615" t="s">
        <v>829</v>
      </c>
      <c r="U13615" t="s">
        <v>829</v>
      </c>
      <c r="V13615" t="s">
        <v>834</v>
      </c>
    </row>
    <row r="13616" spans="1:22" x14ac:dyDescent="0.3">
      <c r="A13616">
        <v>202223</v>
      </c>
      <c r="B13616" t="s">
        <v>820</v>
      </c>
      <c r="C13616" t="s">
        <v>821</v>
      </c>
      <c r="D13616" t="s">
        <v>822</v>
      </c>
      <c r="E13616" t="s">
        <v>823</v>
      </c>
      <c r="F13616" t="s">
        <v>866</v>
      </c>
      <c r="G13616" t="s">
        <v>867</v>
      </c>
      <c r="H13616" t="s">
        <v>1160</v>
      </c>
      <c r="I13616">
        <v>344</v>
      </c>
      <c r="J13616" t="s">
        <v>1161</v>
      </c>
      <c r="K13616" t="s">
        <v>835</v>
      </c>
      <c r="L13616" t="s">
        <v>839</v>
      </c>
      <c r="M13616" t="s">
        <v>829</v>
      </c>
      <c r="N13616" t="s">
        <v>829</v>
      </c>
      <c r="O13616" t="s">
        <v>829</v>
      </c>
      <c r="P13616" t="s">
        <v>829</v>
      </c>
      <c r="Q13616" t="s">
        <v>829</v>
      </c>
      <c r="R13616" t="s">
        <v>829</v>
      </c>
      <c r="S13616">
        <v>4762638</v>
      </c>
      <c r="T13616" t="s">
        <v>829</v>
      </c>
      <c r="U13616" t="s">
        <v>829</v>
      </c>
      <c r="V13616" t="s">
        <v>834</v>
      </c>
    </row>
    <row r="13617" spans="1:22" x14ac:dyDescent="0.3">
      <c r="A13617">
        <v>202324</v>
      </c>
      <c r="B13617" t="s">
        <v>820</v>
      </c>
      <c r="C13617" t="s">
        <v>821</v>
      </c>
      <c r="D13617" t="s">
        <v>822</v>
      </c>
      <c r="E13617" t="s">
        <v>823</v>
      </c>
      <c r="F13617" t="s">
        <v>866</v>
      </c>
      <c r="G13617" t="s">
        <v>867</v>
      </c>
      <c r="H13617" t="s">
        <v>1160</v>
      </c>
      <c r="I13617">
        <v>344</v>
      </c>
      <c r="J13617" t="s">
        <v>1161</v>
      </c>
      <c r="K13617" t="s">
        <v>835</v>
      </c>
      <c r="L13617" t="s">
        <v>839</v>
      </c>
      <c r="M13617" t="s">
        <v>829</v>
      </c>
      <c r="N13617" t="s">
        <v>829</v>
      </c>
      <c r="O13617" t="s">
        <v>829</v>
      </c>
      <c r="P13617" t="s">
        <v>829</v>
      </c>
      <c r="Q13617" t="s">
        <v>829</v>
      </c>
      <c r="R13617" t="s">
        <v>829</v>
      </c>
      <c r="S13617">
        <v>12988739</v>
      </c>
      <c r="T13617" t="s">
        <v>829</v>
      </c>
      <c r="U13617" t="s">
        <v>829</v>
      </c>
      <c r="V13617" t="s">
        <v>834</v>
      </c>
    </row>
    <row r="13618" spans="1:22" x14ac:dyDescent="0.3">
      <c r="A13618">
        <v>202122</v>
      </c>
      <c r="B13618" t="s">
        <v>820</v>
      </c>
      <c r="C13618" t="s">
        <v>821</v>
      </c>
      <c r="D13618" t="s">
        <v>822</v>
      </c>
      <c r="E13618" t="s">
        <v>823</v>
      </c>
      <c r="F13618" t="s">
        <v>866</v>
      </c>
      <c r="G13618" t="s">
        <v>867</v>
      </c>
      <c r="H13618" t="s">
        <v>1160</v>
      </c>
      <c r="I13618">
        <v>344</v>
      </c>
      <c r="J13618" t="s">
        <v>1161</v>
      </c>
      <c r="K13618" t="s">
        <v>835</v>
      </c>
      <c r="L13618" t="s">
        <v>840</v>
      </c>
      <c r="M13618" t="s">
        <v>829</v>
      </c>
      <c r="N13618" t="s">
        <v>829</v>
      </c>
      <c r="O13618" t="s">
        <v>829</v>
      </c>
      <c r="P13618" t="s">
        <v>829</v>
      </c>
      <c r="Q13618" t="s">
        <v>829</v>
      </c>
      <c r="R13618" t="s">
        <v>829</v>
      </c>
      <c r="S13618">
        <v>0</v>
      </c>
      <c r="T13618" t="s">
        <v>829</v>
      </c>
      <c r="U13618" t="s">
        <v>829</v>
      </c>
      <c r="V13618" t="s">
        <v>834</v>
      </c>
    </row>
    <row r="13619" spans="1:22" x14ac:dyDescent="0.3">
      <c r="A13619">
        <v>202223</v>
      </c>
      <c r="B13619" t="s">
        <v>820</v>
      </c>
      <c r="C13619" t="s">
        <v>821</v>
      </c>
      <c r="D13619" t="s">
        <v>822</v>
      </c>
      <c r="E13619" t="s">
        <v>823</v>
      </c>
      <c r="F13619" t="s">
        <v>866</v>
      </c>
      <c r="G13619" t="s">
        <v>867</v>
      </c>
      <c r="H13619" t="s">
        <v>1160</v>
      </c>
      <c r="I13619">
        <v>344</v>
      </c>
      <c r="J13619" t="s">
        <v>1161</v>
      </c>
      <c r="K13619" t="s">
        <v>835</v>
      </c>
      <c r="L13619" t="s">
        <v>840</v>
      </c>
      <c r="M13619" t="s">
        <v>829</v>
      </c>
      <c r="N13619" t="s">
        <v>829</v>
      </c>
      <c r="O13619" t="s">
        <v>829</v>
      </c>
      <c r="P13619" t="s">
        <v>829</v>
      </c>
      <c r="Q13619" t="s">
        <v>829</v>
      </c>
      <c r="R13619" t="s">
        <v>829</v>
      </c>
      <c r="S13619">
        <v>0</v>
      </c>
      <c r="T13619" t="s">
        <v>829</v>
      </c>
      <c r="U13619" t="s">
        <v>829</v>
      </c>
      <c r="V13619" t="s">
        <v>834</v>
      </c>
    </row>
    <row r="13620" spans="1:22" x14ac:dyDescent="0.3">
      <c r="A13620">
        <v>202324</v>
      </c>
      <c r="B13620" t="s">
        <v>820</v>
      </c>
      <c r="C13620" t="s">
        <v>821</v>
      </c>
      <c r="D13620" t="s">
        <v>822</v>
      </c>
      <c r="E13620" t="s">
        <v>823</v>
      </c>
      <c r="F13620" t="s">
        <v>866</v>
      </c>
      <c r="G13620" t="s">
        <v>867</v>
      </c>
      <c r="H13620" t="s">
        <v>1160</v>
      </c>
      <c r="I13620">
        <v>344</v>
      </c>
      <c r="J13620" t="s">
        <v>1161</v>
      </c>
      <c r="K13620" t="s">
        <v>835</v>
      </c>
      <c r="L13620" t="s">
        <v>840</v>
      </c>
      <c r="M13620" t="s">
        <v>829</v>
      </c>
      <c r="N13620" t="s">
        <v>829</v>
      </c>
      <c r="O13620" t="s">
        <v>829</v>
      </c>
      <c r="P13620" t="s">
        <v>829</v>
      </c>
      <c r="Q13620" t="s">
        <v>829</v>
      </c>
      <c r="R13620" t="s">
        <v>829</v>
      </c>
      <c r="S13620">
        <v>0</v>
      </c>
      <c r="T13620" t="s">
        <v>829</v>
      </c>
      <c r="U13620" t="s">
        <v>829</v>
      </c>
      <c r="V13620" t="s">
        <v>834</v>
      </c>
    </row>
    <row r="13621" spans="1:22" x14ac:dyDescent="0.3">
      <c r="A13621">
        <v>202122</v>
      </c>
      <c r="B13621" t="s">
        <v>820</v>
      </c>
      <c r="C13621" t="s">
        <v>821</v>
      </c>
      <c r="D13621" t="s">
        <v>822</v>
      </c>
      <c r="E13621" t="s">
        <v>823</v>
      </c>
      <c r="F13621" t="s">
        <v>866</v>
      </c>
      <c r="G13621" t="s">
        <v>867</v>
      </c>
      <c r="H13621" t="s">
        <v>1160</v>
      </c>
      <c r="I13621">
        <v>344</v>
      </c>
      <c r="J13621" t="s">
        <v>1161</v>
      </c>
      <c r="K13621" t="s">
        <v>835</v>
      </c>
      <c r="L13621" t="s">
        <v>841</v>
      </c>
      <c r="M13621" t="s">
        <v>829</v>
      </c>
      <c r="N13621" t="s">
        <v>829</v>
      </c>
      <c r="O13621" t="s">
        <v>829</v>
      </c>
      <c r="P13621" t="s">
        <v>829</v>
      </c>
      <c r="Q13621" t="s">
        <v>829</v>
      </c>
      <c r="R13621" t="s">
        <v>829</v>
      </c>
      <c r="S13621">
        <v>189296994</v>
      </c>
      <c r="T13621" t="s">
        <v>829</v>
      </c>
      <c r="U13621" t="s">
        <v>829</v>
      </c>
      <c r="V13621" t="s">
        <v>834</v>
      </c>
    </row>
    <row r="13622" spans="1:22" x14ac:dyDescent="0.3">
      <c r="A13622">
        <v>202223</v>
      </c>
      <c r="B13622" t="s">
        <v>820</v>
      </c>
      <c r="C13622" t="s">
        <v>821</v>
      </c>
      <c r="D13622" t="s">
        <v>822</v>
      </c>
      <c r="E13622" t="s">
        <v>823</v>
      </c>
      <c r="F13622" t="s">
        <v>866</v>
      </c>
      <c r="G13622" t="s">
        <v>867</v>
      </c>
      <c r="H13622" t="s">
        <v>1160</v>
      </c>
      <c r="I13622">
        <v>344</v>
      </c>
      <c r="J13622" t="s">
        <v>1161</v>
      </c>
      <c r="K13622" t="s">
        <v>835</v>
      </c>
      <c r="L13622" t="s">
        <v>841</v>
      </c>
      <c r="M13622" t="s">
        <v>829</v>
      </c>
      <c r="N13622" t="s">
        <v>829</v>
      </c>
      <c r="O13622" t="s">
        <v>829</v>
      </c>
      <c r="P13622" t="s">
        <v>829</v>
      </c>
      <c r="Q13622" t="s">
        <v>829</v>
      </c>
      <c r="R13622" t="s">
        <v>829</v>
      </c>
      <c r="S13622">
        <v>202093123</v>
      </c>
      <c r="T13622" t="s">
        <v>829</v>
      </c>
      <c r="U13622" t="s">
        <v>829</v>
      </c>
      <c r="V13622" t="s">
        <v>834</v>
      </c>
    </row>
    <row r="13623" spans="1:22" x14ac:dyDescent="0.3">
      <c r="A13623">
        <v>202324</v>
      </c>
      <c r="B13623" t="s">
        <v>820</v>
      </c>
      <c r="C13623" t="s">
        <v>821</v>
      </c>
      <c r="D13623" t="s">
        <v>822</v>
      </c>
      <c r="E13623" t="s">
        <v>823</v>
      </c>
      <c r="F13623" t="s">
        <v>866</v>
      </c>
      <c r="G13623" t="s">
        <v>867</v>
      </c>
      <c r="H13623" t="s">
        <v>1160</v>
      </c>
      <c r="I13623">
        <v>344</v>
      </c>
      <c r="J13623" t="s">
        <v>1161</v>
      </c>
      <c r="K13623" t="s">
        <v>835</v>
      </c>
      <c r="L13623" t="s">
        <v>841</v>
      </c>
      <c r="M13623" t="s">
        <v>829</v>
      </c>
      <c r="N13623" t="s">
        <v>829</v>
      </c>
      <c r="O13623" t="s">
        <v>829</v>
      </c>
      <c r="P13623" t="s">
        <v>829</v>
      </c>
      <c r="Q13623" t="s">
        <v>829</v>
      </c>
      <c r="R13623" t="s">
        <v>829</v>
      </c>
      <c r="S13623">
        <v>213914182</v>
      </c>
      <c r="T13623" t="s">
        <v>829</v>
      </c>
      <c r="U13623" t="s">
        <v>829</v>
      </c>
      <c r="V13623" t="s">
        <v>834</v>
      </c>
    </row>
    <row r="13624" spans="1:22" x14ac:dyDescent="0.3">
      <c r="A13624">
        <v>202122</v>
      </c>
      <c r="B13624" t="s">
        <v>820</v>
      </c>
      <c r="C13624" t="s">
        <v>821</v>
      </c>
      <c r="D13624" t="s">
        <v>822</v>
      </c>
      <c r="E13624" t="s">
        <v>823</v>
      </c>
      <c r="F13624" t="s">
        <v>866</v>
      </c>
      <c r="G13624" t="s">
        <v>867</v>
      </c>
      <c r="H13624" t="s">
        <v>1160</v>
      </c>
      <c r="I13624">
        <v>344</v>
      </c>
      <c r="J13624" t="s">
        <v>1161</v>
      </c>
      <c r="K13624" t="s">
        <v>842</v>
      </c>
      <c r="L13624" t="s">
        <v>238</v>
      </c>
      <c r="M13624" t="s">
        <v>829</v>
      </c>
      <c r="N13624" t="s">
        <v>829</v>
      </c>
      <c r="O13624" t="s">
        <v>829</v>
      </c>
      <c r="P13624" t="s">
        <v>829</v>
      </c>
      <c r="Q13624" t="s">
        <v>829</v>
      </c>
      <c r="R13624" t="s">
        <v>829</v>
      </c>
      <c r="S13624">
        <v>1007829</v>
      </c>
      <c r="T13624">
        <v>82790</v>
      </c>
      <c r="U13624">
        <v>925039</v>
      </c>
      <c r="V13624">
        <v>17</v>
      </c>
    </row>
    <row r="13625" spans="1:22" x14ac:dyDescent="0.3">
      <c r="A13625">
        <v>202223</v>
      </c>
      <c r="B13625" t="s">
        <v>820</v>
      </c>
      <c r="C13625" t="s">
        <v>821</v>
      </c>
      <c r="D13625" t="s">
        <v>822</v>
      </c>
      <c r="E13625" t="s">
        <v>823</v>
      </c>
      <c r="F13625" t="s">
        <v>866</v>
      </c>
      <c r="G13625" t="s">
        <v>867</v>
      </c>
      <c r="H13625" t="s">
        <v>1160</v>
      </c>
      <c r="I13625">
        <v>344</v>
      </c>
      <c r="J13625" t="s">
        <v>1161</v>
      </c>
      <c r="K13625" t="s">
        <v>842</v>
      </c>
      <c r="L13625" t="s">
        <v>238</v>
      </c>
      <c r="M13625" t="s">
        <v>829</v>
      </c>
      <c r="N13625" t="s">
        <v>829</v>
      </c>
      <c r="O13625" t="s">
        <v>829</v>
      </c>
      <c r="P13625" t="s">
        <v>829</v>
      </c>
      <c r="Q13625" t="s">
        <v>829</v>
      </c>
      <c r="R13625" t="s">
        <v>829</v>
      </c>
      <c r="S13625">
        <v>1007559</v>
      </c>
      <c r="T13625">
        <v>10458</v>
      </c>
      <c r="U13625">
        <v>997102</v>
      </c>
      <c r="V13625">
        <v>19</v>
      </c>
    </row>
    <row r="13626" spans="1:22" x14ac:dyDescent="0.3">
      <c r="A13626">
        <v>202324</v>
      </c>
      <c r="B13626" t="s">
        <v>820</v>
      </c>
      <c r="C13626" t="s">
        <v>821</v>
      </c>
      <c r="D13626" t="s">
        <v>822</v>
      </c>
      <c r="E13626" t="s">
        <v>823</v>
      </c>
      <c r="F13626" t="s">
        <v>866</v>
      </c>
      <c r="G13626" t="s">
        <v>867</v>
      </c>
      <c r="H13626" t="s">
        <v>1160</v>
      </c>
      <c r="I13626">
        <v>344</v>
      </c>
      <c r="J13626" t="s">
        <v>1161</v>
      </c>
      <c r="K13626" t="s">
        <v>842</v>
      </c>
      <c r="L13626" t="s">
        <v>238</v>
      </c>
      <c r="M13626" t="s">
        <v>829</v>
      </c>
      <c r="N13626" t="s">
        <v>829</v>
      </c>
      <c r="O13626" t="s">
        <v>829</v>
      </c>
      <c r="P13626" t="s">
        <v>829</v>
      </c>
      <c r="Q13626" t="s">
        <v>829</v>
      </c>
      <c r="R13626" t="s">
        <v>829</v>
      </c>
      <c r="S13626">
        <v>1469910</v>
      </c>
      <c r="T13626">
        <v>15645</v>
      </c>
      <c r="U13626">
        <v>1454264</v>
      </c>
      <c r="V13626">
        <v>27</v>
      </c>
    </row>
    <row r="13627" spans="1:22" x14ac:dyDescent="0.3">
      <c r="A13627">
        <v>202122</v>
      </c>
      <c r="B13627" t="s">
        <v>820</v>
      </c>
      <c r="C13627" t="s">
        <v>821</v>
      </c>
      <c r="D13627" t="s">
        <v>822</v>
      </c>
      <c r="E13627" t="s">
        <v>823</v>
      </c>
      <c r="F13627" t="s">
        <v>866</v>
      </c>
      <c r="G13627" t="s">
        <v>867</v>
      </c>
      <c r="H13627" t="s">
        <v>1160</v>
      </c>
      <c r="I13627">
        <v>344</v>
      </c>
      <c r="J13627" t="s">
        <v>1161</v>
      </c>
      <c r="K13627" t="s">
        <v>842</v>
      </c>
      <c r="L13627" t="s">
        <v>240</v>
      </c>
      <c r="M13627" t="s">
        <v>829</v>
      </c>
      <c r="N13627" t="s">
        <v>829</v>
      </c>
      <c r="O13627" t="s">
        <v>829</v>
      </c>
      <c r="P13627" t="s">
        <v>829</v>
      </c>
      <c r="Q13627" t="s">
        <v>829</v>
      </c>
      <c r="R13627" t="s">
        <v>829</v>
      </c>
      <c r="S13627">
        <v>1641738</v>
      </c>
      <c r="T13627">
        <v>2122</v>
      </c>
      <c r="U13627">
        <v>1639616</v>
      </c>
      <c r="V13627">
        <v>31</v>
      </c>
    </row>
    <row r="13628" spans="1:22" x14ac:dyDescent="0.3">
      <c r="A13628">
        <v>202223</v>
      </c>
      <c r="B13628" t="s">
        <v>820</v>
      </c>
      <c r="C13628" t="s">
        <v>821</v>
      </c>
      <c r="D13628" t="s">
        <v>822</v>
      </c>
      <c r="E13628" t="s">
        <v>823</v>
      </c>
      <c r="F13628" t="s">
        <v>866</v>
      </c>
      <c r="G13628" t="s">
        <v>867</v>
      </c>
      <c r="H13628" t="s">
        <v>1160</v>
      </c>
      <c r="I13628">
        <v>344</v>
      </c>
      <c r="J13628" t="s">
        <v>1161</v>
      </c>
      <c r="K13628" t="s">
        <v>842</v>
      </c>
      <c r="L13628" t="s">
        <v>240</v>
      </c>
      <c r="M13628" t="s">
        <v>829</v>
      </c>
      <c r="N13628" t="s">
        <v>829</v>
      </c>
      <c r="O13628" t="s">
        <v>829</v>
      </c>
      <c r="P13628" t="s">
        <v>829</v>
      </c>
      <c r="Q13628" t="s">
        <v>829</v>
      </c>
      <c r="R13628" t="s">
        <v>829</v>
      </c>
      <c r="S13628">
        <v>1529299</v>
      </c>
      <c r="T13628">
        <v>2122</v>
      </c>
      <c r="U13628">
        <v>1527177</v>
      </c>
      <c r="V13628">
        <v>29</v>
      </c>
    </row>
    <row r="13629" spans="1:22" x14ac:dyDescent="0.3">
      <c r="A13629">
        <v>202324</v>
      </c>
      <c r="B13629" t="s">
        <v>820</v>
      </c>
      <c r="C13629" t="s">
        <v>821</v>
      </c>
      <c r="D13629" t="s">
        <v>822</v>
      </c>
      <c r="E13629" t="s">
        <v>823</v>
      </c>
      <c r="F13629" t="s">
        <v>866</v>
      </c>
      <c r="G13629" t="s">
        <v>867</v>
      </c>
      <c r="H13629" t="s">
        <v>1160</v>
      </c>
      <c r="I13629">
        <v>344</v>
      </c>
      <c r="J13629" t="s">
        <v>1161</v>
      </c>
      <c r="K13629" t="s">
        <v>842</v>
      </c>
      <c r="L13629" t="s">
        <v>240</v>
      </c>
      <c r="M13629" t="s">
        <v>829</v>
      </c>
      <c r="N13629" t="s">
        <v>829</v>
      </c>
      <c r="O13629" t="s">
        <v>829</v>
      </c>
      <c r="P13629" t="s">
        <v>829</v>
      </c>
      <c r="Q13629" t="s">
        <v>829</v>
      </c>
      <c r="R13629" t="s">
        <v>829</v>
      </c>
      <c r="S13629">
        <v>1652251</v>
      </c>
      <c r="T13629">
        <v>0</v>
      </c>
      <c r="U13629">
        <v>1652251</v>
      </c>
      <c r="V13629">
        <v>31</v>
      </c>
    </row>
    <row r="13630" spans="1:22" x14ac:dyDescent="0.3">
      <c r="A13630">
        <v>202122</v>
      </c>
      <c r="B13630" t="s">
        <v>820</v>
      </c>
      <c r="C13630" t="s">
        <v>821</v>
      </c>
      <c r="D13630" t="s">
        <v>822</v>
      </c>
      <c r="E13630" t="s">
        <v>823</v>
      </c>
      <c r="F13630" t="s">
        <v>866</v>
      </c>
      <c r="G13630" t="s">
        <v>867</v>
      </c>
      <c r="H13630" t="s">
        <v>1160</v>
      </c>
      <c r="I13630">
        <v>344</v>
      </c>
      <c r="J13630" t="s">
        <v>1161</v>
      </c>
      <c r="K13630" t="s">
        <v>842</v>
      </c>
      <c r="L13630" t="s">
        <v>843</v>
      </c>
      <c r="M13630" t="s">
        <v>829</v>
      </c>
      <c r="N13630" t="s">
        <v>829</v>
      </c>
      <c r="O13630" t="s">
        <v>829</v>
      </c>
      <c r="P13630" t="s">
        <v>829</v>
      </c>
      <c r="Q13630" t="s">
        <v>829</v>
      </c>
      <c r="R13630" t="s">
        <v>829</v>
      </c>
      <c r="S13630">
        <v>115988</v>
      </c>
      <c r="T13630">
        <v>0</v>
      </c>
      <c r="U13630">
        <v>115988</v>
      </c>
      <c r="V13630">
        <v>2</v>
      </c>
    </row>
    <row r="13631" spans="1:22" x14ac:dyDescent="0.3">
      <c r="A13631">
        <v>202223</v>
      </c>
      <c r="B13631" t="s">
        <v>820</v>
      </c>
      <c r="C13631" t="s">
        <v>821</v>
      </c>
      <c r="D13631" t="s">
        <v>822</v>
      </c>
      <c r="E13631" t="s">
        <v>823</v>
      </c>
      <c r="F13631" t="s">
        <v>866</v>
      </c>
      <c r="G13631" t="s">
        <v>867</v>
      </c>
      <c r="H13631" t="s">
        <v>1160</v>
      </c>
      <c r="I13631">
        <v>344</v>
      </c>
      <c r="J13631" t="s">
        <v>1161</v>
      </c>
      <c r="K13631" t="s">
        <v>842</v>
      </c>
      <c r="L13631" t="s">
        <v>843</v>
      </c>
      <c r="M13631" t="s">
        <v>829</v>
      </c>
      <c r="N13631" t="s">
        <v>829</v>
      </c>
      <c r="O13631" t="s">
        <v>829</v>
      </c>
      <c r="P13631" t="s">
        <v>829</v>
      </c>
      <c r="Q13631" t="s">
        <v>829</v>
      </c>
      <c r="R13631" t="s">
        <v>829</v>
      </c>
      <c r="S13631">
        <v>110000</v>
      </c>
      <c r="T13631">
        <v>0</v>
      </c>
      <c r="U13631">
        <v>110000</v>
      </c>
      <c r="V13631">
        <v>2</v>
      </c>
    </row>
    <row r="13632" spans="1:22" x14ac:dyDescent="0.3">
      <c r="A13632">
        <v>202324</v>
      </c>
      <c r="B13632" t="s">
        <v>820</v>
      </c>
      <c r="C13632" t="s">
        <v>821</v>
      </c>
      <c r="D13632" t="s">
        <v>822</v>
      </c>
      <c r="E13632" t="s">
        <v>823</v>
      </c>
      <c r="F13632" t="s">
        <v>866</v>
      </c>
      <c r="G13632" t="s">
        <v>867</v>
      </c>
      <c r="H13632" t="s">
        <v>1160</v>
      </c>
      <c r="I13632">
        <v>344</v>
      </c>
      <c r="J13632" t="s">
        <v>1161</v>
      </c>
      <c r="K13632" t="s">
        <v>842</v>
      </c>
      <c r="L13632" t="s">
        <v>843</v>
      </c>
      <c r="M13632" t="s">
        <v>829</v>
      </c>
      <c r="N13632" t="s">
        <v>829</v>
      </c>
      <c r="O13632" t="s">
        <v>829</v>
      </c>
      <c r="P13632" t="s">
        <v>829</v>
      </c>
      <c r="Q13632" t="s">
        <v>829</v>
      </c>
      <c r="R13632" t="s">
        <v>829</v>
      </c>
      <c r="S13632">
        <v>110000</v>
      </c>
      <c r="T13632">
        <v>0</v>
      </c>
      <c r="U13632">
        <v>110000</v>
      </c>
      <c r="V13632">
        <v>2</v>
      </c>
    </row>
    <row r="13633" spans="1:22" x14ac:dyDescent="0.3">
      <c r="A13633">
        <v>202122</v>
      </c>
      <c r="B13633" t="s">
        <v>820</v>
      </c>
      <c r="C13633" t="s">
        <v>821</v>
      </c>
      <c r="D13633" t="s">
        <v>822</v>
      </c>
      <c r="E13633" t="s">
        <v>823</v>
      </c>
      <c r="F13633" t="s">
        <v>866</v>
      </c>
      <c r="G13633" t="s">
        <v>867</v>
      </c>
      <c r="H13633" t="s">
        <v>1160</v>
      </c>
      <c r="I13633">
        <v>344</v>
      </c>
      <c r="J13633" t="s">
        <v>1161</v>
      </c>
      <c r="K13633" t="s">
        <v>842</v>
      </c>
      <c r="L13633" t="s">
        <v>249</v>
      </c>
      <c r="M13633">
        <v>0</v>
      </c>
      <c r="N13633">
        <v>0</v>
      </c>
      <c r="O13633">
        <v>0</v>
      </c>
      <c r="P13633">
        <v>5055119</v>
      </c>
      <c r="Q13633">
        <v>0</v>
      </c>
      <c r="R13633" t="s">
        <v>829</v>
      </c>
      <c r="S13633">
        <v>5055119</v>
      </c>
      <c r="T13633">
        <v>58200</v>
      </c>
      <c r="U13633">
        <v>4996919</v>
      </c>
      <c r="V13633">
        <v>94</v>
      </c>
    </row>
    <row r="13634" spans="1:22" x14ac:dyDescent="0.3">
      <c r="A13634">
        <v>202223</v>
      </c>
      <c r="B13634" t="s">
        <v>820</v>
      </c>
      <c r="C13634" t="s">
        <v>821</v>
      </c>
      <c r="D13634" t="s">
        <v>822</v>
      </c>
      <c r="E13634" t="s">
        <v>823</v>
      </c>
      <c r="F13634" t="s">
        <v>866</v>
      </c>
      <c r="G13634" t="s">
        <v>867</v>
      </c>
      <c r="H13634" t="s">
        <v>1160</v>
      </c>
      <c r="I13634">
        <v>344</v>
      </c>
      <c r="J13634" t="s">
        <v>1161</v>
      </c>
      <c r="K13634" t="s">
        <v>842</v>
      </c>
      <c r="L13634" t="s">
        <v>249</v>
      </c>
      <c r="M13634">
        <v>0</v>
      </c>
      <c r="N13634">
        <v>0</v>
      </c>
      <c r="O13634">
        <v>0</v>
      </c>
      <c r="P13634">
        <v>6203404</v>
      </c>
      <c r="Q13634">
        <v>0</v>
      </c>
      <c r="R13634" t="s">
        <v>829</v>
      </c>
      <c r="S13634">
        <v>6203404</v>
      </c>
      <c r="T13634">
        <v>0</v>
      </c>
      <c r="U13634">
        <v>6203404</v>
      </c>
      <c r="V13634">
        <v>116</v>
      </c>
    </row>
    <row r="13635" spans="1:22" x14ac:dyDescent="0.3">
      <c r="A13635">
        <v>202324</v>
      </c>
      <c r="B13635" t="s">
        <v>820</v>
      </c>
      <c r="C13635" t="s">
        <v>821</v>
      </c>
      <c r="D13635" t="s">
        <v>822</v>
      </c>
      <c r="E13635" t="s">
        <v>823</v>
      </c>
      <c r="F13635" t="s">
        <v>866</v>
      </c>
      <c r="G13635" t="s">
        <v>867</v>
      </c>
      <c r="H13635" t="s">
        <v>1160</v>
      </c>
      <c r="I13635">
        <v>344</v>
      </c>
      <c r="J13635" t="s">
        <v>1161</v>
      </c>
      <c r="K13635" t="s">
        <v>842</v>
      </c>
      <c r="L13635" t="s">
        <v>249</v>
      </c>
      <c r="M13635">
        <v>0</v>
      </c>
      <c r="N13635">
        <v>0</v>
      </c>
      <c r="O13635">
        <v>0</v>
      </c>
      <c r="P13635">
        <v>8024047</v>
      </c>
      <c r="Q13635">
        <v>0</v>
      </c>
      <c r="R13635" t="s">
        <v>829</v>
      </c>
      <c r="S13635">
        <v>8024047</v>
      </c>
      <c r="T13635">
        <v>0</v>
      </c>
      <c r="U13635">
        <v>8024047</v>
      </c>
      <c r="V13635">
        <v>150</v>
      </c>
    </row>
    <row r="13636" spans="1:22" x14ac:dyDescent="0.3">
      <c r="A13636">
        <v>202122</v>
      </c>
      <c r="B13636" t="s">
        <v>820</v>
      </c>
      <c r="C13636" t="s">
        <v>821</v>
      </c>
      <c r="D13636" t="s">
        <v>822</v>
      </c>
      <c r="E13636" t="s">
        <v>823</v>
      </c>
      <c r="F13636" t="s">
        <v>866</v>
      </c>
      <c r="G13636" t="s">
        <v>867</v>
      </c>
      <c r="H13636" t="s">
        <v>1160</v>
      </c>
      <c r="I13636">
        <v>344</v>
      </c>
      <c r="J13636" t="s">
        <v>1161</v>
      </c>
      <c r="K13636" t="s">
        <v>842</v>
      </c>
      <c r="L13636" t="s">
        <v>844</v>
      </c>
      <c r="M13636">
        <v>0</v>
      </c>
      <c r="N13636">
        <v>705531</v>
      </c>
      <c r="O13636">
        <v>587934</v>
      </c>
      <c r="P13636">
        <v>94417</v>
      </c>
      <c r="Q13636">
        <v>0</v>
      </c>
      <c r="R13636" t="s">
        <v>829</v>
      </c>
      <c r="S13636">
        <v>1387882</v>
      </c>
      <c r="T13636">
        <v>54681</v>
      </c>
      <c r="U13636">
        <v>1333201</v>
      </c>
      <c r="V13636">
        <v>25</v>
      </c>
    </row>
    <row r="13637" spans="1:22" x14ac:dyDescent="0.3">
      <c r="A13637">
        <v>202223</v>
      </c>
      <c r="B13637" t="s">
        <v>820</v>
      </c>
      <c r="C13637" t="s">
        <v>821</v>
      </c>
      <c r="D13637" t="s">
        <v>822</v>
      </c>
      <c r="E13637" t="s">
        <v>823</v>
      </c>
      <c r="F13637" t="s">
        <v>866</v>
      </c>
      <c r="G13637" t="s">
        <v>867</v>
      </c>
      <c r="H13637" t="s">
        <v>1160</v>
      </c>
      <c r="I13637">
        <v>344</v>
      </c>
      <c r="J13637" t="s">
        <v>1161</v>
      </c>
      <c r="K13637" t="s">
        <v>842</v>
      </c>
      <c r="L13637" t="s">
        <v>844</v>
      </c>
      <c r="M13637">
        <v>0</v>
      </c>
      <c r="N13637">
        <v>704905</v>
      </c>
      <c r="O13637">
        <v>654486</v>
      </c>
      <c r="P13637">
        <v>0</v>
      </c>
      <c r="Q13637">
        <v>0</v>
      </c>
      <c r="R13637" t="s">
        <v>829</v>
      </c>
      <c r="S13637">
        <v>1359390</v>
      </c>
      <c r="T13637">
        <v>0</v>
      </c>
      <c r="U13637">
        <v>1359390</v>
      </c>
      <c r="V13637">
        <v>26</v>
      </c>
    </row>
    <row r="13638" spans="1:22" x14ac:dyDescent="0.3">
      <c r="A13638">
        <v>202324</v>
      </c>
      <c r="B13638" t="s">
        <v>820</v>
      </c>
      <c r="C13638" t="s">
        <v>821</v>
      </c>
      <c r="D13638" t="s">
        <v>822</v>
      </c>
      <c r="E13638" t="s">
        <v>823</v>
      </c>
      <c r="F13638" t="s">
        <v>866</v>
      </c>
      <c r="G13638" t="s">
        <v>867</v>
      </c>
      <c r="H13638" t="s">
        <v>1160</v>
      </c>
      <c r="I13638">
        <v>344</v>
      </c>
      <c r="J13638" t="s">
        <v>1161</v>
      </c>
      <c r="K13638" t="s">
        <v>842</v>
      </c>
      <c r="L13638" t="s">
        <v>844</v>
      </c>
      <c r="M13638">
        <v>0</v>
      </c>
      <c r="N13638">
        <v>874159</v>
      </c>
      <c r="O13638">
        <v>955762</v>
      </c>
      <c r="P13638">
        <v>0</v>
      </c>
      <c r="Q13638">
        <v>0</v>
      </c>
      <c r="R13638" t="s">
        <v>829</v>
      </c>
      <c r="S13638">
        <v>1829921</v>
      </c>
      <c r="T13638">
        <v>0</v>
      </c>
      <c r="U13638">
        <v>1829921</v>
      </c>
      <c r="V13638">
        <v>34</v>
      </c>
    </row>
    <row r="13639" spans="1:22" x14ac:dyDescent="0.3">
      <c r="A13639">
        <v>202122</v>
      </c>
      <c r="B13639" t="s">
        <v>820</v>
      </c>
      <c r="C13639" t="s">
        <v>821</v>
      </c>
      <c r="D13639" t="s">
        <v>822</v>
      </c>
      <c r="E13639" t="s">
        <v>823</v>
      </c>
      <c r="F13639" t="s">
        <v>866</v>
      </c>
      <c r="G13639" t="s">
        <v>867</v>
      </c>
      <c r="H13639" t="s">
        <v>1160</v>
      </c>
      <c r="I13639">
        <v>344</v>
      </c>
      <c r="J13639" t="s">
        <v>1161</v>
      </c>
      <c r="K13639" t="s">
        <v>842</v>
      </c>
      <c r="L13639" t="s">
        <v>251</v>
      </c>
      <c r="M13639" t="s">
        <v>829</v>
      </c>
      <c r="N13639" t="s">
        <v>829</v>
      </c>
      <c r="O13639">
        <v>0</v>
      </c>
      <c r="P13639">
        <v>0</v>
      </c>
      <c r="Q13639">
        <v>0</v>
      </c>
      <c r="R13639">
        <v>218364</v>
      </c>
      <c r="S13639">
        <v>218364</v>
      </c>
      <c r="T13639">
        <v>0</v>
      </c>
      <c r="U13639">
        <v>218364</v>
      </c>
      <c r="V13639">
        <v>4</v>
      </c>
    </row>
    <row r="13640" spans="1:22" x14ac:dyDescent="0.3">
      <c r="A13640">
        <v>202223</v>
      </c>
      <c r="B13640" t="s">
        <v>820</v>
      </c>
      <c r="C13640" t="s">
        <v>821</v>
      </c>
      <c r="D13640" t="s">
        <v>822</v>
      </c>
      <c r="E13640" t="s">
        <v>823</v>
      </c>
      <c r="F13640" t="s">
        <v>866</v>
      </c>
      <c r="G13640" t="s">
        <v>867</v>
      </c>
      <c r="H13640" t="s">
        <v>1160</v>
      </c>
      <c r="I13640">
        <v>344</v>
      </c>
      <c r="J13640" t="s">
        <v>1161</v>
      </c>
      <c r="K13640" t="s">
        <v>842</v>
      </c>
      <c r="L13640" t="s">
        <v>251</v>
      </c>
      <c r="M13640" t="s">
        <v>829</v>
      </c>
      <c r="N13640" t="s">
        <v>829</v>
      </c>
      <c r="O13640">
        <v>0</v>
      </c>
      <c r="P13640">
        <v>0</v>
      </c>
      <c r="Q13640">
        <v>0</v>
      </c>
      <c r="R13640">
        <v>203549</v>
      </c>
      <c r="S13640">
        <v>203549</v>
      </c>
      <c r="T13640">
        <v>0</v>
      </c>
      <c r="U13640">
        <v>203549</v>
      </c>
      <c r="V13640">
        <v>4</v>
      </c>
    </row>
    <row r="13641" spans="1:22" x14ac:dyDescent="0.3">
      <c r="A13641">
        <v>202324</v>
      </c>
      <c r="B13641" t="s">
        <v>820</v>
      </c>
      <c r="C13641" t="s">
        <v>821</v>
      </c>
      <c r="D13641" t="s">
        <v>822</v>
      </c>
      <c r="E13641" t="s">
        <v>823</v>
      </c>
      <c r="F13641" t="s">
        <v>866</v>
      </c>
      <c r="G13641" t="s">
        <v>867</v>
      </c>
      <c r="H13641" t="s">
        <v>1160</v>
      </c>
      <c r="I13641">
        <v>344</v>
      </c>
      <c r="J13641" t="s">
        <v>1161</v>
      </c>
      <c r="K13641" t="s">
        <v>842</v>
      </c>
      <c r="L13641" t="s">
        <v>251</v>
      </c>
      <c r="M13641" t="s">
        <v>829</v>
      </c>
      <c r="N13641" t="s">
        <v>829</v>
      </c>
      <c r="O13641">
        <v>0</v>
      </c>
      <c r="P13641">
        <v>0</v>
      </c>
      <c r="Q13641">
        <v>0</v>
      </c>
      <c r="R13641">
        <v>200366</v>
      </c>
      <c r="S13641">
        <v>200366</v>
      </c>
      <c r="T13641">
        <v>0</v>
      </c>
      <c r="U13641">
        <v>200366</v>
      </c>
      <c r="V13641">
        <v>4</v>
      </c>
    </row>
    <row r="13642" spans="1:22" x14ac:dyDescent="0.3">
      <c r="A13642">
        <v>202122</v>
      </c>
      <c r="B13642" t="s">
        <v>820</v>
      </c>
      <c r="C13642" t="s">
        <v>821</v>
      </c>
      <c r="D13642" t="s">
        <v>822</v>
      </c>
      <c r="E13642" t="s">
        <v>823</v>
      </c>
      <c r="F13642" t="s">
        <v>866</v>
      </c>
      <c r="G13642" t="s">
        <v>867</v>
      </c>
      <c r="H13642" t="s">
        <v>1160</v>
      </c>
      <c r="I13642">
        <v>344</v>
      </c>
      <c r="J13642" t="s">
        <v>1161</v>
      </c>
      <c r="K13642" t="s">
        <v>842</v>
      </c>
      <c r="L13642" t="s">
        <v>253</v>
      </c>
      <c r="M13642" t="s">
        <v>829</v>
      </c>
      <c r="N13642" t="s">
        <v>829</v>
      </c>
      <c r="O13642">
        <v>0</v>
      </c>
      <c r="P13642">
        <v>0</v>
      </c>
      <c r="Q13642">
        <v>0</v>
      </c>
      <c r="R13642">
        <v>145576</v>
      </c>
      <c r="S13642">
        <v>145576</v>
      </c>
      <c r="T13642">
        <v>0</v>
      </c>
      <c r="U13642">
        <v>145576</v>
      </c>
      <c r="V13642">
        <v>3</v>
      </c>
    </row>
    <row r="13643" spans="1:22" x14ac:dyDescent="0.3">
      <c r="A13643">
        <v>202223</v>
      </c>
      <c r="B13643" t="s">
        <v>820</v>
      </c>
      <c r="C13643" t="s">
        <v>821</v>
      </c>
      <c r="D13643" t="s">
        <v>822</v>
      </c>
      <c r="E13643" t="s">
        <v>823</v>
      </c>
      <c r="F13643" t="s">
        <v>866</v>
      </c>
      <c r="G13643" t="s">
        <v>867</v>
      </c>
      <c r="H13643" t="s">
        <v>1160</v>
      </c>
      <c r="I13643">
        <v>344</v>
      </c>
      <c r="J13643" t="s">
        <v>1161</v>
      </c>
      <c r="K13643" t="s">
        <v>842</v>
      </c>
      <c r="L13643" t="s">
        <v>253</v>
      </c>
      <c r="M13643" t="s">
        <v>829</v>
      </c>
      <c r="N13643" t="s">
        <v>829</v>
      </c>
      <c r="O13643">
        <v>0</v>
      </c>
      <c r="P13643">
        <v>0</v>
      </c>
      <c r="Q13643">
        <v>0</v>
      </c>
      <c r="R13643">
        <v>135700</v>
      </c>
      <c r="S13643">
        <v>135700</v>
      </c>
      <c r="T13643">
        <v>0</v>
      </c>
      <c r="U13643">
        <v>135700</v>
      </c>
      <c r="V13643">
        <v>3</v>
      </c>
    </row>
    <row r="13644" spans="1:22" x14ac:dyDescent="0.3">
      <c r="A13644">
        <v>202324</v>
      </c>
      <c r="B13644" t="s">
        <v>820</v>
      </c>
      <c r="C13644" t="s">
        <v>821</v>
      </c>
      <c r="D13644" t="s">
        <v>822</v>
      </c>
      <c r="E13644" t="s">
        <v>823</v>
      </c>
      <c r="F13644" t="s">
        <v>866</v>
      </c>
      <c r="G13644" t="s">
        <v>867</v>
      </c>
      <c r="H13644" t="s">
        <v>1160</v>
      </c>
      <c r="I13644">
        <v>344</v>
      </c>
      <c r="J13644" t="s">
        <v>1161</v>
      </c>
      <c r="K13644" t="s">
        <v>842</v>
      </c>
      <c r="L13644" t="s">
        <v>253</v>
      </c>
      <c r="M13644" t="s">
        <v>829</v>
      </c>
      <c r="N13644" t="s">
        <v>829</v>
      </c>
      <c r="O13644">
        <v>0</v>
      </c>
      <c r="P13644">
        <v>0</v>
      </c>
      <c r="Q13644">
        <v>0</v>
      </c>
      <c r="R13644">
        <v>133577</v>
      </c>
      <c r="S13644">
        <v>133577</v>
      </c>
      <c r="T13644">
        <v>0</v>
      </c>
      <c r="U13644">
        <v>133577</v>
      </c>
      <c r="V13644">
        <v>3</v>
      </c>
    </row>
    <row r="13645" spans="1:22" x14ac:dyDescent="0.3">
      <c r="A13645">
        <v>202122</v>
      </c>
      <c r="B13645" t="s">
        <v>820</v>
      </c>
      <c r="C13645" t="s">
        <v>821</v>
      </c>
      <c r="D13645" t="s">
        <v>822</v>
      </c>
      <c r="E13645" t="s">
        <v>823</v>
      </c>
      <c r="F13645" t="s">
        <v>866</v>
      </c>
      <c r="G13645" t="s">
        <v>867</v>
      </c>
      <c r="H13645" t="s">
        <v>1160</v>
      </c>
      <c r="I13645">
        <v>344</v>
      </c>
      <c r="J13645" t="s">
        <v>1161</v>
      </c>
      <c r="K13645" t="s">
        <v>842</v>
      </c>
      <c r="L13645" t="s">
        <v>845</v>
      </c>
      <c r="M13645" t="s">
        <v>829</v>
      </c>
      <c r="N13645" t="s">
        <v>829</v>
      </c>
      <c r="O13645">
        <v>0</v>
      </c>
      <c r="P13645">
        <v>0</v>
      </c>
      <c r="Q13645">
        <v>0</v>
      </c>
      <c r="R13645">
        <v>349791</v>
      </c>
      <c r="S13645">
        <v>349791</v>
      </c>
      <c r="T13645">
        <v>187500</v>
      </c>
      <c r="U13645">
        <v>162291</v>
      </c>
      <c r="V13645">
        <v>3</v>
      </c>
    </row>
    <row r="13646" spans="1:22" x14ac:dyDescent="0.3">
      <c r="A13646">
        <v>202223</v>
      </c>
      <c r="B13646" t="s">
        <v>820</v>
      </c>
      <c r="C13646" t="s">
        <v>821</v>
      </c>
      <c r="D13646" t="s">
        <v>822</v>
      </c>
      <c r="E13646" t="s">
        <v>823</v>
      </c>
      <c r="F13646" t="s">
        <v>866</v>
      </c>
      <c r="G13646" t="s">
        <v>867</v>
      </c>
      <c r="H13646" t="s">
        <v>1160</v>
      </c>
      <c r="I13646">
        <v>344</v>
      </c>
      <c r="J13646" t="s">
        <v>1161</v>
      </c>
      <c r="K13646" t="s">
        <v>842</v>
      </c>
      <c r="L13646" t="s">
        <v>845</v>
      </c>
      <c r="M13646" t="s">
        <v>829</v>
      </c>
      <c r="N13646" t="s">
        <v>829</v>
      </c>
      <c r="O13646">
        <v>0</v>
      </c>
      <c r="P13646">
        <v>0</v>
      </c>
      <c r="Q13646">
        <v>0</v>
      </c>
      <c r="R13646">
        <v>469289</v>
      </c>
      <c r="S13646">
        <v>469289</v>
      </c>
      <c r="T13646">
        <v>219200</v>
      </c>
      <c r="U13646">
        <v>250089</v>
      </c>
      <c r="V13646">
        <v>5</v>
      </c>
    </row>
    <row r="13647" spans="1:22" x14ac:dyDescent="0.3">
      <c r="A13647">
        <v>202324</v>
      </c>
      <c r="B13647" t="s">
        <v>820</v>
      </c>
      <c r="C13647" t="s">
        <v>821</v>
      </c>
      <c r="D13647" t="s">
        <v>822</v>
      </c>
      <c r="E13647" t="s">
        <v>823</v>
      </c>
      <c r="F13647" t="s">
        <v>866</v>
      </c>
      <c r="G13647" t="s">
        <v>867</v>
      </c>
      <c r="H13647" t="s">
        <v>1160</v>
      </c>
      <c r="I13647">
        <v>344</v>
      </c>
      <c r="J13647" t="s">
        <v>1161</v>
      </c>
      <c r="K13647" t="s">
        <v>842</v>
      </c>
      <c r="L13647" t="s">
        <v>845</v>
      </c>
      <c r="M13647" t="s">
        <v>829</v>
      </c>
      <c r="N13647" t="s">
        <v>829</v>
      </c>
      <c r="O13647">
        <v>0</v>
      </c>
      <c r="P13647">
        <v>0</v>
      </c>
      <c r="Q13647">
        <v>0</v>
      </c>
      <c r="R13647">
        <v>635539</v>
      </c>
      <c r="S13647">
        <v>635539</v>
      </c>
      <c r="T13647">
        <v>226300</v>
      </c>
      <c r="U13647">
        <v>409239</v>
      </c>
      <c r="V13647">
        <v>8</v>
      </c>
    </row>
    <row r="13648" spans="1:22" x14ac:dyDescent="0.3">
      <c r="A13648">
        <v>202122</v>
      </c>
      <c r="B13648" t="s">
        <v>820</v>
      </c>
      <c r="C13648" t="s">
        <v>821</v>
      </c>
      <c r="D13648" t="s">
        <v>822</v>
      </c>
      <c r="E13648" t="s">
        <v>823</v>
      </c>
      <c r="F13648" t="s">
        <v>876</v>
      </c>
      <c r="G13648" t="s">
        <v>877</v>
      </c>
      <c r="H13648" t="s">
        <v>1162</v>
      </c>
      <c r="I13648">
        <v>872</v>
      </c>
      <c r="J13648" t="s">
        <v>1163</v>
      </c>
      <c r="K13648" t="s">
        <v>828</v>
      </c>
      <c r="L13648" t="s">
        <v>336</v>
      </c>
      <c r="M13648">
        <v>0</v>
      </c>
      <c r="N13648">
        <v>440000</v>
      </c>
      <c r="O13648">
        <v>154667</v>
      </c>
      <c r="P13648">
        <v>2550000</v>
      </c>
      <c r="Q13648">
        <v>630000</v>
      </c>
      <c r="R13648" t="s">
        <v>829</v>
      </c>
      <c r="S13648">
        <v>3774667</v>
      </c>
      <c r="T13648" t="s">
        <v>829</v>
      </c>
      <c r="U13648">
        <v>3774667</v>
      </c>
      <c r="V13648">
        <v>299</v>
      </c>
    </row>
    <row r="13649" spans="1:22" x14ac:dyDescent="0.3">
      <c r="A13649">
        <v>202223</v>
      </c>
      <c r="B13649" t="s">
        <v>820</v>
      </c>
      <c r="C13649" t="s">
        <v>821</v>
      </c>
      <c r="D13649" t="s">
        <v>822</v>
      </c>
      <c r="E13649" t="s">
        <v>823</v>
      </c>
      <c r="F13649" t="s">
        <v>876</v>
      </c>
      <c r="G13649" t="s">
        <v>877</v>
      </c>
      <c r="H13649" t="s">
        <v>1162</v>
      </c>
      <c r="I13649">
        <v>872</v>
      </c>
      <c r="J13649" t="s">
        <v>1163</v>
      </c>
      <c r="K13649" t="s">
        <v>828</v>
      </c>
      <c r="L13649" t="s">
        <v>336</v>
      </c>
      <c r="M13649">
        <v>0</v>
      </c>
      <c r="N13649">
        <v>372000</v>
      </c>
      <c r="O13649">
        <v>0</v>
      </c>
      <c r="P13649">
        <v>2631369</v>
      </c>
      <c r="Q13649">
        <v>630000</v>
      </c>
      <c r="R13649" t="s">
        <v>829</v>
      </c>
      <c r="S13649">
        <v>3633369</v>
      </c>
      <c r="T13649" t="s">
        <v>829</v>
      </c>
      <c r="U13649">
        <v>3633369</v>
      </c>
      <c r="V13649">
        <v>319</v>
      </c>
    </row>
    <row r="13650" spans="1:22" x14ac:dyDescent="0.3">
      <c r="A13650">
        <v>202324</v>
      </c>
      <c r="B13650" t="s">
        <v>820</v>
      </c>
      <c r="C13650" t="s">
        <v>821</v>
      </c>
      <c r="D13650" t="s">
        <v>822</v>
      </c>
      <c r="E13650" t="s">
        <v>823</v>
      </c>
      <c r="F13650" t="s">
        <v>876</v>
      </c>
      <c r="G13650" t="s">
        <v>877</v>
      </c>
      <c r="H13650" t="s">
        <v>1162</v>
      </c>
      <c r="I13650">
        <v>872</v>
      </c>
      <c r="J13650" t="s">
        <v>1163</v>
      </c>
      <c r="K13650" t="s">
        <v>828</v>
      </c>
      <c r="L13650" t="s">
        <v>336</v>
      </c>
      <c r="M13650">
        <v>0</v>
      </c>
      <c r="N13650">
        <v>0</v>
      </c>
      <c r="O13650">
        <v>0</v>
      </c>
      <c r="P13650">
        <v>3157499</v>
      </c>
      <c r="Q13650">
        <v>630000</v>
      </c>
      <c r="R13650" t="s">
        <v>829</v>
      </c>
      <c r="S13650">
        <v>3787499</v>
      </c>
      <c r="T13650" t="s">
        <v>829</v>
      </c>
      <c r="U13650">
        <v>3787499</v>
      </c>
      <c r="V13650">
        <v>351</v>
      </c>
    </row>
    <row r="13651" spans="1:22" x14ac:dyDescent="0.3">
      <c r="A13651">
        <v>202122</v>
      </c>
      <c r="B13651" t="s">
        <v>820</v>
      </c>
      <c r="C13651" t="s">
        <v>821</v>
      </c>
      <c r="D13651" t="s">
        <v>822</v>
      </c>
      <c r="E13651" t="s">
        <v>823</v>
      </c>
      <c r="F13651" t="s">
        <v>876</v>
      </c>
      <c r="G13651" t="s">
        <v>877</v>
      </c>
      <c r="H13651" t="s">
        <v>1162</v>
      </c>
      <c r="I13651">
        <v>872</v>
      </c>
      <c r="J13651" t="s">
        <v>1163</v>
      </c>
      <c r="K13651" t="s">
        <v>828</v>
      </c>
      <c r="L13651" t="s">
        <v>235</v>
      </c>
      <c r="M13651" t="s">
        <v>829</v>
      </c>
      <c r="N13651">
        <v>221419</v>
      </c>
      <c r="O13651">
        <v>0</v>
      </c>
      <c r="P13651" t="s">
        <v>829</v>
      </c>
      <c r="Q13651" t="s">
        <v>829</v>
      </c>
      <c r="R13651" t="s">
        <v>829</v>
      </c>
      <c r="S13651">
        <v>221419</v>
      </c>
      <c r="T13651">
        <v>0</v>
      </c>
      <c r="U13651">
        <v>221419</v>
      </c>
      <c r="V13651">
        <v>18</v>
      </c>
    </row>
    <row r="13652" spans="1:22" x14ac:dyDescent="0.3">
      <c r="A13652">
        <v>202223</v>
      </c>
      <c r="B13652" t="s">
        <v>820</v>
      </c>
      <c r="C13652" t="s">
        <v>821</v>
      </c>
      <c r="D13652" t="s">
        <v>822</v>
      </c>
      <c r="E13652" t="s">
        <v>823</v>
      </c>
      <c r="F13652" t="s">
        <v>876</v>
      </c>
      <c r="G13652" t="s">
        <v>877</v>
      </c>
      <c r="H13652" t="s">
        <v>1162</v>
      </c>
      <c r="I13652">
        <v>872</v>
      </c>
      <c r="J13652" t="s">
        <v>1163</v>
      </c>
      <c r="K13652" t="s">
        <v>828</v>
      </c>
      <c r="L13652" t="s">
        <v>235</v>
      </c>
      <c r="M13652" t="s">
        <v>829</v>
      </c>
      <c r="N13652">
        <v>0</v>
      </c>
      <c r="O13652">
        <v>0</v>
      </c>
      <c r="P13652" t="s">
        <v>829</v>
      </c>
      <c r="Q13652" t="s">
        <v>829</v>
      </c>
      <c r="R13652" t="s">
        <v>829</v>
      </c>
      <c r="S13652">
        <v>0</v>
      </c>
      <c r="T13652">
        <v>0</v>
      </c>
      <c r="U13652">
        <v>0</v>
      </c>
      <c r="V13652">
        <v>0</v>
      </c>
    </row>
    <row r="13653" spans="1:22" x14ac:dyDescent="0.3">
      <c r="A13653">
        <v>202324</v>
      </c>
      <c r="B13653" t="s">
        <v>820</v>
      </c>
      <c r="C13653" t="s">
        <v>821</v>
      </c>
      <c r="D13653" t="s">
        <v>822</v>
      </c>
      <c r="E13653" t="s">
        <v>823</v>
      </c>
      <c r="F13653" t="s">
        <v>876</v>
      </c>
      <c r="G13653" t="s">
        <v>877</v>
      </c>
      <c r="H13653" t="s">
        <v>1162</v>
      </c>
      <c r="I13653">
        <v>872</v>
      </c>
      <c r="J13653" t="s">
        <v>1163</v>
      </c>
      <c r="K13653" t="s">
        <v>828</v>
      </c>
      <c r="L13653" t="s">
        <v>235</v>
      </c>
      <c r="M13653" t="s">
        <v>829</v>
      </c>
      <c r="N13653">
        <v>0</v>
      </c>
      <c r="O13653">
        <v>0</v>
      </c>
      <c r="P13653" t="s">
        <v>829</v>
      </c>
      <c r="Q13653" t="s">
        <v>829</v>
      </c>
      <c r="R13653" t="s">
        <v>829</v>
      </c>
      <c r="S13653">
        <v>0</v>
      </c>
      <c r="T13653">
        <v>0</v>
      </c>
      <c r="U13653">
        <v>0</v>
      </c>
      <c r="V13653">
        <v>0</v>
      </c>
    </row>
    <row r="13654" spans="1:22" x14ac:dyDescent="0.3">
      <c r="A13654">
        <v>202122</v>
      </c>
      <c r="B13654" t="s">
        <v>820</v>
      </c>
      <c r="C13654" t="s">
        <v>821</v>
      </c>
      <c r="D13654" t="s">
        <v>822</v>
      </c>
      <c r="E13654" t="s">
        <v>823</v>
      </c>
      <c r="F13654" t="s">
        <v>876</v>
      </c>
      <c r="G13654" t="s">
        <v>877</v>
      </c>
      <c r="H13654" t="s">
        <v>1162</v>
      </c>
      <c r="I13654">
        <v>872</v>
      </c>
      <c r="J13654" t="s">
        <v>1163</v>
      </c>
      <c r="K13654" t="s">
        <v>828</v>
      </c>
      <c r="L13654" t="s">
        <v>534</v>
      </c>
      <c r="M13654">
        <v>25692</v>
      </c>
      <c r="N13654">
        <v>1422173</v>
      </c>
      <c r="O13654">
        <v>521235</v>
      </c>
      <c r="P13654">
        <v>5013062</v>
      </c>
      <c r="Q13654">
        <v>685436</v>
      </c>
      <c r="R13654" t="s">
        <v>829</v>
      </c>
      <c r="S13654">
        <v>7667598</v>
      </c>
      <c r="T13654">
        <v>0</v>
      </c>
      <c r="U13654">
        <v>7667598</v>
      </c>
      <c r="V13654">
        <v>171</v>
      </c>
    </row>
    <row r="13655" spans="1:22" x14ac:dyDescent="0.3">
      <c r="A13655">
        <v>202223</v>
      </c>
      <c r="B13655" t="s">
        <v>820</v>
      </c>
      <c r="C13655" t="s">
        <v>821</v>
      </c>
      <c r="D13655" t="s">
        <v>822</v>
      </c>
      <c r="E13655" t="s">
        <v>823</v>
      </c>
      <c r="F13655" t="s">
        <v>876</v>
      </c>
      <c r="G13655" t="s">
        <v>877</v>
      </c>
      <c r="H13655" t="s">
        <v>1162</v>
      </c>
      <c r="I13655">
        <v>872</v>
      </c>
      <c r="J13655" t="s">
        <v>1163</v>
      </c>
      <c r="K13655" t="s">
        <v>828</v>
      </c>
      <c r="L13655" t="s">
        <v>534</v>
      </c>
      <c r="M13655">
        <v>49970</v>
      </c>
      <c r="N13655">
        <v>1938974</v>
      </c>
      <c r="O13655">
        <v>722000</v>
      </c>
      <c r="P13655">
        <v>4546000</v>
      </c>
      <c r="Q13655">
        <v>1658000</v>
      </c>
      <c r="R13655" t="s">
        <v>829</v>
      </c>
      <c r="S13655">
        <v>8914944</v>
      </c>
      <c r="T13655">
        <v>0</v>
      </c>
      <c r="U13655">
        <v>8914944</v>
      </c>
      <c r="V13655">
        <v>198</v>
      </c>
    </row>
    <row r="13656" spans="1:22" x14ac:dyDescent="0.3">
      <c r="A13656">
        <v>202324</v>
      </c>
      <c r="B13656" t="s">
        <v>820</v>
      </c>
      <c r="C13656" t="s">
        <v>821</v>
      </c>
      <c r="D13656" t="s">
        <v>822</v>
      </c>
      <c r="E13656" t="s">
        <v>823</v>
      </c>
      <c r="F13656" t="s">
        <v>876</v>
      </c>
      <c r="G13656" t="s">
        <v>877</v>
      </c>
      <c r="H13656" t="s">
        <v>1162</v>
      </c>
      <c r="I13656">
        <v>872</v>
      </c>
      <c r="J13656" t="s">
        <v>1163</v>
      </c>
      <c r="K13656" t="s">
        <v>828</v>
      </c>
      <c r="L13656" t="s">
        <v>534</v>
      </c>
      <c r="M13656">
        <v>80010</v>
      </c>
      <c r="N13656">
        <v>2206159</v>
      </c>
      <c r="O13656">
        <v>1022627</v>
      </c>
      <c r="P13656">
        <v>5748879</v>
      </c>
      <c r="Q13656">
        <v>1328350</v>
      </c>
      <c r="R13656" t="s">
        <v>829</v>
      </c>
      <c r="S13656">
        <v>10386025</v>
      </c>
      <c r="T13656">
        <v>0</v>
      </c>
      <c r="U13656">
        <v>10386025</v>
      </c>
      <c r="V13656">
        <v>232</v>
      </c>
    </row>
    <row r="13657" spans="1:22" x14ac:dyDescent="0.3">
      <c r="A13657">
        <v>202122</v>
      </c>
      <c r="B13657" t="s">
        <v>820</v>
      </c>
      <c r="C13657" t="s">
        <v>821</v>
      </c>
      <c r="D13657" t="s">
        <v>822</v>
      </c>
      <c r="E13657" t="s">
        <v>823</v>
      </c>
      <c r="F13657" t="s">
        <v>876</v>
      </c>
      <c r="G13657" t="s">
        <v>877</v>
      </c>
      <c r="H13657" t="s">
        <v>1162</v>
      </c>
      <c r="I13657">
        <v>872</v>
      </c>
      <c r="J13657" t="s">
        <v>1163</v>
      </c>
      <c r="K13657" t="s">
        <v>828</v>
      </c>
      <c r="L13657" t="s">
        <v>603</v>
      </c>
      <c r="M13657" t="s">
        <v>829</v>
      </c>
      <c r="N13657" t="s">
        <v>829</v>
      </c>
      <c r="O13657" t="s">
        <v>829</v>
      </c>
      <c r="P13657">
        <v>0</v>
      </c>
      <c r="Q13657">
        <v>0</v>
      </c>
      <c r="R13657">
        <v>0</v>
      </c>
      <c r="S13657">
        <v>0</v>
      </c>
      <c r="T13657">
        <v>0</v>
      </c>
      <c r="U13657">
        <v>0</v>
      </c>
      <c r="V13657">
        <v>0</v>
      </c>
    </row>
    <row r="13658" spans="1:22" x14ac:dyDescent="0.3">
      <c r="A13658">
        <v>202223</v>
      </c>
      <c r="B13658" t="s">
        <v>820</v>
      </c>
      <c r="C13658" t="s">
        <v>821</v>
      </c>
      <c r="D13658" t="s">
        <v>822</v>
      </c>
      <c r="E13658" t="s">
        <v>823</v>
      </c>
      <c r="F13658" t="s">
        <v>876</v>
      </c>
      <c r="G13658" t="s">
        <v>877</v>
      </c>
      <c r="H13658" t="s">
        <v>1162</v>
      </c>
      <c r="I13658">
        <v>872</v>
      </c>
      <c r="J13658" t="s">
        <v>1163</v>
      </c>
      <c r="K13658" t="s">
        <v>828</v>
      </c>
      <c r="L13658" t="s">
        <v>603</v>
      </c>
      <c r="M13658" t="s">
        <v>829</v>
      </c>
      <c r="N13658" t="s">
        <v>829</v>
      </c>
      <c r="O13658" t="s">
        <v>829</v>
      </c>
      <c r="P13658">
        <v>0</v>
      </c>
      <c r="Q13658">
        <v>0</v>
      </c>
      <c r="R13658">
        <v>0</v>
      </c>
      <c r="S13658">
        <v>0</v>
      </c>
      <c r="T13658">
        <v>0</v>
      </c>
      <c r="U13658">
        <v>0</v>
      </c>
      <c r="V13658">
        <v>0</v>
      </c>
    </row>
    <row r="13659" spans="1:22" x14ac:dyDescent="0.3">
      <c r="A13659">
        <v>202324</v>
      </c>
      <c r="B13659" t="s">
        <v>820</v>
      </c>
      <c r="C13659" t="s">
        <v>821</v>
      </c>
      <c r="D13659" t="s">
        <v>822</v>
      </c>
      <c r="E13659" t="s">
        <v>823</v>
      </c>
      <c r="F13659" t="s">
        <v>876</v>
      </c>
      <c r="G13659" t="s">
        <v>877</v>
      </c>
      <c r="H13659" t="s">
        <v>1162</v>
      </c>
      <c r="I13659">
        <v>872</v>
      </c>
      <c r="J13659" t="s">
        <v>1163</v>
      </c>
      <c r="K13659" t="s">
        <v>828</v>
      </c>
      <c r="L13659" t="s">
        <v>603</v>
      </c>
      <c r="M13659" t="s">
        <v>829</v>
      </c>
      <c r="N13659" t="s">
        <v>829</v>
      </c>
      <c r="O13659" t="s">
        <v>829</v>
      </c>
      <c r="P13659">
        <v>0</v>
      </c>
      <c r="Q13659">
        <v>0</v>
      </c>
      <c r="R13659">
        <v>0</v>
      </c>
      <c r="S13659">
        <v>0</v>
      </c>
      <c r="T13659">
        <v>0</v>
      </c>
      <c r="U13659">
        <v>0</v>
      </c>
      <c r="V13659">
        <v>0</v>
      </c>
    </row>
    <row r="13660" spans="1:22" x14ac:dyDescent="0.3">
      <c r="A13660">
        <v>202122</v>
      </c>
      <c r="B13660" t="s">
        <v>820</v>
      </c>
      <c r="C13660" t="s">
        <v>821</v>
      </c>
      <c r="D13660" t="s">
        <v>822</v>
      </c>
      <c r="E13660" t="s">
        <v>823</v>
      </c>
      <c r="F13660" t="s">
        <v>876</v>
      </c>
      <c r="G13660" t="s">
        <v>877</v>
      </c>
      <c r="H13660" t="s">
        <v>1162</v>
      </c>
      <c r="I13660">
        <v>872</v>
      </c>
      <c r="J13660" t="s">
        <v>1163</v>
      </c>
      <c r="K13660" t="s">
        <v>828</v>
      </c>
      <c r="L13660" t="s">
        <v>606</v>
      </c>
      <c r="M13660">
        <v>0</v>
      </c>
      <c r="N13660">
        <v>0</v>
      </c>
      <c r="O13660">
        <v>0</v>
      </c>
      <c r="P13660">
        <v>0</v>
      </c>
      <c r="Q13660">
        <v>0</v>
      </c>
      <c r="R13660">
        <v>0</v>
      </c>
      <c r="S13660">
        <v>0</v>
      </c>
      <c r="T13660">
        <v>0</v>
      </c>
      <c r="U13660">
        <v>0</v>
      </c>
      <c r="V13660">
        <v>0</v>
      </c>
    </row>
    <row r="13661" spans="1:22" x14ac:dyDescent="0.3">
      <c r="A13661">
        <v>202223</v>
      </c>
      <c r="B13661" t="s">
        <v>820</v>
      </c>
      <c r="C13661" t="s">
        <v>821</v>
      </c>
      <c r="D13661" t="s">
        <v>822</v>
      </c>
      <c r="E13661" t="s">
        <v>823</v>
      </c>
      <c r="F13661" t="s">
        <v>876</v>
      </c>
      <c r="G13661" t="s">
        <v>877</v>
      </c>
      <c r="H13661" t="s">
        <v>1162</v>
      </c>
      <c r="I13661">
        <v>872</v>
      </c>
      <c r="J13661" t="s">
        <v>1163</v>
      </c>
      <c r="K13661" t="s">
        <v>828</v>
      </c>
      <c r="L13661" t="s">
        <v>606</v>
      </c>
      <c r="M13661">
        <v>0</v>
      </c>
      <c r="N13661">
        <v>0</v>
      </c>
      <c r="O13661">
        <v>0</v>
      </c>
      <c r="P13661">
        <v>0</v>
      </c>
      <c r="Q13661">
        <v>0</v>
      </c>
      <c r="R13661">
        <v>0</v>
      </c>
      <c r="S13661">
        <v>0</v>
      </c>
      <c r="T13661">
        <v>0</v>
      </c>
      <c r="U13661">
        <v>0</v>
      </c>
      <c r="V13661">
        <v>0</v>
      </c>
    </row>
    <row r="13662" spans="1:22" x14ac:dyDescent="0.3">
      <c r="A13662">
        <v>202324</v>
      </c>
      <c r="B13662" t="s">
        <v>820</v>
      </c>
      <c r="C13662" t="s">
        <v>821</v>
      </c>
      <c r="D13662" t="s">
        <v>822</v>
      </c>
      <c r="E13662" t="s">
        <v>823</v>
      </c>
      <c r="F13662" t="s">
        <v>876</v>
      </c>
      <c r="G13662" t="s">
        <v>877</v>
      </c>
      <c r="H13662" t="s">
        <v>1162</v>
      </c>
      <c r="I13662">
        <v>872</v>
      </c>
      <c r="J13662" t="s">
        <v>1163</v>
      </c>
      <c r="K13662" t="s">
        <v>828</v>
      </c>
      <c r="L13662" t="s">
        <v>606</v>
      </c>
      <c r="M13662">
        <v>0</v>
      </c>
      <c r="N13662">
        <v>0</v>
      </c>
      <c r="O13662">
        <v>0</v>
      </c>
      <c r="P13662">
        <v>0</v>
      </c>
      <c r="Q13662">
        <v>0</v>
      </c>
      <c r="R13662">
        <v>0</v>
      </c>
      <c r="S13662">
        <v>0</v>
      </c>
      <c r="T13662">
        <v>0</v>
      </c>
      <c r="U13662">
        <v>0</v>
      </c>
      <c r="V13662">
        <v>0</v>
      </c>
    </row>
    <row r="13663" spans="1:22" x14ac:dyDescent="0.3">
      <c r="A13663">
        <v>202122</v>
      </c>
      <c r="B13663" t="s">
        <v>820</v>
      </c>
      <c r="C13663" t="s">
        <v>821</v>
      </c>
      <c r="D13663" t="s">
        <v>822</v>
      </c>
      <c r="E13663" t="s">
        <v>823</v>
      </c>
      <c r="F13663" t="s">
        <v>876</v>
      </c>
      <c r="G13663" t="s">
        <v>877</v>
      </c>
      <c r="H13663" t="s">
        <v>1162</v>
      </c>
      <c r="I13663">
        <v>872</v>
      </c>
      <c r="J13663" t="s">
        <v>1163</v>
      </c>
      <c r="K13663" t="s">
        <v>828</v>
      </c>
      <c r="L13663" t="s">
        <v>609</v>
      </c>
      <c r="M13663" t="s">
        <v>829</v>
      </c>
      <c r="N13663" t="s">
        <v>829</v>
      </c>
      <c r="O13663" t="s">
        <v>829</v>
      </c>
      <c r="P13663" t="s">
        <v>829</v>
      </c>
      <c r="Q13663">
        <v>0</v>
      </c>
      <c r="R13663" t="s">
        <v>829</v>
      </c>
      <c r="S13663">
        <v>0</v>
      </c>
      <c r="T13663">
        <v>0</v>
      </c>
      <c r="U13663">
        <v>0</v>
      </c>
      <c r="V13663">
        <v>0</v>
      </c>
    </row>
    <row r="13664" spans="1:22" x14ac:dyDescent="0.3">
      <c r="A13664">
        <v>202223</v>
      </c>
      <c r="B13664" t="s">
        <v>820</v>
      </c>
      <c r="C13664" t="s">
        <v>821</v>
      </c>
      <c r="D13664" t="s">
        <v>822</v>
      </c>
      <c r="E13664" t="s">
        <v>823</v>
      </c>
      <c r="F13664" t="s">
        <v>876</v>
      </c>
      <c r="G13664" t="s">
        <v>877</v>
      </c>
      <c r="H13664" t="s">
        <v>1162</v>
      </c>
      <c r="I13664">
        <v>872</v>
      </c>
      <c r="J13664" t="s">
        <v>1163</v>
      </c>
      <c r="K13664" t="s">
        <v>828</v>
      </c>
      <c r="L13664" t="s">
        <v>609</v>
      </c>
      <c r="M13664" t="s">
        <v>829</v>
      </c>
      <c r="N13664" t="s">
        <v>829</v>
      </c>
      <c r="O13664" t="s">
        <v>829</v>
      </c>
      <c r="P13664" t="s">
        <v>829</v>
      </c>
      <c r="Q13664">
        <v>0</v>
      </c>
      <c r="R13664" t="s">
        <v>829</v>
      </c>
      <c r="S13664">
        <v>0</v>
      </c>
      <c r="T13664">
        <v>0</v>
      </c>
      <c r="U13664">
        <v>0</v>
      </c>
      <c r="V13664">
        <v>0</v>
      </c>
    </row>
    <row r="13665" spans="1:22" x14ac:dyDescent="0.3">
      <c r="A13665">
        <v>202122</v>
      </c>
      <c r="B13665" t="s">
        <v>820</v>
      </c>
      <c r="C13665" t="s">
        <v>821</v>
      </c>
      <c r="D13665" t="s">
        <v>822</v>
      </c>
      <c r="E13665" t="s">
        <v>823</v>
      </c>
      <c r="F13665" t="s">
        <v>876</v>
      </c>
      <c r="G13665" t="s">
        <v>877</v>
      </c>
      <c r="H13665" t="s">
        <v>1162</v>
      </c>
      <c r="I13665">
        <v>872</v>
      </c>
      <c r="J13665" t="s">
        <v>1163</v>
      </c>
      <c r="K13665" t="s">
        <v>828</v>
      </c>
      <c r="L13665" t="s">
        <v>830</v>
      </c>
      <c r="M13665">
        <v>0</v>
      </c>
      <c r="N13665">
        <v>429027</v>
      </c>
      <c r="O13665">
        <v>380458</v>
      </c>
      <c r="P13665">
        <v>0</v>
      </c>
      <c r="Q13665">
        <v>0</v>
      </c>
      <c r="R13665">
        <v>0</v>
      </c>
      <c r="S13665">
        <v>809485</v>
      </c>
      <c r="T13665">
        <v>0</v>
      </c>
      <c r="U13665">
        <v>809485</v>
      </c>
      <c r="V13665">
        <v>18</v>
      </c>
    </row>
    <row r="13666" spans="1:22" x14ac:dyDescent="0.3">
      <c r="A13666">
        <v>202223</v>
      </c>
      <c r="B13666" t="s">
        <v>820</v>
      </c>
      <c r="C13666" t="s">
        <v>821</v>
      </c>
      <c r="D13666" t="s">
        <v>822</v>
      </c>
      <c r="E13666" t="s">
        <v>823</v>
      </c>
      <c r="F13666" t="s">
        <v>876</v>
      </c>
      <c r="G13666" t="s">
        <v>877</v>
      </c>
      <c r="H13666" t="s">
        <v>1162</v>
      </c>
      <c r="I13666">
        <v>872</v>
      </c>
      <c r="J13666" t="s">
        <v>1163</v>
      </c>
      <c r="K13666" t="s">
        <v>828</v>
      </c>
      <c r="L13666" t="s">
        <v>830</v>
      </c>
      <c r="M13666">
        <v>0</v>
      </c>
      <c r="N13666">
        <v>376000</v>
      </c>
      <c r="O13666">
        <v>317000</v>
      </c>
      <c r="P13666">
        <v>0</v>
      </c>
      <c r="Q13666">
        <v>0</v>
      </c>
      <c r="R13666">
        <v>0</v>
      </c>
      <c r="S13666">
        <v>693000</v>
      </c>
      <c r="T13666">
        <v>0</v>
      </c>
      <c r="U13666">
        <v>693000</v>
      </c>
      <c r="V13666">
        <v>15</v>
      </c>
    </row>
    <row r="13667" spans="1:22" x14ac:dyDescent="0.3">
      <c r="A13667">
        <v>202324</v>
      </c>
      <c r="B13667" t="s">
        <v>820</v>
      </c>
      <c r="C13667" t="s">
        <v>821</v>
      </c>
      <c r="D13667" t="s">
        <v>822</v>
      </c>
      <c r="E13667" t="s">
        <v>823</v>
      </c>
      <c r="F13667" t="s">
        <v>876</v>
      </c>
      <c r="G13667" t="s">
        <v>877</v>
      </c>
      <c r="H13667" t="s">
        <v>1162</v>
      </c>
      <c r="I13667">
        <v>872</v>
      </c>
      <c r="J13667" t="s">
        <v>1163</v>
      </c>
      <c r="K13667" t="s">
        <v>828</v>
      </c>
      <c r="L13667" t="s">
        <v>830</v>
      </c>
      <c r="M13667">
        <v>0</v>
      </c>
      <c r="N13667">
        <v>666046</v>
      </c>
      <c r="O13667">
        <v>807278</v>
      </c>
      <c r="P13667">
        <v>0</v>
      </c>
      <c r="Q13667">
        <v>0</v>
      </c>
      <c r="R13667">
        <v>0</v>
      </c>
      <c r="S13667">
        <v>1473324</v>
      </c>
      <c r="T13667">
        <v>0</v>
      </c>
      <c r="U13667">
        <v>1473324</v>
      </c>
      <c r="V13667">
        <v>33</v>
      </c>
    </row>
    <row r="13668" spans="1:22" x14ac:dyDescent="0.3">
      <c r="A13668">
        <v>202122</v>
      </c>
      <c r="B13668" t="s">
        <v>820</v>
      </c>
      <c r="C13668" t="s">
        <v>821</v>
      </c>
      <c r="D13668" t="s">
        <v>822</v>
      </c>
      <c r="E13668" t="s">
        <v>823</v>
      </c>
      <c r="F13668" t="s">
        <v>876</v>
      </c>
      <c r="G13668" t="s">
        <v>877</v>
      </c>
      <c r="H13668" t="s">
        <v>1162</v>
      </c>
      <c r="I13668">
        <v>872</v>
      </c>
      <c r="J13668" t="s">
        <v>1163</v>
      </c>
      <c r="K13668" t="s">
        <v>828</v>
      </c>
      <c r="L13668" t="s">
        <v>537</v>
      </c>
      <c r="M13668">
        <v>102684</v>
      </c>
      <c r="N13668">
        <v>810949</v>
      </c>
      <c r="O13668">
        <v>1608611</v>
      </c>
      <c r="P13668">
        <v>977806</v>
      </c>
      <c r="Q13668">
        <v>0</v>
      </c>
      <c r="R13668">
        <v>825347</v>
      </c>
      <c r="S13668">
        <v>4325397</v>
      </c>
      <c r="T13668">
        <v>0</v>
      </c>
      <c r="U13668">
        <v>4325397</v>
      </c>
      <c r="V13668">
        <v>96</v>
      </c>
    </row>
    <row r="13669" spans="1:22" x14ac:dyDescent="0.3">
      <c r="A13669">
        <v>202223</v>
      </c>
      <c r="B13669" t="s">
        <v>820</v>
      </c>
      <c r="C13669" t="s">
        <v>821</v>
      </c>
      <c r="D13669" t="s">
        <v>822</v>
      </c>
      <c r="E13669" t="s">
        <v>823</v>
      </c>
      <c r="F13669" t="s">
        <v>876</v>
      </c>
      <c r="G13669" t="s">
        <v>877</v>
      </c>
      <c r="H13669" t="s">
        <v>1162</v>
      </c>
      <c r="I13669">
        <v>872</v>
      </c>
      <c r="J13669" t="s">
        <v>1163</v>
      </c>
      <c r="K13669" t="s">
        <v>828</v>
      </c>
      <c r="L13669" t="s">
        <v>537</v>
      </c>
      <c r="M13669">
        <v>245651</v>
      </c>
      <c r="N13669">
        <v>1652000</v>
      </c>
      <c r="O13669">
        <v>3211000</v>
      </c>
      <c r="P13669">
        <v>609000</v>
      </c>
      <c r="Q13669">
        <v>305000</v>
      </c>
      <c r="R13669">
        <v>1153000</v>
      </c>
      <c r="S13669">
        <v>7175651</v>
      </c>
      <c r="T13669">
        <v>0</v>
      </c>
      <c r="U13669">
        <v>7175651</v>
      </c>
      <c r="V13669">
        <v>160</v>
      </c>
    </row>
    <row r="13670" spans="1:22" x14ac:dyDescent="0.3">
      <c r="A13670">
        <v>202324</v>
      </c>
      <c r="B13670" t="s">
        <v>820</v>
      </c>
      <c r="C13670" t="s">
        <v>821</v>
      </c>
      <c r="D13670" t="s">
        <v>822</v>
      </c>
      <c r="E13670" t="s">
        <v>823</v>
      </c>
      <c r="F13670" t="s">
        <v>876</v>
      </c>
      <c r="G13670" t="s">
        <v>877</v>
      </c>
      <c r="H13670" t="s">
        <v>1162</v>
      </c>
      <c r="I13670">
        <v>872</v>
      </c>
      <c r="J13670" t="s">
        <v>1163</v>
      </c>
      <c r="K13670" t="s">
        <v>828</v>
      </c>
      <c r="L13670" t="s">
        <v>537</v>
      </c>
      <c r="M13670">
        <v>130862</v>
      </c>
      <c r="N13670">
        <v>2761499</v>
      </c>
      <c r="O13670">
        <v>2384825</v>
      </c>
      <c r="P13670">
        <v>3462000</v>
      </c>
      <c r="Q13670">
        <v>54638</v>
      </c>
      <c r="R13670">
        <v>1458975</v>
      </c>
      <c r="S13670">
        <v>10252799</v>
      </c>
      <c r="T13670">
        <v>0</v>
      </c>
      <c r="U13670">
        <v>10252799</v>
      </c>
      <c r="V13670">
        <v>229</v>
      </c>
    </row>
    <row r="13671" spans="1:22" x14ac:dyDescent="0.3">
      <c r="A13671">
        <v>202122</v>
      </c>
      <c r="B13671" t="s">
        <v>820</v>
      </c>
      <c r="C13671" t="s">
        <v>821</v>
      </c>
      <c r="D13671" t="s">
        <v>822</v>
      </c>
      <c r="E13671" t="s">
        <v>823</v>
      </c>
      <c r="F13671" t="s">
        <v>876</v>
      </c>
      <c r="G13671" t="s">
        <v>877</v>
      </c>
      <c r="H13671" t="s">
        <v>1162</v>
      </c>
      <c r="I13671">
        <v>872</v>
      </c>
      <c r="J13671" t="s">
        <v>1163</v>
      </c>
      <c r="K13671" t="s">
        <v>828</v>
      </c>
      <c r="L13671" t="s">
        <v>572</v>
      </c>
      <c r="M13671">
        <v>0</v>
      </c>
      <c r="N13671">
        <v>0</v>
      </c>
      <c r="O13671">
        <v>0</v>
      </c>
      <c r="P13671">
        <v>8921994</v>
      </c>
      <c r="Q13671">
        <v>0</v>
      </c>
      <c r="R13671">
        <v>0</v>
      </c>
      <c r="S13671">
        <v>8921994</v>
      </c>
      <c r="T13671">
        <v>0</v>
      </c>
      <c r="U13671">
        <v>8921994</v>
      </c>
      <c r="V13671">
        <v>199</v>
      </c>
    </row>
    <row r="13672" spans="1:22" x14ac:dyDescent="0.3">
      <c r="A13672">
        <v>202223</v>
      </c>
      <c r="B13672" t="s">
        <v>820</v>
      </c>
      <c r="C13672" t="s">
        <v>821</v>
      </c>
      <c r="D13672" t="s">
        <v>822</v>
      </c>
      <c r="E13672" t="s">
        <v>823</v>
      </c>
      <c r="F13672" t="s">
        <v>876</v>
      </c>
      <c r="G13672" t="s">
        <v>877</v>
      </c>
      <c r="H13672" t="s">
        <v>1162</v>
      </c>
      <c r="I13672">
        <v>872</v>
      </c>
      <c r="J13672" t="s">
        <v>1163</v>
      </c>
      <c r="K13672" t="s">
        <v>828</v>
      </c>
      <c r="L13672" t="s">
        <v>572</v>
      </c>
      <c r="M13672">
        <v>0</v>
      </c>
      <c r="N13672">
        <v>0</v>
      </c>
      <c r="O13672">
        <v>0</v>
      </c>
      <c r="P13672">
        <v>9706000</v>
      </c>
      <c r="Q13672">
        <v>0</v>
      </c>
      <c r="R13672">
        <v>0</v>
      </c>
      <c r="S13672">
        <v>9706000</v>
      </c>
      <c r="T13672">
        <v>0</v>
      </c>
      <c r="U13672">
        <v>9706000</v>
      </c>
      <c r="V13672">
        <v>216</v>
      </c>
    </row>
    <row r="13673" spans="1:22" x14ac:dyDescent="0.3">
      <c r="A13673">
        <v>202324</v>
      </c>
      <c r="B13673" t="s">
        <v>820</v>
      </c>
      <c r="C13673" t="s">
        <v>821</v>
      </c>
      <c r="D13673" t="s">
        <v>822</v>
      </c>
      <c r="E13673" t="s">
        <v>823</v>
      </c>
      <c r="F13673" t="s">
        <v>876</v>
      </c>
      <c r="G13673" t="s">
        <v>877</v>
      </c>
      <c r="H13673" t="s">
        <v>1162</v>
      </c>
      <c r="I13673">
        <v>872</v>
      </c>
      <c r="J13673" t="s">
        <v>1163</v>
      </c>
      <c r="K13673" t="s">
        <v>828</v>
      </c>
      <c r="L13673" t="s">
        <v>572</v>
      </c>
      <c r="M13673">
        <v>0</v>
      </c>
      <c r="N13673">
        <v>0</v>
      </c>
      <c r="O13673">
        <v>0</v>
      </c>
      <c r="P13673">
        <v>12204508</v>
      </c>
      <c r="Q13673">
        <v>0</v>
      </c>
      <c r="R13673">
        <v>0</v>
      </c>
      <c r="S13673">
        <v>12204508</v>
      </c>
      <c r="T13673">
        <v>0</v>
      </c>
      <c r="U13673">
        <v>12204508</v>
      </c>
      <c r="V13673">
        <v>272</v>
      </c>
    </row>
    <row r="13674" spans="1:22" x14ac:dyDescent="0.3">
      <c r="A13674">
        <v>202122</v>
      </c>
      <c r="B13674" t="s">
        <v>820</v>
      </c>
      <c r="C13674" t="s">
        <v>821</v>
      </c>
      <c r="D13674" t="s">
        <v>822</v>
      </c>
      <c r="E13674" t="s">
        <v>823</v>
      </c>
      <c r="F13674" t="s">
        <v>876</v>
      </c>
      <c r="G13674" t="s">
        <v>877</v>
      </c>
      <c r="H13674" t="s">
        <v>1162</v>
      </c>
      <c r="I13674">
        <v>872</v>
      </c>
      <c r="J13674" t="s">
        <v>1163</v>
      </c>
      <c r="K13674" t="s">
        <v>828</v>
      </c>
      <c r="L13674" t="s">
        <v>539</v>
      </c>
      <c r="M13674">
        <v>0</v>
      </c>
      <c r="N13674">
        <v>0</v>
      </c>
      <c r="O13674">
        <v>0</v>
      </c>
      <c r="P13674" t="s">
        <v>829</v>
      </c>
      <c r="Q13674" t="s">
        <v>829</v>
      </c>
      <c r="R13674" t="s">
        <v>829</v>
      </c>
      <c r="S13674">
        <v>0</v>
      </c>
      <c r="T13674">
        <v>0</v>
      </c>
      <c r="U13674">
        <v>0</v>
      </c>
      <c r="V13674">
        <v>0</v>
      </c>
    </row>
    <row r="13675" spans="1:22" x14ac:dyDescent="0.3">
      <c r="A13675">
        <v>202223</v>
      </c>
      <c r="B13675" t="s">
        <v>820</v>
      </c>
      <c r="C13675" t="s">
        <v>821</v>
      </c>
      <c r="D13675" t="s">
        <v>822</v>
      </c>
      <c r="E13675" t="s">
        <v>823</v>
      </c>
      <c r="F13675" t="s">
        <v>876</v>
      </c>
      <c r="G13675" t="s">
        <v>877</v>
      </c>
      <c r="H13675" t="s">
        <v>1162</v>
      </c>
      <c r="I13675">
        <v>872</v>
      </c>
      <c r="J13675" t="s">
        <v>1163</v>
      </c>
      <c r="K13675" t="s">
        <v>828</v>
      </c>
      <c r="L13675" t="s">
        <v>539</v>
      </c>
      <c r="M13675">
        <v>0</v>
      </c>
      <c r="N13675">
        <v>0</v>
      </c>
      <c r="O13675">
        <v>0</v>
      </c>
      <c r="P13675" t="s">
        <v>829</v>
      </c>
      <c r="Q13675" t="s">
        <v>829</v>
      </c>
      <c r="R13675" t="s">
        <v>829</v>
      </c>
      <c r="S13675">
        <v>0</v>
      </c>
      <c r="T13675">
        <v>0</v>
      </c>
      <c r="U13675">
        <v>0</v>
      </c>
      <c r="V13675">
        <v>0</v>
      </c>
    </row>
    <row r="13676" spans="1:22" x14ac:dyDescent="0.3">
      <c r="A13676">
        <v>202324</v>
      </c>
      <c r="B13676" t="s">
        <v>820</v>
      </c>
      <c r="C13676" t="s">
        <v>821</v>
      </c>
      <c r="D13676" t="s">
        <v>822</v>
      </c>
      <c r="E13676" t="s">
        <v>823</v>
      </c>
      <c r="F13676" t="s">
        <v>876</v>
      </c>
      <c r="G13676" t="s">
        <v>877</v>
      </c>
      <c r="H13676" t="s">
        <v>1162</v>
      </c>
      <c r="I13676">
        <v>872</v>
      </c>
      <c r="J13676" t="s">
        <v>1163</v>
      </c>
      <c r="K13676" t="s">
        <v>828</v>
      </c>
      <c r="L13676" t="s">
        <v>539</v>
      </c>
      <c r="M13676">
        <v>0</v>
      </c>
      <c r="N13676">
        <v>0</v>
      </c>
      <c r="O13676">
        <v>0</v>
      </c>
      <c r="P13676" t="s">
        <v>829</v>
      </c>
      <c r="Q13676" t="s">
        <v>829</v>
      </c>
      <c r="R13676" t="s">
        <v>829</v>
      </c>
      <c r="S13676">
        <v>0</v>
      </c>
      <c r="T13676">
        <v>0</v>
      </c>
      <c r="U13676">
        <v>0</v>
      </c>
      <c r="V13676">
        <v>0</v>
      </c>
    </row>
    <row r="13677" spans="1:22" x14ac:dyDescent="0.3">
      <c r="A13677">
        <v>202122</v>
      </c>
      <c r="B13677" t="s">
        <v>820</v>
      </c>
      <c r="C13677" t="s">
        <v>821</v>
      </c>
      <c r="D13677" t="s">
        <v>822</v>
      </c>
      <c r="E13677" t="s">
        <v>823</v>
      </c>
      <c r="F13677" t="s">
        <v>876</v>
      </c>
      <c r="G13677" t="s">
        <v>877</v>
      </c>
      <c r="H13677" t="s">
        <v>1162</v>
      </c>
      <c r="I13677">
        <v>872</v>
      </c>
      <c r="J13677" t="s">
        <v>1163</v>
      </c>
      <c r="K13677" t="s">
        <v>828</v>
      </c>
      <c r="L13677" t="s">
        <v>541</v>
      </c>
      <c r="M13677">
        <v>0</v>
      </c>
      <c r="N13677">
        <v>95443</v>
      </c>
      <c r="O13677">
        <v>414697</v>
      </c>
      <c r="P13677">
        <v>300000</v>
      </c>
      <c r="Q13677">
        <v>0</v>
      </c>
      <c r="R13677">
        <v>0</v>
      </c>
      <c r="S13677">
        <v>810140</v>
      </c>
      <c r="T13677">
        <v>0</v>
      </c>
      <c r="U13677">
        <v>810140</v>
      </c>
      <c r="V13677">
        <v>18</v>
      </c>
    </row>
    <row r="13678" spans="1:22" x14ac:dyDescent="0.3">
      <c r="A13678">
        <v>202223</v>
      </c>
      <c r="B13678" t="s">
        <v>820</v>
      </c>
      <c r="C13678" t="s">
        <v>821</v>
      </c>
      <c r="D13678" t="s">
        <v>822</v>
      </c>
      <c r="E13678" t="s">
        <v>823</v>
      </c>
      <c r="F13678" t="s">
        <v>876</v>
      </c>
      <c r="G13678" t="s">
        <v>877</v>
      </c>
      <c r="H13678" t="s">
        <v>1162</v>
      </c>
      <c r="I13678">
        <v>872</v>
      </c>
      <c r="J13678" t="s">
        <v>1163</v>
      </c>
      <c r="K13678" t="s">
        <v>828</v>
      </c>
      <c r="L13678" t="s">
        <v>541</v>
      </c>
      <c r="M13678">
        <v>0</v>
      </c>
      <c r="N13678">
        <v>318000</v>
      </c>
      <c r="O13678">
        <v>360000</v>
      </c>
      <c r="P13678">
        <v>0</v>
      </c>
      <c r="Q13678">
        <v>0</v>
      </c>
      <c r="R13678">
        <v>0</v>
      </c>
      <c r="S13678">
        <v>678000</v>
      </c>
      <c r="T13678">
        <v>0</v>
      </c>
      <c r="U13678">
        <v>678000</v>
      </c>
      <c r="V13678">
        <v>15</v>
      </c>
    </row>
    <row r="13679" spans="1:22" x14ac:dyDescent="0.3">
      <c r="A13679">
        <v>202324</v>
      </c>
      <c r="B13679" t="s">
        <v>820</v>
      </c>
      <c r="C13679" t="s">
        <v>821</v>
      </c>
      <c r="D13679" t="s">
        <v>822</v>
      </c>
      <c r="E13679" t="s">
        <v>823</v>
      </c>
      <c r="F13679" t="s">
        <v>876</v>
      </c>
      <c r="G13679" t="s">
        <v>877</v>
      </c>
      <c r="H13679" t="s">
        <v>1162</v>
      </c>
      <c r="I13679">
        <v>872</v>
      </c>
      <c r="J13679" t="s">
        <v>1163</v>
      </c>
      <c r="K13679" t="s">
        <v>828</v>
      </c>
      <c r="L13679" t="s">
        <v>541</v>
      </c>
      <c r="M13679">
        <v>0</v>
      </c>
      <c r="N13679">
        <v>0</v>
      </c>
      <c r="O13679">
        <v>0</v>
      </c>
      <c r="P13679">
        <v>0</v>
      </c>
      <c r="Q13679">
        <v>0</v>
      </c>
      <c r="R13679">
        <v>0</v>
      </c>
      <c r="S13679">
        <v>0</v>
      </c>
      <c r="T13679">
        <v>0</v>
      </c>
      <c r="U13679">
        <v>0</v>
      </c>
      <c r="V13679">
        <v>0</v>
      </c>
    </row>
    <row r="13680" spans="1:22" x14ac:dyDescent="0.3">
      <c r="A13680">
        <v>202122</v>
      </c>
      <c r="B13680" t="s">
        <v>820</v>
      </c>
      <c r="C13680" t="s">
        <v>821</v>
      </c>
      <c r="D13680" t="s">
        <v>822</v>
      </c>
      <c r="E13680" t="s">
        <v>823</v>
      </c>
      <c r="F13680" t="s">
        <v>876</v>
      </c>
      <c r="G13680" t="s">
        <v>877</v>
      </c>
      <c r="H13680" t="s">
        <v>1162</v>
      </c>
      <c r="I13680">
        <v>872</v>
      </c>
      <c r="J13680" t="s">
        <v>1163</v>
      </c>
      <c r="K13680" t="s">
        <v>828</v>
      </c>
      <c r="L13680" t="s">
        <v>831</v>
      </c>
      <c r="M13680" t="s">
        <v>829</v>
      </c>
      <c r="N13680" t="s">
        <v>829</v>
      </c>
      <c r="O13680" t="s">
        <v>829</v>
      </c>
      <c r="P13680">
        <v>0</v>
      </c>
      <c r="Q13680">
        <v>88207</v>
      </c>
      <c r="R13680" t="s">
        <v>829</v>
      </c>
      <c r="S13680">
        <v>88207</v>
      </c>
      <c r="T13680">
        <v>0</v>
      </c>
      <c r="U13680">
        <v>88207</v>
      </c>
      <c r="V13680">
        <v>2</v>
      </c>
    </row>
    <row r="13681" spans="1:22" x14ac:dyDescent="0.3">
      <c r="A13681">
        <v>202223</v>
      </c>
      <c r="B13681" t="s">
        <v>820</v>
      </c>
      <c r="C13681" t="s">
        <v>821</v>
      </c>
      <c r="D13681" t="s">
        <v>822</v>
      </c>
      <c r="E13681" t="s">
        <v>823</v>
      </c>
      <c r="F13681" t="s">
        <v>876</v>
      </c>
      <c r="G13681" t="s">
        <v>877</v>
      </c>
      <c r="H13681" t="s">
        <v>1162</v>
      </c>
      <c r="I13681">
        <v>872</v>
      </c>
      <c r="J13681" t="s">
        <v>1163</v>
      </c>
      <c r="K13681" t="s">
        <v>828</v>
      </c>
      <c r="L13681" t="s">
        <v>831</v>
      </c>
      <c r="M13681" t="s">
        <v>829</v>
      </c>
      <c r="N13681" t="s">
        <v>829</v>
      </c>
      <c r="O13681" t="s">
        <v>829</v>
      </c>
      <c r="P13681">
        <v>103000</v>
      </c>
      <c r="Q13681">
        <v>0</v>
      </c>
      <c r="R13681" t="s">
        <v>829</v>
      </c>
      <c r="S13681">
        <v>103000</v>
      </c>
      <c r="T13681">
        <v>0</v>
      </c>
      <c r="U13681">
        <v>103000</v>
      </c>
      <c r="V13681">
        <v>2</v>
      </c>
    </row>
    <row r="13682" spans="1:22" x14ac:dyDescent="0.3">
      <c r="A13682">
        <v>202324</v>
      </c>
      <c r="B13682" t="s">
        <v>820</v>
      </c>
      <c r="C13682" t="s">
        <v>821</v>
      </c>
      <c r="D13682" t="s">
        <v>822</v>
      </c>
      <c r="E13682" t="s">
        <v>823</v>
      </c>
      <c r="F13682" t="s">
        <v>876</v>
      </c>
      <c r="G13682" t="s">
        <v>877</v>
      </c>
      <c r="H13682" t="s">
        <v>1162</v>
      </c>
      <c r="I13682">
        <v>872</v>
      </c>
      <c r="J13682" t="s">
        <v>1163</v>
      </c>
      <c r="K13682" t="s">
        <v>828</v>
      </c>
      <c r="L13682" t="s">
        <v>831</v>
      </c>
      <c r="M13682" t="s">
        <v>829</v>
      </c>
      <c r="N13682" t="s">
        <v>829</v>
      </c>
      <c r="O13682" t="s">
        <v>829</v>
      </c>
      <c r="P13682">
        <v>0</v>
      </c>
      <c r="Q13682">
        <v>283532</v>
      </c>
      <c r="R13682" t="s">
        <v>829</v>
      </c>
      <c r="S13682">
        <v>283532</v>
      </c>
      <c r="T13682">
        <v>0</v>
      </c>
      <c r="U13682">
        <v>283532</v>
      </c>
      <c r="V13682">
        <v>6</v>
      </c>
    </row>
    <row r="13683" spans="1:22" x14ac:dyDescent="0.3">
      <c r="A13683">
        <v>202122</v>
      </c>
      <c r="B13683" t="s">
        <v>820</v>
      </c>
      <c r="C13683" t="s">
        <v>821</v>
      </c>
      <c r="D13683" t="s">
        <v>822</v>
      </c>
      <c r="E13683" t="s">
        <v>823</v>
      </c>
      <c r="F13683" t="s">
        <v>876</v>
      </c>
      <c r="G13683" t="s">
        <v>877</v>
      </c>
      <c r="H13683" t="s">
        <v>1162</v>
      </c>
      <c r="I13683">
        <v>872</v>
      </c>
      <c r="J13683" t="s">
        <v>1163</v>
      </c>
      <c r="K13683" t="s">
        <v>828</v>
      </c>
      <c r="L13683" t="s">
        <v>832</v>
      </c>
      <c r="M13683">
        <v>0</v>
      </c>
      <c r="N13683">
        <v>0</v>
      </c>
      <c r="O13683">
        <v>0</v>
      </c>
      <c r="P13683">
        <v>0</v>
      </c>
      <c r="Q13683">
        <v>0</v>
      </c>
      <c r="R13683">
        <v>0</v>
      </c>
      <c r="S13683">
        <v>0</v>
      </c>
      <c r="T13683">
        <v>0</v>
      </c>
      <c r="U13683">
        <v>0</v>
      </c>
      <c r="V13683">
        <v>0</v>
      </c>
    </row>
    <row r="13684" spans="1:22" x14ac:dyDescent="0.3">
      <c r="A13684">
        <v>202223</v>
      </c>
      <c r="B13684" t="s">
        <v>820</v>
      </c>
      <c r="C13684" t="s">
        <v>821</v>
      </c>
      <c r="D13684" t="s">
        <v>822</v>
      </c>
      <c r="E13684" t="s">
        <v>823</v>
      </c>
      <c r="F13684" t="s">
        <v>876</v>
      </c>
      <c r="G13684" t="s">
        <v>877</v>
      </c>
      <c r="H13684" t="s">
        <v>1162</v>
      </c>
      <c r="I13684">
        <v>872</v>
      </c>
      <c r="J13684" t="s">
        <v>1163</v>
      </c>
      <c r="K13684" t="s">
        <v>828</v>
      </c>
      <c r="L13684" t="s">
        <v>832</v>
      </c>
      <c r="M13684">
        <v>0</v>
      </c>
      <c r="N13684">
        <v>304000</v>
      </c>
      <c r="O13684">
        <v>328770</v>
      </c>
      <c r="P13684">
        <v>0</v>
      </c>
      <c r="Q13684">
        <v>0</v>
      </c>
      <c r="R13684">
        <v>0</v>
      </c>
      <c r="S13684">
        <v>632770</v>
      </c>
      <c r="T13684">
        <v>0</v>
      </c>
      <c r="U13684">
        <v>632770</v>
      </c>
      <c r="V13684">
        <v>14</v>
      </c>
    </row>
    <row r="13685" spans="1:22" x14ac:dyDescent="0.3">
      <c r="A13685">
        <v>202324</v>
      </c>
      <c r="B13685" t="s">
        <v>820</v>
      </c>
      <c r="C13685" t="s">
        <v>821</v>
      </c>
      <c r="D13685" t="s">
        <v>822</v>
      </c>
      <c r="E13685" t="s">
        <v>823</v>
      </c>
      <c r="F13685" t="s">
        <v>876</v>
      </c>
      <c r="G13685" t="s">
        <v>877</v>
      </c>
      <c r="H13685" t="s">
        <v>1162</v>
      </c>
      <c r="I13685">
        <v>872</v>
      </c>
      <c r="J13685" t="s">
        <v>1163</v>
      </c>
      <c r="K13685" t="s">
        <v>828</v>
      </c>
      <c r="L13685" t="s">
        <v>832</v>
      </c>
      <c r="M13685">
        <v>0</v>
      </c>
      <c r="N13685">
        <v>487868</v>
      </c>
      <c r="O13685">
        <v>528532</v>
      </c>
      <c r="P13685">
        <v>0</v>
      </c>
      <c r="Q13685">
        <v>0</v>
      </c>
      <c r="R13685">
        <v>0</v>
      </c>
      <c r="S13685">
        <v>1016400</v>
      </c>
      <c r="T13685">
        <v>0</v>
      </c>
      <c r="U13685">
        <v>1016400</v>
      </c>
      <c r="V13685">
        <v>23</v>
      </c>
    </row>
    <row r="13686" spans="1:22" x14ac:dyDescent="0.3">
      <c r="A13686">
        <v>202122</v>
      </c>
      <c r="B13686" t="s">
        <v>820</v>
      </c>
      <c r="C13686" t="s">
        <v>821</v>
      </c>
      <c r="D13686" t="s">
        <v>822</v>
      </c>
      <c r="E13686" t="s">
        <v>823</v>
      </c>
      <c r="F13686" t="s">
        <v>876</v>
      </c>
      <c r="G13686" t="s">
        <v>877</v>
      </c>
      <c r="H13686" t="s">
        <v>1162</v>
      </c>
      <c r="I13686">
        <v>872</v>
      </c>
      <c r="J13686" t="s">
        <v>1163</v>
      </c>
      <c r="K13686" t="s">
        <v>828</v>
      </c>
      <c r="L13686" t="s">
        <v>544</v>
      </c>
      <c r="M13686">
        <v>53798</v>
      </c>
      <c r="N13686">
        <v>127473</v>
      </c>
      <c r="O13686">
        <v>113014</v>
      </c>
      <c r="P13686">
        <v>0</v>
      </c>
      <c r="Q13686">
        <v>0</v>
      </c>
      <c r="R13686">
        <v>0</v>
      </c>
      <c r="S13686">
        <v>294285</v>
      </c>
      <c r="T13686">
        <v>0</v>
      </c>
      <c r="U13686">
        <v>294285</v>
      </c>
      <c r="V13686">
        <v>7</v>
      </c>
    </row>
    <row r="13687" spans="1:22" x14ac:dyDescent="0.3">
      <c r="A13687">
        <v>202223</v>
      </c>
      <c r="B13687" t="s">
        <v>820</v>
      </c>
      <c r="C13687" t="s">
        <v>821</v>
      </c>
      <c r="D13687" t="s">
        <v>822</v>
      </c>
      <c r="E13687" t="s">
        <v>823</v>
      </c>
      <c r="F13687" t="s">
        <v>876</v>
      </c>
      <c r="G13687" t="s">
        <v>877</v>
      </c>
      <c r="H13687" t="s">
        <v>1162</v>
      </c>
      <c r="I13687">
        <v>872</v>
      </c>
      <c r="J13687" t="s">
        <v>1163</v>
      </c>
      <c r="K13687" t="s">
        <v>828</v>
      </c>
      <c r="L13687" t="s">
        <v>544</v>
      </c>
      <c r="M13687">
        <v>50778</v>
      </c>
      <c r="N13687">
        <v>106873</v>
      </c>
      <c r="O13687">
        <v>93314</v>
      </c>
      <c r="P13687">
        <v>0</v>
      </c>
      <c r="Q13687">
        <v>0</v>
      </c>
      <c r="R13687">
        <v>0</v>
      </c>
      <c r="S13687">
        <v>250965</v>
      </c>
      <c r="T13687">
        <v>0</v>
      </c>
      <c r="U13687">
        <v>250965</v>
      </c>
      <c r="V13687">
        <v>6</v>
      </c>
    </row>
    <row r="13688" spans="1:22" x14ac:dyDescent="0.3">
      <c r="A13688">
        <v>202324</v>
      </c>
      <c r="B13688" t="s">
        <v>820</v>
      </c>
      <c r="C13688" t="s">
        <v>821</v>
      </c>
      <c r="D13688" t="s">
        <v>822</v>
      </c>
      <c r="E13688" t="s">
        <v>823</v>
      </c>
      <c r="F13688" t="s">
        <v>876</v>
      </c>
      <c r="G13688" t="s">
        <v>877</v>
      </c>
      <c r="H13688" t="s">
        <v>1162</v>
      </c>
      <c r="I13688">
        <v>872</v>
      </c>
      <c r="J13688" t="s">
        <v>1163</v>
      </c>
      <c r="K13688" t="s">
        <v>828</v>
      </c>
      <c r="L13688" t="s">
        <v>544</v>
      </c>
      <c r="M13688">
        <v>80917</v>
      </c>
      <c r="N13688">
        <v>176727</v>
      </c>
      <c r="O13688">
        <v>263954</v>
      </c>
      <c r="P13688">
        <v>0</v>
      </c>
      <c r="Q13688">
        <v>0</v>
      </c>
      <c r="R13688">
        <v>0</v>
      </c>
      <c r="S13688">
        <v>521598</v>
      </c>
      <c r="T13688">
        <v>0</v>
      </c>
      <c r="U13688">
        <v>521598</v>
      </c>
      <c r="V13688">
        <v>12</v>
      </c>
    </row>
    <row r="13689" spans="1:22" x14ac:dyDescent="0.3">
      <c r="A13689">
        <v>202122</v>
      </c>
      <c r="B13689" t="s">
        <v>820</v>
      </c>
      <c r="C13689" t="s">
        <v>821</v>
      </c>
      <c r="D13689" t="s">
        <v>822</v>
      </c>
      <c r="E13689" t="s">
        <v>823</v>
      </c>
      <c r="F13689" t="s">
        <v>876</v>
      </c>
      <c r="G13689" t="s">
        <v>877</v>
      </c>
      <c r="H13689" t="s">
        <v>1162</v>
      </c>
      <c r="I13689">
        <v>872</v>
      </c>
      <c r="J13689" t="s">
        <v>1163</v>
      </c>
      <c r="K13689" t="s">
        <v>828</v>
      </c>
      <c r="L13689" t="s">
        <v>600</v>
      </c>
      <c r="M13689" t="s">
        <v>829</v>
      </c>
      <c r="N13689" t="s">
        <v>829</v>
      </c>
      <c r="O13689" t="s">
        <v>829</v>
      </c>
      <c r="P13689">
        <v>0</v>
      </c>
      <c r="Q13689">
        <v>0</v>
      </c>
      <c r="R13689" t="s">
        <v>829</v>
      </c>
      <c r="S13689">
        <v>0</v>
      </c>
      <c r="T13689">
        <v>0</v>
      </c>
      <c r="U13689">
        <v>0</v>
      </c>
      <c r="V13689">
        <v>0</v>
      </c>
    </row>
    <row r="13690" spans="1:22" x14ac:dyDescent="0.3">
      <c r="A13690">
        <v>202223</v>
      </c>
      <c r="B13690" t="s">
        <v>820</v>
      </c>
      <c r="C13690" t="s">
        <v>821</v>
      </c>
      <c r="D13690" t="s">
        <v>822</v>
      </c>
      <c r="E13690" t="s">
        <v>823</v>
      </c>
      <c r="F13690" t="s">
        <v>876</v>
      </c>
      <c r="G13690" t="s">
        <v>877</v>
      </c>
      <c r="H13690" t="s">
        <v>1162</v>
      </c>
      <c r="I13690">
        <v>872</v>
      </c>
      <c r="J13690" t="s">
        <v>1163</v>
      </c>
      <c r="K13690" t="s">
        <v>828</v>
      </c>
      <c r="L13690" t="s">
        <v>600</v>
      </c>
      <c r="M13690" t="s">
        <v>829</v>
      </c>
      <c r="N13690" t="s">
        <v>829</v>
      </c>
      <c r="O13690" t="s">
        <v>829</v>
      </c>
      <c r="P13690">
        <v>0</v>
      </c>
      <c r="Q13690">
        <v>0</v>
      </c>
      <c r="R13690" t="s">
        <v>829</v>
      </c>
      <c r="S13690">
        <v>0</v>
      </c>
      <c r="T13690">
        <v>0</v>
      </c>
      <c r="U13690">
        <v>0</v>
      </c>
      <c r="V13690">
        <v>0</v>
      </c>
    </row>
    <row r="13691" spans="1:22" x14ac:dyDescent="0.3">
      <c r="A13691">
        <v>202324</v>
      </c>
      <c r="B13691" t="s">
        <v>820</v>
      </c>
      <c r="C13691" t="s">
        <v>821</v>
      </c>
      <c r="D13691" t="s">
        <v>822</v>
      </c>
      <c r="E13691" t="s">
        <v>823</v>
      </c>
      <c r="F13691" t="s">
        <v>876</v>
      </c>
      <c r="G13691" t="s">
        <v>877</v>
      </c>
      <c r="H13691" t="s">
        <v>1162</v>
      </c>
      <c r="I13691">
        <v>872</v>
      </c>
      <c r="J13691" t="s">
        <v>1163</v>
      </c>
      <c r="K13691" t="s">
        <v>828</v>
      </c>
      <c r="L13691" t="s">
        <v>600</v>
      </c>
      <c r="M13691" t="s">
        <v>829</v>
      </c>
      <c r="N13691" t="s">
        <v>829</v>
      </c>
      <c r="O13691" t="s">
        <v>829</v>
      </c>
      <c r="P13691">
        <v>0</v>
      </c>
      <c r="Q13691">
        <v>0</v>
      </c>
      <c r="R13691" t="s">
        <v>829</v>
      </c>
      <c r="S13691">
        <v>0</v>
      </c>
      <c r="T13691">
        <v>0</v>
      </c>
      <c r="U13691">
        <v>0</v>
      </c>
      <c r="V13691">
        <v>0</v>
      </c>
    </row>
    <row r="13692" spans="1:22" x14ac:dyDescent="0.3">
      <c r="A13692">
        <v>202122</v>
      </c>
      <c r="B13692" t="s">
        <v>820</v>
      </c>
      <c r="C13692" t="s">
        <v>821</v>
      </c>
      <c r="D13692" t="s">
        <v>822</v>
      </c>
      <c r="E13692" t="s">
        <v>823</v>
      </c>
      <c r="F13692" t="s">
        <v>876</v>
      </c>
      <c r="G13692" t="s">
        <v>877</v>
      </c>
      <c r="H13692" t="s">
        <v>1162</v>
      </c>
      <c r="I13692">
        <v>872</v>
      </c>
      <c r="J13692" t="s">
        <v>1163</v>
      </c>
      <c r="K13692" t="s">
        <v>828</v>
      </c>
      <c r="L13692" t="s">
        <v>247</v>
      </c>
      <c r="M13692">
        <v>0</v>
      </c>
      <c r="N13692">
        <v>0</v>
      </c>
      <c r="O13692">
        <v>0</v>
      </c>
      <c r="P13692">
        <v>0</v>
      </c>
      <c r="Q13692">
        <v>0</v>
      </c>
      <c r="R13692">
        <v>0</v>
      </c>
      <c r="S13692">
        <v>0</v>
      </c>
      <c r="T13692">
        <v>0</v>
      </c>
      <c r="U13692">
        <v>0</v>
      </c>
      <c r="V13692">
        <v>0</v>
      </c>
    </row>
    <row r="13693" spans="1:22" x14ac:dyDescent="0.3">
      <c r="A13693">
        <v>202223</v>
      </c>
      <c r="B13693" t="s">
        <v>820</v>
      </c>
      <c r="C13693" t="s">
        <v>821</v>
      </c>
      <c r="D13693" t="s">
        <v>822</v>
      </c>
      <c r="E13693" t="s">
        <v>823</v>
      </c>
      <c r="F13693" t="s">
        <v>876</v>
      </c>
      <c r="G13693" t="s">
        <v>877</v>
      </c>
      <c r="H13693" t="s">
        <v>1162</v>
      </c>
      <c r="I13693">
        <v>872</v>
      </c>
      <c r="J13693" t="s">
        <v>1163</v>
      </c>
      <c r="K13693" t="s">
        <v>828</v>
      </c>
      <c r="L13693" t="s">
        <v>247</v>
      </c>
      <c r="M13693">
        <v>0</v>
      </c>
      <c r="N13693">
        <v>0</v>
      </c>
      <c r="O13693">
        <v>0</v>
      </c>
      <c r="P13693">
        <v>0</v>
      </c>
      <c r="Q13693">
        <v>0</v>
      </c>
      <c r="R13693">
        <v>0</v>
      </c>
      <c r="S13693">
        <v>0</v>
      </c>
      <c r="T13693">
        <v>0</v>
      </c>
      <c r="U13693">
        <v>0</v>
      </c>
      <c r="V13693">
        <v>0</v>
      </c>
    </row>
    <row r="13694" spans="1:22" x14ac:dyDescent="0.3">
      <c r="A13694">
        <v>202324</v>
      </c>
      <c r="B13694" t="s">
        <v>820</v>
      </c>
      <c r="C13694" t="s">
        <v>821</v>
      </c>
      <c r="D13694" t="s">
        <v>822</v>
      </c>
      <c r="E13694" t="s">
        <v>823</v>
      </c>
      <c r="F13694" t="s">
        <v>876</v>
      </c>
      <c r="G13694" t="s">
        <v>877</v>
      </c>
      <c r="H13694" t="s">
        <v>1162</v>
      </c>
      <c r="I13694">
        <v>872</v>
      </c>
      <c r="J13694" t="s">
        <v>1163</v>
      </c>
      <c r="K13694" t="s">
        <v>828</v>
      </c>
      <c r="L13694" t="s">
        <v>247</v>
      </c>
      <c r="M13694">
        <v>0</v>
      </c>
      <c r="N13694">
        <v>0</v>
      </c>
      <c r="O13694">
        <v>0</v>
      </c>
      <c r="P13694">
        <v>0</v>
      </c>
      <c r="Q13694">
        <v>0</v>
      </c>
      <c r="R13694">
        <v>0</v>
      </c>
      <c r="S13694">
        <v>0</v>
      </c>
      <c r="T13694">
        <v>0</v>
      </c>
      <c r="U13694">
        <v>0</v>
      </c>
      <c r="V13694">
        <v>0</v>
      </c>
    </row>
    <row r="13695" spans="1:22" x14ac:dyDescent="0.3">
      <c r="A13695">
        <v>202122</v>
      </c>
      <c r="B13695" t="s">
        <v>820</v>
      </c>
      <c r="C13695" t="s">
        <v>821</v>
      </c>
      <c r="D13695" t="s">
        <v>822</v>
      </c>
      <c r="E13695" t="s">
        <v>823</v>
      </c>
      <c r="F13695" t="s">
        <v>876</v>
      </c>
      <c r="G13695" t="s">
        <v>877</v>
      </c>
      <c r="H13695" t="s">
        <v>1162</v>
      </c>
      <c r="I13695">
        <v>872</v>
      </c>
      <c r="J13695" t="s">
        <v>1163</v>
      </c>
      <c r="K13695" t="s">
        <v>828</v>
      </c>
      <c r="L13695" t="s">
        <v>833</v>
      </c>
      <c r="M13695">
        <v>10989606</v>
      </c>
      <c r="N13695">
        <v>45264837</v>
      </c>
      <c r="O13695">
        <v>11201246</v>
      </c>
      <c r="P13695">
        <v>17762862</v>
      </c>
      <c r="Q13695">
        <v>1403643</v>
      </c>
      <c r="R13695">
        <v>825347</v>
      </c>
      <c r="S13695">
        <v>88017859</v>
      </c>
      <c r="T13695">
        <v>0</v>
      </c>
      <c r="U13695">
        <v>88017859</v>
      </c>
      <c r="V13695" t="s">
        <v>834</v>
      </c>
    </row>
    <row r="13696" spans="1:22" x14ac:dyDescent="0.3">
      <c r="A13696">
        <v>202223</v>
      </c>
      <c r="B13696" t="s">
        <v>820</v>
      </c>
      <c r="C13696" t="s">
        <v>821</v>
      </c>
      <c r="D13696" t="s">
        <v>822</v>
      </c>
      <c r="E13696" t="s">
        <v>823</v>
      </c>
      <c r="F13696" t="s">
        <v>876</v>
      </c>
      <c r="G13696" t="s">
        <v>877</v>
      </c>
      <c r="H13696" t="s">
        <v>1162</v>
      </c>
      <c r="I13696">
        <v>872</v>
      </c>
      <c r="J13696" t="s">
        <v>1163</v>
      </c>
      <c r="K13696" t="s">
        <v>828</v>
      </c>
      <c r="L13696" t="s">
        <v>833</v>
      </c>
      <c r="M13696">
        <v>11951053</v>
      </c>
      <c r="N13696">
        <v>46183589</v>
      </c>
      <c r="O13696">
        <v>14214708</v>
      </c>
      <c r="P13696">
        <v>17595569</v>
      </c>
      <c r="Q13696">
        <v>2593200</v>
      </c>
      <c r="R13696">
        <v>1153000</v>
      </c>
      <c r="S13696">
        <v>94303524</v>
      </c>
      <c r="T13696">
        <v>0</v>
      </c>
      <c r="U13696">
        <v>94303524</v>
      </c>
      <c r="V13696" t="s">
        <v>834</v>
      </c>
    </row>
    <row r="13697" spans="1:22" x14ac:dyDescent="0.3">
      <c r="A13697">
        <v>202324</v>
      </c>
      <c r="B13697" t="s">
        <v>820</v>
      </c>
      <c r="C13697" t="s">
        <v>821</v>
      </c>
      <c r="D13697" t="s">
        <v>822</v>
      </c>
      <c r="E13697" t="s">
        <v>823</v>
      </c>
      <c r="F13697" t="s">
        <v>876</v>
      </c>
      <c r="G13697" t="s">
        <v>877</v>
      </c>
      <c r="H13697" t="s">
        <v>1162</v>
      </c>
      <c r="I13697">
        <v>872</v>
      </c>
      <c r="J13697" t="s">
        <v>1163</v>
      </c>
      <c r="K13697" t="s">
        <v>828</v>
      </c>
      <c r="L13697" t="s">
        <v>833</v>
      </c>
      <c r="M13697">
        <v>12900189</v>
      </c>
      <c r="N13697">
        <v>45652700</v>
      </c>
      <c r="O13697">
        <v>13550950</v>
      </c>
      <c r="P13697">
        <v>24591752</v>
      </c>
      <c r="Q13697">
        <v>2296720</v>
      </c>
      <c r="R13697">
        <v>1458975</v>
      </c>
      <c r="S13697">
        <v>101112286</v>
      </c>
      <c r="T13697">
        <v>0</v>
      </c>
      <c r="U13697">
        <v>101112286</v>
      </c>
      <c r="V13697" t="s">
        <v>834</v>
      </c>
    </row>
    <row r="13698" spans="1:22" x14ac:dyDescent="0.3">
      <c r="A13698">
        <v>202122</v>
      </c>
      <c r="B13698" t="s">
        <v>820</v>
      </c>
      <c r="C13698" t="s">
        <v>821</v>
      </c>
      <c r="D13698" t="s">
        <v>822</v>
      </c>
      <c r="E13698" t="s">
        <v>823</v>
      </c>
      <c r="F13698" t="s">
        <v>876</v>
      </c>
      <c r="G13698" t="s">
        <v>877</v>
      </c>
      <c r="H13698" t="s">
        <v>1162</v>
      </c>
      <c r="I13698">
        <v>872</v>
      </c>
      <c r="J13698" t="s">
        <v>1163</v>
      </c>
      <c r="K13698" t="s">
        <v>835</v>
      </c>
      <c r="L13698" t="s">
        <v>836</v>
      </c>
      <c r="M13698" t="s">
        <v>829</v>
      </c>
      <c r="N13698" t="s">
        <v>829</v>
      </c>
      <c r="O13698" t="s">
        <v>829</v>
      </c>
      <c r="P13698" t="s">
        <v>829</v>
      </c>
      <c r="Q13698" t="s">
        <v>829</v>
      </c>
      <c r="R13698" t="s">
        <v>829</v>
      </c>
      <c r="S13698">
        <v>82933780</v>
      </c>
      <c r="T13698" t="s">
        <v>829</v>
      </c>
      <c r="U13698" t="s">
        <v>829</v>
      </c>
      <c r="V13698" t="s">
        <v>834</v>
      </c>
    </row>
    <row r="13699" spans="1:22" x14ac:dyDescent="0.3">
      <c r="A13699">
        <v>202223</v>
      </c>
      <c r="B13699" t="s">
        <v>820</v>
      </c>
      <c r="C13699" t="s">
        <v>821</v>
      </c>
      <c r="D13699" t="s">
        <v>822</v>
      </c>
      <c r="E13699" t="s">
        <v>823</v>
      </c>
      <c r="F13699" t="s">
        <v>876</v>
      </c>
      <c r="G13699" t="s">
        <v>877</v>
      </c>
      <c r="H13699" t="s">
        <v>1162</v>
      </c>
      <c r="I13699">
        <v>872</v>
      </c>
      <c r="J13699" t="s">
        <v>1163</v>
      </c>
      <c r="K13699" t="s">
        <v>835</v>
      </c>
      <c r="L13699" t="s">
        <v>836</v>
      </c>
      <c r="M13699" t="s">
        <v>829</v>
      </c>
      <c r="N13699" t="s">
        <v>829</v>
      </c>
      <c r="O13699" t="s">
        <v>829</v>
      </c>
      <c r="P13699" t="s">
        <v>829</v>
      </c>
      <c r="Q13699" t="s">
        <v>829</v>
      </c>
      <c r="R13699" t="s">
        <v>829</v>
      </c>
      <c r="S13699">
        <v>86066524</v>
      </c>
      <c r="T13699" t="s">
        <v>829</v>
      </c>
      <c r="U13699" t="s">
        <v>829</v>
      </c>
      <c r="V13699" t="s">
        <v>834</v>
      </c>
    </row>
    <row r="13700" spans="1:22" x14ac:dyDescent="0.3">
      <c r="A13700">
        <v>202324</v>
      </c>
      <c r="B13700" t="s">
        <v>820</v>
      </c>
      <c r="C13700" t="s">
        <v>821</v>
      </c>
      <c r="D13700" t="s">
        <v>822</v>
      </c>
      <c r="E13700" t="s">
        <v>823</v>
      </c>
      <c r="F13700" t="s">
        <v>876</v>
      </c>
      <c r="G13700" t="s">
        <v>877</v>
      </c>
      <c r="H13700" t="s">
        <v>1162</v>
      </c>
      <c r="I13700">
        <v>872</v>
      </c>
      <c r="J13700" t="s">
        <v>1163</v>
      </c>
      <c r="K13700" t="s">
        <v>835</v>
      </c>
      <c r="L13700" t="s">
        <v>836</v>
      </c>
      <c r="M13700" t="s">
        <v>829</v>
      </c>
      <c r="N13700" t="s">
        <v>829</v>
      </c>
      <c r="O13700" t="s">
        <v>829</v>
      </c>
      <c r="P13700" t="s">
        <v>829</v>
      </c>
      <c r="Q13700" t="s">
        <v>829</v>
      </c>
      <c r="R13700" t="s">
        <v>829</v>
      </c>
      <c r="S13700">
        <v>87340663</v>
      </c>
      <c r="T13700" t="s">
        <v>829</v>
      </c>
      <c r="U13700" t="s">
        <v>829</v>
      </c>
      <c r="V13700" t="s">
        <v>834</v>
      </c>
    </row>
    <row r="13701" spans="1:22" x14ac:dyDescent="0.3">
      <c r="A13701">
        <v>202122</v>
      </c>
      <c r="B13701" t="s">
        <v>820</v>
      </c>
      <c r="C13701" t="s">
        <v>821</v>
      </c>
      <c r="D13701" t="s">
        <v>822</v>
      </c>
      <c r="E13701" t="s">
        <v>823</v>
      </c>
      <c r="F13701" t="s">
        <v>876</v>
      </c>
      <c r="G13701" t="s">
        <v>877</v>
      </c>
      <c r="H13701" t="s">
        <v>1162</v>
      </c>
      <c r="I13701">
        <v>872</v>
      </c>
      <c r="J13701" t="s">
        <v>1163</v>
      </c>
      <c r="K13701" t="s">
        <v>835</v>
      </c>
      <c r="L13701" t="s">
        <v>837</v>
      </c>
      <c r="M13701" t="s">
        <v>829</v>
      </c>
      <c r="N13701" t="s">
        <v>829</v>
      </c>
      <c r="O13701" t="s">
        <v>829</v>
      </c>
      <c r="P13701" t="s">
        <v>829</v>
      </c>
      <c r="Q13701" t="s">
        <v>829</v>
      </c>
      <c r="R13701" t="s">
        <v>829</v>
      </c>
      <c r="S13701">
        <v>-97698</v>
      </c>
      <c r="T13701" t="s">
        <v>829</v>
      </c>
      <c r="U13701" t="s">
        <v>829</v>
      </c>
      <c r="V13701" t="s">
        <v>834</v>
      </c>
    </row>
    <row r="13702" spans="1:22" x14ac:dyDescent="0.3">
      <c r="A13702">
        <v>202223</v>
      </c>
      <c r="B13702" t="s">
        <v>820</v>
      </c>
      <c r="C13702" t="s">
        <v>821</v>
      </c>
      <c r="D13702" t="s">
        <v>822</v>
      </c>
      <c r="E13702" t="s">
        <v>823</v>
      </c>
      <c r="F13702" t="s">
        <v>876</v>
      </c>
      <c r="G13702" t="s">
        <v>877</v>
      </c>
      <c r="H13702" t="s">
        <v>1162</v>
      </c>
      <c r="I13702">
        <v>872</v>
      </c>
      <c r="J13702" t="s">
        <v>1163</v>
      </c>
      <c r="K13702" t="s">
        <v>835</v>
      </c>
      <c r="L13702" t="s">
        <v>837</v>
      </c>
      <c r="M13702" t="s">
        <v>829</v>
      </c>
      <c r="N13702" t="s">
        <v>829</v>
      </c>
      <c r="O13702" t="s">
        <v>829</v>
      </c>
      <c r="P13702" t="s">
        <v>829</v>
      </c>
      <c r="Q13702" t="s">
        <v>829</v>
      </c>
      <c r="R13702" t="s">
        <v>829</v>
      </c>
      <c r="S13702">
        <v>8040000</v>
      </c>
      <c r="T13702" t="s">
        <v>829</v>
      </c>
      <c r="U13702" t="s">
        <v>829</v>
      </c>
      <c r="V13702">
        <v>0</v>
      </c>
    </row>
    <row r="13703" spans="1:22" x14ac:dyDescent="0.3">
      <c r="A13703">
        <v>202324</v>
      </c>
      <c r="B13703" t="s">
        <v>820</v>
      </c>
      <c r="C13703" t="s">
        <v>821</v>
      </c>
      <c r="D13703" t="s">
        <v>822</v>
      </c>
      <c r="E13703" t="s">
        <v>823</v>
      </c>
      <c r="F13703" t="s">
        <v>876</v>
      </c>
      <c r="G13703" t="s">
        <v>877</v>
      </c>
      <c r="H13703" t="s">
        <v>1162</v>
      </c>
      <c r="I13703">
        <v>872</v>
      </c>
      <c r="J13703" t="s">
        <v>1163</v>
      </c>
      <c r="K13703" t="s">
        <v>835</v>
      </c>
      <c r="L13703" t="s">
        <v>837</v>
      </c>
      <c r="M13703" t="s">
        <v>829</v>
      </c>
      <c r="N13703" t="s">
        <v>829</v>
      </c>
      <c r="O13703" t="s">
        <v>829</v>
      </c>
      <c r="P13703" t="s">
        <v>829</v>
      </c>
      <c r="Q13703" t="s">
        <v>829</v>
      </c>
      <c r="R13703" t="s">
        <v>829</v>
      </c>
      <c r="S13703">
        <v>1720000</v>
      </c>
      <c r="T13703" t="s">
        <v>829</v>
      </c>
      <c r="U13703" t="s">
        <v>829</v>
      </c>
      <c r="V13703">
        <v>0</v>
      </c>
    </row>
    <row r="13704" spans="1:22" x14ac:dyDescent="0.3">
      <c r="A13704">
        <v>202122</v>
      </c>
      <c r="B13704" t="s">
        <v>820</v>
      </c>
      <c r="C13704" t="s">
        <v>821</v>
      </c>
      <c r="D13704" t="s">
        <v>822</v>
      </c>
      <c r="E13704" t="s">
        <v>823</v>
      </c>
      <c r="F13704" t="s">
        <v>876</v>
      </c>
      <c r="G13704" t="s">
        <v>877</v>
      </c>
      <c r="H13704" t="s">
        <v>1162</v>
      </c>
      <c r="I13704">
        <v>872</v>
      </c>
      <c r="J13704" t="s">
        <v>1163</v>
      </c>
      <c r="K13704" t="s">
        <v>835</v>
      </c>
      <c r="L13704" t="s">
        <v>838</v>
      </c>
      <c r="M13704" t="s">
        <v>829</v>
      </c>
      <c r="N13704" t="s">
        <v>829</v>
      </c>
      <c r="O13704" t="s">
        <v>829</v>
      </c>
      <c r="P13704" t="s">
        <v>829</v>
      </c>
      <c r="Q13704" t="s">
        <v>829</v>
      </c>
      <c r="R13704" t="s">
        <v>829</v>
      </c>
      <c r="S13704">
        <v>-5825955</v>
      </c>
      <c r="T13704" t="s">
        <v>829</v>
      </c>
      <c r="U13704" t="s">
        <v>829</v>
      </c>
      <c r="V13704" t="s">
        <v>834</v>
      </c>
    </row>
    <row r="13705" spans="1:22" x14ac:dyDescent="0.3">
      <c r="A13705">
        <v>202223</v>
      </c>
      <c r="B13705" t="s">
        <v>820</v>
      </c>
      <c r="C13705" t="s">
        <v>821</v>
      </c>
      <c r="D13705" t="s">
        <v>822</v>
      </c>
      <c r="E13705" t="s">
        <v>823</v>
      </c>
      <c r="F13705" t="s">
        <v>876</v>
      </c>
      <c r="G13705" t="s">
        <v>877</v>
      </c>
      <c r="H13705" t="s">
        <v>1162</v>
      </c>
      <c r="I13705">
        <v>872</v>
      </c>
      <c r="J13705" t="s">
        <v>1163</v>
      </c>
      <c r="K13705" t="s">
        <v>835</v>
      </c>
      <c r="L13705" t="s">
        <v>838</v>
      </c>
      <c r="M13705" t="s">
        <v>829</v>
      </c>
      <c r="N13705" t="s">
        <v>829</v>
      </c>
      <c r="O13705" t="s">
        <v>829</v>
      </c>
      <c r="P13705" t="s">
        <v>829</v>
      </c>
      <c r="Q13705" t="s">
        <v>829</v>
      </c>
      <c r="R13705" t="s">
        <v>829</v>
      </c>
      <c r="S13705">
        <v>-10040000</v>
      </c>
      <c r="T13705" t="s">
        <v>829</v>
      </c>
      <c r="U13705" t="s">
        <v>829</v>
      </c>
      <c r="V13705" t="s">
        <v>834</v>
      </c>
    </row>
    <row r="13706" spans="1:22" x14ac:dyDescent="0.3">
      <c r="A13706">
        <v>202324</v>
      </c>
      <c r="B13706" t="s">
        <v>820</v>
      </c>
      <c r="C13706" t="s">
        <v>821</v>
      </c>
      <c r="D13706" t="s">
        <v>822</v>
      </c>
      <c r="E13706" t="s">
        <v>823</v>
      </c>
      <c r="F13706" t="s">
        <v>876</v>
      </c>
      <c r="G13706" t="s">
        <v>877</v>
      </c>
      <c r="H13706" t="s">
        <v>1162</v>
      </c>
      <c r="I13706">
        <v>872</v>
      </c>
      <c r="J13706" t="s">
        <v>1163</v>
      </c>
      <c r="K13706" t="s">
        <v>835</v>
      </c>
      <c r="L13706" t="s">
        <v>838</v>
      </c>
      <c r="M13706" t="s">
        <v>829</v>
      </c>
      <c r="N13706" t="s">
        <v>829</v>
      </c>
      <c r="O13706" t="s">
        <v>829</v>
      </c>
      <c r="P13706" t="s">
        <v>829</v>
      </c>
      <c r="Q13706" t="s">
        <v>829</v>
      </c>
      <c r="R13706" t="s">
        <v>829</v>
      </c>
      <c r="S13706">
        <v>-9165000</v>
      </c>
      <c r="T13706" t="s">
        <v>829</v>
      </c>
      <c r="U13706" t="s">
        <v>829</v>
      </c>
      <c r="V13706" t="s">
        <v>834</v>
      </c>
    </row>
    <row r="13707" spans="1:22" x14ac:dyDescent="0.3">
      <c r="A13707">
        <v>202122</v>
      </c>
      <c r="B13707" t="s">
        <v>820</v>
      </c>
      <c r="C13707" t="s">
        <v>821</v>
      </c>
      <c r="D13707" t="s">
        <v>822</v>
      </c>
      <c r="E13707" t="s">
        <v>823</v>
      </c>
      <c r="F13707" t="s">
        <v>876</v>
      </c>
      <c r="G13707" t="s">
        <v>877</v>
      </c>
      <c r="H13707" t="s">
        <v>1162</v>
      </c>
      <c r="I13707">
        <v>872</v>
      </c>
      <c r="J13707" t="s">
        <v>1163</v>
      </c>
      <c r="K13707" t="s">
        <v>835</v>
      </c>
      <c r="L13707" t="s">
        <v>839</v>
      </c>
      <c r="M13707" t="s">
        <v>829</v>
      </c>
      <c r="N13707" t="s">
        <v>829</v>
      </c>
      <c r="O13707" t="s">
        <v>829</v>
      </c>
      <c r="P13707" t="s">
        <v>829</v>
      </c>
      <c r="Q13707" t="s">
        <v>829</v>
      </c>
      <c r="R13707" t="s">
        <v>829</v>
      </c>
      <c r="S13707">
        <v>10041006</v>
      </c>
      <c r="T13707" t="s">
        <v>829</v>
      </c>
      <c r="U13707" t="s">
        <v>829</v>
      </c>
      <c r="V13707" t="s">
        <v>834</v>
      </c>
    </row>
    <row r="13708" spans="1:22" x14ac:dyDescent="0.3">
      <c r="A13708">
        <v>202223</v>
      </c>
      <c r="B13708" t="s">
        <v>820</v>
      </c>
      <c r="C13708" t="s">
        <v>821</v>
      </c>
      <c r="D13708" t="s">
        <v>822</v>
      </c>
      <c r="E13708" t="s">
        <v>823</v>
      </c>
      <c r="F13708" t="s">
        <v>876</v>
      </c>
      <c r="G13708" t="s">
        <v>877</v>
      </c>
      <c r="H13708" t="s">
        <v>1162</v>
      </c>
      <c r="I13708">
        <v>872</v>
      </c>
      <c r="J13708" t="s">
        <v>1163</v>
      </c>
      <c r="K13708" t="s">
        <v>835</v>
      </c>
      <c r="L13708" t="s">
        <v>839</v>
      </c>
      <c r="M13708" t="s">
        <v>829</v>
      </c>
      <c r="N13708" t="s">
        <v>829</v>
      </c>
      <c r="O13708" t="s">
        <v>829</v>
      </c>
      <c r="P13708" t="s">
        <v>829</v>
      </c>
      <c r="Q13708" t="s">
        <v>829</v>
      </c>
      <c r="R13708" t="s">
        <v>829</v>
      </c>
      <c r="S13708">
        <v>9165000</v>
      </c>
      <c r="T13708" t="s">
        <v>829</v>
      </c>
      <c r="U13708" t="s">
        <v>829</v>
      </c>
      <c r="V13708" t="s">
        <v>834</v>
      </c>
    </row>
    <row r="13709" spans="1:22" x14ac:dyDescent="0.3">
      <c r="A13709">
        <v>202324</v>
      </c>
      <c r="B13709" t="s">
        <v>820</v>
      </c>
      <c r="C13709" t="s">
        <v>821</v>
      </c>
      <c r="D13709" t="s">
        <v>822</v>
      </c>
      <c r="E13709" t="s">
        <v>823</v>
      </c>
      <c r="F13709" t="s">
        <v>876</v>
      </c>
      <c r="G13709" t="s">
        <v>877</v>
      </c>
      <c r="H13709" t="s">
        <v>1162</v>
      </c>
      <c r="I13709">
        <v>872</v>
      </c>
      <c r="J13709" t="s">
        <v>1163</v>
      </c>
      <c r="K13709" t="s">
        <v>835</v>
      </c>
      <c r="L13709" t="s">
        <v>839</v>
      </c>
      <c r="M13709" t="s">
        <v>829</v>
      </c>
      <c r="N13709" t="s">
        <v>829</v>
      </c>
      <c r="O13709" t="s">
        <v>829</v>
      </c>
      <c r="P13709" t="s">
        <v>829</v>
      </c>
      <c r="Q13709" t="s">
        <v>829</v>
      </c>
      <c r="R13709" t="s">
        <v>829</v>
      </c>
      <c r="S13709">
        <v>20201000</v>
      </c>
      <c r="T13709" t="s">
        <v>829</v>
      </c>
      <c r="U13709" t="s">
        <v>829</v>
      </c>
      <c r="V13709" t="s">
        <v>834</v>
      </c>
    </row>
    <row r="13710" spans="1:22" x14ac:dyDescent="0.3">
      <c r="A13710">
        <v>202122</v>
      </c>
      <c r="B13710" t="s">
        <v>820</v>
      </c>
      <c r="C13710" t="s">
        <v>821</v>
      </c>
      <c r="D13710" t="s">
        <v>822</v>
      </c>
      <c r="E13710" t="s">
        <v>823</v>
      </c>
      <c r="F13710" t="s">
        <v>876</v>
      </c>
      <c r="G13710" t="s">
        <v>877</v>
      </c>
      <c r="H13710" t="s">
        <v>1162</v>
      </c>
      <c r="I13710">
        <v>872</v>
      </c>
      <c r="J13710" t="s">
        <v>1163</v>
      </c>
      <c r="K13710" t="s">
        <v>835</v>
      </c>
      <c r="L13710" t="s">
        <v>840</v>
      </c>
      <c r="M13710" t="s">
        <v>829</v>
      </c>
      <c r="N13710" t="s">
        <v>829</v>
      </c>
      <c r="O13710" t="s">
        <v>829</v>
      </c>
      <c r="P13710" t="s">
        <v>829</v>
      </c>
      <c r="Q13710" t="s">
        <v>829</v>
      </c>
      <c r="R13710" t="s">
        <v>829</v>
      </c>
      <c r="S13710">
        <v>0</v>
      </c>
      <c r="T13710" t="s">
        <v>829</v>
      </c>
      <c r="U13710" t="s">
        <v>829</v>
      </c>
      <c r="V13710" t="s">
        <v>834</v>
      </c>
    </row>
    <row r="13711" spans="1:22" x14ac:dyDescent="0.3">
      <c r="A13711">
        <v>202223</v>
      </c>
      <c r="B13711" t="s">
        <v>820</v>
      </c>
      <c r="C13711" t="s">
        <v>821</v>
      </c>
      <c r="D13711" t="s">
        <v>822</v>
      </c>
      <c r="E13711" t="s">
        <v>823</v>
      </c>
      <c r="F13711" t="s">
        <v>876</v>
      </c>
      <c r="G13711" t="s">
        <v>877</v>
      </c>
      <c r="H13711" t="s">
        <v>1162</v>
      </c>
      <c r="I13711">
        <v>872</v>
      </c>
      <c r="J13711" t="s">
        <v>1163</v>
      </c>
      <c r="K13711" t="s">
        <v>835</v>
      </c>
      <c r="L13711" t="s">
        <v>840</v>
      </c>
      <c r="M13711" t="s">
        <v>829</v>
      </c>
      <c r="N13711" t="s">
        <v>829</v>
      </c>
      <c r="O13711" t="s">
        <v>829</v>
      </c>
      <c r="P13711" t="s">
        <v>829</v>
      </c>
      <c r="Q13711" t="s">
        <v>829</v>
      </c>
      <c r="R13711" t="s">
        <v>829</v>
      </c>
      <c r="S13711">
        <v>0</v>
      </c>
      <c r="T13711" t="s">
        <v>829</v>
      </c>
      <c r="U13711" t="s">
        <v>829</v>
      </c>
      <c r="V13711" t="s">
        <v>834</v>
      </c>
    </row>
    <row r="13712" spans="1:22" x14ac:dyDescent="0.3">
      <c r="A13712">
        <v>202324</v>
      </c>
      <c r="B13712" t="s">
        <v>820</v>
      </c>
      <c r="C13712" t="s">
        <v>821</v>
      </c>
      <c r="D13712" t="s">
        <v>822</v>
      </c>
      <c r="E13712" t="s">
        <v>823</v>
      </c>
      <c r="F13712" t="s">
        <v>876</v>
      </c>
      <c r="G13712" t="s">
        <v>877</v>
      </c>
      <c r="H13712" t="s">
        <v>1162</v>
      </c>
      <c r="I13712">
        <v>872</v>
      </c>
      <c r="J13712" t="s">
        <v>1163</v>
      </c>
      <c r="K13712" t="s">
        <v>835</v>
      </c>
      <c r="L13712" t="s">
        <v>840</v>
      </c>
      <c r="M13712" t="s">
        <v>829</v>
      </c>
      <c r="N13712" t="s">
        <v>829</v>
      </c>
      <c r="O13712" t="s">
        <v>829</v>
      </c>
      <c r="P13712" t="s">
        <v>829</v>
      </c>
      <c r="Q13712" t="s">
        <v>829</v>
      </c>
      <c r="R13712" t="s">
        <v>829</v>
      </c>
      <c r="S13712">
        <v>0</v>
      </c>
      <c r="T13712" t="s">
        <v>829</v>
      </c>
      <c r="U13712" t="s">
        <v>829</v>
      </c>
      <c r="V13712" t="s">
        <v>834</v>
      </c>
    </row>
    <row r="13713" spans="1:22" x14ac:dyDescent="0.3">
      <c r="A13713">
        <v>202122</v>
      </c>
      <c r="B13713" t="s">
        <v>820</v>
      </c>
      <c r="C13713" t="s">
        <v>821</v>
      </c>
      <c r="D13713" t="s">
        <v>822</v>
      </c>
      <c r="E13713" t="s">
        <v>823</v>
      </c>
      <c r="F13713" t="s">
        <v>876</v>
      </c>
      <c r="G13713" t="s">
        <v>877</v>
      </c>
      <c r="H13713" t="s">
        <v>1162</v>
      </c>
      <c r="I13713">
        <v>872</v>
      </c>
      <c r="J13713" t="s">
        <v>1163</v>
      </c>
      <c r="K13713" t="s">
        <v>835</v>
      </c>
      <c r="L13713" t="s">
        <v>841</v>
      </c>
      <c r="M13713" t="s">
        <v>829</v>
      </c>
      <c r="N13713" t="s">
        <v>829</v>
      </c>
      <c r="O13713" t="s">
        <v>829</v>
      </c>
      <c r="P13713" t="s">
        <v>829</v>
      </c>
      <c r="Q13713" t="s">
        <v>829</v>
      </c>
      <c r="R13713" t="s">
        <v>829</v>
      </c>
      <c r="S13713">
        <v>88017859</v>
      </c>
      <c r="T13713" t="s">
        <v>829</v>
      </c>
      <c r="U13713" t="s">
        <v>829</v>
      </c>
      <c r="V13713" t="s">
        <v>834</v>
      </c>
    </row>
    <row r="13714" spans="1:22" x14ac:dyDescent="0.3">
      <c r="A13714">
        <v>202223</v>
      </c>
      <c r="B13714" t="s">
        <v>820</v>
      </c>
      <c r="C13714" t="s">
        <v>821</v>
      </c>
      <c r="D13714" t="s">
        <v>822</v>
      </c>
      <c r="E13714" t="s">
        <v>823</v>
      </c>
      <c r="F13714" t="s">
        <v>876</v>
      </c>
      <c r="G13714" t="s">
        <v>877</v>
      </c>
      <c r="H13714" t="s">
        <v>1162</v>
      </c>
      <c r="I13714">
        <v>872</v>
      </c>
      <c r="J13714" t="s">
        <v>1163</v>
      </c>
      <c r="K13714" t="s">
        <v>835</v>
      </c>
      <c r="L13714" t="s">
        <v>841</v>
      </c>
      <c r="M13714" t="s">
        <v>829</v>
      </c>
      <c r="N13714" t="s">
        <v>829</v>
      </c>
      <c r="O13714" t="s">
        <v>829</v>
      </c>
      <c r="P13714" t="s">
        <v>829</v>
      </c>
      <c r="Q13714" t="s">
        <v>829</v>
      </c>
      <c r="R13714" t="s">
        <v>829</v>
      </c>
      <c r="S13714">
        <v>94303524</v>
      </c>
      <c r="T13714" t="s">
        <v>829</v>
      </c>
      <c r="U13714" t="s">
        <v>829</v>
      </c>
      <c r="V13714" t="s">
        <v>834</v>
      </c>
    </row>
    <row r="13715" spans="1:22" x14ac:dyDescent="0.3">
      <c r="A13715">
        <v>202324</v>
      </c>
      <c r="B13715" t="s">
        <v>820</v>
      </c>
      <c r="C13715" t="s">
        <v>821</v>
      </c>
      <c r="D13715" t="s">
        <v>822</v>
      </c>
      <c r="E13715" t="s">
        <v>823</v>
      </c>
      <c r="F13715" t="s">
        <v>876</v>
      </c>
      <c r="G13715" t="s">
        <v>877</v>
      </c>
      <c r="H13715" t="s">
        <v>1162</v>
      </c>
      <c r="I13715">
        <v>872</v>
      </c>
      <c r="J13715" t="s">
        <v>1163</v>
      </c>
      <c r="K13715" t="s">
        <v>835</v>
      </c>
      <c r="L13715" t="s">
        <v>841</v>
      </c>
      <c r="M13715" t="s">
        <v>829</v>
      </c>
      <c r="N13715" t="s">
        <v>829</v>
      </c>
      <c r="O13715" t="s">
        <v>829</v>
      </c>
      <c r="P13715" t="s">
        <v>829</v>
      </c>
      <c r="Q13715" t="s">
        <v>829</v>
      </c>
      <c r="R13715" t="s">
        <v>829</v>
      </c>
      <c r="S13715">
        <v>101112287</v>
      </c>
      <c r="T13715" t="s">
        <v>829</v>
      </c>
      <c r="U13715" t="s">
        <v>829</v>
      </c>
      <c r="V13715" t="s">
        <v>834</v>
      </c>
    </row>
    <row r="13716" spans="1:22" x14ac:dyDescent="0.3">
      <c r="A13716">
        <v>202122</v>
      </c>
      <c r="B13716" t="s">
        <v>820</v>
      </c>
      <c r="C13716" t="s">
        <v>821</v>
      </c>
      <c r="D13716" t="s">
        <v>822</v>
      </c>
      <c r="E13716" t="s">
        <v>823</v>
      </c>
      <c r="F13716" t="s">
        <v>876</v>
      </c>
      <c r="G13716" t="s">
        <v>877</v>
      </c>
      <c r="H13716" t="s">
        <v>1162</v>
      </c>
      <c r="I13716">
        <v>872</v>
      </c>
      <c r="J13716" t="s">
        <v>1163</v>
      </c>
      <c r="K13716" t="s">
        <v>842</v>
      </c>
      <c r="L13716" t="s">
        <v>238</v>
      </c>
      <c r="M13716" t="s">
        <v>829</v>
      </c>
      <c r="N13716" t="s">
        <v>829</v>
      </c>
      <c r="O13716" t="s">
        <v>829</v>
      </c>
      <c r="P13716" t="s">
        <v>829</v>
      </c>
      <c r="Q13716" t="s">
        <v>829</v>
      </c>
      <c r="R13716" t="s">
        <v>829</v>
      </c>
      <c r="S13716">
        <v>605874</v>
      </c>
      <c r="T13716">
        <v>26424</v>
      </c>
      <c r="U13716">
        <v>579450</v>
      </c>
      <c r="V13716">
        <v>19</v>
      </c>
    </row>
    <row r="13717" spans="1:22" x14ac:dyDescent="0.3">
      <c r="A13717">
        <v>202223</v>
      </c>
      <c r="B13717" t="s">
        <v>820</v>
      </c>
      <c r="C13717" t="s">
        <v>821</v>
      </c>
      <c r="D13717" t="s">
        <v>822</v>
      </c>
      <c r="E13717" t="s">
        <v>823</v>
      </c>
      <c r="F13717" t="s">
        <v>876</v>
      </c>
      <c r="G13717" t="s">
        <v>877</v>
      </c>
      <c r="H13717" t="s">
        <v>1162</v>
      </c>
      <c r="I13717">
        <v>872</v>
      </c>
      <c r="J13717" t="s">
        <v>1163</v>
      </c>
      <c r="K13717" t="s">
        <v>842</v>
      </c>
      <c r="L13717" t="s">
        <v>238</v>
      </c>
      <c r="M13717" t="s">
        <v>829</v>
      </c>
      <c r="N13717" t="s">
        <v>829</v>
      </c>
      <c r="O13717" t="s">
        <v>829</v>
      </c>
      <c r="P13717" t="s">
        <v>829</v>
      </c>
      <c r="Q13717" t="s">
        <v>829</v>
      </c>
      <c r="R13717" t="s">
        <v>829</v>
      </c>
      <c r="S13717">
        <v>707443</v>
      </c>
      <c r="T13717">
        <v>2</v>
      </c>
      <c r="U13717">
        <v>707442</v>
      </c>
      <c r="V13717">
        <v>23</v>
      </c>
    </row>
    <row r="13718" spans="1:22" x14ac:dyDescent="0.3">
      <c r="A13718">
        <v>202324</v>
      </c>
      <c r="B13718" t="s">
        <v>820</v>
      </c>
      <c r="C13718" t="s">
        <v>821</v>
      </c>
      <c r="D13718" t="s">
        <v>822</v>
      </c>
      <c r="E13718" t="s">
        <v>823</v>
      </c>
      <c r="F13718" t="s">
        <v>876</v>
      </c>
      <c r="G13718" t="s">
        <v>877</v>
      </c>
      <c r="H13718" t="s">
        <v>1162</v>
      </c>
      <c r="I13718">
        <v>872</v>
      </c>
      <c r="J13718" t="s">
        <v>1163</v>
      </c>
      <c r="K13718" t="s">
        <v>842</v>
      </c>
      <c r="L13718" t="s">
        <v>238</v>
      </c>
      <c r="M13718" t="s">
        <v>829</v>
      </c>
      <c r="N13718" t="s">
        <v>829</v>
      </c>
      <c r="O13718" t="s">
        <v>829</v>
      </c>
      <c r="P13718" t="s">
        <v>829</v>
      </c>
      <c r="Q13718" t="s">
        <v>829</v>
      </c>
      <c r="R13718" t="s">
        <v>829</v>
      </c>
      <c r="S13718">
        <v>954359</v>
      </c>
      <c r="T13718">
        <v>2800</v>
      </c>
      <c r="U13718">
        <v>951559</v>
      </c>
      <c r="V13718">
        <v>30</v>
      </c>
    </row>
    <row r="13719" spans="1:22" x14ac:dyDescent="0.3">
      <c r="A13719">
        <v>202122</v>
      </c>
      <c r="B13719" t="s">
        <v>820</v>
      </c>
      <c r="C13719" t="s">
        <v>821</v>
      </c>
      <c r="D13719" t="s">
        <v>822</v>
      </c>
      <c r="E13719" t="s">
        <v>823</v>
      </c>
      <c r="F13719" t="s">
        <v>876</v>
      </c>
      <c r="G13719" t="s">
        <v>877</v>
      </c>
      <c r="H13719" t="s">
        <v>1162</v>
      </c>
      <c r="I13719">
        <v>872</v>
      </c>
      <c r="J13719" t="s">
        <v>1163</v>
      </c>
      <c r="K13719" t="s">
        <v>842</v>
      </c>
      <c r="L13719" t="s">
        <v>240</v>
      </c>
      <c r="M13719" t="s">
        <v>829</v>
      </c>
      <c r="N13719" t="s">
        <v>829</v>
      </c>
      <c r="O13719" t="s">
        <v>829</v>
      </c>
      <c r="P13719" t="s">
        <v>829</v>
      </c>
      <c r="Q13719" t="s">
        <v>829</v>
      </c>
      <c r="R13719" t="s">
        <v>829</v>
      </c>
      <c r="S13719">
        <v>1258440</v>
      </c>
      <c r="T13719">
        <v>1169</v>
      </c>
      <c r="U13719">
        <v>1257271</v>
      </c>
      <c r="V13719">
        <v>42</v>
      </c>
    </row>
    <row r="13720" spans="1:22" x14ac:dyDescent="0.3">
      <c r="A13720">
        <v>202223</v>
      </c>
      <c r="B13720" t="s">
        <v>820</v>
      </c>
      <c r="C13720" t="s">
        <v>821</v>
      </c>
      <c r="D13720" t="s">
        <v>822</v>
      </c>
      <c r="E13720" t="s">
        <v>823</v>
      </c>
      <c r="F13720" t="s">
        <v>876</v>
      </c>
      <c r="G13720" t="s">
        <v>877</v>
      </c>
      <c r="H13720" t="s">
        <v>1162</v>
      </c>
      <c r="I13720">
        <v>872</v>
      </c>
      <c r="J13720" t="s">
        <v>1163</v>
      </c>
      <c r="K13720" t="s">
        <v>842</v>
      </c>
      <c r="L13720" t="s">
        <v>240</v>
      </c>
      <c r="M13720" t="s">
        <v>829</v>
      </c>
      <c r="N13720" t="s">
        <v>829</v>
      </c>
      <c r="O13720" t="s">
        <v>829</v>
      </c>
      <c r="P13720" t="s">
        <v>829</v>
      </c>
      <c r="Q13720" t="s">
        <v>829</v>
      </c>
      <c r="R13720" t="s">
        <v>829</v>
      </c>
      <c r="S13720">
        <v>1532775</v>
      </c>
      <c r="T13720">
        <v>6528</v>
      </c>
      <c r="U13720">
        <v>1526247</v>
      </c>
      <c r="V13720">
        <v>50</v>
      </c>
    </row>
    <row r="13721" spans="1:22" x14ac:dyDescent="0.3">
      <c r="A13721">
        <v>202324</v>
      </c>
      <c r="B13721" t="s">
        <v>820</v>
      </c>
      <c r="C13721" t="s">
        <v>821</v>
      </c>
      <c r="D13721" t="s">
        <v>822</v>
      </c>
      <c r="E13721" t="s">
        <v>823</v>
      </c>
      <c r="F13721" t="s">
        <v>876</v>
      </c>
      <c r="G13721" t="s">
        <v>877</v>
      </c>
      <c r="H13721" t="s">
        <v>1162</v>
      </c>
      <c r="I13721">
        <v>872</v>
      </c>
      <c r="J13721" t="s">
        <v>1163</v>
      </c>
      <c r="K13721" t="s">
        <v>842</v>
      </c>
      <c r="L13721" t="s">
        <v>240</v>
      </c>
      <c r="M13721" t="s">
        <v>829</v>
      </c>
      <c r="N13721" t="s">
        <v>829</v>
      </c>
      <c r="O13721" t="s">
        <v>829</v>
      </c>
      <c r="P13721" t="s">
        <v>829</v>
      </c>
      <c r="Q13721" t="s">
        <v>829</v>
      </c>
      <c r="R13721" t="s">
        <v>829</v>
      </c>
      <c r="S13721">
        <v>1591935</v>
      </c>
      <c r="T13721">
        <v>7901</v>
      </c>
      <c r="U13721">
        <v>1584034</v>
      </c>
      <c r="V13721">
        <v>50</v>
      </c>
    </row>
    <row r="13722" spans="1:22" x14ac:dyDescent="0.3">
      <c r="A13722">
        <v>202122</v>
      </c>
      <c r="B13722" t="s">
        <v>820</v>
      </c>
      <c r="C13722" t="s">
        <v>821</v>
      </c>
      <c r="D13722" t="s">
        <v>822</v>
      </c>
      <c r="E13722" t="s">
        <v>823</v>
      </c>
      <c r="F13722" t="s">
        <v>876</v>
      </c>
      <c r="G13722" t="s">
        <v>877</v>
      </c>
      <c r="H13722" t="s">
        <v>1162</v>
      </c>
      <c r="I13722">
        <v>872</v>
      </c>
      <c r="J13722" t="s">
        <v>1163</v>
      </c>
      <c r="K13722" t="s">
        <v>842</v>
      </c>
      <c r="L13722" t="s">
        <v>843</v>
      </c>
      <c r="M13722" t="s">
        <v>829</v>
      </c>
      <c r="N13722" t="s">
        <v>829</v>
      </c>
      <c r="O13722" t="s">
        <v>829</v>
      </c>
      <c r="P13722" t="s">
        <v>829</v>
      </c>
      <c r="Q13722" t="s">
        <v>829</v>
      </c>
      <c r="R13722" t="s">
        <v>829</v>
      </c>
      <c r="S13722">
        <v>106395</v>
      </c>
      <c r="T13722">
        <v>10000</v>
      </c>
      <c r="U13722">
        <v>96395</v>
      </c>
      <c r="V13722">
        <v>3</v>
      </c>
    </row>
    <row r="13723" spans="1:22" x14ac:dyDescent="0.3">
      <c r="A13723">
        <v>202223</v>
      </c>
      <c r="B13723" t="s">
        <v>820</v>
      </c>
      <c r="C13723" t="s">
        <v>821</v>
      </c>
      <c r="D13723" t="s">
        <v>822</v>
      </c>
      <c r="E13723" t="s">
        <v>823</v>
      </c>
      <c r="F13723" t="s">
        <v>876</v>
      </c>
      <c r="G13723" t="s">
        <v>877</v>
      </c>
      <c r="H13723" t="s">
        <v>1162</v>
      </c>
      <c r="I13723">
        <v>872</v>
      </c>
      <c r="J13723" t="s">
        <v>1163</v>
      </c>
      <c r="K13723" t="s">
        <v>842</v>
      </c>
      <c r="L13723" t="s">
        <v>843</v>
      </c>
      <c r="M13723" t="s">
        <v>829</v>
      </c>
      <c r="N13723" t="s">
        <v>829</v>
      </c>
      <c r="O13723" t="s">
        <v>829</v>
      </c>
      <c r="P13723" t="s">
        <v>829</v>
      </c>
      <c r="Q13723" t="s">
        <v>829</v>
      </c>
      <c r="R13723" t="s">
        <v>829</v>
      </c>
      <c r="S13723">
        <v>128553</v>
      </c>
      <c r="T13723">
        <v>10000</v>
      </c>
      <c r="U13723">
        <v>118553</v>
      </c>
      <c r="V13723">
        <v>4</v>
      </c>
    </row>
    <row r="13724" spans="1:22" x14ac:dyDescent="0.3">
      <c r="A13724">
        <v>202324</v>
      </c>
      <c r="B13724" t="s">
        <v>820</v>
      </c>
      <c r="C13724" t="s">
        <v>821</v>
      </c>
      <c r="D13724" t="s">
        <v>822</v>
      </c>
      <c r="E13724" t="s">
        <v>823</v>
      </c>
      <c r="F13724" t="s">
        <v>876</v>
      </c>
      <c r="G13724" t="s">
        <v>877</v>
      </c>
      <c r="H13724" t="s">
        <v>1162</v>
      </c>
      <c r="I13724">
        <v>872</v>
      </c>
      <c r="J13724" t="s">
        <v>1163</v>
      </c>
      <c r="K13724" t="s">
        <v>842</v>
      </c>
      <c r="L13724" t="s">
        <v>843</v>
      </c>
      <c r="M13724" t="s">
        <v>829</v>
      </c>
      <c r="N13724" t="s">
        <v>829</v>
      </c>
      <c r="O13724" t="s">
        <v>829</v>
      </c>
      <c r="P13724" t="s">
        <v>829</v>
      </c>
      <c r="Q13724" t="s">
        <v>829</v>
      </c>
      <c r="R13724" t="s">
        <v>829</v>
      </c>
      <c r="S13724">
        <v>135744</v>
      </c>
      <c r="T13724">
        <v>10000</v>
      </c>
      <c r="U13724">
        <v>125744</v>
      </c>
      <c r="V13724">
        <v>4</v>
      </c>
    </row>
    <row r="13725" spans="1:22" x14ac:dyDescent="0.3">
      <c r="A13725">
        <v>202122</v>
      </c>
      <c r="B13725" t="s">
        <v>820</v>
      </c>
      <c r="C13725" t="s">
        <v>821</v>
      </c>
      <c r="D13725" t="s">
        <v>822</v>
      </c>
      <c r="E13725" t="s">
        <v>823</v>
      </c>
      <c r="F13725" t="s">
        <v>876</v>
      </c>
      <c r="G13725" t="s">
        <v>877</v>
      </c>
      <c r="H13725" t="s">
        <v>1162</v>
      </c>
      <c r="I13725">
        <v>872</v>
      </c>
      <c r="J13725" t="s">
        <v>1163</v>
      </c>
      <c r="K13725" t="s">
        <v>842</v>
      </c>
      <c r="L13725" t="s">
        <v>249</v>
      </c>
      <c r="M13725">
        <v>0</v>
      </c>
      <c r="N13725">
        <v>0</v>
      </c>
      <c r="O13725">
        <v>0</v>
      </c>
      <c r="P13725">
        <v>3094924</v>
      </c>
      <c r="Q13725">
        <v>88210</v>
      </c>
      <c r="R13725" t="s">
        <v>829</v>
      </c>
      <c r="S13725">
        <v>3183134</v>
      </c>
      <c r="T13725">
        <v>57219</v>
      </c>
      <c r="U13725">
        <v>3125915</v>
      </c>
      <c r="V13725">
        <v>105</v>
      </c>
    </row>
    <row r="13726" spans="1:22" x14ac:dyDescent="0.3">
      <c r="A13726">
        <v>202223</v>
      </c>
      <c r="B13726" t="s">
        <v>820</v>
      </c>
      <c r="C13726" t="s">
        <v>821</v>
      </c>
      <c r="D13726" t="s">
        <v>822</v>
      </c>
      <c r="E13726" t="s">
        <v>823</v>
      </c>
      <c r="F13726" t="s">
        <v>876</v>
      </c>
      <c r="G13726" t="s">
        <v>877</v>
      </c>
      <c r="H13726" t="s">
        <v>1162</v>
      </c>
      <c r="I13726">
        <v>872</v>
      </c>
      <c r="J13726" t="s">
        <v>1163</v>
      </c>
      <c r="K13726" t="s">
        <v>842</v>
      </c>
      <c r="L13726" t="s">
        <v>249</v>
      </c>
      <c r="M13726">
        <v>0</v>
      </c>
      <c r="N13726">
        <v>0</v>
      </c>
      <c r="O13726">
        <v>0</v>
      </c>
      <c r="P13726">
        <v>1968155</v>
      </c>
      <c r="Q13726">
        <v>89496</v>
      </c>
      <c r="R13726" t="s">
        <v>829</v>
      </c>
      <c r="S13726">
        <v>2057651</v>
      </c>
      <c r="T13726">
        <v>65022</v>
      </c>
      <c r="U13726">
        <v>1992629</v>
      </c>
      <c r="V13726">
        <v>65</v>
      </c>
    </row>
    <row r="13727" spans="1:22" x14ac:dyDescent="0.3">
      <c r="A13727">
        <v>202324</v>
      </c>
      <c r="B13727" t="s">
        <v>820</v>
      </c>
      <c r="C13727" t="s">
        <v>821</v>
      </c>
      <c r="D13727" t="s">
        <v>822</v>
      </c>
      <c r="E13727" t="s">
        <v>823</v>
      </c>
      <c r="F13727" t="s">
        <v>876</v>
      </c>
      <c r="G13727" t="s">
        <v>877</v>
      </c>
      <c r="H13727" t="s">
        <v>1162</v>
      </c>
      <c r="I13727">
        <v>872</v>
      </c>
      <c r="J13727" t="s">
        <v>1163</v>
      </c>
      <c r="K13727" t="s">
        <v>842</v>
      </c>
      <c r="L13727" t="s">
        <v>249</v>
      </c>
      <c r="M13727">
        <v>0</v>
      </c>
      <c r="N13727">
        <v>0</v>
      </c>
      <c r="O13727">
        <v>0</v>
      </c>
      <c r="P13727">
        <v>4715500</v>
      </c>
      <c r="Q13727">
        <v>108887</v>
      </c>
      <c r="R13727" t="s">
        <v>829</v>
      </c>
      <c r="S13727">
        <v>4824387</v>
      </c>
      <c r="T13727">
        <v>104111</v>
      </c>
      <c r="U13727">
        <v>4720276</v>
      </c>
      <c r="V13727">
        <v>150</v>
      </c>
    </row>
    <row r="13728" spans="1:22" x14ac:dyDescent="0.3">
      <c r="A13728">
        <v>202122</v>
      </c>
      <c r="B13728" t="s">
        <v>820</v>
      </c>
      <c r="C13728" t="s">
        <v>821</v>
      </c>
      <c r="D13728" t="s">
        <v>822</v>
      </c>
      <c r="E13728" t="s">
        <v>823</v>
      </c>
      <c r="F13728" t="s">
        <v>876</v>
      </c>
      <c r="G13728" t="s">
        <v>877</v>
      </c>
      <c r="H13728" t="s">
        <v>1162</v>
      </c>
      <c r="I13728">
        <v>872</v>
      </c>
      <c r="J13728" t="s">
        <v>1163</v>
      </c>
      <c r="K13728" t="s">
        <v>842</v>
      </c>
      <c r="L13728" t="s">
        <v>844</v>
      </c>
      <c r="M13728">
        <v>0</v>
      </c>
      <c r="N13728">
        <v>523148</v>
      </c>
      <c r="O13728">
        <v>741755</v>
      </c>
      <c r="P13728">
        <v>0</v>
      </c>
      <c r="Q13728">
        <v>0</v>
      </c>
      <c r="R13728" t="s">
        <v>829</v>
      </c>
      <c r="S13728">
        <v>1264903</v>
      </c>
      <c r="T13728">
        <v>143362</v>
      </c>
      <c r="U13728">
        <v>1121541</v>
      </c>
      <c r="V13728">
        <v>38</v>
      </c>
    </row>
    <row r="13729" spans="1:22" x14ac:dyDescent="0.3">
      <c r="A13729">
        <v>202223</v>
      </c>
      <c r="B13729" t="s">
        <v>820</v>
      </c>
      <c r="C13729" t="s">
        <v>821</v>
      </c>
      <c r="D13729" t="s">
        <v>822</v>
      </c>
      <c r="E13729" t="s">
        <v>823</v>
      </c>
      <c r="F13729" t="s">
        <v>876</v>
      </c>
      <c r="G13729" t="s">
        <v>877</v>
      </c>
      <c r="H13729" t="s">
        <v>1162</v>
      </c>
      <c r="I13729">
        <v>872</v>
      </c>
      <c r="J13729" t="s">
        <v>1163</v>
      </c>
      <c r="K13729" t="s">
        <v>842</v>
      </c>
      <c r="L13729" t="s">
        <v>844</v>
      </c>
      <c r="M13729">
        <v>0</v>
      </c>
      <c r="N13729">
        <v>711846</v>
      </c>
      <c r="O13729">
        <v>839505</v>
      </c>
      <c r="P13729">
        <v>0</v>
      </c>
      <c r="Q13729">
        <v>0</v>
      </c>
      <c r="R13729" t="s">
        <v>829</v>
      </c>
      <c r="S13729">
        <v>1551351</v>
      </c>
      <c r="T13729">
        <v>140572</v>
      </c>
      <c r="U13729">
        <v>1410779</v>
      </c>
      <c r="V13729">
        <v>46</v>
      </c>
    </row>
    <row r="13730" spans="1:22" x14ac:dyDescent="0.3">
      <c r="A13730">
        <v>202324</v>
      </c>
      <c r="B13730" t="s">
        <v>820</v>
      </c>
      <c r="C13730" t="s">
        <v>821</v>
      </c>
      <c r="D13730" t="s">
        <v>822</v>
      </c>
      <c r="E13730" t="s">
        <v>823</v>
      </c>
      <c r="F13730" t="s">
        <v>876</v>
      </c>
      <c r="G13730" t="s">
        <v>877</v>
      </c>
      <c r="H13730" t="s">
        <v>1162</v>
      </c>
      <c r="I13730">
        <v>872</v>
      </c>
      <c r="J13730" t="s">
        <v>1163</v>
      </c>
      <c r="K13730" t="s">
        <v>842</v>
      </c>
      <c r="L13730" t="s">
        <v>844</v>
      </c>
      <c r="M13730">
        <v>0</v>
      </c>
      <c r="N13730">
        <v>674279</v>
      </c>
      <c r="O13730">
        <v>826153</v>
      </c>
      <c r="P13730">
        <v>0</v>
      </c>
      <c r="Q13730">
        <v>0</v>
      </c>
      <c r="R13730" t="s">
        <v>829</v>
      </c>
      <c r="S13730">
        <v>1500432</v>
      </c>
      <c r="T13730">
        <v>168027</v>
      </c>
      <c r="U13730">
        <v>1332404</v>
      </c>
      <c r="V13730">
        <v>42</v>
      </c>
    </row>
    <row r="13731" spans="1:22" x14ac:dyDescent="0.3">
      <c r="A13731">
        <v>202122</v>
      </c>
      <c r="B13731" t="s">
        <v>820</v>
      </c>
      <c r="C13731" t="s">
        <v>821</v>
      </c>
      <c r="D13731" t="s">
        <v>822</v>
      </c>
      <c r="E13731" t="s">
        <v>823</v>
      </c>
      <c r="F13731" t="s">
        <v>876</v>
      </c>
      <c r="G13731" t="s">
        <v>877</v>
      </c>
      <c r="H13731" t="s">
        <v>1162</v>
      </c>
      <c r="I13731">
        <v>872</v>
      </c>
      <c r="J13731" t="s">
        <v>1163</v>
      </c>
      <c r="K13731" t="s">
        <v>842</v>
      </c>
      <c r="L13731" t="s">
        <v>251</v>
      </c>
      <c r="M13731" t="s">
        <v>829</v>
      </c>
      <c r="N13731" t="s">
        <v>829</v>
      </c>
      <c r="O13731">
        <v>0</v>
      </c>
      <c r="P13731">
        <v>0</v>
      </c>
      <c r="Q13731">
        <v>0</v>
      </c>
      <c r="R13731">
        <v>293</v>
      </c>
      <c r="S13731">
        <v>293</v>
      </c>
      <c r="T13731">
        <v>0</v>
      </c>
      <c r="U13731">
        <v>293</v>
      </c>
      <c r="V13731">
        <v>0</v>
      </c>
    </row>
    <row r="13732" spans="1:22" x14ac:dyDescent="0.3">
      <c r="A13732">
        <v>202223</v>
      </c>
      <c r="B13732" t="s">
        <v>820</v>
      </c>
      <c r="C13732" t="s">
        <v>821</v>
      </c>
      <c r="D13732" t="s">
        <v>822</v>
      </c>
      <c r="E13732" t="s">
        <v>823</v>
      </c>
      <c r="F13732" t="s">
        <v>876</v>
      </c>
      <c r="G13732" t="s">
        <v>877</v>
      </c>
      <c r="H13732" t="s">
        <v>1162</v>
      </c>
      <c r="I13732">
        <v>872</v>
      </c>
      <c r="J13732" t="s">
        <v>1163</v>
      </c>
      <c r="K13732" t="s">
        <v>842</v>
      </c>
      <c r="L13732" t="s">
        <v>251</v>
      </c>
      <c r="M13732" t="s">
        <v>829</v>
      </c>
      <c r="N13732" t="s">
        <v>829</v>
      </c>
      <c r="O13732">
        <v>0</v>
      </c>
      <c r="P13732">
        <v>2482967</v>
      </c>
      <c r="Q13732">
        <v>0</v>
      </c>
      <c r="R13732">
        <v>0</v>
      </c>
      <c r="S13732">
        <v>2482967</v>
      </c>
      <c r="T13732">
        <v>0</v>
      </c>
      <c r="U13732">
        <v>2482967</v>
      </c>
      <c r="V13732">
        <v>81</v>
      </c>
    </row>
    <row r="13733" spans="1:22" x14ac:dyDescent="0.3">
      <c r="A13733">
        <v>202324</v>
      </c>
      <c r="B13733" t="s">
        <v>820</v>
      </c>
      <c r="C13733" t="s">
        <v>821</v>
      </c>
      <c r="D13733" t="s">
        <v>822</v>
      </c>
      <c r="E13733" t="s">
        <v>823</v>
      </c>
      <c r="F13733" t="s">
        <v>876</v>
      </c>
      <c r="G13733" t="s">
        <v>877</v>
      </c>
      <c r="H13733" t="s">
        <v>1162</v>
      </c>
      <c r="I13733">
        <v>872</v>
      </c>
      <c r="J13733" t="s">
        <v>1163</v>
      </c>
      <c r="K13733" t="s">
        <v>842</v>
      </c>
      <c r="L13733" t="s">
        <v>251</v>
      </c>
      <c r="M13733" t="s">
        <v>829</v>
      </c>
      <c r="N13733" t="s">
        <v>829</v>
      </c>
      <c r="O13733">
        <v>0</v>
      </c>
      <c r="P13733">
        <v>0</v>
      </c>
      <c r="Q13733">
        <v>0</v>
      </c>
      <c r="R13733">
        <v>684995</v>
      </c>
      <c r="S13733">
        <v>684995</v>
      </c>
      <c r="T13733">
        <v>0</v>
      </c>
      <c r="U13733">
        <v>684995</v>
      </c>
      <c r="V13733">
        <v>22</v>
      </c>
    </row>
    <row r="13734" spans="1:22" x14ac:dyDescent="0.3">
      <c r="A13734">
        <v>202122</v>
      </c>
      <c r="B13734" t="s">
        <v>820</v>
      </c>
      <c r="C13734" t="s">
        <v>821</v>
      </c>
      <c r="D13734" t="s">
        <v>822</v>
      </c>
      <c r="E13734" t="s">
        <v>823</v>
      </c>
      <c r="F13734" t="s">
        <v>876</v>
      </c>
      <c r="G13734" t="s">
        <v>877</v>
      </c>
      <c r="H13734" t="s">
        <v>1162</v>
      </c>
      <c r="I13734">
        <v>872</v>
      </c>
      <c r="J13734" t="s">
        <v>1163</v>
      </c>
      <c r="K13734" t="s">
        <v>842</v>
      </c>
      <c r="L13734" t="s">
        <v>253</v>
      </c>
      <c r="M13734" t="s">
        <v>829</v>
      </c>
      <c r="N13734" t="s">
        <v>829</v>
      </c>
      <c r="O13734">
        <v>0</v>
      </c>
      <c r="P13734">
        <v>0</v>
      </c>
      <c r="Q13734">
        <v>0</v>
      </c>
      <c r="R13734">
        <v>0</v>
      </c>
      <c r="S13734">
        <v>0</v>
      </c>
      <c r="T13734">
        <v>0</v>
      </c>
      <c r="U13734">
        <v>0</v>
      </c>
      <c r="V13734">
        <v>0</v>
      </c>
    </row>
    <row r="13735" spans="1:22" x14ac:dyDescent="0.3">
      <c r="A13735">
        <v>202223</v>
      </c>
      <c r="B13735" t="s">
        <v>820</v>
      </c>
      <c r="C13735" t="s">
        <v>821</v>
      </c>
      <c r="D13735" t="s">
        <v>822</v>
      </c>
      <c r="E13735" t="s">
        <v>823</v>
      </c>
      <c r="F13735" t="s">
        <v>876</v>
      </c>
      <c r="G13735" t="s">
        <v>877</v>
      </c>
      <c r="H13735" t="s">
        <v>1162</v>
      </c>
      <c r="I13735">
        <v>872</v>
      </c>
      <c r="J13735" t="s">
        <v>1163</v>
      </c>
      <c r="K13735" t="s">
        <v>842</v>
      </c>
      <c r="L13735" t="s">
        <v>253</v>
      </c>
      <c r="M13735" t="s">
        <v>829</v>
      </c>
      <c r="N13735" t="s">
        <v>829</v>
      </c>
      <c r="O13735">
        <v>0</v>
      </c>
      <c r="P13735">
        <v>0</v>
      </c>
      <c r="Q13735">
        <v>0</v>
      </c>
      <c r="R13735">
        <v>0</v>
      </c>
      <c r="S13735">
        <v>0</v>
      </c>
      <c r="T13735">
        <v>0</v>
      </c>
      <c r="U13735">
        <v>0</v>
      </c>
      <c r="V13735">
        <v>0</v>
      </c>
    </row>
    <row r="13736" spans="1:22" x14ac:dyDescent="0.3">
      <c r="A13736">
        <v>202324</v>
      </c>
      <c r="B13736" t="s">
        <v>820</v>
      </c>
      <c r="C13736" t="s">
        <v>821</v>
      </c>
      <c r="D13736" t="s">
        <v>822</v>
      </c>
      <c r="E13736" t="s">
        <v>823</v>
      </c>
      <c r="F13736" t="s">
        <v>876</v>
      </c>
      <c r="G13736" t="s">
        <v>877</v>
      </c>
      <c r="H13736" t="s">
        <v>1162</v>
      </c>
      <c r="I13736">
        <v>872</v>
      </c>
      <c r="J13736" t="s">
        <v>1163</v>
      </c>
      <c r="K13736" t="s">
        <v>842</v>
      </c>
      <c r="L13736" t="s">
        <v>253</v>
      </c>
      <c r="M13736" t="s">
        <v>829</v>
      </c>
      <c r="N13736" t="s">
        <v>829</v>
      </c>
      <c r="O13736">
        <v>0</v>
      </c>
      <c r="P13736">
        <v>0</v>
      </c>
      <c r="Q13736">
        <v>0</v>
      </c>
      <c r="R13736">
        <v>0</v>
      </c>
      <c r="S13736">
        <v>0</v>
      </c>
      <c r="T13736">
        <v>0</v>
      </c>
      <c r="U13736">
        <v>0</v>
      </c>
      <c r="V13736">
        <v>0</v>
      </c>
    </row>
    <row r="13737" spans="1:22" x14ac:dyDescent="0.3">
      <c r="A13737">
        <v>202122</v>
      </c>
      <c r="B13737" t="s">
        <v>820</v>
      </c>
      <c r="C13737" t="s">
        <v>821</v>
      </c>
      <c r="D13737" t="s">
        <v>822</v>
      </c>
      <c r="E13737" t="s">
        <v>823</v>
      </c>
      <c r="F13737" t="s">
        <v>876</v>
      </c>
      <c r="G13737" t="s">
        <v>877</v>
      </c>
      <c r="H13737" t="s">
        <v>1162</v>
      </c>
      <c r="I13737">
        <v>872</v>
      </c>
      <c r="J13737" t="s">
        <v>1163</v>
      </c>
      <c r="K13737" t="s">
        <v>842</v>
      </c>
      <c r="L13737" t="s">
        <v>845</v>
      </c>
      <c r="M13737" t="s">
        <v>829</v>
      </c>
      <c r="N13737" t="s">
        <v>829</v>
      </c>
      <c r="O13737">
        <v>0</v>
      </c>
      <c r="P13737">
        <v>0</v>
      </c>
      <c r="Q13737">
        <v>0</v>
      </c>
      <c r="R13737">
        <v>0</v>
      </c>
      <c r="S13737">
        <v>0</v>
      </c>
      <c r="T13737">
        <v>0</v>
      </c>
      <c r="U13737">
        <v>0</v>
      </c>
      <c r="V13737">
        <v>0</v>
      </c>
    </row>
    <row r="13738" spans="1:22" x14ac:dyDescent="0.3">
      <c r="A13738">
        <v>202223</v>
      </c>
      <c r="B13738" t="s">
        <v>820</v>
      </c>
      <c r="C13738" t="s">
        <v>821</v>
      </c>
      <c r="D13738" t="s">
        <v>822</v>
      </c>
      <c r="E13738" t="s">
        <v>823</v>
      </c>
      <c r="F13738" t="s">
        <v>876</v>
      </c>
      <c r="G13738" t="s">
        <v>877</v>
      </c>
      <c r="H13738" t="s">
        <v>1162</v>
      </c>
      <c r="I13738">
        <v>872</v>
      </c>
      <c r="J13738" t="s">
        <v>1163</v>
      </c>
      <c r="K13738" t="s">
        <v>842</v>
      </c>
      <c r="L13738" t="s">
        <v>845</v>
      </c>
      <c r="M13738" t="s">
        <v>829</v>
      </c>
      <c r="N13738" t="s">
        <v>829</v>
      </c>
      <c r="O13738">
        <v>12374</v>
      </c>
      <c r="P13738">
        <v>0</v>
      </c>
      <c r="Q13738">
        <v>0</v>
      </c>
      <c r="R13738">
        <v>0</v>
      </c>
      <c r="S13738">
        <v>12374</v>
      </c>
      <c r="T13738">
        <v>0</v>
      </c>
      <c r="U13738">
        <v>12374</v>
      </c>
      <c r="V13738">
        <v>0</v>
      </c>
    </row>
    <row r="13739" spans="1:22" x14ac:dyDescent="0.3">
      <c r="A13739">
        <v>202324</v>
      </c>
      <c r="B13739" t="s">
        <v>820</v>
      </c>
      <c r="C13739" t="s">
        <v>821</v>
      </c>
      <c r="D13739" t="s">
        <v>822</v>
      </c>
      <c r="E13739" t="s">
        <v>823</v>
      </c>
      <c r="F13739" t="s">
        <v>876</v>
      </c>
      <c r="G13739" t="s">
        <v>877</v>
      </c>
      <c r="H13739" t="s">
        <v>1162</v>
      </c>
      <c r="I13739">
        <v>872</v>
      </c>
      <c r="J13739" t="s">
        <v>1163</v>
      </c>
      <c r="K13739" t="s">
        <v>842</v>
      </c>
      <c r="L13739" t="s">
        <v>845</v>
      </c>
      <c r="M13739" t="s">
        <v>829</v>
      </c>
      <c r="N13739" t="s">
        <v>829</v>
      </c>
      <c r="O13739">
        <v>0</v>
      </c>
      <c r="P13739">
        <v>0</v>
      </c>
      <c r="Q13739">
        <v>0</v>
      </c>
      <c r="R13739">
        <v>11059</v>
      </c>
      <c r="S13739">
        <v>11059</v>
      </c>
      <c r="T13739">
        <v>0</v>
      </c>
      <c r="U13739">
        <v>11059</v>
      </c>
      <c r="V13739">
        <v>0</v>
      </c>
    </row>
    <row r="13740" spans="1:22" x14ac:dyDescent="0.3">
      <c r="A13740">
        <v>202122</v>
      </c>
      <c r="B13740" t="s">
        <v>820</v>
      </c>
      <c r="C13740" t="s">
        <v>821</v>
      </c>
      <c r="D13740" t="s">
        <v>822</v>
      </c>
      <c r="E13740" t="s">
        <v>823</v>
      </c>
      <c r="F13740" t="s">
        <v>862</v>
      </c>
      <c r="G13740" t="s">
        <v>863</v>
      </c>
      <c r="H13740" t="s">
        <v>1164</v>
      </c>
      <c r="I13740">
        <v>336</v>
      </c>
      <c r="J13740" t="s">
        <v>1165</v>
      </c>
      <c r="K13740" t="s">
        <v>828</v>
      </c>
      <c r="L13740" t="s">
        <v>336</v>
      </c>
      <c r="M13740">
        <v>309374</v>
      </c>
      <c r="N13740">
        <v>507333</v>
      </c>
      <c r="O13740">
        <v>69000</v>
      </c>
      <c r="P13740">
        <v>6050307</v>
      </c>
      <c r="Q13740">
        <v>1896319</v>
      </c>
      <c r="R13740" t="s">
        <v>829</v>
      </c>
      <c r="S13740">
        <v>8832333</v>
      </c>
      <c r="T13740" t="s">
        <v>829</v>
      </c>
      <c r="U13740">
        <v>8832333</v>
      </c>
      <c r="V13740">
        <v>568</v>
      </c>
    </row>
    <row r="13741" spans="1:22" x14ac:dyDescent="0.3">
      <c r="A13741">
        <v>202223</v>
      </c>
      <c r="B13741" t="s">
        <v>820</v>
      </c>
      <c r="C13741" t="s">
        <v>821</v>
      </c>
      <c r="D13741" t="s">
        <v>822</v>
      </c>
      <c r="E13741" t="s">
        <v>823</v>
      </c>
      <c r="F13741" t="s">
        <v>862</v>
      </c>
      <c r="G13741" t="s">
        <v>863</v>
      </c>
      <c r="H13741" t="s">
        <v>1164</v>
      </c>
      <c r="I13741">
        <v>336</v>
      </c>
      <c r="J13741" t="s">
        <v>1165</v>
      </c>
      <c r="K13741" t="s">
        <v>828</v>
      </c>
      <c r="L13741" t="s">
        <v>336</v>
      </c>
      <c r="M13741">
        <v>574328</v>
      </c>
      <c r="N13741">
        <v>626000</v>
      </c>
      <c r="O13741">
        <v>191000</v>
      </c>
      <c r="P13741">
        <v>5448216</v>
      </c>
      <c r="Q13741">
        <v>1923317</v>
      </c>
      <c r="R13741" t="s">
        <v>829</v>
      </c>
      <c r="S13741">
        <v>8762861</v>
      </c>
      <c r="T13741" t="s">
        <v>829</v>
      </c>
      <c r="U13741">
        <v>8762861</v>
      </c>
      <c r="V13741">
        <v>556</v>
      </c>
    </row>
    <row r="13742" spans="1:22" x14ac:dyDescent="0.3">
      <c r="A13742">
        <v>202324</v>
      </c>
      <c r="B13742" t="s">
        <v>820</v>
      </c>
      <c r="C13742" t="s">
        <v>821</v>
      </c>
      <c r="D13742" t="s">
        <v>822</v>
      </c>
      <c r="E13742" t="s">
        <v>823</v>
      </c>
      <c r="F13742" t="s">
        <v>862</v>
      </c>
      <c r="G13742" t="s">
        <v>863</v>
      </c>
      <c r="H13742" t="s">
        <v>1164</v>
      </c>
      <c r="I13742">
        <v>336</v>
      </c>
      <c r="J13742" t="s">
        <v>1165</v>
      </c>
      <c r="K13742" t="s">
        <v>828</v>
      </c>
      <c r="L13742" t="s">
        <v>336</v>
      </c>
      <c r="M13742">
        <v>685918</v>
      </c>
      <c r="N13742">
        <v>473000</v>
      </c>
      <c r="O13742">
        <v>76000</v>
      </c>
      <c r="P13742">
        <v>3317699</v>
      </c>
      <c r="Q13742">
        <v>1922395</v>
      </c>
      <c r="R13742" t="s">
        <v>829</v>
      </c>
      <c r="S13742">
        <v>6475013</v>
      </c>
      <c r="T13742" t="s">
        <v>829</v>
      </c>
      <c r="U13742">
        <v>6475013</v>
      </c>
      <c r="V13742">
        <v>411</v>
      </c>
    </row>
    <row r="13743" spans="1:22" x14ac:dyDescent="0.3">
      <c r="A13743">
        <v>202122</v>
      </c>
      <c r="B13743" t="s">
        <v>820</v>
      </c>
      <c r="C13743" t="s">
        <v>821</v>
      </c>
      <c r="D13743" t="s">
        <v>822</v>
      </c>
      <c r="E13743" t="s">
        <v>823</v>
      </c>
      <c r="F13743" t="s">
        <v>862</v>
      </c>
      <c r="G13743" t="s">
        <v>863</v>
      </c>
      <c r="H13743" t="s">
        <v>1164</v>
      </c>
      <c r="I13743">
        <v>336</v>
      </c>
      <c r="J13743" t="s">
        <v>1165</v>
      </c>
      <c r="K13743" t="s">
        <v>828</v>
      </c>
      <c r="L13743" t="s">
        <v>235</v>
      </c>
      <c r="M13743" t="s">
        <v>829</v>
      </c>
      <c r="N13743">
        <v>0</v>
      </c>
      <c r="O13743">
        <v>0</v>
      </c>
      <c r="P13743" t="s">
        <v>829</v>
      </c>
      <c r="Q13743" t="s">
        <v>829</v>
      </c>
      <c r="R13743" t="s">
        <v>829</v>
      </c>
      <c r="S13743">
        <v>0</v>
      </c>
      <c r="T13743">
        <v>0</v>
      </c>
      <c r="U13743">
        <v>0</v>
      </c>
      <c r="V13743">
        <v>0</v>
      </c>
    </row>
    <row r="13744" spans="1:22" x14ac:dyDescent="0.3">
      <c r="A13744">
        <v>202223</v>
      </c>
      <c r="B13744" t="s">
        <v>820</v>
      </c>
      <c r="C13744" t="s">
        <v>821</v>
      </c>
      <c r="D13744" t="s">
        <v>822</v>
      </c>
      <c r="E13744" t="s">
        <v>823</v>
      </c>
      <c r="F13744" t="s">
        <v>862</v>
      </c>
      <c r="G13744" t="s">
        <v>863</v>
      </c>
      <c r="H13744" t="s">
        <v>1164</v>
      </c>
      <c r="I13744">
        <v>336</v>
      </c>
      <c r="J13744" t="s">
        <v>1165</v>
      </c>
      <c r="K13744" t="s">
        <v>828</v>
      </c>
      <c r="L13744" t="s">
        <v>235</v>
      </c>
      <c r="M13744" t="s">
        <v>829</v>
      </c>
      <c r="N13744">
        <v>0</v>
      </c>
      <c r="O13744">
        <v>0</v>
      </c>
      <c r="P13744" t="s">
        <v>829</v>
      </c>
      <c r="Q13744" t="s">
        <v>829</v>
      </c>
      <c r="R13744" t="s">
        <v>829</v>
      </c>
      <c r="S13744">
        <v>0</v>
      </c>
      <c r="T13744">
        <v>0</v>
      </c>
      <c r="U13744">
        <v>0</v>
      </c>
      <c r="V13744">
        <v>0</v>
      </c>
    </row>
    <row r="13745" spans="1:22" x14ac:dyDescent="0.3">
      <c r="A13745">
        <v>202324</v>
      </c>
      <c r="B13745" t="s">
        <v>820</v>
      </c>
      <c r="C13745" t="s">
        <v>821</v>
      </c>
      <c r="D13745" t="s">
        <v>822</v>
      </c>
      <c r="E13745" t="s">
        <v>823</v>
      </c>
      <c r="F13745" t="s">
        <v>862</v>
      </c>
      <c r="G13745" t="s">
        <v>863</v>
      </c>
      <c r="H13745" t="s">
        <v>1164</v>
      </c>
      <c r="I13745">
        <v>336</v>
      </c>
      <c r="J13745" t="s">
        <v>1165</v>
      </c>
      <c r="K13745" t="s">
        <v>828</v>
      </c>
      <c r="L13745" t="s">
        <v>235</v>
      </c>
      <c r="M13745" t="s">
        <v>829</v>
      </c>
      <c r="N13745">
        <v>0</v>
      </c>
      <c r="O13745">
        <v>0</v>
      </c>
      <c r="P13745" t="s">
        <v>829</v>
      </c>
      <c r="Q13745" t="s">
        <v>829</v>
      </c>
      <c r="R13745" t="s">
        <v>829</v>
      </c>
      <c r="S13745">
        <v>0</v>
      </c>
      <c r="T13745">
        <v>0</v>
      </c>
      <c r="U13745">
        <v>0</v>
      </c>
      <c r="V13745">
        <v>0</v>
      </c>
    </row>
    <row r="13746" spans="1:22" x14ac:dyDescent="0.3">
      <c r="A13746">
        <v>202122</v>
      </c>
      <c r="B13746" t="s">
        <v>820</v>
      </c>
      <c r="C13746" t="s">
        <v>821</v>
      </c>
      <c r="D13746" t="s">
        <v>822</v>
      </c>
      <c r="E13746" t="s">
        <v>823</v>
      </c>
      <c r="F13746" t="s">
        <v>862</v>
      </c>
      <c r="G13746" t="s">
        <v>863</v>
      </c>
      <c r="H13746" t="s">
        <v>1164</v>
      </c>
      <c r="I13746">
        <v>336</v>
      </c>
      <c r="J13746" t="s">
        <v>1165</v>
      </c>
      <c r="K13746" t="s">
        <v>828</v>
      </c>
      <c r="L13746" t="s">
        <v>534</v>
      </c>
      <c r="M13746">
        <v>155961</v>
      </c>
      <c r="N13746">
        <v>1543547</v>
      </c>
      <c r="O13746">
        <v>329495</v>
      </c>
      <c r="P13746">
        <v>7312342</v>
      </c>
      <c r="Q13746">
        <v>2443221</v>
      </c>
      <c r="R13746" t="s">
        <v>829</v>
      </c>
      <c r="S13746">
        <v>11784566</v>
      </c>
      <c r="T13746">
        <v>0</v>
      </c>
      <c r="U13746">
        <v>11784566</v>
      </c>
      <c r="V13746">
        <v>170</v>
      </c>
    </row>
    <row r="13747" spans="1:22" x14ac:dyDescent="0.3">
      <c r="A13747">
        <v>202223</v>
      </c>
      <c r="B13747" t="s">
        <v>820</v>
      </c>
      <c r="C13747" t="s">
        <v>821</v>
      </c>
      <c r="D13747" t="s">
        <v>822</v>
      </c>
      <c r="E13747" t="s">
        <v>823</v>
      </c>
      <c r="F13747" t="s">
        <v>862</v>
      </c>
      <c r="G13747" t="s">
        <v>863</v>
      </c>
      <c r="H13747" t="s">
        <v>1164</v>
      </c>
      <c r="I13747">
        <v>336</v>
      </c>
      <c r="J13747" t="s">
        <v>1165</v>
      </c>
      <c r="K13747" t="s">
        <v>828</v>
      </c>
      <c r="L13747" t="s">
        <v>534</v>
      </c>
      <c r="M13747">
        <v>301753</v>
      </c>
      <c r="N13747">
        <v>2199859</v>
      </c>
      <c r="O13747">
        <v>319632</v>
      </c>
      <c r="P13747">
        <v>6868573</v>
      </c>
      <c r="Q13747">
        <v>2306207</v>
      </c>
      <c r="R13747" t="s">
        <v>829</v>
      </c>
      <c r="S13747">
        <v>11996024</v>
      </c>
      <c r="T13747">
        <v>0</v>
      </c>
      <c r="U13747">
        <v>11996024</v>
      </c>
      <c r="V13747">
        <v>175</v>
      </c>
    </row>
    <row r="13748" spans="1:22" x14ac:dyDescent="0.3">
      <c r="A13748">
        <v>202324</v>
      </c>
      <c r="B13748" t="s">
        <v>820</v>
      </c>
      <c r="C13748" t="s">
        <v>821</v>
      </c>
      <c r="D13748" t="s">
        <v>822</v>
      </c>
      <c r="E13748" t="s">
        <v>823</v>
      </c>
      <c r="F13748" t="s">
        <v>862</v>
      </c>
      <c r="G13748" t="s">
        <v>863</v>
      </c>
      <c r="H13748" t="s">
        <v>1164</v>
      </c>
      <c r="I13748">
        <v>336</v>
      </c>
      <c r="J13748" t="s">
        <v>1165</v>
      </c>
      <c r="K13748" t="s">
        <v>828</v>
      </c>
      <c r="L13748" t="s">
        <v>534</v>
      </c>
      <c r="M13748">
        <v>326428</v>
      </c>
      <c r="N13748">
        <v>2558586</v>
      </c>
      <c r="O13748">
        <v>263641</v>
      </c>
      <c r="P13748">
        <v>4582124</v>
      </c>
      <c r="Q13748">
        <v>2365807</v>
      </c>
      <c r="R13748" t="s">
        <v>829</v>
      </c>
      <c r="S13748">
        <v>10096586</v>
      </c>
      <c r="T13748">
        <v>0</v>
      </c>
      <c r="U13748">
        <v>10096586</v>
      </c>
      <c r="V13748">
        <v>149</v>
      </c>
    </row>
    <row r="13749" spans="1:22" x14ac:dyDescent="0.3">
      <c r="A13749">
        <v>202122</v>
      </c>
      <c r="B13749" t="s">
        <v>820</v>
      </c>
      <c r="C13749" t="s">
        <v>821</v>
      </c>
      <c r="D13749" t="s">
        <v>822</v>
      </c>
      <c r="E13749" t="s">
        <v>823</v>
      </c>
      <c r="F13749" t="s">
        <v>862</v>
      </c>
      <c r="G13749" t="s">
        <v>863</v>
      </c>
      <c r="H13749" t="s">
        <v>1164</v>
      </c>
      <c r="I13749">
        <v>336</v>
      </c>
      <c r="J13749" t="s">
        <v>1165</v>
      </c>
      <c r="K13749" t="s">
        <v>828</v>
      </c>
      <c r="L13749" t="s">
        <v>603</v>
      </c>
      <c r="M13749" t="s">
        <v>829</v>
      </c>
      <c r="N13749" t="s">
        <v>829</v>
      </c>
      <c r="O13749" t="s">
        <v>829</v>
      </c>
      <c r="P13749">
        <v>263460</v>
      </c>
      <c r="Q13749">
        <v>0</v>
      </c>
      <c r="R13749">
        <v>0</v>
      </c>
      <c r="S13749">
        <v>263460</v>
      </c>
      <c r="T13749">
        <v>0</v>
      </c>
      <c r="U13749">
        <v>263460</v>
      </c>
      <c r="V13749">
        <v>4</v>
      </c>
    </row>
    <row r="13750" spans="1:22" x14ac:dyDescent="0.3">
      <c r="A13750">
        <v>202223</v>
      </c>
      <c r="B13750" t="s">
        <v>820</v>
      </c>
      <c r="C13750" t="s">
        <v>821</v>
      </c>
      <c r="D13750" t="s">
        <v>822</v>
      </c>
      <c r="E13750" t="s">
        <v>823</v>
      </c>
      <c r="F13750" t="s">
        <v>862</v>
      </c>
      <c r="G13750" t="s">
        <v>863</v>
      </c>
      <c r="H13750" t="s">
        <v>1164</v>
      </c>
      <c r="I13750">
        <v>336</v>
      </c>
      <c r="J13750" t="s">
        <v>1165</v>
      </c>
      <c r="K13750" t="s">
        <v>828</v>
      </c>
      <c r="L13750" t="s">
        <v>603</v>
      </c>
      <c r="M13750" t="s">
        <v>829</v>
      </c>
      <c r="N13750" t="s">
        <v>829</v>
      </c>
      <c r="O13750" t="s">
        <v>829</v>
      </c>
      <c r="P13750">
        <v>285445</v>
      </c>
      <c r="Q13750">
        <v>0</v>
      </c>
      <c r="R13750">
        <v>0</v>
      </c>
      <c r="S13750">
        <v>285445</v>
      </c>
      <c r="T13750">
        <v>0</v>
      </c>
      <c r="U13750">
        <v>285445</v>
      </c>
      <c r="V13750">
        <v>4</v>
      </c>
    </row>
    <row r="13751" spans="1:22" x14ac:dyDescent="0.3">
      <c r="A13751">
        <v>202324</v>
      </c>
      <c r="B13751" t="s">
        <v>820</v>
      </c>
      <c r="C13751" t="s">
        <v>821</v>
      </c>
      <c r="D13751" t="s">
        <v>822</v>
      </c>
      <c r="E13751" t="s">
        <v>823</v>
      </c>
      <c r="F13751" t="s">
        <v>862</v>
      </c>
      <c r="G13751" t="s">
        <v>863</v>
      </c>
      <c r="H13751" t="s">
        <v>1164</v>
      </c>
      <c r="I13751">
        <v>336</v>
      </c>
      <c r="J13751" t="s">
        <v>1165</v>
      </c>
      <c r="K13751" t="s">
        <v>828</v>
      </c>
      <c r="L13751" t="s">
        <v>603</v>
      </c>
      <c r="M13751" t="s">
        <v>829</v>
      </c>
      <c r="N13751" t="s">
        <v>829</v>
      </c>
      <c r="O13751" t="s">
        <v>829</v>
      </c>
      <c r="P13751">
        <v>322322</v>
      </c>
      <c r="Q13751">
        <v>0</v>
      </c>
      <c r="R13751">
        <v>0</v>
      </c>
      <c r="S13751">
        <v>322322</v>
      </c>
      <c r="T13751">
        <v>0</v>
      </c>
      <c r="U13751">
        <v>322322</v>
      </c>
      <c r="V13751">
        <v>5</v>
      </c>
    </row>
    <row r="13752" spans="1:22" x14ac:dyDescent="0.3">
      <c r="A13752">
        <v>202122</v>
      </c>
      <c r="B13752" t="s">
        <v>820</v>
      </c>
      <c r="C13752" t="s">
        <v>821</v>
      </c>
      <c r="D13752" t="s">
        <v>822</v>
      </c>
      <c r="E13752" t="s">
        <v>823</v>
      </c>
      <c r="F13752" t="s">
        <v>862</v>
      </c>
      <c r="G13752" t="s">
        <v>863</v>
      </c>
      <c r="H13752" t="s">
        <v>1164</v>
      </c>
      <c r="I13752">
        <v>336</v>
      </c>
      <c r="J13752" t="s">
        <v>1165</v>
      </c>
      <c r="K13752" t="s">
        <v>828</v>
      </c>
      <c r="L13752" t="s">
        <v>606</v>
      </c>
      <c r="M13752">
        <v>0</v>
      </c>
      <c r="N13752">
        <v>0</v>
      </c>
      <c r="O13752">
        <v>0</v>
      </c>
      <c r="P13752">
        <v>0</v>
      </c>
      <c r="Q13752">
        <v>0</v>
      </c>
      <c r="R13752">
        <v>0</v>
      </c>
      <c r="S13752">
        <v>0</v>
      </c>
      <c r="T13752">
        <v>0</v>
      </c>
      <c r="U13752">
        <v>0</v>
      </c>
      <c r="V13752">
        <v>0</v>
      </c>
    </row>
    <row r="13753" spans="1:22" x14ac:dyDescent="0.3">
      <c r="A13753">
        <v>202223</v>
      </c>
      <c r="B13753" t="s">
        <v>820</v>
      </c>
      <c r="C13753" t="s">
        <v>821</v>
      </c>
      <c r="D13753" t="s">
        <v>822</v>
      </c>
      <c r="E13753" t="s">
        <v>823</v>
      </c>
      <c r="F13753" t="s">
        <v>862</v>
      </c>
      <c r="G13753" t="s">
        <v>863</v>
      </c>
      <c r="H13753" t="s">
        <v>1164</v>
      </c>
      <c r="I13753">
        <v>336</v>
      </c>
      <c r="J13753" t="s">
        <v>1165</v>
      </c>
      <c r="K13753" t="s">
        <v>828</v>
      </c>
      <c r="L13753" t="s">
        <v>606</v>
      </c>
      <c r="M13753">
        <v>0</v>
      </c>
      <c r="N13753">
        <v>0</v>
      </c>
      <c r="O13753">
        <v>0</v>
      </c>
      <c r="P13753">
        <v>604872</v>
      </c>
      <c r="Q13753">
        <v>0</v>
      </c>
      <c r="R13753">
        <v>0</v>
      </c>
      <c r="S13753">
        <v>604872</v>
      </c>
      <c r="T13753">
        <v>0</v>
      </c>
      <c r="U13753">
        <v>604872</v>
      </c>
      <c r="V13753">
        <v>9</v>
      </c>
    </row>
    <row r="13754" spans="1:22" x14ac:dyDescent="0.3">
      <c r="A13754">
        <v>202324</v>
      </c>
      <c r="B13754" t="s">
        <v>820</v>
      </c>
      <c r="C13754" t="s">
        <v>821</v>
      </c>
      <c r="D13754" t="s">
        <v>822</v>
      </c>
      <c r="E13754" t="s">
        <v>823</v>
      </c>
      <c r="F13754" t="s">
        <v>862</v>
      </c>
      <c r="G13754" t="s">
        <v>863</v>
      </c>
      <c r="H13754" t="s">
        <v>1164</v>
      </c>
      <c r="I13754">
        <v>336</v>
      </c>
      <c r="J13754" t="s">
        <v>1165</v>
      </c>
      <c r="K13754" t="s">
        <v>828</v>
      </c>
      <c r="L13754" t="s">
        <v>606</v>
      </c>
      <c r="M13754">
        <v>0</v>
      </c>
      <c r="N13754">
        <v>0</v>
      </c>
      <c r="O13754">
        <v>0</v>
      </c>
      <c r="P13754">
        <v>371532</v>
      </c>
      <c r="Q13754">
        <v>0</v>
      </c>
      <c r="R13754">
        <v>0</v>
      </c>
      <c r="S13754">
        <v>371532</v>
      </c>
      <c r="T13754">
        <v>0</v>
      </c>
      <c r="U13754">
        <v>371532</v>
      </c>
      <c r="V13754">
        <v>5</v>
      </c>
    </row>
    <row r="13755" spans="1:22" x14ac:dyDescent="0.3">
      <c r="A13755">
        <v>202122</v>
      </c>
      <c r="B13755" t="s">
        <v>820</v>
      </c>
      <c r="C13755" t="s">
        <v>821</v>
      </c>
      <c r="D13755" t="s">
        <v>822</v>
      </c>
      <c r="E13755" t="s">
        <v>823</v>
      </c>
      <c r="F13755" t="s">
        <v>862</v>
      </c>
      <c r="G13755" t="s">
        <v>863</v>
      </c>
      <c r="H13755" t="s">
        <v>1164</v>
      </c>
      <c r="I13755">
        <v>336</v>
      </c>
      <c r="J13755" t="s">
        <v>1165</v>
      </c>
      <c r="K13755" t="s">
        <v>828</v>
      </c>
      <c r="L13755" t="s">
        <v>609</v>
      </c>
      <c r="M13755" t="s">
        <v>829</v>
      </c>
      <c r="N13755" t="s">
        <v>829</v>
      </c>
      <c r="O13755" t="s">
        <v>829</v>
      </c>
      <c r="P13755" t="s">
        <v>829</v>
      </c>
      <c r="Q13755">
        <v>0</v>
      </c>
      <c r="R13755" t="s">
        <v>829</v>
      </c>
      <c r="S13755">
        <v>0</v>
      </c>
      <c r="T13755">
        <v>0</v>
      </c>
      <c r="U13755">
        <v>0</v>
      </c>
      <c r="V13755">
        <v>0</v>
      </c>
    </row>
    <row r="13756" spans="1:22" x14ac:dyDescent="0.3">
      <c r="A13756">
        <v>202223</v>
      </c>
      <c r="B13756" t="s">
        <v>820</v>
      </c>
      <c r="C13756" t="s">
        <v>821</v>
      </c>
      <c r="D13756" t="s">
        <v>822</v>
      </c>
      <c r="E13756" t="s">
        <v>823</v>
      </c>
      <c r="F13756" t="s">
        <v>862</v>
      </c>
      <c r="G13756" t="s">
        <v>863</v>
      </c>
      <c r="H13756" t="s">
        <v>1164</v>
      </c>
      <c r="I13756">
        <v>336</v>
      </c>
      <c r="J13756" t="s">
        <v>1165</v>
      </c>
      <c r="K13756" t="s">
        <v>828</v>
      </c>
      <c r="L13756" t="s">
        <v>609</v>
      </c>
      <c r="M13756" t="s">
        <v>829</v>
      </c>
      <c r="N13756" t="s">
        <v>829</v>
      </c>
      <c r="O13756" t="s">
        <v>829</v>
      </c>
      <c r="P13756" t="s">
        <v>829</v>
      </c>
      <c r="Q13756">
        <v>0</v>
      </c>
      <c r="R13756" t="s">
        <v>829</v>
      </c>
      <c r="S13756">
        <v>0</v>
      </c>
      <c r="T13756">
        <v>0</v>
      </c>
      <c r="U13756">
        <v>0</v>
      </c>
      <c r="V13756">
        <v>0</v>
      </c>
    </row>
    <row r="13757" spans="1:22" x14ac:dyDescent="0.3">
      <c r="A13757">
        <v>202122</v>
      </c>
      <c r="B13757" t="s">
        <v>820</v>
      </c>
      <c r="C13757" t="s">
        <v>821</v>
      </c>
      <c r="D13757" t="s">
        <v>822</v>
      </c>
      <c r="E13757" t="s">
        <v>823</v>
      </c>
      <c r="F13757" t="s">
        <v>862</v>
      </c>
      <c r="G13757" t="s">
        <v>863</v>
      </c>
      <c r="H13757" t="s">
        <v>1164</v>
      </c>
      <c r="I13757">
        <v>336</v>
      </c>
      <c r="J13757" t="s">
        <v>1165</v>
      </c>
      <c r="K13757" t="s">
        <v>828</v>
      </c>
      <c r="L13757" t="s">
        <v>830</v>
      </c>
      <c r="M13757">
        <v>0</v>
      </c>
      <c r="N13757">
        <v>0</v>
      </c>
      <c r="O13757">
        <v>0</v>
      </c>
      <c r="P13757">
        <v>0</v>
      </c>
      <c r="Q13757">
        <v>0</v>
      </c>
      <c r="R13757">
        <v>0</v>
      </c>
      <c r="S13757">
        <v>0</v>
      </c>
      <c r="T13757">
        <v>0</v>
      </c>
      <c r="U13757">
        <v>0</v>
      </c>
      <c r="V13757">
        <v>0</v>
      </c>
    </row>
    <row r="13758" spans="1:22" x14ac:dyDescent="0.3">
      <c r="A13758">
        <v>202223</v>
      </c>
      <c r="B13758" t="s">
        <v>820</v>
      </c>
      <c r="C13758" t="s">
        <v>821</v>
      </c>
      <c r="D13758" t="s">
        <v>822</v>
      </c>
      <c r="E13758" t="s">
        <v>823</v>
      </c>
      <c r="F13758" t="s">
        <v>862</v>
      </c>
      <c r="G13758" t="s">
        <v>863</v>
      </c>
      <c r="H13758" t="s">
        <v>1164</v>
      </c>
      <c r="I13758">
        <v>336</v>
      </c>
      <c r="J13758" t="s">
        <v>1165</v>
      </c>
      <c r="K13758" t="s">
        <v>828</v>
      </c>
      <c r="L13758" t="s">
        <v>830</v>
      </c>
      <c r="M13758">
        <v>0</v>
      </c>
      <c r="N13758">
        <v>0</v>
      </c>
      <c r="O13758">
        <v>0</v>
      </c>
      <c r="P13758">
        <v>0</v>
      </c>
      <c r="Q13758">
        <v>0</v>
      </c>
      <c r="R13758">
        <v>0</v>
      </c>
      <c r="S13758">
        <v>0</v>
      </c>
      <c r="T13758">
        <v>0</v>
      </c>
      <c r="U13758">
        <v>0</v>
      </c>
      <c r="V13758">
        <v>0</v>
      </c>
    </row>
    <row r="13759" spans="1:22" x14ac:dyDescent="0.3">
      <c r="A13759">
        <v>202324</v>
      </c>
      <c r="B13759" t="s">
        <v>820</v>
      </c>
      <c r="C13759" t="s">
        <v>821</v>
      </c>
      <c r="D13759" t="s">
        <v>822</v>
      </c>
      <c r="E13759" t="s">
        <v>823</v>
      </c>
      <c r="F13759" t="s">
        <v>862</v>
      </c>
      <c r="G13759" t="s">
        <v>863</v>
      </c>
      <c r="H13759" t="s">
        <v>1164</v>
      </c>
      <c r="I13759">
        <v>336</v>
      </c>
      <c r="J13759" t="s">
        <v>1165</v>
      </c>
      <c r="K13759" t="s">
        <v>828</v>
      </c>
      <c r="L13759" t="s">
        <v>830</v>
      </c>
      <c r="M13759">
        <v>0</v>
      </c>
      <c r="N13759">
        <v>0</v>
      </c>
      <c r="O13759">
        <v>0</v>
      </c>
      <c r="P13759">
        <v>0</v>
      </c>
      <c r="Q13759">
        <v>0</v>
      </c>
      <c r="R13759">
        <v>0</v>
      </c>
      <c r="S13759">
        <v>0</v>
      </c>
      <c r="T13759">
        <v>0</v>
      </c>
      <c r="U13759">
        <v>0</v>
      </c>
      <c r="V13759">
        <v>0</v>
      </c>
    </row>
    <row r="13760" spans="1:22" x14ac:dyDescent="0.3">
      <c r="A13760">
        <v>202122</v>
      </c>
      <c r="B13760" t="s">
        <v>820</v>
      </c>
      <c r="C13760" t="s">
        <v>821</v>
      </c>
      <c r="D13760" t="s">
        <v>822</v>
      </c>
      <c r="E13760" t="s">
        <v>823</v>
      </c>
      <c r="F13760" t="s">
        <v>862</v>
      </c>
      <c r="G13760" t="s">
        <v>863</v>
      </c>
      <c r="H13760" t="s">
        <v>1164</v>
      </c>
      <c r="I13760">
        <v>336</v>
      </c>
      <c r="J13760" t="s">
        <v>1165</v>
      </c>
      <c r="K13760" t="s">
        <v>828</v>
      </c>
      <c r="L13760" t="s">
        <v>537</v>
      </c>
      <c r="M13760">
        <v>0</v>
      </c>
      <c r="N13760">
        <v>1522840</v>
      </c>
      <c r="O13760">
        <v>905036</v>
      </c>
      <c r="P13760">
        <v>3220471</v>
      </c>
      <c r="Q13760">
        <v>164196</v>
      </c>
      <c r="R13760">
        <v>0</v>
      </c>
      <c r="S13760">
        <v>5812543</v>
      </c>
      <c r="T13760">
        <v>0</v>
      </c>
      <c r="U13760">
        <v>5812543</v>
      </c>
      <c r="V13760">
        <v>84</v>
      </c>
    </row>
    <row r="13761" spans="1:22" x14ac:dyDescent="0.3">
      <c r="A13761">
        <v>202223</v>
      </c>
      <c r="B13761" t="s">
        <v>820</v>
      </c>
      <c r="C13761" t="s">
        <v>821</v>
      </c>
      <c r="D13761" t="s">
        <v>822</v>
      </c>
      <c r="E13761" t="s">
        <v>823</v>
      </c>
      <c r="F13761" t="s">
        <v>862</v>
      </c>
      <c r="G13761" t="s">
        <v>863</v>
      </c>
      <c r="H13761" t="s">
        <v>1164</v>
      </c>
      <c r="I13761">
        <v>336</v>
      </c>
      <c r="J13761" t="s">
        <v>1165</v>
      </c>
      <c r="K13761" t="s">
        <v>828</v>
      </c>
      <c r="L13761" t="s">
        <v>537</v>
      </c>
      <c r="M13761">
        <v>0</v>
      </c>
      <c r="N13761">
        <v>2774060</v>
      </c>
      <c r="O13761">
        <v>1502274</v>
      </c>
      <c r="P13761">
        <v>3996720</v>
      </c>
      <c r="Q13761">
        <v>340118</v>
      </c>
      <c r="R13761">
        <v>196413</v>
      </c>
      <c r="S13761">
        <v>8809585</v>
      </c>
      <c r="T13761">
        <v>0</v>
      </c>
      <c r="U13761">
        <v>8809585</v>
      </c>
      <c r="V13761">
        <v>129</v>
      </c>
    </row>
    <row r="13762" spans="1:22" x14ac:dyDescent="0.3">
      <c r="A13762">
        <v>202324</v>
      </c>
      <c r="B13762" t="s">
        <v>820</v>
      </c>
      <c r="C13762" t="s">
        <v>821</v>
      </c>
      <c r="D13762" t="s">
        <v>822</v>
      </c>
      <c r="E13762" t="s">
        <v>823</v>
      </c>
      <c r="F13762" t="s">
        <v>862</v>
      </c>
      <c r="G13762" t="s">
        <v>863</v>
      </c>
      <c r="H13762" t="s">
        <v>1164</v>
      </c>
      <c r="I13762">
        <v>336</v>
      </c>
      <c r="J13762" t="s">
        <v>1165</v>
      </c>
      <c r="K13762" t="s">
        <v>828</v>
      </c>
      <c r="L13762" t="s">
        <v>537</v>
      </c>
      <c r="M13762">
        <v>0</v>
      </c>
      <c r="N13762">
        <v>2850100</v>
      </c>
      <c r="O13762">
        <v>1812622</v>
      </c>
      <c r="P13762">
        <v>8392085</v>
      </c>
      <c r="Q13762">
        <v>1693946</v>
      </c>
      <c r="R13762">
        <v>179816</v>
      </c>
      <c r="S13762">
        <v>14928569</v>
      </c>
      <c r="T13762">
        <v>0</v>
      </c>
      <c r="U13762">
        <v>14928569</v>
      </c>
      <c r="V13762">
        <v>221</v>
      </c>
    </row>
    <row r="13763" spans="1:22" x14ac:dyDescent="0.3">
      <c r="A13763">
        <v>202122</v>
      </c>
      <c r="B13763" t="s">
        <v>820</v>
      </c>
      <c r="C13763" t="s">
        <v>821</v>
      </c>
      <c r="D13763" t="s">
        <v>822</v>
      </c>
      <c r="E13763" t="s">
        <v>823</v>
      </c>
      <c r="F13763" t="s">
        <v>862</v>
      </c>
      <c r="G13763" t="s">
        <v>863</v>
      </c>
      <c r="H13763" t="s">
        <v>1164</v>
      </c>
      <c r="I13763">
        <v>336</v>
      </c>
      <c r="J13763" t="s">
        <v>1165</v>
      </c>
      <c r="K13763" t="s">
        <v>828</v>
      </c>
      <c r="L13763" t="s">
        <v>572</v>
      </c>
      <c r="M13763">
        <v>0</v>
      </c>
      <c r="N13763">
        <v>0</v>
      </c>
      <c r="O13763">
        <v>0</v>
      </c>
      <c r="P13763">
        <v>4940056</v>
      </c>
      <c r="Q13763">
        <v>1993076</v>
      </c>
      <c r="R13763">
        <v>1691194</v>
      </c>
      <c r="S13763">
        <v>8624326</v>
      </c>
      <c r="T13763">
        <v>0</v>
      </c>
      <c r="U13763">
        <v>8624326</v>
      </c>
      <c r="V13763">
        <v>125</v>
      </c>
    </row>
    <row r="13764" spans="1:22" x14ac:dyDescent="0.3">
      <c r="A13764">
        <v>202223</v>
      </c>
      <c r="B13764" t="s">
        <v>820</v>
      </c>
      <c r="C13764" t="s">
        <v>821</v>
      </c>
      <c r="D13764" t="s">
        <v>822</v>
      </c>
      <c r="E13764" t="s">
        <v>823</v>
      </c>
      <c r="F13764" t="s">
        <v>862</v>
      </c>
      <c r="G13764" t="s">
        <v>863</v>
      </c>
      <c r="H13764" t="s">
        <v>1164</v>
      </c>
      <c r="I13764">
        <v>336</v>
      </c>
      <c r="J13764" t="s">
        <v>1165</v>
      </c>
      <c r="K13764" t="s">
        <v>828</v>
      </c>
      <c r="L13764" t="s">
        <v>572</v>
      </c>
      <c r="M13764">
        <v>0</v>
      </c>
      <c r="N13764">
        <v>0</v>
      </c>
      <c r="O13764">
        <v>0</v>
      </c>
      <c r="P13764">
        <v>6207335</v>
      </c>
      <c r="Q13764">
        <v>0</v>
      </c>
      <c r="R13764">
        <v>1839740</v>
      </c>
      <c r="S13764">
        <v>8047075</v>
      </c>
      <c r="T13764">
        <v>0</v>
      </c>
      <c r="U13764">
        <v>8047075</v>
      </c>
      <c r="V13764">
        <v>118</v>
      </c>
    </row>
    <row r="13765" spans="1:22" x14ac:dyDescent="0.3">
      <c r="A13765">
        <v>202324</v>
      </c>
      <c r="B13765" t="s">
        <v>820</v>
      </c>
      <c r="C13765" t="s">
        <v>821</v>
      </c>
      <c r="D13765" t="s">
        <v>822</v>
      </c>
      <c r="E13765" t="s">
        <v>823</v>
      </c>
      <c r="F13765" t="s">
        <v>862</v>
      </c>
      <c r="G13765" t="s">
        <v>863</v>
      </c>
      <c r="H13765" t="s">
        <v>1164</v>
      </c>
      <c r="I13765">
        <v>336</v>
      </c>
      <c r="J13765" t="s">
        <v>1165</v>
      </c>
      <c r="K13765" t="s">
        <v>828</v>
      </c>
      <c r="L13765" t="s">
        <v>572</v>
      </c>
      <c r="M13765">
        <v>0</v>
      </c>
      <c r="N13765">
        <v>0</v>
      </c>
      <c r="O13765">
        <v>0</v>
      </c>
      <c r="P13765">
        <v>5954112</v>
      </c>
      <c r="Q13765">
        <v>87732</v>
      </c>
      <c r="R13765">
        <v>2356598</v>
      </c>
      <c r="S13765">
        <v>8398442</v>
      </c>
      <c r="T13765">
        <v>0</v>
      </c>
      <c r="U13765">
        <v>8398442</v>
      </c>
      <c r="V13765">
        <v>124</v>
      </c>
    </row>
    <row r="13766" spans="1:22" x14ac:dyDescent="0.3">
      <c r="A13766">
        <v>202122</v>
      </c>
      <c r="B13766" t="s">
        <v>820</v>
      </c>
      <c r="C13766" t="s">
        <v>821</v>
      </c>
      <c r="D13766" t="s">
        <v>822</v>
      </c>
      <c r="E13766" t="s">
        <v>823</v>
      </c>
      <c r="F13766" t="s">
        <v>862</v>
      </c>
      <c r="G13766" t="s">
        <v>863</v>
      </c>
      <c r="H13766" t="s">
        <v>1164</v>
      </c>
      <c r="I13766">
        <v>336</v>
      </c>
      <c r="J13766" t="s">
        <v>1165</v>
      </c>
      <c r="K13766" t="s">
        <v>828</v>
      </c>
      <c r="L13766" t="s">
        <v>539</v>
      </c>
      <c r="M13766">
        <v>0</v>
      </c>
      <c r="N13766">
        <v>12705</v>
      </c>
      <c r="O13766">
        <v>6754</v>
      </c>
      <c r="P13766" t="s">
        <v>829</v>
      </c>
      <c r="Q13766" t="s">
        <v>829</v>
      </c>
      <c r="R13766" t="s">
        <v>829</v>
      </c>
      <c r="S13766">
        <v>19459</v>
      </c>
      <c r="T13766">
        <v>0</v>
      </c>
      <c r="U13766">
        <v>19459</v>
      </c>
      <c r="V13766">
        <v>0</v>
      </c>
    </row>
    <row r="13767" spans="1:22" x14ac:dyDescent="0.3">
      <c r="A13767">
        <v>202223</v>
      </c>
      <c r="B13767" t="s">
        <v>820</v>
      </c>
      <c r="C13767" t="s">
        <v>821</v>
      </c>
      <c r="D13767" t="s">
        <v>822</v>
      </c>
      <c r="E13767" t="s">
        <v>823</v>
      </c>
      <c r="F13767" t="s">
        <v>862</v>
      </c>
      <c r="G13767" t="s">
        <v>863</v>
      </c>
      <c r="H13767" t="s">
        <v>1164</v>
      </c>
      <c r="I13767">
        <v>336</v>
      </c>
      <c r="J13767" t="s">
        <v>1165</v>
      </c>
      <c r="K13767" t="s">
        <v>828</v>
      </c>
      <c r="L13767" t="s">
        <v>539</v>
      </c>
      <c r="M13767">
        <v>0</v>
      </c>
      <c r="N13767">
        <v>0</v>
      </c>
      <c r="O13767">
        <v>0</v>
      </c>
      <c r="P13767" t="s">
        <v>829</v>
      </c>
      <c r="Q13767" t="s">
        <v>829</v>
      </c>
      <c r="R13767" t="s">
        <v>829</v>
      </c>
      <c r="S13767">
        <v>0</v>
      </c>
      <c r="T13767">
        <v>0</v>
      </c>
      <c r="U13767">
        <v>0</v>
      </c>
      <c r="V13767">
        <v>0</v>
      </c>
    </row>
    <row r="13768" spans="1:22" x14ac:dyDescent="0.3">
      <c r="A13768">
        <v>202324</v>
      </c>
      <c r="B13768" t="s">
        <v>820</v>
      </c>
      <c r="C13768" t="s">
        <v>821</v>
      </c>
      <c r="D13768" t="s">
        <v>822</v>
      </c>
      <c r="E13768" t="s">
        <v>823</v>
      </c>
      <c r="F13768" t="s">
        <v>862</v>
      </c>
      <c r="G13768" t="s">
        <v>863</v>
      </c>
      <c r="H13768" t="s">
        <v>1164</v>
      </c>
      <c r="I13768">
        <v>336</v>
      </c>
      <c r="J13768" t="s">
        <v>1165</v>
      </c>
      <c r="K13768" t="s">
        <v>828</v>
      </c>
      <c r="L13768" t="s">
        <v>539</v>
      </c>
      <c r="M13768">
        <v>0</v>
      </c>
      <c r="N13768">
        <v>0</v>
      </c>
      <c r="O13768">
        <v>0</v>
      </c>
      <c r="P13768" t="s">
        <v>829</v>
      </c>
      <c r="Q13768" t="s">
        <v>829</v>
      </c>
      <c r="R13768" t="s">
        <v>829</v>
      </c>
      <c r="S13768">
        <v>0</v>
      </c>
      <c r="T13768">
        <v>0</v>
      </c>
      <c r="U13768">
        <v>0</v>
      </c>
      <c r="V13768">
        <v>0</v>
      </c>
    </row>
    <row r="13769" spans="1:22" x14ac:dyDescent="0.3">
      <c r="A13769">
        <v>202122</v>
      </c>
      <c r="B13769" t="s">
        <v>820</v>
      </c>
      <c r="C13769" t="s">
        <v>821</v>
      </c>
      <c r="D13769" t="s">
        <v>822</v>
      </c>
      <c r="E13769" t="s">
        <v>823</v>
      </c>
      <c r="F13769" t="s">
        <v>862</v>
      </c>
      <c r="G13769" t="s">
        <v>863</v>
      </c>
      <c r="H13769" t="s">
        <v>1164</v>
      </c>
      <c r="I13769">
        <v>336</v>
      </c>
      <c r="J13769" t="s">
        <v>1165</v>
      </c>
      <c r="K13769" t="s">
        <v>828</v>
      </c>
      <c r="L13769" t="s">
        <v>541</v>
      </c>
      <c r="M13769">
        <v>0</v>
      </c>
      <c r="N13769">
        <v>0</v>
      </c>
      <c r="O13769">
        <v>0</v>
      </c>
      <c r="P13769">
        <v>3370994</v>
      </c>
      <c r="Q13769">
        <v>0</v>
      </c>
      <c r="R13769">
        <v>0</v>
      </c>
      <c r="S13769">
        <v>3370994</v>
      </c>
      <c r="T13769">
        <v>0</v>
      </c>
      <c r="U13769">
        <v>3370994</v>
      </c>
      <c r="V13769">
        <v>49</v>
      </c>
    </row>
    <row r="13770" spans="1:22" x14ac:dyDescent="0.3">
      <c r="A13770">
        <v>202223</v>
      </c>
      <c r="B13770" t="s">
        <v>820</v>
      </c>
      <c r="C13770" t="s">
        <v>821</v>
      </c>
      <c r="D13770" t="s">
        <v>822</v>
      </c>
      <c r="E13770" t="s">
        <v>823</v>
      </c>
      <c r="F13770" t="s">
        <v>862</v>
      </c>
      <c r="G13770" t="s">
        <v>863</v>
      </c>
      <c r="H13770" t="s">
        <v>1164</v>
      </c>
      <c r="I13770">
        <v>336</v>
      </c>
      <c r="J13770" t="s">
        <v>1165</v>
      </c>
      <c r="K13770" t="s">
        <v>828</v>
      </c>
      <c r="L13770" t="s">
        <v>541</v>
      </c>
      <c r="M13770">
        <v>1032920</v>
      </c>
      <c r="N13770">
        <v>0</v>
      </c>
      <c r="O13770">
        <v>0</v>
      </c>
      <c r="P13770">
        <v>2828637</v>
      </c>
      <c r="Q13770">
        <v>0</v>
      </c>
      <c r="R13770">
        <v>0</v>
      </c>
      <c r="S13770">
        <v>3861557</v>
      </c>
      <c r="T13770">
        <v>329090</v>
      </c>
      <c r="U13770">
        <v>3532467</v>
      </c>
      <c r="V13770">
        <v>52</v>
      </c>
    </row>
    <row r="13771" spans="1:22" x14ac:dyDescent="0.3">
      <c r="A13771">
        <v>202324</v>
      </c>
      <c r="B13771" t="s">
        <v>820</v>
      </c>
      <c r="C13771" t="s">
        <v>821</v>
      </c>
      <c r="D13771" t="s">
        <v>822</v>
      </c>
      <c r="E13771" t="s">
        <v>823</v>
      </c>
      <c r="F13771" t="s">
        <v>862</v>
      </c>
      <c r="G13771" t="s">
        <v>863</v>
      </c>
      <c r="H13771" t="s">
        <v>1164</v>
      </c>
      <c r="I13771">
        <v>336</v>
      </c>
      <c r="J13771" t="s">
        <v>1165</v>
      </c>
      <c r="K13771" t="s">
        <v>828</v>
      </c>
      <c r="L13771" t="s">
        <v>541</v>
      </c>
      <c r="M13771">
        <v>1013552</v>
      </c>
      <c r="N13771">
        <v>0</v>
      </c>
      <c r="O13771">
        <v>0</v>
      </c>
      <c r="P13771">
        <v>1176189</v>
      </c>
      <c r="Q13771">
        <v>0</v>
      </c>
      <c r="R13771">
        <v>0</v>
      </c>
      <c r="S13771">
        <v>2189741</v>
      </c>
      <c r="T13771">
        <v>345690</v>
      </c>
      <c r="U13771">
        <v>1844051</v>
      </c>
      <c r="V13771">
        <v>27</v>
      </c>
    </row>
    <row r="13772" spans="1:22" x14ac:dyDescent="0.3">
      <c r="A13772">
        <v>202122</v>
      </c>
      <c r="B13772" t="s">
        <v>820</v>
      </c>
      <c r="C13772" t="s">
        <v>821</v>
      </c>
      <c r="D13772" t="s">
        <v>822</v>
      </c>
      <c r="E13772" t="s">
        <v>823</v>
      </c>
      <c r="F13772" t="s">
        <v>862</v>
      </c>
      <c r="G13772" t="s">
        <v>863</v>
      </c>
      <c r="H13772" t="s">
        <v>1164</v>
      </c>
      <c r="I13772">
        <v>336</v>
      </c>
      <c r="J13772" t="s">
        <v>1165</v>
      </c>
      <c r="K13772" t="s">
        <v>828</v>
      </c>
      <c r="L13772" t="s">
        <v>831</v>
      </c>
      <c r="M13772" t="s">
        <v>829</v>
      </c>
      <c r="N13772" t="s">
        <v>829</v>
      </c>
      <c r="O13772" t="s">
        <v>829</v>
      </c>
      <c r="P13772">
        <v>476679</v>
      </c>
      <c r="Q13772">
        <v>0</v>
      </c>
      <c r="R13772" t="s">
        <v>829</v>
      </c>
      <c r="S13772">
        <v>476679</v>
      </c>
      <c r="T13772">
        <v>0</v>
      </c>
      <c r="U13772">
        <v>476679</v>
      </c>
      <c r="V13772">
        <v>7</v>
      </c>
    </row>
    <row r="13773" spans="1:22" x14ac:dyDescent="0.3">
      <c r="A13773">
        <v>202223</v>
      </c>
      <c r="B13773" t="s">
        <v>820</v>
      </c>
      <c r="C13773" t="s">
        <v>821</v>
      </c>
      <c r="D13773" t="s">
        <v>822</v>
      </c>
      <c r="E13773" t="s">
        <v>823</v>
      </c>
      <c r="F13773" t="s">
        <v>862</v>
      </c>
      <c r="G13773" t="s">
        <v>863</v>
      </c>
      <c r="H13773" t="s">
        <v>1164</v>
      </c>
      <c r="I13773">
        <v>336</v>
      </c>
      <c r="J13773" t="s">
        <v>1165</v>
      </c>
      <c r="K13773" t="s">
        <v>828</v>
      </c>
      <c r="L13773" t="s">
        <v>831</v>
      </c>
      <c r="M13773" t="s">
        <v>829</v>
      </c>
      <c r="N13773" t="s">
        <v>829</v>
      </c>
      <c r="O13773" t="s">
        <v>829</v>
      </c>
      <c r="P13773">
        <v>0</v>
      </c>
      <c r="Q13773">
        <v>476679</v>
      </c>
      <c r="R13773" t="s">
        <v>829</v>
      </c>
      <c r="S13773">
        <v>476679</v>
      </c>
      <c r="T13773">
        <v>0</v>
      </c>
      <c r="U13773">
        <v>476679</v>
      </c>
      <c r="V13773">
        <v>7</v>
      </c>
    </row>
    <row r="13774" spans="1:22" x14ac:dyDescent="0.3">
      <c r="A13774">
        <v>202324</v>
      </c>
      <c r="B13774" t="s">
        <v>820</v>
      </c>
      <c r="C13774" t="s">
        <v>821</v>
      </c>
      <c r="D13774" t="s">
        <v>822</v>
      </c>
      <c r="E13774" t="s">
        <v>823</v>
      </c>
      <c r="F13774" t="s">
        <v>862</v>
      </c>
      <c r="G13774" t="s">
        <v>863</v>
      </c>
      <c r="H13774" t="s">
        <v>1164</v>
      </c>
      <c r="I13774">
        <v>336</v>
      </c>
      <c r="J13774" t="s">
        <v>1165</v>
      </c>
      <c r="K13774" t="s">
        <v>828</v>
      </c>
      <c r="L13774" t="s">
        <v>831</v>
      </c>
      <c r="M13774" t="s">
        <v>829</v>
      </c>
      <c r="N13774" t="s">
        <v>829</v>
      </c>
      <c r="O13774" t="s">
        <v>829</v>
      </c>
      <c r="P13774">
        <v>0</v>
      </c>
      <c r="Q13774">
        <v>514500</v>
      </c>
      <c r="R13774" t="s">
        <v>829</v>
      </c>
      <c r="S13774">
        <v>514500</v>
      </c>
      <c r="T13774">
        <v>0</v>
      </c>
      <c r="U13774">
        <v>514500</v>
      </c>
      <c r="V13774">
        <v>8</v>
      </c>
    </row>
    <row r="13775" spans="1:22" x14ac:dyDescent="0.3">
      <c r="A13775">
        <v>202122</v>
      </c>
      <c r="B13775" t="s">
        <v>820</v>
      </c>
      <c r="C13775" t="s">
        <v>821</v>
      </c>
      <c r="D13775" t="s">
        <v>822</v>
      </c>
      <c r="E13775" t="s">
        <v>823</v>
      </c>
      <c r="F13775" t="s">
        <v>862</v>
      </c>
      <c r="G13775" t="s">
        <v>863</v>
      </c>
      <c r="H13775" t="s">
        <v>1164</v>
      </c>
      <c r="I13775">
        <v>336</v>
      </c>
      <c r="J13775" t="s">
        <v>1165</v>
      </c>
      <c r="K13775" t="s">
        <v>828</v>
      </c>
      <c r="L13775" t="s">
        <v>832</v>
      </c>
      <c r="M13775">
        <v>0</v>
      </c>
      <c r="N13775">
        <v>0</v>
      </c>
      <c r="O13775">
        <v>0</v>
      </c>
      <c r="P13775">
        <v>0</v>
      </c>
      <c r="Q13775">
        <v>562724</v>
      </c>
      <c r="R13775">
        <v>0</v>
      </c>
      <c r="S13775">
        <v>562724</v>
      </c>
      <c r="T13775">
        <v>0</v>
      </c>
      <c r="U13775">
        <v>562724</v>
      </c>
      <c r="V13775">
        <v>8</v>
      </c>
    </row>
    <row r="13776" spans="1:22" x14ac:dyDescent="0.3">
      <c r="A13776">
        <v>202223</v>
      </c>
      <c r="B13776" t="s">
        <v>820</v>
      </c>
      <c r="C13776" t="s">
        <v>821</v>
      </c>
      <c r="D13776" t="s">
        <v>822</v>
      </c>
      <c r="E13776" t="s">
        <v>823</v>
      </c>
      <c r="F13776" t="s">
        <v>862</v>
      </c>
      <c r="G13776" t="s">
        <v>863</v>
      </c>
      <c r="H13776" t="s">
        <v>1164</v>
      </c>
      <c r="I13776">
        <v>336</v>
      </c>
      <c r="J13776" t="s">
        <v>1165</v>
      </c>
      <c r="K13776" t="s">
        <v>828</v>
      </c>
      <c r="L13776" t="s">
        <v>832</v>
      </c>
      <c r="M13776">
        <v>0</v>
      </c>
      <c r="N13776">
        <v>0</v>
      </c>
      <c r="O13776">
        <v>0</v>
      </c>
      <c r="P13776">
        <v>0</v>
      </c>
      <c r="Q13776">
        <v>1715822</v>
      </c>
      <c r="R13776">
        <v>0</v>
      </c>
      <c r="S13776">
        <v>1715822</v>
      </c>
      <c r="T13776">
        <v>0</v>
      </c>
      <c r="U13776">
        <v>1715822</v>
      </c>
      <c r="V13776">
        <v>25</v>
      </c>
    </row>
    <row r="13777" spans="1:22" x14ac:dyDescent="0.3">
      <c r="A13777">
        <v>202324</v>
      </c>
      <c r="B13777" t="s">
        <v>820</v>
      </c>
      <c r="C13777" t="s">
        <v>821</v>
      </c>
      <c r="D13777" t="s">
        <v>822</v>
      </c>
      <c r="E13777" t="s">
        <v>823</v>
      </c>
      <c r="F13777" t="s">
        <v>862</v>
      </c>
      <c r="G13777" t="s">
        <v>863</v>
      </c>
      <c r="H13777" t="s">
        <v>1164</v>
      </c>
      <c r="I13777">
        <v>336</v>
      </c>
      <c r="J13777" t="s">
        <v>1165</v>
      </c>
      <c r="K13777" t="s">
        <v>828</v>
      </c>
      <c r="L13777" t="s">
        <v>832</v>
      </c>
      <c r="M13777">
        <v>0</v>
      </c>
      <c r="N13777">
        <v>0</v>
      </c>
      <c r="O13777">
        <v>0</v>
      </c>
      <c r="P13777">
        <v>0</v>
      </c>
      <c r="Q13777">
        <v>3634018</v>
      </c>
      <c r="R13777">
        <v>3868</v>
      </c>
      <c r="S13777">
        <v>3637885</v>
      </c>
      <c r="T13777">
        <v>0</v>
      </c>
      <c r="U13777">
        <v>3637885</v>
      </c>
      <c r="V13777">
        <v>54</v>
      </c>
    </row>
    <row r="13778" spans="1:22" x14ac:dyDescent="0.3">
      <c r="A13778">
        <v>202122</v>
      </c>
      <c r="B13778" t="s">
        <v>820</v>
      </c>
      <c r="C13778" t="s">
        <v>821</v>
      </c>
      <c r="D13778" t="s">
        <v>822</v>
      </c>
      <c r="E13778" t="s">
        <v>823</v>
      </c>
      <c r="F13778" t="s">
        <v>862</v>
      </c>
      <c r="G13778" t="s">
        <v>863</v>
      </c>
      <c r="H13778" t="s">
        <v>1164</v>
      </c>
      <c r="I13778">
        <v>336</v>
      </c>
      <c r="J13778" t="s">
        <v>1165</v>
      </c>
      <c r="K13778" t="s">
        <v>828</v>
      </c>
      <c r="L13778" t="s">
        <v>544</v>
      </c>
      <c r="M13778">
        <v>0</v>
      </c>
      <c r="N13778">
        <v>0</v>
      </c>
      <c r="O13778">
        <v>0</v>
      </c>
      <c r="P13778">
        <v>915789</v>
      </c>
      <c r="Q13778">
        <v>0</v>
      </c>
      <c r="R13778">
        <v>0</v>
      </c>
      <c r="S13778">
        <v>915789</v>
      </c>
      <c r="T13778">
        <v>0</v>
      </c>
      <c r="U13778">
        <v>915789</v>
      </c>
      <c r="V13778">
        <v>13</v>
      </c>
    </row>
    <row r="13779" spans="1:22" x14ac:dyDescent="0.3">
      <c r="A13779">
        <v>202223</v>
      </c>
      <c r="B13779" t="s">
        <v>820</v>
      </c>
      <c r="C13779" t="s">
        <v>821</v>
      </c>
      <c r="D13779" t="s">
        <v>822</v>
      </c>
      <c r="E13779" t="s">
        <v>823</v>
      </c>
      <c r="F13779" t="s">
        <v>862</v>
      </c>
      <c r="G13779" t="s">
        <v>863</v>
      </c>
      <c r="H13779" t="s">
        <v>1164</v>
      </c>
      <c r="I13779">
        <v>336</v>
      </c>
      <c r="J13779" t="s">
        <v>1165</v>
      </c>
      <c r="K13779" t="s">
        <v>828</v>
      </c>
      <c r="L13779" t="s">
        <v>544</v>
      </c>
      <c r="M13779">
        <v>0</v>
      </c>
      <c r="N13779">
        <v>0</v>
      </c>
      <c r="O13779">
        <v>0</v>
      </c>
      <c r="P13779">
        <v>894699</v>
      </c>
      <c r="Q13779">
        <v>0</v>
      </c>
      <c r="R13779">
        <v>0</v>
      </c>
      <c r="S13779">
        <v>894699</v>
      </c>
      <c r="T13779">
        <v>0</v>
      </c>
      <c r="U13779">
        <v>894699</v>
      </c>
      <c r="V13779">
        <v>13</v>
      </c>
    </row>
    <row r="13780" spans="1:22" x14ac:dyDescent="0.3">
      <c r="A13780">
        <v>202324</v>
      </c>
      <c r="B13780" t="s">
        <v>820</v>
      </c>
      <c r="C13780" t="s">
        <v>821</v>
      </c>
      <c r="D13780" t="s">
        <v>822</v>
      </c>
      <c r="E13780" t="s">
        <v>823</v>
      </c>
      <c r="F13780" t="s">
        <v>862</v>
      </c>
      <c r="G13780" t="s">
        <v>863</v>
      </c>
      <c r="H13780" t="s">
        <v>1164</v>
      </c>
      <c r="I13780">
        <v>336</v>
      </c>
      <c r="J13780" t="s">
        <v>1165</v>
      </c>
      <c r="K13780" t="s">
        <v>828</v>
      </c>
      <c r="L13780" t="s">
        <v>544</v>
      </c>
      <c r="M13780">
        <v>0</v>
      </c>
      <c r="N13780">
        <v>0</v>
      </c>
      <c r="O13780">
        <v>0</v>
      </c>
      <c r="P13780">
        <v>1484499</v>
      </c>
      <c r="Q13780">
        <v>0</v>
      </c>
      <c r="R13780">
        <v>0</v>
      </c>
      <c r="S13780">
        <v>1484499</v>
      </c>
      <c r="T13780">
        <v>0</v>
      </c>
      <c r="U13780">
        <v>1484499</v>
      </c>
      <c r="V13780">
        <v>22</v>
      </c>
    </row>
    <row r="13781" spans="1:22" x14ac:dyDescent="0.3">
      <c r="A13781">
        <v>202122</v>
      </c>
      <c r="B13781" t="s">
        <v>820</v>
      </c>
      <c r="C13781" t="s">
        <v>821</v>
      </c>
      <c r="D13781" t="s">
        <v>822</v>
      </c>
      <c r="E13781" t="s">
        <v>823</v>
      </c>
      <c r="F13781" t="s">
        <v>862</v>
      </c>
      <c r="G13781" t="s">
        <v>863</v>
      </c>
      <c r="H13781" t="s">
        <v>1164</v>
      </c>
      <c r="I13781">
        <v>336</v>
      </c>
      <c r="J13781" t="s">
        <v>1165</v>
      </c>
      <c r="K13781" t="s">
        <v>828</v>
      </c>
      <c r="L13781" t="s">
        <v>600</v>
      </c>
      <c r="M13781" t="s">
        <v>829</v>
      </c>
      <c r="N13781" t="s">
        <v>829</v>
      </c>
      <c r="O13781" t="s">
        <v>829</v>
      </c>
      <c r="P13781">
        <v>0</v>
      </c>
      <c r="Q13781">
        <v>0</v>
      </c>
      <c r="R13781" t="s">
        <v>829</v>
      </c>
      <c r="S13781">
        <v>0</v>
      </c>
      <c r="T13781">
        <v>0</v>
      </c>
      <c r="U13781">
        <v>0</v>
      </c>
      <c r="V13781">
        <v>0</v>
      </c>
    </row>
    <row r="13782" spans="1:22" x14ac:dyDescent="0.3">
      <c r="A13782">
        <v>202223</v>
      </c>
      <c r="B13782" t="s">
        <v>820</v>
      </c>
      <c r="C13782" t="s">
        <v>821</v>
      </c>
      <c r="D13782" t="s">
        <v>822</v>
      </c>
      <c r="E13782" t="s">
        <v>823</v>
      </c>
      <c r="F13782" t="s">
        <v>862</v>
      </c>
      <c r="G13782" t="s">
        <v>863</v>
      </c>
      <c r="H13782" t="s">
        <v>1164</v>
      </c>
      <c r="I13782">
        <v>336</v>
      </c>
      <c r="J13782" t="s">
        <v>1165</v>
      </c>
      <c r="K13782" t="s">
        <v>828</v>
      </c>
      <c r="L13782" t="s">
        <v>600</v>
      </c>
      <c r="M13782" t="s">
        <v>829</v>
      </c>
      <c r="N13782" t="s">
        <v>829</v>
      </c>
      <c r="O13782" t="s">
        <v>829</v>
      </c>
      <c r="P13782">
        <v>0</v>
      </c>
      <c r="Q13782">
        <v>0</v>
      </c>
      <c r="R13782" t="s">
        <v>829</v>
      </c>
      <c r="S13782">
        <v>0</v>
      </c>
      <c r="T13782">
        <v>0</v>
      </c>
      <c r="U13782">
        <v>0</v>
      </c>
      <c r="V13782">
        <v>0</v>
      </c>
    </row>
    <row r="13783" spans="1:22" x14ac:dyDescent="0.3">
      <c r="A13783">
        <v>202324</v>
      </c>
      <c r="B13783" t="s">
        <v>820</v>
      </c>
      <c r="C13783" t="s">
        <v>821</v>
      </c>
      <c r="D13783" t="s">
        <v>822</v>
      </c>
      <c r="E13783" t="s">
        <v>823</v>
      </c>
      <c r="F13783" t="s">
        <v>862</v>
      </c>
      <c r="G13783" t="s">
        <v>863</v>
      </c>
      <c r="H13783" t="s">
        <v>1164</v>
      </c>
      <c r="I13783">
        <v>336</v>
      </c>
      <c r="J13783" t="s">
        <v>1165</v>
      </c>
      <c r="K13783" t="s">
        <v>828</v>
      </c>
      <c r="L13783" t="s">
        <v>600</v>
      </c>
      <c r="M13783" t="s">
        <v>829</v>
      </c>
      <c r="N13783" t="s">
        <v>829</v>
      </c>
      <c r="O13783" t="s">
        <v>829</v>
      </c>
      <c r="P13783">
        <v>0</v>
      </c>
      <c r="Q13783">
        <v>0</v>
      </c>
      <c r="R13783" t="s">
        <v>829</v>
      </c>
      <c r="S13783">
        <v>0</v>
      </c>
      <c r="T13783">
        <v>0</v>
      </c>
      <c r="U13783">
        <v>0</v>
      </c>
      <c r="V13783">
        <v>0</v>
      </c>
    </row>
    <row r="13784" spans="1:22" x14ac:dyDescent="0.3">
      <c r="A13784">
        <v>202122</v>
      </c>
      <c r="B13784" t="s">
        <v>820</v>
      </c>
      <c r="C13784" t="s">
        <v>821</v>
      </c>
      <c r="D13784" t="s">
        <v>822</v>
      </c>
      <c r="E13784" t="s">
        <v>823</v>
      </c>
      <c r="F13784" t="s">
        <v>862</v>
      </c>
      <c r="G13784" t="s">
        <v>863</v>
      </c>
      <c r="H13784" t="s">
        <v>1164</v>
      </c>
      <c r="I13784">
        <v>336</v>
      </c>
      <c r="J13784" t="s">
        <v>1165</v>
      </c>
      <c r="K13784" t="s">
        <v>828</v>
      </c>
      <c r="L13784" t="s">
        <v>247</v>
      </c>
      <c r="M13784">
        <v>0</v>
      </c>
      <c r="N13784">
        <v>0</v>
      </c>
      <c r="O13784">
        <v>0</v>
      </c>
      <c r="P13784">
        <v>0</v>
      </c>
      <c r="Q13784">
        <v>0</v>
      </c>
      <c r="R13784">
        <v>0</v>
      </c>
      <c r="S13784">
        <v>0</v>
      </c>
      <c r="T13784">
        <v>0</v>
      </c>
      <c r="U13784">
        <v>0</v>
      </c>
      <c r="V13784">
        <v>0</v>
      </c>
    </row>
    <row r="13785" spans="1:22" x14ac:dyDescent="0.3">
      <c r="A13785">
        <v>202223</v>
      </c>
      <c r="B13785" t="s">
        <v>820</v>
      </c>
      <c r="C13785" t="s">
        <v>821</v>
      </c>
      <c r="D13785" t="s">
        <v>822</v>
      </c>
      <c r="E13785" t="s">
        <v>823</v>
      </c>
      <c r="F13785" t="s">
        <v>862</v>
      </c>
      <c r="G13785" t="s">
        <v>863</v>
      </c>
      <c r="H13785" t="s">
        <v>1164</v>
      </c>
      <c r="I13785">
        <v>336</v>
      </c>
      <c r="J13785" t="s">
        <v>1165</v>
      </c>
      <c r="K13785" t="s">
        <v>828</v>
      </c>
      <c r="L13785" t="s">
        <v>247</v>
      </c>
      <c r="M13785">
        <v>0</v>
      </c>
      <c r="N13785">
        <v>0</v>
      </c>
      <c r="O13785">
        <v>0</v>
      </c>
      <c r="P13785">
        <v>0</v>
      </c>
      <c r="Q13785">
        <v>0</v>
      </c>
      <c r="R13785">
        <v>0</v>
      </c>
      <c r="S13785">
        <v>0</v>
      </c>
      <c r="T13785">
        <v>0</v>
      </c>
      <c r="U13785">
        <v>0</v>
      </c>
      <c r="V13785">
        <v>0</v>
      </c>
    </row>
    <row r="13786" spans="1:22" x14ac:dyDescent="0.3">
      <c r="A13786">
        <v>202324</v>
      </c>
      <c r="B13786" t="s">
        <v>820</v>
      </c>
      <c r="C13786" t="s">
        <v>821</v>
      </c>
      <c r="D13786" t="s">
        <v>822</v>
      </c>
      <c r="E13786" t="s">
        <v>823</v>
      </c>
      <c r="F13786" t="s">
        <v>862</v>
      </c>
      <c r="G13786" t="s">
        <v>863</v>
      </c>
      <c r="H13786" t="s">
        <v>1164</v>
      </c>
      <c r="I13786">
        <v>336</v>
      </c>
      <c r="J13786" t="s">
        <v>1165</v>
      </c>
      <c r="K13786" t="s">
        <v>828</v>
      </c>
      <c r="L13786" t="s">
        <v>247</v>
      </c>
      <c r="M13786">
        <v>0</v>
      </c>
      <c r="N13786">
        <v>0</v>
      </c>
      <c r="O13786">
        <v>0</v>
      </c>
      <c r="P13786">
        <v>0</v>
      </c>
      <c r="Q13786">
        <v>0</v>
      </c>
      <c r="R13786">
        <v>0</v>
      </c>
      <c r="S13786">
        <v>0</v>
      </c>
      <c r="T13786">
        <v>0</v>
      </c>
      <c r="U13786">
        <v>0</v>
      </c>
      <c r="V13786">
        <v>0</v>
      </c>
    </row>
    <row r="13787" spans="1:22" x14ac:dyDescent="0.3">
      <c r="A13787">
        <v>202122</v>
      </c>
      <c r="B13787" t="s">
        <v>820</v>
      </c>
      <c r="C13787" t="s">
        <v>821</v>
      </c>
      <c r="D13787" t="s">
        <v>822</v>
      </c>
      <c r="E13787" t="s">
        <v>823</v>
      </c>
      <c r="F13787" t="s">
        <v>862</v>
      </c>
      <c r="G13787" t="s">
        <v>863</v>
      </c>
      <c r="H13787" t="s">
        <v>1164</v>
      </c>
      <c r="I13787">
        <v>336</v>
      </c>
      <c r="J13787" t="s">
        <v>1165</v>
      </c>
      <c r="K13787" t="s">
        <v>828</v>
      </c>
      <c r="L13787" t="s">
        <v>833</v>
      </c>
      <c r="M13787">
        <v>18959905</v>
      </c>
      <c r="N13787">
        <v>57849825</v>
      </c>
      <c r="O13787">
        <v>20230762</v>
      </c>
      <c r="P13787">
        <v>27143889</v>
      </c>
      <c r="Q13787">
        <v>7071480</v>
      </c>
      <c r="R13787">
        <v>1691194</v>
      </c>
      <c r="S13787">
        <v>134174804</v>
      </c>
      <c r="T13787">
        <v>0</v>
      </c>
      <c r="U13787">
        <v>134174804</v>
      </c>
      <c r="V13787" t="s">
        <v>834</v>
      </c>
    </row>
    <row r="13788" spans="1:22" x14ac:dyDescent="0.3">
      <c r="A13788">
        <v>202223</v>
      </c>
      <c r="B13788" t="s">
        <v>820</v>
      </c>
      <c r="C13788" t="s">
        <v>821</v>
      </c>
      <c r="D13788" t="s">
        <v>822</v>
      </c>
      <c r="E13788" t="s">
        <v>823</v>
      </c>
      <c r="F13788" t="s">
        <v>862</v>
      </c>
      <c r="G13788" t="s">
        <v>863</v>
      </c>
      <c r="H13788" t="s">
        <v>1164</v>
      </c>
      <c r="I13788">
        <v>336</v>
      </c>
      <c r="J13788" t="s">
        <v>1165</v>
      </c>
      <c r="K13788" t="s">
        <v>828</v>
      </c>
      <c r="L13788" t="s">
        <v>833</v>
      </c>
      <c r="M13788">
        <v>20861678</v>
      </c>
      <c r="N13788">
        <v>61984653</v>
      </c>
      <c r="O13788">
        <v>21955018</v>
      </c>
      <c r="P13788">
        <v>27600938</v>
      </c>
      <c r="Q13788">
        <v>6779370</v>
      </c>
      <c r="R13788">
        <v>2036153</v>
      </c>
      <c r="S13788">
        <v>142530376</v>
      </c>
      <c r="T13788">
        <v>329090</v>
      </c>
      <c r="U13788">
        <v>142201286</v>
      </c>
      <c r="V13788" t="s">
        <v>834</v>
      </c>
    </row>
    <row r="13789" spans="1:22" x14ac:dyDescent="0.3">
      <c r="A13789">
        <v>202324</v>
      </c>
      <c r="B13789" t="s">
        <v>820</v>
      </c>
      <c r="C13789" t="s">
        <v>821</v>
      </c>
      <c r="D13789" t="s">
        <v>822</v>
      </c>
      <c r="E13789" t="s">
        <v>823</v>
      </c>
      <c r="F13789" t="s">
        <v>862</v>
      </c>
      <c r="G13789" t="s">
        <v>863</v>
      </c>
      <c r="H13789" t="s">
        <v>1164</v>
      </c>
      <c r="I13789">
        <v>336</v>
      </c>
      <c r="J13789" t="s">
        <v>1165</v>
      </c>
      <c r="K13789" t="s">
        <v>828</v>
      </c>
      <c r="L13789" t="s">
        <v>833</v>
      </c>
      <c r="M13789">
        <v>20659587</v>
      </c>
      <c r="N13789">
        <v>62333051</v>
      </c>
      <c r="O13789">
        <v>18595408</v>
      </c>
      <c r="P13789">
        <v>25912730</v>
      </c>
      <c r="Q13789">
        <v>10236173</v>
      </c>
      <c r="R13789">
        <v>2540282</v>
      </c>
      <c r="S13789">
        <v>141711597</v>
      </c>
      <c r="T13789">
        <v>345690</v>
      </c>
      <c r="U13789">
        <v>141365907</v>
      </c>
      <c r="V13789" t="s">
        <v>834</v>
      </c>
    </row>
    <row r="13790" spans="1:22" x14ac:dyDescent="0.3">
      <c r="A13790">
        <v>202122</v>
      </c>
      <c r="B13790" t="s">
        <v>820</v>
      </c>
      <c r="C13790" t="s">
        <v>821</v>
      </c>
      <c r="D13790" t="s">
        <v>822</v>
      </c>
      <c r="E13790" t="s">
        <v>823</v>
      </c>
      <c r="F13790" t="s">
        <v>862</v>
      </c>
      <c r="G13790" t="s">
        <v>863</v>
      </c>
      <c r="H13790" t="s">
        <v>1164</v>
      </c>
      <c r="I13790">
        <v>336</v>
      </c>
      <c r="J13790" t="s">
        <v>1165</v>
      </c>
      <c r="K13790" t="s">
        <v>835</v>
      </c>
      <c r="L13790" t="s">
        <v>836</v>
      </c>
      <c r="M13790" t="s">
        <v>829</v>
      </c>
      <c r="N13790" t="s">
        <v>829</v>
      </c>
      <c r="O13790" t="s">
        <v>829</v>
      </c>
      <c r="P13790" t="s">
        <v>829</v>
      </c>
      <c r="Q13790" t="s">
        <v>829</v>
      </c>
      <c r="R13790" t="s">
        <v>829</v>
      </c>
      <c r="S13790">
        <v>131333718</v>
      </c>
      <c r="T13790" t="s">
        <v>829</v>
      </c>
      <c r="U13790" t="s">
        <v>829</v>
      </c>
      <c r="V13790" t="s">
        <v>834</v>
      </c>
    </row>
    <row r="13791" spans="1:22" x14ac:dyDescent="0.3">
      <c r="A13791">
        <v>202223</v>
      </c>
      <c r="B13791" t="s">
        <v>820</v>
      </c>
      <c r="C13791" t="s">
        <v>821</v>
      </c>
      <c r="D13791" t="s">
        <v>822</v>
      </c>
      <c r="E13791" t="s">
        <v>823</v>
      </c>
      <c r="F13791" t="s">
        <v>862</v>
      </c>
      <c r="G13791" t="s">
        <v>863</v>
      </c>
      <c r="H13791" t="s">
        <v>1164</v>
      </c>
      <c r="I13791">
        <v>336</v>
      </c>
      <c r="J13791" t="s">
        <v>1165</v>
      </c>
      <c r="K13791" t="s">
        <v>835</v>
      </c>
      <c r="L13791" t="s">
        <v>836</v>
      </c>
      <c r="M13791" t="s">
        <v>829</v>
      </c>
      <c r="N13791" t="s">
        <v>829</v>
      </c>
      <c r="O13791" t="s">
        <v>829</v>
      </c>
      <c r="P13791" t="s">
        <v>829</v>
      </c>
      <c r="Q13791" t="s">
        <v>829</v>
      </c>
      <c r="R13791" t="s">
        <v>829</v>
      </c>
      <c r="S13791">
        <v>140216862</v>
      </c>
      <c r="T13791" t="s">
        <v>829</v>
      </c>
      <c r="U13791" t="s">
        <v>829</v>
      </c>
      <c r="V13791" t="s">
        <v>834</v>
      </c>
    </row>
    <row r="13792" spans="1:22" x14ac:dyDescent="0.3">
      <c r="A13792">
        <v>202324</v>
      </c>
      <c r="B13792" t="s">
        <v>820</v>
      </c>
      <c r="C13792" t="s">
        <v>821</v>
      </c>
      <c r="D13792" t="s">
        <v>822</v>
      </c>
      <c r="E13792" t="s">
        <v>823</v>
      </c>
      <c r="F13792" t="s">
        <v>862</v>
      </c>
      <c r="G13792" t="s">
        <v>863</v>
      </c>
      <c r="H13792" t="s">
        <v>1164</v>
      </c>
      <c r="I13792">
        <v>336</v>
      </c>
      <c r="J13792" t="s">
        <v>1165</v>
      </c>
      <c r="K13792" t="s">
        <v>835</v>
      </c>
      <c r="L13792" t="s">
        <v>836</v>
      </c>
      <c r="M13792" t="s">
        <v>829</v>
      </c>
      <c r="N13792" t="s">
        <v>829</v>
      </c>
      <c r="O13792" t="s">
        <v>829</v>
      </c>
      <c r="P13792" t="s">
        <v>829</v>
      </c>
      <c r="Q13792" t="s">
        <v>829</v>
      </c>
      <c r="R13792" t="s">
        <v>829</v>
      </c>
      <c r="S13792">
        <v>141571424</v>
      </c>
      <c r="T13792" t="s">
        <v>829</v>
      </c>
      <c r="U13792" t="s">
        <v>829</v>
      </c>
      <c r="V13792" t="s">
        <v>834</v>
      </c>
    </row>
    <row r="13793" spans="1:22" x14ac:dyDescent="0.3">
      <c r="A13793">
        <v>202122</v>
      </c>
      <c r="B13793" t="s">
        <v>820</v>
      </c>
      <c r="C13793" t="s">
        <v>821</v>
      </c>
      <c r="D13793" t="s">
        <v>822</v>
      </c>
      <c r="E13793" t="s">
        <v>823</v>
      </c>
      <c r="F13793" t="s">
        <v>862</v>
      </c>
      <c r="G13793" t="s">
        <v>863</v>
      </c>
      <c r="H13793" t="s">
        <v>1164</v>
      </c>
      <c r="I13793">
        <v>336</v>
      </c>
      <c r="J13793" t="s">
        <v>1165</v>
      </c>
      <c r="K13793" t="s">
        <v>835</v>
      </c>
      <c r="L13793" t="s">
        <v>837</v>
      </c>
      <c r="M13793" t="s">
        <v>829</v>
      </c>
      <c r="N13793" t="s">
        <v>829</v>
      </c>
      <c r="O13793" t="s">
        <v>829</v>
      </c>
      <c r="P13793" t="s">
        <v>829</v>
      </c>
      <c r="Q13793" t="s">
        <v>829</v>
      </c>
      <c r="R13793" t="s">
        <v>829</v>
      </c>
      <c r="S13793">
        <v>-382646</v>
      </c>
      <c r="T13793" t="s">
        <v>829</v>
      </c>
      <c r="U13793" t="s">
        <v>829</v>
      </c>
      <c r="V13793" t="s">
        <v>834</v>
      </c>
    </row>
    <row r="13794" spans="1:22" x14ac:dyDescent="0.3">
      <c r="A13794">
        <v>202223</v>
      </c>
      <c r="B13794" t="s">
        <v>820</v>
      </c>
      <c r="C13794" t="s">
        <v>821</v>
      </c>
      <c r="D13794" t="s">
        <v>822</v>
      </c>
      <c r="E13794" t="s">
        <v>823</v>
      </c>
      <c r="F13794" t="s">
        <v>862</v>
      </c>
      <c r="G13794" t="s">
        <v>863</v>
      </c>
      <c r="H13794" t="s">
        <v>1164</v>
      </c>
      <c r="I13794">
        <v>336</v>
      </c>
      <c r="J13794" t="s">
        <v>1165</v>
      </c>
      <c r="K13794" t="s">
        <v>835</v>
      </c>
      <c r="L13794" t="s">
        <v>837</v>
      </c>
      <c r="M13794" t="s">
        <v>829</v>
      </c>
      <c r="N13794" t="s">
        <v>829</v>
      </c>
      <c r="O13794" t="s">
        <v>829</v>
      </c>
      <c r="P13794" t="s">
        <v>829</v>
      </c>
      <c r="Q13794" t="s">
        <v>829</v>
      </c>
      <c r="R13794" t="s">
        <v>829</v>
      </c>
      <c r="S13794">
        <v>271071</v>
      </c>
      <c r="T13794" t="s">
        <v>829</v>
      </c>
      <c r="U13794" t="s">
        <v>829</v>
      </c>
      <c r="V13794">
        <v>0</v>
      </c>
    </row>
    <row r="13795" spans="1:22" x14ac:dyDescent="0.3">
      <c r="A13795">
        <v>202324</v>
      </c>
      <c r="B13795" t="s">
        <v>820</v>
      </c>
      <c r="C13795" t="s">
        <v>821</v>
      </c>
      <c r="D13795" t="s">
        <v>822</v>
      </c>
      <c r="E13795" t="s">
        <v>823</v>
      </c>
      <c r="F13795" t="s">
        <v>862</v>
      </c>
      <c r="G13795" t="s">
        <v>863</v>
      </c>
      <c r="H13795" t="s">
        <v>1164</v>
      </c>
      <c r="I13795">
        <v>336</v>
      </c>
      <c r="J13795" t="s">
        <v>1165</v>
      </c>
      <c r="K13795" t="s">
        <v>835</v>
      </c>
      <c r="L13795" t="s">
        <v>837</v>
      </c>
      <c r="M13795" t="s">
        <v>829</v>
      </c>
      <c r="N13795" t="s">
        <v>829</v>
      </c>
      <c r="O13795" t="s">
        <v>829</v>
      </c>
      <c r="P13795" t="s">
        <v>829</v>
      </c>
      <c r="Q13795" t="s">
        <v>829</v>
      </c>
      <c r="R13795" t="s">
        <v>829</v>
      </c>
      <c r="S13795">
        <v>68464</v>
      </c>
      <c r="T13795" t="s">
        <v>829</v>
      </c>
      <c r="U13795" t="s">
        <v>829</v>
      </c>
      <c r="V13795">
        <v>0</v>
      </c>
    </row>
    <row r="13796" spans="1:22" x14ac:dyDescent="0.3">
      <c r="A13796">
        <v>202122</v>
      </c>
      <c r="B13796" t="s">
        <v>820</v>
      </c>
      <c r="C13796" t="s">
        <v>821</v>
      </c>
      <c r="D13796" t="s">
        <v>822</v>
      </c>
      <c r="E13796" t="s">
        <v>823</v>
      </c>
      <c r="F13796" t="s">
        <v>862</v>
      </c>
      <c r="G13796" t="s">
        <v>863</v>
      </c>
      <c r="H13796" t="s">
        <v>1164</v>
      </c>
      <c r="I13796">
        <v>336</v>
      </c>
      <c r="J13796" t="s">
        <v>1165</v>
      </c>
      <c r="K13796" t="s">
        <v>835</v>
      </c>
      <c r="L13796" t="s">
        <v>838</v>
      </c>
      <c r="M13796" t="s">
        <v>829</v>
      </c>
      <c r="N13796" t="s">
        <v>829</v>
      </c>
      <c r="O13796" t="s">
        <v>829</v>
      </c>
      <c r="P13796" t="s">
        <v>829</v>
      </c>
      <c r="Q13796" t="s">
        <v>829</v>
      </c>
      <c r="R13796" t="s">
        <v>829</v>
      </c>
      <c r="S13796">
        <v>4029448</v>
      </c>
      <c r="T13796" t="s">
        <v>829</v>
      </c>
      <c r="U13796" t="s">
        <v>829</v>
      </c>
      <c r="V13796" t="s">
        <v>834</v>
      </c>
    </row>
    <row r="13797" spans="1:22" x14ac:dyDescent="0.3">
      <c r="A13797">
        <v>202223</v>
      </c>
      <c r="B13797" t="s">
        <v>820</v>
      </c>
      <c r="C13797" t="s">
        <v>821</v>
      </c>
      <c r="D13797" t="s">
        <v>822</v>
      </c>
      <c r="E13797" t="s">
        <v>823</v>
      </c>
      <c r="F13797" t="s">
        <v>862</v>
      </c>
      <c r="G13797" t="s">
        <v>863</v>
      </c>
      <c r="H13797" t="s">
        <v>1164</v>
      </c>
      <c r="I13797">
        <v>336</v>
      </c>
      <c r="J13797" t="s">
        <v>1165</v>
      </c>
      <c r="K13797" t="s">
        <v>835</v>
      </c>
      <c r="L13797" t="s">
        <v>838</v>
      </c>
      <c r="M13797" t="s">
        <v>829</v>
      </c>
      <c r="N13797" t="s">
        <v>829</v>
      </c>
      <c r="O13797" t="s">
        <v>829</v>
      </c>
      <c r="P13797" t="s">
        <v>829</v>
      </c>
      <c r="Q13797" t="s">
        <v>829</v>
      </c>
      <c r="R13797" t="s">
        <v>829</v>
      </c>
      <c r="S13797">
        <v>2481269</v>
      </c>
      <c r="T13797" t="s">
        <v>829</v>
      </c>
      <c r="U13797" t="s">
        <v>829</v>
      </c>
      <c r="V13797" t="s">
        <v>834</v>
      </c>
    </row>
    <row r="13798" spans="1:22" x14ac:dyDescent="0.3">
      <c r="A13798">
        <v>202324</v>
      </c>
      <c r="B13798" t="s">
        <v>820</v>
      </c>
      <c r="C13798" t="s">
        <v>821</v>
      </c>
      <c r="D13798" t="s">
        <v>822</v>
      </c>
      <c r="E13798" t="s">
        <v>823</v>
      </c>
      <c r="F13798" t="s">
        <v>862</v>
      </c>
      <c r="G13798" t="s">
        <v>863</v>
      </c>
      <c r="H13798" t="s">
        <v>1164</v>
      </c>
      <c r="I13798">
        <v>336</v>
      </c>
      <c r="J13798" t="s">
        <v>1165</v>
      </c>
      <c r="K13798" t="s">
        <v>835</v>
      </c>
      <c r="L13798" t="s">
        <v>838</v>
      </c>
      <c r="M13798" t="s">
        <v>829</v>
      </c>
      <c r="N13798" t="s">
        <v>829</v>
      </c>
      <c r="O13798" t="s">
        <v>829</v>
      </c>
      <c r="P13798" t="s">
        <v>829</v>
      </c>
      <c r="Q13798" t="s">
        <v>829</v>
      </c>
      <c r="R13798" t="s">
        <v>829</v>
      </c>
      <c r="S13798">
        <v>2111579</v>
      </c>
      <c r="T13798" t="s">
        <v>829</v>
      </c>
      <c r="U13798" t="s">
        <v>829</v>
      </c>
      <c r="V13798" t="s">
        <v>834</v>
      </c>
    </row>
    <row r="13799" spans="1:22" x14ac:dyDescent="0.3">
      <c r="A13799">
        <v>202122</v>
      </c>
      <c r="B13799" t="s">
        <v>820</v>
      </c>
      <c r="C13799" t="s">
        <v>821</v>
      </c>
      <c r="D13799" t="s">
        <v>822</v>
      </c>
      <c r="E13799" t="s">
        <v>823</v>
      </c>
      <c r="F13799" t="s">
        <v>862</v>
      </c>
      <c r="G13799" t="s">
        <v>863</v>
      </c>
      <c r="H13799" t="s">
        <v>1164</v>
      </c>
      <c r="I13799">
        <v>336</v>
      </c>
      <c r="J13799" t="s">
        <v>1165</v>
      </c>
      <c r="K13799" t="s">
        <v>835</v>
      </c>
      <c r="L13799" t="s">
        <v>839</v>
      </c>
      <c r="M13799" t="s">
        <v>829</v>
      </c>
      <c r="N13799" t="s">
        <v>829</v>
      </c>
      <c r="O13799" t="s">
        <v>829</v>
      </c>
      <c r="P13799" t="s">
        <v>829</v>
      </c>
      <c r="Q13799" t="s">
        <v>829</v>
      </c>
      <c r="R13799" t="s">
        <v>829</v>
      </c>
      <c r="S13799">
        <v>-2481269</v>
      </c>
      <c r="T13799" t="s">
        <v>829</v>
      </c>
      <c r="U13799" t="s">
        <v>829</v>
      </c>
      <c r="V13799" t="s">
        <v>834</v>
      </c>
    </row>
    <row r="13800" spans="1:22" x14ac:dyDescent="0.3">
      <c r="A13800">
        <v>202223</v>
      </c>
      <c r="B13800" t="s">
        <v>820</v>
      </c>
      <c r="C13800" t="s">
        <v>821</v>
      </c>
      <c r="D13800" t="s">
        <v>822</v>
      </c>
      <c r="E13800" t="s">
        <v>823</v>
      </c>
      <c r="F13800" t="s">
        <v>862</v>
      </c>
      <c r="G13800" t="s">
        <v>863</v>
      </c>
      <c r="H13800" t="s">
        <v>1164</v>
      </c>
      <c r="I13800">
        <v>336</v>
      </c>
      <c r="J13800" t="s">
        <v>1165</v>
      </c>
      <c r="K13800" t="s">
        <v>835</v>
      </c>
      <c r="L13800" t="s">
        <v>839</v>
      </c>
      <c r="M13800" t="s">
        <v>829</v>
      </c>
      <c r="N13800" t="s">
        <v>829</v>
      </c>
      <c r="O13800" t="s">
        <v>829</v>
      </c>
      <c r="P13800" t="s">
        <v>829</v>
      </c>
      <c r="Q13800" t="s">
        <v>829</v>
      </c>
      <c r="R13800" t="s">
        <v>829</v>
      </c>
      <c r="S13800">
        <v>-2111579</v>
      </c>
      <c r="T13800" t="s">
        <v>829</v>
      </c>
      <c r="U13800" t="s">
        <v>829</v>
      </c>
      <c r="V13800" t="s">
        <v>834</v>
      </c>
    </row>
    <row r="13801" spans="1:22" x14ac:dyDescent="0.3">
      <c r="A13801">
        <v>202324</v>
      </c>
      <c r="B13801" t="s">
        <v>820</v>
      </c>
      <c r="C13801" t="s">
        <v>821</v>
      </c>
      <c r="D13801" t="s">
        <v>822</v>
      </c>
      <c r="E13801" t="s">
        <v>823</v>
      </c>
      <c r="F13801" t="s">
        <v>862</v>
      </c>
      <c r="G13801" t="s">
        <v>863</v>
      </c>
      <c r="H13801" t="s">
        <v>1164</v>
      </c>
      <c r="I13801">
        <v>336</v>
      </c>
      <c r="J13801" t="s">
        <v>1165</v>
      </c>
      <c r="K13801" t="s">
        <v>835</v>
      </c>
      <c r="L13801" t="s">
        <v>839</v>
      </c>
      <c r="M13801" t="s">
        <v>829</v>
      </c>
      <c r="N13801" t="s">
        <v>829</v>
      </c>
      <c r="O13801" t="s">
        <v>829</v>
      </c>
      <c r="P13801" t="s">
        <v>829</v>
      </c>
      <c r="Q13801" t="s">
        <v>829</v>
      </c>
      <c r="R13801" t="s">
        <v>829</v>
      </c>
      <c r="S13801">
        <v>-3090162</v>
      </c>
      <c r="T13801" t="s">
        <v>829</v>
      </c>
      <c r="U13801" t="s">
        <v>829</v>
      </c>
      <c r="V13801" t="s">
        <v>834</v>
      </c>
    </row>
    <row r="13802" spans="1:22" x14ac:dyDescent="0.3">
      <c r="A13802">
        <v>202122</v>
      </c>
      <c r="B13802" t="s">
        <v>820</v>
      </c>
      <c r="C13802" t="s">
        <v>821</v>
      </c>
      <c r="D13802" t="s">
        <v>822</v>
      </c>
      <c r="E13802" t="s">
        <v>823</v>
      </c>
      <c r="F13802" t="s">
        <v>862</v>
      </c>
      <c r="G13802" t="s">
        <v>863</v>
      </c>
      <c r="H13802" t="s">
        <v>1164</v>
      </c>
      <c r="I13802">
        <v>336</v>
      </c>
      <c r="J13802" t="s">
        <v>1165</v>
      </c>
      <c r="K13802" t="s">
        <v>835</v>
      </c>
      <c r="L13802" t="s">
        <v>840</v>
      </c>
      <c r="M13802" t="s">
        <v>829</v>
      </c>
      <c r="N13802" t="s">
        <v>829</v>
      </c>
      <c r="O13802" t="s">
        <v>829</v>
      </c>
      <c r="P13802" t="s">
        <v>829</v>
      </c>
      <c r="Q13802" t="s">
        <v>829</v>
      </c>
      <c r="R13802" t="s">
        <v>829</v>
      </c>
      <c r="S13802">
        <v>312067</v>
      </c>
      <c r="T13802" t="s">
        <v>829</v>
      </c>
      <c r="U13802" t="s">
        <v>829</v>
      </c>
      <c r="V13802" t="s">
        <v>834</v>
      </c>
    </row>
    <row r="13803" spans="1:22" x14ac:dyDescent="0.3">
      <c r="A13803">
        <v>202223</v>
      </c>
      <c r="B13803" t="s">
        <v>820</v>
      </c>
      <c r="C13803" t="s">
        <v>821</v>
      </c>
      <c r="D13803" t="s">
        <v>822</v>
      </c>
      <c r="E13803" t="s">
        <v>823</v>
      </c>
      <c r="F13803" t="s">
        <v>862</v>
      </c>
      <c r="G13803" t="s">
        <v>863</v>
      </c>
      <c r="H13803" t="s">
        <v>1164</v>
      </c>
      <c r="I13803">
        <v>336</v>
      </c>
      <c r="J13803" t="s">
        <v>1165</v>
      </c>
      <c r="K13803" t="s">
        <v>835</v>
      </c>
      <c r="L13803" t="s">
        <v>840</v>
      </c>
      <c r="M13803" t="s">
        <v>829</v>
      </c>
      <c r="N13803" t="s">
        <v>829</v>
      </c>
      <c r="O13803" t="s">
        <v>829</v>
      </c>
      <c r="P13803" t="s">
        <v>829</v>
      </c>
      <c r="Q13803" t="s">
        <v>829</v>
      </c>
      <c r="R13803" t="s">
        <v>829</v>
      </c>
      <c r="S13803">
        <v>0</v>
      </c>
      <c r="T13803" t="s">
        <v>829</v>
      </c>
      <c r="U13803" t="s">
        <v>829</v>
      </c>
      <c r="V13803" t="s">
        <v>834</v>
      </c>
    </row>
    <row r="13804" spans="1:22" x14ac:dyDescent="0.3">
      <c r="A13804">
        <v>202324</v>
      </c>
      <c r="B13804" t="s">
        <v>820</v>
      </c>
      <c r="C13804" t="s">
        <v>821</v>
      </c>
      <c r="D13804" t="s">
        <v>822</v>
      </c>
      <c r="E13804" t="s">
        <v>823</v>
      </c>
      <c r="F13804" t="s">
        <v>862</v>
      </c>
      <c r="G13804" t="s">
        <v>863</v>
      </c>
      <c r="H13804" t="s">
        <v>1164</v>
      </c>
      <c r="I13804">
        <v>336</v>
      </c>
      <c r="J13804" t="s">
        <v>1165</v>
      </c>
      <c r="K13804" t="s">
        <v>835</v>
      </c>
      <c r="L13804" t="s">
        <v>840</v>
      </c>
      <c r="M13804" t="s">
        <v>829</v>
      </c>
      <c r="N13804" t="s">
        <v>829</v>
      </c>
      <c r="O13804" t="s">
        <v>829</v>
      </c>
      <c r="P13804" t="s">
        <v>829</v>
      </c>
      <c r="Q13804" t="s">
        <v>829</v>
      </c>
      <c r="R13804" t="s">
        <v>829</v>
      </c>
      <c r="S13804">
        <v>0</v>
      </c>
      <c r="T13804" t="s">
        <v>829</v>
      </c>
      <c r="U13804" t="s">
        <v>829</v>
      </c>
      <c r="V13804" t="s">
        <v>834</v>
      </c>
    </row>
    <row r="13805" spans="1:22" x14ac:dyDescent="0.3">
      <c r="A13805">
        <v>202122</v>
      </c>
      <c r="B13805" t="s">
        <v>820</v>
      </c>
      <c r="C13805" t="s">
        <v>821</v>
      </c>
      <c r="D13805" t="s">
        <v>822</v>
      </c>
      <c r="E13805" t="s">
        <v>823</v>
      </c>
      <c r="F13805" t="s">
        <v>862</v>
      </c>
      <c r="G13805" t="s">
        <v>863</v>
      </c>
      <c r="H13805" t="s">
        <v>1164</v>
      </c>
      <c r="I13805">
        <v>336</v>
      </c>
      <c r="J13805" t="s">
        <v>1165</v>
      </c>
      <c r="K13805" t="s">
        <v>835</v>
      </c>
      <c r="L13805" t="s">
        <v>841</v>
      </c>
      <c r="M13805" t="s">
        <v>829</v>
      </c>
      <c r="N13805" t="s">
        <v>829</v>
      </c>
      <c r="O13805" t="s">
        <v>829</v>
      </c>
      <c r="P13805" t="s">
        <v>829</v>
      </c>
      <c r="Q13805" t="s">
        <v>829</v>
      </c>
      <c r="R13805" t="s">
        <v>829</v>
      </c>
      <c r="S13805">
        <v>134174804</v>
      </c>
      <c r="T13805" t="s">
        <v>829</v>
      </c>
      <c r="U13805" t="s">
        <v>829</v>
      </c>
      <c r="V13805" t="s">
        <v>834</v>
      </c>
    </row>
    <row r="13806" spans="1:22" x14ac:dyDescent="0.3">
      <c r="A13806">
        <v>202223</v>
      </c>
      <c r="B13806" t="s">
        <v>820</v>
      </c>
      <c r="C13806" t="s">
        <v>821</v>
      </c>
      <c r="D13806" t="s">
        <v>822</v>
      </c>
      <c r="E13806" t="s">
        <v>823</v>
      </c>
      <c r="F13806" t="s">
        <v>862</v>
      </c>
      <c r="G13806" t="s">
        <v>863</v>
      </c>
      <c r="H13806" t="s">
        <v>1164</v>
      </c>
      <c r="I13806">
        <v>336</v>
      </c>
      <c r="J13806" t="s">
        <v>1165</v>
      </c>
      <c r="K13806" t="s">
        <v>835</v>
      </c>
      <c r="L13806" t="s">
        <v>841</v>
      </c>
      <c r="M13806" t="s">
        <v>829</v>
      </c>
      <c r="N13806" t="s">
        <v>829</v>
      </c>
      <c r="O13806" t="s">
        <v>829</v>
      </c>
      <c r="P13806" t="s">
        <v>829</v>
      </c>
      <c r="Q13806" t="s">
        <v>829</v>
      </c>
      <c r="R13806" t="s">
        <v>829</v>
      </c>
      <c r="S13806">
        <v>142201286</v>
      </c>
      <c r="T13806" t="s">
        <v>829</v>
      </c>
      <c r="U13806" t="s">
        <v>829</v>
      </c>
      <c r="V13806" t="s">
        <v>834</v>
      </c>
    </row>
    <row r="13807" spans="1:22" x14ac:dyDescent="0.3">
      <c r="A13807">
        <v>202324</v>
      </c>
      <c r="B13807" t="s">
        <v>820</v>
      </c>
      <c r="C13807" t="s">
        <v>821</v>
      </c>
      <c r="D13807" t="s">
        <v>822</v>
      </c>
      <c r="E13807" t="s">
        <v>823</v>
      </c>
      <c r="F13807" t="s">
        <v>862</v>
      </c>
      <c r="G13807" t="s">
        <v>863</v>
      </c>
      <c r="H13807" t="s">
        <v>1164</v>
      </c>
      <c r="I13807">
        <v>336</v>
      </c>
      <c r="J13807" t="s">
        <v>1165</v>
      </c>
      <c r="K13807" t="s">
        <v>835</v>
      </c>
      <c r="L13807" t="s">
        <v>841</v>
      </c>
      <c r="M13807" t="s">
        <v>829</v>
      </c>
      <c r="N13807" t="s">
        <v>829</v>
      </c>
      <c r="O13807" t="s">
        <v>829</v>
      </c>
      <c r="P13807" t="s">
        <v>829</v>
      </c>
      <c r="Q13807" t="s">
        <v>829</v>
      </c>
      <c r="R13807" t="s">
        <v>829</v>
      </c>
      <c r="S13807">
        <v>141365818</v>
      </c>
      <c r="T13807" t="s">
        <v>829</v>
      </c>
      <c r="U13807" t="s">
        <v>829</v>
      </c>
      <c r="V13807" t="s">
        <v>834</v>
      </c>
    </row>
    <row r="13808" spans="1:22" x14ac:dyDescent="0.3">
      <c r="A13808">
        <v>202122</v>
      </c>
      <c r="B13808" t="s">
        <v>820</v>
      </c>
      <c r="C13808" t="s">
        <v>821</v>
      </c>
      <c r="D13808" t="s">
        <v>822</v>
      </c>
      <c r="E13808" t="s">
        <v>823</v>
      </c>
      <c r="F13808" t="s">
        <v>862</v>
      </c>
      <c r="G13808" t="s">
        <v>863</v>
      </c>
      <c r="H13808" t="s">
        <v>1164</v>
      </c>
      <c r="I13808">
        <v>336</v>
      </c>
      <c r="J13808" t="s">
        <v>1165</v>
      </c>
      <c r="K13808" t="s">
        <v>842</v>
      </c>
      <c r="L13808" t="s">
        <v>238</v>
      </c>
      <c r="M13808" t="s">
        <v>829</v>
      </c>
      <c r="N13808" t="s">
        <v>829</v>
      </c>
      <c r="O13808" t="s">
        <v>829</v>
      </c>
      <c r="P13808" t="s">
        <v>829</v>
      </c>
      <c r="Q13808" t="s">
        <v>829</v>
      </c>
      <c r="R13808" t="s">
        <v>829</v>
      </c>
      <c r="S13808">
        <v>1454589</v>
      </c>
      <c r="T13808">
        <v>960618</v>
      </c>
      <c r="U13808">
        <v>493971</v>
      </c>
      <c r="V13808">
        <v>10</v>
      </c>
    </row>
    <row r="13809" spans="1:22" x14ac:dyDescent="0.3">
      <c r="A13809">
        <v>202223</v>
      </c>
      <c r="B13809" t="s">
        <v>820</v>
      </c>
      <c r="C13809" t="s">
        <v>821</v>
      </c>
      <c r="D13809" t="s">
        <v>822</v>
      </c>
      <c r="E13809" t="s">
        <v>823</v>
      </c>
      <c r="F13809" t="s">
        <v>862</v>
      </c>
      <c r="G13809" t="s">
        <v>863</v>
      </c>
      <c r="H13809" t="s">
        <v>1164</v>
      </c>
      <c r="I13809">
        <v>336</v>
      </c>
      <c r="J13809" t="s">
        <v>1165</v>
      </c>
      <c r="K13809" t="s">
        <v>842</v>
      </c>
      <c r="L13809" t="s">
        <v>238</v>
      </c>
      <c r="M13809" t="s">
        <v>829</v>
      </c>
      <c r="N13809" t="s">
        <v>829</v>
      </c>
      <c r="O13809" t="s">
        <v>829</v>
      </c>
      <c r="P13809" t="s">
        <v>829</v>
      </c>
      <c r="Q13809" t="s">
        <v>829</v>
      </c>
      <c r="R13809" t="s">
        <v>829</v>
      </c>
      <c r="S13809">
        <v>1433168</v>
      </c>
      <c r="T13809">
        <v>874950</v>
      </c>
      <c r="U13809">
        <v>558218</v>
      </c>
      <c r="V13809">
        <v>11</v>
      </c>
    </row>
    <row r="13810" spans="1:22" x14ac:dyDescent="0.3">
      <c r="A13810">
        <v>202324</v>
      </c>
      <c r="B13810" t="s">
        <v>820</v>
      </c>
      <c r="C13810" t="s">
        <v>821</v>
      </c>
      <c r="D13810" t="s">
        <v>822</v>
      </c>
      <c r="E13810" t="s">
        <v>823</v>
      </c>
      <c r="F13810" t="s">
        <v>862</v>
      </c>
      <c r="G13810" t="s">
        <v>863</v>
      </c>
      <c r="H13810" t="s">
        <v>1164</v>
      </c>
      <c r="I13810">
        <v>336</v>
      </c>
      <c r="J13810" t="s">
        <v>1165</v>
      </c>
      <c r="K13810" t="s">
        <v>842</v>
      </c>
      <c r="L13810" t="s">
        <v>238</v>
      </c>
      <c r="M13810" t="s">
        <v>829</v>
      </c>
      <c r="N13810" t="s">
        <v>829</v>
      </c>
      <c r="O13810" t="s">
        <v>829</v>
      </c>
      <c r="P13810" t="s">
        <v>829</v>
      </c>
      <c r="Q13810" t="s">
        <v>829</v>
      </c>
      <c r="R13810" t="s">
        <v>829</v>
      </c>
      <c r="S13810">
        <v>1602353</v>
      </c>
      <c r="T13810">
        <v>935586</v>
      </c>
      <c r="U13810">
        <v>666767</v>
      </c>
      <c r="V13810">
        <v>13</v>
      </c>
    </row>
    <row r="13811" spans="1:22" x14ac:dyDescent="0.3">
      <c r="A13811">
        <v>202122</v>
      </c>
      <c r="B13811" t="s">
        <v>820</v>
      </c>
      <c r="C13811" t="s">
        <v>821</v>
      </c>
      <c r="D13811" t="s">
        <v>822</v>
      </c>
      <c r="E13811" t="s">
        <v>823</v>
      </c>
      <c r="F13811" t="s">
        <v>862</v>
      </c>
      <c r="G13811" t="s">
        <v>863</v>
      </c>
      <c r="H13811" t="s">
        <v>1164</v>
      </c>
      <c r="I13811">
        <v>336</v>
      </c>
      <c r="J13811" t="s">
        <v>1165</v>
      </c>
      <c r="K13811" t="s">
        <v>842</v>
      </c>
      <c r="L13811" t="s">
        <v>240</v>
      </c>
      <c r="M13811" t="s">
        <v>829</v>
      </c>
      <c r="N13811" t="s">
        <v>829</v>
      </c>
      <c r="O13811" t="s">
        <v>829</v>
      </c>
      <c r="P13811" t="s">
        <v>829</v>
      </c>
      <c r="Q13811" t="s">
        <v>829</v>
      </c>
      <c r="R13811" t="s">
        <v>829</v>
      </c>
      <c r="S13811">
        <v>0</v>
      </c>
      <c r="T13811">
        <v>0</v>
      </c>
      <c r="U13811">
        <v>0</v>
      </c>
      <c r="V13811">
        <v>0</v>
      </c>
    </row>
    <row r="13812" spans="1:22" x14ac:dyDescent="0.3">
      <c r="A13812">
        <v>202223</v>
      </c>
      <c r="B13812" t="s">
        <v>820</v>
      </c>
      <c r="C13812" t="s">
        <v>821</v>
      </c>
      <c r="D13812" t="s">
        <v>822</v>
      </c>
      <c r="E13812" t="s">
        <v>823</v>
      </c>
      <c r="F13812" t="s">
        <v>862</v>
      </c>
      <c r="G13812" t="s">
        <v>863</v>
      </c>
      <c r="H13812" t="s">
        <v>1164</v>
      </c>
      <c r="I13812">
        <v>336</v>
      </c>
      <c r="J13812" t="s">
        <v>1165</v>
      </c>
      <c r="K13812" t="s">
        <v>842</v>
      </c>
      <c r="L13812" t="s">
        <v>240</v>
      </c>
      <c r="M13812" t="s">
        <v>829</v>
      </c>
      <c r="N13812" t="s">
        <v>829</v>
      </c>
      <c r="O13812" t="s">
        <v>829</v>
      </c>
      <c r="P13812" t="s">
        <v>829</v>
      </c>
      <c r="Q13812" t="s">
        <v>829</v>
      </c>
      <c r="R13812" t="s">
        <v>829</v>
      </c>
      <c r="S13812">
        <v>440579</v>
      </c>
      <c r="T13812">
        <v>0</v>
      </c>
      <c r="U13812">
        <v>440579</v>
      </c>
      <c r="V13812">
        <v>9</v>
      </c>
    </row>
    <row r="13813" spans="1:22" x14ac:dyDescent="0.3">
      <c r="A13813">
        <v>202324</v>
      </c>
      <c r="B13813" t="s">
        <v>820</v>
      </c>
      <c r="C13813" t="s">
        <v>821</v>
      </c>
      <c r="D13813" t="s">
        <v>822</v>
      </c>
      <c r="E13813" t="s">
        <v>823</v>
      </c>
      <c r="F13813" t="s">
        <v>862</v>
      </c>
      <c r="G13813" t="s">
        <v>863</v>
      </c>
      <c r="H13813" t="s">
        <v>1164</v>
      </c>
      <c r="I13813">
        <v>336</v>
      </c>
      <c r="J13813" t="s">
        <v>1165</v>
      </c>
      <c r="K13813" t="s">
        <v>842</v>
      </c>
      <c r="L13813" t="s">
        <v>240</v>
      </c>
      <c r="M13813" t="s">
        <v>829</v>
      </c>
      <c r="N13813" t="s">
        <v>829</v>
      </c>
      <c r="O13813" t="s">
        <v>829</v>
      </c>
      <c r="P13813" t="s">
        <v>829</v>
      </c>
      <c r="Q13813" t="s">
        <v>829</v>
      </c>
      <c r="R13813" t="s">
        <v>829</v>
      </c>
      <c r="S13813">
        <v>1844778</v>
      </c>
      <c r="T13813">
        <v>149448</v>
      </c>
      <c r="U13813">
        <v>1695330</v>
      </c>
      <c r="V13813">
        <v>34</v>
      </c>
    </row>
    <row r="13814" spans="1:22" x14ac:dyDescent="0.3">
      <c r="A13814">
        <v>202122</v>
      </c>
      <c r="B13814" t="s">
        <v>820</v>
      </c>
      <c r="C13814" t="s">
        <v>821</v>
      </c>
      <c r="D13814" t="s">
        <v>822</v>
      </c>
      <c r="E13814" t="s">
        <v>823</v>
      </c>
      <c r="F13814" t="s">
        <v>862</v>
      </c>
      <c r="G13814" t="s">
        <v>863</v>
      </c>
      <c r="H13814" t="s">
        <v>1164</v>
      </c>
      <c r="I13814">
        <v>336</v>
      </c>
      <c r="J13814" t="s">
        <v>1165</v>
      </c>
      <c r="K13814" t="s">
        <v>842</v>
      </c>
      <c r="L13814" t="s">
        <v>843</v>
      </c>
      <c r="M13814" t="s">
        <v>829</v>
      </c>
      <c r="N13814" t="s">
        <v>829</v>
      </c>
      <c r="O13814" t="s">
        <v>829</v>
      </c>
      <c r="P13814" t="s">
        <v>829</v>
      </c>
      <c r="Q13814" t="s">
        <v>829</v>
      </c>
      <c r="R13814" t="s">
        <v>829</v>
      </c>
      <c r="S13814">
        <v>216432</v>
      </c>
      <c r="T13814">
        <v>42915</v>
      </c>
      <c r="U13814">
        <v>173517</v>
      </c>
      <c r="V13814">
        <v>4</v>
      </c>
    </row>
    <row r="13815" spans="1:22" x14ac:dyDescent="0.3">
      <c r="A13815">
        <v>202223</v>
      </c>
      <c r="B13815" t="s">
        <v>820</v>
      </c>
      <c r="C13815" t="s">
        <v>821</v>
      </c>
      <c r="D13815" t="s">
        <v>822</v>
      </c>
      <c r="E13815" t="s">
        <v>823</v>
      </c>
      <c r="F13815" t="s">
        <v>862</v>
      </c>
      <c r="G13815" t="s">
        <v>863</v>
      </c>
      <c r="H13815" t="s">
        <v>1164</v>
      </c>
      <c r="I13815">
        <v>336</v>
      </c>
      <c r="J13815" t="s">
        <v>1165</v>
      </c>
      <c r="K13815" t="s">
        <v>842</v>
      </c>
      <c r="L13815" t="s">
        <v>843</v>
      </c>
      <c r="M13815" t="s">
        <v>829</v>
      </c>
      <c r="N13815" t="s">
        <v>829</v>
      </c>
      <c r="O13815" t="s">
        <v>829</v>
      </c>
      <c r="P13815" t="s">
        <v>829</v>
      </c>
      <c r="Q13815" t="s">
        <v>829</v>
      </c>
      <c r="R13815" t="s">
        <v>829</v>
      </c>
      <c r="S13815">
        <v>215137</v>
      </c>
      <c r="T13815">
        <v>95473</v>
      </c>
      <c r="U13815">
        <v>119664</v>
      </c>
      <c r="V13815">
        <v>2</v>
      </c>
    </row>
    <row r="13816" spans="1:22" x14ac:dyDescent="0.3">
      <c r="A13816">
        <v>202324</v>
      </c>
      <c r="B13816" t="s">
        <v>820</v>
      </c>
      <c r="C13816" t="s">
        <v>821</v>
      </c>
      <c r="D13816" t="s">
        <v>822</v>
      </c>
      <c r="E13816" t="s">
        <v>823</v>
      </c>
      <c r="F13816" t="s">
        <v>862</v>
      </c>
      <c r="G13816" t="s">
        <v>863</v>
      </c>
      <c r="H13816" t="s">
        <v>1164</v>
      </c>
      <c r="I13816">
        <v>336</v>
      </c>
      <c r="J13816" t="s">
        <v>1165</v>
      </c>
      <c r="K13816" t="s">
        <v>842</v>
      </c>
      <c r="L13816" t="s">
        <v>843</v>
      </c>
      <c r="M13816" t="s">
        <v>829</v>
      </c>
      <c r="N13816" t="s">
        <v>829</v>
      </c>
      <c r="O13816" t="s">
        <v>829</v>
      </c>
      <c r="P13816" t="s">
        <v>829</v>
      </c>
      <c r="Q13816" t="s">
        <v>829</v>
      </c>
      <c r="R13816" t="s">
        <v>829</v>
      </c>
      <c r="S13816">
        <v>257070</v>
      </c>
      <c r="T13816">
        <v>37755</v>
      </c>
      <c r="U13816">
        <v>219315</v>
      </c>
      <c r="V13816">
        <v>4</v>
      </c>
    </row>
    <row r="13817" spans="1:22" x14ac:dyDescent="0.3">
      <c r="A13817">
        <v>202122</v>
      </c>
      <c r="B13817" t="s">
        <v>820</v>
      </c>
      <c r="C13817" t="s">
        <v>821</v>
      </c>
      <c r="D13817" t="s">
        <v>822</v>
      </c>
      <c r="E13817" t="s">
        <v>823</v>
      </c>
      <c r="F13817" t="s">
        <v>862</v>
      </c>
      <c r="G13817" t="s">
        <v>863</v>
      </c>
      <c r="H13817" t="s">
        <v>1164</v>
      </c>
      <c r="I13817">
        <v>336</v>
      </c>
      <c r="J13817" t="s">
        <v>1165</v>
      </c>
      <c r="K13817" t="s">
        <v>842</v>
      </c>
      <c r="L13817" t="s">
        <v>249</v>
      </c>
      <c r="M13817">
        <v>0</v>
      </c>
      <c r="N13817">
        <v>229008</v>
      </c>
      <c r="O13817">
        <v>272471</v>
      </c>
      <c r="P13817">
        <v>4211986</v>
      </c>
      <c r="Q13817">
        <v>1279521</v>
      </c>
      <c r="R13817" t="s">
        <v>829</v>
      </c>
      <c r="S13817">
        <v>5992986</v>
      </c>
      <c r="T13817">
        <v>372063</v>
      </c>
      <c r="U13817">
        <v>5620923</v>
      </c>
      <c r="V13817">
        <v>116</v>
      </c>
    </row>
    <row r="13818" spans="1:22" x14ac:dyDescent="0.3">
      <c r="A13818">
        <v>202223</v>
      </c>
      <c r="B13818" t="s">
        <v>820</v>
      </c>
      <c r="C13818" t="s">
        <v>821</v>
      </c>
      <c r="D13818" t="s">
        <v>822</v>
      </c>
      <c r="E13818" t="s">
        <v>823</v>
      </c>
      <c r="F13818" t="s">
        <v>862</v>
      </c>
      <c r="G13818" t="s">
        <v>863</v>
      </c>
      <c r="H13818" t="s">
        <v>1164</v>
      </c>
      <c r="I13818">
        <v>336</v>
      </c>
      <c r="J13818" t="s">
        <v>1165</v>
      </c>
      <c r="K13818" t="s">
        <v>842</v>
      </c>
      <c r="L13818" t="s">
        <v>249</v>
      </c>
      <c r="M13818">
        <v>0</v>
      </c>
      <c r="N13818">
        <v>221292</v>
      </c>
      <c r="O13818">
        <v>224921</v>
      </c>
      <c r="P13818">
        <v>5015130</v>
      </c>
      <c r="Q13818">
        <v>1523501</v>
      </c>
      <c r="R13818" t="s">
        <v>829</v>
      </c>
      <c r="S13818">
        <v>6984844</v>
      </c>
      <c r="T13818">
        <v>250674</v>
      </c>
      <c r="U13818">
        <v>6734170</v>
      </c>
      <c r="V13818">
        <v>136</v>
      </c>
    </row>
    <row r="13819" spans="1:22" x14ac:dyDescent="0.3">
      <c r="A13819">
        <v>202324</v>
      </c>
      <c r="B13819" t="s">
        <v>820</v>
      </c>
      <c r="C13819" t="s">
        <v>821</v>
      </c>
      <c r="D13819" t="s">
        <v>822</v>
      </c>
      <c r="E13819" t="s">
        <v>823</v>
      </c>
      <c r="F13819" t="s">
        <v>862</v>
      </c>
      <c r="G13819" t="s">
        <v>863</v>
      </c>
      <c r="H13819" t="s">
        <v>1164</v>
      </c>
      <c r="I13819">
        <v>336</v>
      </c>
      <c r="J13819" t="s">
        <v>1165</v>
      </c>
      <c r="K13819" t="s">
        <v>842</v>
      </c>
      <c r="L13819" t="s">
        <v>249</v>
      </c>
      <c r="M13819">
        <v>0</v>
      </c>
      <c r="N13819">
        <v>204075</v>
      </c>
      <c r="O13819">
        <v>59020</v>
      </c>
      <c r="P13819">
        <v>5335830</v>
      </c>
      <c r="Q13819">
        <v>1620924</v>
      </c>
      <c r="R13819" t="s">
        <v>829</v>
      </c>
      <c r="S13819">
        <v>7219849</v>
      </c>
      <c r="T13819">
        <v>588635</v>
      </c>
      <c r="U13819">
        <v>6631214</v>
      </c>
      <c r="V13819">
        <v>132</v>
      </c>
    </row>
    <row r="13820" spans="1:22" x14ac:dyDescent="0.3">
      <c r="A13820">
        <v>202122</v>
      </c>
      <c r="B13820" t="s">
        <v>820</v>
      </c>
      <c r="C13820" t="s">
        <v>821</v>
      </c>
      <c r="D13820" t="s">
        <v>822</v>
      </c>
      <c r="E13820" t="s">
        <v>823</v>
      </c>
      <c r="F13820" t="s">
        <v>862</v>
      </c>
      <c r="G13820" t="s">
        <v>863</v>
      </c>
      <c r="H13820" t="s">
        <v>1164</v>
      </c>
      <c r="I13820">
        <v>336</v>
      </c>
      <c r="J13820" t="s">
        <v>1165</v>
      </c>
      <c r="K13820" t="s">
        <v>842</v>
      </c>
      <c r="L13820" t="s">
        <v>844</v>
      </c>
      <c r="M13820">
        <v>0</v>
      </c>
      <c r="N13820">
        <v>0</v>
      </c>
      <c r="O13820">
        <v>0</v>
      </c>
      <c r="P13820">
        <v>0</v>
      </c>
      <c r="Q13820">
        <v>0</v>
      </c>
      <c r="R13820" t="s">
        <v>829</v>
      </c>
      <c r="S13820">
        <v>0</v>
      </c>
      <c r="T13820">
        <v>0</v>
      </c>
      <c r="U13820">
        <v>0</v>
      </c>
      <c r="V13820">
        <v>0</v>
      </c>
    </row>
    <row r="13821" spans="1:22" x14ac:dyDescent="0.3">
      <c r="A13821">
        <v>202223</v>
      </c>
      <c r="B13821" t="s">
        <v>820</v>
      </c>
      <c r="C13821" t="s">
        <v>821</v>
      </c>
      <c r="D13821" t="s">
        <v>822</v>
      </c>
      <c r="E13821" t="s">
        <v>823</v>
      </c>
      <c r="F13821" t="s">
        <v>862</v>
      </c>
      <c r="G13821" t="s">
        <v>863</v>
      </c>
      <c r="H13821" t="s">
        <v>1164</v>
      </c>
      <c r="I13821">
        <v>336</v>
      </c>
      <c r="J13821" t="s">
        <v>1165</v>
      </c>
      <c r="K13821" t="s">
        <v>842</v>
      </c>
      <c r="L13821" t="s">
        <v>844</v>
      </c>
      <c r="M13821">
        <v>0</v>
      </c>
      <c r="N13821">
        <v>0</v>
      </c>
      <c r="O13821">
        <v>0</v>
      </c>
      <c r="P13821">
        <v>0</v>
      </c>
      <c r="Q13821">
        <v>0</v>
      </c>
      <c r="R13821" t="s">
        <v>829</v>
      </c>
      <c r="S13821">
        <v>0</v>
      </c>
      <c r="T13821">
        <v>0</v>
      </c>
      <c r="U13821">
        <v>0</v>
      </c>
      <c r="V13821">
        <v>0</v>
      </c>
    </row>
    <row r="13822" spans="1:22" x14ac:dyDescent="0.3">
      <c r="A13822">
        <v>202324</v>
      </c>
      <c r="B13822" t="s">
        <v>820</v>
      </c>
      <c r="C13822" t="s">
        <v>821</v>
      </c>
      <c r="D13822" t="s">
        <v>822</v>
      </c>
      <c r="E13822" t="s">
        <v>823</v>
      </c>
      <c r="F13822" t="s">
        <v>862</v>
      </c>
      <c r="G13822" t="s">
        <v>863</v>
      </c>
      <c r="H13822" t="s">
        <v>1164</v>
      </c>
      <c r="I13822">
        <v>336</v>
      </c>
      <c r="J13822" t="s">
        <v>1165</v>
      </c>
      <c r="K13822" t="s">
        <v>842</v>
      </c>
      <c r="L13822" t="s">
        <v>844</v>
      </c>
      <c r="M13822">
        <v>0</v>
      </c>
      <c r="N13822">
        <v>0</v>
      </c>
      <c r="O13822">
        <v>0</v>
      </c>
      <c r="P13822">
        <v>0</v>
      </c>
      <c r="Q13822">
        <v>0</v>
      </c>
      <c r="R13822" t="s">
        <v>829</v>
      </c>
      <c r="S13822">
        <v>0</v>
      </c>
      <c r="T13822">
        <v>0</v>
      </c>
      <c r="U13822">
        <v>0</v>
      </c>
      <c r="V13822">
        <v>0</v>
      </c>
    </row>
    <row r="13823" spans="1:22" x14ac:dyDescent="0.3">
      <c r="A13823">
        <v>202122</v>
      </c>
      <c r="B13823" t="s">
        <v>820</v>
      </c>
      <c r="C13823" t="s">
        <v>821</v>
      </c>
      <c r="D13823" t="s">
        <v>822</v>
      </c>
      <c r="E13823" t="s">
        <v>823</v>
      </c>
      <c r="F13823" t="s">
        <v>862</v>
      </c>
      <c r="G13823" t="s">
        <v>863</v>
      </c>
      <c r="H13823" t="s">
        <v>1164</v>
      </c>
      <c r="I13823">
        <v>336</v>
      </c>
      <c r="J13823" t="s">
        <v>1165</v>
      </c>
      <c r="K13823" t="s">
        <v>842</v>
      </c>
      <c r="L13823" t="s">
        <v>251</v>
      </c>
      <c r="M13823" t="s">
        <v>829</v>
      </c>
      <c r="N13823" t="s">
        <v>829</v>
      </c>
      <c r="O13823">
        <v>0</v>
      </c>
      <c r="P13823">
        <v>0</v>
      </c>
      <c r="Q13823">
        <v>0</v>
      </c>
      <c r="R13823">
        <v>0</v>
      </c>
      <c r="S13823">
        <v>0</v>
      </c>
      <c r="T13823">
        <v>0</v>
      </c>
      <c r="U13823">
        <v>0</v>
      </c>
      <c r="V13823">
        <v>0</v>
      </c>
    </row>
    <row r="13824" spans="1:22" x14ac:dyDescent="0.3">
      <c r="A13824">
        <v>202223</v>
      </c>
      <c r="B13824" t="s">
        <v>820</v>
      </c>
      <c r="C13824" t="s">
        <v>821</v>
      </c>
      <c r="D13824" t="s">
        <v>822</v>
      </c>
      <c r="E13824" t="s">
        <v>823</v>
      </c>
      <c r="F13824" t="s">
        <v>862</v>
      </c>
      <c r="G13824" t="s">
        <v>863</v>
      </c>
      <c r="H13824" t="s">
        <v>1164</v>
      </c>
      <c r="I13824">
        <v>336</v>
      </c>
      <c r="J13824" t="s">
        <v>1165</v>
      </c>
      <c r="K13824" t="s">
        <v>842</v>
      </c>
      <c r="L13824" t="s">
        <v>251</v>
      </c>
      <c r="M13824" t="s">
        <v>829</v>
      </c>
      <c r="N13824" t="s">
        <v>829</v>
      </c>
      <c r="O13824">
        <v>0</v>
      </c>
      <c r="P13824">
        <v>0</v>
      </c>
      <c r="Q13824">
        <v>0</v>
      </c>
      <c r="R13824">
        <v>0</v>
      </c>
      <c r="S13824">
        <v>0</v>
      </c>
      <c r="T13824">
        <v>0</v>
      </c>
      <c r="U13824">
        <v>0</v>
      </c>
      <c r="V13824">
        <v>0</v>
      </c>
    </row>
    <row r="13825" spans="1:22" x14ac:dyDescent="0.3">
      <c r="A13825">
        <v>202324</v>
      </c>
      <c r="B13825" t="s">
        <v>820</v>
      </c>
      <c r="C13825" t="s">
        <v>821</v>
      </c>
      <c r="D13825" t="s">
        <v>822</v>
      </c>
      <c r="E13825" t="s">
        <v>823</v>
      </c>
      <c r="F13825" t="s">
        <v>862</v>
      </c>
      <c r="G13825" t="s">
        <v>863</v>
      </c>
      <c r="H13825" t="s">
        <v>1164</v>
      </c>
      <c r="I13825">
        <v>336</v>
      </c>
      <c r="J13825" t="s">
        <v>1165</v>
      </c>
      <c r="K13825" t="s">
        <v>842</v>
      </c>
      <c r="L13825" t="s">
        <v>251</v>
      </c>
      <c r="M13825" t="s">
        <v>829</v>
      </c>
      <c r="N13825" t="s">
        <v>829</v>
      </c>
      <c r="O13825">
        <v>0</v>
      </c>
      <c r="P13825">
        <v>0</v>
      </c>
      <c r="Q13825">
        <v>0</v>
      </c>
      <c r="R13825">
        <v>0</v>
      </c>
      <c r="S13825">
        <v>0</v>
      </c>
      <c r="T13825">
        <v>0</v>
      </c>
      <c r="U13825">
        <v>0</v>
      </c>
      <c r="V13825">
        <v>0</v>
      </c>
    </row>
    <row r="13826" spans="1:22" x14ac:dyDescent="0.3">
      <c r="A13826">
        <v>202122</v>
      </c>
      <c r="B13826" t="s">
        <v>820</v>
      </c>
      <c r="C13826" t="s">
        <v>821</v>
      </c>
      <c r="D13826" t="s">
        <v>822</v>
      </c>
      <c r="E13826" t="s">
        <v>823</v>
      </c>
      <c r="F13826" t="s">
        <v>862</v>
      </c>
      <c r="G13826" t="s">
        <v>863</v>
      </c>
      <c r="H13826" t="s">
        <v>1164</v>
      </c>
      <c r="I13826">
        <v>336</v>
      </c>
      <c r="J13826" t="s">
        <v>1165</v>
      </c>
      <c r="K13826" t="s">
        <v>842</v>
      </c>
      <c r="L13826" t="s">
        <v>253</v>
      </c>
      <c r="M13826" t="s">
        <v>829</v>
      </c>
      <c r="N13826" t="s">
        <v>829</v>
      </c>
      <c r="O13826">
        <v>0</v>
      </c>
      <c r="P13826">
        <v>0</v>
      </c>
      <c r="Q13826">
        <v>0</v>
      </c>
      <c r="R13826">
        <v>0</v>
      </c>
      <c r="S13826">
        <v>0</v>
      </c>
      <c r="T13826">
        <v>0</v>
      </c>
      <c r="U13826">
        <v>0</v>
      </c>
      <c r="V13826">
        <v>0</v>
      </c>
    </row>
    <row r="13827" spans="1:22" x14ac:dyDescent="0.3">
      <c r="A13827">
        <v>202223</v>
      </c>
      <c r="B13827" t="s">
        <v>820</v>
      </c>
      <c r="C13827" t="s">
        <v>821</v>
      </c>
      <c r="D13827" t="s">
        <v>822</v>
      </c>
      <c r="E13827" t="s">
        <v>823</v>
      </c>
      <c r="F13827" t="s">
        <v>862</v>
      </c>
      <c r="G13827" t="s">
        <v>863</v>
      </c>
      <c r="H13827" t="s">
        <v>1164</v>
      </c>
      <c r="I13827">
        <v>336</v>
      </c>
      <c r="J13827" t="s">
        <v>1165</v>
      </c>
      <c r="K13827" t="s">
        <v>842</v>
      </c>
      <c r="L13827" t="s">
        <v>253</v>
      </c>
      <c r="M13827" t="s">
        <v>829</v>
      </c>
      <c r="N13827" t="s">
        <v>829</v>
      </c>
      <c r="O13827">
        <v>0</v>
      </c>
      <c r="P13827">
        <v>0</v>
      </c>
      <c r="Q13827">
        <v>0</v>
      </c>
      <c r="R13827">
        <v>0</v>
      </c>
      <c r="S13827">
        <v>0</v>
      </c>
      <c r="T13827">
        <v>0</v>
      </c>
      <c r="U13827">
        <v>0</v>
      </c>
      <c r="V13827">
        <v>0</v>
      </c>
    </row>
    <row r="13828" spans="1:22" x14ac:dyDescent="0.3">
      <c r="A13828">
        <v>202324</v>
      </c>
      <c r="B13828" t="s">
        <v>820</v>
      </c>
      <c r="C13828" t="s">
        <v>821</v>
      </c>
      <c r="D13828" t="s">
        <v>822</v>
      </c>
      <c r="E13828" t="s">
        <v>823</v>
      </c>
      <c r="F13828" t="s">
        <v>862</v>
      </c>
      <c r="G13828" t="s">
        <v>863</v>
      </c>
      <c r="H13828" t="s">
        <v>1164</v>
      </c>
      <c r="I13828">
        <v>336</v>
      </c>
      <c r="J13828" t="s">
        <v>1165</v>
      </c>
      <c r="K13828" t="s">
        <v>842</v>
      </c>
      <c r="L13828" t="s">
        <v>253</v>
      </c>
      <c r="M13828" t="s">
        <v>829</v>
      </c>
      <c r="N13828" t="s">
        <v>829</v>
      </c>
      <c r="O13828">
        <v>0</v>
      </c>
      <c r="P13828">
        <v>0</v>
      </c>
      <c r="Q13828">
        <v>0</v>
      </c>
      <c r="R13828">
        <v>0</v>
      </c>
      <c r="S13828">
        <v>0</v>
      </c>
      <c r="T13828">
        <v>0</v>
      </c>
      <c r="U13828">
        <v>0</v>
      </c>
      <c r="V13828">
        <v>0</v>
      </c>
    </row>
    <row r="13829" spans="1:22" x14ac:dyDescent="0.3">
      <c r="A13829">
        <v>202122</v>
      </c>
      <c r="B13829" t="s">
        <v>820</v>
      </c>
      <c r="C13829" t="s">
        <v>821</v>
      </c>
      <c r="D13829" t="s">
        <v>822</v>
      </c>
      <c r="E13829" t="s">
        <v>823</v>
      </c>
      <c r="F13829" t="s">
        <v>862</v>
      </c>
      <c r="G13829" t="s">
        <v>863</v>
      </c>
      <c r="H13829" t="s">
        <v>1164</v>
      </c>
      <c r="I13829">
        <v>336</v>
      </c>
      <c r="J13829" t="s">
        <v>1165</v>
      </c>
      <c r="K13829" t="s">
        <v>842</v>
      </c>
      <c r="L13829" t="s">
        <v>845</v>
      </c>
      <c r="M13829" t="s">
        <v>829</v>
      </c>
      <c r="N13829" t="s">
        <v>829</v>
      </c>
      <c r="O13829">
        <v>0</v>
      </c>
      <c r="P13829">
        <v>0</v>
      </c>
      <c r="Q13829">
        <v>0</v>
      </c>
      <c r="R13829">
        <v>0</v>
      </c>
      <c r="S13829">
        <v>0</v>
      </c>
      <c r="T13829">
        <v>0</v>
      </c>
      <c r="U13829">
        <v>0</v>
      </c>
      <c r="V13829">
        <v>0</v>
      </c>
    </row>
    <row r="13830" spans="1:22" x14ac:dyDescent="0.3">
      <c r="A13830">
        <v>202223</v>
      </c>
      <c r="B13830" t="s">
        <v>820</v>
      </c>
      <c r="C13830" t="s">
        <v>821</v>
      </c>
      <c r="D13830" t="s">
        <v>822</v>
      </c>
      <c r="E13830" t="s">
        <v>823</v>
      </c>
      <c r="F13830" t="s">
        <v>862</v>
      </c>
      <c r="G13830" t="s">
        <v>863</v>
      </c>
      <c r="H13830" t="s">
        <v>1164</v>
      </c>
      <c r="I13830">
        <v>336</v>
      </c>
      <c r="J13830" t="s">
        <v>1165</v>
      </c>
      <c r="K13830" t="s">
        <v>842</v>
      </c>
      <c r="L13830" t="s">
        <v>845</v>
      </c>
      <c r="M13830" t="s">
        <v>829</v>
      </c>
      <c r="N13830" t="s">
        <v>829</v>
      </c>
      <c r="O13830">
        <v>0</v>
      </c>
      <c r="P13830">
        <v>0</v>
      </c>
      <c r="Q13830">
        <v>0</v>
      </c>
      <c r="R13830">
        <v>0</v>
      </c>
      <c r="S13830">
        <v>0</v>
      </c>
      <c r="T13830">
        <v>0</v>
      </c>
      <c r="U13830">
        <v>0</v>
      </c>
      <c r="V13830">
        <v>0</v>
      </c>
    </row>
    <row r="13831" spans="1:22" x14ac:dyDescent="0.3">
      <c r="A13831">
        <v>202324</v>
      </c>
      <c r="B13831" t="s">
        <v>820</v>
      </c>
      <c r="C13831" t="s">
        <v>821</v>
      </c>
      <c r="D13831" t="s">
        <v>822</v>
      </c>
      <c r="E13831" t="s">
        <v>823</v>
      </c>
      <c r="F13831" t="s">
        <v>862</v>
      </c>
      <c r="G13831" t="s">
        <v>863</v>
      </c>
      <c r="H13831" t="s">
        <v>1164</v>
      </c>
      <c r="I13831">
        <v>336</v>
      </c>
      <c r="J13831" t="s">
        <v>1165</v>
      </c>
      <c r="K13831" t="s">
        <v>842</v>
      </c>
      <c r="L13831" t="s">
        <v>845</v>
      </c>
      <c r="M13831" t="s">
        <v>829</v>
      </c>
      <c r="N13831" t="s">
        <v>829</v>
      </c>
      <c r="O13831">
        <v>0</v>
      </c>
      <c r="P13831">
        <v>0</v>
      </c>
      <c r="Q13831">
        <v>0</v>
      </c>
      <c r="R13831">
        <v>0</v>
      </c>
      <c r="S13831">
        <v>0</v>
      </c>
      <c r="T13831">
        <v>0</v>
      </c>
      <c r="U13831">
        <v>0</v>
      </c>
      <c r="V13831">
        <v>0</v>
      </c>
    </row>
    <row r="13832" spans="1:22" x14ac:dyDescent="0.3">
      <c r="A13832">
        <v>202122</v>
      </c>
      <c r="B13832" t="s">
        <v>820</v>
      </c>
      <c r="C13832" t="s">
        <v>821</v>
      </c>
      <c r="D13832" t="s">
        <v>822</v>
      </c>
      <c r="E13832" t="s">
        <v>823</v>
      </c>
      <c r="F13832" t="s">
        <v>862</v>
      </c>
      <c r="G13832" t="s">
        <v>863</v>
      </c>
      <c r="H13832" t="s">
        <v>1166</v>
      </c>
      <c r="I13832">
        <v>885</v>
      </c>
      <c r="J13832" t="s">
        <v>1167</v>
      </c>
      <c r="K13832" t="s">
        <v>828</v>
      </c>
      <c r="L13832" t="s">
        <v>336</v>
      </c>
      <c r="M13832">
        <v>0</v>
      </c>
      <c r="N13832">
        <v>493077</v>
      </c>
      <c r="O13832">
        <v>70440</v>
      </c>
      <c r="P13832">
        <v>10569560</v>
      </c>
      <c r="Q13832">
        <v>1545700</v>
      </c>
      <c r="R13832" t="s">
        <v>829</v>
      </c>
      <c r="S13832">
        <v>12678776</v>
      </c>
      <c r="T13832" t="s">
        <v>829</v>
      </c>
      <c r="U13832">
        <v>12678776</v>
      </c>
      <c r="V13832">
        <v>431</v>
      </c>
    </row>
    <row r="13833" spans="1:22" x14ac:dyDescent="0.3">
      <c r="A13833">
        <v>202223</v>
      </c>
      <c r="B13833" t="s">
        <v>820</v>
      </c>
      <c r="C13833" t="s">
        <v>821</v>
      </c>
      <c r="D13833" t="s">
        <v>822</v>
      </c>
      <c r="E13833" t="s">
        <v>823</v>
      </c>
      <c r="F13833" t="s">
        <v>862</v>
      </c>
      <c r="G13833" t="s">
        <v>863</v>
      </c>
      <c r="H13833" t="s">
        <v>1166</v>
      </c>
      <c r="I13833">
        <v>885</v>
      </c>
      <c r="J13833" t="s">
        <v>1167</v>
      </c>
      <c r="K13833" t="s">
        <v>828</v>
      </c>
      <c r="L13833" t="s">
        <v>336</v>
      </c>
      <c r="M13833">
        <v>0</v>
      </c>
      <c r="N13833">
        <v>526000</v>
      </c>
      <c r="O13833">
        <v>60000</v>
      </c>
      <c r="P13833">
        <v>11025199</v>
      </c>
      <c r="Q13833">
        <v>1563984</v>
      </c>
      <c r="R13833" t="s">
        <v>829</v>
      </c>
      <c r="S13833">
        <v>13175183</v>
      </c>
      <c r="T13833" t="s">
        <v>829</v>
      </c>
      <c r="U13833">
        <v>13175183</v>
      </c>
      <c r="V13833">
        <v>471</v>
      </c>
    </row>
    <row r="13834" spans="1:22" x14ac:dyDescent="0.3">
      <c r="A13834">
        <v>202324</v>
      </c>
      <c r="B13834" t="s">
        <v>820</v>
      </c>
      <c r="C13834" t="s">
        <v>821</v>
      </c>
      <c r="D13834" t="s">
        <v>822</v>
      </c>
      <c r="E13834" t="s">
        <v>823</v>
      </c>
      <c r="F13834" t="s">
        <v>862</v>
      </c>
      <c r="G13834" t="s">
        <v>863</v>
      </c>
      <c r="H13834" t="s">
        <v>1166</v>
      </c>
      <c r="I13834">
        <v>885</v>
      </c>
      <c r="J13834" t="s">
        <v>1167</v>
      </c>
      <c r="K13834" t="s">
        <v>828</v>
      </c>
      <c r="L13834" t="s">
        <v>336</v>
      </c>
      <c r="M13834">
        <v>0</v>
      </c>
      <c r="N13834">
        <v>957749</v>
      </c>
      <c r="O13834">
        <v>67250</v>
      </c>
      <c r="P13834">
        <v>10450665</v>
      </c>
      <c r="Q13834">
        <v>1738970</v>
      </c>
      <c r="R13834" t="s">
        <v>829</v>
      </c>
      <c r="S13834">
        <v>13214634</v>
      </c>
      <c r="T13834" t="s">
        <v>829</v>
      </c>
      <c r="U13834">
        <v>13214634</v>
      </c>
      <c r="V13834">
        <v>477</v>
      </c>
    </row>
    <row r="13835" spans="1:22" x14ac:dyDescent="0.3">
      <c r="A13835">
        <v>202122</v>
      </c>
      <c r="B13835" t="s">
        <v>820</v>
      </c>
      <c r="C13835" t="s">
        <v>821</v>
      </c>
      <c r="D13835" t="s">
        <v>822</v>
      </c>
      <c r="E13835" t="s">
        <v>823</v>
      </c>
      <c r="F13835" t="s">
        <v>862</v>
      </c>
      <c r="G13835" t="s">
        <v>863</v>
      </c>
      <c r="H13835" t="s">
        <v>1166</v>
      </c>
      <c r="I13835">
        <v>885</v>
      </c>
      <c r="J13835" t="s">
        <v>1167</v>
      </c>
      <c r="K13835" t="s">
        <v>828</v>
      </c>
      <c r="L13835" t="s">
        <v>235</v>
      </c>
      <c r="M13835" t="s">
        <v>829</v>
      </c>
      <c r="N13835">
        <v>0</v>
      </c>
      <c r="O13835">
        <v>0</v>
      </c>
      <c r="P13835" t="s">
        <v>829</v>
      </c>
      <c r="Q13835" t="s">
        <v>829</v>
      </c>
      <c r="R13835" t="s">
        <v>829</v>
      </c>
      <c r="S13835">
        <v>0</v>
      </c>
      <c r="T13835">
        <v>0</v>
      </c>
      <c r="U13835">
        <v>0</v>
      </c>
      <c r="V13835">
        <v>0</v>
      </c>
    </row>
    <row r="13836" spans="1:22" x14ac:dyDescent="0.3">
      <c r="A13836">
        <v>202223</v>
      </c>
      <c r="B13836" t="s">
        <v>820</v>
      </c>
      <c r="C13836" t="s">
        <v>821</v>
      </c>
      <c r="D13836" t="s">
        <v>822</v>
      </c>
      <c r="E13836" t="s">
        <v>823</v>
      </c>
      <c r="F13836" t="s">
        <v>862</v>
      </c>
      <c r="G13836" t="s">
        <v>863</v>
      </c>
      <c r="H13836" t="s">
        <v>1166</v>
      </c>
      <c r="I13836">
        <v>885</v>
      </c>
      <c r="J13836" t="s">
        <v>1167</v>
      </c>
      <c r="K13836" t="s">
        <v>828</v>
      </c>
      <c r="L13836" t="s">
        <v>235</v>
      </c>
      <c r="M13836" t="s">
        <v>829</v>
      </c>
      <c r="N13836">
        <v>0</v>
      </c>
      <c r="O13836">
        <v>0</v>
      </c>
      <c r="P13836" t="s">
        <v>829</v>
      </c>
      <c r="Q13836" t="s">
        <v>829</v>
      </c>
      <c r="R13836" t="s">
        <v>829</v>
      </c>
      <c r="S13836">
        <v>0</v>
      </c>
      <c r="T13836">
        <v>0</v>
      </c>
      <c r="U13836">
        <v>0</v>
      </c>
      <c r="V13836">
        <v>0</v>
      </c>
    </row>
    <row r="13837" spans="1:22" x14ac:dyDescent="0.3">
      <c r="A13837">
        <v>202324</v>
      </c>
      <c r="B13837" t="s">
        <v>820</v>
      </c>
      <c r="C13837" t="s">
        <v>821</v>
      </c>
      <c r="D13837" t="s">
        <v>822</v>
      </c>
      <c r="E13837" t="s">
        <v>823</v>
      </c>
      <c r="F13837" t="s">
        <v>862</v>
      </c>
      <c r="G13837" t="s">
        <v>863</v>
      </c>
      <c r="H13837" t="s">
        <v>1166</v>
      </c>
      <c r="I13837">
        <v>885</v>
      </c>
      <c r="J13837" t="s">
        <v>1167</v>
      </c>
      <c r="K13837" t="s">
        <v>828</v>
      </c>
      <c r="L13837" t="s">
        <v>235</v>
      </c>
      <c r="M13837" t="s">
        <v>829</v>
      </c>
      <c r="N13837">
        <v>0</v>
      </c>
      <c r="O13837">
        <v>0</v>
      </c>
      <c r="P13837" t="s">
        <v>829</v>
      </c>
      <c r="Q13837" t="s">
        <v>829</v>
      </c>
      <c r="R13837" t="s">
        <v>829</v>
      </c>
      <c r="S13837">
        <v>0</v>
      </c>
      <c r="T13837">
        <v>0</v>
      </c>
      <c r="U13837">
        <v>0</v>
      </c>
      <c r="V13837">
        <v>0</v>
      </c>
    </row>
    <row r="13838" spans="1:22" x14ac:dyDescent="0.3">
      <c r="A13838">
        <v>202122</v>
      </c>
      <c r="B13838" t="s">
        <v>820</v>
      </c>
      <c r="C13838" t="s">
        <v>821</v>
      </c>
      <c r="D13838" t="s">
        <v>822</v>
      </c>
      <c r="E13838" t="s">
        <v>823</v>
      </c>
      <c r="F13838" t="s">
        <v>862</v>
      </c>
      <c r="G13838" t="s">
        <v>863</v>
      </c>
      <c r="H13838" t="s">
        <v>1166</v>
      </c>
      <c r="I13838">
        <v>885</v>
      </c>
      <c r="J13838" t="s">
        <v>1167</v>
      </c>
      <c r="K13838" t="s">
        <v>828</v>
      </c>
      <c r="L13838" t="s">
        <v>534</v>
      </c>
      <c r="M13838">
        <v>372119</v>
      </c>
      <c r="N13838">
        <v>2604894</v>
      </c>
      <c r="O13838">
        <v>422968</v>
      </c>
      <c r="P13838">
        <v>7062436</v>
      </c>
      <c r="Q13838">
        <v>976119</v>
      </c>
      <c r="R13838" t="s">
        <v>829</v>
      </c>
      <c r="S13838">
        <v>11438536</v>
      </c>
      <c r="T13838">
        <v>0</v>
      </c>
      <c r="U13838">
        <v>11438536</v>
      </c>
      <c r="V13838">
        <v>87</v>
      </c>
    </row>
    <row r="13839" spans="1:22" x14ac:dyDescent="0.3">
      <c r="A13839">
        <v>202223</v>
      </c>
      <c r="B13839" t="s">
        <v>820</v>
      </c>
      <c r="C13839" t="s">
        <v>821</v>
      </c>
      <c r="D13839" t="s">
        <v>822</v>
      </c>
      <c r="E13839" t="s">
        <v>823</v>
      </c>
      <c r="F13839" t="s">
        <v>862</v>
      </c>
      <c r="G13839" t="s">
        <v>863</v>
      </c>
      <c r="H13839" t="s">
        <v>1166</v>
      </c>
      <c r="I13839">
        <v>885</v>
      </c>
      <c r="J13839" t="s">
        <v>1167</v>
      </c>
      <c r="K13839" t="s">
        <v>828</v>
      </c>
      <c r="L13839" t="s">
        <v>534</v>
      </c>
      <c r="M13839">
        <v>377237</v>
      </c>
      <c r="N13839">
        <v>1860852</v>
      </c>
      <c r="O13839">
        <v>510945</v>
      </c>
      <c r="P13839">
        <v>8187194</v>
      </c>
      <c r="Q13839">
        <v>1128200</v>
      </c>
      <c r="R13839" t="s">
        <v>829</v>
      </c>
      <c r="S13839">
        <v>12064429</v>
      </c>
      <c r="T13839">
        <v>0</v>
      </c>
      <c r="U13839">
        <v>12064429</v>
      </c>
      <c r="V13839">
        <v>92</v>
      </c>
    </row>
    <row r="13840" spans="1:22" x14ac:dyDescent="0.3">
      <c r="A13840">
        <v>202324</v>
      </c>
      <c r="B13840" t="s">
        <v>820</v>
      </c>
      <c r="C13840" t="s">
        <v>821</v>
      </c>
      <c r="D13840" t="s">
        <v>822</v>
      </c>
      <c r="E13840" t="s">
        <v>823</v>
      </c>
      <c r="F13840" t="s">
        <v>862</v>
      </c>
      <c r="G13840" t="s">
        <v>863</v>
      </c>
      <c r="H13840" t="s">
        <v>1166</v>
      </c>
      <c r="I13840">
        <v>885</v>
      </c>
      <c r="J13840" t="s">
        <v>1167</v>
      </c>
      <c r="K13840" t="s">
        <v>828</v>
      </c>
      <c r="L13840" t="s">
        <v>534</v>
      </c>
      <c r="M13840">
        <v>1159931</v>
      </c>
      <c r="N13840">
        <v>4605824</v>
      </c>
      <c r="O13840">
        <v>1101303</v>
      </c>
      <c r="P13840">
        <v>8452960</v>
      </c>
      <c r="Q13840">
        <v>1064803</v>
      </c>
      <c r="R13840" t="s">
        <v>829</v>
      </c>
      <c r="S13840">
        <v>16384821</v>
      </c>
      <c r="T13840">
        <v>0</v>
      </c>
      <c r="U13840">
        <v>16384821</v>
      </c>
      <c r="V13840">
        <v>126</v>
      </c>
    </row>
    <row r="13841" spans="1:22" x14ac:dyDescent="0.3">
      <c r="A13841">
        <v>202122</v>
      </c>
      <c r="B13841" t="s">
        <v>820</v>
      </c>
      <c r="C13841" t="s">
        <v>821</v>
      </c>
      <c r="D13841" t="s">
        <v>822</v>
      </c>
      <c r="E13841" t="s">
        <v>823</v>
      </c>
      <c r="F13841" t="s">
        <v>862</v>
      </c>
      <c r="G13841" t="s">
        <v>863</v>
      </c>
      <c r="H13841" t="s">
        <v>1166</v>
      </c>
      <c r="I13841">
        <v>885</v>
      </c>
      <c r="J13841" t="s">
        <v>1167</v>
      </c>
      <c r="K13841" t="s">
        <v>828</v>
      </c>
      <c r="L13841" t="s">
        <v>603</v>
      </c>
      <c r="M13841" t="s">
        <v>829</v>
      </c>
      <c r="N13841" t="s">
        <v>829</v>
      </c>
      <c r="O13841" t="s">
        <v>829</v>
      </c>
      <c r="P13841">
        <v>0</v>
      </c>
      <c r="Q13841">
        <v>0</v>
      </c>
      <c r="R13841">
        <v>0</v>
      </c>
      <c r="S13841">
        <v>0</v>
      </c>
      <c r="T13841">
        <v>0</v>
      </c>
      <c r="U13841">
        <v>0</v>
      </c>
      <c r="V13841">
        <v>0</v>
      </c>
    </row>
    <row r="13842" spans="1:22" x14ac:dyDescent="0.3">
      <c r="A13842">
        <v>202223</v>
      </c>
      <c r="B13842" t="s">
        <v>820</v>
      </c>
      <c r="C13842" t="s">
        <v>821</v>
      </c>
      <c r="D13842" t="s">
        <v>822</v>
      </c>
      <c r="E13842" t="s">
        <v>823</v>
      </c>
      <c r="F13842" t="s">
        <v>862</v>
      </c>
      <c r="G13842" t="s">
        <v>863</v>
      </c>
      <c r="H13842" t="s">
        <v>1166</v>
      </c>
      <c r="I13842">
        <v>885</v>
      </c>
      <c r="J13842" t="s">
        <v>1167</v>
      </c>
      <c r="K13842" t="s">
        <v>828</v>
      </c>
      <c r="L13842" t="s">
        <v>603</v>
      </c>
      <c r="M13842" t="s">
        <v>829</v>
      </c>
      <c r="N13842" t="s">
        <v>829</v>
      </c>
      <c r="O13842" t="s">
        <v>829</v>
      </c>
      <c r="P13842">
        <v>0</v>
      </c>
      <c r="Q13842">
        <v>0</v>
      </c>
      <c r="R13842">
        <v>0</v>
      </c>
      <c r="S13842">
        <v>0</v>
      </c>
      <c r="T13842">
        <v>0</v>
      </c>
      <c r="U13842">
        <v>0</v>
      </c>
      <c r="V13842">
        <v>0</v>
      </c>
    </row>
    <row r="13843" spans="1:22" x14ac:dyDescent="0.3">
      <c r="A13843">
        <v>202324</v>
      </c>
      <c r="B13843" t="s">
        <v>820</v>
      </c>
      <c r="C13843" t="s">
        <v>821</v>
      </c>
      <c r="D13843" t="s">
        <v>822</v>
      </c>
      <c r="E13843" t="s">
        <v>823</v>
      </c>
      <c r="F13843" t="s">
        <v>862</v>
      </c>
      <c r="G13843" t="s">
        <v>863</v>
      </c>
      <c r="H13843" t="s">
        <v>1166</v>
      </c>
      <c r="I13843">
        <v>885</v>
      </c>
      <c r="J13843" t="s">
        <v>1167</v>
      </c>
      <c r="K13843" t="s">
        <v>828</v>
      </c>
      <c r="L13843" t="s">
        <v>603</v>
      </c>
      <c r="M13843" t="s">
        <v>829</v>
      </c>
      <c r="N13843" t="s">
        <v>829</v>
      </c>
      <c r="O13843" t="s">
        <v>829</v>
      </c>
      <c r="P13843">
        <v>0</v>
      </c>
      <c r="Q13843">
        <v>0</v>
      </c>
      <c r="R13843">
        <v>0</v>
      </c>
      <c r="S13843">
        <v>0</v>
      </c>
      <c r="T13843">
        <v>0</v>
      </c>
      <c r="U13843">
        <v>0</v>
      </c>
      <c r="V13843">
        <v>0</v>
      </c>
    </row>
    <row r="13844" spans="1:22" x14ac:dyDescent="0.3">
      <c r="A13844">
        <v>202122</v>
      </c>
      <c r="B13844" t="s">
        <v>820</v>
      </c>
      <c r="C13844" t="s">
        <v>821</v>
      </c>
      <c r="D13844" t="s">
        <v>822</v>
      </c>
      <c r="E13844" t="s">
        <v>823</v>
      </c>
      <c r="F13844" t="s">
        <v>862</v>
      </c>
      <c r="G13844" t="s">
        <v>863</v>
      </c>
      <c r="H13844" t="s">
        <v>1166</v>
      </c>
      <c r="I13844">
        <v>885</v>
      </c>
      <c r="J13844" t="s">
        <v>1167</v>
      </c>
      <c r="K13844" t="s">
        <v>828</v>
      </c>
      <c r="L13844" t="s">
        <v>606</v>
      </c>
      <c r="M13844">
        <v>0</v>
      </c>
      <c r="N13844">
        <v>0</v>
      </c>
      <c r="O13844">
        <v>0</v>
      </c>
      <c r="P13844">
        <v>185030</v>
      </c>
      <c r="Q13844">
        <v>0</v>
      </c>
      <c r="R13844">
        <v>0</v>
      </c>
      <c r="S13844">
        <v>185030</v>
      </c>
      <c r="T13844">
        <v>0</v>
      </c>
      <c r="U13844">
        <v>185030</v>
      </c>
      <c r="V13844">
        <v>1</v>
      </c>
    </row>
    <row r="13845" spans="1:22" x14ac:dyDescent="0.3">
      <c r="A13845">
        <v>202223</v>
      </c>
      <c r="B13845" t="s">
        <v>820</v>
      </c>
      <c r="C13845" t="s">
        <v>821</v>
      </c>
      <c r="D13845" t="s">
        <v>822</v>
      </c>
      <c r="E13845" t="s">
        <v>823</v>
      </c>
      <c r="F13845" t="s">
        <v>862</v>
      </c>
      <c r="G13845" t="s">
        <v>863</v>
      </c>
      <c r="H13845" t="s">
        <v>1166</v>
      </c>
      <c r="I13845">
        <v>885</v>
      </c>
      <c r="J13845" t="s">
        <v>1167</v>
      </c>
      <c r="K13845" t="s">
        <v>828</v>
      </c>
      <c r="L13845" t="s">
        <v>606</v>
      </c>
      <c r="M13845">
        <v>0</v>
      </c>
      <c r="N13845">
        <v>0</v>
      </c>
      <c r="O13845">
        <v>0</v>
      </c>
      <c r="P13845">
        <v>542452</v>
      </c>
      <c r="Q13845">
        <v>0</v>
      </c>
      <c r="R13845">
        <v>0</v>
      </c>
      <c r="S13845">
        <v>542452</v>
      </c>
      <c r="T13845">
        <v>0</v>
      </c>
      <c r="U13845">
        <v>542452</v>
      </c>
      <c r="V13845">
        <v>4</v>
      </c>
    </row>
    <row r="13846" spans="1:22" x14ac:dyDescent="0.3">
      <c r="A13846">
        <v>202324</v>
      </c>
      <c r="B13846" t="s">
        <v>820</v>
      </c>
      <c r="C13846" t="s">
        <v>821</v>
      </c>
      <c r="D13846" t="s">
        <v>822</v>
      </c>
      <c r="E13846" t="s">
        <v>823</v>
      </c>
      <c r="F13846" t="s">
        <v>862</v>
      </c>
      <c r="G13846" t="s">
        <v>863</v>
      </c>
      <c r="H13846" t="s">
        <v>1166</v>
      </c>
      <c r="I13846">
        <v>885</v>
      </c>
      <c r="J13846" t="s">
        <v>1167</v>
      </c>
      <c r="K13846" t="s">
        <v>828</v>
      </c>
      <c r="L13846" t="s">
        <v>606</v>
      </c>
      <c r="M13846">
        <v>0</v>
      </c>
      <c r="N13846">
        <v>0</v>
      </c>
      <c r="O13846">
        <v>0</v>
      </c>
      <c r="P13846">
        <v>519853</v>
      </c>
      <c r="Q13846">
        <v>0</v>
      </c>
      <c r="R13846">
        <v>0</v>
      </c>
      <c r="S13846">
        <v>519853</v>
      </c>
      <c r="T13846">
        <v>0</v>
      </c>
      <c r="U13846">
        <v>519853</v>
      </c>
      <c r="V13846">
        <v>4</v>
      </c>
    </row>
    <row r="13847" spans="1:22" x14ac:dyDescent="0.3">
      <c r="A13847">
        <v>202122</v>
      </c>
      <c r="B13847" t="s">
        <v>820</v>
      </c>
      <c r="C13847" t="s">
        <v>821</v>
      </c>
      <c r="D13847" t="s">
        <v>822</v>
      </c>
      <c r="E13847" t="s">
        <v>823</v>
      </c>
      <c r="F13847" t="s">
        <v>862</v>
      </c>
      <c r="G13847" t="s">
        <v>863</v>
      </c>
      <c r="H13847" t="s">
        <v>1166</v>
      </c>
      <c r="I13847">
        <v>885</v>
      </c>
      <c r="J13847" t="s">
        <v>1167</v>
      </c>
      <c r="K13847" t="s">
        <v>828</v>
      </c>
      <c r="L13847" t="s">
        <v>609</v>
      </c>
      <c r="M13847" t="s">
        <v>829</v>
      </c>
      <c r="N13847" t="s">
        <v>829</v>
      </c>
      <c r="O13847" t="s">
        <v>829</v>
      </c>
      <c r="P13847" t="s">
        <v>829</v>
      </c>
      <c r="Q13847">
        <v>0</v>
      </c>
      <c r="R13847" t="s">
        <v>829</v>
      </c>
      <c r="S13847">
        <v>0</v>
      </c>
      <c r="T13847">
        <v>0</v>
      </c>
      <c r="U13847">
        <v>0</v>
      </c>
      <c r="V13847">
        <v>0</v>
      </c>
    </row>
    <row r="13848" spans="1:22" x14ac:dyDescent="0.3">
      <c r="A13848">
        <v>202223</v>
      </c>
      <c r="B13848" t="s">
        <v>820</v>
      </c>
      <c r="C13848" t="s">
        <v>821</v>
      </c>
      <c r="D13848" t="s">
        <v>822</v>
      </c>
      <c r="E13848" t="s">
        <v>823</v>
      </c>
      <c r="F13848" t="s">
        <v>862</v>
      </c>
      <c r="G13848" t="s">
        <v>863</v>
      </c>
      <c r="H13848" t="s">
        <v>1166</v>
      </c>
      <c r="I13848">
        <v>885</v>
      </c>
      <c r="J13848" t="s">
        <v>1167</v>
      </c>
      <c r="K13848" t="s">
        <v>828</v>
      </c>
      <c r="L13848" t="s">
        <v>609</v>
      </c>
      <c r="M13848" t="s">
        <v>829</v>
      </c>
      <c r="N13848" t="s">
        <v>829</v>
      </c>
      <c r="O13848" t="s">
        <v>829</v>
      </c>
      <c r="P13848" t="s">
        <v>829</v>
      </c>
      <c r="Q13848">
        <v>0</v>
      </c>
      <c r="R13848" t="s">
        <v>829</v>
      </c>
      <c r="S13848">
        <v>0</v>
      </c>
      <c r="T13848">
        <v>0</v>
      </c>
      <c r="U13848">
        <v>0</v>
      </c>
      <c r="V13848">
        <v>0</v>
      </c>
    </row>
    <row r="13849" spans="1:22" x14ac:dyDescent="0.3">
      <c r="A13849">
        <v>202122</v>
      </c>
      <c r="B13849" t="s">
        <v>820</v>
      </c>
      <c r="C13849" t="s">
        <v>821</v>
      </c>
      <c r="D13849" t="s">
        <v>822</v>
      </c>
      <c r="E13849" t="s">
        <v>823</v>
      </c>
      <c r="F13849" t="s">
        <v>862</v>
      </c>
      <c r="G13849" t="s">
        <v>863</v>
      </c>
      <c r="H13849" t="s">
        <v>1166</v>
      </c>
      <c r="I13849">
        <v>885</v>
      </c>
      <c r="J13849" t="s">
        <v>1167</v>
      </c>
      <c r="K13849" t="s">
        <v>828</v>
      </c>
      <c r="L13849" t="s">
        <v>830</v>
      </c>
      <c r="M13849">
        <v>0</v>
      </c>
      <c r="N13849">
        <v>0</v>
      </c>
      <c r="O13849">
        <v>0</v>
      </c>
      <c r="P13849">
        <v>0</v>
      </c>
      <c r="Q13849">
        <v>0</v>
      </c>
      <c r="R13849">
        <v>0</v>
      </c>
      <c r="S13849">
        <v>0</v>
      </c>
      <c r="T13849">
        <v>0</v>
      </c>
      <c r="U13849">
        <v>0</v>
      </c>
      <c r="V13849">
        <v>0</v>
      </c>
    </row>
    <row r="13850" spans="1:22" x14ac:dyDescent="0.3">
      <c r="A13850">
        <v>202223</v>
      </c>
      <c r="B13850" t="s">
        <v>820</v>
      </c>
      <c r="C13850" t="s">
        <v>821</v>
      </c>
      <c r="D13850" t="s">
        <v>822</v>
      </c>
      <c r="E13850" t="s">
        <v>823</v>
      </c>
      <c r="F13850" t="s">
        <v>862</v>
      </c>
      <c r="G13850" t="s">
        <v>863</v>
      </c>
      <c r="H13850" t="s">
        <v>1166</v>
      </c>
      <c r="I13850">
        <v>885</v>
      </c>
      <c r="J13850" t="s">
        <v>1167</v>
      </c>
      <c r="K13850" t="s">
        <v>828</v>
      </c>
      <c r="L13850" t="s">
        <v>830</v>
      </c>
      <c r="M13850">
        <v>0</v>
      </c>
      <c r="N13850">
        <v>0</v>
      </c>
      <c r="O13850">
        <v>0</v>
      </c>
      <c r="P13850">
        <v>0</v>
      </c>
      <c r="Q13850">
        <v>0</v>
      </c>
      <c r="R13850">
        <v>0</v>
      </c>
      <c r="S13850">
        <v>0</v>
      </c>
      <c r="T13850">
        <v>0</v>
      </c>
      <c r="U13850">
        <v>0</v>
      </c>
      <c r="V13850">
        <v>0</v>
      </c>
    </row>
    <row r="13851" spans="1:22" x14ac:dyDescent="0.3">
      <c r="A13851">
        <v>202324</v>
      </c>
      <c r="B13851" t="s">
        <v>820</v>
      </c>
      <c r="C13851" t="s">
        <v>821</v>
      </c>
      <c r="D13851" t="s">
        <v>822</v>
      </c>
      <c r="E13851" t="s">
        <v>823</v>
      </c>
      <c r="F13851" t="s">
        <v>862</v>
      </c>
      <c r="G13851" t="s">
        <v>863</v>
      </c>
      <c r="H13851" t="s">
        <v>1166</v>
      </c>
      <c r="I13851">
        <v>885</v>
      </c>
      <c r="J13851" t="s">
        <v>1167</v>
      </c>
      <c r="K13851" t="s">
        <v>828</v>
      </c>
      <c r="L13851" t="s">
        <v>830</v>
      </c>
      <c r="M13851">
        <v>0</v>
      </c>
      <c r="N13851">
        <v>0</v>
      </c>
      <c r="O13851">
        <v>0</v>
      </c>
      <c r="P13851">
        <v>0</v>
      </c>
      <c r="Q13851">
        <v>0</v>
      </c>
      <c r="R13851">
        <v>0</v>
      </c>
      <c r="S13851">
        <v>0</v>
      </c>
      <c r="T13851">
        <v>0</v>
      </c>
      <c r="U13851">
        <v>0</v>
      </c>
      <c r="V13851">
        <v>0</v>
      </c>
    </row>
    <row r="13852" spans="1:22" x14ac:dyDescent="0.3">
      <c r="A13852">
        <v>202122</v>
      </c>
      <c r="B13852" t="s">
        <v>820</v>
      </c>
      <c r="C13852" t="s">
        <v>821</v>
      </c>
      <c r="D13852" t="s">
        <v>822</v>
      </c>
      <c r="E13852" t="s">
        <v>823</v>
      </c>
      <c r="F13852" t="s">
        <v>862</v>
      </c>
      <c r="G13852" t="s">
        <v>863</v>
      </c>
      <c r="H13852" t="s">
        <v>1166</v>
      </c>
      <c r="I13852">
        <v>885</v>
      </c>
      <c r="J13852" t="s">
        <v>1167</v>
      </c>
      <c r="K13852" t="s">
        <v>828</v>
      </c>
      <c r="L13852" t="s">
        <v>537</v>
      </c>
      <c r="M13852">
        <v>1173471</v>
      </c>
      <c r="N13852">
        <v>4098241</v>
      </c>
      <c r="O13852">
        <v>3188766</v>
      </c>
      <c r="P13852">
        <v>5966479</v>
      </c>
      <c r="Q13852">
        <v>1284568</v>
      </c>
      <c r="R13852">
        <v>8297200</v>
      </c>
      <c r="S13852">
        <v>24008724</v>
      </c>
      <c r="T13852">
        <v>0</v>
      </c>
      <c r="U13852">
        <v>24008724</v>
      </c>
      <c r="V13852">
        <v>182</v>
      </c>
    </row>
    <row r="13853" spans="1:22" x14ac:dyDescent="0.3">
      <c r="A13853">
        <v>202223</v>
      </c>
      <c r="B13853" t="s">
        <v>820</v>
      </c>
      <c r="C13853" t="s">
        <v>821</v>
      </c>
      <c r="D13853" t="s">
        <v>822</v>
      </c>
      <c r="E13853" t="s">
        <v>823</v>
      </c>
      <c r="F13853" t="s">
        <v>862</v>
      </c>
      <c r="G13853" t="s">
        <v>863</v>
      </c>
      <c r="H13853" t="s">
        <v>1166</v>
      </c>
      <c r="I13853">
        <v>885</v>
      </c>
      <c r="J13853" t="s">
        <v>1167</v>
      </c>
      <c r="K13853" t="s">
        <v>828</v>
      </c>
      <c r="L13853" t="s">
        <v>537</v>
      </c>
      <c r="M13853">
        <v>2071412</v>
      </c>
      <c r="N13853">
        <v>1490581</v>
      </c>
      <c r="O13853">
        <v>6846443</v>
      </c>
      <c r="P13853">
        <v>9590819</v>
      </c>
      <c r="Q13853">
        <v>1382362</v>
      </c>
      <c r="R13853">
        <v>11921038</v>
      </c>
      <c r="S13853">
        <v>33302656</v>
      </c>
      <c r="T13853">
        <v>60729</v>
      </c>
      <c r="U13853">
        <v>33241927</v>
      </c>
      <c r="V13853">
        <v>254</v>
      </c>
    </row>
    <row r="13854" spans="1:22" x14ac:dyDescent="0.3">
      <c r="A13854">
        <v>202324</v>
      </c>
      <c r="B13854" t="s">
        <v>820</v>
      </c>
      <c r="C13854" t="s">
        <v>821</v>
      </c>
      <c r="D13854" t="s">
        <v>822</v>
      </c>
      <c r="E13854" t="s">
        <v>823</v>
      </c>
      <c r="F13854" t="s">
        <v>862</v>
      </c>
      <c r="G13854" t="s">
        <v>863</v>
      </c>
      <c r="H13854" t="s">
        <v>1166</v>
      </c>
      <c r="I13854">
        <v>885</v>
      </c>
      <c r="J13854" t="s">
        <v>1167</v>
      </c>
      <c r="K13854" t="s">
        <v>828</v>
      </c>
      <c r="L13854" t="s">
        <v>537</v>
      </c>
      <c r="M13854">
        <v>1999156</v>
      </c>
      <c r="N13854">
        <v>4603108</v>
      </c>
      <c r="O13854">
        <v>6401682</v>
      </c>
      <c r="P13854">
        <v>10466877</v>
      </c>
      <c r="Q13854">
        <v>2082103</v>
      </c>
      <c r="R13854">
        <v>13875020</v>
      </c>
      <c r="S13854">
        <v>39427946</v>
      </c>
      <c r="T13854">
        <v>0</v>
      </c>
      <c r="U13854">
        <v>39427946</v>
      </c>
      <c r="V13854">
        <v>304</v>
      </c>
    </row>
    <row r="13855" spans="1:22" x14ac:dyDescent="0.3">
      <c r="A13855">
        <v>202122</v>
      </c>
      <c r="B13855" t="s">
        <v>820</v>
      </c>
      <c r="C13855" t="s">
        <v>821</v>
      </c>
      <c r="D13855" t="s">
        <v>822</v>
      </c>
      <c r="E13855" t="s">
        <v>823</v>
      </c>
      <c r="F13855" t="s">
        <v>862</v>
      </c>
      <c r="G13855" t="s">
        <v>863</v>
      </c>
      <c r="H13855" t="s">
        <v>1166</v>
      </c>
      <c r="I13855">
        <v>885</v>
      </c>
      <c r="J13855" t="s">
        <v>1167</v>
      </c>
      <c r="K13855" t="s">
        <v>828</v>
      </c>
      <c r="L13855" t="s">
        <v>572</v>
      </c>
      <c r="M13855">
        <v>770115</v>
      </c>
      <c r="N13855">
        <v>10938</v>
      </c>
      <c r="O13855">
        <v>10938</v>
      </c>
      <c r="P13855">
        <v>11075465</v>
      </c>
      <c r="Q13855">
        <v>0</v>
      </c>
      <c r="R13855">
        <v>1033655</v>
      </c>
      <c r="S13855">
        <v>12901110</v>
      </c>
      <c r="T13855">
        <v>0</v>
      </c>
      <c r="U13855">
        <v>12901110</v>
      </c>
      <c r="V13855">
        <v>98</v>
      </c>
    </row>
    <row r="13856" spans="1:22" x14ac:dyDescent="0.3">
      <c r="A13856">
        <v>202223</v>
      </c>
      <c r="B13856" t="s">
        <v>820</v>
      </c>
      <c r="C13856" t="s">
        <v>821</v>
      </c>
      <c r="D13856" t="s">
        <v>822</v>
      </c>
      <c r="E13856" t="s">
        <v>823</v>
      </c>
      <c r="F13856" t="s">
        <v>862</v>
      </c>
      <c r="G13856" t="s">
        <v>863</v>
      </c>
      <c r="H13856" t="s">
        <v>1166</v>
      </c>
      <c r="I13856">
        <v>885</v>
      </c>
      <c r="J13856" t="s">
        <v>1167</v>
      </c>
      <c r="K13856" t="s">
        <v>828</v>
      </c>
      <c r="L13856" t="s">
        <v>572</v>
      </c>
      <c r="M13856">
        <v>0</v>
      </c>
      <c r="N13856">
        <v>0</v>
      </c>
      <c r="O13856">
        <v>0</v>
      </c>
      <c r="P13856">
        <v>12616552</v>
      </c>
      <c r="Q13856">
        <v>0</v>
      </c>
      <c r="R13856">
        <v>1098771</v>
      </c>
      <c r="S13856">
        <v>13715323</v>
      </c>
      <c r="T13856">
        <v>0</v>
      </c>
      <c r="U13856">
        <v>13715323</v>
      </c>
      <c r="V13856">
        <v>105</v>
      </c>
    </row>
    <row r="13857" spans="1:22" x14ac:dyDescent="0.3">
      <c r="A13857">
        <v>202324</v>
      </c>
      <c r="B13857" t="s">
        <v>820</v>
      </c>
      <c r="C13857" t="s">
        <v>821</v>
      </c>
      <c r="D13857" t="s">
        <v>822</v>
      </c>
      <c r="E13857" t="s">
        <v>823</v>
      </c>
      <c r="F13857" t="s">
        <v>862</v>
      </c>
      <c r="G13857" t="s">
        <v>863</v>
      </c>
      <c r="H13857" t="s">
        <v>1166</v>
      </c>
      <c r="I13857">
        <v>885</v>
      </c>
      <c r="J13857" t="s">
        <v>1167</v>
      </c>
      <c r="K13857" t="s">
        <v>828</v>
      </c>
      <c r="L13857" t="s">
        <v>572</v>
      </c>
      <c r="M13857">
        <v>0</v>
      </c>
      <c r="N13857">
        <v>0</v>
      </c>
      <c r="O13857">
        <v>0</v>
      </c>
      <c r="P13857">
        <v>25256738</v>
      </c>
      <c r="Q13857">
        <v>0</v>
      </c>
      <c r="R13857">
        <v>2192280</v>
      </c>
      <c r="S13857">
        <v>27449018</v>
      </c>
      <c r="T13857">
        <v>0</v>
      </c>
      <c r="U13857">
        <v>27449018</v>
      </c>
      <c r="V13857">
        <v>212</v>
      </c>
    </row>
    <row r="13858" spans="1:22" x14ac:dyDescent="0.3">
      <c r="A13858">
        <v>202122</v>
      </c>
      <c r="B13858" t="s">
        <v>820</v>
      </c>
      <c r="C13858" t="s">
        <v>821</v>
      </c>
      <c r="D13858" t="s">
        <v>822</v>
      </c>
      <c r="E13858" t="s">
        <v>823</v>
      </c>
      <c r="F13858" t="s">
        <v>862</v>
      </c>
      <c r="G13858" t="s">
        <v>863</v>
      </c>
      <c r="H13858" t="s">
        <v>1166</v>
      </c>
      <c r="I13858">
        <v>885</v>
      </c>
      <c r="J13858" t="s">
        <v>1167</v>
      </c>
      <c r="K13858" t="s">
        <v>828</v>
      </c>
      <c r="L13858" t="s">
        <v>539</v>
      </c>
      <c r="M13858">
        <v>0</v>
      </c>
      <c r="N13858">
        <v>106889</v>
      </c>
      <c r="O13858">
        <v>93111</v>
      </c>
      <c r="P13858" t="s">
        <v>829</v>
      </c>
      <c r="Q13858" t="s">
        <v>829</v>
      </c>
      <c r="R13858" t="s">
        <v>829</v>
      </c>
      <c r="S13858">
        <v>200000</v>
      </c>
      <c r="T13858">
        <v>0</v>
      </c>
      <c r="U13858">
        <v>200000</v>
      </c>
      <c r="V13858">
        <v>2</v>
      </c>
    </row>
    <row r="13859" spans="1:22" x14ac:dyDescent="0.3">
      <c r="A13859">
        <v>202223</v>
      </c>
      <c r="B13859" t="s">
        <v>820</v>
      </c>
      <c r="C13859" t="s">
        <v>821</v>
      </c>
      <c r="D13859" t="s">
        <v>822</v>
      </c>
      <c r="E13859" t="s">
        <v>823</v>
      </c>
      <c r="F13859" t="s">
        <v>862</v>
      </c>
      <c r="G13859" t="s">
        <v>863</v>
      </c>
      <c r="H13859" t="s">
        <v>1166</v>
      </c>
      <c r="I13859">
        <v>885</v>
      </c>
      <c r="J13859" t="s">
        <v>1167</v>
      </c>
      <c r="K13859" t="s">
        <v>828</v>
      </c>
      <c r="L13859" t="s">
        <v>539</v>
      </c>
      <c r="M13859">
        <v>0</v>
      </c>
      <c r="N13859">
        <v>200000</v>
      </c>
      <c r="O13859">
        <v>0</v>
      </c>
      <c r="P13859" t="s">
        <v>829</v>
      </c>
      <c r="Q13859" t="s">
        <v>829</v>
      </c>
      <c r="R13859" t="s">
        <v>829</v>
      </c>
      <c r="S13859">
        <v>200000</v>
      </c>
      <c r="T13859">
        <v>0</v>
      </c>
      <c r="U13859">
        <v>200000</v>
      </c>
      <c r="V13859">
        <v>2</v>
      </c>
    </row>
    <row r="13860" spans="1:22" x14ac:dyDescent="0.3">
      <c r="A13860">
        <v>202324</v>
      </c>
      <c r="B13860" t="s">
        <v>820</v>
      </c>
      <c r="C13860" t="s">
        <v>821</v>
      </c>
      <c r="D13860" t="s">
        <v>822</v>
      </c>
      <c r="E13860" t="s">
        <v>823</v>
      </c>
      <c r="F13860" t="s">
        <v>862</v>
      </c>
      <c r="G13860" t="s">
        <v>863</v>
      </c>
      <c r="H13860" t="s">
        <v>1166</v>
      </c>
      <c r="I13860">
        <v>885</v>
      </c>
      <c r="J13860" t="s">
        <v>1167</v>
      </c>
      <c r="K13860" t="s">
        <v>828</v>
      </c>
      <c r="L13860" t="s">
        <v>539</v>
      </c>
      <c r="M13860">
        <v>0</v>
      </c>
      <c r="N13860">
        <v>200000</v>
      </c>
      <c r="O13860">
        <v>0</v>
      </c>
      <c r="P13860" t="s">
        <v>829</v>
      </c>
      <c r="Q13860" t="s">
        <v>829</v>
      </c>
      <c r="R13860" t="s">
        <v>829</v>
      </c>
      <c r="S13860">
        <v>200000</v>
      </c>
      <c r="T13860">
        <v>0</v>
      </c>
      <c r="U13860">
        <v>200000</v>
      </c>
      <c r="V13860">
        <v>2</v>
      </c>
    </row>
    <row r="13861" spans="1:22" x14ac:dyDescent="0.3">
      <c r="A13861">
        <v>202122</v>
      </c>
      <c r="B13861" t="s">
        <v>820</v>
      </c>
      <c r="C13861" t="s">
        <v>821</v>
      </c>
      <c r="D13861" t="s">
        <v>822</v>
      </c>
      <c r="E13861" t="s">
        <v>823</v>
      </c>
      <c r="F13861" t="s">
        <v>862</v>
      </c>
      <c r="G13861" t="s">
        <v>863</v>
      </c>
      <c r="H13861" t="s">
        <v>1166</v>
      </c>
      <c r="I13861">
        <v>885</v>
      </c>
      <c r="J13861" t="s">
        <v>1167</v>
      </c>
      <c r="K13861" t="s">
        <v>828</v>
      </c>
      <c r="L13861" t="s">
        <v>541</v>
      </c>
      <c r="M13861">
        <v>77202</v>
      </c>
      <c r="N13861">
        <v>1445503</v>
      </c>
      <c r="O13861">
        <v>1433326</v>
      </c>
      <c r="P13861">
        <v>1061038</v>
      </c>
      <c r="Q13861">
        <v>308808</v>
      </c>
      <c r="R13861">
        <v>0</v>
      </c>
      <c r="S13861">
        <v>4325877</v>
      </c>
      <c r="T13861">
        <v>0</v>
      </c>
      <c r="U13861">
        <v>4325877</v>
      </c>
      <c r="V13861">
        <v>33</v>
      </c>
    </row>
    <row r="13862" spans="1:22" x14ac:dyDescent="0.3">
      <c r="A13862">
        <v>202223</v>
      </c>
      <c r="B13862" t="s">
        <v>820</v>
      </c>
      <c r="C13862" t="s">
        <v>821</v>
      </c>
      <c r="D13862" t="s">
        <v>822</v>
      </c>
      <c r="E13862" t="s">
        <v>823</v>
      </c>
      <c r="F13862" t="s">
        <v>862</v>
      </c>
      <c r="G13862" t="s">
        <v>863</v>
      </c>
      <c r="H13862" t="s">
        <v>1166</v>
      </c>
      <c r="I13862">
        <v>885</v>
      </c>
      <c r="J13862" t="s">
        <v>1167</v>
      </c>
      <c r="K13862" t="s">
        <v>828</v>
      </c>
      <c r="L13862" t="s">
        <v>541</v>
      </c>
      <c r="M13862">
        <v>61055</v>
      </c>
      <c r="N13862">
        <v>1162932</v>
      </c>
      <c r="O13862">
        <v>1150754</v>
      </c>
      <c r="P13862">
        <v>2679912</v>
      </c>
      <c r="Q13862">
        <v>244220</v>
      </c>
      <c r="R13862">
        <v>0</v>
      </c>
      <c r="S13862">
        <v>5298874</v>
      </c>
      <c r="T13862">
        <v>0</v>
      </c>
      <c r="U13862">
        <v>5298874</v>
      </c>
      <c r="V13862">
        <v>41</v>
      </c>
    </row>
    <row r="13863" spans="1:22" x14ac:dyDescent="0.3">
      <c r="A13863">
        <v>202324</v>
      </c>
      <c r="B13863" t="s">
        <v>820</v>
      </c>
      <c r="C13863" t="s">
        <v>821</v>
      </c>
      <c r="D13863" t="s">
        <v>822</v>
      </c>
      <c r="E13863" t="s">
        <v>823</v>
      </c>
      <c r="F13863" t="s">
        <v>862</v>
      </c>
      <c r="G13863" t="s">
        <v>863</v>
      </c>
      <c r="H13863" t="s">
        <v>1166</v>
      </c>
      <c r="I13863">
        <v>885</v>
      </c>
      <c r="J13863" t="s">
        <v>1167</v>
      </c>
      <c r="K13863" t="s">
        <v>828</v>
      </c>
      <c r="L13863" t="s">
        <v>541</v>
      </c>
      <c r="M13863">
        <v>49402</v>
      </c>
      <c r="N13863">
        <v>864540</v>
      </c>
      <c r="O13863">
        <v>864540</v>
      </c>
      <c r="P13863">
        <v>726128</v>
      </c>
      <c r="Q13863">
        <v>197609</v>
      </c>
      <c r="R13863">
        <v>0</v>
      </c>
      <c r="S13863">
        <v>2702220</v>
      </c>
      <c r="T13863">
        <v>0</v>
      </c>
      <c r="U13863">
        <v>2702220</v>
      </c>
      <c r="V13863">
        <v>21</v>
      </c>
    </row>
    <row r="13864" spans="1:22" x14ac:dyDescent="0.3">
      <c r="A13864">
        <v>202122</v>
      </c>
      <c r="B13864" t="s">
        <v>820</v>
      </c>
      <c r="C13864" t="s">
        <v>821</v>
      </c>
      <c r="D13864" t="s">
        <v>822</v>
      </c>
      <c r="E13864" t="s">
        <v>823</v>
      </c>
      <c r="F13864" t="s">
        <v>862</v>
      </c>
      <c r="G13864" t="s">
        <v>863</v>
      </c>
      <c r="H13864" t="s">
        <v>1166</v>
      </c>
      <c r="I13864">
        <v>885</v>
      </c>
      <c r="J13864" t="s">
        <v>1167</v>
      </c>
      <c r="K13864" t="s">
        <v>828</v>
      </c>
      <c r="L13864" t="s">
        <v>831</v>
      </c>
      <c r="M13864" t="s">
        <v>829</v>
      </c>
      <c r="N13864" t="s">
        <v>829</v>
      </c>
      <c r="O13864" t="s">
        <v>829</v>
      </c>
      <c r="P13864">
        <v>704543</v>
      </c>
      <c r="Q13864">
        <v>0</v>
      </c>
      <c r="R13864" t="s">
        <v>829</v>
      </c>
      <c r="S13864">
        <v>704543</v>
      </c>
      <c r="T13864">
        <v>101704</v>
      </c>
      <c r="U13864">
        <v>602839</v>
      </c>
      <c r="V13864">
        <v>5</v>
      </c>
    </row>
    <row r="13865" spans="1:22" x14ac:dyDescent="0.3">
      <c r="A13865">
        <v>202223</v>
      </c>
      <c r="B13865" t="s">
        <v>820</v>
      </c>
      <c r="C13865" t="s">
        <v>821</v>
      </c>
      <c r="D13865" t="s">
        <v>822</v>
      </c>
      <c r="E13865" t="s">
        <v>823</v>
      </c>
      <c r="F13865" t="s">
        <v>862</v>
      </c>
      <c r="G13865" t="s">
        <v>863</v>
      </c>
      <c r="H13865" t="s">
        <v>1166</v>
      </c>
      <c r="I13865">
        <v>885</v>
      </c>
      <c r="J13865" t="s">
        <v>1167</v>
      </c>
      <c r="K13865" t="s">
        <v>828</v>
      </c>
      <c r="L13865" t="s">
        <v>831</v>
      </c>
      <c r="M13865" t="s">
        <v>829</v>
      </c>
      <c r="N13865" t="s">
        <v>829</v>
      </c>
      <c r="O13865" t="s">
        <v>829</v>
      </c>
      <c r="P13865">
        <v>630436</v>
      </c>
      <c r="Q13865">
        <v>0</v>
      </c>
      <c r="R13865" t="s">
        <v>829</v>
      </c>
      <c r="S13865">
        <v>630436</v>
      </c>
      <c r="T13865">
        <v>124278</v>
      </c>
      <c r="U13865">
        <v>506158</v>
      </c>
      <c r="V13865">
        <v>4</v>
      </c>
    </row>
    <row r="13866" spans="1:22" x14ac:dyDescent="0.3">
      <c r="A13866">
        <v>202324</v>
      </c>
      <c r="B13866" t="s">
        <v>820</v>
      </c>
      <c r="C13866" t="s">
        <v>821</v>
      </c>
      <c r="D13866" t="s">
        <v>822</v>
      </c>
      <c r="E13866" t="s">
        <v>823</v>
      </c>
      <c r="F13866" t="s">
        <v>862</v>
      </c>
      <c r="G13866" t="s">
        <v>863</v>
      </c>
      <c r="H13866" t="s">
        <v>1166</v>
      </c>
      <c r="I13866">
        <v>885</v>
      </c>
      <c r="J13866" t="s">
        <v>1167</v>
      </c>
      <c r="K13866" t="s">
        <v>828</v>
      </c>
      <c r="L13866" t="s">
        <v>831</v>
      </c>
      <c r="M13866" t="s">
        <v>829</v>
      </c>
      <c r="N13866" t="s">
        <v>829</v>
      </c>
      <c r="O13866" t="s">
        <v>829</v>
      </c>
      <c r="P13866">
        <v>608050</v>
      </c>
      <c r="Q13866">
        <v>0</v>
      </c>
      <c r="R13866" t="s">
        <v>829</v>
      </c>
      <c r="S13866">
        <v>608050</v>
      </c>
      <c r="T13866">
        <v>0</v>
      </c>
      <c r="U13866">
        <v>608050</v>
      </c>
      <c r="V13866">
        <v>5</v>
      </c>
    </row>
    <row r="13867" spans="1:22" x14ac:dyDescent="0.3">
      <c r="A13867">
        <v>202122</v>
      </c>
      <c r="B13867" t="s">
        <v>820</v>
      </c>
      <c r="C13867" t="s">
        <v>821</v>
      </c>
      <c r="D13867" t="s">
        <v>822</v>
      </c>
      <c r="E13867" t="s">
        <v>823</v>
      </c>
      <c r="F13867" t="s">
        <v>862</v>
      </c>
      <c r="G13867" t="s">
        <v>863</v>
      </c>
      <c r="H13867" t="s">
        <v>1166</v>
      </c>
      <c r="I13867">
        <v>885</v>
      </c>
      <c r="J13867" t="s">
        <v>1167</v>
      </c>
      <c r="K13867" t="s">
        <v>828</v>
      </c>
      <c r="L13867" t="s">
        <v>832</v>
      </c>
      <c r="M13867">
        <v>0</v>
      </c>
      <c r="N13867">
        <v>0</v>
      </c>
      <c r="O13867">
        <v>0</v>
      </c>
      <c r="P13867">
        <v>0</v>
      </c>
      <c r="Q13867">
        <v>0</v>
      </c>
      <c r="R13867">
        <v>0</v>
      </c>
      <c r="S13867">
        <v>0</v>
      </c>
      <c r="T13867">
        <v>0</v>
      </c>
      <c r="U13867">
        <v>0</v>
      </c>
      <c r="V13867">
        <v>0</v>
      </c>
    </row>
    <row r="13868" spans="1:22" x14ac:dyDescent="0.3">
      <c r="A13868">
        <v>202223</v>
      </c>
      <c r="B13868" t="s">
        <v>820</v>
      </c>
      <c r="C13868" t="s">
        <v>821</v>
      </c>
      <c r="D13868" t="s">
        <v>822</v>
      </c>
      <c r="E13868" t="s">
        <v>823</v>
      </c>
      <c r="F13868" t="s">
        <v>862</v>
      </c>
      <c r="G13868" t="s">
        <v>863</v>
      </c>
      <c r="H13868" t="s">
        <v>1166</v>
      </c>
      <c r="I13868">
        <v>885</v>
      </c>
      <c r="J13868" t="s">
        <v>1167</v>
      </c>
      <c r="K13868" t="s">
        <v>828</v>
      </c>
      <c r="L13868" t="s">
        <v>832</v>
      </c>
      <c r="M13868">
        <v>0</v>
      </c>
      <c r="N13868">
        <v>0</v>
      </c>
      <c r="O13868">
        <v>0</v>
      </c>
      <c r="P13868">
        <v>0</v>
      </c>
      <c r="Q13868">
        <v>0</v>
      </c>
      <c r="R13868">
        <v>0</v>
      </c>
      <c r="S13868">
        <v>0</v>
      </c>
      <c r="T13868">
        <v>0</v>
      </c>
      <c r="U13868">
        <v>0</v>
      </c>
      <c r="V13868">
        <v>0</v>
      </c>
    </row>
    <row r="13869" spans="1:22" x14ac:dyDescent="0.3">
      <c r="A13869">
        <v>202324</v>
      </c>
      <c r="B13869" t="s">
        <v>820</v>
      </c>
      <c r="C13869" t="s">
        <v>821</v>
      </c>
      <c r="D13869" t="s">
        <v>822</v>
      </c>
      <c r="E13869" t="s">
        <v>823</v>
      </c>
      <c r="F13869" t="s">
        <v>862</v>
      </c>
      <c r="G13869" t="s">
        <v>863</v>
      </c>
      <c r="H13869" t="s">
        <v>1166</v>
      </c>
      <c r="I13869">
        <v>885</v>
      </c>
      <c r="J13869" t="s">
        <v>1167</v>
      </c>
      <c r="K13869" t="s">
        <v>828</v>
      </c>
      <c r="L13869" t="s">
        <v>832</v>
      </c>
      <c r="M13869">
        <v>0</v>
      </c>
      <c r="N13869">
        <v>0</v>
      </c>
      <c r="O13869">
        <v>0</v>
      </c>
      <c r="P13869">
        <v>0</v>
      </c>
      <c r="Q13869">
        <v>0</v>
      </c>
      <c r="R13869">
        <v>0</v>
      </c>
      <c r="S13869">
        <v>0</v>
      </c>
      <c r="T13869">
        <v>0</v>
      </c>
      <c r="U13869">
        <v>0</v>
      </c>
      <c r="V13869">
        <v>0</v>
      </c>
    </row>
    <row r="13870" spans="1:22" x14ac:dyDescent="0.3">
      <c r="A13870">
        <v>202122</v>
      </c>
      <c r="B13870" t="s">
        <v>820</v>
      </c>
      <c r="C13870" t="s">
        <v>821</v>
      </c>
      <c r="D13870" t="s">
        <v>822</v>
      </c>
      <c r="E13870" t="s">
        <v>823</v>
      </c>
      <c r="F13870" t="s">
        <v>862</v>
      </c>
      <c r="G13870" t="s">
        <v>863</v>
      </c>
      <c r="H13870" t="s">
        <v>1166</v>
      </c>
      <c r="I13870">
        <v>885</v>
      </c>
      <c r="J13870" t="s">
        <v>1167</v>
      </c>
      <c r="K13870" t="s">
        <v>828</v>
      </c>
      <c r="L13870" t="s">
        <v>544</v>
      </c>
      <c r="M13870">
        <v>0</v>
      </c>
      <c r="N13870">
        <v>0</v>
      </c>
      <c r="O13870">
        <v>0</v>
      </c>
      <c r="P13870">
        <v>0</v>
      </c>
      <c r="Q13870">
        <v>0</v>
      </c>
      <c r="R13870">
        <v>0</v>
      </c>
      <c r="S13870">
        <v>0</v>
      </c>
      <c r="T13870">
        <v>0</v>
      </c>
      <c r="U13870">
        <v>0</v>
      </c>
      <c r="V13870">
        <v>0</v>
      </c>
    </row>
    <row r="13871" spans="1:22" x14ac:dyDescent="0.3">
      <c r="A13871">
        <v>202223</v>
      </c>
      <c r="B13871" t="s">
        <v>820</v>
      </c>
      <c r="C13871" t="s">
        <v>821</v>
      </c>
      <c r="D13871" t="s">
        <v>822</v>
      </c>
      <c r="E13871" t="s">
        <v>823</v>
      </c>
      <c r="F13871" t="s">
        <v>862</v>
      </c>
      <c r="G13871" t="s">
        <v>863</v>
      </c>
      <c r="H13871" t="s">
        <v>1166</v>
      </c>
      <c r="I13871">
        <v>885</v>
      </c>
      <c r="J13871" t="s">
        <v>1167</v>
      </c>
      <c r="K13871" t="s">
        <v>828</v>
      </c>
      <c r="L13871" t="s">
        <v>544</v>
      </c>
      <c r="M13871">
        <v>0</v>
      </c>
      <c r="N13871">
        <v>0</v>
      </c>
      <c r="O13871">
        <v>0</v>
      </c>
      <c r="P13871">
        <v>0</v>
      </c>
      <c r="Q13871">
        <v>0</v>
      </c>
      <c r="R13871">
        <v>0</v>
      </c>
      <c r="S13871">
        <v>0</v>
      </c>
      <c r="T13871">
        <v>0</v>
      </c>
      <c r="U13871">
        <v>0</v>
      </c>
      <c r="V13871">
        <v>0</v>
      </c>
    </row>
    <row r="13872" spans="1:22" x14ac:dyDescent="0.3">
      <c r="A13872">
        <v>202324</v>
      </c>
      <c r="B13872" t="s">
        <v>820</v>
      </c>
      <c r="C13872" t="s">
        <v>821</v>
      </c>
      <c r="D13872" t="s">
        <v>822</v>
      </c>
      <c r="E13872" t="s">
        <v>823</v>
      </c>
      <c r="F13872" t="s">
        <v>862</v>
      </c>
      <c r="G13872" t="s">
        <v>863</v>
      </c>
      <c r="H13872" t="s">
        <v>1166</v>
      </c>
      <c r="I13872">
        <v>885</v>
      </c>
      <c r="J13872" t="s">
        <v>1167</v>
      </c>
      <c r="K13872" t="s">
        <v>828</v>
      </c>
      <c r="L13872" t="s">
        <v>544</v>
      </c>
      <c r="M13872">
        <v>0</v>
      </c>
      <c r="N13872">
        <v>105000</v>
      </c>
      <c r="O13872">
        <v>454079</v>
      </c>
      <c r="P13872">
        <v>0</v>
      </c>
      <c r="Q13872">
        <v>0</v>
      </c>
      <c r="R13872">
        <v>0</v>
      </c>
      <c r="S13872">
        <v>559079</v>
      </c>
      <c r="T13872">
        <v>0</v>
      </c>
      <c r="U13872">
        <v>559079</v>
      </c>
      <c r="V13872">
        <v>4</v>
      </c>
    </row>
    <row r="13873" spans="1:22" x14ac:dyDescent="0.3">
      <c r="A13873">
        <v>202122</v>
      </c>
      <c r="B13873" t="s">
        <v>820</v>
      </c>
      <c r="C13873" t="s">
        <v>821</v>
      </c>
      <c r="D13873" t="s">
        <v>822</v>
      </c>
      <c r="E13873" t="s">
        <v>823</v>
      </c>
      <c r="F13873" t="s">
        <v>862</v>
      </c>
      <c r="G13873" t="s">
        <v>863</v>
      </c>
      <c r="H13873" t="s">
        <v>1166</v>
      </c>
      <c r="I13873">
        <v>885</v>
      </c>
      <c r="J13873" t="s">
        <v>1167</v>
      </c>
      <c r="K13873" t="s">
        <v>828</v>
      </c>
      <c r="L13873" t="s">
        <v>600</v>
      </c>
      <c r="M13873" t="s">
        <v>829</v>
      </c>
      <c r="N13873" t="s">
        <v>829</v>
      </c>
      <c r="O13873" t="s">
        <v>829</v>
      </c>
      <c r="P13873">
        <v>0</v>
      </c>
      <c r="Q13873">
        <v>0</v>
      </c>
      <c r="R13873" t="s">
        <v>829</v>
      </c>
      <c r="S13873">
        <v>0</v>
      </c>
      <c r="T13873">
        <v>0</v>
      </c>
      <c r="U13873">
        <v>0</v>
      </c>
      <c r="V13873">
        <v>0</v>
      </c>
    </row>
    <row r="13874" spans="1:22" x14ac:dyDescent="0.3">
      <c r="A13874">
        <v>202223</v>
      </c>
      <c r="B13874" t="s">
        <v>820</v>
      </c>
      <c r="C13874" t="s">
        <v>821</v>
      </c>
      <c r="D13874" t="s">
        <v>822</v>
      </c>
      <c r="E13874" t="s">
        <v>823</v>
      </c>
      <c r="F13874" t="s">
        <v>862</v>
      </c>
      <c r="G13874" t="s">
        <v>863</v>
      </c>
      <c r="H13874" t="s">
        <v>1166</v>
      </c>
      <c r="I13874">
        <v>885</v>
      </c>
      <c r="J13874" t="s">
        <v>1167</v>
      </c>
      <c r="K13874" t="s">
        <v>828</v>
      </c>
      <c r="L13874" t="s">
        <v>600</v>
      </c>
      <c r="M13874" t="s">
        <v>829</v>
      </c>
      <c r="N13874" t="s">
        <v>829</v>
      </c>
      <c r="O13874" t="s">
        <v>829</v>
      </c>
      <c r="P13874">
        <v>0</v>
      </c>
      <c r="Q13874">
        <v>0</v>
      </c>
      <c r="R13874" t="s">
        <v>829</v>
      </c>
      <c r="S13874">
        <v>0</v>
      </c>
      <c r="T13874">
        <v>0</v>
      </c>
      <c r="U13874">
        <v>0</v>
      </c>
      <c r="V13874">
        <v>0</v>
      </c>
    </row>
    <row r="13875" spans="1:22" x14ac:dyDescent="0.3">
      <c r="A13875">
        <v>202324</v>
      </c>
      <c r="B13875" t="s">
        <v>820</v>
      </c>
      <c r="C13875" t="s">
        <v>821</v>
      </c>
      <c r="D13875" t="s">
        <v>822</v>
      </c>
      <c r="E13875" t="s">
        <v>823</v>
      </c>
      <c r="F13875" t="s">
        <v>862</v>
      </c>
      <c r="G13875" t="s">
        <v>863</v>
      </c>
      <c r="H13875" t="s">
        <v>1166</v>
      </c>
      <c r="I13875">
        <v>885</v>
      </c>
      <c r="J13875" t="s">
        <v>1167</v>
      </c>
      <c r="K13875" t="s">
        <v>828</v>
      </c>
      <c r="L13875" t="s">
        <v>600</v>
      </c>
      <c r="M13875" t="s">
        <v>829</v>
      </c>
      <c r="N13875" t="s">
        <v>829</v>
      </c>
      <c r="O13875" t="s">
        <v>829</v>
      </c>
      <c r="P13875">
        <v>0</v>
      </c>
      <c r="Q13875">
        <v>0</v>
      </c>
      <c r="R13875" t="s">
        <v>829</v>
      </c>
      <c r="S13875">
        <v>0</v>
      </c>
      <c r="T13875">
        <v>0</v>
      </c>
      <c r="U13875">
        <v>0</v>
      </c>
      <c r="V13875">
        <v>0</v>
      </c>
    </row>
    <row r="13876" spans="1:22" x14ac:dyDescent="0.3">
      <c r="A13876">
        <v>202122</v>
      </c>
      <c r="B13876" t="s">
        <v>820</v>
      </c>
      <c r="C13876" t="s">
        <v>821</v>
      </c>
      <c r="D13876" t="s">
        <v>822</v>
      </c>
      <c r="E13876" t="s">
        <v>823</v>
      </c>
      <c r="F13876" t="s">
        <v>862</v>
      </c>
      <c r="G13876" t="s">
        <v>863</v>
      </c>
      <c r="H13876" t="s">
        <v>1166</v>
      </c>
      <c r="I13876">
        <v>885</v>
      </c>
      <c r="J13876" t="s">
        <v>1167</v>
      </c>
      <c r="K13876" t="s">
        <v>828</v>
      </c>
      <c r="L13876" t="s">
        <v>247</v>
      </c>
      <c r="M13876">
        <v>0</v>
      </c>
      <c r="N13876">
        <v>0</v>
      </c>
      <c r="O13876">
        <v>0</v>
      </c>
      <c r="P13876">
        <v>0</v>
      </c>
      <c r="Q13876">
        <v>0</v>
      </c>
      <c r="R13876">
        <v>0</v>
      </c>
      <c r="S13876">
        <v>0</v>
      </c>
      <c r="T13876">
        <v>0</v>
      </c>
      <c r="U13876">
        <v>0</v>
      </c>
      <c r="V13876">
        <v>0</v>
      </c>
    </row>
    <row r="13877" spans="1:22" x14ac:dyDescent="0.3">
      <c r="A13877">
        <v>202223</v>
      </c>
      <c r="B13877" t="s">
        <v>820</v>
      </c>
      <c r="C13877" t="s">
        <v>821</v>
      </c>
      <c r="D13877" t="s">
        <v>822</v>
      </c>
      <c r="E13877" t="s">
        <v>823</v>
      </c>
      <c r="F13877" t="s">
        <v>862</v>
      </c>
      <c r="G13877" t="s">
        <v>863</v>
      </c>
      <c r="H13877" t="s">
        <v>1166</v>
      </c>
      <c r="I13877">
        <v>885</v>
      </c>
      <c r="J13877" t="s">
        <v>1167</v>
      </c>
      <c r="K13877" t="s">
        <v>828</v>
      </c>
      <c r="L13877" t="s">
        <v>247</v>
      </c>
      <c r="M13877">
        <v>0</v>
      </c>
      <c r="N13877">
        <v>0</v>
      </c>
      <c r="O13877">
        <v>0</v>
      </c>
      <c r="P13877">
        <v>0</v>
      </c>
      <c r="Q13877">
        <v>0</v>
      </c>
      <c r="R13877">
        <v>0</v>
      </c>
      <c r="S13877">
        <v>0</v>
      </c>
      <c r="T13877">
        <v>0</v>
      </c>
      <c r="U13877">
        <v>0</v>
      </c>
      <c r="V13877">
        <v>0</v>
      </c>
    </row>
    <row r="13878" spans="1:22" x14ac:dyDescent="0.3">
      <c r="A13878">
        <v>202324</v>
      </c>
      <c r="B13878" t="s">
        <v>820</v>
      </c>
      <c r="C13878" t="s">
        <v>821</v>
      </c>
      <c r="D13878" t="s">
        <v>822</v>
      </c>
      <c r="E13878" t="s">
        <v>823</v>
      </c>
      <c r="F13878" t="s">
        <v>862</v>
      </c>
      <c r="G13878" t="s">
        <v>863</v>
      </c>
      <c r="H13878" t="s">
        <v>1166</v>
      </c>
      <c r="I13878">
        <v>885</v>
      </c>
      <c r="J13878" t="s">
        <v>1167</v>
      </c>
      <c r="K13878" t="s">
        <v>828</v>
      </c>
      <c r="L13878" t="s">
        <v>247</v>
      </c>
      <c r="M13878">
        <v>0</v>
      </c>
      <c r="N13878">
        <v>0</v>
      </c>
      <c r="O13878">
        <v>0</v>
      </c>
      <c r="P13878">
        <v>0</v>
      </c>
      <c r="Q13878">
        <v>0</v>
      </c>
      <c r="R13878">
        <v>0</v>
      </c>
      <c r="S13878">
        <v>0</v>
      </c>
      <c r="T13878">
        <v>0</v>
      </c>
      <c r="U13878">
        <v>0</v>
      </c>
      <c r="V13878">
        <v>0</v>
      </c>
    </row>
    <row r="13879" spans="1:22" x14ac:dyDescent="0.3">
      <c r="A13879">
        <v>202122</v>
      </c>
      <c r="B13879" t="s">
        <v>820</v>
      </c>
      <c r="C13879" t="s">
        <v>821</v>
      </c>
      <c r="D13879" t="s">
        <v>822</v>
      </c>
      <c r="E13879" t="s">
        <v>823</v>
      </c>
      <c r="F13879" t="s">
        <v>862</v>
      </c>
      <c r="G13879" t="s">
        <v>863</v>
      </c>
      <c r="H13879" t="s">
        <v>1166</v>
      </c>
      <c r="I13879">
        <v>885</v>
      </c>
      <c r="J13879" t="s">
        <v>1167</v>
      </c>
      <c r="K13879" t="s">
        <v>828</v>
      </c>
      <c r="L13879" t="s">
        <v>833</v>
      </c>
      <c r="M13879">
        <v>34262404</v>
      </c>
      <c r="N13879">
        <v>101063152</v>
      </c>
      <c r="O13879">
        <v>39529630</v>
      </c>
      <c r="P13879">
        <v>36654219</v>
      </c>
      <c r="Q13879">
        <v>4125194</v>
      </c>
      <c r="R13879">
        <v>9330855</v>
      </c>
      <c r="S13879">
        <v>226129973</v>
      </c>
      <c r="T13879">
        <v>198509</v>
      </c>
      <c r="U13879">
        <v>225931463</v>
      </c>
      <c r="V13879" t="s">
        <v>834</v>
      </c>
    </row>
    <row r="13880" spans="1:22" x14ac:dyDescent="0.3">
      <c r="A13880">
        <v>202223</v>
      </c>
      <c r="B13880" t="s">
        <v>820</v>
      </c>
      <c r="C13880" t="s">
        <v>821</v>
      </c>
      <c r="D13880" t="s">
        <v>822</v>
      </c>
      <c r="E13880" t="s">
        <v>823</v>
      </c>
      <c r="F13880" t="s">
        <v>862</v>
      </c>
      <c r="G13880" t="s">
        <v>863</v>
      </c>
      <c r="H13880" t="s">
        <v>1166</v>
      </c>
      <c r="I13880">
        <v>885</v>
      </c>
      <c r="J13880" t="s">
        <v>1167</v>
      </c>
      <c r="K13880" t="s">
        <v>828</v>
      </c>
      <c r="L13880" t="s">
        <v>833</v>
      </c>
      <c r="M13880">
        <v>37440465</v>
      </c>
      <c r="N13880">
        <v>105307367</v>
      </c>
      <c r="O13880">
        <v>39327626</v>
      </c>
      <c r="P13880">
        <v>45300435</v>
      </c>
      <c r="Q13880">
        <v>4327052</v>
      </c>
      <c r="R13880">
        <v>13019809</v>
      </c>
      <c r="S13880">
        <v>246298911</v>
      </c>
      <c r="T13880">
        <v>653566</v>
      </c>
      <c r="U13880">
        <v>245645345</v>
      </c>
      <c r="V13880" t="s">
        <v>834</v>
      </c>
    </row>
    <row r="13881" spans="1:22" x14ac:dyDescent="0.3">
      <c r="A13881">
        <v>202324</v>
      </c>
      <c r="B13881" t="s">
        <v>820</v>
      </c>
      <c r="C13881" t="s">
        <v>821</v>
      </c>
      <c r="D13881" t="s">
        <v>822</v>
      </c>
      <c r="E13881" t="s">
        <v>823</v>
      </c>
      <c r="F13881" t="s">
        <v>862</v>
      </c>
      <c r="G13881" t="s">
        <v>863</v>
      </c>
      <c r="H13881" t="s">
        <v>1166</v>
      </c>
      <c r="I13881">
        <v>885</v>
      </c>
      <c r="J13881" t="s">
        <v>1167</v>
      </c>
      <c r="K13881" t="s">
        <v>828</v>
      </c>
      <c r="L13881" t="s">
        <v>833</v>
      </c>
      <c r="M13881">
        <v>37061395</v>
      </c>
      <c r="N13881">
        <v>116538125</v>
      </c>
      <c r="O13881">
        <v>34972210</v>
      </c>
      <c r="P13881">
        <v>56509674</v>
      </c>
      <c r="Q13881">
        <v>5090535</v>
      </c>
      <c r="R13881">
        <v>16067300</v>
      </c>
      <c r="S13881">
        <v>267759459</v>
      </c>
      <c r="T13881">
        <v>483399</v>
      </c>
      <c r="U13881">
        <v>267276060</v>
      </c>
      <c r="V13881" t="s">
        <v>834</v>
      </c>
    </row>
    <row r="13882" spans="1:22" x14ac:dyDescent="0.3">
      <c r="A13882">
        <v>202122</v>
      </c>
      <c r="B13882" t="s">
        <v>820</v>
      </c>
      <c r="C13882" t="s">
        <v>821</v>
      </c>
      <c r="D13882" t="s">
        <v>822</v>
      </c>
      <c r="E13882" t="s">
        <v>823</v>
      </c>
      <c r="F13882" t="s">
        <v>862</v>
      </c>
      <c r="G13882" t="s">
        <v>863</v>
      </c>
      <c r="H13882" t="s">
        <v>1166</v>
      </c>
      <c r="I13882">
        <v>885</v>
      </c>
      <c r="J13882" t="s">
        <v>1167</v>
      </c>
      <c r="K13882" t="s">
        <v>835</v>
      </c>
      <c r="L13882" t="s">
        <v>836</v>
      </c>
      <c r="M13882" t="s">
        <v>829</v>
      </c>
      <c r="N13882" t="s">
        <v>829</v>
      </c>
      <c r="O13882" t="s">
        <v>829</v>
      </c>
      <c r="P13882" t="s">
        <v>829</v>
      </c>
      <c r="Q13882" t="s">
        <v>829</v>
      </c>
      <c r="R13882" t="s">
        <v>829</v>
      </c>
      <c r="S13882">
        <v>219738444</v>
      </c>
      <c r="T13882" t="s">
        <v>829</v>
      </c>
      <c r="U13882" t="s">
        <v>829</v>
      </c>
      <c r="V13882" t="s">
        <v>834</v>
      </c>
    </row>
    <row r="13883" spans="1:22" x14ac:dyDescent="0.3">
      <c r="A13883">
        <v>202223</v>
      </c>
      <c r="B13883" t="s">
        <v>820</v>
      </c>
      <c r="C13883" t="s">
        <v>821</v>
      </c>
      <c r="D13883" t="s">
        <v>822</v>
      </c>
      <c r="E13883" t="s">
        <v>823</v>
      </c>
      <c r="F13883" t="s">
        <v>862</v>
      </c>
      <c r="G13883" t="s">
        <v>863</v>
      </c>
      <c r="H13883" t="s">
        <v>1166</v>
      </c>
      <c r="I13883">
        <v>885</v>
      </c>
      <c r="J13883" t="s">
        <v>1167</v>
      </c>
      <c r="K13883" t="s">
        <v>835</v>
      </c>
      <c r="L13883" t="s">
        <v>836</v>
      </c>
      <c r="M13883" t="s">
        <v>829</v>
      </c>
      <c r="N13883" t="s">
        <v>829</v>
      </c>
      <c r="O13883" t="s">
        <v>829</v>
      </c>
      <c r="P13883" t="s">
        <v>829</v>
      </c>
      <c r="Q13883" t="s">
        <v>829</v>
      </c>
      <c r="R13883" t="s">
        <v>829</v>
      </c>
      <c r="S13883">
        <v>234506632</v>
      </c>
      <c r="T13883" t="s">
        <v>829</v>
      </c>
      <c r="U13883" t="s">
        <v>829</v>
      </c>
      <c r="V13883" t="s">
        <v>834</v>
      </c>
    </row>
    <row r="13884" spans="1:22" x14ac:dyDescent="0.3">
      <c r="A13884">
        <v>202324</v>
      </c>
      <c r="B13884" t="s">
        <v>820</v>
      </c>
      <c r="C13884" t="s">
        <v>821</v>
      </c>
      <c r="D13884" t="s">
        <v>822</v>
      </c>
      <c r="E13884" t="s">
        <v>823</v>
      </c>
      <c r="F13884" t="s">
        <v>862</v>
      </c>
      <c r="G13884" t="s">
        <v>863</v>
      </c>
      <c r="H13884" t="s">
        <v>1166</v>
      </c>
      <c r="I13884">
        <v>885</v>
      </c>
      <c r="J13884" t="s">
        <v>1167</v>
      </c>
      <c r="K13884" t="s">
        <v>835</v>
      </c>
      <c r="L13884" t="s">
        <v>836</v>
      </c>
      <c r="M13884" t="s">
        <v>829</v>
      </c>
      <c r="N13884" t="s">
        <v>829</v>
      </c>
      <c r="O13884" t="s">
        <v>829</v>
      </c>
      <c r="P13884" t="s">
        <v>829</v>
      </c>
      <c r="Q13884" t="s">
        <v>829</v>
      </c>
      <c r="R13884" t="s">
        <v>829</v>
      </c>
      <c r="S13884">
        <v>243911682</v>
      </c>
      <c r="T13884" t="s">
        <v>829</v>
      </c>
      <c r="U13884" t="s">
        <v>829</v>
      </c>
      <c r="V13884" t="s">
        <v>834</v>
      </c>
    </row>
    <row r="13885" spans="1:22" x14ac:dyDescent="0.3">
      <c r="A13885">
        <v>202122</v>
      </c>
      <c r="B13885" t="s">
        <v>820</v>
      </c>
      <c r="C13885" t="s">
        <v>821</v>
      </c>
      <c r="D13885" t="s">
        <v>822</v>
      </c>
      <c r="E13885" t="s">
        <v>823</v>
      </c>
      <c r="F13885" t="s">
        <v>862</v>
      </c>
      <c r="G13885" t="s">
        <v>863</v>
      </c>
      <c r="H13885" t="s">
        <v>1166</v>
      </c>
      <c r="I13885">
        <v>885</v>
      </c>
      <c r="J13885" t="s">
        <v>1167</v>
      </c>
      <c r="K13885" t="s">
        <v>835</v>
      </c>
      <c r="L13885" t="s">
        <v>837</v>
      </c>
      <c r="M13885" t="s">
        <v>829</v>
      </c>
      <c r="N13885" t="s">
        <v>829</v>
      </c>
      <c r="O13885" t="s">
        <v>829</v>
      </c>
      <c r="P13885" t="s">
        <v>829</v>
      </c>
      <c r="Q13885" t="s">
        <v>829</v>
      </c>
      <c r="R13885" t="s">
        <v>829</v>
      </c>
      <c r="S13885">
        <v>0</v>
      </c>
      <c r="T13885" t="s">
        <v>829</v>
      </c>
      <c r="U13885" t="s">
        <v>829</v>
      </c>
      <c r="V13885" t="s">
        <v>834</v>
      </c>
    </row>
    <row r="13886" spans="1:22" x14ac:dyDescent="0.3">
      <c r="A13886">
        <v>202223</v>
      </c>
      <c r="B13886" t="s">
        <v>820</v>
      </c>
      <c r="C13886" t="s">
        <v>821</v>
      </c>
      <c r="D13886" t="s">
        <v>822</v>
      </c>
      <c r="E13886" t="s">
        <v>823</v>
      </c>
      <c r="F13886" t="s">
        <v>862</v>
      </c>
      <c r="G13886" t="s">
        <v>863</v>
      </c>
      <c r="H13886" t="s">
        <v>1166</v>
      </c>
      <c r="I13886">
        <v>885</v>
      </c>
      <c r="J13886" t="s">
        <v>1167</v>
      </c>
      <c r="K13886" t="s">
        <v>835</v>
      </c>
      <c r="L13886" t="s">
        <v>837</v>
      </c>
      <c r="M13886" t="s">
        <v>829</v>
      </c>
      <c r="N13886" t="s">
        <v>829</v>
      </c>
      <c r="O13886" t="s">
        <v>829</v>
      </c>
      <c r="P13886" t="s">
        <v>829</v>
      </c>
      <c r="Q13886" t="s">
        <v>829</v>
      </c>
      <c r="R13886" t="s">
        <v>829</v>
      </c>
      <c r="S13886">
        <v>434604</v>
      </c>
      <c r="T13886" t="s">
        <v>829</v>
      </c>
      <c r="U13886" t="s">
        <v>829</v>
      </c>
      <c r="V13886">
        <v>0</v>
      </c>
    </row>
    <row r="13887" spans="1:22" x14ac:dyDescent="0.3">
      <c r="A13887">
        <v>202324</v>
      </c>
      <c r="B13887" t="s">
        <v>820</v>
      </c>
      <c r="C13887" t="s">
        <v>821</v>
      </c>
      <c r="D13887" t="s">
        <v>822</v>
      </c>
      <c r="E13887" t="s">
        <v>823</v>
      </c>
      <c r="F13887" t="s">
        <v>862</v>
      </c>
      <c r="G13887" t="s">
        <v>863</v>
      </c>
      <c r="H13887" t="s">
        <v>1166</v>
      </c>
      <c r="I13887">
        <v>885</v>
      </c>
      <c r="J13887" t="s">
        <v>1167</v>
      </c>
      <c r="K13887" t="s">
        <v>835</v>
      </c>
      <c r="L13887" t="s">
        <v>837</v>
      </c>
      <c r="M13887" t="s">
        <v>829</v>
      </c>
      <c r="N13887" t="s">
        <v>829</v>
      </c>
      <c r="O13887" t="s">
        <v>829</v>
      </c>
      <c r="P13887" t="s">
        <v>829</v>
      </c>
      <c r="Q13887" t="s">
        <v>829</v>
      </c>
      <c r="R13887" t="s">
        <v>829</v>
      </c>
      <c r="S13887">
        <v>-1584245</v>
      </c>
      <c r="T13887" t="s">
        <v>829</v>
      </c>
      <c r="U13887" t="s">
        <v>829</v>
      </c>
      <c r="V13887">
        <v>0</v>
      </c>
    </row>
    <row r="13888" spans="1:22" x14ac:dyDescent="0.3">
      <c r="A13888">
        <v>202122</v>
      </c>
      <c r="B13888" t="s">
        <v>820</v>
      </c>
      <c r="C13888" t="s">
        <v>821</v>
      </c>
      <c r="D13888" t="s">
        <v>822</v>
      </c>
      <c r="E13888" t="s">
        <v>823</v>
      </c>
      <c r="F13888" t="s">
        <v>862</v>
      </c>
      <c r="G13888" t="s">
        <v>863</v>
      </c>
      <c r="H13888" t="s">
        <v>1166</v>
      </c>
      <c r="I13888">
        <v>885</v>
      </c>
      <c r="J13888" t="s">
        <v>1167</v>
      </c>
      <c r="K13888" t="s">
        <v>835</v>
      </c>
      <c r="L13888" t="s">
        <v>838</v>
      </c>
      <c r="M13888" t="s">
        <v>829</v>
      </c>
      <c r="N13888" t="s">
        <v>829</v>
      </c>
      <c r="O13888" t="s">
        <v>829</v>
      </c>
      <c r="P13888" t="s">
        <v>829</v>
      </c>
      <c r="Q13888" t="s">
        <v>829</v>
      </c>
      <c r="R13888" t="s">
        <v>829</v>
      </c>
      <c r="S13888">
        <v>-6473905</v>
      </c>
      <c r="T13888" t="s">
        <v>829</v>
      </c>
      <c r="U13888" t="s">
        <v>829</v>
      </c>
      <c r="V13888" t="s">
        <v>834</v>
      </c>
    </row>
    <row r="13889" spans="1:22" x14ac:dyDescent="0.3">
      <c r="A13889">
        <v>202223</v>
      </c>
      <c r="B13889" t="s">
        <v>820</v>
      </c>
      <c r="C13889" t="s">
        <v>821</v>
      </c>
      <c r="D13889" t="s">
        <v>822</v>
      </c>
      <c r="E13889" t="s">
        <v>823</v>
      </c>
      <c r="F13889" t="s">
        <v>862</v>
      </c>
      <c r="G13889" t="s">
        <v>863</v>
      </c>
      <c r="H13889" t="s">
        <v>1166</v>
      </c>
      <c r="I13889">
        <v>885</v>
      </c>
      <c r="J13889" t="s">
        <v>1167</v>
      </c>
      <c r="K13889" t="s">
        <v>835</v>
      </c>
      <c r="L13889" t="s">
        <v>838</v>
      </c>
      <c r="M13889" t="s">
        <v>829</v>
      </c>
      <c r="N13889" t="s">
        <v>829</v>
      </c>
      <c r="O13889" t="s">
        <v>829</v>
      </c>
      <c r="P13889" t="s">
        <v>829</v>
      </c>
      <c r="Q13889" t="s">
        <v>829</v>
      </c>
      <c r="R13889" t="s">
        <v>829</v>
      </c>
      <c r="S13889">
        <v>-11284742</v>
      </c>
      <c r="T13889" t="s">
        <v>829</v>
      </c>
      <c r="U13889" t="s">
        <v>829</v>
      </c>
      <c r="V13889" t="s">
        <v>834</v>
      </c>
    </row>
    <row r="13890" spans="1:22" x14ac:dyDescent="0.3">
      <c r="A13890">
        <v>202324</v>
      </c>
      <c r="B13890" t="s">
        <v>820</v>
      </c>
      <c r="C13890" t="s">
        <v>821</v>
      </c>
      <c r="D13890" t="s">
        <v>822</v>
      </c>
      <c r="E13890" t="s">
        <v>823</v>
      </c>
      <c r="F13890" t="s">
        <v>862</v>
      </c>
      <c r="G13890" t="s">
        <v>863</v>
      </c>
      <c r="H13890" t="s">
        <v>1166</v>
      </c>
      <c r="I13890">
        <v>885</v>
      </c>
      <c r="J13890" t="s">
        <v>1167</v>
      </c>
      <c r="K13890" t="s">
        <v>835</v>
      </c>
      <c r="L13890" t="s">
        <v>838</v>
      </c>
      <c r="M13890" t="s">
        <v>829</v>
      </c>
      <c r="N13890" t="s">
        <v>829</v>
      </c>
      <c r="O13890" t="s">
        <v>829</v>
      </c>
      <c r="P13890" t="s">
        <v>829</v>
      </c>
      <c r="Q13890" t="s">
        <v>829</v>
      </c>
      <c r="R13890" t="s">
        <v>829</v>
      </c>
      <c r="S13890">
        <v>-20280448</v>
      </c>
      <c r="T13890" t="s">
        <v>829</v>
      </c>
      <c r="U13890" t="s">
        <v>829</v>
      </c>
      <c r="V13890" t="s">
        <v>834</v>
      </c>
    </row>
    <row r="13891" spans="1:22" x14ac:dyDescent="0.3">
      <c r="A13891">
        <v>202122</v>
      </c>
      <c r="B13891" t="s">
        <v>820</v>
      </c>
      <c r="C13891" t="s">
        <v>821</v>
      </c>
      <c r="D13891" t="s">
        <v>822</v>
      </c>
      <c r="E13891" t="s">
        <v>823</v>
      </c>
      <c r="F13891" t="s">
        <v>862</v>
      </c>
      <c r="G13891" t="s">
        <v>863</v>
      </c>
      <c r="H13891" t="s">
        <v>1166</v>
      </c>
      <c r="I13891">
        <v>885</v>
      </c>
      <c r="J13891" t="s">
        <v>1167</v>
      </c>
      <c r="K13891" t="s">
        <v>835</v>
      </c>
      <c r="L13891" t="s">
        <v>839</v>
      </c>
      <c r="M13891" t="s">
        <v>829</v>
      </c>
      <c r="N13891" t="s">
        <v>829</v>
      </c>
      <c r="O13891" t="s">
        <v>829</v>
      </c>
      <c r="P13891" t="s">
        <v>829</v>
      </c>
      <c r="Q13891" t="s">
        <v>829</v>
      </c>
      <c r="R13891" t="s">
        <v>829</v>
      </c>
      <c r="S13891">
        <v>11284746</v>
      </c>
      <c r="T13891" t="s">
        <v>829</v>
      </c>
      <c r="U13891" t="s">
        <v>829</v>
      </c>
      <c r="V13891" t="s">
        <v>834</v>
      </c>
    </row>
    <row r="13892" spans="1:22" x14ac:dyDescent="0.3">
      <c r="A13892">
        <v>202223</v>
      </c>
      <c r="B13892" t="s">
        <v>820</v>
      </c>
      <c r="C13892" t="s">
        <v>821</v>
      </c>
      <c r="D13892" t="s">
        <v>822</v>
      </c>
      <c r="E13892" t="s">
        <v>823</v>
      </c>
      <c r="F13892" t="s">
        <v>862</v>
      </c>
      <c r="G13892" t="s">
        <v>863</v>
      </c>
      <c r="H13892" t="s">
        <v>1166</v>
      </c>
      <c r="I13892">
        <v>885</v>
      </c>
      <c r="J13892" t="s">
        <v>1167</v>
      </c>
      <c r="K13892" t="s">
        <v>835</v>
      </c>
      <c r="L13892" t="s">
        <v>839</v>
      </c>
      <c r="M13892" t="s">
        <v>829</v>
      </c>
      <c r="N13892" t="s">
        <v>829</v>
      </c>
      <c r="O13892" t="s">
        <v>829</v>
      </c>
      <c r="P13892" t="s">
        <v>829</v>
      </c>
      <c r="Q13892" t="s">
        <v>829</v>
      </c>
      <c r="R13892" t="s">
        <v>829</v>
      </c>
      <c r="S13892">
        <v>20280448</v>
      </c>
      <c r="T13892" t="s">
        <v>829</v>
      </c>
      <c r="U13892" t="s">
        <v>829</v>
      </c>
      <c r="V13892" t="s">
        <v>834</v>
      </c>
    </row>
    <row r="13893" spans="1:22" x14ac:dyDescent="0.3">
      <c r="A13893">
        <v>202324</v>
      </c>
      <c r="B13893" t="s">
        <v>820</v>
      </c>
      <c r="C13893" t="s">
        <v>821</v>
      </c>
      <c r="D13893" t="s">
        <v>822</v>
      </c>
      <c r="E13893" t="s">
        <v>823</v>
      </c>
      <c r="F13893" t="s">
        <v>862</v>
      </c>
      <c r="G13893" t="s">
        <v>863</v>
      </c>
      <c r="H13893" t="s">
        <v>1166</v>
      </c>
      <c r="I13893">
        <v>885</v>
      </c>
      <c r="J13893" t="s">
        <v>1167</v>
      </c>
      <c r="K13893" t="s">
        <v>835</v>
      </c>
      <c r="L13893" t="s">
        <v>839</v>
      </c>
      <c r="M13893" t="s">
        <v>829</v>
      </c>
      <c r="N13893" t="s">
        <v>829</v>
      </c>
      <c r="O13893" t="s">
        <v>829</v>
      </c>
      <c r="P13893" t="s">
        <v>829</v>
      </c>
      <c r="Q13893" t="s">
        <v>829</v>
      </c>
      <c r="R13893" t="s">
        <v>829</v>
      </c>
      <c r="S13893">
        <v>43581487</v>
      </c>
      <c r="T13893" t="s">
        <v>829</v>
      </c>
      <c r="U13893" t="s">
        <v>829</v>
      </c>
      <c r="V13893" t="s">
        <v>834</v>
      </c>
    </row>
    <row r="13894" spans="1:22" x14ac:dyDescent="0.3">
      <c r="A13894">
        <v>202122</v>
      </c>
      <c r="B13894" t="s">
        <v>820</v>
      </c>
      <c r="C13894" t="s">
        <v>821</v>
      </c>
      <c r="D13894" t="s">
        <v>822</v>
      </c>
      <c r="E13894" t="s">
        <v>823</v>
      </c>
      <c r="F13894" t="s">
        <v>862</v>
      </c>
      <c r="G13894" t="s">
        <v>863</v>
      </c>
      <c r="H13894" t="s">
        <v>1166</v>
      </c>
      <c r="I13894">
        <v>885</v>
      </c>
      <c r="J13894" t="s">
        <v>1167</v>
      </c>
      <c r="K13894" t="s">
        <v>835</v>
      </c>
      <c r="L13894" t="s">
        <v>840</v>
      </c>
      <c r="M13894" t="s">
        <v>829</v>
      </c>
      <c r="N13894" t="s">
        <v>829</v>
      </c>
      <c r="O13894" t="s">
        <v>829</v>
      </c>
      <c r="P13894" t="s">
        <v>829</v>
      </c>
      <c r="Q13894" t="s">
        <v>829</v>
      </c>
      <c r="R13894" t="s">
        <v>829</v>
      </c>
      <c r="S13894">
        <v>0</v>
      </c>
      <c r="T13894" t="s">
        <v>829</v>
      </c>
      <c r="U13894" t="s">
        <v>829</v>
      </c>
      <c r="V13894" t="s">
        <v>834</v>
      </c>
    </row>
    <row r="13895" spans="1:22" x14ac:dyDescent="0.3">
      <c r="A13895">
        <v>202223</v>
      </c>
      <c r="B13895" t="s">
        <v>820</v>
      </c>
      <c r="C13895" t="s">
        <v>821</v>
      </c>
      <c r="D13895" t="s">
        <v>822</v>
      </c>
      <c r="E13895" t="s">
        <v>823</v>
      </c>
      <c r="F13895" t="s">
        <v>862</v>
      </c>
      <c r="G13895" t="s">
        <v>863</v>
      </c>
      <c r="H13895" t="s">
        <v>1166</v>
      </c>
      <c r="I13895">
        <v>885</v>
      </c>
      <c r="J13895" t="s">
        <v>1167</v>
      </c>
      <c r="K13895" t="s">
        <v>835</v>
      </c>
      <c r="L13895" t="s">
        <v>840</v>
      </c>
      <c r="M13895" t="s">
        <v>829</v>
      </c>
      <c r="N13895" t="s">
        <v>829</v>
      </c>
      <c r="O13895" t="s">
        <v>829</v>
      </c>
      <c r="P13895" t="s">
        <v>829</v>
      </c>
      <c r="Q13895" t="s">
        <v>829</v>
      </c>
      <c r="R13895" t="s">
        <v>829</v>
      </c>
      <c r="S13895">
        <v>0</v>
      </c>
      <c r="T13895" t="s">
        <v>829</v>
      </c>
      <c r="U13895" t="s">
        <v>829</v>
      </c>
      <c r="V13895" t="s">
        <v>834</v>
      </c>
    </row>
    <row r="13896" spans="1:22" x14ac:dyDescent="0.3">
      <c r="A13896">
        <v>202324</v>
      </c>
      <c r="B13896" t="s">
        <v>820</v>
      </c>
      <c r="C13896" t="s">
        <v>821</v>
      </c>
      <c r="D13896" t="s">
        <v>822</v>
      </c>
      <c r="E13896" t="s">
        <v>823</v>
      </c>
      <c r="F13896" t="s">
        <v>862</v>
      </c>
      <c r="G13896" t="s">
        <v>863</v>
      </c>
      <c r="H13896" t="s">
        <v>1166</v>
      </c>
      <c r="I13896">
        <v>885</v>
      </c>
      <c r="J13896" t="s">
        <v>1167</v>
      </c>
      <c r="K13896" t="s">
        <v>835</v>
      </c>
      <c r="L13896" t="s">
        <v>840</v>
      </c>
      <c r="M13896" t="s">
        <v>829</v>
      </c>
      <c r="N13896" t="s">
        <v>829</v>
      </c>
      <c r="O13896" t="s">
        <v>829</v>
      </c>
      <c r="P13896" t="s">
        <v>829</v>
      </c>
      <c r="Q13896" t="s">
        <v>829</v>
      </c>
      <c r="R13896" t="s">
        <v>829</v>
      </c>
      <c r="S13896">
        <v>0</v>
      </c>
      <c r="T13896" t="s">
        <v>829</v>
      </c>
      <c r="U13896" t="s">
        <v>829</v>
      </c>
      <c r="V13896" t="s">
        <v>834</v>
      </c>
    </row>
    <row r="13897" spans="1:22" x14ac:dyDescent="0.3">
      <c r="A13897">
        <v>202122</v>
      </c>
      <c r="B13897" t="s">
        <v>820</v>
      </c>
      <c r="C13897" t="s">
        <v>821</v>
      </c>
      <c r="D13897" t="s">
        <v>822</v>
      </c>
      <c r="E13897" t="s">
        <v>823</v>
      </c>
      <c r="F13897" t="s">
        <v>862</v>
      </c>
      <c r="G13897" t="s">
        <v>863</v>
      </c>
      <c r="H13897" t="s">
        <v>1166</v>
      </c>
      <c r="I13897">
        <v>885</v>
      </c>
      <c r="J13897" t="s">
        <v>1167</v>
      </c>
      <c r="K13897" t="s">
        <v>835</v>
      </c>
      <c r="L13897" t="s">
        <v>841</v>
      </c>
      <c r="M13897" t="s">
        <v>829</v>
      </c>
      <c r="N13897" t="s">
        <v>829</v>
      </c>
      <c r="O13897" t="s">
        <v>829</v>
      </c>
      <c r="P13897" t="s">
        <v>829</v>
      </c>
      <c r="Q13897" t="s">
        <v>829</v>
      </c>
      <c r="R13897" t="s">
        <v>829</v>
      </c>
      <c r="S13897">
        <v>225931463</v>
      </c>
      <c r="T13897" t="s">
        <v>829</v>
      </c>
      <c r="U13897" t="s">
        <v>829</v>
      </c>
      <c r="V13897" t="s">
        <v>834</v>
      </c>
    </row>
    <row r="13898" spans="1:22" x14ac:dyDescent="0.3">
      <c r="A13898">
        <v>202223</v>
      </c>
      <c r="B13898" t="s">
        <v>820</v>
      </c>
      <c r="C13898" t="s">
        <v>821</v>
      </c>
      <c r="D13898" t="s">
        <v>822</v>
      </c>
      <c r="E13898" t="s">
        <v>823</v>
      </c>
      <c r="F13898" t="s">
        <v>862</v>
      </c>
      <c r="G13898" t="s">
        <v>863</v>
      </c>
      <c r="H13898" t="s">
        <v>1166</v>
      </c>
      <c r="I13898">
        <v>885</v>
      </c>
      <c r="J13898" t="s">
        <v>1167</v>
      </c>
      <c r="K13898" t="s">
        <v>835</v>
      </c>
      <c r="L13898" t="s">
        <v>841</v>
      </c>
      <c r="M13898" t="s">
        <v>829</v>
      </c>
      <c r="N13898" t="s">
        <v>829</v>
      </c>
      <c r="O13898" t="s">
        <v>829</v>
      </c>
      <c r="P13898" t="s">
        <v>829</v>
      </c>
      <c r="Q13898" t="s">
        <v>829</v>
      </c>
      <c r="R13898" t="s">
        <v>829</v>
      </c>
      <c r="S13898">
        <v>245645349</v>
      </c>
      <c r="T13898" t="s">
        <v>829</v>
      </c>
      <c r="U13898" t="s">
        <v>829</v>
      </c>
      <c r="V13898" t="s">
        <v>834</v>
      </c>
    </row>
    <row r="13899" spans="1:22" x14ac:dyDescent="0.3">
      <c r="A13899">
        <v>202324</v>
      </c>
      <c r="B13899" t="s">
        <v>820</v>
      </c>
      <c r="C13899" t="s">
        <v>821</v>
      </c>
      <c r="D13899" t="s">
        <v>822</v>
      </c>
      <c r="E13899" t="s">
        <v>823</v>
      </c>
      <c r="F13899" t="s">
        <v>862</v>
      </c>
      <c r="G13899" t="s">
        <v>863</v>
      </c>
      <c r="H13899" t="s">
        <v>1166</v>
      </c>
      <c r="I13899">
        <v>885</v>
      </c>
      <c r="J13899" t="s">
        <v>1167</v>
      </c>
      <c r="K13899" t="s">
        <v>835</v>
      </c>
      <c r="L13899" t="s">
        <v>841</v>
      </c>
      <c r="M13899" t="s">
        <v>829</v>
      </c>
      <c r="N13899" t="s">
        <v>829</v>
      </c>
      <c r="O13899" t="s">
        <v>829</v>
      </c>
      <c r="P13899" t="s">
        <v>829</v>
      </c>
      <c r="Q13899" t="s">
        <v>829</v>
      </c>
      <c r="R13899" t="s">
        <v>829</v>
      </c>
      <c r="S13899">
        <v>267276060</v>
      </c>
      <c r="T13899" t="s">
        <v>829</v>
      </c>
      <c r="U13899" t="s">
        <v>829</v>
      </c>
      <c r="V13899" t="s">
        <v>834</v>
      </c>
    </row>
    <row r="13900" spans="1:22" x14ac:dyDescent="0.3">
      <c r="A13900">
        <v>202122</v>
      </c>
      <c r="B13900" t="s">
        <v>820</v>
      </c>
      <c r="C13900" t="s">
        <v>821</v>
      </c>
      <c r="D13900" t="s">
        <v>822</v>
      </c>
      <c r="E13900" t="s">
        <v>823</v>
      </c>
      <c r="F13900" t="s">
        <v>862</v>
      </c>
      <c r="G13900" t="s">
        <v>863</v>
      </c>
      <c r="H13900" t="s">
        <v>1166</v>
      </c>
      <c r="I13900">
        <v>885</v>
      </c>
      <c r="J13900" t="s">
        <v>1167</v>
      </c>
      <c r="K13900" t="s">
        <v>842</v>
      </c>
      <c r="L13900" t="s">
        <v>238</v>
      </c>
      <c r="M13900" t="s">
        <v>829</v>
      </c>
      <c r="N13900" t="s">
        <v>829</v>
      </c>
      <c r="O13900" t="s">
        <v>829</v>
      </c>
      <c r="P13900" t="s">
        <v>829</v>
      </c>
      <c r="Q13900" t="s">
        <v>829</v>
      </c>
      <c r="R13900" t="s">
        <v>829</v>
      </c>
      <c r="S13900">
        <v>928813</v>
      </c>
      <c r="T13900">
        <v>127366</v>
      </c>
      <c r="U13900">
        <v>801447</v>
      </c>
      <c r="V13900">
        <v>9</v>
      </c>
    </row>
    <row r="13901" spans="1:22" x14ac:dyDescent="0.3">
      <c r="A13901">
        <v>202223</v>
      </c>
      <c r="B13901" t="s">
        <v>820</v>
      </c>
      <c r="C13901" t="s">
        <v>821</v>
      </c>
      <c r="D13901" t="s">
        <v>822</v>
      </c>
      <c r="E13901" t="s">
        <v>823</v>
      </c>
      <c r="F13901" t="s">
        <v>862</v>
      </c>
      <c r="G13901" t="s">
        <v>863</v>
      </c>
      <c r="H13901" t="s">
        <v>1166</v>
      </c>
      <c r="I13901">
        <v>885</v>
      </c>
      <c r="J13901" t="s">
        <v>1167</v>
      </c>
      <c r="K13901" t="s">
        <v>842</v>
      </c>
      <c r="L13901" t="s">
        <v>238</v>
      </c>
      <c r="M13901" t="s">
        <v>829</v>
      </c>
      <c r="N13901" t="s">
        <v>829</v>
      </c>
      <c r="O13901" t="s">
        <v>829</v>
      </c>
      <c r="P13901" t="s">
        <v>829</v>
      </c>
      <c r="Q13901" t="s">
        <v>829</v>
      </c>
      <c r="R13901" t="s">
        <v>829</v>
      </c>
      <c r="S13901">
        <v>1330848</v>
      </c>
      <c r="T13901">
        <v>303802</v>
      </c>
      <c r="U13901">
        <v>1027046</v>
      </c>
      <c r="V13901">
        <v>12</v>
      </c>
    </row>
    <row r="13902" spans="1:22" x14ac:dyDescent="0.3">
      <c r="A13902">
        <v>202324</v>
      </c>
      <c r="B13902" t="s">
        <v>820</v>
      </c>
      <c r="C13902" t="s">
        <v>821</v>
      </c>
      <c r="D13902" t="s">
        <v>822</v>
      </c>
      <c r="E13902" t="s">
        <v>823</v>
      </c>
      <c r="F13902" t="s">
        <v>862</v>
      </c>
      <c r="G13902" t="s">
        <v>863</v>
      </c>
      <c r="H13902" t="s">
        <v>1166</v>
      </c>
      <c r="I13902">
        <v>885</v>
      </c>
      <c r="J13902" t="s">
        <v>1167</v>
      </c>
      <c r="K13902" t="s">
        <v>842</v>
      </c>
      <c r="L13902" t="s">
        <v>238</v>
      </c>
      <c r="M13902" t="s">
        <v>829</v>
      </c>
      <c r="N13902" t="s">
        <v>829</v>
      </c>
      <c r="O13902" t="s">
        <v>829</v>
      </c>
      <c r="P13902" t="s">
        <v>829</v>
      </c>
      <c r="Q13902" t="s">
        <v>829</v>
      </c>
      <c r="R13902" t="s">
        <v>829</v>
      </c>
      <c r="S13902">
        <v>1777448</v>
      </c>
      <c r="T13902">
        <v>443275</v>
      </c>
      <c r="U13902">
        <v>1334173</v>
      </c>
      <c r="V13902">
        <v>15</v>
      </c>
    </row>
    <row r="13903" spans="1:22" x14ac:dyDescent="0.3">
      <c r="A13903">
        <v>202122</v>
      </c>
      <c r="B13903" t="s">
        <v>820</v>
      </c>
      <c r="C13903" t="s">
        <v>821</v>
      </c>
      <c r="D13903" t="s">
        <v>822</v>
      </c>
      <c r="E13903" t="s">
        <v>823</v>
      </c>
      <c r="F13903" t="s">
        <v>862</v>
      </c>
      <c r="G13903" t="s">
        <v>863</v>
      </c>
      <c r="H13903" t="s">
        <v>1166</v>
      </c>
      <c r="I13903">
        <v>885</v>
      </c>
      <c r="J13903" t="s">
        <v>1167</v>
      </c>
      <c r="K13903" t="s">
        <v>842</v>
      </c>
      <c r="L13903" t="s">
        <v>240</v>
      </c>
      <c r="M13903" t="s">
        <v>829</v>
      </c>
      <c r="N13903" t="s">
        <v>829</v>
      </c>
      <c r="O13903" t="s">
        <v>829</v>
      </c>
      <c r="P13903" t="s">
        <v>829</v>
      </c>
      <c r="Q13903" t="s">
        <v>829</v>
      </c>
      <c r="R13903" t="s">
        <v>829</v>
      </c>
      <c r="S13903">
        <v>6037103</v>
      </c>
      <c r="T13903">
        <v>728391</v>
      </c>
      <c r="U13903">
        <v>5308712</v>
      </c>
      <c r="V13903">
        <v>61</v>
      </c>
    </row>
    <row r="13904" spans="1:22" x14ac:dyDescent="0.3">
      <c r="A13904">
        <v>202223</v>
      </c>
      <c r="B13904" t="s">
        <v>820</v>
      </c>
      <c r="C13904" t="s">
        <v>821</v>
      </c>
      <c r="D13904" t="s">
        <v>822</v>
      </c>
      <c r="E13904" t="s">
        <v>823</v>
      </c>
      <c r="F13904" t="s">
        <v>862</v>
      </c>
      <c r="G13904" t="s">
        <v>863</v>
      </c>
      <c r="H13904" t="s">
        <v>1166</v>
      </c>
      <c r="I13904">
        <v>885</v>
      </c>
      <c r="J13904" t="s">
        <v>1167</v>
      </c>
      <c r="K13904" t="s">
        <v>842</v>
      </c>
      <c r="L13904" t="s">
        <v>240</v>
      </c>
      <c r="M13904" t="s">
        <v>829</v>
      </c>
      <c r="N13904" t="s">
        <v>829</v>
      </c>
      <c r="O13904" t="s">
        <v>829</v>
      </c>
      <c r="P13904" t="s">
        <v>829</v>
      </c>
      <c r="Q13904" t="s">
        <v>829</v>
      </c>
      <c r="R13904" t="s">
        <v>829</v>
      </c>
      <c r="S13904">
        <v>6461800</v>
      </c>
      <c r="T13904">
        <v>790120</v>
      </c>
      <c r="U13904">
        <v>5671681</v>
      </c>
      <c r="V13904">
        <v>65</v>
      </c>
    </row>
    <row r="13905" spans="1:22" x14ac:dyDescent="0.3">
      <c r="A13905">
        <v>202324</v>
      </c>
      <c r="B13905" t="s">
        <v>820</v>
      </c>
      <c r="C13905" t="s">
        <v>821</v>
      </c>
      <c r="D13905" t="s">
        <v>822</v>
      </c>
      <c r="E13905" t="s">
        <v>823</v>
      </c>
      <c r="F13905" t="s">
        <v>862</v>
      </c>
      <c r="G13905" t="s">
        <v>863</v>
      </c>
      <c r="H13905" t="s">
        <v>1166</v>
      </c>
      <c r="I13905">
        <v>885</v>
      </c>
      <c r="J13905" t="s">
        <v>1167</v>
      </c>
      <c r="K13905" t="s">
        <v>842</v>
      </c>
      <c r="L13905" t="s">
        <v>240</v>
      </c>
      <c r="M13905" t="s">
        <v>829</v>
      </c>
      <c r="N13905" t="s">
        <v>829</v>
      </c>
      <c r="O13905" t="s">
        <v>829</v>
      </c>
      <c r="P13905" t="s">
        <v>829</v>
      </c>
      <c r="Q13905" t="s">
        <v>829</v>
      </c>
      <c r="R13905" t="s">
        <v>829</v>
      </c>
      <c r="S13905">
        <v>7473417</v>
      </c>
      <c r="T13905">
        <v>1076960</v>
      </c>
      <c r="U13905">
        <v>6396456</v>
      </c>
      <c r="V13905">
        <v>73</v>
      </c>
    </row>
    <row r="13906" spans="1:22" x14ac:dyDescent="0.3">
      <c r="A13906">
        <v>202122</v>
      </c>
      <c r="B13906" t="s">
        <v>820</v>
      </c>
      <c r="C13906" t="s">
        <v>821</v>
      </c>
      <c r="D13906" t="s">
        <v>822</v>
      </c>
      <c r="E13906" t="s">
        <v>823</v>
      </c>
      <c r="F13906" t="s">
        <v>862</v>
      </c>
      <c r="G13906" t="s">
        <v>863</v>
      </c>
      <c r="H13906" t="s">
        <v>1166</v>
      </c>
      <c r="I13906">
        <v>885</v>
      </c>
      <c r="J13906" t="s">
        <v>1167</v>
      </c>
      <c r="K13906" t="s">
        <v>842</v>
      </c>
      <c r="L13906" t="s">
        <v>843</v>
      </c>
      <c r="M13906" t="s">
        <v>829</v>
      </c>
      <c r="N13906" t="s">
        <v>829</v>
      </c>
      <c r="O13906" t="s">
        <v>829</v>
      </c>
      <c r="P13906" t="s">
        <v>829</v>
      </c>
      <c r="Q13906" t="s">
        <v>829</v>
      </c>
      <c r="R13906" t="s">
        <v>829</v>
      </c>
      <c r="S13906">
        <v>210000</v>
      </c>
      <c r="T13906">
        <v>129000</v>
      </c>
      <c r="U13906">
        <v>81000</v>
      </c>
      <c r="V13906">
        <v>1</v>
      </c>
    </row>
    <row r="13907" spans="1:22" x14ac:dyDescent="0.3">
      <c r="A13907">
        <v>202223</v>
      </c>
      <c r="B13907" t="s">
        <v>820</v>
      </c>
      <c r="C13907" t="s">
        <v>821</v>
      </c>
      <c r="D13907" t="s">
        <v>822</v>
      </c>
      <c r="E13907" t="s">
        <v>823</v>
      </c>
      <c r="F13907" t="s">
        <v>862</v>
      </c>
      <c r="G13907" t="s">
        <v>863</v>
      </c>
      <c r="H13907" t="s">
        <v>1166</v>
      </c>
      <c r="I13907">
        <v>885</v>
      </c>
      <c r="J13907" t="s">
        <v>1167</v>
      </c>
      <c r="K13907" t="s">
        <v>842</v>
      </c>
      <c r="L13907" t="s">
        <v>843</v>
      </c>
      <c r="M13907" t="s">
        <v>829</v>
      </c>
      <c r="N13907" t="s">
        <v>829</v>
      </c>
      <c r="O13907" t="s">
        <v>829</v>
      </c>
      <c r="P13907" t="s">
        <v>829</v>
      </c>
      <c r="Q13907" t="s">
        <v>829</v>
      </c>
      <c r="R13907" t="s">
        <v>829</v>
      </c>
      <c r="S13907">
        <v>283207</v>
      </c>
      <c r="T13907">
        <v>171400</v>
      </c>
      <c r="U13907">
        <v>111807</v>
      </c>
      <c r="V13907">
        <v>1</v>
      </c>
    </row>
    <row r="13908" spans="1:22" x14ac:dyDescent="0.3">
      <c r="A13908">
        <v>202324</v>
      </c>
      <c r="B13908" t="s">
        <v>820</v>
      </c>
      <c r="C13908" t="s">
        <v>821</v>
      </c>
      <c r="D13908" t="s">
        <v>822</v>
      </c>
      <c r="E13908" t="s">
        <v>823</v>
      </c>
      <c r="F13908" t="s">
        <v>862</v>
      </c>
      <c r="G13908" t="s">
        <v>863</v>
      </c>
      <c r="H13908" t="s">
        <v>1166</v>
      </c>
      <c r="I13908">
        <v>885</v>
      </c>
      <c r="J13908" t="s">
        <v>1167</v>
      </c>
      <c r="K13908" t="s">
        <v>842</v>
      </c>
      <c r="L13908" t="s">
        <v>843</v>
      </c>
      <c r="M13908" t="s">
        <v>829</v>
      </c>
      <c r="N13908" t="s">
        <v>829</v>
      </c>
      <c r="O13908" t="s">
        <v>829</v>
      </c>
      <c r="P13908" t="s">
        <v>829</v>
      </c>
      <c r="Q13908" t="s">
        <v>829</v>
      </c>
      <c r="R13908" t="s">
        <v>829</v>
      </c>
      <c r="S13908">
        <v>357370</v>
      </c>
      <c r="T13908">
        <v>265129</v>
      </c>
      <c r="U13908">
        <v>92241</v>
      </c>
      <c r="V13908">
        <v>1</v>
      </c>
    </row>
    <row r="13909" spans="1:22" x14ac:dyDescent="0.3">
      <c r="A13909">
        <v>202122</v>
      </c>
      <c r="B13909" t="s">
        <v>820</v>
      </c>
      <c r="C13909" t="s">
        <v>821</v>
      </c>
      <c r="D13909" t="s">
        <v>822</v>
      </c>
      <c r="E13909" t="s">
        <v>823</v>
      </c>
      <c r="F13909" t="s">
        <v>862</v>
      </c>
      <c r="G13909" t="s">
        <v>863</v>
      </c>
      <c r="H13909" t="s">
        <v>1166</v>
      </c>
      <c r="I13909">
        <v>885</v>
      </c>
      <c r="J13909" t="s">
        <v>1167</v>
      </c>
      <c r="K13909" t="s">
        <v>842</v>
      </c>
      <c r="L13909" t="s">
        <v>249</v>
      </c>
      <c r="M13909">
        <v>0</v>
      </c>
      <c r="N13909">
        <v>295001</v>
      </c>
      <c r="O13909">
        <v>1062119</v>
      </c>
      <c r="P13909">
        <v>7125571</v>
      </c>
      <c r="Q13909">
        <v>0</v>
      </c>
      <c r="R13909" t="s">
        <v>829</v>
      </c>
      <c r="S13909">
        <v>8482691</v>
      </c>
      <c r="T13909">
        <v>267</v>
      </c>
      <c r="U13909">
        <v>8482424</v>
      </c>
      <c r="V13909">
        <v>97</v>
      </c>
    </row>
    <row r="13910" spans="1:22" x14ac:dyDescent="0.3">
      <c r="A13910">
        <v>202223</v>
      </c>
      <c r="B13910" t="s">
        <v>820</v>
      </c>
      <c r="C13910" t="s">
        <v>821</v>
      </c>
      <c r="D13910" t="s">
        <v>822</v>
      </c>
      <c r="E13910" t="s">
        <v>823</v>
      </c>
      <c r="F13910" t="s">
        <v>862</v>
      </c>
      <c r="G13910" t="s">
        <v>863</v>
      </c>
      <c r="H13910" t="s">
        <v>1166</v>
      </c>
      <c r="I13910">
        <v>885</v>
      </c>
      <c r="J13910" t="s">
        <v>1167</v>
      </c>
      <c r="K13910" t="s">
        <v>842</v>
      </c>
      <c r="L13910" t="s">
        <v>249</v>
      </c>
      <c r="M13910">
        <v>0</v>
      </c>
      <c r="N13910">
        <v>815022</v>
      </c>
      <c r="O13910">
        <v>1776667</v>
      </c>
      <c r="P13910">
        <v>8727113</v>
      </c>
      <c r="Q13910">
        <v>0</v>
      </c>
      <c r="R13910" t="s">
        <v>829</v>
      </c>
      <c r="S13910">
        <v>11318802</v>
      </c>
      <c r="T13910">
        <v>1036</v>
      </c>
      <c r="U13910">
        <v>11317766</v>
      </c>
      <c r="V13910">
        <v>129</v>
      </c>
    </row>
    <row r="13911" spans="1:22" x14ac:dyDescent="0.3">
      <c r="A13911">
        <v>202324</v>
      </c>
      <c r="B13911" t="s">
        <v>820</v>
      </c>
      <c r="C13911" t="s">
        <v>821</v>
      </c>
      <c r="D13911" t="s">
        <v>822</v>
      </c>
      <c r="E13911" t="s">
        <v>823</v>
      </c>
      <c r="F13911" t="s">
        <v>862</v>
      </c>
      <c r="G13911" t="s">
        <v>863</v>
      </c>
      <c r="H13911" t="s">
        <v>1166</v>
      </c>
      <c r="I13911">
        <v>885</v>
      </c>
      <c r="J13911" t="s">
        <v>1167</v>
      </c>
      <c r="K13911" t="s">
        <v>842</v>
      </c>
      <c r="L13911" t="s">
        <v>249</v>
      </c>
      <c r="M13911">
        <v>0</v>
      </c>
      <c r="N13911">
        <v>1535448</v>
      </c>
      <c r="O13911">
        <v>2735514</v>
      </c>
      <c r="P13911">
        <v>11140080</v>
      </c>
      <c r="Q13911">
        <v>2153022</v>
      </c>
      <c r="R13911" t="s">
        <v>829</v>
      </c>
      <c r="S13911">
        <v>17564064</v>
      </c>
      <c r="T13911">
        <v>0</v>
      </c>
      <c r="U13911">
        <v>17564064</v>
      </c>
      <c r="V13911">
        <v>199</v>
      </c>
    </row>
    <row r="13912" spans="1:22" x14ac:dyDescent="0.3">
      <c r="A13912">
        <v>202122</v>
      </c>
      <c r="B13912" t="s">
        <v>820</v>
      </c>
      <c r="C13912" t="s">
        <v>821</v>
      </c>
      <c r="D13912" t="s">
        <v>822</v>
      </c>
      <c r="E13912" t="s">
        <v>823</v>
      </c>
      <c r="F13912" t="s">
        <v>862</v>
      </c>
      <c r="G13912" t="s">
        <v>863</v>
      </c>
      <c r="H13912" t="s">
        <v>1166</v>
      </c>
      <c r="I13912">
        <v>885</v>
      </c>
      <c r="J13912" t="s">
        <v>1167</v>
      </c>
      <c r="K13912" t="s">
        <v>842</v>
      </c>
      <c r="L13912" t="s">
        <v>844</v>
      </c>
      <c r="M13912">
        <v>0</v>
      </c>
      <c r="N13912">
        <v>1454273</v>
      </c>
      <c r="O13912">
        <v>4301648</v>
      </c>
      <c r="P13912">
        <v>4171</v>
      </c>
      <c r="Q13912">
        <v>746840</v>
      </c>
      <c r="R13912" t="s">
        <v>829</v>
      </c>
      <c r="S13912">
        <v>6506932</v>
      </c>
      <c r="T13912">
        <v>531</v>
      </c>
      <c r="U13912">
        <v>6506401</v>
      </c>
      <c r="V13912">
        <v>75</v>
      </c>
    </row>
    <row r="13913" spans="1:22" x14ac:dyDescent="0.3">
      <c r="A13913">
        <v>202223</v>
      </c>
      <c r="B13913" t="s">
        <v>820</v>
      </c>
      <c r="C13913" t="s">
        <v>821</v>
      </c>
      <c r="D13913" t="s">
        <v>822</v>
      </c>
      <c r="E13913" t="s">
        <v>823</v>
      </c>
      <c r="F13913" t="s">
        <v>862</v>
      </c>
      <c r="G13913" t="s">
        <v>863</v>
      </c>
      <c r="H13913" t="s">
        <v>1166</v>
      </c>
      <c r="I13913">
        <v>885</v>
      </c>
      <c r="J13913" t="s">
        <v>1167</v>
      </c>
      <c r="K13913" t="s">
        <v>842</v>
      </c>
      <c r="L13913" t="s">
        <v>844</v>
      </c>
      <c r="M13913">
        <v>0</v>
      </c>
      <c r="N13913">
        <v>1730945</v>
      </c>
      <c r="O13913">
        <v>5351414</v>
      </c>
      <c r="P13913">
        <v>6678</v>
      </c>
      <c r="Q13913">
        <v>1313765</v>
      </c>
      <c r="R13913" t="s">
        <v>829</v>
      </c>
      <c r="S13913">
        <v>8402802</v>
      </c>
      <c r="T13913">
        <v>68878</v>
      </c>
      <c r="U13913">
        <v>8333924</v>
      </c>
      <c r="V13913">
        <v>95</v>
      </c>
    </row>
    <row r="13914" spans="1:22" x14ac:dyDescent="0.3">
      <c r="A13914">
        <v>202324</v>
      </c>
      <c r="B13914" t="s">
        <v>820</v>
      </c>
      <c r="C13914" t="s">
        <v>821</v>
      </c>
      <c r="D13914" t="s">
        <v>822</v>
      </c>
      <c r="E13914" t="s">
        <v>823</v>
      </c>
      <c r="F13914" t="s">
        <v>862</v>
      </c>
      <c r="G13914" t="s">
        <v>863</v>
      </c>
      <c r="H13914" t="s">
        <v>1166</v>
      </c>
      <c r="I13914">
        <v>885</v>
      </c>
      <c r="J13914" t="s">
        <v>1167</v>
      </c>
      <c r="K13914" t="s">
        <v>842</v>
      </c>
      <c r="L13914" t="s">
        <v>844</v>
      </c>
      <c r="M13914">
        <v>0</v>
      </c>
      <c r="N13914">
        <v>2035088</v>
      </c>
      <c r="O13914">
        <v>6151773</v>
      </c>
      <c r="P13914">
        <v>1078</v>
      </c>
      <c r="Q13914">
        <v>0</v>
      </c>
      <c r="R13914" t="s">
        <v>829</v>
      </c>
      <c r="S13914">
        <v>8187939</v>
      </c>
      <c r="T13914">
        <v>2471528</v>
      </c>
      <c r="U13914">
        <v>5716411</v>
      </c>
      <c r="V13914">
        <v>65</v>
      </c>
    </row>
    <row r="13915" spans="1:22" x14ac:dyDescent="0.3">
      <c r="A13915">
        <v>202122</v>
      </c>
      <c r="B13915" t="s">
        <v>820</v>
      </c>
      <c r="C13915" t="s">
        <v>821</v>
      </c>
      <c r="D13915" t="s">
        <v>822</v>
      </c>
      <c r="E13915" t="s">
        <v>823</v>
      </c>
      <c r="F13915" t="s">
        <v>862</v>
      </c>
      <c r="G13915" t="s">
        <v>863</v>
      </c>
      <c r="H13915" t="s">
        <v>1166</v>
      </c>
      <c r="I13915">
        <v>885</v>
      </c>
      <c r="J13915" t="s">
        <v>1167</v>
      </c>
      <c r="K13915" t="s">
        <v>842</v>
      </c>
      <c r="L13915" t="s">
        <v>251</v>
      </c>
      <c r="M13915" t="s">
        <v>829</v>
      </c>
      <c r="N13915" t="s">
        <v>829</v>
      </c>
      <c r="O13915">
        <v>1313957</v>
      </c>
      <c r="P13915">
        <v>0</v>
      </c>
      <c r="Q13915">
        <v>69156</v>
      </c>
      <c r="R13915">
        <v>266903</v>
      </c>
      <c r="S13915">
        <v>1650016</v>
      </c>
      <c r="T13915">
        <v>0</v>
      </c>
      <c r="U13915">
        <v>1650016</v>
      </c>
      <c r="V13915">
        <v>19</v>
      </c>
    </row>
    <row r="13916" spans="1:22" x14ac:dyDescent="0.3">
      <c r="A13916">
        <v>202223</v>
      </c>
      <c r="B13916" t="s">
        <v>820</v>
      </c>
      <c r="C13916" t="s">
        <v>821</v>
      </c>
      <c r="D13916" t="s">
        <v>822</v>
      </c>
      <c r="E13916" t="s">
        <v>823</v>
      </c>
      <c r="F13916" t="s">
        <v>862</v>
      </c>
      <c r="G13916" t="s">
        <v>863</v>
      </c>
      <c r="H13916" t="s">
        <v>1166</v>
      </c>
      <c r="I13916">
        <v>885</v>
      </c>
      <c r="J13916" t="s">
        <v>1167</v>
      </c>
      <c r="K13916" t="s">
        <v>842</v>
      </c>
      <c r="L13916" t="s">
        <v>251</v>
      </c>
      <c r="M13916" t="s">
        <v>829</v>
      </c>
      <c r="N13916" t="s">
        <v>829</v>
      </c>
      <c r="O13916">
        <v>2118644</v>
      </c>
      <c r="P13916">
        <v>0</v>
      </c>
      <c r="Q13916">
        <v>111507</v>
      </c>
      <c r="R13916">
        <v>282427</v>
      </c>
      <c r="S13916">
        <v>2512578</v>
      </c>
      <c r="T13916">
        <v>0</v>
      </c>
      <c r="U13916">
        <v>2512578</v>
      </c>
      <c r="V13916">
        <v>29</v>
      </c>
    </row>
    <row r="13917" spans="1:22" x14ac:dyDescent="0.3">
      <c r="A13917">
        <v>202324</v>
      </c>
      <c r="B13917" t="s">
        <v>820</v>
      </c>
      <c r="C13917" t="s">
        <v>821</v>
      </c>
      <c r="D13917" t="s">
        <v>822</v>
      </c>
      <c r="E13917" t="s">
        <v>823</v>
      </c>
      <c r="F13917" t="s">
        <v>862</v>
      </c>
      <c r="G13917" t="s">
        <v>863</v>
      </c>
      <c r="H13917" t="s">
        <v>1166</v>
      </c>
      <c r="I13917">
        <v>885</v>
      </c>
      <c r="J13917" t="s">
        <v>1167</v>
      </c>
      <c r="K13917" t="s">
        <v>842</v>
      </c>
      <c r="L13917" t="s">
        <v>251</v>
      </c>
      <c r="M13917" t="s">
        <v>829</v>
      </c>
      <c r="N13917" t="s">
        <v>829</v>
      </c>
      <c r="O13917">
        <v>0</v>
      </c>
      <c r="P13917">
        <v>0</v>
      </c>
      <c r="Q13917">
        <v>0</v>
      </c>
      <c r="R13917">
        <v>3300575</v>
      </c>
      <c r="S13917">
        <v>3300575</v>
      </c>
      <c r="T13917">
        <v>0</v>
      </c>
      <c r="U13917">
        <v>3300575</v>
      </c>
      <c r="V13917">
        <v>37</v>
      </c>
    </row>
    <row r="13918" spans="1:22" x14ac:dyDescent="0.3">
      <c r="A13918">
        <v>202122</v>
      </c>
      <c r="B13918" t="s">
        <v>820</v>
      </c>
      <c r="C13918" t="s">
        <v>821</v>
      </c>
      <c r="D13918" t="s">
        <v>822</v>
      </c>
      <c r="E13918" t="s">
        <v>823</v>
      </c>
      <c r="F13918" t="s">
        <v>862</v>
      </c>
      <c r="G13918" t="s">
        <v>863</v>
      </c>
      <c r="H13918" t="s">
        <v>1166</v>
      </c>
      <c r="I13918">
        <v>885</v>
      </c>
      <c r="J13918" t="s">
        <v>1167</v>
      </c>
      <c r="K13918" t="s">
        <v>842</v>
      </c>
      <c r="L13918" t="s">
        <v>253</v>
      </c>
      <c r="M13918" t="s">
        <v>829</v>
      </c>
      <c r="N13918" t="s">
        <v>829</v>
      </c>
      <c r="O13918">
        <v>0</v>
      </c>
      <c r="P13918">
        <v>0</v>
      </c>
      <c r="Q13918">
        <v>0</v>
      </c>
      <c r="R13918">
        <v>0</v>
      </c>
      <c r="S13918">
        <v>0</v>
      </c>
      <c r="T13918">
        <v>0</v>
      </c>
      <c r="U13918">
        <v>0</v>
      </c>
      <c r="V13918">
        <v>0</v>
      </c>
    </row>
    <row r="13919" spans="1:22" x14ac:dyDescent="0.3">
      <c r="A13919">
        <v>202223</v>
      </c>
      <c r="B13919" t="s">
        <v>820</v>
      </c>
      <c r="C13919" t="s">
        <v>821</v>
      </c>
      <c r="D13919" t="s">
        <v>822</v>
      </c>
      <c r="E13919" t="s">
        <v>823</v>
      </c>
      <c r="F13919" t="s">
        <v>862</v>
      </c>
      <c r="G13919" t="s">
        <v>863</v>
      </c>
      <c r="H13919" t="s">
        <v>1166</v>
      </c>
      <c r="I13919">
        <v>885</v>
      </c>
      <c r="J13919" t="s">
        <v>1167</v>
      </c>
      <c r="K13919" t="s">
        <v>842</v>
      </c>
      <c r="L13919" t="s">
        <v>253</v>
      </c>
      <c r="M13919" t="s">
        <v>829</v>
      </c>
      <c r="N13919" t="s">
        <v>829</v>
      </c>
      <c r="O13919">
        <v>0</v>
      </c>
      <c r="P13919">
        <v>0</v>
      </c>
      <c r="Q13919">
        <v>0</v>
      </c>
      <c r="R13919">
        <v>0</v>
      </c>
      <c r="S13919">
        <v>0</v>
      </c>
      <c r="T13919">
        <v>0</v>
      </c>
      <c r="U13919">
        <v>0</v>
      </c>
      <c r="V13919">
        <v>0</v>
      </c>
    </row>
    <row r="13920" spans="1:22" x14ac:dyDescent="0.3">
      <c r="A13920">
        <v>202324</v>
      </c>
      <c r="B13920" t="s">
        <v>820</v>
      </c>
      <c r="C13920" t="s">
        <v>821</v>
      </c>
      <c r="D13920" t="s">
        <v>822</v>
      </c>
      <c r="E13920" t="s">
        <v>823</v>
      </c>
      <c r="F13920" t="s">
        <v>862</v>
      </c>
      <c r="G13920" t="s">
        <v>863</v>
      </c>
      <c r="H13920" t="s">
        <v>1166</v>
      </c>
      <c r="I13920">
        <v>885</v>
      </c>
      <c r="J13920" t="s">
        <v>1167</v>
      </c>
      <c r="K13920" t="s">
        <v>842</v>
      </c>
      <c r="L13920" t="s">
        <v>253</v>
      </c>
      <c r="M13920" t="s">
        <v>829</v>
      </c>
      <c r="N13920" t="s">
        <v>829</v>
      </c>
      <c r="O13920">
        <v>0</v>
      </c>
      <c r="P13920">
        <v>0</v>
      </c>
      <c r="Q13920">
        <v>0</v>
      </c>
      <c r="R13920">
        <v>0</v>
      </c>
      <c r="S13920">
        <v>0</v>
      </c>
      <c r="T13920">
        <v>0</v>
      </c>
      <c r="U13920">
        <v>0</v>
      </c>
      <c r="V13920">
        <v>0</v>
      </c>
    </row>
    <row r="13921" spans="1:22" x14ac:dyDescent="0.3">
      <c r="A13921">
        <v>202122</v>
      </c>
      <c r="B13921" t="s">
        <v>820</v>
      </c>
      <c r="C13921" t="s">
        <v>821</v>
      </c>
      <c r="D13921" t="s">
        <v>822</v>
      </c>
      <c r="E13921" t="s">
        <v>823</v>
      </c>
      <c r="F13921" t="s">
        <v>862</v>
      </c>
      <c r="G13921" t="s">
        <v>863</v>
      </c>
      <c r="H13921" t="s">
        <v>1166</v>
      </c>
      <c r="I13921">
        <v>885</v>
      </c>
      <c r="J13921" t="s">
        <v>1167</v>
      </c>
      <c r="K13921" t="s">
        <v>842</v>
      </c>
      <c r="L13921" t="s">
        <v>845</v>
      </c>
      <c r="M13921" t="s">
        <v>829</v>
      </c>
      <c r="N13921" t="s">
        <v>829</v>
      </c>
      <c r="O13921">
        <v>0</v>
      </c>
      <c r="P13921">
        <v>0</v>
      </c>
      <c r="Q13921">
        <v>0</v>
      </c>
      <c r="R13921">
        <v>1672783</v>
      </c>
      <c r="S13921">
        <v>1672783</v>
      </c>
      <c r="T13921">
        <v>1217</v>
      </c>
      <c r="U13921">
        <v>1671566</v>
      </c>
      <c r="V13921">
        <v>19</v>
      </c>
    </row>
    <row r="13922" spans="1:22" x14ac:dyDescent="0.3">
      <c r="A13922">
        <v>202223</v>
      </c>
      <c r="B13922" t="s">
        <v>820</v>
      </c>
      <c r="C13922" t="s">
        <v>821</v>
      </c>
      <c r="D13922" t="s">
        <v>822</v>
      </c>
      <c r="E13922" t="s">
        <v>823</v>
      </c>
      <c r="F13922" t="s">
        <v>862</v>
      </c>
      <c r="G13922" t="s">
        <v>863</v>
      </c>
      <c r="H13922" t="s">
        <v>1166</v>
      </c>
      <c r="I13922">
        <v>885</v>
      </c>
      <c r="J13922" t="s">
        <v>1167</v>
      </c>
      <c r="K13922" t="s">
        <v>842</v>
      </c>
      <c r="L13922" t="s">
        <v>845</v>
      </c>
      <c r="M13922" t="s">
        <v>829</v>
      </c>
      <c r="N13922" t="s">
        <v>829</v>
      </c>
      <c r="O13922">
        <v>0</v>
      </c>
      <c r="P13922">
        <v>0</v>
      </c>
      <c r="Q13922">
        <v>0</v>
      </c>
      <c r="R13922">
        <v>1665657</v>
      </c>
      <c r="S13922">
        <v>1665657</v>
      </c>
      <c r="T13922">
        <v>824</v>
      </c>
      <c r="U13922">
        <v>1664833</v>
      </c>
      <c r="V13922">
        <v>19</v>
      </c>
    </row>
    <row r="13923" spans="1:22" x14ac:dyDescent="0.3">
      <c r="A13923">
        <v>202324</v>
      </c>
      <c r="B13923" t="s">
        <v>820</v>
      </c>
      <c r="C13923" t="s">
        <v>821</v>
      </c>
      <c r="D13923" t="s">
        <v>822</v>
      </c>
      <c r="E13923" t="s">
        <v>823</v>
      </c>
      <c r="F13923" t="s">
        <v>862</v>
      </c>
      <c r="G13923" t="s">
        <v>863</v>
      </c>
      <c r="H13923" t="s">
        <v>1166</v>
      </c>
      <c r="I13923">
        <v>885</v>
      </c>
      <c r="J13923" t="s">
        <v>1167</v>
      </c>
      <c r="K13923" t="s">
        <v>842</v>
      </c>
      <c r="L13923" t="s">
        <v>845</v>
      </c>
      <c r="M13923" t="s">
        <v>829</v>
      </c>
      <c r="N13923" t="s">
        <v>829</v>
      </c>
      <c r="O13923">
        <v>193106</v>
      </c>
      <c r="P13923">
        <v>0</v>
      </c>
      <c r="Q13923">
        <v>0</v>
      </c>
      <c r="R13923">
        <v>1811080</v>
      </c>
      <c r="S13923">
        <v>2004186</v>
      </c>
      <c r="T13923">
        <v>127</v>
      </c>
      <c r="U13923">
        <v>2004059</v>
      </c>
      <c r="V13923">
        <v>23</v>
      </c>
    </row>
    <row r="13924" spans="1:22" x14ac:dyDescent="0.3">
      <c r="A13924">
        <v>202122</v>
      </c>
      <c r="B13924" t="s">
        <v>820</v>
      </c>
      <c r="C13924" t="s">
        <v>821</v>
      </c>
      <c r="D13924" t="s">
        <v>822</v>
      </c>
      <c r="E13924" t="s">
        <v>823</v>
      </c>
      <c r="F13924" t="s">
        <v>848</v>
      </c>
      <c r="G13924" t="s">
        <v>849</v>
      </c>
      <c r="H13924" t="s">
        <v>1168</v>
      </c>
      <c r="I13924">
        <v>816</v>
      </c>
      <c r="J13924" t="s">
        <v>1169</v>
      </c>
      <c r="K13924" t="s">
        <v>828</v>
      </c>
      <c r="L13924" t="s">
        <v>336</v>
      </c>
      <c r="M13924">
        <v>64166</v>
      </c>
      <c r="N13924">
        <v>100000</v>
      </c>
      <c r="O13924">
        <v>60000</v>
      </c>
      <c r="P13924">
        <v>1842000</v>
      </c>
      <c r="Q13924">
        <v>2030000</v>
      </c>
      <c r="R13924" t="s">
        <v>829</v>
      </c>
      <c r="S13924">
        <v>4096166</v>
      </c>
      <c r="T13924" t="s">
        <v>829</v>
      </c>
      <c r="U13924">
        <v>4096166</v>
      </c>
      <c r="V13924">
        <v>412</v>
      </c>
    </row>
    <row r="13925" spans="1:22" x14ac:dyDescent="0.3">
      <c r="A13925">
        <v>202223</v>
      </c>
      <c r="B13925" t="s">
        <v>820</v>
      </c>
      <c r="C13925" t="s">
        <v>821</v>
      </c>
      <c r="D13925" t="s">
        <v>822</v>
      </c>
      <c r="E13925" t="s">
        <v>823</v>
      </c>
      <c r="F13925" t="s">
        <v>848</v>
      </c>
      <c r="G13925" t="s">
        <v>849</v>
      </c>
      <c r="H13925" t="s">
        <v>1168</v>
      </c>
      <c r="I13925">
        <v>816</v>
      </c>
      <c r="J13925" t="s">
        <v>1169</v>
      </c>
      <c r="K13925" t="s">
        <v>828</v>
      </c>
      <c r="L13925" t="s">
        <v>336</v>
      </c>
      <c r="M13925">
        <v>96167</v>
      </c>
      <c r="N13925">
        <v>100000</v>
      </c>
      <c r="O13925">
        <v>60000</v>
      </c>
      <c r="P13925">
        <v>1972000</v>
      </c>
      <c r="Q13925">
        <v>1883000</v>
      </c>
      <c r="R13925" t="s">
        <v>829</v>
      </c>
      <c r="S13925">
        <v>4111167</v>
      </c>
      <c r="T13925" t="s">
        <v>829</v>
      </c>
      <c r="U13925">
        <v>4111167</v>
      </c>
      <c r="V13925">
        <v>421</v>
      </c>
    </row>
    <row r="13926" spans="1:22" x14ac:dyDescent="0.3">
      <c r="A13926">
        <v>202324</v>
      </c>
      <c r="B13926" t="s">
        <v>820</v>
      </c>
      <c r="C13926" t="s">
        <v>821</v>
      </c>
      <c r="D13926" t="s">
        <v>822</v>
      </c>
      <c r="E13926" t="s">
        <v>823</v>
      </c>
      <c r="F13926" t="s">
        <v>848</v>
      </c>
      <c r="G13926" t="s">
        <v>849</v>
      </c>
      <c r="H13926" t="s">
        <v>1168</v>
      </c>
      <c r="I13926">
        <v>816</v>
      </c>
      <c r="J13926" t="s">
        <v>1169</v>
      </c>
      <c r="K13926" t="s">
        <v>828</v>
      </c>
      <c r="L13926" t="s">
        <v>336</v>
      </c>
      <c r="M13926">
        <v>91667</v>
      </c>
      <c r="N13926">
        <v>125527</v>
      </c>
      <c r="O13926">
        <v>110000</v>
      </c>
      <c r="P13926">
        <v>2073800</v>
      </c>
      <c r="Q13926">
        <v>1900000</v>
      </c>
      <c r="R13926" t="s">
        <v>829</v>
      </c>
      <c r="S13926">
        <v>4300994</v>
      </c>
      <c r="T13926" t="s">
        <v>829</v>
      </c>
      <c r="U13926">
        <v>4300994</v>
      </c>
      <c r="V13926">
        <v>451</v>
      </c>
    </row>
    <row r="13927" spans="1:22" x14ac:dyDescent="0.3">
      <c r="A13927">
        <v>202122</v>
      </c>
      <c r="B13927" t="s">
        <v>820</v>
      </c>
      <c r="C13927" t="s">
        <v>821</v>
      </c>
      <c r="D13927" t="s">
        <v>822</v>
      </c>
      <c r="E13927" t="s">
        <v>823</v>
      </c>
      <c r="F13927" t="s">
        <v>848</v>
      </c>
      <c r="G13927" t="s">
        <v>849</v>
      </c>
      <c r="H13927" t="s">
        <v>1168</v>
      </c>
      <c r="I13927">
        <v>816</v>
      </c>
      <c r="J13927" t="s">
        <v>1169</v>
      </c>
      <c r="K13927" t="s">
        <v>828</v>
      </c>
      <c r="L13927" t="s">
        <v>235</v>
      </c>
      <c r="M13927" t="s">
        <v>829</v>
      </c>
      <c r="N13927">
        <v>107928</v>
      </c>
      <c r="O13927">
        <v>0</v>
      </c>
      <c r="P13927" t="s">
        <v>829</v>
      </c>
      <c r="Q13927" t="s">
        <v>829</v>
      </c>
      <c r="R13927" t="s">
        <v>829</v>
      </c>
      <c r="S13927">
        <v>107928</v>
      </c>
      <c r="T13927">
        <v>0</v>
      </c>
      <c r="U13927">
        <v>107928</v>
      </c>
      <c r="V13927">
        <v>11</v>
      </c>
    </row>
    <row r="13928" spans="1:22" x14ac:dyDescent="0.3">
      <c r="A13928">
        <v>202223</v>
      </c>
      <c r="B13928" t="s">
        <v>820</v>
      </c>
      <c r="C13928" t="s">
        <v>821</v>
      </c>
      <c r="D13928" t="s">
        <v>822</v>
      </c>
      <c r="E13928" t="s">
        <v>823</v>
      </c>
      <c r="F13928" t="s">
        <v>848</v>
      </c>
      <c r="G13928" t="s">
        <v>849</v>
      </c>
      <c r="H13928" t="s">
        <v>1168</v>
      </c>
      <c r="I13928">
        <v>816</v>
      </c>
      <c r="J13928" t="s">
        <v>1169</v>
      </c>
      <c r="K13928" t="s">
        <v>828</v>
      </c>
      <c r="L13928" t="s">
        <v>235</v>
      </c>
      <c r="M13928" t="s">
        <v>829</v>
      </c>
      <c r="N13928">
        <v>106610</v>
      </c>
      <c r="O13928">
        <v>0</v>
      </c>
      <c r="P13928" t="s">
        <v>829</v>
      </c>
      <c r="Q13928" t="s">
        <v>829</v>
      </c>
      <c r="R13928" t="s">
        <v>829</v>
      </c>
      <c r="S13928">
        <v>106610</v>
      </c>
      <c r="T13928">
        <v>0</v>
      </c>
      <c r="U13928">
        <v>106610</v>
      </c>
      <c r="V13928">
        <v>11</v>
      </c>
    </row>
    <row r="13929" spans="1:22" x14ac:dyDescent="0.3">
      <c r="A13929">
        <v>202324</v>
      </c>
      <c r="B13929" t="s">
        <v>820</v>
      </c>
      <c r="C13929" t="s">
        <v>821</v>
      </c>
      <c r="D13929" t="s">
        <v>822</v>
      </c>
      <c r="E13929" t="s">
        <v>823</v>
      </c>
      <c r="F13929" t="s">
        <v>848</v>
      </c>
      <c r="G13929" t="s">
        <v>849</v>
      </c>
      <c r="H13929" t="s">
        <v>1168</v>
      </c>
      <c r="I13929">
        <v>816</v>
      </c>
      <c r="J13929" t="s">
        <v>1169</v>
      </c>
      <c r="K13929" t="s">
        <v>828</v>
      </c>
      <c r="L13929" t="s">
        <v>235</v>
      </c>
      <c r="M13929" t="s">
        <v>829</v>
      </c>
      <c r="N13929">
        <v>105920</v>
      </c>
      <c r="O13929">
        <v>0</v>
      </c>
      <c r="P13929" t="s">
        <v>829</v>
      </c>
      <c r="Q13929" t="s">
        <v>829</v>
      </c>
      <c r="R13929" t="s">
        <v>829</v>
      </c>
      <c r="S13929">
        <v>105920</v>
      </c>
      <c r="T13929">
        <v>0</v>
      </c>
      <c r="U13929">
        <v>105920</v>
      </c>
      <c r="V13929">
        <v>11</v>
      </c>
    </row>
    <row r="13930" spans="1:22" x14ac:dyDescent="0.3">
      <c r="A13930">
        <v>202122</v>
      </c>
      <c r="B13930" t="s">
        <v>820</v>
      </c>
      <c r="C13930" t="s">
        <v>821</v>
      </c>
      <c r="D13930" t="s">
        <v>822</v>
      </c>
      <c r="E13930" t="s">
        <v>823</v>
      </c>
      <c r="F13930" t="s">
        <v>848</v>
      </c>
      <c r="G13930" t="s">
        <v>849</v>
      </c>
      <c r="H13930" t="s">
        <v>1168</v>
      </c>
      <c r="I13930">
        <v>816</v>
      </c>
      <c r="J13930" t="s">
        <v>1169</v>
      </c>
      <c r="K13930" t="s">
        <v>828</v>
      </c>
      <c r="L13930" t="s">
        <v>534</v>
      </c>
      <c r="M13930">
        <v>49327</v>
      </c>
      <c r="N13930">
        <v>496816</v>
      </c>
      <c r="O13930">
        <v>452534</v>
      </c>
      <c r="P13930">
        <v>2206315</v>
      </c>
      <c r="Q13930">
        <v>2302622</v>
      </c>
      <c r="R13930" t="s">
        <v>829</v>
      </c>
      <c r="S13930">
        <v>5507614</v>
      </c>
      <c r="T13930">
        <v>0</v>
      </c>
      <c r="U13930">
        <v>5507614</v>
      </c>
      <c r="V13930">
        <v>121</v>
      </c>
    </row>
    <row r="13931" spans="1:22" x14ac:dyDescent="0.3">
      <c r="A13931">
        <v>202223</v>
      </c>
      <c r="B13931" t="s">
        <v>820</v>
      </c>
      <c r="C13931" t="s">
        <v>821</v>
      </c>
      <c r="D13931" t="s">
        <v>822</v>
      </c>
      <c r="E13931" t="s">
        <v>823</v>
      </c>
      <c r="F13931" t="s">
        <v>848</v>
      </c>
      <c r="G13931" t="s">
        <v>849</v>
      </c>
      <c r="H13931" t="s">
        <v>1168</v>
      </c>
      <c r="I13931">
        <v>816</v>
      </c>
      <c r="J13931" t="s">
        <v>1169</v>
      </c>
      <c r="K13931" t="s">
        <v>828</v>
      </c>
      <c r="L13931" t="s">
        <v>534</v>
      </c>
      <c r="M13931">
        <v>98597</v>
      </c>
      <c r="N13931">
        <v>599048</v>
      </c>
      <c r="O13931">
        <v>811233</v>
      </c>
      <c r="P13931">
        <v>2323796</v>
      </c>
      <c r="Q13931">
        <v>2448697</v>
      </c>
      <c r="R13931" t="s">
        <v>829</v>
      </c>
      <c r="S13931">
        <v>6281371</v>
      </c>
      <c r="T13931">
        <v>0</v>
      </c>
      <c r="U13931">
        <v>6281371</v>
      </c>
      <c r="V13931">
        <v>141</v>
      </c>
    </row>
    <row r="13932" spans="1:22" x14ac:dyDescent="0.3">
      <c r="A13932">
        <v>202324</v>
      </c>
      <c r="B13932" t="s">
        <v>820</v>
      </c>
      <c r="C13932" t="s">
        <v>821</v>
      </c>
      <c r="D13932" t="s">
        <v>822</v>
      </c>
      <c r="E13932" t="s">
        <v>823</v>
      </c>
      <c r="F13932" t="s">
        <v>848</v>
      </c>
      <c r="G13932" t="s">
        <v>849</v>
      </c>
      <c r="H13932" t="s">
        <v>1168</v>
      </c>
      <c r="I13932">
        <v>816</v>
      </c>
      <c r="J13932" t="s">
        <v>1169</v>
      </c>
      <c r="K13932" t="s">
        <v>828</v>
      </c>
      <c r="L13932" t="s">
        <v>534</v>
      </c>
      <c r="M13932">
        <v>71083</v>
      </c>
      <c r="N13932">
        <v>611436</v>
      </c>
      <c r="O13932">
        <v>588630</v>
      </c>
      <c r="P13932">
        <v>2802278</v>
      </c>
      <c r="Q13932">
        <v>2786293</v>
      </c>
      <c r="R13932" t="s">
        <v>829</v>
      </c>
      <c r="S13932">
        <v>6859720</v>
      </c>
      <c r="T13932">
        <v>0</v>
      </c>
      <c r="U13932">
        <v>6859720</v>
      </c>
      <c r="V13932">
        <v>160</v>
      </c>
    </row>
    <row r="13933" spans="1:22" x14ac:dyDescent="0.3">
      <c r="A13933">
        <v>202122</v>
      </c>
      <c r="B13933" t="s">
        <v>820</v>
      </c>
      <c r="C13933" t="s">
        <v>821</v>
      </c>
      <c r="D13933" t="s">
        <v>822</v>
      </c>
      <c r="E13933" t="s">
        <v>823</v>
      </c>
      <c r="F13933" t="s">
        <v>848</v>
      </c>
      <c r="G13933" t="s">
        <v>849</v>
      </c>
      <c r="H13933" t="s">
        <v>1168</v>
      </c>
      <c r="I13933">
        <v>816</v>
      </c>
      <c r="J13933" t="s">
        <v>1169</v>
      </c>
      <c r="K13933" t="s">
        <v>828</v>
      </c>
      <c r="L13933" t="s">
        <v>603</v>
      </c>
      <c r="M13933" t="s">
        <v>829</v>
      </c>
      <c r="N13933" t="s">
        <v>829</v>
      </c>
      <c r="O13933" t="s">
        <v>829</v>
      </c>
      <c r="P13933">
        <v>0</v>
      </c>
      <c r="Q13933">
        <v>0</v>
      </c>
      <c r="R13933">
        <v>0</v>
      </c>
      <c r="S13933">
        <v>0</v>
      </c>
      <c r="T13933">
        <v>0</v>
      </c>
      <c r="U13933">
        <v>0</v>
      </c>
      <c r="V13933">
        <v>0</v>
      </c>
    </row>
    <row r="13934" spans="1:22" x14ac:dyDescent="0.3">
      <c r="A13934">
        <v>202223</v>
      </c>
      <c r="B13934" t="s">
        <v>820</v>
      </c>
      <c r="C13934" t="s">
        <v>821</v>
      </c>
      <c r="D13934" t="s">
        <v>822</v>
      </c>
      <c r="E13934" t="s">
        <v>823</v>
      </c>
      <c r="F13934" t="s">
        <v>848</v>
      </c>
      <c r="G13934" t="s">
        <v>849</v>
      </c>
      <c r="H13934" t="s">
        <v>1168</v>
      </c>
      <c r="I13934">
        <v>816</v>
      </c>
      <c r="J13934" t="s">
        <v>1169</v>
      </c>
      <c r="K13934" t="s">
        <v>828</v>
      </c>
      <c r="L13934" t="s">
        <v>603</v>
      </c>
      <c r="M13934" t="s">
        <v>829</v>
      </c>
      <c r="N13934" t="s">
        <v>829</v>
      </c>
      <c r="O13934" t="s">
        <v>829</v>
      </c>
      <c r="P13934">
        <v>0</v>
      </c>
      <c r="Q13934">
        <v>0</v>
      </c>
      <c r="R13934">
        <v>0</v>
      </c>
      <c r="S13934">
        <v>0</v>
      </c>
      <c r="T13934">
        <v>0</v>
      </c>
      <c r="U13934">
        <v>0</v>
      </c>
      <c r="V13934">
        <v>0</v>
      </c>
    </row>
    <row r="13935" spans="1:22" x14ac:dyDescent="0.3">
      <c r="A13935">
        <v>202324</v>
      </c>
      <c r="B13935" t="s">
        <v>820</v>
      </c>
      <c r="C13935" t="s">
        <v>821</v>
      </c>
      <c r="D13935" t="s">
        <v>822</v>
      </c>
      <c r="E13935" t="s">
        <v>823</v>
      </c>
      <c r="F13935" t="s">
        <v>848</v>
      </c>
      <c r="G13935" t="s">
        <v>849</v>
      </c>
      <c r="H13935" t="s">
        <v>1168</v>
      </c>
      <c r="I13935">
        <v>816</v>
      </c>
      <c r="J13935" t="s">
        <v>1169</v>
      </c>
      <c r="K13935" t="s">
        <v>828</v>
      </c>
      <c r="L13935" t="s">
        <v>603</v>
      </c>
      <c r="M13935" t="s">
        <v>829</v>
      </c>
      <c r="N13935" t="s">
        <v>829</v>
      </c>
      <c r="O13935" t="s">
        <v>829</v>
      </c>
      <c r="P13935">
        <v>0</v>
      </c>
      <c r="Q13935">
        <v>0</v>
      </c>
      <c r="R13935">
        <v>0</v>
      </c>
      <c r="S13935">
        <v>0</v>
      </c>
      <c r="T13935">
        <v>0</v>
      </c>
      <c r="U13935">
        <v>0</v>
      </c>
      <c r="V13935">
        <v>0</v>
      </c>
    </row>
    <row r="13936" spans="1:22" x14ac:dyDescent="0.3">
      <c r="A13936">
        <v>202122</v>
      </c>
      <c r="B13936" t="s">
        <v>820</v>
      </c>
      <c r="C13936" t="s">
        <v>821</v>
      </c>
      <c r="D13936" t="s">
        <v>822</v>
      </c>
      <c r="E13936" t="s">
        <v>823</v>
      </c>
      <c r="F13936" t="s">
        <v>848</v>
      </c>
      <c r="G13936" t="s">
        <v>849</v>
      </c>
      <c r="H13936" t="s">
        <v>1168</v>
      </c>
      <c r="I13936">
        <v>816</v>
      </c>
      <c r="J13936" t="s">
        <v>1169</v>
      </c>
      <c r="K13936" t="s">
        <v>828</v>
      </c>
      <c r="L13936" t="s">
        <v>606</v>
      </c>
      <c r="M13936">
        <v>0</v>
      </c>
      <c r="N13936">
        <v>0</v>
      </c>
      <c r="O13936">
        <v>0</v>
      </c>
      <c r="P13936">
        <v>0</v>
      </c>
      <c r="Q13936">
        <v>0</v>
      </c>
      <c r="R13936">
        <v>0</v>
      </c>
      <c r="S13936">
        <v>0</v>
      </c>
      <c r="T13936">
        <v>0</v>
      </c>
      <c r="U13936">
        <v>0</v>
      </c>
      <c r="V13936">
        <v>0</v>
      </c>
    </row>
    <row r="13937" spans="1:22" x14ac:dyDescent="0.3">
      <c r="A13937">
        <v>202223</v>
      </c>
      <c r="B13937" t="s">
        <v>820</v>
      </c>
      <c r="C13937" t="s">
        <v>821</v>
      </c>
      <c r="D13937" t="s">
        <v>822</v>
      </c>
      <c r="E13937" t="s">
        <v>823</v>
      </c>
      <c r="F13937" t="s">
        <v>848</v>
      </c>
      <c r="G13937" t="s">
        <v>849</v>
      </c>
      <c r="H13937" t="s">
        <v>1168</v>
      </c>
      <c r="I13937">
        <v>816</v>
      </c>
      <c r="J13937" t="s">
        <v>1169</v>
      </c>
      <c r="K13937" t="s">
        <v>828</v>
      </c>
      <c r="L13937" t="s">
        <v>606</v>
      </c>
      <c r="M13937">
        <v>0</v>
      </c>
      <c r="N13937">
        <v>0</v>
      </c>
      <c r="O13937">
        <v>0</v>
      </c>
      <c r="P13937">
        <v>0</v>
      </c>
      <c r="Q13937">
        <v>0</v>
      </c>
      <c r="R13937">
        <v>0</v>
      </c>
      <c r="S13937">
        <v>0</v>
      </c>
      <c r="T13937">
        <v>0</v>
      </c>
      <c r="U13937">
        <v>0</v>
      </c>
      <c r="V13937">
        <v>0</v>
      </c>
    </row>
    <row r="13938" spans="1:22" x14ac:dyDescent="0.3">
      <c r="A13938">
        <v>202324</v>
      </c>
      <c r="B13938" t="s">
        <v>820</v>
      </c>
      <c r="C13938" t="s">
        <v>821</v>
      </c>
      <c r="D13938" t="s">
        <v>822</v>
      </c>
      <c r="E13938" t="s">
        <v>823</v>
      </c>
      <c r="F13938" t="s">
        <v>848</v>
      </c>
      <c r="G13938" t="s">
        <v>849</v>
      </c>
      <c r="H13938" t="s">
        <v>1168</v>
      </c>
      <c r="I13938">
        <v>816</v>
      </c>
      <c r="J13938" t="s">
        <v>1169</v>
      </c>
      <c r="K13938" t="s">
        <v>828</v>
      </c>
      <c r="L13938" t="s">
        <v>606</v>
      </c>
      <c r="M13938">
        <v>6598</v>
      </c>
      <c r="N13938">
        <v>20741</v>
      </c>
      <c r="O13938">
        <v>116996</v>
      </c>
      <c r="P13938">
        <v>0</v>
      </c>
      <c r="Q13938">
        <v>0</v>
      </c>
      <c r="R13938">
        <v>21939</v>
      </c>
      <c r="S13938">
        <v>166274</v>
      </c>
      <c r="T13938">
        <v>0</v>
      </c>
      <c r="U13938">
        <v>166274</v>
      </c>
      <c r="V13938">
        <v>4</v>
      </c>
    </row>
    <row r="13939" spans="1:22" x14ac:dyDescent="0.3">
      <c r="A13939">
        <v>202122</v>
      </c>
      <c r="B13939" t="s">
        <v>820</v>
      </c>
      <c r="C13939" t="s">
        <v>821</v>
      </c>
      <c r="D13939" t="s">
        <v>822</v>
      </c>
      <c r="E13939" t="s">
        <v>823</v>
      </c>
      <c r="F13939" t="s">
        <v>848</v>
      </c>
      <c r="G13939" t="s">
        <v>849</v>
      </c>
      <c r="H13939" t="s">
        <v>1168</v>
      </c>
      <c r="I13939">
        <v>816</v>
      </c>
      <c r="J13939" t="s">
        <v>1169</v>
      </c>
      <c r="K13939" t="s">
        <v>828</v>
      </c>
      <c r="L13939" t="s">
        <v>609</v>
      </c>
      <c r="M13939" t="s">
        <v>829</v>
      </c>
      <c r="N13939" t="s">
        <v>829</v>
      </c>
      <c r="O13939" t="s">
        <v>829</v>
      </c>
      <c r="P13939" t="s">
        <v>829</v>
      </c>
      <c r="Q13939">
        <v>0</v>
      </c>
      <c r="R13939" t="s">
        <v>829</v>
      </c>
      <c r="S13939">
        <v>0</v>
      </c>
      <c r="T13939">
        <v>0</v>
      </c>
      <c r="U13939">
        <v>0</v>
      </c>
      <c r="V13939">
        <v>0</v>
      </c>
    </row>
    <row r="13940" spans="1:22" x14ac:dyDescent="0.3">
      <c r="A13940">
        <v>202223</v>
      </c>
      <c r="B13940" t="s">
        <v>820</v>
      </c>
      <c r="C13940" t="s">
        <v>821</v>
      </c>
      <c r="D13940" t="s">
        <v>822</v>
      </c>
      <c r="E13940" t="s">
        <v>823</v>
      </c>
      <c r="F13940" t="s">
        <v>848</v>
      </c>
      <c r="G13940" t="s">
        <v>849</v>
      </c>
      <c r="H13940" t="s">
        <v>1168</v>
      </c>
      <c r="I13940">
        <v>816</v>
      </c>
      <c r="J13940" t="s">
        <v>1169</v>
      </c>
      <c r="K13940" t="s">
        <v>828</v>
      </c>
      <c r="L13940" t="s">
        <v>609</v>
      </c>
      <c r="M13940" t="s">
        <v>829</v>
      </c>
      <c r="N13940" t="s">
        <v>829</v>
      </c>
      <c r="O13940" t="s">
        <v>829</v>
      </c>
      <c r="P13940" t="s">
        <v>829</v>
      </c>
      <c r="Q13940">
        <v>0</v>
      </c>
      <c r="R13940" t="s">
        <v>829</v>
      </c>
      <c r="S13940">
        <v>0</v>
      </c>
      <c r="T13940">
        <v>0</v>
      </c>
      <c r="U13940">
        <v>0</v>
      </c>
      <c r="V13940">
        <v>0</v>
      </c>
    </row>
    <row r="13941" spans="1:22" x14ac:dyDescent="0.3">
      <c r="A13941">
        <v>202122</v>
      </c>
      <c r="B13941" t="s">
        <v>820</v>
      </c>
      <c r="C13941" t="s">
        <v>821</v>
      </c>
      <c r="D13941" t="s">
        <v>822</v>
      </c>
      <c r="E13941" t="s">
        <v>823</v>
      </c>
      <c r="F13941" t="s">
        <v>848</v>
      </c>
      <c r="G13941" t="s">
        <v>849</v>
      </c>
      <c r="H13941" t="s">
        <v>1168</v>
      </c>
      <c r="I13941">
        <v>816</v>
      </c>
      <c r="J13941" t="s">
        <v>1169</v>
      </c>
      <c r="K13941" t="s">
        <v>828</v>
      </c>
      <c r="L13941" t="s">
        <v>830</v>
      </c>
      <c r="M13941">
        <v>320</v>
      </c>
      <c r="N13941">
        <v>28633</v>
      </c>
      <c r="O13941">
        <v>21945</v>
      </c>
      <c r="P13941">
        <v>391</v>
      </c>
      <c r="Q13941">
        <v>431</v>
      </c>
      <c r="R13941">
        <v>0</v>
      </c>
      <c r="S13941">
        <v>51720</v>
      </c>
      <c r="T13941">
        <v>0</v>
      </c>
      <c r="U13941">
        <v>51720</v>
      </c>
      <c r="V13941">
        <v>1</v>
      </c>
    </row>
    <row r="13942" spans="1:22" x14ac:dyDescent="0.3">
      <c r="A13942">
        <v>202223</v>
      </c>
      <c r="B13942" t="s">
        <v>820</v>
      </c>
      <c r="C13942" t="s">
        <v>821</v>
      </c>
      <c r="D13942" t="s">
        <v>822</v>
      </c>
      <c r="E13942" t="s">
        <v>823</v>
      </c>
      <c r="F13942" t="s">
        <v>848</v>
      </c>
      <c r="G13942" t="s">
        <v>849</v>
      </c>
      <c r="H13942" t="s">
        <v>1168</v>
      </c>
      <c r="I13942">
        <v>816</v>
      </c>
      <c r="J13942" t="s">
        <v>1169</v>
      </c>
      <c r="K13942" t="s">
        <v>828</v>
      </c>
      <c r="L13942" t="s">
        <v>830</v>
      </c>
      <c r="M13942">
        <v>1301</v>
      </c>
      <c r="N13942">
        <v>27002</v>
      </c>
      <c r="O13942">
        <v>22716</v>
      </c>
      <c r="P13942">
        <v>397</v>
      </c>
      <c r="Q13942">
        <v>304</v>
      </c>
      <c r="R13942">
        <v>0</v>
      </c>
      <c r="S13942">
        <v>51720</v>
      </c>
      <c r="T13942">
        <v>0</v>
      </c>
      <c r="U13942">
        <v>51720</v>
      </c>
      <c r="V13942">
        <v>1</v>
      </c>
    </row>
    <row r="13943" spans="1:22" x14ac:dyDescent="0.3">
      <c r="A13943">
        <v>202324</v>
      </c>
      <c r="B13943" t="s">
        <v>820</v>
      </c>
      <c r="C13943" t="s">
        <v>821</v>
      </c>
      <c r="D13943" t="s">
        <v>822</v>
      </c>
      <c r="E13943" t="s">
        <v>823</v>
      </c>
      <c r="F13943" t="s">
        <v>848</v>
      </c>
      <c r="G13943" t="s">
        <v>849</v>
      </c>
      <c r="H13943" t="s">
        <v>1168</v>
      </c>
      <c r="I13943">
        <v>816</v>
      </c>
      <c r="J13943" t="s">
        <v>1169</v>
      </c>
      <c r="K13943" t="s">
        <v>828</v>
      </c>
      <c r="L13943" t="s">
        <v>830</v>
      </c>
      <c r="M13943">
        <v>414</v>
      </c>
      <c r="N13943">
        <v>27879</v>
      </c>
      <c r="O13943">
        <v>22274</v>
      </c>
      <c r="P13943">
        <v>741</v>
      </c>
      <c r="Q13943">
        <v>412</v>
      </c>
      <c r="R13943">
        <v>0</v>
      </c>
      <c r="S13943">
        <v>51720</v>
      </c>
      <c r="T13943">
        <v>0</v>
      </c>
      <c r="U13943">
        <v>51720</v>
      </c>
      <c r="V13943">
        <v>1</v>
      </c>
    </row>
    <row r="13944" spans="1:22" x14ac:dyDescent="0.3">
      <c r="A13944">
        <v>202122</v>
      </c>
      <c r="B13944" t="s">
        <v>820</v>
      </c>
      <c r="C13944" t="s">
        <v>821</v>
      </c>
      <c r="D13944" t="s">
        <v>822</v>
      </c>
      <c r="E13944" t="s">
        <v>823</v>
      </c>
      <c r="F13944" t="s">
        <v>848</v>
      </c>
      <c r="G13944" t="s">
        <v>849</v>
      </c>
      <c r="H13944" t="s">
        <v>1168</v>
      </c>
      <c r="I13944">
        <v>816</v>
      </c>
      <c r="J13944" t="s">
        <v>1169</v>
      </c>
      <c r="K13944" t="s">
        <v>828</v>
      </c>
      <c r="L13944" t="s">
        <v>537</v>
      </c>
      <c r="M13944">
        <v>0</v>
      </c>
      <c r="N13944">
        <v>1191802</v>
      </c>
      <c r="O13944">
        <v>573901</v>
      </c>
      <c r="P13944">
        <v>1578308</v>
      </c>
      <c r="Q13944">
        <v>0</v>
      </c>
      <c r="R13944">
        <v>615615</v>
      </c>
      <c r="S13944">
        <v>3959626</v>
      </c>
      <c r="T13944">
        <v>0</v>
      </c>
      <c r="U13944">
        <v>3959626</v>
      </c>
      <c r="V13944">
        <v>87</v>
      </c>
    </row>
    <row r="13945" spans="1:22" x14ac:dyDescent="0.3">
      <c r="A13945">
        <v>202223</v>
      </c>
      <c r="B13945" t="s">
        <v>820</v>
      </c>
      <c r="C13945" t="s">
        <v>821</v>
      </c>
      <c r="D13945" t="s">
        <v>822</v>
      </c>
      <c r="E13945" t="s">
        <v>823</v>
      </c>
      <c r="F13945" t="s">
        <v>848</v>
      </c>
      <c r="G13945" t="s">
        <v>849</v>
      </c>
      <c r="H13945" t="s">
        <v>1168</v>
      </c>
      <c r="I13945">
        <v>816</v>
      </c>
      <c r="J13945" t="s">
        <v>1169</v>
      </c>
      <c r="K13945" t="s">
        <v>828</v>
      </c>
      <c r="L13945" t="s">
        <v>537</v>
      </c>
      <c r="M13945">
        <v>0</v>
      </c>
      <c r="N13945">
        <v>1427865</v>
      </c>
      <c r="O13945">
        <v>941510</v>
      </c>
      <c r="P13945">
        <v>1471464</v>
      </c>
      <c r="Q13945">
        <v>0</v>
      </c>
      <c r="R13945">
        <v>656332</v>
      </c>
      <c r="S13945">
        <v>4497171</v>
      </c>
      <c r="T13945">
        <v>0</v>
      </c>
      <c r="U13945">
        <v>4497171</v>
      </c>
      <c r="V13945">
        <v>101</v>
      </c>
    </row>
    <row r="13946" spans="1:22" x14ac:dyDescent="0.3">
      <c r="A13946">
        <v>202324</v>
      </c>
      <c r="B13946" t="s">
        <v>820</v>
      </c>
      <c r="C13946" t="s">
        <v>821</v>
      </c>
      <c r="D13946" t="s">
        <v>822</v>
      </c>
      <c r="E13946" t="s">
        <v>823</v>
      </c>
      <c r="F13946" t="s">
        <v>848</v>
      </c>
      <c r="G13946" t="s">
        <v>849</v>
      </c>
      <c r="H13946" t="s">
        <v>1168</v>
      </c>
      <c r="I13946">
        <v>816</v>
      </c>
      <c r="J13946" t="s">
        <v>1169</v>
      </c>
      <c r="K13946" t="s">
        <v>828</v>
      </c>
      <c r="L13946" t="s">
        <v>537</v>
      </c>
      <c r="M13946">
        <v>0</v>
      </c>
      <c r="N13946">
        <v>1369976</v>
      </c>
      <c r="O13946">
        <v>704934</v>
      </c>
      <c r="P13946">
        <v>1813349</v>
      </c>
      <c r="Q13946">
        <v>0</v>
      </c>
      <c r="R13946">
        <v>564387</v>
      </c>
      <c r="S13946">
        <v>4452646</v>
      </c>
      <c r="T13946">
        <v>0</v>
      </c>
      <c r="U13946">
        <v>4452646</v>
      </c>
      <c r="V13946">
        <v>104</v>
      </c>
    </row>
    <row r="13947" spans="1:22" x14ac:dyDescent="0.3">
      <c r="A13947">
        <v>202122</v>
      </c>
      <c r="B13947" t="s">
        <v>820</v>
      </c>
      <c r="C13947" t="s">
        <v>821</v>
      </c>
      <c r="D13947" t="s">
        <v>822</v>
      </c>
      <c r="E13947" t="s">
        <v>823</v>
      </c>
      <c r="F13947" t="s">
        <v>848</v>
      </c>
      <c r="G13947" t="s">
        <v>849</v>
      </c>
      <c r="H13947" t="s">
        <v>1168</v>
      </c>
      <c r="I13947">
        <v>816</v>
      </c>
      <c r="J13947" t="s">
        <v>1169</v>
      </c>
      <c r="K13947" t="s">
        <v>828</v>
      </c>
      <c r="L13947" t="s">
        <v>572</v>
      </c>
      <c r="M13947">
        <v>145231</v>
      </c>
      <c r="N13947">
        <v>0</v>
      </c>
      <c r="O13947">
        <v>0</v>
      </c>
      <c r="P13947">
        <v>3606228</v>
      </c>
      <c r="Q13947">
        <v>0</v>
      </c>
      <c r="R13947">
        <v>1843399</v>
      </c>
      <c r="S13947">
        <v>5594858</v>
      </c>
      <c r="T13947">
        <v>0</v>
      </c>
      <c r="U13947">
        <v>5594858</v>
      </c>
      <c r="V13947">
        <v>123</v>
      </c>
    </row>
    <row r="13948" spans="1:22" x14ac:dyDescent="0.3">
      <c r="A13948">
        <v>202223</v>
      </c>
      <c r="B13948" t="s">
        <v>820</v>
      </c>
      <c r="C13948" t="s">
        <v>821</v>
      </c>
      <c r="D13948" t="s">
        <v>822</v>
      </c>
      <c r="E13948" t="s">
        <v>823</v>
      </c>
      <c r="F13948" t="s">
        <v>848</v>
      </c>
      <c r="G13948" t="s">
        <v>849</v>
      </c>
      <c r="H13948" t="s">
        <v>1168</v>
      </c>
      <c r="I13948">
        <v>816</v>
      </c>
      <c r="J13948" t="s">
        <v>1169</v>
      </c>
      <c r="K13948" t="s">
        <v>828</v>
      </c>
      <c r="L13948" t="s">
        <v>572</v>
      </c>
      <c r="M13948">
        <v>158264</v>
      </c>
      <c r="N13948">
        <v>0</v>
      </c>
      <c r="O13948">
        <v>0</v>
      </c>
      <c r="P13948">
        <v>3693711</v>
      </c>
      <c r="Q13948">
        <v>0</v>
      </c>
      <c r="R13948">
        <v>2197108</v>
      </c>
      <c r="S13948">
        <v>6049083</v>
      </c>
      <c r="T13948">
        <v>0</v>
      </c>
      <c r="U13948">
        <v>6049083</v>
      </c>
      <c r="V13948">
        <v>136</v>
      </c>
    </row>
    <row r="13949" spans="1:22" x14ac:dyDescent="0.3">
      <c r="A13949">
        <v>202324</v>
      </c>
      <c r="B13949" t="s">
        <v>820</v>
      </c>
      <c r="C13949" t="s">
        <v>821</v>
      </c>
      <c r="D13949" t="s">
        <v>822</v>
      </c>
      <c r="E13949" t="s">
        <v>823</v>
      </c>
      <c r="F13949" t="s">
        <v>848</v>
      </c>
      <c r="G13949" t="s">
        <v>849</v>
      </c>
      <c r="H13949" t="s">
        <v>1168</v>
      </c>
      <c r="I13949">
        <v>816</v>
      </c>
      <c r="J13949" t="s">
        <v>1169</v>
      </c>
      <c r="K13949" t="s">
        <v>828</v>
      </c>
      <c r="L13949" t="s">
        <v>572</v>
      </c>
      <c r="M13949">
        <v>192070</v>
      </c>
      <c r="N13949">
        <v>222971</v>
      </c>
      <c r="O13949">
        <v>643546</v>
      </c>
      <c r="P13949">
        <v>1687188</v>
      </c>
      <c r="Q13949">
        <v>0</v>
      </c>
      <c r="R13949">
        <v>2496781</v>
      </c>
      <c r="S13949">
        <v>5242556</v>
      </c>
      <c r="T13949">
        <v>0</v>
      </c>
      <c r="U13949">
        <v>5242556</v>
      </c>
      <c r="V13949">
        <v>123</v>
      </c>
    </row>
    <row r="13950" spans="1:22" x14ac:dyDescent="0.3">
      <c r="A13950">
        <v>202122</v>
      </c>
      <c r="B13950" t="s">
        <v>820</v>
      </c>
      <c r="C13950" t="s">
        <v>821</v>
      </c>
      <c r="D13950" t="s">
        <v>822</v>
      </c>
      <c r="E13950" t="s">
        <v>823</v>
      </c>
      <c r="F13950" t="s">
        <v>848</v>
      </c>
      <c r="G13950" t="s">
        <v>849</v>
      </c>
      <c r="H13950" t="s">
        <v>1168</v>
      </c>
      <c r="I13950">
        <v>816</v>
      </c>
      <c r="J13950" t="s">
        <v>1169</v>
      </c>
      <c r="K13950" t="s">
        <v>828</v>
      </c>
      <c r="L13950" t="s">
        <v>539</v>
      </c>
      <c r="M13950">
        <v>0</v>
      </c>
      <c r="N13950">
        <v>605400</v>
      </c>
      <c r="O13950">
        <v>27000</v>
      </c>
      <c r="P13950" t="s">
        <v>829</v>
      </c>
      <c r="Q13950" t="s">
        <v>829</v>
      </c>
      <c r="R13950" t="s">
        <v>829</v>
      </c>
      <c r="S13950">
        <v>632400</v>
      </c>
      <c r="T13950">
        <v>0</v>
      </c>
      <c r="U13950">
        <v>632400</v>
      </c>
      <c r="V13950">
        <v>14</v>
      </c>
    </row>
    <row r="13951" spans="1:22" x14ac:dyDescent="0.3">
      <c r="A13951">
        <v>202223</v>
      </c>
      <c r="B13951" t="s">
        <v>820</v>
      </c>
      <c r="C13951" t="s">
        <v>821</v>
      </c>
      <c r="D13951" t="s">
        <v>822</v>
      </c>
      <c r="E13951" t="s">
        <v>823</v>
      </c>
      <c r="F13951" t="s">
        <v>848</v>
      </c>
      <c r="G13951" t="s">
        <v>849</v>
      </c>
      <c r="H13951" t="s">
        <v>1168</v>
      </c>
      <c r="I13951">
        <v>816</v>
      </c>
      <c r="J13951" t="s">
        <v>1169</v>
      </c>
      <c r="K13951" t="s">
        <v>828</v>
      </c>
      <c r="L13951" t="s">
        <v>539</v>
      </c>
      <c r="M13951">
        <v>0</v>
      </c>
      <c r="N13951">
        <v>325302</v>
      </c>
      <c r="O13951">
        <v>93172</v>
      </c>
      <c r="P13951" t="s">
        <v>829</v>
      </c>
      <c r="Q13951" t="s">
        <v>829</v>
      </c>
      <c r="R13951" t="s">
        <v>829</v>
      </c>
      <c r="S13951">
        <v>418474</v>
      </c>
      <c r="T13951">
        <v>0</v>
      </c>
      <c r="U13951">
        <v>418474</v>
      </c>
      <c r="V13951">
        <v>9</v>
      </c>
    </row>
    <row r="13952" spans="1:22" x14ac:dyDescent="0.3">
      <c r="A13952">
        <v>202324</v>
      </c>
      <c r="B13952" t="s">
        <v>820</v>
      </c>
      <c r="C13952" t="s">
        <v>821</v>
      </c>
      <c r="D13952" t="s">
        <v>822</v>
      </c>
      <c r="E13952" t="s">
        <v>823</v>
      </c>
      <c r="F13952" t="s">
        <v>848</v>
      </c>
      <c r="G13952" t="s">
        <v>849</v>
      </c>
      <c r="H13952" t="s">
        <v>1168</v>
      </c>
      <c r="I13952">
        <v>816</v>
      </c>
      <c r="J13952" t="s">
        <v>1169</v>
      </c>
      <c r="K13952" t="s">
        <v>828</v>
      </c>
      <c r="L13952" t="s">
        <v>539</v>
      </c>
      <c r="M13952">
        <v>0</v>
      </c>
      <c r="N13952">
        <v>293092</v>
      </c>
      <c r="O13952">
        <v>142576</v>
      </c>
      <c r="P13952" t="s">
        <v>829</v>
      </c>
      <c r="Q13952" t="s">
        <v>829</v>
      </c>
      <c r="R13952" t="s">
        <v>829</v>
      </c>
      <c r="S13952">
        <v>435668</v>
      </c>
      <c r="T13952">
        <v>0</v>
      </c>
      <c r="U13952">
        <v>435668</v>
      </c>
      <c r="V13952">
        <v>10</v>
      </c>
    </row>
    <row r="13953" spans="1:22" x14ac:dyDescent="0.3">
      <c r="A13953">
        <v>202122</v>
      </c>
      <c r="B13953" t="s">
        <v>820</v>
      </c>
      <c r="C13953" t="s">
        <v>821</v>
      </c>
      <c r="D13953" t="s">
        <v>822</v>
      </c>
      <c r="E13953" t="s">
        <v>823</v>
      </c>
      <c r="F13953" t="s">
        <v>848</v>
      </c>
      <c r="G13953" t="s">
        <v>849</v>
      </c>
      <c r="H13953" t="s">
        <v>1168</v>
      </c>
      <c r="I13953">
        <v>816</v>
      </c>
      <c r="J13953" t="s">
        <v>1169</v>
      </c>
      <c r="K13953" t="s">
        <v>828</v>
      </c>
      <c r="L13953" t="s">
        <v>541</v>
      </c>
      <c r="M13953">
        <v>399343</v>
      </c>
      <c r="N13953">
        <v>723190</v>
      </c>
      <c r="O13953">
        <v>507567</v>
      </c>
      <c r="P13953">
        <v>112605</v>
      </c>
      <c r="Q13953">
        <v>13891</v>
      </c>
      <c r="R13953">
        <v>0</v>
      </c>
      <c r="S13953">
        <v>1756596</v>
      </c>
      <c r="T13953">
        <v>0</v>
      </c>
      <c r="U13953">
        <v>1756596</v>
      </c>
      <c r="V13953">
        <v>39</v>
      </c>
    </row>
    <row r="13954" spans="1:22" x14ac:dyDescent="0.3">
      <c r="A13954">
        <v>202223</v>
      </c>
      <c r="B13954" t="s">
        <v>820</v>
      </c>
      <c r="C13954" t="s">
        <v>821</v>
      </c>
      <c r="D13954" t="s">
        <v>822</v>
      </c>
      <c r="E13954" t="s">
        <v>823</v>
      </c>
      <c r="F13954" t="s">
        <v>848</v>
      </c>
      <c r="G13954" t="s">
        <v>849</v>
      </c>
      <c r="H13954" t="s">
        <v>1168</v>
      </c>
      <c r="I13954">
        <v>816</v>
      </c>
      <c r="J13954" t="s">
        <v>1169</v>
      </c>
      <c r="K13954" t="s">
        <v>828</v>
      </c>
      <c r="L13954" t="s">
        <v>541</v>
      </c>
      <c r="M13954">
        <v>320955</v>
      </c>
      <c r="N13954">
        <v>641552</v>
      </c>
      <c r="O13954">
        <v>539715</v>
      </c>
      <c r="P13954">
        <v>9424</v>
      </c>
      <c r="Q13954">
        <v>7212</v>
      </c>
      <c r="R13954">
        <v>0</v>
      </c>
      <c r="S13954">
        <v>1518858</v>
      </c>
      <c r="T13954">
        <v>0</v>
      </c>
      <c r="U13954">
        <v>1518858</v>
      </c>
      <c r="V13954">
        <v>34</v>
      </c>
    </row>
    <row r="13955" spans="1:22" x14ac:dyDescent="0.3">
      <c r="A13955">
        <v>202324</v>
      </c>
      <c r="B13955" t="s">
        <v>820</v>
      </c>
      <c r="C13955" t="s">
        <v>821</v>
      </c>
      <c r="D13955" t="s">
        <v>822</v>
      </c>
      <c r="E13955" t="s">
        <v>823</v>
      </c>
      <c r="F13955" t="s">
        <v>848</v>
      </c>
      <c r="G13955" t="s">
        <v>849</v>
      </c>
      <c r="H13955" t="s">
        <v>1168</v>
      </c>
      <c r="I13955">
        <v>816</v>
      </c>
      <c r="J13955" t="s">
        <v>1169</v>
      </c>
      <c r="K13955" t="s">
        <v>828</v>
      </c>
      <c r="L13955" t="s">
        <v>541</v>
      </c>
      <c r="M13955">
        <v>302368</v>
      </c>
      <c r="N13955">
        <v>672005</v>
      </c>
      <c r="O13955">
        <v>552030</v>
      </c>
      <c r="P13955">
        <v>16586</v>
      </c>
      <c r="Q13955">
        <v>9817</v>
      </c>
      <c r="R13955">
        <v>0</v>
      </c>
      <c r="S13955">
        <v>1552806</v>
      </c>
      <c r="T13955">
        <v>0</v>
      </c>
      <c r="U13955">
        <v>1552806</v>
      </c>
      <c r="V13955">
        <v>36</v>
      </c>
    </row>
    <row r="13956" spans="1:22" x14ac:dyDescent="0.3">
      <c r="A13956">
        <v>202122</v>
      </c>
      <c r="B13956" t="s">
        <v>820</v>
      </c>
      <c r="C13956" t="s">
        <v>821</v>
      </c>
      <c r="D13956" t="s">
        <v>822</v>
      </c>
      <c r="E13956" t="s">
        <v>823</v>
      </c>
      <c r="F13956" t="s">
        <v>848</v>
      </c>
      <c r="G13956" t="s">
        <v>849</v>
      </c>
      <c r="H13956" t="s">
        <v>1168</v>
      </c>
      <c r="I13956">
        <v>816</v>
      </c>
      <c r="J13956" t="s">
        <v>1169</v>
      </c>
      <c r="K13956" t="s">
        <v>828</v>
      </c>
      <c r="L13956" t="s">
        <v>831</v>
      </c>
      <c r="M13956" t="s">
        <v>829</v>
      </c>
      <c r="N13956" t="s">
        <v>829</v>
      </c>
      <c r="O13956" t="s">
        <v>829</v>
      </c>
      <c r="P13956">
        <v>320859</v>
      </c>
      <c r="Q13956">
        <v>0</v>
      </c>
      <c r="R13956" t="s">
        <v>829</v>
      </c>
      <c r="S13956">
        <v>320859</v>
      </c>
      <c r="T13956">
        <v>0</v>
      </c>
      <c r="U13956">
        <v>320859</v>
      </c>
      <c r="V13956">
        <v>7</v>
      </c>
    </row>
    <row r="13957" spans="1:22" x14ac:dyDescent="0.3">
      <c r="A13957">
        <v>202223</v>
      </c>
      <c r="B13957" t="s">
        <v>820</v>
      </c>
      <c r="C13957" t="s">
        <v>821</v>
      </c>
      <c r="D13957" t="s">
        <v>822</v>
      </c>
      <c r="E13957" t="s">
        <v>823</v>
      </c>
      <c r="F13957" t="s">
        <v>848</v>
      </c>
      <c r="G13957" t="s">
        <v>849</v>
      </c>
      <c r="H13957" t="s">
        <v>1168</v>
      </c>
      <c r="I13957">
        <v>816</v>
      </c>
      <c r="J13957" t="s">
        <v>1169</v>
      </c>
      <c r="K13957" t="s">
        <v>828</v>
      </c>
      <c r="L13957" t="s">
        <v>831</v>
      </c>
      <c r="M13957" t="s">
        <v>829</v>
      </c>
      <c r="N13957" t="s">
        <v>829</v>
      </c>
      <c r="O13957" t="s">
        <v>829</v>
      </c>
      <c r="P13957">
        <v>514045</v>
      </c>
      <c r="Q13957">
        <v>0</v>
      </c>
      <c r="R13957" t="s">
        <v>829</v>
      </c>
      <c r="S13957">
        <v>514045</v>
      </c>
      <c r="T13957">
        <v>0</v>
      </c>
      <c r="U13957">
        <v>514045</v>
      </c>
      <c r="V13957">
        <v>12</v>
      </c>
    </row>
    <row r="13958" spans="1:22" x14ac:dyDescent="0.3">
      <c r="A13958">
        <v>202324</v>
      </c>
      <c r="B13958" t="s">
        <v>820</v>
      </c>
      <c r="C13958" t="s">
        <v>821</v>
      </c>
      <c r="D13958" t="s">
        <v>822</v>
      </c>
      <c r="E13958" t="s">
        <v>823</v>
      </c>
      <c r="F13958" t="s">
        <v>848</v>
      </c>
      <c r="G13958" t="s">
        <v>849</v>
      </c>
      <c r="H13958" t="s">
        <v>1168</v>
      </c>
      <c r="I13958">
        <v>816</v>
      </c>
      <c r="J13958" t="s">
        <v>1169</v>
      </c>
      <c r="K13958" t="s">
        <v>828</v>
      </c>
      <c r="L13958" t="s">
        <v>831</v>
      </c>
      <c r="M13958" t="s">
        <v>829</v>
      </c>
      <c r="N13958" t="s">
        <v>829</v>
      </c>
      <c r="O13958" t="s">
        <v>829</v>
      </c>
      <c r="P13958">
        <v>593777</v>
      </c>
      <c r="Q13958">
        <v>0</v>
      </c>
      <c r="R13958" t="s">
        <v>829</v>
      </c>
      <c r="S13958">
        <v>593777</v>
      </c>
      <c r="T13958">
        <v>0</v>
      </c>
      <c r="U13958">
        <v>593777</v>
      </c>
      <c r="V13958">
        <v>14</v>
      </c>
    </row>
    <row r="13959" spans="1:22" x14ac:dyDescent="0.3">
      <c r="A13959">
        <v>202122</v>
      </c>
      <c r="B13959" t="s">
        <v>820</v>
      </c>
      <c r="C13959" t="s">
        <v>821</v>
      </c>
      <c r="D13959" t="s">
        <v>822</v>
      </c>
      <c r="E13959" t="s">
        <v>823</v>
      </c>
      <c r="F13959" t="s">
        <v>848</v>
      </c>
      <c r="G13959" t="s">
        <v>849</v>
      </c>
      <c r="H13959" t="s">
        <v>1168</v>
      </c>
      <c r="I13959">
        <v>816</v>
      </c>
      <c r="J13959" t="s">
        <v>1169</v>
      </c>
      <c r="K13959" t="s">
        <v>828</v>
      </c>
      <c r="L13959" t="s">
        <v>832</v>
      </c>
      <c r="M13959">
        <v>0</v>
      </c>
      <c r="N13959">
        <v>0</v>
      </c>
      <c r="O13959">
        <v>0</v>
      </c>
      <c r="P13959">
        <v>0</v>
      </c>
      <c r="Q13959">
        <v>0</v>
      </c>
      <c r="R13959">
        <v>0</v>
      </c>
      <c r="S13959">
        <v>0</v>
      </c>
      <c r="T13959">
        <v>0</v>
      </c>
      <c r="U13959">
        <v>0</v>
      </c>
      <c r="V13959">
        <v>0</v>
      </c>
    </row>
    <row r="13960" spans="1:22" x14ac:dyDescent="0.3">
      <c r="A13960">
        <v>202223</v>
      </c>
      <c r="B13960" t="s">
        <v>820</v>
      </c>
      <c r="C13960" t="s">
        <v>821</v>
      </c>
      <c r="D13960" t="s">
        <v>822</v>
      </c>
      <c r="E13960" t="s">
        <v>823</v>
      </c>
      <c r="F13960" t="s">
        <v>848</v>
      </c>
      <c r="G13960" t="s">
        <v>849</v>
      </c>
      <c r="H13960" t="s">
        <v>1168</v>
      </c>
      <c r="I13960">
        <v>816</v>
      </c>
      <c r="J13960" t="s">
        <v>1169</v>
      </c>
      <c r="K13960" t="s">
        <v>828</v>
      </c>
      <c r="L13960" t="s">
        <v>832</v>
      </c>
      <c r="M13960">
        <v>0</v>
      </c>
      <c r="N13960">
        <v>0</v>
      </c>
      <c r="O13960">
        <v>0</v>
      </c>
      <c r="P13960">
        <v>0</v>
      </c>
      <c r="Q13960">
        <v>0</v>
      </c>
      <c r="R13960">
        <v>0</v>
      </c>
      <c r="S13960">
        <v>0</v>
      </c>
      <c r="T13960">
        <v>0</v>
      </c>
      <c r="U13960">
        <v>0</v>
      </c>
      <c r="V13960">
        <v>0</v>
      </c>
    </row>
    <row r="13961" spans="1:22" x14ac:dyDescent="0.3">
      <c r="A13961">
        <v>202324</v>
      </c>
      <c r="B13961" t="s">
        <v>820</v>
      </c>
      <c r="C13961" t="s">
        <v>821</v>
      </c>
      <c r="D13961" t="s">
        <v>822</v>
      </c>
      <c r="E13961" t="s">
        <v>823</v>
      </c>
      <c r="F13961" t="s">
        <v>848</v>
      </c>
      <c r="G13961" t="s">
        <v>849</v>
      </c>
      <c r="H13961" t="s">
        <v>1168</v>
      </c>
      <c r="I13961">
        <v>816</v>
      </c>
      <c r="J13961" t="s">
        <v>1169</v>
      </c>
      <c r="K13961" t="s">
        <v>828</v>
      </c>
      <c r="L13961" t="s">
        <v>832</v>
      </c>
      <c r="M13961">
        <v>0</v>
      </c>
      <c r="N13961">
        <v>0</v>
      </c>
      <c r="O13961">
        <v>0</v>
      </c>
      <c r="P13961">
        <v>0</v>
      </c>
      <c r="Q13961">
        <v>0</v>
      </c>
      <c r="R13961">
        <v>0</v>
      </c>
      <c r="S13961">
        <v>0</v>
      </c>
      <c r="T13961">
        <v>0</v>
      </c>
      <c r="U13961">
        <v>0</v>
      </c>
      <c r="V13961">
        <v>0</v>
      </c>
    </row>
    <row r="13962" spans="1:22" x14ac:dyDescent="0.3">
      <c r="A13962">
        <v>202122</v>
      </c>
      <c r="B13962" t="s">
        <v>820</v>
      </c>
      <c r="C13962" t="s">
        <v>821</v>
      </c>
      <c r="D13962" t="s">
        <v>822</v>
      </c>
      <c r="E13962" t="s">
        <v>823</v>
      </c>
      <c r="F13962" t="s">
        <v>848</v>
      </c>
      <c r="G13962" t="s">
        <v>849</v>
      </c>
      <c r="H13962" t="s">
        <v>1168</v>
      </c>
      <c r="I13962">
        <v>816</v>
      </c>
      <c r="J13962" t="s">
        <v>1169</v>
      </c>
      <c r="K13962" t="s">
        <v>828</v>
      </c>
      <c r="L13962" t="s">
        <v>544</v>
      </c>
      <c r="M13962">
        <v>0</v>
      </c>
      <c r="N13962">
        <v>127395</v>
      </c>
      <c r="O13962">
        <v>140166</v>
      </c>
      <c r="P13962">
        <v>82496</v>
      </c>
      <c r="Q13962">
        <v>0</v>
      </c>
      <c r="R13962">
        <v>0</v>
      </c>
      <c r="S13962">
        <v>350057</v>
      </c>
      <c r="T13962">
        <v>0</v>
      </c>
      <c r="U13962">
        <v>350057</v>
      </c>
      <c r="V13962">
        <v>8</v>
      </c>
    </row>
    <row r="13963" spans="1:22" x14ac:dyDescent="0.3">
      <c r="A13963">
        <v>202223</v>
      </c>
      <c r="B13963" t="s">
        <v>820</v>
      </c>
      <c r="C13963" t="s">
        <v>821</v>
      </c>
      <c r="D13963" t="s">
        <v>822</v>
      </c>
      <c r="E13963" t="s">
        <v>823</v>
      </c>
      <c r="F13963" t="s">
        <v>848</v>
      </c>
      <c r="G13963" t="s">
        <v>849</v>
      </c>
      <c r="H13963" t="s">
        <v>1168</v>
      </c>
      <c r="I13963">
        <v>816</v>
      </c>
      <c r="J13963" t="s">
        <v>1169</v>
      </c>
      <c r="K13963" t="s">
        <v>828</v>
      </c>
      <c r="L13963" t="s">
        <v>544</v>
      </c>
      <c r="M13963">
        <v>0</v>
      </c>
      <c r="N13963">
        <v>83752</v>
      </c>
      <c r="O13963">
        <v>123374</v>
      </c>
      <c r="P13963">
        <v>52916</v>
      </c>
      <c r="Q13963">
        <v>0</v>
      </c>
      <c r="R13963">
        <v>0</v>
      </c>
      <c r="S13963">
        <v>260042</v>
      </c>
      <c r="T13963">
        <v>0</v>
      </c>
      <c r="U13963">
        <v>260042</v>
      </c>
      <c r="V13963">
        <v>6</v>
      </c>
    </row>
    <row r="13964" spans="1:22" x14ac:dyDescent="0.3">
      <c r="A13964">
        <v>202324</v>
      </c>
      <c r="B13964" t="s">
        <v>820</v>
      </c>
      <c r="C13964" t="s">
        <v>821</v>
      </c>
      <c r="D13964" t="s">
        <v>822</v>
      </c>
      <c r="E13964" t="s">
        <v>823</v>
      </c>
      <c r="F13964" t="s">
        <v>848</v>
      </c>
      <c r="G13964" t="s">
        <v>849</v>
      </c>
      <c r="H13964" t="s">
        <v>1168</v>
      </c>
      <c r="I13964">
        <v>816</v>
      </c>
      <c r="J13964" t="s">
        <v>1169</v>
      </c>
      <c r="K13964" t="s">
        <v>828</v>
      </c>
      <c r="L13964" t="s">
        <v>544</v>
      </c>
      <c r="M13964">
        <v>0</v>
      </c>
      <c r="N13964">
        <v>92125</v>
      </c>
      <c r="O13964">
        <v>134977</v>
      </c>
      <c r="P13964">
        <v>61375</v>
      </c>
      <c r="Q13964">
        <v>0</v>
      </c>
      <c r="R13964">
        <v>0</v>
      </c>
      <c r="S13964">
        <v>288477</v>
      </c>
      <c r="T13964">
        <v>0</v>
      </c>
      <c r="U13964">
        <v>288477</v>
      </c>
      <c r="V13964">
        <v>7</v>
      </c>
    </row>
    <row r="13965" spans="1:22" x14ac:dyDescent="0.3">
      <c r="A13965">
        <v>202122</v>
      </c>
      <c r="B13965" t="s">
        <v>820</v>
      </c>
      <c r="C13965" t="s">
        <v>821</v>
      </c>
      <c r="D13965" t="s">
        <v>822</v>
      </c>
      <c r="E13965" t="s">
        <v>823</v>
      </c>
      <c r="F13965" t="s">
        <v>848</v>
      </c>
      <c r="G13965" t="s">
        <v>849</v>
      </c>
      <c r="H13965" t="s">
        <v>1168</v>
      </c>
      <c r="I13965">
        <v>816</v>
      </c>
      <c r="J13965" t="s">
        <v>1169</v>
      </c>
      <c r="K13965" t="s">
        <v>828</v>
      </c>
      <c r="L13965" t="s">
        <v>600</v>
      </c>
      <c r="M13965" t="s">
        <v>829</v>
      </c>
      <c r="N13965" t="s">
        <v>829</v>
      </c>
      <c r="O13965" t="s">
        <v>829</v>
      </c>
      <c r="P13965">
        <v>0</v>
      </c>
      <c r="Q13965">
        <v>0</v>
      </c>
      <c r="R13965" t="s">
        <v>829</v>
      </c>
      <c r="S13965">
        <v>0</v>
      </c>
      <c r="T13965">
        <v>0</v>
      </c>
      <c r="U13965">
        <v>0</v>
      </c>
      <c r="V13965">
        <v>0</v>
      </c>
    </row>
    <row r="13966" spans="1:22" x14ac:dyDescent="0.3">
      <c r="A13966">
        <v>202223</v>
      </c>
      <c r="B13966" t="s">
        <v>820</v>
      </c>
      <c r="C13966" t="s">
        <v>821</v>
      </c>
      <c r="D13966" t="s">
        <v>822</v>
      </c>
      <c r="E13966" t="s">
        <v>823</v>
      </c>
      <c r="F13966" t="s">
        <v>848</v>
      </c>
      <c r="G13966" t="s">
        <v>849</v>
      </c>
      <c r="H13966" t="s">
        <v>1168</v>
      </c>
      <c r="I13966">
        <v>816</v>
      </c>
      <c r="J13966" t="s">
        <v>1169</v>
      </c>
      <c r="K13966" t="s">
        <v>828</v>
      </c>
      <c r="L13966" t="s">
        <v>600</v>
      </c>
      <c r="M13966" t="s">
        <v>829</v>
      </c>
      <c r="N13966" t="s">
        <v>829</v>
      </c>
      <c r="O13966" t="s">
        <v>829</v>
      </c>
      <c r="P13966">
        <v>0</v>
      </c>
      <c r="Q13966">
        <v>0</v>
      </c>
      <c r="R13966" t="s">
        <v>829</v>
      </c>
      <c r="S13966">
        <v>0</v>
      </c>
      <c r="T13966">
        <v>0</v>
      </c>
      <c r="U13966">
        <v>0</v>
      </c>
      <c r="V13966">
        <v>0</v>
      </c>
    </row>
    <row r="13967" spans="1:22" x14ac:dyDescent="0.3">
      <c r="A13967">
        <v>202324</v>
      </c>
      <c r="B13967" t="s">
        <v>820</v>
      </c>
      <c r="C13967" t="s">
        <v>821</v>
      </c>
      <c r="D13967" t="s">
        <v>822</v>
      </c>
      <c r="E13967" t="s">
        <v>823</v>
      </c>
      <c r="F13967" t="s">
        <v>848</v>
      </c>
      <c r="G13967" t="s">
        <v>849</v>
      </c>
      <c r="H13967" t="s">
        <v>1168</v>
      </c>
      <c r="I13967">
        <v>816</v>
      </c>
      <c r="J13967" t="s">
        <v>1169</v>
      </c>
      <c r="K13967" t="s">
        <v>828</v>
      </c>
      <c r="L13967" t="s">
        <v>600</v>
      </c>
      <c r="M13967" t="s">
        <v>829</v>
      </c>
      <c r="N13967" t="s">
        <v>829</v>
      </c>
      <c r="O13967" t="s">
        <v>829</v>
      </c>
      <c r="P13967">
        <v>0</v>
      </c>
      <c r="Q13967">
        <v>0</v>
      </c>
      <c r="R13967" t="s">
        <v>829</v>
      </c>
      <c r="S13967">
        <v>0</v>
      </c>
      <c r="T13967">
        <v>0</v>
      </c>
      <c r="U13967">
        <v>0</v>
      </c>
      <c r="V13967">
        <v>0</v>
      </c>
    </row>
    <row r="13968" spans="1:22" x14ac:dyDescent="0.3">
      <c r="A13968">
        <v>202122</v>
      </c>
      <c r="B13968" t="s">
        <v>820</v>
      </c>
      <c r="C13968" t="s">
        <v>821</v>
      </c>
      <c r="D13968" t="s">
        <v>822</v>
      </c>
      <c r="E13968" t="s">
        <v>823</v>
      </c>
      <c r="F13968" t="s">
        <v>848</v>
      </c>
      <c r="G13968" t="s">
        <v>849</v>
      </c>
      <c r="H13968" t="s">
        <v>1168</v>
      </c>
      <c r="I13968">
        <v>816</v>
      </c>
      <c r="J13968" t="s">
        <v>1169</v>
      </c>
      <c r="K13968" t="s">
        <v>828</v>
      </c>
      <c r="L13968" t="s">
        <v>247</v>
      </c>
      <c r="M13968">
        <v>0</v>
      </c>
      <c r="N13968">
        <v>0</v>
      </c>
      <c r="O13968">
        <v>0</v>
      </c>
      <c r="P13968">
        <v>400000</v>
      </c>
      <c r="Q13968">
        <v>0</v>
      </c>
      <c r="R13968">
        <v>0</v>
      </c>
      <c r="S13968">
        <v>400000</v>
      </c>
      <c r="T13968">
        <v>0</v>
      </c>
      <c r="U13968">
        <v>400000</v>
      </c>
      <c r="V13968">
        <v>15</v>
      </c>
    </row>
    <row r="13969" spans="1:22" x14ac:dyDescent="0.3">
      <c r="A13969">
        <v>202223</v>
      </c>
      <c r="B13969" t="s">
        <v>820</v>
      </c>
      <c r="C13969" t="s">
        <v>821</v>
      </c>
      <c r="D13969" t="s">
        <v>822</v>
      </c>
      <c r="E13969" t="s">
        <v>823</v>
      </c>
      <c r="F13969" t="s">
        <v>848</v>
      </c>
      <c r="G13969" t="s">
        <v>849</v>
      </c>
      <c r="H13969" t="s">
        <v>1168</v>
      </c>
      <c r="I13969">
        <v>816</v>
      </c>
      <c r="J13969" t="s">
        <v>1169</v>
      </c>
      <c r="K13969" t="s">
        <v>828</v>
      </c>
      <c r="L13969" t="s">
        <v>247</v>
      </c>
      <c r="M13969">
        <v>0</v>
      </c>
      <c r="N13969">
        <v>0</v>
      </c>
      <c r="O13969">
        <v>0</v>
      </c>
      <c r="P13969">
        <v>166670</v>
      </c>
      <c r="Q13969">
        <v>0</v>
      </c>
      <c r="R13969">
        <v>0</v>
      </c>
      <c r="S13969">
        <v>166670</v>
      </c>
      <c r="T13969">
        <v>0</v>
      </c>
      <c r="U13969">
        <v>166670</v>
      </c>
      <c r="V13969">
        <v>6</v>
      </c>
    </row>
    <row r="13970" spans="1:22" x14ac:dyDescent="0.3">
      <c r="A13970">
        <v>202324</v>
      </c>
      <c r="B13970" t="s">
        <v>820</v>
      </c>
      <c r="C13970" t="s">
        <v>821</v>
      </c>
      <c r="D13970" t="s">
        <v>822</v>
      </c>
      <c r="E13970" t="s">
        <v>823</v>
      </c>
      <c r="F13970" t="s">
        <v>848</v>
      </c>
      <c r="G13970" t="s">
        <v>849</v>
      </c>
      <c r="H13970" t="s">
        <v>1168</v>
      </c>
      <c r="I13970">
        <v>816</v>
      </c>
      <c r="J13970" t="s">
        <v>1169</v>
      </c>
      <c r="K13970" t="s">
        <v>828</v>
      </c>
      <c r="L13970" t="s">
        <v>247</v>
      </c>
      <c r="M13970">
        <v>0</v>
      </c>
      <c r="N13970">
        <v>0</v>
      </c>
      <c r="O13970">
        <v>0</v>
      </c>
      <c r="P13970">
        <v>0</v>
      </c>
      <c r="Q13970">
        <v>0</v>
      </c>
      <c r="R13970">
        <v>0</v>
      </c>
      <c r="S13970">
        <v>0</v>
      </c>
      <c r="T13970">
        <v>0</v>
      </c>
      <c r="U13970">
        <v>0</v>
      </c>
      <c r="V13970">
        <v>0</v>
      </c>
    </row>
    <row r="13971" spans="1:22" x14ac:dyDescent="0.3">
      <c r="A13971">
        <v>202122</v>
      </c>
      <c r="B13971" t="s">
        <v>820</v>
      </c>
      <c r="C13971" t="s">
        <v>821</v>
      </c>
      <c r="D13971" t="s">
        <v>822</v>
      </c>
      <c r="E13971" t="s">
        <v>823</v>
      </c>
      <c r="F13971" t="s">
        <v>848</v>
      </c>
      <c r="G13971" t="s">
        <v>849</v>
      </c>
      <c r="H13971" t="s">
        <v>1168</v>
      </c>
      <c r="I13971">
        <v>816</v>
      </c>
      <c r="J13971" t="s">
        <v>1169</v>
      </c>
      <c r="K13971" t="s">
        <v>828</v>
      </c>
      <c r="L13971" t="s">
        <v>833</v>
      </c>
      <c r="M13971">
        <v>10960016</v>
      </c>
      <c r="N13971">
        <v>27257358</v>
      </c>
      <c r="O13971">
        <v>25513949</v>
      </c>
      <c r="P13971">
        <v>10161805</v>
      </c>
      <c r="Q13971">
        <v>4360832</v>
      </c>
      <c r="R13971">
        <v>2459014</v>
      </c>
      <c r="S13971">
        <v>81083034</v>
      </c>
      <c r="T13971">
        <v>0</v>
      </c>
      <c r="U13971">
        <v>81083034</v>
      </c>
      <c r="V13971" t="s">
        <v>834</v>
      </c>
    </row>
    <row r="13972" spans="1:22" x14ac:dyDescent="0.3">
      <c r="A13972">
        <v>202223</v>
      </c>
      <c r="B13972" t="s">
        <v>820</v>
      </c>
      <c r="C13972" t="s">
        <v>821</v>
      </c>
      <c r="D13972" t="s">
        <v>822</v>
      </c>
      <c r="E13972" t="s">
        <v>823</v>
      </c>
      <c r="F13972" t="s">
        <v>848</v>
      </c>
      <c r="G13972" t="s">
        <v>849</v>
      </c>
      <c r="H13972" t="s">
        <v>1168</v>
      </c>
      <c r="I13972">
        <v>816</v>
      </c>
      <c r="J13972" t="s">
        <v>1169</v>
      </c>
      <c r="K13972" t="s">
        <v>828</v>
      </c>
      <c r="L13972" t="s">
        <v>833</v>
      </c>
      <c r="M13972">
        <v>11320268</v>
      </c>
      <c r="N13972">
        <v>26529521</v>
      </c>
      <c r="O13972">
        <v>26818568</v>
      </c>
      <c r="P13972">
        <v>10215947</v>
      </c>
      <c r="Q13972">
        <v>4348033</v>
      </c>
      <c r="R13972">
        <v>2853440</v>
      </c>
      <c r="S13972">
        <v>82455837</v>
      </c>
      <c r="T13972">
        <v>0</v>
      </c>
      <c r="U13972">
        <v>82455837</v>
      </c>
      <c r="V13972" t="s">
        <v>834</v>
      </c>
    </row>
    <row r="13973" spans="1:22" x14ac:dyDescent="0.3">
      <c r="A13973">
        <v>202324</v>
      </c>
      <c r="B13973" t="s">
        <v>820</v>
      </c>
      <c r="C13973" t="s">
        <v>821</v>
      </c>
      <c r="D13973" t="s">
        <v>822</v>
      </c>
      <c r="E13973" t="s">
        <v>823</v>
      </c>
      <c r="F13973" t="s">
        <v>848</v>
      </c>
      <c r="G13973" t="s">
        <v>849</v>
      </c>
      <c r="H13973" t="s">
        <v>1168</v>
      </c>
      <c r="I13973">
        <v>816</v>
      </c>
      <c r="J13973" t="s">
        <v>1169</v>
      </c>
      <c r="K13973" t="s">
        <v>828</v>
      </c>
      <c r="L13973" t="s">
        <v>833</v>
      </c>
      <c r="M13973">
        <v>11606389</v>
      </c>
      <c r="N13973">
        <v>26094857</v>
      </c>
      <c r="O13973">
        <v>20717299</v>
      </c>
      <c r="P13973">
        <v>9065018</v>
      </c>
      <c r="Q13973">
        <v>4705387</v>
      </c>
      <c r="R13973">
        <v>3083107</v>
      </c>
      <c r="S13973">
        <v>75642117</v>
      </c>
      <c r="T13973">
        <v>0</v>
      </c>
      <c r="U13973">
        <v>75642117</v>
      </c>
      <c r="V13973" t="s">
        <v>834</v>
      </c>
    </row>
    <row r="13974" spans="1:22" x14ac:dyDescent="0.3">
      <c r="A13974">
        <v>202122</v>
      </c>
      <c r="B13974" t="s">
        <v>820</v>
      </c>
      <c r="C13974" t="s">
        <v>821</v>
      </c>
      <c r="D13974" t="s">
        <v>822</v>
      </c>
      <c r="E13974" t="s">
        <v>823</v>
      </c>
      <c r="F13974" t="s">
        <v>848</v>
      </c>
      <c r="G13974" t="s">
        <v>849</v>
      </c>
      <c r="H13974" t="s">
        <v>1168</v>
      </c>
      <c r="I13974">
        <v>816</v>
      </c>
      <c r="J13974" t="s">
        <v>1169</v>
      </c>
      <c r="K13974" t="s">
        <v>835</v>
      </c>
      <c r="L13974" t="s">
        <v>836</v>
      </c>
      <c r="M13974" t="s">
        <v>829</v>
      </c>
      <c r="N13974" t="s">
        <v>829</v>
      </c>
      <c r="O13974" t="s">
        <v>829</v>
      </c>
      <c r="P13974" t="s">
        <v>829</v>
      </c>
      <c r="Q13974" t="s">
        <v>829</v>
      </c>
      <c r="R13974" t="s">
        <v>829</v>
      </c>
      <c r="S13974">
        <v>73369846</v>
      </c>
      <c r="T13974" t="s">
        <v>829</v>
      </c>
      <c r="U13974" t="s">
        <v>829</v>
      </c>
      <c r="V13974" t="s">
        <v>834</v>
      </c>
    </row>
    <row r="13975" spans="1:22" x14ac:dyDescent="0.3">
      <c r="A13975">
        <v>202223</v>
      </c>
      <c r="B13975" t="s">
        <v>820</v>
      </c>
      <c r="C13975" t="s">
        <v>821</v>
      </c>
      <c r="D13975" t="s">
        <v>822</v>
      </c>
      <c r="E13975" t="s">
        <v>823</v>
      </c>
      <c r="F13975" t="s">
        <v>848</v>
      </c>
      <c r="G13975" t="s">
        <v>849</v>
      </c>
      <c r="H13975" t="s">
        <v>1168</v>
      </c>
      <c r="I13975">
        <v>816</v>
      </c>
      <c r="J13975" t="s">
        <v>1169</v>
      </c>
      <c r="K13975" t="s">
        <v>835</v>
      </c>
      <c r="L13975" t="s">
        <v>836</v>
      </c>
      <c r="M13975" t="s">
        <v>829</v>
      </c>
      <c r="N13975" t="s">
        <v>829</v>
      </c>
      <c r="O13975" t="s">
        <v>829</v>
      </c>
      <c r="P13975" t="s">
        <v>829</v>
      </c>
      <c r="Q13975" t="s">
        <v>829</v>
      </c>
      <c r="R13975" t="s">
        <v>829</v>
      </c>
      <c r="S13975">
        <v>76446475</v>
      </c>
      <c r="T13975" t="s">
        <v>829</v>
      </c>
      <c r="U13975" t="s">
        <v>829</v>
      </c>
      <c r="V13975" t="s">
        <v>834</v>
      </c>
    </row>
    <row r="13976" spans="1:22" x14ac:dyDescent="0.3">
      <c r="A13976">
        <v>202324</v>
      </c>
      <c r="B13976" t="s">
        <v>820</v>
      </c>
      <c r="C13976" t="s">
        <v>821</v>
      </c>
      <c r="D13976" t="s">
        <v>822</v>
      </c>
      <c r="E13976" t="s">
        <v>823</v>
      </c>
      <c r="F13976" t="s">
        <v>848</v>
      </c>
      <c r="G13976" t="s">
        <v>849</v>
      </c>
      <c r="H13976" t="s">
        <v>1168</v>
      </c>
      <c r="I13976">
        <v>816</v>
      </c>
      <c r="J13976" t="s">
        <v>1169</v>
      </c>
      <c r="K13976" t="s">
        <v>835</v>
      </c>
      <c r="L13976" t="s">
        <v>836</v>
      </c>
      <c r="M13976" t="s">
        <v>829</v>
      </c>
      <c r="N13976" t="s">
        <v>829</v>
      </c>
      <c r="O13976" t="s">
        <v>829</v>
      </c>
      <c r="P13976" t="s">
        <v>829</v>
      </c>
      <c r="Q13976" t="s">
        <v>829</v>
      </c>
      <c r="R13976" t="s">
        <v>829</v>
      </c>
      <c r="S13976">
        <v>73634943</v>
      </c>
      <c r="T13976" t="s">
        <v>829</v>
      </c>
      <c r="U13976" t="s">
        <v>829</v>
      </c>
      <c r="V13976" t="s">
        <v>834</v>
      </c>
    </row>
    <row r="13977" spans="1:22" x14ac:dyDescent="0.3">
      <c r="A13977">
        <v>202122</v>
      </c>
      <c r="B13977" t="s">
        <v>820</v>
      </c>
      <c r="C13977" t="s">
        <v>821</v>
      </c>
      <c r="D13977" t="s">
        <v>822</v>
      </c>
      <c r="E13977" t="s">
        <v>823</v>
      </c>
      <c r="F13977" t="s">
        <v>848</v>
      </c>
      <c r="G13977" t="s">
        <v>849</v>
      </c>
      <c r="H13977" t="s">
        <v>1168</v>
      </c>
      <c r="I13977">
        <v>816</v>
      </c>
      <c r="J13977" t="s">
        <v>1169</v>
      </c>
      <c r="K13977" t="s">
        <v>835</v>
      </c>
      <c r="L13977" t="s">
        <v>837</v>
      </c>
      <c r="M13977" t="s">
        <v>829</v>
      </c>
      <c r="N13977" t="s">
        <v>829</v>
      </c>
      <c r="O13977" t="s">
        <v>829</v>
      </c>
      <c r="P13977" t="s">
        <v>829</v>
      </c>
      <c r="Q13977" t="s">
        <v>829</v>
      </c>
      <c r="R13977" t="s">
        <v>829</v>
      </c>
      <c r="S13977">
        <v>7420485</v>
      </c>
      <c r="T13977" t="s">
        <v>829</v>
      </c>
      <c r="U13977" t="s">
        <v>829</v>
      </c>
      <c r="V13977" t="s">
        <v>834</v>
      </c>
    </row>
    <row r="13978" spans="1:22" x14ac:dyDescent="0.3">
      <c r="A13978">
        <v>202223</v>
      </c>
      <c r="B13978" t="s">
        <v>820</v>
      </c>
      <c r="C13978" t="s">
        <v>821</v>
      </c>
      <c r="D13978" t="s">
        <v>822</v>
      </c>
      <c r="E13978" t="s">
        <v>823</v>
      </c>
      <c r="F13978" t="s">
        <v>848</v>
      </c>
      <c r="G13978" t="s">
        <v>849</v>
      </c>
      <c r="H13978" t="s">
        <v>1168</v>
      </c>
      <c r="I13978">
        <v>816</v>
      </c>
      <c r="J13978" t="s">
        <v>1169</v>
      </c>
      <c r="K13978" t="s">
        <v>835</v>
      </c>
      <c r="L13978" t="s">
        <v>837</v>
      </c>
      <c r="M13978" t="s">
        <v>829</v>
      </c>
      <c r="N13978" t="s">
        <v>829</v>
      </c>
      <c r="O13978" t="s">
        <v>829</v>
      </c>
      <c r="P13978" t="s">
        <v>829</v>
      </c>
      <c r="Q13978" t="s">
        <v>829</v>
      </c>
      <c r="R13978" t="s">
        <v>829</v>
      </c>
      <c r="S13978">
        <v>4519874</v>
      </c>
      <c r="T13978" t="s">
        <v>829</v>
      </c>
      <c r="U13978" t="s">
        <v>829</v>
      </c>
      <c r="V13978">
        <v>0</v>
      </c>
    </row>
    <row r="13979" spans="1:22" x14ac:dyDescent="0.3">
      <c r="A13979">
        <v>202324</v>
      </c>
      <c r="B13979" t="s">
        <v>820</v>
      </c>
      <c r="C13979" t="s">
        <v>821</v>
      </c>
      <c r="D13979" t="s">
        <v>822</v>
      </c>
      <c r="E13979" t="s">
        <v>823</v>
      </c>
      <c r="F13979" t="s">
        <v>848</v>
      </c>
      <c r="G13979" t="s">
        <v>849</v>
      </c>
      <c r="H13979" t="s">
        <v>1168</v>
      </c>
      <c r="I13979">
        <v>816</v>
      </c>
      <c r="J13979" t="s">
        <v>1169</v>
      </c>
      <c r="K13979" t="s">
        <v>835</v>
      </c>
      <c r="L13979" t="s">
        <v>837</v>
      </c>
      <c r="M13979" t="s">
        <v>829</v>
      </c>
      <c r="N13979" t="s">
        <v>829</v>
      </c>
      <c r="O13979" t="s">
        <v>829</v>
      </c>
      <c r="P13979" t="s">
        <v>829</v>
      </c>
      <c r="Q13979" t="s">
        <v>829</v>
      </c>
      <c r="R13979" t="s">
        <v>829</v>
      </c>
      <c r="S13979">
        <v>1851419</v>
      </c>
      <c r="T13979" t="s">
        <v>829</v>
      </c>
      <c r="U13979" t="s">
        <v>829</v>
      </c>
      <c r="V13979">
        <v>0</v>
      </c>
    </row>
    <row r="13980" spans="1:22" x14ac:dyDescent="0.3">
      <c r="A13980">
        <v>202122</v>
      </c>
      <c r="B13980" t="s">
        <v>820</v>
      </c>
      <c r="C13980" t="s">
        <v>821</v>
      </c>
      <c r="D13980" t="s">
        <v>822</v>
      </c>
      <c r="E13980" t="s">
        <v>823</v>
      </c>
      <c r="F13980" t="s">
        <v>848</v>
      </c>
      <c r="G13980" t="s">
        <v>849</v>
      </c>
      <c r="H13980" t="s">
        <v>1168</v>
      </c>
      <c r="I13980">
        <v>816</v>
      </c>
      <c r="J13980" t="s">
        <v>1169</v>
      </c>
      <c r="K13980" t="s">
        <v>835</v>
      </c>
      <c r="L13980" t="s">
        <v>838</v>
      </c>
      <c r="M13980" t="s">
        <v>829</v>
      </c>
      <c r="N13980" t="s">
        <v>829</v>
      </c>
      <c r="O13980" t="s">
        <v>829</v>
      </c>
      <c r="P13980" t="s">
        <v>829</v>
      </c>
      <c r="Q13980" t="s">
        <v>829</v>
      </c>
      <c r="R13980" t="s">
        <v>829</v>
      </c>
      <c r="S13980">
        <v>-9940466</v>
      </c>
      <c r="T13980" t="s">
        <v>829</v>
      </c>
      <c r="U13980" t="s">
        <v>829</v>
      </c>
      <c r="V13980" t="s">
        <v>834</v>
      </c>
    </row>
    <row r="13981" spans="1:22" x14ac:dyDescent="0.3">
      <c r="A13981">
        <v>202223</v>
      </c>
      <c r="B13981" t="s">
        <v>820</v>
      </c>
      <c r="C13981" t="s">
        <v>821</v>
      </c>
      <c r="D13981" t="s">
        <v>822</v>
      </c>
      <c r="E13981" t="s">
        <v>823</v>
      </c>
      <c r="F13981" t="s">
        <v>848</v>
      </c>
      <c r="G13981" t="s">
        <v>849</v>
      </c>
      <c r="H13981" t="s">
        <v>1168</v>
      </c>
      <c r="I13981">
        <v>816</v>
      </c>
      <c r="J13981" t="s">
        <v>1169</v>
      </c>
      <c r="K13981" t="s">
        <v>835</v>
      </c>
      <c r="L13981" t="s">
        <v>838</v>
      </c>
      <c r="M13981" t="s">
        <v>829</v>
      </c>
      <c r="N13981" t="s">
        <v>829</v>
      </c>
      <c r="O13981" t="s">
        <v>829</v>
      </c>
      <c r="P13981" t="s">
        <v>829</v>
      </c>
      <c r="Q13981" t="s">
        <v>829</v>
      </c>
      <c r="R13981" t="s">
        <v>829</v>
      </c>
      <c r="S13981">
        <v>-5843201</v>
      </c>
      <c r="T13981" t="s">
        <v>829</v>
      </c>
      <c r="U13981" t="s">
        <v>829</v>
      </c>
      <c r="V13981" t="s">
        <v>834</v>
      </c>
    </row>
    <row r="13982" spans="1:22" x14ac:dyDescent="0.3">
      <c r="A13982">
        <v>202324</v>
      </c>
      <c r="B13982" t="s">
        <v>820</v>
      </c>
      <c r="C13982" t="s">
        <v>821</v>
      </c>
      <c r="D13982" t="s">
        <v>822</v>
      </c>
      <c r="E13982" t="s">
        <v>823</v>
      </c>
      <c r="F13982" t="s">
        <v>848</v>
      </c>
      <c r="G13982" t="s">
        <v>849</v>
      </c>
      <c r="H13982" t="s">
        <v>1168</v>
      </c>
      <c r="I13982">
        <v>816</v>
      </c>
      <c r="J13982" t="s">
        <v>1169</v>
      </c>
      <c r="K13982" t="s">
        <v>835</v>
      </c>
      <c r="L13982" t="s">
        <v>838</v>
      </c>
      <c r="M13982" t="s">
        <v>829</v>
      </c>
      <c r="N13982" t="s">
        <v>829</v>
      </c>
      <c r="O13982" t="s">
        <v>829</v>
      </c>
      <c r="P13982" t="s">
        <v>829</v>
      </c>
      <c r="Q13982" t="s">
        <v>829</v>
      </c>
      <c r="R13982" t="s">
        <v>829</v>
      </c>
      <c r="S13982">
        <v>-2723038</v>
      </c>
      <c r="T13982" t="s">
        <v>829</v>
      </c>
      <c r="U13982" t="s">
        <v>829</v>
      </c>
      <c r="V13982" t="s">
        <v>834</v>
      </c>
    </row>
    <row r="13983" spans="1:22" x14ac:dyDescent="0.3">
      <c r="A13983">
        <v>202122</v>
      </c>
      <c r="B13983" t="s">
        <v>820</v>
      </c>
      <c r="C13983" t="s">
        <v>821</v>
      </c>
      <c r="D13983" t="s">
        <v>822</v>
      </c>
      <c r="E13983" t="s">
        <v>823</v>
      </c>
      <c r="F13983" t="s">
        <v>848</v>
      </c>
      <c r="G13983" t="s">
        <v>849</v>
      </c>
      <c r="H13983" t="s">
        <v>1168</v>
      </c>
      <c r="I13983">
        <v>816</v>
      </c>
      <c r="J13983" t="s">
        <v>1169</v>
      </c>
      <c r="K13983" t="s">
        <v>835</v>
      </c>
      <c r="L13983" t="s">
        <v>839</v>
      </c>
      <c r="M13983" t="s">
        <v>829</v>
      </c>
      <c r="N13983" t="s">
        <v>829</v>
      </c>
      <c r="O13983" t="s">
        <v>829</v>
      </c>
      <c r="P13983" t="s">
        <v>829</v>
      </c>
      <c r="Q13983" t="s">
        <v>829</v>
      </c>
      <c r="R13983" t="s">
        <v>829</v>
      </c>
      <c r="S13983">
        <v>5843201</v>
      </c>
      <c r="T13983" t="s">
        <v>829</v>
      </c>
      <c r="U13983" t="s">
        <v>829</v>
      </c>
      <c r="V13983" t="s">
        <v>834</v>
      </c>
    </row>
    <row r="13984" spans="1:22" x14ac:dyDescent="0.3">
      <c r="A13984">
        <v>202223</v>
      </c>
      <c r="B13984" t="s">
        <v>820</v>
      </c>
      <c r="C13984" t="s">
        <v>821</v>
      </c>
      <c r="D13984" t="s">
        <v>822</v>
      </c>
      <c r="E13984" t="s">
        <v>823</v>
      </c>
      <c r="F13984" t="s">
        <v>848</v>
      </c>
      <c r="G13984" t="s">
        <v>849</v>
      </c>
      <c r="H13984" t="s">
        <v>1168</v>
      </c>
      <c r="I13984">
        <v>816</v>
      </c>
      <c r="J13984" t="s">
        <v>1169</v>
      </c>
      <c r="K13984" t="s">
        <v>835</v>
      </c>
      <c r="L13984" t="s">
        <v>839</v>
      </c>
      <c r="M13984" t="s">
        <v>829</v>
      </c>
      <c r="N13984" t="s">
        <v>829</v>
      </c>
      <c r="O13984" t="s">
        <v>829</v>
      </c>
      <c r="P13984" t="s">
        <v>829</v>
      </c>
      <c r="Q13984" t="s">
        <v>829</v>
      </c>
      <c r="R13984" t="s">
        <v>829</v>
      </c>
      <c r="S13984">
        <v>2723038</v>
      </c>
      <c r="T13984" t="s">
        <v>829</v>
      </c>
      <c r="U13984" t="s">
        <v>829</v>
      </c>
      <c r="V13984" t="s">
        <v>834</v>
      </c>
    </row>
    <row r="13985" spans="1:22" x14ac:dyDescent="0.3">
      <c r="A13985">
        <v>202324</v>
      </c>
      <c r="B13985" t="s">
        <v>820</v>
      </c>
      <c r="C13985" t="s">
        <v>821</v>
      </c>
      <c r="D13985" t="s">
        <v>822</v>
      </c>
      <c r="E13985" t="s">
        <v>823</v>
      </c>
      <c r="F13985" t="s">
        <v>848</v>
      </c>
      <c r="G13985" t="s">
        <v>849</v>
      </c>
      <c r="H13985" t="s">
        <v>1168</v>
      </c>
      <c r="I13985">
        <v>816</v>
      </c>
      <c r="J13985" t="s">
        <v>1169</v>
      </c>
      <c r="K13985" t="s">
        <v>835</v>
      </c>
      <c r="L13985" t="s">
        <v>839</v>
      </c>
      <c r="M13985" t="s">
        <v>829</v>
      </c>
      <c r="N13985" t="s">
        <v>829</v>
      </c>
      <c r="O13985" t="s">
        <v>829</v>
      </c>
      <c r="P13985" t="s">
        <v>829</v>
      </c>
      <c r="Q13985" t="s">
        <v>829</v>
      </c>
      <c r="R13985" t="s">
        <v>829</v>
      </c>
      <c r="S13985">
        <v>291164</v>
      </c>
      <c r="T13985" t="s">
        <v>829</v>
      </c>
      <c r="U13985" t="s">
        <v>829</v>
      </c>
      <c r="V13985" t="s">
        <v>834</v>
      </c>
    </row>
    <row r="13986" spans="1:22" x14ac:dyDescent="0.3">
      <c r="A13986">
        <v>202122</v>
      </c>
      <c r="B13986" t="s">
        <v>820</v>
      </c>
      <c r="C13986" t="s">
        <v>821</v>
      </c>
      <c r="D13986" t="s">
        <v>822</v>
      </c>
      <c r="E13986" t="s">
        <v>823</v>
      </c>
      <c r="F13986" t="s">
        <v>848</v>
      </c>
      <c r="G13986" t="s">
        <v>849</v>
      </c>
      <c r="H13986" t="s">
        <v>1168</v>
      </c>
      <c r="I13986">
        <v>816</v>
      </c>
      <c r="J13986" t="s">
        <v>1169</v>
      </c>
      <c r="K13986" t="s">
        <v>835</v>
      </c>
      <c r="L13986" t="s">
        <v>840</v>
      </c>
      <c r="M13986" t="s">
        <v>829</v>
      </c>
      <c r="N13986" t="s">
        <v>829</v>
      </c>
      <c r="O13986" t="s">
        <v>829</v>
      </c>
      <c r="P13986" t="s">
        <v>829</v>
      </c>
      <c r="Q13986" t="s">
        <v>829</v>
      </c>
      <c r="R13986" t="s">
        <v>829</v>
      </c>
      <c r="S13986">
        <v>0</v>
      </c>
      <c r="T13986" t="s">
        <v>829</v>
      </c>
      <c r="U13986" t="s">
        <v>829</v>
      </c>
      <c r="V13986" t="s">
        <v>834</v>
      </c>
    </row>
    <row r="13987" spans="1:22" x14ac:dyDescent="0.3">
      <c r="A13987">
        <v>202223</v>
      </c>
      <c r="B13987" t="s">
        <v>820</v>
      </c>
      <c r="C13987" t="s">
        <v>821</v>
      </c>
      <c r="D13987" t="s">
        <v>822</v>
      </c>
      <c r="E13987" t="s">
        <v>823</v>
      </c>
      <c r="F13987" t="s">
        <v>848</v>
      </c>
      <c r="G13987" t="s">
        <v>849</v>
      </c>
      <c r="H13987" t="s">
        <v>1168</v>
      </c>
      <c r="I13987">
        <v>816</v>
      </c>
      <c r="J13987" t="s">
        <v>1169</v>
      </c>
      <c r="K13987" t="s">
        <v>835</v>
      </c>
      <c r="L13987" t="s">
        <v>840</v>
      </c>
      <c r="M13987" t="s">
        <v>829</v>
      </c>
      <c r="N13987" t="s">
        <v>829</v>
      </c>
      <c r="O13987" t="s">
        <v>829</v>
      </c>
      <c r="P13987" t="s">
        <v>829</v>
      </c>
      <c r="Q13987" t="s">
        <v>829</v>
      </c>
      <c r="R13987" t="s">
        <v>829</v>
      </c>
      <c r="S13987">
        <v>0</v>
      </c>
      <c r="T13987" t="s">
        <v>829</v>
      </c>
      <c r="U13987" t="s">
        <v>829</v>
      </c>
      <c r="V13987" t="s">
        <v>834</v>
      </c>
    </row>
    <row r="13988" spans="1:22" x14ac:dyDescent="0.3">
      <c r="A13988">
        <v>202324</v>
      </c>
      <c r="B13988" t="s">
        <v>820</v>
      </c>
      <c r="C13988" t="s">
        <v>821</v>
      </c>
      <c r="D13988" t="s">
        <v>822</v>
      </c>
      <c r="E13988" t="s">
        <v>823</v>
      </c>
      <c r="F13988" t="s">
        <v>848</v>
      </c>
      <c r="G13988" t="s">
        <v>849</v>
      </c>
      <c r="H13988" t="s">
        <v>1168</v>
      </c>
      <c r="I13988">
        <v>816</v>
      </c>
      <c r="J13988" t="s">
        <v>1169</v>
      </c>
      <c r="K13988" t="s">
        <v>835</v>
      </c>
      <c r="L13988" t="s">
        <v>840</v>
      </c>
      <c r="M13988" t="s">
        <v>829</v>
      </c>
      <c r="N13988" t="s">
        <v>829</v>
      </c>
      <c r="O13988" t="s">
        <v>829</v>
      </c>
      <c r="P13988" t="s">
        <v>829</v>
      </c>
      <c r="Q13988" t="s">
        <v>829</v>
      </c>
      <c r="R13988" t="s">
        <v>829</v>
      </c>
      <c r="S13988">
        <v>0</v>
      </c>
      <c r="T13988" t="s">
        <v>829</v>
      </c>
      <c r="U13988" t="s">
        <v>829</v>
      </c>
      <c r="V13988" t="s">
        <v>834</v>
      </c>
    </row>
    <row r="13989" spans="1:22" x14ac:dyDescent="0.3">
      <c r="A13989">
        <v>202122</v>
      </c>
      <c r="B13989" t="s">
        <v>820</v>
      </c>
      <c r="C13989" t="s">
        <v>821</v>
      </c>
      <c r="D13989" t="s">
        <v>822</v>
      </c>
      <c r="E13989" t="s">
        <v>823</v>
      </c>
      <c r="F13989" t="s">
        <v>848</v>
      </c>
      <c r="G13989" t="s">
        <v>849</v>
      </c>
      <c r="H13989" t="s">
        <v>1168</v>
      </c>
      <c r="I13989">
        <v>816</v>
      </c>
      <c r="J13989" t="s">
        <v>1169</v>
      </c>
      <c r="K13989" t="s">
        <v>835</v>
      </c>
      <c r="L13989" t="s">
        <v>841</v>
      </c>
      <c r="M13989" t="s">
        <v>829</v>
      </c>
      <c r="N13989" t="s">
        <v>829</v>
      </c>
      <c r="O13989" t="s">
        <v>829</v>
      </c>
      <c r="P13989" t="s">
        <v>829</v>
      </c>
      <c r="Q13989" t="s">
        <v>829</v>
      </c>
      <c r="R13989" t="s">
        <v>829</v>
      </c>
      <c r="S13989">
        <v>81083034</v>
      </c>
      <c r="T13989" t="s">
        <v>829</v>
      </c>
      <c r="U13989" t="s">
        <v>829</v>
      </c>
      <c r="V13989" t="s">
        <v>834</v>
      </c>
    </row>
    <row r="13990" spans="1:22" x14ac:dyDescent="0.3">
      <c r="A13990">
        <v>202223</v>
      </c>
      <c r="B13990" t="s">
        <v>820</v>
      </c>
      <c r="C13990" t="s">
        <v>821</v>
      </c>
      <c r="D13990" t="s">
        <v>822</v>
      </c>
      <c r="E13990" t="s">
        <v>823</v>
      </c>
      <c r="F13990" t="s">
        <v>848</v>
      </c>
      <c r="G13990" t="s">
        <v>849</v>
      </c>
      <c r="H13990" t="s">
        <v>1168</v>
      </c>
      <c r="I13990">
        <v>816</v>
      </c>
      <c r="J13990" t="s">
        <v>1169</v>
      </c>
      <c r="K13990" t="s">
        <v>835</v>
      </c>
      <c r="L13990" t="s">
        <v>841</v>
      </c>
      <c r="M13990" t="s">
        <v>829</v>
      </c>
      <c r="N13990" t="s">
        <v>829</v>
      </c>
      <c r="O13990" t="s">
        <v>829</v>
      </c>
      <c r="P13990" t="s">
        <v>829</v>
      </c>
      <c r="Q13990" t="s">
        <v>829</v>
      </c>
      <c r="R13990" t="s">
        <v>829</v>
      </c>
      <c r="S13990">
        <v>82455837</v>
      </c>
      <c r="T13990" t="s">
        <v>829</v>
      </c>
      <c r="U13990" t="s">
        <v>829</v>
      </c>
      <c r="V13990" t="s">
        <v>834</v>
      </c>
    </row>
    <row r="13991" spans="1:22" x14ac:dyDescent="0.3">
      <c r="A13991">
        <v>202324</v>
      </c>
      <c r="B13991" t="s">
        <v>820</v>
      </c>
      <c r="C13991" t="s">
        <v>821</v>
      </c>
      <c r="D13991" t="s">
        <v>822</v>
      </c>
      <c r="E13991" t="s">
        <v>823</v>
      </c>
      <c r="F13991" t="s">
        <v>848</v>
      </c>
      <c r="G13991" t="s">
        <v>849</v>
      </c>
      <c r="H13991" t="s">
        <v>1168</v>
      </c>
      <c r="I13991">
        <v>816</v>
      </c>
      <c r="J13991" t="s">
        <v>1169</v>
      </c>
      <c r="K13991" t="s">
        <v>835</v>
      </c>
      <c r="L13991" t="s">
        <v>841</v>
      </c>
      <c r="M13991" t="s">
        <v>829</v>
      </c>
      <c r="N13991" t="s">
        <v>829</v>
      </c>
      <c r="O13991" t="s">
        <v>829</v>
      </c>
      <c r="P13991" t="s">
        <v>829</v>
      </c>
      <c r="Q13991" t="s">
        <v>829</v>
      </c>
      <c r="R13991" t="s">
        <v>829</v>
      </c>
      <c r="S13991">
        <v>75642117</v>
      </c>
      <c r="T13991" t="s">
        <v>829</v>
      </c>
      <c r="U13991" t="s">
        <v>829</v>
      </c>
      <c r="V13991" t="s">
        <v>834</v>
      </c>
    </row>
    <row r="13992" spans="1:22" x14ac:dyDescent="0.3">
      <c r="A13992">
        <v>202122</v>
      </c>
      <c r="B13992" t="s">
        <v>820</v>
      </c>
      <c r="C13992" t="s">
        <v>821</v>
      </c>
      <c r="D13992" t="s">
        <v>822</v>
      </c>
      <c r="E13992" t="s">
        <v>823</v>
      </c>
      <c r="F13992" t="s">
        <v>848</v>
      </c>
      <c r="G13992" t="s">
        <v>849</v>
      </c>
      <c r="H13992" t="s">
        <v>1168</v>
      </c>
      <c r="I13992">
        <v>816</v>
      </c>
      <c r="J13992" t="s">
        <v>1169</v>
      </c>
      <c r="K13992" t="s">
        <v>842</v>
      </c>
      <c r="L13992" t="s">
        <v>238</v>
      </c>
      <c r="M13992" t="s">
        <v>829</v>
      </c>
      <c r="N13992" t="s">
        <v>829</v>
      </c>
      <c r="O13992" t="s">
        <v>829</v>
      </c>
      <c r="P13992" t="s">
        <v>829</v>
      </c>
      <c r="Q13992" t="s">
        <v>829</v>
      </c>
      <c r="R13992" t="s">
        <v>829</v>
      </c>
      <c r="S13992">
        <v>646919</v>
      </c>
      <c r="T13992">
        <v>32315</v>
      </c>
      <c r="U13992">
        <v>614604</v>
      </c>
      <c r="V13992">
        <v>22</v>
      </c>
    </row>
    <row r="13993" spans="1:22" x14ac:dyDescent="0.3">
      <c r="A13993">
        <v>202223</v>
      </c>
      <c r="B13993" t="s">
        <v>820</v>
      </c>
      <c r="C13993" t="s">
        <v>821</v>
      </c>
      <c r="D13993" t="s">
        <v>822</v>
      </c>
      <c r="E13993" t="s">
        <v>823</v>
      </c>
      <c r="F13993" t="s">
        <v>848</v>
      </c>
      <c r="G13993" t="s">
        <v>849</v>
      </c>
      <c r="H13993" t="s">
        <v>1168</v>
      </c>
      <c r="I13993">
        <v>816</v>
      </c>
      <c r="J13993" t="s">
        <v>1169</v>
      </c>
      <c r="K13993" t="s">
        <v>842</v>
      </c>
      <c r="L13993" t="s">
        <v>238</v>
      </c>
      <c r="M13993" t="s">
        <v>829</v>
      </c>
      <c r="N13993" t="s">
        <v>829</v>
      </c>
      <c r="O13993" t="s">
        <v>829</v>
      </c>
      <c r="P13993" t="s">
        <v>829</v>
      </c>
      <c r="Q13993" t="s">
        <v>829</v>
      </c>
      <c r="R13993" t="s">
        <v>829</v>
      </c>
      <c r="S13993">
        <v>613418</v>
      </c>
      <c r="T13993">
        <v>20100</v>
      </c>
      <c r="U13993">
        <v>593318</v>
      </c>
      <c r="V13993">
        <v>22</v>
      </c>
    </row>
    <row r="13994" spans="1:22" x14ac:dyDescent="0.3">
      <c r="A13994">
        <v>202324</v>
      </c>
      <c r="B13994" t="s">
        <v>820</v>
      </c>
      <c r="C13994" t="s">
        <v>821</v>
      </c>
      <c r="D13994" t="s">
        <v>822</v>
      </c>
      <c r="E13994" t="s">
        <v>823</v>
      </c>
      <c r="F13994" t="s">
        <v>848</v>
      </c>
      <c r="G13994" t="s">
        <v>849</v>
      </c>
      <c r="H13994" t="s">
        <v>1168</v>
      </c>
      <c r="I13994">
        <v>816</v>
      </c>
      <c r="J13994" t="s">
        <v>1169</v>
      </c>
      <c r="K13994" t="s">
        <v>842</v>
      </c>
      <c r="L13994" t="s">
        <v>238</v>
      </c>
      <c r="M13994" t="s">
        <v>829</v>
      </c>
      <c r="N13994" t="s">
        <v>829</v>
      </c>
      <c r="O13994" t="s">
        <v>829</v>
      </c>
      <c r="P13994" t="s">
        <v>829</v>
      </c>
      <c r="Q13994" t="s">
        <v>829</v>
      </c>
      <c r="R13994" t="s">
        <v>829</v>
      </c>
      <c r="S13994">
        <v>717498</v>
      </c>
      <c r="T13994">
        <v>65600</v>
      </c>
      <c r="U13994">
        <v>651898</v>
      </c>
      <c r="V13994">
        <v>24</v>
      </c>
    </row>
    <row r="13995" spans="1:22" x14ac:dyDescent="0.3">
      <c r="A13995">
        <v>202122</v>
      </c>
      <c r="B13995" t="s">
        <v>820</v>
      </c>
      <c r="C13995" t="s">
        <v>821</v>
      </c>
      <c r="D13995" t="s">
        <v>822</v>
      </c>
      <c r="E13995" t="s">
        <v>823</v>
      </c>
      <c r="F13995" t="s">
        <v>848</v>
      </c>
      <c r="G13995" t="s">
        <v>849</v>
      </c>
      <c r="H13995" t="s">
        <v>1168</v>
      </c>
      <c r="I13995">
        <v>816</v>
      </c>
      <c r="J13995" t="s">
        <v>1169</v>
      </c>
      <c r="K13995" t="s">
        <v>842</v>
      </c>
      <c r="L13995" t="s">
        <v>240</v>
      </c>
      <c r="M13995" t="s">
        <v>829</v>
      </c>
      <c r="N13995" t="s">
        <v>829</v>
      </c>
      <c r="O13995" t="s">
        <v>829</v>
      </c>
      <c r="P13995" t="s">
        <v>829</v>
      </c>
      <c r="Q13995" t="s">
        <v>829</v>
      </c>
      <c r="R13995" t="s">
        <v>829</v>
      </c>
      <c r="S13995">
        <v>551626</v>
      </c>
      <c r="T13995">
        <v>0</v>
      </c>
      <c r="U13995">
        <v>551626</v>
      </c>
      <c r="V13995">
        <v>20</v>
      </c>
    </row>
    <row r="13996" spans="1:22" x14ac:dyDescent="0.3">
      <c r="A13996">
        <v>202223</v>
      </c>
      <c r="B13996" t="s">
        <v>820</v>
      </c>
      <c r="C13996" t="s">
        <v>821</v>
      </c>
      <c r="D13996" t="s">
        <v>822</v>
      </c>
      <c r="E13996" t="s">
        <v>823</v>
      </c>
      <c r="F13996" t="s">
        <v>848</v>
      </c>
      <c r="G13996" t="s">
        <v>849</v>
      </c>
      <c r="H13996" t="s">
        <v>1168</v>
      </c>
      <c r="I13996">
        <v>816</v>
      </c>
      <c r="J13996" t="s">
        <v>1169</v>
      </c>
      <c r="K13996" t="s">
        <v>842</v>
      </c>
      <c r="L13996" t="s">
        <v>240</v>
      </c>
      <c r="M13996" t="s">
        <v>829</v>
      </c>
      <c r="N13996" t="s">
        <v>829</v>
      </c>
      <c r="O13996" t="s">
        <v>829</v>
      </c>
      <c r="P13996" t="s">
        <v>829</v>
      </c>
      <c r="Q13996" t="s">
        <v>829</v>
      </c>
      <c r="R13996" t="s">
        <v>829</v>
      </c>
      <c r="S13996">
        <v>991962</v>
      </c>
      <c r="T13996">
        <v>0</v>
      </c>
      <c r="U13996">
        <v>991962</v>
      </c>
      <c r="V13996">
        <v>36</v>
      </c>
    </row>
    <row r="13997" spans="1:22" x14ac:dyDescent="0.3">
      <c r="A13997">
        <v>202324</v>
      </c>
      <c r="B13997" t="s">
        <v>820</v>
      </c>
      <c r="C13997" t="s">
        <v>821</v>
      </c>
      <c r="D13997" t="s">
        <v>822</v>
      </c>
      <c r="E13997" t="s">
        <v>823</v>
      </c>
      <c r="F13997" t="s">
        <v>848</v>
      </c>
      <c r="G13997" t="s">
        <v>849</v>
      </c>
      <c r="H13997" t="s">
        <v>1168</v>
      </c>
      <c r="I13997">
        <v>816</v>
      </c>
      <c r="J13997" t="s">
        <v>1169</v>
      </c>
      <c r="K13997" t="s">
        <v>842</v>
      </c>
      <c r="L13997" t="s">
        <v>240</v>
      </c>
      <c r="M13997" t="s">
        <v>829</v>
      </c>
      <c r="N13997" t="s">
        <v>829</v>
      </c>
      <c r="O13997" t="s">
        <v>829</v>
      </c>
      <c r="P13997" t="s">
        <v>829</v>
      </c>
      <c r="Q13997" t="s">
        <v>829</v>
      </c>
      <c r="R13997" t="s">
        <v>829</v>
      </c>
      <c r="S13997">
        <v>975040</v>
      </c>
      <c r="T13997">
        <v>0</v>
      </c>
      <c r="U13997">
        <v>975040</v>
      </c>
      <c r="V13997">
        <v>36</v>
      </c>
    </row>
    <row r="13998" spans="1:22" x14ac:dyDescent="0.3">
      <c r="A13998">
        <v>202122</v>
      </c>
      <c r="B13998" t="s">
        <v>820</v>
      </c>
      <c r="C13998" t="s">
        <v>821</v>
      </c>
      <c r="D13998" t="s">
        <v>822</v>
      </c>
      <c r="E13998" t="s">
        <v>823</v>
      </c>
      <c r="F13998" t="s">
        <v>848</v>
      </c>
      <c r="G13998" t="s">
        <v>849</v>
      </c>
      <c r="H13998" t="s">
        <v>1168</v>
      </c>
      <c r="I13998">
        <v>816</v>
      </c>
      <c r="J13998" t="s">
        <v>1169</v>
      </c>
      <c r="K13998" t="s">
        <v>842</v>
      </c>
      <c r="L13998" t="s">
        <v>843</v>
      </c>
      <c r="M13998" t="s">
        <v>829</v>
      </c>
      <c r="N13998" t="s">
        <v>829</v>
      </c>
      <c r="O13998" t="s">
        <v>829</v>
      </c>
      <c r="P13998" t="s">
        <v>829</v>
      </c>
      <c r="Q13998" t="s">
        <v>829</v>
      </c>
      <c r="R13998" t="s">
        <v>829</v>
      </c>
      <c r="S13998">
        <v>128055</v>
      </c>
      <c r="T13998">
        <v>37405</v>
      </c>
      <c r="U13998">
        <v>90650</v>
      </c>
      <c r="V13998">
        <v>3</v>
      </c>
    </row>
    <row r="13999" spans="1:22" x14ac:dyDescent="0.3">
      <c r="A13999">
        <v>202223</v>
      </c>
      <c r="B13999" t="s">
        <v>820</v>
      </c>
      <c r="C13999" t="s">
        <v>821</v>
      </c>
      <c r="D13999" t="s">
        <v>822</v>
      </c>
      <c r="E13999" t="s">
        <v>823</v>
      </c>
      <c r="F13999" t="s">
        <v>848</v>
      </c>
      <c r="G13999" t="s">
        <v>849</v>
      </c>
      <c r="H13999" t="s">
        <v>1168</v>
      </c>
      <c r="I13999">
        <v>816</v>
      </c>
      <c r="J13999" t="s">
        <v>1169</v>
      </c>
      <c r="K13999" t="s">
        <v>842</v>
      </c>
      <c r="L13999" t="s">
        <v>843</v>
      </c>
      <c r="M13999" t="s">
        <v>829</v>
      </c>
      <c r="N13999" t="s">
        <v>829</v>
      </c>
      <c r="O13999" t="s">
        <v>829</v>
      </c>
      <c r="P13999" t="s">
        <v>829</v>
      </c>
      <c r="Q13999" t="s">
        <v>829</v>
      </c>
      <c r="R13999" t="s">
        <v>829</v>
      </c>
      <c r="S13999">
        <v>113685</v>
      </c>
      <c r="T13999">
        <v>15000</v>
      </c>
      <c r="U13999">
        <v>98685</v>
      </c>
      <c r="V13999">
        <v>4</v>
      </c>
    </row>
    <row r="14000" spans="1:22" x14ac:dyDescent="0.3">
      <c r="A14000">
        <v>202324</v>
      </c>
      <c r="B14000" t="s">
        <v>820</v>
      </c>
      <c r="C14000" t="s">
        <v>821</v>
      </c>
      <c r="D14000" t="s">
        <v>822</v>
      </c>
      <c r="E14000" t="s">
        <v>823</v>
      </c>
      <c r="F14000" t="s">
        <v>848</v>
      </c>
      <c r="G14000" t="s">
        <v>849</v>
      </c>
      <c r="H14000" t="s">
        <v>1168</v>
      </c>
      <c r="I14000">
        <v>816</v>
      </c>
      <c r="J14000" t="s">
        <v>1169</v>
      </c>
      <c r="K14000" t="s">
        <v>842</v>
      </c>
      <c r="L14000" t="s">
        <v>843</v>
      </c>
      <c r="M14000" t="s">
        <v>829</v>
      </c>
      <c r="N14000" t="s">
        <v>829</v>
      </c>
      <c r="O14000" t="s">
        <v>829</v>
      </c>
      <c r="P14000" t="s">
        <v>829</v>
      </c>
      <c r="Q14000" t="s">
        <v>829</v>
      </c>
      <c r="R14000" t="s">
        <v>829</v>
      </c>
      <c r="S14000">
        <v>104013</v>
      </c>
      <c r="T14000">
        <v>15000</v>
      </c>
      <c r="U14000">
        <v>89013</v>
      </c>
      <c r="V14000">
        <v>3</v>
      </c>
    </row>
    <row r="14001" spans="1:22" x14ac:dyDescent="0.3">
      <c r="A14001">
        <v>202122</v>
      </c>
      <c r="B14001" t="s">
        <v>820</v>
      </c>
      <c r="C14001" t="s">
        <v>821</v>
      </c>
      <c r="D14001" t="s">
        <v>822</v>
      </c>
      <c r="E14001" t="s">
        <v>823</v>
      </c>
      <c r="F14001" t="s">
        <v>848</v>
      </c>
      <c r="G14001" t="s">
        <v>849</v>
      </c>
      <c r="H14001" t="s">
        <v>1168</v>
      </c>
      <c r="I14001">
        <v>816</v>
      </c>
      <c r="J14001" t="s">
        <v>1169</v>
      </c>
      <c r="K14001" t="s">
        <v>842</v>
      </c>
      <c r="L14001" t="s">
        <v>249</v>
      </c>
      <c r="M14001">
        <v>0</v>
      </c>
      <c r="N14001">
        <v>368684</v>
      </c>
      <c r="O14001">
        <v>516158</v>
      </c>
      <c r="P14001">
        <v>1125140</v>
      </c>
      <c r="Q14001">
        <v>147474</v>
      </c>
      <c r="R14001" t="s">
        <v>829</v>
      </c>
      <c r="S14001">
        <v>2157456</v>
      </c>
      <c r="T14001">
        <v>99013</v>
      </c>
      <c r="U14001">
        <v>2058443</v>
      </c>
      <c r="V14001">
        <v>75</v>
      </c>
    </row>
    <row r="14002" spans="1:22" x14ac:dyDescent="0.3">
      <c r="A14002">
        <v>202223</v>
      </c>
      <c r="B14002" t="s">
        <v>820</v>
      </c>
      <c r="C14002" t="s">
        <v>821</v>
      </c>
      <c r="D14002" t="s">
        <v>822</v>
      </c>
      <c r="E14002" t="s">
        <v>823</v>
      </c>
      <c r="F14002" t="s">
        <v>848</v>
      </c>
      <c r="G14002" t="s">
        <v>849</v>
      </c>
      <c r="H14002" t="s">
        <v>1168</v>
      </c>
      <c r="I14002">
        <v>816</v>
      </c>
      <c r="J14002" t="s">
        <v>1169</v>
      </c>
      <c r="K14002" t="s">
        <v>842</v>
      </c>
      <c r="L14002" t="s">
        <v>249</v>
      </c>
      <c r="M14002">
        <v>0</v>
      </c>
      <c r="N14002">
        <v>337951</v>
      </c>
      <c r="O14002">
        <v>732783</v>
      </c>
      <c r="P14002">
        <v>978657</v>
      </c>
      <c r="Q14002">
        <v>235496</v>
      </c>
      <c r="R14002" t="s">
        <v>829</v>
      </c>
      <c r="S14002">
        <v>2284887</v>
      </c>
      <c r="T14002">
        <v>69072</v>
      </c>
      <c r="U14002">
        <v>2215815</v>
      </c>
      <c r="V14002">
        <v>81</v>
      </c>
    </row>
    <row r="14003" spans="1:22" x14ac:dyDescent="0.3">
      <c r="A14003">
        <v>202324</v>
      </c>
      <c r="B14003" t="s">
        <v>820</v>
      </c>
      <c r="C14003" t="s">
        <v>821</v>
      </c>
      <c r="D14003" t="s">
        <v>822</v>
      </c>
      <c r="E14003" t="s">
        <v>823</v>
      </c>
      <c r="F14003" t="s">
        <v>848</v>
      </c>
      <c r="G14003" t="s">
        <v>849</v>
      </c>
      <c r="H14003" t="s">
        <v>1168</v>
      </c>
      <c r="I14003">
        <v>816</v>
      </c>
      <c r="J14003" t="s">
        <v>1169</v>
      </c>
      <c r="K14003" t="s">
        <v>842</v>
      </c>
      <c r="L14003" t="s">
        <v>249</v>
      </c>
      <c r="M14003">
        <v>0</v>
      </c>
      <c r="N14003">
        <v>502790</v>
      </c>
      <c r="O14003">
        <v>783707</v>
      </c>
      <c r="P14003">
        <v>979132</v>
      </c>
      <c r="Q14003">
        <v>201516</v>
      </c>
      <c r="R14003" t="s">
        <v>829</v>
      </c>
      <c r="S14003">
        <v>2467145</v>
      </c>
      <c r="T14003">
        <v>40192</v>
      </c>
      <c r="U14003">
        <v>2426953</v>
      </c>
      <c r="V14003">
        <v>89</v>
      </c>
    </row>
    <row r="14004" spans="1:22" x14ac:dyDescent="0.3">
      <c r="A14004">
        <v>202122</v>
      </c>
      <c r="B14004" t="s">
        <v>820</v>
      </c>
      <c r="C14004" t="s">
        <v>821</v>
      </c>
      <c r="D14004" t="s">
        <v>822</v>
      </c>
      <c r="E14004" t="s">
        <v>823</v>
      </c>
      <c r="F14004" t="s">
        <v>848</v>
      </c>
      <c r="G14004" t="s">
        <v>849</v>
      </c>
      <c r="H14004" t="s">
        <v>1168</v>
      </c>
      <c r="I14004">
        <v>816</v>
      </c>
      <c r="J14004" t="s">
        <v>1169</v>
      </c>
      <c r="K14004" t="s">
        <v>842</v>
      </c>
      <c r="L14004" t="s">
        <v>844</v>
      </c>
      <c r="M14004">
        <v>0</v>
      </c>
      <c r="N14004">
        <v>83272</v>
      </c>
      <c r="O14004">
        <v>976647</v>
      </c>
      <c r="P14004">
        <v>0</v>
      </c>
      <c r="Q14004">
        <v>0</v>
      </c>
      <c r="R14004" t="s">
        <v>829</v>
      </c>
      <c r="S14004">
        <v>1059919</v>
      </c>
      <c r="T14004">
        <v>48643</v>
      </c>
      <c r="U14004">
        <v>1011276</v>
      </c>
      <c r="V14004">
        <v>37</v>
      </c>
    </row>
    <row r="14005" spans="1:22" x14ac:dyDescent="0.3">
      <c r="A14005">
        <v>202223</v>
      </c>
      <c r="B14005" t="s">
        <v>820</v>
      </c>
      <c r="C14005" t="s">
        <v>821</v>
      </c>
      <c r="D14005" t="s">
        <v>822</v>
      </c>
      <c r="E14005" t="s">
        <v>823</v>
      </c>
      <c r="F14005" t="s">
        <v>848</v>
      </c>
      <c r="G14005" t="s">
        <v>849</v>
      </c>
      <c r="H14005" t="s">
        <v>1168</v>
      </c>
      <c r="I14005">
        <v>816</v>
      </c>
      <c r="J14005" t="s">
        <v>1169</v>
      </c>
      <c r="K14005" t="s">
        <v>842</v>
      </c>
      <c r="L14005" t="s">
        <v>844</v>
      </c>
      <c r="M14005">
        <v>0</v>
      </c>
      <c r="N14005">
        <v>86488</v>
      </c>
      <c r="O14005">
        <v>1095681</v>
      </c>
      <c r="P14005">
        <v>0</v>
      </c>
      <c r="Q14005">
        <v>0</v>
      </c>
      <c r="R14005" t="s">
        <v>829</v>
      </c>
      <c r="S14005">
        <v>1182169</v>
      </c>
      <c r="T14005">
        <v>35737</v>
      </c>
      <c r="U14005">
        <v>1146432</v>
      </c>
      <c r="V14005">
        <v>42</v>
      </c>
    </row>
    <row r="14006" spans="1:22" x14ac:dyDescent="0.3">
      <c r="A14006">
        <v>202324</v>
      </c>
      <c r="B14006" t="s">
        <v>820</v>
      </c>
      <c r="C14006" t="s">
        <v>821</v>
      </c>
      <c r="D14006" t="s">
        <v>822</v>
      </c>
      <c r="E14006" t="s">
        <v>823</v>
      </c>
      <c r="F14006" t="s">
        <v>848</v>
      </c>
      <c r="G14006" t="s">
        <v>849</v>
      </c>
      <c r="H14006" t="s">
        <v>1168</v>
      </c>
      <c r="I14006">
        <v>816</v>
      </c>
      <c r="J14006" t="s">
        <v>1169</v>
      </c>
      <c r="K14006" t="s">
        <v>842</v>
      </c>
      <c r="L14006" t="s">
        <v>844</v>
      </c>
      <c r="M14006">
        <v>0</v>
      </c>
      <c r="N14006">
        <v>123409</v>
      </c>
      <c r="O14006">
        <v>1230649</v>
      </c>
      <c r="P14006">
        <v>0</v>
      </c>
      <c r="Q14006">
        <v>0</v>
      </c>
      <c r="R14006" t="s">
        <v>829</v>
      </c>
      <c r="S14006">
        <v>1354058</v>
      </c>
      <c r="T14006">
        <v>22059</v>
      </c>
      <c r="U14006">
        <v>1331999</v>
      </c>
      <c r="V14006">
        <v>49</v>
      </c>
    </row>
    <row r="14007" spans="1:22" x14ac:dyDescent="0.3">
      <c r="A14007">
        <v>202122</v>
      </c>
      <c r="B14007" t="s">
        <v>820</v>
      </c>
      <c r="C14007" t="s">
        <v>821</v>
      </c>
      <c r="D14007" t="s">
        <v>822</v>
      </c>
      <c r="E14007" t="s">
        <v>823</v>
      </c>
      <c r="F14007" t="s">
        <v>848</v>
      </c>
      <c r="G14007" t="s">
        <v>849</v>
      </c>
      <c r="H14007" t="s">
        <v>1168</v>
      </c>
      <c r="I14007">
        <v>816</v>
      </c>
      <c r="J14007" t="s">
        <v>1169</v>
      </c>
      <c r="K14007" t="s">
        <v>842</v>
      </c>
      <c r="L14007" t="s">
        <v>251</v>
      </c>
      <c r="M14007" t="s">
        <v>829</v>
      </c>
      <c r="N14007" t="s">
        <v>829</v>
      </c>
      <c r="O14007">
        <v>0</v>
      </c>
      <c r="P14007">
        <v>246226</v>
      </c>
      <c r="Q14007">
        <v>0</v>
      </c>
      <c r="R14007">
        <v>0</v>
      </c>
      <c r="S14007">
        <v>246226</v>
      </c>
      <c r="T14007">
        <v>11300</v>
      </c>
      <c r="U14007">
        <v>234926</v>
      </c>
      <c r="V14007">
        <v>9</v>
      </c>
    </row>
    <row r="14008" spans="1:22" x14ac:dyDescent="0.3">
      <c r="A14008">
        <v>202223</v>
      </c>
      <c r="B14008" t="s">
        <v>820</v>
      </c>
      <c r="C14008" t="s">
        <v>821</v>
      </c>
      <c r="D14008" t="s">
        <v>822</v>
      </c>
      <c r="E14008" t="s">
        <v>823</v>
      </c>
      <c r="F14008" t="s">
        <v>848</v>
      </c>
      <c r="G14008" t="s">
        <v>849</v>
      </c>
      <c r="H14008" t="s">
        <v>1168</v>
      </c>
      <c r="I14008">
        <v>816</v>
      </c>
      <c r="J14008" t="s">
        <v>1169</v>
      </c>
      <c r="K14008" t="s">
        <v>842</v>
      </c>
      <c r="L14008" t="s">
        <v>251</v>
      </c>
      <c r="M14008" t="s">
        <v>829</v>
      </c>
      <c r="N14008" t="s">
        <v>829</v>
      </c>
      <c r="O14008">
        <v>0</v>
      </c>
      <c r="P14008">
        <v>189126</v>
      </c>
      <c r="Q14008">
        <v>0</v>
      </c>
      <c r="R14008">
        <v>0</v>
      </c>
      <c r="S14008">
        <v>189126</v>
      </c>
      <c r="T14008">
        <v>5717</v>
      </c>
      <c r="U14008">
        <v>183409</v>
      </c>
      <c r="V14008">
        <v>7</v>
      </c>
    </row>
    <row r="14009" spans="1:22" x14ac:dyDescent="0.3">
      <c r="A14009">
        <v>202324</v>
      </c>
      <c r="B14009" t="s">
        <v>820</v>
      </c>
      <c r="C14009" t="s">
        <v>821</v>
      </c>
      <c r="D14009" t="s">
        <v>822</v>
      </c>
      <c r="E14009" t="s">
        <v>823</v>
      </c>
      <c r="F14009" t="s">
        <v>848</v>
      </c>
      <c r="G14009" t="s">
        <v>849</v>
      </c>
      <c r="H14009" t="s">
        <v>1168</v>
      </c>
      <c r="I14009">
        <v>816</v>
      </c>
      <c r="J14009" t="s">
        <v>1169</v>
      </c>
      <c r="K14009" t="s">
        <v>842</v>
      </c>
      <c r="L14009" t="s">
        <v>251</v>
      </c>
      <c r="M14009" t="s">
        <v>829</v>
      </c>
      <c r="N14009" t="s">
        <v>829</v>
      </c>
      <c r="O14009">
        <v>0</v>
      </c>
      <c r="P14009">
        <v>186484</v>
      </c>
      <c r="Q14009">
        <v>0</v>
      </c>
      <c r="R14009">
        <v>0</v>
      </c>
      <c r="S14009">
        <v>186484</v>
      </c>
      <c r="T14009">
        <v>3038</v>
      </c>
      <c r="U14009">
        <v>183446</v>
      </c>
      <c r="V14009">
        <v>7</v>
      </c>
    </row>
    <row r="14010" spans="1:22" x14ac:dyDescent="0.3">
      <c r="A14010">
        <v>202122</v>
      </c>
      <c r="B14010" t="s">
        <v>820</v>
      </c>
      <c r="C14010" t="s">
        <v>821</v>
      </c>
      <c r="D14010" t="s">
        <v>822</v>
      </c>
      <c r="E14010" t="s">
        <v>823</v>
      </c>
      <c r="F14010" t="s">
        <v>848</v>
      </c>
      <c r="G14010" t="s">
        <v>849</v>
      </c>
      <c r="H14010" t="s">
        <v>1168</v>
      </c>
      <c r="I14010">
        <v>816</v>
      </c>
      <c r="J14010" t="s">
        <v>1169</v>
      </c>
      <c r="K14010" t="s">
        <v>842</v>
      </c>
      <c r="L14010" t="s">
        <v>253</v>
      </c>
      <c r="M14010" t="s">
        <v>829</v>
      </c>
      <c r="N14010" t="s">
        <v>829</v>
      </c>
      <c r="O14010">
        <v>0</v>
      </c>
      <c r="P14010">
        <v>0</v>
      </c>
      <c r="Q14010">
        <v>0</v>
      </c>
      <c r="R14010">
        <v>4307</v>
      </c>
      <c r="S14010">
        <v>4307</v>
      </c>
      <c r="T14010">
        <v>0</v>
      </c>
      <c r="U14010">
        <v>4307</v>
      </c>
      <c r="V14010">
        <v>0</v>
      </c>
    </row>
    <row r="14011" spans="1:22" x14ac:dyDescent="0.3">
      <c r="A14011">
        <v>202223</v>
      </c>
      <c r="B14011" t="s">
        <v>820</v>
      </c>
      <c r="C14011" t="s">
        <v>821</v>
      </c>
      <c r="D14011" t="s">
        <v>822</v>
      </c>
      <c r="E14011" t="s">
        <v>823</v>
      </c>
      <c r="F14011" t="s">
        <v>848</v>
      </c>
      <c r="G14011" t="s">
        <v>849</v>
      </c>
      <c r="H14011" t="s">
        <v>1168</v>
      </c>
      <c r="I14011">
        <v>816</v>
      </c>
      <c r="J14011" t="s">
        <v>1169</v>
      </c>
      <c r="K14011" t="s">
        <v>842</v>
      </c>
      <c r="L14011" t="s">
        <v>253</v>
      </c>
      <c r="M14011" t="s">
        <v>829</v>
      </c>
      <c r="N14011" t="s">
        <v>829</v>
      </c>
      <c r="O14011">
        <v>0</v>
      </c>
      <c r="P14011">
        <v>0</v>
      </c>
      <c r="Q14011">
        <v>0</v>
      </c>
      <c r="R14011">
        <v>4801</v>
      </c>
      <c r="S14011">
        <v>4801</v>
      </c>
      <c r="T14011">
        <v>0</v>
      </c>
      <c r="U14011">
        <v>4801</v>
      </c>
      <c r="V14011">
        <v>0</v>
      </c>
    </row>
    <row r="14012" spans="1:22" x14ac:dyDescent="0.3">
      <c r="A14012">
        <v>202324</v>
      </c>
      <c r="B14012" t="s">
        <v>820</v>
      </c>
      <c r="C14012" t="s">
        <v>821</v>
      </c>
      <c r="D14012" t="s">
        <v>822</v>
      </c>
      <c r="E14012" t="s">
        <v>823</v>
      </c>
      <c r="F14012" t="s">
        <v>848</v>
      </c>
      <c r="G14012" t="s">
        <v>849</v>
      </c>
      <c r="H14012" t="s">
        <v>1168</v>
      </c>
      <c r="I14012">
        <v>816</v>
      </c>
      <c r="J14012" t="s">
        <v>1169</v>
      </c>
      <c r="K14012" t="s">
        <v>842</v>
      </c>
      <c r="L14012" t="s">
        <v>253</v>
      </c>
      <c r="M14012" t="s">
        <v>829</v>
      </c>
      <c r="N14012" t="s">
        <v>829</v>
      </c>
      <c r="O14012">
        <v>0</v>
      </c>
      <c r="P14012">
        <v>0</v>
      </c>
      <c r="Q14012">
        <v>0</v>
      </c>
      <c r="R14012">
        <v>4853</v>
      </c>
      <c r="S14012">
        <v>4853</v>
      </c>
      <c r="T14012">
        <v>0</v>
      </c>
      <c r="U14012">
        <v>4853</v>
      </c>
      <c r="V14012">
        <v>0</v>
      </c>
    </row>
    <row r="14013" spans="1:22" x14ac:dyDescent="0.3">
      <c r="A14013">
        <v>202122</v>
      </c>
      <c r="B14013" t="s">
        <v>820</v>
      </c>
      <c r="C14013" t="s">
        <v>821</v>
      </c>
      <c r="D14013" t="s">
        <v>822</v>
      </c>
      <c r="E14013" t="s">
        <v>823</v>
      </c>
      <c r="F14013" t="s">
        <v>848</v>
      </c>
      <c r="G14013" t="s">
        <v>849</v>
      </c>
      <c r="H14013" t="s">
        <v>1168</v>
      </c>
      <c r="I14013">
        <v>816</v>
      </c>
      <c r="J14013" t="s">
        <v>1169</v>
      </c>
      <c r="K14013" t="s">
        <v>842</v>
      </c>
      <c r="L14013" t="s">
        <v>845</v>
      </c>
      <c r="M14013" t="s">
        <v>829</v>
      </c>
      <c r="N14013" t="s">
        <v>829</v>
      </c>
      <c r="O14013">
        <v>5071</v>
      </c>
      <c r="P14013">
        <v>0</v>
      </c>
      <c r="Q14013">
        <v>0</v>
      </c>
      <c r="R14013">
        <v>764</v>
      </c>
      <c r="S14013">
        <v>5835</v>
      </c>
      <c r="T14013">
        <v>0</v>
      </c>
      <c r="U14013">
        <v>5835</v>
      </c>
      <c r="V14013">
        <v>0</v>
      </c>
    </row>
    <row r="14014" spans="1:22" x14ac:dyDescent="0.3">
      <c r="A14014">
        <v>202223</v>
      </c>
      <c r="B14014" t="s">
        <v>820</v>
      </c>
      <c r="C14014" t="s">
        <v>821</v>
      </c>
      <c r="D14014" t="s">
        <v>822</v>
      </c>
      <c r="E14014" t="s">
        <v>823</v>
      </c>
      <c r="F14014" t="s">
        <v>848</v>
      </c>
      <c r="G14014" t="s">
        <v>849</v>
      </c>
      <c r="H14014" t="s">
        <v>1168</v>
      </c>
      <c r="I14014">
        <v>816</v>
      </c>
      <c r="J14014" t="s">
        <v>1169</v>
      </c>
      <c r="K14014" t="s">
        <v>842</v>
      </c>
      <c r="L14014" t="s">
        <v>845</v>
      </c>
      <c r="M14014" t="s">
        <v>829</v>
      </c>
      <c r="N14014" t="s">
        <v>829</v>
      </c>
      <c r="O14014">
        <v>9973</v>
      </c>
      <c r="P14014">
        <v>0</v>
      </c>
      <c r="Q14014">
        <v>0</v>
      </c>
      <c r="R14014">
        <v>5172</v>
      </c>
      <c r="S14014">
        <v>15145</v>
      </c>
      <c r="T14014">
        <v>0</v>
      </c>
      <c r="U14014">
        <v>15145</v>
      </c>
      <c r="V14014">
        <v>1</v>
      </c>
    </row>
    <row r="14015" spans="1:22" x14ac:dyDescent="0.3">
      <c r="A14015">
        <v>202324</v>
      </c>
      <c r="B14015" t="s">
        <v>820</v>
      </c>
      <c r="C14015" t="s">
        <v>821</v>
      </c>
      <c r="D14015" t="s">
        <v>822</v>
      </c>
      <c r="E14015" t="s">
        <v>823</v>
      </c>
      <c r="F14015" t="s">
        <v>848</v>
      </c>
      <c r="G14015" t="s">
        <v>849</v>
      </c>
      <c r="H14015" t="s">
        <v>1168</v>
      </c>
      <c r="I14015">
        <v>816</v>
      </c>
      <c r="J14015" t="s">
        <v>1169</v>
      </c>
      <c r="K14015" t="s">
        <v>842</v>
      </c>
      <c r="L14015" t="s">
        <v>845</v>
      </c>
      <c r="M14015" t="s">
        <v>829</v>
      </c>
      <c r="N14015" t="s">
        <v>829</v>
      </c>
      <c r="O14015">
        <v>5275</v>
      </c>
      <c r="P14015">
        <v>0</v>
      </c>
      <c r="Q14015">
        <v>0</v>
      </c>
      <c r="R14015">
        <v>422</v>
      </c>
      <c r="S14015">
        <v>5697</v>
      </c>
      <c r="T14015">
        <v>0</v>
      </c>
      <c r="U14015">
        <v>5697</v>
      </c>
      <c r="V14015">
        <v>0</v>
      </c>
    </row>
    <row r="14016" spans="1:22" x14ac:dyDescent="0.3">
      <c r="A14016"/>
      <c r="B14016"/>
      <c r="C14016"/>
      <c r="D14016"/>
      <c r="E14016"/>
      <c r="F14016"/>
      <c r="G14016"/>
      <c r="H14016"/>
      <c r="I14016"/>
      <c r="J14016"/>
      <c r="K14016"/>
      <c r="L14016"/>
      <c r="M14016"/>
      <c r="N14016"/>
      <c r="O14016"/>
      <c r="P14016"/>
      <c r="Q14016"/>
      <c r="R14016"/>
      <c r="S14016"/>
      <c r="T14016"/>
      <c r="U14016"/>
      <c r="V14016"/>
    </row>
    <row r="14017" spans="1:22" x14ac:dyDescent="0.3">
      <c r="A14017"/>
      <c r="B14017"/>
      <c r="C14017"/>
      <c r="D14017"/>
      <c r="E14017"/>
      <c r="F14017"/>
      <c r="G14017"/>
      <c r="H14017"/>
      <c r="I14017"/>
      <c r="J14017"/>
      <c r="K14017"/>
      <c r="L14017"/>
      <c r="M14017"/>
      <c r="N14017"/>
      <c r="O14017"/>
      <c r="P14017"/>
      <c r="Q14017"/>
      <c r="R14017"/>
      <c r="S14017"/>
      <c r="T14017"/>
      <c r="U14017"/>
      <c r="V14017"/>
    </row>
    <row r="14018" spans="1:22" x14ac:dyDescent="0.3">
      <c r="A14018"/>
      <c r="B14018"/>
      <c r="C14018"/>
      <c r="D14018"/>
      <c r="E14018"/>
      <c r="F14018"/>
      <c r="G14018"/>
      <c r="H14018"/>
      <c r="I14018"/>
      <c r="J14018"/>
      <c r="K14018"/>
      <c r="L14018"/>
      <c r="M14018"/>
      <c r="N14018"/>
      <c r="O14018"/>
      <c r="P14018"/>
      <c r="Q14018"/>
      <c r="R14018"/>
      <c r="S14018"/>
      <c r="T14018"/>
      <c r="U14018"/>
      <c r="V14018"/>
    </row>
    <row r="14019" spans="1:22" x14ac:dyDescent="0.3">
      <c r="A14019"/>
      <c r="B14019"/>
      <c r="C14019"/>
      <c r="D14019"/>
      <c r="E14019"/>
      <c r="F14019"/>
      <c r="G14019"/>
      <c r="H14019"/>
      <c r="I14019"/>
      <c r="J14019"/>
      <c r="K14019"/>
      <c r="L14019"/>
      <c r="M14019"/>
      <c r="N14019"/>
      <c r="O14019"/>
      <c r="P14019"/>
      <c r="Q14019"/>
      <c r="R14019"/>
      <c r="S14019"/>
      <c r="T14019"/>
      <c r="U14019"/>
      <c r="V14019"/>
    </row>
    <row r="14020" spans="1:22" x14ac:dyDescent="0.3">
      <c r="A14020"/>
      <c r="B14020"/>
      <c r="C14020"/>
      <c r="D14020"/>
      <c r="E14020"/>
      <c r="F14020"/>
      <c r="G14020"/>
      <c r="H14020"/>
      <c r="I14020"/>
      <c r="J14020"/>
      <c r="K14020"/>
      <c r="L14020"/>
      <c r="M14020"/>
      <c r="N14020"/>
      <c r="O14020"/>
      <c r="P14020"/>
      <c r="Q14020"/>
      <c r="R14020"/>
      <c r="S14020"/>
      <c r="T14020"/>
      <c r="U14020"/>
      <c r="V14020"/>
    </row>
    <row r="14021" spans="1:22" x14ac:dyDescent="0.3">
      <c r="A14021" t="s">
        <v>797</v>
      </c>
      <c r="B14021" t="s">
        <v>798</v>
      </c>
      <c r="C14021" t="s">
        <v>799</v>
      </c>
      <c r="D14021" t="s">
        <v>800</v>
      </c>
      <c r="E14021" t="s">
        <v>801</v>
      </c>
      <c r="F14021" t="s">
        <v>802</v>
      </c>
      <c r="G14021" t="s">
        <v>803</v>
      </c>
      <c r="H14021" t="s">
        <v>804</v>
      </c>
      <c r="I14021" t="s">
        <v>805</v>
      </c>
      <c r="J14021" t="s">
        <v>806</v>
      </c>
      <c r="K14021" t="s">
        <v>808</v>
      </c>
      <c r="L14021" t="s">
        <v>1170</v>
      </c>
      <c r="M14021" s="322" t="s">
        <v>1171</v>
      </c>
      <c r="N14021" s="322" t="s">
        <v>1172</v>
      </c>
      <c r="O14021" s="322" t="s">
        <v>1173</v>
      </c>
      <c r="P14021" s="322" t="s">
        <v>1174</v>
      </c>
      <c r="Q14021" s="322" t="s">
        <v>1175</v>
      </c>
      <c r="R14021" s="322" t="s">
        <v>816</v>
      </c>
      <c r="S14021" s="322" t="s">
        <v>1176</v>
      </c>
      <c r="T14021" s="322" t="s">
        <v>1177</v>
      </c>
      <c r="U14021" s="322" t="s">
        <v>1178</v>
      </c>
      <c r="V14021" s="322" t="s">
        <v>1179</v>
      </c>
    </row>
    <row r="14022" spans="1:22" x14ac:dyDescent="0.3">
      <c r="A14022">
        <v>202122</v>
      </c>
      <c r="B14022" t="s">
        <v>820</v>
      </c>
      <c r="C14022" t="s">
        <v>1180</v>
      </c>
      <c r="D14022" t="s">
        <v>822</v>
      </c>
      <c r="E14022" t="s">
        <v>823</v>
      </c>
      <c r="F14022"/>
      <c r="G14022"/>
      <c r="H14022"/>
      <c r="I14022"/>
      <c r="J14022"/>
      <c r="K14022" t="s">
        <v>1181</v>
      </c>
      <c r="L14022" t="s">
        <v>244</v>
      </c>
      <c r="M14022">
        <v>148122171</v>
      </c>
      <c r="N14022">
        <v>45582813</v>
      </c>
      <c r="O14022">
        <v>14562508</v>
      </c>
      <c r="P14022">
        <v>18024832</v>
      </c>
      <c r="Q14022">
        <v>226292323</v>
      </c>
      <c r="R14022">
        <v>26508155</v>
      </c>
      <c r="S14022">
        <v>199784168</v>
      </c>
      <c r="T14022">
        <v>1055628</v>
      </c>
      <c r="U14022">
        <v>403725</v>
      </c>
      <c r="V14022">
        <v>198324815</v>
      </c>
    </row>
    <row r="14023" spans="1:22" x14ac:dyDescent="0.3">
      <c r="A14023">
        <v>202122</v>
      </c>
      <c r="B14023" t="s">
        <v>820</v>
      </c>
      <c r="C14023" t="s">
        <v>1182</v>
      </c>
      <c r="D14023" t="s">
        <v>822</v>
      </c>
      <c r="E14023" t="s">
        <v>823</v>
      </c>
      <c r="F14023" t="s">
        <v>926</v>
      </c>
      <c r="G14023" t="s">
        <v>927</v>
      </c>
      <c r="H14023"/>
      <c r="I14023"/>
      <c r="J14023"/>
      <c r="K14023" t="s">
        <v>1181</v>
      </c>
      <c r="L14023" t="s">
        <v>244</v>
      </c>
      <c r="M14023">
        <v>14372282</v>
      </c>
      <c r="N14023">
        <v>657204</v>
      </c>
      <c r="O14023">
        <v>1509549</v>
      </c>
      <c r="P14023">
        <v>0</v>
      </c>
      <c r="Q14023">
        <v>16539035</v>
      </c>
      <c r="R14023">
        <v>1570260</v>
      </c>
      <c r="S14023">
        <v>14968775</v>
      </c>
      <c r="T14023">
        <v>0</v>
      </c>
      <c r="U14023">
        <v>0</v>
      </c>
      <c r="V14023">
        <v>14968775</v>
      </c>
    </row>
    <row r="14024" spans="1:22" x14ac:dyDescent="0.3">
      <c r="A14024">
        <v>202122</v>
      </c>
      <c r="B14024" t="s">
        <v>820</v>
      </c>
      <c r="C14024" t="s">
        <v>1182</v>
      </c>
      <c r="D14024" t="s">
        <v>822</v>
      </c>
      <c r="E14024" t="s">
        <v>823</v>
      </c>
      <c r="F14024" t="s">
        <v>856</v>
      </c>
      <c r="G14024" t="s">
        <v>857</v>
      </c>
      <c r="H14024"/>
      <c r="I14024"/>
      <c r="J14024"/>
      <c r="K14024" t="s">
        <v>1181</v>
      </c>
      <c r="L14024" t="s">
        <v>244</v>
      </c>
      <c r="M14024">
        <v>17338598</v>
      </c>
      <c r="N14024">
        <v>1307712</v>
      </c>
      <c r="O14024">
        <v>1823709</v>
      </c>
      <c r="P14024">
        <v>3635522</v>
      </c>
      <c r="Q14024">
        <v>24105542</v>
      </c>
      <c r="R14024">
        <v>2919348</v>
      </c>
      <c r="S14024">
        <v>21186194</v>
      </c>
      <c r="T14024">
        <v>0</v>
      </c>
      <c r="U14024">
        <v>0</v>
      </c>
      <c r="V14024">
        <v>21186194</v>
      </c>
    </row>
    <row r="14025" spans="1:22" x14ac:dyDescent="0.3">
      <c r="A14025">
        <v>202122</v>
      </c>
      <c r="B14025" t="s">
        <v>820</v>
      </c>
      <c r="C14025" t="s">
        <v>1182</v>
      </c>
      <c r="D14025" t="s">
        <v>822</v>
      </c>
      <c r="E14025" t="s">
        <v>823</v>
      </c>
      <c r="F14025" t="s">
        <v>866</v>
      </c>
      <c r="G14025" t="s">
        <v>867</v>
      </c>
      <c r="H14025"/>
      <c r="I14025"/>
      <c r="J14025"/>
      <c r="K14025" t="s">
        <v>1181</v>
      </c>
      <c r="L14025" t="s">
        <v>244</v>
      </c>
      <c r="M14025">
        <v>15932605</v>
      </c>
      <c r="N14025">
        <v>8692777</v>
      </c>
      <c r="O14025">
        <v>289152</v>
      </c>
      <c r="P14025">
        <v>4046467</v>
      </c>
      <c r="Q14025">
        <v>28961001</v>
      </c>
      <c r="R14025">
        <v>2337719</v>
      </c>
      <c r="S14025">
        <v>26623281</v>
      </c>
      <c r="T14025">
        <v>259000</v>
      </c>
      <c r="U14025">
        <v>2576</v>
      </c>
      <c r="V14025">
        <v>26361705</v>
      </c>
    </row>
    <row r="14026" spans="1:22" x14ac:dyDescent="0.3">
      <c r="A14026">
        <v>202122</v>
      </c>
      <c r="B14026" t="s">
        <v>820</v>
      </c>
      <c r="C14026" t="s">
        <v>1182</v>
      </c>
      <c r="D14026" t="s">
        <v>822</v>
      </c>
      <c r="E14026" t="s">
        <v>823</v>
      </c>
      <c r="F14026" t="s">
        <v>848</v>
      </c>
      <c r="G14026" t="s">
        <v>849</v>
      </c>
      <c r="H14026"/>
      <c r="I14026"/>
      <c r="J14026"/>
      <c r="K14026" t="s">
        <v>1181</v>
      </c>
      <c r="L14026" t="s">
        <v>244</v>
      </c>
      <c r="M14026">
        <v>18327008</v>
      </c>
      <c r="N14026">
        <v>2282562</v>
      </c>
      <c r="O14026">
        <v>1630262</v>
      </c>
      <c r="P14026">
        <v>700797</v>
      </c>
      <c r="Q14026">
        <v>22940629</v>
      </c>
      <c r="R14026">
        <v>1319838</v>
      </c>
      <c r="S14026">
        <v>21620791</v>
      </c>
      <c r="T14026">
        <v>2550</v>
      </c>
      <c r="U14026">
        <v>0</v>
      </c>
      <c r="V14026">
        <v>21618241</v>
      </c>
    </row>
    <row r="14027" spans="1:22" x14ac:dyDescent="0.3">
      <c r="A14027">
        <v>202122</v>
      </c>
      <c r="B14027" t="s">
        <v>820</v>
      </c>
      <c r="C14027" t="s">
        <v>1182</v>
      </c>
      <c r="D14027" t="s">
        <v>822</v>
      </c>
      <c r="E14027" t="s">
        <v>823</v>
      </c>
      <c r="F14027" t="s">
        <v>912</v>
      </c>
      <c r="G14027" t="s">
        <v>913</v>
      </c>
      <c r="H14027"/>
      <c r="I14027"/>
      <c r="J14027"/>
      <c r="K14027" t="s">
        <v>1181</v>
      </c>
      <c r="L14027" t="s">
        <v>244</v>
      </c>
      <c r="M14027">
        <v>9038095</v>
      </c>
      <c r="N14027">
        <v>1813942</v>
      </c>
      <c r="O14027">
        <v>5990</v>
      </c>
      <c r="P14027">
        <v>982147</v>
      </c>
      <c r="Q14027">
        <v>11840174</v>
      </c>
      <c r="R14027">
        <v>3427107</v>
      </c>
      <c r="S14027">
        <v>8413067</v>
      </c>
      <c r="T14027">
        <v>82977</v>
      </c>
      <c r="U14027">
        <v>0</v>
      </c>
      <c r="V14027">
        <v>8330090</v>
      </c>
    </row>
    <row r="14028" spans="1:22" x14ac:dyDescent="0.3">
      <c r="A14028">
        <v>202122</v>
      </c>
      <c r="B14028" t="s">
        <v>820</v>
      </c>
      <c r="C14028" t="s">
        <v>1182</v>
      </c>
      <c r="D14028" t="s">
        <v>822</v>
      </c>
      <c r="E14028" t="s">
        <v>823</v>
      </c>
      <c r="F14028" t="s">
        <v>898</v>
      </c>
      <c r="G14028" t="s">
        <v>899</v>
      </c>
      <c r="H14028"/>
      <c r="I14028"/>
      <c r="J14028"/>
      <c r="K14028" t="s">
        <v>1181</v>
      </c>
      <c r="L14028" t="s">
        <v>244</v>
      </c>
      <c r="M14028">
        <v>11029550</v>
      </c>
      <c r="N14028">
        <v>5127287</v>
      </c>
      <c r="O14028">
        <v>21090</v>
      </c>
      <c r="P14028">
        <v>2473551</v>
      </c>
      <c r="Q14028">
        <v>18651478</v>
      </c>
      <c r="R14028">
        <v>3675446</v>
      </c>
      <c r="S14028">
        <v>14976032</v>
      </c>
      <c r="T14028">
        <v>16958</v>
      </c>
      <c r="U14028">
        <v>0</v>
      </c>
      <c r="V14028">
        <v>14959074</v>
      </c>
    </row>
    <row r="14029" spans="1:22" x14ac:dyDescent="0.3">
      <c r="A14029">
        <v>202122</v>
      </c>
      <c r="B14029" t="s">
        <v>820</v>
      </c>
      <c r="C14029" t="s">
        <v>1182</v>
      </c>
      <c r="D14029" t="s">
        <v>822</v>
      </c>
      <c r="E14029" t="s">
        <v>823</v>
      </c>
      <c r="F14029" t="s">
        <v>824</v>
      </c>
      <c r="G14029" t="s">
        <v>825</v>
      </c>
      <c r="H14029"/>
      <c r="I14029"/>
      <c r="J14029"/>
      <c r="K14029" t="s">
        <v>1181</v>
      </c>
      <c r="L14029" t="s">
        <v>244</v>
      </c>
      <c r="M14029">
        <v>14970993</v>
      </c>
      <c r="N14029">
        <v>7852779</v>
      </c>
      <c r="O14029">
        <v>709346</v>
      </c>
      <c r="P14029">
        <v>467989</v>
      </c>
      <c r="Q14029">
        <v>24001107</v>
      </c>
      <c r="R14029">
        <v>634075</v>
      </c>
      <c r="S14029">
        <v>23367031</v>
      </c>
      <c r="T14029">
        <v>325453</v>
      </c>
      <c r="U14029">
        <v>400000</v>
      </c>
      <c r="V14029">
        <v>22641578</v>
      </c>
    </row>
    <row r="14030" spans="1:22" x14ac:dyDescent="0.3">
      <c r="A14030">
        <v>202122</v>
      </c>
      <c r="B14030" t="s">
        <v>820</v>
      </c>
      <c r="C14030" t="s">
        <v>1182</v>
      </c>
      <c r="D14030" t="s">
        <v>822</v>
      </c>
      <c r="E14030" t="s">
        <v>823</v>
      </c>
      <c r="F14030" t="s">
        <v>862</v>
      </c>
      <c r="G14030" t="s">
        <v>863</v>
      </c>
      <c r="H14030"/>
      <c r="I14030"/>
      <c r="J14030"/>
      <c r="K14030" t="s">
        <v>1181</v>
      </c>
      <c r="L14030" t="s">
        <v>244</v>
      </c>
      <c r="M14030">
        <v>10468811</v>
      </c>
      <c r="N14030">
        <v>2818166</v>
      </c>
      <c r="O14030">
        <v>2107853</v>
      </c>
      <c r="P14030">
        <v>1239088</v>
      </c>
      <c r="Q14030">
        <v>16633917</v>
      </c>
      <c r="R14030">
        <v>1340617</v>
      </c>
      <c r="S14030">
        <v>15293300</v>
      </c>
      <c r="T14030">
        <v>365114</v>
      </c>
      <c r="U14030">
        <v>0</v>
      </c>
      <c r="V14030">
        <v>14928186</v>
      </c>
    </row>
    <row r="14031" spans="1:22" x14ac:dyDescent="0.3">
      <c r="A14031">
        <v>202122</v>
      </c>
      <c r="B14031" t="s">
        <v>820</v>
      </c>
      <c r="C14031" t="s">
        <v>1182</v>
      </c>
      <c r="D14031" t="s">
        <v>822</v>
      </c>
      <c r="E14031" t="s">
        <v>823</v>
      </c>
      <c r="F14031" t="s">
        <v>876</v>
      </c>
      <c r="G14031" t="s">
        <v>877</v>
      </c>
      <c r="H14031"/>
      <c r="I14031"/>
      <c r="J14031"/>
      <c r="K14031" t="s">
        <v>1181</v>
      </c>
      <c r="L14031" t="s">
        <v>244</v>
      </c>
      <c r="M14031">
        <v>19128592</v>
      </c>
      <c r="N14031">
        <v>10639346</v>
      </c>
      <c r="O14031">
        <v>5987551</v>
      </c>
      <c r="P14031">
        <v>3624696</v>
      </c>
      <c r="Q14031">
        <v>39380186</v>
      </c>
      <c r="R14031">
        <v>6483540</v>
      </c>
      <c r="S14031">
        <v>32896647</v>
      </c>
      <c r="T14031">
        <v>3576</v>
      </c>
      <c r="U14031">
        <v>0</v>
      </c>
      <c r="V14031">
        <v>32893071</v>
      </c>
    </row>
    <row r="14032" spans="1:22" x14ac:dyDescent="0.3">
      <c r="A14032">
        <v>202122</v>
      </c>
      <c r="B14032" t="s">
        <v>820</v>
      </c>
      <c r="C14032" t="s">
        <v>1182</v>
      </c>
      <c r="D14032" t="s">
        <v>822</v>
      </c>
      <c r="E14032" t="s">
        <v>823</v>
      </c>
      <c r="F14032" t="s">
        <v>852</v>
      </c>
      <c r="G14032" t="s">
        <v>853</v>
      </c>
      <c r="H14032"/>
      <c r="I14032"/>
      <c r="J14032"/>
      <c r="K14032" t="s">
        <v>1181</v>
      </c>
      <c r="L14032" t="s">
        <v>244</v>
      </c>
      <c r="M14032">
        <v>17515636</v>
      </c>
      <c r="N14032">
        <v>4391039</v>
      </c>
      <c r="O14032">
        <v>478007</v>
      </c>
      <c r="P14032">
        <v>854574</v>
      </c>
      <c r="Q14032">
        <v>23239256</v>
      </c>
      <c r="R14032">
        <v>2800205</v>
      </c>
      <c r="S14032">
        <v>20439050</v>
      </c>
      <c r="T14032">
        <v>0</v>
      </c>
      <c r="U14032">
        <v>1149</v>
      </c>
      <c r="V14032">
        <v>20437901</v>
      </c>
    </row>
    <row r="14033" spans="1:22" x14ac:dyDescent="0.3">
      <c r="A14033">
        <v>202122</v>
      </c>
      <c r="B14033" t="s">
        <v>820</v>
      </c>
      <c r="C14033" t="s">
        <v>821</v>
      </c>
      <c r="D14033" t="s">
        <v>822</v>
      </c>
      <c r="E14033" t="s">
        <v>823</v>
      </c>
      <c r="F14033" t="s">
        <v>898</v>
      </c>
      <c r="G14033" t="s">
        <v>899</v>
      </c>
      <c r="H14033" t="s">
        <v>908</v>
      </c>
      <c r="I14033">
        <v>201</v>
      </c>
      <c r="J14033" t="s">
        <v>909</v>
      </c>
      <c r="K14033" t="s">
        <v>1181</v>
      </c>
      <c r="L14033" t="s">
        <v>244</v>
      </c>
      <c r="M14033">
        <v>137718</v>
      </c>
      <c r="N14033">
        <v>0</v>
      </c>
      <c r="O14033">
        <v>0</v>
      </c>
      <c r="P14033">
        <v>0</v>
      </c>
      <c r="Q14033">
        <v>137718</v>
      </c>
      <c r="R14033">
        <v>0</v>
      </c>
      <c r="S14033">
        <v>137718</v>
      </c>
      <c r="T14033">
        <v>0</v>
      </c>
      <c r="U14033">
        <v>0</v>
      </c>
      <c r="V14033">
        <v>137718</v>
      </c>
    </row>
    <row r="14034" spans="1:22" x14ac:dyDescent="0.3">
      <c r="A14034">
        <v>202122</v>
      </c>
      <c r="B14034" t="s">
        <v>820</v>
      </c>
      <c r="C14034" t="s">
        <v>821</v>
      </c>
      <c r="D14034" t="s">
        <v>822</v>
      </c>
      <c r="E14034" t="s">
        <v>823</v>
      </c>
      <c r="F14034" t="s">
        <v>898</v>
      </c>
      <c r="G14034" t="s">
        <v>899</v>
      </c>
      <c r="H14034" t="s">
        <v>900</v>
      </c>
      <c r="I14034">
        <v>202</v>
      </c>
      <c r="J14034" t="s">
        <v>901</v>
      </c>
      <c r="K14034" t="s">
        <v>1181</v>
      </c>
      <c r="L14034" t="s">
        <v>244</v>
      </c>
      <c r="M14034">
        <v>0</v>
      </c>
      <c r="N14034">
        <v>0</v>
      </c>
      <c r="O14034">
        <v>0</v>
      </c>
      <c r="P14034">
        <v>1812782</v>
      </c>
      <c r="Q14034">
        <v>1812782</v>
      </c>
      <c r="R14034">
        <v>338356</v>
      </c>
      <c r="S14034">
        <v>1474426</v>
      </c>
      <c r="T14034">
        <v>0</v>
      </c>
      <c r="U14034">
        <v>0</v>
      </c>
      <c r="V14034">
        <v>1474426</v>
      </c>
    </row>
    <row r="14035" spans="1:22" x14ac:dyDescent="0.3">
      <c r="A14035">
        <v>202122</v>
      </c>
      <c r="B14035" t="s">
        <v>820</v>
      </c>
      <c r="C14035" t="s">
        <v>821</v>
      </c>
      <c r="D14035" t="s">
        <v>822</v>
      </c>
      <c r="E14035" t="s">
        <v>823</v>
      </c>
      <c r="F14035" t="s">
        <v>824</v>
      </c>
      <c r="G14035" t="s">
        <v>825</v>
      </c>
      <c r="H14035" t="s">
        <v>954</v>
      </c>
      <c r="I14035">
        <v>203</v>
      </c>
      <c r="J14035" t="s">
        <v>955</v>
      </c>
      <c r="K14035" t="s">
        <v>1181</v>
      </c>
      <c r="L14035" t="s">
        <v>244</v>
      </c>
      <c r="M14035">
        <v>0</v>
      </c>
      <c r="N14035">
        <v>41872</v>
      </c>
      <c r="O14035">
        <v>84533</v>
      </c>
      <c r="P14035">
        <v>234504</v>
      </c>
      <c r="Q14035">
        <v>360909</v>
      </c>
      <c r="R14035">
        <v>200000</v>
      </c>
      <c r="S14035">
        <v>160909</v>
      </c>
      <c r="T14035">
        <v>0</v>
      </c>
      <c r="U14035">
        <v>0</v>
      </c>
      <c r="V14035">
        <v>160909</v>
      </c>
    </row>
    <row r="14036" spans="1:22" x14ac:dyDescent="0.3">
      <c r="A14036">
        <v>202122</v>
      </c>
      <c r="B14036" t="s">
        <v>820</v>
      </c>
      <c r="C14036" t="s">
        <v>821</v>
      </c>
      <c r="D14036" t="s">
        <v>822</v>
      </c>
      <c r="E14036" t="s">
        <v>823</v>
      </c>
      <c r="F14036" t="s">
        <v>898</v>
      </c>
      <c r="G14036" t="s">
        <v>899</v>
      </c>
      <c r="H14036" t="s">
        <v>956</v>
      </c>
      <c r="I14036">
        <v>204</v>
      </c>
      <c r="J14036" t="s">
        <v>957</v>
      </c>
      <c r="K14036" t="s">
        <v>1181</v>
      </c>
      <c r="L14036" t="s">
        <v>244</v>
      </c>
      <c r="M14036">
        <v>0</v>
      </c>
      <c r="N14036">
        <v>1161847</v>
      </c>
      <c r="O14036">
        <v>0</v>
      </c>
      <c r="P14036">
        <v>321339</v>
      </c>
      <c r="Q14036">
        <v>1483186</v>
      </c>
      <c r="R14036">
        <v>0</v>
      </c>
      <c r="S14036">
        <v>1483186</v>
      </c>
      <c r="T14036">
        <v>0</v>
      </c>
      <c r="U14036">
        <v>0</v>
      </c>
      <c r="V14036">
        <v>1483186</v>
      </c>
    </row>
    <row r="14037" spans="1:22" x14ac:dyDescent="0.3">
      <c r="A14037">
        <v>202122</v>
      </c>
      <c r="B14037" t="s">
        <v>820</v>
      </c>
      <c r="C14037" t="s">
        <v>821</v>
      </c>
      <c r="D14037" t="s">
        <v>822</v>
      </c>
      <c r="E14037" t="s">
        <v>823</v>
      </c>
      <c r="F14037" t="s">
        <v>898</v>
      </c>
      <c r="G14037" t="s">
        <v>899</v>
      </c>
      <c r="H14037" t="s">
        <v>960</v>
      </c>
      <c r="I14037">
        <v>205</v>
      </c>
      <c r="J14037" t="s">
        <v>961</v>
      </c>
      <c r="K14037" t="s">
        <v>1181</v>
      </c>
      <c r="L14037" t="s">
        <v>244</v>
      </c>
      <c r="M14037">
        <v>2454824</v>
      </c>
      <c r="N14037">
        <v>846091</v>
      </c>
      <c r="O14037">
        <v>21090</v>
      </c>
      <c r="P14037">
        <v>0</v>
      </c>
      <c r="Q14037">
        <v>3322005</v>
      </c>
      <c r="R14037">
        <v>1244781</v>
      </c>
      <c r="S14037">
        <v>2077224</v>
      </c>
      <c r="T14037">
        <v>258</v>
      </c>
      <c r="U14037">
        <v>0</v>
      </c>
      <c r="V14037">
        <v>2076966</v>
      </c>
    </row>
    <row r="14038" spans="1:22" x14ac:dyDescent="0.3">
      <c r="A14038">
        <v>202122</v>
      </c>
      <c r="B14038" t="s">
        <v>820</v>
      </c>
      <c r="C14038" t="s">
        <v>821</v>
      </c>
      <c r="D14038" t="s">
        <v>822</v>
      </c>
      <c r="E14038" t="s">
        <v>823</v>
      </c>
      <c r="F14038" t="s">
        <v>898</v>
      </c>
      <c r="G14038" t="s">
        <v>899</v>
      </c>
      <c r="H14038" t="s">
        <v>984</v>
      </c>
      <c r="I14038">
        <v>206</v>
      </c>
      <c r="J14038" t="s">
        <v>985</v>
      </c>
      <c r="K14038" t="s">
        <v>1181</v>
      </c>
      <c r="L14038" t="s">
        <v>244</v>
      </c>
      <c r="M14038">
        <v>877349</v>
      </c>
      <c r="N14038">
        <v>0</v>
      </c>
      <c r="O14038">
        <v>0</v>
      </c>
      <c r="P14038">
        <v>0</v>
      </c>
      <c r="Q14038">
        <v>877349</v>
      </c>
      <c r="R14038">
        <v>0</v>
      </c>
      <c r="S14038">
        <v>877349</v>
      </c>
      <c r="T14038">
        <v>0</v>
      </c>
      <c r="U14038">
        <v>0</v>
      </c>
      <c r="V14038">
        <v>877349</v>
      </c>
    </row>
    <row r="14039" spans="1:22" x14ac:dyDescent="0.3">
      <c r="A14039">
        <v>202122</v>
      </c>
      <c r="B14039" t="s">
        <v>820</v>
      </c>
      <c r="C14039" t="s">
        <v>821</v>
      </c>
      <c r="D14039" t="s">
        <v>822</v>
      </c>
      <c r="E14039" t="s">
        <v>823</v>
      </c>
      <c r="F14039" t="s">
        <v>898</v>
      </c>
      <c r="G14039" t="s">
        <v>899</v>
      </c>
      <c r="H14039" t="s">
        <v>986</v>
      </c>
      <c r="I14039">
        <v>207</v>
      </c>
      <c r="J14039" t="s">
        <v>987</v>
      </c>
      <c r="K14039" t="s">
        <v>1181</v>
      </c>
      <c r="L14039" t="s">
        <v>244</v>
      </c>
      <c r="M14039">
        <v>591312</v>
      </c>
      <c r="N14039">
        <v>210973</v>
      </c>
      <c r="O14039">
        <v>0</v>
      </c>
      <c r="P14039">
        <v>0</v>
      </c>
      <c r="Q14039">
        <v>802284</v>
      </c>
      <c r="R14039">
        <v>176121</v>
      </c>
      <c r="S14039">
        <v>626163</v>
      </c>
      <c r="T14039">
        <v>16700</v>
      </c>
      <c r="U14039">
        <v>0</v>
      </c>
      <c r="V14039">
        <v>609463</v>
      </c>
    </row>
    <row r="14040" spans="1:22" x14ac:dyDescent="0.3">
      <c r="A14040">
        <v>202122</v>
      </c>
      <c r="B14040" t="s">
        <v>820</v>
      </c>
      <c r="C14040" t="s">
        <v>821</v>
      </c>
      <c r="D14040" t="s">
        <v>822</v>
      </c>
      <c r="E14040" t="s">
        <v>823</v>
      </c>
      <c r="F14040" t="s">
        <v>898</v>
      </c>
      <c r="G14040" t="s">
        <v>899</v>
      </c>
      <c r="H14040" t="s">
        <v>998</v>
      </c>
      <c r="I14040">
        <v>208</v>
      </c>
      <c r="J14040" t="s">
        <v>999</v>
      </c>
      <c r="K14040" t="s">
        <v>1181</v>
      </c>
      <c r="L14040" t="s">
        <v>244</v>
      </c>
      <c r="M14040">
        <v>0</v>
      </c>
      <c r="N14040">
        <v>520373</v>
      </c>
      <c r="O14040">
        <v>0</v>
      </c>
      <c r="P14040">
        <v>0</v>
      </c>
      <c r="Q14040">
        <v>520373</v>
      </c>
      <c r="R14040">
        <v>0</v>
      </c>
      <c r="S14040">
        <v>520373</v>
      </c>
      <c r="T14040">
        <v>0</v>
      </c>
      <c r="U14040">
        <v>0</v>
      </c>
      <c r="V14040">
        <v>520373</v>
      </c>
    </row>
    <row r="14041" spans="1:22" x14ac:dyDescent="0.3">
      <c r="A14041">
        <v>202122</v>
      </c>
      <c r="B14041" t="s">
        <v>820</v>
      </c>
      <c r="C14041" t="s">
        <v>821</v>
      </c>
      <c r="D14041" t="s">
        <v>822</v>
      </c>
      <c r="E14041" t="s">
        <v>823</v>
      </c>
      <c r="F14041" t="s">
        <v>898</v>
      </c>
      <c r="G14041" t="s">
        <v>899</v>
      </c>
      <c r="H14041" t="s">
        <v>1008</v>
      </c>
      <c r="I14041">
        <v>209</v>
      </c>
      <c r="J14041" t="s">
        <v>1009</v>
      </c>
      <c r="K14041" t="s">
        <v>1181</v>
      </c>
      <c r="L14041" t="s">
        <v>244</v>
      </c>
      <c r="M14041">
        <v>12188</v>
      </c>
      <c r="N14041">
        <v>638786</v>
      </c>
      <c r="O14041">
        <v>0</v>
      </c>
      <c r="P14041">
        <v>0</v>
      </c>
      <c r="Q14041">
        <v>650974</v>
      </c>
      <c r="R14041">
        <v>0</v>
      </c>
      <c r="S14041">
        <v>650974</v>
      </c>
      <c r="T14041">
        <v>0</v>
      </c>
      <c r="U14041">
        <v>0</v>
      </c>
      <c r="V14041">
        <v>650974</v>
      </c>
    </row>
    <row r="14042" spans="1:22" x14ac:dyDescent="0.3">
      <c r="A14042">
        <v>202122</v>
      </c>
      <c r="B14042" t="s">
        <v>820</v>
      </c>
      <c r="C14042" t="s">
        <v>821</v>
      </c>
      <c r="D14042" t="s">
        <v>822</v>
      </c>
      <c r="E14042" t="s">
        <v>823</v>
      </c>
      <c r="F14042" t="s">
        <v>898</v>
      </c>
      <c r="G14042" t="s">
        <v>899</v>
      </c>
      <c r="H14042" t="s">
        <v>1098</v>
      </c>
      <c r="I14042">
        <v>210</v>
      </c>
      <c r="J14042" t="s">
        <v>1099</v>
      </c>
      <c r="K14042" t="s">
        <v>1181</v>
      </c>
      <c r="L14042" t="s">
        <v>244</v>
      </c>
      <c r="M14042">
        <v>152774</v>
      </c>
      <c r="N14042">
        <v>5465</v>
      </c>
      <c r="O14042">
        <v>0</v>
      </c>
      <c r="P14042">
        <v>0</v>
      </c>
      <c r="Q14042">
        <v>158239</v>
      </c>
      <c r="R14042">
        <v>0</v>
      </c>
      <c r="S14042">
        <v>158239</v>
      </c>
      <c r="T14042">
        <v>0</v>
      </c>
      <c r="U14042">
        <v>0</v>
      </c>
      <c r="V14042">
        <v>158239</v>
      </c>
    </row>
    <row r="14043" spans="1:22" x14ac:dyDescent="0.3">
      <c r="A14043">
        <v>202122</v>
      </c>
      <c r="B14043" t="s">
        <v>820</v>
      </c>
      <c r="C14043" t="s">
        <v>821</v>
      </c>
      <c r="D14043" t="s">
        <v>822</v>
      </c>
      <c r="E14043" t="s">
        <v>823</v>
      </c>
      <c r="F14043" t="s">
        <v>898</v>
      </c>
      <c r="G14043" t="s">
        <v>899</v>
      </c>
      <c r="H14043" t="s">
        <v>1128</v>
      </c>
      <c r="I14043">
        <v>211</v>
      </c>
      <c r="J14043" t="s">
        <v>1129</v>
      </c>
      <c r="K14043" t="s">
        <v>1181</v>
      </c>
      <c r="L14043" t="s">
        <v>244</v>
      </c>
      <c r="M14043">
        <v>1515620</v>
      </c>
      <c r="N14043">
        <v>0</v>
      </c>
      <c r="O14043">
        <v>0</v>
      </c>
      <c r="P14043">
        <v>0</v>
      </c>
      <c r="Q14043">
        <v>1515620</v>
      </c>
      <c r="R14043">
        <v>0</v>
      </c>
      <c r="S14043">
        <v>1515620</v>
      </c>
      <c r="T14043">
        <v>0</v>
      </c>
      <c r="U14043">
        <v>0</v>
      </c>
      <c r="V14043">
        <v>1515620</v>
      </c>
    </row>
    <row r="14044" spans="1:22" x14ac:dyDescent="0.3">
      <c r="A14044">
        <v>202122</v>
      </c>
      <c r="B14044" t="s">
        <v>820</v>
      </c>
      <c r="C14044" t="s">
        <v>821</v>
      </c>
      <c r="D14044" t="s">
        <v>822</v>
      </c>
      <c r="E14044" t="s">
        <v>823</v>
      </c>
      <c r="F14044" t="s">
        <v>898</v>
      </c>
      <c r="G14044" t="s">
        <v>899</v>
      </c>
      <c r="H14044" t="s">
        <v>1138</v>
      </c>
      <c r="I14044">
        <v>212</v>
      </c>
      <c r="J14044" t="s">
        <v>1139</v>
      </c>
      <c r="K14044" t="s">
        <v>1181</v>
      </c>
      <c r="L14044" t="s">
        <v>244</v>
      </c>
      <c r="M14044">
        <v>1770961</v>
      </c>
      <c r="N14044">
        <v>878682</v>
      </c>
      <c r="O14044">
        <v>0</v>
      </c>
      <c r="P14044">
        <v>339430</v>
      </c>
      <c r="Q14044">
        <v>2989073</v>
      </c>
      <c r="R14044">
        <v>1123168</v>
      </c>
      <c r="S14044">
        <v>1865905</v>
      </c>
      <c r="T14044">
        <v>0</v>
      </c>
      <c r="U14044">
        <v>0</v>
      </c>
      <c r="V14044">
        <v>1865905</v>
      </c>
    </row>
    <row r="14045" spans="1:22" x14ac:dyDescent="0.3">
      <c r="A14045">
        <v>202122</v>
      </c>
      <c r="B14045" t="s">
        <v>820</v>
      </c>
      <c r="C14045" t="s">
        <v>821</v>
      </c>
      <c r="D14045" t="s">
        <v>822</v>
      </c>
      <c r="E14045" t="s">
        <v>823</v>
      </c>
      <c r="F14045" t="s">
        <v>898</v>
      </c>
      <c r="G14045" t="s">
        <v>899</v>
      </c>
      <c r="H14045" t="s">
        <v>1150</v>
      </c>
      <c r="I14045">
        <v>213</v>
      </c>
      <c r="J14045" t="s">
        <v>1151</v>
      </c>
      <c r="K14045" t="s">
        <v>1181</v>
      </c>
      <c r="L14045" t="s">
        <v>244</v>
      </c>
      <c r="M14045">
        <v>2029389</v>
      </c>
      <c r="N14045">
        <v>865070</v>
      </c>
      <c r="O14045">
        <v>0</v>
      </c>
      <c r="P14045">
        <v>0</v>
      </c>
      <c r="Q14045">
        <v>2894460</v>
      </c>
      <c r="R14045">
        <v>793020</v>
      </c>
      <c r="S14045">
        <v>2101440</v>
      </c>
      <c r="T14045">
        <v>0</v>
      </c>
      <c r="U14045">
        <v>0</v>
      </c>
      <c r="V14045">
        <v>2101440</v>
      </c>
    </row>
    <row r="14046" spans="1:22" x14ac:dyDescent="0.3">
      <c r="A14046">
        <v>202122</v>
      </c>
      <c r="B14046" t="s">
        <v>820</v>
      </c>
      <c r="C14046" t="s">
        <v>821</v>
      </c>
      <c r="D14046" t="s">
        <v>822</v>
      </c>
      <c r="E14046" t="s">
        <v>823</v>
      </c>
      <c r="F14046" t="s">
        <v>824</v>
      </c>
      <c r="G14046" t="s">
        <v>825</v>
      </c>
      <c r="H14046" t="s">
        <v>826</v>
      </c>
      <c r="I14046">
        <v>301</v>
      </c>
      <c r="J14046" t="s">
        <v>827</v>
      </c>
      <c r="K14046" t="s">
        <v>1181</v>
      </c>
      <c r="L14046" t="s">
        <v>244</v>
      </c>
      <c r="M14046">
        <v>1303933</v>
      </c>
      <c r="N14046">
        <v>0</v>
      </c>
      <c r="O14046">
        <v>0</v>
      </c>
      <c r="P14046">
        <v>0</v>
      </c>
      <c r="Q14046">
        <v>1303933</v>
      </c>
      <c r="R14046">
        <v>0</v>
      </c>
      <c r="S14046">
        <v>1303933</v>
      </c>
      <c r="T14046">
        <v>0</v>
      </c>
      <c r="U14046">
        <v>0</v>
      </c>
      <c r="V14046">
        <v>1303933</v>
      </c>
    </row>
    <row r="14047" spans="1:22" x14ac:dyDescent="0.3">
      <c r="A14047">
        <v>202122</v>
      </c>
      <c r="B14047" t="s">
        <v>820</v>
      </c>
      <c r="C14047" t="s">
        <v>821</v>
      </c>
      <c r="D14047" t="s">
        <v>822</v>
      </c>
      <c r="E14047" t="s">
        <v>823</v>
      </c>
      <c r="F14047" t="s">
        <v>824</v>
      </c>
      <c r="G14047" t="s">
        <v>825</v>
      </c>
      <c r="H14047" t="s">
        <v>846</v>
      </c>
      <c r="I14047">
        <v>302</v>
      </c>
      <c r="J14047" t="s">
        <v>847</v>
      </c>
      <c r="K14047" t="s">
        <v>1181</v>
      </c>
      <c r="L14047" t="s">
        <v>244</v>
      </c>
      <c r="M14047">
        <v>661259</v>
      </c>
      <c r="N14047">
        <v>626425</v>
      </c>
      <c r="O14047">
        <v>0</v>
      </c>
      <c r="P14047">
        <v>0</v>
      </c>
      <c r="Q14047">
        <v>1287684</v>
      </c>
      <c r="R14047">
        <v>0</v>
      </c>
      <c r="S14047">
        <v>1287684</v>
      </c>
      <c r="T14047">
        <v>0</v>
      </c>
      <c r="U14047">
        <v>0</v>
      </c>
      <c r="V14047">
        <v>1287684</v>
      </c>
    </row>
    <row r="14048" spans="1:22" x14ac:dyDescent="0.3">
      <c r="A14048">
        <v>202122</v>
      </c>
      <c r="B14048" t="s">
        <v>820</v>
      </c>
      <c r="C14048" t="s">
        <v>821</v>
      </c>
      <c r="D14048" t="s">
        <v>822</v>
      </c>
      <c r="E14048" t="s">
        <v>823</v>
      </c>
      <c r="F14048" t="s">
        <v>824</v>
      </c>
      <c r="G14048" t="s">
        <v>825</v>
      </c>
      <c r="H14048" t="s">
        <v>860</v>
      </c>
      <c r="I14048">
        <v>303</v>
      </c>
      <c r="J14048" t="s">
        <v>861</v>
      </c>
      <c r="K14048" t="s">
        <v>1181</v>
      </c>
      <c r="L14048" t="s">
        <v>244</v>
      </c>
      <c r="M14048">
        <v>641000</v>
      </c>
      <c r="N14048">
        <v>0</v>
      </c>
      <c r="O14048">
        <v>0</v>
      </c>
      <c r="P14048">
        <v>0</v>
      </c>
      <c r="Q14048">
        <v>641000</v>
      </c>
      <c r="R14048">
        <v>0</v>
      </c>
      <c r="S14048">
        <v>641000</v>
      </c>
      <c r="T14048">
        <v>0</v>
      </c>
      <c r="U14048">
        <v>0</v>
      </c>
      <c r="V14048">
        <v>641000</v>
      </c>
    </row>
    <row r="14049" spans="1:22" x14ac:dyDescent="0.3">
      <c r="A14049">
        <v>202122</v>
      </c>
      <c r="B14049" t="s">
        <v>820</v>
      </c>
      <c r="C14049" t="s">
        <v>821</v>
      </c>
      <c r="D14049" t="s">
        <v>822</v>
      </c>
      <c r="E14049" t="s">
        <v>823</v>
      </c>
      <c r="F14049" t="s">
        <v>824</v>
      </c>
      <c r="G14049" t="s">
        <v>825</v>
      </c>
      <c r="H14049" t="s">
        <v>882</v>
      </c>
      <c r="I14049">
        <v>304</v>
      </c>
      <c r="J14049" t="s">
        <v>883</v>
      </c>
      <c r="K14049" t="s">
        <v>1181</v>
      </c>
      <c r="L14049" t="s">
        <v>244</v>
      </c>
      <c r="M14049">
        <v>791697</v>
      </c>
      <c r="N14049">
        <v>0</v>
      </c>
      <c r="O14049">
        <v>0</v>
      </c>
      <c r="P14049">
        <v>0</v>
      </c>
      <c r="Q14049">
        <v>791697</v>
      </c>
      <c r="R14049">
        <v>110411</v>
      </c>
      <c r="S14049">
        <v>681286</v>
      </c>
      <c r="T14049">
        <v>0</v>
      </c>
      <c r="U14049">
        <v>0</v>
      </c>
      <c r="V14049">
        <v>681286</v>
      </c>
    </row>
    <row r="14050" spans="1:22" x14ac:dyDescent="0.3">
      <c r="A14050">
        <v>202122</v>
      </c>
      <c r="B14050" t="s">
        <v>820</v>
      </c>
      <c r="C14050" t="s">
        <v>821</v>
      </c>
      <c r="D14050" t="s">
        <v>822</v>
      </c>
      <c r="E14050" t="s">
        <v>823</v>
      </c>
      <c r="F14050" t="s">
        <v>824</v>
      </c>
      <c r="G14050" t="s">
        <v>825</v>
      </c>
      <c r="H14050" t="s">
        <v>888</v>
      </c>
      <c r="I14050">
        <v>305</v>
      </c>
      <c r="J14050" t="s">
        <v>889</v>
      </c>
      <c r="K14050" t="s">
        <v>1181</v>
      </c>
      <c r="L14050" t="s">
        <v>244</v>
      </c>
      <c r="M14050">
        <v>4803</v>
      </c>
      <c r="N14050">
        <v>0</v>
      </c>
      <c r="O14050">
        <v>618750</v>
      </c>
      <c r="P14050">
        <v>0</v>
      </c>
      <c r="Q14050">
        <v>623553</v>
      </c>
      <c r="R14050">
        <v>0</v>
      </c>
      <c r="S14050">
        <v>623553</v>
      </c>
      <c r="T14050">
        <v>0</v>
      </c>
      <c r="U14050">
        <v>400000</v>
      </c>
      <c r="V14050">
        <v>223553</v>
      </c>
    </row>
    <row r="14051" spans="1:22" x14ac:dyDescent="0.3">
      <c r="A14051">
        <v>202122</v>
      </c>
      <c r="B14051" t="s">
        <v>820</v>
      </c>
      <c r="C14051" t="s">
        <v>821</v>
      </c>
      <c r="D14051" t="s">
        <v>822</v>
      </c>
      <c r="E14051" t="s">
        <v>823</v>
      </c>
      <c r="F14051" t="s">
        <v>824</v>
      </c>
      <c r="G14051" t="s">
        <v>825</v>
      </c>
      <c r="H14051" t="s">
        <v>918</v>
      </c>
      <c r="I14051">
        <v>306</v>
      </c>
      <c r="J14051" t="s">
        <v>919</v>
      </c>
      <c r="K14051" t="s">
        <v>1181</v>
      </c>
      <c r="L14051" t="s">
        <v>244</v>
      </c>
      <c r="M14051">
        <v>218590</v>
      </c>
      <c r="N14051">
        <v>0</v>
      </c>
      <c r="O14051">
        <v>0</v>
      </c>
      <c r="P14051">
        <v>0</v>
      </c>
      <c r="Q14051">
        <v>218590</v>
      </c>
      <c r="R14051">
        <v>0</v>
      </c>
      <c r="S14051">
        <v>218590</v>
      </c>
      <c r="T14051">
        <v>0</v>
      </c>
      <c r="U14051">
        <v>0</v>
      </c>
      <c r="V14051">
        <v>218590</v>
      </c>
    </row>
    <row r="14052" spans="1:22" x14ac:dyDescent="0.3">
      <c r="A14052">
        <v>202122</v>
      </c>
      <c r="B14052" t="s">
        <v>820</v>
      </c>
      <c r="C14052" t="s">
        <v>821</v>
      </c>
      <c r="D14052" t="s">
        <v>822</v>
      </c>
      <c r="E14052" t="s">
        <v>823</v>
      </c>
      <c r="F14052" t="s">
        <v>824</v>
      </c>
      <c r="G14052" t="s">
        <v>825</v>
      </c>
      <c r="H14052" t="s">
        <v>940</v>
      </c>
      <c r="I14052">
        <v>307</v>
      </c>
      <c r="J14052" t="s">
        <v>941</v>
      </c>
      <c r="K14052" t="s">
        <v>1181</v>
      </c>
      <c r="L14052" t="s">
        <v>244</v>
      </c>
      <c r="M14052">
        <v>125999</v>
      </c>
      <c r="N14052">
        <v>1596410</v>
      </c>
      <c r="O14052">
        <v>0</v>
      </c>
      <c r="P14052">
        <v>0</v>
      </c>
      <c r="Q14052">
        <v>1722409</v>
      </c>
      <c r="R14052">
        <v>0</v>
      </c>
      <c r="S14052">
        <v>1722409</v>
      </c>
      <c r="T14052">
        <v>0</v>
      </c>
      <c r="U14052">
        <v>0</v>
      </c>
      <c r="V14052">
        <v>1722409</v>
      </c>
    </row>
    <row r="14053" spans="1:22" x14ac:dyDescent="0.3">
      <c r="A14053">
        <v>202122</v>
      </c>
      <c r="B14053" t="s">
        <v>820</v>
      </c>
      <c r="C14053" t="s">
        <v>821</v>
      </c>
      <c r="D14053" t="s">
        <v>822</v>
      </c>
      <c r="E14053" t="s">
        <v>823</v>
      </c>
      <c r="F14053" t="s">
        <v>824</v>
      </c>
      <c r="G14053" t="s">
        <v>825</v>
      </c>
      <c r="H14053" t="s">
        <v>946</v>
      </c>
      <c r="I14053">
        <v>308</v>
      </c>
      <c r="J14053" t="s">
        <v>947</v>
      </c>
      <c r="K14053" t="s">
        <v>1181</v>
      </c>
      <c r="L14053" t="s">
        <v>244</v>
      </c>
      <c r="M14053">
        <v>2949764</v>
      </c>
      <c r="N14053">
        <v>1100493</v>
      </c>
      <c r="O14053">
        <v>0</v>
      </c>
      <c r="P14053">
        <v>0</v>
      </c>
      <c r="Q14053">
        <v>4050257</v>
      </c>
      <c r="R14053">
        <v>25622</v>
      </c>
      <c r="S14053">
        <v>4024635</v>
      </c>
      <c r="T14053">
        <v>325453</v>
      </c>
      <c r="U14053">
        <v>0</v>
      </c>
      <c r="V14053">
        <v>3699182</v>
      </c>
    </row>
    <row r="14054" spans="1:22" x14ac:dyDescent="0.3">
      <c r="A14054">
        <v>202122</v>
      </c>
      <c r="B14054" t="s">
        <v>820</v>
      </c>
      <c r="C14054" t="s">
        <v>821</v>
      </c>
      <c r="D14054" t="s">
        <v>822</v>
      </c>
      <c r="E14054" t="s">
        <v>823</v>
      </c>
      <c r="F14054" t="s">
        <v>898</v>
      </c>
      <c r="G14054" t="s">
        <v>899</v>
      </c>
      <c r="H14054" t="s">
        <v>964</v>
      </c>
      <c r="I14054">
        <v>309</v>
      </c>
      <c r="J14054" t="s">
        <v>965</v>
      </c>
      <c r="K14054" t="s">
        <v>1181</v>
      </c>
      <c r="L14054" t="s">
        <v>244</v>
      </c>
      <c r="M14054">
        <v>17923</v>
      </c>
      <c r="N14054">
        <v>0</v>
      </c>
      <c r="O14054">
        <v>0</v>
      </c>
      <c r="P14054">
        <v>0</v>
      </c>
      <c r="Q14054">
        <v>17923</v>
      </c>
      <c r="R14054">
        <v>0</v>
      </c>
      <c r="S14054">
        <v>17923</v>
      </c>
      <c r="T14054">
        <v>0</v>
      </c>
      <c r="U14054">
        <v>0</v>
      </c>
      <c r="V14054">
        <v>17923</v>
      </c>
    </row>
    <row r="14055" spans="1:22" x14ac:dyDescent="0.3">
      <c r="A14055">
        <v>202122</v>
      </c>
      <c r="B14055" t="s">
        <v>820</v>
      </c>
      <c r="C14055" t="s">
        <v>821</v>
      </c>
      <c r="D14055" t="s">
        <v>822</v>
      </c>
      <c r="E14055" t="s">
        <v>823</v>
      </c>
      <c r="F14055" t="s">
        <v>824</v>
      </c>
      <c r="G14055" t="s">
        <v>825</v>
      </c>
      <c r="H14055" t="s">
        <v>966</v>
      </c>
      <c r="I14055">
        <v>310</v>
      </c>
      <c r="J14055" t="s">
        <v>967</v>
      </c>
      <c r="K14055" t="s">
        <v>1181</v>
      </c>
      <c r="L14055" t="s">
        <v>244</v>
      </c>
      <c r="M14055">
        <v>1180725</v>
      </c>
      <c r="N14055">
        <v>1032724</v>
      </c>
      <c r="O14055">
        <v>6063</v>
      </c>
      <c r="P14055">
        <v>108540</v>
      </c>
      <c r="Q14055">
        <v>2328052</v>
      </c>
      <c r="R14055">
        <v>0</v>
      </c>
      <c r="S14055">
        <v>2328052</v>
      </c>
      <c r="T14055">
        <v>0</v>
      </c>
      <c r="U14055">
        <v>0</v>
      </c>
      <c r="V14055">
        <v>2328052</v>
      </c>
    </row>
    <row r="14056" spans="1:22" x14ac:dyDescent="0.3">
      <c r="A14056">
        <v>202122</v>
      </c>
      <c r="B14056" t="s">
        <v>820</v>
      </c>
      <c r="C14056" t="s">
        <v>821</v>
      </c>
      <c r="D14056" t="s">
        <v>822</v>
      </c>
      <c r="E14056" t="s">
        <v>823</v>
      </c>
      <c r="F14056" t="s">
        <v>824</v>
      </c>
      <c r="G14056" t="s">
        <v>825</v>
      </c>
      <c r="H14056" t="s">
        <v>970</v>
      </c>
      <c r="I14056">
        <v>311</v>
      </c>
      <c r="J14056" t="s">
        <v>971</v>
      </c>
      <c r="K14056" t="s">
        <v>1181</v>
      </c>
      <c r="L14056" t="s">
        <v>244</v>
      </c>
      <c r="M14056">
        <v>10980</v>
      </c>
      <c r="N14056">
        <v>1671639</v>
      </c>
      <c r="O14056">
        <v>0</v>
      </c>
      <c r="P14056">
        <v>109945</v>
      </c>
      <c r="Q14056">
        <v>1792564</v>
      </c>
      <c r="R14056">
        <v>0</v>
      </c>
      <c r="S14056">
        <v>1792564</v>
      </c>
      <c r="T14056">
        <v>0</v>
      </c>
      <c r="U14056">
        <v>0</v>
      </c>
      <c r="V14056">
        <v>1792564</v>
      </c>
    </row>
    <row r="14057" spans="1:22" x14ac:dyDescent="0.3">
      <c r="A14057">
        <v>202122</v>
      </c>
      <c r="B14057" t="s">
        <v>820</v>
      </c>
      <c r="C14057" t="s">
        <v>821</v>
      </c>
      <c r="D14057" t="s">
        <v>822</v>
      </c>
      <c r="E14057" t="s">
        <v>823</v>
      </c>
      <c r="F14057" t="s">
        <v>824</v>
      </c>
      <c r="G14057" t="s">
        <v>825</v>
      </c>
      <c r="H14057" t="s">
        <v>976</v>
      </c>
      <c r="I14057">
        <v>312</v>
      </c>
      <c r="J14057" t="s">
        <v>977</v>
      </c>
      <c r="K14057" t="s">
        <v>1181</v>
      </c>
      <c r="L14057" t="s">
        <v>244</v>
      </c>
      <c r="M14057">
        <v>1383924</v>
      </c>
      <c r="N14057">
        <v>1162137</v>
      </c>
      <c r="O14057">
        <v>0</v>
      </c>
      <c r="P14057">
        <v>0</v>
      </c>
      <c r="Q14057">
        <v>2546061</v>
      </c>
      <c r="R14057">
        <v>0</v>
      </c>
      <c r="S14057">
        <v>2546061</v>
      </c>
      <c r="T14057">
        <v>0</v>
      </c>
      <c r="U14057">
        <v>0</v>
      </c>
      <c r="V14057">
        <v>2546061</v>
      </c>
    </row>
    <row r="14058" spans="1:22" x14ac:dyDescent="0.3">
      <c r="A14058">
        <v>202122</v>
      </c>
      <c r="B14058" t="s">
        <v>820</v>
      </c>
      <c r="C14058" t="s">
        <v>821</v>
      </c>
      <c r="D14058" t="s">
        <v>822</v>
      </c>
      <c r="E14058" t="s">
        <v>823</v>
      </c>
      <c r="F14058" t="s">
        <v>824</v>
      </c>
      <c r="G14058" t="s">
        <v>825</v>
      </c>
      <c r="H14058" t="s">
        <v>978</v>
      </c>
      <c r="I14058">
        <v>313</v>
      </c>
      <c r="J14058" t="s">
        <v>979</v>
      </c>
      <c r="K14058" t="s">
        <v>1181</v>
      </c>
      <c r="L14058" t="s">
        <v>244</v>
      </c>
      <c r="M14058">
        <v>376231</v>
      </c>
      <c r="N14058">
        <v>0</v>
      </c>
      <c r="O14058">
        <v>0</v>
      </c>
      <c r="P14058">
        <v>0</v>
      </c>
      <c r="Q14058">
        <v>376231</v>
      </c>
      <c r="R14058">
        <v>0</v>
      </c>
      <c r="S14058">
        <v>376231</v>
      </c>
      <c r="T14058">
        <v>0</v>
      </c>
      <c r="U14058">
        <v>0</v>
      </c>
      <c r="V14058">
        <v>376231</v>
      </c>
    </row>
    <row r="14059" spans="1:22" x14ac:dyDescent="0.3">
      <c r="A14059">
        <v>202122</v>
      </c>
      <c r="B14059" t="s">
        <v>820</v>
      </c>
      <c r="C14059" t="s">
        <v>821</v>
      </c>
      <c r="D14059" t="s">
        <v>822</v>
      </c>
      <c r="E14059" t="s">
        <v>823</v>
      </c>
      <c r="F14059" t="s">
        <v>824</v>
      </c>
      <c r="G14059" t="s">
        <v>825</v>
      </c>
      <c r="H14059" t="s">
        <v>992</v>
      </c>
      <c r="I14059">
        <v>314</v>
      </c>
      <c r="J14059" t="s">
        <v>993</v>
      </c>
      <c r="K14059" t="s">
        <v>1181</v>
      </c>
      <c r="L14059" t="s">
        <v>244</v>
      </c>
      <c r="M14059">
        <v>1406478</v>
      </c>
      <c r="N14059">
        <v>0</v>
      </c>
      <c r="O14059">
        <v>0</v>
      </c>
      <c r="P14059">
        <v>0</v>
      </c>
      <c r="Q14059">
        <v>1406478</v>
      </c>
      <c r="R14059">
        <v>134325</v>
      </c>
      <c r="S14059">
        <v>1272153</v>
      </c>
      <c r="T14059">
        <v>0</v>
      </c>
      <c r="U14059">
        <v>0</v>
      </c>
      <c r="V14059">
        <v>1272153</v>
      </c>
    </row>
    <row r="14060" spans="1:22" x14ac:dyDescent="0.3">
      <c r="A14060">
        <v>202122</v>
      </c>
      <c r="B14060" t="s">
        <v>820</v>
      </c>
      <c r="C14060" t="s">
        <v>821</v>
      </c>
      <c r="D14060" t="s">
        <v>822</v>
      </c>
      <c r="E14060" t="s">
        <v>823</v>
      </c>
      <c r="F14060" t="s">
        <v>824</v>
      </c>
      <c r="G14060" t="s">
        <v>825</v>
      </c>
      <c r="H14060" t="s">
        <v>1020</v>
      </c>
      <c r="I14060">
        <v>315</v>
      </c>
      <c r="J14060" t="s">
        <v>1021</v>
      </c>
      <c r="K14060" t="s">
        <v>1181</v>
      </c>
      <c r="L14060" t="s">
        <v>244</v>
      </c>
      <c r="M14060">
        <v>400422</v>
      </c>
      <c r="N14060">
        <v>0</v>
      </c>
      <c r="O14060">
        <v>0</v>
      </c>
      <c r="P14060">
        <v>0</v>
      </c>
      <c r="Q14060">
        <v>400422</v>
      </c>
      <c r="R14060">
        <v>0</v>
      </c>
      <c r="S14060">
        <v>400422</v>
      </c>
      <c r="T14060">
        <v>0</v>
      </c>
      <c r="U14060">
        <v>0</v>
      </c>
      <c r="V14060">
        <v>400422</v>
      </c>
    </row>
    <row r="14061" spans="1:22" x14ac:dyDescent="0.3">
      <c r="A14061">
        <v>202122</v>
      </c>
      <c r="B14061" t="s">
        <v>820</v>
      </c>
      <c r="C14061" t="s">
        <v>821</v>
      </c>
      <c r="D14061" t="s">
        <v>822</v>
      </c>
      <c r="E14061" t="s">
        <v>823</v>
      </c>
      <c r="F14061" t="s">
        <v>898</v>
      </c>
      <c r="G14061" t="s">
        <v>899</v>
      </c>
      <c r="H14061" t="s">
        <v>1028</v>
      </c>
      <c r="I14061">
        <v>316</v>
      </c>
      <c r="J14061" t="s">
        <v>1029</v>
      </c>
      <c r="K14061" t="s">
        <v>1181</v>
      </c>
      <c r="L14061" t="s">
        <v>244</v>
      </c>
      <c r="M14061">
        <v>1469493</v>
      </c>
      <c r="N14061">
        <v>0</v>
      </c>
      <c r="O14061">
        <v>0</v>
      </c>
      <c r="P14061">
        <v>0</v>
      </c>
      <c r="Q14061">
        <v>1469493</v>
      </c>
      <c r="R14061">
        <v>0</v>
      </c>
      <c r="S14061">
        <v>1469493</v>
      </c>
      <c r="T14061">
        <v>0</v>
      </c>
      <c r="U14061">
        <v>0</v>
      </c>
      <c r="V14061">
        <v>1469493</v>
      </c>
    </row>
    <row r="14062" spans="1:22" x14ac:dyDescent="0.3">
      <c r="A14062">
        <v>202122</v>
      </c>
      <c r="B14062" t="s">
        <v>820</v>
      </c>
      <c r="C14062" t="s">
        <v>821</v>
      </c>
      <c r="D14062" t="s">
        <v>822</v>
      </c>
      <c r="E14062" t="s">
        <v>823</v>
      </c>
      <c r="F14062" t="s">
        <v>824</v>
      </c>
      <c r="G14062" t="s">
        <v>825</v>
      </c>
      <c r="H14062" t="s">
        <v>1062</v>
      </c>
      <c r="I14062">
        <v>317</v>
      </c>
      <c r="J14062" t="s">
        <v>1063</v>
      </c>
      <c r="K14062" t="s">
        <v>1181</v>
      </c>
      <c r="L14062" t="s">
        <v>244</v>
      </c>
      <c r="M14062">
        <v>390299</v>
      </c>
      <c r="N14062">
        <v>0</v>
      </c>
      <c r="O14062">
        <v>0</v>
      </c>
      <c r="P14062">
        <v>0</v>
      </c>
      <c r="Q14062">
        <v>390299</v>
      </c>
      <c r="R14062">
        <v>0</v>
      </c>
      <c r="S14062">
        <v>390299</v>
      </c>
      <c r="T14062">
        <v>0</v>
      </c>
      <c r="U14062">
        <v>0</v>
      </c>
      <c r="V14062">
        <v>390299</v>
      </c>
    </row>
    <row r="14063" spans="1:22" x14ac:dyDescent="0.3">
      <c r="A14063">
        <v>202122</v>
      </c>
      <c r="B14063" t="s">
        <v>820</v>
      </c>
      <c r="C14063" t="s">
        <v>821</v>
      </c>
      <c r="D14063" t="s">
        <v>822</v>
      </c>
      <c r="E14063" t="s">
        <v>823</v>
      </c>
      <c r="F14063" t="s">
        <v>824</v>
      </c>
      <c r="G14063" t="s">
        <v>825</v>
      </c>
      <c r="H14063" t="s">
        <v>1066</v>
      </c>
      <c r="I14063">
        <v>318</v>
      </c>
      <c r="J14063" t="s">
        <v>1067</v>
      </c>
      <c r="K14063" t="s">
        <v>1181</v>
      </c>
      <c r="L14063" t="s">
        <v>244</v>
      </c>
      <c r="M14063">
        <v>731161</v>
      </c>
      <c r="N14063">
        <v>0</v>
      </c>
      <c r="O14063">
        <v>0</v>
      </c>
      <c r="P14063">
        <v>0</v>
      </c>
      <c r="Q14063">
        <v>731161</v>
      </c>
      <c r="R14063">
        <v>163717</v>
      </c>
      <c r="S14063">
        <v>567444</v>
      </c>
      <c r="T14063">
        <v>0</v>
      </c>
      <c r="U14063">
        <v>0</v>
      </c>
      <c r="V14063">
        <v>567444</v>
      </c>
    </row>
    <row r="14064" spans="1:22" x14ac:dyDescent="0.3">
      <c r="A14064">
        <v>202122</v>
      </c>
      <c r="B14064" t="s">
        <v>820</v>
      </c>
      <c r="C14064" t="s">
        <v>821</v>
      </c>
      <c r="D14064" t="s">
        <v>822</v>
      </c>
      <c r="E14064" t="s">
        <v>823</v>
      </c>
      <c r="F14064" t="s">
        <v>824</v>
      </c>
      <c r="G14064" t="s">
        <v>825</v>
      </c>
      <c r="H14064" t="s">
        <v>1116</v>
      </c>
      <c r="I14064">
        <v>319</v>
      </c>
      <c r="J14064" t="s">
        <v>1117</v>
      </c>
      <c r="K14064" t="s">
        <v>1181</v>
      </c>
      <c r="L14064" t="s">
        <v>244</v>
      </c>
      <c r="M14064">
        <v>805899</v>
      </c>
      <c r="N14064">
        <v>621078</v>
      </c>
      <c r="O14064">
        <v>0</v>
      </c>
      <c r="P14064">
        <v>15000</v>
      </c>
      <c r="Q14064">
        <v>1441977</v>
      </c>
      <c r="R14064">
        <v>0</v>
      </c>
      <c r="S14064">
        <v>1441977</v>
      </c>
      <c r="T14064">
        <v>0</v>
      </c>
      <c r="U14064">
        <v>0</v>
      </c>
      <c r="V14064">
        <v>1441977</v>
      </c>
    </row>
    <row r="14065" spans="1:22" x14ac:dyDescent="0.3">
      <c r="A14065">
        <v>202122</v>
      </c>
      <c r="B14065" t="s">
        <v>820</v>
      </c>
      <c r="C14065" t="s">
        <v>821</v>
      </c>
      <c r="D14065" t="s">
        <v>822</v>
      </c>
      <c r="E14065" t="s">
        <v>823</v>
      </c>
      <c r="F14065" t="s">
        <v>824</v>
      </c>
      <c r="G14065" t="s">
        <v>825</v>
      </c>
      <c r="H14065" t="s">
        <v>1136</v>
      </c>
      <c r="I14065">
        <v>320</v>
      </c>
      <c r="J14065" t="s">
        <v>1137</v>
      </c>
      <c r="K14065" t="s">
        <v>1181</v>
      </c>
      <c r="L14065" t="s">
        <v>244</v>
      </c>
      <c r="M14065">
        <v>1587829</v>
      </c>
      <c r="N14065">
        <v>0</v>
      </c>
      <c r="O14065">
        <v>0</v>
      </c>
      <c r="P14065">
        <v>0</v>
      </c>
      <c r="Q14065">
        <v>1587829</v>
      </c>
      <c r="R14065">
        <v>0</v>
      </c>
      <c r="S14065">
        <v>1587829</v>
      </c>
      <c r="T14065">
        <v>0</v>
      </c>
      <c r="U14065">
        <v>0</v>
      </c>
      <c r="V14065">
        <v>1587829</v>
      </c>
    </row>
    <row r="14066" spans="1:22" x14ac:dyDescent="0.3">
      <c r="A14066">
        <v>202122</v>
      </c>
      <c r="B14066" t="s">
        <v>820</v>
      </c>
      <c r="C14066" t="s">
        <v>821</v>
      </c>
      <c r="D14066" t="s">
        <v>822</v>
      </c>
      <c r="E14066" t="s">
        <v>823</v>
      </c>
      <c r="F14066" t="s">
        <v>862</v>
      </c>
      <c r="G14066" t="s">
        <v>863</v>
      </c>
      <c r="H14066" t="s">
        <v>864</v>
      </c>
      <c r="I14066">
        <v>330</v>
      </c>
      <c r="J14066" t="s">
        <v>865</v>
      </c>
      <c r="K14066" t="s">
        <v>1181</v>
      </c>
      <c r="L14066" t="s">
        <v>244</v>
      </c>
      <c r="M14066">
        <v>0</v>
      </c>
      <c r="N14066">
        <v>0</v>
      </c>
      <c r="O14066">
        <v>1768385</v>
      </c>
      <c r="P14066">
        <v>0</v>
      </c>
      <c r="Q14066">
        <v>1768385</v>
      </c>
      <c r="R14066">
        <v>33658</v>
      </c>
      <c r="S14066">
        <v>1734727</v>
      </c>
      <c r="T14066">
        <v>0</v>
      </c>
      <c r="U14066">
        <v>0</v>
      </c>
      <c r="V14066">
        <v>1734727</v>
      </c>
    </row>
    <row r="14067" spans="1:22" x14ac:dyDescent="0.3">
      <c r="A14067">
        <v>202122</v>
      </c>
      <c r="B14067" t="s">
        <v>820</v>
      </c>
      <c r="C14067" t="s">
        <v>821</v>
      </c>
      <c r="D14067" t="s">
        <v>822</v>
      </c>
      <c r="E14067" t="s">
        <v>823</v>
      </c>
      <c r="F14067" t="s">
        <v>862</v>
      </c>
      <c r="G14067" t="s">
        <v>863</v>
      </c>
      <c r="H14067" t="s">
        <v>916</v>
      </c>
      <c r="I14067">
        <v>331</v>
      </c>
      <c r="J14067" t="s">
        <v>917</v>
      </c>
      <c r="K14067" t="s">
        <v>1181</v>
      </c>
      <c r="L14067" t="s">
        <v>244</v>
      </c>
      <c r="M14067">
        <v>1032889</v>
      </c>
      <c r="N14067">
        <v>394113</v>
      </c>
      <c r="O14067">
        <v>0</v>
      </c>
      <c r="P14067">
        <v>0</v>
      </c>
      <c r="Q14067">
        <v>1427002</v>
      </c>
      <c r="R14067">
        <v>26498</v>
      </c>
      <c r="S14067">
        <v>1400504</v>
      </c>
      <c r="T14067">
        <v>1565</v>
      </c>
      <c r="U14067">
        <v>0</v>
      </c>
      <c r="V14067">
        <v>1398939</v>
      </c>
    </row>
    <row r="14068" spans="1:22" x14ac:dyDescent="0.3">
      <c r="A14068">
        <v>202122</v>
      </c>
      <c r="B14068" t="s">
        <v>820</v>
      </c>
      <c r="C14068" t="s">
        <v>821</v>
      </c>
      <c r="D14068" t="s">
        <v>822</v>
      </c>
      <c r="E14068" t="s">
        <v>823</v>
      </c>
      <c r="F14068" t="s">
        <v>862</v>
      </c>
      <c r="G14068" t="s">
        <v>863</v>
      </c>
      <c r="H14068" t="s">
        <v>938</v>
      </c>
      <c r="I14068">
        <v>332</v>
      </c>
      <c r="J14068" t="s">
        <v>939</v>
      </c>
      <c r="K14068" t="s">
        <v>1181</v>
      </c>
      <c r="L14068" t="s">
        <v>244</v>
      </c>
      <c r="M14068">
        <v>217778</v>
      </c>
      <c r="N14068">
        <v>0</v>
      </c>
      <c r="O14068">
        <v>0</v>
      </c>
      <c r="P14068">
        <v>0</v>
      </c>
      <c r="Q14068">
        <v>217778</v>
      </c>
      <c r="R14068">
        <v>0</v>
      </c>
      <c r="S14068">
        <v>217778</v>
      </c>
      <c r="T14068">
        <v>0</v>
      </c>
      <c r="U14068">
        <v>0</v>
      </c>
      <c r="V14068">
        <v>217778</v>
      </c>
    </row>
    <row r="14069" spans="1:22" x14ac:dyDescent="0.3">
      <c r="A14069">
        <v>202122</v>
      </c>
      <c r="B14069" t="s">
        <v>820</v>
      </c>
      <c r="C14069" t="s">
        <v>821</v>
      </c>
      <c r="D14069" t="s">
        <v>822</v>
      </c>
      <c r="E14069" t="s">
        <v>823</v>
      </c>
      <c r="F14069" t="s">
        <v>862</v>
      </c>
      <c r="G14069" t="s">
        <v>863</v>
      </c>
      <c r="H14069" t="s">
        <v>1076</v>
      </c>
      <c r="I14069">
        <v>333</v>
      </c>
      <c r="J14069" t="s">
        <v>1077</v>
      </c>
      <c r="K14069" t="s">
        <v>1181</v>
      </c>
      <c r="L14069" t="s">
        <v>244</v>
      </c>
      <c r="M14069">
        <v>249437</v>
      </c>
      <c r="N14069">
        <v>0</v>
      </c>
      <c r="O14069">
        <v>0</v>
      </c>
      <c r="P14069">
        <v>0</v>
      </c>
      <c r="Q14069">
        <v>249437</v>
      </c>
      <c r="R14069">
        <v>187000</v>
      </c>
      <c r="S14069">
        <v>62437</v>
      </c>
      <c r="T14069">
        <v>0</v>
      </c>
      <c r="U14069">
        <v>0</v>
      </c>
      <c r="V14069">
        <v>62437</v>
      </c>
    </row>
    <row r="14070" spans="1:22" x14ac:dyDescent="0.3">
      <c r="A14070">
        <v>202122</v>
      </c>
      <c r="B14070" t="s">
        <v>820</v>
      </c>
      <c r="C14070" t="s">
        <v>821</v>
      </c>
      <c r="D14070" t="s">
        <v>822</v>
      </c>
      <c r="E14070" t="s">
        <v>823</v>
      </c>
      <c r="F14070" t="s">
        <v>862</v>
      </c>
      <c r="G14070" t="s">
        <v>863</v>
      </c>
      <c r="H14070" t="s">
        <v>1086</v>
      </c>
      <c r="I14070">
        <v>334</v>
      </c>
      <c r="J14070" t="s">
        <v>1087</v>
      </c>
      <c r="K14070" t="s">
        <v>1181</v>
      </c>
      <c r="L14070" t="s">
        <v>244</v>
      </c>
      <c r="M14070">
        <v>17116</v>
      </c>
      <c r="N14070">
        <v>271061</v>
      </c>
      <c r="O14070">
        <v>0</v>
      </c>
      <c r="P14070">
        <v>0</v>
      </c>
      <c r="Q14070">
        <v>288177</v>
      </c>
      <c r="R14070">
        <v>0</v>
      </c>
      <c r="S14070">
        <v>288177</v>
      </c>
      <c r="T14070">
        <v>0</v>
      </c>
      <c r="U14070">
        <v>0</v>
      </c>
      <c r="V14070">
        <v>288177</v>
      </c>
    </row>
    <row r="14071" spans="1:22" x14ac:dyDescent="0.3">
      <c r="A14071">
        <v>202122</v>
      </c>
      <c r="B14071" t="s">
        <v>820</v>
      </c>
      <c r="C14071" t="s">
        <v>821</v>
      </c>
      <c r="D14071" t="s">
        <v>822</v>
      </c>
      <c r="E14071" t="s">
        <v>823</v>
      </c>
      <c r="F14071" t="s">
        <v>862</v>
      </c>
      <c r="G14071" t="s">
        <v>863</v>
      </c>
      <c r="H14071" t="s">
        <v>1134</v>
      </c>
      <c r="I14071">
        <v>335</v>
      </c>
      <c r="J14071" t="s">
        <v>1135</v>
      </c>
      <c r="K14071" t="s">
        <v>1181</v>
      </c>
      <c r="L14071" t="s">
        <v>244</v>
      </c>
      <c r="M14071">
        <v>463169</v>
      </c>
      <c r="N14071">
        <v>778939</v>
      </c>
      <c r="O14071">
        <v>0</v>
      </c>
      <c r="P14071">
        <v>0</v>
      </c>
      <c r="Q14071">
        <v>1242108</v>
      </c>
      <c r="R14071">
        <v>242307</v>
      </c>
      <c r="S14071">
        <v>999801</v>
      </c>
      <c r="T14071">
        <v>0</v>
      </c>
      <c r="U14071">
        <v>0</v>
      </c>
      <c r="V14071">
        <v>999801</v>
      </c>
    </row>
    <row r="14072" spans="1:22" x14ac:dyDescent="0.3">
      <c r="A14072">
        <v>202122</v>
      </c>
      <c r="B14072" t="s">
        <v>820</v>
      </c>
      <c r="C14072" t="s">
        <v>821</v>
      </c>
      <c r="D14072" t="s">
        <v>822</v>
      </c>
      <c r="E14072" t="s">
        <v>823</v>
      </c>
      <c r="F14072" t="s">
        <v>862</v>
      </c>
      <c r="G14072" t="s">
        <v>863</v>
      </c>
      <c r="H14072" t="s">
        <v>1164</v>
      </c>
      <c r="I14072">
        <v>336</v>
      </c>
      <c r="J14072" t="s">
        <v>1165</v>
      </c>
      <c r="K14072" t="s">
        <v>1181</v>
      </c>
      <c r="L14072" t="s">
        <v>244</v>
      </c>
      <c r="M14072">
        <v>905605</v>
      </c>
      <c r="N14072">
        <v>0</v>
      </c>
      <c r="O14072">
        <v>339468</v>
      </c>
      <c r="P14072">
        <v>0</v>
      </c>
      <c r="Q14072">
        <v>1245073</v>
      </c>
      <c r="R14072">
        <v>0</v>
      </c>
      <c r="S14072">
        <v>1245073</v>
      </c>
      <c r="T14072">
        <v>0</v>
      </c>
      <c r="U14072">
        <v>0</v>
      </c>
      <c r="V14072">
        <v>1245073</v>
      </c>
    </row>
    <row r="14073" spans="1:22" x14ac:dyDescent="0.3">
      <c r="A14073">
        <v>202122</v>
      </c>
      <c r="B14073" t="s">
        <v>820</v>
      </c>
      <c r="C14073" t="s">
        <v>821</v>
      </c>
      <c r="D14073" t="s">
        <v>822</v>
      </c>
      <c r="E14073" t="s">
        <v>823</v>
      </c>
      <c r="F14073" t="s">
        <v>866</v>
      </c>
      <c r="G14073" t="s">
        <v>867</v>
      </c>
      <c r="H14073" t="s">
        <v>996</v>
      </c>
      <c r="I14073">
        <v>340</v>
      </c>
      <c r="J14073" t="s">
        <v>997</v>
      </c>
      <c r="K14073" t="s">
        <v>1181</v>
      </c>
      <c r="L14073" t="s">
        <v>244</v>
      </c>
      <c r="M14073">
        <v>448805</v>
      </c>
      <c r="N14073">
        <v>77170</v>
      </c>
      <c r="O14073">
        <v>0</v>
      </c>
      <c r="P14073">
        <v>1650</v>
      </c>
      <c r="Q14073">
        <v>527625</v>
      </c>
      <c r="R14073">
        <v>30000</v>
      </c>
      <c r="S14073">
        <v>497625</v>
      </c>
      <c r="T14073">
        <v>0</v>
      </c>
      <c r="U14073">
        <v>0</v>
      </c>
      <c r="V14073">
        <v>497625</v>
      </c>
    </row>
    <row r="14074" spans="1:22" x14ac:dyDescent="0.3">
      <c r="A14074">
        <v>202122</v>
      </c>
      <c r="B14074" t="s">
        <v>820</v>
      </c>
      <c r="C14074" t="s">
        <v>821</v>
      </c>
      <c r="D14074" t="s">
        <v>822</v>
      </c>
      <c r="E14074" t="s">
        <v>823</v>
      </c>
      <c r="F14074" t="s">
        <v>866</v>
      </c>
      <c r="G14074" t="s">
        <v>867</v>
      </c>
      <c r="H14074" t="s">
        <v>1012</v>
      </c>
      <c r="I14074">
        <v>341</v>
      </c>
      <c r="J14074" t="s">
        <v>1013</v>
      </c>
      <c r="K14074" t="s">
        <v>1181</v>
      </c>
      <c r="L14074" t="s">
        <v>244</v>
      </c>
      <c r="M14074">
        <v>2601185</v>
      </c>
      <c r="N14074">
        <v>1176514</v>
      </c>
      <c r="O14074">
        <v>289152</v>
      </c>
      <c r="P14074">
        <v>132400</v>
      </c>
      <c r="Q14074">
        <v>4199251</v>
      </c>
      <c r="R14074">
        <v>857321</v>
      </c>
      <c r="S14074">
        <v>3341929</v>
      </c>
      <c r="T14074">
        <v>0</v>
      </c>
      <c r="U14074">
        <v>0</v>
      </c>
      <c r="V14074">
        <v>3341929</v>
      </c>
    </row>
    <row r="14075" spans="1:22" x14ac:dyDescent="0.3">
      <c r="A14075">
        <v>202122</v>
      </c>
      <c r="B14075" t="s">
        <v>820</v>
      </c>
      <c r="C14075" t="s">
        <v>821</v>
      </c>
      <c r="D14075" t="s">
        <v>822</v>
      </c>
      <c r="E14075" t="s">
        <v>823</v>
      </c>
      <c r="F14075" t="s">
        <v>866</v>
      </c>
      <c r="G14075" t="s">
        <v>867</v>
      </c>
      <c r="H14075" t="s">
        <v>1100</v>
      </c>
      <c r="I14075">
        <v>342</v>
      </c>
      <c r="J14075" t="s">
        <v>1101</v>
      </c>
      <c r="K14075" t="s">
        <v>1181</v>
      </c>
      <c r="L14075" t="s">
        <v>244</v>
      </c>
      <c r="M14075">
        <v>910696</v>
      </c>
      <c r="N14075">
        <v>0</v>
      </c>
      <c r="O14075">
        <v>0</v>
      </c>
      <c r="P14075">
        <v>0</v>
      </c>
      <c r="Q14075">
        <v>910696</v>
      </c>
      <c r="R14075">
        <v>16435</v>
      </c>
      <c r="S14075">
        <v>894261</v>
      </c>
      <c r="T14075">
        <v>259000</v>
      </c>
      <c r="U14075">
        <v>0</v>
      </c>
      <c r="V14075">
        <v>635261</v>
      </c>
    </row>
    <row r="14076" spans="1:22" x14ac:dyDescent="0.3">
      <c r="A14076">
        <v>202122</v>
      </c>
      <c r="B14076" t="s">
        <v>820</v>
      </c>
      <c r="C14076" t="s">
        <v>821</v>
      </c>
      <c r="D14076" t="s">
        <v>822</v>
      </c>
      <c r="E14076" t="s">
        <v>823</v>
      </c>
      <c r="F14076" t="s">
        <v>866</v>
      </c>
      <c r="G14076" t="s">
        <v>867</v>
      </c>
      <c r="H14076" t="s">
        <v>1078</v>
      </c>
      <c r="I14076">
        <v>343</v>
      </c>
      <c r="J14076" t="s">
        <v>1079</v>
      </c>
      <c r="K14076" t="s">
        <v>1181</v>
      </c>
      <c r="L14076" t="s">
        <v>244</v>
      </c>
      <c r="M14076">
        <v>1551667</v>
      </c>
      <c r="N14076">
        <v>0</v>
      </c>
      <c r="O14076">
        <v>0</v>
      </c>
      <c r="P14076">
        <v>0</v>
      </c>
      <c r="Q14076">
        <v>1551667</v>
      </c>
      <c r="R14076">
        <v>198500</v>
      </c>
      <c r="S14076">
        <v>1353167</v>
      </c>
      <c r="T14076">
        <v>0</v>
      </c>
      <c r="U14076">
        <v>0</v>
      </c>
      <c r="V14076">
        <v>1353167</v>
      </c>
    </row>
    <row r="14077" spans="1:22" x14ac:dyDescent="0.3">
      <c r="A14077">
        <v>202122</v>
      </c>
      <c r="B14077" t="s">
        <v>820</v>
      </c>
      <c r="C14077" t="s">
        <v>821</v>
      </c>
      <c r="D14077" t="s">
        <v>822</v>
      </c>
      <c r="E14077" t="s">
        <v>823</v>
      </c>
      <c r="F14077" t="s">
        <v>866</v>
      </c>
      <c r="G14077" t="s">
        <v>867</v>
      </c>
      <c r="H14077" t="s">
        <v>1160</v>
      </c>
      <c r="I14077">
        <v>344</v>
      </c>
      <c r="J14077" t="s">
        <v>1161</v>
      </c>
      <c r="K14077" t="s">
        <v>1181</v>
      </c>
      <c r="L14077" t="s">
        <v>244</v>
      </c>
      <c r="M14077">
        <v>314556</v>
      </c>
      <c r="N14077">
        <v>190405</v>
      </c>
      <c r="O14077">
        <v>0</v>
      </c>
      <c r="P14077">
        <v>0</v>
      </c>
      <c r="Q14077">
        <v>504961</v>
      </c>
      <c r="R14077">
        <v>57411</v>
      </c>
      <c r="S14077">
        <v>447550</v>
      </c>
      <c r="T14077">
        <v>0</v>
      </c>
      <c r="U14077">
        <v>0</v>
      </c>
      <c r="V14077">
        <v>447550</v>
      </c>
    </row>
    <row r="14078" spans="1:22" x14ac:dyDescent="0.3">
      <c r="A14078">
        <v>202122</v>
      </c>
      <c r="B14078" t="s">
        <v>820</v>
      </c>
      <c r="C14078" t="s">
        <v>821</v>
      </c>
      <c r="D14078" t="s">
        <v>822</v>
      </c>
      <c r="E14078" t="s">
        <v>823</v>
      </c>
      <c r="F14078" t="s">
        <v>866</v>
      </c>
      <c r="G14078" t="s">
        <v>867</v>
      </c>
      <c r="H14078" t="s">
        <v>872</v>
      </c>
      <c r="I14078">
        <v>350</v>
      </c>
      <c r="J14078" t="s">
        <v>873</v>
      </c>
      <c r="K14078" t="s">
        <v>1181</v>
      </c>
      <c r="L14078" t="s">
        <v>244</v>
      </c>
      <c r="M14078">
        <v>692670</v>
      </c>
      <c r="N14078">
        <v>0</v>
      </c>
      <c r="O14078">
        <v>0</v>
      </c>
      <c r="P14078">
        <v>26250</v>
      </c>
      <c r="Q14078">
        <v>718920</v>
      </c>
      <c r="R14078">
        <v>64510</v>
      </c>
      <c r="S14078">
        <v>654410</v>
      </c>
      <c r="T14078">
        <v>0</v>
      </c>
      <c r="U14078">
        <v>0</v>
      </c>
      <c r="V14078">
        <v>654410</v>
      </c>
    </row>
    <row r="14079" spans="1:22" x14ac:dyDescent="0.3">
      <c r="A14079">
        <v>202122</v>
      </c>
      <c r="B14079" t="s">
        <v>820</v>
      </c>
      <c r="C14079" t="s">
        <v>821</v>
      </c>
      <c r="D14079" t="s">
        <v>822</v>
      </c>
      <c r="E14079" t="s">
        <v>823</v>
      </c>
      <c r="F14079" t="s">
        <v>866</v>
      </c>
      <c r="G14079" t="s">
        <v>867</v>
      </c>
      <c r="H14079" t="s">
        <v>892</v>
      </c>
      <c r="I14079">
        <v>351</v>
      </c>
      <c r="J14079" t="s">
        <v>893</v>
      </c>
      <c r="K14079" t="s">
        <v>1181</v>
      </c>
      <c r="L14079" t="s">
        <v>244</v>
      </c>
      <c r="M14079">
        <v>1265747</v>
      </c>
      <c r="N14079">
        <v>0</v>
      </c>
      <c r="O14079">
        <v>0</v>
      </c>
      <c r="P14079">
        <v>0</v>
      </c>
      <c r="Q14079">
        <v>1265747</v>
      </c>
      <c r="R14079">
        <v>350000</v>
      </c>
      <c r="S14079">
        <v>915747</v>
      </c>
      <c r="T14079">
        <v>0</v>
      </c>
      <c r="U14079">
        <v>0</v>
      </c>
      <c r="V14079">
        <v>915747</v>
      </c>
    </row>
    <row r="14080" spans="1:22" x14ac:dyDescent="0.3">
      <c r="A14080">
        <v>202122</v>
      </c>
      <c r="B14080" t="s">
        <v>820</v>
      </c>
      <c r="C14080" t="s">
        <v>821</v>
      </c>
      <c r="D14080" t="s">
        <v>822</v>
      </c>
      <c r="E14080" t="s">
        <v>823</v>
      </c>
      <c r="F14080" t="s">
        <v>866</v>
      </c>
      <c r="G14080" t="s">
        <v>867</v>
      </c>
      <c r="H14080" t="s">
        <v>1016</v>
      </c>
      <c r="I14080">
        <v>352</v>
      </c>
      <c r="J14080" t="s">
        <v>1017</v>
      </c>
      <c r="K14080" t="s">
        <v>1181</v>
      </c>
      <c r="L14080" t="s">
        <v>244</v>
      </c>
      <c r="M14080">
        <v>617659</v>
      </c>
      <c r="N14080">
        <v>1714</v>
      </c>
      <c r="O14080">
        <v>0</v>
      </c>
      <c r="P14080">
        <v>0</v>
      </c>
      <c r="Q14080">
        <v>619374</v>
      </c>
      <c r="R14080">
        <v>112018</v>
      </c>
      <c r="S14080">
        <v>507356</v>
      </c>
      <c r="T14080">
        <v>0</v>
      </c>
      <c r="U14080">
        <v>0</v>
      </c>
      <c r="V14080">
        <v>507356</v>
      </c>
    </row>
    <row r="14081" spans="1:22" x14ac:dyDescent="0.3">
      <c r="A14081">
        <v>202122</v>
      </c>
      <c r="B14081" t="s">
        <v>820</v>
      </c>
      <c r="C14081" t="s">
        <v>821</v>
      </c>
      <c r="D14081" t="s">
        <v>822</v>
      </c>
      <c r="E14081" t="s">
        <v>823</v>
      </c>
      <c r="F14081" t="s">
        <v>866</v>
      </c>
      <c r="G14081" t="s">
        <v>867</v>
      </c>
      <c r="H14081" t="s">
        <v>1050</v>
      </c>
      <c r="I14081">
        <v>353</v>
      </c>
      <c r="J14081" t="s">
        <v>1051</v>
      </c>
      <c r="K14081" t="s">
        <v>1181</v>
      </c>
      <c r="L14081" t="s">
        <v>244</v>
      </c>
      <c r="M14081">
        <v>1226663</v>
      </c>
      <c r="N14081">
        <v>560191</v>
      </c>
      <c r="O14081">
        <v>0</v>
      </c>
      <c r="P14081">
        <v>0</v>
      </c>
      <c r="Q14081">
        <v>1786855</v>
      </c>
      <c r="R14081">
        <v>210885</v>
      </c>
      <c r="S14081">
        <v>1575970</v>
      </c>
      <c r="T14081">
        <v>0</v>
      </c>
      <c r="U14081">
        <v>0</v>
      </c>
      <c r="V14081">
        <v>1575970</v>
      </c>
    </row>
    <row r="14082" spans="1:22" x14ac:dyDescent="0.3">
      <c r="A14082">
        <v>202122</v>
      </c>
      <c r="B14082" t="s">
        <v>820</v>
      </c>
      <c r="C14082" t="s">
        <v>821</v>
      </c>
      <c r="D14082" t="s">
        <v>822</v>
      </c>
      <c r="E14082" t="s">
        <v>823</v>
      </c>
      <c r="F14082" t="s">
        <v>866</v>
      </c>
      <c r="G14082" t="s">
        <v>867</v>
      </c>
      <c r="H14082" t="s">
        <v>1068</v>
      </c>
      <c r="I14082">
        <v>354</v>
      </c>
      <c r="J14082" t="s">
        <v>1069</v>
      </c>
      <c r="K14082" t="s">
        <v>1181</v>
      </c>
      <c r="L14082" t="s">
        <v>244</v>
      </c>
      <c r="M14082">
        <v>308673</v>
      </c>
      <c r="N14082">
        <v>1820165</v>
      </c>
      <c r="O14082">
        <v>0</v>
      </c>
      <c r="P14082">
        <v>205019</v>
      </c>
      <c r="Q14082">
        <v>2333857</v>
      </c>
      <c r="R14082">
        <v>222216</v>
      </c>
      <c r="S14082">
        <v>2111641</v>
      </c>
      <c r="T14082">
        <v>0</v>
      </c>
      <c r="U14082">
        <v>0</v>
      </c>
      <c r="V14082">
        <v>2111641</v>
      </c>
    </row>
    <row r="14083" spans="1:22" x14ac:dyDescent="0.3">
      <c r="A14083">
        <v>202122</v>
      </c>
      <c r="B14083" t="s">
        <v>820</v>
      </c>
      <c r="C14083" t="s">
        <v>821</v>
      </c>
      <c r="D14083" t="s">
        <v>822</v>
      </c>
      <c r="E14083" t="s">
        <v>823</v>
      </c>
      <c r="F14083" t="s">
        <v>866</v>
      </c>
      <c r="G14083" t="s">
        <v>867</v>
      </c>
      <c r="H14083" t="s">
        <v>1074</v>
      </c>
      <c r="I14083">
        <v>355</v>
      </c>
      <c r="J14083" t="s">
        <v>1075</v>
      </c>
      <c r="K14083" t="s">
        <v>1181</v>
      </c>
      <c r="L14083" t="s">
        <v>244</v>
      </c>
      <c r="M14083">
        <v>256825</v>
      </c>
      <c r="N14083">
        <v>1224085</v>
      </c>
      <c r="O14083">
        <v>0</v>
      </c>
      <c r="P14083">
        <v>0</v>
      </c>
      <c r="Q14083">
        <v>1480910</v>
      </c>
      <c r="R14083">
        <v>62915</v>
      </c>
      <c r="S14083">
        <v>1417995</v>
      </c>
      <c r="T14083">
        <v>0</v>
      </c>
      <c r="U14083">
        <v>0</v>
      </c>
      <c r="V14083">
        <v>1417995</v>
      </c>
    </row>
    <row r="14084" spans="1:22" x14ac:dyDescent="0.3">
      <c r="A14084">
        <v>202122</v>
      </c>
      <c r="B14084" t="s">
        <v>820</v>
      </c>
      <c r="C14084" t="s">
        <v>821</v>
      </c>
      <c r="D14084" t="s">
        <v>822</v>
      </c>
      <c r="E14084" t="s">
        <v>823</v>
      </c>
      <c r="F14084" t="s">
        <v>866</v>
      </c>
      <c r="G14084" t="s">
        <v>867</v>
      </c>
      <c r="H14084" t="s">
        <v>1104</v>
      </c>
      <c r="I14084">
        <v>356</v>
      </c>
      <c r="J14084" t="s">
        <v>1105</v>
      </c>
      <c r="K14084" t="s">
        <v>1181</v>
      </c>
      <c r="L14084" t="s">
        <v>244</v>
      </c>
      <c r="M14084">
        <v>266182</v>
      </c>
      <c r="N14084">
        <v>1317846</v>
      </c>
      <c r="O14084">
        <v>0</v>
      </c>
      <c r="P14084">
        <v>0</v>
      </c>
      <c r="Q14084">
        <v>1584028</v>
      </c>
      <c r="R14084">
        <v>71742</v>
      </c>
      <c r="S14084">
        <v>1512286</v>
      </c>
      <c r="T14084">
        <v>0</v>
      </c>
      <c r="U14084">
        <v>0</v>
      </c>
      <c r="V14084">
        <v>1512286</v>
      </c>
    </row>
    <row r="14085" spans="1:22" x14ac:dyDescent="0.3">
      <c r="A14085">
        <v>202122</v>
      </c>
      <c r="B14085" t="s">
        <v>820</v>
      </c>
      <c r="C14085" t="s">
        <v>821</v>
      </c>
      <c r="D14085" t="s">
        <v>822</v>
      </c>
      <c r="E14085" t="s">
        <v>823</v>
      </c>
      <c r="F14085" t="s">
        <v>866</v>
      </c>
      <c r="G14085" t="s">
        <v>867</v>
      </c>
      <c r="H14085" t="s">
        <v>1120</v>
      </c>
      <c r="I14085">
        <v>357</v>
      </c>
      <c r="J14085" t="s">
        <v>1121</v>
      </c>
      <c r="K14085" t="s">
        <v>1181</v>
      </c>
      <c r="L14085" t="s">
        <v>244</v>
      </c>
      <c r="M14085">
        <v>645763</v>
      </c>
      <c r="N14085">
        <v>292607</v>
      </c>
      <c r="O14085">
        <v>0</v>
      </c>
      <c r="P14085">
        <v>0</v>
      </c>
      <c r="Q14085">
        <v>938370</v>
      </c>
      <c r="R14085">
        <v>37431</v>
      </c>
      <c r="S14085">
        <v>900939</v>
      </c>
      <c r="T14085">
        <v>0</v>
      </c>
      <c r="U14085">
        <v>2576</v>
      </c>
      <c r="V14085">
        <v>898363</v>
      </c>
    </row>
    <row r="14086" spans="1:22" x14ac:dyDescent="0.3">
      <c r="A14086">
        <v>202122</v>
      </c>
      <c r="B14086" t="s">
        <v>820</v>
      </c>
      <c r="C14086" t="s">
        <v>821</v>
      </c>
      <c r="D14086" t="s">
        <v>822</v>
      </c>
      <c r="E14086" t="s">
        <v>823</v>
      </c>
      <c r="F14086" t="s">
        <v>866</v>
      </c>
      <c r="G14086" t="s">
        <v>867</v>
      </c>
      <c r="H14086" t="s">
        <v>1130</v>
      </c>
      <c r="I14086">
        <v>358</v>
      </c>
      <c r="J14086" t="s">
        <v>1131</v>
      </c>
      <c r="K14086" t="s">
        <v>1181</v>
      </c>
      <c r="L14086" t="s">
        <v>244</v>
      </c>
      <c r="M14086">
        <v>55564</v>
      </c>
      <c r="N14086">
        <v>562722</v>
      </c>
      <c r="O14086">
        <v>0</v>
      </c>
      <c r="P14086">
        <v>0</v>
      </c>
      <c r="Q14086">
        <v>618286</v>
      </c>
      <c r="R14086">
        <v>0</v>
      </c>
      <c r="S14086">
        <v>618286</v>
      </c>
      <c r="T14086">
        <v>0</v>
      </c>
      <c r="U14086">
        <v>0</v>
      </c>
      <c r="V14086">
        <v>618286</v>
      </c>
    </row>
    <row r="14087" spans="1:22" x14ac:dyDescent="0.3">
      <c r="A14087">
        <v>202122</v>
      </c>
      <c r="B14087" t="s">
        <v>820</v>
      </c>
      <c r="C14087" t="s">
        <v>821</v>
      </c>
      <c r="D14087" t="s">
        <v>822</v>
      </c>
      <c r="E14087" t="s">
        <v>823</v>
      </c>
      <c r="F14087" t="s">
        <v>866</v>
      </c>
      <c r="G14087" t="s">
        <v>867</v>
      </c>
      <c r="H14087" t="s">
        <v>1154</v>
      </c>
      <c r="I14087">
        <v>359</v>
      </c>
      <c r="J14087" t="s">
        <v>1155</v>
      </c>
      <c r="K14087" t="s">
        <v>1181</v>
      </c>
      <c r="L14087" t="s">
        <v>244</v>
      </c>
      <c r="M14087">
        <v>221615</v>
      </c>
      <c r="N14087">
        <v>36746</v>
      </c>
      <c r="O14087">
        <v>0</v>
      </c>
      <c r="P14087">
        <v>0</v>
      </c>
      <c r="Q14087">
        <v>258361</v>
      </c>
      <c r="R14087">
        <v>11846</v>
      </c>
      <c r="S14087">
        <v>246515</v>
      </c>
      <c r="T14087">
        <v>0</v>
      </c>
      <c r="U14087">
        <v>0</v>
      </c>
      <c r="V14087">
        <v>246515</v>
      </c>
    </row>
    <row r="14088" spans="1:22" x14ac:dyDescent="0.3">
      <c r="A14088">
        <v>202122</v>
      </c>
      <c r="B14088" t="s">
        <v>820</v>
      </c>
      <c r="C14088" t="s">
        <v>821</v>
      </c>
      <c r="D14088" t="s">
        <v>822</v>
      </c>
      <c r="E14088" t="s">
        <v>823</v>
      </c>
      <c r="F14088" t="s">
        <v>848</v>
      </c>
      <c r="G14088" t="s">
        <v>849</v>
      </c>
      <c r="H14088" t="s">
        <v>850</v>
      </c>
      <c r="I14088">
        <v>370</v>
      </c>
      <c r="J14088" t="s">
        <v>851</v>
      </c>
      <c r="K14088" t="s">
        <v>1181</v>
      </c>
      <c r="L14088" t="s">
        <v>244</v>
      </c>
      <c r="M14088">
        <v>1621525</v>
      </c>
      <c r="N14088">
        <v>0</v>
      </c>
      <c r="O14088">
        <v>0</v>
      </c>
      <c r="P14088">
        <v>138684</v>
      </c>
      <c r="Q14088">
        <v>1760209</v>
      </c>
      <c r="R14088">
        <v>25092</v>
      </c>
      <c r="S14088">
        <v>1735117</v>
      </c>
      <c r="T14088">
        <v>0</v>
      </c>
      <c r="U14088">
        <v>0</v>
      </c>
      <c r="V14088">
        <v>1735117</v>
      </c>
    </row>
    <row r="14089" spans="1:22" x14ac:dyDescent="0.3">
      <c r="A14089">
        <v>202122</v>
      </c>
      <c r="B14089" t="s">
        <v>820</v>
      </c>
      <c r="C14089" t="s">
        <v>821</v>
      </c>
      <c r="D14089" t="s">
        <v>822</v>
      </c>
      <c r="E14089" t="s">
        <v>823</v>
      </c>
      <c r="F14089" t="s">
        <v>848</v>
      </c>
      <c r="G14089" t="s">
        <v>849</v>
      </c>
      <c r="H14089" t="s">
        <v>934</v>
      </c>
      <c r="I14089">
        <v>371</v>
      </c>
      <c r="J14089" t="s">
        <v>935</v>
      </c>
      <c r="K14089" t="s">
        <v>1181</v>
      </c>
      <c r="L14089" t="s">
        <v>244</v>
      </c>
      <c r="M14089">
        <v>1758893</v>
      </c>
      <c r="N14089">
        <v>0</v>
      </c>
      <c r="O14089">
        <v>0</v>
      </c>
      <c r="P14089">
        <v>0</v>
      </c>
      <c r="Q14089">
        <v>1758893</v>
      </c>
      <c r="R14089">
        <v>477140</v>
      </c>
      <c r="S14089">
        <v>1281754</v>
      </c>
      <c r="T14089">
        <v>0</v>
      </c>
      <c r="U14089">
        <v>0</v>
      </c>
      <c r="V14089">
        <v>1281754</v>
      </c>
    </row>
    <row r="14090" spans="1:22" x14ac:dyDescent="0.3">
      <c r="A14090">
        <v>202122</v>
      </c>
      <c r="B14090" t="s">
        <v>820</v>
      </c>
      <c r="C14090" t="s">
        <v>821</v>
      </c>
      <c r="D14090" t="s">
        <v>822</v>
      </c>
      <c r="E14090" t="s">
        <v>823</v>
      </c>
      <c r="F14090" t="s">
        <v>848</v>
      </c>
      <c r="G14090" t="s">
        <v>849</v>
      </c>
      <c r="H14090" t="s">
        <v>1070</v>
      </c>
      <c r="I14090">
        <v>372</v>
      </c>
      <c r="J14090" t="s">
        <v>1071</v>
      </c>
      <c r="K14090" t="s">
        <v>1181</v>
      </c>
      <c r="L14090" t="s">
        <v>244</v>
      </c>
      <c r="M14090">
        <v>1512439</v>
      </c>
      <c r="N14090">
        <v>131037</v>
      </c>
      <c r="O14090">
        <v>0</v>
      </c>
      <c r="P14090">
        <v>0</v>
      </c>
      <c r="Q14090">
        <v>1643476</v>
      </c>
      <c r="R14090">
        <v>140719</v>
      </c>
      <c r="S14090">
        <v>1502757</v>
      </c>
      <c r="T14090">
        <v>2550</v>
      </c>
      <c r="U14090">
        <v>0</v>
      </c>
      <c r="V14090">
        <v>1500207</v>
      </c>
    </row>
    <row r="14091" spans="1:22" x14ac:dyDescent="0.3">
      <c r="A14091">
        <v>202122</v>
      </c>
      <c r="B14091" t="s">
        <v>820</v>
      </c>
      <c r="C14091" t="s">
        <v>821</v>
      </c>
      <c r="D14091" t="s">
        <v>822</v>
      </c>
      <c r="E14091" t="s">
        <v>823</v>
      </c>
      <c r="F14091" t="s">
        <v>848</v>
      </c>
      <c r="G14091" t="s">
        <v>849</v>
      </c>
      <c r="H14091" t="s">
        <v>1080</v>
      </c>
      <c r="I14091">
        <v>373</v>
      </c>
      <c r="J14091" t="s">
        <v>1081</v>
      </c>
      <c r="K14091" t="s">
        <v>1181</v>
      </c>
      <c r="L14091" t="s">
        <v>244</v>
      </c>
      <c r="M14091">
        <v>2566235</v>
      </c>
      <c r="N14091">
        <v>776042</v>
      </c>
      <c r="O14091">
        <v>0</v>
      </c>
      <c r="P14091">
        <v>0</v>
      </c>
      <c r="Q14091">
        <v>3342277</v>
      </c>
      <c r="R14091">
        <v>1794</v>
      </c>
      <c r="S14091">
        <v>3340483</v>
      </c>
      <c r="T14091">
        <v>0</v>
      </c>
      <c r="U14091">
        <v>0</v>
      </c>
      <c r="V14091">
        <v>3340483</v>
      </c>
    </row>
    <row r="14092" spans="1:22" x14ac:dyDescent="0.3">
      <c r="A14092">
        <v>202122</v>
      </c>
      <c r="B14092" t="s">
        <v>820</v>
      </c>
      <c r="C14092" t="s">
        <v>821</v>
      </c>
      <c r="D14092" t="s">
        <v>822</v>
      </c>
      <c r="E14092" t="s">
        <v>823</v>
      </c>
      <c r="F14092" t="s">
        <v>848</v>
      </c>
      <c r="G14092" t="s">
        <v>849</v>
      </c>
      <c r="H14092" t="s">
        <v>880</v>
      </c>
      <c r="I14092">
        <v>380</v>
      </c>
      <c r="J14092" t="s">
        <v>881</v>
      </c>
      <c r="K14092" t="s">
        <v>1181</v>
      </c>
      <c r="L14092" t="s">
        <v>244</v>
      </c>
      <c r="M14092">
        <v>533460</v>
      </c>
      <c r="N14092">
        <v>0</v>
      </c>
      <c r="O14092">
        <v>0</v>
      </c>
      <c r="P14092">
        <v>0</v>
      </c>
      <c r="Q14092">
        <v>533460</v>
      </c>
      <c r="R14092">
        <v>8586</v>
      </c>
      <c r="S14092">
        <v>524874</v>
      </c>
      <c r="T14092">
        <v>0</v>
      </c>
      <c r="U14092">
        <v>0</v>
      </c>
      <c r="V14092">
        <v>524874</v>
      </c>
    </row>
    <row r="14093" spans="1:22" x14ac:dyDescent="0.3">
      <c r="A14093">
        <v>202122</v>
      </c>
      <c r="B14093" t="s">
        <v>820</v>
      </c>
      <c r="C14093" t="s">
        <v>821</v>
      </c>
      <c r="D14093" t="s">
        <v>822</v>
      </c>
      <c r="E14093" t="s">
        <v>823</v>
      </c>
      <c r="F14093" t="s">
        <v>848</v>
      </c>
      <c r="G14093" t="s">
        <v>849</v>
      </c>
      <c r="H14093" t="s">
        <v>894</v>
      </c>
      <c r="I14093">
        <v>381</v>
      </c>
      <c r="J14093" t="s">
        <v>895</v>
      </c>
      <c r="K14093" t="s">
        <v>1181</v>
      </c>
      <c r="L14093" t="s">
        <v>244</v>
      </c>
      <c r="M14093">
        <v>145715</v>
      </c>
      <c r="N14093">
        <v>194696</v>
      </c>
      <c r="O14093">
        <v>0</v>
      </c>
      <c r="P14093">
        <v>0</v>
      </c>
      <c r="Q14093">
        <v>340411</v>
      </c>
      <c r="R14093">
        <v>100000</v>
      </c>
      <c r="S14093">
        <v>240411</v>
      </c>
      <c r="T14093">
        <v>0</v>
      </c>
      <c r="U14093">
        <v>0</v>
      </c>
      <c r="V14093">
        <v>240411</v>
      </c>
    </row>
    <row r="14094" spans="1:22" x14ac:dyDescent="0.3">
      <c r="A14094">
        <v>202122</v>
      </c>
      <c r="B14094" t="s">
        <v>820</v>
      </c>
      <c r="C14094" t="s">
        <v>821</v>
      </c>
      <c r="D14094" t="s">
        <v>822</v>
      </c>
      <c r="E14094" t="s">
        <v>823</v>
      </c>
      <c r="F14094" t="s">
        <v>848</v>
      </c>
      <c r="G14094" t="s">
        <v>849</v>
      </c>
      <c r="H14094" t="s">
        <v>994</v>
      </c>
      <c r="I14094">
        <v>382</v>
      </c>
      <c r="J14094" t="s">
        <v>995</v>
      </c>
      <c r="K14094" t="s">
        <v>1181</v>
      </c>
      <c r="L14094" t="s">
        <v>244</v>
      </c>
      <c r="M14094">
        <v>1698146</v>
      </c>
      <c r="N14094">
        <v>935</v>
      </c>
      <c r="O14094">
        <v>81</v>
      </c>
      <c r="P14094">
        <v>0</v>
      </c>
      <c r="Q14094">
        <v>1699162</v>
      </c>
      <c r="R14094">
        <v>62481</v>
      </c>
      <c r="S14094">
        <v>1636681</v>
      </c>
      <c r="T14094">
        <v>0</v>
      </c>
      <c r="U14094">
        <v>0</v>
      </c>
      <c r="V14094">
        <v>1636681</v>
      </c>
    </row>
    <row r="14095" spans="1:22" x14ac:dyDescent="0.3">
      <c r="A14095">
        <v>202122</v>
      </c>
      <c r="B14095" t="s">
        <v>820</v>
      </c>
      <c r="C14095" t="s">
        <v>821</v>
      </c>
      <c r="D14095" t="s">
        <v>822</v>
      </c>
      <c r="E14095" t="s">
        <v>823</v>
      </c>
      <c r="F14095" t="s">
        <v>848</v>
      </c>
      <c r="G14095" t="s">
        <v>849</v>
      </c>
      <c r="H14095" t="s">
        <v>1002</v>
      </c>
      <c r="I14095">
        <v>383</v>
      </c>
      <c r="J14095" t="s">
        <v>1003</v>
      </c>
      <c r="K14095" t="s">
        <v>1181</v>
      </c>
      <c r="L14095" t="s">
        <v>244</v>
      </c>
      <c r="M14095">
        <v>1836891</v>
      </c>
      <c r="N14095">
        <v>181671</v>
      </c>
      <c r="O14095">
        <v>0</v>
      </c>
      <c r="P14095">
        <v>0</v>
      </c>
      <c r="Q14095">
        <v>2018562</v>
      </c>
      <c r="R14095">
        <v>109042</v>
      </c>
      <c r="S14095">
        <v>1909520</v>
      </c>
      <c r="T14095">
        <v>0</v>
      </c>
      <c r="U14095">
        <v>0</v>
      </c>
      <c r="V14095">
        <v>1909520</v>
      </c>
    </row>
    <row r="14096" spans="1:22" x14ac:dyDescent="0.3">
      <c r="A14096">
        <v>202122</v>
      </c>
      <c r="B14096" t="s">
        <v>820</v>
      </c>
      <c r="C14096" t="s">
        <v>821</v>
      </c>
      <c r="D14096" t="s">
        <v>822</v>
      </c>
      <c r="E14096" t="s">
        <v>823</v>
      </c>
      <c r="F14096" t="s">
        <v>848</v>
      </c>
      <c r="G14096" t="s">
        <v>849</v>
      </c>
      <c r="H14096" t="s">
        <v>1132</v>
      </c>
      <c r="I14096">
        <v>384</v>
      </c>
      <c r="J14096" t="s">
        <v>1133</v>
      </c>
      <c r="K14096" t="s">
        <v>1181</v>
      </c>
      <c r="L14096" t="s">
        <v>244</v>
      </c>
      <c r="M14096">
        <v>2250579</v>
      </c>
      <c r="N14096">
        <v>436787</v>
      </c>
      <c r="O14096">
        <v>0</v>
      </c>
      <c r="P14096">
        <v>0</v>
      </c>
      <c r="Q14096">
        <v>2687366</v>
      </c>
      <c r="R14096">
        <v>211180</v>
      </c>
      <c r="S14096">
        <v>2476186</v>
      </c>
      <c r="T14096">
        <v>0</v>
      </c>
      <c r="U14096">
        <v>0</v>
      </c>
      <c r="V14096">
        <v>2476186</v>
      </c>
    </row>
    <row r="14097" spans="1:22" x14ac:dyDescent="0.3">
      <c r="A14097">
        <v>202122</v>
      </c>
      <c r="B14097" t="s">
        <v>820</v>
      </c>
      <c r="C14097" t="s">
        <v>821</v>
      </c>
      <c r="D14097" t="s">
        <v>822</v>
      </c>
      <c r="E14097" t="s">
        <v>823</v>
      </c>
      <c r="F14097" t="s">
        <v>912</v>
      </c>
      <c r="G14097" t="s">
        <v>913</v>
      </c>
      <c r="H14097" t="s">
        <v>950</v>
      </c>
      <c r="I14097">
        <v>390</v>
      </c>
      <c r="J14097" t="s">
        <v>951</v>
      </c>
      <c r="K14097" t="s">
        <v>1181</v>
      </c>
      <c r="L14097" t="s">
        <v>244</v>
      </c>
      <c r="M14097">
        <v>928740</v>
      </c>
      <c r="N14097">
        <v>173615</v>
      </c>
      <c r="O14097">
        <v>4915</v>
      </c>
      <c r="P14097">
        <v>283877</v>
      </c>
      <c r="Q14097">
        <v>1391147</v>
      </c>
      <c r="R14097">
        <v>300755</v>
      </c>
      <c r="S14097">
        <v>1090392</v>
      </c>
      <c r="T14097">
        <v>0</v>
      </c>
      <c r="U14097">
        <v>0</v>
      </c>
      <c r="V14097">
        <v>1090392</v>
      </c>
    </row>
    <row r="14098" spans="1:22" x14ac:dyDescent="0.3">
      <c r="A14098">
        <v>202122</v>
      </c>
      <c r="B14098" t="s">
        <v>820</v>
      </c>
      <c r="C14098" t="s">
        <v>821</v>
      </c>
      <c r="D14098" t="s">
        <v>822</v>
      </c>
      <c r="E14098" t="s">
        <v>823</v>
      </c>
      <c r="F14098" t="s">
        <v>912</v>
      </c>
      <c r="G14098" t="s">
        <v>913</v>
      </c>
      <c r="H14098" t="s">
        <v>1026</v>
      </c>
      <c r="I14098">
        <v>391</v>
      </c>
      <c r="J14098" t="s">
        <v>1027</v>
      </c>
      <c r="K14098" t="s">
        <v>1181</v>
      </c>
      <c r="L14098" t="s">
        <v>244</v>
      </c>
      <c r="M14098">
        <v>1586481</v>
      </c>
      <c r="N14098">
        <v>0</v>
      </c>
      <c r="O14098">
        <v>0</v>
      </c>
      <c r="P14098">
        <v>0</v>
      </c>
      <c r="Q14098">
        <v>1586481</v>
      </c>
      <c r="R14098">
        <v>299134</v>
      </c>
      <c r="S14098">
        <v>1287347</v>
      </c>
      <c r="T14098">
        <v>0</v>
      </c>
      <c r="U14098">
        <v>0</v>
      </c>
      <c r="V14098">
        <v>1287347</v>
      </c>
    </row>
    <row r="14099" spans="1:22" x14ac:dyDescent="0.3">
      <c r="A14099">
        <v>202122</v>
      </c>
      <c r="B14099" t="s">
        <v>820</v>
      </c>
      <c r="C14099" t="s">
        <v>821</v>
      </c>
      <c r="D14099" t="s">
        <v>822</v>
      </c>
      <c r="E14099" t="s">
        <v>823</v>
      </c>
      <c r="F14099" t="s">
        <v>912</v>
      </c>
      <c r="G14099" t="s">
        <v>913</v>
      </c>
      <c r="H14099" t="s">
        <v>1040</v>
      </c>
      <c r="I14099">
        <v>392</v>
      </c>
      <c r="J14099" t="s">
        <v>1041</v>
      </c>
      <c r="K14099" t="s">
        <v>1181</v>
      </c>
      <c r="L14099" t="s">
        <v>244</v>
      </c>
      <c r="M14099">
        <v>1622795</v>
      </c>
      <c r="N14099">
        <v>0</v>
      </c>
      <c r="O14099">
        <v>0</v>
      </c>
      <c r="P14099">
        <v>0</v>
      </c>
      <c r="Q14099">
        <v>1622795</v>
      </c>
      <c r="R14099">
        <v>899900</v>
      </c>
      <c r="S14099">
        <v>722895</v>
      </c>
      <c r="T14099">
        <v>77000</v>
      </c>
      <c r="U14099">
        <v>0</v>
      </c>
      <c r="V14099">
        <v>645895</v>
      </c>
    </row>
    <row r="14100" spans="1:22" x14ac:dyDescent="0.3">
      <c r="A14100">
        <v>202122</v>
      </c>
      <c r="B14100" t="s">
        <v>820</v>
      </c>
      <c r="C14100" t="s">
        <v>821</v>
      </c>
      <c r="D14100" t="s">
        <v>822</v>
      </c>
      <c r="E14100" t="s">
        <v>823</v>
      </c>
      <c r="F14100" t="s">
        <v>912</v>
      </c>
      <c r="G14100" t="s">
        <v>913</v>
      </c>
      <c r="H14100" t="s">
        <v>1092</v>
      </c>
      <c r="I14100">
        <v>393</v>
      </c>
      <c r="J14100" t="s">
        <v>1093</v>
      </c>
      <c r="K14100" t="s">
        <v>1181</v>
      </c>
      <c r="L14100" t="s">
        <v>244</v>
      </c>
      <c r="M14100">
        <v>590169</v>
      </c>
      <c r="N14100">
        <v>0</v>
      </c>
      <c r="O14100">
        <v>0</v>
      </c>
      <c r="P14100">
        <v>0</v>
      </c>
      <c r="Q14100">
        <v>590169</v>
      </c>
      <c r="R14100">
        <v>382166</v>
      </c>
      <c r="S14100">
        <v>208003</v>
      </c>
      <c r="T14100">
        <v>0</v>
      </c>
      <c r="U14100">
        <v>0</v>
      </c>
      <c r="V14100">
        <v>208003</v>
      </c>
    </row>
    <row r="14101" spans="1:22" x14ac:dyDescent="0.3">
      <c r="A14101">
        <v>202122</v>
      </c>
      <c r="B14101" t="s">
        <v>820</v>
      </c>
      <c r="C14101" t="s">
        <v>821</v>
      </c>
      <c r="D14101" t="s">
        <v>822</v>
      </c>
      <c r="E14101" t="s">
        <v>823</v>
      </c>
      <c r="F14101" t="s">
        <v>912</v>
      </c>
      <c r="G14101" t="s">
        <v>913</v>
      </c>
      <c r="H14101" t="s">
        <v>1112</v>
      </c>
      <c r="I14101">
        <v>394</v>
      </c>
      <c r="J14101" t="s">
        <v>1113</v>
      </c>
      <c r="K14101" t="s">
        <v>1181</v>
      </c>
      <c r="L14101" t="s">
        <v>244</v>
      </c>
      <c r="M14101">
        <v>217265</v>
      </c>
      <c r="N14101">
        <v>0</v>
      </c>
      <c r="O14101">
        <v>0</v>
      </c>
      <c r="P14101">
        <v>0</v>
      </c>
      <c r="Q14101">
        <v>217265</v>
      </c>
      <c r="R14101">
        <v>82984</v>
      </c>
      <c r="S14101">
        <v>134281</v>
      </c>
      <c r="T14101">
        <v>0</v>
      </c>
      <c r="U14101">
        <v>0</v>
      </c>
      <c r="V14101">
        <v>134281</v>
      </c>
    </row>
    <row r="14102" spans="1:22" x14ac:dyDescent="0.3">
      <c r="A14102">
        <v>202122</v>
      </c>
      <c r="B14102" t="s">
        <v>820</v>
      </c>
      <c r="C14102" t="s">
        <v>821</v>
      </c>
      <c r="D14102" t="s">
        <v>822</v>
      </c>
      <c r="E14102" t="s">
        <v>823</v>
      </c>
      <c r="F14102" t="s">
        <v>852</v>
      </c>
      <c r="G14102" t="s">
        <v>853</v>
      </c>
      <c r="H14102" t="s">
        <v>982</v>
      </c>
      <c r="I14102">
        <v>420</v>
      </c>
      <c r="J14102" t="s">
        <v>983</v>
      </c>
      <c r="K14102" t="s">
        <v>1181</v>
      </c>
      <c r="L14102" t="s">
        <v>244</v>
      </c>
      <c r="M14102">
        <v>12938</v>
      </c>
      <c r="N14102">
        <v>0</v>
      </c>
      <c r="O14102">
        <v>0</v>
      </c>
      <c r="P14102">
        <v>0</v>
      </c>
      <c r="Q14102">
        <v>12938</v>
      </c>
      <c r="R14102">
        <v>0</v>
      </c>
      <c r="S14102">
        <v>12938</v>
      </c>
      <c r="T14102">
        <v>0</v>
      </c>
      <c r="U14102">
        <v>0</v>
      </c>
      <c r="V14102">
        <v>12938</v>
      </c>
    </row>
    <row r="14103" spans="1:22" x14ac:dyDescent="0.3">
      <c r="A14103">
        <v>202122</v>
      </c>
      <c r="B14103" t="s">
        <v>820</v>
      </c>
      <c r="C14103" t="s">
        <v>821</v>
      </c>
      <c r="D14103" t="s">
        <v>822</v>
      </c>
      <c r="E14103" t="s">
        <v>823</v>
      </c>
      <c r="F14103" t="s">
        <v>852</v>
      </c>
      <c r="G14103" t="s">
        <v>853</v>
      </c>
      <c r="H14103" t="s">
        <v>854</v>
      </c>
      <c r="I14103">
        <v>800</v>
      </c>
      <c r="J14103" t="s">
        <v>855</v>
      </c>
      <c r="K14103" t="s">
        <v>1181</v>
      </c>
      <c r="L14103" t="s">
        <v>244</v>
      </c>
      <c r="M14103">
        <v>670561</v>
      </c>
      <c r="N14103">
        <v>0</v>
      </c>
      <c r="O14103">
        <v>0</v>
      </c>
      <c r="P14103">
        <v>0</v>
      </c>
      <c r="Q14103">
        <v>670561</v>
      </c>
      <c r="R14103">
        <v>586107</v>
      </c>
      <c r="S14103">
        <v>84454</v>
      </c>
      <c r="T14103">
        <v>0</v>
      </c>
      <c r="U14103">
        <v>0</v>
      </c>
      <c r="V14103">
        <v>84454</v>
      </c>
    </row>
    <row r="14104" spans="1:22" x14ac:dyDescent="0.3">
      <c r="A14104">
        <v>202122</v>
      </c>
      <c r="B14104" t="s">
        <v>820</v>
      </c>
      <c r="C14104" t="s">
        <v>821</v>
      </c>
      <c r="D14104" t="s">
        <v>822</v>
      </c>
      <c r="E14104" t="s">
        <v>823</v>
      </c>
      <c r="F14104" t="s">
        <v>852</v>
      </c>
      <c r="G14104" t="s">
        <v>853</v>
      </c>
      <c r="H14104" t="s">
        <v>886</v>
      </c>
      <c r="I14104">
        <v>801</v>
      </c>
      <c r="J14104" t="s">
        <v>887</v>
      </c>
      <c r="K14104" t="s">
        <v>1181</v>
      </c>
      <c r="L14104" t="s">
        <v>244</v>
      </c>
      <c r="M14104">
        <v>2249505</v>
      </c>
      <c r="N14104">
        <v>0</v>
      </c>
      <c r="O14104">
        <v>129</v>
      </c>
      <c r="P14104">
        <v>0</v>
      </c>
      <c r="Q14104">
        <v>2249634</v>
      </c>
      <c r="R14104">
        <v>14801</v>
      </c>
      <c r="S14104">
        <v>2234833</v>
      </c>
      <c r="T14104">
        <v>0</v>
      </c>
      <c r="U14104">
        <v>0</v>
      </c>
      <c r="V14104">
        <v>2234833</v>
      </c>
    </row>
    <row r="14105" spans="1:22" x14ac:dyDescent="0.3">
      <c r="A14105">
        <v>202122</v>
      </c>
      <c r="B14105" t="s">
        <v>820</v>
      </c>
      <c r="C14105" t="s">
        <v>821</v>
      </c>
      <c r="D14105" t="s">
        <v>822</v>
      </c>
      <c r="E14105" t="s">
        <v>823</v>
      </c>
      <c r="F14105" t="s">
        <v>852</v>
      </c>
      <c r="G14105" t="s">
        <v>853</v>
      </c>
      <c r="H14105" t="s">
        <v>1038</v>
      </c>
      <c r="I14105">
        <v>802</v>
      </c>
      <c r="J14105" t="s">
        <v>1039</v>
      </c>
      <c r="K14105" t="s">
        <v>1181</v>
      </c>
      <c r="L14105" t="s">
        <v>244</v>
      </c>
      <c r="M14105">
        <v>15483</v>
      </c>
      <c r="N14105">
        <v>0</v>
      </c>
      <c r="O14105">
        <v>0</v>
      </c>
      <c r="P14105">
        <v>156548</v>
      </c>
      <c r="Q14105">
        <v>172031</v>
      </c>
      <c r="R14105">
        <v>0</v>
      </c>
      <c r="S14105">
        <v>172031</v>
      </c>
      <c r="T14105">
        <v>0</v>
      </c>
      <c r="U14105">
        <v>1149</v>
      </c>
      <c r="V14105">
        <v>170882</v>
      </c>
    </row>
    <row r="14106" spans="1:22" x14ac:dyDescent="0.3">
      <c r="A14106">
        <v>202122</v>
      </c>
      <c r="B14106" t="s">
        <v>820</v>
      </c>
      <c r="C14106" t="s">
        <v>821</v>
      </c>
      <c r="D14106" t="s">
        <v>822</v>
      </c>
      <c r="E14106" t="s">
        <v>823</v>
      </c>
      <c r="F14106" t="s">
        <v>852</v>
      </c>
      <c r="G14106" t="s">
        <v>853</v>
      </c>
      <c r="H14106" t="s">
        <v>1090</v>
      </c>
      <c r="I14106">
        <v>803</v>
      </c>
      <c r="J14106" t="s">
        <v>1091</v>
      </c>
      <c r="K14106" t="s">
        <v>1181</v>
      </c>
      <c r="L14106" t="s">
        <v>244</v>
      </c>
      <c r="M14106">
        <v>38731</v>
      </c>
      <c r="N14106">
        <v>1021488</v>
      </c>
      <c r="O14106">
        <v>0</v>
      </c>
      <c r="P14106">
        <v>447190</v>
      </c>
      <c r="Q14106">
        <v>1507409</v>
      </c>
      <c r="R14106">
        <v>678056</v>
      </c>
      <c r="S14106">
        <v>829353</v>
      </c>
      <c r="T14106">
        <v>0</v>
      </c>
      <c r="U14106">
        <v>0</v>
      </c>
      <c r="V14106">
        <v>829353</v>
      </c>
    </row>
    <row r="14107" spans="1:22" x14ac:dyDescent="0.3">
      <c r="A14107">
        <v>202122</v>
      </c>
      <c r="B14107" t="s">
        <v>820</v>
      </c>
      <c r="C14107" t="s">
        <v>821</v>
      </c>
      <c r="D14107" t="s">
        <v>822</v>
      </c>
      <c r="E14107" t="s">
        <v>823</v>
      </c>
      <c r="F14107" t="s">
        <v>912</v>
      </c>
      <c r="G14107" t="s">
        <v>913</v>
      </c>
      <c r="H14107" t="s">
        <v>968</v>
      </c>
      <c r="I14107">
        <v>805</v>
      </c>
      <c r="J14107" t="s">
        <v>969</v>
      </c>
      <c r="K14107" t="s">
        <v>1181</v>
      </c>
      <c r="L14107" t="s">
        <v>244</v>
      </c>
      <c r="M14107">
        <v>1209742</v>
      </c>
      <c r="N14107">
        <v>0</v>
      </c>
      <c r="O14107">
        <v>0</v>
      </c>
      <c r="P14107">
        <v>112000</v>
      </c>
      <c r="Q14107">
        <v>1321742</v>
      </c>
      <c r="R14107">
        <v>405528</v>
      </c>
      <c r="S14107">
        <v>916215</v>
      </c>
      <c r="T14107">
        <v>0</v>
      </c>
      <c r="U14107">
        <v>0</v>
      </c>
      <c r="V14107">
        <v>916215</v>
      </c>
    </row>
    <row r="14108" spans="1:22" x14ac:dyDescent="0.3">
      <c r="A14108">
        <v>202122</v>
      </c>
      <c r="B14108" t="s">
        <v>820</v>
      </c>
      <c r="C14108" t="s">
        <v>821</v>
      </c>
      <c r="D14108" t="s">
        <v>822</v>
      </c>
      <c r="E14108" t="s">
        <v>823</v>
      </c>
      <c r="F14108" t="s">
        <v>912</v>
      </c>
      <c r="G14108" t="s">
        <v>913</v>
      </c>
      <c r="H14108" t="s">
        <v>1022</v>
      </c>
      <c r="I14108">
        <v>806</v>
      </c>
      <c r="J14108" t="s">
        <v>1023</v>
      </c>
      <c r="K14108" t="s">
        <v>1181</v>
      </c>
      <c r="L14108" t="s">
        <v>244</v>
      </c>
      <c r="M14108">
        <v>596</v>
      </c>
      <c r="N14108">
        <v>263686</v>
      </c>
      <c r="O14108">
        <v>0</v>
      </c>
      <c r="P14108">
        <v>0</v>
      </c>
      <c r="Q14108">
        <v>264282</v>
      </c>
      <c r="R14108">
        <v>0</v>
      </c>
      <c r="S14108">
        <v>264282</v>
      </c>
      <c r="T14108">
        <v>0</v>
      </c>
      <c r="U14108">
        <v>0</v>
      </c>
      <c r="V14108">
        <v>264282</v>
      </c>
    </row>
    <row r="14109" spans="1:22" x14ac:dyDescent="0.3">
      <c r="A14109">
        <v>202122</v>
      </c>
      <c r="B14109" t="s">
        <v>820</v>
      </c>
      <c r="C14109" t="s">
        <v>821</v>
      </c>
      <c r="D14109" t="s">
        <v>822</v>
      </c>
      <c r="E14109" t="s">
        <v>823</v>
      </c>
      <c r="F14109" t="s">
        <v>912</v>
      </c>
      <c r="G14109" t="s">
        <v>913</v>
      </c>
      <c r="H14109" t="s">
        <v>1064</v>
      </c>
      <c r="I14109">
        <v>807</v>
      </c>
      <c r="J14109" t="s">
        <v>1065</v>
      </c>
      <c r="K14109" t="s">
        <v>1181</v>
      </c>
      <c r="L14109" t="s">
        <v>244</v>
      </c>
      <c r="M14109">
        <v>96275</v>
      </c>
      <c r="N14109">
        <v>601062</v>
      </c>
      <c r="O14109">
        <v>451</v>
      </c>
      <c r="P14109">
        <v>228955</v>
      </c>
      <c r="Q14109">
        <v>926743</v>
      </c>
      <c r="R14109">
        <v>269183</v>
      </c>
      <c r="S14109">
        <v>657560</v>
      </c>
      <c r="T14109">
        <v>0</v>
      </c>
      <c r="U14109">
        <v>0</v>
      </c>
      <c r="V14109">
        <v>657560</v>
      </c>
    </row>
    <row r="14110" spans="1:22" x14ac:dyDescent="0.3">
      <c r="A14110">
        <v>202122</v>
      </c>
      <c r="B14110" t="s">
        <v>820</v>
      </c>
      <c r="C14110" t="s">
        <v>821</v>
      </c>
      <c r="D14110" t="s">
        <v>822</v>
      </c>
      <c r="E14110" t="s">
        <v>823</v>
      </c>
      <c r="F14110" t="s">
        <v>912</v>
      </c>
      <c r="G14110" t="s">
        <v>913</v>
      </c>
      <c r="H14110" t="s">
        <v>1106</v>
      </c>
      <c r="I14110">
        <v>808</v>
      </c>
      <c r="J14110" t="s">
        <v>1107</v>
      </c>
      <c r="K14110" t="s">
        <v>1181</v>
      </c>
      <c r="L14110" t="s">
        <v>244</v>
      </c>
      <c r="M14110">
        <v>309919</v>
      </c>
      <c r="N14110">
        <v>0</v>
      </c>
      <c r="O14110">
        <v>0</v>
      </c>
      <c r="P14110">
        <v>0</v>
      </c>
      <c r="Q14110">
        <v>309919</v>
      </c>
      <c r="R14110">
        <v>11595</v>
      </c>
      <c r="S14110">
        <v>298324</v>
      </c>
      <c r="T14110">
        <v>0</v>
      </c>
      <c r="U14110">
        <v>0</v>
      </c>
      <c r="V14110">
        <v>298324</v>
      </c>
    </row>
    <row r="14111" spans="1:22" x14ac:dyDescent="0.3">
      <c r="A14111">
        <v>202122</v>
      </c>
      <c r="B14111" t="s">
        <v>820</v>
      </c>
      <c r="C14111" t="s">
        <v>821</v>
      </c>
      <c r="D14111" t="s">
        <v>822</v>
      </c>
      <c r="E14111" t="s">
        <v>823</v>
      </c>
      <c r="F14111" t="s">
        <v>848</v>
      </c>
      <c r="G14111" t="s">
        <v>849</v>
      </c>
      <c r="H14111" t="s">
        <v>990</v>
      </c>
      <c r="I14111">
        <v>810</v>
      </c>
      <c r="J14111" t="s">
        <v>991</v>
      </c>
      <c r="K14111" t="s">
        <v>1181</v>
      </c>
      <c r="L14111" t="s">
        <v>244</v>
      </c>
      <c r="M14111">
        <v>368281</v>
      </c>
      <c r="N14111">
        <v>0</v>
      </c>
      <c r="O14111">
        <v>0</v>
      </c>
      <c r="P14111">
        <v>0</v>
      </c>
      <c r="Q14111">
        <v>368281</v>
      </c>
      <c r="R14111">
        <v>17978</v>
      </c>
      <c r="S14111">
        <v>350303</v>
      </c>
      <c r="T14111">
        <v>0</v>
      </c>
      <c r="U14111">
        <v>0</v>
      </c>
      <c r="V14111">
        <v>350303</v>
      </c>
    </row>
    <row r="14112" spans="1:22" x14ac:dyDescent="0.3">
      <c r="A14112">
        <v>202122</v>
      </c>
      <c r="B14112" t="s">
        <v>820</v>
      </c>
      <c r="C14112" t="s">
        <v>821</v>
      </c>
      <c r="D14112" t="s">
        <v>822</v>
      </c>
      <c r="E14112" t="s">
        <v>823</v>
      </c>
      <c r="F14112" t="s">
        <v>848</v>
      </c>
      <c r="G14112" t="s">
        <v>849</v>
      </c>
      <c r="H14112" t="s">
        <v>942</v>
      </c>
      <c r="I14112">
        <v>811</v>
      </c>
      <c r="J14112" t="s">
        <v>943</v>
      </c>
      <c r="K14112" t="s">
        <v>1181</v>
      </c>
      <c r="L14112" t="s">
        <v>244</v>
      </c>
      <c r="M14112">
        <v>0</v>
      </c>
      <c r="N14112">
        <v>156701</v>
      </c>
      <c r="O14112">
        <v>0</v>
      </c>
      <c r="P14112">
        <v>534613</v>
      </c>
      <c r="Q14112">
        <v>691314</v>
      </c>
      <c r="R14112">
        <v>0</v>
      </c>
      <c r="S14112">
        <v>691314</v>
      </c>
      <c r="T14112">
        <v>0</v>
      </c>
      <c r="U14112">
        <v>0</v>
      </c>
      <c r="V14112">
        <v>691314</v>
      </c>
    </row>
    <row r="14113" spans="1:22" x14ac:dyDescent="0.3">
      <c r="A14113">
        <v>202122</v>
      </c>
      <c r="B14113" t="s">
        <v>820</v>
      </c>
      <c r="C14113" t="s">
        <v>821</v>
      </c>
      <c r="D14113" t="s">
        <v>822</v>
      </c>
      <c r="E14113" t="s">
        <v>823</v>
      </c>
      <c r="F14113" t="s">
        <v>848</v>
      </c>
      <c r="G14113" t="s">
        <v>849</v>
      </c>
      <c r="H14113" t="s">
        <v>1032</v>
      </c>
      <c r="I14113">
        <v>812</v>
      </c>
      <c r="J14113" t="s">
        <v>1033</v>
      </c>
      <c r="K14113" t="s">
        <v>1181</v>
      </c>
      <c r="L14113" t="s">
        <v>244</v>
      </c>
      <c r="M14113">
        <v>1142455</v>
      </c>
      <c r="N14113">
        <v>0</v>
      </c>
      <c r="O14113">
        <v>0</v>
      </c>
      <c r="P14113">
        <v>27500</v>
      </c>
      <c r="Q14113">
        <v>1169955</v>
      </c>
      <c r="R14113">
        <v>0</v>
      </c>
      <c r="S14113">
        <v>1169955</v>
      </c>
      <c r="T14113">
        <v>0</v>
      </c>
      <c r="U14113">
        <v>0</v>
      </c>
      <c r="V14113">
        <v>1169955</v>
      </c>
    </row>
    <row r="14114" spans="1:22" x14ac:dyDescent="0.3">
      <c r="A14114">
        <v>202122</v>
      </c>
      <c r="B14114" t="s">
        <v>820</v>
      </c>
      <c r="C14114" t="s">
        <v>821</v>
      </c>
      <c r="D14114" t="s">
        <v>822</v>
      </c>
      <c r="E14114" t="s">
        <v>823</v>
      </c>
      <c r="F14114" t="s">
        <v>848</v>
      </c>
      <c r="G14114" t="s">
        <v>849</v>
      </c>
      <c r="H14114" t="s">
        <v>1034</v>
      </c>
      <c r="I14114">
        <v>813</v>
      </c>
      <c r="J14114" t="s">
        <v>1035</v>
      </c>
      <c r="K14114" t="s">
        <v>1181</v>
      </c>
      <c r="L14114" t="s">
        <v>244</v>
      </c>
      <c r="M14114">
        <v>947039</v>
      </c>
      <c r="N14114">
        <v>64058</v>
      </c>
      <c r="O14114">
        <v>0</v>
      </c>
      <c r="P14114">
        <v>0</v>
      </c>
      <c r="Q14114">
        <v>1011097</v>
      </c>
      <c r="R14114">
        <v>0</v>
      </c>
      <c r="S14114">
        <v>1011097</v>
      </c>
      <c r="T14114">
        <v>0</v>
      </c>
      <c r="U14114">
        <v>0</v>
      </c>
      <c r="V14114">
        <v>1011097</v>
      </c>
    </row>
    <row r="14115" spans="1:22" x14ac:dyDescent="0.3">
      <c r="A14115">
        <v>202122</v>
      </c>
      <c r="B14115" t="s">
        <v>820</v>
      </c>
      <c r="C14115" t="s">
        <v>821</v>
      </c>
      <c r="D14115" t="s">
        <v>822</v>
      </c>
      <c r="E14115" t="s">
        <v>823</v>
      </c>
      <c r="F14115" t="s">
        <v>848</v>
      </c>
      <c r="G14115" t="s">
        <v>849</v>
      </c>
      <c r="H14115" t="s">
        <v>1042</v>
      </c>
      <c r="I14115">
        <v>815</v>
      </c>
      <c r="J14115" t="s">
        <v>1043</v>
      </c>
      <c r="K14115" t="s">
        <v>1181</v>
      </c>
      <c r="L14115" t="s">
        <v>244</v>
      </c>
      <c r="M14115">
        <v>462290</v>
      </c>
      <c r="N14115">
        <v>340635</v>
      </c>
      <c r="O14115">
        <v>1630181</v>
      </c>
      <c r="P14115">
        <v>0</v>
      </c>
      <c r="Q14115">
        <v>2433106</v>
      </c>
      <c r="R14115">
        <v>133245</v>
      </c>
      <c r="S14115">
        <v>2299861</v>
      </c>
      <c r="T14115">
        <v>0</v>
      </c>
      <c r="U14115">
        <v>0</v>
      </c>
      <c r="V14115">
        <v>2299861</v>
      </c>
    </row>
    <row r="14116" spans="1:22" x14ac:dyDescent="0.3">
      <c r="A14116">
        <v>202122</v>
      </c>
      <c r="B14116" t="s">
        <v>820</v>
      </c>
      <c r="C14116" t="s">
        <v>821</v>
      </c>
      <c r="D14116" t="s">
        <v>822</v>
      </c>
      <c r="E14116" t="s">
        <v>823</v>
      </c>
      <c r="F14116" t="s">
        <v>848</v>
      </c>
      <c r="G14116" t="s">
        <v>849</v>
      </c>
      <c r="H14116" t="s">
        <v>1168</v>
      </c>
      <c r="I14116">
        <v>816</v>
      </c>
      <c r="J14116" t="s">
        <v>1169</v>
      </c>
      <c r="K14116" t="s">
        <v>1181</v>
      </c>
      <c r="L14116" t="s">
        <v>244</v>
      </c>
      <c r="M14116">
        <v>1483060</v>
      </c>
      <c r="N14116">
        <v>0</v>
      </c>
      <c r="O14116">
        <v>0</v>
      </c>
      <c r="P14116">
        <v>0</v>
      </c>
      <c r="Q14116">
        <v>1483060</v>
      </c>
      <c r="R14116">
        <v>32581</v>
      </c>
      <c r="S14116">
        <v>1450479</v>
      </c>
      <c r="T14116">
        <v>0</v>
      </c>
      <c r="U14116">
        <v>0</v>
      </c>
      <c r="V14116">
        <v>1450479</v>
      </c>
    </row>
    <row r="14117" spans="1:22" x14ac:dyDescent="0.3">
      <c r="A14117">
        <v>202122</v>
      </c>
      <c r="B14117" t="s">
        <v>820</v>
      </c>
      <c r="C14117" t="s">
        <v>821</v>
      </c>
      <c r="D14117" t="s">
        <v>822</v>
      </c>
      <c r="E14117" t="s">
        <v>823</v>
      </c>
      <c r="F14117" t="s">
        <v>856</v>
      </c>
      <c r="G14117" t="s">
        <v>857</v>
      </c>
      <c r="H14117" t="s">
        <v>1014</v>
      </c>
      <c r="I14117">
        <v>821</v>
      </c>
      <c r="J14117" t="s">
        <v>1015</v>
      </c>
      <c r="K14117" t="s">
        <v>1181</v>
      </c>
      <c r="L14117" t="s">
        <v>244</v>
      </c>
      <c r="M14117">
        <v>1219026</v>
      </c>
      <c r="N14117">
        <v>67296</v>
      </c>
      <c r="O14117">
        <v>0</v>
      </c>
      <c r="P14117">
        <v>10</v>
      </c>
      <c r="Q14117">
        <v>1286332</v>
      </c>
      <c r="R14117">
        <v>445991</v>
      </c>
      <c r="S14117">
        <v>840341</v>
      </c>
      <c r="T14117">
        <v>0</v>
      </c>
      <c r="U14117">
        <v>0</v>
      </c>
      <c r="V14117">
        <v>840341</v>
      </c>
    </row>
    <row r="14118" spans="1:22" x14ac:dyDescent="0.3">
      <c r="A14118">
        <v>202122</v>
      </c>
      <c r="B14118" t="s">
        <v>820</v>
      </c>
      <c r="C14118" t="s">
        <v>821</v>
      </c>
      <c r="D14118" t="s">
        <v>822</v>
      </c>
      <c r="E14118" t="s">
        <v>823</v>
      </c>
      <c r="F14118" t="s">
        <v>856</v>
      </c>
      <c r="G14118" t="s">
        <v>857</v>
      </c>
      <c r="H14118" t="s">
        <v>858</v>
      </c>
      <c r="I14118">
        <v>822</v>
      </c>
      <c r="J14118" t="s">
        <v>859</v>
      </c>
      <c r="K14118" t="s">
        <v>1181</v>
      </c>
      <c r="L14118" t="s">
        <v>244</v>
      </c>
      <c r="M14118">
        <v>1927730</v>
      </c>
      <c r="N14118">
        <v>0</v>
      </c>
      <c r="O14118">
        <v>0</v>
      </c>
      <c r="P14118">
        <v>157500</v>
      </c>
      <c r="Q14118">
        <v>2085230</v>
      </c>
      <c r="R14118">
        <v>0</v>
      </c>
      <c r="S14118">
        <v>2085230</v>
      </c>
      <c r="T14118">
        <v>0</v>
      </c>
      <c r="U14118">
        <v>0</v>
      </c>
      <c r="V14118">
        <v>2085230</v>
      </c>
    </row>
    <row r="14119" spans="1:22" x14ac:dyDescent="0.3">
      <c r="A14119">
        <v>202122</v>
      </c>
      <c r="B14119" t="s">
        <v>820</v>
      </c>
      <c r="C14119" t="s">
        <v>821</v>
      </c>
      <c r="D14119" t="s">
        <v>822</v>
      </c>
      <c r="E14119" t="s">
        <v>823</v>
      </c>
      <c r="F14119" t="s">
        <v>856</v>
      </c>
      <c r="G14119" t="s">
        <v>857</v>
      </c>
      <c r="H14119" t="s">
        <v>902</v>
      </c>
      <c r="I14119">
        <v>823</v>
      </c>
      <c r="J14119" t="s">
        <v>903</v>
      </c>
      <c r="K14119" t="s">
        <v>1181</v>
      </c>
      <c r="L14119" t="s">
        <v>244</v>
      </c>
      <c r="M14119">
        <v>560864</v>
      </c>
      <c r="N14119">
        <v>682804</v>
      </c>
      <c r="O14119">
        <v>0</v>
      </c>
      <c r="P14119">
        <v>0</v>
      </c>
      <c r="Q14119">
        <v>1243668</v>
      </c>
      <c r="R14119">
        <v>80163</v>
      </c>
      <c r="S14119">
        <v>1163505</v>
      </c>
      <c r="T14119">
        <v>0</v>
      </c>
      <c r="U14119">
        <v>0</v>
      </c>
      <c r="V14119">
        <v>1163505</v>
      </c>
    </row>
    <row r="14120" spans="1:22" x14ac:dyDescent="0.3">
      <c r="A14120">
        <v>202122</v>
      </c>
      <c r="B14120" t="s">
        <v>820</v>
      </c>
      <c r="C14120" t="s">
        <v>821</v>
      </c>
      <c r="D14120" t="s">
        <v>822</v>
      </c>
      <c r="E14120" t="s">
        <v>823</v>
      </c>
      <c r="F14120" t="s">
        <v>876</v>
      </c>
      <c r="G14120" t="s">
        <v>877</v>
      </c>
      <c r="H14120" t="s">
        <v>890</v>
      </c>
      <c r="I14120">
        <v>825</v>
      </c>
      <c r="J14120" t="s">
        <v>891</v>
      </c>
      <c r="K14120" t="s">
        <v>1181</v>
      </c>
      <c r="L14120" t="s">
        <v>244</v>
      </c>
      <c r="M14120">
        <v>0</v>
      </c>
      <c r="N14120">
        <v>0</v>
      </c>
      <c r="O14120">
        <v>5874088</v>
      </c>
      <c r="P14120">
        <v>0</v>
      </c>
      <c r="Q14120">
        <v>5874088</v>
      </c>
      <c r="R14120">
        <v>2871574</v>
      </c>
      <c r="S14120">
        <v>3002514</v>
      </c>
      <c r="T14120">
        <v>0</v>
      </c>
      <c r="U14120">
        <v>0</v>
      </c>
      <c r="V14120">
        <v>3002514</v>
      </c>
    </row>
    <row r="14121" spans="1:22" x14ac:dyDescent="0.3">
      <c r="A14121">
        <v>202122</v>
      </c>
      <c r="B14121" t="s">
        <v>820</v>
      </c>
      <c r="C14121" t="s">
        <v>821</v>
      </c>
      <c r="D14121" t="s">
        <v>822</v>
      </c>
      <c r="E14121" t="s">
        <v>823</v>
      </c>
      <c r="F14121" t="s">
        <v>876</v>
      </c>
      <c r="G14121" t="s">
        <v>877</v>
      </c>
      <c r="H14121" t="s">
        <v>1024</v>
      </c>
      <c r="I14121">
        <v>826</v>
      </c>
      <c r="J14121" t="s">
        <v>1025</v>
      </c>
      <c r="K14121" t="s">
        <v>1181</v>
      </c>
      <c r="L14121" t="s">
        <v>244</v>
      </c>
      <c r="M14121">
        <v>764408</v>
      </c>
      <c r="N14121">
        <v>0</v>
      </c>
      <c r="O14121">
        <v>0</v>
      </c>
      <c r="P14121">
        <v>0</v>
      </c>
      <c r="Q14121">
        <v>764408</v>
      </c>
      <c r="R14121">
        <v>45</v>
      </c>
      <c r="S14121">
        <v>764363</v>
      </c>
      <c r="T14121">
        <v>0</v>
      </c>
      <c r="U14121">
        <v>0</v>
      </c>
      <c r="V14121">
        <v>764363</v>
      </c>
    </row>
    <row r="14122" spans="1:22" x14ac:dyDescent="0.3">
      <c r="A14122">
        <v>202122</v>
      </c>
      <c r="B14122" t="s">
        <v>820</v>
      </c>
      <c r="C14122" t="s">
        <v>821</v>
      </c>
      <c r="D14122" t="s">
        <v>822</v>
      </c>
      <c r="E14122" t="s">
        <v>823</v>
      </c>
      <c r="F14122" t="s">
        <v>926</v>
      </c>
      <c r="G14122" t="s">
        <v>927</v>
      </c>
      <c r="H14122" t="s">
        <v>930</v>
      </c>
      <c r="I14122">
        <v>830</v>
      </c>
      <c r="J14122" t="s">
        <v>931</v>
      </c>
      <c r="K14122" t="s">
        <v>1181</v>
      </c>
      <c r="L14122" t="s">
        <v>244</v>
      </c>
      <c r="M14122">
        <v>2435829</v>
      </c>
      <c r="N14122">
        <v>0</v>
      </c>
      <c r="O14122">
        <v>0</v>
      </c>
      <c r="P14122">
        <v>0</v>
      </c>
      <c r="Q14122">
        <v>2435829</v>
      </c>
      <c r="R14122">
        <v>45267</v>
      </c>
      <c r="S14122">
        <v>2390562</v>
      </c>
      <c r="T14122">
        <v>0</v>
      </c>
      <c r="U14122">
        <v>0</v>
      </c>
      <c r="V14122">
        <v>2390562</v>
      </c>
    </row>
    <row r="14123" spans="1:22" x14ac:dyDescent="0.3">
      <c r="A14123">
        <v>202122</v>
      </c>
      <c r="B14123" t="s">
        <v>820</v>
      </c>
      <c r="C14123" t="s">
        <v>821</v>
      </c>
      <c r="D14123" t="s">
        <v>822</v>
      </c>
      <c r="E14123" t="s">
        <v>823</v>
      </c>
      <c r="F14123" t="s">
        <v>926</v>
      </c>
      <c r="G14123" t="s">
        <v>927</v>
      </c>
      <c r="H14123" t="s">
        <v>928</v>
      </c>
      <c r="I14123">
        <v>831</v>
      </c>
      <c r="J14123" t="s">
        <v>929</v>
      </c>
      <c r="K14123" t="s">
        <v>1181</v>
      </c>
      <c r="L14123" t="s">
        <v>244</v>
      </c>
      <c r="M14123">
        <v>245605</v>
      </c>
      <c r="N14123">
        <v>169940</v>
      </c>
      <c r="O14123">
        <v>0</v>
      </c>
      <c r="P14123">
        <v>0</v>
      </c>
      <c r="Q14123">
        <v>415545</v>
      </c>
      <c r="R14123">
        <v>20800</v>
      </c>
      <c r="S14123">
        <v>394745</v>
      </c>
      <c r="T14123">
        <v>0</v>
      </c>
      <c r="U14123">
        <v>0</v>
      </c>
      <c r="V14123">
        <v>394745</v>
      </c>
    </row>
    <row r="14124" spans="1:22" x14ac:dyDescent="0.3">
      <c r="A14124">
        <v>202122</v>
      </c>
      <c r="B14124" t="s">
        <v>820</v>
      </c>
      <c r="C14124" t="s">
        <v>821</v>
      </c>
      <c r="D14124" t="s">
        <v>822</v>
      </c>
      <c r="E14124" t="s">
        <v>823</v>
      </c>
      <c r="F14124" t="s">
        <v>852</v>
      </c>
      <c r="G14124" t="s">
        <v>853</v>
      </c>
      <c r="H14124" t="s">
        <v>936</v>
      </c>
      <c r="I14124">
        <v>838</v>
      </c>
      <c r="J14124" t="s">
        <v>937</v>
      </c>
      <c r="K14124" t="s">
        <v>1181</v>
      </c>
      <c r="L14124" t="s">
        <v>244</v>
      </c>
      <c r="M14124">
        <v>388018</v>
      </c>
      <c r="N14124">
        <v>623208</v>
      </c>
      <c r="O14124">
        <v>0</v>
      </c>
      <c r="P14124">
        <v>0</v>
      </c>
      <c r="Q14124">
        <v>1011225</v>
      </c>
      <c r="R14124">
        <v>12757</v>
      </c>
      <c r="S14124">
        <v>998469</v>
      </c>
      <c r="T14124">
        <v>0</v>
      </c>
      <c r="U14124">
        <v>0</v>
      </c>
      <c r="V14124">
        <v>998469</v>
      </c>
    </row>
    <row r="14125" spans="1:22" x14ac:dyDescent="0.3">
      <c r="A14125">
        <v>202122</v>
      </c>
      <c r="B14125" t="s">
        <v>820</v>
      </c>
      <c r="C14125" t="s">
        <v>821</v>
      </c>
      <c r="D14125" t="s">
        <v>822</v>
      </c>
      <c r="E14125" t="s">
        <v>823</v>
      </c>
      <c r="F14125" t="s">
        <v>852</v>
      </c>
      <c r="G14125" t="s">
        <v>853</v>
      </c>
      <c r="H14125" t="s">
        <v>874</v>
      </c>
      <c r="I14125">
        <v>839</v>
      </c>
      <c r="J14125" t="s">
        <v>875</v>
      </c>
      <c r="K14125" t="s">
        <v>1181</v>
      </c>
      <c r="L14125" t="s">
        <v>244</v>
      </c>
      <c r="M14125">
        <v>1065116</v>
      </c>
      <c r="N14125">
        <v>0</v>
      </c>
      <c r="O14125">
        <v>0</v>
      </c>
      <c r="P14125">
        <v>0</v>
      </c>
      <c r="Q14125">
        <v>1065116</v>
      </c>
      <c r="R14125">
        <v>129858</v>
      </c>
      <c r="S14125">
        <v>935258</v>
      </c>
      <c r="T14125">
        <v>0</v>
      </c>
      <c r="U14125">
        <v>0</v>
      </c>
      <c r="V14125">
        <v>935258</v>
      </c>
    </row>
    <row r="14126" spans="1:22" x14ac:dyDescent="0.3">
      <c r="A14126">
        <v>202122</v>
      </c>
      <c r="B14126" t="s">
        <v>820</v>
      </c>
      <c r="C14126" t="s">
        <v>821</v>
      </c>
      <c r="D14126" t="s">
        <v>822</v>
      </c>
      <c r="E14126" t="s">
        <v>823</v>
      </c>
      <c r="F14126" t="s">
        <v>912</v>
      </c>
      <c r="G14126" t="s">
        <v>913</v>
      </c>
      <c r="H14126" t="s">
        <v>914</v>
      </c>
      <c r="I14126">
        <v>840</v>
      </c>
      <c r="J14126" t="s">
        <v>915</v>
      </c>
      <c r="K14126" t="s">
        <v>1181</v>
      </c>
      <c r="L14126" t="s">
        <v>244</v>
      </c>
      <c r="M14126">
        <v>1385730</v>
      </c>
      <c r="N14126">
        <v>775578</v>
      </c>
      <c r="O14126">
        <v>624</v>
      </c>
      <c r="P14126">
        <v>357315</v>
      </c>
      <c r="Q14126">
        <v>2519247</v>
      </c>
      <c r="R14126">
        <v>680958</v>
      </c>
      <c r="S14126">
        <v>1838289</v>
      </c>
      <c r="T14126">
        <v>5977</v>
      </c>
      <c r="U14126">
        <v>0</v>
      </c>
      <c r="V14126">
        <v>1832312</v>
      </c>
    </row>
    <row r="14127" spans="1:22" x14ac:dyDescent="0.3">
      <c r="A14127">
        <v>202122</v>
      </c>
      <c r="B14127" t="s">
        <v>820</v>
      </c>
      <c r="C14127" t="s">
        <v>821</v>
      </c>
      <c r="D14127" t="s">
        <v>822</v>
      </c>
      <c r="E14127" t="s">
        <v>823</v>
      </c>
      <c r="F14127" t="s">
        <v>912</v>
      </c>
      <c r="G14127" t="s">
        <v>913</v>
      </c>
      <c r="H14127" t="s">
        <v>924</v>
      </c>
      <c r="I14127">
        <v>841</v>
      </c>
      <c r="J14127" t="s">
        <v>925</v>
      </c>
      <c r="K14127" t="s">
        <v>1181</v>
      </c>
      <c r="L14127" t="s">
        <v>244</v>
      </c>
      <c r="M14127">
        <v>611740</v>
      </c>
      <c r="N14127">
        <v>0</v>
      </c>
      <c r="O14127">
        <v>0</v>
      </c>
      <c r="P14127">
        <v>0</v>
      </c>
      <c r="Q14127">
        <v>611740</v>
      </c>
      <c r="R14127">
        <v>94580</v>
      </c>
      <c r="S14127">
        <v>517160</v>
      </c>
      <c r="T14127">
        <v>0</v>
      </c>
      <c r="U14127">
        <v>0</v>
      </c>
      <c r="V14127">
        <v>517160</v>
      </c>
    </row>
    <row r="14128" spans="1:22" x14ac:dyDescent="0.3">
      <c r="A14128">
        <v>202122</v>
      </c>
      <c r="B14128" t="s">
        <v>820</v>
      </c>
      <c r="C14128" t="s">
        <v>821</v>
      </c>
      <c r="D14128" t="s">
        <v>822</v>
      </c>
      <c r="E14128" t="s">
        <v>823</v>
      </c>
      <c r="F14128" t="s">
        <v>876</v>
      </c>
      <c r="G14128" t="s">
        <v>877</v>
      </c>
      <c r="H14128" t="s">
        <v>944</v>
      </c>
      <c r="I14128">
        <v>845</v>
      </c>
      <c r="J14128" t="s">
        <v>945</v>
      </c>
      <c r="K14128" t="s">
        <v>1181</v>
      </c>
      <c r="L14128" t="s">
        <v>244</v>
      </c>
      <c r="M14128">
        <v>1637702</v>
      </c>
      <c r="N14128">
        <v>490177</v>
      </c>
      <c r="O14128">
        <v>0</v>
      </c>
      <c r="P14128">
        <v>0</v>
      </c>
      <c r="Q14128">
        <v>2127879</v>
      </c>
      <c r="R14128">
        <v>53667</v>
      </c>
      <c r="S14128">
        <v>2074212</v>
      </c>
      <c r="T14128">
        <v>0</v>
      </c>
      <c r="U14128">
        <v>0</v>
      </c>
      <c r="V14128">
        <v>2074212</v>
      </c>
    </row>
    <row r="14129" spans="1:22" x14ac:dyDescent="0.3">
      <c r="A14129">
        <v>202122</v>
      </c>
      <c r="B14129" t="s">
        <v>820</v>
      </c>
      <c r="C14129" t="s">
        <v>821</v>
      </c>
      <c r="D14129" t="s">
        <v>822</v>
      </c>
      <c r="E14129" t="s">
        <v>823</v>
      </c>
      <c r="F14129" t="s">
        <v>876</v>
      </c>
      <c r="G14129" t="s">
        <v>877</v>
      </c>
      <c r="H14129" t="s">
        <v>884</v>
      </c>
      <c r="I14129">
        <v>846</v>
      </c>
      <c r="J14129" t="s">
        <v>885</v>
      </c>
      <c r="K14129" t="s">
        <v>1181</v>
      </c>
      <c r="L14129" t="s">
        <v>244</v>
      </c>
      <c r="M14129">
        <v>1084594</v>
      </c>
      <c r="N14129">
        <v>0</v>
      </c>
      <c r="O14129">
        <v>0</v>
      </c>
      <c r="P14129">
        <v>475879</v>
      </c>
      <c r="Q14129">
        <v>1560473</v>
      </c>
      <c r="R14129">
        <v>45613</v>
      </c>
      <c r="S14129">
        <v>1514860</v>
      </c>
      <c r="T14129">
        <v>0</v>
      </c>
      <c r="U14129">
        <v>0</v>
      </c>
      <c r="V14129">
        <v>1514860</v>
      </c>
    </row>
    <row r="14130" spans="1:22" x14ac:dyDescent="0.3">
      <c r="A14130">
        <v>202122</v>
      </c>
      <c r="B14130" t="s">
        <v>820</v>
      </c>
      <c r="C14130" t="s">
        <v>821</v>
      </c>
      <c r="D14130" t="s">
        <v>822</v>
      </c>
      <c r="E14130" t="s">
        <v>823</v>
      </c>
      <c r="F14130" t="s">
        <v>876</v>
      </c>
      <c r="G14130" t="s">
        <v>877</v>
      </c>
      <c r="H14130" t="s">
        <v>962</v>
      </c>
      <c r="I14130">
        <v>850</v>
      </c>
      <c r="J14130" t="s">
        <v>963</v>
      </c>
      <c r="K14130" t="s">
        <v>1181</v>
      </c>
      <c r="L14130" t="s">
        <v>244</v>
      </c>
      <c r="M14130">
        <v>1017297</v>
      </c>
      <c r="N14130">
        <v>648382</v>
      </c>
      <c r="O14130">
        <v>86119</v>
      </c>
      <c r="P14130">
        <v>573032</v>
      </c>
      <c r="Q14130">
        <v>2324830</v>
      </c>
      <c r="R14130">
        <v>141268</v>
      </c>
      <c r="S14130">
        <v>2183562</v>
      </c>
      <c r="T14130">
        <v>0</v>
      </c>
      <c r="U14130">
        <v>0</v>
      </c>
      <c r="V14130">
        <v>2183562</v>
      </c>
    </row>
    <row r="14131" spans="1:22" x14ac:dyDescent="0.3">
      <c r="A14131">
        <v>202122</v>
      </c>
      <c r="B14131" t="s">
        <v>820</v>
      </c>
      <c r="C14131" t="s">
        <v>821</v>
      </c>
      <c r="D14131" t="s">
        <v>822</v>
      </c>
      <c r="E14131" t="s">
        <v>823</v>
      </c>
      <c r="F14131" t="s">
        <v>876</v>
      </c>
      <c r="G14131" t="s">
        <v>877</v>
      </c>
      <c r="H14131" t="s">
        <v>1058</v>
      </c>
      <c r="I14131">
        <v>851</v>
      </c>
      <c r="J14131" t="s">
        <v>1059</v>
      </c>
      <c r="K14131" t="s">
        <v>1181</v>
      </c>
      <c r="L14131" t="s">
        <v>244</v>
      </c>
      <c r="M14131">
        <v>456176</v>
      </c>
      <c r="N14131">
        <v>448503</v>
      </c>
      <c r="O14131">
        <v>0</v>
      </c>
      <c r="P14131">
        <v>0</v>
      </c>
      <c r="Q14131">
        <v>904679</v>
      </c>
      <c r="R14131">
        <v>47620</v>
      </c>
      <c r="S14131">
        <v>857059</v>
      </c>
      <c r="T14131">
        <v>3576</v>
      </c>
      <c r="U14131">
        <v>0</v>
      </c>
      <c r="V14131">
        <v>853483</v>
      </c>
    </row>
    <row r="14132" spans="1:22" x14ac:dyDescent="0.3">
      <c r="A14132">
        <v>202122</v>
      </c>
      <c r="B14132" t="s">
        <v>820</v>
      </c>
      <c r="C14132" t="s">
        <v>821</v>
      </c>
      <c r="D14132" t="s">
        <v>822</v>
      </c>
      <c r="E14132" t="s">
        <v>823</v>
      </c>
      <c r="F14132" t="s">
        <v>876</v>
      </c>
      <c r="G14132" t="s">
        <v>877</v>
      </c>
      <c r="H14132" t="s">
        <v>1094</v>
      </c>
      <c r="I14132">
        <v>852</v>
      </c>
      <c r="J14132" t="s">
        <v>1095</v>
      </c>
      <c r="K14132" t="s">
        <v>1181</v>
      </c>
      <c r="L14132" t="s">
        <v>244</v>
      </c>
      <c r="M14132">
        <v>0</v>
      </c>
      <c r="N14132">
        <v>1211755</v>
      </c>
      <c r="O14132">
        <v>0</v>
      </c>
      <c r="P14132">
        <v>0</v>
      </c>
      <c r="Q14132">
        <v>1211755</v>
      </c>
      <c r="R14132">
        <v>198343</v>
      </c>
      <c r="S14132">
        <v>1013412</v>
      </c>
      <c r="T14132">
        <v>0</v>
      </c>
      <c r="U14132">
        <v>0</v>
      </c>
      <c r="V14132">
        <v>1013412</v>
      </c>
    </row>
    <row r="14133" spans="1:22" x14ac:dyDescent="0.3">
      <c r="A14133">
        <v>202122</v>
      </c>
      <c r="B14133" t="s">
        <v>820</v>
      </c>
      <c r="C14133" t="s">
        <v>821</v>
      </c>
      <c r="D14133" t="s">
        <v>822</v>
      </c>
      <c r="E14133" t="s">
        <v>823</v>
      </c>
      <c r="F14133" t="s">
        <v>926</v>
      </c>
      <c r="G14133" t="s">
        <v>927</v>
      </c>
      <c r="H14133" t="s">
        <v>1006</v>
      </c>
      <c r="I14133">
        <v>855</v>
      </c>
      <c r="J14133" t="s">
        <v>1007</v>
      </c>
      <c r="K14133" t="s">
        <v>1181</v>
      </c>
      <c r="L14133" t="s">
        <v>244</v>
      </c>
      <c r="M14133">
        <v>1256726</v>
      </c>
      <c r="N14133">
        <v>0</v>
      </c>
      <c r="O14133">
        <v>0</v>
      </c>
      <c r="P14133">
        <v>0</v>
      </c>
      <c r="Q14133">
        <v>1256726</v>
      </c>
      <c r="R14133">
        <v>0</v>
      </c>
      <c r="S14133">
        <v>1256726</v>
      </c>
      <c r="T14133">
        <v>0</v>
      </c>
      <c r="U14133">
        <v>0</v>
      </c>
      <c r="V14133">
        <v>1256726</v>
      </c>
    </row>
    <row r="14134" spans="1:22" x14ac:dyDescent="0.3">
      <c r="A14134">
        <v>202122</v>
      </c>
      <c r="B14134" t="s">
        <v>820</v>
      </c>
      <c r="C14134" t="s">
        <v>821</v>
      </c>
      <c r="D14134" t="s">
        <v>822</v>
      </c>
      <c r="E14134" t="s">
        <v>823</v>
      </c>
      <c r="F14134" t="s">
        <v>926</v>
      </c>
      <c r="G14134" t="s">
        <v>927</v>
      </c>
      <c r="H14134" t="s">
        <v>1004</v>
      </c>
      <c r="I14134">
        <v>856</v>
      </c>
      <c r="J14134" t="s">
        <v>1005</v>
      </c>
      <c r="K14134" t="s">
        <v>1181</v>
      </c>
      <c r="L14134" t="s">
        <v>244</v>
      </c>
      <c r="M14134">
        <v>1093310</v>
      </c>
      <c r="N14134">
        <v>0</v>
      </c>
      <c r="O14134">
        <v>0</v>
      </c>
      <c r="P14134">
        <v>0</v>
      </c>
      <c r="Q14134">
        <v>1093310</v>
      </c>
      <c r="R14134">
        <v>2150</v>
      </c>
      <c r="S14134">
        <v>1091160</v>
      </c>
      <c r="T14134">
        <v>0</v>
      </c>
      <c r="U14134">
        <v>0</v>
      </c>
      <c r="V14134">
        <v>1091160</v>
      </c>
    </row>
    <row r="14135" spans="1:22" x14ac:dyDescent="0.3">
      <c r="A14135">
        <v>202122</v>
      </c>
      <c r="B14135" t="s">
        <v>820</v>
      </c>
      <c r="C14135" t="s">
        <v>821</v>
      </c>
      <c r="D14135" t="s">
        <v>822</v>
      </c>
      <c r="E14135" t="s">
        <v>823</v>
      </c>
      <c r="F14135" t="s">
        <v>926</v>
      </c>
      <c r="G14135" t="s">
        <v>927</v>
      </c>
      <c r="H14135" t="s">
        <v>1072</v>
      </c>
      <c r="I14135">
        <v>857</v>
      </c>
      <c r="J14135" t="s">
        <v>1073</v>
      </c>
      <c r="K14135" t="s">
        <v>1181</v>
      </c>
      <c r="L14135" t="s">
        <v>244</v>
      </c>
      <c r="M14135">
        <v>207088</v>
      </c>
      <c r="N14135">
        <v>27528</v>
      </c>
      <c r="O14135">
        <v>12683</v>
      </c>
      <c r="P14135">
        <v>0</v>
      </c>
      <c r="Q14135">
        <v>247299</v>
      </c>
      <c r="R14135">
        <v>5689</v>
      </c>
      <c r="S14135">
        <v>241610</v>
      </c>
      <c r="T14135">
        <v>0</v>
      </c>
      <c r="U14135">
        <v>0</v>
      </c>
      <c r="V14135">
        <v>241610</v>
      </c>
    </row>
    <row r="14136" spans="1:22" x14ac:dyDescent="0.3">
      <c r="A14136">
        <v>202122</v>
      </c>
      <c r="B14136" t="s">
        <v>820</v>
      </c>
      <c r="C14136" t="s">
        <v>821</v>
      </c>
      <c r="D14136" t="s">
        <v>822</v>
      </c>
      <c r="E14136" t="s">
        <v>823</v>
      </c>
      <c r="F14136" t="s">
        <v>862</v>
      </c>
      <c r="G14136" t="s">
        <v>863</v>
      </c>
      <c r="H14136" t="s">
        <v>1102</v>
      </c>
      <c r="I14136">
        <v>860</v>
      </c>
      <c r="J14136" t="s">
        <v>1103</v>
      </c>
      <c r="K14136" t="s">
        <v>1181</v>
      </c>
      <c r="L14136" t="s">
        <v>244</v>
      </c>
      <c r="M14136">
        <v>3027937</v>
      </c>
      <c r="N14136">
        <v>0</v>
      </c>
      <c r="O14136">
        <v>0</v>
      </c>
      <c r="P14136">
        <v>0</v>
      </c>
      <c r="Q14136">
        <v>3027937</v>
      </c>
      <c r="R14136">
        <v>411775</v>
      </c>
      <c r="S14136">
        <v>2616162</v>
      </c>
      <c r="T14136">
        <v>363549</v>
      </c>
      <c r="U14136">
        <v>0</v>
      </c>
      <c r="V14136">
        <v>2252613</v>
      </c>
    </row>
    <row r="14137" spans="1:22" x14ac:dyDescent="0.3">
      <c r="A14137">
        <v>202122</v>
      </c>
      <c r="B14137" t="s">
        <v>820</v>
      </c>
      <c r="C14137" t="s">
        <v>821</v>
      </c>
      <c r="D14137" t="s">
        <v>822</v>
      </c>
      <c r="E14137" t="s">
        <v>823</v>
      </c>
      <c r="F14137" t="s">
        <v>862</v>
      </c>
      <c r="G14137" t="s">
        <v>863</v>
      </c>
      <c r="H14137" t="s">
        <v>1108</v>
      </c>
      <c r="I14137">
        <v>861</v>
      </c>
      <c r="J14137" t="s">
        <v>1109</v>
      </c>
      <c r="K14137" t="s">
        <v>1181</v>
      </c>
      <c r="L14137" t="s">
        <v>244</v>
      </c>
      <c r="M14137">
        <v>530000</v>
      </c>
      <c r="N14137">
        <v>0</v>
      </c>
      <c r="O14137">
        <v>0</v>
      </c>
      <c r="P14137">
        <v>0</v>
      </c>
      <c r="Q14137">
        <v>530000</v>
      </c>
      <c r="R14137">
        <v>110000</v>
      </c>
      <c r="S14137">
        <v>420000</v>
      </c>
      <c r="T14137">
        <v>0</v>
      </c>
      <c r="U14137">
        <v>0</v>
      </c>
      <c r="V14137">
        <v>420000</v>
      </c>
    </row>
    <row r="14138" spans="1:22" x14ac:dyDescent="0.3">
      <c r="A14138">
        <v>202122</v>
      </c>
      <c r="B14138" t="s">
        <v>820</v>
      </c>
      <c r="C14138" t="s">
        <v>821</v>
      </c>
      <c r="D14138" t="s">
        <v>822</v>
      </c>
      <c r="E14138" t="s">
        <v>823</v>
      </c>
      <c r="F14138" t="s">
        <v>852</v>
      </c>
      <c r="G14138" t="s">
        <v>853</v>
      </c>
      <c r="H14138" t="s">
        <v>1156</v>
      </c>
      <c r="I14138">
        <v>865</v>
      </c>
      <c r="J14138" t="s">
        <v>1157</v>
      </c>
      <c r="K14138" t="s">
        <v>1181</v>
      </c>
      <c r="L14138" t="s">
        <v>244</v>
      </c>
      <c r="M14138">
        <v>2211218</v>
      </c>
      <c r="N14138">
        <v>0</v>
      </c>
      <c r="O14138">
        <v>0</v>
      </c>
      <c r="P14138">
        <v>0</v>
      </c>
      <c r="Q14138">
        <v>2211218</v>
      </c>
      <c r="R14138">
        <v>298683</v>
      </c>
      <c r="S14138">
        <v>1912535</v>
      </c>
      <c r="T14138">
        <v>0</v>
      </c>
      <c r="U14138">
        <v>0</v>
      </c>
      <c r="V14138">
        <v>1912535</v>
      </c>
    </row>
    <row r="14139" spans="1:22" x14ac:dyDescent="0.3">
      <c r="A14139">
        <v>202122</v>
      </c>
      <c r="B14139" t="s">
        <v>820</v>
      </c>
      <c r="C14139" t="s">
        <v>821</v>
      </c>
      <c r="D14139" t="s">
        <v>822</v>
      </c>
      <c r="E14139" t="s">
        <v>823</v>
      </c>
      <c r="F14139" t="s">
        <v>852</v>
      </c>
      <c r="G14139" t="s">
        <v>853</v>
      </c>
      <c r="H14139" t="s">
        <v>1118</v>
      </c>
      <c r="I14139">
        <v>866</v>
      </c>
      <c r="J14139" t="s">
        <v>1119</v>
      </c>
      <c r="K14139" t="s">
        <v>1181</v>
      </c>
      <c r="L14139" t="s">
        <v>244</v>
      </c>
      <c r="M14139">
        <v>493072</v>
      </c>
      <c r="N14139">
        <v>369399</v>
      </c>
      <c r="O14139">
        <v>0</v>
      </c>
      <c r="P14139">
        <v>0</v>
      </c>
      <c r="Q14139">
        <v>862471</v>
      </c>
      <c r="R14139">
        <v>45984</v>
      </c>
      <c r="S14139">
        <v>816487</v>
      </c>
      <c r="T14139">
        <v>0</v>
      </c>
      <c r="U14139">
        <v>0</v>
      </c>
      <c r="V14139">
        <v>816487</v>
      </c>
    </row>
    <row r="14140" spans="1:22" x14ac:dyDescent="0.3">
      <c r="A14140">
        <v>202122</v>
      </c>
      <c r="B14140" t="s">
        <v>820</v>
      </c>
      <c r="C14140" t="s">
        <v>821</v>
      </c>
      <c r="D14140" t="s">
        <v>822</v>
      </c>
      <c r="E14140" t="s">
        <v>823</v>
      </c>
      <c r="F14140" t="s">
        <v>876</v>
      </c>
      <c r="G14140" t="s">
        <v>877</v>
      </c>
      <c r="H14140" t="s">
        <v>878</v>
      </c>
      <c r="I14140">
        <v>867</v>
      </c>
      <c r="J14140" t="s">
        <v>879</v>
      </c>
      <c r="K14140" t="s">
        <v>1181</v>
      </c>
      <c r="L14140" t="s">
        <v>244</v>
      </c>
      <c r="M14140">
        <v>451526</v>
      </c>
      <c r="N14140">
        <v>9400</v>
      </c>
      <c r="O14140">
        <v>0</v>
      </c>
      <c r="P14140">
        <v>143309</v>
      </c>
      <c r="Q14140">
        <v>604236</v>
      </c>
      <c r="R14140">
        <v>4370</v>
      </c>
      <c r="S14140">
        <v>599866</v>
      </c>
      <c r="T14140">
        <v>0</v>
      </c>
      <c r="U14140">
        <v>0</v>
      </c>
      <c r="V14140">
        <v>599866</v>
      </c>
    </row>
    <row r="14141" spans="1:22" x14ac:dyDescent="0.3">
      <c r="A14141">
        <v>202122</v>
      </c>
      <c r="B14141" t="s">
        <v>820</v>
      </c>
      <c r="C14141" t="s">
        <v>821</v>
      </c>
      <c r="D14141" t="s">
        <v>822</v>
      </c>
      <c r="E14141" t="s">
        <v>823</v>
      </c>
      <c r="F14141" t="s">
        <v>876</v>
      </c>
      <c r="G14141" t="s">
        <v>877</v>
      </c>
      <c r="H14141" t="s">
        <v>1158</v>
      </c>
      <c r="I14141">
        <v>868</v>
      </c>
      <c r="J14141" t="s">
        <v>1159</v>
      </c>
      <c r="K14141" t="s">
        <v>1181</v>
      </c>
      <c r="L14141" t="s">
        <v>244</v>
      </c>
      <c r="M14141">
        <v>600402</v>
      </c>
      <c r="N14141">
        <v>0</v>
      </c>
      <c r="O14141">
        <v>0</v>
      </c>
      <c r="P14141">
        <v>0</v>
      </c>
      <c r="Q14141">
        <v>600402</v>
      </c>
      <c r="R14141">
        <v>17565</v>
      </c>
      <c r="S14141">
        <v>582837</v>
      </c>
      <c r="T14141">
        <v>0</v>
      </c>
      <c r="U14141">
        <v>0</v>
      </c>
      <c r="V14141">
        <v>582837</v>
      </c>
    </row>
    <row r="14142" spans="1:22" x14ac:dyDescent="0.3">
      <c r="A14142">
        <v>202122</v>
      </c>
      <c r="B14142" t="s">
        <v>820</v>
      </c>
      <c r="C14142" t="s">
        <v>821</v>
      </c>
      <c r="D14142" t="s">
        <v>822</v>
      </c>
      <c r="E14142" t="s">
        <v>823</v>
      </c>
      <c r="F14142" t="s">
        <v>876</v>
      </c>
      <c r="G14142" t="s">
        <v>877</v>
      </c>
      <c r="H14142" t="s">
        <v>1144</v>
      </c>
      <c r="I14142">
        <v>869</v>
      </c>
      <c r="J14142" t="s">
        <v>1145</v>
      </c>
      <c r="K14142" t="s">
        <v>1181</v>
      </c>
      <c r="L14142" t="s">
        <v>244</v>
      </c>
      <c r="M14142">
        <v>649695</v>
      </c>
      <c r="N14142">
        <v>1492</v>
      </c>
      <c r="O14142">
        <v>0</v>
      </c>
      <c r="P14142">
        <v>53346</v>
      </c>
      <c r="Q14142">
        <v>704534</v>
      </c>
      <c r="R14142">
        <v>0</v>
      </c>
      <c r="S14142">
        <v>704534</v>
      </c>
      <c r="T14142">
        <v>0</v>
      </c>
      <c r="U14142">
        <v>0</v>
      </c>
      <c r="V14142">
        <v>704534</v>
      </c>
    </row>
    <row r="14143" spans="1:22" x14ac:dyDescent="0.3">
      <c r="A14143">
        <v>202122</v>
      </c>
      <c r="B14143" t="s">
        <v>820</v>
      </c>
      <c r="C14143" t="s">
        <v>821</v>
      </c>
      <c r="D14143" t="s">
        <v>822</v>
      </c>
      <c r="E14143" t="s">
        <v>823</v>
      </c>
      <c r="F14143" t="s">
        <v>876</v>
      </c>
      <c r="G14143" t="s">
        <v>877</v>
      </c>
      <c r="H14143" t="s">
        <v>1060</v>
      </c>
      <c r="I14143">
        <v>870</v>
      </c>
      <c r="J14143" t="s">
        <v>1061</v>
      </c>
      <c r="K14143" t="s">
        <v>1181</v>
      </c>
      <c r="L14143" t="s">
        <v>244</v>
      </c>
      <c r="M14143">
        <v>125120</v>
      </c>
      <c r="N14143">
        <v>83462</v>
      </c>
      <c r="O14143">
        <v>27344</v>
      </c>
      <c r="P14143">
        <v>0</v>
      </c>
      <c r="Q14143">
        <v>235926</v>
      </c>
      <c r="R14143">
        <v>40</v>
      </c>
      <c r="S14143">
        <v>235886</v>
      </c>
      <c r="T14143">
        <v>0</v>
      </c>
      <c r="U14143">
        <v>0</v>
      </c>
      <c r="V14143">
        <v>235886</v>
      </c>
    </row>
    <row r="14144" spans="1:22" x14ac:dyDescent="0.3">
      <c r="A14144">
        <v>202122</v>
      </c>
      <c r="B14144" t="s">
        <v>820</v>
      </c>
      <c r="C14144" t="s">
        <v>821</v>
      </c>
      <c r="D14144" t="s">
        <v>822</v>
      </c>
      <c r="E14144" t="s">
        <v>823</v>
      </c>
      <c r="F14144" t="s">
        <v>876</v>
      </c>
      <c r="G14144" t="s">
        <v>877</v>
      </c>
      <c r="H14144" t="s">
        <v>1084</v>
      </c>
      <c r="I14144">
        <v>871</v>
      </c>
      <c r="J14144" t="s">
        <v>1085</v>
      </c>
      <c r="K14144" t="s">
        <v>1181</v>
      </c>
      <c r="L14144" t="s">
        <v>244</v>
      </c>
      <c r="M14144">
        <v>882533</v>
      </c>
      <c r="N14144">
        <v>0</v>
      </c>
      <c r="O14144">
        <v>0</v>
      </c>
      <c r="P14144">
        <v>0</v>
      </c>
      <c r="Q14144">
        <v>882533</v>
      </c>
      <c r="R14144">
        <v>0</v>
      </c>
      <c r="S14144">
        <v>882533</v>
      </c>
      <c r="T14144">
        <v>0</v>
      </c>
      <c r="U14144">
        <v>0</v>
      </c>
      <c r="V14144">
        <v>882533</v>
      </c>
    </row>
    <row r="14145" spans="1:22" x14ac:dyDescent="0.3">
      <c r="A14145">
        <v>202122</v>
      </c>
      <c r="B14145" t="s">
        <v>820</v>
      </c>
      <c r="C14145" t="s">
        <v>821</v>
      </c>
      <c r="D14145" t="s">
        <v>822</v>
      </c>
      <c r="E14145" t="s">
        <v>823</v>
      </c>
      <c r="F14145" t="s">
        <v>876</v>
      </c>
      <c r="G14145" t="s">
        <v>877</v>
      </c>
      <c r="H14145" t="s">
        <v>1162</v>
      </c>
      <c r="I14145">
        <v>872</v>
      </c>
      <c r="J14145" t="s">
        <v>1163</v>
      </c>
      <c r="K14145" t="s">
        <v>1181</v>
      </c>
      <c r="L14145" t="s">
        <v>244</v>
      </c>
      <c r="M14145">
        <v>1070530</v>
      </c>
      <c r="N14145">
        <v>4407</v>
      </c>
      <c r="O14145">
        <v>0</v>
      </c>
      <c r="P14145">
        <v>0</v>
      </c>
      <c r="Q14145">
        <v>1074938</v>
      </c>
      <c r="R14145">
        <v>-158</v>
      </c>
      <c r="S14145">
        <v>1075096</v>
      </c>
      <c r="T14145">
        <v>0</v>
      </c>
      <c r="U14145">
        <v>0</v>
      </c>
      <c r="V14145">
        <v>1075096</v>
      </c>
    </row>
    <row r="14146" spans="1:22" x14ac:dyDescent="0.3">
      <c r="A14146">
        <v>202122</v>
      </c>
      <c r="B14146" t="s">
        <v>820</v>
      </c>
      <c r="C14146" t="s">
        <v>821</v>
      </c>
      <c r="D14146" t="s">
        <v>822</v>
      </c>
      <c r="E14146" t="s">
        <v>823</v>
      </c>
      <c r="F14146" t="s">
        <v>856</v>
      </c>
      <c r="G14146" t="s">
        <v>857</v>
      </c>
      <c r="H14146" t="s">
        <v>896</v>
      </c>
      <c r="I14146">
        <v>873</v>
      </c>
      <c r="J14146" t="s">
        <v>897</v>
      </c>
      <c r="K14146" t="s">
        <v>1181</v>
      </c>
      <c r="L14146" t="s">
        <v>244</v>
      </c>
      <c r="M14146">
        <v>5506622</v>
      </c>
      <c r="N14146">
        <v>0</v>
      </c>
      <c r="O14146">
        <v>0</v>
      </c>
      <c r="P14146">
        <v>0</v>
      </c>
      <c r="Q14146">
        <v>5506622</v>
      </c>
      <c r="R14146">
        <v>685173</v>
      </c>
      <c r="S14146">
        <v>4821449</v>
      </c>
      <c r="T14146">
        <v>0</v>
      </c>
      <c r="U14146">
        <v>0</v>
      </c>
      <c r="V14146">
        <v>4821449</v>
      </c>
    </row>
    <row r="14147" spans="1:22" x14ac:dyDescent="0.3">
      <c r="A14147">
        <v>202122</v>
      </c>
      <c r="B14147" t="s">
        <v>820</v>
      </c>
      <c r="C14147" t="s">
        <v>821</v>
      </c>
      <c r="D14147" t="s">
        <v>822</v>
      </c>
      <c r="E14147" t="s">
        <v>823</v>
      </c>
      <c r="F14147" t="s">
        <v>856</v>
      </c>
      <c r="G14147" t="s">
        <v>857</v>
      </c>
      <c r="H14147" t="s">
        <v>1054</v>
      </c>
      <c r="I14147">
        <v>874</v>
      </c>
      <c r="J14147" t="s">
        <v>1055</v>
      </c>
      <c r="K14147" t="s">
        <v>1181</v>
      </c>
      <c r="L14147" t="s">
        <v>244</v>
      </c>
      <c r="M14147">
        <v>0</v>
      </c>
      <c r="N14147">
        <v>0</v>
      </c>
      <c r="O14147">
        <v>1763709</v>
      </c>
      <c r="P14147">
        <v>0</v>
      </c>
      <c r="Q14147">
        <v>1763709</v>
      </c>
      <c r="R14147">
        <v>440607</v>
      </c>
      <c r="S14147">
        <v>1323102</v>
      </c>
      <c r="T14147">
        <v>0</v>
      </c>
      <c r="U14147">
        <v>0</v>
      </c>
      <c r="V14147">
        <v>1323102</v>
      </c>
    </row>
    <row r="14148" spans="1:22" x14ac:dyDescent="0.3">
      <c r="A14148">
        <v>202122</v>
      </c>
      <c r="B14148" t="s">
        <v>820</v>
      </c>
      <c r="C14148" t="s">
        <v>821</v>
      </c>
      <c r="D14148" t="s">
        <v>822</v>
      </c>
      <c r="E14148" t="s">
        <v>823</v>
      </c>
      <c r="F14148" t="s">
        <v>866</v>
      </c>
      <c r="G14148" t="s">
        <v>867</v>
      </c>
      <c r="H14148" t="s">
        <v>958</v>
      </c>
      <c r="I14148">
        <v>876</v>
      </c>
      <c r="J14148" t="s">
        <v>959</v>
      </c>
      <c r="K14148" t="s">
        <v>1181</v>
      </c>
      <c r="L14148" t="s">
        <v>244</v>
      </c>
      <c r="M14148">
        <v>0</v>
      </c>
      <c r="N14148">
        <v>0</v>
      </c>
      <c r="O14148">
        <v>0</v>
      </c>
      <c r="P14148">
        <v>0</v>
      </c>
      <c r="Q14148">
        <v>0</v>
      </c>
      <c r="R14148">
        <v>0</v>
      </c>
      <c r="S14148">
        <v>0</v>
      </c>
      <c r="T14148">
        <v>0</v>
      </c>
      <c r="U14148">
        <v>0</v>
      </c>
      <c r="V14148">
        <v>0</v>
      </c>
    </row>
    <row r="14149" spans="1:22" x14ac:dyDescent="0.3">
      <c r="A14149">
        <v>202122</v>
      </c>
      <c r="B14149" t="s">
        <v>820</v>
      </c>
      <c r="C14149" t="s">
        <v>821</v>
      </c>
      <c r="D14149" t="s">
        <v>822</v>
      </c>
      <c r="E14149" t="s">
        <v>823</v>
      </c>
      <c r="F14149" t="s">
        <v>866</v>
      </c>
      <c r="G14149" t="s">
        <v>867</v>
      </c>
      <c r="H14149" t="s">
        <v>1140</v>
      </c>
      <c r="I14149">
        <v>877</v>
      </c>
      <c r="J14149" t="s">
        <v>1141</v>
      </c>
      <c r="K14149" t="s">
        <v>1181</v>
      </c>
      <c r="L14149" t="s">
        <v>244</v>
      </c>
      <c r="M14149">
        <v>554679</v>
      </c>
      <c r="N14149">
        <v>0</v>
      </c>
      <c r="O14149">
        <v>0</v>
      </c>
      <c r="P14149">
        <v>0</v>
      </c>
      <c r="Q14149">
        <v>554679</v>
      </c>
      <c r="R14149">
        <v>0</v>
      </c>
      <c r="S14149">
        <v>554679</v>
      </c>
      <c r="T14149">
        <v>0</v>
      </c>
      <c r="U14149">
        <v>0</v>
      </c>
      <c r="V14149">
        <v>554679</v>
      </c>
    </row>
    <row r="14150" spans="1:22" x14ac:dyDescent="0.3">
      <c r="A14150">
        <v>202122</v>
      </c>
      <c r="B14150" t="s">
        <v>820</v>
      </c>
      <c r="C14150" t="s">
        <v>821</v>
      </c>
      <c r="D14150" t="s">
        <v>822</v>
      </c>
      <c r="E14150" t="s">
        <v>823</v>
      </c>
      <c r="F14150" t="s">
        <v>852</v>
      </c>
      <c r="G14150" t="s">
        <v>853</v>
      </c>
      <c r="H14150" t="s">
        <v>932</v>
      </c>
      <c r="I14150">
        <v>878</v>
      </c>
      <c r="J14150" t="s">
        <v>933</v>
      </c>
      <c r="K14150" t="s">
        <v>1181</v>
      </c>
      <c r="L14150" t="s">
        <v>244</v>
      </c>
      <c r="M14150">
        <v>3058661</v>
      </c>
      <c r="N14150">
        <v>1052298</v>
      </c>
      <c r="O14150">
        <v>446650</v>
      </c>
      <c r="P14150">
        <v>0</v>
      </c>
      <c r="Q14150">
        <v>4557609</v>
      </c>
      <c r="R14150">
        <v>330016</v>
      </c>
      <c r="S14150">
        <v>4227593</v>
      </c>
      <c r="T14150">
        <v>0</v>
      </c>
      <c r="U14150">
        <v>0</v>
      </c>
      <c r="V14150">
        <v>4227593</v>
      </c>
    </row>
    <row r="14151" spans="1:22" x14ac:dyDescent="0.3">
      <c r="A14151">
        <v>202122</v>
      </c>
      <c r="B14151" t="s">
        <v>820</v>
      </c>
      <c r="C14151" t="s">
        <v>821</v>
      </c>
      <c r="D14151" t="s">
        <v>822</v>
      </c>
      <c r="E14151" t="s">
        <v>823</v>
      </c>
      <c r="F14151" t="s">
        <v>852</v>
      </c>
      <c r="G14151" t="s">
        <v>853</v>
      </c>
      <c r="H14151" t="s">
        <v>1056</v>
      </c>
      <c r="I14151">
        <v>879</v>
      </c>
      <c r="J14151" t="s">
        <v>1057</v>
      </c>
      <c r="K14151" t="s">
        <v>1181</v>
      </c>
      <c r="L14151" t="s">
        <v>244</v>
      </c>
      <c r="M14151">
        <v>712176</v>
      </c>
      <c r="N14151">
        <v>911243</v>
      </c>
      <c r="O14151">
        <v>6050</v>
      </c>
      <c r="P14151">
        <v>64191</v>
      </c>
      <c r="Q14151">
        <v>1693660</v>
      </c>
      <c r="R14151">
        <v>243705</v>
      </c>
      <c r="S14151">
        <v>1449955</v>
      </c>
      <c r="T14151">
        <v>0</v>
      </c>
      <c r="U14151">
        <v>0</v>
      </c>
      <c r="V14151">
        <v>1449955</v>
      </c>
    </row>
    <row r="14152" spans="1:22" x14ac:dyDescent="0.3">
      <c r="A14152">
        <v>202122</v>
      </c>
      <c r="B14152" t="s">
        <v>820</v>
      </c>
      <c r="C14152" t="s">
        <v>821</v>
      </c>
      <c r="D14152" t="s">
        <v>822</v>
      </c>
      <c r="E14152" t="s">
        <v>823</v>
      </c>
      <c r="F14152" t="s">
        <v>852</v>
      </c>
      <c r="G14152" t="s">
        <v>853</v>
      </c>
      <c r="H14152" t="s">
        <v>1126</v>
      </c>
      <c r="I14152">
        <v>880</v>
      </c>
      <c r="J14152" t="s">
        <v>1127</v>
      </c>
      <c r="K14152" t="s">
        <v>1181</v>
      </c>
      <c r="L14152" t="s">
        <v>244</v>
      </c>
      <c r="M14152">
        <v>334389</v>
      </c>
      <c r="N14152">
        <v>105442</v>
      </c>
      <c r="O14152">
        <v>0</v>
      </c>
      <c r="P14152">
        <v>0</v>
      </c>
      <c r="Q14152">
        <v>439831</v>
      </c>
      <c r="R14152">
        <v>0</v>
      </c>
      <c r="S14152">
        <v>439831</v>
      </c>
      <c r="T14152">
        <v>0</v>
      </c>
      <c r="U14152">
        <v>0</v>
      </c>
      <c r="V14152">
        <v>439831</v>
      </c>
    </row>
    <row r="14153" spans="1:22" x14ac:dyDescent="0.3">
      <c r="A14153">
        <v>202122</v>
      </c>
      <c r="B14153" t="s">
        <v>820</v>
      </c>
      <c r="C14153" t="s">
        <v>821</v>
      </c>
      <c r="D14153" t="s">
        <v>822</v>
      </c>
      <c r="E14153" t="s">
        <v>823</v>
      </c>
      <c r="F14153" t="s">
        <v>856</v>
      </c>
      <c r="G14153" t="s">
        <v>857</v>
      </c>
      <c r="H14153" t="s">
        <v>948</v>
      </c>
      <c r="I14153">
        <v>881</v>
      </c>
      <c r="J14153" t="s">
        <v>949</v>
      </c>
      <c r="K14153" t="s">
        <v>1181</v>
      </c>
      <c r="L14153" t="s">
        <v>244</v>
      </c>
      <c r="M14153">
        <v>506373</v>
      </c>
      <c r="N14153">
        <v>0</v>
      </c>
      <c r="O14153">
        <v>0</v>
      </c>
      <c r="P14153">
        <v>0</v>
      </c>
      <c r="Q14153">
        <v>506373</v>
      </c>
      <c r="R14153">
        <v>0</v>
      </c>
      <c r="S14153">
        <v>506373</v>
      </c>
      <c r="T14153">
        <v>0</v>
      </c>
      <c r="U14153">
        <v>0</v>
      </c>
      <c r="V14153">
        <v>506373</v>
      </c>
    </row>
    <row r="14154" spans="1:22" x14ac:dyDescent="0.3">
      <c r="A14154">
        <v>202122</v>
      </c>
      <c r="B14154" t="s">
        <v>820</v>
      </c>
      <c r="C14154" t="s">
        <v>821</v>
      </c>
      <c r="D14154" t="s">
        <v>822</v>
      </c>
      <c r="E14154" t="s">
        <v>823</v>
      </c>
      <c r="F14154" t="s">
        <v>856</v>
      </c>
      <c r="G14154" t="s">
        <v>857</v>
      </c>
      <c r="H14154" t="s">
        <v>1096</v>
      </c>
      <c r="I14154">
        <v>882</v>
      </c>
      <c r="J14154" t="s">
        <v>1097</v>
      </c>
      <c r="K14154" t="s">
        <v>1181</v>
      </c>
      <c r="L14154" t="s">
        <v>244</v>
      </c>
      <c r="M14154">
        <v>14000</v>
      </c>
      <c r="N14154">
        <v>305629</v>
      </c>
      <c r="O14154">
        <v>0</v>
      </c>
      <c r="P14154">
        <v>0</v>
      </c>
      <c r="Q14154">
        <v>319629</v>
      </c>
      <c r="R14154">
        <v>0</v>
      </c>
      <c r="S14154">
        <v>319629</v>
      </c>
      <c r="T14154">
        <v>0</v>
      </c>
      <c r="U14154">
        <v>0</v>
      </c>
      <c r="V14154">
        <v>319629</v>
      </c>
    </row>
    <row r="14155" spans="1:22" x14ac:dyDescent="0.3">
      <c r="A14155">
        <v>202122</v>
      </c>
      <c r="B14155" t="s">
        <v>820</v>
      </c>
      <c r="C14155" t="s">
        <v>821</v>
      </c>
      <c r="D14155" t="s">
        <v>822</v>
      </c>
      <c r="E14155" t="s">
        <v>823</v>
      </c>
      <c r="F14155" t="s">
        <v>856</v>
      </c>
      <c r="G14155" t="s">
        <v>857</v>
      </c>
      <c r="H14155" t="s">
        <v>1124</v>
      </c>
      <c r="I14155">
        <v>883</v>
      </c>
      <c r="J14155" t="s">
        <v>1125</v>
      </c>
      <c r="K14155" t="s">
        <v>1181</v>
      </c>
      <c r="L14155" t="s">
        <v>244</v>
      </c>
      <c r="M14155">
        <v>1276375</v>
      </c>
      <c r="N14155">
        <v>0</v>
      </c>
      <c r="O14155">
        <v>0</v>
      </c>
      <c r="P14155">
        <v>0</v>
      </c>
      <c r="Q14155">
        <v>1276375</v>
      </c>
      <c r="R14155">
        <v>435</v>
      </c>
      <c r="S14155">
        <v>1275940</v>
      </c>
      <c r="T14155">
        <v>0</v>
      </c>
      <c r="U14155">
        <v>0</v>
      </c>
      <c r="V14155">
        <v>1275940</v>
      </c>
    </row>
    <row r="14156" spans="1:22" x14ac:dyDescent="0.3">
      <c r="A14156">
        <v>202122</v>
      </c>
      <c r="B14156" t="s">
        <v>820</v>
      </c>
      <c r="C14156" t="s">
        <v>821</v>
      </c>
      <c r="D14156" t="s">
        <v>822</v>
      </c>
      <c r="E14156" t="s">
        <v>823</v>
      </c>
      <c r="F14156" t="s">
        <v>862</v>
      </c>
      <c r="G14156" t="s">
        <v>863</v>
      </c>
      <c r="H14156" t="s">
        <v>972</v>
      </c>
      <c r="I14156">
        <v>884</v>
      </c>
      <c r="J14156" t="s">
        <v>973</v>
      </c>
      <c r="K14156" t="s">
        <v>1181</v>
      </c>
      <c r="L14156" t="s">
        <v>244</v>
      </c>
      <c r="M14156">
        <v>0</v>
      </c>
      <c r="N14156">
        <v>1288064</v>
      </c>
      <c r="O14156">
        <v>0</v>
      </c>
      <c r="P14156">
        <v>0</v>
      </c>
      <c r="Q14156">
        <v>1288064</v>
      </c>
      <c r="R14156">
        <v>57803</v>
      </c>
      <c r="S14156">
        <v>1230261</v>
      </c>
      <c r="T14156">
        <v>0</v>
      </c>
      <c r="U14156">
        <v>0</v>
      </c>
      <c r="V14156">
        <v>1230261</v>
      </c>
    </row>
    <row r="14157" spans="1:22" x14ac:dyDescent="0.3">
      <c r="A14157">
        <v>202122</v>
      </c>
      <c r="B14157" t="s">
        <v>820</v>
      </c>
      <c r="C14157" t="s">
        <v>821</v>
      </c>
      <c r="D14157" t="s">
        <v>822</v>
      </c>
      <c r="E14157" t="s">
        <v>823</v>
      </c>
      <c r="F14157" t="s">
        <v>862</v>
      </c>
      <c r="G14157" t="s">
        <v>863</v>
      </c>
      <c r="H14157" t="s">
        <v>1166</v>
      </c>
      <c r="I14157">
        <v>885</v>
      </c>
      <c r="J14157" t="s">
        <v>1167</v>
      </c>
      <c r="K14157" t="s">
        <v>1181</v>
      </c>
      <c r="L14157" t="s">
        <v>244</v>
      </c>
      <c r="M14157">
        <v>2338910</v>
      </c>
      <c r="N14157">
        <v>85989</v>
      </c>
      <c r="O14157">
        <v>0</v>
      </c>
      <c r="P14157">
        <v>0</v>
      </c>
      <c r="Q14157">
        <v>2424899</v>
      </c>
      <c r="R14157">
        <v>30674</v>
      </c>
      <c r="S14157">
        <v>2394225</v>
      </c>
      <c r="T14157">
        <v>0</v>
      </c>
      <c r="U14157">
        <v>0</v>
      </c>
      <c r="V14157">
        <v>2394225</v>
      </c>
    </row>
    <row r="14158" spans="1:22" x14ac:dyDescent="0.3">
      <c r="A14158">
        <v>202122</v>
      </c>
      <c r="B14158" t="s">
        <v>820</v>
      </c>
      <c r="C14158" t="s">
        <v>821</v>
      </c>
      <c r="D14158" t="s">
        <v>822</v>
      </c>
      <c r="E14158" t="s">
        <v>823</v>
      </c>
      <c r="F14158" t="s">
        <v>876</v>
      </c>
      <c r="G14158" t="s">
        <v>877</v>
      </c>
      <c r="H14158" t="s">
        <v>988</v>
      </c>
      <c r="I14158">
        <v>886</v>
      </c>
      <c r="J14158" t="s">
        <v>989</v>
      </c>
      <c r="K14158" t="s">
        <v>1181</v>
      </c>
      <c r="L14158" t="s">
        <v>244</v>
      </c>
      <c r="M14158">
        <v>7433301</v>
      </c>
      <c r="N14158">
        <v>597906</v>
      </c>
      <c r="O14158">
        <v>0</v>
      </c>
      <c r="P14158">
        <v>2224920</v>
      </c>
      <c r="Q14158">
        <v>10256127</v>
      </c>
      <c r="R14158">
        <v>2251355</v>
      </c>
      <c r="S14158">
        <v>8004772</v>
      </c>
      <c r="T14158">
        <v>0</v>
      </c>
      <c r="U14158">
        <v>0</v>
      </c>
      <c r="V14158">
        <v>8004772</v>
      </c>
    </row>
    <row r="14159" spans="1:22" x14ac:dyDescent="0.3">
      <c r="A14159">
        <v>202122</v>
      </c>
      <c r="B14159" t="s">
        <v>820</v>
      </c>
      <c r="C14159" t="s">
        <v>821</v>
      </c>
      <c r="D14159" t="s">
        <v>822</v>
      </c>
      <c r="E14159" t="s">
        <v>823</v>
      </c>
      <c r="F14159" t="s">
        <v>876</v>
      </c>
      <c r="G14159" t="s">
        <v>877</v>
      </c>
      <c r="H14159" t="s">
        <v>1018</v>
      </c>
      <c r="I14159">
        <v>887</v>
      </c>
      <c r="J14159" t="s">
        <v>1019</v>
      </c>
      <c r="K14159" t="s">
        <v>1181</v>
      </c>
      <c r="L14159" t="s">
        <v>244</v>
      </c>
      <c r="M14159">
        <v>0</v>
      </c>
      <c r="N14159">
        <v>626015</v>
      </c>
      <c r="O14159">
        <v>0</v>
      </c>
      <c r="P14159">
        <v>0</v>
      </c>
      <c r="Q14159">
        <v>626015</v>
      </c>
      <c r="R14159">
        <v>33609</v>
      </c>
      <c r="S14159">
        <v>592406</v>
      </c>
      <c r="T14159">
        <v>0</v>
      </c>
      <c r="U14159">
        <v>0</v>
      </c>
      <c r="V14159">
        <v>592406</v>
      </c>
    </row>
    <row r="14160" spans="1:22" x14ac:dyDescent="0.3">
      <c r="A14160">
        <v>202122</v>
      </c>
      <c r="B14160" t="s">
        <v>820</v>
      </c>
      <c r="C14160" t="s">
        <v>821</v>
      </c>
      <c r="D14160" t="s">
        <v>822</v>
      </c>
      <c r="E14160" t="s">
        <v>823</v>
      </c>
      <c r="F14160" t="s">
        <v>866</v>
      </c>
      <c r="G14160" t="s">
        <v>867</v>
      </c>
      <c r="H14160" t="s">
        <v>1000</v>
      </c>
      <c r="I14160">
        <v>888</v>
      </c>
      <c r="J14160" t="s">
        <v>1001</v>
      </c>
      <c r="K14160" t="s">
        <v>1181</v>
      </c>
      <c r="L14160" t="s">
        <v>244</v>
      </c>
      <c r="M14160">
        <v>1595021</v>
      </c>
      <c r="N14160">
        <v>153367</v>
      </c>
      <c r="O14160">
        <v>0</v>
      </c>
      <c r="P14160">
        <v>1318960</v>
      </c>
      <c r="Q14160">
        <v>3067349</v>
      </c>
      <c r="R14160">
        <v>0</v>
      </c>
      <c r="S14160">
        <v>3067349</v>
      </c>
      <c r="T14160">
        <v>0</v>
      </c>
      <c r="U14160">
        <v>0</v>
      </c>
      <c r="V14160">
        <v>3067349</v>
      </c>
    </row>
    <row r="14161" spans="1:22" x14ac:dyDescent="0.3">
      <c r="A14161">
        <v>202122</v>
      </c>
      <c r="B14161" t="s">
        <v>820</v>
      </c>
      <c r="C14161" t="s">
        <v>821</v>
      </c>
      <c r="D14161" t="s">
        <v>822</v>
      </c>
      <c r="E14161" t="s">
        <v>823</v>
      </c>
      <c r="F14161" t="s">
        <v>866</v>
      </c>
      <c r="G14161" t="s">
        <v>867</v>
      </c>
      <c r="H14161" t="s">
        <v>868</v>
      </c>
      <c r="I14161">
        <v>889</v>
      </c>
      <c r="J14161" t="s">
        <v>869</v>
      </c>
      <c r="K14161" t="s">
        <v>1181</v>
      </c>
      <c r="L14161" t="s">
        <v>244</v>
      </c>
      <c r="M14161">
        <v>579844</v>
      </c>
      <c r="N14161">
        <v>0</v>
      </c>
      <c r="O14161">
        <v>0</v>
      </c>
      <c r="P14161">
        <v>0</v>
      </c>
      <c r="Q14161">
        <v>579844</v>
      </c>
      <c r="R14161">
        <v>0</v>
      </c>
      <c r="S14161">
        <v>579844</v>
      </c>
      <c r="T14161">
        <v>0</v>
      </c>
      <c r="U14161">
        <v>0</v>
      </c>
      <c r="V14161">
        <v>579844</v>
      </c>
    </row>
    <row r="14162" spans="1:22" x14ac:dyDescent="0.3">
      <c r="A14162">
        <v>202122</v>
      </c>
      <c r="B14162" t="s">
        <v>820</v>
      </c>
      <c r="C14162" t="s">
        <v>821</v>
      </c>
      <c r="D14162" t="s">
        <v>822</v>
      </c>
      <c r="E14162" t="s">
        <v>823</v>
      </c>
      <c r="F14162" t="s">
        <v>866</v>
      </c>
      <c r="G14162" t="s">
        <v>867</v>
      </c>
      <c r="H14162" t="s">
        <v>870</v>
      </c>
      <c r="I14162">
        <v>890</v>
      </c>
      <c r="J14162" t="s">
        <v>871</v>
      </c>
      <c r="K14162" t="s">
        <v>1181</v>
      </c>
      <c r="L14162" t="s">
        <v>244</v>
      </c>
      <c r="M14162">
        <v>909564</v>
      </c>
      <c r="N14162">
        <v>13850</v>
      </c>
      <c r="O14162">
        <v>0</v>
      </c>
      <c r="P14162">
        <v>136043</v>
      </c>
      <c r="Q14162">
        <v>1059457</v>
      </c>
      <c r="R14162">
        <v>0</v>
      </c>
      <c r="S14162">
        <v>1059457</v>
      </c>
      <c r="T14162">
        <v>0</v>
      </c>
      <c r="U14162">
        <v>0</v>
      </c>
      <c r="V14162">
        <v>1059457</v>
      </c>
    </row>
    <row r="14163" spans="1:22" x14ac:dyDescent="0.3">
      <c r="A14163">
        <v>202122</v>
      </c>
      <c r="B14163" t="s">
        <v>820</v>
      </c>
      <c r="C14163" t="s">
        <v>821</v>
      </c>
      <c r="D14163" t="s">
        <v>822</v>
      </c>
      <c r="E14163" t="s">
        <v>823</v>
      </c>
      <c r="F14163" t="s">
        <v>926</v>
      </c>
      <c r="G14163" t="s">
        <v>927</v>
      </c>
      <c r="H14163" t="s">
        <v>1048</v>
      </c>
      <c r="I14163">
        <v>891</v>
      </c>
      <c r="J14163" t="s">
        <v>1049</v>
      </c>
      <c r="K14163" t="s">
        <v>1181</v>
      </c>
      <c r="L14163" t="s">
        <v>244</v>
      </c>
      <c r="M14163">
        <v>6172715</v>
      </c>
      <c r="N14163">
        <v>459736</v>
      </c>
      <c r="O14163">
        <v>0</v>
      </c>
      <c r="P14163">
        <v>0</v>
      </c>
      <c r="Q14163">
        <v>6632450</v>
      </c>
      <c r="R14163">
        <v>723785</v>
      </c>
      <c r="S14163">
        <v>5908666</v>
      </c>
      <c r="T14163">
        <v>0</v>
      </c>
      <c r="U14163">
        <v>0</v>
      </c>
      <c r="V14163">
        <v>5908666</v>
      </c>
    </row>
    <row r="14164" spans="1:22" x14ac:dyDescent="0.3">
      <c r="A14164">
        <v>202122</v>
      </c>
      <c r="B14164" t="s">
        <v>820</v>
      </c>
      <c r="C14164" t="s">
        <v>821</v>
      </c>
      <c r="D14164" t="s">
        <v>822</v>
      </c>
      <c r="E14164" t="s">
        <v>823</v>
      </c>
      <c r="F14164" t="s">
        <v>926</v>
      </c>
      <c r="G14164" t="s">
        <v>927</v>
      </c>
      <c r="H14164" t="s">
        <v>1046</v>
      </c>
      <c r="I14164">
        <v>892</v>
      </c>
      <c r="J14164" t="s">
        <v>1047</v>
      </c>
      <c r="K14164" t="s">
        <v>1181</v>
      </c>
      <c r="L14164" t="s">
        <v>244</v>
      </c>
      <c r="M14164">
        <v>363679</v>
      </c>
      <c r="N14164">
        <v>0</v>
      </c>
      <c r="O14164">
        <v>0</v>
      </c>
      <c r="P14164">
        <v>0</v>
      </c>
      <c r="Q14164">
        <v>363679</v>
      </c>
      <c r="R14164">
        <v>431</v>
      </c>
      <c r="S14164">
        <v>363248</v>
      </c>
      <c r="T14164">
        <v>0</v>
      </c>
      <c r="U14164">
        <v>0</v>
      </c>
      <c r="V14164">
        <v>363248</v>
      </c>
    </row>
    <row r="14165" spans="1:22" x14ac:dyDescent="0.3">
      <c r="A14165">
        <v>202122</v>
      </c>
      <c r="B14165" t="s">
        <v>820</v>
      </c>
      <c r="C14165" t="s">
        <v>821</v>
      </c>
      <c r="D14165" t="s">
        <v>822</v>
      </c>
      <c r="E14165" t="s">
        <v>823</v>
      </c>
      <c r="F14165" t="s">
        <v>862</v>
      </c>
      <c r="G14165" t="s">
        <v>863</v>
      </c>
      <c r="H14165" t="s">
        <v>1082</v>
      </c>
      <c r="I14165">
        <v>893</v>
      </c>
      <c r="J14165" t="s">
        <v>1083</v>
      </c>
      <c r="K14165" t="s">
        <v>1181</v>
      </c>
      <c r="L14165" t="s">
        <v>244</v>
      </c>
      <c r="M14165">
        <v>85314</v>
      </c>
      <c r="N14165">
        <v>0</v>
      </c>
      <c r="O14165">
        <v>0</v>
      </c>
      <c r="P14165">
        <v>1239088</v>
      </c>
      <c r="Q14165">
        <v>1324402</v>
      </c>
      <c r="R14165">
        <v>131000</v>
      </c>
      <c r="S14165">
        <v>1193402</v>
      </c>
      <c r="T14165">
        <v>0</v>
      </c>
      <c r="U14165">
        <v>0</v>
      </c>
      <c r="V14165">
        <v>1193402</v>
      </c>
    </row>
    <row r="14166" spans="1:22" x14ac:dyDescent="0.3">
      <c r="A14166">
        <v>202122</v>
      </c>
      <c r="B14166" t="s">
        <v>820</v>
      </c>
      <c r="C14166" t="s">
        <v>821</v>
      </c>
      <c r="D14166" t="s">
        <v>822</v>
      </c>
      <c r="E14166" t="s">
        <v>823</v>
      </c>
      <c r="F14166" t="s">
        <v>862</v>
      </c>
      <c r="G14166" t="s">
        <v>863</v>
      </c>
      <c r="H14166" t="s">
        <v>1122</v>
      </c>
      <c r="I14166">
        <v>894</v>
      </c>
      <c r="J14166" t="s">
        <v>1123</v>
      </c>
      <c r="K14166" t="s">
        <v>1181</v>
      </c>
      <c r="L14166" t="s">
        <v>244</v>
      </c>
      <c r="M14166">
        <v>492867</v>
      </c>
      <c r="N14166">
        <v>0</v>
      </c>
      <c r="O14166">
        <v>0</v>
      </c>
      <c r="P14166">
        <v>0</v>
      </c>
      <c r="Q14166">
        <v>492867</v>
      </c>
      <c r="R14166">
        <v>109903</v>
      </c>
      <c r="S14166">
        <v>382964</v>
      </c>
      <c r="T14166">
        <v>0</v>
      </c>
      <c r="U14166">
        <v>0</v>
      </c>
      <c r="V14166">
        <v>382964</v>
      </c>
    </row>
    <row r="14167" spans="1:22" x14ac:dyDescent="0.3">
      <c r="A14167">
        <v>202122</v>
      </c>
      <c r="B14167" t="s">
        <v>820</v>
      </c>
      <c r="C14167" t="s">
        <v>821</v>
      </c>
      <c r="D14167" t="s">
        <v>822</v>
      </c>
      <c r="E14167" t="s">
        <v>823</v>
      </c>
      <c r="F14167" t="s">
        <v>866</v>
      </c>
      <c r="G14167" t="s">
        <v>867</v>
      </c>
      <c r="H14167" t="s">
        <v>904</v>
      </c>
      <c r="I14167">
        <v>895</v>
      </c>
      <c r="J14167" t="s">
        <v>905</v>
      </c>
      <c r="K14167" t="s">
        <v>1181</v>
      </c>
      <c r="L14167" t="s">
        <v>244</v>
      </c>
      <c r="M14167">
        <v>300763</v>
      </c>
      <c r="N14167">
        <v>803694</v>
      </c>
      <c r="O14167">
        <v>0</v>
      </c>
      <c r="P14167">
        <v>0</v>
      </c>
      <c r="Q14167">
        <v>1104457</v>
      </c>
      <c r="R14167">
        <v>0</v>
      </c>
      <c r="S14167">
        <v>1104457</v>
      </c>
      <c r="T14167">
        <v>0</v>
      </c>
      <c r="U14167">
        <v>0</v>
      </c>
      <c r="V14167">
        <v>1104457</v>
      </c>
    </row>
    <row r="14168" spans="1:22" x14ac:dyDescent="0.3">
      <c r="A14168">
        <v>202122</v>
      </c>
      <c r="B14168" t="s">
        <v>820</v>
      </c>
      <c r="C14168" t="s">
        <v>821</v>
      </c>
      <c r="D14168" t="s">
        <v>822</v>
      </c>
      <c r="E14168" t="s">
        <v>823</v>
      </c>
      <c r="F14168" t="s">
        <v>866</v>
      </c>
      <c r="G14168" t="s">
        <v>867</v>
      </c>
      <c r="H14168" t="s">
        <v>906</v>
      </c>
      <c r="I14168">
        <v>896</v>
      </c>
      <c r="J14168" t="s">
        <v>907</v>
      </c>
      <c r="K14168" t="s">
        <v>1181</v>
      </c>
      <c r="L14168" t="s">
        <v>244</v>
      </c>
      <c r="M14168">
        <v>521692</v>
      </c>
      <c r="N14168">
        <v>461700</v>
      </c>
      <c r="O14168">
        <v>0</v>
      </c>
      <c r="P14168">
        <v>0</v>
      </c>
      <c r="Q14168">
        <v>983392</v>
      </c>
      <c r="R14168">
        <v>34489</v>
      </c>
      <c r="S14168">
        <v>948903</v>
      </c>
      <c r="T14168">
        <v>0</v>
      </c>
      <c r="U14168">
        <v>0</v>
      </c>
      <c r="V14168">
        <v>948903</v>
      </c>
    </row>
    <row r="14169" spans="1:22" x14ac:dyDescent="0.3">
      <c r="A14169">
        <v>202122</v>
      </c>
      <c r="B14169" t="s">
        <v>820</v>
      </c>
      <c r="C14169" t="s">
        <v>821</v>
      </c>
      <c r="D14169" t="s">
        <v>822</v>
      </c>
      <c r="E14169" t="s">
        <v>823</v>
      </c>
      <c r="F14169" t="s">
        <v>852</v>
      </c>
      <c r="G14169" t="s">
        <v>853</v>
      </c>
      <c r="H14169" t="s">
        <v>910</v>
      </c>
      <c r="I14169">
        <v>908</v>
      </c>
      <c r="J14169" t="s">
        <v>911</v>
      </c>
      <c r="K14169" t="s">
        <v>1181</v>
      </c>
      <c r="L14169" t="s">
        <v>244</v>
      </c>
      <c r="M14169">
        <v>4138183</v>
      </c>
      <c r="N14169">
        <v>0</v>
      </c>
      <c r="O14169">
        <v>0</v>
      </c>
      <c r="P14169">
        <v>0</v>
      </c>
      <c r="Q14169">
        <v>4138183</v>
      </c>
      <c r="R14169">
        <v>0</v>
      </c>
      <c r="S14169">
        <v>4138183</v>
      </c>
      <c r="T14169">
        <v>0</v>
      </c>
      <c r="U14169">
        <v>0</v>
      </c>
      <c r="V14169">
        <v>4138183</v>
      </c>
    </row>
    <row r="14170" spans="1:22" x14ac:dyDescent="0.3">
      <c r="A14170">
        <v>202122</v>
      </c>
      <c r="B14170" t="s">
        <v>820</v>
      </c>
      <c r="C14170" t="s">
        <v>821</v>
      </c>
      <c r="D14170" t="s">
        <v>822</v>
      </c>
      <c r="E14170" t="s">
        <v>823</v>
      </c>
      <c r="F14170" t="s">
        <v>866</v>
      </c>
      <c r="G14170" t="s">
        <v>867</v>
      </c>
      <c r="H14170" t="s">
        <v>922</v>
      </c>
      <c r="I14170">
        <v>909</v>
      </c>
      <c r="J14170" t="s">
        <v>923</v>
      </c>
      <c r="K14170" t="s">
        <v>1181</v>
      </c>
      <c r="L14170" t="s">
        <v>244</v>
      </c>
      <c r="M14170">
        <v>86771</v>
      </c>
      <c r="N14170">
        <v>0</v>
      </c>
      <c r="O14170">
        <v>0</v>
      </c>
      <c r="P14170">
        <v>2226145</v>
      </c>
      <c r="Q14170">
        <v>2312916</v>
      </c>
      <c r="R14170">
        <v>0</v>
      </c>
      <c r="S14170">
        <v>2312916</v>
      </c>
      <c r="T14170">
        <v>0</v>
      </c>
      <c r="U14170">
        <v>0</v>
      </c>
      <c r="V14170">
        <v>2312916</v>
      </c>
    </row>
    <row r="14171" spans="1:22" x14ac:dyDescent="0.3">
      <c r="A14171">
        <v>202122</v>
      </c>
      <c r="B14171" t="s">
        <v>820</v>
      </c>
      <c r="C14171" t="s">
        <v>821</v>
      </c>
      <c r="D14171" t="s">
        <v>822</v>
      </c>
      <c r="E14171" t="s">
        <v>823</v>
      </c>
      <c r="F14171" t="s">
        <v>852</v>
      </c>
      <c r="G14171" t="s">
        <v>853</v>
      </c>
      <c r="H14171" t="s">
        <v>952</v>
      </c>
      <c r="I14171">
        <v>916</v>
      </c>
      <c r="J14171" t="s">
        <v>953</v>
      </c>
      <c r="K14171" t="s">
        <v>1181</v>
      </c>
      <c r="L14171" t="s">
        <v>244</v>
      </c>
      <c r="M14171">
        <v>820289</v>
      </c>
      <c r="N14171">
        <v>301533</v>
      </c>
      <c r="O14171">
        <v>25178</v>
      </c>
      <c r="P14171">
        <v>186645</v>
      </c>
      <c r="Q14171">
        <v>1333645</v>
      </c>
      <c r="R14171">
        <v>2534</v>
      </c>
      <c r="S14171">
        <v>1331111</v>
      </c>
      <c r="T14171">
        <v>0</v>
      </c>
      <c r="U14171">
        <v>0</v>
      </c>
      <c r="V14171">
        <v>1331111</v>
      </c>
    </row>
    <row r="14172" spans="1:22" x14ac:dyDescent="0.3">
      <c r="A14172">
        <v>202122</v>
      </c>
      <c r="B14172" t="s">
        <v>820</v>
      </c>
      <c r="C14172" t="s">
        <v>821</v>
      </c>
      <c r="D14172" t="s">
        <v>822</v>
      </c>
      <c r="E14172" t="s">
        <v>823</v>
      </c>
      <c r="F14172" t="s">
        <v>856</v>
      </c>
      <c r="G14172" t="s">
        <v>857</v>
      </c>
      <c r="H14172" t="s">
        <v>974</v>
      </c>
      <c r="I14172">
        <v>919</v>
      </c>
      <c r="J14172" t="s">
        <v>975</v>
      </c>
      <c r="K14172" t="s">
        <v>1181</v>
      </c>
      <c r="L14172" t="s">
        <v>244</v>
      </c>
      <c r="M14172">
        <v>3597256</v>
      </c>
      <c r="N14172">
        <v>0</v>
      </c>
      <c r="O14172">
        <v>0</v>
      </c>
      <c r="P14172">
        <v>0</v>
      </c>
      <c r="Q14172">
        <v>3597256</v>
      </c>
      <c r="R14172">
        <v>200710</v>
      </c>
      <c r="S14172">
        <v>3396546</v>
      </c>
      <c r="T14172">
        <v>0</v>
      </c>
      <c r="U14172">
        <v>0</v>
      </c>
      <c r="V14172">
        <v>3396546</v>
      </c>
    </row>
    <row r="14173" spans="1:22" x14ac:dyDescent="0.3">
      <c r="A14173">
        <v>202122</v>
      </c>
      <c r="B14173" t="s">
        <v>820</v>
      </c>
      <c r="C14173" t="s">
        <v>821</v>
      </c>
      <c r="D14173" t="s">
        <v>822</v>
      </c>
      <c r="E14173" t="s">
        <v>823</v>
      </c>
      <c r="F14173" t="s">
        <v>876</v>
      </c>
      <c r="G14173" t="s">
        <v>877</v>
      </c>
      <c r="H14173" t="s">
        <v>980</v>
      </c>
      <c r="I14173">
        <v>921</v>
      </c>
      <c r="J14173" t="s">
        <v>981</v>
      </c>
      <c r="K14173" t="s">
        <v>1181</v>
      </c>
      <c r="L14173" t="s">
        <v>244</v>
      </c>
      <c r="M14173">
        <v>903935</v>
      </c>
      <c r="N14173">
        <v>66903</v>
      </c>
      <c r="O14173">
        <v>0</v>
      </c>
      <c r="P14173">
        <v>0</v>
      </c>
      <c r="Q14173">
        <v>970838</v>
      </c>
      <c r="R14173">
        <v>236897</v>
      </c>
      <c r="S14173">
        <v>733941</v>
      </c>
      <c r="T14173">
        <v>0</v>
      </c>
      <c r="U14173">
        <v>0</v>
      </c>
      <c r="V14173">
        <v>733941</v>
      </c>
    </row>
    <row r="14174" spans="1:22" x14ac:dyDescent="0.3">
      <c r="A14174">
        <v>202122</v>
      </c>
      <c r="B14174" t="s">
        <v>820</v>
      </c>
      <c r="C14174" t="s">
        <v>821</v>
      </c>
      <c r="D14174" t="s">
        <v>822</v>
      </c>
      <c r="E14174" t="s">
        <v>823</v>
      </c>
      <c r="F14174" t="s">
        <v>926</v>
      </c>
      <c r="G14174" t="s">
        <v>927</v>
      </c>
      <c r="H14174" t="s">
        <v>1010</v>
      </c>
      <c r="I14174">
        <v>925</v>
      </c>
      <c r="J14174" t="s">
        <v>1011</v>
      </c>
      <c r="K14174" t="s">
        <v>1181</v>
      </c>
      <c r="L14174" t="s">
        <v>244</v>
      </c>
      <c r="M14174">
        <v>2597330</v>
      </c>
      <c r="N14174">
        <v>0</v>
      </c>
      <c r="O14174">
        <v>0</v>
      </c>
      <c r="P14174">
        <v>0</v>
      </c>
      <c r="Q14174">
        <v>2597330</v>
      </c>
      <c r="R14174">
        <v>747874</v>
      </c>
      <c r="S14174">
        <v>1849456</v>
      </c>
      <c r="T14174">
        <v>0</v>
      </c>
      <c r="U14174">
        <v>0</v>
      </c>
      <c r="V14174">
        <v>1849456</v>
      </c>
    </row>
    <row r="14175" spans="1:22" x14ac:dyDescent="0.3">
      <c r="A14175">
        <v>202122</v>
      </c>
      <c r="B14175" t="s">
        <v>820</v>
      </c>
      <c r="C14175" t="s">
        <v>821</v>
      </c>
      <c r="D14175" t="s">
        <v>822</v>
      </c>
      <c r="E14175" t="s">
        <v>823</v>
      </c>
      <c r="F14175" t="s">
        <v>856</v>
      </c>
      <c r="G14175" t="s">
        <v>857</v>
      </c>
      <c r="H14175" t="s">
        <v>1030</v>
      </c>
      <c r="I14175">
        <v>926</v>
      </c>
      <c r="J14175" t="s">
        <v>1031</v>
      </c>
      <c r="K14175" t="s">
        <v>1181</v>
      </c>
      <c r="L14175" t="s">
        <v>244</v>
      </c>
      <c r="M14175">
        <v>115598</v>
      </c>
      <c r="N14175">
        <v>251983</v>
      </c>
      <c r="O14175">
        <v>0</v>
      </c>
      <c r="P14175">
        <v>3478012</v>
      </c>
      <c r="Q14175">
        <v>3845593</v>
      </c>
      <c r="R14175">
        <v>947788</v>
      </c>
      <c r="S14175">
        <v>2897805</v>
      </c>
      <c r="T14175">
        <v>0</v>
      </c>
      <c r="U14175">
        <v>0</v>
      </c>
      <c r="V14175">
        <v>2897805</v>
      </c>
    </row>
    <row r="14176" spans="1:22" x14ac:dyDescent="0.3">
      <c r="A14176">
        <v>202122</v>
      </c>
      <c r="B14176" t="s">
        <v>820</v>
      </c>
      <c r="C14176" t="s">
        <v>821</v>
      </c>
      <c r="D14176" t="s">
        <v>822</v>
      </c>
      <c r="E14176" t="s">
        <v>823</v>
      </c>
      <c r="F14176" t="s">
        <v>912</v>
      </c>
      <c r="G14176" t="s">
        <v>913</v>
      </c>
      <c r="H14176" t="s">
        <v>1044</v>
      </c>
      <c r="I14176">
        <v>929</v>
      </c>
      <c r="J14176" t="s">
        <v>1045</v>
      </c>
      <c r="K14176" t="s">
        <v>1181</v>
      </c>
      <c r="L14176" t="s">
        <v>244</v>
      </c>
      <c r="M14176">
        <v>478643</v>
      </c>
      <c r="N14176">
        <v>0</v>
      </c>
      <c r="O14176">
        <v>0</v>
      </c>
      <c r="P14176">
        <v>0</v>
      </c>
      <c r="Q14176">
        <v>478643</v>
      </c>
      <c r="R14176">
        <v>324</v>
      </c>
      <c r="S14176">
        <v>478319</v>
      </c>
      <c r="T14176">
        <v>0</v>
      </c>
      <c r="U14176">
        <v>0</v>
      </c>
      <c r="V14176">
        <v>478319</v>
      </c>
    </row>
    <row r="14177" spans="1:22" x14ac:dyDescent="0.3">
      <c r="A14177">
        <v>202122</v>
      </c>
      <c r="B14177" t="s">
        <v>820</v>
      </c>
      <c r="C14177" t="s">
        <v>821</v>
      </c>
      <c r="D14177" t="s">
        <v>822</v>
      </c>
      <c r="E14177" t="s">
        <v>823</v>
      </c>
      <c r="F14177" t="s">
        <v>876</v>
      </c>
      <c r="G14177" t="s">
        <v>877</v>
      </c>
      <c r="H14177" t="s">
        <v>1052</v>
      </c>
      <c r="I14177">
        <v>931</v>
      </c>
      <c r="J14177" t="s">
        <v>1053</v>
      </c>
      <c r="K14177" t="s">
        <v>1181</v>
      </c>
      <c r="L14177" t="s">
        <v>244</v>
      </c>
      <c r="M14177">
        <v>0</v>
      </c>
      <c r="N14177">
        <v>2321468</v>
      </c>
      <c r="O14177">
        <v>0</v>
      </c>
      <c r="P14177">
        <v>0</v>
      </c>
      <c r="Q14177">
        <v>2321468</v>
      </c>
      <c r="R14177">
        <v>432534</v>
      </c>
      <c r="S14177">
        <v>1888934</v>
      </c>
      <c r="T14177">
        <v>0</v>
      </c>
      <c r="U14177">
        <v>0</v>
      </c>
      <c r="V14177">
        <v>1888934</v>
      </c>
    </row>
    <row r="14178" spans="1:22" x14ac:dyDescent="0.3">
      <c r="A14178">
        <v>202122</v>
      </c>
      <c r="B14178" t="s">
        <v>820</v>
      </c>
      <c r="C14178" t="s">
        <v>821</v>
      </c>
      <c r="D14178" t="s">
        <v>822</v>
      </c>
      <c r="E14178" t="s">
        <v>823</v>
      </c>
      <c r="F14178" t="s">
        <v>852</v>
      </c>
      <c r="G14178" t="s">
        <v>853</v>
      </c>
      <c r="H14178" t="s">
        <v>1088</v>
      </c>
      <c r="I14178">
        <v>933</v>
      </c>
      <c r="J14178" t="s">
        <v>1089</v>
      </c>
      <c r="K14178" t="s">
        <v>1181</v>
      </c>
      <c r="L14178" t="s">
        <v>244</v>
      </c>
      <c r="M14178">
        <v>1307296</v>
      </c>
      <c r="N14178">
        <v>6428</v>
      </c>
      <c r="O14178">
        <v>0</v>
      </c>
      <c r="P14178">
        <v>0</v>
      </c>
      <c r="Q14178">
        <v>1313724</v>
      </c>
      <c r="R14178">
        <v>457704</v>
      </c>
      <c r="S14178">
        <v>856020</v>
      </c>
      <c r="T14178">
        <v>0</v>
      </c>
      <c r="U14178">
        <v>0</v>
      </c>
      <c r="V14178">
        <v>856020</v>
      </c>
    </row>
    <row r="14179" spans="1:22" x14ac:dyDescent="0.3">
      <c r="A14179">
        <v>202122</v>
      </c>
      <c r="B14179" t="s">
        <v>820</v>
      </c>
      <c r="C14179" t="s">
        <v>821</v>
      </c>
      <c r="D14179" t="s">
        <v>822</v>
      </c>
      <c r="E14179" t="s">
        <v>823</v>
      </c>
      <c r="F14179" t="s">
        <v>856</v>
      </c>
      <c r="G14179" t="s">
        <v>857</v>
      </c>
      <c r="H14179" t="s">
        <v>1110</v>
      </c>
      <c r="I14179">
        <v>935</v>
      </c>
      <c r="J14179" t="s">
        <v>1111</v>
      </c>
      <c r="K14179" t="s">
        <v>1181</v>
      </c>
      <c r="L14179" t="s">
        <v>244</v>
      </c>
      <c r="M14179">
        <v>2614755</v>
      </c>
      <c r="N14179">
        <v>0</v>
      </c>
      <c r="O14179">
        <v>60000</v>
      </c>
      <c r="P14179">
        <v>0</v>
      </c>
      <c r="Q14179">
        <v>2674755</v>
      </c>
      <c r="R14179">
        <v>118481</v>
      </c>
      <c r="S14179">
        <v>2556274</v>
      </c>
      <c r="T14179">
        <v>0</v>
      </c>
      <c r="U14179">
        <v>0</v>
      </c>
      <c r="V14179">
        <v>2556274</v>
      </c>
    </row>
    <row r="14180" spans="1:22" x14ac:dyDescent="0.3">
      <c r="A14180">
        <v>202122</v>
      </c>
      <c r="B14180" t="s">
        <v>820</v>
      </c>
      <c r="C14180" t="s">
        <v>821</v>
      </c>
      <c r="D14180" t="s">
        <v>822</v>
      </c>
      <c r="E14180" t="s">
        <v>823</v>
      </c>
      <c r="F14180" t="s">
        <v>876</v>
      </c>
      <c r="G14180" t="s">
        <v>877</v>
      </c>
      <c r="H14180" t="s">
        <v>1114</v>
      </c>
      <c r="I14180">
        <v>936</v>
      </c>
      <c r="J14180" t="s">
        <v>1115</v>
      </c>
      <c r="K14180" t="s">
        <v>1181</v>
      </c>
      <c r="L14180" t="s">
        <v>244</v>
      </c>
      <c r="M14180">
        <v>1385045</v>
      </c>
      <c r="N14180">
        <v>2973772</v>
      </c>
      <c r="O14180">
        <v>0</v>
      </c>
      <c r="P14180">
        <v>138311</v>
      </c>
      <c r="Q14180">
        <v>4497128</v>
      </c>
      <c r="R14180">
        <v>149198</v>
      </c>
      <c r="S14180">
        <v>4347930</v>
      </c>
      <c r="T14180">
        <v>0</v>
      </c>
      <c r="U14180">
        <v>0</v>
      </c>
      <c r="V14180">
        <v>4347930</v>
      </c>
    </row>
    <row r="14181" spans="1:22" x14ac:dyDescent="0.3">
      <c r="A14181">
        <v>202122</v>
      </c>
      <c r="B14181" t="s">
        <v>820</v>
      </c>
      <c r="C14181" t="s">
        <v>821</v>
      </c>
      <c r="D14181" t="s">
        <v>822</v>
      </c>
      <c r="E14181" t="s">
        <v>823</v>
      </c>
      <c r="F14181" t="s">
        <v>862</v>
      </c>
      <c r="G14181" t="s">
        <v>863</v>
      </c>
      <c r="H14181" t="s">
        <v>1142</v>
      </c>
      <c r="I14181">
        <v>937</v>
      </c>
      <c r="J14181" t="s">
        <v>1143</v>
      </c>
      <c r="K14181" t="s">
        <v>1181</v>
      </c>
      <c r="L14181" t="s">
        <v>244</v>
      </c>
      <c r="M14181">
        <v>1107789</v>
      </c>
      <c r="N14181">
        <v>0</v>
      </c>
      <c r="O14181">
        <v>0</v>
      </c>
      <c r="P14181">
        <v>0</v>
      </c>
      <c r="Q14181">
        <v>1107789</v>
      </c>
      <c r="R14181">
        <v>0</v>
      </c>
      <c r="S14181">
        <v>1107789</v>
      </c>
      <c r="T14181">
        <v>0</v>
      </c>
      <c r="U14181">
        <v>0</v>
      </c>
      <c r="V14181">
        <v>1107789</v>
      </c>
    </row>
    <row r="14182" spans="1:22" x14ac:dyDescent="0.3">
      <c r="A14182">
        <v>202122</v>
      </c>
      <c r="B14182" t="s">
        <v>820</v>
      </c>
      <c r="C14182" t="s">
        <v>821</v>
      </c>
      <c r="D14182" t="s">
        <v>822</v>
      </c>
      <c r="E14182" t="s">
        <v>823</v>
      </c>
      <c r="F14182" t="s">
        <v>876</v>
      </c>
      <c r="G14182" t="s">
        <v>877</v>
      </c>
      <c r="H14182" t="s">
        <v>1148</v>
      </c>
      <c r="I14182">
        <v>938</v>
      </c>
      <c r="J14182" t="s">
        <v>1149</v>
      </c>
      <c r="K14182" t="s">
        <v>1181</v>
      </c>
      <c r="L14182" t="s">
        <v>244</v>
      </c>
      <c r="M14182">
        <v>666327</v>
      </c>
      <c r="N14182">
        <v>1155704</v>
      </c>
      <c r="O14182">
        <v>0</v>
      </c>
      <c r="P14182">
        <v>15899</v>
      </c>
      <c r="Q14182">
        <v>1837930</v>
      </c>
      <c r="R14182">
        <v>0</v>
      </c>
      <c r="S14182">
        <v>1837930</v>
      </c>
      <c r="T14182">
        <v>0</v>
      </c>
      <c r="U14182">
        <v>0</v>
      </c>
      <c r="V14182">
        <v>1837930</v>
      </c>
    </row>
    <row r="14183" spans="1:22" x14ac:dyDescent="0.3">
      <c r="A14183">
        <v>202122</v>
      </c>
      <c r="B14183" t="s">
        <v>820</v>
      </c>
      <c r="C14183" t="s">
        <v>821</v>
      </c>
      <c r="D14183" t="s">
        <v>822</v>
      </c>
      <c r="E14183" t="s">
        <v>823</v>
      </c>
      <c r="F14183" t="s">
        <v>926</v>
      </c>
      <c r="G14183" t="s">
        <v>927</v>
      </c>
      <c r="H14183" t="s">
        <v>1036</v>
      </c>
      <c r="I14183">
        <v>940</v>
      </c>
      <c r="J14183" t="s">
        <v>1037</v>
      </c>
      <c r="K14183" t="s">
        <v>1181</v>
      </c>
      <c r="L14183" t="s">
        <v>244</v>
      </c>
      <c r="M14183">
        <v>0</v>
      </c>
      <c r="N14183">
        <v>0</v>
      </c>
      <c r="O14183">
        <v>661016</v>
      </c>
      <c r="P14183">
        <v>0</v>
      </c>
      <c r="Q14183">
        <v>661016</v>
      </c>
      <c r="R14183">
        <v>10715</v>
      </c>
      <c r="S14183">
        <v>650301</v>
      </c>
      <c r="T14183">
        <v>0</v>
      </c>
      <c r="U14183">
        <v>0</v>
      </c>
      <c r="V14183">
        <v>650301</v>
      </c>
    </row>
    <row r="14184" spans="1:22" x14ac:dyDescent="0.3">
      <c r="A14184">
        <v>202122</v>
      </c>
      <c r="B14184" t="s">
        <v>820</v>
      </c>
      <c r="C14184" t="s">
        <v>821</v>
      </c>
      <c r="D14184" t="s">
        <v>822</v>
      </c>
      <c r="E14184" t="s">
        <v>823</v>
      </c>
      <c r="F14184" t="s">
        <v>926</v>
      </c>
      <c r="G14184" t="s">
        <v>927</v>
      </c>
      <c r="H14184" t="s">
        <v>1146</v>
      </c>
      <c r="I14184">
        <v>941</v>
      </c>
      <c r="J14184" t="s">
        <v>1147</v>
      </c>
      <c r="K14184" t="s">
        <v>1181</v>
      </c>
      <c r="L14184" t="s">
        <v>244</v>
      </c>
      <c r="M14184">
        <v>0</v>
      </c>
      <c r="N14184">
        <v>0</v>
      </c>
      <c r="O14184">
        <v>835850</v>
      </c>
      <c r="P14184">
        <v>0</v>
      </c>
      <c r="Q14184">
        <v>835850</v>
      </c>
      <c r="R14184">
        <v>13549</v>
      </c>
      <c r="S14184">
        <v>822301</v>
      </c>
      <c r="T14184">
        <v>0</v>
      </c>
      <c r="U14184">
        <v>0</v>
      </c>
      <c r="V14184">
        <v>822301</v>
      </c>
    </row>
    <row r="14185" spans="1:22" x14ac:dyDescent="0.3">
      <c r="A14185">
        <v>202223</v>
      </c>
      <c r="B14185" t="s">
        <v>820</v>
      </c>
      <c r="C14185" t="s">
        <v>1180</v>
      </c>
      <c r="D14185" t="s">
        <v>822</v>
      </c>
      <c r="E14185" t="s">
        <v>823</v>
      </c>
      <c r="F14185"/>
      <c r="G14185"/>
      <c r="H14185"/>
      <c r="I14185"/>
      <c r="J14185"/>
      <c r="K14185" t="s">
        <v>1181</v>
      </c>
      <c r="L14185" t="s">
        <v>244</v>
      </c>
      <c r="M14185">
        <v>167765499</v>
      </c>
      <c r="N14185">
        <v>57032888</v>
      </c>
      <c r="O14185">
        <v>10774479</v>
      </c>
      <c r="P14185">
        <v>17611204</v>
      </c>
      <c r="Q14185">
        <v>253184070</v>
      </c>
      <c r="R14185">
        <v>24903725</v>
      </c>
      <c r="S14185">
        <v>228280345</v>
      </c>
      <c r="T14185">
        <v>1403051</v>
      </c>
      <c r="U14185">
        <v>61341</v>
      </c>
      <c r="V14185">
        <v>226815952</v>
      </c>
    </row>
    <row r="14186" spans="1:22" x14ac:dyDescent="0.3">
      <c r="A14186">
        <v>202223</v>
      </c>
      <c r="B14186" t="s">
        <v>820</v>
      </c>
      <c r="C14186" t="s">
        <v>1182</v>
      </c>
      <c r="D14186" t="s">
        <v>822</v>
      </c>
      <c r="E14186" t="s">
        <v>823</v>
      </c>
      <c r="F14186" t="s">
        <v>824</v>
      </c>
      <c r="G14186" t="s">
        <v>825</v>
      </c>
      <c r="H14186"/>
      <c r="I14186"/>
      <c r="J14186"/>
      <c r="K14186" t="s">
        <v>1181</v>
      </c>
      <c r="L14186" t="s">
        <v>244</v>
      </c>
      <c r="M14186">
        <v>18080652</v>
      </c>
      <c r="N14186">
        <v>12361512</v>
      </c>
      <c r="O14186">
        <v>552603</v>
      </c>
      <c r="P14186">
        <v>528534</v>
      </c>
      <c r="Q14186">
        <v>31523301</v>
      </c>
      <c r="R14186">
        <v>941655</v>
      </c>
      <c r="S14186">
        <v>30581646</v>
      </c>
      <c r="T14186">
        <v>359133</v>
      </c>
      <c r="U14186">
        <v>0</v>
      </c>
      <c r="V14186">
        <v>30222513</v>
      </c>
    </row>
    <row r="14187" spans="1:22" x14ac:dyDescent="0.3">
      <c r="A14187">
        <v>202223</v>
      </c>
      <c r="B14187" t="s">
        <v>820</v>
      </c>
      <c r="C14187" t="s">
        <v>1182</v>
      </c>
      <c r="D14187" t="s">
        <v>822</v>
      </c>
      <c r="E14187" t="s">
        <v>823</v>
      </c>
      <c r="F14187" t="s">
        <v>876</v>
      </c>
      <c r="G14187" t="s">
        <v>877</v>
      </c>
      <c r="H14187"/>
      <c r="I14187"/>
      <c r="J14187"/>
      <c r="K14187" t="s">
        <v>1181</v>
      </c>
      <c r="L14187" t="s">
        <v>244</v>
      </c>
      <c r="M14187">
        <v>22881571</v>
      </c>
      <c r="N14187">
        <v>9510353</v>
      </c>
      <c r="O14187">
        <v>3234269</v>
      </c>
      <c r="P14187">
        <v>4029281</v>
      </c>
      <c r="Q14187">
        <v>39655473</v>
      </c>
      <c r="R14187">
        <v>5566609</v>
      </c>
      <c r="S14187">
        <v>34088864</v>
      </c>
      <c r="T14187">
        <v>3398</v>
      </c>
      <c r="U14187">
        <v>0</v>
      </c>
      <c r="V14187">
        <v>34085466</v>
      </c>
    </row>
    <row r="14188" spans="1:22" x14ac:dyDescent="0.3">
      <c r="A14188">
        <v>202223</v>
      </c>
      <c r="B14188" t="s">
        <v>820</v>
      </c>
      <c r="C14188" t="s">
        <v>1182</v>
      </c>
      <c r="D14188" t="s">
        <v>822</v>
      </c>
      <c r="E14188" t="s">
        <v>823</v>
      </c>
      <c r="F14188" t="s">
        <v>862</v>
      </c>
      <c r="G14188" t="s">
        <v>863</v>
      </c>
      <c r="H14188"/>
      <c r="I14188"/>
      <c r="J14188"/>
      <c r="K14188" t="s">
        <v>1181</v>
      </c>
      <c r="L14188" t="s">
        <v>244</v>
      </c>
      <c r="M14188">
        <v>8403119</v>
      </c>
      <c r="N14188">
        <v>5494444</v>
      </c>
      <c r="O14188">
        <v>1622770</v>
      </c>
      <c r="P14188">
        <v>18657</v>
      </c>
      <c r="Q14188">
        <v>15538989</v>
      </c>
      <c r="R14188">
        <v>918241</v>
      </c>
      <c r="S14188">
        <v>14620748</v>
      </c>
      <c r="T14188">
        <v>38752</v>
      </c>
      <c r="U14188">
        <v>0</v>
      </c>
      <c r="V14188">
        <v>14581997</v>
      </c>
    </row>
    <row r="14189" spans="1:22" x14ac:dyDescent="0.3">
      <c r="A14189">
        <v>202223</v>
      </c>
      <c r="B14189" t="s">
        <v>820</v>
      </c>
      <c r="C14189" t="s">
        <v>1182</v>
      </c>
      <c r="D14189" t="s">
        <v>822</v>
      </c>
      <c r="E14189" t="s">
        <v>823</v>
      </c>
      <c r="F14189" t="s">
        <v>926</v>
      </c>
      <c r="G14189" t="s">
        <v>927</v>
      </c>
      <c r="H14189"/>
      <c r="I14189"/>
      <c r="J14189"/>
      <c r="K14189" t="s">
        <v>1181</v>
      </c>
      <c r="L14189" t="s">
        <v>244</v>
      </c>
      <c r="M14189">
        <v>15193433</v>
      </c>
      <c r="N14189">
        <v>2023121</v>
      </c>
      <c r="O14189">
        <v>817757</v>
      </c>
      <c r="P14189">
        <v>0</v>
      </c>
      <c r="Q14189">
        <v>18034311</v>
      </c>
      <c r="R14189">
        <v>1107957</v>
      </c>
      <c r="S14189">
        <v>16926354</v>
      </c>
      <c r="T14189">
        <v>0</v>
      </c>
      <c r="U14189">
        <v>6728</v>
      </c>
      <c r="V14189">
        <v>16919626</v>
      </c>
    </row>
    <row r="14190" spans="1:22" x14ac:dyDescent="0.3">
      <c r="A14190">
        <v>202223</v>
      </c>
      <c r="B14190" t="s">
        <v>820</v>
      </c>
      <c r="C14190" t="s">
        <v>1182</v>
      </c>
      <c r="D14190" t="s">
        <v>822</v>
      </c>
      <c r="E14190" t="s">
        <v>823</v>
      </c>
      <c r="F14190" t="s">
        <v>848</v>
      </c>
      <c r="G14190" t="s">
        <v>849</v>
      </c>
      <c r="H14190"/>
      <c r="I14190"/>
      <c r="J14190"/>
      <c r="K14190" t="s">
        <v>1181</v>
      </c>
      <c r="L14190" t="s">
        <v>244</v>
      </c>
      <c r="M14190">
        <v>20627610</v>
      </c>
      <c r="N14190">
        <v>2563559</v>
      </c>
      <c r="O14190">
        <v>2593602</v>
      </c>
      <c r="P14190">
        <v>1104282</v>
      </c>
      <c r="Q14190">
        <v>26889053</v>
      </c>
      <c r="R14190">
        <v>1227225</v>
      </c>
      <c r="S14190">
        <v>25661828</v>
      </c>
      <c r="T14190">
        <v>516356</v>
      </c>
      <c r="U14190">
        <v>0</v>
      </c>
      <c r="V14190">
        <v>25145472</v>
      </c>
    </row>
    <row r="14191" spans="1:22" x14ac:dyDescent="0.3">
      <c r="A14191">
        <v>202223</v>
      </c>
      <c r="B14191" t="s">
        <v>820</v>
      </c>
      <c r="C14191" t="s">
        <v>1182</v>
      </c>
      <c r="D14191" t="s">
        <v>822</v>
      </c>
      <c r="E14191" t="s">
        <v>823</v>
      </c>
      <c r="F14191" t="s">
        <v>856</v>
      </c>
      <c r="G14191" t="s">
        <v>857</v>
      </c>
      <c r="H14191"/>
      <c r="I14191"/>
      <c r="J14191"/>
      <c r="K14191" t="s">
        <v>1181</v>
      </c>
      <c r="L14191" t="s">
        <v>244</v>
      </c>
      <c r="M14191">
        <v>20298788</v>
      </c>
      <c r="N14191">
        <v>1342974</v>
      </c>
      <c r="O14191">
        <v>361848</v>
      </c>
      <c r="P14191">
        <v>4209193</v>
      </c>
      <c r="Q14191">
        <v>26212803</v>
      </c>
      <c r="R14191">
        <v>2830765</v>
      </c>
      <c r="S14191">
        <v>23382037</v>
      </c>
      <c r="T14191">
        <v>200000</v>
      </c>
      <c r="U14191">
        <v>0</v>
      </c>
      <c r="V14191">
        <v>23182037</v>
      </c>
    </row>
    <row r="14192" spans="1:22" x14ac:dyDescent="0.3">
      <c r="A14192">
        <v>202223</v>
      </c>
      <c r="B14192" t="s">
        <v>820</v>
      </c>
      <c r="C14192" t="s">
        <v>1182</v>
      </c>
      <c r="D14192" t="s">
        <v>822</v>
      </c>
      <c r="E14192" t="s">
        <v>823</v>
      </c>
      <c r="F14192" t="s">
        <v>852</v>
      </c>
      <c r="G14192" t="s">
        <v>853</v>
      </c>
      <c r="H14192"/>
      <c r="I14192"/>
      <c r="J14192"/>
      <c r="K14192" t="s">
        <v>1181</v>
      </c>
      <c r="L14192" t="s">
        <v>244</v>
      </c>
      <c r="M14192">
        <v>17214154</v>
      </c>
      <c r="N14192">
        <v>5307735</v>
      </c>
      <c r="O14192">
        <v>335829</v>
      </c>
      <c r="P14192">
        <v>731441</v>
      </c>
      <c r="Q14192">
        <v>23589159</v>
      </c>
      <c r="R14192">
        <v>2548012</v>
      </c>
      <c r="S14192">
        <v>21041147</v>
      </c>
      <c r="T14192">
        <v>43413</v>
      </c>
      <c r="U14192">
        <v>0</v>
      </c>
      <c r="V14192">
        <v>20997734</v>
      </c>
    </row>
    <row r="14193" spans="1:22" x14ac:dyDescent="0.3">
      <c r="A14193">
        <v>202223</v>
      </c>
      <c r="B14193" t="s">
        <v>820</v>
      </c>
      <c r="C14193" t="s">
        <v>1182</v>
      </c>
      <c r="D14193" t="s">
        <v>822</v>
      </c>
      <c r="E14193" t="s">
        <v>823</v>
      </c>
      <c r="F14193" t="s">
        <v>912</v>
      </c>
      <c r="G14193" t="s">
        <v>913</v>
      </c>
      <c r="H14193"/>
      <c r="I14193"/>
      <c r="J14193"/>
      <c r="K14193" t="s">
        <v>1181</v>
      </c>
      <c r="L14193" t="s">
        <v>244</v>
      </c>
      <c r="M14193">
        <v>10798820</v>
      </c>
      <c r="N14193">
        <v>2174932</v>
      </c>
      <c r="O14193">
        <v>1574</v>
      </c>
      <c r="P14193">
        <v>1048404</v>
      </c>
      <c r="Q14193">
        <v>14023729</v>
      </c>
      <c r="R14193">
        <v>3789388</v>
      </c>
      <c r="S14193">
        <v>10234341</v>
      </c>
      <c r="T14193">
        <v>18000</v>
      </c>
      <c r="U14193">
        <v>54613</v>
      </c>
      <c r="V14193">
        <v>10161727</v>
      </c>
    </row>
    <row r="14194" spans="1:22" x14ac:dyDescent="0.3">
      <c r="A14194">
        <v>202223</v>
      </c>
      <c r="B14194" t="s">
        <v>820</v>
      </c>
      <c r="C14194" t="s">
        <v>1182</v>
      </c>
      <c r="D14194" t="s">
        <v>822</v>
      </c>
      <c r="E14194" t="s">
        <v>823</v>
      </c>
      <c r="F14194" t="s">
        <v>898</v>
      </c>
      <c r="G14194" t="s">
        <v>899</v>
      </c>
      <c r="H14194"/>
      <c r="I14194"/>
      <c r="J14194"/>
      <c r="K14194" t="s">
        <v>1181</v>
      </c>
      <c r="L14194" t="s">
        <v>244</v>
      </c>
      <c r="M14194">
        <v>13191845</v>
      </c>
      <c r="N14194">
        <v>5763896</v>
      </c>
      <c r="O14194">
        <v>591063</v>
      </c>
      <c r="P14194">
        <v>2510044</v>
      </c>
      <c r="Q14194">
        <v>22056848</v>
      </c>
      <c r="R14194">
        <v>3804232</v>
      </c>
      <c r="S14194">
        <v>18252616</v>
      </c>
      <c r="T14194">
        <v>21700</v>
      </c>
      <c r="U14194">
        <v>0</v>
      </c>
      <c r="V14194">
        <v>18230916</v>
      </c>
    </row>
    <row r="14195" spans="1:22" x14ac:dyDescent="0.3">
      <c r="A14195">
        <v>202223</v>
      </c>
      <c r="B14195" t="s">
        <v>820</v>
      </c>
      <c r="C14195" t="s">
        <v>1182</v>
      </c>
      <c r="D14195" t="s">
        <v>822</v>
      </c>
      <c r="E14195" t="s">
        <v>823</v>
      </c>
      <c r="F14195" t="s">
        <v>866</v>
      </c>
      <c r="G14195" t="s">
        <v>867</v>
      </c>
      <c r="H14195"/>
      <c r="I14195"/>
      <c r="J14195"/>
      <c r="K14195" t="s">
        <v>1181</v>
      </c>
      <c r="L14195" t="s">
        <v>244</v>
      </c>
      <c r="M14195">
        <v>21075509</v>
      </c>
      <c r="N14195">
        <v>10490361</v>
      </c>
      <c r="O14195">
        <v>663166</v>
      </c>
      <c r="P14195">
        <v>3431368</v>
      </c>
      <c r="Q14195">
        <v>35660404</v>
      </c>
      <c r="R14195">
        <v>2169640</v>
      </c>
      <c r="S14195">
        <v>33490764</v>
      </c>
      <c r="T14195">
        <v>202300</v>
      </c>
      <c r="U14195">
        <v>0</v>
      </c>
      <c r="V14195">
        <v>33288464</v>
      </c>
    </row>
    <row r="14196" spans="1:22" x14ac:dyDescent="0.3">
      <c r="A14196">
        <v>202223</v>
      </c>
      <c r="B14196" t="s">
        <v>820</v>
      </c>
      <c r="C14196" t="s">
        <v>821</v>
      </c>
      <c r="D14196" t="s">
        <v>822</v>
      </c>
      <c r="E14196" t="s">
        <v>823</v>
      </c>
      <c r="F14196" t="s">
        <v>898</v>
      </c>
      <c r="G14196" t="s">
        <v>899</v>
      </c>
      <c r="H14196" t="s">
        <v>908</v>
      </c>
      <c r="I14196">
        <v>201</v>
      </c>
      <c r="J14196" t="s">
        <v>909</v>
      </c>
      <c r="K14196" t="s">
        <v>1181</v>
      </c>
      <c r="L14196" t="s">
        <v>244</v>
      </c>
      <c r="M14196">
        <v>38316</v>
      </c>
      <c r="N14196">
        <v>0</v>
      </c>
      <c r="O14196">
        <v>0</v>
      </c>
      <c r="P14196">
        <v>0</v>
      </c>
      <c r="Q14196">
        <v>38316</v>
      </c>
      <c r="R14196">
        <v>0</v>
      </c>
      <c r="S14196">
        <v>38316</v>
      </c>
      <c r="T14196">
        <v>0</v>
      </c>
      <c r="U14196">
        <v>0</v>
      </c>
      <c r="V14196">
        <v>38316</v>
      </c>
    </row>
    <row r="14197" spans="1:22" x14ac:dyDescent="0.3">
      <c r="A14197">
        <v>202223</v>
      </c>
      <c r="B14197" t="s">
        <v>820</v>
      </c>
      <c r="C14197" t="s">
        <v>821</v>
      </c>
      <c r="D14197" t="s">
        <v>822</v>
      </c>
      <c r="E14197" t="s">
        <v>823</v>
      </c>
      <c r="F14197" t="s">
        <v>898</v>
      </c>
      <c r="G14197" t="s">
        <v>899</v>
      </c>
      <c r="H14197" t="s">
        <v>900</v>
      </c>
      <c r="I14197">
        <v>202</v>
      </c>
      <c r="J14197" t="s">
        <v>901</v>
      </c>
      <c r="K14197" t="s">
        <v>1181</v>
      </c>
      <c r="L14197" t="s">
        <v>244</v>
      </c>
      <c r="M14197">
        <v>0</v>
      </c>
      <c r="N14197">
        <v>0</v>
      </c>
      <c r="O14197">
        <v>0</v>
      </c>
      <c r="P14197">
        <v>2306986</v>
      </c>
      <c r="Q14197">
        <v>2306986</v>
      </c>
      <c r="R14197">
        <v>529595</v>
      </c>
      <c r="S14197">
        <v>1777391</v>
      </c>
      <c r="T14197">
        <v>0</v>
      </c>
      <c r="U14197">
        <v>0</v>
      </c>
      <c r="V14197">
        <v>1777391</v>
      </c>
    </row>
    <row r="14198" spans="1:22" x14ac:dyDescent="0.3">
      <c r="A14198">
        <v>202223</v>
      </c>
      <c r="B14198" t="s">
        <v>820</v>
      </c>
      <c r="C14198" t="s">
        <v>821</v>
      </c>
      <c r="D14198" t="s">
        <v>822</v>
      </c>
      <c r="E14198" t="s">
        <v>823</v>
      </c>
      <c r="F14198" t="s">
        <v>824</v>
      </c>
      <c r="G14198" t="s">
        <v>825</v>
      </c>
      <c r="H14198" t="s">
        <v>954</v>
      </c>
      <c r="I14198">
        <v>203</v>
      </c>
      <c r="J14198" t="s">
        <v>955</v>
      </c>
      <c r="K14198" t="s">
        <v>1181</v>
      </c>
      <c r="L14198" t="s">
        <v>244</v>
      </c>
      <c r="M14198">
        <v>0</v>
      </c>
      <c r="N14198">
        <v>139174</v>
      </c>
      <c r="O14198">
        <v>84603</v>
      </c>
      <c r="P14198">
        <v>91061</v>
      </c>
      <c r="Q14198">
        <v>314838</v>
      </c>
      <c r="R14198">
        <v>74350</v>
      </c>
      <c r="S14198">
        <v>240488</v>
      </c>
      <c r="T14198">
        <v>0</v>
      </c>
      <c r="U14198">
        <v>0</v>
      </c>
      <c r="V14198">
        <v>240488</v>
      </c>
    </row>
    <row r="14199" spans="1:22" x14ac:dyDescent="0.3">
      <c r="A14199">
        <v>202223</v>
      </c>
      <c r="B14199" t="s">
        <v>820</v>
      </c>
      <c r="C14199" t="s">
        <v>821</v>
      </c>
      <c r="D14199" t="s">
        <v>822</v>
      </c>
      <c r="E14199" t="s">
        <v>823</v>
      </c>
      <c r="F14199" t="s">
        <v>898</v>
      </c>
      <c r="G14199" t="s">
        <v>899</v>
      </c>
      <c r="H14199" t="s">
        <v>956</v>
      </c>
      <c r="I14199">
        <v>204</v>
      </c>
      <c r="J14199" t="s">
        <v>957</v>
      </c>
      <c r="K14199" t="s">
        <v>1181</v>
      </c>
      <c r="L14199" t="s">
        <v>244</v>
      </c>
      <c r="M14199">
        <v>97697</v>
      </c>
      <c r="N14199">
        <v>1126381</v>
      </c>
      <c r="O14199">
        <v>0</v>
      </c>
      <c r="P14199">
        <v>202988</v>
      </c>
      <c r="Q14199">
        <v>1427066</v>
      </c>
      <c r="R14199">
        <v>0</v>
      </c>
      <c r="S14199">
        <v>1427066</v>
      </c>
      <c r="T14199">
        <v>0</v>
      </c>
      <c r="U14199">
        <v>0</v>
      </c>
      <c r="V14199">
        <v>1427066</v>
      </c>
    </row>
    <row r="14200" spans="1:22" x14ac:dyDescent="0.3">
      <c r="A14200">
        <v>202223</v>
      </c>
      <c r="B14200" t="s">
        <v>820</v>
      </c>
      <c r="C14200" t="s">
        <v>821</v>
      </c>
      <c r="D14200" t="s">
        <v>822</v>
      </c>
      <c r="E14200" t="s">
        <v>823</v>
      </c>
      <c r="F14200" t="s">
        <v>898</v>
      </c>
      <c r="G14200" t="s">
        <v>899</v>
      </c>
      <c r="H14200" t="s">
        <v>960</v>
      </c>
      <c r="I14200">
        <v>205</v>
      </c>
      <c r="J14200" t="s">
        <v>961</v>
      </c>
      <c r="K14200" t="s">
        <v>1181</v>
      </c>
      <c r="L14200" t="s">
        <v>244</v>
      </c>
      <c r="M14200">
        <v>2699931</v>
      </c>
      <c r="N14200">
        <v>1065200</v>
      </c>
      <c r="O14200">
        <v>0</v>
      </c>
      <c r="P14200">
        <v>70</v>
      </c>
      <c r="Q14200">
        <v>3765201</v>
      </c>
      <c r="R14200">
        <v>1317432</v>
      </c>
      <c r="S14200">
        <v>2447769</v>
      </c>
      <c r="T14200">
        <v>0</v>
      </c>
      <c r="U14200">
        <v>0</v>
      </c>
      <c r="V14200">
        <v>2447769</v>
      </c>
    </row>
    <row r="14201" spans="1:22" x14ac:dyDescent="0.3">
      <c r="A14201">
        <v>202223</v>
      </c>
      <c r="B14201" t="s">
        <v>820</v>
      </c>
      <c r="C14201" t="s">
        <v>821</v>
      </c>
      <c r="D14201" t="s">
        <v>822</v>
      </c>
      <c r="E14201" t="s">
        <v>823</v>
      </c>
      <c r="F14201" t="s">
        <v>898</v>
      </c>
      <c r="G14201" t="s">
        <v>899</v>
      </c>
      <c r="H14201" t="s">
        <v>984</v>
      </c>
      <c r="I14201">
        <v>206</v>
      </c>
      <c r="J14201" t="s">
        <v>985</v>
      </c>
      <c r="K14201" t="s">
        <v>1181</v>
      </c>
      <c r="L14201" t="s">
        <v>244</v>
      </c>
      <c r="M14201">
        <v>998057</v>
      </c>
      <c r="N14201">
        <v>0</v>
      </c>
      <c r="O14201">
        <v>0</v>
      </c>
      <c r="P14201">
        <v>0</v>
      </c>
      <c r="Q14201">
        <v>998057</v>
      </c>
      <c r="R14201">
        <v>0</v>
      </c>
      <c r="S14201">
        <v>998057</v>
      </c>
      <c r="T14201">
        <v>0</v>
      </c>
      <c r="U14201">
        <v>0</v>
      </c>
      <c r="V14201">
        <v>998057</v>
      </c>
    </row>
    <row r="14202" spans="1:22" x14ac:dyDescent="0.3">
      <c r="A14202">
        <v>202223</v>
      </c>
      <c r="B14202" t="s">
        <v>820</v>
      </c>
      <c r="C14202" t="s">
        <v>821</v>
      </c>
      <c r="D14202" t="s">
        <v>822</v>
      </c>
      <c r="E14202" t="s">
        <v>823</v>
      </c>
      <c r="F14202" t="s">
        <v>898</v>
      </c>
      <c r="G14202" t="s">
        <v>899</v>
      </c>
      <c r="H14202" t="s">
        <v>986</v>
      </c>
      <c r="I14202">
        <v>207</v>
      </c>
      <c r="J14202" t="s">
        <v>987</v>
      </c>
      <c r="K14202" t="s">
        <v>1181</v>
      </c>
      <c r="L14202" t="s">
        <v>244</v>
      </c>
      <c r="M14202">
        <v>1070644</v>
      </c>
      <c r="N14202">
        <v>0</v>
      </c>
      <c r="O14202">
        <v>0</v>
      </c>
      <c r="P14202">
        <v>0</v>
      </c>
      <c r="Q14202">
        <v>1070644</v>
      </c>
      <c r="R14202">
        <v>0</v>
      </c>
      <c r="S14202">
        <v>1070644</v>
      </c>
      <c r="T14202">
        <v>0</v>
      </c>
      <c r="U14202">
        <v>0</v>
      </c>
      <c r="V14202">
        <v>1070644</v>
      </c>
    </row>
    <row r="14203" spans="1:22" x14ac:dyDescent="0.3">
      <c r="A14203">
        <v>202223</v>
      </c>
      <c r="B14203" t="s">
        <v>820</v>
      </c>
      <c r="C14203" t="s">
        <v>821</v>
      </c>
      <c r="D14203" t="s">
        <v>822</v>
      </c>
      <c r="E14203" t="s">
        <v>823</v>
      </c>
      <c r="F14203" t="s">
        <v>898</v>
      </c>
      <c r="G14203" t="s">
        <v>899</v>
      </c>
      <c r="H14203" t="s">
        <v>998</v>
      </c>
      <c r="I14203">
        <v>208</v>
      </c>
      <c r="J14203" t="s">
        <v>999</v>
      </c>
      <c r="K14203" t="s">
        <v>1181</v>
      </c>
      <c r="L14203" t="s">
        <v>244</v>
      </c>
      <c r="M14203">
        <v>0</v>
      </c>
      <c r="N14203">
        <v>388737</v>
      </c>
      <c r="O14203">
        <v>0</v>
      </c>
      <c r="P14203">
        <v>0</v>
      </c>
      <c r="Q14203">
        <v>388737</v>
      </c>
      <c r="R14203">
        <v>0</v>
      </c>
      <c r="S14203">
        <v>388737</v>
      </c>
      <c r="T14203">
        <v>0</v>
      </c>
      <c r="U14203">
        <v>0</v>
      </c>
      <c r="V14203">
        <v>388737</v>
      </c>
    </row>
    <row r="14204" spans="1:22" x14ac:dyDescent="0.3">
      <c r="A14204">
        <v>202223</v>
      </c>
      <c r="B14204" t="s">
        <v>820</v>
      </c>
      <c r="C14204" t="s">
        <v>821</v>
      </c>
      <c r="D14204" t="s">
        <v>822</v>
      </c>
      <c r="E14204" t="s">
        <v>823</v>
      </c>
      <c r="F14204" t="s">
        <v>898</v>
      </c>
      <c r="G14204" t="s">
        <v>899</v>
      </c>
      <c r="H14204" t="s">
        <v>1008</v>
      </c>
      <c r="I14204">
        <v>209</v>
      </c>
      <c r="J14204" t="s">
        <v>1009</v>
      </c>
      <c r="K14204" t="s">
        <v>1181</v>
      </c>
      <c r="L14204" t="s">
        <v>244</v>
      </c>
      <c r="M14204">
        <v>5337</v>
      </c>
      <c r="N14204">
        <v>638982</v>
      </c>
      <c r="O14204">
        <v>0</v>
      </c>
      <c r="P14204">
        <v>0</v>
      </c>
      <c r="Q14204">
        <v>644319</v>
      </c>
      <c r="R14204">
        <v>0</v>
      </c>
      <c r="S14204">
        <v>644319</v>
      </c>
      <c r="T14204">
        <v>0</v>
      </c>
      <c r="U14204">
        <v>0</v>
      </c>
      <c r="V14204">
        <v>644319</v>
      </c>
    </row>
    <row r="14205" spans="1:22" x14ac:dyDescent="0.3">
      <c r="A14205">
        <v>202223</v>
      </c>
      <c r="B14205" t="s">
        <v>820</v>
      </c>
      <c r="C14205" t="s">
        <v>821</v>
      </c>
      <c r="D14205" t="s">
        <v>822</v>
      </c>
      <c r="E14205" t="s">
        <v>823</v>
      </c>
      <c r="F14205" t="s">
        <v>898</v>
      </c>
      <c r="G14205" t="s">
        <v>899</v>
      </c>
      <c r="H14205" t="s">
        <v>1098</v>
      </c>
      <c r="I14205">
        <v>210</v>
      </c>
      <c r="J14205" t="s">
        <v>1099</v>
      </c>
      <c r="K14205" t="s">
        <v>1181</v>
      </c>
      <c r="L14205" t="s">
        <v>244</v>
      </c>
      <c r="M14205">
        <v>118074</v>
      </c>
      <c r="N14205">
        <v>1786</v>
      </c>
      <c r="O14205">
        <v>0</v>
      </c>
      <c r="P14205">
        <v>0</v>
      </c>
      <c r="Q14205">
        <v>119860</v>
      </c>
      <c r="R14205">
        <v>0</v>
      </c>
      <c r="S14205">
        <v>119860</v>
      </c>
      <c r="T14205">
        <v>0</v>
      </c>
      <c r="U14205">
        <v>0</v>
      </c>
      <c r="V14205">
        <v>119860</v>
      </c>
    </row>
    <row r="14206" spans="1:22" x14ac:dyDescent="0.3">
      <c r="A14206">
        <v>202223</v>
      </c>
      <c r="B14206" t="s">
        <v>820</v>
      </c>
      <c r="C14206" t="s">
        <v>821</v>
      </c>
      <c r="D14206" t="s">
        <v>822</v>
      </c>
      <c r="E14206" t="s">
        <v>823</v>
      </c>
      <c r="F14206" t="s">
        <v>898</v>
      </c>
      <c r="G14206" t="s">
        <v>899</v>
      </c>
      <c r="H14206" t="s">
        <v>1128</v>
      </c>
      <c r="I14206">
        <v>211</v>
      </c>
      <c r="J14206" t="s">
        <v>1129</v>
      </c>
      <c r="K14206" t="s">
        <v>1181</v>
      </c>
      <c r="L14206" t="s">
        <v>244</v>
      </c>
      <c r="M14206">
        <v>1682302</v>
      </c>
      <c r="N14206">
        <v>0</v>
      </c>
      <c r="O14206">
        <v>0</v>
      </c>
      <c r="P14206">
        <v>0</v>
      </c>
      <c r="Q14206">
        <v>1682302</v>
      </c>
      <c r="R14206">
        <v>0</v>
      </c>
      <c r="S14206">
        <v>1682302</v>
      </c>
      <c r="T14206">
        <v>0</v>
      </c>
      <c r="U14206">
        <v>0</v>
      </c>
      <c r="V14206">
        <v>1682302</v>
      </c>
    </row>
    <row r="14207" spans="1:22" x14ac:dyDescent="0.3">
      <c r="A14207">
        <v>202223</v>
      </c>
      <c r="B14207" t="s">
        <v>820</v>
      </c>
      <c r="C14207" t="s">
        <v>821</v>
      </c>
      <c r="D14207" t="s">
        <v>822</v>
      </c>
      <c r="E14207" t="s">
        <v>823</v>
      </c>
      <c r="F14207" t="s">
        <v>898</v>
      </c>
      <c r="G14207" t="s">
        <v>899</v>
      </c>
      <c r="H14207" t="s">
        <v>1138</v>
      </c>
      <c r="I14207">
        <v>212</v>
      </c>
      <c r="J14207" t="s">
        <v>1139</v>
      </c>
      <c r="K14207" t="s">
        <v>1181</v>
      </c>
      <c r="L14207" t="s">
        <v>244</v>
      </c>
      <c r="M14207">
        <v>3024576</v>
      </c>
      <c r="N14207">
        <v>0</v>
      </c>
      <c r="O14207">
        <v>591063</v>
      </c>
      <c r="P14207">
        <v>0</v>
      </c>
      <c r="Q14207">
        <v>3615639</v>
      </c>
      <c r="R14207">
        <v>1405733</v>
      </c>
      <c r="S14207">
        <v>2209906</v>
      </c>
      <c r="T14207">
        <v>0</v>
      </c>
      <c r="U14207">
        <v>0</v>
      </c>
      <c r="V14207">
        <v>2209906</v>
      </c>
    </row>
    <row r="14208" spans="1:22" x14ac:dyDescent="0.3">
      <c r="A14208">
        <v>202223</v>
      </c>
      <c r="B14208" t="s">
        <v>820</v>
      </c>
      <c r="C14208" t="s">
        <v>821</v>
      </c>
      <c r="D14208" t="s">
        <v>822</v>
      </c>
      <c r="E14208" t="s">
        <v>823</v>
      </c>
      <c r="F14208" t="s">
        <v>898</v>
      </c>
      <c r="G14208" t="s">
        <v>899</v>
      </c>
      <c r="H14208" t="s">
        <v>1150</v>
      </c>
      <c r="I14208">
        <v>213</v>
      </c>
      <c r="J14208" t="s">
        <v>1151</v>
      </c>
      <c r="K14208" t="s">
        <v>1181</v>
      </c>
      <c r="L14208" t="s">
        <v>244</v>
      </c>
      <c r="M14208">
        <v>2836215</v>
      </c>
      <c r="N14208">
        <v>0</v>
      </c>
      <c r="O14208">
        <v>0</v>
      </c>
      <c r="P14208">
        <v>0</v>
      </c>
      <c r="Q14208">
        <v>2836215</v>
      </c>
      <c r="R14208">
        <v>320</v>
      </c>
      <c r="S14208">
        <v>2835895</v>
      </c>
      <c r="T14208">
        <v>21700</v>
      </c>
      <c r="U14208">
        <v>0</v>
      </c>
      <c r="V14208">
        <v>2814195</v>
      </c>
    </row>
    <row r="14209" spans="1:22" x14ac:dyDescent="0.3">
      <c r="A14209">
        <v>202223</v>
      </c>
      <c r="B14209" t="s">
        <v>820</v>
      </c>
      <c r="C14209" t="s">
        <v>821</v>
      </c>
      <c r="D14209" t="s">
        <v>822</v>
      </c>
      <c r="E14209" t="s">
        <v>823</v>
      </c>
      <c r="F14209" t="s">
        <v>824</v>
      </c>
      <c r="G14209" t="s">
        <v>825</v>
      </c>
      <c r="H14209" t="s">
        <v>826</v>
      </c>
      <c r="I14209">
        <v>301</v>
      </c>
      <c r="J14209" t="s">
        <v>827</v>
      </c>
      <c r="K14209" t="s">
        <v>1181</v>
      </c>
      <c r="L14209" t="s">
        <v>244</v>
      </c>
      <c r="M14209">
        <v>1300448</v>
      </c>
      <c r="N14209">
        <v>0</v>
      </c>
      <c r="O14209">
        <v>0</v>
      </c>
      <c r="P14209">
        <v>0</v>
      </c>
      <c r="Q14209">
        <v>1300448</v>
      </c>
      <c r="R14209">
        <v>390330</v>
      </c>
      <c r="S14209">
        <v>910119</v>
      </c>
      <c r="T14209">
        <v>0</v>
      </c>
      <c r="U14209">
        <v>0</v>
      </c>
      <c r="V14209">
        <v>910119</v>
      </c>
    </row>
    <row r="14210" spans="1:22" x14ac:dyDescent="0.3">
      <c r="A14210">
        <v>202223</v>
      </c>
      <c r="B14210" t="s">
        <v>820</v>
      </c>
      <c r="C14210" t="s">
        <v>821</v>
      </c>
      <c r="D14210" t="s">
        <v>822</v>
      </c>
      <c r="E14210" t="s">
        <v>823</v>
      </c>
      <c r="F14210" t="s">
        <v>824</v>
      </c>
      <c r="G14210" t="s">
        <v>825</v>
      </c>
      <c r="H14210" t="s">
        <v>846</v>
      </c>
      <c r="I14210">
        <v>302</v>
      </c>
      <c r="J14210" t="s">
        <v>847</v>
      </c>
      <c r="K14210" t="s">
        <v>1181</v>
      </c>
      <c r="L14210" t="s">
        <v>244</v>
      </c>
      <c r="M14210">
        <v>510338</v>
      </c>
      <c r="N14210">
        <v>959831</v>
      </c>
      <c r="O14210">
        <v>0</v>
      </c>
      <c r="P14210">
        <v>0</v>
      </c>
      <c r="Q14210">
        <v>1470169</v>
      </c>
      <c r="R14210">
        <v>0</v>
      </c>
      <c r="S14210">
        <v>1470169</v>
      </c>
      <c r="T14210">
        <v>0</v>
      </c>
      <c r="U14210">
        <v>0</v>
      </c>
      <c r="V14210">
        <v>1470169</v>
      </c>
    </row>
    <row r="14211" spans="1:22" x14ac:dyDescent="0.3">
      <c r="A14211">
        <v>202223</v>
      </c>
      <c r="B14211" t="s">
        <v>820</v>
      </c>
      <c r="C14211" t="s">
        <v>821</v>
      </c>
      <c r="D14211" t="s">
        <v>822</v>
      </c>
      <c r="E14211" t="s">
        <v>823</v>
      </c>
      <c r="F14211" t="s">
        <v>824</v>
      </c>
      <c r="G14211" t="s">
        <v>825</v>
      </c>
      <c r="H14211" t="s">
        <v>860</v>
      </c>
      <c r="I14211">
        <v>303</v>
      </c>
      <c r="J14211" t="s">
        <v>861</v>
      </c>
      <c r="K14211" t="s">
        <v>1181</v>
      </c>
      <c r="L14211" t="s">
        <v>244</v>
      </c>
      <c r="M14211">
        <v>539000</v>
      </c>
      <c r="N14211">
        <v>0</v>
      </c>
      <c r="O14211">
        <v>0</v>
      </c>
      <c r="P14211">
        <v>0</v>
      </c>
      <c r="Q14211">
        <v>539000</v>
      </c>
      <c r="R14211">
        <v>0</v>
      </c>
      <c r="S14211">
        <v>539000</v>
      </c>
      <c r="T14211">
        <v>0</v>
      </c>
      <c r="U14211">
        <v>0</v>
      </c>
      <c r="V14211">
        <v>539000</v>
      </c>
    </row>
    <row r="14212" spans="1:22" x14ac:dyDescent="0.3">
      <c r="A14212">
        <v>202223</v>
      </c>
      <c r="B14212" t="s">
        <v>820</v>
      </c>
      <c r="C14212" t="s">
        <v>821</v>
      </c>
      <c r="D14212" t="s">
        <v>822</v>
      </c>
      <c r="E14212" t="s">
        <v>823</v>
      </c>
      <c r="F14212" t="s">
        <v>824</v>
      </c>
      <c r="G14212" t="s">
        <v>825</v>
      </c>
      <c r="H14212" t="s">
        <v>882</v>
      </c>
      <c r="I14212">
        <v>304</v>
      </c>
      <c r="J14212" t="s">
        <v>883</v>
      </c>
      <c r="K14212" t="s">
        <v>1181</v>
      </c>
      <c r="L14212" t="s">
        <v>244</v>
      </c>
      <c r="M14212">
        <v>722914</v>
      </c>
      <c r="N14212">
        <v>0</v>
      </c>
      <c r="O14212">
        <v>0</v>
      </c>
      <c r="P14212">
        <v>0</v>
      </c>
      <c r="Q14212">
        <v>722914</v>
      </c>
      <c r="R14212">
        <v>67061</v>
      </c>
      <c r="S14212">
        <v>655852</v>
      </c>
      <c r="T14212">
        <v>0</v>
      </c>
      <c r="U14212">
        <v>0</v>
      </c>
      <c r="V14212">
        <v>655852</v>
      </c>
    </row>
    <row r="14213" spans="1:22" x14ac:dyDescent="0.3">
      <c r="A14213">
        <v>202223</v>
      </c>
      <c r="B14213" t="s">
        <v>820</v>
      </c>
      <c r="C14213" t="s">
        <v>821</v>
      </c>
      <c r="D14213" t="s">
        <v>822</v>
      </c>
      <c r="E14213" t="s">
        <v>823</v>
      </c>
      <c r="F14213" t="s">
        <v>824</v>
      </c>
      <c r="G14213" t="s">
        <v>825</v>
      </c>
      <c r="H14213" t="s">
        <v>888</v>
      </c>
      <c r="I14213">
        <v>305</v>
      </c>
      <c r="J14213" t="s">
        <v>889</v>
      </c>
      <c r="K14213" t="s">
        <v>1181</v>
      </c>
      <c r="L14213" t="s">
        <v>244</v>
      </c>
      <c r="M14213">
        <v>0</v>
      </c>
      <c r="N14213">
        <v>0</v>
      </c>
      <c r="O14213">
        <v>468000</v>
      </c>
      <c r="P14213">
        <v>0</v>
      </c>
      <c r="Q14213">
        <v>468000</v>
      </c>
      <c r="R14213">
        <v>232027</v>
      </c>
      <c r="S14213">
        <v>235973</v>
      </c>
      <c r="T14213">
        <v>0</v>
      </c>
      <c r="U14213">
        <v>0</v>
      </c>
      <c r="V14213">
        <v>235973</v>
      </c>
    </row>
    <row r="14214" spans="1:22" x14ac:dyDescent="0.3">
      <c r="A14214">
        <v>202223</v>
      </c>
      <c r="B14214" t="s">
        <v>820</v>
      </c>
      <c r="C14214" t="s">
        <v>821</v>
      </c>
      <c r="D14214" t="s">
        <v>822</v>
      </c>
      <c r="E14214" t="s">
        <v>823</v>
      </c>
      <c r="F14214" t="s">
        <v>824</v>
      </c>
      <c r="G14214" t="s">
        <v>825</v>
      </c>
      <c r="H14214" t="s">
        <v>918</v>
      </c>
      <c r="I14214">
        <v>306</v>
      </c>
      <c r="J14214" t="s">
        <v>919</v>
      </c>
      <c r="K14214" t="s">
        <v>1181</v>
      </c>
      <c r="L14214" t="s">
        <v>244</v>
      </c>
      <c r="M14214">
        <v>1767800</v>
      </c>
      <c r="N14214">
        <v>2971228</v>
      </c>
      <c r="O14214">
        <v>0</v>
      </c>
      <c r="P14214">
        <v>0</v>
      </c>
      <c r="Q14214">
        <v>4739028</v>
      </c>
      <c r="R14214">
        <v>0</v>
      </c>
      <c r="S14214">
        <v>4739028</v>
      </c>
      <c r="T14214">
        <v>0</v>
      </c>
      <c r="U14214">
        <v>0</v>
      </c>
      <c r="V14214">
        <v>4739028</v>
      </c>
    </row>
    <row r="14215" spans="1:22" x14ac:dyDescent="0.3">
      <c r="A14215">
        <v>202223</v>
      </c>
      <c r="B14215" t="s">
        <v>820</v>
      </c>
      <c r="C14215" t="s">
        <v>821</v>
      </c>
      <c r="D14215" t="s">
        <v>822</v>
      </c>
      <c r="E14215" t="s">
        <v>823</v>
      </c>
      <c r="F14215" t="s">
        <v>824</v>
      </c>
      <c r="G14215" t="s">
        <v>825</v>
      </c>
      <c r="H14215" t="s">
        <v>940</v>
      </c>
      <c r="I14215">
        <v>307</v>
      </c>
      <c r="J14215" t="s">
        <v>941</v>
      </c>
      <c r="K14215" t="s">
        <v>1181</v>
      </c>
      <c r="L14215" t="s">
        <v>244</v>
      </c>
      <c r="M14215">
        <v>134354</v>
      </c>
      <c r="N14215">
        <v>1784983</v>
      </c>
      <c r="O14215">
        <v>0</v>
      </c>
      <c r="P14215">
        <v>0</v>
      </c>
      <c r="Q14215">
        <v>1919337</v>
      </c>
      <c r="R14215">
        <v>0</v>
      </c>
      <c r="S14215">
        <v>1919337</v>
      </c>
      <c r="T14215">
        <v>0</v>
      </c>
      <c r="U14215">
        <v>0</v>
      </c>
      <c r="V14215">
        <v>1919337</v>
      </c>
    </row>
    <row r="14216" spans="1:22" x14ac:dyDescent="0.3">
      <c r="A14216">
        <v>202223</v>
      </c>
      <c r="B14216" t="s">
        <v>820</v>
      </c>
      <c r="C14216" t="s">
        <v>821</v>
      </c>
      <c r="D14216" t="s">
        <v>822</v>
      </c>
      <c r="E14216" t="s">
        <v>823</v>
      </c>
      <c r="F14216" t="s">
        <v>824</v>
      </c>
      <c r="G14216" t="s">
        <v>825</v>
      </c>
      <c r="H14216" t="s">
        <v>946</v>
      </c>
      <c r="I14216">
        <v>308</v>
      </c>
      <c r="J14216" t="s">
        <v>947</v>
      </c>
      <c r="K14216" t="s">
        <v>1181</v>
      </c>
      <c r="L14216" t="s">
        <v>244</v>
      </c>
      <c r="M14216">
        <v>3140277</v>
      </c>
      <c r="N14216">
        <v>1677413</v>
      </c>
      <c r="O14216">
        <v>0</v>
      </c>
      <c r="P14216">
        <v>0</v>
      </c>
      <c r="Q14216">
        <v>4817690</v>
      </c>
      <c r="R14216">
        <v>4411</v>
      </c>
      <c r="S14216">
        <v>4813279</v>
      </c>
      <c r="T14216">
        <v>354935</v>
      </c>
      <c r="U14216">
        <v>0</v>
      </c>
      <c r="V14216">
        <v>4458344</v>
      </c>
    </row>
    <row r="14217" spans="1:22" x14ac:dyDescent="0.3">
      <c r="A14217">
        <v>202223</v>
      </c>
      <c r="B14217" t="s">
        <v>820</v>
      </c>
      <c r="C14217" t="s">
        <v>821</v>
      </c>
      <c r="D14217" t="s">
        <v>822</v>
      </c>
      <c r="E14217" t="s">
        <v>823</v>
      </c>
      <c r="F14217" t="s">
        <v>898</v>
      </c>
      <c r="G14217" t="s">
        <v>899</v>
      </c>
      <c r="H14217" t="s">
        <v>964</v>
      </c>
      <c r="I14217">
        <v>309</v>
      </c>
      <c r="J14217" t="s">
        <v>965</v>
      </c>
      <c r="K14217" t="s">
        <v>1181</v>
      </c>
      <c r="L14217" t="s">
        <v>244</v>
      </c>
      <c r="M14217">
        <v>419619</v>
      </c>
      <c r="N14217">
        <v>0</v>
      </c>
      <c r="O14217">
        <v>0</v>
      </c>
      <c r="P14217">
        <v>0</v>
      </c>
      <c r="Q14217">
        <v>419619</v>
      </c>
      <c r="R14217">
        <v>0</v>
      </c>
      <c r="S14217">
        <v>419619</v>
      </c>
      <c r="T14217">
        <v>0</v>
      </c>
      <c r="U14217">
        <v>0</v>
      </c>
      <c r="V14217">
        <v>419619</v>
      </c>
    </row>
    <row r="14218" spans="1:22" x14ac:dyDescent="0.3">
      <c r="A14218">
        <v>202223</v>
      </c>
      <c r="B14218" t="s">
        <v>820</v>
      </c>
      <c r="C14218" t="s">
        <v>821</v>
      </c>
      <c r="D14218" t="s">
        <v>822</v>
      </c>
      <c r="E14218" t="s">
        <v>823</v>
      </c>
      <c r="F14218" t="s">
        <v>824</v>
      </c>
      <c r="G14218" t="s">
        <v>825</v>
      </c>
      <c r="H14218" t="s">
        <v>966</v>
      </c>
      <c r="I14218">
        <v>310</v>
      </c>
      <c r="J14218" t="s">
        <v>967</v>
      </c>
      <c r="K14218" t="s">
        <v>1181</v>
      </c>
      <c r="L14218" t="s">
        <v>244</v>
      </c>
      <c r="M14218">
        <v>1269900</v>
      </c>
      <c r="N14218">
        <v>1741046</v>
      </c>
      <c r="O14218">
        <v>0</v>
      </c>
      <c r="P14218">
        <v>240317</v>
      </c>
      <c r="Q14218">
        <v>3251263</v>
      </c>
      <c r="R14218">
        <v>0</v>
      </c>
      <c r="S14218">
        <v>3251263</v>
      </c>
      <c r="T14218">
        <v>0</v>
      </c>
      <c r="U14218">
        <v>0</v>
      </c>
      <c r="V14218">
        <v>3251263</v>
      </c>
    </row>
    <row r="14219" spans="1:22" x14ac:dyDescent="0.3">
      <c r="A14219">
        <v>202223</v>
      </c>
      <c r="B14219" t="s">
        <v>820</v>
      </c>
      <c r="C14219" t="s">
        <v>821</v>
      </c>
      <c r="D14219" t="s">
        <v>822</v>
      </c>
      <c r="E14219" t="s">
        <v>823</v>
      </c>
      <c r="F14219" t="s">
        <v>824</v>
      </c>
      <c r="G14219" t="s">
        <v>825</v>
      </c>
      <c r="H14219" t="s">
        <v>970</v>
      </c>
      <c r="I14219">
        <v>311</v>
      </c>
      <c r="J14219" t="s">
        <v>971</v>
      </c>
      <c r="K14219" t="s">
        <v>1181</v>
      </c>
      <c r="L14219" t="s">
        <v>244</v>
      </c>
      <c r="M14219">
        <v>0</v>
      </c>
      <c r="N14219">
        <v>1778430</v>
      </c>
      <c r="O14219">
        <v>0</v>
      </c>
      <c r="P14219">
        <v>181531</v>
      </c>
      <c r="Q14219">
        <v>1959961</v>
      </c>
      <c r="R14219">
        <v>0</v>
      </c>
      <c r="S14219">
        <v>1959961</v>
      </c>
      <c r="T14219">
        <v>0</v>
      </c>
      <c r="U14219">
        <v>0</v>
      </c>
      <c r="V14219">
        <v>1959961</v>
      </c>
    </row>
    <row r="14220" spans="1:22" x14ac:dyDescent="0.3">
      <c r="A14220">
        <v>202223</v>
      </c>
      <c r="B14220" t="s">
        <v>820</v>
      </c>
      <c r="C14220" t="s">
        <v>821</v>
      </c>
      <c r="D14220" t="s">
        <v>822</v>
      </c>
      <c r="E14220" t="s">
        <v>823</v>
      </c>
      <c r="F14220" t="s">
        <v>824</v>
      </c>
      <c r="G14220" t="s">
        <v>825</v>
      </c>
      <c r="H14220" t="s">
        <v>976</v>
      </c>
      <c r="I14220">
        <v>312</v>
      </c>
      <c r="J14220" t="s">
        <v>977</v>
      </c>
      <c r="K14220" t="s">
        <v>1181</v>
      </c>
      <c r="L14220" t="s">
        <v>244</v>
      </c>
      <c r="M14220">
        <v>1430056</v>
      </c>
      <c r="N14220">
        <v>826448</v>
      </c>
      <c r="O14220">
        <v>0</v>
      </c>
      <c r="P14220">
        <v>0</v>
      </c>
      <c r="Q14220">
        <v>2256504</v>
      </c>
      <c r="R14220">
        <v>109500</v>
      </c>
      <c r="S14220">
        <v>2147004</v>
      </c>
      <c r="T14220">
        <v>0</v>
      </c>
      <c r="U14220">
        <v>0</v>
      </c>
      <c r="V14220">
        <v>2147004</v>
      </c>
    </row>
    <row r="14221" spans="1:22" x14ac:dyDescent="0.3">
      <c r="A14221">
        <v>202223</v>
      </c>
      <c r="B14221" t="s">
        <v>820</v>
      </c>
      <c r="C14221" t="s">
        <v>821</v>
      </c>
      <c r="D14221" t="s">
        <v>822</v>
      </c>
      <c r="E14221" t="s">
        <v>823</v>
      </c>
      <c r="F14221" t="s">
        <v>824</v>
      </c>
      <c r="G14221" t="s">
        <v>825</v>
      </c>
      <c r="H14221" t="s">
        <v>978</v>
      </c>
      <c r="I14221">
        <v>313</v>
      </c>
      <c r="J14221" t="s">
        <v>979</v>
      </c>
      <c r="K14221" t="s">
        <v>1181</v>
      </c>
      <c r="L14221" t="s">
        <v>244</v>
      </c>
      <c r="M14221">
        <v>463912</v>
      </c>
      <c r="N14221">
        <v>0</v>
      </c>
      <c r="O14221">
        <v>0</v>
      </c>
      <c r="P14221">
        <v>0</v>
      </c>
      <c r="Q14221">
        <v>463912</v>
      </c>
      <c r="R14221">
        <v>0</v>
      </c>
      <c r="S14221">
        <v>463912</v>
      </c>
      <c r="T14221">
        <v>0</v>
      </c>
      <c r="U14221">
        <v>0</v>
      </c>
      <c r="V14221">
        <v>463912</v>
      </c>
    </row>
    <row r="14222" spans="1:22" x14ac:dyDescent="0.3">
      <c r="A14222">
        <v>202223</v>
      </c>
      <c r="B14222" t="s">
        <v>820</v>
      </c>
      <c r="C14222" t="s">
        <v>821</v>
      </c>
      <c r="D14222" t="s">
        <v>822</v>
      </c>
      <c r="E14222" t="s">
        <v>823</v>
      </c>
      <c r="F14222" t="s">
        <v>824</v>
      </c>
      <c r="G14222" t="s">
        <v>825</v>
      </c>
      <c r="H14222" t="s">
        <v>992</v>
      </c>
      <c r="I14222">
        <v>314</v>
      </c>
      <c r="J14222" t="s">
        <v>993</v>
      </c>
      <c r="K14222" t="s">
        <v>1181</v>
      </c>
      <c r="L14222" t="s">
        <v>244</v>
      </c>
      <c r="M14222">
        <v>1473501</v>
      </c>
      <c r="N14222">
        <v>0</v>
      </c>
      <c r="O14222">
        <v>0</v>
      </c>
      <c r="P14222">
        <v>0</v>
      </c>
      <c r="Q14222">
        <v>1473501</v>
      </c>
      <c r="R14222">
        <v>34065</v>
      </c>
      <c r="S14222">
        <v>1439436</v>
      </c>
      <c r="T14222">
        <v>0</v>
      </c>
      <c r="U14222">
        <v>0</v>
      </c>
      <c r="V14222">
        <v>1439436</v>
      </c>
    </row>
    <row r="14223" spans="1:22" x14ac:dyDescent="0.3">
      <c r="A14223">
        <v>202223</v>
      </c>
      <c r="B14223" t="s">
        <v>820</v>
      </c>
      <c r="C14223" t="s">
        <v>821</v>
      </c>
      <c r="D14223" t="s">
        <v>822</v>
      </c>
      <c r="E14223" t="s">
        <v>823</v>
      </c>
      <c r="F14223" t="s">
        <v>824</v>
      </c>
      <c r="G14223" t="s">
        <v>825</v>
      </c>
      <c r="H14223" t="s">
        <v>1020</v>
      </c>
      <c r="I14223">
        <v>315</v>
      </c>
      <c r="J14223" t="s">
        <v>1021</v>
      </c>
      <c r="K14223" t="s">
        <v>1181</v>
      </c>
      <c r="L14223" t="s">
        <v>244</v>
      </c>
      <c r="M14223">
        <v>967906</v>
      </c>
      <c r="N14223">
        <v>0</v>
      </c>
      <c r="O14223">
        <v>0</v>
      </c>
      <c r="P14223">
        <v>0</v>
      </c>
      <c r="Q14223">
        <v>967906</v>
      </c>
      <c r="R14223">
        <v>0</v>
      </c>
      <c r="S14223">
        <v>967906</v>
      </c>
      <c r="T14223">
        <v>0</v>
      </c>
      <c r="U14223">
        <v>0</v>
      </c>
      <c r="V14223">
        <v>967906</v>
      </c>
    </row>
    <row r="14224" spans="1:22" x14ac:dyDescent="0.3">
      <c r="A14224">
        <v>202223</v>
      </c>
      <c r="B14224" t="s">
        <v>820</v>
      </c>
      <c r="C14224" t="s">
        <v>821</v>
      </c>
      <c r="D14224" t="s">
        <v>822</v>
      </c>
      <c r="E14224" t="s">
        <v>823</v>
      </c>
      <c r="F14224" t="s">
        <v>898</v>
      </c>
      <c r="G14224" t="s">
        <v>899</v>
      </c>
      <c r="H14224" t="s">
        <v>1028</v>
      </c>
      <c r="I14224">
        <v>316</v>
      </c>
      <c r="J14224" t="s">
        <v>1029</v>
      </c>
      <c r="K14224" t="s">
        <v>1181</v>
      </c>
      <c r="L14224" t="s">
        <v>244</v>
      </c>
      <c r="M14224">
        <v>201077</v>
      </c>
      <c r="N14224">
        <v>2542810</v>
      </c>
      <c r="O14224">
        <v>0</v>
      </c>
      <c r="P14224">
        <v>0</v>
      </c>
      <c r="Q14224">
        <v>2743887</v>
      </c>
      <c r="R14224">
        <v>551152</v>
      </c>
      <c r="S14224">
        <v>2192735</v>
      </c>
      <c r="T14224">
        <v>0</v>
      </c>
      <c r="U14224">
        <v>0</v>
      </c>
      <c r="V14224">
        <v>2192735</v>
      </c>
    </row>
    <row r="14225" spans="1:22" x14ac:dyDescent="0.3">
      <c r="A14225">
        <v>202223</v>
      </c>
      <c r="B14225" t="s">
        <v>820</v>
      </c>
      <c r="C14225" t="s">
        <v>821</v>
      </c>
      <c r="D14225" t="s">
        <v>822</v>
      </c>
      <c r="E14225" t="s">
        <v>823</v>
      </c>
      <c r="F14225" t="s">
        <v>824</v>
      </c>
      <c r="G14225" t="s">
        <v>825</v>
      </c>
      <c r="H14225" t="s">
        <v>1062</v>
      </c>
      <c r="I14225">
        <v>317</v>
      </c>
      <c r="J14225" t="s">
        <v>1063</v>
      </c>
      <c r="K14225" t="s">
        <v>1181</v>
      </c>
      <c r="L14225" t="s">
        <v>244</v>
      </c>
      <c r="M14225">
        <v>296528</v>
      </c>
      <c r="N14225">
        <v>97504</v>
      </c>
      <c r="O14225">
        <v>0</v>
      </c>
      <c r="P14225">
        <v>0</v>
      </c>
      <c r="Q14225">
        <v>394031</v>
      </c>
      <c r="R14225">
        <v>0</v>
      </c>
      <c r="S14225">
        <v>394031</v>
      </c>
      <c r="T14225">
        <v>4198</v>
      </c>
      <c r="U14225">
        <v>0</v>
      </c>
      <c r="V14225">
        <v>389833</v>
      </c>
    </row>
    <row r="14226" spans="1:22" x14ac:dyDescent="0.3">
      <c r="A14226">
        <v>202223</v>
      </c>
      <c r="B14226" t="s">
        <v>820</v>
      </c>
      <c r="C14226" t="s">
        <v>821</v>
      </c>
      <c r="D14226" t="s">
        <v>822</v>
      </c>
      <c r="E14226" t="s">
        <v>823</v>
      </c>
      <c r="F14226" t="s">
        <v>824</v>
      </c>
      <c r="G14226" t="s">
        <v>825</v>
      </c>
      <c r="H14226" t="s">
        <v>1066</v>
      </c>
      <c r="I14226">
        <v>318</v>
      </c>
      <c r="J14226" t="s">
        <v>1067</v>
      </c>
      <c r="K14226" t="s">
        <v>1181</v>
      </c>
      <c r="L14226" t="s">
        <v>244</v>
      </c>
      <c r="M14226">
        <v>756965</v>
      </c>
      <c r="N14226">
        <v>0</v>
      </c>
      <c r="O14226">
        <v>0</v>
      </c>
      <c r="P14226">
        <v>0</v>
      </c>
      <c r="Q14226">
        <v>756965</v>
      </c>
      <c r="R14226">
        <v>14851</v>
      </c>
      <c r="S14226">
        <v>742114</v>
      </c>
      <c r="T14226">
        <v>0</v>
      </c>
      <c r="U14226">
        <v>0</v>
      </c>
      <c r="V14226">
        <v>742114</v>
      </c>
    </row>
    <row r="14227" spans="1:22" x14ac:dyDescent="0.3">
      <c r="A14227">
        <v>202223</v>
      </c>
      <c r="B14227" t="s">
        <v>820</v>
      </c>
      <c r="C14227" t="s">
        <v>821</v>
      </c>
      <c r="D14227" t="s">
        <v>822</v>
      </c>
      <c r="E14227" t="s">
        <v>823</v>
      </c>
      <c r="F14227" t="s">
        <v>824</v>
      </c>
      <c r="G14227" t="s">
        <v>825</v>
      </c>
      <c r="H14227" t="s">
        <v>1116</v>
      </c>
      <c r="I14227">
        <v>319</v>
      </c>
      <c r="J14227" t="s">
        <v>1117</v>
      </c>
      <c r="K14227" t="s">
        <v>1181</v>
      </c>
      <c r="L14227" t="s">
        <v>244</v>
      </c>
      <c r="M14227">
        <v>1398630</v>
      </c>
      <c r="N14227">
        <v>385455</v>
      </c>
      <c r="O14227">
        <v>0</v>
      </c>
      <c r="P14227">
        <v>15625</v>
      </c>
      <c r="Q14227">
        <v>1799709</v>
      </c>
      <c r="R14227">
        <v>15060</v>
      </c>
      <c r="S14227">
        <v>1784649</v>
      </c>
      <c r="T14227">
        <v>0</v>
      </c>
      <c r="U14227">
        <v>0</v>
      </c>
      <c r="V14227">
        <v>1784649</v>
      </c>
    </row>
    <row r="14228" spans="1:22" x14ac:dyDescent="0.3">
      <c r="A14228">
        <v>202223</v>
      </c>
      <c r="B14228" t="s">
        <v>820</v>
      </c>
      <c r="C14228" t="s">
        <v>821</v>
      </c>
      <c r="D14228" t="s">
        <v>822</v>
      </c>
      <c r="E14228" t="s">
        <v>823</v>
      </c>
      <c r="F14228" t="s">
        <v>824</v>
      </c>
      <c r="G14228" t="s">
        <v>825</v>
      </c>
      <c r="H14228" t="s">
        <v>1136</v>
      </c>
      <c r="I14228">
        <v>320</v>
      </c>
      <c r="J14228" t="s">
        <v>1137</v>
      </c>
      <c r="K14228" t="s">
        <v>1181</v>
      </c>
      <c r="L14228" t="s">
        <v>244</v>
      </c>
      <c r="M14228">
        <v>1908124</v>
      </c>
      <c r="N14228">
        <v>0</v>
      </c>
      <c r="O14228">
        <v>0</v>
      </c>
      <c r="P14228">
        <v>0</v>
      </c>
      <c r="Q14228">
        <v>1908124</v>
      </c>
      <c r="R14228">
        <v>0</v>
      </c>
      <c r="S14228">
        <v>1908124</v>
      </c>
      <c r="T14228">
        <v>0</v>
      </c>
      <c r="U14228">
        <v>0</v>
      </c>
      <c r="V14228">
        <v>1908124</v>
      </c>
    </row>
    <row r="14229" spans="1:22" x14ac:dyDescent="0.3">
      <c r="A14229">
        <v>202223</v>
      </c>
      <c r="B14229" t="s">
        <v>820</v>
      </c>
      <c r="C14229" t="s">
        <v>821</v>
      </c>
      <c r="D14229" t="s">
        <v>822</v>
      </c>
      <c r="E14229" t="s">
        <v>823</v>
      </c>
      <c r="F14229" t="s">
        <v>862</v>
      </c>
      <c r="G14229" t="s">
        <v>863</v>
      </c>
      <c r="H14229" t="s">
        <v>864</v>
      </c>
      <c r="I14229">
        <v>330</v>
      </c>
      <c r="J14229" t="s">
        <v>865</v>
      </c>
      <c r="K14229" t="s">
        <v>1181</v>
      </c>
      <c r="L14229" t="s">
        <v>244</v>
      </c>
      <c r="M14229">
        <v>0</v>
      </c>
      <c r="N14229">
        <v>0</v>
      </c>
      <c r="O14229">
        <v>1622770</v>
      </c>
      <c r="P14229">
        <v>0</v>
      </c>
      <c r="Q14229">
        <v>1622770</v>
      </c>
      <c r="R14229">
        <v>0</v>
      </c>
      <c r="S14229">
        <v>1622770</v>
      </c>
      <c r="T14229">
        <v>0</v>
      </c>
      <c r="U14229">
        <v>0</v>
      </c>
      <c r="V14229">
        <v>1622770</v>
      </c>
    </row>
    <row r="14230" spans="1:22" x14ac:dyDescent="0.3">
      <c r="A14230">
        <v>202223</v>
      </c>
      <c r="B14230" t="s">
        <v>820</v>
      </c>
      <c r="C14230" t="s">
        <v>821</v>
      </c>
      <c r="D14230" t="s">
        <v>822</v>
      </c>
      <c r="E14230" t="s">
        <v>823</v>
      </c>
      <c r="F14230" t="s">
        <v>862</v>
      </c>
      <c r="G14230" t="s">
        <v>863</v>
      </c>
      <c r="H14230" t="s">
        <v>916</v>
      </c>
      <c r="I14230">
        <v>331</v>
      </c>
      <c r="J14230" t="s">
        <v>917</v>
      </c>
      <c r="K14230" t="s">
        <v>1181</v>
      </c>
      <c r="L14230" t="s">
        <v>244</v>
      </c>
      <c r="M14230">
        <v>1023646</v>
      </c>
      <c r="N14230">
        <v>523463</v>
      </c>
      <c r="O14230">
        <v>0</v>
      </c>
      <c r="P14230">
        <v>0</v>
      </c>
      <c r="Q14230">
        <v>1547109</v>
      </c>
      <c r="R14230">
        <v>15784</v>
      </c>
      <c r="S14230">
        <v>1531325</v>
      </c>
      <c r="T14230">
        <v>38752</v>
      </c>
      <c r="U14230">
        <v>0</v>
      </c>
      <c r="V14230">
        <v>1492573</v>
      </c>
    </row>
    <row r="14231" spans="1:22" x14ac:dyDescent="0.3">
      <c r="A14231">
        <v>202223</v>
      </c>
      <c r="B14231" t="s">
        <v>820</v>
      </c>
      <c r="C14231" t="s">
        <v>821</v>
      </c>
      <c r="D14231" t="s">
        <v>822</v>
      </c>
      <c r="E14231" t="s">
        <v>823</v>
      </c>
      <c r="F14231" t="s">
        <v>862</v>
      </c>
      <c r="G14231" t="s">
        <v>863</v>
      </c>
      <c r="H14231" t="s">
        <v>938</v>
      </c>
      <c r="I14231">
        <v>332</v>
      </c>
      <c r="J14231" t="s">
        <v>939</v>
      </c>
      <c r="K14231" t="s">
        <v>1181</v>
      </c>
      <c r="L14231" t="s">
        <v>244</v>
      </c>
      <c r="M14231">
        <v>165354</v>
      </c>
      <c r="N14231">
        <v>0</v>
      </c>
      <c r="O14231">
        <v>0</v>
      </c>
      <c r="P14231">
        <v>0</v>
      </c>
      <c r="Q14231">
        <v>165354</v>
      </c>
      <c r="R14231">
        <v>61298</v>
      </c>
      <c r="S14231">
        <v>104056</v>
      </c>
      <c r="T14231">
        <v>0</v>
      </c>
      <c r="U14231">
        <v>0</v>
      </c>
      <c r="V14231">
        <v>104056</v>
      </c>
    </row>
    <row r="14232" spans="1:22" x14ac:dyDescent="0.3">
      <c r="A14232">
        <v>202223</v>
      </c>
      <c r="B14232" t="s">
        <v>820</v>
      </c>
      <c r="C14232" t="s">
        <v>821</v>
      </c>
      <c r="D14232" t="s">
        <v>822</v>
      </c>
      <c r="E14232" t="s">
        <v>823</v>
      </c>
      <c r="F14232" t="s">
        <v>862</v>
      </c>
      <c r="G14232" t="s">
        <v>863</v>
      </c>
      <c r="H14232" t="s">
        <v>1076</v>
      </c>
      <c r="I14232">
        <v>333</v>
      </c>
      <c r="J14232" t="s">
        <v>1077</v>
      </c>
      <c r="K14232" t="s">
        <v>1181</v>
      </c>
      <c r="L14232" t="s">
        <v>244</v>
      </c>
      <c r="M14232">
        <v>286172</v>
      </c>
      <c r="N14232">
        <v>0</v>
      </c>
      <c r="O14232">
        <v>0</v>
      </c>
      <c r="P14232">
        <v>0</v>
      </c>
      <c r="Q14232">
        <v>286172</v>
      </c>
      <c r="R14232">
        <v>219000</v>
      </c>
      <c r="S14232">
        <v>67172</v>
      </c>
      <c r="T14232">
        <v>0</v>
      </c>
      <c r="U14232">
        <v>0</v>
      </c>
      <c r="V14232">
        <v>67172</v>
      </c>
    </row>
    <row r="14233" spans="1:22" x14ac:dyDescent="0.3">
      <c r="A14233">
        <v>202223</v>
      </c>
      <c r="B14233" t="s">
        <v>820</v>
      </c>
      <c r="C14233" t="s">
        <v>821</v>
      </c>
      <c r="D14233" t="s">
        <v>822</v>
      </c>
      <c r="E14233" t="s">
        <v>823</v>
      </c>
      <c r="F14233" t="s">
        <v>862</v>
      </c>
      <c r="G14233" t="s">
        <v>863</v>
      </c>
      <c r="H14233" t="s">
        <v>1086</v>
      </c>
      <c r="I14233">
        <v>334</v>
      </c>
      <c r="J14233" t="s">
        <v>1087</v>
      </c>
      <c r="K14233" t="s">
        <v>1181</v>
      </c>
      <c r="L14233" t="s">
        <v>244</v>
      </c>
      <c r="M14233">
        <v>63460</v>
      </c>
      <c r="N14233">
        <v>293889</v>
      </c>
      <c r="O14233">
        <v>0</v>
      </c>
      <c r="P14233">
        <v>0</v>
      </c>
      <c r="Q14233">
        <v>357349</v>
      </c>
      <c r="R14233">
        <v>0</v>
      </c>
      <c r="S14233">
        <v>357349</v>
      </c>
      <c r="T14233">
        <v>0</v>
      </c>
      <c r="U14233">
        <v>0</v>
      </c>
      <c r="V14233">
        <v>357349</v>
      </c>
    </row>
    <row r="14234" spans="1:22" x14ac:dyDescent="0.3">
      <c r="A14234">
        <v>202223</v>
      </c>
      <c r="B14234" t="s">
        <v>820</v>
      </c>
      <c r="C14234" t="s">
        <v>821</v>
      </c>
      <c r="D14234" t="s">
        <v>822</v>
      </c>
      <c r="E14234" t="s">
        <v>823</v>
      </c>
      <c r="F14234" t="s">
        <v>862</v>
      </c>
      <c r="G14234" t="s">
        <v>863</v>
      </c>
      <c r="H14234" t="s">
        <v>1134</v>
      </c>
      <c r="I14234">
        <v>335</v>
      </c>
      <c r="J14234" t="s">
        <v>1135</v>
      </c>
      <c r="K14234" t="s">
        <v>1181</v>
      </c>
      <c r="L14234" t="s">
        <v>244</v>
      </c>
      <c r="M14234">
        <v>615055</v>
      </c>
      <c r="N14234">
        <v>672283</v>
      </c>
      <c r="O14234">
        <v>0</v>
      </c>
      <c r="P14234">
        <v>0</v>
      </c>
      <c r="Q14234">
        <v>1287338</v>
      </c>
      <c r="R14234">
        <v>99953</v>
      </c>
      <c r="S14234">
        <v>1187385</v>
      </c>
      <c r="T14234">
        <v>0</v>
      </c>
      <c r="U14234">
        <v>0</v>
      </c>
      <c r="V14234">
        <v>1187385</v>
      </c>
    </row>
    <row r="14235" spans="1:22" x14ac:dyDescent="0.3">
      <c r="A14235">
        <v>202223</v>
      </c>
      <c r="B14235" t="s">
        <v>820</v>
      </c>
      <c r="C14235" t="s">
        <v>821</v>
      </c>
      <c r="D14235" t="s">
        <v>822</v>
      </c>
      <c r="E14235" t="s">
        <v>823</v>
      </c>
      <c r="F14235" t="s">
        <v>862</v>
      </c>
      <c r="G14235" t="s">
        <v>863</v>
      </c>
      <c r="H14235" t="s">
        <v>1164</v>
      </c>
      <c r="I14235">
        <v>336</v>
      </c>
      <c r="J14235" t="s">
        <v>1165</v>
      </c>
      <c r="K14235" t="s">
        <v>1181</v>
      </c>
      <c r="L14235" t="s">
        <v>244</v>
      </c>
      <c r="M14235">
        <v>42492</v>
      </c>
      <c r="N14235">
        <v>546255</v>
      </c>
      <c r="O14235">
        <v>0</v>
      </c>
      <c r="P14235">
        <v>1695</v>
      </c>
      <c r="Q14235">
        <v>590442</v>
      </c>
      <c r="R14235">
        <v>0</v>
      </c>
      <c r="S14235">
        <v>590442</v>
      </c>
      <c r="T14235">
        <v>0</v>
      </c>
      <c r="U14235">
        <v>0</v>
      </c>
      <c r="V14235">
        <v>590442</v>
      </c>
    </row>
    <row r="14236" spans="1:22" x14ac:dyDescent="0.3">
      <c r="A14236">
        <v>202223</v>
      </c>
      <c r="B14236" t="s">
        <v>820</v>
      </c>
      <c r="C14236" t="s">
        <v>821</v>
      </c>
      <c r="D14236" t="s">
        <v>822</v>
      </c>
      <c r="E14236" t="s">
        <v>823</v>
      </c>
      <c r="F14236" t="s">
        <v>866</v>
      </c>
      <c r="G14236" t="s">
        <v>867</v>
      </c>
      <c r="H14236" t="s">
        <v>996</v>
      </c>
      <c r="I14236">
        <v>340</v>
      </c>
      <c r="J14236" t="s">
        <v>997</v>
      </c>
      <c r="K14236" t="s">
        <v>1181</v>
      </c>
      <c r="L14236" t="s">
        <v>244</v>
      </c>
      <c r="M14236">
        <v>1289276</v>
      </c>
      <c r="N14236">
        <v>49399</v>
      </c>
      <c r="O14236">
        <v>0</v>
      </c>
      <c r="P14236">
        <v>0</v>
      </c>
      <c r="Q14236">
        <v>1338675</v>
      </c>
      <c r="R14236">
        <v>70649</v>
      </c>
      <c r="S14236">
        <v>1268026</v>
      </c>
      <c r="T14236">
        <v>0</v>
      </c>
      <c r="U14236">
        <v>0</v>
      </c>
      <c r="V14236">
        <v>1268026</v>
      </c>
    </row>
    <row r="14237" spans="1:22" x14ac:dyDescent="0.3">
      <c r="A14237">
        <v>202223</v>
      </c>
      <c r="B14237" t="s">
        <v>820</v>
      </c>
      <c r="C14237" t="s">
        <v>821</v>
      </c>
      <c r="D14237" t="s">
        <v>822</v>
      </c>
      <c r="E14237" t="s">
        <v>823</v>
      </c>
      <c r="F14237" t="s">
        <v>866</v>
      </c>
      <c r="G14237" t="s">
        <v>867</v>
      </c>
      <c r="H14237" t="s">
        <v>1012</v>
      </c>
      <c r="I14237">
        <v>341</v>
      </c>
      <c r="J14237" t="s">
        <v>1013</v>
      </c>
      <c r="K14237" t="s">
        <v>1181</v>
      </c>
      <c r="L14237" t="s">
        <v>244</v>
      </c>
      <c r="M14237">
        <v>2157558</v>
      </c>
      <c r="N14237">
        <v>2051897</v>
      </c>
      <c r="O14237">
        <v>663166</v>
      </c>
      <c r="P14237">
        <v>32142</v>
      </c>
      <c r="Q14237">
        <v>4904763</v>
      </c>
      <c r="R14237">
        <v>939027</v>
      </c>
      <c r="S14237">
        <v>3965736</v>
      </c>
      <c r="T14237">
        <v>0</v>
      </c>
      <c r="U14237">
        <v>0</v>
      </c>
      <c r="V14237">
        <v>3965736</v>
      </c>
    </row>
    <row r="14238" spans="1:22" x14ac:dyDescent="0.3">
      <c r="A14238">
        <v>202223</v>
      </c>
      <c r="B14238" t="s">
        <v>820</v>
      </c>
      <c r="C14238" t="s">
        <v>821</v>
      </c>
      <c r="D14238" t="s">
        <v>822</v>
      </c>
      <c r="E14238" t="s">
        <v>823</v>
      </c>
      <c r="F14238" t="s">
        <v>866</v>
      </c>
      <c r="G14238" t="s">
        <v>867</v>
      </c>
      <c r="H14238" t="s">
        <v>1100</v>
      </c>
      <c r="I14238">
        <v>342</v>
      </c>
      <c r="J14238" t="s">
        <v>1101</v>
      </c>
      <c r="K14238" t="s">
        <v>1181</v>
      </c>
      <c r="L14238" t="s">
        <v>244</v>
      </c>
      <c r="M14238">
        <v>1031449</v>
      </c>
      <c r="N14238">
        <v>0</v>
      </c>
      <c r="O14238">
        <v>0</v>
      </c>
      <c r="P14238">
        <v>0</v>
      </c>
      <c r="Q14238">
        <v>1031449</v>
      </c>
      <c r="R14238">
        <v>0</v>
      </c>
      <c r="S14238">
        <v>1031449</v>
      </c>
      <c r="T14238">
        <v>200000</v>
      </c>
      <c r="U14238">
        <v>0</v>
      </c>
      <c r="V14238">
        <v>831449</v>
      </c>
    </row>
    <row r="14239" spans="1:22" x14ac:dyDescent="0.3">
      <c r="A14239">
        <v>202223</v>
      </c>
      <c r="B14239" t="s">
        <v>820</v>
      </c>
      <c r="C14239" t="s">
        <v>821</v>
      </c>
      <c r="D14239" t="s">
        <v>822</v>
      </c>
      <c r="E14239" t="s">
        <v>823</v>
      </c>
      <c r="F14239" t="s">
        <v>866</v>
      </c>
      <c r="G14239" t="s">
        <v>867</v>
      </c>
      <c r="H14239" t="s">
        <v>1078</v>
      </c>
      <c r="I14239">
        <v>343</v>
      </c>
      <c r="J14239" t="s">
        <v>1079</v>
      </c>
      <c r="K14239" t="s">
        <v>1181</v>
      </c>
      <c r="L14239" t="s">
        <v>244</v>
      </c>
      <c r="M14239">
        <v>1478971</v>
      </c>
      <c r="N14239">
        <v>0</v>
      </c>
      <c r="O14239">
        <v>0</v>
      </c>
      <c r="P14239">
        <v>0</v>
      </c>
      <c r="Q14239">
        <v>1478971</v>
      </c>
      <c r="R14239">
        <v>209827</v>
      </c>
      <c r="S14239">
        <v>1269144</v>
      </c>
      <c r="T14239">
        <v>0</v>
      </c>
      <c r="U14239">
        <v>0</v>
      </c>
      <c r="V14239">
        <v>1269144</v>
      </c>
    </row>
    <row r="14240" spans="1:22" x14ac:dyDescent="0.3">
      <c r="A14240">
        <v>202223</v>
      </c>
      <c r="B14240" t="s">
        <v>820</v>
      </c>
      <c r="C14240" t="s">
        <v>821</v>
      </c>
      <c r="D14240" t="s">
        <v>822</v>
      </c>
      <c r="E14240" t="s">
        <v>823</v>
      </c>
      <c r="F14240" t="s">
        <v>866</v>
      </c>
      <c r="G14240" t="s">
        <v>867</v>
      </c>
      <c r="H14240" t="s">
        <v>1160</v>
      </c>
      <c r="I14240">
        <v>344</v>
      </c>
      <c r="J14240" t="s">
        <v>1161</v>
      </c>
      <c r="K14240" t="s">
        <v>1181</v>
      </c>
      <c r="L14240" t="s">
        <v>244</v>
      </c>
      <c r="M14240">
        <v>1846018</v>
      </c>
      <c r="N14240">
        <v>107561</v>
      </c>
      <c r="O14240">
        <v>0</v>
      </c>
      <c r="P14240">
        <v>0</v>
      </c>
      <c r="Q14240">
        <v>1953580</v>
      </c>
      <c r="R14240">
        <v>0</v>
      </c>
      <c r="S14240">
        <v>1953580</v>
      </c>
      <c r="T14240">
        <v>0</v>
      </c>
      <c r="U14240">
        <v>0</v>
      </c>
      <c r="V14240">
        <v>1953580</v>
      </c>
    </row>
    <row r="14241" spans="1:22" x14ac:dyDescent="0.3">
      <c r="A14241">
        <v>202223</v>
      </c>
      <c r="B14241" t="s">
        <v>820</v>
      </c>
      <c r="C14241" t="s">
        <v>821</v>
      </c>
      <c r="D14241" t="s">
        <v>822</v>
      </c>
      <c r="E14241" t="s">
        <v>823</v>
      </c>
      <c r="F14241" t="s">
        <v>866</v>
      </c>
      <c r="G14241" t="s">
        <v>867</v>
      </c>
      <c r="H14241" t="s">
        <v>872</v>
      </c>
      <c r="I14241">
        <v>350</v>
      </c>
      <c r="J14241" t="s">
        <v>873</v>
      </c>
      <c r="K14241" t="s">
        <v>1181</v>
      </c>
      <c r="L14241" t="s">
        <v>244</v>
      </c>
      <c r="M14241">
        <v>663230</v>
      </c>
      <c r="N14241">
        <v>0</v>
      </c>
      <c r="O14241">
        <v>0</v>
      </c>
      <c r="P14241">
        <v>30000</v>
      </c>
      <c r="Q14241">
        <v>693230</v>
      </c>
      <c r="R14241">
        <v>49422</v>
      </c>
      <c r="S14241">
        <v>643808</v>
      </c>
      <c r="T14241">
        <v>0</v>
      </c>
      <c r="U14241">
        <v>0</v>
      </c>
      <c r="V14241">
        <v>643808</v>
      </c>
    </row>
    <row r="14242" spans="1:22" x14ac:dyDescent="0.3">
      <c r="A14242">
        <v>202223</v>
      </c>
      <c r="B14242" t="s">
        <v>820</v>
      </c>
      <c r="C14242" t="s">
        <v>821</v>
      </c>
      <c r="D14242" t="s">
        <v>822</v>
      </c>
      <c r="E14242" t="s">
        <v>823</v>
      </c>
      <c r="F14242" t="s">
        <v>866</v>
      </c>
      <c r="G14242" t="s">
        <v>867</v>
      </c>
      <c r="H14242" t="s">
        <v>892</v>
      </c>
      <c r="I14242">
        <v>351</v>
      </c>
      <c r="J14242" t="s">
        <v>893</v>
      </c>
      <c r="K14242" t="s">
        <v>1181</v>
      </c>
      <c r="L14242" t="s">
        <v>244</v>
      </c>
      <c r="M14242">
        <v>1457944</v>
      </c>
      <c r="N14242">
        <v>211809</v>
      </c>
      <c r="O14242">
        <v>0</v>
      </c>
      <c r="P14242">
        <v>0</v>
      </c>
      <c r="Q14242">
        <v>1669753</v>
      </c>
      <c r="R14242">
        <v>0</v>
      </c>
      <c r="S14242">
        <v>1669753</v>
      </c>
      <c r="T14242">
        <v>0</v>
      </c>
      <c r="U14242">
        <v>0</v>
      </c>
      <c r="V14242">
        <v>1669753</v>
      </c>
    </row>
    <row r="14243" spans="1:22" x14ac:dyDescent="0.3">
      <c r="A14243">
        <v>202223</v>
      </c>
      <c r="B14243" t="s">
        <v>820</v>
      </c>
      <c r="C14243" t="s">
        <v>821</v>
      </c>
      <c r="D14243" t="s">
        <v>822</v>
      </c>
      <c r="E14243" t="s">
        <v>823</v>
      </c>
      <c r="F14243" t="s">
        <v>866</v>
      </c>
      <c r="G14243" t="s">
        <v>867</v>
      </c>
      <c r="H14243" t="s">
        <v>1016</v>
      </c>
      <c r="I14243">
        <v>352</v>
      </c>
      <c r="J14243" t="s">
        <v>1017</v>
      </c>
      <c r="K14243" t="s">
        <v>1181</v>
      </c>
      <c r="L14243" t="s">
        <v>244</v>
      </c>
      <c r="M14243">
        <v>719707</v>
      </c>
      <c r="N14243">
        <v>635</v>
      </c>
      <c r="O14243">
        <v>0</v>
      </c>
      <c r="P14243">
        <v>0</v>
      </c>
      <c r="Q14243">
        <v>720342</v>
      </c>
      <c r="R14243">
        <v>5945</v>
      </c>
      <c r="S14243">
        <v>714397</v>
      </c>
      <c r="T14243">
        <v>0</v>
      </c>
      <c r="U14243">
        <v>0</v>
      </c>
      <c r="V14243">
        <v>714397</v>
      </c>
    </row>
    <row r="14244" spans="1:22" x14ac:dyDescent="0.3">
      <c r="A14244">
        <v>202223</v>
      </c>
      <c r="B14244" t="s">
        <v>820</v>
      </c>
      <c r="C14244" t="s">
        <v>821</v>
      </c>
      <c r="D14244" t="s">
        <v>822</v>
      </c>
      <c r="E14244" t="s">
        <v>823</v>
      </c>
      <c r="F14244" t="s">
        <v>866</v>
      </c>
      <c r="G14244" t="s">
        <v>867</v>
      </c>
      <c r="H14244" t="s">
        <v>1050</v>
      </c>
      <c r="I14244">
        <v>353</v>
      </c>
      <c r="J14244" t="s">
        <v>1051</v>
      </c>
      <c r="K14244" t="s">
        <v>1181</v>
      </c>
      <c r="L14244" t="s">
        <v>244</v>
      </c>
      <c r="M14244">
        <v>1470363</v>
      </c>
      <c r="N14244">
        <v>699961</v>
      </c>
      <c r="O14244">
        <v>0</v>
      </c>
      <c r="P14244">
        <v>0</v>
      </c>
      <c r="Q14244">
        <v>2170324</v>
      </c>
      <c r="R14244">
        <v>211458</v>
      </c>
      <c r="S14244">
        <v>1958866</v>
      </c>
      <c r="T14244">
        <v>0</v>
      </c>
      <c r="U14244">
        <v>0</v>
      </c>
      <c r="V14244">
        <v>1958866</v>
      </c>
    </row>
    <row r="14245" spans="1:22" x14ac:dyDescent="0.3">
      <c r="A14245">
        <v>202223</v>
      </c>
      <c r="B14245" t="s">
        <v>820</v>
      </c>
      <c r="C14245" t="s">
        <v>821</v>
      </c>
      <c r="D14245" t="s">
        <v>822</v>
      </c>
      <c r="E14245" t="s">
        <v>823</v>
      </c>
      <c r="F14245" t="s">
        <v>866</v>
      </c>
      <c r="G14245" t="s">
        <v>867</v>
      </c>
      <c r="H14245" t="s">
        <v>1068</v>
      </c>
      <c r="I14245">
        <v>354</v>
      </c>
      <c r="J14245" t="s">
        <v>1069</v>
      </c>
      <c r="K14245" t="s">
        <v>1181</v>
      </c>
      <c r="L14245" t="s">
        <v>244</v>
      </c>
      <c r="M14245">
        <v>286336</v>
      </c>
      <c r="N14245">
        <v>1884285</v>
      </c>
      <c r="O14245">
        <v>0</v>
      </c>
      <c r="P14245">
        <v>233430</v>
      </c>
      <c r="Q14245">
        <v>2404051</v>
      </c>
      <c r="R14245">
        <v>287525</v>
      </c>
      <c r="S14245">
        <v>2116526</v>
      </c>
      <c r="T14245">
        <v>0</v>
      </c>
      <c r="U14245">
        <v>0</v>
      </c>
      <c r="V14245">
        <v>2116526</v>
      </c>
    </row>
    <row r="14246" spans="1:22" x14ac:dyDescent="0.3">
      <c r="A14246">
        <v>202223</v>
      </c>
      <c r="B14246" t="s">
        <v>820</v>
      </c>
      <c r="C14246" t="s">
        <v>821</v>
      </c>
      <c r="D14246" t="s">
        <v>822</v>
      </c>
      <c r="E14246" t="s">
        <v>823</v>
      </c>
      <c r="F14246" t="s">
        <v>866</v>
      </c>
      <c r="G14246" t="s">
        <v>867</v>
      </c>
      <c r="H14246" t="s">
        <v>1074</v>
      </c>
      <c r="I14246">
        <v>355</v>
      </c>
      <c r="J14246" t="s">
        <v>1075</v>
      </c>
      <c r="K14246" t="s">
        <v>1181</v>
      </c>
      <c r="L14246" t="s">
        <v>244</v>
      </c>
      <c r="M14246">
        <v>258375</v>
      </c>
      <c r="N14246">
        <v>916616</v>
      </c>
      <c r="O14246">
        <v>0</v>
      </c>
      <c r="P14246">
        <v>251096</v>
      </c>
      <c r="Q14246">
        <v>1426087</v>
      </c>
      <c r="R14246">
        <v>57831</v>
      </c>
      <c r="S14246">
        <v>1368257</v>
      </c>
      <c r="T14246">
        <v>0</v>
      </c>
      <c r="U14246">
        <v>0</v>
      </c>
      <c r="V14246">
        <v>1368257</v>
      </c>
    </row>
    <row r="14247" spans="1:22" x14ac:dyDescent="0.3">
      <c r="A14247">
        <v>202223</v>
      </c>
      <c r="B14247" t="s">
        <v>820</v>
      </c>
      <c r="C14247" t="s">
        <v>821</v>
      </c>
      <c r="D14247" t="s">
        <v>822</v>
      </c>
      <c r="E14247" t="s">
        <v>823</v>
      </c>
      <c r="F14247" t="s">
        <v>866</v>
      </c>
      <c r="G14247" t="s">
        <v>867</v>
      </c>
      <c r="H14247" t="s">
        <v>1104</v>
      </c>
      <c r="I14247">
        <v>356</v>
      </c>
      <c r="J14247" t="s">
        <v>1105</v>
      </c>
      <c r="K14247" t="s">
        <v>1181</v>
      </c>
      <c r="L14247" t="s">
        <v>244</v>
      </c>
      <c r="M14247">
        <v>294301</v>
      </c>
      <c r="N14247">
        <v>1437016</v>
      </c>
      <c r="O14247">
        <v>0</v>
      </c>
      <c r="P14247">
        <v>0</v>
      </c>
      <c r="Q14247">
        <v>1731317</v>
      </c>
      <c r="R14247">
        <v>32221</v>
      </c>
      <c r="S14247">
        <v>1699096</v>
      </c>
      <c r="T14247">
        <v>0</v>
      </c>
      <c r="U14247">
        <v>0</v>
      </c>
      <c r="V14247">
        <v>1699096</v>
      </c>
    </row>
    <row r="14248" spans="1:22" x14ac:dyDescent="0.3">
      <c r="A14248">
        <v>202223</v>
      </c>
      <c r="B14248" t="s">
        <v>820</v>
      </c>
      <c r="C14248" t="s">
        <v>821</v>
      </c>
      <c r="D14248" t="s">
        <v>822</v>
      </c>
      <c r="E14248" t="s">
        <v>823</v>
      </c>
      <c r="F14248" t="s">
        <v>866</v>
      </c>
      <c r="G14248" t="s">
        <v>867</v>
      </c>
      <c r="H14248" t="s">
        <v>1120</v>
      </c>
      <c r="I14248">
        <v>357</v>
      </c>
      <c r="J14248" t="s">
        <v>1121</v>
      </c>
      <c r="K14248" t="s">
        <v>1181</v>
      </c>
      <c r="L14248" t="s">
        <v>244</v>
      </c>
      <c r="M14248">
        <v>252900</v>
      </c>
      <c r="N14248">
        <v>752775</v>
      </c>
      <c r="O14248">
        <v>0</v>
      </c>
      <c r="P14248">
        <v>0</v>
      </c>
      <c r="Q14248">
        <v>1005675</v>
      </c>
      <c r="R14248">
        <v>15048</v>
      </c>
      <c r="S14248">
        <v>990627</v>
      </c>
      <c r="T14248">
        <v>2300</v>
      </c>
      <c r="U14248">
        <v>0</v>
      </c>
      <c r="V14248">
        <v>988327</v>
      </c>
    </row>
    <row r="14249" spans="1:22" x14ac:dyDescent="0.3">
      <c r="A14249">
        <v>202223</v>
      </c>
      <c r="B14249" t="s">
        <v>820</v>
      </c>
      <c r="C14249" t="s">
        <v>821</v>
      </c>
      <c r="D14249" t="s">
        <v>822</v>
      </c>
      <c r="E14249" t="s">
        <v>823</v>
      </c>
      <c r="F14249" t="s">
        <v>866</v>
      </c>
      <c r="G14249" t="s">
        <v>867</v>
      </c>
      <c r="H14249" t="s">
        <v>1130</v>
      </c>
      <c r="I14249">
        <v>358</v>
      </c>
      <c r="J14249" t="s">
        <v>1131</v>
      </c>
      <c r="K14249" t="s">
        <v>1181</v>
      </c>
      <c r="L14249" t="s">
        <v>244</v>
      </c>
      <c r="M14249">
        <v>39637</v>
      </c>
      <c r="N14249">
        <v>806821</v>
      </c>
      <c r="O14249">
        <v>0</v>
      </c>
      <c r="P14249">
        <v>0</v>
      </c>
      <c r="Q14249">
        <v>846458</v>
      </c>
      <c r="R14249">
        <v>3088</v>
      </c>
      <c r="S14249">
        <v>843370</v>
      </c>
      <c r="T14249">
        <v>0</v>
      </c>
      <c r="U14249">
        <v>0</v>
      </c>
      <c r="V14249">
        <v>843370</v>
      </c>
    </row>
    <row r="14250" spans="1:22" x14ac:dyDescent="0.3">
      <c r="A14250">
        <v>202223</v>
      </c>
      <c r="B14250" t="s">
        <v>820</v>
      </c>
      <c r="C14250" t="s">
        <v>821</v>
      </c>
      <c r="D14250" t="s">
        <v>822</v>
      </c>
      <c r="E14250" t="s">
        <v>823</v>
      </c>
      <c r="F14250" t="s">
        <v>866</v>
      </c>
      <c r="G14250" t="s">
        <v>867</v>
      </c>
      <c r="H14250" t="s">
        <v>1154</v>
      </c>
      <c r="I14250">
        <v>359</v>
      </c>
      <c r="J14250" t="s">
        <v>1155</v>
      </c>
      <c r="K14250" t="s">
        <v>1181</v>
      </c>
      <c r="L14250" t="s">
        <v>244</v>
      </c>
      <c r="M14250">
        <v>239780</v>
      </c>
      <c r="N14250">
        <v>32856</v>
      </c>
      <c r="O14250">
        <v>0</v>
      </c>
      <c r="P14250">
        <v>0</v>
      </c>
      <c r="Q14250">
        <v>272636</v>
      </c>
      <c r="R14250">
        <v>17677</v>
      </c>
      <c r="S14250">
        <v>254960</v>
      </c>
      <c r="T14250">
        <v>0</v>
      </c>
      <c r="U14250">
        <v>0</v>
      </c>
      <c r="V14250">
        <v>254960</v>
      </c>
    </row>
    <row r="14251" spans="1:22" x14ac:dyDescent="0.3">
      <c r="A14251">
        <v>202223</v>
      </c>
      <c r="B14251" t="s">
        <v>820</v>
      </c>
      <c r="C14251" t="s">
        <v>821</v>
      </c>
      <c r="D14251" t="s">
        <v>822</v>
      </c>
      <c r="E14251" t="s">
        <v>823</v>
      </c>
      <c r="F14251" t="s">
        <v>848</v>
      </c>
      <c r="G14251" t="s">
        <v>849</v>
      </c>
      <c r="H14251" t="s">
        <v>850</v>
      </c>
      <c r="I14251">
        <v>370</v>
      </c>
      <c r="J14251" t="s">
        <v>851</v>
      </c>
      <c r="K14251" t="s">
        <v>1181</v>
      </c>
      <c r="L14251" t="s">
        <v>244</v>
      </c>
      <c r="M14251">
        <v>1968578</v>
      </c>
      <c r="N14251">
        <v>0</v>
      </c>
      <c r="O14251">
        <v>0</v>
      </c>
      <c r="P14251">
        <v>111602</v>
      </c>
      <c r="Q14251">
        <v>2080180</v>
      </c>
      <c r="R14251">
        <v>26179</v>
      </c>
      <c r="S14251">
        <v>2054001</v>
      </c>
      <c r="T14251">
        <v>0</v>
      </c>
      <c r="U14251">
        <v>0</v>
      </c>
      <c r="V14251">
        <v>2054001</v>
      </c>
    </row>
    <row r="14252" spans="1:22" x14ac:dyDescent="0.3">
      <c r="A14252">
        <v>202223</v>
      </c>
      <c r="B14252" t="s">
        <v>820</v>
      </c>
      <c r="C14252" t="s">
        <v>821</v>
      </c>
      <c r="D14252" t="s">
        <v>822</v>
      </c>
      <c r="E14252" t="s">
        <v>823</v>
      </c>
      <c r="F14252" t="s">
        <v>848</v>
      </c>
      <c r="G14252" t="s">
        <v>849</v>
      </c>
      <c r="H14252" t="s">
        <v>934</v>
      </c>
      <c r="I14252">
        <v>371</v>
      </c>
      <c r="J14252" t="s">
        <v>935</v>
      </c>
      <c r="K14252" t="s">
        <v>1181</v>
      </c>
      <c r="L14252" t="s">
        <v>244</v>
      </c>
      <c r="M14252">
        <v>1576858</v>
      </c>
      <c r="N14252">
        <v>0</v>
      </c>
      <c r="O14252">
        <v>0</v>
      </c>
      <c r="P14252">
        <v>0</v>
      </c>
      <c r="Q14252">
        <v>1576858</v>
      </c>
      <c r="R14252">
        <v>101850</v>
      </c>
      <c r="S14252">
        <v>1475008</v>
      </c>
      <c r="T14252">
        <v>516356</v>
      </c>
      <c r="U14252">
        <v>0</v>
      </c>
      <c r="V14252">
        <v>958652</v>
      </c>
    </row>
    <row r="14253" spans="1:22" x14ac:dyDescent="0.3">
      <c r="A14253">
        <v>202223</v>
      </c>
      <c r="B14253" t="s">
        <v>820</v>
      </c>
      <c r="C14253" t="s">
        <v>821</v>
      </c>
      <c r="D14253" t="s">
        <v>822</v>
      </c>
      <c r="E14253" t="s">
        <v>823</v>
      </c>
      <c r="F14253" t="s">
        <v>848</v>
      </c>
      <c r="G14253" t="s">
        <v>849</v>
      </c>
      <c r="H14253" t="s">
        <v>1070</v>
      </c>
      <c r="I14253">
        <v>372</v>
      </c>
      <c r="J14253" t="s">
        <v>1071</v>
      </c>
      <c r="K14253" t="s">
        <v>1181</v>
      </c>
      <c r="L14253" t="s">
        <v>244</v>
      </c>
      <c r="M14253">
        <v>1752151</v>
      </c>
      <c r="N14253">
        <v>177876</v>
      </c>
      <c r="O14253">
        <v>0</v>
      </c>
      <c r="P14253">
        <v>0</v>
      </c>
      <c r="Q14253">
        <v>1930027</v>
      </c>
      <c r="R14253">
        <v>159307</v>
      </c>
      <c r="S14253">
        <v>1770720</v>
      </c>
      <c r="T14253">
        <v>0</v>
      </c>
      <c r="U14253">
        <v>0</v>
      </c>
      <c r="V14253">
        <v>1770720</v>
      </c>
    </row>
    <row r="14254" spans="1:22" x14ac:dyDescent="0.3">
      <c r="A14254">
        <v>202223</v>
      </c>
      <c r="B14254" t="s">
        <v>820</v>
      </c>
      <c r="C14254" t="s">
        <v>821</v>
      </c>
      <c r="D14254" t="s">
        <v>822</v>
      </c>
      <c r="E14254" t="s">
        <v>823</v>
      </c>
      <c r="F14254" t="s">
        <v>848</v>
      </c>
      <c r="G14254" t="s">
        <v>849</v>
      </c>
      <c r="H14254" t="s">
        <v>1080</v>
      </c>
      <c r="I14254">
        <v>373</v>
      </c>
      <c r="J14254" t="s">
        <v>1081</v>
      </c>
      <c r="K14254" t="s">
        <v>1181</v>
      </c>
      <c r="L14254" t="s">
        <v>244</v>
      </c>
      <c r="M14254">
        <v>2834782</v>
      </c>
      <c r="N14254">
        <v>829195</v>
      </c>
      <c r="O14254">
        <v>0</v>
      </c>
      <c r="P14254">
        <v>0</v>
      </c>
      <c r="Q14254">
        <v>3663977</v>
      </c>
      <c r="R14254">
        <v>312</v>
      </c>
      <c r="S14254">
        <v>3663665</v>
      </c>
      <c r="T14254">
        <v>0</v>
      </c>
      <c r="U14254">
        <v>0</v>
      </c>
      <c r="V14254">
        <v>3663665</v>
      </c>
    </row>
    <row r="14255" spans="1:22" x14ac:dyDescent="0.3">
      <c r="A14255">
        <v>202223</v>
      </c>
      <c r="B14255" t="s">
        <v>820</v>
      </c>
      <c r="C14255" t="s">
        <v>821</v>
      </c>
      <c r="D14255" t="s">
        <v>822</v>
      </c>
      <c r="E14255" t="s">
        <v>823</v>
      </c>
      <c r="F14255" t="s">
        <v>848</v>
      </c>
      <c r="G14255" t="s">
        <v>849</v>
      </c>
      <c r="H14255" t="s">
        <v>880</v>
      </c>
      <c r="I14255">
        <v>380</v>
      </c>
      <c r="J14255" t="s">
        <v>881</v>
      </c>
      <c r="K14255" t="s">
        <v>1181</v>
      </c>
      <c r="L14255" t="s">
        <v>244</v>
      </c>
      <c r="M14255">
        <v>634800</v>
      </c>
      <c r="N14255">
        <v>0</v>
      </c>
      <c r="O14255">
        <v>0</v>
      </c>
      <c r="P14255">
        <v>0</v>
      </c>
      <c r="Q14255">
        <v>634800</v>
      </c>
      <c r="R14255">
        <v>25288</v>
      </c>
      <c r="S14255">
        <v>609512</v>
      </c>
      <c r="T14255">
        <v>0</v>
      </c>
      <c r="U14255">
        <v>0</v>
      </c>
      <c r="V14255">
        <v>609512</v>
      </c>
    </row>
    <row r="14256" spans="1:22" x14ac:dyDescent="0.3">
      <c r="A14256">
        <v>202223</v>
      </c>
      <c r="B14256" t="s">
        <v>820</v>
      </c>
      <c r="C14256" t="s">
        <v>821</v>
      </c>
      <c r="D14256" t="s">
        <v>822</v>
      </c>
      <c r="E14256" t="s">
        <v>823</v>
      </c>
      <c r="F14256" t="s">
        <v>848</v>
      </c>
      <c r="G14256" t="s">
        <v>849</v>
      </c>
      <c r="H14256" t="s">
        <v>894</v>
      </c>
      <c r="I14256">
        <v>381</v>
      </c>
      <c r="J14256" t="s">
        <v>895</v>
      </c>
      <c r="K14256" t="s">
        <v>1181</v>
      </c>
      <c r="L14256" t="s">
        <v>244</v>
      </c>
      <c r="M14256">
        <v>146315</v>
      </c>
      <c r="N14256">
        <v>195498</v>
      </c>
      <c r="O14256">
        <v>0</v>
      </c>
      <c r="P14256">
        <v>0</v>
      </c>
      <c r="Q14256">
        <v>341814</v>
      </c>
      <c r="R14256">
        <v>100000</v>
      </c>
      <c r="S14256">
        <v>241814</v>
      </c>
      <c r="T14256">
        <v>0</v>
      </c>
      <c r="U14256">
        <v>0</v>
      </c>
      <c r="V14256">
        <v>241814</v>
      </c>
    </row>
    <row r="14257" spans="1:22" x14ac:dyDescent="0.3">
      <c r="A14257">
        <v>202223</v>
      </c>
      <c r="B14257" t="s">
        <v>820</v>
      </c>
      <c r="C14257" t="s">
        <v>821</v>
      </c>
      <c r="D14257" t="s">
        <v>822</v>
      </c>
      <c r="E14257" t="s">
        <v>823</v>
      </c>
      <c r="F14257" t="s">
        <v>848</v>
      </c>
      <c r="G14257" t="s">
        <v>849</v>
      </c>
      <c r="H14257" t="s">
        <v>994</v>
      </c>
      <c r="I14257">
        <v>382</v>
      </c>
      <c r="J14257" t="s">
        <v>995</v>
      </c>
      <c r="K14257" t="s">
        <v>1181</v>
      </c>
      <c r="L14257" t="s">
        <v>244</v>
      </c>
      <c r="M14257">
        <v>2161120</v>
      </c>
      <c r="N14257">
        <v>2715</v>
      </c>
      <c r="O14257">
        <v>0</v>
      </c>
      <c r="P14257">
        <v>0</v>
      </c>
      <c r="Q14257">
        <v>2163835</v>
      </c>
      <c r="R14257">
        <v>43821</v>
      </c>
      <c r="S14257">
        <v>2120014</v>
      </c>
      <c r="T14257">
        <v>0</v>
      </c>
      <c r="U14257">
        <v>0</v>
      </c>
      <c r="V14257">
        <v>2120014</v>
      </c>
    </row>
    <row r="14258" spans="1:22" x14ac:dyDescent="0.3">
      <c r="A14258">
        <v>202223</v>
      </c>
      <c r="B14258" t="s">
        <v>820</v>
      </c>
      <c r="C14258" t="s">
        <v>821</v>
      </c>
      <c r="D14258" t="s">
        <v>822</v>
      </c>
      <c r="E14258" t="s">
        <v>823</v>
      </c>
      <c r="F14258" t="s">
        <v>848</v>
      </c>
      <c r="G14258" t="s">
        <v>849</v>
      </c>
      <c r="H14258" t="s">
        <v>1002</v>
      </c>
      <c r="I14258">
        <v>383</v>
      </c>
      <c r="J14258" t="s">
        <v>1003</v>
      </c>
      <c r="K14258" t="s">
        <v>1181</v>
      </c>
      <c r="L14258" t="s">
        <v>244</v>
      </c>
      <c r="M14258">
        <v>1819228</v>
      </c>
      <c r="N14258">
        <v>179924</v>
      </c>
      <c r="O14258">
        <v>0</v>
      </c>
      <c r="P14258">
        <v>0</v>
      </c>
      <c r="Q14258">
        <v>1999152</v>
      </c>
      <c r="R14258">
        <v>6170</v>
      </c>
      <c r="S14258">
        <v>1992982</v>
      </c>
      <c r="T14258">
        <v>0</v>
      </c>
      <c r="U14258">
        <v>0</v>
      </c>
      <c r="V14258">
        <v>1992982</v>
      </c>
    </row>
    <row r="14259" spans="1:22" x14ac:dyDescent="0.3">
      <c r="A14259">
        <v>202223</v>
      </c>
      <c r="B14259" t="s">
        <v>820</v>
      </c>
      <c r="C14259" t="s">
        <v>821</v>
      </c>
      <c r="D14259" t="s">
        <v>822</v>
      </c>
      <c r="E14259" t="s">
        <v>823</v>
      </c>
      <c r="F14259" t="s">
        <v>848</v>
      </c>
      <c r="G14259" t="s">
        <v>849</v>
      </c>
      <c r="H14259" t="s">
        <v>1132</v>
      </c>
      <c r="I14259">
        <v>384</v>
      </c>
      <c r="J14259" t="s">
        <v>1133</v>
      </c>
      <c r="K14259" t="s">
        <v>1181</v>
      </c>
      <c r="L14259" t="s">
        <v>244</v>
      </c>
      <c r="M14259">
        <v>2752388</v>
      </c>
      <c r="N14259">
        <v>433841</v>
      </c>
      <c r="O14259">
        <v>0</v>
      </c>
      <c r="P14259">
        <v>0</v>
      </c>
      <c r="Q14259">
        <v>3186229</v>
      </c>
      <c r="R14259">
        <v>568939</v>
      </c>
      <c r="S14259">
        <v>2617290</v>
      </c>
      <c r="T14259">
        <v>0</v>
      </c>
      <c r="U14259">
        <v>0</v>
      </c>
      <c r="V14259">
        <v>2617290</v>
      </c>
    </row>
    <row r="14260" spans="1:22" x14ac:dyDescent="0.3">
      <c r="A14260">
        <v>202223</v>
      </c>
      <c r="B14260" t="s">
        <v>820</v>
      </c>
      <c r="C14260" t="s">
        <v>821</v>
      </c>
      <c r="D14260" t="s">
        <v>822</v>
      </c>
      <c r="E14260" t="s">
        <v>823</v>
      </c>
      <c r="F14260" t="s">
        <v>912</v>
      </c>
      <c r="G14260" t="s">
        <v>913</v>
      </c>
      <c r="H14260" t="s">
        <v>950</v>
      </c>
      <c r="I14260">
        <v>390</v>
      </c>
      <c r="J14260" t="s">
        <v>951</v>
      </c>
      <c r="K14260" t="s">
        <v>1181</v>
      </c>
      <c r="L14260" t="s">
        <v>244</v>
      </c>
      <c r="M14260">
        <v>1279579</v>
      </c>
      <c r="N14260">
        <v>244302</v>
      </c>
      <c r="O14260">
        <v>0</v>
      </c>
      <c r="P14260">
        <v>185551</v>
      </c>
      <c r="Q14260">
        <v>1709432</v>
      </c>
      <c r="R14260">
        <v>582161</v>
      </c>
      <c r="S14260">
        <v>1127271</v>
      </c>
      <c r="T14260">
        <v>0</v>
      </c>
      <c r="U14260">
        <v>0</v>
      </c>
      <c r="V14260">
        <v>1127271</v>
      </c>
    </row>
    <row r="14261" spans="1:22" x14ac:dyDescent="0.3">
      <c r="A14261">
        <v>202223</v>
      </c>
      <c r="B14261" t="s">
        <v>820</v>
      </c>
      <c r="C14261" t="s">
        <v>821</v>
      </c>
      <c r="D14261" t="s">
        <v>822</v>
      </c>
      <c r="E14261" t="s">
        <v>823</v>
      </c>
      <c r="F14261" t="s">
        <v>912</v>
      </c>
      <c r="G14261" t="s">
        <v>913</v>
      </c>
      <c r="H14261" t="s">
        <v>1026</v>
      </c>
      <c r="I14261">
        <v>391</v>
      </c>
      <c r="J14261" t="s">
        <v>1027</v>
      </c>
      <c r="K14261" t="s">
        <v>1181</v>
      </c>
      <c r="L14261" t="s">
        <v>244</v>
      </c>
      <c r="M14261">
        <v>1656780</v>
      </c>
      <c r="N14261">
        <v>0</v>
      </c>
      <c r="O14261">
        <v>0</v>
      </c>
      <c r="P14261">
        <v>0</v>
      </c>
      <c r="Q14261">
        <v>1656780</v>
      </c>
      <c r="R14261">
        <v>202418</v>
      </c>
      <c r="S14261">
        <v>1454362</v>
      </c>
      <c r="T14261">
        <v>0</v>
      </c>
      <c r="U14261">
        <v>0</v>
      </c>
      <c r="V14261">
        <v>1454362</v>
      </c>
    </row>
    <row r="14262" spans="1:22" x14ac:dyDescent="0.3">
      <c r="A14262">
        <v>202223</v>
      </c>
      <c r="B14262" t="s">
        <v>820</v>
      </c>
      <c r="C14262" t="s">
        <v>821</v>
      </c>
      <c r="D14262" t="s">
        <v>822</v>
      </c>
      <c r="E14262" t="s">
        <v>823</v>
      </c>
      <c r="F14262" t="s">
        <v>912</v>
      </c>
      <c r="G14262" t="s">
        <v>913</v>
      </c>
      <c r="H14262" t="s">
        <v>1040</v>
      </c>
      <c r="I14262">
        <v>392</v>
      </c>
      <c r="J14262" t="s">
        <v>1041</v>
      </c>
      <c r="K14262" t="s">
        <v>1181</v>
      </c>
      <c r="L14262" t="s">
        <v>244</v>
      </c>
      <c r="M14262">
        <v>2266865</v>
      </c>
      <c r="N14262">
        <v>0</v>
      </c>
      <c r="O14262">
        <v>0</v>
      </c>
      <c r="P14262">
        <v>0</v>
      </c>
      <c r="Q14262">
        <v>2266865</v>
      </c>
      <c r="R14262">
        <v>759284</v>
      </c>
      <c r="S14262">
        <v>1507581</v>
      </c>
      <c r="T14262">
        <v>18000</v>
      </c>
      <c r="U14262">
        <v>0</v>
      </c>
      <c r="V14262">
        <v>1489581</v>
      </c>
    </row>
    <row r="14263" spans="1:22" x14ac:dyDescent="0.3">
      <c r="A14263">
        <v>202223</v>
      </c>
      <c r="B14263" t="s">
        <v>820</v>
      </c>
      <c r="C14263" t="s">
        <v>821</v>
      </c>
      <c r="D14263" t="s">
        <v>822</v>
      </c>
      <c r="E14263" t="s">
        <v>823</v>
      </c>
      <c r="F14263" t="s">
        <v>912</v>
      </c>
      <c r="G14263" t="s">
        <v>913</v>
      </c>
      <c r="H14263" t="s">
        <v>1092</v>
      </c>
      <c r="I14263">
        <v>393</v>
      </c>
      <c r="J14263" t="s">
        <v>1093</v>
      </c>
      <c r="K14263" t="s">
        <v>1181</v>
      </c>
      <c r="L14263" t="s">
        <v>244</v>
      </c>
      <c r="M14263">
        <v>728369</v>
      </c>
      <c r="N14263">
        <v>0</v>
      </c>
      <c r="O14263">
        <v>0</v>
      </c>
      <c r="P14263">
        <v>0</v>
      </c>
      <c r="Q14263">
        <v>728369</v>
      </c>
      <c r="R14263">
        <v>372905</v>
      </c>
      <c r="S14263">
        <v>355464</v>
      </c>
      <c r="T14263">
        <v>0</v>
      </c>
      <c r="U14263">
        <v>0</v>
      </c>
      <c r="V14263">
        <v>355464</v>
      </c>
    </row>
    <row r="14264" spans="1:22" x14ac:dyDescent="0.3">
      <c r="A14264">
        <v>202223</v>
      </c>
      <c r="B14264" t="s">
        <v>820</v>
      </c>
      <c r="C14264" t="s">
        <v>821</v>
      </c>
      <c r="D14264" t="s">
        <v>822</v>
      </c>
      <c r="E14264" t="s">
        <v>823</v>
      </c>
      <c r="F14264" t="s">
        <v>912</v>
      </c>
      <c r="G14264" t="s">
        <v>913</v>
      </c>
      <c r="H14264" t="s">
        <v>1112</v>
      </c>
      <c r="I14264">
        <v>394</v>
      </c>
      <c r="J14264" t="s">
        <v>1113</v>
      </c>
      <c r="K14264" t="s">
        <v>1181</v>
      </c>
      <c r="L14264" t="s">
        <v>244</v>
      </c>
      <c r="M14264">
        <v>465438</v>
      </c>
      <c r="N14264">
        <v>0</v>
      </c>
      <c r="O14264">
        <v>0</v>
      </c>
      <c r="P14264">
        <v>0</v>
      </c>
      <c r="Q14264">
        <v>465438</v>
      </c>
      <c r="R14264">
        <v>189929</v>
      </c>
      <c r="S14264">
        <v>275509</v>
      </c>
      <c r="T14264">
        <v>0</v>
      </c>
      <c r="U14264">
        <v>54613</v>
      </c>
      <c r="V14264">
        <v>220896</v>
      </c>
    </row>
    <row r="14265" spans="1:22" x14ac:dyDescent="0.3">
      <c r="A14265">
        <v>202223</v>
      </c>
      <c r="B14265" t="s">
        <v>820</v>
      </c>
      <c r="C14265" t="s">
        <v>821</v>
      </c>
      <c r="D14265" t="s">
        <v>822</v>
      </c>
      <c r="E14265" t="s">
        <v>823</v>
      </c>
      <c r="F14265" t="s">
        <v>852</v>
      </c>
      <c r="G14265" t="s">
        <v>853</v>
      </c>
      <c r="H14265" t="s">
        <v>982</v>
      </c>
      <c r="I14265">
        <v>420</v>
      </c>
      <c r="J14265" t="s">
        <v>983</v>
      </c>
      <c r="K14265" t="s">
        <v>1181</v>
      </c>
      <c r="L14265" t="s">
        <v>244</v>
      </c>
      <c r="M14265">
        <v>17725</v>
      </c>
      <c r="N14265">
        <v>0</v>
      </c>
      <c r="O14265">
        <v>0</v>
      </c>
      <c r="P14265">
        <v>0</v>
      </c>
      <c r="Q14265">
        <v>17725</v>
      </c>
      <c r="R14265">
        <v>0</v>
      </c>
      <c r="S14265">
        <v>17725</v>
      </c>
      <c r="T14265">
        <v>0</v>
      </c>
      <c r="U14265">
        <v>0</v>
      </c>
      <c r="V14265">
        <v>17725</v>
      </c>
    </row>
    <row r="14266" spans="1:22" x14ac:dyDescent="0.3">
      <c r="A14266">
        <v>202223</v>
      </c>
      <c r="B14266" t="s">
        <v>820</v>
      </c>
      <c r="C14266" t="s">
        <v>821</v>
      </c>
      <c r="D14266" t="s">
        <v>822</v>
      </c>
      <c r="E14266" t="s">
        <v>823</v>
      </c>
      <c r="F14266" t="s">
        <v>852</v>
      </c>
      <c r="G14266" t="s">
        <v>853</v>
      </c>
      <c r="H14266" t="s">
        <v>854</v>
      </c>
      <c r="I14266">
        <v>800</v>
      </c>
      <c r="J14266" t="s">
        <v>855</v>
      </c>
      <c r="K14266" t="s">
        <v>1181</v>
      </c>
      <c r="L14266" t="s">
        <v>244</v>
      </c>
      <c r="M14266">
        <v>704563</v>
      </c>
      <c r="N14266">
        <v>0</v>
      </c>
      <c r="O14266">
        <v>0</v>
      </c>
      <c r="P14266">
        <v>0</v>
      </c>
      <c r="Q14266">
        <v>704563</v>
      </c>
      <c r="R14266">
        <v>587102</v>
      </c>
      <c r="S14266">
        <v>117461</v>
      </c>
      <c r="T14266">
        <v>0</v>
      </c>
      <c r="U14266">
        <v>0</v>
      </c>
      <c r="V14266">
        <v>117461</v>
      </c>
    </row>
    <row r="14267" spans="1:22" x14ac:dyDescent="0.3">
      <c r="A14267">
        <v>202223</v>
      </c>
      <c r="B14267" t="s">
        <v>820</v>
      </c>
      <c r="C14267" t="s">
        <v>821</v>
      </c>
      <c r="D14267" t="s">
        <v>822</v>
      </c>
      <c r="E14267" t="s">
        <v>823</v>
      </c>
      <c r="F14267" t="s">
        <v>852</v>
      </c>
      <c r="G14267" t="s">
        <v>853</v>
      </c>
      <c r="H14267" t="s">
        <v>886</v>
      </c>
      <c r="I14267">
        <v>801</v>
      </c>
      <c r="J14267" t="s">
        <v>887</v>
      </c>
      <c r="K14267" t="s">
        <v>1181</v>
      </c>
      <c r="L14267" t="s">
        <v>244</v>
      </c>
      <c r="M14267">
        <v>2021276</v>
      </c>
      <c r="N14267">
        <v>0</v>
      </c>
      <c r="O14267">
        <v>0</v>
      </c>
      <c r="P14267">
        <v>0</v>
      </c>
      <c r="Q14267">
        <v>2021276</v>
      </c>
      <c r="R14267">
        <v>298573</v>
      </c>
      <c r="S14267">
        <v>1722703</v>
      </c>
      <c r="T14267">
        <v>0</v>
      </c>
      <c r="U14267">
        <v>0</v>
      </c>
      <c r="V14267">
        <v>1722703</v>
      </c>
    </row>
    <row r="14268" spans="1:22" x14ac:dyDescent="0.3">
      <c r="A14268">
        <v>202223</v>
      </c>
      <c r="B14268" t="s">
        <v>820</v>
      </c>
      <c r="C14268" t="s">
        <v>821</v>
      </c>
      <c r="D14268" t="s">
        <v>822</v>
      </c>
      <c r="E14268" t="s">
        <v>823</v>
      </c>
      <c r="F14268" t="s">
        <v>852</v>
      </c>
      <c r="G14268" t="s">
        <v>853</v>
      </c>
      <c r="H14268" t="s">
        <v>1038</v>
      </c>
      <c r="I14268">
        <v>802</v>
      </c>
      <c r="J14268" t="s">
        <v>1039</v>
      </c>
      <c r="K14268" t="s">
        <v>1181</v>
      </c>
      <c r="L14268" t="s">
        <v>244</v>
      </c>
      <c r="M14268">
        <v>19133</v>
      </c>
      <c r="N14268">
        <v>0</v>
      </c>
      <c r="O14268">
        <v>0</v>
      </c>
      <c r="P14268">
        <v>193455</v>
      </c>
      <c r="Q14268">
        <v>212588</v>
      </c>
      <c r="R14268">
        <v>0</v>
      </c>
      <c r="S14268">
        <v>212588</v>
      </c>
      <c r="T14268">
        <v>0</v>
      </c>
      <c r="U14268">
        <v>0</v>
      </c>
      <c r="V14268">
        <v>212588</v>
      </c>
    </row>
    <row r="14269" spans="1:22" x14ac:dyDescent="0.3">
      <c r="A14269">
        <v>202223</v>
      </c>
      <c r="B14269" t="s">
        <v>820</v>
      </c>
      <c r="C14269" t="s">
        <v>821</v>
      </c>
      <c r="D14269" t="s">
        <v>822</v>
      </c>
      <c r="E14269" t="s">
        <v>823</v>
      </c>
      <c r="F14269" t="s">
        <v>852</v>
      </c>
      <c r="G14269" t="s">
        <v>853</v>
      </c>
      <c r="H14269" t="s">
        <v>1090</v>
      </c>
      <c r="I14269">
        <v>803</v>
      </c>
      <c r="J14269" t="s">
        <v>1091</v>
      </c>
      <c r="K14269" t="s">
        <v>1181</v>
      </c>
      <c r="L14269" t="s">
        <v>244</v>
      </c>
      <c r="M14269">
        <v>19935</v>
      </c>
      <c r="N14269">
        <v>883063</v>
      </c>
      <c r="O14269">
        <v>0</v>
      </c>
      <c r="P14269">
        <v>427654</v>
      </c>
      <c r="Q14269">
        <v>1330652</v>
      </c>
      <c r="R14269">
        <v>300000</v>
      </c>
      <c r="S14269">
        <v>1030652</v>
      </c>
      <c r="T14269">
        <v>0</v>
      </c>
      <c r="U14269">
        <v>0</v>
      </c>
      <c r="V14269">
        <v>1030652</v>
      </c>
    </row>
    <row r="14270" spans="1:22" x14ac:dyDescent="0.3">
      <c r="A14270">
        <v>202223</v>
      </c>
      <c r="B14270" t="s">
        <v>820</v>
      </c>
      <c r="C14270" t="s">
        <v>821</v>
      </c>
      <c r="D14270" t="s">
        <v>822</v>
      </c>
      <c r="E14270" t="s">
        <v>823</v>
      </c>
      <c r="F14270" t="s">
        <v>912</v>
      </c>
      <c r="G14270" t="s">
        <v>913</v>
      </c>
      <c r="H14270" t="s">
        <v>968</v>
      </c>
      <c r="I14270">
        <v>805</v>
      </c>
      <c r="J14270" t="s">
        <v>969</v>
      </c>
      <c r="K14270" t="s">
        <v>1181</v>
      </c>
      <c r="L14270" t="s">
        <v>244</v>
      </c>
      <c r="M14270">
        <v>736026</v>
      </c>
      <c r="N14270">
        <v>0</v>
      </c>
      <c r="O14270">
        <v>0</v>
      </c>
      <c r="P14270">
        <v>135374</v>
      </c>
      <c r="Q14270">
        <v>871400</v>
      </c>
      <c r="R14270">
        <v>180937</v>
      </c>
      <c r="S14270">
        <v>690463</v>
      </c>
      <c r="T14270">
        <v>0</v>
      </c>
      <c r="U14270">
        <v>0</v>
      </c>
      <c r="V14270">
        <v>690463</v>
      </c>
    </row>
    <row r="14271" spans="1:22" x14ac:dyDescent="0.3">
      <c r="A14271">
        <v>202223</v>
      </c>
      <c r="B14271" t="s">
        <v>820</v>
      </c>
      <c r="C14271" t="s">
        <v>821</v>
      </c>
      <c r="D14271" t="s">
        <v>822</v>
      </c>
      <c r="E14271" t="s">
        <v>823</v>
      </c>
      <c r="F14271" t="s">
        <v>912</v>
      </c>
      <c r="G14271" t="s">
        <v>913</v>
      </c>
      <c r="H14271" t="s">
        <v>1022</v>
      </c>
      <c r="I14271">
        <v>806</v>
      </c>
      <c r="J14271" t="s">
        <v>1023</v>
      </c>
      <c r="K14271" t="s">
        <v>1181</v>
      </c>
      <c r="L14271" t="s">
        <v>244</v>
      </c>
      <c r="M14271">
        <v>822092</v>
      </c>
      <c r="N14271">
        <v>296036</v>
      </c>
      <c r="O14271">
        <v>0</v>
      </c>
      <c r="P14271">
        <v>30000</v>
      </c>
      <c r="Q14271">
        <v>1148128</v>
      </c>
      <c r="R14271">
        <v>29193</v>
      </c>
      <c r="S14271">
        <v>1118935</v>
      </c>
      <c r="T14271">
        <v>0</v>
      </c>
      <c r="U14271">
        <v>0</v>
      </c>
      <c r="V14271">
        <v>1118935</v>
      </c>
    </row>
    <row r="14272" spans="1:22" x14ac:dyDescent="0.3">
      <c r="A14272">
        <v>202223</v>
      </c>
      <c r="B14272" t="s">
        <v>820</v>
      </c>
      <c r="C14272" t="s">
        <v>821</v>
      </c>
      <c r="D14272" t="s">
        <v>822</v>
      </c>
      <c r="E14272" t="s">
        <v>823</v>
      </c>
      <c r="F14272" t="s">
        <v>912</v>
      </c>
      <c r="G14272" t="s">
        <v>913</v>
      </c>
      <c r="H14272" t="s">
        <v>1064</v>
      </c>
      <c r="I14272">
        <v>807</v>
      </c>
      <c r="J14272" t="s">
        <v>1065</v>
      </c>
      <c r="K14272" t="s">
        <v>1181</v>
      </c>
      <c r="L14272" t="s">
        <v>244</v>
      </c>
      <c r="M14272">
        <v>199100</v>
      </c>
      <c r="N14272">
        <v>616415</v>
      </c>
      <c r="O14272">
        <v>868</v>
      </c>
      <c r="P14272">
        <v>293247</v>
      </c>
      <c r="Q14272">
        <v>1109630</v>
      </c>
      <c r="R14272">
        <v>364551</v>
      </c>
      <c r="S14272">
        <v>745079</v>
      </c>
      <c r="T14272">
        <v>0</v>
      </c>
      <c r="U14272">
        <v>0</v>
      </c>
      <c r="V14272">
        <v>745079</v>
      </c>
    </row>
    <row r="14273" spans="1:22" x14ac:dyDescent="0.3">
      <c r="A14273">
        <v>202223</v>
      </c>
      <c r="B14273" t="s">
        <v>820</v>
      </c>
      <c r="C14273" t="s">
        <v>821</v>
      </c>
      <c r="D14273" t="s">
        <v>822</v>
      </c>
      <c r="E14273" t="s">
        <v>823</v>
      </c>
      <c r="F14273" t="s">
        <v>912</v>
      </c>
      <c r="G14273" t="s">
        <v>913</v>
      </c>
      <c r="H14273" t="s">
        <v>1106</v>
      </c>
      <c r="I14273">
        <v>808</v>
      </c>
      <c r="J14273" t="s">
        <v>1107</v>
      </c>
      <c r="K14273" t="s">
        <v>1181</v>
      </c>
      <c r="L14273" t="s">
        <v>244</v>
      </c>
      <c r="M14273">
        <v>277484</v>
      </c>
      <c r="N14273">
        <v>0</v>
      </c>
      <c r="O14273">
        <v>0</v>
      </c>
      <c r="P14273">
        <v>0</v>
      </c>
      <c r="Q14273">
        <v>277484</v>
      </c>
      <c r="R14273">
        <v>30108</v>
      </c>
      <c r="S14273">
        <v>247375</v>
      </c>
      <c r="T14273">
        <v>0</v>
      </c>
      <c r="U14273">
        <v>0</v>
      </c>
      <c r="V14273">
        <v>247375</v>
      </c>
    </row>
    <row r="14274" spans="1:22" x14ac:dyDescent="0.3">
      <c r="A14274">
        <v>202223</v>
      </c>
      <c r="B14274" t="s">
        <v>820</v>
      </c>
      <c r="C14274" t="s">
        <v>821</v>
      </c>
      <c r="D14274" t="s">
        <v>822</v>
      </c>
      <c r="E14274" t="s">
        <v>823</v>
      </c>
      <c r="F14274" t="s">
        <v>848</v>
      </c>
      <c r="G14274" t="s">
        <v>849</v>
      </c>
      <c r="H14274" t="s">
        <v>990</v>
      </c>
      <c r="I14274">
        <v>810</v>
      </c>
      <c r="J14274" t="s">
        <v>991</v>
      </c>
      <c r="K14274" t="s">
        <v>1181</v>
      </c>
      <c r="L14274" t="s">
        <v>244</v>
      </c>
      <c r="M14274">
        <v>365271</v>
      </c>
      <c r="N14274">
        <v>216</v>
      </c>
      <c r="O14274">
        <v>0</v>
      </c>
      <c r="P14274">
        <v>0</v>
      </c>
      <c r="Q14274">
        <v>365487</v>
      </c>
      <c r="R14274">
        <v>0</v>
      </c>
      <c r="S14274">
        <v>365487</v>
      </c>
      <c r="T14274">
        <v>0</v>
      </c>
      <c r="U14274">
        <v>0</v>
      </c>
      <c r="V14274">
        <v>365487</v>
      </c>
    </row>
    <row r="14275" spans="1:22" x14ac:dyDescent="0.3">
      <c r="A14275">
        <v>202223</v>
      </c>
      <c r="B14275" t="s">
        <v>820</v>
      </c>
      <c r="C14275" t="s">
        <v>821</v>
      </c>
      <c r="D14275" t="s">
        <v>822</v>
      </c>
      <c r="E14275" t="s">
        <v>823</v>
      </c>
      <c r="F14275" t="s">
        <v>848</v>
      </c>
      <c r="G14275" t="s">
        <v>849</v>
      </c>
      <c r="H14275" t="s">
        <v>942</v>
      </c>
      <c r="I14275">
        <v>811</v>
      </c>
      <c r="J14275" t="s">
        <v>943</v>
      </c>
      <c r="K14275" t="s">
        <v>1181</v>
      </c>
      <c r="L14275" t="s">
        <v>244</v>
      </c>
      <c r="M14275">
        <v>0</v>
      </c>
      <c r="N14275">
        <v>166638</v>
      </c>
      <c r="O14275">
        <v>0</v>
      </c>
      <c r="P14275">
        <v>946890</v>
      </c>
      <c r="Q14275">
        <v>1113528</v>
      </c>
      <c r="R14275">
        <v>0</v>
      </c>
      <c r="S14275">
        <v>1113528</v>
      </c>
      <c r="T14275">
        <v>0</v>
      </c>
      <c r="U14275">
        <v>0</v>
      </c>
      <c r="V14275">
        <v>1113528</v>
      </c>
    </row>
    <row r="14276" spans="1:22" x14ac:dyDescent="0.3">
      <c r="A14276">
        <v>202223</v>
      </c>
      <c r="B14276" t="s">
        <v>820</v>
      </c>
      <c r="C14276" t="s">
        <v>821</v>
      </c>
      <c r="D14276" t="s">
        <v>822</v>
      </c>
      <c r="E14276" t="s">
        <v>823</v>
      </c>
      <c r="F14276" t="s">
        <v>848</v>
      </c>
      <c r="G14276" t="s">
        <v>849</v>
      </c>
      <c r="H14276" t="s">
        <v>1032</v>
      </c>
      <c r="I14276">
        <v>812</v>
      </c>
      <c r="J14276" t="s">
        <v>1033</v>
      </c>
      <c r="K14276" t="s">
        <v>1181</v>
      </c>
      <c r="L14276" t="s">
        <v>244</v>
      </c>
      <c r="M14276">
        <v>1277525</v>
      </c>
      <c r="N14276">
        <v>0</v>
      </c>
      <c r="O14276">
        <v>0</v>
      </c>
      <c r="P14276">
        <v>45790</v>
      </c>
      <c r="Q14276">
        <v>1323315</v>
      </c>
      <c r="R14276">
        <v>26000</v>
      </c>
      <c r="S14276">
        <v>1297315</v>
      </c>
      <c r="T14276">
        <v>0</v>
      </c>
      <c r="U14276">
        <v>0</v>
      </c>
      <c r="V14276">
        <v>1297315</v>
      </c>
    </row>
    <row r="14277" spans="1:22" x14ac:dyDescent="0.3">
      <c r="A14277">
        <v>202223</v>
      </c>
      <c r="B14277" t="s">
        <v>820</v>
      </c>
      <c r="C14277" t="s">
        <v>821</v>
      </c>
      <c r="D14277" t="s">
        <v>822</v>
      </c>
      <c r="E14277" t="s">
        <v>823</v>
      </c>
      <c r="F14277" t="s">
        <v>848</v>
      </c>
      <c r="G14277" t="s">
        <v>849</v>
      </c>
      <c r="H14277" t="s">
        <v>1034</v>
      </c>
      <c r="I14277">
        <v>813</v>
      </c>
      <c r="J14277" t="s">
        <v>1035</v>
      </c>
      <c r="K14277" t="s">
        <v>1181</v>
      </c>
      <c r="L14277" t="s">
        <v>244</v>
      </c>
      <c r="M14277">
        <v>1067001</v>
      </c>
      <c r="N14277">
        <v>35709</v>
      </c>
      <c r="O14277">
        <v>0</v>
      </c>
      <c r="P14277">
        <v>0</v>
      </c>
      <c r="Q14277">
        <v>1102709</v>
      </c>
      <c r="R14277">
        <v>0</v>
      </c>
      <c r="S14277">
        <v>1102709</v>
      </c>
      <c r="T14277">
        <v>0</v>
      </c>
      <c r="U14277">
        <v>0</v>
      </c>
      <c r="V14277">
        <v>1102709</v>
      </c>
    </row>
    <row r="14278" spans="1:22" x14ac:dyDescent="0.3">
      <c r="A14278">
        <v>202223</v>
      </c>
      <c r="B14278" t="s">
        <v>820</v>
      </c>
      <c r="C14278" t="s">
        <v>821</v>
      </c>
      <c r="D14278" t="s">
        <v>822</v>
      </c>
      <c r="E14278" t="s">
        <v>823</v>
      </c>
      <c r="F14278" t="s">
        <v>848</v>
      </c>
      <c r="G14278" t="s">
        <v>849</v>
      </c>
      <c r="H14278" t="s">
        <v>1042</v>
      </c>
      <c r="I14278">
        <v>815</v>
      </c>
      <c r="J14278" t="s">
        <v>1043</v>
      </c>
      <c r="K14278" t="s">
        <v>1181</v>
      </c>
      <c r="L14278" t="s">
        <v>244</v>
      </c>
      <c r="M14278">
        <v>735499</v>
      </c>
      <c r="N14278">
        <v>541947</v>
      </c>
      <c r="O14278">
        <v>2593602</v>
      </c>
      <c r="P14278">
        <v>0</v>
      </c>
      <c r="Q14278">
        <v>3871048</v>
      </c>
      <c r="R14278">
        <v>169358</v>
      </c>
      <c r="S14278">
        <v>3701690</v>
      </c>
      <c r="T14278">
        <v>0</v>
      </c>
      <c r="U14278">
        <v>0</v>
      </c>
      <c r="V14278">
        <v>3701690</v>
      </c>
    </row>
    <row r="14279" spans="1:22" x14ac:dyDescent="0.3">
      <c r="A14279">
        <v>202223</v>
      </c>
      <c r="B14279" t="s">
        <v>820</v>
      </c>
      <c r="C14279" t="s">
        <v>821</v>
      </c>
      <c r="D14279" t="s">
        <v>822</v>
      </c>
      <c r="E14279" t="s">
        <v>823</v>
      </c>
      <c r="F14279" t="s">
        <v>848</v>
      </c>
      <c r="G14279" t="s">
        <v>849</v>
      </c>
      <c r="H14279" t="s">
        <v>1168</v>
      </c>
      <c r="I14279">
        <v>816</v>
      </c>
      <c r="J14279" t="s">
        <v>1169</v>
      </c>
      <c r="K14279" t="s">
        <v>1181</v>
      </c>
      <c r="L14279" t="s">
        <v>244</v>
      </c>
      <c r="M14279">
        <v>1536094</v>
      </c>
      <c r="N14279">
        <v>0</v>
      </c>
      <c r="O14279">
        <v>0</v>
      </c>
      <c r="P14279">
        <v>0</v>
      </c>
      <c r="Q14279">
        <v>1536094</v>
      </c>
      <c r="R14279">
        <v>0</v>
      </c>
      <c r="S14279">
        <v>1536094</v>
      </c>
      <c r="T14279">
        <v>0</v>
      </c>
      <c r="U14279">
        <v>0</v>
      </c>
      <c r="V14279">
        <v>1536094</v>
      </c>
    </row>
    <row r="14280" spans="1:22" x14ac:dyDescent="0.3">
      <c r="A14280">
        <v>202223</v>
      </c>
      <c r="B14280" t="s">
        <v>820</v>
      </c>
      <c r="C14280" t="s">
        <v>821</v>
      </c>
      <c r="D14280" t="s">
        <v>822</v>
      </c>
      <c r="E14280" t="s">
        <v>823</v>
      </c>
      <c r="F14280" t="s">
        <v>856</v>
      </c>
      <c r="G14280" t="s">
        <v>857</v>
      </c>
      <c r="H14280" t="s">
        <v>1014</v>
      </c>
      <c r="I14280">
        <v>821</v>
      </c>
      <c r="J14280" t="s">
        <v>1015</v>
      </c>
      <c r="K14280" t="s">
        <v>1181</v>
      </c>
      <c r="L14280" t="s">
        <v>244</v>
      </c>
      <c r="M14280">
        <v>1386769</v>
      </c>
      <c r="N14280">
        <v>0</v>
      </c>
      <c r="O14280">
        <v>0</v>
      </c>
      <c r="P14280">
        <v>0</v>
      </c>
      <c r="Q14280">
        <v>1386769</v>
      </c>
      <c r="R14280">
        <v>439733</v>
      </c>
      <c r="S14280">
        <v>947036</v>
      </c>
      <c r="T14280">
        <v>0</v>
      </c>
      <c r="U14280">
        <v>0</v>
      </c>
      <c r="V14280">
        <v>947036</v>
      </c>
    </row>
    <row r="14281" spans="1:22" x14ac:dyDescent="0.3">
      <c r="A14281">
        <v>202223</v>
      </c>
      <c r="B14281" t="s">
        <v>820</v>
      </c>
      <c r="C14281" t="s">
        <v>821</v>
      </c>
      <c r="D14281" t="s">
        <v>822</v>
      </c>
      <c r="E14281" t="s">
        <v>823</v>
      </c>
      <c r="F14281" t="s">
        <v>856</v>
      </c>
      <c r="G14281" t="s">
        <v>857</v>
      </c>
      <c r="H14281" t="s">
        <v>858</v>
      </c>
      <c r="I14281">
        <v>822</v>
      </c>
      <c r="J14281" t="s">
        <v>859</v>
      </c>
      <c r="K14281" t="s">
        <v>1181</v>
      </c>
      <c r="L14281" t="s">
        <v>244</v>
      </c>
      <c r="M14281">
        <v>2239033</v>
      </c>
      <c r="N14281">
        <v>0</v>
      </c>
      <c r="O14281">
        <v>0</v>
      </c>
      <c r="P14281">
        <v>177500</v>
      </c>
      <c r="Q14281">
        <v>2416533</v>
      </c>
      <c r="R14281">
        <v>125500</v>
      </c>
      <c r="S14281">
        <v>2291033</v>
      </c>
      <c r="T14281">
        <v>0</v>
      </c>
      <c r="U14281">
        <v>0</v>
      </c>
      <c r="V14281">
        <v>2291033</v>
      </c>
    </row>
    <row r="14282" spans="1:22" x14ac:dyDescent="0.3">
      <c r="A14282">
        <v>202223</v>
      </c>
      <c r="B14282" t="s">
        <v>820</v>
      </c>
      <c r="C14282" t="s">
        <v>821</v>
      </c>
      <c r="D14282" t="s">
        <v>822</v>
      </c>
      <c r="E14282" t="s">
        <v>823</v>
      </c>
      <c r="F14282" t="s">
        <v>856</v>
      </c>
      <c r="G14282" t="s">
        <v>857</v>
      </c>
      <c r="H14282" t="s">
        <v>902</v>
      </c>
      <c r="I14282">
        <v>823</v>
      </c>
      <c r="J14282" t="s">
        <v>903</v>
      </c>
      <c r="K14282" t="s">
        <v>1181</v>
      </c>
      <c r="L14282" t="s">
        <v>244</v>
      </c>
      <c r="M14282">
        <v>567639</v>
      </c>
      <c r="N14282">
        <v>783664</v>
      </c>
      <c r="O14282">
        <v>0</v>
      </c>
      <c r="P14282">
        <v>0</v>
      </c>
      <c r="Q14282">
        <v>1351303</v>
      </c>
      <c r="R14282">
        <v>89875</v>
      </c>
      <c r="S14282">
        <v>1261428</v>
      </c>
      <c r="T14282">
        <v>0</v>
      </c>
      <c r="U14282">
        <v>0</v>
      </c>
      <c r="V14282">
        <v>1261428</v>
      </c>
    </row>
    <row r="14283" spans="1:22" x14ac:dyDescent="0.3">
      <c r="A14283">
        <v>202223</v>
      </c>
      <c r="B14283" t="s">
        <v>820</v>
      </c>
      <c r="C14283" t="s">
        <v>821</v>
      </c>
      <c r="D14283" t="s">
        <v>822</v>
      </c>
      <c r="E14283" t="s">
        <v>823</v>
      </c>
      <c r="F14283" t="s">
        <v>876</v>
      </c>
      <c r="G14283" t="s">
        <v>877</v>
      </c>
      <c r="H14283" t="s">
        <v>890</v>
      </c>
      <c r="I14283">
        <v>825</v>
      </c>
      <c r="J14283" t="s">
        <v>891</v>
      </c>
      <c r="K14283" t="s">
        <v>1181</v>
      </c>
      <c r="L14283" t="s">
        <v>244</v>
      </c>
      <c r="M14283">
        <v>0</v>
      </c>
      <c r="N14283">
        <v>0</v>
      </c>
      <c r="O14283">
        <v>3136605</v>
      </c>
      <c r="P14283">
        <v>0</v>
      </c>
      <c r="Q14283">
        <v>3136605</v>
      </c>
      <c r="R14283">
        <v>0</v>
      </c>
      <c r="S14283">
        <v>3136605</v>
      </c>
      <c r="T14283">
        <v>0</v>
      </c>
      <c r="U14283">
        <v>0</v>
      </c>
      <c r="V14283">
        <v>3136605</v>
      </c>
    </row>
    <row r="14284" spans="1:22" x14ac:dyDescent="0.3">
      <c r="A14284">
        <v>202223</v>
      </c>
      <c r="B14284" t="s">
        <v>820</v>
      </c>
      <c r="C14284" t="s">
        <v>821</v>
      </c>
      <c r="D14284" t="s">
        <v>822</v>
      </c>
      <c r="E14284" t="s">
        <v>823</v>
      </c>
      <c r="F14284" t="s">
        <v>876</v>
      </c>
      <c r="G14284" t="s">
        <v>877</v>
      </c>
      <c r="H14284" t="s">
        <v>1024</v>
      </c>
      <c r="I14284">
        <v>826</v>
      </c>
      <c r="J14284" t="s">
        <v>1025</v>
      </c>
      <c r="K14284" t="s">
        <v>1181</v>
      </c>
      <c r="L14284" t="s">
        <v>244</v>
      </c>
      <c r="M14284">
        <v>704147</v>
      </c>
      <c r="N14284">
        <v>0</v>
      </c>
      <c r="O14284">
        <v>0</v>
      </c>
      <c r="P14284">
        <v>0</v>
      </c>
      <c r="Q14284">
        <v>704147</v>
      </c>
      <c r="R14284">
        <v>0</v>
      </c>
      <c r="S14284">
        <v>704147</v>
      </c>
      <c r="T14284">
        <v>0</v>
      </c>
      <c r="U14284">
        <v>0</v>
      </c>
      <c r="V14284">
        <v>704147</v>
      </c>
    </row>
    <row r="14285" spans="1:22" x14ac:dyDescent="0.3">
      <c r="A14285">
        <v>202223</v>
      </c>
      <c r="B14285" t="s">
        <v>820</v>
      </c>
      <c r="C14285" t="s">
        <v>821</v>
      </c>
      <c r="D14285" t="s">
        <v>822</v>
      </c>
      <c r="E14285" t="s">
        <v>823</v>
      </c>
      <c r="F14285" t="s">
        <v>926</v>
      </c>
      <c r="G14285" t="s">
        <v>927</v>
      </c>
      <c r="H14285" t="s">
        <v>930</v>
      </c>
      <c r="I14285">
        <v>830</v>
      </c>
      <c r="J14285" t="s">
        <v>931</v>
      </c>
      <c r="K14285" t="s">
        <v>1181</v>
      </c>
      <c r="L14285" t="s">
        <v>244</v>
      </c>
      <c r="M14285">
        <v>2925435</v>
      </c>
      <c r="N14285">
        <v>0</v>
      </c>
      <c r="O14285">
        <v>0</v>
      </c>
      <c r="P14285">
        <v>0</v>
      </c>
      <c r="Q14285">
        <v>2925435</v>
      </c>
      <c r="R14285">
        <v>38311</v>
      </c>
      <c r="S14285">
        <v>2887124</v>
      </c>
      <c r="T14285">
        <v>0</v>
      </c>
      <c r="U14285">
        <v>0</v>
      </c>
      <c r="V14285">
        <v>2887124</v>
      </c>
    </row>
    <row r="14286" spans="1:22" x14ac:dyDescent="0.3">
      <c r="A14286">
        <v>202223</v>
      </c>
      <c r="B14286" t="s">
        <v>820</v>
      </c>
      <c r="C14286" t="s">
        <v>821</v>
      </c>
      <c r="D14286" t="s">
        <v>822</v>
      </c>
      <c r="E14286" t="s">
        <v>823</v>
      </c>
      <c r="F14286" t="s">
        <v>926</v>
      </c>
      <c r="G14286" t="s">
        <v>927</v>
      </c>
      <c r="H14286" t="s">
        <v>928</v>
      </c>
      <c r="I14286">
        <v>831</v>
      </c>
      <c r="J14286" t="s">
        <v>929</v>
      </c>
      <c r="K14286" t="s">
        <v>1181</v>
      </c>
      <c r="L14286" t="s">
        <v>244</v>
      </c>
      <c r="M14286">
        <v>334382</v>
      </c>
      <c r="N14286">
        <v>162279</v>
      </c>
      <c r="O14286">
        <v>0</v>
      </c>
      <c r="P14286">
        <v>0</v>
      </c>
      <c r="Q14286">
        <v>496661</v>
      </c>
      <c r="R14286">
        <v>0</v>
      </c>
      <c r="S14286">
        <v>496661</v>
      </c>
      <c r="T14286">
        <v>0</v>
      </c>
      <c r="U14286">
        <v>0</v>
      </c>
      <c r="V14286">
        <v>496661</v>
      </c>
    </row>
    <row r="14287" spans="1:22" x14ac:dyDescent="0.3">
      <c r="A14287">
        <v>202223</v>
      </c>
      <c r="B14287" t="s">
        <v>820</v>
      </c>
      <c r="C14287" t="s">
        <v>821</v>
      </c>
      <c r="D14287" t="s">
        <v>822</v>
      </c>
      <c r="E14287" t="s">
        <v>823</v>
      </c>
      <c r="F14287" t="s">
        <v>852</v>
      </c>
      <c r="G14287" t="s">
        <v>853</v>
      </c>
      <c r="H14287" t="s">
        <v>936</v>
      </c>
      <c r="I14287">
        <v>838</v>
      </c>
      <c r="J14287" t="s">
        <v>937</v>
      </c>
      <c r="K14287" t="s">
        <v>1181</v>
      </c>
      <c r="L14287" t="s">
        <v>244</v>
      </c>
      <c r="M14287">
        <v>236704</v>
      </c>
      <c r="N14287">
        <v>1192254</v>
      </c>
      <c r="O14287">
        <v>0</v>
      </c>
      <c r="P14287">
        <v>65692</v>
      </c>
      <c r="Q14287">
        <v>1494651</v>
      </c>
      <c r="R14287">
        <v>10922</v>
      </c>
      <c r="S14287">
        <v>1483729</v>
      </c>
      <c r="T14287">
        <v>0</v>
      </c>
      <c r="U14287">
        <v>0</v>
      </c>
      <c r="V14287">
        <v>1483729</v>
      </c>
    </row>
    <row r="14288" spans="1:22" x14ac:dyDescent="0.3">
      <c r="A14288">
        <v>202223</v>
      </c>
      <c r="B14288" t="s">
        <v>820</v>
      </c>
      <c r="C14288" t="s">
        <v>821</v>
      </c>
      <c r="D14288" t="s">
        <v>822</v>
      </c>
      <c r="E14288" t="s">
        <v>823</v>
      </c>
      <c r="F14288" t="s">
        <v>852</v>
      </c>
      <c r="G14288" t="s">
        <v>853</v>
      </c>
      <c r="H14288" t="s">
        <v>874</v>
      </c>
      <c r="I14288">
        <v>839</v>
      </c>
      <c r="J14288" t="s">
        <v>875</v>
      </c>
      <c r="K14288" t="s">
        <v>1181</v>
      </c>
      <c r="L14288" t="s">
        <v>244</v>
      </c>
      <c r="M14288">
        <v>1201601</v>
      </c>
      <c r="N14288">
        <v>0</v>
      </c>
      <c r="O14288">
        <v>0</v>
      </c>
      <c r="P14288">
        <v>0</v>
      </c>
      <c r="Q14288">
        <v>1201601</v>
      </c>
      <c r="R14288">
        <v>77809</v>
      </c>
      <c r="S14288">
        <v>1123792</v>
      </c>
      <c r="T14288">
        <v>0</v>
      </c>
      <c r="U14288">
        <v>0</v>
      </c>
      <c r="V14288">
        <v>1123792</v>
      </c>
    </row>
    <row r="14289" spans="1:22" x14ac:dyDescent="0.3">
      <c r="A14289">
        <v>202223</v>
      </c>
      <c r="B14289" t="s">
        <v>820</v>
      </c>
      <c r="C14289" t="s">
        <v>821</v>
      </c>
      <c r="D14289" t="s">
        <v>822</v>
      </c>
      <c r="E14289" t="s">
        <v>823</v>
      </c>
      <c r="F14289" t="s">
        <v>912</v>
      </c>
      <c r="G14289" t="s">
        <v>913</v>
      </c>
      <c r="H14289" t="s">
        <v>914</v>
      </c>
      <c r="I14289">
        <v>840</v>
      </c>
      <c r="J14289" t="s">
        <v>915</v>
      </c>
      <c r="K14289" t="s">
        <v>1181</v>
      </c>
      <c r="L14289" t="s">
        <v>244</v>
      </c>
      <c r="M14289">
        <v>1153095</v>
      </c>
      <c r="N14289">
        <v>877653</v>
      </c>
      <c r="O14289">
        <v>706</v>
      </c>
      <c r="P14289">
        <v>404232</v>
      </c>
      <c r="Q14289">
        <v>2435686</v>
      </c>
      <c r="R14289">
        <v>976975</v>
      </c>
      <c r="S14289">
        <v>1458711</v>
      </c>
      <c r="T14289">
        <v>0</v>
      </c>
      <c r="U14289">
        <v>0</v>
      </c>
      <c r="V14289">
        <v>1458711</v>
      </c>
    </row>
    <row r="14290" spans="1:22" x14ac:dyDescent="0.3">
      <c r="A14290">
        <v>202223</v>
      </c>
      <c r="B14290" t="s">
        <v>820</v>
      </c>
      <c r="C14290" t="s">
        <v>821</v>
      </c>
      <c r="D14290" t="s">
        <v>822</v>
      </c>
      <c r="E14290" t="s">
        <v>823</v>
      </c>
      <c r="F14290" t="s">
        <v>912</v>
      </c>
      <c r="G14290" t="s">
        <v>913</v>
      </c>
      <c r="H14290" t="s">
        <v>924</v>
      </c>
      <c r="I14290">
        <v>841</v>
      </c>
      <c r="J14290" t="s">
        <v>925</v>
      </c>
      <c r="K14290" t="s">
        <v>1181</v>
      </c>
      <c r="L14290" t="s">
        <v>244</v>
      </c>
      <c r="M14290">
        <v>512126</v>
      </c>
      <c r="N14290">
        <v>140526</v>
      </c>
      <c r="O14290">
        <v>0</v>
      </c>
      <c r="P14290">
        <v>0</v>
      </c>
      <c r="Q14290">
        <v>652652</v>
      </c>
      <c r="R14290">
        <v>100927</v>
      </c>
      <c r="S14290">
        <v>551725</v>
      </c>
      <c r="T14290">
        <v>0</v>
      </c>
      <c r="U14290">
        <v>0</v>
      </c>
      <c r="V14290">
        <v>551725</v>
      </c>
    </row>
    <row r="14291" spans="1:22" x14ac:dyDescent="0.3">
      <c r="A14291">
        <v>202223</v>
      </c>
      <c r="B14291" t="s">
        <v>820</v>
      </c>
      <c r="C14291" t="s">
        <v>821</v>
      </c>
      <c r="D14291" t="s">
        <v>822</v>
      </c>
      <c r="E14291" t="s">
        <v>823</v>
      </c>
      <c r="F14291" t="s">
        <v>876</v>
      </c>
      <c r="G14291" t="s">
        <v>877</v>
      </c>
      <c r="H14291" t="s">
        <v>944</v>
      </c>
      <c r="I14291">
        <v>845</v>
      </c>
      <c r="J14291" t="s">
        <v>945</v>
      </c>
      <c r="K14291" t="s">
        <v>1181</v>
      </c>
      <c r="L14291" t="s">
        <v>244</v>
      </c>
      <c r="M14291">
        <v>2244738</v>
      </c>
      <c r="N14291">
        <v>481292</v>
      </c>
      <c r="O14291">
        <v>0</v>
      </c>
      <c r="P14291">
        <v>0</v>
      </c>
      <c r="Q14291">
        <v>2726030</v>
      </c>
      <c r="R14291">
        <v>444738</v>
      </c>
      <c r="S14291">
        <v>2281292</v>
      </c>
      <c r="T14291">
        <v>0</v>
      </c>
      <c r="U14291">
        <v>0</v>
      </c>
      <c r="V14291">
        <v>2281292</v>
      </c>
    </row>
    <row r="14292" spans="1:22" x14ac:dyDescent="0.3">
      <c r="A14292">
        <v>202223</v>
      </c>
      <c r="B14292" t="s">
        <v>820</v>
      </c>
      <c r="C14292" t="s">
        <v>821</v>
      </c>
      <c r="D14292" t="s">
        <v>822</v>
      </c>
      <c r="E14292" t="s">
        <v>823</v>
      </c>
      <c r="F14292" t="s">
        <v>876</v>
      </c>
      <c r="G14292" t="s">
        <v>877</v>
      </c>
      <c r="H14292" t="s">
        <v>884</v>
      </c>
      <c r="I14292">
        <v>846</v>
      </c>
      <c r="J14292" t="s">
        <v>885</v>
      </c>
      <c r="K14292" t="s">
        <v>1181</v>
      </c>
      <c r="L14292" t="s">
        <v>244</v>
      </c>
      <c r="M14292">
        <v>1181863</v>
      </c>
      <c r="N14292">
        <v>0</v>
      </c>
      <c r="O14292">
        <v>0</v>
      </c>
      <c r="P14292">
        <v>444766</v>
      </c>
      <c r="Q14292">
        <v>1626629</v>
      </c>
      <c r="R14292">
        <v>75690</v>
      </c>
      <c r="S14292">
        <v>1550939</v>
      </c>
      <c r="T14292">
        <v>0</v>
      </c>
      <c r="U14292">
        <v>0</v>
      </c>
      <c r="V14292">
        <v>1550939</v>
      </c>
    </row>
    <row r="14293" spans="1:22" x14ac:dyDescent="0.3">
      <c r="A14293">
        <v>202223</v>
      </c>
      <c r="B14293" t="s">
        <v>820</v>
      </c>
      <c r="C14293" t="s">
        <v>821</v>
      </c>
      <c r="D14293" t="s">
        <v>822</v>
      </c>
      <c r="E14293" t="s">
        <v>823</v>
      </c>
      <c r="F14293" t="s">
        <v>876</v>
      </c>
      <c r="G14293" t="s">
        <v>877</v>
      </c>
      <c r="H14293" t="s">
        <v>962</v>
      </c>
      <c r="I14293">
        <v>850</v>
      </c>
      <c r="J14293" t="s">
        <v>963</v>
      </c>
      <c r="K14293" t="s">
        <v>1181</v>
      </c>
      <c r="L14293" t="s">
        <v>244</v>
      </c>
      <c r="M14293">
        <v>963123</v>
      </c>
      <c r="N14293">
        <v>850929</v>
      </c>
      <c r="O14293">
        <v>89001</v>
      </c>
      <c r="P14293">
        <v>663371</v>
      </c>
      <c r="Q14293">
        <v>2566424</v>
      </c>
      <c r="R14293">
        <v>69481</v>
      </c>
      <c r="S14293">
        <v>2496943</v>
      </c>
      <c r="T14293">
        <v>0</v>
      </c>
      <c r="U14293">
        <v>0</v>
      </c>
      <c r="V14293">
        <v>2496943</v>
      </c>
    </row>
    <row r="14294" spans="1:22" x14ac:dyDescent="0.3">
      <c r="A14294">
        <v>202223</v>
      </c>
      <c r="B14294" t="s">
        <v>820</v>
      </c>
      <c r="C14294" t="s">
        <v>821</v>
      </c>
      <c r="D14294" t="s">
        <v>822</v>
      </c>
      <c r="E14294" t="s">
        <v>823</v>
      </c>
      <c r="F14294" t="s">
        <v>876</v>
      </c>
      <c r="G14294" t="s">
        <v>877</v>
      </c>
      <c r="H14294" t="s">
        <v>1058</v>
      </c>
      <c r="I14294">
        <v>851</v>
      </c>
      <c r="J14294" t="s">
        <v>1059</v>
      </c>
      <c r="K14294" t="s">
        <v>1181</v>
      </c>
      <c r="L14294" t="s">
        <v>244</v>
      </c>
      <c r="M14294">
        <v>413797</v>
      </c>
      <c r="N14294">
        <v>400190</v>
      </c>
      <c r="O14294">
        <v>0</v>
      </c>
      <c r="P14294">
        <v>0</v>
      </c>
      <c r="Q14294">
        <v>813987</v>
      </c>
      <c r="R14294">
        <v>40503</v>
      </c>
      <c r="S14294">
        <v>773484</v>
      </c>
      <c r="T14294">
        <v>3398</v>
      </c>
      <c r="U14294">
        <v>0</v>
      </c>
      <c r="V14294">
        <v>770086</v>
      </c>
    </row>
    <row r="14295" spans="1:22" x14ac:dyDescent="0.3">
      <c r="A14295">
        <v>202223</v>
      </c>
      <c r="B14295" t="s">
        <v>820</v>
      </c>
      <c r="C14295" t="s">
        <v>821</v>
      </c>
      <c r="D14295" t="s">
        <v>822</v>
      </c>
      <c r="E14295" t="s">
        <v>823</v>
      </c>
      <c r="F14295" t="s">
        <v>876</v>
      </c>
      <c r="G14295" t="s">
        <v>877</v>
      </c>
      <c r="H14295" t="s">
        <v>1094</v>
      </c>
      <c r="I14295">
        <v>852</v>
      </c>
      <c r="J14295" t="s">
        <v>1095</v>
      </c>
      <c r="K14295" t="s">
        <v>1181</v>
      </c>
      <c r="L14295" t="s">
        <v>244</v>
      </c>
      <c r="M14295">
        <v>0</v>
      </c>
      <c r="N14295">
        <v>1009869</v>
      </c>
      <c r="O14295">
        <v>0</v>
      </c>
      <c r="P14295">
        <v>0</v>
      </c>
      <c r="Q14295">
        <v>1009869</v>
      </c>
      <c r="R14295">
        <v>263406</v>
      </c>
      <c r="S14295">
        <v>746462</v>
      </c>
      <c r="T14295">
        <v>0</v>
      </c>
      <c r="U14295">
        <v>0</v>
      </c>
      <c r="V14295">
        <v>746462</v>
      </c>
    </row>
    <row r="14296" spans="1:22" x14ac:dyDescent="0.3">
      <c r="A14296">
        <v>202223</v>
      </c>
      <c r="B14296" t="s">
        <v>820</v>
      </c>
      <c r="C14296" t="s">
        <v>821</v>
      </c>
      <c r="D14296" t="s">
        <v>822</v>
      </c>
      <c r="E14296" t="s">
        <v>823</v>
      </c>
      <c r="F14296" t="s">
        <v>926</v>
      </c>
      <c r="G14296" t="s">
        <v>927</v>
      </c>
      <c r="H14296" t="s">
        <v>1006</v>
      </c>
      <c r="I14296">
        <v>855</v>
      </c>
      <c r="J14296" t="s">
        <v>1007</v>
      </c>
      <c r="K14296" t="s">
        <v>1181</v>
      </c>
      <c r="L14296" t="s">
        <v>244</v>
      </c>
      <c r="M14296">
        <v>1109009</v>
      </c>
      <c r="N14296">
        <v>0</v>
      </c>
      <c r="O14296">
        <v>0</v>
      </c>
      <c r="P14296">
        <v>0</v>
      </c>
      <c r="Q14296">
        <v>1109009</v>
      </c>
      <c r="R14296">
        <v>4410</v>
      </c>
      <c r="S14296">
        <v>1104599</v>
      </c>
      <c r="T14296">
        <v>0</v>
      </c>
      <c r="U14296">
        <v>0</v>
      </c>
      <c r="V14296">
        <v>1104599</v>
      </c>
    </row>
    <row r="14297" spans="1:22" x14ac:dyDescent="0.3">
      <c r="A14297">
        <v>202223</v>
      </c>
      <c r="B14297" t="s">
        <v>820</v>
      </c>
      <c r="C14297" t="s">
        <v>821</v>
      </c>
      <c r="D14297" t="s">
        <v>822</v>
      </c>
      <c r="E14297" t="s">
        <v>823</v>
      </c>
      <c r="F14297" t="s">
        <v>926</v>
      </c>
      <c r="G14297" t="s">
        <v>927</v>
      </c>
      <c r="H14297" t="s">
        <v>1004</v>
      </c>
      <c r="I14297">
        <v>856</v>
      </c>
      <c r="J14297" t="s">
        <v>1005</v>
      </c>
      <c r="K14297" t="s">
        <v>1181</v>
      </c>
      <c r="L14297" t="s">
        <v>244</v>
      </c>
      <c r="M14297">
        <v>1261524</v>
      </c>
      <c r="N14297">
        <v>0</v>
      </c>
      <c r="O14297">
        <v>0</v>
      </c>
      <c r="P14297">
        <v>0</v>
      </c>
      <c r="Q14297">
        <v>1261524</v>
      </c>
      <c r="R14297">
        <v>2269</v>
      </c>
      <c r="S14297">
        <v>1259255</v>
      </c>
      <c r="T14297">
        <v>0</v>
      </c>
      <c r="U14297">
        <v>0</v>
      </c>
      <c r="V14297">
        <v>1259255</v>
      </c>
    </row>
    <row r="14298" spans="1:22" x14ac:dyDescent="0.3">
      <c r="A14298">
        <v>202223</v>
      </c>
      <c r="B14298" t="s">
        <v>820</v>
      </c>
      <c r="C14298" t="s">
        <v>821</v>
      </c>
      <c r="D14298" t="s">
        <v>822</v>
      </c>
      <c r="E14298" t="s">
        <v>823</v>
      </c>
      <c r="F14298" t="s">
        <v>926</v>
      </c>
      <c r="G14298" t="s">
        <v>927</v>
      </c>
      <c r="H14298" t="s">
        <v>1072</v>
      </c>
      <c r="I14298">
        <v>857</v>
      </c>
      <c r="J14298" t="s">
        <v>1073</v>
      </c>
      <c r="K14298" t="s">
        <v>1181</v>
      </c>
      <c r="L14298" t="s">
        <v>244</v>
      </c>
      <c r="M14298">
        <v>145180</v>
      </c>
      <c r="N14298">
        <v>364778</v>
      </c>
      <c r="O14298">
        <v>3296</v>
      </c>
      <c r="P14298">
        <v>0</v>
      </c>
      <c r="Q14298">
        <v>513253</v>
      </c>
      <c r="R14298">
        <v>3664</v>
      </c>
      <c r="S14298">
        <v>509590</v>
      </c>
      <c r="T14298">
        <v>0</v>
      </c>
      <c r="U14298">
        <v>6728</v>
      </c>
      <c r="V14298">
        <v>502862</v>
      </c>
    </row>
    <row r="14299" spans="1:22" x14ac:dyDescent="0.3">
      <c r="A14299">
        <v>202223</v>
      </c>
      <c r="B14299" t="s">
        <v>820</v>
      </c>
      <c r="C14299" t="s">
        <v>821</v>
      </c>
      <c r="D14299" t="s">
        <v>822</v>
      </c>
      <c r="E14299" t="s">
        <v>823</v>
      </c>
      <c r="F14299" t="s">
        <v>862</v>
      </c>
      <c r="G14299" t="s">
        <v>863</v>
      </c>
      <c r="H14299" t="s">
        <v>1102</v>
      </c>
      <c r="I14299">
        <v>860</v>
      </c>
      <c r="J14299" t="s">
        <v>1103</v>
      </c>
      <c r="K14299" t="s">
        <v>1181</v>
      </c>
      <c r="L14299" t="s">
        <v>244</v>
      </c>
      <c r="M14299">
        <v>2810561</v>
      </c>
      <c r="N14299">
        <v>0</v>
      </c>
      <c r="O14299">
        <v>0</v>
      </c>
      <c r="P14299">
        <v>0</v>
      </c>
      <c r="Q14299">
        <v>2810561</v>
      </c>
      <c r="R14299">
        <v>400747</v>
      </c>
      <c r="S14299">
        <v>2409814</v>
      </c>
      <c r="T14299">
        <v>0</v>
      </c>
      <c r="U14299">
        <v>0</v>
      </c>
      <c r="V14299">
        <v>2409814</v>
      </c>
    </row>
    <row r="14300" spans="1:22" x14ac:dyDescent="0.3">
      <c r="A14300">
        <v>202223</v>
      </c>
      <c r="B14300" t="s">
        <v>820</v>
      </c>
      <c r="C14300" t="s">
        <v>821</v>
      </c>
      <c r="D14300" t="s">
        <v>822</v>
      </c>
      <c r="E14300" t="s">
        <v>823</v>
      </c>
      <c r="F14300" t="s">
        <v>862</v>
      </c>
      <c r="G14300" t="s">
        <v>863</v>
      </c>
      <c r="H14300" t="s">
        <v>1108</v>
      </c>
      <c r="I14300">
        <v>861</v>
      </c>
      <c r="J14300" t="s">
        <v>1109</v>
      </c>
      <c r="K14300" t="s">
        <v>1181</v>
      </c>
      <c r="L14300" t="s">
        <v>244</v>
      </c>
      <c r="M14300">
        <v>460000</v>
      </c>
      <c r="N14300">
        <v>0</v>
      </c>
      <c r="O14300">
        <v>0</v>
      </c>
      <c r="P14300">
        <v>0</v>
      </c>
      <c r="Q14300">
        <v>460000</v>
      </c>
      <c r="R14300">
        <v>110000</v>
      </c>
      <c r="S14300">
        <v>350000</v>
      </c>
      <c r="T14300">
        <v>0</v>
      </c>
      <c r="U14300">
        <v>0</v>
      </c>
      <c r="V14300">
        <v>350000</v>
      </c>
    </row>
    <row r="14301" spans="1:22" x14ac:dyDescent="0.3">
      <c r="A14301">
        <v>202223</v>
      </c>
      <c r="B14301" t="s">
        <v>820</v>
      </c>
      <c r="C14301" t="s">
        <v>821</v>
      </c>
      <c r="D14301" t="s">
        <v>822</v>
      </c>
      <c r="E14301" t="s">
        <v>823</v>
      </c>
      <c r="F14301" t="s">
        <v>852</v>
      </c>
      <c r="G14301" t="s">
        <v>853</v>
      </c>
      <c r="H14301" t="s">
        <v>1156</v>
      </c>
      <c r="I14301">
        <v>865</v>
      </c>
      <c r="J14301" t="s">
        <v>1157</v>
      </c>
      <c r="K14301" t="s">
        <v>1181</v>
      </c>
      <c r="L14301" t="s">
        <v>244</v>
      </c>
      <c r="M14301">
        <v>2080691</v>
      </c>
      <c r="N14301">
        <v>0</v>
      </c>
      <c r="O14301">
        <v>0</v>
      </c>
      <c r="P14301">
        <v>0</v>
      </c>
      <c r="Q14301">
        <v>2080691</v>
      </c>
      <c r="R14301">
        <v>226971</v>
      </c>
      <c r="S14301">
        <v>1853720</v>
      </c>
      <c r="T14301">
        <v>0</v>
      </c>
      <c r="U14301">
        <v>0</v>
      </c>
      <c r="V14301">
        <v>1853720</v>
      </c>
    </row>
    <row r="14302" spans="1:22" x14ac:dyDescent="0.3">
      <c r="A14302">
        <v>202223</v>
      </c>
      <c r="B14302" t="s">
        <v>820</v>
      </c>
      <c r="C14302" t="s">
        <v>821</v>
      </c>
      <c r="D14302" t="s">
        <v>822</v>
      </c>
      <c r="E14302" t="s">
        <v>823</v>
      </c>
      <c r="F14302" t="s">
        <v>852</v>
      </c>
      <c r="G14302" t="s">
        <v>853</v>
      </c>
      <c r="H14302" t="s">
        <v>1118</v>
      </c>
      <c r="I14302">
        <v>866</v>
      </c>
      <c r="J14302" t="s">
        <v>1119</v>
      </c>
      <c r="K14302" t="s">
        <v>1181</v>
      </c>
      <c r="L14302" t="s">
        <v>244</v>
      </c>
      <c r="M14302">
        <v>615274</v>
      </c>
      <c r="N14302">
        <v>268969</v>
      </c>
      <c r="O14302">
        <v>0</v>
      </c>
      <c r="P14302">
        <v>0</v>
      </c>
      <c r="Q14302">
        <v>884242</v>
      </c>
      <c r="R14302">
        <v>51800</v>
      </c>
      <c r="S14302">
        <v>832443</v>
      </c>
      <c r="T14302">
        <v>0</v>
      </c>
      <c r="U14302">
        <v>0</v>
      </c>
      <c r="V14302">
        <v>832443</v>
      </c>
    </row>
    <row r="14303" spans="1:22" x14ac:dyDescent="0.3">
      <c r="A14303">
        <v>202223</v>
      </c>
      <c r="B14303" t="s">
        <v>820</v>
      </c>
      <c r="C14303" t="s">
        <v>821</v>
      </c>
      <c r="D14303" t="s">
        <v>822</v>
      </c>
      <c r="E14303" t="s">
        <v>823</v>
      </c>
      <c r="F14303" t="s">
        <v>876</v>
      </c>
      <c r="G14303" t="s">
        <v>877</v>
      </c>
      <c r="H14303" t="s">
        <v>878</v>
      </c>
      <c r="I14303">
        <v>867</v>
      </c>
      <c r="J14303" t="s">
        <v>879</v>
      </c>
      <c r="K14303" t="s">
        <v>1181</v>
      </c>
      <c r="L14303" t="s">
        <v>244</v>
      </c>
      <c r="M14303">
        <v>542554</v>
      </c>
      <c r="N14303">
        <v>11841</v>
      </c>
      <c r="O14303">
        <v>0</v>
      </c>
      <c r="P14303">
        <v>175951</v>
      </c>
      <c r="Q14303">
        <v>730346</v>
      </c>
      <c r="R14303">
        <v>7540</v>
      </c>
      <c r="S14303">
        <v>722806</v>
      </c>
      <c r="T14303">
        <v>0</v>
      </c>
      <c r="U14303">
        <v>0</v>
      </c>
      <c r="V14303">
        <v>722806</v>
      </c>
    </row>
    <row r="14304" spans="1:22" x14ac:dyDescent="0.3">
      <c r="A14304">
        <v>202223</v>
      </c>
      <c r="B14304" t="s">
        <v>820</v>
      </c>
      <c r="C14304" t="s">
        <v>821</v>
      </c>
      <c r="D14304" t="s">
        <v>822</v>
      </c>
      <c r="E14304" t="s">
        <v>823</v>
      </c>
      <c r="F14304" t="s">
        <v>876</v>
      </c>
      <c r="G14304" t="s">
        <v>877</v>
      </c>
      <c r="H14304" t="s">
        <v>1158</v>
      </c>
      <c r="I14304">
        <v>868</v>
      </c>
      <c r="J14304" t="s">
        <v>1159</v>
      </c>
      <c r="K14304" t="s">
        <v>1181</v>
      </c>
      <c r="L14304" t="s">
        <v>244</v>
      </c>
      <c r="M14304">
        <v>263234</v>
      </c>
      <c r="N14304">
        <v>0</v>
      </c>
      <c r="O14304">
        <v>0</v>
      </c>
      <c r="P14304">
        <v>0</v>
      </c>
      <c r="Q14304">
        <v>263234</v>
      </c>
      <c r="R14304">
        <v>0</v>
      </c>
      <c r="S14304">
        <v>263234</v>
      </c>
      <c r="T14304">
        <v>0</v>
      </c>
      <c r="U14304">
        <v>0</v>
      </c>
      <c r="V14304">
        <v>263234</v>
      </c>
    </row>
    <row r="14305" spans="1:22" x14ac:dyDescent="0.3">
      <c r="A14305">
        <v>202223</v>
      </c>
      <c r="B14305" t="s">
        <v>820</v>
      </c>
      <c r="C14305" t="s">
        <v>821</v>
      </c>
      <c r="D14305" t="s">
        <v>822</v>
      </c>
      <c r="E14305" t="s">
        <v>823</v>
      </c>
      <c r="F14305" t="s">
        <v>876</v>
      </c>
      <c r="G14305" t="s">
        <v>877</v>
      </c>
      <c r="H14305" t="s">
        <v>1144</v>
      </c>
      <c r="I14305">
        <v>869</v>
      </c>
      <c r="J14305" t="s">
        <v>1145</v>
      </c>
      <c r="K14305" t="s">
        <v>1181</v>
      </c>
      <c r="L14305" t="s">
        <v>244</v>
      </c>
      <c r="M14305">
        <v>692086</v>
      </c>
      <c r="N14305">
        <v>124</v>
      </c>
      <c r="O14305">
        <v>0</v>
      </c>
      <c r="P14305">
        <v>71436</v>
      </c>
      <c r="Q14305">
        <v>763646</v>
      </c>
      <c r="R14305">
        <v>0</v>
      </c>
      <c r="S14305">
        <v>763646</v>
      </c>
      <c r="T14305">
        <v>0</v>
      </c>
      <c r="U14305">
        <v>0</v>
      </c>
      <c r="V14305">
        <v>763646</v>
      </c>
    </row>
    <row r="14306" spans="1:22" x14ac:dyDescent="0.3">
      <c r="A14306">
        <v>202223</v>
      </c>
      <c r="B14306" t="s">
        <v>820</v>
      </c>
      <c r="C14306" t="s">
        <v>821</v>
      </c>
      <c r="D14306" t="s">
        <v>822</v>
      </c>
      <c r="E14306" t="s">
        <v>823</v>
      </c>
      <c r="F14306" t="s">
        <v>876</v>
      </c>
      <c r="G14306" t="s">
        <v>877</v>
      </c>
      <c r="H14306" t="s">
        <v>1060</v>
      </c>
      <c r="I14306">
        <v>870</v>
      </c>
      <c r="J14306" t="s">
        <v>1061</v>
      </c>
      <c r="K14306" t="s">
        <v>1181</v>
      </c>
      <c r="L14306" t="s">
        <v>244</v>
      </c>
      <c r="M14306">
        <v>208321</v>
      </c>
      <c r="N14306">
        <v>12674</v>
      </c>
      <c r="O14306">
        <v>8663</v>
      </c>
      <c r="P14306">
        <v>0</v>
      </c>
      <c r="Q14306">
        <v>229658</v>
      </c>
      <c r="R14306">
        <v>0</v>
      </c>
      <c r="S14306">
        <v>229658</v>
      </c>
      <c r="T14306">
        <v>0</v>
      </c>
      <c r="U14306">
        <v>0</v>
      </c>
      <c r="V14306">
        <v>229658</v>
      </c>
    </row>
    <row r="14307" spans="1:22" x14ac:dyDescent="0.3">
      <c r="A14307">
        <v>202223</v>
      </c>
      <c r="B14307" t="s">
        <v>820</v>
      </c>
      <c r="C14307" t="s">
        <v>821</v>
      </c>
      <c r="D14307" t="s">
        <v>822</v>
      </c>
      <c r="E14307" t="s">
        <v>823</v>
      </c>
      <c r="F14307" t="s">
        <v>876</v>
      </c>
      <c r="G14307" t="s">
        <v>877</v>
      </c>
      <c r="H14307" t="s">
        <v>1084</v>
      </c>
      <c r="I14307">
        <v>871</v>
      </c>
      <c r="J14307" t="s">
        <v>1085</v>
      </c>
      <c r="K14307" t="s">
        <v>1181</v>
      </c>
      <c r="L14307" t="s">
        <v>244</v>
      </c>
      <c r="M14307">
        <v>918210</v>
      </c>
      <c r="N14307">
        <v>0</v>
      </c>
      <c r="O14307">
        <v>0</v>
      </c>
      <c r="P14307">
        <v>0</v>
      </c>
      <c r="Q14307">
        <v>918210</v>
      </c>
      <c r="R14307">
        <v>295000</v>
      </c>
      <c r="S14307">
        <v>623210</v>
      </c>
      <c r="T14307">
        <v>0</v>
      </c>
      <c r="U14307">
        <v>0</v>
      </c>
      <c r="V14307">
        <v>623210</v>
      </c>
    </row>
    <row r="14308" spans="1:22" x14ac:dyDescent="0.3">
      <c r="A14308">
        <v>202223</v>
      </c>
      <c r="B14308" t="s">
        <v>820</v>
      </c>
      <c r="C14308" t="s">
        <v>821</v>
      </c>
      <c r="D14308" t="s">
        <v>822</v>
      </c>
      <c r="E14308" t="s">
        <v>823</v>
      </c>
      <c r="F14308" t="s">
        <v>876</v>
      </c>
      <c r="G14308" t="s">
        <v>877</v>
      </c>
      <c r="H14308" t="s">
        <v>1162</v>
      </c>
      <c r="I14308">
        <v>872</v>
      </c>
      <c r="J14308" t="s">
        <v>1163</v>
      </c>
      <c r="K14308" t="s">
        <v>1181</v>
      </c>
      <c r="L14308" t="s">
        <v>244</v>
      </c>
      <c r="M14308">
        <v>1231529</v>
      </c>
      <c r="N14308">
        <v>14894</v>
      </c>
      <c r="O14308">
        <v>0</v>
      </c>
      <c r="P14308">
        <v>1294</v>
      </c>
      <c r="Q14308">
        <v>1247717</v>
      </c>
      <c r="R14308">
        <v>249</v>
      </c>
      <c r="S14308">
        <v>1247468</v>
      </c>
      <c r="T14308">
        <v>0</v>
      </c>
      <c r="U14308">
        <v>0</v>
      </c>
      <c r="V14308">
        <v>1247468</v>
      </c>
    </row>
    <row r="14309" spans="1:22" x14ac:dyDescent="0.3">
      <c r="A14309">
        <v>202223</v>
      </c>
      <c r="B14309" t="s">
        <v>820</v>
      </c>
      <c r="C14309" t="s">
        <v>821</v>
      </c>
      <c r="D14309" t="s">
        <v>822</v>
      </c>
      <c r="E14309" t="s">
        <v>823</v>
      </c>
      <c r="F14309" t="s">
        <v>856</v>
      </c>
      <c r="G14309" t="s">
        <v>857</v>
      </c>
      <c r="H14309" t="s">
        <v>896</v>
      </c>
      <c r="I14309">
        <v>873</v>
      </c>
      <c r="J14309" t="s">
        <v>897</v>
      </c>
      <c r="K14309" t="s">
        <v>1181</v>
      </c>
      <c r="L14309" t="s">
        <v>244</v>
      </c>
      <c r="M14309">
        <v>5618578</v>
      </c>
      <c r="N14309">
        <v>0</v>
      </c>
      <c r="O14309">
        <v>0</v>
      </c>
      <c r="P14309">
        <v>0</v>
      </c>
      <c r="Q14309">
        <v>5618578</v>
      </c>
      <c r="R14309">
        <v>611449</v>
      </c>
      <c r="S14309">
        <v>5007129</v>
      </c>
      <c r="T14309">
        <v>0</v>
      </c>
      <c r="U14309">
        <v>0</v>
      </c>
      <c r="V14309">
        <v>5007129</v>
      </c>
    </row>
    <row r="14310" spans="1:22" x14ac:dyDescent="0.3">
      <c r="A14310">
        <v>202223</v>
      </c>
      <c r="B14310" t="s">
        <v>820</v>
      </c>
      <c r="C14310" t="s">
        <v>821</v>
      </c>
      <c r="D14310" t="s">
        <v>822</v>
      </c>
      <c r="E14310" t="s">
        <v>823</v>
      </c>
      <c r="F14310" t="s">
        <v>856</v>
      </c>
      <c r="G14310" t="s">
        <v>857</v>
      </c>
      <c r="H14310" t="s">
        <v>1054</v>
      </c>
      <c r="I14310">
        <v>874</v>
      </c>
      <c r="J14310" t="s">
        <v>1055</v>
      </c>
      <c r="K14310" t="s">
        <v>1181</v>
      </c>
      <c r="L14310" t="s">
        <v>244</v>
      </c>
      <c r="M14310">
        <v>1447635</v>
      </c>
      <c r="N14310">
        <v>0</v>
      </c>
      <c r="O14310">
        <v>361848</v>
      </c>
      <c r="P14310">
        <v>0</v>
      </c>
      <c r="Q14310">
        <v>1809482</v>
      </c>
      <c r="R14310">
        <v>522523</v>
      </c>
      <c r="S14310">
        <v>1286959</v>
      </c>
      <c r="T14310">
        <v>0</v>
      </c>
      <c r="U14310">
        <v>0</v>
      </c>
      <c r="V14310">
        <v>1286959</v>
      </c>
    </row>
    <row r="14311" spans="1:22" x14ac:dyDescent="0.3">
      <c r="A14311">
        <v>202223</v>
      </c>
      <c r="B14311" t="s">
        <v>820</v>
      </c>
      <c r="C14311" t="s">
        <v>821</v>
      </c>
      <c r="D14311" t="s">
        <v>822</v>
      </c>
      <c r="E14311" t="s">
        <v>823</v>
      </c>
      <c r="F14311" t="s">
        <v>866</v>
      </c>
      <c r="G14311" t="s">
        <v>867</v>
      </c>
      <c r="H14311" t="s">
        <v>958</v>
      </c>
      <c r="I14311">
        <v>876</v>
      </c>
      <c r="J14311" t="s">
        <v>959</v>
      </c>
      <c r="K14311" t="s">
        <v>1181</v>
      </c>
      <c r="L14311" t="s">
        <v>244</v>
      </c>
      <c r="M14311">
        <v>0</v>
      </c>
      <c r="N14311">
        <v>0</v>
      </c>
      <c r="O14311">
        <v>0</v>
      </c>
      <c r="P14311">
        <v>0</v>
      </c>
      <c r="Q14311">
        <v>0</v>
      </c>
      <c r="R14311">
        <v>0</v>
      </c>
      <c r="S14311">
        <v>0</v>
      </c>
      <c r="T14311">
        <v>0</v>
      </c>
      <c r="U14311">
        <v>0</v>
      </c>
      <c r="V14311">
        <v>0</v>
      </c>
    </row>
    <row r="14312" spans="1:22" x14ac:dyDescent="0.3">
      <c r="A14312">
        <v>202223</v>
      </c>
      <c r="B14312" t="s">
        <v>820</v>
      </c>
      <c r="C14312" t="s">
        <v>821</v>
      </c>
      <c r="D14312" t="s">
        <v>822</v>
      </c>
      <c r="E14312" t="s">
        <v>823</v>
      </c>
      <c r="F14312" t="s">
        <v>866</v>
      </c>
      <c r="G14312" t="s">
        <v>867</v>
      </c>
      <c r="H14312" t="s">
        <v>1140</v>
      </c>
      <c r="I14312">
        <v>877</v>
      </c>
      <c r="J14312" t="s">
        <v>1141</v>
      </c>
      <c r="K14312" t="s">
        <v>1181</v>
      </c>
      <c r="L14312" t="s">
        <v>244</v>
      </c>
      <c r="M14312">
        <v>1407615</v>
      </c>
      <c r="N14312">
        <v>0</v>
      </c>
      <c r="O14312">
        <v>0</v>
      </c>
      <c r="P14312">
        <v>0</v>
      </c>
      <c r="Q14312">
        <v>1407615</v>
      </c>
      <c r="R14312">
        <v>0</v>
      </c>
      <c r="S14312">
        <v>1407615</v>
      </c>
      <c r="T14312">
        <v>0</v>
      </c>
      <c r="U14312">
        <v>0</v>
      </c>
      <c r="V14312">
        <v>1407615</v>
      </c>
    </row>
    <row r="14313" spans="1:22" x14ac:dyDescent="0.3">
      <c r="A14313">
        <v>202223</v>
      </c>
      <c r="B14313" t="s">
        <v>820</v>
      </c>
      <c r="C14313" t="s">
        <v>821</v>
      </c>
      <c r="D14313" t="s">
        <v>822</v>
      </c>
      <c r="E14313" t="s">
        <v>823</v>
      </c>
      <c r="F14313" t="s">
        <v>852</v>
      </c>
      <c r="G14313" t="s">
        <v>853</v>
      </c>
      <c r="H14313" t="s">
        <v>932</v>
      </c>
      <c r="I14313">
        <v>878</v>
      </c>
      <c r="J14313" t="s">
        <v>933</v>
      </c>
      <c r="K14313" t="s">
        <v>1181</v>
      </c>
      <c r="L14313" t="s">
        <v>244</v>
      </c>
      <c r="M14313">
        <v>3217342</v>
      </c>
      <c r="N14313">
        <v>1200728</v>
      </c>
      <c r="O14313">
        <v>235921</v>
      </c>
      <c r="P14313">
        <v>0</v>
      </c>
      <c r="Q14313">
        <v>4653991</v>
      </c>
      <c r="R14313">
        <v>451547</v>
      </c>
      <c r="S14313">
        <v>4202444</v>
      </c>
      <c r="T14313">
        <v>0</v>
      </c>
      <c r="U14313">
        <v>0</v>
      </c>
      <c r="V14313">
        <v>4202444</v>
      </c>
    </row>
    <row r="14314" spans="1:22" x14ac:dyDescent="0.3">
      <c r="A14314">
        <v>202223</v>
      </c>
      <c r="B14314" t="s">
        <v>820</v>
      </c>
      <c r="C14314" t="s">
        <v>821</v>
      </c>
      <c r="D14314" t="s">
        <v>822</v>
      </c>
      <c r="E14314" t="s">
        <v>823</v>
      </c>
      <c r="F14314" t="s">
        <v>852</v>
      </c>
      <c r="G14314" t="s">
        <v>853</v>
      </c>
      <c r="H14314" t="s">
        <v>1056</v>
      </c>
      <c r="I14314">
        <v>879</v>
      </c>
      <c r="J14314" t="s">
        <v>1057</v>
      </c>
      <c r="K14314" t="s">
        <v>1181</v>
      </c>
      <c r="L14314" t="s">
        <v>244</v>
      </c>
      <c r="M14314">
        <v>664670</v>
      </c>
      <c r="N14314">
        <v>918468</v>
      </c>
      <c r="O14314">
        <v>56003</v>
      </c>
      <c r="P14314">
        <v>17685</v>
      </c>
      <c r="Q14314">
        <v>1656826</v>
      </c>
      <c r="R14314">
        <v>128702</v>
      </c>
      <c r="S14314">
        <v>1528124</v>
      </c>
      <c r="T14314">
        <v>0</v>
      </c>
      <c r="U14314">
        <v>0</v>
      </c>
      <c r="V14314">
        <v>1528124</v>
      </c>
    </row>
    <row r="14315" spans="1:22" x14ac:dyDescent="0.3">
      <c r="A14315">
        <v>202223</v>
      </c>
      <c r="B14315" t="s">
        <v>820</v>
      </c>
      <c r="C14315" t="s">
        <v>821</v>
      </c>
      <c r="D14315" t="s">
        <v>822</v>
      </c>
      <c r="E14315" t="s">
        <v>823</v>
      </c>
      <c r="F14315" t="s">
        <v>852</v>
      </c>
      <c r="G14315" t="s">
        <v>853</v>
      </c>
      <c r="H14315" t="s">
        <v>1126</v>
      </c>
      <c r="I14315">
        <v>880</v>
      </c>
      <c r="J14315" t="s">
        <v>1127</v>
      </c>
      <c r="K14315" t="s">
        <v>1181</v>
      </c>
      <c r="L14315" t="s">
        <v>244</v>
      </c>
      <c r="M14315">
        <v>358831</v>
      </c>
      <c r="N14315">
        <v>113521</v>
      </c>
      <c r="O14315">
        <v>0</v>
      </c>
      <c r="P14315">
        <v>0</v>
      </c>
      <c r="Q14315">
        <v>472352</v>
      </c>
      <c r="R14315">
        <v>0</v>
      </c>
      <c r="S14315">
        <v>472352</v>
      </c>
      <c r="T14315">
        <v>0</v>
      </c>
      <c r="U14315">
        <v>0</v>
      </c>
      <c r="V14315">
        <v>472352</v>
      </c>
    </row>
    <row r="14316" spans="1:22" x14ac:dyDescent="0.3">
      <c r="A14316">
        <v>202223</v>
      </c>
      <c r="B14316" t="s">
        <v>820</v>
      </c>
      <c r="C14316" t="s">
        <v>821</v>
      </c>
      <c r="D14316" t="s">
        <v>822</v>
      </c>
      <c r="E14316" t="s">
        <v>823</v>
      </c>
      <c r="F14316" t="s">
        <v>856</v>
      </c>
      <c r="G14316" t="s">
        <v>857</v>
      </c>
      <c r="H14316" t="s">
        <v>948</v>
      </c>
      <c r="I14316">
        <v>881</v>
      </c>
      <c r="J14316" t="s">
        <v>949</v>
      </c>
      <c r="K14316" t="s">
        <v>1181</v>
      </c>
      <c r="L14316" t="s">
        <v>244</v>
      </c>
      <c r="M14316">
        <v>0</v>
      </c>
      <c r="N14316">
        <v>0</v>
      </c>
      <c r="O14316">
        <v>0</v>
      </c>
      <c r="P14316">
        <v>0</v>
      </c>
      <c r="Q14316">
        <v>0</v>
      </c>
      <c r="R14316">
        <v>0</v>
      </c>
      <c r="S14316">
        <v>0</v>
      </c>
      <c r="T14316">
        <v>0</v>
      </c>
      <c r="U14316">
        <v>0</v>
      </c>
      <c r="V14316">
        <v>0</v>
      </c>
    </row>
    <row r="14317" spans="1:22" x14ac:dyDescent="0.3">
      <c r="A14317">
        <v>202223</v>
      </c>
      <c r="B14317" t="s">
        <v>820</v>
      </c>
      <c r="C14317" t="s">
        <v>821</v>
      </c>
      <c r="D14317" t="s">
        <v>822</v>
      </c>
      <c r="E14317" t="s">
        <v>823</v>
      </c>
      <c r="F14317" t="s">
        <v>856</v>
      </c>
      <c r="G14317" t="s">
        <v>857</v>
      </c>
      <c r="H14317" t="s">
        <v>1096</v>
      </c>
      <c r="I14317">
        <v>882</v>
      </c>
      <c r="J14317" t="s">
        <v>1097</v>
      </c>
      <c r="K14317" t="s">
        <v>1181</v>
      </c>
      <c r="L14317" t="s">
        <v>244</v>
      </c>
      <c r="M14317">
        <v>14000</v>
      </c>
      <c r="N14317">
        <v>296425</v>
      </c>
      <c r="O14317">
        <v>0</v>
      </c>
      <c r="P14317">
        <v>0</v>
      </c>
      <c r="Q14317">
        <v>310425</v>
      </c>
      <c r="R14317">
        <v>0</v>
      </c>
      <c r="S14317">
        <v>310425</v>
      </c>
      <c r="T14317">
        <v>0</v>
      </c>
      <c r="U14317">
        <v>0</v>
      </c>
      <c r="V14317">
        <v>310425</v>
      </c>
    </row>
    <row r="14318" spans="1:22" x14ac:dyDescent="0.3">
      <c r="A14318">
        <v>202223</v>
      </c>
      <c r="B14318" t="s">
        <v>820</v>
      </c>
      <c r="C14318" t="s">
        <v>821</v>
      </c>
      <c r="D14318" t="s">
        <v>822</v>
      </c>
      <c r="E14318" t="s">
        <v>823</v>
      </c>
      <c r="F14318" t="s">
        <v>856</v>
      </c>
      <c r="G14318" t="s">
        <v>857</v>
      </c>
      <c r="H14318" t="s">
        <v>1124</v>
      </c>
      <c r="I14318">
        <v>883</v>
      </c>
      <c r="J14318" t="s">
        <v>1125</v>
      </c>
      <c r="K14318" t="s">
        <v>1181</v>
      </c>
      <c r="L14318" t="s">
        <v>244</v>
      </c>
      <c r="M14318">
        <v>1710716</v>
      </c>
      <c r="N14318">
        <v>0</v>
      </c>
      <c r="O14318">
        <v>0</v>
      </c>
      <c r="P14318">
        <v>0</v>
      </c>
      <c r="Q14318">
        <v>1710716</v>
      </c>
      <c r="R14318">
        <v>0</v>
      </c>
      <c r="S14318">
        <v>1710716</v>
      </c>
      <c r="T14318">
        <v>0</v>
      </c>
      <c r="U14318">
        <v>0</v>
      </c>
      <c r="V14318">
        <v>1710716</v>
      </c>
    </row>
    <row r="14319" spans="1:22" x14ac:dyDescent="0.3">
      <c r="A14319">
        <v>202223</v>
      </c>
      <c r="B14319" t="s">
        <v>820</v>
      </c>
      <c r="C14319" t="s">
        <v>821</v>
      </c>
      <c r="D14319" t="s">
        <v>822</v>
      </c>
      <c r="E14319" t="s">
        <v>823</v>
      </c>
      <c r="F14319" t="s">
        <v>862</v>
      </c>
      <c r="G14319" t="s">
        <v>863</v>
      </c>
      <c r="H14319" t="s">
        <v>972</v>
      </c>
      <c r="I14319">
        <v>884</v>
      </c>
      <c r="J14319" t="s">
        <v>973</v>
      </c>
      <c r="K14319" t="s">
        <v>1181</v>
      </c>
      <c r="L14319" t="s">
        <v>244</v>
      </c>
      <c r="M14319">
        <v>0</v>
      </c>
      <c r="N14319">
        <v>1952428</v>
      </c>
      <c r="O14319">
        <v>0</v>
      </c>
      <c r="P14319">
        <v>0</v>
      </c>
      <c r="Q14319">
        <v>1952428</v>
      </c>
      <c r="R14319">
        <v>0</v>
      </c>
      <c r="S14319">
        <v>1952428</v>
      </c>
      <c r="T14319">
        <v>0</v>
      </c>
      <c r="U14319">
        <v>0</v>
      </c>
      <c r="V14319">
        <v>1952428</v>
      </c>
    </row>
    <row r="14320" spans="1:22" x14ac:dyDescent="0.3">
      <c r="A14320">
        <v>202223</v>
      </c>
      <c r="B14320" t="s">
        <v>820</v>
      </c>
      <c r="C14320" t="s">
        <v>821</v>
      </c>
      <c r="D14320" t="s">
        <v>822</v>
      </c>
      <c r="E14320" t="s">
        <v>823</v>
      </c>
      <c r="F14320" t="s">
        <v>862</v>
      </c>
      <c r="G14320" t="s">
        <v>863</v>
      </c>
      <c r="H14320" t="s">
        <v>1166</v>
      </c>
      <c r="I14320">
        <v>885</v>
      </c>
      <c r="J14320" t="s">
        <v>1167</v>
      </c>
      <c r="K14320" t="s">
        <v>1181</v>
      </c>
      <c r="L14320" t="s">
        <v>244</v>
      </c>
      <c r="M14320">
        <v>2475485</v>
      </c>
      <c r="N14320">
        <v>1232</v>
      </c>
      <c r="O14320">
        <v>0</v>
      </c>
      <c r="P14320">
        <v>0</v>
      </c>
      <c r="Q14320">
        <v>2476717</v>
      </c>
      <c r="R14320">
        <v>11327</v>
      </c>
      <c r="S14320">
        <v>2465390</v>
      </c>
      <c r="T14320">
        <v>0</v>
      </c>
      <c r="U14320">
        <v>0</v>
      </c>
      <c r="V14320">
        <v>2465390</v>
      </c>
    </row>
    <row r="14321" spans="1:22" x14ac:dyDescent="0.3">
      <c r="A14321">
        <v>202223</v>
      </c>
      <c r="B14321" t="s">
        <v>820</v>
      </c>
      <c r="C14321" t="s">
        <v>821</v>
      </c>
      <c r="D14321" t="s">
        <v>822</v>
      </c>
      <c r="E14321" t="s">
        <v>823</v>
      </c>
      <c r="F14321" t="s">
        <v>876</v>
      </c>
      <c r="G14321" t="s">
        <v>877</v>
      </c>
      <c r="H14321" t="s">
        <v>988</v>
      </c>
      <c r="I14321">
        <v>886</v>
      </c>
      <c r="J14321" t="s">
        <v>989</v>
      </c>
      <c r="K14321" t="s">
        <v>1181</v>
      </c>
      <c r="L14321" t="s">
        <v>244</v>
      </c>
      <c r="M14321">
        <v>8399512</v>
      </c>
      <c r="N14321">
        <v>319207</v>
      </c>
      <c r="O14321">
        <v>0</v>
      </c>
      <c r="P14321">
        <v>2493455</v>
      </c>
      <c r="Q14321">
        <v>11212174</v>
      </c>
      <c r="R14321">
        <v>2963290</v>
      </c>
      <c r="S14321">
        <v>8248884</v>
      </c>
      <c r="T14321">
        <v>0</v>
      </c>
      <c r="U14321">
        <v>0</v>
      </c>
      <c r="V14321">
        <v>8248884</v>
      </c>
    </row>
    <row r="14322" spans="1:22" x14ac:dyDescent="0.3">
      <c r="A14322">
        <v>202223</v>
      </c>
      <c r="B14322" t="s">
        <v>820</v>
      </c>
      <c r="C14322" t="s">
        <v>821</v>
      </c>
      <c r="D14322" t="s">
        <v>822</v>
      </c>
      <c r="E14322" t="s">
        <v>823</v>
      </c>
      <c r="F14322" t="s">
        <v>876</v>
      </c>
      <c r="G14322" t="s">
        <v>877</v>
      </c>
      <c r="H14322" t="s">
        <v>1018</v>
      </c>
      <c r="I14322">
        <v>887</v>
      </c>
      <c r="J14322" t="s">
        <v>1019</v>
      </c>
      <c r="K14322" t="s">
        <v>1181</v>
      </c>
      <c r="L14322" t="s">
        <v>244</v>
      </c>
      <c r="M14322">
        <v>974487</v>
      </c>
      <c r="N14322">
        <v>0</v>
      </c>
      <c r="O14322">
        <v>0</v>
      </c>
      <c r="P14322">
        <v>0</v>
      </c>
      <c r="Q14322">
        <v>974487</v>
      </c>
      <c r="R14322">
        <v>389911</v>
      </c>
      <c r="S14322">
        <v>584576</v>
      </c>
      <c r="T14322">
        <v>0</v>
      </c>
      <c r="U14322">
        <v>0</v>
      </c>
      <c r="V14322">
        <v>584576</v>
      </c>
    </row>
    <row r="14323" spans="1:22" x14ac:dyDescent="0.3">
      <c r="A14323">
        <v>202223</v>
      </c>
      <c r="B14323" t="s">
        <v>820</v>
      </c>
      <c r="C14323" t="s">
        <v>821</v>
      </c>
      <c r="D14323" t="s">
        <v>822</v>
      </c>
      <c r="E14323" t="s">
        <v>823</v>
      </c>
      <c r="F14323" t="s">
        <v>866</v>
      </c>
      <c r="G14323" t="s">
        <v>867</v>
      </c>
      <c r="H14323" t="s">
        <v>1000</v>
      </c>
      <c r="I14323">
        <v>888</v>
      </c>
      <c r="J14323" t="s">
        <v>1001</v>
      </c>
      <c r="K14323" t="s">
        <v>1181</v>
      </c>
      <c r="L14323" t="s">
        <v>244</v>
      </c>
      <c r="M14323">
        <v>1842360</v>
      </c>
      <c r="N14323">
        <v>177150</v>
      </c>
      <c r="O14323">
        <v>0</v>
      </c>
      <c r="P14323">
        <v>1523490</v>
      </c>
      <c r="Q14323">
        <v>3543000</v>
      </c>
      <c r="R14323">
        <v>0</v>
      </c>
      <c r="S14323">
        <v>3543000</v>
      </c>
      <c r="T14323">
        <v>0</v>
      </c>
      <c r="U14323">
        <v>0</v>
      </c>
      <c r="V14323">
        <v>3543000</v>
      </c>
    </row>
    <row r="14324" spans="1:22" x14ac:dyDescent="0.3">
      <c r="A14324">
        <v>202223</v>
      </c>
      <c r="B14324" t="s">
        <v>820</v>
      </c>
      <c r="C14324" t="s">
        <v>821</v>
      </c>
      <c r="D14324" t="s">
        <v>822</v>
      </c>
      <c r="E14324" t="s">
        <v>823</v>
      </c>
      <c r="F14324" t="s">
        <v>866</v>
      </c>
      <c r="G14324" t="s">
        <v>867</v>
      </c>
      <c r="H14324" t="s">
        <v>868</v>
      </c>
      <c r="I14324">
        <v>889</v>
      </c>
      <c r="J14324" t="s">
        <v>869</v>
      </c>
      <c r="K14324" t="s">
        <v>1181</v>
      </c>
      <c r="L14324" t="s">
        <v>244</v>
      </c>
      <c r="M14324">
        <v>744865</v>
      </c>
      <c r="N14324">
        <v>0</v>
      </c>
      <c r="O14324">
        <v>0</v>
      </c>
      <c r="P14324">
        <v>0</v>
      </c>
      <c r="Q14324">
        <v>744865</v>
      </c>
      <c r="R14324">
        <v>0</v>
      </c>
      <c r="S14324">
        <v>744865</v>
      </c>
      <c r="T14324">
        <v>0</v>
      </c>
      <c r="U14324">
        <v>0</v>
      </c>
      <c r="V14324">
        <v>744865</v>
      </c>
    </row>
    <row r="14325" spans="1:22" x14ac:dyDescent="0.3">
      <c r="A14325">
        <v>202223</v>
      </c>
      <c r="B14325" t="s">
        <v>820</v>
      </c>
      <c r="C14325" t="s">
        <v>821</v>
      </c>
      <c r="D14325" t="s">
        <v>822</v>
      </c>
      <c r="E14325" t="s">
        <v>823</v>
      </c>
      <c r="F14325" t="s">
        <v>866</v>
      </c>
      <c r="G14325" t="s">
        <v>867</v>
      </c>
      <c r="H14325" t="s">
        <v>870</v>
      </c>
      <c r="I14325">
        <v>890</v>
      </c>
      <c r="J14325" t="s">
        <v>871</v>
      </c>
      <c r="K14325" t="s">
        <v>1181</v>
      </c>
      <c r="L14325" t="s">
        <v>244</v>
      </c>
      <c r="M14325">
        <v>1036490</v>
      </c>
      <c r="N14325">
        <v>13850</v>
      </c>
      <c r="O14325">
        <v>0</v>
      </c>
      <c r="P14325">
        <v>136043</v>
      </c>
      <c r="Q14325">
        <v>1186383</v>
      </c>
      <c r="R14325">
        <v>39041</v>
      </c>
      <c r="S14325">
        <v>1147342</v>
      </c>
      <c r="T14325">
        <v>0</v>
      </c>
      <c r="U14325">
        <v>0</v>
      </c>
      <c r="V14325">
        <v>1147342</v>
      </c>
    </row>
    <row r="14326" spans="1:22" x14ac:dyDescent="0.3">
      <c r="A14326">
        <v>202223</v>
      </c>
      <c r="B14326" t="s">
        <v>820</v>
      </c>
      <c r="C14326" t="s">
        <v>821</v>
      </c>
      <c r="D14326" t="s">
        <v>822</v>
      </c>
      <c r="E14326" t="s">
        <v>823</v>
      </c>
      <c r="F14326" t="s">
        <v>926</v>
      </c>
      <c r="G14326" t="s">
        <v>927</v>
      </c>
      <c r="H14326" t="s">
        <v>1048</v>
      </c>
      <c r="I14326">
        <v>891</v>
      </c>
      <c r="J14326" t="s">
        <v>1049</v>
      </c>
      <c r="K14326" t="s">
        <v>1181</v>
      </c>
      <c r="L14326" t="s">
        <v>244</v>
      </c>
      <c r="M14326">
        <v>6252407</v>
      </c>
      <c r="N14326">
        <v>465665</v>
      </c>
      <c r="O14326">
        <v>0</v>
      </c>
      <c r="P14326">
        <v>0</v>
      </c>
      <c r="Q14326">
        <v>6718072</v>
      </c>
      <c r="R14326">
        <v>482352</v>
      </c>
      <c r="S14326">
        <v>6235720</v>
      </c>
      <c r="T14326">
        <v>0</v>
      </c>
      <c r="U14326">
        <v>0</v>
      </c>
      <c r="V14326">
        <v>6235720</v>
      </c>
    </row>
    <row r="14327" spans="1:22" x14ac:dyDescent="0.3">
      <c r="A14327">
        <v>202223</v>
      </c>
      <c r="B14327" t="s">
        <v>820</v>
      </c>
      <c r="C14327" t="s">
        <v>821</v>
      </c>
      <c r="D14327" t="s">
        <v>822</v>
      </c>
      <c r="E14327" t="s">
        <v>823</v>
      </c>
      <c r="F14327" t="s">
        <v>926</v>
      </c>
      <c r="G14327" t="s">
        <v>927</v>
      </c>
      <c r="H14327" t="s">
        <v>1046</v>
      </c>
      <c r="I14327">
        <v>892</v>
      </c>
      <c r="J14327" t="s">
        <v>1047</v>
      </c>
      <c r="K14327" t="s">
        <v>1181</v>
      </c>
      <c r="L14327" t="s">
        <v>244</v>
      </c>
      <c r="M14327">
        <v>423412</v>
      </c>
      <c r="N14327">
        <v>0</v>
      </c>
      <c r="O14327">
        <v>0</v>
      </c>
      <c r="P14327">
        <v>0</v>
      </c>
      <c r="Q14327">
        <v>423412</v>
      </c>
      <c r="R14327">
        <v>7324</v>
      </c>
      <c r="S14327">
        <v>416088</v>
      </c>
      <c r="T14327">
        <v>0</v>
      </c>
      <c r="U14327">
        <v>0</v>
      </c>
      <c r="V14327">
        <v>416088</v>
      </c>
    </row>
    <row r="14328" spans="1:22" x14ac:dyDescent="0.3">
      <c r="A14328">
        <v>202223</v>
      </c>
      <c r="B14328" t="s">
        <v>820</v>
      </c>
      <c r="C14328" t="s">
        <v>821</v>
      </c>
      <c r="D14328" t="s">
        <v>822</v>
      </c>
      <c r="E14328" t="s">
        <v>823</v>
      </c>
      <c r="F14328" t="s">
        <v>862</v>
      </c>
      <c r="G14328" t="s">
        <v>863</v>
      </c>
      <c r="H14328" t="s">
        <v>1082</v>
      </c>
      <c r="I14328">
        <v>893</v>
      </c>
      <c r="J14328" t="s">
        <v>1083</v>
      </c>
      <c r="K14328" t="s">
        <v>1181</v>
      </c>
      <c r="L14328" t="s">
        <v>244</v>
      </c>
      <c r="M14328">
        <v>1168</v>
      </c>
      <c r="N14328">
        <v>0</v>
      </c>
      <c r="O14328">
        <v>0</v>
      </c>
      <c r="P14328">
        <v>16962</v>
      </c>
      <c r="Q14328">
        <v>18130</v>
      </c>
      <c r="R14328">
        <v>0</v>
      </c>
      <c r="S14328">
        <v>18130</v>
      </c>
      <c r="T14328">
        <v>0</v>
      </c>
      <c r="U14328">
        <v>0</v>
      </c>
      <c r="V14328">
        <v>18130</v>
      </c>
    </row>
    <row r="14329" spans="1:22" x14ac:dyDescent="0.3">
      <c r="A14329">
        <v>202223</v>
      </c>
      <c r="B14329" t="s">
        <v>820</v>
      </c>
      <c r="C14329" t="s">
        <v>821</v>
      </c>
      <c r="D14329" t="s">
        <v>822</v>
      </c>
      <c r="E14329" t="s">
        <v>823</v>
      </c>
      <c r="F14329" t="s">
        <v>862</v>
      </c>
      <c r="G14329" t="s">
        <v>863</v>
      </c>
      <c r="H14329" t="s">
        <v>1122</v>
      </c>
      <c r="I14329">
        <v>894</v>
      </c>
      <c r="J14329" t="s">
        <v>1123</v>
      </c>
      <c r="K14329" t="s">
        <v>1181</v>
      </c>
      <c r="L14329" t="s">
        <v>244</v>
      </c>
      <c r="M14329">
        <v>455025</v>
      </c>
      <c r="N14329">
        <v>0</v>
      </c>
      <c r="O14329">
        <v>0</v>
      </c>
      <c r="P14329">
        <v>0</v>
      </c>
      <c r="Q14329">
        <v>455025</v>
      </c>
      <c r="R14329">
        <v>0</v>
      </c>
      <c r="S14329">
        <v>455025</v>
      </c>
      <c r="T14329">
        <v>0</v>
      </c>
      <c r="U14329">
        <v>0</v>
      </c>
      <c r="V14329">
        <v>455025</v>
      </c>
    </row>
    <row r="14330" spans="1:22" x14ac:dyDescent="0.3">
      <c r="A14330">
        <v>202223</v>
      </c>
      <c r="B14330" t="s">
        <v>820</v>
      </c>
      <c r="C14330" t="s">
        <v>821</v>
      </c>
      <c r="D14330" t="s">
        <v>822</v>
      </c>
      <c r="E14330" t="s">
        <v>823</v>
      </c>
      <c r="F14330" t="s">
        <v>866</v>
      </c>
      <c r="G14330" t="s">
        <v>867</v>
      </c>
      <c r="H14330" t="s">
        <v>904</v>
      </c>
      <c r="I14330">
        <v>895</v>
      </c>
      <c r="J14330" t="s">
        <v>905</v>
      </c>
      <c r="K14330" t="s">
        <v>1181</v>
      </c>
      <c r="L14330" t="s">
        <v>244</v>
      </c>
      <c r="M14330">
        <v>741280</v>
      </c>
      <c r="N14330">
        <v>769796</v>
      </c>
      <c r="O14330">
        <v>0</v>
      </c>
      <c r="P14330">
        <v>0</v>
      </c>
      <c r="Q14330">
        <v>1511076</v>
      </c>
      <c r="R14330">
        <v>59667</v>
      </c>
      <c r="S14330">
        <v>1451409</v>
      </c>
      <c r="T14330">
        <v>0</v>
      </c>
      <c r="U14330">
        <v>0</v>
      </c>
      <c r="V14330">
        <v>1451409</v>
      </c>
    </row>
    <row r="14331" spans="1:22" x14ac:dyDescent="0.3">
      <c r="A14331">
        <v>202223</v>
      </c>
      <c r="B14331" t="s">
        <v>820</v>
      </c>
      <c r="C14331" t="s">
        <v>821</v>
      </c>
      <c r="D14331" t="s">
        <v>822</v>
      </c>
      <c r="E14331" t="s">
        <v>823</v>
      </c>
      <c r="F14331" t="s">
        <v>866</v>
      </c>
      <c r="G14331" t="s">
        <v>867</v>
      </c>
      <c r="H14331" t="s">
        <v>906</v>
      </c>
      <c r="I14331">
        <v>896</v>
      </c>
      <c r="J14331" t="s">
        <v>907</v>
      </c>
      <c r="K14331" t="s">
        <v>1181</v>
      </c>
      <c r="L14331" t="s">
        <v>244</v>
      </c>
      <c r="M14331">
        <v>514409</v>
      </c>
      <c r="N14331">
        <v>577934</v>
      </c>
      <c r="O14331">
        <v>0</v>
      </c>
      <c r="P14331">
        <v>0</v>
      </c>
      <c r="Q14331">
        <v>1092343</v>
      </c>
      <c r="R14331">
        <v>161088</v>
      </c>
      <c r="S14331">
        <v>931255</v>
      </c>
      <c r="T14331">
        <v>0</v>
      </c>
      <c r="U14331">
        <v>0</v>
      </c>
      <c r="V14331">
        <v>931255</v>
      </c>
    </row>
    <row r="14332" spans="1:22" x14ac:dyDescent="0.3">
      <c r="A14332">
        <v>202223</v>
      </c>
      <c r="B14332" t="s">
        <v>820</v>
      </c>
      <c r="C14332" t="s">
        <v>821</v>
      </c>
      <c r="D14332" t="s">
        <v>822</v>
      </c>
      <c r="E14332" t="s">
        <v>823</v>
      </c>
      <c r="F14332" t="s">
        <v>852</v>
      </c>
      <c r="G14332" t="s">
        <v>853</v>
      </c>
      <c r="H14332" t="s">
        <v>910</v>
      </c>
      <c r="I14332">
        <v>908</v>
      </c>
      <c r="J14332" t="s">
        <v>911</v>
      </c>
      <c r="K14332" t="s">
        <v>1181</v>
      </c>
      <c r="L14332" t="s">
        <v>244</v>
      </c>
      <c r="M14332">
        <v>3299728</v>
      </c>
      <c r="N14332">
        <v>0</v>
      </c>
      <c r="O14332">
        <v>0</v>
      </c>
      <c r="P14332">
        <v>0</v>
      </c>
      <c r="Q14332">
        <v>3299728</v>
      </c>
      <c r="R14332">
        <v>0</v>
      </c>
      <c r="S14332">
        <v>3299728</v>
      </c>
      <c r="T14332">
        <v>0</v>
      </c>
      <c r="U14332">
        <v>0</v>
      </c>
      <c r="V14332">
        <v>3299728</v>
      </c>
    </row>
    <row r="14333" spans="1:22" x14ac:dyDescent="0.3">
      <c r="A14333">
        <v>202223</v>
      </c>
      <c r="B14333" t="s">
        <v>820</v>
      </c>
      <c r="C14333" t="s">
        <v>821</v>
      </c>
      <c r="D14333" t="s">
        <v>822</v>
      </c>
      <c r="E14333" t="s">
        <v>823</v>
      </c>
      <c r="F14333" t="s">
        <v>866</v>
      </c>
      <c r="G14333" t="s">
        <v>867</v>
      </c>
      <c r="H14333" t="s">
        <v>922</v>
      </c>
      <c r="I14333">
        <v>909</v>
      </c>
      <c r="J14333" t="s">
        <v>923</v>
      </c>
      <c r="K14333" t="s">
        <v>1181</v>
      </c>
      <c r="L14333" t="s">
        <v>244</v>
      </c>
      <c r="M14333">
        <v>1302644</v>
      </c>
      <c r="N14333">
        <v>0</v>
      </c>
      <c r="O14333">
        <v>0</v>
      </c>
      <c r="P14333">
        <v>1225167</v>
      </c>
      <c r="Q14333">
        <v>2527811</v>
      </c>
      <c r="R14333">
        <v>10127</v>
      </c>
      <c r="S14333">
        <v>2517684</v>
      </c>
      <c r="T14333">
        <v>0</v>
      </c>
      <c r="U14333">
        <v>0</v>
      </c>
      <c r="V14333">
        <v>2517684</v>
      </c>
    </row>
    <row r="14334" spans="1:22" x14ac:dyDescent="0.3">
      <c r="A14334">
        <v>202223</v>
      </c>
      <c r="B14334" t="s">
        <v>820</v>
      </c>
      <c r="C14334" t="s">
        <v>821</v>
      </c>
      <c r="D14334" t="s">
        <v>822</v>
      </c>
      <c r="E14334" t="s">
        <v>823</v>
      </c>
      <c r="F14334" t="s">
        <v>852</v>
      </c>
      <c r="G14334" t="s">
        <v>853</v>
      </c>
      <c r="H14334" t="s">
        <v>952</v>
      </c>
      <c r="I14334">
        <v>916</v>
      </c>
      <c r="J14334" t="s">
        <v>953</v>
      </c>
      <c r="K14334" t="s">
        <v>1181</v>
      </c>
      <c r="L14334" t="s">
        <v>244</v>
      </c>
      <c r="M14334">
        <v>1101167</v>
      </c>
      <c r="N14334">
        <v>729014</v>
      </c>
      <c r="O14334">
        <v>43905</v>
      </c>
      <c r="P14334">
        <v>26954</v>
      </c>
      <c r="Q14334">
        <v>1901040</v>
      </c>
      <c r="R14334">
        <v>0</v>
      </c>
      <c r="S14334">
        <v>1901040</v>
      </c>
      <c r="T14334">
        <v>43413</v>
      </c>
      <c r="U14334">
        <v>0</v>
      </c>
      <c r="V14334">
        <v>1857627</v>
      </c>
    </row>
    <row r="14335" spans="1:22" x14ac:dyDescent="0.3">
      <c r="A14335">
        <v>202223</v>
      </c>
      <c r="B14335" t="s">
        <v>820</v>
      </c>
      <c r="C14335" t="s">
        <v>821</v>
      </c>
      <c r="D14335" t="s">
        <v>822</v>
      </c>
      <c r="E14335" t="s">
        <v>823</v>
      </c>
      <c r="F14335" t="s">
        <v>856</v>
      </c>
      <c r="G14335" t="s">
        <v>857</v>
      </c>
      <c r="H14335" t="s">
        <v>974</v>
      </c>
      <c r="I14335">
        <v>919</v>
      </c>
      <c r="J14335" t="s">
        <v>975</v>
      </c>
      <c r="K14335" t="s">
        <v>1181</v>
      </c>
      <c r="L14335" t="s">
        <v>244</v>
      </c>
      <c r="M14335">
        <v>4358738</v>
      </c>
      <c r="N14335">
        <v>0</v>
      </c>
      <c r="O14335">
        <v>0</v>
      </c>
      <c r="P14335">
        <v>0</v>
      </c>
      <c r="Q14335">
        <v>4358738</v>
      </c>
      <c r="R14335">
        <v>0</v>
      </c>
      <c r="S14335">
        <v>4358738</v>
      </c>
      <c r="T14335">
        <v>200000</v>
      </c>
      <c r="U14335">
        <v>0</v>
      </c>
      <c r="V14335">
        <v>4158738</v>
      </c>
    </row>
    <row r="14336" spans="1:22" x14ac:dyDescent="0.3">
      <c r="A14336">
        <v>202223</v>
      </c>
      <c r="B14336" t="s">
        <v>820</v>
      </c>
      <c r="C14336" t="s">
        <v>821</v>
      </c>
      <c r="D14336" t="s">
        <v>822</v>
      </c>
      <c r="E14336" t="s">
        <v>823</v>
      </c>
      <c r="F14336" t="s">
        <v>876</v>
      </c>
      <c r="G14336" t="s">
        <v>877</v>
      </c>
      <c r="H14336" t="s">
        <v>980</v>
      </c>
      <c r="I14336">
        <v>921</v>
      </c>
      <c r="J14336" t="s">
        <v>981</v>
      </c>
      <c r="K14336" t="s">
        <v>1181</v>
      </c>
      <c r="L14336" t="s">
        <v>244</v>
      </c>
      <c r="M14336">
        <v>990475</v>
      </c>
      <c r="N14336">
        <v>76222</v>
      </c>
      <c r="O14336">
        <v>0</v>
      </c>
      <c r="P14336">
        <v>0</v>
      </c>
      <c r="Q14336">
        <v>1066697</v>
      </c>
      <c r="R14336">
        <v>275104</v>
      </c>
      <c r="S14336">
        <v>791593</v>
      </c>
      <c r="T14336">
        <v>0</v>
      </c>
      <c r="U14336">
        <v>0</v>
      </c>
      <c r="V14336">
        <v>791593</v>
      </c>
    </row>
    <row r="14337" spans="1:22" x14ac:dyDescent="0.3">
      <c r="A14337">
        <v>202223</v>
      </c>
      <c r="B14337" t="s">
        <v>820</v>
      </c>
      <c r="C14337" t="s">
        <v>821</v>
      </c>
      <c r="D14337" t="s">
        <v>822</v>
      </c>
      <c r="E14337" t="s">
        <v>823</v>
      </c>
      <c r="F14337" t="s">
        <v>926</v>
      </c>
      <c r="G14337" t="s">
        <v>927</v>
      </c>
      <c r="H14337" t="s">
        <v>1010</v>
      </c>
      <c r="I14337">
        <v>925</v>
      </c>
      <c r="J14337" t="s">
        <v>1011</v>
      </c>
      <c r="K14337" t="s">
        <v>1181</v>
      </c>
      <c r="L14337" t="s">
        <v>244</v>
      </c>
      <c r="M14337">
        <v>2742084</v>
      </c>
      <c r="N14337">
        <v>520</v>
      </c>
      <c r="O14337">
        <v>0</v>
      </c>
      <c r="P14337">
        <v>0</v>
      </c>
      <c r="Q14337">
        <v>2742604</v>
      </c>
      <c r="R14337">
        <v>545408</v>
      </c>
      <c r="S14337">
        <v>2197197</v>
      </c>
      <c r="T14337">
        <v>0</v>
      </c>
      <c r="U14337">
        <v>0</v>
      </c>
      <c r="V14337">
        <v>2197197</v>
      </c>
    </row>
    <row r="14338" spans="1:22" x14ac:dyDescent="0.3">
      <c r="A14338">
        <v>202223</v>
      </c>
      <c r="B14338" t="s">
        <v>820</v>
      </c>
      <c r="C14338" t="s">
        <v>821</v>
      </c>
      <c r="D14338" t="s">
        <v>822</v>
      </c>
      <c r="E14338" t="s">
        <v>823</v>
      </c>
      <c r="F14338" t="s">
        <v>856</v>
      </c>
      <c r="G14338" t="s">
        <v>857</v>
      </c>
      <c r="H14338" t="s">
        <v>1030</v>
      </c>
      <c r="I14338">
        <v>926</v>
      </c>
      <c r="J14338" t="s">
        <v>1031</v>
      </c>
      <c r="K14338" t="s">
        <v>1181</v>
      </c>
      <c r="L14338" t="s">
        <v>244</v>
      </c>
      <c r="M14338">
        <v>214257</v>
      </c>
      <c r="N14338">
        <v>262885</v>
      </c>
      <c r="O14338">
        <v>0</v>
      </c>
      <c r="P14338">
        <v>4031693</v>
      </c>
      <c r="Q14338">
        <v>4508835</v>
      </c>
      <c r="R14338">
        <v>934292</v>
      </c>
      <c r="S14338">
        <v>3574543</v>
      </c>
      <c r="T14338">
        <v>0</v>
      </c>
      <c r="U14338">
        <v>0</v>
      </c>
      <c r="V14338">
        <v>3574543</v>
      </c>
    </row>
    <row r="14339" spans="1:22" x14ac:dyDescent="0.3">
      <c r="A14339">
        <v>202223</v>
      </c>
      <c r="B14339" t="s">
        <v>820</v>
      </c>
      <c r="C14339" t="s">
        <v>821</v>
      </c>
      <c r="D14339" t="s">
        <v>822</v>
      </c>
      <c r="E14339" t="s">
        <v>823</v>
      </c>
      <c r="F14339" t="s">
        <v>912</v>
      </c>
      <c r="G14339" t="s">
        <v>913</v>
      </c>
      <c r="H14339" t="s">
        <v>1044</v>
      </c>
      <c r="I14339">
        <v>929</v>
      </c>
      <c r="J14339" t="s">
        <v>1045</v>
      </c>
      <c r="K14339" t="s">
        <v>1181</v>
      </c>
      <c r="L14339" t="s">
        <v>244</v>
      </c>
      <c r="M14339">
        <v>701866</v>
      </c>
      <c r="N14339">
        <v>0</v>
      </c>
      <c r="O14339">
        <v>0</v>
      </c>
      <c r="P14339">
        <v>0</v>
      </c>
      <c r="Q14339">
        <v>701866</v>
      </c>
      <c r="R14339">
        <v>0</v>
      </c>
      <c r="S14339">
        <v>701866</v>
      </c>
      <c r="T14339">
        <v>0</v>
      </c>
      <c r="U14339">
        <v>0</v>
      </c>
      <c r="V14339">
        <v>701866</v>
      </c>
    </row>
    <row r="14340" spans="1:22" x14ac:dyDescent="0.3">
      <c r="A14340">
        <v>202223</v>
      </c>
      <c r="B14340" t="s">
        <v>820</v>
      </c>
      <c r="C14340" t="s">
        <v>821</v>
      </c>
      <c r="D14340" t="s">
        <v>822</v>
      </c>
      <c r="E14340" t="s">
        <v>823</v>
      </c>
      <c r="F14340" t="s">
        <v>876</v>
      </c>
      <c r="G14340" t="s">
        <v>877</v>
      </c>
      <c r="H14340" t="s">
        <v>1052</v>
      </c>
      <c r="I14340">
        <v>931</v>
      </c>
      <c r="J14340" t="s">
        <v>1053</v>
      </c>
      <c r="K14340" t="s">
        <v>1181</v>
      </c>
      <c r="L14340" t="s">
        <v>244</v>
      </c>
      <c r="M14340">
        <v>589308</v>
      </c>
      <c r="N14340">
        <v>2362757</v>
      </c>
      <c r="O14340">
        <v>0</v>
      </c>
      <c r="P14340">
        <v>0</v>
      </c>
      <c r="Q14340">
        <v>2952064</v>
      </c>
      <c r="R14340">
        <v>421083</v>
      </c>
      <c r="S14340">
        <v>2530981</v>
      </c>
      <c r="T14340">
        <v>0</v>
      </c>
      <c r="U14340">
        <v>0</v>
      </c>
      <c r="V14340">
        <v>2530981</v>
      </c>
    </row>
    <row r="14341" spans="1:22" x14ac:dyDescent="0.3">
      <c r="A14341">
        <v>202223</v>
      </c>
      <c r="B14341" t="s">
        <v>820</v>
      </c>
      <c r="C14341" t="s">
        <v>821</v>
      </c>
      <c r="D14341" t="s">
        <v>822</v>
      </c>
      <c r="E14341" t="s">
        <v>823</v>
      </c>
      <c r="F14341" t="s">
        <v>852</v>
      </c>
      <c r="G14341" t="s">
        <v>853</v>
      </c>
      <c r="H14341" t="s">
        <v>1088</v>
      </c>
      <c r="I14341">
        <v>933</v>
      </c>
      <c r="J14341" t="s">
        <v>1089</v>
      </c>
      <c r="K14341" t="s">
        <v>1181</v>
      </c>
      <c r="L14341" t="s">
        <v>244</v>
      </c>
      <c r="M14341">
        <v>1655514</v>
      </c>
      <c r="N14341">
        <v>1718</v>
      </c>
      <c r="O14341">
        <v>0</v>
      </c>
      <c r="P14341">
        <v>0</v>
      </c>
      <c r="Q14341">
        <v>1657232</v>
      </c>
      <c r="R14341">
        <v>414586</v>
      </c>
      <c r="S14341">
        <v>1242646</v>
      </c>
      <c r="T14341">
        <v>0</v>
      </c>
      <c r="U14341">
        <v>0</v>
      </c>
      <c r="V14341">
        <v>1242646</v>
      </c>
    </row>
    <row r="14342" spans="1:22" x14ac:dyDescent="0.3">
      <c r="A14342">
        <v>202223</v>
      </c>
      <c r="B14342" t="s">
        <v>820</v>
      </c>
      <c r="C14342" t="s">
        <v>821</v>
      </c>
      <c r="D14342" t="s">
        <v>822</v>
      </c>
      <c r="E14342" t="s">
        <v>823</v>
      </c>
      <c r="F14342" t="s">
        <v>856</v>
      </c>
      <c r="G14342" t="s">
        <v>857</v>
      </c>
      <c r="H14342" t="s">
        <v>1110</v>
      </c>
      <c r="I14342">
        <v>935</v>
      </c>
      <c r="J14342" t="s">
        <v>1111</v>
      </c>
      <c r="K14342" t="s">
        <v>1181</v>
      </c>
      <c r="L14342" t="s">
        <v>244</v>
      </c>
      <c r="M14342">
        <v>2741423</v>
      </c>
      <c r="N14342">
        <v>0</v>
      </c>
      <c r="O14342">
        <v>0</v>
      </c>
      <c r="P14342">
        <v>0</v>
      </c>
      <c r="Q14342">
        <v>2741423</v>
      </c>
      <c r="R14342">
        <v>107393</v>
      </c>
      <c r="S14342">
        <v>2634029</v>
      </c>
      <c r="T14342">
        <v>0</v>
      </c>
      <c r="U14342">
        <v>0</v>
      </c>
      <c r="V14342">
        <v>2634029</v>
      </c>
    </row>
    <row r="14343" spans="1:22" x14ac:dyDescent="0.3">
      <c r="A14343">
        <v>202223</v>
      </c>
      <c r="B14343" t="s">
        <v>820</v>
      </c>
      <c r="C14343" t="s">
        <v>821</v>
      </c>
      <c r="D14343" t="s">
        <v>822</v>
      </c>
      <c r="E14343" t="s">
        <v>823</v>
      </c>
      <c r="F14343" t="s">
        <v>876</v>
      </c>
      <c r="G14343" t="s">
        <v>877</v>
      </c>
      <c r="H14343" t="s">
        <v>1114</v>
      </c>
      <c r="I14343">
        <v>936</v>
      </c>
      <c r="J14343" t="s">
        <v>1115</v>
      </c>
      <c r="K14343" t="s">
        <v>1181</v>
      </c>
      <c r="L14343" t="s">
        <v>244</v>
      </c>
      <c r="M14343">
        <v>1877830</v>
      </c>
      <c r="N14343">
        <v>2920612</v>
      </c>
      <c r="O14343">
        <v>0</v>
      </c>
      <c r="P14343">
        <v>179008</v>
      </c>
      <c r="Q14343">
        <v>4977450</v>
      </c>
      <c r="R14343">
        <v>153614</v>
      </c>
      <c r="S14343">
        <v>4823836</v>
      </c>
      <c r="T14343">
        <v>0</v>
      </c>
      <c r="U14343">
        <v>0</v>
      </c>
      <c r="V14343">
        <v>4823836</v>
      </c>
    </row>
    <row r="14344" spans="1:22" x14ac:dyDescent="0.3">
      <c r="A14344">
        <v>202223</v>
      </c>
      <c r="B14344" t="s">
        <v>820</v>
      </c>
      <c r="C14344" t="s">
        <v>821</v>
      </c>
      <c r="D14344" t="s">
        <v>822</v>
      </c>
      <c r="E14344" t="s">
        <v>823</v>
      </c>
      <c r="F14344" t="s">
        <v>862</v>
      </c>
      <c r="G14344" t="s">
        <v>863</v>
      </c>
      <c r="H14344" t="s">
        <v>1142</v>
      </c>
      <c r="I14344">
        <v>937</v>
      </c>
      <c r="J14344" t="s">
        <v>1143</v>
      </c>
      <c r="K14344" t="s">
        <v>1181</v>
      </c>
      <c r="L14344" t="s">
        <v>244</v>
      </c>
      <c r="M14344">
        <v>4701</v>
      </c>
      <c r="N14344">
        <v>1504894</v>
      </c>
      <c r="O14344">
        <v>0</v>
      </c>
      <c r="P14344">
        <v>0</v>
      </c>
      <c r="Q14344">
        <v>1509595</v>
      </c>
      <c r="R14344">
        <v>132</v>
      </c>
      <c r="S14344">
        <v>1509463</v>
      </c>
      <c r="T14344">
        <v>0</v>
      </c>
      <c r="U14344">
        <v>0</v>
      </c>
      <c r="V14344">
        <v>1509463</v>
      </c>
    </row>
    <row r="14345" spans="1:22" x14ac:dyDescent="0.3">
      <c r="A14345">
        <v>202223</v>
      </c>
      <c r="B14345" t="s">
        <v>820</v>
      </c>
      <c r="C14345" t="s">
        <v>821</v>
      </c>
      <c r="D14345" t="s">
        <v>822</v>
      </c>
      <c r="E14345" t="s">
        <v>823</v>
      </c>
      <c r="F14345" t="s">
        <v>876</v>
      </c>
      <c r="G14345" t="s">
        <v>877</v>
      </c>
      <c r="H14345" t="s">
        <v>1148</v>
      </c>
      <c r="I14345">
        <v>938</v>
      </c>
      <c r="J14345" t="s">
        <v>1149</v>
      </c>
      <c r="K14345" t="s">
        <v>1181</v>
      </c>
      <c r="L14345" t="s">
        <v>244</v>
      </c>
      <c r="M14345">
        <v>686357</v>
      </c>
      <c r="N14345">
        <v>1049742</v>
      </c>
      <c r="O14345">
        <v>0</v>
      </c>
      <c r="P14345">
        <v>0</v>
      </c>
      <c r="Q14345">
        <v>1736099</v>
      </c>
      <c r="R14345">
        <v>167000</v>
      </c>
      <c r="S14345">
        <v>1569099</v>
      </c>
      <c r="T14345">
        <v>0</v>
      </c>
      <c r="U14345">
        <v>0</v>
      </c>
      <c r="V14345">
        <v>1569099</v>
      </c>
    </row>
    <row r="14346" spans="1:22" x14ac:dyDescent="0.3">
      <c r="A14346">
        <v>202223</v>
      </c>
      <c r="B14346" t="s">
        <v>820</v>
      </c>
      <c r="C14346" t="s">
        <v>821</v>
      </c>
      <c r="D14346" t="s">
        <v>822</v>
      </c>
      <c r="E14346" t="s">
        <v>823</v>
      </c>
      <c r="F14346" t="s">
        <v>926</v>
      </c>
      <c r="G14346" t="s">
        <v>927</v>
      </c>
      <c r="H14346" t="s">
        <v>1036</v>
      </c>
      <c r="I14346">
        <v>940</v>
      </c>
      <c r="J14346" t="s">
        <v>1037</v>
      </c>
      <c r="K14346" t="s">
        <v>1181</v>
      </c>
      <c r="L14346" t="s">
        <v>244</v>
      </c>
      <c r="M14346">
        <v>0</v>
      </c>
      <c r="N14346">
        <v>0</v>
      </c>
      <c r="O14346">
        <v>814461</v>
      </c>
      <c r="P14346">
        <v>0</v>
      </c>
      <c r="Q14346">
        <v>814461</v>
      </c>
      <c r="R14346">
        <v>10696</v>
      </c>
      <c r="S14346">
        <v>803765</v>
      </c>
      <c r="T14346">
        <v>0</v>
      </c>
      <c r="U14346">
        <v>0</v>
      </c>
      <c r="V14346">
        <v>803765</v>
      </c>
    </row>
    <row r="14347" spans="1:22" x14ac:dyDescent="0.3">
      <c r="A14347">
        <v>202223</v>
      </c>
      <c r="B14347" t="s">
        <v>820</v>
      </c>
      <c r="C14347" t="s">
        <v>821</v>
      </c>
      <c r="D14347" t="s">
        <v>822</v>
      </c>
      <c r="E14347" t="s">
        <v>823</v>
      </c>
      <c r="F14347" t="s">
        <v>926</v>
      </c>
      <c r="G14347" t="s">
        <v>927</v>
      </c>
      <c r="H14347" t="s">
        <v>1146</v>
      </c>
      <c r="I14347">
        <v>941</v>
      </c>
      <c r="J14347" t="s">
        <v>1147</v>
      </c>
      <c r="K14347" t="s">
        <v>1181</v>
      </c>
      <c r="L14347" t="s">
        <v>244</v>
      </c>
      <c r="M14347">
        <v>0</v>
      </c>
      <c r="N14347">
        <v>1029879</v>
      </c>
      <c r="O14347">
        <v>0</v>
      </c>
      <c r="P14347">
        <v>0</v>
      </c>
      <c r="Q14347">
        <v>1029879</v>
      </c>
      <c r="R14347">
        <v>13524</v>
      </c>
      <c r="S14347">
        <v>1016355</v>
      </c>
      <c r="T14347">
        <v>0</v>
      </c>
      <c r="U14347">
        <v>0</v>
      </c>
      <c r="V14347">
        <v>1016355</v>
      </c>
    </row>
    <row r="14348" spans="1:22" x14ac:dyDescent="0.3">
      <c r="A14348">
        <v>202324</v>
      </c>
      <c r="B14348" t="s">
        <v>820</v>
      </c>
      <c r="C14348" t="s">
        <v>1180</v>
      </c>
      <c r="D14348" t="s">
        <v>822</v>
      </c>
      <c r="E14348" t="s">
        <v>823</v>
      </c>
      <c r="F14348"/>
      <c r="G14348"/>
      <c r="H14348"/>
      <c r="I14348"/>
      <c r="J14348"/>
      <c r="K14348" t="s">
        <v>1181</v>
      </c>
      <c r="L14348" t="s">
        <v>244</v>
      </c>
      <c r="M14348">
        <v>188169665</v>
      </c>
      <c r="N14348">
        <v>69952386</v>
      </c>
      <c r="O14348">
        <v>12875541</v>
      </c>
      <c r="P14348">
        <v>21017807</v>
      </c>
      <c r="Q14348">
        <v>292015400</v>
      </c>
      <c r="R14348">
        <v>34448533</v>
      </c>
      <c r="S14348">
        <v>257566867</v>
      </c>
      <c r="T14348">
        <v>4685648</v>
      </c>
      <c r="U14348">
        <v>197506</v>
      </c>
      <c r="V14348">
        <v>252683713</v>
      </c>
    </row>
    <row r="14349" spans="1:22" x14ac:dyDescent="0.3">
      <c r="A14349">
        <v>202324</v>
      </c>
      <c r="B14349" t="s">
        <v>820</v>
      </c>
      <c r="C14349" t="s">
        <v>1182</v>
      </c>
      <c r="D14349" t="s">
        <v>822</v>
      </c>
      <c r="E14349" t="s">
        <v>823</v>
      </c>
      <c r="F14349" t="s">
        <v>856</v>
      </c>
      <c r="G14349" t="s">
        <v>857</v>
      </c>
      <c r="H14349"/>
      <c r="I14349"/>
      <c r="J14349"/>
      <c r="K14349" t="s">
        <v>1181</v>
      </c>
      <c r="L14349" t="s">
        <v>244</v>
      </c>
      <c r="M14349">
        <v>24539587</v>
      </c>
      <c r="N14349">
        <v>1968789</v>
      </c>
      <c r="O14349">
        <v>8807</v>
      </c>
      <c r="P14349">
        <v>6069349</v>
      </c>
      <c r="Q14349">
        <v>32586531</v>
      </c>
      <c r="R14349">
        <v>3293984</v>
      </c>
      <c r="S14349">
        <v>29292547</v>
      </c>
      <c r="T14349">
        <v>0</v>
      </c>
      <c r="U14349">
        <v>95337</v>
      </c>
      <c r="V14349">
        <v>29197210</v>
      </c>
    </row>
    <row r="14350" spans="1:22" x14ac:dyDescent="0.3">
      <c r="A14350">
        <v>202324</v>
      </c>
      <c r="B14350" t="s">
        <v>820</v>
      </c>
      <c r="C14350" t="s">
        <v>1182</v>
      </c>
      <c r="D14350" t="s">
        <v>822</v>
      </c>
      <c r="E14350" t="s">
        <v>823</v>
      </c>
      <c r="F14350" t="s">
        <v>866</v>
      </c>
      <c r="G14350" t="s">
        <v>867</v>
      </c>
      <c r="H14350"/>
      <c r="I14350"/>
      <c r="J14350"/>
      <c r="K14350" t="s">
        <v>1181</v>
      </c>
      <c r="L14350" t="s">
        <v>244</v>
      </c>
      <c r="M14350">
        <v>20721912</v>
      </c>
      <c r="N14350">
        <v>12727561</v>
      </c>
      <c r="O14350">
        <v>29567</v>
      </c>
      <c r="P14350">
        <v>1920494</v>
      </c>
      <c r="Q14350">
        <v>35399534</v>
      </c>
      <c r="R14350">
        <v>2291189</v>
      </c>
      <c r="S14350">
        <v>33108345</v>
      </c>
      <c r="T14350">
        <v>200000</v>
      </c>
      <c r="U14350">
        <v>0</v>
      </c>
      <c r="V14350">
        <v>32908345</v>
      </c>
    </row>
    <row r="14351" spans="1:22" x14ac:dyDescent="0.3">
      <c r="A14351">
        <v>202324</v>
      </c>
      <c r="B14351" t="s">
        <v>820</v>
      </c>
      <c r="C14351" t="s">
        <v>1182</v>
      </c>
      <c r="D14351" t="s">
        <v>822</v>
      </c>
      <c r="E14351" t="s">
        <v>823</v>
      </c>
      <c r="F14351" t="s">
        <v>926</v>
      </c>
      <c r="G14351" t="s">
        <v>927</v>
      </c>
      <c r="H14351"/>
      <c r="I14351"/>
      <c r="J14351"/>
      <c r="K14351" t="s">
        <v>1181</v>
      </c>
      <c r="L14351" t="s">
        <v>244</v>
      </c>
      <c r="M14351">
        <v>16231403</v>
      </c>
      <c r="N14351">
        <v>2689526</v>
      </c>
      <c r="O14351">
        <v>789007</v>
      </c>
      <c r="P14351">
        <v>377162</v>
      </c>
      <c r="Q14351">
        <v>20087098</v>
      </c>
      <c r="R14351">
        <v>2135999</v>
      </c>
      <c r="S14351">
        <v>17951098</v>
      </c>
      <c r="T14351">
        <v>639654</v>
      </c>
      <c r="U14351">
        <v>6000</v>
      </c>
      <c r="V14351">
        <v>17305444</v>
      </c>
    </row>
    <row r="14352" spans="1:22" x14ac:dyDescent="0.3">
      <c r="A14352">
        <v>202324</v>
      </c>
      <c r="B14352" t="s">
        <v>820</v>
      </c>
      <c r="C14352" t="s">
        <v>1182</v>
      </c>
      <c r="D14352" t="s">
        <v>822</v>
      </c>
      <c r="E14352" t="s">
        <v>823</v>
      </c>
      <c r="F14352" t="s">
        <v>862</v>
      </c>
      <c r="G14352" t="s">
        <v>863</v>
      </c>
      <c r="H14352"/>
      <c r="I14352"/>
      <c r="J14352"/>
      <c r="K14352" t="s">
        <v>1181</v>
      </c>
      <c r="L14352" t="s">
        <v>244</v>
      </c>
      <c r="M14352">
        <v>8893482</v>
      </c>
      <c r="N14352">
        <v>6247718</v>
      </c>
      <c r="O14352">
        <v>2008880</v>
      </c>
      <c r="P14352">
        <v>3850</v>
      </c>
      <c r="Q14352">
        <v>17153930</v>
      </c>
      <c r="R14352">
        <v>604229</v>
      </c>
      <c r="S14352">
        <v>16549701</v>
      </c>
      <c r="T14352">
        <v>0</v>
      </c>
      <c r="U14352">
        <v>0</v>
      </c>
      <c r="V14352">
        <v>16549701</v>
      </c>
    </row>
    <row r="14353" spans="1:22" x14ac:dyDescent="0.3">
      <c r="A14353">
        <v>202324</v>
      </c>
      <c r="B14353" t="s">
        <v>820</v>
      </c>
      <c r="C14353" t="s">
        <v>1182</v>
      </c>
      <c r="D14353" t="s">
        <v>822</v>
      </c>
      <c r="E14353" t="s">
        <v>823</v>
      </c>
      <c r="F14353" t="s">
        <v>848</v>
      </c>
      <c r="G14353" t="s">
        <v>849</v>
      </c>
      <c r="H14353"/>
      <c r="I14353"/>
      <c r="J14353"/>
      <c r="K14353" t="s">
        <v>1181</v>
      </c>
      <c r="L14353" t="s">
        <v>244</v>
      </c>
      <c r="M14353">
        <v>25748404</v>
      </c>
      <c r="N14353">
        <v>2557764</v>
      </c>
      <c r="O14353">
        <v>2962624</v>
      </c>
      <c r="P14353">
        <v>1056916</v>
      </c>
      <c r="Q14353">
        <v>32325707</v>
      </c>
      <c r="R14353">
        <v>2677971</v>
      </c>
      <c r="S14353">
        <v>29647736</v>
      </c>
      <c r="T14353">
        <v>774425</v>
      </c>
      <c r="U14353">
        <v>0</v>
      </c>
      <c r="V14353">
        <v>28873311</v>
      </c>
    </row>
    <row r="14354" spans="1:22" x14ac:dyDescent="0.3">
      <c r="A14354">
        <v>202324</v>
      </c>
      <c r="B14354" t="s">
        <v>820</v>
      </c>
      <c r="C14354" t="s">
        <v>1182</v>
      </c>
      <c r="D14354" t="s">
        <v>822</v>
      </c>
      <c r="E14354" t="s">
        <v>823</v>
      </c>
      <c r="F14354" t="s">
        <v>898</v>
      </c>
      <c r="G14354" t="s">
        <v>899</v>
      </c>
      <c r="H14354"/>
      <c r="I14354"/>
      <c r="J14354"/>
      <c r="K14354" t="s">
        <v>1181</v>
      </c>
      <c r="L14354" t="s">
        <v>244</v>
      </c>
      <c r="M14354">
        <v>11815617</v>
      </c>
      <c r="N14354">
        <v>7831872</v>
      </c>
      <c r="O14354">
        <v>396633</v>
      </c>
      <c r="P14354">
        <v>4351826</v>
      </c>
      <c r="Q14354">
        <v>24395948</v>
      </c>
      <c r="R14354">
        <v>5055421</v>
      </c>
      <c r="S14354">
        <v>19340528</v>
      </c>
      <c r="T14354">
        <v>47507</v>
      </c>
      <c r="U14354">
        <v>0</v>
      </c>
      <c r="V14354">
        <v>19293021</v>
      </c>
    </row>
    <row r="14355" spans="1:22" x14ac:dyDescent="0.3">
      <c r="A14355">
        <v>202324</v>
      </c>
      <c r="B14355" t="s">
        <v>820</v>
      </c>
      <c r="C14355" t="s">
        <v>1182</v>
      </c>
      <c r="D14355" t="s">
        <v>822</v>
      </c>
      <c r="E14355" t="s">
        <v>823</v>
      </c>
      <c r="F14355" t="s">
        <v>876</v>
      </c>
      <c r="G14355" t="s">
        <v>877</v>
      </c>
      <c r="H14355"/>
      <c r="I14355"/>
      <c r="J14355"/>
      <c r="K14355" t="s">
        <v>1181</v>
      </c>
      <c r="L14355" t="s">
        <v>244</v>
      </c>
      <c r="M14355">
        <v>27406226</v>
      </c>
      <c r="N14355">
        <v>15282465</v>
      </c>
      <c r="O14355">
        <v>5958338</v>
      </c>
      <c r="P14355">
        <v>4997817</v>
      </c>
      <c r="Q14355">
        <v>53644846</v>
      </c>
      <c r="R14355">
        <v>10071039</v>
      </c>
      <c r="S14355">
        <v>43573808</v>
      </c>
      <c r="T14355">
        <v>758158</v>
      </c>
      <c r="U14355">
        <v>0</v>
      </c>
      <c r="V14355">
        <v>42815650</v>
      </c>
    </row>
    <row r="14356" spans="1:22" x14ac:dyDescent="0.3">
      <c r="A14356">
        <v>202324</v>
      </c>
      <c r="B14356" t="s">
        <v>820</v>
      </c>
      <c r="C14356" t="s">
        <v>1182</v>
      </c>
      <c r="D14356" t="s">
        <v>822</v>
      </c>
      <c r="E14356" t="s">
        <v>823</v>
      </c>
      <c r="F14356" t="s">
        <v>912</v>
      </c>
      <c r="G14356" t="s">
        <v>913</v>
      </c>
      <c r="H14356"/>
      <c r="I14356"/>
      <c r="J14356"/>
      <c r="K14356" t="s">
        <v>1181</v>
      </c>
      <c r="L14356" t="s">
        <v>244</v>
      </c>
      <c r="M14356">
        <v>11669519</v>
      </c>
      <c r="N14356">
        <v>3064641</v>
      </c>
      <c r="O14356">
        <v>1350</v>
      </c>
      <c r="P14356">
        <v>902165</v>
      </c>
      <c r="Q14356">
        <v>15637675</v>
      </c>
      <c r="R14356">
        <v>3370201</v>
      </c>
      <c r="S14356">
        <v>12267473</v>
      </c>
      <c r="T14356">
        <v>223254</v>
      </c>
      <c r="U14356">
        <v>71106</v>
      </c>
      <c r="V14356">
        <v>11973113</v>
      </c>
    </row>
    <row r="14357" spans="1:22" x14ac:dyDescent="0.3">
      <c r="A14357">
        <v>202324</v>
      </c>
      <c r="B14357" t="s">
        <v>820</v>
      </c>
      <c r="C14357" t="s">
        <v>1182</v>
      </c>
      <c r="D14357" t="s">
        <v>822</v>
      </c>
      <c r="E14357" t="s">
        <v>823</v>
      </c>
      <c r="F14357" t="s">
        <v>852</v>
      </c>
      <c r="G14357" t="s">
        <v>853</v>
      </c>
      <c r="H14357"/>
      <c r="I14357"/>
      <c r="J14357"/>
      <c r="K14357" t="s">
        <v>1181</v>
      </c>
      <c r="L14357" t="s">
        <v>244</v>
      </c>
      <c r="M14357">
        <v>20315341</v>
      </c>
      <c r="N14357">
        <v>5782642</v>
      </c>
      <c r="O14357">
        <v>133525</v>
      </c>
      <c r="P14357">
        <v>657954</v>
      </c>
      <c r="Q14357">
        <v>26889461</v>
      </c>
      <c r="R14357">
        <v>2770803</v>
      </c>
      <c r="S14357">
        <v>24118659</v>
      </c>
      <c r="T14357">
        <v>573041</v>
      </c>
      <c r="U14357">
        <v>25063</v>
      </c>
      <c r="V14357">
        <v>23520554</v>
      </c>
    </row>
    <row r="14358" spans="1:22" x14ac:dyDescent="0.3">
      <c r="A14358">
        <v>202324</v>
      </c>
      <c r="B14358" t="s">
        <v>820</v>
      </c>
      <c r="C14358" t="s">
        <v>1182</v>
      </c>
      <c r="D14358" t="s">
        <v>822</v>
      </c>
      <c r="E14358" t="s">
        <v>823</v>
      </c>
      <c r="F14358" t="s">
        <v>824</v>
      </c>
      <c r="G14358" t="s">
        <v>825</v>
      </c>
      <c r="H14358"/>
      <c r="I14358"/>
      <c r="J14358"/>
      <c r="K14358" t="s">
        <v>1181</v>
      </c>
      <c r="L14358" t="s">
        <v>244</v>
      </c>
      <c r="M14358">
        <v>20828176</v>
      </c>
      <c r="N14358">
        <v>11799408</v>
      </c>
      <c r="O14358">
        <v>586812</v>
      </c>
      <c r="P14358">
        <v>680273</v>
      </c>
      <c r="Q14358">
        <v>33894669</v>
      </c>
      <c r="R14358">
        <v>2177697</v>
      </c>
      <c r="S14358">
        <v>31716971</v>
      </c>
      <c r="T14358">
        <v>1469609</v>
      </c>
      <c r="U14358">
        <v>0</v>
      </c>
      <c r="V14358">
        <v>30247363</v>
      </c>
    </row>
    <row r="14359" spans="1:22" x14ac:dyDescent="0.3">
      <c r="A14359">
        <v>202324</v>
      </c>
      <c r="B14359" t="s">
        <v>820</v>
      </c>
      <c r="C14359" t="s">
        <v>821</v>
      </c>
      <c r="D14359" t="s">
        <v>822</v>
      </c>
      <c r="E14359" t="s">
        <v>823</v>
      </c>
      <c r="F14359" t="s">
        <v>898</v>
      </c>
      <c r="G14359" t="s">
        <v>899</v>
      </c>
      <c r="H14359" t="s">
        <v>908</v>
      </c>
      <c r="I14359">
        <v>201</v>
      </c>
      <c r="J14359" t="s">
        <v>909</v>
      </c>
      <c r="K14359" t="s">
        <v>1181</v>
      </c>
      <c r="L14359" t="s">
        <v>244</v>
      </c>
      <c r="M14359">
        <v>67535</v>
      </c>
      <c r="N14359">
        <v>0</v>
      </c>
      <c r="O14359">
        <v>0</v>
      </c>
      <c r="P14359">
        <v>0</v>
      </c>
      <c r="Q14359">
        <v>67535</v>
      </c>
      <c r="R14359">
        <v>0</v>
      </c>
      <c r="S14359">
        <v>67535</v>
      </c>
      <c r="T14359">
        <v>0</v>
      </c>
      <c r="U14359">
        <v>0</v>
      </c>
      <c r="V14359">
        <v>67535</v>
      </c>
    </row>
    <row r="14360" spans="1:22" x14ac:dyDescent="0.3">
      <c r="A14360">
        <v>202324</v>
      </c>
      <c r="B14360" t="s">
        <v>820</v>
      </c>
      <c r="C14360" t="s">
        <v>821</v>
      </c>
      <c r="D14360" t="s">
        <v>822</v>
      </c>
      <c r="E14360" t="s">
        <v>823</v>
      </c>
      <c r="F14360" t="s">
        <v>898</v>
      </c>
      <c r="G14360" t="s">
        <v>899</v>
      </c>
      <c r="H14360" t="s">
        <v>900</v>
      </c>
      <c r="I14360">
        <v>202</v>
      </c>
      <c r="J14360" t="s">
        <v>901</v>
      </c>
      <c r="K14360" t="s">
        <v>1181</v>
      </c>
      <c r="L14360" t="s">
        <v>244</v>
      </c>
      <c r="M14360">
        <v>0</v>
      </c>
      <c r="N14360">
        <v>0</v>
      </c>
      <c r="O14360">
        <v>0</v>
      </c>
      <c r="P14360">
        <v>2582689</v>
      </c>
      <c r="Q14360">
        <v>2582689</v>
      </c>
      <c r="R14360">
        <v>932603</v>
      </c>
      <c r="S14360">
        <v>1650086</v>
      </c>
      <c r="T14360">
        <v>0</v>
      </c>
      <c r="U14360">
        <v>0</v>
      </c>
      <c r="V14360">
        <v>1650086</v>
      </c>
    </row>
    <row r="14361" spans="1:22" x14ac:dyDescent="0.3">
      <c r="A14361">
        <v>202324</v>
      </c>
      <c r="B14361" t="s">
        <v>820</v>
      </c>
      <c r="C14361" t="s">
        <v>821</v>
      </c>
      <c r="D14361" t="s">
        <v>822</v>
      </c>
      <c r="E14361" t="s">
        <v>823</v>
      </c>
      <c r="F14361" t="s">
        <v>824</v>
      </c>
      <c r="G14361" t="s">
        <v>825</v>
      </c>
      <c r="H14361" t="s">
        <v>954</v>
      </c>
      <c r="I14361">
        <v>203</v>
      </c>
      <c r="J14361" t="s">
        <v>955</v>
      </c>
      <c r="K14361" t="s">
        <v>1181</v>
      </c>
      <c r="L14361" t="s">
        <v>244</v>
      </c>
      <c r="M14361">
        <v>0</v>
      </c>
      <c r="N14361">
        <v>255111</v>
      </c>
      <c r="O14361">
        <v>86531</v>
      </c>
      <c r="P14361">
        <v>67885</v>
      </c>
      <c r="Q14361">
        <v>409528</v>
      </c>
      <c r="R14361">
        <v>59600</v>
      </c>
      <c r="S14361">
        <v>349928</v>
      </c>
      <c r="T14361">
        <v>0</v>
      </c>
      <c r="U14361">
        <v>0</v>
      </c>
      <c r="V14361">
        <v>349928</v>
      </c>
    </row>
    <row r="14362" spans="1:22" x14ac:dyDescent="0.3">
      <c r="A14362">
        <v>202324</v>
      </c>
      <c r="B14362" t="s">
        <v>820</v>
      </c>
      <c r="C14362" t="s">
        <v>821</v>
      </c>
      <c r="D14362" t="s">
        <v>822</v>
      </c>
      <c r="E14362" t="s">
        <v>823</v>
      </c>
      <c r="F14362" t="s">
        <v>898</v>
      </c>
      <c r="G14362" t="s">
        <v>899</v>
      </c>
      <c r="H14362" t="s">
        <v>956</v>
      </c>
      <c r="I14362">
        <v>204</v>
      </c>
      <c r="J14362" t="s">
        <v>957</v>
      </c>
      <c r="K14362" t="s">
        <v>1181</v>
      </c>
      <c r="L14362" t="s">
        <v>244</v>
      </c>
      <c r="M14362">
        <v>116362</v>
      </c>
      <c r="N14362">
        <v>1139672</v>
      </c>
      <c r="O14362">
        <v>0</v>
      </c>
      <c r="P14362">
        <v>238393</v>
      </c>
      <c r="Q14362">
        <v>1494427</v>
      </c>
      <c r="R14362">
        <v>950</v>
      </c>
      <c r="S14362">
        <v>1493477</v>
      </c>
      <c r="T14362">
        <v>47507</v>
      </c>
      <c r="U14362">
        <v>0</v>
      </c>
      <c r="V14362">
        <v>1445970</v>
      </c>
    </row>
    <row r="14363" spans="1:22" x14ac:dyDescent="0.3">
      <c r="A14363">
        <v>202324</v>
      </c>
      <c r="B14363" t="s">
        <v>820</v>
      </c>
      <c r="C14363" t="s">
        <v>821</v>
      </c>
      <c r="D14363" t="s">
        <v>822</v>
      </c>
      <c r="E14363" t="s">
        <v>823</v>
      </c>
      <c r="F14363" t="s">
        <v>898</v>
      </c>
      <c r="G14363" t="s">
        <v>899</v>
      </c>
      <c r="H14363" t="s">
        <v>960</v>
      </c>
      <c r="I14363">
        <v>205</v>
      </c>
      <c r="J14363" t="s">
        <v>961</v>
      </c>
      <c r="K14363" t="s">
        <v>1181</v>
      </c>
      <c r="L14363" t="s">
        <v>244</v>
      </c>
      <c r="M14363">
        <v>1762989</v>
      </c>
      <c r="N14363">
        <v>1534567</v>
      </c>
      <c r="O14363">
        <v>31186</v>
      </c>
      <c r="P14363">
        <v>25</v>
      </c>
      <c r="Q14363">
        <v>3328767</v>
      </c>
      <c r="R14363">
        <v>508934</v>
      </c>
      <c r="S14363">
        <v>2819833</v>
      </c>
      <c r="T14363">
        <v>0</v>
      </c>
      <c r="U14363">
        <v>0</v>
      </c>
      <c r="V14363">
        <v>2819833</v>
      </c>
    </row>
    <row r="14364" spans="1:22" x14ac:dyDescent="0.3">
      <c r="A14364">
        <v>202324</v>
      </c>
      <c r="B14364" t="s">
        <v>820</v>
      </c>
      <c r="C14364" t="s">
        <v>821</v>
      </c>
      <c r="D14364" t="s">
        <v>822</v>
      </c>
      <c r="E14364" t="s">
        <v>823</v>
      </c>
      <c r="F14364" t="s">
        <v>898</v>
      </c>
      <c r="G14364" t="s">
        <v>899</v>
      </c>
      <c r="H14364" t="s">
        <v>984</v>
      </c>
      <c r="I14364">
        <v>206</v>
      </c>
      <c r="J14364" t="s">
        <v>985</v>
      </c>
      <c r="K14364" t="s">
        <v>1181</v>
      </c>
      <c r="L14364" t="s">
        <v>244</v>
      </c>
      <c r="M14364">
        <v>995127</v>
      </c>
      <c r="N14364">
        <v>0</v>
      </c>
      <c r="O14364">
        <v>0</v>
      </c>
      <c r="P14364">
        <v>0</v>
      </c>
      <c r="Q14364">
        <v>995127</v>
      </c>
      <c r="R14364">
        <v>0</v>
      </c>
      <c r="S14364">
        <v>995127</v>
      </c>
      <c r="T14364">
        <v>0</v>
      </c>
      <c r="U14364">
        <v>0</v>
      </c>
      <c r="V14364">
        <v>995127</v>
      </c>
    </row>
    <row r="14365" spans="1:22" x14ac:dyDescent="0.3">
      <c r="A14365">
        <v>202324</v>
      </c>
      <c r="B14365" t="s">
        <v>820</v>
      </c>
      <c r="C14365" t="s">
        <v>821</v>
      </c>
      <c r="D14365" t="s">
        <v>822</v>
      </c>
      <c r="E14365" t="s">
        <v>823</v>
      </c>
      <c r="F14365" t="s">
        <v>898</v>
      </c>
      <c r="G14365" t="s">
        <v>899</v>
      </c>
      <c r="H14365" t="s">
        <v>986</v>
      </c>
      <c r="I14365">
        <v>207</v>
      </c>
      <c r="J14365" t="s">
        <v>987</v>
      </c>
      <c r="K14365" t="s">
        <v>1181</v>
      </c>
      <c r="L14365" t="s">
        <v>244</v>
      </c>
      <c r="M14365">
        <v>918577</v>
      </c>
      <c r="N14365">
        <v>0</v>
      </c>
      <c r="O14365">
        <v>0</v>
      </c>
      <c r="P14365">
        <v>0</v>
      </c>
      <c r="Q14365">
        <v>918577</v>
      </c>
      <c r="R14365">
        <v>0</v>
      </c>
      <c r="S14365">
        <v>918577</v>
      </c>
      <c r="T14365">
        <v>0</v>
      </c>
      <c r="U14365">
        <v>0</v>
      </c>
      <c r="V14365">
        <v>918577</v>
      </c>
    </row>
    <row r="14366" spans="1:22" x14ac:dyDescent="0.3">
      <c r="A14366">
        <v>202324</v>
      </c>
      <c r="B14366" t="s">
        <v>820</v>
      </c>
      <c r="C14366" t="s">
        <v>821</v>
      </c>
      <c r="D14366" t="s">
        <v>822</v>
      </c>
      <c r="E14366" t="s">
        <v>823</v>
      </c>
      <c r="F14366" t="s">
        <v>898</v>
      </c>
      <c r="G14366" t="s">
        <v>899</v>
      </c>
      <c r="H14366" t="s">
        <v>998</v>
      </c>
      <c r="I14366">
        <v>208</v>
      </c>
      <c r="J14366" t="s">
        <v>999</v>
      </c>
      <c r="K14366" t="s">
        <v>1181</v>
      </c>
      <c r="L14366" t="s">
        <v>244</v>
      </c>
      <c r="M14366">
        <v>0</v>
      </c>
      <c r="N14366">
        <v>715951</v>
      </c>
      <c r="O14366">
        <v>0</v>
      </c>
      <c r="P14366">
        <v>0</v>
      </c>
      <c r="Q14366">
        <v>715951</v>
      </c>
      <c r="R14366">
        <v>0</v>
      </c>
      <c r="S14366">
        <v>715951</v>
      </c>
      <c r="T14366">
        <v>0</v>
      </c>
      <c r="U14366">
        <v>0</v>
      </c>
      <c r="V14366">
        <v>715951</v>
      </c>
    </row>
    <row r="14367" spans="1:22" x14ac:dyDescent="0.3">
      <c r="A14367">
        <v>202324</v>
      </c>
      <c r="B14367" t="s">
        <v>820</v>
      </c>
      <c r="C14367" t="s">
        <v>821</v>
      </c>
      <c r="D14367" t="s">
        <v>822</v>
      </c>
      <c r="E14367" t="s">
        <v>823</v>
      </c>
      <c r="F14367" t="s">
        <v>898</v>
      </c>
      <c r="G14367" t="s">
        <v>899</v>
      </c>
      <c r="H14367" t="s">
        <v>1008</v>
      </c>
      <c r="I14367">
        <v>209</v>
      </c>
      <c r="J14367" t="s">
        <v>1009</v>
      </c>
      <c r="K14367" t="s">
        <v>1181</v>
      </c>
      <c r="L14367" t="s">
        <v>244</v>
      </c>
      <c r="M14367">
        <v>311924</v>
      </c>
      <c r="N14367">
        <v>630000</v>
      </c>
      <c r="O14367">
        <v>0</v>
      </c>
      <c r="P14367">
        <v>0</v>
      </c>
      <c r="Q14367">
        <v>941924</v>
      </c>
      <c r="R14367">
        <v>311924</v>
      </c>
      <c r="S14367">
        <v>630000</v>
      </c>
      <c r="T14367">
        <v>0</v>
      </c>
      <c r="U14367">
        <v>0</v>
      </c>
      <c r="V14367">
        <v>630000</v>
      </c>
    </row>
    <row r="14368" spans="1:22" x14ac:dyDescent="0.3">
      <c r="A14368">
        <v>202324</v>
      </c>
      <c r="B14368" t="s">
        <v>820</v>
      </c>
      <c r="C14368" t="s">
        <v>821</v>
      </c>
      <c r="D14368" t="s">
        <v>822</v>
      </c>
      <c r="E14368" t="s">
        <v>823</v>
      </c>
      <c r="F14368" t="s">
        <v>898</v>
      </c>
      <c r="G14368" t="s">
        <v>899</v>
      </c>
      <c r="H14368" t="s">
        <v>1098</v>
      </c>
      <c r="I14368">
        <v>210</v>
      </c>
      <c r="J14368" t="s">
        <v>1099</v>
      </c>
      <c r="K14368" t="s">
        <v>1181</v>
      </c>
      <c r="L14368" t="s">
        <v>244</v>
      </c>
      <c r="M14368">
        <v>85096</v>
      </c>
      <c r="N14368">
        <v>5082</v>
      </c>
      <c r="O14368">
        <v>0</v>
      </c>
      <c r="P14368">
        <v>0</v>
      </c>
      <c r="Q14368">
        <v>90178</v>
      </c>
      <c r="R14368">
        <v>0</v>
      </c>
      <c r="S14368">
        <v>90178</v>
      </c>
      <c r="T14368">
        <v>0</v>
      </c>
      <c r="U14368">
        <v>0</v>
      </c>
      <c r="V14368">
        <v>90178</v>
      </c>
    </row>
    <row r="14369" spans="1:22" x14ac:dyDescent="0.3">
      <c r="A14369">
        <v>202324</v>
      </c>
      <c r="B14369" t="s">
        <v>820</v>
      </c>
      <c r="C14369" t="s">
        <v>821</v>
      </c>
      <c r="D14369" t="s">
        <v>822</v>
      </c>
      <c r="E14369" t="s">
        <v>823</v>
      </c>
      <c r="F14369" t="s">
        <v>898</v>
      </c>
      <c r="G14369" t="s">
        <v>899</v>
      </c>
      <c r="H14369" t="s">
        <v>1128</v>
      </c>
      <c r="I14369">
        <v>211</v>
      </c>
      <c r="J14369" t="s">
        <v>1129</v>
      </c>
      <c r="K14369" t="s">
        <v>1181</v>
      </c>
      <c r="L14369" t="s">
        <v>244</v>
      </c>
      <c r="M14369">
        <v>0</v>
      </c>
      <c r="N14369">
        <v>0</v>
      </c>
      <c r="O14369">
        <v>0</v>
      </c>
      <c r="P14369">
        <v>1530711</v>
      </c>
      <c r="Q14369">
        <v>1530711</v>
      </c>
      <c r="R14369">
        <v>0</v>
      </c>
      <c r="S14369">
        <v>1530711</v>
      </c>
      <c r="T14369">
        <v>0</v>
      </c>
      <c r="U14369">
        <v>0</v>
      </c>
      <c r="V14369">
        <v>1530711</v>
      </c>
    </row>
    <row r="14370" spans="1:22" x14ac:dyDescent="0.3">
      <c r="A14370">
        <v>202324</v>
      </c>
      <c r="B14370" t="s">
        <v>820</v>
      </c>
      <c r="C14370" t="s">
        <v>821</v>
      </c>
      <c r="D14370" t="s">
        <v>822</v>
      </c>
      <c r="E14370" t="s">
        <v>823</v>
      </c>
      <c r="F14370" t="s">
        <v>898</v>
      </c>
      <c r="G14370" t="s">
        <v>899</v>
      </c>
      <c r="H14370" t="s">
        <v>1138</v>
      </c>
      <c r="I14370">
        <v>212</v>
      </c>
      <c r="J14370" t="s">
        <v>1139</v>
      </c>
      <c r="K14370" t="s">
        <v>1181</v>
      </c>
      <c r="L14370" t="s">
        <v>244</v>
      </c>
      <c r="M14370">
        <v>3245874</v>
      </c>
      <c r="N14370">
        <v>0</v>
      </c>
      <c r="O14370">
        <v>365447</v>
      </c>
      <c r="P14370">
        <v>0</v>
      </c>
      <c r="Q14370">
        <v>3611321</v>
      </c>
      <c r="R14370">
        <v>2263550</v>
      </c>
      <c r="S14370">
        <v>1347770</v>
      </c>
      <c r="T14370">
        <v>0</v>
      </c>
      <c r="U14370">
        <v>0</v>
      </c>
      <c r="V14370">
        <v>1347770</v>
      </c>
    </row>
    <row r="14371" spans="1:22" x14ac:dyDescent="0.3">
      <c r="A14371">
        <v>202324</v>
      </c>
      <c r="B14371" t="s">
        <v>820</v>
      </c>
      <c r="C14371" t="s">
        <v>821</v>
      </c>
      <c r="D14371" t="s">
        <v>822</v>
      </c>
      <c r="E14371" t="s">
        <v>823</v>
      </c>
      <c r="F14371" t="s">
        <v>898</v>
      </c>
      <c r="G14371" t="s">
        <v>899</v>
      </c>
      <c r="H14371" t="s">
        <v>1150</v>
      </c>
      <c r="I14371">
        <v>213</v>
      </c>
      <c r="J14371" t="s">
        <v>1151</v>
      </c>
      <c r="K14371" t="s">
        <v>1181</v>
      </c>
      <c r="L14371" t="s">
        <v>244</v>
      </c>
      <c r="M14371">
        <v>3365372</v>
      </c>
      <c r="N14371">
        <v>0</v>
      </c>
      <c r="O14371">
        <v>0</v>
      </c>
      <c r="P14371">
        <v>8</v>
      </c>
      <c r="Q14371">
        <v>3365380</v>
      </c>
      <c r="R14371">
        <v>446137</v>
      </c>
      <c r="S14371">
        <v>2919243</v>
      </c>
      <c r="T14371">
        <v>0</v>
      </c>
      <c r="U14371">
        <v>0</v>
      </c>
      <c r="V14371">
        <v>2919243</v>
      </c>
    </row>
    <row r="14372" spans="1:22" x14ac:dyDescent="0.3">
      <c r="A14372">
        <v>202324</v>
      </c>
      <c r="B14372" t="s">
        <v>820</v>
      </c>
      <c r="C14372" t="s">
        <v>821</v>
      </c>
      <c r="D14372" t="s">
        <v>822</v>
      </c>
      <c r="E14372" t="s">
        <v>823</v>
      </c>
      <c r="F14372" t="s">
        <v>824</v>
      </c>
      <c r="G14372" t="s">
        <v>825</v>
      </c>
      <c r="H14372" t="s">
        <v>826</v>
      </c>
      <c r="I14372">
        <v>301</v>
      </c>
      <c r="J14372" t="s">
        <v>827</v>
      </c>
      <c r="K14372" t="s">
        <v>1181</v>
      </c>
      <c r="L14372" t="s">
        <v>244</v>
      </c>
      <c r="M14372">
        <v>1298088</v>
      </c>
      <c r="N14372">
        <v>0</v>
      </c>
      <c r="O14372">
        <v>0</v>
      </c>
      <c r="P14372">
        <v>0</v>
      </c>
      <c r="Q14372">
        <v>1298088</v>
      </c>
      <c r="R14372">
        <v>0</v>
      </c>
      <c r="S14372">
        <v>1298088</v>
      </c>
      <c r="T14372">
        <v>1034071</v>
      </c>
      <c r="U14372">
        <v>0</v>
      </c>
      <c r="V14372">
        <v>264017</v>
      </c>
    </row>
    <row r="14373" spans="1:22" x14ac:dyDescent="0.3">
      <c r="A14373">
        <v>202324</v>
      </c>
      <c r="B14373" t="s">
        <v>820</v>
      </c>
      <c r="C14373" t="s">
        <v>821</v>
      </c>
      <c r="D14373" t="s">
        <v>822</v>
      </c>
      <c r="E14373" t="s">
        <v>823</v>
      </c>
      <c r="F14373" t="s">
        <v>824</v>
      </c>
      <c r="G14373" t="s">
        <v>825</v>
      </c>
      <c r="H14373" t="s">
        <v>846</v>
      </c>
      <c r="I14373">
        <v>302</v>
      </c>
      <c r="J14373" t="s">
        <v>847</v>
      </c>
      <c r="K14373" t="s">
        <v>1181</v>
      </c>
      <c r="L14373" t="s">
        <v>244</v>
      </c>
      <c r="M14373">
        <v>221228</v>
      </c>
      <c r="N14373">
        <v>901181</v>
      </c>
      <c r="O14373">
        <v>0</v>
      </c>
      <c r="P14373">
        <v>159790</v>
      </c>
      <c r="Q14373">
        <v>1282199</v>
      </c>
      <c r="R14373">
        <v>39829</v>
      </c>
      <c r="S14373">
        <v>1242370</v>
      </c>
      <c r="T14373">
        <v>0</v>
      </c>
      <c r="U14373">
        <v>0</v>
      </c>
      <c r="V14373">
        <v>1242370</v>
      </c>
    </row>
    <row r="14374" spans="1:22" x14ac:dyDescent="0.3">
      <c r="A14374">
        <v>202324</v>
      </c>
      <c r="B14374" t="s">
        <v>820</v>
      </c>
      <c r="C14374" t="s">
        <v>821</v>
      </c>
      <c r="D14374" t="s">
        <v>822</v>
      </c>
      <c r="E14374" t="s">
        <v>823</v>
      </c>
      <c r="F14374" t="s">
        <v>824</v>
      </c>
      <c r="G14374" t="s">
        <v>825</v>
      </c>
      <c r="H14374" t="s">
        <v>860</v>
      </c>
      <c r="I14374">
        <v>303</v>
      </c>
      <c r="J14374" t="s">
        <v>861</v>
      </c>
      <c r="K14374" t="s">
        <v>1181</v>
      </c>
      <c r="L14374" t="s">
        <v>244</v>
      </c>
      <c r="M14374">
        <v>503492</v>
      </c>
      <c r="N14374">
        <v>0</v>
      </c>
      <c r="O14374">
        <v>0</v>
      </c>
      <c r="P14374">
        <v>0</v>
      </c>
      <c r="Q14374">
        <v>503492</v>
      </c>
      <c r="R14374">
        <v>0</v>
      </c>
      <c r="S14374">
        <v>503492</v>
      </c>
      <c r="T14374">
        <v>0</v>
      </c>
      <c r="U14374">
        <v>0</v>
      </c>
      <c r="V14374">
        <v>503492</v>
      </c>
    </row>
    <row r="14375" spans="1:22" x14ac:dyDescent="0.3">
      <c r="A14375">
        <v>202324</v>
      </c>
      <c r="B14375" t="s">
        <v>820</v>
      </c>
      <c r="C14375" t="s">
        <v>821</v>
      </c>
      <c r="D14375" t="s">
        <v>822</v>
      </c>
      <c r="E14375" t="s">
        <v>823</v>
      </c>
      <c r="F14375" t="s">
        <v>824</v>
      </c>
      <c r="G14375" t="s">
        <v>825</v>
      </c>
      <c r="H14375" t="s">
        <v>882</v>
      </c>
      <c r="I14375">
        <v>304</v>
      </c>
      <c r="J14375" t="s">
        <v>883</v>
      </c>
      <c r="K14375" t="s">
        <v>1181</v>
      </c>
      <c r="L14375" t="s">
        <v>244</v>
      </c>
      <c r="M14375">
        <v>828554</v>
      </c>
      <c r="N14375">
        <v>0</v>
      </c>
      <c r="O14375">
        <v>0</v>
      </c>
      <c r="P14375">
        <v>0</v>
      </c>
      <c r="Q14375">
        <v>828554</v>
      </c>
      <c r="R14375">
        <v>106387</v>
      </c>
      <c r="S14375">
        <v>722166</v>
      </c>
      <c r="T14375">
        <v>0</v>
      </c>
      <c r="U14375">
        <v>0</v>
      </c>
      <c r="V14375">
        <v>722166</v>
      </c>
    </row>
    <row r="14376" spans="1:22" x14ac:dyDescent="0.3">
      <c r="A14376">
        <v>202324</v>
      </c>
      <c r="B14376" t="s">
        <v>820</v>
      </c>
      <c r="C14376" t="s">
        <v>821</v>
      </c>
      <c r="D14376" t="s">
        <v>822</v>
      </c>
      <c r="E14376" t="s">
        <v>823</v>
      </c>
      <c r="F14376" t="s">
        <v>824</v>
      </c>
      <c r="G14376" t="s">
        <v>825</v>
      </c>
      <c r="H14376" t="s">
        <v>888</v>
      </c>
      <c r="I14376">
        <v>305</v>
      </c>
      <c r="J14376" t="s">
        <v>889</v>
      </c>
      <c r="K14376" t="s">
        <v>1181</v>
      </c>
      <c r="L14376" t="s">
        <v>244</v>
      </c>
      <c r="M14376">
        <v>0</v>
      </c>
      <c r="N14376">
        <v>0</v>
      </c>
      <c r="O14376">
        <v>468000</v>
      </c>
      <c r="P14376">
        <v>0</v>
      </c>
      <c r="Q14376">
        <v>468000</v>
      </c>
      <c r="R14376">
        <v>145417</v>
      </c>
      <c r="S14376">
        <v>322583</v>
      </c>
      <c r="T14376">
        <v>0</v>
      </c>
      <c r="U14376">
        <v>0</v>
      </c>
      <c r="V14376">
        <v>322583</v>
      </c>
    </row>
    <row r="14377" spans="1:22" x14ac:dyDescent="0.3">
      <c r="A14377">
        <v>202324</v>
      </c>
      <c r="B14377" t="s">
        <v>820</v>
      </c>
      <c r="C14377" t="s">
        <v>821</v>
      </c>
      <c r="D14377" t="s">
        <v>822</v>
      </c>
      <c r="E14377" t="s">
        <v>823</v>
      </c>
      <c r="F14377" t="s">
        <v>824</v>
      </c>
      <c r="G14377" t="s">
        <v>825</v>
      </c>
      <c r="H14377" t="s">
        <v>918</v>
      </c>
      <c r="I14377">
        <v>306</v>
      </c>
      <c r="J14377" t="s">
        <v>919</v>
      </c>
      <c r="K14377" t="s">
        <v>1181</v>
      </c>
      <c r="L14377" t="s">
        <v>244</v>
      </c>
      <c r="M14377">
        <v>1826948</v>
      </c>
      <c r="N14377">
        <v>2988556</v>
      </c>
      <c r="O14377">
        <v>0</v>
      </c>
      <c r="P14377">
        <v>0</v>
      </c>
      <c r="Q14377">
        <v>4815504</v>
      </c>
      <c r="R14377">
        <v>59258</v>
      </c>
      <c r="S14377">
        <v>4756245</v>
      </c>
      <c r="T14377">
        <v>0</v>
      </c>
      <c r="U14377">
        <v>0</v>
      </c>
      <c r="V14377">
        <v>4756245</v>
      </c>
    </row>
    <row r="14378" spans="1:22" x14ac:dyDescent="0.3">
      <c r="A14378">
        <v>202324</v>
      </c>
      <c r="B14378" t="s">
        <v>820</v>
      </c>
      <c r="C14378" t="s">
        <v>821</v>
      </c>
      <c r="D14378" t="s">
        <v>822</v>
      </c>
      <c r="E14378" t="s">
        <v>823</v>
      </c>
      <c r="F14378" t="s">
        <v>824</v>
      </c>
      <c r="G14378" t="s">
        <v>825</v>
      </c>
      <c r="H14378" t="s">
        <v>940</v>
      </c>
      <c r="I14378">
        <v>307</v>
      </c>
      <c r="J14378" t="s">
        <v>941</v>
      </c>
      <c r="K14378" t="s">
        <v>1181</v>
      </c>
      <c r="L14378" t="s">
        <v>244</v>
      </c>
      <c r="M14378">
        <v>2990260</v>
      </c>
      <c r="N14378">
        <v>0</v>
      </c>
      <c r="O14378">
        <v>0</v>
      </c>
      <c r="P14378">
        <v>0</v>
      </c>
      <c r="Q14378">
        <v>2990260</v>
      </c>
      <c r="R14378">
        <v>899197</v>
      </c>
      <c r="S14378">
        <v>2091063</v>
      </c>
      <c r="T14378">
        <v>0</v>
      </c>
      <c r="U14378">
        <v>0</v>
      </c>
      <c r="V14378">
        <v>2091063</v>
      </c>
    </row>
    <row r="14379" spans="1:22" x14ac:dyDescent="0.3">
      <c r="A14379">
        <v>202324</v>
      </c>
      <c r="B14379" t="s">
        <v>820</v>
      </c>
      <c r="C14379" t="s">
        <v>821</v>
      </c>
      <c r="D14379" t="s">
        <v>822</v>
      </c>
      <c r="E14379" t="s">
        <v>823</v>
      </c>
      <c r="F14379" t="s">
        <v>824</v>
      </c>
      <c r="G14379" t="s">
        <v>825</v>
      </c>
      <c r="H14379" t="s">
        <v>946</v>
      </c>
      <c r="I14379">
        <v>308</v>
      </c>
      <c r="J14379" t="s">
        <v>947</v>
      </c>
      <c r="K14379" t="s">
        <v>1181</v>
      </c>
      <c r="L14379" t="s">
        <v>244</v>
      </c>
      <c r="M14379">
        <v>3672622</v>
      </c>
      <c r="N14379">
        <v>2383075</v>
      </c>
      <c r="O14379">
        <v>0</v>
      </c>
      <c r="P14379">
        <v>0</v>
      </c>
      <c r="Q14379">
        <v>6055697</v>
      </c>
      <c r="R14379">
        <v>404797</v>
      </c>
      <c r="S14379">
        <v>5650900</v>
      </c>
      <c r="T14379">
        <v>434548</v>
      </c>
      <c r="U14379">
        <v>0</v>
      </c>
      <c r="V14379">
        <v>5216352</v>
      </c>
    </row>
    <row r="14380" spans="1:22" x14ac:dyDescent="0.3">
      <c r="A14380">
        <v>202324</v>
      </c>
      <c r="B14380" t="s">
        <v>820</v>
      </c>
      <c r="C14380" t="s">
        <v>821</v>
      </c>
      <c r="D14380" t="s">
        <v>822</v>
      </c>
      <c r="E14380" t="s">
        <v>823</v>
      </c>
      <c r="F14380" t="s">
        <v>898</v>
      </c>
      <c r="G14380" t="s">
        <v>899</v>
      </c>
      <c r="H14380" t="s">
        <v>964</v>
      </c>
      <c r="I14380">
        <v>309</v>
      </c>
      <c r="J14380" t="s">
        <v>965</v>
      </c>
      <c r="K14380" t="s">
        <v>1181</v>
      </c>
      <c r="L14380" t="s">
        <v>244</v>
      </c>
      <c r="M14380">
        <v>733461</v>
      </c>
      <c r="N14380">
        <v>0</v>
      </c>
      <c r="O14380">
        <v>0</v>
      </c>
      <c r="P14380">
        <v>0</v>
      </c>
      <c r="Q14380">
        <v>733461</v>
      </c>
      <c r="R14380">
        <v>105772</v>
      </c>
      <c r="S14380">
        <v>627689</v>
      </c>
      <c r="T14380">
        <v>0</v>
      </c>
      <c r="U14380">
        <v>0</v>
      </c>
      <c r="V14380">
        <v>627689</v>
      </c>
    </row>
    <row r="14381" spans="1:22" x14ac:dyDescent="0.3">
      <c r="A14381">
        <v>202324</v>
      </c>
      <c r="B14381" t="s">
        <v>820</v>
      </c>
      <c r="C14381" t="s">
        <v>821</v>
      </c>
      <c r="D14381" t="s">
        <v>822</v>
      </c>
      <c r="E14381" t="s">
        <v>823</v>
      </c>
      <c r="F14381" t="s">
        <v>824</v>
      </c>
      <c r="G14381" t="s">
        <v>825</v>
      </c>
      <c r="H14381" t="s">
        <v>966</v>
      </c>
      <c r="I14381">
        <v>310</v>
      </c>
      <c r="J14381" t="s">
        <v>967</v>
      </c>
      <c r="K14381" t="s">
        <v>1181</v>
      </c>
      <c r="L14381" t="s">
        <v>244</v>
      </c>
      <c r="M14381">
        <v>1186323</v>
      </c>
      <c r="N14381">
        <v>1682117</v>
      </c>
      <c r="O14381">
        <v>0</v>
      </c>
      <c r="P14381">
        <v>271966</v>
      </c>
      <c r="Q14381">
        <v>3140406</v>
      </c>
      <c r="R14381">
        <v>0</v>
      </c>
      <c r="S14381">
        <v>3140406</v>
      </c>
      <c r="T14381">
        <v>0</v>
      </c>
      <c r="U14381">
        <v>0</v>
      </c>
      <c r="V14381">
        <v>3140406</v>
      </c>
    </row>
    <row r="14382" spans="1:22" x14ac:dyDescent="0.3">
      <c r="A14382">
        <v>202324</v>
      </c>
      <c r="B14382" t="s">
        <v>820</v>
      </c>
      <c r="C14382" t="s">
        <v>821</v>
      </c>
      <c r="D14382" t="s">
        <v>822</v>
      </c>
      <c r="E14382" t="s">
        <v>823</v>
      </c>
      <c r="F14382" t="s">
        <v>824</v>
      </c>
      <c r="G14382" t="s">
        <v>825</v>
      </c>
      <c r="H14382" t="s">
        <v>970</v>
      </c>
      <c r="I14382">
        <v>311</v>
      </c>
      <c r="J14382" t="s">
        <v>971</v>
      </c>
      <c r="K14382" t="s">
        <v>1181</v>
      </c>
      <c r="L14382" t="s">
        <v>244</v>
      </c>
      <c r="M14382">
        <v>0</v>
      </c>
      <c r="N14382">
        <v>1956542</v>
      </c>
      <c r="O14382">
        <v>32280</v>
      </c>
      <c r="P14382">
        <v>150980</v>
      </c>
      <c r="Q14382">
        <v>2139802</v>
      </c>
      <c r="R14382">
        <v>0</v>
      </c>
      <c r="S14382">
        <v>2139802</v>
      </c>
      <c r="T14382">
        <v>0</v>
      </c>
      <c r="U14382">
        <v>0</v>
      </c>
      <c r="V14382">
        <v>2139802</v>
      </c>
    </row>
    <row r="14383" spans="1:22" x14ac:dyDescent="0.3">
      <c r="A14383">
        <v>202324</v>
      </c>
      <c r="B14383" t="s">
        <v>820</v>
      </c>
      <c r="C14383" t="s">
        <v>821</v>
      </c>
      <c r="D14383" t="s">
        <v>822</v>
      </c>
      <c r="E14383" t="s">
        <v>823</v>
      </c>
      <c r="F14383" t="s">
        <v>824</v>
      </c>
      <c r="G14383" t="s">
        <v>825</v>
      </c>
      <c r="H14383" t="s">
        <v>976</v>
      </c>
      <c r="I14383">
        <v>312</v>
      </c>
      <c r="J14383" t="s">
        <v>977</v>
      </c>
      <c r="K14383" t="s">
        <v>1181</v>
      </c>
      <c r="L14383" t="s">
        <v>244</v>
      </c>
      <c r="M14383">
        <v>1346521</v>
      </c>
      <c r="N14383">
        <v>814297</v>
      </c>
      <c r="O14383">
        <v>0</v>
      </c>
      <c r="P14383">
        <v>0</v>
      </c>
      <c r="Q14383">
        <v>2160818</v>
      </c>
      <c r="R14383">
        <v>437599</v>
      </c>
      <c r="S14383">
        <v>1723219</v>
      </c>
      <c r="T14383">
        <v>0</v>
      </c>
      <c r="U14383">
        <v>0</v>
      </c>
      <c r="V14383">
        <v>1723219</v>
      </c>
    </row>
    <row r="14384" spans="1:22" x14ac:dyDescent="0.3">
      <c r="A14384">
        <v>202324</v>
      </c>
      <c r="B14384" t="s">
        <v>820</v>
      </c>
      <c r="C14384" t="s">
        <v>821</v>
      </c>
      <c r="D14384" t="s">
        <v>822</v>
      </c>
      <c r="E14384" t="s">
        <v>823</v>
      </c>
      <c r="F14384" t="s">
        <v>824</v>
      </c>
      <c r="G14384" t="s">
        <v>825</v>
      </c>
      <c r="H14384" t="s">
        <v>978</v>
      </c>
      <c r="I14384">
        <v>313</v>
      </c>
      <c r="J14384" t="s">
        <v>979</v>
      </c>
      <c r="K14384" t="s">
        <v>1181</v>
      </c>
      <c r="L14384" t="s">
        <v>244</v>
      </c>
      <c r="M14384">
        <v>322812</v>
      </c>
      <c r="N14384">
        <v>0</v>
      </c>
      <c r="O14384">
        <v>0</v>
      </c>
      <c r="P14384">
        <v>0</v>
      </c>
      <c r="Q14384">
        <v>322812</v>
      </c>
      <c r="R14384">
        <v>0</v>
      </c>
      <c r="S14384">
        <v>322812</v>
      </c>
      <c r="T14384">
        <v>0</v>
      </c>
      <c r="U14384">
        <v>0</v>
      </c>
      <c r="V14384">
        <v>322812</v>
      </c>
    </row>
    <row r="14385" spans="1:22" x14ac:dyDescent="0.3">
      <c r="A14385">
        <v>202324</v>
      </c>
      <c r="B14385" t="s">
        <v>820</v>
      </c>
      <c r="C14385" t="s">
        <v>821</v>
      </c>
      <c r="D14385" t="s">
        <v>822</v>
      </c>
      <c r="E14385" t="s">
        <v>823</v>
      </c>
      <c r="F14385" t="s">
        <v>824</v>
      </c>
      <c r="G14385" t="s">
        <v>825</v>
      </c>
      <c r="H14385" t="s">
        <v>992</v>
      </c>
      <c r="I14385">
        <v>314</v>
      </c>
      <c r="J14385" t="s">
        <v>993</v>
      </c>
      <c r="K14385" t="s">
        <v>1181</v>
      </c>
      <c r="L14385" t="s">
        <v>244</v>
      </c>
      <c r="M14385">
        <v>1040464</v>
      </c>
      <c r="N14385">
        <v>0</v>
      </c>
      <c r="O14385">
        <v>0</v>
      </c>
      <c r="P14385">
        <v>0</v>
      </c>
      <c r="Q14385">
        <v>1040464</v>
      </c>
      <c r="R14385">
        <v>180</v>
      </c>
      <c r="S14385">
        <v>1040284</v>
      </c>
      <c r="T14385">
        <v>0</v>
      </c>
      <c r="U14385">
        <v>0</v>
      </c>
      <c r="V14385">
        <v>1040284</v>
      </c>
    </row>
    <row r="14386" spans="1:22" x14ac:dyDescent="0.3">
      <c r="A14386">
        <v>202324</v>
      </c>
      <c r="B14386" t="s">
        <v>820</v>
      </c>
      <c r="C14386" t="s">
        <v>821</v>
      </c>
      <c r="D14386" t="s">
        <v>822</v>
      </c>
      <c r="E14386" t="s">
        <v>823</v>
      </c>
      <c r="F14386" t="s">
        <v>824</v>
      </c>
      <c r="G14386" t="s">
        <v>825</v>
      </c>
      <c r="H14386" t="s">
        <v>1020</v>
      </c>
      <c r="I14386">
        <v>315</v>
      </c>
      <c r="J14386" t="s">
        <v>1021</v>
      </c>
      <c r="K14386" t="s">
        <v>1181</v>
      </c>
      <c r="L14386" t="s">
        <v>244</v>
      </c>
      <c r="M14386">
        <v>946481</v>
      </c>
      <c r="N14386">
        <v>0</v>
      </c>
      <c r="O14386">
        <v>0</v>
      </c>
      <c r="P14386">
        <v>0</v>
      </c>
      <c r="Q14386">
        <v>946481</v>
      </c>
      <c r="R14386">
        <v>0</v>
      </c>
      <c r="S14386">
        <v>946481</v>
      </c>
      <c r="T14386">
        <v>0</v>
      </c>
      <c r="U14386">
        <v>0</v>
      </c>
      <c r="V14386">
        <v>946481</v>
      </c>
    </row>
    <row r="14387" spans="1:22" x14ac:dyDescent="0.3">
      <c r="A14387">
        <v>202324</v>
      </c>
      <c r="B14387" t="s">
        <v>820</v>
      </c>
      <c r="C14387" t="s">
        <v>821</v>
      </c>
      <c r="D14387" t="s">
        <v>822</v>
      </c>
      <c r="E14387" t="s">
        <v>823</v>
      </c>
      <c r="F14387" t="s">
        <v>898</v>
      </c>
      <c r="G14387" t="s">
        <v>899</v>
      </c>
      <c r="H14387" t="s">
        <v>1028</v>
      </c>
      <c r="I14387">
        <v>316</v>
      </c>
      <c r="J14387" t="s">
        <v>1029</v>
      </c>
      <c r="K14387" t="s">
        <v>1181</v>
      </c>
      <c r="L14387" t="s">
        <v>244</v>
      </c>
      <c r="M14387">
        <v>213300</v>
      </c>
      <c r="N14387">
        <v>3806600</v>
      </c>
      <c r="O14387">
        <v>0</v>
      </c>
      <c r="P14387">
        <v>0</v>
      </c>
      <c r="Q14387">
        <v>4019900</v>
      </c>
      <c r="R14387">
        <v>485550</v>
      </c>
      <c r="S14387">
        <v>3534350</v>
      </c>
      <c r="T14387">
        <v>0</v>
      </c>
      <c r="U14387">
        <v>0</v>
      </c>
      <c r="V14387">
        <v>3534350</v>
      </c>
    </row>
    <row r="14388" spans="1:22" x14ac:dyDescent="0.3">
      <c r="A14388">
        <v>202324</v>
      </c>
      <c r="B14388" t="s">
        <v>820</v>
      </c>
      <c r="C14388" t="s">
        <v>821</v>
      </c>
      <c r="D14388" t="s">
        <v>822</v>
      </c>
      <c r="E14388" t="s">
        <v>823</v>
      </c>
      <c r="F14388" t="s">
        <v>824</v>
      </c>
      <c r="G14388" t="s">
        <v>825</v>
      </c>
      <c r="H14388" t="s">
        <v>1062</v>
      </c>
      <c r="I14388">
        <v>317</v>
      </c>
      <c r="J14388" t="s">
        <v>1063</v>
      </c>
      <c r="K14388" t="s">
        <v>1181</v>
      </c>
      <c r="L14388" t="s">
        <v>244</v>
      </c>
      <c r="M14388">
        <v>761901</v>
      </c>
      <c r="N14388">
        <v>41271</v>
      </c>
      <c r="O14388">
        <v>0</v>
      </c>
      <c r="P14388">
        <v>0</v>
      </c>
      <c r="Q14388">
        <v>803172</v>
      </c>
      <c r="R14388">
        <v>0</v>
      </c>
      <c r="S14388">
        <v>803172</v>
      </c>
      <c r="T14388">
        <v>990</v>
      </c>
      <c r="U14388">
        <v>0</v>
      </c>
      <c r="V14388">
        <v>802182</v>
      </c>
    </row>
    <row r="14389" spans="1:22" x14ac:dyDescent="0.3">
      <c r="A14389">
        <v>202324</v>
      </c>
      <c r="B14389" t="s">
        <v>820</v>
      </c>
      <c r="C14389" t="s">
        <v>821</v>
      </c>
      <c r="D14389" t="s">
        <v>822</v>
      </c>
      <c r="E14389" t="s">
        <v>823</v>
      </c>
      <c r="F14389" t="s">
        <v>824</v>
      </c>
      <c r="G14389" t="s">
        <v>825</v>
      </c>
      <c r="H14389" t="s">
        <v>1066</v>
      </c>
      <c r="I14389">
        <v>318</v>
      </c>
      <c r="J14389" t="s">
        <v>1067</v>
      </c>
      <c r="K14389" t="s">
        <v>1181</v>
      </c>
      <c r="L14389" t="s">
        <v>244</v>
      </c>
      <c r="M14389">
        <v>1246623</v>
      </c>
      <c r="N14389">
        <v>0</v>
      </c>
      <c r="O14389">
        <v>0</v>
      </c>
      <c r="P14389">
        <v>0</v>
      </c>
      <c r="Q14389">
        <v>1246623</v>
      </c>
      <c r="R14389">
        <v>16923</v>
      </c>
      <c r="S14389">
        <v>1229700</v>
      </c>
      <c r="T14389">
        <v>0</v>
      </c>
      <c r="U14389">
        <v>0</v>
      </c>
      <c r="V14389">
        <v>1229700</v>
      </c>
    </row>
    <row r="14390" spans="1:22" x14ac:dyDescent="0.3">
      <c r="A14390">
        <v>202324</v>
      </c>
      <c r="B14390" t="s">
        <v>820</v>
      </c>
      <c r="C14390" t="s">
        <v>821</v>
      </c>
      <c r="D14390" t="s">
        <v>822</v>
      </c>
      <c r="E14390" t="s">
        <v>823</v>
      </c>
      <c r="F14390" t="s">
        <v>824</v>
      </c>
      <c r="G14390" t="s">
        <v>825</v>
      </c>
      <c r="H14390" t="s">
        <v>1116</v>
      </c>
      <c r="I14390">
        <v>319</v>
      </c>
      <c r="J14390" t="s">
        <v>1117</v>
      </c>
      <c r="K14390" t="s">
        <v>1181</v>
      </c>
      <c r="L14390" t="s">
        <v>244</v>
      </c>
      <c r="M14390">
        <v>1478100</v>
      </c>
      <c r="N14390">
        <v>486987</v>
      </c>
      <c r="O14390">
        <v>0</v>
      </c>
      <c r="P14390">
        <v>28200</v>
      </c>
      <c r="Q14390">
        <v>1993287</v>
      </c>
      <c r="R14390">
        <v>8510</v>
      </c>
      <c r="S14390">
        <v>1984777</v>
      </c>
      <c r="T14390">
        <v>0</v>
      </c>
      <c r="U14390">
        <v>0</v>
      </c>
      <c r="V14390">
        <v>1984777</v>
      </c>
    </row>
    <row r="14391" spans="1:22" x14ac:dyDescent="0.3">
      <c r="A14391">
        <v>202324</v>
      </c>
      <c r="B14391" t="s">
        <v>820</v>
      </c>
      <c r="C14391" t="s">
        <v>821</v>
      </c>
      <c r="D14391" t="s">
        <v>822</v>
      </c>
      <c r="E14391" t="s">
        <v>823</v>
      </c>
      <c r="F14391" t="s">
        <v>824</v>
      </c>
      <c r="G14391" t="s">
        <v>825</v>
      </c>
      <c r="H14391" t="s">
        <v>1136</v>
      </c>
      <c r="I14391">
        <v>320</v>
      </c>
      <c r="J14391" t="s">
        <v>1137</v>
      </c>
      <c r="K14391" t="s">
        <v>1181</v>
      </c>
      <c r="L14391" t="s">
        <v>244</v>
      </c>
      <c r="M14391">
        <v>1157761</v>
      </c>
      <c r="N14391">
        <v>290269</v>
      </c>
      <c r="O14391">
        <v>0</v>
      </c>
      <c r="P14391">
        <v>1453</v>
      </c>
      <c r="Q14391">
        <v>1449483</v>
      </c>
      <c r="R14391">
        <v>0</v>
      </c>
      <c r="S14391">
        <v>1449483</v>
      </c>
      <c r="T14391">
        <v>0</v>
      </c>
      <c r="U14391">
        <v>0</v>
      </c>
      <c r="V14391">
        <v>1449483</v>
      </c>
    </row>
    <row r="14392" spans="1:22" x14ac:dyDescent="0.3">
      <c r="A14392">
        <v>202324</v>
      </c>
      <c r="B14392" t="s">
        <v>820</v>
      </c>
      <c r="C14392" t="s">
        <v>821</v>
      </c>
      <c r="D14392" t="s">
        <v>822</v>
      </c>
      <c r="E14392" t="s">
        <v>823</v>
      </c>
      <c r="F14392" t="s">
        <v>862</v>
      </c>
      <c r="G14392" t="s">
        <v>863</v>
      </c>
      <c r="H14392" t="s">
        <v>864</v>
      </c>
      <c r="I14392">
        <v>330</v>
      </c>
      <c r="J14392" t="s">
        <v>865</v>
      </c>
      <c r="K14392" t="s">
        <v>1181</v>
      </c>
      <c r="L14392" t="s">
        <v>244</v>
      </c>
      <c r="M14392">
        <v>0</v>
      </c>
      <c r="N14392">
        <v>0</v>
      </c>
      <c r="O14392">
        <v>2008880</v>
      </c>
      <c r="P14392">
        <v>0</v>
      </c>
      <c r="Q14392">
        <v>2008880</v>
      </c>
      <c r="R14392">
        <v>0</v>
      </c>
      <c r="S14392">
        <v>2008880</v>
      </c>
      <c r="T14392">
        <v>0</v>
      </c>
      <c r="U14392">
        <v>0</v>
      </c>
      <c r="V14392">
        <v>2008880</v>
      </c>
    </row>
    <row r="14393" spans="1:22" x14ac:dyDescent="0.3">
      <c r="A14393">
        <v>202324</v>
      </c>
      <c r="B14393" t="s">
        <v>820</v>
      </c>
      <c r="C14393" t="s">
        <v>821</v>
      </c>
      <c r="D14393" t="s">
        <v>822</v>
      </c>
      <c r="E14393" t="s">
        <v>823</v>
      </c>
      <c r="F14393" t="s">
        <v>862</v>
      </c>
      <c r="G14393" t="s">
        <v>863</v>
      </c>
      <c r="H14393" t="s">
        <v>916</v>
      </c>
      <c r="I14393">
        <v>331</v>
      </c>
      <c r="J14393" t="s">
        <v>917</v>
      </c>
      <c r="K14393" t="s">
        <v>1181</v>
      </c>
      <c r="L14393" t="s">
        <v>244</v>
      </c>
      <c r="M14393">
        <v>1073226</v>
      </c>
      <c r="N14393">
        <v>1031148</v>
      </c>
      <c r="O14393">
        <v>0</v>
      </c>
      <c r="P14393">
        <v>0</v>
      </c>
      <c r="Q14393">
        <v>2104374</v>
      </c>
      <c r="R14393">
        <v>0</v>
      </c>
      <c r="S14393">
        <v>2104374</v>
      </c>
      <c r="T14393">
        <v>0</v>
      </c>
      <c r="U14393">
        <v>0</v>
      </c>
      <c r="V14393">
        <v>2104374</v>
      </c>
    </row>
    <row r="14394" spans="1:22" x14ac:dyDescent="0.3">
      <c r="A14394">
        <v>202324</v>
      </c>
      <c r="B14394" t="s">
        <v>820</v>
      </c>
      <c r="C14394" t="s">
        <v>821</v>
      </c>
      <c r="D14394" t="s">
        <v>822</v>
      </c>
      <c r="E14394" t="s">
        <v>823</v>
      </c>
      <c r="F14394" t="s">
        <v>862</v>
      </c>
      <c r="G14394" t="s">
        <v>863</v>
      </c>
      <c r="H14394" t="s">
        <v>938</v>
      </c>
      <c r="I14394">
        <v>332</v>
      </c>
      <c r="J14394" t="s">
        <v>939</v>
      </c>
      <c r="K14394" t="s">
        <v>1181</v>
      </c>
      <c r="L14394" t="s">
        <v>244</v>
      </c>
      <c r="M14394">
        <v>132880</v>
      </c>
      <c r="N14394">
        <v>0</v>
      </c>
      <c r="O14394">
        <v>0</v>
      </c>
      <c r="P14394">
        <v>0</v>
      </c>
      <c r="Q14394">
        <v>132880</v>
      </c>
      <c r="R14394">
        <v>43269</v>
      </c>
      <c r="S14394">
        <v>89611</v>
      </c>
      <c r="T14394">
        <v>0</v>
      </c>
      <c r="U14394">
        <v>0</v>
      </c>
      <c r="V14394">
        <v>89611</v>
      </c>
    </row>
    <row r="14395" spans="1:22" x14ac:dyDescent="0.3">
      <c r="A14395">
        <v>202324</v>
      </c>
      <c r="B14395" t="s">
        <v>820</v>
      </c>
      <c r="C14395" t="s">
        <v>821</v>
      </c>
      <c r="D14395" t="s">
        <v>822</v>
      </c>
      <c r="E14395" t="s">
        <v>823</v>
      </c>
      <c r="F14395" t="s">
        <v>862</v>
      </c>
      <c r="G14395" t="s">
        <v>863</v>
      </c>
      <c r="H14395" t="s">
        <v>1076</v>
      </c>
      <c r="I14395">
        <v>333</v>
      </c>
      <c r="J14395" t="s">
        <v>1077</v>
      </c>
      <c r="K14395" t="s">
        <v>1181</v>
      </c>
      <c r="L14395" t="s">
        <v>244</v>
      </c>
      <c r="M14395">
        <v>381450</v>
      </c>
      <c r="N14395">
        <v>0</v>
      </c>
      <c r="O14395">
        <v>0</v>
      </c>
      <c r="P14395">
        <v>0</v>
      </c>
      <c r="Q14395">
        <v>381450</v>
      </c>
      <c r="R14395">
        <v>170888</v>
      </c>
      <c r="S14395">
        <v>210562</v>
      </c>
      <c r="T14395">
        <v>0</v>
      </c>
      <c r="U14395">
        <v>0</v>
      </c>
      <c r="V14395">
        <v>210562</v>
      </c>
    </row>
    <row r="14396" spans="1:22" x14ac:dyDescent="0.3">
      <c r="A14396">
        <v>202324</v>
      </c>
      <c r="B14396" t="s">
        <v>820</v>
      </c>
      <c r="C14396" t="s">
        <v>821</v>
      </c>
      <c r="D14396" t="s">
        <v>822</v>
      </c>
      <c r="E14396" t="s">
        <v>823</v>
      </c>
      <c r="F14396" t="s">
        <v>862</v>
      </c>
      <c r="G14396" t="s">
        <v>863</v>
      </c>
      <c r="H14396" t="s">
        <v>1086</v>
      </c>
      <c r="I14396">
        <v>334</v>
      </c>
      <c r="J14396" t="s">
        <v>1087</v>
      </c>
      <c r="K14396" t="s">
        <v>1181</v>
      </c>
      <c r="L14396" t="s">
        <v>244</v>
      </c>
      <c r="M14396">
        <v>149620</v>
      </c>
      <c r="N14396">
        <v>272731</v>
      </c>
      <c r="O14396">
        <v>0</v>
      </c>
      <c r="P14396">
        <v>0</v>
      </c>
      <c r="Q14396">
        <v>422351</v>
      </c>
      <c r="R14396">
        <v>0</v>
      </c>
      <c r="S14396">
        <v>422351</v>
      </c>
      <c r="T14396">
        <v>0</v>
      </c>
      <c r="U14396">
        <v>0</v>
      </c>
      <c r="V14396">
        <v>422351</v>
      </c>
    </row>
    <row r="14397" spans="1:22" x14ac:dyDescent="0.3">
      <c r="A14397">
        <v>202324</v>
      </c>
      <c r="B14397" t="s">
        <v>820</v>
      </c>
      <c r="C14397" t="s">
        <v>821</v>
      </c>
      <c r="D14397" t="s">
        <v>822</v>
      </c>
      <c r="E14397" t="s">
        <v>823</v>
      </c>
      <c r="F14397" t="s">
        <v>862</v>
      </c>
      <c r="G14397" t="s">
        <v>863</v>
      </c>
      <c r="H14397" t="s">
        <v>1134</v>
      </c>
      <c r="I14397">
        <v>335</v>
      </c>
      <c r="J14397" t="s">
        <v>1135</v>
      </c>
      <c r="K14397" t="s">
        <v>1181</v>
      </c>
      <c r="L14397" t="s">
        <v>244</v>
      </c>
      <c r="M14397">
        <v>592408</v>
      </c>
      <c r="N14397">
        <v>821556</v>
      </c>
      <c r="O14397">
        <v>0</v>
      </c>
      <c r="P14397">
        <v>0</v>
      </c>
      <c r="Q14397">
        <v>1413965</v>
      </c>
      <c r="R14397">
        <v>136997</v>
      </c>
      <c r="S14397">
        <v>1276967</v>
      </c>
      <c r="T14397">
        <v>0</v>
      </c>
      <c r="U14397">
        <v>0</v>
      </c>
      <c r="V14397">
        <v>1276967</v>
      </c>
    </row>
    <row r="14398" spans="1:22" x14ac:dyDescent="0.3">
      <c r="A14398">
        <v>202324</v>
      </c>
      <c r="B14398" t="s">
        <v>820</v>
      </c>
      <c r="C14398" t="s">
        <v>821</v>
      </c>
      <c r="D14398" t="s">
        <v>822</v>
      </c>
      <c r="E14398" t="s">
        <v>823</v>
      </c>
      <c r="F14398" t="s">
        <v>862</v>
      </c>
      <c r="G14398" t="s">
        <v>863</v>
      </c>
      <c r="H14398" t="s">
        <v>1164</v>
      </c>
      <c r="I14398">
        <v>336</v>
      </c>
      <c r="J14398" t="s">
        <v>1165</v>
      </c>
      <c r="K14398" t="s">
        <v>1181</v>
      </c>
      <c r="L14398" t="s">
        <v>244</v>
      </c>
      <c r="M14398">
        <v>33154</v>
      </c>
      <c r="N14398">
        <v>856085</v>
      </c>
      <c r="O14398">
        <v>0</v>
      </c>
      <c r="P14398">
        <v>0</v>
      </c>
      <c r="Q14398">
        <v>889239</v>
      </c>
      <c r="R14398">
        <v>101175</v>
      </c>
      <c r="S14398">
        <v>788064</v>
      </c>
      <c r="T14398">
        <v>0</v>
      </c>
      <c r="U14398">
        <v>0</v>
      </c>
      <c r="V14398">
        <v>788064</v>
      </c>
    </row>
    <row r="14399" spans="1:22" x14ac:dyDescent="0.3">
      <c r="A14399">
        <v>202324</v>
      </c>
      <c r="B14399" t="s">
        <v>820</v>
      </c>
      <c r="C14399" t="s">
        <v>821</v>
      </c>
      <c r="D14399" t="s">
        <v>822</v>
      </c>
      <c r="E14399" t="s">
        <v>823</v>
      </c>
      <c r="F14399" t="s">
        <v>866</v>
      </c>
      <c r="G14399" t="s">
        <v>867</v>
      </c>
      <c r="H14399" t="s">
        <v>996</v>
      </c>
      <c r="I14399">
        <v>340</v>
      </c>
      <c r="J14399" t="s">
        <v>997</v>
      </c>
      <c r="K14399" t="s">
        <v>1181</v>
      </c>
      <c r="L14399" t="s">
        <v>244</v>
      </c>
      <c r="M14399">
        <v>1115194</v>
      </c>
      <c r="N14399">
        <v>833402</v>
      </c>
      <c r="O14399">
        <v>0</v>
      </c>
      <c r="P14399">
        <v>0</v>
      </c>
      <c r="Q14399">
        <v>1948596</v>
      </c>
      <c r="R14399">
        <v>39463</v>
      </c>
      <c r="S14399">
        <v>1909133</v>
      </c>
      <c r="T14399">
        <v>0</v>
      </c>
      <c r="U14399">
        <v>0</v>
      </c>
      <c r="V14399">
        <v>1909133</v>
      </c>
    </row>
    <row r="14400" spans="1:22" x14ac:dyDescent="0.3">
      <c r="A14400">
        <v>202324</v>
      </c>
      <c r="B14400" t="s">
        <v>820</v>
      </c>
      <c r="C14400" t="s">
        <v>821</v>
      </c>
      <c r="D14400" t="s">
        <v>822</v>
      </c>
      <c r="E14400" t="s">
        <v>823</v>
      </c>
      <c r="F14400" t="s">
        <v>866</v>
      </c>
      <c r="G14400" t="s">
        <v>867</v>
      </c>
      <c r="H14400" t="s">
        <v>1012</v>
      </c>
      <c r="I14400">
        <v>341</v>
      </c>
      <c r="J14400" t="s">
        <v>1013</v>
      </c>
      <c r="K14400" t="s">
        <v>1181</v>
      </c>
      <c r="L14400" t="s">
        <v>244</v>
      </c>
      <c r="M14400">
        <v>2123485</v>
      </c>
      <c r="N14400">
        <v>2527347</v>
      </c>
      <c r="O14400">
        <v>25336</v>
      </c>
      <c r="P14400">
        <v>32824</v>
      </c>
      <c r="Q14400">
        <v>4708991</v>
      </c>
      <c r="R14400">
        <v>851146</v>
      </c>
      <c r="S14400">
        <v>3857846</v>
      </c>
      <c r="T14400">
        <v>0</v>
      </c>
      <c r="U14400">
        <v>0</v>
      </c>
      <c r="V14400">
        <v>3857846</v>
      </c>
    </row>
    <row r="14401" spans="1:22" x14ac:dyDescent="0.3">
      <c r="A14401">
        <v>202324</v>
      </c>
      <c r="B14401" t="s">
        <v>820</v>
      </c>
      <c r="C14401" t="s">
        <v>821</v>
      </c>
      <c r="D14401" t="s">
        <v>822</v>
      </c>
      <c r="E14401" t="s">
        <v>823</v>
      </c>
      <c r="F14401" t="s">
        <v>866</v>
      </c>
      <c r="G14401" t="s">
        <v>867</v>
      </c>
      <c r="H14401" t="s">
        <v>1100</v>
      </c>
      <c r="I14401">
        <v>342</v>
      </c>
      <c r="J14401" t="s">
        <v>1101</v>
      </c>
      <c r="K14401" t="s">
        <v>1181</v>
      </c>
      <c r="L14401" t="s">
        <v>244</v>
      </c>
      <c r="M14401">
        <v>1066389</v>
      </c>
      <c r="N14401">
        <v>0</v>
      </c>
      <c r="O14401">
        <v>0</v>
      </c>
      <c r="P14401">
        <v>0</v>
      </c>
      <c r="Q14401">
        <v>1066389</v>
      </c>
      <c r="R14401">
        <v>0</v>
      </c>
      <c r="S14401">
        <v>1066389</v>
      </c>
      <c r="T14401">
        <v>200000</v>
      </c>
      <c r="U14401">
        <v>0</v>
      </c>
      <c r="V14401">
        <v>866389</v>
      </c>
    </row>
    <row r="14402" spans="1:22" x14ac:dyDescent="0.3">
      <c r="A14402">
        <v>202324</v>
      </c>
      <c r="B14402" t="s">
        <v>820</v>
      </c>
      <c r="C14402" t="s">
        <v>821</v>
      </c>
      <c r="D14402" t="s">
        <v>822</v>
      </c>
      <c r="E14402" t="s">
        <v>823</v>
      </c>
      <c r="F14402" t="s">
        <v>866</v>
      </c>
      <c r="G14402" t="s">
        <v>867</v>
      </c>
      <c r="H14402" t="s">
        <v>1078</v>
      </c>
      <c r="I14402">
        <v>343</v>
      </c>
      <c r="J14402" t="s">
        <v>1079</v>
      </c>
      <c r="K14402" t="s">
        <v>1181</v>
      </c>
      <c r="L14402" t="s">
        <v>244</v>
      </c>
      <c r="M14402">
        <v>1633246</v>
      </c>
      <c r="N14402">
        <v>0</v>
      </c>
      <c r="O14402">
        <v>0</v>
      </c>
      <c r="P14402">
        <v>0</v>
      </c>
      <c r="Q14402">
        <v>1633246</v>
      </c>
      <c r="R14402">
        <v>203467</v>
      </c>
      <c r="S14402">
        <v>1429779</v>
      </c>
      <c r="T14402">
        <v>0</v>
      </c>
      <c r="U14402">
        <v>0</v>
      </c>
      <c r="V14402">
        <v>1429779</v>
      </c>
    </row>
    <row r="14403" spans="1:22" x14ac:dyDescent="0.3">
      <c r="A14403">
        <v>202324</v>
      </c>
      <c r="B14403" t="s">
        <v>820</v>
      </c>
      <c r="C14403" t="s">
        <v>821</v>
      </c>
      <c r="D14403" t="s">
        <v>822</v>
      </c>
      <c r="E14403" t="s">
        <v>823</v>
      </c>
      <c r="F14403" t="s">
        <v>866</v>
      </c>
      <c r="G14403" t="s">
        <v>867</v>
      </c>
      <c r="H14403" t="s">
        <v>1160</v>
      </c>
      <c r="I14403">
        <v>344</v>
      </c>
      <c r="J14403" t="s">
        <v>1161</v>
      </c>
      <c r="K14403" t="s">
        <v>1181</v>
      </c>
      <c r="L14403" t="s">
        <v>244</v>
      </c>
      <c r="M14403">
        <v>2312749</v>
      </c>
      <c r="N14403">
        <v>148615</v>
      </c>
      <c r="O14403">
        <v>0</v>
      </c>
      <c r="P14403">
        <v>0</v>
      </c>
      <c r="Q14403">
        <v>2461364</v>
      </c>
      <c r="R14403">
        <v>279332</v>
      </c>
      <c r="S14403">
        <v>2182032</v>
      </c>
      <c r="T14403">
        <v>0</v>
      </c>
      <c r="U14403">
        <v>0</v>
      </c>
      <c r="V14403">
        <v>2182032</v>
      </c>
    </row>
    <row r="14404" spans="1:22" x14ac:dyDescent="0.3">
      <c r="A14404">
        <v>202324</v>
      </c>
      <c r="B14404" t="s">
        <v>820</v>
      </c>
      <c r="C14404" t="s">
        <v>821</v>
      </c>
      <c r="D14404" t="s">
        <v>822</v>
      </c>
      <c r="E14404" t="s">
        <v>823</v>
      </c>
      <c r="F14404" t="s">
        <v>866</v>
      </c>
      <c r="G14404" t="s">
        <v>867</v>
      </c>
      <c r="H14404" t="s">
        <v>872</v>
      </c>
      <c r="I14404">
        <v>350</v>
      </c>
      <c r="J14404" t="s">
        <v>873</v>
      </c>
      <c r="K14404" t="s">
        <v>1181</v>
      </c>
      <c r="L14404" t="s">
        <v>244</v>
      </c>
      <c r="M14404">
        <v>807578</v>
      </c>
      <c r="N14404">
        <v>0</v>
      </c>
      <c r="O14404">
        <v>0</v>
      </c>
      <c r="P14404">
        <v>45225</v>
      </c>
      <c r="Q14404">
        <v>852803</v>
      </c>
      <c r="R14404">
        <v>34249</v>
      </c>
      <c r="S14404">
        <v>818554</v>
      </c>
      <c r="T14404">
        <v>0</v>
      </c>
      <c r="U14404">
        <v>0</v>
      </c>
      <c r="V14404">
        <v>818554</v>
      </c>
    </row>
    <row r="14405" spans="1:22" x14ac:dyDescent="0.3">
      <c r="A14405">
        <v>202324</v>
      </c>
      <c r="B14405" t="s">
        <v>820</v>
      </c>
      <c r="C14405" t="s">
        <v>821</v>
      </c>
      <c r="D14405" t="s">
        <v>822</v>
      </c>
      <c r="E14405" t="s">
        <v>823</v>
      </c>
      <c r="F14405" t="s">
        <v>866</v>
      </c>
      <c r="G14405" t="s">
        <v>867</v>
      </c>
      <c r="H14405" t="s">
        <v>892</v>
      </c>
      <c r="I14405">
        <v>351</v>
      </c>
      <c r="J14405" t="s">
        <v>893</v>
      </c>
      <c r="K14405" t="s">
        <v>1181</v>
      </c>
      <c r="L14405" t="s">
        <v>244</v>
      </c>
      <c r="M14405">
        <v>2607084</v>
      </c>
      <c r="N14405">
        <v>269422</v>
      </c>
      <c r="O14405">
        <v>0</v>
      </c>
      <c r="P14405">
        <v>0</v>
      </c>
      <c r="Q14405">
        <v>2876506</v>
      </c>
      <c r="R14405">
        <v>0</v>
      </c>
      <c r="S14405">
        <v>2876506</v>
      </c>
      <c r="T14405">
        <v>0</v>
      </c>
      <c r="U14405">
        <v>0</v>
      </c>
      <c r="V14405">
        <v>2876506</v>
      </c>
    </row>
    <row r="14406" spans="1:22" x14ac:dyDescent="0.3">
      <c r="A14406">
        <v>202324</v>
      </c>
      <c r="B14406" t="s">
        <v>820</v>
      </c>
      <c r="C14406" t="s">
        <v>821</v>
      </c>
      <c r="D14406" t="s">
        <v>822</v>
      </c>
      <c r="E14406" t="s">
        <v>823</v>
      </c>
      <c r="F14406" t="s">
        <v>866</v>
      </c>
      <c r="G14406" t="s">
        <v>867</v>
      </c>
      <c r="H14406" t="s">
        <v>1016</v>
      </c>
      <c r="I14406">
        <v>352</v>
      </c>
      <c r="J14406" t="s">
        <v>1017</v>
      </c>
      <c r="K14406" t="s">
        <v>1181</v>
      </c>
      <c r="L14406" t="s">
        <v>244</v>
      </c>
      <c r="M14406">
        <v>368943</v>
      </c>
      <c r="N14406">
        <v>31412</v>
      </c>
      <c r="O14406">
        <v>0</v>
      </c>
      <c r="P14406">
        <v>0</v>
      </c>
      <c r="Q14406">
        <v>400355</v>
      </c>
      <c r="R14406">
        <v>48297</v>
      </c>
      <c r="S14406">
        <v>352058</v>
      </c>
      <c r="T14406">
        <v>0</v>
      </c>
      <c r="U14406">
        <v>0</v>
      </c>
      <c r="V14406">
        <v>352058</v>
      </c>
    </row>
    <row r="14407" spans="1:22" x14ac:dyDescent="0.3">
      <c r="A14407">
        <v>202324</v>
      </c>
      <c r="B14407" t="s">
        <v>820</v>
      </c>
      <c r="C14407" t="s">
        <v>821</v>
      </c>
      <c r="D14407" t="s">
        <v>822</v>
      </c>
      <c r="E14407" t="s">
        <v>823</v>
      </c>
      <c r="F14407" t="s">
        <v>866</v>
      </c>
      <c r="G14407" t="s">
        <v>867</v>
      </c>
      <c r="H14407" t="s">
        <v>1050</v>
      </c>
      <c r="I14407">
        <v>353</v>
      </c>
      <c r="J14407" t="s">
        <v>1051</v>
      </c>
      <c r="K14407" t="s">
        <v>1181</v>
      </c>
      <c r="L14407" t="s">
        <v>244</v>
      </c>
      <c r="M14407">
        <v>1346945</v>
      </c>
      <c r="N14407">
        <v>896986</v>
      </c>
      <c r="O14407">
        <v>0</v>
      </c>
      <c r="P14407">
        <v>0</v>
      </c>
      <c r="Q14407">
        <v>2243931</v>
      </c>
      <c r="R14407">
        <v>304181</v>
      </c>
      <c r="S14407">
        <v>1939750</v>
      </c>
      <c r="T14407">
        <v>0</v>
      </c>
      <c r="U14407">
        <v>0</v>
      </c>
      <c r="V14407">
        <v>1939750</v>
      </c>
    </row>
    <row r="14408" spans="1:22" x14ac:dyDescent="0.3">
      <c r="A14408">
        <v>202324</v>
      </c>
      <c r="B14408" t="s">
        <v>820</v>
      </c>
      <c r="C14408" t="s">
        <v>821</v>
      </c>
      <c r="D14408" t="s">
        <v>822</v>
      </c>
      <c r="E14408" t="s">
        <v>823</v>
      </c>
      <c r="F14408" t="s">
        <v>866</v>
      </c>
      <c r="G14408" t="s">
        <v>867</v>
      </c>
      <c r="H14408" t="s">
        <v>1068</v>
      </c>
      <c r="I14408">
        <v>354</v>
      </c>
      <c r="J14408" t="s">
        <v>1069</v>
      </c>
      <c r="K14408" t="s">
        <v>1181</v>
      </c>
      <c r="L14408" t="s">
        <v>244</v>
      </c>
      <c r="M14408">
        <v>305191</v>
      </c>
      <c r="N14408">
        <v>1527699</v>
      </c>
      <c r="O14408">
        <v>0</v>
      </c>
      <c r="P14408">
        <v>163238</v>
      </c>
      <c r="Q14408">
        <v>1996128</v>
      </c>
      <c r="R14408">
        <v>236538</v>
      </c>
      <c r="S14408">
        <v>1759590</v>
      </c>
      <c r="T14408">
        <v>0</v>
      </c>
      <c r="U14408">
        <v>0</v>
      </c>
      <c r="V14408">
        <v>1759590</v>
      </c>
    </row>
    <row r="14409" spans="1:22" x14ac:dyDescent="0.3">
      <c r="A14409">
        <v>202324</v>
      </c>
      <c r="B14409" t="s">
        <v>820</v>
      </c>
      <c r="C14409" t="s">
        <v>821</v>
      </c>
      <c r="D14409" t="s">
        <v>822</v>
      </c>
      <c r="E14409" t="s">
        <v>823</v>
      </c>
      <c r="F14409" t="s">
        <v>866</v>
      </c>
      <c r="G14409" t="s">
        <v>867</v>
      </c>
      <c r="H14409" t="s">
        <v>1074</v>
      </c>
      <c r="I14409">
        <v>355</v>
      </c>
      <c r="J14409" t="s">
        <v>1075</v>
      </c>
      <c r="K14409" t="s">
        <v>1181</v>
      </c>
      <c r="L14409" t="s">
        <v>244</v>
      </c>
      <c r="M14409">
        <v>36560</v>
      </c>
      <c r="N14409">
        <v>1449203</v>
      </c>
      <c r="O14409">
        <v>4231</v>
      </c>
      <c r="P14409">
        <v>18444</v>
      </c>
      <c r="Q14409">
        <v>1508438</v>
      </c>
      <c r="R14409">
        <v>59476</v>
      </c>
      <c r="S14409">
        <v>1448962</v>
      </c>
      <c r="T14409">
        <v>0</v>
      </c>
      <c r="U14409">
        <v>0</v>
      </c>
      <c r="V14409">
        <v>1448962</v>
      </c>
    </row>
    <row r="14410" spans="1:22" x14ac:dyDescent="0.3">
      <c r="A14410">
        <v>202324</v>
      </c>
      <c r="B14410" t="s">
        <v>820</v>
      </c>
      <c r="C14410" t="s">
        <v>821</v>
      </c>
      <c r="D14410" t="s">
        <v>822</v>
      </c>
      <c r="E14410" t="s">
        <v>823</v>
      </c>
      <c r="F14410" t="s">
        <v>866</v>
      </c>
      <c r="G14410" t="s">
        <v>867</v>
      </c>
      <c r="H14410" t="s">
        <v>1104</v>
      </c>
      <c r="I14410">
        <v>356</v>
      </c>
      <c r="J14410" t="s">
        <v>1105</v>
      </c>
      <c r="K14410" t="s">
        <v>1181</v>
      </c>
      <c r="L14410" t="s">
        <v>244</v>
      </c>
      <c r="M14410">
        <v>350599</v>
      </c>
      <c r="N14410">
        <v>2247668</v>
      </c>
      <c r="O14410">
        <v>0</v>
      </c>
      <c r="P14410">
        <v>0</v>
      </c>
      <c r="Q14410">
        <v>2598267</v>
      </c>
      <c r="R14410">
        <v>14286</v>
      </c>
      <c r="S14410">
        <v>2583981</v>
      </c>
      <c r="T14410">
        <v>0</v>
      </c>
      <c r="U14410">
        <v>0</v>
      </c>
      <c r="V14410">
        <v>2583981</v>
      </c>
    </row>
    <row r="14411" spans="1:22" x14ac:dyDescent="0.3">
      <c r="A14411">
        <v>202324</v>
      </c>
      <c r="B14411" t="s">
        <v>820</v>
      </c>
      <c r="C14411" t="s">
        <v>821</v>
      </c>
      <c r="D14411" t="s">
        <v>822</v>
      </c>
      <c r="E14411" t="s">
        <v>823</v>
      </c>
      <c r="F14411" t="s">
        <v>866</v>
      </c>
      <c r="G14411" t="s">
        <v>867</v>
      </c>
      <c r="H14411" t="s">
        <v>1120</v>
      </c>
      <c r="I14411">
        <v>357</v>
      </c>
      <c r="J14411" t="s">
        <v>1121</v>
      </c>
      <c r="K14411" t="s">
        <v>1181</v>
      </c>
      <c r="L14411" t="s">
        <v>244</v>
      </c>
      <c r="M14411">
        <v>721458</v>
      </c>
      <c r="N14411">
        <v>293607</v>
      </c>
      <c r="O14411">
        <v>0</v>
      </c>
      <c r="P14411">
        <v>0</v>
      </c>
      <c r="Q14411">
        <v>1015065</v>
      </c>
      <c r="R14411">
        <v>52510</v>
      </c>
      <c r="S14411">
        <v>962555</v>
      </c>
      <c r="T14411">
        <v>0</v>
      </c>
      <c r="U14411">
        <v>0</v>
      </c>
      <c r="V14411">
        <v>962555</v>
      </c>
    </row>
    <row r="14412" spans="1:22" x14ac:dyDescent="0.3">
      <c r="A14412">
        <v>202324</v>
      </c>
      <c r="B14412" t="s">
        <v>820</v>
      </c>
      <c r="C14412" t="s">
        <v>821</v>
      </c>
      <c r="D14412" t="s">
        <v>822</v>
      </c>
      <c r="E14412" t="s">
        <v>823</v>
      </c>
      <c r="F14412" t="s">
        <v>866</v>
      </c>
      <c r="G14412" t="s">
        <v>867</v>
      </c>
      <c r="H14412" t="s">
        <v>1130</v>
      </c>
      <c r="I14412">
        <v>358</v>
      </c>
      <c r="J14412" t="s">
        <v>1131</v>
      </c>
      <c r="K14412" t="s">
        <v>1181</v>
      </c>
      <c r="L14412" t="s">
        <v>244</v>
      </c>
      <c r="M14412">
        <v>57556</v>
      </c>
      <c r="N14412">
        <v>1253681</v>
      </c>
      <c r="O14412">
        <v>0</v>
      </c>
      <c r="P14412">
        <v>0</v>
      </c>
      <c r="Q14412">
        <v>1311237</v>
      </c>
      <c r="R14412">
        <v>0</v>
      </c>
      <c r="S14412">
        <v>1311237</v>
      </c>
      <c r="T14412">
        <v>0</v>
      </c>
      <c r="U14412">
        <v>0</v>
      </c>
      <c r="V14412">
        <v>1311237</v>
      </c>
    </row>
    <row r="14413" spans="1:22" x14ac:dyDescent="0.3">
      <c r="A14413">
        <v>202324</v>
      </c>
      <c r="B14413" t="s">
        <v>820</v>
      </c>
      <c r="C14413" t="s">
        <v>821</v>
      </c>
      <c r="D14413" t="s">
        <v>822</v>
      </c>
      <c r="E14413" t="s">
        <v>823</v>
      </c>
      <c r="F14413" t="s">
        <v>866</v>
      </c>
      <c r="G14413" t="s">
        <v>867</v>
      </c>
      <c r="H14413" t="s">
        <v>1154</v>
      </c>
      <c r="I14413">
        <v>359</v>
      </c>
      <c r="J14413" t="s">
        <v>1155</v>
      </c>
      <c r="K14413" t="s">
        <v>1181</v>
      </c>
      <c r="L14413" t="s">
        <v>244</v>
      </c>
      <c r="M14413">
        <v>262999</v>
      </c>
      <c r="N14413">
        <v>52522</v>
      </c>
      <c r="O14413">
        <v>0</v>
      </c>
      <c r="P14413">
        <v>0</v>
      </c>
      <c r="Q14413">
        <v>315521</v>
      </c>
      <c r="R14413">
        <v>15543</v>
      </c>
      <c r="S14413">
        <v>299978</v>
      </c>
      <c r="T14413">
        <v>0</v>
      </c>
      <c r="U14413">
        <v>0</v>
      </c>
      <c r="V14413">
        <v>299978</v>
      </c>
    </row>
    <row r="14414" spans="1:22" x14ac:dyDescent="0.3">
      <c r="A14414">
        <v>202324</v>
      </c>
      <c r="B14414" t="s">
        <v>820</v>
      </c>
      <c r="C14414" t="s">
        <v>821</v>
      </c>
      <c r="D14414" t="s">
        <v>822</v>
      </c>
      <c r="E14414" t="s">
        <v>823</v>
      </c>
      <c r="F14414" t="s">
        <v>848</v>
      </c>
      <c r="G14414" t="s">
        <v>849</v>
      </c>
      <c r="H14414" t="s">
        <v>850</v>
      </c>
      <c r="I14414">
        <v>370</v>
      </c>
      <c r="J14414" t="s">
        <v>851</v>
      </c>
      <c r="K14414" t="s">
        <v>1181</v>
      </c>
      <c r="L14414" t="s">
        <v>244</v>
      </c>
      <c r="M14414">
        <v>2255923</v>
      </c>
      <c r="N14414">
        <v>0</v>
      </c>
      <c r="O14414">
        <v>0</v>
      </c>
      <c r="P14414">
        <v>83678</v>
      </c>
      <c r="Q14414">
        <v>2339601</v>
      </c>
      <c r="R14414">
        <v>436344</v>
      </c>
      <c r="S14414">
        <v>1903257</v>
      </c>
      <c r="T14414">
        <v>0</v>
      </c>
      <c r="U14414">
        <v>0</v>
      </c>
      <c r="V14414">
        <v>1903257</v>
      </c>
    </row>
    <row r="14415" spans="1:22" x14ac:dyDescent="0.3">
      <c r="A14415">
        <v>202324</v>
      </c>
      <c r="B14415" t="s">
        <v>820</v>
      </c>
      <c r="C14415" t="s">
        <v>821</v>
      </c>
      <c r="D14415" t="s">
        <v>822</v>
      </c>
      <c r="E14415" t="s">
        <v>823</v>
      </c>
      <c r="F14415" t="s">
        <v>848</v>
      </c>
      <c r="G14415" t="s">
        <v>849</v>
      </c>
      <c r="H14415" t="s">
        <v>934</v>
      </c>
      <c r="I14415">
        <v>371</v>
      </c>
      <c r="J14415" t="s">
        <v>935</v>
      </c>
      <c r="K14415" t="s">
        <v>1181</v>
      </c>
      <c r="L14415" t="s">
        <v>244</v>
      </c>
      <c r="M14415">
        <v>1900428</v>
      </c>
      <c r="N14415">
        <v>0</v>
      </c>
      <c r="O14415">
        <v>0</v>
      </c>
      <c r="P14415">
        <v>0</v>
      </c>
      <c r="Q14415">
        <v>1900428</v>
      </c>
      <c r="R14415">
        <v>209103</v>
      </c>
      <c r="S14415">
        <v>1691325</v>
      </c>
      <c r="T14415">
        <v>608532</v>
      </c>
      <c r="U14415">
        <v>0</v>
      </c>
      <c r="V14415">
        <v>1082793</v>
      </c>
    </row>
    <row r="14416" spans="1:22" x14ac:dyDescent="0.3">
      <c r="A14416">
        <v>202324</v>
      </c>
      <c r="B14416" t="s">
        <v>820</v>
      </c>
      <c r="C14416" t="s">
        <v>821</v>
      </c>
      <c r="D14416" t="s">
        <v>822</v>
      </c>
      <c r="E14416" t="s">
        <v>823</v>
      </c>
      <c r="F14416" t="s">
        <v>848</v>
      </c>
      <c r="G14416" t="s">
        <v>849</v>
      </c>
      <c r="H14416" t="s">
        <v>1070</v>
      </c>
      <c r="I14416">
        <v>372</v>
      </c>
      <c r="J14416" t="s">
        <v>1071</v>
      </c>
      <c r="K14416" t="s">
        <v>1181</v>
      </c>
      <c r="L14416" t="s">
        <v>244</v>
      </c>
      <c r="M14416">
        <v>1799262</v>
      </c>
      <c r="N14416">
        <v>177972</v>
      </c>
      <c r="O14416">
        <v>0</v>
      </c>
      <c r="P14416">
        <v>0</v>
      </c>
      <c r="Q14416">
        <v>1977234</v>
      </c>
      <c r="R14416">
        <v>147941</v>
      </c>
      <c r="S14416">
        <v>1829293</v>
      </c>
      <c r="T14416">
        <v>64880</v>
      </c>
      <c r="U14416">
        <v>0</v>
      </c>
      <c r="V14416">
        <v>1764413</v>
      </c>
    </row>
    <row r="14417" spans="1:22" x14ac:dyDescent="0.3">
      <c r="A14417">
        <v>202324</v>
      </c>
      <c r="B14417" t="s">
        <v>820</v>
      </c>
      <c r="C14417" t="s">
        <v>821</v>
      </c>
      <c r="D14417" t="s">
        <v>822</v>
      </c>
      <c r="E14417" t="s">
        <v>823</v>
      </c>
      <c r="F14417" t="s">
        <v>848</v>
      </c>
      <c r="G14417" t="s">
        <v>849</v>
      </c>
      <c r="H14417" t="s">
        <v>1080</v>
      </c>
      <c r="I14417">
        <v>373</v>
      </c>
      <c r="J14417" t="s">
        <v>1081</v>
      </c>
      <c r="K14417" t="s">
        <v>1181</v>
      </c>
      <c r="L14417" t="s">
        <v>244</v>
      </c>
      <c r="M14417">
        <v>2858102</v>
      </c>
      <c r="N14417">
        <v>977820</v>
      </c>
      <c r="O14417">
        <v>0</v>
      </c>
      <c r="P14417">
        <v>0</v>
      </c>
      <c r="Q14417">
        <v>3835922</v>
      </c>
      <c r="R14417">
        <v>2318</v>
      </c>
      <c r="S14417">
        <v>3833604</v>
      </c>
      <c r="T14417">
        <v>0</v>
      </c>
      <c r="U14417">
        <v>0</v>
      </c>
      <c r="V14417">
        <v>3833604</v>
      </c>
    </row>
    <row r="14418" spans="1:22" x14ac:dyDescent="0.3">
      <c r="A14418">
        <v>202324</v>
      </c>
      <c r="B14418" t="s">
        <v>820</v>
      </c>
      <c r="C14418" t="s">
        <v>821</v>
      </c>
      <c r="D14418" t="s">
        <v>822</v>
      </c>
      <c r="E14418" t="s">
        <v>823</v>
      </c>
      <c r="F14418" t="s">
        <v>848</v>
      </c>
      <c r="G14418" t="s">
        <v>849</v>
      </c>
      <c r="H14418" t="s">
        <v>880</v>
      </c>
      <c r="I14418">
        <v>380</v>
      </c>
      <c r="J14418" t="s">
        <v>881</v>
      </c>
      <c r="K14418" t="s">
        <v>1181</v>
      </c>
      <c r="L14418" t="s">
        <v>244</v>
      </c>
      <c r="M14418">
        <v>1415917</v>
      </c>
      <c r="N14418">
        <v>0</v>
      </c>
      <c r="O14418">
        <v>0</v>
      </c>
      <c r="P14418">
        <v>0</v>
      </c>
      <c r="Q14418">
        <v>1415917</v>
      </c>
      <c r="R14418">
        <v>751428</v>
      </c>
      <c r="S14418">
        <v>664488</v>
      </c>
      <c r="T14418">
        <v>0</v>
      </c>
      <c r="U14418">
        <v>0</v>
      </c>
      <c r="V14418">
        <v>664488</v>
      </c>
    </row>
    <row r="14419" spans="1:22" x14ac:dyDescent="0.3">
      <c r="A14419">
        <v>202324</v>
      </c>
      <c r="B14419" t="s">
        <v>820</v>
      </c>
      <c r="C14419" t="s">
        <v>821</v>
      </c>
      <c r="D14419" t="s">
        <v>822</v>
      </c>
      <c r="E14419" t="s">
        <v>823</v>
      </c>
      <c r="F14419" t="s">
        <v>848</v>
      </c>
      <c r="G14419" t="s">
        <v>849</v>
      </c>
      <c r="H14419" t="s">
        <v>894</v>
      </c>
      <c r="I14419">
        <v>381</v>
      </c>
      <c r="J14419" t="s">
        <v>895</v>
      </c>
      <c r="K14419" t="s">
        <v>1181</v>
      </c>
      <c r="L14419" t="s">
        <v>244</v>
      </c>
      <c r="M14419">
        <v>86497</v>
      </c>
      <c r="N14419">
        <v>140067</v>
      </c>
      <c r="O14419">
        <v>0</v>
      </c>
      <c r="P14419">
        <v>0</v>
      </c>
      <c r="Q14419">
        <v>226564</v>
      </c>
      <c r="R14419">
        <v>100000</v>
      </c>
      <c r="S14419">
        <v>126564</v>
      </c>
      <c r="T14419">
        <v>0</v>
      </c>
      <c r="U14419">
        <v>0</v>
      </c>
      <c r="V14419">
        <v>126564</v>
      </c>
    </row>
    <row r="14420" spans="1:22" x14ac:dyDescent="0.3">
      <c r="A14420">
        <v>202324</v>
      </c>
      <c r="B14420" t="s">
        <v>820</v>
      </c>
      <c r="C14420" t="s">
        <v>821</v>
      </c>
      <c r="D14420" t="s">
        <v>822</v>
      </c>
      <c r="E14420" t="s">
        <v>823</v>
      </c>
      <c r="F14420" t="s">
        <v>848</v>
      </c>
      <c r="G14420" t="s">
        <v>849</v>
      </c>
      <c r="H14420" t="s">
        <v>994</v>
      </c>
      <c r="I14420">
        <v>382</v>
      </c>
      <c r="J14420" t="s">
        <v>995</v>
      </c>
      <c r="K14420" t="s">
        <v>1181</v>
      </c>
      <c r="L14420" t="s">
        <v>244</v>
      </c>
      <c r="M14420">
        <v>1819255</v>
      </c>
      <c r="N14420">
        <v>1109</v>
      </c>
      <c r="O14420">
        <v>0</v>
      </c>
      <c r="P14420">
        <v>0</v>
      </c>
      <c r="Q14420">
        <v>1820364</v>
      </c>
      <c r="R14420">
        <v>70605</v>
      </c>
      <c r="S14420">
        <v>1749759</v>
      </c>
      <c r="T14420">
        <v>0</v>
      </c>
      <c r="U14420">
        <v>0</v>
      </c>
      <c r="V14420">
        <v>1749759</v>
      </c>
    </row>
    <row r="14421" spans="1:22" x14ac:dyDescent="0.3">
      <c r="A14421">
        <v>202324</v>
      </c>
      <c r="B14421" t="s">
        <v>820</v>
      </c>
      <c r="C14421" t="s">
        <v>821</v>
      </c>
      <c r="D14421" t="s">
        <v>822</v>
      </c>
      <c r="E14421" t="s">
        <v>823</v>
      </c>
      <c r="F14421" t="s">
        <v>848</v>
      </c>
      <c r="G14421" t="s">
        <v>849</v>
      </c>
      <c r="H14421" t="s">
        <v>1002</v>
      </c>
      <c r="I14421">
        <v>383</v>
      </c>
      <c r="J14421" t="s">
        <v>1003</v>
      </c>
      <c r="K14421" t="s">
        <v>1181</v>
      </c>
      <c r="L14421" t="s">
        <v>244</v>
      </c>
      <c r="M14421">
        <v>2277798</v>
      </c>
      <c r="N14421">
        <v>225277</v>
      </c>
      <c r="O14421">
        <v>0</v>
      </c>
      <c r="P14421">
        <v>0</v>
      </c>
      <c r="Q14421">
        <v>2503075</v>
      </c>
      <c r="R14421">
        <v>132319</v>
      </c>
      <c r="S14421">
        <v>2370756</v>
      </c>
      <c r="T14421">
        <v>0</v>
      </c>
      <c r="U14421">
        <v>0</v>
      </c>
      <c r="V14421">
        <v>2370756</v>
      </c>
    </row>
    <row r="14422" spans="1:22" x14ac:dyDescent="0.3">
      <c r="A14422">
        <v>202324</v>
      </c>
      <c r="B14422" t="s">
        <v>820</v>
      </c>
      <c r="C14422" t="s">
        <v>821</v>
      </c>
      <c r="D14422" t="s">
        <v>822</v>
      </c>
      <c r="E14422" t="s">
        <v>823</v>
      </c>
      <c r="F14422" t="s">
        <v>848</v>
      </c>
      <c r="G14422" t="s">
        <v>849</v>
      </c>
      <c r="H14422" t="s">
        <v>1132</v>
      </c>
      <c r="I14422">
        <v>384</v>
      </c>
      <c r="J14422" t="s">
        <v>1133</v>
      </c>
      <c r="K14422" t="s">
        <v>1181</v>
      </c>
      <c r="L14422" t="s">
        <v>244</v>
      </c>
      <c r="M14422">
        <v>3842833</v>
      </c>
      <c r="N14422">
        <v>0</v>
      </c>
      <c r="O14422">
        <v>0</v>
      </c>
      <c r="P14422">
        <v>0</v>
      </c>
      <c r="Q14422">
        <v>3842833</v>
      </c>
      <c r="R14422">
        <v>435580</v>
      </c>
      <c r="S14422">
        <v>3407253</v>
      </c>
      <c r="T14422">
        <v>0</v>
      </c>
      <c r="U14422">
        <v>0</v>
      </c>
      <c r="V14422">
        <v>3407253</v>
      </c>
    </row>
    <row r="14423" spans="1:22" x14ac:dyDescent="0.3">
      <c r="A14423">
        <v>202324</v>
      </c>
      <c r="B14423" t="s">
        <v>820</v>
      </c>
      <c r="C14423" t="s">
        <v>821</v>
      </c>
      <c r="D14423" t="s">
        <v>822</v>
      </c>
      <c r="E14423" t="s">
        <v>823</v>
      </c>
      <c r="F14423" t="s">
        <v>912</v>
      </c>
      <c r="G14423" t="s">
        <v>913</v>
      </c>
      <c r="H14423" t="s">
        <v>950</v>
      </c>
      <c r="I14423">
        <v>390</v>
      </c>
      <c r="J14423" t="s">
        <v>951</v>
      </c>
      <c r="K14423" t="s">
        <v>1181</v>
      </c>
      <c r="L14423" t="s">
        <v>244</v>
      </c>
      <c r="M14423">
        <v>1164068</v>
      </c>
      <c r="N14423">
        <v>578024</v>
      </c>
      <c r="O14423">
        <v>0</v>
      </c>
      <c r="P14423">
        <v>260775</v>
      </c>
      <c r="Q14423">
        <v>2002867</v>
      </c>
      <c r="R14423">
        <v>722332</v>
      </c>
      <c r="S14423">
        <v>1280535</v>
      </c>
      <c r="T14423">
        <v>0</v>
      </c>
      <c r="U14423">
        <v>0</v>
      </c>
      <c r="V14423">
        <v>1280535</v>
      </c>
    </row>
    <row r="14424" spans="1:22" x14ac:dyDescent="0.3">
      <c r="A14424">
        <v>202324</v>
      </c>
      <c r="B14424" t="s">
        <v>820</v>
      </c>
      <c r="C14424" t="s">
        <v>821</v>
      </c>
      <c r="D14424" t="s">
        <v>822</v>
      </c>
      <c r="E14424" t="s">
        <v>823</v>
      </c>
      <c r="F14424" t="s">
        <v>912</v>
      </c>
      <c r="G14424" t="s">
        <v>913</v>
      </c>
      <c r="H14424" t="s">
        <v>1026</v>
      </c>
      <c r="I14424">
        <v>391</v>
      </c>
      <c r="J14424" t="s">
        <v>1027</v>
      </c>
      <c r="K14424" t="s">
        <v>1181</v>
      </c>
      <c r="L14424" t="s">
        <v>244</v>
      </c>
      <c r="M14424">
        <v>1915358</v>
      </c>
      <c r="N14424">
        <v>0</v>
      </c>
      <c r="O14424">
        <v>0</v>
      </c>
      <c r="P14424">
        <v>0</v>
      </c>
      <c r="Q14424">
        <v>1915358</v>
      </c>
      <c r="R14424">
        <v>68113</v>
      </c>
      <c r="S14424">
        <v>1847245</v>
      </c>
      <c r="T14424">
        <v>0</v>
      </c>
      <c r="U14424">
        <v>0</v>
      </c>
      <c r="V14424">
        <v>1847245</v>
      </c>
    </row>
    <row r="14425" spans="1:22" x14ac:dyDescent="0.3">
      <c r="A14425">
        <v>202324</v>
      </c>
      <c r="B14425" t="s">
        <v>820</v>
      </c>
      <c r="C14425" t="s">
        <v>821</v>
      </c>
      <c r="D14425" t="s">
        <v>822</v>
      </c>
      <c r="E14425" t="s">
        <v>823</v>
      </c>
      <c r="F14425" t="s">
        <v>912</v>
      </c>
      <c r="G14425" t="s">
        <v>913</v>
      </c>
      <c r="H14425" t="s">
        <v>1040</v>
      </c>
      <c r="I14425">
        <v>392</v>
      </c>
      <c r="J14425" t="s">
        <v>1041</v>
      </c>
      <c r="K14425" t="s">
        <v>1181</v>
      </c>
      <c r="L14425" t="s">
        <v>244</v>
      </c>
      <c r="M14425">
        <v>2477311</v>
      </c>
      <c r="N14425">
        <v>0</v>
      </c>
      <c r="O14425">
        <v>0</v>
      </c>
      <c r="P14425">
        <v>0</v>
      </c>
      <c r="Q14425">
        <v>2477311</v>
      </c>
      <c r="R14425">
        <v>640375</v>
      </c>
      <c r="S14425">
        <v>1836936</v>
      </c>
      <c r="T14425">
        <v>218000</v>
      </c>
      <c r="U14425">
        <v>0</v>
      </c>
      <c r="V14425">
        <v>1618936</v>
      </c>
    </row>
    <row r="14426" spans="1:22" x14ac:dyDescent="0.3">
      <c r="A14426">
        <v>202324</v>
      </c>
      <c r="B14426" t="s">
        <v>820</v>
      </c>
      <c r="C14426" t="s">
        <v>821</v>
      </c>
      <c r="D14426" t="s">
        <v>822</v>
      </c>
      <c r="E14426" t="s">
        <v>823</v>
      </c>
      <c r="F14426" t="s">
        <v>912</v>
      </c>
      <c r="G14426" t="s">
        <v>913</v>
      </c>
      <c r="H14426" t="s">
        <v>1092</v>
      </c>
      <c r="I14426">
        <v>393</v>
      </c>
      <c r="J14426" t="s">
        <v>1093</v>
      </c>
      <c r="K14426" t="s">
        <v>1181</v>
      </c>
      <c r="L14426" t="s">
        <v>244</v>
      </c>
      <c r="M14426">
        <v>883129</v>
      </c>
      <c r="N14426">
        <v>0</v>
      </c>
      <c r="O14426">
        <v>0</v>
      </c>
      <c r="P14426">
        <v>0</v>
      </c>
      <c r="Q14426">
        <v>883129</v>
      </c>
      <c r="R14426">
        <v>432225</v>
      </c>
      <c r="S14426">
        <v>450904</v>
      </c>
      <c r="T14426">
        <v>0</v>
      </c>
      <c r="U14426">
        <v>0</v>
      </c>
      <c r="V14426">
        <v>450904</v>
      </c>
    </row>
    <row r="14427" spans="1:22" x14ac:dyDescent="0.3">
      <c r="A14427">
        <v>202324</v>
      </c>
      <c r="B14427" t="s">
        <v>820</v>
      </c>
      <c r="C14427" t="s">
        <v>821</v>
      </c>
      <c r="D14427" t="s">
        <v>822</v>
      </c>
      <c r="E14427" t="s">
        <v>823</v>
      </c>
      <c r="F14427" t="s">
        <v>912</v>
      </c>
      <c r="G14427" t="s">
        <v>913</v>
      </c>
      <c r="H14427" t="s">
        <v>1112</v>
      </c>
      <c r="I14427">
        <v>394</v>
      </c>
      <c r="J14427" t="s">
        <v>1113</v>
      </c>
      <c r="K14427" t="s">
        <v>1181</v>
      </c>
      <c r="L14427" t="s">
        <v>244</v>
      </c>
      <c r="M14427">
        <v>575376</v>
      </c>
      <c r="N14427">
        <v>0</v>
      </c>
      <c r="O14427">
        <v>0</v>
      </c>
      <c r="P14427">
        <v>0</v>
      </c>
      <c r="Q14427">
        <v>575376</v>
      </c>
      <c r="R14427">
        <v>264933</v>
      </c>
      <c r="S14427">
        <v>310443</v>
      </c>
      <c r="T14427">
        <v>0</v>
      </c>
      <c r="U14427">
        <v>71106</v>
      </c>
      <c r="V14427">
        <v>239337</v>
      </c>
    </row>
    <row r="14428" spans="1:22" x14ac:dyDescent="0.3">
      <c r="A14428">
        <v>202324</v>
      </c>
      <c r="B14428" t="s">
        <v>820</v>
      </c>
      <c r="C14428" t="s">
        <v>821</v>
      </c>
      <c r="D14428" t="s">
        <v>822</v>
      </c>
      <c r="E14428" t="s">
        <v>823</v>
      </c>
      <c r="F14428" t="s">
        <v>852</v>
      </c>
      <c r="G14428" t="s">
        <v>853</v>
      </c>
      <c r="H14428" t="s">
        <v>982</v>
      </c>
      <c r="I14428">
        <v>420</v>
      </c>
      <c r="J14428" t="s">
        <v>983</v>
      </c>
      <c r="K14428" t="s">
        <v>1181</v>
      </c>
      <c r="L14428" t="s">
        <v>244</v>
      </c>
      <c r="M14428">
        <v>14571</v>
      </c>
      <c r="N14428">
        <v>0</v>
      </c>
      <c r="O14428">
        <v>0</v>
      </c>
      <c r="P14428">
        <v>0</v>
      </c>
      <c r="Q14428">
        <v>14571</v>
      </c>
      <c r="R14428">
        <v>0</v>
      </c>
      <c r="S14428">
        <v>14571</v>
      </c>
      <c r="T14428">
        <v>0</v>
      </c>
      <c r="U14428">
        <v>0</v>
      </c>
      <c r="V14428">
        <v>14571</v>
      </c>
    </row>
    <row r="14429" spans="1:22" x14ac:dyDescent="0.3">
      <c r="A14429">
        <v>202324</v>
      </c>
      <c r="B14429" t="s">
        <v>820</v>
      </c>
      <c r="C14429" t="s">
        <v>821</v>
      </c>
      <c r="D14429" t="s">
        <v>822</v>
      </c>
      <c r="E14429" t="s">
        <v>823</v>
      </c>
      <c r="F14429" t="s">
        <v>852</v>
      </c>
      <c r="G14429" t="s">
        <v>853</v>
      </c>
      <c r="H14429" t="s">
        <v>854</v>
      </c>
      <c r="I14429">
        <v>800</v>
      </c>
      <c r="J14429" t="s">
        <v>855</v>
      </c>
      <c r="K14429" t="s">
        <v>1181</v>
      </c>
      <c r="L14429" t="s">
        <v>244</v>
      </c>
      <c r="M14429">
        <v>823186</v>
      </c>
      <c r="N14429">
        <v>0</v>
      </c>
      <c r="O14429">
        <v>0</v>
      </c>
      <c r="P14429">
        <v>0</v>
      </c>
      <c r="Q14429">
        <v>823186</v>
      </c>
      <c r="R14429">
        <v>552280</v>
      </c>
      <c r="S14429">
        <v>270906</v>
      </c>
      <c r="T14429">
        <v>0</v>
      </c>
      <c r="U14429">
        <v>0</v>
      </c>
      <c r="V14429">
        <v>270906</v>
      </c>
    </row>
    <row r="14430" spans="1:22" x14ac:dyDescent="0.3">
      <c r="A14430">
        <v>202324</v>
      </c>
      <c r="B14430" t="s">
        <v>820</v>
      </c>
      <c r="C14430" t="s">
        <v>821</v>
      </c>
      <c r="D14430" t="s">
        <v>822</v>
      </c>
      <c r="E14430" t="s">
        <v>823</v>
      </c>
      <c r="F14430" t="s">
        <v>852</v>
      </c>
      <c r="G14430" t="s">
        <v>853</v>
      </c>
      <c r="H14430" t="s">
        <v>886</v>
      </c>
      <c r="I14430">
        <v>801</v>
      </c>
      <c r="J14430" t="s">
        <v>887</v>
      </c>
      <c r="K14430" t="s">
        <v>1181</v>
      </c>
      <c r="L14430" t="s">
        <v>244</v>
      </c>
      <c r="M14430">
        <v>2760747</v>
      </c>
      <c r="N14430">
        <v>0</v>
      </c>
      <c r="O14430">
        <v>19216</v>
      </c>
      <c r="P14430">
        <v>0</v>
      </c>
      <c r="Q14430">
        <v>2779963</v>
      </c>
      <c r="R14430">
        <v>294296</v>
      </c>
      <c r="S14430">
        <v>2485666</v>
      </c>
      <c r="T14430">
        <v>573041</v>
      </c>
      <c r="U14430">
        <v>0</v>
      </c>
      <c r="V14430">
        <v>1912625</v>
      </c>
    </row>
    <row r="14431" spans="1:22" x14ac:dyDescent="0.3">
      <c r="A14431">
        <v>202324</v>
      </c>
      <c r="B14431" t="s">
        <v>820</v>
      </c>
      <c r="C14431" t="s">
        <v>821</v>
      </c>
      <c r="D14431" t="s">
        <v>822</v>
      </c>
      <c r="E14431" t="s">
        <v>823</v>
      </c>
      <c r="F14431" t="s">
        <v>852</v>
      </c>
      <c r="G14431" t="s">
        <v>853</v>
      </c>
      <c r="H14431" t="s">
        <v>1038</v>
      </c>
      <c r="I14431">
        <v>802</v>
      </c>
      <c r="J14431" t="s">
        <v>1039</v>
      </c>
      <c r="K14431" t="s">
        <v>1181</v>
      </c>
      <c r="L14431" t="s">
        <v>244</v>
      </c>
      <c r="M14431">
        <v>20834</v>
      </c>
      <c r="N14431">
        <v>0</v>
      </c>
      <c r="O14431">
        <v>0</v>
      </c>
      <c r="P14431">
        <v>210650</v>
      </c>
      <c r="Q14431">
        <v>231483</v>
      </c>
      <c r="R14431">
        <v>100</v>
      </c>
      <c r="S14431">
        <v>231383</v>
      </c>
      <c r="T14431">
        <v>0</v>
      </c>
      <c r="U14431">
        <v>0</v>
      </c>
      <c r="V14431">
        <v>231383</v>
      </c>
    </row>
    <row r="14432" spans="1:22" x14ac:dyDescent="0.3">
      <c r="A14432">
        <v>202324</v>
      </c>
      <c r="B14432" t="s">
        <v>820</v>
      </c>
      <c r="C14432" t="s">
        <v>821</v>
      </c>
      <c r="D14432" t="s">
        <v>822</v>
      </c>
      <c r="E14432" t="s">
        <v>823</v>
      </c>
      <c r="F14432" t="s">
        <v>852</v>
      </c>
      <c r="G14432" t="s">
        <v>853</v>
      </c>
      <c r="H14432" t="s">
        <v>1090</v>
      </c>
      <c r="I14432">
        <v>803</v>
      </c>
      <c r="J14432" t="s">
        <v>1091</v>
      </c>
      <c r="K14432" t="s">
        <v>1181</v>
      </c>
      <c r="L14432" t="s">
        <v>244</v>
      </c>
      <c r="M14432">
        <v>12459</v>
      </c>
      <c r="N14432">
        <v>906973</v>
      </c>
      <c r="O14432">
        <v>0</v>
      </c>
      <c r="P14432">
        <v>404232</v>
      </c>
      <c r="Q14432">
        <v>1323664</v>
      </c>
      <c r="R14432">
        <v>300000</v>
      </c>
      <c r="S14432">
        <v>1023664</v>
      </c>
      <c r="T14432">
        <v>0</v>
      </c>
      <c r="U14432">
        <v>0</v>
      </c>
      <c r="V14432">
        <v>1023664</v>
      </c>
    </row>
    <row r="14433" spans="1:22" x14ac:dyDescent="0.3">
      <c r="A14433">
        <v>202324</v>
      </c>
      <c r="B14433" t="s">
        <v>820</v>
      </c>
      <c r="C14433" t="s">
        <v>821</v>
      </c>
      <c r="D14433" t="s">
        <v>822</v>
      </c>
      <c r="E14433" t="s">
        <v>823</v>
      </c>
      <c r="F14433" t="s">
        <v>912</v>
      </c>
      <c r="G14433" t="s">
        <v>913</v>
      </c>
      <c r="H14433" t="s">
        <v>968</v>
      </c>
      <c r="I14433">
        <v>805</v>
      </c>
      <c r="J14433" t="s">
        <v>969</v>
      </c>
      <c r="K14433" t="s">
        <v>1181</v>
      </c>
      <c r="L14433" t="s">
        <v>244</v>
      </c>
      <c r="M14433">
        <v>757009</v>
      </c>
      <c r="N14433">
        <v>0</v>
      </c>
      <c r="O14433">
        <v>0</v>
      </c>
      <c r="P14433">
        <v>136068</v>
      </c>
      <c r="Q14433">
        <v>893077</v>
      </c>
      <c r="R14433">
        <v>0</v>
      </c>
      <c r="S14433">
        <v>893077</v>
      </c>
      <c r="T14433">
        <v>0</v>
      </c>
      <c r="U14433">
        <v>0</v>
      </c>
      <c r="V14433">
        <v>893077</v>
      </c>
    </row>
    <row r="14434" spans="1:22" x14ac:dyDescent="0.3">
      <c r="A14434">
        <v>202324</v>
      </c>
      <c r="B14434" t="s">
        <v>820</v>
      </c>
      <c r="C14434" t="s">
        <v>821</v>
      </c>
      <c r="D14434" t="s">
        <v>822</v>
      </c>
      <c r="E14434" t="s">
        <v>823</v>
      </c>
      <c r="F14434" t="s">
        <v>912</v>
      </c>
      <c r="G14434" t="s">
        <v>913</v>
      </c>
      <c r="H14434" t="s">
        <v>1022</v>
      </c>
      <c r="I14434">
        <v>806</v>
      </c>
      <c r="J14434" t="s">
        <v>1023</v>
      </c>
      <c r="K14434" t="s">
        <v>1181</v>
      </c>
      <c r="L14434" t="s">
        <v>244</v>
      </c>
      <c r="M14434">
        <v>0</v>
      </c>
      <c r="N14434">
        <v>504032</v>
      </c>
      <c r="O14434">
        <v>0</v>
      </c>
      <c r="P14434">
        <v>0</v>
      </c>
      <c r="Q14434">
        <v>504032</v>
      </c>
      <c r="R14434">
        <v>0</v>
      </c>
      <c r="S14434">
        <v>504032</v>
      </c>
      <c r="T14434">
        <v>0</v>
      </c>
      <c r="U14434">
        <v>0</v>
      </c>
      <c r="V14434">
        <v>504032</v>
      </c>
    </row>
    <row r="14435" spans="1:22" x14ac:dyDescent="0.3">
      <c r="A14435">
        <v>202324</v>
      </c>
      <c r="B14435" t="s">
        <v>820</v>
      </c>
      <c r="C14435" t="s">
        <v>821</v>
      </c>
      <c r="D14435" t="s">
        <v>822</v>
      </c>
      <c r="E14435" t="s">
        <v>823</v>
      </c>
      <c r="F14435" t="s">
        <v>912</v>
      </c>
      <c r="G14435" t="s">
        <v>913</v>
      </c>
      <c r="H14435" t="s">
        <v>1064</v>
      </c>
      <c r="I14435">
        <v>807</v>
      </c>
      <c r="J14435" t="s">
        <v>1065</v>
      </c>
      <c r="K14435" t="s">
        <v>1181</v>
      </c>
      <c r="L14435" t="s">
        <v>244</v>
      </c>
      <c r="M14435">
        <v>188490</v>
      </c>
      <c r="N14435">
        <v>885748</v>
      </c>
      <c r="O14435">
        <v>468</v>
      </c>
      <c r="P14435">
        <v>0</v>
      </c>
      <c r="Q14435">
        <v>1074706</v>
      </c>
      <c r="R14435">
        <v>0</v>
      </c>
      <c r="S14435">
        <v>1074706</v>
      </c>
      <c r="T14435">
        <v>0</v>
      </c>
      <c r="U14435">
        <v>0</v>
      </c>
      <c r="V14435">
        <v>1074706</v>
      </c>
    </row>
    <row r="14436" spans="1:22" x14ac:dyDescent="0.3">
      <c r="A14436">
        <v>202324</v>
      </c>
      <c r="B14436" t="s">
        <v>820</v>
      </c>
      <c r="C14436" t="s">
        <v>821</v>
      </c>
      <c r="D14436" t="s">
        <v>822</v>
      </c>
      <c r="E14436" t="s">
        <v>823</v>
      </c>
      <c r="F14436" t="s">
        <v>912</v>
      </c>
      <c r="G14436" t="s">
        <v>913</v>
      </c>
      <c r="H14436" t="s">
        <v>1106</v>
      </c>
      <c r="I14436">
        <v>808</v>
      </c>
      <c r="J14436" t="s">
        <v>1107</v>
      </c>
      <c r="K14436" t="s">
        <v>1181</v>
      </c>
      <c r="L14436" t="s">
        <v>244</v>
      </c>
      <c r="M14436">
        <v>1025911</v>
      </c>
      <c r="N14436">
        <v>0</v>
      </c>
      <c r="O14436">
        <v>0</v>
      </c>
      <c r="P14436">
        <v>0</v>
      </c>
      <c r="Q14436">
        <v>1025911</v>
      </c>
      <c r="R14436">
        <v>14590</v>
      </c>
      <c r="S14436">
        <v>1011321</v>
      </c>
      <c r="T14436">
        <v>0</v>
      </c>
      <c r="U14436">
        <v>0</v>
      </c>
      <c r="V14436">
        <v>1011321</v>
      </c>
    </row>
    <row r="14437" spans="1:22" x14ac:dyDescent="0.3">
      <c r="A14437">
        <v>202324</v>
      </c>
      <c r="B14437" t="s">
        <v>820</v>
      </c>
      <c r="C14437" t="s">
        <v>821</v>
      </c>
      <c r="D14437" t="s">
        <v>822</v>
      </c>
      <c r="E14437" t="s">
        <v>823</v>
      </c>
      <c r="F14437" t="s">
        <v>848</v>
      </c>
      <c r="G14437" t="s">
        <v>849</v>
      </c>
      <c r="H14437" t="s">
        <v>990</v>
      </c>
      <c r="I14437">
        <v>810</v>
      </c>
      <c r="J14437" t="s">
        <v>991</v>
      </c>
      <c r="K14437" t="s">
        <v>1181</v>
      </c>
      <c r="L14437" t="s">
        <v>244</v>
      </c>
      <c r="M14437">
        <v>2019304</v>
      </c>
      <c r="N14437">
        <v>5430</v>
      </c>
      <c r="O14437">
        <v>0</v>
      </c>
      <c r="P14437">
        <v>0</v>
      </c>
      <c r="Q14437">
        <v>2024734</v>
      </c>
      <c r="R14437">
        <v>0</v>
      </c>
      <c r="S14437">
        <v>2024734</v>
      </c>
      <c r="T14437">
        <v>101013</v>
      </c>
      <c r="U14437">
        <v>0</v>
      </c>
      <c r="V14437">
        <v>1923721</v>
      </c>
    </row>
    <row r="14438" spans="1:22" x14ac:dyDescent="0.3">
      <c r="A14438">
        <v>202324</v>
      </c>
      <c r="B14438" t="s">
        <v>820</v>
      </c>
      <c r="C14438" t="s">
        <v>821</v>
      </c>
      <c r="D14438" t="s">
        <v>822</v>
      </c>
      <c r="E14438" t="s">
        <v>823</v>
      </c>
      <c r="F14438" t="s">
        <v>848</v>
      </c>
      <c r="G14438" t="s">
        <v>849</v>
      </c>
      <c r="H14438" t="s">
        <v>942</v>
      </c>
      <c r="I14438">
        <v>811</v>
      </c>
      <c r="J14438" t="s">
        <v>943</v>
      </c>
      <c r="K14438" t="s">
        <v>1181</v>
      </c>
      <c r="L14438" t="s">
        <v>244</v>
      </c>
      <c r="M14438">
        <v>0</v>
      </c>
      <c r="N14438">
        <v>246854</v>
      </c>
      <c r="O14438">
        <v>0</v>
      </c>
      <c r="P14438">
        <v>929538</v>
      </c>
      <c r="Q14438">
        <v>1176392</v>
      </c>
      <c r="R14438">
        <v>0</v>
      </c>
      <c r="S14438">
        <v>1176392</v>
      </c>
      <c r="T14438">
        <v>0</v>
      </c>
      <c r="U14438">
        <v>0</v>
      </c>
      <c r="V14438">
        <v>1176392</v>
      </c>
    </row>
    <row r="14439" spans="1:22" x14ac:dyDescent="0.3">
      <c r="A14439">
        <v>202324</v>
      </c>
      <c r="B14439" t="s">
        <v>820</v>
      </c>
      <c r="C14439" t="s">
        <v>821</v>
      </c>
      <c r="D14439" t="s">
        <v>822</v>
      </c>
      <c r="E14439" t="s">
        <v>823</v>
      </c>
      <c r="F14439" t="s">
        <v>848</v>
      </c>
      <c r="G14439" t="s">
        <v>849</v>
      </c>
      <c r="H14439" t="s">
        <v>1032</v>
      </c>
      <c r="I14439">
        <v>812</v>
      </c>
      <c r="J14439" t="s">
        <v>1033</v>
      </c>
      <c r="K14439" t="s">
        <v>1181</v>
      </c>
      <c r="L14439" t="s">
        <v>244</v>
      </c>
      <c r="M14439">
        <v>1353454</v>
      </c>
      <c r="N14439">
        <v>0</v>
      </c>
      <c r="O14439">
        <v>0</v>
      </c>
      <c r="P14439">
        <v>43700</v>
      </c>
      <c r="Q14439">
        <v>1397154</v>
      </c>
      <c r="R14439">
        <v>19503</v>
      </c>
      <c r="S14439">
        <v>1377651</v>
      </c>
      <c r="T14439">
        <v>0</v>
      </c>
      <c r="U14439">
        <v>0</v>
      </c>
      <c r="V14439">
        <v>1377651</v>
      </c>
    </row>
    <row r="14440" spans="1:22" x14ac:dyDescent="0.3">
      <c r="A14440">
        <v>202324</v>
      </c>
      <c r="B14440" t="s">
        <v>820</v>
      </c>
      <c r="C14440" t="s">
        <v>821</v>
      </c>
      <c r="D14440" t="s">
        <v>822</v>
      </c>
      <c r="E14440" t="s">
        <v>823</v>
      </c>
      <c r="F14440" t="s">
        <v>848</v>
      </c>
      <c r="G14440" t="s">
        <v>849</v>
      </c>
      <c r="H14440" t="s">
        <v>1034</v>
      </c>
      <c r="I14440">
        <v>813</v>
      </c>
      <c r="J14440" t="s">
        <v>1035</v>
      </c>
      <c r="K14440" t="s">
        <v>1181</v>
      </c>
      <c r="L14440" t="s">
        <v>244</v>
      </c>
      <c r="M14440">
        <v>1459542</v>
      </c>
      <c r="N14440">
        <v>164179</v>
      </c>
      <c r="O14440">
        <v>0</v>
      </c>
      <c r="P14440">
        <v>0</v>
      </c>
      <c r="Q14440">
        <v>1623721</v>
      </c>
      <c r="R14440">
        <v>31409</v>
      </c>
      <c r="S14440">
        <v>1592312</v>
      </c>
      <c r="T14440">
        <v>0</v>
      </c>
      <c r="U14440">
        <v>0</v>
      </c>
      <c r="V14440">
        <v>1592312</v>
      </c>
    </row>
    <row r="14441" spans="1:22" x14ac:dyDescent="0.3">
      <c r="A14441">
        <v>202324</v>
      </c>
      <c r="B14441" t="s">
        <v>820</v>
      </c>
      <c r="C14441" t="s">
        <v>821</v>
      </c>
      <c r="D14441" t="s">
        <v>822</v>
      </c>
      <c r="E14441" t="s">
        <v>823</v>
      </c>
      <c r="F14441" t="s">
        <v>848</v>
      </c>
      <c r="G14441" t="s">
        <v>849</v>
      </c>
      <c r="H14441" t="s">
        <v>1042</v>
      </c>
      <c r="I14441">
        <v>815</v>
      </c>
      <c r="J14441" t="s">
        <v>1043</v>
      </c>
      <c r="K14441" t="s">
        <v>1181</v>
      </c>
      <c r="L14441" t="s">
        <v>244</v>
      </c>
      <c r="M14441">
        <v>840147</v>
      </c>
      <c r="N14441">
        <v>619056</v>
      </c>
      <c r="O14441">
        <v>2962624</v>
      </c>
      <c r="P14441">
        <v>0</v>
      </c>
      <c r="Q14441">
        <v>4421827</v>
      </c>
      <c r="R14441">
        <v>316908</v>
      </c>
      <c r="S14441">
        <v>4104919</v>
      </c>
      <c r="T14441">
        <v>0</v>
      </c>
      <c r="U14441">
        <v>0</v>
      </c>
      <c r="V14441">
        <v>4104919</v>
      </c>
    </row>
    <row r="14442" spans="1:22" x14ac:dyDescent="0.3">
      <c r="A14442">
        <v>202324</v>
      </c>
      <c r="B14442" t="s">
        <v>820</v>
      </c>
      <c r="C14442" t="s">
        <v>821</v>
      </c>
      <c r="D14442" t="s">
        <v>822</v>
      </c>
      <c r="E14442" t="s">
        <v>823</v>
      </c>
      <c r="F14442" t="s">
        <v>848</v>
      </c>
      <c r="G14442" t="s">
        <v>849</v>
      </c>
      <c r="H14442" t="s">
        <v>1168</v>
      </c>
      <c r="I14442">
        <v>816</v>
      </c>
      <c r="J14442" t="s">
        <v>1169</v>
      </c>
      <c r="K14442" t="s">
        <v>1181</v>
      </c>
      <c r="L14442" t="s">
        <v>244</v>
      </c>
      <c r="M14442">
        <v>1819942</v>
      </c>
      <c r="N14442">
        <v>0</v>
      </c>
      <c r="O14442">
        <v>0</v>
      </c>
      <c r="P14442">
        <v>0</v>
      </c>
      <c r="Q14442">
        <v>1819942</v>
      </c>
      <c r="R14442">
        <v>24513</v>
      </c>
      <c r="S14442">
        <v>1795429</v>
      </c>
      <c r="T14442">
        <v>0</v>
      </c>
      <c r="U14442">
        <v>0</v>
      </c>
      <c r="V14442">
        <v>1795429</v>
      </c>
    </row>
    <row r="14443" spans="1:22" x14ac:dyDescent="0.3">
      <c r="A14443">
        <v>202324</v>
      </c>
      <c r="B14443" t="s">
        <v>820</v>
      </c>
      <c r="C14443" t="s">
        <v>821</v>
      </c>
      <c r="D14443" t="s">
        <v>822</v>
      </c>
      <c r="E14443" t="s">
        <v>823</v>
      </c>
      <c r="F14443" t="s">
        <v>856</v>
      </c>
      <c r="G14443" t="s">
        <v>857</v>
      </c>
      <c r="H14443" t="s">
        <v>1014</v>
      </c>
      <c r="I14443">
        <v>821</v>
      </c>
      <c r="J14443" t="s">
        <v>1015</v>
      </c>
      <c r="K14443" t="s">
        <v>1181</v>
      </c>
      <c r="L14443" t="s">
        <v>244</v>
      </c>
      <c r="M14443">
        <v>1885218</v>
      </c>
      <c r="N14443">
        <v>0</v>
      </c>
      <c r="O14443">
        <v>0</v>
      </c>
      <c r="P14443">
        <v>0</v>
      </c>
      <c r="Q14443">
        <v>1885218</v>
      </c>
      <c r="R14443">
        <v>417129</v>
      </c>
      <c r="S14443">
        <v>1468089</v>
      </c>
      <c r="T14443">
        <v>0</v>
      </c>
      <c r="U14443">
        <v>0</v>
      </c>
      <c r="V14443">
        <v>1468089</v>
      </c>
    </row>
    <row r="14444" spans="1:22" x14ac:dyDescent="0.3">
      <c r="A14444">
        <v>202324</v>
      </c>
      <c r="B14444" t="s">
        <v>820</v>
      </c>
      <c r="C14444" t="s">
        <v>821</v>
      </c>
      <c r="D14444" t="s">
        <v>822</v>
      </c>
      <c r="E14444" t="s">
        <v>823</v>
      </c>
      <c r="F14444" t="s">
        <v>856</v>
      </c>
      <c r="G14444" t="s">
        <v>857</v>
      </c>
      <c r="H14444" t="s">
        <v>858</v>
      </c>
      <c r="I14444">
        <v>822</v>
      </c>
      <c r="J14444" t="s">
        <v>859</v>
      </c>
      <c r="K14444" t="s">
        <v>1181</v>
      </c>
      <c r="L14444" t="s">
        <v>244</v>
      </c>
      <c r="M14444">
        <v>2054170</v>
      </c>
      <c r="N14444">
        <v>0</v>
      </c>
      <c r="O14444">
        <v>8807</v>
      </c>
      <c r="P14444">
        <v>147556</v>
      </c>
      <c r="Q14444">
        <v>2210533</v>
      </c>
      <c r="R14444">
        <v>130885</v>
      </c>
      <c r="S14444">
        <v>2079648</v>
      </c>
      <c r="T14444">
        <v>0</v>
      </c>
      <c r="U14444">
        <v>0</v>
      </c>
      <c r="V14444">
        <v>2079648</v>
      </c>
    </row>
    <row r="14445" spans="1:22" x14ac:dyDescent="0.3">
      <c r="A14445">
        <v>202324</v>
      </c>
      <c r="B14445" t="s">
        <v>820</v>
      </c>
      <c r="C14445" t="s">
        <v>821</v>
      </c>
      <c r="D14445" t="s">
        <v>822</v>
      </c>
      <c r="E14445" t="s">
        <v>823</v>
      </c>
      <c r="F14445" t="s">
        <v>856</v>
      </c>
      <c r="G14445" t="s">
        <v>857</v>
      </c>
      <c r="H14445" t="s">
        <v>902</v>
      </c>
      <c r="I14445">
        <v>823</v>
      </c>
      <c r="J14445" t="s">
        <v>903</v>
      </c>
      <c r="K14445" t="s">
        <v>1181</v>
      </c>
      <c r="L14445" t="s">
        <v>244</v>
      </c>
      <c r="M14445">
        <v>664812</v>
      </c>
      <c r="N14445">
        <v>839687</v>
      </c>
      <c r="O14445">
        <v>0</v>
      </c>
      <c r="P14445">
        <v>0</v>
      </c>
      <c r="Q14445">
        <v>1504499</v>
      </c>
      <c r="R14445">
        <v>52468</v>
      </c>
      <c r="S14445">
        <v>1452031</v>
      </c>
      <c r="T14445">
        <v>0</v>
      </c>
      <c r="U14445">
        <v>0</v>
      </c>
      <c r="V14445">
        <v>1452031</v>
      </c>
    </row>
    <row r="14446" spans="1:22" x14ac:dyDescent="0.3">
      <c r="A14446">
        <v>202324</v>
      </c>
      <c r="B14446" t="s">
        <v>820</v>
      </c>
      <c r="C14446" t="s">
        <v>821</v>
      </c>
      <c r="D14446" t="s">
        <v>822</v>
      </c>
      <c r="E14446" t="s">
        <v>823</v>
      </c>
      <c r="F14446" t="s">
        <v>876</v>
      </c>
      <c r="G14446" t="s">
        <v>877</v>
      </c>
      <c r="H14446" t="s">
        <v>890</v>
      </c>
      <c r="I14446">
        <v>825</v>
      </c>
      <c r="J14446" t="s">
        <v>891</v>
      </c>
      <c r="K14446" t="s">
        <v>1181</v>
      </c>
      <c r="L14446" t="s">
        <v>244</v>
      </c>
      <c r="M14446">
        <v>0</v>
      </c>
      <c r="N14446">
        <v>0</v>
      </c>
      <c r="O14446">
        <v>5916338</v>
      </c>
      <c r="P14446">
        <v>0</v>
      </c>
      <c r="Q14446">
        <v>5916338</v>
      </c>
      <c r="R14446">
        <v>2989113</v>
      </c>
      <c r="S14446">
        <v>2927225</v>
      </c>
      <c r="T14446">
        <v>0</v>
      </c>
      <c r="U14446">
        <v>0</v>
      </c>
      <c r="V14446">
        <v>2927225</v>
      </c>
    </row>
    <row r="14447" spans="1:22" x14ac:dyDescent="0.3">
      <c r="A14447">
        <v>202324</v>
      </c>
      <c r="B14447" t="s">
        <v>820</v>
      </c>
      <c r="C14447" t="s">
        <v>821</v>
      </c>
      <c r="D14447" t="s">
        <v>822</v>
      </c>
      <c r="E14447" t="s">
        <v>823</v>
      </c>
      <c r="F14447" t="s">
        <v>876</v>
      </c>
      <c r="G14447" t="s">
        <v>877</v>
      </c>
      <c r="H14447" t="s">
        <v>1024</v>
      </c>
      <c r="I14447">
        <v>826</v>
      </c>
      <c r="J14447" t="s">
        <v>1025</v>
      </c>
      <c r="K14447" t="s">
        <v>1181</v>
      </c>
      <c r="L14447" t="s">
        <v>244</v>
      </c>
      <c r="M14447">
        <v>718286</v>
      </c>
      <c r="N14447">
        <v>0</v>
      </c>
      <c r="O14447">
        <v>0</v>
      </c>
      <c r="P14447">
        <v>0</v>
      </c>
      <c r="Q14447">
        <v>718286</v>
      </c>
      <c r="R14447">
        <v>1000</v>
      </c>
      <c r="S14447">
        <v>717286</v>
      </c>
      <c r="T14447">
        <v>0</v>
      </c>
      <c r="U14447">
        <v>0</v>
      </c>
      <c r="V14447">
        <v>717286</v>
      </c>
    </row>
    <row r="14448" spans="1:22" x14ac:dyDescent="0.3">
      <c r="A14448">
        <v>202324</v>
      </c>
      <c r="B14448" t="s">
        <v>820</v>
      </c>
      <c r="C14448" t="s">
        <v>821</v>
      </c>
      <c r="D14448" t="s">
        <v>822</v>
      </c>
      <c r="E14448" t="s">
        <v>823</v>
      </c>
      <c r="F14448" t="s">
        <v>926</v>
      </c>
      <c r="G14448" t="s">
        <v>927</v>
      </c>
      <c r="H14448" t="s">
        <v>930</v>
      </c>
      <c r="I14448">
        <v>830</v>
      </c>
      <c r="J14448" t="s">
        <v>931</v>
      </c>
      <c r="K14448" t="s">
        <v>1181</v>
      </c>
      <c r="L14448" t="s">
        <v>244</v>
      </c>
      <c r="M14448">
        <v>3129370</v>
      </c>
      <c r="N14448">
        <v>648</v>
      </c>
      <c r="O14448">
        <v>0</v>
      </c>
      <c r="P14448">
        <v>0</v>
      </c>
      <c r="Q14448">
        <v>3130018</v>
      </c>
      <c r="R14448">
        <v>136466</v>
      </c>
      <c r="S14448">
        <v>2993552</v>
      </c>
      <c r="T14448">
        <v>0</v>
      </c>
      <c r="U14448">
        <v>0</v>
      </c>
      <c r="V14448">
        <v>2993552</v>
      </c>
    </row>
    <row r="14449" spans="1:22" x14ac:dyDescent="0.3">
      <c r="A14449">
        <v>202324</v>
      </c>
      <c r="B14449" t="s">
        <v>820</v>
      </c>
      <c r="C14449" t="s">
        <v>821</v>
      </c>
      <c r="D14449" t="s">
        <v>822</v>
      </c>
      <c r="E14449" t="s">
        <v>823</v>
      </c>
      <c r="F14449" t="s">
        <v>926</v>
      </c>
      <c r="G14449" t="s">
        <v>927</v>
      </c>
      <c r="H14449" t="s">
        <v>928</v>
      </c>
      <c r="I14449">
        <v>831</v>
      </c>
      <c r="J14449" t="s">
        <v>929</v>
      </c>
      <c r="K14449" t="s">
        <v>1181</v>
      </c>
      <c r="L14449" t="s">
        <v>244</v>
      </c>
      <c r="M14449">
        <v>400901</v>
      </c>
      <c r="N14449">
        <v>580871</v>
      </c>
      <c r="O14449">
        <v>0</v>
      </c>
      <c r="P14449">
        <v>191635</v>
      </c>
      <c r="Q14449">
        <v>1173407</v>
      </c>
      <c r="R14449">
        <v>7224</v>
      </c>
      <c r="S14449">
        <v>1166183</v>
      </c>
      <c r="T14449">
        <v>639654</v>
      </c>
      <c r="U14449">
        <v>0</v>
      </c>
      <c r="V14449">
        <v>526529</v>
      </c>
    </row>
    <row r="14450" spans="1:22" x14ac:dyDescent="0.3">
      <c r="A14450">
        <v>202324</v>
      </c>
      <c r="B14450" t="s">
        <v>820</v>
      </c>
      <c r="C14450" t="s">
        <v>821</v>
      </c>
      <c r="D14450" t="s">
        <v>822</v>
      </c>
      <c r="E14450" t="s">
        <v>823</v>
      </c>
      <c r="F14450" t="s">
        <v>852</v>
      </c>
      <c r="G14450" t="s">
        <v>853</v>
      </c>
      <c r="H14450" t="s">
        <v>936</v>
      </c>
      <c r="I14450">
        <v>838</v>
      </c>
      <c r="J14450" t="s">
        <v>937</v>
      </c>
      <c r="K14450" t="s">
        <v>1181</v>
      </c>
      <c r="L14450" t="s">
        <v>244</v>
      </c>
      <c r="M14450">
        <v>358369</v>
      </c>
      <c r="N14450">
        <v>1332783</v>
      </c>
      <c r="O14450">
        <v>0</v>
      </c>
      <c r="P14450">
        <v>0</v>
      </c>
      <c r="Q14450">
        <v>1691152</v>
      </c>
      <c r="R14450">
        <v>400</v>
      </c>
      <c r="S14450">
        <v>1690752</v>
      </c>
      <c r="T14450">
        <v>0</v>
      </c>
      <c r="U14450">
        <v>0</v>
      </c>
      <c r="V14450">
        <v>1690752</v>
      </c>
    </row>
    <row r="14451" spans="1:22" x14ac:dyDescent="0.3">
      <c r="A14451">
        <v>202324</v>
      </c>
      <c r="B14451" t="s">
        <v>820</v>
      </c>
      <c r="C14451" t="s">
        <v>821</v>
      </c>
      <c r="D14451" t="s">
        <v>822</v>
      </c>
      <c r="E14451" t="s">
        <v>823</v>
      </c>
      <c r="F14451" t="s">
        <v>852</v>
      </c>
      <c r="G14451" t="s">
        <v>853</v>
      </c>
      <c r="H14451" t="s">
        <v>874</v>
      </c>
      <c r="I14451">
        <v>839</v>
      </c>
      <c r="J14451" t="s">
        <v>875</v>
      </c>
      <c r="K14451" t="s">
        <v>1181</v>
      </c>
      <c r="L14451" t="s">
        <v>244</v>
      </c>
      <c r="M14451">
        <v>1506263</v>
      </c>
      <c r="N14451">
        <v>0</v>
      </c>
      <c r="O14451">
        <v>0</v>
      </c>
      <c r="P14451">
        <v>0</v>
      </c>
      <c r="Q14451">
        <v>1506263</v>
      </c>
      <c r="R14451">
        <v>97911</v>
      </c>
      <c r="S14451">
        <v>1408352</v>
      </c>
      <c r="T14451">
        <v>0</v>
      </c>
      <c r="U14451">
        <v>0</v>
      </c>
      <c r="V14451">
        <v>1408352</v>
      </c>
    </row>
    <row r="14452" spans="1:22" x14ac:dyDescent="0.3">
      <c r="A14452">
        <v>202324</v>
      </c>
      <c r="B14452" t="s">
        <v>820</v>
      </c>
      <c r="C14452" t="s">
        <v>821</v>
      </c>
      <c r="D14452" t="s">
        <v>822</v>
      </c>
      <c r="E14452" t="s">
        <v>823</v>
      </c>
      <c r="F14452" t="s">
        <v>912</v>
      </c>
      <c r="G14452" t="s">
        <v>913</v>
      </c>
      <c r="H14452" t="s">
        <v>914</v>
      </c>
      <c r="I14452">
        <v>840</v>
      </c>
      <c r="J14452" t="s">
        <v>915</v>
      </c>
      <c r="K14452" t="s">
        <v>1181</v>
      </c>
      <c r="L14452" t="s">
        <v>244</v>
      </c>
      <c r="M14452">
        <v>1231214</v>
      </c>
      <c r="N14452">
        <v>1096837</v>
      </c>
      <c r="O14452">
        <v>882</v>
      </c>
      <c r="P14452">
        <v>505322</v>
      </c>
      <c r="Q14452">
        <v>2834255</v>
      </c>
      <c r="R14452">
        <v>1141168</v>
      </c>
      <c r="S14452">
        <v>1693087</v>
      </c>
      <c r="T14452">
        <v>5254</v>
      </c>
      <c r="U14452">
        <v>0</v>
      </c>
      <c r="V14452">
        <v>1687833</v>
      </c>
    </row>
    <row r="14453" spans="1:22" x14ac:dyDescent="0.3">
      <c r="A14453">
        <v>202324</v>
      </c>
      <c r="B14453" t="s">
        <v>820</v>
      </c>
      <c r="C14453" t="s">
        <v>821</v>
      </c>
      <c r="D14453" t="s">
        <v>822</v>
      </c>
      <c r="E14453" t="s">
        <v>823</v>
      </c>
      <c r="F14453" t="s">
        <v>912</v>
      </c>
      <c r="G14453" t="s">
        <v>913</v>
      </c>
      <c r="H14453" t="s">
        <v>924</v>
      </c>
      <c r="I14453">
        <v>841</v>
      </c>
      <c r="J14453" t="s">
        <v>925</v>
      </c>
      <c r="K14453" t="s">
        <v>1181</v>
      </c>
      <c r="L14453" t="s">
        <v>244</v>
      </c>
      <c r="M14453">
        <v>538153</v>
      </c>
      <c r="N14453">
        <v>0</v>
      </c>
      <c r="O14453">
        <v>0</v>
      </c>
      <c r="P14453">
        <v>0</v>
      </c>
      <c r="Q14453">
        <v>538153</v>
      </c>
      <c r="R14453">
        <v>86465</v>
      </c>
      <c r="S14453">
        <v>451688</v>
      </c>
      <c r="T14453">
        <v>0</v>
      </c>
      <c r="U14453">
        <v>0</v>
      </c>
      <c r="V14453">
        <v>451688</v>
      </c>
    </row>
    <row r="14454" spans="1:22" x14ac:dyDescent="0.3">
      <c r="A14454">
        <v>202324</v>
      </c>
      <c r="B14454" t="s">
        <v>820</v>
      </c>
      <c r="C14454" t="s">
        <v>821</v>
      </c>
      <c r="D14454" t="s">
        <v>822</v>
      </c>
      <c r="E14454" t="s">
        <v>823</v>
      </c>
      <c r="F14454" t="s">
        <v>876</v>
      </c>
      <c r="G14454" t="s">
        <v>877</v>
      </c>
      <c r="H14454" t="s">
        <v>944</v>
      </c>
      <c r="I14454">
        <v>845</v>
      </c>
      <c r="J14454" t="s">
        <v>945</v>
      </c>
      <c r="K14454" t="s">
        <v>1181</v>
      </c>
      <c r="L14454" t="s">
        <v>244</v>
      </c>
      <c r="M14454">
        <v>3198843</v>
      </c>
      <c r="N14454">
        <v>606174</v>
      </c>
      <c r="O14454">
        <v>0</v>
      </c>
      <c r="P14454">
        <v>0</v>
      </c>
      <c r="Q14454">
        <v>3805017</v>
      </c>
      <c r="R14454">
        <v>1449985</v>
      </c>
      <c r="S14454">
        <v>2355032</v>
      </c>
      <c r="T14454">
        <v>0</v>
      </c>
      <c r="U14454">
        <v>0</v>
      </c>
      <c r="V14454">
        <v>2355032</v>
      </c>
    </row>
    <row r="14455" spans="1:22" x14ac:dyDescent="0.3">
      <c r="A14455">
        <v>202324</v>
      </c>
      <c r="B14455" t="s">
        <v>820</v>
      </c>
      <c r="C14455" t="s">
        <v>821</v>
      </c>
      <c r="D14455" t="s">
        <v>822</v>
      </c>
      <c r="E14455" t="s">
        <v>823</v>
      </c>
      <c r="F14455" t="s">
        <v>876</v>
      </c>
      <c r="G14455" t="s">
        <v>877</v>
      </c>
      <c r="H14455" t="s">
        <v>884</v>
      </c>
      <c r="I14455">
        <v>846</v>
      </c>
      <c r="J14455" t="s">
        <v>885</v>
      </c>
      <c r="K14455" t="s">
        <v>1181</v>
      </c>
      <c r="L14455" t="s">
        <v>244</v>
      </c>
      <c r="M14455">
        <v>2087586</v>
      </c>
      <c r="N14455">
        <v>10500</v>
      </c>
      <c r="O14455">
        <v>0</v>
      </c>
      <c r="P14455">
        <v>547267</v>
      </c>
      <c r="Q14455">
        <v>2645353</v>
      </c>
      <c r="R14455">
        <v>165964</v>
      </c>
      <c r="S14455">
        <v>2479389</v>
      </c>
      <c r="T14455">
        <v>0</v>
      </c>
      <c r="U14455">
        <v>0</v>
      </c>
      <c r="V14455">
        <v>2479389</v>
      </c>
    </row>
    <row r="14456" spans="1:22" x14ac:dyDescent="0.3">
      <c r="A14456">
        <v>202324</v>
      </c>
      <c r="B14456" t="s">
        <v>820</v>
      </c>
      <c r="C14456" t="s">
        <v>821</v>
      </c>
      <c r="D14456" t="s">
        <v>822</v>
      </c>
      <c r="E14456" t="s">
        <v>823</v>
      </c>
      <c r="F14456" t="s">
        <v>876</v>
      </c>
      <c r="G14456" t="s">
        <v>877</v>
      </c>
      <c r="H14456" t="s">
        <v>962</v>
      </c>
      <c r="I14456">
        <v>850</v>
      </c>
      <c r="J14456" t="s">
        <v>963</v>
      </c>
      <c r="K14456" t="s">
        <v>1181</v>
      </c>
      <c r="L14456" t="s">
        <v>244</v>
      </c>
      <c r="M14456">
        <v>1650304</v>
      </c>
      <c r="N14456">
        <v>5433284</v>
      </c>
      <c r="O14456">
        <v>0</v>
      </c>
      <c r="P14456">
        <v>80591</v>
      </c>
      <c r="Q14456">
        <v>7164179</v>
      </c>
      <c r="R14456">
        <v>119096</v>
      </c>
      <c r="S14456">
        <v>7045083</v>
      </c>
      <c r="T14456">
        <v>0</v>
      </c>
      <c r="U14456">
        <v>0</v>
      </c>
      <c r="V14456">
        <v>7045083</v>
      </c>
    </row>
    <row r="14457" spans="1:22" x14ac:dyDescent="0.3">
      <c r="A14457">
        <v>202324</v>
      </c>
      <c r="B14457" t="s">
        <v>820</v>
      </c>
      <c r="C14457" t="s">
        <v>821</v>
      </c>
      <c r="D14457" t="s">
        <v>822</v>
      </c>
      <c r="E14457" t="s">
        <v>823</v>
      </c>
      <c r="F14457" t="s">
        <v>876</v>
      </c>
      <c r="G14457" t="s">
        <v>877</v>
      </c>
      <c r="H14457" t="s">
        <v>1058</v>
      </c>
      <c r="I14457">
        <v>851</v>
      </c>
      <c r="J14457" t="s">
        <v>1059</v>
      </c>
      <c r="K14457" t="s">
        <v>1181</v>
      </c>
      <c r="L14457" t="s">
        <v>244</v>
      </c>
      <c r="M14457">
        <v>319324</v>
      </c>
      <c r="N14457">
        <v>361291</v>
      </c>
      <c r="O14457">
        <v>42000</v>
      </c>
      <c r="P14457">
        <v>0</v>
      </c>
      <c r="Q14457">
        <v>722615</v>
      </c>
      <c r="R14457">
        <v>38023</v>
      </c>
      <c r="S14457">
        <v>684592</v>
      </c>
      <c r="T14457">
        <v>3398</v>
      </c>
      <c r="U14457">
        <v>0</v>
      </c>
      <c r="V14457">
        <v>681194</v>
      </c>
    </row>
    <row r="14458" spans="1:22" x14ac:dyDescent="0.3">
      <c r="A14458">
        <v>202324</v>
      </c>
      <c r="B14458" t="s">
        <v>820</v>
      </c>
      <c r="C14458" t="s">
        <v>821</v>
      </c>
      <c r="D14458" t="s">
        <v>822</v>
      </c>
      <c r="E14458" t="s">
        <v>823</v>
      </c>
      <c r="F14458" t="s">
        <v>876</v>
      </c>
      <c r="G14458" t="s">
        <v>877</v>
      </c>
      <c r="H14458" t="s">
        <v>1094</v>
      </c>
      <c r="I14458">
        <v>852</v>
      </c>
      <c r="J14458" t="s">
        <v>1095</v>
      </c>
      <c r="K14458" t="s">
        <v>1181</v>
      </c>
      <c r="L14458" t="s">
        <v>244</v>
      </c>
      <c r="M14458">
        <v>0</v>
      </c>
      <c r="N14458">
        <v>1282824</v>
      </c>
      <c r="O14458">
        <v>0</v>
      </c>
      <c r="P14458">
        <v>0</v>
      </c>
      <c r="Q14458">
        <v>1282824</v>
      </c>
      <c r="R14458">
        <v>206321</v>
      </c>
      <c r="S14458">
        <v>1076503</v>
      </c>
      <c r="T14458">
        <v>0</v>
      </c>
      <c r="U14458">
        <v>0</v>
      </c>
      <c r="V14458">
        <v>1076503</v>
      </c>
    </row>
    <row r="14459" spans="1:22" x14ac:dyDescent="0.3">
      <c r="A14459">
        <v>202324</v>
      </c>
      <c r="B14459" t="s">
        <v>820</v>
      </c>
      <c r="C14459" t="s">
        <v>821</v>
      </c>
      <c r="D14459" t="s">
        <v>822</v>
      </c>
      <c r="E14459" t="s">
        <v>823</v>
      </c>
      <c r="F14459" t="s">
        <v>926</v>
      </c>
      <c r="G14459" t="s">
        <v>927</v>
      </c>
      <c r="H14459" t="s">
        <v>1006</v>
      </c>
      <c r="I14459">
        <v>855</v>
      </c>
      <c r="J14459" t="s">
        <v>1007</v>
      </c>
      <c r="K14459" t="s">
        <v>1181</v>
      </c>
      <c r="L14459" t="s">
        <v>244</v>
      </c>
      <c r="M14459">
        <v>1228313</v>
      </c>
      <c r="N14459">
        <v>0</v>
      </c>
      <c r="O14459">
        <v>0</v>
      </c>
      <c r="P14459">
        <v>0</v>
      </c>
      <c r="Q14459">
        <v>1228313</v>
      </c>
      <c r="R14459">
        <v>0</v>
      </c>
      <c r="S14459">
        <v>1228313</v>
      </c>
      <c r="T14459">
        <v>0</v>
      </c>
      <c r="U14459">
        <v>0</v>
      </c>
      <c r="V14459">
        <v>1228313</v>
      </c>
    </row>
    <row r="14460" spans="1:22" x14ac:dyDescent="0.3">
      <c r="A14460">
        <v>202324</v>
      </c>
      <c r="B14460" t="s">
        <v>820</v>
      </c>
      <c r="C14460" t="s">
        <v>821</v>
      </c>
      <c r="D14460" t="s">
        <v>822</v>
      </c>
      <c r="E14460" t="s">
        <v>823</v>
      </c>
      <c r="F14460" t="s">
        <v>926</v>
      </c>
      <c r="G14460" t="s">
        <v>927</v>
      </c>
      <c r="H14460" t="s">
        <v>1004</v>
      </c>
      <c r="I14460">
        <v>856</v>
      </c>
      <c r="J14460" t="s">
        <v>1005</v>
      </c>
      <c r="K14460" t="s">
        <v>1181</v>
      </c>
      <c r="L14460" t="s">
        <v>244</v>
      </c>
      <c r="M14460">
        <v>1303571</v>
      </c>
      <c r="N14460">
        <v>0</v>
      </c>
      <c r="O14460">
        <v>0</v>
      </c>
      <c r="P14460">
        <v>0</v>
      </c>
      <c r="Q14460">
        <v>1303571</v>
      </c>
      <c r="R14460">
        <v>1895</v>
      </c>
      <c r="S14460">
        <v>1301676</v>
      </c>
      <c r="T14460">
        <v>0</v>
      </c>
      <c r="U14460">
        <v>0</v>
      </c>
      <c r="V14460">
        <v>1301676</v>
      </c>
    </row>
    <row r="14461" spans="1:22" x14ac:dyDescent="0.3">
      <c r="A14461">
        <v>202324</v>
      </c>
      <c r="B14461" t="s">
        <v>820</v>
      </c>
      <c r="C14461" t="s">
        <v>821</v>
      </c>
      <c r="D14461" t="s">
        <v>822</v>
      </c>
      <c r="E14461" t="s">
        <v>823</v>
      </c>
      <c r="F14461" t="s">
        <v>926</v>
      </c>
      <c r="G14461" t="s">
        <v>927</v>
      </c>
      <c r="H14461" t="s">
        <v>1072</v>
      </c>
      <c r="I14461">
        <v>857</v>
      </c>
      <c r="J14461" t="s">
        <v>1073</v>
      </c>
      <c r="K14461" t="s">
        <v>1181</v>
      </c>
      <c r="L14461" t="s">
        <v>244</v>
      </c>
      <c r="M14461">
        <v>97108</v>
      </c>
      <c r="N14461">
        <v>120379</v>
      </c>
      <c r="O14461">
        <v>17872</v>
      </c>
      <c r="P14461">
        <v>0</v>
      </c>
      <c r="Q14461">
        <v>235359</v>
      </c>
      <c r="R14461">
        <v>8022</v>
      </c>
      <c r="S14461">
        <v>227337</v>
      </c>
      <c r="T14461">
        <v>0</v>
      </c>
      <c r="U14461">
        <v>6000</v>
      </c>
      <c r="V14461">
        <v>221337</v>
      </c>
    </row>
    <row r="14462" spans="1:22" x14ac:dyDescent="0.3">
      <c r="A14462">
        <v>202324</v>
      </c>
      <c r="B14462" t="s">
        <v>820</v>
      </c>
      <c r="C14462" t="s">
        <v>821</v>
      </c>
      <c r="D14462" t="s">
        <v>822</v>
      </c>
      <c r="E14462" t="s">
        <v>823</v>
      </c>
      <c r="F14462" t="s">
        <v>862</v>
      </c>
      <c r="G14462" t="s">
        <v>863</v>
      </c>
      <c r="H14462" t="s">
        <v>1102</v>
      </c>
      <c r="I14462">
        <v>860</v>
      </c>
      <c r="J14462" t="s">
        <v>1103</v>
      </c>
      <c r="K14462" t="s">
        <v>1181</v>
      </c>
      <c r="L14462" t="s">
        <v>244</v>
      </c>
      <c r="M14462">
        <v>2150435</v>
      </c>
      <c r="N14462">
        <v>0</v>
      </c>
      <c r="O14462">
        <v>0</v>
      </c>
      <c r="P14462">
        <v>0</v>
      </c>
      <c r="Q14462">
        <v>2150435</v>
      </c>
      <c r="R14462">
        <v>0</v>
      </c>
      <c r="S14462">
        <v>2150435</v>
      </c>
      <c r="T14462">
        <v>0</v>
      </c>
      <c r="U14462">
        <v>0</v>
      </c>
      <c r="V14462">
        <v>2150435</v>
      </c>
    </row>
    <row r="14463" spans="1:22" x14ac:dyDescent="0.3">
      <c r="A14463">
        <v>202324</v>
      </c>
      <c r="B14463" t="s">
        <v>820</v>
      </c>
      <c r="C14463" t="s">
        <v>821</v>
      </c>
      <c r="D14463" t="s">
        <v>822</v>
      </c>
      <c r="E14463" t="s">
        <v>823</v>
      </c>
      <c r="F14463" t="s">
        <v>862</v>
      </c>
      <c r="G14463" t="s">
        <v>863</v>
      </c>
      <c r="H14463" t="s">
        <v>1108</v>
      </c>
      <c r="I14463">
        <v>861</v>
      </c>
      <c r="J14463" t="s">
        <v>1109</v>
      </c>
      <c r="K14463" t="s">
        <v>1181</v>
      </c>
      <c r="L14463" t="s">
        <v>244</v>
      </c>
      <c r="M14463">
        <v>462749</v>
      </c>
      <c r="N14463">
        <v>0</v>
      </c>
      <c r="O14463">
        <v>0</v>
      </c>
      <c r="P14463">
        <v>0</v>
      </c>
      <c r="Q14463">
        <v>462749</v>
      </c>
      <c r="R14463">
        <v>0</v>
      </c>
      <c r="S14463">
        <v>462749</v>
      </c>
      <c r="T14463">
        <v>0</v>
      </c>
      <c r="U14463">
        <v>0</v>
      </c>
      <c r="V14463">
        <v>462749</v>
      </c>
    </row>
    <row r="14464" spans="1:22" x14ac:dyDescent="0.3">
      <c r="A14464">
        <v>202324</v>
      </c>
      <c r="B14464" t="s">
        <v>820</v>
      </c>
      <c r="C14464" t="s">
        <v>821</v>
      </c>
      <c r="D14464" t="s">
        <v>822</v>
      </c>
      <c r="E14464" t="s">
        <v>823</v>
      </c>
      <c r="F14464" t="s">
        <v>852</v>
      </c>
      <c r="G14464" t="s">
        <v>853</v>
      </c>
      <c r="H14464" t="s">
        <v>1156</v>
      </c>
      <c r="I14464">
        <v>865</v>
      </c>
      <c r="J14464" t="s">
        <v>1157</v>
      </c>
      <c r="K14464" t="s">
        <v>1181</v>
      </c>
      <c r="L14464" t="s">
        <v>244</v>
      </c>
      <c r="M14464">
        <v>2284633</v>
      </c>
      <c r="N14464">
        <v>0</v>
      </c>
      <c r="O14464">
        <v>0</v>
      </c>
      <c r="P14464">
        <v>0</v>
      </c>
      <c r="Q14464">
        <v>2284633</v>
      </c>
      <c r="R14464">
        <v>394955</v>
      </c>
      <c r="S14464">
        <v>1889678</v>
      </c>
      <c r="T14464">
        <v>0</v>
      </c>
      <c r="U14464">
        <v>0</v>
      </c>
      <c r="V14464">
        <v>1889678</v>
      </c>
    </row>
    <row r="14465" spans="1:22" x14ac:dyDescent="0.3">
      <c r="A14465">
        <v>202324</v>
      </c>
      <c r="B14465" t="s">
        <v>820</v>
      </c>
      <c r="C14465" t="s">
        <v>821</v>
      </c>
      <c r="D14465" t="s">
        <v>822</v>
      </c>
      <c r="E14465" t="s">
        <v>823</v>
      </c>
      <c r="F14465" t="s">
        <v>852</v>
      </c>
      <c r="G14465" t="s">
        <v>853</v>
      </c>
      <c r="H14465" t="s">
        <v>1118</v>
      </c>
      <c r="I14465">
        <v>866</v>
      </c>
      <c r="J14465" t="s">
        <v>1119</v>
      </c>
      <c r="K14465" t="s">
        <v>1181</v>
      </c>
      <c r="L14465" t="s">
        <v>244</v>
      </c>
      <c r="M14465">
        <v>572337</v>
      </c>
      <c r="N14465">
        <v>254913</v>
      </c>
      <c r="O14465">
        <v>0</v>
      </c>
      <c r="P14465">
        <v>0</v>
      </c>
      <c r="Q14465">
        <v>827249</v>
      </c>
      <c r="R14465">
        <v>54738</v>
      </c>
      <c r="S14465">
        <v>772512</v>
      </c>
      <c r="T14465">
        <v>0</v>
      </c>
      <c r="U14465">
        <v>0</v>
      </c>
      <c r="V14465">
        <v>772512</v>
      </c>
    </row>
    <row r="14466" spans="1:22" x14ac:dyDescent="0.3">
      <c r="A14466">
        <v>202324</v>
      </c>
      <c r="B14466" t="s">
        <v>820</v>
      </c>
      <c r="C14466" t="s">
        <v>821</v>
      </c>
      <c r="D14466" t="s">
        <v>822</v>
      </c>
      <c r="E14466" t="s">
        <v>823</v>
      </c>
      <c r="F14466" t="s">
        <v>876</v>
      </c>
      <c r="G14466" t="s">
        <v>877</v>
      </c>
      <c r="H14466" t="s">
        <v>878</v>
      </c>
      <c r="I14466">
        <v>867</v>
      </c>
      <c r="J14466" t="s">
        <v>879</v>
      </c>
      <c r="K14466" t="s">
        <v>1181</v>
      </c>
      <c r="L14466" t="s">
        <v>244</v>
      </c>
      <c r="M14466">
        <v>499414</v>
      </c>
      <c r="N14466">
        <v>11410</v>
      </c>
      <c r="O14466">
        <v>0</v>
      </c>
      <c r="P14466">
        <v>157639</v>
      </c>
      <c r="Q14466">
        <v>668463</v>
      </c>
      <c r="R14466">
        <v>8359</v>
      </c>
      <c r="S14466">
        <v>660104</v>
      </c>
      <c r="T14466">
        <v>0</v>
      </c>
      <c r="U14466">
        <v>0</v>
      </c>
      <c r="V14466">
        <v>660104</v>
      </c>
    </row>
    <row r="14467" spans="1:22" x14ac:dyDescent="0.3">
      <c r="A14467">
        <v>202324</v>
      </c>
      <c r="B14467" t="s">
        <v>820</v>
      </c>
      <c r="C14467" t="s">
        <v>821</v>
      </c>
      <c r="D14467" t="s">
        <v>822</v>
      </c>
      <c r="E14467" t="s">
        <v>823</v>
      </c>
      <c r="F14467" t="s">
        <v>876</v>
      </c>
      <c r="G14467" t="s">
        <v>877</v>
      </c>
      <c r="H14467" t="s">
        <v>1158</v>
      </c>
      <c r="I14467">
        <v>868</v>
      </c>
      <c r="J14467" t="s">
        <v>1159</v>
      </c>
      <c r="K14467" t="s">
        <v>1181</v>
      </c>
      <c r="L14467" t="s">
        <v>244</v>
      </c>
      <c r="M14467">
        <v>956800</v>
      </c>
      <c r="N14467">
        <v>0</v>
      </c>
      <c r="O14467">
        <v>0</v>
      </c>
      <c r="P14467">
        <v>0</v>
      </c>
      <c r="Q14467">
        <v>956800</v>
      </c>
      <c r="R14467">
        <v>0</v>
      </c>
      <c r="S14467">
        <v>956800</v>
      </c>
      <c r="T14467">
        <v>0</v>
      </c>
      <c r="U14467">
        <v>0</v>
      </c>
      <c r="V14467">
        <v>956800</v>
      </c>
    </row>
    <row r="14468" spans="1:22" x14ac:dyDescent="0.3">
      <c r="A14468">
        <v>202324</v>
      </c>
      <c r="B14468" t="s">
        <v>820</v>
      </c>
      <c r="C14468" t="s">
        <v>821</v>
      </c>
      <c r="D14468" t="s">
        <v>822</v>
      </c>
      <c r="E14468" t="s">
        <v>823</v>
      </c>
      <c r="F14468" t="s">
        <v>876</v>
      </c>
      <c r="G14468" t="s">
        <v>877</v>
      </c>
      <c r="H14468" t="s">
        <v>1144</v>
      </c>
      <c r="I14468">
        <v>869</v>
      </c>
      <c r="J14468" t="s">
        <v>1145</v>
      </c>
      <c r="K14468" t="s">
        <v>1181</v>
      </c>
      <c r="L14468" t="s">
        <v>244</v>
      </c>
      <c r="M14468">
        <v>9228</v>
      </c>
      <c r="N14468">
        <v>0</v>
      </c>
      <c r="O14468">
        <v>0</v>
      </c>
      <c r="P14468">
        <v>65500</v>
      </c>
      <c r="Q14468">
        <v>74728</v>
      </c>
      <c r="R14468">
        <v>0</v>
      </c>
      <c r="S14468">
        <v>74728</v>
      </c>
      <c r="T14468">
        <v>0</v>
      </c>
      <c r="U14468">
        <v>0</v>
      </c>
      <c r="V14468">
        <v>74728</v>
      </c>
    </row>
    <row r="14469" spans="1:22" x14ac:dyDescent="0.3">
      <c r="A14469">
        <v>202324</v>
      </c>
      <c r="B14469" t="s">
        <v>820</v>
      </c>
      <c r="C14469" t="s">
        <v>821</v>
      </c>
      <c r="D14469" t="s">
        <v>822</v>
      </c>
      <c r="E14469" t="s">
        <v>823</v>
      </c>
      <c r="F14469" t="s">
        <v>876</v>
      </c>
      <c r="G14469" t="s">
        <v>877</v>
      </c>
      <c r="H14469" t="s">
        <v>1060</v>
      </c>
      <c r="I14469">
        <v>870</v>
      </c>
      <c r="J14469" t="s">
        <v>1061</v>
      </c>
      <c r="K14469" t="s">
        <v>1181</v>
      </c>
      <c r="L14469" t="s">
        <v>244</v>
      </c>
      <c r="M14469">
        <v>637196</v>
      </c>
      <c r="N14469">
        <v>55413</v>
      </c>
      <c r="O14469">
        <v>0</v>
      </c>
      <c r="P14469">
        <v>0</v>
      </c>
      <c r="Q14469">
        <v>692609</v>
      </c>
      <c r="R14469">
        <v>26071</v>
      </c>
      <c r="S14469">
        <v>666538</v>
      </c>
      <c r="T14469">
        <v>0</v>
      </c>
      <c r="U14469">
        <v>0</v>
      </c>
      <c r="V14469">
        <v>666538</v>
      </c>
    </row>
    <row r="14470" spans="1:22" x14ac:dyDescent="0.3">
      <c r="A14470">
        <v>202324</v>
      </c>
      <c r="B14470" t="s">
        <v>820</v>
      </c>
      <c r="C14470" t="s">
        <v>821</v>
      </c>
      <c r="D14470" t="s">
        <v>822</v>
      </c>
      <c r="E14470" t="s">
        <v>823</v>
      </c>
      <c r="F14470" t="s">
        <v>876</v>
      </c>
      <c r="G14470" t="s">
        <v>877</v>
      </c>
      <c r="H14470" t="s">
        <v>1084</v>
      </c>
      <c r="I14470">
        <v>871</v>
      </c>
      <c r="J14470" t="s">
        <v>1085</v>
      </c>
      <c r="K14470" t="s">
        <v>1181</v>
      </c>
      <c r="L14470" t="s">
        <v>244</v>
      </c>
      <c r="M14470">
        <v>1023113</v>
      </c>
      <c r="N14470">
        <v>136630</v>
      </c>
      <c r="O14470">
        <v>0</v>
      </c>
      <c r="P14470">
        <v>0</v>
      </c>
      <c r="Q14470">
        <v>1159743</v>
      </c>
      <c r="R14470">
        <v>0</v>
      </c>
      <c r="S14470">
        <v>1159743</v>
      </c>
      <c r="T14470">
        <v>0</v>
      </c>
      <c r="U14470">
        <v>0</v>
      </c>
      <c r="V14470">
        <v>1159743</v>
      </c>
    </row>
    <row r="14471" spans="1:22" x14ac:dyDescent="0.3">
      <c r="A14471">
        <v>202324</v>
      </c>
      <c r="B14471" t="s">
        <v>820</v>
      </c>
      <c r="C14471" t="s">
        <v>821</v>
      </c>
      <c r="D14471" t="s">
        <v>822</v>
      </c>
      <c r="E14471" t="s">
        <v>823</v>
      </c>
      <c r="F14471" t="s">
        <v>876</v>
      </c>
      <c r="G14471" t="s">
        <v>877</v>
      </c>
      <c r="H14471" t="s">
        <v>1162</v>
      </c>
      <c r="I14471">
        <v>872</v>
      </c>
      <c r="J14471" t="s">
        <v>1163</v>
      </c>
      <c r="K14471" t="s">
        <v>1181</v>
      </c>
      <c r="L14471" t="s">
        <v>244</v>
      </c>
      <c r="M14471">
        <v>1379083</v>
      </c>
      <c r="N14471">
        <v>10086</v>
      </c>
      <c r="O14471">
        <v>0</v>
      </c>
      <c r="P14471">
        <v>1070</v>
      </c>
      <c r="Q14471">
        <v>1390239</v>
      </c>
      <c r="R14471">
        <v>0</v>
      </c>
      <c r="S14471">
        <v>1390239</v>
      </c>
      <c r="T14471">
        <v>0</v>
      </c>
      <c r="U14471">
        <v>0</v>
      </c>
      <c r="V14471">
        <v>1390239</v>
      </c>
    </row>
    <row r="14472" spans="1:22" x14ac:dyDescent="0.3">
      <c r="A14472">
        <v>202324</v>
      </c>
      <c r="B14472" t="s">
        <v>820</v>
      </c>
      <c r="C14472" t="s">
        <v>821</v>
      </c>
      <c r="D14472" t="s">
        <v>822</v>
      </c>
      <c r="E14472" t="s">
        <v>823</v>
      </c>
      <c r="F14472" t="s">
        <v>856</v>
      </c>
      <c r="G14472" t="s">
        <v>857</v>
      </c>
      <c r="H14472" t="s">
        <v>896</v>
      </c>
      <c r="I14472">
        <v>873</v>
      </c>
      <c r="J14472" t="s">
        <v>897</v>
      </c>
      <c r="K14472" t="s">
        <v>1181</v>
      </c>
      <c r="L14472" t="s">
        <v>244</v>
      </c>
      <c r="M14472">
        <v>6719464</v>
      </c>
      <c r="N14472">
        <v>0</v>
      </c>
      <c r="O14472">
        <v>0</v>
      </c>
      <c r="P14472">
        <v>0</v>
      </c>
      <c r="Q14472">
        <v>6719464</v>
      </c>
      <c r="R14472">
        <v>669020</v>
      </c>
      <c r="S14472">
        <v>6050444</v>
      </c>
      <c r="T14472">
        <v>0</v>
      </c>
      <c r="U14472">
        <v>0</v>
      </c>
      <c r="V14472">
        <v>6050444</v>
      </c>
    </row>
    <row r="14473" spans="1:22" x14ac:dyDescent="0.3">
      <c r="A14473">
        <v>202324</v>
      </c>
      <c r="B14473" t="s">
        <v>820</v>
      </c>
      <c r="C14473" t="s">
        <v>821</v>
      </c>
      <c r="D14473" t="s">
        <v>822</v>
      </c>
      <c r="E14473" t="s">
        <v>823</v>
      </c>
      <c r="F14473" t="s">
        <v>856</v>
      </c>
      <c r="G14473" t="s">
        <v>857</v>
      </c>
      <c r="H14473" t="s">
        <v>1054</v>
      </c>
      <c r="I14473">
        <v>874</v>
      </c>
      <c r="J14473" t="s">
        <v>1055</v>
      </c>
      <c r="K14473" t="s">
        <v>1181</v>
      </c>
      <c r="L14473" t="s">
        <v>244</v>
      </c>
      <c r="M14473">
        <v>1541608</v>
      </c>
      <c r="N14473">
        <v>397694</v>
      </c>
      <c r="O14473">
        <v>0</v>
      </c>
      <c r="P14473">
        <v>0</v>
      </c>
      <c r="Q14473">
        <v>1939303</v>
      </c>
      <c r="R14473">
        <v>410712</v>
      </c>
      <c r="S14473">
        <v>1528590</v>
      </c>
      <c r="T14473">
        <v>0</v>
      </c>
      <c r="U14473">
        <v>0</v>
      </c>
      <c r="V14473">
        <v>1528590</v>
      </c>
    </row>
    <row r="14474" spans="1:22" x14ac:dyDescent="0.3">
      <c r="A14474">
        <v>202324</v>
      </c>
      <c r="B14474" t="s">
        <v>820</v>
      </c>
      <c r="C14474" t="s">
        <v>821</v>
      </c>
      <c r="D14474" t="s">
        <v>822</v>
      </c>
      <c r="E14474" t="s">
        <v>823</v>
      </c>
      <c r="F14474" t="s">
        <v>866</v>
      </c>
      <c r="G14474" t="s">
        <v>867</v>
      </c>
      <c r="H14474" t="s">
        <v>958</v>
      </c>
      <c r="I14474">
        <v>876</v>
      </c>
      <c r="J14474" t="s">
        <v>959</v>
      </c>
      <c r="K14474" t="s">
        <v>1181</v>
      </c>
      <c r="L14474" t="s">
        <v>244</v>
      </c>
      <c r="M14474">
        <v>0</v>
      </c>
      <c r="N14474">
        <v>0</v>
      </c>
      <c r="O14474">
        <v>0</v>
      </c>
      <c r="P14474">
        <v>0</v>
      </c>
      <c r="Q14474">
        <v>0</v>
      </c>
      <c r="R14474">
        <v>0</v>
      </c>
      <c r="S14474">
        <v>0</v>
      </c>
      <c r="T14474">
        <v>0</v>
      </c>
      <c r="U14474">
        <v>0</v>
      </c>
      <c r="V14474">
        <v>0</v>
      </c>
    </row>
    <row r="14475" spans="1:22" x14ac:dyDescent="0.3">
      <c r="A14475">
        <v>202324</v>
      </c>
      <c r="B14475" t="s">
        <v>820</v>
      </c>
      <c r="C14475" t="s">
        <v>821</v>
      </c>
      <c r="D14475" t="s">
        <v>822</v>
      </c>
      <c r="E14475" t="s">
        <v>823</v>
      </c>
      <c r="F14475" t="s">
        <v>866</v>
      </c>
      <c r="G14475" t="s">
        <v>867</v>
      </c>
      <c r="H14475" t="s">
        <v>1140</v>
      </c>
      <c r="I14475">
        <v>877</v>
      </c>
      <c r="J14475" t="s">
        <v>1141</v>
      </c>
      <c r="K14475" t="s">
        <v>1181</v>
      </c>
      <c r="L14475" t="s">
        <v>244</v>
      </c>
      <c r="M14475">
        <v>787042</v>
      </c>
      <c r="N14475">
        <v>0</v>
      </c>
      <c r="O14475">
        <v>0</v>
      </c>
      <c r="P14475">
        <v>0</v>
      </c>
      <c r="Q14475">
        <v>787042</v>
      </c>
      <c r="R14475">
        <v>88346</v>
      </c>
      <c r="S14475">
        <v>698696</v>
      </c>
      <c r="T14475">
        <v>0</v>
      </c>
      <c r="U14475">
        <v>0</v>
      </c>
      <c r="V14475">
        <v>698696</v>
      </c>
    </row>
    <row r="14476" spans="1:22" x14ac:dyDescent="0.3">
      <c r="A14476">
        <v>202324</v>
      </c>
      <c r="B14476" t="s">
        <v>820</v>
      </c>
      <c r="C14476" t="s">
        <v>821</v>
      </c>
      <c r="D14476" t="s">
        <v>822</v>
      </c>
      <c r="E14476" t="s">
        <v>823</v>
      </c>
      <c r="F14476" t="s">
        <v>852</v>
      </c>
      <c r="G14476" t="s">
        <v>853</v>
      </c>
      <c r="H14476" t="s">
        <v>932</v>
      </c>
      <c r="I14476">
        <v>878</v>
      </c>
      <c r="J14476" t="s">
        <v>933</v>
      </c>
      <c r="K14476" t="s">
        <v>1181</v>
      </c>
      <c r="L14476" t="s">
        <v>244</v>
      </c>
      <c r="M14476">
        <v>3687518</v>
      </c>
      <c r="N14476">
        <v>1477710</v>
      </c>
      <c r="O14476">
        <v>0</v>
      </c>
      <c r="P14476">
        <v>0</v>
      </c>
      <c r="Q14476">
        <v>5165228</v>
      </c>
      <c r="R14476">
        <v>384856</v>
      </c>
      <c r="S14476">
        <v>4780372</v>
      </c>
      <c r="T14476">
        <v>0</v>
      </c>
      <c r="U14476">
        <v>0</v>
      </c>
      <c r="V14476">
        <v>4780372</v>
      </c>
    </row>
    <row r="14477" spans="1:22" x14ac:dyDescent="0.3">
      <c r="A14477">
        <v>202324</v>
      </c>
      <c r="B14477" t="s">
        <v>820</v>
      </c>
      <c r="C14477" t="s">
        <v>821</v>
      </c>
      <c r="D14477" t="s">
        <v>822</v>
      </c>
      <c r="E14477" t="s">
        <v>823</v>
      </c>
      <c r="F14477" t="s">
        <v>852</v>
      </c>
      <c r="G14477" t="s">
        <v>853</v>
      </c>
      <c r="H14477" t="s">
        <v>1056</v>
      </c>
      <c r="I14477">
        <v>879</v>
      </c>
      <c r="J14477" t="s">
        <v>1057</v>
      </c>
      <c r="K14477" t="s">
        <v>1181</v>
      </c>
      <c r="L14477" t="s">
        <v>244</v>
      </c>
      <c r="M14477">
        <v>545027</v>
      </c>
      <c r="N14477">
        <v>973345</v>
      </c>
      <c r="O14477">
        <v>62289</v>
      </c>
      <c r="P14477">
        <v>15572</v>
      </c>
      <c r="Q14477">
        <v>1596233</v>
      </c>
      <c r="R14477">
        <v>70993</v>
      </c>
      <c r="S14477">
        <v>1525239</v>
      </c>
      <c r="T14477">
        <v>0</v>
      </c>
      <c r="U14477">
        <v>0</v>
      </c>
      <c r="V14477">
        <v>1525239</v>
      </c>
    </row>
    <row r="14478" spans="1:22" x14ac:dyDescent="0.3">
      <c r="A14478">
        <v>202324</v>
      </c>
      <c r="B14478" t="s">
        <v>820</v>
      </c>
      <c r="C14478" t="s">
        <v>821</v>
      </c>
      <c r="D14478" t="s">
        <v>822</v>
      </c>
      <c r="E14478" t="s">
        <v>823</v>
      </c>
      <c r="F14478" t="s">
        <v>852</v>
      </c>
      <c r="G14478" t="s">
        <v>853</v>
      </c>
      <c r="H14478" t="s">
        <v>1126</v>
      </c>
      <c r="I14478">
        <v>880</v>
      </c>
      <c r="J14478" t="s">
        <v>1127</v>
      </c>
      <c r="K14478" t="s">
        <v>1181</v>
      </c>
      <c r="L14478" t="s">
        <v>244</v>
      </c>
      <c r="M14478">
        <v>466740</v>
      </c>
      <c r="N14478">
        <v>241784</v>
      </c>
      <c r="O14478">
        <v>0</v>
      </c>
      <c r="P14478">
        <v>0</v>
      </c>
      <c r="Q14478">
        <v>708524</v>
      </c>
      <c r="R14478">
        <v>0</v>
      </c>
      <c r="S14478">
        <v>708524</v>
      </c>
      <c r="T14478">
        <v>0</v>
      </c>
      <c r="U14478">
        <v>0</v>
      </c>
      <c r="V14478">
        <v>708524</v>
      </c>
    </row>
    <row r="14479" spans="1:22" x14ac:dyDescent="0.3">
      <c r="A14479">
        <v>202324</v>
      </c>
      <c r="B14479" t="s">
        <v>820</v>
      </c>
      <c r="C14479" t="s">
        <v>821</v>
      </c>
      <c r="D14479" t="s">
        <v>822</v>
      </c>
      <c r="E14479" t="s">
        <v>823</v>
      </c>
      <c r="F14479" t="s">
        <v>856</v>
      </c>
      <c r="G14479" t="s">
        <v>857</v>
      </c>
      <c r="H14479" t="s">
        <v>948</v>
      </c>
      <c r="I14479">
        <v>881</v>
      </c>
      <c r="J14479" t="s">
        <v>949</v>
      </c>
      <c r="K14479" t="s">
        <v>1181</v>
      </c>
      <c r="L14479" t="s">
        <v>244</v>
      </c>
      <c r="M14479">
        <v>1734520</v>
      </c>
      <c r="N14479">
        <v>0</v>
      </c>
      <c r="O14479">
        <v>0</v>
      </c>
      <c r="P14479">
        <v>0</v>
      </c>
      <c r="Q14479">
        <v>1734520</v>
      </c>
      <c r="R14479">
        <v>0</v>
      </c>
      <c r="S14479">
        <v>1734520</v>
      </c>
      <c r="T14479">
        <v>0</v>
      </c>
      <c r="U14479">
        <v>0</v>
      </c>
      <c r="V14479">
        <v>1734520</v>
      </c>
    </row>
    <row r="14480" spans="1:22" x14ac:dyDescent="0.3">
      <c r="A14480">
        <v>202324</v>
      </c>
      <c r="B14480" t="s">
        <v>820</v>
      </c>
      <c r="C14480" t="s">
        <v>821</v>
      </c>
      <c r="D14480" t="s">
        <v>822</v>
      </c>
      <c r="E14480" t="s">
        <v>823</v>
      </c>
      <c r="F14480" t="s">
        <v>856</v>
      </c>
      <c r="G14480" t="s">
        <v>857</v>
      </c>
      <c r="H14480" t="s">
        <v>1096</v>
      </c>
      <c r="I14480">
        <v>882</v>
      </c>
      <c r="J14480" t="s">
        <v>1097</v>
      </c>
      <c r="K14480" t="s">
        <v>1181</v>
      </c>
      <c r="L14480" t="s">
        <v>244</v>
      </c>
      <c r="M14480">
        <v>15750</v>
      </c>
      <c r="N14480">
        <v>302791</v>
      </c>
      <c r="O14480">
        <v>0</v>
      </c>
      <c r="P14480">
        <v>0</v>
      </c>
      <c r="Q14480">
        <v>318541</v>
      </c>
      <c r="R14480">
        <v>0</v>
      </c>
      <c r="S14480">
        <v>318541</v>
      </c>
      <c r="T14480">
        <v>0</v>
      </c>
      <c r="U14480">
        <v>0</v>
      </c>
      <c r="V14480">
        <v>318541</v>
      </c>
    </row>
    <row r="14481" spans="1:22" x14ac:dyDescent="0.3">
      <c r="A14481">
        <v>202324</v>
      </c>
      <c r="B14481" t="s">
        <v>820</v>
      </c>
      <c r="C14481" t="s">
        <v>821</v>
      </c>
      <c r="D14481" t="s">
        <v>822</v>
      </c>
      <c r="E14481" t="s">
        <v>823</v>
      </c>
      <c r="F14481" t="s">
        <v>856</v>
      </c>
      <c r="G14481" t="s">
        <v>857</v>
      </c>
      <c r="H14481" t="s">
        <v>1124</v>
      </c>
      <c r="I14481">
        <v>883</v>
      </c>
      <c r="J14481" t="s">
        <v>1125</v>
      </c>
      <c r="K14481" t="s">
        <v>1181</v>
      </c>
      <c r="L14481" t="s">
        <v>244</v>
      </c>
      <c r="M14481">
        <v>2027396</v>
      </c>
      <c r="N14481">
        <v>0</v>
      </c>
      <c r="O14481">
        <v>0</v>
      </c>
      <c r="P14481">
        <v>0</v>
      </c>
      <c r="Q14481">
        <v>2027396</v>
      </c>
      <c r="R14481">
        <v>4485</v>
      </c>
      <c r="S14481">
        <v>2022911</v>
      </c>
      <c r="T14481">
        <v>0</v>
      </c>
      <c r="U14481">
        <v>0</v>
      </c>
      <c r="V14481">
        <v>2022911</v>
      </c>
    </row>
    <row r="14482" spans="1:22" x14ac:dyDescent="0.3">
      <c r="A14482">
        <v>202324</v>
      </c>
      <c r="B14482" t="s">
        <v>820</v>
      </c>
      <c r="C14482" t="s">
        <v>821</v>
      </c>
      <c r="D14482" t="s">
        <v>822</v>
      </c>
      <c r="E14482" t="s">
        <v>823</v>
      </c>
      <c r="F14482" t="s">
        <v>862</v>
      </c>
      <c r="G14482" t="s">
        <v>863</v>
      </c>
      <c r="H14482" t="s">
        <v>972</v>
      </c>
      <c r="I14482">
        <v>884</v>
      </c>
      <c r="J14482" t="s">
        <v>973</v>
      </c>
      <c r="K14482" t="s">
        <v>1181</v>
      </c>
      <c r="L14482" t="s">
        <v>244</v>
      </c>
      <c r="M14482">
        <v>0</v>
      </c>
      <c r="N14482">
        <v>1692325</v>
      </c>
      <c r="O14482">
        <v>0</v>
      </c>
      <c r="P14482">
        <v>0</v>
      </c>
      <c r="Q14482">
        <v>1692325</v>
      </c>
      <c r="R14482">
        <v>89924</v>
      </c>
      <c r="S14482">
        <v>1602401</v>
      </c>
      <c r="T14482">
        <v>0</v>
      </c>
      <c r="U14482">
        <v>0</v>
      </c>
      <c r="V14482">
        <v>1602401</v>
      </c>
    </row>
    <row r="14483" spans="1:22" x14ac:dyDescent="0.3">
      <c r="A14483">
        <v>202324</v>
      </c>
      <c r="B14483" t="s">
        <v>820</v>
      </c>
      <c r="C14483" t="s">
        <v>821</v>
      </c>
      <c r="D14483" t="s">
        <v>822</v>
      </c>
      <c r="E14483" t="s">
        <v>823</v>
      </c>
      <c r="F14483" t="s">
        <v>862</v>
      </c>
      <c r="G14483" t="s">
        <v>863</v>
      </c>
      <c r="H14483" t="s">
        <v>1166</v>
      </c>
      <c r="I14483">
        <v>885</v>
      </c>
      <c r="J14483" t="s">
        <v>1167</v>
      </c>
      <c r="K14483" t="s">
        <v>1181</v>
      </c>
      <c r="L14483" t="s">
        <v>244</v>
      </c>
      <c r="M14483">
        <v>3380857</v>
      </c>
      <c r="N14483">
        <v>1051</v>
      </c>
      <c r="O14483">
        <v>0</v>
      </c>
      <c r="P14483">
        <v>0</v>
      </c>
      <c r="Q14483">
        <v>3381908</v>
      </c>
      <c r="R14483">
        <v>20976</v>
      </c>
      <c r="S14483">
        <v>3360932</v>
      </c>
      <c r="T14483">
        <v>0</v>
      </c>
      <c r="U14483">
        <v>0</v>
      </c>
      <c r="V14483">
        <v>3360932</v>
      </c>
    </row>
    <row r="14484" spans="1:22" x14ac:dyDescent="0.3">
      <c r="A14484">
        <v>202324</v>
      </c>
      <c r="B14484" t="s">
        <v>820</v>
      </c>
      <c r="C14484" t="s">
        <v>821</v>
      </c>
      <c r="D14484" t="s">
        <v>822</v>
      </c>
      <c r="E14484" t="s">
        <v>823</v>
      </c>
      <c r="F14484" t="s">
        <v>876</v>
      </c>
      <c r="G14484" t="s">
        <v>877</v>
      </c>
      <c r="H14484" t="s">
        <v>988</v>
      </c>
      <c r="I14484">
        <v>886</v>
      </c>
      <c r="J14484" t="s">
        <v>989</v>
      </c>
      <c r="K14484" t="s">
        <v>1181</v>
      </c>
      <c r="L14484" t="s">
        <v>244</v>
      </c>
      <c r="M14484">
        <v>9632953</v>
      </c>
      <c r="N14484">
        <v>720581</v>
      </c>
      <c r="O14484">
        <v>0</v>
      </c>
      <c r="P14484">
        <v>3671289</v>
      </c>
      <c r="Q14484">
        <v>14024823</v>
      </c>
      <c r="R14484">
        <v>3946649</v>
      </c>
      <c r="S14484">
        <v>10078174</v>
      </c>
      <c r="T14484">
        <v>0</v>
      </c>
      <c r="U14484">
        <v>0</v>
      </c>
      <c r="V14484">
        <v>10078174</v>
      </c>
    </row>
    <row r="14485" spans="1:22" x14ac:dyDescent="0.3">
      <c r="A14485">
        <v>202324</v>
      </c>
      <c r="B14485" t="s">
        <v>820</v>
      </c>
      <c r="C14485" t="s">
        <v>821</v>
      </c>
      <c r="D14485" t="s">
        <v>822</v>
      </c>
      <c r="E14485" t="s">
        <v>823</v>
      </c>
      <c r="F14485" t="s">
        <v>876</v>
      </c>
      <c r="G14485" t="s">
        <v>877</v>
      </c>
      <c r="H14485" t="s">
        <v>1018</v>
      </c>
      <c r="I14485">
        <v>887</v>
      </c>
      <c r="J14485" t="s">
        <v>1019</v>
      </c>
      <c r="K14485" t="s">
        <v>1181</v>
      </c>
      <c r="L14485" t="s">
        <v>244</v>
      </c>
      <c r="M14485">
        <v>1037661</v>
      </c>
      <c r="N14485">
        <v>0</v>
      </c>
      <c r="O14485">
        <v>0</v>
      </c>
      <c r="P14485">
        <v>0</v>
      </c>
      <c r="Q14485">
        <v>1037661</v>
      </c>
      <c r="R14485">
        <v>383137</v>
      </c>
      <c r="S14485">
        <v>654524</v>
      </c>
      <c r="T14485">
        <v>0</v>
      </c>
      <c r="U14485">
        <v>0</v>
      </c>
      <c r="V14485">
        <v>654524</v>
      </c>
    </row>
    <row r="14486" spans="1:22" x14ac:dyDescent="0.3">
      <c r="A14486">
        <v>202324</v>
      </c>
      <c r="B14486" t="s">
        <v>820</v>
      </c>
      <c r="C14486" t="s">
        <v>821</v>
      </c>
      <c r="D14486" t="s">
        <v>822</v>
      </c>
      <c r="E14486" t="s">
        <v>823</v>
      </c>
      <c r="F14486" t="s">
        <v>866</v>
      </c>
      <c r="G14486" t="s">
        <v>867</v>
      </c>
      <c r="H14486" t="s">
        <v>1000</v>
      </c>
      <c r="I14486">
        <v>888</v>
      </c>
      <c r="J14486" t="s">
        <v>1001</v>
      </c>
      <c r="K14486" t="s">
        <v>1181</v>
      </c>
      <c r="L14486" t="s">
        <v>244</v>
      </c>
      <c r="M14486">
        <v>2008365</v>
      </c>
      <c r="N14486">
        <v>193112</v>
      </c>
      <c r="O14486">
        <v>0</v>
      </c>
      <c r="P14486">
        <v>1660764</v>
      </c>
      <c r="Q14486">
        <v>3862241</v>
      </c>
      <c r="R14486">
        <v>0</v>
      </c>
      <c r="S14486">
        <v>3862241</v>
      </c>
      <c r="T14486">
        <v>0</v>
      </c>
      <c r="U14486">
        <v>0</v>
      </c>
      <c r="V14486">
        <v>3862241</v>
      </c>
    </row>
    <row r="14487" spans="1:22" x14ac:dyDescent="0.3">
      <c r="A14487">
        <v>202324</v>
      </c>
      <c r="B14487" t="s">
        <v>820</v>
      </c>
      <c r="C14487" t="s">
        <v>821</v>
      </c>
      <c r="D14487" t="s">
        <v>822</v>
      </c>
      <c r="E14487" t="s">
        <v>823</v>
      </c>
      <c r="F14487" t="s">
        <v>866</v>
      </c>
      <c r="G14487" t="s">
        <v>867</v>
      </c>
      <c r="H14487" t="s">
        <v>868</v>
      </c>
      <c r="I14487">
        <v>889</v>
      </c>
      <c r="J14487" t="s">
        <v>869</v>
      </c>
      <c r="K14487" t="s">
        <v>1181</v>
      </c>
      <c r="L14487" t="s">
        <v>244</v>
      </c>
      <c r="M14487">
        <v>766839</v>
      </c>
      <c r="N14487">
        <v>0</v>
      </c>
      <c r="O14487">
        <v>0</v>
      </c>
      <c r="P14487">
        <v>0</v>
      </c>
      <c r="Q14487">
        <v>766839</v>
      </c>
      <c r="R14487">
        <v>0</v>
      </c>
      <c r="S14487">
        <v>766839</v>
      </c>
      <c r="T14487">
        <v>0</v>
      </c>
      <c r="U14487">
        <v>0</v>
      </c>
      <c r="V14487">
        <v>766839</v>
      </c>
    </row>
    <row r="14488" spans="1:22" x14ac:dyDescent="0.3">
      <c r="A14488">
        <v>202324</v>
      </c>
      <c r="B14488" t="s">
        <v>820</v>
      </c>
      <c r="C14488" t="s">
        <v>821</v>
      </c>
      <c r="D14488" t="s">
        <v>822</v>
      </c>
      <c r="E14488" t="s">
        <v>823</v>
      </c>
      <c r="F14488" t="s">
        <v>866</v>
      </c>
      <c r="G14488" t="s">
        <v>867</v>
      </c>
      <c r="H14488" t="s">
        <v>870</v>
      </c>
      <c r="I14488">
        <v>890</v>
      </c>
      <c r="J14488" t="s">
        <v>871</v>
      </c>
      <c r="K14488" t="s">
        <v>1181</v>
      </c>
      <c r="L14488" t="s">
        <v>244</v>
      </c>
      <c r="M14488">
        <v>1204415</v>
      </c>
      <c r="N14488">
        <v>0</v>
      </c>
      <c r="O14488">
        <v>0</v>
      </c>
      <c r="P14488">
        <v>0</v>
      </c>
      <c r="Q14488">
        <v>1204415</v>
      </c>
      <c r="R14488">
        <v>39041</v>
      </c>
      <c r="S14488">
        <v>1165374</v>
      </c>
      <c r="T14488">
        <v>0</v>
      </c>
      <c r="U14488">
        <v>0</v>
      </c>
      <c r="V14488">
        <v>1165374</v>
      </c>
    </row>
    <row r="14489" spans="1:22" x14ac:dyDescent="0.3">
      <c r="A14489">
        <v>202324</v>
      </c>
      <c r="B14489" t="s">
        <v>820</v>
      </c>
      <c r="C14489" t="s">
        <v>821</v>
      </c>
      <c r="D14489" t="s">
        <v>822</v>
      </c>
      <c r="E14489" t="s">
        <v>823</v>
      </c>
      <c r="F14489" t="s">
        <v>926</v>
      </c>
      <c r="G14489" t="s">
        <v>927</v>
      </c>
      <c r="H14489" t="s">
        <v>1048</v>
      </c>
      <c r="I14489">
        <v>891</v>
      </c>
      <c r="J14489" t="s">
        <v>1049</v>
      </c>
      <c r="K14489" t="s">
        <v>1181</v>
      </c>
      <c r="L14489" t="s">
        <v>244</v>
      </c>
      <c r="M14489">
        <v>6756708</v>
      </c>
      <c r="N14489">
        <v>777935</v>
      </c>
      <c r="O14489">
        <v>0</v>
      </c>
      <c r="P14489">
        <v>0</v>
      </c>
      <c r="Q14489">
        <v>7534643</v>
      </c>
      <c r="R14489">
        <v>1411332</v>
      </c>
      <c r="S14489">
        <v>6123311</v>
      </c>
      <c r="T14489">
        <v>0</v>
      </c>
      <c r="U14489">
        <v>0</v>
      </c>
      <c r="V14489">
        <v>6123311</v>
      </c>
    </row>
    <row r="14490" spans="1:22" x14ac:dyDescent="0.3">
      <c r="A14490">
        <v>202324</v>
      </c>
      <c r="B14490" t="s">
        <v>820</v>
      </c>
      <c r="C14490" t="s">
        <v>821</v>
      </c>
      <c r="D14490" t="s">
        <v>822</v>
      </c>
      <c r="E14490" t="s">
        <v>823</v>
      </c>
      <c r="F14490" t="s">
        <v>926</v>
      </c>
      <c r="G14490" t="s">
        <v>927</v>
      </c>
      <c r="H14490" t="s">
        <v>1046</v>
      </c>
      <c r="I14490">
        <v>892</v>
      </c>
      <c r="J14490" t="s">
        <v>1047</v>
      </c>
      <c r="K14490" t="s">
        <v>1181</v>
      </c>
      <c r="L14490" t="s">
        <v>244</v>
      </c>
      <c r="M14490">
        <v>0</v>
      </c>
      <c r="N14490">
        <v>0</v>
      </c>
      <c r="O14490">
        <v>0</v>
      </c>
      <c r="P14490">
        <v>0</v>
      </c>
      <c r="Q14490">
        <v>0</v>
      </c>
      <c r="R14490">
        <v>0</v>
      </c>
      <c r="S14490">
        <v>0</v>
      </c>
      <c r="T14490">
        <v>0</v>
      </c>
      <c r="U14490">
        <v>0</v>
      </c>
      <c r="V14490">
        <v>0</v>
      </c>
    </row>
    <row r="14491" spans="1:22" x14ac:dyDescent="0.3">
      <c r="A14491">
        <v>202324</v>
      </c>
      <c r="B14491" t="s">
        <v>820</v>
      </c>
      <c r="C14491" t="s">
        <v>821</v>
      </c>
      <c r="D14491" t="s">
        <v>822</v>
      </c>
      <c r="E14491" t="s">
        <v>823</v>
      </c>
      <c r="F14491" t="s">
        <v>862</v>
      </c>
      <c r="G14491" t="s">
        <v>863</v>
      </c>
      <c r="H14491" t="s">
        <v>1082</v>
      </c>
      <c r="I14491">
        <v>893</v>
      </c>
      <c r="J14491" t="s">
        <v>1083</v>
      </c>
      <c r="K14491" t="s">
        <v>1181</v>
      </c>
      <c r="L14491" t="s">
        <v>244</v>
      </c>
      <c r="M14491">
        <v>265</v>
      </c>
      <c r="N14491">
        <v>0</v>
      </c>
      <c r="O14491">
        <v>0</v>
      </c>
      <c r="P14491">
        <v>3850</v>
      </c>
      <c r="Q14491">
        <v>4115</v>
      </c>
      <c r="R14491">
        <v>0</v>
      </c>
      <c r="S14491">
        <v>4115</v>
      </c>
      <c r="T14491">
        <v>0</v>
      </c>
      <c r="U14491">
        <v>0</v>
      </c>
      <c r="V14491">
        <v>4115</v>
      </c>
    </row>
    <row r="14492" spans="1:22" x14ac:dyDescent="0.3">
      <c r="A14492">
        <v>202324</v>
      </c>
      <c r="B14492" t="s">
        <v>820</v>
      </c>
      <c r="C14492" t="s">
        <v>821</v>
      </c>
      <c r="D14492" t="s">
        <v>822</v>
      </c>
      <c r="E14492" t="s">
        <v>823</v>
      </c>
      <c r="F14492" t="s">
        <v>862</v>
      </c>
      <c r="G14492" t="s">
        <v>863</v>
      </c>
      <c r="H14492" t="s">
        <v>1122</v>
      </c>
      <c r="I14492">
        <v>894</v>
      </c>
      <c r="J14492" t="s">
        <v>1123</v>
      </c>
      <c r="K14492" t="s">
        <v>1181</v>
      </c>
      <c r="L14492" t="s">
        <v>244</v>
      </c>
      <c r="M14492">
        <v>536438</v>
      </c>
      <c r="N14492">
        <v>0</v>
      </c>
      <c r="O14492">
        <v>0</v>
      </c>
      <c r="P14492">
        <v>0</v>
      </c>
      <c r="Q14492">
        <v>536438</v>
      </c>
      <c r="R14492">
        <v>41000</v>
      </c>
      <c r="S14492">
        <v>495438</v>
      </c>
      <c r="T14492">
        <v>0</v>
      </c>
      <c r="U14492">
        <v>0</v>
      </c>
      <c r="V14492">
        <v>495438</v>
      </c>
    </row>
    <row r="14493" spans="1:22" x14ac:dyDescent="0.3">
      <c r="A14493">
        <v>202324</v>
      </c>
      <c r="B14493" t="s">
        <v>820</v>
      </c>
      <c r="C14493" t="s">
        <v>821</v>
      </c>
      <c r="D14493" t="s">
        <v>822</v>
      </c>
      <c r="E14493" t="s">
        <v>823</v>
      </c>
      <c r="F14493" t="s">
        <v>866</v>
      </c>
      <c r="G14493" t="s">
        <v>867</v>
      </c>
      <c r="H14493" t="s">
        <v>904</v>
      </c>
      <c r="I14493">
        <v>895</v>
      </c>
      <c r="J14493" t="s">
        <v>905</v>
      </c>
      <c r="K14493" t="s">
        <v>1181</v>
      </c>
      <c r="L14493" t="s">
        <v>244</v>
      </c>
      <c r="M14493">
        <v>360138</v>
      </c>
      <c r="N14493">
        <v>484478</v>
      </c>
      <c r="O14493">
        <v>0</v>
      </c>
      <c r="P14493">
        <v>0</v>
      </c>
      <c r="Q14493">
        <v>844616</v>
      </c>
      <c r="R14493">
        <v>0</v>
      </c>
      <c r="S14493">
        <v>844616</v>
      </c>
      <c r="T14493">
        <v>0</v>
      </c>
      <c r="U14493">
        <v>0</v>
      </c>
      <c r="V14493">
        <v>844616</v>
      </c>
    </row>
    <row r="14494" spans="1:22" x14ac:dyDescent="0.3">
      <c r="A14494">
        <v>202324</v>
      </c>
      <c r="B14494" t="s">
        <v>820</v>
      </c>
      <c r="C14494" t="s">
        <v>821</v>
      </c>
      <c r="D14494" t="s">
        <v>822</v>
      </c>
      <c r="E14494" t="s">
        <v>823</v>
      </c>
      <c r="F14494" t="s">
        <v>866</v>
      </c>
      <c r="G14494" t="s">
        <v>867</v>
      </c>
      <c r="H14494" t="s">
        <v>906</v>
      </c>
      <c r="I14494">
        <v>896</v>
      </c>
      <c r="J14494" t="s">
        <v>907</v>
      </c>
      <c r="K14494" t="s">
        <v>1181</v>
      </c>
      <c r="L14494" t="s">
        <v>244</v>
      </c>
      <c r="M14494">
        <v>479138</v>
      </c>
      <c r="N14494">
        <v>518407</v>
      </c>
      <c r="O14494">
        <v>0</v>
      </c>
      <c r="P14494">
        <v>0</v>
      </c>
      <c r="Q14494">
        <v>997545</v>
      </c>
      <c r="R14494">
        <v>25314</v>
      </c>
      <c r="S14494">
        <v>972231</v>
      </c>
      <c r="T14494">
        <v>0</v>
      </c>
      <c r="U14494">
        <v>0</v>
      </c>
      <c r="V14494">
        <v>972231</v>
      </c>
    </row>
    <row r="14495" spans="1:22" x14ac:dyDescent="0.3">
      <c r="A14495">
        <v>202324</v>
      </c>
      <c r="B14495" t="s">
        <v>820</v>
      </c>
      <c r="C14495" t="s">
        <v>821</v>
      </c>
      <c r="D14495" t="s">
        <v>822</v>
      </c>
      <c r="E14495" t="s">
        <v>823</v>
      </c>
      <c r="F14495" t="s">
        <v>852</v>
      </c>
      <c r="G14495" t="s">
        <v>853</v>
      </c>
      <c r="H14495" t="s">
        <v>910</v>
      </c>
      <c r="I14495">
        <v>908</v>
      </c>
      <c r="J14495" t="s">
        <v>911</v>
      </c>
      <c r="K14495" t="s">
        <v>1181</v>
      </c>
      <c r="L14495" t="s">
        <v>244</v>
      </c>
      <c r="M14495">
        <v>3506457</v>
      </c>
      <c r="N14495">
        <v>0</v>
      </c>
      <c r="O14495">
        <v>0</v>
      </c>
      <c r="P14495">
        <v>0</v>
      </c>
      <c r="Q14495">
        <v>3506457</v>
      </c>
      <c r="R14495">
        <v>13200</v>
      </c>
      <c r="S14495">
        <v>3493257</v>
      </c>
      <c r="T14495">
        <v>0</v>
      </c>
      <c r="U14495">
        <v>25063</v>
      </c>
      <c r="V14495">
        <v>3468194</v>
      </c>
    </row>
    <row r="14496" spans="1:22" x14ac:dyDescent="0.3">
      <c r="A14496">
        <v>202324</v>
      </c>
      <c r="B14496" t="s">
        <v>820</v>
      </c>
      <c r="C14496" t="s">
        <v>821</v>
      </c>
      <c r="D14496" t="s">
        <v>822</v>
      </c>
      <c r="E14496" t="s">
        <v>823</v>
      </c>
      <c r="F14496" t="s">
        <v>852</v>
      </c>
      <c r="G14496" t="s">
        <v>853</v>
      </c>
      <c r="H14496" t="s">
        <v>952</v>
      </c>
      <c r="I14496">
        <v>916</v>
      </c>
      <c r="J14496" t="s">
        <v>953</v>
      </c>
      <c r="K14496" t="s">
        <v>1181</v>
      </c>
      <c r="L14496" t="s">
        <v>244</v>
      </c>
      <c r="M14496">
        <v>1454138</v>
      </c>
      <c r="N14496">
        <v>595134</v>
      </c>
      <c r="O14496">
        <v>52020</v>
      </c>
      <c r="P14496">
        <v>27500</v>
      </c>
      <c r="Q14496">
        <v>2128792</v>
      </c>
      <c r="R14496">
        <v>162368</v>
      </c>
      <c r="S14496">
        <v>1966424</v>
      </c>
      <c r="T14496">
        <v>0</v>
      </c>
      <c r="U14496">
        <v>0</v>
      </c>
      <c r="V14496">
        <v>1966424</v>
      </c>
    </row>
    <row r="14497" spans="1:22" x14ac:dyDescent="0.3">
      <c r="A14497">
        <v>202324</v>
      </c>
      <c r="B14497" t="s">
        <v>820</v>
      </c>
      <c r="C14497" t="s">
        <v>821</v>
      </c>
      <c r="D14497" t="s">
        <v>822</v>
      </c>
      <c r="E14497" t="s">
        <v>823</v>
      </c>
      <c r="F14497" t="s">
        <v>856</v>
      </c>
      <c r="G14497" t="s">
        <v>857</v>
      </c>
      <c r="H14497" t="s">
        <v>974</v>
      </c>
      <c r="I14497">
        <v>919</v>
      </c>
      <c r="J14497" t="s">
        <v>975</v>
      </c>
      <c r="K14497" t="s">
        <v>1181</v>
      </c>
      <c r="L14497" t="s">
        <v>244</v>
      </c>
      <c r="M14497">
        <v>4584685</v>
      </c>
      <c r="N14497">
        <v>0</v>
      </c>
      <c r="O14497">
        <v>0</v>
      </c>
      <c r="P14497">
        <v>0</v>
      </c>
      <c r="Q14497">
        <v>4584685</v>
      </c>
      <c r="R14497">
        <v>202018</v>
      </c>
      <c r="S14497">
        <v>4382667</v>
      </c>
      <c r="T14497">
        <v>0</v>
      </c>
      <c r="U14497">
        <v>0</v>
      </c>
      <c r="V14497">
        <v>4382667</v>
      </c>
    </row>
    <row r="14498" spans="1:22" x14ac:dyDescent="0.3">
      <c r="A14498">
        <v>202324</v>
      </c>
      <c r="B14498" t="s">
        <v>820</v>
      </c>
      <c r="C14498" t="s">
        <v>821</v>
      </c>
      <c r="D14498" t="s">
        <v>822</v>
      </c>
      <c r="E14498" t="s">
        <v>823</v>
      </c>
      <c r="F14498" t="s">
        <v>876</v>
      </c>
      <c r="G14498" t="s">
        <v>877</v>
      </c>
      <c r="H14498" t="s">
        <v>980</v>
      </c>
      <c r="I14498">
        <v>921</v>
      </c>
      <c r="J14498" t="s">
        <v>981</v>
      </c>
      <c r="K14498" t="s">
        <v>1181</v>
      </c>
      <c r="L14498" t="s">
        <v>244</v>
      </c>
      <c r="M14498">
        <v>1053879</v>
      </c>
      <c r="N14498">
        <v>75598</v>
      </c>
      <c r="O14498">
        <v>0</v>
      </c>
      <c r="P14498">
        <v>0</v>
      </c>
      <c r="Q14498">
        <v>1129477</v>
      </c>
      <c r="R14498">
        <v>285732</v>
      </c>
      <c r="S14498">
        <v>843745</v>
      </c>
      <c r="T14498">
        <v>0</v>
      </c>
      <c r="U14498">
        <v>0</v>
      </c>
      <c r="V14498">
        <v>843745</v>
      </c>
    </row>
    <row r="14499" spans="1:22" x14ac:dyDescent="0.3">
      <c r="A14499">
        <v>202324</v>
      </c>
      <c r="B14499" t="s">
        <v>820</v>
      </c>
      <c r="C14499" t="s">
        <v>821</v>
      </c>
      <c r="D14499" t="s">
        <v>822</v>
      </c>
      <c r="E14499" t="s">
        <v>823</v>
      </c>
      <c r="F14499" t="s">
        <v>926</v>
      </c>
      <c r="G14499" t="s">
        <v>927</v>
      </c>
      <c r="H14499" t="s">
        <v>1010</v>
      </c>
      <c r="I14499">
        <v>925</v>
      </c>
      <c r="J14499" t="s">
        <v>1011</v>
      </c>
      <c r="K14499" t="s">
        <v>1181</v>
      </c>
      <c r="L14499" t="s">
        <v>244</v>
      </c>
      <c r="M14499">
        <v>3315431</v>
      </c>
      <c r="N14499">
        <v>0</v>
      </c>
      <c r="O14499">
        <v>0</v>
      </c>
      <c r="P14499">
        <v>0</v>
      </c>
      <c r="Q14499">
        <v>3315431</v>
      </c>
      <c r="R14499">
        <v>549627</v>
      </c>
      <c r="S14499">
        <v>2765804</v>
      </c>
      <c r="T14499">
        <v>0</v>
      </c>
      <c r="U14499">
        <v>0</v>
      </c>
      <c r="V14499">
        <v>2765804</v>
      </c>
    </row>
    <row r="14500" spans="1:22" x14ac:dyDescent="0.3">
      <c r="A14500">
        <v>202324</v>
      </c>
      <c r="B14500" t="s">
        <v>820</v>
      </c>
      <c r="C14500" t="s">
        <v>821</v>
      </c>
      <c r="D14500" t="s">
        <v>822</v>
      </c>
      <c r="E14500" t="s">
        <v>823</v>
      </c>
      <c r="F14500" t="s">
        <v>856</v>
      </c>
      <c r="G14500" t="s">
        <v>857</v>
      </c>
      <c r="H14500" t="s">
        <v>1030</v>
      </c>
      <c r="I14500">
        <v>926</v>
      </c>
      <c r="J14500" t="s">
        <v>1031</v>
      </c>
      <c r="K14500" t="s">
        <v>1181</v>
      </c>
      <c r="L14500" t="s">
        <v>244</v>
      </c>
      <c r="M14500">
        <v>221049</v>
      </c>
      <c r="N14500">
        <v>229982</v>
      </c>
      <c r="O14500">
        <v>0</v>
      </c>
      <c r="P14500">
        <v>5921793</v>
      </c>
      <c r="Q14500">
        <v>6372824</v>
      </c>
      <c r="R14500">
        <v>1369660</v>
      </c>
      <c r="S14500">
        <v>5003164</v>
      </c>
      <c r="T14500">
        <v>0</v>
      </c>
      <c r="U14500">
        <v>0</v>
      </c>
      <c r="V14500">
        <v>5003164</v>
      </c>
    </row>
    <row r="14501" spans="1:22" x14ac:dyDescent="0.3">
      <c r="A14501">
        <v>202324</v>
      </c>
      <c r="B14501" t="s">
        <v>820</v>
      </c>
      <c r="C14501" t="s">
        <v>821</v>
      </c>
      <c r="D14501" t="s">
        <v>822</v>
      </c>
      <c r="E14501" t="s">
        <v>823</v>
      </c>
      <c r="F14501" t="s">
        <v>912</v>
      </c>
      <c r="G14501" t="s">
        <v>913</v>
      </c>
      <c r="H14501" t="s">
        <v>1044</v>
      </c>
      <c r="I14501">
        <v>929</v>
      </c>
      <c r="J14501" t="s">
        <v>1045</v>
      </c>
      <c r="K14501" t="s">
        <v>1181</v>
      </c>
      <c r="L14501" t="s">
        <v>244</v>
      </c>
      <c r="M14501">
        <v>913499</v>
      </c>
      <c r="N14501">
        <v>0</v>
      </c>
      <c r="O14501">
        <v>0</v>
      </c>
      <c r="P14501">
        <v>0</v>
      </c>
      <c r="Q14501">
        <v>913499</v>
      </c>
      <c r="R14501">
        <v>0</v>
      </c>
      <c r="S14501">
        <v>913499</v>
      </c>
      <c r="T14501">
        <v>0</v>
      </c>
      <c r="U14501">
        <v>0</v>
      </c>
      <c r="V14501">
        <v>913499</v>
      </c>
    </row>
    <row r="14502" spans="1:22" x14ac:dyDescent="0.3">
      <c r="A14502">
        <v>202324</v>
      </c>
      <c r="B14502" t="s">
        <v>820</v>
      </c>
      <c r="C14502" t="s">
        <v>821</v>
      </c>
      <c r="D14502" t="s">
        <v>822</v>
      </c>
      <c r="E14502" t="s">
        <v>823</v>
      </c>
      <c r="F14502" t="s">
        <v>876</v>
      </c>
      <c r="G14502" t="s">
        <v>877</v>
      </c>
      <c r="H14502" t="s">
        <v>1052</v>
      </c>
      <c r="I14502">
        <v>931</v>
      </c>
      <c r="J14502" t="s">
        <v>1053</v>
      </c>
      <c r="K14502" t="s">
        <v>1181</v>
      </c>
      <c r="L14502" t="s">
        <v>244</v>
      </c>
      <c r="M14502">
        <v>711596</v>
      </c>
      <c r="N14502">
        <v>2314097</v>
      </c>
      <c r="O14502">
        <v>0</v>
      </c>
      <c r="P14502">
        <v>0</v>
      </c>
      <c r="Q14502">
        <v>3025693</v>
      </c>
      <c r="R14502">
        <v>407961</v>
      </c>
      <c r="S14502">
        <v>2617733</v>
      </c>
      <c r="T14502">
        <v>0</v>
      </c>
      <c r="U14502">
        <v>0</v>
      </c>
      <c r="V14502">
        <v>2617733</v>
      </c>
    </row>
    <row r="14503" spans="1:22" x14ac:dyDescent="0.3">
      <c r="A14503">
        <v>202324</v>
      </c>
      <c r="B14503" t="s">
        <v>820</v>
      </c>
      <c r="C14503" t="s">
        <v>821</v>
      </c>
      <c r="D14503" t="s">
        <v>822</v>
      </c>
      <c r="E14503" t="s">
        <v>823</v>
      </c>
      <c r="F14503" t="s">
        <v>852</v>
      </c>
      <c r="G14503" t="s">
        <v>853</v>
      </c>
      <c r="H14503" t="s">
        <v>1088</v>
      </c>
      <c r="I14503">
        <v>933</v>
      </c>
      <c r="J14503" t="s">
        <v>1089</v>
      </c>
      <c r="K14503" t="s">
        <v>1181</v>
      </c>
      <c r="L14503" t="s">
        <v>244</v>
      </c>
      <c r="M14503">
        <v>2302063</v>
      </c>
      <c r="N14503">
        <v>0</v>
      </c>
      <c r="O14503">
        <v>0</v>
      </c>
      <c r="P14503">
        <v>0</v>
      </c>
      <c r="Q14503">
        <v>2302063</v>
      </c>
      <c r="R14503">
        <v>444705</v>
      </c>
      <c r="S14503">
        <v>1857358</v>
      </c>
      <c r="T14503">
        <v>0</v>
      </c>
      <c r="U14503">
        <v>0</v>
      </c>
      <c r="V14503">
        <v>1857358</v>
      </c>
    </row>
    <row r="14504" spans="1:22" x14ac:dyDescent="0.3">
      <c r="A14504">
        <v>202324</v>
      </c>
      <c r="B14504" t="s">
        <v>820</v>
      </c>
      <c r="C14504" t="s">
        <v>821</v>
      </c>
      <c r="D14504" t="s">
        <v>822</v>
      </c>
      <c r="E14504" t="s">
        <v>823</v>
      </c>
      <c r="F14504" t="s">
        <v>856</v>
      </c>
      <c r="G14504" t="s">
        <v>857</v>
      </c>
      <c r="H14504" t="s">
        <v>1110</v>
      </c>
      <c r="I14504">
        <v>935</v>
      </c>
      <c r="J14504" t="s">
        <v>1111</v>
      </c>
      <c r="K14504" t="s">
        <v>1181</v>
      </c>
      <c r="L14504" t="s">
        <v>244</v>
      </c>
      <c r="M14504">
        <v>3090914</v>
      </c>
      <c r="N14504">
        <v>198635</v>
      </c>
      <c r="O14504">
        <v>0</v>
      </c>
      <c r="P14504">
        <v>0</v>
      </c>
      <c r="Q14504">
        <v>3289549</v>
      </c>
      <c r="R14504">
        <v>37607</v>
      </c>
      <c r="S14504">
        <v>3251941</v>
      </c>
      <c r="T14504">
        <v>0</v>
      </c>
      <c r="U14504">
        <v>95337</v>
      </c>
      <c r="V14504">
        <v>3156605</v>
      </c>
    </row>
    <row r="14505" spans="1:22" x14ac:dyDescent="0.3">
      <c r="A14505">
        <v>202324</v>
      </c>
      <c r="B14505" t="s">
        <v>820</v>
      </c>
      <c r="C14505" t="s">
        <v>821</v>
      </c>
      <c r="D14505" t="s">
        <v>822</v>
      </c>
      <c r="E14505" t="s">
        <v>823</v>
      </c>
      <c r="F14505" t="s">
        <v>876</v>
      </c>
      <c r="G14505" t="s">
        <v>877</v>
      </c>
      <c r="H14505" t="s">
        <v>1114</v>
      </c>
      <c r="I14505">
        <v>936</v>
      </c>
      <c r="J14505" t="s">
        <v>1115</v>
      </c>
      <c r="K14505" t="s">
        <v>1181</v>
      </c>
      <c r="L14505" t="s">
        <v>244</v>
      </c>
      <c r="M14505">
        <v>2167506</v>
      </c>
      <c r="N14505">
        <v>3138054</v>
      </c>
      <c r="O14505">
        <v>0</v>
      </c>
      <c r="P14505">
        <v>474461</v>
      </c>
      <c r="Q14505">
        <v>5780021</v>
      </c>
      <c r="R14505">
        <v>38627</v>
      </c>
      <c r="S14505">
        <v>5741394</v>
      </c>
      <c r="T14505">
        <v>754760</v>
      </c>
      <c r="U14505">
        <v>0</v>
      </c>
      <c r="V14505">
        <v>4986634</v>
      </c>
    </row>
    <row r="14506" spans="1:22" x14ac:dyDescent="0.3">
      <c r="A14506">
        <v>202324</v>
      </c>
      <c r="B14506" t="s">
        <v>820</v>
      </c>
      <c r="C14506" t="s">
        <v>821</v>
      </c>
      <c r="D14506" t="s">
        <v>822</v>
      </c>
      <c r="E14506" t="s">
        <v>823</v>
      </c>
      <c r="F14506" t="s">
        <v>862</v>
      </c>
      <c r="G14506" t="s">
        <v>863</v>
      </c>
      <c r="H14506" t="s">
        <v>1142</v>
      </c>
      <c r="I14506">
        <v>937</v>
      </c>
      <c r="J14506" t="s">
        <v>1143</v>
      </c>
      <c r="K14506" t="s">
        <v>1181</v>
      </c>
      <c r="L14506" t="s">
        <v>244</v>
      </c>
      <c r="M14506">
        <v>0</v>
      </c>
      <c r="N14506">
        <v>1572822</v>
      </c>
      <c r="O14506">
        <v>0</v>
      </c>
      <c r="P14506">
        <v>0</v>
      </c>
      <c r="Q14506">
        <v>1572822</v>
      </c>
      <c r="R14506">
        <v>0</v>
      </c>
      <c r="S14506">
        <v>1572822</v>
      </c>
      <c r="T14506">
        <v>0</v>
      </c>
      <c r="U14506">
        <v>0</v>
      </c>
      <c r="V14506">
        <v>1572822</v>
      </c>
    </row>
    <row r="14507" spans="1:22" x14ac:dyDescent="0.3">
      <c r="A14507">
        <v>202324</v>
      </c>
      <c r="B14507" t="s">
        <v>820</v>
      </c>
      <c r="C14507" t="s">
        <v>821</v>
      </c>
      <c r="D14507" t="s">
        <v>822</v>
      </c>
      <c r="E14507" t="s">
        <v>823</v>
      </c>
      <c r="F14507" t="s">
        <v>876</v>
      </c>
      <c r="G14507" t="s">
        <v>877</v>
      </c>
      <c r="H14507" t="s">
        <v>1148</v>
      </c>
      <c r="I14507">
        <v>938</v>
      </c>
      <c r="J14507" t="s">
        <v>1149</v>
      </c>
      <c r="K14507" t="s">
        <v>1181</v>
      </c>
      <c r="L14507" t="s">
        <v>244</v>
      </c>
      <c r="M14507">
        <v>323455</v>
      </c>
      <c r="N14507">
        <v>1126523</v>
      </c>
      <c r="O14507">
        <v>0</v>
      </c>
      <c r="P14507">
        <v>0</v>
      </c>
      <c r="Q14507">
        <v>1449978</v>
      </c>
      <c r="R14507">
        <v>5000</v>
      </c>
      <c r="S14507">
        <v>1444978</v>
      </c>
      <c r="T14507">
        <v>0</v>
      </c>
      <c r="U14507">
        <v>0</v>
      </c>
      <c r="V14507">
        <v>1444978</v>
      </c>
    </row>
    <row r="14508" spans="1:22" x14ac:dyDescent="0.3">
      <c r="A14508">
        <v>202324</v>
      </c>
      <c r="B14508" t="s">
        <v>820</v>
      </c>
      <c r="C14508" t="s">
        <v>821</v>
      </c>
      <c r="D14508" t="s">
        <v>822</v>
      </c>
      <c r="E14508" t="s">
        <v>823</v>
      </c>
      <c r="F14508" t="s">
        <v>926</v>
      </c>
      <c r="G14508" t="s">
        <v>927</v>
      </c>
      <c r="H14508" t="s">
        <v>1036</v>
      </c>
      <c r="I14508">
        <v>940</v>
      </c>
      <c r="J14508" t="s">
        <v>1037</v>
      </c>
      <c r="K14508" t="s">
        <v>1181</v>
      </c>
      <c r="L14508" t="s">
        <v>244</v>
      </c>
      <c r="M14508">
        <v>0</v>
      </c>
      <c r="N14508">
        <v>0</v>
      </c>
      <c r="O14508">
        <v>771135</v>
      </c>
      <c r="P14508">
        <v>185527</v>
      </c>
      <c r="Q14508">
        <v>956662</v>
      </c>
      <c r="R14508">
        <v>9465</v>
      </c>
      <c r="S14508">
        <v>947197</v>
      </c>
      <c r="T14508">
        <v>0</v>
      </c>
      <c r="U14508">
        <v>0</v>
      </c>
      <c r="V14508">
        <v>947197</v>
      </c>
    </row>
    <row r="14509" spans="1:22" x14ac:dyDescent="0.3">
      <c r="A14509">
        <v>202324</v>
      </c>
      <c r="B14509" t="s">
        <v>820</v>
      </c>
      <c r="C14509" t="s">
        <v>821</v>
      </c>
      <c r="D14509" t="s">
        <v>822</v>
      </c>
      <c r="E14509" t="s">
        <v>823</v>
      </c>
      <c r="F14509" t="s">
        <v>926</v>
      </c>
      <c r="G14509" t="s">
        <v>927</v>
      </c>
      <c r="H14509" t="s">
        <v>1146</v>
      </c>
      <c r="I14509">
        <v>941</v>
      </c>
      <c r="J14509" t="s">
        <v>1147</v>
      </c>
      <c r="K14509" t="s">
        <v>1181</v>
      </c>
      <c r="L14509" t="s">
        <v>244</v>
      </c>
      <c r="M14509">
        <v>0</v>
      </c>
      <c r="N14509">
        <v>1209693</v>
      </c>
      <c r="O14509">
        <v>0</v>
      </c>
      <c r="P14509">
        <v>0</v>
      </c>
      <c r="Q14509">
        <v>1209693</v>
      </c>
      <c r="R14509">
        <v>11968</v>
      </c>
      <c r="S14509">
        <v>1197725</v>
      </c>
      <c r="T14509">
        <v>0</v>
      </c>
      <c r="U14509">
        <v>0</v>
      </c>
      <c r="V14509">
        <v>1197725</v>
      </c>
    </row>
    <row r="14510" spans="1:22" x14ac:dyDescent="0.3">
      <c r="A14510">
        <v>202324</v>
      </c>
      <c r="B14510" t="s">
        <v>820</v>
      </c>
      <c r="C14510" t="s">
        <v>821</v>
      </c>
      <c r="D14510" t="s">
        <v>822</v>
      </c>
      <c r="E14510" t="s">
        <v>823</v>
      </c>
      <c r="F14510" t="s">
        <v>866</v>
      </c>
      <c r="G14510" t="s">
        <v>867</v>
      </c>
      <c r="H14510" t="s">
        <v>920</v>
      </c>
      <c r="I14510">
        <v>942</v>
      </c>
      <c r="J14510" t="s">
        <v>921</v>
      </c>
      <c r="K14510" t="s">
        <v>1181</v>
      </c>
      <c r="L14510" t="s">
        <v>244</v>
      </c>
      <c r="M14510" t="s">
        <v>829</v>
      </c>
      <c r="N14510" t="s">
        <v>829</v>
      </c>
      <c r="O14510" t="s">
        <v>829</v>
      </c>
      <c r="P14510" t="s">
        <v>829</v>
      </c>
      <c r="Q14510" t="s">
        <v>829</v>
      </c>
      <c r="R14510" t="s">
        <v>829</v>
      </c>
      <c r="S14510" t="s">
        <v>829</v>
      </c>
      <c r="T14510" t="s">
        <v>829</v>
      </c>
      <c r="U14510" t="s">
        <v>829</v>
      </c>
      <c r="V14510" t="s">
        <v>829</v>
      </c>
    </row>
    <row r="14511" spans="1:22" x14ac:dyDescent="0.3">
      <c r="A14511">
        <v>202324</v>
      </c>
      <c r="B14511" t="s">
        <v>820</v>
      </c>
      <c r="C14511" t="s">
        <v>821</v>
      </c>
      <c r="D14511" t="s">
        <v>822</v>
      </c>
      <c r="E14511" t="s">
        <v>823</v>
      </c>
      <c r="F14511" t="s">
        <v>866</v>
      </c>
      <c r="G14511" t="s">
        <v>867</v>
      </c>
      <c r="H14511" t="s">
        <v>1152</v>
      </c>
      <c r="I14511">
        <v>943</v>
      </c>
      <c r="J14511" t="s">
        <v>1153</v>
      </c>
      <c r="K14511" t="s">
        <v>1181</v>
      </c>
      <c r="L14511" t="s">
        <v>244</v>
      </c>
      <c r="M14511" t="s">
        <v>829</v>
      </c>
      <c r="N14511" t="s">
        <v>829</v>
      </c>
      <c r="O14511" t="s">
        <v>829</v>
      </c>
      <c r="P14511" t="s">
        <v>829</v>
      </c>
      <c r="Q14511" t="s">
        <v>829</v>
      </c>
      <c r="R14511" t="s">
        <v>829</v>
      </c>
      <c r="S14511" t="s">
        <v>829</v>
      </c>
      <c r="T14511" t="s">
        <v>829</v>
      </c>
      <c r="U14511" t="s">
        <v>829</v>
      </c>
      <c r="V14511" t="s">
        <v>829</v>
      </c>
    </row>
  </sheetData>
  <sheetProtection algorithmName="SHA-512" hashValue="0GUiFCTxEP3JEvYdWpLVaNIkVL+SaU1lVOg5/8KTzcAGvClYE351ipowUSP3xI3E93mpYI8fXluc2teJzqWdcA==" saltValue="/Vhwsb8d80vZw6ANHJCcEw==" spinCount="100000" sheet="1" sort="0" autoFilter="0"/>
  <autoFilter ref="A1:V10622" xr:uid="{00000000-0009-0000-0000-000000000000}">
    <sortState xmlns:xlrd2="http://schemas.microsoft.com/office/spreadsheetml/2017/richdata2" ref="A2:V10622">
      <sortCondition ref="L1:L10622"/>
    </sortState>
  </autoFilter>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P3889"/>
  <sheetViews>
    <sheetView workbookViewId="0"/>
  </sheetViews>
  <sheetFormatPr defaultColWidth="9" defaultRowHeight="14.4" x14ac:dyDescent="0.3"/>
  <cols>
    <col min="1" max="1" width="11.33203125" style="166" customWidth="1"/>
    <col min="2" max="2" width="13.5546875" style="166" customWidth="1"/>
    <col min="3" max="3" width="9" style="166"/>
    <col min="4" max="4" width="10.44140625" style="166" customWidth="1"/>
    <col min="5" max="5" width="9" style="166"/>
    <col min="6" max="6" width="12.33203125" style="166" customWidth="1"/>
    <col min="7" max="7" width="9" style="166" customWidth="1"/>
    <col min="8" max="8" width="18" style="166" customWidth="1"/>
    <col min="9" max="9" width="18.33203125" style="166" customWidth="1"/>
    <col min="10" max="10" width="22.6640625" style="166" customWidth="1"/>
    <col min="11" max="11" width="18.33203125" style="166" customWidth="1"/>
    <col min="12" max="12" width="12.44140625" style="166" customWidth="1"/>
    <col min="13" max="13" width="14" style="166" customWidth="1"/>
    <col min="14" max="14" width="13" style="166" customWidth="1"/>
    <col min="15" max="16384" width="9" style="166"/>
  </cols>
  <sheetData>
    <row r="1" spans="1:16" x14ac:dyDescent="0.3">
      <c r="A1" t="s">
        <v>797</v>
      </c>
      <c r="B1" t="s">
        <v>798</v>
      </c>
      <c r="C1" t="s">
        <v>799</v>
      </c>
      <c r="D1" t="s">
        <v>801</v>
      </c>
      <c r="E1" t="s">
        <v>800</v>
      </c>
      <c r="F1" t="s">
        <v>803</v>
      </c>
      <c r="G1" t="s">
        <v>802</v>
      </c>
      <c r="H1" t="s">
        <v>805</v>
      </c>
      <c r="I1" t="s">
        <v>806</v>
      </c>
      <c r="J1" t="s">
        <v>804</v>
      </c>
      <c r="K1" t="s">
        <v>1183</v>
      </c>
      <c r="L1" t="s">
        <v>1184</v>
      </c>
      <c r="M1" t="s">
        <v>1185</v>
      </c>
      <c r="N1" t="s">
        <v>1186</v>
      </c>
      <c r="P1" s="973" t="s">
        <v>1187</v>
      </c>
    </row>
    <row r="2" spans="1:16" x14ac:dyDescent="0.3">
      <c r="A2">
        <v>2021</v>
      </c>
      <c r="B2" t="s">
        <v>1188</v>
      </c>
      <c r="C2" t="s">
        <v>821</v>
      </c>
      <c r="D2" t="s">
        <v>823</v>
      </c>
      <c r="E2" t="s">
        <v>822</v>
      </c>
      <c r="F2" t="s">
        <v>1189</v>
      </c>
      <c r="G2" t="s">
        <v>1190</v>
      </c>
      <c r="H2">
        <v>301</v>
      </c>
      <c r="I2" t="s">
        <v>827</v>
      </c>
      <c r="J2" t="s">
        <v>826</v>
      </c>
      <c r="K2" t="s">
        <v>307</v>
      </c>
      <c r="L2" t="s">
        <v>1191</v>
      </c>
      <c r="M2">
        <v>623</v>
      </c>
      <c r="N2">
        <v>35.949199999999998</v>
      </c>
      <c r="P2" s="973"/>
    </row>
    <row r="3" spans="1:16" x14ac:dyDescent="0.3">
      <c r="A3">
        <v>2021</v>
      </c>
      <c r="B3" t="s">
        <v>1188</v>
      </c>
      <c r="C3" t="s">
        <v>821</v>
      </c>
      <c r="D3" t="s">
        <v>823</v>
      </c>
      <c r="E3" t="s">
        <v>822</v>
      </c>
      <c r="F3" t="s">
        <v>1189</v>
      </c>
      <c r="G3" t="s">
        <v>1190</v>
      </c>
      <c r="H3">
        <v>301</v>
      </c>
      <c r="I3" t="s">
        <v>827</v>
      </c>
      <c r="J3" t="s">
        <v>826</v>
      </c>
      <c r="K3" t="s">
        <v>308</v>
      </c>
      <c r="L3" t="s">
        <v>1191</v>
      </c>
      <c r="M3">
        <v>273</v>
      </c>
      <c r="N3">
        <v>15.753</v>
      </c>
    </row>
    <row r="4" spans="1:16" x14ac:dyDescent="0.3">
      <c r="A4">
        <v>2021</v>
      </c>
      <c r="B4" t="s">
        <v>1188</v>
      </c>
      <c r="C4" t="s">
        <v>821</v>
      </c>
      <c r="D4" t="s">
        <v>823</v>
      </c>
      <c r="E4" t="s">
        <v>822</v>
      </c>
      <c r="F4" t="s">
        <v>1189</v>
      </c>
      <c r="G4" t="s">
        <v>1190</v>
      </c>
      <c r="H4">
        <v>301</v>
      </c>
      <c r="I4" t="s">
        <v>827</v>
      </c>
      <c r="J4" t="s">
        <v>826</v>
      </c>
      <c r="K4" t="s">
        <v>309</v>
      </c>
      <c r="L4" t="s">
        <v>1191</v>
      </c>
      <c r="M4">
        <v>173</v>
      </c>
      <c r="N4">
        <v>9.9826899999999998</v>
      </c>
    </row>
    <row r="5" spans="1:16" x14ac:dyDescent="0.3">
      <c r="A5">
        <v>2021</v>
      </c>
      <c r="B5" t="s">
        <v>1188</v>
      </c>
      <c r="C5" t="s">
        <v>821</v>
      </c>
      <c r="D5" t="s">
        <v>823</v>
      </c>
      <c r="E5" t="s">
        <v>822</v>
      </c>
      <c r="F5" t="s">
        <v>1189</v>
      </c>
      <c r="G5" t="s">
        <v>1190</v>
      </c>
      <c r="H5">
        <v>301</v>
      </c>
      <c r="I5" t="s">
        <v>827</v>
      </c>
      <c r="J5" t="s">
        <v>826</v>
      </c>
      <c r="K5" t="s">
        <v>306</v>
      </c>
      <c r="L5" t="s">
        <v>1191</v>
      </c>
      <c r="M5">
        <v>593</v>
      </c>
      <c r="N5">
        <v>34.2181</v>
      </c>
    </row>
    <row r="6" spans="1:16" x14ac:dyDescent="0.3">
      <c r="A6">
        <v>2021</v>
      </c>
      <c r="B6" t="s">
        <v>1188</v>
      </c>
      <c r="C6" t="s">
        <v>821</v>
      </c>
      <c r="D6" t="s">
        <v>823</v>
      </c>
      <c r="E6" t="s">
        <v>822</v>
      </c>
      <c r="F6" t="s">
        <v>1189</v>
      </c>
      <c r="G6" t="s">
        <v>1190</v>
      </c>
      <c r="H6">
        <v>301</v>
      </c>
      <c r="I6" t="s">
        <v>827</v>
      </c>
      <c r="J6" t="s">
        <v>826</v>
      </c>
      <c r="K6" t="s">
        <v>1192</v>
      </c>
      <c r="L6" t="s">
        <v>1191</v>
      </c>
      <c r="M6">
        <v>1733</v>
      </c>
      <c r="N6">
        <v>100</v>
      </c>
    </row>
    <row r="7" spans="1:16" x14ac:dyDescent="0.3">
      <c r="A7">
        <v>2021</v>
      </c>
      <c r="B7" t="s">
        <v>1188</v>
      </c>
      <c r="C7" t="s">
        <v>821</v>
      </c>
      <c r="D7" t="s">
        <v>823</v>
      </c>
      <c r="E7" t="s">
        <v>822</v>
      </c>
      <c r="F7" t="s">
        <v>1189</v>
      </c>
      <c r="G7" t="s">
        <v>1190</v>
      </c>
      <c r="H7">
        <v>301</v>
      </c>
      <c r="I7" t="s">
        <v>827</v>
      </c>
      <c r="J7" t="s">
        <v>826</v>
      </c>
      <c r="K7" t="s">
        <v>305</v>
      </c>
      <c r="L7" t="s">
        <v>1191</v>
      </c>
      <c r="M7">
        <v>71</v>
      </c>
      <c r="N7">
        <v>4.09694</v>
      </c>
    </row>
    <row r="8" spans="1:16" x14ac:dyDescent="0.3">
      <c r="A8">
        <v>2022</v>
      </c>
      <c r="B8" t="s">
        <v>1188</v>
      </c>
      <c r="C8" t="s">
        <v>821</v>
      </c>
      <c r="D8" t="s">
        <v>823</v>
      </c>
      <c r="E8" t="s">
        <v>822</v>
      </c>
      <c r="F8" t="s">
        <v>1189</v>
      </c>
      <c r="G8" t="s">
        <v>1190</v>
      </c>
      <c r="H8">
        <v>301</v>
      </c>
      <c r="I8" t="s">
        <v>827</v>
      </c>
      <c r="J8" t="s">
        <v>826</v>
      </c>
      <c r="K8" t="s">
        <v>307</v>
      </c>
      <c r="L8" t="s">
        <v>1191</v>
      </c>
      <c r="M8">
        <v>646</v>
      </c>
      <c r="N8">
        <v>34.471699999999998</v>
      </c>
    </row>
    <row r="9" spans="1:16" x14ac:dyDescent="0.3">
      <c r="A9">
        <v>2022</v>
      </c>
      <c r="B9" t="s">
        <v>1188</v>
      </c>
      <c r="C9" t="s">
        <v>821</v>
      </c>
      <c r="D9" t="s">
        <v>823</v>
      </c>
      <c r="E9" t="s">
        <v>822</v>
      </c>
      <c r="F9" t="s">
        <v>1189</v>
      </c>
      <c r="G9" t="s">
        <v>1190</v>
      </c>
      <c r="H9">
        <v>301</v>
      </c>
      <c r="I9" t="s">
        <v>827</v>
      </c>
      <c r="J9" t="s">
        <v>826</v>
      </c>
      <c r="K9" t="s">
        <v>308</v>
      </c>
      <c r="L9" t="s">
        <v>1191</v>
      </c>
      <c r="M9">
        <v>319</v>
      </c>
      <c r="N9">
        <v>17.022400000000001</v>
      </c>
    </row>
    <row r="10" spans="1:16" x14ac:dyDescent="0.3">
      <c r="A10">
        <v>2022</v>
      </c>
      <c r="B10" t="s">
        <v>1188</v>
      </c>
      <c r="C10" t="s">
        <v>821</v>
      </c>
      <c r="D10" t="s">
        <v>823</v>
      </c>
      <c r="E10" t="s">
        <v>822</v>
      </c>
      <c r="F10" t="s">
        <v>1189</v>
      </c>
      <c r="G10" t="s">
        <v>1190</v>
      </c>
      <c r="H10">
        <v>301</v>
      </c>
      <c r="I10" t="s">
        <v>827</v>
      </c>
      <c r="J10" t="s">
        <v>826</v>
      </c>
      <c r="K10" t="s">
        <v>309</v>
      </c>
      <c r="L10" t="s">
        <v>1191</v>
      </c>
      <c r="M10">
        <v>174</v>
      </c>
      <c r="N10">
        <v>9.2849500000000003</v>
      </c>
    </row>
    <row r="11" spans="1:16" x14ac:dyDescent="0.3">
      <c r="A11">
        <v>2022</v>
      </c>
      <c r="B11" t="s">
        <v>1188</v>
      </c>
      <c r="C11" t="s">
        <v>821</v>
      </c>
      <c r="D11" t="s">
        <v>823</v>
      </c>
      <c r="E11" t="s">
        <v>822</v>
      </c>
      <c r="F11" t="s">
        <v>1189</v>
      </c>
      <c r="G11" t="s">
        <v>1190</v>
      </c>
      <c r="H11">
        <v>301</v>
      </c>
      <c r="I11" t="s">
        <v>827</v>
      </c>
      <c r="J11" t="s">
        <v>826</v>
      </c>
      <c r="K11" t="s">
        <v>306</v>
      </c>
      <c r="L11" t="s">
        <v>1191</v>
      </c>
      <c r="M11">
        <v>659</v>
      </c>
      <c r="N11">
        <v>35.165399999999998</v>
      </c>
    </row>
    <row r="12" spans="1:16" x14ac:dyDescent="0.3">
      <c r="A12">
        <v>2022</v>
      </c>
      <c r="B12" t="s">
        <v>1188</v>
      </c>
      <c r="C12" t="s">
        <v>821</v>
      </c>
      <c r="D12" t="s">
        <v>823</v>
      </c>
      <c r="E12" t="s">
        <v>822</v>
      </c>
      <c r="F12" t="s">
        <v>1189</v>
      </c>
      <c r="G12" t="s">
        <v>1190</v>
      </c>
      <c r="H12">
        <v>301</v>
      </c>
      <c r="I12" t="s">
        <v>827</v>
      </c>
      <c r="J12" t="s">
        <v>826</v>
      </c>
      <c r="K12" t="s">
        <v>1192</v>
      </c>
      <c r="L12" t="s">
        <v>1191</v>
      </c>
      <c r="M12">
        <v>1874</v>
      </c>
      <c r="N12">
        <v>100</v>
      </c>
    </row>
    <row r="13" spans="1:16" x14ac:dyDescent="0.3">
      <c r="A13">
        <v>2022</v>
      </c>
      <c r="B13" t="s">
        <v>1188</v>
      </c>
      <c r="C13" t="s">
        <v>821</v>
      </c>
      <c r="D13" t="s">
        <v>823</v>
      </c>
      <c r="E13" t="s">
        <v>822</v>
      </c>
      <c r="F13" t="s">
        <v>1189</v>
      </c>
      <c r="G13" t="s">
        <v>1190</v>
      </c>
      <c r="H13">
        <v>301</v>
      </c>
      <c r="I13" t="s">
        <v>827</v>
      </c>
      <c r="J13" t="s">
        <v>826</v>
      </c>
      <c r="K13" t="s">
        <v>305</v>
      </c>
      <c r="L13" t="s">
        <v>1191</v>
      </c>
      <c r="M13">
        <v>76</v>
      </c>
      <c r="N13">
        <v>4.0555000000000003</v>
      </c>
    </row>
    <row r="14" spans="1:16" x14ac:dyDescent="0.3">
      <c r="A14">
        <v>2023</v>
      </c>
      <c r="B14" t="s">
        <v>1188</v>
      </c>
      <c r="C14" t="s">
        <v>821</v>
      </c>
      <c r="D14" t="s">
        <v>823</v>
      </c>
      <c r="E14" t="s">
        <v>822</v>
      </c>
      <c r="F14" t="s">
        <v>1189</v>
      </c>
      <c r="G14" t="s">
        <v>1190</v>
      </c>
      <c r="H14">
        <v>301</v>
      </c>
      <c r="I14" t="s">
        <v>827</v>
      </c>
      <c r="J14" t="s">
        <v>826</v>
      </c>
      <c r="K14" t="s">
        <v>307</v>
      </c>
      <c r="L14" t="s">
        <v>1191</v>
      </c>
      <c r="M14">
        <v>727</v>
      </c>
      <c r="N14">
        <v>34.260129999999997</v>
      </c>
    </row>
    <row r="15" spans="1:16" x14ac:dyDescent="0.3">
      <c r="A15">
        <v>2023</v>
      </c>
      <c r="B15" t="s">
        <v>1188</v>
      </c>
      <c r="C15" t="s">
        <v>821</v>
      </c>
      <c r="D15" t="s">
        <v>823</v>
      </c>
      <c r="E15" t="s">
        <v>822</v>
      </c>
      <c r="F15" t="s">
        <v>1189</v>
      </c>
      <c r="G15" t="s">
        <v>1190</v>
      </c>
      <c r="H15">
        <v>301</v>
      </c>
      <c r="I15" t="s">
        <v>827</v>
      </c>
      <c r="J15" t="s">
        <v>826</v>
      </c>
      <c r="K15" t="s">
        <v>308</v>
      </c>
      <c r="L15" t="s">
        <v>1191</v>
      </c>
      <c r="M15">
        <v>406</v>
      </c>
      <c r="N15">
        <v>19.13289</v>
      </c>
    </row>
    <row r="16" spans="1:16" x14ac:dyDescent="0.3">
      <c r="A16">
        <v>2023</v>
      </c>
      <c r="B16" t="s">
        <v>1188</v>
      </c>
      <c r="C16" t="s">
        <v>821</v>
      </c>
      <c r="D16" t="s">
        <v>823</v>
      </c>
      <c r="E16" t="s">
        <v>822</v>
      </c>
      <c r="F16" t="s">
        <v>1189</v>
      </c>
      <c r="G16" t="s">
        <v>1190</v>
      </c>
      <c r="H16">
        <v>301</v>
      </c>
      <c r="I16" t="s">
        <v>827</v>
      </c>
      <c r="J16" t="s">
        <v>826</v>
      </c>
      <c r="K16" t="s">
        <v>309</v>
      </c>
      <c r="L16" t="s">
        <v>1191</v>
      </c>
      <c r="M16">
        <v>151</v>
      </c>
      <c r="N16">
        <v>7.1159299999999996</v>
      </c>
    </row>
    <row r="17" spans="1:14" x14ac:dyDescent="0.3">
      <c r="A17">
        <v>2023</v>
      </c>
      <c r="B17" t="s">
        <v>1188</v>
      </c>
      <c r="C17" t="s">
        <v>821</v>
      </c>
      <c r="D17" t="s">
        <v>823</v>
      </c>
      <c r="E17" t="s">
        <v>822</v>
      </c>
      <c r="F17" t="s">
        <v>1189</v>
      </c>
      <c r="G17" t="s">
        <v>1190</v>
      </c>
      <c r="H17">
        <v>301</v>
      </c>
      <c r="I17" t="s">
        <v>827</v>
      </c>
      <c r="J17" t="s">
        <v>826</v>
      </c>
      <c r="K17" t="s">
        <v>306</v>
      </c>
      <c r="L17" t="s">
        <v>1191</v>
      </c>
      <c r="M17">
        <v>782</v>
      </c>
      <c r="N17">
        <v>36.852029999999999</v>
      </c>
    </row>
    <row r="18" spans="1:14" x14ac:dyDescent="0.3">
      <c r="A18">
        <v>2023</v>
      </c>
      <c r="B18" t="s">
        <v>1188</v>
      </c>
      <c r="C18" t="s">
        <v>821</v>
      </c>
      <c r="D18" t="s">
        <v>823</v>
      </c>
      <c r="E18" t="s">
        <v>822</v>
      </c>
      <c r="F18" t="s">
        <v>1189</v>
      </c>
      <c r="G18" t="s">
        <v>1190</v>
      </c>
      <c r="H18">
        <v>301</v>
      </c>
      <c r="I18" t="s">
        <v>827</v>
      </c>
      <c r="J18" t="s">
        <v>826</v>
      </c>
      <c r="K18" t="s">
        <v>1192</v>
      </c>
      <c r="L18" t="s">
        <v>1191</v>
      </c>
      <c r="M18">
        <v>2122</v>
      </c>
      <c r="N18">
        <v>100</v>
      </c>
    </row>
    <row r="19" spans="1:14" x14ac:dyDescent="0.3">
      <c r="A19">
        <v>2023</v>
      </c>
      <c r="B19" t="s">
        <v>1188</v>
      </c>
      <c r="C19" t="s">
        <v>821</v>
      </c>
      <c r="D19" t="s">
        <v>823</v>
      </c>
      <c r="E19" t="s">
        <v>822</v>
      </c>
      <c r="F19" t="s">
        <v>1189</v>
      </c>
      <c r="G19" t="s">
        <v>1190</v>
      </c>
      <c r="H19">
        <v>301</v>
      </c>
      <c r="I19" t="s">
        <v>827</v>
      </c>
      <c r="J19" t="s">
        <v>826</v>
      </c>
      <c r="K19" t="s">
        <v>305</v>
      </c>
      <c r="L19" t="s">
        <v>1191</v>
      </c>
      <c r="M19">
        <v>56</v>
      </c>
      <c r="N19">
        <v>2.6390199999999999</v>
      </c>
    </row>
    <row r="20" spans="1:14" x14ac:dyDescent="0.3">
      <c r="A20">
        <v>2024</v>
      </c>
      <c r="B20" t="s">
        <v>1188</v>
      </c>
      <c r="C20" t="s">
        <v>821</v>
      </c>
      <c r="D20" t="s">
        <v>823</v>
      </c>
      <c r="E20" t="s">
        <v>822</v>
      </c>
      <c r="F20" t="s">
        <v>1189</v>
      </c>
      <c r="G20" t="s">
        <v>1190</v>
      </c>
      <c r="H20">
        <v>301</v>
      </c>
      <c r="I20" t="s">
        <v>827</v>
      </c>
      <c r="J20" t="s">
        <v>826</v>
      </c>
      <c r="K20" t="s">
        <v>307</v>
      </c>
      <c r="L20" t="s">
        <v>1191</v>
      </c>
      <c r="M20">
        <v>837</v>
      </c>
      <c r="N20">
        <v>31.289719999999999</v>
      </c>
    </row>
    <row r="21" spans="1:14" x14ac:dyDescent="0.3">
      <c r="A21">
        <v>2024</v>
      </c>
      <c r="B21" t="s">
        <v>1188</v>
      </c>
      <c r="C21" t="s">
        <v>821</v>
      </c>
      <c r="D21" t="s">
        <v>823</v>
      </c>
      <c r="E21" t="s">
        <v>822</v>
      </c>
      <c r="F21" t="s">
        <v>1189</v>
      </c>
      <c r="G21" t="s">
        <v>1190</v>
      </c>
      <c r="H21">
        <v>301</v>
      </c>
      <c r="I21" t="s">
        <v>827</v>
      </c>
      <c r="J21" t="s">
        <v>826</v>
      </c>
      <c r="K21" t="s">
        <v>308</v>
      </c>
      <c r="L21" t="s">
        <v>1191</v>
      </c>
      <c r="M21">
        <v>491</v>
      </c>
      <c r="N21">
        <v>18.355139999999999</v>
      </c>
    </row>
    <row r="22" spans="1:14" x14ac:dyDescent="0.3">
      <c r="A22">
        <v>2024</v>
      </c>
      <c r="B22" t="s">
        <v>1188</v>
      </c>
      <c r="C22" t="s">
        <v>821</v>
      </c>
      <c r="D22" t="s">
        <v>823</v>
      </c>
      <c r="E22" t="s">
        <v>822</v>
      </c>
      <c r="F22" t="s">
        <v>1189</v>
      </c>
      <c r="G22" t="s">
        <v>1190</v>
      </c>
      <c r="H22">
        <v>301</v>
      </c>
      <c r="I22" t="s">
        <v>827</v>
      </c>
      <c r="J22" t="s">
        <v>826</v>
      </c>
      <c r="K22" t="s">
        <v>309</v>
      </c>
      <c r="L22" t="s">
        <v>1191</v>
      </c>
      <c r="M22">
        <v>206</v>
      </c>
      <c r="N22">
        <v>7.7009299999999996</v>
      </c>
    </row>
    <row r="23" spans="1:14" x14ac:dyDescent="0.3">
      <c r="A23">
        <v>2024</v>
      </c>
      <c r="B23" t="s">
        <v>1188</v>
      </c>
      <c r="C23" t="s">
        <v>821</v>
      </c>
      <c r="D23" t="s">
        <v>823</v>
      </c>
      <c r="E23" t="s">
        <v>822</v>
      </c>
      <c r="F23" t="s">
        <v>1189</v>
      </c>
      <c r="G23" t="s">
        <v>1190</v>
      </c>
      <c r="H23">
        <v>301</v>
      </c>
      <c r="I23" t="s">
        <v>827</v>
      </c>
      <c r="J23" t="s">
        <v>826</v>
      </c>
      <c r="K23" t="s">
        <v>306</v>
      </c>
      <c r="L23" t="s">
        <v>1191</v>
      </c>
      <c r="M23">
        <v>1017</v>
      </c>
      <c r="N23">
        <v>38.018689999999999</v>
      </c>
    </row>
    <row r="24" spans="1:14" x14ac:dyDescent="0.3">
      <c r="A24">
        <v>2024</v>
      </c>
      <c r="B24" t="s">
        <v>1188</v>
      </c>
      <c r="C24" t="s">
        <v>821</v>
      </c>
      <c r="D24" t="s">
        <v>823</v>
      </c>
      <c r="E24" t="s">
        <v>822</v>
      </c>
      <c r="F24" t="s">
        <v>1189</v>
      </c>
      <c r="G24" t="s">
        <v>1190</v>
      </c>
      <c r="H24">
        <v>301</v>
      </c>
      <c r="I24" t="s">
        <v>827</v>
      </c>
      <c r="J24" t="s">
        <v>826</v>
      </c>
      <c r="K24" t="s">
        <v>1192</v>
      </c>
      <c r="L24" t="s">
        <v>1191</v>
      </c>
      <c r="M24">
        <v>2675</v>
      </c>
      <c r="N24">
        <v>100</v>
      </c>
    </row>
    <row r="25" spans="1:14" x14ac:dyDescent="0.3">
      <c r="A25">
        <v>2024</v>
      </c>
      <c r="B25" t="s">
        <v>1188</v>
      </c>
      <c r="C25" t="s">
        <v>821</v>
      </c>
      <c r="D25" t="s">
        <v>823</v>
      </c>
      <c r="E25" t="s">
        <v>822</v>
      </c>
      <c r="F25" t="s">
        <v>1189</v>
      </c>
      <c r="G25" t="s">
        <v>1190</v>
      </c>
      <c r="H25">
        <v>301</v>
      </c>
      <c r="I25" t="s">
        <v>827</v>
      </c>
      <c r="J25" t="s">
        <v>826</v>
      </c>
      <c r="K25" t="s">
        <v>305</v>
      </c>
      <c r="L25" t="s">
        <v>1191</v>
      </c>
      <c r="M25">
        <v>124</v>
      </c>
      <c r="N25">
        <v>4.63551</v>
      </c>
    </row>
    <row r="26" spans="1:14" x14ac:dyDescent="0.3">
      <c r="A26">
        <v>2021</v>
      </c>
      <c r="B26" t="s">
        <v>1188</v>
      </c>
      <c r="C26" t="s">
        <v>821</v>
      </c>
      <c r="D26" t="s">
        <v>823</v>
      </c>
      <c r="E26" t="s">
        <v>822</v>
      </c>
      <c r="F26" t="s">
        <v>1189</v>
      </c>
      <c r="G26" t="s">
        <v>1190</v>
      </c>
      <c r="H26">
        <v>302</v>
      </c>
      <c r="I26" t="s">
        <v>847</v>
      </c>
      <c r="J26" t="s">
        <v>846</v>
      </c>
      <c r="K26" t="s">
        <v>307</v>
      </c>
      <c r="L26" t="s">
        <v>1191</v>
      </c>
      <c r="M26">
        <v>950</v>
      </c>
      <c r="N26">
        <v>32.7699</v>
      </c>
    </row>
    <row r="27" spans="1:14" x14ac:dyDescent="0.3">
      <c r="A27">
        <v>2021</v>
      </c>
      <c r="B27" t="s">
        <v>1188</v>
      </c>
      <c r="C27" t="s">
        <v>821</v>
      </c>
      <c r="D27" t="s">
        <v>823</v>
      </c>
      <c r="E27" t="s">
        <v>822</v>
      </c>
      <c r="F27" t="s">
        <v>1189</v>
      </c>
      <c r="G27" t="s">
        <v>1190</v>
      </c>
      <c r="H27">
        <v>302</v>
      </c>
      <c r="I27" t="s">
        <v>847</v>
      </c>
      <c r="J27" t="s">
        <v>846</v>
      </c>
      <c r="K27" t="s">
        <v>308</v>
      </c>
      <c r="L27" t="s">
        <v>1191</v>
      </c>
      <c r="M27">
        <v>568</v>
      </c>
      <c r="N27">
        <v>19.593</v>
      </c>
    </row>
    <row r="28" spans="1:14" x14ac:dyDescent="0.3">
      <c r="A28">
        <v>2021</v>
      </c>
      <c r="B28" t="s">
        <v>1188</v>
      </c>
      <c r="C28" t="s">
        <v>821</v>
      </c>
      <c r="D28" t="s">
        <v>823</v>
      </c>
      <c r="E28" t="s">
        <v>822</v>
      </c>
      <c r="F28" t="s">
        <v>1189</v>
      </c>
      <c r="G28" t="s">
        <v>1190</v>
      </c>
      <c r="H28">
        <v>302</v>
      </c>
      <c r="I28" t="s">
        <v>847</v>
      </c>
      <c r="J28" t="s">
        <v>846</v>
      </c>
      <c r="K28" t="s">
        <v>309</v>
      </c>
      <c r="L28" t="s">
        <v>1191</v>
      </c>
      <c r="M28">
        <v>256</v>
      </c>
      <c r="N28">
        <v>8.8306299999999993</v>
      </c>
    </row>
    <row r="29" spans="1:14" x14ac:dyDescent="0.3">
      <c r="A29">
        <v>2021</v>
      </c>
      <c r="B29" t="s">
        <v>1188</v>
      </c>
      <c r="C29" t="s">
        <v>821</v>
      </c>
      <c r="D29" t="s">
        <v>823</v>
      </c>
      <c r="E29" t="s">
        <v>822</v>
      </c>
      <c r="F29" t="s">
        <v>1189</v>
      </c>
      <c r="G29" t="s">
        <v>1190</v>
      </c>
      <c r="H29">
        <v>302</v>
      </c>
      <c r="I29" t="s">
        <v>847</v>
      </c>
      <c r="J29" t="s">
        <v>846</v>
      </c>
      <c r="K29" t="s">
        <v>306</v>
      </c>
      <c r="L29" t="s">
        <v>1191</v>
      </c>
      <c r="M29">
        <v>997</v>
      </c>
      <c r="N29">
        <v>34.391199999999998</v>
      </c>
    </row>
    <row r="30" spans="1:14" x14ac:dyDescent="0.3">
      <c r="A30">
        <v>2021</v>
      </c>
      <c r="B30" t="s">
        <v>1188</v>
      </c>
      <c r="C30" t="s">
        <v>821</v>
      </c>
      <c r="D30" t="s">
        <v>823</v>
      </c>
      <c r="E30" t="s">
        <v>822</v>
      </c>
      <c r="F30" t="s">
        <v>1189</v>
      </c>
      <c r="G30" t="s">
        <v>1190</v>
      </c>
      <c r="H30">
        <v>302</v>
      </c>
      <c r="I30" t="s">
        <v>847</v>
      </c>
      <c r="J30" t="s">
        <v>846</v>
      </c>
      <c r="K30" t="s">
        <v>1192</v>
      </c>
      <c r="L30" t="s">
        <v>1191</v>
      </c>
      <c r="M30">
        <v>2899</v>
      </c>
      <c r="N30">
        <v>100</v>
      </c>
    </row>
    <row r="31" spans="1:14" x14ac:dyDescent="0.3">
      <c r="A31">
        <v>2021</v>
      </c>
      <c r="B31" t="s">
        <v>1188</v>
      </c>
      <c r="C31" t="s">
        <v>821</v>
      </c>
      <c r="D31" t="s">
        <v>823</v>
      </c>
      <c r="E31" t="s">
        <v>822</v>
      </c>
      <c r="F31" t="s">
        <v>1189</v>
      </c>
      <c r="G31" t="s">
        <v>1190</v>
      </c>
      <c r="H31">
        <v>302</v>
      </c>
      <c r="I31" t="s">
        <v>847</v>
      </c>
      <c r="J31" t="s">
        <v>846</v>
      </c>
      <c r="K31" t="s">
        <v>305</v>
      </c>
      <c r="L31" t="s">
        <v>1191</v>
      </c>
      <c r="M31">
        <v>128</v>
      </c>
      <c r="N31">
        <v>4.4153200000000004</v>
      </c>
    </row>
    <row r="32" spans="1:14" x14ac:dyDescent="0.3">
      <c r="A32">
        <v>2022</v>
      </c>
      <c r="B32" t="s">
        <v>1188</v>
      </c>
      <c r="C32" t="s">
        <v>821</v>
      </c>
      <c r="D32" t="s">
        <v>823</v>
      </c>
      <c r="E32" t="s">
        <v>822</v>
      </c>
      <c r="F32" t="s">
        <v>1189</v>
      </c>
      <c r="G32" t="s">
        <v>1190</v>
      </c>
      <c r="H32">
        <v>302</v>
      </c>
      <c r="I32" t="s">
        <v>847</v>
      </c>
      <c r="J32" t="s">
        <v>846</v>
      </c>
      <c r="K32" t="s">
        <v>307</v>
      </c>
      <c r="L32" t="s">
        <v>1191</v>
      </c>
      <c r="M32">
        <v>1023</v>
      </c>
      <c r="N32">
        <v>31.859200000000001</v>
      </c>
    </row>
    <row r="33" spans="1:14" x14ac:dyDescent="0.3">
      <c r="A33">
        <v>2022</v>
      </c>
      <c r="B33" t="s">
        <v>1188</v>
      </c>
      <c r="C33" t="s">
        <v>821</v>
      </c>
      <c r="D33" t="s">
        <v>823</v>
      </c>
      <c r="E33" t="s">
        <v>822</v>
      </c>
      <c r="F33" t="s">
        <v>1189</v>
      </c>
      <c r="G33" t="s">
        <v>1190</v>
      </c>
      <c r="H33">
        <v>302</v>
      </c>
      <c r="I33" t="s">
        <v>847</v>
      </c>
      <c r="J33" t="s">
        <v>846</v>
      </c>
      <c r="K33" t="s">
        <v>308</v>
      </c>
      <c r="L33" t="s">
        <v>1191</v>
      </c>
      <c r="M33">
        <v>623</v>
      </c>
      <c r="N33">
        <v>19.402100000000001</v>
      </c>
    </row>
    <row r="34" spans="1:14" x14ac:dyDescent="0.3">
      <c r="A34">
        <v>2022</v>
      </c>
      <c r="B34" t="s">
        <v>1188</v>
      </c>
      <c r="C34" t="s">
        <v>821</v>
      </c>
      <c r="D34" t="s">
        <v>823</v>
      </c>
      <c r="E34" t="s">
        <v>822</v>
      </c>
      <c r="F34" t="s">
        <v>1189</v>
      </c>
      <c r="G34" t="s">
        <v>1190</v>
      </c>
      <c r="H34">
        <v>302</v>
      </c>
      <c r="I34" t="s">
        <v>847</v>
      </c>
      <c r="J34" t="s">
        <v>846</v>
      </c>
      <c r="K34" t="s">
        <v>309</v>
      </c>
      <c r="L34" t="s">
        <v>1191</v>
      </c>
      <c r="M34">
        <v>311</v>
      </c>
      <c r="N34">
        <v>9.6854600000000008</v>
      </c>
    </row>
    <row r="35" spans="1:14" x14ac:dyDescent="0.3">
      <c r="A35">
        <v>2022</v>
      </c>
      <c r="B35" t="s">
        <v>1188</v>
      </c>
      <c r="C35" t="s">
        <v>821</v>
      </c>
      <c r="D35" t="s">
        <v>823</v>
      </c>
      <c r="E35" t="s">
        <v>822</v>
      </c>
      <c r="F35" t="s">
        <v>1189</v>
      </c>
      <c r="G35" t="s">
        <v>1190</v>
      </c>
      <c r="H35">
        <v>302</v>
      </c>
      <c r="I35" t="s">
        <v>847</v>
      </c>
      <c r="J35" t="s">
        <v>846</v>
      </c>
      <c r="K35" t="s">
        <v>306</v>
      </c>
      <c r="L35" t="s">
        <v>1191</v>
      </c>
      <c r="M35">
        <v>1140</v>
      </c>
      <c r="N35">
        <v>35.503</v>
      </c>
    </row>
    <row r="36" spans="1:14" x14ac:dyDescent="0.3">
      <c r="A36">
        <v>2022</v>
      </c>
      <c r="B36" t="s">
        <v>1188</v>
      </c>
      <c r="C36" t="s">
        <v>821</v>
      </c>
      <c r="D36" t="s">
        <v>823</v>
      </c>
      <c r="E36" t="s">
        <v>822</v>
      </c>
      <c r="F36" t="s">
        <v>1189</v>
      </c>
      <c r="G36" t="s">
        <v>1190</v>
      </c>
      <c r="H36">
        <v>302</v>
      </c>
      <c r="I36" t="s">
        <v>847</v>
      </c>
      <c r="J36" t="s">
        <v>846</v>
      </c>
      <c r="K36" t="s">
        <v>1192</v>
      </c>
      <c r="L36" t="s">
        <v>1191</v>
      </c>
      <c r="M36">
        <v>3211</v>
      </c>
      <c r="N36">
        <v>100</v>
      </c>
    </row>
    <row r="37" spans="1:14" x14ac:dyDescent="0.3">
      <c r="A37">
        <v>2022</v>
      </c>
      <c r="B37" t="s">
        <v>1188</v>
      </c>
      <c r="C37" t="s">
        <v>821</v>
      </c>
      <c r="D37" t="s">
        <v>823</v>
      </c>
      <c r="E37" t="s">
        <v>822</v>
      </c>
      <c r="F37" t="s">
        <v>1189</v>
      </c>
      <c r="G37" t="s">
        <v>1190</v>
      </c>
      <c r="H37">
        <v>302</v>
      </c>
      <c r="I37" t="s">
        <v>847</v>
      </c>
      <c r="J37" t="s">
        <v>846</v>
      </c>
      <c r="K37" t="s">
        <v>305</v>
      </c>
      <c r="L37" t="s">
        <v>1191</v>
      </c>
      <c r="M37">
        <v>114</v>
      </c>
      <c r="N37">
        <v>3.5503</v>
      </c>
    </row>
    <row r="38" spans="1:14" x14ac:dyDescent="0.3">
      <c r="A38">
        <v>2023</v>
      </c>
      <c r="B38" t="s">
        <v>1188</v>
      </c>
      <c r="C38" t="s">
        <v>821</v>
      </c>
      <c r="D38" t="s">
        <v>823</v>
      </c>
      <c r="E38" t="s">
        <v>822</v>
      </c>
      <c r="F38" t="s">
        <v>1189</v>
      </c>
      <c r="G38" t="s">
        <v>1190</v>
      </c>
      <c r="H38">
        <v>302</v>
      </c>
      <c r="I38" t="s">
        <v>847</v>
      </c>
      <c r="J38" t="s">
        <v>846</v>
      </c>
      <c r="K38" t="s">
        <v>307</v>
      </c>
      <c r="L38" t="s">
        <v>1191</v>
      </c>
      <c r="M38">
        <v>1075</v>
      </c>
      <c r="N38">
        <v>31.07835</v>
      </c>
    </row>
    <row r="39" spans="1:14" x14ac:dyDescent="0.3">
      <c r="A39">
        <v>2023</v>
      </c>
      <c r="B39" t="s">
        <v>1188</v>
      </c>
      <c r="C39" t="s">
        <v>821</v>
      </c>
      <c r="D39" t="s">
        <v>823</v>
      </c>
      <c r="E39" t="s">
        <v>822</v>
      </c>
      <c r="F39" t="s">
        <v>1189</v>
      </c>
      <c r="G39" t="s">
        <v>1190</v>
      </c>
      <c r="H39">
        <v>302</v>
      </c>
      <c r="I39" t="s">
        <v>847</v>
      </c>
      <c r="J39" t="s">
        <v>846</v>
      </c>
      <c r="K39" t="s">
        <v>308</v>
      </c>
      <c r="L39" t="s">
        <v>1191</v>
      </c>
      <c r="M39">
        <v>649</v>
      </c>
      <c r="N39">
        <v>18.762650000000001</v>
      </c>
    </row>
    <row r="40" spans="1:14" x14ac:dyDescent="0.3">
      <c r="A40">
        <v>2023</v>
      </c>
      <c r="B40" t="s">
        <v>1188</v>
      </c>
      <c r="C40" t="s">
        <v>821</v>
      </c>
      <c r="D40" t="s">
        <v>823</v>
      </c>
      <c r="E40" t="s">
        <v>822</v>
      </c>
      <c r="F40" t="s">
        <v>1189</v>
      </c>
      <c r="G40" t="s">
        <v>1190</v>
      </c>
      <c r="H40">
        <v>302</v>
      </c>
      <c r="I40" t="s">
        <v>847</v>
      </c>
      <c r="J40" t="s">
        <v>846</v>
      </c>
      <c r="K40" t="s">
        <v>309</v>
      </c>
      <c r="L40" t="s">
        <v>1191</v>
      </c>
      <c r="M40">
        <v>300</v>
      </c>
      <c r="N40">
        <v>8.6730300000000007</v>
      </c>
    </row>
    <row r="41" spans="1:14" x14ac:dyDescent="0.3">
      <c r="A41">
        <v>2023</v>
      </c>
      <c r="B41" t="s">
        <v>1188</v>
      </c>
      <c r="C41" t="s">
        <v>821</v>
      </c>
      <c r="D41" t="s">
        <v>823</v>
      </c>
      <c r="E41" t="s">
        <v>822</v>
      </c>
      <c r="F41" t="s">
        <v>1189</v>
      </c>
      <c r="G41" t="s">
        <v>1190</v>
      </c>
      <c r="H41">
        <v>302</v>
      </c>
      <c r="I41" t="s">
        <v>847</v>
      </c>
      <c r="J41" t="s">
        <v>846</v>
      </c>
      <c r="K41" t="s">
        <v>306</v>
      </c>
      <c r="L41" t="s">
        <v>1191</v>
      </c>
      <c r="M41">
        <v>1242</v>
      </c>
      <c r="N41">
        <v>35.906329999999997</v>
      </c>
    </row>
    <row r="42" spans="1:14" x14ac:dyDescent="0.3">
      <c r="A42">
        <v>2023</v>
      </c>
      <c r="B42" t="s">
        <v>1188</v>
      </c>
      <c r="C42" t="s">
        <v>821</v>
      </c>
      <c r="D42" t="s">
        <v>823</v>
      </c>
      <c r="E42" t="s">
        <v>822</v>
      </c>
      <c r="F42" t="s">
        <v>1189</v>
      </c>
      <c r="G42" t="s">
        <v>1190</v>
      </c>
      <c r="H42">
        <v>302</v>
      </c>
      <c r="I42" t="s">
        <v>847</v>
      </c>
      <c r="J42" t="s">
        <v>846</v>
      </c>
      <c r="K42" t="s">
        <v>1192</v>
      </c>
      <c r="L42" t="s">
        <v>1191</v>
      </c>
      <c r="M42">
        <v>3459</v>
      </c>
      <c r="N42">
        <v>100</v>
      </c>
    </row>
    <row r="43" spans="1:14" x14ac:dyDescent="0.3">
      <c r="A43">
        <v>2023</v>
      </c>
      <c r="B43" t="s">
        <v>1188</v>
      </c>
      <c r="C43" t="s">
        <v>821</v>
      </c>
      <c r="D43" t="s">
        <v>823</v>
      </c>
      <c r="E43" t="s">
        <v>822</v>
      </c>
      <c r="F43" t="s">
        <v>1189</v>
      </c>
      <c r="G43" t="s">
        <v>1190</v>
      </c>
      <c r="H43">
        <v>302</v>
      </c>
      <c r="I43" t="s">
        <v>847</v>
      </c>
      <c r="J43" t="s">
        <v>846</v>
      </c>
      <c r="K43" t="s">
        <v>305</v>
      </c>
      <c r="L43" t="s">
        <v>1191</v>
      </c>
      <c r="M43">
        <v>193</v>
      </c>
      <c r="N43">
        <v>5.57965</v>
      </c>
    </row>
    <row r="44" spans="1:14" x14ac:dyDescent="0.3">
      <c r="A44">
        <v>2024</v>
      </c>
      <c r="B44" t="s">
        <v>1188</v>
      </c>
      <c r="C44" t="s">
        <v>821</v>
      </c>
      <c r="D44" t="s">
        <v>823</v>
      </c>
      <c r="E44" t="s">
        <v>822</v>
      </c>
      <c r="F44" t="s">
        <v>1189</v>
      </c>
      <c r="G44" t="s">
        <v>1190</v>
      </c>
      <c r="H44">
        <v>302</v>
      </c>
      <c r="I44" t="s">
        <v>847</v>
      </c>
      <c r="J44" t="s">
        <v>846</v>
      </c>
      <c r="K44" t="s">
        <v>307</v>
      </c>
      <c r="L44" t="s">
        <v>1191</v>
      </c>
      <c r="M44">
        <v>1200</v>
      </c>
      <c r="N44">
        <v>31.50433</v>
      </c>
    </row>
    <row r="45" spans="1:14" x14ac:dyDescent="0.3">
      <c r="A45">
        <v>2024</v>
      </c>
      <c r="B45" t="s">
        <v>1188</v>
      </c>
      <c r="C45" t="s">
        <v>821</v>
      </c>
      <c r="D45" t="s">
        <v>823</v>
      </c>
      <c r="E45" t="s">
        <v>822</v>
      </c>
      <c r="F45" t="s">
        <v>1189</v>
      </c>
      <c r="G45" t="s">
        <v>1190</v>
      </c>
      <c r="H45">
        <v>302</v>
      </c>
      <c r="I45" t="s">
        <v>847</v>
      </c>
      <c r="J45" t="s">
        <v>846</v>
      </c>
      <c r="K45" t="s">
        <v>308</v>
      </c>
      <c r="L45" t="s">
        <v>1191</v>
      </c>
      <c r="M45">
        <v>716</v>
      </c>
      <c r="N45">
        <v>18.79758</v>
      </c>
    </row>
    <row r="46" spans="1:14" x14ac:dyDescent="0.3">
      <c r="A46">
        <v>2024</v>
      </c>
      <c r="B46" t="s">
        <v>1188</v>
      </c>
      <c r="C46" t="s">
        <v>821</v>
      </c>
      <c r="D46" t="s">
        <v>823</v>
      </c>
      <c r="E46" t="s">
        <v>822</v>
      </c>
      <c r="F46" t="s">
        <v>1189</v>
      </c>
      <c r="G46" t="s">
        <v>1190</v>
      </c>
      <c r="H46">
        <v>302</v>
      </c>
      <c r="I46" t="s">
        <v>847</v>
      </c>
      <c r="J46" t="s">
        <v>846</v>
      </c>
      <c r="K46" t="s">
        <v>309</v>
      </c>
      <c r="L46" t="s">
        <v>1191</v>
      </c>
      <c r="M46">
        <v>253</v>
      </c>
      <c r="N46">
        <v>6.6421599999999996</v>
      </c>
    </row>
    <row r="47" spans="1:14" x14ac:dyDescent="0.3">
      <c r="A47">
        <v>2024</v>
      </c>
      <c r="B47" t="s">
        <v>1188</v>
      </c>
      <c r="C47" t="s">
        <v>821</v>
      </c>
      <c r="D47" t="s">
        <v>823</v>
      </c>
      <c r="E47" t="s">
        <v>822</v>
      </c>
      <c r="F47" t="s">
        <v>1189</v>
      </c>
      <c r="G47" t="s">
        <v>1190</v>
      </c>
      <c r="H47">
        <v>302</v>
      </c>
      <c r="I47" t="s">
        <v>847</v>
      </c>
      <c r="J47" t="s">
        <v>846</v>
      </c>
      <c r="K47" t="s">
        <v>306</v>
      </c>
      <c r="L47" t="s">
        <v>1191</v>
      </c>
      <c r="M47">
        <v>1402</v>
      </c>
      <c r="N47">
        <v>36.807560000000002</v>
      </c>
    </row>
    <row r="48" spans="1:14" x14ac:dyDescent="0.3">
      <c r="A48">
        <v>2024</v>
      </c>
      <c r="B48" t="s">
        <v>1188</v>
      </c>
      <c r="C48" t="s">
        <v>821</v>
      </c>
      <c r="D48" t="s">
        <v>823</v>
      </c>
      <c r="E48" t="s">
        <v>822</v>
      </c>
      <c r="F48" t="s">
        <v>1189</v>
      </c>
      <c r="G48" t="s">
        <v>1190</v>
      </c>
      <c r="H48">
        <v>302</v>
      </c>
      <c r="I48" t="s">
        <v>847</v>
      </c>
      <c r="J48" t="s">
        <v>846</v>
      </c>
      <c r="K48" t="s">
        <v>1192</v>
      </c>
      <c r="L48" t="s">
        <v>1191</v>
      </c>
      <c r="M48">
        <v>3809</v>
      </c>
      <c r="N48">
        <v>100</v>
      </c>
    </row>
    <row r="49" spans="1:14" x14ac:dyDescent="0.3">
      <c r="A49">
        <v>2024</v>
      </c>
      <c r="B49" t="s">
        <v>1188</v>
      </c>
      <c r="C49" t="s">
        <v>821</v>
      </c>
      <c r="D49" t="s">
        <v>823</v>
      </c>
      <c r="E49" t="s">
        <v>822</v>
      </c>
      <c r="F49" t="s">
        <v>1189</v>
      </c>
      <c r="G49" t="s">
        <v>1190</v>
      </c>
      <c r="H49">
        <v>302</v>
      </c>
      <c r="I49" t="s">
        <v>847</v>
      </c>
      <c r="J49" t="s">
        <v>846</v>
      </c>
      <c r="K49" t="s">
        <v>305</v>
      </c>
      <c r="L49" t="s">
        <v>1191</v>
      </c>
      <c r="M49">
        <v>238</v>
      </c>
      <c r="N49">
        <v>6.2483599999999999</v>
      </c>
    </row>
    <row r="50" spans="1:14" x14ac:dyDescent="0.3">
      <c r="A50">
        <v>2021</v>
      </c>
      <c r="B50" t="s">
        <v>1188</v>
      </c>
      <c r="C50" t="s">
        <v>821</v>
      </c>
      <c r="D50" t="s">
        <v>823</v>
      </c>
      <c r="E50" t="s">
        <v>822</v>
      </c>
      <c r="F50" t="s">
        <v>849</v>
      </c>
      <c r="G50" t="s">
        <v>848</v>
      </c>
      <c r="H50">
        <v>370</v>
      </c>
      <c r="I50" t="s">
        <v>851</v>
      </c>
      <c r="J50" t="s">
        <v>850</v>
      </c>
      <c r="K50" t="s">
        <v>307</v>
      </c>
      <c r="L50" t="s">
        <v>1191</v>
      </c>
      <c r="M50">
        <v>828</v>
      </c>
      <c r="N50">
        <v>37.2973</v>
      </c>
    </row>
    <row r="51" spans="1:14" x14ac:dyDescent="0.3">
      <c r="A51">
        <v>2021</v>
      </c>
      <c r="B51" t="s">
        <v>1188</v>
      </c>
      <c r="C51" t="s">
        <v>821</v>
      </c>
      <c r="D51" t="s">
        <v>823</v>
      </c>
      <c r="E51" t="s">
        <v>822</v>
      </c>
      <c r="F51" t="s">
        <v>849</v>
      </c>
      <c r="G51" t="s">
        <v>848</v>
      </c>
      <c r="H51">
        <v>370</v>
      </c>
      <c r="I51" t="s">
        <v>851</v>
      </c>
      <c r="J51" t="s">
        <v>850</v>
      </c>
      <c r="K51" t="s">
        <v>308</v>
      </c>
      <c r="L51" t="s">
        <v>1191</v>
      </c>
      <c r="M51">
        <v>491</v>
      </c>
      <c r="N51">
        <v>22.117100000000001</v>
      </c>
    </row>
    <row r="52" spans="1:14" x14ac:dyDescent="0.3">
      <c r="A52">
        <v>2021</v>
      </c>
      <c r="B52" t="s">
        <v>1188</v>
      </c>
      <c r="C52" t="s">
        <v>821</v>
      </c>
      <c r="D52" t="s">
        <v>823</v>
      </c>
      <c r="E52" t="s">
        <v>822</v>
      </c>
      <c r="F52" t="s">
        <v>849</v>
      </c>
      <c r="G52" t="s">
        <v>848</v>
      </c>
      <c r="H52">
        <v>370</v>
      </c>
      <c r="I52" t="s">
        <v>851</v>
      </c>
      <c r="J52" t="s">
        <v>850</v>
      </c>
      <c r="K52" t="s">
        <v>309</v>
      </c>
      <c r="L52" t="s">
        <v>1191</v>
      </c>
      <c r="M52">
        <v>100</v>
      </c>
      <c r="N52">
        <v>4.5045000000000002</v>
      </c>
    </row>
    <row r="53" spans="1:14" x14ac:dyDescent="0.3">
      <c r="A53">
        <v>2021</v>
      </c>
      <c r="B53" t="s">
        <v>1188</v>
      </c>
      <c r="C53" t="s">
        <v>821</v>
      </c>
      <c r="D53" t="s">
        <v>823</v>
      </c>
      <c r="E53" t="s">
        <v>822</v>
      </c>
      <c r="F53" t="s">
        <v>849</v>
      </c>
      <c r="G53" t="s">
        <v>848</v>
      </c>
      <c r="H53">
        <v>370</v>
      </c>
      <c r="I53" t="s">
        <v>851</v>
      </c>
      <c r="J53" t="s">
        <v>850</v>
      </c>
      <c r="K53" t="s">
        <v>306</v>
      </c>
      <c r="L53" t="s">
        <v>1191</v>
      </c>
      <c r="M53">
        <v>732</v>
      </c>
      <c r="N53">
        <v>32.972999999999999</v>
      </c>
    </row>
    <row r="54" spans="1:14" x14ac:dyDescent="0.3">
      <c r="A54">
        <v>2021</v>
      </c>
      <c r="B54" t="s">
        <v>1188</v>
      </c>
      <c r="C54" t="s">
        <v>821</v>
      </c>
      <c r="D54" t="s">
        <v>823</v>
      </c>
      <c r="E54" t="s">
        <v>822</v>
      </c>
      <c r="F54" t="s">
        <v>849</v>
      </c>
      <c r="G54" t="s">
        <v>848</v>
      </c>
      <c r="H54">
        <v>370</v>
      </c>
      <c r="I54" t="s">
        <v>851</v>
      </c>
      <c r="J54" t="s">
        <v>850</v>
      </c>
      <c r="K54" t="s">
        <v>1192</v>
      </c>
      <c r="L54" t="s">
        <v>1191</v>
      </c>
      <c r="M54">
        <v>2220</v>
      </c>
      <c r="N54">
        <v>100</v>
      </c>
    </row>
    <row r="55" spans="1:14" x14ac:dyDescent="0.3">
      <c r="A55">
        <v>2021</v>
      </c>
      <c r="B55" t="s">
        <v>1188</v>
      </c>
      <c r="C55" t="s">
        <v>821</v>
      </c>
      <c r="D55" t="s">
        <v>823</v>
      </c>
      <c r="E55" t="s">
        <v>822</v>
      </c>
      <c r="F55" t="s">
        <v>849</v>
      </c>
      <c r="G55" t="s">
        <v>848</v>
      </c>
      <c r="H55">
        <v>370</v>
      </c>
      <c r="I55" t="s">
        <v>851</v>
      </c>
      <c r="J55" t="s">
        <v>850</v>
      </c>
      <c r="K55" t="s">
        <v>305</v>
      </c>
      <c r="L55" t="s">
        <v>1191</v>
      </c>
      <c r="M55">
        <v>69</v>
      </c>
      <c r="N55">
        <v>3.1081099999999999</v>
      </c>
    </row>
    <row r="56" spans="1:14" x14ac:dyDescent="0.3">
      <c r="A56">
        <v>2022</v>
      </c>
      <c r="B56" t="s">
        <v>1188</v>
      </c>
      <c r="C56" t="s">
        <v>821</v>
      </c>
      <c r="D56" t="s">
        <v>823</v>
      </c>
      <c r="E56" t="s">
        <v>822</v>
      </c>
      <c r="F56" t="s">
        <v>849</v>
      </c>
      <c r="G56" t="s">
        <v>848</v>
      </c>
      <c r="H56">
        <v>370</v>
      </c>
      <c r="I56" t="s">
        <v>851</v>
      </c>
      <c r="J56" t="s">
        <v>850</v>
      </c>
      <c r="K56" t="s">
        <v>307</v>
      </c>
      <c r="L56" t="s">
        <v>1191</v>
      </c>
      <c r="M56">
        <v>914</v>
      </c>
      <c r="N56">
        <v>39.515799999999999</v>
      </c>
    </row>
    <row r="57" spans="1:14" x14ac:dyDescent="0.3">
      <c r="A57">
        <v>2022</v>
      </c>
      <c r="B57" t="s">
        <v>1188</v>
      </c>
      <c r="C57" t="s">
        <v>821</v>
      </c>
      <c r="D57" t="s">
        <v>823</v>
      </c>
      <c r="E57" t="s">
        <v>822</v>
      </c>
      <c r="F57" t="s">
        <v>849</v>
      </c>
      <c r="G57" t="s">
        <v>848</v>
      </c>
      <c r="H57">
        <v>370</v>
      </c>
      <c r="I57" t="s">
        <v>851</v>
      </c>
      <c r="J57" t="s">
        <v>850</v>
      </c>
      <c r="K57" t="s">
        <v>308</v>
      </c>
      <c r="L57" t="s">
        <v>1191</v>
      </c>
      <c r="M57">
        <v>471</v>
      </c>
      <c r="N57">
        <v>20.363199999999999</v>
      </c>
    </row>
    <row r="58" spans="1:14" x14ac:dyDescent="0.3">
      <c r="A58">
        <v>2022</v>
      </c>
      <c r="B58" t="s">
        <v>1188</v>
      </c>
      <c r="C58" t="s">
        <v>821</v>
      </c>
      <c r="D58" t="s">
        <v>823</v>
      </c>
      <c r="E58" t="s">
        <v>822</v>
      </c>
      <c r="F58" t="s">
        <v>849</v>
      </c>
      <c r="G58" t="s">
        <v>848</v>
      </c>
      <c r="H58">
        <v>370</v>
      </c>
      <c r="I58" t="s">
        <v>851</v>
      </c>
      <c r="J58" t="s">
        <v>850</v>
      </c>
      <c r="K58" t="s">
        <v>309</v>
      </c>
      <c r="L58" t="s">
        <v>1191</v>
      </c>
      <c r="M58">
        <v>72</v>
      </c>
      <c r="N58">
        <v>3.1128399999999998</v>
      </c>
    </row>
    <row r="59" spans="1:14" x14ac:dyDescent="0.3">
      <c r="A59">
        <v>2022</v>
      </c>
      <c r="B59" t="s">
        <v>1188</v>
      </c>
      <c r="C59" t="s">
        <v>821</v>
      </c>
      <c r="D59" t="s">
        <v>823</v>
      </c>
      <c r="E59" t="s">
        <v>822</v>
      </c>
      <c r="F59" t="s">
        <v>849</v>
      </c>
      <c r="G59" t="s">
        <v>848</v>
      </c>
      <c r="H59">
        <v>370</v>
      </c>
      <c r="I59" t="s">
        <v>851</v>
      </c>
      <c r="J59" t="s">
        <v>850</v>
      </c>
      <c r="K59" t="s">
        <v>306</v>
      </c>
      <c r="L59" t="s">
        <v>1191</v>
      </c>
      <c r="M59">
        <v>781</v>
      </c>
      <c r="N59">
        <v>33.765700000000002</v>
      </c>
    </row>
    <row r="60" spans="1:14" x14ac:dyDescent="0.3">
      <c r="A60">
        <v>2022</v>
      </c>
      <c r="B60" t="s">
        <v>1188</v>
      </c>
      <c r="C60" t="s">
        <v>821</v>
      </c>
      <c r="D60" t="s">
        <v>823</v>
      </c>
      <c r="E60" t="s">
        <v>822</v>
      </c>
      <c r="F60" t="s">
        <v>849</v>
      </c>
      <c r="G60" t="s">
        <v>848</v>
      </c>
      <c r="H60">
        <v>370</v>
      </c>
      <c r="I60" t="s">
        <v>851</v>
      </c>
      <c r="J60" t="s">
        <v>850</v>
      </c>
      <c r="K60" t="s">
        <v>1192</v>
      </c>
      <c r="L60" t="s">
        <v>1191</v>
      </c>
      <c r="M60">
        <v>2313</v>
      </c>
      <c r="N60">
        <v>100</v>
      </c>
    </row>
    <row r="61" spans="1:14" x14ac:dyDescent="0.3">
      <c r="A61">
        <v>2022</v>
      </c>
      <c r="B61" t="s">
        <v>1188</v>
      </c>
      <c r="C61" t="s">
        <v>821</v>
      </c>
      <c r="D61" t="s">
        <v>823</v>
      </c>
      <c r="E61" t="s">
        <v>822</v>
      </c>
      <c r="F61" t="s">
        <v>849</v>
      </c>
      <c r="G61" t="s">
        <v>848</v>
      </c>
      <c r="H61">
        <v>370</v>
      </c>
      <c r="I61" t="s">
        <v>851</v>
      </c>
      <c r="J61" t="s">
        <v>850</v>
      </c>
      <c r="K61" t="s">
        <v>305</v>
      </c>
      <c r="L61" t="s">
        <v>1191</v>
      </c>
      <c r="M61">
        <v>75</v>
      </c>
      <c r="N61">
        <v>3.24254</v>
      </c>
    </row>
    <row r="62" spans="1:14" x14ac:dyDescent="0.3">
      <c r="A62">
        <v>2023</v>
      </c>
      <c r="B62" t="s">
        <v>1188</v>
      </c>
      <c r="C62" t="s">
        <v>821</v>
      </c>
      <c r="D62" t="s">
        <v>823</v>
      </c>
      <c r="E62" t="s">
        <v>822</v>
      </c>
      <c r="F62" t="s">
        <v>849</v>
      </c>
      <c r="G62" t="s">
        <v>848</v>
      </c>
      <c r="H62">
        <v>370</v>
      </c>
      <c r="I62" t="s">
        <v>851</v>
      </c>
      <c r="J62" t="s">
        <v>850</v>
      </c>
      <c r="K62" t="s">
        <v>307</v>
      </c>
      <c r="L62" t="s">
        <v>1191</v>
      </c>
      <c r="M62">
        <v>1027</v>
      </c>
      <c r="N62">
        <v>42.03848</v>
      </c>
    </row>
    <row r="63" spans="1:14" x14ac:dyDescent="0.3">
      <c r="A63">
        <v>2023</v>
      </c>
      <c r="B63" t="s">
        <v>1188</v>
      </c>
      <c r="C63" t="s">
        <v>821</v>
      </c>
      <c r="D63" t="s">
        <v>823</v>
      </c>
      <c r="E63" t="s">
        <v>822</v>
      </c>
      <c r="F63" t="s">
        <v>849</v>
      </c>
      <c r="G63" t="s">
        <v>848</v>
      </c>
      <c r="H63">
        <v>370</v>
      </c>
      <c r="I63" t="s">
        <v>851</v>
      </c>
      <c r="J63" t="s">
        <v>850</v>
      </c>
      <c r="K63" t="s">
        <v>308</v>
      </c>
      <c r="L63" t="s">
        <v>1191</v>
      </c>
      <c r="M63">
        <v>526</v>
      </c>
      <c r="N63">
        <v>21.530899999999999</v>
      </c>
    </row>
    <row r="64" spans="1:14" x14ac:dyDescent="0.3">
      <c r="A64">
        <v>2023</v>
      </c>
      <c r="B64" t="s">
        <v>1188</v>
      </c>
      <c r="C64" t="s">
        <v>821</v>
      </c>
      <c r="D64" t="s">
        <v>823</v>
      </c>
      <c r="E64" t="s">
        <v>822</v>
      </c>
      <c r="F64" t="s">
        <v>849</v>
      </c>
      <c r="G64" t="s">
        <v>848</v>
      </c>
      <c r="H64">
        <v>370</v>
      </c>
      <c r="I64" t="s">
        <v>851</v>
      </c>
      <c r="J64" t="s">
        <v>850</v>
      </c>
      <c r="K64" t="s">
        <v>309</v>
      </c>
      <c r="L64" t="s">
        <v>1191</v>
      </c>
      <c r="M64">
        <v>58</v>
      </c>
      <c r="N64">
        <v>2.3741300000000001</v>
      </c>
    </row>
    <row r="65" spans="1:14" x14ac:dyDescent="0.3">
      <c r="A65">
        <v>2023</v>
      </c>
      <c r="B65" t="s">
        <v>1188</v>
      </c>
      <c r="C65" t="s">
        <v>821</v>
      </c>
      <c r="D65" t="s">
        <v>823</v>
      </c>
      <c r="E65" t="s">
        <v>822</v>
      </c>
      <c r="F65" t="s">
        <v>849</v>
      </c>
      <c r="G65" t="s">
        <v>848</v>
      </c>
      <c r="H65">
        <v>370</v>
      </c>
      <c r="I65" t="s">
        <v>851</v>
      </c>
      <c r="J65" t="s">
        <v>850</v>
      </c>
      <c r="K65" t="s">
        <v>306</v>
      </c>
      <c r="L65" t="s">
        <v>1191</v>
      </c>
      <c r="M65">
        <v>756</v>
      </c>
      <c r="N65">
        <v>30.94556</v>
      </c>
    </row>
    <row r="66" spans="1:14" x14ac:dyDescent="0.3">
      <c r="A66">
        <v>2023</v>
      </c>
      <c r="B66" t="s">
        <v>1188</v>
      </c>
      <c r="C66" t="s">
        <v>821</v>
      </c>
      <c r="D66" t="s">
        <v>823</v>
      </c>
      <c r="E66" t="s">
        <v>822</v>
      </c>
      <c r="F66" t="s">
        <v>849</v>
      </c>
      <c r="G66" t="s">
        <v>848</v>
      </c>
      <c r="H66">
        <v>370</v>
      </c>
      <c r="I66" t="s">
        <v>851</v>
      </c>
      <c r="J66" t="s">
        <v>850</v>
      </c>
      <c r="K66" t="s">
        <v>1192</v>
      </c>
      <c r="L66" t="s">
        <v>1191</v>
      </c>
      <c r="M66">
        <v>2443</v>
      </c>
      <c r="N66">
        <v>100</v>
      </c>
    </row>
    <row r="67" spans="1:14" x14ac:dyDescent="0.3">
      <c r="A67">
        <v>2023</v>
      </c>
      <c r="B67" t="s">
        <v>1188</v>
      </c>
      <c r="C67" t="s">
        <v>821</v>
      </c>
      <c r="D67" t="s">
        <v>823</v>
      </c>
      <c r="E67" t="s">
        <v>822</v>
      </c>
      <c r="F67" t="s">
        <v>849</v>
      </c>
      <c r="G67" t="s">
        <v>848</v>
      </c>
      <c r="H67">
        <v>370</v>
      </c>
      <c r="I67" t="s">
        <v>851</v>
      </c>
      <c r="J67" t="s">
        <v>850</v>
      </c>
      <c r="K67" t="s">
        <v>305</v>
      </c>
      <c r="L67" t="s">
        <v>1191</v>
      </c>
      <c r="M67">
        <v>76</v>
      </c>
      <c r="N67">
        <v>3.1109300000000002</v>
      </c>
    </row>
    <row r="68" spans="1:14" x14ac:dyDescent="0.3">
      <c r="A68">
        <v>2024</v>
      </c>
      <c r="B68" t="s">
        <v>1188</v>
      </c>
      <c r="C68" t="s">
        <v>821</v>
      </c>
      <c r="D68" t="s">
        <v>823</v>
      </c>
      <c r="E68" t="s">
        <v>822</v>
      </c>
      <c r="F68" t="s">
        <v>849</v>
      </c>
      <c r="G68" t="s">
        <v>848</v>
      </c>
      <c r="H68">
        <v>370</v>
      </c>
      <c r="I68" t="s">
        <v>851</v>
      </c>
      <c r="J68" t="s">
        <v>850</v>
      </c>
      <c r="K68" t="s">
        <v>307</v>
      </c>
      <c r="L68" t="s">
        <v>1191</v>
      </c>
      <c r="M68">
        <v>1146</v>
      </c>
      <c r="N68">
        <v>41.642440000000001</v>
      </c>
    </row>
    <row r="69" spans="1:14" x14ac:dyDescent="0.3">
      <c r="A69">
        <v>2024</v>
      </c>
      <c r="B69" t="s">
        <v>1188</v>
      </c>
      <c r="C69" t="s">
        <v>821</v>
      </c>
      <c r="D69" t="s">
        <v>823</v>
      </c>
      <c r="E69" t="s">
        <v>822</v>
      </c>
      <c r="F69" t="s">
        <v>849</v>
      </c>
      <c r="G69" t="s">
        <v>848</v>
      </c>
      <c r="H69">
        <v>370</v>
      </c>
      <c r="I69" t="s">
        <v>851</v>
      </c>
      <c r="J69" t="s">
        <v>850</v>
      </c>
      <c r="K69" t="s">
        <v>308</v>
      </c>
      <c r="L69" t="s">
        <v>1191</v>
      </c>
      <c r="M69">
        <v>608</v>
      </c>
      <c r="N69">
        <v>22.093019999999999</v>
      </c>
    </row>
    <row r="70" spans="1:14" x14ac:dyDescent="0.3">
      <c r="A70">
        <v>2024</v>
      </c>
      <c r="B70" t="s">
        <v>1188</v>
      </c>
      <c r="C70" t="s">
        <v>821</v>
      </c>
      <c r="D70" t="s">
        <v>823</v>
      </c>
      <c r="E70" t="s">
        <v>822</v>
      </c>
      <c r="F70" t="s">
        <v>849</v>
      </c>
      <c r="G70" t="s">
        <v>848</v>
      </c>
      <c r="H70">
        <v>370</v>
      </c>
      <c r="I70" t="s">
        <v>851</v>
      </c>
      <c r="J70" t="s">
        <v>850</v>
      </c>
      <c r="K70" t="s">
        <v>309</v>
      </c>
      <c r="L70" t="s">
        <v>1191</v>
      </c>
      <c r="M70">
        <v>75</v>
      </c>
      <c r="N70">
        <v>2.7252900000000002</v>
      </c>
    </row>
    <row r="71" spans="1:14" x14ac:dyDescent="0.3">
      <c r="A71">
        <v>2024</v>
      </c>
      <c r="B71" t="s">
        <v>1188</v>
      </c>
      <c r="C71" t="s">
        <v>821</v>
      </c>
      <c r="D71" t="s">
        <v>823</v>
      </c>
      <c r="E71" t="s">
        <v>822</v>
      </c>
      <c r="F71" t="s">
        <v>849</v>
      </c>
      <c r="G71" t="s">
        <v>848</v>
      </c>
      <c r="H71">
        <v>370</v>
      </c>
      <c r="I71" t="s">
        <v>851</v>
      </c>
      <c r="J71" t="s">
        <v>850</v>
      </c>
      <c r="K71" t="s">
        <v>306</v>
      </c>
      <c r="L71" t="s">
        <v>1191</v>
      </c>
      <c r="M71">
        <v>820</v>
      </c>
      <c r="N71">
        <v>29.796510000000001</v>
      </c>
    </row>
    <row r="72" spans="1:14" x14ac:dyDescent="0.3">
      <c r="A72">
        <v>2024</v>
      </c>
      <c r="B72" t="s">
        <v>1188</v>
      </c>
      <c r="C72" t="s">
        <v>821</v>
      </c>
      <c r="D72" t="s">
        <v>823</v>
      </c>
      <c r="E72" t="s">
        <v>822</v>
      </c>
      <c r="F72" t="s">
        <v>849</v>
      </c>
      <c r="G72" t="s">
        <v>848</v>
      </c>
      <c r="H72">
        <v>370</v>
      </c>
      <c r="I72" t="s">
        <v>851</v>
      </c>
      <c r="J72" t="s">
        <v>850</v>
      </c>
      <c r="K72" t="s">
        <v>1192</v>
      </c>
      <c r="L72" t="s">
        <v>1191</v>
      </c>
      <c r="M72">
        <v>2752</v>
      </c>
      <c r="N72">
        <v>100</v>
      </c>
    </row>
    <row r="73" spans="1:14" x14ac:dyDescent="0.3">
      <c r="A73">
        <v>2024</v>
      </c>
      <c r="B73" t="s">
        <v>1188</v>
      </c>
      <c r="C73" t="s">
        <v>821</v>
      </c>
      <c r="D73" t="s">
        <v>823</v>
      </c>
      <c r="E73" t="s">
        <v>822</v>
      </c>
      <c r="F73" t="s">
        <v>849</v>
      </c>
      <c r="G73" t="s">
        <v>848</v>
      </c>
      <c r="H73">
        <v>370</v>
      </c>
      <c r="I73" t="s">
        <v>851</v>
      </c>
      <c r="J73" t="s">
        <v>850</v>
      </c>
      <c r="K73" t="s">
        <v>305</v>
      </c>
      <c r="L73" t="s">
        <v>1191</v>
      </c>
      <c r="M73">
        <v>103</v>
      </c>
      <c r="N73">
        <v>3.7427299999999999</v>
      </c>
    </row>
    <row r="74" spans="1:14" x14ac:dyDescent="0.3">
      <c r="A74">
        <v>2021</v>
      </c>
      <c r="B74" t="s">
        <v>1188</v>
      </c>
      <c r="C74" t="s">
        <v>821</v>
      </c>
      <c r="D74" t="s">
        <v>823</v>
      </c>
      <c r="E74" t="s">
        <v>822</v>
      </c>
      <c r="F74" t="s">
        <v>853</v>
      </c>
      <c r="G74" t="s">
        <v>852</v>
      </c>
      <c r="H74">
        <v>800</v>
      </c>
      <c r="I74" t="s">
        <v>855</v>
      </c>
      <c r="J74" t="s">
        <v>854</v>
      </c>
      <c r="K74" t="s">
        <v>307</v>
      </c>
      <c r="L74" t="s">
        <v>1191</v>
      </c>
      <c r="M74">
        <v>558</v>
      </c>
      <c r="N74">
        <v>35.792200000000001</v>
      </c>
    </row>
    <row r="75" spans="1:14" x14ac:dyDescent="0.3">
      <c r="A75">
        <v>2021</v>
      </c>
      <c r="B75" t="s">
        <v>1188</v>
      </c>
      <c r="C75" t="s">
        <v>821</v>
      </c>
      <c r="D75" t="s">
        <v>823</v>
      </c>
      <c r="E75" t="s">
        <v>822</v>
      </c>
      <c r="F75" t="s">
        <v>853</v>
      </c>
      <c r="G75" t="s">
        <v>852</v>
      </c>
      <c r="H75">
        <v>800</v>
      </c>
      <c r="I75" t="s">
        <v>855</v>
      </c>
      <c r="J75" t="s">
        <v>854</v>
      </c>
      <c r="K75" t="s">
        <v>308</v>
      </c>
      <c r="L75" t="s">
        <v>1191</v>
      </c>
      <c r="M75">
        <v>317</v>
      </c>
      <c r="N75">
        <v>20.333500000000001</v>
      </c>
    </row>
    <row r="76" spans="1:14" x14ac:dyDescent="0.3">
      <c r="A76">
        <v>2021</v>
      </c>
      <c r="B76" t="s">
        <v>1188</v>
      </c>
      <c r="C76" t="s">
        <v>821</v>
      </c>
      <c r="D76" t="s">
        <v>823</v>
      </c>
      <c r="E76" t="s">
        <v>822</v>
      </c>
      <c r="F76" t="s">
        <v>853</v>
      </c>
      <c r="G76" t="s">
        <v>852</v>
      </c>
      <c r="H76">
        <v>800</v>
      </c>
      <c r="I76" t="s">
        <v>855</v>
      </c>
      <c r="J76" t="s">
        <v>854</v>
      </c>
      <c r="K76" t="s">
        <v>309</v>
      </c>
      <c r="L76" t="s">
        <v>1191</v>
      </c>
      <c r="M76">
        <v>71</v>
      </c>
      <c r="N76">
        <v>4.5541999999999998</v>
      </c>
    </row>
    <row r="77" spans="1:14" x14ac:dyDescent="0.3">
      <c r="A77">
        <v>2021</v>
      </c>
      <c r="B77" t="s">
        <v>1188</v>
      </c>
      <c r="C77" t="s">
        <v>821</v>
      </c>
      <c r="D77" t="s">
        <v>823</v>
      </c>
      <c r="E77" t="s">
        <v>822</v>
      </c>
      <c r="F77" t="s">
        <v>853</v>
      </c>
      <c r="G77" t="s">
        <v>852</v>
      </c>
      <c r="H77">
        <v>800</v>
      </c>
      <c r="I77" t="s">
        <v>855</v>
      </c>
      <c r="J77" t="s">
        <v>854</v>
      </c>
      <c r="K77" t="s">
        <v>306</v>
      </c>
      <c r="L77" t="s">
        <v>1191</v>
      </c>
      <c r="M77">
        <v>560</v>
      </c>
      <c r="N77">
        <v>35.920499999999997</v>
      </c>
    </row>
    <row r="78" spans="1:14" x14ac:dyDescent="0.3">
      <c r="A78">
        <v>2021</v>
      </c>
      <c r="B78" t="s">
        <v>1188</v>
      </c>
      <c r="C78" t="s">
        <v>821</v>
      </c>
      <c r="D78" t="s">
        <v>823</v>
      </c>
      <c r="E78" t="s">
        <v>822</v>
      </c>
      <c r="F78" t="s">
        <v>853</v>
      </c>
      <c r="G78" t="s">
        <v>852</v>
      </c>
      <c r="H78">
        <v>800</v>
      </c>
      <c r="I78" t="s">
        <v>855</v>
      </c>
      <c r="J78" t="s">
        <v>854</v>
      </c>
      <c r="K78" t="s">
        <v>1192</v>
      </c>
      <c r="L78" t="s">
        <v>1191</v>
      </c>
      <c r="M78">
        <v>1559</v>
      </c>
      <c r="N78">
        <v>100</v>
      </c>
    </row>
    <row r="79" spans="1:14" x14ac:dyDescent="0.3">
      <c r="A79">
        <v>2021</v>
      </c>
      <c r="B79" t="s">
        <v>1188</v>
      </c>
      <c r="C79" t="s">
        <v>821</v>
      </c>
      <c r="D79" t="s">
        <v>823</v>
      </c>
      <c r="E79" t="s">
        <v>822</v>
      </c>
      <c r="F79" t="s">
        <v>853</v>
      </c>
      <c r="G79" t="s">
        <v>852</v>
      </c>
      <c r="H79">
        <v>800</v>
      </c>
      <c r="I79" t="s">
        <v>855</v>
      </c>
      <c r="J79" t="s">
        <v>854</v>
      </c>
      <c r="K79" t="s">
        <v>305</v>
      </c>
      <c r="L79" t="s">
        <v>1191</v>
      </c>
      <c r="M79">
        <v>53</v>
      </c>
      <c r="N79">
        <v>3.3996200000000001</v>
      </c>
    </row>
    <row r="80" spans="1:14" x14ac:dyDescent="0.3">
      <c r="A80">
        <v>2022</v>
      </c>
      <c r="B80" t="s">
        <v>1188</v>
      </c>
      <c r="C80" t="s">
        <v>821</v>
      </c>
      <c r="D80" t="s">
        <v>823</v>
      </c>
      <c r="E80" t="s">
        <v>822</v>
      </c>
      <c r="F80" t="s">
        <v>853</v>
      </c>
      <c r="G80" t="s">
        <v>852</v>
      </c>
      <c r="H80">
        <v>800</v>
      </c>
      <c r="I80" t="s">
        <v>855</v>
      </c>
      <c r="J80" t="s">
        <v>854</v>
      </c>
      <c r="K80" t="s">
        <v>307</v>
      </c>
      <c r="L80" t="s">
        <v>1191</v>
      </c>
      <c r="M80">
        <v>609</v>
      </c>
      <c r="N80">
        <v>35.655700000000003</v>
      </c>
    </row>
    <row r="81" spans="1:14" x14ac:dyDescent="0.3">
      <c r="A81">
        <v>2022</v>
      </c>
      <c r="B81" t="s">
        <v>1188</v>
      </c>
      <c r="C81" t="s">
        <v>821</v>
      </c>
      <c r="D81" t="s">
        <v>823</v>
      </c>
      <c r="E81" t="s">
        <v>822</v>
      </c>
      <c r="F81" t="s">
        <v>853</v>
      </c>
      <c r="G81" t="s">
        <v>852</v>
      </c>
      <c r="H81">
        <v>800</v>
      </c>
      <c r="I81" t="s">
        <v>855</v>
      </c>
      <c r="J81" t="s">
        <v>854</v>
      </c>
      <c r="K81" t="s">
        <v>308</v>
      </c>
      <c r="L81" t="s">
        <v>1191</v>
      </c>
      <c r="M81">
        <v>334</v>
      </c>
      <c r="N81">
        <v>19.555</v>
      </c>
    </row>
    <row r="82" spans="1:14" x14ac:dyDescent="0.3">
      <c r="A82">
        <v>2022</v>
      </c>
      <c r="B82" t="s">
        <v>1188</v>
      </c>
      <c r="C82" t="s">
        <v>821</v>
      </c>
      <c r="D82" t="s">
        <v>823</v>
      </c>
      <c r="E82" t="s">
        <v>822</v>
      </c>
      <c r="F82" t="s">
        <v>853</v>
      </c>
      <c r="G82" t="s">
        <v>852</v>
      </c>
      <c r="H82">
        <v>800</v>
      </c>
      <c r="I82" t="s">
        <v>855</v>
      </c>
      <c r="J82" t="s">
        <v>854</v>
      </c>
      <c r="K82" t="s">
        <v>309</v>
      </c>
      <c r="L82" t="s">
        <v>1191</v>
      </c>
      <c r="M82">
        <v>79</v>
      </c>
      <c r="N82">
        <v>4.6252899999999997</v>
      </c>
    </row>
    <row r="83" spans="1:14" x14ac:dyDescent="0.3">
      <c r="A83">
        <v>2022</v>
      </c>
      <c r="B83" t="s">
        <v>1188</v>
      </c>
      <c r="C83" t="s">
        <v>821</v>
      </c>
      <c r="D83" t="s">
        <v>823</v>
      </c>
      <c r="E83" t="s">
        <v>822</v>
      </c>
      <c r="F83" t="s">
        <v>853</v>
      </c>
      <c r="G83" t="s">
        <v>852</v>
      </c>
      <c r="H83">
        <v>800</v>
      </c>
      <c r="I83" t="s">
        <v>855</v>
      </c>
      <c r="J83" t="s">
        <v>854</v>
      </c>
      <c r="K83" t="s">
        <v>306</v>
      </c>
      <c r="L83" t="s">
        <v>1191</v>
      </c>
      <c r="M83">
        <v>632</v>
      </c>
      <c r="N83">
        <v>37.002299999999998</v>
      </c>
    </row>
    <row r="84" spans="1:14" x14ac:dyDescent="0.3">
      <c r="A84">
        <v>2022</v>
      </c>
      <c r="B84" t="s">
        <v>1188</v>
      </c>
      <c r="C84" t="s">
        <v>821</v>
      </c>
      <c r="D84" t="s">
        <v>823</v>
      </c>
      <c r="E84" t="s">
        <v>822</v>
      </c>
      <c r="F84" t="s">
        <v>853</v>
      </c>
      <c r="G84" t="s">
        <v>852</v>
      </c>
      <c r="H84">
        <v>800</v>
      </c>
      <c r="I84" t="s">
        <v>855</v>
      </c>
      <c r="J84" t="s">
        <v>854</v>
      </c>
      <c r="K84" t="s">
        <v>1192</v>
      </c>
      <c r="L84" t="s">
        <v>1191</v>
      </c>
      <c r="M84">
        <v>1708</v>
      </c>
      <c r="N84">
        <v>100</v>
      </c>
    </row>
    <row r="85" spans="1:14" x14ac:dyDescent="0.3">
      <c r="A85">
        <v>2022</v>
      </c>
      <c r="B85" t="s">
        <v>1188</v>
      </c>
      <c r="C85" t="s">
        <v>821</v>
      </c>
      <c r="D85" t="s">
        <v>823</v>
      </c>
      <c r="E85" t="s">
        <v>822</v>
      </c>
      <c r="F85" t="s">
        <v>853</v>
      </c>
      <c r="G85" t="s">
        <v>852</v>
      </c>
      <c r="H85">
        <v>800</v>
      </c>
      <c r="I85" t="s">
        <v>855</v>
      </c>
      <c r="J85" t="s">
        <v>854</v>
      </c>
      <c r="K85" t="s">
        <v>305</v>
      </c>
      <c r="L85" t="s">
        <v>1191</v>
      </c>
      <c r="M85">
        <v>54</v>
      </c>
      <c r="N85">
        <v>3.1615899999999999</v>
      </c>
    </row>
    <row r="86" spans="1:14" x14ac:dyDescent="0.3">
      <c r="A86">
        <v>2023</v>
      </c>
      <c r="B86" t="s">
        <v>1188</v>
      </c>
      <c r="C86" t="s">
        <v>821</v>
      </c>
      <c r="D86" t="s">
        <v>823</v>
      </c>
      <c r="E86" t="s">
        <v>822</v>
      </c>
      <c r="F86" t="s">
        <v>853</v>
      </c>
      <c r="G86" t="s">
        <v>852</v>
      </c>
      <c r="H86">
        <v>800</v>
      </c>
      <c r="I86" t="s">
        <v>855</v>
      </c>
      <c r="J86" t="s">
        <v>854</v>
      </c>
      <c r="K86" t="s">
        <v>307</v>
      </c>
      <c r="L86" t="s">
        <v>1191</v>
      </c>
      <c r="M86">
        <v>705</v>
      </c>
      <c r="N86">
        <v>35.841380000000001</v>
      </c>
    </row>
    <row r="87" spans="1:14" x14ac:dyDescent="0.3">
      <c r="A87">
        <v>2023</v>
      </c>
      <c r="B87" t="s">
        <v>1188</v>
      </c>
      <c r="C87" t="s">
        <v>821</v>
      </c>
      <c r="D87" t="s">
        <v>823</v>
      </c>
      <c r="E87" t="s">
        <v>822</v>
      </c>
      <c r="F87" t="s">
        <v>853</v>
      </c>
      <c r="G87" t="s">
        <v>852</v>
      </c>
      <c r="H87">
        <v>800</v>
      </c>
      <c r="I87" t="s">
        <v>855</v>
      </c>
      <c r="J87" t="s">
        <v>854</v>
      </c>
      <c r="K87" t="s">
        <v>308</v>
      </c>
      <c r="L87" t="s">
        <v>1191</v>
      </c>
      <c r="M87">
        <v>378</v>
      </c>
      <c r="N87">
        <v>19.217079999999999</v>
      </c>
    </row>
    <row r="88" spans="1:14" x14ac:dyDescent="0.3">
      <c r="A88">
        <v>2023</v>
      </c>
      <c r="B88" t="s">
        <v>1188</v>
      </c>
      <c r="C88" t="s">
        <v>821</v>
      </c>
      <c r="D88" t="s">
        <v>823</v>
      </c>
      <c r="E88" t="s">
        <v>822</v>
      </c>
      <c r="F88" t="s">
        <v>853</v>
      </c>
      <c r="G88" t="s">
        <v>852</v>
      </c>
      <c r="H88">
        <v>800</v>
      </c>
      <c r="I88" t="s">
        <v>855</v>
      </c>
      <c r="J88" t="s">
        <v>854</v>
      </c>
      <c r="K88" t="s">
        <v>309</v>
      </c>
      <c r="L88" t="s">
        <v>1191</v>
      </c>
      <c r="M88">
        <v>76</v>
      </c>
      <c r="N88">
        <v>3.86375</v>
      </c>
    </row>
    <row r="89" spans="1:14" x14ac:dyDescent="0.3">
      <c r="A89">
        <v>2023</v>
      </c>
      <c r="B89" t="s">
        <v>1188</v>
      </c>
      <c r="C89" t="s">
        <v>821</v>
      </c>
      <c r="D89" t="s">
        <v>823</v>
      </c>
      <c r="E89" t="s">
        <v>822</v>
      </c>
      <c r="F89" t="s">
        <v>853</v>
      </c>
      <c r="G89" t="s">
        <v>852</v>
      </c>
      <c r="H89">
        <v>800</v>
      </c>
      <c r="I89" t="s">
        <v>855</v>
      </c>
      <c r="J89" t="s">
        <v>854</v>
      </c>
      <c r="K89" t="s">
        <v>306</v>
      </c>
      <c r="L89" t="s">
        <v>1191</v>
      </c>
      <c r="M89">
        <v>714</v>
      </c>
      <c r="N89">
        <v>36.298929999999999</v>
      </c>
    </row>
    <row r="90" spans="1:14" x14ac:dyDescent="0.3">
      <c r="A90">
        <v>2023</v>
      </c>
      <c r="B90" t="s">
        <v>1188</v>
      </c>
      <c r="C90" t="s">
        <v>821</v>
      </c>
      <c r="D90" t="s">
        <v>823</v>
      </c>
      <c r="E90" t="s">
        <v>822</v>
      </c>
      <c r="F90" t="s">
        <v>853</v>
      </c>
      <c r="G90" t="s">
        <v>852</v>
      </c>
      <c r="H90">
        <v>800</v>
      </c>
      <c r="I90" t="s">
        <v>855</v>
      </c>
      <c r="J90" t="s">
        <v>854</v>
      </c>
      <c r="K90" t="s">
        <v>1192</v>
      </c>
      <c r="L90" t="s">
        <v>1191</v>
      </c>
      <c r="M90">
        <v>1967</v>
      </c>
      <c r="N90">
        <v>100</v>
      </c>
    </row>
    <row r="91" spans="1:14" x14ac:dyDescent="0.3">
      <c r="A91">
        <v>2023</v>
      </c>
      <c r="B91" t="s">
        <v>1188</v>
      </c>
      <c r="C91" t="s">
        <v>821</v>
      </c>
      <c r="D91" t="s">
        <v>823</v>
      </c>
      <c r="E91" t="s">
        <v>822</v>
      </c>
      <c r="F91" t="s">
        <v>853</v>
      </c>
      <c r="G91" t="s">
        <v>852</v>
      </c>
      <c r="H91">
        <v>800</v>
      </c>
      <c r="I91" t="s">
        <v>855</v>
      </c>
      <c r="J91" t="s">
        <v>854</v>
      </c>
      <c r="K91" t="s">
        <v>305</v>
      </c>
      <c r="L91" t="s">
        <v>1191</v>
      </c>
      <c r="M91">
        <v>94</v>
      </c>
      <c r="N91">
        <v>4.7788500000000003</v>
      </c>
    </row>
    <row r="92" spans="1:14" x14ac:dyDescent="0.3">
      <c r="A92">
        <v>2024</v>
      </c>
      <c r="B92" t="s">
        <v>1188</v>
      </c>
      <c r="C92" t="s">
        <v>821</v>
      </c>
      <c r="D92" t="s">
        <v>823</v>
      </c>
      <c r="E92" t="s">
        <v>822</v>
      </c>
      <c r="F92" t="s">
        <v>853</v>
      </c>
      <c r="G92" t="s">
        <v>852</v>
      </c>
      <c r="H92">
        <v>800</v>
      </c>
      <c r="I92" t="s">
        <v>855</v>
      </c>
      <c r="J92" t="s">
        <v>854</v>
      </c>
      <c r="K92" t="s">
        <v>307</v>
      </c>
      <c r="L92" t="s">
        <v>1191</v>
      </c>
      <c r="M92">
        <v>810</v>
      </c>
      <c r="N92">
        <v>36.322870000000002</v>
      </c>
    </row>
    <row r="93" spans="1:14" x14ac:dyDescent="0.3">
      <c r="A93">
        <v>2024</v>
      </c>
      <c r="B93" t="s">
        <v>1188</v>
      </c>
      <c r="C93" t="s">
        <v>821</v>
      </c>
      <c r="D93" t="s">
        <v>823</v>
      </c>
      <c r="E93" t="s">
        <v>822</v>
      </c>
      <c r="F93" t="s">
        <v>853</v>
      </c>
      <c r="G93" t="s">
        <v>852</v>
      </c>
      <c r="H93">
        <v>800</v>
      </c>
      <c r="I93" t="s">
        <v>855</v>
      </c>
      <c r="J93" t="s">
        <v>854</v>
      </c>
      <c r="K93" t="s">
        <v>308</v>
      </c>
      <c r="L93" t="s">
        <v>1191</v>
      </c>
      <c r="M93">
        <v>482</v>
      </c>
      <c r="N93">
        <v>21.614350000000002</v>
      </c>
    </row>
    <row r="94" spans="1:14" x14ac:dyDescent="0.3">
      <c r="A94">
        <v>2024</v>
      </c>
      <c r="B94" t="s">
        <v>1188</v>
      </c>
      <c r="C94" t="s">
        <v>821</v>
      </c>
      <c r="D94" t="s">
        <v>823</v>
      </c>
      <c r="E94" t="s">
        <v>822</v>
      </c>
      <c r="F94" t="s">
        <v>853</v>
      </c>
      <c r="G94" t="s">
        <v>852</v>
      </c>
      <c r="H94">
        <v>800</v>
      </c>
      <c r="I94" t="s">
        <v>855</v>
      </c>
      <c r="J94" t="s">
        <v>854</v>
      </c>
      <c r="K94" t="s">
        <v>309</v>
      </c>
      <c r="L94" t="s">
        <v>1191</v>
      </c>
      <c r="M94">
        <v>116</v>
      </c>
      <c r="N94">
        <v>5.2017899999999999</v>
      </c>
    </row>
    <row r="95" spans="1:14" x14ac:dyDescent="0.3">
      <c r="A95">
        <v>2024</v>
      </c>
      <c r="B95" t="s">
        <v>1188</v>
      </c>
      <c r="C95" t="s">
        <v>821</v>
      </c>
      <c r="D95" t="s">
        <v>823</v>
      </c>
      <c r="E95" t="s">
        <v>822</v>
      </c>
      <c r="F95" t="s">
        <v>853</v>
      </c>
      <c r="G95" t="s">
        <v>852</v>
      </c>
      <c r="H95">
        <v>800</v>
      </c>
      <c r="I95" t="s">
        <v>855</v>
      </c>
      <c r="J95" t="s">
        <v>854</v>
      </c>
      <c r="K95" t="s">
        <v>306</v>
      </c>
      <c r="L95" t="s">
        <v>1191</v>
      </c>
      <c r="M95">
        <v>730</v>
      </c>
      <c r="N95">
        <v>32.735430000000001</v>
      </c>
    </row>
    <row r="96" spans="1:14" x14ac:dyDescent="0.3">
      <c r="A96">
        <v>2024</v>
      </c>
      <c r="B96" t="s">
        <v>1188</v>
      </c>
      <c r="C96" t="s">
        <v>821</v>
      </c>
      <c r="D96" t="s">
        <v>823</v>
      </c>
      <c r="E96" t="s">
        <v>822</v>
      </c>
      <c r="F96" t="s">
        <v>853</v>
      </c>
      <c r="G96" t="s">
        <v>852</v>
      </c>
      <c r="H96">
        <v>800</v>
      </c>
      <c r="I96" t="s">
        <v>855</v>
      </c>
      <c r="J96" t="s">
        <v>854</v>
      </c>
      <c r="K96" t="s">
        <v>1192</v>
      </c>
      <c r="L96" t="s">
        <v>1191</v>
      </c>
      <c r="M96">
        <v>2230</v>
      </c>
      <c r="N96">
        <v>100</v>
      </c>
    </row>
    <row r="97" spans="1:14" x14ac:dyDescent="0.3">
      <c r="A97">
        <v>2024</v>
      </c>
      <c r="B97" t="s">
        <v>1188</v>
      </c>
      <c r="C97" t="s">
        <v>821</v>
      </c>
      <c r="D97" t="s">
        <v>823</v>
      </c>
      <c r="E97" t="s">
        <v>822</v>
      </c>
      <c r="F97" t="s">
        <v>853</v>
      </c>
      <c r="G97" t="s">
        <v>852</v>
      </c>
      <c r="H97">
        <v>800</v>
      </c>
      <c r="I97" t="s">
        <v>855</v>
      </c>
      <c r="J97" t="s">
        <v>854</v>
      </c>
      <c r="K97" t="s">
        <v>305</v>
      </c>
      <c r="L97" t="s">
        <v>1191</v>
      </c>
      <c r="M97">
        <v>92</v>
      </c>
      <c r="N97">
        <v>4.1255600000000001</v>
      </c>
    </row>
    <row r="98" spans="1:14" x14ac:dyDescent="0.3">
      <c r="A98">
        <v>2021</v>
      </c>
      <c r="B98" t="s">
        <v>1188</v>
      </c>
      <c r="C98" t="s">
        <v>821</v>
      </c>
      <c r="D98" t="s">
        <v>823</v>
      </c>
      <c r="E98" t="s">
        <v>822</v>
      </c>
      <c r="F98" t="s">
        <v>857</v>
      </c>
      <c r="G98" t="s">
        <v>856</v>
      </c>
      <c r="H98">
        <v>822</v>
      </c>
      <c r="I98" t="s">
        <v>859</v>
      </c>
      <c r="J98" t="s">
        <v>858</v>
      </c>
      <c r="K98" t="s">
        <v>307</v>
      </c>
      <c r="L98" t="s">
        <v>1191</v>
      </c>
      <c r="M98">
        <v>486</v>
      </c>
      <c r="N98">
        <v>37.355899999999998</v>
      </c>
    </row>
    <row r="99" spans="1:14" x14ac:dyDescent="0.3">
      <c r="A99">
        <v>2021</v>
      </c>
      <c r="B99" t="s">
        <v>1188</v>
      </c>
      <c r="C99" t="s">
        <v>821</v>
      </c>
      <c r="D99" t="s">
        <v>823</v>
      </c>
      <c r="E99" t="s">
        <v>822</v>
      </c>
      <c r="F99" t="s">
        <v>857</v>
      </c>
      <c r="G99" t="s">
        <v>856</v>
      </c>
      <c r="H99">
        <v>822</v>
      </c>
      <c r="I99" t="s">
        <v>859</v>
      </c>
      <c r="J99" t="s">
        <v>858</v>
      </c>
      <c r="K99" t="s">
        <v>308</v>
      </c>
      <c r="L99" t="s">
        <v>1191</v>
      </c>
      <c r="M99">
        <v>237</v>
      </c>
      <c r="N99">
        <v>18.216799999999999</v>
      </c>
    </row>
    <row r="100" spans="1:14" x14ac:dyDescent="0.3">
      <c r="A100">
        <v>2021</v>
      </c>
      <c r="B100" t="s">
        <v>1188</v>
      </c>
      <c r="C100" t="s">
        <v>821</v>
      </c>
      <c r="D100" t="s">
        <v>823</v>
      </c>
      <c r="E100" t="s">
        <v>822</v>
      </c>
      <c r="F100" t="s">
        <v>857</v>
      </c>
      <c r="G100" t="s">
        <v>856</v>
      </c>
      <c r="H100">
        <v>822</v>
      </c>
      <c r="I100" t="s">
        <v>859</v>
      </c>
      <c r="J100" t="s">
        <v>858</v>
      </c>
      <c r="K100" t="s">
        <v>309</v>
      </c>
      <c r="L100" t="s">
        <v>1191</v>
      </c>
      <c r="M100">
        <v>43</v>
      </c>
      <c r="N100">
        <v>3.3051499999999998</v>
      </c>
    </row>
    <row r="101" spans="1:14" x14ac:dyDescent="0.3">
      <c r="A101">
        <v>2021</v>
      </c>
      <c r="B101" t="s">
        <v>1188</v>
      </c>
      <c r="C101" t="s">
        <v>821</v>
      </c>
      <c r="D101" t="s">
        <v>823</v>
      </c>
      <c r="E101" t="s">
        <v>822</v>
      </c>
      <c r="F101" t="s">
        <v>857</v>
      </c>
      <c r="G101" t="s">
        <v>856</v>
      </c>
      <c r="H101">
        <v>822</v>
      </c>
      <c r="I101" t="s">
        <v>859</v>
      </c>
      <c r="J101" t="s">
        <v>858</v>
      </c>
      <c r="K101" t="s">
        <v>306</v>
      </c>
      <c r="L101" t="s">
        <v>1191</v>
      </c>
      <c r="M101">
        <v>476</v>
      </c>
      <c r="N101">
        <v>36.587200000000003</v>
      </c>
    </row>
    <row r="102" spans="1:14" x14ac:dyDescent="0.3">
      <c r="A102">
        <v>2021</v>
      </c>
      <c r="B102" t="s">
        <v>1188</v>
      </c>
      <c r="C102" t="s">
        <v>821</v>
      </c>
      <c r="D102" t="s">
        <v>823</v>
      </c>
      <c r="E102" t="s">
        <v>822</v>
      </c>
      <c r="F102" t="s">
        <v>857</v>
      </c>
      <c r="G102" t="s">
        <v>856</v>
      </c>
      <c r="H102">
        <v>822</v>
      </c>
      <c r="I102" t="s">
        <v>859</v>
      </c>
      <c r="J102" t="s">
        <v>858</v>
      </c>
      <c r="K102" t="s">
        <v>1192</v>
      </c>
      <c r="L102" t="s">
        <v>1191</v>
      </c>
      <c r="M102">
        <v>1301</v>
      </c>
      <c r="N102">
        <v>100</v>
      </c>
    </row>
    <row r="103" spans="1:14" x14ac:dyDescent="0.3">
      <c r="A103">
        <v>2021</v>
      </c>
      <c r="B103" t="s">
        <v>1188</v>
      </c>
      <c r="C103" t="s">
        <v>821</v>
      </c>
      <c r="D103" t="s">
        <v>823</v>
      </c>
      <c r="E103" t="s">
        <v>822</v>
      </c>
      <c r="F103" t="s">
        <v>857</v>
      </c>
      <c r="G103" t="s">
        <v>856</v>
      </c>
      <c r="H103">
        <v>822</v>
      </c>
      <c r="I103" t="s">
        <v>859</v>
      </c>
      <c r="J103" t="s">
        <v>858</v>
      </c>
      <c r="K103" t="s">
        <v>305</v>
      </c>
      <c r="L103" t="s">
        <v>1191</v>
      </c>
      <c r="M103">
        <v>59</v>
      </c>
      <c r="N103">
        <v>4.5349700000000004</v>
      </c>
    </row>
    <row r="104" spans="1:14" x14ac:dyDescent="0.3">
      <c r="A104">
        <v>2022</v>
      </c>
      <c r="B104" t="s">
        <v>1188</v>
      </c>
      <c r="C104" t="s">
        <v>821</v>
      </c>
      <c r="D104" t="s">
        <v>823</v>
      </c>
      <c r="E104" t="s">
        <v>822</v>
      </c>
      <c r="F104" t="s">
        <v>857</v>
      </c>
      <c r="G104" t="s">
        <v>856</v>
      </c>
      <c r="H104">
        <v>822</v>
      </c>
      <c r="I104" t="s">
        <v>859</v>
      </c>
      <c r="J104" t="s">
        <v>858</v>
      </c>
      <c r="K104" t="s">
        <v>307</v>
      </c>
      <c r="L104" t="s">
        <v>1191</v>
      </c>
      <c r="M104">
        <v>553</v>
      </c>
      <c r="N104">
        <v>37.213999999999999</v>
      </c>
    </row>
    <row r="105" spans="1:14" x14ac:dyDescent="0.3">
      <c r="A105">
        <v>2022</v>
      </c>
      <c r="B105" t="s">
        <v>1188</v>
      </c>
      <c r="C105" t="s">
        <v>821</v>
      </c>
      <c r="D105" t="s">
        <v>823</v>
      </c>
      <c r="E105" t="s">
        <v>822</v>
      </c>
      <c r="F105" t="s">
        <v>857</v>
      </c>
      <c r="G105" t="s">
        <v>856</v>
      </c>
      <c r="H105">
        <v>822</v>
      </c>
      <c r="I105" t="s">
        <v>859</v>
      </c>
      <c r="J105" t="s">
        <v>858</v>
      </c>
      <c r="K105" t="s">
        <v>308</v>
      </c>
      <c r="L105" t="s">
        <v>1191</v>
      </c>
      <c r="M105">
        <v>298</v>
      </c>
      <c r="N105">
        <v>20.053799999999999</v>
      </c>
    </row>
    <row r="106" spans="1:14" x14ac:dyDescent="0.3">
      <c r="A106">
        <v>2022</v>
      </c>
      <c r="B106" t="s">
        <v>1188</v>
      </c>
      <c r="C106" t="s">
        <v>821</v>
      </c>
      <c r="D106" t="s">
        <v>823</v>
      </c>
      <c r="E106" t="s">
        <v>822</v>
      </c>
      <c r="F106" t="s">
        <v>857</v>
      </c>
      <c r="G106" t="s">
        <v>856</v>
      </c>
      <c r="H106">
        <v>822</v>
      </c>
      <c r="I106" t="s">
        <v>859</v>
      </c>
      <c r="J106" t="s">
        <v>858</v>
      </c>
      <c r="K106" t="s">
        <v>309</v>
      </c>
      <c r="L106" t="s">
        <v>1191</v>
      </c>
      <c r="M106">
        <v>58</v>
      </c>
      <c r="N106">
        <v>3.9030999999999998</v>
      </c>
    </row>
    <row r="107" spans="1:14" x14ac:dyDescent="0.3">
      <c r="A107">
        <v>2022</v>
      </c>
      <c r="B107" t="s">
        <v>1188</v>
      </c>
      <c r="C107" t="s">
        <v>821</v>
      </c>
      <c r="D107" t="s">
        <v>823</v>
      </c>
      <c r="E107" t="s">
        <v>822</v>
      </c>
      <c r="F107" t="s">
        <v>857</v>
      </c>
      <c r="G107" t="s">
        <v>856</v>
      </c>
      <c r="H107">
        <v>822</v>
      </c>
      <c r="I107" t="s">
        <v>859</v>
      </c>
      <c r="J107" t="s">
        <v>858</v>
      </c>
      <c r="K107" t="s">
        <v>306</v>
      </c>
      <c r="L107" t="s">
        <v>1191</v>
      </c>
      <c r="M107">
        <v>500</v>
      </c>
      <c r="N107">
        <v>33.647399999999998</v>
      </c>
    </row>
    <row r="108" spans="1:14" x14ac:dyDescent="0.3">
      <c r="A108">
        <v>2022</v>
      </c>
      <c r="B108" t="s">
        <v>1188</v>
      </c>
      <c r="C108" t="s">
        <v>821</v>
      </c>
      <c r="D108" t="s">
        <v>823</v>
      </c>
      <c r="E108" t="s">
        <v>822</v>
      </c>
      <c r="F108" t="s">
        <v>857</v>
      </c>
      <c r="G108" t="s">
        <v>856</v>
      </c>
      <c r="H108">
        <v>822</v>
      </c>
      <c r="I108" t="s">
        <v>859</v>
      </c>
      <c r="J108" t="s">
        <v>858</v>
      </c>
      <c r="K108" t="s">
        <v>1192</v>
      </c>
      <c r="L108" t="s">
        <v>1191</v>
      </c>
      <c r="M108">
        <v>1486</v>
      </c>
      <c r="N108">
        <v>100</v>
      </c>
    </row>
    <row r="109" spans="1:14" x14ac:dyDescent="0.3">
      <c r="A109">
        <v>2022</v>
      </c>
      <c r="B109" t="s">
        <v>1188</v>
      </c>
      <c r="C109" t="s">
        <v>821</v>
      </c>
      <c r="D109" t="s">
        <v>823</v>
      </c>
      <c r="E109" t="s">
        <v>822</v>
      </c>
      <c r="F109" t="s">
        <v>857</v>
      </c>
      <c r="G109" t="s">
        <v>856</v>
      </c>
      <c r="H109">
        <v>822</v>
      </c>
      <c r="I109" t="s">
        <v>859</v>
      </c>
      <c r="J109" t="s">
        <v>858</v>
      </c>
      <c r="K109" t="s">
        <v>305</v>
      </c>
      <c r="L109" t="s">
        <v>1191</v>
      </c>
      <c r="M109">
        <v>77</v>
      </c>
      <c r="N109">
        <v>5.1817000000000002</v>
      </c>
    </row>
    <row r="110" spans="1:14" x14ac:dyDescent="0.3">
      <c r="A110">
        <v>2023</v>
      </c>
      <c r="B110" t="s">
        <v>1188</v>
      </c>
      <c r="C110" t="s">
        <v>821</v>
      </c>
      <c r="D110" t="s">
        <v>823</v>
      </c>
      <c r="E110" t="s">
        <v>822</v>
      </c>
      <c r="F110" t="s">
        <v>857</v>
      </c>
      <c r="G110" t="s">
        <v>856</v>
      </c>
      <c r="H110">
        <v>822</v>
      </c>
      <c r="I110" t="s">
        <v>859</v>
      </c>
      <c r="J110" t="s">
        <v>858</v>
      </c>
      <c r="K110" t="s">
        <v>307</v>
      </c>
      <c r="L110" t="s">
        <v>1191</v>
      </c>
      <c r="M110">
        <v>582</v>
      </c>
      <c r="N110">
        <v>35.251359999999998</v>
      </c>
    </row>
    <row r="111" spans="1:14" x14ac:dyDescent="0.3">
      <c r="A111">
        <v>2023</v>
      </c>
      <c r="B111" t="s">
        <v>1188</v>
      </c>
      <c r="C111" t="s">
        <v>821</v>
      </c>
      <c r="D111" t="s">
        <v>823</v>
      </c>
      <c r="E111" t="s">
        <v>822</v>
      </c>
      <c r="F111" t="s">
        <v>857</v>
      </c>
      <c r="G111" t="s">
        <v>856</v>
      </c>
      <c r="H111">
        <v>822</v>
      </c>
      <c r="I111" t="s">
        <v>859</v>
      </c>
      <c r="J111" t="s">
        <v>858</v>
      </c>
      <c r="K111" t="s">
        <v>308</v>
      </c>
      <c r="L111" t="s">
        <v>1191</v>
      </c>
      <c r="M111">
        <v>356</v>
      </c>
      <c r="N111">
        <v>21.56269</v>
      </c>
    </row>
    <row r="112" spans="1:14" x14ac:dyDescent="0.3">
      <c r="A112">
        <v>2023</v>
      </c>
      <c r="B112" t="s">
        <v>1188</v>
      </c>
      <c r="C112" t="s">
        <v>821</v>
      </c>
      <c r="D112" t="s">
        <v>823</v>
      </c>
      <c r="E112" t="s">
        <v>822</v>
      </c>
      <c r="F112" t="s">
        <v>857</v>
      </c>
      <c r="G112" t="s">
        <v>856</v>
      </c>
      <c r="H112">
        <v>822</v>
      </c>
      <c r="I112" t="s">
        <v>859</v>
      </c>
      <c r="J112" t="s">
        <v>858</v>
      </c>
      <c r="K112" t="s">
        <v>309</v>
      </c>
      <c r="L112" t="s">
        <v>1191</v>
      </c>
      <c r="M112">
        <v>68</v>
      </c>
      <c r="N112">
        <v>4.1187199999999997</v>
      </c>
    </row>
    <row r="113" spans="1:14" x14ac:dyDescent="0.3">
      <c r="A113">
        <v>2023</v>
      </c>
      <c r="B113" t="s">
        <v>1188</v>
      </c>
      <c r="C113" t="s">
        <v>821</v>
      </c>
      <c r="D113" t="s">
        <v>823</v>
      </c>
      <c r="E113" t="s">
        <v>822</v>
      </c>
      <c r="F113" t="s">
        <v>857</v>
      </c>
      <c r="G113" t="s">
        <v>856</v>
      </c>
      <c r="H113">
        <v>822</v>
      </c>
      <c r="I113" t="s">
        <v>859</v>
      </c>
      <c r="J113" t="s">
        <v>858</v>
      </c>
      <c r="K113" t="s">
        <v>306</v>
      </c>
      <c r="L113" t="s">
        <v>1191</v>
      </c>
      <c r="M113">
        <v>565</v>
      </c>
      <c r="N113">
        <v>34.221679999999999</v>
      </c>
    </row>
    <row r="114" spans="1:14" x14ac:dyDescent="0.3">
      <c r="A114">
        <v>2023</v>
      </c>
      <c r="B114" t="s">
        <v>1188</v>
      </c>
      <c r="C114" t="s">
        <v>821</v>
      </c>
      <c r="D114" t="s">
        <v>823</v>
      </c>
      <c r="E114" t="s">
        <v>822</v>
      </c>
      <c r="F114" t="s">
        <v>857</v>
      </c>
      <c r="G114" t="s">
        <v>856</v>
      </c>
      <c r="H114">
        <v>822</v>
      </c>
      <c r="I114" t="s">
        <v>859</v>
      </c>
      <c r="J114" t="s">
        <v>858</v>
      </c>
      <c r="K114" t="s">
        <v>1192</v>
      </c>
      <c r="L114" t="s">
        <v>1191</v>
      </c>
      <c r="M114">
        <v>1651</v>
      </c>
      <c r="N114">
        <v>100</v>
      </c>
    </row>
    <row r="115" spans="1:14" x14ac:dyDescent="0.3">
      <c r="A115">
        <v>2023</v>
      </c>
      <c r="B115" t="s">
        <v>1188</v>
      </c>
      <c r="C115" t="s">
        <v>821</v>
      </c>
      <c r="D115" t="s">
        <v>823</v>
      </c>
      <c r="E115" t="s">
        <v>822</v>
      </c>
      <c r="F115" t="s">
        <v>857</v>
      </c>
      <c r="G115" t="s">
        <v>856</v>
      </c>
      <c r="H115">
        <v>822</v>
      </c>
      <c r="I115" t="s">
        <v>859</v>
      </c>
      <c r="J115" t="s">
        <v>858</v>
      </c>
      <c r="K115" t="s">
        <v>305</v>
      </c>
      <c r="L115" t="s">
        <v>1191</v>
      </c>
      <c r="M115">
        <v>80</v>
      </c>
      <c r="N115">
        <v>4.8455500000000002</v>
      </c>
    </row>
    <row r="116" spans="1:14" x14ac:dyDescent="0.3">
      <c r="A116">
        <v>2024</v>
      </c>
      <c r="B116" t="s">
        <v>1188</v>
      </c>
      <c r="C116" t="s">
        <v>821</v>
      </c>
      <c r="D116" t="s">
        <v>823</v>
      </c>
      <c r="E116" t="s">
        <v>822</v>
      </c>
      <c r="F116" t="s">
        <v>857</v>
      </c>
      <c r="G116" t="s">
        <v>856</v>
      </c>
      <c r="H116">
        <v>822</v>
      </c>
      <c r="I116" t="s">
        <v>859</v>
      </c>
      <c r="J116" t="s">
        <v>858</v>
      </c>
      <c r="K116" t="s">
        <v>307</v>
      </c>
      <c r="L116" t="s">
        <v>1191</v>
      </c>
      <c r="M116">
        <v>663</v>
      </c>
      <c r="N116">
        <v>34.913110000000003</v>
      </c>
    </row>
    <row r="117" spans="1:14" x14ac:dyDescent="0.3">
      <c r="A117">
        <v>2024</v>
      </c>
      <c r="B117" t="s">
        <v>1188</v>
      </c>
      <c r="C117" t="s">
        <v>821</v>
      </c>
      <c r="D117" t="s">
        <v>823</v>
      </c>
      <c r="E117" t="s">
        <v>822</v>
      </c>
      <c r="F117" t="s">
        <v>857</v>
      </c>
      <c r="G117" t="s">
        <v>856</v>
      </c>
      <c r="H117">
        <v>822</v>
      </c>
      <c r="I117" t="s">
        <v>859</v>
      </c>
      <c r="J117" t="s">
        <v>858</v>
      </c>
      <c r="K117" t="s">
        <v>308</v>
      </c>
      <c r="L117" t="s">
        <v>1191</v>
      </c>
      <c r="M117">
        <v>378</v>
      </c>
      <c r="N117">
        <v>19.90521</v>
      </c>
    </row>
    <row r="118" spans="1:14" x14ac:dyDescent="0.3">
      <c r="A118">
        <v>2024</v>
      </c>
      <c r="B118" t="s">
        <v>1188</v>
      </c>
      <c r="C118" t="s">
        <v>821</v>
      </c>
      <c r="D118" t="s">
        <v>823</v>
      </c>
      <c r="E118" t="s">
        <v>822</v>
      </c>
      <c r="F118" t="s">
        <v>857</v>
      </c>
      <c r="G118" t="s">
        <v>856</v>
      </c>
      <c r="H118">
        <v>822</v>
      </c>
      <c r="I118" t="s">
        <v>859</v>
      </c>
      <c r="J118" t="s">
        <v>858</v>
      </c>
      <c r="K118" t="s">
        <v>309</v>
      </c>
      <c r="L118" t="s">
        <v>1191</v>
      </c>
      <c r="M118">
        <v>90</v>
      </c>
      <c r="N118">
        <v>4.7393400000000003</v>
      </c>
    </row>
    <row r="119" spans="1:14" x14ac:dyDescent="0.3">
      <c r="A119">
        <v>2024</v>
      </c>
      <c r="B119" t="s">
        <v>1188</v>
      </c>
      <c r="C119" t="s">
        <v>821</v>
      </c>
      <c r="D119" t="s">
        <v>823</v>
      </c>
      <c r="E119" t="s">
        <v>822</v>
      </c>
      <c r="F119" t="s">
        <v>857</v>
      </c>
      <c r="G119" t="s">
        <v>856</v>
      </c>
      <c r="H119">
        <v>822</v>
      </c>
      <c r="I119" t="s">
        <v>859</v>
      </c>
      <c r="J119" t="s">
        <v>858</v>
      </c>
      <c r="K119" t="s">
        <v>306</v>
      </c>
      <c r="L119" t="s">
        <v>1191</v>
      </c>
      <c r="M119">
        <v>635</v>
      </c>
      <c r="N119">
        <v>33.438650000000003</v>
      </c>
    </row>
    <row r="120" spans="1:14" x14ac:dyDescent="0.3">
      <c r="A120">
        <v>2024</v>
      </c>
      <c r="B120" t="s">
        <v>1188</v>
      </c>
      <c r="C120" t="s">
        <v>821</v>
      </c>
      <c r="D120" t="s">
        <v>823</v>
      </c>
      <c r="E120" t="s">
        <v>822</v>
      </c>
      <c r="F120" t="s">
        <v>857</v>
      </c>
      <c r="G120" t="s">
        <v>856</v>
      </c>
      <c r="H120">
        <v>822</v>
      </c>
      <c r="I120" t="s">
        <v>859</v>
      </c>
      <c r="J120" t="s">
        <v>858</v>
      </c>
      <c r="K120" t="s">
        <v>1192</v>
      </c>
      <c r="L120" t="s">
        <v>1191</v>
      </c>
      <c r="M120">
        <v>1899</v>
      </c>
      <c r="N120">
        <v>100</v>
      </c>
    </row>
    <row r="121" spans="1:14" x14ac:dyDescent="0.3">
      <c r="A121">
        <v>2024</v>
      </c>
      <c r="B121" t="s">
        <v>1188</v>
      </c>
      <c r="C121" t="s">
        <v>821</v>
      </c>
      <c r="D121" t="s">
        <v>823</v>
      </c>
      <c r="E121" t="s">
        <v>822</v>
      </c>
      <c r="F121" t="s">
        <v>857</v>
      </c>
      <c r="G121" t="s">
        <v>856</v>
      </c>
      <c r="H121">
        <v>822</v>
      </c>
      <c r="I121" t="s">
        <v>859</v>
      </c>
      <c r="J121" t="s">
        <v>858</v>
      </c>
      <c r="K121" t="s">
        <v>305</v>
      </c>
      <c r="L121" t="s">
        <v>1191</v>
      </c>
      <c r="M121">
        <v>133</v>
      </c>
      <c r="N121">
        <v>7.0036899999999997</v>
      </c>
    </row>
    <row r="122" spans="1:14" x14ac:dyDescent="0.3">
      <c r="A122">
        <v>2021</v>
      </c>
      <c r="B122" t="s">
        <v>1188</v>
      </c>
      <c r="C122" t="s">
        <v>821</v>
      </c>
      <c r="D122" t="s">
        <v>823</v>
      </c>
      <c r="E122" t="s">
        <v>822</v>
      </c>
      <c r="F122" t="s">
        <v>1189</v>
      </c>
      <c r="G122" t="s">
        <v>1190</v>
      </c>
      <c r="H122">
        <v>303</v>
      </c>
      <c r="I122" t="s">
        <v>861</v>
      </c>
      <c r="J122" t="s">
        <v>860</v>
      </c>
      <c r="K122" t="s">
        <v>307</v>
      </c>
      <c r="L122" t="s">
        <v>1191</v>
      </c>
      <c r="M122">
        <v>749</v>
      </c>
      <c r="N122">
        <v>32.104599999999998</v>
      </c>
    </row>
    <row r="123" spans="1:14" x14ac:dyDescent="0.3">
      <c r="A123">
        <v>2021</v>
      </c>
      <c r="B123" t="s">
        <v>1188</v>
      </c>
      <c r="C123" t="s">
        <v>821</v>
      </c>
      <c r="D123" t="s">
        <v>823</v>
      </c>
      <c r="E123" t="s">
        <v>822</v>
      </c>
      <c r="F123" t="s">
        <v>1189</v>
      </c>
      <c r="G123" t="s">
        <v>1190</v>
      </c>
      <c r="H123">
        <v>303</v>
      </c>
      <c r="I123" t="s">
        <v>861</v>
      </c>
      <c r="J123" t="s">
        <v>860</v>
      </c>
      <c r="K123" t="s">
        <v>308</v>
      </c>
      <c r="L123" t="s">
        <v>1191</v>
      </c>
      <c r="M123">
        <v>490</v>
      </c>
      <c r="N123">
        <v>21.003</v>
      </c>
    </row>
    <row r="124" spans="1:14" x14ac:dyDescent="0.3">
      <c r="A124">
        <v>2021</v>
      </c>
      <c r="B124" t="s">
        <v>1188</v>
      </c>
      <c r="C124" t="s">
        <v>821</v>
      </c>
      <c r="D124" t="s">
        <v>823</v>
      </c>
      <c r="E124" t="s">
        <v>822</v>
      </c>
      <c r="F124" t="s">
        <v>1189</v>
      </c>
      <c r="G124" t="s">
        <v>1190</v>
      </c>
      <c r="H124">
        <v>303</v>
      </c>
      <c r="I124" t="s">
        <v>861</v>
      </c>
      <c r="J124" t="s">
        <v>860</v>
      </c>
      <c r="K124" t="s">
        <v>309</v>
      </c>
      <c r="L124" t="s">
        <v>1191</v>
      </c>
      <c r="M124">
        <v>197</v>
      </c>
      <c r="N124">
        <v>8.4440600000000003</v>
      </c>
    </row>
    <row r="125" spans="1:14" x14ac:dyDescent="0.3">
      <c r="A125">
        <v>2021</v>
      </c>
      <c r="B125" t="s">
        <v>1188</v>
      </c>
      <c r="C125" t="s">
        <v>821</v>
      </c>
      <c r="D125" t="s">
        <v>823</v>
      </c>
      <c r="E125" t="s">
        <v>822</v>
      </c>
      <c r="F125" t="s">
        <v>1189</v>
      </c>
      <c r="G125" t="s">
        <v>1190</v>
      </c>
      <c r="H125">
        <v>303</v>
      </c>
      <c r="I125" t="s">
        <v>861</v>
      </c>
      <c r="J125" t="s">
        <v>860</v>
      </c>
      <c r="K125" t="s">
        <v>306</v>
      </c>
      <c r="L125" t="s">
        <v>1191</v>
      </c>
      <c r="M125">
        <v>794</v>
      </c>
      <c r="N125">
        <v>34.0334</v>
      </c>
    </row>
    <row r="126" spans="1:14" x14ac:dyDescent="0.3">
      <c r="A126">
        <v>2021</v>
      </c>
      <c r="B126" t="s">
        <v>1188</v>
      </c>
      <c r="C126" t="s">
        <v>821</v>
      </c>
      <c r="D126" t="s">
        <v>823</v>
      </c>
      <c r="E126" t="s">
        <v>822</v>
      </c>
      <c r="F126" t="s">
        <v>1189</v>
      </c>
      <c r="G126" t="s">
        <v>1190</v>
      </c>
      <c r="H126">
        <v>303</v>
      </c>
      <c r="I126" t="s">
        <v>861</v>
      </c>
      <c r="J126" t="s">
        <v>860</v>
      </c>
      <c r="K126" t="s">
        <v>1192</v>
      </c>
      <c r="L126" t="s">
        <v>1191</v>
      </c>
      <c r="M126">
        <v>2333</v>
      </c>
      <c r="N126">
        <v>100</v>
      </c>
    </row>
    <row r="127" spans="1:14" x14ac:dyDescent="0.3">
      <c r="A127">
        <v>2021</v>
      </c>
      <c r="B127" t="s">
        <v>1188</v>
      </c>
      <c r="C127" t="s">
        <v>821</v>
      </c>
      <c r="D127" t="s">
        <v>823</v>
      </c>
      <c r="E127" t="s">
        <v>822</v>
      </c>
      <c r="F127" t="s">
        <v>1189</v>
      </c>
      <c r="G127" t="s">
        <v>1190</v>
      </c>
      <c r="H127">
        <v>303</v>
      </c>
      <c r="I127" t="s">
        <v>861</v>
      </c>
      <c r="J127" t="s">
        <v>860</v>
      </c>
      <c r="K127" t="s">
        <v>305</v>
      </c>
      <c r="L127" t="s">
        <v>1191</v>
      </c>
      <c r="M127">
        <v>103</v>
      </c>
      <c r="N127">
        <v>4.4149200000000004</v>
      </c>
    </row>
    <row r="128" spans="1:14" x14ac:dyDescent="0.3">
      <c r="A128">
        <v>2022</v>
      </c>
      <c r="B128" t="s">
        <v>1188</v>
      </c>
      <c r="C128" t="s">
        <v>821</v>
      </c>
      <c r="D128" t="s">
        <v>823</v>
      </c>
      <c r="E128" t="s">
        <v>822</v>
      </c>
      <c r="F128" t="s">
        <v>1189</v>
      </c>
      <c r="G128" t="s">
        <v>1190</v>
      </c>
      <c r="H128">
        <v>303</v>
      </c>
      <c r="I128" t="s">
        <v>861</v>
      </c>
      <c r="J128" t="s">
        <v>860</v>
      </c>
      <c r="K128" t="s">
        <v>307</v>
      </c>
      <c r="L128" t="s">
        <v>1191</v>
      </c>
      <c r="M128">
        <v>841</v>
      </c>
      <c r="N128">
        <v>33.006300000000003</v>
      </c>
    </row>
    <row r="129" spans="1:14" x14ac:dyDescent="0.3">
      <c r="A129">
        <v>2022</v>
      </c>
      <c r="B129" t="s">
        <v>1188</v>
      </c>
      <c r="C129" t="s">
        <v>821</v>
      </c>
      <c r="D129" t="s">
        <v>823</v>
      </c>
      <c r="E129" t="s">
        <v>822</v>
      </c>
      <c r="F129" t="s">
        <v>1189</v>
      </c>
      <c r="G129" t="s">
        <v>1190</v>
      </c>
      <c r="H129">
        <v>303</v>
      </c>
      <c r="I129" t="s">
        <v>861</v>
      </c>
      <c r="J129" t="s">
        <v>860</v>
      </c>
      <c r="K129" t="s">
        <v>308</v>
      </c>
      <c r="L129" t="s">
        <v>1191</v>
      </c>
      <c r="M129">
        <v>507</v>
      </c>
      <c r="N129">
        <v>19.898</v>
      </c>
    </row>
    <row r="130" spans="1:14" x14ac:dyDescent="0.3">
      <c r="A130">
        <v>2022</v>
      </c>
      <c r="B130" t="s">
        <v>1188</v>
      </c>
      <c r="C130" t="s">
        <v>821</v>
      </c>
      <c r="D130" t="s">
        <v>823</v>
      </c>
      <c r="E130" t="s">
        <v>822</v>
      </c>
      <c r="F130" t="s">
        <v>1189</v>
      </c>
      <c r="G130" t="s">
        <v>1190</v>
      </c>
      <c r="H130">
        <v>303</v>
      </c>
      <c r="I130" t="s">
        <v>861</v>
      </c>
      <c r="J130" t="s">
        <v>860</v>
      </c>
      <c r="K130" t="s">
        <v>309</v>
      </c>
      <c r="L130" t="s">
        <v>1191</v>
      </c>
      <c r="M130">
        <v>241</v>
      </c>
      <c r="N130">
        <v>9.4583999999999993</v>
      </c>
    </row>
    <row r="131" spans="1:14" x14ac:dyDescent="0.3">
      <c r="A131">
        <v>2022</v>
      </c>
      <c r="B131" t="s">
        <v>1188</v>
      </c>
      <c r="C131" t="s">
        <v>821</v>
      </c>
      <c r="D131" t="s">
        <v>823</v>
      </c>
      <c r="E131" t="s">
        <v>822</v>
      </c>
      <c r="F131" t="s">
        <v>1189</v>
      </c>
      <c r="G131" t="s">
        <v>1190</v>
      </c>
      <c r="H131">
        <v>303</v>
      </c>
      <c r="I131" t="s">
        <v>861</v>
      </c>
      <c r="J131" t="s">
        <v>860</v>
      </c>
      <c r="K131" t="s">
        <v>306</v>
      </c>
      <c r="L131" t="s">
        <v>1191</v>
      </c>
      <c r="M131">
        <v>854</v>
      </c>
      <c r="N131">
        <v>33.516500000000001</v>
      </c>
    </row>
    <row r="132" spans="1:14" x14ac:dyDescent="0.3">
      <c r="A132">
        <v>2022</v>
      </c>
      <c r="B132" t="s">
        <v>1188</v>
      </c>
      <c r="C132" t="s">
        <v>821</v>
      </c>
      <c r="D132" t="s">
        <v>823</v>
      </c>
      <c r="E132" t="s">
        <v>822</v>
      </c>
      <c r="F132" t="s">
        <v>1189</v>
      </c>
      <c r="G132" t="s">
        <v>1190</v>
      </c>
      <c r="H132">
        <v>303</v>
      </c>
      <c r="I132" t="s">
        <v>861</v>
      </c>
      <c r="J132" t="s">
        <v>860</v>
      </c>
      <c r="K132" t="s">
        <v>1192</v>
      </c>
      <c r="L132" t="s">
        <v>1191</v>
      </c>
      <c r="M132">
        <v>2548</v>
      </c>
      <c r="N132">
        <v>100</v>
      </c>
    </row>
    <row r="133" spans="1:14" x14ac:dyDescent="0.3">
      <c r="A133">
        <v>2022</v>
      </c>
      <c r="B133" t="s">
        <v>1188</v>
      </c>
      <c r="C133" t="s">
        <v>821</v>
      </c>
      <c r="D133" t="s">
        <v>823</v>
      </c>
      <c r="E133" t="s">
        <v>822</v>
      </c>
      <c r="F133" t="s">
        <v>1189</v>
      </c>
      <c r="G133" t="s">
        <v>1190</v>
      </c>
      <c r="H133">
        <v>303</v>
      </c>
      <c r="I133" t="s">
        <v>861</v>
      </c>
      <c r="J133" t="s">
        <v>860</v>
      </c>
      <c r="K133" t="s">
        <v>305</v>
      </c>
      <c r="L133" t="s">
        <v>1191</v>
      </c>
      <c r="M133">
        <v>105</v>
      </c>
      <c r="N133">
        <v>4.1208799999999997</v>
      </c>
    </row>
    <row r="134" spans="1:14" x14ac:dyDescent="0.3">
      <c r="A134">
        <v>2023</v>
      </c>
      <c r="B134" t="s">
        <v>1188</v>
      </c>
      <c r="C134" t="s">
        <v>821</v>
      </c>
      <c r="D134" t="s">
        <v>823</v>
      </c>
      <c r="E134" t="s">
        <v>822</v>
      </c>
      <c r="F134" t="s">
        <v>1189</v>
      </c>
      <c r="G134" t="s">
        <v>1190</v>
      </c>
      <c r="H134">
        <v>303</v>
      </c>
      <c r="I134" t="s">
        <v>861</v>
      </c>
      <c r="J134" t="s">
        <v>860</v>
      </c>
      <c r="K134" t="s">
        <v>307</v>
      </c>
      <c r="L134" t="s">
        <v>1191</v>
      </c>
      <c r="M134">
        <v>916</v>
      </c>
      <c r="N134">
        <v>33.14038</v>
      </c>
    </row>
    <row r="135" spans="1:14" x14ac:dyDescent="0.3">
      <c r="A135">
        <v>2023</v>
      </c>
      <c r="B135" t="s">
        <v>1188</v>
      </c>
      <c r="C135" t="s">
        <v>821</v>
      </c>
      <c r="D135" t="s">
        <v>823</v>
      </c>
      <c r="E135" t="s">
        <v>822</v>
      </c>
      <c r="F135" t="s">
        <v>1189</v>
      </c>
      <c r="G135" t="s">
        <v>1190</v>
      </c>
      <c r="H135">
        <v>303</v>
      </c>
      <c r="I135" t="s">
        <v>861</v>
      </c>
      <c r="J135" t="s">
        <v>860</v>
      </c>
      <c r="K135" t="s">
        <v>308</v>
      </c>
      <c r="L135" t="s">
        <v>1191</v>
      </c>
      <c r="M135">
        <v>552</v>
      </c>
      <c r="N135">
        <v>19.971060000000001</v>
      </c>
    </row>
    <row r="136" spans="1:14" x14ac:dyDescent="0.3">
      <c r="A136">
        <v>2023</v>
      </c>
      <c r="B136" t="s">
        <v>1188</v>
      </c>
      <c r="C136" t="s">
        <v>821</v>
      </c>
      <c r="D136" t="s">
        <v>823</v>
      </c>
      <c r="E136" t="s">
        <v>822</v>
      </c>
      <c r="F136" t="s">
        <v>1189</v>
      </c>
      <c r="G136" t="s">
        <v>1190</v>
      </c>
      <c r="H136">
        <v>303</v>
      </c>
      <c r="I136" t="s">
        <v>861</v>
      </c>
      <c r="J136" t="s">
        <v>860</v>
      </c>
      <c r="K136" t="s">
        <v>309</v>
      </c>
      <c r="L136" t="s">
        <v>1191</v>
      </c>
      <c r="M136">
        <v>239</v>
      </c>
      <c r="N136">
        <v>8.6468900000000009</v>
      </c>
    </row>
    <row r="137" spans="1:14" x14ac:dyDescent="0.3">
      <c r="A137">
        <v>2023</v>
      </c>
      <c r="B137" t="s">
        <v>1188</v>
      </c>
      <c r="C137" t="s">
        <v>821</v>
      </c>
      <c r="D137" t="s">
        <v>823</v>
      </c>
      <c r="E137" t="s">
        <v>822</v>
      </c>
      <c r="F137" t="s">
        <v>1189</v>
      </c>
      <c r="G137" t="s">
        <v>1190</v>
      </c>
      <c r="H137">
        <v>303</v>
      </c>
      <c r="I137" t="s">
        <v>861</v>
      </c>
      <c r="J137" t="s">
        <v>860</v>
      </c>
      <c r="K137" t="s">
        <v>306</v>
      </c>
      <c r="L137" t="s">
        <v>1191</v>
      </c>
      <c r="M137">
        <v>931</v>
      </c>
      <c r="N137">
        <v>33.683070000000001</v>
      </c>
    </row>
    <row r="138" spans="1:14" x14ac:dyDescent="0.3">
      <c r="A138">
        <v>2023</v>
      </c>
      <c r="B138" t="s">
        <v>1188</v>
      </c>
      <c r="C138" t="s">
        <v>821</v>
      </c>
      <c r="D138" t="s">
        <v>823</v>
      </c>
      <c r="E138" t="s">
        <v>822</v>
      </c>
      <c r="F138" t="s">
        <v>1189</v>
      </c>
      <c r="G138" t="s">
        <v>1190</v>
      </c>
      <c r="H138">
        <v>303</v>
      </c>
      <c r="I138" t="s">
        <v>861</v>
      </c>
      <c r="J138" t="s">
        <v>860</v>
      </c>
      <c r="K138" t="s">
        <v>1192</v>
      </c>
      <c r="L138" t="s">
        <v>1191</v>
      </c>
      <c r="M138">
        <v>2764</v>
      </c>
      <c r="N138">
        <v>100</v>
      </c>
    </row>
    <row r="139" spans="1:14" x14ac:dyDescent="0.3">
      <c r="A139">
        <v>2023</v>
      </c>
      <c r="B139" t="s">
        <v>1188</v>
      </c>
      <c r="C139" t="s">
        <v>821</v>
      </c>
      <c r="D139" t="s">
        <v>823</v>
      </c>
      <c r="E139" t="s">
        <v>822</v>
      </c>
      <c r="F139" t="s">
        <v>1189</v>
      </c>
      <c r="G139" t="s">
        <v>1190</v>
      </c>
      <c r="H139">
        <v>303</v>
      </c>
      <c r="I139" t="s">
        <v>861</v>
      </c>
      <c r="J139" t="s">
        <v>860</v>
      </c>
      <c r="K139" t="s">
        <v>305</v>
      </c>
      <c r="L139" t="s">
        <v>1191</v>
      </c>
      <c r="M139">
        <v>126</v>
      </c>
      <c r="N139">
        <v>4.5586099999999998</v>
      </c>
    </row>
    <row r="140" spans="1:14" x14ac:dyDescent="0.3">
      <c r="A140">
        <v>2024</v>
      </c>
      <c r="B140" t="s">
        <v>1188</v>
      </c>
      <c r="C140" t="s">
        <v>821</v>
      </c>
      <c r="D140" t="s">
        <v>823</v>
      </c>
      <c r="E140" t="s">
        <v>822</v>
      </c>
      <c r="F140" t="s">
        <v>1189</v>
      </c>
      <c r="G140" t="s">
        <v>1190</v>
      </c>
      <c r="H140">
        <v>303</v>
      </c>
      <c r="I140" t="s">
        <v>861</v>
      </c>
      <c r="J140" t="s">
        <v>860</v>
      </c>
      <c r="K140" t="s">
        <v>307</v>
      </c>
      <c r="L140" t="s">
        <v>1191</v>
      </c>
      <c r="M140">
        <v>1006</v>
      </c>
      <c r="N140">
        <v>32.715449999999997</v>
      </c>
    </row>
    <row r="141" spans="1:14" x14ac:dyDescent="0.3">
      <c r="A141">
        <v>2024</v>
      </c>
      <c r="B141" t="s">
        <v>1188</v>
      </c>
      <c r="C141" t="s">
        <v>821</v>
      </c>
      <c r="D141" t="s">
        <v>823</v>
      </c>
      <c r="E141" t="s">
        <v>822</v>
      </c>
      <c r="F141" t="s">
        <v>1189</v>
      </c>
      <c r="G141" t="s">
        <v>1190</v>
      </c>
      <c r="H141">
        <v>303</v>
      </c>
      <c r="I141" t="s">
        <v>861</v>
      </c>
      <c r="J141" t="s">
        <v>860</v>
      </c>
      <c r="K141" t="s">
        <v>308</v>
      </c>
      <c r="L141" t="s">
        <v>1191</v>
      </c>
      <c r="M141">
        <v>585</v>
      </c>
      <c r="N141">
        <v>19.02439</v>
      </c>
    </row>
    <row r="142" spans="1:14" x14ac:dyDescent="0.3">
      <c r="A142">
        <v>2024</v>
      </c>
      <c r="B142" t="s">
        <v>1188</v>
      </c>
      <c r="C142" t="s">
        <v>821</v>
      </c>
      <c r="D142" t="s">
        <v>823</v>
      </c>
      <c r="E142" t="s">
        <v>822</v>
      </c>
      <c r="F142" t="s">
        <v>1189</v>
      </c>
      <c r="G142" t="s">
        <v>1190</v>
      </c>
      <c r="H142">
        <v>303</v>
      </c>
      <c r="I142" t="s">
        <v>861</v>
      </c>
      <c r="J142" t="s">
        <v>860</v>
      </c>
      <c r="K142" t="s">
        <v>309</v>
      </c>
      <c r="L142" t="s">
        <v>1191</v>
      </c>
      <c r="M142">
        <v>313</v>
      </c>
      <c r="N142">
        <v>10.17886</v>
      </c>
    </row>
    <row r="143" spans="1:14" x14ac:dyDescent="0.3">
      <c r="A143">
        <v>2024</v>
      </c>
      <c r="B143" t="s">
        <v>1188</v>
      </c>
      <c r="C143" t="s">
        <v>821</v>
      </c>
      <c r="D143" t="s">
        <v>823</v>
      </c>
      <c r="E143" t="s">
        <v>822</v>
      </c>
      <c r="F143" t="s">
        <v>1189</v>
      </c>
      <c r="G143" t="s">
        <v>1190</v>
      </c>
      <c r="H143">
        <v>303</v>
      </c>
      <c r="I143" t="s">
        <v>861</v>
      </c>
      <c r="J143" t="s">
        <v>860</v>
      </c>
      <c r="K143" t="s">
        <v>306</v>
      </c>
      <c r="L143" t="s">
        <v>1191</v>
      </c>
      <c r="M143">
        <v>1016</v>
      </c>
      <c r="N143">
        <v>33.040649999999999</v>
      </c>
    </row>
    <row r="144" spans="1:14" x14ac:dyDescent="0.3">
      <c r="A144">
        <v>2024</v>
      </c>
      <c r="B144" t="s">
        <v>1188</v>
      </c>
      <c r="C144" t="s">
        <v>821</v>
      </c>
      <c r="D144" t="s">
        <v>823</v>
      </c>
      <c r="E144" t="s">
        <v>822</v>
      </c>
      <c r="F144" t="s">
        <v>1189</v>
      </c>
      <c r="G144" t="s">
        <v>1190</v>
      </c>
      <c r="H144">
        <v>303</v>
      </c>
      <c r="I144" t="s">
        <v>861</v>
      </c>
      <c r="J144" t="s">
        <v>860</v>
      </c>
      <c r="K144" t="s">
        <v>1192</v>
      </c>
      <c r="L144" t="s">
        <v>1191</v>
      </c>
      <c r="M144">
        <v>3075</v>
      </c>
      <c r="N144">
        <v>100</v>
      </c>
    </row>
    <row r="145" spans="1:14" x14ac:dyDescent="0.3">
      <c r="A145">
        <v>2024</v>
      </c>
      <c r="B145" t="s">
        <v>1188</v>
      </c>
      <c r="C145" t="s">
        <v>821</v>
      </c>
      <c r="D145" t="s">
        <v>823</v>
      </c>
      <c r="E145" t="s">
        <v>822</v>
      </c>
      <c r="F145" t="s">
        <v>1189</v>
      </c>
      <c r="G145" t="s">
        <v>1190</v>
      </c>
      <c r="H145">
        <v>303</v>
      </c>
      <c r="I145" t="s">
        <v>861</v>
      </c>
      <c r="J145" t="s">
        <v>860</v>
      </c>
      <c r="K145" t="s">
        <v>305</v>
      </c>
      <c r="L145" t="s">
        <v>1191</v>
      </c>
      <c r="M145">
        <v>155</v>
      </c>
      <c r="N145">
        <v>5.0406500000000003</v>
      </c>
    </row>
    <row r="146" spans="1:14" x14ac:dyDescent="0.3">
      <c r="A146">
        <v>2021</v>
      </c>
      <c r="B146" t="s">
        <v>1188</v>
      </c>
      <c r="C146" t="s">
        <v>821</v>
      </c>
      <c r="D146" t="s">
        <v>823</v>
      </c>
      <c r="E146" t="s">
        <v>822</v>
      </c>
      <c r="F146" t="s">
        <v>863</v>
      </c>
      <c r="G146" t="s">
        <v>862</v>
      </c>
      <c r="H146">
        <v>330</v>
      </c>
      <c r="I146" t="s">
        <v>865</v>
      </c>
      <c r="J146" t="s">
        <v>864</v>
      </c>
      <c r="K146" t="s">
        <v>307</v>
      </c>
      <c r="L146" t="s">
        <v>1191</v>
      </c>
      <c r="M146">
        <v>3352</v>
      </c>
      <c r="N146">
        <v>33.725700000000003</v>
      </c>
    </row>
    <row r="147" spans="1:14" x14ac:dyDescent="0.3">
      <c r="A147">
        <v>2021</v>
      </c>
      <c r="B147" t="s">
        <v>1188</v>
      </c>
      <c r="C147" t="s">
        <v>821</v>
      </c>
      <c r="D147" t="s">
        <v>823</v>
      </c>
      <c r="E147" t="s">
        <v>822</v>
      </c>
      <c r="F147" t="s">
        <v>863</v>
      </c>
      <c r="G147" t="s">
        <v>862</v>
      </c>
      <c r="H147">
        <v>330</v>
      </c>
      <c r="I147" t="s">
        <v>865</v>
      </c>
      <c r="J147" t="s">
        <v>864</v>
      </c>
      <c r="K147" t="s">
        <v>308</v>
      </c>
      <c r="L147" t="s">
        <v>1191</v>
      </c>
      <c r="M147">
        <v>2502</v>
      </c>
      <c r="N147">
        <v>25.1736</v>
      </c>
    </row>
    <row r="148" spans="1:14" x14ac:dyDescent="0.3">
      <c r="A148">
        <v>2021</v>
      </c>
      <c r="B148" t="s">
        <v>1188</v>
      </c>
      <c r="C148" t="s">
        <v>821</v>
      </c>
      <c r="D148" t="s">
        <v>823</v>
      </c>
      <c r="E148" t="s">
        <v>822</v>
      </c>
      <c r="F148" t="s">
        <v>863</v>
      </c>
      <c r="G148" t="s">
        <v>862</v>
      </c>
      <c r="H148">
        <v>330</v>
      </c>
      <c r="I148" t="s">
        <v>865</v>
      </c>
      <c r="J148" t="s">
        <v>864</v>
      </c>
      <c r="K148" t="s">
        <v>309</v>
      </c>
      <c r="L148" t="s">
        <v>1191</v>
      </c>
      <c r="M148">
        <v>698</v>
      </c>
      <c r="N148">
        <v>7.0228400000000004</v>
      </c>
    </row>
    <row r="149" spans="1:14" x14ac:dyDescent="0.3">
      <c r="A149">
        <v>2021</v>
      </c>
      <c r="B149" t="s">
        <v>1188</v>
      </c>
      <c r="C149" t="s">
        <v>821</v>
      </c>
      <c r="D149" t="s">
        <v>823</v>
      </c>
      <c r="E149" t="s">
        <v>822</v>
      </c>
      <c r="F149" t="s">
        <v>863</v>
      </c>
      <c r="G149" t="s">
        <v>862</v>
      </c>
      <c r="H149">
        <v>330</v>
      </c>
      <c r="I149" t="s">
        <v>865</v>
      </c>
      <c r="J149" t="s">
        <v>864</v>
      </c>
      <c r="K149" t="s">
        <v>306</v>
      </c>
      <c r="L149" t="s">
        <v>1191</v>
      </c>
      <c r="M149">
        <v>3080</v>
      </c>
      <c r="N149">
        <v>30.989000000000001</v>
      </c>
    </row>
    <row r="150" spans="1:14" x14ac:dyDescent="0.3">
      <c r="A150">
        <v>2021</v>
      </c>
      <c r="B150" t="s">
        <v>1188</v>
      </c>
      <c r="C150" t="s">
        <v>821</v>
      </c>
      <c r="D150" t="s">
        <v>823</v>
      </c>
      <c r="E150" t="s">
        <v>822</v>
      </c>
      <c r="F150" t="s">
        <v>863</v>
      </c>
      <c r="G150" t="s">
        <v>862</v>
      </c>
      <c r="H150">
        <v>330</v>
      </c>
      <c r="I150" t="s">
        <v>865</v>
      </c>
      <c r="J150" t="s">
        <v>864</v>
      </c>
      <c r="K150" t="s">
        <v>1192</v>
      </c>
      <c r="L150" t="s">
        <v>1191</v>
      </c>
      <c r="M150">
        <v>9939</v>
      </c>
      <c r="N150">
        <v>100</v>
      </c>
    </row>
    <row r="151" spans="1:14" x14ac:dyDescent="0.3">
      <c r="A151">
        <v>2021</v>
      </c>
      <c r="B151" t="s">
        <v>1188</v>
      </c>
      <c r="C151" t="s">
        <v>821</v>
      </c>
      <c r="D151" t="s">
        <v>823</v>
      </c>
      <c r="E151" t="s">
        <v>822</v>
      </c>
      <c r="F151" t="s">
        <v>863</v>
      </c>
      <c r="G151" t="s">
        <v>862</v>
      </c>
      <c r="H151">
        <v>330</v>
      </c>
      <c r="I151" t="s">
        <v>865</v>
      </c>
      <c r="J151" t="s">
        <v>864</v>
      </c>
      <c r="K151" t="s">
        <v>305</v>
      </c>
      <c r="L151" t="s">
        <v>1191</v>
      </c>
      <c r="M151">
        <v>307</v>
      </c>
      <c r="N151">
        <v>3.0888399999999998</v>
      </c>
    </row>
    <row r="152" spans="1:14" x14ac:dyDescent="0.3">
      <c r="A152">
        <v>2022</v>
      </c>
      <c r="B152" t="s">
        <v>1188</v>
      </c>
      <c r="C152" t="s">
        <v>821</v>
      </c>
      <c r="D152" t="s">
        <v>823</v>
      </c>
      <c r="E152" t="s">
        <v>822</v>
      </c>
      <c r="F152" t="s">
        <v>863</v>
      </c>
      <c r="G152" t="s">
        <v>862</v>
      </c>
      <c r="H152">
        <v>330</v>
      </c>
      <c r="I152" t="s">
        <v>865</v>
      </c>
      <c r="J152" t="s">
        <v>864</v>
      </c>
      <c r="K152" t="s">
        <v>307</v>
      </c>
      <c r="L152" t="s">
        <v>1191</v>
      </c>
      <c r="M152">
        <v>3537</v>
      </c>
      <c r="N152">
        <v>33.720999999999997</v>
      </c>
    </row>
    <row r="153" spans="1:14" x14ac:dyDescent="0.3">
      <c r="A153">
        <v>2022</v>
      </c>
      <c r="B153" t="s">
        <v>1188</v>
      </c>
      <c r="C153" t="s">
        <v>821</v>
      </c>
      <c r="D153" t="s">
        <v>823</v>
      </c>
      <c r="E153" t="s">
        <v>822</v>
      </c>
      <c r="F153" t="s">
        <v>863</v>
      </c>
      <c r="G153" t="s">
        <v>862</v>
      </c>
      <c r="H153">
        <v>330</v>
      </c>
      <c r="I153" t="s">
        <v>865</v>
      </c>
      <c r="J153" t="s">
        <v>864</v>
      </c>
      <c r="K153" t="s">
        <v>308</v>
      </c>
      <c r="L153" t="s">
        <v>1191</v>
      </c>
      <c r="M153">
        <v>2198</v>
      </c>
      <c r="N153">
        <v>20.955300000000001</v>
      </c>
    </row>
    <row r="154" spans="1:14" x14ac:dyDescent="0.3">
      <c r="A154">
        <v>2022</v>
      </c>
      <c r="B154" t="s">
        <v>1188</v>
      </c>
      <c r="C154" t="s">
        <v>821</v>
      </c>
      <c r="D154" t="s">
        <v>823</v>
      </c>
      <c r="E154" t="s">
        <v>822</v>
      </c>
      <c r="F154" t="s">
        <v>863</v>
      </c>
      <c r="G154" t="s">
        <v>862</v>
      </c>
      <c r="H154">
        <v>330</v>
      </c>
      <c r="I154" t="s">
        <v>865</v>
      </c>
      <c r="J154" t="s">
        <v>864</v>
      </c>
      <c r="K154" t="s">
        <v>309</v>
      </c>
      <c r="L154" t="s">
        <v>1191</v>
      </c>
      <c r="M154">
        <v>1127</v>
      </c>
      <c r="N154">
        <v>10.7446</v>
      </c>
    </row>
    <row r="155" spans="1:14" x14ac:dyDescent="0.3">
      <c r="A155">
        <v>2022</v>
      </c>
      <c r="B155" t="s">
        <v>1188</v>
      </c>
      <c r="C155" t="s">
        <v>821</v>
      </c>
      <c r="D155" t="s">
        <v>823</v>
      </c>
      <c r="E155" t="s">
        <v>822</v>
      </c>
      <c r="F155" t="s">
        <v>863</v>
      </c>
      <c r="G155" t="s">
        <v>862</v>
      </c>
      <c r="H155">
        <v>330</v>
      </c>
      <c r="I155" t="s">
        <v>865</v>
      </c>
      <c r="J155" t="s">
        <v>864</v>
      </c>
      <c r="K155" t="s">
        <v>306</v>
      </c>
      <c r="L155" t="s">
        <v>1191</v>
      </c>
      <c r="M155">
        <v>3249</v>
      </c>
      <c r="N155">
        <v>30.975300000000001</v>
      </c>
    </row>
    <row r="156" spans="1:14" x14ac:dyDescent="0.3">
      <c r="A156">
        <v>2022</v>
      </c>
      <c r="B156" t="s">
        <v>1188</v>
      </c>
      <c r="C156" t="s">
        <v>821</v>
      </c>
      <c r="D156" t="s">
        <v>823</v>
      </c>
      <c r="E156" t="s">
        <v>822</v>
      </c>
      <c r="F156" t="s">
        <v>863</v>
      </c>
      <c r="G156" t="s">
        <v>862</v>
      </c>
      <c r="H156">
        <v>330</v>
      </c>
      <c r="I156" t="s">
        <v>865</v>
      </c>
      <c r="J156" t="s">
        <v>864</v>
      </c>
      <c r="K156" t="s">
        <v>1192</v>
      </c>
      <c r="L156" t="s">
        <v>1191</v>
      </c>
      <c r="M156">
        <v>10489</v>
      </c>
      <c r="N156">
        <v>100</v>
      </c>
    </row>
    <row r="157" spans="1:14" x14ac:dyDescent="0.3">
      <c r="A157">
        <v>2022</v>
      </c>
      <c r="B157" t="s">
        <v>1188</v>
      </c>
      <c r="C157" t="s">
        <v>821</v>
      </c>
      <c r="D157" t="s">
        <v>823</v>
      </c>
      <c r="E157" t="s">
        <v>822</v>
      </c>
      <c r="F157" t="s">
        <v>863</v>
      </c>
      <c r="G157" t="s">
        <v>862</v>
      </c>
      <c r="H157">
        <v>330</v>
      </c>
      <c r="I157" t="s">
        <v>865</v>
      </c>
      <c r="J157" t="s">
        <v>864</v>
      </c>
      <c r="K157" t="s">
        <v>305</v>
      </c>
      <c r="L157" t="s">
        <v>1191</v>
      </c>
      <c r="M157">
        <v>378</v>
      </c>
      <c r="N157">
        <v>3.60378</v>
      </c>
    </row>
    <row r="158" spans="1:14" x14ac:dyDescent="0.3">
      <c r="A158">
        <v>2023</v>
      </c>
      <c r="B158" t="s">
        <v>1188</v>
      </c>
      <c r="C158" t="s">
        <v>821</v>
      </c>
      <c r="D158" t="s">
        <v>823</v>
      </c>
      <c r="E158" t="s">
        <v>822</v>
      </c>
      <c r="F158" t="s">
        <v>863</v>
      </c>
      <c r="G158" t="s">
        <v>862</v>
      </c>
      <c r="H158">
        <v>330</v>
      </c>
      <c r="I158" t="s">
        <v>865</v>
      </c>
      <c r="J158" t="s">
        <v>864</v>
      </c>
      <c r="K158" t="s">
        <v>307</v>
      </c>
      <c r="L158" t="s">
        <v>1191</v>
      </c>
      <c r="M158">
        <v>3759</v>
      </c>
      <c r="N158">
        <v>35.428840000000001</v>
      </c>
    </row>
    <row r="159" spans="1:14" x14ac:dyDescent="0.3">
      <c r="A159">
        <v>2023</v>
      </c>
      <c r="B159" t="s">
        <v>1188</v>
      </c>
      <c r="C159" t="s">
        <v>821</v>
      </c>
      <c r="D159" t="s">
        <v>823</v>
      </c>
      <c r="E159" t="s">
        <v>822</v>
      </c>
      <c r="F159" t="s">
        <v>863</v>
      </c>
      <c r="G159" t="s">
        <v>862</v>
      </c>
      <c r="H159">
        <v>330</v>
      </c>
      <c r="I159" t="s">
        <v>865</v>
      </c>
      <c r="J159" t="s">
        <v>864</v>
      </c>
      <c r="K159" t="s">
        <v>308</v>
      </c>
      <c r="L159" t="s">
        <v>1191</v>
      </c>
      <c r="M159">
        <v>2223</v>
      </c>
      <c r="N159">
        <v>20.951930000000001</v>
      </c>
    </row>
    <row r="160" spans="1:14" x14ac:dyDescent="0.3">
      <c r="A160">
        <v>2023</v>
      </c>
      <c r="B160" t="s">
        <v>1188</v>
      </c>
      <c r="C160" t="s">
        <v>821</v>
      </c>
      <c r="D160" t="s">
        <v>823</v>
      </c>
      <c r="E160" t="s">
        <v>822</v>
      </c>
      <c r="F160" t="s">
        <v>863</v>
      </c>
      <c r="G160" t="s">
        <v>862</v>
      </c>
      <c r="H160">
        <v>330</v>
      </c>
      <c r="I160" t="s">
        <v>865</v>
      </c>
      <c r="J160" t="s">
        <v>864</v>
      </c>
      <c r="K160" t="s">
        <v>309</v>
      </c>
      <c r="L160" t="s">
        <v>1191</v>
      </c>
      <c r="M160">
        <v>687</v>
      </c>
      <c r="N160">
        <v>6.4750199999999998</v>
      </c>
    </row>
    <row r="161" spans="1:14" x14ac:dyDescent="0.3">
      <c r="A161">
        <v>2023</v>
      </c>
      <c r="B161" t="s">
        <v>1188</v>
      </c>
      <c r="C161" t="s">
        <v>821</v>
      </c>
      <c r="D161" t="s">
        <v>823</v>
      </c>
      <c r="E161" t="s">
        <v>822</v>
      </c>
      <c r="F161" t="s">
        <v>863</v>
      </c>
      <c r="G161" t="s">
        <v>862</v>
      </c>
      <c r="H161">
        <v>330</v>
      </c>
      <c r="I161" t="s">
        <v>865</v>
      </c>
      <c r="J161" t="s">
        <v>864</v>
      </c>
      <c r="K161" t="s">
        <v>306</v>
      </c>
      <c r="L161" t="s">
        <v>1191</v>
      </c>
      <c r="M161">
        <v>3439</v>
      </c>
      <c r="N161">
        <v>32.412820000000004</v>
      </c>
    </row>
    <row r="162" spans="1:14" x14ac:dyDescent="0.3">
      <c r="A162">
        <v>2023</v>
      </c>
      <c r="B162" t="s">
        <v>1188</v>
      </c>
      <c r="C162" t="s">
        <v>821</v>
      </c>
      <c r="D162" t="s">
        <v>823</v>
      </c>
      <c r="E162" t="s">
        <v>822</v>
      </c>
      <c r="F162" t="s">
        <v>863</v>
      </c>
      <c r="G162" t="s">
        <v>862</v>
      </c>
      <c r="H162">
        <v>330</v>
      </c>
      <c r="I162" t="s">
        <v>865</v>
      </c>
      <c r="J162" t="s">
        <v>864</v>
      </c>
      <c r="K162" t="s">
        <v>1192</v>
      </c>
      <c r="L162" t="s">
        <v>1191</v>
      </c>
      <c r="M162">
        <v>10610</v>
      </c>
      <c r="N162">
        <v>100</v>
      </c>
    </row>
    <row r="163" spans="1:14" x14ac:dyDescent="0.3">
      <c r="A163">
        <v>2023</v>
      </c>
      <c r="B163" t="s">
        <v>1188</v>
      </c>
      <c r="C163" t="s">
        <v>821</v>
      </c>
      <c r="D163" t="s">
        <v>823</v>
      </c>
      <c r="E163" t="s">
        <v>822</v>
      </c>
      <c r="F163" t="s">
        <v>863</v>
      </c>
      <c r="G163" t="s">
        <v>862</v>
      </c>
      <c r="H163">
        <v>330</v>
      </c>
      <c r="I163" t="s">
        <v>865</v>
      </c>
      <c r="J163" t="s">
        <v>864</v>
      </c>
      <c r="K163" t="s">
        <v>305</v>
      </c>
      <c r="L163" t="s">
        <v>1191</v>
      </c>
      <c r="M163">
        <v>502</v>
      </c>
      <c r="N163">
        <v>4.7313900000000002</v>
      </c>
    </row>
    <row r="164" spans="1:14" x14ac:dyDescent="0.3">
      <c r="A164">
        <v>2024</v>
      </c>
      <c r="B164" t="s">
        <v>1188</v>
      </c>
      <c r="C164" t="s">
        <v>821</v>
      </c>
      <c r="D164" t="s">
        <v>823</v>
      </c>
      <c r="E164" t="s">
        <v>822</v>
      </c>
      <c r="F164" t="s">
        <v>863</v>
      </c>
      <c r="G164" t="s">
        <v>862</v>
      </c>
      <c r="H164">
        <v>330</v>
      </c>
      <c r="I164" t="s">
        <v>865</v>
      </c>
      <c r="J164" t="s">
        <v>864</v>
      </c>
      <c r="K164" t="s">
        <v>307</v>
      </c>
      <c r="L164" t="s">
        <v>1191</v>
      </c>
      <c r="M164">
        <v>3911</v>
      </c>
      <c r="N164">
        <v>35.425719999999998</v>
      </c>
    </row>
    <row r="165" spans="1:14" x14ac:dyDescent="0.3">
      <c r="A165">
        <v>2024</v>
      </c>
      <c r="B165" t="s">
        <v>1188</v>
      </c>
      <c r="C165" t="s">
        <v>821</v>
      </c>
      <c r="D165" t="s">
        <v>823</v>
      </c>
      <c r="E165" t="s">
        <v>822</v>
      </c>
      <c r="F165" t="s">
        <v>863</v>
      </c>
      <c r="G165" t="s">
        <v>862</v>
      </c>
      <c r="H165">
        <v>330</v>
      </c>
      <c r="I165" t="s">
        <v>865</v>
      </c>
      <c r="J165" t="s">
        <v>864</v>
      </c>
      <c r="K165" t="s">
        <v>308</v>
      </c>
      <c r="L165" t="s">
        <v>1191</v>
      </c>
      <c r="M165">
        <v>2395</v>
      </c>
      <c r="N165">
        <v>21.693840000000002</v>
      </c>
    </row>
    <row r="166" spans="1:14" x14ac:dyDescent="0.3">
      <c r="A166">
        <v>2024</v>
      </c>
      <c r="B166" t="s">
        <v>1188</v>
      </c>
      <c r="C166" t="s">
        <v>821</v>
      </c>
      <c r="D166" t="s">
        <v>823</v>
      </c>
      <c r="E166" t="s">
        <v>822</v>
      </c>
      <c r="F166" t="s">
        <v>863</v>
      </c>
      <c r="G166" t="s">
        <v>862</v>
      </c>
      <c r="H166">
        <v>330</v>
      </c>
      <c r="I166" t="s">
        <v>865</v>
      </c>
      <c r="J166" t="s">
        <v>864</v>
      </c>
      <c r="K166" t="s">
        <v>309</v>
      </c>
      <c r="L166" t="s">
        <v>1191</v>
      </c>
      <c r="M166">
        <v>691</v>
      </c>
      <c r="N166">
        <v>6.2590599999999998</v>
      </c>
    </row>
    <row r="167" spans="1:14" x14ac:dyDescent="0.3">
      <c r="A167">
        <v>2024</v>
      </c>
      <c r="B167" t="s">
        <v>1188</v>
      </c>
      <c r="C167" t="s">
        <v>821</v>
      </c>
      <c r="D167" t="s">
        <v>823</v>
      </c>
      <c r="E167" t="s">
        <v>822</v>
      </c>
      <c r="F167" t="s">
        <v>863</v>
      </c>
      <c r="G167" t="s">
        <v>862</v>
      </c>
      <c r="H167">
        <v>330</v>
      </c>
      <c r="I167" t="s">
        <v>865</v>
      </c>
      <c r="J167" t="s">
        <v>864</v>
      </c>
      <c r="K167" t="s">
        <v>306</v>
      </c>
      <c r="L167" t="s">
        <v>1191</v>
      </c>
      <c r="M167">
        <v>3625</v>
      </c>
      <c r="N167">
        <v>32.835140000000003</v>
      </c>
    </row>
    <row r="168" spans="1:14" x14ac:dyDescent="0.3">
      <c r="A168">
        <v>2024</v>
      </c>
      <c r="B168" t="s">
        <v>1188</v>
      </c>
      <c r="C168" t="s">
        <v>821</v>
      </c>
      <c r="D168" t="s">
        <v>823</v>
      </c>
      <c r="E168" t="s">
        <v>822</v>
      </c>
      <c r="F168" t="s">
        <v>863</v>
      </c>
      <c r="G168" t="s">
        <v>862</v>
      </c>
      <c r="H168">
        <v>330</v>
      </c>
      <c r="I168" t="s">
        <v>865</v>
      </c>
      <c r="J168" t="s">
        <v>864</v>
      </c>
      <c r="K168" t="s">
        <v>1192</v>
      </c>
      <c r="L168" t="s">
        <v>1191</v>
      </c>
      <c r="M168">
        <v>11040</v>
      </c>
      <c r="N168">
        <v>100</v>
      </c>
    </row>
    <row r="169" spans="1:14" x14ac:dyDescent="0.3">
      <c r="A169">
        <v>2024</v>
      </c>
      <c r="B169" t="s">
        <v>1188</v>
      </c>
      <c r="C169" t="s">
        <v>821</v>
      </c>
      <c r="D169" t="s">
        <v>823</v>
      </c>
      <c r="E169" t="s">
        <v>822</v>
      </c>
      <c r="F169" t="s">
        <v>863</v>
      </c>
      <c r="G169" t="s">
        <v>862</v>
      </c>
      <c r="H169">
        <v>330</v>
      </c>
      <c r="I169" t="s">
        <v>865</v>
      </c>
      <c r="J169" t="s">
        <v>864</v>
      </c>
      <c r="K169" t="s">
        <v>305</v>
      </c>
      <c r="L169" t="s">
        <v>1191</v>
      </c>
      <c r="M169">
        <v>418</v>
      </c>
      <c r="N169">
        <v>3.7862300000000002</v>
      </c>
    </row>
    <row r="170" spans="1:14" x14ac:dyDescent="0.3">
      <c r="A170">
        <v>2021</v>
      </c>
      <c r="B170" t="s">
        <v>1188</v>
      </c>
      <c r="C170" t="s">
        <v>821</v>
      </c>
      <c r="D170" t="s">
        <v>823</v>
      </c>
      <c r="E170" t="s">
        <v>822</v>
      </c>
      <c r="F170" t="s">
        <v>867</v>
      </c>
      <c r="G170" t="s">
        <v>866</v>
      </c>
      <c r="H170">
        <v>889</v>
      </c>
      <c r="I170" t="s">
        <v>869</v>
      </c>
      <c r="J170" t="s">
        <v>868</v>
      </c>
      <c r="K170" t="s">
        <v>307</v>
      </c>
      <c r="L170" t="s">
        <v>1191</v>
      </c>
      <c r="M170">
        <v>325</v>
      </c>
      <c r="N170">
        <v>32.762099999999997</v>
      </c>
    </row>
    <row r="171" spans="1:14" x14ac:dyDescent="0.3">
      <c r="A171">
        <v>2021</v>
      </c>
      <c r="B171" t="s">
        <v>1188</v>
      </c>
      <c r="C171" t="s">
        <v>821</v>
      </c>
      <c r="D171" t="s">
        <v>823</v>
      </c>
      <c r="E171" t="s">
        <v>822</v>
      </c>
      <c r="F171" t="s">
        <v>867</v>
      </c>
      <c r="G171" t="s">
        <v>866</v>
      </c>
      <c r="H171">
        <v>889</v>
      </c>
      <c r="I171" t="s">
        <v>869</v>
      </c>
      <c r="J171" t="s">
        <v>868</v>
      </c>
      <c r="K171" t="s">
        <v>308</v>
      </c>
      <c r="L171" t="s">
        <v>1191</v>
      </c>
      <c r="M171">
        <v>121</v>
      </c>
      <c r="N171">
        <v>12.1976</v>
      </c>
    </row>
    <row r="172" spans="1:14" x14ac:dyDescent="0.3">
      <c r="A172">
        <v>2021</v>
      </c>
      <c r="B172" t="s">
        <v>1188</v>
      </c>
      <c r="C172" t="s">
        <v>821</v>
      </c>
      <c r="D172" t="s">
        <v>823</v>
      </c>
      <c r="E172" t="s">
        <v>822</v>
      </c>
      <c r="F172" t="s">
        <v>867</v>
      </c>
      <c r="G172" t="s">
        <v>866</v>
      </c>
      <c r="H172">
        <v>889</v>
      </c>
      <c r="I172" t="s">
        <v>869</v>
      </c>
      <c r="J172" t="s">
        <v>868</v>
      </c>
      <c r="K172" t="s">
        <v>309</v>
      </c>
      <c r="L172" t="s">
        <v>1191</v>
      </c>
      <c r="M172">
        <v>9</v>
      </c>
      <c r="N172">
        <v>0.90725999999999996</v>
      </c>
    </row>
    <row r="173" spans="1:14" x14ac:dyDescent="0.3">
      <c r="A173">
        <v>2021</v>
      </c>
      <c r="B173" t="s">
        <v>1188</v>
      </c>
      <c r="C173" t="s">
        <v>821</v>
      </c>
      <c r="D173" t="s">
        <v>823</v>
      </c>
      <c r="E173" t="s">
        <v>822</v>
      </c>
      <c r="F173" t="s">
        <v>867</v>
      </c>
      <c r="G173" t="s">
        <v>866</v>
      </c>
      <c r="H173">
        <v>889</v>
      </c>
      <c r="I173" t="s">
        <v>869</v>
      </c>
      <c r="J173" t="s">
        <v>868</v>
      </c>
      <c r="K173" t="s">
        <v>306</v>
      </c>
      <c r="L173" t="s">
        <v>1191</v>
      </c>
      <c r="M173">
        <v>473</v>
      </c>
      <c r="N173">
        <v>47.681399999999996</v>
      </c>
    </row>
    <row r="174" spans="1:14" x14ac:dyDescent="0.3">
      <c r="A174">
        <v>2021</v>
      </c>
      <c r="B174" t="s">
        <v>1188</v>
      </c>
      <c r="C174" t="s">
        <v>821</v>
      </c>
      <c r="D174" t="s">
        <v>823</v>
      </c>
      <c r="E174" t="s">
        <v>822</v>
      </c>
      <c r="F174" t="s">
        <v>867</v>
      </c>
      <c r="G174" t="s">
        <v>866</v>
      </c>
      <c r="H174">
        <v>889</v>
      </c>
      <c r="I174" t="s">
        <v>869</v>
      </c>
      <c r="J174" t="s">
        <v>868</v>
      </c>
      <c r="K174" t="s">
        <v>1192</v>
      </c>
      <c r="L174" t="s">
        <v>1191</v>
      </c>
      <c r="M174">
        <v>992</v>
      </c>
      <c r="N174">
        <v>100</v>
      </c>
    </row>
    <row r="175" spans="1:14" x14ac:dyDescent="0.3">
      <c r="A175">
        <v>2021</v>
      </c>
      <c r="B175" t="s">
        <v>1188</v>
      </c>
      <c r="C175" t="s">
        <v>821</v>
      </c>
      <c r="D175" t="s">
        <v>823</v>
      </c>
      <c r="E175" t="s">
        <v>822</v>
      </c>
      <c r="F175" t="s">
        <v>867</v>
      </c>
      <c r="G175" t="s">
        <v>866</v>
      </c>
      <c r="H175">
        <v>889</v>
      </c>
      <c r="I175" t="s">
        <v>869</v>
      </c>
      <c r="J175" t="s">
        <v>868</v>
      </c>
      <c r="K175" t="s">
        <v>305</v>
      </c>
      <c r="L175" t="s">
        <v>1191</v>
      </c>
      <c r="M175">
        <v>64</v>
      </c>
      <c r="N175">
        <v>6.4516099999999996</v>
      </c>
    </row>
    <row r="176" spans="1:14" x14ac:dyDescent="0.3">
      <c r="A176">
        <v>2022</v>
      </c>
      <c r="B176" t="s">
        <v>1188</v>
      </c>
      <c r="C176" t="s">
        <v>821</v>
      </c>
      <c r="D176" t="s">
        <v>823</v>
      </c>
      <c r="E176" t="s">
        <v>822</v>
      </c>
      <c r="F176" t="s">
        <v>867</v>
      </c>
      <c r="G176" t="s">
        <v>866</v>
      </c>
      <c r="H176">
        <v>889</v>
      </c>
      <c r="I176" t="s">
        <v>869</v>
      </c>
      <c r="J176" t="s">
        <v>868</v>
      </c>
      <c r="K176" t="s">
        <v>307</v>
      </c>
      <c r="L176" t="s">
        <v>1191</v>
      </c>
      <c r="M176">
        <v>364</v>
      </c>
      <c r="N176">
        <v>34.5351</v>
      </c>
    </row>
    <row r="177" spans="1:14" x14ac:dyDescent="0.3">
      <c r="A177">
        <v>2022</v>
      </c>
      <c r="B177" t="s">
        <v>1188</v>
      </c>
      <c r="C177" t="s">
        <v>821</v>
      </c>
      <c r="D177" t="s">
        <v>823</v>
      </c>
      <c r="E177" t="s">
        <v>822</v>
      </c>
      <c r="F177" t="s">
        <v>867</v>
      </c>
      <c r="G177" t="s">
        <v>866</v>
      </c>
      <c r="H177">
        <v>889</v>
      </c>
      <c r="I177" t="s">
        <v>869</v>
      </c>
      <c r="J177" t="s">
        <v>868</v>
      </c>
      <c r="K177" t="s">
        <v>308</v>
      </c>
      <c r="L177" t="s">
        <v>1191</v>
      </c>
      <c r="M177">
        <v>124</v>
      </c>
      <c r="N177">
        <v>11.764699999999999</v>
      </c>
    </row>
    <row r="178" spans="1:14" x14ac:dyDescent="0.3">
      <c r="A178">
        <v>2022</v>
      </c>
      <c r="B178" t="s">
        <v>1188</v>
      </c>
      <c r="C178" t="s">
        <v>821</v>
      </c>
      <c r="D178" t="s">
        <v>823</v>
      </c>
      <c r="E178" t="s">
        <v>822</v>
      </c>
      <c r="F178" t="s">
        <v>867</v>
      </c>
      <c r="G178" t="s">
        <v>866</v>
      </c>
      <c r="H178">
        <v>889</v>
      </c>
      <c r="I178" t="s">
        <v>869</v>
      </c>
      <c r="J178" t="s">
        <v>868</v>
      </c>
      <c r="K178" t="s">
        <v>309</v>
      </c>
      <c r="L178" t="s">
        <v>1191</v>
      </c>
      <c r="M178">
        <v>8</v>
      </c>
      <c r="N178">
        <v>0.75900999999999996</v>
      </c>
    </row>
    <row r="179" spans="1:14" x14ac:dyDescent="0.3">
      <c r="A179">
        <v>2022</v>
      </c>
      <c r="B179" t="s">
        <v>1188</v>
      </c>
      <c r="C179" t="s">
        <v>821</v>
      </c>
      <c r="D179" t="s">
        <v>823</v>
      </c>
      <c r="E179" t="s">
        <v>822</v>
      </c>
      <c r="F179" t="s">
        <v>867</v>
      </c>
      <c r="G179" t="s">
        <v>866</v>
      </c>
      <c r="H179">
        <v>889</v>
      </c>
      <c r="I179" t="s">
        <v>869</v>
      </c>
      <c r="J179" t="s">
        <v>868</v>
      </c>
      <c r="K179" t="s">
        <v>306</v>
      </c>
      <c r="L179" t="s">
        <v>1191</v>
      </c>
      <c r="M179">
        <v>515</v>
      </c>
      <c r="N179">
        <v>48.861499999999999</v>
      </c>
    </row>
    <row r="180" spans="1:14" x14ac:dyDescent="0.3">
      <c r="A180">
        <v>2022</v>
      </c>
      <c r="B180" t="s">
        <v>1188</v>
      </c>
      <c r="C180" t="s">
        <v>821</v>
      </c>
      <c r="D180" t="s">
        <v>823</v>
      </c>
      <c r="E180" t="s">
        <v>822</v>
      </c>
      <c r="F180" t="s">
        <v>867</v>
      </c>
      <c r="G180" t="s">
        <v>866</v>
      </c>
      <c r="H180">
        <v>889</v>
      </c>
      <c r="I180" t="s">
        <v>869</v>
      </c>
      <c r="J180" t="s">
        <v>868</v>
      </c>
      <c r="K180" t="s">
        <v>1192</v>
      </c>
      <c r="L180" t="s">
        <v>1191</v>
      </c>
      <c r="M180">
        <v>1054</v>
      </c>
      <c r="N180">
        <v>100</v>
      </c>
    </row>
    <row r="181" spans="1:14" x14ac:dyDescent="0.3">
      <c r="A181">
        <v>2022</v>
      </c>
      <c r="B181" t="s">
        <v>1188</v>
      </c>
      <c r="C181" t="s">
        <v>821</v>
      </c>
      <c r="D181" t="s">
        <v>823</v>
      </c>
      <c r="E181" t="s">
        <v>822</v>
      </c>
      <c r="F181" t="s">
        <v>867</v>
      </c>
      <c r="G181" t="s">
        <v>866</v>
      </c>
      <c r="H181">
        <v>889</v>
      </c>
      <c r="I181" t="s">
        <v>869</v>
      </c>
      <c r="J181" t="s">
        <v>868</v>
      </c>
      <c r="K181" t="s">
        <v>305</v>
      </c>
      <c r="L181" t="s">
        <v>1191</v>
      </c>
      <c r="M181">
        <v>43</v>
      </c>
      <c r="N181">
        <v>4.0796999999999999</v>
      </c>
    </row>
    <row r="182" spans="1:14" x14ac:dyDescent="0.3">
      <c r="A182">
        <v>2023</v>
      </c>
      <c r="B182" t="s">
        <v>1188</v>
      </c>
      <c r="C182" t="s">
        <v>821</v>
      </c>
      <c r="D182" t="s">
        <v>823</v>
      </c>
      <c r="E182" t="s">
        <v>822</v>
      </c>
      <c r="F182" t="s">
        <v>867</v>
      </c>
      <c r="G182" t="s">
        <v>866</v>
      </c>
      <c r="H182">
        <v>889</v>
      </c>
      <c r="I182" t="s">
        <v>869</v>
      </c>
      <c r="J182" t="s">
        <v>868</v>
      </c>
      <c r="K182" t="s">
        <v>307</v>
      </c>
      <c r="L182" t="s">
        <v>1191</v>
      </c>
      <c r="M182">
        <v>422</v>
      </c>
      <c r="N182">
        <v>35.945489999999999</v>
      </c>
    </row>
    <row r="183" spans="1:14" x14ac:dyDescent="0.3">
      <c r="A183">
        <v>2023</v>
      </c>
      <c r="B183" t="s">
        <v>1188</v>
      </c>
      <c r="C183" t="s">
        <v>821</v>
      </c>
      <c r="D183" t="s">
        <v>823</v>
      </c>
      <c r="E183" t="s">
        <v>822</v>
      </c>
      <c r="F183" t="s">
        <v>867</v>
      </c>
      <c r="G183" t="s">
        <v>866</v>
      </c>
      <c r="H183">
        <v>889</v>
      </c>
      <c r="I183" t="s">
        <v>869</v>
      </c>
      <c r="J183" t="s">
        <v>868</v>
      </c>
      <c r="K183" t="s">
        <v>308</v>
      </c>
      <c r="L183" t="s">
        <v>1191</v>
      </c>
      <c r="M183">
        <v>136</v>
      </c>
      <c r="N183">
        <v>11.58433</v>
      </c>
    </row>
    <row r="184" spans="1:14" x14ac:dyDescent="0.3">
      <c r="A184">
        <v>2023</v>
      </c>
      <c r="B184" t="s">
        <v>1188</v>
      </c>
      <c r="C184" t="s">
        <v>821</v>
      </c>
      <c r="D184" t="s">
        <v>823</v>
      </c>
      <c r="E184" t="s">
        <v>822</v>
      </c>
      <c r="F184" t="s">
        <v>867</v>
      </c>
      <c r="G184" t="s">
        <v>866</v>
      </c>
      <c r="H184">
        <v>889</v>
      </c>
      <c r="I184" t="s">
        <v>869</v>
      </c>
      <c r="J184" t="s">
        <v>868</v>
      </c>
      <c r="K184" t="s">
        <v>309</v>
      </c>
      <c r="L184" t="s">
        <v>1191</v>
      </c>
      <c r="M184">
        <v>11</v>
      </c>
      <c r="N184">
        <v>0.93696999999999997</v>
      </c>
    </row>
    <row r="185" spans="1:14" x14ac:dyDescent="0.3">
      <c r="A185">
        <v>2023</v>
      </c>
      <c r="B185" t="s">
        <v>1188</v>
      </c>
      <c r="C185" t="s">
        <v>821</v>
      </c>
      <c r="D185" t="s">
        <v>823</v>
      </c>
      <c r="E185" t="s">
        <v>822</v>
      </c>
      <c r="F185" t="s">
        <v>867</v>
      </c>
      <c r="G185" t="s">
        <v>866</v>
      </c>
      <c r="H185">
        <v>889</v>
      </c>
      <c r="I185" t="s">
        <v>869</v>
      </c>
      <c r="J185" t="s">
        <v>868</v>
      </c>
      <c r="K185" t="s">
        <v>306</v>
      </c>
      <c r="L185" t="s">
        <v>1191</v>
      </c>
      <c r="M185">
        <v>555</v>
      </c>
      <c r="N185">
        <v>47.274279999999997</v>
      </c>
    </row>
    <row r="186" spans="1:14" x14ac:dyDescent="0.3">
      <c r="A186">
        <v>2023</v>
      </c>
      <c r="B186" t="s">
        <v>1188</v>
      </c>
      <c r="C186" t="s">
        <v>821</v>
      </c>
      <c r="D186" t="s">
        <v>823</v>
      </c>
      <c r="E186" t="s">
        <v>822</v>
      </c>
      <c r="F186" t="s">
        <v>867</v>
      </c>
      <c r="G186" t="s">
        <v>866</v>
      </c>
      <c r="H186">
        <v>889</v>
      </c>
      <c r="I186" t="s">
        <v>869</v>
      </c>
      <c r="J186" t="s">
        <v>868</v>
      </c>
      <c r="K186" t="s">
        <v>1192</v>
      </c>
      <c r="L186" t="s">
        <v>1191</v>
      </c>
      <c r="M186">
        <v>1174</v>
      </c>
      <c r="N186">
        <v>100</v>
      </c>
    </row>
    <row r="187" spans="1:14" x14ac:dyDescent="0.3">
      <c r="A187">
        <v>2023</v>
      </c>
      <c r="B187" t="s">
        <v>1188</v>
      </c>
      <c r="C187" t="s">
        <v>821</v>
      </c>
      <c r="D187" t="s">
        <v>823</v>
      </c>
      <c r="E187" t="s">
        <v>822</v>
      </c>
      <c r="F187" t="s">
        <v>867</v>
      </c>
      <c r="G187" t="s">
        <v>866</v>
      </c>
      <c r="H187">
        <v>889</v>
      </c>
      <c r="I187" t="s">
        <v>869</v>
      </c>
      <c r="J187" t="s">
        <v>868</v>
      </c>
      <c r="K187" t="s">
        <v>305</v>
      </c>
      <c r="L187" t="s">
        <v>1191</v>
      </c>
      <c r="M187">
        <v>50</v>
      </c>
      <c r="N187">
        <v>4.2589399999999999</v>
      </c>
    </row>
    <row r="188" spans="1:14" x14ac:dyDescent="0.3">
      <c r="A188">
        <v>2024</v>
      </c>
      <c r="B188" t="s">
        <v>1188</v>
      </c>
      <c r="C188" t="s">
        <v>821</v>
      </c>
      <c r="D188" t="s">
        <v>823</v>
      </c>
      <c r="E188" t="s">
        <v>822</v>
      </c>
      <c r="F188" t="s">
        <v>867</v>
      </c>
      <c r="G188" t="s">
        <v>866</v>
      </c>
      <c r="H188">
        <v>889</v>
      </c>
      <c r="I188" t="s">
        <v>869</v>
      </c>
      <c r="J188" t="s">
        <v>868</v>
      </c>
      <c r="K188" t="s">
        <v>307</v>
      </c>
      <c r="L188" t="s">
        <v>1191</v>
      </c>
      <c r="M188">
        <v>484</v>
      </c>
      <c r="N188">
        <v>36.611199999999997</v>
      </c>
    </row>
    <row r="189" spans="1:14" x14ac:dyDescent="0.3">
      <c r="A189">
        <v>2024</v>
      </c>
      <c r="B189" t="s">
        <v>1188</v>
      </c>
      <c r="C189" t="s">
        <v>821</v>
      </c>
      <c r="D189" t="s">
        <v>823</v>
      </c>
      <c r="E189" t="s">
        <v>822</v>
      </c>
      <c r="F189" t="s">
        <v>867</v>
      </c>
      <c r="G189" t="s">
        <v>866</v>
      </c>
      <c r="H189">
        <v>889</v>
      </c>
      <c r="I189" t="s">
        <v>869</v>
      </c>
      <c r="J189" t="s">
        <v>868</v>
      </c>
      <c r="K189" t="s">
        <v>308</v>
      </c>
      <c r="L189" t="s">
        <v>1191</v>
      </c>
      <c r="M189">
        <v>153</v>
      </c>
      <c r="N189">
        <v>11.573370000000001</v>
      </c>
    </row>
    <row r="190" spans="1:14" x14ac:dyDescent="0.3">
      <c r="A190">
        <v>2024</v>
      </c>
      <c r="B190" t="s">
        <v>1188</v>
      </c>
      <c r="C190" t="s">
        <v>821</v>
      </c>
      <c r="D190" t="s">
        <v>823</v>
      </c>
      <c r="E190" t="s">
        <v>822</v>
      </c>
      <c r="F190" t="s">
        <v>867</v>
      </c>
      <c r="G190" t="s">
        <v>866</v>
      </c>
      <c r="H190">
        <v>889</v>
      </c>
      <c r="I190" t="s">
        <v>869</v>
      </c>
      <c r="J190" t="s">
        <v>868</v>
      </c>
      <c r="K190" t="s">
        <v>309</v>
      </c>
      <c r="L190" t="s">
        <v>1191</v>
      </c>
      <c r="M190">
        <v>10</v>
      </c>
      <c r="N190">
        <v>0.75643000000000005</v>
      </c>
    </row>
    <row r="191" spans="1:14" x14ac:dyDescent="0.3">
      <c r="A191">
        <v>2024</v>
      </c>
      <c r="B191" t="s">
        <v>1188</v>
      </c>
      <c r="C191" t="s">
        <v>821</v>
      </c>
      <c r="D191" t="s">
        <v>823</v>
      </c>
      <c r="E191" t="s">
        <v>822</v>
      </c>
      <c r="F191" t="s">
        <v>867</v>
      </c>
      <c r="G191" t="s">
        <v>866</v>
      </c>
      <c r="H191">
        <v>889</v>
      </c>
      <c r="I191" t="s">
        <v>869</v>
      </c>
      <c r="J191" t="s">
        <v>868</v>
      </c>
      <c r="K191" t="s">
        <v>306</v>
      </c>
      <c r="L191" t="s">
        <v>1191</v>
      </c>
      <c r="M191">
        <v>589</v>
      </c>
      <c r="N191">
        <v>44.553710000000002</v>
      </c>
    </row>
    <row r="192" spans="1:14" x14ac:dyDescent="0.3">
      <c r="A192">
        <v>2024</v>
      </c>
      <c r="B192" t="s">
        <v>1188</v>
      </c>
      <c r="C192" t="s">
        <v>821</v>
      </c>
      <c r="D192" t="s">
        <v>823</v>
      </c>
      <c r="E192" t="s">
        <v>822</v>
      </c>
      <c r="F192" t="s">
        <v>867</v>
      </c>
      <c r="G192" t="s">
        <v>866</v>
      </c>
      <c r="H192">
        <v>889</v>
      </c>
      <c r="I192" t="s">
        <v>869</v>
      </c>
      <c r="J192" t="s">
        <v>868</v>
      </c>
      <c r="K192" t="s">
        <v>1192</v>
      </c>
      <c r="L192" t="s">
        <v>1191</v>
      </c>
      <c r="M192">
        <v>1322</v>
      </c>
      <c r="N192">
        <v>100</v>
      </c>
    </row>
    <row r="193" spans="1:14" x14ac:dyDescent="0.3">
      <c r="A193">
        <v>2024</v>
      </c>
      <c r="B193" t="s">
        <v>1188</v>
      </c>
      <c r="C193" t="s">
        <v>821</v>
      </c>
      <c r="D193" t="s">
        <v>823</v>
      </c>
      <c r="E193" t="s">
        <v>822</v>
      </c>
      <c r="F193" t="s">
        <v>867</v>
      </c>
      <c r="G193" t="s">
        <v>866</v>
      </c>
      <c r="H193">
        <v>889</v>
      </c>
      <c r="I193" t="s">
        <v>869</v>
      </c>
      <c r="J193" t="s">
        <v>868</v>
      </c>
      <c r="K193" t="s">
        <v>305</v>
      </c>
      <c r="L193" t="s">
        <v>1191</v>
      </c>
      <c r="M193">
        <v>86</v>
      </c>
      <c r="N193">
        <v>6.5053000000000001</v>
      </c>
    </row>
    <row r="194" spans="1:14" x14ac:dyDescent="0.3">
      <c r="A194">
        <v>2021</v>
      </c>
      <c r="B194" t="s">
        <v>1188</v>
      </c>
      <c r="C194" t="s">
        <v>821</v>
      </c>
      <c r="D194" t="s">
        <v>823</v>
      </c>
      <c r="E194" t="s">
        <v>822</v>
      </c>
      <c r="F194" t="s">
        <v>867</v>
      </c>
      <c r="G194" t="s">
        <v>866</v>
      </c>
      <c r="H194">
        <v>890</v>
      </c>
      <c r="I194" t="s">
        <v>871</v>
      </c>
      <c r="J194" t="s">
        <v>870</v>
      </c>
      <c r="K194" t="s">
        <v>307</v>
      </c>
      <c r="L194" t="s">
        <v>1191</v>
      </c>
      <c r="M194">
        <v>385</v>
      </c>
      <c r="N194">
        <v>31.9237</v>
      </c>
    </row>
    <row r="195" spans="1:14" x14ac:dyDescent="0.3">
      <c r="A195">
        <v>2021</v>
      </c>
      <c r="B195" t="s">
        <v>1188</v>
      </c>
      <c r="C195" t="s">
        <v>821</v>
      </c>
      <c r="D195" t="s">
        <v>823</v>
      </c>
      <c r="E195" t="s">
        <v>822</v>
      </c>
      <c r="F195" t="s">
        <v>867</v>
      </c>
      <c r="G195" t="s">
        <v>866</v>
      </c>
      <c r="H195">
        <v>890</v>
      </c>
      <c r="I195" t="s">
        <v>871</v>
      </c>
      <c r="J195" t="s">
        <v>870</v>
      </c>
      <c r="K195" t="s">
        <v>308</v>
      </c>
      <c r="L195" t="s">
        <v>1191</v>
      </c>
      <c r="M195">
        <v>275</v>
      </c>
      <c r="N195">
        <v>22.802700000000002</v>
      </c>
    </row>
    <row r="196" spans="1:14" x14ac:dyDescent="0.3">
      <c r="A196">
        <v>2021</v>
      </c>
      <c r="B196" t="s">
        <v>1188</v>
      </c>
      <c r="C196" t="s">
        <v>821</v>
      </c>
      <c r="D196" t="s">
        <v>823</v>
      </c>
      <c r="E196" t="s">
        <v>822</v>
      </c>
      <c r="F196" t="s">
        <v>867</v>
      </c>
      <c r="G196" t="s">
        <v>866</v>
      </c>
      <c r="H196">
        <v>890</v>
      </c>
      <c r="I196" t="s">
        <v>871</v>
      </c>
      <c r="J196" t="s">
        <v>870</v>
      </c>
      <c r="K196" t="s">
        <v>309</v>
      </c>
      <c r="L196" t="s">
        <v>1191</v>
      </c>
      <c r="M196">
        <v>83</v>
      </c>
      <c r="N196">
        <v>6.8822599999999996</v>
      </c>
    </row>
    <row r="197" spans="1:14" x14ac:dyDescent="0.3">
      <c r="A197">
        <v>2021</v>
      </c>
      <c r="B197" t="s">
        <v>1188</v>
      </c>
      <c r="C197" t="s">
        <v>821</v>
      </c>
      <c r="D197" t="s">
        <v>823</v>
      </c>
      <c r="E197" t="s">
        <v>822</v>
      </c>
      <c r="F197" t="s">
        <v>867</v>
      </c>
      <c r="G197" t="s">
        <v>866</v>
      </c>
      <c r="H197">
        <v>890</v>
      </c>
      <c r="I197" t="s">
        <v>871</v>
      </c>
      <c r="J197" t="s">
        <v>870</v>
      </c>
      <c r="K197" t="s">
        <v>306</v>
      </c>
      <c r="L197" t="s">
        <v>1191</v>
      </c>
      <c r="M197">
        <v>394</v>
      </c>
      <c r="N197">
        <v>32.67</v>
      </c>
    </row>
    <row r="198" spans="1:14" x14ac:dyDescent="0.3">
      <c r="A198">
        <v>2021</v>
      </c>
      <c r="B198" t="s">
        <v>1188</v>
      </c>
      <c r="C198" t="s">
        <v>821</v>
      </c>
      <c r="D198" t="s">
        <v>823</v>
      </c>
      <c r="E198" t="s">
        <v>822</v>
      </c>
      <c r="F198" t="s">
        <v>867</v>
      </c>
      <c r="G198" t="s">
        <v>866</v>
      </c>
      <c r="H198">
        <v>890</v>
      </c>
      <c r="I198" t="s">
        <v>871</v>
      </c>
      <c r="J198" t="s">
        <v>870</v>
      </c>
      <c r="K198" t="s">
        <v>1192</v>
      </c>
      <c r="L198" t="s">
        <v>1191</v>
      </c>
      <c r="M198">
        <v>1206</v>
      </c>
      <c r="N198">
        <v>100</v>
      </c>
    </row>
    <row r="199" spans="1:14" x14ac:dyDescent="0.3">
      <c r="A199">
        <v>2021</v>
      </c>
      <c r="B199" t="s">
        <v>1188</v>
      </c>
      <c r="C199" t="s">
        <v>821</v>
      </c>
      <c r="D199" t="s">
        <v>823</v>
      </c>
      <c r="E199" t="s">
        <v>822</v>
      </c>
      <c r="F199" t="s">
        <v>867</v>
      </c>
      <c r="G199" t="s">
        <v>866</v>
      </c>
      <c r="H199">
        <v>890</v>
      </c>
      <c r="I199" t="s">
        <v>871</v>
      </c>
      <c r="J199" t="s">
        <v>870</v>
      </c>
      <c r="K199" t="s">
        <v>305</v>
      </c>
      <c r="L199" t="s">
        <v>1191</v>
      </c>
      <c r="M199">
        <v>69</v>
      </c>
      <c r="N199">
        <v>5.7213900000000004</v>
      </c>
    </row>
    <row r="200" spans="1:14" x14ac:dyDescent="0.3">
      <c r="A200">
        <v>2022</v>
      </c>
      <c r="B200" t="s">
        <v>1188</v>
      </c>
      <c r="C200" t="s">
        <v>821</v>
      </c>
      <c r="D200" t="s">
        <v>823</v>
      </c>
      <c r="E200" t="s">
        <v>822</v>
      </c>
      <c r="F200" t="s">
        <v>867</v>
      </c>
      <c r="G200" t="s">
        <v>866</v>
      </c>
      <c r="H200">
        <v>890</v>
      </c>
      <c r="I200" t="s">
        <v>871</v>
      </c>
      <c r="J200" t="s">
        <v>870</v>
      </c>
      <c r="K200" t="s">
        <v>307</v>
      </c>
      <c r="L200" t="s">
        <v>1191</v>
      </c>
      <c r="M200">
        <v>443</v>
      </c>
      <c r="N200">
        <v>35.468400000000003</v>
      </c>
    </row>
    <row r="201" spans="1:14" x14ac:dyDescent="0.3">
      <c r="A201">
        <v>2022</v>
      </c>
      <c r="B201" t="s">
        <v>1188</v>
      </c>
      <c r="C201" t="s">
        <v>821</v>
      </c>
      <c r="D201" t="s">
        <v>823</v>
      </c>
      <c r="E201" t="s">
        <v>822</v>
      </c>
      <c r="F201" t="s">
        <v>867</v>
      </c>
      <c r="G201" t="s">
        <v>866</v>
      </c>
      <c r="H201">
        <v>890</v>
      </c>
      <c r="I201" t="s">
        <v>871</v>
      </c>
      <c r="J201" t="s">
        <v>870</v>
      </c>
      <c r="K201" t="s">
        <v>308</v>
      </c>
      <c r="L201" t="s">
        <v>1191</v>
      </c>
      <c r="M201">
        <v>262</v>
      </c>
      <c r="N201">
        <v>20.976800000000001</v>
      </c>
    </row>
    <row r="202" spans="1:14" x14ac:dyDescent="0.3">
      <c r="A202">
        <v>2022</v>
      </c>
      <c r="B202" t="s">
        <v>1188</v>
      </c>
      <c r="C202" t="s">
        <v>821</v>
      </c>
      <c r="D202" t="s">
        <v>823</v>
      </c>
      <c r="E202" t="s">
        <v>822</v>
      </c>
      <c r="F202" t="s">
        <v>867</v>
      </c>
      <c r="G202" t="s">
        <v>866</v>
      </c>
      <c r="H202">
        <v>890</v>
      </c>
      <c r="I202" t="s">
        <v>871</v>
      </c>
      <c r="J202" t="s">
        <v>870</v>
      </c>
      <c r="K202" t="s">
        <v>309</v>
      </c>
      <c r="L202" t="s">
        <v>1191</v>
      </c>
      <c r="M202">
        <v>72</v>
      </c>
      <c r="N202">
        <v>5.7646100000000002</v>
      </c>
    </row>
    <row r="203" spans="1:14" x14ac:dyDescent="0.3">
      <c r="A203">
        <v>2022</v>
      </c>
      <c r="B203" t="s">
        <v>1188</v>
      </c>
      <c r="C203" t="s">
        <v>821</v>
      </c>
      <c r="D203" t="s">
        <v>823</v>
      </c>
      <c r="E203" t="s">
        <v>822</v>
      </c>
      <c r="F203" t="s">
        <v>867</v>
      </c>
      <c r="G203" t="s">
        <v>866</v>
      </c>
      <c r="H203">
        <v>890</v>
      </c>
      <c r="I203" t="s">
        <v>871</v>
      </c>
      <c r="J203" t="s">
        <v>870</v>
      </c>
      <c r="K203" t="s">
        <v>306</v>
      </c>
      <c r="L203" t="s">
        <v>1191</v>
      </c>
      <c r="M203">
        <v>391</v>
      </c>
      <c r="N203">
        <v>31.305</v>
      </c>
    </row>
    <row r="204" spans="1:14" x14ac:dyDescent="0.3">
      <c r="A204">
        <v>2022</v>
      </c>
      <c r="B204" t="s">
        <v>1188</v>
      </c>
      <c r="C204" t="s">
        <v>821</v>
      </c>
      <c r="D204" t="s">
        <v>823</v>
      </c>
      <c r="E204" t="s">
        <v>822</v>
      </c>
      <c r="F204" t="s">
        <v>867</v>
      </c>
      <c r="G204" t="s">
        <v>866</v>
      </c>
      <c r="H204">
        <v>890</v>
      </c>
      <c r="I204" t="s">
        <v>871</v>
      </c>
      <c r="J204" t="s">
        <v>870</v>
      </c>
      <c r="K204" t="s">
        <v>1192</v>
      </c>
      <c r="L204" t="s">
        <v>1191</v>
      </c>
      <c r="M204">
        <v>1249</v>
      </c>
      <c r="N204">
        <v>100</v>
      </c>
    </row>
    <row r="205" spans="1:14" x14ac:dyDescent="0.3">
      <c r="A205">
        <v>2022</v>
      </c>
      <c r="B205" t="s">
        <v>1188</v>
      </c>
      <c r="C205" t="s">
        <v>821</v>
      </c>
      <c r="D205" t="s">
        <v>823</v>
      </c>
      <c r="E205" t="s">
        <v>822</v>
      </c>
      <c r="F205" t="s">
        <v>867</v>
      </c>
      <c r="G205" t="s">
        <v>866</v>
      </c>
      <c r="H205">
        <v>890</v>
      </c>
      <c r="I205" t="s">
        <v>871</v>
      </c>
      <c r="J205" t="s">
        <v>870</v>
      </c>
      <c r="K205" t="s">
        <v>305</v>
      </c>
      <c r="L205" t="s">
        <v>1191</v>
      </c>
      <c r="M205">
        <v>81</v>
      </c>
      <c r="N205">
        <v>6.4851900000000002</v>
      </c>
    </row>
    <row r="206" spans="1:14" x14ac:dyDescent="0.3">
      <c r="A206">
        <v>2023</v>
      </c>
      <c r="B206" t="s">
        <v>1188</v>
      </c>
      <c r="C206" t="s">
        <v>821</v>
      </c>
      <c r="D206" t="s">
        <v>823</v>
      </c>
      <c r="E206" t="s">
        <v>822</v>
      </c>
      <c r="F206" t="s">
        <v>867</v>
      </c>
      <c r="G206" t="s">
        <v>866</v>
      </c>
      <c r="H206">
        <v>890</v>
      </c>
      <c r="I206" t="s">
        <v>871</v>
      </c>
      <c r="J206" t="s">
        <v>870</v>
      </c>
      <c r="K206" t="s">
        <v>307</v>
      </c>
      <c r="L206" t="s">
        <v>1191</v>
      </c>
      <c r="M206">
        <v>457</v>
      </c>
      <c r="N206">
        <v>34.832320000000003</v>
      </c>
    </row>
    <row r="207" spans="1:14" x14ac:dyDescent="0.3">
      <c r="A207">
        <v>2023</v>
      </c>
      <c r="B207" t="s">
        <v>1188</v>
      </c>
      <c r="C207" t="s">
        <v>821</v>
      </c>
      <c r="D207" t="s">
        <v>823</v>
      </c>
      <c r="E207" t="s">
        <v>822</v>
      </c>
      <c r="F207" t="s">
        <v>867</v>
      </c>
      <c r="G207" t="s">
        <v>866</v>
      </c>
      <c r="H207">
        <v>890</v>
      </c>
      <c r="I207" t="s">
        <v>871</v>
      </c>
      <c r="J207" t="s">
        <v>870</v>
      </c>
      <c r="K207" t="s">
        <v>308</v>
      </c>
      <c r="L207" t="s">
        <v>1191</v>
      </c>
      <c r="M207">
        <v>288</v>
      </c>
      <c r="N207">
        <v>21.951219999999999</v>
      </c>
    </row>
    <row r="208" spans="1:14" x14ac:dyDescent="0.3">
      <c r="A208">
        <v>2023</v>
      </c>
      <c r="B208" t="s">
        <v>1188</v>
      </c>
      <c r="C208" t="s">
        <v>821</v>
      </c>
      <c r="D208" t="s">
        <v>823</v>
      </c>
      <c r="E208" t="s">
        <v>822</v>
      </c>
      <c r="F208" t="s">
        <v>867</v>
      </c>
      <c r="G208" t="s">
        <v>866</v>
      </c>
      <c r="H208">
        <v>890</v>
      </c>
      <c r="I208" t="s">
        <v>871</v>
      </c>
      <c r="J208" t="s">
        <v>870</v>
      </c>
      <c r="K208" t="s">
        <v>309</v>
      </c>
      <c r="L208" t="s">
        <v>1191</v>
      </c>
      <c r="M208">
        <v>58</v>
      </c>
      <c r="N208">
        <v>4.4207299999999998</v>
      </c>
    </row>
    <row r="209" spans="1:14" x14ac:dyDescent="0.3">
      <c r="A209">
        <v>2023</v>
      </c>
      <c r="B209" t="s">
        <v>1188</v>
      </c>
      <c r="C209" t="s">
        <v>821</v>
      </c>
      <c r="D209" t="s">
        <v>823</v>
      </c>
      <c r="E209" t="s">
        <v>822</v>
      </c>
      <c r="F209" t="s">
        <v>867</v>
      </c>
      <c r="G209" t="s">
        <v>866</v>
      </c>
      <c r="H209">
        <v>890</v>
      </c>
      <c r="I209" t="s">
        <v>871</v>
      </c>
      <c r="J209" t="s">
        <v>870</v>
      </c>
      <c r="K209" t="s">
        <v>306</v>
      </c>
      <c r="L209" t="s">
        <v>1191</v>
      </c>
      <c r="M209">
        <v>429</v>
      </c>
      <c r="N209">
        <v>32.698169999999998</v>
      </c>
    </row>
    <row r="210" spans="1:14" x14ac:dyDescent="0.3">
      <c r="A210">
        <v>2023</v>
      </c>
      <c r="B210" t="s">
        <v>1188</v>
      </c>
      <c r="C210" t="s">
        <v>821</v>
      </c>
      <c r="D210" t="s">
        <v>823</v>
      </c>
      <c r="E210" t="s">
        <v>822</v>
      </c>
      <c r="F210" t="s">
        <v>867</v>
      </c>
      <c r="G210" t="s">
        <v>866</v>
      </c>
      <c r="H210">
        <v>890</v>
      </c>
      <c r="I210" t="s">
        <v>871</v>
      </c>
      <c r="J210" t="s">
        <v>870</v>
      </c>
      <c r="K210" t="s">
        <v>1192</v>
      </c>
      <c r="L210" t="s">
        <v>1191</v>
      </c>
      <c r="M210">
        <v>1312</v>
      </c>
      <c r="N210">
        <v>100</v>
      </c>
    </row>
    <row r="211" spans="1:14" x14ac:dyDescent="0.3">
      <c r="A211">
        <v>2023</v>
      </c>
      <c r="B211" t="s">
        <v>1188</v>
      </c>
      <c r="C211" t="s">
        <v>821</v>
      </c>
      <c r="D211" t="s">
        <v>823</v>
      </c>
      <c r="E211" t="s">
        <v>822</v>
      </c>
      <c r="F211" t="s">
        <v>867</v>
      </c>
      <c r="G211" t="s">
        <v>866</v>
      </c>
      <c r="H211">
        <v>890</v>
      </c>
      <c r="I211" t="s">
        <v>871</v>
      </c>
      <c r="J211" t="s">
        <v>870</v>
      </c>
      <c r="K211" t="s">
        <v>305</v>
      </c>
      <c r="L211" t="s">
        <v>1191</v>
      </c>
      <c r="M211">
        <v>80</v>
      </c>
      <c r="N211">
        <v>6.0975599999999996</v>
      </c>
    </row>
    <row r="212" spans="1:14" x14ac:dyDescent="0.3">
      <c r="A212">
        <v>2024</v>
      </c>
      <c r="B212" t="s">
        <v>1188</v>
      </c>
      <c r="C212" t="s">
        <v>821</v>
      </c>
      <c r="D212" t="s">
        <v>823</v>
      </c>
      <c r="E212" t="s">
        <v>822</v>
      </c>
      <c r="F212" t="s">
        <v>867</v>
      </c>
      <c r="G212" t="s">
        <v>866</v>
      </c>
      <c r="H212">
        <v>890</v>
      </c>
      <c r="I212" t="s">
        <v>871</v>
      </c>
      <c r="J212" t="s">
        <v>870</v>
      </c>
      <c r="K212" t="s">
        <v>307</v>
      </c>
      <c r="L212" t="s">
        <v>1191</v>
      </c>
      <c r="M212">
        <v>494</v>
      </c>
      <c r="N212">
        <v>33.78933</v>
      </c>
    </row>
    <row r="213" spans="1:14" x14ac:dyDescent="0.3">
      <c r="A213">
        <v>2024</v>
      </c>
      <c r="B213" t="s">
        <v>1188</v>
      </c>
      <c r="C213" t="s">
        <v>821</v>
      </c>
      <c r="D213" t="s">
        <v>823</v>
      </c>
      <c r="E213" t="s">
        <v>822</v>
      </c>
      <c r="F213" t="s">
        <v>867</v>
      </c>
      <c r="G213" t="s">
        <v>866</v>
      </c>
      <c r="H213">
        <v>890</v>
      </c>
      <c r="I213" t="s">
        <v>871</v>
      </c>
      <c r="J213" t="s">
        <v>870</v>
      </c>
      <c r="K213" t="s">
        <v>308</v>
      </c>
      <c r="L213" t="s">
        <v>1191</v>
      </c>
      <c r="M213">
        <v>310</v>
      </c>
      <c r="N213">
        <v>21.20383</v>
      </c>
    </row>
    <row r="214" spans="1:14" x14ac:dyDescent="0.3">
      <c r="A214">
        <v>2024</v>
      </c>
      <c r="B214" t="s">
        <v>1188</v>
      </c>
      <c r="C214" t="s">
        <v>821</v>
      </c>
      <c r="D214" t="s">
        <v>823</v>
      </c>
      <c r="E214" t="s">
        <v>822</v>
      </c>
      <c r="F214" t="s">
        <v>867</v>
      </c>
      <c r="G214" t="s">
        <v>866</v>
      </c>
      <c r="H214">
        <v>890</v>
      </c>
      <c r="I214" t="s">
        <v>871</v>
      </c>
      <c r="J214" t="s">
        <v>870</v>
      </c>
      <c r="K214" t="s">
        <v>309</v>
      </c>
      <c r="L214" t="s">
        <v>1191</v>
      </c>
      <c r="M214">
        <v>80</v>
      </c>
      <c r="N214">
        <v>5.4719600000000002</v>
      </c>
    </row>
    <row r="215" spans="1:14" x14ac:dyDescent="0.3">
      <c r="A215">
        <v>2024</v>
      </c>
      <c r="B215" t="s">
        <v>1188</v>
      </c>
      <c r="C215" t="s">
        <v>821</v>
      </c>
      <c r="D215" t="s">
        <v>823</v>
      </c>
      <c r="E215" t="s">
        <v>822</v>
      </c>
      <c r="F215" t="s">
        <v>867</v>
      </c>
      <c r="G215" t="s">
        <v>866</v>
      </c>
      <c r="H215">
        <v>890</v>
      </c>
      <c r="I215" t="s">
        <v>871</v>
      </c>
      <c r="J215" t="s">
        <v>870</v>
      </c>
      <c r="K215" t="s">
        <v>306</v>
      </c>
      <c r="L215" t="s">
        <v>1191</v>
      </c>
      <c r="M215">
        <v>482</v>
      </c>
      <c r="N215">
        <v>32.968539999999997</v>
      </c>
    </row>
    <row r="216" spans="1:14" x14ac:dyDescent="0.3">
      <c r="A216">
        <v>2024</v>
      </c>
      <c r="B216" t="s">
        <v>1188</v>
      </c>
      <c r="C216" t="s">
        <v>821</v>
      </c>
      <c r="D216" t="s">
        <v>823</v>
      </c>
      <c r="E216" t="s">
        <v>822</v>
      </c>
      <c r="F216" t="s">
        <v>867</v>
      </c>
      <c r="G216" t="s">
        <v>866</v>
      </c>
      <c r="H216">
        <v>890</v>
      </c>
      <c r="I216" t="s">
        <v>871</v>
      </c>
      <c r="J216" t="s">
        <v>870</v>
      </c>
      <c r="K216" t="s">
        <v>1192</v>
      </c>
      <c r="L216" t="s">
        <v>1191</v>
      </c>
      <c r="M216">
        <v>1462</v>
      </c>
      <c r="N216">
        <v>100</v>
      </c>
    </row>
    <row r="217" spans="1:14" x14ac:dyDescent="0.3">
      <c r="A217">
        <v>2024</v>
      </c>
      <c r="B217" t="s">
        <v>1188</v>
      </c>
      <c r="C217" t="s">
        <v>821</v>
      </c>
      <c r="D217" t="s">
        <v>823</v>
      </c>
      <c r="E217" t="s">
        <v>822</v>
      </c>
      <c r="F217" t="s">
        <v>867</v>
      </c>
      <c r="G217" t="s">
        <v>866</v>
      </c>
      <c r="H217">
        <v>890</v>
      </c>
      <c r="I217" t="s">
        <v>871</v>
      </c>
      <c r="J217" t="s">
        <v>870</v>
      </c>
      <c r="K217" t="s">
        <v>305</v>
      </c>
      <c r="L217" t="s">
        <v>1191</v>
      </c>
      <c r="M217">
        <v>96</v>
      </c>
      <c r="N217">
        <v>6.5663499999999999</v>
      </c>
    </row>
    <row r="218" spans="1:14" x14ac:dyDescent="0.3">
      <c r="A218">
        <v>2021</v>
      </c>
      <c r="B218" t="s">
        <v>1188</v>
      </c>
      <c r="C218" t="s">
        <v>821</v>
      </c>
      <c r="D218" t="s">
        <v>823</v>
      </c>
      <c r="E218" t="s">
        <v>822</v>
      </c>
      <c r="F218" t="s">
        <v>867</v>
      </c>
      <c r="G218" t="s">
        <v>866</v>
      </c>
      <c r="H218">
        <v>350</v>
      </c>
      <c r="I218" t="s">
        <v>873</v>
      </c>
      <c r="J218" t="s">
        <v>872</v>
      </c>
      <c r="K218" t="s">
        <v>307</v>
      </c>
      <c r="L218" t="s">
        <v>1191</v>
      </c>
      <c r="M218">
        <v>924</v>
      </c>
      <c r="N218">
        <v>35.3887</v>
      </c>
    </row>
    <row r="219" spans="1:14" x14ac:dyDescent="0.3">
      <c r="A219">
        <v>2021</v>
      </c>
      <c r="B219" t="s">
        <v>1188</v>
      </c>
      <c r="C219" t="s">
        <v>821</v>
      </c>
      <c r="D219" t="s">
        <v>823</v>
      </c>
      <c r="E219" t="s">
        <v>822</v>
      </c>
      <c r="F219" t="s">
        <v>867</v>
      </c>
      <c r="G219" t="s">
        <v>866</v>
      </c>
      <c r="H219">
        <v>350</v>
      </c>
      <c r="I219" t="s">
        <v>873</v>
      </c>
      <c r="J219" t="s">
        <v>872</v>
      </c>
      <c r="K219" t="s">
        <v>308</v>
      </c>
      <c r="L219" t="s">
        <v>1191</v>
      </c>
      <c r="M219">
        <v>565</v>
      </c>
      <c r="N219">
        <v>21.639199999999999</v>
      </c>
    </row>
    <row r="220" spans="1:14" x14ac:dyDescent="0.3">
      <c r="A220">
        <v>2021</v>
      </c>
      <c r="B220" t="s">
        <v>1188</v>
      </c>
      <c r="C220" t="s">
        <v>821</v>
      </c>
      <c r="D220" t="s">
        <v>823</v>
      </c>
      <c r="E220" t="s">
        <v>822</v>
      </c>
      <c r="F220" t="s">
        <v>867</v>
      </c>
      <c r="G220" t="s">
        <v>866</v>
      </c>
      <c r="H220">
        <v>350</v>
      </c>
      <c r="I220" t="s">
        <v>873</v>
      </c>
      <c r="J220" t="s">
        <v>872</v>
      </c>
      <c r="K220" t="s">
        <v>309</v>
      </c>
      <c r="L220" t="s">
        <v>1191</v>
      </c>
      <c r="M220">
        <v>140</v>
      </c>
      <c r="N220">
        <v>5.3619300000000001</v>
      </c>
    </row>
    <row r="221" spans="1:14" x14ac:dyDescent="0.3">
      <c r="A221">
        <v>2021</v>
      </c>
      <c r="B221" t="s">
        <v>1188</v>
      </c>
      <c r="C221" t="s">
        <v>821</v>
      </c>
      <c r="D221" t="s">
        <v>823</v>
      </c>
      <c r="E221" t="s">
        <v>822</v>
      </c>
      <c r="F221" t="s">
        <v>867</v>
      </c>
      <c r="G221" t="s">
        <v>866</v>
      </c>
      <c r="H221">
        <v>350</v>
      </c>
      <c r="I221" t="s">
        <v>873</v>
      </c>
      <c r="J221" t="s">
        <v>872</v>
      </c>
      <c r="K221" t="s">
        <v>306</v>
      </c>
      <c r="L221" t="s">
        <v>1191</v>
      </c>
      <c r="M221">
        <v>905</v>
      </c>
      <c r="N221">
        <v>34.661099999999998</v>
      </c>
    </row>
    <row r="222" spans="1:14" x14ac:dyDescent="0.3">
      <c r="A222">
        <v>2021</v>
      </c>
      <c r="B222" t="s">
        <v>1188</v>
      </c>
      <c r="C222" t="s">
        <v>821</v>
      </c>
      <c r="D222" t="s">
        <v>823</v>
      </c>
      <c r="E222" t="s">
        <v>822</v>
      </c>
      <c r="F222" t="s">
        <v>867</v>
      </c>
      <c r="G222" t="s">
        <v>866</v>
      </c>
      <c r="H222">
        <v>350</v>
      </c>
      <c r="I222" t="s">
        <v>873</v>
      </c>
      <c r="J222" t="s">
        <v>872</v>
      </c>
      <c r="K222" t="s">
        <v>1192</v>
      </c>
      <c r="L222" t="s">
        <v>1191</v>
      </c>
      <c r="M222">
        <v>2611</v>
      </c>
      <c r="N222">
        <v>100</v>
      </c>
    </row>
    <row r="223" spans="1:14" x14ac:dyDescent="0.3">
      <c r="A223">
        <v>2021</v>
      </c>
      <c r="B223" t="s">
        <v>1188</v>
      </c>
      <c r="C223" t="s">
        <v>821</v>
      </c>
      <c r="D223" t="s">
        <v>823</v>
      </c>
      <c r="E223" t="s">
        <v>822</v>
      </c>
      <c r="F223" t="s">
        <v>867</v>
      </c>
      <c r="G223" t="s">
        <v>866</v>
      </c>
      <c r="H223">
        <v>350</v>
      </c>
      <c r="I223" t="s">
        <v>873</v>
      </c>
      <c r="J223" t="s">
        <v>872</v>
      </c>
      <c r="K223" t="s">
        <v>305</v>
      </c>
      <c r="L223" t="s">
        <v>1191</v>
      </c>
      <c r="M223">
        <v>77</v>
      </c>
      <c r="N223">
        <v>2.9490599999999998</v>
      </c>
    </row>
    <row r="224" spans="1:14" x14ac:dyDescent="0.3">
      <c r="A224">
        <v>2022</v>
      </c>
      <c r="B224" t="s">
        <v>1188</v>
      </c>
      <c r="C224" t="s">
        <v>821</v>
      </c>
      <c r="D224" t="s">
        <v>823</v>
      </c>
      <c r="E224" t="s">
        <v>822</v>
      </c>
      <c r="F224" t="s">
        <v>867</v>
      </c>
      <c r="G224" t="s">
        <v>866</v>
      </c>
      <c r="H224">
        <v>350</v>
      </c>
      <c r="I224" t="s">
        <v>873</v>
      </c>
      <c r="J224" t="s">
        <v>872</v>
      </c>
      <c r="K224" t="s">
        <v>307</v>
      </c>
      <c r="L224" t="s">
        <v>1191</v>
      </c>
      <c r="M224">
        <v>950</v>
      </c>
      <c r="N224">
        <v>34.849600000000002</v>
      </c>
    </row>
    <row r="225" spans="1:14" x14ac:dyDescent="0.3">
      <c r="A225">
        <v>2022</v>
      </c>
      <c r="B225" t="s">
        <v>1188</v>
      </c>
      <c r="C225" t="s">
        <v>821</v>
      </c>
      <c r="D225" t="s">
        <v>823</v>
      </c>
      <c r="E225" t="s">
        <v>822</v>
      </c>
      <c r="F225" t="s">
        <v>867</v>
      </c>
      <c r="G225" t="s">
        <v>866</v>
      </c>
      <c r="H225">
        <v>350</v>
      </c>
      <c r="I225" t="s">
        <v>873</v>
      </c>
      <c r="J225" t="s">
        <v>872</v>
      </c>
      <c r="K225" t="s">
        <v>308</v>
      </c>
      <c r="L225" t="s">
        <v>1191</v>
      </c>
      <c r="M225">
        <v>601</v>
      </c>
      <c r="N225">
        <v>22.047000000000001</v>
      </c>
    </row>
    <row r="226" spans="1:14" x14ac:dyDescent="0.3">
      <c r="A226">
        <v>2022</v>
      </c>
      <c r="B226" t="s">
        <v>1188</v>
      </c>
      <c r="C226" t="s">
        <v>821</v>
      </c>
      <c r="D226" t="s">
        <v>823</v>
      </c>
      <c r="E226" t="s">
        <v>822</v>
      </c>
      <c r="F226" t="s">
        <v>867</v>
      </c>
      <c r="G226" t="s">
        <v>866</v>
      </c>
      <c r="H226">
        <v>350</v>
      </c>
      <c r="I226" t="s">
        <v>873</v>
      </c>
      <c r="J226" t="s">
        <v>872</v>
      </c>
      <c r="K226" t="s">
        <v>309</v>
      </c>
      <c r="L226" t="s">
        <v>1191</v>
      </c>
      <c r="M226">
        <v>156</v>
      </c>
      <c r="N226">
        <v>5.7226699999999999</v>
      </c>
    </row>
    <row r="227" spans="1:14" x14ac:dyDescent="0.3">
      <c r="A227">
        <v>2022</v>
      </c>
      <c r="B227" t="s">
        <v>1188</v>
      </c>
      <c r="C227" t="s">
        <v>821</v>
      </c>
      <c r="D227" t="s">
        <v>823</v>
      </c>
      <c r="E227" t="s">
        <v>822</v>
      </c>
      <c r="F227" t="s">
        <v>867</v>
      </c>
      <c r="G227" t="s">
        <v>866</v>
      </c>
      <c r="H227">
        <v>350</v>
      </c>
      <c r="I227" t="s">
        <v>873</v>
      </c>
      <c r="J227" t="s">
        <v>872</v>
      </c>
      <c r="K227" t="s">
        <v>306</v>
      </c>
      <c r="L227" t="s">
        <v>1191</v>
      </c>
      <c r="M227">
        <v>937</v>
      </c>
      <c r="N227">
        <v>34.372700000000002</v>
      </c>
    </row>
    <row r="228" spans="1:14" x14ac:dyDescent="0.3">
      <c r="A228">
        <v>2022</v>
      </c>
      <c r="B228" t="s">
        <v>1188</v>
      </c>
      <c r="C228" t="s">
        <v>821</v>
      </c>
      <c r="D228" t="s">
        <v>823</v>
      </c>
      <c r="E228" t="s">
        <v>822</v>
      </c>
      <c r="F228" t="s">
        <v>867</v>
      </c>
      <c r="G228" t="s">
        <v>866</v>
      </c>
      <c r="H228">
        <v>350</v>
      </c>
      <c r="I228" t="s">
        <v>873</v>
      </c>
      <c r="J228" t="s">
        <v>872</v>
      </c>
      <c r="K228" t="s">
        <v>1192</v>
      </c>
      <c r="L228" t="s">
        <v>1191</v>
      </c>
      <c r="M228">
        <v>2726</v>
      </c>
      <c r="N228">
        <v>100</v>
      </c>
    </row>
    <row r="229" spans="1:14" x14ac:dyDescent="0.3">
      <c r="A229">
        <v>2022</v>
      </c>
      <c r="B229" t="s">
        <v>1188</v>
      </c>
      <c r="C229" t="s">
        <v>821</v>
      </c>
      <c r="D229" t="s">
        <v>823</v>
      </c>
      <c r="E229" t="s">
        <v>822</v>
      </c>
      <c r="F229" t="s">
        <v>867</v>
      </c>
      <c r="G229" t="s">
        <v>866</v>
      </c>
      <c r="H229">
        <v>350</v>
      </c>
      <c r="I229" t="s">
        <v>873</v>
      </c>
      <c r="J229" t="s">
        <v>872</v>
      </c>
      <c r="K229" t="s">
        <v>305</v>
      </c>
      <c r="L229" t="s">
        <v>1191</v>
      </c>
      <c r="M229">
        <v>82</v>
      </c>
      <c r="N229">
        <v>3.00807</v>
      </c>
    </row>
    <row r="230" spans="1:14" x14ac:dyDescent="0.3">
      <c r="A230">
        <v>2023</v>
      </c>
      <c r="B230" t="s">
        <v>1188</v>
      </c>
      <c r="C230" t="s">
        <v>821</v>
      </c>
      <c r="D230" t="s">
        <v>823</v>
      </c>
      <c r="E230" t="s">
        <v>822</v>
      </c>
      <c r="F230" t="s">
        <v>867</v>
      </c>
      <c r="G230" t="s">
        <v>866</v>
      </c>
      <c r="H230">
        <v>350</v>
      </c>
      <c r="I230" t="s">
        <v>873</v>
      </c>
      <c r="J230" t="s">
        <v>872</v>
      </c>
      <c r="K230" t="s">
        <v>307</v>
      </c>
      <c r="L230" t="s">
        <v>1191</v>
      </c>
      <c r="M230">
        <v>979</v>
      </c>
      <c r="N230">
        <v>35.24118</v>
      </c>
    </row>
    <row r="231" spans="1:14" x14ac:dyDescent="0.3">
      <c r="A231">
        <v>2023</v>
      </c>
      <c r="B231" t="s">
        <v>1188</v>
      </c>
      <c r="C231" t="s">
        <v>821</v>
      </c>
      <c r="D231" t="s">
        <v>823</v>
      </c>
      <c r="E231" t="s">
        <v>822</v>
      </c>
      <c r="F231" t="s">
        <v>867</v>
      </c>
      <c r="G231" t="s">
        <v>866</v>
      </c>
      <c r="H231">
        <v>350</v>
      </c>
      <c r="I231" t="s">
        <v>873</v>
      </c>
      <c r="J231" t="s">
        <v>872</v>
      </c>
      <c r="K231" t="s">
        <v>308</v>
      </c>
      <c r="L231" t="s">
        <v>1191</v>
      </c>
      <c r="M231">
        <v>572</v>
      </c>
      <c r="N231">
        <v>20.590350000000001</v>
      </c>
    </row>
    <row r="232" spans="1:14" x14ac:dyDescent="0.3">
      <c r="A232">
        <v>2023</v>
      </c>
      <c r="B232" t="s">
        <v>1188</v>
      </c>
      <c r="C232" t="s">
        <v>821</v>
      </c>
      <c r="D232" t="s">
        <v>823</v>
      </c>
      <c r="E232" t="s">
        <v>822</v>
      </c>
      <c r="F232" t="s">
        <v>867</v>
      </c>
      <c r="G232" t="s">
        <v>866</v>
      </c>
      <c r="H232">
        <v>350</v>
      </c>
      <c r="I232" t="s">
        <v>873</v>
      </c>
      <c r="J232" t="s">
        <v>872</v>
      </c>
      <c r="K232" t="s">
        <v>309</v>
      </c>
      <c r="L232" t="s">
        <v>1191</v>
      </c>
      <c r="M232">
        <v>112</v>
      </c>
      <c r="N232">
        <v>4.0316799999999997</v>
      </c>
    </row>
    <row r="233" spans="1:14" x14ac:dyDescent="0.3">
      <c r="A233">
        <v>2023</v>
      </c>
      <c r="B233" t="s">
        <v>1188</v>
      </c>
      <c r="C233" t="s">
        <v>821</v>
      </c>
      <c r="D233" t="s">
        <v>823</v>
      </c>
      <c r="E233" t="s">
        <v>822</v>
      </c>
      <c r="F233" t="s">
        <v>867</v>
      </c>
      <c r="G233" t="s">
        <v>866</v>
      </c>
      <c r="H233">
        <v>350</v>
      </c>
      <c r="I233" t="s">
        <v>873</v>
      </c>
      <c r="J233" t="s">
        <v>872</v>
      </c>
      <c r="K233" t="s">
        <v>306</v>
      </c>
      <c r="L233" t="s">
        <v>1191</v>
      </c>
      <c r="M233">
        <v>1013</v>
      </c>
      <c r="N233">
        <v>36.46508</v>
      </c>
    </row>
    <row r="234" spans="1:14" x14ac:dyDescent="0.3">
      <c r="A234">
        <v>2023</v>
      </c>
      <c r="B234" t="s">
        <v>1188</v>
      </c>
      <c r="C234" t="s">
        <v>821</v>
      </c>
      <c r="D234" t="s">
        <v>823</v>
      </c>
      <c r="E234" t="s">
        <v>822</v>
      </c>
      <c r="F234" t="s">
        <v>867</v>
      </c>
      <c r="G234" t="s">
        <v>866</v>
      </c>
      <c r="H234">
        <v>350</v>
      </c>
      <c r="I234" t="s">
        <v>873</v>
      </c>
      <c r="J234" t="s">
        <v>872</v>
      </c>
      <c r="K234" t="s">
        <v>1192</v>
      </c>
      <c r="L234" t="s">
        <v>1191</v>
      </c>
      <c r="M234">
        <v>2778</v>
      </c>
      <c r="N234">
        <v>100</v>
      </c>
    </row>
    <row r="235" spans="1:14" x14ac:dyDescent="0.3">
      <c r="A235">
        <v>2023</v>
      </c>
      <c r="B235" t="s">
        <v>1188</v>
      </c>
      <c r="C235" t="s">
        <v>821</v>
      </c>
      <c r="D235" t="s">
        <v>823</v>
      </c>
      <c r="E235" t="s">
        <v>822</v>
      </c>
      <c r="F235" t="s">
        <v>867</v>
      </c>
      <c r="G235" t="s">
        <v>866</v>
      </c>
      <c r="H235">
        <v>350</v>
      </c>
      <c r="I235" t="s">
        <v>873</v>
      </c>
      <c r="J235" t="s">
        <v>872</v>
      </c>
      <c r="K235" t="s">
        <v>305</v>
      </c>
      <c r="L235" t="s">
        <v>1191</v>
      </c>
      <c r="M235">
        <v>102</v>
      </c>
      <c r="N235">
        <v>3.67171</v>
      </c>
    </row>
    <row r="236" spans="1:14" x14ac:dyDescent="0.3">
      <c r="A236">
        <v>2024</v>
      </c>
      <c r="B236" t="s">
        <v>1188</v>
      </c>
      <c r="C236" t="s">
        <v>821</v>
      </c>
      <c r="D236" t="s">
        <v>823</v>
      </c>
      <c r="E236" t="s">
        <v>822</v>
      </c>
      <c r="F236" t="s">
        <v>867</v>
      </c>
      <c r="G236" t="s">
        <v>866</v>
      </c>
      <c r="H236">
        <v>350</v>
      </c>
      <c r="I236" t="s">
        <v>873</v>
      </c>
      <c r="J236" t="s">
        <v>872</v>
      </c>
      <c r="K236" t="s">
        <v>307</v>
      </c>
      <c r="L236" t="s">
        <v>1191</v>
      </c>
      <c r="M236">
        <v>1115</v>
      </c>
      <c r="N236">
        <v>33.746969999999997</v>
      </c>
    </row>
    <row r="237" spans="1:14" x14ac:dyDescent="0.3">
      <c r="A237">
        <v>2024</v>
      </c>
      <c r="B237" t="s">
        <v>1188</v>
      </c>
      <c r="C237" t="s">
        <v>821</v>
      </c>
      <c r="D237" t="s">
        <v>823</v>
      </c>
      <c r="E237" t="s">
        <v>822</v>
      </c>
      <c r="F237" t="s">
        <v>867</v>
      </c>
      <c r="G237" t="s">
        <v>866</v>
      </c>
      <c r="H237">
        <v>350</v>
      </c>
      <c r="I237" t="s">
        <v>873</v>
      </c>
      <c r="J237" t="s">
        <v>872</v>
      </c>
      <c r="K237" t="s">
        <v>308</v>
      </c>
      <c r="L237" t="s">
        <v>1191</v>
      </c>
      <c r="M237">
        <v>645</v>
      </c>
      <c r="N237">
        <v>19.521789999999999</v>
      </c>
    </row>
    <row r="238" spans="1:14" x14ac:dyDescent="0.3">
      <c r="A238">
        <v>2024</v>
      </c>
      <c r="B238" t="s">
        <v>1188</v>
      </c>
      <c r="C238" t="s">
        <v>821</v>
      </c>
      <c r="D238" t="s">
        <v>823</v>
      </c>
      <c r="E238" t="s">
        <v>822</v>
      </c>
      <c r="F238" t="s">
        <v>867</v>
      </c>
      <c r="G238" t="s">
        <v>866</v>
      </c>
      <c r="H238">
        <v>350</v>
      </c>
      <c r="I238" t="s">
        <v>873</v>
      </c>
      <c r="J238" t="s">
        <v>872</v>
      </c>
      <c r="K238" t="s">
        <v>309</v>
      </c>
      <c r="L238" t="s">
        <v>1191</v>
      </c>
      <c r="M238">
        <v>188</v>
      </c>
      <c r="N238">
        <v>5.6900700000000004</v>
      </c>
    </row>
    <row r="239" spans="1:14" x14ac:dyDescent="0.3">
      <c r="A239">
        <v>2024</v>
      </c>
      <c r="B239" t="s">
        <v>1188</v>
      </c>
      <c r="C239" t="s">
        <v>821</v>
      </c>
      <c r="D239" t="s">
        <v>823</v>
      </c>
      <c r="E239" t="s">
        <v>822</v>
      </c>
      <c r="F239" t="s">
        <v>867</v>
      </c>
      <c r="G239" t="s">
        <v>866</v>
      </c>
      <c r="H239">
        <v>350</v>
      </c>
      <c r="I239" t="s">
        <v>873</v>
      </c>
      <c r="J239" t="s">
        <v>872</v>
      </c>
      <c r="K239" t="s">
        <v>306</v>
      </c>
      <c r="L239" t="s">
        <v>1191</v>
      </c>
      <c r="M239">
        <v>1223</v>
      </c>
      <c r="N239">
        <v>37.015740000000001</v>
      </c>
    </row>
    <row r="240" spans="1:14" x14ac:dyDescent="0.3">
      <c r="A240">
        <v>2024</v>
      </c>
      <c r="B240" t="s">
        <v>1188</v>
      </c>
      <c r="C240" t="s">
        <v>821</v>
      </c>
      <c r="D240" t="s">
        <v>823</v>
      </c>
      <c r="E240" t="s">
        <v>822</v>
      </c>
      <c r="F240" t="s">
        <v>867</v>
      </c>
      <c r="G240" t="s">
        <v>866</v>
      </c>
      <c r="H240">
        <v>350</v>
      </c>
      <c r="I240" t="s">
        <v>873</v>
      </c>
      <c r="J240" t="s">
        <v>872</v>
      </c>
      <c r="K240" t="s">
        <v>1192</v>
      </c>
      <c r="L240" t="s">
        <v>1191</v>
      </c>
      <c r="M240">
        <v>3304</v>
      </c>
      <c r="N240">
        <v>100</v>
      </c>
    </row>
    <row r="241" spans="1:14" x14ac:dyDescent="0.3">
      <c r="A241">
        <v>2024</v>
      </c>
      <c r="B241" t="s">
        <v>1188</v>
      </c>
      <c r="C241" t="s">
        <v>821</v>
      </c>
      <c r="D241" t="s">
        <v>823</v>
      </c>
      <c r="E241" t="s">
        <v>822</v>
      </c>
      <c r="F241" t="s">
        <v>867</v>
      </c>
      <c r="G241" t="s">
        <v>866</v>
      </c>
      <c r="H241">
        <v>350</v>
      </c>
      <c r="I241" t="s">
        <v>873</v>
      </c>
      <c r="J241" t="s">
        <v>872</v>
      </c>
      <c r="K241" t="s">
        <v>305</v>
      </c>
      <c r="L241" t="s">
        <v>1191</v>
      </c>
      <c r="M241">
        <v>133</v>
      </c>
      <c r="N241">
        <v>4.0254200000000004</v>
      </c>
    </row>
    <row r="242" spans="1:14" x14ac:dyDescent="0.3">
      <c r="A242">
        <v>2021</v>
      </c>
      <c r="B242" t="s">
        <v>1188</v>
      </c>
      <c r="C242" t="s">
        <v>821</v>
      </c>
      <c r="D242" t="s">
        <v>823</v>
      </c>
      <c r="E242" t="s">
        <v>822</v>
      </c>
      <c r="F242" t="s">
        <v>853</v>
      </c>
      <c r="G242" t="s">
        <v>852</v>
      </c>
      <c r="H242">
        <v>839</v>
      </c>
      <c r="I242" t="s">
        <v>875</v>
      </c>
      <c r="J242" t="s">
        <v>874</v>
      </c>
      <c r="K242" t="s">
        <v>307</v>
      </c>
      <c r="L242" t="s">
        <v>1191</v>
      </c>
      <c r="M242">
        <v>956</v>
      </c>
      <c r="N242">
        <v>36.391300000000001</v>
      </c>
    </row>
    <row r="243" spans="1:14" x14ac:dyDescent="0.3">
      <c r="A243">
        <v>2021</v>
      </c>
      <c r="B243" t="s">
        <v>1188</v>
      </c>
      <c r="C243" t="s">
        <v>821</v>
      </c>
      <c r="D243" t="s">
        <v>823</v>
      </c>
      <c r="E243" t="s">
        <v>822</v>
      </c>
      <c r="F243" t="s">
        <v>853</v>
      </c>
      <c r="G243" t="s">
        <v>852</v>
      </c>
      <c r="H243">
        <v>839</v>
      </c>
      <c r="I243" t="s">
        <v>875</v>
      </c>
      <c r="J243" t="s">
        <v>874</v>
      </c>
      <c r="K243" t="s">
        <v>308</v>
      </c>
      <c r="L243" t="s">
        <v>1191</v>
      </c>
      <c r="M243">
        <v>566</v>
      </c>
      <c r="N243">
        <v>21.545500000000001</v>
      </c>
    </row>
    <row r="244" spans="1:14" x14ac:dyDescent="0.3">
      <c r="A244">
        <v>2021</v>
      </c>
      <c r="B244" t="s">
        <v>1188</v>
      </c>
      <c r="C244" t="s">
        <v>821</v>
      </c>
      <c r="D244" t="s">
        <v>823</v>
      </c>
      <c r="E244" t="s">
        <v>822</v>
      </c>
      <c r="F244" t="s">
        <v>853</v>
      </c>
      <c r="G244" t="s">
        <v>852</v>
      </c>
      <c r="H244">
        <v>839</v>
      </c>
      <c r="I244" t="s">
        <v>875</v>
      </c>
      <c r="J244" t="s">
        <v>874</v>
      </c>
      <c r="K244" t="s">
        <v>309</v>
      </c>
      <c r="L244" t="s">
        <v>1191</v>
      </c>
      <c r="M244">
        <v>176</v>
      </c>
      <c r="N244">
        <v>6.6996599999999997</v>
      </c>
    </row>
    <row r="245" spans="1:14" x14ac:dyDescent="0.3">
      <c r="A245">
        <v>2021</v>
      </c>
      <c r="B245" t="s">
        <v>1188</v>
      </c>
      <c r="C245" t="s">
        <v>821</v>
      </c>
      <c r="D245" t="s">
        <v>823</v>
      </c>
      <c r="E245" t="s">
        <v>822</v>
      </c>
      <c r="F245" t="s">
        <v>853</v>
      </c>
      <c r="G245" t="s">
        <v>852</v>
      </c>
      <c r="H245">
        <v>839</v>
      </c>
      <c r="I245" t="s">
        <v>875</v>
      </c>
      <c r="J245" t="s">
        <v>874</v>
      </c>
      <c r="K245" t="s">
        <v>306</v>
      </c>
      <c r="L245" t="s">
        <v>1191</v>
      </c>
      <c r="M245">
        <v>838</v>
      </c>
      <c r="N245">
        <v>31.8995</v>
      </c>
    </row>
    <row r="246" spans="1:14" x14ac:dyDescent="0.3">
      <c r="A246">
        <v>2021</v>
      </c>
      <c r="B246" t="s">
        <v>1188</v>
      </c>
      <c r="C246" t="s">
        <v>821</v>
      </c>
      <c r="D246" t="s">
        <v>823</v>
      </c>
      <c r="E246" t="s">
        <v>822</v>
      </c>
      <c r="F246" t="s">
        <v>853</v>
      </c>
      <c r="G246" t="s">
        <v>852</v>
      </c>
      <c r="H246">
        <v>839</v>
      </c>
      <c r="I246" t="s">
        <v>875</v>
      </c>
      <c r="J246" t="s">
        <v>874</v>
      </c>
      <c r="K246" t="s">
        <v>1192</v>
      </c>
      <c r="L246" t="s">
        <v>1191</v>
      </c>
      <c r="M246">
        <v>2627</v>
      </c>
      <c r="N246">
        <v>100</v>
      </c>
    </row>
    <row r="247" spans="1:14" x14ac:dyDescent="0.3">
      <c r="A247">
        <v>2021</v>
      </c>
      <c r="B247" t="s">
        <v>1188</v>
      </c>
      <c r="C247" t="s">
        <v>821</v>
      </c>
      <c r="D247" t="s">
        <v>823</v>
      </c>
      <c r="E247" t="s">
        <v>822</v>
      </c>
      <c r="F247" t="s">
        <v>853</v>
      </c>
      <c r="G247" t="s">
        <v>852</v>
      </c>
      <c r="H247">
        <v>839</v>
      </c>
      <c r="I247" t="s">
        <v>875</v>
      </c>
      <c r="J247" t="s">
        <v>874</v>
      </c>
      <c r="K247" t="s">
        <v>305</v>
      </c>
      <c r="L247" t="s">
        <v>1191</v>
      </c>
      <c r="M247">
        <v>91</v>
      </c>
      <c r="N247">
        <v>3.4640300000000002</v>
      </c>
    </row>
    <row r="248" spans="1:14" x14ac:dyDescent="0.3">
      <c r="A248">
        <v>2022</v>
      </c>
      <c r="B248" t="s">
        <v>1188</v>
      </c>
      <c r="C248" t="s">
        <v>821</v>
      </c>
      <c r="D248" t="s">
        <v>823</v>
      </c>
      <c r="E248" t="s">
        <v>822</v>
      </c>
      <c r="F248" t="s">
        <v>853</v>
      </c>
      <c r="G248" t="s">
        <v>852</v>
      </c>
      <c r="H248">
        <v>839</v>
      </c>
      <c r="I248" t="s">
        <v>875</v>
      </c>
      <c r="J248" t="s">
        <v>874</v>
      </c>
      <c r="K248" t="s">
        <v>307</v>
      </c>
      <c r="L248" t="s">
        <v>1191</v>
      </c>
      <c r="M248">
        <v>1098</v>
      </c>
      <c r="N248">
        <v>35.847200000000001</v>
      </c>
    </row>
    <row r="249" spans="1:14" x14ac:dyDescent="0.3">
      <c r="A249">
        <v>2022</v>
      </c>
      <c r="B249" t="s">
        <v>1188</v>
      </c>
      <c r="C249" t="s">
        <v>821</v>
      </c>
      <c r="D249" t="s">
        <v>823</v>
      </c>
      <c r="E249" t="s">
        <v>822</v>
      </c>
      <c r="F249" t="s">
        <v>853</v>
      </c>
      <c r="G249" t="s">
        <v>852</v>
      </c>
      <c r="H249">
        <v>839</v>
      </c>
      <c r="I249" t="s">
        <v>875</v>
      </c>
      <c r="J249" t="s">
        <v>874</v>
      </c>
      <c r="K249" t="s">
        <v>308</v>
      </c>
      <c r="L249" t="s">
        <v>1191</v>
      </c>
      <c r="M249">
        <v>669</v>
      </c>
      <c r="N249">
        <v>21.8413</v>
      </c>
    </row>
    <row r="250" spans="1:14" x14ac:dyDescent="0.3">
      <c r="A250">
        <v>2022</v>
      </c>
      <c r="B250" t="s">
        <v>1188</v>
      </c>
      <c r="C250" t="s">
        <v>821</v>
      </c>
      <c r="D250" t="s">
        <v>823</v>
      </c>
      <c r="E250" t="s">
        <v>822</v>
      </c>
      <c r="F250" t="s">
        <v>853</v>
      </c>
      <c r="G250" t="s">
        <v>852</v>
      </c>
      <c r="H250">
        <v>839</v>
      </c>
      <c r="I250" t="s">
        <v>875</v>
      </c>
      <c r="J250" t="s">
        <v>874</v>
      </c>
      <c r="K250" t="s">
        <v>309</v>
      </c>
      <c r="L250" t="s">
        <v>1191</v>
      </c>
      <c r="M250">
        <v>233</v>
      </c>
      <c r="N250">
        <v>7.6069199999999997</v>
      </c>
    </row>
    <row r="251" spans="1:14" x14ac:dyDescent="0.3">
      <c r="A251">
        <v>2022</v>
      </c>
      <c r="B251" t="s">
        <v>1188</v>
      </c>
      <c r="C251" t="s">
        <v>821</v>
      </c>
      <c r="D251" t="s">
        <v>823</v>
      </c>
      <c r="E251" t="s">
        <v>822</v>
      </c>
      <c r="F251" t="s">
        <v>853</v>
      </c>
      <c r="G251" t="s">
        <v>852</v>
      </c>
      <c r="H251">
        <v>839</v>
      </c>
      <c r="I251" t="s">
        <v>875</v>
      </c>
      <c r="J251" t="s">
        <v>874</v>
      </c>
      <c r="K251" t="s">
        <v>306</v>
      </c>
      <c r="L251" t="s">
        <v>1191</v>
      </c>
      <c r="M251">
        <v>931</v>
      </c>
      <c r="N251">
        <v>30.395</v>
      </c>
    </row>
    <row r="252" spans="1:14" x14ac:dyDescent="0.3">
      <c r="A252">
        <v>2022</v>
      </c>
      <c r="B252" t="s">
        <v>1188</v>
      </c>
      <c r="C252" t="s">
        <v>821</v>
      </c>
      <c r="D252" t="s">
        <v>823</v>
      </c>
      <c r="E252" t="s">
        <v>822</v>
      </c>
      <c r="F252" t="s">
        <v>853</v>
      </c>
      <c r="G252" t="s">
        <v>852</v>
      </c>
      <c r="H252">
        <v>839</v>
      </c>
      <c r="I252" t="s">
        <v>875</v>
      </c>
      <c r="J252" t="s">
        <v>874</v>
      </c>
      <c r="K252" t="s">
        <v>1192</v>
      </c>
      <c r="L252" t="s">
        <v>1191</v>
      </c>
      <c r="M252">
        <v>3063</v>
      </c>
      <c r="N252">
        <v>100</v>
      </c>
    </row>
    <row r="253" spans="1:14" x14ac:dyDescent="0.3">
      <c r="A253">
        <v>2022</v>
      </c>
      <c r="B253" t="s">
        <v>1188</v>
      </c>
      <c r="C253" t="s">
        <v>821</v>
      </c>
      <c r="D253" t="s">
        <v>823</v>
      </c>
      <c r="E253" t="s">
        <v>822</v>
      </c>
      <c r="F253" t="s">
        <v>853</v>
      </c>
      <c r="G253" t="s">
        <v>852</v>
      </c>
      <c r="H253">
        <v>839</v>
      </c>
      <c r="I253" t="s">
        <v>875</v>
      </c>
      <c r="J253" t="s">
        <v>874</v>
      </c>
      <c r="K253" t="s">
        <v>305</v>
      </c>
      <c r="L253" t="s">
        <v>1191</v>
      </c>
      <c r="M253">
        <v>132</v>
      </c>
      <c r="N253">
        <v>4.3094999999999999</v>
      </c>
    </row>
    <row r="254" spans="1:14" x14ac:dyDescent="0.3">
      <c r="A254">
        <v>2023</v>
      </c>
      <c r="B254" t="s">
        <v>1188</v>
      </c>
      <c r="C254" t="s">
        <v>821</v>
      </c>
      <c r="D254" t="s">
        <v>823</v>
      </c>
      <c r="E254" t="s">
        <v>822</v>
      </c>
      <c r="F254" t="s">
        <v>853</v>
      </c>
      <c r="G254" t="s">
        <v>852</v>
      </c>
      <c r="H254">
        <v>839</v>
      </c>
      <c r="I254" t="s">
        <v>875</v>
      </c>
      <c r="J254" t="s">
        <v>874</v>
      </c>
      <c r="K254" t="s">
        <v>307</v>
      </c>
      <c r="L254" t="s">
        <v>1191</v>
      </c>
      <c r="M254">
        <v>1195</v>
      </c>
      <c r="N254">
        <v>36.589100000000002</v>
      </c>
    </row>
    <row r="255" spans="1:14" x14ac:dyDescent="0.3">
      <c r="A255">
        <v>2023</v>
      </c>
      <c r="B255" t="s">
        <v>1188</v>
      </c>
      <c r="C255" t="s">
        <v>821</v>
      </c>
      <c r="D255" t="s">
        <v>823</v>
      </c>
      <c r="E255" t="s">
        <v>822</v>
      </c>
      <c r="F255" t="s">
        <v>853</v>
      </c>
      <c r="G255" t="s">
        <v>852</v>
      </c>
      <c r="H255">
        <v>839</v>
      </c>
      <c r="I255" t="s">
        <v>875</v>
      </c>
      <c r="J255" t="s">
        <v>874</v>
      </c>
      <c r="K255" t="s">
        <v>308</v>
      </c>
      <c r="L255" t="s">
        <v>1191</v>
      </c>
      <c r="M255">
        <v>725</v>
      </c>
      <c r="N255">
        <v>22.198409999999999</v>
      </c>
    </row>
    <row r="256" spans="1:14" x14ac:dyDescent="0.3">
      <c r="A256">
        <v>2023</v>
      </c>
      <c r="B256" t="s">
        <v>1188</v>
      </c>
      <c r="C256" t="s">
        <v>821</v>
      </c>
      <c r="D256" t="s">
        <v>823</v>
      </c>
      <c r="E256" t="s">
        <v>822</v>
      </c>
      <c r="F256" t="s">
        <v>853</v>
      </c>
      <c r="G256" t="s">
        <v>852</v>
      </c>
      <c r="H256">
        <v>839</v>
      </c>
      <c r="I256" t="s">
        <v>875</v>
      </c>
      <c r="J256" t="s">
        <v>874</v>
      </c>
      <c r="K256" t="s">
        <v>309</v>
      </c>
      <c r="L256" t="s">
        <v>1191</v>
      </c>
      <c r="M256">
        <v>253</v>
      </c>
      <c r="N256">
        <v>7.74648</v>
      </c>
    </row>
    <row r="257" spans="1:14" x14ac:dyDescent="0.3">
      <c r="A257">
        <v>2023</v>
      </c>
      <c r="B257" t="s">
        <v>1188</v>
      </c>
      <c r="C257" t="s">
        <v>821</v>
      </c>
      <c r="D257" t="s">
        <v>823</v>
      </c>
      <c r="E257" t="s">
        <v>822</v>
      </c>
      <c r="F257" t="s">
        <v>853</v>
      </c>
      <c r="G257" t="s">
        <v>852</v>
      </c>
      <c r="H257">
        <v>839</v>
      </c>
      <c r="I257" t="s">
        <v>875</v>
      </c>
      <c r="J257" t="s">
        <v>874</v>
      </c>
      <c r="K257" t="s">
        <v>306</v>
      </c>
      <c r="L257" t="s">
        <v>1191</v>
      </c>
      <c r="M257">
        <v>978</v>
      </c>
      <c r="N257">
        <v>29.944890000000001</v>
      </c>
    </row>
    <row r="258" spans="1:14" x14ac:dyDescent="0.3">
      <c r="A258">
        <v>2023</v>
      </c>
      <c r="B258" t="s">
        <v>1188</v>
      </c>
      <c r="C258" t="s">
        <v>821</v>
      </c>
      <c r="D258" t="s">
        <v>823</v>
      </c>
      <c r="E258" t="s">
        <v>822</v>
      </c>
      <c r="F258" t="s">
        <v>853</v>
      </c>
      <c r="G258" t="s">
        <v>852</v>
      </c>
      <c r="H258">
        <v>839</v>
      </c>
      <c r="I258" t="s">
        <v>875</v>
      </c>
      <c r="J258" t="s">
        <v>874</v>
      </c>
      <c r="K258" t="s">
        <v>1192</v>
      </c>
      <c r="L258" t="s">
        <v>1191</v>
      </c>
      <c r="M258">
        <v>3266</v>
      </c>
      <c r="N258">
        <v>100</v>
      </c>
    </row>
    <row r="259" spans="1:14" x14ac:dyDescent="0.3">
      <c r="A259">
        <v>2023</v>
      </c>
      <c r="B259" t="s">
        <v>1188</v>
      </c>
      <c r="C259" t="s">
        <v>821</v>
      </c>
      <c r="D259" t="s">
        <v>823</v>
      </c>
      <c r="E259" t="s">
        <v>822</v>
      </c>
      <c r="F259" t="s">
        <v>853</v>
      </c>
      <c r="G259" t="s">
        <v>852</v>
      </c>
      <c r="H259">
        <v>839</v>
      </c>
      <c r="I259" t="s">
        <v>875</v>
      </c>
      <c r="J259" t="s">
        <v>874</v>
      </c>
      <c r="K259" t="s">
        <v>305</v>
      </c>
      <c r="L259" t="s">
        <v>1191</v>
      </c>
      <c r="M259">
        <v>115</v>
      </c>
      <c r="N259">
        <v>3.5211299999999999</v>
      </c>
    </row>
    <row r="260" spans="1:14" x14ac:dyDescent="0.3">
      <c r="A260">
        <v>2024</v>
      </c>
      <c r="B260" t="s">
        <v>1188</v>
      </c>
      <c r="C260" t="s">
        <v>821</v>
      </c>
      <c r="D260" t="s">
        <v>823</v>
      </c>
      <c r="E260" t="s">
        <v>822</v>
      </c>
      <c r="F260" t="s">
        <v>853</v>
      </c>
      <c r="G260" t="s">
        <v>852</v>
      </c>
      <c r="H260">
        <v>839</v>
      </c>
      <c r="I260" t="s">
        <v>875</v>
      </c>
      <c r="J260" t="s">
        <v>874</v>
      </c>
      <c r="K260" t="s">
        <v>307</v>
      </c>
      <c r="L260" t="s">
        <v>1191</v>
      </c>
      <c r="M260">
        <v>1442</v>
      </c>
      <c r="N260">
        <v>38.25949</v>
      </c>
    </row>
    <row r="261" spans="1:14" x14ac:dyDescent="0.3">
      <c r="A261">
        <v>2024</v>
      </c>
      <c r="B261" t="s">
        <v>1188</v>
      </c>
      <c r="C261" t="s">
        <v>821</v>
      </c>
      <c r="D261" t="s">
        <v>823</v>
      </c>
      <c r="E261" t="s">
        <v>822</v>
      </c>
      <c r="F261" t="s">
        <v>853</v>
      </c>
      <c r="G261" t="s">
        <v>852</v>
      </c>
      <c r="H261">
        <v>839</v>
      </c>
      <c r="I261" t="s">
        <v>875</v>
      </c>
      <c r="J261" t="s">
        <v>874</v>
      </c>
      <c r="K261" t="s">
        <v>308</v>
      </c>
      <c r="L261" t="s">
        <v>1191</v>
      </c>
      <c r="M261">
        <v>794</v>
      </c>
      <c r="N261">
        <v>21.066600000000001</v>
      </c>
    </row>
    <row r="262" spans="1:14" x14ac:dyDescent="0.3">
      <c r="A262">
        <v>2024</v>
      </c>
      <c r="B262" t="s">
        <v>1188</v>
      </c>
      <c r="C262" t="s">
        <v>821</v>
      </c>
      <c r="D262" t="s">
        <v>823</v>
      </c>
      <c r="E262" t="s">
        <v>822</v>
      </c>
      <c r="F262" t="s">
        <v>853</v>
      </c>
      <c r="G262" t="s">
        <v>852</v>
      </c>
      <c r="H262">
        <v>839</v>
      </c>
      <c r="I262" t="s">
        <v>875</v>
      </c>
      <c r="J262" t="s">
        <v>874</v>
      </c>
      <c r="K262" t="s">
        <v>309</v>
      </c>
      <c r="L262" t="s">
        <v>1191</v>
      </c>
      <c r="M262">
        <v>259</v>
      </c>
      <c r="N262">
        <v>6.8718500000000002</v>
      </c>
    </row>
    <row r="263" spans="1:14" x14ac:dyDescent="0.3">
      <c r="A263">
        <v>2024</v>
      </c>
      <c r="B263" t="s">
        <v>1188</v>
      </c>
      <c r="C263" t="s">
        <v>821</v>
      </c>
      <c r="D263" t="s">
        <v>823</v>
      </c>
      <c r="E263" t="s">
        <v>822</v>
      </c>
      <c r="F263" t="s">
        <v>853</v>
      </c>
      <c r="G263" t="s">
        <v>852</v>
      </c>
      <c r="H263">
        <v>839</v>
      </c>
      <c r="I263" t="s">
        <v>875</v>
      </c>
      <c r="J263" t="s">
        <v>874</v>
      </c>
      <c r="K263" t="s">
        <v>306</v>
      </c>
      <c r="L263" t="s">
        <v>1191</v>
      </c>
      <c r="M263">
        <v>1110</v>
      </c>
      <c r="N263">
        <v>29.450780000000002</v>
      </c>
    </row>
    <row r="264" spans="1:14" x14ac:dyDescent="0.3">
      <c r="A264">
        <v>2024</v>
      </c>
      <c r="B264" t="s">
        <v>1188</v>
      </c>
      <c r="C264" t="s">
        <v>821</v>
      </c>
      <c r="D264" t="s">
        <v>823</v>
      </c>
      <c r="E264" t="s">
        <v>822</v>
      </c>
      <c r="F264" t="s">
        <v>853</v>
      </c>
      <c r="G264" t="s">
        <v>852</v>
      </c>
      <c r="H264">
        <v>839</v>
      </c>
      <c r="I264" t="s">
        <v>875</v>
      </c>
      <c r="J264" t="s">
        <v>874</v>
      </c>
      <c r="K264" t="s">
        <v>1192</v>
      </c>
      <c r="L264" t="s">
        <v>1191</v>
      </c>
      <c r="M264">
        <v>3769</v>
      </c>
      <c r="N264">
        <v>100</v>
      </c>
    </row>
    <row r="265" spans="1:14" x14ac:dyDescent="0.3">
      <c r="A265">
        <v>2024</v>
      </c>
      <c r="B265" t="s">
        <v>1188</v>
      </c>
      <c r="C265" t="s">
        <v>821</v>
      </c>
      <c r="D265" t="s">
        <v>823</v>
      </c>
      <c r="E265" t="s">
        <v>822</v>
      </c>
      <c r="F265" t="s">
        <v>853</v>
      </c>
      <c r="G265" t="s">
        <v>852</v>
      </c>
      <c r="H265">
        <v>839</v>
      </c>
      <c r="I265" t="s">
        <v>875</v>
      </c>
      <c r="J265" t="s">
        <v>874</v>
      </c>
      <c r="K265" t="s">
        <v>305</v>
      </c>
      <c r="L265" t="s">
        <v>1191</v>
      </c>
      <c r="M265">
        <v>164</v>
      </c>
      <c r="N265">
        <v>4.3512899999999997</v>
      </c>
    </row>
    <row r="266" spans="1:14" x14ac:dyDescent="0.3">
      <c r="A266">
        <v>2021</v>
      </c>
      <c r="B266" t="s">
        <v>1188</v>
      </c>
      <c r="C266" t="s">
        <v>821</v>
      </c>
      <c r="D266" t="s">
        <v>823</v>
      </c>
      <c r="E266" t="s">
        <v>822</v>
      </c>
      <c r="F266" t="s">
        <v>877</v>
      </c>
      <c r="G266" t="s">
        <v>876</v>
      </c>
      <c r="H266">
        <v>867</v>
      </c>
      <c r="I266" t="s">
        <v>879</v>
      </c>
      <c r="J266" t="s">
        <v>878</v>
      </c>
      <c r="K266" t="s">
        <v>307</v>
      </c>
      <c r="L266" t="s">
        <v>1191</v>
      </c>
      <c r="M266">
        <v>386</v>
      </c>
      <c r="N266">
        <v>37.439399999999999</v>
      </c>
    </row>
    <row r="267" spans="1:14" x14ac:dyDescent="0.3">
      <c r="A267">
        <v>2021</v>
      </c>
      <c r="B267" t="s">
        <v>1188</v>
      </c>
      <c r="C267" t="s">
        <v>821</v>
      </c>
      <c r="D267" t="s">
        <v>823</v>
      </c>
      <c r="E267" t="s">
        <v>822</v>
      </c>
      <c r="F267" t="s">
        <v>877</v>
      </c>
      <c r="G267" t="s">
        <v>876</v>
      </c>
      <c r="H267">
        <v>867</v>
      </c>
      <c r="I267" t="s">
        <v>879</v>
      </c>
      <c r="J267" t="s">
        <v>878</v>
      </c>
      <c r="K267" t="s">
        <v>308</v>
      </c>
      <c r="L267" t="s">
        <v>1191</v>
      </c>
      <c r="M267">
        <v>200</v>
      </c>
      <c r="N267">
        <v>19.398599999999998</v>
      </c>
    </row>
    <row r="268" spans="1:14" x14ac:dyDescent="0.3">
      <c r="A268">
        <v>2021</v>
      </c>
      <c r="B268" t="s">
        <v>1188</v>
      </c>
      <c r="C268" t="s">
        <v>821</v>
      </c>
      <c r="D268" t="s">
        <v>823</v>
      </c>
      <c r="E268" t="s">
        <v>822</v>
      </c>
      <c r="F268" t="s">
        <v>877</v>
      </c>
      <c r="G268" t="s">
        <v>876</v>
      </c>
      <c r="H268">
        <v>867</v>
      </c>
      <c r="I268" t="s">
        <v>879</v>
      </c>
      <c r="J268" t="s">
        <v>878</v>
      </c>
      <c r="K268" t="s">
        <v>309</v>
      </c>
      <c r="L268" t="s">
        <v>1191</v>
      </c>
      <c r="M268">
        <v>51</v>
      </c>
      <c r="N268">
        <v>4.94665</v>
      </c>
    </row>
    <row r="269" spans="1:14" x14ac:dyDescent="0.3">
      <c r="A269">
        <v>2021</v>
      </c>
      <c r="B269" t="s">
        <v>1188</v>
      </c>
      <c r="C269" t="s">
        <v>821</v>
      </c>
      <c r="D269" t="s">
        <v>823</v>
      </c>
      <c r="E269" t="s">
        <v>822</v>
      </c>
      <c r="F269" t="s">
        <v>877</v>
      </c>
      <c r="G269" t="s">
        <v>876</v>
      </c>
      <c r="H269">
        <v>867</v>
      </c>
      <c r="I269" t="s">
        <v>879</v>
      </c>
      <c r="J269" t="s">
        <v>878</v>
      </c>
      <c r="K269" t="s">
        <v>306</v>
      </c>
      <c r="L269" t="s">
        <v>1191</v>
      </c>
      <c r="M269">
        <v>357</v>
      </c>
      <c r="N269">
        <v>34.626600000000003</v>
      </c>
    </row>
    <row r="270" spans="1:14" x14ac:dyDescent="0.3">
      <c r="A270">
        <v>2021</v>
      </c>
      <c r="B270" t="s">
        <v>1188</v>
      </c>
      <c r="C270" t="s">
        <v>821</v>
      </c>
      <c r="D270" t="s">
        <v>823</v>
      </c>
      <c r="E270" t="s">
        <v>822</v>
      </c>
      <c r="F270" t="s">
        <v>877</v>
      </c>
      <c r="G270" t="s">
        <v>876</v>
      </c>
      <c r="H270">
        <v>867</v>
      </c>
      <c r="I270" t="s">
        <v>879</v>
      </c>
      <c r="J270" t="s">
        <v>878</v>
      </c>
      <c r="K270" t="s">
        <v>1192</v>
      </c>
      <c r="L270" t="s">
        <v>1191</v>
      </c>
      <c r="M270">
        <v>1031</v>
      </c>
      <c r="N270">
        <v>100</v>
      </c>
    </row>
    <row r="271" spans="1:14" x14ac:dyDescent="0.3">
      <c r="A271">
        <v>2021</v>
      </c>
      <c r="B271" t="s">
        <v>1188</v>
      </c>
      <c r="C271" t="s">
        <v>821</v>
      </c>
      <c r="D271" t="s">
        <v>823</v>
      </c>
      <c r="E271" t="s">
        <v>822</v>
      </c>
      <c r="F271" t="s">
        <v>877</v>
      </c>
      <c r="G271" t="s">
        <v>876</v>
      </c>
      <c r="H271">
        <v>867</v>
      </c>
      <c r="I271" t="s">
        <v>879</v>
      </c>
      <c r="J271" t="s">
        <v>878</v>
      </c>
      <c r="K271" t="s">
        <v>305</v>
      </c>
      <c r="L271" t="s">
        <v>1191</v>
      </c>
      <c r="M271">
        <v>37</v>
      </c>
      <c r="N271">
        <v>3.5887500000000001</v>
      </c>
    </row>
    <row r="272" spans="1:14" x14ac:dyDescent="0.3">
      <c r="A272">
        <v>2022</v>
      </c>
      <c r="B272" t="s">
        <v>1188</v>
      </c>
      <c r="C272" t="s">
        <v>821</v>
      </c>
      <c r="D272" t="s">
        <v>823</v>
      </c>
      <c r="E272" t="s">
        <v>822</v>
      </c>
      <c r="F272" t="s">
        <v>877</v>
      </c>
      <c r="G272" t="s">
        <v>876</v>
      </c>
      <c r="H272">
        <v>867</v>
      </c>
      <c r="I272" t="s">
        <v>879</v>
      </c>
      <c r="J272" t="s">
        <v>878</v>
      </c>
      <c r="K272" t="s">
        <v>307</v>
      </c>
      <c r="L272" t="s">
        <v>1191</v>
      </c>
      <c r="M272">
        <v>431</v>
      </c>
      <c r="N272">
        <v>38.107900000000001</v>
      </c>
    </row>
    <row r="273" spans="1:14" x14ac:dyDescent="0.3">
      <c r="A273">
        <v>2022</v>
      </c>
      <c r="B273" t="s">
        <v>1188</v>
      </c>
      <c r="C273" t="s">
        <v>821</v>
      </c>
      <c r="D273" t="s">
        <v>823</v>
      </c>
      <c r="E273" t="s">
        <v>822</v>
      </c>
      <c r="F273" t="s">
        <v>877</v>
      </c>
      <c r="G273" t="s">
        <v>876</v>
      </c>
      <c r="H273">
        <v>867</v>
      </c>
      <c r="I273" t="s">
        <v>879</v>
      </c>
      <c r="J273" t="s">
        <v>878</v>
      </c>
      <c r="K273" t="s">
        <v>308</v>
      </c>
      <c r="L273" t="s">
        <v>1191</v>
      </c>
      <c r="M273">
        <v>233</v>
      </c>
      <c r="N273">
        <v>20.601199999999999</v>
      </c>
    </row>
    <row r="274" spans="1:14" x14ac:dyDescent="0.3">
      <c r="A274">
        <v>2022</v>
      </c>
      <c r="B274" t="s">
        <v>1188</v>
      </c>
      <c r="C274" t="s">
        <v>821</v>
      </c>
      <c r="D274" t="s">
        <v>823</v>
      </c>
      <c r="E274" t="s">
        <v>822</v>
      </c>
      <c r="F274" t="s">
        <v>877</v>
      </c>
      <c r="G274" t="s">
        <v>876</v>
      </c>
      <c r="H274">
        <v>867</v>
      </c>
      <c r="I274" t="s">
        <v>879</v>
      </c>
      <c r="J274" t="s">
        <v>878</v>
      </c>
      <c r="K274" t="s">
        <v>309</v>
      </c>
      <c r="L274" t="s">
        <v>1191</v>
      </c>
      <c r="M274">
        <v>46</v>
      </c>
      <c r="N274">
        <v>4.0671999999999997</v>
      </c>
    </row>
    <row r="275" spans="1:14" x14ac:dyDescent="0.3">
      <c r="A275">
        <v>2022</v>
      </c>
      <c r="B275" t="s">
        <v>1188</v>
      </c>
      <c r="C275" t="s">
        <v>821</v>
      </c>
      <c r="D275" t="s">
        <v>823</v>
      </c>
      <c r="E275" t="s">
        <v>822</v>
      </c>
      <c r="F275" t="s">
        <v>877</v>
      </c>
      <c r="G275" t="s">
        <v>876</v>
      </c>
      <c r="H275">
        <v>867</v>
      </c>
      <c r="I275" t="s">
        <v>879</v>
      </c>
      <c r="J275" t="s">
        <v>878</v>
      </c>
      <c r="K275" t="s">
        <v>306</v>
      </c>
      <c r="L275" t="s">
        <v>1191</v>
      </c>
      <c r="M275">
        <v>397</v>
      </c>
      <c r="N275">
        <v>35.101700000000001</v>
      </c>
    </row>
    <row r="276" spans="1:14" x14ac:dyDescent="0.3">
      <c r="A276">
        <v>2022</v>
      </c>
      <c r="B276" t="s">
        <v>1188</v>
      </c>
      <c r="C276" t="s">
        <v>821</v>
      </c>
      <c r="D276" t="s">
        <v>823</v>
      </c>
      <c r="E276" t="s">
        <v>822</v>
      </c>
      <c r="F276" t="s">
        <v>877</v>
      </c>
      <c r="G276" t="s">
        <v>876</v>
      </c>
      <c r="H276">
        <v>867</v>
      </c>
      <c r="I276" t="s">
        <v>879</v>
      </c>
      <c r="J276" t="s">
        <v>878</v>
      </c>
      <c r="K276" t="s">
        <v>1192</v>
      </c>
      <c r="L276" t="s">
        <v>1191</v>
      </c>
      <c r="M276">
        <v>1131</v>
      </c>
      <c r="N276">
        <v>100</v>
      </c>
    </row>
    <row r="277" spans="1:14" x14ac:dyDescent="0.3">
      <c r="A277">
        <v>2022</v>
      </c>
      <c r="B277" t="s">
        <v>1188</v>
      </c>
      <c r="C277" t="s">
        <v>821</v>
      </c>
      <c r="D277" t="s">
        <v>823</v>
      </c>
      <c r="E277" t="s">
        <v>822</v>
      </c>
      <c r="F277" t="s">
        <v>877</v>
      </c>
      <c r="G277" t="s">
        <v>876</v>
      </c>
      <c r="H277">
        <v>867</v>
      </c>
      <c r="I277" t="s">
        <v>879</v>
      </c>
      <c r="J277" t="s">
        <v>878</v>
      </c>
      <c r="K277" t="s">
        <v>305</v>
      </c>
      <c r="L277" t="s">
        <v>1191</v>
      </c>
      <c r="M277">
        <v>24</v>
      </c>
      <c r="N277">
        <v>2.12202</v>
      </c>
    </row>
    <row r="278" spans="1:14" x14ac:dyDescent="0.3">
      <c r="A278">
        <v>2023</v>
      </c>
      <c r="B278" t="s">
        <v>1188</v>
      </c>
      <c r="C278" t="s">
        <v>821</v>
      </c>
      <c r="D278" t="s">
        <v>823</v>
      </c>
      <c r="E278" t="s">
        <v>822</v>
      </c>
      <c r="F278" t="s">
        <v>877</v>
      </c>
      <c r="G278" t="s">
        <v>876</v>
      </c>
      <c r="H278">
        <v>867</v>
      </c>
      <c r="I278" t="s">
        <v>879</v>
      </c>
      <c r="J278" t="s">
        <v>878</v>
      </c>
      <c r="K278" t="s">
        <v>307</v>
      </c>
      <c r="L278" t="s">
        <v>1191</v>
      </c>
      <c r="M278">
        <v>456</v>
      </c>
      <c r="N278">
        <v>36.597110000000001</v>
      </c>
    </row>
    <row r="279" spans="1:14" x14ac:dyDescent="0.3">
      <c r="A279">
        <v>2023</v>
      </c>
      <c r="B279" t="s">
        <v>1188</v>
      </c>
      <c r="C279" t="s">
        <v>821</v>
      </c>
      <c r="D279" t="s">
        <v>823</v>
      </c>
      <c r="E279" t="s">
        <v>822</v>
      </c>
      <c r="F279" t="s">
        <v>877</v>
      </c>
      <c r="G279" t="s">
        <v>876</v>
      </c>
      <c r="H279">
        <v>867</v>
      </c>
      <c r="I279" t="s">
        <v>879</v>
      </c>
      <c r="J279" t="s">
        <v>878</v>
      </c>
      <c r="K279" t="s">
        <v>308</v>
      </c>
      <c r="L279" t="s">
        <v>1191</v>
      </c>
      <c r="M279">
        <v>282</v>
      </c>
      <c r="N279">
        <v>22.63242</v>
      </c>
    </row>
    <row r="280" spans="1:14" x14ac:dyDescent="0.3">
      <c r="A280">
        <v>2023</v>
      </c>
      <c r="B280" t="s">
        <v>1188</v>
      </c>
      <c r="C280" t="s">
        <v>821</v>
      </c>
      <c r="D280" t="s">
        <v>823</v>
      </c>
      <c r="E280" t="s">
        <v>822</v>
      </c>
      <c r="F280" t="s">
        <v>877</v>
      </c>
      <c r="G280" t="s">
        <v>876</v>
      </c>
      <c r="H280">
        <v>867</v>
      </c>
      <c r="I280" t="s">
        <v>879</v>
      </c>
      <c r="J280" t="s">
        <v>878</v>
      </c>
      <c r="K280" t="s">
        <v>309</v>
      </c>
      <c r="L280" t="s">
        <v>1191</v>
      </c>
      <c r="M280">
        <v>53</v>
      </c>
      <c r="N280">
        <v>4.2536100000000001</v>
      </c>
    </row>
    <row r="281" spans="1:14" x14ac:dyDescent="0.3">
      <c r="A281">
        <v>2023</v>
      </c>
      <c r="B281" t="s">
        <v>1188</v>
      </c>
      <c r="C281" t="s">
        <v>821</v>
      </c>
      <c r="D281" t="s">
        <v>823</v>
      </c>
      <c r="E281" t="s">
        <v>822</v>
      </c>
      <c r="F281" t="s">
        <v>877</v>
      </c>
      <c r="G281" t="s">
        <v>876</v>
      </c>
      <c r="H281">
        <v>867</v>
      </c>
      <c r="I281" t="s">
        <v>879</v>
      </c>
      <c r="J281" t="s">
        <v>878</v>
      </c>
      <c r="K281" t="s">
        <v>306</v>
      </c>
      <c r="L281" t="s">
        <v>1191</v>
      </c>
      <c r="M281">
        <v>410</v>
      </c>
      <c r="N281">
        <v>32.905299999999997</v>
      </c>
    </row>
    <row r="282" spans="1:14" x14ac:dyDescent="0.3">
      <c r="A282">
        <v>2023</v>
      </c>
      <c r="B282" t="s">
        <v>1188</v>
      </c>
      <c r="C282" t="s">
        <v>821</v>
      </c>
      <c r="D282" t="s">
        <v>823</v>
      </c>
      <c r="E282" t="s">
        <v>822</v>
      </c>
      <c r="F282" t="s">
        <v>877</v>
      </c>
      <c r="G282" t="s">
        <v>876</v>
      </c>
      <c r="H282">
        <v>867</v>
      </c>
      <c r="I282" t="s">
        <v>879</v>
      </c>
      <c r="J282" t="s">
        <v>878</v>
      </c>
      <c r="K282" t="s">
        <v>1192</v>
      </c>
      <c r="L282" t="s">
        <v>1191</v>
      </c>
      <c r="M282">
        <v>1246</v>
      </c>
      <c r="N282">
        <v>100</v>
      </c>
    </row>
    <row r="283" spans="1:14" x14ac:dyDescent="0.3">
      <c r="A283">
        <v>2023</v>
      </c>
      <c r="B283" t="s">
        <v>1188</v>
      </c>
      <c r="C283" t="s">
        <v>821</v>
      </c>
      <c r="D283" t="s">
        <v>823</v>
      </c>
      <c r="E283" t="s">
        <v>822</v>
      </c>
      <c r="F283" t="s">
        <v>877</v>
      </c>
      <c r="G283" t="s">
        <v>876</v>
      </c>
      <c r="H283">
        <v>867</v>
      </c>
      <c r="I283" t="s">
        <v>879</v>
      </c>
      <c r="J283" t="s">
        <v>878</v>
      </c>
      <c r="K283" t="s">
        <v>305</v>
      </c>
      <c r="L283" t="s">
        <v>1191</v>
      </c>
      <c r="M283">
        <v>45</v>
      </c>
      <c r="N283">
        <v>3.6115599999999999</v>
      </c>
    </row>
    <row r="284" spans="1:14" x14ac:dyDescent="0.3">
      <c r="A284">
        <v>2024</v>
      </c>
      <c r="B284" t="s">
        <v>1188</v>
      </c>
      <c r="C284" t="s">
        <v>821</v>
      </c>
      <c r="D284" t="s">
        <v>823</v>
      </c>
      <c r="E284" t="s">
        <v>822</v>
      </c>
      <c r="F284" t="s">
        <v>877</v>
      </c>
      <c r="G284" t="s">
        <v>876</v>
      </c>
      <c r="H284">
        <v>867</v>
      </c>
      <c r="I284" t="s">
        <v>879</v>
      </c>
      <c r="J284" t="s">
        <v>878</v>
      </c>
      <c r="K284" t="s">
        <v>307</v>
      </c>
      <c r="L284" t="s">
        <v>1191</v>
      </c>
      <c r="M284">
        <v>549</v>
      </c>
      <c r="N284">
        <v>37.37236</v>
      </c>
    </row>
    <row r="285" spans="1:14" x14ac:dyDescent="0.3">
      <c r="A285">
        <v>2024</v>
      </c>
      <c r="B285" t="s">
        <v>1188</v>
      </c>
      <c r="C285" t="s">
        <v>821</v>
      </c>
      <c r="D285" t="s">
        <v>823</v>
      </c>
      <c r="E285" t="s">
        <v>822</v>
      </c>
      <c r="F285" t="s">
        <v>877</v>
      </c>
      <c r="G285" t="s">
        <v>876</v>
      </c>
      <c r="H285">
        <v>867</v>
      </c>
      <c r="I285" t="s">
        <v>879</v>
      </c>
      <c r="J285" t="s">
        <v>878</v>
      </c>
      <c r="K285" t="s">
        <v>308</v>
      </c>
      <c r="L285" t="s">
        <v>1191</v>
      </c>
      <c r="M285">
        <v>334</v>
      </c>
      <c r="N285">
        <v>22.736560000000001</v>
      </c>
    </row>
    <row r="286" spans="1:14" x14ac:dyDescent="0.3">
      <c r="A286">
        <v>2024</v>
      </c>
      <c r="B286" t="s">
        <v>1188</v>
      </c>
      <c r="C286" t="s">
        <v>821</v>
      </c>
      <c r="D286" t="s">
        <v>823</v>
      </c>
      <c r="E286" t="s">
        <v>822</v>
      </c>
      <c r="F286" t="s">
        <v>877</v>
      </c>
      <c r="G286" t="s">
        <v>876</v>
      </c>
      <c r="H286">
        <v>867</v>
      </c>
      <c r="I286" t="s">
        <v>879</v>
      </c>
      <c r="J286" t="s">
        <v>878</v>
      </c>
      <c r="K286" t="s">
        <v>309</v>
      </c>
      <c r="L286" t="s">
        <v>1191</v>
      </c>
      <c r="M286">
        <v>63</v>
      </c>
      <c r="N286">
        <v>4.2886300000000004</v>
      </c>
    </row>
    <row r="287" spans="1:14" x14ac:dyDescent="0.3">
      <c r="A287">
        <v>2024</v>
      </c>
      <c r="B287" t="s">
        <v>1188</v>
      </c>
      <c r="C287" t="s">
        <v>821</v>
      </c>
      <c r="D287" t="s">
        <v>823</v>
      </c>
      <c r="E287" t="s">
        <v>822</v>
      </c>
      <c r="F287" t="s">
        <v>877</v>
      </c>
      <c r="G287" t="s">
        <v>876</v>
      </c>
      <c r="H287">
        <v>867</v>
      </c>
      <c r="I287" t="s">
        <v>879</v>
      </c>
      <c r="J287" t="s">
        <v>878</v>
      </c>
      <c r="K287" t="s">
        <v>306</v>
      </c>
      <c r="L287" t="s">
        <v>1191</v>
      </c>
      <c r="M287">
        <v>465</v>
      </c>
      <c r="N287">
        <v>31.65419</v>
      </c>
    </row>
    <row r="288" spans="1:14" x14ac:dyDescent="0.3">
      <c r="A288">
        <v>2024</v>
      </c>
      <c r="B288" t="s">
        <v>1188</v>
      </c>
      <c r="C288" t="s">
        <v>821</v>
      </c>
      <c r="D288" t="s">
        <v>823</v>
      </c>
      <c r="E288" t="s">
        <v>822</v>
      </c>
      <c r="F288" t="s">
        <v>877</v>
      </c>
      <c r="G288" t="s">
        <v>876</v>
      </c>
      <c r="H288">
        <v>867</v>
      </c>
      <c r="I288" t="s">
        <v>879</v>
      </c>
      <c r="J288" t="s">
        <v>878</v>
      </c>
      <c r="K288" t="s">
        <v>1192</v>
      </c>
      <c r="L288" t="s">
        <v>1191</v>
      </c>
      <c r="M288">
        <v>1469</v>
      </c>
      <c r="N288">
        <v>100</v>
      </c>
    </row>
    <row r="289" spans="1:14" x14ac:dyDescent="0.3">
      <c r="A289">
        <v>2024</v>
      </c>
      <c r="B289" t="s">
        <v>1188</v>
      </c>
      <c r="C289" t="s">
        <v>821</v>
      </c>
      <c r="D289" t="s">
        <v>823</v>
      </c>
      <c r="E289" t="s">
        <v>822</v>
      </c>
      <c r="F289" t="s">
        <v>877</v>
      </c>
      <c r="G289" t="s">
        <v>876</v>
      </c>
      <c r="H289">
        <v>867</v>
      </c>
      <c r="I289" t="s">
        <v>879</v>
      </c>
      <c r="J289" t="s">
        <v>878</v>
      </c>
      <c r="K289" t="s">
        <v>305</v>
      </c>
      <c r="L289" t="s">
        <v>1191</v>
      </c>
      <c r="M289">
        <v>58</v>
      </c>
      <c r="N289">
        <v>3.9482599999999999</v>
      </c>
    </row>
    <row r="290" spans="1:14" x14ac:dyDescent="0.3">
      <c r="A290">
        <v>2021</v>
      </c>
      <c r="B290" t="s">
        <v>1188</v>
      </c>
      <c r="C290" t="s">
        <v>821</v>
      </c>
      <c r="D290" t="s">
        <v>823</v>
      </c>
      <c r="E290" t="s">
        <v>822</v>
      </c>
      <c r="F290" t="s">
        <v>849</v>
      </c>
      <c r="G290" t="s">
        <v>848</v>
      </c>
      <c r="H290">
        <v>380</v>
      </c>
      <c r="I290" t="s">
        <v>881</v>
      </c>
      <c r="J290" t="s">
        <v>880</v>
      </c>
      <c r="K290" t="s">
        <v>307</v>
      </c>
      <c r="L290" t="s">
        <v>1191</v>
      </c>
      <c r="M290">
        <v>1663</v>
      </c>
      <c r="N290">
        <v>35.694400000000002</v>
      </c>
    </row>
    <row r="291" spans="1:14" x14ac:dyDescent="0.3">
      <c r="A291">
        <v>2021</v>
      </c>
      <c r="B291" t="s">
        <v>1188</v>
      </c>
      <c r="C291" t="s">
        <v>821</v>
      </c>
      <c r="D291" t="s">
        <v>823</v>
      </c>
      <c r="E291" t="s">
        <v>822</v>
      </c>
      <c r="F291" t="s">
        <v>849</v>
      </c>
      <c r="G291" t="s">
        <v>848</v>
      </c>
      <c r="H291">
        <v>380</v>
      </c>
      <c r="I291" t="s">
        <v>881</v>
      </c>
      <c r="J291" t="s">
        <v>880</v>
      </c>
      <c r="K291" t="s">
        <v>308</v>
      </c>
      <c r="L291" t="s">
        <v>1191</v>
      </c>
      <c r="M291">
        <v>929</v>
      </c>
      <c r="N291">
        <v>19.939900000000002</v>
      </c>
    </row>
    <row r="292" spans="1:14" x14ac:dyDescent="0.3">
      <c r="A292">
        <v>2021</v>
      </c>
      <c r="B292" t="s">
        <v>1188</v>
      </c>
      <c r="C292" t="s">
        <v>821</v>
      </c>
      <c r="D292" t="s">
        <v>823</v>
      </c>
      <c r="E292" t="s">
        <v>822</v>
      </c>
      <c r="F292" t="s">
        <v>849</v>
      </c>
      <c r="G292" t="s">
        <v>848</v>
      </c>
      <c r="H292">
        <v>380</v>
      </c>
      <c r="I292" t="s">
        <v>881</v>
      </c>
      <c r="J292" t="s">
        <v>880</v>
      </c>
      <c r="K292" t="s">
        <v>309</v>
      </c>
      <c r="L292" t="s">
        <v>1191</v>
      </c>
      <c r="M292">
        <v>223</v>
      </c>
      <c r="N292">
        <v>4.7864300000000002</v>
      </c>
    </row>
    <row r="293" spans="1:14" x14ac:dyDescent="0.3">
      <c r="A293">
        <v>2021</v>
      </c>
      <c r="B293" t="s">
        <v>1188</v>
      </c>
      <c r="C293" t="s">
        <v>821</v>
      </c>
      <c r="D293" t="s">
        <v>823</v>
      </c>
      <c r="E293" t="s">
        <v>822</v>
      </c>
      <c r="F293" t="s">
        <v>849</v>
      </c>
      <c r="G293" t="s">
        <v>848</v>
      </c>
      <c r="H293">
        <v>380</v>
      </c>
      <c r="I293" t="s">
        <v>881</v>
      </c>
      <c r="J293" t="s">
        <v>880</v>
      </c>
      <c r="K293" t="s">
        <v>306</v>
      </c>
      <c r="L293" t="s">
        <v>1191</v>
      </c>
      <c r="M293">
        <v>1621</v>
      </c>
      <c r="N293">
        <v>34.792900000000003</v>
      </c>
    </row>
    <row r="294" spans="1:14" x14ac:dyDescent="0.3">
      <c r="A294">
        <v>2021</v>
      </c>
      <c r="B294" t="s">
        <v>1188</v>
      </c>
      <c r="C294" t="s">
        <v>821</v>
      </c>
      <c r="D294" t="s">
        <v>823</v>
      </c>
      <c r="E294" t="s">
        <v>822</v>
      </c>
      <c r="F294" t="s">
        <v>849</v>
      </c>
      <c r="G294" t="s">
        <v>848</v>
      </c>
      <c r="H294">
        <v>380</v>
      </c>
      <c r="I294" t="s">
        <v>881</v>
      </c>
      <c r="J294" t="s">
        <v>880</v>
      </c>
      <c r="K294" t="s">
        <v>1192</v>
      </c>
      <c r="L294" t="s">
        <v>1191</v>
      </c>
      <c r="M294">
        <v>4659</v>
      </c>
      <c r="N294">
        <v>100</v>
      </c>
    </row>
    <row r="295" spans="1:14" x14ac:dyDescent="0.3">
      <c r="A295">
        <v>2021</v>
      </c>
      <c r="B295" t="s">
        <v>1188</v>
      </c>
      <c r="C295" t="s">
        <v>821</v>
      </c>
      <c r="D295" t="s">
        <v>823</v>
      </c>
      <c r="E295" t="s">
        <v>822</v>
      </c>
      <c r="F295" t="s">
        <v>849</v>
      </c>
      <c r="G295" t="s">
        <v>848</v>
      </c>
      <c r="H295">
        <v>380</v>
      </c>
      <c r="I295" t="s">
        <v>881</v>
      </c>
      <c r="J295" t="s">
        <v>880</v>
      </c>
      <c r="K295" t="s">
        <v>305</v>
      </c>
      <c r="L295" t="s">
        <v>1191</v>
      </c>
      <c r="M295">
        <v>223</v>
      </c>
      <c r="N295">
        <v>4.7864300000000002</v>
      </c>
    </row>
    <row r="296" spans="1:14" x14ac:dyDescent="0.3">
      <c r="A296">
        <v>2022</v>
      </c>
      <c r="B296" t="s">
        <v>1188</v>
      </c>
      <c r="C296" t="s">
        <v>821</v>
      </c>
      <c r="D296" t="s">
        <v>823</v>
      </c>
      <c r="E296" t="s">
        <v>822</v>
      </c>
      <c r="F296" t="s">
        <v>849</v>
      </c>
      <c r="G296" t="s">
        <v>848</v>
      </c>
      <c r="H296">
        <v>380</v>
      </c>
      <c r="I296" t="s">
        <v>881</v>
      </c>
      <c r="J296" t="s">
        <v>880</v>
      </c>
      <c r="K296" t="s">
        <v>307</v>
      </c>
      <c r="L296" t="s">
        <v>1191</v>
      </c>
      <c r="M296">
        <v>1795</v>
      </c>
      <c r="N296">
        <v>36.700099999999999</v>
      </c>
    </row>
    <row r="297" spans="1:14" x14ac:dyDescent="0.3">
      <c r="A297">
        <v>2022</v>
      </c>
      <c r="B297" t="s">
        <v>1188</v>
      </c>
      <c r="C297" t="s">
        <v>821</v>
      </c>
      <c r="D297" t="s">
        <v>823</v>
      </c>
      <c r="E297" t="s">
        <v>822</v>
      </c>
      <c r="F297" t="s">
        <v>849</v>
      </c>
      <c r="G297" t="s">
        <v>848</v>
      </c>
      <c r="H297">
        <v>380</v>
      </c>
      <c r="I297" t="s">
        <v>881</v>
      </c>
      <c r="J297" t="s">
        <v>880</v>
      </c>
      <c r="K297" t="s">
        <v>308</v>
      </c>
      <c r="L297" t="s">
        <v>1191</v>
      </c>
      <c r="M297">
        <v>958</v>
      </c>
      <c r="N297">
        <v>19.587</v>
      </c>
    </row>
    <row r="298" spans="1:14" x14ac:dyDescent="0.3">
      <c r="A298">
        <v>2022</v>
      </c>
      <c r="B298" t="s">
        <v>1188</v>
      </c>
      <c r="C298" t="s">
        <v>821</v>
      </c>
      <c r="D298" t="s">
        <v>823</v>
      </c>
      <c r="E298" t="s">
        <v>822</v>
      </c>
      <c r="F298" t="s">
        <v>849</v>
      </c>
      <c r="G298" t="s">
        <v>848</v>
      </c>
      <c r="H298">
        <v>380</v>
      </c>
      <c r="I298" t="s">
        <v>881</v>
      </c>
      <c r="J298" t="s">
        <v>880</v>
      </c>
      <c r="K298" t="s">
        <v>309</v>
      </c>
      <c r="L298" t="s">
        <v>1191</v>
      </c>
      <c r="M298">
        <v>167</v>
      </c>
      <c r="N298">
        <v>3.4144299999999999</v>
      </c>
    </row>
    <row r="299" spans="1:14" x14ac:dyDescent="0.3">
      <c r="A299">
        <v>2022</v>
      </c>
      <c r="B299" t="s">
        <v>1188</v>
      </c>
      <c r="C299" t="s">
        <v>821</v>
      </c>
      <c r="D299" t="s">
        <v>823</v>
      </c>
      <c r="E299" t="s">
        <v>822</v>
      </c>
      <c r="F299" t="s">
        <v>849</v>
      </c>
      <c r="G299" t="s">
        <v>848</v>
      </c>
      <c r="H299">
        <v>380</v>
      </c>
      <c r="I299" t="s">
        <v>881</v>
      </c>
      <c r="J299" t="s">
        <v>880</v>
      </c>
      <c r="K299" t="s">
        <v>306</v>
      </c>
      <c r="L299" t="s">
        <v>1191</v>
      </c>
      <c r="M299">
        <v>1708</v>
      </c>
      <c r="N299">
        <v>34.921300000000002</v>
      </c>
    </row>
    <row r="300" spans="1:14" x14ac:dyDescent="0.3">
      <c r="A300">
        <v>2022</v>
      </c>
      <c r="B300" t="s">
        <v>1188</v>
      </c>
      <c r="C300" t="s">
        <v>821</v>
      </c>
      <c r="D300" t="s">
        <v>823</v>
      </c>
      <c r="E300" t="s">
        <v>822</v>
      </c>
      <c r="F300" t="s">
        <v>849</v>
      </c>
      <c r="G300" t="s">
        <v>848</v>
      </c>
      <c r="H300">
        <v>380</v>
      </c>
      <c r="I300" t="s">
        <v>881</v>
      </c>
      <c r="J300" t="s">
        <v>880</v>
      </c>
      <c r="K300" t="s">
        <v>1192</v>
      </c>
      <c r="L300" t="s">
        <v>1191</v>
      </c>
      <c r="M300">
        <v>4891</v>
      </c>
      <c r="N300">
        <v>100</v>
      </c>
    </row>
    <row r="301" spans="1:14" x14ac:dyDescent="0.3">
      <c r="A301">
        <v>2022</v>
      </c>
      <c r="B301" t="s">
        <v>1188</v>
      </c>
      <c r="C301" t="s">
        <v>821</v>
      </c>
      <c r="D301" t="s">
        <v>823</v>
      </c>
      <c r="E301" t="s">
        <v>822</v>
      </c>
      <c r="F301" t="s">
        <v>849</v>
      </c>
      <c r="G301" t="s">
        <v>848</v>
      </c>
      <c r="H301">
        <v>380</v>
      </c>
      <c r="I301" t="s">
        <v>881</v>
      </c>
      <c r="J301" t="s">
        <v>880</v>
      </c>
      <c r="K301" t="s">
        <v>305</v>
      </c>
      <c r="L301" t="s">
        <v>1191</v>
      </c>
      <c r="M301">
        <v>263</v>
      </c>
      <c r="N301">
        <v>5.3772200000000003</v>
      </c>
    </row>
    <row r="302" spans="1:14" x14ac:dyDescent="0.3">
      <c r="A302">
        <v>2023</v>
      </c>
      <c r="B302" t="s">
        <v>1188</v>
      </c>
      <c r="C302" t="s">
        <v>821</v>
      </c>
      <c r="D302" t="s">
        <v>823</v>
      </c>
      <c r="E302" t="s">
        <v>822</v>
      </c>
      <c r="F302" t="s">
        <v>849</v>
      </c>
      <c r="G302" t="s">
        <v>848</v>
      </c>
      <c r="H302">
        <v>380</v>
      </c>
      <c r="I302" t="s">
        <v>881</v>
      </c>
      <c r="J302" t="s">
        <v>880</v>
      </c>
      <c r="K302" t="s">
        <v>307</v>
      </c>
      <c r="L302" t="s">
        <v>1191</v>
      </c>
      <c r="M302">
        <v>1947</v>
      </c>
      <c r="N302">
        <v>35.150750000000002</v>
      </c>
    </row>
    <row r="303" spans="1:14" x14ac:dyDescent="0.3">
      <c r="A303">
        <v>2023</v>
      </c>
      <c r="B303" t="s">
        <v>1188</v>
      </c>
      <c r="C303" t="s">
        <v>821</v>
      </c>
      <c r="D303" t="s">
        <v>823</v>
      </c>
      <c r="E303" t="s">
        <v>822</v>
      </c>
      <c r="F303" t="s">
        <v>849</v>
      </c>
      <c r="G303" t="s">
        <v>848</v>
      </c>
      <c r="H303">
        <v>380</v>
      </c>
      <c r="I303" t="s">
        <v>881</v>
      </c>
      <c r="J303" t="s">
        <v>880</v>
      </c>
      <c r="K303" t="s">
        <v>308</v>
      </c>
      <c r="L303" t="s">
        <v>1191</v>
      </c>
      <c r="M303">
        <v>1157</v>
      </c>
      <c r="N303">
        <v>20.888249999999999</v>
      </c>
    </row>
    <row r="304" spans="1:14" x14ac:dyDescent="0.3">
      <c r="A304">
        <v>2023</v>
      </c>
      <c r="B304" t="s">
        <v>1188</v>
      </c>
      <c r="C304" t="s">
        <v>821</v>
      </c>
      <c r="D304" t="s">
        <v>823</v>
      </c>
      <c r="E304" t="s">
        <v>822</v>
      </c>
      <c r="F304" t="s">
        <v>849</v>
      </c>
      <c r="G304" t="s">
        <v>848</v>
      </c>
      <c r="H304">
        <v>380</v>
      </c>
      <c r="I304" t="s">
        <v>881</v>
      </c>
      <c r="J304" t="s">
        <v>880</v>
      </c>
      <c r="K304" t="s">
        <v>309</v>
      </c>
      <c r="L304" t="s">
        <v>1191</v>
      </c>
      <c r="M304">
        <v>261</v>
      </c>
      <c r="N304">
        <v>4.71204</v>
      </c>
    </row>
    <row r="305" spans="1:14" x14ac:dyDescent="0.3">
      <c r="A305">
        <v>2023</v>
      </c>
      <c r="B305" t="s">
        <v>1188</v>
      </c>
      <c r="C305" t="s">
        <v>821</v>
      </c>
      <c r="D305" t="s">
        <v>823</v>
      </c>
      <c r="E305" t="s">
        <v>822</v>
      </c>
      <c r="F305" t="s">
        <v>849</v>
      </c>
      <c r="G305" t="s">
        <v>848</v>
      </c>
      <c r="H305">
        <v>380</v>
      </c>
      <c r="I305" t="s">
        <v>881</v>
      </c>
      <c r="J305" t="s">
        <v>880</v>
      </c>
      <c r="K305" t="s">
        <v>306</v>
      </c>
      <c r="L305" t="s">
        <v>1191</v>
      </c>
      <c r="M305">
        <v>1876</v>
      </c>
      <c r="N305">
        <v>33.868929999999999</v>
      </c>
    </row>
    <row r="306" spans="1:14" x14ac:dyDescent="0.3">
      <c r="A306">
        <v>2023</v>
      </c>
      <c r="B306" t="s">
        <v>1188</v>
      </c>
      <c r="C306" t="s">
        <v>821</v>
      </c>
      <c r="D306" t="s">
        <v>823</v>
      </c>
      <c r="E306" t="s">
        <v>822</v>
      </c>
      <c r="F306" t="s">
        <v>849</v>
      </c>
      <c r="G306" t="s">
        <v>848</v>
      </c>
      <c r="H306">
        <v>380</v>
      </c>
      <c r="I306" t="s">
        <v>881</v>
      </c>
      <c r="J306" t="s">
        <v>880</v>
      </c>
      <c r="K306" t="s">
        <v>1192</v>
      </c>
      <c r="L306" t="s">
        <v>1191</v>
      </c>
      <c r="M306">
        <v>5539</v>
      </c>
      <c r="N306">
        <v>100</v>
      </c>
    </row>
    <row r="307" spans="1:14" x14ac:dyDescent="0.3">
      <c r="A307">
        <v>2023</v>
      </c>
      <c r="B307" t="s">
        <v>1188</v>
      </c>
      <c r="C307" t="s">
        <v>821</v>
      </c>
      <c r="D307" t="s">
        <v>823</v>
      </c>
      <c r="E307" t="s">
        <v>822</v>
      </c>
      <c r="F307" t="s">
        <v>849</v>
      </c>
      <c r="G307" t="s">
        <v>848</v>
      </c>
      <c r="H307">
        <v>380</v>
      </c>
      <c r="I307" t="s">
        <v>881</v>
      </c>
      <c r="J307" t="s">
        <v>880</v>
      </c>
      <c r="K307" t="s">
        <v>305</v>
      </c>
      <c r="L307" t="s">
        <v>1191</v>
      </c>
      <c r="M307">
        <v>298</v>
      </c>
      <c r="N307">
        <v>5.3800299999999996</v>
      </c>
    </row>
    <row r="308" spans="1:14" x14ac:dyDescent="0.3">
      <c r="A308">
        <v>2024</v>
      </c>
      <c r="B308" t="s">
        <v>1188</v>
      </c>
      <c r="C308" t="s">
        <v>821</v>
      </c>
      <c r="D308" t="s">
        <v>823</v>
      </c>
      <c r="E308" t="s">
        <v>822</v>
      </c>
      <c r="F308" t="s">
        <v>849</v>
      </c>
      <c r="G308" t="s">
        <v>848</v>
      </c>
      <c r="H308">
        <v>380</v>
      </c>
      <c r="I308" t="s">
        <v>881</v>
      </c>
      <c r="J308" t="s">
        <v>880</v>
      </c>
      <c r="K308" t="s">
        <v>307</v>
      </c>
      <c r="L308" t="s">
        <v>1191</v>
      </c>
      <c r="M308">
        <v>2129</v>
      </c>
      <c r="N308">
        <v>32.885390000000001</v>
      </c>
    </row>
    <row r="309" spans="1:14" x14ac:dyDescent="0.3">
      <c r="A309">
        <v>2024</v>
      </c>
      <c r="B309" t="s">
        <v>1188</v>
      </c>
      <c r="C309" t="s">
        <v>821</v>
      </c>
      <c r="D309" t="s">
        <v>823</v>
      </c>
      <c r="E309" t="s">
        <v>822</v>
      </c>
      <c r="F309" t="s">
        <v>849</v>
      </c>
      <c r="G309" t="s">
        <v>848</v>
      </c>
      <c r="H309">
        <v>380</v>
      </c>
      <c r="I309" t="s">
        <v>881</v>
      </c>
      <c r="J309" t="s">
        <v>880</v>
      </c>
      <c r="K309" t="s">
        <v>308</v>
      </c>
      <c r="L309" t="s">
        <v>1191</v>
      </c>
      <c r="M309">
        <v>1358</v>
      </c>
      <c r="N309">
        <v>20.976209999999998</v>
      </c>
    </row>
    <row r="310" spans="1:14" x14ac:dyDescent="0.3">
      <c r="A310">
        <v>2024</v>
      </c>
      <c r="B310" t="s">
        <v>1188</v>
      </c>
      <c r="C310" t="s">
        <v>821</v>
      </c>
      <c r="D310" t="s">
        <v>823</v>
      </c>
      <c r="E310" t="s">
        <v>822</v>
      </c>
      <c r="F310" t="s">
        <v>849</v>
      </c>
      <c r="G310" t="s">
        <v>848</v>
      </c>
      <c r="H310">
        <v>380</v>
      </c>
      <c r="I310" t="s">
        <v>881</v>
      </c>
      <c r="J310" t="s">
        <v>880</v>
      </c>
      <c r="K310" t="s">
        <v>309</v>
      </c>
      <c r="L310" t="s">
        <v>1191</v>
      </c>
      <c r="M310">
        <v>320</v>
      </c>
      <c r="N310">
        <v>4.94285</v>
      </c>
    </row>
    <row r="311" spans="1:14" x14ac:dyDescent="0.3">
      <c r="A311">
        <v>2024</v>
      </c>
      <c r="B311" t="s">
        <v>1188</v>
      </c>
      <c r="C311" t="s">
        <v>821</v>
      </c>
      <c r="D311" t="s">
        <v>823</v>
      </c>
      <c r="E311" t="s">
        <v>822</v>
      </c>
      <c r="F311" t="s">
        <v>849</v>
      </c>
      <c r="G311" t="s">
        <v>848</v>
      </c>
      <c r="H311">
        <v>380</v>
      </c>
      <c r="I311" t="s">
        <v>881</v>
      </c>
      <c r="J311" t="s">
        <v>880</v>
      </c>
      <c r="K311" t="s">
        <v>306</v>
      </c>
      <c r="L311" t="s">
        <v>1191</v>
      </c>
      <c r="M311">
        <v>2219</v>
      </c>
      <c r="N311">
        <v>34.275559999999999</v>
      </c>
    </row>
    <row r="312" spans="1:14" x14ac:dyDescent="0.3">
      <c r="A312">
        <v>2024</v>
      </c>
      <c r="B312" t="s">
        <v>1188</v>
      </c>
      <c r="C312" t="s">
        <v>821</v>
      </c>
      <c r="D312" t="s">
        <v>823</v>
      </c>
      <c r="E312" t="s">
        <v>822</v>
      </c>
      <c r="F312" t="s">
        <v>849</v>
      </c>
      <c r="G312" t="s">
        <v>848</v>
      </c>
      <c r="H312">
        <v>380</v>
      </c>
      <c r="I312" t="s">
        <v>881</v>
      </c>
      <c r="J312" t="s">
        <v>880</v>
      </c>
      <c r="K312" t="s">
        <v>1192</v>
      </c>
      <c r="L312" t="s">
        <v>1191</v>
      </c>
      <c r="M312">
        <v>6474</v>
      </c>
      <c r="N312">
        <v>100</v>
      </c>
    </row>
    <row r="313" spans="1:14" x14ac:dyDescent="0.3">
      <c r="A313">
        <v>2024</v>
      </c>
      <c r="B313" t="s">
        <v>1188</v>
      </c>
      <c r="C313" t="s">
        <v>821</v>
      </c>
      <c r="D313" t="s">
        <v>823</v>
      </c>
      <c r="E313" t="s">
        <v>822</v>
      </c>
      <c r="F313" t="s">
        <v>849</v>
      </c>
      <c r="G313" t="s">
        <v>848</v>
      </c>
      <c r="H313">
        <v>380</v>
      </c>
      <c r="I313" t="s">
        <v>881</v>
      </c>
      <c r="J313" t="s">
        <v>880</v>
      </c>
      <c r="K313" t="s">
        <v>305</v>
      </c>
      <c r="L313" t="s">
        <v>1191</v>
      </c>
      <c r="M313">
        <v>448</v>
      </c>
      <c r="N313">
        <v>6.9199900000000003</v>
      </c>
    </row>
    <row r="314" spans="1:14" x14ac:dyDescent="0.3">
      <c r="A314">
        <v>2021</v>
      </c>
      <c r="B314" t="s">
        <v>1188</v>
      </c>
      <c r="C314" t="s">
        <v>821</v>
      </c>
      <c r="D314" t="s">
        <v>823</v>
      </c>
      <c r="E314" t="s">
        <v>822</v>
      </c>
      <c r="F314" t="s">
        <v>1189</v>
      </c>
      <c r="G314" t="s">
        <v>1190</v>
      </c>
      <c r="H314">
        <v>304</v>
      </c>
      <c r="I314" t="s">
        <v>883</v>
      </c>
      <c r="J314" t="s">
        <v>882</v>
      </c>
      <c r="K314" t="s">
        <v>307</v>
      </c>
      <c r="L314" t="s">
        <v>1191</v>
      </c>
      <c r="M314">
        <v>839</v>
      </c>
      <c r="N314">
        <v>30.136500000000002</v>
      </c>
    </row>
    <row r="315" spans="1:14" x14ac:dyDescent="0.3">
      <c r="A315">
        <v>2021</v>
      </c>
      <c r="B315" t="s">
        <v>1188</v>
      </c>
      <c r="C315" t="s">
        <v>821</v>
      </c>
      <c r="D315" t="s">
        <v>823</v>
      </c>
      <c r="E315" t="s">
        <v>822</v>
      </c>
      <c r="F315" t="s">
        <v>1189</v>
      </c>
      <c r="G315" t="s">
        <v>1190</v>
      </c>
      <c r="H315">
        <v>304</v>
      </c>
      <c r="I315" t="s">
        <v>883</v>
      </c>
      <c r="J315" t="s">
        <v>882</v>
      </c>
      <c r="K315" t="s">
        <v>308</v>
      </c>
      <c r="L315" t="s">
        <v>1191</v>
      </c>
      <c r="M315">
        <v>490</v>
      </c>
      <c r="N315">
        <v>17.6006</v>
      </c>
    </row>
    <row r="316" spans="1:14" x14ac:dyDescent="0.3">
      <c r="A316">
        <v>2021</v>
      </c>
      <c r="B316" t="s">
        <v>1188</v>
      </c>
      <c r="C316" t="s">
        <v>821</v>
      </c>
      <c r="D316" t="s">
        <v>823</v>
      </c>
      <c r="E316" t="s">
        <v>822</v>
      </c>
      <c r="F316" t="s">
        <v>1189</v>
      </c>
      <c r="G316" t="s">
        <v>1190</v>
      </c>
      <c r="H316">
        <v>304</v>
      </c>
      <c r="I316" t="s">
        <v>883</v>
      </c>
      <c r="J316" t="s">
        <v>882</v>
      </c>
      <c r="K316" t="s">
        <v>309</v>
      </c>
      <c r="L316" t="s">
        <v>1191</v>
      </c>
      <c r="M316">
        <v>197</v>
      </c>
      <c r="N316">
        <v>7.0761500000000002</v>
      </c>
    </row>
    <row r="317" spans="1:14" x14ac:dyDescent="0.3">
      <c r="A317">
        <v>2021</v>
      </c>
      <c r="B317" t="s">
        <v>1188</v>
      </c>
      <c r="C317" t="s">
        <v>821</v>
      </c>
      <c r="D317" t="s">
        <v>823</v>
      </c>
      <c r="E317" t="s">
        <v>822</v>
      </c>
      <c r="F317" t="s">
        <v>1189</v>
      </c>
      <c r="G317" t="s">
        <v>1190</v>
      </c>
      <c r="H317">
        <v>304</v>
      </c>
      <c r="I317" t="s">
        <v>883</v>
      </c>
      <c r="J317" t="s">
        <v>882</v>
      </c>
      <c r="K317" t="s">
        <v>306</v>
      </c>
      <c r="L317" t="s">
        <v>1191</v>
      </c>
      <c r="M317">
        <v>1124</v>
      </c>
      <c r="N317">
        <v>40.373600000000003</v>
      </c>
    </row>
    <row r="318" spans="1:14" x14ac:dyDescent="0.3">
      <c r="A318">
        <v>2021</v>
      </c>
      <c r="B318" t="s">
        <v>1188</v>
      </c>
      <c r="C318" t="s">
        <v>821</v>
      </c>
      <c r="D318" t="s">
        <v>823</v>
      </c>
      <c r="E318" t="s">
        <v>822</v>
      </c>
      <c r="F318" t="s">
        <v>1189</v>
      </c>
      <c r="G318" t="s">
        <v>1190</v>
      </c>
      <c r="H318">
        <v>304</v>
      </c>
      <c r="I318" t="s">
        <v>883</v>
      </c>
      <c r="J318" t="s">
        <v>882</v>
      </c>
      <c r="K318" t="s">
        <v>1192</v>
      </c>
      <c r="L318" t="s">
        <v>1191</v>
      </c>
      <c r="M318">
        <v>2784</v>
      </c>
      <c r="N318">
        <v>100</v>
      </c>
    </row>
    <row r="319" spans="1:14" x14ac:dyDescent="0.3">
      <c r="A319">
        <v>2021</v>
      </c>
      <c r="B319" t="s">
        <v>1188</v>
      </c>
      <c r="C319" t="s">
        <v>821</v>
      </c>
      <c r="D319" t="s">
        <v>823</v>
      </c>
      <c r="E319" t="s">
        <v>822</v>
      </c>
      <c r="F319" t="s">
        <v>1189</v>
      </c>
      <c r="G319" t="s">
        <v>1190</v>
      </c>
      <c r="H319">
        <v>304</v>
      </c>
      <c r="I319" t="s">
        <v>883</v>
      </c>
      <c r="J319" t="s">
        <v>882</v>
      </c>
      <c r="K319" t="s">
        <v>305</v>
      </c>
      <c r="L319" t="s">
        <v>1191</v>
      </c>
      <c r="M319">
        <v>134</v>
      </c>
      <c r="N319">
        <v>4.8132200000000003</v>
      </c>
    </row>
    <row r="320" spans="1:14" x14ac:dyDescent="0.3">
      <c r="A320">
        <v>2022</v>
      </c>
      <c r="B320" t="s">
        <v>1188</v>
      </c>
      <c r="C320" t="s">
        <v>821</v>
      </c>
      <c r="D320" t="s">
        <v>823</v>
      </c>
      <c r="E320" t="s">
        <v>822</v>
      </c>
      <c r="F320" t="s">
        <v>1189</v>
      </c>
      <c r="G320" t="s">
        <v>1190</v>
      </c>
      <c r="H320">
        <v>304</v>
      </c>
      <c r="I320" t="s">
        <v>883</v>
      </c>
      <c r="J320" t="s">
        <v>882</v>
      </c>
      <c r="K320" t="s">
        <v>307</v>
      </c>
      <c r="L320" t="s">
        <v>1191</v>
      </c>
      <c r="M320">
        <v>931</v>
      </c>
      <c r="N320">
        <v>31.688199999999998</v>
      </c>
    </row>
    <row r="321" spans="1:14" x14ac:dyDescent="0.3">
      <c r="A321">
        <v>2022</v>
      </c>
      <c r="B321" t="s">
        <v>1188</v>
      </c>
      <c r="C321" t="s">
        <v>821</v>
      </c>
      <c r="D321" t="s">
        <v>823</v>
      </c>
      <c r="E321" t="s">
        <v>822</v>
      </c>
      <c r="F321" t="s">
        <v>1189</v>
      </c>
      <c r="G321" t="s">
        <v>1190</v>
      </c>
      <c r="H321">
        <v>304</v>
      </c>
      <c r="I321" t="s">
        <v>883</v>
      </c>
      <c r="J321" t="s">
        <v>882</v>
      </c>
      <c r="K321" t="s">
        <v>308</v>
      </c>
      <c r="L321" t="s">
        <v>1191</v>
      </c>
      <c r="M321">
        <v>489</v>
      </c>
      <c r="N321">
        <v>16.643999999999998</v>
      </c>
    </row>
    <row r="322" spans="1:14" x14ac:dyDescent="0.3">
      <c r="A322">
        <v>2022</v>
      </c>
      <c r="B322" t="s">
        <v>1188</v>
      </c>
      <c r="C322" t="s">
        <v>821</v>
      </c>
      <c r="D322" t="s">
        <v>823</v>
      </c>
      <c r="E322" t="s">
        <v>822</v>
      </c>
      <c r="F322" t="s">
        <v>1189</v>
      </c>
      <c r="G322" t="s">
        <v>1190</v>
      </c>
      <c r="H322">
        <v>304</v>
      </c>
      <c r="I322" t="s">
        <v>883</v>
      </c>
      <c r="J322" t="s">
        <v>882</v>
      </c>
      <c r="K322" t="s">
        <v>309</v>
      </c>
      <c r="L322" t="s">
        <v>1191</v>
      </c>
      <c r="M322">
        <v>218</v>
      </c>
      <c r="N322">
        <v>7.4200100000000004</v>
      </c>
    </row>
    <row r="323" spans="1:14" x14ac:dyDescent="0.3">
      <c r="A323">
        <v>2022</v>
      </c>
      <c r="B323" t="s">
        <v>1188</v>
      </c>
      <c r="C323" t="s">
        <v>821</v>
      </c>
      <c r="D323" t="s">
        <v>823</v>
      </c>
      <c r="E323" t="s">
        <v>822</v>
      </c>
      <c r="F323" t="s">
        <v>1189</v>
      </c>
      <c r="G323" t="s">
        <v>1190</v>
      </c>
      <c r="H323">
        <v>304</v>
      </c>
      <c r="I323" t="s">
        <v>883</v>
      </c>
      <c r="J323" t="s">
        <v>882</v>
      </c>
      <c r="K323" t="s">
        <v>306</v>
      </c>
      <c r="L323" t="s">
        <v>1191</v>
      </c>
      <c r="M323">
        <v>1172</v>
      </c>
      <c r="N323">
        <v>39.891100000000002</v>
      </c>
    </row>
    <row r="324" spans="1:14" x14ac:dyDescent="0.3">
      <c r="A324">
        <v>2022</v>
      </c>
      <c r="B324" t="s">
        <v>1188</v>
      </c>
      <c r="C324" t="s">
        <v>821</v>
      </c>
      <c r="D324" t="s">
        <v>823</v>
      </c>
      <c r="E324" t="s">
        <v>822</v>
      </c>
      <c r="F324" t="s">
        <v>1189</v>
      </c>
      <c r="G324" t="s">
        <v>1190</v>
      </c>
      <c r="H324">
        <v>304</v>
      </c>
      <c r="I324" t="s">
        <v>883</v>
      </c>
      <c r="J324" t="s">
        <v>882</v>
      </c>
      <c r="K324" t="s">
        <v>1192</v>
      </c>
      <c r="L324" t="s">
        <v>1191</v>
      </c>
      <c r="M324">
        <v>2938</v>
      </c>
      <c r="N324">
        <v>100</v>
      </c>
    </row>
    <row r="325" spans="1:14" x14ac:dyDescent="0.3">
      <c r="A325">
        <v>2022</v>
      </c>
      <c r="B325" t="s">
        <v>1188</v>
      </c>
      <c r="C325" t="s">
        <v>821</v>
      </c>
      <c r="D325" t="s">
        <v>823</v>
      </c>
      <c r="E325" t="s">
        <v>822</v>
      </c>
      <c r="F325" t="s">
        <v>1189</v>
      </c>
      <c r="G325" t="s">
        <v>1190</v>
      </c>
      <c r="H325">
        <v>304</v>
      </c>
      <c r="I325" t="s">
        <v>883</v>
      </c>
      <c r="J325" t="s">
        <v>882</v>
      </c>
      <c r="K325" t="s">
        <v>305</v>
      </c>
      <c r="L325" t="s">
        <v>1191</v>
      </c>
      <c r="M325">
        <v>128</v>
      </c>
      <c r="N325">
        <v>4.3567099999999996</v>
      </c>
    </row>
    <row r="326" spans="1:14" x14ac:dyDescent="0.3">
      <c r="A326">
        <v>2023</v>
      </c>
      <c r="B326" t="s">
        <v>1188</v>
      </c>
      <c r="C326" t="s">
        <v>821</v>
      </c>
      <c r="D326" t="s">
        <v>823</v>
      </c>
      <c r="E326" t="s">
        <v>822</v>
      </c>
      <c r="F326" t="s">
        <v>1189</v>
      </c>
      <c r="G326" t="s">
        <v>1190</v>
      </c>
      <c r="H326">
        <v>304</v>
      </c>
      <c r="I326" t="s">
        <v>883</v>
      </c>
      <c r="J326" t="s">
        <v>882</v>
      </c>
      <c r="K326" t="s">
        <v>307</v>
      </c>
      <c r="L326" t="s">
        <v>1191</v>
      </c>
      <c r="M326">
        <v>1038</v>
      </c>
      <c r="N326">
        <v>31.928640000000001</v>
      </c>
    </row>
    <row r="327" spans="1:14" x14ac:dyDescent="0.3">
      <c r="A327">
        <v>2023</v>
      </c>
      <c r="B327" t="s">
        <v>1188</v>
      </c>
      <c r="C327" t="s">
        <v>821</v>
      </c>
      <c r="D327" t="s">
        <v>823</v>
      </c>
      <c r="E327" t="s">
        <v>822</v>
      </c>
      <c r="F327" t="s">
        <v>1189</v>
      </c>
      <c r="G327" t="s">
        <v>1190</v>
      </c>
      <c r="H327">
        <v>304</v>
      </c>
      <c r="I327" t="s">
        <v>883</v>
      </c>
      <c r="J327" t="s">
        <v>882</v>
      </c>
      <c r="K327" t="s">
        <v>308</v>
      </c>
      <c r="L327" t="s">
        <v>1191</v>
      </c>
      <c r="M327">
        <v>575</v>
      </c>
      <c r="N327">
        <v>17.686869999999999</v>
      </c>
    </row>
    <row r="328" spans="1:14" x14ac:dyDescent="0.3">
      <c r="A328">
        <v>2023</v>
      </c>
      <c r="B328" t="s">
        <v>1188</v>
      </c>
      <c r="C328" t="s">
        <v>821</v>
      </c>
      <c r="D328" t="s">
        <v>823</v>
      </c>
      <c r="E328" t="s">
        <v>822</v>
      </c>
      <c r="F328" t="s">
        <v>1189</v>
      </c>
      <c r="G328" t="s">
        <v>1190</v>
      </c>
      <c r="H328">
        <v>304</v>
      </c>
      <c r="I328" t="s">
        <v>883</v>
      </c>
      <c r="J328" t="s">
        <v>882</v>
      </c>
      <c r="K328" t="s">
        <v>309</v>
      </c>
      <c r="L328" t="s">
        <v>1191</v>
      </c>
      <c r="M328">
        <v>306</v>
      </c>
      <c r="N328">
        <v>9.41249</v>
      </c>
    </row>
    <row r="329" spans="1:14" x14ac:dyDescent="0.3">
      <c r="A329">
        <v>2023</v>
      </c>
      <c r="B329" t="s">
        <v>1188</v>
      </c>
      <c r="C329" t="s">
        <v>821</v>
      </c>
      <c r="D329" t="s">
        <v>823</v>
      </c>
      <c r="E329" t="s">
        <v>822</v>
      </c>
      <c r="F329" t="s">
        <v>1189</v>
      </c>
      <c r="G329" t="s">
        <v>1190</v>
      </c>
      <c r="H329">
        <v>304</v>
      </c>
      <c r="I329" t="s">
        <v>883</v>
      </c>
      <c r="J329" t="s">
        <v>882</v>
      </c>
      <c r="K329" t="s">
        <v>306</v>
      </c>
      <c r="L329" t="s">
        <v>1191</v>
      </c>
      <c r="M329">
        <v>1197</v>
      </c>
      <c r="N329">
        <v>36.81944</v>
      </c>
    </row>
    <row r="330" spans="1:14" x14ac:dyDescent="0.3">
      <c r="A330">
        <v>2023</v>
      </c>
      <c r="B330" t="s">
        <v>1188</v>
      </c>
      <c r="C330" t="s">
        <v>821</v>
      </c>
      <c r="D330" t="s">
        <v>823</v>
      </c>
      <c r="E330" t="s">
        <v>822</v>
      </c>
      <c r="F330" t="s">
        <v>1189</v>
      </c>
      <c r="G330" t="s">
        <v>1190</v>
      </c>
      <c r="H330">
        <v>304</v>
      </c>
      <c r="I330" t="s">
        <v>883</v>
      </c>
      <c r="J330" t="s">
        <v>882</v>
      </c>
      <c r="K330" t="s">
        <v>1192</v>
      </c>
      <c r="L330" t="s">
        <v>1191</v>
      </c>
      <c r="M330">
        <v>3251</v>
      </c>
      <c r="N330">
        <v>100</v>
      </c>
    </row>
    <row r="331" spans="1:14" x14ac:dyDescent="0.3">
      <c r="A331">
        <v>2023</v>
      </c>
      <c r="B331" t="s">
        <v>1188</v>
      </c>
      <c r="C331" t="s">
        <v>821</v>
      </c>
      <c r="D331" t="s">
        <v>823</v>
      </c>
      <c r="E331" t="s">
        <v>822</v>
      </c>
      <c r="F331" t="s">
        <v>1189</v>
      </c>
      <c r="G331" t="s">
        <v>1190</v>
      </c>
      <c r="H331">
        <v>304</v>
      </c>
      <c r="I331" t="s">
        <v>883</v>
      </c>
      <c r="J331" t="s">
        <v>882</v>
      </c>
      <c r="K331" t="s">
        <v>305</v>
      </c>
      <c r="L331" t="s">
        <v>1191</v>
      </c>
      <c r="M331">
        <v>135</v>
      </c>
      <c r="N331">
        <v>4.1525699999999999</v>
      </c>
    </row>
    <row r="332" spans="1:14" x14ac:dyDescent="0.3">
      <c r="A332">
        <v>2024</v>
      </c>
      <c r="B332" t="s">
        <v>1188</v>
      </c>
      <c r="C332" t="s">
        <v>821</v>
      </c>
      <c r="D332" t="s">
        <v>823</v>
      </c>
      <c r="E332" t="s">
        <v>822</v>
      </c>
      <c r="F332" t="s">
        <v>1189</v>
      </c>
      <c r="G332" t="s">
        <v>1190</v>
      </c>
      <c r="H332">
        <v>304</v>
      </c>
      <c r="I332" t="s">
        <v>883</v>
      </c>
      <c r="J332" t="s">
        <v>882</v>
      </c>
      <c r="K332" t="s">
        <v>307</v>
      </c>
      <c r="L332" t="s">
        <v>1191</v>
      </c>
      <c r="M332">
        <v>1080</v>
      </c>
      <c r="N332">
        <v>30.857140000000001</v>
      </c>
    </row>
    <row r="333" spans="1:14" x14ac:dyDescent="0.3">
      <c r="A333">
        <v>2024</v>
      </c>
      <c r="B333" t="s">
        <v>1188</v>
      </c>
      <c r="C333" t="s">
        <v>821</v>
      </c>
      <c r="D333" t="s">
        <v>823</v>
      </c>
      <c r="E333" t="s">
        <v>822</v>
      </c>
      <c r="F333" t="s">
        <v>1189</v>
      </c>
      <c r="G333" t="s">
        <v>1190</v>
      </c>
      <c r="H333">
        <v>304</v>
      </c>
      <c r="I333" t="s">
        <v>883</v>
      </c>
      <c r="J333" t="s">
        <v>882</v>
      </c>
      <c r="K333" t="s">
        <v>308</v>
      </c>
      <c r="L333" t="s">
        <v>1191</v>
      </c>
      <c r="M333">
        <v>599</v>
      </c>
      <c r="N333">
        <v>17.11429</v>
      </c>
    </row>
    <row r="334" spans="1:14" x14ac:dyDescent="0.3">
      <c r="A334">
        <v>2024</v>
      </c>
      <c r="B334" t="s">
        <v>1188</v>
      </c>
      <c r="C334" t="s">
        <v>821</v>
      </c>
      <c r="D334" t="s">
        <v>823</v>
      </c>
      <c r="E334" t="s">
        <v>822</v>
      </c>
      <c r="F334" t="s">
        <v>1189</v>
      </c>
      <c r="G334" t="s">
        <v>1190</v>
      </c>
      <c r="H334">
        <v>304</v>
      </c>
      <c r="I334" t="s">
        <v>883</v>
      </c>
      <c r="J334" t="s">
        <v>882</v>
      </c>
      <c r="K334" t="s">
        <v>309</v>
      </c>
      <c r="L334" t="s">
        <v>1191</v>
      </c>
      <c r="M334">
        <v>316</v>
      </c>
      <c r="N334">
        <v>9.0285700000000002</v>
      </c>
    </row>
    <row r="335" spans="1:14" x14ac:dyDescent="0.3">
      <c r="A335">
        <v>2024</v>
      </c>
      <c r="B335" t="s">
        <v>1188</v>
      </c>
      <c r="C335" t="s">
        <v>821</v>
      </c>
      <c r="D335" t="s">
        <v>823</v>
      </c>
      <c r="E335" t="s">
        <v>822</v>
      </c>
      <c r="F335" t="s">
        <v>1189</v>
      </c>
      <c r="G335" t="s">
        <v>1190</v>
      </c>
      <c r="H335">
        <v>304</v>
      </c>
      <c r="I335" t="s">
        <v>883</v>
      </c>
      <c r="J335" t="s">
        <v>882</v>
      </c>
      <c r="K335" t="s">
        <v>306</v>
      </c>
      <c r="L335" t="s">
        <v>1191</v>
      </c>
      <c r="M335">
        <v>1313</v>
      </c>
      <c r="N335">
        <v>37.514290000000003</v>
      </c>
    </row>
    <row r="336" spans="1:14" x14ac:dyDescent="0.3">
      <c r="A336">
        <v>2024</v>
      </c>
      <c r="B336" t="s">
        <v>1188</v>
      </c>
      <c r="C336" t="s">
        <v>821</v>
      </c>
      <c r="D336" t="s">
        <v>823</v>
      </c>
      <c r="E336" t="s">
        <v>822</v>
      </c>
      <c r="F336" t="s">
        <v>1189</v>
      </c>
      <c r="G336" t="s">
        <v>1190</v>
      </c>
      <c r="H336">
        <v>304</v>
      </c>
      <c r="I336" t="s">
        <v>883</v>
      </c>
      <c r="J336" t="s">
        <v>882</v>
      </c>
      <c r="K336" t="s">
        <v>1192</v>
      </c>
      <c r="L336" t="s">
        <v>1191</v>
      </c>
      <c r="M336">
        <v>3500</v>
      </c>
      <c r="N336">
        <v>100</v>
      </c>
    </row>
    <row r="337" spans="1:14" x14ac:dyDescent="0.3">
      <c r="A337">
        <v>2024</v>
      </c>
      <c r="B337" t="s">
        <v>1188</v>
      </c>
      <c r="C337" t="s">
        <v>821</v>
      </c>
      <c r="D337" t="s">
        <v>823</v>
      </c>
      <c r="E337" t="s">
        <v>822</v>
      </c>
      <c r="F337" t="s">
        <v>1189</v>
      </c>
      <c r="G337" t="s">
        <v>1190</v>
      </c>
      <c r="H337">
        <v>304</v>
      </c>
      <c r="I337" t="s">
        <v>883</v>
      </c>
      <c r="J337" t="s">
        <v>882</v>
      </c>
      <c r="K337" t="s">
        <v>305</v>
      </c>
      <c r="L337" t="s">
        <v>1191</v>
      </c>
      <c r="M337">
        <v>192</v>
      </c>
      <c r="N337">
        <v>5.4857100000000001</v>
      </c>
    </row>
    <row r="338" spans="1:14" x14ac:dyDescent="0.3">
      <c r="A338">
        <v>2021</v>
      </c>
      <c r="B338" t="s">
        <v>1188</v>
      </c>
      <c r="C338" t="s">
        <v>821</v>
      </c>
      <c r="D338" t="s">
        <v>823</v>
      </c>
      <c r="E338" t="s">
        <v>822</v>
      </c>
      <c r="F338" t="s">
        <v>877</v>
      </c>
      <c r="G338" t="s">
        <v>876</v>
      </c>
      <c r="H338">
        <v>846</v>
      </c>
      <c r="I338" t="s">
        <v>885</v>
      </c>
      <c r="J338" t="s">
        <v>884</v>
      </c>
      <c r="K338" t="s">
        <v>307</v>
      </c>
      <c r="L338" t="s">
        <v>1191</v>
      </c>
      <c r="M338">
        <v>652</v>
      </c>
      <c r="N338">
        <v>35.186199999999999</v>
      </c>
    </row>
    <row r="339" spans="1:14" x14ac:dyDescent="0.3">
      <c r="A339">
        <v>2021</v>
      </c>
      <c r="B339" t="s">
        <v>1188</v>
      </c>
      <c r="C339" t="s">
        <v>821</v>
      </c>
      <c r="D339" t="s">
        <v>823</v>
      </c>
      <c r="E339" t="s">
        <v>822</v>
      </c>
      <c r="F339" t="s">
        <v>877</v>
      </c>
      <c r="G339" t="s">
        <v>876</v>
      </c>
      <c r="H339">
        <v>846</v>
      </c>
      <c r="I339" t="s">
        <v>885</v>
      </c>
      <c r="J339" t="s">
        <v>884</v>
      </c>
      <c r="K339" t="s">
        <v>308</v>
      </c>
      <c r="L339" t="s">
        <v>1191</v>
      </c>
      <c r="M339">
        <v>440</v>
      </c>
      <c r="N339">
        <v>23.7453</v>
      </c>
    </row>
    <row r="340" spans="1:14" x14ac:dyDescent="0.3">
      <c r="A340">
        <v>2021</v>
      </c>
      <c r="B340" t="s">
        <v>1188</v>
      </c>
      <c r="C340" t="s">
        <v>821</v>
      </c>
      <c r="D340" t="s">
        <v>823</v>
      </c>
      <c r="E340" t="s">
        <v>822</v>
      </c>
      <c r="F340" t="s">
        <v>877</v>
      </c>
      <c r="G340" t="s">
        <v>876</v>
      </c>
      <c r="H340">
        <v>846</v>
      </c>
      <c r="I340" t="s">
        <v>885</v>
      </c>
      <c r="J340" t="s">
        <v>884</v>
      </c>
      <c r="K340" t="s">
        <v>309</v>
      </c>
      <c r="L340" t="s">
        <v>1191</v>
      </c>
      <c r="M340">
        <v>138</v>
      </c>
      <c r="N340">
        <v>7.4473799999999999</v>
      </c>
    </row>
    <row r="341" spans="1:14" x14ac:dyDescent="0.3">
      <c r="A341">
        <v>2021</v>
      </c>
      <c r="B341" t="s">
        <v>1188</v>
      </c>
      <c r="C341" t="s">
        <v>821</v>
      </c>
      <c r="D341" t="s">
        <v>823</v>
      </c>
      <c r="E341" t="s">
        <v>822</v>
      </c>
      <c r="F341" t="s">
        <v>877</v>
      </c>
      <c r="G341" t="s">
        <v>876</v>
      </c>
      <c r="H341">
        <v>846</v>
      </c>
      <c r="I341" t="s">
        <v>885</v>
      </c>
      <c r="J341" t="s">
        <v>884</v>
      </c>
      <c r="K341" t="s">
        <v>306</v>
      </c>
      <c r="L341" t="s">
        <v>1191</v>
      </c>
      <c r="M341">
        <v>552</v>
      </c>
      <c r="N341">
        <v>29.7895</v>
      </c>
    </row>
    <row r="342" spans="1:14" x14ac:dyDescent="0.3">
      <c r="A342">
        <v>2021</v>
      </c>
      <c r="B342" t="s">
        <v>1188</v>
      </c>
      <c r="C342" t="s">
        <v>821</v>
      </c>
      <c r="D342" t="s">
        <v>823</v>
      </c>
      <c r="E342" t="s">
        <v>822</v>
      </c>
      <c r="F342" t="s">
        <v>877</v>
      </c>
      <c r="G342" t="s">
        <v>876</v>
      </c>
      <c r="H342">
        <v>846</v>
      </c>
      <c r="I342" t="s">
        <v>885</v>
      </c>
      <c r="J342" t="s">
        <v>884</v>
      </c>
      <c r="K342" t="s">
        <v>1192</v>
      </c>
      <c r="L342" t="s">
        <v>1191</v>
      </c>
      <c r="M342">
        <v>1853</v>
      </c>
      <c r="N342">
        <v>100</v>
      </c>
    </row>
    <row r="343" spans="1:14" x14ac:dyDescent="0.3">
      <c r="A343">
        <v>2021</v>
      </c>
      <c r="B343" t="s">
        <v>1188</v>
      </c>
      <c r="C343" t="s">
        <v>821</v>
      </c>
      <c r="D343" t="s">
        <v>823</v>
      </c>
      <c r="E343" t="s">
        <v>822</v>
      </c>
      <c r="F343" t="s">
        <v>877</v>
      </c>
      <c r="G343" t="s">
        <v>876</v>
      </c>
      <c r="H343">
        <v>846</v>
      </c>
      <c r="I343" t="s">
        <v>885</v>
      </c>
      <c r="J343" t="s">
        <v>884</v>
      </c>
      <c r="K343" t="s">
        <v>305</v>
      </c>
      <c r="L343" t="s">
        <v>1191</v>
      </c>
      <c r="M343">
        <v>71</v>
      </c>
      <c r="N343">
        <v>3.83162</v>
      </c>
    </row>
    <row r="344" spans="1:14" x14ac:dyDescent="0.3">
      <c r="A344">
        <v>2022</v>
      </c>
      <c r="B344" t="s">
        <v>1188</v>
      </c>
      <c r="C344" t="s">
        <v>821</v>
      </c>
      <c r="D344" t="s">
        <v>823</v>
      </c>
      <c r="E344" t="s">
        <v>822</v>
      </c>
      <c r="F344" t="s">
        <v>877</v>
      </c>
      <c r="G344" t="s">
        <v>876</v>
      </c>
      <c r="H344">
        <v>846</v>
      </c>
      <c r="I344" t="s">
        <v>885</v>
      </c>
      <c r="J344" t="s">
        <v>884</v>
      </c>
      <c r="K344" t="s">
        <v>307</v>
      </c>
      <c r="L344" t="s">
        <v>1191</v>
      </c>
      <c r="M344">
        <v>731</v>
      </c>
      <c r="N344">
        <v>35.554499999999997</v>
      </c>
    </row>
    <row r="345" spans="1:14" x14ac:dyDescent="0.3">
      <c r="A345">
        <v>2022</v>
      </c>
      <c r="B345" t="s">
        <v>1188</v>
      </c>
      <c r="C345" t="s">
        <v>821</v>
      </c>
      <c r="D345" t="s">
        <v>823</v>
      </c>
      <c r="E345" t="s">
        <v>822</v>
      </c>
      <c r="F345" t="s">
        <v>877</v>
      </c>
      <c r="G345" t="s">
        <v>876</v>
      </c>
      <c r="H345">
        <v>846</v>
      </c>
      <c r="I345" t="s">
        <v>885</v>
      </c>
      <c r="J345" t="s">
        <v>884</v>
      </c>
      <c r="K345" t="s">
        <v>308</v>
      </c>
      <c r="L345" t="s">
        <v>1191</v>
      </c>
      <c r="M345">
        <v>485</v>
      </c>
      <c r="N345">
        <v>23.589500000000001</v>
      </c>
    </row>
    <row r="346" spans="1:14" x14ac:dyDescent="0.3">
      <c r="A346">
        <v>2022</v>
      </c>
      <c r="B346" t="s">
        <v>1188</v>
      </c>
      <c r="C346" t="s">
        <v>821</v>
      </c>
      <c r="D346" t="s">
        <v>823</v>
      </c>
      <c r="E346" t="s">
        <v>822</v>
      </c>
      <c r="F346" t="s">
        <v>877</v>
      </c>
      <c r="G346" t="s">
        <v>876</v>
      </c>
      <c r="H346">
        <v>846</v>
      </c>
      <c r="I346" t="s">
        <v>885</v>
      </c>
      <c r="J346" t="s">
        <v>884</v>
      </c>
      <c r="K346" t="s">
        <v>309</v>
      </c>
      <c r="L346" t="s">
        <v>1191</v>
      </c>
      <c r="M346">
        <v>166</v>
      </c>
      <c r="N346">
        <v>8.0739300000000007</v>
      </c>
    </row>
    <row r="347" spans="1:14" x14ac:dyDescent="0.3">
      <c r="A347">
        <v>2022</v>
      </c>
      <c r="B347" t="s">
        <v>1188</v>
      </c>
      <c r="C347" t="s">
        <v>821</v>
      </c>
      <c r="D347" t="s">
        <v>823</v>
      </c>
      <c r="E347" t="s">
        <v>822</v>
      </c>
      <c r="F347" t="s">
        <v>877</v>
      </c>
      <c r="G347" t="s">
        <v>876</v>
      </c>
      <c r="H347">
        <v>846</v>
      </c>
      <c r="I347" t="s">
        <v>885</v>
      </c>
      <c r="J347" t="s">
        <v>884</v>
      </c>
      <c r="K347" t="s">
        <v>306</v>
      </c>
      <c r="L347" t="s">
        <v>1191</v>
      </c>
      <c r="M347">
        <v>608</v>
      </c>
      <c r="N347">
        <v>29.571999999999999</v>
      </c>
    </row>
    <row r="348" spans="1:14" x14ac:dyDescent="0.3">
      <c r="A348">
        <v>2022</v>
      </c>
      <c r="B348" t="s">
        <v>1188</v>
      </c>
      <c r="C348" t="s">
        <v>821</v>
      </c>
      <c r="D348" t="s">
        <v>823</v>
      </c>
      <c r="E348" t="s">
        <v>822</v>
      </c>
      <c r="F348" t="s">
        <v>877</v>
      </c>
      <c r="G348" t="s">
        <v>876</v>
      </c>
      <c r="H348">
        <v>846</v>
      </c>
      <c r="I348" t="s">
        <v>885</v>
      </c>
      <c r="J348" t="s">
        <v>884</v>
      </c>
      <c r="K348" t="s">
        <v>1192</v>
      </c>
      <c r="L348" t="s">
        <v>1191</v>
      </c>
      <c r="M348">
        <v>2056</v>
      </c>
      <c r="N348">
        <v>100</v>
      </c>
    </row>
    <row r="349" spans="1:14" x14ac:dyDescent="0.3">
      <c r="A349">
        <v>2022</v>
      </c>
      <c r="B349" t="s">
        <v>1188</v>
      </c>
      <c r="C349" t="s">
        <v>821</v>
      </c>
      <c r="D349" t="s">
        <v>823</v>
      </c>
      <c r="E349" t="s">
        <v>822</v>
      </c>
      <c r="F349" t="s">
        <v>877</v>
      </c>
      <c r="G349" t="s">
        <v>876</v>
      </c>
      <c r="H349">
        <v>846</v>
      </c>
      <c r="I349" t="s">
        <v>885</v>
      </c>
      <c r="J349" t="s">
        <v>884</v>
      </c>
      <c r="K349" t="s">
        <v>305</v>
      </c>
      <c r="L349" t="s">
        <v>1191</v>
      </c>
      <c r="M349">
        <v>66</v>
      </c>
      <c r="N349">
        <v>3.2101199999999999</v>
      </c>
    </row>
    <row r="350" spans="1:14" x14ac:dyDescent="0.3">
      <c r="A350">
        <v>2023</v>
      </c>
      <c r="B350" t="s">
        <v>1188</v>
      </c>
      <c r="C350" t="s">
        <v>821</v>
      </c>
      <c r="D350" t="s">
        <v>823</v>
      </c>
      <c r="E350" t="s">
        <v>822</v>
      </c>
      <c r="F350" t="s">
        <v>877</v>
      </c>
      <c r="G350" t="s">
        <v>876</v>
      </c>
      <c r="H350">
        <v>846</v>
      </c>
      <c r="I350" t="s">
        <v>885</v>
      </c>
      <c r="J350" t="s">
        <v>884</v>
      </c>
      <c r="K350" t="s">
        <v>307</v>
      </c>
      <c r="L350" t="s">
        <v>1191</v>
      </c>
      <c r="M350">
        <v>830</v>
      </c>
      <c r="N350">
        <v>36.758189999999999</v>
      </c>
    </row>
    <row r="351" spans="1:14" x14ac:dyDescent="0.3">
      <c r="A351">
        <v>2023</v>
      </c>
      <c r="B351" t="s">
        <v>1188</v>
      </c>
      <c r="C351" t="s">
        <v>821</v>
      </c>
      <c r="D351" t="s">
        <v>823</v>
      </c>
      <c r="E351" t="s">
        <v>822</v>
      </c>
      <c r="F351" t="s">
        <v>877</v>
      </c>
      <c r="G351" t="s">
        <v>876</v>
      </c>
      <c r="H351">
        <v>846</v>
      </c>
      <c r="I351" t="s">
        <v>885</v>
      </c>
      <c r="J351" t="s">
        <v>884</v>
      </c>
      <c r="K351" t="s">
        <v>308</v>
      </c>
      <c r="L351" t="s">
        <v>1191</v>
      </c>
      <c r="M351">
        <v>499</v>
      </c>
      <c r="N351">
        <v>22.0992</v>
      </c>
    </row>
    <row r="352" spans="1:14" x14ac:dyDescent="0.3">
      <c r="A352">
        <v>2023</v>
      </c>
      <c r="B352" t="s">
        <v>1188</v>
      </c>
      <c r="C352" t="s">
        <v>821</v>
      </c>
      <c r="D352" t="s">
        <v>823</v>
      </c>
      <c r="E352" t="s">
        <v>822</v>
      </c>
      <c r="F352" t="s">
        <v>877</v>
      </c>
      <c r="G352" t="s">
        <v>876</v>
      </c>
      <c r="H352">
        <v>846</v>
      </c>
      <c r="I352" t="s">
        <v>885</v>
      </c>
      <c r="J352" t="s">
        <v>884</v>
      </c>
      <c r="K352" t="s">
        <v>309</v>
      </c>
      <c r="L352" t="s">
        <v>1191</v>
      </c>
      <c r="M352">
        <v>180</v>
      </c>
      <c r="N352">
        <v>7.97166</v>
      </c>
    </row>
    <row r="353" spans="1:14" x14ac:dyDescent="0.3">
      <c r="A353">
        <v>2023</v>
      </c>
      <c r="B353" t="s">
        <v>1188</v>
      </c>
      <c r="C353" t="s">
        <v>821</v>
      </c>
      <c r="D353" t="s">
        <v>823</v>
      </c>
      <c r="E353" t="s">
        <v>822</v>
      </c>
      <c r="F353" t="s">
        <v>877</v>
      </c>
      <c r="G353" t="s">
        <v>876</v>
      </c>
      <c r="H353">
        <v>846</v>
      </c>
      <c r="I353" t="s">
        <v>885</v>
      </c>
      <c r="J353" t="s">
        <v>884</v>
      </c>
      <c r="K353" t="s">
        <v>306</v>
      </c>
      <c r="L353" t="s">
        <v>1191</v>
      </c>
      <c r="M353">
        <v>656</v>
      </c>
      <c r="N353">
        <v>29.05226</v>
      </c>
    </row>
    <row r="354" spans="1:14" x14ac:dyDescent="0.3">
      <c r="A354">
        <v>2023</v>
      </c>
      <c r="B354" t="s">
        <v>1188</v>
      </c>
      <c r="C354" t="s">
        <v>821</v>
      </c>
      <c r="D354" t="s">
        <v>823</v>
      </c>
      <c r="E354" t="s">
        <v>822</v>
      </c>
      <c r="F354" t="s">
        <v>877</v>
      </c>
      <c r="G354" t="s">
        <v>876</v>
      </c>
      <c r="H354">
        <v>846</v>
      </c>
      <c r="I354" t="s">
        <v>885</v>
      </c>
      <c r="J354" t="s">
        <v>884</v>
      </c>
      <c r="K354" t="s">
        <v>1192</v>
      </c>
      <c r="L354" t="s">
        <v>1191</v>
      </c>
      <c r="M354">
        <v>2258</v>
      </c>
      <c r="N354">
        <v>100</v>
      </c>
    </row>
    <row r="355" spans="1:14" x14ac:dyDescent="0.3">
      <c r="A355">
        <v>2023</v>
      </c>
      <c r="B355" t="s">
        <v>1188</v>
      </c>
      <c r="C355" t="s">
        <v>821</v>
      </c>
      <c r="D355" t="s">
        <v>823</v>
      </c>
      <c r="E355" t="s">
        <v>822</v>
      </c>
      <c r="F355" t="s">
        <v>877</v>
      </c>
      <c r="G355" t="s">
        <v>876</v>
      </c>
      <c r="H355">
        <v>846</v>
      </c>
      <c r="I355" t="s">
        <v>885</v>
      </c>
      <c r="J355" t="s">
        <v>884</v>
      </c>
      <c r="K355" t="s">
        <v>305</v>
      </c>
      <c r="L355" t="s">
        <v>1191</v>
      </c>
      <c r="M355">
        <v>93</v>
      </c>
      <c r="N355">
        <v>4.11869</v>
      </c>
    </row>
    <row r="356" spans="1:14" x14ac:dyDescent="0.3">
      <c r="A356">
        <v>2024</v>
      </c>
      <c r="B356" t="s">
        <v>1188</v>
      </c>
      <c r="C356" t="s">
        <v>821</v>
      </c>
      <c r="D356" t="s">
        <v>823</v>
      </c>
      <c r="E356" t="s">
        <v>822</v>
      </c>
      <c r="F356" t="s">
        <v>877</v>
      </c>
      <c r="G356" t="s">
        <v>876</v>
      </c>
      <c r="H356">
        <v>846</v>
      </c>
      <c r="I356" t="s">
        <v>885</v>
      </c>
      <c r="J356" t="s">
        <v>884</v>
      </c>
      <c r="K356" t="s">
        <v>307</v>
      </c>
      <c r="L356" t="s">
        <v>1191</v>
      </c>
      <c r="M356">
        <v>889</v>
      </c>
      <c r="N356">
        <v>35.71716</v>
      </c>
    </row>
    <row r="357" spans="1:14" x14ac:dyDescent="0.3">
      <c r="A357">
        <v>2024</v>
      </c>
      <c r="B357" t="s">
        <v>1188</v>
      </c>
      <c r="C357" t="s">
        <v>821</v>
      </c>
      <c r="D357" t="s">
        <v>823</v>
      </c>
      <c r="E357" t="s">
        <v>822</v>
      </c>
      <c r="F357" t="s">
        <v>877</v>
      </c>
      <c r="G357" t="s">
        <v>876</v>
      </c>
      <c r="H357">
        <v>846</v>
      </c>
      <c r="I357" t="s">
        <v>885</v>
      </c>
      <c r="J357" t="s">
        <v>884</v>
      </c>
      <c r="K357" t="s">
        <v>308</v>
      </c>
      <c r="L357" t="s">
        <v>1191</v>
      </c>
      <c r="M357">
        <v>550</v>
      </c>
      <c r="N357">
        <v>22.09723</v>
      </c>
    </row>
    <row r="358" spans="1:14" x14ac:dyDescent="0.3">
      <c r="A358">
        <v>2024</v>
      </c>
      <c r="B358" t="s">
        <v>1188</v>
      </c>
      <c r="C358" t="s">
        <v>821</v>
      </c>
      <c r="D358" t="s">
        <v>823</v>
      </c>
      <c r="E358" t="s">
        <v>822</v>
      </c>
      <c r="F358" t="s">
        <v>877</v>
      </c>
      <c r="G358" t="s">
        <v>876</v>
      </c>
      <c r="H358">
        <v>846</v>
      </c>
      <c r="I358" t="s">
        <v>885</v>
      </c>
      <c r="J358" t="s">
        <v>884</v>
      </c>
      <c r="K358" t="s">
        <v>309</v>
      </c>
      <c r="L358" t="s">
        <v>1191</v>
      </c>
      <c r="M358">
        <v>206</v>
      </c>
      <c r="N358">
        <v>8.2764199999999999</v>
      </c>
    </row>
    <row r="359" spans="1:14" x14ac:dyDescent="0.3">
      <c r="A359">
        <v>2024</v>
      </c>
      <c r="B359" t="s">
        <v>1188</v>
      </c>
      <c r="C359" t="s">
        <v>821</v>
      </c>
      <c r="D359" t="s">
        <v>823</v>
      </c>
      <c r="E359" t="s">
        <v>822</v>
      </c>
      <c r="F359" t="s">
        <v>877</v>
      </c>
      <c r="G359" t="s">
        <v>876</v>
      </c>
      <c r="H359">
        <v>846</v>
      </c>
      <c r="I359" t="s">
        <v>885</v>
      </c>
      <c r="J359" t="s">
        <v>884</v>
      </c>
      <c r="K359" t="s">
        <v>306</v>
      </c>
      <c r="L359" t="s">
        <v>1191</v>
      </c>
      <c r="M359">
        <v>754</v>
      </c>
      <c r="N359">
        <v>30.293289999999999</v>
      </c>
    </row>
    <row r="360" spans="1:14" x14ac:dyDescent="0.3">
      <c r="A360">
        <v>2024</v>
      </c>
      <c r="B360" t="s">
        <v>1188</v>
      </c>
      <c r="C360" t="s">
        <v>821</v>
      </c>
      <c r="D360" t="s">
        <v>823</v>
      </c>
      <c r="E360" t="s">
        <v>822</v>
      </c>
      <c r="F360" t="s">
        <v>877</v>
      </c>
      <c r="G360" t="s">
        <v>876</v>
      </c>
      <c r="H360">
        <v>846</v>
      </c>
      <c r="I360" t="s">
        <v>885</v>
      </c>
      <c r="J360" t="s">
        <v>884</v>
      </c>
      <c r="K360" t="s">
        <v>1192</v>
      </c>
      <c r="L360" t="s">
        <v>1191</v>
      </c>
      <c r="M360">
        <v>2489</v>
      </c>
      <c r="N360">
        <v>100</v>
      </c>
    </row>
    <row r="361" spans="1:14" x14ac:dyDescent="0.3">
      <c r="A361">
        <v>2024</v>
      </c>
      <c r="B361" t="s">
        <v>1188</v>
      </c>
      <c r="C361" t="s">
        <v>821</v>
      </c>
      <c r="D361" t="s">
        <v>823</v>
      </c>
      <c r="E361" t="s">
        <v>822</v>
      </c>
      <c r="F361" t="s">
        <v>877</v>
      </c>
      <c r="G361" t="s">
        <v>876</v>
      </c>
      <c r="H361">
        <v>846</v>
      </c>
      <c r="I361" t="s">
        <v>885</v>
      </c>
      <c r="J361" t="s">
        <v>884</v>
      </c>
      <c r="K361" t="s">
        <v>305</v>
      </c>
      <c r="L361" t="s">
        <v>1191</v>
      </c>
      <c r="M361">
        <v>90</v>
      </c>
      <c r="N361">
        <v>3.61591</v>
      </c>
    </row>
    <row r="362" spans="1:14" x14ac:dyDescent="0.3">
      <c r="A362">
        <v>2021</v>
      </c>
      <c r="B362" t="s">
        <v>1188</v>
      </c>
      <c r="C362" t="s">
        <v>821</v>
      </c>
      <c r="D362" t="s">
        <v>823</v>
      </c>
      <c r="E362" t="s">
        <v>822</v>
      </c>
      <c r="F362" t="s">
        <v>853</v>
      </c>
      <c r="G362" t="s">
        <v>852</v>
      </c>
      <c r="H362">
        <v>801</v>
      </c>
      <c r="I362" t="s">
        <v>887</v>
      </c>
      <c r="J362" t="s">
        <v>886</v>
      </c>
      <c r="K362" t="s">
        <v>307</v>
      </c>
      <c r="L362" t="s">
        <v>1191</v>
      </c>
      <c r="M362">
        <v>1090</v>
      </c>
      <c r="N362">
        <v>34.891199999999998</v>
      </c>
    </row>
    <row r="363" spans="1:14" x14ac:dyDescent="0.3">
      <c r="A363">
        <v>2021</v>
      </c>
      <c r="B363" t="s">
        <v>1188</v>
      </c>
      <c r="C363" t="s">
        <v>821</v>
      </c>
      <c r="D363" t="s">
        <v>823</v>
      </c>
      <c r="E363" t="s">
        <v>822</v>
      </c>
      <c r="F363" t="s">
        <v>853</v>
      </c>
      <c r="G363" t="s">
        <v>852</v>
      </c>
      <c r="H363">
        <v>801</v>
      </c>
      <c r="I363" t="s">
        <v>887</v>
      </c>
      <c r="J363" t="s">
        <v>886</v>
      </c>
      <c r="K363" t="s">
        <v>308</v>
      </c>
      <c r="L363" t="s">
        <v>1191</v>
      </c>
      <c r="M363">
        <v>746</v>
      </c>
      <c r="N363">
        <v>23.8796</v>
      </c>
    </row>
    <row r="364" spans="1:14" x14ac:dyDescent="0.3">
      <c r="A364">
        <v>2021</v>
      </c>
      <c r="B364" t="s">
        <v>1188</v>
      </c>
      <c r="C364" t="s">
        <v>821</v>
      </c>
      <c r="D364" t="s">
        <v>823</v>
      </c>
      <c r="E364" t="s">
        <v>822</v>
      </c>
      <c r="F364" t="s">
        <v>853</v>
      </c>
      <c r="G364" t="s">
        <v>852</v>
      </c>
      <c r="H364">
        <v>801</v>
      </c>
      <c r="I364" t="s">
        <v>887</v>
      </c>
      <c r="J364" t="s">
        <v>886</v>
      </c>
      <c r="K364" t="s">
        <v>309</v>
      </c>
      <c r="L364" t="s">
        <v>1191</v>
      </c>
      <c r="M364">
        <v>276</v>
      </c>
      <c r="N364">
        <v>8.8348300000000002</v>
      </c>
    </row>
    <row r="365" spans="1:14" x14ac:dyDescent="0.3">
      <c r="A365">
        <v>2021</v>
      </c>
      <c r="B365" t="s">
        <v>1188</v>
      </c>
      <c r="C365" t="s">
        <v>821</v>
      </c>
      <c r="D365" t="s">
        <v>823</v>
      </c>
      <c r="E365" t="s">
        <v>822</v>
      </c>
      <c r="F365" t="s">
        <v>853</v>
      </c>
      <c r="G365" t="s">
        <v>852</v>
      </c>
      <c r="H365">
        <v>801</v>
      </c>
      <c r="I365" t="s">
        <v>887</v>
      </c>
      <c r="J365" t="s">
        <v>886</v>
      </c>
      <c r="K365" t="s">
        <v>306</v>
      </c>
      <c r="L365" t="s">
        <v>1191</v>
      </c>
      <c r="M365">
        <v>913</v>
      </c>
      <c r="N365">
        <v>29.225300000000001</v>
      </c>
    </row>
    <row r="366" spans="1:14" x14ac:dyDescent="0.3">
      <c r="A366">
        <v>2021</v>
      </c>
      <c r="B366" t="s">
        <v>1188</v>
      </c>
      <c r="C366" t="s">
        <v>821</v>
      </c>
      <c r="D366" t="s">
        <v>823</v>
      </c>
      <c r="E366" t="s">
        <v>822</v>
      </c>
      <c r="F366" t="s">
        <v>853</v>
      </c>
      <c r="G366" t="s">
        <v>852</v>
      </c>
      <c r="H366">
        <v>801</v>
      </c>
      <c r="I366" t="s">
        <v>887</v>
      </c>
      <c r="J366" t="s">
        <v>886</v>
      </c>
      <c r="K366" t="s">
        <v>1192</v>
      </c>
      <c r="L366" t="s">
        <v>1191</v>
      </c>
      <c r="M366">
        <v>3124</v>
      </c>
      <c r="N366">
        <v>100</v>
      </c>
    </row>
    <row r="367" spans="1:14" x14ac:dyDescent="0.3">
      <c r="A367">
        <v>2021</v>
      </c>
      <c r="B367" t="s">
        <v>1188</v>
      </c>
      <c r="C367" t="s">
        <v>821</v>
      </c>
      <c r="D367" t="s">
        <v>823</v>
      </c>
      <c r="E367" t="s">
        <v>822</v>
      </c>
      <c r="F367" t="s">
        <v>853</v>
      </c>
      <c r="G367" t="s">
        <v>852</v>
      </c>
      <c r="H367">
        <v>801</v>
      </c>
      <c r="I367" t="s">
        <v>887</v>
      </c>
      <c r="J367" t="s">
        <v>886</v>
      </c>
      <c r="K367" t="s">
        <v>305</v>
      </c>
      <c r="L367" t="s">
        <v>1191</v>
      </c>
      <c r="M367">
        <v>99</v>
      </c>
      <c r="N367">
        <v>3.1690100000000001</v>
      </c>
    </row>
    <row r="368" spans="1:14" x14ac:dyDescent="0.3">
      <c r="A368">
        <v>2022</v>
      </c>
      <c r="B368" t="s">
        <v>1188</v>
      </c>
      <c r="C368" t="s">
        <v>821</v>
      </c>
      <c r="D368" t="s">
        <v>823</v>
      </c>
      <c r="E368" t="s">
        <v>822</v>
      </c>
      <c r="F368" t="s">
        <v>853</v>
      </c>
      <c r="G368" t="s">
        <v>852</v>
      </c>
      <c r="H368">
        <v>801</v>
      </c>
      <c r="I368" t="s">
        <v>887</v>
      </c>
      <c r="J368" t="s">
        <v>886</v>
      </c>
      <c r="K368" t="s">
        <v>307</v>
      </c>
      <c r="L368" t="s">
        <v>1191</v>
      </c>
      <c r="M368">
        <v>1298</v>
      </c>
      <c r="N368">
        <v>37.908900000000003</v>
      </c>
    </row>
    <row r="369" spans="1:14" x14ac:dyDescent="0.3">
      <c r="A369">
        <v>2022</v>
      </c>
      <c r="B369" t="s">
        <v>1188</v>
      </c>
      <c r="C369" t="s">
        <v>821</v>
      </c>
      <c r="D369" t="s">
        <v>823</v>
      </c>
      <c r="E369" t="s">
        <v>822</v>
      </c>
      <c r="F369" t="s">
        <v>853</v>
      </c>
      <c r="G369" t="s">
        <v>852</v>
      </c>
      <c r="H369">
        <v>801</v>
      </c>
      <c r="I369" t="s">
        <v>887</v>
      </c>
      <c r="J369" t="s">
        <v>886</v>
      </c>
      <c r="K369" t="s">
        <v>308</v>
      </c>
      <c r="L369" t="s">
        <v>1191</v>
      </c>
      <c r="M369">
        <v>778</v>
      </c>
      <c r="N369">
        <v>22.722000000000001</v>
      </c>
    </row>
    <row r="370" spans="1:14" x14ac:dyDescent="0.3">
      <c r="A370">
        <v>2022</v>
      </c>
      <c r="B370" t="s">
        <v>1188</v>
      </c>
      <c r="C370" t="s">
        <v>821</v>
      </c>
      <c r="D370" t="s">
        <v>823</v>
      </c>
      <c r="E370" t="s">
        <v>822</v>
      </c>
      <c r="F370" t="s">
        <v>853</v>
      </c>
      <c r="G370" t="s">
        <v>852</v>
      </c>
      <c r="H370">
        <v>801</v>
      </c>
      <c r="I370" t="s">
        <v>887</v>
      </c>
      <c r="J370" t="s">
        <v>886</v>
      </c>
      <c r="K370" t="s">
        <v>309</v>
      </c>
      <c r="L370" t="s">
        <v>1191</v>
      </c>
      <c r="M370">
        <v>245</v>
      </c>
      <c r="N370">
        <v>7.1553699999999996</v>
      </c>
    </row>
    <row r="371" spans="1:14" x14ac:dyDescent="0.3">
      <c r="A371">
        <v>2022</v>
      </c>
      <c r="B371" t="s">
        <v>1188</v>
      </c>
      <c r="C371" t="s">
        <v>821</v>
      </c>
      <c r="D371" t="s">
        <v>823</v>
      </c>
      <c r="E371" t="s">
        <v>822</v>
      </c>
      <c r="F371" t="s">
        <v>853</v>
      </c>
      <c r="G371" t="s">
        <v>852</v>
      </c>
      <c r="H371">
        <v>801</v>
      </c>
      <c r="I371" t="s">
        <v>887</v>
      </c>
      <c r="J371" t="s">
        <v>886</v>
      </c>
      <c r="K371" t="s">
        <v>306</v>
      </c>
      <c r="L371" t="s">
        <v>1191</v>
      </c>
      <c r="M371">
        <v>977</v>
      </c>
      <c r="N371">
        <v>28.533899999999999</v>
      </c>
    </row>
    <row r="372" spans="1:14" x14ac:dyDescent="0.3">
      <c r="A372">
        <v>2022</v>
      </c>
      <c r="B372" t="s">
        <v>1188</v>
      </c>
      <c r="C372" t="s">
        <v>821</v>
      </c>
      <c r="D372" t="s">
        <v>823</v>
      </c>
      <c r="E372" t="s">
        <v>822</v>
      </c>
      <c r="F372" t="s">
        <v>853</v>
      </c>
      <c r="G372" t="s">
        <v>852</v>
      </c>
      <c r="H372">
        <v>801</v>
      </c>
      <c r="I372" t="s">
        <v>887</v>
      </c>
      <c r="J372" t="s">
        <v>886</v>
      </c>
      <c r="K372" t="s">
        <v>1192</v>
      </c>
      <c r="L372" t="s">
        <v>1191</v>
      </c>
      <c r="M372">
        <v>3424</v>
      </c>
      <c r="N372">
        <v>100</v>
      </c>
    </row>
    <row r="373" spans="1:14" x14ac:dyDescent="0.3">
      <c r="A373">
        <v>2022</v>
      </c>
      <c r="B373" t="s">
        <v>1188</v>
      </c>
      <c r="C373" t="s">
        <v>821</v>
      </c>
      <c r="D373" t="s">
        <v>823</v>
      </c>
      <c r="E373" t="s">
        <v>822</v>
      </c>
      <c r="F373" t="s">
        <v>853</v>
      </c>
      <c r="G373" t="s">
        <v>852</v>
      </c>
      <c r="H373">
        <v>801</v>
      </c>
      <c r="I373" t="s">
        <v>887</v>
      </c>
      <c r="J373" t="s">
        <v>886</v>
      </c>
      <c r="K373" t="s">
        <v>305</v>
      </c>
      <c r="L373" t="s">
        <v>1191</v>
      </c>
      <c r="M373">
        <v>126</v>
      </c>
      <c r="N373">
        <v>3.67991</v>
      </c>
    </row>
    <row r="374" spans="1:14" x14ac:dyDescent="0.3">
      <c r="A374">
        <v>2023</v>
      </c>
      <c r="B374" t="s">
        <v>1188</v>
      </c>
      <c r="C374" t="s">
        <v>821</v>
      </c>
      <c r="D374" t="s">
        <v>823</v>
      </c>
      <c r="E374" t="s">
        <v>822</v>
      </c>
      <c r="F374" t="s">
        <v>853</v>
      </c>
      <c r="G374" t="s">
        <v>852</v>
      </c>
      <c r="H374">
        <v>801</v>
      </c>
      <c r="I374" t="s">
        <v>887</v>
      </c>
      <c r="J374" t="s">
        <v>886</v>
      </c>
      <c r="K374" t="s">
        <v>307</v>
      </c>
      <c r="L374" t="s">
        <v>1191</v>
      </c>
      <c r="M374">
        <v>1413</v>
      </c>
      <c r="N374">
        <v>38.096519999999998</v>
      </c>
    </row>
    <row r="375" spans="1:14" x14ac:dyDescent="0.3">
      <c r="A375">
        <v>2023</v>
      </c>
      <c r="B375" t="s">
        <v>1188</v>
      </c>
      <c r="C375" t="s">
        <v>821</v>
      </c>
      <c r="D375" t="s">
        <v>823</v>
      </c>
      <c r="E375" t="s">
        <v>822</v>
      </c>
      <c r="F375" t="s">
        <v>853</v>
      </c>
      <c r="G375" t="s">
        <v>852</v>
      </c>
      <c r="H375">
        <v>801</v>
      </c>
      <c r="I375" t="s">
        <v>887</v>
      </c>
      <c r="J375" t="s">
        <v>886</v>
      </c>
      <c r="K375" t="s">
        <v>308</v>
      </c>
      <c r="L375" t="s">
        <v>1191</v>
      </c>
      <c r="M375">
        <v>839</v>
      </c>
      <c r="N375">
        <v>22.620650000000001</v>
      </c>
    </row>
    <row r="376" spans="1:14" x14ac:dyDescent="0.3">
      <c r="A376">
        <v>2023</v>
      </c>
      <c r="B376" t="s">
        <v>1188</v>
      </c>
      <c r="C376" t="s">
        <v>821</v>
      </c>
      <c r="D376" t="s">
        <v>823</v>
      </c>
      <c r="E376" t="s">
        <v>822</v>
      </c>
      <c r="F376" t="s">
        <v>853</v>
      </c>
      <c r="G376" t="s">
        <v>852</v>
      </c>
      <c r="H376">
        <v>801</v>
      </c>
      <c r="I376" t="s">
        <v>887</v>
      </c>
      <c r="J376" t="s">
        <v>886</v>
      </c>
      <c r="K376" t="s">
        <v>309</v>
      </c>
      <c r="L376" t="s">
        <v>1191</v>
      </c>
      <c r="M376">
        <v>177</v>
      </c>
      <c r="N376">
        <v>4.7721799999999996</v>
      </c>
    </row>
    <row r="377" spans="1:14" x14ac:dyDescent="0.3">
      <c r="A377">
        <v>2023</v>
      </c>
      <c r="B377" t="s">
        <v>1188</v>
      </c>
      <c r="C377" t="s">
        <v>821</v>
      </c>
      <c r="D377" t="s">
        <v>823</v>
      </c>
      <c r="E377" t="s">
        <v>822</v>
      </c>
      <c r="F377" t="s">
        <v>853</v>
      </c>
      <c r="G377" t="s">
        <v>852</v>
      </c>
      <c r="H377">
        <v>801</v>
      </c>
      <c r="I377" t="s">
        <v>887</v>
      </c>
      <c r="J377" t="s">
        <v>886</v>
      </c>
      <c r="K377" t="s">
        <v>306</v>
      </c>
      <c r="L377" t="s">
        <v>1191</v>
      </c>
      <c r="M377">
        <v>1139</v>
      </c>
      <c r="N377">
        <v>30.70909</v>
      </c>
    </row>
    <row r="378" spans="1:14" x14ac:dyDescent="0.3">
      <c r="A378">
        <v>2023</v>
      </c>
      <c r="B378" t="s">
        <v>1188</v>
      </c>
      <c r="C378" t="s">
        <v>821</v>
      </c>
      <c r="D378" t="s">
        <v>823</v>
      </c>
      <c r="E378" t="s">
        <v>822</v>
      </c>
      <c r="F378" t="s">
        <v>853</v>
      </c>
      <c r="G378" t="s">
        <v>852</v>
      </c>
      <c r="H378">
        <v>801</v>
      </c>
      <c r="I378" t="s">
        <v>887</v>
      </c>
      <c r="J378" t="s">
        <v>886</v>
      </c>
      <c r="K378" t="s">
        <v>1192</v>
      </c>
      <c r="L378" t="s">
        <v>1191</v>
      </c>
      <c r="M378">
        <v>3709</v>
      </c>
      <c r="N378">
        <v>100</v>
      </c>
    </row>
    <row r="379" spans="1:14" x14ac:dyDescent="0.3">
      <c r="A379">
        <v>2023</v>
      </c>
      <c r="B379" t="s">
        <v>1188</v>
      </c>
      <c r="C379" t="s">
        <v>821</v>
      </c>
      <c r="D379" t="s">
        <v>823</v>
      </c>
      <c r="E379" t="s">
        <v>822</v>
      </c>
      <c r="F379" t="s">
        <v>853</v>
      </c>
      <c r="G379" t="s">
        <v>852</v>
      </c>
      <c r="H379">
        <v>801</v>
      </c>
      <c r="I379" t="s">
        <v>887</v>
      </c>
      <c r="J379" t="s">
        <v>886</v>
      </c>
      <c r="K379" t="s">
        <v>305</v>
      </c>
      <c r="L379" t="s">
        <v>1191</v>
      </c>
      <c r="M379">
        <v>141</v>
      </c>
      <c r="N379">
        <v>3.8015599999999998</v>
      </c>
    </row>
    <row r="380" spans="1:14" x14ac:dyDescent="0.3">
      <c r="A380">
        <v>2024</v>
      </c>
      <c r="B380" t="s">
        <v>1188</v>
      </c>
      <c r="C380" t="s">
        <v>821</v>
      </c>
      <c r="D380" t="s">
        <v>823</v>
      </c>
      <c r="E380" t="s">
        <v>822</v>
      </c>
      <c r="F380" t="s">
        <v>853</v>
      </c>
      <c r="G380" t="s">
        <v>852</v>
      </c>
      <c r="H380">
        <v>801</v>
      </c>
      <c r="I380" t="s">
        <v>887</v>
      </c>
      <c r="J380" t="s">
        <v>886</v>
      </c>
      <c r="K380" t="s">
        <v>307</v>
      </c>
      <c r="L380" t="s">
        <v>1191</v>
      </c>
      <c r="M380">
        <v>1728</v>
      </c>
      <c r="N380">
        <v>39.434049999999999</v>
      </c>
    </row>
    <row r="381" spans="1:14" x14ac:dyDescent="0.3">
      <c r="A381">
        <v>2024</v>
      </c>
      <c r="B381" t="s">
        <v>1188</v>
      </c>
      <c r="C381" t="s">
        <v>821</v>
      </c>
      <c r="D381" t="s">
        <v>823</v>
      </c>
      <c r="E381" t="s">
        <v>822</v>
      </c>
      <c r="F381" t="s">
        <v>853</v>
      </c>
      <c r="G381" t="s">
        <v>852</v>
      </c>
      <c r="H381">
        <v>801</v>
      </c>
      <c r="I381" t="s">
        <v>887</v>
      </c>
      <c r="J381" t="s">
        <v>886</v>
      </c>
      <c r="K381" t="s">
        <v>308</v>
      </c>
      <c r="L381" t="s">
        <v>1191</v>
      </c>
      <c r="M381">
        <v>957</v>
      </c>
      <c r="N381">
        <v>21.83934</v>
      </c>
    </row>
    <row r="382" spans="1:14" x14ac:dyDescent="0.3">
      <c r="A382">
        <v>2024</v>
      </c>
      <c r="B382" t="s">
        <v>1188</v>
      </c>
      <c r="C382" t="s">
        <v>821</v>
      </c>
      <c r="D382" t="s">
        <v>823</v>
      </c>
      <c r="E382" t="s">
        <v>822</v>
      </c>
      <c r="F382" t="s">
        <v>853</v>
      </c>
      <c r="G382" t="s">
        <v>852</v>
      </c>
      <c r="H382">
        <v>801</v>
      </c>
      <c r="I382" t="s">
        <v>887</v>
      </c>
      <c r="J382" t="s">
        <v>886</v>
      </c>
      <c r="K382" t="s">
        <v>309</v>
      </c>
      <c r="L382" t="s">
        <v>1191</v>
      </c>
      <c r="M382">
        <v>210</v>
      </c>
      <c r="N382">
        <v>4.7923299999999998</v>
      </c>
    </row>
    <row r="383" spans="1:14" x14ac:dyDescent="0.3">
      <c r="A383">
        <v>2024</v>
      </c>
      <c r="B383" t="s">
        <v>1188</v>
      </c>
      <c r="C383" t="s">
        <v>821</v>
      </c>
      <c r="D383" t="s">
        <v>823</v>
      </c>
      <c r="E383" t="s">
        <v>822</v>
      </c>
      <c r="F383" t="s">
        <v>853</v>
      </c>
      <c r="G383" t="s">
        <v>852</v>
      </c>
      <c r="H383">
        <v>801</v>
      </c>
      <c r="I383" t="s">
        <v>887</v>
      </c>
      <c r="J383" t="s">
        <v>886</v>
      </c>
      <c r="K383" t="s">
        <v>306</v>
      </c>
      <c r="L383" t="s">
        <v>1191</v>
      </c>
      <c r="M383">
        <v>1322</v>
      </c>
      <c r="N383">
        <v>30.168869999999998</v>
      </c>
    </row>
    <row r="384" spans="1:14" x14ac:dyDescent="0.3">
      <c r="A384">
        <v>2024</v>
      </c>
      <c r="B384" t="s">
        <v>1188</v>
      </c>
      <c r="C384" t="s">
        <v>821</v>
      </c>
      <c r="D384" t="s">
        <v>823</v>
      </c>
      <c r="E384" t="s">
        <v>822</v>
      </c>
      <c r="F384" t="s">
        <v>853</v>
      </c>
      <c r="G384" t="s">
        <v>852</v>
      </c>
      <c r="H384">
        <v>801</v>
      </c>
      <c r="I384" t="s">
        <v>887</v>
      </c>
      <c r="J384" t="s">
        <v>886</v>
      </c>
      <c r="K384" t="s">
        <v>1192</v>
      </c>
      <c r="L384" t="s">
        <v>1191</v>
      </c>
      <c r="M384">
        <v>4382</v>
      </c>
      <c r="N384">
        <v>100</v>
      </c>
    </row>
    <row r="385" spans="1:14" x14ac:dyDescent="0.3">
      <c r="A385">
        <v>2024</v>
      </c>
      <c r="B385" t="s">
        <v>1188</v>
      </c>
      <c r="C385" t="s">
        <v>821</v>
      </c>
      <c r="D385" t="s">
        <v>823</v>
      </c>
      <c r="E385" t="s">
        <v>822</v>
      </c>
      <c r="F385" t="s">
        <v>853</v>
      </c>
      <c r="G385" t="s">
        <v>852</v>
      </c>
      <c r="H385">
        <v>801</v>
      </c>
      <c r="I385" t="s">
        <v>887</v>
      </c>
      <c r="J385" t="s">
        <v>886</v>
      </c>
      <c r="K385" t="s">
        <v>305</v>
      </c>
      <c r="L385" t="s">
        <v>1191</v>
      </c>
      <c r="M385">
        <v>165</v>
      </c>
      <c r="N385">
        <v>3.7654000000000001</v>
      </c>
    </row>
    <row r="386" spans="1:14" x14ac:dyDescent="0.3">
      <c r="A386">
        <v>2021</v>
      </c>
      <c r="B386" t="s">
        <v>1188</v>
      </c>
      <c r="C386" t="s">
        <v>821</v>
      </c>
      <c r="D386" t="s">
        <v>823</v>
      </c>
      <c r="E386" t="s">
        <v>822</v>
      </c>
      <c r="F386" t="s">
        <v>1189</v>
      </c>
      <c r="G386" t="s">
        <v>1190</v>
      </c>
      <c r="H386">
        <v>305</v>
      </c>
      <c r="I386" t="s">
        <v>889</v>
      </c>
      <c r="J386" t="s">
        <v>888</v>
      </c>
      <c r="K386" t="s">
        <v>307</v>
      </c>
      <c r="L386" t="s">
        <v>1191</v>
      </c>
      <c r="M386">
        <v>978</v>
      </c>
      <c r="N386">
        <v>33.970100000000002</v>
      </c>
    </row>
    <row r="387" spans="1:14" x14ac:dyDescent="0.3">
      <c r="A387">
        <v>2021</v>
      </c>
      <c r="B387" t="s">
        <v>1188</v>
      </c>
      <c r="C387" t="s">
        <v>821</v>
      </c>
      <c r="D387" t="s">
        <v>823</v>
      </c>
      <c r="E387" t="s">
        <v>822</v>
      </c>
      <c r="F387" t="s">
        <v>1189</v>
      </c>
      <c r="G387" t="s">
        <v>1190</v>
      </c>
      <c r="H387">
        <v>305</v>
      </c>
      <c r="I387" t="s">
        <v>889</v>
      </c>
      <c r="J387" t="s">
        <v>888</v>
      </c>
      <c r="K387" t="s">
        <v>308</v>
      </c>
      <c r="L387" t="s">
        <v>1191</v>
      </c>
      <c r="M387">
        <v>604</v>
      </c>
      <c r="N387">
        <v>20.979500000000002</v>
      </c>
    </row>
    <row r="388" spans="1:14" x14ac:dyDescent="0.3">
      <c r="A388">
        <v>2021</v>
      </c>
      <c r="B388" t="s">
        <v>1188</v>
      </c>
      <c r="C388" t="s">
        <v>821</v>
      </c>
      <c r="D388" t="s">
        <v>823</v>
      </c>
      <c r="E388" t="s">
        <v>822</v>
      </c>
      <c r="F388" t="s">
        <v>1189</v>
      </c>
      <c r="G388" t="s">
        <v>1190</v>
      </c>
      <c r="H388">
        <v>305</v>
      </c>
      <c r="I388" t="s">
        <v>889</v>
      </c>
      <c r="J388" t="s">
        <v>888</v>
      </c>
      <c r="K388" t="s">
        <v>309</v>
      </c>
      <c r="L388" t="s">
        <v>1191</v>
      </c>
      <c r="M388">
        <v>193</v>
      </c>
      <c r="N388">
        <v>6.7037199999999997</v>
      </c>
    </row>
    <row r="389" spans="1:14" x14ac:dyDescent="0.3">
      <c r="A389">
        <v>2021</v>
      </c>
      <c r="B389" t="s">
        <v>1188</v>
      </c>
      <c r="C389" t="s">
        <v>821</v>
      </c>
      <c r="D389" t="s">
        <v>823</v>
      </c>
      <c r="E389" t="s">
        <v>822</v>
      </c>
      <c r="F389" t="s">
        <v>1189</v>
      </c>
      <c r="G389" t="s">
        <v>1190</v>
      </c>
      <c r="H389">
        <v>305</v>
      </c>
      <c r="I389" t="s">
        <v>889</v>
      </c>
      <c r="J389" t="s">
        <v>888</v>
      </c>
      <c r="K389" t="s">
        <v>306</v>
      </c>
      <c r="L389" t="s">
        <v>1191</v>
      </c>
      <c r="M389">
        <v>975</v>
      </c>
      <c r="N389">
        <v>33.865900000000003</v>
      </c>
    </row>
    <row r="390" spans="1:14" x14ac:dyDescent="0.3">
      <c r="A390">
        <v>2021</v>
      </c>
      <c r="B390" t="s">
        <v>1188</v>
      </c>
      <c r="C390" t="s">
        <v>821</v>
      </c>
      <c r="D390" t="s">
        <v>823</v>
      </c>
      <c r="E390" t="s">
        <v>822</v>
      </c>
      <c r="F390" t="s">
        <v>1189</v>
      </c>
      <c r="G390" t="s">
        <v>1190</v>
      </c>
      <c r="H390">
        <v>305</v>
      </c>
      <c r="I390" t="s">
        <v>889</v>
      </c>
      <c r="J390" t="s">
        <v>888</v>
      </c>
      <c r="K390" t="s">
        <v>1192</v>
      </c>
      <c r="L390" t="s">
        <v>1191</v>
      </c>
      <c r="M390">
        <v>2879</v>
      </c>
      <c r="N390">
        <v>100</v>
      </c>
    </row>
    <row r="391" spans="1:14" x14ac:dyDescent="0.3">
      <c r="A391">
        <v>2021</v>
      </c>
      <c r="B391" t="s">
        <v>1188</v>
      </c>
      <c r="C391" t="s">
        <v>821</v>
      </c>
      <c r="D391" t="s">
        <v>823</v>
      </c>
      <c r="E391" t="s">
        <v>822</v>
      </c>
      <c r="F391" t="s">
        <v>1189</v>
      </c>
      <c r="G391" t="s">
        <v>1190</v>
      </c>
      <c r="H391">
        <v>305</v>
      </c>
      <c r="I391" t="s">
        <v>889</v>
      </c>
      <c r="J391" t="s">
        <v>888</v>
      </c>
      <c r="K391" t="s">
        <v>305</v>
      </c>
      <c r="L391" t="s">
        <v>1191</v>
      </c>
      <c r="M391">
        <v>129</v>
      </c>
      <c r="N391">
        <v>4.4807199999999998</v>
      </c>
    </row>
    <row r="392" spans="1:14" x14ac:dyDescent="0.3">
      <c r="A392">
        <v>2022</v>
      </c>
      <c r="B392" t="s">
        <v>1188</v>
      </c>
      <c r="C392" t="s">
        <v>821</v>
      </c>
      <c r="D392" t="s">
        <v>823</v>
      </c>
      <c r="E392" t="s">
        <v>822</v>
      </c>
      <c r="F392" t="s">
        <v>1189</v>
      </c>
      <c r="G392" t="s">
        <v>1190</v>
      </c>
      <c r="H392">
        <v>305</v>
      </c>
      <c r="I392" t="s">
        <v>889</v>
      </c>
      <c r="J392" t="s">
        <v>888</v>
      </c>
      <c r="K392" t="s">
        <v>307</v>
      </c>
      <c r="L392" t="s">
        <v>1191</v>
      </c>
      <c r="M392">
        <v>1117</v>
      </c>
      <c r="N392">
        <v>34.464700000000001</v>
      </c>
    </row>
    <row r="393" spans="1:14" x14ac:dyDescent="0.3">
      <c r="A393">
        <v>2022</v>
      </c>
      <c r="B393" t="s">
        <v>1188</v>
      </c>
      <c r="C393" t="s">
        <v>821</v>
      </c>
      <c r="D393" t="s">
        <v>823</v>
      </c>
      <c r="E393" t="s">
        <v>822</v>
      </c>
      <c r="F393" t="s">
        <v>1189</v>
      </c>
      <c r="G393" t="s">
        <v>1190</v>
      </c>
      <c r="H393">
        <v>305</v>
      </c>
      <c r="I393" t="s">
        <v>889</v>
      </c>
      <c r="J393" t="s">
        <v>888</v>
      </c>
      <c r="K393" t="s">
        <v>308</v>
      </c>
      <c r="L393" t="s">
        <v>1191</v>
      </c>
      <c r="M393">
        <v>656</v>
      </c>
      <c r="N393">
        <v>20.2407</v>
      </c>
    </row>
    <row r="394" spans="1:14" x14ac:dyDescent="0.3">
      <c r="A394">
        <v>2022</v>
      </c>
      <c r="B394" t="s">
        <v>1188</v>
      </c>
      <c r="C394" t="s">
        <v>821</v>
      </c>
      <c r="D394" t="s">
        <v>823</v>
      </c>
      <c r="E394" t="s">
        <v>822</v>
      </c>
      <c r="F394" t="s">
        <v>1189</v>
      </c>
      <c r="G394" t="s">
        <v>1190</v>
      </c>
      <c r="H394">
        <v>305</v>
      </c>
      <c r="I394" t="s">
        <v>889</v>
      </c>
      <c r="J394" t="s">
        <v>888</v>
      </c>
      <c r="K394" t="s">
        <v>309</v>
      </c>
      <c r="L394" t="s">
        <v>1191</v>
      </c>
      <c r="M394">
        <v>254</v>
      </c>
      <c r="N394">
        <v>7.8370899999999999</v>
      </c>
    </row>
    <row r="395" spans="1:14" x14ac:dyDescent="0.3">
      <c r="A395">
        <v>2022</v>
      </c>
      <c r="B395" t="s">
        <v>1188</v>
      </c>
      <c r="C395" t="s">
        <v>821</v>
      </c>
      <c r="D395" t="s">
        <v>823</v>
      </c>
      <c r="E395" t="s">
        <v>822</v>
      </c>
      <c r="F395" t="s">
        <v>1189</v>
      </c>
      <c r="G395" t="s">
        <v>1190</v>
      </c>
      <c r="H395">
        <v>305</v>
      </c>
      <c r="I395" t="s">
        <v>889</v>
      </c>
      <c r="J395" t="s">
        <v>888</v>
      </c>
      <c r="K395" t="s">
        <v>306</v>
      </c>
      <c r="L395" t="s">
        <v>1191</v>
      </c>
      <c r="M395">
        <v>1052</v>
      </c>
      <c r="N395">
        <v>32.459099999999999</v>
      </c>
    </row>
    <row r="396" spans="1:14" x14ac:dyDescent="0.3">
      <c r="A396">
        <v>2022</v>
      </c>
      <c r="B396" t="s">
        <v>1188</v>
      </c>
      <c r="C396" t="s">
        <v>821</v>
      </c>
      <c r="D396" t="s">
        <v>823</v>
      </c>
      <c r="E396" t="s">
        <v>822</v>
      </c>
      <c r="F396" t="s">
        <v>1189</v>
      </c>
      <c r="G396" t="s">
        <v>1190</v>
      </c>
      <c r="H396">
        <v>305</v>
      </c>
      <c r="I396" t="s">
        <v>889</v>
      </c>
      <c r="J396" t="s">
        <v>888</v>
      </c>
      <c r="K396" t="s">
        <v>1192</v>
      </c>
      <c r="L396" t="s">
        <v>1191</v>
      </c>
      <c r="M396">
        <v>3241</v>
      </c>
      <c r="N396">
        <v>100</v>
      </c>
    </row>
    <row r="397" spans="1:14" x14ac:dyDescent="0.3">
      <c r="A397">
        <v>2022</v>
      </c>
      <c r="B397" t="s">
        <v>1188</v>
      </c>
      <c r="C397" t="s">
        <v>821</v>
      </c>
      <c r="D397" t="s">
        <v>823</v>
      </c>
      <c r="E397" t="s">
        <v>822</v>
      </c>
      <c r="F397" t="s">
        <v>1189</v>
      </c>
      <c r="G397" t="s">
        <v>1190</v>
      </c>
      <c r="H397">
        <v>305</v>
      </c>
      <c r="I397" t="s">
        <v>889</v>
      </c>
      <c r="J397" t="s">
        <v>888</v>
      </c>
      <c r="K397" t="s">
        <v>305</v>
      </c>
      <c r="L397" t="s">
        <v>1191</v>
      </c>
      <c r="M397">
        <v>162</v>
      </c>
      <c r="N397">
        <v>4.9984599999999997</v>
      </c>
    </row>
    <row r="398" spans="1:14" x14ac:dyDescent="0.3">
      <c r="A398">
        <v>2023</v>
      </c>
      <c r="B398" t="s">
        <v>1188</v>
      </c>
      <c r="C398" t="s">
        <v>821</v>
      </c>
      <c r="D398" t="s">
        <v>823</v>
      </c>
      <c r="E398" t="s">
        <v>822</v>
      </c>
      <c r="F398" t="s">
        <v>1189</v>
      </c>
      <c r="G398" t="s">
        <v>1190</v>
      </c>
      <c r="H398">
        <v>305</v>
      </c>
      <c r="I398" t="s">
        <v>889</v>
      </c>
      <c r="J398" t="s">
        <v>888</v>
      </c>
      <c r="K398" t="s">
        <v>307</v>
      </c>
      <c r="L398" t="s">
        <v>1191</v>
      </c>
      <c r="M398">
        <v>1242</v>
      </c>
      <c r="N398">
        <v>34.712130000000002</v>
      </c>
    </row>
    <row r="399" spans="1:14" x14ac:dyDescent="0.3">
      <c r="A399">
        <v>2023</v>
      </c>
      <c r="B399" t="s">
        <v>1188</v>
      </c>
      <c r="C399" t="s">
        <v>821</v>
      </c>
      <c r="D399" t="s">
        <v>823</v>
      </c>
      <c r="E399" t="s">
        <v>822</v>
      </c>
      <c r="F399" t="s">
        <v>1189</v>
      </c>
      <c r="G399" t="s">
        <v>1190</v>
      </c>
      <c r="H399">
        <v>305</v>
      </c>
      <c r="I399" t="s">
        <v>889</v>
      </c>
      <c r="J399" t="s">
        <v>888</v>
      </c>
      <c r="K399" t="s">
        <v>308</v>
      </c>
      <c r="L399" t="s">
        <v>1191</v>
      </c>
      <c r="M399">
        <v>748</v>
      </c>
      <c r="N399">
        <v>20.905529999999999</v>
      </c>
    </row>
    <row r="400" spans="1:14" x14ac:dyDescent="0.3">
      <c r="A400">
        <v>2023</v>
      </c>
      <c r="B400" t="s">
        <v>1188</v>
      </c>
      <c r="C400" t="s">
        <v>821</v>
      </c>
      <c r="D400" t="s">
        <v>823</v>
      </c>
      <c r="E400" t="s">
        <v>822</v>
      </c>
      <c r="F400" t="s">
        <v>1189</v>
      </c>
      <c r="G400" t="s">
        <v>1190</v>
      </c>
      <c r="H400">
        <v>305</v>
      </c>
      <c r="I400" t="s">
        <v>889</v>
      </c>
      <c r="J400" t="s">
        <v>888</v>
      </c>
      <c r="K400" t="s">
        <v>309</v>
      </c>
      <c r="L400" t="s">
        <v>1191</v>
      </c>
      <c r="M400">
        <v>313</v>
      </c>
      <c r="N400">
        <v>8.7478999999999996</v>
      </c>
    </row>
    <row r="401" spans="1:14" x14ac:dyDescent="0.3">
      <c r="A401">
        <v>2023</v>
      </c>
      <c r="B401" t="s">
        <v>1188</v>
      </c>
      <c r="C401" t="s">
        <v>821</v>
      </c>
      <c r="D401" t="s">
        <v>823</v>
      </c>
      <c r="E401" t="s">
        <v>822</v>
      </c>
      <c r="F401" t="s">
        <v>1189</v>
      </c>
      <c r="G401" t="s">
        <v>1190</v>
      </c>
      <c r="H401">
        <v>305</v>
      </c>
      <c r="I401" t="s">
        <v>889</v>
      </c>
      <c r="J401" t="s">
        <v>888</v>
      </c>
      <c r="K401" t="s">
        <v>306</v>
      </c>
      <c r="L401" t="s">
        <v>1191</v>
      </c>
      <c r="M401">
        <v>1123</v>
      </c>
      <c r="N401">
        <v>31.38625</v>
      </c>
    </row>
    <row r="402" spans="1:14" x14ac:dyDescent="0.3">
      <c r="A402">
        <v>2023</v>
      </c>
      <c r="B402" t="s">
        <v>1188</v>
      </c>
      <c r="C402" t="s">
        <v>821</v>
      </c>
      <c r="D402" t="s">
        <v>823</v>
      </c>
      <c r="E402" t="s">
        <v>822</v>
      </c>
      <c r="F402" t="s">
        <v>1189</v>
      </c>
      <c r="G402" t="s">
        <v>1190</v>
      </c>
      <c r="H402">
        <v>305</v>
      </c>
      <c r="I402" t="s">
        <v>889</v>
      </c>
      <c r="J402" t="s">
        <v>888</v>
      </c>
      <c r="K402" t="s">
        <v>1192</v>
      </c>
      <c r="L402" t="s">
        <v>1191</v>
      </c>
      <c r="M402">
        <v>3578</v>
      </c>
      <c r="N402">
        <v>100</v>
      </c>
    </row>
    <row r="403" spans="1:14" x14ac:dyDescent="0.3">
      <c r="A403">
        <v>2023</v>
      </c>
      <c r="B403" t="s">
        <v>1188</v>
      </c>
      <c r="C403" t="s">
        <v>821</v>
      </c>
      <c r="D403" t="s">
        <v>823</v>
      </c>
      <c r="E403" t="s">
        <v>822</v>
      </c>
      <c r="F403" t="s">
        <v>1189</v>
      </c>
      <c r="G403" t="s">
        <v>1190</v>
      </c>
      <c r="H403">
        <v>305</v>
      </c>
      <c r="I403" t="s">
        <v>889</v>
      </c>
      <c r="J403" t="s">
        <v>888</v>
      </c>
      <c r="K403" t="s">
        <v>305</v>
      </c>
      <c r="L403" t="s">
        <v>1191</v>
      </c>
      <c r="M403">
        <v>152</v>
      </c>
      <c r="N403">
        <v>4.2481799999999996</v>
      </c>
    </row>
    <row r="404" spans="1:14" x14ac:dyDescent="0.3">
      <c r="A404">
        <v>2024</v>
      </c>
      <c r="B404" t="s">
        <v>1188</v>
      </c>
      <c r="C404" t="s">
        <v>821</v>
      </c>
      <c r="D404" t="s">
        <v>823</v>
      </c>
      <c r="E404" t="s">
        <v>822</v>
      </c>
      <c r="F404" t="s">
        <v>1189</v>
      </c>
      <c r="G404" t="s">
        <v>1190</v>
      </c>
      <c r="H404">
        <v>305</v>
      </c>
      <c r="I404" t="s">
        <v>889</v>
      </c>
      <c r="J404" t="s">
        <v>888</v>
      </c>
      <c r="K404" t="s">
        <v>307</v>
      </c>
      <c r="L404" t="s">
        <v>1191</v>
      </c>
      <c r="M404">
        <v>1418</v>
      </c>
      <c r="N404">
        <v>34.831740000000003</v>
      </c>
    </row>
    <row r="405" spans="1:14" x14ac:dyDescent="0.3">
      <c r="A405">
        <v>2024</v>
      </c>
      <c r="B405" t="s">
        <v>1188</v>
      </c>
      <c r="C405" t="s">
        <v>821</v>
      </c>
      <c r="D405" t="s">
        <v>823</v>
      </c>
      <c r="E405" t="s">
        <v>822</v>
      </c>
      <c r="F405" t="s">
        <v>1189</v>
      </c>
      <c r="G405" t="s">
        <v>1190</v>
      </c>
      <c r="H405">
        <v>305</v>
      </c>
      <c r="I405" t="s">
        <v>889</v>
      </c>
      <c r="J405" t="s">
        <v>888</v>
      </c>
      <c r="K405" t="s">
        <v>308</v>
      </c>
      <c r="L405" t="s">
        <v>1191</v>
      </c>
      <c r="M405">
        <v>832</v>
      </c>
      <c r="N405">
        <v>20.437239999999999</v>
      </c>
    </row>
    <row r="406" spans="1:14" x14ac:dyDescent="0.3">
      <c r="A406">
        <v>2024</v>
      </c>
      <c r="B406" t="s">
        <v>1188</v>
      </c>
      <c r="C406" t="s">
        <v>821</v>
      </c>
      <c r="D406" t="s">
        <v>823</v>
      </c>
      <c r="E406" t="s">
        <v>822</v>
      </c>
      <c r="F406" t="s">
        <v>1189</v>
      </c>
      <c r="G406" t="s">
        <v>1190</v>
      </c>
      <c r="H406">
        <v>305</v>
      </c>
      <c r="I406" t="s">
        <v>889</v>
      </c>
      <c r="J406" t="s">
        <v>888</v>
      </c>
      <c r="K406" t="s">
        <v>309</v>
      </c>
      <c r="L406" t="s">
        <v>1191</v>
      </c>
      <c r="M406">
        <v>389</v>
      </c>
      <c r="N406">
        <v>9.5553899999999992</v>
      </c>
    </row>
    <row r="407" spans="1:14" x14ac:dyDescent="0.3">
      <c r="A407">
        <v>2024</v>
      </c>
      <c r="B407" t="s">
        <v>1188</v>
      </c>
      <c r="C407" t="s">
        <v>821</v>
      </c>
      <c r="D407" t="s">
        <v>823</v>
      </c>
      <c r="E407" t="s">
        <v>822</v>
      </c>
      <c r="F407" t="s">
        <v>1189</v>
      </c>
      <c r="G407" t="s">
        <v>1190</v>
      </c>
      <c r="H407">
        <v>305</v>
      </c>
      <c r="I407" t="s">
        <v>889</v>
      </c>
      <c r="J407" t="s">
        <v>888</v>
      </c>
      <c r="K407" t="s">
        <v>306</v>
      </c>
      <c r="L407" t="s">
        <v>1191</v>
      </c>
      <c r="M407">
        <v>1264</v>
      </c>
      <c r="N407">
        <v>31.04888</v>
      </c>
    </row>
    <row r="408" spans="1:14" x14ac:dyDescent="0.3">
      <c r="A408">
        <v>2024</v>
      </c>
      <c r="B408" t="s">
        <v>1188</v>
      </c>
      <c r="C408" t="s">
        <v>821</v>
      </c>
      <c r="D408" t="s">
        <v>823</v>
      </c>
      <c r="E408" t="s">
        <v>822</v>
      </c>
      <c r="F408" t="s">
        <v>1189</v>
      </c>
      <c r="G408" t="s">
        <v>1190</v>
      </c>
      <c r="H408">
        <v>305</v>
      </c>
      <c r="I408" t="s">
        <v>889</v>
      </c>
      <c r="J408" t="s">
        <v>888</v>
      </c>
      <c r="K408" t="s">
        <v>1192</v>
      </c>
      <c r="L408" t="s">
        <v>1191</v>
      </c>
      <c r="M408">
        <v>4071</v>
      </c>
      <c r="N408">
        <v>100</v>
      </c>
    </row>
    <row r="409" spans="1:14" x14ac:dyDescent="0.3">
      <c r="A409">
        <v>2024</v>
      </c>
      <c r="B409" t="s">
        <v>1188</v>
      </c>
      <c r="C409" t="s">
        <v>821</v>
      </c>
      <c r="D409" t="s">
        <v>823</v>
      </c>
      <c r="E409" t="s">
        <v>822</v>
      </c>
      <c r="F409" t="s">
        <v>1189</v>
      </c>
      <c r="G409" t="s">
        <v>1190</v>
      </c>
      <c r="H409">
        <v>305</v>
      </c>
      <c r="I409" t="s">
        <v>889</v>
      </c>
      <c r="J409" t="s">
        <v>888</v>
      </c>
      <c r="K409" t="s">
        <v>305</v>
      </c>
      <c r="L409" t="s">
        <v>1191</v>
      </c>
      <c r="M409">
        <v>168</v>
      </c>
      <c r="N409">
        <v>4.1267500000000004</v>
      </c>
    </row>
    <row r="410" spans="1:14" x14ac:dyDescent="0.3">
      <c r="A410">
        <v>2021</v>
      </c>
      <c r="B410" t="s">
        <v>1188</v>
      </c>
      <c r="C410" t="s">
        <v>821</v>
      </c>
      <c r="D410" t="s">
        <v>823</v>
      </c>
      <c r="E410" t="s">
        <v>822</v>
      </c>
      <c r="F410" t="s">
        <v>877</v>
      </c>
      <c r="G410" t="s">
        <v>876</v>
      </c>
      <c r="H410">
        <v>825</v>
      </c>
      <c r="I410" t="s">
        <v>891</v>
      </c>
      <c r="J410" t="s">
        <v>890</v>
      </c>
      <c r="K410" t="s">
        <v>307</v>
      </c>
      <c r="L410" t="s">
        <v>1191</v>
      </c>
      <c r="M410">
        <v>1794</v>
      </c>
      <c r="N410">
        <v>36.537700000000001</v>
      </c>
    </row>
    <row r="411" spans="1:14" x14ac:dyDescent="0.3">
      <c r="A411">
        <v>2021</v>
      </c>
      <c r="B411" t="s">
        <v>1188</v>
      </c>
      <c r="C411" t="s">
        <v>821</v>
      </c>
      <c r="D411" t="s">
        <v>823</v>
      </c>
      <c r="E411" t="s">
        <v>822</v>
      </c>
      <c r="F411" t="s">
        <v>877</v>
      </c>
      <c r="G411" t="s">
        <v>876</v>
      </c>
      <c r="H411">
        <v>825</v>
      </c>
      <c r="I411" t="s">
        <v>891</v>
      </c>
      <c r="J411" t="s">
        <v>890</v>
      </c>
      <c r="K411" t="s">
        <v>308</v>
      </c>
      <c r="L411" t="s">
        <v>1191</v>
      </c>
      <c r="M411">
        <v>1004</v>
      </c>
      <c r="N411">
        <v>20.4481</v>
      </c>
    </row>
    <row r="412" spans="1:14" x14ac:dyDescent="0.3">
      <c r="A412">
        <v>2021</v>
      </c>
      <c r="B412" t="s">
        <v>1188</v>
      </c>
      <c r="C412" t="s">
        <v>821</v>
      </c>
      <c r="D412" t="s">
        <v>823</v>
      </c>
      <c r="E412" t="s">
        <v>822</v>
      </c>
      <c r="F412" t="s">
        <v>877</v>
      </c>
      <c r="G412" t="s">
        <v>876</v>
      </c>
      <c r="H412">
        <v>825</v>
      </c>
      <c r="I412" t="s">
        <v>891</v>
      </c>
      <c r="J412" t="s">
        <v>890</v>
      </c>
      <c r="K412" t="s">
        <v>309</v>
      </c>
      <c r="L412" t="s">
        <v>1191</v>
      </c>
      <c r="M412">
        <v>229</v>
      </c>
      <c r="N412">
        <v>4.6639499999999998</v>
      </c>
    </row>
    <row r="413" spans="1:14" x14ac:dyDescent="0.3">
      <c r="A413">
        <v>2021</v>
      </c>
      <c r="B413" t="s">
        <v>1188</v>
      </c>
      <c r="C413" t="s">
        <v>821</v>
      </c>
      <c r="D413" t="s">
        <v>823</v>
      </c>
      <c r="E413" t="s">
        <v>822</v>
      </c>
      <c r="F413" t="s">
        <v>877</v>
      </c>
      <c r="G413" t="s">
        <v>876</v>
      </c>
      <c r="H413">
        <v>825</v>
      </c>
      <c r="I413" t="s">
        <v>891</v>
      </c>
      <c r="J413" t="s">
        <v>890</v>
      </c>
      <c r="K413" t="s">
        <v>306</v>
      </c>
      <c r="L413" t="s">
        <v>1191</v>
      </c>
      <c r="M413">
        <v>1702</v>
      </c>
      <c r="N413">
        <v>34.664000000000001</v>
      </c>
    </row>
    <row r="414" spans="1:14" x14ac:dyDescent="0.3">
      <c r="A414">
        <v>2021</v>
      </c>
      <c r="B414" t="s">
        <v>1188</v>
      </c>
      <c r="C414" t="s">
        <v>821</v>
      </c>
      <c r="D414" t="s">
        <v>823</v>
      </c>
      <c r="E414" t="s">
        <v>822</v>
      </c>
      <c r="F414" t="s">
        <v>877</v>
      </c>
      <c r="G414" t="s">
        <v>876</v>
      </c>
      <c r="H414">
        <v>825</v>
      </c>
      <c r="I414" t="s">
        <v>891</v>
      </c>
      <c r="J414" t="s">
        <v>890</v>
      </c>
      <c r="K414" t="s">
        <v>1192</v>
      </c>
      <c r="L414" t="s">
        <v>1191</v>
      </c>
      <c r="M414">
        <v>4910</v>
      </c>
      <c r="N414">
        <v>100</v>
      </c>
    </row>
    <row r="415" spans="1:14" x14ac:dyDescent="0.3">
      <c r="A415">
        <v>2021</v>
      </c>
      <c r="B415" t="s">
        <v>1188</v>
      </c>
      <c r="C415" t="s">
        <v>821</v>
      </c>
      <c r="D415" t="s">
        <v>823</v>
      </c>
      <c r="E415" t="s">
        <v>822</v>
      </c>
      <c r="F415" t="s">
        <v>877</v>
      </c>
      <c r="G415" t="s">
        <v>876</v>
      </c>
      <c r="H415">
        <v>825</v>
      </c>
      <c r="I415" t="s">
        <v>891</v>
      </c>
      <c r="J415" t="s">
        <v>890</v>
      </c>
      <c r="K415" t="s">
        <v>305</v>
      </c>
      <c r="L415" t="s">
        <v>1191</v>
      </c>
      <c r="M415">
        <v>181</v>
      </c>
      <c r="N415">
        <v>3.68635</v>
      </c>
    </row>
    <row r="416" spans="1:14" x14ac:dyDescent="0.3">
      <c r="A416">
        <v>2022</v>
      </c>
      <c r="B416" t="s">
        <v>1188</v>
      </c>
      <c r="C416" t="s">
        <v>821</v>
      </c>
      <c r="D416" t="s">
        <v>823</v>
      </c>
      <c r="E416" t="s">
        <v>822</v>
      </c>
      <c r="F416" t="s">
        <v>877</v>
      </c>
      <c r="G416" t="s">
        <v>876</v>
      </c>
      <c r="H416">
        <v>825</v>
      </c>
      <c r="I416" t="s">
        <v>891</v>
      </c>
      <c r="J416" t="s">
        <v>890</v>
      </c>
      <c r="K416" t="s">
        <v>307</v>
      </c>
      <c r="L416" t="s">
        <v>1191</v>
      </c>
      <c r="M416">
        <v>1951</v>
      </c>
      <c r="N416">
        <v>36.029600000000002</v>
      </c>
    </row>
    <row r="417" spans="1:14" x14ac:dyDescent="0.3">
      <c r="A417">
        <v>2022</v>
      </c>
      <c r="B417" t="s">
        <v>1188</v>
      </c>
      <c r="C417" t="s">
        <v>821</v>
      </c>
      <c r="D417" t="s">
        <v>823</v>
      </c>
      <c r="E417" t="s">
        <v>822</v>
      </c>
      <c r="F417" t="s">
        <v>877</v>
      </c>
      <c r="G417" t="s">
        <v>876</v>
      </c>
      <c r="H417">
        <v>825</v>
      </c>
      <c r="I417" t="s">
        <v>891</v>
      </c>
      <c r="J417" t="s">
        <v>890</v>
      </c>
      <c r="K417" t="s">
        <v>308</v>
      </c>
      <c r="L417" t="s">
        <v>1191</v>
      </c>
      <c r="M417">
        <v>1152</v>
      </c>
      <c r="N417">
        <v>21.2742</v>
      </c>
    </row>
    <row r="418" spans="1:14" x14ac:dyDescent="0.3">
      <c r="A418">
        <v>2022</v>
      </c>
      <c r="B418" t="s">
        <v>1188</v>
      </c>
      <c r="C418" t="s">
        <v>821</v>
      </c>
      <c r="D418" t="s">
        <v>823</v>
      </c>
      <c r="E418" t="s">
        <v>822</v>
      </c>
      <c r="F418" t="s">
        <v>877</v>
      </c>
      <c r="G418" t="s">
        <v>876</v>
      </c>
      <c r="H418">
        <v>825</v>
      </c>
      <c r="I418" t="s">
        <v>891</v>
      </c>
      <c r="J418" t="s">
        <v>890</v>
      </c>
      <c r="K418" t="s">
        <v>309</v>
      </c>
      <c r="L418" t="s">
        <v>1191</v>
      </c>
      <c r="M418">
        <v>276</v>
      </c>
      <c r="N418">
        <v>5.0969499999999996</v>
      </c>
    </row>
    <row r="419" spans="1:14" x14ac:dyDescent="0.3">
      <c r="A419">
        <v>2022</v>
      </c>
      <c r="B419" t="s">
        <v>1188</v>
      </c>
      <c r="C419" t="s">
        <v>821</v>
      </c>
      <c r="D419" t="s">
        <v>823</v>
      </c>
      <c r="E419" t="s">
        <v>822</v>
      </c>
      <c r="F419" t="s">
        <v>877</v>
      </c>
      <c r="G419" t="s">
        <v>876</v>
      </c>
      <c r="H419">
        <v>825</v>
      </c>
      <c r="I419" t="s">
        <v>891</v>
      </c>
      <c r="J419" t="s">
        <v>890</v>
      </c>
      <c r="K419" t="s">
        <v>306</v>
      </c>
      <c r="L419" t="s">
        <v>1191</v>
      </c>
      <c r="M419">
        <v>1821</v>
      </c>
      <c r="N419">
        <v>33.628799999999998</v>
      </c>
    </row>
    <row r="420" spans="1:14" x14ac:dyDescent="0.3">
      <c r="A420">
        <v>2022</v>
      </c>
      <c r="B420" t="s">
        <v>1188</v>
      </c>
      <c r="C420" t="s">
        <v>821</v>
      </c>
      <c r="D420" t="s">
        <v>823</v>
      </c>
      <c r="E420" t="s">
        <v>822</v>
      </c>
      <c r="F420" t="s">
        <v>877</v>
      </c>
      <c r="G420" t="s">
        <v>876</v>
      </c>
      <c r="H420">
        <v>825</v>
      </c>
      <c r="I420" t="s">
        <v>891</v>
      </c>
      <c r="J420" t="s">
        <v>890</v>
      </c>
      <c r="K420" t="s">
        <v>1192</v>
      </c>
      <c r="L420" t="s">
        <v>1191</v>
      </c>
      <c r="M420">
        <v>5415</v>
      </c>
      <c r="N420">
        <v>100</v>
      </c>
    </row>
    <row r="421" spans="1:14" x14ac:dyDescent="0.3">
      <c r="A421">
        <v>2022</v>
      </c>
      <c r="B421" t="s">
        <v>1188</v>
      </c>
      <c r="C421" t="s">
        <v>821</v>
      </c>
      <c r="D421" t="s">
        <v>823</v>
      </c>
      <c r="E421" t="s">
        <v>822</v>
      </c>
      <c r="F421" t="s">
        <v>877</v>
      </c>
      <c r="G421" t="s">
        <v>876</v>
      </c>
      <c r="H421">
        <v>825</v>
      </c>
      <c r="I421" t="s">
        <v>891</v>
      </c>
      <c r="J421" t="s">
        <v>890</v>
      </c>
      <c r="K421" t="s">
        <v>305</v>
      </c>
      <c r="L421" t="s">
        <v>1191</v>
      </c>
      <c r="M421">
        <v>215</v>
      </c>
      <c r="N421">
        <v>3.97045</v>
      </c>
    </row>
    <row r="422" spans="1:14" x14ac:dyDescent="0.3">
      <c r="A422">
        <v>2023</v>
      </c>
      <c r="B422" t="s">
        <v>1188</v>
      </c>
      <c r="C422" t="s">
        <v>821</v>
      </c>
      <c r="D422" t="s">
        <v>823</v>
      </c>
      <c r="E422" t="s">
        <v>822</v>
      </c>
      <c r="F422" t="s">
        <v>877</v>
      </c>
      <c r="G422" t="s">
        <v>876</v>
      </c>
      <c r="H422">
        <v>825</v>
      </c>
      <c r="I422" t="s">
        <v>891</v>
      </c>
      <c r="J422" t="s">
        <v>890</v>
      </c>
      <c r="K422" t="s">
        <v>307</v>
      </c>
      <c r="L422" t="s">
        <v>1191</v>
      </c>
      <c r="M422">
        <v>2192</v>
      </c>
      <c r="N422">
        <v>37.215620000000001</v>
      </c>
    </row>
    <row r="423" spans="1:14" x14ac:dyDescent="0.3">
      <c r="A423">
        <v>2023</v>
      </c>
      <c r="B423" t="s">
        <v>1188</v>
      </c>
      <c r="C423" t="s">
        <v>821</v>
      </c>
      <c r="D423" t="s">
        <v>823</v>
      </c>
      <c r="E423" t="s">
        <v>822</v>
      </c>
      <c r="F423" t="s">
        <v>877</v>
      </c>
      <c r="G423" t="s">
        <v>876</v>
      </c>
      <c r="H423">
        <v>825</v>
      </c>
      <c r="I423" t="s">
        <v>891</v>
      </c>
      <c r="J423" t="s">
        <v>890</v>
      </c>
      <c r="K423" t="s">
        <v>308</v>
      </c>
      <c r="L423" t="s">
        <v>1191</v>
      </c>
      <c r="M423">
        <v>1211</v>
      </c>
      <c r="N423">
        <v>20.560269999999999</v>
      </c>
    </row>
    <row r="424" spans="1:14" x14ac:dyDescent="0.3">
      <c r="A424">
        <v>2023</v>
      </c>
      <c r="B424" t="s">
        <v>1188</v>
      </c>
      <c r="C424" t="s">
        <v>821</v>
      </c>
      <c r="D424" t="s">
        <v>823</v>
      </c>
      <c r="E424" t="s">
        <v>822</v>
      </c>
      <c r="F424" t="s">
        <v>877</v>
      </c>
      <c r="G424" t="s">
        <v>876</v>
      </c>
      <c r="H424">
        <v>825</v>
      </c>
      <c r="I424" t="s">
        <v>891</v>
      </c>
      <c r="J424" t="s">
        <v>890</v>
      </c>
      <c r="K424" t="s">
        <v>309</v>
      </c>
      <c r="L424" t="s">
        <v>1191</v>
      </c>
      <c r="M424">
        <v>350</v>
      </c>
      <c r="N424">
        <v>5.9422800000000002</v>
      </c>
    </row>
    <row r="425" spans="1:14" x14ac:dyDescent="0.3">
      <c r="A425">
        <v>2023</v>
      </c>
      <c r="B425" t="s">
        <v>1188</v>
      </c>
      <c r="C425" t="s">
        <v>821</v>
      </c>
      <c r="D425" t="s">
        <v>823</v>
      </c>
      <c r="E425" t="s">
        <v>822</v>
      </c>
      <c r="F425" t="s">
        <v>877</v>
      </c>
      <c r="G425" t="s">
        <v>876</v>
      </c>
      <c r="H425">
        <v>825</v>
      </c>
      <c r="I425" t="s">
        <v>891</v>
      </c>
      <c r="J425" t="s">
        <v>890</v>
      </c>
      <c r="K425" t="s">
        <v>306</v>
      </c>
      <c r="L425" t="s">
        <v>1191</v>
      </c>
      <c r="M425">
        <v>1904</v>
      </c>
      <c r="N425">
        <v>32.325980000000001</v>
      </c>
    </row>
    <row r="426" spans="1:14" x14ac:dyDescent="0.3">
      <c r="A426">
        <v>2023</v>
      </c>
      <c r="B426" t="s">
        <v>1188</v>
      </c>
      <c r="C426" t="s">
        <v>821</v>
      </c>
      <c r="D426" t="s">
        <v>823</v>
      </c>
      <c r="E426" t="s">
        <v>822</v>
      </c>
      <c r="F426" t="s">
        <v>877</v>
      </c>
      <c r="G426" t="s">
        <v>876</v>
      </c>
      <c r="H426">
        <v>825</v>
      </c>
      <c r="I426" t="s">
        <v>891</v>
      </c>
      <c r="J426" t="s">
        <v>890</v>
      </c>
      <c r="K426" t="s">
        <v>1192</v>
      </c>
      <c r="L426" t="s">
        <v>1191</v>
      </c>
      <c r="M426">
        <v>5890</v>
      </c>
      <c r="N426">
        <v>100</v>
      </c>
    </row>
    <row r="427" spans="1:14" x14ac:dyDescent="0.3">
      <c r="A427">
        <v>2023</v>
      </c>
      <c r="B427" t="s">
        <v>1188</v>
      </c>
      <c r="C427" t="s">
        <v>821</v>
      </c>
      <c r="D427" t="s">
        <v>823</v>
      </c>
      <c r="E427" t="s">
        <v>822</v>
      </c>
      <c r="F427" t="s">
        <v>877</v>
      </c>
      <c r="G427" t="s">
        <v>876</v>
      </c>
      <c r="H427">
        <v>825</v>
      </c>
      <c r="I427" t="s">
        <v>891</v>
      </c>
      <c r="J427" t="s">
        <v>890</v>
      </c>
      <c r="K427" t="s">
        <v>305</v>
      </c>
      <c r="L427" t="s">
        <v>1191</v>
      </c>
      <c r="M427">
        <v>233</v>
      </c>
      <c r="N427">
        <v>3.9558599999999999</v>
      </c>
    </row>
    <row r="428" spans="1:14" x14ac:dyDescent="0.3">
      <c r="A428">
        <v>2024</v>
      </c>
      <c r="B428" t="s">
        <v>1188</v>
      </c>
      <c r="C428" t="s">
        <v>821</v>
      </c>
      <c r="D428" t="s">
        <v>823</v>
      </c>
      <c r="E428" t="s">
        <v>822</v>
      </c>
      <c r="F428" t="s">
        <v>877</v>
      </c>
      <c r="G428" t="s">
        <v>876</v>
      </c>
      <c r="H428">
        <v>825</v>
      </c>
      <c r="I428" t="s">
        <v>891</v>
      </c>
      <c r="J428" t="s">
        <v>890</v>
      </c>
      <c r="K428" t="s">
        <v>307</v>
      </c>
      <c r="L428" t="s">
        <v>1191</v>
      </c>
      <c r="M428">
        <v>2477</v>
      </c>
      <c r="N428">
        <v>36.986710000000002</v>
      </c>
    </row>
    <row r="429" spans="1:14" x14ac:dyDescent="0.3">
      <c r="A429">
        <v>2024</v>
      </c>
      <c r="B429" t="s">
        <v>1188</v>
      </c>
      <c r="C429" t="s">
        <v>821</v>
      </c>
      <c r="D429" t="s">
        <v>823</v>
      </c>
      <c r="E429" t="s">
        <v>822</v>
      </c>
      <c r="F429" t="s">
        <v>877</v>
      </c>
      <c r="G429" t="s">
        <v>876</v>
      </c>
      <c r="H429">
        <v>825</v>
      </c>
      <c r="I429" t="s">
        <v>891</v>
      </c>
      <c r="J429" t="s">
        <v>890</v>
      </c>
      <c r="K429" t="s">
        <v>308</v>
      </c>
      <c r="L429" t="s">
        <v>1191</v>
      </c>
      <c r="M429">
        <v>1372</v>
      </c>
      <c r="N429">
        <v>20.486789999999999</v>
      </c>
    </row>
    <row r="430" spans="1:14" x14ac:dyDescent="0.3">
      <c r="A430">
        <v>2024</v>
      </c>
      <c r="B430" t="s">
        <v>1188</v>
      </c>
      <c r="C430" t="s">
        <v>821</v>
      </c>
      <c r="D430" t="s">
        <v>823</v>
      </c>
      <c r="E430" t="s">
        <v>822</v>
      </c>
      <c r="F430" t="s">
        <v>877</v>
      </c>
      <c r="G430" t="s">
        <v>876</v>
      </c>
      <c r="H430">
        <v>825</v>
      </c>
      <c r="I430" t="s">
        <v>891</v>
      </c>
      <c r="J430" t="s">
        <v>890</v>
      </c>
      <c r="K430" t="s">
        <v>309</v>
      </c>
      <c r="L430" t="s">
        <v>1191</v>
      </c>
      <c r="M430">
        <v>490</v>
      </c>
      <c r="N430">
        <v>7.3167099999999996</v>
      </c>
    </row>
    <row r="431" spans="1:14" x14ac:dyDescent="0.3">
      <c r="A431">
        <v>2024</v>
      </c>
      <c r="B431" t="s">
        <v>1188</v>
      </c>
      <c r="C431" t="s">
        <v>821</v>
      </c>
      <c r="D431" t="s">
        <v>823</v>
      </c>
      <c r="E431" t="s">
        <v>822</v>
      </c>
      <c r="F431" t="s">
        <v>877</v>
      </c>
      <c r="G431" t="s">
        <v>876</v>
      </c>
      <c r="H431">
        <v>825</v>
      </c>
      <c r="I431" t="s">
        <v>891</v>
      </c>
      <c r="J431" t="s">
        <v>890</v>
      </c>
      <c r="K431" t="s">
        <v>306</v>
      </c>
      <c r="L431" t="s">
        <v>1191</v>
      </c>
      <c r="M431">
        <v>2092</v>
      </c>
      <c r="N431">
        <v>31.237870000000001</v>
      </c>
    </row>
    <row r="432" spans="1:14" x14ac:dyDescent="0.3">
      <c r="A432">
        <v>2024</v>
      </c>
      <c r="B432" t="s">
        <v>1188</v>
      </c>
      <c r="C432" t="s">
        <v>821</v>
      </c>
      <c r="D432" t="s">
        <v>823</v>
      </c>
      <c r="E432" t="s">
        <v>822</v>
      </c>
      <c r="F432" t="s">
        <v>877</v>
      </c>
      <c r="G432" t="s">
        <v>876</v>
      </c>
      <c r="H432">
        <v>825</v>
      </c>
      <c r="I432" t="s">
        <v>891</v>
      </c>
      <c r="J432" t="s">
        <v>890</v>
      </c>
      <c r="K432" t="s">
        <v>1192</v>
      </c>
      <c r="L432" t="s">
        <v>1191</v>
      </c>
      <c r="M432">
        <v>6697</v>
      </c>
      <c r="N432">
        <v>100</v>
      </c>
    </row>
    <row r="433" spans="1:14" x14ac:dyDescent="0.3">
      <c r="A433">
        <v>2024</v>
      </c>
      <c r="B433" t="s">
        <v>1188</v>
      </c>
      <c r="C433" t="s">
        <v>821</v>
      </c>
      <c r="D433" t="s">
        <v>823</v>
      </c>
      <c r="E433" t="s">
        <v>822</v>
      </c>
      <c r="F433" t="s">
        <v>877</v>
      </c>
      <c r="G433" t="s">
        <v>876</v>
      </c>
      <c r="H433">
        <v>825</v>
      </c>
      <c r="I433" t="s">
        <v>891</v>
      </c>
      <c r="J433" t="s">
        <v>890</v>
      </c>
      <c r="K433" t="s">
        <v>305</v>
      </c>
      <c r="L433" t="s">
        <v>1191</v>
      </c>
      <c r="M433">
        <v>266</v>
      </c>
      <c r="N433">
        <v>3.97193</v>
      </c>
    </row>
    <row r="434" spans="1:14" x14ac:dyDescent="0.3">
      <c r="A434">
        <v>2021</v>
      </c>
      <c r="B434" t="s">
        <v>1188</v>
      </c>
      <c r="C434" t="s">
        <v>821</v>
      </c>
      <c r="D434" t="s">
        <v>823</v>
      </c>
      <c r="E434" t="s">
        <v>822</v>
      </c>
      <c r="F434" t="s">
        <v>867</v>
      </c>
      <c r="G434" t="s">
        <v>866</v>
      </c>
      <c r="H434">
        <v>351</v>
      </c>
      <c r="I434" t="s">
        <v>893</v>
      </c>
      <c r="J434" t="s">
        <v>892</v>
      </c>
      <c r="K434" t="s">
        <v>307</v>
      </c>
      <c r="L434" t="s">
        <v>1191</v>
      </c>
      <c r="M434">
        <v>628</v>
      </c>
      <c r="N434">
        <v>32.454799999999999</v>
      </c>
    </row>
    <row r="435" spans="1:14" x14ac:dyDescent="0.3">
      <c r="A435">
        <v>2021</v>
      </c>
      <c r="B435" t="s">
        <v>1188</v>
      </c>
      <c r="C435" t="s">
        <v>821</v>
      </c>
      <c r="D435" t="s">
        <v>823</v>
      </c>
      <c r="E435" t="s">
        <v>822</v>
      </c>
      <c r="F435" t="s">
        <v>867</v>
      </c>
      <c r="G435" t="s">
        <v>866</v>
      </c>
      <c r="H435">
        <v>351</v>
      </c>
      <c r="I435" t="s">
        <v>893</v>
      </c>
      <c r="J435" t="s">
        <v>892</v>
      </c>
      <c r="K435" t="s">
        <v>308</v>
      </c>
      <c r="L435" t="s">
        <v>1191</v>
      </c>
      <c r="M435">
        <v>458</v>
      </c>
      <c r="N435">
        <v>23.6693</v>
      </c>
    </row>
    <row r="436" spans="1:14" x14ac:dyDescent="0.3">
      <c r="A436">
        <v>2021</v>
      </c>
      <c r="B436" t="s">
        <v>1188</v>
      </c>
      <c r="C436" t="s">
        <v>821</v>
      </c>
      <c r="D436" t="s">
        <v>823</v>
      </c>
      <c r="E436" t="s">
        <v>822</v>
      </c>
      <c r="F436" t="s">
        <v>867</v>
      </c>
      <c r="G436" t="s">
        <v>866</v>
      </c>
      <c r="H436">
        <v>351</v>
      </c>
      <c r="I436" t="s">
        <v>893</v>
      </c>
      <c r="J436" t="s">
        <v>892</v>
      </c>
      <c r="K436" t="s">
        <v>309</v>
      </c>
      <c r="L436" t="s">
        <v>1191</v>
      </c>
      <c r="M436">
        <v>173</v>
      </c>
      <c r="N436">
        <v>8.9405699999999992</v>
      </c>
    </row>
    <row r="437" spans="1:14" x14ac:dyDescent="0.3">
      <c r="A437">
        <v>2021</v>
      </c>
      <c r="B437" t="s">
        <v>1188</v>
      </c>
      <c r="C437" t="s">
        <v>821</v>
      </c>
      <c r="D437" t="s">
        <v>823</v>
      </c>
      <c r="E437" t="s">
        <v>822</v>
      </c>
      <c r="F437" t="s">
        <v>867</v>
      </c>
      <c r="G437" t="s">
        <v>866</v>
      </c>
      <c r="H437">
        <v>351</v>
      </c>
      <c r="I437" t="s">
        <v>893</v>
      </c>
      <c r="J437" t="s">
        <v>892</v>
      </c>
      <c r="K437" t="s">
        <v>306</v>
      </c>
      <c r="L437" t="s">
        <v>1191</v>
      </c>
      <c r="M437">
        <v>528</v>
      </c>
      <c r="N437">
        <v>27.286799999999999</v>
      </c>
    </row>
    <row r="438" spans="1:14" x14ac:dyDescent="0.3">
      <c r="A438">
        <v>2021</v>
      </c>
      <c r="B438" t="s">
        <v>1188</v>
      </c>
      <c r="C438" t="s">
        <v>821</v>
      </c>
      <c r="D438" t="s">
        <v>823</v>
      </c>
      <c r="E438" t="s">
        <v>822</v>
      </c>
      <c r="F438" t="s">
        <v>867</v>
      </c>
      <c r="G438" t="s">
        <v>866</v>
      </c>
      <c r="H438">
        <v>351</v>
      </c>
      <c r="I438" t="s">
        <v>893</v>
      </c>
      <c r="J438" t="s">
        <v>892</v>
      </c>
      <c r="K438" t="s">
        <v>1192</v>
      </c>
      <c r="L438" t="s">
        <v>1191</v>
      </c>
      <c r="M438">
        <v>1935</v>
      </c>
      <c r="N438">
        <v>100</v>
      </c>
    </row>
    <row r="439" spans="1:14" x14ac:dyDescent="0.3">
      <c r="A439">
        <v>2021</v>
      </c>
      <c r="B439" t="s">
        <v>1188</v>
      </c>
      <c r="C439" t="s">
        <v>821</v>
      </c>
      <c r="D439" t="s">
        <v>823</v>
      </c>
      <c r="E439" t="s">
        <v>822</v>
      </c>
      <c r="F439" t="s">
        <v>867</v>
      </c>
      <c r="G439" t="s">
        <v>866</v>
      </c>
      <c r="H439">
        <v>351</v>
      </c>
      <c r="I439" t="s">
        <v>893</v>
      </c>
      <c r="J439" t="s">
        <v>892</v>
      </c>
      <c r="K439" t="s">
        <v>305</v>
      </c>
      <c r="L439" t="s">
        <v>1191</v>
      </c>
      <c r="M439">
        <v>148</v>
      </c>
      <c r="N439">
        <v>7.6485799999999999</v>
      </c>
    </row>
    <row r="440" spans="1:14" x14ac:dyDescent="0.3">
      <c r="A440">
        <v>2022</v>
      </c>
      <c r="B440" t="s">
        <v>1188</v>
      </c>
      <c r="C440" t="s">
        <v>821</v>
      </c>
      <c r="D440" t="s">
        <v>823</v>
      </c>
      <c r="E440" t="s">
        <v>822</v>
      </c>
      <c r="F440" t="s">
        <v>867</v>
      </c>
      <c r="G440" t="s">
        <v>866</v>
      </c>
      <c r="H440">
        <v>351</v>
      </c>
      <c r="I440" t="s">
        <v>893</v>
      </c>
      <c r="J440" t="s">
        <v>892</v>
      </c>
      <c r="K440" t="s">
        <v>307</v>
      </c>
      <c r="L440" t="s">
        <v>1191</v>
      </c>
      <c r="M440">
        <v>679</v>
      </c>
      <c r="N440">
        <v>32.534700000000001</v>
      </c>
    </row>
    <row r="441" spans="1:14" x14ac:dyDescent="0.3">
      <c r="A441">
        <v>2022</v>
      </c>
      <c r="B441" t="s">
        <v>1188</v>
      </c>
      <c r="C441" t="s">
        <v>821</v>
      </c>
      <c r="D441" t="s">
        <v>823</v>
      </c>
      <c r="E441" t="s">
        <v>822</v>
      </c>
      <c r="F441" t="s">
        <v>867</v>
      </c>
      <c r="G441" t="s">
        <v>866</v>
      </c>
      <c r="H441">
        <v>351</v>
      </c>
      <c r="I441" t="s">
        <v>893</v>
      </c>
      <c r="J441" t="s">
        <v>892</v>
      </c>
      <c r="K441" t="s">
        <v>308</v>
      </c>
      <c r="L441" t="s">
        <v>1191</v>
      </c>
      <c r="M441">
        <v>503</v>
      </c>
      <c r="N441">
        <v>24.101600000000001</v>
      </c>
    </row>
    <row r="442" spans="1:14" x14ac:dyDescent="0.3">
      <c r="A442">
        <v>2022</v>
      </c>
      <c r="B442" t="s">
        <v>1188</v>
      </c>
      <c r="C442" t="s">
        <v>821</v>
      </c>
      <c r="D442" t="s">
        <v>823</v>
      </c>
      <c r="E442" t="s">
        <v>822</v>
      </c>
      <c r="F442" t="s">
        <v>867</v>
      </c>
      <c r="G442" t="s">
        <v>866</v>
      </c>
      <c r="H442">
        <v>351</v>
      </c>
      <c r="I442" t="s">
        <v>893</v>
      </c>
      <c r="J442" t="s">
        <v>892</v>
      </c>
      <c r="K442" t="s">
        <v>309</v>
      </c>
      <c r="L442" t="s">
        <v>1191</v>
      </c>
      <c r="M442">
        <v>146</v>
      </c>
      <c r="N442">
        <v>6.9956899999999997</v>
      </c>
    </row>
    <row r="443" spans="1:14" x14ac:dyDescent="0.3">
      <c r="A443">
        <v>2022</v>
      </c>
      <c r="B443" t="s">
        <v>1188</v>
      </c>
      <c r="C443" t="s">
        <v>821</v>
      </c>
      <c r="D443" t="s">
        <v>823</v>
      </c>
      <c r="E443" t="s">
        <v>822</v>
      </c>
      <c r="F443" t="s">
        <v>867</v>
      </c>
      <c r="G443" t="s">
        <v>866</v>
      </c>
      <c r="H443">
        <v>351</v>
      </c>
      <c r="I443" t="s">
        <v>893</v>
      </c>
      <c r="J443" t="s">
        <v>892</v>
      </c>
      <c r="K443" t="s">
        <v>306</v>
      </c>
      <c r="L443" t="s">
        <v>1191</v>
      </c>
      <c r="M443">
        <v>624</v>
      </c>
      <c r="N443">
        <v>29.8994</v>
      </c>
    </row>
    <row r="444" spans="1:14" x14ac:dyDescent="0.3">
      <c r="A444">
        <v>2022</v>
      </c>
      <c r="B444" t="s">
        <v>1188</v>
      </c>
      <c r="C444" t="s">
        <v>821</v>
      </c>
      <c r="D444" t="s">
        <v>823</v>
      </c>
      <c r="E444" t="s">
        <v>822</v>
      </c>
      <c r="F444" t="s">
        <v>867</v>
      </c>
      <c r="G444" t="s">
        <v>866</v>
      </c>
      <c r="H444">
        <v>351</v>
      </c>
      <c r="I444" t="s">
        <v>893</v>
      </c>
      <c r="J444" t="s">
        <v>892</v>
      </c>
      <c r="K444" t="s">
        <v>1192</v>
      </c>
      <c r="L444" t="s">
        <v>1191</v>
      </c>
      <c r="M444">
        <v>2087</v>
      </c>
      <c r="N444">
        <v>100</v>
      </c>
    </row>
    <row r="445" spans="1:14" x14ac:dyDescent="0.3">
      <c r="A445">
        <v>2022</v>
      </c>
      <c r="B445" t="s">
        <v>1188</v>
      </c>
      <c r="C445" t="s">
        <v>821</v>
      </c>
      <c r="D445" t="s">
        <v>823</v>
      </c>
      <c r="E445" t="s">
        <v>822</v>
      </c>
      <c r="F445" t="s">
        <v>867</v>
      </c>
      <c r="G445" t="s">
        <v>866</v>
      </c>
      <c r="H445">
        <v>351</v>
      </c>
      <c r="I445" t="s">
        <v>893</v>
      </c>
      <c r="J445" t="s">
        <v>892</v>
      </c>
      <c r="K445" t="s">
        <v>305</v>
      </c>
      <c r="L445" t="s">
        <v>1191</v>
      </c>
      <c r="M445">
        <v>135</v>
      </c>
      <c r="N445">
        <v>6.4686199999999996</v>
      </c>
    </row>
    <row r="446" spans="1:14" x14ac:dyDescent="0.3">
      <c r="A446">
        <v>2023</v>
      </c>
      <c r="B446" t="s">
        <v>1188</v>
      </c>
      <c r="C446" t="s">
        <v>821</v>
      </c>
      <c r="D446" t="s">
        <v>823</v>
      </c>
      <c r="E446" t="s">
        <v>822</v>
      </c>
      <c r="F446" t="s">
        <v>867</v>
      </c>
      <c r="G446" t="s">
        <v>866</v>
      </c>
      <c r="H446">
        <v>351</v>
      </c>
      <c r="I446" t="s">
        <v>893</v>
      </c>
      <c r="J446" t="s">
        <v>892</v>
      </c>
      <c r="K446" t="s">
        <v>307</v>
      </c>
      <c r="L446" t="s">
        <v>1191</v>
      </c>
      <c r="M446">
        <v>798</v>
      </c>
      <c r="N446">
        <v>35.609099999999998</v>
      </c>
    </row>
    <row r="447" spans="1:14" x14ac:dyDescent="0.3">
      <c r="A447">
        <v>2023</v>
      </c>
      <c r="B447" t="s">
        <v>1188</v>
      </c>
      <c r="C447" t="s">
        <v>821</v>
      </c>
      <c r="D447" t="s">
        <v>823</v>
      </c>
      <c r="E447" t="s">
        <v>822</v>
      </c>
      <c r="F447" t="s">
        <v>867</v>
      </c>
      <c r="G447" t="s">
        <v>866</v>
      </c>
      <c r="H447">
        <v>351</v>
      </c>
      <c r="I447" t="s">
        <v>893</v>
      </c>
      <c r="J447" t="s">
        <v>892</v>
      </c>
      <c r="K447" t="s">
        <v>308</v>
      </c>
      <c r="L447" t="s">
        <v>1191</v>
      </c>
      <c r="M447">
        <v>477</v>
      </c>
      <c r="N447">
        <v>21.285139999999998</v>
      </c>
    </row>
    <row r="448" spans="1:14" x14ac:dyDescent="0.3">
      <c r="A448">
        <v>2023</v>
      </c>
      <c r="B448" t="s">
        <v>1188</v>
      </c>
      <c r="C448" t="s">
        <v>821</v>
      </c>
      <c r="D448" t="s">
        <v>823</v>
      </c>
      <c r="E448" t="s">
        <v>822</v>
      </c>
      <c r="F448" t="s">
        <v>867</v>
      </c>
      <c r="G448" t="s">
        <v>866</v>
      </c>
      <c r="H448">
        <v>351</v>
      </c>
      <c r="I448" t="s">
        <v>893</v>
      </c>
      <c r="J448" t="s">
        <v>892</v>
      </c>
      <c r="K448" t="s">
        <v>309</v>
      </c>
      <c r="L448" t="s">
        <v>1191</v>
      </c>
      <c r="M448">
        <v>128</v>
      </c>
      <c r="N448">
        <v>5.7117399999999998</v>
      </c>
    </row>
    <row r="449" spans="1:14" x14ac:dyDescent="0.3">
      <c r="A449">
        <v>2023</v>
      </c>
      <c r="B449" t="s">
        <v>1188</v>
      </c>
      <c r="C449" t="s">
        <v>821</v>
      </c>
      <c r="D449" t="s">
        <v>823</v>
      </c>
      <c r="E449" t="s">
        <v>822</v>
      </c>
      <c r="F449" t="s">
        <v>867</v>
      </c>
      <c r="G449" t="s">
        <v>866</v>
      </c>
      <c r="H449">
        <v>351</v>
      </c>
      <c r="I449" t="s">
        <v>893</v>
      </c>
      <c r="J449" t="s">
        <v>892</v>
      </c>
      <c r="K449" t="s">
        <v>306</v>
      </c>
      <c r="L449" t="s">
        <v>1191</v>
      </c>
      <c r="M449">
        <v>701</v>
      </c>
      <c r="N449">
        <v>31.28068</v>
      </c>
    </row>
    <row r="450" spans="1:14" x14ac:dyDescent="0.3">
      <c r="A450">
        <v>2023</v>
      </c>
      <c r="B450" t="s">
        <v>1188</v>
      </c>
      <c r="C450" t="s">
        <v>821</v>
      </c>
      <c r="D450" t="s">
        <v>823</v>
      </c>
      <c r="E450" t="s">
        <v>822</v>
      </c>
      <c r="F450" t="s">
        <v>867</v>
      </c>
      <c r="G450" t="s">
        <v>866</v>
      </c>
      <c r="H450">
        <v>351</v>
      </c>
      <c r="I450" t="s">
        <v>893</v>
      </c>
      <c r="J450" t="s">
        <v>892</v>
      </c>
      <c r="K450" t="s">
        <v>1192</v>
      </c>
      <c r="L450" t="s">
        <v>1191</v>
      </c>
      <c r="M450">
        <v>2241</v>
      </c>
      <c r="N450">
        <v>100</v>
      </c>
    </row>
    <row r="451" spans="1:14" x14ac:dyDescent="0.3">
      <c r="A451">
        <v>2023</v>
      </c>
      <c r="B451" t="s">
        <v>1188</v>
      </c>
      <c r="C451" t="s">
        <v>821</v>
      </c>
      <c r="D451" t="s">
        <v>823</v>
      </c>
      <c r="E451" t="s">
        <v>822</v>
      </c>
      <c r="F451" t="s">
        <v>867</v>
      </c>
      <c r="G451" t="s">
        <v>866</v>
      </c>
      <c r="H451">
        <v>351</v>
      </c>
      <c r="I451" t="s">
        <v>893</v>
      </c>
      <c r="J451" t="s">
        <v>892</v>
      </c>
      <c r="K451" t="s">
        <v>305</v>
      </c>
      <c r="L451" t="s">
        <v>1191</v>
      </c>
      <c r="M451">
        <v>137</v>
      </c>
      <c r="N451">
        <v>6.11334</v>
      </c>
    </row>
    <row r="452" spans="1:14" x14ac:dyDescent="0.3">
      <c r="A452">
        <v>2024</v>
      </c>
      <c r="B452" t="s">
        <v>1188</v>
      </c>
      <c r="C452" t="s">
        <v>821</v>
      </c>
      <c r="D452" t="s">
        <v>823</v>
      </c>
      <c r="E452" t="s">
        <v>822</v>
      </c>
      <c r="F452" t="s">
        <v>867</v>
      </c>
      <c r="G452" t="s">
        <v>866</v>
      </c>
      <c r="H452">
        <v>351</v>
      </c>
      <c r="I452" t="s">
        <v>893</v>
      </c>
      <c r="J452" t="s">
        <v>892</v>
      </c>
      <c r="K452" t="s">
        <v>307</v>
      </c>
      <c r="L452" t="s">
        <v>1191</v>
      </c>
      <c r="M452">
        <v>1036</v>
      </c>
      <c r="N452">
        <v>38.570360000000001</v>
      </c>
    </row>
    <row r="453" spans="1:14" x14ac:dyDescent="0.3">
      <c r="A453">
        <v>2024</v>
      </c>
      <c r="B453" t="s">
        <v>1188</v>
      </c>
      <c r="C453" t="s">
        <v>821</v>
      </c>
      <c r="D453" t="s">
        <v>823</v>
      </c>
      <c r="E453" t="s">
        <v>822</v>
      </c>
      <c r="F453" t="s">
        <v>867</v>
      </c>
      <c r="G453" t="s">
        <v>866</v>
      </c>
      <c r="H453">
        <v>351</v>
      </c>
      <c r="I453" t="s">
        <v>893</v>
      </c>
      <c r="J453" t="s">
        <v>892</v>
      </c>
      <c r="K453" t="s">
        <v>308</v>
      </c>
      <c r="L453" t="s">
        <v>1191</v>
      </c>
      <c r="M453">
        <v>522</v>
      </c>
      <c r="N453">
        <v>19.434100000000001</v>
      </c>
    </row>
    <row r="454" spans="1:14" x14ac:dyDescent="0.3">
      <c r="A454">
        <v>2024</v>
      </c>
      <c r="B454" t="s">
        <v>1188</v>
      </c>
      <c r="C454" t="s">
        <v>821</v>
      </c>
      <c r="D454" t="s">
        <v>823</v>
      </c>
      <c r="E454" t="s">
        <v>822</v>
      </c>
      <c r="F454" t="s">
        <v>867</v>
      </c>
      <c r="G454" t="s">
        <v>866</v>
      </c>
      <c r="H454">
        <v>351</v>
      </c>
      <c r="I454" t="s">
        <v>893</v>
      </c>
      <c r="J454" t="s">
        <v>892</v>
      </c>
      <c r="K454" t="s">
        <v>309</v>
      </c>
      <c r="L454" t="s">
        <v>1191</v>
      </c>
      <c r="M454">
        <v>137</v>
      </c>
      <c r="N454">
        <v>5.1005200000000004</v>
      </c>
    </row>
    <row r="455" spans="1:14" x14ac:dyDescent="0.3">
      <c r="A455">
        <v>2024</v>
      </c>
      <c r="B455" t="s">
        <v>1188</v>
      </c>
      <c r="C455" t="s">
        <v>821</v>
      </c>
      <c r="D455" t="s">
        <v>823</v>
      </c>
      <c r="E455" t="s">
        <v>822</v>
      </c>
      <c r="F455" t="s">
        <v>867</v>
      </c>
      <c r="G455" t="s">
        <v>866</v>
      </c>
      <c r="H455">
        <v>351</v>
      </c>
      <c r="I455" t="s">
        <v>893</v>
      </c>
      <c r="J455" t="s">
        <v>892</v>
      </c>
      <c r="K455" t="s">
        <v>306</v>
      </c>
      <c r="L455" t="s">
        <v>1191</v>
      </c>
      <c r="M455">
        <v>842</v>
      </c>
      <c r="N455">
        <v>31.347729999999999</v>
      </c>
    </row>
    <row r="456" spans="1:14" x14ac:dyDescent="0.3">
      <c r="A456">
        <v>2024</v>
      </c>
      <c r="B456" t="s">
        <v>1188</v>
      </c>
      <c r="C456" t="s">
        <v>821</v>
      </c>
      <c r="D456" t="s">
        <v>823</v>
      </c>
      <c r="E456" t="s">
        <v>822</v>
      </c>
      <c r="F456" t="s">
        <v>867</v>
      </c>
      <c r="G456" t="s">
        <v>866</v>
      </c>
      <c r="H456">
        <v>351</v>
      </c>
      <c r="I456" t="s">
        <v>893</v>
      </c>
      <c r="J456" t="s">
        <v>892</v>
      </c>
      <c r="K456" t="s">
        <v>1192</v>
      </c>
      <c r="L456" t="s">
        <v>1191</v>
      </c>
      <c r="M456">
        <v>2686</v>
      </c>
      <c r="N456">
        <v>100</v>
      </c>
    </row>
    <row r="457" spans="1:14" x14ac:dyDescent="0.3">
      <c r="A457">
        <v>2024</v>
      </c>
      <c r="B457" t="s">
        <v>1188</v>
      </c>
      <c r="C457" t="s">
        <v>821</v>
      </c>
      <c r="D457" t="s">
        <v>823</v>
      </c>
      <c r="E457" t="s">
        <v>822</v>
      </c>
      <c r="F457" t="s">
        <v>867</v>
      </c>
      <c r="G457" t="s">
        <v>866</v>
      </c>
      <c r="H457">
        <v>351</v>
      </c>
      <c r="I457" t="s">
        <v>893</v>
      </c>
      <c r="J457" t="s">
        <v>892</v>
      </c>
      <c r="K457" t="s">
        <v>305</v>
      </c>
      <c r="L457" t="s">
        <v>1191</v>
      </c>
      <c r="M457">
        <v>149</v>
      </c>
      <c r="N457">
        <v>5.5472799999999998</v>
      </c>
    </row>
    <row r="458" spans="1:14" x14ac:dyDescent="0.3">
      <c r="A458">
        <v>2021</v>
      </c>
      <c r="B458" t="s">
        <v>1188</v>
      </c>
      <c r="C458" t="s">
        <v>821</v>
      </c>
      <c r="D458" t="s">
        <v>823</v>
      </c>
      <c r="E458" t="s">
        <v>822</v>
      </c>
      <c r="F458" t="s">
        <v>849</v>
      </c>
      <c r="G458" t="s">
        <v>848</v>
      </c>
      <c r="H458">
        <v>381</v>
      </c>
      <c r="I458" t="s">
        <v>895</v>
      </c>
      <c r="J458" t="s">
        <v>894</v>
      </c>
      <c r="K458" t="s">
        <v>307</v>
      </c>
      <c r="L458" t="s">
        <v>1191</v>
      </c>
      <c r="M458">
        <v>471</v>
      </c>
      <c r="N458">
        <v>30.9055</v>
      </c>
    </row>
    <row r="459" spans="1:14" x14ac:dyDescent="0.3">
      <c r="A459">
        <v>2021</v>
      </c>
      <c r="B459" t="s">
        <v>1188</v>
      </c>
      <c r="C459" t="s">
        <v>821</v>
      </c>
      <c r="D459" t="s">
        <v>823</v>
      </c>
      <c r="E459" t="s">
        <v>822</v>
      </c>
      <c r="F459" t="s">
        <v>849</v>
      </c>
      <c r="G459" t="s">
        <v>848</v>
      </c>
      <c r="H459">
        <v>381</v>
      </c>
      <c r="I459" t="s">
        <v>895</v>
      </c>
      <c r="J459" t="s">
        <v>894</v>
      </c>
      <c r="K459" t="s">
        <v>308</v>
      </c>
      <c r="L459" t="s">
        <v>1191</v>
      </c>
      <c r="M459">
        <v>295</v>
      </c>
      <c r="N459">
        <v>19.356999999999999</v>
      </c>
    </row>
    <row r="460" spans="1:14" x14ac:dyDescent="0.3">
      <c r="A460">
        <v>2021</v>
      </c>
      <c r="B460" t="s">
        <v>1188</v>
      </c>
      <c r="C460" t="s">
        <v>821</v>
      </c>
      <c r="D460" t="s">
        <v>823</v>
      </c>
      <c r="E460" t="s">
        <v>822</v>
      </c>
      <c r="F460" t="s">
        <v>849</v>
      </c>
      <c r="G460" t="s">
        <v>848</v>
      </c>
      <c r="H460">
        <v>381</v>
      </c>
      <c r="I460" t="s">
        <v>895</v>
      </c>
      <c r="J460" t="s">
        <v>894</v>
      </c>
      <c r="K460" t="s">
        <v>309</v>
      </c>
      <c r="L460" t="s">
        <v>1191</v>
      </c>
      <c r="M460">
        <v>93</v>
      </c>
      <c r="N460">
        <v>6.10236</v>
      </c>
    </row>
    <row r="461" spans="1:14" x14ac:dyDescent="0.3">
      <c r="A461">
        <v>2021</v>
      </c>
      <c r="B461" t="s">
        <v>1188</v>
      </c>
      <c r="C461" t="s">
        <v>821</v>
      </c>
      <c r="D461" t="s">
        <v>823</v>
      </c>
      <c r="E461" t="s">
        <v>822</v>
      </c>
      <c r="F461" t="s">
        <v>849</v>
      </c>
      <c r="G461" t="s">
        <v>848</v>
      </c>
      <c r="H461">
        <v>381</v>
      </c>
      <c r="I461" t="s">
        <v>895</v>
      </c>
      <c r="J461" t="s">
        <v>894</v>
      </c>
      <c r="K461" t="s">
        <v>306</v>
      </c>
      <c r="L461" t="s">
        <v>1191</v>
      </c>
      <c r="M461">
        <v>562</v>
      </c>
      <c r="N461">
        <v>36.876600000000003</v>
      </c>
    </row>
    <row r="462" spans="1:14" x14ac:dyDescent="0.3">
      <c r="A462">
        <v>2021</v>
      </c>
      <c r="B462" t="s">
        <v>1188</v>
      </c>
      <c r="C462" t="s">
        <v>821</v>
      </c>
      <c r="D462" t="s">
        <v>823</v>
      </c>
      <c r="E462" t="s">
        <v>822</v>
      </c>
      <c r="F462" t="s">
        <v>849</v>
      </c>
      <c r="G462" t="s">
        <v>848</v>
      </c>
      <c r="H462">
        <v>381</v>
      </c>
      <c r="I462" t="s">
        <v>895</v>
      </c>
      <c r="J462" t="s">
        <v>894</v>
      </c>
      <c r="K462" t="s">
        <v>1192</v>
      </c>
      <c r="L462" t="s">
        <v>1191</v>
      </c>
      <c r="M462">
        <v>1524</v>
      </c>
      <c r="N462">
        <v>100</v>
      </c>
    </row>
    <row r="463" spans="1:14" x14ac:dyDescent="0.3">
      <c r="A463">
        <v>2021</v>
      </c>
      <c r="B463" t="s">
        <v>1188</v>
      </c>
      <c r="C463" t="s">
        <v>821</v>
      </c>
      <c r="D463" t="s">
        <v>823</v>
      </c>
      <c r="E463" t="s">
        <v>822</v>
      </c>
      <c r="F463" t="s">
        <v>849</v>
      </c>
      <c r="G463" t="s">
        <v>848</v>
      </c>
      <c r="H463">
        <v>381</v>
      </c>
      <c r="I463" t="s">
        <v>895</v>
      </c>
      <c r="J463" t="s">
        <v>894</v>
      </c>
      <c r="K463" t="s">
        <v>305</v>
      </c>
      <c r="L463" t="s">
        <v>1191</v>
      </c>
      <c r="M463">
        <v>103</v>
      </c>
      <c r="N463">
        <v>6.7585300000000004</v>
      </c>
    </row>
    <row r="464" spans="1:14" x14ac:dyDescent="0.3">
      <c r="A464">
        <v>2022</v>
      </c>
      <c r="B464" t="s">
        <v>1188</v>
      </c>
      <c r="C464" t="s">
        <v>821</v>
      </c>
      <c r="D464" t="s">
        <v>823</v>
      </c>
      <c r="E464" t="s">
        <v>822</v>
      </c>
      <c r="F464" t="s">
        <v>849</v>
      </c>
      <c r="G464" t="s">
        <v>848</v>
      </c>
      <c r="H464">
        <v>381</v>
      </c>
      <c r="I464" t="s">
        <v>895</v>
      </c>
      <c r="J464" t="s">
        <v>894</v>
      </c>
      <c r="K464" t="s">
        <v>307</v>
      </c>
      <c r="L464" t="s">
        <v>1191</v>
      </c>
      <c r="M464">
        <v>524</v>
      </c>
      <c r="N464">
        <v>30.5718</v>
      </c>
    </row>
    <row r="465" spans="1:14" x14ac:dyDescent="0.3">
      <c r="A465">
        <v>2022</v>
      </c>
      <c r="B465" t="s">
        <v>1188</v>
      </c>
      <c r="C465" t="s">
        <v>821</v>
      </c>
      <c r="D465" t="s">
        <v>823</v>
      </c>
      <c r="E465" t="s">
        <v>822</v>
      </c>
      <c r="F465" t="s">
        <v>849</v>
      </c>
      <c r="G465" t="s">
        <v>848</v>
      </c>
      <c r="H465">
        <v>381</v>
      </c>
      <c r="I465" t="s">
        <v>895</v>
      </c>
      <c r="J465" t="s">
        <v>894</v>
      </c>
      <c r="K465" t="s">
        <v>308</v>
      </c>
      <c r="L465" t="s">
        <v>1191</v>
      </c>
      <c r="M465">
        <v>321</v>
      </c>
      <c r="N465">
        <v>18.728100000000001</v>
      </c>
    </row>
    <row r="466" spans="1:14" x14ac:dyDescent="0.3">
      <c r="A466">
        <v>2022</v>
      </c>
      <c r="B466" t="s">
        <v>1188</v>
      </c>
      <c r="C466" t="s">
        <v>821</v>
      </c>
      <c r="D466" t="s">
        <v>823</v>
      </c>
      <c r="E466" t="s">
        <v>822</v>
      </c>
      <c r="F466" t="s">
        <v>849</v>
      </c>
      <c r="G466" t="s">
        <v>848</v>
      </c>
      <c r="H466">
        <v>381</v>
      </c>
      <c r="I466" t="s">
        <v>895</v>
      </c>
      <c r="J466" t="s">
        <v>894</v>
      </c>
      <c r="K466" t="s">
        <v>309</v>
      </c>
      <c r="L466" t="s">
        <v>1191</v>
      </c>
      <c r="M466">
        <v>132</v>
      </c>
      <c r="N466">
        <v>7.7012799999999997</v>
      </c>
    </row>
    <row r="467" spans="1:14" x14ac:dyDescent="0.3">
      <c r="A467">
        <v>2022</v>
      </c>
      <c r="B467" t="s">
        <v>1188</v>
      </c>
      <c r="C467" t="s">
        <v>821</v>
      </c>
      <c r="D467" t="s">
        <v>823</v>
      </c>
      <c r="E467" t="s">
        <v>822</v>
      </c>
      <c r="F467" t="s">
        <v>849</v>
      </c>
      <c r="G467" t="s">
        <v>848</v>
      </c>
      <c r="H467">
        <v>381</v>
      </c>
      <c r="I467" t="s">
        <v>895</v>
      </c>
      <c r="J467" t="s">
        <v>894</v>
      </c>
      <c r="K467" t="s">
        <v>306</v>
      </c>
      <c r="L467" t="s">
        <v>1191</v>
      </c>
      <c r="M467">
        <v>613</v>
      </c>
      <c r="N467">
        <v>35.764299999999999</v>
      </c>
    </row>
    <row r="468" spans="1:14" x14ac:dyDescent="0.3">
      <c r="A468">
        <v>2022</v>
      </c>
      <c r="B468" t="s">
        <v>1188</v>
      </c>
      <c r="C468" t="s">
        <v>821</v>
      </c>
      <c r="D468" t="s">
        <v>823</v>
      </c>
      <c r="E468" t="s">
        <v>822</v>
      </c>
      <c r="F468" t="s">
        <v>849</v>
      </c>
      <c r="G468" t="s">
        <v>848</v>
      </c>
      <c r="H468">
        <v>381</v>
      </c>
      <c r="I468" t="s">
        <v>895</v>
      </c>
      <c r="J468" t="s">
        <v>894</v>
      </c>
      <c r="K468" t="s">
        <v>1192</v>
      </c>
      <c r="L468" t="s">
        <v>1191</v>
      </c>
      <c r="M468">
        <v>1714</v>
      </c>
      <c r="N468">
        <v>100</v>
      </c>
    </row>
    <row r="469" spans="1:14" x14ac:dyDescent="0.3">
      <c r="A469">
        <v>2022</v>
      </c>
      <c r="B469" t="s">
        <v>1188</v>
      </c>
      <c r="C469" t="s">
        <v>821</v>
      </c>
      <c r="D469" t="s">
        <v>823</v>
      </c>
      <c r="E469" t="s">
        <v>822</v>
      </c>
      <c r="F469" t="s">
        <v>849</v>
      </c>
      <c r="G469" t="s">
        <v>848</v>
      </c>
      <c r="H469">
        <v>381</v>
      </c>
      <c r="I469" t="s">
        <v>895</v>
      </c>
      <c r="J469" t="s">
        <v>894</v>
      </c>
      <c r="K469" t="s">
        <v>305</v>
      </c>
      <c r="L469" t="s">
        <v>1191</v>
      </c>
      <c r="M469">
        <v>124</v>
      </c>
      <c r="N469">
        <v>7.23454</v>
      </c>
    </row>
    <row r="470" spans="1:14" x14ac:dyDescent="0.3">
      <c r="A470">
        <v>2023</v>
      </c>
      <c r="B470" t="s">
        <v>1188</v>
      </c>
      <c r="C470" t="s">
        <v>821</v>
      </c>
      <c r="D470" t="s">
        <v>823</v>
      </c>
      <c r="E470" t="s">
        <v>822</v>
      </c>
      <c r="F470" t="s">
        <v>849</v>
      </c>
      <c r="G470" t="s">
        <v>848</v>
      </c>
      <c r="H470">
        <v>381</v>
      </c>
      <c r="I470" t="s">
        <v>895</v>
      </c>
      <c r="J470" t="s">
        <v>894</v>
      </c>
      <c r="K470" t="s">
        <v>307</v>
      </c>
      <c r="L470" t="s">
        <v>1191</v>
      </c>
      <c r="M470">
        <v>610</v>
      </c>
      <c r="N470">
        <v>32.088369999999998</v>
      </c>
    </row>
    <row r="471" spans="1:14" x14ac:dyDescent="0.3">
      <c r="A471">
        <v>2023</v>
      </c>
      <c r="B471" t="s">
        <v>1188</v>
      </c>
      <c r="C471" t="s">
        <v>821</v>
      </c>
      <c r="D471" t="s">
        <v>823</v>
      </c>
      <c r="E471" t="s">
        <v>822</v>
      </c>
      <c r="F471" t="s">
        <v>849</v>
      </c>
      <c r="G471" t="s">
        <v>848</v>
      </c>
      <c r="H471">
        <v>381</v>
      </c>
      <c r="I471" t="s">
        <v>895</v>
      </c>
      <c r="J471" t="s">
        <v>894</v>
      </c>
      <c r="K471" t="s">
        <v>308</v>
      </c>
      <c r="L471" t="s">
        <v>1191</v>
      </c>
      <c r="M471">
        <v>326</v>
      </c>
      <c r="N471">
        <v>17.148869999999999</v>
      </c>
    </row>
    <row r="472" spans="1:14" x14ac:dyDescent="0.3">
      <c r="A472">
        <v>2023</v>
      </c>
      <c r="B472" t="s">
        <v>1188</v>
      </c>
      <c r="C472" t="s">
        <v>821</v>
      </c>
      <c r="D472" t="s">
        <v>823</v>
      </c>
      <c r="E472" t="s">
        <v>822</v>
      </c>
      <c r="F472" t="s">
        <v>849</v>
      </c>
      <c r="G472" t="s">
        <v>848</v>
      </c>
      <c r="H472">
        <v>381</v>
      </c>
      <c r="I472" t="s">
        <v>895</v>
      </c>
      <c r="J472" t="s">
        <v>894</v>
      </c>
      <c r="K472" t="s">
        <v>309</v>
      </c>
      <c r="L472" t="s">
        <v>1191</v>
      </c>
      <c r="M472">
        <v>87</v>
      </c>
      <c r="N472">
        <v>4.5765399999999996</v>
      </c>
    </row>
    <row r="473" spans="1:14" x14ac:dyDescent="0.3">
      <c r="A473">
        <v>2023</v>
      </c>
      <c r="B473" t="s">
        <v>1188</v>
      </c>
      <c r="C473" t="s">
        <v>821</v>
      </c>
      <c r="D473" t="s">
        <v>823</v>
      </c>
      <c r="E473" t="s">
        <v>822</v>
      </c>
      <c r="F473" t="s">
        <v>849</v>
      </c>
      <c r="G473" t="s">
        <v>848</v>
      </c>
      <c r="H473">
        <v>381</v>
      </c>
      <c r="I473" t="s">
        <v>895</v>
      </c>
      <c r="J473" t="s">
        <v>894</v>
      </c>
      <c r="K473" t="s">
        <v>306</v>
      </c>
      <c r="L473" t="s">
        <v>1191</v>
      </c>
      <c r="M473">
        <v>705</v>
      </c>
      <c r="N473">
        <v>37.085740000000001</v>
      </c>
    </row>
    <row r="474" spans="1:14" x14ac:dyDescent="0.3">
      <c r="A474">
        <v>2023</v>
      </c>
      <c r="B474" t="s">
        <v>1188</v>
      </c>
      <c r="C474" t="s">
        <v>821</v>
      </c>
      <c r="D474" t="s">
        <v>823</v>
      </c>
      <c r="E474" t="s">
        <v>822</v>
      </c>
      <c r="F474" t="s">
        <v>849</v>
      </c>
      <c r="G474" t="s">
        <v>848</v>
      </c>
      <c r="H474">
        <v>381</v>
      </c>
      <c r="I474" t="s">
        <v>895</v>
      </c>
      <c r="J474" t="s">
        <v>894</v>
      </c>
      <c r="K474" t="s">
        <v>1192</v>
      </c>
      <c r="L474" t="s">
        <v>1191</v>
      </c>
      <c r="M474">
        <v>1901</v>
      </c>
      <c r="N474">
        <v>100</v>
      </c>
    </row>
    <row r="475" spans="1:14" x14ac:dyDescent="0.3">
      <c r="A475">
        <v>2023</v>
      </c>
      <c r="B475" t="s">
        <v>1188</v>
      </c>
      <c r="C475" t="s">
        <v>821</v>
      </c>
      <c r="D475" t="s">
        <v>823</v>
      </c>
      <c r="E475" t="s">
        <v>822</v>
      </c>
      <c r="F475" t="s">
        <v>849</v>
      </c>
      <c r="G475" t="s">
        <v>848</v>
      </c>
      <c r="H475">
        <v>381</v>
      </c>
      <c r="I475" t="s">
        <v>895</v>
      </c>
      <c r="J475" t="s">
        <v>894</v>
      </c>
      <c r="K475" t="s">
        <v>305</v>
      </c>
      <c r="L475" t="s">
        <v>1191</v>
      </c>
      <c r="M475">
        <v>173</v>
      </c>
      <c r="N475">
        <v>9.1004699999999996</v>
      </c>
    </row>
    <row r="476" spans="1:14" x14ac:dyDescent="0.3">
      <c r="A476">
        <v>2024</v>
      </c>
      <c r="B476" t="s">
        <v>1188</v>
      </c>
      <c r="C476" t="s">
        <v>821</v>
      </c>
      <c r="D476" t="s">
        <v>823</v>
      </c>
      <c r="E476" t="s">
        <v>822</v>
      </c>
      <c r="F476" t="s">
        <v>849</v>
      </c>
      <c r="G476" t="s">
        <v>848</v>
      </c>
      <c r="H476">
        <v>381</v>
      </c>
      <c r="I476" t="s">
        <v>895</v>
      </c>
      <c r="J476" t="s">
        <v>894</v>
      </c>
      <c r="K476" t="s">
        <v>307</v>
      </c>
      <c r="L476" t="s">
        <v>1191</v>
      </c>
      <c r="M476">
        <v>721</v>
      </c>
      <c r="N476">
        <v>32.058689999999999</v>
      </c>
    </row>
    <row r="477" spans="1:14" x14ac:dyDescent="0.3">
      <c r="A477">
        <v>2024</v>
      </c>
      <c r="B477" t="s">
        <v>1188</v>
      </c>
      <c r="C477" t="s">
        <v>821</v>
      </c>
      <c r="D477" t="s">
        <v>823</v>
      </c>
      <c r="E477" t="s">
        <v>822</v>
      </c>
      <c r="F477" t="s">
        <v>849</v>
      </c>
      <c r="G477" t="s">
        <v>848</v>
      </c>
      <c r="H477">
        <v>381</v>
      </c>
      <c r="I477" t="s">
        <v>895</v>
      </c>
      <c r="J477" t="s">
        <v>894</v>
      </c>
      <c r="K477" t="s">
        <v>308</v>
      </c>
      <c r="L477" t="s">
        <v>1191</v>
      </c>
      <c r="M477">
        <v>355</v>
      </c>
      <c r="N477">
        <v>15.784789999999999</v>
      </c>
    </row>
    <row r="478" spans="1:14" x14ac:dyDescent="0.3">
      <c r="A478">
        <v>2024</v>
      </c>
      <c r="B478" t="s">
        <v>1188</v>
      </c>
      <c r="C478" t="s">
        <v>821</v>
      </c>
      <c r="D478" t="s">
        <v>823</v>
      </c>
      <c r="E478" t="s">
        <v>822</v>
      </c>
      <c r="F478" t="s">
        <v>849</v>
      </c>
      <c r="G478" t="s">
        <v>848</v>
      </c>
      <c r="H478">
        <v>381</v>
      </c>
      <c r="I478" t="s">
        <v>895</v>
      </c>
      <c r="J478" t="s">
        <v>894</v>
      </c>
      <c r="K478" t="s">
        <v>309</v>
      </c>
      <c r="L478" t="s">
        <v>1191</v>
      </c>
      <c r="M478">
        <v>84</v>
      </c>
      <c r="N478">
        <v>3.7349899999999998</v>
      </c>
    </row>
    <row r="479" spans="1:14" x14ac:dyDescent="0.3">
      <c r="A479">
        <v>2024</v>
      </c>
      <c r="B479" t="s">
        <v>1188</v>
      </c>
      <c r="C479" t="s">
        <v>821</v>
      </c>
      <c r="D479" t="s">
        <v>823</v>
      </c>
      <c r="E479" t="s">
        <v>822</v>
      </c>
      <c r="F479" t="s">
        <v>849</v>
      </c>
      <c r="G479" t="s">
        <v>848</v>
      </c>
      <c r="H479">
        <v>381</v>
      </c>
      <c r="I479" t="s">
        <v>895</v>
      </c>
      <c r="J479" t="s">
        <v>894</v>
      </c>
      <c r="K479" t="s">
        <v>306</v>
      </c>
      <c r="L479" t="s">
        <v>1191</v>
      </c>
      <c r="M479">
        <v>835</v>
      </c>
      <c r="N479">
        <v>37.127609999999997</v>
      </c>
    </row>
    <row r="480" spans="1:14" x14ac:dyDescent="0.3">
      <c r="A480">
        <v>2024</v>
      </c>
      <c r="B480" t="s">
        <v>1188</v>
      </c>
      <c r="C480" t="s">
        <v>821</v>
      </c>
      <c r="D480" t="s">
        <v>823</v>
      </c>
      <c r="E480" t="s">
        <v>822</v>
      </c>
      <c r="F480" t="s">
        <v>849</v>
      </c>
      <c r="G480" t="s">
        <v>848</v>
      </c>
      <c r="H480">
        <v>381</v>
      </c>
      <c r="I480" t="s">
        <v>895</v>
      </c>
      <c r="J480" t="s">
        <v>894</v>
      </c>
      <c r="K480" t="s">
        <v>1192</v>
      </c>
      <c r="L480" t="s">
        <v>1191</v>
      </c>
      <c r="M480">
        <v>2249</v>
      </c>
      <c r="N480">
        <v>100</v>
      </c>
    </row>
    <row r="481" spans="1:14" x14ac:dyDescent="0.3">
      <c r="A481">
        <v>2024</v>
      </c>
      <c r="B481" t="s">
        <v>1188</v>
      </c>
      <c r="C481" t="s">
        <v>821</v>
      </c>
      <c r="D481" t="s">
        <v>823</v>
      </c>
      <c r="E481" t="s">
        <v>822</v>
      </c>
      <c r="F481" t="s">
        <v>849</v>
      </c>
      <c r="G481" t="s">
        <v>848</v>
      </c>
      <c r="H481">
        <v>381</v>
      </c>
      <c r="I481" t="s">
        <v>895</v>
      </c>
      <c r="J481" t="s">
        <v>894</v>
      </c>
      <c r="K481" t="s">
        <v>305</v>
      </c>
      <c r="L481" t="s">
        <v>1191</v>
      </c>
      <c r="M481">
        <v>254</v>
      </c>
      <c r="N481">
        <v>11.29391</v>
      </c>
    </row>
    <row r="482" spans="1:14" x14ac:dyDescent="0.3">
      <c r="A482">
        <v>2021</v>
      </c>
      <c r="B482" t="s">
        <v>1188</v>
      </c>
      <c r="C482" t="s">
        <v>821</v>
      </c>
      <c r="D482" t="s">
        <v>823</v>
      </c>
      <c r="E482" t="s">
        <v>822</v>
      </c>
      <c r="F482" t="s">
        <v>857</v>
      </c>
      <c r="G482" t="s">
        <v>856</v>
      </c>
      <c r="H482">
        <v>873</v>
      </c>
      <c r="I482" t="s">
        <v>897</v>
      </c>
      <c r="J482" t="s">
        <v>896</v>
      </c>
      <c r="K482" t="s">
        <v>307</v>
      </c>
      <c r="L482" t="s">
        <v>1191</v>
      </c>
      <c r="M482">
        <v>1704</v>
      </c>
      <c r="N482">
        <v>32.199599999999997</v>
      </c>
    </row>
    <row r="483" spans="1:14" x14ac:dyDescent="0.3">
      <c r="A483">
        <v>2021</v>
      </c>
      <c r="B483" t="s">
        <v>1188</v>
      </c>
      <c r="C483" t="s">
        <v>821</v>
      </c>
      <c r="D483" t="s">
        <v>823</v>
      </c>
      <c r="E483" t="s">
        <v>822</v>
      </c>
      <c r="F483" t="s">
        <v>857</v>
      </c>
      <c r="G483" t="s">
        <v>856</v>
      </c>
      <c r="H483">
        <v>873</v>
      </c>
      <c r="I483" t="s">
        <v>897</v>
      </c>
      <c r="J483" t="s">
        <v>896</v>
      </c>
      <c r="K483" t="s">
        <v>308</v>
      </c>
      <c r="L483" t="s">
        <v>1191</v>
      </c>
      <c r="M483">
        <v>1092</v>
      </c>
      <c r="N483">
        <v>20.634899999999998</v>
      </c>
    </row>
    <row r="484" spans="1:14" x14ac:dyDescent="0.3">
      <c r="A484">
        <v>2021</v>
      </c>
      <c r="B484" t="s">
        <v>1188</v>
      </c>
      <c r="C484" t="s">
        <v>821</v>
      </c>
      <c r="D484" t="s">
        <v>823</v>
      </c>
      <c r="E484" t="s">
        <v>822</v>
      </c>
      <c r="F484" t="s">
        <v>857</v>
      </c>
      <c r="G484" t="s">
        <v>856</v>
      </c>
      <c r="H484">
        <v>873</v>
      </c>
      <c r="I484" t="s">
        <v>897</v>
      </c>
      <c r="J484" t="s">
        <v>896</v>
      </c>
      <c r="K484" t="s">
        <v>309</v>
      </c>
      <c r="L484" t="s">
        <v>1191</v>
      </c>
      <c r="M484">
        <v>466</v>
      </c>
      <c r="N484">
        <v>8.8057400000000001</v>
      </c>
    </row>
    <row r="485" spans="1:14" x14ac:dyDescent="0.3">
      <c r="A485">
        <v>2021</v>
      </c>
      <c r="B485" t="s">
        <v>1188</v>
      </c>
      <c r="C485" t="s">
        <v>821</v>
      </c>
      <c r="D485" t="s">
        <v>823</v>
      </c>
      <c r="E485" t="s">
        <v>822</v>
      </c>
      <c r="F485" t="s">
        <v>857</v>
      </c>
      <c r="G485" t="s">
        <v>856</v>
      </c>
      <c r="H485">
        <v>873</v>
      </c>
      <c r="I485" t="s">
        <v>897</v>
      </c>
      <c r="J485" t="s">
        <v>896</v>
      </c>
      <c r="K485" t="s">
        <v>306</v>
      </c>
      <c r="L485" t="s">
        <v>1191</v>
      </c>
      <c r="M485">
        <v>1775</v>
      </c>
      <c r="N485">
        <v>33.541200000000003</v>
      </c>
    </row>
    <row r="486" spans="1:14" x14ac:dyDescent="0.3">
      <c r="A486">
        <v>2021</v>
      </c>
      <c r="B486" t="s">
        <v>1188</v>
      </c>
      <c r="C486" t="s">
        <v>821</v>
      </c>
      <c r="D486" t="s">
        <v>823</v>
      </c>
      <c r="E486" t="s">
        <v>822</v>
      </c>
      <c r="F486" t="s">
        <v>857</v>
      </c>
      <c r="G486" t="s">
        <v>856</v>
      </c>
      <c r="H486">
        <v>873</v>
      </c>
      <c r="I486" t="s">
        <v>897</v>
      </c>
      <c r="J486" t="s">
        <v>896</v>
      </c>
      <c r="K486" t="s">
        <v>1192</v>
      </c>
      <c r="L486" t="s">
        <v>1191</v>
      </c>
      <c r="M486">
        <v>5292</v>
      </c>
      <c r="N486">
        <v>100</v>
      </c>
    </row>
    <row r="487" spans="1:14" x14ac:dyDescent="0.3">
      <c r="A487">
        <v>2021</v>
      </c>
      <c r="B487" t="s">
        <v>1188</v>
      </c>
      <c r="C487" t="s">
        <v>821</v>
      </c>
      <c r="D487" t="s">
        <v>823</v>
      </c>
      <c r="E487" t="s">
        <v>822</v>
      </c>
      <c r="F487" t="s">
        <v>857</v>
      </c>
      <c r="G487" t="s">
        <v>856</v>
      </c>
      <c r="H487">
        <v>873</v>
      </c>
      <c r="I487" t="s">
        <v>897</v>
      </c>
      <c r="J487" t="s">
        <v>896</v>
      </c>
      <c r="K487" t="s">
        <v>305</v>
      </c>
      <c r="L487" t="s">
        <v>1191</v>
      </c>
      <c r="M487">
        <v>255</v>
      </c>
      <c r="N487">
        <v>4.8185900000000004</v>
      </c>
    </row>
    <row r="488" spans="1:14" x14ac:dyDescent="0.3">
      <c r="A488">
        <v>2022</v>
      </c>
      <c r="B488" t="s">
        <v>1188</v>
      </c>
      <c r="C488" t="s">
        <v>821</v>
      </c>
      <c r="D488" t="s">
        <v>823</v>
      </c>
      <c r="E488" t="s">
        <v>822</v>
      </c>
      <c r="F488" t="s">
        <v>857</v>
      </c>
      <c r="G488" t="s">
        <v>856</v>
      </c>
      <c r="H488">
        <v>873</v>
      </c>
      <c r="I488" t="s">
        <v>897</v>
      </c>
      <c r="J488" t="s">
        <v>896</v>
      </c>
      <c r="K488" t="s">
        <v>307</v>
      </c>
      <c r="L488" t="s">
        <v>1191</v>
      </c>
      <c r="M488">
        <v>1965</v>
      </c>
      <c r="N488">
        <v>32.213099999999997</v>
      </c>
    </row>
    <row r="489" spans="1:14" x14ac:dyDescent="0.3">
      <c r="A489">
        <v>2022</v>
      </c>
      <c r="B489" t="s">
        <v>1188</v>
      </c>
      <c r="C489" t="s">
        <v>821</v>
      </c>
      <c r="D489" t="s">
        <v>823</v>
      </c>
      <c r="E489" t="s">
        <v>822</v>
      </c>
      <c r="F489" t="s">
        <v>857</v>
      </c>
      <c r="G489" t="s">
        <v>856</v>
      </c>
      <c r="H489">
        <v>873</v>
      </c>
      <c r="I489" t="s">
        <v>897</v>
      </c>
      <c r="J489" t="s">
        <v>896</v>
      </c>
      <c r="K489" t="s">
        <v>308</v>
      </c>
      <c r="L489" t="s">
        <v>1191</v>
      </c>
      <c r="M489">
        <v>1255</v>
      </c>
      <c r="N489">
        <v>20.573799999999999</v>
      </c>
    </row>
    <row r="490" spans="1:14" x14ac:dyDescent="0.3">
      <c r="A490">
        <v>2022</v>
      </c>
      <c r="B490" t="s">
        <v>1188</v>
      </c>
      <c r="C490" t="s">
        <v>821</v>
      </c>
      <c r="D490" t="s">
        <v>823</v>
      </c>
      <c r="E490" t="s">
        <v>822</v>
      </c>
      <c r="F490" t="s">
        <v>857</v>
      </c>
      <c r="G490" t="s">
        <v>856</v>
      </c>
      <c r="H490">
        <v>873</v>
      </c>
      <c r="I490" t="s">
        <v>897</v>
      </c>
      <c r="J490" t="s">
        <v>896</v>
      </c>
      <c r="K490" t="s">
        <v>309</v>
      </c>
      <c r="L490" t="s">
        <v>1191</v>
      </c>
      <c r="M490">
        <v>547</v>
      </c>
      <c r="N490">
        <v>8.9672099999999997</v>
      </c>
    </row>
    <row r="491" spans="1:14" x14ac:dyDescent="0.3">
      <c r="A491">
        <v>2022</v>
      </c>
      <c r="B491" t="s">
        <v>1188</v>
      </c>
      <c r="C491" t="s">
        <v>821</v>
      </c>
      <c r="D491" t="s">
        <v>823</v>
      </c>
      <c r="E491" t="s">
        <v>822</v>
      </c>
      <c r="F491" t="s">
        <v>857</v>
      </c>
      <c r="G491" t="s">
        <v>856</v>
      </c>
      <c r="H491">
        <v>873</v>
      </c>
      <c r="I491" t="s">
        <v>897</v>
      </c>
      <c r="J491" t="s">
        <v>896</v>
      </c>
      <c r="K491" t="s">
        <v>306</v>
      </c>
      <c r="L491" t="s">
        <v>1191</v>
      </c>
      <c r="M491">
        <v>2034</v>
      </c>
      <c r="N491">
        <v>33.344299999999997</v>
      </c>
    </row>
    <row r="492" spans="1:14" x14ac:dyDescent="0.3">
      <c r="A492">
        <v>2022</v>
      </c>
      <c r="B492" t="s">
        <v>1188</v>
      </c>
      <c r="C492" t="s">
        <v>821</v>
      </c>
      <c r="D492" t="s">
        <v>823</v>
      </c>
      <c r="E492" t="s">
        <v>822</v>
      </c>
      <c r="F492" t="s">
        <v>857</v>
      </c>
      <c r="G492" t="s">
        <v>856</v>
      </c>
      <c r="H492">
        <v>873</v>
      </c>
      <c r="I492" t="s">
        <v>897</v>
      </c>
      <c r="J492" t="s">
        <v>896</v>
      </c>
      <c r="K492" t="s">
        <v>1192</v>
      </c>
      <c r="L492" t="s">
        <v>1191</v>
      </c>
      <c r="M492">
        <v>6100</v>
      </c>
      <c r="N492">
        <v>100</v>
      </c>
    </row>
    <row r="493" spans="1:14" x14ac:dyDescent="0.3">
      <c r="A493">
        <v>2022</v>
      </c>
      <c r="B493" t="s">
        <v>1188</v>
      </c>
      <c r="C493" t="s">
        <v>821</v>
      </c>
      <c r="D493" t="s">
        <v>823</v>
      </c>
      <c r="E493" t="s">
        <v>822</v>
      </c>
      <c r="F493" t="s">
        <v>857</v>
      </c>
      <c r="G493" t="s">
        <v>856</v>
      </c>
      <c r="H493">
        <v>873</v>
      </c>
      <c r="I493" t="s">
        <v>897</v>
      </c>
      <c r="J493" t="s">
        <v>896</v>
      </c>
      <c r="K493" t="s">
        <v>305</v>
      </c>
      <c r="L493" t="s">
        <v>1191</v>
      </c>
      <c r="M493">
        <v>299</v>
      </c>
      <c r="N493">
        <v>4.9016400000000004</v>
      </c>
    </row>
    <row r="494" spans="1:14" x14ac:dyDescent="0.3">
      <c r="A494">
        <v>2023</v>
      </c>
      <c r="B494" t="s">
        <v>1188</v>
      </c>
      <c r="C494" t="s">
        <v>821</v>
      </c>
      <c r="D494" t="s">
        <v>823</v>
      </c>
      <c r="E494" t="s">
        <v>822</v>
      </c>
      <c r="F494" t="s">
        <v>857</v>
      </c>
      <c r="G494" t="s">
        <v>856</v>
      </c>
      <c r="H494">
        <v>873</v>
      </c>
      <c r="I494" t="s">
        <v>897</v>
      </c>
      <c r="J494" t="s">
        <v>896</v>
      </c>
      <c r="K494" t="s">
        <v>307</v>
      </c>
      <c r="L494" t="s">
        <v>1191</v>
      </c>
      <c r="M494">
        <v>2408</v>
      </c>
      <c r="N494">
        <v>34.538150000000002</v>
      </c>
    </row>
    <row r="495" spans="1:14" x14ac:dyDescent="0.3">
      <c r="A495">
        <v>2023</v>
      </c>
      <c r="B495" t="s">
        <v>1188</v>
      </c>
      <c r="C495" t="s">
        <v>821</v>
      </c>
      <c r="D495" t="s">
        <v>823</v>
      </c>
      <c r="E495" t="s">
        <v>822</v>
      </c>
      <c r="F495" t="s">
        <v>857</v>
      </c>
      <c r="G495" t="s">
        <v>856</v>
      </c>
      <c r="H495">
        <v>873</v>
      </c>
      <c r="I495" t="s">
        <v>897</v>
      </c>
      <c r="J495" t="s">
        <v>896</v>
      </c>
      <c r="K495" t="s">
        <v>308</v>
      </c>
      <c r="L495" t="s">
        <v>1191</v>
      </c>
      <c r="M495">
        <v>1307</v>
      </c>
      <c r="N495">
        <v>18.746410000000001</v>
      </c>
    </row>
    <row r="496" spans="1:14" x14ac:dyDescent="0.3">
      <c r="A496">
        <v>2023</v>
      </c>
      <c r="B496" t="s">
        <v>1188</v>
      </c>
      <c r="C496" t="s">
        <v>821</v>
      </c>
      <c r="D496" t="s">
        <v>823</v>
      </c>
      <c r="E496" t="s">
        <v>822</v>
      </c>
      <c r="F496" t="s">
        <v>857</v>
      </c>
      <c r="G496" t="s">
        <v>856</v>
      </c>
      <c r="H496">
        <v>873</v>
      </c>
      <c r="I496" t="s">
        <v>897</v>
      </c>
      <c r="J496" t="s">
        <v>896</v>
      </c>
      <c r="K496" t="s">
        <v>309</v>
      </c>
      <c r="L496" t="s">
        <v>1191</v>
      </c>
      <c r="M496">
        <v>612</v>
      </c>
      <c r="N496">
        <v>8.7779699999999998</v>
      </c>
    </row>
    <row r="497" spans="1:14" x14ac:dyDescent="0.3">
      <c r="A497">
        <v>2023</v>
      </c>
      <c r="B497" t="s">
        <v>1188</v>
      </c>
      <c r="C497" t="s">
        <v>821</v>
      </c>
      <c r="D497" t="s">
        <v>823</v>
      </c>
      <c r="E497" t="s">
        <v>822</v>
      </c>
      <c r="F497" t="s">
        <v>857</v>
      </c>
      <c r="G497" t="s">
        <v>856</v>
      </c>
      <c r="H497">
        <v>873</v>
      </c>
      <c r="I497" t="s">
        <v>897</v>
      </c>
      <c r="J497" t="s">
        <v>896</v>
      </c>
      <c r="K497" t="s">
        <v>306</v>
      </c>
      <c r="L497" t="s">
        <v>1191</v>
      </c>
      <c r="M497">
        <v>2306</v>
      </c>
      <c r="N497">
        <v>33.075159999999997</v>
      </c>
    </row>
    <row r="498" spans="1:14" x14ac:dyDescent="0.3">
      <c r="A498">
        <v>2023</v>
      </c>
      <c r="B498" t="s">
        <v>1188</v>
      </c>
      <c r="C498" t="s">
        <v>821</v>
      </c>
      <c r="D498" t="s">
        <v>823</v>
      </c>
      <c r="E498" t="s">
        <v>822</v>
      </c>
      <c r="F498" t="s">
        <v>857</v>
      </c>
      <c r="G498" t="s">
        <v>856</v>
      </c>
      <c r="H498">
        <v>873</v>
      </c>
      <c r="I498" t="s">
        <v>897</v>
      </c>
      <c r="J498" t="s">
        <v>896</v>
      </c>
      <c r="K498" t="s">
        <v>1192</v>
      </c>
      <c r="L498" t="s">
        <v>1191</v>
      </c>
      <c r="M498">
        <v>6972</v>
      </c>
      <c r="N498">
        <v>100</v>
      </c>
    </row>
    <row r="499" spans="1:14" x14ac:dyDescent="0.3">
      <c r="A499">
        <v>2023</v>
      </c>
      <c r="B499" t="s">
        <v>1188</v>
      </c>
      <c r="C499" t="s">
        <v>821</v>
      </c>
      <c r="D499" t="s">
        <v>823</v>
      </c>
      <c r="E499" t="s">
        <v>822</v>
      </c>
      <c r="F499" t="s">
        <v>857</v>
      </c>
      <c r="G499" t="s">
        <v>856</v>
      </c>
      <c r="H499">
        <v>873</v>
      </c>
      <c r="I499" t="s">
        <v>897</v>
      </c>
      <c r="J499" t="s">
        <v>896</v>
      </c>
      <c r="K499" t="s">
        <v>305</v>
      </c>
      <c r="L499" t="s">
        <v>1191</v>
      </c>
      <c r="M499">
        <v>339</v>
      </c>
      <c r="N499">
        <v>4.8623099999999999</v>
      </c>
    </row>
    <row r="500" spans="1:14" x14ac:dyDescent="0.3">
      <c r="A500">
        <v>2024</v>
      </c>
      <c r="B500" t="s">
        <v>1188</v>
      </c>
      <c r="C500" t="s">
        <v>821</v>
      </c>
      <c r="D500" t="s">
        <v>823</v>
      </c>
      <c r="E500" t="s">
        <v>822</v>
      </c>
      <c r="F500" t="s">
        <v>857</v>
      </c>
      <c r="G500" t="s">
        <v>856</v>
      </c>
      <c r="H500">
        <v>873</v>
      </c>
      <c r="I500" t="s">
        <v>897</v>
      </c>
      <c r="J500" t="s">
        <v>896</v>
      </c>
      <c r="K500" t="s">
        <v>307</v>
      </c>
      <c r="L500" t="s">
        <v>1191</v>
      </c>
      <c r="M500">
        <v>2757</v>
      </c>
      <c r="N500">
        <v>37.674230000000001</v>
      </c>
    </row>
    <row r="501" spans="1:14" x14ac:dyDescent="0.3">
      <c r="A501">
        <v>2024</v>
      </c>
      <c r="B501" t="s">
        <v>1188</v>
      </c>
      <c r="C501" t="s">
        <v>821</v>
      </c>
      <c r="D501" t="s">
        <v>823</v>
      </c>
      <c r="E501" t="s">
        <v>822</v>
      </c>
      <c r="F501" t="s">
        <v>857</v>
      </c>
      <c r="G501" t="s">
        <v>856</v>
      </c>
      <c r="H501">
        <v>873</v>
      </c>
      <c r="I501" t="s">
        <v>897</v>
      </c>
      <c r="J501" t="s">
        <v>896</v>
      </c>
      <c r="K501" t="s">
        <v>308</v>
      </c>
      <c r="L501" t="s">
        <v>1191</v>
      </c>
      <c r="M501">
        <v>1303</v>
      </c>
      <c r="N501">
        <v>17.805409999999998</v>
      </c>
    </row>
    <row r="502" spans="1:14" x14ac:dyDescent="0.3">
      <c r="A502">
        <v>2024</v>
      </c>
      <c r="B502" t="s">
        <v>1188</v>
      </c>
      <c r="C502" t="s">
        <v>821</v>
      </c>
      <c r="D502" t="s">
        <v>823</v>
      </c>
      <c r="E502" t="s">
        <v>822</v>
      </c>
      <c r="F502" t="s">
        <v>857</v>
      </c>
      <c r="G502" t="s">
        <v>856</v>
      </c>
      <c r="H502">
        <v>873</v>
      </c>
      <c r="I502" t="s">
        <v>897</v>
      </c>
      <c r="J502" t="s">
        <v>896</v>
      </c>
      <c r="K502" t="s">
        <v>309</v>
      </c>
      <c r="L502" t="s">
        <v>1191</v>
      </c>
      <c r="M502">
        <v>481</v>
      </c>
      <c r="N502">
        <v>6.5728299999999997</v>
      </c>
    </row>
    <row r="503" spans="1:14" x14ac:dyDescent="0.3">
      <c r="A503">
        <v>2024</v>
      </c>
      <c r="B503" t="s">
        <v>1188</v>
      </c>
      <c r="C503" t="s">
        <v>821</v>
      </c>
      <c r="D503" t="s">
        <v>823</v>
      </c>
      <c r="E503" t="s">
        <v>822</v>
      </c>
      <c r="F503" t="s">
        <v>857</v>
      </c>
      <c r="G503" t="s">
        <v>856</v>
      </c>
      <c r="H503">
        <v>873</v>
      </c>
      <c r="I503" t="s">
        <v>897</v>
      </c>
      <c r="J503" t="s">
        <v>896</v>
      </c>
      <c r="K503" t="s">
        <v>306</v>
      </c>
      <c r="L503" t="s">
        <v>1191</v>
      </c>
      <c r="M503">
        <v>2457</v>
      </c>
      <c r="N503">
        <v>33.574750000000002</v>
      </c>
    </row>
    <row r="504" spans="1:14" x14ac:dyDescent="0.3">
      <c r="A504">
        <v>2024</v>
      </c>
      <c r="B504" t="s">
        <v>1188</v>
      </c>
      <c r="C504" t="s">
        <v>821</v>
      </c>
      <c r="D504" t="s">
        <v>823</v>
      </c>
      <c r="E504" t="s">
        <v>822</v>
      </c>
      <c r="F504" t="s">
        <v>857</v>
      </c>
      <c r="G504" t="s">
        <v>856</v>
      </c>
      <c r="H504">
        <v>873</v>
      </c>
      <c r="I504" t="s">
        <v>897</v>
      </c>
      <c r="J504" t="s">
        <v>896</v>
      </c>
      <c r="K504" t="s">
        <v>1192</v>
      </c>
      <c r="L504" t="s">
        <v>1191</v>
      </c>
      <c r="M504">
        <v>7318</v>
      </c>
      <c r="N504">
        <v>100</v>
      </c>
    </row>
    <row r="505" spans="1:14" x14ac:dyDescent="0.3">
      <c r="A505">
        <v>2024</v>
      </c>
      <c r="B505" t="s">
        <v>1188</v>
      </c>
      <c r="C505" t="s">
        <v>821</v>
      </c>
      <c r="D505" t="s">
        <v>823</v>
      </c>
      <c r="E505" t="s">
        <v>822</v>
      </c>
      <c r="F505" t="s">
        <v>857</v>
      </c>
      <c r="G505" t="s">
        <v>856</v>
      </c>
      <c r="H505">
        <v>873</v>
      </c>
      <c r="I505" t="s">
        <v>897</v>
      </c>
      <c r="J505" t="s">
        <v>896</v>
      </c>
      <c r="K505" t="s">
        <v>305</v>
      </c>
      <c r="L505" t="s">
        <v>1191</v>
      </c>
      <c r="M505">
        <v>320</v>
      </c>
      <c r="N505">
        <v>4.3727799999999997</v>
      </c>
    </row>
    <row r="506" spans="1:14" x14ac:dyDescent="0.3">
      <c r="A506">
        <v>2021</v>
      </c>
      <c r="B506" t="s">
        <v>1188</v>
      </c>
      <c r="C506" t="s">
        <v>821</v>
      </c>
      <c r="D506" t="s">
        <v>823</v>
      </c>
      <c r="E506" t="s">
        <v>822</v>
      </c>
      <c r="F506" t="s">
        <v>1189</v>
      </c>
      <c r="G506" t="s">
        <v>1190</v>
      </c>
      <c r="H506">
        <v>202</v>
      </c>
      <c r="I506" t="s">
        <v>901</v>
      </c>
      <c r="J506" t="s">
        <v>900</v>
      </c>
      <c r="K506" t="s">
        <v>307</v>
      </c>
      <c r="L506" t="s">
        <v>1191</v>
      </c>
      <c r="M506">
        <v>464</v>
      </c>
      <c r="N506">
        <v>32.884500000000003</v>
      </c>
    </row>
    <row r="507" spans="1:14" x14ac:dyDescent="0.3">
      <c r="A507">
        <v>2021</v>
      </c>
      <c r="B507" t="s">
        <v>1188</v>
      </c>
      <c r="C507" t="s">
        <v>821</v>
      </c>
      <c r="D507" t="s">
        <v>823</v>
      </c>
      <c r="E507" t="s">
        <v>822</v>
      </c>
      <c r="F507" t="s">
        <v>1189</v>
      </c>
      <c r="G507" t="s">
        <v>1190</v>
      </c>
      <c r="H507">
        <v>202</v>
      </c>
      <c r="I507" t="s">
        <v>901</v>
      </c>
      <c r="J507" t="s">
        <v>900</v>
      </c>
      <c r="K507" t="s">
        <v>308</v>
      </c>
      <c r="L507" t="s">
        <v>1191</v>
      </c>
      <c r="M507">
        <v>319</v>
      </c>
      <c r="N507">
        <v>22.6081</v>
      </c>
    </row>
    <row r="508" spans="1:14" x14ac:dyDescent="0.3">
      <c r="A508">
        <v>2021</v>
      </c>
      <c r="B508" t="s">
        <v>1188</v>
      </c>
      <c r="C508" t="s">
        <v>821</v>
      </c>
      <c r="D508" t="s">
        <v>823</v>
      </c>
      <c r="E508" t="s">
        <v>822</v>
      </c>
      <c r="F508" t="s">
        <v>1189</v>
      </c>
      <c r="G508" t="s">
        <v>1190</v>
      </c>
      <c r="H508">
        <v>202</v>
      </c>
      <c r="I508" t="s">
        <v>901</v>
      </c>
      <c r="J508" t="s">
        <v>900</v>
      </c>
      <c r="K508" t="s">
        <v>309</v>
      </c>
      <c r="L508" t="s">
        <v>1191</v>
      </c>
      <c r="M508">
        <v>85</v>
      </c>
      <c r="N508">
        <v>6.0240999999999998</v>
      </c>
    </row>
    <row r="509" spans="1:14" x14ac:dyDescent="0.3">
      <c r="A509">
        <v>2021</v>
      </c>
      <c r="B509" t="s">
        <v>1188</v>
      </c>
      <c r="C509" t="s">
        <v>821</v>
      </c>
      <c r="D509" t="s">
        <v>823</v>
      </c>
      <c r="E509" t="s">
        <v>822</v>
      </c>
      <c r="F509" t="s">
        <v>1189</v>
      </c>
      <c r="G509" t="s">
        <v>1190</v>
      </c>
      <c r="H509">
        <v>202</v>
      </c>
      <c r="I509" t="s">
        <v>901</v>
      </c>
      <c r="J509" t="s">
        <v>900</v>
      </c>
      <c r="K509" t="s">
        <v>306</v>
      </c>
      <c r="L509" t="s">
        <v>1191</v>
      </c>
      <c r="M509">
        <v>464</v>
      </c>
      <c r="N509">
        <v>32.884500000000003</v>
      </c>
    </row>
    <row r="510" spans="1:14" x14ac:dyDescent="0.3">
      <c r="A510">
        <v>2021</v>
      </c>
      <c r="B510" t="s">
        <v>1188</v>
      </c>
      <c r="C510" t="s">
        <v>821</v>
      </c>
      <c r="D510" t="s">
        <v>823</v>
      </c>
      <c r="E510" t="s">
        <v>822</v>
      </c>
      <c r="F510" t="s">
        <v>1189</v>
      </c>
      <c r="G510" t="s">
        <v>1190</v>
      </c>
      <c r="H510">
        <v>202</v>
      </c>
      <c r="I510" t="s">
        <v>901</v>
      </c>
      <c r="J510" t="s">
        <v>900</v>
      </c>
      <c r="K510" t="s">
        <v>1192</v>
      </c>
      <c r="L510" t="s">
        <v>1191</v>
      </c>
      <c r="M510">
        <v>1411</v>
      </c>
      <c r="N510">
        <v>100</v>
      </c>
    </row>
    <row r="511" spans="1:14" x14ac:dyDescent="0.3">
      <c r="A511">
        <v>2021</v>
      </c>
      <c r="B511" t="s">
        <v>1188</v>
      </c>
      <c r="C511" t="s">
        <v>821</v>
      </c>
      <c r="D511" t="s">
        <v>823</v>
      </c>
      <c r="E511" t="s">
        <v>822</v>
      </c>
      <c r="F511" t="s">
        <v>1189</v>
      </c>
      <c r="G511" t="s">
        <v>1190</v>
      </c>
      <c r="H511">
        <v>202</v>
      </c>
      <c r="I511" t="s">
        <v>901</v>
      </c>
      <c r="J511" t="s">
        <v>900</v>
      </c>
      <c r="K511" t="s">
        <v>305</v>
      </c>
      <c r="L511" t="s">
        <v>1191</v>
      </c>
      <c r="M511">
        <v>79</v>
      </c>
      <c r="N511">
        <v>5.5988699999999998</v>
      </c>
    </row>
    <row r="512" spans="1:14" x14ac:dyDescent="0.3">
      <c r="A512">
        <v>2022</v>
      </c>
      <c r="B512" t="s">
        <v>1188</v>
      </c>
      <c r="C512" t="s">
        <v>821</v>
      </c>
      <c r="D512" t="s">
        <v>823</v>
      </c>
      <c r="E512" t="s">
        <v>822</v>
      </c>
      <c r="F512" t="s">
        <v>1189</v>
      </c>
      <c r="G512" t="s">
        <v>1190</v>
      </c>
      <c r="H512">
        <v>202</v>
      </c>
      <c r="I512" t="s">
        <v>901</v>
      </c>
      <c r="J512" t="s">
        <v>900</v>
      </c>
      <c r="K512" t="s">
        <v>307</v>
      </c>
      <c r="L512" t="s">
        <v>1191</v>
      </c>
      <c r="M512">
        <v>490</v>
      </c>
      <c r="N512">
        <v>34.027799999999999</v>
      </c>
    </row>
    <row r="513" spans="1:14" x14ac:dyDescent="0.3">
      <c r="A513">
        <v>2022</v>
      </c>
      <c r="B513" t="s">
        <v>1188</v>
      </c>
      <c r="C513" t="s">
        <v>821</v>
      </c>
      <c r="D513" t="s">
        <v>823</v>
      </c>
      <c r="E513" t="s">
        <v>822</v>
      </c>
      <c r="F513" t="s">
        <v>1189</v>
      </c>
      <c r="G513" t="s">
        <v>1190</v>
      </c>
      <c r="H513">
        <v>202</v>
      </c>
      <c r="I513" t="s">
        <v>901</v>
      </c>
      <c r="J513" t="s">
        <v>900</v>
      </c>
      <c r="K513" t="s">
        <v>308</v>
      </c>
      <c r="L513" t="s">
        <v>1191</v>
      </c>
      <c r="M513">
        <v>329</v>
      </c>
      <c r="N513">
        <v>22.847200000000001</v>
      </c>
    </row>
    <row r="514" spans="1:14" x14ac:dyDescent="0.3">
      <c r="A514">
        <v>2022</v>
      </c>
      <c r="B514" t="s">
        <v>1188</v>
      </c>
      <c r="C514" t="s">
        <v>821</v>
      </c>
      <c r="D514" t="s">
        <v>823</v>
      </c>
      <c r="E514" t="s">
        <v>822</v>
      </c>
      <c r="F514" t="s">
        <v>1189</v>
      </c>
      <c r="G514" t="s">
        <v>1190</v>
      </c>
      <c r="H514">
        <v>202</v>
      </c>
      <c r="I514" t="s">
        <v>901</v>
      </c>
      <c r="J514" t="s">
        <v>900</v>
      </c>
      <c r="K514" t="s">
        <v>309</v>
      </c>
      <c r="L514" t="s">
        <v>1191</v>
      </c>
      <c r="M514">
        <v>84</v>
      </c>
      <c r="N514">
        <v>5.8333300000000001</v>
      </c>
    </row>
    <row r="515" spans="1:14" x14ac:dyDescent="0.3">
      <c r="A515">
        <v>2022</v>
      </c>
      <c r="B515" t="s">
        <v>1188</v>
      </c>
      <c r="C515" t="s">
        <v>821</v>
      </c>
      <c r="D515" t="s">
        <v>823</v>
      </c>
      <c r="E515" t="s">
        <v>822</v>
      </c>
      <c r="F515" t="s">
        <v>1189</v>
      </c>
      <c r="G515" t="s">
        <v>1190</v>
      </c>
      <c r="H515">
        <v>202</v>
      </c>
      <c r="I515" t="s">
        <v>901</v>
      </c>
      <c r="J515" t="s">
        <v>900</v>
      </c>
      <c r="K515" t="s">
        <v>306</v>
      </c>
      <c r="L515" t="s">
        <v>1191</v>
      </c>
      <c r="M515">
        <v>497</v>
      </c>
      <c r="N515">
        <v>34.5139</v>
      </c>
    </row>
    <row r="516" spans="1:14" x14ac:dyDescent="0.3">
      <c r="A516">
        <v>2022</v>
      </c>
      <c r="B516" t="s">
        <v>1188</v>
      </c>
      <c r="C516" t="s">
        <v>821</v>
      </c>
      <c r="D516" t="s">
        <v>823</v>
      </c>
      <c r="E516" t="s">
        <v>822</v>
      </c>
      <c r="F516" t="s">
        <v>1189</v>
      </c>
      <c r="G516" t="s">
        <v>1190</v>
      </c>
      <c r="H516">
        <v>202</v>
      </c>
      <c r="I516" t="s">
        <v>901</v>
      </c>
      <c r="J516" t="s">
        <v>900</v>
      </c>
      <c r="K516" t="s">
        <v>1192</v>
      </c>
      <c r="L516" t="s">
        <v>1191</v>
      </c>
      <c r="M516">
        <v>1440</v>
      </c>
      <c r="N516">
        <v>100</v>
      </c>
    </row>
    <row r="517" spans="1:14" x14ac:dyDescent="0.3">
      <c r="A517">
        <v>2022</v>
      </c>
      <c r="B517" t="s">
        <v>1188</v>
      </c>
      <c r="C517" t="s">
        <v>821</v>
      </c>
      <c r="D517" t="s">
        <v>823</v>
      </c>
      <c r="E517" t="s">
        <v>822</v>
      </c>
      <c r="F517" t="s">
        <v>1189</v>
      </c>
      <c r="G517" t="s">
        <v>1190</v>
      </c>
      <c r="H517">
        <v>202</v>
      </c>
      <c r="I517" t="s">
        <v>901</v>
      </c>
      <c r="J517" t="s">
        <v>900</v>
      </c>
      <c r="K517" t="s">
        <v>305</v>
      </c>
      <c r="L517" t="s">
        <v>1191</v>
      </c>
      <c r="M517">
        <v>40</v>
      </c>
      <c r="N517">
        <v>2.7777799999999999</v>
      </c>
    </row>
    <row r="518" spans="1:14" x14ac:dyDescent="0.3">
      <c r="A518">
        <v>2023</v>
      </c>
      <c r="B518" t="s">
        <v>1188</v>
      </c>
      <c r="C518" t="s">
        <v>821</v>
      </c>
      <c r="D518" t="s">
        <v>823</v>
      </c>
      <c r="E518" t="s">
        <v>822</v>
      </c>
      <c r="F518" t="s">
        <v>1189</v>
      </c>
      <c r="G518" t="s">
        <v>1190</v>
      </c>
      <c r="H518">
        <v>202</v>
      </c>
      <c r="I518" t="s">
        <v>901</v>
      </c>
      <c r="J518" t="s">
        <v>900</v>
      </c>
      <c r="K518" t="s">
        <v>307</v>
      </c>
      <c r="L518" t="s">
        <v>1191</v>
      </c>
      <c r="M518">
        <v>501</v>
      </c>
      <c r="N518">
        <v>34.647300000000001</v>
      </c>
    </row>
    <row r="519" spans="1:14" x14ac:dyDescent="0.3">
      <c r="A519">
        <v>2023</v>
      </c>
      <c r="B519" t="s">
        <v>1188</v>
      </c>
      <c r="C519" t="s">
        <v>821</v>
      </c>
      <c r="D519" t="s">
        <v>823</v>
      </c>
      <c r="E519" t="s">
        <v>822</v>
      </c>
      <c r="F519" t="s">
        <v>1189</v>
      </c>
      <c r="G519" t="s">
        <v>1190</v>
      </c>
      <c r="H519">
        <v>202</v>
      </c>
      <c r="I519" t="s">
        <v>901</v>
      </c>
      <c r="J519" t="s">
        <v>900</v>
      </c>
      <c r="K519" t="s">
        <v>308</v>
      </c>
      <c r="L519" t="s">
        <v>1191</v>
      </c>
      <c r="M519">
        <v>325</v>
      </c>
      <c r="N519">
        <v>22.4758</v>
      </c>
    </row>
    <row r="520" spans="1:14" x14ac:dyDescent="0.3">
      <c r="A520">
        <v>2023</v>
      </c>
      <c r="B520" t="s">
        <v>1188</v>
      </c>
      <c r="C520" t="s">
        <v>821</v>
      </c>
      <c r="D520" t="s">
        <v>823</v>
      </c>
      <c r="E520" t="s">
        <v>822</v>
      </c>
      <c r="F520" t="s">
        <v>1189</v>
      </c>
      <c r="G520" t="s">
        <v>1190</v>
      </c>
      <c r="H520">
        <v>202</v>
      </c>
      <c r="I520" t="s">
        <v>901</v>
      </c>
      <c r="J520" t="s">
        <v>900</v>
      </c>
      <c r="K520" t="s">
        <v>309</v>
      </c>
      <c r="L520" t="s">
        <v>1191</v>
      </c>
      <c r="M520">
        <v>90</v>
      </c>
      <c r="N520">
        <v>6.2240700000000002</v>
      </c>
    </row>
    <row r="521" spans="1:14" x14ac:dyDescent="0.3">
      <c r="A521">
        <v>2023</v>
      </c>
      <c r="B521" t="s">
        <v>1188</v>
      </c>
      <c r="C521" t="s">
        <v>821</v>
      </c>
      <c r="D521" t="s">
        <v>823</v>
      </c>
      <c r="E521" t="s">
        <v>822</v>
      </c>
      <c r="F521" t="s">
        <v>1189</v>
      </c>
      <c r="G521" t="s">
        <v>1190</v>
      </c>
      <c r="H521">
        <v>202</v>
      </c>
      <c r="I521" t="s">
        <v>901</v>
      </c>
      <c r="J521" t="s">
        <v>900</v>
      </c>
      <c r="K521" t="s">
        <v>306</v>
      </c>
      <c r="L521" t="s">
        <v>1191</v>
      </c>
      <c r="M521">
        <v>486</v>
      </c>
      <c r="N521">
        <v>33.609960000000001</v>
      </c>
    </row>
    <row r="522" spans="1:14" x14ac:dyDescent="0.3">
      <c r="A522">
        <v>2023</v>
      </c>
      <c r="B522" t="s">
        <v>1188</v>
      </c>
      <c r="C522" t="s">
        <v>821</v>
      </c>
      <c r="D522" t="s">
        <v>823</v>
      </c>
      <c r="E522" t="s">
        <v>822</v>
      </c>
      <c r="F522" t="s">
        <v>1189</v>
      </c>
      <c r="G522" t="s">
        <v>1190</v>
      </c>
      <c r="H522">
        <v>202</v>
      </c>
      <c r="I522" t="s">
        <v>901</v>
      </c>
      <c r="J522" t="s">
        <v>900</v>
      </c>
      <c r="K522" t="s">
        <v>1192</v>
      </c>
      <c r="L522" t="s">
        <v>1191</v>
      </c>
      <c r="M522">
        <v>1446</v>
      </c>
      <c r="N522">
        <v>100</v>
      </c>
    </row>
    <row r="523" spans="1:14" x14ac:dyDescent="0.3">
      <c r="A523">
        <v>2023</v>
      </c>
      <c r="B523" t="s">
        <v>1188</v>
      </c>
      <c r="C523" t="s">
        <v>821</v>
      </c>
      <c r="D523" t="s">
        <v>823</v>
      </c>
      <c r="E523" t="s">
        <v>822</v>
      </c>
      <c r="F523" t="s">
        <v>1189</v>
      </c>
      <c r="G523" t="s">
        <v>1190</v>
      </c>
      <c r="H523">
        <v>202</v>
      </c>
      <c r="I523" t="s">
        <v>901</v>
      </c>
      <c r="J523" t="s">
        <v>900</v>
      </c>
      <c r="K523" t="s">
        <v>305</v>
      </c>
      <c r="L523" t="s">
        <v>1191</v>
      </c>
      <c r="M523">
        <v>44</v>
      </c>
      <c r="N523">
        <v>3.0428799999999998</v>
      </c>
    </row>
    <row r="524" spans="1:14" x14ac:dyDescent="0.3">
      <c r="A524">
        <v>2024</v>
      </c>
      <c r="B524" t="s">
        <v>1188</v>
      </c>
      <c r="C524" t="s">
        <v>821</v>
      </c>
      <c r="D524" t="s">
        <v>823</v>
      </c>
      <c r="E524" t="s">
        <v>822</v>
      </c>
      <c r="F524" t="s">
        <v>1189</v>
      </c>
      <c r="G524" t="s">
        <v>1190</v>
      </c>
      <c r="H524">
        <v>202</v>
      </c>
      <c r="I524" t="s">
        <v>901</v>
      </c>
      <c r="J524" t="s">
        <v>900</v>
      </c>
      <c r="K524" t="s">
        <v>307</v>
      </c>
      <c r="L524" t="s">
        <v>1191</v>
      </c>
      <c r="M524">
        <v>527</v>
      </c>
      <c r="N524">
        <v>34.399479999999997</v>
      </c>
    </row>
    <row r="525" spans="1:14" x14ac:dyDescent="0.3">
      <c r="A525">
        <v>2024</v>
      </c>
      <c r="B525" t="s">
        <v>1188</v>
      </c>
      <c r="C525" t="s">
        <v>821</v>
      </c>
      <c r="D525" t="s">
        <v>823</v>
      </c>
      <c r="E525" t="s">
        <v>822</v>
      </c>
      <c r="F525" t="s">
        <v>1189</v>
      </c>
      <c r="G525" t="s">
        <v>1190</v>
      </c>
      <c r="H525">
        <v>202</v>
      </c>
      <c r="I525" t="s">
        <v>901</v>
      </c>
      <c r="J525" t="s">
        <v>900</v>
      </c>
      <c r="K525" t="s">
        <v>308</v>
      </c>
      <c r="L525" t="s">
        <v>1191</v>
      </c>
      <c r="M525">
        <v>338</v>
      </c>
      <c r="N525">
        <v>22.062660000000001</v>
      </c>
    </row>
    <row r="526" spans="1:14" x14ac:dyDescent="0.3">
      <c r="A526">
        <v>2024</v>
      </c>
      <c r="B526" t="s">
        <v>1188</v>
      </c>
      <c r="C526" t="s">
        <v>821</v>
      </c>
      <c r="D526" t="s">
        <v>823</v>
      </c>
      <c r="E526" t="s">
        <v>822</v>
      </c>
      <c r="F526" t="s">
        <v>1189</v>
      </c>
      <c r="G526" t="s">
        <v>1190</v>
      </c>
      <c r="H526">
        <v>202</v>
      </c>
      <c r="I526" t="s">
        <v>901</v>
      </c>
      <c r="J526" t="s">
        <v>900</v>
      </c>
      <c r="K526" t="s">
        <v>309</v>
      </c>
      <c r="L526" t="s">
        <v>1191</v>
      </c>
      <c r="M526">
        <v>101</v>
      </c>
      <c r="N526">
        <v>6.5926900000000002</v>
      </c>
    </row>
    <row r="527" spans="1:14" x14ac:dyDescent="0.3">
      <c r="A527">
        <v>2024</v>
      </c>
      <c r="B527" t="s">
        <v>1188</v>
      </c>
      <c r="C527" t="s">
        <v>821</v>
      </c>
      <c r="D527" t="s">
        <v>823</v>
      </c>
      <c r="E527" t="s">
        <v>822</v>
      </c>
      <c r="F527" t="s">
        <v>1189</v>
      </c>
      <c r="G527" t="s">
        <v>1190</v>
      </c>
      <c r="H527">
        <v>202</v>
      </c>
      <c r="I527" t="s">
        <v>901</v>
      </c>
      <c r="J527" t="s">
        <v>900</v>
      </c>
      <c r="K527" t="s">
        <v>306</v>
      </c>
      <c r="L527" t="s">
        <v>1191</v>
      </c>
      <c r="M527">
        <v>511</v>
      </c>
      <c r="N527">
        <v>33.355089999999997</v>
      </c>
    </row>
    <row r="528" spans="1:14" x14ac:dyDescent="0.3">
      <c r="A528">
        <v>2024</v>
      </c>
      <c r="B528" t="s">
        <v>1188</v>
      </c>
      <c r="C528" t="s">
        <v>821</v>
      </c>
      <c r="D528" t="s">
        <v>823</v>
      </c>
      <c r="E528" t="s">
        <v>822</v>
      </c>
      <c r="F528" t="s">
        <v>1189</v>
      </c>
      <c r="G528" t="s">
        <v>1190</v>
      </c>
      <c r="H528">
        <v>202</v>
      </c>
      <c r="I528" t="s">
        <v>901</v>
      </c>
      <c r="J528" t="s">
        <v>900</v>
      </c>
      <c r="K528" t="s">
        <v>1192</v>
      </c>
      <c r="L528" t="s">
        <v>1191</v>
      </c>
      <c r="M528">
        <v>1532</v>
      </c>
      <c r="N528">
        <v>100</v>
      </c>
    </row>
    <row r="529" spans="1:14" x14ac:dyDescent="0.3">
      <c r="A529">
        <v>2024</v>
      </c>
      <c r="B529" t="s">
        <v>1188</v>
      </c>
      <c r="C529" t="s">
        <v>821</v>
      </c>
      <c r="D529" t="s">
        <v>823</v>
      </c>
      <c r="E529" t="s">
        <v>822</v>
      </c>
      <c r="F529" t="s">
        <v>1189</v>
      </c>
      <c r="G529" t="s">
        <v>1190</v>
      </c>
      <c r="H529">
        <v>202</v>
      </c>
      <c r="I529" t="s">
        <v>901</v>
      </c>
      <c r="J529" t="s">
        <v>900</v>
      </c>
      <c r="K529" t="s">
        <v>305</v>
      </c>
      <c r="L529" t="s">
        <v>1191</v>
      </c>
      <c r="M529">
        <v>55</v>
      </c>
      <c r="N529">
        <v>3.5900799999999999</v>
      </c>
    </row>
    <row r="530" spans="1:14" x14ac:dyDescent="0.3">
      <c r="A530">
        <v>2021</v>
      </c>
      <c r="B530" t="s">
        <v>1188</v>
      </c>
      <c r="C530" t="s">
        <v>821</v>
      </c>
      <c r="D530" t="s">
        <v>823</v>
      </c>
      <c r="E530" t="s">
        <v>822</v>
      </c>
      <c r="F530" t="s">
        <v>857</v>
      </c>
      <c r="G530" t="s">
        <v>856</v>
      </c>
      <c r="H530">
        <v>823</v>
      </c>
      <c r="I530" t="s">
        <v>903</v>
      </c>
      <c r="J530" t="s">
        <v>902</v>
      </c>
      <c r="K530" t="s">
        <v>307</v>
      </c>
      <c r="L530" t="s">
        <v>1191</v>
      </c>
      <c r="M530">
        <v>688</v>
      </c>
      <c r="N530">
        <v>32.684100000000001</v>
      </c>
    </row>
    <row r="531" spans="1:14" x14ac:dyDescent="0.3">
      <c r="A531">
        <v>2021</v>
      </c>
      <c r="B531" t="s">
        <v>1188</v>
      </c>
      <c r="C531" t="s">
        <v>821</v>
      </c>
      <c r="D531" t="s">
        <v>823</v>
      </c>
      <c r="E531" t="s">
        <v>822</v>
      </c>
      <c r="F531" t="s">
        <v>857</v>
      </c>
      <c r="G531" t="s">
        <v>856</v>
      </c>
      <c r="H531">
        <v>823</v>
      </c>
      <c r="I531" t="s">
        <v>903</v>
      </c>
      <c r="J531" t="s">
        <v>902</v>
      </c>
      <c r="K531" t="s">
        <v>308</v>
      </c>
      <c r="L531" t="s">
        <v>1191</v>
      </c>
      <c r="M531">
        <v>397</v>
      </c>
      <c r="N531">
        <v>18.8599</v>
      </c>
    </row>
    <row r="532" spans="1:14" x14ac:dyDescent="0.3">
      <c r="A532">
        <v>2021</v>
      </c>
      <c r="B532" t="s">
        <v>1188</v>
      </c>
      <c r="C532" t="s">
        <v>821</v>
      </c>
      <c r="D532" t="s">
        <v>823</v>
      </c>
      <c r="E532" t="s">
        <v>822</v>
      </c>
      <c r="F532" t="s">
        <v>857</v>
      </c>
      <c r="G532" t="s">
        <v>856</v>
      </c>
      <c r="H532">
        <v>823</v>
      </c>
      <c r="I532" t="s">
        <v>903</v>
      </c>
      <c r="J532" t="s">
        <v>902</v>
      </c>
      <c r="K532" t="s">
        <v>309</v>
      </c>
      <c r="L532" t="s">
        <v>1191</v>
      </c>
      <c r="M532">
        <v>108</v>
      </c>
      <c r="N532">
        <v>5.1306399999999996</v>
      </c>
    </row>
    <row r="533" spans="1:14" x14ac:dyDescent="0.3">
      <c r="A533">
        <v>2021</v>
      </c>
      <c r="B533" t="s">
        <v>1188</v>
      </c>
      <c r="C533" t="s">
        <v>821</v>
      </c>
      <c r="D533" t="s">
        <v>823</v>
      </c>
      <c r="E533" t="s">
        <v>822</v>
      </c>
      <c r="F533" t="s">
        <v>857</v>
      </c>
      <c r="G533" t="s">
        <v>856</v>
      </c>
      <c r="H533">
        <v>823</v>
      </c>
      <c r="I533" t="s">
        <v>903</v>
      </c>
      <c r="J533" t="s">
        <v>902</v>
      </c>
      <c r="K533" t="s">
        <v>306</v>
      </c>
      <c r="L533" t="s">
        <v>1191</v>
      </c>
      <c r="M533">
        <v>806</v>
      </c>
      <c r="N533">
        <v>38.2898</v>
      </c>
    </row>
    <row r="534" spans="1:14" x14ac:dyDescent="0.3">
      <c r="A534">
        <v>2021</v>
      </c>
      <c r="B534" t="s">
        <v>1188</v>
      </c>
      <c r="C534" t="s">
        <v>821</v>
      </c>
      <c r="D534" t="s">
        <v>823</v>
      </c>
      <c r="E534" t="s">
        <v>822</v>
      </c>
      <c r="F534" t="s">
        <v>857</v>
      </c>
      <c r="G534" t="s">
        <v>856</v>
      </c>
      <c r="H534">
        <v>823</v>
      </c>
      <c r="I534" t="s">
        <v>903</v>
      </c>
      <c r="J534" t="s">
        <v>902</v>
      </c>
      <c r="K534" t="s">
        <v>1192</v>
      </c>
      <c r="L534" t="s">
        <v>1191</v>
      </c>
      <c r="M534">
        <v>2105</v>
      </c>
      <c r="N534">
        <v>100</v>
      </c>
    </row>
    <row r="535" spans="1:14" x14ac:dyDescent="0.3">
      <c r="A535">
        <v>2021</v>
      </c>
      <c r="B535" t="s">
        <v>1188</v>
      </c>
      <c r="C535" t="s">
        <v>821</v>
      </c>
      <c r="D535" t="s">
        <v>823</v>
      </c>
      <c r="E535" t="s">
        <v>822</v>
      </c>
      <c r="F535" t="s">
        <v>857</v>
      </c>
      <c r="G535" t="s">
        <v>856</v>
      </c>
      <c r="H535">
        <v>823</v>
      </c>
      <c r="I535" t="s">
        <v>903</v>
      </c>
      <c r="J535" t="s">
        <v>902</v>
      </c>
      <c r="K535" t="s">
        <v>305</v>
      </c>
      <c r="L535" t="s">
        <v>1191</v>
      </c>
      <c r="M535">
        <v>106</v>
      </c>
      <c r="N535">
        <v>5.0356300000000003</v>
      </c>
    </row>
    <row r="536" spans="1:14" x14ac:dyDescent="0.3">
      <c r="A536">
        <v>2022</v>
      </c>
      <c r="B536" t="s">
        <v>1188</v>
      </c>
      <c r="C536" t="s">
        <v>821</v>
      </c>
      <c r="D536" t="s">
        <v>823</v>
      </c>
      <c r="E536" t="s">
        <v>822</v>
      </c>
      <c r="F536" t="s">
        <v>857</v>
      </c>
      <c r="G536" t="s">
        <v>856</v>
      </c>
      <c r="H536">
        <v>823</v>
      </c>
      <c r="I536" t="s">
        <v>903</v>
      </c>
      <c r="J536" t="s">
        <v>902</v>
      </c>
      <c r="K536" t="s">
        <v>307</v>
      </c>
      <c r="L536" t="s">
        <v>1191</v>
      </c>
      <c r="M536">
        <v>853</v>
      </c>
      <c r="N536">
        <v>33.503500000000003</v>
      </c>
    </row>
    <row r="537" spans="1:14" x14ac:dyDescent="0.3">
      <c r="A537">
        <v>2022</v>
      </c>
      <c r="B537" t="s">
        <v>1188</v>
      </c>
      <c r="C537" t="s">
        <v>821</v>
      </c>
      <c r="D537" t="s">
        <v>823</v>
      </c>
      <c r="E537" t="s">
        <v>822</v>
      </c>
      <c r="F537" t="s">
        <v>857</v>
      </c>
      <c r="G537" t="s">
        <v>856</v>
      </c>
      <c r="H537">
        <v>823</v>
      </c>
      <c r="I537" t="s">
        <v>903</v>
      </c>
      <c r="J537" t="s">
        <v>902</v>
      </c>
      <c r="K537" t="s">
        <v>308</v>
      </c>
      <c r="L537" t="s">
        <v>1191</v>
      </c>
      <c r="M537">
        <v>436</v>
      </c>
      <c r="N537">
        <v>17.1249</v>
      </c>
    </row>
    <row r="538" spans="1:14" x14ac:dyDescent="0.3">
      <c r="A538">
        <v>2022</v>
      </c>
      <c r="B538" t="s">
        <v>1188</v>
      </c>
      <c r="C538" t="s">
        <v>821</v>
      </c>
      <c r="D538" t="s">
        <v>823</v>
      </c>
      <c r="E538" t="s">
        <v>822</v>
      </c>
      <c r="F538" t="s">
        <v>857</v>
      </c>
      <c r="G538" t="s">
        <v>856</v>
      </c>
      <c r="H538">
        <v>823</v>
      </c>
      <c r="I538" t="s">
        <v>903</v>
      </c>
      <c r="J538" t="s">
        <v>902</v>
      </c>
      <c r="K538" t="s">
        <v>309</v>
      </c>
      <c r="L538" t="s">
        <v>1191</v>
      </c>
      <c r="M538">
        <v>125</v>
      </c>
      <c r="N538">
        <v>4.9096599999999997</v>
      </c>
    </row>
    <row r="539" spans="1:14" x14ac:dyDescent="0.3">
      <c r="A539">
        <v>2022</v>
      </c>
      <c r="B539" t="s">
        <v>1188</v>
      </c>
      <c r="C539" t="s">
        <v>821</v>
      </c>
      <c r="D539" t="s">
        <v>823</v>
      </c>
      <c r="E539" t="s">
        <v>822</v>
      </c>
      <c r="F539" t="s">
        <v>857</v>
      </c>
      <c r="G539" t="s">
        <v>856</v>
      </c>
      <c r="H539">
        <v>823</v>
      </c>
      <c r="I539" t="s">
        <v>903</v>
      </c>
      <c r="J539" t="s">
        <v>902</v>
      </c>
      <c r="K539" t="s">
        <v>306</v>
      </c>
      <c r="L539" t="s">
        <v>1191</v>
      </c>
      <c r="M539">
        <v>988</v>
      </c>
      <c r="N539">
        <v>38.805999999999997</v>
      </c>
    </row>
    <row r="540" spans="1:14" x14ac:dyDescent="0.3">
      <c r="A540">
        <v>2022</v>
      </c>
      <c r="B540" t="s">
        <v>1188</v>
      </c>
      <c r="C540" t="s">
        <v>821</v>
      </c>
      <c r="D540" t="s">
        <v>823</v>
      </c>
      <c r="E540" t="s">
        <v>822</v>
      </c>
      <c r="F540" t="s">
        <v>857</v>
      </c>
      <c r="G540" t="s">
        <v>856</v>
      </c>
      <c r="H540">
        <v>823</v>
      </c>
      <c r="I540" t="s">
        <v>903</v>
      </c>
      <c r="J540" t="s">
        <v>902</v>
      </c>
      <c r="K540" t="s">
        <v>1192</v>
      </c>
      <c r="L540" t="s">
        <v>1191</v>
      </c>
      <c r="M540">
        <v>2546</v>
      </c>
      <c r="N540">
        <v>100</v>
      </c>
    </row>
    <row r="541" spans="1:14" x14ac:dyDescent="0.3">
      <c r="A541">
        <v>2022</v>
      </c>
      <c r="B541" t="s">
        <v>1188</v>
      </c>
      <c r="C541" t="s">
        <v>821</v>
      </c>
      <c r="D541" t="s">
        <v>823</v>
      </c>
      <c r="E541" t="s">
        <v>822</v>
      </c>
      <c r="F541" t="s">
        <v>857</v>
      </c>
      <c r="G541" t="s">
        <v>856</v>
      </c>
      <c r="H541">
        <v>823</v>
      </c>
      <c r="I541" t="s">
        <v>903</v>
      </c>
      <c r="J541" t="s">
        <v>902</v>
      </c>
      <c r="K541" t="s">
        <v>305</v>
      </c>
      <c r="L541" t="s">
        <v>1191</v>
      </c>
      <c r="M541">
        <v>144</v>
      </c>
      <c r="N541">
        <v>5.6559299999999997</v>
      </c>
    </row>
    <row r="542" spans="1:14" x14ac:dyDescent="0.3">
      <c r="A542">
        <v>2023</v>
      </c>
      <c r="B542" t="s">
        <v>1188</v>
      </c>
      <c r="C542" t="s">
        <v>821</v>
      </c>
      <c r="D542" t="s">
        <v>823</v>
      </c>
      <c r="E542" t="s">
        <v>822</v>
      </c>
      <c r="F542" t="s">
        <v>857</v>
      </c>
      <c r="G542" t="s">
        <v>856</v>
      </c>
      <c r="H542">
        <v>823</v>
      </c>
      <c r="I542" t="s">
        <v>903</v>
      </c>
      <c r="J542" t="s">
        <v>902</v>
      </c>
      <c r="K542" t="s">
        <v>307</v>
      </c>
      <c r="L542" t="s">
        <v>1191</v>
      </c>
      <c r="M542">
        <v>1058</v>
      </c>
      <c r="N542">
        <v>36.245289999999997</v>
      </c>
    </row>
    <row r="543" spans="1:14" x14ac:dyDescent="0.3">
      <c r="A543">
        <v>2023</v>
      </c>
      <c r="B543" t="s">
        <v>1188</v>
      </c>
      <c r="C543" t="s">
        <v>821</v>
      </c>
      <c r="D543" t="s">
        <v>823</v>
      </c>
      <c r="E543" t="s">
        <v>822</v>
      </c>
      <c r="F543" t="s">
        <v>857</v>
      </c>
      <c r="G543" t="s">
        <v>856</v>
      </c>
      <c r="H543">
        <v>823</v>
      </c>
      <c r="I543" t="s">
        <v>903</v>
      </c>
      <c r="J543" t="s">
        <v>902</v>
      </c>
      <c r="K543" t="s">
        <v>308</v>
      </c>
      <c r="L543" t="s">
        <v>1191</v>
      </c>
      <c r="M543">
        <v>462</v>
      </c>
      <c r="N543">
        <v>15.82734</v>
      </c>
    </row>
    <row r="544" spans="1:14" x14ac:dyDescent="0.3">
      <c r="A544">
        <v>2023</v>
      </c>
      <c r="B544" t="s">
        <v>1188</v>
      </c>
      <c r="C544" t="s">
        <v>821</v>
      </c>
      <c r="D544" t="s">
        <v>823</v>
      </c>
      <c r="E544" t="s">
        <v>822</v>
      </c>
      <c r="F544" t="s">
        <v>857</v>
      </c>
      <c r="G544" t="s">
        <v>856</v>
      </c>
      <c r="H544">
        <v>823</v>
      </c>
      <c r="I544" t="s">
        <v>903</v>
      </c>
      <c r="J544" t="s">
        <v>902</v>
      </c>
      <c r="K544" t="s">
        <v>309</v>
      </c>
      <c r="L544" t="s">
        <v>1191</v>
      </c>
      <c r="M544">
        <v>125</v>
      </c>
      <c r="N544">
        <v>4.2822899999999997</v>
      </c>
    </row>
    <row r="545" spans="1:14" x14ac:dyDescent="0.3">
      <c r="A545">
        <v>2023</v>
      </c>
      <c r="B545" t="s">
        <v>1188</v>
      </c>
      <c r="C545" t="s">
        <v>821</v>
      </c>
      <c r="D545" t="s">
        <v>823</v>
      </c>
      <c r="E545" t="s">
        <v>822</v>
      </c>
      <c r="F545" t="s">
        <v>857</v>
      </c>
      <c r="G545" t="s">
        <v>856</v>
      </c>
      <c r="H545">
        <v>823</v>
      </c>
      <c r="I545" t="s">
        <v>903</v>
      </c>
      <c r="J545" t="s">
        <v>902</v>
      </c>
      <c r="K545" t="s">
        <v>306</v>
      </c>
      <c r="L545" t="s">
        <v>1191</v>
      </c>
      <c r="M545">
        <v>1125</v>
      </c>
      <c r="N545">
        <v>38.540599999999998</v>
      </c>
    </row>
    <row r="546" spans="1:14" x14ac:dyDescent="0.3">
      <c r="A546">
        <v>2023</v>
      </c>
      <c r="B546" t="s">
        <v>1188</v>
      </c>
      <c r="C546" t="s">
        <v>821</v>
      </c>
      <c r="D546" t="s">
        <v>823</v>
      </c>
      <c r="E546" t="s">
        <v>822</v>
      </c>
      <c r="F546" t="s">
        <v>857</v>
      </c>
      <c r="G546" t="s">
        <v>856</v>
      </c>
      <c r="H546">
        <v>823</v>
      </c>
      <c r="I546" t="s">
        <v>903</v>
      </c>
      <c r="J546" t="s">
        <v>902</v>
      </c>
      <c r="K546" t="s">
        <v>1192</v>
      </c>
      <c r="L546" t="s">
        <v>1191</v>
      </c>
      <c r="M546">
        <v>2919</v>
      </c>
      <c r="N546">
        <v>100</v>
      </c>
    </row>
    <row r="547" spans="1:14" x14ac:dyDescent="0.3">
      <c r="A547">
        <v>2023</v>
      </c>
      <c r="B547" t="s">
        <v>1188</v>
      </c>
      <c r="C547" t="s">
        <v>821</v>
      </c>
      <c r="D547" t="s">
        <v>823</v>
      </c>
      <c r="E547" t="s">
        <v>822</v>
      </c>
      <c r="F547" t="s">
        <v>857</v>
      </c>
      <c r="G547" t="s">
        <v>856</v>
      </c>
      <c r="H547">
        <v>823</v>
      </c>
      <c r="I547" t="s">
        <v>903</v>
      </c>
      <c r="J547" t="s">
        <v>902</v>
      </c>
      <c r="K547" t="s">
        <v>305</v>
      </c>
      <c r="L547" t="s">
        <v>1191</v>
      </c>
      <c r="M547">
        <v>149</v>
      </c>
      <c r="N547">
        <v>5.1044900000000002</v>
      </c>
    </row>
    <row r="548" spans="1:14" x14ac:dyDescent="0.3">
      <c r="A548">
        <v>2024</v>
      </c>
      <c r="B548" t="s">
        <v>1188</v>
      </c>
      <c r="C548" t="s">
        <v>821</v>
      </c>
      <c r="D548" t="s">
        <v>823</v>
      </c>
      <c r="E548" t="s">
        <v>822</v>
      </c>
      <c r="F548" t="s">
        <v>857</v>
      </c>
      <c r="G548" t="s">
        <v>856</v>
      </c>
      <c r="H548">
        <v>823</v>
      </c>
      <c r="I548" t="s">
        <v>903</v>
      </c>
      <c r="J548" t="s">
        <v>902</v>
      </c>
      <c r="K548" t="s">
        <v>307</v>
      </c>
      <c r="L548" t="s">
        <v>1191</v>
      </c>
      <c r="M548">
        <v>1291</v>
      </c>
      <c r="N548">
        <v>36.458629999999999</v>
      </c>
    </row>
    <row r="549" spans="1:14" x14ac:dyDescent="0.3">
      <c r="A549">
        <v>2024</v>
      </c>
      <c r="B549" t="s">
        <v>1188</v>
      </c>
      <c r="C549" t="s">
        <v>821</v>
      </c>
      <c r="D549" t="s">
        <v>823</v>
      </c>
      <c r="E549" t="s">
        <v>822</v>
      </c>
      <c r="F549" t="s">
        <v>857</v>
      </c>
      <c r="G549" t="s">
        <v>856</v>
      </c>
      <c r="H549">
        <v>823</v>
      </c>
      <c r="I549" t="s">
        <v>903</v>
      </c>
      <c r="J549" t="s">
        <v>902</v>
      </c>
      <c r="K549" t="s">
        <v>308</v>
      </c>
      <c r="L549" t="s">
        <v>1191</v>
      </c>
      <c r="M549">
        <v>549</v>
      </c>
      <c r="N549">
        <v>15.50409</v>
      </c>
    </row>
    <row r="550" spans="1:14" x14ac:dyDescent="0.3">
      <c r="A550">
        <v>2024</v>
      </c>
      <c r="B550" t="s">
        <v>1188</v>
      </c>
      <c r="C550" t="s">
        <v>821</v>
      </c>
      <c r="D550" t="s">
        <v>823</v>
      </c>
      <c r="E550" t="s">
        <v>822</v>
      </c>
      <c r="F550" t="s">
        <v>857</v>
      </c>
      <c r="G550" t="s">
        <v>856</v>
      </c>
      <c r="H550">
        <v>823</v>
      </c>
      <c r="I550" t="s">
        <v>903</v>
      </c>
      <c r="J550" t="s">
        <v>902</v>
      </c>
      <c r="K550" t="s">
        <v>309</v>
      </c>
      <c r="L550" t="s">
        <v>1191</v>
      </c>
      <c r="M550">
        <v>196</v>
      </c>
      <c r="N550">
        <v>5.5351600000000003</v>
      </c>
    </row>
    <row r="551" spans="1:14" x14ac:dyDescent="0.3">
      <c r="A551">
        <v>2024</v>
      </c>
      <c r="B551" t="s">
        <v>1188</v>
      </c>
      <c r="C551" t="s">
        <v>821</v>
      </c>
      <c r="D551" t="s">
        <v>823</v>
      </c>
      <c r="E551" t="s">
        <v>822</v>
      </c>
      <c r="F551" t="s">
        <v>857</v>
      </c>
      <c r="G551" t="s">
        <v>856</v>
      </c>
      <c r="H551">
        <v>823</v>
      </c>
      <c r="I551" t="s">
        <v>903</v>
      </c>
      <c r="J551" t="s">
        <v>902</v>
      </c>
      <c r="K551" t="s">
        <v>306</v>
      </c>
      <c r="L551" t="s">
        <v>1191</v>
      </c>
      <c r="M551">
        <v>1307</v>
      </c>
      <c r="N551">
        <v>36.91048</v>
      </c>
    </row>
    <row r="552" spans="1:14" x14ac:dyDescent="0.3">
      <c r="A552">
        <v>2024</v>
      </c>
      <c r="B552" t="s">
        <v>1188</v>
      </c>
      <c r="C552" t="s">
        <v>821</v>
      </c>
      <c r="D552" t="s">
        <v>823</v>
      </c>
      <c r="E552" t="s">
        <v>822</v>
      </c>
      <c r="F552" t="s">
        <v>857</v>
      </c>
      <c r="G552" t="s">
        <v>856</v>
      </c>
      <c r="H552">
        <v>823</v>
      </c>
      <c r="I552" t="s">
        <v>903</v>
      </c>
      <c r="J552" t="s">
        <v>902</v>
      </c>
      <c r="K552" t="s">
        <v>1192</v>
      </c>
      <c r="L552" t="s">
        <v>1191</v>
      </c>
      <c r="M552">
        <v>3541</v>
      </c>
      <c r="N552">
        <v>100</v>
      </c>
    </row>
    <row r="553" spans="1:14" x14ac:dyDescent="0.3">
      <c r="A553">
        <v>2024</v>
      </c>
      <c r="B553" t="s">
        <v>1188</v>
      </c>
      <c r="C553" t="s">
        <v>821</v>
      </c>
      <c r="D553" t="s">
        <v>823</v>
      </c>
      <c r="E553" t="s">
        <v>822</v>
      </c>
      <c r="F553" t="s">
        <v>857</v>
      </c>
      <c r="G553" t="s">
        <v>856</v>
      </c>
      <c r="H553">
        <v>823</v>
      </c>
      <c r="I553" t="s">
        <v>903</v>
      </c>
      <c r="J553" t="s">
        <v>902</v>
      </c>
      <c r="K553" t="s">
        <v>305</v>
      </c>
      <c r="L553" t="s">
        <v>1191</v>
      </c>
      <c r="M553">
        <v>198</v>
      </c>
      <c r="N553">
        <v>5.5916399999999999</v>
      </c>
    </row>
    <row r="554" spans="1:14" x14ac:dyDescent="0.3">
      <c r="A554">
        <v>2021</v>
      </c>
      <c r="B554" t="s">
        <v>1188</v>
      </c>
      <c r="C554" t="s">
        <v>821</v>
      </c>
      <c r="D554" t="s">
        <v>823</v>
      </c>
      <c r="E554" t="s">
        <v>822</v>
      </c>
      <c r="F554" t="s">
        <v>867</v>
      </c>
      <c r="G554" t="s">
        <v>866</v>
      </c>
      <c r="H554">
        <v>895</v>
      </c>
      <c r="I554" t="s">
        <v>905</v>
      </c>
      <c r="J554" t="s">
        <v>904</v>
      </c>
      <c r="K554" t="s">
        <v>307</v>
      </c>
      <c r="L554" t="s">
        <v>1191</v>
      </c>
      <c r="M554">
        <v>1122</v>
      </c>
      <c r="N554">
        <v>38.241300000000003</v>
      </c>
    </row>
    <row r="555" spans="1:14" x14ac:dyDescent="0.3">
      <c r="A555">
        <v>2021</v>
      </c>
      <c r="B555" t="s">
        <v>1188</v>
      </c>
      <c r="C555" t="s">
        <v>821</v>
      </c>
      <c r="D555" t="s">
        <v>823</v>
      </c>
      <c r="E555" t="s">
        <v>822</v>
      </c>
      <c r="F555" t="s">
        <v>867</v>
      </c>
      <c r="G555" t="s">
        <v>866</v>
      </c>
      <c r="H555">
        <v>895</v>
      </c>
      <c r="I555" t="s">
        <v>905</v>
      </c>
      <c r="J555" t="s">
        <v>904</v>
      </c>
      <c r="K555" t="s">
        <v>308</v>
      </c>
      <c r="L555" t="s">
        <v>1191</v>
      </c>
      <c r="M555">
        <v>548</v>
      </c>
      <c r="N555">
        <v>18.677600000000002</v>
      </c>
    </row>
    <row r="556" spans="1:14" x14ac:dyDescent="0.3">
      <c r="A556">
        <v>2021</v>
      </c>
      <c r="B556" t="s">
        <v>1188</v>
      </c>
      <c r="C556" t="s">
        <v>821</v>
      </c>
      <c r="D556" t="s">
        <v>823</v>
      </c>
      <c r="E556" t="s">
        <v>822</v>
      </c>
      <c r="F556" t="s">
        <v>867</v>
      </c>
      <c r="G556" t="s">
        <v>866</v>
      </c>
      <c r="H556">
        <v>895</v>
      </c>
      <c r="I556" t="s">
        <v>905</v>
      </c>
      <c r="J556" t="s">
        <v>904</v>
      </c>
      <c r="K556" t="s">
        <v>309</v>
      </c>
      <c r="L556" t="s">
        <v>1191</v>
      </c>
      <c r="M556">
        <v>83</v>
      </c>
      <c r="N556">
        <v>2.8289</v>
      </c>
    </row>
    <row r="557" spans="1:14" x14ac:dyDescent="0.3">
      <c r="A557">
        <v>2021</v>
      </c>
      <c r="B557" t="s">
        <v>1188</v>
      </c>
      <c r="C557" t="s">
        <v>821</v>
      </c>
      <c r="D557" t="s">
        <v>823</v>
      </c>
      <c r="E557" t="s">
        <v>822</v>
      </c>
      <c r="F557" t="s">
        <v>867</v>
      </c>
      <c r="G557" t="s">
        <v>866</v>
      </c>
      <c r="H557">
        <v>895</v>
      </c>
      <c r="I557" t="s">
        <v>905</v>
      </c>
      <c r="J557" t="s">
        <v>904</v>
      </c>
      <c r="K557" t="s">
        <v>306</v>
      </c>
      <c r="L557" t="s">
        <v>1191</v>
      </c>
      <c r="M557">
        <v>1020</v>
      </c>
      <c r="N557">
        <v>34.764800000000001</v>
      </c>
    </row>
    <row r="558" spans="1:14" x14ac:dyDescent="0.3">
      <c r="A558">
        <v>2021</v>
      </c>
      <c r="B558" t="s">
        <v>1188</v>
      </c>
      <c r="C558" t="s">
        <v>821</v>
      </c>
      <c r="D558" t="s">
        <v>823</v>
      </c>
      <c r="E558" t="s">
        <v>822</v>
      </c>
      <c r="F558" t="s">
        <v>867</v>
      </c>
      <c r="G558" t="s">
        <v>866</v>
      </c>
      <c r="H558">
        <v>895</v>
      </c>
      <c r="I558" t="s">
        <v>905</v>
      </c>
      <c r="J558" t="s">
        <v>904</v>
      </c>
      <c r="K558" t="s">
        <v>1192</v>
      </c>
      <c r="L558" t="s">
        <v>1191</v>
      </c>
      <c r="M558">
        <v>2934</v>
      </c>
      <c r="N558">
        <v>100</v>
      </c>
    </row>
    <row r="559" spans="1:14" x14ac:dyDescent="0.3">
      <c r="A559">
        <v>2021</v>
      </c>
      <c r="B559" t="s">
        <v>1188</v>
      </c>
      <c r="C559" t="s">
        <v>821</v>
      </c>
      <c r="D559" t="s">
        <v>823</v>
      </c>
      <c r="E559" t="s">
        <v>822</v>
      </c>
      <c r="F559" t="s">
        <v>867</v>
      </c>
      <c r="G559" t="s">
        <v>866</v>
      </c>
      <c r="H559">
        <v>895</v>
      </c>
      <c r="I559" t="s">
        <v>905</v>
      </c>
      <c r="J559" t="s">
        <v>904</v>
      </c>
      <c r="K559" t="s">
        <v>305</v>
      </c>
      <c r="L559" t="s">
        <v>1191</v>
      </c>
      <c r="M559">
        <v>161</v>
      </c>
      <c r="N559">
        <v>5.4873900000000004</v>
      </c>
    </row>
    <row r="560" spans="1:14" x14ac:dyDescent="0.3">
      <c r="A560">
        <v>2022</v>
      </c>
      <c r="B560" t="s">
        <v>1188</v>
      </c>
      <c r="C560" t="s">
        <v>821</v>
      </c>
      <c r="D560" t="s">
        <v>823</v>
      </c>
      <c r="E560" t="s">
        <v>822</v>
      </c>
      <c r="F560" t="s">
        <v>867</v>
      </c>
      <c r="G560" t="s">
        <v>866</v>
      </c>
      <c r="H560">
        <v>895</v>
      </c>
      <c r="I560" t="s">
        <v>905</v>
      </c>
      <c r="J560" t="s">
        <v>904</v>
      </c>
      <c r="K560" t="s">
        <v>307</v>
      </c>
      <c r="L560" t="s">
        <v>1191</v>
      </c>
      <c r="M560">
        <v>1278</v>
      </c>
      <c r="N560">
        <v>37.456000000000003</v>
      </c>
    </row>
    <row r="561" spans="1:14" x14ac:dyDescent="0.3">
      <c r="A561">
        <v>2022</v>
      </c>
      <c r="B561" t="s">
        <v>1188</v>
      </c>
      <c r="C561" t="s">
        <v>821</v>
      </c>
      <c r="D561" t="s">
        <v>823</v>
      </c>
      <c r="E561" t="s">
        <v>822</v>
      </c>
      <c r="F561" t="s">
        <v>867</v>
      </c>
      <c r="G561" t="s">
        <v>866</v>
      </c>
      <c r="H561">
        <v>895</v>
      </c>
      <c r="I561" t="s">
        <v>905</v>
      </c>
      <c r="J561" t="s">
        <v>904</v>
      </c>
      <c r="K561" t="s">
        <v>308</v>
      </c>
      <c r="L561" t="s">
        <v>1191</v>
      </c>
      <c r="M561">
        <v>636</v>
      </c>
      <c r="N561">
        <v>18.6401</v>
      </c>
    </row>
    <row r="562" spans="1:14" x14ac:dyDescent="0.3">
      <c r="A562">
        <v>2022</v>
      </c>
      <c r="B562" t="s">
        <v>1188</v>
      </c>
      <c r="C562" t="s">
        <v>821</v>
      </c>
      <c r="D562" t="s">
        <v>823</v>
      </c>
      <c r="E562" t="s">
        <v>822</v>
      </c>
      <c r="F562" t="s">
        <v>867</v>
      </c>
      <c r="G562" t="s">
        <v>866</v>
      </c>
      <c r="H562">
        <v>895</v>
      </c>
      <c r="I562" t="s">
        <v>905</v>
      </c>
      <c r="J562" t="s">
        <v>904</v>
      </c>
      <c r="K562" t="s">
        <v>309</v>
      </c>
      <c r="L562" t="s">
        <v>1191</v>
      </c>
      <c r="M562">
        <v>86</v>
      </c>
      <c r="N562">
        <v>2.5205199999999999</v>
      </c>
    </row>
    <row r="563" spans="1:14" x14ac:dyDescent="0.3">
      <c r="A563">
        <v>2022</v>
      </c>
      <c r="B563" t="s">
        <v>1188</v>
      </c>
      <c r="C563" t="s">
        <v>821</v>
      </c>
      <c r="D563" t="s">
        <v>823</v>
      </c>
      <c r="E563" t="s">
        <v>822</v>
      </c>
      <c r="F563" t="s">
        <v>867</v>
      </c>
      <c r="G563" t="s">
        <v>866</v>
      </c>
      <c r="H563">
        <v>895</v>
      </c>
      <c r="I563" t="s">
        <v>905</v>
      </c>
      <c r="J563" t="s">
        <v>904</v>
      </c>
      <c r="K563" t="s">
        <v>306</v>
      </c>
      <c r="L563" t="s">
        <v>1191</v>
      </c>
      <c r="M563">
        <v>1211</v>
      </c>
      <c r="N563">
        <v>35.492400000000004</v>
      </c>
    </row>
    <row r="564" spans="1:14" x14ac:dyDescent="0.3">
      <c r="A564">
        <v>2022</v>
      </c>
      <c r="B564" t="s">
        <v>1188</v>
      </c>
      <c r="C564" t="s">
        <v>821</v>
      </c>
      <c r="D564" t="s">
        <v>823</v>
      </c>
      <c r="E564" t="s">
        <v>822</v>
      </c>
      <c r="F564" t="s">
        <v>867</v>
      </c>
      <c r="G564" t="s">
        <v>866</v>
      </c>
      <c r="H564">
        <v>895</v>
      </c>
      <c r="I564" t="s">
        <v>905</v>
      </c>
      <c r="J564" t="s">
        <v>904</v>
      </c>
      <c r="K564" t="s">
        <v>1192</v>
      </c>
      <c r="L564" t="s">
        <v>1191</v>
      </c>
      <c r="M564">
        <v>3412</v>
      </c>
      <c r="N564">
        <v>100</v>
      </c>
    </row>
    <row r="565" spans="1:14" x14ac:dyDescent="0.3">
      <c r="A565">
        <v>2022</v>
      </c>
      <c r="B565" t="s">
        <v>1188</v>
      </c>
      <c r="C565" t="s">
        <v>821</v>
      </c>
      <c r="D565" t="s">
        <v>823</v>
      </c>
      <c r="E565" t="s">
        <v>822</v>
      </c>
      <c r="F565" t="s">
        <v>867</v>
      </c>
      <c r="G565" t="s">
        <v>866</v>
      </c>
      <c r="H565">
        <v>895</v>
      </c>
      <c r="I565" t="s">
        <v>905</v>
      </c>
      <c r="J565" t="s">
        <v>904</v>
      </c>
      <c r="K565" t="s">
        <v>305</v>
      </c>
      <c r="L565" t="s">
        <v>1191</v>
      </c>
      <c r="M565">
        <v>201</v>
      </c>
      <c r="N565">
        <v>5.8909700000000003</v>
      </c>
    </row>
    <row r="566" spans="1:14" x14ac:dyDescent="0.3">
      <c r="A566">
        <v>2023</v>
      </c>
      <c r="B566" t="s">
        <v>1188</v>
      </c>
      <c r="C566" t="s">
        <v>821</v>
      </c>
      <c r="D566" t="s">
        <v>823</v>
      </c>
      <c r="E566" t="s">
        <v>822</v>
      </c>
      <c r="F566" t="s">
        <v>867</v>
      </c>
      <c r="G566" t="s">
        <v>866</v>
      </c>
      <c r="H566">
        <v>895</v>
      </c>
      <c r="I566" t="s">
        <v>905</v>
      </c>
      <c r="J566" t="s">
        <v>904</v>
      </c>
      <c r="K566" t="s">
        <v>307</v>
      </c>
      <c r="L566" t="s">
        <v>1191</v>
      </c>
      <c r="M566">
        <v>1513</v>
      </c>
      <c r="N566">
        <v>37.55274</v>
      </c>
    </row>
    <row r="567" spans="1:14" x14ac:dyDescent="0.3">
      <c r="A567">
        <v>2023</v>
      </c>
      <c r="B567" t="s">
        <v>1188</v>
      </c>
      <c r="C567" t="s">
        <v>821</v>
      </c>
      <c r="D567" t="s">
        <v>823</v>
      </c>
      <c r="E567" t="s">
        <v>822</v>
      </c>
      <c r="F567" t="s">
        <v>867</v>
      </c>
      <c r="G567" t="s">
        <v>866</v>
      </c>
      <c r="H567">
        <v>895</v>
      </c>
      <c r="I567" t="s">
        <v>905</v>
      </c>
      <c r="J567" t="s">
        <v>904</v>
      </c>
      <c r="K567" t="s">
        <v>308</v>
      </c>
      <c r="L567" t="s">
        <v>1191</v>
      </c>
      <c r="M567">
        <v>752</v>
      </c>
      <c r="N567">
        <v>18.664680000000001</v>
      </c>
    </row>
    <row r="568" spans="1:14" x14ac:dyDescent="0.3">
      <c r="A568">
        <v>2023</v>
      </c>
      <c r="B568" t="s">
        <v>1188</v>
      </c>
      <c r="C568" t="s">
        <v>821</v>
      </c>
      <c r="D568" t="s">
        <v>823</v>
      </c>
      <c r="E568" t="s">
        <v>822</v>
      </c>
      <c r="F568" t="s">
        <v>867</v>
      </c>
      <c r="G568" t="s">
        <v>866</v>
      </c>
      <c r="H568">
        <v>895</v>
      </c>
      <c r="I568" t="s">
        <v>905</v>
      </c>
      <c r="J568" t="s">
        <v>904</v>
      </c>
      <c r="K568" t="s">
        <v>309</v>
      </c>
      <c r="L568" t="s">
        <v>1191</v>
      </c>
      <c r="M568">
        <v>99</v>
      </c>
      <c r="N568">
        <v>2.4571900000000002</v>
      </c>
    </row>
    <row r="569" spans="1:14" x14ac:dyDescent="0.3">
      <c r="A569">
        <v>2023</v>
      </c>
      <c r="B569" t="s">
        <v>1188</v>
      </c>
      <c r="C569" t="s">
        <v>821</v>
      </c>
      <c r="D569" t="s">
        <v>823</v>
      </c>
      <c r="E569" t="s">
        <v>822</v>
      </c>
      <c r="F569" t="s">
        <v>867</v>
      </c>
      <c r="G569" t="s">
        <v>866</v>
      </c>
      <c r="H569">
        <v>895</v>
      </c>
      <c r="I569" t="s">
        <v>905</v>
      </c>
      <c r="J569" t="s">
        <v>904</v>
      </c>
      <c r="K569" t="s">
        <v>306</v>
      </c>
      <c r="L569" t="s">
        <v>1191</v>
      </c>
      <c r="M569">
        <v>1408</v>
      </c>
      <c r="N569">
        <v>34.946640000000002</v>
      </c>
    </row>
    <row r="570" spans="1:14" x14ac:dyDescent="0.3">
      <c r="A570">
        <v>2023</v>
      </c>
      <c r="B570" t="s">
        <v>1188</v>
      </c>
      <c r="C570" t="s">
        <v>821</v>
      </c>
      <c r="D570" t="s">
        <v>823</v>
      </c>
      <c r="E570" t="s">
        <v>822</v>
      </c>
      <c r="F570" t="s">
        <v>867</v>
      </c>
      <c r="G570" t="s">
        <v>866</v>
      </c>
      <c r="H570">
        <v>895</v>
      </c>
      <c r="I570" t="s">
        <v>905</v>
      </c>
      <c r="J570" t="s">
        <v>904</v>
      </c>
      <c r="K570" t="s">
        <v>1192</v>
      </c>
      <c r="L570" t="s">
        <v>1191</v>
      </c>
      <c r="M570">
        <v>4029</v>
      </c>
      <c r="N570">
        <v>100</v>
      </c>
    </row>
    <row r="571" spans="1:14" x14ac:dyDescent="0.3">
      <c r="A571">
        <v>2023</v>
      </c>
      <c r="B571" t="s">
        <v>1188</v>
      </c>
      <c r="C571" t="s">
        <v>821</v>
      </c>
      <c r="D571" t="s">
        <v>823</v>
      </c>
      <c r="E571" t="s">
        <v>822</v>
      </c>
      <c r="F571" t="s">
        <v>867</v>
      </c>
      <c r="G571" t="s">
        <v>866</v>
      </c>
      <c r="H571">
        <v>895</v>
      </c>
      <c r="I571" t="s">
        <v>905</v>
      </c>
      <c r="J571" t="s">
        <v>904</v>
      </c>
      <c r="K571" t="s">
        <v>305</v>
      </c>
      <c r="L571" t="s">
        <v>1191</v>
      </c>
      <c r="M571">
        <v>257</v>
      </c>
      <c r="N571">
        <v>6.3787500000000001</v>
      </c>
    </row>
    <row r="572" spans="1:14" x14ac:dyDescent="0.3">
      <c r="A572">
        <v>2024</v>
      </c>
      <c r="B572" t="s">
        <v>1188</v>
      </c>
      <c r="C572" t="s">
        <v>821</v>
      </c>
      <c r="D572" t="s">
        <v>823</v>
      </c>
      <c r="E572" t="s">
        <v>822</v>
      </c>
      <c r="F572" t="s">
        <v>867</v>
      </c>
      <c r="G572" t="s">
        <v>866</v>
      </c>
      <c r="H572">
        <v>895</v>
      </c>
      <c r="I572" t="s">
        <v>905</v>
      </c>
      <c r="J572" t="s">
        <v>904</v>
      </c>
      <c r="K572" t="s">
        <v>307</v>
      </c>
      <c r="L572" t="s">
        <v>1191</v>
      </c>
      <c r="M572">
        <v>1732</v>
      </c>
      <c r="N572">
        <v>37.849649999999997</v>
      </c>
    </row>
    <row r="573" spans="1:14" x14ac:dyDescent="0.3">
      <c r="A573">
        <v>2024</v>
      </c>
      <c r="B573" t="s">
        <v>1188</v>
      </c>
      <c r="C573" t="s">
        <v>821</v>
      </c>
      <c r="D573" t="s">
        <v>823</v>
      </c>
      <c r="E573" t="s">
        <v>822</v>
      </c>
      <c r="F573" t="s">
        <v>867</v>
      </c>
      <c r="G573" t="s">
        <v>866</v>
      </c>
      <c r="H573">
        <v>895</v>
      </c>
      <c r="I573" t="s">
        <v>905</v>
      </c>
      <c r="J573" t="s">
        <v>904</v>
      </c>
      <c r="K573" t="s">
        <v>308</v>
      </c>
      <c r="L573" t="s">
        <v>1191</v>
      </c>
      <c r="M573">
        <v>866</v>
      </c>
      <c r="N573">
        <v>18.92483</v>
      </c>
    </row>
    <row r="574" spans="1:14" x14ac:dyDescent="0.3">
      <c r="A574">
        <v>2024</v>
      </c>
      <c r="B574" t="s">
        <v>1188</v>
      </c>
      <c r="C574" t="s">
        <v>821</v>
      </c>
      <c r="D574" t="s">
        <v>823</v>
      </c>
      <c r="E574" t="s">
        <v>822</v>
      </c>
      <c r="F574" t="s">
        <v>867</v>
      </c>
      <c r="G574" t="s">
        <v>866</v>
      </c>
      <c r="H574">
        <v>895</v>
      </c>
      <c r="I574" t="s">
        <v>905</v>
      </c>
      <c r="J574" t="s">
        <v>904</v>
      </c>
      <c r="K574" t="s">
        <v>309</v>
      </c>
      <c r="L574" t="s">
        <v>1191</v>
      </c>
      <c r="M574">
        <v>125</v>
      </c>
      <c r="N574">
        <v>2.7316400000000001</v>
      </c>
    </row>
    <row r="575" spans="1:14" x14ac:dyDescent="0.3">
      <c r="A575">
        <v>2024</v>
      </c>
      <c r="B575" t="s">
        <v>1188</v>
      </c>
      <c r="C575" t="s">
        <v>821</v>
      </c>
      <c r="D575" t="s">
        <v>823</v>
      </c>
      <c r="E575" t="s">
        <v>822</v>
      </c>
      <c r="F575" t="s">
        <v>867</v>
      </c>
      <c r="G575" t="s">
        <v>866</v>
      </c>
      <c r="H575">
        <v>895</v>
      </c>
      <c r="I575" t="s">
        <v>905</v>
      </c>
      <c r="J575" t="s">
        <v>904</v>
      </c>
      <c r="K575" t="s">
        <v>306</v>
      </c>
      <c r="L575" t="s">
        <v>1191</v>
      </c>
      <c r="M575">
        <v>1579</v>
      </c>
      <c r="N575">
        <v>34.506120000000003</v>
      </c>
    </row>
    <row r="576" spans="1:14" x14ac:dyDescent="0.3">
      <c r="A576">
        <v>2024</v>
      </c>
      <c r="B576" t="s">
        <v>1188</v>
      </c>
      <c r="C576" t="s">
        <v>821</v>
      </c>
      <c r="D576" t="s">
        <v>823</v>
      </c>
      <c r="E576" t="s">
        <v>822</v>
      </c>
      <c r="F576" t="s">
        <v>867</v>
      </c>
      <c r="G576" t="s">
        <v>866</v>
      </c>
      <c r="H576">
        <v>895</v>
      </c>
      <c r="I576" t="s">
        <v>905</v>
      </c>
      <c r="J576" t="s">
        <v>904</v>
      </c>
      <c r="K576" t="s">
        <v>1192</v>
      </c>
      <c r="L576" t="s">
        <v>1191</v>
      </c>
      <c r="M576">
        <v>4576</v>
      </c>
      <c r="N576">
        <v>100</v>
      </c>
    </row>
    <row r="577" spans="1:14" x14ac:dyDescent="0.3">
      <c r="A577">
        <v>2024</v>
      </c>
      <c r="B577" t="s">
        <v>1188</v>
      </c>
      <c r="C577" t="s">
        <v>821</v>
      </c>
      <c r="D577" t="s">
        <v>823</v>
      </c>
      <c r="E577" t="s">
        <v>822</v>
      </c>
      <c r="F577" t="s">
        <v>867</v>
      </c>
      <c r="G577" t="s">
        <v>866</v>
      </c>
      <c r="H577">
        <v>895</v>
      </c>
      <c r="I577" t="s">
        <v>905</v>
      </c>
      <c r="J577" t="s">
        <v>904</v>
      </c>
      <c r="K577" t="s">
        <v>305</v>
      </c>
      <c r="L577" t="s">
        <v>1191</v>
      </c>
      <c r="M577">
        <v>274</v>
      </c>
      <c r="N577">
        <v>5.9877599999999997</v>
      </c>
    </row>
    <row r="578" spans="1:14" x14ac:dyDescent="0.3">
      <c r="A578">
        <v>2021</v>
      </c>
      <c r="B578" t="s">
        <v>1188</v>
      </c>
      <c r="C578" t="s">
        <v>821</v>
      </c>
      <c r="D578" t="s">
        <v>823</v>
      </c>
      <c r="E578" t="s">
        <v>822</v>
      </c>
      <c r="F578" t="s">
        <v>867</v>
      </c>
      <c r="G578" t="s">
        <v>866</v>
      </c>
      <c r="H578">
        <v>896</v>
      </c>
      <c r="I578" t="s">
        <v>907</v>
      </c>
      <c r="J578" t="s">
        <v>906</v>
      </c>
      <c r="K578" t="s">
        <v>307</v>
      </c>
      <c r="L578" t="s">
        <v>1191</v>
      </c>
      <c r="M578">
        <v>873</v>
      </c>
      <c r="N578">
        <v>38.1389</v>
      </c>
    </row>
    <row r="579" spans="1:14" x14ac:dyDescent="0.3">
      <c r="A579">
        <v>2021</v>
      </c>
      <c r="B579" t="s">
        <v>1188</v>
      </c>
      <c r="C579" t="s">
        <v>821</v>
      </c>
      <c r="D579" t="s">
        <v>823</v>
      </c>
      <c r="E579" t="s">
        <v>822</v>
      </c>
      <c r="F579" t="s">
        <v>867</v>
      </c>
      <c r="G579" t="s">
        <v>866</v>
      </c>
      <c r="H579">
        <v>896</v>
      </c>
      <c r="I579" t="s">
        <v>907</v>
      </c>
      <c r="J579" t="s">
        <v>906</v>
      </c>
      <c r="K579" t="s">
        <v>308</v>
      </c>
      <c r="L579" t="s">
        <v>1191</v>
      </c>
      <c r="M579">
        <v>501</v>
      </c>
      <c r="N579">
        <v>21.8873</v>
      </c>
    </row>
    <row r="580" spans="1:14" x14ac:dyDescent="0.3">
      <c r="A580">
        <v>2021</v>
      </c>
      <c r="B580" t="s">
        <v>1188</v>
      </c>
      <c r="C580" t="s">
        <v>821</v>
      </c>
      <c r="D580" t="s">
        <v>823</v>
      </c>
      <c r="E580" t="s">
        <v>822</v>
      </c>
      <c r="F580" t="s">
        <v>867</v>
      </c>
      <c r="G580" t="s">
        <v>866</v>
      </c>
      <c r="H580">
        <v>896</v>
      </c>
      <c r="I580" t="s">
        <v>907</v>
      </c>
      <c r="J580" t="s">
        <v>906</v>
      </c>
      <c r="K580" t="s">
        <v>309</v>
      </c>
      <c r="L580" t="s">
        <v>1191</v>
      </c>
      <c r="M580">
        <v>99</v>
      </c>
      <c r="N580">
        <v>4.3250299999999999</v>
      </c>
    </row>
    <row r="581" spans="1:14" x14ac:dyDescent="0.3">
      <c r="A581">
        <v>2021</v>
      </c>
      <c r="B581" t="s">
        <v>1188</v>
      </c>
      <c r="C581" t="s">
        <v>821</v>
      </c>
      <c r="D581" t="s">
        <v>823</v>
      </c>
      <c r="E581" t="s">
        <v>822</v>
      </c>
      <c r="F581" t="s">
        <v>867</v>
      </c>
      <c r="G581" t="s">
        <v>866</v>
      </c>
      <c r="H581">
        <v>896</v>
      </c>
      <c r="I581" t="s">
        <v>907</v>
      </c>
      <c r="J581" t="s">
        <v>906</v>
      </c>
      <c r="K581" t="s">
        <v>306</v>
      </c>
      <c r="L581" t="s">
        <v>1191</v>
      </c>
      <c r="M581">
        <v>749</v>
      </c>
      <c r="N581">
        <v>32.721699999999998</v>
      </c>
    </row>
    <row r="582" spans="1:14" x14ac:dyDescent="0.3">
      <c r="A582">
        <v>2021</v>
      </c>
      <c r="B582" t="s">
        <v>1188</v>
      </c>
      <c r="C582" t="s">
        <v>821</v>
      </c>
      <c r="D582" t="s">
        <v>823</v>
      </c>
      <c r="E582" t="s">
        <v>822</v>
      </c>
      <c r="F582" t="s">
        <v>867</v>
      </c>
      <c r="G582" t="s">
        <v>866</v>
      </c>
      <c r="H582">
        <v>896</v>
      </c>
      <c r="I582" t="s">
        <v>907</v>
      </c>
      <c r="J582" t="s">
        <v>906</v>
      </c>
      <c r="K582" t="s">
        <v>1192</v>
      </c>
      <c r="L582" t="s">
        <v>1191</v>
      </c>
      <c r="M582">
        <v>2289</v>
      </c>
      <c r="N582">
        <v>100</v>
      </c>
    </row>
    <row r="583" spans="1:14" x14ac:dyDescent="0.3">
      <c r="A583">
        <v>2021</v>
      </c>
      <c r="B583" t="s">
        <v>1188</v>
      </c>
      <c r="C583" t="s">
        <v>821</v>
      </c>
      <c r="D583" t="s">
        <v>823</v>
      </c>
      <c r="E583" t="s">
        <v>822</v>
      </c>
      <c r="F583" t="s">
        <v>867</v>
      </c>
      <c r="G583" t="s">
        <v>866</v>
      </c>
      <c r="H583">
        <v>896</v>
      </c>
      <c r="I583" t="s">
        <v>907</v>
      </c>
      <c r="J583" t="s">
        <v>906</v>
      </c>
      <c r="K583" t="s">
        <v>305</v>
      </c>
      <c r="L583" t="s">
        <v>1191</v>
      </c>
      <c r="M583">
        <v>67</v>
      </c>
      <c r="N583">
        <v>2.9270399999999999</v>
      </c>
    </row>
    <row r="584" spans="1:14" x14ac:dyDescent="0.3">
      <c r="A584">
        <v>2022</v>
      </c>
      <c r="B584" t="s">
        <v>1188</v>
      </c>
      <c r="C584" t="s">
        <v>821</v>
      </c>
      <c r="D584" t="s">
        <v>823</v>
      </c>
      <c r="E584" t="s">
        <v>822</v>
      </c>
      <c r="F584" t="s">
        <v>867</v>
      </c>
      <c r="G584" t="s">
        <v>866</v>
      </c>
      <c r="H584">
        <v>896</v>
      </c>
      <c r="I584" t="s">
        <v>907</v>
      </c>
      <c r="J584" t="s">
        <v>906</v>
      </c>
      <c r="K584" t="s">
        <v>307</v>
      </c>
      <c r="L584" t="s">
        <v>1191</v>
      </c>
      <c r="M584">
        <v>962</v>
      </c>
      <c r="N584">
        <v>37.171599999999998</v>
      </c>
    </row>
    <row r="585" spans="1:14" x14ac:dyDescent="0.3">
      <c r="A585">
        <v>2022</v>
      </c>
      <c r="B585" t="s">
        <v>1188</v>
      </c>
      <c r="C585" t="s">
        <v>821</v>
      </c>
      <c r="D585" t="s">
        <v>823</v>
      </c>
      <c r="E585" t="s">
        <v>822</v>
      </c>
      <c r="F585" t="s">
        <v>867</v>
      </c>
      <c r="G585" t="s">
        <v>866</v>
      </c>
      <c r="H585">
        <v>896</v>
      </c>
      <c r="I585" t="s">
        <v>907</v>
      </c>
      <c r="J585" t="s">
        <v>906</v>
      </c>
      <c r="K585" t="s">
        <v>308</v>
      </c>
      <c r="L585" t="s">
        <v>1191</v>
      </c>
      <c r="M585">
        <v>530</v>
      </c>
      <c r="N585">
        <v>20.479099999999999</v>
      </c>
    </row>
    <row r="586" spans="1:14" x14ac:dyDescent="0.3">
      <c r="A586">
        <v>2022</v>
      </c>
      <c r="B586" t="s">
        <v>1188</v>
      </c>
      <c r="C586" t="s">
        <v>821</v>
      </c>
      <c r="D586" t="s">
        <v>823</v>
      </c>
      <c r="E586" t="s">
        <v>822</v>
      </c>
      <c r="F586" t="s">
        <v>867</v>
      </c>
      <c r="G586" t="s">
        <v>866</v>
      </c>
      <c r="H586">
        <v>896</v>
      </c>
      <c r="I586" t="s">
        <v>907</v>
      </c>
      <c r="J586" t="s">
        <v>906</v>
      </c>
      <c r="K586" t="s">
        <v>309</v>
      </c>
      <c r="L586" t="s">
        <v>1191</v>
      </c>
      <c r="M586">
        <v>78</v>
      </c>
      <c r="N586">
        <v>3.0139100000000001</v>
      </c>
    </row>
    <row r="587" spans="1:14" x14ac:dyDescent="0.3">
      <c r="A587">
        <v>2022</v>
      </c>
      <c r="B587" t="s">
        <v>1188</v>
      </c>
      <c r="C587" t="s">
        <v>821</v>
      </c>
      <c r="D587" t="s">
        <v>823</v>
      </c>
      <c r="E587" t="s">
        <v>822</v>
      </c>
      <c r="F587" t="s">
        <v>867</v>
      </c>
      <c r="G587" t="s">
        <v>866</v>
      </c>
      <c r="H587">
        <v>896</v>
      </c>
      <c r="I587" t="s">
        <v>907</v>
      </c>
      <c r="J587" t="s">
        <v>906</v>
      </c>
      <c r="K587" t="s">
        <v>306</v>
      </c>
      <c r="L587" t="s">
        <v>1191</v>
      </c>
      <c r="M587">
        <v>899</v>
      </c>
      <c r="N587">
        <v>34.737299999999998</v>
      </c>
    </row>
    <row r="588" spans="1:14" x14ac:dyDescent="0.3">
      <c r="A588">
        <v>2022</v>
      </c>
      <c r="B588" t="s">
        <v>1188</v>
      </c>
      <c r="C588" t="s">
        <v>821</v>
      </c>
      <c r="D588" t="s">
        <v>823</v>
      </c>
      <c r="E588" t="s">
        <v>822</v>
      </c>
      <c r="F588" t="s">
        <v>867</v>
      </c>
      <c r="G588" t="s">
        <v>866</v>
      </c>
      <c r="H588">
        <v>896</v>
      </c>
      <c r="I588" t="s">
        <v>907</v>
      </c>
      <c r="J588" t="s">
        <v>906</v>
      </c>
      <c r="K588" t="s">
        <v>1192</v>
      </c>
      <c r="L588" t="s">
        <v>1191</v>
      </c>
      <c r="M588">
        <v>2588</v>
      </c>
      <c r="N588">
        <v>100</v>
      </c>
    </row>
    <row r="589" spans="1:14" x14ac:dyDescent="0.3">
      <c r="A589">
        <v>2022</v>
      </c>
      <c r="B589" t="s">
        <v>1188</v>
      </c>
      <c r="C589" t="s">
        <v>821</v>
      </c>
      <c r="D589" t="s">
        <v>823</v>
      </c>
      <c r="E589" t="s">
        <v>822</v>
      </c>
      <c r="F589" t="s">
        <v>867</v>
      </c>
      <c r="G589" t="s">
        <v>866</v>
      </c>
      <c r="H589">
        <v>896</v>
      </c>
      <c r="I589" t="s">
        <v>907</v>
      </c>
      <c r="J589" t="s">
        <v>906</v>
      </c>
      <c r="K589" t="s">
        <v>305</v>
      </c>
      <c r="L589" t="s">
        <v>1191</v>
      </c>
      <c r="M589">
        <v>119</v>
      </c>
      <c r="N589">
        <v>4.5981500000000004</v>
      </c>
    </row>
    <row r="590" spans="1:14" x14ac:dyDescent="0.3">
      <c r="A590">
        <v>2023</v>
      </c>
      <c r="B590" t="s">
        <v>1188</v>
      </c>
      <c r="C590" t="s">
        <v>821</v>
      </c>
      <c r="D590" t="s">
        <v>823</v>
      </c>
      <c r="E590" t="s">
        <v>822</v>
      </c>
      <c r="F590" t="s">
        <v>867</v>
      </c>
      <c r="G590" t="s">
        <v>866</v>
      </c>
      <c r="H590">
        <v>896</v>
      </c>
      <c r="I590" t="s">
        <v>907</v>
      </c>
      <c r="J590" t="s">
        <v>906</v>
      </c>
      <c r="K590" t="s">
        <v>307</v>
      </c>
      <c r="L590" t="s">
        <v>1191</v>
      </c>
      <c r="M590">
        <v>1057</v>
      </c>
      <c r="N590">
        <v>36.675919999999998</v>
      </c>
    </row>
    <row r="591" spans="1:14" x14ac:dyDescent="0.3">
      <c r="A591">
        <v>2023</v>
      </c>
      <c r="B591" t="s">
        <v>1188</v>
      </c>
      <c r="C591" t="s">
        <v>821</v>
      </c>
      <c r="D591" t="s">
        <v>823</v>
      </c>
      <c r="E591" t="s">
        <v>822</v>
      </c>
      <c r="F591" t="s">
        <v>867</v>
      </c>
      <c r="G591" t="s">
        <v>866</v>
      </c>
      <c r="H591">
        <v>896</v>
      </c>
      <c r="I591" t="s">
        <v>907</v>
      </c>
      <c r="J591" t="s">
        <v>906</v>
      </c>
      <c r="K591" t="s">
        <v>308</v>
      </c>
      <c r="L591" t="s">
        <v>1191</v>
      </c>
      <c r="M591">
        <v>571</v>
      </c>
      <c r="N591">
        <v>19.812629999999999</v>
      </c>
    </row>
    <row r="592" spans="1:14" x14ac:dyDescent="0.3">
      <c r="A592">
        <v>2023</v>
      </c>
      <c r="B592" t="s">
        <v>1188</v>
      </c>
      <c r="C592" t="s">
        <v>821</v>
      </c>
      <c r="D592" t="s">
        <v>823</v>
      </c>
      <c r="E592" t="s">
        <v>822</v>
      </c>
      <c r="F592" t="s">
        <v>867</v>
      </c>
      <c r="G592" t="s">
        <v>866</v>
      </c>
      <c r="H592">
        <v>896</v>
      </c>
      <c r="I592" t="s">
        <v>907</v>
      </c>
      <c r="J592" t="s">
        <v>906</v>
      </c>
      <c r="K592" t="s">
        <v>309</v>
      </c>
      <c r="L592" t="s">
        <v>1191</v>
      </c>
      <c r="M592">
        <v>78</v>
      </c>
      <c r="N592">
        <v>2.7064499999999998</v>
      </c>
    </row>
    <row r="593" spans="1:14" x14ac:dyDescent="0.3">
      <c r="A593">
        <v>2023</v>
      </c>
      <c r="B593" t="s">
        <v>1188</v>
      </c>
      <c r="C593" t="s">
        <v>821</v>
      </c>
      <c r="D593" t="s">
        <v>823</v>
      </c>
      <c r="E593" t="s">
        <v>822</v>
      </c>
      <c r="F593" t="s">
        <v>867</v>
      </c>
      <c r="G593" t="s">
        <v>866</v>
      </c>
      <c r="H593">
        <v>896</v>
      </c>
      <c r="I593" t="s">
        <v>907</v>
      </c>
      <c r="J593" t="s">
        <v>906</v>
      </c>
      <c r="K593" t="s">
        <v>306</v>
      </c>
      <c r="L593" t="s">
        <v>1191</v>
      </c>
      <c r="M593">
        <v>1013</v>
      </c>
      <c r="N593">
        <v>35.1492</v>
      </c>
    </row>
    <row r="594" spans="1:14" x14ac:dyDescent="0.3">
      <c r="A594">
        <v>2023</v>
      </c>
      <c r="B594" t="s">
        <v>1188</v>
      </c>
      <c r="C594" t="s">
        <v>821</v>
      </c>
      <c r="D594" t="s">
        <v>823</v>
      </c>
      <c r="E594" t="s">
        <v>822</v>
      </c>
      <c r="F594" t="s">
        <v>867</v>
      </c>
      <c r="G594" t="s">
        <v>866</v>
      </c>
      <c r="H594">
        <v>896</v>
      </c>
      <c r="I594" t="s">
        <v>907</v>
      </c>
      <c r="J594" t="s">
        <v>906</v>
      </c>
      <c r="K594" t="s">
        <v>1192</v>
      </c>
      <c r="L594" t="s">
        <v>1191</v>
      </c>
      <c r="M594">
        <v>2882</v>
      </c>
      <c r="N594">
        <v>100</v>
      </c>
    </row>
    <row r="595" spans="1:14" x14ac:dyDescent="0.3">
      <c r="A595">
        <v>2023</v>
      </c>
      <c r="B595" t="s">
        <v>1188</v>
      </c>
      <c r="C595" t="s">
        <v>821</v>
      </c>
      <c r="D595" t="s">
        <v>823</v>
      </c>
      <c r="E595" t="s">
        <v>822</v>
      </c>
      <c r="F595" t="s">
        <v>867</v>
      </c>
      <c r="G595" t="s">
        <v>866</v>
      </c>
      <c r="H595">
        <v>896</v>
      </c>
      <c r="I595" t="s">
        <v>907</v>
      </c>
      <c r="J595" t="s">
        <v>906</v>
      </c>
      <c r="K595" t="s">
        <v>305</v>
      </c>
      <c r="L595" t="s">
        <v>1191</v>
      </c>
      <c r="M595">
        <v>163</v>
      </c>
      <c r="N595">
        <v>5.6557899999999997</v>
      </c>
    </row>
    <row r="596" spans="1:14" x14ac:dyDescent="0.3">
      <c r="A596">
        <v>2024</v>
      </c>
      <c r="B596" t="s">
        <v>1188</v>
      </c>
      <c r="C596" t="s">
        <v>821</v>
      </c>
      <c r="D596" t="s">
        <v>823</v>
      </c>
      <c r="E596" t="s">
        <v>822</v>
      </c>
      <c r="F596" t="s">
        <v>867</v>
      </c>
      <c r="G596" t="s">
        <v>866</v>
      </c>
      <c r="H596">
        <v>896</v>
      </c>
      <c r="I596" t="s">
        <v>907</v>
      </c>
      <c r="J596" t="s">
        <v>906</v>
      </c>
      <c r="K596" t="s">
        <v>307</v>
      </c>
      <c r="L596" t="s">
        <v>1191</v>
      </c>
      <c r="M596">
        <v>1247</v>
      </c>
      <c r="N596">
        <v>37.346510000000002</v>
      </c>
    </row>
    <row r="597" spans="1:14" x14ac:dyDescent="0.3">
      <c r="A597">
        <v>2024</v>
      </c>
      <c r="B597" t="s">
        <v>1188</v>
      </c>
      <c r="C597" t="s">
        <v>821</v>
      </c>
      <c r="D597" t="s">
        <v>823</v>
      </c>
      <c r="E597" t="s">
        <v>822</v>
      </c>
      <c r="F597" t="s">
        <v>867</v>
      </c>
      <c r="G597" t="s">
        <v>866</v>
      </c>
      <c r="H597">
        <v>896</v>
      </c>
      <c r="I597" t="s">
        <v>907</v>
      </c>
      <c r="J597" t="s">
        <v>906</v>
      </c>
      <c r="K597" t="s">
        <v>308</v>
      </c>
      <c r="L597" t="s">
        <v>1191</v>
      </c>
      <c r="M597">
        <v>614</v>
      </c>
      <c r="N597">
        <v>18.388739999999999</v>
      </c>
    </row>
    <row r="598" spans="1:14" x14ac:dyDescent="0.3">
      <c r="A598">
        <v>2024</v>
      </c>
      <c r="B598" t="s">
        <v>1188</v>
      </c>
      <c r="C598" t="s">
        <v>821</v>
      </c>
      <c r="D598" t="s">
        <v>823</v>
      </c>
      <c r="E598" t="s">
        <v>822</v>
      </c>
      <c r="F598" t="s">
        <v>867</v>
      </c>
      <c r="G598" t="s">
        <v>866</v>
      </c>
      <c r="H598">
        <v>896</v>
      </c>
      <c r="I598" t="s">
        <v>907</v>
      </c>
      <c r="J598" t="s">
        <v>906</v>
      </c>
      <c r="K598" t="s">
        <v>309</v>
      </c>
      <c r="L598" t="s">
        <v>1191</v>
      </c>
      <c r="M598">
        <v>83</v>
      </c>
      <c r="N598">
        <v>2.48577</v>
      </c>
    </row>
    <row r="599" spans="1:14" x14ac:dyDescent="0.3">
      <c r="A599">
        <v>2024</v>
      </c>
      <c r="B599" t="s">
        <v>1188</v>
      </c>
      <c r="C599" t="s">
        <v>821</v>
      </c>
      <c r="D599" t="s">
        <v>823</v>
      </c>
      <c r="E599" t="s">
        <v>822</v>
      </c>
      <c r="F599" t="s">
        <v>867</v>
      </c>
      <c r="G599" t="s">
        <v>866</v>
      </c>
      <c r="H599">
        <v>896</v>
      </c>
      <c r="I599" t="s">
        <v>907</v>
      </c>
      <c r="J599" t="s">
        <v>906</v>
      </c>
      <c r="K599" t="s">
        <v>306</v>
      </c>
      <c r="L599" t="s">
        <v>1191</v>
      </c>
      <c r="M599">
        <v>1171</v>
      </c>
      <c r="N599">
        <v>35.07038</v>
      </c>
    </row>
    <row r="600" spans="1:14" x14ac:dyDescent="0.3">
      <c r="A600">
        <v>2024</v>
      </c>
      <c r="B600" t="s">
        <v>1188</v>
      </c>
      <c r="C600" t="s">
        <v>821</v>
      </c>
      <c r="D600" t="s">
        <v>823</v>
      </c>
      <c r="E600" t="s">
        <v>822</v>
      </c>
      <c r="F600" t="s">
        <v>867</v>
      </c>
      <c r="G600" t="s">
        <v>866</v>
      </c>
      <c r="H600">
        <v>896</v>
      </c>
      <c r="I600" t="s">
        <v>907</v>
      </c>
      <c r="J600" t="s">
        <v>906</v>
      </c>
      <c r="K600" t="s">
        <v>1192</v>
      </c>
      <c r="L600" t="s">
        <v>1191</v>
      </c>
      <c r="M600">
        <v>3339</v>
      </c>
      <c r="N600">
        <v>100</v>
      </c>
    </row>
    <row r="601" spans="1:14" x14ac:dyDescent="0.3">
      <c r="A601">
        <v>2024</v>
      </c>
      <c r="B601" t="s">
        <v>1188</v>
      </c>
      <c r="C601" t="s">
        <v>821</v>
      </c>
      <c r="D601" t="s">
        <v>823</v>
      </c>
      <c r="E601" t="s">
        <v>822</v>
      </c>
      <c r="F601" t="s">
        <v>867</v>
      </c>
      <c r="G601" t="s">
        <v>866</v>
      </c>
      <c r="H601">
        <v>896</v>
      </c>
      <c r="I601" t="s">
        <v>907</v>
      </c>
      <c r="J601" t="s">
        <v>906</v>
      </c>
      <c r="K601" t="s">
        <v>305</v>
      </c>
      <c r="L601" t="s">
        <v>1191</v>
      </c>
      <c r="M601">
        <v>224</v>
      </c>
      <c r="N601">
        <v>6.7085999999999997</v>
      </c>
    </row>
    <row r="602" spans="1:14" x14ac:dyDescent="0.3">
      <c r="A602">
        <v>2021</v>
      </c>
      <c r="B602" t="s">
        <v>1188</v>
      </c>
      <c r="C602" t="s">
        <v>821</v>
      </c>
      <c r="D602" t="s">
        <v>823</v>
      </c>
      <c r="E602" t="s">
        <v>822</v>
      </c>
      <c r="F602" t="s">
        <v>1189</v>
      </c>
      <c r="G602" t="s">
        <v>1190</v>
      </c>
      <c r="H602">
        <v>201</v>
      </c>
      <c r="I602" t="s">
        <v>909</v>
      </c>
      <c r="J602" t="s">
        <v>908</v>
      </c>
      <c r="K602" t="s">
        <v>307</v>
      </c>
      <c r="L602" t="s">
        <v>1191</v>
      </c>
      <c r="M602">
        <v>6</v>
      </c>
      <c r="N602">
        <v>30</v>
      </c>
    </row>
    <row r="603" spans="1:14" x14ac:dyDescent="0.3">
      <c r="A603">
        <v>2021</v>
      </c>
      <c r="B603" t="s">
        <v>1188</v>
      </c>
      <c r="C603" t="s">
        <v>821</v>
      </c>
      <c r="D603" t="s">
        <v>823</v>
      </c>
      <c r="E603" t="s">
        <v>822</v>
      </c>
      <c r="F603" t="s">
        <v>1189</v>
      </c>
      <c r="G603" t="s">
        <v>1190</v>
      </c>
      <c r="H603">
        <v>201</v>
      </c>
      <c r="I603" t="s">
        <v>909</v>
      </c>
      <c r="J603" t="s">
        <v>908</v>
      </c>
      <c r="K603" t="s">
        <v>308</v>
      </c>
      <c r="L603" t="s">
        <v>1191</v>
      </c>
      <c r="M603">
        <v>4</v>
      </c>
      <c r="N603">
        <v>20</v>
      </c>
    </row>
    <row r="604" spans="1:14" x14ac:dyDescent="0.3">
      <c r="A604">
        <v>2021</v>
      </c>
      <c r="B604" t="s">
        <v>1188</v>
      </c>
      <c r="C604" t="s">
        <v>821</v>
      </c>
      <c r="D604" t="s">
        <v>823</v>
      </c>
      <c r="E604" t="s">
        <v>822</v>
      </c>
      <c r="F604" t="s">
        <v>1189</v>
      </c>
      <c r="G604" t="s">
        <v>1190</v>
      </c>
      <c r="H604">
        <v>201</v>
      </c>
      <c r="I604" t="s">
        <v>909</v>
      </c>
      <c r="J604" t="s">
        <v>908</v>
      </c>
      <c r="K604" t="s">
        <v>309</v>
      </c>
      <c r="L604" t="s">
        <v>1191</v>
      </c>
      <c r="M604">
        <v>0</v>
      </c>
      <c r="N604">
        <v>0</v>
      </c>
    </row>
    <row r="605" spans="1:14" x14ac:dyDescent="0.3">
      <c r="A605">
        <v>2021</v>
      </c>
      <c r="B605" t="s">
        <v>1188</v>
      </c>
      <c r="C605" t="s">
        <v>821</v>
      </c>
      <c r="D605" t="s">
        <v>823</v>
      </c>
      <c r="E605" t="s">
        <v>822</v>
      </c>
      <c r="F605" t="s">
        <v>1189</v>
      </c>
      <c r="G605" t="s">
        <v>1190</v>
      </c>
      <c r="H605">
        <v>201</v>
      </c>
      <c r="I605" t="s">
        <v>909</v>
      </c>
      <c r="J605" t="s">
        <v>908</v>
      </c>
      <c r="K605" t="s">
        <v>306</v>
      </c>
      <c r="L605" t="s">
        <v>1191</v>
      </c>
      <c r="M605">
        <v>9</v>
      </c>
      <c r="N605">
        <v>45</v>
      </c>
    </row>
    <row r="606" spans="1:14" x14ac:dyDescent="0.3">
      <c r="A606">
        <v>2021</v>
      </c>
      <c r="B606" t="s">
        <v>1188</v>
      </c>
      <c r="C606" t="s">
        <v>821</v>
      </c>
      <c r="D606" t="s">
        <v>823</v>
      </c>
      <c r="E606" t="s">
        <v>822</v>
      </c>
      <c r="F606" t="s">
        <v>1189</v>
      </c>
      <c r="G606" t="s">
        <v>1190</v>
      </c>
      <c r="H606">
        <v>201</v>
      </c>
      <c r="I606" t="s">
        <v>909</v>
      </c>
      <c r="J606" t="s">
        <v>908</v>
      </c>
      <c r="K606" t="s">
        <v>1192</v>
      </c>
      <c r="L606" t="s">
        <v>1191</v>
      </c>
      <c r="M606">
        <v>20</v>
      </c>
      <c r="N606">
        <v>100</v>
      </c>
    </row>
    <row r="607" spans="1:14" x14ac:dyDescent="0.3">
      <c r="A607">
        <v>2021</v>
      </c>
      <c r="B607" t="s">
        <v>1188</v>
      </c>
      <c r="C607" t="s">
        <v>821</v>
      </c>
      <c r="D607" t="s">
        <v>823</v>
      </c>
      <c r="E607" t="s">
        <v>822</v>
      </c>
      <c r="F607" t="s">
        <v>1189</v>
      </c>
      <c r="G607" t="s">
        <v>1190</v>
      </c>
      <c r="H607">
        <v>201</v>
      </c>
      <c r="I607" t="s">
        <v>909</v>
      </c>
      <c r="J607" t="s">
        <v>908</v>
      </c>
      <c r="K607" t="s">
        <v>305</v>
      </c>
      <c r="L607" t="s">
        <v>1191</v>
      </c>
      <c r="M607">
        <v>1</v>
      </c>
      <c r="N607">
        <v>5</v>
      </c>
    </row>
    <row r="608" spans="1:14" x14ac:dyDescent="0.3">
      <c r="A608">
        <v>2022</v>
      </c>
      <c r="B608" t="s">
        <v>1188</v>
      </c>
      <c r="C608" t="s">
        <v>821</v>
      </c>
      <c r="D608" t="s">
        <v>823</v>
      </c>
      <c r="E608" t="s">
        <v>822</v>
      </c>
      <c r="F608" t="s">
        <v>1189</v>
      </c>
      <c r="G608" t="s">
        <v>1190</v>
      </c>
      <c r="H608">
        <v>201</v>
      </c>
      <c r="I608" t="s">
        <v>909</v>
      </c>
      <c r="J608" t="s">
        <v>908</v>
      </c>
      <c r="K608" t="s">
        <v>307</v>
      </c>
      <c r="L608" t="s">
        <v>1191</v>
      </c>
      <c r="M608">
        <v>5</v>
      </c>
      <c r="N608">
        <v>26.315799999999999</v>
      </c>
    </row>
    <row r="609" spans="1:14" x14ac:dyDescent="0.3">
      <c r="A609">
        <v>2022</v>
      </c>
      <c r="B609" t="s">
        <v>1188</v>
      </c>
      <c r="C609" t="s">
        <v>821</v>
      </c>
      <c r="D609" t="s">
        <v>823</v>
      </c>
      <c r="E609" t="s">
        <v>822</v>
      </c>
      <c r="F609" t="s">
        <v>1189</v>
      </c>
      <c r="G609" t="s">
        <v>1190</v>
      </c>
      <c r="H609">
        <v>201</v>
      </c>
      <c r="I609" t="s">
        <v>909</v>
      </c>
      <c r="J609" t="s">
        <v>908</v>
      </c>
      <c r="K609" t="s">
        <v>308</v>
      </c>
      <c r="L609" t="s">
        <v>1191</v>
      </c>
      <c r="M609">
        <v>5</v>
      </c>
      <c r="N609">
        <v>26.315799999999999</v>
      </c>
    </row>
    <row r="610" spans="1:14" x14ac:dyDescent="0.3">
      <c r="A610">
        <v>2022</v>
      </c>
      <c r="B610" t="s">
        <v>1188</v>
      </c>
      <c r="C610" t="s">
        <v>821</v>
      </c>
      <c r="D610" t="s">
        <v>823</v>
      </c>
      <c r="E610" t="s">
        <v>822</v>
      </c>
      <c r="F610" t="s">
        <v>1189</v>
      </c>
      <c r="G610" t="s">
        <v>1190</v>
      </c>
      <c r="H610">
        <v>201</v>
      </c>
      <c r="I610" t="s">
        <v>909</v>
      </c>
      <c r="J610" t="s">
        <v>908</v>
      </c>
      <c r="K610" t="s">
        <v>309</v>
      </c>
      <c r="L610" t="s">
        <v>1191</v>
      </c>
      <c r="M610">
        <v>0</v>
      </c>
      <c r="N610">
        <v>0</v>
      </c>
    </row>
    <row r="611" spans="1:14" x14ac:dyDescent="0.3">
      <c r="A611">
        <v>2022</v>
      </c>
      <c r="B611" t="s">
        <v>1188</v>
      </c>
      <c r="C611" t="s">
        <v>821</v>
      </c>
      <c r="D611" t="s">
        <v>823</v>
      </c>
      <c r="E611" t="s">
        <v>822</v>
      </c>
      <c r="F611" t="s">
        <v>1189</v>
      </c>
      <c r="G611" t="s">
        <v>1190</v>
      </c>
      <c r="H611">
        <v>201</v>
      </c>
      <c r="I611" t="s">
        <v>909</v>
      </c>
      <c r="J611" t="s">
        <v>908</v>
      </c>
      <c r="K611" t="s">
        <v>306</v>
      </c>
      <c r="L611" t="s">
        <v>1191</v>
      </c>
      <c r="M611">
        <v>8</v>
      </c>
      <c r="N611">
        <v>42.1053</v>
      </c>
    </row>
    <row r="612" spans="1:14" x14ac:dyDescent="0.3">
      <c r="A612">
        <v>2022</v>
      </c>
      <c r="B612" t="s">
        <v>1188</v>
      </c>
      <c r="C612" t="s">
        <v>821</v>
      </c>
      <c r="D612" t="s">
        <v>823</v>
      </c>
      <c r="E612" t="s">
        <v>822</v>
      </c>
      <c r="F612" t="s">
        <v>1189</v>
      </c>
      <c r="G612" t="s">
        <v>1190</v>
      </c>
      <c r="H612">
        <v>201</v>
      </c>
      <c r="I612" t="s">
        <v>909</v>
      </c>
      <c r="J612" t="s">
        <v>908</v>
      </c>
      <c r="K612" t="s">
        <v>1192</v>
      </c>
      <c r="L612" t="s">
        <v>1191</v>
      </c>
      <c r="M612">
        <v>19</v>
      </c>
      <c r="N612">
        <v>100</v>
      </c>
    </row>
    <row r="613" spans="1:14" x14ac:dyDescent="0.3">
      <c r="A613">
        <v>2022</v>
      </c>
      <c r="B613" t="s">
        <v>1188</v>
      </c>
      <c r="C613" t="s">
        <v>821</v>
      </c>
      <c r="D613" t="s">
        <v>823</v>
      </c>
      <c r="E613" t="s">
        <v>822</v>
      </c>
      <c r="F613" t="s">
        <v>1189</v>
      </c>
      <c r="G613" t="s">
        <v>1190</v>
      </c>
      <c r="H613">
        <v>201</v>
      </c>
      <c r="I613" t="s">
        <v>909</v>
      </c>
      <c r="J613" t="s">
        <v>908</v>
      </c>
      <c r="K613" t="s">
        <v>305</v>
      </c>
      <c r="L613" t="s">
        <v>1191</v>
      </c>
      <c r="M613">
        <v>1</v>
      </c>
      <c r="N613">
        <v>5.2631600000000001</v>
      </c>
    </row>
    <row r="614" spans="1:14" x14ac:dyDescent="0.3">
      <c r="A614">
        <v>2023</v>
      </c>
      <c r="B614" t="s">
        <v>1188</v>
      </c>
      <c r="C614" t="s">
        <v>821</v>
      </c>
      <c r="D614" t="s">
        <v>823</v>
      </c>
      <c r="E614" t="s">
        <v>822</v>
      </c>
      <c r="F614" t="s">
        <v>1189</v>
      </c>
      <c r="G614" t="s">
        <v>1190</v>
      </c>
      <c r="H614">
        <v>201</v>
      </c>
      <c r="I614" t="s">
        <v>909</v>
      </c>
      <c r="J614" t="s">
        <v>908</v>
      </c>
      <c r="K614" t="s">
        <v>307</v>
      </c>
      <c r="L614" t="s">
        <v>1191</v>
      </c>
      <c r="M614">
        <v>11</v>
      </c>
      <c r="N614">
        <v>52.380949999999999</v>
      </c>
    </row>
    <row r="615" spans="1:14" x14ac:dyDescent="0.3">
      <c r="A615">
        <v>2023</v>
      </c>
      <c r="B615" t="s">
        <v>1188</v>
      </c>
      <c r="C615" t="s">
        <v>821</v>
      </c>
      <c r="D615" t="s">
        <v>823</v>
      </c>
      <c r="E615" t="s">
        <v>822</v>
      </c>
      <c r="F615" t="s">
        <v>1189</v>
      </c>
      <c r="G615" t="s">
        <v>1190</v>
      </c>
      <c r="H615">
        <v>201</v>
      </c>
      <c r="I615" t="s">
        <v>909</v>
      </c>
      <c r="J615" t="s">
        <v>908</v>
      </c>
      <c r="K615" t="s">
        <v>308</v>
      </c>
      <c r="L615" t="s">
        <v>1191</v>
      </c>
      <c r="M615">
        <v>4</v>
      </c>
      <c r="N615">
        <v>19.047619999999998</v>
      </c>
    </row>
    <row r="616" spans="1:14" x14ac:dyDescent="0.3">
      <c r="A616">
        <v>2023</v>
      </c>
      <c r="B616" t="s">
        <v>1188</v>
      </c>
      <c r="C616" t="s">
        <v>821</v>
      </c>
      <c r="D616" t="s">
        <v>823</v>
      </c>
      <c r="E616" t="s">
        <v>822</v>
      </c>
      <c r="F616" t="s">
        <v>1189</v>
      </c>
      <c r="G616" t="s">
        <v>1190</v>
      </c>
      <c r="H616">
        <v>201</v>
      </c>
      <c r="I616" t="s">
        <v>909</v>
      </c>
      <c r="J616" t="s">
        <v>908</v>
      </c>
      <c r="K616" t="s">
        <v>309</v>
      </c>
      <c r="L616" t="s">
        <v>1191</v>
      </c>
      <c r="M616">
        <v>0</v>
      </c>
      <c r="N616">
        <v>0</v>
      </c>
    </row>
    <row r="617" spans="1:14" x14ac:dyDescent="0.3">
      <c r="A617">
        <v>2023</v>
      </c>
      <c r="B617" t="s">
        <v>1188</v>
      </c>
      <c r="C617" t="s">
        <v>821</v>
      </c>
      <c r="D617" t="s">
        <v>823</v>
      </c>
      <c r="E617" t="s">
        <v>822</v>
      </c>
      <c r="F617" t="s">
        <v>1189</v>
      </c>
      <c r="G617" t="s">
        <v>1190</v>
      </c>
      <c r="H617">
        <v>201</v>
      </c>
      <c r="I617" t="s">
        <v>909</v>
      </c>
      <c r="J617" t="s">
        <v>908</v>
      </c>
      <c r="K617" t="s">
        <v>306</v>
      </c>
      <c r="L617" t="s">
        <v>1191</v>
      </c>
      <c r="M617">
        <v>5</v>
      </c>
      <c r="N617">
        <v>23.809519999999999</v>
      </c>
    </row>
    <row r="618" spans="1:14" x14ac:dyDescent="0.3">
      <c r="A618">
        <v>2023</v>
      </c>
      <c r="B618" t="s">
        <v>1188</v>
      </c>
      <c r="C618" t="s">
        <v>821</v>
      </c>
      <c r="D618" t="s">
        <v>823</v>
      </c>
      <c r="E618" t="s">
        <v>822</v>
      </c>
      <c r="F618" t="s">
        <v>1189</v>
      </c>
      <c r="G618" t="s">
        <v>1190</v>
      </c>
      <c r="H618">
        <v>201</v>
      </c>
      <c r="I618" t="s">
        <v>909</v>
      </c>
      <c r="J618" t="s">
        <v>908</v>
      </c>
      <c r="K618" t="s">
        <v>1192</v>
      </c>
      <c r="L618" t="s">
        <v>1191</v>
      </c>
      <c r="M618">
        <v>21</v>
      </c>
      <c r="N618">
        <v>100</v>
      </c>
    </row>
    <row r="619" spans="1:14" x14ac:dyDescent="0.3">
      <c r="A619">
        <v>2023</v>
      </c>
      <c r="B619" t="s">
        <v>1188</v>
      </c>
      <c r="C619" t="s">
        <v>821</v>
      </c>
      <c r="D619" t="s">
        <v>823</v>
      </c>
      <c r="E619" t="s">
        <v>822</v>
      </c>
      <c r="F619" t="s">
        <v>1189</v>
      </c>
      <c r="G619" t="s">
        <v>1190</v>
      </c>
      <c r="H619">
        <v>201</v>
      </c>
      <c r="I619" t="s">
        <v>909</v>
      </c>
      <c r="J619" t="s">
        <v>908</v>
      </c>
      <c r="K619" t="s">
        <v>305</v>
      </c>
      <c r="L619" t="s">
        <v>1191</v>
      </c>
      <c r="M619">
        <v>1</v>
      </c>
      <c r="N619">
        <v>4.7618999999999998</v>
      </c>
    </row>
    <row r="620" spans="1:14" x14ac:dyDescent="0.3">
      <c r="A620">
        <v>2024</v>
      </c>
      <c r="B620" t="s">
        <v>1188</v>
      </c>
      <c r="C620" t="s">
        <v>821</v>
      </c>
      <c r="D620" t="s">
        <v>823</v>
      </c>
      <c r="E620" t="s">
        <v>822</v>
      </c>
      <c r="F620" t="s">
        <v>1189</v>
      </c>
      <c r="G620" t="s">
        <v>1190</v>
      </c>
      <c r="H620">
        <v>201</v>
      </c>
      <c r="I620" t="s">
        <v>909</v>
      </c>
      <c r="J620" t="s">
        <v>908</v>
      </c>
      <c r="K620" t="s">
        <v>307</v>
      </c>
      <c r="L620" t="s">
        <v>1191</v>
      </c>
      <c r="M620">
        <v>13</v>
      </c>
      <c r="N620">
        <v>54.166670000000003</v>
      </c>
    </row>
    <row r="621" spans="1:14" x14ac:dyDescent="0.3">
      <c r="A621">
        <v>2024</v>
      </c>
      <c r="B621" t="s">
        <v>1188</v>
      </c>
      <c r="C621" t="s">
        <v>821</v>
      </c>
      <c r="D621" t="s">
        <v>823</v>
      </c>
      <c r="E621" t="s">
        <v>822</v>
      </c>
      <c r="F621" t="s">
        <v>1189</v>
      </c>
      <c r="G621" t="s">
        <v>1190</v>
      </c>
      <c r="H621">
        <v>201</v>
      </c>
      <c r="I621" t="s">
        <v>909</v>
      </c>
      <c r="J621" t="s">
        <v>908</v>
      </c>
      <c r="K621" t="s">
        <v>308</v>
      </c>
      <c r="L621" t="s">
        <v>1191</v>
      </c>
      <c r="M621">
        <v>4</v>
      </c>
      <c r="N621">
        <v>16.66667</v>
      </c>
    </row>
    <row r="622" spans="1:14" x14ac:dyDescent="0.3">
      <c r="A622">
        <v>2024</v>
      </c>
      <c r="B622" t="s">
        <v>1188</v>
      </c>
      <c r="C622" t="s">
        <v>821</v>
      </c>
      <c r="D622" t="s">
        <v>823</v>
      </c>
      <c r="E622" t="s">
        <v>822</v>
      </c>
      <c r="F622" t="s">
        <v>1189</v>
      </c>
      <c r="G622" t="s">
        <v>1190</v>
      </c>
      <c r="H622">
        <v>201</v>
      </c>
      <c r="I622" t="s">
        <v>909</v>
      </c>
      <c r="J622" t="s">
        <v>908</v>
      </c>
      <c r="K622" t="s">
        <v>309</v>
      </c>
      <c r="L622" t="s">
        <v>1191</v>
      </c>
      <c r="M622">
        <v>0</v>
      </c>
      <c r="N622">
        <v>0</v>
      </c>
    </row>
    <row r="623" spans="1:14" x14ac:dyDescent="0.3">
      <c r="A623">
        <v>2024</v>
      </c>
      <c r="B623" t="s">
        <v>1188</v>
      </c>
      <c r="C623" t="s">
        <v>821</v>
      </c>
      <c r="D623" t="s">
        <v>823</v>
      </c>
      <c r="E623" t="s">
        <v>822</v>
      </c>
      <c r="F623" t="s">
        <v>1189</v>
      </c>
      <c r="G623" t="s">
        <v>1190</v>
      </c>
      <c r="H623">
        <v>201</v>
      </c>
      <c r="I623" t="s">
        <v>909</v>
      </c>
      <c r="J623" t="s">
        <v>908</v>
      </c>
      <c r="K623" t="s">
        <v>306</v>
      </c>
      <c r="L623" t="s">
        <v>1191</v>
      </c>
      <c r="M623">
        <v>5</v>
      </c>
      <c r="N623">
        <v>20.83333</v>
      </c>
    </row>
    <row r="624" spans="1:14" x14ac:dyDescent="0.3">
      <c r="A624">
        <v>2024</v>
      </c>
      <c r="B624" t="s">
        <v>1188</v>
      </c>
      <c r="C624" t="s">
        <v>821</v>
      </c>
      <c r="D624" t="s">
        <v>823</v>
      </c>
      <c r="E624" t="s">
        <v>822</v>
      </c>
      <c r="F624" t="s">
        <v>1189</v>
      </c>
      <c r="G624" t="s">
        <v>1190</v>
      </c>
      <c r="H624">
        <v>201</v>
      </c>
      <c r="I624" t="s">
        <v>909</v>
      </c>
      <c r="J624" t="s">
        <v>908</v>
      </c>
      <c r="K624" t="s">
        <v>1192</v>
      </c>
      <c r="L624" t="s">
        <v>1191</v>
      </c>
      <c r="M624">
        <v>24</v>
      </c>
      <c r="N624">
        <v>100</v>
      </c>
    </row>
    <row r="625" spans="1:14" x14ac:dyDescent="0.3">
      <c r="A625">
        <v>2024</v>
      </c>
      <c r="B625" t="s">
        <v>1188</v>
      </c>
      <c r="C625" t="s">
        <v>821</v>
      </c>
      <c r="D625" t="s">
        <v>823</v>
      </c>
      <c r="E625" t="s">
        <v>822</v>
      </c>
      <c r="F625" t="s">
        <v>1189</v>
      </c>
      <c r="G625" t="s">
        <v>1190</v>
      </c>
      <c r="H625">
        <v>201</v>
      </c>
      <c r="I625" t="s">
        <v>909</v>
      </c>
      <c r="J625" t="s">
        <v>908</v>
      </c>
      <c r="K625" t="s">
        <v>305</v>
      </c>
      <c r="L625" t="s">
        <v>1191</v>
      </c>
      <c r="M625">
        <v>2</v>
      </c>
      <c r="N625">
        <v>8.3333300000000001</v>
      </c>
    </row>
    <row r="626" spans="1:14" x14ac:dyDescent="0.3">
      <c r="A626">
        <v>2021</v>
      </c>
      <c r="B626" t="s">
        <v>1188</v>
      </c>
      <c r="C626" t="s">
        <v>821</v>
      </c>
      <c r="D626" t="s">
        <v>823</v>
      </c>
      <c r="E626" t="s">
        <v>822</v>
      </c>
      <c r="F626" t="s">
        <v>853</v>
      </c>
      <c r="G626" t="s">
        <v>852</v>
      </c>
      <c r="H626">
        <v>908</v>
      </c>
      <c r="I626" t="s">
        <v>911</v>
      </c>
      <c r="J626" t="s">
        <v>910</v>
      </c>
      <c r="K626" t="s">
        <v>307</v>
      </c>
      <c r="L626" t="s">
        <v>1191</v>
      </c>
      <c r="M626">
        <v>1118</v>
      </c>
      <c r="N626">
        <v>33.6342</v>
      </c>
    </row>
    <row r="627" spans="1:14" x14ac:dyDescent="0.3">
      <c r="A627">
        <v>2021</v>
      </c>
      <c r="B627" t="s">
        <v>1188</v>
      </c>
      <c r="C627" t="s">
        <v>821</v>
      </c>
      <c r="D627" t="s">
        <v>823</v>
      </c>
      <c r="E627" t="s">
        <v>822</v>
      </c>
      <c r="F627" t="s">
        <v>853</v>
      </c>
      <c r="G627" t="s">
        <v>852</v>
      </c>
      <c r="H627">
        <v>908</v>
      </c>
      <c r="I627" t="s">
        <v>911</v>
      </c>
      <c r="J627" t="s">
        <v>910</v>
      </c>
      <c r="K627" t="s">
        <v>308</v>
      </c>
      <c r="L627" t="s">
        <v>1191</v>
      </c>
      <c r="M627">
        <v>863</v>
      </c>
      <c r="N627">
        <v>25.962700000000002</v>
      </c>
    </row>
    <row r="628" spans="1:14" x14ac:dyDescent="0.3">
      <c r="A628">
        <v>2021</v>
      </c>
      <c r="B628" t="s">
        <v>1188</v>
      </c>
      <c r="C628" t="s">
        <v>821</v>
      </c>
      <c r="D628" t="s">
        <v>823</v>
      </c>
      <c r="E628" t="s">
        <v>822</v>
      </c>
      <c r="F628" t="s">
        <v>853</v>
      </c>
      <c r="G628" t="s">
        <v>852</v>
      </c>
      <c r="H628">
        <v>908</v>
      </c>
      <c r="I628" t="s">
        <v>911</v>
      </c>
      <c r="J628" t="s">
        <v>910</v>
      </c>
      <c r="K628" t="s">
        <v>309</v>
      </c>
      <c r="L628" t="s">
        <v>1191</v>
      </c>
      <c r="M628">
        <v>314</v>
      </c>
      <c r="N628">
        <v>9.4464500000000005</v>
      </c>
    </row>
    <row r="629" spans="1:14" x14ac:dyDescent="0.3">
      <c r="A629">
        <v>2021</v>
      </c>
      <c r="B629" t="s">
        <v>1188</v>
      </c>
      <c r="C629" t="s">
        <v>821</v>
      </c>
      <c r="D629" t="s">
        <v>823</v>
      </c>
      <c r="E629" t="s">
        <v>822</v>
      </c>
      <c r="F629" t="s">
        <v>853</v>
      </c>
      <c r="G629" t="s">
        <v>852</v>
      </c>
      <c r="H629">
        <v>908</v>
      </c>
      <c r="I629" t="s">
        <v>911</v>
      </c>
      <c r="J629" t="s">
        <v>910</v>
      </c>
      <c r="K629" t="s">
        <v>306</v>
      </c>
      <c r="L629" t="s">
        <v>1191</v>
      </c>
      <c r="M629">
        <v>917</v>
      </c>
      <c r="N629">
        <v>27.587199999999999</v>
      </c>
    </row>
    <row r="630" spans="1:14" x14ac:dyDescent="0.3">
      <c r="A630">
        <v>2021</v>
      </c>
      <c r="B630" t="s">
        <v>1188</v>
      </c>
      <c r="C630" t="s">
        <v>821</v>
      </c>
      <c r="D630" t="s">
        <v>823</v>
      </c>
      <c r="E630" t="s">
        <v>822</v>
      </c>
      <c r="F630" t="s">
        <v>853</v>
      </c>
      <c r="G630" t="s">
        <v>852</v>
      </c>
      <c r="H630">
        <v>908</v>
      </c>
      <c r="I630" t="s">
        <v>911</v>
      </c>
      <c r="J630" t="s">
        <v>910</v>
      </c>
      <c r="K630" t="s">
        <v>1192</v>
      </c>
      <c r="L630" t="s">
        <v>1191</v>
      </c>
      <c r="M630">
        <v>3324</v>
      </c>
      <c r="N630">
        <v>100</v>
      </c>
    </row>
    <row r="631" spans="1:14" x14ac:dyDescent="0.3">
      <c r="A631">
        <v>2021</v>
      </c>
      <c r="B631" t="s">
        <v>1188</v>
      </c>
      <c r="C631" t="s">
        <v>821</v>
      </c>
      <c r="D631" t="s">
        <v>823</v>
      </c>
      <c r="E631" t="s">
        <v>822</v>
      </c>
      <c r="F631" t="s">
        <v>853</v>
      </c>
      <c r="G631" t="s">
        <v>852</v>
      </c>
      <c r="H631">
        <v>908</v>
      </c>
      <c r="I631" t="s">
        <v>911</v>
      </c>
      <c r="J631" t="s">
        <v>910</v>
      </c>
      <c r="K631" t="s">
        <v>305</v>
      </c>
      <c r="L631" t="s">
        <v>1191</v>
      </c>
      <c r="M631">
        <v>112</v>
      </c>
      <c r="N631">
        <v>3.3694299999999999</v>
      </c>
    </row>
    <row r="632" spans="1:14" x14ac:dyDescent="0.3">
      <c r="A632">
        <v>2022</v>
      </c>
      <c r="B632" t="s">
        <v>1188</v>
      </c>
      <c r="C632" t="s">
        <v>821</v>
      </c>
      <c r="D632" t="s">
        <v>823</v>
      </c>
      <c r="E632" t="s">
        <v>822</v>
      </c>
      <c r="F632" t="s">
        <v>853</v>
      </c>
      <c r="G632" t="s">
        <v>852</v>
      </c>
      <c r="H632">
        <v>908</v>
      </c>
      <c r="I632" t="s">
        <v>911</v>
      </c>
      <c r="J632" t="s">
        <v>910</v>
      </c>
      <c r="K632" t="s">
        <v>307</v>
      </c>
      <c r="L632" t="s">
        <v>1191</v>
      </c>
      <c r="M632">
        <v>1256</v>
      </c>
      <c r="N632">
        <v>33.315600000000003</v>
      </c>
    </row>
    <row r="633" spans="1:14" x14ac:dyDescent="0.3">
      <c r="A633">
        <v>2022</v>
      </c>
      <c r="B633" t="s">
        <v>1188</v>
      </c>
      <c r="C633" t="s">
        <v>821</v>
      </c>
      <c r="D633" t="s">
        <v>823</v>
      </c>
      <c r="E633" t="s">
        <v>822</v>
      </c>
      <c r="F633" t="s">
        <v>853</v>
      </c>
      <c r="G633" t="s">
        <v>852</v>
      </c>
      <c r="H633">
        <v>908</v>
      </c>
      <c r="I633" t="s">
        <v>911</v>
      </c>
      <c r="J633" t="s">
        <v>910</v>
      </c>
      <c r="K633" t="s">
        <v>308</v>
      </c>
      <c r="L633" t="s">
        <v>1191</v>
      </c>
      <c r="M633">
        <v>931</v>
      </c>
      <c r="N633">
        <v>24.695</v>
      </c>
    </row>
    <row r="634" spans="1:14" x14ac:dyDescent="0.3">
      <c r="A634">
        <v>2022</v>
      </c>
      <c r="B634" t="s">
        <v>1188</v>
      </c>
      <c r="C634" t="s">
        <v>821</v>
      </c>
      <c r="D634" t="s">
        <v>823</v>
      </c>
      <c r="E634" t="s">
        <v>822</v>
      </c>
      <c r="F634" t="s">
        <v>853</v>
      </c>
      <c r="G634" t="s">
        <v>852</v>
      </c>
      <c r="H634">
        <v>908</v>
      </c>
      <c r="I634" t="s">
        <v>911</v>
      </c>
      <c r="J634" t="s">
        <v>910</v>
      </c>
      <c r="K634" t="s">
        <v>309</v>
      </c>
      <c r="L634" t="s">
        <v>1191</v>
      </c>
      <c r="M634">
        <v>416</v>
      </c>
      <c r="N634">
        <v>11.0345</v>
      </c>
    </row>
    <row r="635" spans="1:14" x14ac:dyDescent="0.3">
      <c r="A635">
        <v>2022</v>
      </c>
      <c r="B635" t="s">
        <v>1188</v>
      </c>
      <c r="C635" t="s">
        <v>821</v>
      </c>
      <c r="D635" t="s">
        <v>823</v>
      </c>
      <c r="E635" t="s">
        <v>822</v>
      </c>
      <c r="F635" t="s">
        <v>853</v>
      </c>
      <c r="G635" t="s">
        <v>852</v>
      </c>
      <c r="H635">
        <v>908</v>
      </c>
      <c r="I635" t="s">
        <v>911</v>
      </c>
      <c r="J635" t="s">
        <v>910</v>
      </c>
      <c r="K635" t="s">
        <v>306</v>
      </c>
      <c r="L635" t="s">
        <v>1191</v>
      </c>
      <c r="M635">
        <v>1045</v>
      </c>
      <c r="N635">
        <v>27.718800000000002</v>
      </c>
    </row>
    <row r="636" spans="1:14" x14ac:dyDescent="0.3">
      <c r="A636">
        <v>2022</v>
      </c>
      <c r="B636" t="s">
        <v>1188</v>
      </c>
      <c r="C636" t="s">
        <v>821</v>
      </c>
      <c r="D636" t="s">
        <v>823</v>
      </c>
      <c r="E636" t="s">
        <v>822</v>
      </c>
      <c r="F636" t="s">
        <v>853</v>
      </c>
      <c r="G636" t="s">
        <v>852</v>
      </c>
      <c r="H636">
        <v>908</v>
      </c>
      <c r="I636" t="s">
        <v>911</v>
      </c>
      <c r="J636" t="s">
        <v>910</v>
      </c>
      <c r="K636" t="s">
        <v>1192</v>
      </c>
      <c r="L636" t="s">
        <v>1191</v>
      </c>
      <c r="M636">
        <v>3770</v>
      </c>
      <c r="N636">
        <v>100</v>
      </c>
    </row>
    <row r="637" spans="1:14" x14ac:dyDescent="0.3">
      <c r="A637">
        <v>2022</v>
      </c>
      <c r="B637" t="s">
        <v>1188</v>
      </c>
      <c r="C637" t="s">
        <v>821</v>
      </c>
      <c r="D637" t="s">
        <v>823</v>
      </c>
      <c r="E637" t="s">
        <v>822</v>
      </c>
      <c r="F637" t="s">
        <v>853</v>
      </c>
      <c r="G637" t="s">
        <v>852</v>
      </c>
      <c r="H637">
        <v>908</v>
      </c>
      <c r="I637" t="s">
        <v>911</v>
      </c>
      <c r="J637" t="s">
        <v>910</v>
      </c>
      <c r="K637" t="s">
        <v>305</v>
      </c>
      <c r="L637" t="s">
        <v>1191</v>
      </c>
      <c r="M637">
        <v>122</v>
      </c>
      <c r="N637">
        <v>3.2360699999999998</v>
      </c>
    </row>
    <row r="638" spans="1:14" x14ac:dyDescent="0.3">
      <c r="A638">
        <v>2023</v>
      </c>
      <c r="B638" t="s">
        <v>1188</v>
      </c>
      <c r="C638" t="s">
        <v>821</v>
      </c>
      <c r="D638" t="s">
        <v>823</v>
      </c>
      <c r="E638" t="s">
        <v>822</v>
      </c>
      <c r="F638" t="s">
        <v>853</v>
      </c>
      <c r="G638" t="s">
        <v>852</v>
      </c>
      <c r="H638">
        <v>908</v>
      </c>
      <c r="I638" t="s">
        <v>911</v>
      </c>
      <c r="J638" t="s">
        <v>910</v>
      </c>
      <c r="K638" t="s">
        <v>307</v>
      </c>
      <c r="L638" t="s">
        <v>1191</v>
      </c>
      <c r="M638">
        <v>1346</v>
      </c>
      <c r="N638">
        <v>34.771380000000001</v>
      </c>
    </row>
    <row r="639" spans="1:14" x14ac:dyDescent="0.3">
      <c r="A639">
        <v>2023</v>
      </c>
      <c r="B639" t="s">
        <v>1188</v>
      </c>
      <c r="C639" t="s">
        <v>821</v>
      </c>
      <c r="D639" t="s">
        <v>823</v>
      </c>
      <c r="E639" t="s">
        <v>822</v>
      </c>
      <c r="F639" t="s">
        <v>853</v>
      </c>
      <c r="G639" t="s">
        <v>852</v>
      </c>
      <c r="H639">
        <v>908</v>
      </c>
      <c r="I639" t="s">
        <v>911</v>
      </c>
      <c r="J639" t="s">
        <v>910</v>
      </c>
      <c r="K639" t="s">
        <v>308</v>
      </c>
      <c r="L639" t="s">
        <v>1191</v>
      </c>
      <c r="M639">
        <v>902</v>
      </c>
      <c r="N639">
        <v>23.301469999999998</v>
      </c>
    </row>
    <row r="640" spans="1:14" x14ac:dyDescent="0.3">
      <c r="A640">
        <v>2023</v>
      </c>
      <c r="B640" t="s">
        <v>1188</v>
      </c>
      <c r="C640" t="s">
        <v>821</v>
      </c>
      <c r="D640" t="s">
        <v>823</v>
      </c>
      <c r="E640" t="s">
        <v>822</v>
      </c>
      <c r="F640" t="s">
        <v>853</v>
      </c>
      <c r="G640" t="s">
        <v>852</v>
      </c>
      <c r="H640">
        <v>908</v>
      </c>
      <c r="I640" t="s">
        <v>911</v>
      </c>
      <c r="J640" t="s">
        <v>910</v>
      </c>
      <c r="K640" t="s">
        <v>309</v>
      </c>
      <c r="L640" t="s">
        <v>1191</v>
      </c>
      <c r="M640">
        <v>333</v>
      </c>
      <c r="N640">
        <v>8.60243</v>
      </c>
    </row>
    <row r="641" spans="1:14" x14ac:dyDescent="0.3">
      <c r="A641">
        <v>2023</v>
      </c>
      <c r="B641" t="s">
        <v>1188</v>
      </c>
      <c r="C641" t="s">
        <v>821</v>
      </c>
      <c r="D641" t="s">
        <v>823</v>
      </c>
      <c r="E641" t="s">
        <v>822</v>
      </c>
      <c r="F641" t="s">
        <v>853</v>
      </c>
      <c r="G641" t="s">
        <v>852</v>
      </c>
      <c r="H641">
        <v>908</v>
      </c>
      <c r="I641" t="s">
        <v>911</v>
      </c>
      <c r="J641" t="s">
        <v>910</v>
      </c>
      <c r="K641" t="s">
        <v>306</v>
      </c>
      <c r="L641" t="s">
        <v>1191</v>
      </c>
      <c r="M641">
        <v>1135</v>
      </c>
      <c r="N641">
        <v>29.320589999999999</v>
      </c>
    </row>
    <row r="642" spans="1:14" x14ac:dyDescent="0.3">
      <c r="A642">
        <v>2023</v>
      </c>
      <c r="B642" t="s">
        <v>1188</v>
      </c>
      <c r="C642" t="s">
        <v>821</v>
      </c>
      <c r="D642" t="s">
        <v>823</v>
      </c>
      <c r="E642" t="s">
        <v>822</v>
      </c>
      <c r="F642" t="s">
        <v>853</v>
      </c>
      <c r="G642" t="s">
        <v>852</v>
      </c>
      <c r="H642">
        <v>908</v>
      </c>
      <c r="I642" t="s">
        <v>911</v>
      </c>
      <c r="J642" t="s">
        <v>910</v>
      </c>
      <c r="K642" t="s">
        <v>1192</v>
      </c>
      <c r="L642" t="s">
        <v>1191</v>
      </c>
      <c r="M642">
        <v>3871</v>
      </c>
      <c r="N642">
        <v>100</v>
      </c>
    </row>
    <row r="643" spans="1:14" x14ac:dyDescent="0.3">
      <c r="A643">
        <v>2023</v>
      </c>
      <c r="B643" t="s">
        <v>1188</v>
      </c>
      <c r="C643" t="s">
        <v>821</v>
      </c>
      <c r="D643" t="s">
        <v>823</v>
      </c>
      <c r="E643" t="s">
        <v>822</v>
      </c>
      <c r="F643" t="s">
        <v>853</v>
      </c>
      <c r="G643" t="s">
        <v>852</v>
      </c>
      <c r="H643">
        <v>908</v>
      </c>
      <c r="I643" t="s">
        <v>911</v>
      </c>
      <c r="J643" t="s">
        <v>910</v>
      </c>
      <c r="K643" t="s">
        <v>305</v>
      </c>
      <c r="L643" t="s">
        <v>1191</v>
      </c>
      <c r="M643">
        <v>155</v>
      </c>
      <c r="N643">
        <v>4.00413</v>
      </c>
    </row>
    <row r="644" spans="1:14" x14ac:dyDescent="0.3">
      <c r="A644">
        <v>2024</v>
      </c>
      <c r="B644" t="s">
        <v>1188</v>
      </c>
      <c r="C644" t="s">
        <v>821</v>
      </c>
      <c r="D644" t="s">
        <v>823</v>
      </c>
      <c r="E644" t="s">
        <v>822</v>
      </c>
      <c r="F644" t="s">
        <v>853</v>
      </c>
      <c r="G644" t="s">
        <v>852</v>
      </c>
      <c r="H644">
        <v>908</v>
      </c>
      <c r="I644" t="s">
        <v>911</v>
      </c>
      <c r="J644" t="s">
        <v>910</v>
      </c>
      <c r="K644" t="s">
        <v>307</v>
      </c>
      <c r="L644" t="s">
        <v>1191</v>
      </c>
      <c r="M644">
        <v>1528</v>
      </c>
      <c r="N644">
        <v>36.704300000000003</v>
      </c>
    </row>
    <row r="645" spans="1:14" x14ac:dyDescent="0.3">
      <c r="A645">
        <v>2024</v>
      </c>
      <c r="B645" t="s">
        <v>1188</v>
      </c>
      <c r="C645" t="s">
        <v>821</v>
      </c>
      <c r="D645" t="s">
        <v>823</v>
      </c>
      <c r="E645" t="s">
        <v>822</v>
      </c>
      <c r="F645" t="s">
        <v>853</v>
      </c>
      <c r="G645" t="s">
        <v>852</v>
      </c>
      <c r="H645">
        <v>908</v>
      </c>
      <c r="I645" t="s">
        <v>911</v>
      </c>
      <c r="J645" t="s">
        <v>910</v>
      </c>
      <c r="K645" t="s">
        <v>308</v>
      </c>
      <c r="L645" t="s">
        <v>1191</v>
      </c>
      <c r="M645">
        <v>970</v>
      </c>
      <c r="N645">
        <v>23.3005</v>
      </c>
    </row>
    <row r="646" spans="1:14" x14ac:dyDescent="0.3">
      <c r="A646">
        <v>2024</v>
      </c>
      <c r="B646" t="s">
        <v>1188</v>
      </c>
      <c r="C646" t="s">
        <v>821</v>
      </c>
      <c r="D646" t="s">
        <v>823</v>
      </c>
      <c r="E646" t="s">
        <v>822</v>
      </c>
      <c r="F646" t="s">
        <v>853</v>
      </c>
      <c r="G646" t="s">
        <v>852</v>
      </c>
      <c r="H646">
        <v>908</v>
      </c>
      <c r="I646" t="s">
        <v>911</v>
      </c>
      <c r="J646" t="s">
        <v>910</v>
      </c>
      <c r="K646" t="s">
        <v>309</v>
      </c>
      <c r="L646" t="s">
        <v>1191</v>
      </c>
      <c r="M646">
        <v>312</v>
      </c>
      <c r="N646">
        <v>7.4946000000000002</v>
      </c>
    </row>
    <row r="647" spans="1:14" x14ac:dyDescent="0.3">
      <c r="A647">
        <v>2024</v>
      </c>
      <c r="B647" t="s">
        <v>1188</v>
      </c>
      <c r="C647" t="s">
        <v>821</v>
      </c>
      <c r="D647" t="s">
        <v>823</v>
      </c>
      <c r="E647" t="s">
        <v>822</v>
      </c>
      <c r="F647" t="s">
        <v>853</v>
      </c>
      <c r="G647" t="s">
        <v>852</v>
      </c>
      <c r="H647">
        <v>908</v>
      </c>
      <c r="I647" t="s">
        <v>911</v>
      </c>
      <c r="J647" t="s">
        <v>910</v>
      </c>
      <c r="K647" t="s">
        <v>306</v>
      </c>
      <c r="L647" t="s">
        <v>1191</v>
      </c>
      <c r="M647">
        <v>1219</v>
      </c>
      <c r="N647">
        <v>29.281770000000002</v>
      </c>
    </row>
    <row r="648" spans="1:14" x14ac:dyDescent="0.3">
      <c r="A648">
        <v>2024</v>
      </c>
      <c r="B648" t="s">
        <v>1188</v>
      </c>
      <c r="C648" t="s">
        <v>821</v>
      </c>
      <c r="D648" t="s">
        <v>823</v>
      </c>
      <c r="E648" t="s">
        <v>822</v>
      </c>
      <c r="F648" t="s">
        <v>853</v>
      </c>
      <c r="G648" t="s">
        <v>852</v>
      </c>
      <c r="H648">
        <v>908</v>
      </c>
      <c r="I648" t="s">
        <v>911</v>
      </c>
      <c r="J648" t="s">
        <v>910</v>
      </c>
      <c r="K648" t="s">
        <v>1192</v>
      </c>
      <c r="L648" t="s">
        <v>1191</v>
      </c>
      <c r="M648">
        <v>4163</v>
      </c>
      <c r="N648">
        <v>100</v>
      </c>
    </row>
    <row r="649" spans="1:14" x14ac:dyDescent="0.3">
      <c r="A649">
        <v>2024</v>
      </c>
      <c r="B649" t="s">
        <v>1188</v>
      </c>
      <c r="C649" t="s">
        <v>821</v>
      </c>
      <c r="D649" t="s">
        <v>823</v>
      </c>
      <c r="E649" t="s">
        <v>822</v>
      </c>
      <c r="F649" t="s">
        <v>853</v>
      </c>
      <c r="G649" t="s">
        <v>852</v>
      </c>
      <c r="H649">
        <v>908</v>
      </c>
      <c r="I649" t="s">
        <v>911</v>
      </c>
      <c r="J649" t="s">
        <v>910</v>
      </c>
      <c r="K649" t="s">
        <v>305</v>
      </c>
      <c r="L649" t="s">
        <v>1191</v>
      </c>
      <c r="M649">
        <v>134</v>
      </c>
      <c r="N649">
        <v>3.2188300000000001</v>
      </c>
    </row>
    <row r="650" spans="1:14" x14ac:dyDescent="0.3">
      <c r="A650">
        <v>2021</v>
      </c>
      <c r="B650" t="s">
        <v>1188</v>
      </c>
      <c r="C650" t="s">
        <v>821</v>
      </c>
      <c r="D650" t="s">
        <v>823</v>
      </c>
      <c r="E650" t="s">
        <v>822</v>
      </c>
      <c r="F650" t="s">
        <v>913</v>
      </c>
      <c r="G650" t="s">
        <v>912</v>
      </c>
      <c r="H650">
        <v>840</v>
      </c>
      <c r="I650" t="s">
        <v>915</v>
      </c>
      <c r="J650" t="s">
        <v>914</v>
      </c>
      <c r="K650" t="s">
        <v>307</v>
      </c>
      <c r="L650" t="s">
        <v>1191</v>
      </c>
      <c r="M650">
        <v>1274</v>
      </c>
      <c r="N650">
        <v>35.1158</v>
      </c>
    </row>
    <row r="651" spans="1:14" x14ac:dyDescent="0.3">
      <c r="A651">
        <v>2021</v>
      </c>
      <c r="B651" t="s">
        <v>1188</v>
      </c>
      <c r="C651" t="s">
        <v>821</v>
      </c>
      <c r="D651" t="s">
        <v>823</v>
      </c>
      <c r="E651" t="s">
        <v>822</v>
      </c>
      <c r="F651" t="s">
        <v>913</v>
      </c>
      <c r="G651" t="s">
        <v>912</v>
      </c>
      <c r="H651">
        <v>840</v>
      </c>
      <c r="I651" t="s">
        <v>915</v>
      </c>
      <c r="J651" t="s">
        <v>914</v>
      </c>
      <c r="K651" t="s">
        <v>308</v>
      </c>
      <c r="L651" t="s">
        <v>1191</v>
      </c>
      <c r="M651">
        <v>910</v>
      </c>
      <c r="N651">
        <v>25.082699999999999</v>
      </c>
    </row>
    <row r="652" spans="1:14" x14ac:dyDescent="0.3">
      <c r="A652">
        <v>2021</v>
      </c>
      <c r="B652" t="s">
        <v>1188</v>
      </c>
      <c r="C652" t="s">
        <v>821</v>
      </c>
      <c r="D652" t="s">
        <v>823</v>
      </c>
      <c r="E652" t="s">
        <v>822</v>
      </c>
      <c r="F652" t="s">
        <v>913</v>
      </c>
      <c r="G652" t="s">
        <v>912</v>
      </c>
      <c r="H652">
        <v>840</v>
      </c>
      <c r="I652" t="s">
        <v>915</v>
      </c>
      <c r="J652" t="s">
        <v>914</v>
      </c>
      <c r="K652" t="s">
        <v>309</v>
      </c>
      <c r="L652" t="s">
        <v>1191</v>
      </c>
      <c r="M652">
        <v>346</v>
      </c>
      <c r="N652">
        <v>9.5369299999999999</v>
      </c>
    </row>
    <row r="653" spans="1:14" x14ac:dyDescent="0.3">
      <c r="A653">
        <v>2021</v>
      </c>
      <c r="B653" t="s">
        <v>1188</v>
      </c>
      <c r="C653" t="s">
        <v>821</v>
      </c>
      <c r="D653" t="s">
        <v>823</v>
      </c>
      <c r="E653" t="s">
        <v>822</v>
      </c>
      <c r="F653" t="s">
        <v>913</v>
      </c>
      <c r="G653" t="s">
        <v>912</v>
      </c>
      <c r="H653">
        <v>840</v>
      </c>
      <c r="I653" t="s">
        <v>915</v>
      </c>
      <c r="J653" t="s">
        <v>914</v>
      </c>
      <c r="K653" t="s">
        <v>306</v>
      </c>
      <c r="L653" t="s">
        <v>1191</v>
      </c>
      <c r="M653">
        <v>1009</v>
      </c>
      <c r="N653">
        <v>27.811499999999999</v>
      </c>
    </row>
    <row r="654" spans="1:14" x14ac:dyDescent="0.3">
      <c r="A654">
        <v>2021</v>
      </c>
      <c r="B654" t="s">
        <v>1188</v>
      </c>
      <c r="C654" t="s">
        <v>821</v>
      </c>
      <c r="D654" t="s">
        <v>823</v>
      </c>
      <c r="E654" t="s">
        <v>822</v>
      </c>
      <c r="F654" t="s">
        <v>913</v>
      </c>
      <c r="G654" t="s">
        <v>912</v>
      </c>
      <c r="H654">
        <v>840</v>
      </c>
      <c r="I654" t="s">
        <v>915</v>
      </c>
      <c r="J654" t="s">
        <v>914</v>
      </c>
      <c r="K654" t="s">
        <v>1192</v>
      </c>
      <c r="L654" t="s">
        <v>1191</v>
      </c>
      <c r="M654">
        <v>3628</v>
      </c>
      <c r="N654">
        <v>100</v>
      </c>
    </row>
    <row r="655" spans="1:14" x14ac:dyDescent="0.3">
      <c r="A655">
        <v>2021</v>
      </c>
      <c r="B655" t="s">
        <v>1188</v>
      </c>
      <c r="C655" t="s">
        <v>821</v>
      </c>
      <c r="D655" t="s">
        <v>823</v>
      </c>
      <c r="E655" t="s">
        <v>822</v>
      </c>
      <c r="F655" t="s">
        <v>913</v>
      </c>
      <c r="G655" t="s">
        <v>912</v>
      </c>
      <c r="H655">
        <v>840</v>
      </c>
      <c r="I655" t="s">
        <v>915</v>
      </c>
      <c r="J655" t="s">
        <v>914</v>
      </c>
      <c r="K655" t="s">
        <v>305</v>
      </c>
      <c r="L655" t="s">
        <v>1191</v>
      </c>
      <c r="M655">
        <v>89</v>
      </c>
      <c r="N655">
        <v>2.4531399999999999</v>
      </c>
    </row>
    <row r="656" spans="1:14" x14ac:dyDescent="0.3">
      <c r="A656">
        <v>2022</v>
      </c>
      <c r="B656" t="s">
        <v>1188</v>
      </c>
      <c r="C656" t="s">
        <v>821</v>
      </c>
      <c r="D656" t="s">
        <v>823</v>
      </c>
      <c r="E656" t="s">
        <v>822</v>
      </c>
      <c r="F656" t="s">
        <v>913</v>
      </c>
      <c r="G656" t="s">
        <v>912</v>
      </c>
      <c r="H656">
        <v>840</v>
      </c>
      <c r="I656" t="s">
        <v>915</v>
      </c>
      <c r="J656" t="s">
        <v>914</v>
      </c>
      <c r="K656" t="s">
        <v>307</v>
      </c>
      <c r="L656" t="s">
        <v>1191</v>
      </c>
      <c r="M656">
        <v>1418</v>
      </c>
      <c r="N656">
        <v>35.673000000000002</v>
      </c>
    </row>
    <row r="657" spans="1:14" x14ac:dyDescent="0.3">
      <c r="A657">
        <v>2022</v>
      </c>
      <c r="B657" t="s">
        <v>1188</v>
      </c>
      <c r="C657" t="s">
        <v>821</v>
      </c>
      <c r="D657" t="s">
        <v>823</v>
      </c>
      <c r="E657" t="s">
        <v>822</v>
      </c>
      <c r="F657" t="s">
        <v>913</v>
      </c>
      <c r="G657" t="s">
        <v>912</v>
      </c>
      <c r="H657">
        <v>840</v>
      </c>
      <c r="I657" t="s">
        <v>915</v>
      </c>
      <c r="J657" t="s">
        <v>914</v>
      </c>
      <c r="K657" t="s">
        <v>308</v>
      </c>
      <c r="L657" t="s">
        <v>1191</v>
      </c>
      <c r="M657">
        <v>946</v>
      </c>
      <c r="N657">
        <v>23.7987</v>
      </c>
    </row>
    <row r="658" spans="1:14" x14ac:dyDescent="0.3">
      <c r="A658">
        <v>2022</v>
      </c>
      <c r="B658" t="s">
        <v>1188</v>
      </c>
      <c r="C658" t="s">
        <v>821</v>
      </c>
      <c r="D658" t="s">
        <v>823</v>
      </c>
      <c r="E658" t="s">
        <v>822</v>
      </c>
      <c r="F658" t="s">
        <v>913</v>
      </c>
      <c r="G658" t="s">
        <v>912</v>
      </c>
      <c r="H658">
        <v>840</v>
      </c>
      <c r="I658" t="s">
        <v>915</v>
      </c>
      <c r="J658" t="s">
        <v>914</v>
      </c>
      <c r="K658" t="s">
        <v>309</v>
      </c>
      <c r="L658" t="s">
        <v>1191</v>
      </c>
      <c r="M658">
        <v>393</v>
      </c>
      <c r="N658">
        <v>9.8867899999999995</v>
      </c>
    </row>
    <row r="659" spans="1:14" x14ac:dyDescent="0.3">
      <c r="A659">
        <v>2022</v>
      </c>
      <c r="B659" t="s">
        <v>1188</v>
      </c>
      <c r="C659" t="s">
        <v>821</v>
      </c>
      <c r="D659" t="s">
        <v>823</v>
      </c>
      <c r="E659" t="s">
        <v>822</v>
      </c>
      <c r="F659" t="s">
        <v>913</v>
      </c>
      <c r="G659" t="s">
        <v>912</v>
      </c>
      <c r="H659">
        <v>840</v>
      </c>
      <c r="I659" t="s">
        <v>915</v>
      </c>
      <c r="J659" t="s">
        <v>914</v>
      </c>
      <c r="K659" t="s">
        <v>306</v>
      </c>
      <c r="L659" t="s">
        <v>1191</v>
      </c>
      <c r="M659">
        <v>1101</v>
      </c>
      <c r="N659">
        <v>27.6981</v>
      </c>
    </row>
    <row r="660" spans="1:14" x14ac:dyDescent="0.3">
      <c r="A660">
        <v>2022</v>
      </c>
      <c r="B660" t="s">
        <v>1188</v>
      </c>
      <c r="C660" t="s">
        <v>821</v>
      </c>
      <c r="D660" t="s">
        <v>823</v>
      </c>
      <c r="E660" t="s">
        <v>822</v>
      </c>
      <c r="F660" t="s">
        <v>913</v>
      </c>
      <c r="G660" t="s">
        <v>912</v>
      </c>
      <c r="H660">
        <v>840</v>
      </c>
      <c r="I660" t="s">
        <v>915</v>
      </c>
      <c r="J660" t="s">
        <v>914</v>
      </c>
      <c r="K660" t="s">
        <v>1192</v>
      </c>
      <c r="L660" t="s">
        <v>1191</v>
      </c>
      <c r="M660">
        <v>3975</v>
      </c>
      <c r="N660">
        <v>100</v>
      </c>
    </row>
    <row r="661" spans="1:14" x14ac:dyDescent="0.3">
      <c r="A661">
        <v>2022</v>
      </c>
      <c r="B661" t="s">
        <v>1188</v>
      </c>
      <c r="C661" t="s">
        <v>821</v>
      </c>
      <c r="D661" t="s">
        <v>823</v>
      </c>
      <c r="E661" t="s">
        <v>822</v>
      </c>
      <c r="F661" t="s">
        <v>913</v>
      </c>
      <c r="G661" t="s">
        <v>912</v>
      </c>
      <c r="H661">
        <v>840</v>
      </c>
      <c r="I661" t="s">
        <v>915</v>
      </c>
      <c r="J661" t="s">
        <v>914</v>
      </c>
      <c r="K661" t="s">
        <v>305</v>
      </c>
      <c r="L661" t="s">
        <v>1191</v>
      </c>
      <c r="M661">
        <v>117</v>
      </c>
      <c r="N661">
        <v>2.9434</v>
      </c>
    </row>
    <row r="662" spans="1:14" x14ac:dyDescent="0.3">
      <c r="A662">
        <v>2023</v>
      </c>
      <c r="B662" t="s">
        <v>1188</v>
      </c>
      <c r="C662" t="s">
        <v>821</v>
      </c>
      <c r="D662" t="s">
        <v>823</v>
      </c>
      <c r="E662" t="s">
        <v>822</v>
      </c>
      <c r="F662" t="s">
        <v>913</v>
      </c>
      <c r="G662" t="s">
        <v>912</v>
      </c>
      <c r="H662">
        <v>840</v>
      </c>
      <c r="I662" t="s">
        <v>915</v>
      </c>
      <c r="J662" t="s">
        <v>914</v>
      </c>
      <c r="K662" t="s">
        <v>307</v>
      </c>
      <c r="L662" t="s">
        <v>1191</v>
      </c>
      <c r="M662">
        <v>1581</v>
      </c>
      <c r="N662">
        <v>37.428980000000003</v>
      </c>
    </row>
    <row r="663" spans="1:14" x14ac:dyDescent="0.3">
      <c r="A663">
        <v>2023</v>
      </c>
      <c r="B663" t="s">
        <v>1188</v>
      </c>
      <c r="C663" t="s">
        <v>821</v>
      </c>
      <c r="D663" t="s">
        <v>823</v>
      </c>
      <c r="E663" t="s">
        <v>822</v>
      </c>
      <c r="F663" t="s">
        <v>913</v>
      </c>
      <c r="G663" t="s">
        <v>912</v>
      </c>
      <c r="H663">
        <v>840</v>
      </c>
      <c r="I663" t="s">
        <v>915</v>
      </c>
      <c r="J663" t="s">
        <v>914</v>
      </c>
      <c r="K663" t="s">
        <v>308</v>
      </c>
      <c r="L663" t="s">
        <v>1191</v>
      </c>
      <c r="M663">
        <v>985</v>
      </c>
      <c r="N663">
        <v>23.319130000000001</v>
      </c>
    </row>
    <row r="664" spans="1:14" x14ac:dyDescent="0.3">
      <c r="A664">
        <v>2023</v>
      </c>
      <c r="B664" t="s">
        <v>1188</v>
      </c>
      <c r="C664" t="s">
        <v>821</v>
      </c>
      <c r="D664" t="s">
        <v>823</v>
      </c>
      <c r="E664" t="s">
        <v>822</v>
      </c>
      <c r="F664" t="s">
        <v>913</v>
      </c>
      <c r="G664" t="s">
        <v>912</v>
      </c>
      <c r="H664">
        <v>840</v>
      </c>
      <c r="I664" t="s">
        <v>915</v>
      </c>
      <c r="J664" t="s">
        <v>914</v>
      </c>
      <c r="K664" t="s">
        <v>309</v>
      </c>
      <c r="L664" t="s">
        <v>1191</v>
      </c>
      <c r="M664">
        <v>252</v>
      </c>
      <c r="N664">
        <v>5.96591</v>
      </c>
    </row>
    <row r="665" spans="1:14" x14ac:dyDescent="0.3">
      <c r="A665">
        <v>2023</v>
      </c>
      <c r="B665" t="s">
        <v>1188</v>
      </c>
      <c r="C665" t="s">
        <v>821</v>
      </c>
      <c r="D665" t="s">
        <v>823</v>
      </c>
      <c r="E665" t="s">
        <v>822</v>
      </c>
      <c r="F665" t="s">
        <v>913</v>
      </c>
      <c r="G665" t="s">
        <v>912</v>
      </c>
      <c r="H665">
        <v>840</v>
      </c>
      <c r="I665" t="s">
        <v>915</v>
      </c>
      <c r="J665" t="s">
        <v>914</v>
      </c>
      <c r="K665" t="s">
        <v>306</v>
      </c>
      <c r="L665" t="s">
        <v>1191</v>
      </c>
      <c r="M665">
        <v>1263</v>
      </c>
      <c r="N665">
        <v>29.900569999999998</v>
      </c>
    </row>
    <row r="666" spans="1:14" x14ac:dyDescent="0.3">
      <c r="A666">
        <v>2023</v>
      </c>
      <c r="B666" t="s">
        <v>1188</v>
      </c>
      <c r="C666" t="s">
        <v>821</v>
      </c>
      <c r="D666" t="s">
        <v>823</v>
      </c>
      <c r="E666" t="s">
        <v>822</v>
      </c>
      <c r="F666" t="s">
        <v>913</v>
      </c>
      <c r="G666" t="s">
        <v>912</v>
      </c>
      <c r="H666">
        <v>840</v>
      </c>
      <c r="I666" t="s">
        <v>915</v>
      </c>
      <c r="J666" t="s">
        <v>914</v>
      </c>
      <c r="K666" t="s">
        <v>1192</v>
      </c>
      <c r="L666" t="s">
        <v>1191</v>
      </c>
      <c r="M666">
        <v>4224</v>
      </c>
      <c r="N666">
        <v>100</v>
      </c>
    </row>
    <row r="667" spans="1:14" x14ac:dyDescent="0.3">
      <c r="A667">
        <v>2023</v>
      </c>
      <c r="B667" t="s">
        <v>1188</v>
      </c>
      <c r="C667" t="s">
        <v>821</v>
      </c>
      <c r="D667" t="s">
        <v>823</v>
      </c>
      <c r="E667" t="s">
        <v>822</v>
      </c>
      <c r="F667" t="s">
        <v>913</v>
      </c>
      <c r="G667" t="s">
        <v>912</v>
      </c>
      <c r="H667">
        <v>840</v>
      </c>
      <c r="I667" t="s">
        <v>915</v>
      </c>
      <c r="J667" t="s">
        <v>914</v>
      </c>
      <c r="K667" t="s">
        <v>305</v>
      </c>
      <c r="L667" t="s">
        <v>1191</v>
      </c>
      <c r="M667">
        <v>143</v>
      </c>
      <c r="N667">
        <v>3.3854199999999999</v>
      </c>
    </row>
    <row r="668" spans="1:14" x14ac:dyDescent="0.3">
      <c r="A668">
        <v>2024</v>
      </c>
      <c r="B668" t="s">
        <v>1188</v>
      </c>
      <c r="C668" t="s">
        <v>821</v>
      </c>
      <c r="D668" t="s">
        <v>823</v>
      </c>
      <c r="E668" t="s">
        <v>822</v>
      </c>
      <c r="F668" t="s">
        <v>913</v>
      </c>
      <c r="G668" t="s">
        <v>912</v>
      </c>
      <c r="H668">
        <v>840</v>
      </c>
      <c r="I668" t="s">
        <v>915</v>
      </c>
      <c r="J668" t="s">
        <v>914</v>
      </c>
      <c r="K668" t="s">
        <v>307</v>
      </c>
      <c r="L668" t="s">
        <v>1191</v>
      </c>
      <c r="M668">
        <v>1738</v>
      </c>
      <c r="N668">
        <v>38.613639999999997</v>
      </c>
    </row>
    <row r="669" spans="1:14" x14ac:dyDescent="0.3">
      <c r="A669">
        <v>2024</v>
      </c>
      <c r="B669" t="s">
        <v>1188</v>
      </c>
      <c r="C669" t="s">
        <v>821</v>
      </c>
      <c r="D669" t="s">
        <v>823</v>
      </c>
      <c r="E669" t="s">
        <v>822</v>
      </c>
      <c r="F669" t="s">
        <v>913</v>
      </c>
      <c r="G669" t="s">
        <v>912</v>
      </c>
      <c r="H669">
        <v>840</v>
      </c>
      <c r="I669" t="s">
        <v>915</v>
      </c>
      <c r="J669" t="s">
        <v>914</v>
      </c>
      <c r="K669" t="s">
        <v>308</v>
      </c>
      <c r="L669" t="s">
        <v>1191</v>
      </c>
      <c r="M669">
        <v>1057</v>
      </c>
      <c r="N669">
        <v>23.48367</v>
      </c>
    </row>
    <row r="670" spans="1:14" x14ac:dyDescent="0.3">
      <c r="A670">
        <v>2024</v>
      </c>
      <c r="B670" t="s">
        <v>1188</v>
      </c>
      <c r="C670" t="s">
        <v>821</v>
      </c>
      <c r="D670" t="s">
        <v>823</v>
      </c>
      <c r="E670" t="s">
        <v>822</v>
      </c>
      <c r="F670" t="s">
        <v>913</v>
      </c>
      <c r="G670" t="s">
        <v>912</v>
      </c>
      <c r="H670">
        <v>840</v>
      </c>
      <c r="I670" t="s">
        <v>915</v>
      </c>
      <c r="J670" t="s">
        <v>914</v>
      </c>
      <c r="K670" t="s">
        <v>309</v>
      </c>
      <c r="L670" t="s">
        <v>1191</v>
      </c>
      <c r="M670">
        <v>284</v>
      </c>
      <c r="N670">
        <v>6.3097099999999999</v>
      </c>
    </row>
    <row r="671" spans="1:14" x14ac:dyDescent="0.3">
      <c r="A671">
        <v>2024</v>
      </c>
      <c r="B671" t="s">
        <v>1188</v>
      </c>
      <c r="C671" t="s">
        <v>821</v>
      </c>
      <c r="D671" t="s">
        <v>823</v>
      </c>
      <c r="E671" t="s">
        <v>822</v>
      </c>
      <c r="F671" t="s">
        <v>913</v>
      </c>
      <c r="G671" t="s">
        <v>912</v>
      </c>
      <c r="H671">
        <v>840</v>
      </c>
      <c r="I671" t="s">
        <v>915</v>
      </c>
      <c r="J671" t="s">
        <v>914</v>
      </c>
      <c r="K671" t="s">
        <v>306</v>
      </c>
      <c r="L671" t="s">
        <v>1191</v>
      </c>
      <c r="M671">
        <v>1286</v>
      </c>
      <c r="N671">
        <v>28.571429999999999</v>
      </c>
    </row>
    <row r="672" spans="1:14" x14ac:dyDescent="0.3">
      <c r="A672">
        <v>2024</v>
      </c>
      <c r="B672" t="s">
        <v>1188</v>
      </c>
      <c r="C672" t="s">
        <v>821</v>
      </c>
      <c r="D672" t="s">
        <v>823</v>
      </c>
      <c r="E672" t="s">
        <v>822</v>
      </c>
      <c r="F672" t="s">
        <v>913</v>
      </c>
      <c r="G672" t="s">
        <v>912</v>
      </c>
      <c r="H672">
        <v>840</v>
      </c>
      <c r="I672" t="s">
        <v>915</v>
      </c>
      <c r="J672" t="s">
        <v>914</v>
      </c>
      <c r="K672" t="s">
        <v>1192</v>
      </c>
      <c r="L672" t="s">
        <v>1191</v>
      </c>
      <c r="M672">
        <v>4501</v>
      </c>
      <c r="N672">
        <v>100</v>
      </c>
    </row>
    <row r="673" spans="1:14" x14ac:dyDescent="0.3">
      <c r="A673">
        <v>2024</v>
      </c>
      <c r="B673" t="s">
        <v>1188</v>
      </c>
      <c r="C673" t="s">
        <v>821</v>
      </c>
      <c r="D673" t="s">
        <v>823</v>
      </c>
      <c r="E673" t="s">
        <v>822</v>
      </c>
      <c r="F673" t="s">
        <v>913</v>
      </c>
      <c r="G673" t="s">
        <v>912</v>
      </c>
      <c r="H673">
        <v>840</v>
      </c>
      <c r="I673" t="s">
        <v>915</v>
      </c>
      <c r="J673" t="s">
        <v>914</v>
      </c>
      <c r="K673" t="s">
        <v>305</v>
      </c>
      <c r="L673" t="s">
        <v>1191</v>
      </c>
      <c r="M673">
        <v>136</v>
      </c>
      <c r="N673">
        <v>3.02155</v>
      </c>
    </row>
    <row r="674" spans="1:14" x14ac:dyDescent="0.3">
      <c r="A674">
        <v>2021</v>
      </c>
      <c r="B674" t="s">
        <v>1188</v>
      </c>
      <c r="C674" t="s">
        <v>821</v>
      </c>
      <c r="D674" t="s">
        <v>823</v>
      </c>
      <c r="E674" t="s">
        <v>822</v>
      </c>
      <c r="F674" t="s">
        <v>863</v>
      </c>
      <c r="G674" t="s">
        <v>862</v>
      </c>
      <c r="H674">
        <v>331</v>
      </c>
      <c r="I674" t="s">
        <v>917</v>
      </c>
      <c r="J674" t="s">
        <v>916</v>
      </c>
      <c r="K674" t="s">
        <v>307</v>
      </c>
      <c r="L674" t="s">
        <v>1191</v>
      </c>
      <c r="M674">
        <v>855</v>
      </c>
      <c r="N674">
        <v>36.476100000000002</v>
      </c>
    </row>
    <row r="675" spans="1:14" x14ac:dyDescent="0.3">
      <c r="A675">
        <v>2021</v>
      </c>
      <c r="B675" t="s">
        <v>1188</v>
      </c>
      <c r="C675" t="s">
        <v>821</v>
      </c>
      <c r="D675" t="s">
        <v>823</v>
      </c>
      <c r="E675" t="s">
        <v>822</v>
      </c>
      <c r="F675" t="s">
        <v>863</v>
      </c>
      <c r="G675" t="s">
        <v>862</v>
      </c>
      <c r="H675">
        <v>331</v>
      </c>
      <c r="I675" t="s">
        <v>917</v>
      </c>
      <c r="J675" t="s">
        <v>916</v>
      </c>
      <c r="K675" t="s">
        <v>308</v>
      </c>
      <c r="L675" t="s">
        <v>1191</v>
      </c>
      <c r="M675">
        <v>436</v>
      </c>
      <c r="N675">
        <v>18.6007</v>
      </c>
    </row>
    <row r="676" spans="1:14" x14ac:dyDescent="0.3">
      <c r="A676">
        <v>2021</v>
      </c>
      <c r="B676" t="s">
        <v>1188</v>
      </c>
      <c r="C676" t="s">
        <v>821</v>
      </c>
      <c r="D676" t="s">
        <v>823</v>
      </c>
      <c r="E676" t="s">
        <v>822</v>
      </c>
      <c r="F676" t="s">
        <v>863</v>
      </c>
      <c r="G676" t="s">
        <v>862</v>
      </c>
      <c r="H676">
        <v>331</v>
      </c>
      <c r="I676" t="s">
        <v>917</v>
      </c>
      <c r="J676" t="s">
        <v>916</v>
      </c>
      <c r="K676" t="s">
        <v>309</v>
      </c>
      <c r="L676" t="s">
        <v>1191</v>
      </c>
      <c r="M676">
        <v>87</v>
      </c>
      <c r="N676">
        <v>3.7115999999999998</v>
      </c>
    </row>
    <row r="677" spans="1:14" x14ac:dyDescent="0.3">
      <c r="A677">
        <v>2021</v>
      </c>
      <c r="B677" t="s">
        <v>1188</v>
      </c>
      <c r="C677" t="s">
        <v>821</v>
      </c>
      <c r="D677" t="s">
        <v>823</v>
      </c>
      <c r="E677" t="s">
        <v>822</v>
      </c>
      <c r="F677" t="s">
        <v>863</v>
      </c>
      <c r="G677" t="s">
        <v>862</v>
      </c>
      <c r="H677">
        <v>331</v>
      </c>
      <c r="I677" t="s">
        <v>917</v>
      </c>
      <c r="J677" t="s">
        <v>916</v>
      </c>
      <c r="K677" t="s">
        <v>306</v>
      </c>
      <c r="L677" t="s">
        <v>1191</v>
      </c>
      <c r="M677">
        <v>859</v>
      </c>
      <c r="N677">
        <v>36.646799999999999</v>
      </c>
    </row>
    <row r="678" spans="1:14" x14ac:dyDescent="0.3">
      <c r="A678">
        <v>2021</v>
      </c>
      <c r="B678" t="s">
        <v>1188</v>
      </c>
      <c r="C678" t="s">
        <v>821</v>
      </c>
      <c r="D678" t="s">
        <v>823</v>
      </c>
      <c r="E678" t="s">
        <v>822</v>
      </c>
      <c r="F678" t="s">
        <v>863</v>
      </c>
      <c r="G678" t="s">
        <v>862</v>
      </c>
      <c r="H678">
        <v>331</v>
      </c>
      <c r="I678" t="s">
        <v>917</v>
      </c>
      <c r="J678" t="s">
        <v>916</v>
      </c>
      <c r="K678" t="s">
        <v>1192</v>
      </c>
      <c r="L678" t="s">
        <v>1191</v>
      </c>
      <c r="M678">
        <v>2344</v>
      </c>
      <c r="N678">
        <v>100</v>
      </c>
    </row>
    <row r="679" spans="1:14" x14ac:dyDescent="0.3">
      <c r="A679">
        <v>2021</v>
      </c>
      <c r="B679" t="s">
        <v>1188</v>
      </c>
      <c r="C679" t="s">
        <v>821</v>
      </c>
      <c r="D679" t="s">
        <v>823</v>
      </c>
      <c r="E679" t="s">
        <v>822</v>
      </c>
      <c r="F679" t="s">
        <v>863</v>
      </c>
      <c r="G679" t="s">
        <v>862</v>
      </c>
      <c r="H679">
        <v>331</v>
      </c>
      <c r="I679" t="s">
        <v>917</v>
      </c>
      <c r="J679" t="s">
        <v>916</v>
      </c>
      <c r="K679" t="s">
        <v>305</v>
      </c>
      <c r="L679" t="s">
        <v>1191</v>
      </c>
      <c r="M679">
        <v>107</v>
      </c>
      <c r="N679">
        <v>4.5648499999999999</v>
      </c>
    </row>
    <row r="680" spans="1:14" x14ac:dyDescent="0.3">
      <c r="A680">
        <v>2022</v>
      </c>
      <c r="B680" t="s">
        <v>1188</v>
      </c>
      <c r="C680" t="s">
        <v>821</v>
      </c>
      <c r="D680" t="s">
        <v>823</v>
      </c>
      <c r="E680" t="s">
        <v>822</v>
      </c>
      <c r="F680" t="s">
        <v>863</v>
      </c>
      <c r="G680" t="s">
        <v>862</v>
      </c>
      <c r="H680">
        <v>331</v>
      </c>
      <c r="I680" t="s">
        <v>917</v>
      </c>
      <c r="J680" t="s">
        <v>916</v>
      </c>
      <c r="K680" t="s">
        <v>307</v>
      </c>
      <c r="L680" t="s">
        <v>1191</v>
      </c>
      <c r="M680">
        <v>957</v>
      </c>
      <c r="N680">
        <v>37.208399999999997</v>
      </c>
    </row>
    <row r="681" spans="1:14" x14ac:dyDescent="0.3">
      <c r="A681">
        <v>2022</v>
      </c>
      <c r="B681" t="s">
        <v>1188</v>
      </c>
      <c r="C681" t="s">
        <v>821</v>
      </c>
      <c r="D681" t="s">
        <v>823</v>
      </c>
      <c r="E681" t="s">
        <v>822</v>
      </c>
      <c r="F681" t="s">
        <v>863</v>
      </c>
      <c r="G681" t="s">
        <v>862</v>
      </c>
      <c r="H681">
        <v>331</v>
      </c>
      <c r="I681" t="s">
        <v>917</v>
      </c>
      <c r="J681" t="s">
        <v>916</v>
      </c>
      <c r="K681" t="s">
        <v>308</v>
      </c>
      <c r="L681" t="s">
        <v>1191</v>
      </c>
      <c r="M681">
        <v>488</v>
      </c>
      <c r="N681">
        <v>18.973600000000001</v>
      </c>
    </row>
    <row r="682" spans="1:14" x14ac:dyDescent="0.3">
      <c r="A682">
        <v>2022</v>
      </c>
      <c r="B682" t="s">
        <v>1188</v>
      </c>
      <c r="C682" t="s">
        <v>821</v>
      </c>
      <c r="D682" t="s">
        <v>823</v>
      </c>
      <c r="E682" t="s">
        <v>822</v>
      </c>
      <c r="F682" t="s">
        <v>863</v>
      </c>
      <c r="G682" t="s">
        <v>862</v>
      </c>
      <c r="H682">
        <v>331</v>
      </c>
      <c r="I682" t="s">
        <v>917</v>
      </c>
      <c r="J682" t="s">
        <v>916</v>
      </c>
      <c r="K682" t="s">
        <v>309</v>
      </c>
      <c r="L682" t="s">
        <v>1191</v>
      </c>
      <c r="M682">
        <v>111</v>
      </c>
      <c r="N682">
        <v>4.3157100000000002</v>
      </c>
    </row>
    <row r="683" spans="1:14" x14ac:dyDescent="0.3">
      <c r="A683">
        <v>2022</v>
      </c>
      <c r="B683" t="s">
        <v>1188</v>
      </c>
      <c r="C683" t="s">
        <v>821</v>
      </c>
      <c r="D683" t="s">
        <v>823</v>
      </c>
      <c r="E683" t="s">
        <v>822</v>
      </c>
      <c r="F683" t="s">
        <v>863</v>
      </c>
      <c r="G683" t="s">
        <v>862</v>
      </c>
      <c r="H683">
        <v>331</v>
      </c>
      <c r="I683" t="s">
        <v>917</v>
      </c>
      <c r="J683" t="s">
        <v>916</v>
      </c>
      <c r="K683" t="s">
        <v>306</v>
      </c>
      <c r="L683" t="s">
        <v>1191</v>
      </c>
      <c r="M683">
        <v>907</v>
      </c>
      <c r="N683">
        <v>35.264400000000002</v>
      </c>
    </row>
    <row r="684" spans="1:14" x14ac:dyDescent="0.3">
      <c r="A684">
        <v>2022</v>
      </c>
      <c r="B684" t="s">
        <v>1188</v>
      </c>
      <c r="C684" t="s">
        <v>821</v>
      </c>
      <c r="D684" t="s">
        <v>823</v>
      </c>
      <c r="E684" t="s">
        <v>822</v>
      </c>
      <c r="F684" t="s">
        <v>863</v>
      </c>
      <c r="G684" t="s">
        <v>862</v>
      </c>
      <c r="H684">
        <v>331</v>
      </c>
      <c r="I684" t="s">
        <v>917</v>
      </c>
      <c r="J684" t="s">
        <v>916</v>
      </c>
      <c r="K684" t="s">
        <v>1192</v>
      </c>
      <c r="L684" t="s">
        <v>1191</v>
      </c>
      <c r="M684">
        <v>2572</v>
      </c>
      <c r="N684">
        <v>100</v>
      </c>
    </row>
    <row r="685" spans="1:14" x14ac:dyDescent="0.3">
      <c r="A685">
        <v>2022</v>
      </c>
      <c r="B685" t="s">
        <v>1188</v>
      </c>
      <c r="C685" t="s">
        <v>821</v>
      </c>
      <c r="D685" t="s">
        <v>823</v>
      </c>
      <c r="E685" t="s">
        <v>822</v>
      </c>
      <c r="F685" t="s">
        <v>863</v>
      </c>
      <c r="G685" t="s">
        <v>862</v>
      </c>
      <c r="H685">
        <v>331</v>
      </c>
      <c r="I685" t="s">
        <v>917</v>
      </c>
      <c r="J685" t="s">
        <v>916</v>
      </c>
      <c r="K685" t="s">
        <v>305</v>
      </c>
      <c r="L685" t="s">
        <v>1191</v>
      </c>
      <c r="M685">
        <v>109</v>
      </c>
      <c r="N685">
        <v>4.2379499999999997</v>
      </c>
    </row>
    <row r="686" spans="1:14" x14ac:dyDescent="0.3">
      <c r="A686">
        <v>2023</v>
      </c>
      <c r="B686" t="s">
        <v>1188</v>
      </c>
      <c r="C686" t="s">
        <v>821</v>
      </c>
      <c r="D686" t="s">
        <v>823</v>
      </c>
      <c r="E686" t="s">
        <v>822</v>
      </c>
      <c r="F686" t="s">
        <v>863</v>
      </c>
      <c r="G686" t="s">
        <v>862</v>
      </c>
      <c r="H686">
        <v>331</v>
      </c>
      <c r="I686" t="s">
        <v>917</v>
      </c>
      <c r="J686" t="s">
        <v>916</v>
      </c>
      <c r="K686" t="s">
        <v>307</v>
      </c>
      <c r="L686" t="s">
        <v>1191</v>
      </c>
      <c r="M686">
        <v>1021</v>
      </c>
      <c r="N686">
        <v>37.74492</v>
      </c>
    </row>
    <row r="687" spans="1:14" x14ac:dyDescent="0.3">
      <c r="A687">
        <v>2023</v>
      </c>
      <c r="B687" t="s">
        <v>1188</v>
      </c>
      <c r="C687" t="s">
        <v>821</v>
      </c>
      <c r="D687" t="s">
        <v>823</v>
      </c>
      <c r="E687" t="s">
        <v>822</v>
      </c>
      <c r="F687" t="s">
        <v>863</v>
      </c>
      <c r="G687" t="s">
        <v>862</v>
      </c>
      <c r="H687">
        <v>331</v>
      </c>
      <c r="I687" t="s">
        <v>917</v>
      </c>
      <c r="J687" t="s">
        <v>916</v>
      </c>
      <c r="K687" t="s">
        <v>308</v>
      </c>
      <c r="L687" t="s">
        <v>1191</v>
      </c>
      <c r="M687">
        <v>493</v>
      </c>
      <c r="N687">
        <v>18.22551</v>
      </c>
    </row>
    <row r="688" spans="1:14" x14ac:dyDescent="0.3">
      <c r="A688">
        <v>2023</v>
      </c>
      <c r="B688" t="s">
        <v>1188</v>
      </c>
      <c r="C688" t="s">
        <v>821</v>
      </c>
      <c r="D688" t="s">
        <v>823</v>
      </c>
      <c r="E688" t="s">
        <v>822</v>
      </c>
      <c r="F688" t="s">
        <v>863</v>
      </c>
      <c r="G688" t="s">
        <v>862</v>
      </c>
      <c r="H688">
        <v>331</v>
      </c>
      <c r="I688" t="s">
        <v>917</v>
      </c>
      <c r="J688" t="s">
        <v>916</v>
      </c>
      <c r="K688" t="s">
        <v>309</v>
      </c>
      <c r="L688" t="s">
        <v>1191</v>
      </c>
      <c r="M688">
        <v>102</v>
      </c>
      <c r="N688">
        <v>3.7707899999999999</v>
      </c>
    </row>
    <row r="689" spans="1:14" x14ac:dyDescent="0.3">
      <c r="A689">
        <v>2023</v>
      </c>
      <c r="B689" t="s">
        <v>1188</v>
      </c>
      <c r="C689" t="s">
        <v>821</v>
      </c>
      <c r="D689" t="s">
        <v>823</v>
      </c>
      <c r="E689" t="s">
        <v>822</v>
      </c>
      <c r="F689" t="s">
        <v>863</v>
      </c>
      <c r="G689" t="s">
        <v>862</v>
      </c>
      <c r="H689">
        <v>331</v>
      </c>
      <c r="I689" t="s">
        <v>917</v>
      </c>
      <c r="J689" t="s">
        <v>916</v>
      </c>
      <c r="K689" t="s">
        <v>306</v>
      </c>
      <c r="L689" t="s">
        <v>1191</v>
      </c>
      <c r="M689">
        <v>974</v>
      </c>
      <c r="N689">
        <v>36.007390000000001</v>
      </c>
    </row>
    <row r="690" spans="1:14" x14ac:dyDescent="0.3">
      <c r="A690">
        <v>2023</v>
      </c>
      <c r="B690" t="s">
        <v>1188</v>
      </c>
      <c r="C690" t="s">
        <v>821</v>
      </c>
      <c r="D690" t="s">
        <v>823</v>
      </c>
      <c r="E690" t="s">
        <v>822</v>
      </c>
      <c r="F690" t="s">
        <v>863</v>
      </c>
      <c r="G690" t="s">
        <v>862</v>
      </c>
      <c r="H690">
        <v>331</v>
      </c>
      <c r="I690" t="s">
        <v>917</v>
      </c>
      <c r="J690" t="s">
        <v>916</v>
      </c>
      <c r="K690" t="s">
        <v>1192</v>
      </c>
      <c r="L690" t="s">
        <v>1191</v>
      </c>
      <c r="M690">
        <v>2705</v>
      </c>
      <c r="N690">
        <v>100</v>
      </c>
    </row>
    <row r="691" spans="1:14" x14ac:dyDescent="0.3">
      <c r="A691">
        <v>2023</v>
      </c>
      <c r="B691" t="s">
        <v>1188</v>
      </c>
      <c r="C691" t="s">
        <v>821</v>
      </c>
      <c r="D691" t="s">
        <v>823</v>
      </c>
      <c r="E691" t="s">
        <v>822</v>
      </c>
      <c r="F691" t="s">
        <v>863</v>
      </c>
      <c r="G691" t="s">
        <v>862</v>
      </c>
      <c r="H691">
        <v>331</v>
      </c>
      <c r="I691" t="s">
        <v>917</v>
      </c>
      <c r="J691" t="s">
        <v>916</v>
      </c>
      <c r="K691" t="s">
        <v>305</v>
      </c>
      <c r="L691" t="s">
        <v>1191</v>
      </c>
      <c r="M691">
        <v>115</v>
      </c>
      <c r="N691">
        <v>4.2513899999999998</v>
      </c>
    </row>
    <row r="692" spans="1:14" x14ac:dyDescent="0.3">
      <c r="A692">
        <v>2024</v>
      </c>
      <c r="B692" t="s">
        <v>1188</v>
      </c>
      <c r="C692" t="s">
        <v>821</v>
      </c>
      <c r="D692" t="s">
        <v>823</v>
      </c>
      <c r="E692" t="s">
        <v>822</v>
      </c>
      <c r="F692" t="s">
        <v>863</v>
      </c>
      <c r="G692" t="s">
        <v>862</v>
      </c>
      <c r="H692">
        <v>331</v>
      </c>
      <c r="I692" t="s">
        <v>917</v>
      </c>
      <c r="J692" t="s">
        <v>916</v>
      </c>
      <c r="K692" t="s">
        <v>307</v>
      </c>
      <c r="L692" t="s">
        <v>1191</v>
      </c>
      <c r="M692">
        <v>1138</v>
      </c>
      <c r="N692">
        <v>37.16525</v>
      </c>
    </row>
    <row r="693" spans="1:14" x14ac:dyDescent="0.3">
      <c r="A693">
        <v>2024</v>
      </c>
      <c r="B693" t="s">
        <v>1188</v>
      </c>
      <c r="C693" t="s">
        <v>821</v>
      </c>
      <c r="D693" t="s">
        <v>823</v>
      </c>
      <c r="E693" t="s">
        <v>822</v>
      </c>
      <c r="F693" t="s">
        <v>863</v>
      </c>
      <c r="G693" t="s">
        <v>862</v>
      </c>
      <c r="H693">
        <v>331</v>
      </c>
      <c r="I693" t="s">
        <v>917</v>
      </c>
      <c r="J693" t="s">
        <v>916</v>
      </c>
      <c r="K693" t="s">
        <v>308</v>
      </c>
      <c r="L693" t="s">
        <v>1191</v>
      </c>
      <c r="M693">
        <v>547</v>
      </c>
      <c r="N693">
        <v>17.864139999999999</v>
      </c>
    </row>
    <row r="694" spans="1:14" x14ac:dyDescent="0.3">
      <c r="A694">
        <v>2024</v>
      </c>
      <c r="B694" t="s">
        <v>1188</v>
      </c>
      <c r="C694" t="s">
        <v>821</v>
      </c>
      <c r="D694" t="s">
        <v>823</v>
      </c>
      <c r="E694" t="s">
        <v>822</v>
      </c>
      <c r="F694" t="s">
        <v>863</v>
      </c>
      <c r="G694" t="s">
        <v>862</v>
      </c>
      <c r="H694">
        <v>331</v>
      </c>
      <c r="I694" t="s">
        <v>917</v>
      </c>
      <c r="J694" t="s">
        <v>916</v>
      </c>
      <c r="K694" t="s">
        <v>309</v>
      </c>
      <c r="L694" t="s">
        <v>1191</v>
      </c>
      <c r="M694">
        <v>102</v>
      </c>
      <c r="N694">
        <v>3.3311600000000001</v>
      </c>
    </row>
    <row r="695" spans="1:14" x14ac:dyDescent="0.3">
      <c r="A695">
        <v>2024</v>
      </c>
      <c r="B695" t="s">
        <v>1188</v>
      </c>
      <c r="C695" t="s">
        <v>821</v>
      </c>
      <c r="D695" t="s">
        <v>823</v>
      </c>
      <c r="E695" t="s">
        <v>822</v>
      </c>
      <c r="F695" t="s">
        <v>863</v>
      </c>
      <c r="G695" t="s">
        <v>862</v>
      </c>
      <c r="H695">
        <v>331</v>
      </c>
      <c r="I695" t="s">
        <v>917</v>
      </c>
      <c r="J695" t="s">
        <v>916</v>
      </c>
      <c r="K695" t="s">
        <v>306</v>
      </c>
      <c r="L695" t="s">
        <v>1191</v>
      </c>
      <c r="M695">
        <v>1128</v>
      </c>
      <c r="N695">
        <v>36.83867</v>
      </c>
    </row>
    <row r="696" spans="1:14" x14ac:dyDescent="0.3">
      <c r="A696">
        <v>2024</v>
      </c>
      <c r="B696" t="s">
        <v>1188</v>
      </c>
      <c r="C696" t="s">
        <v>821</v>
      </c>
      <c r="D696" t="s">
        <v>823</v>
      </c>
      <c r="E696" t="s">
        <v>822</v>
      </c>
      <c r="F696" t="s">
        <v>863</v>
      </c>
      <c r="G696" t="s">
        <v>862</v>
      </c>
      <c r="H696">
        <v>331</v>
      </c>
      <c r="I696" t="s">
        <v>917</v>
      </c>
      <c r="J696" t="s">
        <v>916</v>
      </c>
      <c r="K696" t="s">
        <v>1192</v>
      </c>
      <c r="L696" t="s">
        <v>1191</v>
      </c>
      <c r="M696">
        <v>3062</v>
      </c>
      <c r="N696">
        <v>100</v>
      </c>
    </row>
    <row r="697" spans="1:14" x14ac:dyDescent="0.3">
      <c r="A697">
        <v>2024</v>
      </c>
      <c r="B697" t="s">
        <v>1188</v>
      </c>
      <c r="C697" t="s">
        <v>821</v>
      </c>
      <c r="D697" t="s">
        <v>823</v>
      </c>
      <c r="E697" t="s">
        <v>822</v>
      </c>
      <c r="F697" t="s">
        <v>863</v>
      </c>
      <c r="G697" t="s">
        <v>862</v>
      </c>
      <c r="H697">
        <v>331</v>
      </c>
      <c r="I697" t="s">
        <v>917</v>
      </c>
      <c r="J697" t="s">
        <v>916</v>
      </c>
      <c r="K697" t="s">
        <v>305</v>
      </c>
      <c r="L697" t="s">
        <v>1191</v>
      </c>
      <c r="M697">
        <v>147</v>
      </c>
      <c r="N697">
        <v>4.8007799999999996</v>
      </c>
    </row>
    <row r="698" spans="1:14" x14ac:dyDescent="0.3">
      <c r="A698">
        <v>2021</v>
      </c>
      <c r="B698" t="s">
        <v>1188</v>
      </c>
      <c r="C698" t="s">
        <v>821</v>
      </c>
      <c r="D698" t="s">
        <v>823</v>
      </c>
      <c r="E698" t="s">
        <v>822</v>
      </c>
      <c r="F698" t="s">
        <v>1189</v>
      </c>
      <c r="G698" t="s">
        <v>1190</v>
      </c>
      <c r="H698">
        <v>306</v>
      </c>
      <c r="I698" t="s">
        <v>919</v>
      </c>
      <c r="J698" t="s">
        <v>918</v>
      </c>
      <c r="K698" t="s">
        <v>307</v>
      </c>
      <c r="L698" t="s">
        <v>1191</v>
      </c>
      <c r="M698">
        <v>1194</v>
      </c>
      <c r="N698">
        <v>35.179699999999997</v>
      </c>
    </row>
    <row r="699" spans="1:14" x14ac:dyDescent="0.3">
      <c r="A699">
        <v>2021</v>
      </c>
      <c r="B699" t="s">
        <v>1188</v>
      </c>
      <c r="C699" t="s">
        <v>821</v>
      </c>
      <c r="D699" t="s">
        <v>823</v>
      </c>
      <c r="E699" t="s">
        <v>822</v>
      </c>
      <c r="F699" t="s">
        <v>1189</v>
      </c>
      <c r="G699" t="s">
        <v>1190</v>
      </c>
      <c r="H699">
        <v>306</v>
      </c>
      <c r="I699" t="s">
        <v>919</v>
      </c>
      <c r="J699" t="s">
        <v>918</v>
      </c>
      <c r="K699" t="s">
        <v>308</v>
      </c>
      <c r="L699" t="s">
        <v>1191</v>
      </c>
      <c r="M699">
        <v>716</v>
      </c>
      <c r="N699">
        <v>21.0961</v>
      </c>
    </row>
    <row r="700" spans="1:14" x14ac:dyDescent="0.3">
      <c r="A700">
        <v>2021</v>
      </c>
      <c r="B700" t="s">
        <v>1188</v>
      </c>
      <c r="C700" t="s">
        <v>821</v>
      </c>
      <c r="D700" t="s">
        <v>823</v>
      </c>
      <c r="E700" t="s">
        <v>822</v>
      </c>
      <c r="F700" t="s">
        <v>1189</v>
      </c>
      <c r="G700" t="s">
        <v>1190</v>
      </c>
      <c r="H700">
        <v>306</v>
      </c>
      <c r="I700" t="s">
        <v>919</v>
      </c>
      <c r="J700" t="s">
        <v>918</v>
      </c>
      <c r="K700" t="s">
        <v>309</v>
      </c>
      <c r="L700" t="s">
        <v>1191</v>
      </c>
      <c r="M700">
        <v>220</v>
      </c>
      <c r="N700">
        <v>6.48203</v>
      </c>
    </row>
    <row r="701" spans="1:14" x14ac:dyDescent="0.3">
      <c r="A701">
        <v>2021</v>
      </c>
      <c r="B701" t="s">
        <v>1188</v>
      </c>
      <c r="C701" t="s">
        <v>821</v>
      </c>
      <c r="D701" t="s">
        <v>823</v>
      </c>
      <c r="E701" t="s">
        <v>822</v>
      </c>
      <c r="F701" t="s">
        <v>1189</v>
      </c>
      <c r="G701" t="s">
        <v>1190</v>
      </c>
      <c r="H701">
        <v>306</v>
      </c>
      <c r="I701" t="s">
        <v>919</v>
      </c>
      <c r="J701" t="s">
        <v>918</v>
      </c>
      <c r="K701" t="s">
        <v>306</v>
      </c>
      <c r="L701" t="s">
        <v>1191</v>
      </c>
      <c r="M701">
        <v>1183</v>
      </c>
      <c r="N701">
        <v>34.855600000000003</v>
      </c>
    </row>
    <row r="702" spans="1:14" x14ac:dyDescent="0.3">
      <c r="A702">
        <v>2021</v>
      </c>
      <c r="B702" t="s">
        <v>1188</v>
      </c>
      <c r="C702" t="s">
        <v>821</v>
      </c>
      <c r="D702" t="s">
        <v>823</v>
      </c>
      <c r="E702" t="s">
        <v>822</v>
      </c>
      <c r="F702" t="s">
        <v>1189</v>
      </c>
      <c r="G702" t="s">
        <v>1190</v>
      </c>
      <c r="H702">
        <v>306</v>
      </c>
      <c r="I702" t="s">
        <v>919</v>
      </c>
      <c r="J702" t="s">
        <v>918</v>
      </c>
      <c r="K702" t="s">
        <v>1192</v>
      </c>
      <c r="L702" t="s">
        <v>1191</v>
      </c>
      <c r="M702">
        <v>3394</v>
      </c>
      <c r="N702">
        <v>100</v>
      </c>
    </row>
    <row r="703" spans="1:14" x14ac:dyDescent="0.3">
      <c r="A703">
        <v>2021</v>
      </c>
      <c r="B703" t="s">
        <v>1188</v>
      </c>
      <c r="C703" t="s">
        <v>821</v>
      </c>
      <c r="D703" t="s">
        <v>823</v>
      </c>
      <c r="E703" t="s">
        <v>822</v>
      </c>
      <c r="F703" t="s">
        <v>1189</v>
      </c>
      <c r="G703" t="s">
        <v>1190</v>
      </c>
      <c r="H703">
        <v>306</v>
      </c>
      <c r="I703" t="s">
        <v>919</v>
      </c>
      <c r="J703" t="s">
        <v>918</v>
      </c>
      <c r="K703" t="s">
        <v>305</v>
      </c>
      <c r="L703" t="s">
        <v>1191</v>
      </c>
      <c r="M703">
        <v>81</v>
      </c>
      <c r="N703">
        <v>2.3865599999999998</v>
      </c>
    </row>
    <row r="704" spans="1:14" x14ac:dyDescent="0.3">
      <c r="A704">
        <v>2022</v>
      </c>
      <c r="B704" t="s">
        <v>1188</v>
      </c>
      <c r="C704" t="s">
        <v>821</v>
      </c>
      <c r="D704" t="s">
        <v>823</v>
      </c>
      <c r="E704" t="s">
        <v>822</v>
      </c>
      <c r="F704" t="s">
        <v>1189</v>
      </c>
      <c r="G704" t="s">
        <v>1190</v>
      </c>
      <c r="H704">
        <v>306</v>
      </c>
      <c r="I704" t="s">
        <v>919</v>
      </c>
      <c r="J704" t="s">
        <v>918</v>
      </c>
      <c r="K704" t="s">
        <v>307</v>
      </c>
      <c r="L704" t="s">
        <v>1191</v>
      </c>
      <c r="M704">
        <v>1276</v>
      </c>
      <c r="N704">
        <v>35.883000000000003</v>
      </c>
    </row>
    <row r="705" spans="1:14" x14ac:dyDescent="0.3">
      <c r="A705">
        <v>2022</v>
      </c>
      <c r="B705" t="s">
        <v>1188</v>
      </c>
      <c r="C705" t="s">
        <v>821</v>
      </c>
      <c r="D705" t="s">
        <v>823</v>
      </c>
      <c r="E705" t="s">
        <v>822</v>
      </c>
      <c r="F705" t="s">
        <v>1189</v>
      </c>
      <c r="G705" t="s">
        <v>1190</v>
      </c>
      <c r="H705">
        <v>306</v>
      </c>
      <c r="I705" t="s">
        <v>919</v>
      </c>
      <c r="J705" t="s">
        <v>918</v>
      </c>
      <c r="K705" t="s">
        <v>308</v>
      </c>
      <c r="L705" t="s">
        <v>1191</v>
      </c>
      <c r="M705">
        <v>733</v>
      </c>
      <c r="N705">
        <v>20.613099999999999</v>
      </c>
    </row>
    <row r="706" spans="1:14" x14ac:dyDescent="0.3">
      <c r="A706">
        <v>2022</v>
      </c>
      <c r="B706" t="s">
        <v>1188</v>
      </c>
      <c r="C706" t="s">
        <v>821</v>
      </c>
      <c r="D706" t="s">
        <v>823</v>
      </c>
      <c r="E706" t="s">
        <v>822</v>
      </c>
      <c r="F706" t="s">
        <v>1189</v>
      </c>
      <c r="G706" t="s">
        <v>1190</v>
      </c>
      <c r="H706">
        <v>306</v>
      </c>
      <c r="I706" t="s">
        <v>919</v>
      </c>
      <c r="J706" t="s">
        <v>918</v>
      </c>
      <c r="K706" t="s">
        <v>309</v>
      </c>
      <c r="L706" t="s">
        <v>1191</v>
      </c>
      <c r="M706">
        <v>276</v>
      </c>
      <c r="N706">
        <v>7.7615299999999996</v>
      </c>
    </row>
    <row r="707" spans="1:14" x14ac:dyDescent="0.3">
      <c r="A707">
        <v>2022</v>
      </c>
      <c r="B707" t="s">
        <v>1188</v>
      </c>
      <c r="C707" t="s">
        <v>821</v>
      </c>
      <c r="D707" t="s">
        <v>823</v>
      </c>
      <c r="E707" t="s">
        <v>822</v>
      </c>
      <c r="F707" t="s">
        <v>1189</v>
      </c>
      <c r="G707" t="s">
        <v>1190</v>
      </c>
      <c r="H707">
        <v>306</v>
      </c>
      <c r="I707" t="s">
        <v>919</v>
      </c>
      <c r="J707" t="s">
        <v>918</v>
      </c>
      <c r="K707" t="s">
        <v>306</v>
      </c>
      <c r="L707" t="s">
        <v>1191</v>
      </c>
      <c r="M707">
        <v>1209</v>
      </c>
      <c r="N707">
        <v>33.998899999999999</v>
      </c>
    </row>
    <row r="708" spans="1:14" x14ac:dyDescent="0.3">
      <c r="A708">
        <v>2022</v>
      </c>
      <c r="B708" t="s">
        <v>1188</v>
      </c>
      <c r="C708" t="s">
        <v>821</v>
      </c>
      <c r="D708" t="s">
        <v>823</v>
      </c>
      <c r="E708" t="s">
        <v>822</v>
      </c>
      <c r="F708" t="s">
        <v>1189</v>
      </c>
      <c r="G708" t="s">
        <v>1190</v>
      </c>
      <c r="H708">
        <v>306</v>
      </c>
      <c r="I708" t="s">
        <v>919</v>
      </c>
      <c r="J708" t="s">
        <v>918</v>
      </c>
      <c r="K708" t="s">
        <v>1192</v>
      </c>
      <c r="L708" t="s">
        <v>1191</v>
      </c>
      <c r="M708">
        <v>3556</v>
      </c>
      <c r="N708">
        <v>100</v>
      </c>
    </row>
    <row r="709" spans="1:14" x14ac:dyDescent="0.3">
      <c r="A709">
        <v>2022</v>
      </c>
      <c r="B709" t="s">
        <v>1188</v>
      </c>
      <c r="C709" t="s">
        <v>821</v>
      </c>
      <c r="D709" t="s">
        <v>823</v>
      </c>
      <c r="E709" t="s">
        <v>822</v>
      </c>
      <c r="F709" t="s">
        <v>1189</v>
      </c>
      <c r="G709" t="s">
        <v>1190</v>
      </c>
      <c r="H709">
        <v>306</v>
      </c>
      <c r="I709" t="s">
        <v>919</v>
      </c>
      <c r="J709" t="s">
        <v>918</v>
      </c>
      <c r="K709" t="s">
        <v>305</v>
      </c>
      <c r="L709" t="s">
        <v>1191</v>
      </c>
      <c r="M709">
        <v>62</v>
      </c>
      <c r="N709">
        <v>1.74353</v>
      </c>
    </row>
    <row r="710" spans="1:14" x14ac:dyDescent="0.3">
      <c r="A710">
        <v>2023</v>
      </c>
      <c r="B710" t="s">
        <v>1188</v>
      </c>
      <c r="C710" t="s">
        <v>821</v>
      </c>
      <c r="D710" t="s">
        <v>823</v>
      </c>
      <c r="E710" t="s">
        <v>822</v>
      </c>
      <c r="F710" t="s">
        <v>1189</v>
      </c>
      <c r="G710" t="s">
        <v>1190</v>
      </c>
      <c r="H710">
        <v>306</v>
      </c>
      <c r="I710" t="s">
        <v>919</v>
      </c>
      <c r="J710" t="s">
        <v>918</v>
      </c>
      <c r="K710" t="s">
        <v>307</v>
      </c>
      <c r="L710" t="s">
        <v>1191</v>
      </c>
      <c r="M710">
        <v>1395</v>
      </c>
      <c r="N710">
        <v>34.718769999999999</v>
      </c>
    </row>
    <row r="711" spans="1:14" x14ac:dyDescent="0.3">
      <c r="A711">
        <v>2023</v>
      </c>
      <c r="B711" t="s">
        <v>1188</v>
      </c>
      <c r="C711" t="s">
        <v>821</v>
      </c>
      <c r="D711" t="s">
        <v>823</v>
      </c>
      <c r="E711" t="s">
        <v>822</v>
      </c>
      <c r="F711" t="s">
        <v>1189</v>
      </c>
      <c r="G711" t="s">
        <v>1190</v>
      </c>
      <c r="H711">
        <v>306</v>
      </c>
      <c r="I711" t="s">
        <v>919</v>
      </c>
      <c r="J711" t="s">
        <v>918</v>
      </c>
      <c r="K711" t="s">
        <v>308</v>
      </c>
      <c r="L711" t="s">
        <v>1191</v>
      </c>
      <c r="M711">
        <v>822</v>
      </c>
      <c r="N711">
        <v>20.457940000000001</v>
      </c>
    </row>
    <row r="712" spans="1:14" x14ac:dyDescent="0.3">
      <c r="A712">
        <v>2023</v>
      </c>
      <c r="B712" t="s">
        <v>1188</v>
      </c>
      <c r="C712" t="s">
        <v>821</v>
      </c>
      <c r="D712" t="s">
        <v>823</v>
      </c>
      <c r="E712" t="s">
        <v>822</v>
      </c>
      <c r="F712" t="s">
        <v>1189</v>
      </c>
      <c r="G712" t="s">
        <v>1190</v>
      </c>
      <c r="H712">
        <v>306</v>
      </c>
      <c r="I712" t="s">
        <v>919</v>
      </c>
      <c r="J712" t="s">
        <v>918</v>
      </c>
      <c r="K712" t="s">
        <v>309</v>
      </c>
      <c r="L712" t="s">
        <v>1191</v>
      </c>
      <c r="M712">
        <v>315</v>
      </c>
      <c r="N712">
        <v>7.8397199999999998</v>
      </c>
    </row>
    <row r="713" spans="1:14" x14ac:dyDescent="0.3">
      <c r="A713">
        <v>2023</v>
      </c>
      <c r="B713" t="s">
        <v>1188</v>
      </c>
      <c r="C713" t="s">
        <v>821</v>
      </c>
      <c r="D713" t="s">
        <v>823</v>
      </c>
      <c r="E713" t="s">
        <v>822</v>
      </c>
      <c r="F713" t="s">
        <v>1189</v>
      </c>
      <c r="G713" t="s">
        <v>1190</v>
      </c>
      <c r="H713">
        <v>306</v>
      </c>
      <c r="I713" t="s">
        <v>919</v>
      </c>
      <c r="J713" t="s">
        <v>918</v>
      </c>
      <c r="K713" t="s">
        <v>306</v>
      </c>
      <c r="L713" t="s">
        <v>1191</v>
      </c>
      <c r="M713">
        <v>1319</v>
      </c>
      <c r="N713">
        <v>32.827280000000002</v>
      </c>
    </row>
    <row r="714" spans="1:14" x14ac:dyDescent="0.3">
      <c r="A714">
        <v>2023</v>
      </c>
      <c r="B714" t="s">
        <v>1188</v>
      </c>
      <c r="C714" t="s">
        <v>821</v>
      </c>
      <c r="D714" t="s">
        <v>823</v>
      </c>
      <c r="E714" t="s">
        <v>822</v>
      </c>
      <c r="F714" t="s">
        <v>1189</v>
      </c>
      <c r="G714" t="s">
        <v>1190</v>
      </c>
      <c r="H714">
        <v>306</v>
      </c>
      <c r="I714" t="s">
        <v>919</v>
      </c>
      <c r="J714" t="s">
        <v>918</v>
      </c>
      <c r="K714" t="s">
        <v>1192</v>
      </c>
      <c r="L714" t="s">
        <v>1191</v>
      </c>
      <c r="M714">
        <v>4018</v>
      </c>
      <c r="N714">
        <v>100</v>
      </c>
    </row>
    <row r="715" spans="1:14" x14ac:dyDescent="0.3">
      <c r="A715">
        <v>2023</v>
      </c>
      <c r="B715" t="s">
        <v>1188</v>
      </c>
      <c r="C715" t="s">
        <v>821</v>
      </c>
      <c r="D715" t="s">
        <v>823</v>
      </c>
      <c r="E715" t="s">
        <v>822</v>
      </c>
      <c r="F715" t="s">
        <v>1189</v>
      </c>
      <c r="G715" t="s">
        <v>1190</v>
      </c>
      <c r="H715">
        <v>306</v>
      </c>
      <c r="I715" t="s">
        <v>919</v>
      </c>
      <c r="J715" t="s">
        <v>918</v>
      </c>
      <c r="K715" t="s">
        <v>305</v>
      </c>
      <c r="L715" t="s">
        <v>1191</v>
      </c>
      <c r="M715">
        <v>167</v>
      </c>
      <c r="N715">
        <v>4.1562999999999999</v>
      </c>
    </row>
    <row r="716" spans="1:14" x14ac:dyDescent="0.3">
      <c r="A716">
        <v>2024</v>
      </c>
      <c r="B716" t="s">
        <v>1188</v>
      </c>
      <c r="C716" t="s">
        <v>821</v>
      </c>
      <c r="D716" t="s">
        <v>823</v>
      </c>
      <c r="E716" t="s">
        <v>822</v>
      </c>
      <c r="F716" t="s">
        <v>1189</v>
      </c>
      <c r="G716" t="s">
        <v>1190</v>
      </c>
      <c r="H716">
        <v>306</v>
      </c>
      <c r="I716" t="s">
        <v>919</v>
      </c>
      <c r="J716" t="s">
        <v>918</v>
      </c>
      <c r="K716" t="s">
        <v>307</v>
      </c>
      <c r="L716" t="s">
        <v>1191</v>
      </c>
      <c r="M716">
        <v>1551</v>
      </c>
      <c r="N716">
        <v>34.043019999999999</v>
      </c>
    </row>
    <row r="717" spans="1:14" x14ac:dyDescent="0.3">
      <c r="A717">
        <v>2024</v>
      </c>
      <c r="B717" t="s">
        <v>1188</v>
      </c>
      <c r="C717" t="s">
        <v>821</v>
      </c>
      <c r="D717" t="s">
        <v>823</v>
      </c>
      <c r="E717" t="s">
        <v>822</v>
      </c>
      <c r="F717" t="s">
        <v>1189</v>
      </c>
      <c r="G717" t="s">
        <v>1190</v>
      </c>
      <c r="H717">
        <v>306</v>
      </c>
      <c r="I717" t="s">
        <v>919</v>
      </c>
      <c r="J717" t="s">
        <v>918</v>
      </c>
      <c r="K717" t="s">
        <v>308</v>
      </c>
      <c r="L717" t="s">
        <v>1191</v>
      </c>
      <c r="M717">
        <v>932</v>
      </c>
      <c r="N717">
        <v>20.45654</v>
      </c>
    </row>
    <row r="718" spans="1:14" x14ac:dyDescent="0.3">
      <c r="A718">
        <v>2024</v>
      </c>
      <c r="B718" t="s">
        <v>1188</v>
      </c>
      <c r="C718" t="s">
        <v>821</v>
      </c>
      <c r="D718" t="s">
        <v>823</v>
      </c>
      <c r="E718" t="s">
        <v>822</v>
      </c>
      <c r="F718" t="s">
        <v>1189</v>
      </c>
      <c r="G718" t="s">
        <v>1190</v>
      </c>
      <c r="H718">
        <v>306</v>
      </c>
      <c r="I718" t="s">
        <v>919</v>
      </c>
      <c r="J718" t="s">
        <v>918</v>
      </c>
      <c r="K718" t="s">
        <v>309</v>
      </c>
      <c r="L718" t="s">
        <v>1191</v>
      </c>
      <c r="M718">
        <v>383</v>
      </c>
      <c r="N718">
        <v>8.4064999999999994</v>
      </c>
    </row>
    <row r="719" spans="1:14" x14ac:dyDescent="0.3">
      <c r="A719">
        <v>2024</v>
      </c>
      <c r="B719" t="s">
        <v>1188</v>
      </c>
      <c r="C719" t="s">
        <v>821</v>
      </c>
      <c r="D719" t="s">
        <v>823</v>
      </c>
      <c r="E719" t="s">
        <v>822</v>
      </c>
      <c r="F719" t="s">
        <v>1189</v>
      </c>
      <c r="G719" t="s">
        <v>1190</v>
      </c>
      <c r="H719">
        <v>306</v>
      </c>
      <c r="I719" t="s">
        <v>919</v>
      </c>
      <c r="J719" t="s">
        <v>918</v>
      </c>
      <c r="K719" t="s">
        <v>306</v>
      </c>
      <c r="L719" t="s">
        <v>1191</v>
      </c>
      <c r="M719">
        <v>1478</v>
      </c>
      <c r="N719">
        <v>32.440739999999998</v>
      </c>
    </row>
    <row r="720" spans="1:14" x14ac:dyDescent="0.3">
      <c r="A720">
        <v>2024</v>
      </c>
      <c r="B720" t="s">
        <v>1188</v>
      </c>
      <c r="C720" t="s">
        <v>821</v>
      </c>
      <c r="D720" t="s">
        <v>823</v>
      </c>
      <c r="E720" t="s">
        <v>822</v>
      </c>
      <c r="F720" t="s">
        <v>1189</v>
      </c>
      <c r="G720" t="s">
        <v>1190</v>
      </c>
      <c r="H720">
        <v>306</v>
      </c>
      <c r="I720" t="s">
        <v>919</v>
      </c>
      <c r="J720" t="s">
        <v>918</v>
      </c>
      <c r="K720" t="s">
        <v>1192</v>
      </c>
      <c r="L720" t="s">
        <v>1191</v>
      </c>
      <c r="M720">
        <v>4556</v>
      </c>
      <c r="N720">
        <v>100</v>
      </c>
    </row>
    <row r="721" spans="1:14" x14ac:dyDescent="0.3">
      <c r="A721">
        <v>2024</v>
      </c>
      <c r="B721" t="s">
        <v>1188</v>
      </c>
      <c r="C721" t="s">
        <v>821</v>
      </c>
      <c r="D721" t="s">
        <v>823</v>
      </c>
      <c r="E721" t="s">
        <v>822</v>
      </c>
      <c r="F721" t="s">
        <v>1189</v>
      </c>
      <c r="G721" t="s">
        <v>1190</v>
      </c>
      <c r="H721">
        <v>306</v>
      </c>
      <c r="I721" t="s">
        <v>919</v>
      </c>
      <c r="J721" t="s">
        <v>918</v>
      </c>
      <c r="K721" t="s">
        <v>305</v>
      </c>
      <c r="L721" t="s">
        <v>1191</v>
      </c>
      <c r="M721">
        <v>212</v>
      </c>
      <c r="N721">
        <v>4.6532</v>
      </c>
    </row>
    <row r="722" spans="1:14" x14ac:dyDescent="0.3">
      <c r="A722">
        <v>2024</v>
      </c>
      <c r="B722" t="s">
        <v>1188</v>
      </c>
      <c r="C722" t="s">
        <v>821</v>
      </c>
      <c r="D722" t="s">
        <v>823</v>
      </c>
      <c r="E722" t="s">
        <v>822</v>
      </c>
      <c r="F722" t="s">
        <v>867</v>
      </c>
      <c r="G722" t="s">
        <v>866</v>
      </c>
      <c r="H722">
        <v>942</v>
      </c>
      <c r="I722" t="s">
        <v>921</v>
      </c>
      <c r="J722" t="s">
        <v>920</v>
      </c>
      <c r="K722" t="s">
        <v>307</v>
      </c>
      <c r="L722" t="s">
        <v>1191</v>
      </c>
      <c r="M722">
        <v>956</v>
      </c>
      <c r="N722">
        <v>35.993980000000001</v>
      </c>
    </row>
    <row r="723" spans="1:14" x14ac:dyDescent="0.3">
      <c r="A723">
        <v>2024</v>
      </c>
      <c r="B723" t="s">
        <v>1188</v>
      </c>
      <c r="C723" t="s">
        <v>821</v>
      </c>
      <c r="D723" t="s">
        <v>823</v>
      </c>
      <c r="E723" t="s">
        <v>822</v>
      </c>
      <c r="F723" t="s">
        <v>867</v>
      </c>
      <c r="G723" t="s">
        <v>866</v>
      </c>
      <c r="H723">
        <v>942</v>
      </c>
      <c r="I723" t="s">
        <v>921</v>
      </c>
      <c r="J723" t="s">
        <v>920</v>
      </c>
      <c r="K723" t="s">
        <v>308</v>
      </c>
      <c r="L723" t="s">
        <v>1191</v>
      </c>
      <c r="M723">
        <v>457</v>
      </c>
      <c r="N723">
        <v>17.206330000000001</v>
      </c>
    </row>
    <row r="724" spans="1:14" x14ac:dyDescent="0.3">
      <c r="A724">
        <v>2024</v>
      </c>
      <c r="B724" t="s">
        <v>1188</v>
      </c>
      <c r="C724" t="s">
        <v>821</v>
      </c>
      <c r="D724" t="s">
        <v>823</v>
      </c>
      <c r="E724" t="s">
        <v>822</v>
      </c>
      <c r="F724" t="s">
        <v>867</v>
      </c>
      <c r="G724" t="s">
        <v>866</v>
      </c>
      <c r="H724">
        <v>942</v>
      </c>
      <c r="I724" t="s">
        <v>921</v>
      </c>
      <c r="J724" t="s">
        <v>920</v>
      </c>
      <c r="K724" t="s">
        <v>309</v>
      </c>
      <c r="L724" t="s">
        <v>1191</v>
      </c>
      <c r="M724">
        <v>72</v>
      </c>
      <c r="N724">
        <v>2.7108400000000001</v>
      </c>
    </row>
    <row r="725" spans="1:14" x14ac:dyDescent="0.3">
      <c r="A725">
        <v>2024</v>
      </c>
      <c r="B725" t="s">
        <v>1188</v>
      </c>
      <c r="C725" t="s">
        <v>821</v>
      </c>
      <c r="D725" t="s">
        <v>823</v>
      </c>
      <c r="E725" t="s">
        <v>822</v>
      </c>
      <c r="F725" t="s">
        <v>867</v>
      </c>
      <c r="G725" t="s">
        <v>866</v>
      </c>
      <c r="H725">
        <v>942</v>
      </c>
      <c r="I725" t="s">
        <v>921</v>
      </c>
      <c r="J725" t="s">
        <v>920</v>
      </c>
      <c r="K725" t="s">
        <v>306</v>
      </c>
      <c r="L725" t="s">
        <v>1191</v>
      </c>
      <c r="M725">
        <v>982</v>
      </c>
      <c r="N725">
        <v>36.97289</v>
      </c>
    </row>
    <row r="726" spans="1:14" x14ac:dyDescent="0.3">
      <c r="A726">
        <v>2024</v>
      </c>
      <c r="B726" t="s">
        <v>1188</v>
      </c>
      <c r="C726" t="s">
        <v>821</v>
      </c>
      <c r="D726" t="s">
        <v>823</v>
      </c>
      <c r="E726" t="s">
        <v>822</v>
      </c>
      <c r="F726" t="s">
        <v>867</v>
      </c>
      <c r="G726" t="s">
        <v>866</v>
      </c>
      <c r="H726">
        <v>942</v>
      </c>
      <c r="I726" t="s">
        <v>921</v>
      </c>
      <c r="J726" t="s">
        <v>920</v>
      </c>
      <c r="K726" t="s">
        <v>1192</v>
      </c>
      <c r="L726" t="s">
        <v>1191</v>
      </c>
      <c r="M726">
        <v>2656</v>
      </c>
      <c r="N726">
        <v>100</v>
      </c>
    </row>
    <row r="727" spans="1:14" x14ac:dyDescent="0.3">
      <c r="A727">
        <v>2024</v>
      </c>
      <c r="B727" t="s">
        <v>1188</v>
      </c>
      <c r="C727" t="s">
        <v>821</v>
      </c>
      <c r="D727" t="s">
        <v>823</v>
      </c>
      <c r="E727" t="s">
        <v>822</v>
      </c>
      <c r="F727" t="s">
        <v>867</v>
      </c>
      <c r="G727" t="s">
        <v>866</v>
      </c>
      <c r="H727">
        <v>942</v>
      </c>
      <c r="I727" t="s">
        <v>921</v>
      </c>
      <c r="J727" t="s">
        <v>920</v>
      </c>
      <c r="K727" t="s">
        <v>305</v>
      </c>
      <c r="L727" t="s">
        <v>1191</v>
      </c>
      <c r="M727">
        <v>189</v>
      </c>
      <c r="N727">
        <v>7.1159600000000003</v>
      </c>
    </row>
    <row r="728" spans="1:14" x14ac:dyDescent="0.3">
      <c r="A728">
        <v>2021</v>
      </c>
      <c r="B728" t="s">
        <v>1188</v>
      </c>
      <c r="C728" t="s">
        <v>821</v>
      </c>
      <c r="D728" t="s">
        <v>823</v>
      </c>
      <c r="E728" t="s">
        <v>822</v>
      </c>
      <c r="F728" t="s">
        <v>867</v>
      </c>
      <c r="G728" t="s">
        <v>866</v>
      </c>
      <c r="H728">
        <v>909</v>
      </c>
      <c r="I728" t="s">
        <v>923</v>
      </c>
      <c r="J728" t="s">
        <v>922</v>
      </c>
      <c r="K728" t="s">
        <v>307</v>
      </c>
      <c r="L728" t="s">
        <v>1191</v>
      </c>
      <c r="M728">
        <v>1229</v>
      </c>
      <c r="N728">
        <v>31.618200000000002</v>
      </c>
    </row>
    <row r="729" spans="1:14" x14ac:dyDescent="0.3">
      <c r="A729">
        <v>2021</v>
      </c>
      <c r="B729" t="s">
        <v>1188</v>
      </c>
      <c r="C729" t="s">
        <v>821</v>
      </c>
      <c r="D729" t="s">
        <v>823</v>
      </c>
      <c r="E729" t="s">
        <v>822</v>
      </c>
      <c r="F729" t="s">
        <v>867</v>
      </c>
      <c r="G729" t="s">
        <v>866</v>
      </c>
      <c r="H729">
        <v>909</v>
      </c>
      <c r="I729" t="s">
        <v>923</v>
      </c>
      <c r="J729" t="s">
        <v>922</v>
      </c>
      <c r="K729" t="s">
        <v>308</v>
      </c>
      <c r="L729" t="s">
        <v>1191</v>
      </c>
      <c r="M729">
        <v>810</v>
      </c>
      <c r="N729">
        <v>20.838699999999999</v>
      </c>
    </row>
    <row r="730" spans="1:14" x14ac:dyDescent="0.3">
      <c r="A730">
        <v>2021</v>
      </c>
      <c r="B730" t="s">
        <v>1188</v>
      </c>
      <c r="C730" t="s">
        <v>821</v>
      </c>
      <c r="D730" t="s">
        <v>823</v>
      </c>
      <c r="E730" t="s">
        <v>822</v>
      </c>
      <c r="F730" t="s">
        <v>867</v>
      </c>
      <c r="G730" t="s">
        <v>866</v>
      </c>
      <c r="H730">
        <v>909</v>
      </c>
      <c r="I730" t="s">
        <v>923</v>
      </c>
      <c r="J730" t="s">
        <v>922</v>
      </c>
      <c r="K730" t="s">
        <v>309</v>
      </c>
      <c r="L730" t="s">
        <v>1191</v>
      </c>
      <c r="M730">
        <v>340</v>
      </c>
      <c r="N730">
        <v>8.7471099999999993</v>
      </c>
    </row>
    <row r="731" spans="1:14" x14ac:dyDescent="0.3">
      <c r="A731">
        <v>2021</v>
      </c>
      <c r="B731" t="s">
        <v>1188</v>
      </c>
      <c r="C731" t="s">
        <v>821</v>
      </c>
      <c r="D731" t="s">
        <v>823</v>
      </c>
      <c r="E731" t="s">
        <v>822</v>
      </c>
      <c r="F731" t="s">
        <v>867</v>
      </c>
      <c r="G731" t="s">
        <v>866</v>
      </c>
      <c r="H731">
        <v>909</v>
      </c>
      <c r="I731" t="s">
        <v>923</v>
      </c>
      <c r="J731" t="s">
        <v>922</v>
      </c>
      <c r="K731" t="s">
        <v>306</v>
      </c>
      <c r="L731" t="s">
        <v>1191</v>
      </c>
      <c r="M731">
        <v>1285</v>
      </c>
      <c r="N731">
        <v>33.058900000000001</v>
      </c>
    </row>
    <row r="732" spans="1:14" x14ac:dyDescent="0.3">
      <c r="A732">
        <v>2021</v>
      </c>
      <c r="B732" t="s">
        <v>1188</v>
      </c>
      <c r="C732" t="s">
        <v>821</v>
      </c>
      <c r="D732" t="s">
        <v>823</v>
      </c>
      <c r="E732" t="s">
        <v>822</v>
      </c>
      <c r="F732" t="s">
        <v>867</v>
      </c>
      <c r="G732" t="s">
        <v>866</v>
      </c>
      <c r="H732">
        <v>909</v>
      </c>
      <c r="I732" t="s">
        <v>923</v>
      </c>
      <c r="J732" t="s">
        <v>922</v>
      </c>
      <c r="K732" t="s">
        <v>1192</v>
      </c>
      <c r="L732" t="s">
        <v>1191</v>
      </c>
      <c r="M732">
        <v>3887</v>
      </c>
      <c r="N732">
        <v>100</v>
      </c>
    </row>
    <row r="733" spans="1:14" x14ac:dyDescent="0.3">
      <c r="A733">
        <v>2021</v>
      </c>
      <c r="B733" t="s">
        <v>1188</v>
      </c>
      <c r="C733" t="s">
        <v>821</v>
      </c>
      <c r="D733" t="s">
        <v>823</v>
      </c>
      <c r="E733" t="s">
        <v>822</v>
      </c>
      <c r="F733" t="s">
        <v>867</v>
      </c>
      <c r="G733" t="s">
        <v>866</v>
      </c>
      <c r="H733">
        <v>909</v>
      </c>
      <c r="I733" t="s">
        <v>923</v>
      </c>
      <c r="J733" t="s">
        <v>922</v>
      </c>
      <c r="K733" t="s">
        <v>305</v>
      </c>
      <c r="L733" t="s">
        <v>1191</v>
      </c>
      <c r="M733">
        <v>223</v>
      </c>
      <c r="N733">
        <v>5.7370700000000001</v>
      </c>
    </row>
    <row r="734" spans="1:14" x14ac:dyDescent="0.3">
      <c r="A734">
        <v>2022</v>
      </c>
      <c r="B734" t="s">
        <v>1188</v>
      </c>
      <c r="C734" t="s">
        <v>821</v>
      </c>
      <c r="D734" t="s">
        <v>823</v>
      </c>
      <c r="E734" t="s">
        <v>822</v>
      </c>
      <c r="F734" t="s">
        <v>867</v>
      </c>
      <c r="G734" t="s">
        <v>866</v>
      </c>
      <c r="H734">
        <v>909</v>
      </c>
      <c r="I734" t="s">
        <v>923</v>
      </c>
      <c r="J734" t="s">
        <v>922</v>
      </c>
      <c r="K734" t="s">
        <v>307</v>
      </c>
      <c r="L734" t="s">
        <v>1191</v>
      </c>
      <c r="M734">
        <v>1358</v>
      </c>
      <c r="N734">
        <v>31.6403</v>
      </c>
    </row>
    <row r="735" spans="1:14" x14ac:dyDescent="0.3">
      <c r="A735">
        <v>2022</v>
      </c>
      <c r="B735" t="s">
        <v>1188</v>
      </c>
      <c r="C735" t="s">
        <v>821</v>
      </c>
      <c r="D735" t="s">
        <v>823</v>
      </c>
      <c r="E735" t="s">
        <v>822</v>
      </c>
      <c r="F735" t="s">
        <v>867</v>
      </c>
      <c r="G735" t="s">
        <v>866</v>
      </c>
      <c r="H735">
        <v>909</v>
      </c>
      <c r="I735" t="s">
        <v>923</v>
      </c>
      <c r="J735" t="s">
        <v>922</v>
      </c>
      <c r="K735" t="s">
        <v>308</v>
      </c>
      <c r="L735" t="s">
        <v>1191</v>
      </c>
      <c r="M735">
        <v>844</v>
      </c>
      <c r="N735">
        <v>19.6645</v>
      </c>
    </row>
    <row r="736" spans="1:14" x14ac:dyDescent="0.3">
      <c r="A736">
        <v>2022</v>
      </c>
      <c r="B736" t="s">
        <v>1188</v>
      </c>
      <c r="C736" t="s">
        <v>821</v>
      </c>
      <c r="D736" t="s">
        <v>823</v>
      </c>
      <c r="E736" t="s">
        <v>822</v>
      </c>
      <c r="F736" t="s">
        <v>867</v>
      </c>
      <c r="G736" t="s">
        <v>866</v>
      </c>
      <c r="H736">
        <v>909</v>
      </c>
      <c r="I736" t="s">
        <v>923</v>
      </c>
      <c r="J736" t="s">
        <v>922</v>
      </c>
      <c r="K736" t="s">
        <v>309</v>
      </c>
      <c r="L736" t="s">
        <v>1191</v>
      </c>
      <c r="M736">
        <v>394</v>
      </c>
      <c r="N736">
        <v>9.1798699999999993</v>
      </c>
    </row>
    <row r="737" spans="1:14" x14ac:dyDescent="0.3">
      <c r="A737">
        <v>2022</v>
      </c>
      <c r="B737" t="s">
        <v>1188</v>
      </c>
      <c r="C737" t="s">
        <v>821</v>
      </c>
      <c r="D737" t="s">
        <v>823</v>
      </c>
      <c r="E737" t="s">
        <v>822</v>
      </c>
      <c r="F737" t="s">
        <v>867</v>
      </c>
      <c r="G737" t="s">
        <v>866</v>
      </c>
      <c r="H737">
        <v>909</v>
      </c>
      <c r="I737" t="s">
        <v>923</v>
      </c>
      <c r="J737" t="s">
        <v>922</v>
      </c>
      <c r="K737" t="s">
        <v>306</v>
      </c>
      <c r="L737" t="s">
        <v>1191</v>
      </c>
      <c r="M737">
        <v>1403</v>
      </c>
      <c r="N737">
        <v>32.688699999999997</v>
      </c>
    </row>
    <row r="738" spans="1:14" x14ac:dyDescent="0.3">
      <c r="A738">
        <v>2022</v>
      </c>
      <c r="B738" t="s">
        <v>1188</v>
      </c>
      <c r="C738" t="s">
        <v>821</v>
      </c>
      <c r="D738" t="s">
        <v>823</v>
      </c>
      <c r="E738" t="s">
        <v>822</v>
      </c>
      <c r="F738" t="s">
        <v>867</v>
      </c>
      <c r="G738" t="s">
        <v>866</v>
      </c>
      <c r="H738">
        <v>909</v>
      </c>
      <c r="I738" t="s">
        <v>923</v>
      </c>
      <c r="J738" t="s">
        <v>922</v>
      </c>
      <c r="K738" t="s">
        <v>1192</v>
      </c>
      <c r="L738" t="s">
        <v>1191</v>
      </c>
      <c r="M738">
        <v>4292</v>
      </c>
      <c r="N738">
        <v>100</v>
      </c>
    </row>
    <row r="739" spans="1:14" x14ac:dyDescent="0.3">
      <c r="A739">
        <v>2022</v>
      </c>
      <c r="B739" t="s">
        <v>1188</v>
      </c>
      <c r="C739" t="s">
        <v>821</v>
      </c>
      <c r="D739" t="s">
        <v>823</v>
      </c>
      <c r="E739" t="s">
        <v>822</v>
      </c>
      <c r="F739" t="s">
        <v>867</v>
      </c>
      <c r="G739" t="s">
        <v>866</v>
      </c>
      <c r="H739">
        <v>909</v>
      </c>
      <c r="I739" t="s">
        <v>923</v>
      </c>
      <c r="J739" t="s">
        <v>922</v>
      </c>
      <c r="K739" t="s">
        <v>305</v>
      </c>
      <c r="L739" t="s">
        <v>1191</v>
      </c>
      <c r="M739">
        <v>293</v>
      </c>
      <c r="N739">
        <v>6.8266499999999999</v>
      </c>
    </row>
    <row r="740" spans="1:14" x14ac:dyDescent="0.3">
      <c r="A740">
        <v>2023</v>
      </c>
      <c r="B740" t="s">
        <v>1188</v>
      </c>
      <c r="C740" t="s">
        <v>821</v>
      </c>
      <c r="D740" t="s">
        <v>823</v>
      </c>
      <c r="E740" t="s">
        <v>822</v>
      </c>
      <c r="F740" t="s">
        <v>867</v>
      </c>
      <c r="G740" t="s">
        <v>866</v>
      </c>
      <c r="H740">
        <v>909</v>
      </c>
      <c r="I740" t="s">
        <v>923</v>
      </c>
      <c r="J740" t="s">
        <v>922</v>
      </c>
      <c r="K740" t="s">
        <v>307</v>
      </c>
      <c r="L740" t="s">
        <v>1191</v>
      </c>
      <c r="M740">
        <v>1483</v>
      </c>
      <c r="N740">
        <v>33.03631</v>
      </c>
    </row>
    <row r="741" spans="1:14" x14ac:dyDescent="0.3">
      <c r="A741">
        <v>2023</v>
      </c>
      <c r="B741" t="s">
        <v>1188</v>
      </c>
      <c r="C741" t="s">
        <v>821</v>
      </c>
      <c r="D741" t="s">
        <v>823</v>
      </c>
      <c r="E741" t="s">
        <v>822</v>
      </c>
      <c r="F741" t="s">
        <v>867</v>
      </c>
      <c r="G741" t="s">
        <v>866</v>
      </c>
      <c r="H741">
        <v>909</v>
      </c>
      <c r="I741" t="s">
        <v>923</v>
      </c>
      <c r="J741" t="s">
        <v>922</v>
      </c>
      <c r="K741" t="s">
        <v>308</v>
      </c>
      <c r="L741" t="s">
        <v>1191</v>
      </c>
      <c r="M741">
        <v>893</v>
      </c>
      <c r="N741">
        <v>19.893070000000002</v>
      </c>
    </row>
    <row r="742" spans="1:14" x14ac:dyDescent="0.3">
      <c r="A742">
        <v>2023</v>
      </c>
      <c r="B742" t="s">
        <v>1188</v>
      </c>
      <c r="C742" t="s">
        <v>821</v>
      </c>
      <c r="D742" t="s">
        <v>823</v>
      </c>
      <c r="E742" t="s">
        <v>822</v>
      </c>
      <c r="F742" t="s">
        <v>867</v>
      </c>
      <c r="G742" t="s">
        <v>866</v>
      </c>
      <c r="H742">
        <v>909</v>
      </c>
      <c r="I742" t="s">
        <v>923</v>
      </c>
      <c r="J742" t="s">
        <v>922</v>
      </c>
      <c r="K742" t="s">
        <v>309</v>
      </c>
      <c r="L742" t="s">
        <v>1191</v>
      </c>
      <c r="M742">
        <v>328</v>
      </c>
      <c r="N742">
        <v>7.3067500000000001</v>
      </c>
    </row>
    <row r="743" spans="1:14" x14ac:dyDescent="0.3">
      <c r="A743">
        <v>2023</v>
      </c>
      <c r="B743" t="s">
        <v>1188</v>
      </c>
      <c r="C743" t="s">
        <v>821</v>
      </c>
      <c r="D743" t="s">
        <v>823</v>
      </c>
      <c r="E743" t="s">
        <v>822</v>
      </c>
      <c r="F743" t="s">
        <v>867</v>
      </c>
      <c r="G743" t="s">
        <v>866</v>
      </c>
      <c r="H743">
        <v>909</v>
      </c>
      <c r="I743" t="s">
        <v>923</v>
      </c>
      <c r="J743" t="s">
        <v>922</v>
      </c>
      <c r="K743" t="s">
        <v>306</v>
      </c>
      <c r="L743" t="s">
        <v>1191</v>
      </c>
      <c r="M743">
        <v>1529</v>
      </c>
      <c r="N743">
        <v>34.061039999999998</v>
      </c>
    </row>
    <row r="744" spans="1:14" x14ac:dyDescent="0.3">
      <c r="A744">
        <v>2023</v>
      </c>
      <c r="B744" t="s">
        <v>1188</v>
      </c>
      <c r="C744" t="s">
        <v>821</v>
      </c>
      <c r="D744" t="s">
        <v>823</v>
      </c>
      <c r="E744" t="s">
        <v>822</v>
      </c>
      <c r="F744" t="s">
        <v>867</v>
      </c>
      <c r="G744" t="s">
        <v>866</v>
      </c>
      <c r="H744">
        <v>909</v>
      </c>
      <c r="I744" t="s">
        <v>923</v>
      </c>
      <c r="J744" t="s">
        <v>922</v>
      </c>
      <c r="K744" t="s">
        <v>1192</v>
      </c>
      <c r="L744" t="s">
        <v>1191</v>
      </c>
      <c r="M744">
        <v>4489</v>
      </c>
      <c r="N744">
        <v>100</v>
      </c>
    </row>
    <row r="745" spans="1:14" x14ac:dyDescent="0.3">
      <c r="A745">
        <v>2023</v>
      </c>
      <c r="B745" t="s">
        <v>1188</v>
      </c>
      <c r="C745" t="s">
        <v>821</v>
      </c>
      <c r="D745" t="s">
        <v>823</v>
      </c>
      <c r="E745" t="s">
        <v>822</v>
      </c>
      <c r="F745" t="s">
        <v>867</v>
      </c>
      <c r="G745" t="s">
        <v>866</v>
      </c>
      <c r="H745">
        <v>909</v>
      </c>
      <c r="I745" t="s">
        <v>923</v>
      </c>
      <c r="J745" t="s">
        <v>922</v>
      </c>
      <c r="K745" t="s">
        <v>305</v>
      </c>
      <c r="L745" t="s">
        <v>1191</v>
      </c>
      <c r="M745">
        <v>256</v>
      </c>
      <c r="N745">
        <v>5.7028299999999996</v>
      </c>
    </row>
    <row r="746" spans="1:14" x14ac:dyDescent="0.3">
      <c r="A746">
        <v>2021</v>
      </c>
      <c r="B746" t="s">
        <v>1188</v>
      </c>
      <c r="C746" t="s">
        <v>821</v>
      </c>
      <c r="D746" t="s">
        <v>823</v>
      </c>
      <c r="E746" t="s">
        <v>822</v>
      </c>
      <c r="F746" t="s">
        <v>913</v>
      </c>
      <c r="G746" t="s">
        <v>912</v>
      </c>
      <c r="H746">
        <v>841</v>
      </c>
      <c r="I746" t="s">
        <v>925</v>
      </c>
      <c r="J746" t="s">
        <v>924</v>
      </c>
      <c r="K746" t="s">
        <v>307</v>
      </c>
      <c r="L746" t="s">
        <v>1191</v>
      </c>
      <c r="M746">
        <v>297</v>
      </c>
      <c r="N746">
        <v>37.358499999999999</v>
      </c>
    </row>
    <row r="747" spans="1:14" x14ac:dyDescent="0.3">
      <c r="A747">
        <v>2021</v>
      </c>
      <c r="B747" t="s">
        <v>1188</v>
      </c>
      <c r="C747" t="s">
        <v>821</v>
      </c>
      <c r="D747" t="s">
        <v>823</v>
      </c>
      <c r="E747" t="s">
        <v>822</v>
      </c>
      <c r="F747" t="s">
        <v>913</v>
      </c>
      <c r="G747" t="s">
        <v>912</v>
      </c>
      <c r="H747">
        <v>841</v>
      </c>
      <c r="I747" t="s">
        <v>925</v>
      </c>
      <c r="J747" t="s">
        <v>924</v>
      </c>
      <c r="K747" t="s">
        <v>308</v>
      </c>
      <c r="L747" t="s">
        <v>1191</v>
      </c>
      <c r="M747">
        <v>166</v>
      </c>
      <c r="N747">
        <v>20.880500000000001</v>
      </c>
    </row>
    <row r="748" spans="1:14" x14ac:dyDescent="0.3">
      <c r="A748">
        <v>2021</v>
      </c>
      <c r="B748" t="s">
        <v>1188</v>
      </c>
      <c r="C748" t="s">
        <v>821</v>
      </c>
      <c r="D748" t="s">
        <v>823</v>
      </c>
      <c r="E748" t="s">
        <v>822</v>
      </c>
      <c r="F748" t="s">
        <v>913</v>
      </c>
      <c r="G748" t="s">
        <v>912</v>
      </c>
      <c r="H748">
        <v>841</v>
      </c>
      <c r="I748" t="s">
        <v>925</v>
      </c>
      <c r="J748" t="s">
        <v>924</v>
      </c>
      <c r="K748" t="s">
        <v>309</v>
      </c>
      <c r="L748" t="s">
        <v>1191</v>
      </c>
      <c r="M748">
        <v>38</v>
      </c>
      <c r="N748">
        <v>4.7798699999999998</v>
      </c>
    </row>
    <row r="749" spans="1:14" x14ac:dyDescent="0.3">
      <c r="A749">
        <v>2021</v>
      </c>
      <c r="B749" t="s">
        <v>1188</v>
      </c>
      <c r="C749" t="s">
        <v>821</v>
      </c>
      <c r="D749" t="s">
        <v>823</v>
      </c>
      <c r="E749" t="s">
        <v>822</v>
      </c>
      <c r="F749" t="s">
        <v>913</v>
      </c>
      <c r="G749" t="s">
        <v>912</v>
      </c>
      <c r="H749">
        <v>841</v>
      </c>
      <c r="I749" t="s">
        <v>925</v>
      </c>
      <c r="J749" t="s">
        <v>924</v>
      </c>
      <c r="K749" t="s">
        <v>306</v>
      </c>
      <c r="L749" t="s">
        <v>1191</v>
      </c>
      <c r="M749">
        <v>272</v>
      </c>
      <c r="N749">
        <v>34.213799999999999</v>
      </c>
    </row>
    <row r="750" spans="1:14" x14ac:dyDescent="0.3">
      <c r="A750">
        <v>2021</v>
      </c>
      <c r="B750" t="s">
        <v>1188</v>
      </c>
      <c r="C750" t="s">
        <v>821</v>
      </c>
      <c r="D750" t="s">
        <v>823</v>
      </c>
      <c r="E750" t="s">
        <v>822</v>
      </c>
      <c r="F750" t="s">
        <v>913</v>
      </c>
      <c r="G750" t="s">
        <v>912</v>
      </c>
      <c r="H750">
        <v>841</v>
      </c>
      <c r="I750" t="s">
        <v>925</v>
      </c>
      <c r="J750" t="s">
        <v>924</v>
      </c>
      <c r="K750" t="s">
        <v>1192</v>
      </c>
      <c r="L750" t="s">
        <v>1191</v>
      </c>
      <c r="M750">
        <v>795</v>
      </c>
      <c r="N750">
        <v>100</v>
      </c>
    </row>
    <row r="751" spans="1:14" x14ac:dyDescent="0.3">
      <c r="A751">
        <v>2021</v>
      </c>
      <c r="B751" t="s">
        <v>1188</v>
      </c>
      <c r="C751" t="s">
        <v>821</v>
      </c>
      <c r="D751" t="s">
        <v>823</v>
      </c>
      <c r="E751" t="s">
        <v>822</v>
      </c>
      <c r="F751" t="s">
        <v>913</v>
      </c>
      <c r="G751" t="s">
        <v>912</v>
      </c>
      <c r="H751">
        <v>841</v>
      </c>
      <c r="I751" t="s">
        <v>925</v>
      </c>
      <c r="J751" t="s">
        <v>924</v>
      </c>
      <c r="K751" t="s">
        <v>305</v>
      </c>
      <c r="L751" t="s">
        <v>1191</v>
      </c>
      <c r="M751">
        <v>22</v>
      </c>
      <c r="N751">
        <v>2.7673000000000001</v>
      </c>
    </row>
    <row r="752" spans="1:14" x14ac:dyDescent="0.3">
      <c r="A752">
        <v>2022</v>
      </c>
      <c r="B752" t="s">
        <v>1188</v>
      </c>
      <c r="C752" t="s">
        <v>821</v>
      </c>
      <c r="D752" t="s">
        <v>823</v>
      </c>
      <c r="E752" t="s">
        <v>822</v>
      </c>
      <c r="F752" t="s">
        <v>913</v>
      </c>
      <c r="G752" t="s">
        <v>912</v>
      </c>
      <c r="H752">
        <v>841</v>
      </c>
      <c r="I752" t="s">
        <v>925</v>
      </c>
      <c r="J752" t="s">
        <v>924</v>
      </c>
      <c r="K752" t="s">
        <v>307</v>
      </c>
      <c r="L752" t="s">
        <v>1191</v>
      </c>
      <c r="M752">
        <v>318</v>
      </c>
      <c r="N752">
        <v>37.5</v>
      </c>
    </row>
    <row r="753" spans="1:14" x14ac:dyDescent="0.3">
      <c r="A753">
        <v>2022</v>
      </c>
      <c r="B753" t="s">
        <v>1188</v>
      </c>
      <c r="C753" t="s">
        <v>821</v>
      </c>
      <c r="D753" t="s">
        <v>823</v>
      </c>
      <c r="E753" t="s">
        <v>822</v>
      </c>
      <c r="F753" t="s">
        <v>913</v>
      </c>
      <c r="G753" t="s">
        <v>912</v>
      </c>
      <c r="H753">
        <v>841</v>
      </c>
      <c r="I753" t="s">
        <v>925</v>
      </c>
      <c r="J753" t="s">
        <v>924</v>
      </c>
      <c r="K753" t="s">
        <v>308</v>
      </c>
      <c r="L753" t="s">
        <v>1191</v>
      </c>
      <c r="M753">
        <v>176</v>
      </c>
      <c r="N753">
        <v>20.7547</v>
      </c>
    </row>
    <row r="754" spans="1:14" x14ac:dyDescent="0.3">
      <c r="A754">
        <v>2022</v>
      </c>
      <c r="B754" t="s">
        <v>1188</v>
      </c>
      <c r="C754" t="s">
        <v>821</v>
      </c>
      <c r="D754" t="s">
        <v>823</v>
      </c>
      <c r="E754" t="s">
        <v>822</v>
      </c>
      <c r="F754" t="s">
        <v>913</v>
      </c>
      <c r="G754" t="s">
        <v>912</v>
      </c>
      <c r="H754">
        <v>841</v>
      </c>
      <c r="I754" t="s">
        <v>925</v>
      </c>
      <c r="J754" t="s">
        <v>924</v>
      </c>
      <c r="K754" t="s">
        <v>309</v>
      </c>
      <c r="L754" t="s">
        <v>1191</v>
      </c>
      <c r="M754">
        <v>37</v>
      </c>
      <c r="N754">
        <v>4.3632099999999996</v>
      </c>
    </row>
    <row r="755" spans="1:14" x14ac:dyDescent="0.3">
      <c r="A755">
        <v>2022</v>
      </c>
      <c r="B755" t="s">
        <v>1188</v>
      </c>
      <c r="C755" t="s">
        <v>821</v>
      </c>
      <c r="D755" t="s">
        <v>823</v>
      </c>
      <c r="E755" t="s">
        <v>822</v>
      </c>
      <c r="F755" t="s">
        <v>913</v>
      </c>
      <c r="G755" t="s">
        <v>912</v>
      </c>
      <c r="H755">
        <v>841</v>
      </c>
      <c r="I755" t="s">
        <v>925</v>
      </c>
      <c r="J755" t="s">
        <v>924</v>
      </c>
      <c r="K755" t="s">
        <v>306</v>
      </c>
      <c r="L755" t="s">
        <v>1191</v>
      </c>
      <c r="M755">
        <v>290</v>
      </c>
      <c r="N755">
        <v>34.198099999999997</v>
      </c>
    </row>
    <row r="756" spans="1:14" x14ac:dyDescent="0.3">
      <c r="A756">
        <v>2022</v>
      </c>
      <c r="B756" t="s">
        <v>1188</v>
      </c>
      <c r="C756" t="s">
        <v>821</v>
      </c>
      <c r="D756" t="s">
        <v>823</v>
      </c>
      <c r="E756" t="s">
        <v>822</v>
      </c>
      <c r="F756" t="s">
        <v>913</v>
      </c>
      <c r="G756" t="s">
        <v>912</v>
      </c>
      <c r="H756">
        <v>841</v>
      </c>
      <c r="I756" t="s">
        <v>925</v>
      </c>
      <c r="J756" t="s">
        <v>924</v>
      </c>
      <c r="K756" t="s">
        <v>1192</v>
      </c>
      <c r="L756" t="s">
        <v>1191</v>
      </c>
      <c r="M756">
        <v>848</v>
      </c>
      <c r="N756">
        <v>100</v>
      </c>
    </row>
    <row r="757" spans="1:14" x14ac:dyDescent="0.3">
      <c r="A757">
        <v>2022</v>
      </c>
      <c r="B757" t="s">
        <v>1188</v>
      </c>
      <c r="C757" t="s">
        <v>821</v>
      </c>
      <c r="D757" t="s">
        <v>823</v>
      </c>
      <c r="E757" t="s">
        <v>822</v>
      </c>
      <c r="F757" t="s">
        <v>913</v>
      </c>
      <c r="G757" t="s">
        <v>912</v>
      </c>
      <c r="H757">
        <v>841</v>
      </c>
      <c r="I757" t="s">
        <v>925</v>
      </c>
      <c r="J757" t="s">
        <v>924</v>
      </c>
      <c r="K757" t="s">
        <v>305</v>
      </c>
      <c r="L757" t="s">
        <v>1191</v>
      </c>
      <c r="M757">
        <v>27</v>
      </c>
      <c r="N757">
        <v>3.1839599999999999</v>
      </c>
    </row>
    <row r="758" spans="1:14" x14ac:dyDescent="0.3">
      <c r="A758">
        <v>2023</v>
      </c>
      <c r="B758" t="s">
        <v>1188</v>
      </c>
      <c r="C758" t="s">
        <v>821</v>
      </c>
      <c r="D758" t="s">
        <v>823</v>
      </c>
      <c r="E758" t="s">
        <v>822</v>
      </c>
      <c r="F758" t="s">
        <v>913</v>
      </c>
      <c r="G758" t="s">
        <v>912</v>
      </c>
      <c r="H758">
        <v>841</v>
      </c>
      <c r="I758" t="s">
        <v>925</v>
      </c>
      <c r="J758" t="s">
        <v>924</v>
      </c>
      <c r="K758" t="s">
        <v>307</v>
      </c>
      <c r="L758" t="s">
        <v>1191</v>
      </c>
      <c r="M758">
        <v>361</v>
      </c>
      <c r="N758">
        <v>39.626779999999997</v>
      </c>
    </row>
    <row r="759" spans="1:14" x14ac:dyDescent="0.3">
      <c r="A759">
        <v>2023</v>
      </c>
      <c r="B759" t="s">
        <v>1188</v>
      </c>
      <c r="C759" t="s">
        <v>821</v>
      </c>
      <c r="D759" t="s">
        <v>823</v>
      </c>
      <c r="E759" t="s">
        <v>822</v>
      </c>
      <c r="F759" t="s">
        <v>913</v>
      </c>
      <c r="G759" t="s">
        <v>912</v>
      </c>
      <c r="H759">
        <v>841</v>
      </c>
      <c r="I759" t="s">
        <v>925</v>
      </c>
      <c r="J759" t="s">
        <v>924</v>
      </c>
      <c r="K759" t="s">
        <v>308</v>
      </c>
      <c r="L759" t="s">
        <v>1191</v>
      </c>
      <c r="M759">
        <v>192</v>
      </c>
      <c r="N759">
        <v>21.07574</v>
      </c>
    </row>
    <row r="760" spans="1:14" x14ac:dyDescent="0.3">
      <c r="A760">
        <v>2023</v>
      </c>
      <c r="B760" t="s">
        <v>1188</v>
      </c>
      <c r="C760" t="s">
        <v>821</v>
      </c>
      <c r="D760" t="s">
        <v>823</v>
      </c>
      <c r="E760" t="s">
        <v>822</v>
      </c>
      <c r="F760" t="s">
        <v>913</v>
      </c>
      <c r="G760" t="s">
        <v>912</v>
      </c>
      <c r="H760">
        <v>841</v>
      </c>
      <c r="I760" t="s">
        <v>925</v>
      </c>
      <c r="J760" t="s">
        <v>924</v>
      </c>
      <c r="K760" t="s">
        <v>309</v>
      </c>
      <c r="L760" t="s">
        <v>1191</v>
      </c>
      <c r="M760">
        <v>26</v>
      </c>
      <c r="N760">
        <v>2.8540100000000002</v>
      </c>
    </row>
    <row r="761" spans="1:14" x14ac:dyDescent="0.3">
      <c r="A761">
        <v>2023</v>
      </c>
      <c r="B761" t="s">
        <v>1188</v>
      </c>
      <c r="C761" t="s">
        <v>821</v>
      </c>
      <c r="D761" t="s">
        <v>823</v>
      </c>
      <c r="E761" t="s">
        <v>822</v>
      </c>
      <c r="F761" t="s">
        <v>913</v>
      </c>
      <c r="G761" t="s">
        <v>912</v>
      </c>
      <c r="H761">
        <v>841</v>
      </c>
      <c r="I761" t="s">
        <v>925</v>
      </c>
      <c r="J761" t="s">
        <v>924</v>
      </c>
      <c r="K761" t="s">
        <v>306</v>
      </c>
      <c r="L761" t="s">
        <v>1191</v>
      </c>
      <c r="M761">
        <v>300</v>
      </c>
      <c r="N761">
        <v>32.93085</v>
      </c>
    </row>
    <row r="762" spans="1:14" x14ac:dyDescent="0.3">
      <c r="A762">
        <v>2023</v>
      </c>
      <c r="B762" t="s">
        <v>1188</v>
      </c>
      <c r="C762" t="s">
        <v>821</v>
      </c>
      <c r="D762" t="s">
        <v>823</v>
      </c>
      <c r="E762" t="s">
        <v>822</v>
      </c>
      <c r="F762" t="s">
        <v>913</v>
      </c>
      <c r="G762" t="s">
        <v>912</v>
      </c>
      <c r="H762">
        <v>841</v>
      </c>
      <c r="I762" t="s">
        <v>925</v>
      </c>
      <c r="J762" t="s">
        <v>924</v>
      </c>
      <c r="K762" t="s">
        <v>1192</v>
      </c>
      <c r="L762" t="s">
        <v>1191</v>
      </c>
      <c r="M762">
        <v>911</v>
      </c>
      <c r="N762">
        <v>100</v>
      </c>
    </row>
    <row r="763" spans="1:14" x14ac:dyDescent="0.3">
      <c r="A763">
        <v>2023</v>
      </c>
      <c r="B763" t="s">
        <v>1188</v>
      </c>
      <c r="C763" t="s">
        <v>821</v>
      </c>
      <c r="D763" t="s">
        <v>823</v>
      </c>
      <c r="E763" t="s">
        <v>822</v>
      </c>
      <c r="F763" t="s">
        <v>913</v>
      </c>
      <c r="G763" t="s">
        <v>912</v>
      </c>
      <c r="H763">
        <v>841</v>
      </c>
      <c r="I763" t="s">
        <v>925</v>
      </c>
      <c r="J763" t="s">
        <v>924</v>
      </c>
      <c r="K763" t="s">
        <v>305</v>
      </c>
      <c r="L763" t="s">
        <v>1191</v>
      </c>
      <c r="M763">
        <v>32</v>
      </c>
      <c r="N763">
        <v>3.5126200000000001</v>
      </c>
    </row>
    <row r="764" spans="1:14" x14ac:dyDescent="0.3">
      <c r="A764">
        <v>2024</v>
      </c>
      <c r="B764" t="s">
        <v>1188</v>
      </c>
      <c r="C764" t="s">
        <v>821</v>
      </c>
      <c r="D764" t="s">
        <v>823</v>
      </c>
      <c r="E764" t="s">
        <v>822</v>
      </c>
      <c r="F764" t="s">
        <v>913</v>
      </c>
      <c r="G764" t="s">
        <v>912</v>
      </c>
      <c r="H764">
        <v>841</v>
      </c>
      <c r="I764" t="s">
        <v>925</v>
      </c>
      <c r="J764" t="s">
        <v>924</v>
      </c>
      <c r="K764" t="s">
        <v>307</v>
      </c>
      <c r="L764" t="s">
        <v>1191</v>
      </c>
      <c r="M764">
        <v>406</v>
      </c>
      <c r="N764">
        <v>39.571150000000003</v>
      </c>
    </row>
    <row r="765" spans="1:14" x14ac:dyDescent="0.3">
      <c r="A765">
        <v>2024</v>
      </c>
      <c r="B765" t="s">
        <v>1188</v>
      </c>
      <c r="C765" t="s">
        <v>821</v>
      </c>
      <c r="D765" t="s">
        <v>823</v>
      </c>
      <c r="E765" t="s">
        <v>822</v>
      </c>
      <c r="F765" t="s">
        <v>913</v>
      </c>
      <c r="G765" t="s">
        <v>912</v>
      </c>
      <c r="H765">
        <v>841</v>
      </c>
      <c r="I765" t="s">
        <v>925</v>
      </c>
      <c r="J765" t="s">
        <v>924</v>
      </c>
      <c r="K765" t="s">
        <v>308</v>
      </c>
      <c r="L765" t="s">
        <v>1191</v>
      </c>
      <c r="M765">
        <v>213</v>
      </c>
      <c r="N765">
        <v>20.76023</v>
      </c>
    </row>
    <row r="766" spans="1:14" x14ac:dyDescent="0.3">
      <c r="A766">
        <v>2024</v>
      </c>
      <c r="B766" t="s">
        <v>1188</v>
      </c>
      <c r="C766" t="s">
        <v>821</v>
      </c>
      <c r="D766" t="s">
        <v>823</v>
      </c>
      <c r="E766" t="s">
        <v>822</v>
      </c>
      <c r="F766" t="s">
        <v>913</v>
      </c>
      <c r="G766" t="s">
        <v>912</v>
      </c>
      <c r="H766">
        <v>841</v>
      </c>
      <c r="I766" t="s">
        <v>925</v>
      </c>
      <c r="J766" t="s">
        <v>924</v>
      </c>
      <c r="K766" t="s">
        <v>309</v>
      </c>
      <c r="L766" t="s">
        <v>1191</v>
      </c>
      <c r="M766">
        <v>33</v>
      </c>
      <c r="N766">
        <v>3.21637</v>
      </c>
    </row>
    <row r="767" spans="1:14" x14ac:dyDescent="0.3">
      <c r="A767">
        <v>2024</v>
      </c>
      <c r="B767" t="s">
        <v>1188</v>
      </c>
      <c r="C767" t="s">
        <v>821</v>
      </c>
      <c r="D767" t="s">
        <v>823</v>
      </c>
      <c r="E767" t="s">
        <v>822</v>
      </c>
      <c r="F767" t="s">
        <v>913</v>
      </c>
      <c r="G767" t="s">
        <v>912</v>
      </c>
      <c r="H767">
        <v>841</v>
      </c>
      <c r="I767" t="s">
        <v>925</v>
      </c>
      <c r="J767" t="s">
        <v>924</v>
      </c>
      <c r="K767" t="s">
        <v>306</v>
      </c>
      <c r="L767" t="s">
        <v>1191</v>
      </c>
      <c r="M767">
        <v>330</v>
      </c>
      <c r="N767">
        <v>32.163739999999997</v>
      </c>
    </row>
    <row r="768" spans="1:14" x14ac:dyDescent="0.3">
      <c r="A768">
        <v>2024</v>
      </c>
      <c r="B768" t="s">
        <v>1188</v>
      </c>
      <c r="C768" t="s">
        <v>821</v>
      </c>
      <c r="D768" t="s">
        <v>823</v>
      </c>
      <c r="E768" t="s">
        <v>822</v>
      </c>
      <c r="F768" t="s">
        <v>913</v>
      </c>
      <c r="G768" t="s">
        <v>912</v>
      </c>
      <c r="H768">
        <v>841</v>
      </c>
      <c r="I768" t="s">
        <v>925</v>
      </c>
      <c r="J768" t="s">
        <v>924</v>
      </c>
      <c r="K768" t="s">
        <v>1192</v>
      </c>
      <c r="L768" t="s">
        <v>1191</v>
      </c>
      <c r="M768">
        <v>1026</v>
      </c>
      <c r="N768">
        <v>100</v>
      </c>
    </row>
    <row r="769" spans="1:14" x14ac:dyDescent="0.3">
      <c r="A769">
        <v>2024</v>
      </c>
      <c r="B769" t="s">
        <v>1188</v>
      </c>
      <c r="C769" t="s">
        <v>821</v>
      </c>
      <c r="D769" t="s">
        <v>823</v>
      </c>
      <c r="E769" t="s">
        <v>822</v>
      </c>
      <c r="F769" t="s">
        <v>913</v>
      </c>
      <c r="G769" t="s">
        <v>912</v>
      </c>
      <c r="H769">
        <v>841</v>
      </c>
      <c r="I769" t="s">
        <v>925</v>
      </c>
      <c r="J769" t="s">
        <v>924</v>
      </c>
      <c r="K769" t="s">
        <v>305</v>
      </c>
      <c r="L769" t="s">
        <v>1191</v>
      </c>
      <c r="M769">
        <v>44</v>
      </c>
      <c r="N769">
        <v>4.2885</v>
      </c>
    </row>
    <row r="770" spans="1:14" x14ac:dyDescent="0.3">
      <c r="A770">
        <v>2021</v>
      </c>
      <c r="B770" t="s">
        <v>1188</v>
      </c>
      <c r="C770" t="s">
        <v>821</v>
      </c>
      <c r="D770" t="s">
        <v>823</v>
      </c>
      <c r="E770" t="s">
        <v>822</v>
      </c>
      <c r="F770" t="s">
        <v>927</v>
      </c>
      <c r="G770" t="s">
        <v>926</v>
      </c>
      <c r="H770">
        <v>831</v>
      </c>
      <c r="I770" t="s">
        <v>929</v>
      </c>
      <c r="J770" t="s">
        <v>928</v>
      </c>
      <c r="K770" t="s">
        <v>307</v>
      </c>
      <c r="L770" t="s">
        <v>1191</v>
      </c>
      <c r="M770">
        <v>958</v>
      </c>
      <c r="N770">
        <v>36.662799999999997</v>
      </c>
    </row>
    <row r="771" spans="1:14" x14ac:dyDescent="0.3">
      <c r="A771">
        <v>2021</v>
      </c>
      <c r="B771" t="s">
        <v>1188</v>
      </c>
      <c r="C771" t="s">
        <v>821</v>
      </c>
      <c r="D771" t="s">
        <v>823</v>
      </c>
      <c r="E771" t="s">
        <v>822</v>
      </c>
      <c r="F771" t="s">
        <v>927</v>
      </c>
      <c r="G771" t="s">
        <v>926</v>
      </c>
      <c r="H771">
        <v>831</v>
      </c>
      <c r="I771" t="s">
        <v>929</v>
      </c>
      <c r="J771" t="s">
        <v>928</v>
      </c>
      <c r="K771" t="s">
        <v>308</v>
      </c>
      <c r="L771" t="s">
        <v>1191</v>
      </c>
      <c r="M771">
        <v>608</v>
      </c>
      <c r="N771">
        <v>23.2683</v>
      </c>
    </row>
    <row r="772" spans="1:14" x14ac:dyDescent="0.3">
      <c r="A772">
        <v>2021</v>
      </c>
      <c r="B772" t="s">
        <v>1188</v>
      </c>
      <c r="C772" t="s">
        <v>821</v>
      </c>
      <c r="D772" t="s">
        <v>823</v>
      </c>
      <c r="E772" t="s">
        <v>822</v>
      </c>
      <c r="F772" t="s">
        <v>927</v>
      </c>
      <c r="G772" t="s">
        <v>926</v>
      </c>
      <c r="H772">
        <v>831</v>
      </c>
      <c r="I772" t="s">
        <v>929</v>
      </c>
      <c r="J772" t="s">
        <v>928</v>
      </c>
      <c r="K772" t="s">
        <v>309</v>
      </c>
      <c r="L772" t="s">
        <v>1191</v>
      </c>
      <c r="M772">
        <v>207</v>
      </c>
      <c r="N772">
        <v>7.9219299999999997</v>
      </c>
    </row>
    <row r="773" spans="1:14" x14ac:dyDescent="0.3">
      <c r="A773">
        <v>2021</v>
      </c>
      <c r="B773" t="s">
        <v>1188</v>
      </c>
      <c r="C773" t="s">
        <v>821</v>
      </c>
      <c r="D773" t="s">
        <v>823</v>
      </c>
      <c r="E773" t="s">
        <v>822</v>
      </c>
      <c r="F773" t="s">
        <v>927</v>
      </c>
      <c r="G773" t="s">
        <v>926</v>
      </c>
      <c r="H773">
        <v>831</v>
      </c>
      <c r="I773" t="s">
        <v>929</v>
      </c>
      <c r="J773" t="s">
        <v>928</v>
      </c>
      <c r="K773" t="s">
        <v>306</v>
      </c>
      <c r="L773" t="s">
        <v>1191</v>
      </c>
      <c r="M773">
        <v>783</v>
      </c>
      <c r="N773">
        <v>29.965599999999998</v>
      </c>
    </row>
    <row r="774" spans="1:14" x14ac:dyDescent="0.3">
      <c r="A774">
        <v>2021</v>
      </c>
      <c r="B774" t="s">
        <v>1188</v>
      </c>
      <c r="C774" t="s">
        <v>821</v>
      </c>
      <c r="D774" t="s">
        <v>823</v>
      </c>
      <c r="E774" t="s">
        <v>822</v>
      </c>
      <c r="F774" t="s">
        <v>927</v>
      </c>
      <c r="G774" t="s">
        <v>926</v>
      </c>
      <c r="H774">
        <v>831</v>
      </c>
      <c r="I774" t="s">
        <v>929</v>
      </c>
      <c r="J774" t="s">
        <v>928</v>
      </c>
      <c r="K774" t="s">
        <v>1192</v>
      </c>
      <c r="L774" t="s">
        <v>1191</v>
      </c>
      <c r="M774">
        <v>2613</v>
      </c>
      <c r="N774">
        <v>100</v>
      </c>
    </row>
    <row r="775" spans="1:14" x14ac:dyDescent="0.3">
      <c r="A775">
        <v>2021</v>
      </c>
      <c r="B775" t="s">
        <v>1188</v>
      </c>
      <c r="C775" t="s">
        <v>821</v>
      </c>
      <c r="D775" t="s">
        <v>823</v>
      </c>
      <c r="E775" t="s">
        <v>822</v>
      </c>
      <c r="F775" t="s">
        <v>927</v>
      </c>
      <c r="G775" t="s">
        <v>926</v>
      </c>
      <c r="H775">
        <v>831</v>
      </c>
      <c r="I775" t="s">
        <v>929</v>
      </c>
      <c r="J775" t="s">
        <v>928</v>
      </c>
      <c r="K775" t="s">
        <v>305</v>
      </c>
      <c r="L775" t="s">
        <v>1191</v>
      </c>
      <c r="M775">
        <v>57</v>
      </c>
      <c r="N775">
        <v>2.1814</v>
      </c>
    </row>
    <row r="776" spans="1:14" x14ac:dyDescent="0.3">
      <c r="A776">
        <v>2022</v>
      </c>
      <c r="B776" t="s">
        <v>1188</v>
      </c>
      <c r="C776" t="s">
        <v>821</v>
      </c>
      <c r="D776" t="s">
        <v>823</v>
      </c>
      <c r="E776" t="s">
        <v>822</v>
      </c>
      <c r="F776" t="s">
        <v>927</v>
      </c>
      <c r="G776" t="s">
        <v>926</v>
      </c>
      <c r="H776">
        <v>831</v>
      </c>
      <c r="I776" t="s">
        <v>929</v>
      </c>
      <c r="J776" t="s">
        <v>928</v>
      </c>
      <c r="K776" t="s">
        <v>307</v>
      </c>
      <c r="L776" t="s">
        <v>1191</v>
      </c>
      <c r="M776">
        <v>1041</v>
      </c>
      <c r="N776">
        <v>35.896500000000003</v>
      </c>
    </row>
    <row r="777" spans="1:14" x14ac:dyDescent="0.3">
      <c r="A777">
        <v>2022</v>
      </c>
      <c r="B777" t="s">
        <v>1188</v>
      </c>
      <c r="C777" t="s">
        <v>821</v>
      </c>
      <c r="D777" t="s">
        <v>823</v>
      </c>
      <c r="E777" t="s">
        <v>822</v>
      </c>
      <c r="F777" t="s">
        <v>927</v>
      </c>
      <c r="G777" t="s">
        <v>926</v>
      </c>
      <c r="H777">
        <v>831</v>
      </c>
      <c r="I777" t="s">
        <v>929</v>
      </c>
      <c r="J777" t="s">
        <v>928</v>
      </c>
      <c r="K777" t="s">
        <v>308</v>
      </c>
      <c r="L777" t="s">
        <v>1191</v>
      </c>
      <c r="M777">
        <v>635</v>
      </c>
      <c r="N777">
        <v>21.896599999999999</v>
      </c>
    </row>
    <row r="778" spans="1:14" x14ac:dyDescent="0.3">
      <c r="A778">
        <v>2022</v>
      </c>
      <c r="B778" t="s">
        <v>1188</v>
      </c>
      <c r="C778" t="s">
        <v>821</v>
      </c>
      <c r="D778" t="s">
        <v>823</v>
      </c>
      <c r="E778" t="s">
        <v>822</v>
      </c>
      <c r="F778" t="s">
        <v>927</v>
      </c>
      <c r="G778" t="s">
        <v>926</v>
      </c>
      <c r="H778">
        <v>831</v>
      </c>
      <c r="I778" t="s">
        <v>929</v>
      </c>
      <c r="J778" t="s">
        <v>928</v>
      </c>
      <c r="K778" t="s">
        <v>309</v>
      </c>
      <c r="L778" t="s">
        <v>1191</v>
      </c>
      <c r="M778">
        <v>295</v>
      </c>
      <c r="N778">
        <v>10.1724</v>
      </c>
    </row>
    <row r="779" spans="1:14" x14ac:dyDescent="0.3">
      <c r="A779">
        <v>2022</v>
      </c>
      <c r="B779" t="s">
        <v>1188</v>
      </c>
      <c r="C779" t="s">
        <v>821</v>
      </c>
      <c r="D779" t="s">
        <v>823</v>
      </c>
      <c r="E779" t="s">
        <v>822</v>
      </c>
      <c r="F779" t="s">
        <v>927</v>
      </c>
      <c r="G779" t="s">
        <v>926</v>
      </c>
      <c r="H779">
        <v>831</v>
      </c>
      <c r="I779" t="s">
        <v>929</v>
      </c>
      <c r="J779" t="s">
        <v>928</v>
      </c>
      <c r="K779" t="s">
        <v>306</v>
      </c>
      <c r="L779" t="s">
        <v>1191</v>
      </c>
      <c r="M779">
        <v>844</v>
      </c>
      <c r="N779">
        <v>29.103400000000001</v>
      </c>
    </row>
    <row r="780" spans="1:14" x14ac:dyDescent="0.3">
      <c r="A780">
        <v>2022</v>
      </c>
      <c r="B780" t="s">
        <v>1188</v>
      </c>
      <c r="C780" t="s">
        <v>821</v>
      </c>
      <c r="D780" t="s">
        <v>823</v>
      </c>
      <c r="E780" t="s">
        <v>822</v>
      </c>
      <c r="F780" t="s">
        <v>927</v>
      </c>
      <c r="G780" t="s">
        <v>926</v>
      </c>
      <c r="H780">
        <v>831</v>
      </c>
      <c r="I780" t="s">
        <v>929</v>
      </c>
      <c r="J780" t="s">
        <v>928</v>
      </c>
      <c r="K780" t="s">
        <v>1192</v>
      </c>
      <c r="L780" t="s">
        <v>1191</v>
      </c>
      <c r="M780">
        <v>2900</v>
      </c>
      <c r="N780">
        <v>100</v>
      </c>
    </row>
    <row r="781" spans="1:14" x14ac:dyDescent="0.3">
      <c r="A781">
        <v>2022</v>
      </c>
      <c r="B781" t="s">
        <v>1188</v>
      </c>
      <c r="C781" t="s">
        <v>821</v>
      </c>
      <c r="D781" t="s">
        <v>823</v>
      </c>
      <c r="E781" t="s">
        <v>822</v>
      </c>
      <c r="F781" t="s">
        <v>927</v>
      </c>
      <c r="G781" t="s">
        <v>926</v>
      </c>
      <c r="H781">
        <v>831</v>
      </c>
      <c r="I781" t="s">
        <v>929</v>
      </c>
      <c r="J781" t="s">
        <v>928</v>
      </c>
      <c r="K781" t="s">
        <v>305</v>
      </c>
      <c r="L781" t="s">
        <v>1191</v>
      </c>
      <c r="M781">
        <v>85</v>
      </c>
      <c r="N781">
        <v>2.9310299999999998</v>
      </c>
    </row>
    <row r="782" spans="1:14" x14ac:dyDescent="0.3">
      <c r="A782">
        <v>2023</v>
      </c>
      <c r="B782" t="s">
        <v>1188</v>
      </c>
      <c r="C782" t="s">
        <v>821</v>
      </c>
      <c r="D782" t="s">
        <v>823</v>
      </c>
      <c r="E782" t="s">
        <v>822</v>
      </c>
      <c r="F782" t="s">
        <v>927</v>
      </c>
      <c r="G782" t="s">
        <v>926</v>
      </c>
      <c r="H782">
        <v>831</v>
      </c>
      <c r="I782" t="s">
        <v>929</v>
      </c>
      <c r="J782" t="s">
        <v>928</v>
      </c>
      <c r="K782" t="s">
        <v>307</v>
      </c>
      <c r="L782" t="s">
        <v>1191</v>
      </c>
      <c r="M782">
        <v>1144</v>
      </c>
      <c r="N782">
        <v>34.65616</v>
      </c>
    </row>
    <row r="783" spans="1:14" x14ac:dyDescent="0.3">
      <c r="A783">
        <v>2023</v>
      </c>
      <c r="B783" t="s">
        <v>1188</v>
      </c>
      <c r="C783" t="s">
        <v>821</v>
      </c>
      <c r="D783" t="s">
        <v>823</v>
      </c>
      <c r="E783" t="s">
        <v>822</v>
      </c>
      <c r="F783" t="s">
        <v>927</v>
      </c>
      <c r="G783" t="s">
        <v>926</v>
      </c>
      <c r="H783">
        <v>831</v>
      </c>
      <c r="I783" t="s">
        <v>929</v>
      </c>
      <c r="J783" t="s">
        <v>928</v>
      </c>
      <c r="K783" t="s">
        <v>308</v>
      </c>
      <c r="L783" t="s">
        <v>1191</v>
      </c>
      <c r="M783">
        <v>763</v>
      </c>
      <c r="N783">
        <v>23.11421</v>
      </c>
    </row>
    <row r="784" spans="1:14" x14ac:dyDescent="0.3">
      <c r="A784">
        <v>2023</v>
      </c>
      <c r="B784" t="s">
        <v>1188</v>
      </c>
      <c r="C784" t="s">
        <v>821</v>
      </c>
      <c r="D784" t="s">
        <v>823</v>
      </c>
      <c r="E784" t="s">
        <v>822</v>
      </c>
      <c r="F784" t="s">
        <v>927</v>
      </c>
      <c r="G784" t="s">
        <v>926</v>
      </c>
      <c r="H784">
        <v>831</v>
      </c>
      <c r="I784" t="s">
        <v>929</v>
      </c>
      <c r="J784" t="s">
        <v>928</v>
      </c>
      <c r="K784" t="s">
        <v>309</v>
      </c>
      <c r="L784" t="s">
        <v>1191</v>
      </c>
      <c r="M784">
        <v>403</v>
      </c>
      <c r="N784">
        <v>12.20842</v>
      </c>
    </row>
    <row r="785" spans="1:14" x14ac:dyDescent="0.3">
      <c r="A785">
        <v>2023</v>
      </c>
      <c r="B785" t="s">
        <v>1188</v>
      </c>
      <c r="C785" t="s">
        <v>821</v>
      </c>
      <c r="D785" t="s">
        <v>823</v>
      </c>
      <c r="E785" t="s">
        <v>822</v>
      </c>
      <c r="F785" t="s">
        <v>927</v>
      </c>
      <c r="G785" t="s">
        <v>926</v>
      </c>
      <c r="H785">
        <v>831</v>
      </c>
      <c r="I785" t="s">
        <v>929</v>
      </c>
      <c r="J785" t="s">
        <v>928</v>
      </c>
      <c r="K785" t="s">
        <v>306</v>
      </c>
      <c r="L785" t="s">
        <v>1191</v>
      </c>
      <c r="M785">
        <v>891</v>
      </c>
      <c r="N785">
        <v>26.991820000000001</v>
      </c>
    </row>
    <row r="786" spans="1:14" x14ac:dyDescent="0.3">
      <c r="A786">
        <v>2023</v>
      </c>
      <c r="B786" t="s">
        <v>1188</v>
      </c>
      <c r="C786" t="s">
        <v>821</v>
      </c>
      <c r="D786" t="s">
        <v>823</v>
      </c>
      <c r="E786" t="s">
        <v>822</v>
      </c>
      <c r="F786" t="s">
        <v>927</v>
      </c>
      <c r="G786" t="s">
        <v>926</v>
      </c>
      <c r="H786">
        <v>831</v>
      </c>
      <c r="I786" t="s">
        <v>929</v>
      </c>
      <c r="J786" t="s">
        <v>928</v>
      </c>
      <c r="K786" t="s">
        <v>1192</v>
      </c>
      <c r="L786" t="s">
        <v>1191</v>
      </c>
      <c r="M786">
        <v>3301</v>
      </c>
      <c r="N786">
        <v>100</v>
      </c>
    </row>
    <row r="787" spans="1:14" x14ac:dyDescent="0.3">
      <c r="A787">
        <v>2023</v>
      </c>
      <c r="B787" t="s">
        <v>1188</v>
      </c>
      <c r="C787" t="s">
        <v>821</v>
      </c>
      <c r="D787" t="s">
        <v>823</v>
      </c>
      <c r="E787" t="s">
        <v>822</v>
      </c>
      <c r="F787" t="s">
        <v>927</v>
      </c>
      <c r="G787" t="s">
        <v>926</v>
      </c>
      <c r="H787">
        <v>831</v>
      </c>
      <c r="I787" t="s">
        <v>929</v>
      </c>
      <c r="J787" t="s">
        <v>928</v>
      </c>
      <c r="K787" t="s">
        <v>305</v>
      </c>
      <c r="L787" t="s">
        <v>1191</v>
      </c>
      <c r="M787">
        <v>100</v>
      </c>
      <c r="N787">
        <v>3.0293899999999998</v>
      </c>
    </row>
    <row r="788" spans="1:14" x14ac:dyDescent="0.3">
      <c r="A788">
        <v>2024</v>
      </c>
      <c r="B788" t="s">
        <v>1188</v>
      </c>
      <c r="C788" t="s">
        <v>821</v>
      </c>
      <c r="D788" t="s">
        <v>823</v>
      </c>
      <c r="E788" t="s">
        <v>822</v>
      </c>
      <c r="F788" t="s">
        <v>927</v>
      </c>
      <c r="G788" t="s">
        <v>926</v>
      </c>
      <c r="H788">
        <v>831</v>
      </c>
      <c r="I788" t="s">
        <v>929</v>
      </c>
      <c r="J788" t="s">
        <v>928</v>
      </c>
      <c r="K788" t="s">
        <v>307</v>
      </c>
      <c r="L788" t="s">
        <v>1191</v>
      </c>
      <c r="M788">
        <v>1247</v>
      </c>
      <c r="N788">
        <v>34.988779999999998</v>
      </c>
    </row>
    <row r="789" spans="1:14" x14ac:dyDescent="0.3">
      <c r="A789">
        <v>2024</v>
      </c>
      <c r="B789" t="s">
        <v>1188</v>
      </c>
      <c r="C789" t="s">
        <v>821</v>
      </c>
      <c r="D789" t="s">
        <v>823</v>
      </c>
      <c r="E789" t="s">
        <v>822</v>
      </c>
      <c r="F789" t="s">
        <v>927</v>
      </c>
      <c r="G789" t="s">
        <v>926</v>
      </c>
      <c r="H789">
        <v>831</v>
      </c>
      <c r="I789" t="s">
        <v>929</v>
      </c>
      <c r="J789" t="s">
        <v>928</v>
      </c>
      <c r="K789" t="s">
        <v>308</v>
      </c>
      <c r="L789" t="s">
        <v>1191</v>
      </c>
      <c r="M789">
        <v>827</v>
      </c>
      <c r="N789">
        <v>23.204260000000001</v>
      </c>
    </row>
    <row r="790" spans="1:14" x14ac:dyDescent="0.3">
      <c r="A790">
        <v>2024</v>
      </c>
      <c r="B790" t="s">
        <v>1188</v>
      </c>
      <c r="C790" t="s">
        <v>821</v>
      </c>
      <c r="D790" t="s">
        <v>823</v>
      </c>
      <c r="E790" t="s">
        <v>822</v>
      </c>
      <c r="F790" t="s">
        <v>927</v>
      </c>
      <c r="G790" t="s">
        <v>926</v>
      </c>
      <c r="H790">
        <v>831</v>
      </c>
      <c r="I790" t="s">
        <v>929</v>
      </c>
      <c r="J790" t="s">
        <v>928</v>
      </c>
      <c r="K790" t="s">
        <v>309</v>
      </c>
      <c r="L790" t="s">
        <v>1191</v>
      </c>
      <c r="M790">
        <v>382</v>
      </c>
      <c r="N790">
        <v>10.71829</v>
      </c>
    </row>
    <row r="791" spans="1:14" x14ac:dyDescent="0.3">
      <c r="A791">
        <v>2024</v>
      </c>
      <c r="B791" t="s">
        <v>1188</v>
      </c>
      <c r="C791" t="s">
        <v>821</v>
      </c>
      <c r="D791" t="s">
        <v>823</v>
      </c>
      <c r="E791" t="s">
        <v>822</v>
      </c>
      <c r="F791" t="s">
        <v>927</v>
      </c>
      <c r="G791" t="s">
        <v>926</v>
      </c>
      <c r="H791">
        <v>831</v>
      </c>
      <c r="I791" t="s">
        <v>929</v>
      </c>
      <c r="J791" t="s">
        <v>928</v>
      </c>
      <c r="K791" t="s">
        <v>306</v>
      </c>
      <c r="L791" t="s">
        <v>1191</v>
      </c>
      <c r="M791">
        <v>984</v>
      </c>
      <c r="N791">
        <v>27.60943</v>
      </c>
    </row>
    <row r="792" spans="1:14" x14ac:dyDescent="0.3">
      <c r="A792">
        <v>2024</v>
      </c>
      <c r="B792" t="s">
        <v>1188</v>
      </c>
      <c r="C792" t="s">
        <v>821</v>
      </c>
      <c r="D792" t="s">
        <v>823</v>
      </c>
      <c r="E792" t="s">
        <v>822</v>
      </c>
      <c r="F792" t="s">
        <v>927</v>
      </c>
      <c r="G792" t="s">
        <v>926</v>
      </c>
      <c r="H792">
        <v>831</v>
      </c>
      <c r="I792" t="s">
        <v>929</v>
      </c>
      <c r="J792" t="s">
        <v>928</v>
      </c>
      <c r="K792" t="s">
        <v>1192</v>
      </c>
      <c r="L792" t="s">
        <v>1191</v>
      </c>
      <c r="M792">
        <v>3564</v>
      </c>
      <c r="N792">
        <v>100</v>
      </c>
    </row>
    <row r="793" spans="1:14" x14ac:dyDescent="0.3">
      <c r="A793">
        <v>2024</v>
      </c>
      <c r="B793" t="s">
        <v>1188</v>
      </c>
      <c r="C793" t="s">
        <v>821</v>
      </c>
      <c r="D793" t="s">
        <v>823</v>
      </c>
      <c r="E793" t="s">
        <v>822</v>
      </c>
      <c r="F793" t="s">
        <v>927</v>
      </c>
      <c r="G793" t="s">
        <v>926</v>
      </c>
      <c r="H793">
        <v>831</v>
      </c>
      <c r="I793" t="s">
        <v>929</v>
      </c>
      <c r="J793" t="s">
        <v>928</v>
      </c>
      <c r="K793" t="s">
        <v>305</v>
      </c>
      <c r="L793" t="s">
        <v>1191</v>
      </c>
      <c r="M793">
        <v>124</v>
      </c>
      <c r="N793">
        <v>3.4792399999999999</v>
      </c>
    </row>
    <row r="794" spans="1:14" x14ac:dyDescent="0.3">
      <c r="A794">
        <v>2021</v>
      </c>
      <c r="B794" t="s">
        <v>1188</v>
      </c>
      <c r="C794" t="s">
        <v>821</v>
      </c>
      <c r="D794" t="s">
        <v>823</v>
      </c>
      <c r="E794" t="s">
        <v>822</v>
      </c>
      <c r="F794" t="s">
        <v>927</v>
      </c>
      <c r="G794" t="s">
        <v>926</v>
      </c>
      <c r="H794">
        <v>830</v>
      </c>
      <c r="I794" t="s">
        <v>931</v>
      </c>
      <c r="J794" t="s">
        <v>930</v>
      </c>
      <c r="K794" t="s">
        <v>307</v>
      </c>
      <c r="L794" t="s">
        <v>1191</v>
      </c>
      <c r="M794">
        <v>1718</v>
      </c>
      <c r="N794">
        <v>42.939300000000003</v>
      </c>
    </row>
    <row r="795" spans="1:14" x14ac:dyDescent="0.3">
      <c r="A795">
        <v>2021</v>
      </c>
      <c r="B795" t="s">
        <v>1188</v>
      </c>
      <c r="C795" t="s">
        <v>821</v>
      </c>
      <c r="D795" t="s">
        <v>823</v>
      </c>
      <c r="E795" t="s">
        <v>822</v>
      </c>
      <c r="F795" t="s">
        <v>927</v>
      </c>
      <c r="G795" t="s">
        <v>926</v>
      </c>
      <c r="H795">
        <v>830</v>
      </c>
      <c r="I795" t="s">
        <v>931</v>
      </c>
      <c r="J795" t="s">
        <v>930</v>
      </c>
      <c r="K795" t="s">
        <v>308</v>
      </c>
      <c r="L795" t="s">
        <v>1191</v>
      </c>
      <c r="M795">
        <v>857</v>
      </c>
      <c r="N795">
        <v>21.419699999999999</v>
      </c>
    </row>
    <row r="796" spans="1:14" x14ac:dyDescent="0.3">
      <c r="A796">
        <v>2021</v>
      </c>
      <c r="B796" t="s">
        <v>1188</v>
      </c>
      <c r="C796" t="s">
        <v>821</v>
      </c>
      <c r="D796" t="s">
        <v>823</v>
      </c>
      <c r="E796" t="s">
        <v>822</v>
      </c>
      <c r="F796" t="s">
        <v>927</v>
      </c>
      <c r="G796" t="s">
        <v>926</v>
      </c>
      <c r="H796">
        <v>830</v>
      </c>
      <c r="I796" t="s">
        <v>931</v>
      </c>
      <c r="J796" t="s">
        <v>930</v>
      </c>
      <c r="K796" t="s">
        <v>309</v>
      </c>
      <c r="L796" t="s">
        <v>1191</v>
      </c>
      <c r="M796">
        <v>73</v>
      </c>
      <c r="N796">
        <v>1.8245400000000001</v>
      </c>
    </row>
    <row r="797" spans="1:14" x14ac:dyDescent="0.3">
      <c r="A797">
        <v>2021</v>
      </c>
      <c r="B797" t="s">
        <v>1188</v>
      </c>
      <c r="C797" t="s">
        <v>821</v>
      </c>
      <c r="D797" t="s">
        <v>823</v>
      </c>
      <c r="E797" t="s">
        <v>822</v>
      </c>
      <c r="F797" t="s">
        <v>927</v>
      </c>
      <c r="G797" t="s">
        <v>926</v>
      </c>
      <c r="H797">
        <v>830</v>
      </c>
      <c r="I797" t="s">
        <v>931</v>
      </c>
      <c r="J797" t="s">
        <v>930</v>
      </c>
      <c r="K797" t="s">
        <v>306</v>
      </c>
      <c r="L797" t="s">
        <v>1191</v>
      </c>
      <c r="M797">
        <v>1200</v>
      </c>
      <c r="N797">
        <v>29.9925</v>
      </c>
    </row>
    <row r="798" spans="1:14" x14ac:dyDescent="0.3">
      <c r="A798">
        <v>2021</v>
      </c>
      <c r="B798" t="s">
        <v>1188</v>
      </c>
      <c r="C798" t="s">
        <v>821</v>
      </c>
      <c r="D798" t="s">
        <v>823</v>
      </c>
      <c r="E798" t="s">
        <v>822</v>
      </c>
      <c r="F798" t="s">
        <v>927</v>
      </c>
      <c r="G798" t="s">
        <v>926</v>
      </c>
      <c r="H798">
        <v>830</v>
      </c>
      <c r="I798" t="s">
        <v>931</v>
      </c>
      <c r="J798" t="s">
        <v>930</v>
      </c>
      <c r="K798" t="s">
        <v>1192</v>
      </c>
      <c r="L798" t="s">
        <v>1191</v>
      </c>
      <c r="M798">
        <v>4001</v>
      </c>
      <c r="N798">
        <v>100</v>
      </c>
    </row>
    <row r="799" spans="1:14" x14ac:dyDescent="0.3">
      <c r="A799">
        <v>2021</v>
      </c>
      <c r="B799" t="s">
        <v>1188</v>
      </c>
      <c r="C799" t="s">
        <v>821</v>
      </c>
      <c r="D799" t="s">
        <v>823</v>
      </c>
      <c r="E799" t="s">
        <v>822</v>
      </c>
      <c r="F799" t="s">
        <v>927</v>
      </c>
      <c r="G799" t="s">
        <v>926</v>
      </c>
      <c r="H799">
        <v>830</v>
      </c>
      <c r="I799" t="s">
        <v>931</v>
      </c>
      <c r="J799" t="s">
        <v>930</v>
      </c>
      <c r="K799" t="s">
        <v>305</v>
      </c>
      <c r="L799" t="s">
        <v>1191</v>
      </c>
      <c r="M799">
        <v>153</v>
      </c>
      <c r="N799">
        <v>3.8240400000000001</v>
      </c>
    </row>
    <row r="800" spans="1:14" x14ac:dyDescent="0.3">
      <c r="A800">
        <v>2022</v>
      </c>
      <c r="B800" t="s">
        <v>1188</v>
      </c>
      <c r="C800" t="s">
        <v>821</v>
      </c>
      <c r="D800" t="s">
        <v>823</v>
      </c>
      <c r="E800" t="s">
        <v>822</v>
      </c>
      <c r="F800" t="s">
        <v>927</v>
      </c>
      <c r="G800" t="s">
        <v>926</v>
      </c>
      <c r="H800">
        <v>830</v>
      </c>
      <c r="I800" t="s">
        <v>931</v>
      </c>
      <c r="J800" t="s">
        <v>930</v>
      </c>
      <c r="K800" t="s">
        <v>307</v>
      </c>
      <c r="L800" t="s">
        <v>1191</v>
      </c>
      <c r="M800">
        <v>1871</v>
      </c>
      <c r="N800">
        <v>41.012700000000002</v>
      </c>
    </row>
    <row r="801" spans="1:14" x14ac:dyDescent="0.3">
      <c r="A801">
        <v>2022</v>
      </c>
      <c r="B801" t="s">
        <v>1188</v>
      </c>
      <c r="C801" t="s">
        <v>821</v>
      </c>
      <c r="D801" t="s">
        <v>823</v>
      </c>
      <c r="E801" t="s">
        <v>822</v>
      </c>
      <c r="F801" t="s">
        <v>927</v>
      </c>
      <c r="G801" t="s">
        <v>926</v>
      </c>
      <c r="H801">
        <v>830</v>
      </c>
      <c r="I801" t="s">
        <v>931</v>
      </c>
      <c r="J801" t="s">
        <v>930</v>
      </c>
      <c r="K801" t="s">
        <v>308</v>
      </c>
      <c r="L801" t="s">
        <v>1191</v>
      </c>
      <c r="M801">
        <v>1038</v>
      </c>
      <c r="N801">
        <v>22.7532</v>
      </c>
    </row>
    <row r="802" spans="1:14" x14ac:dyDescent="0.3">
      <c r="A802">
        <v>2022</v>
      </c>
      <c r="B802" t="s">
        <v>1188</v>
      </c>
      <c r="C802" t="s">
        <v>821</v>
      </c>
      <c r="D802" t="s">
        <v>823</v>
      </c>
      <c r="E802" t="s">
        <v>822</v>
      </c>
      <c r="F802" t="s">
        <v>927</v>
      </c>
      <c r="G802" t="s">
        <v>926</v>
      </c>
      <c r="H802">
        <v>830</v>
      </c>
      <c r="I802" t="s">
        <v>931</v>
      </c>
      <c r="J802" t="s">
        <v>930</v>
      </c>
      <c r="K802" t="s">
        <v>309</v>
      </c>
      <c r="L802" t="s">
        <v>1191</v>
      </c>
      <c r="M802">
        <v>102</v>
      </c>
      <c r="N802">
        <v>2.2358600000000002</v>
      </c>
    </row>
    <row r="803" spans="1:14" x14ac:dyDescent="0.3">
      <c r="A803">
        <v>2022</v>
      </c>
      <c r="B803" t="s">
        <v>1188</v>
      </c>
      <c r="C803" t="s">
        <v>821</v>
      </c>
      <c r="D803" t="s">
        <v>823</v>
      </c>
      <c r="E803" t="s">
        <v>822</v>
      </c>
      <c r="F803" t="s">
        <v>927</v>
      </c>
      <c r="G803" t="s">
        <v>926</v>
      </c>
      <c r="H803">
        <v>830</v>
      </c>
      <c r="I803" t="s">
        <v>931</v>
      </c>
      <c r="J803" t="s">
        <v>930</v>
      </c>
      <c r="K803" t="s">
        <v>306</v>
      </c>
      <c r="L803" t="s">
        <v>1191</v>
      </c>
      <c r="M803">
        <v>1394</v>
      </c>
      <c r="N803">
        <v>30.556799999999999</v>
      </c>
    </row>
    <row r="804" spans="1:14" x14ac:dyDescent="0.3">
      <c r="A804">
        <v>2022</v>
      </c>
      <c r="B804" t="s">
        <v>1188</v>
      </c>
      <c r="C804" t="s">
        <v>821</v>
      </c>
      <c r="D804" t="s">
        <v>823</v>
      </c>
      <c r="E804" t="s">
        <v>822</v>
      </c>
      <c r="F804" t="s">
        <v>927</v>
      </c>
      <c r="G804" t="s">
        <v>926</v>
      </c>
      <c r="H804">
        <v>830</v>
      </c>
      <c r="I804" t="s">
        <v>931</v>
      </c>
      <c r="J804" t="s">
        <v>930</v>
      </c>
      <c r="K804" t="s">
        <v>1192</v>
      </c>
      <c r="L804" t="s">
        <v>1191</v>
      </c>
      <c r="M804">
        <v>4562</v>
      </c>
      <c r="N804">
        <v>100</v>
      </c>
    </row>
    <row r="805" spans="1:14" x14ac:dyDescent="0.3">
      <c r="A805">
        <v>2022</v>
      </c>
      <c r="B805" t="s">
        <v>1188</v>
      </c>
      <c r="C805" t="s">
        <v>821</v>
      </c>
      <c r="D805" t="s">
        <v>823</v>
      </c>
      <c r="E805" t="s">
        <v>822</v>
      </c>
      <c r="F805" t="s">
        <v>927</v>
      </c>
      <c r="G805" t="s">
        <v>926</v>
      </c>
      <c r="H805">
        <v>830</v>
      </c>
      <c r="I805" t="s">
        <v>931</v>
      </c>
      <c r="J805" t="s">
        <v>930</v>
      </c>
      <c r="K805" t="s">
        <v>305</v>
      </c>
      <c r="L805" t="s">
        <v>1191</v>
      </c>
      <c r="M805">
        <v>157</v>
      </c>
      <c r="N805">
        <v>3.4414699999999998</v>
      </c>
    </row>
    <row r="806" spans="1:14" x14ac:dyDescent="0.3">
      <c r="A806">
        <v>2023</v>
      </c>
      <c r="B806" t="s">
        <v>1188</v>
      </c>
      <c r="C806" t="s">
        <v>821</v>
      </c>
      <c r="D806" t="s">
        <v>823</v>
      </c>
      <c r="E806" t="s">
        <v>822</v>
      </c>
      <c r="F806" t="s">
        <v>927</v>
      </c>
      <c r="G806" t="s">
        <v>926</v>
      </c>
      <c r="H806">
        <v>830</v>
      </c>
      <c r="I806" t="s">
        <v>931</v>
      </c>
      <c r="J806" t="s">
        <v>930</v>
      </c>
      <c r="K806" t="s">
        <v>307</v>
      </c>
      <c r="L806" t="s">
        <v>1191</v>
      </c>
      <c r="M806">
        <v>2004</v>
      </c>
      <c r="N806">
        <v>39.888539999999999</v>
      </c>
    </row>
    <row r="807" spans="1:14" x14ac:dyDescent="0.3">
      <c r="A807">
        <v>2023</v>
      </c>
      <c r="B807" t="s">
        <v>1188</v>
      </c>
      <c r="C807" t="s">
        <v>821</v>
      </c>
      <c r="D807" t="s">
        <v>823</v>
      </c>
      <c r="E807" t="s">
        <v>822</v>
      </c>
      <c r="F807" t="s">
        <v>927</v>
      </c>
      <c r="G807" t="s">
        <v>926</v>
      </c>
      <c r="H807">
        <v>830</v>
      </c>
      <c r="I807" t="s">
        <v>931</v>
      </c>
      <c r="J807" t="s">
        <v>930</v>
      </c>
      <c r="K807" t="s">
        <v>308</v>
      </c>
      <c r="L807" t="s">
        <v>1191</v>
      </c>
      <c r="M807">
        <v>1240</v>
      </c>
      <c r="N807">
        <v>24.681529999999999</v>
      </c>
    </row>
    <row r="808" spans="1:14" x14ac:dyDescent="0.3">
      <c r="A808">
        <v>2023</v>
      </c>
      <c r="B808" t="s">
        <v>1188</v>
      </c>
      <c r="C808" t="s">
        <v>821</v>
      </c>
      <c r="D808" t="s">
        <v>823</v>
      </c>
      <c r="E808" t="s">
        <v>822</v>
      </c>
      <c r="F808" t="s">
        <v>927</v>
      </c>
      <c r="G808" t="s">
        <v>926</v>
      </c>
      <c r="H808">
        <v>830</v>
      </c>
      <c r="I808" t="s">
        <v>931</v>
      </c>
      <c r="J808" t="s">
        <v>930</v>
      </c>
      <c r="K808" t="s">
        <v>309</v>
      </c>
      <c r="L808" t="s">
        <v>1191</v>
      </c>
      <c r="M808">
        <v>192</v>
      </c>
      <c r="N808">
        <v>3.8216600000000001</v>
      </c>
    </row>
    <row r="809" spans="1:14" x14ac:dyDescent="0.3">
      <c r="A809">
        <v>2023</v>
      </c>
      <c r="B809" t="s">
        <v>1188</v>
      </c>
      <c r="C809" t="s">
        <v>821</v>
      </c>
      <c r="D809" t="s">
        <v>823</v>
      </c>
      <c r="E809" t="s">
        <v>822</v>
      </c>
      <c r="F809" t="s">
        <v>927</v>
      </c>
      <c r="G809" t="s">
        <v>926</v>
      </c>
      <c r="H809">
        <v>830</v>
      </c>
      <c r="I809" t="s">
        <v>931</v>
      </c>
      <c r="J809" t="s">
        <v>930</v>
      </c>
      <c r="K809" t="s">
        <v>306</v>
      </c>
      <c r="L809" t="s">
        <v>1191</v>
      </c>
      <c r="M809">
        <v>1445</v>
      </c>
      <c r="N809">
        <v>28.761939999999999</v>
      </c>
    </row>
    <row r="810" spans="1:14" x14ac:dyDescent="0.3">
      <c r="A810">
        <v>2023</v>
      </c>
      <c r="B810" t="s">
        <v>1188</v>
      </c>
      <c r="C810" t="s">
        <v>821</v>
      </c>
      <c r="D810" t="s">
        <v>823</v>
      </c>
      <c r="E810" t="s">
        <v>822</v>
      </c>
      <c r="F810" t="s">
        <v>927</v>
      </c>
      <c r="G810" t="s">
        <v>926</v>
      </c>
      <c r="H810">
        <v>830</v>
      </c>
      <c r="I810" t="s">
        <v>931</v>
      </c>
      <c r="J810" t="s">
        <v>930</v>
      </c>
      <c r="K810" t="s">
        <v>1192</v>
      </c>
      <c r="L810" t="s">
        <v>1191</v>
      </c>
      <c r="M810">
        <v>5024</v>
      </c>
      <c r="N810">
        <v>100</v>
      </c>
    </row>
    <row r="811" spans="1:14" x14ac:dyDescent="0.3">
      <c r="A811">
        <v>2023</v>
      </c>
      <c r="B811" t="s">
        <v>1188</v>
      </c>
      <c r="C811" t="s">
        <v>821</v>
      </c>
      <c r="D811" t="s">
        <v>823</v>
      </c>
      <c r="E811" t="s">
        <v>822</v>
      </c>
      <c r="F811" t="s">
        <v>927</v>
      </c>
      <c r="G811" t="s">
        <v>926</v>
      </c>
      <c r="H811">
        <v>830</v>
      </c>
      <c r="I811" t="s">
        <v>931</v>
      </c>
      <c r="J811" t="s">
        <v>930</v>
      </c>
      <c r="K811" t="s">
        <v>305</v>
      </c>
      <c r="L811" t="s">
        <v>1191</v>
      </c>
      <c r="M811">
        <v>143</v>
      </c>
      <c r="N811">
        <v>2.8463400000000001</v>
      </c>
    </row>
    <row r="812" spans="1:14" x14ac:dyDescent="0.3">
      <c r="A812">
        <v>2024</v>
      </c>
      <c r="B812" t="s">
        <v>1188</v>
      </c>
      <c r="C812" t="s">
        <v>821</v>
      </c>
      <c r="D812" t="s">
        <v>823</v>
      </c>
      <c r="E812" t="s">
        <v>822</v>
      </c>
      <c r="F812" t="s">
        <v>927</v>
      </c>
      <c r="G812" t="s">
        <v>926</v>
      </c>
      <c r="H812">
        <v>830</v>
      </c>
      <c r="I812" t="s">
        <v>931</v>
      </c>
      <c r="J812" t="s">
        <v>930</v>
      </c>
      <c r="K812" t="s">
        <v>307</v>
      </c>
      <c r="L812" t="s">
        <v>1191</v>
      </c>
      <c r="M812">
        <v>2483</v>
      </c>
      <c r="N812">
        <v>39.077750000000002</v>
      </c>
    </row>
    <row r="813" spans="1:14" x14ac:dyDescent="0.3">
      <c r="A813">
        <v>2024</v>
      </c>
      <c r="B813" t="s">
        <v>1188</v>
      </c>
      <c r="C813" t="s">
        <v>821</v>
      </c>
      <c r="D813" t="s">
        <v>823</v>
      </c>
      <c r="E813" t="s">
        <v>822</v>
      </c>
      <c r="F813" t="s">
        <v>927</v>
      </c>
      <c r="G813" t="s">
        <v>926</v>
      </c>
      <c r="H813">
        <v>830</v>
      </c>
      <c r="I813" t="s">
        <v>931</v>
      </c>
      <c r="J813" t="s">
        <v>930</v>
      </c>
      <c r="K813" t="s">
        <v>308</v>
      </c>
      <c r="L813" t="s">
        <v>1191</v>
      </c>
      <c r="M813">
        <v>1458</v>
      </c>
      <c r="N813">
        <v>22.946179999999998</v>
      </c>
    </row>
    <row r="814" spans="1:14" x14ac:dyDescent="0.3">
      <c r="A814">
        <v>2024</v>
      </c>
      <c r="B814" t="s">
        <v>1188</v>
      </c>
      <c r="C814" t="s">
        <v>821</v>
      </c>
      <c r="D814" t="s">
        <v>823</v>
      </c>
      <c r="E814" t="s">
        <v>822</v>
      </c>
      <c r="F814" t="s">
        <v>927</v>
      </c>
      <c r="G814" t="s">
        <v>926</v>
      </c>
      <c r="H814">
        <v>830</v>
      </c>
      <c r="I814" t="s">
        <v>931</v>
      </c>
      <c r="J814" t="s">
        <v>930</v>
      </c>
      <c r="K814" t="s">
        <v>309</v>
      </c>
      <c r="L814" t="s">
        <v>1191</v>
      </c>
      <c r="M814">
        <v>293</v>
      </c>
      <c r="N814">
        <v>4.6112700000000002</v>
      </c>
    </row>
    <row r="815" spans="1:14" x14ac:dyDescent="0.3">
      <c r="A815">
        <v>2024</v>
      </c>
      <c r="B815" t="s">
        <v>1188</v>
      </c>
      <c r="C815" t="s">
        <v>821</v>
      </c>
      <c r="D815" t="s">
        <v>823</v>
      </c>
      <c r="E815" t="s">
        <v>822</v>
      </c>
      <c r="F815" t="s">
        <v>927</v>
      </c>
      <c r="G815" t="s">
        <v>926</v>
      </c>
      <c r="H815">
        <v>830</v>
      </c>
      <c r="I815" t="s">
        <v>931</v>
      </c>
      <c r="J815" t="s">
        <v>930</v>
      </c>
      <c r="K815" t="s">
        <v>306</v>
      </c>
      <c r="L815" t="s">
        <v>1191</v>
      </c>
      <c r="M815">
        <v>1869</v>
      </c>
      <c r="N815">
        <v>29.414539999999999</v>
      </c>
    </row>
    <row r="816" spans="1:14" x14ac:dyDescent="0.3">
      <c r="A816">
        <v>2024</v>
      </c>
      <c r="B816" t="s">
        <v>1188</v>
      </c>
      <c r="C816" t="s">
        <v>821</v>
      </c>
      <c r="D816" t="s">
        <v>823</v>
      </c>
      <c r="E816" t="s">
        <v>822</v>
      </c>
      <c r="F816" t="s">
        <v>927</v>
      </c>
      <c r="G816" t="s">
        <v>926</v>
      </c>
      <c r="H816">
        <v>830</v>
      </c>
      <c r="I816" t="s">
        <v>931</v>
      </c>
      <c r="J816" t="s">
        <v>930</v>
      </c>
      <c r="K816" t="s">
        <v>1192</v>
      </c>
      <c r="L816" t="s">
        <v>1191</v>
      </c>
      <c r="M816">
        <v>6354</v>
      </c>
      <c r="N816">
        <v>100</v>
      </c>
    </row>
    <row r="817" spans="1:14" x14ac:dyDescent="0.3">
      <c r="A817">
        <v>2024</v>
      </c>
      <c r="B817" t="s">
        <v>1188</v>
      </c>
      <c r="C817" t="s">
        <v>821</v>
      </c>
      <c r="D817" t="s">
        <v>823</v>
      </c>
      <c r="E817" t="s">
        <v>822</v>
      </c>
      <c r="F817" t="s">
        <v>927</v>
      </c>
      <c r="G817" t="s">
        <v>926</v>
      </c>
      <c r="H817">
        <v>830</v>
      </c>
      <c r="I817" t="s">
        <v>931</v>
      </c>
      <c r="J817" t="s">
        <v>930</v>
      </c>
      <c r="K817" t="s">
        <v>305</v>
      </c>
      <c r="L817" t="s">
        <v>1191</v>
      </c>
      <c r="M817">
        <v>251</v>
      </c>
      <c r="N817">
        <v>3.9502700000000002</v>
      </c>
    </row>
    <row r="818" spans="1:14" x14ac:dyDescent="0.3">
      <c r="A818">
        <v>2021</v>
      </c>
      <c r="B818" t="s">
        <v>1188</v>
      </c>
      <c r="C818" t="s">
        <v>821</v>
      </c>
      <c r="D818" t="s">
        <v>823</v>
      </c>
      <c r="E818" t="s">
        <v>822</v>
      </c>
      <c r="F818" t="s">
        <v>853</v>
      </c>
      <c r="G818" t="s">
        <v>852</v>
      </c>
      <c r="H818">
        <v>878</v>
      </c>
      <c r="I818" t="s">
        <v>933</v>
      </c>
      <c r="J818" t="s">
        <v>932</v>
      </c>
      <c r="K818" t="s">
        <v>307</v>
      </c>
      <c r="L818" t="s">
        <v>1191</v>
      </c>
      <c r="M818">
        <v>2673</v>
      </c>
      <c r="N818">
        <v>36.641500000000001</v>
      </c>
    </row>
    <row r="819" spans="1:14" x14ac:dyDescent="0.3">
      <c r="A819">
        <v>2021</v>
      </c>
      <c r="B819" t="s">
        <v>1188</v>
      </c>
      <c r="C819" t="s">
        <v>821</v>
      </c>
      <c r="D819" t="s">
        <v>823</v>
      </c>
      <c r="E819" t="s">
        <v>822</v>
      </c>
      <c r="F819" t="s">
        <v>853</v>
      </c>
      <c r="G819" t="s">
        <v>852</v>
      </c>
      <c r="H819">
        <v>878</v>
      </c>
      <c r="I819" t="s">
        <v>933</v>
      </c>
      <c r="J819" t="s">
        <v>932</v>
      </c>
      <c r="K819" t="s">
        <v>308</v>
      </c>
      <c r="L819" t="s">
        <v>1191</v>
      </c>
      <c r="M819">
        <v>1541</v>
      </c>
      <c r="N819">
        <v>21.124099999999999</v>
      </c>
    </row>
    <row r="820" spans="1:14" x14ac:dyDescent="0.3">
      <c r="A820">
        <v>2021</v>
      </c>
      <c r="B820" t="s">
        <v>1188</v>
      </c>
      <c r="C820" t="s">
        <v>821</v>
      </c>
      <c r="D820" t="s">
        <v>823</v>
      </c>
      <c r="E820" t="s">
        <v>822</v>
      </c>
      <c r="F820" t="s">
        <v>853</v>
      </c>
      <c r="G820" t="s">
        <v>852</v>
      </c>
      <c r="H820">
        <v>878</v>
      </c>
      <c r="I820" t="s">
        <v>933</v>
      </c>
      <c r="J820" t="s">
        <v>932</v>
      </c>
      <c r="K820" t="s">
        <v>309</v>
      </c>
      <c r="L820" t="s">
        <v>1191</v>
      </c>
      <c r="M820">
        <v>315</v>
      </c>
      <c r="N820">
        <v>4.3180300000000003</v>
      </c>
    </row>
    <row r="821" spans="1:14" x14ac:dyDescent="0.3">
      <c r="A821">
        <v>2021</v>
      </c>
      <c r="B821" t="s">
        <v>1188</v>
      </c>
      <c r="C821" t="s">
        <v>821</v>
      </c>
      <c r="D821" t="s">
        <v>823</v>
      </c>
      <c r="E821" t="s">
        <v>822</v>
      </c>
      <c r="F821" t="s">
        <v>853</v>
      </c>
      <c r="G821" t="s">
        <v>852</v>
      </c>
      <c r="H821">
        <v>878</v>
      </c>
      <c r="I821" t="s">
        <v>933</v>
      </c>
      <c r="J821" t="s">
        <v>932</v>
      </c>
      <c r="K821" t="s">
        <v>306</v>
      </c>
      <c r="L821" t="s">
        <v>1191</v>
      </c>
      <c r="M821">
        <v>2516</v>
      </c>
      <c r="N821">
        <v>34.489400000000003</v>
      </c>
    </row>
    <row r="822" spans="1:14" x14ac:dyDescent="0.3">
      <c r="A822">
        <v>2021</v>
      </c>
      <c r="B822" t="s">
        <v>1188</v>
      </c>
      <c r="C822" t="s">
        <v>821</v>
      </c>
      <c r="D822" t="s">
        <v>823</v>
      </c>
      <c r="E822" t="s">
        <v>822</v>
      </c>
      <c r="F822" t="s">
        <v>853</v>
      </c>
      <c r="G822" t="s">
        <v>852</v>
      </c>
      <c r="H822">
        <v>878</v>
      </c>
      <c r="I822" t="s">
        <v>933</v>
      </c>
      <c r="J822" t="s">
        <v>932</v>
      </c>
      <c r="K822" t="s">
        <v>1192</v>
      </c>
      <c r="L822" t="s">
        <v>1191</v>
      </c>
      <c r="M822">
        <v>7295</v>
      </c>
      <c r="N822">
        <v>100</v>
      </c>
    </row>
    <row r="823" spans="1:14" x14ac:dyDescent="0.3">
      <c r="A823">
        <v>2021</v>
      </c>
      <c r="B823" t="s">
        <v>1188</v>
      </c>
      <c r="C823" t="s">
        <v>821</v>
      </c>
      <c r="D823" t="s">
        <v>823</v>
      </c>
      <c r="E823" t="s">
        <v>822</v>
      </c>
      <c r="F823" t="s">
        <v>853</v>
      </c>
      <c r="G823" t="s">
        <v>852</v>
      </c>
      <c r="H823">
        <v>878</v>
      </c>
      <c r="I823" t="s">
        <v>933</v>
      </c>
      <c r="J823" t="s">
        <v>932</v>
      </c>
      <c r="K823" t="s">
        <v>305</v>
      </c>
      <c r="L823" t="s">
        <v>1191</v>
      </c>
      <c r="M823">
        <v>250</v>
      </c>
      <c r="N823">
        <v>3.427</v>
      </c>
    </row>
    <row r="824" spans="1:14" x14ac:dyDescent="0.3">
      <c r="A824">
        <v>2022</v>
      </c>
      <c r="B824" t="s">
        <v>1188</v>
      </c>
      <c r="C824" t="s">
        <v>821</v>
      </c>
      <c r="D824" t="s">
        <v>823</v>
      </c>
      <c r="E824" t="s">
        <v>822</v>
      </c>
      <c r="F824" t="s">
        <v>853</v>
      </c>
      <c r="G824" t="s">
        <v>852</v>
      </c>
      <c r="H824">
        <v>878</v>
      </c>
      <c r="I824" t="s">
        <v>933</v>
      </c>
      <c r="J824" t="s">
        <v>932</v>
      </c>
      <c r="K824" t="s">
        <v>307</v>
      </c>
      <c r="L824" t="s">
        <v>1191</v>
      </c>
      <c r="M824">
        <v>3038</v>
      </c>
      <c r="N824">
        <v>38.329500000000003</v>
      </c>
    </row>
    <row r="825" spans="1:14" x14ac:dyDescent="0.3">
      <c r="A825">
        <v>2022</v>
      </c>
      <c r="B825" t="s">
        <v>1188</v>
      </c>
      <c r="C825" t="s">
        <v>821</v>
      </c>
      <c r="D825" t="s">
        <v>823</v>
      </c>
      <c r="E825" t="s">
        <v>822</v>
      </c>
      <c r="F825" t="s">
        <v>853</v>
      </c>
      <c r="G825" t="s">
        <v>852</v>
      </c>
      <c r="H825">
        <v>878</v>
      </c>
      <c r="I825" t="s">
        <v>933</v>
      </c>
      <c r="J825" t="s">
        <v>932</v>
      </c>
      <c r="K825" t="s">
        <v>308</v>
      </c>
      <c r="L825" t="s">
        <v>1191</v>
      </c>
      <c r="M825">
        <v>1712</v>
      </c>
      <c r="N825">
        <v>21.599799999999998</v>
      </c>
    </row>
    <row r="826" spans="1:14" x14ac:dyDescent="0.3">
      <c r="A826">
        <v>2022</v>
      </c>
      <c r="B826" t="s">
        <v>1188</v>
      </c>
      <c r="C826" t="s">
        <v>821</v>
      </c>
      <c r="D826" t="s">
        <v>823</v>
      </c>
      <c r="E826" t="s">
        <v>822</v>
      </c>
      <c r="F826" t="s">
        <v>853</v>
      </c>
      <c r="G826" t="s">
        <v>852</v>
      </c>
      <c r="H826">
        <v>878</v>
      </c>
      <c r="I826" t="s">
        <v>933</v>
      </c>
      <c r="J826" t="s">
        <v>932</v>
      </c>
      <c r="K826" t="s">
        <v>309</v>
      </c>
      <c r="L826" t="s">
        <v>1191</v>
      </c>
      <c r="M826">
        <v>381</v>
      </c>
      <c r="N826">
        <v>4.8069600000000001</v>
      </c>
    </row>
    <row r="827" spans="1:14" x14ac:dyDescent="0.3">
      <c r="A827">
        <v>2022</v>
      </c>
      <c r="B827" t="s">
        <v>1188</v>
      </c>
      <c r="C827" t="s">
        <v>821</v>
      </c>
      <c r="D827" t="s">
        <v>823</v>
      </c>
      <c r="E827" t="s">
        <v>822</v>
      </c>
      <c r="F827" t="s">
        <v>853</v>
      </c>
      <c r="G827" t="s">
        <v>852</v>
      </c>
      <c r="H827">
        <v>878</v>
      </c>
      <c r="I827" t="s">
        <v>933</v>
      </c>
      <c r="J827" t="s">
        <v>932</v>
      </c>
      <c r="K827" t="s">
        <v>306</v>
      </c>
      <c r="L827" t="s">
        <v>1191</v>
      </c>
      <c r="M827">
        <v>2571</v>
      </c>
      <c r="N827">
        <v>32.437600000000003</v>
      </c>
    </row>
    <row r="828" spans="1:14" x14ac:dyDescent="0.3">
      <c r="A828">
        <v>2022</v>
      </c>
      <c r="B828" t="s">
        <v>1188</v>
      </c>
      <c r="C828" t="s">
        <v>821</v>
      </c>
      <c r="D828" t="s">
        <v>823</v>
      </c>
      <c r="E828" t="s">
        <v>822</v>
      </c>
      <c r="F828" t="s">
        <v>853</v>
      </c>
      <c r="G828" t="s">
        <v>852</v>
      </c>
      <c r="H828">
        <v>878</v>
      </c>
      <c r="I828" t="s">
        <v>933</v>
      </c>
      <c r="J828" t="s">
        <v>932</v>
      </c>
      <c r="K828" t="s">
        <v>1192</v>
      </c>
      <c r="L828" t="s">
        <v>1191</v>
      </c>
      <c r="M828">
        <v>7926</v>
      </c>
      <c r="N828">
        <v>100</v>
      </c>
    </row>
    <row r="829" spans="1:14" x14ac:dyDescent="0.3">
      <c r="A829">
        <v>2022</v>
      </c>
      <c r="B829" t="s">
        <v>1188</v>
      </c>
      <c r="C829" t="s">
        <v>821</v>
      </c>
      <c r="D829" t="s">
        <v>823</v>
      </c>
      <c r="E829" t="s">
        <v>822</v>
      </c>
      <c r="F829" t="s">
        <v>853</v>
      </c>
      <c r="G829" t="s">
        <v>852</v>
      </c>
      <c r="H829">
        <v>878</v>
      </c>
      <c r="I829" t="s">
        <v>933</v>
      </c>
      <c r="J829" t="s">
        <v>932</v>
      </c>
      <c r="K829" t="s">
        <v>305</v>
      </c>
      <c r="L829" t="s">
        <v>1191</v>
      </c>
      <c r="M829">
        <v>224</v>
      </c>
      <c r="N829">
        <v>2.8261400000000001</v>
      </c>
    </row>
    <row r="830" spans="1:14" x14ac:dyDescent="0.3">
      <c r="A830">
        <v>2023</v>
      </c>
      <c r="B830" t="s">
        <v>1188</v>
      </c>
      <c r="C830" t="s">
        <v>821</v>
      </c>
      <c r="D830" t="s">
        <v>823</v>
      </c>
      <c r="E830" t="s">
        <v>822</v>
      </c>
      <c r="F830" t="s">
        <v>853</v>
      </c>
      <c r="G830" t="s">
        <v>852</v>
      </c>
      <c r="H830">
        <v>878</v>
      </c>
      <c r="I830" t="s">
        <v>933</v>
      </c>
      <c r="J830" t="s">
        <v>932</v>
      </c>
      <c r="K830" t="s">
        <v>307</v>
      </c>
      <c r="L830" t="s">
        <v>1191</v>
      </c>
      <c r="M830">
        <v>3378</v>
      </c>
      <c r="N830">
        <v>40.214289999999998</v>
      </c>
    </row>
    <row r="831" spans="1:14" x14ac:dyDescent="0.3">
      <c r="A831">
        <v>2023</v>
      </c>
      <c r="B831" t="s">
        <v>1188</v>
      </c>
      <c r="C831" t="s">
        <v>821</v>
      </c>
      <c r="D831" t="s">
        <v>823</v>
      </c>
      <c r="E831" t="s">
        <v>822</v>
      </c>
      <c r="F831" t="s">
        <v>853</v>
      </c>
      <c r="G831" t="s">
        <v>852</v>
      </c>
      <c r="H831">
        <v>878</v>
      </c>
      <c r="I831" t="s">
        <v>933</v>
      </c>
      <c r="J831" t="s">
        <v>932</v>
      </c>
      <c r="K831" t="s">
        <v>308</v>
      </c>
      <c r="L831" t="s">
        <v>1191</v>
      </c>
      <c r="M831">
        <v>1819</v>
      </c>
      <c r="N831">
        <v>21.65476</v>
      </c>
    </row>
    <row r="832" spans="1:14" x14ac:dyDescent="0.3">
      <c r="A832">
        <v>2023</v>
      </c>
      <c r="B832" t="s">
        <v>1188</v>
      </c>
      <c r="C832" t="s">
        <v>821</v>
      </c>
      <c r="D832" t="s">
        <v>823</v>
      </c>
      <c r="E832" t="s">
        <v>822</v>
      </c>
      <c r="F832" t="s">
        <v>853</v>
      </c>
      <c r="G832" t="s">
        <v>852</v>
      </c>
      <c r="H832">
        <v>878</v>
      </c>
      <c r="I832" t="s">
        <v>933</v>
      </c>
      <c r="J832" t="s">
        <v>932</v>
      </c>
      <c r="K832" t="s">
        <v>309</v>
      </c>
      <c r="L832" t="s">
        <v>1191</v>
      </c>
      <c r="M832">
        <v>472</v>
      </c>
      <c r="N832">
        <v>5.6190499999999997</v>
      </c>
    </row>
    <row r="833" spans="1:14" x14ac:dyDescent="0.3">
      <c r="A833">
        <v>2023</v>
      </c>
      <c r="B833" t="s">
        <v>1188</v>
      </c>
      <c r="C833" t="s">
        <v>821</v>
      </c>
      <c r="D833" t="s">
        <v>823</v>
      </c>
      <c r="E833" t="s">
        <v>822</v>
      </c>
      <c r="F833" t="s">
        <v>853</v>
      </c>
      <c r="G833" t="s">
        <v>852</v>
      </c>
      <c r="H833">
        <v>878</v>
      </c>
      <c r="I833" t="s">
        <v>933</v>
      </c>
      <c r="J833" t="s">
        <v>932</v>
      </c>
      <c r="K833" t="s">
        <v>306</v>
      </c>
      <c r="L833" t="s">
        <v>1191</v>
      </c>
      <c r="M833">
        <v>2544</v>
      </c>
      <c r="N833">
        <v>30.285710000000002</v>
      </c>
    </row>
    <row r="834" spans="1:14" x14ac:dyDescent="0.3">
      <c r="A834">
        <v>2023</v>
      </c>
      <c r="B834" t="s">
        <v>1188</v>
      </c>
      <c r="C834" t="s">
        <v>821</v>
      </c>
      <c r="D834" t="s">
        <v>823</v>
      </c>
      <c r="E834" t="s">
        <v>822</v>
      </c>
      <c r="F834" t="s">
        <v>853</v>
      </c>
      <c r="G834" t="s">
        <v>852</v>
      </c>
      <c r="H834">
        <v>878</v>
      </c>
      <c r="I834" t="s">
        <v>933</v>
      </c>
      <c r="J834" t="s">
        <v>932</v>
      </c>
      <c r="K834" t="s">
        <v>1192</v>
      </c>
      <c r="L834" t="s">
        <v>1191</v>
      </c>
      <c r="M834">
        <v>8400</v>
      </c>
      <c r="N834">
        <v>100</v>
      </c>
    </row>
    <row r="835" spans="1:14" x14ac:dyDescent="0.3">
      <c r="A835">
        <v>2023</v>
      </c>
      <c r="B835" t="s">
        <v>1188</v>
      </c>
      <c r="C835" t="s">
        <v>821</v>
      </c>
      <c r="D835" t="s">
        <v>823</v>
      </c>
      <c r="E835" t="s">
        <v>822</v>
      </c>
      <c r="F835" t="s">
        <v>853</v>
      </c>
      <c r="G835" t="s">
        <v>852</v>
      </c>
      <c r="H835">
        <v>878</v>
      </c>
      <c r="I835" t="s">
        <v>933</v>
      </c>
      <c r="J835" t="s">
        <v>932</v>
      </c>
      <c r="K835" t="s">
        <v>305</v>
      </c>
      <c r="L835" t="s">
        <v>1191</v>
      </c>
      <c r="M835">
        <v>187</v>
      </c>
      <c r="N835">
        <v>2.2261899999999999</v>
      </c>
    </row>
    <row r="836" spans="1:14" x14ac:dyDescent="0.3">
      <c r="A836">
        <v>2024</v>
      </c>
      <c r="B836" t="s">
        <v>1188</v>
      </c>
      <c r="C836" t="s">
        <v>821</v>
      </c>
      <c r="D836" t="s">
        <v>823</v>
      </c>
      <c r="E836" t="s">
        <v>822</v>
      </c>
      <c r="F836" t="s">
        <v>853</v>
      </c>
      <c r="G836" t="s">
        <v>852</v>
      </c>
      <c r="H836">
        <v>878</v>
      </c>
      <c r="I836" t="s">
        <v>933</v>
      </c>
      <c r="J836" t="s">
        <v>932</v>
      </c>
      <c r="K836" t="s">
        <v>307</v>
      </c>
      <c r="L836" t="s">
        <v>1191</v>
      </c>
      <c r="M836">
        <v>3775</v>
      </c>
      <c r="N836">
        <v>42.544800000000002</v>
      </c>
    </row>
    <row r="837" spans="1:14" x14ac:dyDescent="0.3">
      <c r="A837">
        <v>2024</v>
      </c>
      <c r="B837" t="s">
        <v>1188</v>
      </c>
      <c r="C837" t="s">
        <v>821</v>
      </c>
      <c r="D837" t="s">
        <v>823</v>
      </c>
      <c r="E837" t="s">
        <v>822</v>
      </c>
      <c r="F837" t="s">
        <v>853</v>
      </c>
      <c r="G837" t="s">
        <v>852</v>
      </c>
      <c r="H837">
        <v>878</v>
      </c>
      <c r="I837" t="s">
        <v>933</v>
      </c>
      <c r="J837" t="s">
        <v>932</v>
      </c>
      <c r="K837" t="s">
        <v>308</v>
      </c>
      <c r="L837" t="s">
        <v>1191</v>
      </c>
      <c r="M837">
        <v>1920</v>
      </c>
      <c r="N837">
        <v>21.638680000000001</v>
      </c>
    </row>
    <row r="838" spans="1:14" x14ac:dyDescent="0.3">
      <c r="A838">
        <v>2024</v>
      </c>
      <c r="B838" t="s">
        <v>1188</v>
      </c>
      <c r="C838" t="s">
        <v>821</v>
      </c>
      <c r="D838" t="s">
        <v>823</v>
      </c>
      <c r="E838" t="s">
        <v>822</v>
      </c>
      <c r="F838" t="s">
        <v>853</v>
      </c>
      <c r="G838" t="s">
        <v>852</v>
      </c>
      <c r="H838">
        <v>878</v>
      </c>
      <c r="I838" t="s">
        <v>933</v>
      </c>
      <c r="J838" t="s">
        <v>932</v>
      </c>
      <c r="K838" t="s">
        <v>309</v>
      </c>
      <c r="L838" t="s">
        <v>1191</v>
      </c>
      <c r="M838">
        <v>372</v>
      </c>
      <c r="N838">
        <v>4.1924900000000003</v>
      </c>
    </row>
    <row r="839" spans="1:14" x14ac:dyDescent="0.3">
      <c r="A839">
        <v>2024</v>
      </c>
      <c r="B839" t="s">
        <v>1188</v>
      </c>
      <c r="C839" t="s">
        <v>821</v>
      </c>
      <c r="D839" t="s">
        <v>823</v>
      </c>
      <c r="E839" t="s">
        <v>822</v>
      </c>
      <c r="F839" t="s">
        <v>853</v>
      </c>
      <c r="G839" t="s">
        <v>852</v>
      </c>
      <c r="H839">
        <v>878</v>
      </c>
      <c r="I839" t="s">
        <v>933</v>
      </c>
      <c r="J839" t="s">
        <v>932</v>
      </c>
      <c r="K839" t="s">
        <v>306</v>
      </c>
      <c r="L839" t="s">
        <v>1191</v>
      </c>
      <c r="M839">
        <v>2583</v>
      </c>
      <c r="N839">
        <v>29.110790000000001</v>
      </c>
    </row>
    <row r="840" spans="1:14" x14ac:dyDescent="0.3">
      <c r="A840">
        <v>2024</v>
      </c>
      <c r="B840" t="s">
        <v>1188</v>
      </c>
      <c r="C840" t="s">
        <v>821</v>
      </c>
      <c r="D840" t="s">
        <v>823</v>
      </c>
      <c r="E840" t="s">
        <v>822</v>
      </c>
      <c r="F840" t="s">
        <v>853</v>
      </c>
      <c r="G840" t="s">
        <v>852</v>
      </c>
      <c r="H840">
        <v>878</v>
      </c>
      <c r="I840" t="s">
        <v>933</v>
      </c>
      <c r="J840" t="s">
        <v>932</v>
      </c>
      <c r="K840" t="s">
        <v>1192</v>
      </c>
      <c r="L840" t="s">
        <v>1191</v>
      </c>
      <c r="M840">
        <v>8873</v>
      </c>
      <c r="N840">
        <v>100</v>
      </c>
    </row>
    <row r="841" spans="1:14" x14ac:dyDescent="0.3">
      <c r="A841">
        <v>2024</v>
      </c>
      <c r="B841" t="s">
        <v>1188</v>
      </c>
      <c r="C841" t="s">
        <v>821</v>
      </c>
      <c r="D841" t="s">
        <v>823</v>
      </c>
      <c r="E841" t="s">
        <v>822</v>
      </c>
      <c r="F841" t="s">
        <v>853</v>
      </c>
      <c r="G841" t="s">
        <v>852</v>
      </c>
      <c r="H841">
        <v>878</v>
      </c>
      <c r="I841" t="s">
        <v>933</v>
      </c>
      <c r="J841" t="s">
        <v>932</v>
      </c>
      <c r="K841" t="s">
        <v>305</v>
      </c>
      <c r="L841" t="s">
        <v>1191</v>
      </c>
      <c r="M841">
        <v>223</v>
      </c>
      <c r="N841">
        <v>2.5132400000000001</v>
      </c>
    </row>
    <row r="842" spans="1:14" x14ac:dyDescent="0.3">
      <c r="A842">
        <v>2021</v>
      </c>
      <c r="B842" t="s">
        <v>1188</v>
      </c>
      <c r="C842" t="s">
        <v>821</v>
      </c>
      <c r="D842" t="s">
        <v>823</v>
      </c>
      <c r="E842" t="s">
        <v>822</v>
      </c>
      <c r="F842" t="s">
        <v>849</v>
      </c>
      <c r="G842" t="s">
        <v>848</v>
      </c>
      <c r="H842">
        <v>371</v>
      </c>
      <c r="I842" t="s">
        <v>935</v>
      </c>
      <c r="J842" t="s">
        <v>934</v>
      </c>
      <c r="K842" t="s">
        <v>307</v>
      </c>
      <c r="L842" t="s">
        <v>1191</v>
      </c>
      <c r="M842">
        <v>780</v>
      </c>
      <c r="N842">
        <v>34.743899999999996</v>
      </c>
    </row>
    <row r="843" spans="1:14" x14ac:dyDescent="0.3">
      <c r="A843">
        <v>2021</v>
      </c>
      <c r="B843" t="s">
        <v>1188</v>
      </c>
      <c r="C843" t="s">
        <v>821</v>
      </c>
      <c r="D843" t="s">
        <v>823</v>
      </c>
      <c r="E843" t="s">
        <v>822</v>
      </c>
      <c r="F843" t="s">
        <v>849</v>
      </c>
      <c r="G843" t="s">
        <v>848</v>
      </c>
      <c r="H843">
        <v>371</v>
      </c>
      <c r="I843" t="s">
        <v>935</v>
      </c>
      <c r="J843" t="s">
        <v>934</v>
      </c>
      <c r="K843" t="s">
        <v>308</v>
      </c>
      <c r="L843" t="s">
        <v>1191</v>
      </c>
      <c r="M843">
        <v>500</v>
      </c>
      <c r="N843">
        <v>22.271699999999999</v>
      </c>
    </row>
    <row r="844" spans="1:14" x14ac:dyDescent="0.3">
      <c r="A844">
        <v>2021</v>
      </c>
      <c r="B844" t="s">
        <v>1188</v>
      </c>
      <c r="C844" t="s">
        <v>821</v>
      </c>
      <c r="D844" t="s">
        <v>823</v>
      </c>
      <c r="E844" t="s">
        <v>822</v>
      </c>
      <c r="F844" t="s">
        <v>849</v>
      </c>
      <c r="G844" t="s">
        <v>848</v>
      </c>
      <c r="H844">
        <v>371</v>
      </c>
      <c r="I844" t="s">
        <v>935</v>
      </c>
      <c r="J844" t="s">
        <v>934</v>
      </c>
      <c r="K844" t="s">
        <v>309</v>
      </c>
      <c r="L844" t="s">
        <v>1191</v>
      </c>
      <c r="M844">
        <v>280</v>
      </c>
      <c r="N844">
        <v>12.472200000000001</v>
      </c>
    </row>
    <row r="845" spans="1:14" x14ac:dyDescent="0.3">
      <c r="A845">
        <v>2021</v>
      </c>
      <c r="B845" t="s">
        <v>1188</v>
      </c>
      <c r="C845" t="s">
        <v>821</v>
      </c>
      <c r="D845" t="s">
        <v>823</v>
      </c>
      <c r="E845" t="s">
        <v>822</v>
      </c>
      <c r="F845" t="s">
        <v>849</v>
      </c>
      <c r="G845" t="s">
        <v>848</v>
      </c>
      <c r="H845">
        <v>371</v>
      </c>
      <c r="I845" t="s">
        <v>935</v>
      </c>
      <c r="J845" t="s">
        <v>934</v>
      </c>
      <c r="K845" t="s">
        <v>306</v>
      </c>
      <c r="L845" t="s">
        <v>1191</v>
      </c>
      <c r="M845">
        <v>632</v>
      </c>
      <c r="N845">
        <v>28.151499999999999</v>
      </c>
    </row>
    <row r="846" spans="1:14" x14ac:dyDescent="0.3">
      <c r="A846">
        <v>2021</v>
      </c>
      <c r="B846" t="s">
        <v>1188</v>
      </c>
      <c r="C846" t="s">
        <v>821</v>
      </c>
      <c r="D846" t="s">
        <v>823</v>
      </c>
      <c r="E846" t="s">
        <v>822</v>
      </c>
      <c r="F846" t="s">
        <v>849</v>
      </c>
      <c r="G846" t="s">
        <v>848</v>
      </c>
      <c r="H846">
        <v>371</v>
      </c>
      <c r="I846" t="s">
        <v>935</v>
      </c>
      <c r="J846" t="s">
        <v>934</v>
      </c>
      <c r="K846" t="s">
        <v>1192</v>
      </c>
      <c r="L846" t="s">
        <v>1191</v>
      </c>
      <c r="M846">
        <v>2245</v>
      </c>
      <c r="N846">
        <v>100</v>
      </c>
    </row>
    <row r="847" spans="1:14" x14ac:dyDescent="0.3">
      <c r="A847">
        <v>2021</v>
      </c>
      <c r="B847" t="s">
        <v>1188</v>
      </c>
      <c r="C847" t="s">
        <v>821</v>
      </c>
      <c r="D847" t="s">
        <v>823</v>
      </c>
      <c r="E847" t="s">
        <v>822</v>
      </c>
      <c r="F847" t="s">
        <v>849</v>
      </c>
      <c r="G847" t="s">
        <v>848</v>
      </c>
      <c r="H847">
        <v>371</v>
      </c>
      <c r="I847" t="s">
        <v>935</v>
      </c>
      <c r="J847" t="s">
        <v>934</v>
      </c>
      <c r="K847" t="s">
        <v>305</v>
      </c>
      <c r="L847" t="s">
        <v>1191</v>
      </c>
      <c r="M847">
        <v>53</v>
      </c>
      <c r="N847">
        <v>2.3607999999999998</v>
      </c>
    </row>
    <row r="848" spans="1:14" x14ac:dyDescent="0.3">
      <c r="A848">
        <v>2022</v>
      </c>
      <c r="B848" t="s">
        <v>1188</v>
      </c>
      <c r="C848" t="s">
        <v>821</v>
      </c>
      <c r="D848" t="s">
        <v>823</v>
      </c>
      <c r="E848" t="s">
        <v>822</v>
      </c>
      <c r="F848" t="s">
        <v>849</v>
      </c>
      <c r="G848" t="s">
        <v>848</v>
      </c>
      <c r="H848">
        <v>371</v>
      </c>
      <c r="I848" t="s">
        <v>935</v>
      </c>
      <c r="J848" t="s">
        <v>934</v>
      </c>
      <c r="K848" t="s">
        <v>307</v>
      </c>
      <c r="L848" t="s">
        <v>1191</v>
      </c>
      <c r="M848">
        <v>827</v>
      </c>
      <c r="N848">
        <v>34.674999999999997</v>
      </c>
    </row>
    <row r="849" spans="1:14" x14ac:dyDescent="0.3">
      <c r="A849">
        <v>2022</v>
      </c>
      <c r="B849" t="s">
        <v>1188</v>
      </c>
      <c r="C849" t="s">
        <v>821</v>
      </c>
      <c r="D849" t="s">
        <v>823</v>
      </c>
      <c r="E849" t="s">
        <v>822</v>
      </c>
      <c r="F849" t="s">
        <v>849</v>
      </c>
      <c r="G849" t="s">
        <v>848</v>
      </c>
      <c r="H849">
        <v>371</v>
      </c>
      <c r="I849" t="s">
        <v>935</v>
      </c>
      <c r="J849" t="s">
        <v>934</v>
      </c>
      <c r="K849" t="s">
        <v>308</v>
      </c>
      <c r="L849" t="s">
        <v>1191</v>
      </c>
      <c r="M849">
        <v>550</v>
      </c>
      <c r="N849">
        <v>23.0608</v>
      </c>
    </row>
    <row r="850" spans="1:14" x14ac:dyDescent="0.3">
      <c r="A850">
        <v>2022</v>
      </c>
      <c r="B850" t="s">
        <v>1188</v>
      </c>
      <c r="C850" t="s">
        <v>821</v>
      </c>
      <c r="D850" t="s">
        <v>823</v>
      </c>
      <c r="E850" t="s">
        <v>822</v>
      </c>
      <c r="F850" t="s">
        <v>849</v>
      </c>
      <c r="G850" t="s">
        <v>848</v>
      </c>
      <c r="H850">
        <v>371</v>
      </c>
      <c r="I850" t="s">
        <v>935</v>
      </c>
      <c r="J850" t="s">
        <v>934</v>
      </c>
      <c r="K850" t="s">
        <v>309</v>
      </c>
      <c r="L850" t="s">
        <v>1191</v>
      </c>
      <c r="M850">
        <v>254</v>
      </c>
      <c r="N850">
        <v>10.649900000000001</v>
      </c>
    </row>
    <row r="851" spans="1:14" x14ac:dyDescent="0.3">
      <c r="A851">
        <v>2022</v>
      </c>
      <c r="B851" t="s">
        <v>1188</v>
      </c>
      <c r="C851" t="s">
        <v>821</v>
      </c>
      <c r="D851" t="s">
        <v>823</v>
      </c>
      <c r="E851" t="s">
        <v>822</v>
      </c>
      <c r="F851" t="s">
        <v>849</v>
      </c>
      <c r="G851" t="s">
        <v>848</v>
      </c>
      <c r="H851">
        <v>371</v>
      </c>
      <c r="I851" t="s">
        <v>935</v>
      </c>
      <c r="J851" t="s">
        <v>934</v>
      </c>
      <c r="K851" t="s">
        <v>306</v>
      </c>
      <c r="L851" t="s">
        <v>1191</v>
      </c>
      <c r="M851">
        <v>711</v>
      </c>
      <c r="N851">
        <v>29.811299999999999</v>
      </c>
    </row>
    <row r="852" spans="1:14" x14ac:dyDescent="0.3">
      <c r="A852">
        <v>2022</v>
      </c>
      <c r="B852" t="s">
        <v>1188</v>
      </c>
      <c r="C852" t="s">
        <v>821</v>
      </c>
      <c r="D852" t="s">
        <v>823</v>
      </c>
      <c r="E852" t="s">
        <v>822</v>
      </c>
      <c r="F852" t="s">
        <v>849</v>
      </c>
      <c r="G852" t="s">
        <v>848</v>
      </c>
      <c r="H852">
        <v>371</v>
      </c>
      <c r="I852" t="s">
        <v>935</v>
      </c>
      <c r="J852" t="s">
        <v>934</v>
      </c>
      <c r="K852" t="s">
        <v>1192</v>
      </c>
      <c r="L852" t="s">
        <v>1191</v>
      </c>
      <c r="M852">
        <v>2385</v>
      </c>
      <c r="N852">
        <v>100</v>
      </c>
    </row>
    <row r="853" spans="1:14" x14ac:dyDescent="0.3">
      <c r="A853">
        <v>2022</v>
      </c>
      <c r="B853" t="s">
        <v>1188</v>
      </c>
      <c r="C853" t="s">
        <v>821</v>
      </c>
      <c r="D853" t="s">
        <v>823</v>
      </c>
      <c r="E853" t="s">
        <v>822</v>
      </c>
      <c r="F853" t="s">
        <v>849</v>
      </c>
      <c r="G853" t="s">
        <v>848</v>
      </c>
      <c r="H853">
        <v>371</v>
      </c>
      <c r="I853" t="s">
        <v>935</v>
      </c>
      <c r="J853" t="s">
        <v>934</v>
      </c>
      <c r="K853" t="s">
        <v>305</v>
      </c>
      <c r="L853" t="s">
        <v>1191</v>
      </c>
      <c r="M853">
        <v>43</v>
      </c>
      <c r="N853">
        <v>1.80294</v>
      </c>
    </row>
    <row r="854" spans="1:14" x14ac:dyDescent="0.3">
      <c r="A854">
        <v>2023</v>
      </c>
      <c r="B854" t="s">
        <v>1188</v>
      </c>
      <c r="C854" t="s">
        <v>821</v>
      </c>
      <c r="D854" t="s">
        <v>823</v>
      </c>
      <c r="E854" t="s">
        <v>822</v>
      </c>
      <c r="F854" t="s">
        <v>849</v>
      </c>
      <c r="G854" t="s">
        <v>848</v>
      </c>
      <c r="H854">
        <v>371</v>
      </c>
      <c r="I854" t="s">
        <v>935</v>
      </c>
      <c r="J854" t="s">
        <v>934</v>
      </c>
      <c r="K854" t="s">
        <v>307</v>
      </c>
      <c r="L854" t="s">
        <v>1191</v>
      </c>
      <c r="M854">
        <v>877</v>
      </c>
      <c r="N854">
        <v>36.01643</v>
      </c>
    </row>
    <row r="855" spans="1:14" x14ac:dyDescent="0.3">
      <c r="A855">
        <v>2023</v>
      </c>
      <c r="B855" t="s">
        <v>1188</v>
      </c>
      <c r="C855" t="s">
        <v>821</v>
      </c>
      <c r="D855" t="s">
        <v>823</v>
      </c>
      <c r="E855" t="s">
        <v>822</v>
      </c>
      <c r="F855" t="s">
        <v>849</v>
      </c>
      <c r="G855" t="s">
        <v>848</v>
      </c>
      <c r="H855">
        <v>371</v>
      </c>
      <c r="I855" t="s">
        <v>935</v>
      </c>
      <c r="J855" t="s">
        <v>934</v>
      </c>
      <c r="K855" t="s">
        <v>308</v>
      </c>
      <c r="L855" t="s">
        <v>1191</v>
      </c>
      <c r="M855">
        <v>572</v>
      </c>
      <c r="N855">
        <v>23.490760000000002</v>
      </c>
    </row>
    <row r="856" spans="1:14" x14ac:dyDescent="0.3">
      <c r="A856">
        <v>2023</v>
      </c>
      <c r="B856" t="s">
        <v>1188</v>
      </c>
      <c r="C856" t="s">
        <v>821</v>
      </c>
      <c r="D856" t="s">
        <v>823</v>
      </c>
      <c r="E856" t="s">
        <v>822</v>
      </c>
      <c r="F856" t="s">
        <v>849</v>
      </c>
      <c r="G856" t="s">
        <v>848</v>
      </c>
      <c r="H856">
        <v>371</v>
      </c>
      <c r="I856" t="s">
        <v>935</v>
      </c>
      <c r="J856" t="s">
        <v>934</v>
      </c>
      <c r="K856" t="s">
        <v>309</v>
      </c>
      <c r="L856" t="s">
        <v>1191</v>
      </c>
      <c r="M856">
        <v>210</v>
      </c>
      <c r="N856">
        <v>8.6242300000000007</v>
      </c>
    </row>
    <row r="857" spans="1:14" x14ac:dyDescent="0.3">
      <c r="A857">
        <v>2023</v>
      </c>
      <c r="B857" t="s">
        <v>1188</v>
      </c>
      <c r="C857" t="s">
        <v>821</v>
      </c>
      <c r="D857" t="s">
        <v>823</v>
      </c>
      <c r="E857" t="s">
        <v>822</v>
      </c>
      <c r="F857" t="s">
        <v>849</v>
      </c>
      <c r="G857" t="s">
        <v>848</v>
      </c>
      <c r="H857">
        <v>371</v>
      </c>
      <c r="I857" t="s">
        <v>935</v>
      </c>
      <c r="J857" t="s">
        <v>934</v>
      </c>
      <c r="K857" t="s">
        <v>306</v>
      </c>
      <c r="L857" t="s">
        <v>1191</v>
      </c>
      <c r="M857">
        <v>733</v>
      </c>
      <c r="N857">
        <v>30.10267</v>
      </c>
    </row>
    <row r="858" spans="1:14" x14ac:dyDescent="0.3">
      <c r="A858">
        <v>2023</v>
      </c>
      <c r="B858" t="s">
        <v>1188</v>
      </c>
      <c r="C858" t="s">
        <v>821</v>
      </c>
      <c r="D858" t="s">
        <v>823</v>
      </c>
      <c r="E858" t="s">
        <v>822</v>
      </c>
      <c r="F858" t="s">
        <v>849</v>
      </c>
      <c r="G858" t="s">
        <v>848</v>
      </c>
      <c r="H858">
        <v>371</v>
      </c>
      <c r="I858" t="s">
        <v>935</v>
      </c>
      <c r="J858" t="s">
        <v>934</v>
      </c>
      <c r="K858" t="s">
        <v>1192</v>
      </c>
      <c r="L858" t="s">
        <v>1191</v>
      </c>
      <c r="M858">
        <v>2435</v>
      </c>
      <c r="N858">
        <v>100</v>
      </c>
    </row>
    <row r="859" spans="1:14" x14ac:dyDescent="0.3">
      <c r="A859">
        <v>2023</v>
      </c>
      <c r="B859" t="s">
        <v>1188</v>
      </c>
      <c r="C859" t="s">
        <v>821</v>
      </c>
      <c r="D859" t="s">
        <v>823</v>
      </c>
      <c r="E859" t="s">
        <v>822</v>
      </c>
      <c r="F859" t="s">
        <v>849</v>
      </c>
      <c r="G859" t="s">
        <v>848</v>
      </c>
      <c r="H859">
        <v>371</v>
      </c>
      <c r="I859" t="s">
        <v>935</v>
      </c>
      <c r="J859" t="s">
        <v>934</v>
      </c>
      <c r="K859" t="s">
        <v>305</v>
      </c>
      <c r="L859" t="s">
        <v>1191</v>
      </c>
      <c r="M859">
        <v>43</v>
      </c>
      <c r="N859">
        <v>1.7659100000000001</v>
      </c>
    </row>
    <row r="860" spans="1:14" x14ac:dyDescent="0.3">
      <c r="A860">
        <v>2024</v>
      </c>
      <c r="B860" t="s">
        <v>1188</v>
      </c>
      <c r="C860" t="s">
        <v>821</v>
      </c>
      <c r="D860" t="s">
        <v>823</v>
      </c>
      <c r="E860" t="s">
        <v>822</v>
      </c>
      <c r="F860" t="s">
        <v>849</v>
      </c>
      <c r="G860" t="s">
        <v>848</v>
      </c>
      <c r="H860">
        <v>371</v>
      </c>
      <c r="I860" t="s">
        <v>935</v>
      </c>
      <c r="J860" t="s">
        <v>934</v>
      </c>
      <c r="K860" t="s">
        <v>307</v>
      </c>
      <c r="L860" t="s">
        <v>1191</v>
      </c>
      <c r="M860">
        <v>1004</v>
      </c>
      <c r="N860">
        <v>37.944070000000004</v>
      </c>
    </row>
    <row r="861" spans="1:14" x14ac:dyDescent="0.3">
      <c r="A861">
        <v>2024</v>
      </c>
      <c r="B861" t="s">
        <v>1188</v>
      </c>
      <c r="C861" t="s">
        <v>821</v>
      </c>
      <c r="D861" t="s">
        <v>823</v>
      </c>
      <c r="E861" t="s">
        <v>822</v>
      </c>
      <c r="F861" t="s">
        <v>849</v>
      </c>
      <c r="G861" t="s">
        <v>848</v>
      </c>
      <c r="H861">
        <v>371</v>
      </c>
      <c r="I861" t="s">
        <v>935</v>
      </c>
      <c r="J861" t="s">
        <v>934</v>
      </c>
      <c r="K861" t="s">
        <v>308</v>
      </c>
      <c r="L861" t="s">
        <v>1191</v>
      </c>
      <c r="M861">
        <v>577</v>
      </c>
      <c r="N861">
        <v>21.8065</v>
      </c>
    </row>
    <row r="862" spans="1:14" x14ac:dyDescent="0.3">
      <c r="A862">
        <v>2024</v>
      </c>
      <c r="B862" t="s">
        <v>1188</v>
      </c>
      <c r="C862" t="s">
        <v>821</v>
      </c>
      <c r="D862" t="s">
        <v>823</v>
      </c>
      <c r="E862" t="s">
        <v>822</v>
      </c>
      <c r="F862" t="s">
        <v>849</v>
      </c>
      <c r="G862" t="s">
        <v>848</v>
      </c>
      <c r="H862">
        <v>371</v>
      </c>
      <c r="I862" t="s">
        <v>935</v>
      </c>
      <c r="J862" t="s">
        <v>934</v>
      </c>
      <c r="K862" t="s">
        <v>309</v>
      </c>
      <c r="L862" t="s">
        <v>1191</v>
      </c>
      <c r="M862">
        <v>167</v>
      </c>
      <c r="N862">
        <v>6.3114100000000004</v>
      </c>
    </row>
    <row r="863" spans="1:14" x14ac:dyDescent="0.3">
      <c r="A863">
        <v>2024</v>
      </c>
      <c r="B863" t="s">
        <v>1188</v>
      </c>
      <c r="C863" t="s">
        <v>821</v>
      </c>
      <c r="D863" t="s">
        <v>823</v>
      </c>
      <c r="E863" t="s">
        <v>822</v>
      </c>
      <c r="F863" t="s">
        <v>849</v>
      </c>
      <c r="G863" t="s">
        <v>848</v>
      </c>
      <c r="H863">
        <v>371</v>
      </c>
      <c r="I863" t="s">
        <v>935</v>
      </c>
      <c r="J863" t="s">
        <v>934</v>
      </c>
      <c r="K863" t="s">
        <v>306</v>
      </c>
      <c r="L863" t="s">
        <v>1191</v>
      </c>
      <c r="M863">
        <v>827</v>
      </c>
      <c r="N863">
        <v>31.254719999999999</v>
      </c>
    </row>
    <row r="864" spans="1:14" x14ac:dyDescent="0.3">
      <c r="A864">
        <v>2024</v>
      </c>
      <c r="B864" t="s">
        <v>1188</v>
      </c>
      <c r="C864" t="s">
        <v>821</v>
      </c>
      <c r="D864" t="s">
        <v>823</v>
      </c>
      <c r="E864" t="s">
        <v>822</v>
      </c>
      <c r="F864" t="s">
        <v>849</v>
      </c>
      <c r="G864" t="s">
        <v>848</v>
      </c>
      <c r="H864">
        <v>371</v>
      </c>
      <c r="I864" t="s">
        <v>935</v>
      </c>
      <c r="J864" t="s">
        <v>934</v>
      </c>
      <c r="K864" t="s">
        <v>1192</v>
      </c>
      <c r="L864" t="s">
        <v>1191</v>
      </c>
      <c r="M864">
        <v>2646</v>
      </c>
      <c r="N864">
        <v>100</v>
      </c>
    </row>
    <row r="865" spans="1:14" x14ac:dyDescent="0.3">
      <c r="A865">
        <v>2024</v>
      </c>
      <c r="B865" t="s">
        <v>1188</v>
      </c>
      <c r="C865" t="s">
        <v>821</v>
      </c>
      <c r="D865" t="s">
        <v>823</v>
      </c>
      <c r="E865" t="s">
        <v>822</v>
      </c>
      <c r="F865" t="s">
        <v>849</v>
      </c>
      <c r="G865" t="s">
        <v>848</v>
      </c>
      <c r="H865">
        <v>371</v>
      </c>
      <c r="I865" t="s">
        <v>935</v>
      </c>
      <c r="J865" t="s">
        <v>934</v>
      </c>
      <c r="K865" t="s">
        <v>305</v>
      </c>
      <c r="L865" t="s">
        <v>1191</v>
      </c>
      <c r="M865">
        <v>71</v>
      </c>
      <c r="N865">
        <v>2.6833</v>
      </c>
    </row>
    <row r="866" spans="1:14" x14ac:dyDescent="0.3">
      <c r="A866">
        <v>2021</v>
      </c>
      <c r="B866" t="s">
        <v>1188</v>
      </c>
      <c r="C866" t="s">
        <v>821</v>
      </c>
      <c r="D866" t="s">
        <v>823</v>
      </c>
      <c r="E866" t="s">
        <v>822</v>
      </c>
      <c r="F866" t="s">
        <v>853</v>
      </c>
      <c r="G866" t="s">
        <v>852</v>
      </c>
      <c r="H866">
        <v>838</v>
      </c>
      <c r="I866" t="s">
        <v>937</v>
      </c>
      <c r="J866" t="s">
        <v>936</v>
      </c>
      <c r="K866" t="s">
        <v>307</v>
      </c>
      <c r="L866" t="s">
        <v>1191</v>
      </c>
      <c r="M866">
        <v>1061</v>
      </c>
      <c r="N866">
        <v>35.881</v>
      </c>
    </row>
    <row r="867" spans="1:14" x14ac:dyDescent="0.3">
      <c r="A867">
        <v>2021</v>
      </c>
      <c r="B867" t="s">
        <v>1188</v>
      </c>
      <c r="C867" t="s">
        <v>821</v>
      </c>
      <c r="D867" t="s">
        <v>823</v>
      </c>
      <c r="E867" t="s">
        <v>822</v>
      </c>
      <c r="F867" t="s">
        <v>853</v>
      </c>
      <c r="G867" t="s">
        <v>852</v>
      </c>
      <c r="H867">
        <v>838</v>
      </c>
      <c r="I867" t="s">
        <v>937</v>
      </c>
      <c r="J867" t="s">
        <v>936</v>
      </c>
      <c r="K867" t="s">
        <v>308</v>
      </c>
      <c r="L867" t="s">
        <v>1191</v>
      </c>
      <c r="M867">
        <v>642</v>
      </c>
      <c r="N867">
        <v>21.711200000000002</v>
      </c>
    </row>
    <row r="868" spans="1:14" x14ac:dyDescent="0.3">
      <c r="A868">
        <v>2021</v>
      </c>
      <c r="B868" t="s">
        <v>1188</v>
      </c>
      <c r="C868" t="s">
        <v>821</v>
      </c>
      <c r="D868" t="s">
        <v>823</v>
      </c>
      <c r="E868" t="s">
        <v>822</v>
      </c>
      <c r="F868" t="s">
        <v>853</v>
      </c>
      <c r="G868" t="s">
        <v>852</v>
      </c>
      <c r="H868">
        <v>838</v>
      </c>
      <c r="I868" t="s">
        <v>937</v>
      </c>
      <c r="J868" t="s">
        <v>936</v>
      </c>
      <c r="K868" t="s">
        <v>309</v>
      </c>
      <c r="L868" t="s">
        <v>1191</v>
      </c>
      <c r="M868">
        <v>165</v>
      </c>
      <c r="N868">
        <v>5.5799799999999999</v>
      </c>
    </row>
    <row r="869" spans="1:14" x14ac:dyDescent="0.3">
      <c r="A869">
        <v>2021</v>
      </c>
      <c r="B869" t="s">
        <v>1188</v>
      </c>
      <c r="C869" t="s">
        <v>821</v>
      </c>
      <c r="D869" t="s">
        <v>823</v>
      </c>
      <c r="E869" t="s">
        <v>822</v>
      </c>
      <c r="F869" t="s">
        <v>853</v>
      </c>
      <c r="G869" t="s">
        <v>852</v>
      </c>
      <c r="H869">
        <v>838</v>
      </c>
      <c r="I869" t="s">
        <v>937</v>
      </c>
      <c r="J869" t="s">
        <v>936</v>
      </c>
      <c r="K869" t="s">
        <v>306</v>
      </c>
      <c r="L869" t="s">
        <v>1191</v>
      </c>
      <c r="M869">
        <v>950</v>
      </c>
      <c r="N869">
        <v>32.127200000000002</v>
      </c>
    </row>
    <row r="870" spans="1:14" x14ac:dyDescent="0.3">
      <c r="A870">
        <v>2021</v>
      </c>
      <c r="B870" t="s">
        <v>1188</v>
      </c>
      <c r="C870" t="s">
        <v>821</v>
      </c>
      <c r="D870" t="s">
        <v>823</v>
      </c>
      <c r="E870" t="s">
        <v>822</v>
      </c>
      <c r="F870" t="s">
        <v>853</v>
      </c>
      <c r="G870" t="s">
        <v>852</v>
      </c>
      <c r="H870">
        <v>838</v>
      </c>
      <c r="I870" t="s">
        <v>937</v>
      </c>
      <c r="J870" t="s">
        <v>936</v>
      </c>
      <c r="K870" t="s">
        <v>1192</v>
      </c>
      <c r="L870" t="s">
        <v>1191</v>
      </c>
      <c r="M870">
        <v>2957</v>
      </c>
      <c r="N870">
        <v>100</v>
      </c>
    </row>
    <row r="871" spans="1:14" x14ac:dyDescent="0.3">
      <c r="A871">
        <v>2021</v>
      </c>
      <c r="B871" t="s">
        <v>1188</v>
      </c>
      <c r="C871" t="s">
        <v>821</v>
      </c>
      <c r="D871" t="s">
        <v>823</v>
      </c>
      <c r="E871" t="s">
        <v>822</v>
      </c>
      <c r="F871" t="s">
        <v>853</v>
      </c>
      <c r="G871" t="s">
        <v>852</v>
      </c>
      <c r="H871">
        <v>838</v>
      </c>
      <c r="I871" t="s">
        <v>937</v>
      </c>
      <c r="J871" t="s">
        <v>936</v>
      </c>
      <c r="K871" t="s">
        <v>305</v>
      </c>
      <c r="L871" t="s">
        <v>1191</v>
      </c>
      <c r="M871">
        <v>139</v>
      </c>
      <c r="N871">
        <v>4.7007099999999999</v>
      </c>
    </row>
    <row r="872" spans="1:14" x14ac:dyDescent="0.3">
      <c r="A872">
        <v>2022</v>
      </c>
      <c r="B872" t="s">
        <v>1188</v>
      </c>
      <c r="C872" t="s">
        <v>821</v>
      </c>
      <c r="D872" t="s">
        <v>823</v>
      </c>
      <c r="E872" t="s">
        <v>822</v>
      </c>
      <c r="F872" t="s">
        <v>853</v>
      </c>
      <c r="G872" t="s">
        <v>852</v>
      </c>
      <c r="H872">
        <v>838</v>
      </c>
      <c r="I872" t="s">
        <v>937</v>
      </c>
      <c r="J872" t="s">
        <v>936</v>
      </c>
      <c r="K872" t="s">
        <v>307</v>
      </c>
      <c r="L872" t="s">
        <v>1191</v>
      </c>
      <c r="M872">
        <v>1254</v>
      </c>
      <c r="N872">
        <v>38.787500000000001</v>
      </c>
    </row>
    <row r="873" spans="1:14" x14ac:dyDescent="0.3">
      <c r="A873">
        <v>2022</v>
      </c>
      <c r="B873" t="s">
        <v>1188</v>
      </c>
      <c r="C873" t="s">
        <v>821</v>
      </c>
      <c r="D873" t="s">
        <v>823</v>
      </c>
      <c r="E873" t="s">
        <v>822</v>
      </c>
      <c r="F873" t="s">
        <v>853</v>
      </c>
      <c r="G873" t="s">
        <v>852</v>
      </c>
      <c r="H873">
        <v>838</v>
      </c>
      <c r="I873" t="s">
        <v>937</v>
      </c>
      <c r="J873" t="s">
        <v>936</v>
      </c>
      <c r="K873" t="s">
        <v>308</v>
      </c>
      <c r="L873" t="s">
        <v>1191</v>
      </c>
      <c r="M873">
        <v>695</v>
      </c>
      <c r="N873">
        <v>21.4971</v>
      </c>
    </row>
    <row r="874" spans="1:14" x14ac:dyDescent="0.3">
      <c r="A874">
        <v>2022</v>
      </c>
      <c r="B874" t="s">
        <v>1188</v>
      </c>
      <c r="C874" t="s">
        <v>821</v>
      </c>
      <c r="D874" t="s">
        <v>823</v>
      </c>
      <c r="E874" t="s">
        <v>822</v>
      </c>
      <c r="F874" t="s">
        <v>853</v>
      </c>
      <c r="G874" t="s">
        <v>852</v>
      </c>
      <c r="H874">
        <v>838</v>
      </c>
      <c r="I874" t="s">
        <v>937</v>
      </c>
      <c r="J874" t="s">
        <v>936</v>
      </c>
      <c r="K874" t="s">
        <v>309</v>
      </c>
      <c r="L874" t="s">
        <v>1191</v>
      </c>
      <c r="M874">
        <v>178</v>
      </c>
      <c r="N874">
        <v>5.5057200000000002</v>
      </c>
    </row>
    <row r="875" spans="1:14" x14ac:dyDescent="0.3">
      <c r="A875">
        <v>2022</v>
      </c>
      <c r="B875" t="s">
        <v>1188</v>
      </c>
      <c r="C875" t="s">
        <v>821</v>
      </c>
      <c r="D875" t="s">
        <v>823</v>
      </c>
      <c r="E875" t="s">
        <v>822</v>
      </c>
      <c r="F875" t="s">
        <v>853</v>
      </c>
      <c r="G875" t="s">
        <v>852</v>
      </c>
      <c r="H875">
        <v>838</v>
      </c>
      <c r="I875" t="s">
        <v>937</v>
      </c>
      <c r="J875" t="s">
        <v>936</v>
      </c>
      <c r="K875" t="s">
        <v>306</v>
      </c>
      <c r="L875" t="s">
        <v>1191</v>
      </c>
      <c r="M875">
        <v>990</v>
      </c>
      <c r="N875">
        <v>30.621700000000001</v>
      </c>
    </row>
    <row r="876" spans="1:14" x14ac:dyDescent="0.3">
      <c r="A876">
        <v>2022</v>
      </c>
      <c r="B876" t="s">
        <v>1188</v>
      </c>
      <c r="C876" t="s">
        <v>821</v>
      </c>
      <c r="D876" t="s">
        <v>823</v>
      </c>
      <c r="E876" t="s">
        <v>822</v>
      </c>
      <c r="F876" t="s">
        <v>853</v>
      </c>
      <c r="G876" t="s">
        <v>852</v>
      </c>
      <c r="H876">
        <v>838</v>
      </c>
      <c r="I876" t="s">
        <v>937</v>
      </c>
      <c r="J876" t="s">
        <v>936</v>
      </c>
      <c r="K876" t="s">
        <v>1192</v>
      </c>
      <c r="L876" t="s">
        <v>1191</v>
      </c>
      <c r="M876">
        <v>3233</v>
      </c>
      <c r="N876">
        <v>100</v>
      </c>
    </row>
    <row r="877" spans="1:14" x14ac:dyDescent="0.3">
      <c r="A877">
        <v>2022</v>
      </c>
      <c r="B877" t="s">
        <v>1188</v>
      </c>
      <c r="C877" t="s">
        <v>821</v>
      </c>
      <c r="D877" t="s">
        <v>823</v>
      </c>
      <c r="E877" t="s">
        <v>822</v>
      </c>
      <c r="F877" t="s">
        <v>853</v>
      </c>
      <c r="G877" t="s">
        <v>852</v>
      </c>
      <c r="H877">
        <v>838</v>
      </c>
      <c r="I877" t="s">
        <v>937</v>
      </c>
      <c r="J877" t="s">
        <v>936</v>
      </c>
      <c r="K877" t="s">
        <v>305</v>
      </c>
      <c r="L877" t="s">
        <v>1191</v>
      </c>
      <c r="M877">
        <v>116</v>
      </c>
      <c r="N877">
        <v>3.5880000000000001</v>
      </c>
    </row>
    <row r="878" spans="1:14" x14ac:dyDescent="0.3">
      <c r="A878">
        <v>2023</v>
      </c>
      <c r="B878" t="s">
        <v>1188</v>
      </c>
      <c r="C878" t="s">
        <v>821</v>
      </c>
      <c r="D878" t="s">
        <v>823</v>
      </c>
      <c r="E878" t="s">
        <v>822</v>
      </c>
      <c r="F878" t="s">
        <v>853</v>
      </c>
      <c r="G878" t="s">
        <v>852</v>
      </c>
      <c r="H878">
        <v>838</v>
      </c>
      <c r="I878" t="s">
        <v>937</v>
      </c>
      <c r="J878" t="s">
        <v>936</v>
      </c>
      <c r="K878" t="s">
        <v>307</v>
      </c>
      <c r="L878" t="s">
        <v>1191</v>
      </c>
      <c r="M878">
        <v>1433</v>
      </c>
      <c r="N878">
        <v>39.228029999999997</v>
      </c>
    </row>
    <row r="879" spans="1:14" x14ac:dyDescent="0.3">
      <c r="A879">
        <v>2023</v>
      </c>
      <c r="B879" t="s">
        <v>1188</v>
      </c>
      <c r="C879" t="s">
        <v>821</v>
      </c>
      <c r="D879" t="s">
        <v>823</v>
      </c>
      <c r="E879" t="s">
        <v>822</v>
      </c>
      <c r="F879" t="s">
        <v>853</v>
      </c>
      <c r="G879" t="s">
        <v>852</v>
      </c>
      <c r="H879">
        <v>838</v>
      </c>
      <c r="I879" t="s">
        <v>937</v>
      </c>
      <c r="J879" t="s">
        <v>936</v>
      </c>
      <c r="K879" t="s">
        <v>308</v>
      </c>
      <c r="L879" t="s">
        <v>1191</v>
      </c>
      <c r="M879">
        <v>818</v>
      </c>
      <c r="N879">
        <v>22.39255</v>
      </c>
    </row>
    <row r="880" spans="1:14" x14ac:dyDescent="0.3">
      <c r="A880">
        <v>2023</v>
      </c>
      <c r="B880" t="s">
        <v>1188</v>
      </c>
      <c r="C880" t="s">
        <v>821</v>
      </c>
      <c r="D880" t="s">
        <v>823</v>
      </c>
      <c r="E880" t="s">
        <v>822</v>
      </c>
      <c r="F880" t="s">
        <v>853</v>
      </c>
      <c r="G880" t="s">
        <v>852</v>
      </c>
      <c r="H880">
        <v>838</v>
      </c>
      <c r="I880" t="s">
        <v>937</v>
      </c>
      <c r="J880" t="s">
        <v>936</v>
      </c>
      <c r="K880" t="s">
        <v>309</v>
      </c>
      <c r="L880" t="s">
        <v>1191</v>
      </c>
      <c r="M880">
        <v>187</v>
      </c>
      <c r="N880">
        <v>5.1190800000000003</v>
      </c>
    </row>
    <row r="881" spans="1:14" x14ac:dyDescent="0.3">
      <c r="A881">
        <v>2023</v>
      </c>
      <c r="B881" t="s">
        <v>1188</v>
      </c>
      <c r="C881" t="s">
        <v>821</v>
      </c>
      <c r="D881" t="s">
        <v>823</v>
      </c>
      <c r="E881" t="s">
        <v>822</v>
      </c>
      <c r="F881" t="s">
        <v>853</v>
      </c>
      <c r="G881" t="s">
        <v>852</v>
      </c>
      <c r="H881">
        <v>838</v>
      </c>
      <c r="I881" t="s">
        <v>937</v>
      </c>
      <c r="J881" t="s">
        <v>936</v>
      </c>
      <c r="K881" t="s">
        <v>306</v>
      </c>
      <c r="L881" t="s">
        <v>1191</v>
      </c>
      <c r="M881">
        <v>1087</v>
      </c>
      <c r="N881">
        <v>29.756360000000001</v>
      </c>
    </row>
    <row r="882" spans="1:14" x14ac:dyDescent="0.3">
      <c r="A882">
        <v>2023</v>
      </c>
      <c r="B882" t="s">
        <v>1188</v>
      </c>
      <c r="C882" t="s">
        <v>821</v>
      </c>
      <c r="D882" t="s">
        <v>823</v>
      </c>
      <c r="E882" t="s">
        <v>822</v>
      </c>
      <c r="F882" t="s">
        <v>853</v>
      </c>
      <c r="G882" t="s">
        <v>852</v>
      </c>
      <c r="H882">
        <v>838</v>
      </c>
      <c r="I882" t="s">
        <v>937</v>
      </c>
      <c r="J882" t="s">
        <v>936</v>
      </c>
      <c r="K882" t="s">
        <v>1192</v>
      </c>
      <c r="L882" t="s">
        <v>1191</v>
      </c>
      <c r="M882">
        <v>3653</v>
      </c>
      <c r="N882">
        <v>100</v>
      </c>
    </row>
    <row r="883" spans="1:14" x14ac:dyDescent="0.3">
      <c r="A883">
        <v>2023</v>
      </c>
      <c r="B883" t="s">
        <v>1188</v>
      </c>
      <c r="C883" t="s">
        <v>821</v>
      </c>
      <c r="D883" t="s">
        <v>823</v>
      </c>
      <c r="E883" t="s">
        <v>822</v>
      </c>
      <c r="F883" t="s">
        <v>853</v>
      </c>
      <c r="G883" t="s">
        <v>852</v>
      </c>
      <c r="H883">
        <v>838</v>
      </c>
      <c r="I883" t="s">
        <v>937</v>
      </c>
      <c r="J883" t="s">
        <v>936</v>
      </c>
      <c r="K883" t="s">
        <v>305</v>
      </c>
      <c r="L883" t="s">
        <v>1191</v>
      </c>
      <c r="M883">
        <v>128</v>
      </c>
      <c r="N883">
        <v>3.5039699999999998</v>
      </c>
    </row>
    <row r="884" spans="1:14" x14ac:dyDescent="0.3">
      <c r="A884">
        <v>2024</v>
      </c>
      <c r="B884" t="s">
        <v>1188</v>
      </c>
      <c r="C884" t="s">
        <v>821</v>
      </c>
      <c r="D884" t="s">
        <v>823</v>
      </c>
      <c r="E884" t="s">
        <v>822</v>
      </c>
      <c r="F884" t="s">
        <v>853</v>
      </c>
      <c r="G884" t="s">
        <v>852</v>
      </c>
      <c r="H884">
        <v>838</v>
      </c>
      <c r="I884" t="s">
        <v>937</v>
      </c>
      <c r="J884" t="s">
        <v>936</v>
      </c>
      <c r="K884" t="s">
        <v>307</v>
      </c>
      <c r="L884" t="s">
        <v>1191</v>
      </c>
      <c r="M884">
        <v>1579</v>
      </c>
      <c r="N884">
        <v>40.321759999999998</v>
      </c>
    </row>
    <row r="885" spans="1:14" x14ac:dyDescent="0.3">
      <c r="A885">
        <v>2024</v>
      </c>
      <c r="B885" t="s">
        <v>1188</v>
      </c>
      <c r="C885" t="s">
        <v>821</v>
      </c>
      <c r="D885" t="s">
        <v>823</v>
      </c>
      <c r="E885" t="s">
        <v>822</v>
      </c>
      <c r="F885" t="s">
        <v>853</v>
      </c>
      <c r="G885" t="s">
        <v>852</v>
      </c>
      <c r="H885">
        <v>838</v>
      </c>
      <c r="I885" t="s">
        <v>937</v>
      </c>
      <c r="J885" t="s">
        <v>936</v>
      </c>
      <c r="K885" t="s">
        <v>308</v>
      </c>
      <c r="L885" t="s">
        <v>1191</v>
      </c>
      <c r="M885">
        <v>816</v>
      </c>
      <c r="N885">
        <v>20.837589999999999</v>
      </c>
    </row>
    <row r="886" spans="1:14" x14ac:dyDescent="0.3">
      <c r="A886">
        <v>2024</v>
      </c>
      <c r="B886" t="s">
        <v>1188</v>
      </c>
      <c r="C886" t="s">
        <v>821</v>
      </c>
      <c r="D886" t="s">
        <v>823</v>
      </c>
      <c r="E886" t="s">
        <v>822</v>
      </c>
      <c r="F886" t="s">
        <v>853</v>
      </c>
      <c r="G886" t="s">
        <v>852</v>
      </c>
      <c r="H886">
        <v>838</v>
      </c>
      <c r="I886" t="s">
        <v>937</v>
      </c>
      <c r="J886" t="s">
        <v>936</v>
      </c>
      <c r="K886" t="s">
        <v>309</v>
      </c>
      <c r="L886" t="s">
        <v>1191</v>
      </c>
      <c r="M886">
        <v>179</v>
      </c>
      <c r="N886">
        <v>4.5709900000000001</v>
      </c>
    </row>
    <row r="887" spans="1:14" x14ac:dyDescent="0.3">
      <c r="A887">
        <v>2024</v>
      </c>
      <c r="B887" t="s">
        <v>1188</v>
      </c>
      <c r="C887" t="s">
        <v>821</v>
      </c>
      <c r="D887" t="s">
        <v>823</v>
      </c>
      <c r="E887" t="s">
        <v>822</v>
      </c>
      <c r="F887" t="s">
        <v>853</v>
      </c>
      <c r="G887" t="s">
        <v>852</v>
      </c>
      <c r="H887">
        <v>838</v>
      </c>
      <c r="I887" t="s">
        <v>937</v>
      </c>
      <c r="J887" t="s">
        <v>936</v>
      </c>
      <c r="K887" t="s">
        <v>306</v>
      </c>
      <c r="L887" t="s">
        <v>1191</v>
      </c>
      <c r="M887">
        <v>1165</v>
      </c>
      <c r="N887">
        <v>29.749739999999999</v>
      </c>
    </row>
    <row r="888" spans="1:14" x14ac:dyDescent="0.3">
      <c r="A888">
        <v>2024</v>
      </c>
      <c r="B888" t="s">
        <v>1188</v>
      </c>
      <c r="C888" t="s">
        <v>821</v>
      </c>
      <c r="D888" t="s">
        <v>823</v>
      </c>
      <c r="E888" t="s">
        <v>822</v>
      </c>
      <c r="F888" t="s">
        <v>853</v>
      </c>
      <c r="G888" t="s">
        <v>852</v>
      </c>
      <c r="H888">
        <v>838</v>
      </c>
      <c r="I888" t="s">
        <v>937</v>
      </c>
      <c r="J888" t="s">
        <v>936</v>
      </c>
      <c r="K888" t="s">
        <v>1192</v>
      </c>
      <c r="L888" t="s">
        <v>1191</v>
      </c>
      <c r="M888">
        <v>3916</v>
      </c>
      <c r="N888">
        <v>100</v>
      </c>
    </row>
    <row r="889" spans="1:14" x14ac:dyDescent="0.3">
      <c r="A889">
        <v>2024</v>
      </c>
      <c r="B889" t="s">
        <v>1188</v>
      </c>
      <c r="C889" t="s">
        <v>821</v>
      </c>
      <c r="D889" t="s">
        <v>823</v>
      </c>
      <c r="E889" t="s">
        <v>822</v>
      </c>
      <c r="F889" t="s">
        <v>853</v>
      </c>
      <c r="G889" t="s">
        <v>852</v>
      </c>
      <c r="H889">
        <v>838</v>
      </c>
      <c r="I889" t="s">
        <v>937</v>
      </c>
      <c r="J889" t="s">
        <v>936</v>
      </c>
      <c r="K889" t="s">
        <v>305</v>
      </c>
      <c r="L889" t="s">
        <v>1191</v>
      </c>
      <c r="M889">
        <v>177</v>
      </c>
      <c r="N889">
        <v>4.5199199999999999</v>
      </c>
    </row>
    <row r="890" spans="1:14" x14ac:dyDescent="0.3">
      <c r="A890">
        <v>2021</v>
      </c>
      <c r="B890" t="s">
        <v>1188</v>
      </c>
      <c r="C890" t="s">
        <v>821</v>
      </c>
      <c r="D890" t="s">
        <v>823</v>
      </c>
      <c r="E890" t="s">
        <v>822</v>
      </c>
      <c r="F890" t="s">
        <v>863</v>
      </c>
      <c r="G890" t="s">
        <v>862</v>
      </c>
      <c r="H890">
        <v>332</v>
      </c>
      <c r="I890" t="s">
        <v>939</v>
      </c>
      <c r="J890" t="s">
        <v>938</v>
      </c>
      <c r="K890" t="s">
        <v>307</v>
      </c>
      <c r="L890" t="s">
        <v>1191</v>
      </c>
      <c r="M890">
        <v>871</v>
      </c>
      <c r="N890">
        <v>31.904800000000002</v>
      </c>
    </row>
    <row r="891" spans="1:14" x14ac:dyDescent="0.3">
      <c r="A891">
        <v>2021</v>
      </c>
      <c r="B891" t="s">
        <v>1188</v>
      </c>
      <c r="C891" t="s">
        <v>821</v>
      </c>
      <c r="D891" t="s">
        <v>823</v>
      </c>
      <c r="E891" t="s">
        <v>822</v>
      </c>
      <c r="F891" t="s">
        <v>863</v>
      </c>
      <c r="G891" t="s">
        <v>862</v>
      </c>
      <c r="H891">
        <v>332</v>
      </c>
      <c r="I891" t="s">
        <v>939</v>
      </c>
      <c r="J891" t="s">
        <v>938</v>
      </c>
      <c r="K891" t="s">
        <v>308</v>
      </c>
      <c r="L891" t="s">
        <v>1191</v>
      </c>
      <c r="M891">
        <v>567</v>
      </c>
      <c r="N891">
        <v>20.769200000000001</v>
      </c>
    </row>
    <row r="892" spans="1:14" x14ac:dyDescent="0.3">
      <c r="A892">
        <v>2021</v>
      </c>
      <c r="B892" t="s">
        <v>1188</v>
      </c>
      <c r="C892" t="s">
        <v>821</v>
      </c>
      <c r="D892" t="s">
        <v>823</v>
      </c>
      <c r="E892" t="s">
        <v>822</v>
      </c>
      <c r="F892" t="s">
        <v>863</v>
      </c>
      <c r="G892" t="s">
        <v>862</v>
      </c>
      <c r="H892">
        <v>332</v>
      </c>
      <c r="I892" t="s">
        <v>939</v>
      </c>
      <c r="J892" t="s">
        <v>938</v>
      </c>
      <c r="K892" t="s">
        <v>309</v>
      </c>
      <c r="L892" t="s">
        <v>1191</v>
      </c>
      <c r="M892">
        <v>153</v>
      </c>
      <c r="N892">
        <v>5.6044</v>
      </c>
    </row>
    <row r="893" spans="1:14" x14ac:dyDescent="0.3">
      <c r="A893">
        <v>2021</v>
      </c>
      <c r="B893" t="s">
        <v>1188</v>
      </c>
      <c r="C893" t="s">
        <v>821</v>
      </c>
      <c r="D893" t="s">
        <v>823</v>
      </c>
      <c r="E893" t="s">
        <v>822</v>
      </c>
      <c r="F893" t="s">
        <v>863</v>
      </c>
      <c r="G893" t="s">
        <v>862</v>
      </c>
      <c r="H893">
        <v>332</v>
      </c>
      <c r="I893" t="s">
        <v>939</v>
      </c>
      <c r="J893" t="s">
        <v>938</v>
      </c>
      <c r="K893" t="s">
        <v>306</v>
      </c>
      <c r="L893" t="s">
        <v>1191</v>
      </c>
      <c r="M893">
        <v>1042</v>
      </c>
      <c r="N893">
        <v>38.168500000000002</v>
      </c>
    </row>
    <row r="894" spans="1:14" x14ac:dyDescent="0.3">
      <c r="A894">
        <v>2021</v>
      </c>
      <c r="B894" t="s">
        <v>1188</v>
      </c>
      <c r="C894" t="s">
        <v>821</v>
      </c>
      <c r="D894" t="s">
        <v>823</v>
      </c>
      <c r="E894" t="s">
        <v>822</v>
      </c>
      <c r="F894" t="s">
        <v>863</v>
      </c>
      <c r="G894" t="s">
        <v>862</v>
      </c>
      <c r="H894">
        <v>332</v>
      </c>
      <c r="I894" t="s">
        <v>939</v>
      </c>
      <c r="J894" t="s">
        <v>938</v>
      </c>
      <c r="K894" t="s">
        <v>1192</v>
      </c>
      <c r="L894" t="s">
        <v>1191</v>
      </c>
      <c r="M894">
        <v>2730</v>
      </c>
      <c r="N894">
        <v>100</v>
      </c>
    </row>
    <row r="895" spans="1:14" x14ac:dyDescent="0.3">
      <c r="A895">
        <v>2021</v>
      </c>
      <c r="B895" t="s">
        <v>1188</v>
      </c>
      <c r="C895" t="s">
        <v>821</v>
      </c>
      <c r="D895" t="s">
        <v>823</v>
      </c>
      <c r="E895" t="s">
        <v>822</v>
      </c>
      <c r="F895" t="s">
        <v>863</v>
      </c>
      <c r="G895" t="s">
        <v>862</v>
      </c>
      <c r="H895">
        <v>332</v>
      </c>
      <c r="I895" t="s">
        <v>939</v>
      </c>
      <c r="J895" t="s">
        <v>938</v>
      </c>
      <c r="K895" t="s">
        <v>305</v>
      </c>
      <c r="L895" t="s">
        <v>1191</v>
      </c>
      <c r="M895">
        <v>97</v>
      </c>
      <c r="N895">
        <v>3.5531100000000002</v>
      </c>
    </row>
    <row r="896" spans="1:14" x14ac:dyDescent="0.3">
      <c r="A896">
        <v>2022</v>
      </c>
      <c r="B896" t="s">
        <v>1188</v>
      </c>
      <c r="C896" t="s">
        <v>821</v>
      </c>
      <c r="D896" t="s">
        <v>823</v>
      </c>
      <c r="E896" t="s">
        <v>822</v>
      </c>
      <c r="F896" t="s">
        <v>863</v>
      </c>
      <c r="G896" t="s">
        <v>862</v>
      </c>
      <c r="H896">
        <v>332</v>
      </c>
      <c r="I896" t="s">
        <v>939</v>
      </c>
      <c r="J896" t="s">
        <v>938</v>
      </c>
      <c r="K896" t="s">
        <v>307</v>
      </c>
      <c r="L896" t="s">
        <v>1191</v>
      </c>
      <c r="M896">
        <v>1002</v>
      </c>
      <c r="N896">
        <v>33.014800000000001</v>
      </c>
    </row>
    <row r="897" spans="1:14" x14ac:dyDescent="0.3">
      <c r="A897">
        <v>2022</v>
      </c>
      <c r="B897" t="s">
        <v>1188</v>
      </c>
      <c r="C897" t="s">
        <v>821</v>
      </c>
      <c r="D897" t="s">
        <v>823</v>
      </c>
      <c r="E897" t="s">
        <v>822</v>
      </c>
      <c r="F897" t="s">
        <v>863</v>
      </c>
      <c r="G897" t="s">
        <v>862</v>
      </c>
      <c r="H897">
        <v>332</v>
      </c>
      <c r="I897" t="s">
        <v>939</v>
      </c>
      <c r="J897" t="s">
        <v>938</v>
      </c>
      <c r="K897" t="s">
        <v>308</v>
      </c>
      <c r="L897" t="s">
        <v>1191</v>
      </c>
      <c r="M897">
        <v>608</v>
      </c>
      <c r="N897">
        <v>20.033000000000001</v>
      </c>
    </row>
    <row r="898" spans="1:14" x14ac:dyDescent="0.3">
      <c r="A898">
        <v>2022</v>
      </c>
      <c r="B898" t="s">
        <v>1188</v>
      </c>
      <c r="C898" t="s">
        <v>821</v>
      </c>
      <c r="D898" t="s">
        <v>823</v>
      </c>
      <c r="E898" t="s">
        <v>822</v>
      </c>
      <c r="F898" t="s">
        <v>863</v>
      </c>
      <c r="G898" t="s">
        <v>862</v>
      </c>
      <c r="H898">
        <v>332</v>
      </c>
      <c r="I898" t="s">
        <v>939</v>
      </c>
      <c r="J898" t="s">
        <v>938</v>
      </c>
      <c r="K898" t="s">
        <v>309</v>
      </c>
      <c r="L898" t="s">
        <v>1191</v>
      </c>
      <c r="M898">
        <v>195</v>
      </c>
      <c r="N898">
        <v>6.4250400000000001</v>
      </c>
    </row>
    <row r="899" spans="1:14" x14ac:dyDescent="0.3">
      <c r="A899">
        <v>2022</v>
      </c>
      <c r="B899" t="s">
        <v>1188</v>
      </c>
      <c r="C899" t="s">
        <v>821</v>
      </c>
      <c r="D899" t="s">
        <v>823</v>
      </c>
      <c r="E899" t="s">
        <v>822</v>
      </c>
      <c r="F899" t="s">
        <v>863</v>
      </c>
      <c r="G899" t="s">
        <v>862</v>
      </c>
      <c r="H899">
        <v>332</v>
      </c>
      <c r="I899" t="s">
        <v>939</v>
      </c>
      <c r="J899" t="s">
        <v>938</v>
      </c>
      <c r="K899" t="s">
        <v>306</v>
      </c>
      <c r="L899" t="s">
        <v>1191</v>
      </c>
      <c r="M899">
        <v>1153</v>
      </c>
      <c r="N899">
        <v>37.990099999999998</v>
      </c>
    </row>
    <row r="900" spans="1:14" x14ac:dyDescent="0.3">
      <c r="A900">
        <v>2022</v>
      </c>
      <c r="B900" t="s">
        <v>1188</v>
      </c>
      <c r="C900" t="s">
        <v>821</v>
      </c>
      <c r="D900" t="s">
        <v>823</v>
      </c>
      <c r="E900" t="s">
        <v>822</v>
      </c>
      <c r="F900" t="s">
        <v>863</v>
      </c>
      <c r="G900" t="s">
        <v>862</v>
      </c>
      <c r="H900">
        <v>332</v>
      </c>
      <c r="I900" t="s">
        <v>939</v>
      </c>
      <c r="J900" t="s">
        <v>938</v>
      </c>
      <c r="K900" t="s">
        <v>1192</v>
      </c>
      <c r="L900" t="s">
        <v>1191</v>
      </c>
      <c r="M900">
        <v>3035</v>
      </c>
      <c r="N900">
        <v>100</v>
      </c>
    </row>
    <row r="901" spans="1:14" x14ac:dyDescent="0.3">
      <c r="A901">
        <v>2022</v>
      </c>
      <c r="B901" t="s">
        <v>1188</v>
      </c>
      <c r="C901" t="s">
        <v>821</v>
      </c>
      <c r="D901" t="s">
        <v>823</v>
      </c>
      <c r="E901" t="s">
        <v>822</v>
      </c>
      <c r="F901" t="s">
        <v>863</v>
      </c>
      <c r="G901" t="s">
        <v>862</v>
      </c>
      <c r="H901">
        <v>332</v>
      </c>
      <c r="I901" t="s">
        <v>939</v>
      </c>
      <c r="J901" t="s">
        <v>938</v>
      </c>
      <c r="K901" t="s">
        <v>305</v>
      </c>
      <c r="L901" t="s">
        <v>1191</v>
      </c>
      <c r="M901">
        <v>77</v>
      </c>
      <c r="N901">
        <v>2.5370699999999999</v>
      </c>
    </row>
    <row r="902" spans="1:14" x14ac:dyDescent="0.3">
      <c r="A902">
        <v>2023</v>
      </c>
      <c r="B902" t="s">
        <v>1188</v>
      </c>
      <c r="C902" t="s">
        <v>821</v>
      </c>
      <c r="D902" t="s">
        <v>823</v>
      </c>
      <c r="E902" t="s">
        <v>822</v>
      </c>
      <c r="F902" t="s">
        <v>863</v>
      </c>
      <c r="G902" t="s">
        <v>862</v>
      </c>
      <c r="H902">
        <v>332</v>
      </c>
      <c r="I902" t="s">
        <v>939</v>
      </c>
      <c r="J902" t="s">
        <v>938</v>
      </c>
      <c r="K902" t="s">
        <v>307</v>
      </c>
      <c r="L902" t="s">
        <v>1191</v>
      </c>
      <c r="M902">
        <v>1116</v>
      </c>
      <c r="N902">
        <v>33.155079999999998</v>
      </c>
    </row>
    <row r="903" spans="1:14" x14ac:dyDescent="0.3">
      <c r="A903">
        <v>2023</v>
      </c>
      <c r="B903" t="s">
        <v>1188</v>
      </c>
      <c r="C903" t="s">
        <v>821</v>
      </c>
      <c r="D903" t="s">
        <v>823</v>
      </c>
      <c r="E903" t="s">
        <v>822</v>
      </c>
      <c r="F903" t="s">
        <v>863</v>
      </c>
      <c r="G903" t="s">
        <v>862</v>
      </c>
      <c r="H903">
        <v>332</v>
      </c>
      <c r="I903" t="s">
        <v>939</v>
      </c>
      <c r="J903" t="s">
        <v>938</v>
      </c>
      <c r="K903" t="s">
        <v>308</v>
      </c>
      <c r="L903" t="s">
        <v>1191</v>
      </c>
      <c r="M903">
        <v>644</v>
      </c>
      <c r="N903">
        <v>19.1325</v>
      </c>
    </row>
    <row r="904" spans="1:14" x14ac:dyDescent="0.3">
      <c r="A904">
        <v>2023</v>
      </c>
      <c r="B904" t="s">
        <v>1188</v>
      </c>
      <c r="C904" t="s">
        <v>821</v>
      </c>
      <c r="D904" t="s">
        <v>823</v>
      </c>
      <c r="E904" t="s">
        <v>822</v>
      </c>
      <c r="F904" t="s">
        <v>863</v>
      </c>
      <c r="G904" t="s">
        <v>862</v>
      </c>
      <c r="H904">
        <v>332</v>
      </c>
      <c r="I904" t="s">
        <v>939</v>
      </c>
      <c r="J904" t="s">
        <v>938</v>
      </c>
      <c r="K904" t="s">
        <v>309</v>
      </c>
      <c r="L904" t="s">
        <v>1191</v>
      </c>
      <c r="M904">
        <v>223</v>
      </c>
      <c r="N904">
        <v>6.62507</v>
      </c>
    </row>
    <row r="905" spans="1:14" x14ac:dyDescent="0.3">
      <c r="A905">
        <v>2023</v>
      </c>
      <c r="B905" t="s">
        <v>1188</v>
      </c>
      <c r="C905" t="s">
        <v>821</v>
      </c>
      <c r="D905" t="s">
        <v>823</v>
      </c>
      <c r="E905" t="s">
        <v>822</v>
      </c>
      <c r="F905" t="s">
        <v>863</v>
      </c>
      <c r="G905" t="s">
        <v>862</v>
      </c>
      <c r="H905">
        <v>332</v>
      </c>
      <c r="I905" t="s">
        <v>939</v>
      </c>
      <c r="J905" t="s">
        <v>938</v>
      </c>
      <c r="K905" t="s">
        <v>306</v>
      </c>
      <c r="L905" t="s">
        <v>1191</v>
      </c>
      <c r="M905">
        <v>1239</v>
      </c>
      <c r="N905">
        <v>36.809269999999998</v>
      </c>
    </row>
    <row r="906" spans="1:14" x14ac:dyDescent="0.3">
      <c r="A906">
        <v>2023</v>
      </c>
      <c r="B906" t="s">
        <v>1188</v>
      </c>
      <c r="C906" t="s">
        <v>821</v>
      </c>
      <c r="D906" t="s">
        <v>823</v>
      </c>
      <c r="E906" t="s">
        <v>822</v>
      </c>
      <c r="F906" t="s">
        <v>863</v>
      </c>
      <c r="G906" t="s">
        <v>862</v>
      </c>
      <c r="H906">
        <v>332</v>
      </c>
      <c r="I906" t="s">
        <v>939</v>
      </c>
      <c r="J906" t="s">
        <v>938</v>
      </c>
      <c r="K906" t="s">
        <v>1192</v>
      </c>
      <c r="L906" t="s">
        <v>1191</v>
      </c>
      <c r="M906">
        <v>3366</v>
      </c>
      <c r="N906">
        <v>100</v>
      </c>
    </row>
    <row r="907" spans="1:14" x14ac:dyDescent="0.3">
      <c r="A907">
        <v>2023</v>
      </c>
      <c r="B907" t="s">
        <v>1188</v>
      </c>
      <c r="C907" t="s">
        <v>821</v>
      </c>
      <c r="D907" t="s">
        <v>823</v>
      </c>
      <c r="E907" t="s">
        <v>822</v>
      </c>
      <c r="F907" t="s">
        <v>863</v>
      </c>
      <c r="G907" t="s">
        <v>862</v>
      </c>
      <c r="H907">
        <v>332</v>
      </c>
      <c r="I907" t="s">
        <v>939</v>
      </c>
      <c r="J907" t="s">
        <v>938</v>
      </c>
      <c r="K907" t="s">
        <v>305</v>
      </c>
      <c r="L907" t="s">
        <v>1191</v>
      </c>
      <c r="M907">
        <v>144</v>
      </c>
      <c r="N907">
        <v>4.2780699999999996</v>
      </c>
    </row>
    <row r="908" spans="1:14" x14ac:dyDescent="0.3">
      <c r="A908">
        <v>2024</v>
      </c>
      <c r="B908" t="s">
        <v>1188</v>
      </c>
      <c r="C908" t="s">
        <v>821</v>
      </c>
      <c r="D908" t="s">
        <v>823</v>
      </c>
      <c r="E908" t="s">
        <v>822</v>
      </c>
      <c r="F908" t="s">
        <v>863</v>
      </c>
      <c r="G908" t="s">
        <v>862</v>
      </c>
      <c r="H908">
        <v>332</v>
      </c>
      <c r="I908" t="s">
        <v>939</v>
      </c>
      <c r="J908" t="s">
        <v>938</v>
      </c>
      <c r="K908" t="s">
        <v>307</v>
      </c>
      <c r="L908" t="s">
        <v>1191</v>
      </c>
      <c r="M908">
        <v>1255</v>
      </c>
      <c r="N908">
        <v>34.592059999999996</v>
      </c>
    </row>
    <row r="909" spans="1:14" x14ac:dyDescent="0.3">
      <c r="A909">
        <v>2024</v>
      </c>
      <c r="B909" t="s">
        <v>1188</v>
      </c>
      <c r="C909" t="s">
        <v>821</v>
      </c>
      <c r="D909" t="s">
        <v>823</v>
      </c>
      <c r="E909" t="s">
        <v>822</v>
      </c>
      <c r="F909" t="s">
        <v>863</v>
      </c>
      <c r="G909" t="s">
        <v>862</v>
      </c>
      <c r="H909">
        <v>332</v>
      </c>
      <c r="I909" t="s">
        <v>939</v>
      </c>
      <c r="J909" t="s">
        <v>938</v>
      </c>
      <c r="K909" t="s">
        <v>308</v>
      </c>
      <c r="L909" t="s">
        <v>1191</v>
      </c>
      <c r="M909">
        <v>650</v>
      </c>
      <c r="N909">
        <v>17.91621</v>
      </c>
    </row>
    <row r="910" spans="1:14" x14ac:dyDescent="0.3">
      <c r="A910">
        <v>2024</v>
      </c>
      <c r="B910" t="s">
        <v>1188</v>
      </c>
      <c r="C910" t="s">
        <v>821</v>
      </c>
      <c r="D910" t="s">
        <v>823</v>
      </c>
      <c r="E910" t="s">
        <v>822</v>
      </c>
      <c r="F910" t="s">
        <v>863</v>
      </c>
      <c r="G910" t="s">
        <v>862</v>
      </c>
      <c r="H910">
        <v>332</v>
      </c>
      <c r="I910" t="s">
        <v>939</v>
      </c>
      <c r="J910" t="s">
        <v>938</v>
      </c>
      <c r="K910" t="s">
        <v>309</v>
      </c>
      <c r="L910" t="s">
        <v>1191</v>
      </c>
      <c r="M910">
        <v>262</v>
      </c>
      <c r="N910">
        <v>7.2216100000000001</v>
      </c>
    </row>
    <row r="911" spans="1:14" x14ac:dyDescent="0.3">
      <c r="A911">
        <v>2024</v>
      </c>
      <c r="B911" t="s">
        <v>1188</v>
      </c>
      <c r="C911" t="s">
        <v>821</v>
      </c>
      <c r="D911" t="s">
        <v>823</v>
      </c>
      <c r="E911" t="s">
        <v>822</v>
      </c>
      <c r="F911" t="s">
        <v>863</v>
      </c>
      <c r="G911" t="s">
        <v>862</v>
      </c>
      <c r="H911">
        <v>332</v>
      </c>
      <c r="I911" t="s">
        <v>939</v>
      </c>
      <c r="J911" t="s">
        <v>938</v>
      </c>
      <c r="K911" t="s">
        <v>306</v>
      </c>
      <c r="L911" t="s">
        <v>1191</v>
      </c>
      <c r="M911">
        <v>1266</v>
      </c>
      <c r="N911">
        <v>34.89526</v>
      </c>
    </row>
    <row r="912" spans="1:14" x14ac:dyDescent="0.3">
      <c r="A912">
        <v>2024</v>
      </c>
      <c r="B912" t="s">
        <v>1188</v>
      </c>
      <c r="C912" t="s">
        <v>821</v>
      </c>
      <c r="D912" t="s">
        <v>823</v>
      </c>
      <c r="E912" t="s">
        <v>822</v>
      </c>
      <c r="F912" t="s">
        <v>863</v>
      </c>
      <c r="G912" t="s">
        <v>862</v>
      </c>
      <c r="H912">
        <v>332</v>
      </c>
      <c r="I912" t="s">
        <v>939</v>
      </c>
      <c r="J912" t="s">
        <v>938</v>
      </c>
      <c r="K912" t="s">
        <v>1192</v>
      </c>
      <c r="L912" t="s">
        <v>1191</v>
      </c>
      <c r="M912">
        <v>3628</v>
      </c>
      <c r="N912">
        <v>100</v>
      </c>
    </row>
    <row r="913" spans="1:14" x14ac:dyDescent="0.3">
      <c r="A913">
        <v>2024</v>
      </c>
      <c r="B913" t="s">
        <v>1188</v>
      </c>
      <c r="C913" t="s">
        <v>821</v>
      </c>
      <c r="D913" t="s">
        <v>823</v>
      </c>
      <c r="E913" t="s">
        <v>822</v>
      </c>
      <c r="F913" t="s">
        <v>863</v>
      </c>
      <c r="G913" t="s">
        <v>862</v>
      </c>
      <c r="H913">
        <v>332</v>
      </c>
      <c r="I913" t="s">
        <v>939</v>
      </c>
      <c r="J913" t="s">
        <v>938</v>
      </c>
      <c r="K913" t="s">
        <v>305</v>
      </c>
      <c r="L913" t="s">
        <v>1191</v>
      </c>
      <c r="M913">
        <v>195</v>
      </c>
      <c r="N913">
        <v>5.37486</v>
      </c>
    </row>
    <row r="914" spans="1:14" x14ac:dyDescent="0.3">
      <c r="A914">
        <v>2021</v>
      </c>
      <c r="B914" t="s">
        <v>1188</v>
      </c>
      <c r="C914" t="s">
        <v>821</v>
      </c>
      <c r="D914" t="s">
        <v>823</v>
      </c>
      <c r="E914" t="s">
        <v>822</v>
      </c>
      <c r="F914" t="s">
        <v>1189</v>
      </c>
      <c r="G914" t="s">
        <v>1190</v>
      </c>
      <c r="H914">
        <v>307</v>
      </c>
      <c r="I914" t="s">
        <v>941</v>
      </c>
      <c r="J914" t="s">
        <v>940</v>
      </c>
      <c r="K914" t="s">
        <v>307</v>
      </c>
      <c r="L914" t="s">
        <v>1191</v>
      </c>
      <c r="M914">
        <v>964</v>
      </c>
      <c r="N914">
        <v>32.611600000000003</v>
      </c>
    </row>
    <row r="915" spans="1:14" x14ac:dyDescent="0.3">
      <c r="A915">
        <v>2021</v>
      </c>
      <c r="B915" t="s">
        <v>1188</v>
      </c>
      <c r="C915" t="s">
        <v>821</v>
      </c>
      <c r="D915" t="s">
        <v>823</v>
      </c>
      <c r="E915" t="s">
        <v>822</v>
      </c>
      <c r="F915" t="s">
        <v>1189</v>
      </c>
      <c r="G915" t="s">
        <v>1190</v>
      </c>
      <c r="H915">
        <v>307</v>
      </c>
      <c r="I915" t="s">
        <v>941</v>
      </c>
      <c r="J915" t="s">
        <v>940</v>
      </c>
      <c r="K915" t="s">
        <v>308</v>
      </c>
      <c r="L915" t="s">
        <v>1191</v>
      </c>
      <c r="M915">
        <v>447</v>
      </c>
      <c r="N915">
        <v>15.1218</v>
      </c>
    </row>
    <row r="916" spans="1:14" x14ac:dyDescent="0.3">
      <c r="A916">
        <v>2021</v>
      </c>
      <c r="B916" t="s">
        <v>1188</v>
      </c>
      <c r="C916" t="s">
        <v>821</v>
      </c>
      <c r="D916" t="s">
        <v>823</v>
      </c>
      <c r="E916" t="s">
        <v>822</v>
      </c>
      <c r="F916" t="s">
        <v>1189</v>
      </c>
      <c r="G916" t="s">
        <v>1190</v>
      </c>
      <c r="H916">
        <v>307</v>
      </c>
      <c r="I916" t="s">
        <v>941</v>
      </c>
      <c r="J916" t="s">
        <v>940</v>
      </c>
      <c r="K916" t="s">
        <v>309</v>
      </c>
      <c r="L916" t="s">
        <v>1191</v>
      </c>
      <c r="M916">
        <v>177</v>
      </c>
      <c r="N916">
        <v>5.9878200000000001</v>
      </c>
    </row>
    <row r="917" spans="1:14" x14ac:dyDescent="0.3">
      <c r="A917">
        <v>2021</v>
      </c>
      <c r="B917" t="s">
        <v>1188</v>
      </c>
      <c r="C917" t="s">
        <v>821</v>
      </c>
      <c r="D917" t="s">
        <v>823</v>
      </c>
      <c r="E917" t="s">
        <v>822</v>
      </c>
      <c r="F917" t="s">
        <v>1189</v>
      </c>
      <c r="G917" t="s">
        <v>1190</v>
      </c>
      <c r="H917">
        <v>307</v>
      </c>
      <c r="I917" t="s">
        <v>941</v>
      </c>
      <c r="J917" t="s">
        <v>940</v>
      </c>
      <c r="K917" t="s">
        <v>306</v>
      </c>
      <c r="L917" t="s">
        <v>1191</v>
      </c>
      <c r="M917">
        <v>1176</v>
      </c>
      <c r="N917">
        <v>39.783499999999997</v>
      </c>
    </row>
    <row r="918" spans="1:14" x14ac:dyDescent="0.3">
      <c r="A918">
        <v>2021</v>
      </c>
      <c r="B918" t="s">
        <v>1188</v>
      </c>
      <c r="C918" t="s">
        <v>821</v>
      </c>
      <c r="D918" t="s">
        <v>823</v>
      </c>
      <c r="E918" t="s">
        <v>822</v>
      </c>
      <c r="F918" t="s">
        <v>1189</v>
      </c>
      <c r="G918" t="s">
        <v>1190</v>
      </c>
      <c r="H918">
        <v>307</v>
      </c>
      <c r="I918" t="s">
        <v>941</v>
      </c>
      <c r="J918" t="s">
        <v>940</v>
      </c>
      <c r="K918" t="s">
        <v>1192</v>
      </c>
      <c r="L918" t="s">
        <v>1191</v>
      </c>
      <c r="M918">
        <v>2956</v>
      </c>
      <c r="N918">
        <v>100</v>
      </c>
    </row>
    <row r="919" spans="1:14" x14ac:dyDescent="0.3">
      <c r="A919">
        <v>2021</v>
      </c>
      <c r="B919" t="s">
        <v>1188</v>
      </c>
      <c r="C919" t="s">
        <v>821</v>
      </c>
      <c r="D919" t="s">
        <v>823</v>
      </c>
      <c r="E919" t="s">
        <v>822</v>
      </c>
      <c r="F919" t="s">
        <v>1189</v>
      </c>
      <c r="G919" t="s">
        <v>1190</v>
      </c>
      <c r="H919">
        <v>307</v>
      </c>
      <c r="I919" t="s">
        <v>941</v>
      </c>
      <c r="J919" t="s">
        <v>940</v>
      </c>
      <c r="K919" t="s">
        <v>305</v>
      </c>
      <c r="L919" t="s">
        <v>1191</v>
      </c>
      <c r="M919">
        <v>192</v>
      </c>
      <c r="N919">
        <v>6.49526</v>
      </c>
    </row>
    <row r="920" spans="1:14" x14ac:dyDescent="0.3">
      <c r="A920">
        <v>2022</v>
      </c>
      <c r="B920" t="s">
        <v>1188</v>
      </c>
      <c r="C920" t="s">
        <v>821</v>
      </c>
      <c r="D920" t="s">
        <v>823</v>
      </c>
      <c r="E920" t="s">
        <v>822</v>
      </c>
      <c r="F920" t="s">
        <v>1189</v>
      </c>
      <c r="G920" t="s">
        <v>1190</v>
      </c>
      <c r="H920">
        <v>307</v>
      </c>
      <c r="I920" t="s">
        <v>941</v>
      </c>
      <c r="J920" t="s">
        <v>940</v>
      </c>
      <c r="K920" t="s">
        <v>307</v>
      </c>
      <c r="L920" t="s">
        <v>1191</v>
      </c>
      <c r="M920">
        <v>1070</v>
      </c>
      <c r="N920">
        <v>34.305900000000001</v>
      </c>
    </row>
    <row r="921" spans="1:14" x14ac:dyDescent="0.3">
      <c r="A921">
        <v>2022</v>
      </c>
      <c r="B921" t="s">
        <v>1188</v>
      </c>
      <c r="C921" t="s">
        <v>821</v>
      </c>
      <c r="D921" t="s">
        <v>823</v>
      </c>
      <c r="E921" t="s">
        <v>822</v>
      </c>
      <c r="F921" t="s">
        <v>1189</v>
      </c>
      <c r="G921" t="s">
        <v>1190</v>
      </c>
      <c r="H921">
        <v>307</v>
      </c>
      <c r="I921" t="s">
        <v>941</v>
      </c>
      <c r="J921" t="s">
        <v>940</v>
      </c>
      <c r="K921" t="s">
        <v>308</v>
      </c>
      <c r="L921" t="s">
        <v>1191</v>
      </c>
      <c r="M921">
        <v>492</v>
      </c>
      <c r="N921">
        <v>15.7743</v>
      </c>
    </row>
    <row r="922" spans="1:14" x14ac:dyDescent="0.3">
      <c r="A922">
        <v>2022</v>
      </c>
      <c r="B922" t="s">
        <v>1188</v>
      </c>
      <c r="C922" t="s">
        <v>821</v>
      </c>
      <c r="D922" t="s">
        <v>823</v>
      </c>
      <c r="E922" t="s">
        <v>822</v>
      </c>
      <c r="F922" t="s">
        <v>1189</v>
      </c>
      <c r="G922" t="s">
        <v>1190</v>
      </c>
      <c r="H922">
        <v>307</v>
      </c>
      <c r="I922" t="s">
        <v>941</v>
      </c>
      <c r="J922" t="s">
        <v>940</v>
      </c>
      <c r="K922" t="s">
        <v>309</v>
      </c>
      <c r="L922" t="s">
        <v>1191</v>
      </c>
      <c r="M922">
        <v>185</v>
      </c>
      <c r="N922">
        <v>5.9313900000000004</v>
      </c>
    </row>
    <row r="923" spans="1:14" x14ac:dyDescent="0.3">
      <c r="A923">
        <v>2022</v>
      </c>
      <c r="B923" t="s">
        <v>1188</v>
      </c>
      <c r="C923" t="s">
        <v>821</v>
      </c>
      <c r="D923" t="s">
        <v>823</v>
      </c>
      <c r="E923" t="s">
        <v>822</v>
      </c>
      <c r="F923" t="s">
        <v>1189</v>
      </c>
      <c r="G923" t="s">
        <v>1190</v>
      </c>
      <c r="H923">
        <v>307</v>
      </c>
      <c r="I923" t="s">
        <v>941</v>
      </c>
      <c r="J923" t="s">
        <v>940</v>
      </c>
      <c r="K923" t="s">
        <v>306</v>
      </c>
      <c r="L923" t="s">
        <v>1191</v>
      </c>
      <c r="M923">
        <v>1235</v>
      </c>
      <c r="N923">
        <v>39.595999999999997</v>
      </c>
    </row>
    <row r="924" spans="1:14" x14ac:dyDescent="0.3">
      <c r="A924">
        <v>2022</v>
      </c>
      <c r="B924" t="s">
        <v>1188</v>
      </c>
      <c r="C924" t="s">
        <v>821</v>
      </c>
      <c r="D924" t="s">
        <v>823</v>
      </c>
      <c r="E924" t="s">
        <v>822</v>
      </c>
      <c r="F924" t="s">
        <v>1189</v>
      </c>
      <c r="G924" t="s">
        <v>1190</v>
      </c>
      <c r="H924">
        <v>307</v>
      </c>
      <c r="I924" t="s">
        <v>941</v>
      </c>
      <c r="J924" t="s">
        <v>940</v>
      </c>
      <c r="K924" t="s">
        <v>1192</v>
      </c>
      <c r="L924" t="s">
        <v>1191</v>
      </c>
      <c r="M924">
        <v>3119</v>
      </c>
      <c r="N924">
        <v>100</v>
      </c>
    </row>
    <row r="925" spans="1:14" x14ac:dyDescent="0.3">
      <c r="A925">
        <v>2022</v>
      </c>
      <c r="B925" t="s">
        <v>1188</v>
      </c>
      <c r="C925" t="s">
        <v>821</v>
      </c>
      <c r="D925" t="s">
        <v>823</v>
      </c>
      <c r="E925" t="s">
        <v>822</v>
      </c>
      <c r="F925" t="s">
        <v>1189</v>
      </c>
      <c r="G925" t="s">
        <v>1190</v>
      </c>
      <c r="H925">
        <v>307</v>
      </c>
      <c r="I925" t="s">
        <v>941</v>
      </c>
      <c r="J925" t="s">
        <v>940</v>
      </c>
      <c r="K925" t="s">
        <v>305</v>
      </c>
      <c r="L925" t="s">
        <v>1191</v>
      </c>
      <c r="M925">
        <v>137</v>
      </c>
      <c r="N925">
        <v>4.3924300000000001</v>
      </c>
    </row>
    <row r="926" spans="1:14" x14ac:dyDescent="0.3">
      <c r="A926">
        <v>2023</v>
      </c>
      <c r="B926" t="s">
        <v>1188</v>
      </c>
      <c r="C926" t="s">
        <v>821</v>
      </c>
      <c r="D926" t="s">
        <v>823</v>
      </c>
      <c r="E926" t="s">
        <v>822</v>
      </c>
      <c r="F926" t="s">
        <v>1189</v>
      </c>
      <c r="G926" t="s">
        <v>1190</v>
      </c>
      <c r="H926">
        <v>307</v>
      </c>
      <c r="I926" t="s">
        <v>941</v>
      </c>
      <c r="J926" t="s">
        <v>940</v>
      </c>
      <c r="K926" t="s">
        <v>307</v>
      </c>
      <c r="L926" t="s">
        <v>1191</v>
      </c>
      <c r="M926">
        <v>1170</v>
      </c>
      <c r="N926">
        <v>33.962260000000001</v>
      </c>
    </row>
    <row r="927" spans="1:14" x14ac:dyDescent="0.3">
      <c r="A927">
        <v>2023</v>
      </c>
      <c r="B927" t="s">
        <v>1188</v>
      </c>
      <c r="C927" t="s">
        <v>821</v>
      </c>
      <c r="D927" t="s">
        <v>823</v>
      </c>
      <c r="E927" t="s">
        <v>822</v>
      </c>
      <c r="F927" t="s">
        <v>1189</v>
      </c>
      <c r="G927" t="s">
        <v>1190</v>
      </c>
      <c r="H927">
        <v>307</v>
      </c>
      <c r="I927" t="s">
        <v>941</v>
      </c>
      <c r="J927" t="s">
        <v>940</v>
      </c>
      <c r="K927" t="s">
        <v>308</v>
      </c>
      <c r="L927" t="s">
        <v>1191</v>
      </c>
      <c r="M927">
        <v>552</v>
      </c>
      <c r="N927">
        <v>16.023219999999998</v>
      </c>
    </row>
    <row r="928" spans="1:14" x14ac:dyDescent="0.3">
      <c r="A928">
        <v>2023</v>
      </c>
      <c r="B928" t="s">
        <v>1188</v>
      </c>
      <c r="C928" t="s">
        <v>821</v>
      </c>
      <c r="D928" t="s">
        <v>823</v>
      </c>
      <c r="E928" t="s">
        <v>822</v>
      </c>
      <c r="F928" t="s">
        <v>1189</v>
      </c>
      <c r="G928" t="s">
        <v>1190</v>
      </c>
      <c r="H928">
        <v>307</v>
      </c>
      <c r="I928" t="s">
        <v>941</v>
      </c>
      <c r="J928" t="s">
        <v>940</v>
      </c>
      <c r="K928" t="s">
        <v>309</v>
      </c>
      <c r="L928" t="s">
        <v>1191</v>
      </c>
      <c r="M928">
        <v>207</v>
      </c>
      <c r="N928">
        <v>6.0087099999999998</v>
      </c>
    </row>
    <row r="929" spans="1:14" x14ac:dyDescent="0.3">
      <c r="A929">
        <v>2023</v>
      </c>
      <c r="B929" t="s">
        <v>1188</v>
      </c>
      <c r="C929" t="s">
        <v>821</v>
      </c>
      <c r="D929" t="s">
        <v>823</v>
      </c>
      <c r="E929" t="s">
        <v>822</v>
      </c>
      <c r="F929" t="s">
        <v>1189</v>
      </c>
      <c r="G929" t="s">
        <v>1190</v>
      </c>
      <c r="H929">
        <v>307</v>
      </c>
      <c r="I929" t="s">
        <v>941</v>
      </c>
      <c r="J929" t="s">
        <v>940</v>
      </c>
      <c r="K929" t="s">
        <v>306</v>
      </c>
      <c r="L929" t="s">
        <v>1191</v>
      </c>
      <c r="M929">
        <v>1337</v>
      </c>
      <c r="N929">
        <v>38.809869999999997</v>
      </c>
    </row>
    <row r="930" spans="1:14" x14ac:dyDescent="0.3">
      <c r="A930">
        <v>2023</v>
      </c>
      <c r="B930" t="s">
        <v>1188</v>
      </c>
      <c r="C930" t="s">
        <v>821</v>
      </c>
      <c r="D930" t="s">
        <v>823</v>
      </c>
      <c r="E930" t="s">
        <v>822</v>
      </c>
      <c r="F930" t="s">
        <v>1189</v>
      </c>
      <c r="G930" t="s">
        <v>1190</v>
      </c>
      <c r="H930">
        <v>307</v>
      </c>
      <c r="I930" t="s">
        <v>941</v>
      </c>
      <c r="J930" t="s">
        <v>940</v>
      </c>
      <c r="K930" t="s">
        <v>1192</v>
      </c>
      <c r="L930" t="s">
        <v>1191</v>
      </c>
      <c r="M930">
        <v>3445</v>
      </c>
      <c r="N930">
        <v>100</v>
      </c>
    </row>
    <row r="931" spans="1:14" x14ac:dyDescent="0.3">
      <c r="A931">
        <v>2023</v>
      </c>
      <c r="B931" t="s">
        <v>1188</v>
      </c>
      <c r="C931" t="s">
        <v>821</v>
      </c>
      <c r="D931" t="s">
        <v>823</v>
      </c>
      <c r="E931" t="s">
        <v>822</v>
      </c>
      <c r="F931" t="s">
        <v>1189</v>
      </c>
      <c r="G931" t="s">
        <v>1190</v>
      </c>
      <c r="H931">
        <v>307</v>
      </c>
      <c r="I931" t="s">
        <v>941</v>
      </c>
      <c r="J931" t="s">
        <v>940</v>
      </c>
      <c r="K931" t="s">
        <v>305</v>
      </c>
      <c r="L931" t="s">
        <v>1191</v>
      </c>
      <c r="M931">
        <v>179</v>
      </c>
      <c r="N931">
        <v>5.1959400000000002</v>
      </c>
    </row>
    <row r="932" spans="1:14" x14ac:dyDescent="0.3">
      <c r="A932">
        <v>2024</v>
      </c>
      <c r="B932" t="s">
        <v>1188</v>
      </c>
      <c r="C932" t="s">
        <v>821</v>
      </c>
      <c r="D932" t="s">
        <v>823</v>
      </c>
      <c r="E932" t="s">
        <v>822</v>
      </c>
      <c r="F932" t="s">
        <v>1189</v>
      </c>
      <c r="G932" t="s">
        <v>1190</v>
      </c>
      <c r="H932">
        <v>307</v>
      </c>
      <c r="I932" t="s">
        <v>941</v>
      </c>
      <c r="J932" t="s">
        <v>940</v>
      </c>
      <c r="K932" t="s">
        <v>307</v>
      </c>
      <c r="L932" t="s">
        <v>1191</v>
      </c>
      <c r="M932">
        <v>1270</v>
      </c>
      <c r="N932">
        <v>34.139780000000002</v>
      </c>
    </row>
    <row r="933" spans="1:14" x14ac:dyDescent="0.3">
      <c r="A933">
        <v>2024</v>
      </c>
      <c r="B933" t="s">
        <v>1188</v>
      </c>
      <c r="C933" t="s">
        <v>821</v>
      </c>
      <c r="D933" t="s">
        <v>823</v>
      </c>
      <c r="E933" t="s">
        <v>822</v>
      </c>
      <c r="F933" t="s">
        <v>1189</v>
      </c>
      <c r="G933" t="s">
        <v>1190</v>
      </c>
      <c r="H933">
        <v>307</v>
      </c>
      <c r="I933" t="s">
        <v>941</v>
      </c>
      <c r="J933" t="s">
        <v>940</v>
      </c>
      <c r="K933" t="s">
        <v>308</v>
      </c>
      <c r="L933" t="s">
        <v>1191</v>
      </c>
      <c r="M933">
        <v>594</v>
      </c>
      <c r="N933">
        <v>15.967739999999999</v>
      </c>
    </row>
    <row r="934" spans="1:14" x14ac:dyDescent="0.3">
      <c r="A934">
        <v>2024</v>
      </c>
      <c r="B934" t="s">
        <v>1188</v>
      </c>
      <c r="C934" t="s">
        <v>821</v>
      </c>
      <c r="D934" t="s">
        <v>823</v>
      </c>
      <c r="E934" t="s">
        <v>822</v>
      </c>
      <c r="F934" t="s">
        <v>1189</v>
      </c>
      <c r="G934" t="s">
        <v>1190</v>
      </c>
      <c r="H934">
        <v>307</v>
      </c>
      <c r="I934" t="s">
        <v>941</v>
      </c>
      <c r="J934" t="s">
        <v>940</v>
      </c>
      <c r="K934" t="s">
        <v>309</v>
      </c>
      <c r="L934" t="s">
        <v>1191</v>
      </c>
      <c r="M934">
        <v>155</v>
      </c>
      <c r="N934">
        <v>4.1666699999999999</v>
      </c>
    </row>
    <row r="935" spans="1:14" x14ac:dyDescent="0.3">
      <c r="A935">
        <v>2024</v>
      </c>
      <c r="B935" t="s">
        <v>1188</v>
      </c>
      <c r="C935" t="s">
        <v>821</v>
      </c>
      <c r="D935" t="s">
        <v>823</v>
      </c>
      <c r="E935" t="s">
        <v>822</v>
      </c>
      <c r="F935" t="s">
        <v>1189</v>
      </c>
      <c r="G935" t="s">
        <v>1190</v>
      </c>
      <c r="H935">
        <v>307</v>
      </c>
      <c r="I935" t="s">
        <v>941</v>
      </c>
      <c r="J935" t="s">
        <v>940</v>
      </c>
      <c r="K935" t="s">
        <v>306</v>
      </c>
      <c r="L935" t="s">
        <v>1191</v>
      </c>
      <c r="M935">
        <v>1514</v>
      </c>
      <c r="N935">
        <v>40.698920000000001</v>
      </c>
    </row>
    <row r="936" spans="1:14" x14ac:dyDescent="0.3">
      <c r="A936">
        <v>2024</v>
      </c>
      <c r="B936" t="s">
        <v>1188</v>
      </c>
      <c r="C936" t="s">
        <v>821</v>
      </c>
      <c r="D936" t="s">
        <v>823</v>
      </c>
      <c r="E936" t="s">
        <v>822</v>
      </c>
      <c r="F936" t="s">
        <v>1189</v>
      </c>
      <c r="G936" t="s">
        <v>1190</v>
      </c>
      <c r="H936">
        <v>307</v>
      </c>
      <c r="I936" t="s">
        <v>941</v>
      </c>
      <c r="J936" t="s">
        <v>940</v>
      </c>
      <c r="K936" t="s">
        <v>1192</v>
      </c>
      <c r="L936" t="s">
        <v>1191</v>
      </c>
      <c r="M936">
        <v>3720</v>
      </c>
      <c r="N936">
        <v>100</v>
      </c>
    </row>
    <row r="937" spans="1:14" x14ac:dyDescent="0.3">
      <c r="A937">
        <v>2024</v>
      </c>
      <c r="B937" t="s">
        <v>1188</v>
      </c>
      <c r="C937" t="s">
        <v>821</v>
      </c>
      <c r="D937" t="s">
        <v>823</v>
      </c>
      <c r="E937" t="s">
        <v>822</v>
      </c>
      <c r="F937" t="s">
        <v>1189</v>
      </c>
      <c r="G937" t="s">
        <v>1190</v>
      </c>
      <c r="H937">
        <v>307</v>
      </c>
      <c r="I937" t="s">
        <v>941</v>
      </c>
      <c r="J937" t="s">
        <v>940</v>
      </c>
      <c r="K937" t="s">
        <v>305</v>
      </c>
      <c r="L937" t="s">
        <v>1191</v>
      </c>
      <c r="M937">
        <v>187</v>
      </c>
      <c r="N937">
        <v>5.0268800000000002</v>
      </c>
    </row>
    <row r="938" spans="1:14" x14ac:dyDescent="0.3">
      <c r="A938">
        <v>2021</v>
      </c>
      <c r="B938" t="s">
        <v>1188</v>
      </c>
      <c r="C938" t="s">
        <v>821</v>
      </c>
      <c r="D938" t="s">
        <v>823</v>
      </c>
      <c r="E938" t="s">
        <v>822</v>
      </c>
      <c r="F938" t="s">
        <v>849</v>
      </c>
      <c r="G938" t="s">
        <v>848</v>
      </c>
      <c r="H938">
        <v>811</v>
      </c>
      <c r="I938" t="s">
        <v>943</v>
      </c>
      <c r="J938" t="s">
        <v>942</v>
      </c>
      <c r="K938" t="s">
        <v>307</v>
      </c>
      <c r="L938" t="s">
        <v>1191</v>
      </c>
      <c r="M938">
        <v>862</v>
      </c>
      <c r="N938">
        <v>34.479999999999997</v>
      </c>
    </row>
    <row r="939" spans="1:14" x14ac:dyDescent="0.3">
      <c r="A939">
        <v>2021</v>
      </c>
      <c r="B939" t="s">
        <v>1188</v>
      </c>
      <c r="C939" t="s">
        <v>821</v>
      </c>
      <c r="D939" t="s">
        <v>823</v>
      </c>
      <c r="E939" t="s">
        <v>822</v>
      </c>
      <c r="F939" t="s">
        <v>849</v>
      </c>
      <c r="G939" t="s">
        <v>848</v>
      </c>
      <c r="H939">
        <v>811</v>
      </c>
      <c r="I939" t="s">
        <v>943</v>
      </c>
      <c r="J939" t="s">
        <v>942</v>
      </c>
      <c r="K939" t="s">
        <v>308</v>
      </c>
      <c r="L939" t="s">
        <v>1191</v>
      </c>
      <c r="M939">
        <v>527</v>
      </c>
      <c r="N939">
        <v>21.08</v>
      </c>
    </row>
    <row r="940" spans="1:14" x14ac:dyDescent="0.3">
      <c r="A940">
        <v>2021</v>
      </c>
      <c r="B940" t="s">
        <v>1188</v>
      </c>
      <c r="C940" t="s">
        <v>821</v>
      </c>
      <c r="D940" t="s">
        <v>823</v>
      </c>
      <c r="E940" t="s">
        <v>822</v>
      </c>
      <c r="F940" t="s">
        <v>849</v>
      </c>
      <c r="G940" t="s">
        <v>848</v>
      </c>
      <c r="H940">
        <v>811</v>
      </c>
      <c r="I940" t="s">
        <v>943</v>
      </c>
      <c r="J940" t="s">
        <v>942</v>
      </c>
      <c r="K940" t="s">
        <v>309</v>
      </c>
      <c r="L940" t="s">
        <v>1191</v>
      </c>
      <c r="M940">
        <v>157</v>
      </c>
      <c r="N940">
        <v>6.28</v>
      </c>
    </row>
    <row r="941" spans="1:14" x14ac:dyDescent="0.3">
      <c r="A941">
        <v>2021</v>
      </c>
      <c r="B941" t="s">
        <v>1188</v>
      </c>
      <c r="C941" t="s">
        <v>821</v>
      </c>
      <c r="D941" t="s">
        <v>823</v>
      </c>
      <c r="E941" t="s">
        <v>822</v>
      </c>
      <c r="F941" t="s">
        <v>849</v>
      </c>
      <c r="G941" t="s">
        <v>848</v>
      </c>
      <c r="H941">
        <v>811</v>
      </c>
      <c r="I941" t="s">
        <v>943</v>
      </c>
      <c r="J941" t="s">
        <v>942</v>
      </c>
      <c r="K941" t="s">
        <v>306</v>
      </c>
      <c r="L941" t="s">
        <v>1191</v>
      </c>
      <c r="M941">
        <v>838</v>
      </c>
      <c r="N941">
        <v>33.520000000000003</v>
      </c>
    </row>
    <row r="942" spans="1:14" x14ac:dyDescent="0.3">
      <c r="A942">
        <v>2021</v>
      </c>
      <c r="B942" t="s">
        <v>1188</v>
      </c>
      <c r="C942" t="s">
        <v>821</v>
      </c>
      <c r="D942" t="s">
        <v>823</v>
      </c>
      <c r="E942" t="s">
        <v>822</v>
      </c>
      <c r="F942" t="s">
        <v>849</v>
      </c>
      <c r="G942" t="s">
        <v>848</v>
      </c>
      <c r="H942">
        <v>811</v>
      </c>
      <c r="I942" t="s">
        <v>943</v>
      </c>
      <c r="J942" t="s">
        <v>942</v>
      </c>
      <c r="K942" t="s">
        <v>1192</v>
      </c>
      <c r="L942" t="s">
        <v>1191</v>
      </c>
      <c r="M942">
        <v>2500</v>
      </c>
      <c r="N942">
        <v>100</v>
      </c>
    </row>
    <row r="943" spans="1:14" x14ac:dyDescent="0.3">
      <c r="A943">
        <v>2021</v>
      </c>
      <c r="B943" t="s">
        <v>1188</v>
      </c>
      <c r="C943" t="s">
        <v>821</v>
      </c>
      <c r="D943" t="s">
        <v>823</v>
      </c>
      <c r="E943" t="s">
        <v>822</v>
      </c>
      <c r="F943" t="s">
        <v>849</v>
      </c>
      <c r="G943" t="s">
        <v>848</v>
      </c>
      <c r="H943">
        <v>811</v>
      </c>
      <c r="I943" t="s">
        <v>943</v>
      </c>
      <c r="J943" t="s">
        <v>942</v>
      </c>
      <c r="K943" t="s">
        <v>305</v>
      </c>
      <c r="L943" t="s">
        <v>1191</v>
      </c>
      <c r="M943">
        <v>116</v>
      </c>
      <c r="N943">
        <v>4.6399999999999997</v>
      </c>
    </row>
    <row r="944" spans="1:14" x14ac:dyDescent="0.3">
      <c r="A944">
        <v>2022</v>
      </c>
      <c r="B944" t="s">
        <v>1188</v>
      </c>
      <c r="C944" t="s">
        <v>821</v>
      </c>
      <c r="D944" t="s">
        <v>823</v>
      </c>
      <c r="E944" t="s">
        <v>822</v>
      </c>
      <c r="F944" t="s">
        <v>849</v>
      </c>
      <c r="G944" t="s">
        <v>848</v>
      </c>
      <c r="H944">
        <v>811</v>
      </c>
      <c r="I944" t="s">
        <v>943</v>
      </c>
      <c r="J944" t="s">
        <v>942</v>
      </c>
      <c r="K944" t="s">
        <v>307</v>
      </c>
      <c r="L944" t="s">
        <v>1191</v>
      </c>
      <c r="M944">
        <v>1001</v>
      </c>
      <c r="N944">
        <v>36.150199999999998</v>
      </c>
    </row>
    <row r="945" spans="1:14" x14ac:dyDescent="0.3">
      <c r="A945">
        <v>2022</v>
      </c>
      <c r="B945" t="s">
        <v>1188</v>
      </c>
      <c r="C945" t="s">
        <v>821</v>
      </c>
      <c r="D945" t="s">
        <v>823</v>
      </c>
      <c r="E945" t="s">
        <v>822</v>
      </c>
      <c r="F945" t="s">
        <v>849</v>
      </c>
      <c r="G945" t="s">
        <v>848</v>
      </c>
      <c r="H945">
        <v>811</v>
      </c>
      <c r="I945" t="s">
        <v>943</v>
      </c>
      <c r="J945" t="s">
        <v>942</v>
      </c>
      <c r="K945" t="s">
        <v>308</v>
      </c>
      <c r="L945" t="s">
        <v>1191</v>
      </c>
      <c r="M945">
        <v>539</v>
      </c>
      <c r="N945">
        <v>19.465499999999999</v>
      </c>
    </row>
    <row r="946" spans="1:14" x14ac:dyDescent="0.3">
      <c r="A946">
        <v>2022</v>
      </c>
      <c r="B946" t="s">
        <v>1188</v>
      </c>
      <c r="C946" t="s">
        <v>821</v>
      </c>
      <c r="D946" t="s">
        <v>823</v>
      </c>
      <c r="E946" t="s">
        <v>822</v>
      </c>
      <c r="F946" t="s">
        <v>849</v>
      </c>
      <c r="G946" t="s">
        <v>848</v>
      </c>
      <c r="H946">
        <v>811</v>
      </c>
      <c r="I946" t="s">
        <v>943</v>
      </c>
      <c r="J946" t="s">
        <v>942</v>
      </c>
      <c r="K946" t="s">
        <v>309</v>
      </c>
      <c r="L946" t="s">
        <v>1191</v>
      </c>
      <c r="M946">
        <v>171</v>
      </c>
      <c r="N946">
        <v>6.1755100000000001</v>
      </c>
    </row>
    <row r="947" spans="1:14" x14ac:dyDescent="0.3">
      <c r="A947">
        <v>2022</v>
      </c>
      <c r="B947" t="s">
        <v>1188</v>
      </c>
      <c r="C947" t="s">
        <v>821</v>
      </c>
      <c r="D947" t="s">
        <v>823</v>
      </c>
      <c r="E947" t="s">
        <v>822</v>
      </c>
      <c r="F947" t="s">
        <v>849</v>
      </c>
      <c r="G947" t="s">
        <v>848</v>
      </c>
      <c r="H947">
        <v>811</v>
      </c>
      <c r="I947" t="s">
        <v>943</v>
      </c>
      <c r="J947" t="s">
        <v>942</v>
      </c>
      <c r="K947" t="s">
        <v>306</v>
      </c>
      <c r="L947" t="s">
        <v>1191</v>
      </c>
      <c r="M947">
        <v>909</v>
      </c>
      <c r="N947">
        <v>32.8277</v>
      </c>
    </row>
    <row r="948" spans="1:14" x14ac:dyDescent="0.3">
      <c r="A948">
        <v>2022</v>
      </c>
      <c r="B948" t="s">
        <v>1188</v>
      </c>
      <c r="C948" t="s">
        <v>821</v>
      </c>
      <c r="D948" t="s">
        <v>823</v>
      </c>
      <c r="E948" t="s">
        <v>822</v>
      </c>
      <c r="F948" t="s">
        <v>849</v>
      </c>
      <c r="G948" t="s">
        <v>848</v>
      </c>
      <c r="H948">
        <v>811</v>
      </c>
      <c r="I948" t="s">
        <v>943</v>
      </c>
      <c r="J948" t="s">
        <v>942</v>
      </c>
      <c r="K948" t="s">
        <v>1192</v>
      </c>
      <c r="L948" t="s">
        <v>1191</v>
      </c>
      <c r="M948">
        <v>2769</v>
      </c>
      <c r="N948">
        <v>100</v>
      </c>
    </row>
    <row r="949" spans="1:14" x14ac:dyDescent="0.3">
      <c r="A949">
        <v>2022</v>
      </c>
      <c r="B949" t="s">
        <v>1188</v>
      </c>
      <c r="C949" t="s">
        <v>821</v>
      </c>
      <c r="D949" t="s">
        <v>823</v>
      </c>
      <c r="E949" t="s">
        <v>822</v>
      </c>
      <c r="F949" t="s">
        <v>849</v>
      </c>
      <c r="G949" t="s">
        <v>848</v>
      </c>
      <c r="H949">
        <v>811</v>
      </c>
      <c r="I949" t="s">
        <v>943</v>
      </c>
      <c r="J949" t="s">
        <v>942</v>
      </c>
      <c r="K949" t="s">
        <v>305</v>
      </c>
      <c r="L949" t="s">
        <v>1191</v>
      </c>
      <c r="M949">
        <v>149</v>
      </c>
      <c r="N949">
        <v>5.3810000000000002</v>
      </c>
    </row>
    <row r="950" spans="1:14" x14ac:dyDescent="0.3">
      <c r="A950">
        <v>2023</v>
      </c>
      <c r="B950" t="s">
        <v>1188</v>
      </c>
      <c r="C950" t="s">
        <v>821</v>
      </c>
      <c r="D950" t="s">
        <v>823</v>
      </c>
      <c r="E950" t="s">
        <v>822</v>
      </c>
      <c r="F950" t="s">
        <v>849</v>
      </c>
      <c r="G950" t="s">
        <v>848</v>
      </c>
      <c r="H950">
        <v>811</v>
      </c>
      <c r="I950" t="s">
        <v>943</v>
      </c>
      <c r="J950" t="s">
        <v>942</v>
      </c>
      <c r="K950" t="s">
        <v>307</v>
      </c>
      <c r="L950" t="s">
        <v>1191</v>
      </c>
      <c r="M950">
        <v>1113</v>
      </c>
      <c r="N950">
        <v>36.408239999999999</v>
      </c>
    </row>
    <row r="951" spans="1:14" x14ac:dyDescent="0.3">
      <c r="A951">
        <v>2023</v>
      </c>
      <c r="B951" t="s">
        <v>1188</v>
      </c>
      <c r="C951" t="s">
        <v>821</v>
      </c>
      <c r="D951" t="s">
        <v>823</v>
      </c>
      <c r="E951" t="s">
        <v>822</v>
      </c>
      <c r="F951" t="s">
        <v>849</v>
      </c>
      <c r="G951" t="s">
        <v>848</v>
      </c>
      <c r="H951">
        <v>811</v>
      </c>
      <c r="I951" t="s">
        <v>943</v>
      </c>
      <c r="J951" t="s">
        <v>942</v>
      </c>
      <c r="K951" t="s">
        <v>308</v>
      </c>
      <c r="L951" t="s">
        <v>1191</v>
      </c>
      <c r="M951">
        <v>600</v>
      </c>
      <c r="N951">
        <v>19.627089999999999</v>
      </c>
    </row>
    <row r="952" spans="1:14" x14ac:dyDescent="0.3">
      <c r="A952">
        <v>2023</v>
      </c>
      <c r="B952" t="s">
        <v>1188</v>
      </c>
      <c r="C952" t="s">
        <v>821</v>
      </c>
      <c r="D952" t="s">
        <v>823</v>
      </c>
      <c r="E952" t="s">
        <v>822</v>
      </c>
      <c r="F952" t="s">
        <v>849</v>
      </c>
      <c r="G952" t="s">
        <v>848</v>
      </c>
      <c r="H952">
        <v>811</v>
      </c>
      <c r="I952" t="s">
        <v>943</v>
      </c>
      <c r="J952" t="s">
        <v>942</v>
      </c>
      <c r="K952" t="s">
        <v>309</v>
      </c>
      <c r="L952" t="s">
        <v>1191</v>
      </c>
      <c r="M952">
        <v>217</v>
      </c>
      <c r="N952">
        <v>7.0984600000000002</v>
      </c>
    </row>
    <row r="953" spans="1:14" x14ac:dyDescent="0.3">
      <c r="A953">
        <v>2023</v>
      </c>
      <c r="B953" t="s">
        <v>1188</v>
      </c>
      <c r="C953" t="s">
        <v>821</v>
      </c>
      <c r="D953" t="s">
        <v>823</v>
      </c>
      <c r="E953" t="s">
        <v>822</v>
      </c>
      <c r="F953" t="s">
        <v>849</v>
      </c>
      <c r="G953" t="s">
        <v>848</v>
      </c>
      <c r="H953">
        <v>811</v>
      </c>
      <c r="I953" t="s">
        <v>943</v>
      </c>
      <c r="J953" t="s">
        <v>942</v>
      </c>
      <c r="K953" t="s">
        <v>306</v>
      </c>
      <c r="L953" t="s">
        <v>1191</v>
      </c>
      <c r="M953">
        <v>964</v>
      </c>
      <c r="N953">
        <v>31.534179999999999</v>
      </c>
    </row>
    <row r="954" spans="1:14" x14ac:dyDescent="0.3">
      <c r="A954">
        <v>2023</v>
      </c>
      <c r="B954" t="s">
        <v>1188</v>
      </c>
      <c r="C954" t="s">
        <v>821</v>
      </c>
      <c r="D954" t="s">
        <v>823</v>
      </c>
      <c r="E954" t="s">
        <v>822</v>
      </c>
      <c r="F954" t="s">
        <v>849</v>
      </c>
      <c r="G954" t="s">
        <v>848</v>
      </c>
      <c r="H954">
        <v>811</v>
      </c>
      <c r="I954" t="s">
        <v>943</v>
      </c>
      <c r="J954" t="s">
        <v>942</v>
      </c>
      <c r="K954" t="s">
        <v>1192</v>
      </c>
      <c r="L954" t="s">
        <v>1191</v>
      </c>
      <c r="M954">
        <v>3057</v>
      </c>
      <c r="N954">
        <v>100</v>
      </c>
    </row>
    <row r="955" spans="1:14" x14ac:dyDescent="0.3">
      <c r="A955">
        <v>2023</v>
      </c>
      <c r="B955" t="s">
        <v>1188</v>
      </c>
      <c r="C955" t="s">
        <v>821</v>
      </c>
      <c r="D955" t="s">
        <v>823</v>
      </c>
      <c r="E955" t="s">
        <v>822</v>
      </c>
      <c r="F955" t="s">
        <v>849</v>
      </c>
      <c r="G955" t="s">
        <v>848</v>
      </c>
      <c r="H955">
        <v>811</v>
      </c>
      <c r="I955" t="s">
        <v>943</v>
      </c>
      <c r="J955" t="s">
        <v>942</v>
      </c>
      <c r="K955" t="s">
        <v>305</v>
      </c>
      <c r="L955" t="s">
        <v>1191</v>
      </c>
      <c r="M955">
        <v>163</v>
      </c>
      <c r="N955">
        <v>5.33202</v>
      </c>
    </row>
    <row r="956" spans="1:14" x14ac:dyDescent="0.3">
      <c r="A956">
        <v>2024</v>
      </c>
      <c r="B956" t="s">
        <v>1188</v>
      </c>
      <c r="C956" t="s">
        <v>821</v>
      </c>
      <c r="D956" t="s">
        <v>823</v>
      </c>
      <c r="E956" t="s">
        <v>822</v>
      </c>
      <c r="F956" t="s">
        <v>849</v>
      </c>
      <c r="G956" t="s">
        <v>848</v>
      </c>
      <c r="H956">
        <v>811</v>
      </c>
      <c r="I956" t="s">
        <v>943</v>
      </c>
      <c r="J956" t="s">
        <v>942</v>
      </c>
      <c r="K956" t="s">
        <v>307</v>
      </c>
      <c r="L956" t="s">
        <v>1191</v>
      </c>
      <c r="M956">
        <v>1250</v>
      </c>
      <c r="N956">
        <v>36.656889999999997</v>
      </c>
    </row>
    <row r="957" spans="1:14" x14ac:dyDescent="0.3">
      <c r="A957">
        <v>2024</v>
      </c>
      <c r="B957" t="s">
        <v>1188</v>
      </c>
      <c r="C957" t="s">
        <v>821</v>
      </c>
      <c r="D957" t="s">
        <v>823</v>
      </c>
      <c r="E957" t="s">
        <v>822</v>
      </c>
      <c r="F957" t="s">
        <v>849</v>
      </c>
      <c r="G957" t="s">
        <v>848</v>
      </c>
      <c r="H957">
        <v>811</v>
      </c>
      <c r="I957" t="s">
        <v>943</v>
      </c>
      <c r="J957" t="s">
        <v>942</v>
      </c>
      <c r="K957" t="s">
        <v>308</v>
      </c>
      <c r="L957" t="s">
        <v>1191</v>
      </c>
      <c r="M957">
        <v>695</v>
      </c>
      <c r="N957">
        <v>20.381229999999999</v>
      </c>
    </row>
    <row r="958" spans="1:14" x14ac:dyDescent="0.3">
      <c r="A958">
        <v>2024</v>
      </c>
      <c r="B958" t="s">
        <v>1188</v>
      </c>
      <c r="C958" t="s">
        <v>821</v>
      </c>
      <c r="D958" t="s">
        <v>823</v>
      </c>
      <c r="E958" t="s">
        <v>822</v>
      </c>
      <c r="F958" t="s">
        <v>849</v>
      </c>
      <c r="G958" t="s">
        <v>848</v>
      </c>
      <c r="H958">
        <v>811</v>
      </c>
      <c r="I958" t="s">
        <v>943</v>
      </c>
      <c r="J958" t="s">
        <v>942</v>
      </c>
      <c r="K958" t="s">
        <v>309</v>
      </c>
      <c r="L958" t="s">
        <v>1191</v>
      </c>
      <c r="M958">
        <v>191</v>
      </c>
      <c r="N958">
        <v>5.6011699999999998</v>
      </c>
    </row>
    <row r="959" spans="1:14" x14ac:dyDescent="0.3">
      <c r="A959">
        <v>2024</v>
      </c>
      <c r="B959" t="s">
        <v>1188</v>
      </c>
      <c r="C959" t="s">
        <v>821</v>
      </c>
      <c r="D959" t="s">
        <v>823</v>
      </c>
      <c r="E959" t="s">
        <v>822</v>
      </c>
      <c r="F959" t="s">
        <v>849</v>
      </c>
      <c r="G959" t="s">
        <v>848</v>
      </c>
      <c r="H959">
        <v>811</v>
      </c>
      <c r="I959" t="s">
        <v>943</v>
      </c>
      <c r="J959" t="s">
        <v>942</v>
      </c>
      <c r="K959" t="s">
        <v>306</v>
      </c>
      <c r="L959" t="s">
        <v>1191</v>
      </c>
      <c r="M959">
        <v>1063</v>
      </c>
      <c r="N959">
        <v>31.173020000000001</v>
      </c>
    </row>
    <row r="960" spans="1:14" x14ac:dyDescent="0.3">
      <c r="A960">
        <v>2024</v>
      </c>
      <c r="B960" t="s">
        <v>1188</v>
      </c>
      <c r="C960" t="s">
        <v>821</v>
      </c>
      <c r="D960" t="s">
        <v>823</v>
      </c>
      <c r="E960" t="s">
        <v>822</v>
      </c>
      <c r="F960" t="s">
        <v>849</v>
      </c>
      <c r="G960" t="s">
        <v>848</v>
      </c>
      <c r="H960">
        <v>811</v>
      </c>
      <c r="I960" t="s">
        <v>943</v>
      </c>
      <c r="J960" t="s">
        <v>942</v>
      </c>
      <c r="K960" t="s">
        <v>1192</v>
      </c>
      <c r="L960" t="s">
        <v>1191</v>
      </c>
      <c r="M960">
        <v>3410</v>
      </c>
      <c r="N960">
        <v>100</v>
      </c>
    </row>
    <row r="961" spans="1:14" x14ac:dyDescent="0.3">
      <c r="A961">
        <v>2024</v>
      </c>
      <c r="B961" t="s">
        <v>1188</v>
      </c>
      <c r="C961" t="s">
        <v>821</v>
      </c>
      <c r="D961" t="s">
        <v>823</v>
      </c>
      <c r="E961" t="s">
        <v>822</v>
      </c>
      <c r="F961" t="s">
        <v>849</v>
      </c>
      <c r="G961" t="s">
        <v>848</v>
      </c>
      <c r="H961">
        <v>811</v>
      </c>
      <c r="I961" t="s">
        <v>943</v>
      </c>
      <c r="J961" t="s">
        <v>942</v>
      </c>
      <c r="K961" t="s">
        <v>305</v>
      </c>
      <c r="L961" t="s">
        <v>1191</v>
      </c>
      <c r="M961">
        <v>211</v>
      </c>
      <c r="N961">
        <v>6.1876800000000003</v>
      </c>
    </row>
    <row r="962" spans="1:14" x14ac:dyDescent="0.3">
      <c r="A962">
        <v>2021</v>
      </c>
      <c r="B962" t="s">
        <v>1188</v>
      </c>
      <c r="C962" t="s">
        <v>821</v>
      </c>
      <c r="D962" t="s">
        <v>823</v>
      </c>
      <c r="E962" t="s">
        <v>822</v>
      </c>
      <c r="F962" t="s">
        <v>877</v>
      </c>
      <c r="G962" t="s">
        <v>876</v>
      </c>
      <c r="H962">
        <v>845</v>
      </c>
      <c r="I962" t="s">
        <v>945</v>
      </c>
      <c r="J962" t="s">
        <v>944</v>
      </c>
      <c r="K962" t="s">
        <v>307</v>
      </c>
      <c r="L962" t="s">
        <v>1191</v>
      </c>
      <c r="M962">
        <v>1381</v>
      </c>
      <c r="N962">
        <v>37.939599999999999</v>
      </c>
    </row>
    <row r="963" spans="1:14" x14ac:dyDescent="0.3">
      <c r="A963">
        <v>2021</v>
      </c>
      <c r="B963" t="s">
        <v>1188</v>
      </c>
      <c r="C963" t="s">
        <v>821</v>
      </c>
      <c r="D963" t="s">
        <v>823</v>
      </c>
      <c r="E963" t="s">
        <v>822</v>
      </c>
      <c r="F963" t="s">
        <v>877</v>
      </c>
      <c r="G963" t="s">
        <v>876</v>
      </c>
      <c r="H963">
        <v>845</v>
      </c>
      <c r="I963" t="s">
        <v>945</v>
      </c>
      <c r="J963" t="s">
        <v>944</v>
      </c>
      <c r="K963" t="s">
        <v>308</v>
      </c>
      <c r="L963" t="s">
        <v>1191</v>
      </c>
      <c r="M963">
        <v>908</v>
      </c>
      <c r="N963">
        <v>24.945</v>
      </c>
    </row>
    <row r="964" spans="1:14" x14ac:dyDescent="0.3">
      <c r="A964">
        <v>2021</v>
      </c>
      <c r="B964" t="s">
        <v>1188</v>
      </c>
      <c r="C964" t="s">
        <v>821</v>
      </c>
      <c r="D964" t="s">
        <v>823</v>
      </c>
      <c r="E964" t="s">
        <v>822</v>
      </c>
      <c r="F964" t="s">
        <v>877</v>
      </c>
      <c r="G964" t="s">
        <v>876</v>
      </c>
      <c r="H964">
        <v>845</v>
      </c>
      <c r="I964" t="s">
        <v>945</v>
      </c>
      <c r="J964" t="s">
        <v>944</v>
      </c>
      <c r="K964" t="s">
        <v>309</v>
      </c>
      <c r="L964" t="s">
        <v>1191</v>
      </c>
      <c r="M964">
        <v>231</v>
      </c>
      <c r="N964">
        <v>6.3461499999999997</v>
      </c>
    </row>
    <row r="965" spans="1:14" x14ac:dyDescent="0.3">
      <c r="A965">
        <v>2021</v>
      </c>
      <c r="B965" t="s">
        <v>1188</v>
      </c>
      <c r="C965" t="s">
        <v>821</v>
      </c>
      <c r="D965" t="s">
        <v>823</v>
      </c>
      <c r="E965" t="s">
        <v>822</v>
      </c>
      <c r="F965" t="s">
        <v>877</v>
      </c>
      <c r="G965" t="s">
        <v>876</v>
      </c>
      <c r="H965">
        <v>845</v>
      </c>
      <c r="I965" t="s">
        <v>945</v>
      </c>
      <c r="J965" t="s">
        <v>944</v>
      </c>
      <c r="K965" t="s">
        <v>306</v>
      </c>
      <c r="L965" t="s">
        <v>1191</v>
      </c>
      <c r="M965">
        <v>1039</v>
      </c>
      <c r="N965">
        <v>28.544</v>
      </c>
    </row>
    <row r="966" spans="1:14" x14ac:dyDescent="0.3">
      <c r="A966">
        <v>2021</v>
      </c>
      <c r="B966" t="s">
        <v>1188</v>
      </c>
      <c r="C966" t="s">
        <v>821</v>
      </c>
      <c r="D966" t="s">
        <v>823</v>
      </c>
      <c r="E966" t="s">
        <v>822</v>
      </c>
      <c r="F966" t="s">
        <v>877</v>
      </c>
      <c r="G966" t="s">
        <v>876</v>
      </c>
      <c r="H966">
        <v>845</v>
      </c>
      <c r="I966" t="s">
        <v>945</v>
      </c>
      <c r="J966" t="s">
        <v>944</v>
      </c>
      <c r="K966" t="s">
        <v>1192</v>
      </c>
      <c r="L966" t="s">
        <v>1191</v>
      </c>
      <c r="M966">
        <v>3640</v>
      </c>
      <c r="N966">
        <v>100</v>
      </c>
    </row>
    <row r="967" spans="1:14" x14ac:dyDescent="0.3">
      <c r="A967">
        <v>2021</v>
      </c>
      <c r="B967" t="s">
        <v>1188</v>
      </c>
      <c r="C967" t="s">
        <v>821</v>
      </c>
      <c r="D967" t="s">
        <v>823</v>
      </c>
      <c r="E967" t="s">
        <v>822</v>
      </c>
      <c r="F967" t="s">
        <v>877</v>
      </c>
      <c r="G967" t="s">
        <v>876</v>
      </c>
      <c r="H967">
        <v>845</v>
      </c>
      <c r="I967" t="s">
        <v>945</v>
      </c>
      <c r="J967" t="s">
        <v>944</v>
      </c>
      <c r="K967" t="s">
        <v>305</v>
      </c>
      <c r="L967" t="s">
        <v>1191</v>
      </c>
      <c r="M967">
        <v>81</v>
      </c>
      <c r="N967">
        <v>2.2252700000000001</v>
      </c>
    </row>
    <row r="968" spans="1:14" x14ac:dyDescent="0.3">
      <c r="A968">
        <v>2022</v>
      </c>
      <c r="B968" t="s">
        <v>1188</v>
      </c>
      <c r="C968" t="s">
        <v>821</v>
      </c>
      <c r="D968" t="s">
        <v>823</v>
      </c>
      <c r="E968" t="s">
        <v>822</v>
      </c>
      <c r="F968" t="s">
        <v>877</v>
      </c>
      <c r="G968" t="s">
        <v>876</v>
      </c>
      <c r="H968">
        <v>845</v>
      </c>
      <c r="I968" t="s">
        <v>945</v>
      </c>
      <c r="J968" t="s">
        <v>944</v>
      </c>
      <c r="K968" t="s">
        <v>307</v>
      </c>
      <c r="L968" t="s">
        <v>1191</v>
      </c>
      <c r="M968">
        <v>1515</v>
      </c>
      <c r="N968">
        <v>38.7072</v>
      </c>
    </row>
    <row r="969" spans="1:14" x14ac:dyDescent="0.3">
      <c r="A969">
        <v>2022</v>
      </c>
      <c r="B969" t="s">
        <v>1188</v>
      </c>
      <c r="C969" t="s">
        <v>821</v>
      </c>
      <c r="D969" t="s">
        <v>823</v>
      </c>
      <c r="E969" t="s">
        <v>822</v>
      </c>
      <c r="F969" t="s">
        <v>877</v>
      </c>
      <c r="G969" t="s">
        <v>876</v>
      </c>
      <c r="H969">
        <v>845</v>
      </c>
      <c r="I969" t="s">
        <v>945</v>
      </c>
      <c r="J969" t="s">
        <v>944</v>
      </c>
      <c r="K969" t="s">
        <v>308</v>
      </c>
      <c r="L969" t="s">
        <v>1191</v>
      </c>
      <c r="M969">
        <v>954</v>
      </c>
      <c r="N969">
        <v>24.373999999999999</v>
      </c>
    </row>
    <row r="970" spans="1:14" x14ac:dyDescent="0.3">
      <c r="A970">
        <v>2022</v>
      </c>
      <c r="B970" t="s">
        <v>1188</v>
      </c>
      <c r="C970" t="s">
        <v>821</v>
      </c>
      <c r="D970" t="s">
        <v>823</v>
      </c>
      <c r="E970" t="s">
        <v>822</v>
      </c>
      <c r="F970" t="s">
        <v>877</v>
      </c>
      <c r="G970" t="s">
        <v>876</v>
      </c>
      <c r="H970">
        <v>845</v>
      </c>
      <c r="I970" t="s">
        <v>945</v>
      </c>
      <c r="J970" t="s">
        <v>944</v>
      </c>
      <c r="K970" t="s">
        <v>309</v>
      </c>
      <c r="L970" t="s">
        <v>1191</v>
      </c>
      <c r="M970">
        <v>266</v>
      </c>
      <c r="N970">
        <v>6.7961200000000002</v>
      </c>
    </row>
    <row r="971" spans="1:14" x14ac:dyDescent="0.3">
      <c r="A971">
        <v>2022</v>
      </c>
      <c r="B971" t="s">
        <v>1188</v>
      </c>
      <c r="C971" t="s">
        <v>821</v>
      </c>
      <c r="D971" t="s">
        <v>823</v>
      </c>
      <c r="E971" t="s">
        <v>822</v>
      </c>
      <c r="F971" t="s">
        <v>877</v>
      </c>
      <c r="G971" t="s">
        <v>876</v>
      </c>
      <c r="H971">
        <v>845</v>
      </c>
      <c r="I971" t="s">
        <v>945</v>
      </c>
      <c r="J971" t="s">
        <v>944</v>
      </c>
      <c r="K971" t="s">
        <v>306</v>
      </c>
      <c r="L971" t="s">
        <v>1191</v>
      </c>
      <c r="M971">
        <v>1073</v>
      </c>
      <c r="N971">
        <v>27.414400000000001</v>
      </c>
    </row>
    <row r="972" spans="1:14" x14ac:dyDescent="0.3">
      <c r="A972">
        <v>2022</v>
      </c>
      <c r="B972" t="s">
        <v>1188</v>
      </c>
      <c r="C972" t="s">
        <v>821</v>
      </c>
      <c r="D972" t="s">
        <v>823</v>
      </c>
      <c r="E972" t="s">
        <v>822</v>
      </c>
      <c r="F972" t="s">
        <v>877</v>
      </c>
      <c r="G972" t="s">
        <v>876</v>
      </c>
      <c r="H972">
        <v>845</v>
      </c>
      <c r="I972" t="s">
        <v>945</v>
      </c>
      <c r="J972" t="s">
        <v>944</v>
      </c>
      <c r="K972" t="s">
        <v>1192</v>
      </c>
      <c r="L972" t="s">
        <v>1191</v>
      </c>
      <c r="M972">
        <v>3914</v>
      </c>
      <c r="N972">
        <v>100</v>
      </c>
    </row>
    <row r="973" spans="1:14" x14ac:dyDescent="0.3">
      <c r="A973">
        <v>2022</v>
      </c>
      <c r="B973" t="s">
        <v>1188</v>
      </c>
      <c r="C973" t="s">
        <v>821</v>
      </c>
      <c r="D973" t="s">
        <v>823</v>
      </c>
      <c r="E973" t="s">
        <v>822</v>
      </c>
      <c r="F973" t="s">
        <v>877</v>
      </c>
      <c r="G973" t="s">
        <v>876</v>
      </c>
      <c r="H973">
        <v>845</v>
      </c>
      <c r="I973" t="s">
        <v>945</v>
      </c>
      <c r="J973" t="s">
        <v>944</v>
      </c>
      <c r="K973" t="s">
        <v>305</v>
      </c>
      <c r="L973" t="s">
        <v>1191</v>
      </c>
      <c r="M973">
        <v>106</v>
      </c>
      <c r="N973">
        <v>2.7082299999999999</v>
      </c>
    </row>
    <row r="974" spans="1:14" x14ac:dyDescent="0.3">
      <c r="A974">
        <v>2023</v>
      </c>
      <c r="B974" t="s">
        <v>1188</v>
      </c>
      <c r="C974" t="s">
        <v>821</v>
      </c>
      <c r="D974" t="s">
        <v>823</v>
      </c>
      <c r="E974" t="s">
        <v>822</v>
      </c>
      <c r="F974" t="s">
        <v>877</v>
      </c>
      <c r="G974" t="s">
        <v>876</v>
      </c>
      <c r="H974">
        <v>845</v>
      </c>
      <c r="I974" t="s">
        <v>945</v>
      </c>
      <c r="J974" t="s">
        <v>944</v>
      </c>
      <c r="K974" t="s">
        <v>307</v>
      </c>
      <c r="L974" t="s">
        <v>1191</v>
      </c>
      <c r="M974">
        <v>1681</v>
      </c>
      <c r="N974">
        <v>39.423079999999999</v>
      </c>
    </row>
    <row r="975" spans="1:14" x14ac:dyDescent="0.3">
      <c r="A975">
        <v>2023</v>
      </c>
      <c r="B975" t="s">
        <v>1188</v>
      </c>
      <c r="C975" t="s">
        <v>821</v>
      </c>
      <c r="D975" t="s">
        <v>823</v>
      </c>
      <c r="E975" t="s">
        <v>822</v>
      </c>
      <c r="F975" t="s">
        <v>877</v>
      </c>
      <c r="G975" t="s">
        <v>876</v>
      </c>
      <c r="H975">
        <v>845</v>
      </c>
      <c r="I975" t="s">
        <v>945</v>
      </c>
      <c r="J975" t="s">
        <v>944</v>
      </c>
      <c r="K975" t="s">
        <v>308</v>
      </c>
      <c r="L975" t="s">
        <v>1191</v>
      </c>
      <c r="M975">
        <v>969</v>
      </c>
      <c r="N975">
        <v>22.72514</v>
      </c>
    </row>
    <row r="976" spans="1:14" x14ac:dyDescent="0.3">
      <c r="A976">
        <v>2023</v>
      </c>
      <c r="B976" t="s">
        <v>1188</v>
      </c>
      <c r="C976" t="s">
        <v>821</v>
      </c>
      <c r="D976" t="s">
        <v>823</v>
      </c>
      <c r="E976" t="s">
        <v>822</v>
      </c>
      <c r="F976" t="s">
        <v>877</v>
      </c>
      <c r="G976" t="s">
        <v>876</v>
      </c>
      <c r="H976">
        <v>845</v>
      </c>
      <c r="I976" t="s">
        <v>945</v>
      </c>
      <c r="J976" t="s">
        <v>944</v>
      </c>
      <c r="K976" t="s">
        <v>309</v>
      </c>
      <c r="L976" t="s">
        <v>1191</v>
      </c>
      <c r="M976">
        <v>362</v>
      </c>
      <c r="N976">
        <v>8.4896799999999999</v>
      </c>
    </row>
    <row r="977" spans="1:14" x14ac:dyDescent="0.3">
      <c r="A977">
        <v>2023</v>
      </c>
      <c r="B977" t="s">
        <v>1188</v>
      </c>
      <c r="C977" t="s">
        <v>821</v>
      </c>
      <c r="D977" t="s">
        <v>823</v>
      </c>
      <c r="E977" t="s">
        <v>822</v>
      </c>
      <c r="F977" t="s">
        <v>877</v>
      </c>
      <c r="G977" t="s">
        <v>876</v>
      </c>
      <c r="H977">
        <v>845</v>
      </c>
      <c r="I977" t="s">
        <v>945</v>
      </c>
      <c r="J977" t="s">
        <v>944</v>
      </c>
      <c r="K977" t="s">
        <v>306</v>
      </c>
      <c r="L977" t="s">
        <v>1191</v>
      </c>
      <c r="M977">
        <v>1140</v>
      </c>
      <c r="N977">
        <v>26.73546</v>
      </c>
    </row>
    <row r="978" spans="1:14" x14ac:dyDescent="0.3">
      <c r="A978">
        <v>2023</v>
      </c>
      <c r="B978" t="s">
        <v>1188</v>
      </c>
      <c r="C978" t="s">
        <v>821</v>
      </c>
      <c r="D978" t="s">
        <v>823</v>
      </c>
      <c r="E978" t="s">
        <v>822</v>
      </c>
      <c r="F978" t="s">
        <v>877</v>
      </c>
      <c r="G978" t="s">
        <v>876</v>
      </c>
      <c r="H978">
        <v>845</v>
      </c>
      <c r="I978" t="s">
        <v>945</v>
      </c>
      <c r="J978" t="s">
        <v>944</v>
      </c>
      <c r="K978" t="s">
        <v>1192</v>
      </c>
      <c r="L978" t="s">
        <v>1191</v>
      </c>
      <c r="M978">
        <v>4264</v>
      </c>
      <c r="N978">
        <v>100</v>
      </c>
    </row>
    <row r="979" spans="1:14" x14ac:dyDescent="0.3">
      <c r="A979">
        <v>2023</v>
      </c>
      <c r="B979" t="s">
        <v>1188</v>
      </c>
      <c r="C979" t="s">
        <v>821</v>
      </c>
      <c r="D979" t="s">
        <v>823</v>
      </c>
      <c r="E979" t="s">
        <v>822</v>
      </c>
      <c r="F979" t="s">
        <v>877</v>
      </c>
      <c r="G979" t="s">
        <v>876</v>
      </c>
      <c r="H979">
        <v>845</v>
      </c>
      <c r="I979" t="s">
        <v>945</v>
      </c>
      <c r="J979" t="s">
        <v>944</v>
      </c>
      <c r="K979" t="s">
        <v>305</v>
      </c>
      <c r="L979" t="s">
        <v>1191</v>
      </c>
      <c r="M979">
        <v>112</v>
      </c>
      <c r="N979">
        <v>2.6266400000000001</v>
      </c>
    </row>
    <row r="980" spans="1:14" x14ac:dyDescent="0.3">
      <c r="A980">
        <v>2024</v>
      </c>
      <c r="B980" t="s">
        <v>1188</v>
      </c>
      <c r="C980" t="s">
        <v>821</v>
      </c>
      <c r="D980" t="s">
        <v>823</v>
      </c>
      <c r="E980" t="s">
        <v>822</v>
      </c>
      <c r="F980" t="s">
        <v>877</v>
      </c>
      <c r="G980" t="s">
        <v>876</v>
      </c>
      <c r="H980">
        <v>845</v>
      </c>
      <c r="I980" t="s">
        <v>945</v>
      </c>
      <c r="J980" t="s">
        <v>944</v>
      </c>
      <c r="K980" t="s">
        <v>307</v>
      </c>
      <c r="L980" t="s">
        <v>1191</v>
      </c>
      <c r="M980">
        <v>1819</v>
      </c>
      <c r="N980">
        <v>40.16339</v>
      </c>
    </row>
    <row r="981" spans="1:14" x14ac:dyDescent="0.3">
      <c r="A981">
        <v>2024</v>
      </c>
      <c r="B981" t="s">
        <v>1188</v>
      </c>
      <c r="C981" t="s">
        <v>821</v>
      </c>
      <c r="D981" t="s">
        <v>823</v>
      </c>
      <c r="E981" t="s">
        <v>822</v>
      </c>
      <c r="F981" t="s">
        <v>877</v>
      </c>
      <c r="G981" t="s">
        <v>876</v>
      </c>
      <c r="H981">
        <v>845</v>
      </c>
      <c r="I981" t="s">
        <v>945</v>
      </c>
      <c r="J981" t="s">
        <v>944</v>
      </c>
      <c r="K981" t="s">
        <v>308</v>
      </c>
      <c r="L981" t="s">
        <v>1191</v>
      </c>
      <c r="M981">
        <v>970</v>
      </c>
      <c r="N981">
        <v>21.417529999999999</v>
      </c>
    </row>
    <row r="982" spans="1:14" x14ac:dyDescent="0.3">
      <c r="A982">
        <v>2024</v>
      </c>
      <c r="B982" t="s">
        <v>1188</v>
      </c>
      <c r="C982" t="s">
        <v>821</v>
      </c>
      <c r="D982" t="s">
        <v>823</v>
      </c>
      <c r="E982" t="s">
        <v>822</v>
      </c>
      <c r="F982" t="s">
        <v>877</v>
      </c>
      <c r="G982" t="s">
        <v>876</v>
      </c>
      <c r="H982">
        <v>845</v>
      </c>
      <c r="I982" t="s">
        <v>945</v>
      </c>
      <c r="J982" t="s">
        <v>944</v>
      </c>
      <c r="K982" t="s">
        <v>309</v>
      </c>
      <c r="L982" t="s">
        <v>1191</v>
      </c>
      <c r="M982">
        <v>256</v>
      </c>
      <c r="N982">
        <v>5.6524599999999996</v>
      </c>
    </row>
    <row r="983" spans="1:14" x14ac:dyDescent="0.3">
      <c r="A983">
        <v>2024</v>
      </c>
      <c r="B983" t="s">
        <v>1188</v>
      </c>
      <c r="C983" t="s">
        <v>821</v>
      </c>
      <c r="D983" t="s">
        <v>823</v>
      </c>
      <c r="E983" t="s">
        <v>822</v>
      </c>
      <c r="F983" t="s">
        <v>877</v>
      </c>
      <c r="G983" t="s">
        <v>876</v>
      </c>
      <c r="H983">
        <v>845</v>
      </c>
      <c r="I983" t="s">
        <v>945</v>
      </c>
      <c r="J983" t="s">
        <v>944</v>
      </c>
      <c r="K983" t="s">
        <v>306</v>
      </c>
      <c r="L983" t="s">
        <v>1191</v>
      </c>
      <c r="M983">
        <v>1303</v>
      </c>
      <c r="N983">
        <v>28.770150000000001</v>
      </c>
    </row>
    <row r="984" spans="1:14" x14ac:dyDescent="0.3">
      <c r="A984">
        <v>2024</v>
      </c>
      <c r="B984" t="s">
        <v>1188</v>
      </c>
      <c r="C984" t="s">
        <v>821</v>
      </c>
      <c r="D984" t="s">
        <v>823</v>
      </c>
      <c r="E984" t="s">
        <v>822</v>
      </c>
      <c r="F984" t="s">
        <v>877</v>
      </c>
      <c r="G984" t="s">
        <v>876</v>
      </c>
      <c r="H984">
        <v>845</v>
      </c>
      <c r="I984" t="s">
        <v>945</v>
      </c>
      <c r="J984" t="s">
        <v>944</v>
      </c>
      <c r="K984" t="s">
        <v>1192</v>
      </c>
      <c r="L984" t="s">
        <v>1191</v>
      </c>
      <c r="M984">
        <v>4529</v>
      </c>
      <c r="N984">
        <v>100</v>
      </c>
    </row>
    <row r="985" spans="1:14" x14ac:dyDescent="0.3">
      <c r="A985">
        <v>2024</v>
      </c>
      <c r="B985" t="s">
        <v>1188</v>
      </c>
      <c r="C985" t="s">
        <v>821</v>
      </c>
      <c r="D985" t="s">
        <v>823</v>
      </c>
      <c r="E985" t="s">
        <v>822</v>
      </c>
      <c r="F985" t="s">
        <v>877</v>
      </c>
      <c r="G985" t="s">
        <v>876</v>
      </c>
      <c r="H985">
        <v>845</v>
      </c>
      <c r="I985" t="s">
        <v>945</v>
      </c>
      <c r="J985" t="s">
        <v>944</v>
      </c>
      <c r="K985" t="s">
        <v>305</v>
      </c>
      <c r="L985" t="s">
        <v>1191</v>
      </c>
      <c r="M985">
        <v>181</v>
      </c>
      <c r="N985">
        <v>3.99647</v>
      </c>
    </row>
    <row r="986" spans="1:14" x14ac:dyDescent="0.3">
      <c r="A986">
        <v>2021</v>
      </c>
      <c r="B986" t="s">
        <v>1188</v>
      </c>
      <c r="C986" t="s">
        <v>821</v>
      </c>
      <c r="D986" t="s">
        <v>823</v>
      </c>
      <c r="E986" t="s">
        <v>822</v>
      </c>
      <c r="F986" t="s">
        <v>1189</v>
      </c>
      <c r="G986" t="s">
        <v>1190</v>
      </c>
      <c r="H986">
        <v>308</v>
      </c>
      <c r="I986" t="s">
        <v>947</v>
      </c>
      <c r="J986" t="s">
        <v>946</v>
      </c>
      <c r="K986" t="s">
        <v>307</v>
      </c>
      <c r="L986" t="s">
        <v>1191</v>
      </c>
      <c r="M986">
        <v>1115</v>
      </c>
      <c r="N986">
        <v>32.46</v>
      </c>
    </row>
    <row r="987" spans="1:14" x14ac:dyDescent="0.3">
      <c r="A987">
        <v>2021</v>
      </c>
      <c r="B987" t="s">
        <v>1188</v>
      </c>
      <c r="C987" t="s">
        <v>821</v>
      </c>
      <c r="D987" t="s">
        <v>823</v>
      </c>
      <c r="E987" t="s">
        <v>822</v>
      </c>
      <c r="F987" t="s">
        <v>1189</v>
      </c>
      <c r="G987" t="s">
        <v>1190</v>
      </c>
      <c r="H987">
        <v>308</v>
      </c>
      <c r="I987" t="s">
        <v>947</v>
      </c>
      <c r="J987" t="s">
        <v>946</v>
      </c>
      <c r="K987" t="s">
        <v>308</v>
      </c>
      <c r="L987" t="s">
        <v>1191</v>
      </c>
      <c r="M987">
        <v>660</v>
      </c>
      <c r="N987">
        <v>19.213999999999999</v>
      </c>
    </row>
    <row r="988" spans="1:14" x14ac:dyDescent="0.3">
      <c r="A988">
        <v>2021</v>
      </c>
      <c r="B988" t="s">
        <v>1188</v>
      </c>
      <c r="C988" t="s">
        <v>821</v>
      </c>
      <c r="D988" t="s">
        <v>823</v>
      </c>
      <c r="E988" t="s">
        <v>822</v>
      </c>
      <c r="F988" t="s">
        <v>1189</v>
      </c>
      <c r="G988" t="s">
        <v>1190</v>
      </c>
      <c r="H988">
        <v>308</v>
      </c>
      <c r="I988" t="s">
        <v>947</v>
      </c>
      <c r="J988" t="s">
        <v>946</v>
      </c>
      <c r="K988" t="s">
        <v>309</v>
      </c>
      <c r="L988" t="s">
        <v>1191</v>
      </c>
      <c r="M988">
        <v>343</v>
      </c>
      <c r="N988">
        <v>9.9854400000000005</v>
      </c>
    </row>
    <row r="989" spans="1:14" x14ac:dyDescent="0.3">
      <c r="A989">
        <v>2021</v>
      </c>
      <c r="B989" t="s">
        <v>1188</v>
      </c>
      <c r="C989" t="s">
        <v>821</v>
      </c>
      <c r="D989" t="s">
        <v>823</v>
      </c>
      <c r="E989" t="s">
        <v>822</v>
      </c>
      <c r="F989" t="s">
        <v>1189</v>
      </c>
      <c r="G989" t="s">
        <v>1190</v>
      </c>
      <c r="H989">
        <v>308</v>
      </c>
      <c r="I989" t="s">
        <v>947</v>
      </c>
      <c r="J989" t="s">
        <v>946</v>
      </c>
      <c r="K989" t="s">
        <v>306</v>
      </c>
      <c r="L989" t="s">
        <v>1191</v>
      </c>
      <c r="M989">
        <v>1241</v>
      </c>
      <c r="N989">
        <v>36.128100000000003</v>
      </c>
    </row>
    <row r="990" spans="1:14" x14ac:dyDescent="0.3">
      <c r="A990">
        <v>2021</v>
      </c>
      <c r="B990" t="s">
        <v>1188</v>
      </c>
      <c r="C990" t="s">
        <v>821</v>
      </c>
      <c r="D990" t="s">
        <v>823</v>
      </c>
      <c r="E990" t="s">
        <v>822</v>
      </c>
      <c r="F990" t="s">
        <v>1189</v>
      </c>
      <c r="G990" t="s">
        <v>1190</v>
      </c>
      <c r="H990">
        <v>308</v>
      </c>
      <c r="I990" t="s">
        <v>947</v>
      </c>
      <c r="J990" t="s">
        <v>946</v>
      </c>
      <c r="K990" t="s">
        <v>1192</v>
      </c>
      <c r="L990" t="s">
        <v>1191</v>
      </c>
      <c r="M990">
        <v>3435</v>
      </c>
      <c r="N990">
        <v>100</v>
      </c>
    </row>
    <row r="991" spans="1:14" x14ac:dyDescent="0.3">
      <c r="A991">
        <v>2021</v>
      </c>
      <c r="B991" t="s">
        <v>1188</v>
      </c>
      <c r="C991" t="s">
        <v>821</v>
      </c>
      <c r="D991" t="s">
        <v>823</v>
      </c>
      <c r="E991" t="s">
        <v>822</v>
      </c>
      <c r="F991" t="s">
        <v>1189</v>
      </c>
      <c r="G991" t="s">
        <v>1190</v>
      </c>
      <c r="H991">
        <v>308</v>
      </c>
      <c r="I991" t="s">
        <v>947</v>
      </c>
      <c r="J991" t="s">
        <v>946</v>
      </c>
      <c r="K991" t="s">
        <v>305</v>
      </c>
      <c r="L991" t="s">
        <v>1191</v>
      </c>
      <c r="M991">
        <v>76</v>
      </c>
      <c r="N991">
        <v>2.21252</v>
      </c>
    </row>
    <row r="992" spans="1:14" x14ac:dyDescent="0.3">
      <c r="A992">
        <v>2022</v>
      </c>
      <c r="B992" t="s">
        <v>1188</v>
      </c>
      <c r="C992" t="s">
        <v>821</v>
      </c>
      <c r="D992" t="s">
        <v>823</v>
      </c>
      <c r="E992" t="s">
        <v>822</v>
      </c>
      <c r="F992" t="s">
        <v>1189</v>
      </c>
      <c r="G992" t="s">
        <v>1190</v>
      </c>
      <c r="H992">
        <v>308</v>
      </c>
      <c r="I992" t="s">
        <v>947</v>
      </c>
      <c r="J992" t="s">
        <v>946</v>
      </c>
      <c r="K992" t="s">
        <v>307</v>
      </c>
      <c r="L992" t="s">
        <v>1191</v>
      </c>
      <c r="M992">
        <v>1355</v>
      </c>
      <c r="N992">
        <v>34.4696</v>
      </c>
    </row>
    <row r="993" spans="1:14" x14ac:dyDescent="0.3">
      <c r="A993">
        <v>2022</v>
      </c>
      <c r="B993" t="s">
        <v>1188</v>
      </c>
      <c r="C993" t="s">
        <v>821</v>
      </c>
      <c r="D993" t="s">
        <v>823</v>
      </c>
      <c r="E993" t="s">
        <v>822</v>
      </c>
      <c r="F993" t="s">
        <v>1189</v>
      </c>
      <c r="G993" t="s">
        <v>1190</v>
      </c>
      <c r="H993">
        <v>308</v>
      </c>
      <c r="I993" t="s">
        <v>947</v>
      </c>
      <c r="J993" t="s">
        <v>946</v>
      </c>
      <c r="K993" t="s">
        <v>308</v>
      </c>
      <c r="L993" t="s">
        <v>1191</v>
      </c>
      <c r="M993">
        <v>666</v>
      </c>
      <c r="N993">
        <v>16.942299999999999</v>
      </c>
    </row>
    <row r="994" spans="1:14" x14ac:dyDescent="0.3">
      <c r="A994">
        <v>2022</v>
      </c>
      <c r="B994" t="s">
        <v>1188</v>
      </c>
      <c r="C994" t="s">
        <v>821</v>
      </c>
      <c r="D994" t="s">
        <v>823</v>
      </c>
      <c r="E994" t="s">
        <v>822</v>
      </c>
      <c r="F994" t="s">
        <v>1189</v>
      </c>
      <c r="G994" t="s">
        <v>1190</v>
      </c>
      <c r="H994">
        <v>308</v>
      </c>
      <c r="I994" t="s">
        <v>947</v>
      </c>
      <c r="J994" t="s">
        <v>946</v>
      </c>
      <c r="K994" t="s">
        <v>309</v>
      </c>
      <c r="L994" t="s">
        <v>1191</v>
      </c>
      <c r="M994">
        <v>165</v>
      </c>
      <c r="N994">
        <v>4.1974099999999996</v>
      </c>
    </row>
    <row r="995" spans="1:14" x14ac:dyDescent="0.3">
      <c r="A995">
        <v>2022</v>
      </c>
      <c r="B995" t="s">
        <v>1188</v>
      </c>
      <c r="C995" t="s">
        <v>821</v>
      </c>
      <c r="D995" t="s">
        <v>823</v>
      </c>
      <c r="E995" t="s">
        <v>822</v>
      </c>
      <c r="F995" t="s">
        <v>1189</v>
      </c>
      <c r="G995" t="s">
        <v>1190</v>
      </c>
      <c r="H995">
        <v>308</v>
      </c>
      <c r="I995" t="s">
        <v>947</v>
      </c>
      <c r="J995" t="s">
        <v>946</v>
      </c>
      <c r="K995" t="s">
        <v>306</v>
      </c>
      <c r="L995" t="s">
        <v>1191</v>
      </c>
      <c r="M995">
        <v>1501</v>
      </c>
      <c r="N995">
        <v>38.183700000000002</v>
      </c>
    </row>
    <row r="996" spans="1:14" x14ac:dyDescent="0.3">
      <c r="A996">
        <v>2022</v>
      </c>
      <c r="B996" t="s">
        <v>1188</v>
      </c>
      <c r="C996" t="s">
        <v>821</v>
      </c>
      <c r="D996" t="s">
        <v>823</v>
      </c>
      <c r="E996" t="s">
        <v>822</v>
      </c>
      <c r="F996" t="s">
        <v>1189</v>
      </c>
      <c r="G996" t="s">
        <v>1190</v>
      </c>
      <c r="H996">
        <v>308</v>
      </c>
      <c r="I996" t="s">
        <v>947</v>
      </c>
      <c r="J996" t="s">
        <v>946</v>
      </c>
      <c r="K996" t="s">
        <v>1192</v>
      </c>
      <c r="L996" t="s">
        <v>1191</v>
      </c>
      <c r="M996">
        <v>3931</v>
      </c>
      <c r="N996">
        <v>100</v>
      </c>
    </row>
    <row r="997" spans="1:14" x14ac:dyDescent="0.3">
      <c r="A997">
        <v>2022</v>
      </c>
      <c r="B997" t="s">
        <v>1188</v>
      </c>
      <c r="C997" t="s">
        <v>821</v>
      </c>
      <c r="D997" t="s">
        <v>823</v>
      </c>
      <c r="E997" t="s">
        <v>822</v>
      </c>
      <c r="F997" t="s">
        <v>1189</v>
      </c>
      <c r="G997" t="s">
        <v>1190</v>
      </c>
      <c r="H997">
        <v>308</v>
      </c>
      <c r="I997" t="s">
        <v>947</v>
      </c>
      <c r="J997" t="s">
        <v>946</v>
      </c>
      <c r="K997" t="s">
        <v>305</v>
      </c>
      <c r="L997" t="s">
        <v>1191</v>
      </c>
      <c r="M997">
        <v>244</v>
      </c>
      <c r="N997">
        <v>6.2070699999999999</v>
      </c>
    </row>
    <row r="998" spans="1:14" x14ac:dyDescent="0.3">
      <c r="A998">
        <v>2023</v>
      </c>
      <c r="B998" t="s">
        <v>1188</v>
      </c>
      <c r="C998" t="s">
        <v>821</v>
      </c>
      <c r="D998" t="s">
        <v>823</v>
      </c>
      <c r="E998" t="s">
        <v>822</v>
      </c>
      <c r="F998" t="s">
        <v>1189</v>
      </c>
      <c r="G998" t="s">
        <v>1190</v>
      </c>
      <c r="H998">
        <v>308</v>
      </c>
      <c r="I998" t="s">
        <v>947</v>
      </c>
      <c r="J998" t="s">
        <v>946</v>
      </c>
      <c r="K998" t="s">
        <v>307</v>
      </c>
      <c r="L998" t="s">
        <v>1191</v>
      </c>
      <c r="M998">
        <v>1558</v>
      </c>
      <c r="N998">
        <v>34.121769999999998</v>
      </c>
    </row>
    <row r="999" spans="1:14" x14ac:dyDescent="0.3">
      <c r="A999">
        <v>2023</v>
      </c>
      <c r="B999" t="s">
        <v>1188</v>
      </c>
      <c r="C999" t="s">
        <v>821</v>
      </c>
      <c r="D999" t="s">
        <v>823</v>
      </c>
      <c r="E999" t="s">
        <v>822</v>
      </c>
      <c r="F999" t="s">
        <v>1189</v>
      </c>
      <c r="G999" t="s">
        <v>1190</v>
      </c>
      <c r="H999">
        <v>308</v>
      </c>
      <c r="I999" t="s">
        <v>947</v>
      </c>
      <c r="J999" t="s">
        <v>946</v>
      </c>
      <c r="K999" t="s">
        <v>308</v>
      </c>
      <c r="L999" t="s">
        <v>1191</v>
      </c>
      <c r="M999">
        <v>820</v>
      </c>
      <c r="N999">
        <v>17.958829999999999</v>
      </c>
    </row>
    <row r="1000" spans="1:14" x14ac:dyDescent="0.3">
      <c r="A1000">
        <v>2023</v>
      </c>
      <c r="B1000" t="s">
        <v>1188</v>
      </c>
      <c r="C1000" t="s">
        <v>821</v>
      </c>
      <c r="D1000" t="s">
        <v>823</v>
      </c>
      <c r="E1000" t="s">
        <v>822</v>
      </c>
      <c r="F1000" t="s">
        <v>1189</v>
      </c>
      <c r="G1000" t="s">
        <v>1190</v>
      </c>
      <c r="H1000">
        <v>308</v>
      </c>
      <c r="I1000" t="s">
        <v>947</v>
      </c>
      <c r="J1000" t="s">
        <v>946</v>
      </c>
      <c r="K1000" t="s">
        <v>309</v>
      </c>
      <c r="L1000" t="s">
        <v>1191</v>
      </c>
      <c r="M1000">
        <v>324</v>
      </c>
      <c r="N1000">
        <v>7.0959300000000001</v>
      </c>
    </row>
    <row r="1001" spans="1:14" x14ac:dyDescent="0.3">
      <c r="A1001">
        <v>2023</v>
      </c>
      <c r="B1001" t="s">
        <v>1188</v>
      </c>
      <c r="C1001" t="s">
        <v>821</v>
      </c>
      <c r="D1001" t="s">
        <v>823</v>
      </c>
      <c r="E1001" t="s">
        <v>822</v>
      </c>
      <c r="F1001" t="s">
        <v>1189</v>
      </c>
      <c r="G1001" t="s">
        <v>1190</v>
      </c>
      <c r="H1001">
        <v>308</v>
      </c>
      <c r="I1001" t="s">
        <v>947</v>
      </c>
      <c r="J1001" t="s">
        <v>946</v>
      </c>
      <c r="K1001" t="s">
        <v>306</v>
      </c>
      <c r="L1001" t="s">
        <v>1191</v>
      </c>
      <c r="M1001">
        <v>1635</v>
      </c>
      <c r="N1001">
        <v>35.808149999999998</v>
      </c>
    </row>
    <row r="1002" spans="1:14" x14ac:dyDescent="0.3">
      <c r="A1002">
        <v>2023</v>
      </c>
      <c r="B1002" t="s">
        <v>1188</v>
      </c>
      <c r="C1002" t="s">
        <v>821</v>
      </c>
      <c r="D1002" t="s">
        <v>823</v>
      </c>
      <c r="E1002" t="s">
        <v>822</v>
      </c>
      <c r="F1002" t="s">
        <v>1189</v>
      </c>
      <c r="G1002" t="s">
        <v>1190</v>
      </c>
      <c r="H1002">
        <v>308</v>
      </c>
      <c r="I1002" t="s">
        <v>947</v>
      </c>
      <c r="J1002" t="s">
        <v>946</v>
      </c>
      <c r="K1002" t="s">
        <v>1192</v>
      </c>
      <c r="L1002" t="s">
        <v>1191</v>
      </c>
      <c r="M1002">
        <v>4566</v>
      </c>
      <c r="N1002">
        <v>100</v>
      </c>
    </row>
    <row r="1003" spans="1:14" x14ac:dyDescent="0.3">
      <c r="A1003">
        <v>2023</v>
      </c>
      <c r="B1003" t="s">
        <v>1188</v>
      </c>
      <c r="C1003" t="s">
        <v>821</v>
      </c>
      <c r="D1003" t="s">
        <v>823</v>
      </c>
      <c r="E1003" t="s">
        <v>822</v>
      </c>
      <c r="F1003" t="s">
        <v>1189</v>
      </c>
      <c r="G1003" t="s">
        <v>1190</v>
      </c>
      <c r="H1003">
        <v>308</v>
      </c>
      <c r="I1003" t="s">
        <v>947</v>
      </c>
      <c r="J1003" t="s">
        <v>946</v>
      </c>
      <c r="K1003" t="s">
        <v>305</v>
      </c>
      <c r="L1003" t="s">
        <v>1191</v>
      </c>
      <c r="M1003">
        <v>229</v>
      </c>
      <c r="N1003">
        <v>5.0153299999999996</v>
      </c>
    </row>
    <row r="1004" spans="1:14" x14ac:dyDescent="0.3">
      <c r="A1004">
        <v>2024</v>
      </c>
      <c r="B1004" t="s">
        <v>1188</v>
      </c>
      <c r="C1004" t="s">
        <v>821</v>
      </c>
      <c r="D1004" t="s">
        <v>823</v>
      </c>
      <c r="E1004" t="s">
        <v>822</v>
      </c>
      <c r="F1004" t="s">
        <v>1189</v>
      </c>
      <c r="G1004" t="s">
        <v>1190</v>
      </c>
      <c r="H1004">
        <v>308</v>
      </c>
      <c r="I1004" t="s">
        <v>947</v>
      </c>
      <c r="J1004" t="s">
        <v>946</v>
      </c>
      <c r="K1004" t="s">
        <v>307</v>
      </c>
      <c r="L1004" t="s">
        <v>1191</v>
      </c>
      <c r="M1004">
        <v>1609</v>
      </c>
      <c r="N1004">
        <v>33.937989999999999</v>
      </c>
    </row>
    <row r="1005" spans="1:14" x14ac:dyDescent="0.3">
      <c r="A1005">
        <v>2024</v>
      </c>
      <c r="B1005" t="s">
        <v>1188</v>
      </c>
      <c r="C1005" t="s">
        <v>821</v>
      </c>
      <c r="D1005" t="s">
        <v>823</v>
      </c>
      <c r="E1005" t="s">
        <v>822</v>
      </c>
      <c r="F1005" t="s">
        <v>1189</v>
      </c>
      <c r="G1005" t="s">
        <v>1190</v>
      </c>
      <c r="H1005">
        <v>308</v>
      </c>
      <c r="I1005" t="s">
        <v>947</v>
      </c>
      <c r="J1005" t="s">
        <v>946</v>
      </c>
      <c r="K1005" t="s">
        <v>308</v>
      </c>
      <c r="L1005" t="s">
        <v>1191</v>
      </c>
      <c r="M1005">
        <v>914</v>
      </c>
      <c r="N1005">
        <v>19.27863</v>
      </c>
    </row>
    <row r="1006" spans="1:14" x14ac:dyDescent="0.3">
      <c r="A1006">
        <v>2024</v>
      </c>
      <c r="B1006" t="s">
        <v>1188</v>
      </c>
      <c r="C1006" t="s">
        <v>821</v>
      </c>
      <c r="D1006" t="s">
        <v>823</v>
      </c>
      <c r="E1006" t="s">
        <v>822</v>
      </c>
      <c r="F1006" t="s">
        <v>1189</v>
      </c>
      <c r="G1006" t="s">
        <v>1190</v>
      </c>
      <c r="H1006">
        <v>308</v>
      </c>
      <c r="I1006" t="s">
        <v>947</v>
      </c>
      <c r="J1006" t="s">
        <v>946</v>
      </c>
      <c r="K1006" t="s">
        <v>309</v>
      </c>
      <c r="L1006" t="s">
        <v>1191</v>
      </c>
      <c r="M1006">
        <v>346</v>
      </c>
      <c r="N1006">
        <v>7.2980400000000003</v>
      </c>
    </row>
    <row r="1007" spans="1:14" x14ac:dyDescent="0.3">
      <c r="A1007">
        <v>2024</v>
      </c>
      <c r="B1007" t="s">
        <v>1188</v>
      </c>
      <c r="C1007" t="s">
        <v>821</v>
      </c>
      <c r="D1007" t="s">
        <v>823</v>
      </c>
      <c r="E1007" t="s">
        <v>822</v>
      </c>
      <c r="F1007" t="s">
        <v>1189</v>
      </c>
      <c r="G1007" t="s">
        <v>1190</v>
      </c>
      <c r="H1007">
        <v>308</v>
      </c>
      <c r="I1007" t="s">
        <v>947</v>
      </c>
      <c r="J1007" t="s">
        <v>946</v>
      </c>
      <c r="K1007" t="s">
        <v>306</v>
      </c>
      <c r="L1007" t="s">
        <v>1191</v>
      </c>
      <c r="M1007">
        <v>1653</v>
      </c>
      <c r="N1007">
        <v>34.866059999999997</v>
      </c>
    </row>
    <row r="1008" spans="1:14" x14ac:dyDescent="0.3">
      <c r="A1008">
        <v>2024</v>
      </c>
      <c r="B1008" t="s">
        <v>1188</v>
      </c>
      <c r="C1008" t="s">
        <v>821</v>
      </c>
      <c r="D1008" t="s">
        <v>823</v>
      </c>
      <c r="E1008" t="s">
        <v>822</v>
      </c>
      <c r="F1008" t="s">
        <v>1189</v>
      </c>
      <c r="G1008" t="s">
        <v>1190</v>
      </c>
      <c r="H1008">
        <v>308</v>
      </c>
      <c r="I1008" t="s">
        <v>947</v>
      </c>
      <c r="J1008" t="s">
        <v>946</v>
      </c>
      <c r="K1008" t="s">
        <v>1192</v>
      </c>
      <c r="L1008" t="s">
        <v>1191</v>
      </c>
      <c r="M1008">
        <v>4741</v>
      </c>
      <c r="N1008">
        <v>100</v>
      </c>
    </row>
    <row r="1009" spans="1:14" x14ac:dyDescent="0.3">
      <c r="A1009">
        <v>2024</v>
      </c>
      <c r="B1009" t="s">
        <v>1188</v>
      </c>
      <c r="C1009" t="s">
        <v>821</v>
      </c>
      <c r="D1009" t="s">
        <v>823</v>
      </c>
      <c r="E1009" t="s">
        <v>822</v>
      </c>
      <c r="F1009" t="s">
        <v>1189</v>
      </c>
      <c r="G1009" t="s">
        <v>1190</v>
      </c>
      <c r="H1009">
        <v>308</v>
      </c>
      <c r="I1009" t="s">
        <v>947</v>
      </c>
      <c r="J1009" t="s">
        <v>946</v>
      </c>
      <c r="K1009" t="s">
        <v>305</v>
      </c>
      <c r="L1009" t="s">
        <v>1191</v>
      </c>
      <c r="M1009">
        <v>219</v>
      </c>
      <c r="N1009">
        <v>4.6192799999999998</v>
      </c>
    </row>
    <row r="1010" spans="1:14" x14ac:dyDescent="0.3">
      <c r="A1010">
        <v>2021</v>
      </c>
      <c r="B1010" t="s">
        <v>1188</v>
      </c>
      <c r="C1010" t="s">
        <v>821</v>
      </c>
      <c r="D1010" t="s">
        <v>823</v>
      </c>
      <c r="E1010" t="s">
        <v>822</v>
      </c>
      <c r="F1010" t="s">
        <v>857</v>
      </c>
      <c r="G1010" t="s">
        <v>856</v>
      </c>
      <c r="H1010">
        <v>881</v>
      </c>
      <c r="I1010" t="s">
        <v>949</v>
      </c>
      <c r="J1010" t="s">
        <v>948</v>
      </c>
      <c r="K1010" t="s">
        <v>307</v>
      </c>
      <c r="L1010" t="s">
        <v>1191</v>
      </c>
      <c r="M1010">
        <v>3878</v>
      </c>
      <c r="N1010">
        <v>37.819400000000002</v>
      </c>
    </row>
    <row r="1011" spans="1:14" x14ac:dyDescent="0.3">
      <c r="A1011">
        <v>2021</v>
      </c>
      <c r="B1011" t="s">
        <v>1188</v>
      </c>
      <c r="C1011" t="s">
        <v>821</v>
      </c>
      <c r="D1011" t="s">
        <v>823</v>
      </c>
      <c r="E1011" t="s">
        <v>822</v>
      </c>
      <c r="F1011" t="s">
        <v>857</v>
      </c>
      <c r="G1011" t="s">
        <v>856</v>
      </c>
      <c r="H1011">
        <v>881</v>
      </c>
      <c r="I1011" t="s">
        <v>949</v>
      </c>
      <c r="J1011" t="s">
        <v>948</v>
      </c>
      <c r="K1011" t="s">
        <v>308</v>
      </c>
      <c r="L1011" t="s">
        <v>1191</v>
      </c>
      <c r="M1011">
        <v>1838</v>
      </c>
      <c r="N1011">
        <v>17.924700000000001</v>
      </c>
    </row>
    <row r="1012" spans="1:14" x14ac:dyDescent="0.3">
      <c r="A1012">
        <v>2021</v>
      </c>
      <c r="B1012" t="s">
        <v>1188</v>
      </c>
      <c r="C1012" t="s">
        <v>821</v>
      </c>
      <c r="D1012" t="s">
        <v>823</v>
      </c>
      <c r="E1012" t="s">
        <v>822</v>
      </c>
      <c r="F1012" t="s">
        <v>857</v>
      </c>
      <c r="G1012" t="s">
        <v>856</v>
      </c>
      <c r="H1012">
        <v>881</v>
      </c>
      <c r="I1012" t="s">
        <v>949</v>
      </c>
      <c r="J1012" t="s">
        <v>948</v>
      </c>
      <c r="K1012" t="s">
        <v>309</v>
      </c>
      <c r="L1012" t="s">
        <v>1191</v>
      </c>
      <c r="M1012">
        <v>501</v>
      </c>
      <c r="N1012">
        <v>4.8859000000000004</v>
      </c>
    </row>
    <row r="1013" spans="1:14" x14ac:dyDescent="0.3">
      <c r="A1013">
        <v>2021</v>
      </c>
      <c r="B1013" t="s">
        <v>1188</v>
      </c>
      <c r="C1013" t="s">
        <v>821</v>
      </c>
      <c r="D1013" t="s">
        <v>823</v>
      </c>
      <c r="E1013" t="s">
        <v>822</v>
      </c>
      <c r="F1013" t="s">
        <v>857</v>
      </c>
      <c r="G1013" t="s">
        <v>856</v>
      </c>
      <c r="H1013">
        <v>881</v>
      </c>
      <c r="I1013" t="s">
        <v>949</v>
      </c>
      <c r="J1013" t="s">
        <v>948</v>
      </c>
      <c r="K1013" t="s">
        <v>306</v>
      </c>
      <c r="L1013" t="s">
        <v>1191</v>
      </c>
      <c r="M1013">
        <v>3683</v>
      </c>
      <c r="N1013">
        <v>35.917700000000004</v>
      </c>
    </row>
    <row r="1014" spans="1:14" x14ac:dyDescent="0.3">
      <c r="A1014">
        <v>2021</v>
      </c>
      <c r="B1014" t="s">
        <v>1188</v>
      </c>
      <c r="C1014" t="s">
        <v>821</v>
      </c>
      <c r="D1014" t="s">
        <v>823</v>
      </c>
      <c r="E1014" t="s">
        <v>822</v>
      </c>
      <c r="F1014" t="s">
        <v>857</v>
      </c>
      <c r="G1014" t="s">
        <v>856</v>
      </c>
      <c r="H1014">
        <v>881</v>
      </c>
      <c r="I1014" t="s">
        <v>949</v>
      </c>
      <c r="J1014" t="s">
        <v>948</v>
      </c>
      <c r="K1014" t="s">
        <v>1192</v>
      </c>
      <c r="L1014" t="s">
        <v>1191</v>
      </c>
      <c r="M1014">
        <v>10254</v>
      </c>
      <c r="N1014">
        <v>100</v>
      </c>
    </row>
    <row r="1015" spans="1:14" x14ac:dyDescent="0.3">
      <c r="A1015">
        <v>2021</v>
      </c>
      <c r="B1015" t="s">
        <v>1188</v>
      </c>
      <c r="C1015" t="s">
        <v>821</v>
      </c>
      <c r="D1015" t="s">
        <v>823</v>
      </c>
      <c r="E1015" t="s">
        <v>822</v>
      </c>
      <c r="F1015" t="s">
        <v>857</v>
      </c>
      <c r="G1015" t="s">
        <v>856</v>
      </c>
      <c r="H1015">
        <v>881</v>
      </c>
      <c r="I1015" t="s">
        <v>949</v>
      </c>
      <c r="J1015" t="s">
        <v>948</v>
      </c>
      <c r="K1015" t="s">
        <v>305</v>
      </c>
      <c r="L1015" t="s">
        <v>1191</v>
      </c>
      <c r="M1015">
        <v>354</v>
      </c>
      <c r="N1015">
        <v>3.4523100000000002</v>
      </c>
    </row>
    <row r="1016" spans="1:14" x14ac:dyDescent="0.3">
      <c r="A1016">
        <v>2022</v>
      </c>
      <c r="B1016" t="s">
        <v>1188</v>
      </c>
      <c r="C1016" t="s">
        <v>821</v>
      </c>
      <c r="D1016" t="s">
        <v>823</v>
      </c>
      <c r="E1016" t="s">
        <v>822</v>
      </c>
      <c r="F1016" t="s">
        <v>857</v>
      </c>
      <c r="G1016" t="s">
        <v>856</v>
      </c>
      <c r="H1016">
        <v>881</v>
      </c>
      <c r="I1016" t="s">
        <v>949</v>
      </c>
      <c r="J1016" t="s">
        <v>948</v>
      </c>
      <c r="K1016" t="s">
        <v>307</v>
      </c>
      <c r="L1016" t="s">
        <v>1191</v>
      </c>
      <c r="M1016">
        <v>4208</v>
      </c>
      <c r="N1016">
        <v>37.937199999999997</v>
      </c>
    </row>
    <row r="1017" spans="1:14" x14ac:dyDescent="0.3">
      <c r="A1017">
        <v>2022</v>
      </c>
      <c r="B1017" t="s">
        <v>1188</v>
      </c>
      <c r="C1017" t="s">
        <v>821</v>
      </c>
      <c r="D1017" t="s">
        <v>823</v>
      </c>
      <c r="E1017" t="s">
        <v>822</v>
      </c>
      <c r="F1017" t="s">
        <v>857</v>
      </c>
      <c r="G1017" t="s">
        <v>856</v>
      </c>
      <c r="H1017">
        <v>881</v>
      </c>
      <c r="I1017" t="s">
        <v>949</v>
      </c>
      <c r="J1017" t="s">
        <v>948</v>
      </c>
      <c r="K1017" t="s">
        <v>308</v>
      </c>
      <c r="L1017" t="s">
        <v>1191</v>
      </c>
      <c r="M1017">
        <v>2029</v>
      </c>
      <c r="N1017">
        <v>18.2925</v>
      </c>
    </row>
    <row r="1018" spans="1:14" x14ac:dyDescent="0.3">
      <c r="A1018">
        <v>2022</v>
      </c>
      <c r="B1018" t="s">
        <v>1188</v>
      </c>
      <c r="C1018" t="s">
        <v>821</v>
      </c>
      <c r="D1018" t="s">
        <v>823</v>
      </c>
      <c r="E1018" t="s">
        <v>822</v>
      </c>
      <c r="F1018" t="s">
        <v>857</v>
      </c>
      <c r="G1018" t="s">
        <v>856</v>
      </c>
      <c r="H1018">
        <v>881</v>
      </c>
      <c r="I1018" t="s">
        <v>949</v>
      </c>
      <c r="J1018" t="s">
        <v>948</v>
      </c>
      <c r="K1018" t="s">
        <v>309</v>
      </c>
      <c r="L1018" t="s">
        <v>1191</v>
      </c>
      <c r="M1018">
        <v>537</v>
      </c>
      <c r="N1018">
        <v>4.8413300000000001</v>
      </c>
    </row>
    <row r="1019" spans="1:14" x14ac:dyDescent="0.3">
      <c r="A1019">
        <v>2022</v>
      </c>
      <c r="B1019" t="s">
        <v>1188</v>
      </c>
      <c r="C1019" t="s">
        <v>821</v>
      </c>
      <c r="D1019" t="s">
        <v>823</v>
      </c>
      <c r="E1019" t="s">
        <v>822</v>
      </c>
      <c r="F1019" t="s">
        <v>857</v>
      </c>
      <c r="G1019" t="s">
        <v>856</v>
      </c>
      <c r="H1019">
        <v>881</v>
      </c>
      <c r="I1019" t="s">
        <v>949</v>
      </c>
      <c r="J1019" t="s">
        <v>948</v>
      </c>
      <c r="K1019" t="s">
        <v>306</v>
      </c>
      <c r="L1019" t="s">
        <v>1191</v>
      </c>
      <c r="M1019">
        <v>3936</v>
      </c>
      <c r="N1019">
        <v>35.484999999999999</v>
      </c>
    </row>
    <row r="1020" spans="1:14" x14ac:dyDescent="0.3">
      <c r="A1020">
        <v>2022</v>
      </c>
      <c r="B1020" t="s">
        <v>1188</v>
      </c>
      <c r="C1020" t="s">
        <v>821</v>
      </c>
      <c r="D1020" t="s">
        <v>823</v>
      </c>
      <c r="E1020" t="s">
        <v>822</v>
      </c>
      <c r="F1020" t="s">
        <v>857</v>
      </c>
      <c r="G1020" t="s">
        <v>856</v>
      </c>
      <c r="H1020">
        <v>881</v>
      </c>
      <c r="I1020" t="s">
        <v>949</v>
      </c>
      <c r="J1020" t="s">
        <v>948</v>
      </c>
      <c r="K1020" t="s">
        <v>1192</v>
      </c>
      <c r="L1020" t="s">
        <v>1191</v>
      </c>
      <c r="M1020">
        <v>11092</v>
      </c>
      <c r="N1020">
        <v>100</v>
      </c>
    </row>
    <row r="1021" spans="1:14" x14ac:dyDescent="0.3">
      <c r="A1021">
        <v>2022</v>
      </c>
      <c r="B1021" t="s">
        <v>1188</v>
      </c>
      <c r="C1021" t="s">
        <v>821</v>
      </c>
      <c r="D1021" t="s">
        <v>823</v>
      </c>
      <c r="E1021" t="s">
        <v>822</v>
      </c>
      <c r="F1021" t="s">
        <v>857</v>
      </c>
      <c r="G1021" t="s">
        <v>856</v>
      </c>
      <c r="H1021">
        <v>881</v>
      </c>
      <c r="I1021" t="s">
        <v>949</v>
      </c>
      <c r="J1021" t="s">
        <v>948</v>
      </c>
      <c r="K1021" t="s">
        <v>305</v>
      </c>
      <c r="L1021" t="s">
        <v>1191</v>
      </c>
      <c r="M1021">
        <v>382</v>
      </c>
      <c r="N1021">
        <v>3.4439199999999999</v>
      </c>
    </row>
    <row r="1022" spans="1:14" x14ac:dyDescent="0.3">
      <c r="A1022">
        <v>2023</v>
      </c>
      <c r="B1022" t="s">
        <v>1188</v>
      </c>
      <c r="C1022" t="s">
        <v>821</v>
      </c>
      <c r="D1022" t="s">
        <v>823</v>
      </c>
      <c r="E1022" t="s">
        <v>822</v>
      </c>
      <c r="F1022" t="s">
        <v>857</v>
      </c>
      <c r="G1022" t="s">
        <v>856</v>
      </c>
      <c r="H1022">
        <v>881</v>
      </c>
      <c r="I1022" t="s">
        <v>949</v>
      </c>
      <c r="J1022" t="s">
        <v>948</v>
      </c>
      <c r="K1022" t="s">
        <v>307</v>
      </c>
      <c r="L1022" t="s">
        <v>1191</v>
      </c>
      <c r="M1022">
        <v>4513</v>
      </c>
      <c r="N1022">
        <v>38.875010000000003</v>
      </c>
    </row>
    <row r="1023" spans="1:14" x14ac:dyDescent="0.3">
      <c r="A1023">
        <v>2023</v>
      </c>
      <c r="B1023" t="s">
        <v>1188</v>
      </c>
      <c r="C1023" t="s">
        <v>821</v>
      </c>
      <c r="D1023" t="s">
        <v>823</v>
      </c>
      <c r="E1023" t="s">
        <v>822</v>
      </c>
      <c r="F1023" t="s">
        <v>857</v>
      </c>
      <c r="G1023" t="s">
        <v>856</v>
      </c>
      <c r="H1023">
        <v>881</v>
      </c>
      <c r="I1023" t="s">
        <v>949</v>
      </c>
      <c r="J1023" t="s">
        <v>948</v>
      </c>
      <c r="K1023" t="s">
        <v>308</v>
      </c>
      <c r="L1023" t="s">
        <v>1191</v>
      </c>
      <c r="M1023">
        <v>2214</v>
      </c>
      <c r="N1023">
        <v>19.07141</v>
      </c>
    </row>
    <row r="1024" spans="1:14" x14ac:dyDescent="0.3">
      <c r="A1024">
        <v>2023</v>
      </c>
      <c r="B1024" t="s">
        <v>1188</v>
      </c>
      <c r="C1024" t="s">
        <v>821</v>
      </c>
      <c r="D1024" t="s">
        <v>823</v>
      </c>
      <c r="E1024" t="s">
        <v>822</v>
      </c>
      <c r="F1024" t="s">
        <v>857</v>
      </c>
      <c r="G1024" t="s">
        <v>856</v>
      </c>
      <c r="H1024">
        <v>881</v>
      </c>
      <c r="I1024" t="s">
        <v>949</v>
      </c>
      <c r="J1024" t="s">
        <v>948</v>
      </c>
      <c r="K1024" t="s">
        <v>309</v>
      </c>
      <c r="L1024" t="s">
        <v>1191</v>
      </c>
      <c r="M1024">
        <v>518</v>
      </c>
      <c r="N1024">
        <v>4.4620600000000001</v>
      </c>
    </row>
    <row r="1025" spans="1:14" x14ac:dyDescent="0.3">
      <c r="A1025">
        <v>2023</v>
      </c>
      <c r="B1025" t="s">
        <v>1188</v>
      </c>
      <c r="C1025" t="s">
        <v>821</v>
      </c>
      <c r="D1025" t="s">
        <v>823</v>
      </c>
      <c r="E1025" t="s">
        <v>822</v>
      </c>
      <c r="F1025" t="s">
        <v>857</v>
      </c>
      <c r="G1025" t="s">
        <v>856</v>
      </c>
      <c r="H1025">
        <v>881</v>
      </c>
      <c r="I1025" t="s">
        <v>949</v>
      </c>
      <c r="J1025" t="s">
        <v>948</v>
      </c>
      <c r="K1025" t="s">
        <v>306</v>
      </c>
      <c r="L1025" t="s">
        <v>1191</v>
      </c>
      <c r="M1025">
        <v>4036</v>
      </c>
      <c r="N1025">
        <v>34.766129999999997</v>
      </c>
    </row>
    <row r="1026" spans="1:14" x14ac:dyDescent="0.3">
      <c r="A1026">
        <v>2023</v>
      </c>
      <c r="B1026" t="s">
        <v>1188</v>
      </c>
      <c r="C1026" t="s">
        <v>821</v>
      </c>
      <c r="D1026" t="s">
        <v>823</v>
      </c>
      <c r="E1026" t="s">
        <v>822</v>
      </c>
      <c r="F1026" t="s">
        <v>857</v>
      </c>
      <c r="G1026" t="s">
        <v>856</v>
      </c>
      <c r="H1026">
        <v>881</v>
      </c>
      <c r="I1026" t="s">
        <v>949</v>
      </c>
      <c r="J1026" t="s">
        <v>948</v>
      </c>
      <c r="K1026" t="s">
        <v>1192</v>
      </c>
      <c r="L1026" t="s">
        <v>1191</v>
      </c>
      <c r="M1026">
        <v>11609</v>
      </c>
      <c r="N1026">
        <v>100</v>
      </c>
    </row>
    <row r="1027" spans="1:14" x14ac:dyDescent="0.3">
      <c r="A1027">
        <v>2023</v>
      </c>
      <c r="B1027" t="s">
        <v>1188</v>
      </c>
      <c r="C1027" t="s">
        <v>821</v>
      </c>
      <c r="D1027" t="s">
        <v>823</v>
      </c>
      <c r="E1027" t="s">
        <v>822</v>
      </c>
      <c r="F1027" t="s">
        <v>857</v>
      </c>
      <c r="G1027" t="s">
        <v>856</v>
      </c>
      <c r="H1027">
        <v>881</v>
      </c>
      <c r="I1027" t="s">
        <v>949</v>
      </c>
      <c r="J1027" t="s">
        <v>948</v>
      </c>
      <c r="K1027" t="s">
        <v>305</v>
      </c>
      <c r="L1027" t="s">
        <v>1191</v>
      </c>
      <c r="M1027">
        <v>328</v>
      </c>
      <c r="N1027">
        <v>2.8253900000000001</v>
      </c>
    </row>
    <row r="1028" spans="1:14" x14ac:dyDescent="0.3">
      <c r="A1028">
        <v>2024</v>
      </c>
      <c r="B1028" t="s">
        <v>1188</v>
      </c>
      <c r="C1028" t="s">
        <v>821</v>
      </c>
      <c r="D1028" t="s">
        <v>823</v>
      </c>
      <c r="E1028" t="s">
        <v>822</v>
      </c>
      <c r="F1028" t="s">
        <v>857</v>
      </c>
      <c r="G1028" t="s">
        <v>856</v>
      </c>
      <c r="H1028">
        <v>881</v>
      </c>
      <c r="I1028" t="s">
        <v>949</v>
      </c>
      <c r="J1028" t="s">
        <v>948</v>
      </c>
      <c r="K1028" t="s">
        <v>307</v>
      </c>
      <c r="L1028" t="s">
        <v>1191</v>
      </c>
      <c r="M1028">
        <v>4923</v>
      </c>
      <c r="N1028">
        <v>37.76755</v>
      </c>
    </row>
    <row r="1029" spans="1:14" x14ac:dyDescent="0.3">
      <c r="A1029">
        <v>2024</v>
      </c>
      <c r="B1029" t="s">
        <v>1188</v>
      </c>
      <c r="C1029" t="s">
        <v>821</v>
      </c>
      <c r="D1029" t="s">
        <v>823</v>
      </c>
      <c r="E1029" t="s">
        <v>822</v>
      </c>
      <c r="F1029" t="s">
        <v>857</v>
      </c>
      <c r="G1029" t="s">
        <v>856</v>
      </c>
      <c r="H1029">
        <v>881</v>
      </c>
      <c r="I1029" t="s">
        <v>949</v>
      </c>
      <c r="J1029" t="s">
        <v>948</v>
      </c>
      <c r="K1029" t="s">
        <v>308</v>
      </c>
      <c r="L1029" t="s">
        <v>1191</v>
      </c>
      <c r="M1029">
        <v>2583</v>
      </c>
      <c r="N1029">
        <v>19.81588</v>
      </c>
    </row>
    <row r="1030" spans="1:14" x14ac:dyDescent="0.3">
      <c r="A1030">
        <v>2024</v>
      </c>
      <c r="B1030" t="s">
        <v>1188</v>
      </c>
      <c r="C1030" t="s">
        <v>821</v>
      </c>
      <c r="D1030" t="s">
        <v>823</v>
      </c>
      <c r="E1030" t="s">
        <v>822</v>
      </c>
      <c r="F1030" t="s">
        <v>857</v>
      </c>
      <c r="G1030" t="s">
        <v>856</v>
      </c>
      <c r="H1030">
        <v>881</v>
      </c>
      <c r="I1030" t="s">
        <v>949</v>
      </c>
      <c r="J1030" t="s">
        <v>948</v>
      </c>
      <c r="K1030" t="s">
        <v>309</v>
      </c>
      <c r="L1030" t="s">
        <v>1191</v>
      </c>
      <c r="M1030">
        <v>660</v>
      </c>
      <c r="N1030">
        <v>5.0632900000000003</v>
      </c>
    </row>
    <row r="1031" spans="1:14" x14ac:dyDescent="0.3">
      <c r="A1031">
        <v>2024</v>
      </c>
      <c r="B1031" t="s">
        <v>1188</v>
      </c>
      <c r="C1031" t="s">
        <v>821</v>
      </c>
      <c r="D1031" t="s">
        <v>823</v>
      </c>
      <c r="E1031" t="s">
        <v>822</v>
      </c>
      <c r="F1031" t="s">
        <v>857</v>
      </c>
      <c r="G1031" t="s">
        <v>856</v>
      </c>
      <c r="H1031">
        <v>881</v>
      </c>
      <c r="I1031" t="s">
        <v>949</v>
      </c>
      <c r="J1031" t="s">
        <v>948</v>
      </c>
      <c r="K1031" t="s">
        <v>306</v>
      </c>
      <c r="L1031" t="s">
        <v>1191</v>
      </c>
      <c r="M1031">
        <v>4470</v>
      </c>
      <c r="N1031">
        <v>34.292290000000001</v>
      </c>
    </row>
    <row r="1032" spans="1:14" x14ac:dyDescent="0.3">
      <c r="A1032">
        <v>2024</v>
      </c>
      <c r="B1032" t="s">
        <v>1188</v>
      </c>
      <c r="C1032" t="s">
        <v>821</v>
      </c>
      <c r="D1032" t="s">
        <v>823</v>
      </c>
      <c r="E1032" t="s">
        <v>822</v>
      </c>
      <c r="F1032" t="s">
        <v>857</v>
      </c>
      <c r="G1032" t="s">
        <v>856</v>
      </c>
      <c r="H1032">
        <v>881</v>
      </c>
      <c r="I1032" t="s">
        <v>949</v>
      </c>
      <c r="J1032" t="s">
        <v>948</v>
      </c>
      <c r="K1032" t="s">
        <v>1192</v>
      </c>
      <c r="L1032" t="s">
        <v>1191</v>
      </c>
      <c r="M1032">
        <v>13035</v>
      </c>
      <c r="N1032">
        <v>100</v>
      </c>
    </row>
    <row r="1033" spans="1:14" x14ac:dyDescent="0.3">
      <c r="A1033">
        <v>2024</v>
      </c>
      <c r="B1033" t="s">
        <v>1188</v>
      </c>
      <c r="C1033" t="s">
        <v>821</v>
      </c>
      <c r="D1033" t="s">
        <v>823</v>
      </c>
      <c r="E1033" t="s">
        <v>822</v>
      </c>
      <c r="F1033" t="s">
        <v>857</v>
      </c>
      <c r="G1033" t="s">
        <v>856</v>
      </c>
      <c r="H1033">
        <v>881</v>
      </c>
      <c r="I1033" t="s">
        <v>949</v>
      </c>
      <c r="J1033" t="s">
        <v>948</v>
      </c>
      <c r="K1033" t="s">
        <v>305</v>
      </c>
      <c r="L1033" t="s">
        <v>1191</v>
      </c>
      <c r="M1033">
        <v>399</v>
      </c>
      <c r="N1033">
        <v>3.0609899999999999</v>
      </c>
    </row>
    <row r="1034" spans="1:14" x14ac:dyDescent="0.3">
      <c r="A1034">
        <v>2021</v>
      </c>
      <c r="B1034" t="s">
        <v>1188</v>
      </c>
      <c r="C1034" t="s">
        <v>821</v>
      </c>
      <c r="D1034" t="s">
        <v>823</v>
      </c>
      <c r="E1034" t="s">
        <v>822</v>
      </c>
      <c r="F1034" t="s">
        <v>913</v>
      </c>
      <c r="G1034" t="s">
        <v>912</v>
      </c>
      <c r="H1034">
        <v>390</v>
      </c>
      <c r="I1034" t="s">
        <v>951</v>
      </c>
      <c r="J1034" t="s">
        <v>950</v>
      </c>
      <c r="K1034" t="s">
        <v>307</v>
      </c>
      <c r="L1034" t="s">
        <v>1191</v>
      </c>
      <c r="M1034">
        <v>509</v>
      </c>
      <c r="N1034">
        <v>36.5398</v>
      </c>
    </row>
    <row r="1035" spans="1:14" x14ac:dyDescent="0.3">
      <c r="A1035">
        <v>2021</v>
      </c>
      <c r="B1035" t="s">
        <v>1188</v>
      </c>
      <c r="C1035" t="s">
        <v>821</v>
      </c>
      <c r="D1035" t="s">
        <v>823</v>
      </c>
      <c r="E1035" t="s">
        <v>822</v>
      </c>
      <c r="F1035" t="s">
        <v>913</v>
      </c>
      <c r="G1035" t="s">
        <v>912</v>
      </c>
      <c r="H1035">
        <v>390</v>
      </c>
      <c r="I1035" t="s">
        <v>951</v>
      </c>
      <c r="J1035" t="s">
        <v>950</v>
      </c>
      <c r="K1035" t="s">
        <v>308</v>
      </c>
      <c r="L1035" t="s">
        <v>1191</v>
      </c>
      <c r="M1035">
        <v>263</v>
      </c>
      <c r="N1035">
        <v>18.880099999999999</v>
      </c>
    </row>
    <row r="1036" spans="1:14" x14ac:dyDescent="0.3">
      <c r="A1036">
        <v>2021</v>
      </c>
      <c r="B1036" t="s">
        <v>1188</v>
      </c>
      <c r="C1036" t="s">
        <v>821</v>
      </c>
      <c r="D1036" t="s">
        <v>823</v>
      </c>
      <c r="E1036" t="s">
        <v>822</v>
      </c>
      <c r="F1036" t="s">
        <v>913</v>
      </c>
      <c r="G1036" t="s">
        <v>912</v>
      </c>
      <c r="H1036">
        <v>390</v>
      </c>
      <c r="I1036" t="s">
        <v>951</v>
      </c>
      <c r="J1036" t="s">
        <v>950</v>
      </c>
      <c r="K1036" t="s">
        <v>309</v>
      </c>
      <c r="L1036" t="s">
        <v>1191</v>
      </c>
      <c r="M1036">
        <v>28</v>
      </c>
      <c r="N1036">
        <v>2.0100500000000001</v>
      </c>
    </row>
    <row r="1037" spans="1:14" x14ac:dyDescent="0.3">
      <c r="A1037">
        <v>2021</v>
      </c>
      <c r="B1037" t="s">
        <v>1188</v>
      </c>
      <c r="C1037" t="s">
        <v>821</v>
      </c>
      <c r="D1037" t="s">
        <v>823</v>
      </c>
      <c r="E1037" t="s">
        <v>822</v>
      </c>
      <c r="F1037" t="s">
        <v>913</v>
      </c>
      <c r="G1037" t="s">
        <v>912</v>
      </c>
      <c r="H1037">
        <v>390</v>
      </c>
      <c r="I1037" t="s">
        <v>951</v>
      </c>
      <c r="J1037" t="s">
        <v>950</v>
      </c>
      <c r="K1037" t="s">
        <v>306</v>
      </c>
      <c r="L1037" t="s">
        <v>1191</v>
      </c>
      <c r="M1037">
        <v>541</v>
      </c>
      <c r="N1037">
        <v>38.837000000000003</v>
      </c>
    </row>
    <row r="1038" spans="1:14" x14ac:dyDescent="0.3">
      <c r="A1038">
        <v>2021</v>
      </c>
      <c r="B1038" t="s">
        <v>1188</v>
      </c>
      <c r="C1038" t="s">
        <v>821</v>
      </c>
      <c r="D1038" t="s">
        <v>823</v>
      </c>
      <c r="E1038" t="s">
        <v>822</v>
      </c>
      <c r="F1038" t="s">
        <v>913</v>
      </c>
      <c r="G1038" t="s">
        <v>912</v>
      </c>
      <c r="H1038">
        <v>390</v>
      </c>
      <c r="I1038" t="s">
        <v>951</v>
      </c>
      <c r="J1038" t="s">
        <v>950</v>
      </c>
      <c r="K1038" t="s">
        <v>1192</v>
      </c>
      <c r="L1038" t="s">
        <v>1191</v>
      </c>
      <c r="M1038">
        <v>1393</v>
      </c>
      <c r="N1038">
        <v>100</v>
      </c>
    </row>
    <row r="1039" spans="1:14" x14ac:dyDescent="0.3">
      <c r="A1039">
        <v>2021</v>
      </c>
      <c r="B1039" t="s">
        <v>1188</v>
      </c>
      <c r="C1039" t="s">
        <v>821</v>
      </c>
      <c r="D1039" t="s">
        <v>823</v>
      </c>
      <c r="E1039" t="s">
        <v>822</v>
      </c>
      <c r="F1039" t="s">
        <v>913</v>
      </c>
      <c r="G1039" t="s">
        <v>912</v>
      </c>
      <c r="H1039">
        <v>390</v>
      </c>
      <c r="I1039" t="s">
        <v>951</v>
      </c>
      <c r="J1039" t="s">
        <v>950</v>
      </c>
      <c r="K1039" t="s">
        <v>305</v>
      </c>
      <c r="L1039" t="s">
        <v>1191</v>
      </c>
      <c r="M1039">
        <v>52</v>
      </c>
      <c r="N1039">
        <v>3.7329500000000002</v>
      </c>
    </row>
    <row r="1040" spans="1:14" x14ac:dyDescent="0.3">
      <c r="A1040">
        <v>2022</v>
      </c>
      <c r="B1040" t="s">
        <v>1188</v>
      </c>
      <c r="C1040" t="s">
        <v>821</v>
      </c>
      <c r="D1040" t="s">
        <v>823</v>
      </c>
      <c r="E1040" t="s">
        <v>822</v>
      </c>
      <c r="F1040" t="s">
        <v>913</v>
      </c>
      <c r="G1040" t="s">
        <v>912</v>
      </c>
      <c r="H1040">
        <v>390</v>
      </c>
      <c r="I1040" t="s">
        <v>951</v>
      </c>
      <c r="J1040" t="s">
        <v>950</v>
      </c>
      <c r="K1040" t="s">
        <v>307</v>
      </c>
      <c r="L1040" t="s">
        <v>1191</v>
      </c>
      <c r="M1040">
        <v>559</v>
      </c>
      <c r="N1040">
        <v>38.846400000000003</v>
      </c>
    </row>
    <row r="1041" spans="1:14" x14ac:dyDescent="0.3">
      <c r="A1041">
        <v>2022</v>
      </c>
      <c r="B1041" t="s">
        <v>1188</v>
      </c>
      <c r="C1041" t="s">
        <v>821</v>
      </c>
      <c r="D1041" t="s">
        <v>823</v>
      </c>
      <c r="E1041" t="s">
        <v>822</v>
      </c>
      <c r="F1041" t="s">
        <v>913</v>
      </c>
      <c r="G1041" t="s">
        <v>912</v>
      </c>
      <c r="H1041">
        <v>390</v>
      </c>
      <c r="I1041" t="s">
        <v>951</v>
      </c>
      <c r="J1041" t="s">
        <v>950</v>
      </c>
      <c r="K1041" t="s">
        <v>308</v>
      </c>
      <c r="L1041" t="s">
        <v>1191</v>
      </c>
      <c r="M1041">
        <v>248</v>
      </c>
      <c r="N1041">
        <v>17.234200000000001</v>
      </c>
    </row>
    <row r="1042" spans="1:14" x14ac:dyDescent="0.3">
      <c r="A1042">
        <v>2022</v>
      </c>
      <c r="B1042" t="s">
        <v>1188</v>
      </c>
      <c r="C1042" t="s">
        <v>821</v>
      </c>
      <c r="D1042" t="s">
        <v>823</v>
      </c>
      <c r="E1042" t="s">
        <v>822</v>
      </c>
      <c r="F1042" t="s">
        <v>913</v>
      </c>
      <c r="G1042" t="s">
        <v>912</v>
      </c>
      <c r="H1042">
        <v>390</v>
      </c>
      <c r="I1042" t="s">
        <v>951</v>
      </c>
      <c r="J1042" t="s">
        <v>950</v>
      </c>
      <c r="K1042" t="s">
        <v>309</v>
      </c>
      <c r="L1042" t="s">
        <v>1191</v>
      </c>
      <c r="M1042">
        <v>21</v>
      </c>
      <c r="N1042">
        <v>1.4593499999999999</v>
      </c>
    </row>
    <row r="1043" spans="1:14" x14ac:dyDescent="0.3">
      <c r="A1043">
        <v>2022</v>
      </c>
      <c r="B1043" t="s">
        <v>1188</v>
      </c>
      <c r="C1043" t="s">
        <v>821</v>
      </c>
      <c r="D1043" t="s">
        <v>823</v>
      </c>
      <c r="E1043" t="s">
        <v>822</v>
      </c>
      <c r="F1043" t="s">
        <v>913</v>
      </c>
      <c r="G1043" t="s">
        <v>912</v>
      </c>
      <c r="H1043">
        <v>390</v>
      </c>
      <c r="I1043" t="s">
        <v>951</v>
      </c>
      <c r="J1043" t="s">
        <v>950</v>
      </c>
      <c r="K1043" t="s">
        <v>306</v>
      </c>
      <c r="L1043" t="s">
        <v>1191</v>
      </c>
      <c r="M1043">
        <v>558</v>
      </c>
      <c r="N1043">
        <v>38.776899999999998</v>
      </c>
    </row>
    <row r="1044" spans="1:14" x14ac:dyDescent="0.3">
      <c r="A1044">
        <v>2022</v>
      </c>
      <c r="B1044" t="s">
        <v>1188</v>
      </c>
      <c r="C1044" t="s">
        <v>821</v>
      </c>
      <c r="D1044" t="s">
        <v>823</v>
      </c>
      <c r="E1044" t="s">
        <v>822</v>
      </c>
      <c r="F1044" t="s">
        <v>913</v>
      </c>
      <c r="G1044" t="s">
        <v>912</v>
      </c>
      <c r="H1044">
        <v>390</v>
      </c>
      <c r="I1044" t="s">
        <v>951</v>
      </c>
      <c r="J1044" t="s">
        <v>950</v>
      </c>
      <c r="K1044" t="s">
        <v>1192</v>
      </c>
      <c r="L1044" t="s">
        <v>1191</v>
      </c>
      <c r="M1044">
        <v>1439</v>
      </c>
      <c r="N1044">
        <v>100</v>
      </c>
    </row>
    <row r="1045" spans="1:14" x14ac:dyDescent="0.3">
      <c r="A1045">
        <v>2022</v>
      </c>
      <c r="B1045" t="s">
        <v>1188</v>
      </c>
      <c r="C1045" t="s">
        <v>821</v>
      </c>
      <c r="D1045" t="s">
        <v>823</v>
      </c>
      <c r="E1045" t="s">
        <v>822</v>
      </c>
      <c r="F1045" t="s">
        <v>913</v>
      </c>
      <c r="G1045" t="s">
        <v>912</v>
      </c>
      <c r="H1045">
        <v>390</v>
      </c>
      <c r="I1045" t="s">
        <v>951</v>
      </c>
      <c r="J1045" t="s">
        <v>950</v>
      </c>
      <c r="K1045" t="s">
        <v>305</v>
      </c>
      <c r="L1045" t="s">
        <v>1191</v>
      </c>
      <c r="M1045">
        <v>53</v>
      </c>
      <c r="N1045">
        <v>3.6831100000000001</v>
      </c>
    </row>
    <row r="1046" spans="1:14" x14ac:dyDescent="0.3">
      <c r="A1046">
        <v>2023</v>
      </c>
      <c r="B1046" t="s">
        <v>1188</v>
      </c>
      <c r="C1046" t="s">
        <v>821</v>
      </c>
      <c r="D1046" t="s">
        <v>823</v>
      </c>
      <c r="E1046" t="s">
        <v>822</v>
      </c>
      <c r="F1046" t="s">
        <v>913</v>
      </c>
      <c r="G1046" t="s">
        <v>912</v>
      </c>
      <c r="H1046">
        <v>390</v>
      </c>
      <c r="I1046" t="s">
        <v>951</v>
      </c>
      <c r="J1046" t="s">
        <v>950</v>
      </c>
      <c r="K1046" t="s">
        <v>307</v>
      </c>
      <c r="L1046" t="s">
        <v>1191</v>
      </c>
      <c r="M1046">
        <v>598</v>
      </c>
      <c r="N1046">
        <v>39.524120000000003</v>
      </c>
    </row>
    <row r="1047" spans="1:14" x14ac:dyDescent="0.3">
      <c r="A1047">
        <v>2023</v>
      </c>
      <c r="B1047" t="s">
        <v>1188</v>
      </c>
      <c r="C1047" t="s">
        <v>821</v>
      </c>
      <c r="D1047" t="s">
        <v>823</v>
      </c>
      <c r="E1047" t="s">
        <v>822</v>
      </c>
      <c r="F1047" t="s">
        <v>913</v>
      </c>
      <c r="G1047" t="s">
        <v>912</v>
      </c>
      <c r="H1047">
        <v>390</v>
      </c>
      <c r="I1047" t="s">
        <v>951</v>
      </c>
      <c r="J1047" t="s">
        <v>950</v>
      </c>
      <c r="K1047" t="s">
        <v>308</v>
      </c>
      <c r="L1047" t="s">
        <v>1191</v>
      </c>
      <c r="M1047">
        <v>250</v>
      </c>
      <c r="N1047">
        <v>16.52346</v>
      </c>
    </row>
    <row r="1048" spans="1:14" x14ac:dyDescent="0.3">
      <c r="A1048">
        <v>2023</v>
      </c>
      <c r="B1048" t="s">
        <v>1188</v>
      </c>
      <c r="C1048" t="s">
        <v>821</v>
      </c>
      <c r="D1048" t="s">
        <v>823</v>
      </c>
      <c r="E1048" t="s">
        <v>822</v>
      </c>
      <c r="F1048" t="s">
        <v>913</v>
      </c>
      <c r="G1048" t="s">
        <v>912</v>
      </c>
      <c r="H1048">
        <v>390</v>
      </c>
      <c r="I1048" t="s">
        <v>951</v>
      </c>
      <c r="J1048" t="s">
        <v>950</v>
      </c>
      <c r="K1048" t="s">
        <v>309</v>
      </c>
      <c r="L1048" t="s">
        <v>1191</v>
      </c>
      <c r="M1048">
        <v>16</v>
      </c>
      <c r="N1048">
        <v>1.0575000000000001</v>
      </c>
    </row>
    <row r="1049" spans="1:14" x14ac:dyDescent="0.3">
      <c r="A1049">
        <v>2023</v>
      </c>
      <c r="B1049" t="s">
        <v>1188</v>
      </c>
      <c r="C1049" t="s">
        <v>821</v>
      </c>
      <c r="D1049" t="s">
        <v>823</v>
      </c>
      <c r="E1049" t="s">
        <v>822</v>
      </c>
      <c r="F1049" t="s">
        <v>913</v>
      </c>
      <c r="G1049" t="s">
        <v>912</v>
      </c>
      <c r="H1049">
        <v>390</v>
      </c>
      <c r="I1049" t="s">
        <v>951</v>
      </c>
      <c r="J1049" t="s">
        <v>950</v>
      </c>
      <c r="K1049" t="s">
        <v>306</v>
      </c>
      <c r="L1049" t="s">
        <v>1191</v>
      </c>
      <c r="M1049">
        <v>583</v>
      </c>
      <c r="N1049">
        <v>38.532719999999998</v>
      </c>
    </row>
    <row r="1050" spans="1:14" x14ac:dyDescent="0.3">
      <c r="A1050">
        <v>2023</v>
      </c>
      <c r="B1050" t="s">
        <v>1188</v>
      </c>
      <c r="C1050" t="s">
        <v>821</v>
      </c>
      <c r="D1050" t="s">
        <v>823</v>
      </c>
      <c r="E1050" t="s">
        <v>822</v>
      </c>
      <c r="F1050" t="s">
        <v>913</v>
      </c>
      <c r="G1050" t="s">
        <v>912</v>
      </c>
      <c r="H1050">
        <v>390</v>
      </c>
      <c r="I1050" t="s">
        <v>951</v>
      </c>
      <c r="J1050" t="s">
        <v>950</v>
      </c>
      <c r="K1050" t="s">
        <v>1192</v>
      </c>
      <c r="L1050" t="s">
        <v>1191</v>
      </c>
      <c r="M1050">
        <v>1513</v>
      </c>
      <c r="N1050">
        <v>100</v>
      </c>
    </row>
    <row r="1051" spans="1:14" x14ac:dyDescent="0.3">
      <c r="A1051">
        <v>2023</v>
      </c>
      <c r="B1051" t="s">
        <v>1188</v>
      </c>
      <c r="C1051" t="s">
        <v>821</v>
      </c>
      <c r="D1051" t="s">
        <v>823</v>
      </c>
      <c r="E1051" t="s">
        <v>822</v>
      </c>
      <c r="F1051" t="s">
        <v>913</v>
      </c>
      <c r="G1051" t="s">
        <v>912</v>
      </c>
      <c r="H1051">
        <v>390</v>
      </c>
      <c r="I1051" t="s">
        <v>951</v>
      </c>
      <c r="J1051" t="s">
        <v>950</v>
      </c>
      <c r="K1051" t="s">
        <v>305</v>
      </c>
      <c r="L1051" t="s">
        <v>1191</v>
      </c>
      <c r="M1051">
        <v>66</v>
      </c>
      <c r="N1051">
        <v>4.36219</v>
      </c>
    </row>
    <row r="1052" spans="1:14" x14ac:dyDescent="0.3">
      <c r="A1052">
        <v>2024</v>
      </c>
      <c r="B1052" t="s">
        <v>1188</v>
      </c>
      <c r="C1052" t="s">
        <v>821</v>
      </c>
      <c r="D1052" t="s">
        <v>823</v>
      </c>
      <c r="E1052" t="s">
        <v>822</v>
      </c>
      <c r="F1052" t="s">
        <v>913</v>
      </c>
      <c r="G1052" t="s">
        <v>912</v>
      </c>
      <c r="H1052">
        <v>390</v>
      </c>
      <c r="I1052" t="s">
        <v>951</v>
      </c>
      <c r="J1052" t="s">
        <v>950</v>
      </c>
      <c r="K1052" t="s">
        <v>307</v>
      </c>
      <c r="L1052" t="s">
        <v>1191</v>
      </c>
      <c r="M1052">
        <v>653</v>
      </c>
      <c r="N1052">
        <v>38.730719999999998</v>
      </c>
    </row>
    <row r="1053" spans="1:14" x14ac:dyDescent="0.3">
      <c r="A1053">
        <v>2024</v>
      </c>
      <c r="B1053" t="s">
        <v>1188</v>
      </c>
      <c r="C1053" t="s">
        <v>821</v>
      </c>
      <c r="D1053" t="s">
        <v>823</v>
      </c>
      <c r="E1053" t="s">
        <v>822</v>
      </c>
      <c r="F1053" t="s">
        <v>913</v>
      </c>
      <c r="G1053" t="s">
        <v>912</v>
      </c>
      <c r="H1053">
        <v>390</v>
      </c>
      <c r="I1053" t="s">
        <v>951</v>
      </c>
      <c r="J1053" t="s">
        <v>950</v>
      </c>
      <c r="K1053" t="s">
        <v>308</v>
      </c>
      <c r="L1053" t="s">
        <v>1191</v>
      </c>
      <c r="M1053">
        <v>262</v>
      </c>
      <c r="N1053">
        <v>15.53974</v>
      </c>
    </row>
    <row r="1054" spans="1:14" x14ac:dyDescent="0.3">
      <c r="A1054">
        <v>2024</v>
      </c>
      <c r="B1054" t="s">
        <v>1188</v>
      </c>
      <c r="C1054" t="s">
        <v>821</v>
      </c>
      <c r="D1054" t="s">
        <v>823</v>
      </c>
      <c r="E1054" t="s">
        <v>822</v>
      </c>
      <c r="F1054" t="s">
        <v>913</v>
      </c>
      <c r="G1054" t="s">
        <v>912</v>
      </c>
      <c r="H1054">
        <v>390</v>
      </c>
      <c r="I1054" t="s">
        <v>951</v>
      </c>
      <c r="J1054" t="s">
        <v>950</v>
      </c>
      <c r="K1054" t="s">
        <v>309</v>
      </c>
      <c r="L1054" t="s">
        <v>1191</v>
      </c>
      <c r="M1054">
        <v>28</v>
      </c>
      <c r="N1054">
        <v>1.6607400000000001</v>
      </c>
    </row>
    <row r="1055" spans="1:14" x14ac:dyDescent="0.3">
      <c r="A1055">
        <v>2024</v>
      </c>
      <c r="B1055" t="s">
        <v>1188</v>
      </c>
      <c r="C1055" t="s">
        <v>821</v>
      </c>
      <c r="D1055" t="s">
        <v>823</v>
      </c>
      <c r="E1055" t="s">
        <v>822</v>
      </c>
      <c r="F1055" t="s">
        <v>913</v>
      </c>
      <c r="G1055" t="s">
        <v>912</v>
      </c>
      <c r="H1055">
        <v>390</v>
      </c>
      <c r="I1055" t="s">
        <v>951</v>
      </c>
      <c r="J1055" t="s">
        <v>950</v>
      </c>
      <c r="K1055" t="s">
        <v>306</v>
      </c>
      <c r="L1055" t="s">
        <v>1191</v>
      </c>
      <c r="M1055">
        <v>666</v>
      </c>
      <c r="N1055">
        <v>39.501779999999997</v>
      </c>
    </row>
    <row r="1056" spans="1:14" x14ac:dyDescent="0.3">
      <c r="A1056">
        <v>2024</v>
      </c>
      <c r="B1056" t="s">
        <v>1188</v>
      </c>
      <c r="C1056" t="s">
        <v>821</v>
      </c>
      <c r="D1056" t="s">
        <v>823</v>
      </c>
      <c r="E1056" t="s">
        <v>822</v>
      </c>
      <c r="F1056" t="s">
        <v>913</v>
      </c>
      <c r="G1056" t="s">
        <v>912</v>
      </c>
      <c r="H1056">
        <v>390</v>
      </c>
      <c r="I1056" t="s">
        <v>951</v>
      </c>
      <c r="J1056" t="s">
        <v>950</v>
      </c>
      <c r="K1056" t="s">
        <v>1192</v>
      </c>
      <c r="L1056" t="s">
        <v>1191</v>
      </c>
      <c r="M1056">
        <v>1686</v>
      </c>
      <c r="N1056">
        <v>100</v>
      </c>
    </row>
    <row r="1057" spans="1:14" x14ac:dyDescent="0.3">
      <c r="A1057">
        <v>2024</v>
      </c>
      <c r="B1057" t="s">
        <v>1188</v>
      </c>
      <c r="C1057" t="s">
        <v>821</v>
      </c>
      <c r="D1057" t="s">
        <v>823</v>
      </c>
      <c r="E1057" t="s">
        <v>822</v>
      </c>
      <c r="F1057" t="s">
        <v>913</v>
      </c>
      <c r="G1057" t="s">
        <v>912</v>
      </c>
      <c r="H1057">
        <v>390</v>
      </c>
      <c r="I1057" t="s">
        <v>951</v>
      </c>
      <c r="J1057" t="s">
        <v>950</v>
      </c>
      <c r="K1057" t="s">
        <v>305</v>
      </c>
      <c r="L1057" t="s">
        <v>1191</v>
      </c>
      <c r="M1057">
        <v>77</v>
      </c>
      <c r="N1057">
        <v>4.5670200000000003</v>
      </c>
    </row>
    <row r="1058" spans="1:14" x14ac:dyDescent="0.3">
      <c r="A1058">
        <v>2021</v>
      </c>
      <c r="B1058" t="s">
        <v>1188</v>
      </c>
      <c r="C1058" t="s">
        <v>821</v>
      </c>
      <c r="D1058" t="s">
        <v>823</v>
      </c>
      <c r="E1058" t="s">
        <v>822</v>
      </c>
      <c r="F1058" t="s">
        <v>853</v>
      </c>
      <c r="G1058" t="s">
        <v>852</v>
      </c>
      <c r="H1058">
        <v>916</v>
      </c>
      <c r="I1058" t="s">
        <v>953</v>
      </c>
      <c r="J1058" t="s">
        <v>952</v>
      </c>
      <c r="K1058" t="s">
        <v>307</v>
      </c>
      <c r="L1058" t="s">
        <v>1191</v>
      </c>
      <c r="M1058">
        <v>1587</v>
      </c>
      <c r="N1058">
        <v>36.634300000000003</v>
      </c>
    </row>
    <row r="1059" spans="1:14" x14ac:dyDescent="0.3">
      <c r="A1059">
        <v>2021</v>
      </c>
      <c r="B1059" t="s">
        <v>1188</v>
      </c>
      <c r="C1059" t="s">
        <v>821</v>
      </c>
      <c r="D1059" t="s">
        <v>823</v>
      </c>
      <c r="E1059" t="s">
        <v>822</v>
      </c>
      <c r="F1059" t="s">
        <v>853</v>
      </c>
      <c r="G1059" t="s">
        <v>852</v>
      </c>
      <c r="H1059">
        <v>916</v>
      </c>
      <c r="I1059" t="s">
        <v>953</v>
      </c>
      <c r="J1059" t="s">
        <v>952</v>
      </c>
      <c r="K1059" t="s">
        <v>308</v>
      </c>
      <c r="L1059" t="s">
        <v>1191</v>
      </c>
      <c r="M1059">
        <v>849</v>
      </c>
      <c r="N1059">
        <v>19.598299999999998</v>
      </c>
    </row>
    <row r="1060" spans="1:14" x14ac:dyDescent="0.3">
      <c r="A1060">
        <v>2021</v>
      </c>
      <c r="B1060" t="s">
        <v>1188</v>
      </c>
      <c r="C1060" t="s">
        <v>821</v>
      </c>
      <c r="D1060" t="s">
        <v>823</v>
      </c>
      <c r="E1060" t="s">
        <v>822</v>
      </c>
      <c r="F1060" t="s">
        <v>853</v>
      </c>
      <c r="G1060" t="s">
        <v>852</v>
      </c>
      <c r="H1060">
        <v>916</v>
      </c>
      <c r="I1060" t="s">
        <v>953</v>
      </c>
      <c r="J1060" t="s">
        <v>952</v>
      </c>
      <c r="K1060" t="s">
        <v>309</v>
      </c>
      <c r="L1060" t="s">
        <v>1191</v>
      </c>
      <c r="M1060">
        <v>133</v>
      </c>
      <c r="N1060">
        <v>3.0701800000000001</v>
      </c>
    </row>
    <row r="1061" spans="1:14" x14ac:dyDescent="0.3">
      <c r="A1061">
        <v>2021</v>
      </c>
      <c r="B1061" t="s">
        <v>1188</v>
      </c>
      <c r="C1061" t="s">
        <v>821</v>
      </c>
      <c r="D1061" t="s">
        <v>823</v>
      </c>
      <c r="E1061" t="s">
        <v>822</v>
      </c>
      <c r="F1061" t="s">
        <v>853</v>
      </c>
      <c r="G1061" t="s">
        <v>852</v>
      </c>
      <c r="H1061">
        <v>916</v>
      </c>
      <c r="I1061" t="s">
        <v>953</v>
      </c>
      <c r="J1061" t="s">
        <v>952</v>
      </c>
      <c r="K1061" t="s">
        <v>306</v>
      </c>
      <c r="L1061" t="s">
        <v>1191</v>
      </c>
      <c r="M1061">
        <v>1601</v>
      </c>
      <c r="N1061">
        <v>36.957500000000003</v>
      </c>
    </row>
    <row r="1062" spans="1:14" x14ac:dyDescent="0.3">
      <c r="A1062">
        <v>2021</v>
      </c>
      <c r="B1062" t="s">
        <v>1188</v>
      </c>
      <c r="C1062" t="s">
        <v>821</v>
      </c>
      <c r="D1062" t="s">
        <v>823</v>
      </c>
      <c r="E1062" t="s">
        <v>822</v>
      </c>
      <c r="F1062" t="s">
        <v>853</v>
      </c>
      <c r="G1062" t="s">
        <v>852</v>
      </c>
      <c r="H1062">
        <v>916</v>
      </c>
      <c r="I1062" t="s">
        <v>953</v>
      </c>
      <c r="J1062" t="s">
        <v>952</v>
      </c>
      <c r="K1062" t="s">
        <v>1192</v>
      </c>
      <c r="L1062" t="s">
        <v>1191</v>
      </c>
      <c r="M1062">
        <v>4332</v>
      </c>
      <c r="N1062">
        <v>100</v>
      </c>
    </row>
    <row r="1063" spans="1:14" x14ac:dyDescent="0.3">
      <c r="A1063">
        <v>2021</v>
      </c>
      <c r="B1063" t="s">
        <v>1188</v>
      </c>
      <c r="C1063" t="s">
        <v>821</v>
      </c>
      <c r="D1063" t="s">
        <v>823</v>
      </c>
      <c r="E1063" t="s">
        <v>822</v>
      </c>
      <c r="F1063" t="s">
        <v>853</v>
      </c>
      <c r="G1063" t="s">
        <v>852</v>
      </c>
      <c r="H1063">
        <v>916</v>
      </c>
      <c r="I1063" t="s">
        <v>953</v>
      </c>
      <c r="J1063" t="s">
        <v>952</v>
      </c>
      <c r="K1063" t="s">
        <v>305</v>
      </c>
      <c r="L1063" t="s">
        <v>1191</v>
      </c>
      <c r="M1063">
        <v>162</v>
      </c>
      <c r="N1063">
        <v>3.7396099999999999</v>
      </c>
    </row>
    <row r="1064" spans="1:14" x14ac:dyDescent="0.3">
      <c r="A1064">
        <v>2022</v>
      </c>
      <c r="B1064" t="s">
        <v>1188</v>
      </c>
      <c r="C1064" t="s">
        <v>821</v>
      </c>
      <c r="D1064" t="s">
        <v>823</v>
      </c>
      <c r="E1064" t="s">
        <v>822</v>
      </c>
      <c r="F1064" t="s">
        <v>853</v>
      </c>
      <c r="G1064" t="s">
        <v>852</v>
      </c>
      <c r="H1064">
        <v>916</v>
      </c>
      <c r="I1064" t="s">
        <v>953</v>
      </c>
      <c r="J1064" t="s">
        <v>952</v>
      </c>
      <c r="K1064" t="s">
        <v>307</v>
      </c>
      <c r="L1064" t="s">
        <v>1191</v>
      </c>
      <c r="M1064">
        <v>1762</v>
      </c>
      <c r="N1064">
        <v>36.299999999999997</v>
      </c>
    </row>
    <row r="1065" spans="1:14" x14ac:dyDescent="0.3">
      <c r="A1065">
        <v>2022</v>
      </c>
      <c r="B1065" t="s">
        <v>1188</v>
      </c>
      <c r="C1065" t="s">
        <v>821</v>
      </c>
      <c r="D1065" t="s">
        <v>823</v>
      </c>
      <c r="E1065" t="s">
        <v>822</v>
      </c>
      <c r="F1065" t="s">
        <v>853</v>
      </c>
      <c r="G1065" t="s">
        <v>852</v>
      </c>
      <c r="H1065">
        <v>916</v>
      </c>
      <c r="I1065" t="s">
        <v>953</v>
      </c>
      <c r="J1065" t="s">
        <v>952</v>
      </c>
      <c r="K1065" t="s">
        <v>308</v>
      </c>
      <c r="L1065" t="s">
        <v>1191</v>
      </c>
      <c r="M1065">
        <v>997</v>
      </c>
      <c r="N1065">
        <v>20.5398</v>
      </c>
    </row>
    <row r="1066" spans="1:14" x14ac:dyDescent="0.3">
      <c r="A1066">
        <v>2022</v>
      </c>
      <c r="B1066" t="s">
        <v>1188</v>
      </c>
      <c r="C1066" t="s">
        <v>821</v>
      </c>
      <c r="D1066" t="s">
        <v>823</v>
      </c>
      <c r="E1066" t="s">
        <v>822</v>
      </c>
      <c r="F1066" t="s">
        <v>853</v>
      </c>
      <c r="G1066" t="s">
        <v>852</v>
      </c>
      <c r="H1066">
        <v>916</v>
      </c>
      <c r="I1066" t="s">
        <v>953</v>
      </c>
      <c r="J1066" t="s">
        <v>952</v>
      </c>
      <c r="K1066" t="s">
        <v>309</v>
      </c>
      <c r="L1066" t="s">
        <v>1191</v>
      </c>
      <c r="M1066">
        <v>201</v>
      </c>
      <c r="N1066">
        <v>4.1409099999999999</v>
      </c>
    </row>
    <row r="1067" spans="1:14" x14ac:dyDescent="0.3">
      <c r="A1067">
        <v>2022</v>
      </c>
      <c r="B1067" t="s">
        <v>1188</v>
      </c>
      <c r="C1067" t="s">
        <v>821</v>
      </c>
      <c r="D1067" t="s">
        <v>823</v>
      </c>
      <c r="E1067" t="s">
        <v>822</v>
      </c>
      <c r="F1067" t="s">
        <v>853</v>
      </c>
      <c r="G1067" t="s">
        <v>852</v>
      </c>
      <c r="H1067">
        <v>916</v>
      </c>
      <c r="I1067" t="s">
        <v>953</v>
      </c>
      <c r="J1067" t="s">
        <v>952</v>
      </c>
      <c r="K1067" t="s">
        <v>306</v>
      </c>
      <c r="L1067" t="s">
        <v>1191</v>
      </c>
      <c r="M1067">
        <v>1711</v>
      </c>
      <c r="N1067">
        <v>35.249299999999998</v>
      </c>
    </row>
    <row r="1068" spans="1:14" x14ac:dyDescent="0.3">
      <c r="A1068">
        <v>2022</v>
      </c>
      <c r="B1068" t="s">
        <v>1188</v>
      </c>
      <c r="C1068" t="s">
        <v>821</v>
      </c>
      <c r="D1068" t="s">
        <v>823</v>
      </c>
      <c r="E1068" t="s">
        <v>822</v>
      </c>
      <c r="F1068" t="s">
        <v>853</v>
      </c>
      <c r="G1068" t="s">
        <v>852</v>
      </c>
      <c r="H1068">
        <v>916</v>
      </c>
      <c r="I1068" t="s">
        <v>953</v>
      </c>
      <c r="J1068" t="s">
        <v>952</v>
      </c>
      <c r="K1068" t="s">
        <v>1192</v>
      </c>
      <c r="L1068" t="s">
        <v>1191</v>
      </c>
      <c r="M1068">
        <v>4854</v>
      </c>
      <c r="N1068">
        <v>100</v>
      </c>
    </row>
    <row r="1069" spans="1:14" x14ac:dyDescent="0.3">
      <c r="A1069">
        <v>2022</v>
      </c>
      <c r="B1069" t="s">
        <v>1188</v>
      </c>
      <c r="C1069" t="s">
        <v>821</v>
      </c>
      <c r="D1069" t="s">
        <v>823</v>
      </c>
      <c r="E1069" t="s">
        <v>822</v>
      </c>
      <c r="F1069" t="s">
        <v>853</v>
      </c>
      <c r="G1069" t="s">
        <v>852</v>
      </c>
      <c r="H1069">
        <v>916</v>
      </c>
      <c r="I1069" t="s">
        <v>953</v>
      </c>
      <c r="J1069" t="s">
        <v>952</v>
      </c>
      <c r="K1069" t="s">
        <v>305</v>
      </c>
      <c r="L1069" t="s">
        <v>1191</v>
      </c>
      <c r="M1069">
        <v>183</v>
      </c>
      <c r="N1069">
        <v>3.7700900000000002</v>
      </c>
    </row>
    <row r="1070" spans="1:14" x14ac:dyDescent="0.3">
      <c r="A1070">
        <v>2023</v>
      </c>
      <c r="B1070" t="s">
        <v>1188</v>
      </c>
      <c r="C1070" t="s">
        <v>821</v>
      </c>
      <c r="D1070" t="s">
        <v>823</v>
      </c>
      <c r="E1070" t="s">
        <v>822</v>
      </c>
      <c r="F1070" t="s">
        <v>853</v>
      </c>
      <c r="G1070" t="s">
        <v>852</v>
      </c>
      <c r="H1070">
        <v>916</v>
      </c>
      <c r="I1070" t="s">
        <v>953</v>
      </c>
      <c r="J1070" t="s">
        <v>952</v>
      </c>
      <c r="K1070" t="s">
        <v>307</v>
      </c>
      <c r="L1070" t="s">
        <v>1191</v>
      </c>
      <c r="M1070">
        <v>2014</v>
      </c>
      <c r="N1070">
        <v>38.079030000000003</v>
      </c>
    </row>
    <row r="1071" spans="1:14" x14ac:dyDescent="0.3">
      <c r="A1071">
        <v>2023</v>
      </c>
      <c r="B1071" t="s">
        <v>1188</v>
      </c>
      <c r="C1071" t="s">
        <v>821</v>
      </c>
      <c r="D1071" t="s">
        <v>823</v>
      </c>
      <c r="E1071" t="s">
        <v>822</v>
      </c>
      <c r="F1071" t="s">
        <v>853</v>
      </c>
      <c r="G1071" t="s">
        <v>852</v>
      </c>
      <c r="H1071">
        <v>916</v>
      </c>
      <c r="I1071" t="s">
        <v>953</v>
      </c>
      <c r="J1071" t="s">
        <v>952</v>
      </c>
      <c r="K1071" t="s">
        <v>308</v>
      </c>
      <c r="L1071" t="s">
        <v>1191</v>
      </c>
      <c r="M1071">
        <v>954</v>
      </c>
      <c r="N1071">
        <v>18.03744</v>
      </c>
    </row>
    <row r="1072" spans="1:14" x14ac:dyDescent="0.3">
      <c r="A1072">
        <v>2023</v>
      </c>
      <c r="B1072" t="s">
        <v>1188</v>
      </c>
      <c r="C1072" t="s">
        <v>821</v>
      </c>
      <c r="D1072" t="s">
        <v>823</v>
      </c>
      <c r="E1072" t="s">
        <v>822</v>
      </c>
      <c r="F1072" t="s">
        <v>853</v>
      </c>
      <c r="G1072" t="s">
        <v>852</v>
      </c>
      <c r="H1072">
        <v>916</v>
      </c>
      <c r="I1072" t="s">
        <v>953</v>
      </c>
      <c r="J1072" t="s">
        <v>952</v>
      </c>
      <c r="K1072" t="s">
        <v>309</v>
      </c>
      <c r="L1072" t="s">
        <v>1191</v>
      </c>
      <c r="M1072">
        <v>180</v>
      </c>
      <c r="N1072">
        <v>3.4032900000000001</v>
      </c>
    </row>
    <row r="1073" spans="1:14" x14ac:dyDescent="0.3">
      <c r="A1073">
        <v>2023</v>
      </c>
      <c r="B1073" t="s">
        <v>1188</v>
      </c>
      <c r="C1073" t="s">
        <v>821</v>
      </c>
      <c r="D1073" t="s">
        <v>823</v>
      </c>
      <c r="E1073" t="s">
        <v>822</v>
      </c>
      <c r="F1073" t="s">
        <v>853</v>
      </c>
      <c r="G1073" t="s">
        <v>852</v>
      </c>
      <c r="H1073">
        <v>916</v>
      </c>
      <c r="I1073" t="s">
        <v>953</v>
      </c>
      <c r="J1073" t="s">
        <v>952</v>
      </c>
      <c r="K1073" t="s">
        <v>306</v>
      </c>
      <c r="L1073" t="s">
        <v>1191</v>
      </c>
      <c r="M1073">
        <v>1929</v>
      </c>
      <c r="N1073">
        <v>36.471919999999997</v>
      </c>
    </row>
    <row r="1074" spans="1:14" x14ac:dyDescent="0.3">
      <c r="A1074">
        <v>2023</v>
      </c>
      <c r="B1074" t="s">
        <v>1188</v>
      </c>
      <c r="C1074" t="s">
        <v>821</v>
      </c>
      <c r="D1074" t="s">
        <v>823</v>
      </c>
      <c r="E1074" t="s">
        <v>822</v>
      </c>
      <c r="F1074" t="s">
        <v>853</v>
      </c>
      <c r="G1074" t="s">
        <v>852</v>
      </c>
      <c r="H1074">
        <v>916</v>
      </c>
      <c r="I1074" t="s">
        <v>953</v>
      </c>
      <c r="J1074" t="s">
        <v>952</v>
      </c>
      <c r="K1074" t="s">
        <v>1192</v>
      </c>
      <c r="L1074" t="s">
        <v>1191</v>
      </c>
      <c r="M1074">
        <v>5289</v>
      </c>
      <c r="N1074">
        <v>100</v>
      </c>
    </row>
    <row r="1075" spans="1:14" x14ac:dyDescent="0.3">
      <c r="A1075">
        <v>2023</v>
      </c>
      <c r="B1075" t="s">
        <v>1188</v>
      </c>
      <c r="C1075" t="s">
        <v>821</v>
      </c>
      <c r="D1075" t="s">
        <v>823</v>
      </c>
      <c r="E1075" t="s">
        <v>822</v>
      </c>
      <c r="F1075" t="s">
        <v>853</v>
      </c>
      <c r="G1075" t="s">
        <v>852</v>
      </c>
      <c r="H1075">
        <v>916</v>
      </c>
      <c r="I1075" t="s">
        <v>953</v>
      </c>
      <c r="J1075" t="s">
        <v>952</v>
      </c>
      <c r="K1075" t="s">
        <v>305</v>
      </c>
      <c r="L1075" t="s">
        <v>1191</v>
      </c>
      <c r="M1075">
        <v>212</v>
      </c>
      <c r="N1075">
        <v>4.0083200000000003</v>
      </c>
    </row>
    <row r="1076" spans="1:14" x14ac:dyDescent="0.3">
      <c r="A1076">
        <v>2024</v>
      </c>
      <c r="B1076" t="s">
        <v>1188</v>
      </c>
      <c r="C1076" t="s">
        <v>821</v>
      </c>
      <c r="D1076" t="s">
        <v>823</v>
      </c>
      <c r="E1076" t="s">
        <v>822</v>
      </c>
      <c r="F1076" t="s">
        <v>853</v>
      </c>
      <c r="G1076" t="s">
        <v>852</v>
      </c>
      <c r="H1076">
        <v>916</v>
      </c>
      <c r="I1076" t="s">
        <v>953</v>
      </c>
      <c r="J1076" t="s">
        <v>952</v>
      </c>
      <c r="K1076" t="s">
        <v>307</v>
      </c>
      <c r="L1076" t="s">
        <v>1191</v>
      </c>
      <c r="M1076">
        <v>2276</v>
      </c>
      <c r="N1076">
        <v>38.733829999999998</v>
      </c>
    </row>
    <row r="1077" spans="1:14" x14ac:dyDescent="0.3">
      <c r="A1077">
        <v>2024</v>
      </c>
      <c r="B1077" t="s">
        <v>1188</v>
      </c>
      <c r="C1077" t="s">
        <v>821</v>
      </c>
      <c r="D1077" t="s">
        <v>823</v>
      </c>
      <c r="E1077" t="s">
        <v>822</v>
      </c>
      <c r="F1077" t="s">
        <v>853</v>
      </c>
      <c r="G1077" t="s">
        <v>852</v>
      </c>
      <c r="H1077">
        <v>916</v>
      </c>
      <c r="I1077" t="s">
        <v>953</v>
      </c>
      <c r="J1077" t="s">
        <v>952</v>
      </c>
      <c r="K1077" t="s">
        <v>308</v>
      </c>
      <c r="L1077" t="s">
        <v>1191</v>
      </c>
      <c r="M1077">
        <v>1079</v>
      </c>
      <c r="N1077">
        <v>18.362829999999999</v>
      </c>
    </row>
    <row r="1078" spans="1:14" x14ac:dyDescent="0.3">
      <c r="A1078">
        <v>2024</v>
      </c>
      <c r="B1078" t="s">
        <v>1188</v>
      </c>
      <c r="C1078" t="s">
        <v>821</v>
      </c>
      <c r="D1078" t="s">
        <v>823</v>
      </c>
      <c r="E1078" t="s">
        <v>822</v>
      </c>
      <c r="F1078" t="s">
        <v>853</v>
      </c>
      <c r="G1078" t="s">
        <v>852</v>
      </c>
      <c r="H1078">
        <v>916</v>
      </c>
      <c r="I1078" t="s">
        <v>953</v>
      </c>
      <c r="J1078" t="s">
        <v>952</v>
      </c>
      <c r="K1078" t="s">
        <v>309</v>
      </c>
      <c r="L1078" t="s">
        <v>1191</v>
      </c>
      <c r="M1078">
        <v>226</v>
      </c>
      <c r="N1078">
        <v>3.8461500000000002</v>
      </c>
    </row>
    <row r="1079" spans="1:14" x14ac:dyDescent="0.3">
      <c r="A1079">
        <v>2024</v>
      </c>
      <c r="B1079" t="s">
        <v>1188</v>
      </c>
      <c r="C1079" t="s">
        <v>821</v>
      </c>
      <c r="D1079" t="s">
        <v>823</v>
      </c>
      <c r="E1079" t="s">
        <v>822</v>
      </c>
      <c r="F1079" t="s">
        <v>853</v>
      </c>
      <c r="G1079" t="s">
        <v>852</v>
      </c>
      <c r="H1079">
        <v>916</v>
      </c>
      <c r="I1079" t="s">
        <v>953</v>
      </c>
      <c r="J1079" t="s">
        <v>952</v>
      </c>
      <c r="K1079" t="s">
        <v>306</v>
      </c>
      <c r="L1079" t="s">
        <v>1191</v>
      </c>
      <c r="M1079">
        <v>2051</v>
      </c>
      <c r="N1079">
        <v>34.904699999999998</v>
      </c>
    </row>
    <row r="1080" spans="1:14" x14ac:dyDescent="0.3">
      <c r="A1080">
        <v>2024</v>
      </c>
      <c r="B1080" t="s">
        <v>1188</v>
      </c>
      <c r="C1080" t="s">
        <v>821</v>
      </c>
      <c r="D1080" t="s">
        <v>823</v>
      </c>
      <c r="E1080" t="s">
        <v>822</v>
      </c>
      <c r="F1080" t="s">
        <v>853</v>
      </c>
      <c r="G1080" t="s">
        <v>852</v>
      </c>
      <c r="H1080">
        <v>916</v>
      </c>
      <c r="I1080" t="s">
        <v>953</v>
      </c>
      <c r="J1080" t="s">
        <v>952</v>
      </c>
      <c r="K1080" t="s">
        <v>1192</v>
      </c>
      <c r="L1080" t="s">
        <v>1191</v>
      </c>
      <c r="M1080">
        <v>5876</v>
      </c>
      <c r="N1080">
        <v>100</v>
      </c>
    </row>
    <row r="1081" spans="1:14" x14ac:dyDescent="0.3">
      <c r="A1081">
        <v>2024</v>
      </c>
      <c r="B1081" t="s">
        <v>1188</v>
      </c>
      <c r="C1081" t="s">
        <v>821</v>
      </c>
      <c r="D1081" t="s">
        <v>823</v>
      </c>
      <c r="E1081" t="s">
        <v>822</v>
      </c>
      <c r="F1081" t="s">
        <v>853</v>
      </c>
      <c r="G1081" t="s">
        <v>852</v>
      </c>
      <c r="H1081">
        <v>916</v>
      </c>
      <c r="I1081" t="s">
        <v>953</v>
      </c>
      <c r="J1081" t="s">
        <v>952</v>
      </c>
      <c r="K1081" t="s">
        <v>305</v>
      </c>
      <c r="L1081" t="s">
        <v>1191</v>
      </c>
      <c r="M1081">
        <v>244</v>
      </c>
      <c r="N1081">
        <v>4.1524799999999997</v>
      </c>
    </row>
    <row r="1082" spans="1:14" x14ac:dyDescent="0.3">
      <c r="A1082">
        <v>2021</v>
      </c>
      <c r="B1082" t="s">
        <v>1188</v>
      </c>
      <c r="C1082" t="s">
        <v>821</v>
      </c>
      <c r="D1082" t="s">
        <v>823</v>
      </c>
      <c r="E1082" t="s">
        <v>822</v>
      </c>
      <c r="F1082" t="s">
        <v>1189</v>
      </c>
      <c r="G1082" t="s">
        <v>1190</v>
      </c>
      <c r="H1082">
        <v>203</v>
      </c>
      <c r="I1082" t="s">
        <v>955</v>
      </c>
      <c r="J1082" t="s">
        <v>954</v>
      </c>
      <c r="K1082" t="s">
        <v>307</v>
      </c>
      <c r="L1082" t="s">
        <v>1191</v>
      </c>
      <c r="M1082">
        <v>717</v>
      </c>
      <c r="N1082">
        <v>35.885899999999999</v>
      </c>
    </row>
    <row r="1083" spans="1:14" x14ac:dyDescent="0.3">
      <c r="A1083">
        <v>2021</v>
      </c>
      <c r="B1083" t="s">
        <v>1188</v>
      </c>
      <c r="C1083" t="s">
        <v>821</v>
      </c>
      <c r="D1083" t="s">
        <v>823</v>
      </c>
      <c r="E1083" t="s">
        <v>822</v>
      </c>
      <c r="F1083" t="s">
        <v>1189</v>
      </c>
      <c r="G1083" t="s">
        <v>1190</v>
      </c>
      <c r="H1083">
        <v>203</v>
      </c>
      <c r="I1083" t="s">
        <v>955</v>
      </c>
      <c r="J1083" t="s">
        <v>954</v>
      </c>
      <c r="K1083" t="s">
        <v>308</v>
      </c>
      <c r="L1083" t="s">
        <v>1191</v>
      </c>
      <c r="M1083">
        <v>421</v>
      </c>
      <c r="N1083">
        <v>21.071100000000001</v>
      </c>
    </row>
    <row r="1084" spans="1:14" x14ac:dyDescent="0.3">
      <c r="A1084">
        <v>2021</v>
      </c>
      <c r="B1084" t="s">
        <v>1188</v>
      </c>
      <c r="C1084" t="s">
        <v>821</v>
      </c>
      <c r="D1084" t="s">
        <v>823</v>
      </c>
      <c r="E1084" t="s">
        <v>822</v>
      </c>
      <c r="F1084" t="s">
        <v>1189</v>
      </c>
      <c r="G1084" t="s">
        <v>1190</v>
      </c>
      <c r="H1084">
        <v>203</v>
      </c>
      <c r="I1084" t="s">
        <v>955</v>
      </c>
      <c r="J1084" t="s">
        <v>954</v>
      </c>
      <c r="K1084" t="s">
        <v>309</v>
      </c>
      <c r="L1084" t="s">
        <v>1191</v>
      </c>
      <c r="M1084">
        <v>145</v>
      </c>
      <c r="N1084">
        <v>7.2572599999999996</v>
      </c>
    </row>
    <row r="1085" spans="1:14" x14ac:dyDescent="0.3">
      <c r="A1085">
        <v>2021</v>
      </c>
      <c r="B1085" t="s">
        <v>1188</v>
      </c>
      <c r="C1085" t="s">
        <v>821</v>
      </c>
      <c r="D1085" t="s">
        <v>823</v>
      </c>
      <c r="E1085" t="s">
        <v>822</v>
      </c>
      <c r="F1085" t="s">
        <v>1189</v>
      </c>
      <c r="G1085" t="s">
        <v>1190</v>
      </c>
      <c r="H1085">
        <v>203</v>
      </c>
      <c r="I1085" t="s">
        <v>955</v>
      </c>
      <c r="J1085" t="s">
        <v>954</v>
      </c>
      <c r="K1085" t="s">
        <v>306</v>
      </c>
      <c r="L1085" t="s">
        <v>1191</v>
      </c>
      <c r="M1085">
        <v>657</v>
      </c>
      <c r="N1085">
        <v>32.882899999999999</v>
      </c>
    </row>
    <row r="1086" spans="1:14" x14ac:dyDescent="0.3">
      <c r="A1086">
        <v>2021</v>
      </c>
      <c r="B1086" t="s">
        <v>1188</v>
      </c>
      <c r="C1086" t="s">
        <v>821</v>
      </c>
      <c r="D1086" t="s">
        <v>823</v>
      </c>
      <c r="E1086" t="s">
        <v>822</v>
      </c>
      <c r="F1086" t="s">
        <v>1189</v>
      </c>
      <c r="G1086" t="s">
        <v>1190</v>
      </c>
      <c r="H1086">
        <v>203</v>
      </c>
      <c r="I1086" t="s">
        <v>955</v>
      </c>
      <c r="J1086" t="s">
        <v>954</v>
      </c>
      <c r="K1086" t="s">
        <v>1192</v>
      </c>
      <c r="L1086" t="s">
        <v>1191</v>
      </c>
      <c r="M1086">
        <v>1998</v>
      </c>
      <c r="N1086">
        <v>100</v>
      </c>
    </row>
    <row r="1087" spans="1:14" x14ac:dyDescent="0.3">
      <c r="A1087">
        <v>2021</v>
      </c>
      <c r="B1087" t="s">
        <v>1188</v>
      </c>
      <c r="C1087" t="s">
        <v>821</v>
      </c>
      <c r="D1087" t="s">
        <v>823</v>
      </c>
      <c r="E1087" t="s">
        <v>822</v>
      </c>
      <c r="F1087" t="s">
        <v>1189</v>
      </c>
      <c r="G1087" t="s">
        <v>1190</v>
      </c>
      <c r="H1087">
        <v>203</v>
      </c>
      <c r="I1087" t="s">
        <v>955</v>
      </c>
      <c r="J1087" t="s">
        <v>954</v>
      </c>
      <c r="K1087" t="s">
        <v>305</v>
      </c>
      <c r="L1087" t="s">
        <v>1191</v>
      </c>
      <c r="M1087">
        <v>58</v>
      </c>
      <c r="N1087">
        <v>2.9028999999999998</v>
      </c>
    </row>
    <row r="1088" spans="1:14" x14ac:dyDescent="0.3">
      <c r="A1088">
        <v>2022</v>
      </c>
      <c r="B1088" t="s">
        <v>1188</v>
      </c>
      <c r="C1088" t="s">
        <v>821</v>
      </c>
      <c r="D1088" t="s">
        <v>823</v>
      </c>
      <c r="E1088" t="s">
        <v>822</v>
      </c>
      <c r="F1088" t="s">
        <v>1189</v>
      </c>
      <c r="G1088" t="s">
        <v>1190</v>
      </c>
      <c r="H1088">
        <v>203</v>
      </c>
      <c r="I1088" t="s">
        <v>955</v>
      </c>
      <c r="J1088" t="s">
        <v>954</v>
      </c>
      <c r="K1088" t="s">
        <v>307</v>
      </c>
      <c r="L1088" t="s">
        <v>1191</v>
      </c>
      <c r="M1088">
        <v>783</v>
      </c>
      <c r="N1088">
        <v>35.917400000000001</v>
      </c>
    </row>
    <row r="1089" spans="1:14" x14ac:dyDescent="0.3">
      <c r="A1089">
        <v>2022</v>
      </c>
      <c r="B1089" t="s">
        <v>1188</v>
      </c>
      <c r="C1089" t="s">
        <v>821</v>
      </c>
      <c r="D1089" t="s">
        <v>823</v>
      </c>
      <c r="E1089" t="s">
        <v>822</v>
      </c>
      <c r="F1089" t="s">
        <v>1189</v>
      </c>
      <c r="G1089" t="s">
        <v>1190</v>
      </c>
      <c r="H1089">
        <v>203</v>
      </c>
      <c r="I1089" t="s">
        <v>955</v>
      </c>
      <c r="J1089" t="s">
        <v>954</v>
      </c>
      <c r="K1089" t="s">
        <v>308</v>
      </c>
      <c r="L1089" t="s">
        <v>1191</v>
      </c>
      <c r="M1089">
        <v>468</v>
      </c>
      <c r="N1089">
        <v>21.4679</v>
      </c>
    </row>
    <row r="1090" spans="1:14" x14ac:dyDescent="0.3">
      <c r="A1090">
        <v>2022</v>
      </c>
      <c r="B1090" t="s">
        <v>1188</v>
      </c>
      <c r="C1090" t="s">
        <v>821</v>
      </c>
      <c r="D1090" t="s">
        <v>823</v>
      </c>
      <c r="E1090" t="s">
        <v>822</v>
      </c>
      <c r="F1090" t="s">
        <v>1189</v>
      </c>
      <c r="G1090" t="s">
        <v>1190</v>
      </c>
      <c r="H1090">
        <v>203</v>
      </c>
      <c r="I1090" t="s">
        <v>955</v>
      </c>
      <c r="J1090" t="s">
        <v>954</v>
      </c>
      <c r="K1090" t="s">
        <v>309</v>
      </c>
      <c r="L1090" t="s">
        <v>1191</v>
      </c>
      <c r="M1090">
        <v>162</v>
      </c>
      <c r="N1090">
        <v>7.43119</v>
      </c>
    </row>
    <row r="1091" spans="1:14" x14ac:dyDescent="0.3">
      <c r="A1091">
        <v>2022</v>
      </c>
      <c r="B1091" t="s">
        <v>1188</v>
      </c>
      <c r="C1091" t="s">
        <v>821</v>
      </c>
      <c r="D1091" t="s">
        <v>823</v>
      </c>
      <c r="E1091" t="s">
        <v>822</v>
      </c>
      <c r="F1091" t="s">
        <v>1189</v>
      </c>
      <c r="G1091" t="s">
        <v>1190</v>
      </c>
      <c r="H1091">
        <v>203</v>
      </c>
      <c r="I1091" t="s">
        <v>955</v>
      </c>
      <c r="J1091" t="s">
        <v>954</v>
      </c>
      <c r="K1091" t="s">
        <v>306</v>
      </c>
      <c r="L1091" t="s">
        <v>1191</v>
      </c>
      <c r="M1091">
        <v>702</v>
      </c>
      <c r="N1091">
        <v>32.201799999999999</v>
      </c>
    </row>
    <row r="1092" spans="1:14" x14ac:dyDescent="0.3">
      <c r="A1092">
        <v>2022</v>
      </c>
      <c r="B1092" t="s">
        <v>1188</v>
      </c>
      <c r="C1092" t="s">
        <v>821</v>
      </c>
      <c r="D1092" t="s">
        <v>823</v>
      </c>
      <c r="E1092" t="s">
        <v>822</v>
      </c>
      <c r="F1092" t="s">
        <v>1189</v>
      </c>
      <c r="G1092" t="s">
        <v>1190</v>
      </c>
      <c r="H1092">
        <v>203</v>
      </c>
      <c r="I1092" t="s">
        <v>955</v>
      </c>
      <c r="J1092" t="s">
        <v>954</v>
      </c>
      <c r="K1092" t="s">
        <v>1192</v>
      </c>
      <c r="L1092" t="s">
        <v>1191</v>
      </c>
      <c r="M1092">
        <v>2180</v>
      </c>
      <c r="N1092">
        <v>100</v>
      </c>
    </row>
    <row r="1093" spans="1:14" x14ac:dyDescent="0.3">
      <c r="A1093">
        <v>2022</v>
      </c>
      <c r="B1093" t="s">
        <v>1188</v>
      </c>
      <c r="C1093" t="s">
        <v>821</v>
      </c>
      <c r="D1093" t="s">
        <v>823</v>
      </c>
      <c r="E1093" t="s">
        <v>822</v>
      </c>
      <c r="F1093" t="s">
        <v>1189</v>
      </c>
      <c r="G1093" t="s">
        <v>1190</v>
      </c>
      <c r="H1093">
        <v>203</v>
      </c>
      <c r="I1093" t="s">
        <v>955</v>
      </c>
      <c r="J1093" t="s">
        <v>954</v>
      </c>
      <c r="K1093" t="s">
        <v>305</v>
      </c>
      <c r="L1093" t="s">
        <v>1191</v>
      </c>
      <c r="M1093">
        <v>65</v>
      </c>
      <c r="N1093">
        <v>2.9816500000000001</v>
      </c>
    </row>
    <row r="1094" spans="1:14" x14ac:dyDescent="0.3">
      <c r="A1094">
        <v>2023</v>
      </c>
      <c r="B1094" t="s">
        <v>1188</v>
      </c>
      <c r="C1094" t="s">
        <v>821</v>
      </c>
      <c r="D1094" t="s">
        <v>823</v>
      </c>
      <c r="E1094" t="s">
        <v>822</v>
      </c>
      <c r="F1094" t="s">
        <v>1189</v>
      </c>
      <c r="G1094" t="s">
        <v>1190</v>
      </c>
      <c r="H1094">
        <v>203</v>
      </c>
      <c r="I1094" t="s">
        <v>955</v>
      </c>
      <c r="J1094" t="s">
        <v>954</v>
      </c>
      <c r="K1094" t="s">
        <v>307</v>
      </c>
      <c r="L1094" t="s">
        <v>1191</v>
      </c>
      <c r="M1094">
        <v>841</v>
      </c>
      <c r="N1094">
        <v>34.382669999999997</v>
      </c>
    </row>
    <row r="1095" spans="1:14" x14ac:dyDescent="0.3">
      <c r="A1095">
        <v>2023</v>
      </c>
      <c r="B1095" t="s">
        <v>1188</v>
      </c>
      <c r="C1095" t="s">
        <v>821</v>
      </c>
      <c r="D1095" t="s">
        <v>823</v>
      </c>
      <c r="E1095" t="s">
        <v>822</v>
      </c>
      <c r="F1095" t="s">
        <v>1189</v>
      </c>
      <c r="G1095" t="s">
        <v>1190</v>
      </c>
      <c r="H1095">
        <v>203</v>
      </c>
      <c r="I1095" t="s">
        <v>955</v>
      </c>
      <c r="J1095" t="s">
        <v>954</v>
      </c>
      <c r="K1095" t="s">
        <v>308</v>
      </c>
      <c r="L1095" t="s">
        <v>1191</v>
      </c>
      <c r="M1095">
        <v>505</v>
      </c>
      <c r="N1095">
        <v>20.645949999999999</v>
      </c>
    </row>
    <row r="1096" spans="1:14" x14ac:dyDescent="0.3">
      <c r="A1096">
        <v>2023</v>
      </c>
      <c r="B1096" t="s">
        <v>1188</v>
      </c>
      <c r="C1096" t="s">
        <v>821</v>
      </c>
      <c r="D1096" t="s">
        <v>823</v>
      </c>
      <c r="E1096" t="s">
        <v>822</v>
      </c>
      <c r="F1096" t="s">
        <v>1189</v>
      </c>
      <c r="G1096" t="s">
        <v>1190</v>
      </c>
      <c r="H1096">
        <v>203</v>
      </c>
      <c r="I1096" t="s">
        <v>955</v>
      </c>
      <c r="J1096" t="s">
        <v>954</v>
      </c>
      <c r="K1096" t="s">
        <v>309</v>
      </c>
      <c r="L1096" t="s">
        <v>1191</v>
      </c>
      <c r="M1096">
        <v>204</v>
      </c>
      <c r="N1096">
        <v>8.3401499999999995</v>
      </c>
    </row>
    <row r="1097" spans="1:14" x14ac:dyDescent="0.3">
      <c r="A1097">
        <v>2023</v>
      </c>
      <c r="B1097" t="s">
        <v>1188</v>
      </c>
      <c r="C1097" t="s">
        <v>821</v>
      </c>
      <c r="D1097" t="s">
        <v>823</v>
      </c>
      <c r="E1097" t="s">
        <v>822</v>
      </c>
      <c r="F1097" t="s">
        <v>1189</v>
      </c>
      <c r="G1097" t="s">
        <v>1190</v>
      </c>
      <c r="H1097">
        <v>203</v>
      </c>
      <c r="I1097" t="s">
        <v>955</v>
      </c>
      <c r="J1097" t="s">
        <v>954</v>
      </c>
      <c r="K1097" t="s">
        <v>306</v>
      </c>
      <c r="L1097" t="s">
        <v>1191</v>
      </c>
      <c r="M1097">
        <v>814</v>
      </c>
      <c r="N1097">
        <v>33.278820000000003</v>
      </c>
    </row>
    <row r="1098" spans="1:14" x14ac:dyDescent="0.3">
      <c r="A1098">
        <v>2023</v>
      </c>
      <c r="B1098" t="s">
        <v>1188</v>
      </c>
      <c r="C1098" t="s">
        <v>821</v>
      </c>
      <c r="D1098" t="s">
        <v>823</v>
      </c>
      <c r="E1098" t="s">
        <v>822</v>
      </c>
      <c r="F1098" t="s">
        <v>1189</v>
      </c>
      <c r="G1098" t="s">
        <v>1190</v>
      </c>
      <c r="H1098">
        <v>203</v>
      </c>
      <c r="I1098" t="s">
        <v>955</v>
      </c>
      <c r="J1098" t="s">
        <v>954</v>
      </c>
      <c r="K1098" t="s">
        <v>1192</v>
      </c>
      <c r="L1098" t="s">
        <v>1191</v>
      </c>
      <c r="M1098">
        <v>2446</v>
      </c>
      <c r="N1098">
        <v>100</v>
      </c>
    </row>
    <row r="1099" spans="1:14" x14ac:dyDescent="0.3">
      <c r="A1099">
        <v>2023</v>
      </c>
      <c r="B1099" t="s">
        <v>1188</v>
      </c>
      <c r="C1099" t="s">
        <v>821</v>
      </c>
      <c r="D1099" t="s">
        <v>823</v>
      </c>
      <c r="E1099" t="s">
        <v>822</v>
      </c>
      <c r="F1099" t="s">
        <v>1189</v>
      </c>
      <c r="G1099" t="s">
        <v>1190</v>
      </c>
      <c r="H1099">
        <v>203</v>
      </c>
      <c r="I1099" t="s">
        <v>955</v>
      </c>
      <c r="J1099" t="s">
        <v>954</v>
      </c>
      <c r="K1099" t="s">
        <v>305</v>
      </c>
      <c r="L1099" t="s">
        <v>1191</v>
      </c>
      <c r="M1099">
        <v>82</v>
      </c>
      <c r="N1099">
        <v>3.3524099999999999</v>
      </c>
    </row>
    <row r="1100" spans="1:14" x14ac:dyDescent="0.3">
      <c r="A1100">
        <v>2024</v>
      </c>
      <c r="B1100" t="s">
        <v>1188</v>
      </c>
      <c r="C1100" t="s">
        <v>821</v>
      </c>
      <c r="D1100" t="s">
        <v>823</v>
      </c>
      <c r="E1100" t="s">
        <v>822</v>
      </c>
      <c r="F1100" t="s">
        <v>1189</v>
      </c>
      <c r="G1100" t="s">
        <v>1190</v>
      </c>
      <c r="H1100">
        <v>203</v>
      </c>
      <c r="I1100" t="s">
        <v>955</v>
      </c>
      <c r="J1100" t="s">
        <v>954</v>
      </c>
      <c r="K1100" t="s">
        <v>307</v>
      </c>
      <c r="L1100" t="s">
        <v>1191</v>
      </c>
      <c r="M1100">
        <v>920</v>
      </c>
      <c r="N1100">
        <v>33.601170000000003</v>
      </c>
    </row>
    <row r="1101" spans="1:14" x14ac:dyDescent="0.3">
      <c r="A1101">
        <v>2024</v>
      </c>
      <c r="B1101" t="s">
        <v>1188</v>
      </c>
      <c r="C1101" t="s">
        <v>821</v>
      </c>
      <c r="D1101" t="s">
        <v>823</v>
      </c>
      <c r="E1101" t="s">
        <v>822</v>
      </c>
      <c r="F1101" t="s">
        <v>1189</v>
      </c>
      <c r="G1101" t="s">
        <v>1190</v>
      </c>
      <c r="H1101">
        <v>203</v>
      </c>
      <c r="I1101" t="s">
        <v>955</v>
      </c>
      <c r="J1101" t="s">
        <v>954</v>
      </c>
      <c r="K1101" t="s">
        <v>308</v>
      </c>
      <c r="L1101" t="s">
        <v>1191</v>
      </c>
      <c r="M1101">
        <v>583</v>
      </c>
      <c r="N1101">
        <v>21.292909999999999</v>
      </c>
    </row>
    <row r="1102" spans="1:14" x14ac:dyDescent="0.3">
      <c r="A1102">
        <v>2024</v>
      </c>
      <c r="B1102" t="s">
        <v>1188</v>
      </c>
      <c r="C1102" t="s">
        <v>821</v>
      </c>
      <c r="D1102" t="s">
        <v>823</v>
      </c>
      <c r="E1102" t="s">
        <v>822</v>
      </c>
      <c r="F1102" t="s">
        <v>1189</v>
      </c>
      <c r="G1102" t="s">
        <v>1190</v>
      </c>
      <c r="H1102">
        <v>203</v>
      </c>
      <c r="I1102" t="s">
        <v>955</v>
      </c>
      <c r="J1102" t="s">
        <v>954</v>
      </c>
      <c r="K1102" t="s">
        <v>309</v>
      </c>
      <c r="L1102" t="s">
        <v>1191</v>
      </c>
      <c r="M1102">
        <v>232</v>
      </c>
      <c r="N1102">
        <v>8.4733400000000003</v>
      </c>
    </row>
    <row r="1103" spans="1:14" x14ac:dyDescent="0.3">
      <c r="A1103">
        <v>2024</v>
      </c>
      <c r="B1103" t="s">
        <v>1188</v>
      </c>
      <c r="C1103" t="s">
        <v>821</v>
      </c>
      <c r="D1103" t="s">
        <v>823</v>
      </c>
      <c r="E1103" t="s">
        <v>822</v>
      </c>
      <c r="F1103" t="s">
        <v>1189</v>
      </c>
      <c r="G1103" t="s">
        <v>1190</v>
      </c>
      <c r="H1103">
        <v>203</v>
      </c>
      <c r="I1103" t="s">
        <v>955</v>
      </c>
      <c r="J1103" t="s">
        <v>954</v>
      </c>
      <c r="K1103" t="s">
        <v>306</v>
      </c>
      <c r="L1103" t="s">
        <v>1191</v>
      </c>
      <c r="M1103">
        <v>921</v>
      </c>
      <c r="N1103">
        <v>33.637689999999999</v>
      </c>
    </row>
    <row r="1104" spans="1:14" x14ac:dyDescent="0.3">
      <c r="A1104">
        <v>2024</v>
      </c>
      <c r="B1104" t="s">
        <v>1188</v>
      </c>
      <c r="C1104" t="s">
        <v>821</v>
      </c>
      <c r="D1104" t="s">
        <v>823</v>
      </c>
      <c r="E1104" t="s">
        <v>822</v>
      </c>
      <c r="F1104" t="s">
        <v>1189</v>
      </c>
      <c r="G1104" t="s">
        <v>1190</v>
      </c>
      <c r="H1104">
        <v>203</v>
      </c>
      <c r="I1104" t="s">
        <v>955</v>
      </c>
      <c r="J1104" t="s">
        <v>954</v>
      </c>
      <c r="K1104" t="s">
        <v>1192</v>
      </c>
      <c r="L1104" t="s">
        <v>1191</v>
      </c>
      <c r="M1104">
        <v>2738</v>
      </c>
      <c r="N1104">
        <v>100</v>
      </c>
    </row>
    <row r="1105" spans="1:14" x14ac:dyDescent="0.3">
      <c r="A1105">
        <v>2024</v>
      </c>
      <c r="B1105" t="s">
        <v>1188</v>
      </c>
      <c r="C1105" t="s">
        <v>821</v>
      </c>
      <c r="D1105" t="s">
        <v>823</v>
      </c>
      <c r="E1105" t="s">
        <v>822</v>
      </c>
      <c r="F1105" t="s">
        <v>1189</v>
      </c>
      <c r="G1105" t="s">
        <v>1190</v>
      </c>
      <c r="H1105">
        <v>203</v>
      </c>
      <c r="I1105" t="s">
        <v>955</v>
      </c>
      <c r="J1105" t="s">
        <v>954</v>
      </c>
      <c r="K1105" t="s">
        <v>305</v>
      </c>
      <c r="L1105" t="s">
        <v>1191</v>
      </c>
      <c r="M1105">
        <v>82</v>
      </c>
      <c r="N1105">
        <v>2.9948899999999998</v>
      </c>
    </row>
    <row r="1106" spans="1:14" x14ac:dyDescent="0.3">
      <c r="A1106">
        <v>2021</v>
      </c>
      <c r="B1106" t="s">
        <v>1188</v>
      </c>
      <c r="C1106" t="s">
        <v>821</v>
      </c>
      <c r="D1106" t="s">
        <v>823</v>
      </c>
      <c r="E1106" t="s">
        <v>822</v>
      </c>
      <c r="F1106" t="s">
        <v>1189</v>
      </c>
      <c r="G1106" t="s">
        <v>1190</v>
      </c>
      <c r="H1106">
        <v>204</v>
      </c>
      <c r="I1106" t="s">
        <v>957</v>
      </c>
      <c r="J1106" t="s">
        <v>956</v>
      </c>
      <c r="K1106" t="s">
        <v>307</v>
      </c>
      <c r="L1106" t="s">
        <v>1191</v>
      </c>
      <c r="M1106">
        <v>920</v>
      </c>
      <c r="N1106">
        <v>34.782600000000002</v>
      </c>
    </row>
    <row r="1107" spans="1:14" x14ac:dyDescent="0.3">
      <c r="A1107">
        <v>2021</v>
      </c>
      <c r="B1107" t="s">
        <v>1188</v>
      </c>
      <c r="C1107" t="s">
        <v>821</v>
      </c>
      <c r="D1107" t="s">
        <v>823</v>
      </c>
      <c r="E1107" t="s">
        <v>822</v>
      </c>
      <c r="F1107" t="s">
        <v>1189</v>
      </c>
      <c r="G1107" t="s">
        <v>1190</v>
      </c>
      <c r="H1107">
        <v>204</v>
      </c>
      <c r="I1107" t="s">
        <v>957</v>
      </c>
      <c r="J1107" t="s">
        <v>956</v>
      </c>
      <c r="K1107" t="s">
        <v>308</v>
      </c>
      <c r="L1107" t="s">
        <v>1191</v>
      </c>
      <c r="M1107">
        <v>432</v>
      </c>
      <c r="N1107">
        <v>16.332699999999999</v>
      </c>
    </row>
    <row r="1108" spans="1:14" x14ac:dyDescent="0.3">
      <c r="A1108">
        <v>2021</v>
      </c>
      <c r="B1108" t="s">
        <v>1188</v>
      </c>
      <c r="C1108" t="s">
        <v>821</v>
      </c>
      <c r="D1108" t="s">
        <v>823</v>
      </c>
      <c r="E1108" t="s">
        <v>822</v>
      </c>
      <c r="F1108" t="s">
        <v>1189</v>
      </c>
      <c r="G1108" t="s">
        <v>1190</v>
      </c>
      <c r="H1108">
        <v>204</v>
      </c>
      <c r="I1108" t="s">
        <v>957</v>
      </c>
      <c r="J1108" t="s">
        <v>956</v>
      </c>
      <c r="K1108" t="s">
        <v>309</v>
      </c>
      <c r="L1108" t="s">
        <v>1191</v>
      </c>
      <c r="M1108">
        <v>75</v>
      </c>
      <c r="N1108">
        <v>2.8355399999999999</v>
      </c>
    </row>
    <row r="1109" spans="1:14" x14ac:dyDescent="0.3">
      <c r="A1109">
        <v>2021</v>
      </c>
      <c r="B1109" t="s">
        <v>1188</v>
      </c>
      <c r="C1109" t="s">
        <v>821</v>
      </c>
      <c r="D1109" t="s">
        <v>823</v>
      </c>
      <c r="E1109" t="s">
        <v>822</v>
      </c>
      <c r="F1109" t="s">
        <v>1189</v>
      </c>
      <c r="G1109" t="s">
        <v>1190</v>
      </c>
      <c r="H1109">
        <v>204</v>
      </c>
      <c r="I1109" t="s">
        <v>957</v>
      </c>
      <c r="J1109" t="s">
        <v>956</v>
      </c>
      <c r="K1109" t="s">
        <v>306</v>
      </c>
      <c r="L1109" t="s">
        <v>1191</v>
      </c>
      <c r="M1109">
        <v>1031</v>
      </c>
      <c r="N1109">
        <v>38.979199999999999</v>
      </c>
    </row>
    <row r="1110" spans="1:14" x14ac:dyDescent="0.3">
      <c r="A1110">
        <v>2021</v>
      </c>
      <c r="B1110" t="s">
        <v>1188</v>
      </c>
      <c r="C1110" t="s">
        <v>821</v>
      </c>
      <c r="D1110" t="s">
        <v>823</v>
      </c>
      <c r="E1110" t="s">
        <v>822</v>
      </c>
      <c r="F1110" t="s">
        <v>1189</v>
      </c>
      <c r="G1110" t="s">
        <v>1190</v>
      </c>
      <c r="H1110">
        <v>204</v>
      </c>
      <c r="I1110" t="s">
        <v>957</v>
      </c>
      <c r="J1110" t="s">
        <v>956</v>
      </c>
      <c r="K1110" t="s">
        <v>1192</v>
      </c>
      <c r="L1110" t="s">
        <v>1191</v>
      </c>
      <c r="M1110">
        <v>2645</v>
      </c>
      <c r="N1110">
        <v>100</v>
      </c>
    </row>
    <row r="1111" spans="1:14" x14ac:dyDescent="0.3">
      <c r="A1111">
        <v>2021</v>
      </c>
      <c r="B1111" t="s">
        <v>1188</v>
      </c>
      <c r="C1111" t="s">
        <v>821</v>
      </c>
      <c r="D1111" t="s">
        <v>823</v>
      </c>
      <c r="E1111" t="s">
        <v>822</v>
      </c>
      <c r="F1111" t="s">
        <v>1189</v>
      </c>
      <c r="G1111" t="s">
        <v>1190</v>
      </c>
      <c r="H1111">
        <v>204</v>
      </c>
      <c r="I1111" t="s">
        <v>957</v>
      </c>
      <c r="J1111" t="s">
        <v>956</v>
      </c>
      <c r="K1111" t="s">
        <v>305</v>
      </c>
      <c r="L1111" t="s">
        <v>1191</v>
      </c>
      <c r="M1111">
        <v>187</v>
      </c>
      <c r="N1111">
        <v>7.0699399999999999</v>
      </c>
    </row>
    <row r="1112" spans="1:14" x14ac:dyDescent="0.3">
      <c r="A1112">
        <v>2022</v>
      </c>
      <c r="B1112" t="s">
        <v>1188</v>
      </c>
      <c r="C1112" t="s">
        <v>821</v>
      </c>
      <c r="D1112" t="s">
        <v>823</v>
      </c>
      <c r="E1112" t="s">
        <v>822</v>
      </c>
      <c r="F1112" t="s">
        <v>1189</v>
      </c>
      <c r="G1112" t="s">
        <v>1190</v>
      </c>
      <c r="H1112">
        <v>204</v>
      </c>
      <c r="I1112" t="s">
        <v>957</v>
      </c>
      <c r="J1112" t="s">
        <v>956</v>
      </c>
      <c r="K1112" t="s">
        <v>307</v>
      </c>
      <c r="L1112" t="s">
        <v>1191</v>
      </c>
      <c r="M1112">
        <v>1017</v>
      </c>
      <c r="N1112">
        <v>33.2136</v>
      </c>
    </row>
    <row r="1113" spans="1:14" x14ac:dyDescent="0.3">
      <c r="A1113">
        <v>2022</v>
      </c>
      <c r="B1113" t="s">
        <v>1188</v>
      </c>
      <c r="C1113" t="s">
        <v>821</v>
      </c>
      <c r="D1113" t="s">
        <v>823</v>
      </c>
      <c r="E1113" t="s">
        <v>822</v>
      </c>
      <c r="F1113" t="s">
        <v>1189</v>
      </c>
      <c r="G1113" t="s">
        <v>1190</v>
      </c>
      <c r="H1113">
        <v>204</v>
      </c>
      <c r="I1113" t="s">
        <v>957</v>
      </c>
      <c r="J1113" t="s">
        <v>956</v>
      </c>
      <c r="K1113" t="s">
        <v>308</v>
      </c>
      <c r="L1113" t="s">
        <v>1191</v>
      </c>
      <c r="M1113">
        <v>634</v>
      </c>
      <c r="N1113">
        <v>20.705400000000001</v>
      </c>
    </row>
    <row r="1114" spans="1:14" x14ac:dyDescent="0.3">
      <c r="A1114">
        <v>2022</v>
      </c>
      <c r="B1114" t="s">
        <v>1188</v>
      </c>
      <c r="C1114" t="s">
        <v>821</v>
      </c>
      <c r="D1114" t="s">
        <v>823</v>
      </c>
      <c r="E1114" t="s">
        <v>822</v>
      </c>
      <c r="F1114" t="s">
        <v>1189</v>
      </c>
      <c r="G1114" t="s">
        <v>1190</v>
      </c>
      <c r="H1114">
        <v>204</v>
      </c>
      <c r="I1114" t="s">
        <v>957</v>
      </c>
      <c r="J1114" t="s">
        <v>956</v>
      </c>
      <c r="K1114" t="s">
        <v>309</v>
      </c>
      <c r="L1114" t="s">
        <v>1191</v>
      </c>
      <c r="M1114">
        <v>255</v>
      </c>
      <c r="N1114">
        <v>8.32789</v>
      </c>
    </row>
    <row r="1115" spans="1:14" x14ac:dyDescent="0.3">
      <c r="A1115">
        <v>2022</v>
      </c>
      <c r="B1115" t="s">
        <v>1188</v>
      </c>
      <c r="C1115" t="s">
        <v>821</v>
      </c>
      <c r="D1115" t="s">
        <v>823</v>
      </c>
      <c r="E1115" t="s">
        <v>822</v>
      </c>
      <c r="F1115" t="s">
        <v>1189</v>
      </c>
      <c r="G1115" t="s">
        <v>1190</v>
      </c>
      <c r="H1115">
        <v>204</v>
      </c>
      <c r="I1115" t="s">
        <v>957</v>
      </c>
      <c r="J1115" t="s">
        <v>956</v>
      </c>
      <c r="K1115" t="s">
        <v>306</v>
      </c>
      <c r="L1115" t="s">
        <v>1191</v>
      </c>
      <c r="M1115">
        <v>1031</v>
      </c>
      <c r="N1115">
        <v>33.6708</v>
      </c>
    </row>
    <row r="1116" spans="1:14" x14ac:dyDescent="0.3">
      <c r="A1116">
        <v>2022</v>
      </c>
      <c r="B1116" t="s">
        <v>1188</v>
      </c>
      <c r="C1116" t="s">
        <v>821</v>
      </c>
      <c r="D1116" t="s">
        <v>823</v>
      </c>
      <c r="E1116" t="s">
        <v>822</v>
      </c>
      <c r="F1116" t="s">
        <v>1189</v>
      </c>
      <c r="G1116" t="s">
        <v>1190</v>
      </c>
      <c r="H1116">
        <v>204</v>
      </c>
      <c r="I1116" t="s">
        <v>957</v>
      </c>
      <c r="J1116" t="s">
        <v>956</v>
      </c>
      <c r="K1116" t="s">
        <v>1192</v>
      </c>
      <c r="L1116" t="s">
        <v>1191</v>
      </c>
      <c r="M1116">
        <v>3062</v>
      </c>
      <c r="N1116">
        <v>100</v>
      </c>
    </row>
    <row r="1117" spans="1:14" x14ac:dyDescent="0.3">
      <c r="A1117">
        <v>2022</v>
      </c>
      <c r="B1117" t="s">
        <v>1188</v>
      </c>
      <c r="C1117" t="s">
        <v>821</v>
      </c>
      <c r="D1117" t="s">
        <v>823</v>
      </c>
      <c r="E1117" t="s">
        <v>822</v>
      </c>
      <c r="F1117" t="s">
        <v>1189</v>
      </c>
      <c r="G1117" t="s">
        <v>1190</v>
      </c>
      <c r="H1117">
        <v>204</v>
      </c>
      <c r="I1117" t="s">
        <v>957</v>
      </c>
      <c r="J1117" t="s">
        <v>956</v>
      </c>
      <c r="K1117" t="s">
        <v>305</v>
      </c>
      <c r="L1117" t="s">
        <v>1191</v>
      </c>
      <c r="M1117">
        <v>125</v>
      </c>
      <c r="N1117">
        <v>4.0823</v>
      </c>
    </row>
    <row r="1118" spans="1:14" x14ac:dyDescent="0.3">
      <c r="A1118">
        <v>2023</v>
      </c>
      <c r="B1118" t="s">
        <v>1188</v>
      </c>
      <c r="C1118" t="s">
        <v>821</v>
      </c>
      <c r="D1118" t="s">
        <v>823</v>
      </c>
      <c r="E1118" t="s">
        <v>822</v>
      </c>
      <c r="F1118" t="s">
        <v>1189</v>
      </c>
      <c r="G1118" t="s">
        <v>1190</v>
      </c>
      <c r="H1118">
        <v>204</v>
      </c>
      <c r="I1118" t="s">
        <v>957</v>
      </c>
      <c r="J1118" t="s">
        <v>956</v>
      </c>
      <c r="K1118" t="s">
        <v>307</v>
      </c>
      <c r="L1118" t="s">
        <v>1191</v>
      </c>
      <c r="M1118">
        <v>1067</v>
      </c>
      <c r="N1118">
        <v>32.901629999999997</v>
      </c>
    </row>
    <row r="1119" spans="1:14" x14ac:dyDescent="0.3">
      <c r="A1119">
        <v>2023</v>
      </c>
      <c r="B1119" t="s">
        <v>1188</v>
      </c>
      <c r="C1119" t="s">
        <v>821</v>
      </c>
      <c r="D1119" t="s">
        <v>823</v>
      </c>
      <c r="E1119" t="s">
        <v>822</v>
      </c>
      <c r="F1119" t="s">
        <v>1189</v>
      </c>
      <c r="G1119" t="s">
        <v>1190</v>
      </c>
      <c r="H1119">
        <v>204</v>
      </c>
      <c r="I1119" t="s">
        <v>957</v>
      </c>
      <c r="J1119" t="s">
        <v>956</v>
      </c>
      <c r="K1119" t="s">
        <v>308</v>
      </c>
      <c r="L1119" t="s">
        <v>1191</v>
      </c>
      <c r="M1119">
        <v>649</v>
      </c>
      <c r="N1119">
        <v>20.012329999999999</v>
      </c>
    </row>
    <row r="1120" spans="1:14" x14ac:dyDescent="0.3">
      <c r="A1120">
        <v>2023</v>
      </c>
      <c r="B1120" t="s">
        <v>1188</v>
      </c>
      <c r="C1120" t="s">
        <v>821</v>
      </c>
      <c r="D1120" t="s">
        <v>823</v>
      </c>
      <c r="E1120" t="s">
        <v>822</v>
      </c>
      <c r="F1120" t="s">
        <v>1189</v>
      </c>
      <c r="G1120" t="s">
        <v>1190</v>
      </c>
      <c r="H1120">
        <v>204</v>
      </c>
      <c r="I1120" t="s">
        <v>957</v>
      </c>
      <c r="J1120" t="s">
        <v>956</v>
      </c>
      <c r="K1120" t="s">
        <v>309</v>
      </c>
      <c r="L1120" t="s">
        <v>1191</v>
      </c>
      <c r="M1120">
        <v>306</v>
      </c>
      <c r="N1120">
        <v>9.4357100000000003</v>
      </c>
    </row>
    <row r="1121" spans="1:14" x14ac:dyDescent="0.3">
      <c r="A1121">
        <v>2023</v>
      </c>
      <c r="B1121" t="s">
        <v>1188</v>
      </c>
      <c r="C1121" t="s">
        <v>821</v>
      </c>
      <c r="D1121" t="s">
        <v>823</v>
      </c>
      <c r="E1121" t="s">
        <v>822</v>
      </c>
      <c r="F1121" t="s">
        <v>1189</v>
      </c>
      <c r="G1121" t="s">
        <v>1190</v>
      </c>
      <c r="H1121">
        <v>204</v>
      </c>
      <c r="I1121" t="s">
        <v>957</v>
      </c>
      <c r="J1121" t="s">
        <v>956</v>
      </c>
      <c r="K1121" t="s">
        <v>306</v>
      </c>
      <c r="L1121" t="s">
        <v>1191</v>
      </c>
      <c r="M1121">
        <v>1066</v>
      </c>
      <c r="N1121">
        <v>32.870800000000003</v>
      </c>
    </row>
    <row r="1122" spans="1:14" x14ac:dyDescent="0.3">
      <c r="A1122">
        <v>2023</v>
      </c>
      <c r="B1122" t="s">
        <v>1188</v>
      </c>
      <c r="C1122" t="s">
        <v>821</v>
      </c>
      <c r="D1122" t="s">
        <v>823</v>
      </c>
      <c r="E1122" t="s">
        <v>822</v>
      </c>
      <c r="F1122" t="s">
        <v>1189</v>
      </c>
      <c r="G1122" t="s">
        <v>1190</v>
      </c>
      <c r="H1122">
        <v>204</v>
      </c>
      <c r="I1122" t="s">
        <v>957</v>
      </c>
      <c r="J1122" t="s">
        <v>956</v>
      </c>
      <c r="K1122" t="s">
        <v>1192</v>
      </c>
      <c r="L1122" t="s">
        <v>1191</v>
      </c>
      <c r="M1122">
        <v>3243</v>
      </c>
      <c r="N1122">
        <v>100</v>
      </c>
    </row>
    <row r="1123" spans="1:14" x14ac:dyDescent="0.3">
      <c r="A1123">
        <v>2023</v>
      </c>
      <c r="B1123" t="s">
        <v>1188</v>
      </c>
      <c r="C1123" t="s">
        <v>821</v>
      </c>
      <c r="D1123" t="s">
        <v>823</v>
      </c>
      <c r="E1123" t="s">
        <v>822</v>
      </c>
      <c r="F1123" t="s">
        <v>1189</v>
      </c>
      <c r="G1123" t="s">
        <v>1190</v>
      </c>
      <c r="H1123">
        <v>204</v>
      </c>
      <c r="I1123" t="s">
        <v>957</v>
      </c>
      <c r="J1123" t="s">
        <v>956</v>
      </c>
      <c r="K1123" t="s">
        <v>305</v>
      </c>
      <c r="L1123" t="s">
        <v>1191</v>
      </c>
      <c r="M1123">
        <v>155</v>
      </c>
      <c r="N1123">
        <v>4.7795300000000003</v>
      </c>
    </row>
    <row r="1124" spans="1:14" x14ac:dyDescent="0.3">
      <c r="A1124">
        <v>2024</v>
      </c>
      <c r="B1124" t="s">
        <v>1188</v>
      </c>
      <c r="C1124" t="s">
        <v>821</v>
      </c>
      <c r="D1124" t="s">
        <v>823</v>
      </c>
      <c r="E1124" t="s">
        <v>822</v>
      </c>
      <c r="F1124" t="s">
        <v>1189</v>
      </c>
      <c r="G1124" t="s">
        <v>1190</v>
      </c>
      <c r="H1124">
        <v>204</v>
      </c>
      <c r="I1124" t="s">
        <v>957</v>
      </c>
      <c r="J1124" t="s">
        <v>956</v>
      </c>
      <c r="K1124" t="s">
        <v>307</v>
      </c>
      <c r="L1124" t="s">
        <v>1191</v>
      </c>
      <c r="M1124" t="s">
        <v>829</v>
      </c>
      <c r="N1124" t="s">
        <v>829</v>
      </c>
    </row>
    <row r="1125" spans="1:14" x14ac:dyDescent="0.3">
      <c r="A1125">
        <v>2024</v>
      </c>
      <c r="B1125" t="s">
        <v>1188</v>
      </c>
      <c r="C1125" t="s">
        <v>821</v>
      </c>
      <c r="D1125" t="s">
        <v>823</v>
      </c>
      <c r="E1125" t="s">
        <v>822</v>
      </c>
      <c r="F1125" t="s">
        <v>1189</v>
      </c>
      <c r="G1125" t="s">
        <v>1190</v>
      </c>
      <c r="H1125">
        <v>204</v>
      </c>
      <c r="I1125" t="s">
        <v>957</v>
      </c>
      <c r="J1125" t="s">
        <v>956</v>
      </c>
      <c r="K1125" t="s">
        <v>308</v>
      </c>
      <c r="L1125" t="s">
        <v>1191</v>
      </c>
      <c r="M1125" t="s">
        <v>829</v>
      </c>
      <c r="N1125" t="s">
        <v>829</v>
      </c>
    </row>
    <row r="1126" spans="1:14" x14ac:dyDescent="0.3">
      <c r="A1126">
        <v>2024</v>
      </c>
      <c r="B1126" t="s">
        <v>1188</v>
      </c>
      <c r="C1126" t="s">
        <v>821</v>
      </c>
      <c r="D1126" t="s">
        <v>823</v>
      </c>
      <c r="E1126" t="s">
        <v>822</v>
      </c>
      <c r="F1126" t="s">
        <v>1189</v>
      </c>
      <c r="G1126" t="s">
        <v>1190</v>
      </c>
      <c r="H1126">
        <v>204</v>
      </c>
      <c r="I1126" t="s">
        <v>957</v>
      </c>
      <c r="J1126" t="s">
        <v>956</v>
      </c>
      <c r="K1126" t="s">
        <v>309</v>
      </c>
      <c r="L1126" t="s">
        <v>1191</v>
      </c>
      <c r="M1126" t="s">
        <v>829</v>
      </c>
      <c r="N1126" t="s">
        <v>829</v>
      </c>
    </row>
    <row r="1127" spans="1:14" x14ac:dyDescent="0.3">
      <c r="A1127">
        <v>2024</v>
      </c>
      <c r="B1127" t="s">
        <v>1188</v>
      </c>
      <c r="C1127" t="s">
        <v>821</v>
      </c>
      <c r="D1127" t="s">
        <v>823</v>
      </c>
      <c r="E1127" t="s">
        <v>822</v>
      </c>
      <c r="F1127" t="s">
        <v>1189</v>
      </c>
      <c r="G1127" t="s">
        <v>1190</v>
      </c>
      <c r="H1127">
        <v>204</v>
      </c>
      <c r="I1127" t="s">
        <v>957</v>
      </c>
      <c r="J1127" t="s">
        <v>956</v>
      </c>
      <c r="K1127" t="s">
        <v>306</v>
      </c>
      <c r="L1127" t="s">
        <v>1191</v>
      </c>
      <c r="M1127" t="s">
        <v>829</v>
      </c>
      <c r="N1127" t="s">
        <v>829</v>
      </c>
    </row>
    <row r="1128" spans="1:14" x14ac:dyDescent="0.3">
      <c r="A1128">
        <v>2024</v>
      </c>
      <c r="B1128" t="s">
        <v>1188</v>
      </c>
      <c r="C1128" t="s">
        <v>821</v>
      </c>
      <c r="D1128" t="s">
        <v>823</v>
      </c>
      <c r="E1128" t="s">
        <v>822</v>
      </c>
      <c r="F1128" t="s">
        <v>1189</v>
      </c>
      <c r="G1128" t="s">
        <v>1190</v>
      </c>
      <c r="H1128">
        <v>204</v>
      </c>
      <c r="I1128" t="s">
        <v>957</v>
      </c>
      <c r="J1128" t="s">
        <v>956</v>
      </c>
      <c r="K1128" t="s">
        <v>1192</v>
      </c>
      <c r="L1128" t="s">
        <v>1191</v>
      </c>
      <c r="M1128">
        <v>3473</v>
      </c>
      <c r="N1128">
        <v>100</v>
      </c>
    </row>
    <row r="1129" spans="1:14" x14ac:dyDescent="0.3">
      <c r="A1129">
        <v>2024</v>
      </c>
      <c r="B1129" t="s">
        <v>1188</v>
      </c>
      <c r="C1129" t="s">
        <v>821</v>
      </c>
      <c r="D1129" t="s">
        <v>823</v>
      </c>
      <c r="E1129" t="s">
        <v>822</v>
      </c>
      <c r="F1129" t="s">
        <v>1189</v>
      </c>
      <c r="G1129" t="s">
        <v>1190</v>
      </c>
      <c r="H1129">
        <v>204</v>
      </c>
      <c r="I1129" t="s">
        <v>957</v>
      </c>
      <c r="J1129" t="s">
        <v>956</v>
      </c>
      <c r="K1129" t="s">
        <v>305</v>
      </c>
      <c r="L1129" t="s">
        <v>1191</v>
      </c>
      <c r="M1129" t="s">
        <v>829</v>
      </c>
      <c r="N1129" t="s">
        <v>829</v>
      </c>
    </row>
    <row r="1130" spans="1:14" x14ac:dyDescent="0.3">
      <c r="A1130">
        <v>2021</v>
      </c>
      <c r="B1130" t="s">
        <v>1188</v>
      </c>
      <c r="C1130" t="s">
        <v>821</v>
      </c>
      <c r="D1130" t="s">
        <v>823</v>
      </c>
      <c r="E1130" t="s">
        <v>822</v>
      </c>
      <c r="F1130" t="s">
        <v>867</v>
      </c>
      <c r="G1130" t="s">
        <v>866</v>
      </c>
      <c r="H1130">
        <v>876</v>
      </c>
      <c r="I1130" t="s">
        <v>959</v>
      </c>
      <c r="J1130" t="s">
        <v>958</v>
      </c>
      <c r="K1130" t="s">
        <v>307</v>
      </c>
      <c r="L1130" t="s">
        <v>1191</v>
      </c>
      <c r="M1130">
        <v>387</v>
      </c>
      <c r="N1130">
        <v>37.427500000000002</v>
      </c>
    </row>
    <row r="1131" spans="1:14" x14ac:dyDescent="0.3">
      <c r="A1131">
        <v>2021</v>
      </c>
      <c r="B1131" t="s">
        <v>1188</v>
      </c>
      <c r="C1131" t="s">
        <v>821</v>
      </c>
      <c r="D1131" t="s">
        <v>823</v>
      </c>
      <c r="E1131" t="s">
        <v>822</v>
      </c>
      <c r="F1131" t="s">
        <v>867</v>
      </c>
      <c r="G1131" t="s">
        <v>866</v>
      </c>
      <c r="H1131">
        <v>876</v>
      </c>
      <c r="I1131" t="s">
        <v>959</v>
      </c>
      <c r="J1131" t="s">
        <v>958</v>
      </c>
      <c r="K1131" t="s">
        <v>308</v>
      </c>
      <c r="L1131" t="s">
        <v>1191</v>
      </c>
      <c r="M1131">
        <v>158</v>
      </c>
      <c r="N1131">
        <v>15.2805</v>
      </c>
    </row>
    <row r="1132" spans="1:14" x14ac:dyDescent="0.3">
      <c r="A1132">
        <v>2021</v>
      </c>
      <c r="B1132" t="s">
        <v>1188</v>
      </c>
      <c r="C1132" t="s">
        <v>821</v>
      </c>
      <c r="D1132" t="s">
        <v>823</v>
      </c>
      <c r="E1132" t="s">
        <v>822</v>
      </c>
      <c r="F1132" t="s">
        <v>867</v>
      </c>
      <c r="G1132" t="s">
        <v>866</v>
      </c>
      <c r="H1132">
        <v>876</v>
      </c>
      <c r="I1132" t="s">
        <v>959</v>
      </c>
      <c r="J1132" t="s">
        <v>958</v>
      </c>
      <c r="K1132" t="s">
        <v>309</v>
      </c>
      <c r="L1132" t="s">
        <v>1191</v>
      </c>
      <c r="M1132">
        <v>56</v>
      </c>
      <c r="N1132">
        <v>5.4158600000000003</v>
      </c>
    </row>
    <row r="1133" spans="1:14" x14ac:dyDescent="0.3">
      <c r="A1133">
        <v>2021</v>
      </c>
      <c r="B1133" t="s">
        <v>1188</v>
      </c>
      <c r="C1133" t="s">
        <v>821</v>
      </c>
      <c r="D1133" t="s">
        <v>823</v>
      </c>
      <c r="E1133" t="s">
        <v>822</v>
      </c>
      <c r="F1133" t="s">
        <v>867</v>
      </c>
      <c r="G1133" t="s">
        <v>866</v>
      </c>
      <c r="H1133">
        <v>876</v>
      </c>
      <c r="I1133" t="s">
        <v>959</v>
      </c>
      <c r="J1133" t="s">
        <v>958</v>
      </c>
      <c r="K1133" t="s">
        <v>306</v>
      </c>
      <c r="L1133" t="s">
        <v>1191</v>
      </c>
      <c r="M1133">
        <v>412</v>
      </c>
      <c r="N1133">
        <v>39.845300000000002</v>
      </c>
    </row>
    <row r="1134" spans="1:14" x14ac:dyDescent="0.3">
      <c r="A1134">
        <v>2021</v>
      </c>
      <c r="B1134" t="s">
        <v>1188</v>
      </c>
      <c r="C1134" t="s">
        <v>821</v>
      </c>
      <c r="D1134" t="s">
        <v>823</v>
      </c>
      <c r="E1134" t="s">
        <v>822</v>
      </c>
      <c r="F1134" t="s">
        <v>867</v>
      </c>
      <c r="G1134" t="s">
        <v>866</v>
      </c>
      <c r="H1134">
        <v>876</v>
      </c>
      <c r="I1134" t="s">
        <v>959</v>
      </c>
      <c r="J1134" t="s">
        <v>958</v>
      </c>
      <c r="K1134" t="s">
        <v>1192</v>
      </c>
      <c r="L1134" t="s">
        <v>1191</v>
      </c>
      <c r="M1134">
        <v>1034</v>
      </c>
      <c r="N1134">
        <v>100</v>
      </c>
    </row>
    <row r="1135" spans="1:14" x14ac:dyDescent="0.3">
      <c r="A1135">
        <v>2021</v>
      </c>
      <c r="B1135" t="s">
        <v>1188</v>
      </c>
      <c r="C1135" t="s">
        <v>821</v>
      </c>
      <c r="D1135" t="s">
        <v>823</v>
      </c>
      <c r="E1135" t="s">
        <v>822</v>
      </c>
      <c r="F1135" t="s">
        <v>867</v>
      </c>
      <c r="G1135" t="s">
        <v>866</v>
      </c>
      <c r="H1135">
        <v>876</v>
      </c>
      <c r="I1135" t="s">
        <v>959</v>
      </c>
      <c r="J1135" t="s">
        <v>958</v>
      </c>
      <c r="K1135" t="s">
        <v>305</v>
      </c>
      <c r="L1135" t="s">
        <v>1191</v>
      </c>
      <c r="M1135">
        <v>21</v>
      </c>
      <c r="N1135">
        <v>2.0309499999999998</v>
      </c>
    </row>
    <row r="1136" spans="1:14" x14ac:dyDescent="0.3">
      <c r="A1136">
        <v>2022</v>
      </c>
      <c r="B1136" t="s">
        <v>1188</v>
      </c>
      <c r="C1136" t="s">
        <v>821</v>
      </c>
      <c r="D1136" t="s">
        <v>823</v>
      </c>
      <c r="E1136" t="s">
        <v>822</v>
      </c>
      <c r="F1136" t="s">
        <v>867</v>
      </c>
      <c r="G1136" t="s">
        <v>866</v>
      </c>
      <c r="H1136">
        <v>876</v>
      </c>
      <c r="I1136" t="s">
        <v>959</v>
      </c>
      <c r="J1136" t="s">
        <v>958</v>
      </c>
      <c r="K1136" t="s">
        <v>307</v>
      </c>
      <c r="L1136" t="s">
        <v>1191</v>
      </c>
      <c r="M1136">
        <v>442</v>
      </c>
      <c r="N1136">
        <v>37.174100000000003</v>
      </c>
    </row>
    <row r="1137" spans="1:14" x14ac:dyDescent="0.3">
      <c r="A1137">
        <v>2022</v>
      </c>
      <c r="B1137" t="s">
        <v>1188</v>
      </c>
      <c r="C1137" t="s">
        <v>821</v>
      </c>
      <c r="D1137" t="s">
        <v>823</v>
      </c>
      <c r="E1137" t="s">
        <v>822</v>
      </c>
      <c r="F1137" t="s">
        <v>867</v>
      </c>
      <c r="G1137" t="s">
        <v>866</v>
      </c>
      <c r="H1137">
        <v>876</v>
      </c>
      <c r="I1137" t="s">
        <v>959</v>
      </c>
      <c r="J1137" t="s">
        <v>958</v>
      </c>
      <c r="K1137" t="s">
        <v>308</v>
      </c>
      <c r="L1137" t="s">
        <v>1191</v>
      </c>
      <c r="M1137">
        <v>222</v>
      </c>
      <c r="N1137">
        <v>18.671199999999999</v>
      </c>
    </row>
    <row r="1138" spans="1:14" x14ac:dyDescent="0.3">
      <c r="A1138">
        <v>2022</v>
      </c>
      <c r="B1138" t="s">
        <v>1188</v>
      </c>
      <c r="C1138" t="s">
        <v>821</v>
      </c>
      <c r="D1138" t="s">
        <v>823</v>
      </c>
      <c r="E1138" t="s">
        <v>822</v>
      </c>
      <c r="F1138" t="s">
        <v>867</v>
      </c>
      <c r="G1138" t="s">
        <v>866</v>
      </c>
      <c r="H1138">
        <v>876</v>
      </c>
      <c r="I1138" t="s">
        <v>959</v>
      </c>
      <c r="J1138" t="s">
        <v>958</v>
      </c>
      <c r="K1138" t="s">
        <v>309</v>
      </c>
      <c r="L1138" t="s">
        <v>1191</v>
      </c>
      <c r="M1138">
        <v>42</v>
      </c>
      <c r="N1138">
        <v>3.5323799999999999</v>
      </c>
    </row>
    <row r="1139" spans="1:14" x14ac:dyDescent="0.3">
      <c r="A1139">
        <v>2022</v>
      </c>
      <c r="B1139" t="s">
        <v>1188</v>
      </c>
      <c r="C1139" t="s">
        <v>821</v>
      </c>
      <c r="D1139" t="s">
        <v>823</v>
      </c>
      <c r="E1139" t="s">
        <v>822</v>
      </c>
      <c r="F1139" t="s">
        <v>867</v>
      </c>
      <c r="G1139" t="s">
        <v>866</v>
      </c>
      <c r="H1139">
        <v>876</v>
      </c>
      <c r="I1139" t="s">
        <v>959</v>
      </c>
      <c r="J1139" t="s">
        <v>958</v>
      </c>
      <c r="K1139" t="s">
        <v>306</v>
      </c>
      <c r="L1139" t="s">
        <v>1191</v>
      </c>
      <c r="M1139">
        <v>353</v>
      </c>
      <c r="N1139">
        <v>29.688800000000001</v>
      </c>
    </row>
    <row r="1140" spans="1:14" x14ac:dyDescent="0.3">
      <c r="A1140">
        <v>2022</v>
      </c>
      <c r="B1140" t="s">
        <v>1188</v>
      </c>
      <c r="C1140" t="s">
        <v>821</v>
      </c>
      <c r="D1140" t="s">
        <v>823</v>
      </c>
      <c r="E1140" t="s">
        <v>822</v>
      </c>
      <c r="F1140" t="s">
        <v>867</v>
      </c>
      <c r="G1140" t="s">
        <v>866</v>
      </c>
      <c r="H1140">
        <v>876</v>
      </c>
      <c r="I1140" t="s">
        <v>959</v>
      </c>
      <c r="J1140" t="s">
        <v>958</v>
      </c>
      <c r="K1140" t="s">
        <v>1192</v>
      </c>
      <c r="L1140" t="s">
        <v>1191</v>
      </c>
      <c r="M1140">
        <v>1189</v>
      </c>
      <c r="N1140">
        <v>100</v>
      </c>
    </row>
    <row r="1141" spans="1:14" x14ac:dyDescent="0.3">
      <c r="A1141">
        <v>2022</v>
      </c>
      <c r="B1141" t="s">
        <v>1188</v>
      </c>
      <c r="C1141" t="s">
        <v>821</v>
      </c>
      <c r="D1141" t="s">
        <v>823</v>
      </c>
      <c r="E1141" t="s">
        <v>822</v>
      </c>
      <c r="F1141" t="s">
        <v>867</v>
      </c>
      <c r="G1141" t="s">
        <v>866</v>
      </c>
      <c r="H1141">
        <v>876</v>
      </c>
      <c r="I1141" t="s">
        <v>959</v>
      </c>
      <c r="J1141" t="s">
        <v>958</v>
      </c>
      <c r="K1141" t="s">
        <v>305</v>
      </c>
      <c r="L1141" t="s">
        <v>1191</v>
      </c>
      <c r="M1141">
        <v>130</v>
      </c>
      <c r="N1141">
        <v>10.9336</v>
      </c>
    </row>
    <row r="1142" spans="1:14" x14ac:dyDescent="0.3">
      <c r="A1142">
        <v>2023</v>
      </c>
      <c r="B1142" t="s">
        <v>1188</v>
      </c>
      <c r="C1142" t="s">
        <v>821</v>
      </c>
      <c r="D1142" t="s">
        <v>823</v>
      </c>
      <c r="E1142" t="s">
        <v>822</v>
      </c>
      <c r="F1142" t="s">
        <v>867</v>
      </c>
      <c r="G1142" t="s">
        <v>866</v>
      </c>
      <c r="H1142">
        <v>876</v>
      </c>
      <c r="I1142" t="s">
        <v>959</v>
      </c>
      <c r="J1142" t="s">
        <v>958</v>
      </c>
      <c r="K1142" t="s">
        <v>307</v>
      </c>
      <c r="L1142" t="s">
        <v>1191</v>
      </c>
      <c r="M1142">
        <v>498</v>
      </c>
      <c r="N1142">
        <v>37.755879999999998</v>
      </c>
    </row>
    <row r="1143" spans="1:14" x14ac:dyDescent="0.3">
      <c r="A1143">
        <v>2023</v>
      </c>
      <c r="B1143" t="s">
        <v>1188</v>
      </c>
      <c r="C1143" t="s">
        <v>821</v>
      </c>
      <c r="D1143" t="s">
        <v>823</v>
      </c>
      <c r="E1143" t="s">
        <v>822</v>
      </c>
      <c r="F1143" t="s">
        <v>867</v>
      </c>
      <c r="G1143" t="s">
        <v>866</v>
      </c>
      <c r="H1143">
        <v>876</v>
      </c>
      <c r="I1143" t="s">
        <v>959</v>
      </c>
      <c r="J1143" t="s">
        <v>958</v>
      </c>
      <c r="K1143" t="s">
        <v>308</v>
      </c>
      <c r="L1143" t="s">
        <v>1191</v>
      </c>
      <c r="M1143">
        <v>249</v>
      </c>
      <c r="N1143">
        <v>18.877939999999999</v>
      </c>
    </row>
    <row r="1144" spans="1:14" x14ac:dyDescent="0.3">
      <c r="A1144">
        <v>2023</v>
      </c>
      <c r="B1144" t="s">
        <v>1188</v>
      </c>
      <c r="C1144" t="s">
        <v>821</v>
      </c>
      <c r="D1144" t="s">
        <v>823</v>
      </c>
      <c r="E1144" t="s">
        <v>822</v>
      </c>
      <c r="F1144" t="s">
        <v>867</v>
      </c>
      <c r="G1144" t="s">
        <v>866</v>
      </c>
      <c r="H1144">
        <v>876</v>
      </c>
      <c r="I1144" t="s">
        <v>959</v>
      </c>
      <c r="J1144" t="s">
        <v>958</v>
      </c>
      <c r="K1144" t="s">
        <v>309</v>
      </c>
      <c r="L1144" t="s">
        <v>1191</v>
      </c>
      <c r="M1144">
        <v>33</v>
      </c>
      <c r="N1144">
        <v>2.5019</v>
      </c>
    </row>
    <row r="1145" spans="1:14" x14ac:dyDescent="0.3">
      <c r="A1145">
        <v>2023</v>
      </c>
      <c r="B1145" t="s">
        <v>1188</v>
      </c>
      <c r="C1145" t="s">
        <v>821</v>
      </c>
      <c r="D1145" t="s">
        <v>823</v>
      </c>
      <c r="E1145" t="s">
        <v>822</v>
      </c>
      <c r="F1145" t="s">
        <v>867</v>
      </c>
      <c r="G1145" t="s">
        <v>866</v>
      </c>
      <c r="H1145">
        <v>876</v>
      </c>
      <c r="I1145" t="s">
        <v>959</v>
      </c>
      <c r="J1145" t="s">
        <v>958</v>
      </c>
      <c r="K1145" t="s">
        <v>306</v>
      </c>
      <c r="L1145" t="s">
        <v>1191</v>
      </c>
      <c r="M1145">
        <v>458</v>
      </c>
      <c r="N1145">
        <v>34.723280000000003</v>
      </c>
    </row>
    <row r="1146" spans="1:14" x14ac:dyDescent="0.3">
      <c r="A1146">
        <v>2023</v>
      </c>
      <c r="B1146" t="s">
        <v>1188</v>
      </c>
      <c r="C1146" t="s">
        <v>821</v>
      </c>
      <c r="D1146" t="s">
        <v>823</v>
      </c>
      <c r="E1146" t="s">
        <v>822</v>
      </c>
      <c r="F1146" t="s">
        <v>867</v>
      </c>
      <c r="G1146" t="s">
        <v>866</v>
      </c>
      <c r="H1146">
        <v>876</v>
      </c>
      <c r="I1146" t="s">
        <v>959</v>
      </c>
      <c r="J1146" t="s">
        <v>958</v>
      </c>
      <c r="K1146" t="s">
        <v>1192</v>
      </c>
      <c r="L1146" t="s">
        <v>1191</v>
      </c>
      <c r="M1146">
        <v>1319</v>
      </c>
      <c r="N1146">
        <v>100</v>
      </c>
    </row>
    <row r="1147" spans="1:14" x14ac:dyDescent="0.3">
      <c r="A1147">
        <v>2023</v>
      </c>
      <c r="B1147" t="s">
        <v>1188</v>
      </c>
      <c r="C1147" t="s">
        <v>821</v>
      </c>
      <c r="D1147" t="s">
        <v>823</v>
      </c>
      <c r="E1147" t="s">
        <v>822</v>
      </c>
      <c r="F1147" t="s">
        <v>867</v>
      </c>
      <c r="G1147" t="s">
        <v>866</v>
      </c>
      <c r="H1147">
        <v>876</v>
      </c>
      <c r="I1147" t="s">
        <v>959</v>
      </c>
      <c r="J1147" t="s">
        <v>958</v>
      </c>
      <c r="K1147" t="s">
        <v>305</v>
      </c>
      <c r="L1147" t="s">
        <v>1191</v>
      </c>
      <c r="M1147">
        <v>81</v>
      </c>
      <c r="N1147">
        <v>6.1410200000000001</v>
      </c>
    </row>
    <row r="1148" spans="1:14" x14ac:dyDescent="0.3">
      <c r="A1148">
        <v>2024</v>
      </c>
      <c r="B1148" t="s">
        <v>1188</v>
      </c>
      <c r="C1148" t="s">
        <v>821</v>
      </c>
      <c r="D1148" t="s">
        <v>823</v>
      </c>
      <c r="E1148" t="s">
        <v>822</v>
      </c>
      <c r="F1148" t="s">
        <v>867</v>
      </c>
      <c r="G1148" t="s">
        <v>866</v>
      </c>
      <c r="H1148">
        <v>876</v>
      </c>
      <c r="I1148" t="s">
        <v>959</v>
      </c>
      <c r="J1148" t="s">
        <v>958</v>
      </c>
      <c r="K1148" t="s">
        <v>307</v>
      </c>
      <c r="L1148" t="s">
        <v>1191</v>
      </c>
      <c r="M1148">
        <v>575</v>
      </c>
      <c r="N1148">
        <v>37.729660000000003</v>
      </c>
    </row>
    <row r="1149" spans="1:14" x14ac:dyDescent="0.3">
      <c r="A1149">
        <v>2024</v>
      </c>
      <c r="B1149" t="s">
        <v>1188</v>
      </c>
      <c r="C1149" t="s">
        <v>821</v>
      </c>
      <c r="D1149" t="s">
        <v>823</v>
      </c>
      <c r="E1149" t="s">
        <v>822</v>
      </c>
      <c r="F1149" t="s">
        <v>867</v>
      </c>
      <c r="G1149" t="s">
        <v>866</v>
      </c>
      <c r="H1149">
        <v>876</v>
      </c>
      <c r="I1149" t="s">
        <v>959</v>
      </c>
      <c r="J1149" t="s">
        <v>958</v>
      </c>
      <c r="K1149" t="s">
        <v>308</v>
      </c>
      <c r="L1149" t="s">
        <v>1191</v>
      </c>
      <c r="M1149">
        <v>284</v>
      </c>
      <c r="N1149">
        <v>18.635169999999999</v>
      </c>
    </row>
    <row r="1150" spans="1:14" x14ac:dyDescent="0.3">
      <c r="A1150">
        <v>2024</v>
      </c>
      <c r="B1150" t="s">
        <v>1188</v>
      </c>
      <c r="C1150" t="s">
        <v>821</v>
      </c>
      <c r="D1150" t="s">
        <v>823</v>
      </c>
      <c r="E1150" t="s">
        <v>822</v>
      </c>
      <c r="F1150" t="s">
        <v>867</v>
      </c>
      <c r="G1150" t="s">
        <v>866</v>
      </c>
      <c r="H1150">
        <v>876</v>
      </c>
      <c r="I1150" t="s">
        <v>959</v>
      </c>
      <c r="J1150" t="s">
        <v>958</v>
      </c>
      <c r="K1150" t="s">
        <v>309</v>
      </c>
      <c r="L1150" t="s">
        <v>1191</v>
      </c>
      <c r="M1150">
        <v>37</v>
      </c>
      <c r="N1150">
        <v>2.4278200000000001</v>
      </c>
    </row>
    <row r="1151" spans="1:14" x14ac:dyDescent="0.3">
      <c r="A1151">
        <v>2024</v>
      </c>
      <c r="B1151" t="s">
        <v>1188</v>
      </c>
      <c r="C1151" t="s">
        <v>821</v>
      </c>
      <c r="D1151" t="s">
        <v>823</v>
      </c>
      <c r="E1151" t="s">
        <v>822</v>
      </c>
      <c r="F1151" t="s">
        <v>867</v>
      </c>
      <c r="G1151" t="s">
        <v>866</v>
      </c>
      <c r="H1151">
        <v>876</v>
      </c>
      <c r="I1151" t="s">
        <v>959</v>
      </c>
      <c r="J1151" t="s">
        <v>958</v>
      </c>
      <c r="K1151" t="s">
        <v>306</v>
      </c>
      <c r="L1151" t="s">
        <v>1191</v>
      </c>
      <c r="M1151">
        <v>537</v>
      </c>
      <c r="N1151">
        <v>35.236220000000003</v>
      </c>
    </row>
    <row r="1152" spans="1:14" x14ac:dyDescent="0.3">
      <c r="A1152">
        <v>2024</v>
      </c>
      <c r="B1152" t="s">
        <v>1188</v>
      </c>
      <c r="C1152" t="s">
        <v>821</v>
      </c>
      <c r="D1152" t="s">
        <v>823</v>
      </c>
      <c r="E1152" t="s">
        <v>822</v>
      </c>
      <c r="F1152" t="s">
        <v>867</v>
      </c>
      <c r="G1152" t="s">
        <v>866</v>
      </c>
      <c r="H1152">
        <v>876</v>
      </c>
      <c r="I1152" t="s">
        <v>959</v>
      </c>
      <c r="J1152" t="s">
        <v>958</v>
      </c>
      <c r="K1152" t="s">
        <v>1192</v>
      </c>
      <c r="L1152" t="s">
        <v>1191</v>
      </c>
      <c r="M1152">
        <v>1524</v>
      </c>
      <c r="N1152">
        <v>100</v>
      </c>
    </row>
    <row r="1153" spans="1:14" x14ac:dyDescent="0.3">
      <c r="A1153">
        <v>2024</v>
      </c>
      <c r="B1153" t="s">
        <v>1188</v>
      </c>
      <c r="C1153" t="s">
        <v>821</v>
      </c>
      <c r="D1153" t="s">
        <v>823</v>
      </c>
      <c r="E1153" t="s">
        <v>822</v>
      </c>
      <c r="F1153" t="s">
        <v>867</v>
      </c>
      <c r="G1153" t="s">
        <v>866</v>
      </c>
      <c r="H1153">
        <v>876</v>
      </c>
      <c r="I1153" t="s">
        <v>959</v>
      </c>
      <c r="J1153" t="s">
        <v>958</v>
      </c>
      <c r="K1153" t="s">
        <v>305</v>
      </c>
      <c r="L1153" t="s">
        <v>1191</v>
      </c>
      <c r="M1153">
        <v>91</v>
      </c>
      <c r="N1153">
        <v>5.9711299999999996</v>
      </c>
    </row>
    <row r="1154" spans="1:14" x14ac:dyDescent="0.3">
      <c r="A1154">
        <v>2021</v>
      </c>
      <c r="B1154" t="s">
        <v>1188</v>
      </c>
      <c r="C1154" t="s">
        <v>821</v>
      </c>
      <c r="D1154" t="s">
        <v>823</v>
      </c>
      <c r="E1154" t="s">
        <v>822</v>
      </c>
      <c r="F1154" t="s">
        <v>1189</v>
      </c>
      <c r="G1154" t="s">
        <v>1190</v>
      </c>
      <c r="H1154">
        <v>205</v>
      </c>
      <c r="I1154" t="s">
        <v>961</v>
      </c>
      <c r="J1154" t="s">
        <v>960</v>
      </c>
      <c r="K1154" t="s">
        <v>307</v>
      </c>
      <c r="L1154" t="s">
        <v>1191</v>
      </c>
      <c r="M1154">
        <v>396</v>
      </c>
      <c r="N1154">
        <v>32.352899999999998</v>
      </c>
    </row>
    <row r="1155" spans="1:14" x14ac:dyDescent="0.3">
      <c r="A1155">
        <v>2021</v>
      </c>
      <c r="B1155" t="s">
        <v>1188</v>
      </c>
      <c r="C1155" t="s">
        <v>821</v>
      </c>
      <c r="D1155" t="s">
        <v>823</v>
      </c>
      <c r="E1155" t="s">
        <v>822</v>
      </c>
      <c r="F1155" t="s">
        <v>1189</v>
      </c>
      <c r="G1155" t="s">
        <v>1190</v>
      </c>
      <c r="H1155">
        <v>205</v>
      </c>
      <c r="I1155" t="s">
        <v>961</v>
      </c>
      <c r="J1155" t="s">
        <v>960</v>
      </c>
      <c r="K1155" t="s">
        <v>308</v>
      </c>
      <c r="L1155" t="s">
        <v>1191</v>
      </c>
      <c r="M1155">
        <v>219</v>
      </c>
      <c r="N1155">
        <v>17.892199999999999</v>
      </c>
    </row>
    <row r="1156" spans="1:14" x14ac:dyDescent="0.3">
      <c r="A1156">
        <v>2021</v>
      </c>
      <c r="B1156" t="s">
        <v>1188</v>
      </c>
      <c r="C1156" t="s">
        <v>821</v>
      </c>
      <c r="D1156" t="s">
        <v>823</v>
      </c>
      <c r="E1156" t="s">
        <v>822</v>
      </c>
      <c r="F1156" t="s">
        <v>1189</v>
      </c>
      <c r="G1156" t="s">
        <v>1190</v>
      </c>
      <c r="H1156">
        <v>205</v>
      </c>
      <c r="I1156" t="s">
        <v>961</v>
      </c>
      <c r="J1156" t="s">
        <v>960</v>
      </c>
      <c r="K1156" t="s">
        <v>309</v>
      </c>
      <c r="L1156" t="s">
        <v>1191</v>
      </c>
      <c r="M1156">
        <v>78</v>
      </c>
      <c r="N1156">
        <v>6.3725500000000004</v>
      </c>
    </row>
    <row r="1157" spans="1:14" x14ac:dyDescent="0.3">
      <c r="A1157">
        <v>2021</v>
      </c>
      <c r="B1157" t="s">
        <v>1188</v>
      </c>
      <c r="C1157" t="s">
        <v>821</v>
      </c>
      <c r="D1157" t="s">
        <v>823</v>
      </c>
      <c r="E1157" t="s">
        <v>822</v>
      </c>
      <c r="F1157" t="s">
        <v>1189</v>
      </c>
      <c r="G1157" t="s">
        <v>1190</v>
      </c>
      <c r="H1157">
        <v>205</v>
      </c>
      <c r="I1157" t="s">
        <v>961</v>
      </c>
      <c r="J1157" t="s">
        <v>960</v>
      </c>
      <c r="K1157" t="s">
        <v>306</v>
      </c>
      <c r="L1157" t="s">
        <v>1191</v>
      </c>
      <c r="M1157">
        <v>472</v>
      </c>
      <c r="N1157">
        <v>38.562100000000001</v>
      </c>
    </row>
    <row r="1158" spans="1:14" x14ac:dyDescent="0.3">
      <c r="A1158">
        <v>2021</v>
      </c>
      <c r="B1158" t="s">
        <v>1188</v>
      </c>
      <c r="C1158" t="s">
        <v>821</v>
      </c>
      <c r="D1158" t="s">
        <v>823</v>
      </c>
      <c r="E1158" t="s">
        <v>822</v>
      </c>
      <c r="F1158" t="s">
        <v>1189</v>
      </c>
      <c r="G1158" t="s">
        <v>1190</v>
      </c>
      <c r="H1158">
        <v>205</v>
      </c>
      <c r="I1158" t="s">
        <v>961</v>
      </c>
      <c r="J1158" t="s">
        <v>960</v>
      </c>
      <c r="K1158" t="s">
        <v>1192</v>
      </c>
      <c r="L1158" t="s">
        <v>1191</v>
      </c>
      <c r="M1158">
        <v>1224</v>
      </c>
      <c r="N1158">
        <v>100</v>
      </c>
    </row>
    <row r="1159" spans="1:14" x14ac:dyDescent="0.3">
      <c r="A1159">
        <v>2021</v>
      </c>
      <c r="B1159" t="s">
        <v>1188</v>
      </c>
      <c r="C1159" t="s">
        <v>821</v>
      </c>
      <c r="D1159" t="s">
        <v>823</v>
      </c>
      <c r="E1159" t="s">
        <v>822</v>
      </c>
      <c r="F1159" t="s">
        <v>1189</v>
      </c>
      <c r="G1159" t="s">
        <v>1190</v>
      </c>
      <c r="H1159">
        <v>205</v>
      </c>
      <c r="I1159" t="s">
        <v>961</v>
      </c>
      <c r="J1159" t="s">
        <v>960</v>
      </c>
      <c r="K1159" t="s">
        <v>305</v>
      </c>
      <c r="L1159" t="s">
        <v>1191</v>
      </c>
      <c r="M1159">
        <v>59</v>
      </c>
      <c r="N1159">
        <v>4.8202600000000002</v>
      </c>
    </row>
    <row r="1160" spans="1:14" x14ac:dyDescent="0.3">
      <c r="A1160">
        <v>2022</v>
      </c>
      <c r="B1160" t="s">
        <v>1188</v>
      </c>
      <c r="C1160" t="s">
        <v>821</v>
      </c>
      <c r="D1160" t="s">
        <v>823</v>
      </c>
      <c r="E1160" t="s">
        <v>822</v>
      </c>
      <c r="F1160" t="s">
        <v>1189</v>
      </c>
      <c r="G1160" t="s">
        <v>1190</v>
      </c>
      <c r="H1160">
        <v>205</v>
      </c>
      <c r="I1160" t="s">
        <v>961</v>
      </c>
      <c r="J1160" t="s">
        <v>960</v>
      </c>
      <c r="K1160" t="s">
        <v>307</v>
      </c>
      <c r="L1160" t="s">
        <v>1191</v>
      </c>
      <c r="M1160">
        <v>431</v>
      </c>
      <c r="N1160">
        <v>35.767600000000002</v>
      </c>
    </row>
    <row r="1161" spans="1:14" x14ac:dyDescent="0.3">
      <c r="A1161">
        <v>2022</v>
      </c>
      <c r="B1161" t="s">
        <v>1188</v>
      </c>
      <c r="C1161" t="s">
        <v>821</v>
      </c>
      <c r="D1161" t="s">
        <v>823</v>
      </c>
      <c r="E1161" t="s">
        <v>822</v>
      </c>
      <c r="F1161" t="s">
        <v>1189</v>
      </c>
      <c r="G1161" t="s">
        <v>1190</v>
      </c>
      <c r="H1161">
        <v>205</v>
      </c>
      <c r="I1161" t="s">
        <v>961</v>
      </c>
      <c r="J1161" t="s">
        <v>960</v>
      </c>
      <c r="K1161" t="s">
        <v>308</v>
      </c>
      <c r="L1161" t="s">
        <v>1191</v>
      </c>
      <c r="M1161">
        <v>242</v>
      </c>
      <c r="N1161">
        <v>20.082999999999998</v>
      </c>
    </row>
    <row r="1162" spans="1:14" x14ac:dyDescent="0.3">
      <c r="A1162">
        <v>2022</v>
      </c>
      <c r="B1162" t="s">
        <v>1188</v>
      </c>
      <c r="C1162" t="s">
        <v>821</v>
      </c>
      <c r="D1162" t="s">
        <v>823</v>
      </c>
      <c r="E1162" t="s">
        <v>822</v>
      </c>
      <c r="F1162" t="s">
        <v>1189</v>
      </c>
      <c r="G1162" t="s">
        <v>1190</v>
      </c>
      <c r="H1162">
        <v>205</v>
      </c>
      <c r="I1162" t="s">
        <v>961</v>
      </c>
      <c r="J1162" t="s">
        <v>960</v>
      </c>
      <c r="K1162" t="s">
        <v>309</v>
      </c>
      <c r="L1162" t="s">
        <v>1191</v>
      </c>
      <c r="M1162">
        <v>100</v>
      </c>
      <c r="N1162">
        <v>8.2987599999999997</v>
      </c>
    </row>
    <row r="1163" spans="1:14" x14ac:dyDescent="0.3">
      <c r="A1163">
        <v>2022</v>
      </c>
      <c r="B1163" t="s">
        <v>1188</v>
      </c>
      <c r="C1163" t="s">
        <v>821</v>
      </c>
      <c r="D1163" t="s">
        <v>823</v>
      </c>
      <c r="E1163" t="s">
        <v>822</v>
      </c>
      <c r="F1163" t="s">
        <v>1189</v>
      </c>
      <c r="G1163" t="s">
        <v>1190</v>
      </c>
      <c r="H1163">
        <v>205</v>
      </c>
      <c r="I1163" t="s">
        <v>961</v>
      </c>
      <c r="J1163" t="s">
        <v>960</v>
      </c>
      <c r="K1163" t="s">
        <v>306</v>
      </c>
      <c r="L1163" t="s">
        <v>1191</v>
      </c>
      <c r="M1163">
        <v>413</v>
      </c>
      <c r="N1163">
        <v>34.273899999999998</v>
      </c>
    </row>
    <row r="1164" spans="1:14" x14ac:dyDescent="0.3">
      <c r="A1164">
        <v>2022</v>
      </c>
      <c r="B1164" t="s">
        <v>1188</v>
      </c>
      <c r="C1164" t="s">
        <v>821</v>
      </c>
      <c r="D1164" t="s">
        <v>823</v>
      </c>
      <c r="E1164" t="s">
        <v>822</v>
      </c>
      <c r="F1164" t="s">
        <v>1189</v>
      </c>
      <c r="G1164" t="s">
        <v>1190</v>
      </c>
      <c r="H1164">
        <v>205</v>
      </c>
      <c r="I1164" t="s">
        <v>961</v>
      </c>
      <c r="J1164" t="s">
        <v>960</v>
      </c>
      <c r="K1164" t="s">
        <v>1192</v>
      </c>
      <c r="L1164" t="s">
        <v>1191</v>
      </c>
      <c r="M1164">
        <v>1205</v>
      </c>
      <c r="N1164">
        <v>100</v>
      </c>
    </row>
    <row r="1165" spans="1:14" x14ac:dyDescent="0.3">
      <c r="A1165">
        <v>2022</v>
      </c>
      <c r="B1165" t="s">
        <v>1188</v>
      </c>
      <c r="C1165" t="s">
        <v>821</v>
      </c>
      <c r="D1165" t="s">
        <v>823</v>
      </c>
      <c r="E1165" t="s">
        <v>822</v>
      </c>
      <c r="F1165" t="s">
        <v>1189</v>
      </c>
      <c r="G1165" t="s">
        <v>1190</v>
      </c>
      <c r="H1165">
        <v>205</v>
      </c>
      <c r="I1165" t="s">
        <v>961</v>
      </c>
      <c r="J1165" t="s">
        <v>960</v>
      </c>
      <c r="K1165" t="s">
        <v>305</v>
      </c>
      <c r="L1165" t="s">
        <v>1191</v>
      </c>
      <c r="M1165">
        <v>19</v>
      </c>
      <c r="N1165">
        <v>1.5767599999999999</v>
      </c>
    </row>
    <row r="1166" spans="1:14" x14ac:dyDescent="0.3">
      <c r="A1166">
        <v>2023</v>
      </c>
      <c r="B1166" t="s">
        <v>1188</v>
      </c>
      <c r="C1166" t="s">
        <v>821</v>
      </c>
      <c r="D1166" t="s">
        <v>823</v>
      </c>
      <c r="E1166" t="s">
        <v>822</v>
      </c>
      <c r="F1166" t="s">
        <v>1189</v>
      </c>
      <c r="G1166" t="s">
        <v>1190</v>
      </c>
      <c r="H1166">
        <v>205</v>
      </c>
      <c r="I1166" t="s">
        <v>961</v>
      </c>
      <c r="J1166" t="s">
        <v>960</v>
      </c>
      <c r="K1166" t="s">
        <v>307</v>
      </c>
      <c r="L1166" t="s">
        <v>1191</v>
      </c>
      <c r="M1166">
        <v>516</v>
      </c>
      <c r="N1166">
        <v>33.59375</v>
      </c>
    </row>
    <row r="1167" spans="1:14" x14ac:dyDescent="0.3">
      <c r="A1167">
        <v>2023</v>
      </c>
      <c r="B1167" t="s">
        <v>1188</v>
      </c>
      <c r="C1167" t="s">
        <v>821</v>
      </c>
      <c r="D1167" t="s">
        <v>823</v>
      </c>
      <c r="E1167" t="s">
        <v>822</v>
      </c>
      <c r="F1167" t="s">
        <v>1189</v>
      </c>
      <c r="G1167" t="s">
        <v>1190</v>
      </c>
      <c r="H1167">
        <v>205</v>
      </c>
      <c r="I1167" t="s">
        <v>961</v>
      </c>
      <c r="J1167" t="s">
        <v>960</v>
      </c>
      <c r="K1167" t="s">
        <v>308</v>
      </c>
      <c r="L1167" t="s">
        <v>1191</v>
      </c>
      <c r="M1167">
        <v>315</v>
      </c>
      <c r="N1167">
        <v>20.507809999999999</v>
      </c>
    </row>
    <row r="1168" spans="1:14" x14ac:dyDescent="0.3">
      <c r="A1168">
        <v>2023</v>
      </c>
      <c r="B1168" t="s">
        <v>1188</v>
      </c>
      <c r="C1168" t="s">
        <v>821</v>
      </c>
      <c r="D1168" t="s">
        <v>823</v>
      </c>
      <c r="E1168" t="s">
        <v>822</v>
      </c>
      <c r="F1168" t="s">
        <v>1189</v>
      </c>
      <c r="G1168" t="s">
        <v>1190</v>
      </c>
      <c r="H1168">
        <v>205</v>
      </c>
      <c r="I1168" t="s">
        <v>961</v>
      </c>
      <c r="J1168" t="s">
        <v>960</v>
      </c>
      <c r="K1168" t="s">
        <v>309</v>
      </c>
      <c r="L1168" t="s">
        <v>1191</v>
      </c>
      <c r="M1168">
        <v>108</v>
      </c>
      <c r="N1168">
        <v>7.03125</v>
      </c>
    </row>
    <row r="1169" spans="1:14" x14ac:dyDescent="0.3">
      <c r="A1169">
        <v>2023</v>
      </c>
      <c r="B1169" t="s">
        <v>1188</v>
      </c>
      <c r="C1169" t="s">
        <v>821</v>
      </c>
      <c r="D1169" t="s">
        <v>823</v>
      </c>
      <c r="E1169" t="s">
        <v>822</v>
      </c>
      <c r="F1169" t="s">
        <v>1189</v>
      </c>
      <c r="G1169" t="s">
        <v>1190</v>
      </c>
      <c r="H1169">
        <v>205</v>
      </c>
      <c r="I1169" t="s">
        <v>961</v>
      </c>
      <c r="J1169" t="s">
        <v>960</v>
      </c>
      <c r="K1169" t="s">
        <v>306</v>
      </c>
      <c r="L1169" t="s">
        <v>1191</v>
      </c>
      <c r="M1169">
        <v>524</v>
      </c>
      <c r="N1169">
        <v>34.114579999999997</v>
      </c>
    </row>
    <row r="1170" spans="1:14" x14ac:dyDescent="0.3">
      <c r="A1170">
        <v>2023</v>
      </c>
      <c r="B1170" t="s">
        <v>1188</v>
      </c>
      <c r="C1170" t="s">
        <v>821</v>
      </c>
      <c r="D1170" t="s">
        <v>823</v>
      </c>
      <c r="E1170" t="s">
        <v>822</v>
      </c>
      <c r="F1170" t="s">
        <v>1189</v>
      </c>
      <c r="G1170" t="s">
        <v>1190</v>
      </c>
      <c r="H1170">
        <v>205</v>
      </c>
      <c r="I1170" t="s">
        <v>961</v>
      </c>
      <c r="J1170" t="s">
        <v>960</v>
      </c>
      <c r="K1170" t="s">
        <v>1192</v>
      </c>
      <c r="L1170" t="s">
        <v>1191</v>
      </c>
      <c r="M1170">
        <v>1536</v>
      </c>
      <c r="N1170">
        <v>100</v>
      </c>
    </row>
    <row r="1171" spans="1:14" x14ac:dyDescent="0.3">
      <c r="A1171">
        <v>2023</v>
      </c>
      <c r="B1171" t="s">
        <v>1188</v>
      </c>
      <c r="C1171" t="s">
        <v>821</v>
      </c>
      <c r="D1171" t="s">
        <v>823</v>
      </c>
      <c r="E1171" t="s">
        <v>822</v>
      </c>
      <c r="F1171" t="s">
        <v>1189</v>
      </c>
      <c r="G1171" t="s">
        <v>1190</v>
      </c>
      <c r="H1171">
        <v>205</v>
      </c>
      <c r="I1171" t="s">
        <v>961</v>
      </c>
      <c r="J1171" t="s">
        <v>960</v>
      </c>
      <c r="K1171" t="s">
        <v>305</v>
      </c>
      <c r="L1171" t="s">
        <v>1191</v>
      </c>
      <c r="M1171">
        <v>73</v>
      </c>
      <c r="N1171">
        <v>4.7526000000000002</v>
      </c>
    </row>
    <row r="1172" spans="1:14" x14ac:dyDescent="0.3">
      <c r="A1172">
        <v>2024</v>
      </c>
      <c r="B1172" t="s">
        <v>1188</v>
      </c>
      <c r="C1172" t="s">
        <v>821</v>
      </c>
      <c r="D1172" t="s">
        <v>823</v>
      </c>
      <c r="E1172" t="s">
        <v>822</v>
      </c>
      <c r="F1172" t="s">
        <v>1189</v>
      </c>
      <c r="G1172" t="s">
        <v>1190</v>
      </c>
      <c r="H1172">
        <v>205</v>
      </c>
      <c r="I1172" t="s">
        <v>961</v>
      </c>
      <c r="J1172" t="s">
        <v>960</v>
      </c>
      <c r="K1172" t="s">
        <v>307</v>
      </c>
      <c r="L1172" t="s">
        <v>1191</v>
      </c>
      <c r="M1172">
        <v>536</v>
      </c>
      <c r="N1172">
        <v>31.529409999999999</v>
      </c>
    </row>
    <row r="1173" spans="1:14" x14ac:dyDescent="0.3">
      <c r="A1173">
        <v>2024</v>
      </c>
      <c r="B1173" t="s">
        <v>1188</v>
      </c>
      <c r="C1173" t="s">
        <v>821</v>
      </c>
      <c r="D1173" t="s">
        <v>823</v>
      </c>
      <c r="E1173" t="s">
        <v>822</v>
      </c>
      <c r="F1173" t="s">
        <v>1189</v>
      </c>
      <c r="G1173" t="s">
        <v>1190</v>
      </c>
      <c r="H1173">
        <v>205</v>
      </c>
      <c r="I1173" t="s">
        <v>961</v>
      </c>
      <c r="J1173" t="s">
        <v>960</v>
      </c>
      <c r="K1173" t="s">
        <v>308</v>
      </c>
      <c r="L1173" t="s">
        <v>1191</v>
      </c>
      <c r="M1173">
        <v>366</v>
      </c>
      <c r="N1173">
        <v>21.529409999999999</v>
      </c>
    </row>
    <row r="1174" spans="1:14" x14ac:dyDescent="0.3">
      <c r="A1174">
        <v>2024</v>
      </c>
      <c r="B1174" t="s">
        <v>1188</v>
      </c>
      <c r="C1174" t="s">
        <v>821</v>
      </c>
      <c r="D1174" t="s">
        <v>823</v>
      </c>
      <c r="E1174" t="s">
        <v>822</v>
      </c>
      <c r="F1174" t="s">
        <v>1189</v>
      </c>
      <c r="G1174" t="s">
        <v>1190</v>
      </c>
      <c r="H1174">
        <v>205</v>
      </c>
      <c r="I1174" t="s">
        <v>961</v>
      </c>
      <c r="J1174" t="s">
        <v>960</v>
      </c>
      <c r="K1174" t="s">
        <v>309</v>
      </c>
      <c r="L1174" t="s">
        <v>1191</v>
      </c>
      <c r="M1174">
        <v>139</v>
      </c>
      <c r="N1174">
        <v>8.1764700000000001</v>
      </c>
    </row>
    <row r="1175" spans="1:14" x14ac:dyDescent="0.3">
      <c r="A1175">
        <v>2024</v>
      </c>
      <c r="B1175" t="s">
        <v>1188</v>
      </c>
      <c r="C1175" t="s">
        <v>821</v>
      </c>
      <c r="D1175" t="s">
        <v>823</v>
      </c>
      <c r="E1175" t="s">
        <v>822</v>
      </c>
      <c r="F1175" t="s">
        <v>1189</v>
      </c>
      <c r="G1175" t="s">
        <v>1190</v>
      </c>
      <c r="H1175">
        <v>205</v>
      </c>
      <c r="I1175" t="s">
        <v>961</v>
      </c>
      <c r="J1175" t="s">
        <v>960</v>
      </c>
      <c r="K1175" t="s">
        <v>306</v>
      </c>
      <c r="L1175" t="s">
        <v>1191</v>
      </c>
      <c r="M1175">
        <v>585</v>
      </c>
      <c r="N1175">
        <v>34.411760000000001</v>
      </c>
    </row>
    <row r="1176" spans="1:14" x14ac:dyDescent="0.3">
      <c r="A1176">
        <v>2024</v>
      </c>
      <c r="B1176" t="s">
        <v>1188</v>
      </c>
      <c r="C1176" t="s">
        <v>821</v>
      </c>
      <c r="D1176" t="s">
        <v>823</v>
      </c>
      <c r="E1176" t="s">
        <v>822</v>
      </c>
      <c r="F1176" t="s">
        <v>1189</v>
      </c>
      <c r="G1176" t="s">
        <v>1190</v>
      </c>
      <c r="H1176">
        <v>205</v>
      </c>
      <c r="I1176" t="s">
        <v>961</v>
      </c>
      <c r="J1176" t="s">
        <v>960</v>
      </c>
      <c r="K1176" t="s">
        <v>1192</v>
      </c>
      <c r="L1176" t="s">
        <v>1191</v>
      </c>
      <c r="M1176">
        <v>1700</v>
      </c>
      <c r="N1176">
        <v>100</v>
      </c>
    </row>
    <row r="1177" spans="1:14" x14ac:dyDescent="0.3">
      <c r="A1177">
        <v>2024</v>
      </c>
      <c r="B1177" t="s">
        <v>1188</v>
      </c>
      <c r="C1177" t="s">
        <v>821</v>
      </c>
      <c r="D1177" t="s">
        <v>823</v>
      </c>
      <c r="E1177" t="s">
        <v>822</v>
      </c>
      <c r="F1177" t="s">
        <v>1189</v>
      </c>
      <c r="G1177" t="s">
        <v>1190</v>
      </c>
      <c r="H1177">
        <v>205</v>
      </c>
      <c r="I1177" t="s">
        <v>961</v>
      </c>
      <c r="J1177" t="s">
        <v>960</v>
      </c>
      <c r="K1177" t="s">
        <v>305</v>
      </c>
      <c r="L1177" t="s">
        <v>1191</v>
      </c>
      <c r="M1177">
        <v>74</v>
      </c>
      <c r="N1177">
        <v>4.3529400000000003</v>
      </c>
    </row>
    <row r="1178" spans="1:14" x14ac:dyDescent="0.3">
      <c r="A1178">
        <v>2021</v>
      </c>
      <c r="B1178" t="s">
        <v>1188</v>
      </c>
      <c r="C1178" t="s">
        <v>821</v>
      </c>
      <c r="D1178" t="s">
        <v>823</v>
      </c>
      <c r="E1178" t="s">
        <v>822</v>
      </c>
      <c r="F1178" t="s">
        <v>877</v>
      </c>
      <c r="G1178" t="s">
        <v>876</v>
      </c>
      <c r="H1178">
        <v>850</v>
      </c>
      <c r="I1178" t="s">
        <v>963</v>
      </c>
      <c r="J1178" t="s">
        <v>962</v>
      </c>
      <c r="K1178" t="s">
        <v>307</v>
      </c>
      <c r="L1178" t="s">
        <v>1191</v>
      </c>
      <c r="M1178">
        <v>3608</v>
      </c>
      <c r="N1178">
        <v>34.338999999999999</v>
      </c>
    </row>
    <row r="1179" spans="1:14" x14ac:dyDescent="0.3">
      <c r="A1179">
        <v>2021</v>
      </c>
      <c r="B1179" t="s">
        <v>1188</v>
      </c>
      <c r="C1179" t="s">
        <v>821</v>
      </c>
      <c r="D1179" t="s">
        <v>823</v>
      </c>
      <c r="E1179" t="s">
        <v>822</v>
      </c>
      <c r="F1179" t="s">
        <v>877</v>
      </c>
      <c r="G1179" t="s">
        <v>876</v>
      </c>
      <c r="H1179">
        <v>850</v>
      </c>
      <c r="I1179" t="s">
        <v>963</v>
      </c>
      <c r="J1179" t="s">
        <v>962</v>
      </c>
      <c r="K1179" t="s">
        <v>308</v>
      </c>
      <c r="L1179" t="s">
        <v>1191</v>
      </c>
      <c r="M1179">
        <v>2293</v>
      </c>
      <c r="N1179">
        <v>21.823599999999999</v>
      </c>
    </row>
    <row r="1180" spans="1:14" x14ac:dyDescent="0.3">
      <c r="A1180">
        <v>2021</v>
      </c>
      <c r="B1180" t="s">
        <v>1188</v>
      </c>
      <c r="C1180" t="s">
        <v>821</v>
      </c>
      <c r="D1180" t="s">
        <v>823</v>
      </c>
      <c r="E1180" t="s">
        <v>822</v>
      </c>
      <c r="F1180" t="s">
        <v>877</v>
      </c>
      <c r="G1180" t="s">
        <v>876</v>
      </c>
      <c r="H1180">
        <v>850</v>
      </c>
      <c r="I1180" t="s">
        <v>963</v>
      </c>
      <c r="J1180" t="s">
        <v>962</v>
      </c>
      <c r="K1180" t="s">
        <v>309</v>
      </c>
      <c r="L1180" t="s">
        <v>1191</v>
      </c>
      <c r="M1180">
        <v>965</v>
      </c>
      <c r="N1180">
        <v>9.1843500000000002</v>
      </c>
    </row>
    <row r="1181" spans="1:14" x14ac:dyDescent="0.3">
      <c r="A1181">
        <v>2021</v>
      </c>
      <c r="B1181" t="s">
        <v>1188</v>
      </c>
      <c r="C1181" t="s">
        <v>821</v>
      </c>
      <c r="D1181" t="s">
        <v>823</v>
      </c>
      <c r="E1181" t="s">
        <v>822</v>
      </c>
      <c r="F1181" t="s">
        <v>877</v>
      </c>
      <c r="G1181" t="s">
        <v>876</v>
      </c>
      <c r="H1181">
        <v>850</v>
      </c>
      <c r="I1181" t="s">
        <v>963</v>
      </c>
      <c r="J1181" t="s">
        <v>962</v>
      </c>
      <c r="K1181" t="s">
        <v>306</v>
      </c>
      <c r="L1181" t="s">
        <v>1191</v>
      </c>
      <c r="M1181">
        <v>3336</v>
      </c>
      <c r="N1181">
        <v>31.750299999999999</v>
      </c>
    </row>
    <row r="1182" spans="1:14" x14ac:dyDescent="0.3">
      <c r="A1182">
        <v>2021</v>
      </c>
      <c r="B1182" t="s">
        <v>1188</v>
      </c>
      <c r="C1182" t="s">
        <v>821</v>
      </c>
      <c r="D1182" t="s">
        <v>823</v>
      </c>
      <c r="E1182" t="s">
        <v>822</v>
      </c>
      <c r="F1182" t="s">
        <v>877</v>
      </c>
      <c r="G1182" t="s">
        <v>876</v>
      </c>
      <c r="H1182">
        <v>850</v>
      </c>
      <c r="I1182" t="s">
        <v>963</v>
      </c>
      <c r="J1182" t="s">
        <v>962</v>
      </c>
      <c r="K1182" t="s">
        <v>1192</v>
      </c>
      <c r="L1182" t="s">
        <v>1191</v>
      </c>
      <c r="M1182">
        <v>10507</v>
      </c>
      <c r="N1182">
        <v>100</v>
      </c>
    </row>
    <row r="1183" spans="1:14" x14ac:dyDescent="0.3">
      <c r="A1183">
        <v>2021</v>
      </c>
      <c r="B1183" t="s">
        <v>1188</v>
      </c>
      <c r="C1183" t="s">
        <v>821</v>
      </c>
      <c r="D1183" t="s">
        <v>823</v>
      </c>
      <c r="E1183" t="s">
        <v>822</v>
      </c>
      <c r="F1183" t="s">
        <v>877</v>
      </c>
      <c r="G1183" t="s">
        <v>876</v>
      </c>
      <c r="H1183">
        <v>850</v>
      </c>
      <c r="I1183" t="s">
        <v>963</v>
      </c>
      <c r="J1183" t="s">
        <v>962</v>
      </c>
      <c r="K1183" t="s">
        <v>305</v>
      </c>
      <c r="L1183" t="s">
        <v>1191</v>
      </c>
      <c r="M1183">
        <v>305</v>
      </c>
      <c r="N1183">
        <v>2.9028299999999998</v>
      </c>
    </row>
    <row r="1184" spans="1:14" x14ac:dyDescent="0.3">
      <c r="A1184">
        <v>2022</v>
      </c>
      <c r="B1184" t="s">
        <v>1188</v>
      </c>
      <c r="C1184" t="s">
        <v>821</v>
      </c>
      <c r="D1184" t="s">
        <v>823</v>
      </c>
      <c r="E1184" t="s">
        <v>822</v>
      </c>
      <c r="F1184" t="s">
        <v>877</v>
      </c>
      <c r="G1184" t="s">
        <v>876</v>
      </c>
      <c r="H1184">
        <v>850</v>
      </c>
      <c r="I1184" t="s">
        <v>963</v>
      </c>
      <c r="J1184" t="s">
        <v>962</v>
      </c>
      <c r="K1184" t="s">
        <v>307</v>
      </c>
      <c r="L1184" t="s">
        <v>1191</v>
      </c>
      <c r="M1184">
        <v>4308</v>
      </c>
      <c r="N1184">
        <v>33.788200000000003</v>
      </c>
    </row>
    <row r="1185" spans="1:14" x14ac:dyDescent="0.3">
      <c r="A1185">
        <v>2022</v>
      </c>
      <c r="B1185" t="s">
        <v>1188</v>
      </c>
      <c r="C1185" t="s">
        <v>821</v>
      </c>
      <c r="D1185" t="s">
        <v>823</v>
      </c>
      <c r="E1185" t="s">
        <v>822</v>
      </c>
      <c r="F1185" t="s">
        <v>877</v>
      </c>
      <c r="G1185" t="s">
        <v>876</v>
      </c>
      <c r="H1185">
        <v>850</v>
      </c>
      <c r="I1185" t="s">
        <v>963</v>
      </c>
      <c r="J1185" t="s">
        <v>962</v>
      </c>
      <c r="K1185" t="s">
        <v>308</v>
      </c>
      <c r="L1185" t="s">
        <v>1191</v>
      </c>
      <c r="M1185">
        <v>2613</v>
      </c>
      <c r="N1185">
        <v>20.4941</v>
      </c>
    </row>
    <row r="1186" spans="1:14" x14ac:dyDescent="0.3">
      <c r="A1186">
        <v>2022</v>
      </c>
      <c r="B1186" t="s">
        <v>1188</v>
      </c>
      <c r="C1186" t="s">
        <v>821</v>
      </c>
      <c r="D1186" t="s">
        <v>823</v>
      </c>
      <c r="E1186" t="s">
        <v>822</v>
      </c>
      <c r="F1186" t="s">
        <v>877</v>
      </c>
      <c r="G1186" t="s">
        <v>876</v>
      </c>
      <c r="H1186">
        <v>850</v>
      </c>
      <c r="I1186" t="s">
        <v>963</v>
      </c>
      <c r="J1186" t="s">
        <v>962</v>
      </c>
      <c r="K1186" t="s">
        <v>309</v>
      </c>
      <c r="L1186" t="s">
        <v>1191</v>
      </c>
      <c r="M1186">
        <v>1262</v>
      </c>
      <c r="N1186">
        <v>9.8980399999999999</v>
      </c>
    </row>
    <row r="1187" spans="1:14" x14ac:dyDescent="0.3">
      <c r="A1187">
        <v>2022</v>
      </c>
      <c r="B1187" t="s">
        <v>1188</v>
      </c>
      <c r="C1187" t="s">
        <v>821</v>
      </c>
      <c r="D1187" t="s">
        <v>823</v>
      </c>
      <c r="E1187" t="s">
        <v>822</v>
      </c>
      <c r="F1187" t="s">
        <v>877</v>
      </c>
      <c r="G1187" t="s">
        <v>876</v>
      </c>
      <c r="H1187">
        <v>850</v>
      </c>
      <c r="I1187" t="s">
        <v>963</v>
      </c>
      <c r="J1187" t="s">
        <v>962</v>
      </c>
      <c r="K1187" t="s">
        <v>306</v>
      </c>
      <c r="L1187" t="s">
        <v>1191</v>
      </c>
      <c r="M1187">
        <v>4117</v>
      </c>
      <c r="N1187">
        <v>32.290199999999999</v>
      </c>
    </row>
    <row r="1188" spans="1:14" x14ac:dyDescent="0.3">
      <c r="A1188">
        <v>2022</v>
      </c>
      <c r="B1188" t="s">
        <v>1188</v>
      </c>
      <c r="C1188" t="s">
        <v>821</v>
      </c>
      <c r="D1188" t="s">
        <v>823</v>
      </c>
      <c r="E1188" t="s">
        <v>822</v>
      </c>
      <c r="F1188" t="s">
        <v>877</v>
      </c>
      <c r="G1188" t="s">
        <v>876</v>
      </c>
      <c r="H1188">
        <v>850</v>
      </c>
      <c r="I1188" t="s">
        <v>963</v>
      </c>
      <c r="J1188" t="s">
        <v>962</v>
      </c>
      <c r="K1188" t="s">
        <v>1192</v>
      </c>
      <c r="L1188" t="s">
        <v>1191</v>
      </c>
      <c r="M1188">
        <v>12750</v>
      </c>
      <c r="N1188">
        <v>100</v>
      </c>
    </row>
    <row r="1189" spans="1:14" x14ac:dyDescent="0.3">
      <c r="A1189">
        <v>2022</v>
      </c>
      <c r="B1189" t="s">
        <v>1188</v>
      </c>
      <c r="C1189" t="s">
        <v>821</v>
      </c>
      <c r="D1189" t="s">
        <v>823</v>
      </c>
      <c r="E1189" t="s">
        <v>822</v>
      </c>
      <c r="F1189" t="s">
        <v>877</v>
      </c>
      <c r="G1189" t="s">
        <v>876</v>
      </c>
      <c r="H1189">
        <v>850</v>
      </c>
      <c r="I1189" t="s">
        <v>963</v>
      </c>
      <c r="J1189" t="s">
        <v>962</v>
      </c>
      <c r="K1189" t="s">
        <v>305</v>
      </c>
      <c r="L1189" t="s">
        <v>1191</v>
      </c>
      <c r="M1189">
        <v>450</v>
      </c>
      <c r="N1189">
        <v>3.5294099999999999</v>
      </c>
    </row>
    <row r="1190" spans="1:14" x14ac:dyDescent="0.3">
      <c r="A1190">
        <v>2023</v>
      </c>
      <c r="B1190" t="s">
        <v>1188</v>
      </c>
      <c r="C1190" t="s">
        <v>821</v>
      </c>
      <c r="D1190" t="s">
        <v>823</v>
      </c>
      <c r="E1190" t="s">
        <v>822</v>
      </c>
      <c r="F1190" t="s">
        <v>877</v>
      </c>
      <c r="G1190" t="s">
        <v>876</v>
      </c>
      <c r="H1190">
        <v>850</v>
      </c>
      <c r="I1190" t="s">
        <v>963</v>
      </c>
      <c r="J1190" t="s">
        <v>962</v>
      </c>
      <c r="K1190" t="s">
        <v>307</v>
      </c>
      <c r="L1190" t="s">
        <v>1191</v>
      </c>
      <c r="M1190">
        <v>5218</v>
      </c>
      <c r="N1190">
        <v>35.781390000000002</v>
      </c>
    </row>
    <row r="1191" spans="1:14" x14ac:dyDescent="0.3">
      <c r="A1191">
        <v>2023</v>
      </c>
      <c r="B1191" t="s">
        <v>1188</v>
      </c>
      <c r="C1191" t="s">
        <v>821</v>
      </c>
      <c r="D1191" t="s">
        <v>823</v>
      </c>
      <c r="E1191" t="s">
        <v>822</v>
      </c>
      <c r="F1191" t="s">
        <v>877</v>
      </c>
      <c r="G1191" t="s">
        <v>876</v>
      </c>
      <c r="H1191">
        <v>850</v>
      </c>
      <c r="I1191" t="s">
        <v>963</v>
      </c>
      <c r="J1191" t="s">
        <v>962</v>
      </c>
      <c r="K1191" t="s">
        <v>308</v>
      </c>
      <c r="L1191" t="s">
        <v>1191</v>
      </c>
      <c r="M1191">
        <v>2736</v>
      </c>
      <c r="N1191">
        <v>18.761569999999999</v>
      </c>
    </row>
    <row r="1192" spans="1:14" x14ac:dyDescent="0.3">
      <c r="A1192">
        <v>2023</v>
      </c>
      <c r="B1192" t="s">
        <v>1188</v>
      </c>
      <c r="C1192" t="s">
        <v>821</v>
      </c>
      <c r="D1192" t="s">
        <v>823</v>
      </c>
      <c r="E1192" t="s">
        <v>822</v>
      </c>
      <c r="F1192" t="s">
        <v>877</v>
      </c>
      <c r="G1192" t="s">
        <v>876</v>
      </c>
      <c r="H1192">
        <v>850</v>
      </c>
      <c r="I1192" t="s">
        <v>963</v>
      </c>
      <c r="J1192" t="s">
        <v>962</v>
      </c>
      <c r="K1192" t="s">
        <v>309</v>
      </c>
      <c r="L1192" t="s">
        <v>1191</v>
      </c>
      <c r="M1192">
        <v>1232</v>
      </c>
      <c r="N1192">
        <v>8.4481900000000003</v>
      </c>
    </row>
    <row r="1193" spans="1:14" x14ac:dyDescent="0.3">
      <c r="A1193">
        <v>2023</v>
      </c>
      <c r="B1193" t="s">
        <v>1188</v>
      </c>
      <c r="C1193" t="s">
        <v>821</v>
      </c>
      <c r="D1193" t="s">
        <v>823</v>
      </c>
      <c r="E1193" t="s">
        <v>822</v>
      </c>
      <c r="F1193" t="s">
        <v>877</v>
      </c>
      <c r="G1193" t="s">
        <v>876</v>
      </c>
      <c r="H1193">
        <v>850</v>
      </c>
      <c r="I1193" t="s">
        <v>963</v>
      </c>
      <c r="J1193" t="s">
        <v>962</v>
      </c>
      <c r="K1193" t="s">
        <v>306</v>
      </c>
      <c r="L1193" t="s">
        <v>1191</v>
      </c>
      <c r="M1193">
        <v>4793</v>
      </c>
      <c r="N1193">
        <v>32.867040000000003</v>
      </c>
    </row>
    <row r="1194" spans="1:14" x14ac:dyDescent="0.3">
      <c r="A1194">
        <v>2023</v>
      </c>
      <c r="B1194" t="s">
        <v>1188</v>
      </c>
      <c r="C1194" t="s">
        <v>821</v>
      </c>
      <c r="D1194" t="s">
        <v>823</v>
      </c>
      <c r="E1194" t="s">
        <v>822</v>
      </c>
      <c r="F1194" t="s">
        <v>877</v>
      </c>
      <c r="G1194" t="s">
        <v>876</v>
      </c>
      <c r="H1194">
        <v>850</v>
      </c>
      <c r="I1194" t="s">
        <v>963</v>
      </c>
      <c r="J1194" t="s">
        <v>962</v>
      </c>
      <c r="K1194" t="s">
        <v>1192</v>
      </c>
      <c r="L1194" t="s">
        <v>1191</v>
      </c>
      <c r="M1194">
        <v>14583</v>
      </c>
      <c r="N1194">
        <v>100</v>
      </c>
    </row>
    <row r="1195" spans="1:14" x14ac:dyDescent="0.3">
      <c r="A1195">
        <v>2023</v>
      </c>
      <c r="B1195" t="s">
        <v>1188</v>
      </c>
      <c r="C1195" t="s">
        <v>821</v>
      </c>
      <c r="D1195" t="s">
        <v>823</v>
      </c>
      <c r="E1195" t="s">
        <v>822</v>
      </c>
      <c r="F1195" t="s">
        <v>877</v>
      </c>
      <c r="G1195" t="s">
        <v>876</v>
      </c>
      <c r="H1195">
        <v>850</v>
      </c>
      <c r="I1195" t="s">
        <v>963</v>
      </c>
      <c r="J1195" t="s">
        <v>962</v>
      </c>
      <c r="K1195" t="s">
        <v>305</v>
      </c>
      <c r="L1195" t="s">
        <v>1191</v>
      </c>
      <c r="M1195">
        <v>604</v>
      </c>
      <c r="N1195">
        <v>4.1418100000000004</v>
      </c>
    </row>
    <row r="1196" spans="1:14" x14ac:dyDescent="0.3">
      <c r="A1196">
        <v>2024</v>
      </c>
      <c r="B1196" t="s">
        <v>1188</v>
      </c>
      <c r="C1196" t="s">
        <v>821</v>
      </c>
      <c r="D1196" t="s">
        <v>823</v>
      </c>
      <c r="E1196" t="s">
        <v>822</v>
      </c>
      <c r="F1196" t="s">
        <v>877</v>
      </c>
      <c r="G1196" t="s">
        <v>876</v>
      </c>
      <c r="H1196">
        <v>850</v>
      </c>
      <c r="I1196" t="s">
        <v>963</v>
      </c>
      <c r="J1196" t="s">
        <v>962</v>
      </c>
      <c r="K1196" t="s">
        <v>307</v>
      </c>
      <c r="L1196" t="s">
        <v>1191</v>
      </c>
      <c r="M1196">
        <v>6032</v>
      </c>
      <c r="N1196">
        <v>37.71414</v>
      </c>
    </row>
    <row r="1197" spans="1:14" x14ac:dyDescent="0.3">
      <c r="A1197">
        <v>2024</v>
      </c>
      <c r="B1197" t="s">
        <v>1188</v>
      </c>
      <c r="C1197" t="s">
        <v>821</v>
      </c>
      <c r="D1197" t="s">
        <v>823</v>
      </c>
      <c r="E1197" t="s">
        <v>822</v>
      </c>
      <c r="F1197" t="s">
        <v>877</v>
      </c>
      <c r="G1197" t="s">
        <v>876</v>
      </c>
      <c r="H1197">
        <v>850</v>
      </c>
      <c r="I1197" t="s">
        <v>963</v>
      </c>
      <c r="J1197" t="s">
        <v>962</v>
      </c>
      <c r="K1197" t="s">
        <v>308</v>
      </c>
      <c r="L1197" t="s">
        <v>1191</v>
      </c>
      <c r="M1197">
        <v>2843</v>
      </c>
      <c r="N1197">
        <v>17.77542</v>
      </c>
    </row>
    <row r="1198" spans="1:14" x14ac:dyDescent="0.3">
      <c r="A1198">
        <v>2024</v>
      </c>
      <c r="B1198" t="s">
        <v>1188</v>
      </c>
      <c r="C1198" t="s">
        <v>821</v>
      </c>
      <c r="D1198" t="s">
        <v>823</v>
      </c>
      <c r="E1198" t="s">
        <v>822</v>
      </c>
      <c r="F1198" t="s">
        <v>877</v>
      </c>
      <c r="G1198" t="s">
        <v>876</v>
      </c>
      <c r="H1198">
        <v>850</v>
      </c>
      <c r="I1198" t="s">
        <v>963</v>
      </c>
      <c r="J1198" t="s">
        <v>962</v>
      </c>
      <c r="K1198" t="s">
        <v>309</v>
      </c>
      <c r="L1198" t="s">
        <v>1191</v>
      </c>
      <c r="M1198">
        <v>1019</v>
      </c>
      <c r="N1198">
        <v>6.3711399999999996</v>
      </c>
    </row>
    <row r="1199" spans="1:14" x14ac:dyDescent="0.3">
      <c r="A1199">
        <v>2024</v>
      </c>
      <c r="B1199" t="s">
        <v>1188</v>
      </c>
      <c r="C1199" t="s">
        <v>821</v>
      </c>
      <c r="D1199" t="s">
        <v>823</v>
      </c>
      <c r="E1199" t="s">
        <v>822</v>
      </c>
      <c r="F1199" t="s">
        <v>877</v>
      </c>
      <c r="G1199" t="s">
        <v>876</v>
      </c>
      <c r="H1199">
        <v>850</v>
      </c>
      <c r="I1199" t="s">
        <v>963</v>
      </c>
      <c r="J1199" t="s">
        <v>962</v>
      </c>
      <c r="K1199" t="s">
        <v>306</v>
      </c>
      <c r="L1199" t="s">
        <v>1191</v>
      </c>
      <c r="M1199">
        <v>5314</v>
      </c>
      <c r="N1199">
        <v>33.224960000000003</v>
      </c>
    </row>
    <row r="1200" spans="1:14" x14ac:dyDescent="0.3">
      <c r="A1200">
        <v>2024</v>
      </c>
      <c r="B1200" t="s">
        <v>1188</v>
      </c>
      <c r="C1200" t="s">
        <v>821</v>
      </c>
      <c r="D1200" t="s">
        <v>823</v>
      </c>
      <c r="E1200" t="s">
        <v>822</v>
      </c>
      <c r="F1200" t="s">
        <v>877</v>
      </c>
      <c r="G1200" t="s">
        <v>876</v>
      </c>
      <c r="H1200">
        <v>850</v>
      </c>
      <c r="I1200" t="s">
        <v>963</v>
      </c>
      <c r="J1200" t="s">
        <v>962</v>
      </c>
      <c r="K1200" t="s">
        <v>1192</v>
      </c>
      <c r="L1200" t="s">
        <v>1191</v>
      </c>
      <c r="M1200">
        <v>15994</v>
      </c>
      <c r="N1200">
        <v>100</v>
      </c>
    </row>
    <row r="1201" spans="1:14" x14ac:dyDescent="0.3">
      <c r="A1201">
        <v>2024</v>
      </c>
      <c r="B1201" t="s">
        <v>1188</v>
      </c>
      <c r="C1201" t="s">
        <v>821</v>
      </c>
      <c r="D1201" t="s">
        <v>823</v>
      </c>
      <c r="E1201" t="s">
        <v>822</v>
      </c>
      <c r="F1201" t="s">
        <v>877</v>
      </c>
      <c r="G1201" t="s">
        <v>876</v>
      </c>
      <c r="H1201">
        <v>850</v>
      </c>
      <c r="I1201" t="s">
        <v>963</v>
      </c>
      <c r="J1201" t="s">
        <v>962</v>
      </c>
      <c r="K1201" t="s">
        <v>305</v>
      </c>
      <c r="L1201" t="s">
        <v>1191</v>
      </c>
      <c r="M1201">
        <v>786</v>
      </c>
      <c r="N1201">
        <v>4.9143400000000002</v>
      </c>
    </row>
    <row r="1202" spans="1:14" x14ac:dyDescent="0.3">
      <c r="A1202">
        <v>2021</v>
      </c>
      <c r="B1202" t="s">
        <v>1188</v>
      </c>
      <c r="C1202" t="s">
        <v>821</v>
      </c>
      <c r="D1202" t="s">
        <v>823</v>
      </c>
      <c r="E1202" t="s">
        <v>822</v>
      </c>
      <c r="F1202" t="s">
        <v>1189</v>
      </c>
      <c r="G1202" t="s">
        <v>1190</v>
      </c>
      <c r="H1202">
        <v>309</v>
      </c>
      <c r="I1202" t="s">
        <v>965</v>
      </c>
      <c r="J1202" t="s">
        <v>964</v>
      </c>
      <c r="K1202" t="s">
        <v>307</v>
      </c>
      <c r="L1202" t="s">
        <v>1191</v>
      </c>
      <c r="M1202">
        <v>713</v>
      </c>
      <c r="N1202">
        <v>29.7331</v>
      </c>
    </row>
    <row r="1203" spans="1:14" x14ac:dyDescent="0.3">
      <c r="A1203">
        <v>2021</v>
      </c>
      <c r="B1203" t="s">
        <v>1188</v>
      </c>
      <c r="C1203" t="s">
        <v>821</v>
      </c>
      <c r="D1203" t="s">
        <v>823</v>
      </c>
      <c r="E1203" t="s">
        <v>822</v>
      </c>
      <c r="F1203" t="s">
        <v>1189</v>
      </c>
      <c r="G1203" t="s">
        <v>1190</v>
      </c>
      <c r="H1203">
        <v>309</v>
      </c>
      <c r="I1203" t="s">
        <v>965</v>
      </c>
      <c r="J1203" t="s">
        <v>964</v>
      </c>
      <c r="K1203" t="s">
        <v>308</v>
      </c>
      <c r="L1203" t="s">
        <v>1191</v>
      </c>
      <c r="M1203">
        <v>507</v>
      </c>
      <c r="N1203">
        <v>21.142600000000002</v>
      </c>
    </row>
    <row r="1204" spans="1:14" x14ac:dyDescent="0.3">
      <c r="A1204">
        <v>2021</v>
      </c>
      <c r="B1204" t="s">
        <v>1188</v>
      </c>
      <c r="C1204" t="s">
        <v>821</v>
      </c>
      <c r="D1204" t="s">
        <v>823</v>
      </c>
      <c r="E1204" t="s">
        <v>822</v>
      </c>
      <c r="F1204" t="s">
        <v>1189</v>
      </c>
      <c r="G1204" t="s">
        <v>1190</v>
      </c>
      <c r="H1204">
        <v>309</v>
      </c>
      <c r="I1204" t="s">
        <v>965</v>
      </c>
      <c r="J1204" t="s">
        <v>964</v>
      </c>
      <c r="K1204" t="s">
        <v>309</v>
      </c>
      <c r="L1204" t="s">
        <v>1191</v>
      </c>
      <c r="M1204">
        <v>327</v>
      </c>
      <c r="N1204">
        <v>13.6364</v>
      </c>
    </row>
    <row r="1205" spans="1:14" x14ac:dyDescent="0.3">
      <c r="A1205">
        <v>2021</v>
      </c>
      <c r="B1205" t="s">
        <v>1188</v>
      </c>
      <c r="C1205" t="s">
        <v>821</v>
      </c>
      <c r="D1205" t="s">
        <v>823</v>
      </c>
      <c r="E1205" t="s">
        <v>822</v>
      </c>
      <c r="F1205" t="s">
        <v>1189</v>
      </c>
      <c r="G1205" t="s">
        <v>1190</v>
      </c>
      <c r="H1205">
        <v>309</v>
      </c>
      <c r="I1205" t="s">
        <v>965</v>
      </c>
      <c r="J1205" t="s">
        <v>964</v>
      </c>
      <c r="K1205" t="s">
        <v>306</v>
      </c>
      <c r="L1205" t="s">
        <v>1191</v>
      </c>
      <c r="M1205">
        <v>735</v>
      </c>
      <c r="N1205">
        <v>30.650500000000001</v>
      </c>
    </row>
    <row r="1206" spans="1:14" x14ac:dyDescent="0.3">
      <c r="A1206">
        <v>2021</v>
      </c>
      <c r="B1206" t="s">
        <v>1188</v>
      </c>
      <c r="C1206" t="s">
        <v>821</v>
      </c>
      <c r="D1206" t="s">
        <v>823</v>
      </c>
      <c r="E1206" t="s">
        <v>822</v>
      </c>
      <c r="F1206" t="s">
        <v>1189</v>
      </c>
      <c r="G1206" t="s">
        <v>1190</v>
      </c>
      <c r="H1206">
        <v>309</v>
      </c>
      <c r="I1206" t="s">
        <v>965</v>
      </c>
      <c r="J1206" t="s">
        <v>964</v>
      </c>
      <c r="K1206" t="s">
        <v>1192</v>
      </c>
      <c r="L1206" t="s">
        <v>1191</v>
      </c>
      <c r="M1206">
        <v>2398</v>
      </c>
      <c r="N1206">
        <v>100</v>
      </c>
    </row>
    <row r="1207" spans="1:14" x14ac:dyDescent="0.3">
      <c r="A1207">
        <v>2021</v>
      </c>
      <c r="B1207" t="s">
        <v>1188</v>
      </c>
      <c r="C1207" t="s">
        <v>821</v>
      </c>
      <c r="D1207" t="s">
        <v>823</v>
      </c>
      <c r="E1207" t="s">
        <v>822</v>
      </c>
      <c r="F1207" t="s">
        <v>1189</v>
      </c>
      <c r="G1207" t="s">
        <v>1190</v>
      </c>
      <c r="H1207">
        <v>309</v>
      </c>
      <c r="I1207" t="s">
        <v>965</v>
      </c>
      <c r="J1207" t="s">
        <v>964</v>
      </c>
      <c r="K1207" t="s">
        <v>305</v>
      </c>
      <c r="L1207" t="s">
        <v>1191</v>
      </c>
      <c r="M1207">
        <v>116</v>
      </c>
      <c r="N1207">
        <v>4.8373600000000003</v>
      </c>
    </row>
    <row r="1208" spans="1:14" x14ac:dyDescent="0.3">
      <c r="A1208">
        <v>2022</v>
      </c>
      <c r="B1208" t="s">
        <v>1188</v>
      </c>
      <c r="C1208" t="s">
        <v>821</v>
      </c>
      <c r="D1208" t="s">
        <v>823</v>
      </c>
      <c r="E1208" t="s">
        <v>822</v>
      </c>
      <c r="F1208" t="s">
        <v>1189</v>
      </c>
      <c r="G1208" t="s">
        <v>1190</v>
      </c>
      <c r="H1208">
        <v>309</v>
      </c>
      <c r="I1208" t="s">
        <v>965</v>
      </c>
      <c r="J1208" t="s">
        <v>964</v>
      </c>
      <c r="K1208" t="s">
        <v>307</v>
      </c>
      <c r="L1208" t="s">
        <v>1191</v>
      </c>
      <c r="M1208">
        <v>728</v>
      </c>
      <c r="N1208">
        <v>28.36</v>
      </c>
    </row>
    <row r="1209" spans="1:14" x14ac:dyDescent="0.3">
      <c r="A1209">
        <v>2022</v>
      </c>
      <c r="B1209" t="s">
        <v>1188</v>
      </c>
      <c r="C1209" t="s">
        <v>821</v>
      </c>
      <c r="D1209" t="s">
        <v>823</v>
      </c>
      <c r="E1209" t="s">
        <v>822</v>
      </c>
      <c r="F1209" t="s">
        <v>1189</v>
      </c>
      <c r="G1209" t="s">
        <v>1190</v>
      </c>
      <c r="H1209">
        <v>309</v>
      </c>
      <c r="I1209" t="s">
        <v>965</v>
      </c>
      <c r="J1209" t="s">
        <v>964</v>
      </c>
      <c r="K1209" t="s">
        <v>308</v>
      </c>
      <c r="L1209" t="s">
        <v>1191</v>
      </c>
      <c r="M1209">
        <v>546</v>
      </c>
      <c r="N1209">
        <v>21.27</v>
      </c>
    </row>
    <row r="1210" spans="1:14" x14ac:dyDescent="0.3">
      <c r="A1210">
        <v>2022</v>
      </c>
      <c r="B1210" t="s">
        <v>1188</v>
      </c>
      <c r="C1210" t="s">
        <v>821</v>
      </c>
      <c r="D1210" t="s">
        <v>823</v>
      </c>
      <c r="E1210" t="s">
        <v>822</v>
      </c>
      <c r="F1210" t="s">
        <v>1189</v>
      </c>
      <c r="G1210" t="s">
        <v>1190</v>
      </c>
      <c r="H1210">
        <v>309</v>
      </c>
      <c r="I1210" t="s">
        <v>965</v>
      </c>
      <c r="J1210" t="s">
        <v>964</v>
      </c>
      <c r="K1210" t="s">
        <v>309</v>
      </c>
      <c r="L1210" t="s">
        <v>1191</v>
      </c>
      <c r="M1210">
        <v>359</v>
      </c>
      <c r="N1210">
        <v>13.985200000000001</v>
      </c>
    </row>
    <row r="1211" spans="1:14" x14ac:dyDescent="0.3">
      <c r="A1211">
        <v>2022</v>
      </c>
      <c r="B1211" t="s">
        <v>1188</v>
      </c>
      <c r="C1211" t="s">
        <v>821</v>
      </c>
      <c r="D1211" t="s">
        <v>823</v>
      </c>
      <c r="E1211" t="s">
        <v>822</v>
      </c>
      <c r="F1211" t="s">
        <v>1189</v>
      </c>
      <c r="G1211" t="s">
        <v>1190</v>
      </c>
      <c r="H1211">
        <v>309</v>
      </c>
      <c r="I1211" t="s">
        <v>965</v>
      </c>
      <c r="J1211" t="s">
        <v>964</v>
      </c>
      <c r="K1211" t="s">
        <v>306</v>
      </c>
      <c r="L1211" t="s">
        <v>1191</v>
      </c>
      <c r="M1211">
        <v>830</v>
      </c>
      <c r="N1211">
        <v>32.333500000000001</v>
      </c>
    </row>
    <row r="1212" spans="1:14" x14ac:dyDescent="0.3">
      <c r="A1212">
        <v>2022</v>
      </c>
      <c r="B1212" t="s">
        <v>1188</v>
      </c>
      <c r="C1212" t="s">
        <v>821</v>
      </c>
      <c r="D1212" t="s">
        <v>823</v>
      </c>
      <c r="E1212" t="s">
        <v>822</v>
      </c>
      <c r="F1212" t="s">
        <v>1189</v>
      </c>
      <c r="G1212" t="s">
        <v>1190</v>
      </c>
      <c r="H1212">
        <v>309</v>
      </c>
      <c r="I1212" t="s">
        <v>965</v>
      </c>
      <c r="J1212" t="s">
        <v>964</v>
      </c>
      <c r="K1212" t="s">
        <v>1192</v>
      </c>
      <c r="L1212" t="s">
        <v>1191</v>
      </c>
      <c r="M1212">
        <v>2567</v>
      </c>
      <c r="N1212">
        <v>100</v>
      </c>
    </row>
    <row r="1213" spans="1:14" x14ac:dyDescent="0.3">
      <c r="A1213">
        <v>2022</v>
      </c>
      <c r="B1213" t="s">
        <v>1188</v>
      </c>
      <c r="C1213" t="s">
        <v>821</v>
      </c>
      <c r="D1213" t="s">
        <v>823</v>
      </c>
      <c r="E1213" t="s">
        <v>822</v>
      </c>
      <c r="F1213" t="s">
        <v>1189</v>
      </c>
      <c r="G1213" t="s">
        <v>1190</v>
      </c>
      <c r="H1213">
        <v>309</v>
      </c>
      <c r="I1213" t="s">
        <v>965</v>
      </c>
      <c r="J1213" t="s">
        <v>964</v>
      </c>
      <c r="K1213" t="s">
        <v>305</v>
      </c>
      <c r="L1213" t="s">
        <v>1191</v>
      </c>
      <c r="M1213">
        <v>104</v>
      </c>
      <c r="N1213">
        <v>4.0514200000000002</v>
      </c>
    </row>
    <row r="1214" spans="1:14" x14ac:dyDescent="0.3">
      <c r="A1214">
        <v>2023</v>
      </c>
      <c r="B1214" t="s">
        <v>1188</v>
      </c>
      <c r="C1214" t="s">
        <v>821</v>
      </c>
      <c r="D1214" t="s">
        <v>823</v>
      </c>
      <c r="E1214" t="s">
        <v>822</v>
      </c>
      <c r="F1214" t="s">
        <v>1189</v>
      </c>
      <c r="G1214" t="s">
        <v>1190</v>
      </c>
      <c r="H1214">
        <v>309</v>
      </c>
      <c r="I1214" t="s">
        <v>965</v>
      </c>
      <c r="J1214" t="s">
        <v>964</v>
      </c>
      <c r="K1214" t="s">
        <v>307</v>
      </c>
      <c r="L1214" t="s">
        <v>1191</v>
      </c>
      <c r="M1214">
        <v>842</v>
      </c>
      <c r="N1214">
        <v>32.051769999999998</v>
      </c>
    </row>
    <row r="1215" spans="1:14" x14ac:dyDescent="0.3">
      <c r="A1215">
        <v>2023</v>
      </c>
      <c r="B1215" t="s">
        <v>1188</v>
      </c>
      <c r="C1215" t="s">
        <v>821</v>
      </c>
      <c r="D1215" t="s">
        <v>823</v>
      </c>
      <c r="E1215" t="s">
        <v>822</v>
      </c>
      <c r="F1215" t="s">
        <v>1189</v>
      </c>
      <c r="G1215" t="s">
        <v>1190</v>
      </c>
      <c r="H1215">
        <v>309</v>
      </c>
      <c r="I1215" t="s">
        <v>965</v>
      </c>
      <c r="J1215" t="s">
        <v>964</v>
      </c>
      <c r="K1215" t="s">
        <v>308</v>
      </c>
      <c r="L1215" t="s">
        <v>1191</v>
      </c>
      <c r="M1215">
        <v>535</v>
      </c>
      <c r="N1215">
        <v>20.36544</v>
      </c>
    </row>
    <row r="1216" spans="1:14" x14ac:dyDescent="0.3">
      <c r="A1216">
        <v>2023</v>
      </c>
      <c r="B1216" t="s">
        <v>1188</v>
      </c>
      <c r="C1216" t="s">
        <v>821</v>
      </c>
      <c r="D1216" t="s">
        <v>823</v>
      </c>
      <c r="E1216" t="s">
        <v>822</v>
      </c>
      <c r="F1216" t="s">
        <v>1189</v>
      </c>
      <c r="G1216" t="s">
        <v>1190</v>
      </c>
      <c r="H1216">
        <v>309</v>
      </c>
      <c r="I1216" t="s">
        <v>965</v>
      </c>
      <c r="J1216" t="s">
        <v>964</v>
      </c>
      <c r="K1216" t="s">
        <v>309</v>
      </c>
      <c r="L1216" t="s">
        <v>1191</v>
      </c>
      <c r="M1216">
        <v>213</v>
      </c>
      <c r="N1216">
        <v>8.1081099999999999</v>
      </c>
    </row>
    <row r="1217" spans="1:14" x14ac:dyDescent="0.3">
      <c r="A1217">
        <v>2023</v>
      </c>
      <c r="B1217" t="s">
        <v>1188</v>
      </c>
      <c r="C1217" t="s">
        <v>821</v>
      </c>
      <c r="D1217" t="s">
        <v>823</v>
      </c>
      <c r="E1217" t="s">
        <v>822</v>
      </c>
      <c r="F1217" t="s">
        <v>1189</v>
      </c>
      <c r="G1217" t="s">
        <v>1190</v>
      </c>
      <c r="H1217">
        <v>309</v>
      </c>
      <c r="I1217" t="s">
        <v>965</v>
      </c>
      <c r="J1217" t="s">
        <v>964</v>
      </c>
      <c r="K1217" t="s">
        <v>306</v>
      </c>
      <c r="L1217" t="s">
        <v>1191</v>
      </c>
      <c r="M1217">
        <v>927</v>
      </c>
      <c r="N1217">
        <v>35.287399999999998</v>
      </c>
    </row>
    <row r="1218" spans="1:14" x14ac:dyDescent="0.3">
      <c r="A1218">
        <v>2023</v>
      </c>
      <c r="B1218" t="s">
        <v>1188</v>
      </c>
      <c r="C1218" t="s">
        <v>821</v>
      </c>
      <c r="D1218" t="s">
        <v>823</v>
      </c>
      <c r="E1218" t="s">
        <v>822</v>
      </c>
      <c r="F1218" t="s">
        <v>1189</v>
      </c>
      <c r="G1218" t="s">
        <v>1190</v>
      </c>
      <c r="H1218">
        <v>309</v>
      </c>
      <c r="I1218" t="s">
        <v>965</v>
      </c>
      <c r="J1218" t="s">
        <v>964</v>
      </c>
      <c r="K1218" t="s">
        <v>1192</v>
      </c>
      <c r="L1218" t="s">
        <v>1191</v>
      </c>
      <c r="M1218">
        <v>2627</v>
      </c>
      <c r="N1218">
        <v>100</v>
      </c>
    </row>
    <row r="1219" spans="1:14" x14ac:dyDescent="0.3">
      <c r="A1219">
        <v>2023</v>
      </c>
      <c r="B1219" t="s">
        <v>1188</v>
      </c>
      <c r="C1219" t="s">
        <v>821</v>
      </c>
      <c r="D1219" t="s">
        <v>823</v>
      </c>
      <c r="E1219" t="s">
        <v>822</v>
      </c>
      <c r="F1219" t="s">
        <v>1189</v>
      </c>
      <c r="G1219" t="s">
        <v>1190</v>
      </c>
      <c r="H1219">
        <v>309</v>
      </c>
      <c r="I1219" t="s">
        <v>965</v>
      </c>
      <c r="J1219" t="s">
        <v>964</v>
      </c>
      <c r="K1219" t="s">
        <v>305</v>
      </c>
      <c r="L1219" t="s">
        <v>1191</v>
      </c>
      <c r="M1219">
        <v>110</v>
      </c>
      <c r="N1219">
        <v>4.18729</v>
      </c>
    </row>
    <row r="1220" spans="1:14" x14ac:dyDescent="0.3">
      <c r="A1220">
        <v>2024</v>
      </c>
      <c r="B1220" t="s">
        <v>1188</v>
      </c>
      <c r="C1220" t="s">
        <v>821</v>
      </c>
      <c r="D1220" t="s">
        <v>823</v>
      </c>
      <c r="E1220" t="s">
        <v>822</v>
      </c>
      <c r="F1220" t="s">
        <v>1189</v>
      </c>
      <c r="G1220" t="s">
        <v>1190</v>
      </c>
      <c r="H1220">
        <v>309</v>
      </c>
      <c r="I1220" t="s">
        <v>965</v>
      </c>
      <c r="J1220" t="s">
        <v>964</v>
      </c>
      <c r="K1220" t="s">
        <v>307</v>
      </c>
      <c r="L1220" t="s">
        <v>1191</v>
      </c>
      <c r="M1220">
        <v>931</v>
      </c>
      <c r="N1220">
        <v>32.862690000000001</v>
      </c>
    </row>
    <row r="1221" spans="1:14" x14ac:dyDescent="0.3">
      <c r="A1221">
        <v>2024</v>
      </c>
      <c r="B1221" t="s">
        <v>1188</v>
      </c>
      <c r="C1221" t="s">
        <v>821</v>
      </c>
      <c r="D1221" t="s">
        <v>823</v>
      </c>
      <c r="E1221" t="s">
        <v>822</v>
      </c>
      <c r="F1221" t="s">
        <v>1189</v>
      </c>
      <c r="G1221" t="s">
        <v>1190</v>
      </c>
      <c r="H1221">
        <v>309</v>
      </c>
      <c r="I1221" t="s">
        <v>965</v>
      </c>
      <c r="J1221" t="s">
        <v>964</v>
      </c>
      <c r="K1221" t="s">
        <v>308</v>
      </c>
      <c r="L1221" t="s">
        <v>1191</v>
      </c>
      <c r="M1221">
        <v>562</v>
      </c>
      <c r="N1221">
        <v>19.837630000000001</v>
      </c>
    </row>
    <row r="1222" spans="1:14" x14ac:dyDescent="0.3">
      <c r="A1222">
        <v>2024</v>
      </c>
      <c r="B1222" t="s">
        <v>1188</v>
      </c>
      <c r="C1222" t="s">
        <v>821</v>
      </c>
      <c r="D1222" t="s">
        <v>823</v>
      </c>
      <c r="E1222" t="s">
        <v>822</v>
      </c>
      <c r="F1222" t="s">
        <v>1189</v>
      </c>
      <c r="G1222" t="s">
        <v>1190</v>
      </c>
      <c r="H1222">
        <v>309</v>
      </c>
      <c r="I1222" t="s">
        <v>965</v>
      </c>
      <c r="J1222" t="s">
        <v>964</v>
      </c>
      <c r="K1222" t="s">
        <v>309</v>
      </c>
      <c r="L1222" t="s">
        <v>1191</v>
      </c>
      <c r="M1222">
        <v>169</v>
      </c>
      <c r="N1222">
        <v>5.9654100000000003</v>
      </c>
    </row>
    <row r="1223" spans="1:14" x14ac:dyDescent="0.3">
      <c r="A1223">
        <v>2024</v>
      </c>
      <c r="B1223" t="s">
        <v>1188</v>
      </c>
      <c r="C1223" t="s">
        <v>821</v>
      </c>
      <c r="D1223" t="s">
        <v>823</v>
      </c>
      <c r="E1223" t="s">
        <v>822</v>
      </c>
      <c r="F1223" t="s">
        <v>1189</v>
      </c>
      <c r="G1223" t="s">
        <v>1190</v>
      </c>
      <c r="H1223">
        <v>309</v>
      </c>
      <c r="I1223" t="s">
        <v>965</v>
      </c>
      <c r="J1223" t="s">
        <v>964</v>
      </c>
      <c r="K1223" t="s">
        <v>306</v>
      </c>
      <c r="L1223" t="s">
        <v>1191</v>
      </c>
      <c r="M1223">
        <v>1027</v>
      </c>
      <c r="N1223">
        <v>36.25132</v>
      </c>
    </row>
    <row r="1224" spans="1:14" x14ac:dyDescent="0.3">
      <c r="A1224">
        <v>2024</v>
      </c>
      <c r="B1224" t="s">
        <v>1188</v>
      </c>
      <c r="C1224" t="s">
        <v>821</v>
      </c>
      <c r="D1224" t="s">
        <v>823</v>
      </c>
      <c r="E1224" t="s">
        <v>822</v>
      </c>
      <c r="F1224" t="s">
        <v>1189</v>
      </c>
      <c r="G1224" t="s">
        <v>1190</v>
      </c>
      <c r="H1224">
        <v>309</v>
      </c>
      <c r="I1224" t="s">
        <v>965</v>
      </c>
      <c r="J1224" t="s">
        <v>964</v>
      </c>
      <c r="K1224" t="s">
        <v>1192</v>
      </c>
      <c r="L1224" t="s">
        <v>1191</v>
      </c>
      <c r="M1224">
        <v>2833</v>
      </c>
      <c r="N1224">
        <v>100</v>
      </c>
    </row>
    <row r="1225" spans="1:14" x14ac:dyDescent="0.3">
      <c r="A1225">
        <v>2024</v>
      </c>
      <c r="B1225" t="s">
        <v>1188</v>
      </c>
      <c r="C1225" t="s">
        <v>821</v>
      </c>
      <c r="D1225" t="s">
        <v>823</v>
      </c>
      <c r="E1225" t="s">
        <v>822</v>
      </c>
      <c r="F1225" t="s">
        <v>1189</v>
      </c>
      <c r="G1225" t="s">
        <v>1190</v>
      </c>
      <c r="H1225">
        <v>309</v>
      </c>
      <c r="I1225" t="s">
        <v>965</v>
      </c>
      <c r="J1225" t="s">
        <v>964</v>
      </c>
      <c r="K1225" t="s">
        <v>305</v>
      </c>
      <c r="L1225" t="s">
        <v>1191</v>
      </c>
      <c r="M1225">
        <v>144</v>
      </c>
      <c r="N1225">
        <v>5.0829500000000003</v>
      </c>
    </row>
    <row r="1226" spans="1:14" x14ac:dyDescent="0.3">
      <c r="A1226">
        <v>2021</v>
      </c>
      <c r="B1226" t="s">
        <v>1188</v>
      </c>
      <c r="C1226" t="s">
        <v>821</v>
      </c>
      <c r="D1226" t="s">
        <v>823</v>
      </c>
      <c r="E1226" t="s">
        <v>822</v>
      </c>
      <c r="F1226" t="s">
        <v>1189</v>
      </c>
      <c r="G1226" t="s">
        <v>1190</v>
      </c>
      <c r="H1226">
        <v>310</v>
      </c>
      <c r="I1226" t="s">
        <v>967</v>
      </c>
      <c r="J1226" t="s">
        <v>966</v>
      </c>
      <c r="K1226" t="s">
        <v>307</v>
      </c>
      <c r="L1226" t="s">
        <v>1191</v>
      </c>
      <c r="M1226">
        <v>596</v>
      </c>
      <c r="N1226">
        <v>31.4346</v>
      </c>
    </row>
    <row r="1227" spans="1:14" x14ac:dyDescent="0.3">
      <c r="A1227">
        <v>2021</v>
      </c>
      <c r="B1227" t="s">
        <v>1188</v>
      </c>
      <c r="C1227" t="s">
        <v>821</v>
      </c>
      <c r="D1227" t="s">
        <v>823</v>
      </c>
      <c r="E1227" t="s">
        <v>822</v>
      </c>
      <c r="F1227" t="s">
        <v>1189</v>
      </c>
      <c r="G1227" t="s">
        <v>1190</v>
      </c>
      <c r="H1227">
        <v>310</v>
      </c>
      <c r="I1227" t="s">
        <v>967</v>
      </c>
      <c r="J1227" t="s">
        <v>966</v>
      </c>
      <c r="K1227" t="s">
        <v>308</v>
      </c>
      <c r="L1227" t="s">
        <v>1191</v>
      </c>
      <c r="M1227">
        <v>377</v>
      </c>
      <c r="N1227">
        <v>19.884</v>
      </c>
    </row>
    <row r="1228" spans="1:14" x14ac:dyDescent="0.3">
      <c r="A1228">
        <v>2021</v>
      </c>
      <c r="B1228" t="s">
        <v>1188</v>
      </c>
      <c r="C1228" t="s">
        <v>821</v>
      </c>
      <c r="D1228" t="s">
        <v>823</v>
      </c>
      <c r="E1228" t="s">
        <v>822</v>
      </c>
      <c r="F1228" t="s">
        <v>1189</v>
      </c>
      <c r="G1228" t="s">
        <v>1190</v>
      </c>
      <c r="H1228">
        <v>310</v>
      </c>
      <c r="I1228" t="s">
        <v>967</v>
      </c>
      <c r="J1228" t="s">
        <v>966</v>
      </c>
      <c r="K1228" t="s">
        <v>309</v>
      </c>
      <c r="L1228" t="s">
        <v>1191</v>
      </c>
      <c r="M1228">
        <v>126</v>
      </c>
      <c r="N1228">
        <v>6.6455700000000002</v>
      </c>
    </row>
    <row r="1229" spans="1:14" x14ac:dyDescent="0.3">
      <c r="A1229">
        <v>2021</v>
      </c>
      <c r="B1229" t="s">
        <v>1188</v>
      </c>
      <c r="C1229" t="s">
        <v>821</v>
      </c>
      <c r="D1229" t="s">
        <v>823</v>
      </c>
      <c r="E1229" t="s">
        <v>822</v>
      </c>
      <c r="F1229" t="s">
        <v>1189</v>
      </c>
      <c r="G1229" t="s">
        <v>1190</v>
      </c>
      <c r="H1229">
        <v>310</v>
      </c>
      <c r="I1229" t="s">
        <v>967</v>
      </c>
      <c r="J1229" t="s">
        <v>966</v>
      </c>
      <c r="K1229" t="s">
        <v>306</v>
      </c>
      <c r="L1229" t="s">
        <v>1191</v>
      </c>
      <c r="M1229">
        <v>720</v>
      </c>
      <c r="N1229">
        <v>37.974699999999999</v>
      </c>
    </row>
    <row r="1230" spans="1:14" x14ac:dyDescent="0.3">
      <c r="A1230">
        <v>2021</v>
      </c>
      <c r="B1230" t="s">
        <v>1188</v>
      </c>
      <c r="C1230" t="s">
        <v>821</v>
      </c>
      <c r="D1230" t="s">
        <v>823</v>
      </c>
      <c r="E1230" t="s">
        <v>822</v>
      </c>
      <c r="F1230" t="s">
        <v>1189</v>
      </c>
      <c r="G1230" t="s">
        <v>1190</v>
      </c>
      <c r="H1230">
        <v>310</v>
      </c>
      <c r="I1230" t="s">
        <v>967</v>
      </c>
      <c r="J1230" t="s">
        <v>966</v>
      </c>
      <c r="K1230" t="s">
        <v>1192</v>
      </c>
      <c r="L1230" t="s">
        <v>1191</v>
      </c>
      <c r="M1230">
        <v>1896</v>
      </c>
      <c r="N1230">
        <v>100</v>
      </c>
    </row>
    <row r="1231" spans="1:14" x14ac:dyDescent="0.3">
      <c r="A1231">
        <v>2021</v>
      </c>
      <c r="B1231" t="s">
        <v>1188</v>
      </c>
      <c r="C1231" t="s">
        <v>821</v>
      </c>
      <c r="D1231" t="s">
        <v>823</v>
      </c>
      <c r="E1231" t="s">
        <v>822</v>
      </c>
      <c r="F1231" t="s">
        <v>1189</v>
      </c>
      <c r="G1231" t="s">
        <v>1190</v>
      </c>
      <c r="H1231">
        <v>310</v>
      </c>
      <c r="I1231" t="s">
        <v>967</v>
      </c>
      <c r="J1231" t="s">
        <v>966</v>
      </c>
      <c r="K1231" t="s">
        <v>305</v>
      </c>
      <c r="L1231" t="s">
        <v>1191</v>
      </c>
      <c r="M1231">
        <v>77</v>
      </c>
      <c r="N1231">
        <v>4.0611800000000002</v>
      </c>
    </row>
    <row r="1232" spans="1:14" x14ac:dyDescent="0.3">
      <c r="A1232">
        <v>2022</v>
      </c>
      <c r="B1232" t="s">
        <v>1188</v>
      </c>
      <c r="C1232" t="s">
        <v>821</v>
      </c>
      <c r="D1232" t="s">
        <v>823</v>
      </c>
      <c r="E1232" t="s">
        <v>822</v>
      </c>
      <c r="F1232" t="s">
        <v>1189</v>
      </c>
      <c r="G1232" t="s">
        <v>1190</v>
      </c>
      <c r="H1232">
        <v>310</v>
      </c>
      <c r="I1232" t="s">
        <v>967</v>
      </c>
      <c r="J1232" t="s">
        <v>966</v>
      </c>
      <c r="K1232" t="s">
        <v>307</v>
      </c>
      <c r="L1232" t="s">
        <v>1191</v>
      </c>
      <c r="M1232">
        <v>631</v>
      </c>
      <c r="N1232">
        <v>31.965599999999998</v>
      </c>
    </row>
    <row r="1233" spans="1:14" x14ac:dyDescent="0.3">
      <c r="A1233">
        <v>2022</v>
      </c>
      <c r="B1233" t="s">
        <v>1188</v>
      </c>
      <c r="C1233" t="s">
        <v>821</v>
      </c>
      <c r="D1233" t="s">
        <v>823</v>
      </c>
      <c r="E1233" t="s">
        <v>822</v>
      </c>
      <c r="F1233" t="s">
        <v>1189</v>
      </c>
      <c r="G1233" t="s">
        <v>1190</v>
      </c>
      <c r="H1233">
        <v>310</v>
      </c>
      <c r="I1233" t="s">
        <v>967</v>
      </c>
      <c r="J1233" t="s">
        <v>966</v>
      </c>
      <c r="K1233" t="s">
        <v>308</v>
      </c>
      <c r="L1233" t="s">
        <v>1191</v>
      </c>
      <c r="M1233">
        <v>391</v>
      </c>
      <c r="N1233">
        <v>19.807500000000001</v>
      </c>
    </row>
    <row r="1234" spans="1:14" x14ac:dyDescent="0.3">
      <c r="A1234">
        <v>2022</v>
      </c>
      <c r="B1234" t="s">
        <v>1188</v>
      </c>
      <c r="C1234" t="s">
        <v>821</v>
      </c>
      <c r="D1234" t="s">
        <v>823</v>
      </c>
      <c r="E1234" t="s">
        <v>822</v>
      </c>
      <c r="F1234" t="s">
        <v>1189</v>
      </c>
      <c r="G1234" t="s">
        <v>1190</v>
      </c>
      <c r="H1234">
        <v>310</v>
      </c>
      <c r="I1234" t="s">
        <v>967</v>
      </c>
      <c r="J1234" t="s">
        <v>966</v>
      </c>
      <c r="K1234" t="s">
        <v>309</v>
      </c>
      <c r="L1234" t="s">
        <v>1191</v>
      </c>
      <c r="M1234">
        <v>116</v>
      </c>
      <c r="N1234">
        <v>5.8763899999999998</v>
      </c>
    </row>
    <row r="1235" spans="1:14" x14ac:dyDescent="0.3">
      <c r="A1235">
        <v>2022</v>
      </c>
      <c r="B1235" t="s">
        <v>1188</v>
      </c>
      <c r="C1235" t="s">
        <v>821</v>
      </c>
      <c r="D1235" t="s">
        <v>823</v>
      </c>
      <c r="E1235" t="s">
        <v>822</v>
      </c>
      <c r="F1235" t="s">
        <v>1189</v>
      </c>
      <c r="G1235" t="s">
        <v>1190</v>
      </c>
      <c r="H1235">
        <v>310</v>
      </c>
      <c r="I1235" t="s">
        <v>967</v>
      </c>
      <c r="J1235" t="s">
        <v>966</v>
      </c>
      <c r="K1235" t="s">
        <v>306</v>
      </c>
      <c r="L1235" t="s">
        <v>1191</v>
      </c>
      <c r="M1235">
        <v>760</v>
      </c>
      <c r="N1235">
        <v>38.500500000000002</v>
      </c>
    </row>
    <row r="1236" spans="1:14" x14ac:dyDescent="0.3">
      <c r="A1236">
        <v>2022</v>
      </c>
      <c r="B1236" t="s">
        <v>1188</v>
      </c>
      <c r="C1236" t="s">
        <v>821</v>
      </c>
      <c r="D1236" t="s">
        <v>823</v>
      </c>
      <c r="E1236" t="s">
        <v>822</v>
      </c>
      <c r="F1236" t="s">
        <v>1189</v>
      </c>
      <c r="G1236" t="s">
        <v>1190</v>
      </c>
      <c r="H1236">
        <v>310</v>
      </c>
      <c r="I1236" t="s">
        <v>967</v>
      </c>
      <c r="J1236" t="s">
        <v>966</v>
      </c>
      <c r="K1236" t="s">
        <v>1192</v>
      </c>
      <c r="L1236" t="s">
        <v>1191</v>
      </c>
      <c r="M1236">
        <v>1974</v>
      </c>
      <c r="N1236">
        <v>100</v>
      </c>
    </row>
    <row r="1237" spans="1:14" x14ac:dyDescent="0.3">
      <c r="A1237">
        <v>2022</v>
      </c>
      <c r="B1237" t="s">
        <v>1188</v>
      </c>
      <c r="C1237" t="s">
        <v>821</v>
      </c>
      <c r="D1237" t="s">
        <v>823</v>
      </c>
      <c r="E1237" t="s">
        <v>822</v>
      </c>
      <c r="F1237" t="s">
        <v>1189</v>
      </c>
      <c r="G1237" t="s">
        <v>1190</v>
      </c>
      <c r="H1237">
        <v>310</v>
      </c>
      <c r="I1237" t="s">
        <v>967</v>
      </c>
      <c r="J1237" t="s">
        <v>966</v>
      </c>
      <c r="K1237" t="s">
        <v>305</v>
      </c>
      <c r="L1237" t="s">
        <v>1191</v>
      </c>
      <c r="M1237">
        <v>76</v>
      </c>
      <c r="N1237">
        <v>3.85005</v>
      </c>
    </row>
    <row r="1238" spans="1:14" x14ac:dyDescent="0.3">
      <c r="A1238">
        <v>2023</v>
      </c>
      <c r="B1238" t="s">
        <v>1188</v>
      </c>
      <c r="C1238" t="s">
        <v>821</v>
      </c>
      <c r="D1238" t="s">
        <v>823</v>
      </c>
      <c r="E1238" t="s">
        <v>822</v>
      </c>
      <c r="F1238" t="s">
        <v>1189</v>
      </c>
      <c r="G1238" t="s">
        <v>1190</v>
      </c>
      <c r="H1238">
        <v>310</v>
      </c>
      <c r="I1238" t="s">
        <v>967</v>
      </c>
      <c r="J1238" t="s">
        <v>966</v>
      </c>
      <c r="K1238" t="s">
        <v>307</v>
      </c>
      <c r="L1238" t="s">
        <v>1191</v>
      </c>
      <c r="M1238">
        <v>688</v>
      </c>
      <c r="N1238">
        <v>32.871479999999998</v>
      </c>
    </row>
    <row r="1239" spans="1:14" x14ac:dyDescent="0.3">
      <c r="A1239">
        <v>2023</v>
      </c>
      <c r="B1239" t="s">
        <v>1188</v>
      </c>
      <c r="C1239" t="s">
        <v>821</v>
      </c>
      <c r="D1239" t="s">
        <v>823</v>
      </c>
      <c r="E1239" t="s">
        <v>822</v>
      </c>
      <c r="F1239" t="s">
        <v>1189</v>
      </c>
      <c r="G1239" t="s">
        <v>1190</v>
      </c>
      <c r="H1239">
        <v>310</v>
      </c>
      <c r="I1239" t="s">
        <v>967</v>
      </c>
      <c r="J1239" t="s">
        <v>966</v>
      </c>
      <c r="K1239" t="s">
        <v>308</v>
      </c>
      <c r="L1239" t="s">
        <v>1191</v>
      </c>
      <c r="M1239">
        <v>397</v>
      </c>
      <c r="N1239">
        <v>18.96799</v>
      </c>
    </row>
    <row r="1240" spans="1:14" x14ac:dyDescent="0.3">
      <c r="A1240">
        <v>2023</v>
      </c>
      <c r="B1240" t="s">
        <v>1188</v>
      </c>
      <c r="C1240" t="s">
        <v>821</v>
      </c>
      <c r="D1240" t="s">
        <v>823</v>
      </c>
      <c r="E1240" t="s">
        <v>822</v>
      </c>
      <c r="F1240" t="s">
        <v>1189</v>
      </c>
      <c r="G1240" t="s">
        <v>1190</v>
      </c>
      <c r="H1240">
        <v>310</v>
      </c>
      <c r="I1240" t="s">
        <v>967</v>
      </c>
      <c r="J1240" t="s">
        <v>966</v>
      </c>
      <c r="K1240" t="s">
        <v>309</v>
      </c>
      <c r="L1240" t="s">
        <v>1191</v>
      </c>
      <c r="M1240">
        <v>116</v>
      </c>
      <c r="N1240">
        <v>5.5422799999999999</v>
      </c>
    </row>
    <row r="1241" spans="1:14" x14ac:dyDescent="0.3">
      <c r="A1241">
        <v>2023</v>
      </c>
      <c r="B1241" t="s">
        <v>1188</v>
      </c>
      <c r="C1241" t="s">
        <v>821</v>
      </c>
      <c r="D1241" t="s">
        <v>823</v>
      </c>
      <c r="E1241" t="s">
        <v>822</v>
      </c>
      <c r="F1241" t="s">
        <v>1189</v>
      </c>
      <c r="G1241" t="s">
        <v>1190</v>
      </c>
      <c r="H1241">
        <v>310</v>
      </c>
      <c r="I1241" t="s">
        <v>967</v>
      </c>
      <c r="J1241" t="s">
        <v>966</v>
      </c>
      <c r="K1241" t="s">
        <v>306</v>
      </c>
      <c r="L1241" t="s">
        <v>1191</v>
      </c>
      <c r="M1241">
        <v>799</v>
      </c>
      <c r="N1241">
        <v>38.174869999999999</v>
      </c>
    </row>
    <row r="1242" spans="1:14" x14ac:dyDescent="0.3">
      <c r="A1242">
        <v>2023</v>
      </c>
      <c r="B1242" t="s">
        <v>1188</v>
      </c>
      <c r="C1242" t="s">
        <v>821</v>
      </c>
      <c r="D1242" t="s">
        <v>823</v>
      </c>
      <c r="E1242" t="s">
        <v>822</v>
      </c>
      <c r="F1242" t="s">
        <v>1189</v>
      </c>
      <c r="G1242" t="s">
        <v>1190</v>
      </c>
      <c r="H1242">
        <v>310</v>
      </c>
      <c r="I1242" t="s">
        <v>967</v>
      </c>
      <c r="J1242" t="s">
        <v>966</v>
      </c>
      <c r="K1242" t="s">
        <v>1192</v>
      </c>
      <c r="L1242" t="s">
        <v>1191</v>
      </c>
      <c r="M1242">
        <v>2093</v>
      </c>
      <c r="N1242">
        <v>100</v>
      </c>
    </row>
    <row r="1243" spans="1:14" x14ac:dyDescent="0.3">
      <c r="A1243">
        <v>2023</v>
      </c>
      <c r="B1243" t="s">
        <v>1188</v>
      </c>
      <c r="C1243" t="s">
        <v>821</v>
      </c>
      <c r="D1243" t="s">
        <v>823</v>
      </c>
      <c r="E1243" t="s">
        <v>822</v>
      </c>
      <c r="F1243" t="s">
        <v>1189</v>
      </c>
      <c r="G1243" t="s">
        <v>1190</v>
      </c>
      <c r="H1243">
        <v>310</v>
      </c>
      <c r="I1243" t="s">
        <v>967</v>
      </c>
      <c r="J1243" t="s">
        <v>966</v>
      </c>
      <c r="K1243" t="s">
        <v>305</v>
      </c>
      <c r="L1243" t="s">
        <v>1191</v>
      </c>
      <c r="M1243">
        <v>93</v>
      </c>
      <c r="N1243">
        <v>4.4433800000000003</v>
      </c>
    </row>
    <row r="1244" spans="1:14" x14ac:dyDescent="0.3">
      <c r="A1244">
        <v>2024</v>
      </c>
      <c r="B1244" t="s">
        <v>1188</v>
      </c>
      <c r="C1244" t="s">
        <v>821</v>
      </c>
      <c r="D1244" t="s">
        <v>823</v>
      </c>
      <c r="E1244" t="s">
        <v>822</v>
      </c>
      <c r="F1244" t="s">
        <v>1189</v>
      </c>
      <c r="G1244" t="s">
        <v>1190</v>
      </c>
      <c r="H1244">
        <v>310</v>
      </c>
      <c r="I1244" t="s">
        <v>967</v>
      </c>
      <c r="J1244" t="s">
        <v>966</v>
      </c>
      <c r="K1244" t="s">
        <v>307</v>
      </c>
      <c r="L1244" t="s">
        <v>1191</v>
      </c>
      <c r="M1244">
        <v>768</v>
      </c>
      <c r="N1244">
        <v>32.405059999999999</v>
      </c>
    </row>
    <row r="1245" spans="1:14" x14ac:dyDescent="0.3">
      <c r="A1245">
        <v>2024</v>
      </c>
      <c r="B1245" t="s">
        <v>1188</v>
      </c>
      <c r="C1245" t="s">
        <v>821</v>
      </c>
      <c r="D1245" t="s">
        <v>823</v>
      </c>
      <c r="E1245" t="s">
        <v>822</v>
      </c>
      <c r="F1245" t="s">
        <v>1189</v>
      </c>
      <c r="G1245" t="s">
        <v>1190</v>
      </c>
      <c r="H1245">
        <v>310</v>
      </c>
      <c r="I1245" t="s">
        <v>967</v>
      </c>
      <c r="J1245" t="s">
        <v>966</v>
      </c>
      <c r="K1245" t="s">
        <v>308</v>
      </c>
      <c r="L1245" t="s">
        <v>1191</v>
      </c>
      <c r="M1245">
        <v>449</v>
      </c>
      <c r="N1245">
        <v>18.945150000000002</v>
      </c>
    </row>
    <row r="1246" spans="1:14" x14ac:dyDescent="0.3">
      <c r="A1246">
        <v>2024</v>
      </c>
      <c r="B1246" t="s">
        <v>1188</v>
      </c>
      <c r="C1246" t="s">
        <v>821</v>
      </c>
      <c r="D1246" t="s">
        <v>823</v>
      </c>
      <c r="E1246" t="s">
        <v>822</v>
      </c>
      <c r="F1246" t="s">
        <v>1189</v>
      </c>
      <c r="G1246" t="s">
        <v>1190</v>
      </c>
      <c r="H1246">
        <v>310</v>
      </c>
      <c r="I1246" t="s">
        <v>967</v>
      </c>
      <c r="J1246" t="s">
        <v>966</v>
      </c>
      <c r="K1246" t="s">
        <v>309</v>
      </c>
      <c r="L1246" t="s">
        <v>1191</v>
      </c>
      <c r="M1246">
        <v>138</v>
      </c>
      <c r="N1246">
        <v>5.8227799999999998</v>
      </c>
    </row>
    <row r="1247" spans="1:14" x14ac:dyDescent="0.3">
      <c r="A1247">
        <v>2024</v>
      </c>
      <c r="B1247" t="s">
        <v>1188</v>
      </c>
      <c r="C1247" t="s">
        <v>821</v>
      </c>
      <c r="D1247" t="s">
        <v>823</v>
      </c>
      <c r="E1247" t="s">
        <v>822</v>
      </c>
      <c r="F1247" t="s">
        <v>1189</v>
      </c>
      <c r="G1247" t="s">
        <v>1190</v>
      </c>
      <c r="H1247">
        <v>310</v>
      </c>
      <c r="I1247" t="s">
        <v>967</v>
      </c>
      <c r="J1247" t="s">
        <v>966</v>
      </c>
      <c r="K1247" t="s">
        <v>306</v>
      </c>
      <c r="L1247" t="s">
        <v>1191</v>
      </c>
      <c r="M1247">
        <v>886</v>
      </c>
      <c r="N1247">
        <v>37.383969999999998</v>
      </c>
    </row>
    <row r="1248" spans="1:14" x14ac:dyDescent="0.3">
      <c r="A1248">
        <v>2024</v>
      </c>
      <c r="B1248" t="s">
        <v>1188</v>
      </c>
      <c r="C1248" t="s">
        <v>821</v>
      </c>
      <c r="D1248" t="s">
        <v>823</v>
      </c>
      <c r="E1248" t="s">
        <v>822</v>
      </c>
      <c r="F1248" t="s">
        <v>1189</v>
      </c>
      <c r="G1248" t="s">
        <v>1190</v>
      </c>
      <c r="H1248">
        <v>310</v>
      </c>
      <c r="I1248" t="s">
        <v>967</v>
      </c>
      <c r="J1248" t="s">
        <v>966</v>
      </c>
      <c r="K1248" t="s">
        <v>1192</v>
      </c>
      <c r="L1248" t="s">
        <v>1191</v>
      </c>
      <c r="M1248">
        <v>2370</v>
      </c>
      <c r="N1248">
        <v>100</v>
      </c>
    </row>
    <row r="1249" spans="1:14" x14ac:dyDescent="0.3">
      <c r="A1249">
        <v>2024</v>
      </c>
      <c r="B1249" t="s">
        <v>1188</v>
      </c>
      <c r="C1249" t="s">
        <v>821</v>
      </c>
      <c r="D1249" t="s">
        <v>823</v>
      </c>
      <c r="E1249" t="s">
        <v>822</v>
      </c>
      <c r="F1249" t="s">
        <v>1189</v>
      </c>
      <c r="G1249" t="s">
        <v>1190</v>
      </c>
      <c r="H1249">
        <v>310</v>
      </c>
      <c r="I1249" t="s">
        <v>967</v>
      </c>
      <c r="J1249" t="s">
        <v>966</v>
      </c>
      <c r="K1249" t="s">
        <v>305</v>
      </c>
      <c r="L1249" t="s">
        <v>1191</v>
      </c>
      <c r="M1249">
        <v>129</v>
      </c>
      <c r="N1249">
        <v>5.4430399999999999</v>
      </c>
    </row>
    <row r="1250" spans="1:14" x14ac:dyDescent="0.3">
      <c r="A1250">
        <v>2021</v>
      </c>
      <c r="B1250" t="s">
        <v>1188</v>
      </c>
      <c r="C1250" t="s">
        <v>821</v>
      </c>
      <c r="D1250" t="s">
        <v>823</v>
      </c>
      <c r="E1250" t="s">
        <v>822</v>
      </c>
      <c r="F1250" t="s">
        <v>913</v>
      </c>
      <c r="G1250" t="s">
        <v>912</v>
      </c>
      <c r="H1250">
        <v>805</v>
      </c>
      <c r="I1250" t="s">
        <v>969</v>
      </c>
      <c r="J1250" t="s">
        <v>968</v>
      </c>
      <c r="K1250" t="s">
        <v>307</v>
      </c>
      <c r="L1250" t="s">
        <v>1191</v>
      </c>
      <c r="M1250">
        <v>296</v>
      </c>
      <c r="N1250">
        <v>41.690100000000001</v>
      </c>
    </row>
    <row r="1251" spans="1:14" x14ac:dyDescent="0.3">
      <c r="A1251">
        <v>2021</v>
      </c>
      <c r="B1251" t="s">
        <v>1188</v>
      </c>
      <c r="C1251" t="s">
        <v>821</v>
      </c>
      <c r="D1251" t="s">
        <v>823</v>
      </c>
      <c r="E1251" t="s">
        <v>822</v>
      </c>
      <c r="F1251" t="s">
        <v>913</v>
      </c>
      <c r="G1251" t="s">
        <v>912</v>
      </c>
      <c r="H1251">
        <v>805</v>
      </c>
      <c r="I1251" t="s">
        <v>969</v>
      </c>
      <c r="J1251" t="s">
        <v>968</v>
      </c>
      <c r="K1251" t="s">
        <v>308</v>
      </c>
      <c r="L1251" t="s">
        <v>1191</v>
      </c>
      <c r="M1251">
        <v>186</v>
      </c>
      <c r="N1251">
        <v>26.197199999999999</v>
      </c>
    </row>
    <row r="1252" spans="1:14" x14ac:dyDescent="0.3">
      <c r="A1252">
        <v>2021</v>
      </c>
      <c r="B1252" t="s">
        <v>1188</v>
      </c>
      <c r="C1252" t="s">
        <v>821</v>
      </c>
      <c r="D1252" t="s">
        <v>823</v>
      </c>
      <c r="E1252" t="s">
        <v>822</v>
      </c>
      <c r="F1252" t="s">
        <v>913</v>
      </c>
      <c r="G1252" t="s">
        <v>912</v>
      </c>
      <c r="H1252">
        <v>805</v>
      </c>
      <c r="I1252" t="s">
        <v>969</v>
      </c>
      <c r="J1252" t="s">
        <v>968</v>
      </c>
      <c r="K1252" t="s">
        <v>309</v>
      </c>
      <c r="L1252" t="s">
        <v>1191</v>
      </c>
      <c r="M1252">
        <v>53</v>
      </c>
      <c r="N1252">
        <v>7.4647899999999998</v>
      </c>
    </row>
    <row r="1253" spans="1:14" x14ac:dyDescent="0.3">
      <c r="A1253">
        <v>2021</v>
      </c>
      <c r="B1253" t="s">
        <v>1188</v>
      </c>
      <c r="C1253" t="s">
        <v>821</v>
      </c>
      <c r="D1253" t="s">
        <v>823</v>
      </c>
      <c r="E1253" t="s">
        <v>822</v>
      </c>
      <c r="F1253" t="s">
        <v>913</v>
      </c>
      <c r="G1253" t="s">
        <v>912</v>
      </c>
      <c r="H1253">
        <v>805</v>
      </c>
      <c r="I1253" t="s">
        <v>969</v>
      </c>
      <c r="J1253" t="s">
        <v>968</v>
      </c>
      <c r="K1253" t="s">
        <v>306</v>
      </c>
      <c r="L1253" t="s">
        <v>1191</v>
      </c>
      <c r="M1253">
        <v>164</v>
      </c>
      <c r="N1253">
        <v>23.098600000000001</v>
      </c>
    </row>
    <row r="1254" spans="1:14" x14ac:dyDescent="0.3">
      <c r="A1254">
        <v>2021</v>
      </c>
      <c r="B1254" t="s">
        <v>1188</v>
      </c>
      <c r="C1254" t="s">
        <v>821</v>
      </c>
      <c r="D1254" t="s">
        <v>823</v>
      </c>
      <c r="E1254" t="s">
        <v>822</v>
      </c>
      <c r="F1254" t="s">
        <v>913</v>
      </c>
      <c r="G1254" t="s">
        <v>912</v>
      </c>
      <c r="H1254">
        <v>805</v>
      </c>
      <c r="I1254" t="s">
        <v>969</v>
      </c>
      <c r="J1254" t="s">
        <v>968</v>
      </c>
      <c r="K1254" t="s">
        <v>1192</v>
      </c>
      <c r="L1254" t="s">
        <v>1191</v>
      </c>
      <c r="M1254">
        <v>710</v>
      </c>
      <c r="N1254">
        <v>100</v>
      </c>
    </row>
    <row r="1255" spans="1:14" x14ac:dyDescent="0.3">
      <c r="A1255">
        <v>2021</v>
      </c>
      <c r="B1255" t="s">
        <v>1188</v>
      </c>
      <c r="C1255" t="s">
        <v>821</v>
      </c>
      <c r="D1255" t="s">
        <v>823</v>
      </c>
      <c r="E1255" t="s">
        <v>822</v>
      </c>
      <c r="F1255" t="s">
        <v>913</v>
      </c>
      <c r="G1255" t="s">
        <v>912</v>
      </c>
      <c r="H1255">
        <v>805</v>
      </c>
      <c r="I1255" t="s">
        <v>969</v>
      </c>
      <c r="J1255" t="s">
        <v>968</v>
      </c>
      <c r="K1255" t="s">
        <v>305</v>
      </c>
      <c r="L1255" t="s">
        <v>1191</v>
      </c>
      <c r="M1255">
        <v>11</v>
      </c>
      <c r="N1255">
        <v>1.5492999999999999</v>
      </c>
    </row>
    <row r="1256" spans="1:14" x14ac:dyDescent="0.3">
      <c r="A1256">
        <v>2022</v>
      </c>
      <c r="B1256" t="s">
        <v>1188</v>
      </c>
      <c r="C1256" t="s">
        <v>821</v>
      </c>
      <c r="D1256" t="s">
        <v>823</v>
      </c>
      <c r="E1256" t="s">
        <v>822</v>
      </c>
      <c r="F1256" t="s">
        <v>913</v>
      </c>
      <c r="G1256" t="s">
        <v>912</v>
      </c>
      <c r="H1256">
        <v>805</v>
      </c>
      <c r="I1256" t="s">
        <v>969</v>
      </c>
      <c r="J1256" t="s">
        <v>968</v>
      </c>
      <c r="K1256" t="s">
        <v>307</v>
      </c>
      <c r="L1256" t="s">
        <v>1191</v>
      </c>
      <c r="M1256">
        <v>332</v>
      </c>
      <c r="N1256">
        <v>44.864899999999999</v>
      </c>
    </row>
    <row r="1257" spans="1:14" x14ac:dyDescent="0.3">
      <c r="A1257">
        <v>2022</v>
      </c>
      <c r="B1257" t="s">
        <v>1188</v>
      </c>
      <c r="C1257" t="s">
        <v>821</v>
      </c>
      <c r="D1257" t="s">
        <v>823</v>
      </c>
      <c r="E1257" t="s">
        <v>822</v>
      </c>
      <c r="F1257" t="s">
        <v>913</v>
      </c>
      <c r="G1257" t="s">
        <v>912</v>
      </c>
      <c r="H1257">
        <v>805</v>
      </c>
      <c r="I1257" t="s">
        <v>969</v>
      </c>
      <c r="J1257" t="s">
        <v>968</v>
      </c>
      <c r="K1257" t="s">
        <v>308</v>
      </c>
      <c r="L1257" t="s">
        <v>1191</v>
      </c>
      <c r="M1257">
        <v>169</v>
      </c>
      <c r="N1257">
        <v>22.837800000000001</v>
      </c>
    </row>
    <row r="1258" spans="1:14" x14ac:dyDescent="0.3">
      <c r="A1258">
        <v>2022</v>
      </c>
      <c r="B1258" t="s">
        <v>1188</v>
      </c>
      <c r="C1258" t="s">
        <v>821</v>
      </c>
      <c r="D1258" t="s">
        <v>823</v>
      </c>
      <c r="E1258" t="s">
        <v>822</v>
      </c>
      <c r="F1258" t="s">
        <v>913</v>
      </c>
      <c r="G1258" t="s">
        <v>912</v>
      </c>
      <c r="H1258">
        <v>805</v>
      </c>
      <c r="I1258" t="s">
        <v>969</v>
      </c>
      <c r="J1258" t="s">
        <v>968</v>
      </c>
      <c r="K1258" t="s">
        <v>309</v>
      </c>
      <c r="L1258" t="s">
        <v>1191</v>
      </c>
      <c r="M1258">
        <v>87</v>
      </c>
      <c r="N1258">
        <v>11.7568</v>
      </c>
    </row>
    <row r="1259" spans="1:14" x14ac:dyDescent="0.3">
      <c r="A1259">
        <v>2022</v>
      </c>
      <c r="B1259" t="s">
        <v>1188</v>
      </c>
      <c r="C1259" t="s">
        <v>821</v>
      </c>
      <c r="D1259" t="s">
        <v>823</v>
      </c>
      <c r="E1259" t="s">
        <v>822</v>
      </c>
      <c r="F1259" t="s">
        <v>913</v>
      </c>
      <c r="G1259" t="s">
        <v>912</v>
      </c>
      <c r="H1259">
        <v>805</v>
      </c>
      <c r="I1259" t="s">
        <v>969</v>
      </c>
      <c r="J1259" t="s">
        <v>968</v>
      </c>
      <c r="K1259" t="s">
        <v>306</v>
      </c>
      <c r="L1259" t="s">
        <v>1191</v>
      </c>
      <c r="M1259">
        <v>144</v>
      </c>
      <c r="N1259">
        <v>19.459499999999998</v>
      </c>
    </row>
    <row r="1260" spans="1:14" x14ac:dyDescent="0.3">
      <c r="A1260">
        <v>2022</v>
      </c>
      <c r="B1260" t="s">
        <v>1188</v>
      </c>
      <c r="C1260" t="s">
        <v>821</v>
      </c>
      <c r="D1260" t="s">
        <v>823</v>
      </c>
      <c r="E1260" t="s">
        <v>822</v>
      </c>
      <c r="F1260" t="s">
        <v>913</v>
      </c>
      <c r="G1260" t="s">
        <v>912</v>
      </c>
      <c r="H1260">
        <v>805</v>
      </c>
      <c r="I1260" t="s">
        <v>969</v>
      </c>
      <c r="J1260" t="s">
        <v>968</v>
      </c>
      <c r="K1260" t="s">
        <v>1192</v>
      </c>
      <c r="L1260" t="s">
        <v>1191</v>
      </c>
      <c r="M1260">
        <v>740</v>
      </c>
      <c r="N1260">
        <v>100</v>
      </c>
    </row>
    <row r="1261" spans="1:14" x14ac:dyDescent="0.3">
      <c r="A1261">
        <v>2022</v>
      </c>
      <c r="B1261" t="s">
        <v>1188</v>
      </c>
      <c r="C1261" t="s">
        <v>821</v>
      </c>
      <c r="D1261" t="s">
        <v>823</v>
      </c>
      <c r="E1261" t="s">
        <v>822</v>
      </c>
      <c r="F1261" t="s">
        <v>913</v>
      </c>
      <c r="G1261" t="s">
        <v>912</v>
      </c>
      <c r="H1261">
        <v>805</v>
      </c>
      <c r="I1261" t="s">
        <v>969</v>
      </c>
      <c r="J1261" t="s">
        <v>968</v>
      </c>
      <c r="K1261" t="s">
        <v>305</v>
      </c>
      <c r="L1261" t="s">
        <v>1191</v>
      </c>
      <c r="M1261">
        <v>8</v>
      </c>
      <c r="N1261">
        <v>1.08108</v>
      </c>
    </row>
    <row r="1262" spans="1:14" x14ac:dyDescent="0.3">
      <c r="A1262">
        <v>2023</v>
      </c>
      <c r="B1262" t="s">
        <v>1188</v>
      </c>
      <c r="C1262" t="s">
        <v>821</v>
      </c>
      <c r="D1262" t="s">
        <v>823</v>
      </c>
      <c r="E1262" t="s">
        <v>822</v>
      </c>
      <c r="F1262" t="s">
        <v>913</v>
      </c>
      <c r="G1262" t="s">
        <v>912</v>
      </c>
      <c r="H1262">
        <v>805</v>
      </c>
      <c r="I1262" t="s">
        <v>969</v>
      </c>
      <c r="J1262" t="s">
        <v>968</v>
      </c>
      <c r="K1262" t="s">
        <v>307</v>
      </c>
      <c r="L1262" t="s">
        <v>1191</v>
      </c>
      <c r="M1262">
        <v>365</v>
      </c>
      <c r="N1262">
        <v>45.568040000000003</v>
      </c>
    </row>
    <row r="1263" spans="1:14" x14ac:dyDescent="0.3">
      <c r="A1263">
        <v>2023</v>
      </c>
      <c r="B1263" t="s">
        <v>1188</v>
      </c>
      <c r="C1263" t="s">
        <v>821</v>
      </c>
      <c r="D1263" t="s">
        <v>823</v>
      </c>
      <c r="E1263" t="s">
        <v>822</v>
      </c>
      <c r="F1263" t="s">
        <v>913</v>
      </c>
      <c r="G1263" t="s">
        <v>912</v>
      </c>
      <c r="H1263">
        <v>805</v>
      </c>
      <c r="I1263" t="s">
        <v>969</v>
      </c>
      <c r="J1263" t="s">
        <v>968</v>
      </c>
      <c r="K1263" t="s">
        <v>308</v>
      </c>
      <c r="L1263" t="s">
        <v>1191</v>
      </c>
      <c r="M1263">
        <v>179</v>
      </c>
      <c r="N1263">
        <v>22.347069999999999</v>
      </c>
    </row>
    <row r="1264" spans="1:14" x14ac:dyDescent="0.3">
      <c r="A1264">
        <v>2023</v>
      </c>
      <c r="B1264" t="s">
        <v>1188</v>
      </c>
      <c r="C1264" t="s">
        <v>821</v>
      </c>
      <c r="D1264" t="s">
        <v>823</v>
      </c>
      <c r="E1264" t="s">
        <v>822</v>
      </c>
      <c r="F1264" t="s">
        <v>913</v>
      </c>
      <c r="G1264" t="s">
        <v>912</v>
      </c>
      <c r="H1264">
        <v>805</v>
      </c>
      <c r="I1264" t="s">
        <v>969</v>
      </c>
      <c r="J1264" t="s">
        <v>968</v>
      </c>
      <c r="K1264" t="s">
        <v>309</v>
      </c>
      <c r="L1264" t="s">
        <v>1191</v>
      </c>
      <c r="M1264">
        <v>36</v>
      </c>
      <c r="N1264">
        <v>4.4943799999999996</v>
      </c>
    </row>
    <row r="1265" spans="1:14" x14ac:dyDescent="0.3">
      <c r="A1265">
        <v>2023</v>
      </c>
      <c r="B1265" t="s">
        <v>1188</v>
      </c>
      <c r="C1265" t="s">
        <v>821</v>
      </c>
      <c r="D1265" t="s">
        <v>823</v>
      </c>
      <c r="E1265" t="s">
        <v>822</v>
      </c>
      <c r="F1265" t="s">
        <v>913</v>
      </c>
      <c r="G1265" t="s">
        <v>912</v>
      </c>
      <c r="H1265">
        <v>805</v>
      </c>
      <c r="I1265" t="s">
        <v>969</v>
      </c>
      <c r="J1265" t="s">
        <v>968</v>
      </c>
      <c r="K1265" t="s">
        <v>306</v>
      </c>
      <c r="L1265" t="s">
        <v>1191</v>
      </c>
      <c r="M1265">
        <v>204</v>
      </c>
      <c r="N1265">
        <v>25.468160000000001</v>
      </c>
    </row>
    <row r="1266" spans="1:14" x14ac:dyDescent="0.3">
      <c r="A1266">
        <v>2023</v>
      </c>
      <c r="B1266" t="s">
        <v>1188</v>
      </c>
      <c r="C1266" t="s">
        <v>821</v>
      </c>
      <c r="D1266" t="s">
        <v>823</v>
      </c>
      <c r="E1266" t="s">
        <v>822</v>
      </c>
      <c r="F1266" t="s">
        <v>913</v>
      </c>
      <c r="G1266" t="s">
        <v>912</v>
      </c>
      <c r="H1266">
        <v>805</v>
      </c>
      <c r="I1266" t="s">
        <v>969</v>
      </c>
      <c r="J1266" t="s">
        <v>968</v>
      </c>
      <c r="K1266" t="s">
        <v>1192</v>
      </c>
      <c r="L1266" t="s">
        <v>1191</v>
      </c>
      <c r="M1266">
        <v>801</v>
      </c>
      <c r="N1266">
        <v>100</v>
      </c>
    </row>
    <row r="1267" spans="1:14" x14ac:dyDescent="0.3">
      <c r="A1267">
        <v>2023</v>
      </c>
      <c r="B1267" t="s">
        <v>1188</v>
      </c>
      <c r="C1267" t="s">
        <v>821</v>
      </c>
      <c r="D1267" t="s">
        <v>823</v>
      </c>
      <c r="E1267" t="s">
        <v>822</v>
      </c>
      <c r="F1267" t="s">
        <v>913</v>
      </c>
      <c r="G1267" t="s">
        <v>912</v>
      </c>
      <c r="H1267">
        <v>805</v>
      </c>
      <c r="I1267" t="s">
        <v>969</v>
      </c>
      <c r="J1267" t="s">
        <v>968</v>
      </c>
      <c r="K1267" t="s">
        <v>305</v>
      </c>
      <c r="L1267" t="s">
        <v>1191</v>
      </c>
      <c r="M1267">
        <v>17</v>
      </c>
      <c r="N1267">
        <v>2.12235</v>
      </c>
    </row>
    <row r="1268" spans="1:14" x14ac:dyDescent="0.3">
      <c r="A1268">
        <v>2024</v>
      </c>
      <c r="B1268" t="s">
        <v>1188</v>
      </c>
      <c r="C1268" t="s">
        <v>821</v>
      </c>
      <c r="D1268" t="s">
        <v>823</v>
      </c>
      <c r="E1268" t="s">
        <v>822</v>
      </c>
      <c r="F1268" t="s">
        <v>913</v>
      </c>
      <c r="G1268" t="s">
        <v>912</v>
      </c>
      <c r="H1268">
        <v>805</v>
      </c>
      <c r="I1268" t="s">
        <v>969</v>
      </c>
      <c r="J1268" t="s">
        <v>968</v>
      </c>
      <c r="K1268" t="s">
        <v>307</v>
      </c>
      <c r="L1268" t="s">
        <v>1191</v>
      </c>
      <c r="M1268">
        <v>401</v>
      </c>
      <c r="N1268">
        <v>46.682189999999999</v>
      </c>
    </row>
    <row r="1269" spans="1:14" x14ac:dyDescent="0.3">
      <c r="A1269">
        <v>2024</v>
      </c>
      <c r="B1269" t="s">
        <v>1188</v>
      </c>
      <c r="C1269" t="s">
        <v>821</v>
      </c>
      <c r="D1269" t="s">
        <v>823</v>
      </c>
      <c r="E1269" t="s">
        <v>822</v>
      </c>
      <c r="F1269" t="s">
        <v>913</v>
      </c>
      <c r="G1269" t="s">
        <v>912</v>
      </c>
      <c r="H1269">
        <v>805</v>
      </c>
      <c r="I1269" t="s">
        <v>969</v>
      </c>
      <c r="J1269" t="s">
        <v>968</v>
      </c>
      <c r="K1269" t="s">
        <v>308</v>
      </c>
      <c r="L1269" t="s">
        <v>1191</v>
      </c>
      <c r="M1269">
        <v>192</v>
      </c>
      <c r="N1269">
        <v>22.351569999999999</v>
      </c>
    </row>
    <row r="1270" spans="1:14" x14ac:dyDescent="0.3">
      <c r="A1270">
        <v>2024</v>
      </c>
      <c r="B1270" t="s">
        <v>1188</v>
      </c>
      <c r="C1270" t="s">
        <v>821</v>
      </c>
      <c r="D1270" t="s">
        <v>823</v>
      </c>
      <c r="E1270" t="s">
        <v>822</v>
      </c>
      <c r="F1270" t="s">
        <v>913</v>
      </c>
      <c r="G1270" t="s">
        <v>912</v>
      </c>
      <c r="H1270">
        <v>805</v>
      </c>
      <c r="I1270" t="s">
        <v>969</v>
      </c>
      <c r="J1270" t="s">
        <v>968</v>
      </c>
      <c r="K1270" t="s">
        <v>309</v>
      </c>
      <c r="L1270" t="s">
        <v>1191</v>
      </c>
      <c r="M1270">
        <v>34</v>
      </c>
      <c r="N1270">
        <v>3.9580899999999999</v>
      </c>
    </row>
    <row r="1271" spans="1:14" x14ac:dyDescent="0.3">
      <c r="A1271">
        <v>2024</v>
      </c>
      <c r="B1271" t="s">
        <v>1188</v>
      </c>
      <c r="C1271" t="s">
        <v>821</v>
      </c>
      <c r="D1271" t="s">
        <v>823</v>
      </c>
      <c r="E1271" t="s">
        <v>822</v>
      </c>
      <c r="F1271" t="s">
        <v>913</v>
      </c>
      <c r="G1271" t="s">
        <v>912</v>
      </c>
      <c r="H1271">
        <v>805</v>
      </c>
      <c r="I1271" t="s">
        <v>969</v>
      </c>
      <c r="J1271" t="s">
        <v>968</v>
      </c>
      <c r="K1271" t="s">
        <v>306</v>
      </c>
      <c r="L1271" t="s">
        <v>1191</v>
      </c>
      <c r="M1271">
        <v>207</v>
      </c>
      <c r="N1271">
        <v>24.09779</v>
      </c>
    </row>
    <row r="1272" spans="1:14" x14ac:dyDescent="0.3">
      <c r="A1272">
        <v>2024</v>
      </c>
      <c r="B1272" t="s">
        <v>1188</v>
      </c>
      <c r="C1272" t="s">
        <v>821</v>
      </c>
      <c r="D1272" t="s">
        <v>823</v>
      </c>
      <c r="E1272" t="s">
        <v>822</v>
      </c>
      <c r="F1272" t="s">
        <v>913</v>
      </c>
      <c r="G1272" t="s">
        <v>912</v>
      </c>
      <c r="H1272">
        <v>805</v>
      </c>
      <c r="I1272" t="s">
        <v>969</v>
      </c>
      <c r="J1272" t="s">
        <v>968</v>
      </c>
      <c r="K1272" t="s">
        <v>1192</v>
      </c>
      <c r="L1272" t="s">
        <v>1191</v>
      </c>
      <c r="M1272">
        <v>859</v>
      </c>
      <c r="N1272">
        <v>100</v>
      </c>
    </row>
    <row r="1273" spans="1:14" x14ac:dyDescent="0.3">
      <c r="A1273">
        <v>2024</v>
      </c>
      <c r="B1273" t="s">
        <v>1188</v>
      </c>
      <c r="C1273" t="s">
        <v>821</v>
      </c>
      <c r="D1273" t="s">
        <v>823</v>
      </c>
      <c r="E1273" t="s">
        <v>822</v>
      </c>
      <c r="F1273" t="s">
        <v>913</v>
      </c>
      <c r="G1273" t="s">
        <v>912</v>
      </c>
      <c r="H1273">
        <v>805</v>
      </c>
      <c r="I1273" t="s">
        <v>969</v>
      </c>
      <c r="J1273" t="s">
        <v>968</v>
      </c>
      <c r="K1273" t="s">
        <v>305</v>
      </c>
      <c r="L1273" t="s">
        <v>1191</v>
      </c>
      <c r="M1273">
        <v>25</v>
      </c>
      <c r="N1273">
        <v>2.9103599999999998</v>
      </c>
    </row>
    <row r="1274" spans="1:14" x14ac:dyDescent="0.3">
      <c r="A1274">
        <v>2021</v>
      </c>
      <c r="B1274" t="s">
        <v>1188</v>
      </c>
      <c r="C1274" t="s">
        <v>821</v>
      </c>
      <c r="D1274" t="s">
        <v>823</v>
      </c>
      <c r="E1274" t="s">
        <v>822</v>
      </c>
      <c r="F1274" t="s">
        <v>1189</v>
      </c>
      <c r="G1274" t="s">
        <v>1190</v>
      </c>
      <c r="H1274">
        <v>311</v>
      </c>
      <c r="I1274" t="s">
        <v>971</v>
      </c>
      <c r="J1274" t="s">
        <v>970</v>
      </c>
      <c r="K1274" t="s">
        <v>307</v>
      </c>
      <c r="L1274" t="s">
        <v>1191</v>
      </c>
      <c r="M1274">
        <v>594</v>
      </c>
      <c r="N1274">
        <v>31.781700000000001</v>
      </c>
    </row>
    <row r="1275" spans="1:14" x14ac:dyDescent="0.3">
      <c r="A1275">
        <v>2021</v>
      </c>
      <c r="B1275" t="s">
        <v>1188</v>
      </c>
      <c r="C1275" t="s">
        <v>821</v>
      </c>
      <c r="D1275" t="s">
        <v>823</v>
      </c>
      <c r="E1275" t="s">
        <v>822</v>
      </c>
      <c r="F1275" t="s">
        <v>1189</v>
      </c>
      <c r="G1275" t="s">
        <v>1190</v>
      </c>
      <c r="H1275">
        <v>311</v>
      </c>
      <c r="I1275" t="s">
        <v>971</v>
      </c>
      <c r="J1275" t="s">
        <v>970</v>
      </c>
      <c r="K1275" t="s">
        <v>308</v>
      </c>
      <c r="L1275" t="s">
        <v>1191</v>
      </c>
      <c r="M1275">
        <v>366</v>
      </c>
      <c r="N1275">
        <v>19.582699999999999</v>
      </c>
    </row>
    <row r="1276" spans="1:14" x14ac:dyDescent="0.3">
      <c r="A1276">
        <v>2021</v>
      </c>
      <c r="B1276" t="s">
        <v>1188</v>
      </c>
      <c r="C1276" t="s">
        <v>821</v>
      </c>
      <c r="D1276" t="s">
        <v>823</v>
      </c>
      <c r="E1276" t="s">
        <v>822</v>
      </c>
      <c r="F1276" t="s">
        <v>1189</v>
      </c>
      <c r="G1276" t="s">
        <v>1190</v>
      </c>
      <c r="H1276">
        <v>311</v>
      </c>
      <c r="I1276" t="s">
        <v>971</v>
      </c>
      <c r="J1276" t="s">
        <v>970</v>
      </c>
      <c r="K1276" t="s">
        <v>309</v>
      </c>
      <c r="L1276" t="s">
        <v>1191</v>
      </c>
      <c r="M1276">
        <v>168</v>
      </c>
      <c r="N1276">
        <v>8.9887599999999992</v>
      </c>
    </row>
    <row r="1277" spans="1:14" x14ac:dyDescent="0.3">
      <c r="A1277">
        <v>2021</v>
      </c>
      <c r="B1277" t="s">
        <v>1188</v>
      </c>
      <c r="C1277" t="s">
        <v>821</v>
      </c>
      <c r="D1277" t="s">
        <v>823</v>
      </c>
      <c r="E1277" t="s">
        <v>822</v>
      </c>
      <c r="F1277" t="s">
        <v>1189</v>
      </c>
      <c r="G1277" t="s">
        <v>1190</v>
      </c>
      <c r="H1277">
        <v>311</v>
      </c>
      <c r="I1277" t="s">
        <v>971</v>
      </c>
      <c r="J1277" t="s">
        <v>970</v>
      </c>
      <c r="K1277" t="s">
        <v>306</v>
      </c>
      <c r="L1277" t="s">
        <v>1191</v>
      </c>
      <c r="M1277">
        <v>637</v>
      </c>
      <c r="N1277">
        <v>34.0824</v>
      </c>
    </row>
    <row r="1278" spans="1:14" x14ac:dyDescent="0.3">
      <c r="A1278">
        <v>2021</v>
      </c>
      <c r="B1278" t="s">
        <v>1188</v>
      </c>
      <c r="C1278" t="s">
        <v>821</v>
      </c>
      <c r="D1278" t="s">
        <v>823</v>
      </c>
      <c r="E1278" t="s">
        <v>822</v>
      </c>
      <c r="F1278" t="s">
        <v>1189</v>
      </c>
      <c r="G1278" t="s">
        <v>1190</v>
      </c>
      <c r="H1278">
        <v>311</v>
      </c>
      <c r="I1278" t="s">
        <v>971</v>
      </c>
      <c r="J1278" t="s">
        <v>970</v>
      </c>
      <c r="K1278" t="s">
        <v>1192</v>
      </c>
      <c r="L1278" t="s">
        <v>1191</v>
      </c>
      <c r="M1278">
        <v>1869</v>
      </c>
      <c r="N1278">
        <v>100</v>
      </c>
    </row>
    <row r="1279" spans="1:14" x14ac:dyDescent="0.3">
      <c r="A1279">
        <v>2021</v>
      </c>
      <c r="B1279" t="s">
        <v>1188</v>
      </c>
      <c r="C1279" t="s">
        <v>821</v>
      </c>
      <c r="D1279" t="s">
        <v>823</v>
      </c>
      <c r="E1279" t="s">
        <v>822</v>
      </c>
      <c r="F1279" t="s">
        <v>1189</v>
      </c>
      <c r="G1279" t="s">
        <v>1190</v>
      </c>
      <c r="H1279">
        <v>311</v>
      </c>
      <c r="I1279" t="s">
        <v>971</v>
      </c>
      <c r="J1279" t="s">
        <v>970</v>
      </c>
      <c r="K1279" t="s">
        <v>305</v>
      </c>
      <c r="L1279" t="s">
        <v>1191</v>
      </c>
      <c r="M1279">
        <v>104</v>
      </c>
      <c r="N1279">
        <v>5.56447</v>
      </c>
    </row>
    <row r="1280" spans="1:14" x14ac:dyDescent="0.3">
      <c r="A1280">
        <v>2022</v>
      </c>
      <c r="B1280" t="s">
        <v>1188</v>
      </c>
      <c r="C1280" t="s">
        <v>821</v>
      </c>
      <c r="D1280" t="s">
        <v>823</v>
      </c>
      <c r="E1280" t="s">
        <v>822</v>
      </c>
      <c r="F1280" t="s">
        <v>1189</v>
      </c>
      <c r="G1280" t="s">
        <v>1190</v>
      </c>
      <c r="H1280">
        <v>311</v>
      </c>
      <c r="I1280" t="s">
        <v>971</v>
      </c>
      <c r="J1280" t="s">
        <v>970</v>
      </c>
      <c r="K1280" t="s">
        <v>307</v>
      </c>
      <c r="L1280" t="s">
        <v>1191</v>
      </c>
      <c r="M1280">
        <v>644</v>
      </c>
      <c r="N1280">
        <v>31.944400000000002</v>
      </c>
    </row>
    <row r="1281" spans="1:14" x14ac:dyDescent="0.3">
      <c r="A1281">
        <v>2022</v>
      </c>
      <c r="B1281" t="s">
        <v>1188</v>
      </c>
      <c r="C1281" t="s">
        <v>821</v>
      </c>
      <c r="D1281" t="s">
        <v>823</v>
      </c>
      <c r="E1281" t="s">
        <v>822</v>
      </c>
      <c r="F1281" t="s">
        <v>1189</v>
      </c>
      <c r="G1281" t="s">
        <v>1190</v>
      </c>
      <c r="H1281">
        <v>311</v>
      </c>
      <c r="I1281" t="s">
        <v>971</v>
      </c>
      <c r="J1281" t="s">
        <v>970</v>
      </c>
      <c r="K1281" t="s">
        <v>308</v>
      </c>
      <c r="L1281" t="s">
        <v>1191</v>
      </c>
      <c r="M1281">
        <v>383</v>
      </c>
      <c r="N1281">
        <v>18.998000000000001</v>
      </c>
    </row>
    <row r="1282" spans="1:14" x14ac:dyDescent="0.3">
      <c r="A1282">
        <v>2022</v>
      </c>
      <c r="B1282" t="s">
        <v>1188</v>
      </c>
      <c r="C1282" t="s">
        <v>821</v>
      </c>
      <c r="D1282" t="s">
        <v>823</v>
      </c>
      <c r="E1282" t="s">
        <v>822</v>
      </c>
      <c r="F1282" t="s">
        <v>1189</v>
      </c>
      <c r="G1282" t="s">
        <v>1190</v>
      </c>
      <c r="H1282">
        <v>311</v>
      </c>
      <c r="I1282" t="s">
        <v>971</v>
      </c>
      <c r="J1282" t="s">
        <v>970</v>
      </c>
      <c r="K1282" t="s">
        <v>309</v>
      </c>
      <c r="L1282" t="s">
        <v>1191</v>
      </c>
      <c r="M1282">
        <v>180</v>
      </c>
      <c r="N1282">
        <v>8.9285700000000006</v>
      </c>
    </row>
    <row r="1283" spans="1:14" x14ac:dyDescent="0.3">
      <c r="A1283">
        <v>2022</v>
      </c>
      <c r="B1283" t="s">
        <v>1188</v>
      </c>
      <c r="C1283" t="s">
        <v>821</v>
      </c>
      <c r="D1283" t="s">
        <v>823</v>
      </c>
      <c r="E1283" t="s">
        <v>822</v>
      </c>
      <c r="F1283" t="s">
        <v>1189</v>
      </c>
      <c r="G1283" t="s">
        <v>1190</v>
      </c>
      <c r="H1283">
        <v>311</v>
      </c>
      <c r="I1283" t="s">
        <v>971</v>
      </c>
      <c r="J1283" t="s">
        <v>970</v>
      </c>
      <c r="K1283" t="s">
        <v>306</v>
      </c>
      <c r="L1283" t="s">
        <v>1191</v>
      </c>
      <c r="M1283">
        <v>716</v>
      </c>
      <c r="N1283">
        <v>35.515900000000002</v>
      </c>
    </row>
    <row r="1284" spans="1:14" x14ac:dyDescent="0.3">
      <c r="A1284">
        <v>2022</v>
      </c>
      <c r="B1284" t="s">
        <v>1188</v>
      </c>
      <c r="C1284" t="s">
        <v>821</v>
      </c>
      <c r="D1284" t="s">
        <v>823</v>
      </c>
      <c r="E1284" t="s">
        <v>822</v>
      </c>
      <c r="F1284" t="s">
        <v>1189</v>
      </c>
      <c r="G1284" t="s">
        <v>1190</v>
      </c>
      <c r="H1284">
        <v>311</v>
      </c>
      <c r="I1284" t="s">
        <v>971</v>
      </c>
      <c r="J1284" t="s">
        <v>970</v>
      </c>
      <c r="K1284" t="s">
        <v>1192</v>
      </c>
      <c r="L1284" t="s">
        <v>1191</v>
      </c>
      <c r="M1284">
        <v>2016</v>
      </c>
      <c r="N1284">
        <v>100</v>
      </c>
    </row>
    <row r="1285" spans="1:14" x14ac:dyDescent="0.3">
      <c r="A1285">
        <v>2022</v>
      </c>
      <c r="B1285" t="s">
        <v>1188</v>
      </c>
      <c r="C1285" t="s">
        <v>821</v>
      </c>
      <c r="D1285" t="s">
        <v>823</v>
      </c>
      <c r="E1285" t="s">
        <v>822</v>
      </c>
      <c r="F1285" t="s">
        <v>1189</v>
      </c>
      <c r="G1285" t="s">
        <v>1190</v>
      </c>
      <c r="H1285">
        <v>311</v>
      </c>
      <c r="I1285" t="s">
        <v>971</v>
      </c>
      <c r="J1285" t="s">
        <v>970</v>
      </c>
      <c r="K1285" t="s">
        <v>305</v>
      </c>
      <c r="L1285" t="s">
        <v>1191</v>
      </c>
      <c r="M1285">
        <v>93</v>
      </c>
      <c r="N1285">
        <v>4.6131000000000002</v>
      </c>
    </row>
    <row r="1286" spans="1:14" x14ac:dyDescent="0.3">
      <c r="A1286">
        <v>2023</v>
      </c>
      <c r="B1286" t="s">
        <v>1188</v>
      </c>
      <c r="C1286" t="s">
        <v>821</v>
      </c>
      <c r="D1286" t="s">
        <v>823</v>
      </c>
      <c r="E1286" t="s">
        <v>822</v>
      </c>
      <c r="F1286" t="s">
        <v>1189</v>
      </c>
      <c r="G1286" t="s">
        <v>1190</v>
      </c>
      <c r="H1286">
        <v>311</v>
      </c>
      <c r="I1286" t="s">
        <v>971</v>
      </c>
      <c r="J1286" t="s">
        <v>970</v>
      </c>
      <c r="K1286" t="s">
        <v>307</v>
      </c>
      <c r="L1286" t="s">
        <v>1191</v>
      </c>
      <c r="M1286">
        <v>750</v>
      </c>
      <c r="N1286">
        <v>34.372140000000002</v>
      </c>
    </row>
    <row r="1287" spans="1:14" x14ac:dyDescent="0.3">
      <c r="A1287">
        <v>2023</v>
      </c>
      <c r="B1287" t="s">
        <v>1188</v>
      </c>
      <c r="C1287" t="s">
        <v>821</v>
      </c>
      <c r="D1287" t="s">
        <v>823</v>
      </c>
      <c r="E1287" t="s">
        <v>822</v>
      </c>
      <c r="F1287" t="s">
        <v>1189</v>
      </c>
      <c r="G1287" t="s">
        <v>1190</v>
      </c>
      <c r="H1287">
        <v>311</v>
      </c>
      <c r="I1287" t="s">
        <v>971</v>
      </c>
      <c r="J1287" t="s">
        <v>970</v>
      </c>
      <c r="K1287" t="s">
        <v>308</v>
      </c>
      <c r="L1287" t="s">
        <v>1191</v>
      </c>
      <c r="M1287">
        <v>358</v>
      </c>
      <c r="N1287">
        <v>16.406970000000001</v>
      </c>
    </row>
    <row r="1288" spans="1:14" x14ac:dyDescent="0.3">
      <c r="A1288">
        <v>2023</v>
      </c>
      <c r="B1288" t="s">
        <v>1188</v>
      </c>
      <c r="C1288" t="s">
        <v>821</v>
      </c>
      <c r="D1288" t="s">
        <v>823</v>
      </c>
      <c r="E1288" t="s">
        <v>822</v>
      </c>
      <c r="F1288" t="s">
        <v>1189</v>
      </c>
      <c r="G1288" t="s">
        <v>1190</v>
      </c>
      <c r="H1288">
        <v>311</v>
      </c>
      <c r="I1288" t="s">
        <v>971</v>
      </c>
      <c r="J1288" t="s">
        <v>970</v>
      </c>
      <c r="K1288" t="s">
        <v>309</v>
      </c>
      <c r="L1288" t="s">
        <v>1191</v>
      </c>
      <c r="M1288">
        <v>115</v>
      </c>
      <c r="N1288">
        <v>5.2703899999999999</v>
      </c>
    </row>
    <row r="1289" spans="1:14" x14ac:dyDescent="0.3">
      <c r="A1289">
        <v>2023</v>
      </c>
      <c r="B1289" t="s">
        <v>1188</v>
      </c>
      <c r="C1289" t="s">
        <v>821</v>
      </c>
      <c r="D1289" t="s">
        <v>823</v>
      </c>
      <c r="E1289" t="s">
        <v>822</v>
      </c>
      <c r="F1289" t="s">
        <v>1189</v>
      </c>
      <c r="G1289" t="s">
        <v>1190</v>
      </c>
      <c r="H1289">
        <v>311</v>
      </c>
      <c r="I1289" t="s">
        <v>971</v>
      </c>
      <c r="J1289" t="s">
        <v>970</v>
      </c>
      <c r="K1289" t="s">
        <v>306</v>
      </c>
      <c r="L1289" t="s">
        <v>1191</v>
      </c>
      <c r="M1289">
        <v>810</v>
      </c>
      <c r="N1289">
        <v>37.12191</v>
      </c>
    </row>
    <row r="1290" spans="1:14" x14ac:dyDescent="0.3">
      <c r="A1290">
        <v>2023</v>
      </c>
      <c r="B1290" t="s">
        <v>1188</v>
      </c>
      <c r="C1290" t="s">
        <v>821</v>
      </c>
      <c r="D1290" t="s">
        <v>823</v>
      </c>
      <c r="E1290" t="s">
        <v>822</v>
      </c>
      <c r="F1290" t="s">
        <v>1189</v>
      </c>
      <c r="G1290" t="s">
        <v>1190</v>
      </c>
      <c r="H1290">
        <v>311</v>
      </c>
      <c r="I1290" t="s">
        <v>971</v>
      </c>
      <c r="J1290" t="s">
        <v>970</v>
      </c>
      <c r="K1290" t="s">
        <v>1192</v>
      </c>
      <c r="L1290" t="s">
        <v>1191</v>
      </c>
      <c r="M1290">
        <v>2182</v>
      </c>
      <c r="N1290">
        <v>100</v>
      </c>
    </row>
    <row r="1291" spans="1:14" x14ac:dyDescent="0.3">
      <c r="A1291">
        <v>2023</v>
      </c>
      <c r="B1291" t="s">
        <v>1188</v>
      </c>
      <c r="C1291" t="s">
        <v>821</v>
      </c>
      <c r="D1291" t="s">
        <v>823</v>
      </c>
      <c r="E1291" t="s">
        <v>822</v>
      </c>
      <c r="F1291" t="s">
        <v>1189</v>
      </c>
      <c r="G1291" t="s">
        <v>1190</v>
      </c>
      <c r="H1291">
        <v>311</v>
      </c>
      <c r="I1291" t="s">
        <v>971</v>
      </c>
      <c r="J1291" t="s">
        <v>970</v>
      </c>
      <c r="K1291" t="s">
        <v>305</v>
      </c>
      <c r="L1291" t="s">
        <v>1191</v>
      </c>
      <c r="M1291">
        <v>149</v>
      </c>
      <c r="N1291">
        <v>6.8285999999999998</v>
      </c>
    </row>
    <row r="1292" spans="1:14" x14ac:dyDescent="0.3">
      <c r="A1292">
        <v>2024</v>
      </c>
      <c r="B1292" t="s">
        <v>1188</v>
      </c>
      <c r="C1292" t="s">
        <v>821</v>
      </c>
      <c r="D1292" t="s">
        <v>823</v>
      </c>
      <c r="E1292" t="s">
        <v>822</v>
      </c>
      <c r="F1292" t="s">
        <v>1189</v>
      </c>
      <c r="G1292" t="s">
        <v>1190</v>
      </c>
      <c r="H1292">
        <v>311</v>
      </c>
      <c r="I1292" t="s">
        <v>971</v>
      </c>
      <c r="J1292" t="s">
        <v>970</v>
      </c>
      <c r="K1292" t="s">
        <v>307</v>
      </c>
      <c r="L1292" t="s">
        <v>1191</v>
      </c>
      <c r="M1292">
        <v>842</v>
      </c>
      <c r="N1292">
        <v>32.597749999999998</v>
      </c>
    </row>
    <row r="1293" spans="1:14" x14ac:dyDescent="0.3">
      <c r="A1293">
        <v>2024</v>
      </c>
      <c r="B1293" t="s">
        <v>1188</v>
      </c>
      <c r="C1293" t="s">
        <v>821</v>
      </c>
      <c r="D1293" t="s">
        <v>823</v>
      </c>
      <c r="E1293" t="s">
        <v>822</v>
      </c>
      <c r="F1293" t="s">
        <v>1189</v>
      </c>
      <c r="G1293" t="s">
        <v>1190</v>
      </c>
      <c r="H1293">
        <v>311</v>
      </c>
      <c r="I1293" t="s">
        <v>971</v>
      </c>
      <c r="J1293" t="s">
        <v>970</v>
      </c>
      <c r="K1293" t="s">
        <v>308</v>
      </c>
      <c r="L1293" t="s">
        <v>1191</v>
      </c>
      <c r="M1293">
        <v>416</v>
      </c>
      <c r="N1293">
        <v>16.1053</v>
      </c>
    </row>
    <row r="1294" spans="1:14" x14ac:dyDescent="0.3">
      <c r="A1294">
        <v>2024</v>
      </c>
      <c r="B1294" t="s">
        <v>1188</v>
      </c>
      <c r="C1294" t="s">
        <v>821</v>
      </c>
      <c r="D1294" t="s">
        <v>823</v>
      </c>
      <c r="E1294" t="s">
        <v>822</v>
      </c>
      <c r="F1294" t="s">
        <v>1189</v>
      </c>
      <c r="G1294" t="s">
        <v>1190</v>
      </c>
      <c r="H1294">
        <v>311</v>
      </c>
      <c r="I1294" t="s">
        <v>971</v>
      </c>
      <c r="J1294" t="s">
        <v>970</v>
      </c>
      <c r="K1294" t="s">
        <v>309</v>
      </c>
      <c r="L1294" t="s">
        <v>1191</v>
      </c>
      <c r="M1294">
        <v>104</v>
      </c>
      <c r="N1294">
        <v>4.0263299999999997</v>
      </c>
    </row>
    <row r="1295" spans="1:14" x14ac:dyDescent="0.3">
      <c r="A1295">
        <v>2024</v>
      </c>
      <c r="B1295" t="s">
        <v>1188</v>
      </c>
      <c r="C1295" t="s">
        <v>821</v>
      </c>
      <c r="D1295" t="s">
        <v>823</v>
      </c>
      <c r="E1295" t="s">
        <v>822</v>
      </c>
      <c r="F1295" t="s">
        <v>1189</v>
      </c>
      <c r="G1295" t="s">
        <v>1190</v>
      </c>
      <c r="H1295">
        <v>311</v>
      </c>
      <c r="I1295" t="s">
        <v>971</v>
      </c>
      <c r="J1295" t="s">
        <v>970</v>
      </c>
      <c r="K1295" t="s">
        <v>306</v>
      </c>
      <c r="L1295" t="s">
        <v>1191</v>
      </c>
      <c r="M1295">
        <v>994</v>
      </c>
      <c r="N1295">
        <v>38.482379999999999</v>
      </c>
    </row>
    <row r="1296" spans="1:14" x14ac:dyDescent="0.3">
      <c r="A1296">
        <v>2024</v>
      </c>
      <c r="B1296" t="s">
        <v>1188</v>
      </c>
      <c r="C1296" t="s">
        <v>821</v>
      </c>
      <c r="D1296" t="s">
        <v>823</v>
      </c>
      <c r="E1296" t="s">
        <v>822</v>
      </c>
      <c r="F1296" t="s">
        <v>1189</v>
      </c>
      <c r="G1296" t="s">
        <v>1190</v>
      </c>
      <c r="H1296">
        <v>311</v>
      </c>
      <c r="I1296" t="s">
        <v>971</v>
      </c>
      <c r="J1296" t="s">
        <v>970</v>
      </c>
      <c r="K1296" t="s">
        <v>1192</v>
      </c>
      <c r="L1296" t="s">
        <v>1191</v>
      </c>
      <c r="M1296">
        <v>2583</v>
      </c>
      <c r="N1296">
        <v>100</v>
      </c>
    </row>
    <row r="1297" spans="1:14" x14ac:dyDescent="0.3">
      <c r="A1297">
        <v>2024</v>
      </c>
      <c r="B1297" t="s">
        <v>1188</v>
      </c>
      <c r="C1297" t="s">
        <v>821</v>
      </c>
      <c r="D1297" t="s">
        <v>823</v>
      </c>
      <c r="E1297" t="s">
        <v>822</v>
      </c>
      <c r="F1297" t="s">
        <v>1189</v>
      </c>
      <c r="G1297" t="s">
        <v>1190</v>
      </c>
      <c r="H1297">
        <v>311</v>
      </c>
      <c r="I1297" t="s">
        <v>971</v>
      </c>
      <c r="J1297" t="s">
        <v>970</v>
      </c>
      <c r="K1297" t="s">
        <v>305</v>
      </c>
      <c r="L1297" t="s">
        <v>1191</v>
      </c>
      <c r="M1297">
        <v>227</v>
      </c>
      <c r="N1297">
        <v>8.7882300000000004</v>
      </c>
    </row>
    <row r="1298" spans="1:14" x14ac:dyDescent="0.3">
      <c r="A1298">
        <v>2021</v>
      </c>
      <c r="B1298" t="s">
        <v>1188</v>
      </c>
      <c r="C1298" t="s">
        <v>821</v>
      </c>
      <c r="D1298" t="s">
        <v>823</v>
      </c>
      <c r="E1298" t="s">
        <v>822</v>
      </c>
      <c r="F1298" t="s">
        <v>863</v>
      </c>
      <c r="G1298" t="s">
        <v>862</v>
      </c>
      <c r="H1298">
        <v>884</v>
      </c>
      <c r="I1298" t="s">
        <v>973</v>
      </c>
      <c r="J1298" t="s">
        <v>972</v>
      </c>
      <c r="K1298" t="s">
        <v>307</v>
      </c>
      <c r="L1298" t="s">
        <v>1191</v>
      </c>
      <c r="M1298">
        <v>418</v>
      </c>
      <c r="N1298">
        <v>39.620800000000003</v>
      </c>
    </row>
    <row r="1299" spans="1:14" x14ac:dyDescent="0.3">
      <c r="A1299">
        <v>2021</v>
      </c>
      <c r="B1299" t="s">
        <v>1188</v>
      </c>
      <c r="C1299" t="s">
        <v>821</v>
      </c>
      <c r="D1299" t="s">
        <v>823</v>
      </c>
      <c r="E1299" t="s">
        <v>822</v>
      </c>
      <c r="F1299" t="s">
        <v>863</v>
      </c>
      <c r="G1299" t="s">
        <v>862</v>
      </c>
      <c r="H1299">
        <v>884</v>
      </c>
      <c r="I1299" t="s">
        <v>973</v>
      </c>
      <c r="J1299" t="s">
        <v>972</v>
      </c>
      <c r="K1299" t="s">
        <v>308</v>
      </c>
      <c r="L1299" t="s">
        <v>1191</v>
      </c>
      <c r="M1299">
        <v>185</v>
      </c>
      <c r="N1299">
        <v>17.535599999999999</v>
      </c>
    </row>
    <row r="1300" spans="1:14" x14ac:dyDescent="0.3">
      <c r="A1300">
        <v>2021</v>
      </c>
      <c r="B1300" t="s">
        <v>1188</v>
      </c>
      <c r="C1300" t="s">
        <v>821</v>
      </c>
      <c r="D1300" t="s">
        <v>823</v>
      </c>
      <c r="E1300" t="s">
        <v>822</v>
      </c>
      <c r="F1300" t="s">
        <v>863</v>
      </c>
      <c r="G1300" t="s">
        <v>862</v>
      </c>
      <c r="H1300">
        <v>884</v>
      </c>
      <c r="I1300" t="s">
        <v>973</v>
      </c>
      <c r="J1300" t="s">
        <v>972</v>
      </c>
      <c r="K1300" t="s">
        <v>309</v>
      </c>
      <c r="L1300" t="s">
        <v>1191</v>
      </c>
      <c r="M1300">
        <v>60</v>
      </c>
      <c r="N1300">
        <v>5.6871999999999998</v>
      </c>
    </row>
    <row r="1301" spans="1:14" x14ac:dyDescent="0.3">
      <c r="A1301">
        <v>2021</v>
      </c>
      <c r="B1301" t="s">
        <v>1188</v>
      </c>
      <c r="C1301" t="s">
        <v>821</v>
      </c>
      <c r="D1301" t="s">
        <v>823</v>
      </c>
      <c r="E1301" t="s">
        <v>822</v>
      </c>
      <c r="F1301" t="s">
        <v>863</v>
      </c>
      <c r="G1301" t="s">
        <v>862</v>
      </c>
      <c r="H1301">
        <v>884</v>
      </c>
      <c r="I1301" t="s">
        <v>973</v>
      </c>
      <c r="J1301" t="s">
        <v>972</v>
      </c>
      <c r="K1301" t="s">
        <v>306</v>
      </c>
      <c r="L1301" t="s">
        <v>1191</v>
      </c>
      <c r="M1301">
        <v>361</v>
      </c>
      <c r="N1301">
        <v>34.218000000000004</v>
      </c>
    </row>
    <row r="1302" spans="1:14" x14ac:dyDescent="0.3">
      <c r="A1302">
        <v>2021</v>
      </c>
      <c r="B1302" t="s">
        <v>1188</v>
      </c>
      <c r="C1302" t="s">
        <v>821</v>
      </c>
      <c r="D1302" t="s">
        <v>823</v>
      </c>
      <c r="E1302" t="s">
        <v>822</v>
      </c>
      <c r="F1302" t="s">
        <v>863</v>
      </c>
      <c r="G1302" t="s">
        <v>862</v>
      </c>
      <c r="H1302">
        <v>884</v>
      </c>
      <c r="I1302" t="s">
        <v>973</v>
      </c>
      <c r="J1302" t="s">
        <v>972</v>
      </c>
      <c r="K1302" t="s">
        <v>1192</v>
      </c>
      <c r="L1302" t="s">
        <v>1191</v>
      </c>
      <c r="M1302">
        <v>1055</v>
      </c>
      <c r="N1302">
        <v>100</v>
      </c>
    </row>
    <row r="1303" spans="1:14" x14ac:dyDescent="0.3">
      <c r="A1303">
        <v>2021</v>
      </c>
      <c r="B1303" t="s">
        <v>1188</v>
      </c>
      <c r="C1303" t="s">
        <v>821</v>
      </c>
      <c r="D1303" t="s">
        <v>823</v>
      </c>
      <c r="E1303" t="s">
        <v>822</v>
      </c>
      <c r="F1303" t="s">
        <v>863</v>
      </c>
      <c r="G1303" t="s">
        <v>862</v>
      </c>
      <c r="H1303">
        <v>884</v>
      </c>
      <c r="I1303" t="s">
        <v>973</v>
      </c>
      <c r="J1303" t="s">
        <v>972</v>
      </c>
      <c r="K1303" t="s">
        <v>305</v>
      </c>
      <c r="L1303" t="s">
        <v>1191</v>
      </c>
      <c r="M1303">
        <v>31</v>
      </c>
      <c r="N1303">
        <v>2.9383900000000001</v>
      </c>
    </row>
    <row r="1304" spans="1:14" x14ac:dyDescent="0.3">
      <c r="A1304">
        <v>2022</v>
      </c>
      <c r="B1304" t="s">
        <v>1188</v>
      </c>
      <c r="C1304" t="s">
        <v>821</v>
      </c>
      <c r="D1304" t="s">
        <v>823</v>
      </c>
      <c r="E1304" t="s">
        <v>822</v>
      </c>
      <c r="F1304" t="s">
        <v>863</v>
      </c>
      <c r="G1304" t="s">
        <v>862</v>
      </c>
      <c r="H1304">
        <v>884</v>
      </c>
      <c r="I1304" t="s">
        <v>973</v>
      </c>
      <c r="J1304" t="s">
        <v>972</v>
      </c>
      <c r="K1304" t="s">
        <v>307</v>
      </c>
      <c r="L1304" t="s">
        <v>1191</v>
      </c>
      <c r="M1304">
        <v>462</v>
      </c>
      <c r="N1304">
        <v>39.086300000000001</v>
      </c>
    </row>
    <row r="1305" spans="1:14" x14ac:dyDescent="0.3">
      <c r="A1305">
        <v>2022</v>
      </c>
      <c r="B1305" t="s">
        <v>1188</v>
      </c>
      <c r="C1305" t="s">
        <v>821</v>
      </c>
      <c r="D1305" t="s">
        <v>823</v>
      </c>
      <c r="E1305" t="s">
        <v>822</v>
      </c>
      <c r="F1305" t="s">
        <v>863</v>
      </c>
      <c r="G1305" t="s">
        <v>862</v>
      </c>
      <c r="H1305">
        <v>884</v>
      </c>
      <c r="I1305" t="s">
        <v>973</v>
      </c>
      <c r="J1305" t="s">
        <v>972</v>
      </c>
      <c r="K1305" t="s">
        <v>308</v>
      </c>
      <c r="L1305" t="s">
        <v>1191</v>
      </c>
      <c r="M1305">
        <v>220</v>
      </c>
      <c r="N1305">
        <v>18.612500000000001</v>
      </c>
    </row>
    <row r="1306" spans="1:14" x14ac:dyDescent="0.3">
      <c r="A1306">
        <v>2022</v>
      </c>
      <c r="B1306" t="s">
        <v>1188</v>
      </c>
      <c r="C1306" t="s">
        <v>821</v>
      </c>
      <c r="D1306" t="s">
        <v>823</v>
      </c>
      <c r="E1306" t="s">
        <v>822</v>
      </c>
      <c r="F1306" t="s">
        <v>863</v>
      </c>
      <c r="G1306" t="s">
        <v>862</v>
      </c>
      <c r="H1306">
        <v>884</v>
      </c>
      <c r="I1306" t="s">
        <v>973</v>
      </c>
      <c r="J1306" t="s">
        <v>972</v>
      </c>
      <c r="K1306" t="s">
        <v>309</v>
      </c>
      <c r="L1306" t="s">
        <v>1191</v>
      </c>
      <c r="M1306">
        <v>52</v>
      </c>
      <c r="N1306">
        <v>4.3993200000000003</v>
      </c>
    </row>
    <row r="1307" spans="1:14" x14ac:dyDescent="0.3">
      <c r="A1307">
        <v>2022</v>
      </c>
      <c r="B1307" t="s">
        <v>1188</v>
      </c>
      <c r="C1307" t="s">
        <v>821</v>
      </c>
      <c r="D1307" t="s">
        <v>823</v>
      </c>
      <c r="E1307" t="s">
        <v>822</v>
      </c>
      <c r="F1307" t="s">
        <v>863</v>
      </c>
      <c r="G1307" t="s">
        <v>862</v>
      </c>
      <c r="H1307">
        <v>884</v>
      </c>
      <c r="I1307" t="s">
        <v>973</v>
      </c>
      <c r="J1307" t="s">
        <v>972</v>
      </c>
      <c r="K1307" t="s">
        <v>306</v>
      </c>
      <c r="L1307" t="s">
        <v>1191</v>
      </c>
      <c r="M1307">
        <v>401</v>
      </c>
      <c r="N1307">
        <v>33.925600000000003</v>
      </c>
    </row>
    <row r="1308" spans="1:14" x14ac:dyDescent="0.3">
      <c r="A1308">
        <v>2022</v>
      </c>
      <c r="B1308" t="s">
        <v>1188</v>
      </c>
      <c r="C1308" t="s">
        <v>821</v>
      </c>
      <c r="D1308" t="s">
        <v>823</v>
      </c>
      <c r="E1308" t="s">
        <v>822</v>
      </c>
      <c r="F1308" t="s">
        <v>863</v>
      </c>
      <c r="G1308" t="s">
        <v>862</v>
      </c>
      <c r="H1308">
        <v>884</v>
      </c>
      <c r="I1308" t="s">
        <v>973</v>
      </c>
      <c r="J1308" t="s">
        <v>972</v>
      </c>
      <c r="K1308" t="s">
        <v>1192</v>
      </c>
      <c r="L1308" t="s">
        <v>1191</v>
      </c>
      <c r="M1308">
        <v>1182</v>
      </c>
      <c r="N1308">
        <v>100</v>
      </c>
    </row>
    <row r="1309" spans="1:14" x14ac:dyDescent="0.3">
      <c r="A1309">
        <v>2022</v>
      </c>
      <c r="B1309" t="s">
        <v>1188</v>
      </c>
      <c r="C1309" t="s">
        <v>821</v>
      </c>
      <c r="D1309" t="s">
        <v>823</v>
      </c>
      <c r="E1309" t="s">
        <v>822</v>
      </c>
      <c r="F1309" t="s">
        <v>863</v>
      </c>
      <c r="G1309" t="s">
        <v>862</v>
      </c>
      <c r="H1309">
        <v>884</v>
      </c>
      <c r="I1309" t="s">
        <v>973</v>
      </c>
      <c r="J1309" t="s">
        <v>972</v>
      </c>
      <c r="K1309" t="s">
        <v>305</v>
      </c>
      <c r="L1309" t="s">
        <v>1191</v>
      </c>
      <c r="M1309">
        <v>47</v>
      </c>
      <c r="N1309">
        <v>3.9763099999999998</v>
      </c>
    </row>
    <row r="1310" spans="1:14" x14ac:dyDescent="0.3">
      <c r="A1310">
        <v>2023</v>
      </c>
      <c r="B1310" t="s">
        <v>1188</v>
      </c>
      <c r="C1310" t="s">
        <v>821</v>
      </c>
      <c r="D1310" t="s">
        <v>823</v>
      </c>
      <c r="E1310" t="s">
        <v>822</v>
      </c>
      <c r="F1310" t="s">
        <v>863</v>
      </c>
      <c r="G1310" t="s">
        <v>862</v>
      </c>
      <c r="H1310">
        <v>884</v>
      </c>
      <c r="I1310" t="s">
        <v>973</v>
      </c>
      <c r="J1310" t="s">
        <v>972</v>
      </c>
      <c r="K1310" t="s">
        <v>307</v>
      </c>
      <c r="L1310" t="s">
        <v>1191</v>
      </c>
      <c r="M1310">
        <v>487</v>
      </c>
      <c r="N1310">
        <v>37.928350000000002</v>
      </c>
    </row>
    <row r="1311" spans="1:14" x14ac:dyDescent="0.3">
      <c r="A1311">
        <v>2023</v>
      </c>
      <c r="B1311" t="s">
        <v>1188</v>
      </c>
      <c r="C1311" t="s">
        <v>821</v>
      </c>
      <c r="D1311" t="s">
        <v>823</v>
      </c>
      <c r="E1311" t="s">
        <v>822</v>
      </c>
      <c r="F1311" t="s">
        <v>863</v>
      </c>
      <c r="G1311" t="s">
        <v>862</v>
      </c>
      <c r="H1311">
        <v>884</v>
      </c>
      <c r="I1311" t="s">
        <v>973</v>
      </c>
      <c r="J1311" t="s">
        <v>972</v>
      </c>
      <c r="K1311" t="s">
        <v>308</v>
      </c>
      <c r="L1311" t="s">
        <v>1191</v>
      </c>
      <c r="M1311">
        <v>262</v>
      </c>
      <c r="N1311">
        <v>20.404979999999998</v>
      </c>
    </row>
    <row r="1312" spans="1:14" x14ac:dyDescent="0.3">
      <c r="A1312">
        <v>2023</v>
      </c>
      <c r="B1312" t="s">
        <v>1188</v>
      </c>
      <c r="C1312" t="s">
        <v>821</v>
      </c>
      <c r="D1312" t="s">
        <v>823</v>
      </c>
      <c r="E1312" t="s">
        <v>822</v>
      </c>
      <c r="F1312" t="s">
        <v>863</v>
      </c>
      <c r="G1312" t="s">
        <v>862</v>
      </c>
      <c r="H1312">
        <v>884</v>
      </c>
      <c r="I1312" t="s">
        <v>973</v>
      </c>
      <c r="J1312" t="s">
        <v>972</v>
      </c>
      <c r="K1312" t="s">
        <v>309</v>
      </c>
      <c r="L1312" t="s">
        <v>1191</v>
      </c>
      <c r="M1312">
        <v>68</v>
      </c>
      <c r="N1312">
        <v>5.2959500000000004</v>
      </c>
    </row>
    <row r="1313" spans="1:14" x14ac:dyDescent="0.3">
      <c r="A1313">
        <v>2023</v>
      </c>
      <c r="B1313" t="s">
        <v>1188</v>
      </c>
      <c r="C1313" t="s">
        <v>821</v>
      </c>
      <c r="D1313" t="s">
        <v>823</v>
      </c>
      <c r="E1313" t="s">
        <v>822</v>
      </c>
      <c r="F1313" t="s">
        <v>863</v>
      </c>
      <c r="G1313" t="s">
        <v>862</v>
      </c>
      <c r="H1313">
        <v>884</v>
      </c>
      <c r="I1313" t="s">
        <v>973</v>
      </c>
      <c r="J1313" t="s">
        <v>972</v>
      </c>
      <c r="K1313" t="s">
        <v>306</v>
      </c>
      <c r="L1313" t="s">
        <v>1191</v>
      </c>
      <c r="M1313">
        <v>412</v>
      </c>
      <c r="N1313">
        <v>32.087229999999998</v>
      </c>
    </row>
    <row r="1314" spans="1:14" x14ac:dyDescent="0.3">
      <c r="A1314">
        <v>2023</v>
      </c>
      <c r="B1314" t="s">
        <v>1188</v>
      </c>
      <c r="C1314" t="s">
        <v>821</v>
      </c>
      <c r="D1314" t="s">
        <v>823</v>
      </c>
      <c r="E1314" t="s">
        <v>822</v>
      </c>
      <c r="F1314" t="s">
        <v>863</v>
      </c>
      <c r="G1314" t="s">
        <v>862</v>
      </c>
      <c r="H1314">
        <v>884</v>
      </c>
      <c r="I1314" t="s">
        <v>973</v>
      </c>
      <c r="J1314" t="s">
        <v>972</v>
      </c>
      <c r="K1314" t="s">
        <v>1192</v>
      </c>
      <c r="L1314" t="s">
        <v>1191</v>
      </c>
      <c r="M1314">
        <v>1284</v>
      </c>
      <c r="N1314">
        <v>100</v>
      </c>
    </row>
    <row r="1315" spans="1:14" x14ac:dyDescent="0.3">
      <c r="A1315">
        <v>2023</v>
      </c>
      <c r="B1315" t="s">
        <v>1188</v>
      </c>
      <c r="C1315" t="s">
        <v>821</v>
      </c>
      <c r="D1315" t="s">
        <v>823</v>
      </c>
      <c r="E1315" t="s">
        <v>822</v>
      </c>
      <c r="F1315" t="s">
        <v>863</v>
      </c>
      <c r="G1315" t="s">
        <v>862</v>
      </c>
      <c r="H1315">
        <v>884</v>
      </c>
      <c r="I1315" t="s">
        <v>973</v>
      </c>
      <c r="J1315" t="s">
        <v>972</v>
      </c>
      <c r="K1315" t="s">
        <v>305</v>
      </c>
      <c r="L1315" t="s">
        <v>1191</v>
      </c>
      <c r="M1315">
        <v>55</v>
      </c>
      <c r="N1315">
        <v>4.2834899999999996</v>
      </c>
    </row>
    <row r="1316" spans="1:14" x14ac:dyDescent="0.3">
      <c r="A1316">
        <v>2024</v>
      </c>
      <c r="B1316" t="s">
        <v>1188</v>
      </c>
      <c r="C1316" t="s">
        <v>821</v>
      </c>
      <c r="D1316" t="s">
        <v>823</v>
      </c>
      <c r="E1316" t="s">
        <v>822</v>
      </c>
      <c r="F1316" t="s">
        <v>863</v>
      </c>
      <c r="G1316" t="s">
        <v>862</v>
      </c>
      <c r="H1316">
        <v>884</v>
      </c>
      <c r="I1316" t="s">
        <v>973</v>
      </c>
      <c r="J1316" t="s">
        <v>972</v>
      </c>
      <c r="K1316" t="s">
        <v>307</v>
      </c>
      <c r="L1316" t="s">
        <v>1191</v>
      </c>
      <c r="M1316">
        <v>583</v>
      </c>
      <c r="N1316">
        <v>39.904179999999997</v>
      </c>
    </row>
    <row r="1317" spans="1:14" x14ac:dyDescent="0.3">
      <c r="A1317">
        <v>2024</v>
      </c>
      <c r="B1317" t="s">
        <v>1188</v>
      </c>
      <c r="C1317" t="s">
        <v>821</v>
      </c>
      <c r="D1317" t="s">
        <v>823</v>
      </c>
      <c r="E1317" t="s">
        <v>822</v>
      </c>
      <c r="F1317" t="s">
        <v>863</v>
      </c>
      <c r="G1317" t="s">
        <v>862</v>
      </c>
      <c r="H1317">
        <v>884</v>
      </c>
      <c r="I1317" t="s">
        <v>973</v>
      </c>
      <c r="J1317" t="s">
        <v>972</v>
      </c>
      <c r="K1317" t="s">
        <v>308</v>
      </c>
      <c r="L1317" t="s">
        <v>1191</v>
      </c>
      <c r="M1317">
        <v>273</v>
      </c>
      <c r="N1317">
        <v>18.685829999999999</v>
      </c>
    </row>
    <row r="1318" spans="1:14" x14ac:dyDescent="0.3">
      <c r="A1318">
        <v>2024</v>
      </c>
      <c r="B1318" t="s">
        <v>1188</v>
      </c>
      <c r="C1318" t="s">
        <v>821</v>
      </c>
      <c r="D1318" t="s">
        <v>823</v>
      </c>
      <c r="E1318" t="s">
        <v>822</v>
      </c>
      <c r="F1318" t="s">
        <v>863</v>
      </c>
      <c r="G1318" t="s">
        <v>862</v>
      </c>
      <c r="H1318">
        <v>884</v>
      </c>
      <c r="I1318" t="s">
        <v>973</v>
      </c>
      <c r="J1318" t="s">
        <v>972</v>
      </c>
      <c r="K1318" t="s">
        <v>309</v>
      </c>
      <c r="L1318" t="s">
        <v>1191</v>
      </c>
      <c r="M1318">
        <v>53</v>
      </c>
      <c r="N1318">
        <v>3.62765</v>
      </c>
    </row>
    <row r="1319" spans="1:14" x14ac:dyDescent="0.3">
      <c r="A1319">
        <v>2024</v>
      </c>
      <c r="B1319" t="s">
        <v>1188</v>
      </c>
      <c r="C1319" t="s">
        <v>821</v>
      </c>
      <c r="D1319" t="s">
        <v>823</v>
      </c>
      <c r="E1319" t="s">
        <v>822</v>
      </c>
      <c r="F1319" t="s">
        <v>863</v>
      </c>
      <c r="G1319" t="s">
        <v>862</v>
      </c>
      <c r="H1319">
        <v>884</v>
      </c>
      <c r="I1319" t="s">
        <v>973</v>
      </c>
      <c r="J1319" t="s">
        <v>972</v>
      </c>
      <c r="K1319" t="s">
        <v>306</v>
      </c>
      <c r="L1319" t="s">
        <v>1191</v>
      </c>
      <c r="M1319">
        <v>463</v>
      </c>
      <c r="N1319">
        <v>31.690619999999999</v>
      </c>
    </row>
    <row r="1320" spans="1:14" x14ac:dyDescent="0.3">
      <c r="A1320">
        <v>2024</v>
      </c>
      <c r="B1320" t="s">
        <v>1188</v>
      </c>
      <c r="C1320" t="s">
        <v>821</v>
      </c>
      <c r="D1320" t="s">
        <v>823</v>
      </c>
      <c r="E1320" t="s">
        <v>822</v>
      </c>
      <c r="F1320" t="s">
        <v>863</v>
      </c>
      <c r="G1320" t="s">
        <v>862</v>
      </c>
      <c r="H1320">
        <v>884</v>
      </c>
      <c r="I1320" t="s">
        <v>973</v>
      </c>
      <c r="J1320" t="s">
        <v>972</v>
      </c>
      <c r="K1320" t="s">
        <v>1192</v>
      </c>
      <c r="L1320" t="s">
        <v>1191</v>
      </c>
      <c r="M1320">
        <v>1461</v>
      </c>
      <c r="N1320">
        <v>100</v>
      </c>
    </row>
    <row r="1321" spans="1:14" x14ac:dyDescent="0.3">
      <c r="A1321">
        <v>2024</v>
      </c>
      <c r="B1321" t="s">
        <v>1188</v>
      </c>
      <c r="C1321" t="s">
        <v>821</v>
      </c>
      <c r="D1321" t="s">
        <v>823</v>
      </c>
      <c r="E1321" t="s">
        <v>822</v>
      </c>
      <c r="F1321" t="s">
        <v>863</v>
      </c>
      <c r="G1321" t="s">
        <v>862</v>
      </c>
      <c r="H1321">
        <v>884</v>
      </c>
      <c r="I1321" t="s">
        <v>973</v>
      </c>
      <c r="J1321" t="s">
        <v>972</v>
      </c>
      <c r="K1321" t="s">
        <v>305</v>
      </c>
      <c r="L1321" t="s">
        <v>1191</v>
      </c>
      <c r="M1321">
        <v>89</v>
      </c>
      <c r="N1321">
        <v>6.0917199999999996</v>
      </c>
    </row>
    <row r="1322" spans="1:14" x14ac:dyDescent="0.3">
      <c r="A1322">
        <v>2021</v>
      </c>
      <c r="B1322" t="s">
        <v>1188</v>
      </c>
      <c r="C1322" t="s">
        <v>821</v>
      </c>
      <c r="D1322" t="s">
        <v>823</v>
      </c>
      <c r="E1322" t="s">
        <v>822</v>
      </c>
      <c r="F1322" t="s">
        <v>857</v>
      </c>
      <c r="G1322" t="s">
        <v>856</v>
      </c>
      <c r="H1322">
        <v>919</v>
      </c>
      <c r="I1322" t="s">
        <v>975</v>
      </c>
      <c r="J1322" t="s">
        <v>974</v>
      </c>
      <c r="K1322" t="s">
        <v>307</v>
      </c>
      <c r="L1322" t="s">
        <v>1191</v>
      </c>
      <c r="M1322">
        <v>2904</v>
      </c>
      <c r="N1322">
        <v>34.828499999999998</v>
      </c>
    </row>
    <row r="1323" spans="1:14" x14ac:dyDescent="0.3">
      <c r="A1323">
        <v>2021</v>
      </c>
      <c r="B1323" t="s">
        <v>1188</v>
      </c>
      <c r="C1323" t="s">
        <v>821</v>
      </c>
      <c r="D1323" t="s">
        <v>823</v>
      </c>
      <c r="E1323" t="s">
        <v>822</v>
      </c>
      <c r="F1323" t="s">
        <v>857</v>
      </c>
      <c r="G1323" t="s">
        <v>856</v>
      </c>
      <c r="H1323">
        <v>919</v>
      </c>
      <c r="I1323" t="s">
        <v>975</v>
      </c>
      <c r="J1323" t="s">
        <v>974</v>
      </c>
      <c r="K1323" t="s">
        <v>308</v>
      </c>
      <c r="L1323" t="s">
        <v>1191</v>
      </c>
      <c r="M1323">
        <v>1672</v>
      </c>
      <c r="N1323">
        <v>20.052800000000001</v>
      </c>
    </row>
    <row r="1324" spans="1:14" x14ac:dyDescent="0.3">
      <c r="A1324">
        <v>2021</v>
      </c>
      <c r="B1324" t="s">
        <v>1188</v>
      </c>
      <c r="C1324" t="s">
        <v>821</v>
      </c>
      <c r="D1324" t="s">
        <v>823</v>
      </c>
      <c r="E1324" t="s">
        <v>822</v>
      </c>
      <c r="F1324" t="s">
        <v>857</v>
      </c>
      <c r="G1324" t="s">
        <v>856</v>
      </c>
      <c r="H1324">
        <v>919</v>
      </c>
      <c r="I1324" t="s">
        <v>975</v>
      </c>
      <c r="J1324" t="s">
        <v>974</v>
      </c>
      <c r="K1324" t="s">
        <v>309</v>
      </c>
      <c r="L1324" t="s">
        <v>1191</v>
      </c>
      <c r="M1324">
        <v>627</v>
      </c>
      <c r="N1324">
        <v>7.5197900000000004</v>
      </c>
    </row>
    <row r="1325" spans="1:14" x14ac:dyDescent="0.3">
      <c r="A1325">
        <v>2021</v>
      </c>
      <c r="B1325" t="s">
        <v>1188</v>
      </c>
      <c r="C1325" t="s">
        <v>821</v>
      </c>
      <c r="D1325" t="s">
        <v>823</v>
      </c>
      <c r="E1325" t="s">
        <v>822</v>
      </c>
      <c r="F1325" t="s">
        <v>857</v>
      </c>
      <c r="G1325" t="s">
        <v>856</v>
      </c>
      <c r="H1325">
        <v>919</v>
      </c>
      <c r="I1325" t="s">
        <v>975</v>
      </c>
      <c r="J1325" t="s">
        <v>974</v>
      </c>
      <c r="K1325" t="s">
        <v>306</v>
      </c>
      <c r="L1325" t="s">
        <v>1191</v>
      </c>
      <c r="M1325">
        <v>2806</v>
      </c>
      <c r="N1325">
        <v>33.653100000000002</v>
      </c>
    </row>
    <row r="1326" spans="1:14" x14ac:dyDescent="0.3">
      <c r="A1326">
        <v>2021</v>
      </c>
      <c r="B1326" t="s">
        <v>1188</v>
      </c>
      <c r="C1326" t="s">
        <v>821</v>
      </c>
      <c r="D1326" t="s">
        <v>823</v>
      </c>
      <c r="E1326" t="s">
        <v>822</v>
      </c>
      <c r="F1326" t="s">
        <v>857</v>
      </c>
      <c r="G1326" t="s">
        <v>856</v>
      </c>
      <c r="H1326">
        <v>919</v>
      </c>
      <c r="I1326" t="s">
        <v>975</v>
      </c>
      <c r="J1326" t="s">
        <v>974</v>
      </c>
      <c r="K1326" t="s">
        <v>1192</v>
      </c>
      <c r="L1326" t="s">
        <v>1191</v>
      </c>
      <c r="M1326">
        <v>8338</v>
      </c>
      <c r="N1326">
        <v>100</v>
      </c>
    </row>
    <row r="1327" spans="1:14" x14ac:dyDescent="0.3">
      <c r="A1327">
        <v>2021</v>
      </c>
      <c r="B1327" t="s">
        <v>1188</v>
      </c>
      <c r="C1327" t="s">
        <v>821</v>
      </c>
      <c r="D1327" t="s">
        <v>823</v>
      </c>
      <c r="E1327" t="s">
        <v>822</v>
      </c>
      <c r="F1327" t="s">
        <v>857</v>
      </c>
      <c r="G1327" t="s">
        <v>856</v>
      </c>
      <c r="H1327">
        <v>919</v>
      </c>
      <c r="I1327" t="s">
        <v>975</v>
      </c>
      <c r="J1327" t="s">
        <v>974</v>
      </c>
      <c r="K1327" t="s">
        <v>305</v>
      </c>
      <c r="L1327" t="s">
        <v>1191</v>
      </c>
      <c r="M1327">
        <v>329</v>
      </c>
      <c r="N1327">
        <v>3.9457900000000001</v>
      </c>
    </row>
    <row r="1328" spans="1:14" x14ac:dyDescent="0.3">
      <c r="A1328">
        <v>2022</v>
      </c>
      <c r="B1328" t="s">
        <v>1188</v>
      </c>
      <c r="C1328" t="s">
        <v>821</v>
      </c>
      <c r="D1328" t="s">
        <v>823</v>
      </c>
      <c r="E1328" t="s">
        <v>822</v>
      </c>
      <c r="F1328" t="s">
        <v>857</v>
      </c>
      <c r="G1328" t="s">
        <v>856</v>
      </c>
      <c r="H1328">
        <v>919</v>
      </c>
      <c r="I1328" t="s">
        <v>975</v>
      </c>
      <c r="J1328" t="s">
        <v>974</v>
      </c>
      <c r="K1328" t="s">
        <v>307</v>
      </c>
      <c r="L1328" t="s">
        <v>1191</v>
      </c>
      <c r="M1328">
        <v>3308</v>
      </c>
      <c r="N1328">
        <v>35.109299999999998</v>
      </c>
    </row>
    <row r="1329" spans="1:14" x14ac:dyDescent="0.3">
      <c r="A1329">
        <v>2022</v>
      </c>
      <c r="B1329" t="s">
        <v>1188</v>
      </c>
      <c r="C1329" t="s">
        <v>821</v>
      </c>
      <c r="D1329" t="s">
        <v>823</v>
      </c>
      <c r="E1329" t="s">
        <v>822</v>
      </c>
      <c r="F1329" t="s">
        <v>857</v>
      </c>
      <c r="G1329" t="s">
        <v>856</v>
      </c>
      <c r="H1329">
        <v>919</v>
      </c>
      <c r="I1329" t="s">
        <v>975</v>
      </c>
      <c r="J1329" t="s">
        <v>974</v>
      </c>
      <c r="K1329" t="s">
        <v>308</v>
      </c>
      <c r="L1329" t="s">
        <v>1191</v>
      </c>
      <c r="M1329">
        <v>1799</v>
      </c>
      <c r="N1329">
        <v>19.093599999999999</v>
      </c>
    </row>
    <row r="1330" spans="1:14" x14ac:dyDescent="0.3">
      <c r="A1330">
        <v>2022</v>
      </c>
      <c r="B1330" t="s">
        <v>1188</v>
      </c>
      <c r="C1330" t="s">
        <v>821</v>
      </c>
      <c r="D1330" t="s">
        <v>823</v>
      </c>
      <c r="E1330" t="s">
        <v>822</v>
      </c>
      <c r="F1330" t="s">
        <v>857</v>
      </c>
      <c r="G1330" t="s">
        <v>856</v>
      </c>
      <c r="H1330">
        <v>919</v>
      </c>
      <c r="I1330" t="s">
        <v>975</v>
      </c>
      <c r="J1330" t="s">
        <v>974</v>
      </c>
      <c r="K1330" t="s">
        <v>309</v>
      </c>
      <c r="L1330" t="s">
        <v>1191</v>
      </c>
      <c r="M1330">
        <v>754</v>
      </c>
      <c r="N1330">
        <v>8.0025499999999994</v>
      </c>
    </row>
    <row r="1331" spans="1:14" x14ac:dyDescent="0.3">
      <c r="A1331">
        <v>2022</v>
      </c>
      <c r="B1331" t="s">
        <v>1188</v>
      </c>
      <c r="C1331" t="s">
        <v>821</v>
      </c>
      <c r="D1331" t="s">
        <v>823</v>
      </c>
      <c r="E1331" t="s">
        <v>822</v>
      </c>
      <c r="F1331" t="s">
        <v>857</v>
      </c>
      <c r="G1331" t="s">
        <v>856</v>
      </c>
      <c r="H1331">
        <v>919</v>
      </c>
      <c r="I1331" t="s">
        <v>975</v>
      </c>
      <c r="J1331" t="s">
        <v>974</v>
      </c>
      <c r="K1331" t="s">
        <v>306</v>
      </c>
      <c r="L1331" t="s">
        <v>1191</v>
      </c>
      <c r="M1331">
        <v>3200</v>
      </c>
      <c r="N1331">
        <v>33.963099999999997</v>
      </c>
    </row>
    <row r="1332" spans="1:14" x14ac:dyDescent="0.3">
      <c r="A1332">
        <v>2022</v>
      </c>
      <c r="B1332" t="s">
        <v>1188</v>
      </c>
      <c r="C1332" t="s">
        <v>821</v>
      </c>
      <c r="D1332" t="s">
        <v>823</v>
      </c>
      <c r="E1332" t="s">
        <v>822</v>
      </c>
      <c r="F1332" t="s">
        <v>857</v>
      </c>
      <c r="G1332" t="s">
        <v>856</v>
      </c>
      <c r="H1332">
        <v>919</v>
      </c>
      <c r="I1332" t="s">
        <v>975</v>
      </c>
      <c r="J1332" t="s">
        <v>974</v>
      </c>
      <c r="K1332" t="s">
        <v>1192</v>
      </c>
      <c r="L1332" t="s">
        <v>1191</v>
      </c>
      <c r="M1332">
        <v>9422</v>
      </c>
      <c r="N1332">
        <v>100</v>
      </c>
    </row>
    <row r="1333" spans="1:14" x14ac:dyDescent="0.3">
      <c r="A1333">
        <v>2022</v>
      </c>
      <c r="B1333" t="s">
        <v>1188</v>
      </c>
      <c r="C1333" t="s">
        <v>821</v>
      </c>
      <c r="D1333" t="s">
        <v>823</v>
      </c>
      <c r="E1333" t="s">
        <v>822</v>
      </c>
      <c r="F1333" t="s">
        <v>857</v>
      </c>
      <c r="G1333" t="s">
        <v>856</v>
      </c>
      <c r="H1333">
        <v>919</v>
      </c>
      <c r="I1333" t="s">
        <v>975</v>
      </c>
      <c r="J1333" t="s">
        <v>974</v>
      </c>
      <c r="K1333" t="s">
        <v>305</v>
      </c>
      <c r="L1333" t="s">
        <v>1191</v>
      </c>
      <c r="M1333">
        <v>361</v>
      </c>
      <c r="N1333">
        <v>3.8314599999999999</v>
      </c>
    </row>
    <row r="1334" spans="1:14" x14ac:dyDescent="0.3">
      <c r="A1334">
        <v>2023</v>
      </c>
      <c r="B1334" t="s">
        <v>1188</v>
      </c>
      <c r="C1334" t="s">
        <v>821</v>
      </c>
      <c r="D1334" t="s">
        <v>823</v>
      </c>
      <c r="E1334" t="s">
        <v>822</v>
      </c>
      <c r="F1334" t="s">
        <v>857</v>
      </c>
      <c r="G1334" t="s">
        <v>856</v>
      </c>
      <c r="H1334">
        <v>919</v>
      </c>
      <c r="I1334" t="s">
        <v>975</v>
      </c>
      <c r="J1334" t="s">
        <v>974</v>
      </c>
      <c r="K1334" t="s">
        <v>307</v>
      </c>
      <c r="L1334" t="s">
        <v>1191</v>
      </c>
      <c r="M1334">
        <v>3720</v>
      </c>
      <c r="N1334">
        <v>35.47587</v>
      </c>
    </row>
    <row r="1335" spans="1:14" x14ac:dyDescent="0.3">
      <c r="A1335">
        <v>2023</v>
      </c>
      <c r="B1335" t="s">
        <v>1188</v>
      </c>
      <c r="C1335" t="s">
        <v>821</v>
      </c>
      <c r="D1335" t="s">
        <v>823</v>
      </c>
      <c r="E1335" t="s">
        <v>822</v>
      </c>
      <c r="F1335" t="s">
        <v>857</v>
      </c>
      <c r="G1335" t="s">
        <v>856</v>
      </c>
      <c r="H1335">
        <v>919</v>
      </c>
      <c r="I1335" t="s">
        <v>975</v>
      </c>
      <c r="J1335" t="s">
        <v>974</v>
      </c>
      <c r="K1335" t="s">
        <v>308</v>
      </c>
      <c r="L1335" t="s">
        <v>1191</v>
      </c>
      <c r="M1335">
        <v>2045</v>
      </c>
      <c r="N1335">
        <v>19.502189999999999</v>
      </c>
    </row>
    <row r="1336" spans="1:14" x14ac:dyDescent="0.3">
      <c r="A1336">
        <v>2023</v>
      </c>
      <c r="B1336" t="s">
        <v>1188</v>
      </c>
      <c r="C1336" t="s">
        <v>821</v>
      </c>
      <c r="D1336" t="s">
        <v>823</v>
      </c>
      <c r="E1336" t="s">
        <v>822</v>
      </c>
      <c r="F1336" t="s">
        <v>857</v>
      </c>
      <c r="G1336" t="s">
        <v>856</v>
      </c>
      <c r="H1336">
        <v>919</v>
      </c>
      <c r="I1336" t="s">
        <v>975</v>
      </c>
      <c r="J1336" t="s">
        <v>974</v>
      </c>
      <c r="K1336" t="s">
        <v>309</v>
      </c>
      <c r="L1336" t="s">
        <v>1191</v>
      </c>
      <c r="M1336">
        <v>910</v>
      </c>
      <c r="N1336">
        <v>8.6782400000000006</v>
      </c>
    </row>
    <row r="1337" spans="1:14" x14ac:dyDescent="0.3">
      <c r="A1337">
        <v>2023</v>
      </c>
      <c r="B1337" t="s">
        <v>1188</v>
      </c>
      <c r="C1337" t="s">
        <v>821</v>
      </c>
      <c r="D1337" t="s">
        <v>823</v>
      </c>
      <c r="E1337" t="s">
        <v>822</v>
      </c>
      <c r="F1337" t="s">
        <v>857</v>
      </c>
      <c r="G1337" t="s">
        <v>856</v>
      </c>
      <c r="H1337">
        <v>919</v>
      </c>
      <c r="I1337" t="s">
        <v>975</v>
      </c>
      <c r="J1337" t="s">
        <v>974</v>
      </c>
      <c r="K1337" t="s">
        <v>306</v>
      </c>
      <c r="L1337" t="s">
        <v>1191</v>
      </c>
      <c r="M1337">
        <v>3432</v>
      </c>
      <c r="N1337">
        <v>32.729349999999997</v>
      </c>
    </row>
    <row r="1338" spans="1:14" x14ac:dyDescent="0.3">
      <c r="A1338">
        <v>2023</v>
      </c>
      <c r="B1338" t="s">
        <v>1188</v>
      </c>
      <c r="C1338" t="s">
        <v>821</v>
      </c>
      <c r="D1338" t="s">
        <v>823</v>
      </c>
      <c r="E1338" t="s">
        <v>822</v>
      </c>
      <c r="F1338" t="s">
        <v>857</v>
      </c>
      <c r="G1338" t="s">
        <v>856</v>
      </c>
      <c r="H1338">
        <v>919</v>
      </c>
      <c r="I1338" t="s">
        <v>975</v>
      </c>
      <c r="J1338" t="s">
        <v>974</v>
      </c>
      <c r="K1338" t="s">
        <v>1192</v>
      </c>
      <c r="L1338" t="s">
        <v>1191</v>
      </c>
      <c r="M1338">
        <v>10486</v>
      </c>
      <c r="N1338">
        <v>100</v>
      </c>
    </row>
    <row r="1339" spans="1:14" x14ac:dyDescent="0.3">
      <c r="A1339">
        <v>2023</v>
      </c>
      <c r="B1339" t="s">
        <v>1188</v>
      </c>
      <c r="C1339" t="s">
        <v>821</v>
      </c>
      <c r="D1339" t="s">
        <v>823</v>
      </c>
      <c r="E1339" t="s">
        <v>822</v>
      </c>
      <c r="F1339" t="s">
        <v>857</v>
      </c>
      <c r="G1339" t="s">
        <v>856</v>
      </c>
      <c r="H1339">
        <v>919</v>
      </c>
      <c r="I1339" t="s">
        <v>975</v>
      </c>
      <c r="J1339" t="s">
        <v>974</v>
      </c>
      <c r="K1339" t="s">
        <v>305</v>
      </c>
      <c r="L1339" t="s">
        <v>1191</v>
      </c>
      <c r="M1339">
        <v>379</v>
      </c>
      <c r="N1339">
        <v>3.6143399999999999</v>
      </c>
    </row>
    <row r="1340" spans="1:14" x14ac:dyDescent="0.3">
      <c r="A1340">
        <v>2024</v>
      </c>
      <c r="B1340" t="s">
        <v>1188</v>
      </c>
      <c r="C1340" t="s">
        <v>821</v>
      </c>
      <c r="D1340" t="s">
        <v>823</v>
      </c>
      <c r="E1340" t="s">
        <v>822</v>
      </c>
      <c r="F1340" t="s">
        <v>857</v>
      </c>
      <c r="G1340" t="s">
        <v>856</v>
      </c>
      <c r="H1340">
        <v>919</v>
      </c>
      <c r="I1340" t="s">
        <v>975</v>
      </c>
      <c r="J1340" t="s">
        <v>974</v>
      </c>
      <c r="K1340" t="s">
        <v>307</v>
      </c>
      <c r="L1340" t="s">
        <v>1191</v>
      </c>
      <c r="M1340">
        <v>4296</v>
      </c>
      <c r="N1340">
        <v>36.109940000000002</v>
      </c>
    </row>
    <row r="1341" spans="1:14" x14ac:dyDescent="0.3">
      <c r="A1341">
        <v>2024</v>
      </c>
      <c r="B1341" t="s">
        <v>1188</v>
      </c>
      <c r="C1341" t="s">
        <v>821</v>
      </c>
      <c r="D1341" t="s">
        <v>823</v>
      </c>
      <c r="E1341" t="s">
        <v>822</v>
      </c>
      <c r="F1341" t="s">
        <v>857</v>
      </c>
      <c r="G1341" t="s">
        <v>856</v>
      </c>
      <c r="H1341">
        <v>919</v>
      </c>
      <c r="I1341" t="s">
        <v>975</v>
      </c>
      <c r="J1341" t="s">
        <v>974</v>
      </c>
      <c r="K1341" t="s">
        <v>308</v>
      </c>
      <c r="L1341" t="s">
        <v>1191</v>
      </c>
      <c r="M1341">
        <v>2263</v>
      </c>
      <c r="N1341">
        <v>19.021599999999999</v>
      </c>
    </row>
    <row r="1342" spans="1:14" x14ac:dyDescent="0.3">
      <c r="A1342">
        <v>2024</v>
      </c>
      <c r="B1342" t="s">
        <v>1188</v>
      </c>
      <c r="C1342" t="s">
        <v>821</v>
      </c>
      <c r="D1342" t="s">
        <v>823</v>
      </c>
      <c r="E1342" t="s">
        <v>822</v>
      </c>
      <c r="F1342" t="s">
        <v>857</v>
      </c>
      <c r="G1342" t="s">
        <v>856</v>
      </c>
      <c r="H1342">
        <v>919</v>
      </c>
      <c r="I1342" t="s">
        <v>975</v>
      </c>
      <c r="J1342" t="s">
        <v>974</v>
      </c>
      <c r="K1342" t="s">
        <v>309</v>
      </c>
      <c r="L1342" t="s">
        <v>1191</v>
      </c>
      <c r="M1342">
        <v>1059</v>
      </c>
      <c r="N1342">
        <v>8.9014000000000006</v>
      </c>
    </row>
    <row r="1343" spans="1:14" x14ac:dyDescent="0.3">
      <c r="A1343">
        <v>2024</v>
      </c>
      <c r="B1343" t="s">
        <v>1188</v>
      </c>
      <c r="C1343" t="s">
        <v>821</v>
      </c>
      <c r="D1343" t="s">
        <v>823</v>
      </c>
      <c r="E1343" t="s">
        <v>822</v>
      </c>
      <c r="F1343" t="s">
        <v>857</v>
      </c>
      <c r="G1343" t="s">
        <v>856</v>
      </c>
      <c r="H1343">
        <v>919</v>
      </c>
      <c r="I1343" t="s">
        <v>975</v>
      </c>
      <c r="J1343" t="s">
        <v>974</v>
      </c>
      <c r="K1343" t="s">
        <v>306</v>
      </c>
      <c r="L1343" t="s">
        <v>1191</v>
      </c>
      <c r="M1343">
        <v>3820</v>
      </c>
      <c r="N1343">
        <v>32.108939999999997</v>
      </c>
    </row>
    <row r="1344" spans="1:14" x14ac:dyDescent="0.3">
      <c r="A1344">
        <v>2024</v>
      </c>
      <c r="B1344" t="s">
        <v>1188</v>
      </c>
      <c r="C1344" t="s">
        <v>821</v>
      </c>
      <c r="D1344" t="s">
        <v>823</v>
      </c>
      <c r="E1344" t="s">
        <v>822</v>
      </c>
      <c r="F1344" t="s">
        <v>857</v>
      </c>
      <c r="G1344" t="s">
        <v>856</v>
      </c>
      <c r="H1344">
        <v>919</v>
      </c>
      <c r="I1344" t="s">
        <v>975</v>
      </c>
      <c r="J1344" t="s">
        <v>974</v>
      </c>
      <c r="K1344" t="s">
        <v>1192</v>
      </c>
      <c r="L1344" t="s">
        <v>1191</v>
      </c>
      <c r="M1344">
        <v>11897</v>
      </c>
      <c r="N1344">
        <v>100</v>
      </c>
    </row>
    <row r="1345" spans="1:14" x14ac:dyDescent="0.3">
      <c r="A1345">
        <v>2024</v>
      </c>
      <c r="B1345" t="s">
        <v>1188</v>
      </c>
      <c r="C1345" t="s">
        <v>821</v>
      </c>
      <c r="D1345" t="s">
        <v>823</v>
      </c>
      <c r="E1345" t="s">
        <v>822</v>
      </c>
      <c r="F1345" t="s">
        <v>857</v>
      </c>
      <c r="G1345" t="s">
        <v>856</v>
      </c>
      <c r="H1345">
        <v>919</v>
      </c>
      <c r="I1345" t="s">
        <v>975</v>
      </c>
      <c r="J1345" t="s">
        <v>974</v>
      </c>
      <c r="K1345" t="s">
        <v>305</v>
      </c>
      <c r="L1345" t="s">
        <v>1191</v>
      </c>
      <c r="M1345">
        <v>459</v>
      </c>
      <c r="N1345">
        <v>3.85812</v>
      </c>
    </row>
    <row r="1346" spans="1:14" x14ac:dyDescent="0.3">
      <c r="A1346">
        <v>2021</v>
      </c>
      <c r="B1346" t="s">
        <v>1188</v>
      </c>
      <c r="C1346" t="s">
        <v>821</v>
      </c>
      <c r="D1346" t="s">
        <v>823</v>
      </c>
      <c r="E1346" t="s">
        <v>822</v>
      </c>
      <c r="F1346" t="s">
        <v>1189</v>
      </c>
      <c r="G1346" t="s">
        <v>1190</v>
      </c>
      <c r="H1346">
        <v>312</v>
      </c>
      <c r="I1346" t="s">
        <v>977</v>
      </c>
      <c r="J1346" t="s">
        <v>976</v>
      </c>
      <c r="K1346" t="s">
        <v>307</v>
      </c>
      <c r="L1346" t="s">
        <v>1191</v>
      </c>
      <c r="M1346">
        <v>927</v>
      </c>
      <c r="N1346">
        <v>32.884</v>
      </c>
    </row>
    <row r="1347" spans="1:14" x14ac:dyDescent="0.3">
      <c r="A1347">
        <v>2021</v>
      </c>
      <c r="B1347" t="s">
        <v>1188</v>
      </c>
      <c r="C1347" t="s">
        <v>821</v>
      </c>
      <c r="D1347" t="s">
        <v>823</v>
      </c>
      <c r="E1347" t="s">
        <v>822</v>
      </c>
      <c r="F1347" t="s">
        <v>1189</v>
      </c>
      <c r="G1347" t="s">
        <v>1190</v>
      </c>
      <c r="H1347">
        <v>312</v>
      </c>
      <c r="I1347" t="s">
        <v>977</v>
      </c>
      <c r="J1347" t="s">
        <v>976</v>
      </c>
      <c r="K1347" t="s">
        <v>308</v>
      </c>
      <c r="L1347" t="s">
        <v>1191</v>
      </c>
      <c r="M1347">
        <v>537</v>
      </c>
      <c r="N1347">
        <v>19.049299999999999</v>
      </c>
    </row>
    <row r="1348" spans="1:14" x14ac:dyDescent="0.3">
      <c r="A1348">
        <v>2021</v>
      </c>
      <c r="B1348" t="s">
        <v>1188</v>
      </c>
      <c r="C1348" t="s">
        <v>821</v>
      </c>
      <c r="D1348" t="s">
        <v>823</v>
      </c>
      <c r="E1348" t="s">
        <v>822</v>
      </c>
      <c r="F1348" t="s">
        <v>1189</v>
      </c>
      <c r="G1348" t="s">
        <v>1190</v>
      </c>
      <c r="H1348">
        <v>312</v>
      </c>
      <c r="I1348" t="s">
        <v>977</v>
      </c>
      <c r="J1348" t="s">
        <v>976</v>
      </c>
      <c r="K1348" t="s">
        <v>309</v>
      </c>
      <c r="L1348" t="s">
        <v>1191</v>
      </c>
      <c r="M1348">
        <v>264</v>
      </c>
      <c r="N1348">
        <v>9.3650199999999995</v>
      </c>
    </row>
    <row r="1349" spans="1:14" x14ac:dyDescent="0.3">
      <c r="A1349">
        <v>2021</v>
      </c>
      <c r="B1349" t="s">
        <v>1188</v>
      </c>
      <c r="C1349" t="s">
        <v>821</v>
      </c>
      <c r="D1349" t="s">
        <v>823</v>
      </c>
      <c r="E1349" t="s">
        <v>822</v>
      </c>
      <c r="F1349" t="s">
        <v>1189</v>
      </c>
      <c r="G1349" t="s">
        <v>1190</v>
      </c>
      <c r="H1349">
        <v>312</v>
      </c>
      <c r="I1349" t="s">
        <v>977</v>
      </c>
      <c r="J1349" t="s">
        <v>976</v>
      </c>
      <c r="K1349" t="s">
        <v>306</v>
      </c>
      <c r="L1349" t="s">
        <v>1191</v>
      </c>
      <c r="M1349">
        <v>1005</v>
      </c>
      <c r="N1349">
        <v>35.6509</v>
      </c>
    </row>
    <row r="1350" spans="1:14" x14ac:dyDescent="0.3">
      <c r="A1350">
        <v>2021</v>
      </c>
      <c r="B1350" t="s">
        <v>1188</v>
      </c>
      <c r="C1350" t="s">
        <v>821</v>
      </c>
      <c r="D1350" t="s">
        <v>823</v>
      </c>
      <c r="E1350" t="s">
        <v>822</v>
      </c>
      <c r="F1350" t="s">
        <v>1189</v>
      </c>
      <c r="G1350" t="s">
        <v>1190</v>
      </c>
      <c r="H1350">
        <v>312</v>
      </c>
      <c r="I1350" t="s">
        <v>977</v>
      </c>
      <c r="J1350" t="s">
        <v>976</v>
      </c>
      <c r="K1350" t="s">
        <v>1192</v>
      </c>
      <c r="L1350" t="s">
        <v>1191</v>
      </c>
      <c r="M1350">
        <v>2819</v>
      </c>
      <c r="N1350">
        <v>100</v>
      </c>
    </row>
    <row r="1351" spans="1:14" x14ac:dyDescent="0.3">
      <c r="A1351">
        <v>2021</v>
      </c>
      <c r="B1351" t="s">
        <v>1188</v>
      </c>
      <c r="C1351" t="s">
        <v>821</v>
      </c>
      <c r="D1351" t="s">
        <v>823</v>
      </c>
      <c r="E1351" t="s">
        <v>822</v>
      </c>
      <c r="F1351" t="s">
        <v>1189</v>
      </c>
      <c r="G1351" t="s">
        <v>1190</v>
      </c>
      <c r="H1351">
        <v>312</v>
      </c>
      <c r="I1351" t="s">
        <v>977</v>
      </c>
      <c r="J1351" t="s">
        <v>976</v>
      </c>
      <c r="K1351" t="s">
        <v>305</v>
      </c>
      <c r="L1351" t="s">
        <v>1191</v>
      </c>
      <c r="M1351">
        <v>86</v>
      </c>
      <c r="N1351">
        <v>3.0507300000000002</v>
      </c>
    </row>
    <row r="1352" spans="1:14" x14ac:dyDescent="0.3">
      <c r="A1352">
        <v>2022</v>
      </c>
      <c r="B1352" t="s">
        <v>1188</v>
      </c>
      <c r="C1352" t="s">
        <v>821</v>
      </c>
      <c r="D1352" t="s">
        <v>823</v>
      </c>
      <c r="E1352" t="s">
        <v>822</v>
      </c>
      <c r="F1352" t="s">
        <v>1189</v>
      </c>
      <c r="G1352" t="s">
        <v>1190</v>
      </c>
      <c r="H1352">
        <v>312</v>
      </c>
      <c r="I1352" t="s">
        <v>977</v>
      </c>
      <c r="J1352" t="s">
        <v>976</v>
      </c>
      <c r="K1352" t="s">
        <v>307</v>
      </c>
      <c r="L1352" t="s">
        <v>1191</v>
      </c>
      <c r="M1352">
        <v>979</v>
      </c>
      <c r="N1352">
        <v>32.4602</v>
      </c>
    </row>
    <row r="1353" spans="1:14" x14ac:dyDescent="0.3">
      <c r="A1353">
        <v>2022</v>
      </c>
      <c r="B1353" t="s">
        <v>1188</v>
      </c>
      <c r="C1353" t="s">
        <v>821</v>
      </c>
      <c r="D1353" t="s">
        <v>823</v>
      </c>
      <c r="E1353" t="s">
        <v>822</v>
      </c>
      <c r="F1353" t="s">
        <v>1189</v>
      </c>
      <c r="G1353" t="s">
        <v>1190</v>
      </c>
      <c r="H1353">
        <v>312</v>
      </c>
      <c r="I1353" t="s">
        <v>977</v>
      </c>
      <c r="J1353" t="s">
        <v>976</v>
      </c>
      <c r="K1353" t="s">
        <v>308</v>
      </c>
      <c r="L1353" t="s">
        <v>1191</v>
      </c>
      <c r="M1353">
        <v>527</v>
      </c>
      <c r="N1353">
        <v>17.473500000000001</v>
      </c>
    </row>
    <row r="1354" spans="1:14" x14ac:dyDescent="0.3">
      <c r="A1354">
        <v>2022</v>
      </c>
      <c r="B1354" t="s">
        <v>1188</v>
      </c>
      <c r="C1354" t="s">
        <v>821</v>
      </c>
      <c r="D1354" t="s">
        <v>823</v>
      </c>
      <c r="E1354" t="s">
        <v>822</v>
      </c>
      <c r="F1354" t="s">
        <v>1189</v>
      </c>
      <c r="G1354" t="s">
        <v>1190</v>
      </c>
      <c r="H1354">
        <v>312</v>
      </c>
      <c r="I1354" t="s">
        <v>977</v>
      </c>
      <c r="J1354" t="s">
        <v>976</v>
      </c>
      <c r="K1354" t="s">
        <v>309</v>
      </c>
      <c r="L1354" t="s">
        <v>1191</v>
      </c>
      <c r="M1354">
        <v>300</v>
      </c>
      <c r="N1354">
        <v>9.9469499999999993</v>
      </c>
    </row>
    <row r="1355" spans="1:14" x14ac:dyDescent="0.3">
      <c r="A1355">
        <v>2022</v>
      </c>
      <c r="B1355" t="s">
        <v>1188</v>
      </c>
      <c r="C1355" t="s">
        <v>821</v>
      </c>
      <c r="D1355" t="s">
        <v>823</v>
      </c>
      <c r="E1355" t="s">
        <v>822</v>
      </c>
      <c r="F1355" t="s">
        <v>1189</v>
      </c>
      <c r="G1355" t="s">
        <v>1190</v>
      </c>
      <c r="H1355">
        <v>312</v>
      </c>
      <c r="I1355" t="s">
        <v>977</v>
      </c>
      <c r="J1355" t="s">
        <v>976</v>
      </c>
      <c r="K1355" t="s">
        <v>306</v>
      </c>
      <c r="L1355" t="s">
        <v>1191</v>
      </c>
      <c r="M1355">
        <v>1111</v>
      </c>
      <c r="N1355">
        <v>36.8369</v>
      </c>
    </row>
    <row r="1356" spans="1:14" x14ac:dyDescent="0.3">
      <c r="A1356">
        <v>2022</v>
      </c>
      <c r="B1356" t="s">
        <v>1188</v>
      </c>
      <c r="C1356" t="s">
        <v>821</v>
      </c>
      <c r="D1356" t="s">
        <v>823</v>
      </c>
      <c r="E1356" t="s">
        <v>822</v>
      </c>
      <c r="F1356" t="s">
        <v>1189</v>
      </c>
      <c r="G1356" t="s">
        <v>1190</v>
      </c>
      <c r="H1356">
        <v>312</v>
      </c>
      <c r="I1356" t="s">
        <v>977</v>
      </c>
      <c r="J1356" t="s">
        <v>976</v>
      </c>
      <c r="K1356" t="s">
        <v>1192</v>
      </c>
      <c r="L1356" t="s">
        <v>1191</v>
      </c>
      <c r="M1356">
        <v>3016</v>
      </c>
      <c r="N1356">
        <v>100</v>
      </c>
    </row>
    <row r="1357" spans="1:14" x14ac:dyDescent="0.3">
      <c r="A1357">
        <v>2022</v>
      </c>
      <c r="B1357" t="s">
        <v>1188</v>
      </c>
      <c r="C1357" t="s">
        <v>821</v>
      </c>
      <c r="D1357" t="s">
        <v>823</v>
      </c>
      <c r="E1357" t="s">
        <v>822</v>
      </c>
      <c r="F1357" t="s">
        <v>1189</v>
      </c>
      <c r="G1357" t="s">
        <v>1190</v>
      </c>
      <c r="H1357">
        <v>312</v>
      </c>
      <c r="I1357" t="s">
        <v>977</v>
      </c>
      <c r="J1357" t="s">
        <v>976</v>
      </c>
      <c r="K1357" t="s">
        <v>305</v>
      </c>
      <c r="L1357" t="s">
        <v>1191</v>
      </c>
      <c r="M1357">
        <v>99</v>
      </c>
      <c r="N1357">
        <v>3.2824900000000001</v>
      </c>
    </row>
    <row r="1358" spans="1:14" x14ac:dyDescent="0.3">
      <c r="A1358">
        <v>2023</v>
      </c>
      <c r="B1358" t="s">
        <v>1188</v>
      </c>
      <c r="C1358" t="s">
        <v>821</v>
      </c>
      <c r="D1358" t="s">
        <v>823</v>
      </c>
      <c r="E1358" t="s">
        <v>822</v>
      </c>
      <c r="F1358" t="s">
        <v>1189</v>
      </c>
      <c r="G1358" t="s">
        <v>1190</v>
      </c>
      <c r="H1358">
        <v>312</v>
      </c>
      <c r="I1358" t="s">
        <v>977</v>
      </c>
      <c r="J1358" t="s">
        <v>976</v>
      </c>
      <c r="K1358" t="s">
        <v>307</v>
      </c>
      <c r="L1358" t="s">
        <v>1191</v>
      </c>
      <c r="M1358">
        <v>1071</v>
      </c>
      <c r="N1358">
        <v>32.822560000000003</v>
      </c>
    </row>
    <row r="1359" spans="1:14" x14ac:dyDescent="0.3">
      <c r="A1359">
        <v>2023</v>
      </c>
      <c r="B1359" t="s">
        <v>1188</v>
      </c>
      <c r="C1359" t="s">
        <v>821</v>
      </c>
      <c r="D1359" t="s">
        <v>823</v>
      </c>
      <c r="E1359" t="s">
        <v>822</v>
      </c>
      <c r="F1359" t="s">
        <v>1189</v>
      </c>
      <c r="G1359" t="s">
        <v>1190</v>
      </c>
      <c r="H1359">
        <v>312</v>
      </c>
      <c r="I1359" t="s">
        <v>977</v>
      </c>
      <c r="J1359" t="s">
        <v>976</v>
      </c>
      <c r="K1359" t="s">
        <v>308</v>
      </c>
      <c r="L1359" t="s">
        <v>1191</v>
      </c>
      <c r="M1359">
        <v>588</v>
      </c>
      <c r="N1359">
        <v>18.020230000000002</v>
      </c>
    </row>
    <row r="1360" spans="1:14" x14ac:dyDescent="0.3">
      <c r="A1360">
        <v>2023</v>
      </c>
      <c r="B1360" t="s">
        <v>1188</v>
      </c>
      <c r="C1360" t="s">
        <v>821</v>
      </c>
      <c r="D1360" t="s">
        <v>823</v>
      </c>
      <c r="E1360" t="s">
        <v>822</v>
      </c>
      <c r="F1360" t="s">
        <v>1189</v>
      </c>
      <c r="G1360" t="s">
        <v>1190</v>
      </c>
      <c r="H1360">
        <v>312</v>
      </c>
      <c r="I1360" t="s">
        <v>977</v>
      </c>
      <c r="J1360" t="s">
        <v>976</v>
      </c>
      <c r="K1360" t="s">
        <v>309</v>
      </c>
      <c r="L1360" t="s">
        <v>1191</v>
      </c>
      <c r="M1360">
        <v>328</v>
      </c>
      <c r="N1360">
        <v>10.052099999999999</v>
      </c>
    </row>
    <row r="1361" spans="1:14" x14ac:dyDescent="0.3">
      <c r="A1361">
        <v>2023</v>
      </c>
      <c r="B1361" t="s">
        <v>1188</v>
      </c>
      <c r="C1361" t="s">
        <v>821</v>
      </c>
      <c r="D1361" t="s">
        <v>823</v>
      </c>
      <c r="E1361" t="s">
        <v>822</v>
      </c>
      <c r="F1361" t="s">
        <v>1189</v>
      </c>
      <c r="G1361" t="s">
        <v>1190</v>
      </c>
      <c r="H1361">
        <v>312</v>
      </c>
      <c r="I1361" t="s">
        <v>977</v>
      </c>
      <c r="J1361" t="s">
        <v>976</v>
      </c>
      <c r="K1361" t="s">
        <v>306</v>
      </c>
      <c r="L1361" t="s">
        <v>1191</v>
      </c>
      <c r="M1361">
        <v>1172</v>
      </c>
      <c r="N1361">
        <v>35.917870000000001</v>
      </c>
    </row>
    <row r="1362" spans="1:14" x14ac:dyDescent="0.3">
      <c r="A1362">
        <v>2023</v>
      </c>
      <c r="B1362" t="s">
        <v>1188</v>
      </c>
      <c r="C1362" t="s">
        <v>821</v>
      </c>
      <c r="D1362" t="s">
        <v>823</v>
      </c>
      <c r="E1362" t="s">
        <v>822</v>
      </c>
      <c r="F1362" t="s">
        <v>1189</v>
      </c>
      <c r="G1362" t="s">
        <v>1190</v>
      </c>
      <c r="H1362">
        <v>312</v>
      </c>
      <c r="I1362" t="s">
        <v>977</v>
      </c>
      <c r="J1362" t="s">
        <v>976</v>
      </c>
      <c r="K1362" t="s">
        <v>1192</v>
      </c>
      <c r="L1362" t="s">
        <v>1191</v>
      </c>
      <c r="M1362">
        <v>3263</v>
      </c>
      <c r="N1362">
        <v>100</v>
      </c>
    </row>
    <row r="1363" spans="1:14" x14ac:dyDescent="0.3">
      <c r="A1363">
        <v>2023</v>
      </c>
      <c r="B1363" t="s">
        <v>1188</v>
      </c>
      <c r="C1363" t="s">
        <v>821</v>
      </c>
      <c r="D1363" t="s">
        <v>823</v>
      </c>
      <c r="E1363" t="s">
        <v>822</v>
      </c>
      <c r="F1363" t="s">
        <v>1189</v>
      </c>
      <c r="G1363" t="s">
        <v>1190</v>
      </c>
      <c r="H1363">
        <v>312</v>
      </c>
      <c r="I1363" t="s">
        <v>977</v>
      </c>
      <c r="J1363" t="s">
        <v>976</v>
      </c>
      <c r="K1363" t="s">
        <v>305</v>
      </c>
      <c r="L1363" t="s">
        <v>1191</v>
      </c>
      <c r="M1363">
        <v>104</v>
      </c>
      <c r="N1363">
        <v>3.1872500000000001</v>
      </c>
    </row>
    <row r="1364" spans="1:14" x14ac:dyDescent="0.3">
      <c r="A1364">
        <v>2024</v>
      </c>
      <c r="B1364" t="s">
        <v>1188</v>
      </c>
      <c r="C1364" t="s">
        <v>821</v>
      </c>
      <c r="D1364" t="s">
        <v>823</v>
      </c>
      <c r="E1364" t="s">
        <v>822</v>
      </c>
      <c r="F1364" t="s">
        <v>1189</v>
      </c>
      <c r="G1364" t="s">
        <v>1190</v>
      </c>
      <c r="H1364">
        <v>312</v>
      </c>
      <c r="I1364" t="s">
        <v>977</v>
      </c>
      <c r="J1364" t="s">
        <v>976</v>
      </c>
      <c r="K1364" t="s">
        <v>307</v>
      </c>
      <c r="L1364" t="s">
        <v>1191</v>
      </c>
      <c r="M1364">
        <v>1125</v>
      </c>
      <c r="N1364">
        <v>32.11533</v>
      </c>
    </row>
    <row r="1365" spans="1:14" x14ac:dyDescent="0.3">
      <c r="A1365">
        <v>2024</v>
      </c>
      <c r="B1365" t="s">
        <v>1188</v>
      </c>
      <c r="C1365" t="s">
        <v>821</v>
      </c>
      <c r="D1365" t="s">
        <v>823</v>
      </c>
      <c r="E1365" t="s">
        <v>822</v>
      </c>
      <c r="F1365" t="s">
        <v>1189</v>
      </c>
      <c r="G1365" t="s">
        <v>1190</v>
      </c>
      <c r="H1365">
        <v>312</v>
      </c>
      <c r="I1365" t="s">
        <v>977</v>
      </c>
      <c r="J1365" t="s">
        <v>976</v>
      </c>
      <c r="K1365" t="s">
        <v>308</v>
      </c>
      <c r="L1365" t="s">
        <v>1191</v>
      </c>
      <c r="M1365">
        <v>656</v>
      </c>
      <c r="N1365">
        <v>18.72681</v>
      </c>
    </row>
    <row r="1366" spans="1:14" x14ac:dyDescent="0.3">
      <c r="A1366">
        <v>2024</v>
      </c>
      <c r="B1366" t="s">
        <v>1188</v>
      </c>
      <c r="C1366" t="s">
        <v>821</v>
      </c>
      <c r="D1366" t="s">
        <v>823</v>
      </c>
      <c r="E1366" t="s">
        <v>822</v>
      </c>
      <c r="F1366" t="s">
        <v>1189</v>
      </c>
      <c r="G1366" t="s">
        <v>1190</v>
      </c>
      <c r="H1366">
        <v>312</v>
      </c>
      <c r="I1366" t="s">
        <v>977</v>
      </c>
      <c r="J1366" t="s">
        <v>976</v>
      </c>
      <c r="K1366" t="s">
        <v>309</v>
      </c>
      <c r="L1366" t="s">
        <v>1191</v>
      </c>
      <c r="M1366">
        <v>328</v>
      </c>
      <c r="N1366">
        <v>9.3634000000000004</v>
      </c>
    </row>
    <row r="1367" spans="1:14" x14ac:dyDescent="0.3">
      <c r="A1367">
        <v>2024</v>
      </c>
      <c r="B1367" t="s">
        <v>1188</v>
      </c>
      <c r="C1367" t="s">
        <v>821</v>
      </c>
      <c r="D1367" t="s">
        <v>823</v>
      </c>
      <c r="E1367" t="s">
        <v>822</v>
      </c>
      <c r="F1367" t="s">
        <v>1189</v>
      </c>
      <c r="G1367" t="s">
        <v>1190</v>
      </c>
      <c r="H1367">
        <v>312</v>
      </c>
      <c r="I1367" t="s">
        <v>977</v>
      </c>
      <c r="J1367" t="s">
        <v>976</v>
      </c>
      <c r="K1367" t="s">
        <v>306</v>
      </c>
      <c r="L1367" t="s">
        <v>1191</v>
      </c>
      <c r="M1367">
        <v>1250</v>
      </c>
      <c r="N1367">
        <v>35.683700000000002</v>
      </c>
    </row>
    <row r="1368" spans="1:14" x14ac:dyDescent="0.3">
      <c r="A1368">
        <v>2024</v>
      </c>
      <c r="B1368" t="s">
        <v>1188</v>
      </c>
      <c r="C1368" t="s">
        <v>821</v>
      </c>
      <c r="D1368" t="s">
        <v>823</v>
      </c>
      <c r="E1368" t="s">
        <v>822</v>
      </c>
      <c r="F1368" t="s">
        <v>1189</v>
      </c>
      <c r="G1368" t="s">
        <v>1190</v>
      </c>
      <c r="H1368">
        <v>312</v>
      </c>
      <c r="I1368" t="s">
        <v>977</v>
      </c>
      <c r="J1368" t="s">
        <v>976</v>
      </c>
      <c r="K1368" t="s">
        <v>1192</v>
      </c>
      <c r="L1368" t="s">
        <v>1191</v>
      </c>
      <c r="M1368">
        <v>3503</v>
      </c>
      <c r="N1368">
        <v>100</v>
      </c>
    </row>
    <row r="1369" spans="1:14" x14ac:dyDescent="0.3">
      <c r="A1369">
        <v>2024</v>
      </c>
      <c r="B1369" t="s">
        <v>1188</v>
      </c>
      <c r="C1369" t="s">
        <v>821</v>
      </c>
      <c r="D1369" t="s">
        <v>823</v>
      </c>
      <c r="E1369" t="s">
        <v>822</v>
      </c>
      <c r="F1369" t="s">
        <v>1189</v>
      </c>
      <c r="G1369" t="s">
        <v>1190</v>
      </c>
      <c r="H1369">
        <v>312</v>
      </c>
      <c r="I1369" t="s">
        <v>977</v>
      </c>
      <c r="J1369" t="s">
        <v>976</v>
      </c>
      <c r="K1369" t="s">
        <v>305</v>
      </c>
      <c r="L1369" t="s">
        <v>1191</v>
      </c>
      <c r="M1369">
        <v>144</v>
      </c>
      <c r="N1369">
        <v>4.11076</v>
      </c>
    </row>
    <row r="1370" spans="1:14" x14ac:dyDescent="0.3">
      <c r="A1370">
        <v>2021</v>
      </c>
      <c r="B1370" t="s">
        <v>1188</v>
      </c>
      <c r="C1370" t="s">
        <v>821</v>
      </c>
      <c r="D1370" t="s">
        <v>823</v>
      </c>
      <c r="E1370" t="s">
        <v>822</v>
      </c>
      <c r="F1370" t="s">
        <v>1189</v>
      </c>
      <c r="G1370" t="s">
        <v>1190</v>
      </c>
      <c r="H1370">
        <v>313</v>
      </c>
      <c r="I1370" t="s">
        <v>979</v>
      </c>
      <c r="J1370" t="s">
        <v>978</v>
      </c>
      <c r="K1370" t="s">
        <v>307</v>
      </c>
      <c r="L1370" t="s">
        <v>1191</v>
      </c>
      <c r="M1370">
        <v>862</v>
      </c>
      <c r="N1370">
        <v>32.491500000000002</v>
      </c>
    </row>
    <row r="1371" spans="1:14" x14ac:dyDescent="0.3">
      <c r="A1371">
        <v>2021</v>
      </c>
      <c r="B1371" t="s">
        <v>1188</v>
      </c>
      <c r="C1371" t="s">
        <v>821</v>
      </c>
      <c r="D1371" t="s">
        <v>823</v>
      </c>
      <c r="E1371" t="s">
        <v>822</v>
      </c>
      <c r="F1371" t="s">
        <v>1189</v>
      </c>
      <c r="G1371" t="s">
        <v>1190</v>
      </c>
      <c r="H1371">
        <v>313</v>
      </c>
      <c r="I1371" t="s">
        <v>979</v>
      </c>
      <c r="J1371" t="s">
        <v>978</v>
      </c>
      <c r="K1371" t="s">
        <v>308</v>
      </c>
      <c r="L1371" t="s">
        <v>1191</v>
      </c>
      <c r="M1371">
        <v>485</v>
      </c>
      <c r="N1371">
        <v>18.281199999999998</v>
      </c>
    </row>
    <row r="1372" spans="1:14" x14ac:dyDescent="0.3">
      <c r="A1372">
        <v>2021</v>
      </c>
      <c r="B1372" t="s">
        <v>1188</v>
      </c>
      <c r="C1372" t="s">
        <v>821</v>
      </c>
      <c r="D1372" t="s">
        <v>823</v>
      </c>
      <c r="E1372" t="s">
        <v>822</v>
      </c>
      <c r="F1372" t="s">
        <v>1189</v>
      </c>
      <c r="G1372" t="s">
        <v>1190</v>
      </c>
      <c r="H1372">
        <v>313</v>
      </c>
      <c r="I1372" t="s">
        <v>979</v>
      </c>
      <c r="J1372" t="s">
        <v>978</v>
      </c>
      <c r="K1372" t="s">
        <v>309</v>
      </c>
      <c r="L1372" t="s">
        <v>1191</v>
      </c>
      <c r="M1372">
        <v>134</v>
      </c>
      <c r="N1372">
        <v>5.0508899999999999</v>
      </c>
    </row>
    <row r="1373" spans="1:14" x14ac:dyDescent="0.3">
      <c r="A1373">
        <v>2021</v>
      </c>
      <c r="B1373" t="s">
        <v>1188</v>
      </c>
      <c r="C1373" t="s">
        <v>821</v>
      </c>
      <c r="D1373" t="s">
        <v>823</v>
      </c>
      <c r="E1373" t="s">
        <v>822</v>
      </c>
      <c r="F1373" t="s">
        <v>1189</v>
      </c>
      <c r="G1373" t="s">
        <v>1190</v>
      </c>
      <c r="H1373">
        <v>313</v>
      </c>
      <c r="I1373" t="s">
        <v>979</v>
      </c>
      <c r="J1373" t="s">
        <v>978</v>
      </c>
      <c r="K1373" t="s">
        <v>306</v>
      </c>
      <c r="L1373" t="s">
        <v>1191</v>
      </c>
      <c r="M1373">
        <v>1047</v>
      </c>
      <c r="N1373">
        <v>39.464799999999997</v>
      </c>
    </row>
    <row r="1374" spans="1:14" x14ac:dyDescent="0.3">
      <c r="A1374">
        <v>2021</v>
      </c>
      <c r="B1374" t="s">
        <v>1188</v>
      </c>
      <c r="C1374" t="s">
        <v>821</v>
      </c>
      <c r="D1374" t="s">
        <v>823</v>
      </c>
      <c r="E1374" t="s">
        <v>822</v>
      </c>
      <c r="F1374" t="s">
        <v>1189</v>
      </c>
      <c r="G1374" t="s">
        <v>1190</v>
      </c>
      <c r="H1374">
        <v>313</v>
      </c>
      <c r="I1374" t="s">
        <v>979</v>
      </c>
      <c r="J1374" t="s">
        <v>978</v>
      </c>
      <c r="K1374" t="s">
        <v>1192</v>
      </c>
      <c r="L1374" t="s">
        <v>1191</v>
      </c>
      <c r="M1374">
        <v>2653</v>
      </c>
      <c r="N1374">
        <v>100</v>
      </c>
    </row>
    <row r="1375" spans="1:14" x14ac:dyDescent="0.3">
      <c r="A1375">
        <v>2021</v>
      </c>
      <c r="B1375" t="s">
        <v>1188</v>
      </c>
      <c r="C1375" t="s">
        <v>821</v>
      </c>
      <c r="D1375" t="s">
        <v>823</v>
      </c>
      <c r="E1375" t="s">
        <v>822</v>
      </c>
      <c r="F1375" t="s">
        <v>1189</v>
      </c>
      <c r="G1375" t="s">
        <v>1190</v>
      </c>
      <c r="H1375">
        <v>313</v>
      </c>
      <c r="I1375" t="s">
        <v>979</v>
      </c>
      <c r="J1375" t="s">
        <v>978</v>
      </c>
      <c r="K1375" t="s">
        <v>305</v>
      </c>
      <c r="L1375" t="s">
        <v>1191</v>
      </c>
      <c r="M1375">
        <v>125</v>
      </c>
      <c r="N1375">
        <v>4.7116499999999997</v>
      </c>
    </row>
    <row r="1376" spans="1:14" x14ac:dyDescent="0.3">
      <c r="A1376">
        <v>2022</v>
      </c>
      <c r="B1376" t="s">
        <v>1188</v>
      </c>
      <c r="C1376" t="s">
        <v>821</v>
      </c>
      <c r="D1376" t="s">
        <v>823</v>
      </c>
      <c r="E1376" t="s">
        <v>822</v>
      </c>
      <c r="F1376" t="s">
        <v>1189</v>
      </c>
      <c r="G1376" t="s">
        <v>1190</v>
      </c>
      <c r="H1376">
        <v>313</v>
      </c>
      <c r="I1376" t="s">
        <v>979</v>
      </c>
      <c r="J1376" t="s">
        <v>978</v>
      </c>
      <c r="K1376" t="s">
        <v>307</v>
      </c>
      <c r="L1376" t="s">
        <v>1191</v>
      </c>
      <c r="M1376">
        <v>943</v>
      </c>
      <c r="N1376">
        <v>33.933100000000003</v>
      </c>
    </row>
    <row r="1377" spans="1:14" x14ac:dyDescent="0.3">
      <c r="A1377">
        <v>2022</v>
      </c>
      <c r="B1377" t="s">
        <v>1188</v>
      </c>
      <c r="C1377" t="s">
        <v>821</v>
      </c>
      <c r="D1377" t="s">
        <v>823</v>
      </c>
      <c r="E1377" t="s">
        <v>822</v>
      </c>
      <c r="F1377" t="s">
        <v>1189</v>
      </c>
      <c r="G1377" t="s">
        <v>1190</v>
      </c>
      <c r="H1377">
        <v>313</v>
      </c>
      <c r="I1377" t="s">
        <v>979</v>
      </c>
      <c r="J1377" t="s">
        <v>978</v>
      </c>
      <c r="K1377" t="s">
        <v>308</v>
      </c>
      <c r="L1377" t="s">
        <v>1191</v>
      </c>
      <c r="M1377">
        <v>503</v>
      </c>
      <c r="N1377">
        <v>18.100000000000001</v>
      </c>
    </row>
    <row r="1378" spans="1:14" x14ac:dyDescent="0.3">
      <c r="A1378">
        <v>2022</v>
      </c>
      <c r="B1378" t="s">
        <v>1188</v>
      </c>
      <c r="C1378" t="s">
        <v>821</v>
      </c>
      <c r="D1378" t="s">
        <v>823</v>
      </c>
      <c r="E1378" t="s">
        <v>822</v>
      </c>
      <c r="F1378" t="s">
        <v>1189</v>
      </c>
      <c r="G1378" t="s">
        <v>1190</v>
      </c>
      <c r="H1378">
        <v>313</v>
      </c>
      <c r="I1378" t="s">
        <v>979</v>
      </c>
      <c r="J1378" t="s">
        <v>978</v>
      </c>
      <c r="K1378" t="s">
        <v>309</v>
      </c>
      <c r="L1378" t="s">
        <v>1191</v>
      </c>
      <c r="M1378">
        <v>149</v>
      </c>
      <c r="N1378">
        <v>5.3616400000000004</v>
      </c>
    </row>
    <row r="1379" spans="1:14" x14ac:dyDescent="0.3">
      <c r="A1379">
        <v>2022</v>
      </c>
      <c r="B1379" t="s">
        <v>1188</v>
      </c>
      <c r="C1379" t="s">
        <v>821</v>
      </c>
      <c r="D1379" t="s">
        <v>823</v>
      </c>
      <c r="E1379" t="s">
        <v>822</v>
      </c>
      <c r="F1379" t="s">
        <v>1189</v>
      </c>
      <c r="G1379" t="s">
        <v>1190</v>
      </c>
      <c r="H1379">
        <v>313</v>
      </c>
      <c r="I1379" t="s">
        <v>979</v>
      </c>
      <c r="J1379" t="s">
        <v>978</v>
      </c>
      <c r="K1379" t="s">
        <v>306</v>
      </c>
      <c r="L1379" t="s">
        <v>1191</v>
      </c>
      <c r="M1379">
        <v>1082</v>
      </c>
      <c r="N1379">
        <v>38.934899999999999</v>
      </c>
    </row>
    <row r="1380" spans="1:14" x14ac:dyDescent="0.3">
      <c r="A1380">
        <v>2022</v>
      </c>
      <c r="B1380" t="s">
        <v>1188</v>
      </c>
      <c r="C1380" t="s">
        <v>821</v>
      </c>
      <c r="D1380" t="s">
        <v>823</v>
      </c>
      <c r="E1380" t="s">
        <v>822</v>
      </c>
      <c r="F1380" t="s">
        <v>1189</v>
      </c>
      <c r="G1380" t="s">
        <v>1190</v>
      </c>
      <c r="H1380">
        <v>313</v>
      </c>
      <c r="I1380" t="s">
        <v>979</v>
      </c>
      <c r="J1380" t="s">
        <v>978</v>
      </c>
      <c r="K1380" t="s">
        <v>1192</v>
      </c>
      <c r="L1380" t="s">
        <v>1191</v>
      </c>
      <c r="M1380">
        <v>2779</v>
      </c>
      <c r="N1380">
        <v>100</v>
      </c>
    </row>
    <row r="1381" spans="1:14" x14ac:dyDescent="0.3">
      <c r="A1381">
        <v>2022</v>
      </c>
      <c r="B1381" t="s">
        <v>1188</v>
      </c>
      <c r="C1381" t="s">
        <v>821</v>
      </c>
      <c r="D1381" t="s">
        <v>823</v>
      </c>
      <c r="E1381" t="s">
        <v>822</v>
      </c>
      <c r="F1381" t="s">
        <v>1189</v>
      </c>
      <c r="G1381" t="s">
        <v>1190</v>
      </c>
      <c r="H1381">
        <v>313</v>
      </c>
      <c r="I1381" t="s">
        <v>979</v>
      </c>
      <c r="J1381" t="s">
        <v>978</v>
      </c>
      <c r="K1381" t="s">
        <v>305</v>
      </c>
      <c r="L1381" t="s">
        <v>1191</v>
      </c>
      <c r="M1381">
        <v>102</v>
      </c>
      <c r="N1381">
        <v>3.6703899999999998</v>
      </c>
    </row>
    <row r="1382" spans="1:14" x14ac:dyDescent="0.3">
      <c r="A1382">
        <v>2023</v>
      </c>
      <c r="B1382" t="s">
        <v>1188</v>
      </c>
      <c r="C1382" t="s">
        <v>821</v>
      </c>
      <c r="D1382" t="s">
        <v>823</v>
      </c>
      <c r="E1382" t="s">
        <v>822</v>
      </c>
      <c r="F1382" t="s">
        <v>1189</v>
      </c>
      <c r="G1382" t="s">
        <v>1190</v>
      </c>
      <c r="H1382">
        <v>313</v>
      </c>
      <c r="I1382" t="s">
        <v>979</v>
      </c>
      <c r="J1382" t="s">
        <v>978</v>
      </c>
      <c r="K1382" t="s">
        <v>307</v>
      </c>
      <c r="L1382" t="s">
        <v>1191</v>
      </c>
      <c r="M1382">
        <v>1016</v>
      </c>
      <c r="N1382">
        <v>34.962150000000001</v>
      </c>
    </row>
    <row r="1383" spans="1:14" x14ac:dyDescent="0.3">
      <c r="A1383">
        <v>2023</v>
      </c>
      <c r="B1383" t="s">
        <v>1188</v>
      </c>
      <c r="C1383" t="s">
        <v>821</v>
      </c>
      <c r="D1383" t="s">
        <v>823</v>
      </c>
      <c r="E1383" t="s">
        <v>822</v>
      </c>
      <c r="F1383" t="s">
        <v>1189</v>
      </c>
      <c r="G1383" t="s">
        <v>1190</v>
      </c>
      <c r="H1383">
        <v>313</v>
      </c>
      <c r="I1383" t="s">
        <v>979</v>
      </c>
      <c r="J1383" t="s">
        <v>978</v>
      </c>
      <c r="K1383" t="s">
        <v>308</v>
      </c>
      <c r="L1383" t="s">
        <v>1191</v>
      </c>
      <c r="M1383">
        <v>543</v>
      </c>
      <c r="N1383">
        <v>18.685479999999998</v>
      </c>
    </row>
    <row r="1384" spans="1:14" x14ac:dyDescent="0.3">
      <c r="A1384">
        <v>2023</v>
      </c>
      <c r="B1384" t="s">
        <v>1188</v>
      </c>
      <c r="C1384" t="s">
        <v>821</v>
      </c>
      <c r="D1384" t="s">
        <v>823</v>
      </c>
      <c r="E1384" t="s">
        <v>822</v>
      </c>
      <c r="F1384" t="s">
        <v>1189</v>
      </c>
      <c r="G1384" t="s">
        <v>1190</v>
      </c>
      <c r="H1384">
        <v>313</v>
      </c>
      <c r="I1384" t="s">
        <v>979</v>
      </c>
      <c r="J1384" t="s">
        <v>978</v>
      </c>
      <c r="K1384" t="s">
        <v>309</v>
      </c>
      <c r="L1384" t="s">
        <v>1191</v>
      </c>
      <c r="M1384">
        <v>151</v>
      </c>
      <c r="N1384">
        <v>5.1961500000000003</v>
      </c>
    </row>
    <row r="1385" spans="1:14" x14ac:dyDescent="0.3">
      <c r="A1385">
        <v>2023</v>
      </c>
      <c r="B1385" t="s">
        <v>1188</v>
      </c>
      <c r="C1385" t="s">
        <v>821</v>
      </c>
      <c r="D1385" t="s">
        <v>823</v>
      </c>
      <c r="E1385" t="s">
        <v>822</v>
      </c>
      <c r="F1385" t="s">
        <v>1189</v>
      </c>
      <c r="G1385" t="s">
        <v>1190</v>
      </c>
      <c r="H1385">
        <v>313</v>
      </c>
      <c r="I1385" t="s">
        <v>979</v>
      </c>
      <c r="J1385" t="s">
        <v>978</v>
      </c>
      <c r="K1385" t="s">
        <v>306</v>
      </c>
      <c r="L1385" t="s">
        <v>1191</v>
      </c>
      <c r="M1385">
        <v>1087</v>
      </c>
      <c r="N1385">
        <v>37.405369999999998</v>
      </c>
    </row>
    <row r="1386" spans="1:14" x14ac:dyDescent="0.3">
      <c r="A1386">
        <v>2023</v>
      </c>
      <c r="B1386" t="s">
        <v>1188</v>
      </c>
      <c r="C1386" t="s">
        <v>821</v>
      </c>
      <c r="D1386" t="s">
        <v>823</v>
      </c>
      <c r="E1386" t="s">
        <v>822</v>
      </c>
      <c r="F1386" t="s">
        <v>1189</v>
      </c>
      <c r="G1386" t="s">
        <v>1190</v>
      </c>
      <c r="H1386">
        <v>313</v>
      </c>
      <c r="I1386" t="s">
        <v>979</v>
      </c>
      <c r="J1386" t="s">
        <v>978</v>
      </c>
      <c r="K1386" t="s">
        <v>1192</v>
      </c>
      <c r="L1386" t="s">
        <v>1191</v>
      </c>
      <c r="M1386">
        <v>2906</v>
      </c>
      <c r="N1386">
        <v>100</v>
      </c>
    </row>
    <row r="1387" spans="1:14" x14ac:dyDescent="0.3">
      <c r="A1387">
        <v>2023</v>
      </c>
      <c r="B1387" t="s">
        <v>1188</v>
      </c>
      <c r="C1387" t="s">
        <v>821</v>
      </c>
      <c r="D1387" t="s">
        <v>823</v>
      </c>
      <c r="E1387" t="s">
        <v>822</v>
      </c>
      <c r="F1387" t="s">
        <v>1189</v>
      </c>
      <c r="G1387" t="s">
        <v>1190</v>
      </c>
      <c r="H1387">
        <v>313</v>
      </c>
      <c r="I1387" t="s">
        <v>979</v>
      </c>
      <c r="J1387" t="s">
        <v>978</v>
      </c>
      <c r="K1387" t="s">
        <v>305</v>
      </c>
      <c r="L1387" t="s">
        <v>1191</v>
      </c>
      <c r="M1387">
        <v>109</v>
      </c>
      <c r="N1387">
        <v>3.7508599999999999</v>
      </c>
    </row>
    <row r="1388" spans="1:14" x14ac:dyDescent="0.3">
      <c r="A1388">
        <v>2024</v>
      </c>
      <c r="B1388" t="s">
        <v>1188</v>
      </c>
      <c r="C1388" t="s">
        <v>821</v>
      </c>
      <c r="D1388" t="s">
        <v>823</v>
      </c>
      <c r="E1388" t="s">
        <v>822</v>
      </c>
      <c r="F1388" t="s">
        <v>1189</v>
      </c>
      <c r="G1388" t="s">
        <v>1190</v>
      </c>
      <c r="H1388">
        <v>313</v>
      </c>
      <c r="I1388" t="s">
        <v>979</v>
      </c>
      <c r="J1388" t="s">
        <v>978</v>
      </c>
      <c r="K1388" t="s">
        <v>307</v>
      </c>
      <c r="L1388" t="s">
        <v>1191</v>
      </c>
      <c r="M1388">
        <v>1082</v>
      </c>
      <c r="N1388">
        <v>34.903230000000001</v>
      </c>
    </row>
    <row r="1389" spans="1:14" x14ac:dyDescent="0.3">
      <c r="A1389">
        <v>2024</v>
      </c>
      <c r="B1389" t="s">
        <v>1188</v>
      </c>
      <c r="C1389" t="s">
        <v>821</v>
      </c>
      <c r="D1389" t="s">
        <v>823</v>
      </c>
      <c r="E1389" t="s">
        <v>822</v>
      </c>
      <c r="F1389" t="s">
        <v>1189</v>
      </c>
      <c r="G1389" t="s">
        <v>1190</v>
      </c>
      <c r="H1389">
        <v>313</v>
      </c>
      <c r="I1389" t="s">
        <v>979</v>
      </c>
      <c r="J1389" t="s">
        <v>978</v>
      </c>
      <c r="K1389" t="s">
        <v>308</v>
      </c>
      <c r="L1389" t="s">
        <v>1191</v>
      </c>
      <c r="M1389">
        <v>610</v>
      </c>
      <c r="N1389">
        <v>19.677420000000001</v>
      </c>
    </row>
    <row r="1390" spans="1:14" x14ac:dyDescent="0.3">
      <c r="A1390">
        <v>2024</v>
      </c>
      <c r="B1390" t="s">
        <v>1188</v>
      </c>
      <c r="C1390" t="s">
        <v>821</v>
      </c>
      <c r="D1390" t="s">
        <v>823</v>
      </c>
      <c r="E1390" t="s">
        <v>822</v>
      </c>
      <c r="F1390" t="s">
        <v>1189</v>
      </c>
      <c r="G1390" t="s">
        <v>1190</v>
      </c>
      <c r="H1390">
        <v>313</v>
      </c>
      <c r="I1390" t="s">
        <v>979</v>
      </c>
      <c r="J1390" t="s">
        <v>978</v>
      </c>
      <c r="K1390" t="s">
        <v>309</v>
      </c>
      <c r="L1390" t="s">
        <v>1191</v>
      </c>
      <c r="M1390">
        <v>153</v>
      </c>
      <c r="N1390">
        <v>4.9354800000000001</v>
      </c>
    </row>
    <row r="1391" spans="1:14" x14ac:dyDescent="0.3">
      <c r="A1391">
        <v>2024</v>
      </c>
      <c r="B1391" t="s">
        <v>1188</v>
      </c>
      <c r="C1391" t="s">
        <v>821</v>
      </c>
      <c r="D1391" t="s">
        <v>823</v>
      </c>
      <c r="E1391" t="s">
        <v>822</v>
      </c>
      <c r="F1391" t="s">
        <v>1189</v>
      </c>
      <c r="G1391" t="s">
        <v>1190</v>
      </c>
      <c r="H1391">
        <v>313</v>
      </c>
      <c r="I1391" t="s">
        <v>979</v>
      </c>
      <c r="J1391" t="s">
        <v>978</v>
      </c>
      <c r="K1391" t="s">
        <v>306</v>
      </c>
      <c r="L1391" t="s">
        <v>1191</v>
      </c>
      <c r="M1391">
        <v>1123</v>
      </c>
      <c r="N1391">
        <v>36.225810000000003</v>
      </c>
    </row>
    <row r="1392" spans="1:14" x14ac:dyDescent="0.3">
      <c r="A1392">
        <v>2024</v>
      </c>
      <c r="B1392" t="s">
        <v>1188</v>
      </c>
      <c r="C1392" t="s">
        <v>821</v>
      </c>
      <c r="D1392" t="s">
        <v>823</v>
      </c>
      <c r="E1392" t="s">
        <v>822</v>
      </c>
      <c r="F1392" t="s">
        <v>1189</v>
      </c>
      <c r="G1392" t="s">
        <v>1190</v>
      </c>
      <c r="H1392">
        <v>313</v>
      </c>
      <c r="I1392" t="s">
        <v>979</v>
      </c>
      <c r="J1392" t="s">
        <v>978</v>
      </c>
      <c r="K1392" t="s">
        <v>1192</v>
      </c>
      <c r="L1392" t="s">
        <v>1191</v>
      </c>
      <c r="M1392">
        <v>3100</v>
      </c>
      <c r="N1392">
        <v>100</v>
      </c>
    </row>
    <row r="1393" spans="1:14" x14ac:dyDescent="0.3">
      <c r="A1393">
        <v>2024</v>
      </c>
      <c r="B1393" t="s">
        <v>1188</v>
      </c>
      <c r="C1393" t="s">
        <v>821</v>
      </c>
      <c r="D1393" t="s">
        <v>823</v>
      </c>
      <c r="E1393" t="s">
        <v>822</v>
      </c>
      <c r="F1393" t="s">
        <v>1189</v>
      </c>
      <c r="G1393" t="s">
        <v>1190</v>
      </c>
      <c r="H1393">
        <v>313</v>
      </c>
      <c r="I1393" t="s">
        <v>979</v>
      </c>
      <c r="J1393" t="s">
        <v>978</v>
      </c>
      <c r="K1393" t="s">
        <v>305</v>
      </c>
      <c r="L1393" t="s">
        <v>1191</v>
      </c>
      <c r="M1393">
        <v>132</v>
      </c>
      <c r="N1393">
        <v>4.2580600000000004</v>
      </c>
    </row>
    <row r="1394" spans="1:14" x14ac:dyDescent="0.3">
      <c r="A1394">
        <v>2021</v>
      </c>
      <c r="B1394" t="s">
        <v>1188</v>
      </c>
      <c r="C1394" t="s">
        <v>821</v>
      </c>
      <c r="D1394" t="s">
        <v>823</v>
      </c>
      <c r="E1394" t="s">
        <v>822</v>
      </c>
      <c r="F1394" t="s">
        <v>877</v>
      </c>
      <c r="G1394" t="s">
        <v>876</v>
      </c>
      <c r="H1394">
        <v>921</v>
      </c>
      <c r="I1394" t="s">
        <v>981</v>
      </c>
      <c r="J1394" t="s">
        <v>980</v>
      </c>
      <c r="K1394" t="s">
        <v>307</v>
      </c>
      <c r="L1394" t="s">
        <v>1191</v>
      </c>
      <c r="M1394">
        <v>460</v>
      </c>
      <c r="N1394">
        <v>37.828899999999997</v>
      </c>
    </row>
    <row r="1395" spans="1:14" x14ac:dyDescent="0.3">
      <c r="A1395">
        <v>2021</v>
      </c>
      <c r="B1395" t="s">
        <v>1188</v>
      </c>
      <c r="C1395" t="s">
        <v>821</v>
      </c>
      <c r="D1395" t="s">
        <v>823</v>
      </c>
      <c r="E1395" t="s">
        <v>822</v>
      </c>
      <c r="F1395" t="s">
        <v>877</v>
      </c>
      <c r="G1395" t="s">
        <v>876</v>
      </c>
      <c r="H1395">
        <v>921</v>
      </c>
      <c r="I1395" t="s">
        <v>981</v>
      </c>
      <c r="J1395" t="s">
        <v>980</v>
      </c>
      <c r="K1395" t="s">
        <v>308</v>
      </c>
      <c r="L1395" t="s">
        <v>1191</v>
      </c>
      <c r="M1395">
        <v>240</v>
      </c>
      <c r="N1395">
        <v>19.736799999999999</v>
      </c>
    </row>
    <row r="1396" spans="1:14" x14ac:dyDescent="0.3">
      <c r="A1396">
        <v>2021</v>
      </c>
      <c r="B1396" t="s">
        <v>1188</v>
      </c>
      <c r="C1396" t="s">
        <v>821</v>
      </c>
      <c r="D1396" t="s">
        <v>823</v>
      </c>
      <c r="E1396" t="s">
        <v>822</v>
      </c>
      <c r="F1396" t="s">
        <v>877</v>
      </c>
      <c r="G1396" t="s">
        <v>876</v>
      </c>
      <c r="H1396">
        <v>921</v>
      </c>
      <c r="I1396" t="s">
        <v>981</v>
      </c>
      <c r="J1396" t="s">
        <v>980</v>
      </c>
      <c r="K1396" t="s">
        <v>309</v>
      </c>
      <c r="L1396" t="s">
        <v>1191</v>
      </c>
      <c r="M1396">
        <v>95</v>
      </c>
      <c r="N1396">
        <v>7.8125</v>
      </c>
    </row>
    <row r="1397" spans="1:14" x14ac:dyDescent="0.3">
      <c r="A1397">
        <v>2021</v>
      </c>
      <c r="B1397" t="s">
        <v>1188</v>
      </c>
      <c r="C1397" t="s">
        <v>821</v>
      </c>
      <c r="D1397" t="s">
        <v>823</v>
      </c>
      <c r="E1397" t="s">
        <v>822</v>
      </c>
      <c r="F1397" t="s">
        <v>877</v>
      </c>
      <c r="G1397" t="s">
        <v>876</v>
      </c>
      <c r="H1397">
        <v>921</v>
      </c>
      <c r="I1397" t="s">
        <v>981</v>
      </c>
      <c r="J1397" t="s">
        <v>980</v>
      </c>
      <c r="K1397" t="s">
        <v>306</v>
      </c>
      <c r="L1397" t="s">
        <v>1191</v>
      </c>
      <c r="M1397">
        <v>362</v>
      </c>
      <c r="N1397">
        <v>29.7697</v>
      </c>
    </row>
    <row r="1398" spans="1:14" x14ac:dyDescent="0.3">
      <c r="A1398">
        <v>2021</v>
      </c>
      <c r="B1398" t="s">
        <v>1188</v>
      </c>
      <c r="C1398" t="s">
        <v>821</v>
      </c>
      <c r="D1398" t="s">
        <v>823</v>
      </c>
      <c r="E1398" t="s">
        <v>822</v>
      </c>
      <c r="F1398" t="s">
        <v>877</v>
      </c>
      <c r="G1398" t="s">
        <v>876</v>
      </c>
      <c r="H1398">
        <v>921</v>
      </c>
      <c r="I1398" t="s">
        <v>981</v>
      </c>
      <c r="J1398" t="s">
        <v>980</v>
      </c>
      <c r="K1398" t="s">
        <v>1192</v>
      </c>
      <c r="L1398" t="s">
        <v>1191</v>
      </c>
      <c r="M1398">
        <v>1216</v>
      </c>
      <c r="N1398">
        <v>100</v>
      </c>
    </row>
    <row r="1399" spans="1:14" x14ac:dyDescent="0.3">
      <c r="A1399">
        <v>2021</v>
      </c>
      <c r="B1399" t="s">
        <v>1188</v>
      </c>
      <c r="C1399" t="s">
        <v>821</v>
      </c>
      <c r="D1399" t="s">
        <v>823</v>
      </c>
      <c r="E1399" t="s">
        <v>822</v>
      </c>
      <c r="F1399" t="s">
        <v>877</v>
      </c>
      <c r="G1399" t="s">
        <v>876</v>
      </c>
      <c r="H1399">
        <v>921</v>
      </c>
      <c r="I1399" t="s">
        <v>981</v>
      </c>
      <c r="J1399" t="s">
        <v>980</v>
      </c>
      <c r="K1399" t="s">
        <v>305</v>
      </c>
      <c r="L1399" t="s">
        <v>1191</v>
      </c>
      <c r="M1399">
        <v>59</v>
      </c>
      <c r="N1399">
        <v>4.8519699999999997</v>
      </c>
    </row>
    <row r="1400" spans="1:14" x14ac:dyDescent="0.3">
      <c r="A1400">
        <v>2022</v>
      </c>
      <c r="B1400" t="s">
        <v>1188</v>
      </c>
      <c r="C1400" t="s">
        <v>821</v>
      </c>
      <c r="D1400" t="s">
        <v>823</v>
      </c>
      <c r="E1400" t="s">
        <v>822</v>
      </c>
      <c r="F1400" t="s">
        <v>877</v>
      </c>
      <c r="G1400" t="s">
        <v>876</v>
      </c>
      <c r="H1400">
        <v>921</v>
      </c>
      <c r="I1400" t="s">
        <v>981</v>
      </c>
      <c r="J1400" t="s">
        <v>980</v>
      </c>
      <c r="K1400" t="s">
        <v>307</v>
      </c>
      <c r="L1400" t="s">
        <v>1191</v>
      </c>
      <c r="M1400">
        <v>504</v>
      </c>
      <c r="N1400">
        <v>37.837800000000001</v>
      </c>
    </row>
    <row r="1401" spans="1:14" x14ac:dyDescent="0.3">
      <c r="A1401">
        <v>2022</v>
      </c>
      <c r="B1401" t="s">
        <v>1188</v>
      </c>
      <c r="C1401" t="s">
        <v>821</v>
      </c>
      <c r="D1401" t="s">
        <v>823</v>
      </c>
      <c r="E1401" t="s">
        <v>822</v>
      </c>
      <c r="F1401" t="s">
        <v>877</v>
      </c>
      <c r="G1401" t="s">
        <v>876</v>
      </c>
      <c r="H1401">
        <v>921</v>
      </c>
      <c r="I1401" t="s">
        <v>981</v>
      </c>
      <c r="J1401" t="s">
        <v>980</v>
      </c>
      <c r="K1401" t="s">
        <v>308</v>
      </c>
      <c r="L1401" t="s">
        <v>1191</v>
      </c>
      <c r="M1401">
        <v>273</v>
      </c>
      <c r="N1401">
        <v>20.4955</v>
      </c>
    </row>
    <row r="1402" spans="1:14" x14ac:dyDescent="0.3">
      <c r="A1402">
        <v>2022</v>
      </c>
      <c r="B1402" t="s">
        <v>1188</v>
      </c>
      <c r="C1402" t="s">
        <v>821</v>
      </c>
      <c r="D1402" t="s">
        <v>823</v>
      </c>
      <c r="E1402" t="s">
        <v>822</v>
      </c>
      <c r="F1402" t="s">
        <v>877</v>
      </c>
      <c r="G1402" t="s">
        <v>876</v>
      </c>
      <c r="H1402">
        <v>921</v>
      </c>
      <c r="I1402" t="s">
        <v>981</v>
      </c>
      <c r="J1402" t="s">
        <v>980</v>
      </c>
      <c r="K1402" t="s">
        <v>309</v>
      </c>
      <c r="L1402" t="s">
        <v>1191</v>
      </c>
      <c r="M1402">
        <v>108</v>
      </c>
      <c r="N1402">
        <v>8.1081099999999999</v>
      </c>
    </row>
    <row r="1403" spans="1:14" x14ac:dyDescent="0.3">
      <c r="A1403">
        <v>2022</v>
      </c>
      <c r="B1403" t="s">
        <v>1188</v>
      </c>
      <c r="C1403" t="s">
        <v>821</v>
      </c>
      <c r="D1403" t="s">
        <v>823</v>
      </c>
      <c r="E1403" t="s">
        <v>822</v>
      </c>
      <c r="F1403" t="s">
        <v>877</v>
      </c>
      <c r="G1403" t="s">
        <v>876</v>
      </c>
      <c r="H1403">
        <v>921</v>
      </c>
      <c r="I1403" t="s">
        <v>981</v>
      </c>
      <c r="J1403" t="s">
        <v>980</v>
      </c>
      <c r="K1403" t="s">
        <v>306</v>
      </c>
      <c r="L1403" t="s">
        <v>1191</v>
      </c>
      <c r="M1403">
        <v>386</v>
      </c>
      <c r="N1403">
        <v>28.978999999999999</v>
      </c>
    </row>
    <row r="1404" spans="1:14" x14ac:dyDescent="0.3">
      <c r="A1404">
        <v>2022</v>
      </c>
      <c r="B1404" t="s">
        <v>1188</v>
      </c>
      <c r="C1404" t="s">
        <v>821</v>
      </c>
      <c r="D1404" t="s">
        <v>823</v>
      </c>
      <c r="E1404" t="s">
        <v>822</v>
      </c>
      <c r="F1404" t="s">
        <v>877</v>
      </c>
      <c r="G1404" t="s">
        <v>876</v>
      </c>
      <c r="H1404">
        <v>921</v>
      </c>
      <c r="I1404" t="s">
        <v>981</v>
      </c>
      <c r="J1404" t="s">
        <v>980</v>
      </c>
      <c r="K1404" t="s">
        <v>1192</v>
      </c>
      <c r="L1404" t="s">
        <v>1191</v>
      </c>
      <c r="M1404">
        <v>1332</v>
      </c>
      <c r="N1404">
        <v>100</v>
      </c>
    </row>
    <row r="1405" spans="1:14" x14ac:dyDescent="0.3">
      <c r="A1405">
        <v>2022</v>
      </c>
      <c r="B1405" t="s">
        <v>1188</v>
      </c>
      <c r="C1405" t="s">
        <v>821</v>
      </c>
      <c r="D1405" t="s">
        <v>823</v>
      </c>
      <c r="E1405" t="s">
        <v>822</v>
      </c>
      <c r="F1405" t="s">
        <v>877</v>
      </c>
      <c r="G1405" t="s">
        <v>876</v>
      </c>
      <c r="H1405">
        <v>921</v>
      </c>
      <c r="I1405" t="s">
        <v>981</v>
      </c>
      <c r="J1405" t="s">
        <v>980</v>
      </c>
      <c r="K1405" t="s">
        <v>305</v>
      </c>
      <c r="L1405" t="s">
        <v>1191</v>
      </c>
      <c r="M1405">
        <v>61</v>
      </c>
      <c r="N1405">
        <v>4.57958</v>
      </c>
    </row>
    <row r="1406" spans="1:14" x14ac:dyDescent="0.3">
      <c r="A1406">
        <v>2023</v>
      </c>
      <c r="B1406" t="s">
        <v>1188</v>
      </c>
      <c r="C1406" t="s">
        <v>821</v>
      </c>
      <c r="D1406" t="s">
        <v>823</v>
      </c>
      <c r="E1406" t="s">
        <v>822</v>
      </c>
      <c r="F1406" t="s">
        <v>877</v>
      </c>
      <c r="G1406" t="s">
        <v>876</v>
      </c>
      <c r="H1406">
        <v>921</v>
      </c>
      <c r="I1406" t="s">
        <v>981</v>
      </c>
      <c r="J1406" t="s">
        <v>980</v>
      </c>
      <c r="K1406" t="s">
        <v>307</v>
      </c>
      <c r="L1406" t="s">
        <v>1191</v>
      </c>
      <c r="M1406">
        <v>538</v>
      </c>
      <c r="N1406">
        <v>36.034829999999999</v>
      </c>
    </row>
    <row r="1407" spans="1:14" x14ac:dyDescent="0.3">
      <c r="A1407">
        <v>2023</v>
      </c>
      <c r="B1407" t="s">
        <v>1188</v>
      </c>
      <c r="C1407" t="s">
        <v>821</v>
      </c>
      <c r="D1407" t="s">
        <v>823</v>
      </c>
      <c r="E1407" t="s">
        <v>822</v>
      </c>
      <c r="F1407" t="s">
        <v>877</v>
      </c>
      <c r="G1407" t="s">
        <v>876</v>
      </c>
      <c r="H1407">
        <v>921</v>
      </c>
      <c r="I1407" t="s">
        <v>981</v>
      </c>
      <c r="J1407" t="s">
        <v>980</v>
      </c>
      <c r="K1407" t="s">
        <v>308</v>
      </c>
      <c r="L1407" t="s">
        <v>1191</v>
      </c>
      <c r="M1407">
        <v>332</v>
      </c>
      <c r="N1407">
        <v>22.237110000000001</v>
      </c>
    </row>
    <row r="1408" spans="1:14" x14ac:dyDescent="0.3">
      <c r="A1408">
        <v>2023</v>
      </c>
      <c r="B1408" t="s">
        <v>1188</v>
      </c>
      <c r="C1408" t="s">
        <v>821</v>
      </c>
      <c r="D1408" t="s">
        <v>823</v>
      </c>
      <c r="E1408" t="s">
        <v>822</v>
      </c>
      <c r="F1408" t="s">
        <v>877</v>
      </c>
      <c r="G1408" t="s">
        <v>876</v>
      </c>
      <c r="H1408">
        <v>921</v>
      </c>
      <c r="I1408" t="s">
        <v>981</v>
      </c>
      <c r="J1408" t="s">
        <v>980</v>
      </c>
      <c r="K1408" t="s">
        <v>309</v>
      </c>
      <c r="L1408" t="s">
        <v>1191</v>
      </c>
      <c r="M1408">
        <v>111</v>
      </c>
      <c r="N1408">
        <v>7.4347000000000003</v>
      </c>
    </row>
    <row r="1409" spans="1:14" x14ac:dyDescent="0.3">
      <c r="A1409">
        <v>2023</v>
      </c>
      <c r="B1409" t="s">
        <v>1188</v>
      </c>
      <c r="C1409" t="s">
        <v>821</v>
      </c>
      <c r="D1409" t="s">
        <v>823</v>
      </c>
      <c r="E1409" t="s">
        <v>822</v>
      </c>
      <c r="F1409" t="s">
        <v>877</v>
      </c>
      <c r="G1409" t="s">
        <v>876</v>
      </c>
      <c r="H1409">
        <v>921</v>
      </c>
      <c r="I1409" t="s">
        <v>981</v>
      </c>
      <c r="J1409" t="s">
        <v>980</v>
      </c>
      <c r="K1409" t="s">
        <v>306</v>
      </c>
      <c r="L1409" t="s">
        <v>1191</v>
      </c>
      <c r="M1409">
        <v>437</v>
      </c>
      <c r="N1409">
        <v>29.269929999999999</v>
      </c>
    </row>
    <row r="1410" spans="1:14" x14ac:dyDescent="0.3">
      <c r="A1410">
        <v>2023</v>
      </c>
      <c r="B1410" t="s">
        <v>1188</v>
      </c>
      <c r="C1410" t="s">
        <v>821</v>
      </c>
      <c r="D1410" t="s">
        <v>823</v>
      </c>
      <c r="E1410" t="s">
        <v>822</v>
      </c>
      <c r="F1410" t="s">
        <v>877</v>
      </c>
      <c r="G1410" t="s">
        <v>876</v>
      </c>
      <c r="H1410">
        <v>921</v>
      </c>
      <c r="I1410" t="s">
        <v>981</v>
      </c>
      <c r="J1410" t="s">
        <v>980</v>
      </c>
      <c r="K1410" t="s">
        <v>1192</v>
      </c>
      <c r="L1410" t="s">
        <v>1191</v>
      </c>
      <c r="M1410">
        <v>1493</v>
      </c>
      <c r="N1410">
        <v>100</v>
      </c>
    </row>
    <row r="1411" spans="1:14" x14ac:dyDescent="0.3">
      <c r="A1411">
        <v>2023</v>
      </c>
      <c r="B1411" t="s">
        <v>1188</v>
      </c>
      <c r="C1411" t="s">
        <v>821</v>
      </c>
      <c r="D1411" t="s">
        <v>823</v>
      </c>
      <c r="E1411" t="s">
        <v>822</v>
      </c>
      <c r="F1411" t="s">
        <v>877</v>
      </c>
      <c r="G1411" t="s">
        <v>876</v>
      </c>
      <c r="H1411">
        <v>921</v>
      </c>
      <c r="I1411" t="s">
        <v>981</v>
      </c>
      <c r="J1411" t="s">
        <v>980</v>
      </c>
      <c r="K1411" t="s">
        <v>305</v>
      </c>
      <c r="L1411" t="s">
        <v>1191</v>
      </c>
      <c r="M1411">
        <v>75</v>
      </c>
      <c r="N1411">
        <v>5.0234399999999999</v>
      </c>
    </row>
    <row r="1412" spans="1:14" x14ac:dyDescent="0.3">
      <c r="A1412">
        <v>2024</v>
      </c>
      <c r="B1412" t="s">
        <v>1188</v>
      </c>
      <c r="C1412" t="s">
        <v>821</v>
      </c>
      <c r="D1412" t="s">
        <v>823</v>
      </c>
      <c r="E1412" t="s">
        <v>822</v>
      </c>
      <c r="F1412" t="s">
        <v>877</v>
      </c>
      <c r="G1412" t="s">
        <v>876</v>
      </c>
      <c r="H1412">
        <v>921</v>
      </c>
      <c r="I1412" t="s">
        <v>981</v>
      </c>
      <c r="J1412" t="s">
        <v>980</v>
      </c>
      <c r="K1412" t="s">
        <v>307</v>
      </c>
      <c r="L1412" t="s">
        <v>1191</v>
      </c>
      <c r="M1412">
        <v>584</v>
      </c>
      <c r="N1412">
        <v>35.138390000000001</v>
      </c>
    </row>
    <row r="1413" spans="1:14" x14ac:dyDescent="0.3">
      <c r="A1413">
        <v>2024</v>
      </c>
      <c r="B1413" t="s">
        <v>1188</v>
      </c>
      <c r="C1413" t="s">
        <v>821</v>
      </c>
      <c r="D1413" t="s">
        <v>823</v>
      </c>
      <c r="E1413" t="s">
        <v>822</v>
      </c>
      <c r="F1413" t="s">
        <v>877</v>
      </c>
      <c r="G1413" t="s">
        <v>876</v>
      </c>
      <c r="H1413">
        <v>921</v>
      </c>
      <c r="I1413" t="s">
        <v>981</v>
      </c>
      <c r="J1413" t="s">
        <v>980</v>
      </c>
      <c r="K1413" t="s">
        <v>308</v>
      </c>
      <c r="L1413" t="s">
        <v>1191</v>
      </c>
      <c r="M1413">
        <v>374</v>
      </c>
      <c r="N1413">
        <v>22.50301</v>
      </c>
    </row>
    <row r="1414" spans="1:14" x14ac:dyDescent="0.3">
      <c r="A1414">
        <v>2024</v>
      </c>
      <c r="B1414" t="s">
        <v>1188</v>
      </c>
      <c r="C1414" t="s">
        <v>821</v>
      </c>
      <c r="D1414" t="s">
        <v>823</v>
      </c>
      <c r="E1414" t="s">
        <v>822</v>
      </c>
      <c r="F1414" t="s">
        <v>877</v>
      </c>
      <c r="G1414" t="s">
        <v>876</v>
      </c>
      <c r="H1414">
        <v>921</v>
      </c>
      <c r="I1414" t="s">
        <v>981</v>
      </c>
      <c r="J1414" t="s">
        <v>980</v>
      </c>
      <c r="K1414" t="s">
        <v>309</v>
      </c>
      <c r="L1414" t="s">
        <v>1191</v>
      </c>
      <c r="M1414">
        <v>140</v>
      </c>
      <c r="N1414">
        <v>8.4235900000000008</v>
      </c>
    </row>
    <row r="1415" spans="1:14" x14ac:dyDescent="0.3">
      <c r="A1415">
        <v>2024</v>
      </c>
      <c r="B1415" t="s">
        <v>1188</v>
      </c>
      <c r="C1415" t="s">
        <v>821</v>
      </c>
      <c r="D1415" t="s">
        <v>823</v>
      </c>
      <c r="E1415" t="s">
        <v>822</v>
      </c>
      <c r="F1415" t="s">
        <v>877</v>
      </c>
      <c r="G1415" t="s">
        <v>876</v>
      </c>
      <c r="H1415">
        <v>921</v>
      </c>
      <c r="I1415" t="s">
        <v>981</v>
      </c>
      <c r="J1415" t="s">
        <v>980</v>
      </c>
      <c r="K1415" t="s">
        <v>306</v>
      </c>
      <c r="L1415" t="s">
        <v>1191</v>
      </c>
      <c r="M1415">
        <v>486</v>
      </c>
      <c r="N1415">
        <v>29.241879999999998</v>
      </c>
    </row>
    <row r="1416" spans="1:14" x14ac:dyDescent="0.3">
      <c r="A1416">
        <v>2024</v>
      </c>
      <c r="B1416" t="s">
        <v>1188</v>
      </c>
      <c r="C1416" t="s">
        <v>821</v>
      </c>
      <c r="D1416" t="s">
        <v>823</v>
      </c>
      <c r="E1416" t="s">
        <v>822</v>
      </c>
      <c r="F1416" t="s">
        <v>877</v>
      </c>
      <c r="G1416" t="s">
        <v>876</v>
      </c>
      <c r="H1416">
        <v>921</v>
      </c>
      <c r="I1416" t="s">
        <v>981</v>
      </c>
      <c r="J1416" t="s">
        <v>980</v>
      </c>
      <c r="K1416" t="s">
        <v>1192</v>
      </c>
      <c r="L1416" t="s">
        <v>1191</v>
      </c>
      <c r="M1416">
        <v>1662</v>
      </c>
      <c r="N1416">
        <v>100</v>
      </c>
    </row>
    <row r="1417" spans="1:14" x14ac:dyDescent="0.3">
      <c r="A1417">
        <v>2024</v>
      </c>
      <c r="B1417" t="s">
        <v>1188</v>
      </c>
      <c r="C1417" t="s">
        <v>821</v>
      </c>
      <c r="D1417" t="s">
        <v>823</v>
      </c>
      <c r="E1417" t="s">
        <v>822</v>
      </c>
      <c r="F1417" t="s">
        <v>877</v>
      </c>
      <c r="G1417" t="s">
        <v>876</v>
      </c>
      <c r="H1417">
        <v>921</v>
      </c>
      <c r="I1417" t="s">
        <v>981</v>
      </c>
      <c r="J1417" t="s">
        <v>980</v>
      </c>
      <c r="K1417" t="s">
        <v>305</v>
      </c>
      <c r="L1417" t="s">
        <v>1191</v>
      </c>
      <c r="M1417">
        <v>78</v>
      </c>
      <c r="N1417">
        <v>4.6931399999999996</v>
      </c>
    </row>
    <row r="1418" spans="1:14" x14ac:dyDescent="0.3">
      <c r="A1418">
        <v>2021</v>
      </c>
      <c r="B1418" t="s">
        <v>1188</v>
      </c>
      <c r="C1418" t="s">
        <v>821</v>
      </c>
      <c r="D1418" t="s">
        <v>823</v>
      </c>
      <c r="E1418" t="s">
        <v>822</v>
      </c>
      <c r="F1418" t="s">
        <v>853</v>
      </c>
      <c r="G1418" t="s">
        <v>852</v>
      </c>
      <c r="H1418">
        <v>420</v>
      </c>
      <c r="I1418" t="s">
        <v>983</v>
      </c>
      <c r="J1418" t="s">
        <v>982</v>
      </c>
      <c r="K1418" t="s">
        <v>307</v>
      </c>
      <c r="L1418" t="s">
        <v>1191</v>
      </c>
      <c r="M1418">
        <v>7</v>
      </c>
      <c r="N1418">
        <v>58.333300000000001</v>
      </c>
    </row>
    <row r="1419" spans="1:14" x14ac:dyDescent="0.3">
      <c r="A1419">
        <v>2021</v>
      </c>
      <c r="B1419" t="s">
        <v>1188</v>
      </c>
      <c r="C1419" t="s">
        <v>821</v>
      </c>
      <c r="D1419" t="s">
        <v>823</v>
      </c>
      <c r="E1419" t="s">
        <v>822</v>
      </c>
      <c r="F1419" t="s">
        <v>853</v>
      </c>
      <c r="G1419" t="s">
        <v>852</v>
      </c>
      <c r="H1419">
        <v>420</v>
      </c>
      <c r="I1419" t="s">
        <v>983</v>
      </c>
      <c r="J1419" t="s">
        <v>982</v>
      </c>
      <c r="K1419" t="s">
        <v>308</v>
      </c>
      <c r="L1419" t="s">
        <v>1191</v>
      </c>
      <c r="M1419">
        <v>3</v>
      </c>
      <c r="N1419">
        <v>25</v>
      </c>
    </row>
    <row r="1420" spans="1:14" x14ac:dyDescent="0.3">
      <c r="A1420">
        <v>2021</v>
      </c>
      <c r="B1420" t="s">
        <v>1188</v>
      </c>
      <c r="C1420" t="s">
        <v>821</v>
      </c>
      <c r="D1420" t="s">
        <v>823</v>
      </c>
      <c r="E1420" t="s">
        <v>822</v>
      </c>
      <c r="F1420" t="s">
        <v>853</v>
      </c>
      <c r="G1420" t="s">
        <v>852</v>
      </c>
      <c r="H1420">
        <v>420</v>
      </c>
      <c r="I1420" t="s">
        <v>983</v>
      </c>
      <c r="J1420" t="s">
        <v>982</v>
      </c>
      <c r="K1420" t="s">
        <v>309</v>
      </c>
      <c r="L1420" t="s">
        <v>1191</v>
      </c>
      <c r="M1420">
        <v>0</v>
      </c>
      <c r="N1420">
        <v>0</v>
      </c>
    </row>
    <row r="1421" spans="1:14" x14ac:dyDescent="0.3">
      <c r="A1421">
        <v>2021</v>
      </c>
      <c r="B1421" t="s">
        <v>1188</v>
      </c>
      <c r="C1421" t="s">
        <v>821</v>
      </c>
      <c r="D1421" t="s">
        <v>823</v>
      </c>
      <c r="E1421" t="s">
        <v>822</v>
      </c>
      <c r="F1421" t="s">
        <v>853</v>
      </c>
      <c r="G1421" t="s">
        <v>852</v>
      </c>
      <c r="H1421">
        <v>420</v>
      </c>
      <c r="I1421" t="s">
        <v>983</v>
      </c>
      <c r="J1421" t="s">
        <v>982</v>
      </c>
      <c r="K1421" t="s">
        <v>306</v>
      </c>
      <c r="L1421" t="s">
        <v>1191</v>
      </c>
      <c r="M1421">
        <v>2</v>
      </c>
      <c r="N1421">
        <v>16.666699999999999</v>
      </c>
    </row>
    <row r="1422" spans="1:14" x14ac:dyDescent="0.3">
      <c r="A1422">
        <v>2021</v>
      </c>
      <c r="B1422" t="s">
        <v>1188</v>
      </c>
      <c r="C1422" t="s">
        <v>821</v>
      </c>
      <c r="D1422" t="s">
        <v>823</v>
      </c>
      <c r="E1422" t="s">
        <v>822</v>
      </c>
      <c r="F1422" t="s">
        <v>853</v>
      </c>
      <c r="G1422" t="s">
        <v>852</v>
      </c>
      <c r="H1422">
        <v>420</v>
      </c>
      <c r="I1422" t="s">
        <v>983</v>
      </c>
      <c r="J1422" t="s">
        <v>982</v>
      </c>
      <c r="K1422" t="s">
        <v>1192</v>
      </c>
      <c r="L1422" t="s">
        <v>1191</v>
      </c>
      <c r="M1422">
        <v>12</v>
      </c>
      <c r="N1422">
        <v>100</v>
      </c>
    </row>
    <row r="1423" spans="1:14" x14ac:dyDescent="0.3">
      <c r="A1423">
        <v>2021</v>
      </c>
      <c r="B1423" t="s">
        <v>1188</v>
      </c>
      <c r="C1423" t="s">
        <v>821</v>
      </c>
      <c r="D1423" t="s">
        <v>823</v>
      </c>
      <c r="E1423" t="s">
        <v>822</v>
      </c>
      <c r="F1423" t="s">
        <v>853</v>
      </c>
      <c r="G1423" t="s">
        <v>852</v>
      </c>
      <c r="H1423">
        <v>420</v>
      </c>
      <c r="I1423" t="s">
        <v>983</v>
      </c>
      <c r="J1423" t="s">
        <v>982</v>
      </c>
      <c r="K1423" t="s">
        <v>305</v>
      </c>
      <c r="L1423" t="s">
        <v>1191</v>
      </c>
      <c r="M1423">
        <v>0</v>
      </c>
      <c r="N1423">
        <v>0</v>
      </c>
    </row>
    <row r="1424" spans="1:14" x14ac:dyDescent="0.3">
      <c r="A1424">
        <v>2022</v>
      </c>
      <c r="B1424" t="s">
        <v>1188</v>
      </c>
      <c r="C1424" t="s">
        <v>821</v>
      </c>
      <c r="D1424" t="s">
        <v>823</v>
      </c>
      <c r="E1424" t="s">
        <v>822</v>
      </c>
      <c r="F1424" t="s">
        <v>853</v>
      </c>
      <c r="G1424" t="s">
        <v>852</v>
      </c>
      <c r="H1424">
        <v>420</v>
      </c>
      <c r="I1424" t="s">
        <v>983</v>
      </c>
      <c r="J1424" t="s">
        <v>982</v>
      </c>
      <c r="K1424" t="s">
        <v>307</v>
      </c>
      <c r="L1424" t="s">
        <v>1191</v>
      </c>
      <c r="M1424">
        <v>10</v>
      </c>
      <c r="N1424">
        <v>62.5</v>
      </c>
    </row>
    <row r="1425" spans="1:14" x14ac:dyDescent="0.3">
      <c r="A1425">
        <v>2022</v>
      </c>
      <c r="B1425" t="s">
        <v>1188</v>
      </c>
      <c r="C1425" t="s">
        <v>821</v>
      </c>
      <c r="D1425" t="s">
        <v>823</v>
      </c>
      <c r="E1425" t="s">
        <v>822</v>
      </c>
      <c r="F1425" t="s">
        <v>853</v>
      </c>
      <c r="G1425" t="s">
        <v>852</v>
      </c>
      <c r="H1425">
        <v>420</v>
      </c>
      <c r="I1425" t="s">
        <v>983</v>
      </c>
      <c r="J1425" t="s">
        <v>982</v>
      </c>
      <c r="K1425" t="s">
        <v>308</v>
      </c>
      <c r="L1425" t="s">
        <v>1191</v>
      </c>
      <c r="M1425">
        <v>3</v>
      </c>
      <c r="N1425">
        <v>18.75</v>
      </c>
    </row>
    <row r="1426" spans="1:14" x14ac:dyDescent="0.3">
      <c r="A1426">
        <v>2022</v>
      </c>
      <c r="B1426" t="s">
        <v>1188</v>
      </c>
      <c r="C1426" t="s">
        <v>821</v>
      </c>
      <c r="D1426" t="s">
        <v>823</v>
      </c>
      <c r="E1426" t="s">
        <v>822</v>
      </c>
      <c r="F1426" t="s">
        <v>853</v>
      </c>
      <c r="G1426" t="s">
        <v>852</v>
      </c>
      <c r="H1426">
        <v>420</v>
      </c>
      <c r="I1426" t="s">
        <v>983</v>
      </c>
      <c r="J1426" t="s">
        <v>982</v>
      </c>
      <c r="K1426" t="s">
        <v>309</v>
      </c>
      <c r="L1426" t="s">
        <v>1191</v>
      </c>
      <c r="M1426">
        <v>0</v>
      </c>
      <c r="N1426">
        <v>0</v>
      </c>
    </row>
    <row r="1427" spans="1:14" x14ac:dyDescent="0.3">
      <c r="A1427">
        <v>2022</v>
      </c>
      <c r="B1427" t="s">
        <v>1188</v>
      </c>
      <c r="C1427" t="s">
        <v>821</v>
      </c>
      <c r="D1427" t="s">
        <v>823</v>
      </c>
      <c r="E1427" t="s">
        <v>822</v>
      </c>
      <c r="F1427" t="s">
        <v>853</v>
      </c>
      <c r="G1427" t="s">
        <v>852</v>
      </c>
      <c r="H1427">
        <v>420</v>
      </c>
      <c r="I1427" t="s">
        <v>983</v>
      </c>
      <c r="J1427" t="s">
        <v>982</v>
      </c>
      <c r="K1427" t="s">
        <v>306</v>
      </c>
      <c r="L1427" t="s">
        <v>1191</v>
      </c>
      <c r="M1427">
        <v>2</v>
      </c>
      <c r="N1427">
        <v>12.5</v>
      </c>
    </row>
    <row r="1428" spans="1:14" x14ac:dyDescent="0.3">
      <c r="A1428">
        <v>2022</v>
      </c>
      <c r="B1428" t="s">
        <v>1188</v>
      </c>
      <c r="C1428" t="s">
        <v>821</v>
      </c>
      <c r="D1428" t="s">
        <v>823</v>
      </c>
      <c r="E1428" t="s">
        <v>822</v>
      </c>
      <c r="F1428" t="s">
        <v>853</v>
      </c>
      <c r="G1428" t="s">
        <v>852</v>
      </c>
      <c r="H1428">
        <v>420</v>
      </c>
      <c r="I1428" t="s">
        <v>983</v>
      </c>
      <c r="J1428" t="s">
        <v>982</v>
      </c>
      <c r="K1428" t="s">
        <v>1192</v>
      </c>
      <c r="L1428" t="s">
        <v>1191</v>
      </c>
      <c r="M1428">
        <v>16</v>
      </c>
      <c r="N1428">
        <v>100</v>
      </c>
    </row>
    <row r="1429" spans="1:14" x14ac:dyDescent="0.3">
      <c r="A1429">
        <v>2022</v>
      </c>
      <c r="B1429" t="s">
        <v>1188</v>
      </c>
      <c r="C1429" t="s">
        <v>821</v>
      </c>
      <c r="D1429" t="s">
        <v>823</v>
      </c>
      <c r="E1429" t="s">
        <v>822</v>
      </c>
      <c r="F1429" t="s">
        <v>853</v>
      </c>
      <c r="G1429" t="s">
        <v>852</v>
      </c>
      <c r="H1429">
        <v>420</v>
      </c>
      <c r="I1429" t="s">
        <v>983</v>
      </c>
      <c r="J1429" t="s">
        <v>982</v>
      </c>
      <c r="K1429" t="s">
        <v>305</v>
      </c>
      <c r="L1429" t="s">
        <v>1191</v>
      </c>
      <c r="M1429">
        <v>1</v>
      </c>
      <c r="N1429">
        <v>6.25</v>
      </c>
    </row>
    <row r="1430" spans="1:14" x14ac:dyDescent="0.3">
      <c r="A1430">
        <v>2023</v>
      </c>
      <c r="B1430" t="s">
        <v>1188</v>
      </c>
      <c r="C1430" t="s">
        <v>821</v>
      </c>
      <c r="D1430" t="s">
        <v>823</v>
      </c>
      <c r="E1430" t="s">
        <v>822</v>
      </c>
      <c r="F1430" t="s">
        <v>853</v>
      </c>
      <c r="G1430" t="s">
        <v>852</v>
      </c>
      <c r="H1430">
        <v>420</v>
      </c>
      <c r="I1430" t="s">
        <v>983</v>
      </c>
      <c r="J1430" t="s">
        <v>982</v>
      </c>
      <c r="K1430" t="s">
        <v>307</v>
      </c>
      <c r="L1430" t="s">
        <v>1191</v>
      </c>
      <c r="M1430">
        <v>9</v>
      </c>
      <c r="N1430">
        <v>60</v>
      </c>
    </row>
    <row r="1431" spans="1:14" x14ac:dyDescent="0.3">
      <c r="A1431">
        <v>2023</v>
      </c>
      <c r="B1431" t="s">
        <v>1188</v>
      </c>
      <c r="C1431" t="s">
        <v>821</v>
      </c>
      <c r="D1431" t="s">
        <v>823</v>
      </c>
      <c r="E1431" t="s">
        <v>822</v>
      </c>
      <c r="F1431" t="s">
        <v>853</v>
      </c>
      <c r="G1431" t="s">
        <v>852</v>
      </c>
      <c r="H1431">
        <v>420</v>
      </c>
      <c r="I1431" t="s">
        <v>983</v>
      </c>
      <c r="J1431" t="s">
        <v>982</v>
      </c>
      <c r="K1431" t="s">
        <v>308</v>
      </c>
      <c r="L1431" t="s">
        <v>1191</v>
      </c>
      <c r="M1431">
        <v>4</v>
      </c>
      <c r="N1431">
        <v>26.66667</v>
      </c>
    </row>
    <row r="1432" spans="1:14" x14ac:dyDescent="0.3">
      <c r="A1432">
        <v>2023</v>
      </c>
      <c r="B1432" t="s">
        <v>1188</v>
      </c>
      <c r="C1432" t="s">
        <v>821</v>
      </c>
      <c r="D1432" t="s">
        <v>823</v>
      </c>
      <c r="E1432" t="s">
        <v>822</v>
      </c>
      <c r="F1432" t="s">
        <v>853</v>
      </c>
      <c r="G1432" t="s">
        <v>852</v>
      </c>
      <c r="H1432">
        <v>420</v>
      </c>
      <c r="I1432" t="s">
        <v>983</v>
      </c>
      <c r="J1432" t="s">
        <v>982</v>
      </c>
      <c r="K1432" t="s">
        <v>309</v>
      </c>
      <c r="L1432" t="s">
        <v>1191</v>
      </c>
      <c r="M1432">
        <v>0</v>
      </c>
      <c r="N1432">
        <v>0</v>
      </c>
    </row>
    <row r="1433" spans="1:14" x14ac:dyDescent="0.3">
      <c r="A1433">
        <v>2023</v>
      </c>
      <c r="B1433" t="s">
        <v>1188</v>
      </c>
      <c r="C1433" t="s">
        <v>821</v>
      </c>
      <c r="D1433" t="s">
        <v>823</v>
      </c>
      <c r="E1433" t="s">
        <v>822</v>
      </c>
      <c r="F1433" t="s">
        <v>853</v>
      </c>
      <c r="G1433" t="s">
        <v>852</v>
      </c>
      <c r="H1433">
        <v>420</v>
      </c>
      <c r="I1433" t="s">
        <v>983</v>
      </c>
      <c r="J1433" t="s">
        <v>982</v>
      </c>
      <c r="K1433" t="s">
        <v>306</v>
      </c>
      <c r="L1433" t="s">
        <v>1191</v>
      </c>
      <c r="M1433">
        <v>1</v>
      </c>
      <c r="N1433">
        <v>6.6666699999999999</v>
      </c>
    </row>
    <row r="1434" spans="1:14" x14ac:dyDescent="0.3">
      <c r="A1434">
        <v>2023</v>
      </c>
      <c r="B1434" t="s">
        <v>1188</v>
      </c>
      <c r="C1434" t="s">
        <v>821</v>
      </c>
      <c r="D1434" t="s">
        <v>823</v>
      </c>
      <c r="E1434" t="s">
        <v>822</v>
      </c>
      <c r="F1434" t="s">
        <v>853</v>
      </c>
      <c r="G1434" t="s">
        <v>852</v>
      </c>
      <c r="H1434">
        <v>420</v>
      </c>
      <c r="I1434" t="s">
        <v>983</v>
      </c>
      <c r="J1434" t="s">
        <v>982</v>
      </c>
      <c r="K1434" t="s">
        <v>1192</v>
      </c>
      <c r="L1434" t="s">
        <v>1191</v>
      </c>
      <c r="M1434">
        <v>15</v>
      </c>
      <c r="N1434">
        <v>100</v>
      </c>
    </row>
    <row r="1435" spans="1:14" x14ac:dyDescent="0.3">
      <c r="A1435">
        <v>2023</v>
      </c>
      <c r="B1435" t="s">
        <v>1188</v>
      </c>
      <c r="C1435" t="s">
        <v>821</v>
      </c>
      <c r="D1435" t="s">
        <v>823</v>
      </c>
      <c r="E1435" t="s">
        <v>822</v>
      </c>
      <c r="F1435" t="s">
        <v>853</v>
      </c>
      <c r="G1435" t="s">
        <v>852</v>
      </c>
      <c r="H1435">
        <v>420</v>
      </c>
      <c r="I1435" t="s">
        <v>983</v>
      </c>
      <c r="J1435" t="s">
        <v>982</v>
      </c>
      <c r="K1435" t="s">
        <v>305</v>
      </c>
      <c r="L1435" t="s">
        <v>1191</v>
      </c>
      <c r="M1435">
        <v>1</v>
      </c>
      <c r="N1435">
        <v>6.6666699999999999</v>
      </c>
    </row>
    <row r="1436" spans="1:14" x14ac:dyDescent="0.3">
      <c r="A1436">
        <v>2024</v>
      </c>
      <c r="B1436" t="s">
        <v>1188</v>
      </c>
      <c r="C1436" t="s">
        <v>821</v>
      </c>
      <c r="D1436" t="s">
        <v>823</v>
      </c>
      <c r="E1436" t="s">
        <v>822</v>
      </c>
      <c r="F1436" t="s">
        <v>853</v>
      </c>
      <c r="G1436" t="s">
        <v>852</v>
      </c>
      <c r="H1436">
        <v>420</v>
      </c>
      <c r="I1436" t="s">
        <v>983</v>
      </c>
      <c r="J1436" t="s">
        <v>982</v>
      </c>
      <c r="K1436" t="s">
        <v>307</v>
      </c>
      <c r="L1436" t="s">
        <v>1191</v>
      </c>
      <c r="M1436">
        <v>9</v>
      </c>
      <c r="N1436">
        <v>50</v>
      </c>
    </row>
    <row r="1437" spans="1:14" x14ac:dyDescent="0.3">
      <c r="A1437">
        <v>2024</v>
      </c>
      <c r="B1437" t="s">
        <v>1188</v>
      </c>
      <c r="C1437" t="s">
        <v>821</v>
      </c>
      <c r="D1437" t="s">
        <v>823</v>
      </c>
      <c r="E1437" t="s">
        <v>822</v>
      </c>
      <c r="F1437" t="s">
        <v>853</v>
      </c>
      <c r="G1437" t="s">
        <v>852</v>
      </c>
      <c r="H1437">
        <v>420</v>
      </c>
      <c r="I1437" t="s">
        <v>983</v>
      </c>
      <c r="J1437" t="s">
        <v>982</v>
      </c>
      <c r="K1437" t="s">
        <v>308</v>
      </c>
      <c r="L1437" t="s">
        <v>1191</v>
      </c>
      <c r="M1437">
        <v>5</v>
      </c>
      <c r="N1437">
        <v>27.77778</v>
      </c>
    </row>
    <row r="1438" spans="1:14" x14ac:dyDescent="0.3">
      <c r="A1438">
        <v>2024</v>
      </c>
      <c r="B1438" t="s">
        <v>1188</v>
      </c>
      <c r="C1438" t="s">
        <v>821</v>
      </c>
      <c r="D1438" t="s">
        <v>823</v>
      </c>
      <c r="E1438" t="s">
        <v>822</v>
      </c>
      <c r="F1438" t="s">
        <v>853</v>
      </c>
      <c r="G1438" t="s">
        <v>852</v>
      </c>
      <c r="H1438">
        <v>420</v>
      </c>
      <c r="I1438" t="s">
        <v>983</v>
      </c>
      <c r="J1438" t="s">
        <v>982</v>
      </c>
      <c r="K1438" t="s">
        <v>309</v>
      </c>
      <c r="L1438" t="s">
        <v>1191</v>
      </c>
      <c r="M1438">
        <v>1</v>
      </c>
      <c r="N1438">
        <v>5.5555599999999998</v>
      </c>
    </row>
    <row r="1439" spans="1:14" x14ac:dyDescent="0.3">
      <c r="A1439">
        <v>2024</v>
      </c>
      <c r="B1439" t="s">
        <v>1188</v>
      </c>
      <c r="C1439" t="s">
        <v>821</v>
      </c>
      <c r="D1439" t="s">
        <v>823</v>
      </c>
      <c r="E1439" t="s">
        <v>822</v>
      </c>
      <c r="F1439" t="s">
        <v>853</v>
      </c>
      <c r="G1439" t="s">
        <v>852</v>
      </c>
      <c r="H1439">
        <v>420</v>
      </c>
      <c r="I1439" t="s">
        <v>983</v>
      </c>
      <c r="J1439" t="s">
        <v>982</v>
      </c>
      <c r="K1439" t="s">
        <v>306</v>
      </c>
      <c r="L1439" t="s">
        <v>1191</v>
      </c>
      <c r="M1439">
        <v>3</v>
      </c>
      <c r="N1439">
        <v>16.66667</v>
      </c>
    </row>
    <row r="1440" spans="1:14" x14ac:dyDescent="0.3">
      <c r="A1440">
        <v>2024</v>
      </c>
      <c r="B1440" t="s">
        <v>1188</v>
      </c>
      <c r="C1440" t="s">
        <v>821</v>
      </c>
      <c r="D1440" t="s">
        <v>823</v>
      </c>
      <c r="E1440" t="s">
        <v>822</v>
      </c>
      <c r="F1440" t="s">
        <v>853</v>
      </c>
      <c r="G1440" t="s">
        <v>852</v>
      </c>
      <c r="H1440">
        <v>420</v>
      </c>
      <c r="I1440" t="s">
        <v>983</v>
      </c>
      <c r="J1440" t="s">
        <v>982</v>
      </c>
      <c r="K1440" t="s">
        <v>1192</v>
      </c>
      <c r="L1440" t="s">
        <v>1191</v>
      </c>
      <c r="M1440">
        <v>18</v>
      </c>
      <c r="N1440">
        <v>100</v>
      </c>
    </row>
    <row r="1441" spans="1:14" x14ac:dyDescent="0.3">
      <c r="A1441">
        <v>2024</v>
      </c>
      <c r="B1441" t="s">
        <v>1188</v>
      </c>
      <c r="C1441" t="s">
        <v>821</v>
      </c>
      <c r="D1441" t="s">
        <v>823</v>
      </c>
      <c r="E1441" t="s">
        <v>822</v>
      </c>
      <c r="F1441" t="s">
        <v>853</v>
      </c>
      <c r="G1441" t="s">
        <v>852</v>
      </c>
      <c r="H1441">
        <v>420</v>
      </c>
      <c r="I1441" t="s">
        <v>983</v>
      </c>
      <c r="J1441" t="s">
        <v>982</v>
      </c>
      <c r="K1441" t="s">
        <v>305</v>
      </c>
      <c r="L1441" t="s">
        <v>1191</v>
      </c>
      <c r="M1441">
        <v>0</v>
      </c>
      <c r="N1441">
        <v>0</v>
      </c>
    </row>
    <row r="1442" spans="1:14" x14ac:dyDescent="0.3">
      <c r="A1442">
        <v>2021</v>
      </c>
      <c r="B1442" t="s">
        <v>1188</v>
      </c>
      <c r="C1442" t="s">
        <v>821</v>
      </c>
      <c r="D1442" t="s">
        <v>823</v>
      </c>
      <c r="E1442" t="s">
        <v>822</v>
      </c>
      <c r="F1442" t="s">
        <v>1189</v>
      </c>
      <c r="G1442" t="s">
        <v>1190</v>
      </c>
      <c r="H1442">
        <v>206</v>
      </c>
      <c r="I1442" t="s">
        <v>985</v>
      </c>
      <c r="J1442" t="s">
        <v>984</v>
      </c>
      <c r="K1442" t="s">
        <v>307</v>
      </c>
      <c r="L1442" t="s">
        <v>1191</v>
      </c>
      <c r="M1442">
        <v>501</v>
      </c>
      <c r="N1442">
        <v>33.200800000000001</v>
      </c>
    </row>
    <row r="1443" spans="1:14" x14ac:dyDescent="0.3">
      <c r="A1443">
        <v>2021</v>
      </c>
      <c r="B1443" t="s">
        <v>1188</v>
      </c>
      <c r="C1443" t="s">
        <v>821</v>
      </c>
      <c r="D1443" t="s">
        <v>823</v>
      </c>
      <c r="E1443" t="s">
        <v>822</v>
      </c>
      <c r="F1443" t="s">
        <v>1189</v>
      </c>
      <c r="G1443" t="s">
        <v>1190</v>
      </c>
      <c r="H1443">
        <v>206</v>
      </c>
      <c r="I1443" t="s">
        <v>985</v>
      </c>
      <c r="J1443" t="s">
        <v>984</v>
      </c>
      <c r="K1443" t="s">
        <v>308</v>
      </c>
      <c r="L1443" t="s">
        <v>1191</v>
      </c>
      <c r="M1443">
        <v>301</v>
      </c>
      <c r="N1443">
        <v>19.946999999999999</v>
      </c>
    </row>
    <row r="1444" spans="1:14" x14ac:dyDescent="0.3">
      <c r="A1444">
        <v>2021</v>
      </c>
      <c r="B1444" t="s">
        <v>1188</v>
      </c>
      <c r="C1444" t="s">
        <v>821</v>
      </c>
      <c r="D1444" t="s">
        <v>823</v>
      </c>
      <c r="E1444" t="s">
        <v>822</v>
      </c>
      <c r="F1444" t="s">
        <v>1189</v>
      </c>
      <c r="G1444" t="s">
        <v>1190</v>
      </c>
      <c r="H1444">
        <v>206</v>
      </c>
      <c r="I1444" t="s">
        <v>985</v>
      </c>
      <c r="J1444" t="s">
        <v>984</v>
      </c>
      <c r="K1444" t="s">
        <v>309</v>
      </c>
      <c r="L1444" t="s">
        <v>1191</v>
      </c>
      <c r="M1444">
        <v>70</v>
      </c>
      <c r="N1444">
        <v>4.6388299999999996</v>
      </c>
    </row>
    <row r="1445" spans="1:14" x14ac:dyDescent="0.3">
      <c r="A1445">
        <v>2021</v>
      </c>
      <c r="B1445" t="s">
        <v>1188</v>
      </c>
      <c r="C1445" t="s">
        <v>821</v>
      </c>
      <c r="D1445" t="s">
        <v>823</v>
      </c>
      <c r="E1445" t="s">
        <v>822</v>
      </c>
      <c r="F1445" t="s">
        <v>1189</v>
      </c>
      <c r="G1445" t="s">
        <v>1190</v>
      </c>
      <c r="H1445">
        <v>206</v>
      </c>
      <c r="I1445" t="s">
        <v>985</v>
      </c>
      <c r="J1445" t="s">
        <v>984</v>
      </c>
      <c r="K1445" t="s">
        <v>306</v>
      </c>
      <c r="L1445" t="s">
        <v>1191</v>
      </c>
      <c r="M1445">
        <v>565</v>
      </c>
      <c r="N1445">
        <v>37.442</v>
      </c>
    </row>
    <row r="1446" spans="1:14" x14ac:dyDescent="0.3">
      <c r="A1446">
        <v>2021</v>
      </c>
      <c r="B1446" t="s">
        <v>1188</v>
      </c>
      <c r="C1446" t="s">
        <v>821</v>
      </c>
      <c r="D1446" t="s">
        <v>823</v>
      </c>
      <c r="E1446" t="s">
        <v>822</v>
      </c>
      <c r="F1446" t="s">
        <v>1189</v>
      </c>
      <c r="G1446" t="s">
        <v>1190</v>
      </c>
      <c r="H1446">
        <v>206</v>
      </c>
      <c r="I1446" t="s">
        <v>985</v>
      </c>
      <c r="J1446" t="s">
        <v>984</v>
      </c>
      <c r="K1446" t="s">
        <v>1192</v>
      </c>
      <c r="L1446" t="s">
        <v>1191</v>
      </c>
      <c r="M1446">
        <v>1509</v>
      </c>
      <c r="N1446">
        <v>100</v>
      </c>
    </row>
    <row r="1447" spans="1:14" x14ac:dyDescent="0.3">
      <c r="A1447">
        <v>2021</v>
      </c>
      <c r="B1447" t="s">
        <v>1188</v>
      </c>
      <c r="C1447" t="s">
        <v>821</v>
      </c>
      <c r="D1447" t="s">
        <v>823</v>
      </c>
      <c r="E1447" t="s">
        <v>822</v>
      </c>
      <c r="F1447" t="s">
        <v>1189</v>
      </c>
      <c r="G1447" t="s">
        <v>1190</v>
      </c>
      <c r="H1447">
        <v>206</v>
      </c>
      <c r="I1447" t="s">
        <v>985</v>
      </c>
      <c r="J1447" t="s">
        <v>984</v>
      </c>
      <c r="K1447" t="s">
        <v>305</v>
      </c>
      <c r="L1447" t="s">
        <v>1191</v>
      </c>
      <c r="M1447">
        <v>72</v>
      </c>
      <c r="N1447">
        <v>4.7713700000000001</v>
      </c>
    </row>
    <row r="1448" spans="1:14" x14ac:dyDescent="0.3">
      <c r="A1448">
        <v>2022</v>
      </c>
      <c r="B1448" t="s">
        <v>1188</v>
      </c>
      <c r="C1448" t="s">
        <v>821</v>
      </c>
      <c r="D1448" t="s">
        <v>823</v>
      </c>
      <c r="E1448" t="s">
        <v>822</v>
      </c>
      <c r="F1448" t="s">
        <v>1189</v>
      </c>
      <c r="G1448" t="s">
        <v>1190</v>
      </c>
      <c r="H1448">
        <v>206</v>
      </c>
      <c r="I1448" t="s">
        <v>985</v>
      </c>
      <c r="J1448" t="s">
        <v>984</v>
      </c>
      <c r="K1448" t="s">
        <v>307</v>
      </c>
      <c r="L1448" t="s">
        <v>1191</v>
      </c>
      <c r="M1448">
        <v>555</v>
      </c>
      <c r="N1448">
        <v>33.965699999999998</v>
      </c>
    </row>
    <row r="1449" spans="1:14" x14ac:dyDescent="0.3">
      <c r="A1449">
        <v>2022</v>
      </c>
      <c r="B1449" t="s">
        <v>1188</v>
      </c>
      <c r="C1449" t="s">
        <v>821</v>
      </c>
      <c r="D1449" t="s">
        <v>823</v>
      </c>
      <c r="E1449" t="s">
        <v>822</v>
      </c>
      <c r="F1449" t="s">
        <v>1189</v>
      </c>
      <c r="G1449" t="s">
        <v>1190</v>
      </c>
      <c r="H1449">
        <v>206</v>
      </c>
      <c r="I1449" t="s">
        <v>985</v>
      </c>
      <c r="J1449" t="s">
        <v>984</v>
      </c>
      <c r="K1449" t="s">
        <v>308</v>
      </c>
      <c r="L1449" t="s">
        <v>1191</v>
      </c>
      <c r="M1449">
        <v>319</v>
      </c>
      <c r="N1449">
        <v>19.522600000000001</v>
      </c>
    </row>
    <row r="1450" spans="1:14" x14ac:dyDescent="0.3">
      <c r="A1450">
        <v>2022</v>
      </c>
      <c r="B1450" t="s">
        <v>1188</v>
      </c>
      <c r="C1450" t="s">
        <v>821</v>
      </c>
      <c r="D1450" t="s">
        <v>823</v>
      </c>
      <c r="E1450" t="s">
        <v>822</v>
      </c>
      <c r="F1450" t="s">
        <v>1189</v>
      </c>
      <c r="G1450" t="s">
        <v>1190</v>
      </c>
      <c r="H1450">
        <v>206</v>
      </c>
      <c r="I1450" t="s">
        <v>985</v>
      </c>
      <c r="J1450" t="s">
        <v>984</v>
      </c>
      <c r="K1450" t="s">
        <v>309</v>
      </c>
      <c r="L1450" t="s">
        <v>1191</v>
      </c>
      <c r="M1450">
        <v>69</v>
      </c>
      <c r="N1450">
        <v>4.2227699999999997</v>
      </c>
    </row>
    <row r="1451" spans="1:14" x14ac:dyDescent="0.3">
      <c r="A1451">
        <v>2022</v>
      </c>
      <c r="B1451" t="s">
        <v>1188</v>
      </c>
      <c r="C1451" t="s">
        <v>821</v>
      </c>
      <c r="D1451" t="s">
        <v>823</v>
      </c>
      <c r="E1451" t="s">
        <v>822</v>
      </c>
      <c r="F1451" t="s">
        <v>1189</v>
      </c>
      <c r="G1451" t="s">
        <v>1190</v>
      </c>
      <c r="H1451">
        <v>206</v>
      </c>
      <c r="I1451" t="s">
        <v>985</v>
      </c>
      <c r="J1451" t="s">
        <v>984</v>
      </c>
      <c r="K1451" t="s">
        <v>306</v>
      </c>
      <c r="L1451" t="s">
        <v>1191</v>
      </c>
      <c r="M1451">
        <v>605</v>
      </c>
      <c r="N1451">
        <v>37.025700000000001</v>
      </c>
    </row>
    <row r="1452" spans="1:14" x14ac:dyDescent="0.3">
      <c r="A1452">
        <v>2022</v>
      </c>
      <c r="B1452" t="s">
        <v>1188</v>
      </c>
      <c r="C1452" t="s">
        <v>821</v>
      </c>
      <c r="D1452" t="s">
        <v>823</v>
      </c>
      <c r="E1452" t="s">
        <v>822</v>
      </c>
      <c r="F1452" t="s">
        <v>1189</v>
      </c>
      <c r="G1452" t="s">
        <v>1190</v>
      </c>
      <c r="H1452">
        <v>206</v>
      </c>
      <c r="I1452" t="s">
        <v>985</v>
      </c>
      <c r="J1452" t="s">
        <v>984</v>
      </c>
      <c r="K1452" t="s">
        <v>1192</v>
      </c>
      <c r="L1452" t="s">
        <v>1191</v>
      </c>
      <c r="M1452">
        <v>1634</v>
      </c>
      <c r="N1452">
        <v>100</v>
      </c>
    </row>
    <row r="1453" spans="1:14" x14ac:dyDescent="0.3">
      <c r="A1453">
        <v>2022</v>
      </c>
      <c r="B1453" t="s">
        <v>1188</v>
      </c>
      <c r="C1453" t="s">
        <v>821</v>
      </c>
      <c r="D1453" t="s">
        <v>823</v>
      </c>
      <c r="E1453" t="s">
        <v>822</v>
      </c>
      <c r="F1453" t="s">
        <v>1189</v>
      </c>
      <c r="G1453" t="s">
        <v>1190</v>
      </c>
      <c r="H1453">
        <v>206</v>
      </c>
      <c r="I1453" t="s">
        <v>985</v>
      </c>
      <c r="J1453" t="s">
        <v>984</v>
      </c>
      <c r="K1453" t="s">
        <v>305</v>
      </c>
      <c r="L1453" t="s">
        <v>1191</v>
      </c>
      <c r="M1453">
        <v>86</v>
      </c>
      <c r="N1453">
        <v>5.2631600000000001</v>
      </c>
    </row>
    <row r="1454" spans="1:14" x14ac:dyDescent="0.3">
      <c r="A1454">
        <v>2023</v>
      </c>
      <c r="B1454" t="s">
        <v>1188</v>
      </c>
      <c r="C1454" t="s">
        <v>821</v>
      </c>
      <c r="D1454" t="s">
        <v>823</v>
      </c>
      <c r="E1454" t="s">
        <v>822</v>
      </c>
      <c r="F1454" t="s">
        <v>1189</v>
      </c>
      <c r="G1454" t="s">
        <v>1190</v>
      </c>
      <c r="H1454">
        <v>206</v>
      </c>
      <c r="I1454" t="s">
        <v>985</v>
      </c>
      <c r="J1454" t="s">
        <v>984</v>
      </c>
      <c r="K1454" t="s">
        <v>307</v>
      </c>
      <c r="L1454" t="s">
        <v>1191</v>
      </c>
      <c r="M1454">
        <v>627</v>
      </c>
      <c r="N1454">
        <v>33.122030000000002</v>
      </c>
    </row>
    <row r="1455" spans="1:14" x14ac:dyDescent="0.3">
      <c r="A1455">
        <v>2023</v>
      </c>
      <c r="B1455" t="s">
        <v>1188</v>
      </c>
      <c r="C1455" t="s">
        <v>821</v>
      </c>
      <c r="D1455" t="s">
        <v>823</v>
      </c>
      <c r="E1455" t="s">
        <v>822</v>
      </c>
      <c r="F1455" t="s">
        <v>1189</v>
      </c>
      <c r="G1455" t="s">
        <v>1190</v>
      </c>
      <c r="H1455">
        <v>206</v>
      </c>
      <c r="I1455" t="s">
        <v>985</v>
      </c>
      <c r="J1455" t="s">
        <v>984</v>
      </c>
      <c r="K1455" t="s">
        <v>308</v>
      </c>
      <c r="L1455" t="s">
        <v>1191</v>
      </c>
      <c r="M1455">
        <v>375</v>
      </c>
      <c r="N1455">
        <v>19.809830000000002</v>
      </c>
    </row>
    <row r="1456" spans="1:14" x14ac:dyDescent="0.3">
      <c r="A1456">
        <v>2023</v>
      </c>
      <c r="B1456" t="s">
        <v>1188</v>
      </c>
      <c r="C1456" t="s">
        <v>821</v>
      </c>
      <c r="D1456" t="s">
        <v>823</v>
      </c>
      <c r="E1456" t="s">
        <v>822</v>
      </c>
      <c r="F1456" t="s">
        <v>1189</v>
      </c>
      <c r="G1456" t="s">
        <v>1190</v>
      </c>
      <c r="H1456">
        <v>206</v>
      </c>
      <c r="I1456" t="s">
        <v>985</v>
      </c>
      <c r="J1456" t="s">
        <v>984</v>
      </c>
      <c r="K1456" t="s">
        <v>309</v>
      </c>
      <c r="L1456" t="s">
        <v>1191</v>
      </c>
      <c r="M1456">
        <v>104</v>
      </c>
      <c r="N1456">
        <v>5.4939200000000001</v>
      </c>
    </row>
    <row r="1457" spans="1:14" x14ac:dyDescent="0.3">
      <c r="A1457">
        <v>2023</v>
      </c>
      <c r="B1457" t="s">
        <v>1188</v>
      </c>
      <c r="C1457" t="s">
        <v>821</v>
      </c>
      <c r="D1457" t="s">
        <v>823</v>
      </c>
      <c r="E1457" t="s">
        <v>822</v>
      </c>
      <c r="F1457" t="s">
        <v>1189</v>
      </c>
      <c r="G1457" t="s">
        <v>1190</v>
      </c>
      <c r="H1457">
        <v>206</v>
      </c>
      <c r="I1457" t="s">
        <v>985</v>
      </c>
      <c r="J1457" t="s">
        <v>984</v>
      </c>
      <c r="K1457" t="s">
        <v>306</v>
      </c>
      <c r="L1457" t="s">
        <v>1191</v>
      </c>
      <c r="M1457">
        <v>677</v>
      </c>
      <c r="N1457">
        <v>35.763339999999999</v>
      </c>
    </row>
    <row r="1458" spans="1:14" x14ac:dyDescent="0.3">
      <c r="A1458">
        <v>2023</v>
      </c>
      <c r="B1458" t="s">
        <v>1188</v>
      </c>
      <c r="C1458" t="s">
        <v>821</v>
      </c>
      <c r="D1458" t="s">
        <v>823</v>
      </c>
      <c r="E1458" t="s">
        <v>822</v>
      </c>
      <c r="F1458" t="s">
        <v>1189</v>
      </c>
      <c r="G1458" t="s">
        <v>1190</v>
      </c>
      <c r="H1458">
        <v>206</v>
      </c>
      <c r="I1458" t="s">
        <v>985</v>
      </c>
      <c r="J1458" t="s">
        <v>984</v>
      </c>
      <c r="K1458" t="s">
        <v>1192</v>
      </c>
      <c r="L1458" t="s">
        <v>1191</v>
      </c>
      <c r="M1458">
        <v>1893</v>
      </c>
      <c r="N1458">
        <v>100</v>
      </c>
    </row>
    <row r="1459" spans="1:14" x14ac:dyDescent="0.3">
      <c r="A1459">
        <v>2023</v>
      </c>
      <c r="B1459" t="s">
        <v>1188</v>
      </c>
      <c r="C1459" t="s">
        <v>821</v>
      </c>
      <c r="D1459" t="s">
        <v>823</v>
      </c>
      <c r="E1459" t="s">
        <v>822</v>
      </c>
      <c r="F1459" t="s">
        <v>1189</v>
      </c>
      <c r="G1459" t="s">
        <v>1190</v>
      </c>
      <c r="H1459">
        <v>206</v>
      </c>
      <c r="I1459" t="s">
        <v>985</v>
      </c>
      <c r="J1459" t="s">
        <v>984</v>
      </c>
      <c r="K1459" t="s">
        <v>305</v>
      </c>
      <c r="L1459" t="s">
        <v>1191</v>
      </c>
      <c r="M1459">
        <v>110</v>
      </c>
      <c r="N1459">
        <v>5.81088</v>
      </c>
    </row>
    <row r="1460" spans="1:14" x14ac:dyDescent="0.3">
      <c r="A1460">
        <v>2024</v>
      </c>
      <c r="B1460" t="s">
        <v>1188</v>
      </c>
      <c r="C1460" t="s">
        <v>821</v>
      </c>
      <c r="D1460" t="s">
        <v>823</v>
      </c>
      <c r="E1460" t="s">
        <v>822</v>
      </c>
      <c r="F1460" t="s">
        <v>1189</v>
      </c>
      <c r="G1460" t="s">
        <v>1190</v>
      </c>
      <c r="H1460">
        <v>206</v>
      </c>
      <c r="I1460" t="s">
        <v>985</v>
      </c>
      <c r="J1460" t="s">
        <v>984</v>
      </c>
      <c r="K1460" t="s">
        <v>307</v>
      </c>
      <c r="L1460" t="s">
        <v>1191</v>
      </c>
      <c r="M1460">
        <v>677</v>
      </c>
      <c r="N1460">
        <v>33.267809999999997</v>
      </c>
    </row>
    <row r="1461" spans="1:14" x14ac:dyDescent="0.3">
      <c r="A1461">
        <v>2024</v>
      </c>
      <c r="B1461" t="s">
        <v>1188</v>
      </c>
      <c r="C1461" t="s">
        <v>821</v>
      </c>
      <c r="D1461" t="s">
        <v>823</v>
      </c>
      <c r="E1461" t="s">
        <v>822</v>
      </c>
      <c r="F1461" t="s">
        <v>1189</v>
      </c>
      <c r="G1461" t="s">
        <v>1190</v>
      </c>
      <c r="H1461">
        <v>206</v>
      </c>
      <c r="I1461" t="s">
        <v>985</v>
      </c>
      <c r="J1461" t="s">
        <v>984</v>
      </c>
      <c r="K1461" t="s">
        <v>308</v>
      </c>
      <c r="L1461" t="s">
        <v>1191</v>
      </c>
      <c r="M1461">
        <v>385</v>
      </c>
      <c r="N1461">
        <v>18.91892</v>
      </c>
    </row>
    <row r="1462" spans="1:14" x14ac:dyDescent="0.3">
      <c r="A1462">
        <v>2024</v>
      </c>
      <c r="B1462" t="s">
        <v>1188</v>
      </c>
      <c r="C1462" t="s">
        <v>821</v>
      </c>
      <c r="D1462" t="s">
        <v>823</v>
      </c>
      <c r="E1462" t="s">
        <v>822</v>
      </c>
      <c r="F1462" t="s">
        <v>1189</v>
      </c>
      <c r="G1462" t="s">
        <v>1190</v>
      </c>
      <c r="H1462">
        <v>206</v>
      </c>
      <c r="I1462" t="s">
        <v>985</v>
      </c>
      <c r="J1462" t="s">
        <v>984</v>
      </c>
      <c r="K1462" t="s">
        <v>309</v>
      </c>
      <c r="L1462" t="s">
        <v>1191</v>
      </c>
      <c r="M1462">
        <v>107</v>
      </c>
      <c r="N1462">
        <v>5.2579900000000004</v>
      </c>
    </row>
    <row r="1463" spans="1:14" x14ac:dyDescent="0.3">
      <c r="A1463">
        <v>2024</v>
      </c>
      <c r="B1463" t="s">
        <v>1188</v>
      </c>
      <c r="C1463" t="s">
        <v>821</v>
      </c>
      <c r="D1463" t="s">
        <v>823</v>
      </c>
      <c r="E1463" t="s">
        <v>822</v>
      </c>
      <c r="F1463" t="s">
        <v>1189</v>
      </c>
      <c r="G1463" t="s">
        <v>1190</v>
      </c>
      <c r="H1463">
        <v>206</v>
      </c>
      <c r="I1463" t="s">
        <v>985</v>
      </c>
      <c r="J1463" t="s">
        <v>984</v>
      </c>
      <c r="K1463" t="s">
        <v>306</v>
      </c>
      <c r="L1463" t="s">
        <v>1191</v>
      </c>
      <c r="M1463">
        <v>746</v>
      </c>
      <c r="N1463">
        <v>36.658479999999997</v>
      </c>
    </row>
    <row r="1464" spans="1:14" x14ac:dyDescent="0.3">
      <c r="A1464">
        <v>2024</v>
      </c>
      <c r="B1464" t="s">
        <v>1188</v>
      </c>
      <c r="C1464" t="s">
        <v>821</v>
      </c>
      <c r="D1464" t="s">
        <v>823</v>
      </c>
      <c r="E1464" t="s">
        <v>822</v>
      </c>
      <c r="F1464" t="s">
        <v>1189</v>
      </c>
      <c r="G1464" t="s">
        <v>1190</v>
      </c>
      <c r="H1464">
        <v>206</v>
      </c>
      <c r="I1464" t="s">
        <v>985</v>
      </c>
      <c r="J1464" t="s">
        <v>984</v>
      </c>
      <c r="K1464" t="s">
        <v>1192</v>
      </c>
      <c r="L1464" t="s">
        <v>1191</v>
      </c>
      <c r="M1464">
        <v>2035</v>
      </c>
      <c r="N1464">
        <v>100</v>
      </c>
    </row>
    <row r="1465" spans="1:14" x14ac:dyDescent="0.3">
      <c r="A1465">
        <v>2024</v>
      </c>
      <c r="B1465" t="s">
        <v>1188</v>
      </c>
      <c r="C1465" t="s">
        <v>821</v>
      </c>
      <c r="D1465" t="s">
        <v>823</v>
      </c>
      <c r="E1465" t="s">
        <v>822</v>
      </c>
      <c r="F1465" t="s">
        <v>1189</v>
      </c>
      <c r="G1465" t="s">
        <v>1190</v>
      </c>
      <c r="H1465">
        <v>206</v>
      </c>
      <c r="I1465" t="s">
        <v>985</v>
      </c>
      <c r="J1465" t="s">
        <v>984</v>
      </c>
      <c r="K1465" t="s">
        <v>305</v>
      </c>
      <c r="L1465" t="s">
        <v>1191</v>
      </c>
      <c r="M1465">
        <v>120</v>
      </c>
      <c r="N1465">
        <v>5.8968100000000003</v>
      </c>
    </row>
    <row r="1466" spans="1:14" x14ac:dyDescent="0.3">
      <c r="A1466">
        <v>2021</v>
      </c>
      <c r="B1466" t="s">
        <v>1188</v>
      </c>
      <c r="C1466" t="s">
        <v>821</v>
      </c>
      <c r="D1466" t="s">
        <v>823</v>
      </c>
      <c r="E1466" t="s">
        <v>822</v>
      </c>
      <c r="F1466" t="s">
        <v>1189</v>
      </c>
      <c r="G1466" t="s">
        <v>1190</v>
      </c>
      <c r="H1466">
        <v>207</v>
      </c>
      <c r="I1466" t="s">
        <v>987</v>
      </c>
      <c r="J1466" t="s">
        <v>986</v>
      </c>
      <c r="K1466" t="s">
        <v>307</v>
      </c>
      <c r="L1466" t="s">
        <v>1191</v>
      </c>
      <c r="M1466">
        <v>230</v>
      </c>
      <c r="N1466">
        <v>31.7241</v>
      </c>
    </row>
    <row r="1467" spans="1:14" x14ac:dyDescent="0.3">
      <c r="A1467">
        <v>2021</v>
      </c>
      <c r="B1467" t="s">
        <v>1188</v>
      </c>
      <c r="C1467" t="s">
        <v>821</v>
      </c>
      <c r="D1467" t="s">
        <v>823</v>
      </c>
      <c r="E1467" t="s">
        <v>822</v>
      </c>
      <c r="F1467" t="s">
        <v>1189</v>
      </c>
      <c r="G1467" t="s">
        <v>1190</v>
      </c>
      <c r="H1467">
        <v>207</v>
      </c>
      <c r="I1467" t="s">
        <v>987</v>
      </c>
      <c r="J1467" t="s">
        <v>986</v>
      </c>
      <c r="K1467" t="s">
        <v>308</v>
      </c>
      <c r="L1467" t="s">
        <v>1191</v>
      </c>
      <c r="M1467">
        <v>126</v>
      </c>
      <c r="N1467">
        <v>17.379300000000001</v>
      </c>
    </row>
    <row r="1468" spans="1:14" x14ac:dyDescent="0.3">
      <c r="A1468">
        <v>2021</v>
      </c>
      <c r="B1468" t="s">
        <v>1188</v>
      </c>
      <c r="C1468" t="s">
        <v>821</v>
      </c>
      <c r="D1468" t="s">
        <v>823</v>
      </c>
      <c r="E1468" t="s">
        <v>822</v>
      </c>
      <c r="F1468" t="s">
        <v>1189</v>
      </c>
      <c r="G1468" t="s">
        <v>1190</v>
      </c>
      <c r="H1468">
        <v>207</v>
      </c>
      <c r="I1468" t="s">
        <v>987</v>
      </c>
      <c r="J1468" t="s">
        <v>986</v>
      </c>
      <c r="K1468" t="s">
        <v>309</v>
      </c>
      <c r="L1468" t="s">
        <v>1191</v>
      </c>
      <c r="M1468">
        <v>78</v>
      </c>
      <c r="N1468">
        <v>10.758599999999999</v>
      </c>
    </row>
    <row r="1469" spans="1:14" x14ac:dyDescent="0.3">
      <c r="A1469">
        <v>2021</v>
      </c>
      <c r="B1469" t="s">
        <v>1188</v>
      </c>
      <c r="C1469" t="s">
        <v>821</v>
      </c>
      <c r="D1469" t="s">
        <v>823</v>
      </c>
      <c r="E1469" t="s">
        <v>822</v>
      </c>
      <c r="F1469" t="s">
        <v>1189</v>
      </c>
      <c r="G1469" t="s">
        <v>1190</v>
      </c>
      <c r="H1469">
        <v>207</v>
      </c>
      <c r="I1469" t="s">
        <v>987</v>
      </c>
      <c r="J1469" t="s">
        <v>986</v>
      </c>
      <c r="K1469" t="s">
        <v>306</v>
      </c>
      <c r="L1469" t="s">
        <v>1191</v>
      </c>
      <c r="M1469">
        <v>259</v>
      </c>
      <c r="N1469">
        <v>35.7241</v>
      </c>
    </row>
    <row r="1470" spans="1:14" x14ac:dyDescent="0.3">
      <c r="A1470">
        <v>2021</v>
      </c>
      <c r="B1470" t="s">
        <v>1188</v>
      </c>
      <c r="C1470" t="s">
        <v>821</v>
      </c>
      <c r="D1470" t="s">
        <v>823</v>
      </c>
      <c r="E1470" t="s">
        <v>822</v>
      </c>
      <c r="F1470" t="s">
        <v>1189</v>
      </c>
      <c r="G1470" t="s">
        <v>1190</v>
      </c>
      <c r="H1470">
        <v>207</v>
      </c>
      <c r="I1470" t="s">
        <v>987</v>
      </c>
      <c r="J1470" t="s">
        <v>986</v>
      </c>
      <c r="K1470" t="s">
        <v>1192</v>
      </c>
      <c r="L1470" t="s">
        <v>1191</v>
      </c>
      <c r="M1470">
        <v>725</v>
      </c>
      <c r="N1470">
        <v>100</v>
      </c>
    </row>
    <row r="1471" spans="1:14" x14ac:dyDescent="0.3">
      <c r="A1471">
        <v>2021</v>
      </c>
      <c r="B1471" t="s">
        <v>1188</v>
      </c>
      <c r="C1471" t="s">
        <v>821</v>
      </c>
      <c r="D1471" t="s">
        <v>823</v>
      </c>
      <c r="E1471" t="s">
        <v>822</v>
      </c>
      <c r="F1471" t="s">
        <v>1189</v>
      </c>
      <c r="G1471" t="s">
        <v>1190</v>
      </c>
      <c r="H1471">
        <v>207</v>
      </c>
      <c r="I1471" t="s">
        <v>987</v>
      </c>
      <c r="J1471" t="s">
        <v>986</v>
      </c>
      <c r="K1471" t="s">
        <v>305</v>
      </c>
      <c r="L1471" t="s">
        <v>1191</v>
      </c>
      <c r="M1471">
        <v>32</v>
      </c>
      <c r="N1471">
        <v>4.4137899999999997</v>
      </c>
    </row>
    <row r="1472" spans="1:14" x14ac:dyDescent="0.3">
      <c r="A1472">
        <v>2022</v>
      </c>
      <c r="B1472" t="s">
        <v>1188</v>
      </c>
      <c r="C1472" t="s">
        <v>821</v>
      </c>
      <c r="D1472" t="s">
        <v>823</v>
      </c>
      <c r="E1472" t="s">
        <v>822</v>
      </c>
      <c r="F1472" t="s">
        <v>1189</v>
      </c>
      <c r="G1472" t="s">
        <v>1190</v>
      </c>
      <c r="H1472">
        <v>207</v>
      </c>
      <c r="I1472" t="s">
        <v>987</v>
      </c>
      <c r="J1472" t="s">
        <v>986</v>
      </c>
      <c r="K1472" t="s">
        <v>307</v>
      </c>
      <c r="L1472" t="s">
        <v>1191</v>
      </c>
      <c r="M1472">
        <v>249</v>
      </c>
      <c r="N1472">
        <v>33.378</v>
      </c>
    </row>
    <row r="1473" spans="1:14" x14ac:dyDescent="0.3">
      <c r="A1473">
        <v>2022</v>
      </c>
      <c r="B1473" t="s">
        <v>1188</v>
      </c>
      <c r="C1473" t="s">
        <v>821</v>
      </c>
      <c r="D1473" t="s">
        <v>823</v>
      </c>
      <c r="E1473" t="s">
        <v>822</v>
      </c>
      <c r="F1473" t="s">
        <v>1189</v>
      </c>
      <c r="G1473" t="s">
        <v>1190</v>
      </c>
      <c r="H1473">
        <v>207</v>
      </c>
      <c r="I1473" t="s">
        <v>987</v>
      </c>
      <c r="J1473" t="s">
        <v>986</v>
      </c>
      <c r="K1473" t="s">
        <v>308</v>
      </c>
      <c r="L1473" t="s">
        <v>1191</v>
      </c>
      <c r="M1473">
        <v>130</v>
      </c>
      <c r="N1473">
        <v>17.426300000000001</v>
      </c>
    </row>
    <row r="1474" spans="1:14" x14ac:dyDescent="0.3">
      <c r="A1474">
        <v>2022</v>
      </c>
      <c r="B1474" t="s">
        <v>1188</v>
      </c>
      <c r="C1474" t="s">
        <v>821</v>
      </c>
      <c r="D1474" t="s">
        <v>823</v>
      </c>
      <c r="E1474" t="s">
        <v>822</v>
      </c>
      <c r="F1474" t="s">
        <v>1189</v>
      </c>
      <c r="G1474" t="s">
        <v>1190</v>
      </c>
      <c r="H1474">
        <v>207</v>
      </c>
      <c r="I1474" t="s">
        <v>987</v>
      </c>
      <c r="J1474" t="s">
        <v>986</v>
      </c>
      <c r="K1474" t="s">
        <v>309</v>
      </c>
      <c r="L1474" t="s">
        <v>1191</v>
      </c>
      <c r="M1474">
        <v>68</v>
      </c>
      <c r="N1474">
        <v>9.1152800000000003</v>
      </c>
    </row>
    <row r="1475" spans="1:14" x14ac:dyDescent="0.3">
      <c r="A1475">
        <v>2022</v>
      </c>
      <c r="B1475" t="s">
        <v>1188</v>
      </c>
      <c r="C1475" t="s">
        <v>821</v>
      </c>
      <c r="D1475" t="s">
        <v>823</v>
      </c>
      <c r="E1475" t="s">
        <v>822</v>
      </c>
      <c r="F1475" t="s">
        <v>1189</v>
      </c>
      <c r="G1475" t="s">
        <v>1190</v>
      </c>
      <c r="H1475">
        <v>207</v>
      </c>
      <c r="I1475" t="s">
        <v>987</v>
      </c>
      <c r="J1475" t="s">
        <v>986</v>
      </c>
      <c r="K1475" t="s">
        <v>306</v>
      </c>
      <c r="L1475" t="s">
        <v>1191</v>
      </c>
      <c r="M1475">
        <v>268</v>
      </c>
      <c r="N1475">
        <v>35.924900000000001</v>
      </c>
    </row>
    <row r="1476" spans="1:14" x14ac:dyDescent="0.3">
      <c r="A1476">
        <v>2022</v>
      </c>
      <c r="B1476" t="s">
        <v>1188</v>
      </c>
      <c r="C1476" t="s">
        <v>821</v>
      </c>
      <c r="D1476" t="s">
        <v>823</v>
      </c>
      <c r="E1476" t="s">
        <v>822</v>
      </c>
      <c r="F1476" t="s">
        <v>1189</v>
      </c>
      <c r="G1476" t="s">
        <v>1190</v>
      </c>
      <c r="H1476">
        <v>207</v>
      </c>
      <c r="I1476" t="s">
        <v>987</v>
      </c>
      <c r="J1476" t="s">
        <v>986</v>
      </c>
      <c r="K1476" t="s">
        <v>1192</v>
      </c>
      <c r="L1476" t="s">
        <v>1191</v>
      </c>
      <c r="M1476">
        <v>746</v>
      </c>
      <c r="N1476">
        <v>100</v>
      </c>
    </row>
    <row r="1477" spans="1:14" x14ac:dyDescent="0.3">
      <c r="A1477">
        <v>2022</v>
      </c>
      <c r="B1477" t="s">
        <v>1188</v>
      </c>
      <c r="C1477" t="s">
        <v>821</v>
      </c>
      <c r="D1477" t="s">
        <v>823</v>
      </c>
      <c r="E1477" t="s">
        <v>822</v>
      </c>
      <c r="F1477" t="s">
        <v>1189</v>
      </c>
      <c r="G1477" t="s">
        <v>1190</v>
      </c>
      <c r="H1477">
        <v>207</v>
      </c>
      <c r="I1477" t="s">
        <v>987</v>
      </c>
      <c r="J1477" t="s">
        <v>986</v>
      </c>
      <c r="K1477" t="s">
        <v>305</v>
      </c>
      <c r="L1477" t="s">
        <v>1191</v>
      </c>
      <c r="M1477">
        <v>31</v>
      </c>
      <c r="N1477">
        <v>4.1555</v>
      </c>
    </row>
    <row r="1478" spans="1:14" x14ac:dyDescent="0.3">
      <c r="A1478">
        <v>2023</v>
      </c>
      <c r="B1478" t="s">
        <v>1188</v>
      </c>
      <c r="C1478" t="s">
        <v>821</v>
      </c>
      <c r="D1478" t="s">
        <v>823</v>
      </c>
      <c r="E1478" t="s">
        <v>822</v>
      </c>
      <c r="F1478" t="s">
        <v>1189</v>
      </c>
      <c r="G1478" t="s">
        <v>1190</v>
      </c>
      <c r="H1478">
        <v>207</v>
      </c>
      <c r="I1478" t="s">
        <v>987</v>
      </c>
      <c r="J1478" t="s">
        <v>986</v>
      </c>
      <c r="K1478" t="s">
        <v>307</v>
      </c>
      <c r="L1478" t="s">
        <v>1191</v>
      </c>
      <c r="M1478">
        <v>262</v>
      </c>
      <c r="N1478">
        <v>34.519100000000002</v>
      </c>
    </row>
    <row r="1479" spans="1:14" x14ac:dyDescent="0.3">
      <c r="A1479">
        <v>2023</v>
      </c>
      <c r="B1479" t="s">
        <v>1188</v>
      </c>
      <c r="C1479" t="s">
        <v>821</v>
      </c>
      <c r="D1479" t="s">
        <v>823</v>
      </c>
      <c r="E1479" t="s">
        <v>822</v>
      </c>
      <c r="F1479" t="s">
        <v>1189</v>
      </c>
      <c r="G1479" t="s">
        <v>1190</v>
      </c>
      <c r="H1479">
        <v>207</v>
      </c>
      <c r="I1479" t="s">
        <v>987</v>
      </c>
      <c r="J1479" t="s">
        <v>986</v>
      </c>
      <c r="K1479" t="s">
        <v>308</v>
      </c>
      <c r="L1479" t="s">
        <v>1191</v>
      </c>
      <c r="M1479">
        <v>137</v>
      </c>
      <c r="N1479">
        <v>18.050070000000002</v>
      </c>
    </row>
    <row r="1480" spans="1:14" x14ac:dyDescent="0.3">
      <c r="A1480">
        <v>2023</v>
      </c>
      <c r="B1480" t="s">
        <v>1188</v>
      </c>
      <c r="C1480" t="s">
        <v>821</v>
      </c>
      <c r="D1480" t="s">
        <v>823</v>
      </c>
      <c r="E1480" t="s">
        <v>822</v>
      </c>
      <c r="F1480" t="s">
        <v>1189</v>
      </c>
      <c r="G1480" t="s">
        <v>1190</v>
      </c>
      <c r="H1480">
        <v>207</v>
      </c>
      <c r="I1480" t="s">
        <v>987</v>
      </c>
      <c r="J1480" t="s">
        <v>986</v>
      </c>
      <c r="K1480" t="s">
        <v>309</v>
      </c>
      <c r="L1480" t="s">
        <v>1191</v>
      </c>
      <c r="M1480">
        <v>57</v>
      </c>
      <c r="N1480">
        <v>7.5098799999999999</v>
      </c>
    </row>
    <row r="1481" spans="1:14" x14ac:dyDescent="0.3">
      <c r="A1481">
        <v>2023</v>
      </c>
      <c r="B1481" t="s">
        <v>1188</v>
      </c>
      <c r="C1481" t="s">
        <v>821</v>
      </c>
      <c r="D1481" t="s">
        <v>823</v>
      </c>
      <c r="E1481" t="s">
        <v>822</v>
      </c>
      <c r="F1481" t="s">
        <v>1189</v>
      </c>
      <c r="G1481" t="s">
        <v>1190</v>
      </c>
      <c r="H1481">
        <v>207</v>
      </c>
      <c r="I1481" t="s">
        <v>987</v>
      </c>
      <c r="J1481" t="s">
        <v>986</v>
      </c>
      <c r="K1481" t="s">
        <v>306</v>
      </c>
      <c r="L1481" t="s">
        <v>1191</v>
      </c>
      <c r="M1481">
        <v>274</v>
      </c>
      <c r="N1481">
        <v>36.10013</v>
      </c>
    </row>
    <row r="1482" spans="1:14" x14ac:dyDescent="0.3">
      <c r="A1482">
        <v>2023</v>
      </c>
      <c r="B1482" t="s">
        <v>1188</v>
      </c>
      <c r="C1482" t="s">
        <v>821</v>
      </c>
      <c r="D1482" t="s">
        <v>823</v>
      </c>
      <c r="E1482" t="s">
        <v>822</v>
      </c>
      <c r="F1482" t="s">
        <v>1189</v>
      </c>
      <c r="G1482" t="s">
        <v>1190</v>
      </c>
      <c r="H1482">
        <v>207</v>
      </c>
      <c r="I1482" t="s">
        <v>987</v>
      </c>
      <c r="J1482" t="s">
        <v>986</v>
      </c>
      <c r="K1482" t="s">
        <v>1192</v>
      </c>
      <c r="L1482" t="s">
        <v>1191</v>
      </c>
      <c r="M1482">
        <v>759</v>
      </c>
      <c r="N1482">
        <v>100</v>
      </c>
    </row>
    <row r="1483" spans="1:14" x14ac:dyDescent="0.3">
      <c r="A1483">
        <v>2023</v>
      </c>
      <c r="B1483" t="s">
        <v>1188</v>
      </c>
      <c r="C1483" t="s">
        <v>821</v>
      </c>
      <c r="D1483" t="s">
        <v>823</v>
      </c>
      <c r="E1483" t="s">
        <v>822</v>
      </c>
      <c r="F1483" t="s">
        <v>1189</v>
      </c>
      <c r="G1483" t="s">
        <v>1190</v>
      </c>
      <c r="H1483">
        <v>207</v>
      </c>
      <c r="I1483" t="s">
        <v>987</v>
      </c>
      <c r="J1483" t="s">
        <v>986</v>
      </c>
      <c r="K1483" t="s">
        <v>305</v>
      </c>
      <c r="L1483" t="s">
        <v>1191</v>
      </c>
      <c r="M1483">
        <v>29</v>
      </c>
      <c r="N1483">
        <v>3.8208199999999999</v>
      </c>
    </row>
    <row r="1484" spans="1:14" x14ac:dyDescent="0.3">
      <c r="A1484">
        <v>2024</v>
      </c>
      <c r="B1484" t="s">
        <v>1188</v>
      </c>
      <c r="C1484" t="s">
        <v>821</v>
      </c>
      <c r="D1484" t="s">
        <v>823</v>
      </c>
      <c r="E1484" t="s">
        <v>822</v>
      </c>
      <c r="F1484" t="s">
        <v>1189</v>
      </c>
      <c r="G1484" t="s">
        <v>1190</v>
      </c>
      <c r="H1484">
        <v>207</v>
      </c>
      <c r="I1484" t="s">
        <v>987</v>
      </c>
      <c r="J1484" t="s">
        <v>986</v>
      </c>
      <c r="K1484" t="s">
        <v>307</v>
      </c>
      <c r="L1484" t="s">
        <v>1191</v>
      </c>
      <c r="M1484">
        <v>264</v>
      </c>
      <c r="N1484">
        <v>33.587789999999998</v>
      </c>
    </row>
    <row r="1485" spans="1:14" x14ac:dyDescent="0.3">
      <c r="A1485">
        <v>2024</v>
      </c>
      <c r="B1485" t="s">
        <v>1188</v>
      </c>
      <c r="C1485" t="s">
        <v>821</v>
      </c>
      <c r="D1485" t="s">
        <v>823</v>
      </c>
      <c r="E1485" t="s">
        <v>822</v>
      </c>
      <c r="F1485" t="s">
        <v>1189</v>
      </c>
      <c r="G1485" t="s">
        <v>1190</v>
      </c>
      <c r="H1485">
        <v>207</v>
      </c>
      <c r="I1485" t="s">
        <v>987</v>
      </c>
      <c r="J1485" t="s">
        <v>986</v>
      </c>
      <c r="K1485" t="s">
        <v>308</v>
      </c>
      <c r="L1485" t="s">
        <v>1191</v>
      </c>
      <c r="M1485">
        <v>144</v>
      </c>
      <c r="N1485">
        <v>18.320609999999999</v>
      </c>
    </row>
    <row r="1486" spans="1:14" x14ac:dyDescent="0.3">
      <c r="A1486">
        <v>2024</v>
      </c>
      <c r="B1486" t="s">
        <v>1188</v>
      </c>
      <c r="C1486" t="s">
        <v>821</v>
      </c>
      <c r="D1486" t="s">
        <v>823</v>
      </c>
      <c r="E1486" t="s">
        <v>822</v>
      </c>
      <c r="F1486" t="s">
        <v>1189</v>
      </c>
      <c r="G1486" t="s">
        <v>1190</v>
      </c>
      <c r="H1486">
        <v>207</v>
      </c>
      <c r="I1486" t="s">
        <v>987</v>
      </c>
      <c r="J1486" t="s">
        <v>986</v>
      </c>
      <c r="K1486" t="s">
        <v>309</v>
      </c>
      <c r="L1486" t="s">
        <v>1191</v>
      </c>
      <c r="M1486">
        <v>50</v>
      </c>
      <c r="N1486">
        <v>6.3613200000000001</v>
      </c>
    </row>
    <row r="1487" spans="1:14" x14ac:dyDescent="0.3">
      <c r="A1487">
        <v>2024</v>
      </c>
      <c r="B1487" t="s">
        <v>1188</v>
      </c>
      <c r="C1487" t="s">
        <v>821</v>
      </c>
      <c r="D1487" t="s">
        <v>823</v>
      </c>
      <c r="E1487" t="s">
        <v>822</v>
      </c>
      <c r="F1487" t="s">
        <v>1189</v>
      </c>
      <c r="G1487" t="s">
        <v>1190</v>
      </c>
      <c r="H1487">
        <v>207</v>
      </c>
      <c r="I1487" t="s">
        <v>987</v>
      </c>
      <c r="J1487" t="s">
        <v>986</v>
      </c>
      <c r="K1487" t="s">
        <v>306</v>
      </c>
      <c r="L1487" t="s">
        <v>1191</v>
      </c>
      <c r="M1487">
        <v>287</v>
      </c>
      <c r="N1487">
        <v>36.51399</v>
      </c>
    </row>
    <row r="1488" spans="1:14" x14ac:dyDescent="0.3">
      <c r="A1488">
        <v>2024</v>
      </c>
      <c r="B1488" t="s">
        <v>1188</v>
      </c>
      <c r="C1488" t="s">
        <v>821</v>
      </c>
      <c r="D1488" t="s">
        <v>823</v>
      </c>
      <c r="E1488" t="s">
        <v>822</v>
      </c>
      <c r="F1488" t="s">
        <v>1189</v>
      </c>
      <c r="G1488" t="s">
        <v>1190</v>
      </c>
      <c r="H1488">
        <v>207</v>
      </c>
      <c r="I1488" t="s">
        <v>987</v>
      </c>
      <c r="J1488" t="s">
        <v>986</v>
      </c>
      <c r="K1488" t="s">
        <v>1192</v>
      </c>
      <c r="L1488" t="s">
        <v>1191</v>
      </c>
      <c r="M1488">
        <v>786</v>
      </c>
      <c r="N1488">
        <v>100</v>
      </c>
    </row>
    <row r="1489" spans="1:14" x14ac:dyDescent="0.3">
      <c r="A1489">
        <v>2024</v>
      </c>
      <c r="B1489" t="s">
        <v>1188</v>
      </c>
      <c r="C1489" t="s">
        <v>821</v>
      </c>
      <c r="D1489" t="s">
        <v>823</v>
      </c>
      <c r="E1489" t="s">
        <v>822</v>
      </c>
      <c r="F1489" t="s">
        <v>1189</v>
      </c>
      <c r="G1489" t="s">
        <v>1190</v>
      </c>
      <c r="H1489">
        <v>207</v>
      </c>
      <c r="I1489" t="s">
        <v>987</v>
      </c>
      <c r="J1489" t="s">
        <v>986</v>
      </c>
      <c r="K1489" t="s">
        <v>305</v>
      </c>
      <c r="L1489" t="s">
        <v>1191</v>
      </c>
      <c r="M1489">
        <v>41</v>
      </c>
      <c r="N1489">
        <v>5.2162800000000002</v>
      </c>
    </row>
    <row r="1490" spans="1:14" x14ac:dyDescent="0.3">
      <c r="A1490">
        <v>2021</v>
      </c>
      <c r="B1490" t="s">
        <v>1188</v>
      </c>
      <c r="C1490" t="s">
        <v>821</v>
      </c>
      <c r="D1490" t="s">
        <v>823</v>
      </c>
      <c r="E1490" t="s">
        <v>822</v>
      </c>
      <c r="F1490" t="s">
        <v>877</v>
      </c>
      <c r="G1490" t="s">
        <v>876</v>
      </c>
      <c r="H1490">
        <v>886</v>
      </c>
      <c r="I1490" t="s">
        <v>989</v>
      </c>
      <c r="J1490" t="s">
        <v>988</v>
      </c>
      <c r="K1490" t="s">
        <v>307</v>
      </c>
      <c r="L1490" t="s">
        <v>1191</v>
      </c>
      <c r="M1490">
        <v>5314</v>
      </c>
      <c r="N1490">
        <v>34.775199999999998</v>
      </c>
    </row>
    <row r="1491" spans="1:14" x14ac:dyDescent="0.3">
      <c r="A1491">
        <v>2021</v>
      </c>
      <c r="B1491" t="s">
        <v>1188</v>
      </c>
      <c r="C1491" t="s">
        <v>821</v>
      </c>
      <c r="D1491" t="s">
        <v>823</v>
      </c>
      <c r="E1491" t="s">
        <v>822</v>
      </c>
      <c r="F1491" t="s">
        <v>877</v>
      </c>
      <c r="G1491" t="s">
        <v>876</v>
      </c>
      <c r="H1491">
        <v>886</v>
      </c>
      <c r="I1491" t="s">
        <v>989</v>
      </c>
      <c r="J1491" t="s">
        <v>988</v>
      </c>
      <c r="K1491" t="s">
        <v>308</v>
      </c>
      <c r="L1491" t="s">
        <v>1191</v>
      </c>
      <c r="M1491">
        <v>3229</v>
      </c>
      <c r="N1491">
        <v>21.130800000000001</v>
      </c>
    </row>
    <row r="1492" spans="1:14" x14ac:dyDescent="0.3">
      <c r="A1492">
        <v>2021</v>
      </c>
      <c r="B1492" t="s">
        <v>1188</v>
      </c>
      <c r="C1492" t="s">
        <v>821</v>
      </c>
      <c r="D1492" t="s">
        <v>823</v>
      </c>
      <c r="E1492" t="s">
        <v>822</v>
      </c>
      <c r="F1492" t="s">
        <v>877</v>
      </c>
      <c r="G1492" t="s">
        <v>876</v>
      </c>
      <c r="H1492">
        <v>886</v>
      </c>
      <c r="I1492" t="s">
        <v>989</v>
      </c>
      <c r="J1492" t="s">
        <v>988</v>
      </c>
      <c r="K1492" t="s">
        <v>309</v>
      </c>
      <c r="L1492" t="s">
        <v>1191</v>
      </c>
      <c r="M1492">
        <v>1572</v>
      </c>
      <c r="N1492">
        <v>10.2873</v>
      </c>
    </row>
    <row r="1493" spans="1:14" x14ac:dyDescent="0.3">
      <c r="A1493">
        <v>2021</v>
      </c>
      <c r="B1493" t="s">
        <v>1188</v>
      </c>
      <c r="C1493" t="s">
        <v>821</v>
      </c>
      <c r="D1493" t="s">
        <v>823</v>
      </c>
      <c r="E1493" t="s">
        <v>822</v>
      </c>
      <c r="F1493" t="s">
        <v>877</v>
      </c>
      <c r="G1493" t="s">
        <v>876</v>
      </c>
      <c r="H1493">
        <v>886</v>
      </c>
      <c r="I1493" t="s">
        <v>989</v>
      </c>
      <c r="J1493" t="s">
        <v>988</v>
      </c>
      <c r="K1493" t="s">
        <v>306</v>
      </c>
      <c r="L1493" t="s">
        <v>1191</v>
      </c>
      <c r="M1493">
        <v>4616</v>
      </c>
      <c r="N1493">
        <v>30.2075</v>
      </c>
    </row>
    <row r="1494" spans="1:14" x14ac:dyDescent="0.3">
      <c r="A1494">
        <v>2021</v>
      </c>
      <c r="B1494" t="s">
        <v>1188</v>
      </c>
      <c r="C1494" t="s">
        <v>821</v>
      </c>
      <c r="D1494" t="s">
        <v>823</v>
      </c>
      <c r="E1494" t="s">
        <v>822</v>
      </c>
      <c r="F1494" t="s">
        <v>877</v>
      </c>
      <c r="G1494" t="s">
        <v>876</v>
      </c>
      <c r="H1494">
        <v>886</v>
      </c>
      <c r="I1494" t="s">
        <v>989</v>
      </c>
      <c r="J1494" t="s">
        <v>988</v>
      </c>
      <c r="K1494" t="s">
        <v>1192</v>
      </c>
      <c r="L1494" t="s">
        <v>1191</v>
      </c>
      <c r="M1494">
        <v>15281</v>
      </c>
      <c r="N1494">
        <v>100</v>
      </c>
    </row>
    <row r="1495" spans="1:14" x14ac:dyDescent="0.3">
      <c r="A1495">
        <v>2021</v>
      </c>
      <c r="B1495" t="s">
        <v>1188</v>
      </c>
      <c r="C1495" t="s">
        <v>821</v>
      </c>
      <c r="D1495" t="s">
        <v>823</v>
      </c>
      <c r="E1495" t="s">
        <v>822</v>
      </c>
      <c r="F1495" t="s">
        <v>877</v>
      </c>
      <c r="G1495" t="s">
        <v>876</v>
      </c>
      <c r="H1495">
        <v>886</v>
      </c>
      <c r="I1495" t="s">
        <v>989</v>
      </c>
      <c r="J1495" t="s">
        <v>988</v>
      </c>
      <c r="K1495" t="s">
        <v>305</v>
      </c>
      <c r="L1495" t="s">
        <v>1191</v>
      </c>
      <c r="M1495">
        <v>550</v>
      </c>
      <c r="N1495">
        <v>3.59924</v>
      </c>
    </row>
    <row r="1496" spans="1:14" x14ac:dyDescent="0.3">
      <c r="A1496">
        <v>2022</v>
      </c>
      <c r="B1496" t="s">
        <v>1188</v>
      </c>
      <c r="C1496" t="s">
        <v>821</v>
      </c>
      <c r="D1496" t="s">
        <v>823</v>
      </c>
      <c r="E1496" t="s">
        <v>822</v>
      </c>
      <c r="F1496" t="s">
        <v>877</v>
      </c>
      <c r="G1496" t="s">
        <v>876</v>
      </c>
      <c r="H1496">
        <v>886</v>
      </c>
      <c r="I1496" t="s">
        <v>989</v>
      </c>
      <c r="J1496" t="s">
        <v>988</v>
      </c>
      <c r="K1496" t="s">
        <v>307</v>
      </c>
      <c r="L1496" t="s">
        <v>1191</v>
      </c>
      <c r="M1496">
        <v>6164</v>
      </c>
      <c r="N1496">
        <v>34.760100000000001</v>
      </c>
    </row>
    <row r="1497" spans="1:14" x14ac:dyDescent="0.3">
      <c r="A1497">
        <v>2022</v>
      </c>
      <c r="B1497" t="s">
        <v>1188</v>
      </c>
      <c r="C1497" t="s">
        <v>821</v>
      </c>
      <c r="D1497" t="s">
        <v>823</v>
      </c>
      <c r="E1497" t="s">
        <v>822</v>
      </c>
      <c r="F1497" t="s">
        <v>877</v>
      </c>
      <c r="G1497" t="s">
        <v>876</v>
      </c>
      <c r="H1497">
        <v>886</v>
      </c>
      <c r="I1497" t="s">
        <v>989</v>
      </c>
      <c r="J1497" t="s">
        <v>988</v>
      </c>
      <c r="K1497" t="s">
        <v>308</v>
      </c>
      <c r="L1497" t="s">
        <v>1191</v>
      </c>
      <c r="M1497">
        <v>3568</v>
      </c>
      <c r="N1497">
        <v>20.120699999999999</v>
      </c>
    </row>
    <row r="1498" spans="1:14" x14ac:dyDescent="0.3">
      <c r="A1498">
        <v>2022</v>
      </c>
      <c r="B1498" t="s">
        <v>1188</v>
      </c>
      <c r="C1498" t="s">
        <v>821</v>
      </c>
      <c r="D1498" t="s">
        <v>823</v>
      </c>
      <c r="E1498" t="s">
        <v>822</v>
      </c>
      <c r="F1498" t="s">
        <v>877</v>
      </c>
      <c r="G1498" t="s">
        <v>876</v>
      </c>
      <c r="H1498">
        <v>886</v>
      </c>
      <c r="I1498" t="s">
        <v>989</v>
      </c>
      <c r="J1498" t="s">
        <v>988</v>
      </c>
      <c r="K1498" t="s">
        <v>309</v>
      </c>
      <c r="L1498" t="s">
        <v>1191</v>
      </c>
      <c r="M1498">
        <v>1911</v>
      </c>
      <c r="N1498">
        <v>10.7765</v>
      </c>
    </row>
    <row r="1499" spans="1:14" x14ac:dyDescent="0.3">
      <c r="A1499">
        <v>2022</v>
      </c>
      <c r="B1499" t="s">
        <v>1188</v>
      </c>
      <c r="C1499" t="s">
        <v>821</v>
      </c>
      <c r="D1499" t="s">
        <v>823</v>
      </c>
      <c r="E1499" t="s">
        <v>822</v>
      </c>
      <c r="F1499" t="s">
        <v>877</v>
      </c>
      <c r="G1499" t="s">
        <v>876</v>
      </c>
      <c r="H1499">
        <v>886</v>
      </c>
      <c r="I1499" t="s">
        <v>989</v>
      </c>
      <c r="J1499" t="s">
        <v>988</v>
      </c>
      <c r="K1499" t="s">
        <v>306</v>
      </c>
      <c r="L1499" t="s">
        <v>1191</v>
      </c>
      <c r="M1499">
        <v>5429</v>
      </c>
      <c r="N1499">
        <v>30.615200000000002</v>
      </c>
    </row>
    <row r="1500" spans="1:14" x14ac:dyDescent="0.3">
      <c r="A1500">
        <v>2022</v>
      </c>
      <c r="B1500" t="s">
        <v>1188</v>
      </c>
      <c r="C1500" t="s">
        <v>821</v>
      </c>
      <c r="D1500" t="s">
        <v>823</v>
      </c>
      <c r="E1500" t="s">
        <v>822</v>
      </c>
      <c r="F1500" t="s">
        <v>877</v>
      </c>
      <c r="G1500" t="s">
        <v>876</v>
      </c>
      <c r="H1500">
        <v>886</v>
      </c>
      <c r="I1500" t="s">
        <v>989</v>
      </c>
      <c r="J1500" t="s">
        <v>988</v>
      </c>
      <c r="K1500" t="s">
        <v>1192</v>
      </c>
      <c r="L1500" t="s">
        <v>1191</v>
      </c>
      <c r="M1500">
        <v>17733</v>
      </c>
      <c r="N1500">
        <v>100</v>
      </c>
    </row>
    <row r="1501" spans="1:14" x14ac:dyDescent="0.3">
      <c r="A1501">
        <v>2022</v>
      </c>
      <c r="B1501" t="s">
        <v>1188</v>
      </c>
      <c r="C1501" t="s">
        <v>821</v>
      </c>
      <c r="D1501" t="s">
        <v>823</v>
      </c>
      <c r="E1501" t="s">
        <v>822</v>
      </c>
      <c r="F1501" t="s">
        <v>877</v>
      </c>
      <c r="G1501" t="s">
        <v>876</v>
      </c>
      <c r="H1501">
        <v>886</v>
      </c>
      <c r="I1501" t="s">
        <v>989</v>
      </c>
      <c r="J1501" t="s">
        <v>988</v>
      </c>
      <c r="K1501" t="s">
        <v>305</v>
      </c>
      <c r="L1501" t="s">
        <v>1191</v>
      </c>
      <c r="M1501">
        <v>661</v>
      </c>
      <c r="N1501">
        <v>3.7275100000000001</v>
      </c>
    </row>
    <row r="1502" spans="1:14" x14ac:dyDescent="0.3">
      <c r="A1502">
        <v>2023</v>
      </c>
      <c r="B1502" t="s">
        <v>1188</v>
      </c>
      <c r="C1502" t="s">
        <v>821</v>
      </c>
      <c r="D1502" t="s">
        <v>823</v>
      </c>
      <c r="E1502" t="s">
        <v>822</v>
      </c>
      <c r="F1502" t="s">
        <v>877</v>
      </c>
      <c r="G1502" t="s">
        <v>876</v>
      </c>
      <c r="H1502">
        <v>886</v>
      </c>
      <c r="I1502" t="s">
        <v>989</v>
      </c>
      <c r="J1502" t="s">
        <v>988</v>
      </c>
      <c r="K1502" t="s">
        <v>307</v>
      </c>
      <c r="L1502" t="s">
        <v>1191</v>
      </c>
      <c r="M1502">
        <v>6802</v>
      </c>
      <c r="N1502">
        <v>35.930480000000003</v>
      </c>
    </row>
    <row r="1503" spans="1:14" x14ac:dyDescent="0.3">
      <c r="A1503">
        <v>2023</v>
      </c>
      <c r="B1503" t="s">
        <v>1188</v>
      </c>
      <c r="C1503" t="s">
        <v>821</v>
      </c>
      <c r="D1503" t="s">
        <v>823</v>
      </c>
      <c r="E1503" t="s">
        <v>822</v>
      </c>
      <c r="F1503" t="s">
        <v>877</v>
      </c>
      <c r="G1503" t="s">
        <v>876</v>
      </c>
      <c r="H1503">
        <v>886</v>
      </c>
      <c r="I1503" t="s">
        <v>989</v>
      </c>
      <c r="J1503" t="s">
        <v>988</v>
      </c>
      <c r="K1503" t="s">
        <v>308</v>
      </c>
      <c r="L1503" t="s">
        <v>1191</v>
      </c>
      <c r="M1503">
        <v>3820</v>
      </c>
      <c r="N1503">
        <v>20.178540000000002</v>
      </c>
    </row>
    <row r="1504" spans="1:14" x14ac:dyDescent="0.3">
      <c r="A1504">
        <v>2023</v>
      </c>
      <c r="B1504" t="s">
        <v>1188</v>
      </c>
      <c r="C1504" t="s">
        <v>821</v>
      </c>
      <c r="D1504" t="s">
        <v>823</v>
      </c>
      <c r="E1504" t="s">
        <v>822</v>
      </c>
      <c r="F1504" t="s">
        <v>877</v>
      </c>
      <c r="G1504" t="s">
        <v>876</v>
      </c>
      <c r="H1504">
        <v>886</v>
      </c>
      <c r="I1504" t="s">
        <v>989</v>
      </c>
      <c r="J1504" t="s">
        <v>988</v>
      </c>
      <c r="K1504" t="s">
        <v>309</v>
      </c>
      <c r="L1504" t="s">
        <v>1191</v>
      </c>
      <c r="M1504">
        <v>2063</v>
      </c>
      <c r="N1504">
        <v>10.89747</v>
      </c>
    </row>
    <row r="1505" spans="1:14" x14ac:dyDescent="0.3">
      <c r="A1505">
        <v>2023</v>
      </c>
      <c r="B1505" t="s">
        <v>1188</v>
      </c>
      <c r="C1505" t="s">
        <v>821</v>
      </c>
      <c r="D1505" t="s">
        <v>823</v>
      </c>
      <c r="E1505" t="s">
        <v>822</v>
      </c>
      <c r="F1505" t="s">
        <v>877</v>
      </c>
      <c r="G1505" t="s">
        <v>876</v>
      </c>
      <c r="H1505">
        <v>886</v>
      </c>
      <c r="I1505" t="s">
        <v>989</v>
      </c>
      <c r="J1505" t="s">
        <v>988</v>
      </c>
      <c r="K1505" t="s">
        <v>306</v>
      </c>
      <c r="L1505" t="s">
        <v>1191</v>
      </c>
      <c r="M1505">
        <v>5570</v>
      </c>
      <c r="N1505">
        <v>29.422640000000001</v>
      </c>
    </row>
    <row r="1506" spans="1:14" x14ac:dyDescent="0.3">
      <c r="A1506">
        <v>2023</v>
      </c>
      <c r="B1506" t="s">
        <v>1188</v>
      </c>
      <c r="C1506" t="s">
        <v>821</v>
      </c>
      <c r="D1506" t="s">
        <v>823</v>
      </c>
      <c r="E1506" t="s">
        <v>822</v>
      </c>
      <c r="F1506" t="s">
        <v>877</v>
      </c>
      <c r="G1506" t="s">
        <v>876</v>
      </c>
      <c r="H1506">
        <v>886</v>
      </c>
      <c r="I1506" t="s">
        <v>989</v>
      </c>
      <c r="J1506" t="s">
        <v>988</v>
      </c>
      <c r="K1506" t="s">
        <v>1192</v>
      </c>
      <c r="L1506" t="s">
        <v>1191</v>
      </c>
      <c r="M1506">
        <v>18931</v>
      </c>
      <c r="N1506">
        <v>100</v>
      </c>
    </row>
    <row r="1507" spans="1:14" x14ac:dyDescent="0.3">
      <c r="A1507">
        <v>2023</v>
      </c>
      <c r="B1507" t="s">
        <v>1188</v>
      </c>
      <c r="C1507" t="s">
        <v>821</v>
      </c>
      <c r="D1507" t="s">
        <v>823</v>
      </c>
      <c r="E1507" t="s">
        <v>822</v>
      </c>
      <c r="F1507" t="s">
        <v>877</v>
      </c>
      <c r="G1507" t="s">
        <v>876</v>
      </c>
      <c r="H1507">
        <v>886</v>
      </c>
      <c r="I1507" t="s">
        <v>989</v>
      </c>
      <c r="J1507" t="s">
        <v>988</v>
      </c>
      <c r="K1507" t="s">
        <v>305</v>
      </c>
      <c r="L1507" t="s">
        <v>1191</v>
      </c>
      <c r="M1507">
        <v>676</v>
      </c>
      <c r="N1507">
        <v>3.5708600000000001</v>
      </c>
    </row>
    <row r="1508" spans="1:14" x14ac:dyDescent="0.3">
      <c r="A1508">
        <v>2024</v>
      </c>
      <c r="B1508" t="s">
        <v>1188</v>
      </c>
      <c r="C1508" t="s">
        <v>821</v>
      </c>
      <c r="D1508" t="s">
        <v>823</v>
      </c>
      <c r="E1508" t="s">
        <v>822</v>
      </c>
      <c r="F1508" t="s">
        <v>877</v>
      </c>
      <c r="G1508" t="s">
        <v>876</v>
      </c>
      <c r="H1508">
        <v>886</v>
      </c>
      <c r="I1508" t="s">
        <v>989</v>
      </c>
      <c r="J1508" t="s">
        <v>988</v>
      </c>
      <c r="K1508" t="s">
        <v>307</v>
      </c>
      <c r="L1508" t="s">
        <v>1191</v>
      </c>
      <c r="M1508">
        <v>7445</v>
      </c>
      <c r="N1508">
        <v>38.362450000000003</v>
      </c>
    </row>
    <row r="1509" spans="1:14" x14ac:dyDescent="0.3">
      <c r="A1509">
        <v>2024</v>
      </c>
      <c r="B1509" t="s">
        <v>1188</v>
      </c>
      <c r="C1509" t="s">
        <v>821</v>
      </c>
      <c r="D1509" t="s">
        <v>823</v>
      </c>
      <c r="E1509" t="s">
        <v>822</v>
      </c>
      <c r="F1509" t="s">
        <v>877</v>
      </c>
      <c r="G1509" t="s">
        <v>876</v>
      </c>
      <c r="H1509">
        <v>886</v>
      </c>
      <c r="I1509" t="s">
        <v>989</v>
      </c>
      <c r="J1509" t="s">
        <v>988</v>
      </c>
      <c r="K1509" t="s">
        <v>308</v>
      </c>
      <c r="L1509" t="s">
        <v>1191</v>
      </c>
      <c r="M1509">
        <v>4267</v>
      </c>
      <c r="N1509">
        <v>21.986910000000002</v>
      </c>
    </row>
    <row r="1510" spans="1:14" x14ac:dyDescent="0.3">
      <c r="A1510">
        <v>2024</v>
      </c>
      <c r="B1510" t="s">
        <v>1188</v>
      </c>
      <c r="C1510" t="s">
        <v>821</v>
      </c>
      <c r="D1510" t="s">
        <v>823</v>
      </c>
      <c r="E1510" t="s">
        <v>822</v>
      </c>
      <c r="F1510" t="s">
        <v>877</v>
      </c>
      <c r="G1510" t="s">
        <v>876</v>
      </c>
      <c r="H1510">
        <v>886</v>
      </c>
      <c r="I1510" t="s">
        <v>989</v>
      </c>
      <c r="J1510" t="s">
        <v>988</v>
      </c>
      <c r="K1510" t="s">
        <v>309</v>
      </c>
      <c r="L1510" t="s">
        <v>1191</v>
      </c>
      <c r="M1510">
        <v>1224</v>
      </c>
      <c r="N1510">
        <v>6.3070000000000004</v>
      </c>
    </row>
    <row r="1511" spans="1:14" x14ac:dyDescent="0.3">
      <c r="A1511">
        <v>2024</v>
      </c>
      <c r="B1511" t="s">
        <v>1188</v>
      </c>
      <c r="C1511" t="s">
        <v>821</v>
      </c>
      <c r="D1511" t="s">
        <v>823</v>
      </c>
      <c r="E1511" t="s">
        <v>822</v>
      </c>
      <c r="F1511" t="s">
        <v>877</v>
      </c>
      <c r="G1511" t="s">
        <v>876</v>
      </c>
      <c r="H1511">
        <v>886</v>
      </c>
      <c r="I1511" t="s">
        <v>989</v>
      </c>
      <c r="J1511" t="s">
        <v>988</v>
      </c>
      <c r="K1511" t="s">
        <v>306</v>
      </c>
      <c r="L1511" t="s">
        <v>1191</v>
      </c>
      <c r="M1511">
        <v>5798</v>
      </c>
      <c r="N1511">
        <v>29.875820000000001</v>
      </c>
    </row>
    <row r="1512" spans="1:14" x14ac:dyDescent="0.3">
      <c r="A1512">
        <v>2024</v>
      </c>
      <c r="B1512" t="s">
        <v>1188</v>
      </c>
      <c r="C1512" t="s">
        <v>821</v>
      </c>
      <c r="D1512" t="s">
        <v>823</v>
      </c>
      <c r="E1512" t="s">
        <v>822</v>
      </c>
      <c r="F1512" t="s">
        <v>877</v>
      </c>
      <c r="G1512" t="s">
        <v>876</v>
      </c>
      <c r="H1512">
        <v>886</v>
      </c>
      <c r="I1512" t="s">
        <v>989</v>
      </c>
      <c r="J1512" t="s">
        <v>988</v>
      </c>
      <c r="K1512" t="s">
        <v>1192</v>
      </c>
      <c r="L1512" t="s">
        <v>1191</v>
      </c>
      <c r="M1512">
        <v>19407</v>
      </c>
      <c r="N1512">
        <v>100</v>
      </c>
    </row>
    <row r="1513" spans="1:14" x14ac:dyDescent="0.3">
      <c r="A1513">
        <v>2024</v>
      </c>
      <c r="B1513" t="s">
        <v>1188</v>
      </c>
      <c r="C1513" t="s">
        <v>821</v>
      </c>
      <c r="D1513" t="s">
        <v>823</v>
      </c>
      <c r="E1513" t="s">
        <v>822</v>
      </c>
      <c r="F1513" t="s">
        <v>877</v>
      </c>
      <c r="G1513" t="s">
        <v>876</v>
      </c>
      <c r="H1513">
        <v>886</v>
      </c>
      <c r="I1513" t="s">
        <v>989</v>
      </c>
      <c r="J1513" t="s">
        <v>988</v>
      </c>
      <c r="K1513" t="s">
        <v>305</v>
      </c>
      <c r="L1513" t="s">
        <v>1191</v>
      </c>
      <c r="M1513">
        <v>673</v>
      </c>
      <c r="N1513">
        <v>3.4678200000000001</v>
      </c>
    </row>
    <row r="1514" spans="1:14" x14ac:dyDescent="0.3">
      <c r="A1514">
        <v>2021</v>
      </c>
      <c r="B1514" t="s">
        <v>1188</v>
      </c>
      <c r="C1514" t="s">
        <v>821</v>
      </c>
      <c r="D1514" t="s">
        <v>823</v>
      </c>
      <c r="E1514" t="s">
        <v>822</v>
      </c>
      <c r="F1514" t="s">
        <v>849</v>
      </c>
      <c r="G1514" t="s">
        <v>848</v>
      </c>
      <c r="H1514">
        <v>810</v>
      </c>
      <c r="I1514" t="s">
        <v>991</v>
      </c>
      <c r="J1514" t="s">
        <v>990</v>
      </c>
      <c r="K1514" t="s">
        <v>307</v>
      </c>
      <c r="L1514" t="s">
        <v>1191</v>
      </c>
      <c r="M1514">
        <v>784</v>
      </c>
      <c r="N1514">
        <v>37.333300000000001</v>
      </c>
    </row>
    <row r="1515" spans="1:14" x14ac:dyDescent="0.3">
      <c r="A1515">
        <v>2021</v>
      </c>
      <c r="B1515" t="s">
        <v>1188</v>
      </c>
      <c r="C1515" t="s">
        <v>821</v>
      </c>
      <c r="D1515" t="s">
        <v>823</v>
      </c>
      <c r="E1515" t="s">
        <v>822</v>
      </c>
      <c r="F1515" t="s">
        <v>849</v>
      </c>
      <c r="G1515" t="s">
        <v>848</v>
      </c>
      <c r="H1515">
        <v>810</v>
      </c>
      <c r="I1515" t="s">
        <v>991</v>
      </c>
      <c r="J1515" t="s">
        <v>990</v>
      </c>
      <c r="K1515" t="s">
        <v>308</v>
      </c>
      <c r="L1515" t="s">
        <v>1191</v>
      </c>
      <c r="M1515">
        <v>429</v>
      </c>
      <c r="N1515">
        <v>20.428599999999999</v>
      </c>
    </row>
    <row r="1516" spans="1:14" x14ac:dyDescent="0.3">
      <c r="A1516">
        <v>2021</v>
      </c>
      <c r="B1516" t="s">
        <v>1188</v>
      </c>
      <c r="C1516" t="s">
        <v>821</v>
      </c>
      <c r="D1516" t="s">
        <v>823</v>
      </c>
      <c r="E1516" t="s">
        <v>822</v>
      </c>
      <c r="F1516" t="s">
        <v>849</v>
      </c>
      <c r="G1516" t="s">
        <v>848</v>
      </c>
      <c r="H1516">
        <v>810</v>
      </c>
      <c r="I1516" t="s">
        <v>991</v>
      </c>
      <c r="J1516" t="s">
        <v>990</v>
      </c>
      <c r="K1516" t="s">
        <v>309</v>
      </c>
      <c r="L1516" t="s">
        <v>1191</v>
      </c>
      <c r="M1516">
        <v>69</v>
      </c>
      <c r="N1516">
        <v>3.2857099999999999</v>
      </c>
    </row>
    <row r="1517" spans="1:14" x14ac:dyDescent="0.3">
      <c r="A1517">
        <v>2021</v>
      </c>
      <c r="B1517" t="s">
        <v>1188</v>
      </c>
      <c r="C1517" t="s">
        <v>821</v>
      </c>
      <c r="D1517" t="s">
        <v>823</v>
      </c>
      <c r="E1517" t="s">
        <v>822</v>
      </c>
      <c r="F1517" t="s">
        <v>849</v>
      </c>
      <c r="G1517" t="s">
        <v>848</v>
      </c>
      <c r="H1517">
        <v>810</v>
      </c>
      <c r="I1517" t="s">
        <v>991</v>
      </c>
      <c r="J1517" t="s">
        <v>990</v>
      </c>
      <c r="K1517" t="s">
        <v>306</v>
      </c>
      <c r="L1517" t="s">
        <v>1191</v>
      </c>
      <c r="M1517">
        <v>724</v>
      </c>
      <c r="N1517">
        <v>34.476199999999999</v>
      </c>
    </row>
    <row r="1518" spans="1:14" x14ac:dyDescent="0.3">
      <c r="A1518">
        <v>2021</v>
      </c>
      <c r="B1518" t="s">
        <v>1188</v>
      </c>
      <c r="C1518" t="s">
        <v>821</v>
      </c>
      <c r="D1518" t="s">
        <v>823</v>
      </c>
      <c r="E1518" t="s">
        <v>822</v>
      </c>
      <c r="F1518" t="s">
        <v>849</v>
      </c>
      <c r="G1518" t="s">
        <v>848</v>
      </c>
      <c r="H1518">
        <v>810</v>
      </c>
      <c r="I1518" t="s">
        <v>991</v>
      </c>
      <c r="J1518" t="s">
        <v>990</v>
      </c>
      <c r="K1518" t="s">
        <v>1192</v>
      </c>
      <c r="L1518" t="s">
        <v>1191</v>
      </c>
      <c r="M1518">
        <v>2100</v>
      </c>
      <c r="N1518">
        <v>100</v>
      </c>
    </row>
    <row r="1519" spans="1:14" x14ac:dyDescent="0.3">
      <c r="A1519">
        <v>2021</v>
      </c>
      <c r="B1519" t="s">
        <v>1188</v>
      </c>
      <c r="C1519" t="s">
        <v>821</v>
      </c>
      <c r="D1519" t="s">
        <v>823</v>
      </c>
      <c r="E1519" t="s">
        <v>822</v>
      </c>
      <c r="F1519" t="s">
        <v>849</v>
      </c>
      <c r="G1519" t="s">
        <v>848</v>
      </c>
      <c r="H1519">
        <v>810</v>
      </c>
      <c r="I1519" t="s">
        <v>991</v>
      </c>
      <c r="J1519" t="s">
        <v>990</v>
      </c>
      <c r="K1519" t="s">
        <v>305</v>
      </c>
      <c r="L1519" t="s">
        <v>1191</v>
      </c>
      <c r="M1519">
        <v>94</v>
      </c>
      <c r="N1519">
        <v>4.4761899999999999</v>
      </c>
    </row>
    <row r="1520" spans="1:14" x14ac:dyDescent="0.3">
      <c r="A1520">
        <v>2022</v>
      </c>
      <c r="B1520" t="s">
        <v>1188</v>
      </c>
      <c r="C1520" t="s">
        <v>821</v>
      </c>
      <c r="D1520" t="s">
        <v>823</v>
      </c>
      <c r="E1520" t="s">
        <v>822</v>
      </c>
      <c r="F1520" t="s">
        <v>849</v>
      </c>
      <c r="G1520" t="s">
        <v>848</v>
      </c>
      <c r="H1520">
        <v>810</v>
      </c>
      <c r="I1520" t="s">
        <v>991</v>
      </c>
      <c r="J1520" t="s">
        <v>990</v>
      </c>
      <c r="K1520" t="s">
        <v>307</v>
      </c>
      <c r="L1520" t="s">
        <v>1191</v>
      </c>
      <c r="M1520">
        <v>866</v>
      </c>
      <c r="N1520">
        <v>36.0533</v>
      </c>
    </row>
    <row r="1521" spans="1:14" x14ac:dyDescent="0.3">
      <c r="A1521">
        <v>2022</v>
      </c>
      <c r="B1521" t="s">
        <v>1188</v>
      </c>
      <c r="C1521" t="s">
        <v>821</v>
      </c>
      <c r="D1521" t="s">
        <v>823</v>
      </c>
      <c r="E1521" t="s">
        <v>822</v>
      </c>
      <c r="F1521" t="s">
        <v>849</v>
      </c>
      <c r="G1521" t="s">
        <v>848</v>
      </c>
      <c r="H1521">
        <v>810</v>
      </c>
      <c r="I1521" t="s">
        <v>991</v>
      </c>
      <c r="J1521" t="s">
        <v>990</v>
      </c>
      <c r="K1521" t="s">
        <v>308</v>
      </c>
      <c r="L1521" t="s">
        <v>1191</v>
      </c>
      <c r="M1521">
        <v>507</v>
      </c>
      <c r="N1521">
        <v>21.107399999999998</v>
      </c>
    </row>
    <row r="1522" spans="1:14" x14ac:dyDescent="0.3">
      <c r="A1522">
        <v>2022</v>
      </c>
      <c r="B1522" t="s">
        <v>1188</v>
      </c>
      <c r="C1522" t="s">
        <v>821</v>
      </c>
      <c r="D1522" t="s">
        <v>823</v>
      </c>
      <c r="E1522" t="s">
        <v>822</v>
      </c>
      <c r="F1522" t="s">
        <v>849</v>
      </c>
      <c r="G1522" t="s">
        <v>848</v>
      </c>
      <c r="H1522">
        <v>810</v>
      </c>
      <c r="I1522" t="s">
        <v>991</v>
      </c>
      <c r="J1522" t="s">
        <v>990</v>
      </c>
      <c r="K1522" t="s">
        <v>309</v>
      </c>
      <c r="L1522" t="s">
        <v>1191</v>
      </c>
      <c r="M1522">
        <v>125</v>
      </c>
      <c r="N1522">
        <v>5.2039999999999997</v>
      </c>
    </row>
    <row r="1523" spans="1:14" x14ac:dyDescent="0.3">
      <c r="A1523">
        <v>2022</v>
      </c>
      <c r="B1523" t="s">
        <v>1188</v>
      </c>
      <c r="C1523" t="s">
        <v>821</v>
      </c>
      <c r="D1523" t="s">
        <v>823</v>
      </c>
      <c r="E1523" t="s">
        <v>822</v>
      </c>
      <c r="F1523" t="s">
        <v>849</v>
      </c>
      <c r="G1523" t="s">
        <v>848</v>
      </c>
      <c r="H1523">
        <v>810</v>
      </c>
      <c r="I1523" t="s">
        <v>991</v>
      </c>
      <c r="J1523" t="s">
        <v>990</v>
      </c>
      <c r="K1523" t="s">
        <v>306</v>
      </c>
      <c r="L1523" t="s">
        <v>1191</v>
      </c>
      <c r="M1523">
        <v>800</v>
      </c>
      <c r="N1523">
        <v>33.305599999999998</v>
      </c>
    </row>
    <row r="1524" spans="1:14" x14ac:dyDescent="0.3">
      <c r="A1524">
        <v>2022</v>
      </c>
      <c r="B1524" t="s">
        <v>1188</v>
      </c>
      <c r="C1524" t="s">
        <v>821</v>
      </c>
      <c r="D1524" t="s">
        <v>823</v>
      </c>
      <c r="E1524" t="s">
        <v>822</v>
      </c>
      <c r="F1524" t="s">
        <v>849</v>
      </c>
      <c r="G1524" t="s">
        <v>848</v>
      </c>
      <c r="H1524">
        <v>810</v>
      </c>
      <c r="I1524" t="s">
        <v>991</v>
      </c>
      <c r="J1524" t="s">
        <v>990</v>
      </c>
      <c r="K1524" t="s">
        <v>1192</v>
      </c>
      <c r="L1524" t="s">
        <v>1191</v>
      </c>
      <c r="M1524">
        <v>2402</v>
      </c>
      <c r="N1524">
        <v>100</v>
      </c>
    </row>
    <row r="1525" spans="1:14" x14ac:dyDescent="0.3">
      <c r="A1525">
        <v>2022</v>
      </c>
      <c r="B1525" t="s">
        <v>1188</v>
      </c>
      <c r="C1525" t="s">
        <v>821</v>
      </c>
      <c r="D1525" t="s">
        <v>823</v>
      </c>
      <c r="E1525" t="s">
        <v>822</v>
      </c>
      <c r="F1525" t="s">
        <v>849</v>
      </c>
      <c r="G1525" t="s">
        <v>848</v>
      </c>
      <c r="H1525">
        <v>810</v>
      </c>
      <c r="I1525" t="s">
        <v>991</v>
      </c>
      <c r="J1525" t="s">
        <v>990</v>
      </c>
      <c r="K1525" t="s">
        <v>305</v>
      </c>
      <c r="L1525" t="s">
        <v>1191</v>
      </c>
      <c r="M1525">
        <v>104</v>
      </c>
      <c r="N1525">
        <v>4.3297299999999996</v>
      </c>
    </row>
    <row r="1526" spans="1:14" x14ac:dyDescent="0.3">
      <c r="A1526">
        <v>2023</v>
      </c>
      <c r="B1526" t="s">
        <v>1188</v>
      </c>
      <c r="C1526" t="s">
        <v>821</v>
      </c>
      <c r="D1526" t="s">
        <v>823</v>
      </c>
      <c r="E1526" t="s">
        <v>822</v>
      </c>
      <c r="F1526" t="s">
        <v>849</v>
      </c>
      <c r="G1526" t="s">
        <v>848</v>
      </c>
      <c r="H1526">
        <v>810</v>
      </c>
      <c r="I1526" t="s">
        <v>991</v>
      </c>
      <c r="J1526" t="s">
        <v>990</v>
      </c>
      <c r="K1526" t="s">
        <v>307</v>
      </c>
      <c r="L1526" t="s">
        <v>1191</v>
      </c>
      <c r="M1526">
        <v>934</v>
      </c>
      <c r="N1526">
        <v>35.992289999999997</v>
      </c>
    </row>
    <row r="1527" spans="1:14" x14ac:dyDescent="0.3">
      <c r="A1527">
        <v>2023</v>
      </c>
      <c r="B1527" t="s">
        <v>1188</v>
      </c>
      <c r="C1527" t="s">
        <v>821</v>
      </c>
      <c r="D1527" t="s">
        <v>823</v>
      </c>
      <c r="E1527" t="s">
        <v>822</v>
      </c>
      <c r="F1527" t="s">
        <v>849</v>
      </c>
      <c r="G1527" t="s">
        <v>848</v>
      </c>
      <c r="H1527">
        <v>810</v>
      </c>
      <c r="I1527" t="s">
        <v>991</v>
      </c>
      <c r="J1527" t="s">
        <v>990</v>
      </c>
      <c r="K1527" t="s">
        <v>308</v>
      </c>
      <c r="L1527" t="s">
        <v>1191</v>
      </c>
      <c r="M1527">
        <v>532</v>
      </c>
      <c r="N1527">
        <v>20.500959999999999</v>
      </c>
    </row>
    <row r="1528" spans="1:14" x14ac:dyDescent="0.3">
      <c r="A1528">
        <v>2023</v>
      </c>
      <c r="B1528" t="s">
        <v>1188</v>
      </c>
      <c r="C1528" t="s">
        <v>821</v>
      </c>
      <c r="D1528" t="s">
        <v>823</v>
      </c>
      <c r="E1528" t="s">
        <v>822</v>
      </c>
      <c r="F1528" t="s">
        <v>849</v>
      </c>
      <c r="G1528" t="s">
        <v>848</v>
      </c>
      <c r="H1528">
        <v>810</v>
      </c>
      <c r="I1528" t="s">
        <v>991</v>
      </c>
      <c r="J1528" t="s">
        <v>990</v>
      </c>
      <c r="K1528" t="s">
        <v>309</v>
      </c>
      <c r="L1528" t="s">
        <v>1191</v>
      </c>
      <c r="M1528">
        <v>118</v>
      </c>
      <c r="N1528">
        <v>4.5472099999999998</v>
      </c>
    </row>
    <row r="1529" spans="1:14" x14ac:dyDescent="0.3">
      <c r="A1529">
        <v>2023</v>
      </c>
      <c r="B1529" t="s">
        <v>1188</v>
      </c>
      <c r="C1529" t="s">
        <v>821</v>
      </c>
      <c r="D1529" t="s">
        <v>823</v>
      </c>
      <c r="E1529" t="s">
        <v>822</v>
      </c>
      <c r="F1529" t="s">
        <v>849</v>
      </c>
      <c r="G1529" t="s">
        <v>848</v>
      </c>
      <c r="H1529">
        <v>810</v>
      </c>
      <c r="I1529" t="s">
        <v>991</v>
      </c>
      <c r="J1529" t="s">
        <v>990</v>
      </c>
      <c r="K1529" t="s">
        <v>306</v>
      </c>
      <c r="L1529" t="s">
        <v>1191</v>
      </c>
      <c r="M1529">
        <v>887</v>
      </c>
      <c r="N1529">
        <v>34.18112</v>
      </c>
    </row>
    <row r="1530" spans="1:14" x14ac:dyDescent="0.3">
      <c r="A1530">
        <v>2023</v>
      </c>
      <c r="B1530" t="s">
        <v>1188</v>
      </c>
      <c r="C1530" t="s">
        <v>821</v>
      </c>
      <c r="D1530" t="s">
        <v>823</v>
      </c>
      <c r="E1530" t="s">
        <v>822</v>
      </c>
      <c r="F1530" t="s">
        <v>849</v>
      </c>
      <c r="G1530" t="s">
        <v>848</v>
      </c>
      <c r="H1530">
        <v>810</v>
      </c>
      <c r="I1530" t="s">
        <v>991</v>
      </c>
      <c r="J1530" t="s">
        <v>990</v>
      </c>
      <c r="K1530" t="s">
        <v>1192</v>
      </c>
      <c r="L1530" t="s">
        <v>1191</v>
      </c>
      <c r="M1530">
        <v>2595</v>
      </c>
      <c r="N1530">
        <v>100</v>
      </c>
    </row>
    <row r="1531" spans="1:14" x14ac:dyDescent="0.3">
      <c r="A1531">
        <v>2023</v>
      </c>
      <c r="B1531" t="s">
        <v>1188</v>
      </c>
      <c r="C1531" t="s">
        <v>821</v>
      </c>
      <c r="D1531" t="s">
        <v>823</v>
      </c>
      <c r="E1531" t="s">
        <v>822</v>
      </c>
      <c r="F1531" t="s">
        <v>849</v>
      </c>
      <c r="G1531" t="s">
        <v>848</v>
      </c>
      <c r="H1531">
        <v>810</v>
      </c>
      <c r="I1531" t="s">
        <v>991</v>
      </c>
      <c r="J1531" t="s">
        <v>990</v>
      </c>
      <c r="K1531" t="s">
        <v>305</v>
      </c>
      <c r="L1531" t="s">
        <v>1191</v>
      </c>
      <c r="M1531">
        <v>124</v>
      </c>
      <c r="N1531">
        <v>4.7784199999999997</v>
      </c>
    </row>
    <row r="1532" spans="1:14" x14ac:dyDescent="0.3">
      <c r="A1532">
        <v>2024</v>
      </c>
      <c r="B1532" t="s">
        <v>1188</v>
      </c>
      <c r="C1532" t="s">
        <v>821</v>
      </c>
      <c r="D1532" t="s">
        <v>823</v>
      </c>
      <c r="E1532" t="s">
        <v>822</v>
      </c>
      <c r="F1532" t="s">
        <v>849</v>
      </c>
      <c r="G1532" t="s">
        <v>848</v>
      </c>
      <c r="H1532">
        <v>810</v>
      </c>
      <c r="I1532" t="s">
        <v>991</v>
      </c>
      <c r="J1532" t="s">
        <v>990</v>
      </c>
      <c r="K1532" t="s">
        <v>307</v>
      </c>
      <c r="L1532" t="s">
        <v>1191</v>
      </c>
      <c r="M1532">
        <v>1059</v>
      </c>
      <c r="N1532">
        <v>35.513080000000002</v>
      </c>
    </row>
    <row r="1533" spans="1:14" x14ac:dyDescent="0.3">
      <c r="A1533">
        <v>2024</v>
      </c>
      <c r="B1533" t="s">
        <v>1188</v>
      </c>
      <c r="C1533" t="s">
        <v>821</v>
      </c>
      <c r="D1533" t="s">
        <v>823</v>
      </c>
      <c r="E1533" t="s">
        <v>822</v>
      </c>
      <c r="F1533" t="s">
        <v>849</v>
      </c>
      <c r="G1533" t="s">
        <v>848</v>
      </c>
      <c r="H1533">
        <v>810</v>
      </c>
      <c r="I1533" t="s">
        <v>991</v>
      </c>
      <c r="J1533" t="s">
        <v>990</v>
      </c>
      <c r="K1533" t="s">
        <v>308</v>
      </c>
      <c r="L1533" t="s">
        <v>1191</v>
      </c>
      <c r="M1533">
        <v>616</v>
      </c>
      <c r="N1533">
        <v>20.65728</v>
      </c>
    </row>
    <row r="1534" spans="1:14" x14ac:dyDescent="0.3">
      <c r="A1534">
        <v>2024</v>
      </c>
      <c r="B1534" t="s">
        <v>1188</v>
      </c>
      <c r="C1534" t="s">
        <v>821</v>
      </c>
      <c r="D1534" t="s">
        <v>823</v>
      </c>
      <c r="E1534" t="s">
        <v>822</v>
      </c>
      <c r="F1534" t="s">
        <v>849</v>
      </c>
      <c r="G1534" t="s">
        <v>848</v>
      </c>
      <c r="H1534">
        <v>810</v>
      </c>
      <c r="I1534" t="s">
        <v>991</v>
      </c>
      <c r="J1534" t="s">
        <v>990</v>
      </c>
      <c r="K1534" t="s">
        <v>309</v>
      </c>
      <c r="L1534" t="s">
        <v>1191</v>
      </c>
      <c r="M1534">
        <v>136</v>
      </c>
      <c r="N1534">
        <v>4.5606999999999998</v>
      </c>
    </row>
    <row r="1535" spans="1:14" x14ac:dyDescent="0.3">
      <c r="A1535">
        <v>2024</v>
      </c>
      <c r="B1535" t="s">
        <v>1188</v>
      </c>
      <c r="C1535" t="s">
        <v>821</v>
      </c>
      <c r="D1535" t="s">
        <v>823</v>
      </c>
      <c r="E1535" t="s">
        <v>822</v>
      </c>
      <c r="F1535" t="s">
        <v>849</v>
      </c>
      <c r="G1535" t="s">
        <v>848</v>
      </c>
      <c r="H1535">
        <v>810</v>
      </c>
      <c r="I1535" t="s">
        <v>991</v>
      </c>
      <c r="J1535" t="s">
        <v>990</v>
      </c>
      <c r="K1535" t="s">
        <v>306</v>
      </c>
      <c r="L1535" t="s">
        <v>1191</v>
      </c>
      <c r="M1535">
        <v>1016</v>
      </c>
      <c r="N1535">
        <v>34.071089999999998</v>
      </c>
    </row>
    <row r="1536" spans="1:14" x14ac:dyDescent="0.3">
      <c r="A1536">
        <v>2024</v>
      </c>
      <c r="B1536" t="s">
        <v>1188</v>
      </c>
      <c r="C1536" t="s">
        <v>821</v>
      </c>
      <c r="D1536" t="s">
        <v>823</v>
      </c>
      <c r="E1536" t="s">
        <v>822</v>
      </c>
      <c r="F1536" t="s">
        <v>849</v>
      </c>
      <c r="G1536" t="s">
        <v>848</v>
      </c>
      <c r="H1536">
        <v>810</v>
      </c>
      <c r="I1536" t="s">
        <v>991</v>
      </c>
      <c r="J1536" t="s">
        <v>990</v>
      </c>
      <c r="K1536" t="s">
        <v>1192</v>
      </c>
      <c r="L1536" t="s">
        <v>1191</v>
      </c>
      <c r="M1536">
        <v>2982</v>
      </c>
      <c r="N1536">
        <v>100</v>
      </c>
    </row>
    <row r="1537" spans="1:14" x14ac:dyDescent="0.3">
      <c r="A1537">
        <v>2024</v>
      </c>
      <c r="B1537" t="s">
        <v>1188</v>
      </c>
      <c r="C1537" t="s">
        <v>821</v>
      </c>
      <c r="D1537" t="s">
        <v>823</v>
      </c>
      <c r="E1537" t="s">
        <v>822</v>
      </c>
      <c r="F1537" t="s">
        <v>849</v>
      </c>
      <c r="G1537" t="s">
        <v>848</v>
      </c>
      <c r="H1537">
        <v>810</v>
      </c>
      <c r="I1537" t="s">
        <v>991</v>
      </c>
      <c r="J1537" t="s">
        <v>990</v>
      </c>
      <c r="K1537" t="s">
        <v>305</v>
      </c>
      <c r="L1537" t="s">
        <v>1191</v>
      </c>
      <c r="M1537">
        <v>155</v>
      </c>
      <c r="N1537">
        <v>5.1978499999999999</v>
      </c>
    </row>
    <row r="1538" spans="1:14" x14ac:dyDescent="0.3">
      <c r="A1538">
        <v>2021</v>
      </c>
      <c r="B1538" t="s">
        <v>1188</v>
      </c>
      <c r="C1538" t="s">
        <v>821</v>
      </c>
      <c r="D1538" t="s">
        <v>823</v>
      </c>
      <c r="E1538" t="s">
        <v>822</v>
      </c>
      <c r="F1538" t="s">
        <v>1189</v>
      </c>
      <c r="G1538" t="s">
        <v>1190</v>
      </c>
      <c r="H1538">
        <v>314</v>
      </c>
      <c r="I1538" t="s">
        <v>993</v>
      </c>
      <c r="J1538" t="s">
        <v>992</v>
      </c>
      <c r="K1538" t="s">
        <v>307</v>
      </c>
      <c r="L1538" t="s">
        <v>1191</v>
      </c>
      <c r="M1538">
        <v>538</v>
      </c>
      <c r="N1538">
        <v>37.780900000000003</v>
      </c>
    </row>
    <row r="1539" spans="1:14" x14ac:dyDescent="0.3">
      <c r="A1539">
        <v>2021</v>
      </c>
      <c r="B1539" t="s">
        <v>1188</v>
      </c>
      <c r="C1539" t="s">
        <v>821</v>
      </c>
      <c r="D1539" t="s">
        <v>823</v>
      </c>
      <c r="E1539" t="s">
        <v>822</v>
      </c>
      <c r="F1539" t="s">
        <v>1189</v>
      </c>
      <c r="G1539" t="s">
        <v>1190</v>
      </c>
      <c r="H1539">
        <v>314</v>
      </c>
      <c r="I1539" t="s">
        <v>993</v>
      </c>
      <c r="J1539" t="s">
        <v>992</v>
      </c>
      <c r="K1539" t="s">
        <v>308</v>
      </c>
      <c r="L1539" t="s">
        <v>1191</v>
      </c>
      <c r="M1539">
        <v>276</v>
      </c>
      <c r="N1539">
        <v>19.382000000000001</v>
      </c>
    </row>
    <row r="1540" spans="1:14" x14ac:dyDescent="0.3">
      <c r="A1540">
        <v>2021</v>
      </c>
      <c r="B1540" t="s">
        <v>1188</v>
      </c>
      <c r="C1540" t="s">
        <v>821</v>
      </c>
      <c r="D1540" t="s">
        <v>823</v>
      </c>
      <c r="E1540" t="s">
        <v>822</v>
      </c>
      <c r="F1540" t="s">
        <v>1189</v>
      </c>
      <c r="G1540" t="s">
        <v>1190</v>
      </c>
      <c r="H1540">
        <v>314</v>
      </c>
      <c r="I1540" t="s">
        <v>993</v>
      </c>
      <c r="J1540" t="s">
        <v>992</v>
      </c>
      <c r="K1540" t="s">
        <v>309</v>
      </c>
      <c r="L1540" t="s">
        <v>1191</v>
      </c>
      <c r="M1540">
        <v>95</v>
      </c>
      <c r="N1540">
        <v>6.6713500000000003</v>
      </c>
    </row>
    <row r="1541" spans="1:14" x14ac:dyDescent="0.3">
      <c r="A1541">
        <v>2021</v>
      </c>
      <c r="B1541" t="s">
        <v>1188</v>
      </c>
      <c r="C1541" t="s">
        <v>821</v>
      </c>
      <c r="D1541" t="s">
        <v>823</v>
      </c>
      <c r="E1541" t="s">
        <v>822</v>
      </c>
      <c r="F1541" t="s">
        <v>1189</v>
      </c>
      <c r="G1541" t="s">
        <v>1190</v>
      </c>
      <c r="H1541">
        <v>314</v>
      </c>
      <c r="I1541" t="s">
        <v>993</v>
      </c>
      <c r="J1541" t="s">
        <v>992</v>
      </c>
      <c r="K1541" t="s">
        <v>306</v>
      </c>
      <c r="L1541" t="s">
        <v>1191</v>
      </c>
      <c r="M1541">
        <v>477</v>
      </c>
      <c r="N1541">
        <v>33.497199999999999</v>
      </c>
    </row>
    <row r="1542" spans="1:14" x14ac:dyDescent="0.3">
      <c r="A1542">
        <v>2021</v>
      </c>
      <c r="B1542" t="s">
        <v>1188</v>
      </c>
      <c r="C1542" t="s">
        <v>821</v>
      </c>
      <c r="D1542" t="s">
        <v>823</v>
      </c>
      <c r="E1542" t="s">
        <v>822</v>
      </c>
      <c r="F1542" t="s">
        <v>1189</v>
      </c>
      <c r="G1542" t="s">
        <v>1190</v>
      </c>
      <c r="H1542">
        <v>314</v>
      </c>
      <c r="I1542" t="s">
        <v>993</v>
      </c>
      <c r="J1542" t="s">
        <v>992</v>
      </c>
      <c r="K1542" t="s">
        <v>1192</v>
      </c>
      <c r="L1542" t="s">
        <v>1191</v>
      </c>
      <c r="M1542">
        <v>1424</v>
      </c>
      <c r="N1542">
        <v>100</v>
      </c>
    </row>
    <row r="1543" spans="1:14" x14ac:dyDescent="0.3">
      <c r="A1543">
        <v>2021</v>
      </c>
      <c r="B1543" t="s">
        <v>1188</v>
      </c>
      <c r="C1543" t="s">
        <v>821</v>
      </c>
      <c r="D1543" t="s">
        <v>823</v>
      </c>
      <c r="E1543" t="s">
        <v>822</v>
      </c>
      <c r="F1543" t="s">
        <v>1189</v>
      </c>
      <c r="G1543" t="s">
        <v>1190</v>
      </c>
      <c r="H1543">
        <v>314</v>
      </c>
      <c r="I1543" t="s">
        <v>993</v>
      </c>
      <c r="J1543" t="s">
        <v>992</v>
      </c>
      <c r="K1543" t="s">
        <v>305</v>
      </c>
      <c r="L1543" t="s">
        <v>1191</v>
      </c>
      <c r="M1543">
        <v>38</v>
      </c>
      <c r="N1543">
        <v>2.6685400000000001</v>
      </c>
    </row>
    <row r="1544" spans="1:14" x14ac:dyDescent="0.3">
      <c r="A1544">
        <v>2022</v>
      </c>
      <c r="B1544" t="s">
        <v>1188</v>
      </c>
      <c r="C1544" t="s">
        <v>821</v>
      </c>
      <c r="D1544" t="s">
        <v>823</v>
      </c>
      <c r="E1544" t="s">
        <v>822</v>
      </c>
      <c r="F1544" t="s">
        <v>1189</v>
      </c>
      <c r="G1544" t="s">
        <v>1190</v>
      </c>
      <c r="H1544">
        <v>314</v>
      </c>
      <c r="I1544" t="s">
        <v>993</v>
      </c>
      <c r="J1544" t="s">
        <v>992</v>
      </c>
      <c r="K1544" t="s">
        <v>307</v>
      </c>
      <c r="L1544" t="s">
        <v>1191</v>
      </c>
      <c r="M1544">
        <v>551</v>
      </c>
      <c r="N1544">
        <v>35.548400000000001</v>
      </c>
    </row>
    <row r="1545" spans="1:14" x14ac:dyDescent="0.3">
      <c r="A1545">
        <v>2022</v>
      </c>
      <c r="B1545" t="s">
        <v>1188</v>
      </c>
      <c r="C1545" t="s">
        <v>821</v>
      </c>
      <c r="D1545" t="s">
        <v>823</v>
      </c>
      <c r="E1545" t="s">
        <v>822</v>
      </c>
      <c r="F1545" t="s">
        <v>1189</v>
      </c>
      <c r="G1545" t="s">
        <v>1190</v>
      </c>
      <c r="H1545">
        <v>314</v>
      </c>
      <c r="I1545" t="s">
        <v>993</v>
      </c>
      <c r="J1545" t="s">
        <v>992</v>
      </c>
      <c r="K1545" t="s">
        <v>308</v>
      </c>
      <c r="L1545" t="s">
        <v>1191</v>
      </c>
      <c r="M1545">
        <v>316</v>
      </c>
      <c r="N1545">
        <v>20.3871</v>
      </c>
    </row>
    <row r="1546" spans="1:14" x14ac:dyDescent="0.3">
      <c r="A1546">
        <v>2022</v>
      </c>
      <c r="B1546" t="s">
        <v>1188</v>
      </c>
      <c r="C1546" t="s">
        <v>821</v>
      </c>
      <c r="D1546" t="s">
        <v>823</v>
      </c>
      <c r="E1546" t="s">
        <v>822</v>
      </c>
      <c r="F1546" t="s">
        <v>1189</v>
      </c>
      <c r="G1546" t="s">
        <v>1190</v>
      </c>
      <c r="H1546">
        <v>314</v>
      </c>
      <c r="I1546" t="s">
        <v>993</v>
      </c>
      <c r="J1546" t="s">
        <v>992</v>
      </c>
      <c r="K1546" t="s">
        <v>309</v>
      </c>
      <c r="L1546" t="s">
        <v>1191</v>
      </c>
      <c r="M1546">
        <v>118</v>
      </c>
      <c r="N1546">
        <v>7.6128999999999998</v>
      </c>
    </row>
    <row r="1547" spans="1:14" x14ac:dyDescent="0.3">
      <c r="A1547">
        <v>2022</v>
      </c>
      <c r="B1547" t="s">
        <v>1188</v>
      </c>
      <c r="C1547" t="s">
        <v>821</v>
      </c>
      <c r="D1547" t="s">
        <v>823</v>
      </c>
      <c r="E1547" t="s">
        <v>822</v>
      </c>
      <c r="F1547" t="s">
        <v>1189</v>
      </c>
      <c r="G1547" t="s">
        <v>1190</v>
      </c>
      <c r="H1547">
        <v>314</v>
      </c>
      <c r="I1547" t="s">
        <v>993</v>
      </c>
      <c r="J1547" t="s">
        <v>992</v>
      </c>
      <c r="K1547" t="s">
        <v>306</v>
      </c>
      <c r="L1547" t="s">
        <v>1191</v>
      </c>
      <c r="M1547">
        <v>528</v>
      </c>
      <c r="N1547">
        <v>34.064500000000002</v>
      </c>
    </row>
    <row r="1548" spans="1:14" x14ac:dyDescent="0.3">
      <c r="A1548">
        <v>2022</v>
      </c>
      <c r="B1548" t="s">
        <v>1188</v>
      </c>
      <c r="C1548" t="s">
        <v>821</v>
      </c>
      <c r="D1548" t="s">
        <v>823</v>
      </c>
      <c r="E1548" t="s">
        <v>822</v>
      </c>
      <c r="F1548" t="s">
        <v>1189</v>
      </c>
      <c r="G1548" t="s">
        <v>1190</v>
      </c>
      <c r="H1548">
        <v>314</v>
      </c>
      <c r="I1548" t="s">
        <v>993</v>
      </c>
      <c r="J1548" t="s">
        <v>992</v>
      </c>
      <c r="K1548" t="s">
        <v>1192</v>
      </c>
      <c r="L1548" t="s">
        <v>1191</v>
      </c>
      <c r="M1548">
        <v>1550</v>
      </c>
      <c r="N1548">
        <v>100</v>
      </c>
    </row>
    <row r="1549" spans="1:14" x14ac:dyDescent="0.3">
      <c r="A1549">
        <v>2022</v>
      </c>
      <c r="B1549" t="s">
        <v>1188</v>
      </c>
      <c r="C1549" t="s">
        <v>821</v>
      </c>
      <c r="D1549" t="s">
        <v>823</v>
      </c>
      <c r="E1549" t="s">
        <v>822</v>
      </c>
      <c r="F1549" t="s">
        <v>1189</v>
      </c>
      <c r="G1549" t="s">
        <v>1190</v>
      </c>
      <c r="H1549">
        <v>314</v>
      </c>
      <c r="I1549" t="s">
        <v>993</v>
      </c>
      <c r="J1549" t="s">
        <v>992</v>
      </c>
      <c r="K1549" t="s">
        <v>305</v>
      </c>
      <c r="L1549" t="s">
        <v>1191</v>
      </c>
      <c r="M1549">
        <v>37</v>
      </c>
      <c r="N1549">
        <v>2.3871000000000002</v>
      </c>
    </row>
    <row r="1550" spans="1:14" x14ac:dyDescent="0.3">
      <c r="A1550">
        <v>2023</v>
      </c>
      <c r="B1550" t="s">
        <v>1188</v>
      </c>
      <c r="C1550" t="s">
        <v>821</v>
      </c>
      <c r="D1550" t="s">
        <v>823</v>
      </c>
      <c r="E1550" t="s">
        <v>822</v>
      </c>
      <c r="F1550" t="s">
        <v>1189</v>
      </c>
      <c r="G1550" t="s">
        <v>1190</v>
      </c>
      <c r="H1550">
        <v>314</v>
      </c>
      <c r="I1550" t="s">
        <v>993</v>
      </c>
      <c r="J1550" t="s">
        <v>992</v>
      </c>
      <c r="K1550" t="s">
        <v>307</v>
      </c>
      <c r="L1550" t="s">
        <v>1191</v>
      </c>
      <c r="M1550">
        <v>619</v>
      </c>
      <c r="N1550">
        <v>37.975459999999998</v>
      </c>
    </row>
    <row r="1551" spans="1:14" x14ac:dyDescent="0.3">
      <c r="A1551">
        <v>2023</v>
      </c>
      <c r="B1551" t="s">
        <v>1188</v>
      </c>
      <c r="C1551" t="s">
        <v>821</v>
      </c>
      <c r="D1551" t="s">
        <v>823</v>
      </c>
      <c r="E1551" t="s">
        <v>822</v>
      </c>
      <c r="F1551" t="s">
        <v>1189</v>
      </c>
      <c r="G1551" t="s">
        <v>1190</v>
      </c>
      <c r="H1551">
        <v>314</v>
      </c>
      <c r="I1551" t="s">
        <v>993</v>
      </c>
      <c r="J1551" t="s">
        <v>992</v>
      </c>
      <c r="K1551" t="s">
        <v>308</v>
      </c>
      <c r="L1551" t="s">
        <v>1191</v>
      </c>
      <c r="M1551">
        <v>307</v>
      </c>
      <c r="N1551">
        <v>18.83436</v>
      </c>
    </row>
    <row r="1552" spans="1:14" x14ac:dyDescent="0.3">
      <c r="A1552">
        <v>2023</v>
      </c>
      <c r="B1552" t="s">
        <v>1188</v>
      </c>
      <c r="C1552" t="s">
        <v>821</v>
      </c>
      <c r="D1552" t="s">
        <v>823</v>
      </c>
      <c r="E1552" t="s">
        <v>822</v>
      </c>
      <c r="F1552" t="s">
        <v>1189</v>
      </c>
      <c r="G1552" t="s">
        <v>1190</v>
      </c>
      <c r="H1552">
        <v>314</v>
      </c>
      <c r="I1552" t="s">
        <v>993</v>
      </c>
      <c r="J1552" t="s">
        <v>992</v>
      </c>
      <c r="K1552" t="s">
        <v>309</v>
      </c>
      <c r="L1552" t="s">
        <v>1191</v>
      </c>
      <c r="M1552">
        <v>102</v>
      </c>
      <c r="N1552">
        <v>6.2576700000000001</v>
      </c>
    </row>
    <row r="1553" spans="1:14" x14ac:dyDescent="0.3">
      <c r="A1553">
        <v>2023</v>
      </c>
      <c r="B1553" t="s">
        <v>1188</v>
      </c>
      <c r="C1553" t="s">
        <v>821</v>
      </c>
      <c r="D1553" t="s">
        <v>823</v>
      </c>
      <c r="E1553" t="s">
        <v>822</v>
      </c>
      <c r="F1553" t="s">
        <v>1189</v>
      </c>
      <c r="G1553" t="s">
        <v>1190</v>
      </c>
      <c r="H1553">
        <v>314</v>
      </c>
      <c r="I1553" t="s">
        <v>993</v>
      </c>
      <c r="J1553" t="s">
        <v>992</v>
      </c>
      <c r="K1553" t="s">
        <v>306</v>
      </c>
      <c r="L1553" t="s">
        <v>1191</v>
      </c>
      <c r="M1553">
        <v>566</v>
      </c>
      <c r="N1553">
        <v>34.723930000000003</v>
      </c>
    </row>
    <row r="1554" spans="1:14" x14ac:dyDescent="0.3">
      <c r="A1554">
        <v>2023</v>
      </c>
      <c r="B1554" t="s">
        <v>1188</v>
      </c>
      <c r="C1554" t="s">
        <v>821</v>
      </c>
      <c r="D1554" t="s">
        <v>823</v>
      </c>
      <c r="E1554" t="s">
        <v>822</v>
      </c>
      <c r="F1554" t="s">
        <v>1189</v>
      </c>
      <c r="G1554" t="s">
        <v>1190</v>
      </c>
      <c r="H1554">
        <v>314</v>
      </c>
      <c r="I1554" t="s">
        <v>993</v>
      </c>
      <c r="J1554" t="s">
        <v>992</v>
      </c>
      <c r="K1554" t="s">
        <v>1192</v>
      </c>
      <c r="L1554" t="s">
        <v>1191</v>
      </c>
      <c r="M1554">
        <v>1630</v>
      </c>
      <c r="N1554">
        <v>100</v>
      </c>
    </row>
    <row r="1555" spans="1:14" x14ac:dyDescent="0.3">
      <c r="A1555">
        <v>2023</v>
      </c>
      <c r="B1555" t="s">
        <v>1188</v>
      </c>
      <c r="C1555" t="s">
        <v>821</v>
      </c>
      <c r="D1555" t="s">
        <v>823</v>
      </c>
      <c r="E1555" t="s">
        <v>822</v>
      </c>
      <c r="F1555" t="s">
        <v>1189</v>
      </c>
      <c r="G1555" t="s">
        <v>1190</v>
      </c>
      <c r="H1555">
        <v>314</v>
      </c>
      <c r="I1555" t="s">
        <v>993</v>
      </c>
      <c r="J1555" t="s">
        <v>992</v>
      </c>
      <c r="K1555" t="s">
        <v>305</v>
      </c>
      <c r="L1555" t="s">
        <v>1191</v>
      </c>
      <c r="M1555">
        <v>36</v>
      </c>
      <c r="N1555">
        <v>2.2085900000000001</v>
      </c>
    </row>
    <row r="1556" spans="1:14" x14ac:dyDescent="0.3">
      <c r="A1556">
        <v>2024</v>
      </c>
      <c r="B1556" t="s">
        <v>1188</v>
      </c>
      <c r="C1556" t="s">
        <v>821</v>
      </c>
      <c r="D1556" t="s">
        <v>823</v>
      </c>
      <c r="E1556" t="s">
        <v>822</v>
      </c>
      <c r="F1556" t="s">
        <v>1189</v>
      </c>
      <c r="G1556" t="s">
        <v>1190</v>
      </c>
      <c r="H1556">
        <v>314</v>
      </c>
      <c r="I1556" t="s">
        <v>993</v>
      </c>
      <c r="J1556" t="s">
        <v>992</v>
      </c>
      <c r="K1556" t="s">
        <v>307</v>
      </c>
      <c r="L1556" t="s">
        <v>1191</v>
      </c>
      <c r="M1556">
        <v>673</v>
      </c>
      <c r="N1556">
        <v>37.766550000000002</v>
      </c>
    </row>
    <row r="1557" spans="1:14" x14ac:dyDescent="0.3">
      <c r="A1557">
        <v>2024</v>
      </c>
      <c r="B1557" t="s">
        <v>1188</v>
      </c>
      <c r="C1557" t="s">
        <v>821</v>
      </c>
      <c r="D1557" t="s">
        <v>823</v>
      </c>
      <c r="E1557" t="s">
        <v>822</v>
      </c>
      <c r="F1557" t="s">
        <v>1189</v>
      </c>
      <c r="G1557" t="s">
        <v>1190</v>
      </c>
      <c r="H1557">
        <v>314</v>
      </c>
      <c r="I1557" t="s">
        <v>993</v>
      </c>
      <c r="J1557" t="s">
        <v>992</v>
      </c>
      <c r="K1557" t="s">
        <v>308</v>
      </c>
      <c r="L1557" t="s">
        <v>1191</v>
      </c>
      <c r="M1557">
        <v>353</v>
      </c>
      <c r="N1557">
        <v>19.809200000000001</v>
      </c>
    </row>
    <row r="1558" spans="1:14" x14ac:dyDescent="0.3">
      <c r="A1558">
        <v>2024</v>
      </c>
      <c r="B1558" t="s">
        <v>1188</v>
      </c>
      <c r="C1558" t="s">
        <v>821</v>
      </c>
      <c r="D1558" t="s">
        <v>823</v>
      </c>
      <c r="E1558" t="s">
        <v>822</v>
      </c>
      <c r="F1558" t="s">
        <v>1189</v>
      </c>
      <c r="G1558" t="s">
        <v>1190</v>
      </c>
      <c r="H1558">
        <v>314</v>
      </c>
      <c r="I1558" t="s">
        <v>993</v>
      </c>
      <c r="J1558" t="s">
        <v>992</v>
      </c>
      <c r="K1558" t="s">
        <v>309</v>
      </c>
      <c r="L1558" t="s">
        <v>1191</v>
      </c>
      <c r="M1558">
        <v>101</v>
      </c>
      <c r="N1558">
        <v>5.6677900000000001</v>
      </c>
    </row>
    <row r="1559" spans="1:14" x14ac:dyDescent="0.3">
      <c r="A1559">
        <v>2024</v>
      </c>
      <c r="B1559" t="s">
        <v>1188</v>
      </c>
      <c r="C1559" t="s">
        <v>821</v>
      </c>
      <c r="D1559" t="s">
        <v>823</v>
      </c>
      <c r="E1559" t="s">
        <v>822</v>
      </c>
      <c r="F1559" t="s">
        <v>1189</v>
      </c>
      <c r="G1559" t="s">
        <v>1190</v>
      </c>
      <c r="H1559">
        <v>314</v>
      </c>
      <c r="I1559" t="s">
        <v>993</v>
      </c>
      <c r="J1559" t="s">
        <v>992</v>
      </c>
      <c r="K1559" t="s">
        <v>306</v>
      </c>
      <c r="L1559" t="s">
        <v>1191</v>
      </c>
      <c r="M1559">
        <v>611</v>
      </c>
      <c r="N1559">
        <v>34.287320000000001</v>
      </c>
    </row>
    <row r="1560" spans="1:14" x14ac:dyDescent="0.3">
      <c r="A1560">
        <v>2024</v>
      </c>
      <c r="B1560" t="s">
        <v>1188</v>
      </c>
      <c r="C1560" t="s">
        <v>821</v>
      </c>
      <c r="D1560" t="s">
        <v>823</v>
      </c>
      <c r="E1560" t="s">
        <v>822</v>
      </c>
      <c r="F1560" t="s">
        <v>1189</v>
      </c>
      <c r="G1560" t="s">
        <v>1190</v>
      </c>
      <c r="H1560">
        <v>314</v>
      </c>
      <c r="I1560" t="s">
        <v>993</v>
      </c>
      <c r="J1560" t="s">
        <v>992</v>
      </c>
      <c r="K1560" t="s">
        <v>1192</v>
      </c>
      <c r="L1560" t="s">
        <v>1191</v>
      </c>
      <c r="M1560">
        <v>1782</v>
      </c>
      <c r="N1560">
        <v>100</v>
      </c>
    </row>
    <row r="1561" spans="1:14" x14ac:dyDescent="0.3">
      <c r="A1561">
        <v>2024</v>
      </c>
      <c r="B1561" t="s">
        <v>1188</v>
      </c>
      <c r="C1561" t="s">
        <v>821</v>
      </c>
      <c r="D1561" t="s">
        <v>823</v>
      </c>
      <c r="E1561" t="s">
        <v>822</v>
      </c>
      <c r="F1561" t="s">
        <v>1189</v>
      </c>
      <c r="G1561" t="s">
        <v>1190</v>
      </c>
      <c r="H1561">
        <v>314</v>
      </c>
      <c r="I1561" t="s">
        <v>993</v>
      </c>
      <c r="J1561" t="s">
        <v>992</v>
      </c>
      <c r="K1561" t="s">
        <v>305</v>
      </c>
      <c r="L1561" t="s">
        <v>1191</v>
      </c>
      <c r="M1561">
        <v>44</v>
      </c>
      <c r="N1561">
        <v>2.4691399999999999</v>
      </c>
    </row>
    <row r="1562" spans="1:14" x14ac:dyDescent="0.3">
      <c r="A1562">
        <v>2021</v>
      </c>
      <c r="B1562" t="s">
        <v>1188</v>
      </c>
      <c r="C1562" t="s">
        <v>821</v>
      </c>
      <c r="D1562" t="s">
        <v>823</v>
      </c>
      <c r="E1562" t="s">
        <v>822</v>
      </c>
      <c r="F1562" t="s">
        <v>849</v>
      </c>
      <c r="G1562" t="s">
        <v>848</v>
      </c>
      <c r="H1562">
        <v>382</v>
      </c>
      <c r="I1562" t="s">
        <v>995</v>
      </c>
      <c r="J1562" t="s">
        <v>994</v>
      </c>
      <c r="K1562" t="s">
        <v>307</v>
      </c>
      <c r="L1562" t="s">
        <v>1191</v>
      </c>
      <c r="M1562">
        <v>1179</v>
      </c>
      <c r="N1562">
        <v>33.986699999999999</v>
      </c>
    </row>
    <row r="1563" spans="1:14" x14ac:dyDescent="0.3">
      <c r="A1563">
        <v>2021</v>
      </c>
      <c r="B1563" t="s">
        <v>1188</v>
      </c>
      <c r="C1563" t="s">
        <v>821</v>
      </c>
      <c r="D1563" t="s">
        <v>823</v>
      </c>
      <c r="E1563" t="s">
        <v>822</v>
      </c>
      <c r="F1563" t="s">
        <v>849</v>
      </c>
      <c r="G1563" t="s">
        <v>848</v>
      </c>
      <c r="H1563">
        <v>382</v>
      </c>
      <c r="I1563" t="s">
        <v>995</v>
      </c>
      <c r="J1563" t="s">
        <v>994</v>
      </c>
      <c r="K1563" t="s">
        <v>308</v>
      </c>
      <c r="L1563" t="s">
        <v>1191</v>
      </c>
      <c r="M1563">
        <v>824</v>
      </c>
      <c r="N1563">
        <v>23.7532</v>
      </c>
    </row>
    <row r="1564" spans="1:14" x14ac:dyDescent="0.3">
      <c r="A1564">
        <v>2021</v>
      </c>
      <c r="B1564" t="s">
        <v>1188</v>
      </c>
      <c r="C1564" t="s">
        <v>821</v>
      </c>
      <c r="D1564" t="s">
        <v>823</v>
      </c>
      <c r="E1564" t="s">
        <v>822</v>
      </c>
      <c r="F1564" t="s">
        <v>849</v>
      </c>
      <c r="G1564" t="s">
        <v>848</v>
      </c>
      <c r="H1564">
        <v>382</v>
      </c>
      <c r="I1564" t="s">
        <v>995</v>
      </c>
      <c r="J1564" t="s">
        <v>994</v>
      </c>
      <c r="K1564" t="s">
        <v>309</v>
      </c>
      <c r="L1564" t="s">
        <v>1191</v>
      </c>
      <c r="M1564">
        <v>301</v>
      </c>
      <c r="N1564">
        <v>8.67685</v>
      </c>
    </row>
    <row r="1565" spans="1:14" x14ac:dyDescent="0.3">
      <c r="A1565">
        <v>2021</v>
      </c>
      <c r="B1565" t="s">
        <v>1188</v>
      </c>
      <c r="C1565" t="s">
        <v>821</v>
      </c>
      <c r="D1565" t="s">
        <v>823</v>
      </c>
      <c r="E1565" t="s">
        <v>822</v>
      </c>
      <c r="F1565" t="s">
        <v>849</v>
      </c>
      <c r="G1565" t="s">
        <v>848</v>
      </c>
      <c r="H1565">
        <v>382</v>
      </c>
      <c r="I1565" t="s">
        <v>995</v>
      </c>
      <c r="J1565" t="s">
        <v>994</v>
      </c>
      <c r="K1565" t="s">
        <v>306</v>
      </c>
      <c r="L1565" t="s">
        <v>1191</v>
      </c>
      <c r="M1565">
        <v>1054</v>
      </c>
      <c r="N1565">
        <v>30.383400000000002</v>
      </c>
    </row>
    <row r="1566" spans="1:14" x14ac:dyDescent="0.3">
      <c r="A1566">
        <v>2021</v>
      </c>
      <c r="B1566" t="s">
        <v>1188</v>
      </c>
      <c r="C1566" t="s">
        <v>821</v>
      </c>
      <c r="D1566" t="s">
        <v>823</v>
      </c>
      <c r="E1566" t="s">
        <v>822</v>
      </c>
      <c r="F1566" t="s">
        <v>849</v>
      </c>
      <c r="G1566" t="s">
        <v>848</v>
      </c>
      <c r="H1566">
        <v>382</v>
      </c>
      <c r="I1566" t="s">
        <v>995</v>
      </c>
      <c r="J1566" t="s">
        <v>994</v>
      </c>
      <c r="K1566" t="s">
        <v>1192</v>
      </c>
      <c r="L1566" t="s">
        <v>1191</v>
      </c>
      <c r="M1566">
        <v>3469</v>
      </c>
      <c r="N1566">
        <v>100</v>
      </c>
    </row>
    <row r="1567" spans="1:14" x14ac:dyDescent="0.3">
      <c r="A1567">
        <v>2021</v>
      </c>
      <c r="B1567" t="s">
        <v>1188</v>
      </c>
      <c r="C1567" t="s">
        <v>821</v>
      </c>
      <c r="D1567" t="s">
        <v>823</v>
      </c>
      <c r="E1567" t="s">
        <v>822</v>
      </c>
      <c r="F1567" t="s">
        <v>849</v>
      </c>
      <c r="G1567" t="s">
        <v>848</v>
      </c>
      <c r="H1567">
        <v>382</v>
      </c>
      <c r="I1567" t="s">
        <v>995</v>
      </c>
      <c r="J1567" t="s">
        <v>994</v>
      </c>
      <c r="K1567" t="s">
        <v>305</v>
      </c>
      <c r="L1567" t="s">
        <v>1191</v>
      </c>
      <c r="M1567">
        <v>111</v>
      </c>
      <c r="N1567">
        <v>3.19977</v>
      </c>
    </row>
    <row r="1568" spans="1:14" x14ac:dyDescent="0.3">
      <c r="A1568">
        <v>2022</v>
      </c>
      <c r="B1568" t="s">
        <v>1188</v>
      </c>
      <c r="C1568" t="s">
        <v>821</v>
      </c>
      <c r="D1568" t="s">
        <v>823</v>
      </c>
      <c r="E1568" t="s">
        <v>822</v>
      </c>
      <c r="F1568" t="s">
        <v>849</v>
      </c>
      <c r="G1568" t="s">
        <v>848</v>
      </c>
      <c r="H1568">
        <v>382</v>
      </c>
      <c r="I1568" t="s">
        <v>995</v>
      </c>
      <c r="J1568" t="s">
        <v>994</v>
      </c>
      <c r="K1568" t="s">
        <v>307</v>
      </c>
      <c r="L1568" t="s">
        <v>1191</v>
      </c>
      <c r="M1568">
        <v>1215</v>
      </c>
      <c r="N1568">
        <v>32.538800000000002</v>
      </c>
    </row>
    <row r="1569" spans="1:14" x14ac:dyDescent="0.3">
      <c r="A1569">
        <v>2022</v>
      </c>
      <c r="B1569" t="s">
        <v>1188</v>
      </c>
      <c r="C1569" t="s">
        <v>821</v>
      </c>
      <c r="D1569" t="s">
        <v>823</v>
      </c>
      <c r="E1569" t="s">
        <v>822</v>
      </c>
      <c r="F1569" t="s">
        <v>849</v>
      </c>
      <c r="G1569" t="s">
        <v>848</v>
      </c>
      <c r="H1569">
        <v>382</v>
      </c>
      <c r="I1569" t="s">
        <v>995</v>
      </c>
      <c r="J1569" t="s">
        <v>994</v>
      </c>
      <c r="K1569" t="s">
        <v>308</v>
      </c>
      <c r="L1569" t="s">
        <v>1191</v>
      </c>
      <c r="M1569">
        <v>845</v>
      </c>
      <c r="N1569">
        <v>22.629899999999999</v>
      </c>
    </row>
    <row r="1570" spans="1:14" x14ac:dyDescent="0.3">
      <c r="A1570">
        <v>2022</v>
      </c>
      <c r="B1570" t="s">
        <v>1188</v>
      </c>
      <c r="C1570" t="s">
        <v>821</v>
      </c>
      <c r="D1570" t="s">
        <v>823</v>
      </c>
      <c r="E1570" t="s">
        <v>822</v>
      </c>
      <c r="F1570" t="s">
        <v>849</v>
      </c>
      <c r="G1570" t="s">
        <v>848</v>
      </c>
      <c r="H1570">
        <v>382</v>
      </c>
      <c r="I1570" t="s">
        <v>995</v>
      </c>
      <c r="J1570" t="s">
        <v>994</v>
      </c>
      <c r="K1570" t="s">
        <v>309</v>
      </c>
      <c r="L1570" t="s">
        <v>1191</v>
      </c>
      <c r="M1570">
        <v>414</v>
      </c>
      <c r="N1570">
        <v>11.087300000000001</v>
      </c>
    </row>
    <row r="1571" spans="1:14" x14ac:dyDescent="0.3">
      <c r="A1571">
        <v>2022</v>
      </c>
      <c r="B1571" t="s">
        <v>1188</v>
      </c>
      <c r="C1571" t="s">
        <v>821</v>
      </c>
      <c r="D1571" t="s">
        <v>823</v>
      </c>
      <c r="E1571" t="s">
        <v>822</v>
      </c>
      <c r="F1571" t="s">
        <v>849</v>
      </c>
      <c r="G1571" t="s">
        <v>848</v>
      </c>
      <c r="H1571">
        <v>382</v>
      </c>
      <c r="I1571" t="s">
        <v>995</v>
      </c>
      <c r="J1571" t="s">
        <v>994</v>
      </c>
      <c r="K1571" t="s">
        <v>306</v>
      </c>
      <c r="L1571" t="s">
        <v>1191</v>
      </c>
      <c r="M1571">
        <v>1110</v>
      </c>
      <c r="N1571">
        <v>29.726800000000001</v>
      </c>
    </row>
    <row r="1572" spans="1:14" x14ac:dyDescent="0.3">
      <c r="A1572">
        <v>2022</v>
      </c>
      <c r="B1572" t="s">
        <v>1188</v>
      </c>
      <c r="C1572" t="s">
        <v>821</v>
      </c>
      <c r="D1572" t="s">
        <v>823</v>
      </c>
      <c r="E1572" t="s">
        <v>822</v>
      </c>
      <c r="F1572" t="s">
        <v>849</v>
      </c>
      <c r="G1572" t="s">
        <v>848</v>
      </c>
      <c r="H1572">
        <v>382</v>
      </c>
      <c r="I1572" t="s">
        <v>995</v>
      </c>
      <c r="J1572" t="s">
        <v>994</v>
      </c>
      <c r="K1572" t="s">
        <v>1192</v>
      </c>
      <c r="L1572" t="s">
        <v>1191</v>
      </c>
      <c r="M1572">
        <v>3734</v>
      </c>
      <c r="N1572">
        <v>100</v>
      </c>
    </row>
    <row r="1573" spans="1:14" x14ac:dyDescent="0.3">
      <c r="A1573">
        <v>2022</v>
      </c>
      <c r="B1573" t="s">
        <v>1188</v>
      </c>
      <c r="C1573" t="s">
        <v>821</v>
      </c>
      <c r="D1573" t="s">
        <v>823</v>
      </c>
      <c r="E1573" t="s">
        <v>822</v>
      </c>
      <c r="F1573" t="s">
        <v>849</v>
      </c>
      <c r="G1573" t="s">
        <v>848</v>
      </c>
      <c r="H1573">
        <v>382</v>
      </c>
      <c r="I1573" t="s">
        <v>995</v>
      </c>
      <c r="J1573" t="s">
        <v>994</v>
      </c>
      <c r="K1573" t="s">
        <v>305</v>
      </c>
      <c r="L1573" t="s">
        <v>1191</v>
      </c>
      <c r="M1573">
        <v>150</v>
      </c>
      <c r="N1573">
        <v>4.0171400000000004</v>
      </c>
    </row>
    <row r="1574" spans="1:14" x14ac:dyDescent="0.3">
      <c r="A1574">
        <v>2023</v>
      </c>
      <c r="B1574" t="s">
        <v>1188</v>
      </c>
      <c r="C1574" t="s">
        <v>821</v>
      </c>
      <c r="D1574" t="s">
        <v>823</v>
      </c>
      <c r="E1574" t="s">
        <v>822</v>
      </c>
      <c r="F1574" t="s">
        <v>849</v>
      </c>
      <c r="G1574" t="s">
        <v>848</v>
      </c>
      <c r="H1574">
        <v>382</v>
      </c>
      <c r="I1574" t="s">
        <v>995</v>
      </c>
      <c r="J1574" t="s">
        <v>994</v>
      </c>
      <c r="K1574" t="s">
        <v>307</v>
      </c>
      <c r="L1574" t="s">
        <v>1191</v>
      </c>
      <c r="M1574">
        <v>1292</v>
      </c>
      <c r="N1574">
        <v>33.145200000000003</v>
      </c>
    </row>
    <row r="1575" spans="1:14" x14ac:dyDescent="0.3">
      <c r="A1575">
        <v>2023</v>
      </c>
      <c r="B1575" t="s">
        <v>1188</v>
      </c>
      <c r="C1575" t="s">
        <v>821</v>
      </c>
      <c r="D1575" t="s">
        <v>823</v>
      </c>
      <c r="E1575" t="s">
        <v>822</v>
      </c>
      <c r="F1575" t="s">
        <v>849</v>
      </c>
      <c r="G1575" t="s">
        <v>848</v>
      </c>
      <c r="H1575">
        <v>382</v>
      </c>
      <c r="I1575" t="s">
        <v>995</v>
      </c>
      <c r="J1575" t="s">
        <v>994</v>
      </c>
      <c r="K1575" t="s">
        <v>308</v>
      </c>
      <c r="L1575" t="s">
        <v>1191</v>
      </c>
      <c r="M1575">
        <v>879</v>
      </c>
      <c r="N1575">
        <v>22.55003</v>
      </c>
    </row>
    <row r="1576" spans="1:14" x14ac:dyDescent="0.3">
      <c r="A1576">
        <v>2023</v>
      </c>
      <c r="B1576" t="s">
        <v>1188</v>
      </c>
      <c r="C1576" t="s">
        <v>821</v>
      </c>
      <c r="D1576" t="s">
        <v>823</v>
      </c>
      <c r="E1576" t="s">
        <v>822</v>
      </c>
      <c r="F1576" t="s">
        <v>849</v>
      </c>
      <c r="G1576" t="s">
        <v>848</v>
      </c>
      <c r="H1576">
        <v>382</v>
      </c>
      <c r="I1576" t="s">
        <v>995</v>
      </c>
      <c r="J1576" t="s">
        <v>994</v>
      </c>
      <c r="K1576" t="s">
        <v>309</v>
      </c>
      <c r="L1576" t="s">
        <v>1191</v>
      </c>
      <c r="M1576">
        <v>463</v>
      </c>
      <c r="N1576">
        <v>11.877890000000001</v>
      </c>
    </row>
    <row r="1577" spans="1:14" x14ac:dyDescent="0.3">
      <c r="A1577">
        <v>2023</v>
      </c>
      <c r="B1577" t="s">
        <v>1188</v>
      </c>
      <c r="C1577" t="s">
        <v>821</v>
      </c>
      <c r="D1577" t="s">
        <v>823</v>
      </c>
      <c r="E1577" t="s">
        <v>822</v>
      </c>
      <c r="F1577" t="s">
        <v>849</v>
      </c>
      <c r="G1577" t="s">
        <v>848</v>
      </c>
      <c r="H1577">
        <v>382</v>
      </c>
      <c r="I1577" t="s">
        <v>995</v>
      </c>
      <c r="J1577" t="s">
        <v>994</v>
      </c>
      <c r="K1577" t="s">
        <v>306</v>
      </c>
      <c r="L1577" t="s">
        <v>1191</v>
      </c>
      <c r="M1577">
        <v>1175</v>
      </c>
      <c r="N1577">
        <v>30.143660000000001</v>
      </c>
    </row>
    <row r="1578" spans="1:14" x14ac:dyDescent="0.3">
      <c r="A1578">
        <v>2023</v>
      </c>
      <c r="B1578" t="s">
        <v>1188</v>
      </c>
      <c r="C1578" t="s">
        <v>821</v>
      </c>
      <c r="D1578" t="s">
        <v>823</v>
      </c>
      <c r="E1578" t="s">
        <v>822</v>
      </c>
      <c r="F1578" t="s">
        <v>849</v>
      </c>
      <c r="G1578" t="s">
        <v>848</v>
      </c>
      <c r="H1578">
        <v>382</v>
      </c>
      <c r="I1578" t="s">
        <v>995</v>
      </c>
      <c r="J1578" t="s">
        <v>994</v>
      </c>
      <c r="K1578" t="s">
        <v>1192</v>
      </c>
      <c r="L1578" t="s">
        <v>1191</v>
      </c>
      <c r="M1578">
        <v>3898</v>
      </c>
      <c r="N1578">
        <v>100</v>
      </c>
    </row>
    <row r="1579" spans="1:14" x14ac:dyDescent="0.3">
      <c r="A1579">
        <v>2023</v>
      </c>
      <c r="B1579" t="s">
        <v>1188</v>
      </c>
      <c r="C1579" t="s">
        <v>821</v>
      </c>
      <c r="D1579" t="s">
        <v>823</v>
      </c>
      <c r="E1579" t="s">
        <v>822</v>
      </c>
      <c r="F1579" t="s">
        <v>849</v>
      </c>
      <c r="G1579" t="s">
        <v>848</v>
      </c>
      <c r="H1579">
        <v>382</v>
      </c>
      <c r="I1579" t="s">
        <v>995</v>
      </c>
      <c r="J1579" t="s">
        <v>994</v>
      </c>
      <c r="K1579" t="s">
        <v>305</v>
      </c>
      <c r="L1579" t="s">
        <v>1191</v>
      </c>
      <c r="M1579">
        <v>89</v>
      </c>
      <c r="N1579">
        <v>2.28322</v>
      </c>
    </row>
    <row r="1580" spans="1:14" x14ac:dyDescent="0.3">
      <c r="A1580">
        <v>2024</v>
      </c>
      <c r="B1580" t="s">
        <v>1188</v>
      </c>
      <c r="C1580" t="s">
        <v>821</v>
      </c>
      <c r="D1580" t="s">
        <v>823</v>
      </c>
      <c r="E1580" t="s">
        <v>822</v>
      </c>
      <c r="F1580" t="s">
        <v>849</v>
      </c>
      <c r="G1580" t="s">
        <v>848</v>
      </c>
      <c r="H1580">
        <v>382</v>
      </c>
      <c r="I1580" t="s">
        <v>995</v>
      </c>
      <c r="J1580" t="s">
        <v>994</v>
      </c>
      <c r="K1580" t="s">
        <v>307</v>
      </c>
      <c r="L1580" t="s">
        <v>1191</v>
      </c>
      <c r="M1580">
        <v>1442</v>
      </c>
      <c r="N1580">
        <v>34.95758</v>
      </c>
    </row>
    <row r="1581" spans="1:14" x14ac:dyDescent="0.3">
      <c r="A1581">
        <v>2024</v>
      </c>
      <c r="B1581" t="s">
        <v>1188</v>
      </c>
      <c r="C1581" t="s">
        <v>821</v>
      </c>
      <c r="D1581" t="s">
        <v>823</v>
      </c>
      <c r="E1581" t="s">
        <v>822</v>
      </c>
      <c r="F1581" t="s">
        <v>849</v>
      </c>
      <c r="G1581" t="s">
        <v>848</v>
      </c>
      <c r="H1581">
        <v>382</v>
      </c>
      <c r="I1581" t="s">
        <v>995</v>
      </c>
      <c r="J1581" t="s">
        <v>994</v>
      </c>
      <c r="K1581" t="s">
        <v>308</v>
      </c>
      <c r="L1581" t="s">
        <v>1191</v>
      </c>
      <c r="M1581">
        <v>924</v>
      </c>
      <c r="N1581">
        <v>22.4</v>
      </c>
    </row>
    <row r="1582" spans="1:14" x14ac:dyDescent="0.3">
      <c r="A1582">
        <v>2024</v>
      </c>
      <c r="B1582" t="s">
        <v>1188</v>
      </c>
      <c r="C1582" t="s">
        <v>821</v>
      </c>
      <c r="D1582" t="s">
        <v>823</v>
      </c>
      <c r="E1582" t="s">
        <v>822</v>
      </c>
      <c r="F1582" t="s">
        <v>849</v>
      </c>
      <c r="G1582" t="s">
        <v>848</v>
      </c>
      <c r="H1582">
        <v>382</v>
      </c>
      <c r="I1582" t="s">
        <v>995</v>
      </c>
      <c r="J1582" t="s">
        <v>994</v>
      </c>
      <c r="K1582" t="s">
        <v>309</v>
      </c>
      <c r="L1582" t="s">
        <v>1191</v>
      </c>
      <c r="M1582">
        <v>361</v>
      </c>
      <c r="N1582">
        <v>8.7515199999999993</v>
      </c>
    </row>
    <row r="1583" spans="1:14" x14ac:dyDescent="0.3">
      <c r="A1583">
        <v>2024</v>
      </c>
      <c r="B1583" t="s">
        <v>1188</v>
      </c>
      <c r="C1583" t="s">
        <v>821</v>
      </c>
      <c r="D1583" t="s">
        <v>823</v>
      </c>
      <c r="E1583" t="s">
        <v>822</v>
      </c>
      <c r="F1583" t="s">
        <v>849</v>
      </c>
      <c r="G1583" t="s">
        <v>848</v>
      </c>
      <c r="H1583">
        <v>382</v>
      </c>
      <c r="I1583" t="s">
        <v>995</v>
      </c>
      <c r="J1583" t="s">
        <v>994</v>
      </c>
      <c r="K1583" t="s">
        <v>306</v>
      </c>
      <c r="L1583" t="s">
        <v>1191</v>
      </c>
      <c r="M1583">
        <v>1318</v>
      </c>
      <c r="N1583">
        <v>31.951519999999999</v>
      </c>
    </row>
    <row r="1584" spans="1:14" x14ac:dyDescent="0.3">
      <c r="A1584">
        <v>2024</v>
      </c>
      <c r="B1584" t="s">
        <v>1188</v>
      </c>
      <c r="C1584" t="s">
        <v>821</v>
      </c>
      <c r="D1584" t="s">
        <v>823</v>
      </c>
      <c r="E1584" t="s">
        <v>822</v>
      </c>
      <c r="F1584" t="s">
        <v>849</v>
      </c>
      <c r="G1584" t="s">
        <v>848</v>
      </c>
      <c r="H1584">
        <v>382</v>
      </c>
      <c r="I1584" t="s">
        <v>995</v>
      </c>
      <c r="J1584" t="s">
        <v>994</v>
      </c>
      <c r="K1584" t="s">
        <v>1192</v>
      </c>
      <c r="L1584" t="s">
        <v>1191</v>
      </c>
      <c r="M1584">
        <v>4125</v>
      </c>
      <c r="N1584">
        <v>100</v>
      </c>
    </row>
    <row r="1585" spans="1:14" x14ac:dyDescent="0.3">
      <c r="A1585">
        <v>2024</v>
      </c>
      <c r="B1585" t="s">
        <v>1188</v>
      </c>
      <c r="C1585" t="s">
        <v>821</v>
      </c>
      <c r="D1585" t="s">
        <v>823</v>
      </c>
      <c r="E1585" t="s">
        <v>822</v>
      </c>
      <c r="F1585" t="s">
        <v>849</v>
      </c>
      <c r="G1585" t="s">
        <v>848</v>
      </c>
      <c r="H1585">
        <v>382</v>
      </c>
      <c r="I1585" t="s">
        <v>995</v>
      </c>
      <c r="J1585" t="s">
        <v>994</v>
      </c>
      <c r="K1585" t="s">
        <v>305</v>
      </c>
      <c r="L1585" t="s">
        <v>1191</v>
      </c>
      <c r="M1585">
        <v>80</v>
      </c>
      <c r="N1585">
        <v>1.9393899999999999</v>
      </c>
    </row>
    <row r="1586" spans="1:14" x14ac:dyDescent="0.3">
      <c r="A1586">
        <v>2021</v>
      </c>
      <c r="B1586" t="s">
        <v>1188</v>
      </c>
      <c r="C1586" t="s">
        <v>821</v>
      </c>
      <c r="D1586" t="s">
        <v>823</v>
      </c>
      <c r="E1586" t="s">
        <v>822</v>
      </c>
      <c r="F1586" t="s">
        <v>867</v>
      </c>
      <c r="G1586" t="s">
        <v>866</v>
      </c>
      <c r="H1586">
        <v>340</v>
      </c>
      <c r="I1586" t="s">
        <v>997</v>
      </c>
      <c r="J1586" t="s">
        <v>996</v>
      </c>
      <c r="K1586" t="s">
        <v>307</v>
      </c>
      <c r="L1586" t="s">
        <v>1191</v>
      </c>
      <c r="M1586">
        <v>601</v>
      </c>
      <c r="N1586">
        <v>34.982500000000002</v>
      </c>
    </row>
    <row r="1587" spans="1:14" x14ac:dyDescent="0.3">
      <c r="A1587">
        <v>2021</v>
      </c>
      <c r="B1587" t="s">
        <v>1188</v>
      </c>
      <c r="C1587" t="s">
        <v>821</v>
      </c>
      <c r="D1587" t="s">
        <v>823</v>
      </c>
      <c r="E1587" t="s">
        <v>822</v>
      </c>
      <c r="F1587" t="s">
        <v>867</v>
      </c>
      <c r="G1587" t="s">
        <v>866</v>
      </c>
      <c r="H1587">
        <v>340</v>
      </c>
      <c r="I1587" t="s">
        <v>997</v>
      </c>
      <c r="J1587" t="s">
        <v>996</v>
      </c>
      <c r="K1587" t="s">
        <v>308</v>
      </c>
      <c r="L1587" t="s">
        <v>1191</v>
      </c>
      <c r="M1587">
        <v>364</v>
      </c>
      <c r="N1587">
        <v>21.1874</v>
      </c>
    </row>
    <row r="1588" spans="1:14" x14ac:dyDescent="0.3">
      <c r="A1588">
        <v>2021</v>
      </c>
      <c r="B1588" t="s">
        <v>1188</v>
      </c>
      <c r="C1588" t="s">
        <v>821</v>
      </c>
      <c r="D1588" t="s">
        <v>823</v>
      </c>
      <c r="E1588" t="s">
        <v>822</v>
      </c>
      <c r="F1588" t="s">
        <v>867</v>
      </c>
      <c r="G1588" t="s">
        <v>866</v>
      </c>
      <c r="H1588">
        <v>340</v>
      </c>
      <c r="I1588" t="s">
        <v>997</v>
      </c>
      <c r="J1588" t="s">
        <v>996</v>
      </c>
      <c r="K1588" t="s">
        <v>309</v>
      </c>
      <c r="L1588" t="s">
        <v>1191</v>
      </c>
      <c r="M1588">
        <v>185</v>
      </c>
      <c r="N1588">
        <v>10.7683</v>
      </c>
    </row>
    <row r="1589" spans="1:14" x14ac:dyDescent="0.3">
      <c r="A1589">
        <v>2021</v>
      </c>
      <c r="B1589" t="s">
        <v>1188</v>
      </c>
      <c r="C1589" t="s">
        <v>821</v>
      </c>
      <c r="D1589" t="s">
        <v>823</v>
      </c>
      <c r="E1589" t="s">
        <v>822</v>
      </c>
      <c r="F1589" t="s">
        <v>867</v>
      </c>
      <c r="G1589" t="s">
        <v>866</v>
      </c>
      <c r="H1589">
        <v>340</v>
      </c>
      <c r="I1589" t="s">
        <v>997</v>
      </c>
      <c r="J1589" t="s">
        <v>996</v>
      </c>
      <c r="K1589" t="s">
        <v>306</v>
      </c>
      <c r="L1589" t="s">
        <v>1191</v>
      </c>
      <c r="M1589">
        <v>476</v>
      </c>
      <c r="N1589">
        <v>27.706600000000002</v>
      </c>
    </row>
    <row r="1590" spans="1:14" x14ac:dyDescent="0.3">
      <c r="A1590">
        <v>2021</v>
      </c>
      <c r="B1590" t="s">
        <v>1188</v>
      </c>
      <c r="C1590" t="s">
        <v>821</v>
      </c>
      <c r="D1590" t="s">
        <v>823</v>
      </c>
      <c r="E1590" t="s">
        <v>822</v>
      </c>
      <c r="F1590" t="s">
        <v>867</v>
      </c>
      <c r="G1590" t="s">
        <v>866</v>
      </c>
      <c r="H1590">
        <v>340</v>
      </c>
      <c r="I1590" t="s">
        <v>997</v>
      </c>
      <c r="J1590" t="s">
        <v>996</v>
      </c>
      <c r="K1590" t="s">
        <v>1192</v>
      </c>
      <c r="L1590" t="s">
        <v>1191</v>
      </c>
      <c r="M1590">
        <v>1718</v>
      </c>
      <c r="N1590">
        <v>100</v>
      </c>
    </row>
    <row r="1591" spans="1:14" x14ac:dyDescent="0.3">
      <c r="A1591">
        <v>2021</v>
      </c>
      <c r="B1591" t="s">
        <v>1188</v>
      </c>
      <c r="C1591" t="s">
        <v>821</v>
      </c>
      <c r="D1591" t="s">
        <v>823</v>
      </c>
      <c r="E1591" t="s">
        <v>822</v>
      </c>
      <c r="F1591" t="s">
        <v>867</v>
      </c>
      <c r="G1591" t="s">
        <v>866</v>
      </c>
      <c r="H1591">
        <v>340</v>
      </c>
      <c r="I1591" t="s">
        <v>997</v>
      </c>
      <c r="J1591" t="s">
        <v>996</v>
      </c>
      <c r="K1591" t="s">
        <v>305</v>
      </c>
      <c r="L1591" t="s">
        <v>1191</v>
      </c>
      <c r="M1591">
        <v>92</v>
      </c>
      <c r="N1591">
        <v>5.3550599999999999</v>
      </c>
    </row>
    <row r="1592" spans="1:14" x14ac:dyDescent="0.3">
      <c r="A1592">
        <v>2022</v>
      </c>
      <c r="B1592" t="s">
        <v>1188</v>
      </c>
      <c r="C1592" t="s">
        <v>821</v>
      </c>
      <c r="D1592" t="s">
        <v>823</v>
      </c>
      <c r="E1592" t="s">
        <v>822</v>
      </c>
      <c r="F1592" t="s">
        <v>867</v>
      </c>
      <c r="G1592" t="s">
        <v>866</v>
      </c>
      <c r="H1592">
        <v>340</v>
      </c>
      <c r="I1592" t="s">
        <v>997</v>
      </c>
      <c r="J1592" t="s">
        <v>996</v>
      </c>
      <c r="K1592" t="s">
        <v>307</v>
      </c>
      <c r="L1592" t="s">
        <v>1191</v>
      </c>
      <c r="M1592">
        <v>628</v>
      </c>
      <c r="N1592">
        <v>37.717700000000001</v>
      </c>
    </row>
    <row r="1593" spans="1:14" x14ac:dyDescent="0.3">
      <c r="A1593">
        <v>2022</v>
      </c>
      <c r="B1593" t="s">
        <v>1188</v>
      </c>
      <c r="C1593" t="s">
        <v>821</v>
      </c>
      <c r="D1593" t="s">
        <v>823</v>
      </c>
      <c r="E1593" t="s">
        <v>822</v>
      </c>
      <c r="F1593" t="s">
        <v>867</v>
      </c>
      <c r="G1593" t="s">
        <v>866</v>
      </c>
      <c r="H1593">
        <v>340</v>
      </c>
      <c r="I1593" t="s">
        <v>997</v>
      </c>
      <c r="J1593" t="s">
        <v>996</v>
      </c>
      <c r="K1593" t="s">
        <v>308</v>
      </c>
      <c r="L1593" t="s">
        <v>1191</v>
      </c>
      <c r="M1593">
        <v>349</v>
      </c>
      <c r="N1593">
        <v>20.960999999999999</v>
      </c>
    </row>
    <row r="1594" spans="1:14" x14ac:dyDescent="0.3">
      <c r="A1594">
        <v>2022</v>
      </c>
      <c r="B1594" t="s">
        <v>1188</v>
      </c>
      <c r="C1594" t="s">
        <v>821</v>
      </c>
      <c r="D1594" t="s">
        <v>823</v>
      </c>
      <c r="E1594" t="s">
        <v>822</v>
      </c>
      <c r="F1594" t="s">
        <v>867</v>
      </c>
      <c r="G1594" t="s">
        <v>866</v>
      </c>
      <c r="H1594">
        <v>340</v>
      </c>
      <c r="I1594" t="s">
        <v>997</v>
      </c>
      <c r="J1594" t="s">
        <v>996</v>
      </c>
      <c r="K1594" t="s">
        <v>309</v>
      </c>
      <c r="L1594" t="s">
        <v>1191</v>
      </c>
      <c r="M1594">
        <v>84</v>
      </c>
      <c r="N1594">
        <v>5.0450499999999998</v>
      </c>
    </row>
    <row r="1595" spans="1:14" x14ac:dyDescent="0.3">
      <c r="A1595">
        <v>2022</v>
      </c>
      <c r="B1595" t="s">
        <v>1188</v>
      </c>
      <c r="C1595" t="s">
        <v>821</v>
      </c>
      <c r="D1595" t="s">
        <v>823</v>
      </c>
      <c r="E1595" t="s">
        <v>822</v>
      </c>
      <c r="F1595" t="s">
        <v>867</v>
      </c>
      <c r="G1595" t="s">
        <v>866</v>
      </c>
      <c r="H1595">
        <v>340</v>
      </c>
      <c r="I1595" t="s">
        <v>997</v>
      </c>
      <c r="J1595" t="s">
        <v>996</v>
      </c>
      <c r="K1595" t="s">
        <v>306</v>
      </c>
      <c r="L1595" t="s">
        <v>1191</v>
      </c>
      <c r="M1595">
        <v>536</v>
      </c>
      <c r="N1595">
        <v>32.1922</v>
      </c>
    </row>
    <row r="1596" spans="1:14" x14ac:dyDescent="0.3">
      <c r="A1596">
        <v>2022</v>
      </c>
      <c r="B1596" t="s">
        <v>1188</v>
      </c>
      <c r="C1596" t="s">
        <v>821</v>
      </c>
      <c r="D1596" t="s">
        <v>823</v>
      </c>
      <c r="E1596" t="s">
        <v>822</v>
      </c>
      <c r="F1596" t="s">
        <v>867</v>
      </c>
      <c r="G1596" t="s">
        <v>866</v>
      </c>
      <c r="H1596">
        <v>340</v>
      </c>
      <c r="I1596" t="s">
        <v>997</v>
      </c>
      <c r="J1596" t="s">
        <v>996</v>
      </c>
      <c r="K1596" t="s">
        <v>1192</v>
      </c>
      <c r="L1596" t="s">
        <v>1191</v>
      </c>
      <c r="M1596">
        <v>1665</v>
      </c>
      <c r="N1596">
        <v>100</v>
      </c>
    </row>
    <row r="1597" spans="1:14" x14ac:dyDescent="0.3">
      <c r="A1597">
        <v>2022</v>
      </c>
      <c r="B1597" t="s">
        <v>1188</v>
      </c>
      <c r="C1597" t="s">
        <v>821</v>
      </c>
      <c r="D1597" t="s">
        <v>823</v>
      </c>
      <c r="E1597" t="s">
        <v>822</v>
      </c>
      <c r="F1597" t="s">
        <v>867</v>
      </c>
      <c r="G1597" t="s">
        <v>866</v>
      </c>
      <c r="H1597">
        <v>340</v>
      </c>
      <c r="I1597" t="s">
        <v>997</v>
      </c>
      <c r="J1597" t="s">
        <v>996</v>
      </c>
      <c r="K1597" t="s">
        <v>305</v>
      </c>
      <c r="L1597" t="s">
        <v>1191</v>
      </c>
      <c r="M1597">
        <v>68</v>
      </c>
      <c r="N1597">
        <v>4.0840800000000002</v>
      </c>
    </row>
    <row r="1598" spans="1:14" x14ac:dyDescent="0.3">
      <c r="A1598">
        <v>2023</v>
      </c>
      <c r="B1598" t="s">
        <v>1188</v>
      </c>
      <c r="C1598" t="s">
        <v>821</v>
      </c>
      <c r="D1598" t="s">
        <v>823</v>
      </c>
      <c r="E1598" t="s">
        <v>822</v>
      </c>
      <c r="F1598" t="s">
        <v>867</v>
      </c>
      <c r="G1598" t="s">
        <v>866</v>
      </c>
      <c r="H1598">
        <v>340</v>
      </c>
      <c r="I1598" t="s">
        <v>997</v>
      </c>
      <c r="J1598" t="s">
        <v>996</v>
      </c>
      <c r="K1598" t="s">
        <v>307</v>
      </c>
      <c r="L1598" t="s">
        <v>1191</v>
      </c>
      <c r="M1598">
        <v>719</v>
      </c>
      <c r="N1598">
        <v>36.96658</v>
      </c>
    </row>
    <row r="1599" spans="1:14" x14ac:dyDescent="0.3">
      <c r="A1599">
        <v>2023</v>
      </c>
      <c r="B1599" t="s">
        <v>1188</v>
      </c>
      <c r="C1599" t="s">
        <v>821</v>
      </c>
      <c r="D1599" t="s">
        <v>823</v>
      </c>
      <c r="E1599" t="s">
        <v>822</v>
      </c>
      <c r="F1599" t="s">
        <v>867</v>
      </c>
      <c r="G1599" t="s">
        <v>866</v>
      </c>
      <c r="H1599">
        <v>340</v>
      </c>
      <c r="I1599" t="s">
        <v>997</v>
      </c>
      <c r="J1599" t="s">
        <v>996</v>
      </c>
      <c r="K1599" t="s">
        <v>308</v>
      </c>
      <c r="L1599" t="s">
        <v>1191</v>
      </c>
      <c r="M1599">
        <v>428</v>
      </c>
      <c r="N1599">
        <v>22.005140000000001</v>
      </c>
    </row>
    <row r="1600" spans="1:14" x14ac:dyDescent="0.3">
      <c r="A1600">
        <v>2023</v>
      </c>
      <c r="B1600" t="s">
        <v>1188</v>
      </c>
      <c r="C1600" t="s">
        <v>821</v>
      </c>
      <c r="D1600" t="s">
        <v>823</v>
      </c>
      <c r="E1600" t="s">
        <v>822</v>
      </c>
      <c r="F1600" t="s">
        <v>867</v>
      </c>
      <c r="G1600" t="s">
        <v>866</v>
      </c>
      <c r="H1600">
        <v>340</v>
      </c>
      <c r="I1600" t="s">
        <v>997</v>
      </c>
      <c r="J1600" t="s">
        <v>996</v>
      </c>
      <c r="K1600" t="s">
        <v>309</v>
      </c>
      <c r="L1600" t="s">
        <v>1191</v>
      </c>
      <c r="M1600">
        <v>129</v>
      </c>
      <c r="N1600">
        <v>6.63239</v>
      </c>
    </row>
    <row r="1601" spans="1:14" x14ac:dyDescent="0.3">
      <c r="A1601">
        <v>2023</v>
      </c>
      <c r="B1601" t="s">
        <v>1188</v>
      </c>
      <c r="C1601" t="s">
        <v>821</v>
      </c>
      <c r="D1601" t="s">
        <v>823</v>
      </c>
      <c r="E1601" t="s">
        <v>822</v>
      </c>
      <c r="F1601" t="s">
        <v>867</v>
      </c>
      <c r="G1601" t="s">
        <v>866</v>
      </c>
      <c r="H1601">
        <v>340</v>
      </c>
      <c r="I1601" t="s">
        <v>997</v>
      </c>
      <c r="J1601" t="s">
        <v>996</v>
      </c>
      <c r="K1601" t="s">
        <v>306</v>
      </c>
      <c r="L1601" t="s">
        <v>1191</v>
      </c>
      <c r="M1601">
        <v>581</v>
      </c>
      <c r="N1601">
        <v>29.871469999999999</v>
      </c>
    </row>
    <row r="1602" spans="1:14" x14ac:dyDescent="0.3">
      <c r="A1602">
        <v>2023</v>
      </c>
      <c r="B1602" t="s">
        <v>1188</v>
      </c>
      <c r="C1602" t="s">
        <v>821</v>
      </c>
      <c r="D1602" t="s">
        <v>823</v>
      </c>
      <c r="E1602" t="s">
        <v>822</v>
      </c>
      <c r="F1602" t="s">
        <v>867</v>
      </c>
      <c r="G1602" t="s">
        <v>866</v>
      </c>
      <c r="H1602">
        <v>340</v>
      </c>
      <c r="I1602" t="s">
        <v>997</v>
      </c>
      <c r="J1602" t="s">
        <v>996</v>
      </c>
      <c r="K1602" t="s">
        <v>1192</v>
      </c>
      <c r="L1602" t="s">
        <v>1191</v>
      </c>
      <c r="M1602">
        <v>1945</v>
      </c>
      <c r="N1602">
        <v>100</v>
      </c>
    </row>
    <row r="1603" spans="1:14" x14ac:dyDescent="0.3">
      <c r="A1603">
        <v>2023</v>
      </c>
      <c r="B1603" t="s">
        <v>1188</v>
      </c>
      <c r="C1603" t="s">
        <v>821</v>
      </c>
      <c r="D1603" t="s">
        <v>823</v>
      </c>
      <c r="E1603" t="s">
        <v>822</v>
      </c>
      <c r="F1603" t="s">
        <v>867</v>
      </c>
      <c r="G1603" t="s">
        <v>866</v>
      </c>
      <c r="H1603">
        <v>340</v>
      </c>
      <c r="I1603" t="s">
        <v>997</v>
      </c>
      <c r="J1603" t="s">
        <v>996</v>
      </c>
      <c r="K1603" t="s">
        <v>305</v>
      </c>
      <c r="L1603" t="s">
        <v>1191</v>
      </c>
      <c r="M1603">
        <v>88</v>
      </c>
      <c r="N1603">
        <v>4.5244200000000001</v>
      </c>
    </row>
    <row r="1604" spans="1:14" x14ac:dyDescent="0.3">
      <c r="A1604">
        <v>2024</v>
      </c>
      <c r="B1604" t="s">
        <v>1188</v>
      </c>
      <c r="C1604" t="s">
        <v>821</v>
      </c>
      <c r="D1604" t="s">
        <v>823</v>
      </c>
      <c r="E1604" t="s">
        <v>822</v>
      </c>
      <c r="F1604" t="s">
        <v>867</v>
      </c>
      <c r="G1604" t="s">
        <v>866</v>
      </c>
      <c r="H1604">
        <v>340</v>
      </c>
      <c r="I1604" t="s">
        <v>997</v>
      </c>
      <c r="J1604" t="s">
        <v>996</v>
      </c>
      <c r="K1604" t="s">
        <v>307</v>
      </c>
      <c r="L1604" t="s">
        <v>1191</v>
      </c>
      <c r="M1604">
        <v>813</v>
      </c>
      <c r="N1604">
        <v>35.736260000000001</v>
      </c>
    </row>
    <row r="1605" spans="1:14" x14ac:dyDescent="0.3">
      <c r="A1605">
        <v>2024</v>
      </c>
      <c r="B1605" t="s">
        <v>1188</v>
      </c>
      <c r="C1605" t="s">
        <v>821</v>
      </c>
      <c r="D1605" t="s">
        <v>823</v>
      </c>
      <c r="E1605" t="s">
        <v>822</v>
      </c>
      <c r="F1605" t="s">
        <v>867</v>
      </c>
      <c r="G1605" t="s">
        <v>866</v>
      </c>
      <c r="H1605">
        <v>340</v>
      </c>
      <c r="I1605" t="s">
        <v>997</v>
      </c>
      <c r="J1605" t="s">
        <v>996</v>
      </c>
      <c r="K1605" t="s">
        <v>308</v>
      </c>
      <c r="L1605" t="s">
        <v>1191</v>
      </c>
      <c r="M1605">
        <v>466</v>
      </c>
      <c r="N1605">
        <v>20.483519999999999</v>
      </c>
    </row>
    <row r="1606" spans="1:14" x14ac:dyDescent="0.3">
      <c r="A1606">
        <v>2024</v>
      </c>
      <c r="B1606" t="s">
        <v>1188</v>
      </c>
      <c r="C1606" t="s">
        <v>821</v>
      </c>
      <c r="D1606" t="s">
        <v>823</v>
      </c>
      <c r="E1606" t="s">
        <v>822</v>
      </c>
      <c r="F1606" t="s">
        <v>867</v>
      </c>
      <c r="G1606" t="s">
        <v>866</v>
      </c>
      <c r="H1606">
        <v>340</v>
      </c>
      <c r="I1606" t="s">
        <v>997</v>
      </c>
      <c r="J1606" t="s">
        <v>996</v>
      </c>
      <c r="K1606" t="s">
        <v>309</v>
      </c>
      <c r="L1606" t="s">
        <v>1191</v>
      </c>
      <c r="M1606">
        <v>196</v>
      </c>
      <c r="N1606">
        <v>8.61538</v>
      </c>
    </row>
    <row r="1607" spans="1:14" x14ac:dyDescent="0.3">
      <c r="A1607">
        <v>2024</v>
      </c>
      <c r="B1607" t="s">
        <v>1188</v>
      </c>
      <c r="C1607" t="s">
        <v>821</v>
      </c>
      <c r="D1607" t="s">
        <v>823</v>
      </c>
      <c r="E1607" t="s">
        <v>822</v>
      </c>
      <c r="F1607" t="s">
        <v>867</v>
      </c>
      <c r="G1607" t="s">
        <v>866</v>
      </c>
      <c r="H1607">
        <v>340</v>
      </c>
      <c r="I1607" t="s">
        <v>997</v>
      </c>
      <c r="J1607" t="s">
        <v>996</v>
      </c>
      <c r="K1607" t="s">
        <v>306</v>
      </c>
      <c r="L1607" t="s">
        <v>1191</v>
      </c>
      <c r="M1607">
        <v>691</v>
      </c>
      <c r="N1607">
        <v>30.373629999999999</v>
      </c>
    </row>
    <row r="1608" spans="1:14" x14ac:dyDescent="0.3">
      <c r="A1608">
        <v>2024</v>
      </c>
      <c r="B1608" t="s">
        <v>1188</v>
      </c>
      <c r="C1608" t="s">
        <v>821</v>
      </c>
      <c r="D1608" t="s">
        <v>823</v>
      </c>
      <c r="E1608" t="s">
        <v>822</v>
      </c>
      <c r="F1608" t="s">
        <v>867</v>
      </c>
      <c r="G1608" t="s">
        <v>866</v>
      </c>
      <c r="H1608">
        <v>340</v>
      </c>
      <c r="I1608" t="s">
        <v>997</v>
      </c>
      <c r="J1608" t="s">
        <v>996</v>
      </c>
      <c r="K1608" t="s">
        <v>1192</v>
      </c>
      <c r="L1608" t="s">
        <v>1191</v>
      </c>
      <c r="M1608">
        <v>2275</v>
      </c>
      <c r="N1608">
        <v>100</v>
      </c>
    </row>
    <row r="1609" spans="1:14" x14ac:dyDescent="0.3">
      <c r="A1609">
        <v>2024</v>
      </c>
      <c r="B1609" t="s">
        <v>1188</v>
      </c>
      <c r="C1609" t="s">
        <v>821</v>
      </c>
      <c r="D1609" t="s">
        <v>823</v>
      </c>
      <c r="E1609" t="s">
        <v>822</v>
      </c>
      <c r="F1609" t="s">
        <v>867</v>
      </c>
      <c r="G1609" t="s">
        <v>866</v>
      </c>
      <c r="H1609">
        <v>340</v>
      </c>
      <c r="I1609" t="s">
        <v>997</v>
      </c>
      <c r="J1609" t="s">
        <v>996</v>
      </c>
      <c r="K1609" t="s">
        <v>305</v>
      </c>
      <c r="L1609" t="s">
        <v>1191</v>
      </c>
      <c r="M1609">
        <v>109</v>
      </c>
      <c r="N1609">
        <v>4.7912100000000004</v>
      </c>
    </row>
    <row r="1610" spans="1:14" x14ac:dyDescent="0.3">
      <c r="A1610">
        <v>2021</v>
      </c>
      <c r="B1610" t="s">
        <v>1188</v>
      </c>
      <c r="C1610" t="s">
        <v>821</v>
      </c>
      <c r="D1610" t="s">
        <v>823</v>
      </c>
      <c r="E1610" t="s">
        <v>822</v>
      </c>
      <c r="F1610" t="s">
        <v>1189</v>
      </c>
      <c r="G1610" t="s">
        <v>1190</v>
      </c>
      <c r="H1610">
        <v>208</v>
      </c>
      <c r="I1610" t="s">
        <v>999</v>
      </c>
      <c r="J1610" t="s">
        <v>998</v>
      </c>
      <c r="K1610" t="s">
        <v>307</v>
      </c>
      <c r="L1610" t="s">
        <v>1191</v>
      </c>
      <c r="M1610">
        <v>988</v>
      </c>
      <c r="N1610">
        <v>36.045200000000001</v>
      </c>
    </row>
    <row r="1611" spans="1:14" x14ac:dyDescent="0.3">
      <c r="A1611">
        <v>2021</v>
      </c>
      <c r="B1611" t="s">
        <v>1188</v>
      </c>
      <c r="C1611" t="s">
        <v>821</v>
      </c>
      <c r="D1611" t="s">
        <v>823</v>
      </c>
      <c r="E1611" t="s">
        <v>822</v>
      </c>
      <c r="F1611" t="s">
        <v>1189</v>
      </c>
      <c r="G1611" t="s">
        <v>1190</v>
      </c>
      <c r="H1611">
        <v>208</v>
      </c>
      <c r="I1611" t="s">
        <v>999</v>
      </c>
      <c r="J1611" t="s">
        <v>998</v>
      </c>
      <c r="K1611" t="s">
        <v>308</v>
      </c>
      <c r="L1611" t="s">
        <v>1191</v>
      </c>
      <c r="M1611">
        <v>591</v>
      </c>
      <c r="N1611">
        <v>21.561499999999999</v>
      </c>
    </row>
    <row r="1612" spans="1:14" x14ac:dyDescent="0.3">
      <c r="A1612">
        <v>2021</v>
      </c>
      <c r="B1612" t="s">
        <v>1188</v>
      </c>
      <c r="C1612" t="s">
        <v>821</v>
      </c>
      <c r="D1612" t="s">
        <v>823</v>
      </c>
      <c r="E1612" t="s">
        <v>822</v>
      </c>
      <c r="F1612" t="s">
        <v>1189</v>
      </c>
      <c r="G1612" t="s">
        <v>1190</v>
      </c>
      <c r="H1612">
        <v>208</v>
      </c>
      <c r="I1612" t="s">
        <v>999</v>
      </c>
      <c r="J1612" t="s">
        <v>998</v>
      </c>
      <c r="K1612" t="s">
        <v>309</v>
      </c>
      <c r="L1612" t="s">
        <v>1191</v>
      </c>
      <c r="M1612">
        <v>169</v>
      </c>
      <c r="N1612">
        <v>6.1656300000000002</v>
      </c>
    </row>
    <row r="1613" spans="1:14" x14ac:dyDescent="0.3">
      <c r="A1613">
        <v>2021</v>
      </c>
      <c r="B1613" t="s">
        <v>1188</v>
      </c>
      <c r="C1613" t="s">
        <v>821</v>
      </c>
      <c r="D1613" t="s">
        <v>823</v>
      </c>
      <c r="E1613" t="s">
        <v>822</v>
      </c>
      <c r="F1613" t="s">
        <v>1189</v>
      </c>
      <c r="G1613" t="s">
        <v>1190</v>
      </c>
      <c r="H1613">
        <v>208</v>
      </c>
      <c r="I1613" t="s">
        <v>999</v>
      </c>
      <c r="J1613" t="s">
        <v>998</v>
      </c>
      <c r="K1613" t="s">
        <v>306</v>
      </c>
      <c r="L1613" t="s">
        <v>1191</v>
      </c>
      <c r="M1613">
        <v>892</v>
      </c>
      <c r="N1613">
        <v>32.542900000000003</v>
      </c>
    </row>
    <row r="1614" spans="1:14" x14ac:dyDescent="0.3">
      <c r="A1614">
        <v>2021</v>
      </c>
      <c r="B1614" t="s">
        <v>1188</v>
      </c>
      <c r="C1614" t="s">
        <v>821</v>
      </c>
      <c r="D1614" t="s">
        <v>823</v>
      </c>
      <c r="E1614" t="s">
        <v>822</v>
      </c>
      <c r="F1614" t="s">
        <v>1189</v>
      </c>
      <c r="G1614" t="s">
        <v>1190</v>
      </c>
      <c r="H1614">
        <v>208</v>
      </c>
      <c r="I1614" t="s">
        <v>999</v>
      </c>
      <c r="J1614" t="s">
        <v>998</v>
      </c>
      <c r="K1614" t="s">
        <v>1192</v>
      </c>
      <c r="L1614" t="s">
        <v>1191</v>
      </c>
      <c r="M1614">
        <v>2741</v>
      </c>
      <c r="N1614">
        <v>100</v>
      </c>
    </row>
    <row r="1615" spans="1:14" x14ac:dyDescent="0.3">
      <c r="A1615">
        <v>2021</v>
      </c>
      <c r="B1615" t="s">
        <v>1188</v>
      </c>
      <c r="C1615" t="s">
        <v>821</v>
      </c>
      <c r="D1615" t="s">
        <v>823</v>
      </c>
      <c r="E1615" t="s">
        <v>822</v>
      </c>
      <c r="F1615" t="s">
        <v>1189</v>
      </c>
      <c r="G1615" t="s">
        <v>1190</v>
      </c>
      <c r="H1615">
        <v>208</v>
      </c>
      <c r="I1615" t="s">
        <v>999</v>
      </c>
      <c r="J1615" t="s">
        <v>998</v>
      </c>
      <c r="K1615" t="s">
        <v>305</v>
      </c>
      <c r="L1615" t="s">
        <v>1191</v>
      </c>
      <c r="M1615">
        <v>101</v>
      </c>
      <c r="N1615">
        <v>3.68479</v>
      </c>
    </row>
    <row r="1616" spans="1:14" x14ac:dyDescent="0.3">
      <c r="A1616">
        <v>2022</v>
      </c>
      <c r="B1616" t="s">
        <v>1188</v>
      </c>
      <c r="C1616" t="s">
        <v>821</v>
      </c>
      <c r="D1616" t="s">
        <v>823</v>
      </c>
      <c r="E1616" t="s">
        <v>822</v>
      </c>
      <c r="F1616" t="s">
        <v>1189</v>
      </c>
      <c r="G1616" t="s">
        <v>1190</v>
      </c>
      <c r="H1616">
        <v>208</v>
      </c>
      <c r="I1616" t="s">
        <v>999</v>
      </c>
      <c r="J1616" t="s">
        <v>998</v>
      </c>
      <c r="K1616" t="s">
        <v>307</v>
      </c>
      <c r="L1616" t="s">
        <v>1191</v>
      </c>
      <c r="M1616">
        <v>1042</v>
      </c>
      <c r="N1616">
        <v>35.4422</v>
      </c>
    </row>
    <row r="1617" spans="1:14" x14ac:dyDescent="0.3">
      <c r="A1617">
        <v>2022</v>
      </c>
      <c r="B1617" t="s">
        <v>1188</v>
      </c>
      <c r="C1617" t="s">
        <v>821</v>
      </c>
      <c r="D1617" t="s">
        <v>823</v>
      </c>
      <c r="E1617" t="s">
        <v>822</v>
      </c>
      <c r="F1617" t="s">
        <v>1189</v>
      </c>
      <c r="G1617" t="s">
        <v>1190</v>
      </c>
      <c r="H1617">
        <v>208</v>
      </c>
      <c r="I1617" t="s">
        <v>999</v>
      </c>
      <c r="J1617" t="s">
        <v>998</v>
      </c>
      <c r="K1617" t="s">
        <v>308</v>
      </c>
      <c r="L1617" t="s">
        <v>1191</v>
      </c>
      <c r="M1617">
        <v>633</v>
      </c>
      <c r="N1617">
        <v>21.5306</v>
      </c>
    </row>
    <row r="1618" spans="1:14" x14ac:dyDescent="0.3">
      <c r="A1618">
        <v>2022</v>
      </c>
      <c r="B1618" t="s">
        <v>1188</v>
      </c>
      <c r="C1618" t="s">
        <v>821</v>
      </c>
      <c r="D1618" t="s">
        <v>823</v>
      </c>
      <c r="E1618" t="s">
        <v>822</v>
      </c>
      <c r="F1618" t="s">
        <v>1189</v>
      </c>
      <c r="G1618" t="s">
        <v>1190</v>
      </c>
      <c r="H1618">
        <v>208</v>
      </c>
      <c r="I1618" t="s">
        <v>999</v>
      </c>
      <c r="J1618" t="s">
        <v>998</v>
      </c>
      <c r="K1618" t="s">
        <v>309</v>
      </c>
      <c r="L1618" t="s">
        <v>1191</v>
      </c>
      <c r="M1618">
        <v>235</v>
      </c>
      <c r="N1618">
        <v>7.9931999999999999</v>
      </c>
    </row>
    <row r="1619" spans="1:14" x14ac:dyDescent="0.3">
      <c r="A1619">
        <v>2022</v>
      </c>
      <c r="B1619" t="s">
        <v>1188</v>
      </c>
      <c r="C1619" t="s">
        <v>821</v>
      </c>
      <c r="D1619" t="s">
        <v>823</v>
      </c>
      <c r="E1619" t="s">
        <v>822</v>
      </c>
      <c r="F1619" t="s">
        <v>1189</v>
      </c>
      <c r="G1619" t="s">
        <v>1190</v>
      </c>
      <c r="H1619">
        <v>208</v>
      </c>
      <c r="I1619" t="s">
        <v>999</v>
      </c>
      <c r="J1619" t="s">
        <v>998</v>
      </c>
      <c r="K1619" t="s">
        <v>306</v>
      </c>
      <c r="L1619" t="s">
        <v>1191</v>
      </c>
      <c r="M1619">
        <v>938</v>
      </c>
      <c r="N1619">
        <v>31.904800000000002</v>
      </c>
    </row>
    <row r="1620" spans="1:14" x14ac:dyDescent="0.3">
      <c r="A1620">
        <v>2022</v>
      </c>
      <c r="B1620" t="s">
        <v>1188</v>
      </c>
      <c r="C1620" t="s">
        <v>821</v>
      </c>
      <c r="D1620" t="s">
        <v>823</v>
      </c>
      <c r="E1620" t="s">
        <v>822</v>
      </c>
      <c r="F1620" t="s">
        <v>1189</v>
      </c>
      <c r="G1620" t="s">
        <v>1190</v>
      </c>
      <c r="H1620">
        <v>208</v>
      </c>
      <c r="I1620" t="s">
        <v>999</v>
      </c>
      <c r="J1620" t="s">
        <v>998</v>
      </c>
      <c r="K1620" t="s">
        <v>1192</v>
      </c>
      <c r="L1620" t="s">
        <v>1191</v>
      </c>
      <c r="M1620">
        <v>2940</v>
      </c>
      <c r="N1620">
        <v>100</v>
      </c>
    </row>
    <row r="1621" spans="1:14" x14ac:dyDescent="0.3">
      <c r="A1621">
        <v>2022</v>
      </c>
      <c r="B1621" t="s">
        <v>1188</v>
      </c>
      <c r="C1621" t="s">
        <v>821</v>
      </c>
      <c r="D1621" t="s">
        <v>823</v>
      </c>
      <c r="E1621" t="s">
        <v>822</v>
      </c>
      <c r="F1621" t="s">
        <v>1189</v>
      </c>
      <c r="G1621" t="s">
        <v>1190</v>
      </c>
      <c r="H1621">
        <v>208</v>
      </c>
      <c r="I1621" t="s">
        <v>999</v>
      </c>
      <c r="J1621" t="s">
        <v>998</v>
      </c>
      <c r="K1621" t="s">
        <v>305</v>
      </c>
      <c r="L1621" t="s">
        <v>1191</v>
      </c>
      <c r="M1621">
        <v>92</v>
      </c>
      <c r="N1621">
        <v>3.1292499999999999</v>
      </c>
    </row>
    <row r="1622" spans="1:14" x14ac:dyDescent="0.3">
      <c r="A1622">
        <v>2023</v>
      </c>
      <c r="B1622" t="s">
        <v>1188</v>
      </c>
      <c r="C1622" t="s">
        <v>821</v>
      </c>
      <c r="D1622" t="s">
        <v>823</v>
      </c>
      <c r="E1622" t="s">
        <v>822</v>
      </c>
      <c r="F1622" t="s">
        <v>1189</v>
      </c>
      <c r="G1622" t="s">
        <v>1190</v>
      </c>
      <c r="H1622">
        <v>208</v>
      </c>
      <c r="I1622" t="s">
        <v>999</v>
      </c>
      <c r="J1622" t="s">
        <v>998</v>
      </c>
      <c r="K1622" t="s">
        <v>307</v>
      </c>
      <c r="L1622" t="s">
        <v>1191</v>
      </c>
      <c r="M1622">
        <v>1080</v>
      </c>
      <c r="N1622">
        <v>35.282589999999999</v>
      </c>
    </row>
    <row r="1623" spans="1:14" x14ac:dyDescent="0.3">
      <c r="A1623">
        <v>2023</v>
      </c>
      <c r="B1623" t="s">
        <v>1188</v>
      </c>
      <c r="C1623" t="s">
        <v>821</v>
      </c>
      <c r="D1623" t="s">
        <v>823</v>
      </c>
      <c r="E1623" t="s">
        <v>822</v>
      </c>
      <c r="F1623" t="s">
        <v>1189</v>
      </c>
      <c r="G1623" t="s">
        <v>1190</v>
      </c>
      <c r="H1623">
        <v>208</v>
      </c>
      <c r="I1623" t="s">
        <v>999</v>
      </c>
      <c r="J1623" t="s">
        <v>998</v>
      </c>
      <c r="K1623" t="s">
        <v>308</v>
      </c>
      <c r="L1623" t="s">
        <v>1191</v>
      </c>
      <c r="M1623">
        <v>669</v>
      </c>
      <c r="N1623">
        <v>21.855599999999999</v>
      </c>
    </row>
    <row r="1624" spans="1:14" x14ac:dyDescent="0.3">
      <c r="A1624">
        <v>2023</v>
      </c>
      <c r="B1624" t="s">
        <v>1188</v>
      </c>
      <c r="C1624" t="s">
        <v>821</v>
      </c>
      <c r="D1624" t="s">
        <v>823</v>
      </c>
      <c r="E1624" t="s">
        <v>822</v>
      </c>
      <c r="F1624" t="s">
        <v>1189</v>
      </c>
      <c r="G1624" t="s">
        <v>1190</v>
      </c>
      <c r="H1624">
        <v>208</v>
      </c>
      <c r="I1624" t="s">
        <v>999</v>
      </c>
      <c r="J1624" t="s">
        <v>998</v>
      </c>
      <c r="K1624" t="s">
        <v>309</v>
      </c>
      <c r="L1624" t="s">
        <v>1191</v>
      </c>
      <c r="M1624">
        <v>303</v>
      </c>
      <c r="N1624">
        <v>9.8987300000000005</v>
      </c>
    </row>
    <row r="1625" spans="1:14" x14ac:dyDescent="0.3">
      <c r="A1625">
        <v>2023</v>
      </c>
      <c r="B1625" t="s">
        <v>1188</v>
      </c>
      <c r="C1625" t="s">
        <v>821</v>
      </c>
      <c r="D1625" t="s">
        <v>823</v>
      </c>
      <c r="E1625" t="s">
        <v>822</v>
      </c>
      <c r="F1625" t="s">
        <v>1189</v>
      </c>
      <c r="G1625" t="s">
        <v>1190</v>
      </c>
      <c r="H1625">
        <v>208</v>
      </c>
      <c r="I1625" t="s">
        <v>999</v>
      </c>
      <c r="J1625" t="s">
        <v>998</v>
      </c>
      <c r="K1625" t="s">
        <v>306</v>
      </c>
      <c r="L1625" t="s">
        <v>1191</v>
      </c>
      <c r="M1625">
        <v>930</v>
      </c>
      <c r="N1625">
        <v>30.38223</v>
      </c>
    </row>
    <row r="1626" spans="1:14" x14ac:dyDescent="0.3">
      <c r="A1626">
        <v>2023</v>
      </c>
      <c r="B1626" t="s">
        <v>1188</v>
      </c>
      <c r="C1626" t="s">
        <v>821</v>
      </c>
      <c r="D1626" t="s">
        <v>823</v>
      </c>
      <c r="E1626" t="s">
        <v>822</v>
      </c>
      <c r="F1626" t="s">
        <v>1189</v>
      </c>
      <c r="G1626" t="s">
        <v>1190</v>
      </c>
      <c r="H1626">
        <v>208</v>
      </c>
      <c r="I1626" t="s">
        <v>999</v>
      </c>
      <c r="J1626" t="s">
        <v>998</v>
      </c>
      <c r="K1626" t="s">
        <v>1192</v>
      </c>
      <c r="L1626" t="s">
        <v>1191</v>
      </c>
      <c r="M1626">
        <v>3061</v>
      </c>
      <c r="N1626">
        <v>100</v>
      </c>
    </row>
    <row r="1627" spans="1:14" x14ac:dyDescent="0.3">
      <c r="A1627">
        <v>2023</v>
      </c>
      <c r="B1627" t="s">
        <v>1188</v>
      </c>
      <c r="C1627" t="s">
        <v>821</v>
      </c>
      <c r="D1627" t="s">
        <v>823</v>
      </c>
      <c r="E1627" t="s">
        <v>822</v>
      </c>
      <c r="F1627" t="s">
        <v>1189</v>
      </c>
      <c r="G1627" t="s">
        <v>1190</v>
      </c>
      <c r="H1627">
        <v>208</v>
      </c>
      <c r="I1627" t="s">
        <v>999</v>
      </c>
      <c r="J1627" t="s">
        <v>998</v>
      </c>
      <c r="K1627" t="s">
        <v>305</v>
      </c>
      <c r="L1627" t="s">
        <v>1191</v>
      </c>
      <c r="M1627">
        <v>79</v>
      </c>
      <c r="N1627">
        <v>2.5808599999999999</v>
      </c>
    </row>
    <row r="1628" spans="1:14" x14ac:dyDescent="0.3">
      <c r="A1628">
        <v>2024</v>
      </c>
      <c r="B1628" t="s">
        <v>1188</v>
      </c>
      <c r="C1628" t="s">
        <v>821</v>
      </c>
      <c r="D1628" t="s">
        <v>823</v>
      </c>
      <c r="E1628" t="s">
        <v>822</v>
      </c>
      <c r="F1628" t="s">
        <v>1189</v>
      </c>
      <c r="G1628" t="s">
        <v>1190</v>
      </c>
      <c r="H1628">
        <v>208</v>
      </c>
      <c r="I1628" t="s">
        <v>999</v>
      </c>
      <c r="J1628" t="s">
        <v>998</v>
      </c>
      <c r="K1628" t="s">
        <v>307</v>
      </c>
      <c r="L1628" t="s">
        <v>1191</v>
      </c>
      <c r="M1628">
        <v>1092</v>
      </c>
      <c r="N1628">
        <v>32.773110000000003</v>
      </c>
    </row>
    <row r="1629" spans="1:14" x14ac:dyDescent="0.3">
      <c r="A1629">
        <v>2024</v>
      </c>
      <c r="B1629" t="s">
        <v>1188</v>
      </c>
      <c r="C1629" t="s">
        <v>821</v>
      </c>
      <c r="D1629" t="s">
        <v>823</v>
      </c>
      <c r="E1629" t="s">
        <v>822</v>
      </c>
      <c r="F1629" t="s">
        <v>1189</v>
      </c>
      <c r="G1629" t="s">
        <v>1190</v>
      </c>
      <c r="H1629">
        <v>208</v>
      </c>
      <c r="I1629" t="s">
        <v>999</v>
      </c>
      <c r="J1629" t="s">
        <v>998</v>
      </c>
      <c r="K1629" t="s">
        <v>308</v>
      </c>
      <c r="L1629" t="s">
        <v>1191</v>
      </c>
      <c r="M1629">
        <v>697</v>
      </c>
      <c r="N1629">
        <v>20.918369999999999</v>
      </c>
    </row>
    <row r="1630" spans="1:14" x14ac:dyDescent="0.3">
      <c r="A1630">
        <v>2024</v>
      </c>
      <c r="B1630" t="s">
        <v>1188</v>
      </c>
      <c r="C1630" t="s">
        <v>821</v>
      </c>
      <c r="D1630" t="s">
        <v>823</v>
      </c>
      <c r="E1630" t="s">
        <v>822</v>
      </c>
      <c r="F1630" t="s">
        <v>1189</v>
      </c>
      <c r="G1630" t="s">
        <v>1190</v>
      </c>
      <c r="H1630">
        <v>208</v>
      </c>
      <c r="I1630" t="s">
        <v>999</v>
      </c>
      <c r="J1630" t="s">
        <v>998</v>
      </c>
      <c r="K1630" t="s">
        <v>309</v>
      </c>
      <c r="L1630" t="s">
        <v>1191</v>
      </c>
      <c r="M1630">
        <v>395</v>
      </c>
      <c r="N1630">
        <v>11.85474</v>
      </c>
    </row>
    <row r="1631" spans="1:14" x14ac:dyDescent="0.3">
      <c r="A1631">
        <v>2024</v>
      </c>
      <c r="B1631" t="s">
        <v>1188</v>
      </c>
      <c r="C1631" t="s">
        <v>821</v>
      </c>
      <c r="D1631" t="s">
        <v>823</v>
      </c>
      <c r="E1631" t="s">
        <v>822</v>
      </c>
      <c r="F1631" t="s">
        <v>1189</v>
      </c>
      <c r="G1631" t="s">
        <v>1190</v>
      </c>
      <c r="H1631">
        <v>208</v>
      </c>
      <c r="I1631" t="s">
        <v>999</v>
      </c>
      <c r="J1631" t="s">
        <v>998</v>
      </c>
      <c r="K1631" t="s">
        <v>306</v>
      </c>
      <c r="L1631" t="s">
        <v>1191</v>
      </c>
      <c r="M1631">
        <v>1024</v>
      </c>
      <c r="N1631">
        <v>30.732289999999999</v>
      </c>
    </row>
    <row r="1632" spans="1:14" x14ac:dyDescent="0.3">
      <c r="A1632">
        <v>2024</v>
      </c>
      <c r="B1632" t="s">
        <v>1188</v>
      </c>
      <c r="C1632" t="s">
        <v>821</v>
      </c>
      <c r="D1632" t="s">
        <v>823</v>
      </c>
      <c r="E1632" t="s">
        <v>822</v>
      </c>
      <c r="F1632" t="s">
        <v>1189</v>
      </c>
      <c r="G1632" t="s">
        <v>1190</v>
      </c>
      <c r="H1632">
        <v>208</v>
      </c>
      <c r="I1632" t="s">
        <v>999</v>
      </c>
      <c r="J1632" t="s">
        <v>998</v>
      </c>
      <c r="K1632" t="s">
        <v>1192</v>
      </c>
      <c r="L1632" t="s">
        <v>1191</v>
      </c>
      <c r="M1632">
        <v>3332</v>
      </c>
      <c r="N1632">
        <v>100</v>
      </c>
    </row>
    <row r="1633" spans="1:14" x14ac:dyDescent="0.3">
      <c r="A1633">
        <v>2024</v>
      </c>
      <c r="B1633" t="s">
        <v>1188</v>
      </c>
      <c r="C1633" t="s">
        <v>821</v>
      </c>
      <c r="D1633" t="s">
        <v>823</v>
      </c>
      <c r="E1633" t="s">
        <v>822</v>
      </c>
      <c r="F1633" t="s">
        <v>1189</v>
      </c>
      <c r="G1633" t="s">
        <v>1190</v>
      </c>
      <c r="H1633">
        <v>208</v>
      </c>
      <c r="I1633" t="s">
        <v>999</v>
      </c>
      <c r="J1633" t="s">
        <v>998</v>
      </c>
      <c r="K1633" t="s">
        <v>305</v>
      </c>
      <c r="L1633" t="s">
        <v>1191</v>
      </c>
      <c r="M1633">
        <v>124</v>
      </c>
      <c r="N1633">
        <v>3.7214900000000002</v>
      </c>
    </row>
    <row r="1634" spans="1:14" x14ac:dyDescent="0.3">
      <c r="A1634">
        <v>2021</v>
      </c>
      <c r="B1634" t="s">
        <v>1188</v>
      </c>
      <c r="C1634" t="s">
        <v>821</v>
      </c>
      <c r="D1634" t="s">
        <v>823</v>
      </c>
      <c r="E1634" t="s">
        <v>822</v>
      </c>
      <c r="F1634" t="s">
        <v>867</v>
      </c>
      <c r="G1634" t="s">
        <v>866</v>
      </c>
      <c r="H1634">
        <v>888</v>
      </c>
      <c r="I1634" t="s">
        <v>1001</v>
      </c>
      <c r="J1634" t="s">
        <v>1000</v>
      </c>
      <c r="K1634" t="s">
        <v>307</v>
      </c>
      <c r="L1634" t="s">
        <v>1191</v>
      </c>
      <c r="M1634">
        <v>2913</v>
      </c>
      <c r="N1634">
        <v>36.029699999999998</v>
      </c>
    </row>
    <row r="1635" spans="1:14" x14ac:dyDescent="0.3">
      <c r="A1635">
        <v>2021</v>
      </c>
      <c r="B1635" t="s">
        <v>1188</v>
      </c>
      <c r="C1635" t="s">
        <v>821</v>
      </c>
      <c r="D1635" t="s">
        <v>823</v>
      </c>
      <c r="E1635" t="s">
        <v>822</v>
      </c>
      <c r="F1635" t="s">
        <v>867</v>
      </c>
      <c r="G1635" t="s">
        <v>866</v>
      </c>
      <c r="H1635">
        <v>888</v>
      </c>
      <c r="I1635" t="s">
        <v>1001</v>
      </c>
      <c r="J1635" t="s">
        <v>1000</v>
      </c>
      <c r="K1635" t="s">
        <v>308</v>
      </c>
      <c r="L1635" t="s">
        <v>1191</v>
      </c>
      <c r="M1635">
        <v>1703</v>
      </c>
      <c r="N1635">
        <v>21.063700000000001</v>
      </c>
    </row>
    <row r="1636" spans="1:14" x14ac:dyDescent="0.3">
      <c r="A1636">
        <v>2021</v>
      </c>
      <c r="B1636" t="s">
        <v>1188</v>
      </c>
      <c r="C1636" t="s">
        <v>821</v>
      </c>
      <c r="D1636" t="s">
        <v>823</v>
      </c>
      <c r="E1636" t="s">
        <v>822</v>
      </c>
      <c r="F1636" t="s">
        <v>867</v>
      </c>
      <c r="G1636" t="s">
        <v>866</v>
      </c>
      <c r="H1636">
        <v>888</v>
      </c>
      <c r="I1636" t="s">
        <v>1001</v>
      </c>
      <c r="J1636" t="s">
        <v>1000</v>
      </c>
      <c r="K1636" t="s">
        <v>309</v>
      </c>
      <c r="L1636" t="s">
        <v>1191</v>
      </c>
      <c r="M1636">
        <v>431</v>
      </c>
      <c r="N1636">
        <v>5.3308600000000004</v>
      </c>
    </row>
    <row r="1637" spans="1:14" x14ac:dyDescent="0.3">
      <c r="A1637">
        <v>2021</v>
      </c>
      <c r="B1637" t="s">
        <v>1188</v>
      </c>
      <c r="C1637" t="s">
        <v>821</v>
      </c>
      <c r="D1637" t="s">
        <v>823</v>
      </c>
      <c r="E1637" t="s">
        <v>822</v>
      </c>
      <c r="F1637" t="s">
        <v>867</v>
      </c>
      <c r="G1637" t="s">
        <v>866</v>
      </c>
      <c r="H1637">
        <v>888</v>
      </c>
      <c r="I1637" t="s">
        <v>1001</v>
      </c>
      <c r="J1637" t="s">
        <v>1000</v>
      </c>
      <c r="K1637" t="s">
        <v>306</v>
      </c>
      <c r="L1637" t="s">
        <v>1191</v>
      </c>
      <c r="M1637">
        <v>2674</v>
      </c>
      <c r="N1637">
        <v>33.073599999999999</v>
      </c>
    </row>
    <row r="1638" spans="1:14" x14ac:dyDescent="0.3">
      <c r="A1638">
        <v>2021</v>
      </c>
      <c r="B1638" t="s">
        <v>1188</v>
      </c>
      <c r="C1638" t="s">
        <v>821</v>
      </c>
      <c r="D1638" t="s">
        <v>823</v>
      </c>
      <c r="E1638" t="s">
        <v>822</v>
      </c>
      <c r="F1638" t="s">
        <v>867</v>
      </c>
      <c r="G1638" t="s">
        <v>866</v>
      </c>
      <c r="H1638">
        <v>888</v>
      </c>
      <c r="I1638" t="s">
        <v>1001</v>
      </c>
      <c r="J1638" t="s">
        <v>1000</v>
      </c>
      <c r="K1638" t="s">
        <v>1192</v>
      </c>
      <c r="L1638" t="s">
        <v>1191</v>
      </c>
      <c r="M1638">
        <v>8085</v>
      </c>
      <c r="N1638">
        <v>100</v>
      </c>
    </row>
    <row r="1639" spans="1:14" x14ac:dyDescent="0.3">
      <c r="A1639">
        <v>2021</v>
      </c>
      <c r="B1639" t="s">
        <v>1188</v>
      </c>
      <c r="C1639" t="s">
        <v>821</v>
      </c>
      <c r="D1639" t="s">
        <v>823</v>
      </c>
      <c r="E1639" t="s">
        <v>822</v>
      </c>
      <c r="F1639" t="s">
        <v>867</v>
      </c>
      <c r="G1639" t="s">
        <v>866</v>
      </c>
      <c r="H1639">
        <v>888</v>
      </c>
      <c r="I1639" t="s">
        <v>1001</v>
      </c>
      <c r="J1639" t="s">
        <v>1000</v>
      </c>
      <c r="K1639" t="s">
        <v>305</v>
      </c>
      <c r="L1639" t="s">
        <v>1191</v>
      </c>
      <c r="M1639">
        <v>364</v>
      </c>
      <c r="N1639">
        <v>4.5021599999999999</v>
      </c>
    </row>
    <row r="1640" spans="1:14" x14ac:dyDescent="0.3">
      <c r="A1640">
        <v>2022</v>
      </c>
      <c r="B1640" t="s">
        <v>1188</v>
      </c>
      <c r="C1640" t="s">
        <v>821</v>
      </c>
      <c r="D1640" t="s">
        <v>823</v>
      </c>
      <c r="E1640" t="s">
        <v>822</v>
      </c>
      <c r="F1640" t="s">
        <v>867</v>
      </c>
      <c r="G1640" t="s">
        <v>866</v>
      </c>
      <c r="H1640">
        <v>888</v>
      </c>
      <c r="I1640" t="s">
        <v>1001</v>
      </c>
      <c r="J1640" t="s">
        <v>1000</v>
      </c>
      <c r="K1640" t="s">
        <v>307</v>
      </c>
      <c r="L1640" t="s">
        <v>1191</v>
      </c>
      <c r="M1640">
        <v>3160</v>
      </c>
      <c r="N1640">
        <v>36.359499999999997</v>
      </c>
    </row>
    <row r="1641" spans="1:14" x14ac:dyDescent="0.3">
      <c r="A1641">
        <v>2022</v>
      </c>
      <c r="B1641" t="s">
        <v>1188</v>
      </c>
      <c r="C1641" t="s">
        <v>821</v>
      </c>
      <c r="D1641" t="s">
        <v>823</v>
      </c>
      <c r="E1641" t="s">
        <v>822</v>
      </c>
      <c r="F1641" t="s">
        <v>867</v>
      </c>
      <c r="G1641" t="s">
        <v>866</v>
      </c>
      <c r="H1641">
        <v>888</v>
      </c>
      <c r="I1641" t="s">
        <v>1001</v>
      </c>
      <c r="J1641" t="s">
        <v>1000</v>
      </c>
      <c r="K1641" t="s">
        <v>308</v>
      </c>
      <c r="L1641" t="s">
        <v>1191</v>
      </c>
      <c r="M1641">
        <v>1699</v>
      </c>
      <c r="N1641">
        <v>19.548999999999999</v>
      </c>
    </row>
    <row r="1642" spans="1:14" x14ac:dyDescent="0.3">
      <c r="A1642">
        <v>2022</v>
      </c>
      <c r="B1642" t="s">
        <v>1188</v>
      </c>
      <c r="C1642" t="s">
        <v>821</v>
      </c>
      <c r="D1642" t="s">
        <v>823</v>
      </c>
      <c r="E1642" t="s">
        <v>822</v>
      </c>
      <c r="F1642" t="s">
        <v>867</v>
      </c>
      <c r="G1642" t="s">
        <v>866</v>
      </c>
      <c r="H1642">
        <v>888</v>
      </c>
      <c r="I1642" t="s">
        <v>1001</v>
      </c>
      <c r="J1642" t="s">
        <v>1000</v>
      </c>
      <c r="K1642" t="s">
        <v>309</v>
      </c>
      <c r="L1642" t="s">
        <v>1191</v>
      </c>
      <c r="M1642">
        <v>404</v>
      </c>
      <c r="N1642">
        <v>4.6484899999999998</v>
      </c>
    </row>
    <row r="1643" spans="1:14" x14ac:dyDescent="0.3">
      <c r="A1643">
        <v>2022</v>
      </c>
      <c r="B1643" t="s">
        <v>1188</v>
      </c>
      <c r="C1643" t="s">
        <v>821</v>
      </c>
      <c r="D1643" t="s">
        <v>823</v>
      </c>
      <c r="E1643" t="s">
        <v>822</v>
      </c>
      <c r="F1643" t="s">
        <v>867</v>
      </c>
      <c r="G1643" t="s">
        <v>866</v>
      </c>
      <c r="H1643">
        <v>888</v>
      </c>
      <c r="I1643" t="s">
        <v>1001</v>
      </c>
      <c r="J1643" t="s">
        <v>1000</v>
      </c>
      <c r="K1643" t="s">
        <v>306</v>
      </c>
      <c r="L1643" t="s">
        <v>1191</v>
      </c>
      <c r="M1643">
        <v>3026</v>
      </c>
      <c r="N1643">
        <v>34.817599999999999</v>
      </c>
    </row>
    <row r="1644" spans="1:14" x14ac:dyDescent="0.3">
      <c r="A1644">
        <v>2022</v>
      </c>
      <c r="B1644" t="s">
        <v>1188</v>
      </c>
      <c r="C1644" t="s">
        <v>821</v>
      </c>
      <c r="D1644" t="s">
        <v>823</v>
      </c>
      <c r="E1644" t="s">
        <v>822</v>
      </c>
      <c r="F1644" t="s">
        <v>867</v>
      </c>
      <c r="G1644" t="s">
        <v>866</v>
      </c>
      <c r="H1644">
        <v>888</v>
      </c>
      <c r="I1644" t="s">
        <v>1001</v>
      </c>
      <c r="J1644" t="s">
        <v>1000</v>
      </c>
      <c r="K1644" t="s">
        <v>1192</v>
      </c>
      <c r="L1644" t="s">
        <v>1191</v>
      </c>
      <c r="M1644">
        <v>8691</v>
      </c>
      <c r="N1644">
        <v>100</v>
      </c>
    </row>
    <row r="1645" spans="1:14" x14ac:dyDescent="0.3">
      <c r="A1645">
        <v>2022</v>
      </c>
      <c r="B1645" t="s">
        <v>1188</v>
      </c>
      <c r="C1645" t="s">
        <v>821</v>
      </c>
      <c r="D1645" t="s">
        <v>823</v>
      </c>
      <c r="E1645" t="s">
        <v>822</v>
      </c>
      <c r="F1645" t="s">
        <v>867</v>
      </c>
      <c r="G1645" t="s">
        <v>866</v>
      </c>
      <c r="H1645">
        <v>888</v>
      </c>
      <c r="I1645" t="s">
        <v>1001</v>
      </c>
      <c r="J1645" t="s">
        <v>1000</v>
      </c>
      <c r="K1645" t="s">
        <v>305</v>
      </c>
      <c r="L1645" t="s">
        <v>1191</v>
      </c>
      <c r="M1645">
        <v>402</v>
      </c>
      <c r="N1645">
        <v>4.62547</v>
      </c>
    </row>
    <row r="1646" spans="1:14" x14ac:dyDescent="0.3">
      <c r="A1646">
        <v>2023</v>
      </c>
      <c r="B1646" t="s">
        <v>1188</v>
      </c>
      <c r="C1646" t="s">
        <v>821</v>
      </c>
      <c r="D1646" t="s">
        <v>823</v>
      </c>
      <c r="E1646" t="s">
        <v>822</v>
      </c>
      <c r="F1646" t="s">
        <v>867</v>
      </c>
      <c r="G1646" t="s">
        <v>866</v>
      </c>
      <c r="H1646">
        <v>888</v>
      </c>
      <c r="I1646" t="s">
        <v>1001</v>
      </c>
      <c r="J1646" t="s">
        <v>1000</v>
      </c>
      <c r="K1646" t="s">
        <v>307</v>
      </c>
      <c r="L1646" t="s">
        <v>1191</v>
      </c>
      <c r="M1646">
        <v>3602</v>
      </c>
      <c r="N1646">
        <v>36.743850000000002</v>
      </c>
    </row>
    <row r="1647" spans="1:14" x14ac:dyDescent="0.3">
      <c r="A1647">
        <v>2023</v>
      </c>
      <c r="B1647" t="s">
        <v>1188</v>
      </c>
      <c r="C1647" t="s">
        <v>821</v>
      </c>
      <c r="D1647" t="s">
        <v>823</v>
      </c>
      <c r="E1647" t="s">
        <v>822</v>
      </c>
      <c r="F1647" t="s">
        <v>867</v>
      </c>
      <c r="G1647" t="s">
        <v>866</v>
      </c>
      <c r="H1647">
        <v>888</v>
      </c>
      <c r="I1647" t="s">
        <v>1001</v>
      </c>
      <c r="J1647" t="s">
        <v>1000</v>
      </c>
      <c r="K1647" t="s">
        <v>308</v>
      </c>
      <c r="L1647" t="s">
        <v>1191</v>
      </c>
      <c r="M1647">
        <v>1911</v>
      </c>
      <c r="N1647">
        <v>19.494029999999999</v>
      </c>
    </row>
    <row r="1648" spans="1:14" x14ac:dyDescent="0.3">
      <c r="A1648">
        <v>2023</v>
      </c>
      <c r="B1648" t="s">
        <v>1188</v>
      </c>
      <c r="C1648" t="s">
        <v>821</v>
      </c>
      <c r="D1648" t="s">
        <v>823</v>
      </c>
      <c r="E1648" t="s">
        <v>822</v>
      </c>
      <c r="F1648" t="s">
        <v>867</v>
      </c>
      <c r="G1648" t="s">
        <v>866</v>
      </c>
      <c r="H1648">
        <v>888</v>
      </c>
      <c r="I1648" t="s">
        <v>1001</v>
      </c>
      <c r="J1648" t="s">
        <v>1000</v>
      </c>
      <c r="K1648" t="s">
        <v>309</v>
      </c>
      <c r="L1648" t="s">
        <v>1191</v>
      </c>
      <c r="M1648">
        <v>426</v>
      </c>
      <c r="N1648">
        <v>4.3456099999999998</v>
      </c>
    </row>
    <row r="1649" spans="1:14" x14ac:dyDescent="0.3">
      <c r="A1649">
        <v>2023</v>
      </c>
      <c r="B1649" t="s">
        <v>1188</v>
      </c>
      <c r="C1649" t="s">
        <v>821</v>
      </c>
      <c r="D1649" t="s">
        <v>823</v>
      </c>
      <c r="E1649" t="s">
        <v>822</v>
      </c>
      <c r="F1649" t="s">
        <v>867</v>
      </c>
      <c r="G1649" t="s">
        <v>866</v>
      </c>
      <c r="H1649">
        <v>888</v>
      </c>
      <c r="I1649" t="s">
        <v>1001</v>
      </c>
      <c r="J1649" t="s">
        <v>1000</v>
      </c>
      <c r="K1649" t="s">
        <v>306</v>
      </c>
      <c r="L1649" t="s">
        <v>1191</v>
      </c>
      <c r="M1649">
        <v>3401</v>
      </c>
      <c r="N1649">
        <v>34.693460000000002</v>
      </c>
    </row>
    <row r="1650" spans="1:14" x14ac:dyDescent="0.3">
      <c r="A1650">
        <v>2023</v>
      </c>
      <c r="B1650" t="s">
        <v>1188</v>
      </c>
      <c r="C1650" t="s">
        <v>821</v>
      </c>
      <c r="D1650" t="s">
        <v>823</v>
      </c>
      <c r="E1650" t="s">
        <v>822</v>
      </c>
      <c r="F1650" t="s">
        <v>867</v>
      </c>
      <c r="G1650" t="s">
        <v>866</v>
      </c>
      <c r="H1650">
        <v>888</v>
      </c>
      <c r="I1650" t="s">
        <v>1001</v>
      </c>
      <c r="J1650" t="s">
        <v>1000</v>
      </c>
      <c r="K1650" t="s">
        <v>1192</v>
      </c>
      <c r="L1650" t="s">
        <v>1191</v>
      </c>
      <c r="M1650">
        <v>9803</v>
      </c>
      <c r="N1650">
        <v>100</v>
      </c>
    </row>
    <row r="1651" spans="1:14" x14ac:dyDescent="0.3">
      <c r="A1651">
        <v>2023</v>
      </c>
      <c r="B1651" t="s">
        <v>1188</v>
      </c>
      <c r="C1651" t="s">
        <v>821</v>
      </c>
      <c r="D1651" t="s">
        <v>823</v>
      </c>
      <c r="E1651" t="s">
        <v>822</v>
      </c>
      <c r="F1651" t="s">
        <v>867</v>
      </c>
      <c r="G1651" t="s">
        <v>866</v>
      </c>
      <c r="H1651">
        <v>888</v>
      </c>
      <c r="I1651" t="s">
        <v>1001</v>
      </c>
      <c r="J1651" t="s">
        <v>1000</v>
      </c>
      <c r="K1651" t="s">
        <v>305</v>
      </c>
      <c r="L1651" t="s">
        <v>1191</v>
      </c>
      <c r="M1651">
        <v>463</v>
      </c>
      <c r="N1651">
        <v>4.7230400000000001</v>
      </c>
    </row>
    <row r="1652" spans="1:14" x14ac:dyDescent="0.3">
      <c r="A1652">
        <v>2024</v>
      </c>
      <c r="B1652" t="s">
        <v>1188</v>
      </c>
      <c r="C1652" t="s">
        <v>821</v>
      </c>
      <c r="D1652" t="s">
        <v>823</v>
      </c>
      <c r="E1652" t="s">
        <v>822</v>
      </c>
      <c r="F1652" t="s">
        <v>867</v>
      </c>
      <c r="G1652" t="s">
        <v>866</v>
      </c>
      <c r="H1652">
        <v>888</v>
      </c>
      <c r="I1652" t="s">
        <v>1001</v>
      </c>
      <c r="J1652" t="s">
        <v>1000</v>
      </c>
      <c r="K1652" t="s">
        <v>307</v>
      </c>
      <c r="L1652" t="s">
        <v>1191</v>
      </c>
      <c r="M1652">
        <v>4021</v>
      </c>
      <c r="N1652">
        <v>35.716819999999998</v>
      </c>
    </row>
    <row r="1653" spans="1:14" x14ac:dyDescent="0.3">
      <c r="A1653">
        <v>2024</v>
      </c>
      <c r="B1653" t="s">
        <v>1188</v>
      </c>
      <c r="C1653" t="s">
        <v>821</v>
      </c>
      <c r="D1653" t="s">
        <v>823</v>
      </c>
      <c r="E1653" t="s">
        <v>822</v>
      </c>
      <c r="F1653" t="s">
        <v>867</v>
      </c>
      <c r="G1653" t="s">
        <v>866</v>
      </c>
      <c r="H1653">
        <v>888</v>
      </c>
      <c r="I1653" t="s">
        <v>1001</v>
      </c>
      <c r="J1653" t="s">
        <v>1000</v>
      </c>
      <c r="K1653" t="s">
        <v>308</v>
      </c>
      <c r="L1653" t="s">
        <v>1191</v>
      </c>
      <c r="M1653">
        <v>2259</v>
      </c>
      <c r="N1653">
        <v>20.065729999999999</v>
      </c>
    </row>
    <row r="1654" spans="1:14" x14ac:dyDescent="0.3">
      <c r="A1654">
        <v>2024</v>
      </c>
      <c r="B1654" t="s">
        <v>1188</v>
      </c>
      <c r="C1654" t="s">
        <v>821</v>
      </c>
      <c r="D1654" t="s">
        <v>823</v>
      </c>
      <c r="E1654" t="s">
        <v>822</v>
      </c>
      <c r="F1654" t="s">
        <v>867</v>
      </c>
      <c r="G1654" t="s">
        <v>866</v>
      </c>
      <c r="H1654">
        <v>888</v>
      </c>
      <c r="I1654" t="s">
        <v>1001</v>
      </c>
      <c r="J1654" t="s">
        <v>1000</v>
      </c>
      <c r="K1654" t="s">
        <v>309</v>
      </c>
      <c r="L1654" t="s">
        <v>1191</v>
      </c>
      <c r="M1654">
        <v>545</v>
      </c>
      <c r="N1654">
        <v>4.8410000000000002</v>
      </c>
    </row>
    <row r="1655" spans="1:14" x14ac:dyDescent="0.3">
      <c r="A1655">
        <v>2024</v>
      </c>
      <c r="B1655" t="s">
        <v>1188</v>
      </c>
      <c r="C1655" t="s">
        <v>821</v>
      </c>
      <c r="D1655" t="s">
        <v>823</v>
      </c>
      <c r="E1655" t="s">
        <v>822</v>
      </c>
      <c r="F1655" t="s">
        <v>867</v>
      </c>
      <c r="G1655" t="s">
        <v>866</v>
      </c>
      <c r="H1655">
        <v>888</v>
      </c>
      <c r="I1655" t="s">
        <v>1001</v>
      </c>
      <c r="J1655" t="s">
        <v>1000</v>
      </c>
      <c r="K1655" t="s">
        <v>306</v>
      </c>
      <c r="L1655" t="s">
        <v>1191</v>
      </c>
      <c r="M1655">
        <v>3800</v>
      </c>
      <c r="N1655">
        <v>33.753779999999999</v>
      </c>
    </row>
    <row r="1656" spans="1:14" x14ac:dyDescent="0.3">
      <c r="A1656">
        <v>2024</v>
      </c>
      <c r="B1656" t="s">
        <v>1188</v>
      </c>
      <c r="C1656" t="s">
        <v>821</v>
      </c>
      <c r="D1656" t="s">
        <v>823</v>
      </c>
      <c r="E1656" t="s">
        <v>822</v>
      </c>
      <c r="F1656" t="s">
        <v>867</v>
      </c>
      <c r="G1656" t="s">
        <v>866</v>
      </c>
      <c r="H1656">
        <v>888</v>
      </c>
      <c r="I1656" t="s">
        <v>1001</v>
      </c>
      <c r="J1656" t="s">
        <v>1000</v>
      </c>
      <c r="K1656" t="s">
        <v>1192</v>
      </c>
      <c r="L1656" t="s">
        <v>1191</v>
      </c>
      <c r="M1656">
        <v>11258</v>
      </c>
      <c r="N1656">
        <v>100</v>
      </c>
    </row>
    <row r="1657" spans="1:14" x14ac:dyDescent="0.3">
      <c r="A1657">
        <v>2024</v>
      </c>
      <c r="B1657" t="s">
        <v>1188</v>
      </c>
      <c r="C1657" t="s">
        <v>821</v>
      </c>
      <c r="D1657" t="s">
        <v>823</v>
      </c>
      <c r="E1657" t="s">
        <v>822</v>
      </c>
      <c r="F1657" t="s">
        <v>867</v>
      </c>
      <c r="G1657" t="s">
        <v>866</v>
      </c>
      <c r="H1657">
        <v>888</v>
      </c>
      <c r="I1657" t="s">
        <v>1001</v>
      </c>
      <c r="J1657" t="s">
        <v>1000</v>
      </c>
      <c r="K1657" t="s">
        <v>305</v>
      </c>
      <c r="L1657" t="s">
        <v>1191</v>
      </c>
      <c r="M1657">
        <v>633</v>
      </c>
      <c r="N1657">
        <v>5.6226700000000003</v>
      </c>
    </row>
    <row r="1658" spans="1:14" x14ac:dyDescent="0.3">
      <c r="A1658">
        <v>2021</v>
      </c>
      <c r="B1658" t="s">
        <v>1188</v>
      </c>
      <c r="C1658" t="s">
        <v>821</v>
      </c>
      <c r="D1658" t="s">
        <v>823</v>
      </c>
      <c r="E1658" t="s">
        <v>822</v>
      </c>
      <c r="F1658" t="s">
        <v>849</v>
      </c>
      <c r="G1658" t="s">
        <v>848</v>
      </c>
      <c r="H1658">
        <v>383</v>
      </c>
      <c r="I1658" t="s">
        <v>1003</v>
      </c>
      <c r="J1658" t="s">
        <v>1002</v>
      </c>
      <c r="K1658" t="s">
        <v>307</v>
      </c>
      <c r="L1658" t="s">
        <v>1191</v>
      </c>
      <c r="M1658">
        <v>1621</v>
      </c>
      <c r="N1658">
        <v>34.570300000000003</v>
      </c>
    </row>
    <row r="1659" spans="1:14" x14ac:dyDescent="0.3">
      <c r="A1659">
        <v>2021</v>
      </c>
      <c r="B1659" t="s">
        <v>1188</v>
      </c>
      <c r="C1659" t="s">
        <v>821</v>
      </c>
      <c r="D1659" t="s">
        <v>823</v>
      </c>
      <c r="E1659" t="s">
        <v>822</v>
      </c>
      <c r="F1659" t="s">
        <v>849</v>
      </c>
      <c r="G1659" t="s">
        <v>848</v>
      </c>
      <c r="H1659">
        <v>383</v>
      </c>
      <c r="I1659" t="s">
        <v>1003</v>
      </c>
      <c r="J1659" t="s">
        <v>1002</v>
      </c>
      <c r="K1659" t="s">
        <v>308</v>
      </c>
      <c r="L1659" t="s">
        <v>1191</v>
      </c>
      <c r="M1659">
        <v>1156</v>
      </c>
      <c r="N1659">
        <v>24.653400000000001</v>
      </c>
    </row>
    <row r="1660" spans="1:14" x14ac:dyDescent="0.3">
      <c r="A1660">
        <v>2021</v>
      </c>
      <c r="B1660" t="s">
        <v>1188</v>
      </c>
      <c r="C1660" t="s">
        <v>821</v>
      </c>
      <c r="D1660" t="s">
        <v>823</v>
      </c>
      <c r="E1660" t="s">
        <v>822</v>
      </c>
      <c r="F1660" t="s">
        <v>849</v>
      </c>
      <c r="G1660" t="s">
        <v>848</v>
      </c>
      <c r="H1660">
        <v>383</v>
      </c>
      <c r="I1660" t="s">
        <v>1003</v>
      </c>
      <c r="J1660" t="s">
        <v>1002</v>
      </c>
      <c r="K1660" t="s">
        <v>309</v>
      </c>
      <c r="L1660" t="s">
        <v>1191</v>
      </c>
      <c r="M1660">
        <v>657</v>
      </c>
      <c r="N1660">
        <v>14.0115</v>
      </c>
    </row>
    <row r="1661" spans="1:14" x14ac:dyDescent="0.3">
      <c r="A1661">
        <v>2021</v>
      </c>
      <c r="B1661" t="s">
        <v>1188</v>
      </c>
      <c r="C1661" t="s">
        <v>821</v>
      </c>
      <c r="D1661" t="s">
        <v>823</v>
      </c>
      <c r="E1661" t="s">
        <v>822</v>
      </c>
      <c r="F1661" t="s">
        <v>849</v>
      </c>
      <c r="G1661" t="s">
        <v>848</v>
      </c>
      <c r="H1661">
        <v>383</v>
      </c>
      <c r="I1661" t="s">
        <v>1003</v>
      </c>
      <c r="J1661" t="s">
        <v>1002</v>
      </c>
      <c r="K1661" t="s">
        <v>306</v>
      </c>
      <c r="L1661" t="s">
        <v>1191</v>
      </c>
      <c r="M1661">
        <v>1143</v>
      </c>
      <c r="N1661">
        <v>24.376200000000001</v>
      </c>
    </row>
    <row r="1662" spans="1:14" x14ac:dyDescent="0.3">
      <c r="A1662">
        <v>2021</v>
      </c>
      <c r="B1662" t="s">
        <v>1188</v>
      </c>
      <c r="C1662" t="s">
        <v>821</v>
      </c>
      <c r="D1662" t="s">
        <v>823</v>
      </c>
      <c r="E1662" t="s">
        <v>822</v>
      </c>
      <c r="F1662" t="s">
        <v>849</v>
      </c>
      <c r="G1662" t="s">
        <v>848</v>
      </c>
      <c r="H1662">
        <v>383</v>
      </c>
      <c r="I1662" t="s">
        <v>1003</v>
      </c>
      <c r="J1662" t="s">
        <v>1002</v>
      </c>
      <c r="K1662" t="s">
        <v>1192</v>
      </c>
      <c r="L1662" t="s">
        <v>1191</v>
      </c>
      <c r="M1662">
        <v>4689</v>
      </c>
      <c r="N1662">
        <v>100</v>
      </c>
    </row>
    <row r="1663" spans="1:14" x14ac:dyDescent="0.3">
      <c r="A1663">
        <v>2021</v>
      </c>
      <c r="B1663" t="s">
        <v>1188</v>
      </c>
      <c r="C1663" t="s">
        <v>821</v>
      </c>
      <c r="D1663" t="s">
        <v>823</v>
      </c>
      <c r="E1663" t="s">
        <v>822</v>
      </c>
      <c r="F1663" t="s">
        <v>849</v>
      </c>
      <c r="G1663" t="s">
        <v>848</v>
      </c>
      <c r="H1663">
        <v>383</v>
      </c>
      <c r="I1663" t="s">
        <v>1003</v>
      </c>
      <c r="J1663" t="s">
        <v>1002</v>
      </c>
      <c r="K1663" t="s">
        <v>305</v>
      </c>
      <c r="L1663" t="s">
        <v>1191</v>
      </c>
      <c r="M1663">
        <v>112</v>
      </c>
      <c r="N1663">
        <v>2.3885700000000001</v>
      </c>
    </row>
    <row r="1664" spans="1:14" x14ac:dyDescent="0.3">
      <c r="A1664">
        <v>2022</v>
      </c>
      <c r="B1664" t="s">
        <v>1188</v>
      </c>
      <c r="C1664" t="s">
        <v>821</v>
      </c>
      <c r="D1664" t="s">
        <v>823</v>
      </c>
      <c r="E1664" t="s">
        <v>822</v>
      </c>
      <c r="F1664" t="s">
        <v>849</v>
      </c>
      <c r="G1664" t="s">
        <v>848</v>
      </c>
      <c r="H1664">
        <v>383</v>
      </c>
      <c r="I1664" t="s">
        <v>1003</v>
      </c>
      <c r="J1664" t="s">
        <v>1002</v>
      </c>
      <c r="K1664" t="s">
        <v>307</v>
      </c>
      <c r="L1664" t="s">
        <v>1191</v>
      </c>
      <c r="M1664">
        <v>1746</v>
      </c>
      <c r="N1664">
        <v>34.885100000000001</v>
      </c>
    </row>
    <row r="1665" spans="1:14" x14ac:dyDescent="0.3">
      <c r="A1665">
        <v>2022</v>
      </c>
      <c r="B1665" t="s">
        <v>1188</v>
      </c>
      <c r="C1665" t="s">
        <v>821</v>
      </c>
      <c r="D1665" t="s">
        <v>823</v>
      </c>
      <c r="E1665" t="s">
        <v>822</v>
      </c>
      <c r="F1665" t="s">
        <v>849</v>
      </c>
      <c r="G1665" t="s">
        <v>848</v>
      </c>
      <c r="H1665">
        <v>383</v>
      </c>
      <c r="I1665" t="s">
        <v>1003</v>
      </c>
      <c r="J1665" t="s">
        <v>1002</v>
      </c>
      <c r="K1665" t="s">
        <v>308</v>
      </c>
      <c r="L1665" t="s">
        <v>1191</v>
      </c>
      <c r="M1665">
        <v>1256</v>
      </c>
      <c r="N1665">
        <v>25.094899999999999</v>
      </c>
    </row>
    <row r="1666" spans="1:14" x14ac:dyDescent="0.3">
      <c r="A1666">
        <v>2022</v>
      </c>
      <c r="B1666" t="s">
        <v>1188</v>
      </c>
      <c r="C1666" t="s">
        <v>821</v>
      </c>
      <c r="D1666" t="s">
        <v>823</v>
      </c>
      <c r="E1666" t="s">
        <v>822</v>
      </c>
      <c r="F1666" t="s">
        <v>849</v>
      </c>
      <c r="G1666" t="s">
        <v>848</v>
      </c>
      <c r="H1666">
        <v>383</v>
      </c>
      <c r="I1666" t="s">
        <v>1003</v>
      </c>
      <c r="J1666" t="s">
        <v>1002</v>
      </c>
      <c r="K1666" t="s">
        <v>309</v>
      </c>
      <c r="L1666" t="s">
        <v>1191</v>
      </c>
      <c r="M1666">
        <v>694</v>
      </c>
      <c r="N1666">
        <v>13.866099999999999</v>
      </c>
    </row>
    <row r="1667" spans="1:14" x14ac:dyDescent="0.3">
      <c r="A1667">
        <v>2022</v>
      </c>
      <c r="B1667" t="s">
        <v>1188</v>
      </c>
      <c r="C1667" t="s">
        <v>821</v>
      </c>
      <c r="D1667" t="s">
        <v>823</v>
      </c>
      <c r="E1667" t="s">
        <v>822</v>
      </c>
      <c r="F1667" t="s">
        <v>849</v>
      </c>
      <c r="G1667" t="s">
        <v>848</v>
      </c>
      <c r="H1667">
        <v>383</v>
      </c>
      <c r="I1667" t="s">
        <v>1003</v>
      </c>
      <c r="J1667" t="s">
        <v>1002</v>
      </c>
      <c r="K1667" t="s">
        <v>306</v>
      </c>
      <c r="L1667" t="s">
        <v>1191</v>
      </c>
      <c r="M1667">
        <v>1198</v>
      </c>
      <c r="N1667">
        <v>23.9361</v>
      </c>
    </row>
    <row r="1668" spans="1:14" x14ac:dyDescent="0.3">
      <c r="A1668">
        <v>2022</v>
      </c>
      <c r="B1668" t="s">
        <v>1188</v>
      </c>
      <c r="C1668" t="s">
        <v>821</v>
      </c>
      <c r="D1668" t="s">
        <v>823</v>
      </c>
      <c r="E1668" t="s">
        <v>822</v>
      </c>
      <c r="F1668" t="s">
        <v>849</v>
      </c>
      <c r="G1668" t="s">
        <v>848</v>
      </c>
      <c r="H1668">
        <v>383</v>
      </c>
      <c r="I1668" t="s">
        <v>1003</v>
      </c>
      <c r="J1668" t="s">
        <v>1002</v>
      </c>
      <c r="K1668" t="s">
        <v>1192</v>
      </c>
      <c r="L1668" t="s">
        <v>1191</v>
      </c>
      <c r="M1668">
        <v>5005</v>
      </c>
      <c r="N1668">
        <v>100</v>
      </c>
    </row>
    <row r="1669" spans="1:14" x14ac:dyDescent="0.3">
      <c r="A1669">
        <v>2022</v>
      </c>
      <c r="B1669" t="s">
        <v>1188</v>
      </c>
      <c r="C1669" t="s">
        <v>821</v>
      </c>
      <c r="D1669" t="s">
        <v>823</v>
      </c>
      <c r="E1669" t="s">
        <v>822</v>
      </c>
      <c r="F1669" t="s">
        <v>849</v>
      </c>
      <c r="G1669" t="s">
        <v>848</v>
      </c>
      <c r="H1669">
        <v>383</v>
      </c>
      <c r="I1669" t="s">
        <v>1003</v>
      </c>
      <c r="J1669" t="s">
        <v>1002</v>
      </c>
      <c r="K1669" t="s">
        <v>305</v>
      </c>
      <c r="L1669" t="s">
        <v>1191</v>
      </c>
      <c r="M1669">
        <v>111</v>
      </c>
      <c r="N1669">
        <v>2.2177799999999999</v>
      </c>
    </row>
    <row r="1670" spans="1:14" x14ac:dyDescent="0.3">
      <c r="A1670">
        <v>2023</v>
      </c>
      <c r="B1670" t="s">
        <v>1188</v>
      </c>
      <c r="C1670" t="s">
        <v>821</v>
      </c>
      <c r="D1670" t="s">
        <v>823</v>
      </c>
      <c r="E1670" t="s">
        <v>822</v>
      </c>
      <c r="F1670" t="s">
        <v>849</v>
      </c>
      <c r="G1670" t="s">
        <v>848</v>
      </c>
      <c r="H1670">
        <v>383</v>
      </c>
      <c r="I1670" t="s">
        <v>1003</v>
      </c>
      <c r="J1670" t="s">
        <v>1002</v>
      </c>
      <c r="K1670" t="s">
        <v>307</v>
      </c>
      <c r="L1670" t="s">
        <v>1191</v>
      </c>
      <c r="M1670">
        <v>1833</v>
      </c>
      <c r="N1670">
        <v>35.682299999999998</v>
      </c>
    </row>
    <row r="1671" spans="1:14" x14ac:dyDescent="0.3">
      <c r="A1671">
        <v>2023</v>
      </c>
      <c r="B1671" t="s">
        <v>1188</v>
      </c>
      <c r="C1671" t="s">
        <v>821</v>
      </c>
      <c r="D1671" t="s">
        <v>823</v>
      </c>
      <c r="E1671" t="s">
        <v>822</v>
      </c>
      <c r="F1671" t="s">
        <v>849</v>
      </c>
      <c r="G1671" t="s">
        <v>848</v>
      </c>
      <c r="H1671">
        <v>383</v>
      </c>
      <c r="I1671" t="s">
        <v>1003</v>
      </c>
      <c r="J1671" t="s">
        <v>1002</v>
      </c>
      <c r="K1671" t="s">
        <v>308</v>
      </c>
      <c r="L1671" t="s">
        <v>1191</v>
      </c>
      <c r="M1671">
        <v>1334</v>
      </c>
      <c r="N1671">
        <v>25.96846</v>
      </c>
    </row>
    <row r="1672" spans="1:14" x14ac:dyDescent="0.3">
      <c r="A1672">
        <v>2023</v>
      </c>
      <c r="B1672" t="s">
        <v>1188</v>
      </c>
      <c r="C1672" t="s">
        <v>821</v>
      </c>
      <c r="D1672" t="s">
        <v>823</v>
      </c>
      <c r="E1672" t="s">
        <v>822</v>
      </c>
      <c r="F1672" t="s">
        <v>849</v>
      </c>
      <c r="G1672" t="s">
        <v>848</v>
      </c>
      <c r="H1672">
        <v>383</v>
      </c>
      <c r="I1672" t="s">
        <v>1003</v>
      </c>
      <c r="J1672" t="s">
        <v>1002</v>
      </c>
      <c r="K1672" t="s">
        <v>309</v>
      </c>
      <c r="L1672" t="s">
        <v>1191</v>
      </c>
      <c r="M1672">
        <v>755</v>
      </c>
      <c r="N1672">
        <v>14.697290000000001</v>
      </c>
    </row>
    <row r="1673" spans="1:14" x14ac:dyDescent="0.3">
      <c r="A1673">
        <v>2023</v>
      </c>
      <c r="B1673" t="s">
        <v>1188</v>
      </c>
      <c r="C1673" t="s">
        <v>821</v>
      </c>
      <c r="D1673" t="s">
        <v>823</v>
      </c>
      <c r="E1673" t="s">
        <v>822</v>
      </c>
      <c r="F1673" t="s">
        <v>849</v>
      </c>
      <c r="G1673" t="s">
        <v>848</v>
      </c>
      <c r="H1673">
        <v>383</v>
      </c>
      <c r="I1673" t="s">
        <v>1003</v>
      </c>
      <c r="J1673" t="s">
        <v>1002</v>
      </c>
      <c r="K1673" t="s">
        <v>306</v>
      </c>
      <c r="L1673" t="s">
        <v>1191</v>
      </c>
      <c r="M1673">
        <v>1151</v>
      </c>
      <c r="N1673">
        <v>22.40607</v>
      </c>
    </row>
    <row r="1674" spans="1:14" x14ac:dyDescent="0.3">
      <c r="A1674">
        <v>2023</v>
      </c>
      <c r="B1674" t="s">
        <v>1188</v>
      </c>
      <c r="C1674" t="s">
        <v>821</v>
      </c>
      <c r="D1674" t="s">
        <v>823</v>
      </c>
      <c r="E1674" t="s">
        <v>822</v>
      </c>
      <c r="F1674" t="s">
        <v>849</v>
      </c>
      <c r="G1674" t="s">
        <v>848</v>
      </c>
      <c r="H1674">
        <v>383</v>
      </c>
      <c r="I1674" t="s">
        <v>1003</v>
      </c>
      <c r="J1674" t="s">
        <v>1002</v>
      </c>
      <c r="K1674" t="s">
        <v>1192</v>
      </c>
      <c r="L1674" t="s">
        <v>1191</v>
      </c>
      <c r="M1674">
        <v>5137</v>
      </c>
      <c r="N1674">
        <v>100</v>
      </c>
    </row>
    <row r="1675" spans="1:14" x14ac:dyDescent="0.3">
      <c r="A1675">
        <v>2023</v>
      </c>
      <c r="B1675" t="s">
        <v>1188</v>
      </c>
      <c r="C1675" t="s">
        <v>821</v>
      </c>
      <c r="D1675" t="s">
        <v>823</v>
      </c>
      <c r="E1675" t="s">
        <v>822</v>
      </c>
      <c r="F1675" t="s">
        <v>849</v>
      </c>
      <c r="G1675" t="s">
        <v>848</v>
      </c>
      <c r="H1675">
        <v>383</v>
      </c>
      <c r="I1675" t="s">
        <v>1003</v>
      </c>
      <c r="J1675" t="s">
        <v>1002</v>
      </c>
      <c r="K1675" t="s">
        <v>305</v>
      </c>
      <c r="L1675" t="s">
        <v>1191</v>
      </c>
      <c r="M1675">
        <v>64</v>
      </c>
      <c r="N1675">
        <v>1.24586</v>
      </c>
    </row>
    <row r="1676" spans="1:14" x14ac:dyDescent="0.3">
      <c r="A1676">
        <v>2024</v>
      </c>
      <c r="B1676" t="s">
        <v>1188</v>
      </c>
      <c r="C1676" t="s">
        <v>821</v>
      </c>
      <c r="D1676" t="s">
        <v>823</v>
      </c>
      <c r="E1676" t="s">
        <v>822</v>
      </c>
      <c r="F1676" t="s">
        <v>849</v>
      </c>
      <c r="G1676" t="s">
        <v>848</v>
      </c>
      <c r="H1676">
        <v>383</v>
      </c>
      <c r="I1676" t="s">
        <v>1003</v>
      </c>
      <c r="J1676" t="s">
        <v>1002</v>
      </c>
      <c r="K1676" t="s">
        <v>307</v>
      </c>
      <c r="L1676" t="s">
        <v>1191</v>
      </c>
      <c r="M1676">
        <v>2084</v>
      </c>
      <c r="N1676">
        <v>37.835880000000003</v>
      </c>
    </row>
    <row r="1677" spans="1:14" x14ac:dyDescent="0.3">
      <c r="A1677">
        <v>2024</v>
      </c>
      <c r="B1677" t="s">
        <v>1188</v>
      </c>
      <c r="C1677" t="s">
        <v>821</v>
      </c>
      <c r="D1677" t="s">
        <v>823</v>
      </c>
      <c r="E1677" t="s">
        <v>822</v>
      </c>
      <c r="F1677" t="s">
        <v>849</v>
      </c>
      <c r="G1677" t="s">
        <v>848</v>
      </c>
      <c r="H1677">
        <v>383</v>
      </c>
      <c r="I1677" t="s">
        <v>1003</v>
      </c>
      <c r="J1677" t="s">
        <v>1002</v>
      </c>
      <c r="K1677" t="s">
        <v>308</v>
      </c>
      <c r="L1677" t="s">
        <v>1191</v>
      </c>
      <c r="M1677">
        <v>1383</v>
      </c>
      <c r="N1677">
        <v>25.108930000000001</v>
      </c>
    </row>
    <row r="1678" spans="1:14" x14ac:dyDescent="0.3">
      <c r="A1678">
        <v>2024</v>
      </c>
      <c r="B1678" t="s">
        <v>1188</v>
      </c>
      <c r="C1678" t="s">
        <v>821</v>
      </c>
      <c r="D1678" t="s">
        <v>823</v>
      </c>
      <c r="E1678" t="s">
        <v>822</v>
      </c>
      <c r="F1678" t="s">
        <v>849</v>
      </c>
      <c r="G1678" t="s">
        <v>848</v>
      </c>
      <c r="H1678">
        <v>383</v>
      </c>
      <c r="I1678" t="s">
        <v>1003</v>
      </c>
      <c r="J1678" t="s">
        <v>1002</v>
      </c>
      <c r="K1678" t="s">
        <v>309</v>
      </c>
      <c r="L1678" t="s">
        <v>1191</v>
      </c>
      <c r="M1678">
        <v>630</v>
      </c>
      <c r="N1678">
        <v>11.43791</v>
      </c>
    </row>
    <row r="1679" spans="1:14" x14ac:dyDescent="0.3">
      <c r="A1679">
        <v>2024</v>
      </c>
      <c r="B1679" t="s">
        <v>1188</v>
      </c>
      <c r="C1679" t="s">
        <v>821</v>
      </c>
      <c r="D1679" t="s">
        <v>823</v>
      </c>
      <c r="E1679" t="s">
        <v>822</v>
      </c>
      <c r="F1679" t="s">
        <v>849</v>
      </c>
      <c r="G1679" t="s">
        <v>848</v>
      </c>
      <c r="H1679">
        <v>383</v>
      </c>
      <c r="I1679" t="s">
        <v>1003</v>
      </c>
      <c r="J1679" t="s">
        <v>1002</v>
      </c>
      <c r="K1679" t="s">
        <v>306</v>
      </c>
      <c r="L1679" t="s">
        <v>1191</v>
      </c>
      <c r="M1679">
        <v>1297</v>
      </c>
      <c r="N1679">
        <v>23.54757</v>
      </c>
    </row>
    <row r="1680" spans="1:14" x14ac:dyDescent="0.3">
      <c r="A1680">
        <v>2024</v>
      </c>
      <c r="B1680" t="s">
        <v>1188</v>
      </c>
      <c r="C1680" t="s">
        <v>821</v>
      </c>
      <c r="D1680" t="s">
        <v>823</v>
      </c>
      <c r="E1680" t="s">
        <v>822</v>
      </c>
      <c r="F1680" t="s">
        <v>849</v>
      </c>
      <c r="G1680" t="s">
        <v>848</v>
      </c>
      <c r="H1680">
        <v>383</v>
      </c>
      <c r="I1680" t="s">
        <v>1003</v>
      </c>
      <c r="J1680" t="s">
        <v>1002</v>
      </c>
      <c r="K1680" t="s">
        <v>1192</v>
      </c>
      <c r="L1680" t="s">
        <v>1191</v>
      </c>
      <c r="M1680">
        <v>5508</v>
      </c>
      <c r="N1680">
        <v>100</v>
      </c>
    </row>
    <row r="1681" spans="1:14" x14ac:dyDescent="0.3">
      <c r="A1681">
        <v>2024</v>
      </c>
      <c r="B1681" t="s">
        <v>1188</v>
      </c>
      <c r="C1681" t="s">
        <v>821</v>
      </c>
      <c r="D1681" t="s">
        <v>823</v>
      </c>
      <c r="E1681" t="s">
        <v>822</v>
      </c>
      <c r="F1681" t="s">
        <v>849</v>
      </c>
      <c r="G1681" t="s">
        <v>848</v>
      </c>
      <c r="H1681">
        <v>383</v>
      </c>
      <c r="I1681" t="s">
        <v>1003</v>
      </c>
      <c r="J1681" t="s">
        <v>1002</v>
      </c>
      <c r="K1681" t="s">
        <v>305</v>
      </c>
      <c r="L1681" t="s">
        <v>1191</v>
      </c>
      <c r="M1681">
        <v>114</v>
      </c>
      <c r="N1681">
        <v>2.0697199999999998</v>
      </c>
    </row>
    <row r="1682" spans="1:14" x14ac:dyDescent="0.3">
      <c r="A1682">
        <v>2021</v>
      </c>
      <c r="B1682" t="s">
        <v>1188</v>
      </c>
      <c r="C1682" t="s">
        <v>821</v>
      </c>
      <c r="D1682" t="s">
        <v>823</v>
      </c>
      <c r="E1682" t="s">
        <v>822</v>
      </c>
      <c r="F1682" t="s">
        <v>927</v>
      </c>
      <c r="G1682" t="s">
        <v>926</v>
      </c>
      <c r="H1682">
        <v>856</v>
      </c>
      <c r="I1682" t="s">
        <v>1005</v>
      </c>
      <c r="J1682" t="s">
        <v>1004</v>
      </c>
      <c r="K1682" t="s">
        <v>307</v>
      </c>
      <c r="L1682" t="s">
        <v>1191</v>
      </c>
      <c r="M1682">
        <v>941</v>
      </c>
      <c r="N1682">
        <v>31.471599999999999</v>
      </c>
    </row>
    <row r="1683" spans="1:14" x14ac:dyDescent="0.3">
      <c r="A1683">
        <v>2021</v>
      </c>
      <c r="B1683" t="s">
        <v>1188</v>
      </c>
      <c r="C1683" t="s">
        <v>821</v>
      </c>
      <c r="D1683" t="s">
        <v>823</v>
      </c>
      <c r="E1683" t="s">
        <v>822</v>
      </c>
      <c r="F1683" t="s">
        <v>927</v>
      </c>
      <c r="G1683" t="s">
        <v>926</v>
      </c>
      <c r="H1683">
        <v>856</v>
      </c>
      <c r="I1683" t="s">
        <v>1005</v>
      </c>
      <c r="J1683" t="s">
        <v>1004</v>
      </c>
      <c r="K1683" t="s">
        <v>308</v>
      </c>
      <c r="L1683" t="s">
        <v>1191</v>
      </c>
      <c r="M1683">
        <v>648</v>
      </c>
      <c r="N1683">
        <v>21.6722</v>
      </c>
    </row>
    <row r="1684" spans="1:14" x14ac:dyDescent="0.3">
      <c r="A1684">
        <v>2021</v>
      </c>
      <c r="B1684" t="s">
        <v>1188</v>
      </c>
      <c r="C1684" t="s">
        <v>821</v>
      </c>
      <c r="D1684" t="s">
        <v>823</v>
      </c>
      <c r="E1684" t="s">
        <v>822</v>
      </c>
      <c r="F1684" t="s">
        <v>927</v>
      </c>
      <c r="G1684" t="s">
        <v>926</v>
      </c>
      <c r="H1684">
        <v>856</v>
      </c>
      <c r="I1684" t="s">
        <v>1005</v>
      </c>
      <c r="J1684" t="s">
        <v>1004</v>
      </c>
      <c r="K1684" t="s">
        <v>309</v>
      </c>
      <c r="L1684" t="s">
        <v>1191</v>
      </c>
      <c r="M1684">
        <v>408</v>
      </c>
      <c r="N1684">
        <v>13.6455</v>
      </c>
    </row>
    <row r="1685" spans="1:14" x14ac:dyDescent="0.3">
      <c r="A1685">
        <v>2021</v>
      </c>
      <c r="B1685" t="s">
        <v>1188</v>
      </c>
      <c r="C1685" t="s">
        <v>821</v>
      </c>
      <c r="D1685" t="s">
        <v>823</v>
      </c>
      <c r="E1685" t="s">
        <v>822</v>
      </c>
      <c r="F1685" t="s">
        <v>927</v>
      </c>
      <c r="G1685" t="s">
        <v>926</v>
      </c>
      <c r="H1685">
        <v>856</v>
      </c>
      <c r="I1685" t="s">
        <v>1005</v>
      </c>
      <c r="J1685" t="s">
        <v>1004</v>
      </c>
      <c r="K1685" t="s">
        <v>306</v>
      </c>
      <c r="L1685" t="s">
        <v>1191</v>
      </c>
      <c r="M1685">
        <v>891</v>
      </c>
      <c r="N1685">
        <v>29.799299999999999</v>
      </c>
    </row>
    <row r="1686" spans="1:14" x14ac:dyDescent="0.3">
      <c r="A1686">
        <v>2021</v>
      </c>
      <c r="B1686" t="s">
        <v>1188</v>
      </c>
      <c r="C1686" t="s">
        <v>821</v>
      </c>
      <c r="D1686" t="s">
        <v>823</v>
      </c>
      <c r="E1686" t="s">
        <v>822</v>
      </c>
      <c r="F1686" t="s">
        <v>927</v>
      </c>
      <c r="G1686" t="s">
        <v>926</v>
      </c>
      <c r="H1686">
        <v>856</v>
      </c>
      <c r="I1686" t="s">
        <v>1005</v>
      </c>
      <c r="J1686" t="s">
        <v>1004</v>
      </c>
      <c r="K1686" t="s">
        <v>1192</v>
      </c>
      <c r="L1686" t="s">
        <v>1191</v>
      </c>
      <c r="M1686">
        <v>2990</v>
      </c>
      <c r="N1686">
        <v>100</v>
      </c>
    </row>
    <row r="1687" spans="1:14" x14ac:dyDescent="0.3">
      <c r="A1687">
        <v>2021</v>
      </c>
      <c r="B1687" t="s">
        <v>1188</v>
      </c>
      <c r="C1687" t="s">
        <v>821</v>
      </c>
      <c r="D1687" t="s">
        <v>823</v>
      </c>
      <c r="E1687" t="s">
        <v>822</v>
      </c>
      <c r="F1687" t="s">
        <v>927</v>
      </c>
      <c r="G1687" t="s">
        <v>926</v>
      </c>
      <c r="H1687">
        <v>856</v>
      </c>
      <c r="I1687" t="s">
        <v>1005</v>
      </c>
      <c r="J1687" t="s">
        <v>1004</v>
      </c>
      <c r="K1687" t="s">
        <v>305</v>
      </c>
      <c r="L1687" t="s">
        <v>1191</v>
      </c>
      <c r="M1687">
        <v>102</v>
      </c>
      <c r="N1687">
        <v>3.4113699999999998</v>
      </c>
    </row>
    <row r="1688" spans="1:14" x14ac:dyDescent="0.3">
      <c r="A1688">
        <v>2022</v>
      </c>
      <c r="B1688" t="s">
        <v>1188</v>
      </c>
      <c r="C1688" t="s">
        <v>821</v>
      </c>
      <c r="D1688" t="s">
        <v>823</v>
      </c>
      <c r="E1688" t="s">
        <v>822</v>
      </c>
      <c r="F1688" t="s">
        <v>927</v>
      </c>
      <c r="G1688" t="s">
        <v>926</v>
      </c>
      <c r="H1688">
        <v>856</v>
      </c>
      <c r="I1688" t="s">
        <v>1005</v>
      </c>
      <c r="J1688" t="s">
        <v>1004</v>
      </c>
      <c r="K1688" t="s">
        <v>307</v>
      </c>
      <c r="L1688" t="s">
        <v>1191</v>
      </c>
      <c r="M1688">
        <v>970</v>
      </c>
      <c r="N1688">
        <v>32.836799999999997</v>
      </c>
    </row>
    <row r="1689" spans="1:14" x14ac:dyDescent="0.3">
      <c r="A1689">
        <v>2022</v>
      </c>
      <c r="B1689" t="s">
        <v>1188</v>
      </c>
      <c r="C1689" t="s">
        <v>821</v>
      </c>
      <c r="D1689" t="s">
        <v>823</v>
      </c>
      <c r="E1689" t="s">
        <v>822</v>
      </c>
      <c r="F1689" t="s">
        <v>927</v>
      </c>
      <c r="G1689" t="s">
        <v>926</v>
      </c>
      <c r="H1689">
        <v>856</v>
      </c>
      <c r="I1689" t="s">
        <v>1005</v>
      </c>
      <c r="J1689" t="s">
        <v>1004</v>
      </c>
      <c r="K1689" t="s">
        <v>308</v>
      </c>
      <c r="L1689" t="s">
        <v>1191</v>
      </c>
      <c r="M1689">
        <v>630</v>
      </c>
      <c r="N1689">
        <v>21.327000000000002</v>
      </c>
    </row>
    <row r="1690" spans="1:14" x14ac:dyDescent="0.3">
      <c r="A1690">
        <v>2022</v>
      </c>
      <c r="B1690" t="s">
        <v>1188</v>
      </c>
      <c r="C1690" t="s">
        <v>821</v>
      </c>
      <c r="D1690" t="s">
        <v>823</v>
      </c>
      <c r="E1690" t="s">
        <v>822</v>
      </c>
      <c r="F1690" t="s">
        <v>927</v>
      </c>
      <c r="G1690" t="s">
        <v>926</v>
      </c>
      <c r="H1690">
        <v>856</v>
      </c>
      <c r="I1690" t="s">
        <v>1005</v>
      </c>
      <c r="J1690" t="s">
        <v>1004</v>
      </c>
      <c r="K1690" t="s">
        <v>309</v>
      </c>
      <c r="L1690" t="s">
        <v>1191</v>
      </c>
      <c r="M1690">
        <v>324</v>
      </c>
      <c r="N1690">
        <v>10.9682</v>
      </c>
    </row>
    <row r="1691" spans="1:14" x14ac:dyDescent="0.3">
      <c r="A1691">
        <v>2022</v>
      </c>
      <c r="B1691" t="s">
        <v>1188</v>
      </c>
      <c r="C1691" t="s">
        <v>821</v>
      </c>
      <c r="D1691" t="s">
        <v>823</v>
      </c>
      <c r="E1691" t="s">
        <v>822</v>
      </c>
      <c r="F1691" t="s">
        <v>927</v>
      </c>
      <c r="G1691" t="s">
        <v>926</v>
      </c>
      <c r="H1691">
        <v>856</v>
      </c>
      <c r="I1691" t="s">
        <v>1005</v>
      </c>
      <c r="J1691" t="s">
        <v>1004</v>
      </c>
      <c r="K1691" t="s">
        <v>306</v>
      </c>
      <c r="L1691" t="s">
        <v>1191</v>
      </c>
      <c r="M1691">
        <v>957</v>
      </c>
      <c r="N1691">
        <v>32.396700000000003</v>
      </c>
    </row>
    <row r="1692" spans="1:14" x14ac:dyDescent="0.3">
      <c r="A1692">
        <v>2022</v>
      </c>
      <c r="B1692" t="s">
        <v>1188</v>
      </c>
      <c r="C1692" t="s">
        <v>821</v>
      </c>
      <c r="D1692" t="s">
        <v>823</v>
      </c>
      <c r="E1692" t="s">
        <v>822</v>
      </c>
      <c r="F1692" t="s">
        <v>927</v>
      </c>
      <c r="G1692" t="s">
        <v>926</v>
      </c>
      <c r="H1692">
        <v>856</v>
      </c>
      <c r="I1692" t="s">
        <v>1005</v>
      </c>
      <c r="J1692" t="s">
        <v>1004</v>
      </c>
      <c r="K1692" t="s">
        <v>1192</v>
      </c>
      <c r="L1692" t="s">
        <v>1191</v>
      </c>
      <c r="M1692">
        <v>2954</v>
      </c>
      <c r="N1692">
        <v>100</v>
      </c>
    </row>
    <row r="1693" spans="1:14" x14ac:dyDescent="0.3">
      <c r="A1693">
        <v>2022</v>
      </c>
      <c r="B1693" t="s">
        <v>1188</v>
      </c>
      <c r="C1693" t="s">
        <v>821</v>
      </c>
      <c r="D1693" t="s">
        <v>823</v>
      </c>
      <c r="E1693" t="s">
        <v>822</v>
      </c>
      <c r="F1693" t="s">
        <v>927</v>
      </c>
      <c r="G1693" t="s">
        <v>926</v>
      </c>
      <c r="H1693">
        <v>856</v>
      </c>
      <c r="I1693" t="s">
        <v>1005</v>
      </c>
      <c r="J1693" t="s">
        <v>1004</v>
      </c>
      <c r="K1693" t="s">
        <v>305</v>
      </c>
      <c r="L1693" t="s">
        <v>1191</v>
      </c>
      <c r="M1693">
        <v>73</v>
      </c>
      <c r="N1693">
        <v>2.4712299999999998</v>
      </c>
    </row>
    <row r="1694" spans="1:14" x14ac:dyDescent="0.3">
      <c r="A1694">
        <v>2023</v>
      </c>
      <c r="B1694" t="s">
        <v>1188</v>
      </c>
      <c r="C1694" t="s">
        <v>821</v>
      </c>
      <c r="D1694" t="s">
        <v>823</v>
      </c>
      <c r="E1694" t="s">
        <v>822</v>
      </c>
      <c r="F1694" t="s">
        <v>927</v>
      </c>
      <c r="G1694" t="s">
        <v>926</v>
      </c>
      <c r="H1694">
        <v>856</v>
      </c>
      <c r="I1694" t="s">
        <v>1005</v>
      </c>
      <c r="J1694" t="s">
        <v>1004</v>
      </c>
      <c r="K1694" t="s">
        <v>307</v>
      </c>
      <c r="L1694" t="s">
        <v>1191</v>
      </c>
      <c r="M1694">
        <v>1091</v>
      </c>
      <c r="N1694">
        <v>32.211399999999998</v>
      </c>
    </row>
    <row r="1695" spans="1:14" x14ac:dyDescent="0.3">
      <c r="A1695">
        <v>2023</v>
      </c>
      <c r="B1695" t="s">
        <v>1188</v>
      </c>
      <c r="C1695" t="s">
        <v>821</v>
      </c>
      <c r="D1695" t="s">
        <v>823</v>
      </c>
      <c r="E1695" t="s">
        <v>822</v>
      </c>
      <c r="F1695" t="s">
        <v>927</v>
      </c>
      <c r="G1695" t="s">
        <v>926</v>
      </c>
      <c r="H1695">
        <v>856</v>
      </c>
      <c r="I1695" t="s">
        <v>1005</v>
      </c>
      <c r="J1695" t="s">
        <v>1004</v>
      </c>
      <c r="K1695" t="s">
        <v>308</v>
      </c>
      <c r="L1695" t="s">
        <v>1191</v>
      </c>
      <c r="M1695">
        <v>757</v>
      </c>
      <c r="N1695">
        <v>22.350159999999999</v>
      </c>
    </row>
    <row r="1696" spans="1:14" x14ac:dyDescent="0.3">
      <c r="A1696">
        <v>2023</v>
      </c>
      <c r="B1696" t="s">
        <v>1188</v>
      </c>
      <c r="C1696" t="s">
        <v>821</v>
      </c>
      <c r="D1696" t="s">
        <v>823</v>
      </c>
      <c r="E1696" t="s">
        <v>822</v>
      </c>
      <c r="F1696" t="s">
        <v>927</v>
      </c>
      <c r="G1696" t="s">
        <v>926</v>
      </c>
      <c r="H1696">
        <v>856</v>
      </c>
      <c r="I1696" t="s">
        <v>1005</v>
      </c>
      <c r="J1696" t="s">
        <v>1004</v>
      </c>
      <c r="K1696" t="s">
        <v>309</v>
      </c>
      <c r="L1696" t="s">
        <v>1191</v>
      </c>
      <c r="M1696">
        <v>326</v>
      </c>
      <c r="N1696">
        <v>9.6250400000000003</v>
      </c>
    </row>
    <row r="1697" spans="1:14" x14ac:dyDescent="0.3">
      <c r="A1697">
        <v>2023</v>
      </c>
      <c r="B1697" t="s">
        <v>1188</v>
      </c>
      <c r="C1697" t="s">
        <v>821</v>
      </c>
      <c r="D1697" t="s">
        <v>823</v>
      </c>
      <c r="E1697" t="s">
        <v>822</v>
      </c>
      <c r="F1697" t="s">
        <v>927</v>
      </c>
      <c r="G1697" t="s">
        <v>926</v>
      </c>
      <c r="H1697">
        <v>856</v>
      </c>
      <c r="I1697" t="s">
        <v>1005</v>
      </c>
      <c r="J1697" t="s">
        <v>1004</v>
      </c>
      <c r="K1697" t="s">
        <v>306</v>
      </c>
      <c r="L1697" t="s">
        <v>1191</v>
      </c>
      <c r="M1697">
        <v>1102</v>
      </c>
      <c r="N1697">
        <v>32.536169999999998</v>
      </c>
    </row>
    <row r="1698" spans="1:14" x14ac:dyDescent="0.3">
      <c r="A1698">
        <v>2023</v>
      </c>
      <c r="B1698" t="s">
        <v>1188</v>
      </c>
      <c r="C1698" t="s">
        <v>821</v>
      </c>
      <c r="D1698" t="s">
        <v>823</v>
      </c>
      <c r="E1698" t="s">
        <v>822</v>
      </c>
      <c r="F1698" t="s">
        <v>927</v>
      </c>
      <c r="G1698" t="s">
        <v>926</v>
      </c>
      <c r="H1698">
        <v>856</v>
      </c>
      <c r="I1698" t="s">
        <v>1005</v>
      </c>
      <c r="J1698" t="s">
        <v>1004</v>
      </c>
      <c r="K1698" t="s">
        <v>1192</v>
      </c>
      <c r="L1698" t="s">
        <v>1191</v>
      </c>
      <c r="M1698">
        <v>3387</v>
      </c>
      <c r="N1698">
        <v>100</v>
      </c>
    </row>
    <row r="1699" spans="1:14" x14ac:dyDescent="0.3">
      <c r="A1699">
        <v>2023</v>
      </c>
      <c r="B1699" t="s">
        <v>1188</v>
      </c>
      <c r="C1699" t="s">
        <v>821</v>
      </c>
      <c r="D1699" t="s">
        <v>823</v>
      </c>
      <c r="E1699" t="s">
        <v>822</v>
      </c>
      <c r="F1699" t="s">
        <v>927</v>
      </c>
      <c r="G1699" t="s">
        <v>926</v>
      </c>
      <c r="H1699">
        <v>856</v>
      </c>
      <c r="I1699" t="s">
        <v>1005</v>
      </c>
      <c r="J1699" t="s">
        <v>1004</v>
      </c>
      <c r="K1699" t="s">
        <v>305</v>
      </c>
      <c r="L1699" t="s">
        <v>1191</v>
      </c>
      <c r="M1699">
        <v>111</v>
      </c>
      <c r="N1699">
        <v>3.2772399999999999</v>
      </c>
    </row>
    <row r="1700" spans="1:14" x14ac:dyDescent="0.3">
      <c r="A1700">
        <v>2024</v>
      </c>
      <c r="B1700" t="s">
        <v>1188</v>
      </c>
      <c r="C1700" t="s">
        <v>821</v>
      </c>
      <c r="D1700" t="s">
        <v>823</v>
      </c>
      <c r="E1700" t="s">
        <v>822</v>
      </c>
      <c r="F1700" t="s">
        <v>927</v>
      </c>
      <c r="G1700" t="s">
        <v>926</v>
      </c>
      <c r="H1700">
        <v>856</v>
      </c>
      <c r="I1700" t="s">
        <v>1005</v>
      </c>
      <c r="J1700" t="s">
        <v>1004</v>
      </c>
      <c r="K1700" t="s">
        <v>307</v>
      </c>
      <c r="L1700" t="s">
        <v>1191</v>
      </c>
      <c r="M1700">
        <v>1303</v>
      </c>
      <c r="N1700">
        <v>34.074269999999999</v>
      </c>
    </row>
    <row r="1701" spans="1:14" x14ac:dyDescent="0.3">
      <c r="A1701">
        <v>2024</v>
      </c>
      <c r="B1701" t="s">
        <v>1188</v>
      </c>
      <c r="C1701" t="s">
        <v>821</v>
      </c>
      <c r="D1701" t="s">
        <v>823</v>
      </c>
      <c r="E1701" t="s">
        <v>822</v>
      </c>
      <c r="F1701" t="s">
        <v>927</v>
      </c>
      <c r="G1701" t="s">
        <v>926</v>
      </c>
      <c r="H1701">
        <v>856</v>
      </c>
      <c r="I1701" t="s">
        <v>1005</v>
      </c>
      <c r="J1701" t="s">
        <v>1004</v>
      </c>
      <c r="K1701" t="s">
        <v>308</v>
      </c>
      <c r="L1701" t="s">
        <v>1191</v>
      </c>
      <c r="M1701">
        <v>830</v>
      </c>
      <c r="N1701">
        <v>21.705020000000001</v>
      </c>
    </row>
    <row r="1702" spans="1:14" x14ac:dyDescent="0.3">
      <c r="A1702">
        <v>2024</v>
      </c>
      <c r="B1702" t="s">
        <v>1188</v>
      </c>
      <c r="C1702" t="s">
        <v>821</v>
      </c>
      <c r="D1702" t="s">
        <v>823</v>
      </c>
      <c r="E1702" t="s">
        <v>822</v>
      </c>
      <c r="F1702" t="s">
        <v>927</v>
      </c>
      <c r="G1702" t="s">
        <v>926</v>
      </c>
      <c r="H1702">
        <v>856</v>
      </c>
      <c r="I1702" t="s">
        <v>1005</v>
      </c>
      <c r="J1702" t="s">
        <v>1004</v>
      </c>
      <c r="K1702" t="s">
        <v>309</v>
      </c>
      <c r="L1702" t="s">
        <v>1191</v>
      </c>
      <c r="M1702">
        <v>313</v>
      </c>
      <c r="N1702">
        <v>8.1851500000000001</v>
      </c>
    </row>
    <row r="1703" spans="1:14" x14ac:dyDescent="0.3">
      <c r="A1703">
        <v>2024</v>
      </c>
      <c r="B1703" t="s">
        <v>1188</v>
      </c>
      <c r="C1703" t="s">
        <v>821</v>
      </c>
      <c r="D1703" t="s">
        <v>823</v>
      </c>
      <c r="E1703" t="s">
        <v>822</v>
      </c>
      <c r="F1703" t="s">
        <v>927</v>
      </c>
      <c r="G1703" t="s">
        <v>926</v>
      </c>
      <c r="H1703">
        <v>856</v>
      </c>
      <c r="I1703" t="s">
        <v>1005</v>
      </c>
      <c r="J1703" t="s">
        <v>1004</v>
      </c>
      <c r="K1703" t="s">
        <v>306</v>
      </c>
      <c r="L1703" t="s">
        <v>1191</v>
      </c>
      <c r="M1703">
        <v>1222</v>
      </c>
      <c r="N1703">
        <v>31.95607</v>
      </c>
    </row>
    <row r="1704" spans="1:14" x14ac:dyDescent="0.3">
      <c r="A1704">
        <v>2024</v>
      </c>
      <c r="B1704" t="s">
        <v>1188</v>
      </c>
      <c r="C1704" t="s">
        <v>821</v>
      </c>
      <c r="D1704" t="s">
        <v>823</v>
      </c>
      <c r="E1704" t="s">
        <v>822</v>
      </c>
      <c r="F1704" t="s">
        <v>927</v>
      </c>
      <c r="G1704" t="s">
        <v>926</v>
      </c>
      <c r="H1704">
        <v>856</v>
      </c>
      <c r="I1704" t="s">
        <v>1005</v>
      </c>
      <c r="J1704" t="s">
        <v>1004</v>
      </c>
      <c r="K1704" t="s">
        <v>1192</v>
      </c>
      <c r="L1704" t="s">
        <v>1191</v>
      </c>
      <c r="M1704">
        <v>3824</v>
      </c>
      <c r="N1704">
        <v>100</v>
      </c>
    </row>
    <row r="1705" spans="1:14" x14ac:dyDescent="0.3">
      <c r="A1705">
        <v>2024</v>
      </c>
      <c r="B1705" t="s">
        <v>1188</v>
      </c>
      <c r="C1705" t="s">
        <v>821</v>
      </c>
      <c r="D1705" t="s">
        <v>823</v>
      </c>
      <c r="E1705" t="s">
        <v>822</v>
      </c>
      <c r="F1705" t="s">
        <v>927</v>
      </c>
      <c r="G1705" t="s">
        <v>926</v>
      </c>
      <c r="H1705">
        <v>856</v>
      </c>
      <c r="I1705" t="s">
        <v>1005</v>
      </c>
      <c r="J1705" t="s">
        <v>1004</v>
      </c>
      <c r="K1705" t="s">
        <v>305</v>
      </c>
      <c r="L1705" t="s">
        <v>1191</v>
      </c>
      <c r="M1705">
        <v>156</v>
      </c>
      <c r="N1705">
        <v>4.0795000000000003</v>
      </c>
    </row>
    <row r="1706" spans="1:14" x14ac:dyDescent="0.3">
      <c r="A1706">
        <v>2021</v>
      </c>
      <c r="B1706" t="s">
        <v>1188</v>
      </c>
      <c r="C1706" t="s">
        <v>821</v>
      </c>
      <c r="D1706" t="s">
        <v>823</v>
      </c>
      <c r="E1706" t="s">
        <v>822</v>
      </c>
      <c r="F1706" t="s">
        <v>927</v>
      </c>
      <c r="G1706" t="s">
        <v>926</v>
      </c>
      <c r="H1706">
        <v>855</v>
      </c>
      <c r="I1706" t="s">
        <v>1007</v>
      </c>
      <c r="J1706" t="s">
        <v>1006</v>
      </c>
      <c r="K1706" t="s">
        <v>307</v>
      </c>
      <c r="L1706" t="s">
        <v>1191</v>
      </c>
      <c r="M1706">
        <v>1842</v>
      </c>
      <c r="N1706">
        <v>34.833599999999997</v>
      </c>
    </row>
    <row r="1707" spans="1:14" x14ac:dyDescent="0.3">
      <c r="A1707">
        <v>2021</v>
      </c>
      <c r="B1707" t="s">
        <v>1188</v>
      </c>
      <c r="C1707" t="s">
        <v>821</v>
      </c>
      <c r="D1707" t="s">
        <v>823</v>
      </c>
      <c r="E1707" t="s">
        <v>822</v>
      </c>
      <c r="F1707" t="s">
        <v>927</v>
      </c>
      <c r="G1707" t="s">
        <v>926</v>
      </c>
      <c r="H1707">
        <v>855</v>
      </c>
      <c r="I1707" t="s">
        <v>1007</v>
      </c>
      <c r="J1707" t="s">
        <v>1006</v>
      </c>
      <c r="K1707" t="s">
        <v>308</v>
      </c>
      <c r="L1707" t="s">
        <v>1191</v>
      </c>
      <c r="M1707">
        <v>1103</v>
      </c>
      <c r="N1707">
        <v>20.858599999999999</v>
      </c>
    </row>
    <row r="1708" spans="1:14" x14ac:dyDescent="0.3">
      <c r="A1708">
        <v>2021</v>
      </c>
      <c r="B1708" t="s">
        <v>1188</v>
      </c>
      <c r="C1708" t="s">
        <v>821</v>
      </c>
      <c r="D1708" t="s">
        <v>823</v>
      </c>
      <c r="E1708" t="s">
        <v>822</v>
      </c>
      <c r="F1708" t="s">
        <v>927</v>
      </c>
      <c r="G1708" t="s">
        <v>926</v>
      </c>
      <c r="H1708">
        <v>855</v>
      </c>
      <c r="I1708" t="s">
        <v>1007</v>
      </c>
      <c r="J1708" t="s">
        <v>1006</v>
      </c>
      <c r="K1708" t="s">
        <v>309</v>
      </c>
      <c r="L1708" t="s">
        <v>1191</v>
      </c>
      <c r="M1708">
        <v>401</v>
      </c>
      <c r="N1708">
        <v>7.5832100000000002</v>
      </c>
    </row>
    <row r="1709" spans="1:14" x14ac:dyDescent="0.3">
      <c r="A1709">
        <v>2021</v>
      </c>
      <c r="B1709" t="s">
        <v>1188</v>
      </c>
      <c r="C1709" t="s">
        <v>821</v>
      </c>
      <c r="D1709" t="s">
        <v>823</v>
      </c>
      <c r="E1709" t="s">
        <v>822</v>
      </c>
      <c r="F1709" t="s">
        <v>927</v>
      </c>
      <c r="G1709" t="s">
        <v>926</v>
      </c>
      <c r="H1709">
        <v>855</v>
      </c>
      <c r="I1709" t="s">
        <v>1007</v>
      </c>
      <c r="J1709" t="s">
        <v>1006</v>
      </c>
      <c r="K1709" t="s">
        <v>306</v>
      </c>
      <c r="L1709" t="s">
        <v>1191</v>
      </c>
      <c r="M1709">
        <v>1683</v>
      </c>
      <c r="N1709">
        <v>31.826799999999999</v>
      </c>
    </row>
    <row r="1710" spans="1:14" x14ac:dyDescent="0.3">
      <c r="A1710">
        <v>2021</v>
      </c>
      <c r="B1710" t="s">
        <v>1188</v>
      </c>
      <c r="C1710" t="s">
        <v>821</v>
      </c>
      <c r="D1710" t="s">
        <v>823</v>
      </c>
      <c r="E1710" t="s">
        <v>822</v>
      </c>
      <c r="F1710" t="s">
        <v>927</v>
      </c>
      <c r="G1710" t="s">
        <v>926</v>
      </c>
      <c r="H1710">
        <v>855</v>
      </c>
      <c r="I1710" t="s">
        <v>1007</v>
      </c>
      <c r="J1710" t="s">
        <v>1006</v>
      </c>
      <c r="K1710" t="s">
        <v>1192</v>
      </c>
      <c r="L1710" t="s">
        <v>1191</v>
      </c>
      <c r="M1710">
        <v>5288</v>
      </c>
      <c r="N1710">
        <v>100</v>
      </c>
    </row>
    <row r="1711" spans="1:14" x14ac:dyDescent="0.3">
      <c r="A1711">
        <v>2021</v>
      </c>
      <c r="B1711" t="s">
        <v>1188</v>
      </c>
      <c r="C1711" t="s">
        <v>821</v>
      </c>
      <c r="D1711" t="s">
        <v>823</v>
      </c>
      <c r="E1711" t="s">
        <v>822</v>
      </c>
      <c r="F1711" t="s">
        <v>927</v>
      </c>
      <c r="G1711" t="s">
        <v>926</v>
      </c>
      <c r="H1711">
        <v>855</v>
      </c>
      <c r="I1711" t="s">
        <v>1007</v>
      </c>
      <c r="J1711" t="s">
        <v>1006</v>
      </c>
      <c r="K1711" t="s">
        <v>305</v>
      </c>
      <c r="L1711" t="s">
        <v>1191</v>
      </c>
      <c r="M1711">
        <v>259</v>
      </c>
      <c r="N1711">
        <v>4.8978799999999998</v>
      </c>
    </row>
    <row r="1712" spans="1:14" x14ac:dyDescent="0.3">
      <c r="A1712">
        <v>2022</v>
      </c>
      <c r="B1712" t="s">
        <v>1188</v>
      </c>
      <c r="C1712" t="s">
        <v>821</v>
      </c>
      <c r="D1712" t="s">
        <v>823</v>
      </c>
      <c r="E1712" t="s">
        <v>822</v>
      </c>
      <c r="F1712" t="s">
        <v>927</v>
      </c>
      <c r="G1712" t="s">
        <v>926</v>
      </c>
      <c r="H1712">
        <v>855</v>
      </c>
      <c r="I1712" t="s">
        <v>1007</v>
      </c>
      <c r="J1712" t="s">
        <v>1006</v>
      </c>
      <c r="K1712" t="s">
        <v>307</v>
      </c>
      <c r="L1712" t="s">
        <v>1191</v>
      </c>
      <c r="M1712">
        <v>2051</v>
      </c>
      <c r="N1712">
        <v>35.283000000000001</v>
      </c>
    </row>
    <row r="1713" spans="1:14" x14ac:dyDescent="0.3">
      <c r="A1713">
        <v>2022</v>
      </c>
      <c r="B1713" t="s">
        <v>1188</v>
      </c>
      <c r="C1713" t="s">
        <v>821</v>
      </c>
      <c r="D1713" t="s">
        <v>823</v>
      </c>
      <c r="E1713" t="s">
        <v>822</v>
      </c>
      <c r="F1713" t="s">
        <v>927</v>
      </c>
      <c r="G1713" t="s">
        <v>926</v>
      </c>
      <c r="H1713">
        <v>855</v>
      </c>
      <c r="I1713" t="s">
        <v>1007</v>
      </c>
      <c r="J1713" t="s">
        <v>1006</v>
      </c>
      <c r="K1713" t="s">
        <v>308</v>
      </c>
      <c r="L1713" t="s">
        <v>1191</v>
      </c>
      <c r="M1713">
        <v>1276</v>
      </c>
      <c r="N1713">
        <v>21.950800000000001</v>
      </c>
    </row>
    <row r="1714" spans="1:14" x14ac:dyDescent="0.3">
      <c r="A1714">
        <v>2022</v>
      </c>
      <c r="B1714" t="s">
        <v>1188</v>
      </c>
      <c r="C1714" t="s">
        <v>821</v>
      </c>
      <c r="D1714" t="s">
        <v>823</v>
      </c>
      <c r="E1714" t="s">
        <v>822</v>
      </c>
      <c r="F1714" t="s">
        <v>927</v>
      </c>
      <c r="G1714" t="s">
        <v>926</v>
      </c>
      <c r="H1714">
        <v>855</v>
      </c>
      <c r="I1714" t="s">
        <v>1007</v>
      </c>
      <c r="J1714" t="s">
        <v>1006</v>
      </c>
      <c r="K1714" t="s">
        <v>309</v>
      </c>
      <c r="L1714" t="s">
        <v>1191</v>
      </c>
      <c r="M1714">
        <v>535</v>
      </c>
      <c r="N1714">
        <v>9.2035099999999996</v>
      </c>
    </row>
    <row r="1715" spans="1:14" x14ac:dyDescent="0.3">
      <c r="A1715">
        <v>2022</v>
      </c>
      <c r="B1715" t="s">
        <v>1188</v>
      </c>
      <c r="C1715" t="s">
        <v>821</v>
      </c>
      <c r="D1715" t="s">
        <v>823</v>
      </c>
      <c r="E1715" t="s">
        <v>822</v>
      </c>
      <c r="F1715" t="s">
        <v>927</v>
      </c>
      <c r="G1715" t="s">
        <v>926</v>
      </c>
      <c r="H1715">
        <v>855</v>
      </c>
      <c r="I1715" t="s">
        <v>1007</v>
      </c>
      <c r="J1715" t="s">
        <v>1006</v>
      </c>
      <c r="K1715" t="s">
        <v>306</v>
      </c>
      <c r="L1715" t="s">
        <v>1191</v>
      </c>
      <c r="M1715">
        <v>1774</v>
      </c>
      <c r="N1715">
        <v>30.517800000000001</v>
      </c>
    </row>
    <row r="1716" spans="1:14" x14ac:dyDescent="0.3">
      <c r="A1716">
        <v>2022</v>
      </c>
      <c r="B1716" t="s">
        <v>1188</v>
      </c>
      <c r="C1716" t="s">
        <v>821</v>
      </c>
      <c r="D1716" t="s">
        <v>823</v>
      </c>
      <c r="E1716" t="s">
        <v>822</v>
      </c>
      <c r="F1716" t="s">
        <v>927</v>
      </c>
      <c r="G1716" t="s">
        <v>926</v>
      </c>
      <c r="H1716">
        <v>855</v>
      </c>
      <c r="I1716" t="s">
        <v>1007</v>
      </c>
      <c r="J1716" t="s">
        <v>1006</v>
      </c>
      <c r="K1716" t="s">
        <v>1192</v>
      </c>
      <c r="L1716" t="s">
        <v>1191</v>
      </c>
      <c r="M1716">
        <v>5813</v>
      </c>
      <c r="N1716">
        <v>100</v>
      </c>
    </row>
    <row r="1717" spans="1:14" x14ac:dyDescent="0.3">
      <c r="A1717">
        <v>2022</v>
      </c>
      <c r="B1717" t="s">
        <v>1188</v>
      </c>
      <c r="C1717" t="s">
        <v>821</v>
      </c>
      <c r="D1717" t="s">
        <v>823</v>
      </c>
      <c r="E1717" t="s">
        <v>822</v>
      </c>
      <c r="F1717" t="s">
        <v>927</v>
      </c>
      <c r="G1717" t="s">
        <v>926</v>
      </c>
      <c r="H1717">
        <v>855</v>
      </c>
      <c r="I1717" t="s">
        <v>1007</v>
      </c>
      <c r="J1717" t="s">
        <v>1006</v>
      </c>
      <c r="K1717" t="s">
        <v>305</v>
      </c>
      <c r="L1717" t="s">
        <v>1191</v>
      </c>
      <c r="M1717">
        <v>177</v>
      </c>
      <c r="N1717">
        <v>3.0449000000000002</v>
      </c>
    </row>
    <row r="1718" spans="1:14" x14ac:dyDescent="0.3">
      <c r="A1718">
        <v>2023</v>
      </c>
      <c r="B1718" t="s">
        <v>1188</v>
      </c>
      <c r="C1718" t="s">
        <v>821</v>
      </c>
      <c r="D1718" t="s">
        <v>823</v>
      </c>
      <c r="E1718" t="s">
        <v>822</v>
      </c>
      <c r="F1718" t="s">
        <v>927</v>
      </c>
      <c r="G1718" t="s">
        <v>926</v>
      </c>
      <c r="H1718">
        <v>855</v>
      </c>
      <c r="I1718" t="s">
        <v>1007</v>
      </c>
      <c r="J1718" t="s">
        <v>1006</v>
      </c>
      <c r="K1718" t="s">
        <v>307</v>
      </c>
      <c r="L1718" t="s">
        <v>1191</v>
      </c>
      <c r="M1718">
        <v>2205</v>
      </c>
      <c r="N1718">
        <v>35.558779999999999</v>
      </c>
    </row>
    <row r="1719" spans="1:14" x14ac:dyDescent="0.3">
      <c r="A1719">
        <v>2023</v>
      </c>
      <c r="B1719" t="s">
        <v>1188</v>
      </c>
      <c r="C1719" t="s">
        <v>821</v>
      </c>
      <c r="D1719" t="s">
        <v>823</v>
      </c>
      <c r="E1719" t="s">
        <v>822</v>
      </c>
      <c r="F1719" t="s">
        <v>927</v>
      </c>
      <c r="G1719" t="s">
        <v>926</v>
      </c>
      <c r="H1719">
        <v>855</v>
      </c>
      <c r="I1719" t="s">
        <v>1007</v>
      </c>
      <c r="J1719" t="s">
        <v>1006</v>
      </c>
      <c r="K1719" t="s">
        <v>308</v>
      </c>
      <c r="L1719" t="s">
        <v>1191</v>
      </c>
      <c r="M1719">
        <v>1428</v>
      </c>
      <c r="N1719">
        <v>23.02854</v>
      </c>
    </row>
    <row r="1720" spans="1:14" x14ac:dyDescent="0.3">
      <c r="A1720">
        <v>2023</v>
      </c>
      <c r="B1720" t="s">
        <v>1188</v>
      </c>
      <c r="C1720" t="s">
        <v>821</v>
      </c>
      <c r="D1720" t="s">
        <v>823</v>
      </c>
      <c r="E1720" t="s">
        <v>822</v>
      </c>
      <c r="F1720" t="s">
        <v>927</v>
      </c>
      <c r="G1720" t="s">
        <v>926</v>
      </c>
      <c r="H1720">
        <v>855</v>
      </c>
      <c r="I1720" t="s">
        <v>1007</v>
      </c>
      <c r="J1720" t="s">
        <v>1006</v>
      </c>
      <c r="K1720" t="s">
        <v>309</v>
      </c>
      <c r="L1720" t="s">
        <v>1191</v>
      </c>
      <c r="M1720">
        <v>536</v>
      </c>
      <c r="N1720">
        <v>8.64377</v>
      </c>
    </row>
    <row r="1721" spans="1:14" x14ac:dyDescent="0.3">
      <c r="A1721">
        <v>2023</v>
      </c>
      <c r="B1721" t="s">
        <v>1188</v>
      </c>
      <c r="C1721" t="s">
        <v>821</v>
      </c>
      <c r="D1721" t="s">
        <v>823</v>
      </c>
      <c r="E1721" t="s">
        <v>822</v>
      </c>
      <c r="F1721" t="s">
        <v>927</v>
      </c>
      <c r="G1721" t="s">
        <v>926</v>
      </c>
      <c r="H1721">
        <v>855</v>
      </c>
      <c r="I1721" t="s">
        <v>1007</v>
      </c>
      <c r="J1721" t="s">
        <v>1006</v>
      </c>
      <c r="K1721" t="s">
        <v>306</v>
      </c>
      <c r="L1721" t="s">
        <v>1191</v>
      </c>
      <c r="M1721">
        <v>1825</v>
      </c>
      <c r="N1721">
        <v>29.43074</v>
      </c>
    </row>
    <row r="1722" spans="1:14" x14ac:dyDescent="0.3">
      <c r="A1722">
        <v>2023</v>
      </c>
      <c r="B1722" t="s">
        <v>1188</v>
      </c>
      <c r="C1722" t="s">
        <v>821</v>
      </c>
      <c r="D1722" t="s">
        <v>823</v>
      </c>
      <c r="E1722" t="s">
        <v>822</v>
      </c>
      <c r="F1722" t="s">
        <v>927</v>
      </c>
      <c r="G1722" t="s">
        <v>926</v>
      </c>
      <c r="H1722">
        <v>855</v>
      </c>
      <c r="I1722" t="s">
        <v>1007</v>
      </c>
      <c r="J1722" t="s">
        <v>1006</v>
      </c>
      <c r="K1722" t="s">
        <v>1192</v>
      </c>
      <c r="L1722" t="s">
        <v>1191</v>
      </c>
      <c r="M1722">
        <v>6201</v>
      </c>
      <c r="N1722">
        <v>100</v>
      </c>
    </row>
    <row r="1723" spans="1:14" x14ac:dyDescent="0.3">
      <c r="A1723">
        <v>2023</v>
      </c>
      <c r="B1723" t="s">
        <v>1188</v>
      </c>
      <c r="C1723" t="s">
        <v>821</v>
      </c>
      <c r="D1723" t="s">
        <v>823</v>
      </c>
      <c r="E1723" t="s">
        <v>822</v>
      </c>
      <c r="F1723" t="s">
        <v>927</v>
      </c>
      <c r="G1723" t="s">
        <v>926</v>
      </c>
      <c r="H1723">
        <v>855</v>
      </c>
      <c r="I1723" t="s">
        <v>1007</v>
      </c>
      <c r="J1723" t="s">
        <v>1006</v>
      </c>
      <c r="K1723" t="s">
        <v>305</v>
      </c>
      <c r="L1723" t="s">
        <v>1191</v>
      </c>
      <c r="M1723">
        <v>207</v>
      </c>
      <c r="N1723">
        <v>3.3381699999999999</v>
      </c>
    </row>
    <row r="1724" spans="1:14" x14ac:dyDescent="0.3">
      <c r="A1724">
        <v>2024</v>
      </c>
      <c r="B1724" t="s">
        <v>1188</v>
      </c>
      <c r="C1724" t="s">
        <v>821</v>
      </c>
      <c r="D1724" t="s">
        <v>823</v>
      </c>
      <c r="E1724" t="s">
        <v>822</v>
      </c>
      <c r="F1724" t="s">
        <v>927</v>
      </c>
      <c r="G1724" t="s">
        <v>926</v>
      </c>
      <c r="H1724">
        <v>855</v>
      </c>
      <c r="I1724" t="s">
        <v>1007</v>
      </c>
      <c r="J1724" t="s">
        <v>1006</v>
      </c>
      <c r="K1724" t="s">
        <v>307</v>
      </c>
      <c r="L1724" t="s">
        <v>1191</v>
      </c>
      <c r="M1724">
        <v>2329</v>
      </c>
      <c r="N1724">
        <v>36.521880000000003</v>
      </c>
    </row>
    <row r="1725" spans="1:14" x14ac:dyDescent="0.3">
      <c r="A1725">
        <v>2024</v>
      </c>
      <c r="B1725" t="s">
        <v>1188</v>
      </c>
      <c r="C1725" t="s">
        <v>821</v>
      </c>
      <c r="D1725" t="s">
        <v>823</v>
      </c>
      <c r="E1725" t="s">
        <v>822</v>
      </c>
      <c r="F1725" t="s">
        <v>927</v>
      </c>
      <c r="G1725" t="s">
        <v>926</v>
      </c>
      <c r="H1725">
        <v>855</v>
      </c>
      <c r="I1725" t="s">
        <v>1007</v>
      </c>
      <c r="J1725" t="s">
        <v>1006</v>
      </c>
      <c r="K1725" t="s">
        <v>308</v>
      </c>
      <c r="L1725" t="s">
        <v>1191</v>
      </c>
      <c r="M1725">
        <v>1397</v>
      </c>
      <c r="N1725">
        <v>21.906849999999999</v>
      </c>
    </row>
    <row r="1726" spans="1:14" x14ac:dyDescent="0.3">
      <c r="A1726">
        <v>2024</v>
      </c>
      <c r="B1726" t="s">
        <v>1188</v>
      </c>
      <c r="C1726" t="s">
        <v>821</v>
      </c>
      <c r="D1726" t="s">
        <v>823</v>
      </c>
      <c r="E1726" t="s">
        <v>822</v>
      </c>
      <c r="F1726" t="s">
        <v>927</v>
      </c>
      <c r="G1726" t="s">
        <v>926</v>
      </c>
      <c r="H1726">
        <v>855</v>
      </c>
      <c r="I1726" t="s">
        <v>1007</v>
      </c>
      <c r="J1726" t="s">
        <v>1006</v>
      </c>
      <c r="K1726" t="s">
        <v>309</v>
      </c>
      <c r="L1726" t="s">
        <v>1191</v>
      </c>
      <c r="M1726">
        <v>505</v>
      </c>
      <c r="N1726">
        <v>7.9190800000000001</v>
      </c>
    </row>
    <row r="1727" spans="1:14" x14ac:dyDescent="0.3">
      <c r="A1727">
        <v>2024</v>
      </c>
      <c r="B1727" t="s">
        <v>1188</v>
      </c>
      <c r="C1727" t="s">
        <v>821</v>
      </c>
      <c r="D1727" t="s">
        <v>823</v>
      </c>
      <c r="E1727" t="s">
        <v>822</v>
      </c>
      <c r="F1727" t="s">
        <v>927</v>
      </c>
      <c r="G1727" t="s">
        <v>926</v>
      </c>
      <c r="H1727">
        <v>855</v>
      </c>
      <c r="I1727" t="s">
        <v>1007</v>
      </c>
      <c r="J1727" t="s">
        <v>1006</v>
      </c>
      <c r="K1727" t="s">
        <v>306</v>
      </c>
      <c r="L1727" t="s">
        <v>1191</v>
      </c>
      <c r="M1727">
        <v>1920</v>
      </c>
      <c r="N1727">
        <v>30.1082</v>
      </c>
    </row>
    <row r="1728" spans="1:14" x14ac:dyDescent="0.3">
      <c r="A1728">
        <v>2024</v>
      </c>
      <c r="B1728" t="s">
        <v>1188</v>
      </c>
      <c r="C1728" t="s">
        <v>821</v>
      </c>
      <c r="D1728" t="s">
        <v>823</v>
      </c>
      <c r="E1728" t="s">
        <v>822</v>
      </c>
      <c r="F1728" t="s">
        <v>927</v>
      </c>
      <c r="G1728" t="s">
        <v>926</v>
      </c>
      <c r="H1728">
        <v>855</v>
      </c>
      <c r="I1728" t="s">
        <v>1007</v>
      </c>
      <c r="J1728" t="s">
        <v>1006</v>
      </c>
      <c r="K1728" t="s">
        <v>1192</v>
      </c>
      <c r="L1728" t="s">
        <v>1191</v>
      </c>
      <c r="M1728">
        <v>6377</v>
      </c>
      <c r="N1728">
        <v>100</v>
      </c>
    </row>
    <row r="1729" spans="1:14" x14ac:dyDescent="0.3">
      <c r="A1729">
        <v>2024</v>
      </c>
      <c r="B1729" t="s">
        <v>1188</v>
      </c>
      <c r="C1729" t="s">
        <v>821</v>
      </c>
      <c r="D1729" t="s">
        <v>823</v>
      </c>
      <c r="E1729" t="s">
        <v>822</v>
      </c>
      <c r="F1729" t="s">
        <v>927</v>
      </c>
      <c r="G1729" t="s">
        <v>926</v>
      </c>
      <c r="H1729">
        <v>855</v>
      </c>
      <c r="I1729" t="s">
        <v>1007</v>
      </c>
      <c r="J1729" t="s">
        <v>1006</v>
      </c>
      <c r="K1729" t="s">
        <v>305</v>
      </c>
      <c r="L1729" t="s">
        <v>1191</v>
      </c>
      <c r="M1729">
        <v>226</v>
      </c>
      <c r="N1729">
        <v>3.54399</v>
      </c>
    </row>
    <row r="1730" spans="1:14" x14ac:dyDescent="0.3">
      <c r="A1730">
        <v>2021</v>
      </c>
      <c r="B1730" t="s">
        <v>1188</v>
      </c>
      <c r="C1730" t="s">
        <v>821</v>
      </c>
      <c r="D1730" t="s">
        <v>823</v>
      </c>
      <c r="E1730" t="s">
        <v>822</v>
      </c>
      <c r="F1730" t="s">
        <v>1189</v>
      </c>
      <c r="G1730" t="s">
        <v>1190</v>
      </c>
      <c r="H1730">
        <v>209</v>
      </c>
      <c r="I1730" t="s">
        <v>1009</v>
      </c>
      <c r="J1730" t="s">
        <v>1008</v>
      </c>
      <c r="K1730" t="s">
        <v>307</v>
      </c>
      <c r="L1730" t="s">
        <v>1191</v>
      </c>
      <c r="M1730">
        <v>958</v>
      </c>
      <c r="N1730">
        <v>32.853200000000001</v>
      </c>
    </row>
    <row r="1731" spans="1:14" x14ac:dyDescent="0.3">
      <c r="A1731">
        <v>2021</v>
      </c>
      <c r="B1731" t="s">
        <v>1188</v>
      </c>
      <c r="C1731" t="s">
        <v>821</v>
      </c>
      <c r="D1731" t="s">
        <v>823</v>
      </c>
      <c r="E1731" t="s">
        <v>822</v>
      </c>
      <c r="F1731" t="s">
        <v>1189</v>
      </c>
      <c r="G1731" t="s">
        <v>1190</v>
      </c>
      <c r="H1731">
        <v>209</v>
      </c>
      <c r="I1731" t="s">
        <v>1009</v>
      </c>
      <c r="J1731" t="s">
        <v>1008</v>
      </c>
      <c r="K1731" t="s">
        <v>308</v>
      </c>
      <c r="L1731" t="s">
        <v>1191</v>
      </c>
      <c r="M1731">
        <v>632</v>
      </c>
      <c r="N1731">
        <v>21.673500000000001</v>
      </c>
    </row>
    <row r="1732" spans="1:14" x14ac:dyDescent="0.3">
      <c r="A1732">
        <v>2021</v>
      </c>
      <c r="B1732" t="s">
        <v>1188</v>
      </c>
      <c r="C1732" t="s">
        <v>821</v>
      </c>
      <c r="D1732" t="s">
        <v>823</v>
      </c>
      <c r="E1732" t="s">
        <v>822</v>
      </c>
      <c r="F1732" t="s">
        <v>1189</v>
      </c>
      <c r="G1732" t="s">
        <v>1190</v>
      </c>
      <c r="H1732">
        <v>209</v>
      </c>
      <c r="I1732" t="s">
        <v>1009</v>
      </c>
      <c r="J1732" t="s">
        <v>1008</v>
      </c>
      <c r="K1732" t="s">
        <v>309</v>
      </c>
      <c r="L1732" t="s">
        <v>1191</v>
      </c>
      <c r="M1732">
        <v>358</v>
      </c>
      <c r="N1732">
        <v>12.277100000000001</v>
      </c>
    </row>
    <row r="1733" spans="1:14" x14ac:dyDescent="0.3">
      <c r="A1733">
        <v>2021</v>
      </c>
      <c r="B1733" t="s">
        <v>1188</v>
      </c>
      <c r="C1733" t="s">
        <v>821</v>
      </c>
      <c r="D1733" t="s">
        <v>823</v>
      </c>
      <c r="E1733" t="s">
        <v>822</v>
      </c>
      <c r="F1733" t="s">
        <v>1189</v>
      </c>
      <c r="G1733" t="s">
        <v>1190</v>
      </c>
      <c r="H1733">
        <v>209</v>
      </c>
      <c r="I1733" t="s">
        <v>1009</v>
      </c>
      <c r="J1733" t="s">
        <v>1008</v>
      </c>
      <c r="K1733" t="s">
        <v>306</v>
      </c>
      <c r="L1733" t="s">
        <v>1191</v>
      </c>
      <c r="M1733">
        <v>886</v>
      </c>
      <c r="N1733">
        <v>30.3841</v>
      </c>
    </row>
    <row r="1734" spans="1:14" x14ac:dyDescent="0.3">
      <c r="A1734">
        <v>2021</v>
      </c>
      <c r="B1734" t="s">
        <v>1188</v>
      </c>
      <c r="C1734" t="s">
        <v>821</v>
      </c>
      <c r="D1734" t="s">
        <v>823</v>
      </c>
      <c r="E1734" t="s">
        <v>822</v>
      </c>
      <c r="F1734" t="s">
        <v>1189</v>
      </c>
      <c r="G1734" t="s">
        <v>1190</v>
      </c>
      <c r="H1734">
        <v>209</v>
      </c>
      <c r="I1734" t="s">
        <v>1009</v>
      </c>
      <c r="J1734" t="s">
        <v>1008</v>
      </c>
      <c r="K1734" t="s">
        <v>1192</v>
      </c>
      <c r="L1734" t="s">
        <v>1191</v>
      </c>
      <c r="M1734">
        <v>2916</v>
      </c>
      <c r="N1734">
        <v>100</v>
      </c>
    </row>
    <row r="1735" spans="1:14" x14ac:dyDescent="0.3">
      <c r="A1735">
        <v>2021</v>
      </c>
      <c r="B1735" t="s">
        <v>1188</v>
      </c>
      <c r="C1735" t="s">
        <v>821</v>
      </c>
      <c r="D1735" t="s">
        <v>823</v>
      </c>
      <c r="E1735" t="s">
        <v>822</v>
      </c>
      <c r="F1735" t="s">
        <v>1189</v>
      </c>
      <c r="G1735" t="s">
        <v>1190</v>
      </c>
      <c r="H1735">
        <v>209</v>
      </c>
      <c r="I1735" t="s">
        <v>1009</v>
      </c>
      <c r="J1735" t="s">
        <v>1008</v>
      </c>
      <c r="K1735" t="s">
        <v>305</v>
      </c>
      <c r="L1735" t="s">
        <v>1191</v>
      </c>
      <c r="M1735">
        <v>82</v>
      </c>
      <c r="N1735">
        <v>2.8120699999999998</v>
      </c>
    </row>
    <row r="1736" spans="1:14" x14ac:dyDescent="0.3">
      <c r="A1736">
        <v>2022</v>
      </c>
      <c r="B1736" t="s">
        <v>1188</v>
      </c>
      <c r="C1736" t="s">
        <v>821</v>
      </c>
      <c r="D1736" t="s">
        <v>823</v>
      </c>
      <c r="E1736" t="s">
        <v>822</v>
      </c>
      <c r="F1736" t="s">
        <v>1189</v>
      </c>
      <c r="G1736" t="s">
        <v>1190</v>
      </c>
      <c r="H1736">
        <v>209</v>
      </c>
      <c r="I1736" t="s">
        <v>1009</v>
      </c>
      <c r="J1736" t="s">
        <v>1008</v>
      </c>
      <c r="K1736" t="s">
        <v>307</v>
      </c>
      <c r="L1736" t="s">
        <v>1191</v>
      </c>
      <c r="M1736">
        <v>1074</v>
      </c>
      <c r="N1736">
        <v>33.240499999999997</v>
      </c>
    </row>
    <row r="1737" spans="1:14" x14ac:dyDescent="0.3">
      <c r="A1737">
        <v>2022</v>
      </c>
      <c r="B1737" t="s">
        <v>1188</v>
      </c>
      <c r="C1737" t="s">
        <v>821</v>
      </c>
      <c r="D1737" t="s">
        <v>823</v>
      </c>
      <c r="E1737" t="s">
        <v>822</v>
      </c>
      <c r="F1737" t="s">
        <v>1189</v>
      </c>
      <c r="G1737" t="s">
        <v>1190</v>
      </c>
      <c r="H1737">
        <v>209</v>
      </c>
      <c r="I1737" t="s">
        <v>1009</v>
      </c>
      <c r="J1737" t="s">
        <v>1008</v>
      </c>
      <c r="K1737" t="s">
        <v>308</v>
      </c>
      <c r="L1737" t="s">
        <v>1191</v>
      </c>
      <c r="M1737">
        <v>704</v>
      </c>
      <c r="N1737">
        <v>21.788900000000002</v>
      </c>
    </row>
    <row r="1738" spans="1:14" x14ac:dyDescent="0.3">
      <c r="A1738">
        <v>2022</v>
      </c>
      <c r="B1738" t="s">
        <v>1188</v>
      </c>
      <c r="C1738" t="s">
        <v>821</v>
      </c>
      <c r="D1738" t="s">
        <v>823</v>
      </c>
      <c r="E1738" t="s">
        <v>822</v>
      </c>
      <c r="F1738" t="s">
        <v>1189</v>
      </c>
      <c r="G1738" t="s">
        <v>1190</v>
      </c>
      <c r="H1738">
        <v>209</v>
      </c>
      <c r="I1738" t="s">
        <v>1009</v>
      </c>
      <c r="J1738" t="s">
        <v>1008</v>
      </c>
      <c r="K1738" t="s">
        <v>309</v>
      </c>
      <c r="L1738" t="s">
        <v>1191</v>
      </c>
      <c r="M1738">
        <v>398</v>
      </c>
      <c r="N1738">
        <v>12.318199999999999</v>
      </c>
    </row>
    <row r="1739" spans="1:14" x14ac:dyDescent="0.3">
      <c r="A1739">
        <v>2022</v>
      </c>
      <c r="B1739" t="s">
        <v>1188</v>
      </c>
      <c r="C1739" t="s">
        <v>821</v>
      </c>
      <c r="D1739" t="s">
        <v>823</v>
      </c>
      <c r="E1739" t="s">
        <v>822</v>
      </c>
      <c r="F1739" t="s">
        <v>1189</v>
      </c>
      <c r="G1739" t="s">
        <v>1190</v>
      </c>
      <c r="H1739">
        <v>209</v>
      </c>
      <c r="I1739" t="s">
        <v>1009</v>
      </c>
      <c r="J1739" t="s">
        <v>1008</v>
      </c>
      <c r="K1739" t="s">
        <v>306</v>
      </c>
      <c r="L1739" t="s">
        <v>1191</v>
      </c>
      <c r="M1739">
        <v>976</v>
      </c>
      <c r="N1739">
        <v>30.2074</v>
      </c>
    </row>
    <row r="1740" spans="1:14" x14ac:dyDescent="0.3">
      <c r="A1740">
        <v>2022</v>
      </c>
      <c r="B1740" t="s">
        <v>1188</v>
      </c>
      <c r="C1740" t="s">
        <v>821</v>
      </c>
      <c r="D1740" t="s">
        <v>823</v>
      </c>
      <c r="E1740" t="s">
        <v>822</v>
      </c>
      <c r="F1740" t="s">
        <v>1189</v>
      </c>
      <c r="G1740" t="s">
        <v>1190</v>
      </c>
      <c r="H1740">
        <v>209</v>
      </c>
      <c r="I1740" t="s">
        <v>1009</v>
      </c>
      <c r="J1740" t="s">
        <v>1008</v>
      </c>
      <c r="K1740" t="s">
        <v>1192</v>
      </c>
      <c r="L1740" t="s">
        <v>1191</v>
      </c>
      <c r="M1740">
        <v>3231</v>
      </c>
      <c r="N1740">
        <v>100</v>
      </c>
    </row>
    <row r="1741" spans="1:14" x14ac:dyDescent="0.3">
      <c r="A1741">
        <v>2022</v>
      </c>
      <c r="B1741" t="s">
        <v>1188</v>
      </c>
      <c r="C1741" t="s">
        <v>821</v>
      </c>
      <c r="D1741" t="s">
        <v>823</v>
      </c>
      <c r="E1741" t="s">
        <v>822</v>
      </c>
      <c r="F1741" t="s">
        <v>1189</v>
      </c>
      <c r="G1741" t="s">
        <v>1190</v>
      </c>
      <c r="H1741">
        <v>209</v>
      </c>
      <c r="I1741" t="s">
        <v>1009</v>
      </c>
      <c r="J1741" t="s">
        <v>1008</v>
      </c>
      <c r="K1741" t="s">
        <v>305</v>
      </c>
      <c r="L1741" t="s">
        <v>1191</v>
      </c>
      <c r="M1741">
        <v>79</v>
      </c>
      <c r="N1741">
        <v>2.4450599999999998</v>
      </c>
    </row>
    <row r="1742" spans="1:14" x14ac:dyDescent="0.3">
      <c r="A1742">
        <v>2023</v>
      </c>
      <c r="B1742" t="s">
        <v>1188</v>
      </c>
      <c r="C1742" t="s">
        <v>821</v>
      </c>
      <c r="D1742" t="s">
        <v>823</v>
      </c>
      <c r="E1742" t="s">
        <v>822</v>
      </c>
      <c r="F1742" t="s">
        <v>1189</v>
      </c>
      <c r="G1742" t="s">
        <v>1190</v>
      </c>
      <c r="H1742">
        <v>209</v>
      </c>
      <c r="I1742" t="s">
        <v>1009</v>
      </c>
      <c r="J1742" t="s">
        <v>1008</v>
      </c>
      <c r="K1742" t="s">
        <v>307</v>
      </c>
      <c r="L1742" t="s">
        <v>1191</v>
      </c>
      <c r="M1742">
        <v>1208</v>
      </c>
      <c r="N1742">
        <v>36.506500000000003</v>
      </c>
    </row>
    <row r="1743" spans="1:14" x14ac:dyDescent="0.3">
      <c r="A1743">
        <v>2023</v>
      </c>
      <c r="B1743" t="s">
        <v>1188</v>
      </c>
      <c r="C1743" t="s">
        <v>821</v>
      </c>
      <c r="D1743" t="s">
        <v>823</v>
      </c>
      <c r="E1743" t="s">
        <v>822</v>
      </c>
      <c r="F1743" t="s">
        <v>1189</v>
      </c>
      <c r="G1743" t="s">
        <v>1190</v>
      </c>
      <c r="H1743">
        <v>209</v>
      </c>
      <c r="I1743" t="s">
        <v>1009</v>
      </c>
      <c r="J1743" t="s">
        <v>1008</v>
      </c>
      <c r="K1743" t="s">
        <v>308</v>
      </c>
      <c r="L1743" t="s">
        <v>1191</v>
      </c>
      <c r="M1743">
        <v>645</v>
      </c>
      <c r="N1743">
        <v>19.492290000000001</v>
      </c>
    </row>
    <row r="1744" spans="1:14" x14ac:dyDescent="0.3">
      <c r="A1744">
        <v>2023</v>
      </c>
      <c r="B1744" t="s">
        <v>1188</v>
      </c>
      <c r="C1744" t="s">
        <v>821</v>
      </c>
      <c r="D1744" t="s">
        <v>823</v>
      </c>
      <c r="E1744" t="s">
        <v>822</v>
      </c>
      <c r="F1744" t="s">
        <v>1189</v>
      </c>
      <c r="G1744" t="s">
        <v>1190</v>
      </c>
      <c r="H1744">
        <v>209</v>
      </c>
      <c r="I1744" t="s">
        <v>1009</v>
      </c>
      <c r="J1744" t="s">
        <v>1008</v>
      </c>
      <c r="K1744" t="s">
        <v>309</v>
      </c>
      <c r="L1744" t="s">
        <v>1191</v>
      </c>
      <c r="M1744">
        <v>245</v>
      </c>
      <c r="N1744">
        <v>7.4040499999999998</v>
      </c>
    </row>
    <row r="1745" spans="1:14" x14ac:dyDescent="0.3">
      <c r="A1745">
        <v>2023</v>
      </c>
      <c r="B1745" t="s">
        <v>1188</v>
      </c>
      <c r="C1745" t="s">
        <v>821</v>
      </c>
      <c r="D1745" t="s">
        <v>823</v>
      </c>
      <c r="E1745" t="s">
        <v>822</v>
      </c>
      <c r="F1745" t="s">
        <v>1189</v>
      </c>
      <c r="G1745" t="s">
        <v>1190</v>
      </c>
      <c r="H1745">
        <v>209</v>
      </c>
      <c r="I1745" t="s">
        <v>1009</v>
      </c>
      <c r="J1745" t="s">
        <v>1008</v>
      </c>
      <c r="K1745" t="s">
        <v>306</v>
      </c>
      <c r="L1745" t="s">
        <v>1191</v>
      </c>
      <c r="M1745">
        <v>1076</v>
      </c>
      <c r="N1745">
        <v>32.517380000000003</v>
      </c>
    </row>
    <row r="1746" spans="1:14" x14ac:dyDescent="0.3">
      <c r="A1746">
        <v>2023</v>
      </c>
      <c r="B1746" t="s">
        <v>1188</v>
      </c>
      <c r="C1746" t="s">
        <v>821</v>
      </c>
      <c r="D1746" t="s">
        <v>823</v>
      </c>
      <c r="E1746" t="s">
        <v>822</v>
      </c>
      <c r="F1746" t="s">
        <v>1189</v>
      </c>
      <c r="G1746" t="s">
        <v>1190</v>
      </c>
      <c r="H1746">
        <v>209</v>
      </c>
      <c r="I1746" t="s">
        <v>1009</v>
      </c>
      <c r="J1746" t="s">
        <v>1008</v>
      </c>
      <c r="K1746" t="s">
        <v>1192</v>
      </c>
      <c r="L1746" t="s">
        <v>1191</v>
      </c>
      <c r="M1746">
        <v>3309</v>
      </c>
      <c r="N1746">
        <v>100</v>
      </c>
    </row>
    <row r="1747" spans="1:14" x14ac:dyDescent="0.3">
      <c r="A1747">
        <v>2023</v>
      </c>
      <c r="B1747" t="s">
        <v>1188</v>
      </c>
      <c r="C1747" t="s">
        <v>821</v>
      </c>
      <c r="D1747" t="s">
        <v>823</v>
      </c>
      <c r="E1747" t="s">
        <v>822</v>
      </c>
      <c r="F1747" t="s">
        <v>1189</v>
      </c>
      <c r="G1747" t="s">
        <v>1190</v>
      </c>
      <c r="H1747">
        <v>209</v>
      </c>
      <c r="I1747" t="s">
        <v>1009</v>
      </c>
      <c r="J1747" t="s">
        <v>1008</v>
      </c>
      <c r="K1747" t="s">
        <v>305</v>
      </c>
      <c r="L1747" t="s">
        <v>1191</v>
      </c>
      <c r="M1747">
        <v>135</v>
      </c>
      <c r="N1747">
        <v>4.0797800000000004</v>
      </c>
    </row>
    <row r="1748" spans="1:14" x14ac:dyDescent="0.3">
      <c r="A1748">
        <v>2024</v>
      </c>
      <c r="B1748" t="s">
        <v>1188</v>
      </c>
      <c r="C1748" t="s">
        <v>821</v>
      </c>
      <c r="D1748" t="s">
        <v>823</v>
      </c>
      <c r="E1748" t="s">
        <v>822</v>
      </c>
      <c r="F1748" t="s">
        <v>1189</v>
      </c>
      <c r="G1748" t="s">
        <v>1190</v>
      </c>
      <c r="H1748">
        <v>209</v>
      </c>
      <c r="I1748" t="s">
        <v>1009</v>
      </c>
      <c r="J1748" t="s">
        <v>1008</v>
      </c>
      <c r="K1748" t="s">
        <v>307</v>
      </c>
      <c r="L1748" t="s">
        <v>1191</v>
      </c>
      <c r="M1748">
        <v>1297</v>
      </c>
      <c r="N1748">
        <v>36.453060000000001</v>
      </c>
    </row>
    <row r="1749" spans="1:14" x14ac:dyDescent="0.3">
      <c r="A1749">
        <v>2024</v>
      </c>
      <c r="B1749" t="s">
        <v>1188</v>
      </c>
      <c r="C1749" t="s">
        <v>821</v>
      </c>
      <c r="D1749" t="s">
        <v>823</v>
      </c>
      <c r="E1749" t="s">
        <v>822</v>
      </c>
      <c r="F1749" t="s">
        <v>1189</v>
      </c>
      <c r="G1749" t="s">
        <v>1190</v>
      </c>
      <c r="H1749">
        <v>209</v>
      </c>
      <c r="I1749" t="s">
        <v>1009</v>
      </c>
      <c r="J1749" t="s">
        <v>1008</v>
      </c>
      <c r="K1749" t="s">
        <v>308</v>
      </c>
      <c r="L1749" t="s">
        <v>1191</v>
      </c>
      <c r="M1749">
        <v>689</v>
      </c>
      <c r="N1749">
        <v>19.364809999999999</v>
      </c>
    </row>
    <row r="1750" spans="1:14" x14ac:dyDescent="0.3">
      <c r="A1750">
        <v>2024</v>
      </c>
      <c r="B1750" t="s">
        <v>1188</v>
      </c>
      <c r="C1750" t="s">
        <v>821</v>
      </c>
      <c r="D1750" t="s">
        <v>823</v>
      </c>
      <c r="E1750" t="s">
        <v>822</v>
      </c>
      <c r="F1750" t="s">
        <v>1189</v>
      </c>
      <c r="G1750" t="s">
        <v>1190</v>
      </c>
      <c r="H1750">
        <v>209</v>
      </c>
      <c r="I1750" t="s">
        <v>1009</v>
      </c>
      <c r="J1750" t="s">
        <v>1008</v>
      </c>
      <c r="K1750" t="s">
        <v>309</v>
      </c>
      <c r="L1750" t="s">
        <v>1191</v>
      </c>
      <c r="M1750">
        <v>259</v>
      </c>
      <c r="N1750">
        <v>7.2793700000000001</v>
      </c>
    </row>
    <row r="1751" spans="1:14" x14ac:dyDescent="0.3">
      <c r="A1751">
        <v>2024</v>
      </c>
      <c r="B1751" t="s">
        <v>1188</v>
      </c>
      <c r="C1751" t="s">
        <v>821</v>
      </c>
      <c r="D1751" t="s">
        <v>823</v>
      </c>
      <c r="E1751" t="s">
        <v>822</v>
      </c>
      <c r="F1751" t="s">
        <v>1189</v>
      </c>
      <c r="G1751" t="s">
        <v>1190</v>
      </c>
      <c r="H1751">
        <v>209</v>
      </c>
      <c r="I1751" t="s">
        <v>1009</v>
      </c>
      <c r="J1751" t="s">
        <v>1008</v>
      </c>
      <c r="K1751" t="s">
        <v>306</v>
      </c>
      <c r="L1751" t="s">
        <v>1191</v>
      </c>
      <c r="M1751">
        <v>1176</v>
      </c>
      <c r="N1751">
        <v>33.052280000000003</v>
      </c>
    </row>
    <row r="1752" spans="1:14" x14ac:dyDescent="0.3">
      <c r="A1752">
        <v>2024</v>
      </c>
      <c r="B1752" t="s">
        <v>1188</v>
      </c>
      <c r="C1752" t="s">
        <v>821</v>
      </c>
      <c r="D1752" t="s">
        <v>823</v>
      </c>
      <c r="E1752" t="s">
        <v>822</v>
      </c>
      <c r="F1752" t="s">
        <v>1189</v>
      </c>
      <c r="G1752" t="s">
        <v>1190</v>
      </c>
      <c r="H1752">
        <v>209</v>
      </c>
      <c r="I1752" t="s">
        <v>1009</v>
      </c>
      <c r="J1752" t="s">
        <v>1008</v>
      </c>
      <c r="K1752" t="s">
        <v>1192</v>
      </c>
      <c r="L1752" t="s">
        <v>1191</v>
      </c>
      <c r="M1752">
        <v>3558</v>
      </c>
      <c r="N1752">
        <v>100</v>
      </c>
    </row>
    <row r="1753" spans="1:14" x14ac:dyDescent="0.3">
      <c r="A1753">
        <v>2024</v>
      </c>
      <c r="B1753" t="s">
        <v>1188</v>
      </c>
      <c r="C1753" t="s">
        <v>821</v>
      </c>
      <c r="D1753" t="s">
        <v>823</v>
      </c>
      <c r="E1753" t="s">
        <v>822</v>
      </c>
      <c r="F1753" t="s">
        <v>1189</v>
      </c>
      <c r="G1753" t="s">
        <v>1190</v>
      </c>
      <c r="H1753">
        <v>209</v>
      </c>
      <c r="I1753" t="s">
        <v>1009</v>
      </c>
      <c r="J1753" t="s">
        <v>1008</v>
      </c>
      <c r="K1753" t="s">
        <v>305</v>
      </c>
      <c r="L1753" t="s">
        <v>1191</v>
      </c>
      <c r="M1753">
        <v>137</v>
      </c>
      <c r="N1753">
        <v>3.8504800000000001</v>
      </c>
    </row>
    <row r="1754" spans="1:14" x14ac:dyDescent="0.3">
      <c r="A1754">
        <v>2021</v>
      </c>
      <c r="B1754" t="s">
        <v>1188</v>
      </c>
      <c r="C1754" t="s">
        <v>821</v>
      </c>
      <c r="D1754" t="s">
        <v>823</v>
      </c>
      <c r="E1754" t="s">
        <v>822</v>
      </c>
      <c r="F1754" t="s">
        <v>927</v>
      </c>
      <c r="G1754" t="s">
        <v>926</v>
      </c>
      <c r="H1754">
        <v>925</v>
      </c>
      <c r="I1754" t="s">
        <v>1011</v>
      </c>
      <c r="J1754" t="s">
        <v>1010</v>
      </c>
      <c r="K1754" t="s">
        <v>307</v>
      </c>
      <c r="L1754" t="s">
        <v>1191</v>
      </c>
      <c r="M1754">
        <v>2165</v>
      </c>
      <c r="N1754">
        <v>34.717799999999997</v>
      </c>
    </row>
    <row r="1755" spans="1:14" x14ac:dyDescent="0.3">
      <c r="A1755">
        <v>2021</v>
      </c>
      <c r="B1755" t="s">
        <v>1188</v>
      </c>
      <c r="C1755" t="s">
        <v>821</v>
      </c>
      <c r="D1755" t="s">
        <v>823</v>
      </c>
      <c r="E1755" t="s">
        <v>822</v>
      </c>
      <c r="F1755" t="s">
        <v>927</v>
      </c>
      <c r="G1755" t="s">
        <v>926</v>
      </c>
      <c r="H1755">
        <v>925</v>
      </c>
      <c r="I1755" t="s">
        <v>1011</v>
      </c>
      <c r="J1755" t="s">
        <v>1010</v>
      </c>
      <c r="K1755" t="s">
        <v>308</v>
      </c>
      <c r="L1755" t="s">
        <v>1191</v>
      </c>
      <c r="M1755">
        <v>1170</v>
      </c>
      <c r="N1755">
        <v>18.762</v>
      </c>
    </row>
    <row r="1756" spans="1:14" x14ac:dyDescent="0.3">
      <c r="A1756">
        <v>2021</v>
      </c>
      <c r="B1756" t="s">
        <v>1188</v>
      </c>
      <c r="C1756" t="s">
        <v>821</v>
      </c>
      <c r="D1756" t="s">
        <v>823</v>
      </c>
      <c r="E1756" t="s">
        <v>822</v>
      </c>
      <c r="F1756" t="s">
        <v>927</v>
      </c>
      <c r="G1756" t="s">
        <v>926</v>
      </c>
      <c r="H1756">
        <v>925</v>
      </c>
      <c r="I1756" t="s">
        <v>1011</v>
      </c>
      <c r="J1756" t="s">
        <v>1010</v>
      </c>
      <c r="K1756" t="s">
        <v>309</v>
      </c>
      <c r="L1756" t="s">
        <v>1191</v>
      </c>
      <c r="M1756">
        <v>236</v>
      </c>
      <c r="N1756">
        <v>3.7844799999999998</v>
      </c>
    </row>
    <row r="1757" spans="1:14" x14ac:dyDescent="0.3">
      <c r="A1757">
        <v>2021</v>
      </c>
      <c r="B1757" t="s">
        <v>1188</v>
      </c>
      <c r="C1757" t="s">
        <v>821</v>
      </c>
      <c r="D1757" t="s">
        <v>823</v>
      </c>
      <c r="E1757" t="s">
        <v>822</v>
      </c>
      <c r="F1757" t="s">
        <v>927</v>
      </c>
      <c r="G1757" t="s">
        <v>926</v>
      </c>
      <c r="H1757">
        <v>925</v>
      </c>
      <c r="I1757" t="s">
        <v>1011</v>
      </c>
      <c r="J1757" t="s">
        <v>1010</v>
      </c>
      <c r="K1757" t="s">
        <v>306</v>
      </c>
      <c r="L1757" t="s">
        <v>1191</v>
      </c>
      <c r="M1757">
        <v>2310</v>
      </c>
      <c r="N1757">
        <v>37.042999999999999</v>
      </c>
    </row>
    <row r="1758" spans="1:14" x14ac:dyDescent="0.3">
      <c r="A1758">
        <v>2021</v>
      </c>
      <c r="B1758" t="s">
        <v>1188</v>
      </c>
      <c r="C1758" t="s">
        <v>821</v>
      </c>
      <c r="D1758" t="s">
        <v>823</v>
      </c>
      <c r="E1758" t="s">
        <v>822</v>
      </c>
      <c r="F1758" t="s">
        <v>927</v>
      </c>
      <c r="G1758" t="s">
        <v>926</v>
      </c>
      <c r="H1758">
        <v>925</v>
      </c>
      <c r="I1758" t="s">
        <v>1011</v>
      </c>
      <c r="J1758" t="s">
        <v>1010</v>
      </c>
      <c r="K1758" t="s">
        <v>1192</v>
      </c>
      <c r="L1758" t="s">
        <v>1191</v>
      </c>
      <c r="M1758">
        <v>6236</v>
      </c>
      <c r="N1758">
        <v>100</v>
      </c>
    </row>
    <row r="1759" spans="1:14" x14ac:dyDescent="0.3">
      <c r="A1759">
        <v>2021</v>
      </c>
      <c r="B1759" t="s">
        <v>1188</v>
      </c>
      <c r="C1759" t="s">
        <v>821</v>
      </c>
      <c r="D1759" t="s">
        <v>823</v>
      </c>
      <c r="E1759" t="s">
        <v>822</v>
      </c>
      <c r="F1759" t="s">
        <v>927</v>
      </c>
      <c r="G1759" t="s">
        <v>926</v>
      </c>
      <c r="H1759">
        <v>925</v>
      </c>
      <c r="I1759" t="s">
        <v>1011</v>
      </c>
      <c r="J1759" t="s">
        <v>1010</v>
      </c>
      <c r="K1759" t="s">
        <v>305</v>
      </c>
      <c r="L1759" t="s">
        <v>1191</v>
      </c>
      <c r="M1759">
        <v>355</v>
      </c>
      <c r="N1759">
        <v>5.6927500000000002</v>
      </c>
    </row>
    <row r="1760" spans="1:14" x14ac:dyDescent="0.3">
      <c r="A1760">
        <v>2022</v>
      </c>
      <c r="B1760" t="s">
        <v>1188</v>
      </c>
      <c r="C1760" t="s">
        <v>821</v>
      </c>
      <c r="D1760" t="s">
        <v>823</v>
      </c>
      <c r="E1760" t="s">
        <v>822</v>
      </c>
      <c r="F1760" t="s">
        <v>927</v>
      </c>
      <c r="G1760" t="s">
        <v>926</v>
      </c>
      <c r="H1760">
        <v>925</v>
      </c>
      <c r="I1760" t="s">
        <v>1011</v>
      </c>
      <c r="J1760" t="s">
        <v>1010</v>
      </c>
      <c r="K1760" t="s">
        <v>307</v>
      </c>
      <c r="L1760" t="s">
        <v>1191</v>
      </c>
      <c r="M1760">
        <v>2338</v>
      </c>
      <c r="N1760">
        <v>35.7821</v>
      </c>
    </row>
    <row r="1761" spans="1:14" x14ac:dyDescent="0.3">
      <c r="A1761">
        <v>2022</v>
      </c>
      <c r="B1761" t="s">
        <v>1188</v>
      </c>
      <c r="C1761" t="s">
        <v>821</v>
      </c>
      <c r="D1761" t="s">
        <v>823</v>
      </c>
      <c r="E1761" t="s">
        <v>822</v>
      </c>
      <c r="F1761" t="s">
        <v>927</v>
      </c>
      <c r="G1761" t="s">
        <v>926</v>
      </c>
      <c r="H1761">
        <v>925</v>
      </c>
      <c r="I1761" t="s">
        <v>1011</v>
      </c>
      <c r="J1761" t="s">
        <v>1010</v>
      </c>
      <c r="K1761" t="s">
        <v>308</v>
      </c>
      <c r="L1761" t="s">
        <v>1191</v>
      </c>
      <c r="M1761">
        <v>1242</v>
      </c>
      <c r="N1761">
        <v>19.008299999999998</v>
      </c>
    </row>
    <row r="1762" spans="1:14" x14ac:dyDescent="0.3">
      <c r="A1762">
        <v>2022</v>
      </c>
      <c r="B1762" t="s">
        <v>1188</v>
      </c>
      <c r="C1762" t="s">
        <v>821</v>
      </c>
      <c r="D1762" t="s">
        <v>823</v>
      </c>
      <c r="E1762" t="s">
        <v>822</v>
      </c>
      <c r="F1762" t="s">
        <v>927</v>
      </c>
      <c r="G1762" t="s">
        <v>926</v>
      </c>
      <c r="H1762">
        <v>925</v>
      </c>
      <c r="I1762" t="s">
        <v>1011</v>
      </c>
      <c r="J1762" t="s">
        <v>1010</v>
      </c>
      <c r="K1762" t="s">
        <v>309</v>
      </c>
      <c r="L1762" t="s">
        <v>1191</v>
      </c>
      <c r="M1762">
        <v>231</v>
      </c>
      <c r="N1762">
        <v>3.5353500000000002</v>
      </c>
    </row>
    <row r="1763" spans="1:14" x14ac:dyDescent="0.3">
      <c r="A1763">
        <v>2022</v>
      </c>
      <c r="B1763" t="s">
        <v>1188</v>
      </c>
      <c r="C1763" t="s">
        <v>821</v>
      </c>
      <c r="D1763" t="s">
        <v>823</v>
      </c>
      <c r="E1763" t="s">
        <v>822</v>
      </c>
      <c r="F1763" t="s">
        <v>927</v>
      </c>
      <c r="G1763" t="s">
        <v>926</v>
      </c>
      <c r="H1763">
        <v>925</v>
      </c>
      <c r="I1763" t="s">
        <v>1011</v>
      </c>
      <c r="J1763" t="s">
        <v>1010</v>
      </c>
      <c r="K1763" t="s">
        <v>306</v>
      </c>
      <c r="L1763" t="s">
        <v>1191</v>
      </c>
      <c r="M1763">
        <v>2453</v>
      </c>
      <c r="N1763">
        <v>37.542099999999998</v>
      </c>
    </row>
    <row r="1764" spans="1:14" x14ac:dyDescent="0.3">
      <c r="A1764">
        <v>2022</v>
      </c>
      <c r="B1764" t="s">
        <v>1188</v>
      </c>
      <c r="C1764" t="s">
        <v>821</v>
      </c>
      <c r="D1764" t="s">
        <v>823</v>
      </c>
      <c r="E1764" t="s">
        <v>822</v>
      </c>
      <c r="F1764" t="s">
        <v>927</v>
      </c>
      <c r="G1764" t="s">
        <v>926</v>
      </c>
      <c r="H1764">
        <v>925</v>
      </c>
      <c r="I1764" t="s">
        <v>1011</v>
      </c>
      <c r="J1764" t="s">
        <v>1010</v>
      </c>
      <c r="K1764" t="s">
        <v>1192</v>
      </c>
      <c r="L1764" t="s">
        <v>1191</v>
      </c>
      <c r="M1764">
        <v>6534</v>
      </c>
      <c r="N1764">
        <v>100</v>
      </c>
    </row>
    <row r="1765" spans="1:14" x14ac:dyDescent="0.3">
      <c r="A1765">
        <v>2022</v>
      </c>
      <c r="B1765" t="s">
        <v>1188</v>
      </c>
      <c r="C1765" t="s">
        <v>821</v>
      </c>
      <c r="D1765" t="s">
        <v>823</v>
      </c>
      <c r="E1765" t="s">
        <v>822</v>
      </c>
      <c r="F1765" t="s">
        <v>927</v>
      </c>
      <c r="G1765" t="s">
        <v>926</v>
      </c>
      <c r="H1765">
        <v>925</v>
      </c>
      <c r="I1765" t="s">
        <v>1011</v>
      </c>
      <c r="J1765" t="s">
        <v>1010</v>
      </c>
      <c r="K1765" t="s">
        <v>305</v>
      </c>
      <c r="L1765" t="s">
        <v>1191</v>
      </c>
      <c r="M1765">
        <v>270</v>
      </c>
      <c r="N1765">
        <v>4.1322299999999998</v>
      </c>
    </row>
    <row r="1766" spans="1:14" x14ac:dyDescent="0.3">
      <c r="A1766">
        <v>2023</v>
      </c>
      <c r="B1766" t="s">
        <v>1188</v>
      </c>
      <c r="C1766" t="s">
        <v>821</v>
      </c>
      <c r="D1766" t="s">
        <v>823</v>
      </c>
      <c r="E1766" t="s">
        <v>822</v>
      </c>
      <c r="F1766" t="s">
        <v>927</v>
      </c>
      <c r="G1766" t="s">
        <v>926</v>
      </c>
      <c r="H1766">
        <v>925</v>
      </c>
      <c r="I1766" t="s">
        <v>1011</v>
      </c>
      <c r="J1766" t="s">
        <v>1010</v>
      </c>
      <c r="K1766" t="s">
        <v>307</v>
      </c>
      <c r="L1766" t="s">
        <v>1191</v>
      </c>
      <c r="M1766">
        <v>2656</v>
      </c>
      <c r="N1766">
        <v>38.171889999999998</v>
      </c>
    </row>
    <row r="1767" spans="1:14" x14ac:dyDescent="0.3">
      <c r="A1767">
        <v>2023</v>
      </c>
      <c r="B1767" t="s">
        <v>1188</v>
      </c>
      <c r="C1767" t="s">
        <v>821</v>
      </c>
      <c r="D1767" t="s">
        <v>823</v>
      </c>
      <c r="E1767" t="s">
        <v>822</v>
      </c>
      <c r="F1767" t="s">
        <v>927</v>
      </c>
      <c r="G1767" t="s">
        <v>926</v>
      </c>
      <c r="H1767">
        <v>925</v>
      </c>
      <c r="I1767" t="s">
        <v>1011</v>
      </c>
      <c r="J1767" t="s">
        <v>1010</v>
      </c>
      <c r="K1767" t="s">
        <v>308</v>
      </c>
      <c r="L1767" t="s">
        <v>1191</v>
      </c>
      <c r="M1767">
        <v>1274</v>
      </c>
      <c r="N1767">
        <v>18.30986</v>
      </c>
    </row>
    <row r="1768" spans="1:14" x14ac:dyDescent="0.3">
      <c r="A1768">
        <v>2023</v>
      </c>
      <c r="B1768" t="s">
        <v>1188</v>
      </c>
      <c r="C1768" t="s">
        <v>821</v>
      </c>
      <c r="D1768" t="s">
        <v>823</v>
      </c>
      <c r="E1768" t="s">
        <v>822</v>
      </c>
      <c r="F1768" t="s">
        <v>927</v>
      </c>
      <c r="G1768" t="s">
        <v>926</v>
      </c>
      <c r="H1768">
        <v>925</v>
      </c>
      <c r="I1768" t="s">
        <v>1011</v>
      </c>
      <c r="J1768" t="s">
        <v>1010</v>
      </c>
      <c r="K1768" t="s">
        <v>309</v>
      </c>
      <c r="L1768" t="s">
        <v>1191</v>
      </c>
      <c r="M1768">
        <v>204</v>
      </c>
      <c r="N1768">
        <v>2.93188</v>
      </c>
    </row>
    <row r="1769" spans="1:14" x14ac:dyDescent="0.3">
      <c r="A1769">
        <v>2023</v>
      </c>
      <c r="B1769" t="s">
        <v>1188</v>
      </c>
      <c r="C1769" t="s">
        <v>821</v>
      </c>
      <c r="D1769" t="s">
        <v>823</v>
      </c>
      <c r="E1769" t="s">
        <v>822</v>
      </c>
      <c r="F1769" t="s">
        <v>927</v>
      </c>
      <c r="G1769" t="s">
        <v>926</v>
      </c>
      <c r="H1769">
        <v>925</v>
      </c>
      <c r="I1769" t="s">
        <v>1011</v>
      </c>
      <c r="J1769" t="s">
        <v>1010</v>
      </c>
      <c r="K1769" t="s">
        <v>306</v>
      </c>
      <c r="L1769" t="s">
        <v>1191</v>
      </c>
      <c r="M1769">
        <v>2521</v>
      </c>
      <c r="N1769">
        <v>36.231679999999997</v>
      </c>
    </row>
    <row r="1770" spans="1:14" x14ac:dyDescent="0.3">
      <c r="A1770">
        <v>2023</v>
      </c>
      <c r="B1770" t="s">
        <v>1188</v>
      </c>
      <c r="C1770" t="s">
        <v>821</v>
      </c>
      <c r="D1770" t="s">
        <v>823</v>
      </c>
      <c r="E1770" t="s">
        <v>822</v>
      </c>
      <c r="F1770" t="s">
        <v>927</v>
      </c>
      <c r="G1770" t="s">
        <v>926</v>
      </c>
      <c r="H1770">
        <v>925</v>
      </c>
      <c r="I1770" t="s">
        <v>1011</v>
      </c>
      <c r="J1770" t="s">
        <v>1010</v>
      </c>
      <c r="K1770" t="s">
        <v>1192</v>
      </c>
      <c r="L1770" t="s">
        <v>1191</v>
      </c>
      <c r="M1770">
        <v>6958</v>
      </c>
      <c r="N1770">
        <v>100</v>
      </c>
    </row>
    <row r="1771" spans="1:14" x14ac:dyDescent="0.3">
      <c r="A1771">
        <v>2023</v>
      </c>
      <c r="B1771" t="s">
        <v>1188</v>
      </c>
      <c r="C1771" t="s">
        <v>821</v>
      </c>
      <c r="D1771" t="s">
        <v>823</v>
      </c>
      <c r="E1771" t="s">
        <v>822</v>
      </c>
      <c r="F1771" t="s">
        <v>927</v>
      </c>
      <c r="G1771" t="s">
        <v>926</v>
      </c>
      <c r="H1771">
        <v>925</v>
      </c>
      <c r="I1771" t="s">
        <v>1011</v>
      </c>
      <c r="J1771" t="s">
        <v>1010</v>
      </c>
      <c r="K1771" t="s">
        <v>305</v>
      </c>
      <c r="L1771" t="s">
        <v>1191</v>
      </c>
      <c r="M1771">
        <v>303</v>
      </c>
      <c r="N1771">
        <v>4.3547000000000002</v>
      </c>
    </row>
    <row r="1772" spans="1:14" x14ac:dyDescent="0.3">
      <c r="A1772">
        <v>2024</v>
      </c>
      <c r="B1772" t="s">
        <v>1188</v>
      </c>
      <c r="C1772" t="s">
        <v>821</v>
      </c>
      <c r="D1772" t="s">
        <v>823</v>
      </c>
      <c r="E1772" t="s">
        <v>822</v>
      </c>
      <c r="F1772" t="s">
        <v>927</v>
      </c>
      <c r="G1772" t="s">
        <v>926</v>
      </c>
      <c r="H1772">
        <v>925</v>
      </c>
      <c r="I1772" t="s">
        <v>1011</v>
      </c>
      <c r="J1772" t="s">
        <v>1010</v>
      </c>
      <c r="K1772" t="s">
        <v>307</v>
      </c>
      <c r="L1772" t="s">
        <v>1191</v>
      </c>
      <c r="M1772">
        <v>2987</v>
      </c>
      <c r="N1772">
        <v>39.266469999999998</v>
      </c>
    </row>
    <row r="1773" spans="1:14" x14ac:dyDescent="0.3">
      <c r="A1773">
        <v>2024</v>
      </c>
      <c r="B1773" t="s">
        <v>1188</v>
      </c>
      <c r="C1773" t="s">
        <v>821</v>
      </c>
      <c r="D1773" t="s">
        <v>823</v>
      </c>
      <c r="E1773" t="s">
        <v>822</v>
      </c>
      <c r="F1773" t="s">
        <v>927</v>
      </c>
      <c r="G1773" t="s">
        <v>926</v>
      </c>
      <c r="H1773">
        <v>925</v>
      </c>
      <c r="I1773" t="s">
        <v>1011</v>
      </c>
      <c r="J1773" t="s">
        <v>1010</v>
      </c>
      <c r="K1773" t="s">
        <v>308</v>
      </c>
      <c r="L1773" t="s">
        <v>1191</v>
      </c>
      <c r="M1773">
        <v>1321</v>
      </c>
      <c r="N1773">
        <v>17.365580000000001</v>
      </c>
    </row>
    <row r="1774" spans="1:14" x14ac:dyDescent="0.3">
      <c r="A1774">
        <v>2024</v>
      </c>
      <c r="B1774" t="s">
        <v>1188</v>
      </c>
      <c r="C1774" t="s">
        <v>821</v>
      </c>
      <c r="D1774" t="s">
        <v>823</v>
      </c>
      <c r="E1774" t="s">
        <v>822</v>
      </c>
      <c r="F1774" t="s">
        <v>927</v>
      </c>
      <c r="G1774" t="s">
        <v>926</v>
      </c>
      <c r="H1774">
        <v>925</v>
      </c>
      <c r="I1774" t="s">
        <v>1011</v>
      </c>
      <c r="J1774" t="s">
        <v>1010</v>
      </c>
      <c r="K1774" t="s">
        <v>309</v>
      </c>
      <c r="L1774" t="s">
        <v>1191</v>
      </c>
      <c r="M1774">
        <v>220</v>
      </c>
      <c r="N1774">
        <v>2.8920699999999999</v>
      </c>
    </row>
    <row r="1775" spans="1:14" x14ac:dyDescent="0.3">
      <c r="A1775">
        <v>2024</v>
      </c>
      <c r="B1775" t="s">
        <v>1188</v>
      </c>
      <c r="C1775" t="s">
        <v>821</v>
      </c>
      <c r="D1775" t="s">
        <v>823</v>
      </c>
      <c r="E1775" t="s">
        <v>822</v>
      </c>
      <c r="F1775" t="s">
        <v>927</v>
      </c>
      <c r="G1775" t="s">
        <v>926</v>
      </c>
      <c r="H1775">
        <v>925</v>
      </c>
      <c r="I1775" t="s">
        <v>1011</v>
      </c>
      <c r="J1775" t="s">
        <v>1010</v>
      </c>
      <c r="K1775" t="s">
        <v>306</v>
      </c>
      <c r="L1775" t="s">
        <v>1191</v>
      </c>
      <c r="M1775">
        <v>2716</v>
      </c>
      <c r="N1775">
        <v>35.703960000000002</v>
      </c>
    </row>
    <row r="1776" spans="1:14" x14ac:dyDescent="0.3">
      <c r="A1776">
        <v>2024</v>
      </c>
      <c r="B1776" t="s">
        <v>1188</v>
      </c>
      <c r="C1776" t="s">
        <v>821</v>
      </c>
      <c r="D1776" t="s">
        <v>823</v>
      </c>
      <c r="E1776" t="s">
        <v>822</v>
      </c>
      <c r="F1776" t="s">
        <v>927</v>
      </c>
      <c r="G1776" t="s">
        <v>926</v>
      </c>
      <c r="H1776">
        <v>925</v>
      </c>
      <c r="I1776" t="s">
        <v>1011</v>
      </c>
      <c r="J1776" t="s">
        <v>1010</v>
      </c>
      <c r="K1776" t="s">
        <v>1192</v>
      </c>
      <c r="L1776" t="s">
        <v>1191</v>
      </c>
      <c r="M1776">
        <v>7607</v>
      </c>
      <c r="N1776">
        <v>100</v>
      </c>
    </row>
    <row r="1777" spans="1:14" x14ac:dyDescent="0.3">
      <c r="A1777">
        <v>2024</v>
      </c>
      <c r="B1777" t="s">
        <v>1188</v>
      </c>
      <c r="C1777" t="s">
        <v>821</v>
      </c>
      <c r="D1777" t="s">
        <v>823</v>
      </c>
      <c r="E1777" t="s">
        <v>822</v>
      </c>
      <c r="F1777" t="s">
        <v>927</v>
      </c>
      <c r="G1777" t="s">
        <v>926</v>
      </c>
      <c r="H1777">
        <v>925</v>
      </c>
      <c r="I1777" t="s">
        <v>1011</v>
      </c>
      <c r="J1777" t="s">
        <v>1010</v>
      </c>
      <c r="K1777" t="s">
        <v>305</v>
      </c>
      <c r="L1777" t="s">
        <v>1191</v>
      </c>
      <c r="M1777">
        <v>363</v>
      </c>
      <c r="N1777">
        <v>4.7719199999999997</v>
      </c>
    </row>
    <row r="1778" spans="1:14" x14ac:dyDescent="0.3">
      <c r="A1778">
        <v>2021</v>
      </c>
      <c r="B1778" t="s">
        <v>1188</v>
      </c>
      <c r="C1778" t="s">
        <v>821</v>
      </c>
      <c r="D1778" t="s">
        <v>823</v>
      </c>
      <c r="E1778" t="s">
        <v>822</v>
      </c>
      <c r="F1778" t="s">
        <v>867</v>
      </c>
      <c r="G1778" t="s">
        <v>866</v>
      </c>
      <c r="H1778">
        <v>341</v>
      </c>
      <c r="I1778" t="s">
        <v>1013</v>
      </c>
      <c r="J1778" t="s">
        <v>1012</v>
      </c>
      <c r="K1778" t="s">
        <v>307</v>
      </c>
      <c r="L1778" t="s">
        <v>1191</v>
      </c>
      <c r="M1778">
        <v>1251</v>
      </c>
      <c r="N1778">
        <v>37.714799999999997</v>
      </c>
    </row>
    <row r="1779" spans="1:14" x14ac:dyDescent="0.3">
      <c r="A1779">
        <v>2021</v>
      </c>
      <c r="B1779" t="s">
        <v>1188</v>
      </c>
      <c r="C1779" t="s">
        <v>821</v>
      </c>
      <c r="D1779" t="s">
        <v>823</v>
      </c>
      <c r="E1779" t="s">
        <v>822</v>
      </c>
      <c r="F1779" t="s">
        <v>867</v>
      </c>
      <c r="G1779" t="s">
        <v>866</v>
      </c>
      <c r="H1779">
        <v>341</v>
      </c>
      <c r="I1779" t="s">
        <v>1013</v>
      </c>
      <c r="J1779" t="s">
        <v>1012</v>
      </c>
      <c r="K1779" t="s">
        <v>308</v>
      </c>
      <c r="L1779" t="s">
        <v>1191</v>
      </c>
      <c r="M1779">
        <v>701</v>
      </c>
      <c r="N1779">
        <v>21.133600000000001</v>
      </c>
    </row>
    <row r="1780" spans="1:14" x14ac:dyDescent="0.3">
      <c r="A1780">
        <v>2021</v>
      </c>
      <c r="B1780" t="s">
        <v>1188</v>
      </c>
      <c r="C1780" t="s">
        <v>821</v>
      </c>
      <c r="D1780" t="s">
        <v>823</v>
      </c>
      <c r="E1780" t="s">
        <v>822</v>
      </c>
      <c r="F1780" t="s">
        <v>867</v>
      </c>
      <c r="G1780" t="s">
        <v>866</v>
      </c>
      <c r="H1780">
        <v>341</v>
      </c>
      <c r="I1780" t="s">
        <v>1013</v>
      </c>
      <c r="J1780" t="s">
        <v>1012</v>
      </c>
      <c r="K1780" t="s">
        <v>309</v>
      </c>
      <c r="L1780" t="s">
        <v>1191</v>
      </c>
      <c r="M1780">
        <v>251</v>
      </c>
      <c r="N1780">
        <v>7.5670799999999998</v>
      </c>
    </row>
    <row r="1781" spans="1:14" x14ac:dyDescent="0.3">
      <c r="A1781">
        <v>2021</v>
      </c>
      <c r="B1781" t="s">
        <v>1188</v>
      </c>
      <c r="C1781" t="s">
        <v>821</v>
      </c>
      <c r="D1781" t="s">
        <v>823</v>
      </c>
      <c r="E1781" t="s">
        <v>822</v>
      </c>
      <c r="F1781" t="s">
        <v>867</v>
      </c>
      <c r="G1781" t="s">
        <v>866</v>
      </c>
      <c r="H1781">
        <v>341</v>
      </c>
      <c r="I1781" t="s">
        <v>1013</v>
      </c>
      <c r="J1781" t="s">
        <v>1012</v>
      </c>
      <c r="K1781" t="s">
        <v>306</v>
      </c>
      <c r="L1781" t="s">
        <v>1191</v>
      </c>
      <c r="M1781">
        <v>1030</v>
      </c>
      <c r="N1781">
        <v>31.052199999999999</v>
      </c>
    </row>
    <row r="1782" spans="1:14" x14ac:dyDescent="0.3">
      <c r="A1782">
        <v>2021</v>
      </c>
      <c r="B1782" t="s">
        <v>1188</v>
      </c>
      <c r="C1782" t="s">
        <v>821</v>
      </c>
      <c r="D1782" t="s">
        <v>823</v>
      </c>
      <c r="E1782" t="s">
        <v>822</v>
      </c>
      <c r="F1782" t="s">
        <v>867</v>
      </c>
      <c r="G1782" t="s">
        <v>866</v>
      </c>
      <c r="H1782">
        <v>341</v>
      </c>
      <c r="I1782" t="s">
        <v>1013</v>
      </c>
      <c r="J1782" t="s">
        <v>1012</v>
      </c>
      <c r="K1782" t="s">
        <v>1192</v>
      </c>
      <c r="L1782" t="s">
        <v>1191</v>
      </c>
      <c r="M1782">
        <v>3317</v>
      </c>
      <c r="N1782">
        <v>100</v>
      </c>
    </row>
    <row r="1783" spans="1:14" x14ac:dyDescent="0.3">
      <c r="A1783">
        <v>2021</v>
      </c>
      <c r="B1783" t="s">
        <v>1188</v>
      </c>
      <c r="C1783" t="s">
        <v>821</v>
      </c>
      <c r="D1783" t="s">
        <v>823</v>
      </c>
      <c r="E1783" t="s">
        <v>822</v>
      </c>
      <c r="F1783" t="s">
        <v>867</v>
      </c>
      <c r="G1783" t="s">
        <v>866</v>
      </c>
      <c r="H1783">
        <v>341</v>
      </c>
      <c r="I1783" t="s">
        <v>1013</v>
      </c>
      <c r="J1783" t="s">
        <v>1012</v>
      </c>
      <c r="K1783" t="s">
        <v>305</v>
      </c>
      <c r="L1783" t="s">
        <v>1191</v>
      </c>
      <c r="M1783">
        <v>84</v>
      </c>
      <c r="N1783">
        <v>2.53241</v>
      </c>
    </row>
    <row r="1784" spans="1:14" x14ac:dyDescent="0.3">
      <c r="A1784">
        <v>2022</v>
      </c>
      <c r="B1784" t="s">
        <v>1188</v>
      </c>
      <c r="C1784" t="s">
        <v>821</v>
      </c>
      <c r="D1784" t="s">
        <v>823</v>
      </c>
      <c r="E1784" t="s">
        <v>822</v>
      </c>
      <c r="F1784" t="s">
        <v>867</v>
      </c>
      <c r="G1784" t="s">
        <v>866</v>
      </c>
      <c r="H1784">
        <v>341</v>
      </c>
      <c r="I1784" t="s">
        <v>1013</v>
      </c>
      <c r="J1784" t="s">
        <v>1012</v>
      </c>
      <c r="K1784" t="s">
        <v>307</v>
      </c>
      <c r="L1784" t="s">
        <v>1191</v>
      </c>
      <c r="M1784">
        <v>1503</v>
      </c>
      <c r="N1784">
        <v>37.434600000000003</v>
      </c>
    </row>
    <row r="1785" spans="1:14" x14ac:dyDescent="0.3">
      <c r="A1785">
        <v>2022</v>
      </c>
      <c r="B1785" t="s">
        <v>1188</v>
      </c>
      <c r="C1785" t="s">
        <v>821</v>
      </c>
      <c r="D1785" t="s">
        <v>823</v>
      </c>
      <c r="E1785" t="s">
        <v>822</v>
      </c>
      <c r="F1785" t="s">
        <v>867</v>
      </c>
      <c r="G1785" t="s">
        <v>866</v>
      </c>
      <c r="H1785">
        <v>341</v>
      </c>
      <c r="I1785" t="s">
        <v>1013</v>
      </c>
      <c r="J1785" t="s">
        <v>1012</v>
      </c>
      <c r="K1785" t="s">
        <v>308</v>
      </c>
      <c r="L1785" t="s">
        <v>1191</v>
      </c>
      <c r="M1785">
        <v>818</v>
      </c>
      <c r="N1785">
        <v>20.3736</v>
      </c>
    </row>
    <row r="1786" spans="1:14" x14ac:dyDescent="0.3">
      <c r="A1786">
        <v>2022</v>
      </c>
      <c r="B1786" t="s">
        <v>1188</v>
      </c>
      <c r="C1786" t="s">
        <v>821</v>
      </c>
      <c r="D1786" t="s">
        <v>823</v>
      </c>
      <c r="E1786" t="s">
        <v>822</v>
      </c>
      <c r="F1786" t="s">
        <v>867</v>
      </c>
      <c r="G1786" t="s">
        <v>866</v>
      </c>
      <c r="H1786">
        <v>341</v>
      </c>
      <c r="I1786" t="s">
        <v>1013</v>
      </c>
      <c r="J1786" t="s">
        <v>1012</v>
      </c>
      <c r="K1786" t="s">
        <v>309</v>
      </c>
      <c r="L1786" t="s">
        <v>1191</v>
      </c>
      <c r="M1786">
        <v>293</v>
      </c>
      <c r="N1786">
        <v>7.2976299999999998</v>
      </c>
    </row>
    <row r="1787" spans="1:14" x14ac:dyDescent="0.3">
      <c r="A1787">
        <v>2022</v>
      </c>
      <c r="B1787" t="s">
        <v>1188</v>
      </c>
      <c r="C1787" t="s">
        <v>821</v>
      </c>
      <c r="D1787" t="s">
        <v>823</v>
      </c>
      <c r="E1787" t="s">
        <v>822</v>
      </c>
      <c r="F1787" t="s">
        <v>867</v>
      </c>
      <c r="G1787" t="s">
        <v>866</v>
      </c>
      <c r="H1787">
        <v>341</v>
      </c>
      <c r="I1787" t="s">
        <v>1013</v>
      </c>
      <c r="J1787" t="s">
        <v>1012</v>
      </c>
      <c r="K1787" t="s">
        <v>306</v>
      </c>
      <c r="L1787" t="s">
        <v>1191</v>
      </c>
      <c r="M1787">
        <v>1238</v>
      </c>
      <c r="N1787">
        <v>30.834399999999999</v>
      </c>
    </row>
    <row r="1788" spans="1:14" x14ac:dyDescent="0.3">
      <c r="A1788">
        <v>2022</v>
      </c>
      <c r="B1788" t="s">
        <v>1188</v>
      </c>
      <c r="C1788" t="s">
        <v>821</v>
      </c>
      <c r="D1788" t="s">
        <v>823</v>
      </c>
      <c r="E1788" t="s">
        <v>822</v>
      </c>
      <c r="F1788" t="s">
        <v>867</v>
      </c>
      <c r="G1788" t="s">
        <v>866</v>
      </c>
      <c r="H1788">
        <v>341</v>
      </c>
      <c r="I1788" t="s">
        <v>1013</v>
      </c>
      <c r="J1788" t="s">
        <v>1012</v>
      </c>
      <c r="K1788" t="s">
        <v>1192</v>
      </c>
      <c r="L1788" t="s">
        <v>1191</v>
      </c>
      <c r="M1788">
        <v>4015</v>
      </c>
      <c r="N1788">
        <v>100</v>
      </c>
    </row>
    <row r="1789" spans="1:14" x14ac:dyDescent="0.3">
      <c r="A1789">
        <v>2022</v>
      </c>
      <c r="B1789" t="s">
        <v>1188</v>
      </c>
      <c r="C1789" t="s">
        <v>821</v>
      </c>
      <c r="D1789" t="s">
        <v>823</v>
      </c>
      <c r="E1789" t="s">
        <v>822</v>
      </c>
      <c r="F1789" t="s">
        <v>867</v>
      </c>
      <c r="G1789" t="s">
        <v>866</v>
      </c>
      <c r="H1789">
        <v>341</v>
      </c>
      <c r="I1789" t="s">
        <v>1013</v>
      </c>
      <c r="J1789" t="s">
        <v>1012</v>
      </c>
      <c r="K1789" t="s">
        <v>305</v>
      </c>
      <c r="L1789" t="s">
        <v>1191</v>
      </c>
      <c r="M1789">
        <v>163</v>
      </c>
      <c r="N1789">
        <v>4.0597799999999999</v>
      </c>
    </row>
    <row r="1790" spans="1:14" x14ac:dyDescent="0.3">
      <c r="A1790">
        <v>2023</v>
      </c>
      <c r="B1790" t="s">
        <v>1188</v>
      </c>
      <c r="C1790" t="s">
        <v>821</v>
      </c>
      <c r="D1790" t="s">
        <v>823</v>
      </c>
      <c r="E1790" t="s">
        <v>822</v>
      </c>
      <c r="F1790" t="s">
        <v>867</v>
      </c>
      <c r="G1790" t="s">
        <v>866</v>
      </c>
      <c r="H1790">
        <v>341</v>
      </c>
      <c r="I1790" t="s">
        <v>1013</v>
      </c>
      <c r="J1790" t="s">
        <v>1012</v>
      </c>
      <c r="K1790" t="s">
        <v>307</v>
      </c>
      <c r="L1790" t="s">
        <v>1191</v>
      </c>
      <c r="M1790">
        <v>1844</v>
      </c>
      <c r="N1790">
        <v>37.035550000000001</v>
      </c>
    </row>
    <row r="1791" spans="1:14" x14ac:dyDescent="0.3">
      <c r="A1791">
        <v>2023</v>
      </c>
      <c r="B1791" t="s">
        <v>1188</v>
      </c>
      <c r="C1791" t="s">
        <v>821</v>
      </c>
      <c r="D1791" t="s">
        <v>823</v>
      </c>
      <c r="E1791" t="s">
        <v>822</v>
      </c>
      <c r="F1791" t="s">
        <v>867</v>
      </c>
      <c r="G1791" t="s">
        <v>866</v>
      </c>
      <c r="H1791">
        <v>341</v>
      </c>
      <c r="I1791" t="s">
        <v>1013</v>
      </c>
      <c r="J1791" t="s">
        <v>1012</v>
      </c>
      <c r="K1791" t="s">
        <v>308</v>
      </c>
      <c r="L1791" t="s">
        <v>1191</v>
      </c>
      <c r="M1791">
        <v>925</v>
      </c>
      <c r="N1791">
        <v>18.578029999999998</v>
      </c>
    </row>
    <row r="1792" spans="1:14" x14ac:dyDescent="0.3">
      <c r="A1792">
        <v>2023</v>
      </c>
      <c r="B1792" t="s">
        <v>1188</v>
      </c>
      <c r="C1792" t="s">
        <v>821</v>
      </c>
      <c r="D1792" t="s">
        <v>823</v>
      </c>
      <c r="E1792" t="s">
        <v>822</v>
      </c>
      <c r="F1792" t="s">
        <v>867</v>
      </c>
      <c r="G1792" t="s">
        <v>866</v>
      </c>
      <c r="H1792">
        <v>341</v>
      </c>
      <c r="I1792" t="s">
        <v>1013</v>
      </c>
      <c r="J1792" t="s">
        <v>1012</v>
      </c>
      <c r="K1792" t="s">
        <v>309</v>
      </c>
      <c r="L1792" t="s">
        <v>1191</v>
      </c>
      <c r="M1792">
        <v>348</v>
      </c>
      <c r="N1792">
        <v>6.9893599999999996</v>
      </c>
    </row>
    <row r="1793" spans="1:14" x14ac:dyDescent="0.3">
      <c r="A1793">
        <v>2023</v>
      </c>
      <c r="B1793" t="s">
        <v>1188</v>
      </c>
      <c r="C1793" t="s">
        <v>821</v>
      </c>
      <c r="D1793" t="s">
        <v>823</v>
      </c>
      <c r="E1793" t="s">
        <v>822</v>
      </c>
      <c r="F1793" t="s">
        <v>867</v>
      </c>
      <c r="G1793" t="s">
        <v>866</v>
      </c>
      <c r="H1793">
        <v>341</v>
      </c>
      <c r="I1793" t="s">
        <v>1013</v>
      </c>
      <c r="J1793" t="s">
        <v>1012</v>
      </c>
      <c r="K1793" t="s">
        <v>306</v>
      </c>
      <c r="L1793" t="s">
        <v>1191</v>
      </c>
      <c r="M1793">
        <v>1579</v>
      </c>
      <c r="N1793">
        <v>31.713200000000001</v>
      </c>
    </row>
    <row r="1794" spans="1:14" x14ac:dyDescent="0.3">
      <c r="A1794">
        <v>2023</v>
      </c>
      <c r="B1794" t="s">
        <v>1188</v>
      </c>
      <c r="C1794" t="s">
        <v>821</v>
      </c>
      <c r="D1794" t="s">
        <v>823</v>
      </c>
      <c r="E1794" t="s">
        <v>822</v>
      </c>
      <c r="F1794" t="s">
        <v>867</v>
      </c>
      <c r="G1794" t="s">
        <v>866</v>
      </c>
      <c r="H1794">
        <v>341</v>
      </c>
      <c r="I1794" t="s">
        <v>1013</v>
      </c>
      <c r="J1794" t="s">
        <v>1012</v>
      </c>
      <c r="K1794" t="s">
        <v>1192</v>
      </c>
      <c r="L1794" t="s">
        <v>1191</v>
      </c>
      <c r="M1794">
        <v>4979</v>
      </c>
      <c r="N1794">
        <v>100</v>
      </c>
    </row>
    <row r="1795" spans="1:14" x14ac:dyDescent="0.3">
      <c r="A1795">
        <v>2023</v>
      </c>
      <c r="B1795" t="s">
        <v>1188</v>
      </c>
      <c r="C1795" t="s">
        <v>821</v>
      </c>
      <c r="D1795" t="s">
        <v>823</v>
      </c>
      <c r="E1795" t="s">
        <v>822</v>
      </c>
      <c r="F1795" t="s">
        <v>867</v>
      </c>
      <c r="G1795" t="s">
        <v>866</v>
      </c>
      <c r="H1795">
        <v>341</v>
      </c>
      <c r="I1795" t="s">
        <v>1013</v>
      </c>
      <c r="J1795" t="s">
        <v>1012</v>
      </c>
      <c r="K1795" t="s">
        <v>305</v>
      </c>
      <c r="L1795" t="s">
        <v>1191</v>
      </c>
      <c r="M1795">
        <v>283</v>
      </c>
      <c r="N1795">
        <v>5.6838699999999998</v>
      </c>
    </row>
    <row r="1796" spans="1:14" x14ac:dyDescent="0.3">
      <c r="A1796">
        <v>2024</v>
      </c>
      <c r="B1796" t="s">
        <v>1188</v>
      </c>
      <c r="C1796" t="s">
        <v>821</v>
      </c>
      <c r="D1796" t="s">
        <v>823</v>
      </c>
      <c r="E1796" t="s">
        <v>822</v>
      </c>
      <c r="F1796" t="s">
        <v>867</v>
      </c>
      <c r="G1796" t="s">
        <v>866</v>
      </c>
      <c r="H1796">
        <v>341</v>
      </c>
      <c r="I1796" t="s">
        <v>1013</v>
      </c>
      <c r="J1796" t="s">
        <v>1012</v>
      </c>
      <c r="K1796" t="s">
        <v>307</v>
      </c>
      <c r="L1796" t="s">
        <v>1191</v>
      </c>
      <c r="M1796">
        <v>2196</v>
      </c>
      <c r="N1796">
        <v>37.731960000000001</v>
      </c>
    </row>
    <row r="1797" spans="1:14" x14ac:dyDescent="0.3">
      <c r="A1797">
        <v>2024</v>
      </c>
      <c r="B1797" t="s">
        <v>1188</v>
      </c>
      <c r="C1797" t="s">
        <v>821</v>
      </c>
      <c r="D1797" t="s">
        <v>823</v>
      </c>
      <c r="E1797" t="s">
        <v>822</v>
      </c>
      <c r="F1797" t="s">
        <v>867</v>
      </c>
      <c r="G1797" t="s">
        <v>866</v>
      </c>
      <c r="H1797">
        <v>341</v>
      </c>
      <c r="I1797" t="s">
        <v>1013</v>
      </c>
      <c r="J1797" t="s">
        <v>1012</v>
      </c>
      <c r="K1797" t="s">
        <v>308</v>
      </c>
      <c r="L1797" t="s">
        <v>1191</v>
      </c>
      <c r="M1797">
        <v>988</v>
      </c>
      <c r="N1797">
        <v>16.975950000000001</v>
      </c>
    </row>
    <row r="1798" spans="1:14" x14ac:dyDescent="0.3">
      <c r="A1798">
        <v>2024</v>
      </c>
      <c r="B1798" t="s">
        <v>1188</v>
      </c>
      <c r="C1798" t="s">
        <v>821</v>
      </c>
      <c r="D1798" t="s">
        <v>823</v>
      </c>
      <c r="E1798" t="s">
        <v>822</v>
      </c>
      <c r="F1798" t="s">
        <v>867</v>
      </c>
      <c r="G1798" t="s">
        <v>866</v>
      </c>
      <c r="H1798">
        <v>341</v>
      </c>
      <c r="I1798" t="s">
        <v>1013</v>
      </c>
      <c r="J1798" t="s">
        <v>1012</v>
      </c>
      <c r="K1798" t="s">
        <v>309</v>
      </c>
      <c r="L1798" t="s">
        <v>1191</v>
      </c>
      <c r="M1798">
        <v>368</v>
      </c>
      <c r="N1798">
        <v>6.3230199999999996</v>
      </c>
    </row>
    <row r="1799" spans="1:14" x14ac:dyDescent="0.3">
      <c r="A1799">
        <v>2024</v>
      </c>
      <c r="B1799" t="s">
        <v>1188</v>
      </c>
      <c r="C1799" t="s">
        <v>821</v>
      </c>
      <c r="D1799" t="s">
        <v>823</v>
      </c>
      <c r="E1799" t="s">
        <v>822</v>
      </c>
      <c r="F1799" t="s">
        <v>867</v>
      </c>
      <c r="G1799" t="s">
        <v>866</v>
      </c>
      <c r="H1799">
        <v>341</v>
      </c>
      <c r="I1799" t="s">
        <v>1013</v>
      </c>
      <c r="J1799" t="s">
        <v>1012</v>
      </c>
      <c r="K1799" t="s">
        <v>306</v>
      </c>
      <c r="L1799" t="s">
        <v>1191</v>
      </c>
      <c r="M1799">
        <v>1874</v>
      </c>
      <c r="N1799">
        <v>32.199309999999997</v>
      </c>
    </row>
    <row r="1800" spans="1:14" x14ac:dyDescent="0.3">
      <c r="A1800">
        <v>2024</v>
      </c>
      <c r="B1800" t="s">
        <v>1188</v>
      </c>
      <c r="C1800" t="s">
        <v>821</v>
      </c>
      <c r="D1800" t="s">
        <v>823</v>
      </c>
      <c r="E1800" t="s">
        <v>822</v>
      </c>
      <c r="F1800" t="s">
        <v>867</v>
      </c>
      <c r="G1800" t="s">
        <v>866</v>
      </c>
      <c r="H1800">
        <v>341</v>
      </c>
      <c r="I1800" t="s">
        <v>1013</v>
      </c>
      <c r="J1800" t="s">
        <v>1012</v>
      </c>
      <c r="K1800" t="s">
        <v>1192</v>
      </c>
      <c r="L1800" t="s">
        <v>1191</v>
      </c>
      <c r="M1800">
        <v>5820</v>
      </c>
      <c r="N1800">
        <v>100</v>
      </c>
    </row>
    <row r="1801" spans="1:14" x14ac:dyDescent="0.3">
      <c r="A1801">
        <v>2024</v>
      </c>
      <c r="B1801" t="s">
        <v>1188</v>
      </c>
      <c r="C1801" t="s">
        <v>821</v>
      </c>
      <c r="D1801" t="s">
        <v>823</v>
      </c>
      <c r="E1801" t="s">
        <v>822</v>
      </c>
      <c r="F1801" t="s">
        <v>867</v>
      </c>
      <c r="G1801" t="s">
        <v>866</v>
      </c>
      <c r="H1801">
        <v>341</v>
      </c>
      <c r="I1801" t="s">
        <v>1013</v>
      </c>
      <c r="J1801" t="s">
        <v>1012</v>
      </c>
      <c r="K1801" t="s">
        <v>305</v>
      </c>
      <c r="L1801" t="s">
        <v>1191</v>
      </c>
      <c r="M1801">
        <v>394</v>
      </c>
      <c r="N1801">
        <v>6.7697599999999998</v>
      </c>
    </row>
    <row r="1802" spans="1:14" x14ac:dyDescent="0.3">
      <c r="A1802">
        <v>2021</v>
      </c>
      <c r="B1802" t="s">
        <v>1188</v>
      </c>
      <c r="C1802" t="s">
        <v>821</v>
      </c>
      <c r="D1802" t="s">
        <v>823</v>
      </c>
      <c r="E1802" t="s">
        <v>822</v>
      </c>
      <c r="F1802" t="s">
        <v>857</v>
      </c>
      <c r="G1802" t="s">
        <v>856</v>
      </c>
      <c r="H1802">
        <v>821</v>
      </c>
      <c r="I1802" t="s">
        <v>1015</v>
      </c>
      <c r="J1802" t="s">
        <v>1014</v>
      </c>
      <c r="K1802" t="s">
        <v>307</v>
      </c>
      <c r="L1802" t="s">
        <v>1191</v>
      </c>
      <c r="M1802">
        <v>619</v>
      </c>
      <c r="N1802">
        <v>32.890500000000003</v>
      </c>
    </row>
    <row r="1803" spans="1:14" x14ac:dyDescent="0.3">
      <c r="A1803">
        <v>2021</v>
      </c>
      <c r="B1803" t="s">
        <v>1188</v>
      </c>
      <c r="C1803" t="s">
        <v>821</v>
      </c>
      <c r="D1803" t="s">
        <v>823</v>
      </c>
      <c r="E1803" t="s">
        <v>822</v>
      </c>
      <c r="F1803" t="s">
        <v>857</v>
      </c>
      <c r="G1803" t="s">
        <v>856</v>
      </c>
      <c r="H1803">
        <v>821</v>
      </c>
      <c r="I1803" t="s">
        <v>1015</v>
      </c>
      <c r="J1803" t="s">
        <v>1014</v>
      </c>
      <c r="K1803" t="s">
        <v>308</v>
      </c>
      <c r="L1803" t="s">
        <v>1191</v>
      </c>
      <c r="M1803">
        <v>358</v>
      </c>
      <c r="N1803">
        <v>19.022300000000001</v>
      </c>
    </row>
    <row r="1804" spans="1:14" x14ac:dyDescent="0.3">
      <c r="A1804">
        <v>2021</v>
      </c>
      <c r="B1804" t="s">
        <v>1188</v>
      </c>
      <c r="C1804" t="s">
        <v>821</v>
      </c>
      <c r="D1804" t="s">
        <v>823</v>
      </c>
      <c r="E1804" t="s">
        <v>822</v>
      </c>
      <c r="F1804" t="s">
        <v>857</v>
      </c>
      <c r="G1804" t="s">
        <v>856</v>
      </c>
      <c r="H1804">
        <v>821</v>
      </c>
      <c r="I1804" t="s">
        <v>1015</v>
      </c>
      <c r="J1804" t="s">
        <v>1014</v>
      </c>
      <c r="K1804" t="s">
        <v>309</v>
      </c>
      <c r="L1804" t="s">
        <v>1191</v>
      </c>
      <c r="M1804">
        <v>88</v>
      </c>
      <c r="N1804">
        <v>4.6758800000000003</v>
      </c>
    </row>
    <row r="1805" spans="1:14" x14ac:dyDescent="0.3">
      <c r="A1805">
        <v>2021</v>
      </c>
      <c r="B1805" t="s">
        <v>1188</v>
      </c>
      <c r="C1805" t="s">
        <v>821</v>
      </c>
      <c r="D1805" t="s">
        <v>823</v>
      </c>
      <c r="E1805" t="s">
        <v>822</v>
      </c>
      <c r="F1805" t="s">
        <v>857</v>
      </c>
      <c r="G1805" t="s">
        <v>856</v>
      </c>
      <c r="H1805">
        <v>821</v>
      </c>
      <c r="I1805" t="s">
        <v>1015</v>
      </c>
      <c r="J1805" t="s">
        <v>1014</v>
      </c>
      <c r="K1805" t="s">
        <v>306</v>
      </c>
      <c r="L1805" t="s">
        <v>1191</v>
      </c>
      <c r="M1805">
        <v>746</v>
      </c>
      <c r="N1805">
        <v>39.6387</v>
      </c>
    </row>
    <row r="1806" spans="1:14" x14ac:dyDescent="0.3">
      <c r="A1806">
        <v>2021</v>
      </c>
      <c r="B1806" t="s">
        <v>1188</v>
      </c>
      <c r="C1806" t="s">
        <v>821</v>
      </c>
      <c r="D1806" t="s">
        <v>823</v>
      </c>
      <c r="E1806" t="s">
        <v>822</v>
      </c>
      <c r="F1806" t="s">
        <v>857</v>
      </c>
      <c r="G1806" t="s">
        <v>856</v>
      </c>
      <c r="H1806">
        <v>821</v>
      </c>
      <c r="I1806" t="s">
        <v>1015</v>
      </c>
      <c r="J1806" t="s">
        <v>1014</v>
      </c>
      <c r="K1806" t="s">
        <v>1192</v>
      </c>
      <c r="L1806" t="s">
        <v>1191</v>
      </c>
      <c r="M1806">
        <v>1882</v>
      </c>
      <c r="N1806">
        <v>100</v>
      </c>
    </row>
    <row r="1807" spans="1:14" x14ac:dyDescent="0.3">
      <c r="A1807">
        <v>2021</v>
      </c>
      <c r="B1807" t="s">
        <v>1188</v>
      </c>
      <c r="C1807" t="s">
        <v>821</v>
      </c>
      <c r="D1807" t="s">
        <v>823</v>
      </c>
      <c r="E1807" t="s">
        <v>822</v>
      </c>
      <c r="F1807" t="s">
        <v>857</v>
      </c>
      <c r="G1807" t="s">
        <v>856</v>
      </c>
      <c r="H1807">
        <v>821</v>
      </c>
      <c r="I1807" t="s">
        <v>1015</v>
      </c>
      <c r="J1807" t="s">
        <v>1014</v>
      </c>
      <c r="K1807" t="s">
        <v>305</v>
      </c>
      <c r="L1807" t="s">
        <v>1191</v>
      </c>
      <c r="M1807">
        <v>71</v>
      </c>
      <c r="N1807">
        <v>3.77258</v>
      </c>
    </row>
    <row r="1808" spans="1:14" x14ac:dyDescent="0.3">
      <c r="A1808">
        <v>2022</v>
      </c>
      <c r="B1808" t="s">
        <v>1188</v>
      </c>
      <c r="C1808" t="s">
        <v>821</v>
      </c>
      <c r="D1808" t="s">
        <v>823</v>
      </c>
      <c r="E1808" t="s">
        <v>822</v>
      </c>
      <c r="F1808" t="s">
        <v>857</v>
      </c>
      <c r="G1808" t="s">
        <v>856</v>
      </c>
      <c r="H1808">
        <v>821</v>
      </c>
      <c r="I1808" t="s">
        <v>1015</v>
      </c>
      <c r="J1808" t="s">
        <v>1014</v>
      </c>
      <c r="K1808" t="s">
        <v>307</v>
      </c>
      <c r="L1808" t="s">
        <v>1191</v>
      </c>
      <c r="M1808">
        <v>659</v>
      </c>
      <c r="N1808">
        <v>32.256500000000003</v>
      </c>
    </row>
    <row r="1809" spans="1:14" x14ac:dyDescent="0.3">
      <c r="A1809">
        <v>2022</v>
      </c>
      <c r="B1809" t="s">
        <v>1188</v>
      </c>
      <c r="C1809" t="s">
        <v>821</v>
      </c>
      <c r="D1809" t="s">
        <v>823</v>
      </c>
      <c r="E1809" t="s">
        <v>822</v>
      </c>
      <c r="F1809" t="s">
        <v>857</v>
      </c>
      <c r="G1809" t="s">
        <v>856</v>
      </c>
      <c r="H1809">
        <v>821</v>
      </c>
      <c r="I1809" t="s">
        <v>1015</v>
      </c>
      <c r="J1809" t="s">
        <v>1014</v>
      </c>
      <c r="K1809" t="s">
        <v>308</v>
      </c>
      <c r="L1809" t="s">
        <v>1191</v>
      </c>
      <c r="M1809">
        <v>412</v>
      </c>
      <c r="N1809">
        <v>20.166399999999999</v>
      </c>
    </row>
    <row r="1810" spans="1:14" x14ac:dyDescent="0.3">
      <c r="A1810">
        <v>2022</v>
      </c>
      <c r="B1810" t="s">
        <v>1188</v>
      </c>
      <c r="C1810" t="s">
        <v>821</v>
      </c>
      <c r="D1810" t="s">
        <v>823</v>
      </c>
      <c r="E1810" t="s">
        <v>822</v>
      </c>
      <c r="F1810" t="s">
        <v>857</v>
      </c>
      <c r="G1810" t="s">
        <v>856</v>
      </c>
      <c r="H1810">
        <v>821</v>
      </c>
      <c r="I1810" t="s">
        <v>1015</v>
      </c>
      <c r="J1810" t="s">
        <v>1014</v>
      </c>
      <c r="K1810" t="s">
        <v>309</v>
      </c>
      <c r="L1810" t="s">
        <v>1191</v>
      </c>
      <c r="M1810">
        <v>79</v>
      </c>
      <c r="N1810">
        <v>3.86686</v>
      </c>
    </row>
    <row r="1811" spans="1:14" x14ac:dyDescent="0.3">
      <c r="A1811">
        <v>2022</v>
      </c>
      <c r="B1811" t="s">
        <v>1188</v>
      </c>
      <c r="C1811" t="s">
        <v>821</v>
      </c>
      <c r="D1811" t="s">
        <v>823</v>
      </c>
      <c r="E1811" t="s">
        <v>822</v>
      </c>
      <c r="F1811" t="s">
        <v>857</v>
      </c>
      <c r="G1811" t="s">
        <v>856</v>
      </c>
      <c r="H1811">
        <v>821</v>
      </c>
      <c r="I1811" t="s">
        <v>1015</v>
      </c>
      <c r="J1811" t="s">
        <v>1014</v>
      </c>
      <c r="K1811" t="s">
        <v>306</v>
      </c>
      <c r="L1811" t="s">
        <v>1191</v>
      </c>
      <c r="M1811">
        <v>801</v>
      </c>
      <c r="N1811">
        <v>39.207099999999997</v>
      </c>
    </row>
    <row r="1812" spans="1:14" x14ac:dyDescent="0.3">
      <c r="A1812">
        <v>2022</v>
      </c>
      <c r="B1812" t="s">
        <v>1188</v>
      </c>
      <c r="C1812" t="s">
        <v>821</v>
      </c>
      <c r="D1812" t="s">
        <v>823</v>
      </c>
      <c r="E1812" t="s">
        <v>822</v>
      </c>
      <c r="F1812" t="s">
        <v>857</v>
      </c>
      <c r="G1812" t="s">
        <v>856</v>
      </c>
      <c r="H1812">
        <v>821</v>
      </c>
      <c r="I1812" t="s">
        <v>1015</v>
      </c>
      <c r="J1812" t="s">
        <v>1014</v>
      </c>
      <c r="K1812" t="s">
        <v>1192</v>
      </c>
      <c r="L1812" t="s">
        <v>1191</v>
      </c>
      <c r="M1812">
        <v>2043</v>
      </c>
      <c r="N1812">
        <v>100</v>
      </c>
    </row>
    <row r="1813" spans="1:14" x14ac:dyDescent="0.3">
      <c r="A1813">
        <v>2022</v>
      </c>
      <c r="B1813" t="s">
        <v>1188</v>
      </c>
      <c r="C1813" t="s">
        <v>821</v>
      </c>
      <c r="D1813" t="s">
        <v>823</v>
      </c>
      <c r="E1813" t="s">
        <v>822</v>
      </c>
      <c r="F1813" t="s">
        <v>857</v>
      </c>
      <c r="G1813" t="s">
        <v>856</v>
      </c>
      <c r="H1813">
        <v>821</v>
      </c>
      <c r="I1813" t="s">
        <v>1015</v>
      </c>
      <c r="J1813" t="s">
        <v>1014</v>
      </c>
      <c r="K1813" t="s">
        <v>305</v>
      </c>
      <c r="L1813" t="s">
        <v>1191</v>
      </c>
      <c r="M1813">
        <v>92</v>
      </c>
      <c r="N1813">
        <v>4.5031800000000004</v>
      </c>
    </row>
    <row r="1814" spans="1:14" x14ac:dyDescent="0.3">
      <c r="A1814">
        <v>2023</v>
      </c>
      <c r="B1814" t="s">
        <v>1188</v>
      </c>
      <c r="C1814" t="s">
        <v>821</v>
      </c>
      <c r="D1814" t="s">
        <v>823</v>
      </c>
      <c r="E1814" t="s">
        <v>822</v>
      </c>
      <c r="F1814" t="s">
        <v>857</v>
      </c>
      <c r="G1814" t="s">
        <v>856</v>
      </c>
      <c r="H1814">
        <v>821</v>
      </c>
      <c r="I1814" t="s">
        <v>1015</v>
      </c>
      <c r="J1814" t="s">
        <v>1014</v>
      </c>
      <c r="K1814" t="s">
        <v>307</v>
      </c>
      <c r="L1814" t="s">
        <v>1191</v>
      </c>
      <c r="M1814">
        <v>691</v>
      </c>
      <c r="N1814">
        <v>31.843319999999999</v>
      </c>
    </row>
    <row r="1815" spans="1:14" x14ac:dyDescent="0.3">
      <c r="A1815">
        <v>2023</v>
      </c>
      <c r="B1815" t="s">
        <v>1188</v>
      </c>
      <c r="C1815" t="s">
        <v>821</v>
      </c>
      <c r="D1815" t="s">
        <v>823</v>
      </c>
      <c r="E1815" t="s">
        <v>822</v>
      </c>
      <c r="F1815" t="s">
        <v>857</v>
      </c>
      <c r="G1815" t="s">
        <v>856</v>
      </c>
      <c r="H1815">
        <v>821</v>
      </c>
      <c r="I1815" t="s">
        <v>1015</v>
      </c>
      <c r="J1815" t="s">
        <v>1014</v>
      </c>
      <c r="K1815" t="s">
        <v>308</v>
      </c>
      <c r="L1815" t="s">
        <v>1191</v>
      </c>
      <c r="M1815">
        <v>393</v>
      </c>
      <c r="N1815">
        <v>18.110600000000002</v>
      </c>
    </row>
    <row r="1816" spans="1:14" x14ac:dyDescent="0.3">
      <c r="A1816">
        <v>2023</v>
      </c>
      <c r="B1816" t="s">
        <v>1188</v>
      </c>
      <c r="C1816" t="s">
        <v>821</v>
      </c>
      <c r="D1816" t="s">
        <v>823</v>
      </c>
      <c r="E1816" t="s">
        <v>822</v>
      </c>
      <c r="F1816" t="s">
        <v>857</v>
      </c>
      <c r="G1816" t="s">
        <v>856</v>
      </c>
      <c r="H1816">
        <v>821</v>
      </c>
      <c r="I1816" t="s">
        <v>1015</v>
      </c>
      <c r="J1816" t="s">
        <v>1014</v>
      </c>
      <c r="K1816" t="s">
        <v>309</v>
      </c>
      <c r="L1816" t="s">
        <v>1191</v>
      </c>
      <c r="M1816">
        <v>81</v>
      </c>
      <c r="N1816">
        <v>3.73272</v>
      </c>
    </row>
    <row r="1817" spans="1:14" x14ac:dyDescent="0.3">
      <c r="A1817">
        <v>2023</v>
      </c>
      <c r="B1817" t="s">
        <v>1188</v>
      </c>
      <c r="C1817" t="s">
        <v>821</v>
      </c>
      <c r="D1817" t="s">
        <v>823</v>
      </c>
      <c r="E1817" t="s">
        <v>822</v>
      </c>
      <c r="F1817" t="s">
        <v>857</v>
      </c>
      <c r="G1817" t="s">
        <v>856</v>
      </c>
      <c r="H1817">
        <v>821</v>
      </c>
      <c r="I1817" t="s">
        <v>1015</v>
      </c>
      <c r="J1817" t="s">
        <v>1014</v>
      </c>
      <c r="K1817" t="s">
        <v>306</v>
      </c>
      <c r="L1817" t="s">
        <v>1191</v>
      </c>
      <c r="M1817">
        <v>888</v>
      </c>
      <c r="N1817">
        <v>40.921660000000003</v>
      </c>
    </row>
    <row r="1818" spans="1:14" x14ac:dyDescent="0.3">
      <c r="A1818">
        <v>2023</v>
      </c>
      <c r="B1818" t="s">
        <v>1188</v>
      </c>
      <c r="C1818" t="s">
        <v>821</v>
      </c>
      <c r="D1818" t="s">
        <v>823</v>
      </c>
      <c r="E1818" t="s">
        <v>822</v>
      </c>
      <c r="F1818" t="s">
        <v>857</v>
      </c>
      <c r="G1818" t="s">
        <v>856</v>
      </c>
      <c r="H1818">
        <v>821</v>
      </c>
      <c r="I1818" t="s">
        <v>1015</v>
      </c>
      <c r="J1818" t="s">
        <v>1014</v>
      </c>
      <c r="K1818" t="s">
        <v>1192</v>
      </c>
      <c r="L1818" t="s">
        <v>1191</v>
      </c>
      <c r="M1818">
        <v>2170</v>
      </c>
      <c r="N1818">
        <v>100</v>
      </c>
    </row>
    <row r="1819" spans="1:14" x14ac:dyDescent="0.3">
      <c r="A1819">
        <v>2023</v>
      </c>
      <c r="B1819" t="s">
        <v>1188</v>
      </c>
      <c r="C1819" t="s">
        <v>821</v>
      </c>
      <c r="D1819" t="s">
        <v>823</v>
      </c>
      <c r="E1819" t="s">
        <v>822</v>
      </c>
      <c r="F1819" t="s">
        <v>857</v>
      </c>
      <c r="G1819" t="s">
        <v>856</v>
      </c>
      <c r="H1819">
        <v>821</v>
      </c>
      <c r="I1819" t="s">
        <v>1015</v>
      </c>
      <c r="J1819" t="s">
        <v>1014</v>
      </c>
      <c r="K1819" t="s">
        <v>305</v>
      </c>
      <c r="L1819" t="s">
        <v>1191</v>
      </c>
      <c r="M1819">
        <v>117</v>
      </c>
      <c r="N1819">
        <v>5.3917099999999998</v>
      </c>
    </row>
    <row r="1820" spans="1:14" x14ac:dyDescent="0.3">
      <c r="A1820">
        <v>2024</v>
      </c>
      <c r="B1820" t="s">
        <v>1188</v>
      </c>
      <c r="C1820" t="s">
        <v>821</v>
      </c>
      <c r="D1820" t="s">
        <v>823</v>
      </c>
      <c r="E1820" t="s">
        <v>822</v>
      </c>
      <c r="F1820" t="s">
        <v>857</v>
      </c>
      <c r="G1820" t="s">
        <v>856</v>
      </c>
      <c r="H1820">
        <v>821</v>
      </c>
      <c r="I1820" t="s">
        <v>1015</v>
      </c>
      <c r="J1820" t="s">
        <v>1014</v>
      </c>
      <c r="K1820" t="s">
        <v>307</v>
      </c>
      <c r="L1820" t="s">
        <v>1191</v>
      </c>
      <c r="M1820">
        <v>765</v>
      </c>
      <c r="N1820">
        <v>29.593810000000001</v>
      </c>
    </row>
    <row r="1821" spans="1:14" x14ac:dyDescent="0.3">
      <c r="A1821">
        <v>2024</v>
      </c>
      <c r="B1821" t="s">
        <v>1188</v>
      </c>
      <c r="C1821" t="s">
        <v>821</v>
      </c>
      <c r="D1821" t="s">
        <v>823</v>
      </c>
      <c r="E1821" t="s">
        <v>822</v>
      </c>
      <c r="F1821" t="s">
        <v>857</v>
      </c>
      <c r="G1821" t="s">
        <v>856</v>
      </c>
      <c r="H1821">
        <v>821</v>
      </c>
      <c r="I1821" t="s">
        <v>1015</v>
      </c>
      <c r="J1821" t="s">
        <v>1014</v>
      </c>
      <c r="K1821" t="s">
        <v>308</v>
      </c>
      <c r="L1821" t="s">
        <v>1191</v>
      </c>
      <c r="M1821">
        <v>461</v>
      </c>
      <c r="N1821">
        <v>17.833659999999998</v>
      </c>
    </row>
    <row r="1822" spans="1:14" x14ac:dyDescent="0.3">
      <c r="A1822">
        <v>2024</v>
      </c>
      <c r="B1822" t="s">
        <v>1188</v>
      </c>
      <c r="C1822" t="s">
        <v>821</v>
      </c>
      <c r="D1822" t="s">
        <v>823</v>
      </c>
      <c r="E1822" t="s">
        <v>822</v>
      </c>
      <c r="F1822" t="s">
        <v>857</v>
      </c>
      <c r="G1822" t="s">
        <v>856</v>
      </c>
      <c r="H1822">
        <v>821</v>
      </c>
      <c r="I1822" t="s">
        <v>1015</v>
      </c>
      <c r="J1822" t="s">
        <v>1014</v>
      </c>
      <c r="K1822" t="s">
        <v>309</v>
      </c>
      <c r="L1822" t="s">
        <v>1191</v>
      </c>
      <c r="M1822">
        <v>74</v>
      </c>
      <c r="N1822">
        <v>2.86267</v>
      </c>
    </row>
    <row r="1823" spans="1:14" x14ac:dyDescent="0.3">
      <c r="A1823">
        <v>2024</v>
      </c>
      <c r="B1823" t="s">
        <v>1188</v>
      </c>
      <c r="C1823" t="s">
        <v>821</v>
      </c>
      <c r="D1823" t="s">
        <v>823</v>
      </c>
      <c r="E1823" t="s">
        <v>822</v>
      </c>
      <c r="F1823" t="s">
        <v>857</v>
      </c>
      <c r="G1823" t="s">
        <v>856</v>
      </c>
      <c r="H1823">
        <v>821</v>
      </c>
      <c r="I1823" t="s">
        <v>1015</v>
      </c>
      <c r="J1823" t="s">
        <v>1014</v>
      </c>
      <c r="K1823" t="s">
        <v>306</v>
      </c>
      <c r="L1823" t="s">
        <v>1191</v>
      </c>
      <c r="M1823">
        <v>1066</v>
      </c>
      <c r="N1823">
        <v>41.237909999999999</v>
      </c>
    </row>
    <row r="1824" spans="1:14" x14ac:dyDescent="0.3">
      <c r="A1824">
        <v>2024</v>
      </c>
      <c r="B1824" t="s">
        <v>1188</v>
      </c>
      <c r="C1824" t="s">
        <v>821</v>
      </c>
      <c r="D1824" t="s">
        <v>823</v>
      </c>
      <c r="E1824" t="s">
        <v>822</v>
      </c>
      <c r="F1824" t="s">
        <v>857</v>
      </c>
      <c r="G1824" t="s">
        <v>856</v>
      </c>
      <c r="H1824">
        <v>821</v>
      </c>
      <c r="I1824" t="s">
        <v>1015</v>
      </c>
      <c r="J1824" t="s">
        <v>1014</v>
      </c>
      <c r="K1824" t="s">
        <v>1192</v>
      </c>
      <c r="L1824" t="s">
        <v>1191</v>
      </c>
      <c r="M1824">
        <v>2585</v>
      </c>
      <c r="N1824">
        <v>100</v>
      </c>
    </row>
    <row r="1825" spans="1:14" x14ac:dyDescent="0.3">
      <c r="A1825">
        <v>2024</v>
      </c>
      <c r="B1825" t="s">
        <v>1188</v>
      </c>
      <c r="C1825" t="s">
        <v>821</v>
      </c>
      <c r="D1825" t="s">
        <v>823</v>
      </c>
      <c r="E1825" t="s">
        <v>822</v>
      </c>
      <c r="F1825" t="s">
        <v>857</v>
      </c>
      <c r="G1825" t="s">
        <v>856</v>
      </c>
      <c r="H1825">
        <v>821</v>
      </c>
      <c r="I1825" t="s">
        <v>1015</v>
      </c>
      <c r="J1825" t="s">
        <v>1014</v>
      </c>
      <c r="K1825" t="s">
        <v>305</v>
      </c>
      <c r="L1825" t="s">
        <v>1191</v>
      </c>
      <c r="M1825">
        <v>219</v>
      </c>
      <c r="N1825">
        <v>8.4719499999999996</v>
      </c>
    </row>
    <row r="1826" spans="1:14" x14ac:dyDescent="0.3">
      <c r="A1826">
        <v>2021</v>
      </c>
      <c r="B1826" t="s">
        <v>1188</v>
      </c>
      <c r="C1826" t="s">
        <v>821</v>
      </c>
      <c r="D1826" t="s">
        <v>823</v>
      </c>
      <c r="E1826" t="s">
        <v>822</v>
      </c>
      <c r="F1826" t="s">
        <v>867</v>
      </c>
      <c r="G1826" t="s">
        <v>866</v>
      </c>
      <c r="H1826">
        <v>352</v>
      </c>
      <c r="I1826" t="s">
        <v>1017</v>
      </c>
      <c r="J1826" t="s">
        <v>1016</v>
      </c>
      <c r="K1826" t="s">
        <v>307</v>
      </c>
      <c r="L1826" t="s">
        <v>1191</v>
      </c>
      <c r="M1826">
        <v>1808</v>
      </c>
      <c r="N1826">
        <v>35.703000000000003</v>
      </c>
    </row>
    <row r="1827" spans="1:14" x14ac:dyDescent="0.3">
      <c r="A1827">
        <v>2021</v>
      </c>
      <c r="B1827" t="s">
        <v>1188</v>
      </c>
      <c r="C1827" t="s">
        <v>821</v>
      </c>
      <c r="D1827" t="s">
        <v>823</v>
      </c>
      <c r="E1827" t="s">
        <v>822</v>
      </c>
      <c r="F1827" t="s">
        <v>867</v>
      </c>
      <c r="G1827" t="s">
        <v>866</v>
      </c>
      <c r="H1827">
        <v>352</v>
      </c>
      <c r="I1827" t="s">
        <v>1017</v>
      </c>
      <c r="J1827" t="s">
        <v>1016</v>
      </c>
      <c r="K1827" t="s">
        <v>308</v>
      </c>
      <c r="L1827" t="s">
        <v>1191</v>
      </c>
      <c r="M1827">
        <v>974</v>
      </c>
      <c r="N1827">
        <v>19.233799999999999</v>
      </c>
    </row>
    <row r="1828" spans="1:14" x14ac:dyDescent="0.3">
      <c r="A1828">
        <v>2021</v>
      </c>
      <c r="B1828" t="s">
        <v>1188</v>
      </c>
      <c r="C1828" t="s">
        <v>821</v>
      </c>
      <c r="D1828" t="s">
        <v>823</v>
      </c>
      <c r="E1828" t="s">
        <v>822</v>
      </c>
      <c r="F1828" t="s">
        <v>867</v>
      </c>
      <c r="G1828" t="s">
        <v>866</v>
      </c>
      <c r="H1828">
        <v>352</v>
      </c>
      <c r="I1828" t="s">
        <v>1017</v>
      </c>
      <c r="J1828" t="s">
        <v>1016</v>
      </c>
      <c r="K1828" t="s">
        <v>309</v>
      </c>
      <c r="L1828" t="s">
        <v>1191</v>
      </c>
      <c r="M1828">
        <v>246</v>
      </c>
      <c r="N1828">
        <v>4.8578200000000002</v>
      </c>
    </row>
    <row r="1829" spans="1:14" x14ac:dyDescent="0.3">
      <c r="A1829">
        <v>2021</v>
      </c>
      <c r="B1829" t="s">
        <v>1188</v>
      </c>
      <c r="C1829" t="s">
        <v>821</v>
      </c>
      <c r="D1829" t="s">
        <v>823</v>
      </c>
      <c r="E1829" t="s">
        <v>822</v>
      </c>
      <c r="F1829" t="s">
        <v>867</v>
      </c>
      <c r="G1829" t="s">
        <v>866</v>
      </c>
      <c r="H1829">
        <v>352</v>
      </c>
      <c r="I1829" t="s">
        <v>1017</v>
      </c>
      <c r="J1829" t="s">
        <v>1016</v>
      </c>
      <c r="K1829" t="s">
        <v>306</v>
      </c>
      <c r="L1829" t="s">
        <v>1191</v>
      </c>
      <c r="M1829">
        <v>1856</v>
      </c>
      <c r="N1829">
        <v>36.6509</v>
      </c>
    </row>
    <row r="1830" spans="1:14" x14ac:dyDescent="0.3">
      <c r="A1830">
        <v>2021</v>
      </c>
      <c r="B1830" t="s">
        <v>1188</v>
      </c>
      <c r="C1830" t="s">
        <v>821</v>
      </c>
      <c r="D1830" t="s">
        <v>823</v>
      </c>
      <c r="E1830" t="s">
        <v>822</v>
      </c>
      <c r="F1830" t="s">
        <v>867</v>
      </c>
      <c r="G1830" t="s">
        <v>866</v>
      </c>
      <c r="H1830">
        <v>352</v>
      </c>
      <c r="I1830" t="s">
        <v>1017</v>
      </c>
      <c r="J1830" t="s">
        <v>1016</v>
      </c>
      <c r="K1830" t="s">
        <v>1192</v>
      </c>
      <c r="L1830" t="s">
        <v>1191</v>
      </c>
      <c r="M1830">
        <v>5064</v>
      </c>
      <c r="N1830">
        <v>100</v>
      </c>
    </row>
    <row r="1831" spans="1:14" x14ac:dyDescent="0.3">
      <c r="A1831">
        <v>2021</v>
      </c>
      <c r="B1831" t="s">
        <v>1188</v>
      </c>
      <c r="C1831" t="s">
        <v>821</v>
      </c>
      <c r="D1831" t="s">
        <v>823</v>
      </c>
      <c r="E1831" t="s">
        <v>822</v>
      </c>
      <c r="F1831" t="s">
        <v>867</v>
      </c>
      <c r="G1831" t="s">
        <v>866</v>
      </c>
      <c r="H1831">
        <v>352</v>
      </c>
      <c r="I1831" t="s">
        <v>1017</v>
      </c>
      <c r="J1831" t="s">
        <v>1016</v>
      </c>
      <c r="K1831" t="s">
        <v>305</v>
      </c>
      <c r="L1831" t="s">
        <v>1191</v>
      </c>
      <c r="M1831">
        <v>180</v>
      </c>
      <c r="N1831">
        <v>3.5545</v>
      </c>
    </row>
    <row r="1832" spans="1:14" x14ac:dyDescent="0.3">
      <c r="A1832">
        <v>2022</v>
      </c>
      <c r="B1832" t="s">
        <v>1188</v>
      </c>
      <c r="C1832" t="s">
        <v>821</v>
      </c>
      <c r="D1832" t="s">
        <v>823</v>
      </c>
      <c r="E1832" t="s">
        <v>822</v>
      </c>
      <c r="F1832" t="s">
        <v>867</v>
      </c>
      <c r="G1832" t="s">
        <v>866</v>
      </c>
      <c r="H1832">
        <v>352</v>
      </c>
      <c r="I1832" t="s">
        <v>1017</v>
      </c>
      <c r="J1832" t="s">
        <v>1016</v>
      </c>
      <c r="K1832" t="s">
        <v>307</v>
      </c>
      <c r="L1832" t="s">
        <v>1191</v>
      </c>
      <c r="M1832">
        <v>2051</v>
      </c>
      <c r="N1832">
        <v>35.410899999999998</v>
      </c>
    </row>
    <row r="1833" spans="1:14" x14ac:dyDescent="0.3">
      <c r="A1833">
        <v>2022</v>
      </c>
      <c r="B1833" t="s">
        <v>1188</v>
      </c>
      <c r="C1833" t="s">
        <v>821</v>
      </c>
      <c r="D1833" t="s">
        <v>823</v>
      </c>
      <c r="E1833" t="s">
        <v>822</v>
      </c>
      <c r="F1833" t="s">
        <v>867</v>
      </c>
      <c r="G1833" t="s">
        <v>866</v>
      </c>
      <c r="H1833">
        <v>352</v>
      </c>
      <c r="I1833" t="s">
        <v>1017</v>
      </c>
      <c r="J1833" t="s">
        <v>1016</v>
      </c>
      <c r="K1833" t="s">
        <v>308</v>
      </c>
      <c r="L1833" t="s">
        <v>1191</v>
      </c>
      <c r="M1833">
        <v>1162</v>
      </c>
      <c r="N1833">
        <v>20.062100000000001</v>
      </c>
    </row>
    <row r="1834" spans="1:14" x14ac:dyDescent="0.3">
      <c r="A1834">
        <v>2022</v>
      </c>
      <c r="B1834" t="s">
        <v>1188</v>
      </c>
      <c r="C1834" t="s">
        <v>821</v>
      </c>
      <c r="D1834" t="s">
        <v>823</v>
      </c>
      <c r="E1834" t="s">
        <v>822</v>
      </c>
      <c r="F1834" t="s">
        <v>867</v>
      </c>
      <c r="G1834" t="s">
        <v>866</v>
      </c>
      <c r="H1834">
        <v>352</v>
      </c>
      <c r="I1834" t="s">
        <v>1017</v>
      </c>
      <c r="J1834" t="s">
        <v>1016</v>
      </c>
      <c r="K1834" t="s">
        <v>309</v>
      </c>
      <c r="L1834" t="s">
        <v>1191</v>
      </c>
      <c r="M1834">
        <v>290</v>
      </c>
      <c r="N1834">
        <v>5.0069100000000004</v>
      </c>
    </row>
    <row r="1835" spans="1:14" x14ac:dyDescent="0.3">
      <c r="A1835">
        <v>2022</v>
      </c>
      <c r="B1835" t="s">
        <v>1188</v>
      </c>
      <c r="C1835" t="s">
        <v>821</v>
      </c>
      <c r="D1835" t="s">
        <v>823</v>
      </c>
      <c r="E1835" t="s">
        <v>822</v>
      </c>
      <c r="F1835" t="s">
        <v>867</v>
      </c>
      <c r="G1835" t="s">
        <v>866</v>
      </c>
      <c r="H1835">
        <v>352</v>
      </c>
      <c r="I1835" t="s">
        <v>1017</v>
      </c>
      <c r="J1835" t="s">
        <v>1016</v>
      </c>
      <c r="K1835" t="s">
        <v>306</v>
      </c>
      <c r="L1835" t="s">
        <v>1191</v>
      </c>
      <c r="M1835">
        <v>2124</v>
      </c>
      <c r="N1835">
        <v>36.671300000000002</v>
      </c>
    </row>
    <row r="1836" spans="1:14" x14ac:dyDescent="0.3">
      <c r="A1836">
        <v>2022</v>
      </c>
      <c r="B1836" t="s">
        <v>1188</v>
      </c>
      <c r="C1836" t="s">
        <v>821</v>
      </c>
      <c r="D1836" t="s">
        <v>823</v>
      </c>
      <c r="E1836" t="s">
        <v>822</v>
      </c>
      <c r="F1836" t="s">
        <v>867</v>
      </c>
      <c r="G1836" t="s">
        <v>866</v>
      </c>
      <c r="H1836">
        <v>352</v>
      </c>
      <c r="I1836" t="s">
        <v>1017</v>
      </c>
      <c r="J1836" t="s">
        <v>1016</v>
      </c>
      <c r="K1836" t="s">
        <v>1192</v>
      </c>
      <c r="L1836" t="s">
        <v>1191</v>
      </c>
      <c r="M1836">
        <v>5792</v>
      </c>
      <c r="N1836">
        <v>100</v>
      </c>
    </row>
    <row r="1837" spans="1:14" x14ac:dyDescent="0.3">
      <c r="A1837">
        <v>2022</v>
      </c>
      <c r="B1837" t="s">
        <v>1188</v>
      </c>
      <c r="C1837" t="s">
        <v>821</v>
      </c>
      <c r="D1837" t="s">
        <v>823</v>
      </c>
      <c r="E1837" t="s">
        <v>822</v>
      </c>
      <c r="F1837" t="s">
        <v>867</v>
      </c>
      <c r="G1837" t="s">
        <v>866</v>
      </c>
      <c r="H1837">
        <v>352</v>
      </c>
      <c r="I1837" t="s">
        <v>1017</v>
      </c>
      <c r="J1837" t="s">
        <v>1016</v>
      </c>
      <c r="K1837" t="s">
        <v>305</v>
      </c>
      <c r="L1837" t="s">
        <v>1191</v>
      </c>
      <c r="M1837">
        <v>165</v>
      </c>
      <c r="N1837">
        <v>2.84876</v>
      </c>
    </row>
    <row r="1838" spans="1:14" x14ac:dyDescent="0.3">
      <c r="A1838">
        <v>2023</v>
      </c>
      <c r="B1838" t="s">
        <v>1188</v>
      </c>
      <c r="C1838" t="s">
        <v>821</v>
      </c>
      <c r="D1838" t="s">
        <v>823</v>
      </c>
      <c r="E1838" t="s">
        <v>822</v>
      </c>
      <c r="F1838" t="s">
        <v>867</v>
      </c>
      <c r="G1838" t="s">
        <v>866</v>
      </c>
      <c r="H1838">
        <v>352</v>
      </c>
      <c r="I1838" t="s">
        <v>1017</v>
      </c>
      <c r="J1838" t="s">
        <v>1016</v>
      </c>
      <c r="K1838" t="s">
        <v>307</v>
      </c>
      <c r="L1838" t="s">
        <v>1191</v>
      </c>
      <c r="M1838">
        <v>2385</v>
      </c>
      <c r="N1838">
        <v>36.856749999999998</v>
      </c>
    </row>
    <row r="1839" spans="1:14" x14ac:dyDescent="0.3">
      <c r="A1839">
        <v>2023</v>
      </c>
      <c r="B1839" t="s">
        <v>1188</v>
      </c>
      <c r="C1839" t="s">
        <v>821</v>
      </c>
      <c r="D1839" t="s">
        <v>823</v>
      </c>
      <c r="E1839" t="s">
        <v>822</v>
      </c>
      <c r="F1839" t="s">
        <v>867</v>
      </c>
      <c r="G1839" t="s">
        <v>866</v>
      </c>
      <c r="H1839">
        <v>352</v>
      </c>
      <c r="I1839" t="s">
        <v>1017</v>
      </c>
      <c r="J1839" t="s">
        <v>1016</v>
      </c>
      <c r="K1839" t="s">
        <v>308</v>
      </c>
      <c r="L1839" t="s">
        <v>1191</v>
      </c>
      <c r="M1839">
        <v>1208</v>
      </c>
      <c r="N1839">
        <v>18.667899999999999</v>
      </c>
    </row>
    <row r="1840" spans="1:14" x14ac:dyDescent="0.3">
      <c r="A1840">
        <v>2023</v>
      </c>
      <c r="B1840" t="s">
        <v>1188</v>
      </c>
      <c r="C1840" t="s">
        <v>821</v>
      </c>
      <c r="D1840" t="s">
        <v>823</v>
      </c>
      <c r="E1840" t="s">
        <v>822</v>
      </c>
      <c r="F1840" t="s">
        <v>867</v>
      </c>
      <c r="G1840" t="s">
        <v>866</v>
      </c>
      <c r="H1840">
        <v>352</v>
      </c>
      <c r="I1840" t="s">
        <v>1017</v>
      </c>
      <c r="J1840" t="s">
        <v>1016</v>
      </c>
      <c r="K1840" t="s">
        <v>309</v>
      </c>
      <c r="L1840" t="s">
        <v>1191</v>
      </c>
      <c r="M1840">
        <v>219</v>
      </c>
      <c r="N1840">
        <v>3.3843299999999998</v>
      </c>
    </row>
    <row r="1841" spans="1:14" x14ac:dyDescent="0.3">
      <c r="A1841">
        <v>2023</v>
      </c>
      <c r="B1841" t="s">
        <v>1188</v>
      </c>
      <c r="C1841" t="s">
        <v>821</v>
      </c>
      <c r="D1841" t="s">
        <v>823</v>
      </c>
      <c r="E1841" t="s">
        <v>822</v>
      </c>
      <c r="F1841" t="s">
        <v>867</v>
      </c>
      <c r="G1841" t="s">
        <v>866</v>
      </c>
      <c r="H1841">
        <v>352</v>
      </c>
      <c r="I1841" t="s">
        <v>1017</v>
      </c>
      <c r="J1841" t="s">
        <v>1016</v>
      </c>
      <c r="K1841" t="s">
        <v>306</v>
      </c>
      <c r="L1841" t="s">
        <v>1191</v>
      </c>
      <c r="M1841">
        <v>2400</v>
      </c>
      <c r="N1841">
        <v>37.088549999999998</v>
      </c>
    </row>
    <row r="1842" spans="1:14" x14ac:dyDescent="0.3">
      <c r="A1842">
        <v>2023</v>
      </c>
      <c r="B1842" t="s">
        <v>1188</v>
      </c>
      <c r="C1842" t="s">
        <v>821</v>
      </c>
      <c r="D1842" t="s">
        <v>823</v>
      </c>
      <c r="E1842" t="s">
        <v>822</v>
      </c>
      <c r="F1842" t="s">
        <v>867</v>
      </c>
      <c r="G1842" t="s">
        <v>866</v>
      </c>
      <c r="H1842">
        <v>352</v>
      </c>
      <c r="I1842" t="s">
        <v>1017</v>
      </c>
      <c r="J1842" t="s">
        <v>1016</v>
      </c>
      <c r="K1842" t="s">
        <v>1192</v>
      </c>
      <c r="L1842" t="s">
        <v>1191</v>
      </c>
      <c r="M1842">
        <v>6471</v>
      </c>
      <c r="N1842">
        <v>100</v>
      </c>
    </row>
    <row r="1843" spans="1:14" x14ac:dyDescent="0.3">
      <c r="A1843">
        <v>2023</v>
      </c>
      <c r="B1843" t="s">
        <v>1188</v>
      </c>
      <c r="C1843" t="s">
        <v>821</v>
      </c>
      <c r="D1843" t="s">
        <v>823</v>
      </c>
      <c r="E1843" t="s">
        <v>822</v>
      </c>
      <c r="F1843" t="s">
        <v>867</v>
      </c>
      <c r="G1843" t="s">
        <v>866</v>
      </c>
      <c r="H1843">
        <v>352</v>
      </c>
      <c r="I1843" t="s">
        <v>1017</v>
      </c>
      <c r="J1843" t="s">
        <v>1016</v>
      </c>
      <c r="K1843" t="s">
        <v>305</v>
      </c>
      <c r="L1843" t="s">
        <v>1191</v>
      </c>
      <c r="M1843">
        <v>259</v>
      </c>
      <c r="N1843">
        <v>4.0024699999999998</v>
      </c>
    </row>
    <row r="1844" spans="1:14" x14ac:dyDescent="0.3">
      <c r="A1844">
        <v>2024</v>
      </c>
      <c r="B1844" t="s">
        <v>1188</v>
      </c>
      <c r="C1844" t="s">
        <v>821</v>
      </c>
      <c r="D1844" t="s">
        <v>823</v>
      </c>
      <c r="E1844" t="s">
        <v>822</v>
      </c>
      <c r="F1844" t="s">
        <v>867</v>
      </c>
      <c r="G1844" t="s">
        <v>866</v>
      </c>
      <c r="H1844">
        <v>352</v>
      </c>
      <c r="I1844" t="s">
        <v>1017</v>
      </c>
      <c r="J1844" t="s">
        <v>1016</v>
      </c>
      <c r="K1844" t="s">
        <v>307</v>
      </c>
      <c r="L1844" t="s">
        <v>1191</v>
      </c>
      <c r="M1844">
        <v>2893</v>
      </c>
      <c r="N1844">
        <v>37.099260000000001</v>
      </c>
    </row>
    <row r="1845" spans="1:14" x14ac:dyDescent="0.3">
      <c r="A1845">
        <v>2024</v>
      </c>
      <c r="B1845" t="s">
        <v>1188</v>
      </c>
      <c r="C1845" t="s">
        <v>821</v>
      </c>
      <c r="D1845" t="s">
        <v>823</v>
      </c>
      <c r="E1845" t="s">
        <v>822</v>
      </c>
      <c r="F1845" t="s">
        <v>867</v>
      </c>
      <c r="G1845" t="s">
        <v>866</v>
      </c>
      <c r="H1845">
        <v>352</v>
      </c>
      <c r="I1845" t="s">
        <v>1017</v>
      </c>
      <c r="J1845" t="s">
        <v>1016</v>
      </c>
      <c r="K1845" t="s">
        <v>308</v>
      </c>
      <c r="L1845" t="s">
        <v>1191</v>
      </c>
      <c r="M1845">
        <v>1462</v>
      </c>
      <c r="N1845">
        <v>18.7484</v>
      </c>
    </row>
    <row r="1846" spans="1:14" x14ac:dyDescent="0.3">
      <c r="A1846">
        <v>2024</v>
      </c>
      <c r="B1846" t="s">
        <v>1188</v>
      </c>
      <c r="C1846" t="s">
        <v>821</v>
      </c>
      <c r="D1846" t="s">
        <v>823</v>
      </c>
      <c r="E1846" t="s">
        <v>822</v>
      </c>
      <c r="F1846" t="s">
        <v>867</v>
      </c>
      <c r="G1846" t="s">
        <v>866</v>
      </c>
      <c r="H1846">
        <v>352</v>
      </c>
      <c r="I1846" t="s">
        <v>1017</v>
      </c>
      <c r="J1846" t="s">
        <v>1016</v>
      </c>
      <c r="K1846" t="s">
        <v>309</v>
      </c>
      <c r="L1846" t="s">
        <v>1191</v>
      </c>
      <c r="M1846">
        <v>262</v>
      </c>
      <c r="N1846">
        <v>3.3598400000000002</v>
      </c>
    </row>
    <row r="1847" spans="1:14" x14ac:dyDescent="0.3">
      <c r="A1847">
        <v>2024</v>
      </c>
      <c r="B1847" t="s">
        <v>1188</v>
      </c>
      <c r="C1847" t="s">
        <v>821</v>
      </c>
      <c r="D1847" t="s">
        <v>823</v>
      </c>
      <c r="E1847" t="s">
        <v>822</v>
      </c>
      <c r="F1847" t="s">
        <v>867</v>
      </c>
      <c r="G1847" t="s">
        <v>866</v>
      </c>
      <c r="H1847">
        <v>352</v>
      </c>
      <c r="I1847" t="s">
        <v>1017</v>
      </c>
      <c r="J1847" t="s">
        <v>1016</v>
      </c>
      <c r="K1847" t="s">
        <v>306</v>
      </c>
      <c r="L1847" t="s">
        <v>1191</v>
      </c>
      <c r="M1847">
        <v>2825</v>
      </c>
      <c r="N1847">
        <v>36.227240000000002</v>
      </c>
    </row>
    <row r="1848" spans="1:14" x14ac:dyDescent="0.3">
      <c r="A1848">
        <v>2024</v>
      </c>
      <c r="B1848" t="s">
        <v>1188</v>
      </c>
      <c r="C1848" t="s">
        <v>821</v>
      </c>
      <c r="D1848" t="s">
        <v>823</v>
      </c>
      <c r="E1848" t="s">
        <v>822</v>
      </c>
      <c r="F1848" t="s">
        <v>867</v>
      </c>
      <c r="G1848" t="s">
        <v>866</v>
      </c>
      <c r="H1848">
        <v>352</v>
      </c>
      <c r="I1848" t="s">
        <v>1017</v>
      </c>
      <c r="J1848" t="s">
        <v>1016</v>
      </c>
      <c r="K1848" t="s">
        <v>1192</v>
      </c>
      <c r="L1848" t="s">
        <v>1191</v>
      </c>
      <c r="M1848">
        <v>7798</v>
      </c>
      <c r="N1848">
        <v>100</v>
      </c>
    </row>
    <row r="1849" spans="1:14" x14ac:dyDescent="0.3">
      <c r="A1849">
        <v>2024</v>
      </c>
      <c r="B1849" t="s">
        <v>1188</v>
      </c>
      <c r="C1849" t="s">
        <v>821</v>
      </c>
      <c r="D1849" t="s">
        <v>823</v>
      </c>
      <c r="E1849" t="s">
        <v>822</v>
      </c>
      <c r="F1849" t="s">
        <v>867</v>
      </c>
      <c r="G1849" t="s">
        <v>866</v>
      </c>
      <c r="H1849">
        <v>352</v>
      </c>
      <c r="I1849" t="s">
        <v>1017</v>
      </c>
      <c r="J1849" t="s">
        <v>1016</v>
      </c>
      <c r="K1849" t="s">
        <v>305</v>
      </c>
      <c r="L1849" t="s">
        <v>1191</v>
      </c>
      <c r="M1849">
        <v>356</v>
      </c>
      <c r="N1849">
        <v>4.5652699999999999</v>
      </c>
    </row>
    <row r="1850" spans="1:14" x14ac:dyDescent="0.3">
      <c r="A1850">
        <v>2021</v>
      </c>
      <c r="B1850" t="s">
        <v>1188</v>
      </c>
      <c r="C1850" t="s">
        <v>821</v>
      </c>
      <c r="D1850" t="s">
        <v>823</v>
      </c>
      <c r="E1850" t="s">
        <v>822</v>
      </c>
      <c r="F1850" t="s">
        <v>877</v>
      </c>
      <c r="G1850" t="s">
        <v>876</v>
      </c>
      <c r="H1850">
        <v>887</v>
      </c>
      <c r="I1850" t="s">
        <v>1019</v>
      </c>
      <c r="J1850" t="s">
        <v>1018</v>
      </c>
      <c r="K1850" t="s">
        <v>307</v>
      </c>
      <c r="L1850" t="s">
        <v>1191</v>
      </c>
      <c r="M1850">
        <v>940</v>
      </c>
      <c r="N1850">
        <v>37.494999999999997</v>
      </c>
    </row>
    <row r="1851" spans="1:14" x14ac:dyDescent="0.3">
      <c r="A1851">
        <v>2021</v>
      </c>
      <c r="B1851" t="s">
        <v>1188</v>
      </c>
      <c r="C1851" t="s">
        <v>821</v>
      </c>
      <c r="D1851" t="s">
        <v>823</v>
      </c>
      <c r="E1851" t="s">
        <v>822</v>
      </c>
      <c r="F1851" t="s">
        <v>877</v>
      </c>
      <c r="G1851" t="s">
        <v>876</v>
      </c>
      <c r="H1851">
        <v>887</v>
      </c>
      <c r="I1851" t="s">
        <v>1019</v>
      </c>
      <c r="J1851" t="s">
        <v>1018</v>
      </c>
      <c r="K1851" t="s">
        <v>308</v>
      </c>
      <c r="L1851" t="s">
        <v>1191</v>
      </c>
      <c r="M1851">
        <v>560</v>
      </c>
      <c r="N1851">
        <v>22.337499999999999</v>
      </c>
    </row>
    <row r="1852" spans="1:14" x14ac:dyDescent="0.3">
      <c r="A1852">
        <v>2021</v>
      </c>
      <c r="B1852" t="s">
        <v>1188</v>
      </c>
      <c r="C1852" t="s">
        <v>821</v>
      </c>
      <c r="D1852" t="s">
        <v>823</v>
      </c>
      <c r="E1852" t="s">
        <v>822</v>
      </c>
      <c r="F1852" t="s">
        <v>877</v>
      </c>
      <c r="G1852" t="s">
        <v>876</v>
      </c>
      <c r="H1852">
        <v>887</v>
      </c>
      <c r="I1852" t="s">
        <v>1019</v>
      </c>
      <c r="J1852" t="s">
        <v>1018</v>
      </c>
      <c r="K1852" t="s">
        <v>309</v>
      </c>
      <c r="L1852" t="s">
        <v>1191</v>
      </c>
      <c r="M1852">
        <v>127</v>
      </c>
      <c r="N1852">
        <v>5.0658200000000004</v>
      </c>
    </row>
    <row r="1853" spans="1:14" x14ac:dyDescent="0.3">
      <c r="A1853">
        <v>2021</v>
      </c>
      <c r="B1853" t="s">
        <v>1188</v>
      </c>
      <c r="C1853" t="s">
        <v>821</v>
      </c>
      <c r="D1853" t="s">
        <v>823</v>
      </c>
      <c r="E1853" t="s">
        <v>822</v>
      </c>
      <c r="F1853" t="s">
        <v>877</v>
      </c>
      <c r="G1853" t="s">
        <v>876</v>
      </c>
      <c r="H1853">
        <v>887</v>
      </c>
      <c r="I1853" t="s">
        <v>1019</v>
      </c>
      <c r="J1853" t="s">
        <v>1018</v>
      </c>
      <c r="K1853" t="s">
        <v>306</v>
      </c>
      <c r="L1853" t="s">
        <v>1191</v>
      </c>
      <c r="M1853">
        <v>792</v>
      </c>
      <c r="N1853">
        <v>31.5915</v>
      </c>
    </row>
    <row r="1854" spans="1:14" x14ac:dyDescent="0.3">
      <c r="A1854">
        <v>2021</v>
      </c>
      <c r="B1854" t="s">
        <v>1188</v>
      </c>
      <c r="C1854" t="s">
        <v>821</v>
      </c>
      <c r="D1854" t="s">
        <v>823</v>
      </c>
      <c r="E1854" t="s">
        <v>822</v>
      </c>
      <c r="F1854" t="s">
        <v>877</v>
      </c>
      <c r="G1854" t="s">
        <v>876</v>
      </c>
      <c r="H1854">
        <v>887</v>
      </c>
      <c r="I1854" t="s">
        <v>1019</v>
      </c>
      <c r="J1854" t="s">
        <v>1018</v>
      </c>
      <c r="K1854" t="s">
        <v>1192</v>
      </c>
      <c r="L1854" t="s">
        <v>1191</v>
      </c>
      <c r="M1854">
        <v>2507</v>
      </c>
      <c r="N1854">
        <v>100</v>
      </c>
    </row>
    <row r="1855" spans="1:14" x14ac:dyDescent="0.3">
      <c r="A1855">
        <v>2021</v>
      </c>
      <c r="B1855" t="s">
        <v>1188</v>
      </c>
      <c r="C1855" t="s">
        <v>821</v>
      </c>
      <c r="D1855" t="s">
        <v>823</v>
      </c>
      <c r="E1855" t="s">
        <v>822</v>
      </c>
      <c r="F1855" t="s">
        <v>877</v>
      </c>
      <c r="G1855" t="s">
        <v>876</v>
      </c>
      <c r="H1855">
        <v>887</v>
      </c>
      <c r="I1855" t="s">
        <v>1019</v>
      </c>
      <c r="J1855" t="s">
        <v>1018</v>
      </c>
      <c r="K1855" t="s">
        <v>305</v>
      </c>
      <c r="L1855" t="s">
        <v>1191</v>
      </c>
      <c r="M1855">
        <v>88</v>
      </c>
      <c r="N1855">
        <v>3.51017</v>
      </c>
    </row>
    <row r="1856" spans="1:14" x14ac:dyDescent="0.3">
      <c r="A1856">
        <v>2022</v>
      </c>
      <c r="B1856" t="s">
        <v>1188</v>
      </c>
      <c r="C1856" t="s">
        <v>821</v>
      </c>
      <c r="D1856" t="s">
        <v>823</v>
      </c>
      <c r="E1856" t="s">
        <v>822</v>
      </c>
      <c r="F1856" t="s">
        <v>877</v>
      </c>
      <c r="G1856" t="s">
        <v>876</v>
      </c>
      <c r="H1856">
        <v>887</v>
      </c>
      <c r="I1856" t="s">
        <v>1019</v>
      </c>
      <c r="J1856" t="s">
        <v>1018</v>
      </c>
      <c r="K1856" t="s">
        <v>307</v>
      </c>
      <c r="L1856" t="s">
        <v>1191</v>
      </c>
      <c r="M1856">
        <v>1024</v>
      </c>
      <c r="N1856">
        <v>37.9681</v>
      </c>
    </row>
    <row r="1857" spans="1:14" x14ac:dyDescent="0.3">
      <c r="A1857">
        <v>2022</v>
      </c>
      <c r="B1857" t="s">
        <v>1188</v>
      </c>
      <c r="C1857" t="s">
        <v>821</v>
      </c>
      <c r="D1857" t="s">
        <v>823</v>
      </c>
      <c r="E1857" t="s">
        <v>822</v>
      </c>
      <c r="F1857" t="s">
        <v>877</v>
      </c>
      <c r="G1857" t="s">
        <v>876</v>
      </c>
      <c r="H1857">
        <v>887</v>
      </c>
      <c r="I1857" t="s">
        <v>1019</v>
      </c>
      <c r="J1857" t="s">
        <v>1018</v>
      </c>
      <c r="K1857" t="s">
        <v>308</v>
      </c>
      <c r="L1857" t="s">
        <v>1191</v>
      </c>
      <c r="M1857">
        <v>594</v>
      </c>
      <c r="N1857">
        <v>22.0245</v>
      </c>
    </row>
    <row r="1858" spans="1:14" x14ac:dyDescent="0.3">
      <c r="A1858">
        <v>2022</v>
      </c>
      <c r="B1858" t="s">
        <v>1188</v>
      </c>
      <c r="C1858" t="s">
        <v>821</v>
      </c>
      <c r="D1858" t="s">
        <v>823</v>
      </c>
      <c r="E1858" t="s">
        <v>822</v>
      </c>
      <c r="F1858" t="s">
        <v>877</v>
      </c>
      <c r="G1858" t="s">
        <v>876</v>
      </c>
      <c r="H1858">
        <v>887</v>
      </c>
      <c r="I1858" t="s">
        <v>1019</v>
      </c>
      <c r="J1858" t="s">
        <v>1018</v>
      </c>
      <c r="K1858" t="s">
        <v>309</v>
      </c>
      <c r="L1858" t="s">
        <v>1191</v>
      </c>
      <c r="M1858">
        <v>126</v>
      </c>
      <c r="N1858">
        <v>4.6718599999999997</v>
      </c>
    </row>
    <row r="1859" spans="1:14" x14ac:dyDescent="0.3">
      <c r="A1859">
        <v>2022</v>
      </c>
      <c r="B1859" t="s">
        <v>1188</v>
      </c>
      <c r="C1859" t="s">
        <v>821</v>
      </c>
      <c r="D1859" t="s">
        <v>823</v>
      </c>
      <c r="E1859" t="s">
        <v>822</v>
      </c>
      <c r="F1859" t="s">
        <v>877</v>
      </c>
      <c r="G1859" t="s">
        <v>876</v>
      </c>
      <c r="H1859">
        <v>887</v>
      </c>
      <c r="I1859" t="s">
        <v>1019</v>
      </c>
      <c r="J1859" t="s">
        <v>1018</v>
      </c>
      <c r="K1859" t="s">
        <v>306</v>
      </c>
      <c r="L1859" t="s">
        <v>1191</v>
      </c>
      <c r="M1859">
        <v>853</v>
      </c>
      <c r="N1859">
        <v>31.627700000000001</v>
      </c>
    </row>
    <row r="1860" spans="1:14" x14ac:dyDescent="0.3">
      <c r="A1860">
        <v>2022</v>
      </c>
      <c r="B1860" t="s">
        <v>1188</v>
      </c>
      <c r="C1860" t="s">
        <v>821</v>
      </c>
      <c r="D1860" t="s">
        <v>823</v>
      </c>
      <c r="E1860" t="s">
        <v>822</v>
      </c>
      <c r="F1860" t="s">
        <v>877</v>
      </c>
      <c r="G1860" t="s">
        <v>876</v>
      </c>
      <c r="H1860">
        <v>887</v>
      </c>
      <c r="I1860" t="s">
        <v>1019</v>
      </c>
      <c r="J1860" t="s">
        <v>1018</v>
      </c>
      <c r="K1860" t="s">
        <v>1192</v>
      </c>
      <c r="L1860" t="s">
        <v>1191</v>
      </c>
      <c r="M1860">
        <v>2697</v>
      </c>
      <c r="N1860">
        <v>100</v>
      </c>
    </row>
    <row r="1861" spans="1:14" x14ac:dyDescent="0.3">
      <c r="A1861">
        <v>2022</v>
      </c>
      <c r="B1861" t="s">
        <v>1188</v>
      </c>
      <c r="C1861" t="s">
        <v>821</v>
      </c>
      <c r="D1861" t="s">
        <v>823</v>
      </c>
      <c r="E1861" t="s">
        <v>822</v>
      </c>
      <c r="F1861" t="s">
        <v>877</v>
      </c>
      <c r="G1861" t="s">
        <v>876</v>
      </c>
      <c r="H1861">
        <v>887</v>
      </c>
      <c r="I1861" t="s">
        <v>1019</v>
      </c>
      <c r="J1861" t="s">
        <v>1018</v>
      </c>
      <c r="K1861" t="s">
        <v>305</v>
      </c>
      <c r="L1861" t="s">
        <v>1191</v>
      </c>
      <c r="M1861">
        <v>100</v>
      </c>
      <c r="N1861">
        <v>3.7078199999999999</v>
      </c>
    </row>
    <row r="1862" spans="1:14" x14ac:dyDescent="0.3">
      <c r="A1862">
        <v>2023</v>
      </c>
      <c r="B1862" t="s">
        <v>1188</v>
      </c>
      <c r="C1862" t="s">
        <v>821</v>
      </c>
      <c r="D1862" t="s">
        <v>823</v>
      </c>
      <c r="E1862" t="s">
        <v>822</v>
      </c>
      <c r="F1862" t="s">
        <v>877</v>
      </c>
      <c r="G1862" t="s">
        <v>876</v>
      </c>
      <c r="H1862">
        <v>887</v>
      </c>
      <c r="I1862" t="s">
        <v>1019</v>
      </c>
      <c r="J1862" t="s">
        <v>1018</v>
      </c>
      <c r="K1862" t="s">
        <v>307</v>
      </c>
      <c r="L1862" t="s">
        <v>1191</v>
      </c>
      <c r="M1862">
        <v>1129</v>
      </c>
      <c r="N1862">
        <v>39.558509999999998</v>
      </c>
    </row>
    <row r="1863" spans="1:14" x14ac:dyDescent="0.3">
      <c r="A1863">
        <v>2023</v>
      </c>
      <c r="B1863" t="s">
        <v>1188</v>
      </c>
      <c r="C1863" t="s">
        <v>821</v>
      </c>
      <c r="D1863" t="s">
        <v>823</v>
      </c>
      <c r="E1863" t="s">
        <v>822</v>
      </c>
      <c r="F1863" t="s">
        <v>877</v>
      </c>
      <c r="G1863" t="s">
        <v>876</v>
      </c>
      <c r="H1863">
        <v>887</v>
      </c>
      <c r="I1863" t="s">
        <v>1019</v>
      </c>
      <c r="J1863" t="s">
        <v>1018</v>
      </c>
      <c r="K1863" t="s">
        <v>308</v>
      </c>
      <c r="L1863" t="s">
        <v>1191</v>
      </c>
      <c r="M1863">
        <v>612</v>
      </c>
      <c r="N1863">
        <v>21.44359</v>
      </c>
    </row>
    <row r="1864" spans="1:14" x14ac:dyDescent="0.3">
      <c r="A1864">
        <v>2023</v>
      </c>
      <c r="B1864" t="s">
        <v>1188</v>
      </c>
      <c r="C1864" t="s">
        <v>821</v>
      </c>
      <c r="D1864" t="s">
        <v>823</v>
      </c>
      <c r="E1864" t="s">
        <v>822</v>
      </c>
      <c r="F1864" t="s">
        <v>877</v>
      </c>
      <c r="G1864" t="s">
        <v>876</v>
      </c>
      <c r="H1864">
        <v>887</v>
      </c>
      <c r="I1864" t="s">
        <v>1019</v>
      </c>
      <c r="J1864" t="s">
        <v>1018</v>
      </c>
      <c r="K1864" t="s">
        <v>309</v>
      </c>
      <c r="L1864" t="s">
        <v>1191</v>
      </c>
      <c r="M1864">
        <v>133</v>
      </c>
      <c r="N1864">
        <v>4.6601299999999997</v>
      </c>
    </row>
    <row r="1865" spans="1:14" x14ac:dyDescent="0.3">
      <c r="A1865">
        <v>2023</v>
      </c>
      <c r="B1865" t="s">
        <v>1188</v>
      </c>
      <c r="C1865" t="s">
        <v>821</v>
      </c>
      <c r="D1865" t="s">
        <v>823</v>
      </c>
      <c r="E1865" t="s">
        <v>822</v>
      </c>
      <c r="F1865" t="s">
        <v>877</v>
      </c>
      <c r="G1865" t="s">
        <v>876</v>
      </c>
      <c r="H1865">
        <v>887</v>
      </c>
      <c r="I1865" t="s">
        <v>1019</v>
      </c>
      <c r="J1865" t="s">
        <v>1018</v>
      </c>
      <c r="K1865" t="s">
        <v>306</v>
      </c>
      <c r="L1865" t="s">
        <v>1191</v>
      </c>
      <c r="M1865">
        <v>890</v>
      </c>
      <c r="N1865">
        <v>31.1843</v>
      </c>
    </row>
    <row r="1866" spans="1:14" x14ac:dyDescent="0.3">
      <c r="A1866">
        <v>2023</v>
      </c>
      <c r="B1866" t="s">
        <v>1188</v>
      </c>
      <c r="C1866" t="s">
        <v>821</v>
      </c>
      <c r="D1866" t="s">
        <v>823</v>
      </c>
      <c r="E1866" t="s">
        <v>822</v>
      </c>
      <c r="F1866" t="s">
        <v>877</v>
      </c>
      <c r="G1866" t="s">
        <v>876</v>
      </c>
      <c r="H1866">
        <v>887</v>
      </c>
      <c r="I1866" t="s">
        <v>1019</v>
      </c>
      <c r="J1866" t="s">
        <v>1018</v>
      </c>
      <c r="K1866" t="s">
        <v>1192</v>
      </c>
      <c r="L1866" t="s">
        <v>1191</v>
      </c>
      <c r="M1866">
        <v>2854</v>
      </c>
      <c r="N1866">
        <v>100</v>
      </c>
    </row>
    <row r="1867" spans="1:14" x14ac:dyDescent="0.3">
      <c r="A1867">
        <v>2023</v>
      </c>
      <c r="B1867" t="s">
        <v>1188</v>
      </c>
      <c r="C1867" t="s">
        <v>821</v>
      </c>
      <c r="D1867" t="s">
        <v>823</v>
      </c>
      <c r="E1867" t="s">
        <v>822</v>
      </c>
      <c r="F1867" t="s">
        <v>877</v>
      </c>
      <c r="G1867" t="s">
        <v>876</v>
      </c>
      <c r="H1867">
        <v>887</v>
      </c>
      <c r="I1867" t="s">
        <v>1019</v>
      </c>
      <c r="J1867" t="s">
        <v>1018</v>
      </c>
      <c r="K1867" t="s">
        <v>305</v>
      </c>
      <c r="L1867" t="s">
        <v>1191</v>
      </c>
      <c r="M1867">
        <v>90</v>
      </c>
      <c r="N1867">
        <v>3.15347</v>
      </c>
    </row>
    <row r="1868" spans="1:14" x14ac:dyDescent="0.3">
      <c r="A1868">
        <v>2024</v>
      </c>
      <c r="B1868" t="s">
        <v>1188</v>
      </c>
      <c r="C1868" t="s">
        <v>821</v>
      </c>
      <c r="D1868" t="s">
        <v>823</v>
      </c>
      <c r="E1868" t="s">
        <v>822</v>
      </c>
      <c r="F1868" t="s">
        <v>877</v>
      </c>
      <c r="G1868" t="s">
        <v>876</v>
      </c>
      <c r="H1868">
        <v>887</v>
      </c>
      <c r="I1868" t="s">
        <v>1019</v>
      </c>
      <c r="J1868" t="s">
        <v>1018</v>
      </c>
      <c r="K1868" t="s">
        <v>307</v>
      </c>
      <c r="L1868" t="s">
        <v>1191</v>
      </c>
      <c r="M1868">
        <v>1197</v>
      </c>
      <c r="N1868">
        <v>37.700789999999998</v>
      </c>
    </row>
    <row r="1869" spans="1:14" x14ac:dyDescent="0.3">
      <c r="A1869">
        <v>2024</v>
      </c>
      <c r="B1869" t="s">
        <v>1188</v>
      </c>
      <c r="C1869" t="s">
        <v>821</v>
      </c>
      <c r="D1869" t="s">
        <v>823</v>
      </c>
      <c r="E1869" t="s">
        <v>822</v>
      </c>
      <c r="F1869" t="s">
        <v>877</v>
      </c>
      <c r="G1869" t="s">
        <v>876</v>
      </c>
      <c r="H1869">
        <v>887</v>
      </c>
      <c r="I1869" t="s">
        <v>1019</v>
      </c>
      <c r="J1869" t="s">
        <v>1018</v>
      </c>
      <c r="K1869" t="s">
        <v>308</v>
      </c>
      <c r="L1869" t="s">
        <v>1191</v>
      </c>
      <c r="M1869">
        <v>737</v>
      </c>
      <c r="N1869">
        <v>23.212599999999998</v>
      </c>
    </row>
    <row r="1870" spans="1:14" x14ac:dyDescent="0.3">
      <c r="A1870">
        <v>2024</v>
      </c>
      <c r="B1870" t="s">
        <v>1188</v>
      </c>
      <c r="C1870" t="s">
        <v>821</v>
      </c>
      <c r="D1870" t="s">
        <v>823</v>
      </c>
      <c r="E1870" t="s">
        <v>822</v>
      </c>
      <c r="F1870" t="s">
        <v>877</v>
      </c>
      <c r="G1870" t="s">
        <v>876</v>
      </c>
      <c r="H1870">
        <v>887</v>
      </c>
      <c r="I1870" t="s">
        <v>1019</v>
      </c>
      <c r="J1870" t="s">
        <v>1018</v>
      </c>
      <c r="K1870" t="s">
        <v>309</v>
      </c>
      <c r="L1870" t="s">
        <v>1191</v>
      </c>
      <c r="M1870">
        <v>234</v>
      </c>
      <c r="N1870">
        <v>7.3700799999999997</v>
      </c>
    </row>
    <row r="1871" spans="1:14" x14ac:dyDescent="0.3">
      <c r="A1871">
        <v>2024</v>
      </c>
      <c r="B1871" t="s">
        <v>1188</v>
      </c>
      <c r="C1871" t="s">
        <v>821</v>
      </c>
      <c r="D1871" t="s">
        <v>823</v>
      </c>
      <c r="E1871" t="s">
        <v>822</v>
      </c>
      <c r="F1871" t="s">
        <v>877</v>
      </c>
      <c r="G1871" t="s">
        <v>876</v>
      </c>
      <c r="H1871">
        <v>887</v>
      </c>
      <c r="I1871" t="s">
        <v>1019</v>
      </c>
      <c r="J1871" t="s">
        <v>1018</v>
      </c>
      <c r="K1871" t="s">
        <v>306</v>
      </c>
      <c r="L1871" t="s">
        <v>1191</v>
      </c>
      <c r="M1871">
        <v>914</v>
      </c>
      <c r="N1871">
        <v>28.787400000000002</v>
      </c>
    </row>
    <row r="1872" spans="1:14" x14ac:dyDescent="0.3">
      <c r="A1872">
        <v>2024</v>
      </c>
      <c r="B1872" t="s">
        <v>1188</v>
      </c>
      <c r="C1872" t="s">
        <v>821</v>
      </c>
      <c r="D1872" t="s">
        <v>823</v>
      </c>
      <c r="E1872" t="s">
        <v>822</v>
      </c>
      <c r="F1872" t="s">
        <v>877</v>
      </c>
      <c r="G1872" t="s">
        <v>876</v>
      </c>
      <c r="H1872">
        <v>887</v>
      </c>
      <c r="I1872" t="s">
        <v>1019</v>
      </c>
      <c r="J1872" t="s">
        <v>1018</v>
      </c>
      <c r="K1872" t="s">
        <v>1192</v>
      </c>
      <c r="L1872" t="s">
        <v>1191</v>
      </c>
      <c r="M1872">
        <v>3175</v>
      </c>
      <c r="N1872">
        <v>100</v>
      </c>
    </row>
    <row r="1873" spans="1:14" x14ac:dyDescent="0.3">
      <c r="A1873">
        <v>2024</v>
      </c>
      <c r="B1873" t="s">
        <v>1188</v>
      </c>
      <c r="C1873" t="s">
        <v>821</v>
      </c>
      <c r="D1873" t="s">
        <v>823</v>
      </c>
      <c r="E1873" t="s">
        <v>822</v>
      </c>
      <c r="F1873" t="s">
        <v>877</v>
      </c>
      <c r="G1873" t="s">
        <v>876</v>
      </c>
      <c r="H1873">
        <v>887</v>
      </c>
      <c r="I1873" t="s">
        <v>1019</v>
      </c>
      <c r="J1873" t="s">
        <v>1018</v>
      </c>
      <c r="K1873" t="s">
        <v>305</v>
      </c>
      <c r="L1873" t="s">
        <v>1191</v>
      </c>
      <c r="M1873">
        <v>93</v>
      </c>
      <c r="N1873">
        <v>2.9291299999999998</v>
      </c>
    </row>
    <row r="1874" spans="1:14" x14ac:dyDescent="0.3">
      <c r="A1874">
        <v>2021</v>
      </c>
      <c r="B1874" t="s">
        <v>1188</v>
      </c>
      <c r="C1874" t="s">
        <v>821</v>
      </c>
      <c r="D1874" t="s">
        <v>823</v>
      </c>
      <c r="E1874" t="s">
        <v>822</v>
      </c>
      <c r="F1874" t="s">
        <v>1189</v>
      </c>
      <c r="G1874" t="s">
        <v>1190</v>
      </c>
      <c r="H1874">
        <v>315</v>
      </c>
      <c r="I1874" t="s">
        <v>1021</v>
      </c>
      <c r="J1874" t="s">
        <v>1020</v>
      </c>
      <c r="K1874" t="s">
        <v>307</v>
      </c>
      <c r="L1874" t="s">
        <v>1191</v>
      </c>
      <c r="M1874">
        <v>807</v>
      </c>
      <c r="N1874">
        <v>35.834800000000001</v>
      </c>
    </row>
    <row r="1875" spans="1:14" x14ac:dyDescent="0.3">
      <c r="A1875">
        <v>2021</v>
      </c>
      <c r="B1875" t="s">
        <v>1188</v>
      </c>
      <c r="C1875" t="s">
        <v>821</v>
      </c>
      <c r="D1875" t="s">
        <v>823</v>
      </c>
      <c r="E1875" t="s">
        <v>822</v>
      </c>
      <c r="F1875" t="s">
        <v>1189</v>
      </c>
      <c r="G1875" t="s">
        <v>1190</v>
      </c>
      <c r="H1875">
        <v>315</v>
      </c>
      <c r="I1875" t="s">
        <v>1021</v>
      </c>
      <c r="J1875" t="s">
        <v>1020</v>
      </c>
      <c r="K1875" t="s">
        <v>308</v>
      </c>
      <c r="L1875" t="s">
        <v>1191</v>
      </c>
      <c r="M1875">
        <v>416</v>
      </c>
      <c r="N1875">
        <v>18.4725</v>
      </c>
    </row>
    <row r="1876" spans="1:14" x14ac:dyDescent="0.3">
      <c r="A1876">
        <v>2021</v>
      </c>
      <c r="B1876" t="s">
        <v>1188</v>
      </c>
      <c r="C1876" t="s">
        <v>821</v>
      </c>
      <c r="D1876" t="s">
        <v>823</v>
      </c>
      <c r="E1876" t="s">
        <v>822</v>
      </c>
      <c r="F1876" t="s">
        <v>1189</v>
      </c>
      <c r="G1876" t="s">
        <v>1190</v>
      </c>
      <c r="H1876">
        <v>315</v>
      </c>
      <c r="I1876" t="s">
        <v>1021</v>
      </c>
      <c r="J1876" t="s">
        <v>1020</v>
      </c>
      <c r="K1876" t="s">
        <v>309</v>
      </c>
      <c r="L1876" t="s">
        <v>1191</v>
      </c>
      <c r="M1876">
        <v>146</v>
      </c>
      <c r="N1876">
        <v>6.4831300000000001</v>
      </c>
    </row>
    <row r="1877" spans="1:14" x14ac:dyDescent="0.3">
      <c r="A1877">
        <v>2021</v>
      </c>
      <c r="B1877" t="s">
        <v>1188</v>
      </c>
      <c r="C1877" t="s">
        <v>821</v>
      </c>
      <c r="D1877" t="s">
        <v>823</v>
      </c>
      <c r="E1877" t="s">
        <v>822</v>
      </c>
      <c r="F1877" t="s">
        <v>1189</v>
      </c>
      <c r="G1877" t="s">
        <v>1190</v>
      </c>
      <c r="H1877">
        <v>315</v>
      </c>
      <c r="I1877" t="s">
        <v>1021</v>
      </c>
      <c r="J1877" t="s">
        <v>1020</v>
      </c>
      <c r="K1877" t="s">
        <v>306</v>
      </c>
      <c r="L1877" t="s">
        <v>1191</v>
      </c>
      <c r="M1877">
        <v>790</v>
      </c>
      <c r="N1877">
        <v>35.079900000000002</v>
      </c>
    </row>
    <row r="1878" spans="1:14" x14ac:dyDescent="0.3">
      <c r="A1878">
        <v>2021</v>
      </c>
      <c r="B1878" t="s">
        <v>1188</v>
      </c>
      <c r="C1878" t="s">
        <v>821</v>
      </c>
      <c r="D1878" t="s">
        <v>823</v>
      </c>
      <c r="E1878" t="s">
        <v>822</v>
      </c>
      <c r="F1878" t="s">
        <v>1189</v>
      </c>
      <c r="G1878" t="s">
        <v>1190</v>
      </c>
      <c r="H1878">
        <v>315</v>
      </c>
      <c r="I1878" t="s">
        <v>1021</v>
      </c>
      <c r="J1878" t="s">
        <v>1020</v>
      </c>
      <c r="K1878" t="s">
        <v>1192</v>
      </c>
      <c r="L1878" t="s">
        <v>1191</v>
      </c>
      <c r="M1878">
        <v>2252</v>
      </c>
      <c r="N1878">
        <v>100</v>
      </c>
    </row>
    <row r="1879" spans="1:14" x14ac:dyDescent="0.3">
      <c r="A1879">
        <v>2021</v>
      </c>
      <c r="B1879" t="s">
        <v>1188</v>
      </c>
      <c r="C1879" t="s">
        <v>821</v>
      </c>
      <c r="D1879" t="s">
        <v>823</v>
      </c>
      <c r="E1879" t="s">
        <v>822</v>
      </c>
      <c r="F1879" t="s">
        <v>1189</v>
      </c>
      <c r="G1879" t="s">
        <v>1190</v>
      </c>
      <c r="H1879">
        <v>315</v>
      </c>
      <c r="I1879" t="s">
        <v>1021</v>
      </c>
      <c r="J1879" t="s">
        <v>1020</v>
      </c>
      <c r="K1879" t="s">
        <v>305</v>
      </c>
      <c r="L1879" t="s">
        <v>1191</v>
      </c>
      <c r="M1879">
        <v>93</v>
      </c>
      <c r="N1879">
        <v>4.1296600000000003</v>
      </c>
    </row>
    <row r="1880" spans="1:14" x14ac:dyDescent="0.3">
      <c r="A1880">
        <v>2022</v>
      </c>
      <c r="B1880" t="s">
        <v>1188</v>
      </c>
      <c r="C1880" t="s">
        <v>821</v>
      </c>
      <c r="D1880" t="s">
        <v>823</v>
      </c>
      <c r="E1880" t="s">
        <v>822</v>
      </c>
      <c r="F1880" t="s">
        <v>1189</v>
      </c>
      <c r="G1880" t="s">
        <v>1190</v>
      </c>
      <c r="H1880">
        <v>315</v>
      </c>
      <c r="I1880" t="s">
        <v>1021</v>
      </c>
      <c r="J1880" t="s">
        <v>1020</v>
      </c>
      <c r="K1880" t="s">
        <v>307</v>
      </c>
      <c r="L1880" t="s">
        <v>1191</v>
      </c>
      <c r="M1880">
        <v>872</v>
      </c>
      <c r="N1880">
        <v>35.346600000000002</v>
      </c>
    </row>
    <row r="1881" spans="1:14" x14ac:dyDescent="0.3">
      <c r="A1881">
        <v>2022</v>
      </c>
      <c r="B1881" t="s">
        <v>1188</v>
      </c>
      <c r="C1881" t="s">
        <v>821</v>
      </c>
      <c r="D1881" t="s">
        <v>823</v>
      </c>
      <c r="E1881" t="s">
        <v>822</v>
      </c>
      <c r="F1881" t="s">
        <v>1189</v>
      </c>
      <c r="G1881" t="s">
        <v>1190</v>
      </c>
      <c r="H1881">
        <v>315</v>
      </c>
      <c r="I1881" t="s">
        <v>1021</v>
      </c>
      <c r="J1881" t="s">
        <v>1020</v>
      </c>
      <c r="K1881" t="s">
        <v>308</v>
      </c>
      <c r="L1881" t="s">
        <v>1191</v>
      </c>
      <c r="M1881">
        <v>472</v>
      </c>
      <c r="N1881">
        <v>19.1325</v>
      </c>
    </row>
    <row r="1882" spans="1:14" x14ac:dyDescent="0.3">
      <c r="A1882">
        <v>2022</v>
      </c>
      <c r="B1882" t="s">
        <v>1188</v>
      </c>
      <c r="C1882" t="s">
        <v>821</v>
      </c>
      <c r="D1882" t="s">
        <v>823</v>
      </c>
      <c r="E1882" t="s">
        <v>822</v>
      </c>
      <c r="F1882" t="s">
        <v>1189</v>
      </c>
      <c r="G1882" t="s">
        <v>1190</v>
      </c>
      <c r="H1882">
        <v>315</v>
      </c>
      <c r="I1882" t="s">
        <v>1021</v>
      </c>
      <c r="J1882" t="s">
        <v>1020</v>
      </c>
      <c r="K1882" t="s">
        <v>309</v>
      </c>
      <c r="L1882" t="s">
        <v>1191</v>
      </c>
      <c r="M1882">
        <v>183</v>
      </c>
      <c r="N1882">
        <v>7.4179199999999996</v>
      </c>
    </row>
    <row r="1883" spans="1:14" x14ac:dyDescent="0.3">
      <c r="A1883">
        <v>2022</v>
      </c>
      <c r="B1883" t="s">
        <v>1188</v>
      </c>
      <c r="C1883" t="s">
        <v>821</v>
      </c>
      <c r="D1883" t="s">
        <v>823</v>
      </c>
      <c r="E1883" t="s">
        <v>822</v>
      </c>
      <c r="F1883" t="s">
        <v>1189</v>
      </c>
      <c r="G1883" t="s">
        <v>1190</v>
      </c>
      <c r="H1883">
        <v>315</v>
      </c>
      <c r="I1883" t="s">
        <v>1021</v>
      </c>
      <c r="J1883" t="s">
        <v>1020</v>
      </c>
      <c r="K1883" t="s">
        <v>306</v>
      </c>
      <c r="L1883" t="s">
        <v>1191</v>
      </c>
      <c r="M1883">
        <v>824</v>
      </c>
      <c r="N1883">
        <v>33.4009</v>
      </c>
    </row>
    <row r="1884" spans="1:14" x14ac:dyDescent="0.3">
      <c r="A1884">
        <v>2022</v>
      </c>
      <c r="B1884" t="s">
        <v>1188</v>
      </c>
      <c r="C1884" t="s">
        <v>821</v>
      </c>
      <c r="D1884" t="s">
        <v>823</v>
      </c>
      <c r="E1884" t="s">
        <v>822</v>
      </c>
      <c r="F1884" t="s">
        <v>1189</v>
      </c>
      <c r="G1884" t="s">
        <v>1190</v>
      </c>
      <c r="H1884">
        <v>315</v>
      </c>
      <c r="I1884" t="s">
        <v>1021</v>
      </c>
      <c r="J1884" t="s">
        <v>1020</v>
      </c>
      <c r="K1884" t="s">
        <v>1192</v>
      </c>
      <c r="L1884" t="s">
        <v>1191</v>
      </c>
      <c r="M1884">
        <v>2467</v>
      </c>
      <c r="N1884">
        <v>100</v>
      </c>
    </row>
    <row r="1885" spans="1:14" x14ac:dyDescent="0.3">
      <c r="A1885">
        <v>2022</v>
      </c>
      <c r="B1885" t="s">
        <v>1188</v>
      </c>
      <c r="C1885" t="s">
        <v>821</v>
      </c>
      <c r="D1885" t="s">
        <v>823</v>
      </c>
      <c r="E1885" t="s">
        <v>822</v>
      </c>
      <c r="F1885" t="s">
        <v>1189</v>
      </c>
      <c r="G1885" t="s">
        <v>1190</v>
      </c>
      <c r="H1885">
        <v>315</v>
      </c>
      <c r="I1885" t="s">
        <v>1021</v>
      </c>
      <c r="J1885" t="s">
        <v>1020</v>
      </c>
      <c r="K1885" t="s">
        <v>305</v>
      </c>
      <c r="L1885" t="s">
        <v>1191</v>
      </c>
      <c r="M1885">
        <v>116</v>
      </c>
      <c r="N1885">
        <v>4.70207</v>
      </c>
    </row>
    <row r="1886" spans="1:14" x14ac:dyDescent="0.3">
      <c r="A1886">
        <v>2023</v>
      </c>
      <c r="B1886" t="s">
        <v>1188</v>
      </c>
      <c r="C1886" t="s">
        <v>821</v>
      </c>
      <c r="D1886" t="s">
        <v>823</v>
      </c>
      <c r="E1886" t="s">
        <v>822</v>
      </c>
      <c r="F1886" t="s">
        <v>1189</v>
      </c>
      <c r="G1886" t="s">
        <v>1190</v>
      </c>
      <c r="H1886">
        <v>315</v>
      </c>
      <c r="I1886" t="s">
        <v>1021</v>
      </c>
      <c r="J1886" t="s">
        <v>1020</v>
      </c>
      <c r="K1886" t="s">
        <v>307</v>
      </c>
      <c r="L1886" t="s">
        <v>1191</v>
      </c>
      <c r="M1886">
        <v>953</v>
      </c>
      <c r="N1886">
        <v>38.30386</v>
      </c>
    </row>
    <row r="1887" spans="1:14" x14ac:dyDescent="0.3">
      <c r="A1887">
        <v>2023</v>
      </c>
      <c r="B1887" t="s">
        <v>1188</v>
      </c>
      <c r="C1887" t="s">
        <v>821</v>
      </c>
      <c r="D1887" t="s">
        <v>823</v>
      </c>
      <c r="E1887" t="s">
        <v>822</v>
      </c>
      <c r="F1887" t="s">
        <v>1189</v>
      </c>
      <c r="G1887" t="s">
        <v>1190</v>
      </c>
      <c r="H1887">
        <v>315</v>
      </c>
      <c r="I1887" t="s">
        <v>1021</v>
      </c>
      <c r="J1887" t="s">
        <v>1020</v>
      </c>
      <c r="K1887" t="s">
        <v>308</v>
      </c>
      <c r="L1887" t="s">
        <v>1191</v>
      </c>
      <c r="M1887">
        <v>473</v>
      </c>
      <c r="N1887">
        <v>19.01125</v>
      </c>
    </row>
    <row r="1888" spans="1:14" x14ac:dyDescent="0.3">
      <c r="A1888">
        <v>2023</v>
      </c>
      <c r="B1888" t="s">
        <v>1188</v>
      </c>
      <c r="C1888" t="s">
        <v>821</v>
      </c>
      <c r="D1888" t="s">
        <v>823</v>
      </c>
      <c r="E1888" t="s">
        <v>822</v>
      </c>
      <c r="F1888" t="s">
        <v>1189</v>
      </c>
      <c r="G1888" t="s">
        <v>1190</v>
      </c>
      <c r="H1888">
        <v>315</v>
      </c>
      <c r="I1888" t="s">
        <v>1021</v>
      </c>
      <c r="J1888" t="s">
        <v>1020</v>
      </c>
      <c r="K1888" t="s">
        <v>309</v>
      </c>
      <c r="L1888" t="s">
        <v>1191</v>
      </c>
      <c r="M1888">
        <v>147</v>
      </c>
      <c r="N1888">
        <v>5.9083600000000001</v>
      </c>
    </row>
    <row r="1889" spans="1:14" x14ac:dyDescent="0.3">
      <c r="A1889">
        <v>2023</v>
      </c>
      <c r="B1889" t="s">
        <v>1188</v>
      </c>
      <c r="C1889" t="s">
        <v>821</v>
      </c>
      <c r="D1889" t="s">
        <v>823</v>
      </c>
      <c r="E1889" t="s">
        <v>822</v>
      </c>
      <c r="F1889" t="s">
        <v>1189</v>
      </c>
      <c r="G1889" t="s">
        <v>1190</v>
      </c>
      <c r="H1889">
        <v>315</v>
      </c>
      <c r="I1889" t="s">
        <v>1021</v>
      </c>
      <c r="J1889" t="s">
        <v>1020</v>
      </c>
      <c r="K1889" t="s">
        <v>306</v>
      </c>
      <c r="L1889" t="s">
        <v>1191</v>
      </c>
      <c r="M1889">
        <v>826</v>
      </c>
      <c r="N1889">
        <v>33.199359999999999</v>
      </c>
    </row>
    <row r="1890" spans="1:14" x14ac:dyDescent="0.3">
      <c r="A1890">
        <v>2023</v>
      </c>
      <c r="B1890" t="s">
        <v>1188</v>
      </c>
      <c r="C1890" t="s">
        <v>821</v>
      </c>
      <c r="D1890" t="s">
        <v>823</v>
      </c>
      <c r="E1890" t="s">
        <v>822</v>
      </c>
      <c r="F1890" t="s">
        <v>1189</v>
      </c>
      <c r="G1890" t="s">
        <v>1190</v>
      </c>
      <c r="H1890">
        <v>315</v>
      </c>
      <c r="I1890" t="s">
        <v>1021</v>
      </c>
      <c r="J1890" t="s">
        <v>1020</v>
      </c>
      <c r="K1890" t="s">
        <v>1192</v>
      </c>
      <c r="L1890" t="s">
        <v>1191</v>
      </c>
      <c r="M1890">
        <v>2488</v>
      </c>
      <c r="N1890">
        <v>100</v>
      </c>
    </row>
    <row r="1891" spans="1:14" x14ac:dyDescent="0.3">
      <c r="A1891">
        <v>2023</v>
      </c>
      <c r="B1891" t="s">
        <v>1188</v>
      </c>
      <c r="C1891" t="s">
        <v>821</v>
      </c>
      <c r="D1891" t="s">
        <v>823</v>
      </c>
      <c r="E1891" t="s">
        <v>822</v>
      </c>
      <c r="F1891" t="s">
        <v>1189</v>
      </c>
      <c r="G1891" t="s">
        <v>1190</v>
      </c>
      <c r="H1891">
        <v>315</v>
      </c>
      <c r="I1891" t="s">
        <v>1021</v>
      </c>
      <c r="J1891" t="s">
        <v>1020</v>
      </c>
      <c r="K1891" t="s">
        <v>305</v>
      </c>
      <c r="L1891" t="s">
        <v>1191</v>
      </c>
      <c r="M1891">
        <v>89</v>
      </c>
      <c r="N1891">
        <v>3.5771700000000002</v>
      </c>
    </row>
    <row r="1892" spans="1:14" x14ac:dyDescent="0.3">
      <c r="A1892">
        <v>2024</v>
      </c>
      <c r="B1892" t="s">
        <v>1188</v>
      </c>
      <c r="C1892" t="s">
        <v>821</v>
      </c>
      <c r="D1892" t="s">
        <v>823</v>
      </c>
      <c r="E1892" t="s">
        <v>822</v>
      </c>
      <c r="F1892" t="s">
        <v>1189</v>
      </c>
      <c r="G1892" t="s">
        <v>1190</v>
      </c>
      <c r="H1892">
        <v>315</v>
      </c>
      <c r="I1892" t="s">
        <v>1021</v>
      </c>
      <c r="J1892" t="s">
        <v>1020</v>
      </c>
      <c r="K1892" t="s">
        <v>307</v>
      </c>
      <c r="L1892" t="s">
        <v>1191</v>
      </c>
      <c r="M1892">
        <v>1017</v>
      </c>
      <c r="N1892">
        <v>39.31194</v>
      </c>
    </row>
    <row r="1893" spans="1:14" x14ac:dyDescent="0.3">
      <c r="A1893">
        <v>2024</v>
      </c>
      <c r="B1893" t="s">
        <v>1188</v>
      </c>
      <c r="C1893" t="s">
        <v>821</v>
      </c>
      <c r="D1893" t="s">
        <v>823</v>
      </c>
      <c r="E1893" t="s">
        <v>822</v>
      </c>
      <c r="F1893" t="s">
        <v>1189</v>
      </c>
      <c r="G1893" t="s">
        <v>1190</v>
      </c>
      <c r="H1893">
        <v>315</v>
      </c>
      <c r="I1893" t="s">
        <v>1021</v>
      </c>
      <c r="J1893" t="s">
        <v>1020</v>
      </c>
      <c r="K1893" t="s">
        <v>308</v>
      </c>
      <c r="L1893" t="s">
        <v>1191</v>
      </c>
      <c r="M1893">
        <v>527</v>
      </c>
      <c r="N1893">
        <v>20.371089999999999</v>
      </c>
    </row>
    <row r="1894" spans="1:14" x14ac:dyDescent="0.3">
      <c r="A1894">
        <v>2024</v>
      </c>
      <c r="B1894" t="s">
        <v>1188</v>
      </c>
      <c r="C1894" t="s">
        <v>821</v>
      </c>
      <c r="D1894" t="s">
        <v>823</v>
      </c>
      <c r="E1894" t="s">
        <v>822</v>
      </c>
      <c r="F1894" t="s">
        <v>1189</v>
      </c>
      <c r="G1894" t="s">
        <v>1190</v>
      </c>
      <c r="H1894">
        <v>315</v>
      </c>
      <c r="I1894" t="s">
        <v>1021</v>
      </c>
      <c r="J1894" t="s">
        <v>1020</v>
      </c>
      <c r="K1894" t="s">
        <v>309</v>
      </c>
      <c r="L1894" t="s">
        <v>1191</v>
      </c>
      <c r="M1894">
        <v>121</v>
      </c>
      <c r="N1894">
        <v>4.6772299999999998</v>
      </c>
    </row>
    <row r="1895" spans="1:14" x14ac:dyDescent="0.3">
      <c r="A1895">
        <v>2024</v>
      </c>
      <c r="B1895" t="s">
        <v>1188</v>
      </c>
      <c r="C1895" t="s">
        <v>821</v>
      </c>
      <c r="D1895" t="s">
        <v>823</v>
      </c>
      <c r="E1895" t="s">
        <v>822</v>
      </c>
      <c r="F1895" t="s">
        <v>1189</v>
      </c>
      <c r="G1895" t="s">
        <v>1190</v>
      </c>
      <c r="H1895">
        <v>315</v>
      </c>
      <c r="I1895" t="s">
        <v>1021</v>
      </c>
      <c r="J1895" t="s">
        <v>1020</v>
      </c>
      <c r="K1895" t="s">
        <v>306</v>
      </c>
      <c r="L1895" t="s">
        <v>1191</v>
      </c>
      <c r="M1895">
        <v>825</v>
      </c>
      <c r="N1895">
        <v>31.890219999999999</v>
      </c>
    </row>
    <row r="1896" spans="1:14" x14ac:dyDescent="0.3">
      <c r="A1896">
        <v>2024</v>
      </c>
      <c r="B1896" t="s">
        <v>1188</v>
      </c>
      <c r="C1896" t="s">
        <v>821</v>
      </c>
      <c r="D1896" t="s">
        <v>823</v>
      </c>
      <c r="E1896" t="s">
        <v>822</v>
      </c>
      <c r="F1896" t="s">
        <v>1189</v>
      </c>
      <c r="G1896" t="s">
        <v>1190</v>
      </c>
      <c r="H1896">
        <v>315</v>
      </c>
      <c r="I1896" t="s">
        <v>1021</v>
      </c>
      <c r="J1896" t="s">
        <v>1020</v>
      </c>
      <c r="K1896" t="s">
        <v>1192</v>
      </c>
      <c r="L1896" t="s">
        <v>1191</v>
      </c>
      <c r="M1896">
        <v>2587</v>
      </c>
      <c r="N1896">
        <v>100</v>
      </c>
    </row>
    <row r="1897" spans="1:14" x14ac:dyDescent="0.3">
      <c r="A1897">
        <v>2024</v>
      </c>
      <c r="B1897" t="s">
        <v>1188</v>
      </c>
      <c r="C1897" t="s">
        <v>821</v>
      </c>
      <c r="D1897" t="s">
        <v>823</v>
      </c>
      <c r="E1897" t="s">
        <v>822</v>
      </c>
      <c r="F1897" t="s">
        <v>1189</v>
      </c>
      <c r="G1897" t="s">
        <v>1190</v>
      </c>
      <c r="H1897">
        <v>315</v>
      </c>
      <c r="I1897" t="s">
        <v>1021</v>
      </c>
      <c r="J1897" t="s">
        <v>1020</v>
      </c>
      <c r="K1897" t="s">
        <v>305</v>
      </c>
      <c r="L1897" t="s">
        <v>1191</v>
      </c>
      <c r="M1897">
        <v>97</v>
      </c>
      <c r="N1897">
        <v>3.74952</v>
      </c>
    </row>
    <row r="1898" spans="1:14" x14ac:dyDescent="0.3">
      <c r="A1898">
        <v>2021</v>
      </c>
      <c r="B1898" t="s">
        <v>1188</v>
      </c>
      <c r="C1898" t="s">
        <v>821</v>
      </c>
      <c r="D1898" t="s">
        <v>823</v>
      </c>
      <c r="E1898" t="s">
        <v>822</v>
      </c>
      <c r="F1898" t="s">
        <v>913</v>
      </c>
      <c r="G1898" t="s">
        <v>912</v>
      </c>
      <c r="H1898">
        <v>806</v>
      </c>
      <c r="I1898" t="s">
        <v>1023</v>
      </c>
      <c r="J1898" t="s">
        <v>1022</v>
      </c>
      <c r="K1898" t="s">
        <v>307</v>
      </c>
      <c r="L1898" t="s">
        <v>1191</v>
      </c>
      <c r="M1898">
        <v>437</v>
      </c>
      <c r="N1898">
        <v>34.355400000000003</v>
      </c>
    </row>
    <row r="1899" spans="1:14" x14ac:dyDescent="0.3">
      <c r="A1899">
        <v>2021</v>
      </c>
      <c r="B1899" t="s">
        <v>1188</v>
      </c>
      <c r="C1899" t="s">
        <v>821</v>
      </c>
      <c r="D1899" t="s">
        <v>823</v>
      </c>
      <c r="E1899" t="s">
        <v>822</v>
      </c>
      <c r="F1899" t="s">
        <v>913</v>
      </c>
      <c r="G1899" t="s">
        <v>912</v>
      </c>
      <c r="H1899">
        <v>806</v>
      </c>
      <c r="I1899" t="s">
        <v>1023</v>
      </c>
      <c r="J1899" t="s">
        <v>1022</v>
      </c>
      <c r="K1899" t="s">
        <v>308</v>
      </c>
      <c r="L1899" t="s">
        <v>1191</v>
      </c>
      <c r="M1899">
        <v>289</v>
      </c>
      <c r="N1899">
        <v>22.720099999999999</v>
      </c>
    </row>
    <row r="1900" spans="1:14" x14ac:dyDescent="0.3">
      <c r="A1900">
        <v>2021</v>
      </c>
      <c r="B1900" t="s">
        <v>1188</v>
      </c>
      <c r="C1900" t="s">
        <v>821</v>
      </c>
      <c r="D1900" t="s">
        <v>823</v>
      </c>
      <c r="E1900" t="s">
        <v>822</v>
      </c>
      <c r="F1900" t="s">
        <v>913</v>
      </c>
      <c r="G1900" t="s">
        <v>912</v>
      </c>
      <c r="H1900">
        <v>806</v>
      </c>
      <c r="I1900" t="s">
        <v>1023</v>
      </c>
      <c r="J1900" t="s">
        <v>1022</v>
      </c>
      <c r="K1900" t="s">
        <v>309</v>
      </c>
      <c r="L1900" t="s">
        <v>1191</v>
      </c>
      <c r="M1900">
        <v>82</v>
      </c>
      <c r="N1900">
        <v>6.4465399999999997</v>
      </c>
    </row>
    <row r="1901" spans="1:14" x14ac:dyDescent="0.3">
      <c r="A1901">
        <v>2021</v>
      </c>
      <c r="B1901" t="s">
        <v>1188</v>
      </c>
      <c r="C1901" t="s">
        <v>821</v>
      </c>
      <c r="D1901" t="s">
        <v>823</v>
      </c>
      <c r="E1901" t="s">
        <v>822</v>
      </c>
      <c r="F1901" t="s">
        <v>913</v>
      </c>
      <c r="G1901" t="s">
        <v>912</v>
      </c>
      <c r="H1901">
        <v>806</v>
      </c>
      <c r="I1901" t="s">
        <v>1023</v>
      </c>
      <c r="J1901" t="s">
        <v>1022</v>
      </c>
      <c r="K1901" t="s">
        <v>306</v>
      </c>
      <c r="L1901" t="s">
        <v>1191</v>
      </c>
      <c r="M1901">
        <v>406</v>
      </c>
      <c r="N1901">
        <v>31.918199999999999</v>
      </c>
    </row>
    <row r="1902" spans="1:14" x14ac:dyDescent="0.3">
      <c r="A1902">
        <v>2021</v>
      </c>
      <c r="B1902" t="s">
        <v>1188</v>
      </c>
      <c r="C1902" t="s">
        <v>821</v>
      </c>
      <c r="D1902" t="s">
        <v>823</v>
      </c>
      <c r="E1902" t="s">
        <v>822</v>
      </c>
      <c r="F1902" t="s">
        <v>913</v>
      </c>
      <c r="G1902" t="s">
        <v>912</v>
      </c>
      <c r="H1902">
        <v>806</v>
      </c>
      <c r="I1902" t="s">
        <v>1023</v>
      </c>
      <c r="J1902" t="s">
        <v>1022</v>
      </c>
      <c r="K1902" t="s">
        <v>1192</v>
      </c>
      <c r="L1902" t="s">
        <v>1191</v>
      </c>
      <c r="M1902">
        <v>1272</v>
      </c>
      <c r="N1902">
        <v>100</v>
      </c>
    </row>
    <row r="1903" spans="1:14" x14ac:dyDescent="0.3">
      <c r="A1903">
        <v>2021</v>
      </c>
      <c r="B1903" t="s">
        <v>1188</v>
      </c>
      <c r="C1903" t="s">
        <v>821</v>
      </c>
      <c r="D1903" t="s">
        <v>823</v>
      </c>
      <c r="E1903" t="s">
        <v>822</v>
      </c>
      <c r="F1903" t="s">
        <v>913</v>
      </c>
      <c r="G1903" t="s">
        <v>912</v>
      </c>
      <c r="H1903">
        <v>806</v>
      </c>
      <c r="I1903" t="s">
        <v>1023</v>
      </c>
      <c r="J1903" t="s">
        <v>1022</v>
      </c>
      <c r="K1903" t="s">
        <v>305</v>
      </c>
      <c r="L1903" t="s">
        <v>1191</v>
      </c>
      <c r="M1903">
        <v>58</v>
      </c>
      <c r="N1903">
        <v>4.5597500000000002</v>
      </c>
    </row>
    <row r="1904" spans="1:14" x14ac:dyDescent="0.3">
      <c r="A1904">
        <v>2022</v>
      </c>
      <c r="B1904" t="s">
        <v>1188</v>
      </c>
      <c r="C1904" t="s">
        <v>821</v>
      </c>
      <c r="D1904" t="s">
        <v>823</v>
      </c>
      <c r="E1904" t="s">
        <v>822</v>
      </c>
      <c r="F1904" t="s">
        <v>913</v>
      </c>
      <c r="G1904" t="s">
        <v>912</v>
      </c>
      <c r="H1904">
        <v>806</v>
      </c>
      <c r="I1904" t="s">
        <v>1023</v>
      </c>
      <c r="J1904" t="s">
        <v>1022</v>
      </c>
      <c r="K1904" t="s">
        <v>307</v>
      </c>
      <c r="L1904" t="s">
        <v>1191</v>
      </c>
      <c r="M1904">
        <v>494</v>
      </c>
      <c r="N1904">
        <v>36.058399999999999</v>
      </c>
    </row>
    <row r="1905" spans="1:14" x14ac:dyDescent="0.3">
      <c r="A1905">
        <v>2022</v>
      </c>
      <c r="B1905" t="s">
        <v>1188</v>
      </c>
      <c r="C1905" t="s">
        <v>821</v>
      </c>
      <c r="D1905" t="s">
        <v>823</v>
      </c>
      <c r="E1905" t="s">
        <v>822</v>
      </c>
      <c r="F1905" t="s">
        <v>913</v>
      </c>
      <c r="G1905" t="s">
        <v>912</v>
      </c>
      <c r="H1905">
        <v>806</v>
      </c>
      <c r="I1905" t="s">
        <v>1023</v>
      </c>
      <c r="J1905" t="s">
        <v>1022</v>
      </c>
      <c r="K1905" t="s">
        <v>308</v>
      </c>
      <c r="L1905" t="s">
        <v>1191</v>
      </c>
      <c r="M1905">
        <v>320</v>
      </c>
      <c r="N1905">
        <v>23.357700000000001</v>
      </c>
    </row>
    <row r="1906" spans="1:14" x14ac:dyDescent="0.3">
      <c r="A1906">
        <v>2022</v>
      </c>
      <c r="B1906" t="s">
        <v>1188</v>
      </c>
      <c r="C1906" t="s">
        <v>821</v>
      </c>
      <c r="D1906" t="s">
        <v>823</v>
      </c>
      <c r="E1906" t="s">
        <v>822</v>
      </c>
      <c r="F1906" t="s">
        <v>913</v>
      </c>
      <c r="G1906" t="s">
        <v>912</v>
      </c>
      <c r="H1906">
        <v>806</v>
      </c>
      <c r="I1906" t="s">
        <v>1023</v>
      </c>
      <c r="J1906" t="s">
        <v>1022</v>
      </c>
      <c r="K1906" t="s">
        <v>309</v>
      </c>
      <c r="L1906" t="s">
        <v>1191</v>
      </c>
      <c r="M1906">
        <v>72</v>
      </c>
      <c r="N1906">
        <v>5.2554699999999999</v>
      </c>
    </row>
    <row r="1907" spans="1:14" x14ac:dyDescent="0.3">
      <c r="A1907">
        <v>2022</v>
      </c>
      <c r="B1907" t="s">
        <v>1188</v>
      </c>
      <c r="C1907" t="s">
        <v>821</v>
      </c>
      <c r="D1907" t="s">
        <v>823</v>
      </c>
      <c r="E1907" t="s">
        <v>822</v>
      </c>
      <c r="F1907" t="s">
        <v>913</v>
      </c>
      <c r="G1907" t="s">
        <v>912</v>
      </c>
      <c r="H1907">
        <v>806</v>
      </c>
      <c r="I1907" t="s">
        <v>1023</v>
      </c>
      <c r="J1907" t="s">
        <v>1022</v>
      </c>
      <c r="K1907" t="s">
        <v>306</v>
      </c>
      <c r="L1907" t="s">
        <v>1191</v>
      </c>
      <c r="M1907">
        <v>434</v>
      </c>
      <c r="N1907">
        <v>31.678799999999999</v>
      </c>
    </row>
    <row r="1908" spans="1:14" x14ac:dyDescent="0.3">
      <c r="A1908">
        <v>2022</v>
      </c>
      <c r="B1908" t="s">
        <v>1188</v>
      </c>
      <c r="C1908" t="s">
        <v>821</v>
      </c>
      <c r="D1908" t="s">
        <v>823</v>
      </c>
      <c r="E1908" t="s">
        <v>822</v>
      </c>
      <c r="F1908" t="s">
        <v>913</v>
      </c>
      <c r="G1908" t="s">
        <v>912</v>
      </c>
      <c r="H1908">
        <v>806</v>
      </c>
      <c r="I1908" t="s">
        <v>1023</v>
      </c>
      <c r="J1908" t="s">
        <v>1022</v>
      </c>
      <c r="K1908" t="s">
        <v>1192</v>
      </c>
      <c r="L1908" t="s">
        <v>1191</v>
      </c>
      <c r="M1908">
        <v>1370</v>
      </c>
      <c r="N1908">
        <v>100</v>
      </c>
    </row>
    <row r="1909" spans="1:14" x14ac:dyDescent="0.3">
      <c r="A1909">
        <v>2022</v>
      </c>
      <c r="B1909" t="s">
        <v>1188</v>
      </c>
      <c r="C1909" t="s">
        <v>821</v>
      </c>
      <c r="D1909" t="s">
        <v>823</v>
      </c>
      <c r="E1909" t="s">
        <v>822</v>
      </c>
      <c r="F1909" t="s">
        <v>913</v>
      </c>
      <c r="G1909" t="s">
        <v>912</v>
      </c>
      <c r="H1909">
        <v>806</v>
      </c>
      <c r="I1909" t="s">
        <v>1023</v>
      </c>
      <c r="J1909" t="s">
        <v>1022</v>
      </c>
      <c r="K1909" t="s">
        <v>305</v>
      </c>
      <c r="L1909" t="s">
        <v>1191</v>
      </c>
      <c r="M1909">
        <v>50</v>
      </c>
      <c r="N1909">
        <v>3.6496400000000002</v>
      </c>
    </row>
    <row r="1910" spans="1:14" x14ac:dyDescent="0.3">
      <c r="A1910">
        <v>2023</v>
      </c>
      <c r="B1910" t="s">
        <v>1188</v>
      </c>
      <c r="C1910" t="s">
        <v>821</v>
      </c>
      <c r="D1910" t="s">
        <v>823</v>
      </c>
      <c r="E1910" t="s">
        <v>822</v>
      </c>
      <c r="F1910" t="s">
        <v>913</v>
      </c>
      <c r="G1910" t="s">
        <v>912</v>
      </c>
      <c r="H1910">
        <v>806</v>
      </c>
      <c r="I1910" t="s">
        <v>1023</v>
      </c>
      <c r="J1910" t="s">
        <v>1022</v>
      </c>
      <c r="K1910" t="s">
        <v>307</v>
      </c>
      <c r="L1910" t="s">
        <v>1191</v>
      </c>
      <c r="M1910">
        <v>606</v>
      </c>
      <c r="N1910">
        <v>37.71002</v>
      </c>
    </row>
    <row r="1911" spans="1:14" x14ac:dyDescent="0.3">
      <c r="A1911">
        <v>2023</v>
      </c>
      <c r="B1911" t="s">
        <v>1188</v>
      </c>
      <c r="C1911" t="s">
        <v>821</v>
      </c>
      <c r="D1911" t="s">
        <v>823</v>
      </c>
      <c r="E1911" t="s">
        <v>822</v>
      </c>
      <c r="F1911" t="s">
        <v>913</v>
      </c>
      <c r="G1911" t="s">
        <v>912</v>
      </c>
      <c r="H1911">
        <v>806</v>
      </c>
      <c r="I1911" t="s">
        <v>1023</v>
      </c>
      <c r="J1911" t="s">
        <v>1022</v>
      </c>
      <c r="K1911" t="s">
        <v>308</v>
      </c>
      <c r="L1911" t="s">
        <v>1191</v>
      </c>
      <c r="M1911">
        <v>320</v>
      </c>
      <c r="N1911">
        <v>19.912880000000001</v>
      </c>
    </row>
    <row r="1912" spans="1:14" x14ac:dyDescent="0.3">
      <c r="A1912">
        <v>2023</v>
      </c>
      <c r="B1912" t="s">
        <v>1188</v>
      </c>
      <c r="C1912" t="s">
        <v>821</v>
      </c>
      <c r="D1912" t="s">
        <v>823</v>
      </c>
      <c r="E1912" t="s">
        <v>822</v>
      </c>
      <c r="F1912" t="s">
        <v>913</v>
      </c>
      <c r="G1912" t="s">
        <v>912</v>
      </c>
      <c r="H1912">
        <v>806</v>
      </c>
      <c r="I1912" t="s">
        <v>1023</v>
      </c>
      <c r="J1912" t="s">
        <v>1022</v>
      </c>
      <c r="K1912" t="s">
        <v>309</v>
      </c>
      <c r="L1912" t="s">
        <v>1191</v>
      </c>
      <c r="M1912">
        <v>67</v>
      </c>
      <c r="N1912">
        <v>4.1692600000000004</v>
      </c>
    </row>
    <row r="1913" spans="1:14" x14ac:dyDescent="0.3">
      <c r="A1913">
        <v>2023</v>
      </c>
      <c r="B1913" t="s">
        <v>1188</v>
      </c>
      <c r="C1913" t="s">
        <v>821</v>
      </c>
      <c r="D1913" t="s">
        <v>823</v>
      </c>
      <c r="E1913" t="s">
        <v>822</v>
      </c>
      <c r="F1913" t="s">
        <v>913</v>
      </c>
      <c r="G1913" t="s">
        <v>912</v>
      </c>
      <c r="H1913">
        <v>806</v>
      </c>
      <c r="I1913" t="s">
        <v>1023</v>
      </c>
      <c r="J1913" t="s">
        <v>1022</v>
      </c>
      <c r="K1913" t="s">
        <v>306</v>
      </c>
      <c r="L1913" t="s">
        <v>1191</v>
      </c>
      <c r="M1913">
        <v>507</v>
      </c>
      <c r="N1913">
        <v>31.549469999999999</v>
      </c>
    </row>
    <row r="1914" spans="1:14" x14ac:dyDescent="0.3">
      <c r="A1914">
        <v>2023</v>
      </c>
      <c r="B1914" t="s">
        <v>1188</v>
      </c>
      <c r="C1914" t="s">
        <v>821</v>
      </c>
      <c r="D1914" t="s">
        <v>823</v>
      </c>
      <c r="E1914" t="s">
        <v>822</v>
      </c>
      <c r="F1914" t="s">
        <v>913</v>
      </c>
      <c r="G1914" t="s">
        <v>912</v>
      </c>
      <c r="H1914">
        <v>806</v>
      </c>
      <c r="I1914" t="s">
        <v>1023</v>
      </c>
      <c r="J1914" t="s">
        <v>1022</v>
      </c>
      <c r="K1914" t="s">
        <v>1192</v>
      </c>
      <c r="L1914" t="s">
        <v>1191</v>
      </c>
      <c r="M1914">
        <v>1607</v>
      </c>
      <c r="N1914">
        <v>100</v>
      </c>
    </row>
    <row r="1915" spans="1:14" x14ac:dyDescent="0.3">
      <c r="A1915">
        <v>2023</v>
      </c>
      <c r="B1915" t="s">
        <v>1188</v>
      </c>
      <c r="C1915" t="s">
        <v>821</v>
      </c>
      <c r="D1915" t="s">
        <v>823</v>
      </c>
      <c r="E1915" t="s">
        <v>822</v>
      </c>
      <c r="F1915" t="s">
        <v>913</v>
      </c>
      <c r="G1915" t="s">
        <v>912</v>
      </c>
      <c r="H1915">
        <v>806</v>
      </c>
      <c r="I1915" t="s">
        <v>1023</v>
      </c>
      <c r="J1915" t="s">
        <v>1022</v>
      </c>
      <c r="K1915" t="s">
        <v>305</v>
      </c>
      <c r="L1915" t="s">
        <v>1191</v>
      </c>
      <c r="M1915">
        <v>107</v>
      </c>
      <c r="N1915">
        <v>6.6583699999999997</v>
      </c>
    </row>
    <row r="1916" spans="1:14" x14ac:dyDescent="0.3">
      <c r="A1916">
        <v>2024</v>
      </c>
      <c r="B1916" t="s">
        <v>1188</v>
      </c>
      <c r="C1916" t="s">
        <v>821</v>
      </c>
      <c r="D1916" t="s">
        <v>823</v>
      </c>
      <c r="E1916" t="s">
        <v>822</v>
      </c>
      <c r="F1916" t="s">
        <v>913</v>
      </c>
      <c r="G1916" t="s">
        <v>912</v>
      </c>
      <c r="H1916">
        <v>806</v>
      </c>
      <c r="I1916" t="s">
        <v>1023</v>
      </c>
      <c r="J1916" t="s">
        <v>1022</v>
      </c>
      <c r="K1916" t="s">
        <v>307</v>
      </c>
      <c r="L1916" t="s">
        <v>1191</v>
      </c>
      <c r="M1916">
        <v>709</v>
      </c>
      <c r="N1916">
        <v>37.873930000000001</v>
      </c>
    </row>
    <row r="1917" spans="1:14" x14ac:dyDescent="0.3">
      <c r="A1917">
        <v>2024</v>
      </c>
      <c r="B1917" t="s">
        <v>1188</v>
      </c>
      <c r="C1917" t="s">
        <v>821</v>
      </c>
      <c r="D1917" t="s">
        <v>823</v>
      </c>
      <c r="E1917" t="s">
        <v>822</v>
      </c>
      <c r="F1917" t="s">
        <v>913</v>
      </c>
      <c r="G1917" t="s">
        <v>912</v>
      </c>
      <c r="H1917">
        <v>806</v>
      </c>
      <c r="I1917" t="s">
        <v>1023</v>
      </c>
      <c r="J1917" t="s">
        <v>1022</v>
      </c>
      <c r="K1917" t="s">
        <v>308</v>
      </c>
      <c r="L1917" t="s">
        <v>1191</v>
      </c>
      <c r="M1917">
        <v>331</v>
      </c>
      <c r="N1917">
        <v>17.681619999999999</v>
      </c>
    </row>
    <row r="1918" spans="1:14" x14ac:dyDescent="0.3">
      <c r="A1918">
        <v>2024</v>
      </c>
      <c r="B1918" t="s">
        <v>1188</v>
      </c>
      <c r="C1918" t="s">
        <v>821</v>
      </c>
      <c r="D1918" t="s">
        <v>823</v>
      </c>
      <c r="E1918" t="s">
        <v>822</v>
      </c>
      <c r="F1918" t="s">
        <v>913</v>
      </c>
      <c r="G1918" t="s">
        <v>912</v>
      </c>
      <c r="H1918">
        <v>806</v>
      </c>
      <c r="I1918" t="s">
        <v>1023</v>
      </c>
      <c r="J1918" t="s">
        <v>1022</v>
      </c>
      <c r="K1918" t="s">
        <v>309</v>
      </c>
      <c r="L1918" t="s">
        <v>1191</v>
      </c>
      <c r="M1918">
        <v>50</v>
      </c>
      <c r="N1918">
        <v>2.6709399999999999</v>
      </c>
    </row>
    <row r="1919" spans="1:14" x14ac:dyDescent="0.3">
      <c r="A1919">
        <v>2024</v>
      </c>
      <c r="B1919" t="s">
        <v>1188</v>
      </c>
      <c r="C1919" t="s">
        <v>821</v>
      </c>
      <c r="D1919" t="s">
        <v>823</v>
      </c>
      <c r="E1919" t="s">
        <v>822</v>
      </c>
      <c r="F1919" t="s">
        <v>913</v>
      </c>
      <c r="G1919" t="s">
        <v>912</v>
      </c>
      <c r="H1919">
        <v>806</v>
      </c>
      <c r="I1919" t="s">
        <v>1023</v>
      </c>
      <c r="J1919" t="s">
        <v>1022</v>
      </c>
      <c r="K1919" t="s">
        <v>306</v>
      </c>
      <c r="L1919" t="s">
        <v>1191</v>
      </c>
      <c r="M1919">
        <v>628</v>
      </c>
      <c r="N1919">
        <v>33.54701</v>
      </c>
    </row>
    <row r="1920" spans="1:14" x14ac:dyDescent="0.3">
      <c r="A1920">
        <v>2024</v>
      </c>
      <c r="B1920" t="s">
        <v>1188</v>
      </c>
      <c r="C1920" t="s">
        <v>821</v>
      </c>
      <c r="D1920" t="s">
        <v>823</v>
      </c>
      <c r="E1920" t="s">
        <v>822</v>
      </c>
      <c r="F1920" t="s">
        <v>913</v>
      </c>
      <c r="G1920" t="s">
        <v>912</v>
      </c>
      <c r="H1920">
        <v>806</v>
      </c>
      <c r="I1920" t="s">
        <v>1023</v>
      </c>
      <c r="J1920" t="s">
        <v>1022</v>
      </c>
      <c r="K1920" t="s">
        <v>1192</v>
      </c>
      <c r="L1920" t="s">
        <v>1191</v>
      </c>
      <c r="M1920">
        <v>1872</v>
      </c>
      <c r="N1920">
        <v>100</v>
      </c>
    </row>
    <row r="1921" spans="1:14" x14ac:dyDescent="0.3">
      <c r="A1921">
        <v>2024</v>
      </c>
      <c r="B1921" t="s">
        <v>1188</v>
      </c>
      <c r="C1921" t="s">
        <v>821</v>
      </c>
      <c r="D1921" t="s">
        <v>823</v>
      </c>
      <c r="E1921" t="s">
        <v>822</v>
      </c>
      <c r="F1921" t="s">
        <v>913</v>
      </c>
      <c r="G1921" t="s">
        <v>912</v>
      </c>
      <c r="H1921">
        <v>806</v>
      </c>
      <c r="I1921" t="s">
        <v>1023</v>
      </c>
      <c r="J1921" t="s">
        <v>1022</v>
      </c>
      <c r="K1921" t="s">
        <v>305</v>
      </c>
      <c r="L1921" t="s">
        <v>1191</v>
      </c>
      <c r="M1921">
        <v>154</v>
      </c>
      <c r="N1921">
        <v>8.2264999999999997</v>
      </c>
    </row>
    <row r="1922" spans="1:14" x14ac:dyDescent="0.3">
      <c r="A1922">
        <v>2021</v>
      </c>
      <c r="B1922" t="s">
        <v>1188</v>
      </c>
      <c r="C1922" t="s">
        <v>821</v>
      </c>
      <c r="D1922" t="s">
        <v>823</v>
      </c>
      <c r="E1922" t="s">
        <v>822</v>
      </c>
      <c r="F1922" t="s">
        <v>877</v>
      </c>
      <c r="G1922" t="s">
        <v>876</v>
      </c>
      <c r="H1922">
        <v>826</v>
      </c>
      <c r="I1922" t="s">
        <v>1025</v>
      </c>
      <c r="J1922" t="s">
        <v>1024</v>
      </c>
      <c r="K1922" t="s">
        <v>307</v>
      </c>
      <c r="L1922" t="s">
        <v>1191</v>
      </c>
      <c r="M1922">
        <v>778</v>
      </c>
      <c r="N1922">
        <v>34.1828</v>
      </c>
    </row>
    <row r="1923" spans="1:14" x14ac:dyDescent="0.3">
      <c r="A1923">
        <v>2021</v>
      </c>
      <c r="B1923" t="s">
        <v>1188</v>
      </c>
      <c r="C1923" t="s">
        <v>821</v>
      </c>
      <c r="D1923" t="s">
        <v>823</v>
      </c>
      <c r="E1923" t="s">
        <v>822</v>
      </c>
      <c r="F1923" t="s">
        <v>877</v>
      </c>
      <c r="G1923" t="s">
        <v>876</v>
      </c>
      <c r="H1923">
        <v>826</v>
      </c>
      <c r="I1923" t="s">
        <v>1025</v>
      </c>
      <c r="J1923" t="s">
        <v>1024</v>
      </c>
      <c r="K1923" t="s">
        <v>308</v>
      </c>
      <c r="L1923" t="s">
        <v>1191</v>
      </c>
      <c r="M1923">
        <v>505</v>
      </c>
      <c r="N1923">
        <v>22.188099999999999</v>
      </c>
    </row>
    <row r="1924" spans="1:14" x14ac:dyDescent="0.3">
      <c r="A1924">
        <v>2021</v>
      </c>
      <c r="B1924" t="s">
        <v>1188</v>
      </c>
      <c r="C1924" t="s">
        <v>821</v>
      </c>
      <c r="D1924" t="s">
        <v>823</v>
      </c>
      <c r="E1924" t="s">
        <v>822</v>
      </c>
      <c r="F1924" t="s">
        <v>877</v>
      </c>
      <c r="G1924" t="s">
        <v>876</v>
      </c>
      <c r="H1924">
        <v>826</v>
      </c>
      <c r="I1924" t="s">
        <v>1025</v>
      </c>
      <c r="J1924" t="s">
        <v>1024</v>
      </c>
      <c r="K1924" t="s">
        <v>309</v>
      </c>
      <c r="L1924" t="s">
        <v>1191</v>
      </c>
      <c r="M1924">
        <v>125</v>
      </c>
      <c r="N1924">
        <v>5.4920900000000001</v>
      </c>
    </row>
    <row r="1925" spans="1:14" x14ac:dyDescent="0.3">
      <c r="A1925">
        <v>2021</v>
      </c>
      <c r="B1925" t="s">
        <v>1188</v>
      </c>
      <c r="C1925" t="s">
        <v>821</v>
      </c>
      <c r="D1925" t="s">
        <v>823</v>
      </c>
      <c r="E1925" t="s">
        <v>822</v>
      </c>
      <c r="F1925" t="s">
        <v>877</v>
      </c>
      <c r="G1925" t="s">
        <v>876</v>
      </c>
      <c r="H1925">
        <v>826</v>
      </c>
      <c r="I1925" t="s">
        <v>1025</v>
      </c>
      <c r="J1925" t="s">
        <v>1024</v>
      </c>
      <c r="K1925" t="s">
        <v>306</v>
      </c>
      <c r="L1925" t="s">
        <v>1191</v>
      </c>
      <c r="M1925">
        <v>800</v>
      </c>
      <c r="N1925">
        <v>35.1494</v>
      </c>
    </row>
    <row r="1926" spans="1:14" x14ac:dyDescent="0.3">
      <c r="A1926">
        <v>2021</v>
      </c>
      <c r="B1926" t="s">
        <v>1188</v>
      </c>
      <c r="C1926" t="s">
        <v>821</v>
      </c>
      <c r="D1926" t="s">
        <v>823</v>
      </c>
      <c r="E1926" t="s">
        <v>822</v>
      </c>
      <c r="F1926" t="s">
        <v>877</v>
      </c>
      <c r="G1926" t="s">
        <v>876</v>
      </c>
      <c r="H1926">
        <v>826</v>
      </c>
      <c r="I1926" t="s">
        <v>1025</v>
      </c>
      <c r="J1926" t="s">
        <v>1024</v>
      </c>
      <c r="K1926" t="s">
        <v>1192</v>
      </c>
      <c r="L1926" t="s">
        <v>1191</v>
      </c>
      <c r="M1926">
        <v>2276</v>
      </c>
      <c r="N1926">
        <v>100</v>
      </c>
    </row>
    <row r="1927" spans="1:14" x14ac:dyDescent="0.3">
      <c r="A1927">
        <v>2021</v>
      </c>
      <c r="B1927" t="s">
        <v>1188</v>
      </c>
      <c r="C1927" t="s">
        <v>821</v>
      </c>
      <c r="D1927" t="s">
        <v>823</v>
      </c>
      <c r="E1927" t="s">
        <v>822</v>
      </c>
      <c r="F1927" t="s">
        <v>877</v>
      </c>
      <c r="G1927" t="s">
        <v>876</v>
      </c>
      <c r="H1927">
        <v>826</v>
      </c>
      <c r="I1927" t="s">
        <v>1025</v>
      </c>
      <c r="J1927" t="s">
        <v>1024</v>
      </c>
      <c r="K1927" t="s">
        <v>305</v>
      </c>
      <c r="L1927" t="s">
        <v>1191</v>
      </c>
      <c r="M1927">
        <v>68</v>
      </c>
      <c r="N1927">
        <v>2.9876999999999998</v>
      </c>
    </row>
    <row r="1928" spans="1:14" x14ac:dyDescent="0.3">
      <c r="A1928">
        <v>2022</v>
      </c>
      <c r="B1928" t="s">
        <v>1188</v>
      </c>
      <c r="C1928" t="s">
        <v>821</v>
      </c>
      <c r="D1928" t="s">
        <v>823</v>
      </c>
      <c r="E1928" t="s">
        <v>822</v>
      </c>
      <c r="F1928" t="s">
        <v>877</v>
      </c>
      <c r="G1928" t="s">
        <v>876</v>
      </c>
      <c r="H1928">
        <v>826</v>
      </c>
      <c r="I1928" t="s">
        <v>1025</v>
      </c>
      <c r="J1928" t="s">
        <v>1024</v>
      </c>
      <c r="K1928" t="s">
        <v>307</v>
      </c>
      <c r="L1928" t="s">
        <v>1191</v>
      </c>
      <c r="M1928">
        <v>883</v>
      </c>
      <c r="N1928">
        <v>36.203400000000002</v>
      </c>
    </row>
    <row r="1929" spans="1:14" x14ac:dyDescent="0.3">
      <c r="A1929">
        <v>2022</v>
      </c>
      <c r="B1929" t="s">
        <v>1188</v>
      </c>
      <c r="C1929" t="s">
        <v>821</v>
      </c>
      <c r="D1929" t="s">
        <v>823</v>
      </c>
      <c r="E1929" t="s">
        <v>822</v>
      </c>
      <c r="F1929" t="s">
        <v>877</v>
      </c>
      <c r="G1929" t="s">
        <v>876</v>
      </c>
      <c r="H1929">
        <v>826</v>
      </c>
      <c r="I1929" t="s">
        <v>1025</v>
      </c>
      <c r="J1929" t="s">
        <v>1024</v>
      </c>
      <c r="K1929" t="s">
        <v>308</v>
      </c>
      <c r="L1929" t="s">
        <v>1191</v>
      </c>
      <c r="M1929">
        <v>520</v>
      </c>
      <c r="N1929">
        <v>21.3202</v>
      </c>
    </row>
    <row r="1930" spans="1:14" x14ac:dyDescent="0.3">
      <c r="A1930">
        <v>2022</v>
      </c>
      <c r="B1930" t="s">
        <v>1188</v>
      </c>
      <c r="C1930" t="s">
        <v>821</v>
      </c>
      <c r="D1930" t="s">
        <v>823</v>
      </c>
      <c r="E1930" t="s">
        <v>822</v>
      </c>
      <c r="F1930" t="s">
        <v>877</v>
      </c>
      <c r="G1930" t="s">
        <v>876</v>
      </c>
      <c r="H1930">
        <v>826</v>
      </c>
      <c r="I1930" t="s">
        <v>1025</v>
      </c>
      <c r="J1930" t="s">
        <v>1024</v>
      </c>
      <c r="K1930" t="s">
        <v>309</v>
      </c>
      <c r="L1930" t="s">
        <v>1191</v>
      </c>
      <c r="M1930">
        <v>145</v>
      </c>
      <c r="N1930">
        <v>5.9450599999999998</v>
      </c>
    </row>
    <row r="1931" spans="1:14" x14ac:dyDescent="0.3">
      <c r="A1931">
        <v>2022</v>
      </c>
      <c r="B1931" t="s">
        <v>1188</v>
      </c>
      <c r="C1931" t="s">
        <v>821</v>
      </c>
      <c r="D1931" t="s">
        <v>823</v>
      </c>
      <c r="E1931" t="s">
        <v>822</v>
      </c>
      <c r="F1931" t="s">
        <v>877</v>
      </c>
      <c r="G1931" t="s">
        <v>876</v>
      </c>
      <c r="H1931">
        <v>826</v>
      </c>
      <c r="I1931" t="s">
        <v>1025</v>
      </c>
      <c r="J1931" t="s">
        <v>1024</v>
      </c>
      <c r="K1931" t="s">
        <v>306</v>
      </c>
      <c r="L1931" t="s">
        <v>1191</v>
      </c>
      <c r="M1931">
        <v>819</v>
      </c>
      <c r="N1931">
        <v>33.579300000000003</v>
      </c>
    </row>
    <row r="1932" spans="1:14" x14ac:dyDescent="0.3">
      <c r="A1932">
        <v>2022</v>
      </c>
      <c r="B1932" t="s">
        <v>1188</v>
      </c>
      <c r="C1932" t="s">
        <v>821</v>
      </c>
      <c r="D1932" t="s">
        <v>823</v>
      </c>
      <c r="E1932" t="s">
        <v>822</v>
      </c>
      <c r="F1932" t="s">
        <v>877</v>
      </c>
      <c r="G1932" t="s">
        <v>876</v>
      </c>
      <c r="H1932">
        <v>826</v>
      </c>
      <c r="I1932" t="s">
        <v>1025</v>
      </c>
      <c r="J1932" t="s">
        <v>1024</v>
      </c>
      <c r="K1932" t="s">
        <v>1192</v>
      </c>
      <c r="L1932" t="s">
        <v>1191</v>
      </c>
      <c r="M1932">
        <v>2439</v>
      </c>
      <c r="N1932">
        <v>100</v>
      </c>
    </row>
    <row r="1933" spans="1:14" x14ac:dyDescent="0.3">
      <c r="A1933">
        <v>2022</v>
      </c>
      <c r="B1933" t="s">
        <v>1188</v>
      </c>
      <c r="C1933" t="s">
        <v>821</v>
      </c>
      <c r="D1933" t="s">
        <v>823</v>
      </c>
      <c r="E1933" t="s">
        <v>822</v>
      </c>
      <c r="F1933" t="s">
        <v>877</v>
      </c>
      <c r="G1933" t="s">
        <v>876</v>
      </c>
      <c r="H1933">
        <v>826</v>
      </c>
      <c r="I1933" t="s">
        <v>1025</v>
      </c>
      <c r="J1933" t="s">
        <v>1024</v>
      </c>
      <c r="K1933" t="s">
        <v>305</v>
      </c>
      <c r="L1933" t="s">
        <v>1191</v>
      </c>
      <c r="M1933">
        <v>72</v>
      </c>
      <c r="N1933">
        <v>2.9520300000000002</v>
      </c>
    </row>
    <row r="1934" spans="1:14" x14ac:dyDescent="0.3">
      <c r="A1934">
        <v>2023</v>
      </c>
      <c r="B1934" t="s">
        <v>1188</v>
      </c>
      <c r="C1934" t="s">
        <v>821</v>
      </c>
      <c r="D1934" t="s">
        <v>823</v>
      </c>
      <c r="E1934" t="s">
        <v>822</v>
      </c>
      <c r="F1934" t="s">
        <v>877</v>
      </c>
      <c r="G1934" t="s">
        <v>876</v>
      </c>
      <c r="H1934">
        <v>826</v>
      </c>
      <c r="I1934" t="s">
        <v>1025</v>
      </c>
      <c r="J1934" t="s">
        <v>1024</v>
      </c>
      <c r="K1934" t="s">
        <v>307</v>
      </c>
      <c r="L1934" t="s">
        <v>1191</v>
      </c>
      <c r="M1934">
        <v>873</v>
      </c>
      <c r="N1934">
        <v>36.573099999999997</v>
      </c>
    </row>
    <row r="1935" spans="1:14" x14ac:dyDescent="0.3">
      <c r="A1935">
        <v>2023</v>
      </c>
      <c r="B1935" t="s">
        <v>1188</v>
      </c>
      <c r="C1935" t="s">
        <v>821</v>
      </c>
      <c r="D1935" t="s">
        <v>823</v>
      </c>
      <c r="E1935" t="s">
        <v>822</v>
      </c>
      <c r="F1935" t="s">
        <v>877</v>
      </c>
      <c r="G1935" t="s">
        <v>876</v>
      </c>
      <c r="H1935">
        <v>826</v>
      </c>
      <c r="I1935" t="s">
        <v>1025</v>
      </c>
      <c r="J1935" t="s">
        <v>1024</v>
      </c>
      <c r="K1935" t="s">
        <v>308</v>
      </c>
      <c r="L1935" t="s">
        <v>1191</v>
      </c>
      <c r="M1935">
        <v>433</v>
      </c>
      <c r="N1935">
        <v>18.13992</v>
      </c>
    </row>
    <row r="1936" spans="1:14" x14ac:dyDescent="0.3">
      <c r="A1936">
        <v>2023</v>
      </c>
      <c r="B1936" t="s">
        <v>1188</v>
      </c>
      <c r="C1936" t="s">
        <v>821</v>
      </c>
      <c r="D1936" t="s">
        <v>823</v>
      </c>
      <c r="E1936" t="s">
        <v>822</v>
      </c>
      <c r="F1936" t="s">
        <v>877</v>
      </c>
      <c r="G1936" t="s">
        <v>876</v>
      </c>
      <c r="H1936">
        <v>826</v>
      </c>
      <c r="I1936" t="s">
        <v>1025</v>
      </c>
      <c r="J1936" t="s">
        <v>1024</v>
      </c>
      <c r="K1936" t="s">
        <v>309</v>
      </c>
      <c r="L1936" t="s">
        <v>1191</v>
      </c>
      <c r="M1936">
        <v>186</v>
      </c>
      <c r="N1936">
        <v>7.7922099999999999</v>
      </c>
    </row>
    <row r="1937" spans="1:14" x14ac:dyDescent="0.3">
      <c r="A1937">
        <v>2023</v>
      </c>
      <c r="B1937" t="s">
        <v>1188</v>
      </c>
      <c r="C1937" t="s">
        <v>821</v>
      </c>
      <c r="D1937" t="s">
        <v>823</v>
      </c>
      <c r="E1937" t="s">
        <v>822</v>
      </c>
      <c r="F1937" t="s">
        <v>877</v>
      </c>
      <c r="G1937" t="s">
        <v>876</v>
      </c>
      <c r="H1937">
        <v>826</v>
      </c>
      <c r="I1937" t="s">
        <v>1025</v>
      </c>
      <c r="J1937" t="s">
        <v>1024</v>
      </c>
      <c r="K1937" t="s">
        <v>306</v>
      </c>
      <c r="L1937" t="s">
        <v>1191</v>
      </c>
      <c r="M1937">
        <v>836</v>
      </c>
      <c r="N1937">
        <v>35.023040000000002</v>
      </c>
    </row>
    <row r="1938" spans="1:14" x14ac:dyDescent="0.3">
      <c r="A1938">
        <v>2023</v>
      </c>
      <c r="B1938" t="s">
        <v>1188</v>
      </c>
      <c r="C1938" t="s">
        <v>821</v>
      </c>
      <c r="D1938" t="s">
        <v>823</v>
      </c>
      <c r="E1938" t="s">
        <v>822</v>
      </c>
      <c r="F1938" t="s">
        <v>877</v>
      </c>
      <c r="G1938" t="s">
        <v>876</v>
      </c>
      <c r="H1938">
        <v>826</v>
      </c>
      <c r="I1938" t="s">
        <v>1025</v>
      </c>
      <c r="J1938" t="s">
        <v>1024</v>
      </c>
      <c r="K1938" t="s">
        <v>1192</v>
      </c>
      <c r="L1938" t="s">
        <v>1191</v>
      </c>
      <c r="M1938">
        <v>2387</v>
      </c>
      <c r="N1938">
        <v>100</v>
      </c>
    </row>
    <row r="1939" spans="1:14" x14ac:dyDescent="0.3">
      <c r="A1939">
        <v>2023</v>
      </c>
      <c r="B1939" t="s">
        <v>1188</v>
      </c>
      <c r="C1939" t="s">
        <v>821</v>
      </c>
      <c r="D1939" t="s">
        <v>823</v>
      </c>
      <c r="E1939" t="s">
        <v>822</v>
      </c>
      <c r="F1939" t="s">
        <v>877</v>
      </c>
      <c r="G1939" t="s">
        <v>876</v>
      </c>
      <c r="H1939">
        <v>826</v>
      </c>
      <c r="I1939" t="s">
        <v>1025</v>
      </c>
      <c r="J1939" t="s">
        <v>1024</v>
      </c>
      <c r="K1939" t="s">
        <v>305</v>
      </c>
      <c r="L1939" t="s">
        <v>1191</v>
      </c>
      <c r="M1939">
        <v>59</v>
      </c>
      <c r="N1939">
        <v>2.4717199999999999</v>
      </c>
    </row>
    <row r="1940" spans="1:14" x14ac:dyDescent="0.3">
      <c r="A1940">
        <v>2024</v>
      </c>
      <c r="B1940" t="s">
        <v>1188</v>
      </c>
      <c r="C1940" t="s">
        <v>821</v>
      </c>
      <c r="D1940" t="s">
        <v>823</v>
      </c>
      <c r="E1940" t="s">
        <v>822</v>
      </c>
      <c r="F1940" t="s">
        <v>877</v>
      </c>
      <c r="G1940" t="s">
        <v>876</v>
      </c>
      <c r="H1940">
        <v>826</v>
      </c>
      <c r="I1940" t="s">
        <v>1025</v>
      </c>
      <c r="J1940" t="s">
        <v>1024</v>
      </c>
      <c r="K1940" t="s">
        <v>307</v>
      </c>
      <c r="L1940" t="s">
        <v>1191</v>
      </c>
      <c r="M1940">
        <v>1036</v>
      </c>
      <c r="N1940">
        <v>37.427750000000003</v>
      </c>
    </row>
    <row r="1941" spans="1:14" x14ac:dyDescent="0.3">
      <c r="A1941">
        <v>2024</v>
      </c>
      <c r="B1941" t="s">
        <v>1188</v>
      </c>
      <c r="C1941" t="s">
        <v>821</v>
      </c>
      <c r="D1941" t="s">
        <v>823</v>
      </c>
      <c r="E1941" t="s">
        <v>822</v>
      </c>
      <c r="F1941" t="s">
        <v>877</v>
      </c>
      <c r="G1941" t="s">
        <v>876</v>
      </c>
      <c r="H1941">
        <v>826</v>
      </c>
      <c r="I1941" t="s">
        <v>1025</v>
      </c>
      <c r="J1941" t="s">
        <v>1024</v>
      </c>
      <c r="K1941" t="s">
        <v>308</v>
      </c>
      <c r="L1941" t="s">
        <v>1191</v>
      </c>
      <c r="M1941">
        <v>566</v>
      </c>
      <c r="N1941">
        <v>20.447980000000001</v>
      </c>
    </row>
    <row r="1942" spans="1:14" x14ac:dyDescent="0.3">
      <c r="A1942">
        <v>2024</v>
      </c>
      <c r="B1942" t="s">
        <v>1188</v>
      </c>
      <c r="C1942" t="s">
        <v>821</v>
      </c>
      <c r="D1942" t="s">
        <v>823</v>
      </c>
      <c r="E1942" t="s">
        <v>822</v>
      </c>
      <c r="F1942" t="s">
        <v>877</v>
      </c>
      <c r="G1942" t="s">
        <v>876</v>
      </c>
      <c r="H1942">
        <v>826</v>
      </c>
      <c r="I1942" t="s">
        <v>1025</v>
      </c>
      <c r="J1942" t="s">
        <v>1024</v>
      </c>
      <c r="K1942" t="s">
        <v>309</v>
      </c>
      <c r="L1942" t="s">
        <v>1191</v>
      </c>
      <c r="M1942">
        <v>189</v>
      </c>
      <c r="N1942">
        <v>6.82803</v>
      </c>
    </row>
    <row r="1943" spans="1:14" x14ac:dyDescent="0.3">
      <c r="A1943">
        <v>2024</v>
      </c>
      <c r="B1943" t="s">
        <v>1188</v>
      </c>
      <c r="C1943" t="s">
        <v>821</v>
      </c>
      <c r="D1943" t="s">
        <v>823</v>
      </c>
      <c r="E1943" t="s">
        <v>822</v>
      </c>
      <c r="F1943" t="s">
        <v>877</v>
      </c>
      <c r="G1943" t="s">
        <v>876</v>
      </c>
      <c r="H1943">
        <v>826</v>
      </c>
      <c r="I1943" t="s">
        <v>1025</v>
      </c>
      <c r="J1943" t="s">
        <v>1024</v>
      </c>
      <c r="K1943" t="s">
        <v>306</v>
      </c>
      <c r="L1943" t="s">
        <v>1191</v>
      </c>
      <c r="M1943">
        <v>900</v>
      </c>
      <c r="N1943">
        <v>32.514449999999997</v>
      </c>
    </row>
    <row r="1944" spans="1:14" x14ac:dyDescent="0.3">
      <c r="A1944">
        <v>2024</v>
      </c>
      <c r="B1944" t="s">
        <v>1188</v>
      </c>
      <c r="C1944" t="s">
        <v>821</v>
      </c>
      <c r="D1944" t="s">
        <v>823</v>
      </c>
      <c r="E1944" t="s">
        <v>822</v>
      </c>
      <c r="F1944" t="s">
        <v>877</v>
      </c>
      <c r="G1944" t="s">
        <v>876</v>
      </c>
      <c r="H1944">
        <v>826</v>
      </c>
      <c r="I1944" t="s">
        <v>1025</v>
      </c>
      <c r="J1944" t="s">
        <v>1024</v>
      </c>
      <c r="K1944" t="s">
        <v>1192</v>
      </c>
      <c r="L1944" t="s">
        <v>1191</v>
      </c>
      <c r="M1944">
        <v>2768</v>
      </c>
      <c r="N1944">
        <v>100</v>
      </c>
    </row>
    <row r="1945" spans="1:14" x14ac:dyDescent="0.3">
      <c r="A1945">
        <v>2024</v>
      </c>
      <c r="B1945" t="s">
        <v>1188</v>
      </c>
      <c r="C1945" t="s">
        <v>821</v>
      </c>
      <c r="D1945" t="s">
        <v>823</v>
      </c>
      <c r="E1945" t="s">
        <v>822</v>
      </c>
      <c r="F1945" t="s">
        <v>877</v>
      </c>
      <c r="G1945" t="s">
        <v>876</v>
      </c>
      <c r="H1945">
        <v>826</v>
      </c>
      <c r="I1945" t="s">
        <v>1025</v>
      </c>
      <c r="J1945" t="s">
        <v>1024</v>
      </c>
      <c r="K1945" t="s">
        <v>305</v>
      </c>
      <c r="L1945" t="s">
        <v>1191</v>
      </c>
      <c r="M1945">
        <v>77</v>
      </c>
      <c r="N1945">
        <v>2.78179</v>
      </c>
    </row>
    <row r="1946" spans="1:14" x14ac:dyDescent="0.3">
      <c r="A1946">
        <v>2021</v>
      </c>
      <c r="B1946" t="s">
        <v>1188</v>
      </c>
      <c r="C1946" t="s">
        <v>821</v>
      </c>
      <c r="D1946" t="s">
        <v>823</v>
      </c>
      <c r="E1946" t="s">
        <v>822</v>
      </c>
      <c r="F1946" t="s">
        <v>913</v>
      </c>
      <c r="G1946" t="s">
        <v>912</v>
      </c>
      <c r="H1946">
        <v>391</v>
      </c>
      <c r="I1946" t="s">
        <v>1027</v>
      </c>
      <c r="J1946" t="s">
        <v>1026</v>
      </c>
      <c r="K1946" t="s">
        <v>307</v>
      </c>
      <c r="L1946" t="s">
        <v>1191</v>
      </c>
      <c r="M1946">
        <v>654</v>
      </c>
      <c r="N1946">
        <v>34.7134</v>
      </c>
    </row>
    <row r="1947" spans="1:14" x14ac:dyDescent="0.3">
      <c r="A1947">
        <v>2021</v>
      </c>
      <c r="B1947" t="s">
        <v>1188</v>
      </c>
      <c r="C1947" t="s">
        <v>821</v>
      </c>
      <c r="D1947" t="s">
        <v>823</v>
      </c>
      <c r="E1947" t="s">
        <v>822</v>
      </c>
      <c r="F1947" t="s">
        <v>913</v>
      </c>
      <c r="G1947" t="s">
        <v>912</v>
      </c>
      <c r="H1947">
        <v>391</v>
      </c>
      <c r="I1947" t="s">
        <v>1027</v>
      </c>
      <c r="J1947" t="s">
        <v>1026</v>
      </c>
      <c r="K1947" t="s">
        <v>308</v>
      </c>
      <c r="L1947" t="s">
        <v>1191</v>
      </c>
      <c r="M1947">
        <v>294</v>
      </c>
      <c r="N1947">
        <v>15.6051</v>
      </c>
    </row>
    <row r="1948" spans="1:14" x14ac:dyDescent="0.3">
      <c r="A1948">
        <v>2021</v>
      </c>
      <c r="B1948" t="s">
        <v>1188</v>
      </c>
      <c r="C1948" t="s">
        <v>821</v>
      </c>
      <c r="D1948" t="s">
        <v>823</v>
      </c>
      <c r="E1948" t="s">
        <v>822</v>
      </c>
      <c r="F1948" t="s">
        <v>913</v>
      </c>
      <c r="G1948" t="s">
        <v>912</v>
      </c>
      <c r="H1948">
        <v>391</v>
      </c>
      <c r="I1948" t="s">
        <v>1027</v>
      </c>
      <c r="J1948" t="s">
        <v>1026</v>
      </c>
      <c r="K1948" t="s">
        <v>309</v>
      </c>
      <c r="L1948" t="s">
        <v>1191</v>
      </c>
      <c r="M1948">
        <v>116</v>
      </c>
      <c r="N1948">
        <v>6.1571100000000003</v>
      </c>
    </row>
    <row r="1949" spans="1:14" x14ac:dyDescent="0.3">
      <c r="A1949">
        <v>2021</v>
      </c>
      <c r="B1949" t="s">
        <v>1188</v>
      </c>
      <c r="C1949" t="s">
        <v>821</v>
      </c>
      <c r="D1949" t="s">
        <v>823</v>
      </c>
      <c r="E1949" t="s">
        <v>822</v>
      </c>
      <c r="F1949" t="s">
        <v>913</v>
      </c>
      <c r="G1949" t="s">
        <v>912</v>
      </c>
      <c r="H1949">
        <v>391</v>
      </c>
      <c r="I1949" t="s">
        <v>1027</v>
      </c>
      <c r="J1949" t="s">
        <v>1026</v>
      </c>
      <c r="K1949" t="s">
        <v>306</v>
      </c>
      <c r="L1949" t="s">
        <v>1191</v>
      </c>
      <c r="M1949">
        <v>714</v>
      </c>
      <c r="N1949">
        <v>37.898099999999999</v>
      </c>
    </row>
    <row r="1950" spans="1:14" x14ac:dyDescent="0.3">
      <c r="A1950">
        <v>2021</v>
      </c>
      <c r="B1950" t="s">
        <v>1188</v>
      </c>
      <c r="C1950" t="s">
        <v>821</v>
      </c>
      <c r="D1950" t="s">
        <v>823</v>
      </c>
      <c r="E1950" t="s">
        <v>822</v>
      </c>
      <c r="F1950" t="s">
        <v>913</v>
      </c>
      <c r="G1950" t="s">
        <v>912</v>
      </c>
      <c r="H1950">
        <v>391</v>
      </c>
      <c r="I1950" t="s">
        <v>1027</v>
      </c>
      <c r="J1950" t="s">
        <v>1026</v>
      </c>
      <c r="K1950" t="s">
        <v>1192</v>
      </c>
      <c r="L1950" t="s">
        <v>1191</v>
      </c>
      <c r="M1950">
        <v>1884</v>
      </c>
      <c r="N1950">
        <v>100</v>
      </c>
    </row>
    <row r="1951" spans="1:14" x14ac:dyDescent="0.3">
      <c r="A1951">
        <v>2021</v>
      </c>
      <c r="B1951" t="s">
        <v>1188</v>
      </c>
      <c r="C1951" t="s">
        <v>821</v>
      </c>
      <c r="D1951" t="s">
        <v>823</v>
      </c>
      <c r="E1951" t="s">
        <v>822</v>
      </c>
      <c r="F1951" t="s">
        <v>913</v>
      </c>
      <c r="G1951" t="s">
        <v>912</v>
      </c>
      <c r="H1951">
        <v>391</v>
      </c>
      <c r="I1951" t="s">
        <v>1027</v>
      </c>
      <c r="J1951" t="s">
        <v>1026</v>
      </c>
      <c r="K1951" t="s">
        <v>305</v>
      </c>
      <c r="L1951" t="s">
        <v>1191</v>
      </c>
      <c r="M1951">
        <v>106</v>
      </c>
      <c r="N1951">
        <v>5.6263300000000003</v>
      </c>
    </row>
    <row r="1952" spans="1:14" x14ac:dyDescent="0.3">
      <c r="A1952">
        <v>2022</v>
      </c>
      <c r="B1952" t="s">
        <v>1188</v>
      </c>
      <c r="C1952" t="s">
        <v>821</v>
      </c>
      <c r="D1952" t="s">
        <v>823</v>
      </c>
      <c r="E1952" t="s">
        <v>822</v>
      </c>
      <c r="F1952" t="s">
        <v>913</v>
      </c>
      <c r="G1952" t="s">
        <v>912</v>
      </c>
      <c r="H1952">
        <v>391</v>
      </c>
      <c r="I1952" t="s">
        <v>1027</v>
      </c>
      <c r="J1952" t="s">
        <v>1026</v>
      </c>
      <c r="K1952" t="s">
        <v>307</v>
      </c>
      <c r="L1952" t="s">
        <v>1191</v>
      </c>
      <c r="M1952">
        <v>748</v>
      </c>
      <c r="N1952">
        <v>35.892499999999998</v>
      </c>
    </row>
    <row r="1953" spans="1:14" x14ac:dyDescent="0.3">
      <c r="A1953">
        <v>2022</v>
      </c>
      <c r="B1953" t="s">
        <v>1188</v>
      </c>
      <c r="C1953" t="s">
        <v>821</v>
      </c>
      <c r="D1953" t="s">
        <v>823</v>
      </c>
      <c r="E1953" t="s">
        <v>822</v>
      </c>
      <c r="F1953" t="s">
        <v>913</v>
      </c>
      <c r="G1953" t="s">
        <v>912</v>
      </c>
      <c r="H1953">
        <v>391</v>
      </c>
      <c r="I1953" t="s">
        <v>1027</v>
      </c>
      <c r="J1953" t="s">
        <v>1026</v>
      </c>
      <c r="K1953" t="s">
        <v>308</v>
      </c>
      <c r="L1953" t="s">
        <v>1191</v>
      </c>
      <c r="M1953">
        <v>389</v>
      </c>
      <c r="N1953">
        <v>18.666</v>
      </c>
    </row>
    <row r="1954" spans="1:14" x14ac:dyDescent="0.3">
      <c r="A1954">
        <v>2022</v>
      </c>
      <c r="B1954" t="s">
        <v>1188</v>
      </c>
      <c r="C1954" t="s">
        <v>821</v>
      </c>
      <c r="D1954" t="s">
        <v>823</v>
      </c>
      <c r="E1954" t="s">
        <v>822</v>
      </c>
      <c r="F1954" t="s">
        <v>913</v>
      </c>
      <c r="G1954" t="s">
        <v>912</v>
      </c>
      <c r="H1954">
        <v>391</v>
      </c>
      <c r="I1954" t="s">
        <v>1027</v>
      </c>
      <c r="J1954" t="s">
        <v>1026</v>
      </c>
      <c r="K1954" t="s">
        <v>309</v>
      </c>
      <c r="L1954" t="s">
        <v>1191</v>
      </c>
      <c r="M1954">
        <v>83</v>
      </c>
      <c r="N1954">
        <v>3.9827300000000001</v>
      </c>
    </row>
    <row r="1955" spans="1:14" x14ac:dyDescent="0.3">
      <c r="A1955">
        <v>2022</v>
      </c>
      <c r="B1955" t="s">
        <v>1188</v>
      </c>
      <c r="C1955" t="s">
        <v>821</v>
      </c>
      <c r="D1955" t="s">
        <v>823</v>
      </c>
      <c r="E1955" t="s">
        <v>822</v>
      </c>
      <c r="F1955" t="s">
        <v>913</v>
      </c>
      <c r="G1955" t="s">
        <v>912</v>
      </c>
      <c r="H1955">
        <v>391</v>
      </c>
      <c r="I1955" t="s">
        <v>1027</v>
      </c>
      <c r="J1955" t="s">
        <v>1026</v>
      </c>
      <c r="K1955" t="s">
        <v>306</v>
      </c>
      <c r="L1955" t="s">
        <v>1191</v>
      </c>
      <c r="M1955">
        <v>781</v>
      </c>
      <c r="N1955">
        <v>37.475999999999999</v>
      </c>
    </row>
    <row r="1956" spans="1:14" x14ac:dyDescent="0.3">
      <c r="A1956">
        <v>2022</v>
      </c>
      <c r="B1956" t="s">
        <v>1188</v>
      </c>
      <c r="C1956" t="s">
        <v>821</v>
      </c>
      <c r="D1956" t="s">
        <v>823</v>
      </c>
      <c r="E1956" t="s">
        <v>822</v>
      </c>
      <c r="F1956" t="s">
        <v>913</v>
      </c>
      <c r="G1956" t="s">
        <v>912</v>
      </c>
      <c r="H1956">
        <v>391</v>
      </c>
      <c r="I1956" t="s">
        <v>1027</v>
      </c>
      <c r="J1956" t="s">
        <v>1026</v>
      </c>
      <c r="K1956" t="s">
        <v>1192</v>
      </c>
      <c r="L1956" t="s">
        <v>1191</v>
      </c>
      <c r="M1956">
        <v>2084</v>
      </c>
      <c r="N1956">
        <v>100</v>
      </c>
    </row>
    <row r="1957" spans="1:14" x14ac:dyDescent="0.3">
      <c r="A1957">
        <v>2022</v>
      </c>
      <c r="B1957" t="s">
        <v>1188</v>
      </c>
      <c r="C1957" t="s">
        <v>821</v>
      </c>
      <c r="D1957" t="s">
        <v>823</v>
      </c>
      <c r="E1957" t="s">
        <v>822</v>
      </c>
      <c r="F1957" t="s">
        <v>913</v>
      </c>
      <c r="G1957" t="s">
        <v>912</v>
      </c>
      <c r="H1957">
        <v>391</v>
      </c>
      <c r="I1957" t="s">
        <v>1027</v>
      </c>
      <c r="J1957" t="s">
        <v>1026</v>
      </c>
      <c r="K1957" t="s">
        <v>305</v>
      </c>
      <c r="L1957" t="s">
        <v>1191</v>
      </c>
      <c r="M1957">
        <v>83</v>
      </c>
      <c r="N1957">
        <v>3.9827300000000001</v>
      </c>
    </row>
    <row r="1958" spans="1:14" x14ac:dyDescent="0.3">
      <c r="A1958">
        <v>2023</v>
      </c>
      <c r="B1958" t="s">
        <v>1188</v>
      </c>
      <c r="C1958" t="s">
        <v>821</v>
      </c>
      <c r="D1958" t="s">
        <v>823</v>
      </c>
      <c r="E1958" t="s">
        <v>822</v>
      </c>
      <c r="F1958" t="s">
        <v>913</v>
      </c>
      <c r="G1958" t="s">
        <v>912</v>
      </c>
      <c r="H1958">
        <v>391</v>
      </c>
      <c r="I1958" t="s">
        <v>1027</v>
      </c>
      <c r="J1958" t="s">
        <v>1026</v>
      </c>
      <c r="K1958" t="s">
        <v>307</v>
      </c>
      <c r="L1958" t="s">
        <v>1191</v>
      </c>
      <c r="M1958">
        <v>874</v>
      </c>
      <c r="N1958">
        <v>36.026380000000003</v>
      </c>
    </row>
    <row r="1959" spans="1:14" x14ac:dyDescent="0.3">
      <c r="A1959">
        <v>2023</v>
      </c>
      <c r="B1959" t="s">
        <v>1188</v>
      </c>
      <c r="C1959" t="s">
        <v>821</v>
      </c>
      <c r="D1959" t="s">
        <v>823</v>
      </c>
      <c r="E1959" t="s">
        <v>822</v>
      </c>
      <c r="F1959" t="s">
        <v>913</v>
      </c>
      <c r="G1959" t="s">
        <v>912</v>
      </c>
      <c r="H1959">
        <v>391</v>
      </c>
      <c r="I1959" t="s">
        <v>1027</v>
      </c>
      <c r="J1959" t="s">
        <v>1026</v>
      </c>
      <c r="K1959" t="s">
        <v>308</v>
      </c>
      <c r="L1959" t="s">
        <v>1191</v>
      </c>
      <c r="M1959">
        <v>415</v>
      </c>
      <c r="N1959">
        <v>17.106349999999999</v>
      </c>
    </row>
    <row r="1960" spans="1:14" x14ac:dyDescent="0.3">
      <c r="A1960">
        <v>2023</v>
      </c>
      <c r="B1960" t="s">
        <v>1188</v>
      </c>
      <c r="C1960" t="s">
        <v>821</v>
      </c>
      <c r="D1960" t="s">
        <v>823</v>
      </c>
      <c r="E1960" t="s">
        <v>822</v>
      </c>
      <c r="F1960" t="s">
        <v>913</v>
      </c>
      <c r="G1960" t="s">
        <v>912</v>
      </c>
      <c r="H1960">
        <v>391</v>
      </c>
      <c r="I1960" t="s">
        <v>1027</v>
      </c>
      <c r="J1960" t="s">
        <v>1026</v>
      </c>
      <c r="K1960" t="s">
        <v>309</v>
      </c>
      <c r="L1960" t="s">
        <v>1191</v>
      </c>
      <c r="M1960">
        <v>100</v>
      </c>
      <c r="N1960">
        <v>4.1220100000000004</v>
      </c>
    </row>
    <row r="1961" spans="1:14" x14ac:dyDescent="0.3">
      <c r="A1961">
        <v>2023</v>
      </c>
      <c r="B1961" t="s">
        <v>1188</v>
      </c>
      <c r="C1961" t="s">
        <v>821</v>
      </c>
      <c r="D1961" t="s">
        <v>823</v>
      </c>
      <c r="E1961" t="s">
        <v>822</v>
      </c>
      <c r="F1961" t="s">
        <v>913</v>
      </c>
      <c r="G1961" t="s">
        <v>912</v>
      </c>
      <c r="H1961">
        <v>391</v>
      </c>
      <c r="I1961" t="s">
        <v>1027</v>
      </c>
      <c r="J1961" t="s">
        <v>1026</v>
      </c>
      <c r="K1961" t="s">
        <v>306</v>
      </c>
      <c r="L1961" t="s">
        <v>1191</v>
      </c>
      <c r="M1961">
        <v>927</v>
      </c>
      <c r="N1961">
        <v>38.21105</v>
      </c>
    </row>
    <row r="1962" spans="1:14" x14ac:dyDescent="0.3">
      <c r="A1962">
        <v>2023</v>
      </c>
      <c r="B1962" t="s">
        <v>1188</v>
      </c>
      <c r="C1962" t="s">
        <v>821</v>
      </c>
      <c r="D1962" t="s">
        <v>823</v>
      </c>
      <c r="E1962" t="s">
        <v>822</v>
      </c>
      <c r="F1962" t="s">
        <v>913</v>
      </c>
      <c r="G1962" t="s">
        <v>912</v>
      </c>
      <c r="H1962">
        <v>391</v>
      </c>
      <c r="I1962" t="s">
        <v>1027</v>
      </c>
      <c r="J1962" t="s">
        <v>1026</v>
      </c>
      <c r="K1962" t="s">
        <v>1192</v>
      </c>
      <c r="L1962" t="s">
        <v>1191</v>
      </c>
      <c r="M1962">
        <v>2426</v>
      </c>
      <c r="N1962">
        <v>100</v>
      </c>
    </row>
    <row r="1963" spans="1:14" x14ac:dyDescent="0.3">
      <c r="A1963">
        <v>2023</v>
      </c>
      <c r="B1963" t="s">
        <v>1188</v>
      </c>
      <c r="C1963" t="s">
        <v>821</v>
      </c>
      <c r="D1963" t="s">
        <v>823</v>
      </c>
      <c r="E1963" t="s">
        <v>822</v>
      </c>
      <c r="F1963" t="s">
        <v>913</v>
      </c>
      <c r="G1963" t="s">
        <v>912</v>
      </c>
      <c r="H1963">
        <v>391</v>
      </c>
      <c r="I1963" t="s">
        <v>1027</v>
      </c>
      <c r="J1963" t="s">
        <v>1026</v>
      </c>
      <c r="K1963" t="s">
        <v>305</v>
      </c>
      <c r="L1963" t="s">
        <v>1191</v>
      </c>
      <c r="M1963">
        <v>110</v>
      </c>
      <c r="N1963">
        <v>4.5342099999999999</v>
      </c>
    </row>
    <row r="1964" spans="1:14" x14ac:dyDescent="0.3">
      <c r="A1964">
        <v>2024</v>
      </c>
      <c r="B1964" t="s">
        <v>1188</v>
      </c>
      <c r="C1964" t="s">
        <v>821</v>
      </c>
      <c r="D1964" t="s">
        <v>823</v>
      </c>
      <c r="E1964" t="s">
        <v>822</v>
      </c>
      <c r="F1964" t="s">
        <v>913</v>
      </c>
      <c r="G1964" t="s">
        <v>912</v>
      </c>
      <c r="H1964">
        <v>391</v>
      </c>
      <c r="I1964" t="s">
        <v>1027</v>
      </c>
      <c r="J1964" t="s">
        <v>1026</v>
      </c>
      <c r="K1964" t="s">
        <v>307</v>
      </c>
      <c r="L1964" t="s">
        <v>1191</v>
      </c>
      <c r="M1964">
        <v>1009</v>
      </c>
      <c r="N1964">
        <v>36.439149999999998</v>
      </c>
    </row>
    <row r="1965" spans="1:14" x14ac:dyDescent="0.3">
      <c r="A1965">
        <v>2024</v>
      </c>
      <c r="B1965" t="s">
        <v>1188</v>
      </c>
      <c r="C1965" t="s">
        <v>821</v>
      </c>
      <c r="D1965" t="s">
        <v>823</v>
      </c>
      <c r="E1965" t="s">
        <v>822</v>
      </c>
      <c r="F1965" t="s">
        <v>913</v>
      </c>
      <c r="G1965" t="s">
        <v>912</v>
      </c>
      <c r="H1965">
        <v>391</v>
      </c>
      <c r="I1965" t="s">
        <v>1027</v>
      </c>
      <c r="J1965" t="s">
        <v>1026</v>
      </c>
      <c r="K1965" t="s">
        <v>308</v>
      </c>
      <c r="L1965" t="s">
        <v>1191</v>
      </c>
      <c r="M1965">
        <v>444</v>
      </c>
      <c r="N1965">
        <v>16.034669999999998</v>
      </c>
    </row>
    <row r="1966" spans="1:14" x14ac:dyDescent="0.3">
      <c r="A1966">
        <v>2024</v>
      </c>
      <c r="B1966" t="s">
        <v>1188</v>
      </c>
      <c r="C1966" t="s">
        <v>821</v>
      </c>
      <c r="D1966" t="s">
        <v>823</v>
      </c>
      <c r="E1966" t="s">
        <v>822</v>
      </c>
      <c r="F1966" t="s">
        <v>913</v>
      </c>
      <c r="G1966" t="s">
        <v>912</v>
      </c>
      <c r="H1966">
        <v>391</v>
      </c>
      <c r="I1966" t="s">
        <v>1027</v>
      </c>
      <c r="J1966" t="s">
        <v>1026</v>
      </c>
      <c r="K1966" t="s">
        <v>309</v>
      </c>
      <c r="L1966" t="s">
        <v>1191</v>
      </c>
      <c r="M1966">
        <v>94</v>
      </c>
      <c r="N1966">
        <v>3.39473</v>
      </c>
    </row>
    <row r="1967" spans="1:14" x14ac:dyDescent="0.3">
      <c r="A1967">
        <v>2024</v>
      </c>
      <c r="B1967" t="s">
        <v>1188</v>
      </c>
      <c r="C1967" t="s">
        <v>821</v>
      </c>
      <c r="D1967" t="s">
        <v>823</v>
      </c>
      <c r="E1967" t="s">
        <v>822</v>
      </c>
      <c r="F1967" t="s">
        <v>913</v>
      </c>
      <c r="G1967" t="s">
        <v>912</v>
      </c>
      <c r="H1967">
        <v>391</v>
      </c>
      <c r="I1967" t="s">
        <v>1027</v>
      </c>
      <c r="J1967" t="s">
        <v>1026</v>
      </c>
      <c r="K1967" t="s">
        <v>306</v>
      </c>
      <c r="L1967" t="s">
        <v>1191</v>
      </c>
      <c r="M1967">
        <v>1075</v>
      </c>
      <c r="N1967">
        <v>38.822679999999998</v>
      </c>
    </row>
    <row r="1968" spans="1:14" x14ac:dyDescent="0.3">
      <c r="A1968">
        <v>2024</v>
      </c>
      <c r="B1968" t="s">
        <v>1188</v>
      </c>
      <c r="C1968" t="s">
        <v>821</v>
      </c>
      <c r="D1968" t="s">
        <v>823</v>
      </c>
      <c r="E1968" t="s">
        <v>822</v>
      </c>
      <c r="F1968" t="s">
        <v>913</v>
      </c>
      <c r="G1968" t="s">
        <v>912</v>
      </c>
      <c r="H1968">
        <v>391</v>
      </c>
      <c r="I1968" t="s">
        <v>1027</v>
      </c>
      <c r="J1968" t="s">
        <v>1026</v>
      </c>
      <c r="K1968" t="s">
        <v>1192</v>
      </c>
      <c r="L1968" t="s">
        <v>1191</v>
      </c>
      <c r="M1968">
        <v>2769</v>
      </c>
      <c r="N1968">
        <v>100</v>
      </c>
    </row>
    <row r="1969" spans="1:14" x14ac:dyDescent="0.3">
      <c r="A1969">
        <v>2024</v>
      </c>
      <c r="B1969" t="s">
        <v>1188</v>
      </c>
      <c r="C1969" t="s">
        <v>821</v>
      </c>
      <c r="D1969" t="s">
        <v>823</v>
      </c>
      <c r="E1969" t="s">
        <v>822</v>
      </c>
      <c r="F1969" t="s">
        <v>913</v>
      </c>
      <c r="G1969" t="s">
        <v>912</v>
      </c>
      <c r="H1969">
        <v>391</v>
      </c>
      <c r="I1969" t="s">
        <v>1027</v>
      </c>
      <c r="J1969" t="s">
        <v>1026</v>
      </c>
      <c r="K1969" t="s">
        <v>305</v>
      </c>
      <c r="L1969" t="s">
        <v>1191</v>
      </c>
      <c r="M1969">
        <v>147</v>
      </c>
      <c r="N1969">
        <v>5.3087799999999996</v>
      </c>
    </row>
    <row r="1970" spans="1:14" x14ac:dyDescent="0.3">
      <c r="A1970">
        <v>2021</v>
      </c>
      <c r="B1970" t="s">
        <v>1188</v>
      </c>
      <c r="C1970" t="s">
        <v>821</v>
      </c>
      <c r="D1970" t="s">
        <v>823</v>
      </c>
      <c r="E1970" t="s">
        <v>822</v>
      </c>
      <c r="F1970" t="s">
        <v>1189</v>
      </c>
      <c r="G1970" t="s">
        <v>1190</v>
      </c>
      <c r="H1970">
        <v>316</v>
      </c>
      <c r="I1970" t="s">
        <v>1029</v>
      </c>
      <c r="J1970" t="s">
        <v>1028</v>
      </c>
      <c r="K1970" t="s">
        <v>307</v>
      </c>
      <c r="L1970" t="s">
        <v>1191</v>
      </c>
      <c r="M1970">
        <v>576</v>
      </c>
      <c r="N1970">
        <v>35.865499999999997</v>
      </c>
    </row>
    <row r="1971" spans="1:14" x14ac:dyDescent="0.3">
      <c r="A1971">
        <v>2021</v>
      </c>
      <c r="B1971" t="s">
        <v>1188</v>
      </c>
      <c r="C1971" t="s">
        <v>821</v>
      </c>
      <c r="D1971" t="s">
        <v>823</v>
      </c>
      <c r="E1971" t="s">
        <v>822</v>
      </c>
      <c r="F1971" t="s">
        <v>1189</v>
      </c>
      <c r="G1971" t="s">
        <v>1190</v>
      </c>
      <c r="H1971">
        <v>316</v>
      </c>
      <c r="I1971" t="s">
        <v>1029</v>
      </c>
      <c r="J1971" t="s">
        <v>1028</v>
      </c>
      <c r="K1971" t="s">
        <v>308</v>
      </c>
      <c r="L1971" t="s">
        <v>1191</v>
      </c>
      <c r="M1971">
        <v>338</v>
      </c>
      <c r="N1971">
        <v>21.046099999999999</v>
      </c>
    </row>
    <row r="1972" spans="1:14" x14ac:dyDescent="0.3">
      <c r="A1972">
        <v>2021</v>
      </c>
      <c r="B1972" t="s">
        <v>1188</v>
      </c>
      <c r="C1972" t="s">
        <v>821</v>
      </c>
      <c r="D1972" t="s">
        <v>823</v>
      </c>
      <c r="E1972" t="s">
        <v>822</v>
      </c>
      <c r="F1972" t="s">
        <v>1189</v>
      </c>
      <c r="G1972" t="s">
        <v>1190</v>
      </c>
      <c r="H1972">
        <v>316</v>
      </c>
      <c r="I1972" t="s">
        <v>1029</v>
      </c>
      <c r="J1972" t="s">
        <v>1028</v>
      </c>
      <c r="K1972" t="s">
        <v>309</v>
      </c>
      <c r="L1972" t="s">
        <v>1191</v>
      </c>
      <c r="M1972">
        <v>68</v>
      </c>
      <c r="N1972">
        <v>4.2341199999999999</v>
      </c>
    </row>
    <row r="1973" spans="1:14" x14ac:dyDescent="0.3">
      <c r="A1973">
        <v>2021</v>
      </c>
      <c r="B1973" t="s">
        <v>1188</v>
      </c>
      <c r="C1973" t="s">
        <v>821</v>
      </c>
      <c r="D1973" t="s">
        <v>823</v>
      </c>
      <c r="E1973" t="s">
        <v>822</v>
      </c>
      <c r="F1973" t="s">
        <v>1189</v>
      </c>
      <c r="G1973" t="s">
        <v>1190</v>
      </c>
      <c r="H1973">
        <v>316</v>
      </c>
      <c r="I1973" t="s">
        <v>1029</v>
      </c>
      <c r="J1973" t="s">
        <v>1028</v>
      </c>
      <c r="K1973" t="s">
        <v>306</v>
      </c>
      <c r="L1973" t="s">
        <v>1191</v>
      </c>
      <c r="M1973">
        <v>547</v>
      </c>
      <c r="N1973">
        <v>34.059800000000003</v>
      </c>
    </row>
    <row r="1974" spans="1:14" x14ac:dyDescent="0.3">
      <c r="A1974">
        <v>2021</v>
      </c>
      <c r="B1974" t="s">
        <v>1188</v>
      </c>
      <c r="C1974" t="s">
        <v>821</v>
      </c>
      <c r="D1974" t="s">
        <v>823</v>
      </c>
      <c r="E1974" t="s">
        <v>822</v>
      </c>
      <c r="F1974" t="s">
        <v>1189</v>
      </c>
      <c r="G1974" t="s">
        <v>1190</v>
      </c>
      <c r="H1974">
        <v>316</v>
      </c>
      <c r="I1974" t="s">
        <v>1029</v>
      </c>
      <c r="J1974" t="s">
        <v>1028</v>
      </c>
      <c r="K1974" t="s">
        <v>1192</v>
      </c>
      <c r="L1974" t="s">
        <v>1191</v>
      </c>
      <c r="M1974">
        <v>1606</v>
      </c>
      <c r="N1974">
        <v>100</v>
      </c>
    </row>
    <row r="1975" spans="1:14" x14ac:dyDescent="0.3">
      <c r="A1975">
        <v>2021</v>
      </c>
      <c r="B1975" t="s">
        <v>1188</v>
      </c>
      <c r="C1975" t="s">
        <v>821</v>
      </c>
      <c r="D1975" t="s">
        <v>823</v>
      </c>
      <c r="E1975" t="s">
        <v>822</v>
      </c>
      <c r="F1975" t="s">
        <v>1189</v>
      </c>
      <c r="G1975" t="s">
        <v>1190</v>
      </c>
      <c r="H1975">
        <v>316</v>
      </c>
      <c r="I1975" t="s">
        <v>1029</v>
      </c>
      <c r="J1975" t="s">
        <v>1028</v>
      </c>
      <c r="K1975" t="s">
        <v>305</v>
      </c>
      <c r="L1975" t="s">
        <v>1191</v>
      </c>
      <c r="M1975">
        <v>77</v>
      </c>
      <c r="N1975">
        <v>4.7945200000000003</v>
      </c>
    </row>
    <row r="1976" spans="1:14" x14ac:dyDescent="0.3">
      <c r="A1976">
        <v>2022</v>
      </c>
      <c r="B1976" t="s">
        <v>1188</v>
      </c>
      <c r="C1976" t="s">
        <v>821</v>
      </c>
      <c r="D1976" t="s">
        <v>823</v>
      </c>
      <c r="E1976" t="s">
        <v>822</v>
      </c>
      <c r="F1976" t="s">
        <v>1189</v>
      </c>
      <c r="G1976" t="s">
        <v>1190</v>
      </c>
      <c r="H1976">
        <v>316</v>
      </c>
      <c r="I1976" t="s">
        <v>1029</v>
      </c>
      <c r="J1976" t="s">
        <v>1028</v>
      </c>
      <c r="K1976" t="s">
        <v>307</v>
      </c>
      <c r="L1976" t="s">
        <v>1191</v>
      </c>
      <c r="M1976">
        <v>666</v>
      </c>
      <c r="N1976">
        <v>35.672199999999997</v>
      </c>
    </row>
    <row r="1977" spans="1:14" x14ac:dyDescent="0.3">
      <c r="A1977">
        <v>2022</v>
      </c>
      <c r="B1977" t="s">
        <v>1188</v>
      </c>
      <c r="C1977" t="s">
        <v>821</v>
      </c>
      <c r="D1977" t="s">
        <v>823</v>
      </c>
      <c r="E1977" t="s">
        <v>822</v>
      </c>
      <c r="F1977" t="s">
        <v>1189</v>
      </c>
      <c r="G1977" t="s">
        <v>1190</v>
      </c>
      <c r="H1977">
        <v>316</v>
      </c>
      <c r="I1977" t="s">
        <v>1029</v>
      </c>
      <c r="J1977" t="s">
        <v>1028</v>
      </c>
      <c r="K1977" t="s">
        <v>308</v>
      </c>
      <c r="L1977" t="s">
        <v>1191</v>
      </c>
      <c r="M1977">
        <v>333</v>
      </c>
      <c r="N1977">
        <v>17.836099999999998</v>
      </c>
    </row>
    <row r="1978" spans="1:14" x14ac:dyDescent="0.3">
      <c r="A1978">
        <v>2022</v>
      </c>
      <c r="B1978" t="s">
        <v>1188</v>
      </c>
      <c r="C1978" t="s">
        <v>821</v>
      </c>
      <c r="D1978" t="s">
        <v>823</v>
      </c>
      <c r="E1978" t="s">
        <v>822</v>
      </c>
      <c r="F1978" t="s">
        <v>1189</v>
      </c>
      <c r="G1978" t="s">
        <v>1190</v>
      </c>
      <c r="H1978">
        <v>316</v>
      </c>
      <c r="I1978" t="s">
        <v>1029</v>
      </c>
      <c r="J1978" t="s">
        <v>1028</v>
      </c>
      <c r="K1978" t="s">
        <v>309</v>
      </c>
      <c r="L1978" t="s">
        <v>1191</v>
      </c>
      <c r="M1978">
        <v>102</v>
      </c>
      <c r="N1978">
        <v>5.4633099999999999</v>
      </c>
    </row>
    <row r="1979" spans="1:14" x14ac:dyDescent="0.3">
      <c r="A1979">
        <v>2022</v>
      </c>
      <c r="B1979" t="s">
        <v>1188</v>
      </c>
      <c r="C1979" t="s">
        <v>821</v>
      </c>
      <c r="D1979" t="s">
        <v>823</v>
      </c>
      <c r="E1979" t="s">
        <v>822</v>
      </c>
      <c r="F1979" t="s">
        <v>1189</v>
      </c>
      <c r="G1979" t="s">
        <v>1190</v>
      </c>
      <c r="H1979">
        <v>316</v>
      </c>
      <c r="I1979" t="s">
        <v>1029</v>
      </c>
      <c r="J1979" t="s">
        <v>1028</v>
      </c>
      <c r="K1979" t="s">
        <v>306</v>
      </c>
      <c r="L1979" t="s">
        <v>1191</v>
      </c>
      <c r="M1979">
        <v>686</v>
      </c>
      <c r="N1979">
        <v>36.743400000000001</v>
      </c>
    </row>
    <row r="1980" spans="1:14" x14ac:dyDescent="0.3">
      <c r="A1980">
        <v>2022</v>
      </c>
      <c r="B1980" t="s">
        <v>1188</v>
      </c>
      <c r="C1980" t="s">
        <v>821</v>
      </c>
      <c r="D1980" t="s">
        <v>823</v>
      </c>
      <c r="E1980" t="s">
        <v>822</v>
      </c>
      <c r="F1980" t="s">
        <v>1189</v>
      </c>
      <c r="G1980" t="s">
        <v>1190</v>
      </c>
      <c r="H1980">
        <v>316</v>
      </c>
      <c r="I1980" t="s">
        <v>1029</v>
      </c>
      <c r="J1980" t="s">
        <v>1028</v>
      </c>
      <c r="K1980" t="s">
        <v>1192</v>
      </c>
      <c r="L1980" t="s">
        <v>1191</v>
      </c>
      <c r="M1980">
        <v>1867</v>
      </c>
      <c r="N1980">
        <v>100</v>
      </c>
    </row>
    <row r="1981" spans="1:14" x14ac:dyDescent="0.3">
      <c r="A1981">
        <v>2022</v>
      </c>
      <c r="B1981" t="s">
        <v>1188</v>
      </c>
      <c r="C1981" t="s">
        <v>821</v>
      </c>
      <c r="D1981" t="s">
        <v>823</v>
      </c>
      <c r="E1981" t="s">
        <v>822</v>
      </c>
      <c r="F1981" t="s">
        <v>1189</v>
      </c>
      <c r="G1981" t="s">
        <v>1190</v>
      </c>
      <c r="H1981">
        <v>316</v>
      </c>
      <c r="I1981" t="s">
        <v>1029</v>
      </c>
      <c r="J1981" t="s">
        <v>1028</v>
      </c>
      <c r="K1981" t="s">
        <v>305</v>
      </c>
      <c r="L1981" t="s">
        <v>1191</v>
      </c>
      <c r="M1981">
        <v>80</v>
      </c>
      <c r="N1981">
        <v>4.2849500000000003</v>
      </c>
    </row>
    <row r="1982" spans="1:14" x14ac:dyDescent="0.3">
      <c r="A1982">
        <v>2023</v>
      </c>
      <c r="B1982" t="s">
        <v>1188</v>
      </c>
      <c r="C1982" t="s">
        <v>821</v>
      </c>
      <c r="D1982" t="s">
        <v>823</v>
      </c>
      <c r="E1982" t="s">
        <v>822</v>
      </c>
      <c r="F1982" t="s">
        <v>1189</v>
      </c>
      <c r="G1982" t="s">
        <v>1190</v>
      </c>
      <c r="H1982">
        <v>316</v>
      </c>
      <c r="I1982" t="s">
        <v>1029</v>
      </c>
      <c r="J1982" t="s">
        <v>1028</v>
      </c>
      <c r="K1982" t="s">
        <v>307</v>
      </c>
      <c r="L1982" t="s">
        <v>1191</v>
      </c>
      <c r="M1982">
        <v>856</v>
      </c>
      <c r="N1982">
        <v>32.696719999999999</v>
      </c>
    </row>
    <row r="1983" spans="1:14" x14ac:dyDescent="0.3">
      <c r="A1983">
        <v>2023</v>
      </c>
      <c r="B1983" t="s">
        <v>1188</v>
      </c>
      <c r="C1983" t="s">
        <v>821</v>
      </c>
      <c r="D1983" t="s">
        <v>823</v>
      </c>
      <c r="E1983" t="s">
        <v>822</v>
      </c>
      <c r="F1983" t="s">
        <v>1189</v>
      </c>
      <c r="G1983" t="s">
        <v>1190</v>
      </c>
      <c r="H1983">
        <v>316</v>
      </c>
      <c r="I1983" t="s">
        <v>1029</v>
      </c>
      <c r="J1983" t="s">
        <v>1028</v>
      </c>
      <c r="K1983" t="s">
        <v>308</v>
      </c>
      <c r="L1983" t="s">
        <v>1191</v>
      </c>
      <c r="M1983">
        <v>477</v>
      </c>
      <c r="N1983">
        <v>18.220020000000002</v>
      </c>
    </row>
    <row r="1984" spans="1:14" x14ac:dyDescent="0.3">
      <c r="A1984">
        <v>2023</v>
      </c>
      <c r="B1984" t="s">
        <v>1188</v>
      </c>
      <c r="C1984" t="s">
        <v>821</v>
      </c>
      <c r="D1984" t="s">
        <v>823</v>
      </c>
      <c r="E1984" t="s">
        <v>822</v>
      </c>
      <c r="F1984" t="s">
        <v>1189</v>
      </c>
      <c r="G1984" t="s">
        <v>1190</v>
      </c>
      <c r="H1984">
        <v>316</v>
      </c>
      <c r="I1984" t="s">
        <v>1029</v>
      </c>
      <c r="J1984" t="s">
        <v>1028</v>
      </c>
      <c r="K1984" t="s">
        <v>309</v>
      </c>
      <c r="L1984" t="s">
        <v>1191</v>
      </c>
      <c r="M1984">
        <v>159</v>
      </c>
      <c r="N1984">
        <v>6.07334</v>
      </c>
    </row>
    <row r="1985" spans="1:14" x14ac:dyDescent="0.3">
      <c r="A1985">
        <v>2023</v>
      </c>
      <c r="B1985" t="s">
        <v>1188</v>
      </c>
      <c r="C1985" t="s">
        <v>821</v>
      </c>
      <c r="D1985" t="s">
        <v>823</v>
      </c>
      <c r="E1985" t="s">
        <v>822</v>
      </c>
      <c r="F1985" t="s">
        <v>1189</v>
      </c>
      <c r="G1985" t="s">
        <v>1190</v>
      </c>
      <c r="H1985">
        <v>316</v>
      </c>
      <c r="I1985" t="s">
        <v>1029</v>
      </c>
      <c r="J1985" t="s">
        <v>1028</v>
      </c>
      <c r="K1985" t="s">
        <v>306</v>
      </c>
      <c r="L1985" t="s">
        <v>1191</v>
      </c>
      <c r="M1985">
        <v>1016</v>
      </c>
      <c r="N1985">
        <v>38.808250000000001</v>
      </c>
    </row>
    <row r="1986" spans="1:14" x14ac:dyDescent="0.3">
      <c r="A1986">
        <v>2023</v>
      </c>
      <c r="B1986" t="s">
        <v>1188</v>
      </c>
      <c r="C1986" t="s">
        <v>821</v>
      </c>
      <c r="D1986" t="s">
        <v>823</v>
      </c>
      <c r="E1986" t="s">
        <v>822</v>
      </c>
      <c r="F1986" t="s">
        <v>1189</v>
      </c>
      <c r="G1986" t="s">
        <v>1190</v>
      </c>
      <c r="H1986">
        <v>316</v>
      </c>
      <c r="I1986" t="s">
        <v>1029</v>
      </c>
      <c r="J1986" t="s">
        <v>1028</v>
      </c>
      <c r="K1986" t="s">
        <v>1192</v>
      </c>
      <c r="L1986" t="s">
        <v>1191</v>
      </c>
      <c r="M1986">
        <v>2618</v>
      </c>
      <c r="N1986">
        <v>100</v>
      </c>
    </row>
    <row r="1987" spans="1:14" x14ac:dyDescent="0.3">
      <c r="A1987">
        <v>2023</v>
      </c>
      <c r="B1987" t="s">
        <v>1188</v>
      </c>
      <c r="C1987" t="s">
        <v>821</v>
      </c>
      <c r="D1987" t="s">
        <v>823</v>
      </c>
      <c r="E1987" t="s">
        <v>822</v>
      </c>
      <c r="F1987" t="s">
        <v>1189</v>
      </c>
      <c r="G1987" t="s">
        <v>1190</v>
      </c>
      <c r="H1987">
        <v>316</v>
      </c>
      <c r="I1987" t="s">
        <v>1029</v>
      </c>
      <c r="J1987" t="s">
        <v>1028</v>
      </c>
      <c r="K1987" t="s">
        <v>305</v>
      </c>
      <c r="L1987" t="s">
        <v>1191</v>
      </c>
      <c r="M1987">
        <v>110</v>
      </c>
      <c r="N1987">
        <v>4.2016799999999996</v>
      </c>
    </row>
    <row r="1988" spans="1:14" x14ac:dyDescent="0.3">
      <c r="A1988">
        <v>2024</v>
      </c>
      <c r="B1988" t="s">
        <v>1188</v>
      </c>
      <c r="C1988" t="s">
        <v>821</v>
      </c>
      <c r="D1988" t="s">
        <v>823</v>
      </c>
      <c r="E1988" t="s">
        <v>822</v>
      </c>
      <c r="F1988" t="s">
        <v>1189</v>
      </c>
      <c r="G1988" t="s">
        <v>1190</v>
      </c>
      <c r="H1988">
        <v>316</v>
      </c>
      <c r="I1988" t="s">
        <v>1029</v>
      </c>
      <c r="J1988" t="s">
        <v>1028</v>
      </c>
      <c r="K1988" t="s">
        <v>307</v>
      </c>
      <c r="L1988" t="s">
        <v>1191</v>
      </c>
      <c r="M1988">
        <v>904</v>
      </c>
      <c r="N1988">
        <v>33.419589999999999</v>
      </c>
    </row>
    <row r="1989" spans="1:14" x14ac:dyDescent="0.3">
      <c r="A1989">
        <v>2024</v>
      </c>
      <c r="B1989" t="s">
        <v>1188</v>
      </c>
      <c r="C1989" t="s">
        <v>821</v>
      </c>
      <c r="D1989" t="s">
        <v>823</v>
      </c>
      <c r="E1989" t="s">
        <v>822</v>
      </c>
      <c r="F1989" t="s">
        <v>1189</v>
      </c>
      <c r="G1989" t="s">
        <v>1190</v>
      </c>
      <c r="H1989">
        <v>316</v>
      </c>
      <c r="I1989" t="s">
        <v>1029</v>
      </c>
      <c r="J1989" t="s">
        <v>1028</v>
      </c>
      <c r="K1989" t="s">
        <v>308</v>
      </c>
      <c r="L1989" t="s">
        <v>1191</v>
      </c>
      <c r="M1989">
        <v>483</v>
      </c>
      <c r="N1989">
        <v>17.855820000000001</v>
      </c>
    </row>
    <row r="1990" spans="1:14" x14ac:dyDescent="0.3">
      <c r="A1990">
        <v>2024</v>
      </c>
      <c r="B1990" t="s">
        <v>1188</v>
      </c>
      <c r="C1990" t="s">
        <v>821</v>
      </c>
      <c r="D1990" t="s">
        <v>823</v>
      </c>
      <c r="E1990" t="s">
        <v>822</v>
      </c>
      <c r="F1990" t="s">
        <v>1189</v>
      </c>
      <c r="G1990" t="s">
        <v>1190</v>
      </c>
      <c r="H1990">
        <v>316</v>
      </c>
      <c r="I1990" t="s">
        <v>1029</v>
      </c>
      <c r="J1990" t="s">
        <v>1028</v>
      </c>
      <c r="K1990" t="s">
        <v>309</v>
      </c>
      <c r="L1990" t="s">
        <v>1191</v>
      </c>
      <c r="M1990">
        <v>111</v>
      </c>
      <c r="N1990">
        <v>4.10351</v>
      </c>
    </row>
    <row r="1991" spans="1:14" x14ac:dyDescent="0.3">
      <c r="A1991">
        <v>2024</v>
      </c>
      <c r="B1991" t="s">
        <v>1188</v>
      </c>
      <c r="C1991" t="s">
        <v>821</v>
      </c>
      <c r="D1991" t="s">
        <v>823</v>
      </c>
      <c r="E1991" t="s">
        <v>822</v>
      </c>
      <c r="F1991" t="s">
        <v>1189</v>
      </c>
      <c r="G1991" t="s">
        <v>1190</v>
      </c>
      <c r="H1991">
        <v>316</v>
      </c>
      <c r="I1991" t="s">
        <v>1029</v>
      </c>
      <c r="J1991" t="s">
        <v>1028</v>
      </c>
      <c r="K1991" t="s">
        <v>306</v>
      </c>
      <c r="L1991" t="s">
        <v>1191</v>
      </c>
      <c r="M1991">
        <v>1103</v>
      </c>
      <c r="N1991">
        <v>40.776339999999998</v>
      </c>
    </row>
    <row r="1992" spans="1:14" x14ac:dyDescent="0.3">
      <c r="A1992">
        <v>2024</v>
      </c>
      <c r="B1992" t="s">
        <v>1188</v>
      </c>
      <c r="C1992" t="s">
        <v>821</v>
      </c>
      <c r="D1992" t="s">
        <v>823</v>
      </c>
      <c r="E1992" t="s">
        <v>822</v>
      </c>
      <c r="F1992" t="s">
        <v>1189</v>
      </c>
      <c r="G1992" t="s">
        <v>1190</v>
      </c>
      <c r="H1992">
        <v>316</v>
      </c>
      <c r="I1992" t="s">
        <v>1029</v>
      </c>
      <c r="J1992" t="s">
        <v>1028</v>
      </c>
      <c r="K1992" t="s">
        <v>1192</v>
      </c>
      <c r="L1992" t="s">
        <v>1191</v>
      </c>
      <c r="M1992">
        <v>2705</v>
      </c>
      <c r="N1992">
        <v>100</v>
      </c>
    </row>
    <row r="1993" spans="1:14" x14ac:dyDescent="0.3">
      <c r="A1993">
        <v>2024</v>
      </c>
      <c r="B1993" t="s">
        <v>1188</v>
      </c>
      <c r="C1993" t="s">
        <v>821</v>
      </c>
      <c r="D1993" t="s">
        <v>823</v>
      </c>
      <c r="E1993" t="s">
        <v>822</v>
      </c>
      <c r="F1993" t="s">
        <v>1189</v>
      </c>
      <c r="G1993" t="s">
        <v>1190</v>
      </c>
      <c r="H1993">
        <v>316</v>
      </c>
      <c r="I1993" t="s">
        <v>1029</v>
      </c>
      <c r="J1993" t="s">
        <v>1028</v>
      </c>
      <c r="K1993" t="s">
        <v>305</v>
      </c>
      <c r="L1993" t="s">
        <v>1191</v>
      </c>
      <c r="M1993">
        <v>104</v>
      </c>
      <c r="N1993">
        <v>3.8447300000000002</v>
      </c>
    </row>
    <row r="1994" spans="1:14" x14ac:dyDescent="0.3">
      <c r="A1994">
        <v>2021</v>
      </c>
      <c r="B1994" t="s">
        <v>1188</v>
      </c>
      <c r="C1994" t="s">
        <v>821</v>
      </c>
      <c r="D1994" t="s">
        <v>823</v>
      </c>
      <c r="E1994" t="s">
        <v>822</v>
      </c>
      <c r="F1994" t="s">
        <v>857</v>
      </c>
      <c r="G1994" t="s">
        <v>856</v>
      </c>
      <c r="H1994">
        <v>926</v>
      </c>
      <c r="I1994" t="s">
        <v>1031</v>
      </c>
      <c r="J1994" t="s">
        <v>1030</v>
      </c>
      <c r="K1994" t="s">
        <v>307</v>
      </c>
      <c r="L1994" t="s">
        <v>1191</v>
      </c>
      <c r="M1994">
        <v>2448</v>
      </c>
      <c r="N1994">
        <v>31.5749</v>
      </c>
    </row>
    <row r="1995" spans="1:14" x14ac:dyDescent="0.3">
      <c r="A1995">
        <v>2021</v>
      </c>
      <c r="B1995" t="s">
        <v>1188</v>
      </c>
      <c r="C1995" t="s">
        <v>821</v>
      </c>
      <c r="D1995" t="s">
        <v>823</v>
      </c>
      <c r="E1995" t="s">
        <v>822</v>
      </c>
      <c r="F1995" t="s">
        <v>857</v>
      </c>
      <c r="G1995" t="s">
        <v>856</v>
      </c>
      <c r="H1995">
        <v>926</v>
      </c>
      <c r="I1995" t="s">
        <v>1031</v>
      </c>
      <c r="J1995" t="s">
        <v>1030</v>
      </c>
      <c r="K1995" t="s">
        <v>308</v>
      </c>
      <c r="L1995" t="s">
        <v>1191</v>
      </c>
      <c r="M1995">
        <v>1896</v>
      </c>
      <c r="N1995">
        <v>24.455100000000002</v>
      </c>
    </row>
    <row r="1996" spans="1:14" x14ac:dyDescent="0.3">
      <c r="A1996">
        <v>2021</v>
      </c>
      <c r="B1996" t="s">
        <v>1188</v>
      </c>
      <c r="C1996" t="s">
        <v>821</v>
      </c>
      <c r="D1996" t="s">
        <v>823</v>
      </c>
      <c r="E1996" t="s">
        <v>822</v>
      </c>
      <c r="F1996" t="s">
        <v>857</v>
      </c>
      <c r="G1996" t="s">
        <v>856</v>
      </c>
      <c r="H1996">
        <v>926</v>
      </c>
      <c r="I1996" t="s">
        <v>1031</v>
      </c>
      <c r="J1996" t="s">
        <v>1030</v>
      </c>
      <c r="K1996" t="s">
        <v>309</v>
      </c>
      <c r="L1996" t="s">
        <v>1191</v>
      </c>
      <c r="M1996">
        <v>1043</v>
      </c>
      <c r="N1996">
        <v>13.4529</v>
      </c>
    </row>
    <row r="1997" spans="1:14" x14ac:dyDescent="0.3">
      <c r="A1997">
        <v>2021</v>
      </c>
      <c r="B1997" t="s">
        <v>1188</v>
      </c>
      <c r="C1997" t="s">
        <v>821</v>
      </c>
      <c r="D1997" t="s">
        <v>823</v>
      </c>
      <c r="E1997" t="s">
        <v>822</v>
      </c>
      <c r="F1997" t="s">
        <v>857</v>
      </c>
      <c r="G1997" t="s">
        <v>856</v>
      </c>
      <c r="H1997">
        <v>926</v>
      </c>
      <c r="I1997" t="s">
        <v>1031</v>
      </c>
      <c r="J1997" t="s">
        <v>1030</v>
      </c>
      <c r="K1997" t="s">
        <v>306</v>
      </c>
      <c r="L1997" t="s">
        <v>1191</v>
      </c>
      <c r="M1997">
        <v>2107</v>
      </c>
      <c r="N1997">
        <v>27.176600000000001</v>
      </c>
    </row>
    <row r="1998" spans="1:14" x14ac:dyDescent="0.3">
      <c r="A1998">
        <v>2021</v>
      </c>
      <c r="B1998" t="s">
        <v>1188</v>
      </c>
      <c r="C1998" t="s">
        <v>821</v>
      </c>
      <c r="D1998" t="s">
        <v>823</v>
      </c>
      <c r="E1998" t="s">
        <v>822</v>
      </c>
      <c r="F1998" t="s">
        <v>857</v>
      </c>
      <c r="G1998" t="s">
        <v>856</v>
      </c>
      <c r="H1998">
        <v>926</v>
      </c>
      <c r="I1998" t="s">
        <v>1031</v>
      </c>
      <c r="J1998" t="s">
        <v>1030</v>
      </c>
      <c r="K1998" t="s">
        <v>1192</v>
      </c>
      <c r="L1998" t="s">
        <v>1191</v>
      </c>
      <c r="M1998">
        <v>7753</v>
      </c>
      <c r="N1998">
        <v>100</v>
      </c>
    </row>
    <row r="1999" spans="1:14" x14ac:dyDescent="0.3">
      <c r="A1999">
        <v>2021</v>
      </c>
      <c r="B1999" t="s">
        <v>1188</v>
      </c>
      <c r="C1999" t="s">
        <v>821</v>
      </c>
      <c r="D1999" t="s">
        <v>823</v>
      </c>
      <c r="E1999" t="s">
        <v>822</v>
      </c>
      <c r="F1999" t="s">
        <v>857</v>
      </c>
      <c r="G1999" t="s">
        <v>856</v>
      </c>
      <c r="H1999">
        <v>926</v>
      </c>
      <c r="I1999" t="s">
        <v>1031</v>
      </c>
      <c r="J1999" t="s">
        <v>1030</v>
      </c>
      <c r="K1999" t="s">
        <v>305</v>
      </c>
      <c r="L1999" t="s">
        <v>1191</v>
      </c>
      <c r="M1999">
        <v>259</v>
      </c>
      <c r="N1999">
        <v>3.3406400000000001</v>
      </c>
    </row>
    <row r="2000" spans="1:14" x14ac:dyDescent="0.3">
      <c r="A2000">
        <v>2022</v>
      </c>
      <c r="B2000" t="s">
        <v>1188</v>
      </c>
      <c r="C2000" t="s">
        <v>821</v>
      </c>
      <c r="D2000" t="s">
        <v>823</v>
      </c>
      <c r="E2000" t="s">
        <v>822</v>
      </c>
      <c r="F2000" t="s">
        <v>857</v>
      </c>
      <c r="G2000" t="s">
        <v>856</v>
      </c>
      <c r="H2000">
        <v>926</v>
      </c>
      <c r="I2000" t="s">
        <v>1031</v>
      </c>
      <c r="J2000" t="s">
        <v>1030</v>
      </c>
      <c r="K2000" t="s">
        <v>307</v>
      </c>
      <c r="L2000" t="s">
        <v>1191</v>
      </c>
      <c r="M2000">
        <v>2799</v>
      </c>
      <c r="N2000">
        <v>32.28</v>
      </c>
    </row>
    <row r="2001" spans="1:14" x14ac:dyDescent="0.3">
      <c r="A2001">
        <v>2022</v>
      </c>
      <c r="B2001" t="s">
        <v>1188</v>
      </c>
      <c r="C2001" t="s">
        <v>821</v>
      </c>
      <c r="D2001" t="s">
        <v>823</v>
      </c>
      <c r="E2001" t="s">
        <v>822</v>
      </c>
      <c r="F2001" t="s">
        <v>857</v>
      </c>
      <c r="G2001" t="s">
        <v>856</v>
      </c>
      <c r="H2001">
        <v>926</v>
      </c>
      <c r="I2001" t="s">
        <v>1031</v>
      </c>
      <c r="J2001" t="s">
        <v>1030</v>
      </c>
      <c r="K2001" t="s">
        <v>308</v>
      </c>
      <c r="L2001" t="s">
        <v>1191</v>
      </c>
      <c r="M2001">
        <v>1966</v>
      </c>
      <c r="N2001">
        <v>22.673300000000001</v>
      </c>
    </row>
    <row r="2002" spans="1:14" x14ac:dyDescent="0.3">
      <c r="A2002">
        <v>2022</v>
      </c>
      <c r="B2002" t="s">
        <v>1188</v>
      </c>
      <c r="C2002" t="s">
        <v>821</v>
      </c>
      <c r="D2002" t="s">
        <v>823</v>
      </c>
      <c r="E2002" t="s">
        <v>822</v>
      </c>
      <c r="F2002" t="s">
        <v>857</v>
      </c>
      <c r="G2002" t="s">
        <v>856</v>
      </c>
      <c r="H2002">
        <v>926</v>
      </c>
      <c r="I2002" t="s">
        <v>1031</v>
      </c>
      <c r="J2002" t="s">
        <v>1030</v>
      </c>
      <c r="K2002" t="s">
        <v>309</v>
      </c>
      <c r="L2002" t="s">
        <v>1191</v>
      </c>
      <c r="M2002">
        <v>1365</v>
      </c>
      <c r="N2002">
        <v>15.742100000000001</v>
      </c>
    </row>
    <row r="2003" spans="1:14" x14ac:dyDescent="0.3">
      <c r="A2003">
        <v>2022</v>
      </c>
      <c r="B2003" t="s">
        <v>1188</v>
      </c>
      <c r="C2003" t="s">
        <v>821</v>
      </c>
      <c r="D2003" t="s">
        <v>823</v>
      </c>
      <c r="E2003" t="s">
        <v>822</v>
      </c>
      <c r="F2003" t="s">
        <v>857</v>
      </c>
      <c r="G2003" t="s">
        <v>856</v>
      </c>
      <c r="H2003">
        <v>926</v>
      </c>
      <c r="I2003" t="s">
        <v>1031</v>
      </c>
      <c r="J2003" t="s">
        <v>1030</v>
      </c>
      <c r="K2003" t="s">
        <v>306</v>
      </c>
      <c r="L2003" t="s">
        <v>1191</v>
      </c>
      <c r="M2003">
        <v>2223</v>
      </c>
      <c r="N2003">
        <v>25.6372</v>
      </c>
    </row>
    <row r="2004" spans="1:14" x14ac:dyDescent="0.3">
      <c r="A2004">
        <v>2022</v>
      </c>
      <c r="B2004" t="s">
        <v>1188</v>
      </c>
      <c r="C2004" t="s">
        <v>821</v>
      </c>
      <c r="D2004" t="s">
        <v>823</v>
      </c>
      <c r="E2004" t="s">
        <v>822</v>
      </c>
      <c r="F2004" t="s">
        <v>857</v>
      </c>
      <c r="G2004" t="s">
        <v>856</v>
      </c>
      <c r="H2004">
        <v>926</v>
      </c>
      <c r="I2004" t="s">
        <v>1031</v>
      </c>
      <c r="J2004" t="s">
        <v>1030</v>
      </c>
      <c r="K2004" t="s">
        <v>1192</v>
      </c>
      <c r="L2004" t="s">
        <v>1191</v>
      </c>
      <c r="M2004">
        <v>8671</v>
      </c>
      <c r="N2004">
        <v>100</v>
      </c>
    </row>
    <row r="2005" spans="1:14" x14ac:dyDescent="0.3">
      <c r="A2005">
        <v>2022</v>
      </c>
      <c r="B2005" t="s">
        <v>1188</v>
      </c>
      <c r="C2005" t="s">
        <v>821</v>
      </c>
      <c r="D2005" t="s">
        <v>823</v>
      </c>
      <c r="E2005" t="s">
        <v>822</v>
      </c>
      <c r="F2005" t="s">
        <v>857</v>
      </c>
      <c r="G2005" t="s">
        <v>856</v>
      </c>
      <c r="H2005">
        <v>926</v>
      </c>
      <c r="I2005" t="s">
        <v>1031</v>
      </c>
      <c r="J2005" t="s">
        <v>1030</v>
      </c>
      <c r="K2005" t="s">
        <v>305</v>
      </c>
      <c r="L2005" t="s">
        <v>1191</v>
      </c>
      <c r="M2005">
        <v>318</v>
      </c>
      <c r="N2005">
        <v>3.6674000000000002</v>
      </c>
    </row>
    <row r="2006" spans="1:14" x14ac:dyDescent="0.3">
      <c r="A2006">
        <v>2023</v>
      </c>
      <c r="B2006" t="s">
        <v>1188</v>
      </c>
      <c r="C2006" t="s">
        <v>821</v>
      </c>
      <c r="D2006" t="s">
        <v>823</v>
      </c>
      <c r="E2006" t="s">
        <v>822</v>
      </c>
      <c r="F2006" t="s">
        <v>857</v>
      </c>
      <c r="G2006" t="s">
        <v>856</v>
      </c>
      <c r="H2006">
        <v>926</v>
      </c>
      <c r="I2006" t="s">
        <v>1031</v>
      </c>
      <c r="J2006" t="s">
        <v>1030</v>
      </c>
      <c r="K2006" t="s">
        <v>307</v>
      </c>
      <c r="L2006" t="s">
        <v>1191</v>
      </c>
      <c r="M2006">
        <v>3145</v>
      </c>
      <c r="N2006">
        <v>36.004579999999997</v>
      </c>
    </row>
    <row r="2007" spans="1:14" x14ac:dyDescent="0.3">
      <c r="A2007">
        <v>2023</v>
      </c>
      <c r="B2007" t="s">
        <v>1188</v>
      </c>
      <c r="C2007" t="s">
        <v>821</v>
      </c>
      <c r="D2007" t="s">
        <v>823</v>
      </c>
      <c r="E2007" t="s">
        <v>822</v>
      </c>
      <c r="F2007" t="s">
        <v>857</v>
      </c>
      <c r="G2007" t="s">
        <v>856</v>
      </c>
      <c r="H2007">
        <v>926</v>
      </c>
      <c r="I2007" t="s">
        <v>1031</v>
      </c>
      <c r="J2007" t="s">
        <v>1030</v>
      </c>
      <c r="K2007" t="s">
        <v>308</v>
      </c>
      <c r="L2007" t="s">
        <v>1191</v>
      </c>
      <c r="M2007">
        <v>1998</v>
      </c>
      <c r="N2007">
        <v>22.8735</v>
      </c>
    </row>
    <row r="2008" spans="1:14" x14ac:dyDescent="0.3">
      <c r="A2008">
        <v>2023</v>
      </c>
      <c r="B2008" t="s">
        <v>1188</v>
      </c>
      <c r="C2008" t="s">
        <v>821</v>
      </c>
      <c r="D2008" t="s">
        <v>823</v>
      </c>
      <c r="E2008" t="s">
        <v>822</v>
      </c>
      <c r="F2008" t="s">
        <v>857</v>
      </c>
      <c r="G2008" t="s">
        <v>856</v>
      </c>
      <c r="H2008">
        <v>926</v>
      </c>
      <c r="I2008" t="s">
        <v>1031</v>
      </c>
      <c r="J2008" t="s">
        <v>1030</v>
      </c>
      <c r="K2008" t="s">
        <v>309</v>
      </c>
      <c r="L2008" t="s">
        <v>1191</v>
      </c>
      <c r="M2008">
        <v>858</v>
      </c>
      <c r="N2008">
        <v>9.8225499999999997</v>
      </c>
    </row>
    <row r="2009" spans="1:14" x14ac:dyDescent="0.3">
      <c r="A2009">
        <v>2023</v>
      </c>
      <c r="B2009" t="s">
        <v>1188</v>
      </c>
      <c r="C2009" t="s">
        <v>821</v>
      </c>
      <c r="D2009" t="s">
        <v>823</v>
      </c>
      <c r="E2009" t="s">
        <v>822</v>
      </c>
      <c r="F2009" t="s">
        <v>857</v>
      </c>
      <c r="G2009" t="s">
        <v>856</v>
      </c>
      <c r="H2009">
        <v>926</v>
      </c>
      <c r="I2009" t="s">
        <v>1031</v>
      </c>
      <c r="J2009" t="s">
        <v>1030</v>
      </c>
      <c r="K2009" t="s">
        <v>306</v>
      </c>
      <c r="L2009" t="s">
        <v>1191</v>
      </c>
      <c r="M2009">
        <v>2413</v>
      </c>
      <c r="N2009">
        <v>27.624500000000001</v>
      </c>
    </row>
    <row r="2010" spans="1:14" x14ac:dyDescent="0.3">
      <c r="A2010">
        <v>2023</v>
      </c>
      <c r="B2010" t="s">
        <v>1188</v>
      </c>
      <c r="C2010" t="s">
        <v>821</v>
      </c>
      <c r="D2010" t="s">
        <v>823</v>
      </c>
      <c r="E2010" t="s">
        <v>822</v>
      </c>
      <c r="F2010" t="s">
        <v>857</v>
      </c>
      <c r="G2010" t="s">
        <v>856</v>
      </c>
      <c r="H2010">
        <v>926</v>
      </c>
      <c r="I2010" t="s">
        <v>1031</v>
      </c>
      <c r="J2010" t="s">
        <v>1030</v>
      </c>
      <c r="K2010" t="s">
        <v>1192</v>
      </c>
      <c r="L2010" t="s">
        <v>1191</v>
      </c>
      <c r="M2010">
        <v>8735</v>
      </c>
      <c r="N2010">
        <v>100</v>
      </c>
    </row>
    <row r="2011" spans="1:14" x14ac:dyDescent="0.3">
      <c r="A2011">
        <v>2023</v>
      </c>
      <c r="B2011" t="s">
        <v>1188</v>
      </c>
      <c r="C2011" t="s">
        <v>821</v>
      </c>
      <c r="D2011" t="s">
        <v>823</v>
      </c>
      <c r="E2011" t="s">
        <v>822</v>
      </c>
      <c r="F2011" t="s">
        <v>857</v>
      </c>
      <c r="G2011" t="s">
        <v>856</v>
      </c>
      <c r="H2011">
        <v>926</v>
      </c>
      <c r="I2011" t="s">
        <v>1031</v>
      </c>
      <c r="J2011" t="s">
        <v>1030</v>
      </c>
      <c r="K2011" t="s">
        <v>305</v>
      </c>
      <c r="L2011" t="s">
        <v>1191</v>
      </c>
      <c r="M2011">
        <v>321</v>
      </c>
      <c r="N2011">
        <v>3.6748699999999999</v>
      </c>
    </row>
    <row r="2012" spans="1:14" x14ac:dyDescent="0.3">
      <c r="A2012">
        <v>2024</v>
      </c>
      <c r="B2012" t="s">
        <v>1188</v>
      </c>
      <c r="C2012" t="s">
        <v>821</v>
      </c>
      <c r="D2012" t="s">
        <v>823</v>
      </c>
      <c r="E2012" t="s">
        <v>822</v>
      </c>
      <c r="F2012" t="s">
        <v>857</v>
      </c>
      <c r="G2012" t="s">
        <v>856</v>
      </c>
      <c r="H2012">
        <v>926</v>
      </c>
      <c r="I2012" t="s">
        <v>1031</v>
      </c>
      <c r="J2012" t="s">
        <v>1030</v>
      </c>
      <c r="K2012" t="s">
        <v>307</v>
      </c>
      <c r="L2012" t="s">
        <v>1191</v>
      </c>
      <c r="M2012">
        <v>3824</v>
      </c>
      <c r="N2012">
        <v>35.618479999999998</v>
      </c>
    </row>
    <row r="2013" spans="1:14" x14ac:dyDescent="0.3">
      <c r="A2013">
        <v>2024</v>
      </c>
      <c r="B2013" t="s">
        <v>1188</v>
      </c>
      <c r="C2013" t="s">
        <v>821</v>
      </c>
      <c r="D2013" t="s">
        <v>823</v>
      </c>
      <c r="E2013" t="s">
        <v>822</v>
      </c>
      <c r="F2013" t="s">
        <v>857</v>
      </c>
      <c r="G2013" t="s">
        <v>856</v>
      </c>
      <c r="H2013">
        <v>926</v>
      </c>
      <c r="I2013" t="s">
        <v>1031</v>
      </c>
      <c r="J2013" t="s">
        <v>1030</v>
      </c>
      <c r="K2013" t="s">
        <v>308</v>
      </c>
      <c r="L2013" t="s">
        <v>1191</v>
      </c>
      <c r="M2013">
        <v>2171</v>
      </c>
      <c r="N2013">
        <v>20.221679999999999</v>
      </c>
    </row>
    <row r="2014" spans="1:14" x14ac:dyDescent="0.3">
      <c r="A2014">
        <v>2024</v>
      </c>
      <c r="B2014" t="s">
        <v>1188</v>
      </c>
      <c r="C2014" t="s">
        <v>821</v>
      </c>
      <c r="D2014" t="s">
        <v>823</v>
      </c>
      <c r="E2014" t="s">
        <v>822</v>
      </c>
      <c r="F2014" t="s">
        <v>857</v>
      </c>
      <c r="G2014" t="s">
        <v>856</v>
      </c>
      <c r="H2014">
        <v>926</v>
      </c>
      <c r="I2014" t="s">
        <v>1031</v>
      </c>
      <c r="J2014" t="s">
        <v>1030</v>
      </c>
      <c r="K2014" t="s">
        <v>309</v>
      </c>
      <c r="L2014" t="s">
        <v>1191</v>
      </c>
      <c r="M2014">
        <v>1028</v>
      </c>
      <c r="N2014">
        <v>9.5752600000000001</v>
      </c>
    </row>
    <row r="2015" spans="1:14" x14ac:dyDescent="0.3">
      <c r="A2015">
        <v>2024</v>
      </c>
      <c r="B2015" t="s">
        <v>1188</v>
      </c>
      <c r="C2015" t="s">
        <v>821</v>
      </c>
      <c r="D2015" t="s">
        <v>823</v>
      </c>
      <c r="E2015" t="s">
        <v>822</v>
      </c>
      <c r="F2015" t="s">
        <v>857</v>
      </c>
      <c r="G2015" t="s">
        <v>856</v>
      </c>
      <c r="H2015">
        <v>926</v>
      </c>
      <c r="I2015" t="s">
        <v>1031</v>
      </c>
      <c r="J2015" t="s">
        <v>1030</v>
      </c>
      <c r="K2015" t="s">
        <v>306</v>
      </c>
      <c r="L2015" t="s">
        <v>1191</v>
      </c>
      <c r="M2015">
        <v>3138</v>
      </c>
      <c r="N2015">
        <v>29.228760000000001</v>
      </c>
    </row>
    <row r="2016" spans="1:14" x14ac:dyDescent="0.3">
      <c r="A2016">
        <v>2024</v>
      </c>
      <c r="B2016" t="s">
        <v>1188</v>
      </c>
      <c r="C2016" t="s">
        <v>821</v>
      </c>
      <c r="D2016" t="s">
        <v>823</v>
      </c>
      <c r="E2016" t="s">
        <v>822</v>
      </c>
      <c r="F2016" t="s">
        <v>857</v>
      </c>
      <c r="G2016" t="s">
        <v>856</v>
      </c>
      <c r="H2016">
        <v>926</v>
      </c>
      <c r="I2016" t="s">
        <v>1031</v>
      </c>
      <c r="J2016" t="s">
        <v>1030</v>
      </c>
      <c r="K2016" t="s">
        <v>1192</v>
      </c>
      <c r="L2016" t="s">
        <v>1191</v>
      </c>
      <c r="M2016">
        <v>10736</v>
      </c>
      <c r="N2016">
        <v>100</v>
      </c>
    </row>
    <row r="2017" spans="1:14" x14ac:dyDescent="0.3">
      <c r="A2017">
        <v>2024</v>
      </c>
      <c r="B2017" t="s">
        <v>1188</v>
      </c>
      <c r="C2017" t="s">
        <v>821</v>
      </c>
      <c r="D2017" t="s">
        <v>823</v>
      </c>
      <c r="E2017" t="s">
        <v>822</v>
      </c>
      <c r="F2017" t="s">
        <v>857</v>
      </c>
      <c r="G2017" t="s">
        <v>856</v>
      </c>
      <c r="H2017">
        <v>926</v>
      </c>
      <c r="I2017" t="s">
        <v>1031</v>
      </c>
      <c r="J2017" t="s">
        <v>1030</v>
      </c>
      <c r="K2017" t="s">
        <v>305</v>
      </c>
      <c r="L2017" t="s">
        <v>1191</v>
      </c>
      <c r="M2017">
        <v>575</v>
      </c>
      <c r="N2017">
        <v>5.35581</v>
      </c>
    </row>
    <row r="2018" spans="1:14" x14ac:dyDescent="0.3">
      <c r="A2018">
        <v>2021</v>
      </c>
      <c r="B2018" t="s">
        <v>1188</v>
      </c>
      <c r="C2018" t="s">
        <v>821</v>
      </c>
      <c r="D2018" t="s">
        <v>823</v>
      </c>
      <c r="E2018" t="s">
        <v>822</v>
      </c>
      <c r="F2018" t="s">
        <v>849</v>
      </c>
      <c r="G2018" t="s">
        <v>848</v>
      </c>
      <c r="H2018">
        <v>812</v>
      </c>
      <c r="I2018" t="s">
        <v>1033</v>
      </c>
      <c r="J2018" t="s">
        <v>1032</v>
      </c>
      <c r="K2018" t="s">
        <v>307</v>
      </c>
      <c r="L2018" t="s">
        <v>1191</v>
      </c>
      <c r="M2018">
        <v>457</v>
      </c>
      <c r="N2018">
        <v>39.773699999999998</v>
      </c>
    </row>
    <row r="2019" spans="1:14" x14ac:dyDescent="0.3">
      <c r="A2019">
        <v>2021</v>
      </c>
      <c r="B2019" t="s">
        <v>1188</v>
      </c>
      <c r="C2019" t="s">
        <v>821</v>
      </c>
      <c r="D2019" t="s">
        <v>823</v>
      </c>
      <c r="E2019" t="s">
        <v>822</v>
      </c>
      <c r="F2019" t="s">
        <v>849</v>
      </c>
      <c r="G2019" t="s">
        <v>848</v>
      </c>
      <c r="H2019">
        <v>812</v>
      </c>
      <c r="I2019" t="s">
        <v>1033</v>
      </c>
      <c r="J2019" t="s">
        <v>1032</v>
      </c>
      <c r="K2019" t="s">
        <v>308</v>
      </c>
      <c r="L2019" t="s">
        <v>1191</v>
      </c>
      <c r="M2019">
        <v>245</v>
      </c>
      <c r="N2019">
        <v>21.322900000000001</v>
      </c>
    </row>
    <row r="2020" spans="1:14" x14ac:dyDescent="0.3">
      <c r="A2020">
        <v>2021</v>
      </c>
      <c r="B2020" t="s">
        <v>1188</v>
      </c>
      <c r="C2020" t="s">
        <v>821</v>
      </c>
      <c r="D2020" t="s">
        <v>823</v>
      </c>
      <c r="E2020" t="s">
        <v>822</v>
      </c>
      <c r="F2020" t="s">
        <v>849</v>
      </c>
      <c r="G2020" t="s">
        <v>848</v>
      </c>
      <c r="H2020">
        <v>812</v>
      </c>
      <c r="I2020" t="s">
        <v>1033</v>
      </c>
      <c r="J2020" t="s">
        <v>1032</v>
      </c>
      <c r="K2020" t="s">
        <v>309</v>
      </c>
      <c r="L2020" t="s">
        <v>1191</v>
      </c>
      <c r="M2020">
        <v>14</v>
      </c>
      <c r="N2020">
        <v>1.21845</v>
      </c>
    </row>
    <row r="2021" spans="1:14" x14ac:dyDescent="0.3">
      <c r="A2021">
        <v>2021</v>
      </c>
      <c r="B2021" t="s">
        <v>1188</v>
      </c>
      <c r="C2021" t="s">
        <v>821</v>
      </c>
      <c r="D2021" t="s">
        <v>823</v>
      </c>
      <c r="E2021" t="s">
        <v>822</v>
      </c>
      <c r="F2021" t="s">
        <v>849</v>
      </c>
      <c r="G2021" t="s">
        <v>848</v>
      </c>
      <c r="H2021">
        <v>812</v>
      </c>
      <c r="I2021" t="s">
        <v>1033</v>
      </c>
      <c r="J2021" t="s">
        <v>1032</v>
      </c>
      <c r="K2021" t="s">
        <v>306</v>
      </c>
      <c r="L2021" t="s">
        <v>1191</v>
      </c>
      <c r="M2021">
        <v>376</v>
      </c>
      <c r="N2021">
        <v>32.7241</v>
      </c>
    </row>
    <row r="2022" spans="1:14" x14ac:dyDescent="0.3">
      <c r="A2022">
        <v>2021</v>
      </c>
      <c r="B2022" t="s">
        <v>1188</v>
      </c>
      <c r="C2022" t="s">
        <v>821</v>
      </c>
      <c r="D2022" t="s">
        <v>823</v>
      </c>
      <c r="E2022" t="s">
        <v>822</v>
      </c>
      <c r="F2022" t="s">
        <v>849</v>
      </c>
      <c r="G2022" t="s">
        <v>848</v>
      </c>
      <c r="H2022">
        <v>812</v>
      </c>
      <c r="I2022" t="s">
        <v>1033</v>
      </c>
      <c r="J2022" t="s">
        <v>1032</v>
      </c>
      <c r="K2022" t="s">
        <v>1192</v>
      </c>
      <c r="L2022" t="s">
        <v>1191</v>
      </c>
      <c r="M2022">
        <v>1149</v>
      </c>
      <c r="N2022">
        <v>100</v>
      </c>
    </row>
    <row r="2023" spans="1:14" x14ac:dyDescent="0.3">
      <c r="A2023">
        <v>2021</v>
      </c>
      <c r="B2023" t="s">
        <v>1188</v>
      </c>
      <c r="C2023" t="s">
        <v>821</v>
      </c>
      <c r="D2023" t="s">
        <v>823</v>
      </c>
      <c r="E2023" t="s">
        <v>822</v>
      </c>
      <c r="F2023" t="s">
        <v>849</v>
      </c>
      <c r="G2023" t="s">
        <v>848</v>
      </c>
      <c r="H2023">
        <v>812</v>
      </c>
      <c r="I2023" t="s">
        <v>1033</v>
      </c>
      <c r="J2023" t="s">
        <v>1032</v>
      </c>
      <c r="K2023" t="s">
        <v>305</v>
      </c>
      <c r="L2023" t="s">
        <v>1191</v>
      </c>
      <c r="M2023">
        <v>57</v>
      </c>
      <c r="N2023">
        <v>4.9608400000000001</v>
      </c>
    </row>
    <row r="2024" spans="1:14" x14ac:dyDescent="0.3">
      <c r="A2024">
        <v>2022</v>
      </c>
      <c r="B2024" t="s">
        <v>1188</v>
      </c>
      <c r="C2024" t="s">
        <v>821</v>
      </c>
      <c r="D2024" t="s">
        <v>823</v>
      </c>
      <c r="E2024" t="s">
        <v>822</v>
      </c>
      <c r="F2024" t="s">
        <v>849</v>
      </c>
      <c r="G2024" t="s">
        <v>848</v>
      </c>
      <c r="H2024">
        <v>812</v>
      </c>
      <c r="I2024" t="s">
        <v>1033</v>
      </c>
      <c r="J2024" t="s">
        <v>1032</v>
      </c>
      <c r="K2024" t="s">
        <v>307</v>
      </c>
      <c r="L2024" t="s">
        <v>1191</v>
      </c>
      <c r="M2024">
        <v>507</v>
      </c>
      <c r="N2024">
        <v>41.219499999999996</v>
      </c>
    </row>
    <row r="2025" spans="1:14" x14ac:dyDescent="0.3">
      <c r="A2025">
        <v>2022</v>
      </c>
      <c r="B2025" t="s">
        <v>1188</v>
      </c>
      <c r="C2025" t="s">
        <v>821</v>
      </c>
      <c r="D2025" t="s">
        <v>823</v>
      </c>
      <c r="E2025" t="s">
        <v>822</v>
      </c>
      <c r="F2025" t="s">
        <v>849</v>
      </c>
      <c r="G2025" t="s">
        <v>848</v>
      </c>
      <c r="H2025">
        <v>812</v>
      </c>
      <c r="I2025" t="s">
        <v>1033</v>
      </c>
      <c r="J2025" t="s">
        <v>1032</v>
      </c>
      <c r="K2025" t="s">
        <v>308</v>
      </c>
      <c r="L2025" t="s">
        <v>1191</v>
      </c>
      <c r="M2025">
        <v>250</v>
      </c>
      <c r="N2025">
        <v>20.325199999999999</v>
      </c>
    </row>
    <row r="2026" spans="1:14" x14ac:dyDescent="0.3">
      <c r="A2026">
        <v>2022</v>
      </c>
      <c r="B2026" t="s">
        <v>1188</v>
      </c>
      <c r="C2026" t="s">
        <v>821</v>
      </c>
      <c r="D2026" t="s">
        <v>823</v>
      </c>
      <c r="E2026" t="s">
        <v>822</v>
      </c>
      <c r="F2026" t="s">
        <v>849</v>
      </c>
      <c r="G2026" t="s">
        <v>848</v>
      </c>
      <c r="H2026">
        <v>812</v>
      </c>
      <c r="I2026" t="s">
        <v>1033</v>
      </c>
      <c r="J2026" t="s">
        <v>1032</v>
      </c>
      <c r="K2026" t="s">
        <v>309</v>
      </c>
      <c r="L2026" t="s">
        <v>1191</v>
      </c>
      <c r="M2026">
        <v>10</v>
      </c>
      <c r="N2026">
        <v>0.81301000000000001</v>
      </c>
    </row>
    <row r="2027" spans="1:14" x14ac:dyDescent="0.3">
      <c r="A2027">
        <v>2022</v>
      </c>
      <c r="B2027" t="s">
        <v>1188</v>
      </c>
      <c r="C2027" t="s">
        <v>821</v>
      </c>
      <c r="D2027" t="s">
        <v>823</v>
      </c>
      <c r="E2027" t="s">
        <v>822</v>
      </c>
      <c r="F2027" t="s">
        <v>849</v>
      </c>
      <c r="G2027" t="s">
        <v>848</v>
      </c>
      <c r="H2027">
        <v>812</v>
      </c>
      <c r="I2027" t="s">
        <v>1033</v>
      </c>
      <c r="J2027" t="s">
        <v>1032</v>
      </c>
      <c r="K2027" t="s">
        <v>306</v>
      </c>
      <c r="L2027" t="s">
        <v>1191</v>
      </c>
      <c r="M2027">
        <v>423</v>
      </c>
      <c r="N2027">
        <v>34.3902</v>
      </c>
    </row>
    <row r="2028" spans="1:14" x14ac:dyDescent="0.3">
      <c r="A2028">
        <v>2022</v>
      </c>
      <c r="B2028" t="s">
        <v>1188</v>
      </c>
      <c r="C2028" t="s">
        <v>821</v>
      </c>
      <c r="D2028" t="s">
        <v>823</v>
      </c>
      <c r="E2028" t="s">
        <v>822</v>
      </c>
      <c r="F2028" t="s">
        <v>849</v>
      </c>
      <c r="G2028" t="s">
        <v>848</v>
      </c>
      <c r="H2028">
        <v>812</v>
      </c>
      <c r="I2028" t="s">
        <v>1033</v>
      </c>
      <c r="J2028" t="s">
        <v>1032</v>
      </c>
      <c r="K2028" t="s">
        <v>1192</v>
      </c>
      <c r="L2028" t="s">
        <v>1191</v>
      </c>
      <c r="M2028">
        <v>1230</v>
      </c>
      <c r="N2028">
        <v>100</v>
      </c>
    </row>
    <row r="2029" spans="1:14" x14ac:dyDescent="0.3">
      <c r="A2029">
        <v>2022</v>
      </c>
      <c r="B2029" t="s">
        <v>1188</v>
      </c>
      <c r="C2029" t="s">
        <v>821</v>
      </c>
      <c r="D2029" t="s">
        <v>823</v>
      </c>
      <c r="E2029" t="s">
        <v>822</v>
      </c>
      <c r="F2029" t="s">
        <v>849</v>
      </c>
      <c r="G2029" t="s">
        <v>848</v>
      </c>
      <c r="H2029">
        <v>812</v>
      </c>
      <c r="I2029" t="s">
        <v>1033</v>
      </c>
      <c r="J2029" t="s">
        <v>1032</v>
      </c>
      <c r="K2029" t="s">
        <v>305</v>
      </c>
      <c r="L2029" t="s">
        <v>1191</v>
      </c>
      <c r="M2029">
        <v>40</v>
      </c>
      <c r="N2029">
        <v>3.25203</v>
      </c>
    </row>
    <row r="2030" spans="1:14" x14ac:dyDescent="0.3">
      <c r="A2030">
        <v>2023</v>
      </c>
      <c r="B2030" t="s">
        <v>1188</v>
      </c>
      <c r="C2030" t="s">
        <v>821</v>
      </c>
      <c r="D2030" t="s">
        <v>823</v>
      </c>
      <c r="E2030" t="s">
        <v>822</v>
      </c>
      <c r="F2030" t="s">
        <v>849</v>
      </c>
      <c r="G2030" t="s">
        <v>848</v>
      </c>
      <c r="H2030">
        <v>812</v>
      </c>
      <c r="I2030" t="s">
        <v>1033</v>
      </c>
      <c r="J2030" t="s">
        <v>1032</v>
      </c>
      <c r="K2030" t="s">
        <v>307</v>
      </c>
      <c r="L2030" t="s">
        <v>1191</v>
      </c>
      <c r="M2030">
        <v>563</v>
      </c>
      <c r="N2030">
        <v>40.042670000000001</v>
      </c>
    </row>
    <row r="2031" spans="1:14" x14ac:dyDescent="0.3">
      <c r="A2031">
        <v>2023</v>
      </c>
      <c r="B2031" t="s">
        <v>1188</v>
      </c>
      <c r="C2031" t="s">
        <v>821</v>
      </c>
      <c r="D2031" t="s">
        <v>823</v>
      </c>
      <c r="E2031" t="s">
        <v>822</v>
      </c>
      <c r="F2031" t="s">
        <v>849</v>
      </c>
      <c r="G2031" t="s">
        <v>848</v>
      </c>
      <c r="H2031">
        <v>812</v>
      </c>
      <c r="I2031" t="s">
        <v>1033</v>
      </c>
      <c r="J2031" t="s">
        <v>1032</v>
      </c>
      <c r="K2031" t="s">
        <v>308</v>
      </c>
      <c r="L2031" t="s">
        <v>1191</v>
      </c>
      <c r="M2031">
        <v>309</v>
      </c>
      <c r="N2031">
        <v>21.977239999999998</v>
      </c>
    </row>
    <row r="2032" spans="1:14" x14ac:dyDescent="0.3">
      <c r="A2032">
        <v>2023</v>
      </c>
      <c r="B2032" t="s">
        <v>1188</v>
      </c>
      <c r="C2032" t="s">
        <v>821</v>
      </c>
      <c r="D2032" t="s">
        <v>823</v>
      </c>
      <c r="E2032" t="s">
        <v>822</v>
      </c>
      <c r="F2032" t="s">
        <v>849</v>
      </c>
      <c r="G2032" t="s">
        <v>848</v>
      </c>
      <c r="H2032">
        <v>812</v>
      </c>
      <c r="I2032" t="s">
        <v>1033</v>
      </c>
      <c r="J2032" t="s">
        <v>1032</v>
      </c>
      <c r="K2032" t="s">
        <v>309</v>
      </c>
      <c r="L2032" t="s">
        <v>1191</v>
      </c>
      <c r="M2032">
        <v>14</v>
      </c>
      <c r="N2032">
        <v>0.99573</v>
      </c>
    </row>
    <row r="2033" spans="1:14" x14ac:dyDescent="0.3">
      <c r="A2033">
        <v>2023</v>
      </c>
      <c r="B2033" t="s">
        <v>1188</v>
      </c>
      <c r="C2033" t="s">
        <v>821</v>
      </c>
      <c r="D2033" t="s">
        <v>823</v>
      </c>
      <c r="E2033" t="s">
        <v>822</v>
      </c>
      <c r="F2033" t="s">
        <v>849</v>
      </c>
      <c r="G2033" t="s">
        <v>848</v>
      </c>
      <c r="H2033">
        <v>812</v>
      </c>
      <c r="I2033" t="s">
        <v>1033</v>
      </c>
      <c r="J2033" t="s">
        <v>1032</v>
      </c>
      <c r="K2033" t="s">
        <v>306</v>
      </c>
      <c r="L2033" t="s">
        <v>1191</v>
      </c>
      <c r="M2033">
        <v>469</v>
      </c>
      <c r="N2033">
        <v>33.357039999999998</v>
      </c>
    </row>
    <row r="2034" spans="1:14" x14ac:dyDescent="0.3">
      <c r="A2034">
        <v>2023</v>
      </c>
      <c r="B2034" t="s">
        <v>1188</v>
      </c>
      <c r="C2034" t="s">
        <v>821</v>
      </c>
      <c r="D2034" t="s">
        <v>823</v>
      </c>
      <c r="E2034" t="s">
        <v>822</v>
      </c>
      <c r="F2034" t="s">
        <v>849</v>
      </c>
      <c r="G2034" t="s">
        <v>848</v>
      </c>
      <c r="H2034">
        <v>812</v>
      </c>
      <c r="I2034" t="s">
        <v>1033</v>
      </c>
      <c r="J2034" t="s">
        <v>1032</v>
      </c>
      <c r="K2034" t="s">
        <v>1192</v>
      </c>
      <c r="L2034" t="s">
        <v>1191</v>
      </c>
      <c r="M2034">
        <v>1406</v>
      </c>
      <c r="N2034">
        <v>100</v>
      </c>
    </row>
    <row r="2035" spans="1:14" x14ac:dyDescent="0.3">
      <c r="A2035">
        <v>2023</v>
      </c>
      <c r="B2035" t="s">
        <v>1188</v>
      </c>
      <c r="C2035" t="s">
        <v>821</v>
      </c>
      <c r="D2035" t="s">
        <v>823</v>
      </c>
      <c r="E2035" t="s">
        <v>822</v>
      </c>
      <c r="F2035" t="s">
        <v>849</v>
      </c>
      <c r="G2035" t="s">
        <v>848</v>
      </c>
      <c r="H2035">
        <v>812</v>
      </c>
      <c r="I2035" t="s">
        <v>1033</v>
      </c>
      <c r="J2035" t="s">
        <v>1032</v>
      </c>
      <c r="K2035" t="s">
        <v>305</v>
      </c>
      <c r="L2035" t="s">
        <v>1191</v>
      </c>
      <c r="M2035">
        <v>51</v>
      </c>
      <c r="N2035">
        <v>3.62731</v>
      </c>
    </row>
    <row r="2036" spans="1:14" x14ac:dyDescent="0.3">
      <c r="A2036">
        <v>2024</v>
      </c>
      <c r="B2036" t="s">
        <v>1188</v>
      </c>
      <c r="C2036" t="s">
        <v>821</v>
      </c>
      <c r="D2036" t="s">
        <v>823</v>
      </c>
      <c r="E2036" t="s">
        <v>822</v>
      </c>
      <c r="F2036" t="s">
        <v>849</v>
      </c>
      <c r="G2036" t="s">
        <v>848</v>
      </c>
      <c r="H2036">
        <v>812</v>
      </c>
      <c r="I2036" t="s">
        <v>1033</v>
      </c>
      <c r="J2036" t="s">
        <v>1032</v>
      </c>
      <c r="K2036" t="s">
        <v>307</v>
      </c>
      <c r="L2036" t="s">
        <v>1191</v>
      </c>
      <c r="M2036">
        <v>650</v>
      </c>
      <c r="N2036">
        <v>38.829149999999998</v>
      </c>
    </row>
    <row r="2037" spans="1:14" x14ac:dyDescent="0.3">
      <c r="A2037">
        <v>2024</v>
      </c>
      <c r="B2037" t="s">
        <v>1188</v>
      </c>
      <c r="C2037" t="s">
        <v>821</v>
      </c>
      <c r="D2037" t="s">
        <v>823</v>
      </c>
      <c r="E2037" t="s">
        <v>822</v>
      </c>
      <c r="F2037" t="s">
        <v>849</v>
      </c>
      <c r="G2037" t="s">
        <v>848</v>
      </c>
      <c r="H2037">
        <v>812</v>
      </c>
      <c r="I2037" t="s">
        <v>1033</v>
      </c>
      <c r="J2037" t="s">
        <v>1032</v>
      </c>
      <c r="K2037" t="s">
        <v>308</v>
      </c>
      <c r="L2037" t="s">
        <v>1191</v>
      </c>
      <c r="M2037">
        <v>355</v>
      </c>
      <c r="N2037">
        <v>21.206689999999998</v>
      </c>
    </row>
    <row r="2038" spans="1:14" x14ac:dyDescent="0.3">
      <c r="A2038">
        <v>2024</v>
      </c>
      <c r="B2038" t="s">
        <v>1188</v>
      </c>
      <c r="C2038" t="s">
        <v>821</v>
      </c>
      <c r="D2038" t="s">
        <v>823</v>
      </c>
      <c r="E2038" t="s">
        <v>822</v>
      </c>
      <c r="F2038" t="s">
        <v>849</v>
      </c>
      <c r="G2038" t="s">
        <v>848</v>
      </c>
      <c r="H2038">
        <v>812</v>
      </c>
      <c r="I2038" t="s">
        <v>1033</v>
      </c>
      <c r="J2038" t="s">
        <v>1032</v>
      </c>
      <c r="K2038" t="s">
        <v>309</v>
      </c>
      <c r="L2038" t="s">
        <v>1191</v>
      </c>
      <c r="M2038">
        <v>25</v>
      </c>
      <c r="N2038">
        <v>1.49343</v>
      </c>
    </row>
    <row r="2039" spans="1:14" x14ac:dyDescent="0.3">
      <c r="A2039">
        <v>2024</v>
      </c>
      <c r="B2039" t="s">
        <v>1188</v>
      </c>
      <c r="C2039" t="s">
        <v>821</v>
      </c>
      <c r="D2039" t="s">
        <v>823</v>
      </c>
      <c r="E2039" t="s">
        <v>822</v>
      </c>
      <c r="F2039" t="s">
        <v>849</v>
      </c>
      <c r="G2039" t="s">
        <v>848</v>
      </c>
      <c r="H2039">
        <v>812</v>
      </c>
      <c r="I2039" t="s">
        <v>1033</v>
      </c>
      <c r="J2039" t="s">
        <v>1032</v>
      </c>
      <c r="K2039" t="s">
        <v>306</v>
      </c>
      <c r="L2039" t="s">
        <v>1191</v>
      </c>
      <c r="M2039">
        <v>562</v>
      </c>
      <c r="N2039">
        <v>33.572279999999999</v>
      </c>
    </row>
    <row r="2040" spans="1:14" x14ac:dyDescent="0.3">
      <c r="A2040">
        <v>2024</v>
      </c>
      <c r="B2040" t="s">
        <v>1188</v>
      </c>
      <c r="C2040" t="s">
        <v>821</v>
      </c>
      <c r="D2040" t="s">
        <v>823</v>
      </c>
      <c r="E2040" t="s">
        <v>822</v>
      </c>
      <c r="F2040" t="s">
        <v>849</v>
      </c>
      <c r="G2040" t="s">
        <v>848</v>
      </c>
      <c r="H2040">
        <v>812</v>
      </c>
      <c r="I2040" t="s">
        <v>1033</v>
      </c>
      <c r="J2040" t="s">
        <v>1032</v>
      </c>
      <c r="K2040" t="s">
        <v>1192</v>
      </c>
      <c r="L2040" t="s">
        <v>1191</v>
      </c>
      <c r="M2040">
        <v>1674</v>
      </c>
      <c r="N2040">
        <v>100</v>
      </c>
    </row>
    <row r="2041" spans="1:14" x14ac:dyDescent="0.3">
      <c r="A2041">
        <v>2024</v>
      </c>
      <c r="B2041" t="s">
        <v>1188</v>
      </c>
      <c r="C2041" t="s">
        <v>821</v>
      </c>
      <c r="D2041" t="s">
        <v>823</v>
      </c>
      <c r="E2041" t="s">
        <v>822</v>
      </c>
      <c r="F2041" t="s">
        <v>849</v>
      </c>
      <c r="G2041" t="s">
        <v>848</v>
      </c>
      <c r="H2041">
        <v>812</v>
      </c>
      <c r="I2041" t="s">
        <v>1033</v>
      </c>
      <c r="J2041" t="s">
        <v>1032</v>
      </c>
      <c r="K2041" t="s">
        <v>305</v>
      </c>
      <c r="L2041" t="s">
        <v>1191</v>
      </c>
      <c r="M2041">
        <v>82</v>
      </c>
      <c r="N2041">
        <v>4.8984500000000004</v>
      </c>
    </row>
    <row r="2042" spans="1:14" x14ac:dyDescent="0.3">
      <c r="A2042">
        <v>2021</v>
      </c>
      <c r="B2042" t="s">
        <v>1188</v>
      </c>
      <c r="C2042" t="s">
        <v>821</v>
      </c>
      <c r="D2042" t="s">
        <v>823</v>
      </c>
      <c r="E2042" t="s">
        <v>822</v>
      </c>
      <c r="F2042" t="s">
        <v>849</v>
      </c>
      <c r="G2042" t="s">
        <v>848</v>
      </c>
      <c r="H2042">
        <v>813</v>
      </c>
      <c r="I2042" t="s">
        <v>1035</v>
      </c>
      <c r="J2042" t="s">
        <v>1034</v>
      </c>
      <c r="K2042" t="s">
        <v>307</v>
      </c>
      <c r="L2042" t="s">
        <v>1191</v>
      </c>
      <c r="M2042">
        <v>444</v>
      </c>
      <c r="N2042">
        <v>41.926299999999998</v>
      </c>
    </row>
    <row r="2043" spans="1:14" x14ac:dyDescent="0.3">
      <c r="A2043">
        <v>2021</v>
      </c>
      <c r="B2043" t="s">
        <v>1188</v>
      </c>
      <c r="C2043" t="s">
        <v>821</v>
      </c>
      <c r="D2043" t="s">
        <v>823</v>
      </c>
      <c r="E2043" t="s">
        <v>822</v>
      </c>
      <c r="F2043" t="s">
        <v>849</v>
      </c>
      <c r="G2043" t="s">
        <v>848</v>
      </c>
      <c r="H2043">
        <v>813</v>
      </c>
      <c r="I2043" t="s">
        <v>1035</v>
      </c>
      <c r="J2043" t="s">
        <v>1034</v>
      </c>
      <c r="K2043" t="s">
        <v>308</v>
      </c>
      <c r="L2043" t="s">
        <v>1191</v>
      </c>
      <c r="M2043">
        <v>241</v>
      </c>
      <c r="N2043">
        <v>22.757300000000001</v>
      </c>
    </row>
    <row r="2044" spans="1:14" x14ac:dyDescent="0.3">
      <c r="A2044">
        <v>2021</v>
      </c>
      <c r="B2044" t="s">
        <v>1188</v>
      </c>
      <c r="C2044" t="s">
        <v>821</v>
      </c>
      <c r="D2044" t="s">
        <v>823</v>
      </c>
      <c r="E2044" t="s">
        <v>822</v>
      </c>
      <c r="F2044" t="s">
        <v>849</v>
      </c>
      <c r="G2044" t="s">
        <v>848</v>
      </c>
      <c r="H2044">
        <v>813</v>
      </c>
      <c r="I2044" t="s">
        <v>1035</v>
      </c>
      <c r="J2044" t="s">
        <v>1034</v>
      </c>
      <c r="K2044" t="s">
        <v>309</v>
      </c>
      <c r="L2044" t="s">
        <v>1191</v>
      </c>
      <c r="M2044">
        <v>15</v>
      </c>
      <c r="N2044">
        <v>1.4164300000000001</v>
      </c>
    </row>
    <row r="2045" spans="1:14" x14ac:dyDescent="0.3">
      <c r="A2045">
        <v>2021</v>
      </c>
      <c r="B2045" t="s">
        <v>1188</v>
      </c>
      <c r="C2045" t="s">
        <v>821</v>
      </c>
      <c r="D2045" t="s">
        <v>823</v>
      </c>
      <c r="E2045" t="s">
        <v>822</v>
      </c>
      <c r="F2045" t="s">
        <v>849</v>
      </c>
      <c r="G2045" t="s">
        <v>848</v>
      </c>
      <c r="H2045">
        <v>813</v>
      </c>
      <c r="I2045" t="s">
        <v>1035</v>
      </c>
      <c r="J2045" t="s">
        <v>1034</v>
      </c>
      <c r="K2045" t="s">
        <v>306</v>
      </c>
      <c r="L2045" t="s">
        <v>1191</v>
      </c>
      <c r="M2045">
        <v>316</v>
      </c>
      <c r="N2045">
        <v>29.839500000000001</v>
      </c>
    </row>
    <row r="2046" spans="1:14" x14ac:dyDescent="0.3">
      <c r="A2046">
        <v>2021</v>
      </c>
      <c r="B2046" t="s">
        <v>1188</v>
      </c>
      <c r="C2046" t="s">
        <v>821</v>
      </c>
      <c r="D2046" t="s">
        <v>823</v>
      </c>
      <c r="E2046" t="s">
        <v>822</v>
      </c>
      <c r="F2046" t="s">
        <v>849</v>
      </c>
      <c r="G2046" t="s">
        <v>848</v>
      </c>
      <c r="H2046">
        <v>813</v>
      </c>
      <c r="I2046" t="s">
        <v>1035</v>
      </c>
      <c r="J2046" t="s">
        <v>1034</v>
      </c>
      <c r="K2046" t="s">
        <v>1192</v>
      </c>
      <c r="L2046" t="s">
        <v>1191</v>
      </c>
      <c r="M2046">
        <v>1059</v>
      </c>
      <c r="N2046">
        <v>100</v>
      </c>
    </row>
    <row r="2047" spans="1:14" x14ac:dyDescent="0.3">
      <c r="A2047">
        <v>2021</v>
      </c>
      <c r="B2047" t="s">
        <v>1188</v>
      </c>
      <c r="C2047" t="s">
        <v>821</v>
      </c>
      <c r="D2047" t="s">
        <v>823</v>
      </c>
      <c r="E2047" t="s">
        <v>822</v>
      </c>
      <c r="F2047" t="s">
        <v>849</v>
      </c>
      <c r="G2047" t="s">
        <v>848</v>
      </c>
      <c r="H2047">
        <v>813</v>
      </c>
      <c r="I2047" t="s">
        <v>1035</v>
      </c>
      <c r="J2047" t="s">
        <v>1034</v>
      </c>
      <c r="K2047" t="s">
        <v>305</v>
      </c>
      <c r="L2047" t="s">
        <v>1191</v>
      </c>
      <c r="M2047">
        <v>43</v>
      </c>
      <c r="N2047">
        <v>4.0604300000000002</v>
      </c>
    </row>
    <row r="2048" spans="1:14" x14ac:dyDescent="0.3">
      <c r="A2048">
        <v>2022</v>
      </c>
      <c r="B2048" t="s">
        <v>1188</v>
      </c>
      <c r="C2048" t="s">
        <v>821</v>
      </c>
      <c r="D2048" t="s">
        <v>823</v>
      </c>
      <c r="E2048" t="s">
        <v>822</v>
      </c>
      <c r="F2048" t="s">
        <v>849</v>
      </c>
      <c r="G2048" t="s">
        <v>848</v>
      </c>
      <c r="H2048">
        <v>813</v>
      </c>
      <c r="I2048" t="s">
        <v>1035</v>
      </c>
      <c r="J2048" t="s">
        <v>1034</v>
      </c>
      <c r="K2048" t="s">
        <v>307</v>
      </c>
      <c r="L2048" t="s">
        <v>1191</v>
      </c>
      <c r="M2048">
        <v>468</v>
      </c>
      <c r="N2048">
        <v>40.731099999999998</v>
      </c>
    </row>
    <row r="2049" spans="1:14" x14ac:dyDescent="0.3">
      <c r="A2049">
        <v>2022</v>
      </c>
      <c r="B2049" t="s">
        <v>1188</v>
      </c>
      <c r="C2049" t="s">
        <v>821</v>
      </c>
      <c r="D2049" t="s">
        <v>823</v>
      </c>
      <c r="E2049" t="s">
        <v>822</v>
      </c>
      <c r="F2049" t="s">
        <v>849</v>
      </c>
      <c r="G2049" t="s">
        <v>848</v>
      </c>
      <c r="H2049">
        <v>813</v>
      </c>
      <c r="I2049" t="s">
        <v>1035</v>
      </c>
      <c r="J2049" t="s">
        <v>1034</v>
      </c>
      <c r="K2049" t="s">
        <v>308</v>
      </c>
      <c r="L2049" t="s">
        <v>1191</v>
      </c>
      <c r="M2049">
        <v>267</v>
      </c>
      <c r="N2049">
        <v>23.2376</v>
      </c>
    </row>
    <row r="2050" spans="1:14" x14ac:dyDescent="0.3">
      <c r="A2050">
        <v>2022</v>
      </c>
      <c r="B2050" t="s">
        <v>1188</v>
      </c>
      <c r="C2050" t="s">
        <v>821</v>
      </c>
      <c r="D2050" t="s">
        <v>823</v>
      </c>
      <c r="E2050" t="s">
        <v>822</v>
      </c>
      <c r="F2050" t="s">
        <v>849</v>
      </c>
      <c r="G2050" t="s">
        <v>848</v>
      </c>
      <c r="H2050">
        <v>813</v>
      </c>
      <c r="I2050" t="s">
        <v>1035</v>
      </c>
      <c r="J2050" t="s">
        <v>1034</v>
      </c>
      <c r="K2050" t="s">
        <v>309</v>
      </c>
      <c r="L2050" t="s">
        <v>1191</v>
      </c>
      <c r="M2050">
        <v>22</v>
      </c>
      <c r="N2050">
        <v>1.9147099999999999</v>
      </c>
    </row>
    <row r="2051" spans="1:14" x14ac:dyDescent="0.3">
      <c r="A2051">
        <v>2022</v>
      </c>
      <c r="B2051" t="s">
        <v>1188</v>
      </c>
      <c r="C2051" t="s">
        <v>821</v>
      </c>
      <c r="D2051" t="s">
        <v>823</v>
      </c>
      <c r="E2051" t="s">
        <v>822</v>
      </c>
      <c r="F2051" t="s">
        <v>849</v>
      </c>
      <c r="G2051" t="s">
        <v>848</v>
      </c>
      <c r="H2051">
        <v>813</v>
      </c>
      <c r="I2051" t="s">
        <v>1035</v>
      </c>
      <c r="J2051" t="s">
        <v>1034</v>
      </c>
      <c r="K2051" t="s">
        <v>306</v>
      </c>
      <c r="L2051" t="s">
        <v>1191</v>
      </c>
      <c r="M2051">
        <v>343</v>
      </c>
      <c r="N2051">
        <v>29.852</v>
      </c>
    </row>
    <row r="2052" spans="1:14" x14ac:dyDescent="0.3">
      <c r="A2052">
        <v>2022</v>
      </c>
      <c r="B2052" t="s">
        <v>1188</v>
      </c>
      <c r="C2052" t="s">
        <v>821</v>
      </c>
      <c r="D2052" t="s">
        <v>823</v>
      </c>
      <c r="E2052" t="s">
        <v>822</v>
      </c>
      <c r="F2052" t="s">
        <v>849</v>
      </c>
      <c r="G2052" t="s">
        <v>848</v>
      </c>
      <c r="H2052">
        <v>813</v>
      </c>
      <c r="I2052" t="s">
        <v>1035</v>
      </c>
      <c r="J2052" t="s">
        <v>1034</v>
      </c>
      <c r="K2052" t="s">
        <v>1192</v>
      </c>
      <c r="L2052" t="s">
        <v>1191</v>
      </c>
      <c r="M2052">
        <v>1149</v>
      </c>
      <c r="N2052">
        <v>100</v>
      </c>
    </row>
    <row r="2053" spans="1:14" x14ac:dyDescent="0.3">
      <c r="A2053">
        <v>2022</v>
      </c>
      <c r="B2053" t="s">
        <v>1188</v>
      </c>
      <c r="C2053" t="s">
        <v>821</v>
      </c>
      <c r="D2053" t="s">
        <v>823</v>
      </c>
      <c r="E2053" t="s">
        <v>822</v>
      </c>
      <c r="F2053" t="s">
        <v>849</v>
      </c>
      <c r="G2053" t="s">
        <v>848</v>
      </c>
      <c r="H2053">
        <v>813</v>
      </c>
      <c r="I2053" t="s">
        <v>1035</v>
      </c>
      <c r="J2053" t="s">
        <v>1034</v>
      </c>
      <c r="K2053" t="s">
        <v>305</v>
      </c>
      <c r="L2053" t="s">
        <v>1191</v>
      </c>
      <c r="M2053">
        <v>49</v>
      </c>
      <c r="N2053">
        <v>4.2645799999999996</v>
      </c>
    </row>
    <row r="2054" spans="1:14" x14ac:dyDescent="0.3">
      <c r="A2054">
        <v>2023</v>
      </c>
      <c r="B2054" t="s">
        <v>1188</v>
      </c>
      <c r="C2054" t="s">
        <v>821</v>
      </c>
      <c r="D2054" t="s">
        <v>823</v>
      </c>
      <c r="E2054" t="s">
        <v>822</v>
      </c>
      <c r="F2054" t="s">
        <v>849</v>
      </c>
      <c r="G2054" t="s">
        <v>848</v>
      </c>
      <c r="H2054">
        <v>813</v>
      </c>
      <c r="I2054" t="s">
        <v>1035</v>
      </c>
      <c r="J2054" t="s">
        <v>1034</v>
      </c>
      <c r="K2054" t="s">
        <v>307</v>
      </c>
      <c r="L2054" t="s">
        <v>1191</v>
      </c>
      <c r="M2054">
        <v>500</v>
      </c>
      <c r="N2054">
        <v>38.051749999999998</v>
      </c>
    </row>
    <row r="2055" spans="1:14" x14ac:dyDescent="0.3">
      <c r="A2055">
        <v>2023</v>
      </c>
      <c r="B2055" t="s">
        <v>1188</v>
      </c>
      <c r="C2055" t="s">
        <v>821</v>
      </c>
      <c r="D2055" t="s">
        <v>823</v>
      </c>
      <c r="E2055" t="s">
        <v>822</v>
      </c>
      <c r="F2055" t="s">
        <v>849</v>
      </c>
      <c r="G2055" t="s">
        <v>848</v>
      </c>
      <c r="H2055">
        <v>813</v>
      </c>
      <c r="I2055" t="s">
        <v>1035</v>
      </c>
      <c r="J2055" t="s">
        <v>1034</v>
      </c>
      <c r="K2055" t="s">
        <v>308</v>
      </c>
      <c r="L2055" t="s">
        <v>1191</v>
      </c>
      <c r="M2055">
        <v>315</v>
      </c>
      <c r="N2055">
        <v>23.9726</v>
      </c>
    </row>
    <row r="2056" spans="1:14" x14ac:dyDescent="0.3">
      <c r="A2056">
        <v>2023</v>
      </c>
      <c r="B2056" t="s">
        <v>1188</v>
      </c>
      <c r="C2056" t="s">
        <v>821</v>
      </c>
      <c r="D2056" t="s">
        <v>823</v>
      </c>
      <c r="E2056" t="s">
        <v>822</v>
      </c>
      <c r="F2056" t="s">
        <v>849</v>
      </c>
      <c r="G2056" t="s">
        <v>848</v>
      </c>
      <c r="H2056">
        <v>813</v>
      </c>
      <c r="I2056" t="s">
        <v>1035</v>
      </c>
      <c r="J2056" t="s">
        <v>1034</v>
      </c>
      <c r="K2056" t="s">
        <v>309</v>
      </c>
      <c r="L2056" t="s">
        <v>1191</v>
      </c>
      <c r="M2056">
        <v>24</v>
      </c>
      <c r="N2056">
        <v>1.8264800000000001</v>
      </c>
    </row>
    <row r="2057" spans="1:14" x14ac:dyDescent="0.3">
      <c r="A2057">
        <v>2023</v>
      </c>
      <c r="B2057" t="s">
        <v>1188</v>
      </c>
      <c r="C2057" t="s">
        <v>821</v>
      </c>
      <c r="D2057" t="s">
        <v>823</v>
      </c>
      <c r="E2057" t="s">
        <v>822</v>
      </c>
      <c r="F2057" t="s">
        <v>849</v>
      </c>
      <c r="G2057" t="s">
        <v>848</v>
      </c>
      <c r="H2057">
        <v>813</v>
      </c>
      <c r="I2057" t="s">
        <v>1035</v>
      </c>
      <c r="J2057" t="s">
        <v>1034</v>
      </c>
      <c r="K2057" t="s">
        <v>306</v>
      </c>
      <c r="L2057" t="s">
        <v>1191</v>
      </c>
      <c r="M2057">
        <v>404</v>
      </c>
      <c r="N2057">
        <v>30.745809999999999</v>
      </c>
    </row>
    <row r="2058" spans="1:14" x14ac:dyDescent="0.3">
      <c r="A2058">
        <v>2023</v>
      </c>
      <c r="B2058" t="s">
        <v>1188</v>
      </c>
      <c r="C2058" t="s">
        <v>821</v>
      </c>
      <c r="D2058" t="s">
        <v>823</v>
      </c>
      <c r="E2058" t="s">
        <v>822</v>
      </c>
      <c r="F2058" t="s">
        <v>849</v>
      </c>
      <c r="G2058" t="s">
        <v>848</v>
      </c>
      <c r="H2058">
        <v>813</v>
      </c>
      <c r="I2058" t="s">
        <v>1035</v>
      </c>
      <c r="J2058" t="s">
        <v>1034</v>
      </c>
      <c r="K2058" t="s">
        <v>1192</v>
      </c>
      <c r="L2058" t="s">
        <v>1191</v>
      </c>
      <c r="M2058">
        <v>1314</v>
      </c>
      <c r="N2058">
        <v>100</v>
      </c>
    </row>
    <row r="2059" spans="1:14" x14ac:dyDescent="0.3">
      <c r="A2059">
        <v>2023</v>
      </c>
      <c r="B2059" t="s">
        <v>1188</v>
      </c>
      <c r="C2059" t="s">
        <v>821</v>
      </c>
      <c r="D2059" t="s">
        <v>823</v>
      </c>
      <c r="E2059" t="s">
        <v>822</v>
      </c>
      <c r="F2059" t="s">
        <v>849</v>
      </c>
      <c r="G2059" t="s">
        <v>848</v>
      </c>
      <c r="H2059">
        <v>813</v>
      </c>
      <c r="I2059" t="s">
        <v>1035</v>
      </c>
      <c r="J2059" t="s">
        <v>1034</v>
      </c>
      <c r="K2059" t="s">
        <v>305</v>
      </c>
      <c r="L2059" t="s">
        <v>1191</v>
      </c>
      <c r="M2059">
        <v>71</v>
      </c>
      <c r="N2059">
        <v>5.4033499999999997</v>
      </c>
    </row>
    <row r="2060" spans="1:14" x14ac:dyDescent="0.3">
      <c r="A2060">
        <v>2024</v>
      </c>
      <c r="B2060" t="s">
        <v>1188</v>
      </c>
      <c r="C2060" t="s">
        <v>821</v>
      </c>
      <c r="D2060" t="s">
        <v>823</v>
      </c>
      <c r="E2060" t="s">
        <v>822</v>
      </c>
      <c r="F2060" t="s">
        <v>849</v>
      </c>
      <c r="G2060" t="s">
        <v>848</v>
      </c>
      <c r="H2060">
        <v>813</v>
      </c>
      <c r="I2060" t="s">
        <v>1035</v>
      </c>
      <c r="J2060" t="s">
        <v>1034</v>
      </c>
      <c r="K2060" t="s">
        <v>307</v>
      </c>
      <c r="L2060" t="s">
        <v>1191</v>
      </c>
      <c r="M2060">
        <v>534</v>
      </c>
      <c r="N2060">
        <v>36.72627</v>
      </c>
    </row>
    <row r="2061" spans="1:14" x14ac:dyDescent="0.3">
      <c r="A2061">
        <v>2024</v>
      </c>
      <c r="B2061" t="s">
        <v>1188</v>
      </c>
      <c r="C2061" t="s">
        <v>821</v>
      </c>
      <c r="D2061" t="s">
        <v>823</v>
      </c>
      <c r="E2061" t="s">
        <v>822</v>
      </c>
      <c r="F2061" t="s">
        <v>849</v>
      </c>
      <c r="G2061" t="s">
        <v>848</v>
      </c>
      <c r="H2061">
        <v>813</v>
      </c>
      <c r="I2061" t="s">
        <v>1035</v>
      </c>
      <c r="J2061" t="s">
        <v>1034</v>
      </c>
      <c r="K2061" t="s">
        <v>308</v>
      </c>
      <c r="L2061" t="s">
        <v>1191</v>
      </c>
      <c r="M2061">
        <v>366</v>
      </c>
      <c r="N2061">
        <v>25.171939999999999</v>
      </c>
    </row>
    <row r="2062" spans="1:14" x14ac:dyDescent="0.3">
      <c r="A2062">
        <v>2024</v>
      </c>
      <c r="B2062" t="s">
        <v>1188</v>
      </c>
      <c r="C2062" t="s">
        <v>821</v>
      </c>
      <c r="D2062" t="s">
        <v>823</v>
      </c>
      <c r="E2062" t="s">
        <v>822</v>
      </c>
      <c r="F2062" t="s">
        <v>849</v>
      </c>
      <c r="G2062" t="s">
        <v>848</v>
      </c>
      <c r="H2062">
        <v>813</v>
      </c>
      <c r="I2062" t="s">
        <v>1035</v>
      </c>
      <c r="J2062" t="s">
        <v>1034</v>
      </c>
      <c r="K2062" t="s">
        <v>309</v>
      </c>
      <c r="L2062" t="s">
        <v>1191</v>
      </c>
      <c r="M2062">
        <v>28</v>
      </c>
      <c r="N2062">
        <v>1.9257200000000001</v>
      </c>
    </row>
    <row r="2063" spans="1:14" x14ac:dyDescent="0.3">
      <c r="A2063">
        <v>2024</v>
      </c>
      <c r="B2063" t="s">
        <v>1188</v>
      </c>
      <c r="C2063" t="s">
        <v>821</v>
      </c>
      <c r="D2063" t="s">
        <v>823</v>
      </c>
      <c r="E2063" t="s">
        <v>822</v>
      </c>
      <c r="F2063" t="s">
        <v>849</v>
      </c>
      <c r="G2063" t="s">
        <v>848</v>
      </c>
      <c r="H2063">
        <v>813</v>
      </c>
      <c r="I2063" t="s">
        <v>1035</v>
      </c>
      <c r="J2063" t="s">
        <v>1034</v>
      </c>
      <c r="K2063" t="s">
        <v>306</v>
      </c>
      <c r="L2063" t="s">
        <v>1191</v>
      </c>
      <c r="M2063">
        <v>451</v>
      </c>
      <c r="N2063">
        <v>31.017880000000002</v>
      </c>
    </row>
    <row r="2064" spans="1:14" x14ac:dyDescent="0.3">
      <c r="A2064">
        <v>2024</v>
      </c>
      <c r="B2064" t="s">
        <v>1188</v>
      </c>
      <c r="C2064" t="s">
        <v>821</v>
      </c>
      <c r="D2064" t="s">
        <v>823</v>
      </c>
      <c r="E2064" t="s">
        <v>822</v>
      </c>
      <c r="F2064" t="s">
        <v>849</v>
      </c>
      <c r="G2064" t="s">
        <v>848</v>
      </c>
      <c r="H2064">
        <v>813</v>
      </c>
      <c r="I2064" t="s">
        <v>1035</v>
      </c>
      <c r="J2064" t="s">
        <v>1034</v>
      </c>
      <c r="K2064" t="s">
        <v>1192</v>
      </c>
      <c r="L2064" t="s">
        <v>1191</v>
      </c>
      <c r="M2064">
        <v>1454</v>
      </c>
      <c r="N2064">
        <v>100</v>
      </c>
    </row>
    <row r="2065" spans="1:14" x14ac:dyDescent="0.3">
      <c r="A2065">
        <v>2024</v>
      </c>
      <c r="B2065" t="s">
        <v>1188</v>
      </c>
      <c r="C2065" t="s">
        <v>821</v>
      </c>
      <c r="D2065" t="s">
        <v>823</v>
      </c>
      <c r="E2065" t="s">
        <v>822</v>
      </c>
      <c r="F2065" t="s">
        <v>849</v>
      </c>
      <c r="G2065" t="s">
        <v>848</v>
      </c>
      <c r="H2065">
        <v>813</v>
      </c>
      <c r="I2065" t="s">
        <v>1035</v>
      </c>
      <c r="J2065" t="s">
        <v>1034</v>
      </c>
      <c r="K2065" t="s">
        <v>305</v>
      </c>
      <c r="L2065" t="s">
        <v>1191</v>
      </c>
      <c r="M2065">
        <v>75</v>
      </c>
      <c r="N2065">
        <v>5.1581799999999998</v>
      </c>
    </row>
    <row r="2066" spans="1:14" x14ac:dyDescent="0.3">
      <c r="A2066">
        <v>2022</v>
      </c>
      <c r="B2066" t="s">
        <v>1188</v>
      </c>
      <c r="C2066" t="s">
        <v>821</v>
      </c>
      <c r="D2066" t="s">
        <v>823</v>
      </c>
      <c r="E2066" t="s">
        <v>822</v>
      </c>
      <c r="F2066" t="s">
        <v>927</v>
      </c>
      <c r="G2066" t="s">
        <v>926</v>
      </c>
      <c r="H2066">
        <v>940</v>
      </c>
      <c r="I2066" t="s">
        <v>1037</v>
      </c>
      <c r="J2066" t="s">
        <v>1036</v>
      </c>
      <c r="K2066" t="s">
        <v>307</v>
      </c>
      <c r="L2066" t="s">
        <v>1191</v>
      </c>
      <c r="M2066">
        <v>1064</v>
      </c>
      <c r="N2066">
        <v>37.438400000000001</v>
      </c>
    </row>
    <row r="2067" spans="1:14" x14ac:dyDescent="0.3">
      <c r="A2067">
        <v>2022</v>
      </c>
      <c r="B2067" t="s">
        <v>1188</v>
      </c>
      <c r="C2067" t="s">
        <v>821</v>
      </c>
      <c r="D2067" t="s">
        <v>823</v>
      </c>
      <c r="E2067" t="s">
        <v>822</v>
      </c>
      <c r="F2067" t="s">
        <v>927</v>
      </c>
      <c r="G2067" t="s">
        <v>926</v>
      </c>
      <c r="H2067">
        <v>940</v>
      </c>
      <c r="I2067" t="s">
        <v>1037</v>
      </c>
      <c r="J2067" t="s">
        <v>1036</v>
      </c>
      <c r="K2067" t="s">
        <v>308</v>
      </c>
      <c r="L2067" t="s">
        <v>1191</v>
      </c>
      <c r="M2067">
        <v>586</v>
      </c>
      <c r="N2067">
        <v>20.619299999999999</v>
      </c>
    </row>
    <row r="2068" spans="1:14" x14ac:dyDescent="0.3">
      <c r="A2068">
        <v>2022</v>
      </c>
      <c r="B2068" t="s">
        <v>1188</v>
      </c>
      <c r="C2068" t="s">
        <v>821</v>
      </c>
      <c r="D2068" t="s">
        <v>823</v>
      </c>
      <c r="E2068" t="s">
        <v>822</v>
      </c>
      <c r="F2068" t="s">
        <v>927</v>
      </c>
      <c r="G2068" t="s">
        <v>926</v>
      </c>
      <c r="H2068">
        <v>940</v>
      </c>
      <c r="I2068" t="s">
        <v>1037</v>
      </c>
      <c r="J2068" t="s">
        <v>1036</v>
      </c>
      <c r="K2068" t="s">
        <v>309</v>
      </c>
      <c r="L2068" t="s">
        <v>1191</v>
      </c>
      <c r="M2068">
        <v>77</v>
      </c>
      <c r="N2068">
        <v>2.7093600000000002</v>
      </c>
    </row>
    <row r="2069" spans="1:14" x14ac:dyDescent="0.3">
      <c r="A2069">
        <v>2022</v>
      </c>
      <c r="B2069" t="s">
        <v>1188</v>
      </c>
      <c r="C2069" t="s">
        <v>821</v>
      </c>
      <c r="D2069" t="s">
        <v>823</v>
      </c>
      <c r="E2069" t="s">
        <v>822</v>
      </c>
      <c r="F2069" t="s">
        <v>927</v>
      </c>
      <c r="G2069" t="s">
        <v>926</v>
      </c>
      <c r="H2069">
        <v>940</v>
      </c>
      <c r="I2069" t="s">
        <v>1037</v>
      </c>
      <c r="J2069" t="s">
        <v>1036</v>
      </c>
      <c r="K2069" t="s">
        <v>306</v>
      </c>
      <c r="L2069" t="s">
        <v>1191</v>
      </c>
      <c r="M2069">
        <v>967</v>
      </c>
      <c r="N2069">
        <v>34.025300000000001</v>
      </c>
    </row>
    <row r="2070" spans="1:14" x14ac:dyDescent="0.3">
      <c r="A2070">
        <v>2022</v>
      </c>
      <c r="B2070" t="s">
        <v>1188</v>
      </c>
      <c r="C2070" t="s">
        <v>821</v>
      </c>
      <c r="D2070" t="s">
        <v>823</v>
      </c>
      <c r="E2070" t="s">
        <v>822</v>
      </c>
      <c r="F2070" t="s">
        <v>927</v>
      </c>
      <c r="G2070" t="s">
        <v>926</v>
      </c>
      <c r="H2070">
        <v>940</v>
      </c>
      <c r="I2070" t="s">
        <v>1037</v>
      </c>
      <c r="J2070" t="s">
        <v>1036</v>
      </c>
      <c r="K2070" t="s">
        <v>1192</v>
      </c>
      <c r="L2070" t="s">
        <v>1191</v>
      </c>
      <c r="M2070">
        <v>2842</v>
      </c>
      <c r="N2070">
        <v>100</v>
      </c>
    </row>
    <row r="2071" spans="1:14" x14ac:dyDescent="0.3">
      <c r="A2071">
        <v>2022</v>
      </c>
      <c r="B2071" t="s">
        <v>1188</v>
      </c>
      <c r="C2071" t="s">
        <v>821</v>
      </c>
      <c r="D2071" t="s">
        <v>823</v>
      </c>
      <c r="E2071" t="s">
        <v>822</v>
      </c>
      <c r="F2071" t="s">
        <v>927</v>
      </c>
      <c r="G2071" t="s">
        <v>926</v>
      </c>
      <c r="H2071">
        <v>940</v>
      </c>
      <c r="I2071" t="s">
        <v>1037</v>
      </c>
      <c r="J2071" t="s">
        <v>1036</v>
      </c>
      <c r="K2071" t="s">
        <v>305</v>
      </c>
      <c r="L2071" t="s">
        <v>1191</v>
      </c>
      <c r="M2071">
        <v>148</v>
      </c>
      <c r="N2071">
        <v>5.2076000000000002</v>
      </c>
    </row>
    <row r="2072" spans="1:14" x14ac:dyDescent="0.3">
      <c r="A2072">
        <v>2023</v>
      </c>
      <c r="B2072" t="s">
        <v>1188</v>
      </c>
      <c r="C2072" t="s">
        <v>821</v>
      </c>
      <c r="D2072" t="s">
        <v>823</v>
      </c>
      <c r="E2072" t="s">
        <v>822</v>
      </c>
      <c r="F2072" t="s">
        <v>927</v>
      </c>
      <c r="G2072" t="s">
        <v>926</v>
      </c>
      <c r="H2072">
        <v>940</v>
      </c>
      <c r="I2072" t="s">
        <v>1037</v>
      </c>
      <c r="J2072" t="s">
        <v>1036</v>
      </c>
      <c r="K2072" t="s">
        <v>307</v>
      </c>
      <c r="L2072" t="s">
        <v>1191</v>
      </c>
      <c r="M2072">
        <v>1269</v>
      </c>
      <c r="N2072">
        <v>35.959200000000003</v>
      </c>
    </row>
    <row r="2073" spans="1:14" x14ac:dyDescent="0.3">
      <c r="A2073">
        <v>2023</v>
      </c>
      <c r="B2073" t="s">
        <v>1188</v>
      </c>
      <c r="C2073" t="s">
        <v>821</v>
      </c>
      <c r="D2073" t="s">
        <v>823</v>
      </c>
      <c r="E2073" t="s">
        <v>822</v>
      </c>
      <c r="F2073" t="s">
        <v>927</v>
      </c>
      <c r="G2073" t="s">
        <v>926</v>
      </c>
      <c r="H2073">
        <v>940</v>
      </c>
      <c r="I2073" t="s">
        <v>1037</v>
      </c>
      <c r="J2073" t="s">
        <v>1036</v>
      </c>
      <c r="K2073" t="s">
        <v>308</v>
      </c>
      <c r="L2073" t="s">
        <v>1191</v>
      </c>
      <c r="M2073">
        <v>683</v>
      </c>
      <c r="N2073">
        <v>19.353919999999999</v>
      </c>
    </row>
    <row r="2074" spans="1:14" x14ac:dyDescent="0.3">
      <c r="A2074">
        <v>2023</v>
      </c>
      <c r="B2074" t="s">
        <v>1188</v>
      </c>
      <c r="C2074" t="s">
        <v>821</v>
      </c>
      <c r="D2074" t="s">
        <v>823</v>
      </c>
      <c r="E2074" t="s">
        <v>822</v>
      </c>
      <c r="F2074" t="s">
        <v>927</v>
      </c>
      <c r="G2074" t="s">
        <v>926</v>
      </c>
      <c r="H2074">
        <v>940</v>
      </c>
      <c r="I2074" t="s">
        <v>1037</v>
      </c>
      <c r="J2074" t="s">
        <v>1036</v>
      </c>
      <c r="K2074" t="s">
        <v>309</v>
      </c>
      <c r="L2074" t="s">
        <v>1191</v>
      </c>
      <c r="M2074">
        <v>141</v>
      </c>
      <c r="N2074">
        <v>3.9954700000000001</v>
      </c>
    </row>
    <row r="2075" spans="1:14" x14ac:dyDescent="0.3">
      <c r="A2075">
        <v>2023</v>
      </c>
      <c r="B2075" t="s">
        <v>1188</v>
      </c>
      <c r="C2075" t="s">
        <v>821</v>
      </c>
      <c r="D2075" t="s">
        <v>823</v>
      </c>
      <c r="E2075" t="s">
        <v>822</v>
      </c>
      <c r="F2075" t="s">
        <v>927</v>
      </c>
      <c r="G2075" t="s">
        <v>926</v>
      </c>
      <c r="H2075">
        <v>940</v>
      </c>
      <c r="I2075" t="s">
        <v>1037</v>
      </c>
      <c r="J2075" t="s">
        <v>1036</v>
      </c>
      <c r="K2075" t="s">
        <v>306</v>
      </c>
      <c r="L2075" t="s">
        <v>1191</v>
      </c>
      <c r="M2075">
        <v>1199</v>
      </c>
      <c r="N2075">
        <v>33.975630000000002</v>
      </c>
    </row>
    <row r="2076" spans="1:14" x14ac:dyDescent="0.3">
      <c r="A2076">
        <v>2023</v>
      </c>
      <c r="B2076" t="s">
        <v>1188</v>
      </c>
      <c r="C2076" t="s">
        <v>821</v>
      </c>
      <c r="D2076" t="s">
        <v>823</v>
      </c>
      <c r="E2076" t="s">
        <v>822</v>
      </c>
      <c r="F2076" t="s">
        <v>927</v>
      </c>
      <c r="G2076" t="s">
        <v>926</v>
      </c>
      <c r="H2076">
        <v>940</v>
      </c>
      <c r="I2076" t="s">
        <v>1037</v>
      </c>
      <c r="J2076" t="s">
        <v>1036</v>
      </c>
      <c r="K2076" t="s">
        <v>1192</v>
      </c>
      <c r="L2076" t="s">
        <v>1191</v>
      </c>
      <c r="M2076">
        <v>3529</v>
      </c>
      <c r="N2076">
        <v>100</v>
      </c>
    </row>
    <row r="2077" spans="1:14" x14ac:dyDescent="0.3">
      <c r="A2077">
        <v>2023</v>
      </c>
      <c r="B2077" t="s">
        <v>1188</v>
      </c>
      <c r="C2077" t="s">
        <v>821</v>
      </c>
      <c r="D2077" t="s">
        <v>823</v>
      </c>
      <c r="E2077" t="s">
        <v>822</v>
      </c>
      <c r="F2077" t="s">
        <v>927</v>
      </c>
      <c r="G2077" t="s">
        <v>926</v>
      </c>
      <c r="H2077">
        <v>940</v>
      </c>
      <c r="I2077" t="s">
        <v>1037</v>
      </c>
      <c r="J2077" t="s">
        <v>1036</v>
      </c>
      <c r="K2077" t="s">
        <v>305</v>
      </c>
      <c r="L2077" t="s">
        <v>1191</v>
      </c>
      <c r="M2077">
        <v>237</v>
      </c>
      <c r="N2077">
        <v>6.7157799999999996</v>
      </c>
    </row>
    <row r="2078" spans="1:14" x14ac:dyDescent="0.3">
      <c r="A2078">
        <v>2024</v>
      </c>
      <c r="B2078" t="s">
        <v>1188</v>
      </c>
      <c r="C2078" t="s">
        <v>821</v>
      </c>
      <c r="D2078" t="s">
        <v>823</v>
      </c>
      <c r="E2078" t="s">
        <v>822</v>
      </c>
      <c r="F2078" t="s">
        <v>927</v>
      </c>
      <c r="G2078" t="s">
        <v>926</v>
      </c>
      <c r="H2078">
        <v>940</v>
      </c>
      <c r="I2078" t="s">
        <v>1037</v>
      </c>
      <c r="J2078" t="s">
        <v>1036</v>
      </c>
      <c r="K2078" t="s">
        <v>307</v>
      </c>
      <c r="L2078" t="s">
        <v>1191</v>
      </c>
      <c r="M2078">
        <v>1439</v>
      </c>
      <c r="N2078">
        <v>37.680019999999999</v>
      </c>
    </row>
    <row r="2079" spans="1:14" x14ac:dyDescent="0.3">
      <c r="A2079">
        <v>2024</v>
      </c>
      <c r="B2079" t="s">
        <v>1188</v>
      </c>
      <c r="C2079" t="s">
        <v>821</v>
      </c>
      <c r="D2079" t="s">
        <v>823</v>
      </c>
      <c r="E2079" t="s">
        <v>822</v>
      </c>
      <c r="F2079" t="s">
        <v>927</v>
      </c>
      <c r="G2079" t="s">
        <v>926</v>
      </c>
      <c r="H2079">
        <v>940</v>
      </c>
      <c r="I2079" t="s">
        <v>1037</v>
      </c>
      <c r="J2079" t="s">
        <v>1036</v>
      </c>
      <c r="K2079" t="s">
        <v>308</v>
      </c>
      <c r="L2079" t="s">
        <v>1191</v>
      </c>
      <c r="M2079">
        <v>684</v>
      </c>
      <c r="N2079">
        <v>17.910450000000001</v>
      </c>
    </row>
    <row r="2080" spans="1:14" x14ac:dyDescent="0.3">
      <c r="A2080">
        <v>2024</v>
      </c>
      <c r="B2080" t="s">
        <v>1188</v>
      </c>
      <c r="C2080" t="s">
        <v>821</v>
      </c>
      <c r="D2080" t="s">
        <v>823</v>
      </c>
      <c r="E2080" t="s">
        <v>822</v>
      </c>
      <c r="F2080" t="s">
        <v>927</v>
      </c>
      <c r="G2080" t="s">
        <v>926</v>
      </c>
      <c r="H2080">
        <v>940</v>
      </c>
      <c r="I2080" t="s">
        <v>1037</v>
      </c>
      <c r="J2080" t="s">
        <v>1036</v>
      </c>
      <c r="K2080" t="s">
        <v>309</v>
      </c>
      <c r="L2080" t="s">
        <v>1191</v>
      </c>
      <c r="M2080">
        <v>118</v>
      </c>
      <c r="N2080">
        <v>3.0898099999999999</v>
      </c>
    </row>
    <row r="2081" spans="1:14" x14ac:dyDescent="0.3">
      <c r="A2081">
        <v>2024</v>
      </c>
      <c r="B2081" t="s">
        <v>1188</v>
      </c>
      <c r="C2081" t="s">
        <v>821</v>
      </c>
      <c r="D2081" t="s">
        <v>823</v>
      </c>
      <c r="E2081" t="s">
        <v>822</v>
      </c>
      <c r="F2081" t="s">
        <v>927</v>
      </c>
      <c r="G2081" t="s">
        <v>926</v>
      </c>
      <c r="H2081">
        <v>940</v>
      </c>
      <c r="I2081" t="s">
        <v>1037</v>
      </c>
      <c r="J2081" t="s">
        <v>1036</v>
      </c>
      <c r="K2081" t="s">
        <v>306</v>
      </c>
      <c r="L2081" t="s">
        <v>1191</v>
      </c>
      <c r="M2081">
        <v>1306</v>
      </c>
      <c r="N2081">
        <v>34.197429999999997</v>
      </c>
    </row>
    <row r="2082" spans="1:14" x14ac:dyDescent="0.3">
      <c r="A2082">
        <v>2024</v>
      </c>
      <c r="B2082" t="s">
        <v>1188</v>
      </c>
      <c r="C2082" t="s">
        <v>821</v>
      </c>
      <c r="D2082" t="s">
        <v>823</v>
      </c>
      <c r="E2082" t="s">
        <v>822</v>
      </c>
      <c r="F2082" t="s">
        <v>927</v>
      </c>
      <c r="G2082" t="s">
        <v>926</v>
      </c>
      <c r="H2082">
        <v>940</v>
      </c>
      <c r="I2082" t="s">
        <v>1037</v>
      </c>
      <c r="J2082" t="s">
        <v>1036</v>
      </c>
      <c r="K2082" t="s">
        <v>1192</v>
      </c>
      <c r="L2082" t="s">
        <v>1191</v>
      </c>
      <c r="M2082">
        <v>3819</v>
      </c>
      <c r="N2082">
        <v>100</v>
      </c>
    </row>
    <row r="2083" spans="1:14" x14ac:dyDescent="0.3">
      <c r="A2083">
        <v>2024</v>
      </c>
      <c r="B2083" t="s">
        <v>1188</v>
      </c>
      <c r="C2083" t="s">
        <v>821</v>
      </c>
      <c r="D2083" t="s">
        <v>823</v>
      </c>
      <c r="E2083" t="s">
        <v>822</v>
      </c>
      <c r="F2083" t="s">
        <v>927</v>
      </c>
      <c r="G2083" t="s">
        <v>926</v>
      </c>
      <c r="H2083">
        <v>940</v>
      </c>
      <c r="I2083" t="s">
        <v>1037</v>
      </c>
      <c r="J2083" t="s">
        <v>1036</v>
      </c>
      <c r="K2083" t="s">
        <v>305</v>
      </c>
      <c r="L2083" t="s">
        <v>1191</v>
      </c>
      <c r="M2083">
        <v>272</v>
      </c>
      <c r="N2083">
        <v>7.1222799999999999</v>
      </c>
    </row>
    <row r="2084" spans="1:14" x14ac:dyDescent="0.3">
      <c r="A2084">
        <v>2021</v>
      </c>
      <c r="B2084" t="s">
        <v>1188</v>
      </c>
      <c r="C2084" t="s">
        <v>821</v>
      </c>
      <c r="D2084" t="s">
        <v>823</v>
      </c>
      <c r="E2084" t="s">
        <v>822</v>
      </c>
      <c r="F2084" t="s">
        <v>853</v>
      </c>
      <c r="G2084" t="s">
        <v>852</v>
      </c>
      <c r="H2084">
        <v>802</v>
      </c>
      <c r="I2084" t="s">
        <v>1039</v>
      </c>
      <c r="J2084" t="s">
        <v>1038</v>
      </c>
      <c r="K2084" t="s">
        <v>307</v>
      </c>
      <c r="L2084" t="s">
        <v>1191</v>
      </c>
      <c r="M2084">
        <v>469</v>
      </c>
      <c r="N2084">
        <v>36.441299999999998</v>
      </c>
    </row>
    <row r="2085" spans="1:14" x14ac:dyDescent="0.3">
      <c r="A2085">
        <v>2021</v>
      </c>
      <c r="B2085" t="s">
        <v>1188</v>
      </c>
      <c r="C2085" t="s">
        <v>821</v>
      </c>
      <c r="D2085" t="s">
        <v>823</v>
      </c>
      <c r="E2085" t="s">
        <v>822</v>
      </c>
      <c r="F2085" t="s">
        <v>853</v>
      </c>
      <c r="G2085" t="s">
        <v>852</v>
      </c>
      <c r="H2085">
        <v>802</v>
      </c>
      <c r="I2085" t="s">
        <v>1039</v>
      </c>
      <c r="J2085" t="s">
        <v>1038</v>
      </c>
      <c r="K2085" t="s">
        <v>308</v>
      </c>
      <c r="L2085" t="s">
        <v>1191</v>
      </c>
      <c r="M2085">
        <v>278</v>
      </c>
      <c r="N2085">
        <v>21.6006</v>
      </c>
    </row>
    <row r="2086" spans="1:14" x14ac:dyDescent="0.3">
      <c r="A2086">
        <v>2021</v>
      </c>
      <c r="B2086" t="s">
        <v>1188</v>
      </c>
      <c r="C2086" t="s">
        <v>821</v>
      </c>
      <c r="D2086" t="s">
        <v>823</v>
      </c>
      <c r="E2086" t="s">
        <v>822</v>
      </c>
      <c r="F2086" t="s">
        <v>853</v>
      </c>
      <c r="G2086" t="s">
        <v>852</v>
      </c>
      <c r="H2086">
        <v>802</v>
      </c>
      <c r="I2086" t="s">
        <v>1039</v>
      </c>
      <c r="J2086" t="s">
        <v>1038</v>
      </c>
      <c r="K2086" t="s">
        <v>309</v>
      </c>
      <c r="L2086" t="s">
        <v>1191</v>
      </c>
      <c r="M2086">
        <v>131</v>
      </c>
      <c r="N2086">
        <v>10.178699999999999</v>
      </c>
    </row>
    <row r="2087" spans="1:14" x14ac:dyDescent="0.3">
      <c r="A2087">
        <v>2021</v>
      </c>
      <c r="B2087" t="s">
        <v>1188</v>
      </c>
      <c r="C2087" t="s">
        <v>821</v>
      </c>
      <c r="D2087" t="s">
        <v>823</v>
      </c>
      <c r="E2087" t="s">
        <v>822</v>
      </c>
      <c r="F2087" t="s">
        <v>853</v>
      </c>
      <c r="G2087" t="s">
        <v>852</v>
      </c>
      <c r="H2087">
        <v>802</v>
      </c>
      <c r="I2087" t="s">
        <v>1039</v>
      </c>
      <c r="J2087" t="s">
        <v>1038</v>
      </c>
      <c r="K2087" t="s">
        <v>306</v>
      </c>
      <c r="L2087" t="s">
        <v>1191</v>
      </c>
      <c r="M2087">
        <v>367</v>
      </c>
      <c r="N2087">
        <v>28.515899999999998</v>
      </c>
    </row>
    <row r="2088" spans="1:14" x14ac:dyDescent="0.3">
      <c r="A2088">
        <v>2021</v>
      </c>
      <c r="B2088" t="s">
        <v>1188</v>
      </c>
      <c r="C2088" t="s">
        <v>821</v>
      </c>
      <c r="D2088" t="s">
        <v>823</v>
      </c>
      <c r="E2088" t="s">
        <v>822</v>
      </c>
      <c r="F2088" t="s">
        <v>853</v>
      </c>
      <c r="G2088" t="s">
        <v>852</v>
      </c>
      <c r="H2088">
        <v>802</v>
      </c>
      <c r="I2088" t="s">
        <v>1039</v>
      </c>
      <c r="J2088" t="s">
        <v>1038</v>
      </c>
      <c r="K2088" t="s">
        <v>1192</v>
      </c>
      <c r="L2088" t="s">
        <v>1191</v>
      </c>
      <c r="M2088">
        <v>1287</v>
      </c>
      <c r="N2088">
        <v>100</v>
      </c>
    </row>
    <row r="2089" spans="1:14" x14ac:dyDescent="0.3">
      <c r="A2089">
        <v>2021</v>
      </c>
      <c r="B2089" t="s">
        <v>1188</v>
      </c>
      <c r="C2089" t="s">
        <v>821</v>
      </c>
      <c r="D2089" t="s">
        <v>823</v>
      </c>
      <c r="E2089" t="s">
        <v>822</v>
      </c>
      <c r="F2089" t="s">
        <v>853</v>
      </c>
      <c r="G2089" t="s">
        <v>852</v>
      </c>
      <c r="H2089">
        <v>802</v>
      </c>
      <c r="I2089" t="s">
        <v>1039</v>
      </c>
      <c r="J2089" t="s">
        <v>1038</v>
      </c>
      <c r="K2089" t="s">
        <v>305</v>
      </c>
      <c r="L2089" t="s">
        <v>1191</v>
      </c>
      <c r="M2089">
        <v>42</v>
      </c>
      <c r="N2089">
        <v>3.2633999999999999</v>
      </c>
    </row>
    <row r="2090" spans="1:14" x14ac:dyDescent="0.3">
      <c r="A2090">
        <v>2022</v>
      </c>
      <c r="B2090" t="s">
        <v>1188</v>
      </c>
      <c r="C2090" t="s">
        <v>821</v>
      </c>
      <c r="D2090" t="s">
        <v>823</v>
      </c>
      <c r="E2090" t="s">
        <v>822</v>
      </c>
      <c r="F2090" t="s">
        <v>853</v>
      </c>
      <c r="G2090" t="s">
        <v>852</v>
      </c>
      <c r="H2090">
        <v>802</v>
      </c>
      <c r="I2090" t="s">
        <v>1039</v>
      </c>
      <c r="J2090" t="s">
        <v>1038</v>
      </c>
      <c r="K2090" t="s">
        <v>307</v>
      </c>
      <c r="L2090" t="s">
        <v>1191</v>
      </c>
      <c r="M2090">
        <v>591</v>
      </c>
      <c r="N2090">
        <v>37.981999999999999</v>
      </c>
    </row>
    <row r="2091" spans="1:14" x14ac:dyDescent="0.3">
      <c r="A2091">
        <v>2022</v>
      </c>
      <c r="B2091" t="s">
        <v>1188</v>
      </c>
      <c r="C2091" t="s">
        <v>821</v>
      </c>
      <c r="D2091" t="s">
        <v>823</v>
      </c>
      <c r="E2091" t="s">
        <v>822</v>
      </c>
      <c r="F2091" t="s">
        <v>853</v>
      </c>
      <c r="G2091" t="s">
        <v>852</v>
      </c>
      <c r="H2091">
        <v>802</v>
      </c>
      <c r="I2091" t="s">
        <v>1039</v>
      </c>
      <c r="J2091" t="s">
        <v>1038</v>
      </c>
      <c r="K2091" t="s">
        <v>308</v>
      </c>
      <c r="L2091" t="s">
        <v>1191</v>
      </c>
      <c r="M2091">
        <v>312</v>
      </c>
      <c r="N2091">
        <v>20.051400000000001</v>
      </c>
    </row>
    <row r="2092" spans="1:14" x14ac:dyDescent="0.3">
      <c r="A2092">
        <v>2022</v>
      </c>
      <c r="B2092" t="s">
        <v>1188</v>
      </c>
      <c r="C2092" t="s">
        <v>821</v>
      </c>
      <c r="D2092" t="s">
        <v>823</v>
      </c>
      <c r="E2092" t="s">
        <v>822</v>
      </c>
      <c r="F2092" t="s">
        <v>853</v>
      </c>
      <c r="G2092" t="s">
        <v>852</v>
      </c>
      <c r="H2092">
        <v>802</v>
      </c>
      <c r="I2092" t="s">
        <v>1039</v>
      </c>
      <c r="J2092" t="s">
        <v>1038</v>
      </c>
      <c r="K2092" t="s">
        <v>309</v>
      </c>
      <c r="L2092" t="s">
        <v>1191</v>
      </c>
      <c r="M2092">
        <v>155</v>
      </c>
      <c r="N2092">
        <v>9.9614399999999996</v>
      </c>
    </row>
    <row r="2093" spans="1:14" x14ac:dyDescent="0.3">
      <c r="A2093">
        <v>2022</v>
      </c>
      <c r="B2093" t="s">
        <v>1188</v>
      </c>
      <c r="C2093" t="s">
        <v>821</v>
      </c>
      <c r="D2093" t="s">
        <v>823</v>
      </c>
      <c r="E2093" t="s">
        <v>822</v>
      </c>
      <c r="F2093" t="s">
        <v>853</v>
      </c>
      <c r="G2093" t="s">
        <v>852</v>
      </c>
      <c r="H2093">
        <v>802</v>
      </c>
      <c r="I2093" t="s">
        <v>1039</v>
      </c>
      <c r="J2093" t="s">
        <v>1038</v>
      </c>
      <c r="K2093" t="s">
        <v>306</v>
      </c>
      <c r="L2093" t="s">
        <v>1191</v>
      </c>
      <c r="M2093">
        <v>445</v>
      </c>
      <c r="N2093">
        <v>28.599</v>
      </c>
    </row>
    <row r="2094" spans="1:14" x14ac:dyDescent="0.3">
      <c r="A2094">
        <v>2022</v>
      </c>
      <c r="B2094" t="s">
        <v>1188</v>
      </c>
      <c r="C2094" t="s">
        <v>821</v>
      </c>
      <c r="D2094" t="s">
        <v>823</v>
      </c>
      <c r="E2094" t="s">
        <v>822</v>
      </c>
      <c r="F2094" t="s">
        <v>853</v>
      </c>
      <c r="G2094" t="s">
        <v>852</v>
      </c>
      <c r="H2094">
        <v>802</v>
      </c>
      <c r="I2094" t="s">
        <v>1039</v>
      </c>
      <c r="J2094" t="s">
        <v>1038</v>
      </c>
      <c r="K2094" t="s">
        <v>1192</v>
      </c>
      <c r="L2094" t="s">
        <v>1191</v>
      </c>
      <c r="M2094">
        <v>1556</v>
      </c>
      <c r="N2094">
        <v>100</v>
      </c>
    </row>
    <row r="2095" spans="1:14" x14ac:dyDescent="0.3">
      <c r="A2095">
        <v>2022</v>
      </c>
      <c r="B2095" t="s">
        <v>1188</v>
      </c>
      <c r="C2095" t="s">
        <v>821</v>
      </c>
      <c r="D2095" t="s">
        <v>823</v>
      </c>
      <c r="E2095" t="s">
        <v>822</v>
      </c>
      <c r="F2095" t="s">
        <v>853</v>
      </c>
      <c r="G2095" t="s">
        <v>852</v>
      </c>
      <c r="H2095">
        <v>802</v>
      </c>
      <c r="I2095" t="s">
        <v>1039</v>
      </c>
      <c r="J2095" t="s">
        <v>1038</v>
      </c>
      <c r="K2095" t="s">
        <v>305</v>
      </c>
      <c r="L2095" t="s">
        <v>1191</v>
      </c>
      <c r="M2095">
        <v>53</v>
      </c>
      <c r="N2095">
        <v>3.4061699999999999</v>
      </c>
    </row>
    <row r="2096" spans="1:14" x14ac:dyDescent="0.3">
      <c r="A2096">
        <v>2023</v>
      </c>
      <c r="B2096" t="s">
        <v>1188</v>
      </c>
      <c r="C2096" t="s">
        <v>821</v>
      </c>
      <c r="D2096" t="s">
        <v>823</v>
      </c>
      <c r="E2096" t="s">
        <v>822</v>
      </c>
      <c r="F2096" t="s">
        <v>853</v>
      </c>
      <c r="G2096" t="s">
        <v>852</v>
      </c>
      <c r="H2096">
        <v>802</v>
      </c>
      <c r="I2096" t="s">
        <v>1039</v>
      </c>
      <c r="J2096" t="s">
        <v>1038</v>
      </c>
      <c r="K2096" t="s">
        <v>307</v>
      </c>
      <c r="L2096" t="s">
        <v>1191</v>
      </c>
      <c r="M2096">
        <v>682</v>
      </c>
      <c r="N2096">
        <v>38.207279999999997</v>
      </c>
    </row>
    <row r="2097" spans="1:14" x14ac:dyDescent="0.3">
      <c r="A2097">
        <v>2023</v>
      </c>
      <c r="B2097" t="s">
        <v>1188</v>
      </c>
      <c r="C2097" t="s">
        <v>821</v>
      </c>
      <c r="D2097" t="s">
        <v>823</v>
      </c>
      <c r="E2097" t="s">
        <v>822</v>
      </c>
      <c r="F2097" t="s">
        <v>853</v>
      </c>
      <c r="G2097" t="s">
        <v>852</v>
      </c>
      <c r="H2097">
        <v>802</v>
      </c>
      <c r="I2097" t="s">
        <v>1039</v>
      </c>
      <c r="J2097" t="s">
        <v>1038</v>
      </c>
      <c r="K2097" t="s">
        <v>308</v>
      </c>
      <c r="L2097" t="s">
        <v>1191</v>
      </c>
      <c r="M2097">
        <v>374</v>
      </c>
      <c r="N2097">
        <v>20.952380000000002</v>
      </c>
    </row>
    <row r="2098" spans="1:14" x14ac:dyDescent="0.3">
      <c r="A2098">
        <v>2023</v>
      </c>
      <c r="B2098" t="s">
        <v>1188</v>
      </c>
      <c r="C2098" t="s">
        <v>821</v>
      </c>
      <c r="D2098" t="s">
        <v>823</v>
      </c>
      <c r="E2098" t="s">
        <v>822</v>
      </c>
      <c r="F2098" t="s">
        <v>853</v>
      </c>
      <c r="G2098" t="s">
        <v>852</v>
      </c>
      <c r="H2098">
        <v>802</v>
      </c>
      <c r="I2098" t="s">
        <v>1039</v>
      </c>
      <c r="J2098" t="s">
        <v>1038</v>
      </c>
      <c r="K2098" t="s">
        <v>309</v>
      </c>
      <c r="L2098" t="s">
        <v>1191</v>
      </c>
      <c r="M2098">
        <v>163</v>
      </c>
      <c r="N2098">
        <v>9.1316500000000005</v>
      </c>
    </row>
    <row r="2099" spans="1:14" x14ac:dyDescent="0.3">
      <c r="A2099">
        <v>2023</v>
      </c>
      <c r="B2099" t="s">
        <v>1188</v>
      </c>
      <c r="C2099" t="s">
        <v>821</v>
      </c>
      <c r="D2099" t="s">
        <v>823</v>
      </c>
      <c r="E2099" t="s">
        <v>822</v>
      </c>
      <c r="F2099" t="s">
        <v>853</v>
      </c>
      <c r="G2099" t="s">
        <v>852</v>
      </c>
      <c r="H2099">
        <v>802</v>
      </c>
      <c r="I2099" t="s">
        <v>1039</v>
      </c>
      <c r="J2099" t="s">
        <v>1038</v>
      </c>
      <c r="K2099" t="s">
        <v>306</v>
      </c>
      <c r="L2099" t="s">
        <v>1191</v>
      </c>
      <c r="M2099">
        <v>494</v>
      </c>
      <c r="N2099">
        <v>27.675070000000002</v>
      </c>
    </row>
    <row r="2100" spans="1:14" x14ac:dyDescent="0.3">
      <c r="A2100">
        <v>2023</v>
      </c>
      <c r="B2100" t="s">
        <v>1188</v>
      </c>
      <c r="C2100" t="s">
        <v>821</v>
      </c>
      <c r="D2100" t="s">
        <v>823</v>
      </c>
      <c r="E2100" t="s">
        <v>822</v>
      </c>
      <c r="F2100" t="s">
        <v>853</v>
      </c>
      <c r="G2100" t="s">
        <v>852</v>
      </c>
      <c r="H2100">
        <v>802</v>
      </c>
      <c r="I2100" t="s">
        <v>1039</v>
      </c>
      <c r="J2100" t="s">
        <v>1038</v>
      </c>
      <c r="K2100" t="s">
        <v>1192</v>
      </c>
      <c r="L2100" t="s">
        <v>1191</v>
      </c>
      <c r="M2100">
        <v>1785</v>
      </c>
      <c r="N2100">
        <v>100</v>
      </c>
    </row>
    <row r="2101" spans="1:14" x14ac:dyDescent="0.3">
      <c r="A2101">
        <v>2023</v>
      </c>
      <c r="B2101" t="s">
        <v>1188</v>
      </c>
      <c r="C2101" t="s">
        <v>821</v>
      </c>
      <c r="D2101" t="s">
        <v>823</v>
      </c>
      <c r="E2101" t="s">
        <v>822</v>
      </c>
      <c r="F2101" t="s">
        <v>853</v>
      </c>
      <c r="G2101" t="s">
        <v>852</v>
      </c>
      <c r="H2101">
        <v>802</v>
      </c>
      <c r="I2101" t="s">
        <v>1039</v>
      </c>
      <c r="J2101" t="s">
        <v>1038</v>
      </c>
      <c r="K2101" t="s">
        <v>305</v>
      </c>
      <c r="L2101" t="s">
        <v>1191</v>
      </c>
      <c r="M2101">
        <v>72</v>
      </c>
      <c r="N2101">
        <v>4.0336100000000004</v>
      </c>
    </row>
    <row r="2102" spans="1:14" x14ac:dyDescent="0.3">
      <c r="A2102">
        <v>2024</v>
      </c>
      <c r="B2102" t="s">
        <v>1188</v>
      </c>
      <c r="C2102" t="s">
        <v>821</v>
      </c>
      <c r="D2102" t="s">
        <v>823</v>
      </c>
      <c r="E2102" t="s">
        <v>822</v>
      </c>
      <c r="F2102" t="s">
        <v>853</v>
      </c>
      <c r="G2102" t="s">
        <v>852</v>
      </c>
      <c r="H2102">
        <v>802</v>
      </c>
      <c r="I2102" t="s">
        <v>1039</v>
      </c>
      <c r="J2102" t="s">
        <v>1038</v>
      </c>
      <c r="K2102" t="s">
        <v>307</v>
      </c>
      <c r="L2102" t="s">
        <v>1191</v>
      </c>
      <c r="M2102">
        <v>818</v>
      </c>
      <c r="N2102">
        <v>38.694420000000001</v>
      </c>
    </row>
    <row r="2103" spans="1:14" x14ac:dyDescent="0.3">
      <c r="A2103">
        <v>2024</v>
      </c>
      <c r="B2103" t="s">
        <v>1188</v>
      </c>
      <c r="C2103" t="s">
        <v>821</v>
      </c>
      <c r="D2103" t="s">
        <v>823</v>
      </c>
      <c r="E2103" t="s">
        <v>822</v>
      </c>
      <c r="F2103" t="s">
        <v>853</v>
      </c>
      <c r="G2103" t="s">
        <v>852</v>
      </c>
      <c r="H2103">
        <v>802</v>
      </c>
      <c r="I2103" t="s">
        <v>1039</v>
      </c>
      <c r="J2103" t="s">
        <v>1038</v>
      </c>
      <c r="K2103" t="s">
        <v>308</v>
      </c>
      <c r="L2103" t="s">
        <v>1191</v>
      </c>
      <c r="M2103">
        <v>435</v>
      </c>
      <c r="N2103">
        <v>20.577110000000001</v>
      </c>
    </row>
    <row r="2104" spans="1:14" x14ac:dyDescent="0.3">
      <c r="A2104">
        <v>2024</v>
      </c>
      <c r="B2104" t="s">
        <v>1188</v>
      </c>
      <c r="C2104" t="s">
        <v>821</v>
      </c>
      <c r="D2104" t="s">
        <v>823</v>
      </c>
      <c r="E2104" t="s">
        <v>822</v>
      </c>
      <c r="F2104" t="s">
        <v>853</v>
      </c>
      <c r="G2104" t="s">
        <v>852</v>
      </c>
      <c r="H2104">
        <v>802</v>
      </c>
      <c r="I2104" t="s">
        <v>1039</v>
      </c>
      <c r="J2104" t="s">
        <v>1038</v>
      </c>
      <c r="K2104" t="s">
        <v>309</v>
      </c>
      <c r="L2104" t="s">
        <v>1191</v>
      </c>
      <c r="M2104">
        <v>166</v>
      </c>
      <c r="N2104">
        <v>7.8524099999999999</v>
      </c>
    </row>
    <row r="2105" spans="1:14" x14ac:dyDescent="0.3">
      <c r="A2105">
        <v>2024</v>
      </c>
      <c r="B2105" t="s">
        <v>1188</v>
      </c>
      <c r="C2105" t="s">
        <v>821</v>
      </c>
      <c r="D2105" t="s">
        <v>823</v>
      </c>
      <c r="E2105" t="s">
        <v>822</v>
      </c>
      <c r="F2105" t="s">
        <v>853</v>
      </c>
      <c r="G2105" t="s">
        <v>852</v>
      </c>
      <c r="H2105">
        <v>802</v>
      </c>
      <c r="I2105" t="s">
        <v>1039</v>
      </c>
      <c r="J2105" t="s">
        <v>1038</v>
      </c>
      <c r="K2105" t="s">
        <v>306</v>
      </c>
      <c r="L2105" t="s">
        <v>1191</v>
      </c>
      <c r="M2105">
        <v>597</v>
      </c>
      <c r="N2105">
        <v>28.240300000000001</v>
      </c>
    </row>
    <row r="2106" spans="1:14" x14ac:dyDescent="0.3">
      <c r="A2106">
        <v>2024</v>
      </c>
      <c r="B2106" t="s">
        <v>1188</v>
      </c>
      <c r="C2106" t="s">
        <v>821</v>
      </c>
      <c r="D2106" t="s">
        <v>823</v>
      </c>
      <c r="E2106" t="s">
        <v>822</v>
      </c>
      <c r="F2106" t="s">
        <v>853</v>
      </c>
      <c r="G2106" t="s">
        <v>852</v>
      </c>
      <c r="H2106">
        <v>802</v>
      </c>
      <c r="I2106" t="s">
        <v>1039</v>
      </c>
      <c r="J2106" t="s">
        <v>1038</v>
      </c>
      <c r="K2106" t="s">
        <v>1192</v>
      </c>
      <c r="L2106" t="s">
        <v>1191</v>
      </c>
      <c r="M2106">
        <v>2114</v>
      </c>
      <c r="N2106">
        <v>100</v>
      </c>
    </row>
    <row r="2107" spans="1:14" x14ac:dyDescent="0.3">
      <c r="A2107">
        <v>2024</v>
      </c>
      <c r="B2107" t="s">
        <v>1188</v>
      </c>
      <c r="C2107" t="s">
        <v>821</v>
      </c>
      <c r="D2107" t="s">
        <v>823</v>
      </c>
      <c r="E2107" t="s">
        <v>822</v>
      </c>
      <c r="F2107" t="s">
        <v>853</v>
      </c>
      <c r="G2107" t="s">
        <v>852</v>
      </c>
      <c r="H2107">
        <v>802</v>
      </c>
      <c r="I2107" t="s">
        <v>1039</v>
      </c>
      <c r="J2107" t="s">
        <v>1038</v>
      </c>
      <c r="K2107" t="s">
        <v>305</v>
      </c>
      <c r="L2107" t="s">
        <v>1191</v>
      </c>
      <c r="M2107">
        <v>98</v>
      </c>
      <c r="N2107">
        <v>4.6357600000000003</v>
      </c>
    </row>
    <row r="2108" spans="1:14" x14ac:dyDescent="0.3">
      <c r="A2108">
        <v>2021</v>
      </c>
      <c r="B2108" t="s">
        <v>1188</v>
      </c>
      <c r="C2108" t="s">
        <v>821</v>
      </c>
      <c r="D2108" t="s">
        <v>823</v>
      </c>
      <c r="E2108" t="s">
        <v>822</v>
      </c>
      <c r="F2108" t="s">
        <v>913</v>
      </c>
      <c r="G2108" t="s">
        <v>912</v>
      </c>
      <c r="H2108">
        <v>392</v>
      </c>
      <c r="I2108" t="s">
        <v>1041</v>
      </c>
      <c r="J2108" t="s">
        <v>1040</v>
      </c>
      <c r="K2108" t="s">
        <v>307</v>
      </c>
      <c r="L2108" t="s">
        <v>1191</v>
      </c>
      <c r="M2108">
        <v>686</v>
      </c>
      <c r="N2108">
        <v>37.061100000000003</v>
      </c>
    </row>
    <row r="2109" spans="1:14" x14ac:dyDescent="0.3">
      <c r="A2109">
        <v>2021</v>
      </c>
      <c r="B2109" t="s">
        <v>1188</v>
      </c>
      <c r="C2109" t="s">
        <v>821</v>
      </c>
      <c r="D2109" t="s">
        <v>823</v>
      </c>
      <c r="E2109" t="s">
        <v>822</v>
      </c>
      <c r="F2109" t="s">
        <v>913</v>
      </c>
      <c r="G2109" t="s">
        <v>912</v>
      </c>
      <c r="H2109">
        <v>392</v>
      </c>
      <c r="I2109" t="s">
        <v>1041</v>
      </c>
      <c r="J2109" t="s">
        <v>1040</v>
      </c>
      <c r="K2109" t="s">
        <v>308</v>
      </c>
      <c r="L2109" t="s">
        <v>1191</v>
      </c>
      <c r="M2109">
        <v>393</v>
      </c>
      <c r="N2109">
        <v>21.2318</v>
      </c>
    </row>
    <row r="2110" spans="1:14" x14ac:dyDescent="0.3">
      <c r="A2110">
        <v>2021</v>
      </c>
      <c r="B2110" t="s">
        <v>1188</v>
      </c>
      <c r="C2110" t="s">
        <v>821</v>
      </c>
      <c r="D2110" t="s">
        <v>823</v>
      </c>
      <c r="E2110" t="s">
        <v>822</v>
      </c>
      <c r="F2110" t="s">
        <v>913</v>
      </c>
      <c r="G2110" t="s">
        <v>912</v>
      </c>
      <c r="H2110">
        <v>392</v>
      </c>
      <c r="I2110" t="s">
        <v>1041</v>
      </c>
      <c r="J2110" t="s">
        <v>1040</v>
      </c>
      <c r="K2110" t="s">
        <v>309</v>
      </c>
      <c r="L2110" t="s">
        <v>1191</v>
      </c>
      <c r="M2110">
        <v>126</v>
      </c>
      <c r="N2110">
        <v>6.8071299999999999</v>
      </c>
    </row>
    <row r="2111" spans="1:14" x14ac:dyDescent="0.3">
      <c r="A2111">
        <v>2021</v>
      </c>
      <c r="B2111" t="s">
        <v>1188</v>
      </c>
      <c r="C2111" t="s">
        <v>821</v>
      </c>
      <c r="D2111" t="s">
        <v>823</v>
      </c>
      <c r="E2111" t="s">
        <v>822</v>
      </c>
      <c r="F2111" t="s">
        <v>913</v>
      </c>
      <c r="G2111" t="s">
        <v>912</v>
      </c>
      <c r="H2111">
        <v>392</v>
      </c>
      <c r="I2111" t="s">
        <v>1041</v>
      </c>
      <c r="J2111" t="s">
        <v>1040</v>
      </c>
      <c r="K2111" t="s">
        <v>306</v>
      </c>
      <c r="L2111" t="s">
        <v>1191</v>
      </c>
      <c r="M2111">
        <v>591</v>
      </c>
      <c r="N2111">
        <v>31.928699999999999</v>
      </c>
    </row>
    <row r="2112" spans="1:14" x14ac:dyDescent="0.3">
      <c r="A2112">
        <v>2021</v>
      </c>
      <c r="B2112" t="s">
        <v>1188</v>
      </c>
      <c r="C2112" t="s">
        <v>821</v>
      </c>
      <c r="D2112" t="s">
        <v>823</v>
      </c>
      <c r="E2112" t="s">
        <v>822</v>
      </c>
      <c r="F2112" t="s">
        <v>913</v>
      </c>
      <c r="G2112" t="s">
        <v>912</v>
      </c>
      <c r="H2112">
        <v>392</v>
      </c>
      <c r="I2112" t="s">
        <v>1041</v>
      </c>
      <c r="J2112" t="s">
        <v>1040</v>
      </c>
      <c r="K2112" t="s">
        <v>1192</v>
      </c>
      <c r="L2112" t="s">
        <v>1191</v>
      </c>
      <c r="M2112">
        <v>1851</v>
      </c>
      <c r="N2112">
        <v>100</v>
      </c>
    </row>
    <row r="2113" spans="1:14" x14ac:dyDescent="0.3">
      <c r="A2113">
        <v>2021</v>
      </c>
      <c r="B2113" t="s">
        <v>1188</v>
      </c>
      <c r="C2113" t="s">
        <v>821</v>
      </c>
      <c r="D2113" t="s">
        <v>823</v>
      </c>
      <c r="E2113" t="s">
        <v>822</v>
      </c>
      <c r="F2113" t="s">
        <v>913</v>
      </c>
      <c r="G2113" t="s">
        <v>912</v>
      </c>
      <c r="H2113">
        <v>392</v>
      </c>
      <c r="I2113" t="s">
        <v>1041</v>
      </c>
      <c r="J2113" t="s">
        <v>1040</v>
      </c>
      <c r="K2113" t="s">
        <v>305</v>
      </c>
      <c r="L2113" t="s">
        <v>1191</v>
      </c>
      <c r="M2113">
        <v>55</v>
      </c>
      <c r="N2113">
        <v>2.9713699999999998</v>
      </c>
    </row>
    <row r="2114" spans="1:14" x14ac:dyDescent="0.3">
      <c r="A2114">
        <v>2022</v>
      </c>
      <c r="B2114" t="s">
        <v>1188</v>
      </c>
      <c r="C2114" t="s">
        <v>821</v>
      </c>
      <c r="D2114" t="s">
        <v>823</v>
      </c>
      <c r="E2114" t="s">
        <v>822</v>
      </c>
      <c r="F2114" t="s">
        <v>913</v>
      </c>
      <c r="G2114" t="s">
        <v>912</v>
      </c>
      <c r="H2114">
        <v>392</v>
      </c>
      <c r="I2114" t="s">
        <v>1041</v>
      </c>
      <c r="J2114" t="s">
        <v>1040</v>
      </c>
      <c r="K2114" t="s">
        <v>307</v>
      </c>
      <c r="L2114" t="s">
        <v>1191</v>
      </c>
      <c r="M2114">
        <v>782</v>
      </c>
      <c r="N2114">
        <v>38.202199999999998</v>
      </c>
    </row>
    <row r="2115" spans="1:14" x14ac:dyDescent="0.3">
      <c r="A2115">
        <v>2022</v>
      </c>
      <c r="B2115" t="s">
        <v>1188</v>
      </c>
      <c r="C2115" t="s">
        <v>821</v>
      </c>
      <c r="D2115" t="s">
        <v>823</v>
      </c>
      <c r="E2115" t="s">
        <v>822</v>
      </c>
      <c r="F2115" t="s">
        <v>913</v>
      </c>
      <c r="G2115" t="s">
        <v>912</v>
      </c>
      <c r="H2115">
        <v>392</v>
      </c>
      <c r="I2115" t="s">
        <v>1041</v>
      </c>
      <c r="J2115" t="s">
        <v>1040</v>
      </c>
      <c r="K2115" t="s">
        <v>308</v>
      </c>
      <c r="L2115" t="s">
        <v>1191</v>
      </c>
      <c r="M2115">
        <v>441</v>
      </c>
      <c r="N2115">
        <v>21.543700000000001</v>
      </c>
    </row>
    <row r="2116" spans="1:14" x14ac:dyDescent="0.3">
      <c r="A2116">
        <v>2022</v>
      </c>
      <c r="B2116" t="s">
        <v>1188</v>
      </c>
      <c r="C2116" t="s">
        <v>821</v>
      </c>
      <c r="D2116" t="s">
        <v>823</v>
      </c>
      <c r="E2116" t="s">
        <v>822</v>
      </c>
      <c r="F2116" t="s">
        <v>913</v>
      </c>
      <c r="G2116" t="s">
        <v>912</v>
      </c>
      <c r="H2116">
        <v>392</v>
      </c>
      <c r="I2116" t="s">
        <v>1041</v>
      </c>
      <c r="J2116" t="s">
        <v>1040</v>
      </c>
      <c r="K2116" t="s">
        <v>309</v>
      </c>
      <c r="L2116" t="s">
        <v>1191</v>
      </c>
      <c r="M2116">
        <v>121</v>
      </c>
      <c r="N2116">
        <v>5.9110899999999997</v>
      </c>
    </row>
    <row r="2117" spans="1:14" x14ac:dyDescent="0.3">
      <c r="A2117">
        <v>2022</v>
      </c>
      <c r="B2117" t="s">
        <v>1188</v>
      </c>
      <c r="C2117" t="s">
        <v>821</v>
      </c>
      <c r="D2117" t="s">
        <v>823</v>
      </c>
      <c r="E2117" t="s">
        <v>822</v>
      </c>
      <c r="F2117" t="s">
        <v>913</v>
      </c>
      <c r="G2117" t="s">
        <v>912</v>
      </c>
      <c r="H2117">
        <v>392</v>
      </c>
      <c r="I2117" t="s">
        <v>1041</v>
      </c>
      <c r="J2117" t="s">
        <v>1040</v>
      </c>
      <c r="K2117" t="s">
        <v>306</v>
      </c>
      <c r="L2117" t="s">
        <v>1191</v>
      </c>
      <c r="M2117">
        <v>607</v>
      </c>
      <c r="N2117">
        <v>29.653199999999998</v>
      </c>
    </row>
    <row r="2118" spans="1:14" x14ac:dyDescent="0.3">
      <c r="A2118">
        <v>2022</v>
      </c>
      <c r="B2118" t="s">
        <v>1188</v>
      </c>
      <c r="C2118" t="s">
        <v>821</v>
      </c>
      <c r="D2118" t="s">
        <v>823</v>
      </c>
      <c r="E2118" t="s">
        <v>822</v>
      </c>
      <c r="F2118" t="s">
        <v>913</v>
      </c>
      <c r="G2118" t="s">
        <v>912</v>
      </c>
      <c r="H2118">
        <v>392</v>
      </c>
      <c r="I2118" t="s">
        <v>1041</v>
      </c>
      <c r="J2118" t="s">
        <v>1040</v>
      </c>
      <c r="K2118" t="s">
        <v>1192</v>
      </c>
      <c r="L2118" t="s">
        <v>1191</v>
      </c>
      <c r="M2118">
        <v>2047</v>
      </c>
      <c r="N2118">
        <v>100</v>
      </c>
    </row>
    <row r="2119" spans="1:14" x14ac:dyDescent="0.3">
      <c r="A2119">
        <v>2022</v>
      </c>
      <c r="B2119" t="s">
        <v>1188</v>
      </c>
      <c r="C2119" t="s">
        <v>821</v>
      </c>
      <c r="D2119" t="s">
        <v>823</v>
      </c>
      <c r="E2119" t="s">
        <v>822</v>
      </c>
      <c r="F2119" t="s">
        <v>913</v>
      </c>
      <c r="G2119" t="s">
        <v>912</v>
      </c>
      <c r="H2119">
        <v>392</v>
      </c>
      <c r="I2119" t="s">
        <v>1041</v>
      </c>
      <c r="J2119" t="s">
        <v>1040</v>
      </c>
      <c r="K2119" t="s">
        <v>305</v>
      </c>
      <c r="L2119" t="s">
        <v>1191</v>
      </c>
      <c r="M2119">
        <v>96</v>
      </c>
      <c r="N2119">
        <v>4.6897900000000003</v>
      </c>
    </row>
    <row r="2120" spans="1:14" x14ac:dyDescent="0.3">
      <c r="A2120">
        <v>2023</v>
      </c>
      <c r="B2120" t="s">
        <v>1188</v>
      </c>
      <c r="C2120" t="s">
        <v>821</v>
      </c>
      <c r="D2120" t="s">
        <v>823</v>
      </c>
      <c r="E2120" t="s">
        <v>822</v>
      </c>
      <c r="F2120" t="s">
        <v>913</v>
      </c>
      <c r="G2120" t="s">
        <v>912</v>
      </c>
      <c r="H2120">
        <v>392</v>
      </c>
      <c r="I2120" t="s">
        <v>1041</v>
      </c>
      <c r="J2120" t="s">
        <v>1040</v>
      </c>
      <c r="K2120" t="s">
        <v>307</v>
      </c>
      <c r="L2120" t="s">
        <v>1191</v>
      </c>
      <c r="M2120">
        <v>832</v>
      </c>
      <c r="N2120">
        <v>39.393940000000001</v>
      </c>
    </row>
    <row r="2121" spans="1:14" x14ac:dyDescent="0.3">
      <c r="A2121">
        <v>2023</v>
      </c>
      <c r="B2121" t="s">
        <v>1188</v>
      </c>
      <c r="C2121" t="s">
        <v>821</v>
      </c>
      <c r="D2121" t="s">
        <v>823</v>
      </c>
      <c r="E2121" t="s">
        <v>822</v>
      </c>
      <c r="F2121" t="s">
        <v>913</v>
      </c>
      <c r="G2121" t="s">
        <v>912</v>
      </c>
      <c r="H2121">
        <v>392</v>
      </c>
      <c r="I2121" t="s">
        <v>1041</v>
      </c>
      <c r="J2121" t="s">
        <v>1040</v>
      </c>
      <c r="K2121" t="s">
        <v>308</v>
      </c>
      <c r="L2121" t="s">
        <v>1191</v>
      </c>
      <c r="M2121">
        <v>436</v>
      </c>
      <c r="N2121">
        <v>20.643940000000001</v>
      </c>
    </row>
    <row r="2122" spans="1:14" x14ac:dyDescent="0.3">
      <c r="A2122">
        <v>2023</v>
      </c>
      <c r="B2122" t="s">
        <v>1188</v>
      </c>
      <c r="C2122" t="s">
        <v>821</v>
      </c>
      <c r="D2122" t="s">
        <v>823</v>
      </c>
      <c r="E2122" t="s">
        <v>822</v>
      </c>
      <c r="F2122" t="s">
        <v>913</v>
      </c>
      <c r="G2122" t="s">
        <v>912</v>
      </c>
      <c r="H2122">
        <v>392</v>
      </c>
      <c r="I2122" t="s">
        <v>1041</v>
      </c>
      <c r="J2122" t="s">
        <v>1040</v>
      </c>
      <c r="K2122" t="s">
        <v>309</v>
      </c>
      <c r="L2122" t="s">
        <v>1191</v>
      </c>
      <c r="M2122">
        <v>85</v>
      </c>
      <c r="N2122">
        <v>4.0246199999999996</v>
      </c>
    </row>
    <row r="2123" spans="1:14" x14ac:dyDescent="0.3">
      <c r="A2123">
        <v>2023</v>
      </c>
      <c r="B2123" t="s">
        <v>1188</v>
      </c>
      <c r="C2123" t="s">
        <v>821</v>
      </c>
      <c r="D2123" t="s">
        <v>823</v>
      </c>
      <c r="E2123" t="s">
        <v>822</v>
      </c>
      <c r="F2123" t="s">
        <v>913</v>
      </c>
      <c r="G2123" t="s">
        <v>912</v>
      </c>
      <c r="H2123">
        <v>392</v>
      </c>
      <c r="I2123" t="s">
        <v>1041</v>
      </c>
      <c r="J2123" t="s">
        <v>1040</v>
      </c>
      <c r="K2123" t="s">
        <v>306</v>
      </c>
      <c r="L2123" t="s">
        <v>1191</v>
      </c>
      <c r="M2123">
        <v>653</v>
      </c>
      <c r="N2123">
        <v>30.918559999999999</v>
      </c>
    </row>
    <row r="2124" spans="1:14" x14ac:dyDescent="0.3">
      <c r="A2124">
        <v>2023</v>
      </c>
      <c r="B2124" t="s">
        <v>1188</v>
      </c>
      <c r="C2124" t="s">
        <v>821</v>
      </c>
      <c r="D2124" t="s">
        <v>823</v>
      </c>
      <c r="E2124" t="s">
        <v>822</v>
      </c>
      <c r="F2124" t="s">
        <v>913</v>
      </c>
      <c r="G2124" t="s">
        <v>912</v>
      </c>
      <c r="H2124">
        <v>392</v>
      </c>
      <c r="I2124" t="s">
        <v>1041</v>
      </c>
      <c r="J2124" t="s">
        <v>1040</v>
      </c>
      <c r="K2124" t="s">
        <v>1192</v>
      </c>
      <c r="L2124" t="s">
        <v>1191</v>
      </c>
      <c r="M2124">
        <v>2112</v>
      </c>
      <c r="N2124">
        <v>100</v>
      </c>
    </row>
    <row r="2125" spans="1:14" x14ac:dyDescent="0.3">
      <c r="A2125">
        <v>2023</v>
      </c>
      <c r="B2125" t="s">
        <v>1188</v>
      </c>
      <c r="C2125" t="s">
        <v>821</v>
      </c>
      <c r="D2125" t="s">
        <v>823</v>
      </c>
      <c r="E2125" t="s">
        <v>822</v>
      </c>
      <c r="F2125" t="s">
        <v>913</v>
      </c>
      <c r="G2125" t="s">
        <v>912</v>
      </c>
      <c r="H2125">
        <v>392</v>
      </c>
      <c r="I2125" t="s">
        <v>1041</v>
      </c>
      <c r="J2125" t="s">
        <v>1040</v>
      </c>
      <c r="K2125" t="s">
        <v>305</v>
      </c>
      <c r="L2125" t="s">
        <v>1191</v>
      </c>
      <c r="M2125">
        <v>106</v>
      </c>
      <c r="N2125">
        <v>5.0189399999999997</v>
      </c>
    </row>
    <row r="2126" spans="1:14" x14ac:dyDescent="0.3">
      <c r="A2126">
        <v>2024</v>
      </c>
      <c r="B2126" t="s">
        <v>1188</v>
      </c>
      <c r="C2126" t="s">
        <v>821</v>
      </c>
      <c r="D2126" t="s">
        <v>823</v>
      </c>
      <c r="E2126" t="s">
        <v>822</v>
      </c>
      <c r="F2126" t="s">
        <v>913</v>
      </c>
      <c r="G2126" t="s">
        <v>912</v>
      </c>
      <c r="H2126">
        <v>392</v>
      </c>
      <c r="I2126" t="s">
        <v>1041</v>
      </c>
      <c r="J2126" t="s">
        <v>1040</v>
      </c>
      <c r="K2126" t="s">
        <v>307</v>
      </c>
      <c r="L2126" t="s">
        <v>1191</v>
      </c>
      <c r="M2126">
        <v>844</v>
      </c>
      <c r="N2126">
        <v>38.947850000000003</v>
      </c>
    </row>
    <row r="2127" spans="1:14" x14ac:dyDescent="0.3">
      <c r="A2127">
        <v>2024</v>
      </c>
      <c r="B2127" t="s">
        <v>1188</v>
      </c>
      <c r="C2127" t="s">
        <v>821</v>
      </c>
      <c r="D2127" t="s">
        <v>823</v>
      </c>
      <c r="E2127" t="s">
        <v>822</v>
      </c>
      <c r="F2127" t="s">
        <v>913</v>
      </c>
      <c r="G2127" t="s">
        <v>912</v>
      </c>
      <c r="H2127">
        <v>392</v>
      </c>
      <c r="I2127" t="s">
        <v>1041</v>
      </c>
      <c r="J2127" t="s">
        <v>1040</v>
      </c>
      <c r="K2127" t="s">
        <v>308</v>
      </c>
      <c r="L2127" t="s">
        <v>1191</v>
      </c>
      <c r="M2127">
        <v>445</v>
      </c>
      <c r="N2127">
        <v>20.535299999999999</v>
      </c>
    </row>
    <row r="2128" spans="1:14" x14ac:dyDescent="0.3">
      <c r="A2128">
        <v>2024</v>
      </c>
      <c r="B2128" t="s">
        <v>1188</v>
      </c>
      <c r="C2128" t="s">
        <v>821</v>
      </c>
      <c r="D2128" t="s">
        <v>823</v>
      </c>
      <c r="E2128" t="s">
        <v>822</v>
      </c>
      <c r="F2128" t="s">
        <v>913</v>
      </c>
      <c r="G2128" t="s">
        <v>912</v>
      </c>
      <c r="H2128">
        <v>392</v>
      </c>
      <c r="I2128" t="s">
        <v>1041</v>
      </c>
      <c r="J2128" t="s">
        <v>1040</v>
      </c>
      <c r="K2128" t="s">
        <v>309</v>
      </c>
      <c r="L2128" t="s">
        <v>1191</v>
      </c>
      <c r="M2128">
        <v>90</v>
      </c>
      <c r="N2128">
        <v>4.1532099999999996</v>
      </c>
    </row>
    <row r="2129" spans="1:14" x14ac:dyDescent="0.3">
      <c r="A2129">
        <v>2024</v>
      </c>
      <c r="B2129" t="s">
        <v>1188</v>
      </c>
      <c r="C2129" t="s">
        <v>821</v>
      </c>
      <c r="D2129" t="s">
        <v>823</v>
      </c>
      <c r="E2129" t="s">
        <v>822</v>
      </c>
      <c r="F2129" t="s">
        <v>913</v>
      </c>
      <c r="G2129" t="s">
        <v>912</v>
      </c>
      <c r="H2129">
        <v>392</v>
      </c>
      <c r="I2129" t="s">
        <v>1041</v>
      </c>
      <c r="J2129" t="s">
        <v>1040</v>
      </c>
      <c r="K2129" t="s">
        <v>306</v>
      </c>
      <c r="L2129" t="s">
        <v>1191</v>
      </c>
      <c r="M2129">
        <v>691</v>
      </c>
      <c r="N2129">
        <v>31.8874</v>
      </c>
    </row>
    <row r="2130" spans="1:14" x14ac:dyDescent="0.3">
      <c r="A2130">
        <v>2024</v>
      </c>
      <c r="B2130" t="s">
        <v>1188</v>
      </c>
      <c r="C2130" t="s">
        <v>821</v>
      </c>
      <c r="D2130" t="s">
        <v>823</v>
      </c>
      <c r="E2130" t="s">
        <v>822</v>
      </c>
      <c r="F2130" t="s">
        <v>913</v>
      </c>
      <c r="G2130" t="s">
        <v>912</v>
      </c>
      <c r="H2130">
        <v>392</v>
      </c>
      <c r="I2130" t="s">
        <v>1041</v>
      </c>
      <c r="J2130" t="s">
        <v>1040</v>
      </c>
      <c r="K2130" t="s">
        <v>1192</v>
      </c>
      <c r="L2130" t="s">
        <v>1191</v>
      </c>
      <c r="M2130">
        <v>2167</v>
      </c>
      <c r="N2130">
        <v>100</v>
      </c>
    </row>
    <row r="2131" spans="1:14" x14ac:dyDescent="0.3">
      <c r="A2131">
        <v>2024</v>
      </c>
      <c r="B2131" t="s">
        <v>1188</v>
      </c>
      <c r="C2131" t="s">
        <v>821</v>
      </c>
      <c r="D2131" t="s">
        <v>823</v>
      </c>
      <c r="E2131" t="s">
        <v>822</v>
      </c>
      <c r="F2131" t="s">
        <v>913</v>
      </c>
      <c r="G2131" t="s">
        <v>912</v>
      </c>
      <c r="H2131">
        <v>392</v>
      </c>
      <c r="I2131" t="s">
        <v>1041</v>
      </c>
      <c r="J2131" t="s">
        <v>1040</v>
      </c>
      <c r="K2131" t="s">
        <v>305</v>
      </c>
      <c r="L2131" t="s">
        <v>1191</v>
      </c>
      <c r="M2131">
        <v>97</v>
      </c>
      <c r="N2131">
        <v>4.4762300000000002</v>
      </c>
    </row>
    <row r="2132" spans="1:14" x14ac:dyDescent="0.3">
      <c r="A2132">
        <v>2021</v>
      </c>
      <c r="B2132" t="s">
        <v>1188</v>
      </c>
      <c r="C2132" t="s">
        <v>821</v>
      </c>
      <c r="D2132" t="s">
        <v>823</v>
      </c>
      <c r="E2132" t="s">
        <v>822</v>
      </c>
      <c r="F2132" t="s">
        <v>849</v>
      </c>
      <c r="G2132" t="s">
        <v>848</v>
      </c>
      <c r="H2132">
        <v>815</v>
      </c>
      <c r="I2132" t="s">
        <v>1043</v>
      </c>
      <c r="J2132" t="s">
        <v>1042</v>
      </c>
      <c r="K2132" t="s">
        <v>307</v>
      </c>
      <c r="L2132" t="s">
        <v>1191</v>
      </c>
      <c r="M2132">
        <v>1246</v>
      </c>
      <c r="N2132">
        <v>35.197699999999998</v>
      </c>
    </row>
    <row r="2133" spans="1:14" x14ac:dyDescent="0.3">
      <c r="A2133">
        <v>2021</v>
      </c>
      <c r="B2133" t="s">
        <v>1188</v>
      </c>
      <c r="C2133" t="s">
        <v>821</v>
      </c>
      <c r="D2133" t="s">
        <v>823</v>
      </c>
      <c r="E2133" t="s">
        <v>822</v>
      </c>
      <c r="F2133" t="s">
        <v>849</v>
      </c>
      <c r="G2133" t="s">
        <v>848</v>
      </c>
      <c r="H2133">
        <v>815</v>
      </c>
      <c r="I2133" t="s">
        <v>1043</v>
      </c>
      <c r="J2133" t="s">
        <v>1042</v>
      </c>
      <c r="K2133" t="s">
        <v>308</v>
      </c>
      <c r="L2133" t="s">
        <v>1191</v>
      </c>
      <c r="M2133">
        <v>748</v>
      </c>
      <c r="N2133">
        <v>21.129899999999999</v>
      </c>
    </row>
    <row r="2134" spans="1:14" x14ac:dyDescent="0.3">
      <c r="A2134">
        <v>2021</v>
      </c>
      <c r="B2134" t="s">
        <v>1188</v>
      </c>
      <c r="C2134" t="s">
        <v>821</v>
      </c>
      <c r="D2134" t="s">
        <v>823</v>
      </c>
      <c r="E2134" t="s">
        <v>822</v>
      </c>
      <c r="F2134" t="s">
        <v>849</v>
      </c>
      <c r="G2134" t="s">
        <v>848</v>
      </c>
      <c r="H2134">
        <v>815</v>
      </c>
      <c r="I2134" t="s">
        <v>1043</v>
      </c>
      <c r="J2134" t="s">
        <v>1042</v>
      </c>
      <c r="K2134" t="s">
        <v>309</v>
      </c>
      <c r="L2134" t="s">
        <v>1191</v>
      </c>
      <c r="M2134">
        <v>256</v>
      </c>
      <c r="N2134">
        <v>7.2316399999999996</v>
      </c>
    </row>
    <row r="2135" spans="1:14" x14ac:dyDescent="0.3">
      <c r="A2135">
        <v>2021</v>
      </c>
      <c r="B2135" t="s">
        <v>1188</v>
      </c>
      <c r="C2135" t="s">
        <v>821</v>
      </c>
      <c r="D2135" t="s">
        <v>823</v>
      </c>
      <c r="E2135" t="s">
        <v>822</v>
      </c>
      <c r="F2135" t="s">
        <v>849</v>
      </c>
      <c r="G2135" t="s">
        <v>848</v>
      </c>
      <c r="H2135">
        <v>815</v>
      </c>
      <c r="I2135" t="s">
        <v>1043</v>
      </c>
      <c r="J2135" t="s">
        <v>1042</v>
      </c>
      <c r="K2135" t="s">
        <v>306</v>
      </c>
      <c r="L2135" t="s">
        <v>1191</v>
      </c>
      <c r="M2135">
        <v>1165</v>
      </c>
      <c r="N2135">
        <v>32.909599999999998</v>
      </c>
    </row>
    <row r="2136" spans="1:14" x14ac:dyDescent="0.3">
      <c r="A2136">
        <v>2021</v>
      </c>
      <c r="B2136" t="s">
        <v>1188</v>
      </c>
      <c r="C2136" t="s">
        <v>821</v>
      </c>
      <c r="D2136" t="s">
        <v>823</v>
      </c>
      <c r="E2136" t="s">
        <v>822</v>
      </c>
      <c r="F2136" t="s">
        <v>849</v>
      </c>
      <c r="G2136" t="s">
        <v>848</v>
      </c>
      <c r="H2136">
        <v>815</v>
      </c>
      <c r="I2136" t="s">
        <v>1043</v>
      </c>
      <c r="J2136" t="s">
        <v>1042</v>
      </c>
      <c r="K2136" t="s">
        <v>1192</v>
      </c>
      <c r="L2136" t="s">
        <v>1191</v>
      </c>
      <c r="M2136">
        <v>3540</v>
      </c>
      <c r="N2136">
        <v>100</v>
      </c>
    </row>
    <row r="2137" spans="1:14" x14ac:dyDescent="0.3">
      <c r="A2137">
        <v>2021</v>
      </c>
      <c r="B2137" t="s">
        <v>1188</v>
      </c>
      <c r="C2137" t="s">
        <v>821</v>
      </c>
      <c r="D2137" t="s">
        <v>823</v>
      </c>
      <c r="E2137" t="s">
        <v>822</v>
      </c>
      <c r="F2137" t="s">
        <v>849</v>
      </c>
      <c r="G2137" t="s">
        <v>848</v>
      </c>
      <c r="H2137">
        <v>815</v>
      </c>
      <c r="I2137" t="s">
        <v>1043</v>
      </c>
      <c r="J2137" t="s">
        <v>1042</v>
      </c>
      <c r="K2137" t="s">
        <v>305</v>
      </c>
      <c r="L2137" t="s">
        <v>1191</v>
      </c>
      <c r="M2137">
        <v>125</v>
      </c>
      <c r="N2137">
        <v>3.5310700000000002</v>
      </c>
    </row>
    <row r="2138" spans="1:14" x14ac:dyDescent="0.3">
      <c r="A2138">
        <v>2022</v>
      </c>
      <c r="B2138" t="s">
        <v>1188</v>
      </c>
      <c r="C2138" t="s">
        <v>821</v>
      </c>
      <c r="D2138" t="s">
        <v>823</v>
      </c>
      <c r="E2138" t="s">
        <v>822</v>
      </c>
      <c r="F2138" t="s">
        <v>849</v>
      </c>
      <c r="G2138" t="s">
        <v>848</v>
      </c>
      <c r="H2138">
        <v>815</v>
      </c>
      <c r="I2138" t="s">
        <v>1043</v>
      </c>
      <c r="J2138" t="s">
        <v>1042</v>
      </c>
      <c r="K2138" t="s">
        <v>307</v>
      </c>
      <c r="L2138" t="s">
        <v>1191</v>
      </c>
      <c r="M2138">
        <v>1442</v>
      </c>
      <c r="N2138">
        <v>36.049999999999997</v>
      </c>
    </row>
    <row r="2139" spans="1:14" x14ac:dyDescent="0.3">
      <c r="A2139">
        <v>2022</v>
      </c>
      <c r="B2139" t="s">
        <v>1188</v>
      </c>
      <c r="C2139" t="s">
        <v>821</v>
      </c>
      <c r="D2139" t="s">
        <v>823</v>
      </c>
      <c r="E2139" t="s">
        <v>822</v>
      </c>
      <c r="F2139" t="s">
        <v>849</v>
      </c>
      <c r="G2139" t="s">
        <v>848</v>
      </c>
      <c r="H2139">
        <v>815</v>
      </c>
      <c r="I2139" t="s">
        <v>1043</v>
      </c>
      <c r="J2139" t="s">
        <v>1042</v>
      </c>
      <c r="K2139" t="s">
        <v>308</v>
      </c>
      <c r="L2139" t="s">
        <v>1191</v>
      </c>
      <c r="M2139">
        <v>869</v>
      </c>
      <c r="N2139">
        <v>21.725000000000001</v>
      </c>
    </row>
    <row r="2140" spans="1:14" x14ac:dyDescent="0.3">
      <c r="A2140">
        <v>2022</v>
      </c>
      <c r="B2140" t="s">
        <v>1188</v>
      </c>
      <c r="C2140" t="s">
        <v>821</v>
      </c>
      <c r="D2140" t="s">
        <v>823</v>
      </c>
      <c r="E2140" t="s">
        <v>822</v>
      </c>
      <c r="F2140" t="s">
        <v>849</v>
      </c>
      <c r="G2140" t="s">
        <v>848</v>
      </c>
      <c r="H2140">
        <v>815</v>
      </c>
      <c r="I2140" t="s">
        <v>1043</v>
      </c>
      <c r="J2140" t="s">
        <v>1042</v>
      </c>
      <c r="K2140" t="s">
        <v>309</v>
      </c>
      <c r="L2140" t="s">
        <v>1191</v>
      </c>
      <c r="M2140">
        <v>326</v>
      </c>
      <c r="N2140">
        <v>8.15</v>
      </c>
    </row>
    <row r="2141" spans="1:14" x14ac:dyDescent="0.3">
      <c r="A2141">
        <v>2022</v>
      </c>
      <c r="B2141" t="s">
        <v>1188</v>
      </c>
      <c r="C2141" t="s">
        <v>821</v>
      </c>
      <c r="D2141" t="s">
        <v>823</v>
      </c>
      <c r="E2141" t="s">
        <v>822</v>
      </c>
      <c r="F2141" t="s">
        <v>849</v>
      </c>
      <c r="G2141" t="s">
        <v>848</v>
      </c>
      <c r="H2141">
        <v>815</v>
      </c>
      <c r="I2141" t="s">
        <v>1043</v>
      </c>
      <c r="J2141" t="s">
        <v>1042</v>
      </c>
      <c r="K2141" t="s">
        <v>306</v>
      </c>
      <c r="L2141" t="s">
        <v>1191</v>
      </c>
      <c r="M2141">
        <v>1249</v>
      </c>
      <c r="N2141">
        <v>31.225000000000001</v>
      </c>
    </row>
    <row r="2142" spans="1:14" x14ac:dyDescent="0.3">
      <c r="A2142">
        <v>2022</v>
      </c>
      <c r="B2142" t="s">
        <v>1188</v>
      </c>
      <c r="C2142" t="s">
        <v>821</v>
      </c>
      <c r="D2142" t="s">
        <v>823</v>
      </c>
      <c r="E2142" t="s">
        <v>822</v>
      </c>
      <c r="F2142" t="s">
        <v>849</v>
      </c>
      <c r="G2142" t="s">
        <v>848</v>
      </c>
      <c r="H2142">
        <v>815</v>
      </c>
      <c r="I2142" t="s">
        <v>1043</v>
      </c>
      <c r="J2142" t="s">
        <v>1042</v>
      </c>
      <c r="K2142" t="s">
        <v>1192</v>
      </c>
      <c r="L2142" t="s">
        <v>1191</v>
      </c>
      <c r="M2142">
        <v>4000</v>
      </c>
      <c r="N2142">
        <v>100</v>
      </c>
    </row>
    <row r="2143" spans="1:14" x14ac:dyDescent="0.3">
      <c r="A2143">
        <v>2022</v>
      </c>
      <c r="B2143" t="s">
        <v>1188</v>
      </c>
      <c r="C2143" t="s">
        <v>821</v>
      </c>
      <c r="D2143" t="s">
        <v>823</v>
      </c>
      <c r="E2143" t="s">
        <v>822</v>
      </c>
      <c r="F2143" t="s">
        <v>849</v>
      </c>
      <c r="G2143" t="s">
        <v>848</v>
      </c>
      <c r="H2143">
        <v>815</v>
      </c>
      <c r="I2143" t="s">
        <v>1043</v>
      </c>
      <c r="J2143" t="s">
        <v>1042</v>
      </c>
      <c r="K2143" t="s">
        <v>305</v>
      </c>
      <c r="L2143" t="s">
        <v>1191</v>
      </c>
      <c r="M2143">
        <v>114</v>
      </c>
      <c r="N2143">
        <v>2.85</v>
      </c>
    </row>
    <row r="2144" spans="1:14" x14ac:dyDescent="0.3">
      <c r="A2144">
        <v>2023</v>
      </c>
      <c r="B2144" t="s">
        <v>1188</v>
      </c>
      <c r="C2144" t="s">
        <v>821</v>
      </c>
      <c r="D2144" t="s">
        <v>823</v>
      </c>
      <c r="E2144" t="s">
        <v>822</v>
      </c>
      <c r="F2144" t="s">
        <v>849</v>
      </c>
      <c r="G2144" t="s">
        <v>848</v>
      </c>
      <c r="H2144">
        <v>815</v>
      </c>
      <c r="I2144" t="s">
        <v>1043</v>
      </c>
      <c r="J2144" t="s">
        <v>1042</v>
      </c>
      <c r="K2144" t="s">
        <v>307</v>
      </c>
      <c r="L2144" t="s">
        <v>1191</v>
      </c>
      <c r="M2144">
        <v>1712</v>
      </c>
      <c r="N2144">
        <v>38.671790000000001</v>
      </c>
    </row>
    <row r="2145" spans="1:14" x14ac:dyDescent="0.3">
      <c r="A2145">
        <v>2023</v>
      </c>
      <c r="B2145" t="s">
        <v>1188</v>
      </c>
      <c r="C2145" t="s">
        <v>821</v>
      </c>
      <c r="D2145" t="s">
        <v>823</v>
      </c>
      <c r="E2145" t="s">
        <v>822</v>
      </c>
      <c r="F2145" t="s">
        <v>849</v>
      </c>
      <c r="G2145" t="s">
        <v>848</v>
      </c>
      <c r="H2145">
        <v>815</v>
      </c>
      <c r="I2145" t="s">
        <v>1043</v>
      </c>
      <c r="J2145" t="s">
        <v>1042</v>
      </c>
      <c r="K2145" t="s">
        <v>308</v>
      </c>
      <c r="L2145" t="s">
        <v>1191</v>
      </c>
      <c r="M2145">
        <v>851</v>
      </c>
      <c r="N2145">
        <v>19.222950000000001</v>
      </c>
    </row>
    <row r="2146" spans="1:14" x14ac:dyDescent="0.3">
      <c r="A2146">
        <v>2023</v>
      </c>
      <c r="B2146" t="s">
        <v>1188</v>
      </c>
      <c r="C2146" t="s">
        <v>821</v>
      </c>
      <c r="D2146" t="s">
        <v>823</v>
      </c>
      <c r="E2146" t="s">
        <v>822</v>
      </c>
      <c r="F2146" t="s">
        <v>849</v>
      </c>
      <c r="G2146" t="s">
        <v>848</v>
      </c>
      <c r="H2146">
        <v>815</v>
      </c>
      <c r="I2146" t="s">
        <v>1043</v>
      </c>
      <c r="J2146" t="s">
        <v>1042</v>
      </c>
      <c r="K2146" t="s">
        <v>309</v>
      </c>
      <c r="L2146" t="s">
        <v>1191</v>
      </c>
      <c r="M2146">
        <v>249</v>
      </c>
      <c r="N2146">
        <v>5.6245799999999999</v>
      </c>
    </row>
    <row r="2147" spans="1:14" x14ac:dyDescent="0.3">
      <c r="A2147">
        <v>2023</v>
      </c>
      <c r="B2147" t="s">
        <v>1188</v>
      </c>
      <c r="C2147" t="s">
        <v>821</v>
      </c>
      <c r="D2147" t="s">
        <v>823</v>
      </c>
      <c r="E2147" t="s">
        <v>822</v>
      </c>
      <c r="F2147" t="s">
        <v>849</v>
      </c>
      <c r="G2147" t="s">
        <v>848</v>
      </c>
      <c r="H2147">
        <v>815</v>
      </c>
      <c r="I2147" t="s">
        <v>1043</v>
      </c>
      <c r="J2147" t="s">
        <v>1042</v>
      </c>
      <c r="K2147" t="s">
        <v>306</v>
      </c>
      <c r="L2147" t="s">
        <v>1191</v>
      </c>
      <c r="M2147">
        <v>1434</v>
      </c>
      <c r="N2147">
        <v>32.392139999999998</v>
      </c>
    </row>
    <row r="2148" spans="1:14" x14ac:dyDescent="0.3">
      <c r="A2148">
        <v>2023</v>
      </c>
      <c r="B2148" t="s">
        <v>1188</v>
      </c>
      <c r="C2148" t="s">
        <v>821</v>
      </c>
      <c r="D2148" t="s">
        <v>823</v>
      </c>
      <c r="E2148" t="s">
        <v>822</v>
      </c>
      <c r="F2148" t="s">
        <v>849</v>
      </c>
      <c r="G2148" t="s">
        <v>848</v>
      </c>
      <c r="H2148">
        <v>815</v>
      </c>
      <c r="I2148" t="s">
        <v>1043</v>
      </c>
      <c r="J2148" t="s">
        <v>1042</v>
      </c>
      <c r="K2148" t="s">
        <v>1192</v>
      </c>
      <c r="L2148" t="s">
        <v>1191</v>
      </c>
      <c r="M2148">
        <v>4427</v>
      </c>
      <c r="N2148">
        <v>100</v>
      </c>
    </row>
    <row r="2149" spans="1:14" x14ac:dyDescent="0.3">
      <c r="A2149">
        <v>2023</v>
      </c>
      <c r="B2149" t="s">
        <v>1188</v>
      </c>
      <c r="C2149" t="s">
        <v>821</v>
      </c>
      <c r="D2149" t="s">
        <v>823</v>
      </c>
      <c r="E2149" t="s">
        <v>822</v>
      </c>
      <c r="F2149" t="s">
        <v>849</v>
      </c>
      <c r="G2149" t="s">
        <v>848</v>
      </c>
      <c r="H2149">
        <v>815</v>
      </c>
      <c r="I2149" t="s">
        <v>1043</v>
      </c>
      <c r="J2149" t="s">
        <v>1042</v>
      </c>
      <c r="K2149" t="s">
        <v>305</v>
      </c>
      <c r="L2149" t="s">
        <v>1191</v>
      </c>
      <c r="M2149">
        <v>181</v>
      </c>
      <c r="N2149">
        <v>4.0885499999999997</v>
      </c>
    </row>
    <row r="2150" spans="1:14" x14ac:dyDescent="0.3">
      <c r="A2150">
        <v>2024</v>
      </c>
      <c r="B2150" t="s">
        <v>1188</v>
      </c>
      <c r="C2150" t="s">
        <v>821</v>
      </c>
      <c r="D2150" t="s">
        <v>823</v>
      </c>
      <c r="E2150" t="s">
        <v>822</v>
      </c>
      <c r="F2150" t="s">
        <v>849</v>
      </c>
      <c r="G2150" t="s">
        <v>848</v>
      </c>
      <c r="H2150">
        <v>815</v>
      </c>
      <c r="I2150" t="s">
        <v>1193</v>
      </c>
      <c r="J2150" t="s">
        <v>1042</v>
      </c>
      <c r="K2150" t="s">
        <v>307</v>
      </c>
      <c r="L2150" t="s">
        <v>1191</v>
      </c>
      <c r="M2150">
        <v>1872</v>
      </c>
      <c r="N2150">
        <v>37.994720000000001</v>
      </c>
    </row>
    <row r="2151" spans="1:14" x14ac:dyDescent="0.3">
      <c r="A2151">
        <v>2024</v>
      </c>
      <c r="B2151" t="s">
        <v>1188</v>
      </c>
      <c r="C2151" t="s">
        <v>821</v>
      </c>
      <c r="D2151" t="s">
        <v>823</v>
      </c>
      <c r="E2151" t="s">
        <v>822</v>
      </c>
      <c r="F2151" t="s">
        <v>849</v>
      </c>
      <c r="G2151" t="s">
        <v>848</v>
      </c>
      <c r="H2151">
        <v>815</v>
      </c>
      <c r="I2151" t="s">
        <v>1193</v>
      </c>
      <c r="J2151" t="s">
        <v>1042</v>
      </c>
      <c r="K2151" t="s">
        <v>308</v>
      </c>
      <c r="L2151" t="s">
        <v>1191</v>
      </c>
      <c r="M2151">
        <v>1007</v>
      </c>
      <c r="N2151">
        <v>20.438400000000001</v>
      </c>
    </row>
    <row r="2152" spans="1:14" x14ac:dyDescent="0.3">
      <c r="A2152">
        <v>2024</v>
      </c>
      <c r="B2152" t="s">
        <v>1188</v>
      </c>
      <c r="C2152" t="s">
        <v>821</v>
      </c>
      <c r="D2152" t="s">
        <v>823</v>
      </c>
      <c r="E2152" t="s">
        <v>822</v>
      </c>
      <c r="F2152" t="s">
        <v>849</v>
      </c>
      <c r="G2152" t="s">
        <v>848</v>
      </c>
      <c r="H2152">
        <v>815</v>
      </c>
      <c r="I2152" t="s">
        <v>1193</v>
      </c>
      <c r="J2152" t="s">
        <v>1042</v>
      </c>
      <c r="K2152" t="s">
        <v>309</v>
      </c>
      <c r="L2152" t="s">
        <v>1191</v>
      </c>
      <c r="M2152">
        <v>361</v>
      </c>
      <c r="N2152">
        <v>7.3269700000000002</v>
      </c>
    </row>
    <row r="2153" spans="1:14" x14ac:dyDescent="0.3">
      <c r="A2153">
        <v>2024</v>
      </c>
      <c r="B2153" t="s">
        <v>1188</v>
      </c>
      <c r="C2153" t="s">
        <v>821</v>
      </c>
      <c r="D2153" t="s">
        <v>823</v>
      </c>
      <c r="E2153" t="s">
        <v>822</v>
      </c>
      <c r="F2153" t="s">
        <v>849</v>
      </c>
      <c r="G2153" t="s">
        <v>848</v>
      </c>
      <c r="H2153">
        <v>815</v>
      </c>
      <c r="I2153" t="s">
        <v>1193</v>
      </c>
      <c r="J2153" t="s">
        <v>1042</v>
      </c>
      <c r="K2153" t="s">
        <v>306</v>
      </c>
      <c r="L2153" t="s">
        <v>1191</v>
      </c>
      <c r="M2153">
        <v>1496</v>
      </c>
      <c r="N2153">
        <v>30.363299999999999</v>
      </c>
    </row>
    <row r="2154" spans="1:14" x14ac:dyDescent="0.3">
      <c r="A2154">
        <v>2024</v>
      </c>
      <c r="B2154" t="s">
        <v>1188</v>
      </c>
      <c r="C2154" t="s">
        <v>821</v>
      </c>
      <c r="D2154" t="s">
        <v>823</v>
      </c>
      <c r="E2154" t="s">
        <v>822</v>
      </c>
      <c r="F2154" t="s">
        <v>849</v>
      </c>
      <c r="G2154" t="s">
        <v>848</v>
      </c>
      <c r="H2154">
        <v>815</v>
      </c>
      <c r="I2154" t="s">
        <v>1193</v>
      </c>
      <c r="J2154" t="s">
        <v>1042</v>
      </c>
      <c r="K2154" t="s">
        <v>1192</v>
      </c>
      <c r="L2154" t="s">
        <v>1191</v>
      </c>
      <c r="M2154">
        <v>4927</v>
      </c>
      <c r="N2154">
        <v>100</v>
      </c>
    </row>
    <row r="2155" spans="1:14" x14ac:dyDescent="0.3">
      <c r="A2155">
        <v>2024</v>
      </c>
      <c r="B2155" t="s">
        <v>1188</v>
      </c>
      <c r="C2155" t="s">
        <v>821</v>
      </c>
      <c r="D2155" t="s">
        <v>823</v>
      </c>
      <c r="E2155" t="s">
        <v>822</v>
      </c>
      <c r="F2155" t="s">
        <v>849</v>
      </c>
      <c r="G2155" t="s">
        <v>848</v>
      </c>
      <c r="H2155">
        <v>815</v>
      </c>
      <c r="I2155" t="s">
        <v>1193</v>
      </c>
      <c r="J2155" t="s">
        <v>1042</v>
      </c>
      <c r="K2155" t="s">
        <v>305</v>
      </c>
      <c r="L2155" t="s">
        <v>1191</v>
      </c>
      <c r="M2155">
        <v>191</v>
      </c>
      <c r="N2155">
        <v>3.8765999999999998</v>
      </c>
    </row>
    <row r="2156" spans="1:14" x14ac:dyDescent="0.3">
      <c r="A2156">
        <v>2021</v>
      </c>
      <c r="B2156" t="s">
        <v>1188</v>
      </c>
      <c r="C2156" t="s">
        <v>821</v>
      </c>
      <c r="D2156" t="s">
        <v>823</v>
      </c>
      <c r="E2156" t="s">
        <v>822</v>
      </c>
      <c r="F2156" t="s">
        <v>927</v>
      </c>
      <c r="G2156" t="s">
        <v>926</v>
      </c>
      <c r="H2156">
        <v>928</v>
      </c>
      <c r="I2156" t="s">
        <v>1194</v>
      </c>
      <c r="J2156" t="s">
        <v>1195</v>
      </c>
      <c r="K2156" t="s">
        <v>307</v>
      </c>
      <c r="L2156" t="s">
        <v>1191</v>
      </c>
      <c r="M2156">
        <v>1890</v>
      </c>
      <c r="N2156">
        <v>38.993200000000002</v>
      </c>
    </row>
    <row r="2157" spans="1:14" x14ac:dyDescent="0.3">
      <c r="A2157">
        <v>2021</v>
      </c>
      <c r="B2157" t="s">
        <v>1188</v>
      </c>
      <c r="C2157" t="s">
        <v>821</v>
      </c>
      <c r="D2157" t="s">
        <v>823</v>
      </c>
      <c r="E2157" t="s">
        <v>822</v>
      </c>
      <c r="F2157" t="s">
        <v>927</v>
      </c>
      <c r="G2157" t="s">
        <v>926</v>
      </c>
      <c r="H2157">
        <v>928</v>
      </c>
      <c r="I2157" t="s">
        <v>1194</v>
      </c>
      <c r="J2157" t="s">
        <v>1195</v>
      </c>
      <c r="K2157" t="s">
        <v>308</v>
      </c>
      <c r="L2157" t="s">
        <v>1191</v>
      </c>
      <c r="M2157">
        <v>1019</v>
      </c>
      <c r="N2157">
        <v>21.023299999999999</v>
      </c>
    </row>
    <row r="2158" spans="1:14" x14ac:dyDescent="0.3">
      <c r="A2158">
        <v>2021</v>
      </c>
      <c r="B2158" t="s">
        <v>1188</v>
      </c>
      <c r="C2158" t="s">
        <v>821</v>
      </c>
      <c r="D2158" t="s">
        <v>823</v>
      </c>
      <c r="E2158" t="s">
        <v>822</v>
      </c>
      <c r="F2158" t="s">
        <v>927</v>
      </c>
      <c r="G2158" t="s">
        <v>926</v>
      </c>
      <c r="H2158">
        <v>928</v>
      </c>
      <c r="I2158" t="s">
        <v>1194</v>
      </c>
      <c r="J2158" t="s">
        <v>1195</v>
      </c>
      <c r="K2158" t="s">
        <v>309</v>
      </c>
      <c r="L2158" t="s">
        <v>1191</v>
      </c>
      <c r="M2158">
        <v>111</v>
      </c>
      <c r="N2158">
        <v>2.2900800000000001</v>
      </c>
    </row>
    <row r="2159" spans="1:14" x14ac:dyDescent="0.3">
      <c r="A2159">
        <v>2021</v>
      </c>
      <c r="B2159" t="s">
        <v>1188</v>
      </c>
      <c r="C2159" t="s">
        <v>821</v>
      </c>
      <c r="D2159" t="s">
        <v>823</v>
      </c>
      <c r="E2159" t="s">
        <v>822</v>
      </c>
      <c r="F2159" t="s">
        <v>927</v>
      </c>
      <c r="G2159" t="s">
        <v>926</v>
      </c>
      <c r="H2159">
        <v>928</v>
      </c>
      <c r="I2159" t="s">
        <v>1194</v>
      </c>
      <c r="J2159" t="s">
        <v>1195</v>
      </c>
      <c r="K2159" t="s">
        <v>306</v>
      </c>
      <c r="L2159" t="s">
        <v>1191</v>
      </c>
      <c r="M2159">
        <v>1577</v>
      </c>
      <c r="N2159">
        <v>32.535600000000002</v>
      </c>
    </row>
    <row r="2160" spans="1:14" x14ac:dyDescent="0.3">
      <c r="A2160">
        <v>2021</v>
      </c>
      <c r="B2160" t="s">
        <v>1188</v>
      </c>
      <c r="C2160" t="s">
        <v>821</v>
      </c>
      <c r="D2160" t="s">
        <v>823</v>
      </c>
      <c r="E2160" t="s">
        <v>822</v>
      </c>
      <c r="F2160" t="s">
        <v>927</v>
      </c>
      <c r="G2160" t="s">
        <v>926</v>
      </c>
      <c r="H2160">
        <v>928</v>
      </c>
      <c r="I2160" t="s">
        <v>1194</v>
      </c>
      <c r="J2160" t="s">
        <v>1195</v>
      </c>
      <c r="K2160" t="s">
        <v>1192</v>
      </c>
      <c r="L2160" t="s">
        <v>1191</v>
      </c>
      <c r="M2160">
        <v>4847</v>
      </c>
      <c r="N2160">
        <v>100</v>
      </c>
    </row>
    <row r="2161" spans="1:14" x14ac:dyDescent="0.3">
      <c r="A2161">
        <v>2021</v>
      </c>
      <c r="B2161" t="s">
        <v>1188</v>
      </c>
      <c r="C2161" t="s">
        <v>821</v>
      </c>
      <c r="D2161" t="s">
        <v>823</v>
      </c>
      <c r="E2161" t="s">
        <v>822</v>
      </c>
      <c r="F2161" t="s">
        <v>927</v>
      </c>
      <c r="G2161" t="s">
        <v>926</v>
      </c>
      <c r="H2161">
        <v>928</v>
      </c>
      <c r="I2161" t="s">
        <v>1194</v>
      </c>
      <c r="J2161" t="s">
        <v>1195</v>
      </c>
      <c r="K2161" t="s">
        <v>305</v>
      </c>
      <c r="L2161" t="s">
        <v>1191</v>
      </c>
      <c r="M2161">
        <v>250</v>
      </c>
      <c r="N2161">
        <v>5.1578299999999997</v>
      </c>
    </row>
    <row r="2162" spans="1:14" x14ac:dyDescent="0.3">
      <c r="A2162">
        <v>2021</v>
      </c>
      <c r="B2162" t="s">
        <v>1188</v>
      </c>
      <c r="C2162" t="s">
        <v>821</v>
      </c>
      <c r="D2162" t="s">
        <v>823</v>
      </c>
      <c r="E2162" t="s">
        <v>822</v>
      </c>
      <c r="F2162" t="s">
        <v>913</v>
      </c>
      <c r="G2162" t="s">
        <v>912</v>
      </c>
      <c r="H2162">
        <v>929</v>
      </c>
      <c r="I2162" t="s">
        <v>1045</v>
      </c>
      <c r="J2162" t="s">
        <v>1044</v>
      </c>
      <c r="K2162" t="s">
        <v>307</v>
      </c>
      <c r="L2162" t="s">
        <v>1191</v>
      </c>
      <c r="M2162">
        <v>934</v>
      </c>
      <c r="N2162">
        <v>39.046799999999998</v>
      </c>
    </row>
    <row r="2163" spans="1:14" x14ac:dyDescent="0.3">
      <c r="A2163">
        <v>2021</v>
      </c>
      <c r="B2163" t="s">
        <v>1188</v>
      </c>
      <c r="C2163" t="s">
        <v>821</v>
      </c>
      <c r="D2163" t="s">
        <v>823</v>
      </c>
      <c r="E2163" t="s">
        <v>822</v>
      </c>
      <c r="F2163" t="s">
        <v>913</v>
      </c>
      <c r="G2163" t="s">
        <v>912</v>
      </c>
      <c r="H2163">
        <v>929</v>
      </c>
      <c r="I2163" t="s">
        <v>1045</v>
      </c>
      <c r="J2163" t="s">
        <v>1044</v>
      </c>
      <c r="K2163" t="s">
        <v>308</v>
      </c>
      <c r="L2163" t="s">
        <v>1191</v>
      </c>
      <c r="M2163">
        <v>509</v>
      </c>
      <c r="N2163">
        <v>21.279299999999999</v>
      </c>
    </row>
    <row r="2164" spans="1:14" x14ac:dyDescent="0.3">
      <c r="A2164">
        <v>2021</v>
      </c>
      <c r="B2164" t="s">
        <v>1188</v>
      </c>
      <c r="C2164" t="s">
        <v>821</v>
      </c>
      <c r="D2164" t="s">
        <v>823</v>
      </c>
      <c r="E2164" t="s">
        <v>822</v>
      </c>
      <c r="F2164" t="s">
        <v>913</v>
      </c>
      <c r="G2164" t="s">
        <v>912</v>
      </c>
      <c r="H2164">
        <v>929</v>
      </c>
      <c r="I2164" t="s">
        <v>1045</v>
      </c>
      <c r="J2164" t="s">
        <v>1044</v>
      </c>
      <c r="K2164" t="s">
        <v>309</v>
      </c>
      <c r="L2164" t="s">
        <v>1191</v>
      </c>
      <c r="M2164">
        <v>35</v>
      </c>
      <c r="N2164">
        <v>1.4632099999999999</v>
      </c>
    </row>
    <row r="2165" spans="1:14" x14ac:dyDescent="0.3">
      <c r="A2165">
        <v>2021</v>
      </c>
      <c r="B2165" t="s">
        <v>1188</v>
      </c>
      <c r="C2165" t="s">
        <v>821</v>
      </c>
      <c r="D2165" t="s">
        <v>823</v>
      </c>
      <c r="E2165" t="s">
        <v>822</v>
      </c>
      <c r="F2165" t="s">
        <v>913</v>
      </c>
      <c r="G2165" t="s">
        <v>912</v>
      </c>
      <c r="H2165">
        <v>929</v>
      </c>
      <c r="I2165" t="s">
        <v>1045</v>
      </c>
      <c r="J2165" t="s">
        <v>1044</v>
      </c>
      <c r="K2165" t="s">
        <v>306</v>
      </c>
      <c r="L2165" t="s">
        <v>1191</v>
      </c>
      <c r="M2165">
        <v>816</v>
      </c>
      <c r="N2165">
        <v>34.113700000000001</v>
      </c>
    </row>
    <row r="2166" spans="1:14" x14ac:dyDescent="0.3">
      <c r="A2166">
        <v>2021</v>
      </c>
      <c r="B2166" t="s">
        <v>1188</v>
      </c>
      <c r="C2166" t="s">
        <v>821</v>
      </c>
      <c r="D2166" t="s">
        <v>823</v>
      </c>
      <c r="E2166" t="s">
        <v>822</v>
      </c>
      <c r="F2166" t="s">
        <v>913</v>
      </c>
      <c r="G2166" t="s">
        <v>912</v>
      </c>
      <c r="H2166">
        <v>929</v>
      </c>
      <c r="I2166" t="s">
        <v>1045</v>
      </c>
      <c r="J2166" t="s">
        <v>1044</v>
      </c>
      <c r="K2166" t="s">
        <v>1192</v>
      </c>
      <c r="L2166" t="s">
        <v>1191</v>
      </c>
      <c r="M2166">
        <v>2392</v>
      </c>
      <c r="N2166">
        <v>100</v>
      </c>
    </row>
    <row r="2167" spans="1:14" x14ac:dyDescent="0.3">
      <c r="A2167">
        <v>2021</v>
      </c>
      <c r="B2167" t="s">
        <v>1188</v>
      </c>
      <c r="C2167" t="s">
        <v>821</v>
      </c>
      <c r="D2167" t="s">
        <v>823</v>
      </c>
      <c r="E2167" t="s">
        <v>822</v>
      </c>
      <c r="F2167" t="s">
        <v>913</v>
      </c>
      <c r="G2167" t="s">
        <v>912</v>
      </c>
      <c r="H2167">
        <v>929</v>
      </c>
      <c r="I2167" t="s">
        <v>1045</v>
      </c>
      <c r="J2167" t="s">
        <v>1044</v>
      </c>
      <c r="K2167" t="s">
        <v>305</v>
      </c>
      <c r="L2167" t="s">
        <v>1191</v>
      </c>
      <c r="M2167">
        <v>98</v>
      </c>
      <c r="N2167">
        <v>4.0969899999999999</v>
      </c>
    </row>
    <row r="2168" spans="1:14" x14ac:dyDescent="0.3">
      <c r="A2168">
        <v>2022</v>
      </c>
      <c r="B2168" t="s">
        <v>1188</v>
      </c>
      <c r="C2168" t="s">
        <v>821</v>
      </c>
      <c r="D2168" t="s">
        <v>823</v>
      </c>
      <c r="E2168" t="s">
        <v>822</v>
      </c>
      <c r="F2168" t="s">
        <v>913</v>
      </c>
      <c r="G2168" t="s">
        <v>912</v>
      </c>
      <c r="H2168">
        <v>929</v>
      </c>
      <c r="I2168" t="s">
        <v>1045</v>
      </c>
      <c r="J2168" t="s">
        <v>1044</v>
      </c>
      <c r="K2168" t="s">
        <v>307</v>
      </c>
      <c r="L2168" t="s">
        <v>1191</v>
      </c>
      <c r="M2168">
        <v>1017</v>
      </c>
      <c r="N2168">
        <v>38.377400000000002</v>
      </c>
    </row>
    <row r="2169" spans="1:14" x14ac:dyDescent="0.3">
      <c r="A2169">
        <v>2022</v>
      </c>
      <c r="B2169" t="s">
        <v>1188</v>
      </c>
      <c r="C2169" t="s">
        <v>821</v>
      </c>
      <c r="D2169" t="s">
        <v>823</v>
      </c>
      <c r="E2169" t="s">
        <v>822</v>
      </c>
      <c r="F2169" t="s">
        <v>913</v>
      </c>
      <c r="G2169" t="s">
        <v>912</v>
      </c>
      <c r="H2169">
        <v>929</v>
      </c>
      <c r="I2169" t="s">
        <v>1045</v>
      </c>
      <c r="J2169" t="s">
        <v>1044</v>
      </c>
      <c r="K2169" t="s">
        <v>308</v>
      </c>
      <c r="L2169" t="s">
        <v>1191</v>
      </c>
      <c r="M2169">
        <v>568</v>
      </c>
      <c r="N2169">
        <v>21.434000000000001</v>
      </c>
    </row>
    <row r="2170" spans="1:14" x14ac:dyDescent="0.3">
      <c r="A2170">
        <v>2022</v>
      </c>
      <c r="B2170" t="s">
        <v>1188</v>
      </c>
      <c r="C2170" t="s">
        <v>821</v>
      </c>
      <c r="D2170" t="s">
        <v>823</v>
      </c>
      <c r="E2170" t="s">
        <v>822</v>
      </c>
      <c r="F2170" t="s">
        <v>913</v>
      </c>
      <c r="G2170" t="s">
        <v>912</v>
      </c>
      <c r="H2170">
        <v>929</v>
      </c>
      <c r="I2170" t="s">
        <v>1045</v>
      </c>
      <c r="J2170" t="s">
        <v>1044</v>
      </c>
      <c r="K2170" t="s">
        <v>309</v>
      </c>
      <c r="L2170" t="s">
        <v>1191</v>
      </c>
      <c r="M2170">
        <v>37</v>
      </c>
      <c r="N2170">
        <v>1.3962300000000001</v>
      </c>
    </row>
    <row r="2171" spans="1:14" x14ac:dyDescent="0.3">
      <c r="A2171">
        <v>2022</v>
      </c>
      <c r="B2171" t="s">
        <v>1188</v>
      </c>
      <c r="C2171" t="s">
        <v>821</v>
      </c>
      <c r="D2171" t="s">
        <v>823</v>
      </c>
      <c r="E2171" t="s">
        <v>822</v>
      </c>
      <c r="F2171" t="s">
        <v>913</v>
      </c>
      <c r="G2171" t="s">
        <v>912</v>
      </c>
      <c r="H2171">
        <v>929</v>
      </c>
      <c r="I2171" t="s">
        <v>1045</v>
      </c>
      <c r="J2171" t="s">
        <v>1044</v>
      </c>
      <c r="K2171" t="s">
        <v>306</v>
      </c>
      <c r="L2171" t="s">
        <v>1191</v>
      </c>
      <c r="M2171">
        <v>917</v>
      </c>
      <c r="N2171">
        <v>34.6038</v>
      </c>
    </row>
    <row r="2172" spans="1:14" x14ac:dyDescent="0.3">
      <c r="A2172">
        <v>2022</v>
      </c>
      <c r="B2172" t="s">
        <v>1188</v>
      </c>
      <c r="C2172" t="s">
        <v>821</v>
      </c>
      <c r="D2172" t="s">
        <v>823</v>
      </c>
      <c r="E2172" t="s">
        <v>822</v>
      </c>
      <c r="F2172" t="s">
        <v>913</v>
      </c>
      <c r="G2172" t="s">
        <v>912</v>
      </c>
      <c r="H2172">
        <v>929</v>
      </c>
      <c r="I2172" t="s">
        <v>1045</v>
      </c>
      <c r="J2172" t="s">
        <v>1044</v>
      </c>
      <c r="K2172" t="s">
        <v>1192</v>
      </c>
      <c r="L2172" t="s">
        <v>1191</v>
      </c>
      <c r="M2172">
        <v>2650</v>
      </c>
      <c r="N2172">
        <v>100</v>
      </c>
    </row>
    <row r="2173" spans="1:14" x14ac:dyDescent="0.3">
      <c r="A2173">
        <v>2022</v>
      </c>
      <c r="B2173" t="s">
        <v>1188</v>
      </c>
      <c r="C2173" t="s">
        <v>821</v>
      </c>
      <c r="D2173" t="s">
        <v>823</v>
      </c>
      <c r="E2173" t="s">
        <v>822</v>
      </c>
      <c r="F2173" t="s">
        <v>913</v>
      </c>
      <c r="G2173" t="s">
        <v>912</v>
      </c>
      <c r="H2173">
        <v>929</v>
      </c>
      <c r="I2173" t="s">
        <v>1045</v>
      </c>
      <c r="J2173" t="s">
        <v>1044</v>
      </c>
      <c r="K2173" t="s">
        <v>305</v>
      </c>
      <c r="L2173" t="s">
        <v>1191</v>
      </c>
      <c r="M2173">
        <v>111</v>
      </c>
      <c r="N2173">
        <v>4.1886799999999997</v>
      </c>
    </row>
    <row r="2174" spans="1:14" x14ac:dyDescent="0.3">
      <c r="A2174">
        <v>2023</v>
      </c>
      <c r="B2174" t="s">
        <v>1188</v>
      </c>
      <c r="C2174" t="s">
        <v>821</v>
      </c>
      <c r="D2174" t="s">
        <v>823</v>
      </c>
      <c r="E2174" t="s">
        <v>822</v>
      </c>
      <c r="F2174" t="s">
        <v>913</v>
      </c>
      <c r="G2174" t="s">
        <v>912</v>
      </c>
      <c r="H2174">
        <v>929</v>
      </c>
      <c r="I2174" t="s">
        <v>1045</v>
      </c>
      <c r="J2174" t="s">
        <v>1044</v>
      </c>
      <c r="K2174" t="s">
        <v>307</v>
      </c>
      <c r="L2174" t="s">
        <v>1191</v>
      </c>
      <c r="M2174">
        <v>1101</v>
      </c>
      <c r="N2174">
        <v>38.269030000000001</v>
      </c>
    </row>
    <row r="2175" spans="1:14" x14ac:dyDescent="0.3">
      <c r="A2175">
        <v>2023</v>
      </c>
      <c r="B2175" t="s">
        <v>1188</v>
      </c>
      <c r="C2175" t="s">
        <v>821</v>
      </c>
      <c r="D2175" t="s">
        <v>823</v>
      </c>
      <c r="E2175" t="s">
        <v>822</v>
      </c>
      <c r="F2175" t="s">
        <v>913</v>
      </c>
      <c r="G2175" t="s">
        <v>912</v>
      </c>
      <c r="H2175">
        <v>929</v>
      </c>
      <c r="I2175" t="s">
        <v>1045</v>
      </c>
      <c r="J2175" t="s">
        <v>1044</v>
      </c>
      <c r="K2175" t="s">
        <v>308</v>
      </c>
      <c r="L2175" t="s">
        <v>1191</v>
      </c>
      <c r="M2175">
        <v>558</v>
      </c>
      <c r="N2175">
        <v>19.395199999999999</v>
      </c>
    </row>
    <row r="2176" spans="1:14" x14ac:dyDescent="0.3">
      <c r="A2176">
        <v>2023</v>
      </c>
      <c r="B2176" t="s">
        <v>1188</v>
      </c>
      <c r="C2176" t="s">
        <v>821</v>
      </c>
      <c r="D2176" t="s">
        <v>823</v>
      </c>
      <c r="E2176" t="s">
        <v>822</v>
      </c>
      <c r="F2176" t="s">
        <v>913</v>
      </c>
      <c r="G2176" t="s">
        <v>912</v>
      </c>
      <c r="H2176">
        <v>929</v>
      </c>
      <c r="I2176" t="s">
        <v>1045</v>
      </c>
      <c r="J2176" t="s">
        <v>1044</v>
      </c>
      <c r="K2176" t="s">
        <v>309</v>
      </c>
      <c r="L2176" t="s">
        <v>1191</v>
      </c>
      <c r="M2176">
        <v>43</v>
      </c>
      <c r="N2176">
        <v>1.49461</v>
      </c>
    </row>
    <row r="2177" spans="1:14" x14ac:dyDescent="0.3">
      <c r="A2177">
        <v>2023</v>
      </c>
      <c r="B2177" t="s">
        <v>1188</v>
      </c>
      <c r="C2177" t="s">
        <v>821</v>
      </c>
      <c r="D2177" t="s">
        <v>823</v>
      </c>
      <c r="E2177" t="s">
        <v>822</v>
      </c>
      <c r="F2177" t="s">
        <v>913</v>
      </c>
      <c r="G2177" t="s">
        <v>912</v>
      </c>
      <c r="H2177">
        <v>929</v>
      </c>
      <c r="I2177" t="s">
        <v>1045</v>
      </c>
      <c r="J2177" t="s">
        <v>1044</v>
      </c>
      <c r="K2177" t="s">
        <v>306</v>
      </c>
      <c r="L2177" t="s">
        <v>1191</v>
      </c>
      <c r="M2177">
        <v>1006</v>
      </c>
      <c r="N2177">
        <v>34.96698</v>
      </c>
    </row>
    <row r="2178" spans="1:14" x14ac:dyDescent="0.3">
      <c r="A2178">
        <v>2023</v>
      </c>
      <c r="B2178" t="s">
        <v>1188</v>
      </c>
      <c r="C2178" t="s">
        <v>821</v>
      </c>
      <c r="D2178" t="s">
        <v>823</v>
      </c>
      <c r="E2178" t="s">
        <v>822</v>
      </c>
      <c r="F2178" t="s">
        <v>913</v>
      </c>
      <c r="G2178" t="s">
        <v>912</v>
      </c>
      <c r="H2178">
        <v>929</v>
      </c>
      <c r="I2178" t="s">
        <v>1045</v>
      </c>
      <c r="J2178" t="s">
        <v>1044</v>
      </c>
      <c r="K2178" t="s">
        <v>1192</v>
      </c>
      <c r="L2178" t="s">
        <v>1191</v>
      </c>
      <c r="M2178">
        <v>2877</v>
      </c>
      <c r="N2178">
        <v>100</v>
      </c>
    </row>
    <row r="2179" spans="1:14" x14ac:dyDescent="0.3">
      <c r="A2179">
        <v>2023</v>
      </c>
      <c r="B2179" t="s">
        <v>1188</v>
      </c>
      <c r="C2179" t="s">
        <v>821</v>
      </c>
      <c r="D2179" t="s">
        <v>823</v>
      </c>
      <c r="E2179" t="s">
        <v>822</v>
      </c>
      <c r="F2179" t="s">
        <v>913</v>
      </c>
      <c r="G2179" t="s">
        <v>912</v>
      </c>
      <c r="H2179">
        <v>929</v>
      </c>
      <c r="I2179" t="s">
        <v>1045</v>
      </c>
      <c r="J2179" t="s">
        <v>1044</v>
      </c>
      <c r="K2179" t="s">
        <v>305</v>
      </c>
      <c r="L2179" t="s">
        <v>1191</v>
      </c>
      <c r="M2179">
        <v>169</v>
      </c>
      <c r="N2179">
        <v>5.8741700000000003</v>
      </c>
    </row>
    <row r="2180" spans="1:14" x14ac:dyDescent="0.3">
      <c r="A2180">
        <v>2024</v>
      </c>
      <c r="B2180" t="s">
        <v>1188</v>
      </c>
      <c r="C2180" t="s">
        <v>821</v>
      </c>
      <c r="D2180" t="s">
        <v>823</v>
      </c>
      <c r="E2180" t="s">
        <v>822</v>
      </c>
      <c r="F2180" t="s">
        <v>913</v>
      </c>
      <c r="G2180" t="s">
        <v>912</v>
      </c>
      <c r="H2180">
        <v>929</v>
      </c>
      <c r="I2180" t="s">
        <v>1045</v>
      </c>
      <c r="J2180" t="s">
        <v>1044</v>
      </c>
      <c r="K2180" t="s">
        <v>307</v>
      </c>
      <c r="L2180" t="s">
        <v>1191</v>
      </c>
      <c r="M2180">
        <v>1287</v>
      </c>
      <c r="N2180">
        <v>38.882179999999998</v>
      </c>
    </row>
    <row r="2181" spans="1:14" x14ac:dyDescent="0.3">
      <c r="A2181">
        <v>2024</v>
      </c>
      <c r="B2181" t="s">
        <v>1188</v>
      </c>
      <c r="C2181" t="s">
        <v>821</v>
      </c>
      <c r="D2181" t="s">
        <v>823</v>
      </c>
      <c r="E2181" t="s">
        <v>822</v>
      </c>
      <c r="F2181" t="s">
        <v>913</v>
      </c>
      <c r="G2181" t="s">
        <v>912</v>
      </c>
      <c r="H2181">
        <v>929</v>
      </c>
      <c r="I2181" t="s">
        <v>1045</v>
      </c>
      <c r="J2181" t="s">
        <v>1044</v>
      </c>
      <c r="K2181" t="s">
        <v>308</v>
      </c>
      <c r="L2181" t="s">
        <v>1191</v>
      </c>
      <c r="M2181">
        <v>582</v>
      </c>
      <c r="N2181">
        <v>17.583079999999999</v>
      </c>
    </row>
    <row r="2182" spans="1:14" x14ac:dyDescent="0.3">
      <c r="A2182">
        <v>2024</v>
      </c>
      <c r="B2182" t="s">
        <v>1188</v>
      </c>
      <c r="C2182" t="s">
        <v>821</v>
      </c>
      <c r="D2182" t="s">
        <v>823</v>
      </c>
      <c r="E2182" t="s">
        <v>822</v>
      </c>
      <c r="F2182" t="s">
        <v>913</v>
      </c>
      <c r="G2182" t="s">
        <v>912</v>
      </c>
      <c r="H2182">
        <v>929</v>
      </c>
      <c r="I2182" t="s">
        <v>1045</v>
      </c>
      <c r="J2182" t="s">
        <v>1044</v>
      </c>
      <c r="K2182" t="s">
        <v>309</v>
      </c>
      <c r="L2182" t="s">
        <v>1191</v>
      </c>
      <c r="M2182">
        <v>51</v>
      </c>
      <c r="N2182">
        <v>1.5407900000000001</v>
      </c>
    </row>
    <row r="2183" spans="1:14" x14ac:dyDescent="0.3">
      <c r="A2183">
        <v>2024</v>
      </c>
      <c r="B2183" t="s">
        <v>1188</v>
      </c>
      <c r="C2183" t="s">
        <v>821</v>
      </c>
      <c r="D2183" t="s">
        <v>823</v>
      </c>
      <c r="E2183" t="s">
        <v>822</v>
      </c>
      <c r="F2183" t="s">
        <v>913</v>
      </c>
      <c r="G2183" t="s">
        <v>912</v>
      </c>
      <c r="H2183">
        <v>929</v>
      </c>
      <c r="I2183" t="s">
        <v>1045</v>
      </c>
      <c r="J2183" t="s">
        <v>1044</v>
      </c>
      <c r="K2183" t="s">
        <v>306</v>
      </c>
      <c r="L2183" t="s">
        <v>1191</v>
      </c>
      <c r="M2183">
        <v>1180</v>
      </c>
      <c r="N2183">
        <v>35.649549999999998</v>
      </c>
    </row>
    <row r="2184" spans="1:14" x14ac:dyDescent="0.3">
      <c r="A2184">
        <v>2024</v>
      </c>
      <c r="B2184" t="s">
        <v>1188</v>
      </c>
      <c r="C2184" t="s">
        <v>821</v>
      </c>
      <c r="D2184" t="s">
        <v>823</v>
      </c>
      <c r="E2184" t="s">
        <v>822</v>
      </c>
      <c r="F2184" t="s">
        <v>913</v>
      </c>
      <c r="G2184" t="s">
        <v>912</v>
      </c>
      <c r="H2184">
        <v>929</v>
      </c>
      <c r="I2184" t="s">
        <v>1045</v>
      </c>
      <c r="J2184" t="s">
        <v>1044</v>
      </c>
      <c r="K2184" t="s">
        <v>1192</v>
      </c>
      <c r="L2184" t="s">
        <v>1191</v>
      </c>
      <c r="M2184">
        <v>3310</v>
      </c>
      <c r="N2184">
        <v>100</v>
      </c>
    </row>
    <row r="2185" spans="1:14" x14ac:dyDescent="0.3">
      <c r="A2185">
        <v>2024</v>
      </c>
      <c r="B2185" t="s">
        <v>1188</v>
      </c>
      <c r="C2185" t="s">
        <v>821</v>
      </c>
      <c r="D2185" t="s">
        <v>823</v>
      </c>
      <c r="E2185" t="s">
        <v>822</v>
      </c>
      <c r="F2185" t="s">
        <v>913</v>
      </c>
      <c r="G2185" t="s">
        <v>912</v>
      </c>
      <c r="H2185">
        <v>929</v>
      </c>
      <c r="I2185" t="s">
        <v>1045</v>
      </c>
      <c r="J2185" t="s">
        <v>1044</v>
      </c>
      <c r="K2185" t="s">
        <v>305</v>
      </c>
      <c r="L2185" t="s">
        <v>1191</v>
      </c>
      <c r="M2185">
        <v>210</v>
      </c>
      <c r="N2185">
        <v>6.3444099999999999</v>
      </c>
    </row>
    <row r="2186" spans="1:14" x14ac:dyDescent="0.3">
      <c r="A2186">
        <v>2021</v>
      </c>
      <c r="B2186" t="s">
        <v>1188</v>
      </c>
      <c r="C2186" t="s">
        <v>821</v>
      </c>
      <c r="D2186" t="s">
        <v>823</v>
      </c>
      <c r="E2186" t="s">
        <v>822</v>
      </c>
      <c r="F2186" t="s">
        <v>927</v>
      </c>
      <c r="G2186" t="s">
        <v>926</v>
      </c>
      <c r="H2186">
        <v>892</v>
      </c>
      <c r="I2186" t="s">
        <v>1047</v>
      </c>
      <c r="J2186" t="s">
        <v>1046</v>
      </c>
      <c r="K2186" t="s">
        <v>307</v>
      </c>
      <c r="L2186" t="s">
        <v>1191</v>
      </c>
      <c r="M2186">
        <v>485</v>
      </c>
      <c r="N2186">
        <v>39.398899999999998</v>
      </c>
    </row>
    <row r="2187" spans="1:14" x14ac:dyDescent="0.3">
      <c r="A2187">
        <v>2021</v>
      </c>
      <c r="B2187" t="s">
        <v>1188</v>
      </c>
      <c r="C2187" t="s">
        <v>821</v>
      </c>
      <c r="D2187" t="s">
        <v>823</v>
      </c>
      <c r="E2187" t="s">
        <v>822</v>
      </c>
      <c r="F2187" t="s">
        <v>927</v>
      </c>
      <c r="G2187" t="s">
        <v>926</v>
      </c>
      <c r="H2187">
        <v>892</v>
      </c>
      <c r="I2187" t="s">
        <v>1047</v>
      </c>
      <c r="J2187" t="s">
        <v>1046</v>
      </c>
      <c r="K2187" t="s">
        <v>308</v>
      </c>
      <c r="L2187" t="s">
        <v>1191</v>
      </c>
      <c r="M2187">
        <v>279</v>
      </c>
      <c r="N2187">
        <v>22.6645</v>
      </c>
    </row>
    <row r="2188" spans="1:14" x14ac:dyDescent="0.3">
      <c r="A2188">
        <v>2021</v>
      </c>
      <c r="B2188" t="s">
        <v>1188</v>
      </c>
      <c r="C2188" t="s">
        <v>821</v>
      </c>
      <c r="D2188" t="s">
        <v>823</v>
      </c>
      <c r="E2188" t="s">
        <v>822</v>
      </c>
      <c r="F2188" t="s">
        <v>927</v>
      </c>
      <c r="G2188" t="s">
        <v>926</v>
      </c>
      <c r="H2188">
        <v>892</v>
      </c>
      <c r="I2188" t="s">
        <v>1047</v>
      </c>
      <c r="J2188" t="s">
        <v>1046</v>
      </c>
      <c r="K2188" t="s">
        <v>309</v>
      </c>
      <c r="L2188" t="s">
        <v>1191</v>
      </c>
      <c r="M2188">
        <v>69</v>
      </c>
      <c r="N2188">
        <v>5.6052</v>
      </c>
    </row>
    <row r="2189" spans="1:14" x14ac:dyDescent="0.3">
      <c r="A2189">
        <v>2021</v>
      </c>
      <c r="B2189" t="s">
        <v>1188</v>
      </c>
      <c r="C2189" t="s">
        <v>821</v>
      </c>
      <c r="D2189" t="s">
        <v>823</v>
      </c>
      <c r="E2189" t="s">
        <v>822</v>
      </c>
      <c r="F2189" t="s">
        <v>927</v>
      </c>
      <c r="G2189" t="s">
        <v>926</v>
      </c>
      <c r="H2189">
        <v>892</v>
      </c>
      <c r="I2189" t="s">
        <v>1047</v>
      </c>
      <c r="J2189" t="s">
        <v>1046</v>
      </c>
      <c r="K2189" t="s">
        <v>306</v>
      </c>
      <c r="L2189" t="s">
        <v>1191</v>
      </c>
      <c r="M2189">
        <v>359</v>
      </c>
      <c r="N2189">
        <v>29.1633</v>
      </c>
    </row>
    <row r="2190" spans="1:14" x14ac:dyDescent="0.3">
      <c r="A2190">
        <v>2021</v>
      </c>
      <c r="B2190" t="s">
        <v>1188</v>
      </c>
      <c r="C2190" t="s">
        <v>821</v>
      </c>
      <c r="D2190" t="s">
        <v>823</v>
      </c>
      <c r="E2190" t="s">
        <v>822</v>
      </c>
      <c r="F2190" t="s">
        <v>927</v>
      </c>
      <c r="G2190" t="s">
        <v>926</v>
      </c>
      <c r="H2190">
        <v>892</v>
      </c>
      <c r="I2190" t="s">
        <v>1047</v>
      </c>
      <c r="J2190" t="s">
        <v>1046</v>
      </c>
      <c r="K2190" t="s">
        <v>1192</v>
      </c>
      <c r="L2190" t="s">
        <v>1191</v>
      </c>
      <c r="M2190">
        <v>1231</v>
      </c>
      <c r="N2190">
        <v>100</v>
      </c>
    </row>
    <row r="2191" spans="1:14" x14ac:dyDescent="0.3">
      <c r="A2191">
        <v>2021</v>
      </c>
      <c r="B2191" t="s">
        <v>1188</v>
      </c>
      <c r="C2191" t="s">
        <v>821</v>
      </c>
      <c r="D2191" t="s">
        <v>823</v>
      </c>
      <c r="E2191" t="s">
        <v>822</v>
      </c>
      <c r="F2191" t="s">
        <v>927</v>
      </c>
      <c r="G2191" t="s">
        <v>926</v>
      </c>
      <c r="H2191">
        <v>892</v>
      </c>
      <c r="I2191" t="s">
        <v>1047</v>
      </c>
      <c r="J2191" t="s">
        <v>1046</v>
      </c>
      <c r="K2191" t="s">
        <v>305</v>
      </c>
      <c r="L2191" t="s">
        <v>1191</v>
      </c>
      <c r="M2191">
        <v>39</v>
      </c>
      <c r="N2191">
        <v>3.1681599999999999</v>
      </c>
    </row>
    <row r="2192" spans="1:14" x14ac:dyDescent="0.3">
      <c r="A2192">
        <v>2022</v>
      </c>
      <c r="B2192" t="s">
        <v>1188</v>
      </c>
      <c r="C2192" t="s">
        <v>821</v>
      </c>
      <c r="D2192" t="s">
        <v>823</v>
      </c>
      <c r="E2192" t="s">
        <v>822</v>
      </c>
      <c r="F2192" t="s">
        <v>927</v>
      </c>
      <c r="G2192" t="s">
        <v>926</v>
      </c>
      <c r="H2192">
        <v>892</v>
      </c>
      <c r="I2192" t="s">
        <v>1047</v>
      </c>
      <c r="J2192" t="s">
        <v>1046</v>
      </c>
      <c r="K2192" t="s">
        <v>307</v>
      </c>
      <c r="L2192" t="s">
        <v>1191</v>
      </c>
      <c r="M2192">
        <v>516</v>
      </c>
      <c r="N2192">
        <v>39.359299999999998</v>
      </c>
    </row>
    <row r="2193" spans="1:14" x14ac:dyDescent="0.3">
      <c r="A2193">
        <v>2022</v>
      </c>
      <c r="B2193" t="s">
        <v>1188</v>
      </c>
      <c r="C2193" t="s">
        <v>821</v>
      </c>
      <c r="D2193" t="s">
        <v>823</v>
      </c>
      <c r="E2193" t="s">
        <v>822</v>
      </c>
      <c r="F2193" t="s">
        <v>927</v>
      </c>
      <c r="G2193" t="s">
        <v>926</v>
      </c>
      <c r="H2193">
        <v>892</v>
      </c>
      <c r="I2193" t="s">
        <v>1047</v>
      </c>
      <c r="J2193" t="s">
        <v>1046</v>
      </c>
      <c r="K2193" t="s">
        <v>308</v>
      </c>
      <c r="L2193" t="s">
        <v>1191</v>
      </c>
      <c r="M2193">
        <v>309</v>
      </c>
      <c r="N2193">
        <v>23.569800000000001</v>
      </c>
    </row>
    <row r="2194" spans="1:14" x14ac:dyDescent="0.3">
      <c r="A2194">
        <v>2022</v>
      </c>
      <c r="B2194" t="s">
        <v>1188</v>
      </c>
      <c r="C2194" t="s">
        <v>821</v>
      </c>
      <c r="D2194" t="s">
        <v>823</v>
      </c>
      <c r="E2194" t="s">
        <v>822</v>
      </c>
      <c r="F2194" t="s">
        <v>927</v>
      </c>
      <c r="G2194" t="s">
        <v>926</v>
      </c>
      <c r="H2194">
        <v>892</v>
      </c>
      <c r="I2194" t="s">
        <v>1047</v>
      </c>
      <c r="J2194" t="s">
        <v>1046</v>
      </c>
      <c r="K2194" t="s">
        <v>309</v>
      </c>
      <c r="L2194" t="s">
        <v>1191</v>
      </c>
      <c r="M2194">
        <v>69</v>
      </c>
      <c r="N2194">
        <v>5.2631600000000001</v>
      </c>
    </row>
    <row r="2195" spans="1:14" x14ac:dyDescent="0.3">
      <c r="A2195">
        <v>2022</v>
      </c>
      <c r="B2195" t="s">
        <v>1188</v>
      </c>
      <c r="C2195" t="s">
        <v>821</v>
      </c>
      <c r="D2195" t="s">
        <v>823</v>
      </c>
      <c r="E2195" t="s">
        <v>822</v>
      </c>
      <c r="F2195" t="s">
        <v>927</v>
      </c>
      <c r="G2195" t="s">
        <v>926</v>
      </c>
      <c r="H2195">
        <v>892</v>
      </c>
      <c r="I2195" t="s">
        <v>1047</v>
      </c>
      <c r="J2195" t="s">
        <v>1046</v>
      </c>
      <c r="K2195" t="s">
        <v>306</v>
      </c>
      <c r="L2195" t="s">
        <v>1191</v>
      </c>
      <c r="M2195">
        <v>387</v>
      </c>
      <c r="N2195">
        <v>29.519400000000001</v>
      </c>
    </row>
    <row r="2196" spans="1:14" x14ac:dyDescent="0.3">
      <c r="A2196">
        <v>2022</v>
      </c>
      <c r="B2196" t="s">
        <v>1188</v>
      </c>
      <c r="C2196" t="s">
        <v>821</v>
      </c>
      <c r="D2196" t="s">
        <v>823</v>
      </c>
      <c r="E2196" t="s">
        <v>822</v>
      </c>
      <c r="F2196" t="s">
        <v>927</v>
      </c>
      <c r="G2196" t="s">
        <v>926</v>
      </c>
      <c r="H2196">
        <v>892</v>
      </c>
      <c r="I2196" t="s">
        <v>1047</v>
      </c>
      <c r="J2196" t="s">
        <v>1046</v>
      </c>
      <c r="K2196" t="s">
        <v>1192</v>
      </c>
      <c r="L2196" t="s">
        <v>1191</v>
      </c>
      <c r="M2196">
        <v>1311</v>
      </c>
      <c r="N2196">
        <v>100</v>
      </c>
    </row>
    <row r="2197" spans="1:14" x14ac:dyDescent="0.3">
      <c r="A2197">
        <v>2022</v>
      </c>
      <c r="B2197" t="s">
        <v>1188</v>
      </c>
      <c r="C2197" t="s">
        <v>821</v>
      </c>
      <c r="D2197" t="s">
        <v>823</v>
      </c>
      <c r="E2197" t="s">
        <v>822</v>
      </c>
      <c r="F2197" t="s">
        <v>927</v>
      </c>
      <c r="G2197" t="s">
        <v>926</v>
      </c>
      <c r="H2197">
        <v>892</v>
      </c>
      <c r="I2197" t="s">
        <v>1047</v>
      </c>
      <c r="J2197" t="s">
        <v>1046</v>
      </c>
      <c r="K2197" t="s">
        <v>305</v>
      </c>
      <c r="L2197" t="s">
        <v>1191</v>
      </c>
      <c r="M2197">
        <v>30</v>
      </c>
      <c r="N2197">
        <v>2.2883300000000002</v>
      </c>
    </row>
    <row r="2198" spans="1:14" x14ac:dyDescent="0.3">
      <c r="A2198">
        <v>2023</v>
      </c>
      <c r="B2198" t="s">
        <v>1188</v>
      </c>
      <c r="C2198" t="s">
        <v>821</v>
      </c>
      <c r="D2198" t="s">
        <v>823</v>
      </c>
      <c r="E2198" t="s">
        <v>822</v>
      </c>
      <c r="F2198" t="s">
        <v>927</v>
      </c>
      <c r="G2198" t="s">
        <v>926</v>
      </c>
      <c r="H2198">
        <v>892</v>
      </c>
      <c r="I2198" t="s">
        <v>1047</v>
      </c>
      <c r="J2198" t="s">
        <v>1046</v>
      </c>
      <c r="K2198" t="s">
        <v>307</v>
      </c>
      <c r="L2198" t="s">
        <v>1191</v>
      </c>
      <c r="M2198">
        <v>520</v>
      </c>
      <c r="N2198">
        <v>37.928519999999999</v>
      </c>
    </row>
    <row r="2199" spans="1:14" x14ac:dyDescent="0.3">
      <c r="A2199">
        <v>2023</v>
      </c>
      <c r="B2199" t="s">
        <v>1188</v>
      </c>
      <c r="C2199" t="s">
        <v>821</v>
      </c>
      <c r="D2199" t="s">
        <v>823</v>
      </c>
      <c r="E2199" t="s">
        <v>822</v>
      </c>
      <c r="F2199" t="s">
        <v>927</v>
      </c>
      <c r="G2199" t="s">
        <v>926</v>
      </c>
      <c r="H2199">
        <v>892</v>
      </c>
      <c r="I2199" t="s">
        <v>1047</v>
      </c>
      <c r="J2199" t="s">
        <v>1046</v>
      </c>
      <c r="K2199" t="s">
        <v>308</v>
      </c>
      <c r="L2199" t="s">
        <v>1191</v>
      </c>
      <c r="M2199">
        <v>338</v>
      </c>
      <c r="N2199">
        <v>24.65354</v>
      </c>
    </row>
    <row r="2200" spans="1:14" x14ac:dyDescent="0.3">
      <c r="A2200">
        <v>2023</v>
      </c>
      <c r="B2200" t="s">
        <v>1188</v>
      </c>
      <c r="C2200" t="s">
        <v>821</v>
      </c>
      <c r="D2200" t="s">
        <v>823</v>
      </c>
      <c r="E2200" t="s">
        <v>822</v>
      </c>
      <c r="F2200" t="s">
        <v>927</v>
      </c>
      <c r="G2200" t="s">
        <v>926</v>
      </c>
      <c r="H2200">
        <v>892</v>
      </c>
      <c r="I2200" t="s">
        <v>1047</v>
      </c>
      <c r="J2200" t="s">
        <v>1046</v>
      </c>
      <c r="K2200" t="s">
        <v>309</v>
      </c>
      <c r="L2200" t="s">
        <v>1191</v>
      </c>
      <c r="M2200">
        <v>68</v>
      </c>
      <c r="N2200">
        <v>4.9598800000000001</v>
      </c>
    </row>
    <row r="2201" spans="1:14" x14ac:dyDescent="0.3">
      <c r="A2201">
        <v>2023</v>
      </c>
      <c r="B2201" t="s">
        <v>1188</v>
      </c>
      <c r="C2201" t="s">
        <v>821</v>
      </c>
      <c r="D2201" t="s">
        <v>823</v>
      </c>
      <c r="E2201" t="s">
        <v>822</v>
      </c>
      <c r="F2201" t="s">
        <v>927</v>
      </c>
      <c r="G2201" t="s">
        <v>926</v>
      </c>
      <c r="H2201">
        <v>892</v>
      </c>
      <c r="I2201" t="s">
        <v>1047</v>
      </c>
      <c r="J2201" t="s">
        <v>1046</v>
      </c>
      <c r="K2201" t="s">
        <v>306</v>
      </c>
      <c r="L2201" t="s">
        <v>1191</v>
      </c>
      <c r="M2201">
        <v>425</v>
      </c>
      <c r="N2201">
        <v>30.999269999999999</v>
      </c>
    </row>
    <row r="2202" spans="1:14" x14ac:dyDescent="0.3">
      <c r="A2202">
        <v>2023</v>
      </c>
      <c r="B2202" t="s">
        <v>1188</v>
      </c>
      <c r="C2202" t="s">
        <v>821</v>
      </c>
      <c r="D2202" t="s">
        <v>823</v>
      </c>
      <c r="E2202" t="s">
        <v>822</v>
      </c>
      <c r="F2202" t="s">
        <v>927</v>
      </c>
      <c r="G2202" t="s">
        <v>926</v>
      </c>
      <c r="H2202">
        <v>892</v>
      </c>
      <c r="I2202" t="s">
        <v>1047</v>
      </c>
      <c r="J2202" t="s">
        <v>1046</v>
      </c>
      <c r="K2202" t="s">
        <v>1192</v>
      </c>
      <c r="L2202" t="s">
        <v>1191</v>
      </c>
      <c r="M2202">
        <v>1371</v>
      </c>
      <c r="N2202">
        <v>100</v>
      </c>
    </row>
    <row r="2203" spans="1:14" x14ac:dyDescent="0.3">
      <c r="A2203">
        <v>2023</v>
      </c>
      <c r="B2203" t="s">
        <v>1188</v>
      </c>
      <c r="C2203" t="s">
        <v>821</v>
      </c>
      <c r="D2203" t="s">
        <v>823</v>
      </c>
      <c r="E2203" t="s">
        <v>822</v>
      </c>
      <c r="F2203" t="s">
        <v>927</v>
      </c>
      <c r="G2203" t="s">
        <v>926</v>
      </c>
      <c r="H2203">
        <v>892</v>
      </c>
      <c r="I2203" t="s">
        <v>1047</v>
      </c>
      <c r="J2203" t="s">
        <v>1046</v>
      </c>
      <c r="K2203" t="s">
        <v>305</v>
      </c>
      <c r="L2203" t="s">
        <v>1191</v>
      </c>
      <c r="M2203">
        <v>20</v>
      </c>
      <c r="N2203">
        <v>1.45879</v>
      </c>
    </row>
    <row r="2204" spans="1:14" x14ac:dyDescent="0.3">
      <c r="A2204">
        <v>2024</v>
      </c>
      <c r="B2204" t="s">
        <v>1188</v>
      </c>
      <c r="C2204" t="s">
        <v>821</v>
      </c>
      <c r="D2204" t="s">
        <v>823</v>
      </c>
      <c r="E2204" t="s">
        <v>822</v>
      </c>
      <c r="F2204" t="s">
        <v>927</v>
      </c>
      <c r="G2204" t="s">
        <v>926</v>
      </c>
      <c r="H2204">
        <v>892</v>
      </c>
      <c r="I2204" t="s">
        <v>1047</v>
      </c>
      <c r="J2204" t="s">
        <v>1046</v>
      </c>
      <c r="K2204" t="s">
        <v>307</v>
      </c>
      <c r="L2204" t="s">
        <v>1191</v>
      </c>
      <c r="M2204">
        <v>809</v>
      </c>
      <c r="N2204">
        <v>38.250590000000003</v>
      </c>
    </row>
    <row r="2205" spans="1:14" x14ac:dyDescent="0.3">
      <c r="A2205">
        <v>2024</v>
      </c>
      <c r="B2205" t="s">
        <v>1188</v>
      </c>
      <c r="C2205" t="s">
        <v>821</v>
      </c>
      <c r="D2205" t="s">
        <v>823</v>
      </c>
      <c r="E2205" t="s">
        <v>822</v>
      </c>
      <c r="F2205" t="s">
        <v>927</v>
      </c>
      <c r="G2205" t="s">
        <v>926</v>
      </c>
      <c r="H2205">
        <v>892</v>
      </c>
      <c r="I2205" t="s">
        <v>1047</v>
      </c>
      <c r="J2205" t="s">
        <v>1046</v>
      </c>
      <c r="K2205" t="s">
        <v>308</v>
      </c>
      <c r="L2205" t="s">
        <v>1191</v>
      </c>
      <c r="M2205">
        <v>551</v>
      </c>
      <c r="N2205">
        <v>26.052009999999999</v>
      </c>
    </row>
    <row r="2206" spans="1:14" x14ac:dyDescent="0.3">
      <c r="A2206">
        <v>2024</v>
      </c>
      <c r="B2206" t="s">
        <v>1188</v>
      </c>
      <c r="C2206" t="s">
        <v>821</v>
      </c>
      <c r="D2206" t="s">
        <v>823</v>
      </c>
      <c r="E2206" t="s">
        <v>822</v>
      </c>
      <c r="F2206" t="s">
        <v>927</v>
      </c>
      <c r="G2206" t="s">
        <v>926</v>
      </c>
      <c r="H2206">
        <v>892</v>
      </c>
      <c r="I2206" t="s">
        <v>1047</v>
      </c>
      <c r="J2206" t="s">
        <v>1046</v>
      </c>
      <c r="K2206" t="s">
        <v>309</v>
      </c>
      <c r="L2206" t="s">
        <v>1191</v>
      </c>
      <c r="M2206">
        <v>119</v>
      </c>
      <c r="N2206">
        <v>5.6264799999999999</v>
      </c>
    </row>
    <row r="2207" spans="1:14" x14ac:dyDescent="0.3">
      <c r="A2207">
        <v>2024</v>
      </c>
      <c r="B2207" t="s">
        <v>1188</v>
      </c>
      <c r="C2207" t="s">
        <v>821</v>
      </c>
      <c r="D2207" t="s">
        <v>823</v>
      </c>
      <c r="E2207" t="s">
        <v>822</v>
      </c>
      <c r="F2207" t="s">
        <v>927</v>
      </c>
      <c r="G2207" t="s">
        <v>926</v>
      </c>
      <c r="H2207">
        <v>892</v>
      </c>
      <c r="I2207" t="s">
        <v>1047</v>
      </c>
      <c r="J2207" t="s">
        <v>1046</v>
      </c>
      <c r="K2207" t="s">
        <v>306</v>
      </c>
      <c r="L2207" t="s">
        <v>1191</v>
      </c>
      <c r="M2207">
        <v>594</v>
      </c>
      <c r="N2207">
        <v>28.08511</v>
      </c>
    </row>
    <row r="2208" spans="1:14" x14ac:dyDescent="0.3">
      <c r="A2208">
        <v>2024</v>
      </c>
      <c r="B2208" t="s">
        <v>1188</v>
      </c>
      <c r="C2208" t="s">
        <v>821</v>
      </c>
      <c r="D2208" t="s">
        <v>823</v>
      </c>
      <c r="E2208" t="s">
        <v>822</v>
      </c>
      <c r="F2208" t="s">
        <v>927</v>
      </c>
      <c r="G2208" t="s">
        <v>926</v>
      </c>
      <c r="H2208">
        <v>892</v>
      </c>
      <c r="I2208" t="s">
        <v>1047</v>
      </c>
      <c r="J2208" t="s">
        <v>1046</v>
      </c>
      <c r="K2208" t="s">
        <v>1192</v>
      </c>
      <c r="L2208" t="s">
        <v>1191</v>
      </c>
      <c r="M2208">
        <v>2115</v>
      </c>
      <c r="N2208">
        <v>100</v>
      </c>
    </row>
    <row r="2209" spans="1:14" x14ac:dyDescent="0.3">
      <c r="A2209">
        <v>2024</v>
      </c>
      <c r="B2209" t="s">
        <v>1188</v>
      </c>
      <c r="C2209" t="s">
        <v>821</v>
      </c>
      <c r="D2209" t="s">
        <v>823</v>
      </c>
      <c r="E2209" t="s">
        <v>822</v>
      </c>
      <c r="F2209" t="s">
        <v>927</v>
      </c>
      <c r="G2209" t="s">
        <v>926</v>
      </c>
      <c r="H2209">
        <v>892</v>
      </c>
      <c r="I2209" t="s">
        <v>1047</v>
      </c>
      <c r="J2209" t="s">
        <v>1046</v>
      </c>
      <c r="K2209" t="s">
        <v>305</v>
      </c>
      <c r="L2209" t="s">
        <v>1191</v>
      </c>
      <c r="M2209">
        <v>42</v>
      </c>
      <c r="N2209">
        <v>1.9858199999999999</v>
      </c>
    </row>
    <row r="2210" spans="1:14" x14ac:dyDescent="0.3">
      <c r="A2210">
        <v>2021</v>
      </c>
      <c r="B2210" t="s">
        <v>1188</v>
      </c>
      <c r="C2210" t="s">
        <v>821</v>
      </c>
      <c r="D2210" t="s">
        <v>823</v>
      </c>
      <c r="E2210" t="s">
        <v>822</v>
      </c>
      <c r="F2210" t="s">
        <v>927</v>
      </c>
      <c r="G2210" t="s">
        <v>926</v>
      </c>
      <c r="H2210">
        <v>891</v>
      </c>
      <c r="I2210" t="s">
        <v>1049</v>
      </c>
      <c r="J2210" t="s">
        <v>1048</v>
      </c>
      <c r="K2210" t="s">
        <v>307</v>
      </c>
      <c r="L2210" t="s">
        <v>1191</v>
      </c>
      <c r="M2210">
        <v>1195</v>
      </c>
      <c r="N2210">
        <v>39.399900000000002</v>
      </c>
    </row>
    <row r="2211" spans="1:14" x14ac:dyDescent="0.3">
      <c r="A2211">
        <v>2021</v>
      </c>
      <c r="B2211" t="s">
        <v>1188</v>
      </c>
      <c r="C2211" t="s">
        <v>821</v>
      </c>
      <c r="D2211" t="s">
        <v>823</v>
      </c>
      <c r="E2211" t="s">
        <v>822</v>
      </c>
      <c r="F2211" t="s">
        <v>927</v>
      </c>
      <c r="G2211" t="s">
        <v>926</v>
      </c>
      <c r="H2211">
        <v>891</v>
      </c>
      <c r="I2211" t="s">
        <v>1049</v>
      </c>
      <c r="J2211" t="s">
        <v>1048</v>
      </c>
      <c r="K2211" t="s">
        <v>308</v>
      </c>
      <c r="L2211" t="s">
        <v>1191</v>
      </c>
      <c r="M2211">
        <v>817</v>
      </c>
      <c r="N2211">
        <v>26.937000000000001</v>
      </c>
    </row>
    <row r="2212" spans="1:14" x14ac:dyDescent="0.3">
      <c r="A2212">
        <v>2021</v>
      </c>
      <c r="B2212" t="s">
        <v>1188</v>
      </c>
      <c r="C2212" t="s">
        <v>821</v>
      </c>
      <c r="D2212" t="s">
        <v>823</v>
      </c>
      <c r="E2212" t="s">
        <v>822</v>
      </c>
      <c r="F2212" t="s">
        <v>927</v>
      </c>
      <c r="G2212" t="s">
        <v>926</v>
      </c>
      <c r="H2212">
        <v>891</v>
      </c>
      <c r="I2212" t="s">
        <v>1049</v>
      </c>
      <c r="J2212" t="s">
        <v>1048</v>
      </c>
      <c r="K2212" t="s">
        <v>309</v>
      </c>
      <c r="L2212" t="s">
        <v>1191</v>
      </c>
      <c r="M2212">
        <v>193</v>
      </c>
      <c r="N2212">
        <v>6.36334</v>
      </c>
    </row>
    <row r="2213" spans="1:14" x14ac:dyDescent="0.3">
      <c r="A2213">
        <v>2021</v>
      </c>
      <c r="B2213" t="s">
        <v>1188</v>
      </c>
      <c r="C2213" t="s">
        <v>821</v>
      </c>
      <c r="D2213" t="s">
        <v>823</v>
      </c>
      <c r="E2213" t="s">
        <v>822</v>
      </c>
      <c r="F2213" t="s">
        <v>927</v>
      </c>
      <c r="G2213" t="s">
        <v>926</v>
      </c>
      <c r="H2213">
        <v>891</v>
      </c>
      <c r="I2213" t="s">
        <v>1049</v>
      </c>
      <c r="J2213" t="s">
        <v>1048</v>
      </c>
      <c r="K2213" t="s">
        <v>306</v>
      </c>
      <c r="L2213" t="s">
        <v>1191</v>
      </c>
      <c r="M2213">
        <v>756</v>
      </c>
      <c r="N2213">
        <v>24.925799999999999</v>
      </c>
    </row>
    <row r="2214" spans="1:14" x14ac:dyDescent="0.3">
      <c r="A2214">
        <v>2021</v>
      </c>
      <c r="B2214" t="s">
        <v>1188</v>
      </c>
      <c r="C2214" t="s">
        <v>821</v>
      </c>
      <c r="D2214" t="s">
        <v>823</v>
      </c>
      <c r="E2214" t="s">
        <v>822</v>
      </c>
      <c r="F2214" t="s">
        <v>927</v>
      </c>
      <c r="G2214" t="s">
        <v>926</v>
      </c>
      <c r="H2214">
        <v>891</v>
      </c>
      <c r="I2214" t="s">
        <v>1049</v>
      </c>
      <c r="J2214" t="s">
        <v>1048</v>
      </c>
      <c r="K2214" t="s">
        <v>1192</v>
      </c>
      <c r="L2214" t="s">
        <v>1191</v>
      </c>
      <c r="M2214">
        <v>3033</v>
      </c>
      <c r="N2214">
        <v>100</v>
      </c>
    </row>
    <row r="2215" spans="1:14" x14ac:dyDescent="0.3">
      <c r="A2215">
        <v>2021</v>
      </c>
      <c r="B2215" t="s">
        <v>1188</v>
      </c>
      <c r="C2215" t="s">
        <v>821</v>
      </c>
      <c r="D2215" t="s">
        <v>823</v>
      </c>
      <c r="E2215" t="s">
        <v>822</v>
      </c>
      <c r="F2215" t="s">
        <v>927</v>
      </c>
      <c r="G2215" t="s">
        <v>926</v>
      </c>
      <c r="H2215">
        <v>891</v>
      </c>
      <c r="I2215" t="s">
        <v>1049</v>
      </c>
      <c r="J2215" t="s">
        <v>1048</v>
      </c>
      <c r="K2215" t="s">
        <v>305</v>
      </c>
      <c r="L2215" t="s">
        <v>1191</v>
      </c>
      <c r="M2215">
        <v>72</v>
      </c>
      <c r="N2215">
        <v>2.3738899999999998</v>
      </c>
    </row>
    <row r="2216" spans="1:14" x14ac:dyDescent="0.3">
      <c r="A2216">
        <v>2022</v>
      </c>
      <c r="B2216" t="s">
        <v>1188</v>
      </c>
      <c r="C2216" t="s">
        <v>821</v>
      </c>
      <c r="D2216" t="s">
        <v>823</v>
      </c>
      <c r="E2216" t="s">
        <v>822</v>
      </c>
      <c r="F2216" t="s">
        <v>927</v>
      </c>
      <c r="G2216" t="s">
        <v>926</v>
      </c>
      <c r="H2216">
        <v>891</v>
      </c>
      <c r="I2216" t="s">
        <v>1049</v>
      </c>
      <c r="J2216" t="s">
        <v>1048</v>
      </c>
      <c r="K2216" t="s">
        <v>307</v>
      </c>
      <c r="L2216" t="s">
        <v>1191</v>
      </c>
      <c r="M2216">
        <v>1265</v>
      </c>
      <c r="N2216">
        <v>37.648800000000001</v>
      </c>
    </row>
    <row r="2217" spans="1:14" x14ac:dyDescent="0.3">
      <c r="A2217">
        <v>2022</v>
      </c>
      <c r="B2217" t="s">
        <v>1188</v>
      </c>
      <c r="C2217" t="s">
        <v>821</v>
      </c>
      <c r="D2217" t="s">
        <v>823</v>
      </c>
      <c r="E2217" t="s">
        <v>822</v>
      </c>
      <c r="F2217" t="s">
        <v>927</v>
      </c>
      <c r="G2217" t="s">
        <v>926</v>
      </c>
      <c r="H2217">
        <v>891</v>
      </c>
      <c r="I2217" t="s">
        <v>1049</v>
      </c>
      <c r="J2217" t="s">
        <v>1048</v>
      </c>
      <c r="K2217" t="s">
        <v>308</v>
      </c>
      <c r="L2217" t="s">
        <v>1191</v>
      </c>
      <c r="M2217">
        <v>967</v>
      </c>
      <c r="N2217">
        <v>28.779800000000002</v>
      </c>
    </row>
    <row r="2218" spans="1:14" x14ac:dyDescent="0.3">
      <c r="A2218">
        <v>2022</v>
      </c>
      <c r="B2218" t="s">
        <v>1188</v>
      </c>
      <c r="C2218" t="s">
        <v>821</v>
      </c>
      <c r="D2218" t="s">
        <v>823</v>
      </c>
      <c r="E2218" t="s">
        <v>822</v>
      </c>
      <c r="F2218" t="s">
        <v>927</v>
      </c>
      <c r="G2218" t="s">
        <v>926</v>
      </c>
      <c r="H2218">
        <v>891</v>
      </c>
      <c r="I2218" t="s">
        <v>1049</v>
      </c>
      <c r="J2218" t="s">
        <v>1048</v>
      </c>
      <c r="K2218" t="s">
        <v>309</v>
      </c>
      <c r="L2218" t="s">
        <v>1191</v>
      </c>
      <c r="M2218">
        <v>225</v>
      </c>
      <c r="N2218">
        <v>6.6964300000000003</v>
      </c>
    </row>
    <row r="2219" spans="1:14" x14ac:dyDescent="0.3">
      <c r="A2219">
        <v>2022</v>
      </c>
      <c r="B2219" t="s">
        <v>1188</v>
      </c>
      <c r="C2219" t="s">
        <v>821</v>
      </c>
      <c r="D2219" t="s">
        <v>823</v>
      </c>
      <c r="E2219" t="s">
        <v>822</v>
      </c>
      <c r="F2219" t="s">
        <v>927</v>
      </c>
      <c r="G2219" t="s">
        <v>926</v>
      </c>
      <c r="H2219">
        <v>891</v>
      </c>
      <c r="I2219" t="s">
        <v>1049</v>
      </c>
      <c r="J2219" t="s">
        <v>1048</v>
      </c>
      <c r="K2219" t="s">
        <v>306</v>
      </c>
      <c r="L2219" t="s">
        <v>1191</v>
      </c>
      <c r="M2219">
        <v>835</v>
      </c>
      <c r="N2219">
        <v>24.851199999999999</v>
      </c>
    </row>
    <row r="2220" spans="1:14" x14ac:dyDescent="0.3">
      <c r="A2220">
        <v>2022</v>
      </c>
      <c r="B2220" t="s">
        <v>1188</v>
      </c>
      <c r="C2220" t="s">
        <v>821</v>
      </c>
      <c r="D2220" t="s">
        <v>823</v>
      </c>
      <c r="E2220" t="s">
        <v>822</v>
      </c>
      <c r="F2220" t="s">
        <v>927</v>
      </c>
      <c r="G2220" t="s">
        <v>926</v>
      </c>
      <c r="H2220">
        <v>891</v>
      </c>
      <c r="I2220" t="s">
        <v>1049</v>
      </c>
      <c r="J2220" t="s">
        <v>1048</v>
      </c>
      <c r="K2220" t="s">
        <v>1192</v>
      </c>
      <c r="L2220" t="s">
        <v>1191</v>
      </c>
      <c r="M2220">
        <v>3360</v>
      </c>
      <c r="N2220">
        <v>100</v>
      </c>
    </row>
    <row r="2221" spans="1:14" x14ac:dyDescent="0.3">
      <c r="A2221">
        <v>2022</v>
      </c>
      <c r="B2221" t="s">
        <v>1188</v>
      </c>
      <c r="C2221" t="s">
        <v>821</v>
      </c>
      <c r="D2221" t="s">
        <v>823</v>
      </c>
      <c r="E2221" t="s">
        <v>822</v>
      </c>
      <c r="F2221" t="s">
        <v>927</v>
      </c>
      <c r="G2221" t="s">
        <v>926</v>
      </c>
      <c r="H2221">
        <v>891</v>
      </c>
      <c r="I2221" t="s">
        <v>1049</v>
      </c>
      <c r="J2221" t="s">
        <v>1048</v>
      </c>
      <c r="K2221" t="s">
        <v>305</v>
      </c>
      <c r="L2221" t="s">
        <v>1191</v>
      </c>
      <c r="M2221">
        <v>68</v>
      </c>
      <c r="N2221">
        <v>2.0238100000000001</v>
      </c>
    </row>
    <row r="2222" spans="1:14" x14ac:dyDescent="0.3">
      <c r="A2222">
        <v>2023</v>
      </c>
      <c r="B2222" t="s">
        <v>1188</v>
      </c>
      <c r="C2222" t="s">
        <v>821</v>
      </c>
      <c r="D2222" t="s">
        <v>823</v>
      </c>
      <c r="E2222" t="s">
        <v>822</v>
      </c>
      <c r="F2222" t="s">
        <v>927</v>
      </c>
      <c r="G2222" t="s">
        <v>926</v>
      </c>
      <c r="H2222">
        <v>891</v>
      </c>
      <c r="I2222" t="s">
        <v>1049</v>
      </c>
      <c r="J2222" t="s">
        <v>1048</v>
      </c>
      <c r="K2222" t="s">
        <v>307</v>
      </c>
      <c r="L2222" t="s">
        <v>1191</v>
      </c>
      <c r="M2222">
        <v>1439</v>
      </c>
      <c r="N2222">
        <v>38.465649999999997</v>
      </c>
    </row>
    <row r="2223" spans="1:14" x14ac:dyDescent="0.3">
      <c r="A2223">
        <v>2023</v>
      </c>
      <c r="B2223" t="s">
        <v>1188</v>
      </c>
      <c r="C2223" t="s">
        <v>821</v>
      </c>
      <c r="D2223" t="s">
        <v>823</v>
      </c>
      <c r="E2223" t="s">
        <v>822</v>
      </c>
      <c r="F2223" t="s">
        <v>927</v>
      </c>
      <c r="G2223" t="s">
        <v>926</v>
      </c>
      <c r="H2223">
        <v>891</v>
      </c>
      <c r="I2223" t="s">
        <v>1049</v>
      </c>
      <c r="J2223" t="s">
        <v>1048</v>
      </c>
      <c r="K2223" t="s">
        <v>308</v>
      </c>
      <c r="L2223" t="s">
        <v>1191</v>
      </c>
      <c r="M2223">
        <v>1021</v>
      </c>
      <c r="N2223">
        <v>27.292169999999999</v>
      </c>
    </row>
    <row r="2224" spans="1:14" x14ac:dyDescent="0.3">
      <c r="A2224">
        <v>2023</v>
      </c>
      <c r="B2224" t="s">
        <v>1188</v>
      </c>
      <c r="C2224" t="s">
        <v>821</v>
      </c>
      <c r="D2224" t="s">
        <v>823</v>
      </c>
      <c r="E2224" t="s">
        <v>822</v>
      </c>
      <c r="F2224" t="s">
        <v>927</v>
      </c>
      <c r="G2224" t="s">
        <v>926</v>
      </c>
      <c r="H2224">
        <v>891</v>
      </c>
      <c r="I2224" t="s">
        <v>1049</v>
      </c>
      <c r="J2224" t="s">
        <v>1048</v>
      </c>
      <c r="K2224" t="s">
        <v>309</v>
      </c>
      <c r="L2224" t="s">
        <v>1191</v>
      </c>
      <c r="M2224">
        <v>192</v>
      </c>
      <c r="N2224">
        <v>5.13232</v>
      </c>
    </row>
    <row r="2225" spans="1:14" x14ac:dyDescent="0.3">
      <c r="A2225">
        <v>2023</v>
      </c>
      <c r="B2225" t="s">
        <v>1188</v>
      </c>
      <c r="C2225" t="s">
        <v>821</v>
      </c>
      <c r="D2225" t="s">
        <v>823</v>
      </c>
      <c r="E2225" t="s">
        <v>822</v>
      </c>
      <c r="F2225" t="s">
        <v>927</v>
      </c>
      <c r="G2225" t="s">
        <v>926</v>
      </c>
      <c r="H2225">
        <v>891</v>
      </c>
      <c r="I2225" t="s">
        <v>1049</v>
      </c>
      <c r="J2225" t="s">
        <v>1048</v>
      </c>
      <c r="K2225" t="s">
        <v>306</v>
      </c>
      <c r="L2225" t="s">
        <v>1191</v>
      </c>
      <c r="M2225">
        <v>999</v>
      </c>
      <c r="N2225">
        <v>26.704090000000001</v>
      </c>
    </row>
    <row r="2226" spans="1:14" x14ac:dyDescent="0.3">
      <c r="A2226">
        <v>2023</v>
      </c>
      <c r="B2226" t="s">
        <v>1188</v>
      </c>
      <c r="C2226" t="s">
        <v>821</v>
      </c>
      <c r="D2226" t="s">
        <v>823</v>
      </c>
      <c r="E2226" t="s">
        <v>822</v>
      </c>
      <c r="F2226" t="s">
        <v>927</v>
      </c>
      <c r="G2226" t="s">
        <v>926</v>
      </c>
      <c r="H2226">
        <v>891</v>
      </c>
      <c r="I2226" t="s">
        <v>1049</v>
      </c>
      <c r="J2226" t="s">
        <v>1048</v>
      </c>
      <c r="K2226" t="s">
        <v>1192</v>
      </c>
      <c r="L2226" t="s">
        <v>1191</v>
      </c>
      <c r="M2226">
        <v>3741</v>
      </c>
      <c r="N2226">
        <v>100</v>
      </c>
    </row>
    <row r="2227" spans="1:14" x14ac:dyDescent="0.3">
      <c r="A2227">
        <v>2023</v>
      </c>
      <c r="B2227" t="s">
        <v>1188</v>
      </c>
      <c r="C2227" t="s">
        <v>821</v>
      </c>
      <c r="D2227" t="s">
        <v>823</v>
      </c>
      <c r="E2227" t="s">
        <v>822</v>
      </c>
      <c r="F2227" t="s">
        <v>927</v>
      </c>
      <c r="G2227" t="s">
        <v>926</v>
      </c>
      <c r="H2227">
        <v>891</v>
      </c>
      <c r="I2227" t="s">
        <v>1049</v>
      </c>
      <c r="J2227" t="s">
        <v>1048</v>
      </c>
      <c r="K2227" t="s">
        <v>305</v>
      </c>
      <c r="L2227" t="s">
        <v>1191</v>
      </c>
      <c r="M2227">
        <v>90</v>
      </c>
      <c r="N2227">
        <v>2.40577</v>
      </c>
    </row>
    <row r="2228" spans="1:14" x14ac:dyDescent="0.3">
      <c r="A2228">
        <v>2024</v>
      </c>
      <c r="B2228" t="s">
        <v>1188</v>
      </c>
      <c r="C2228" t="s">
        <v>821</v>
      </c>
      <c r="D2228" t="s">
        <v>823</v>
      </c>
      <c r="E2228" t="s">
        <v>822</v>
      </c>
      <c r="F2228" t="s">
        <v>927</v>
      </c>
      <c r="G2228" t="s">
        <v>926</v>
      </c>
      <c r="H2228">
        <v>891</v>
      </c>
      <c r="I2228" t="s">
        <v>1049</v>
      </c>
      <c r="J2228" t="s">
        <v>1048</v>
      </c>
      <c r="K2228" t="s">
        <v>307</v>
      </c>
      <c r="L2228" t="s">
        <v>1191</v>
      </c>
      <c r="M2228">
        <v>1770</v>
      </c>
      <c r="N2228">
        <v>41.403509999999997</v>
      </c>
    </row>
    <row r="2229" spans="1:14" x14ac:dyDescent="0.3">
      <c r="A2229">
        <v>2024</v>
      </c>
      <c r="B2229" t="s">
        <v>1188</v>
      </c>
      <c r="C2229" t="s">
        <v>821</v>
      </c>
      <c r="D2229" t="s">
        <v>823</v>
      </c>
      <c r="E2229" t="s">
        <v>822</v>
      </c>
      <c r="F2229" t="s">
        <v>927</v>
      </c>
      <c r="G2229" t="s">
        <v>926</v>
      </c>
      <c r="H2229">
        <v>891</v>
      </c>
      <c r="I2229" t="s">
        <v>1049</v>
      </c>
      <c r="J2229" t="s">
        <v>1048</v>
      </c>
      <c r="K2229" t="s">
        <v>308</v>
      </c>
      <c r="L2229" t="s">
        <v>1191</v>
      </c>
      <c r="M2229">
        <v>1028</v>
      </c>
      <c r="N2229">
        <v>24.046779999999998</v>
      </c>
    </row>
    <row r="2230" spans="1:14" x14ac:dyDescent="0.3">
      <c r="A2230">
        <v>2024</v>
      </c>
      <c r="B2230" t="s">
        <v>1188</v>
      </c>
      <c r="C2230" t="s">
        <v>821</v>
      </c>
      <c r="D2230" t="s">
        <v>823</v>
      </c>
      <c r="E2230" t="s">
        <v>822</v>
      </c>
      <c r="F2230" t="s">
        <v>927</v>
      </c>
      <c r="G2230" t="s">
        <v>926</v>
      </c>
      <c r="H2230">
        <v>891</v>
      </c>
      <c r="I2230" t="s">
        <v>1049</v>
      </c>
      <c r="J2230" t="s">
        <v>1048</v>
      </c>
      <c r="K2230" t="s">
        <v>309</v>
      </c>
      <c r="L2230" t="s">
        <v>1191</v>
      </c>
      <c r="M2230">
        <v>177</v>
      </c>
      <c r="N2230">
        <v>4.1403499999999998</v>
      </c>
    </row>
    <row r="2231" spans="1:14" x14ac:dyDescent="0.3">
      <c r="A2231">
        <v>2024</v>
      </c>
      <c r="B2231" t="s">
        <v>1188</v>
      </c>
      <c r="C2231" t="s">
        <v>821</v>
      </c>
      <c r="D2231" t="s">
        <v>823</v>
      </c>
      <c r="E2231" t="s">
        <v>822</v>
      </c>
      <c r="F2231" t="s">
        <v>927</v>
      </c>
      <c r="G2231" t="s">
        <v>926</v>
      </c>
      <c r="H2231">
        <v>891</v>
      </c>
      <c r="I2231" t="s">
        <v>1049</v>
      </c>
      <c r="J2231" t="s">
        <v>1048</v>
      </c>
      <c r="K2231" t="s">
        <v>306</v>
      </c>
      <c r="L2231" t="s">
        <v>1191</v>
      </c>
      <c r="M2231">
        <v>1176</v>
      </c>
      <c r="N2231">
        <v>27.508769999999998</v>
      </c>
    </row>
    <row r="2232" spans="1:14" x14ac:dyDescent="0.3">
      <c r="A2232">
        <v>2024</v>
      </c>
      <c r="B2232" t="s">
        <v>1188</v>
      </c>
      <c r="C2232" t="s">
        <v>821</v>
      </c>
      <c r="D2232" t="s">
        <v>823</v>
      </c>
      <c r="E2232" t="s">
        <v>822</v>
      </c>
      <c r="F2232" t="s">
        <v>927</v>
      </c>
      <c r="G2232" t="s">
        <v>926</v>
      </c>
      <c r="H2232">
        <v>891</v>
      </c>
      <c r="I2232" t="s">
        <v>1049</v>
      </c>
      <c r="J2232" t="s">
        <v>1048</v>
      </c>
      <c r="K2232" t="s">
        <v>1192</v>
      </c>
      <c r="L2232" t="s">
        <v>1191</v>
      </c>
      <c r="M2232">
        <v>4275</v>
      </c>
      <c r="N2232">
        <v>100</v>
      </c>
    </row>
    <row r="2233" spans="1:14" x14ac:dyDescent="0.3">
      <c r="A2233">
        <v>2024</v>
      </c>
      <c r="B2233" t="s">
        <v>1188</v>
      </c>
      <c r="C2233" t="s">
        <v>821</v>
      </c>
      <c r="D2233" t="s">
        <v>823</v>
      </c>
      <c r="E2233" t="s">
        <v>822</v>
      </c>
      <c r="F2233" t="s">
        <v>927</v>
      </c>
      <c r="G2233" t="s">
        <v>926</v>
      </c>
      <c r="H2233">
        <v>891</v>
      </c>
      <c r="I2233" t="s">
        <v>1049</v>
      </c>
      <c r="J2233" t="s">
        <v>1048</v>
      </c>
      <c r="K2233" t="s">
        <v>305</v>
      </c>
      <c r="L2233" t="s">
        <v>1191</v>
      </c>
      <c r="M2233">
        <v>124</v>
      </c>
      <c r="N2233">
        <v>2.9005800000000002</v>
      </c>
    </row>
    <row r="2234" spans="1:14" x14ac:dyDescent="0.3">
      <c r="A2234">
        <v>2021</v>
      </c>
      <c r="B2234" t="s">
        <v>1188</v>
      </c>
      <c r="C2234" t="s">
        <v>821</v>
      </c>
      <c r="D2234" t="s">
        <v>823</v>
      </c>
      <c r="E2234" t="s">
        <v>822</v>
      </c>
      <c r="F2234" t="s">
        <v>867</v>
      </c>
      <c r="G2234" t="s">
        <v>866</v>
      </c>
      <c r="H2234">
        <v>353</v>
      </c>
      <c r="I2234" t="s">
        <v>1051</v>
      </c>
      <c r="J2234" t="s">
        <v>1050</v>
      </c>
      <c r="K2234" t="s">
        <v>307</v>
      </c>
      <c r="L2234" t="s">
        <v>1191</v>
      </c>
      <c r="M2234">
        <v>883</v>
      </c>
      <c r="N2234">
        <v>36.382399999999997</v>
      </c>
    </row>
    <row r="2235" spans="1:14" x14ac:dyDescent="0.3">
      <c r="A2235">
        <v>2021</v>
      </c>
      <c r="B2235" t="s">
        <v>1188</v>
      </c>
      <c r="C2235" t="s">
        <v>821</v>
      </c>
      <c r="D2235" t="s">
        <v>823</v>
      </c>
      <c r="E2235" t="s">
        <v>822</v>
      </c>
      <c r="F2235" t="s">
        <v>867</v>
      </c>
      <c r="G2235" t="s">
        <v>866</v>
      </c>
      <c r="H2235">
        <v>353</v>
      </c>
      <c r="I2235" t="s">
        <v>1051</v>
      </c>
      <c r="J2235" t="s">
        <v>1050</v>
      </c>
      <c r="K2235" t="s">
        <v>308</v>
      </c>
      <c r="L2235" t="s">
        <v>1191</v>
      </c>
      <c r="M2235">
        <v>468</v>
      </c>
      <c r="N2235">
        <v>19.283100000000001</v>
      </c>
    </row>
    <row r="2236" spans="1:14" x14ac:dyDescent="0.3">
      <c r="A2236">
        <v>2021</v>
      </c>
      <c r="B2236" t="s">
        <v>1188</v>
      </c>
      <c r="C2236" t="s">
        <v>821</v>
      </c>
      <c r="D2236" t="s">
        <v>823</v>
      </c>
      <c r="E2236" t="s">
        <v>822</v>
      </c>
      <c r="F2236" t="s">
        <v>867</v>
      </c>
      <c r="G2236" t="s">
        <v>866</v>
      </c>
      <c r="H2236">
        <v>353</v>
      </c>
      <c r="I2236" t="s">
        <v>1051</v>
      </c>
      <c r="J2236" t="s">
        <v>1050</v>
      </c>
      <c r="K2236" t="s">
        <v>309</v>
      </c>
      <c r="L2236" t="s">
        <v>1191</v>
      </c>
      <c r="M2236">
        <v>163</v>
      </c>
      <c r="N2236">
        <v>6.7161099999999996</v>
      </c>
    </row>
    <row r="2237" spans="1:14" x14ac:dyDescent="0.3">
      <c r="A2237">
        <v>2021</v>
      </c>
      <c r="B2237" t="s">
        <v>1188</v>
      </c>
      <c r="C2237" t="s">
        <v>821</v>
      </c>
      <c r="D2237" t="s">
        <v>823</v>
      </c>
      <c r="E2237" t="s">
        <v>822</v>
      </c>
      <c r="F2237" t="s">
        <v>867</v>
      </c>
      <c r="G2237" t="s">
        <v>866</v>
      </c>
      <c r="H2237">
        <v>353</v>
      </c>
      <c r="I2237" t="s">
        <v>1051</v>
      </c>
      <c r="J2237" t="s">
        <v>1050</v>
      </c>
      <c r="K2237" t="s">
        <v>306</v>
      </c>
      <c r="L2237" t="s">
        <v>1191</v>
      </c>
      <c r="M2237">
        <v>802</v>
      </c>
      <c r="N2237">
        <v>33.044899999999998</v>
      </c>
    </row>
    <row r="2238" spans="1:14" x14ac:dyDescent="0.3">
      <c r="A2238">
        <v>2021</v>
      </c>
      <c r="B2238" t="s">
        <v>1188</v>
      </c>
      <c r="C2238" t="s">
        <v>821</v>
      </c>
      <c r="D2238" t="s">
        <v>823</v>
      </c>
      <c r="E2238" t="s">
        <v>822</v>
      </c>
      <c r="F2238" t="s">
        <v>867</v>
      </c>
      <c r="G2238" t="s">
        <v>866</v>
      </c>
      <c r="H2238">
        <v>353</v>
      </c>
      <c r="I2238" t="s">
        <v>1051</v>
      </c>
      <c r="J2238" t="s">
        <v>1050</v>
      </c>
      <c r="K2238" t="s">
        <v>1192</v>
      </c>
      <c r="L2238" t="s">
        <v>1191</v>
      </c>
      <c r="M2238">
        <v>2427</v>
      </c>
      <c r="N2238">
        <v>100</v>
      </c>
    </row>
    <row r="2239" spans="1:14" x14ac:dyDescent="0.3">
      <c r="A2239">
        <v>2021</v>
      </c>
      <c r="B2239" t="s">
        <v>1188</v>
      </c>
      <c r="C2239" t="s">
        <v>821</v>
      </c>
      <c r="D2239" t="s">
        <v>823</v>
      </c>
      <c r="E2239" t="s">
        <v>822</v>
      </c>
      <c r="F2239" t="s">
        <v>867</v>
      </c>
      <c r="G2239" t="s">
        <v>866</v>
      </c>
      <c r="H2239">
        <v>353</v>
      </c>
      <c r="I2239" t="s">
        <v>1051</v>
      </c>
      <c r="J2239" t="s">
        <v>1050</v>
      </c>
      <c r="K2239" t="s">
        <v>305</v>
      </c>
      <c r="L2239" t="s">
        <v>1191</v>
      </c>
      <c r="M2239">
        <v>111</v>
      </c>
      <c r="N2239">
        <v>4.57355</v>
      </c>
    </row>
    <row r="2240" spans="1:14" x14ac:dyDescent="0.3">
      <c r="A2240">
        <v>2022</v>
      </c>
      <c r="B2240" t="s">
        <v>1188</v>
      </c>
      <c r="C2240" t="s">
        <v>821</v>
      </c>
      <c r="D2240" t="s">
        <v>823</v>
      </c>
      <c r="E2240" t="s">
        <v>822</v>
      </c>
      <c r="F2240" t="s">
        <v>867</v>
      </c>
      <c r="G2240" t="s">
        <v>866</v>
      </c>
      <c r="H2240">
        <v>353</v>
      </c>
      <c r="I2240" t="s">
        <v>1051</v>
      </c>
      <c r="J2240" t="s">
        <v>1050</v>
      </c>
      <c r="K2240" t="s">
        <v>307</v>
      </c>
      <c r="L2240" t="s">
        <v>1191</v>
      </c>
      <c r="M2240">
        <v>912</v>
      </c>
      <c r="N2240">
        <v>34.272799999999997</v>
      </c>
    </row>
    <row r="2241" spans="1:14" x14ac:dyDescent="0.3">
      <c r="A2241">
        <v>2022</v>
      </c>
      <c r="B2241" t="s">
        <v>1188</v>
      </c>
      <c r="C2241" t="s">
        <v>821</v>
      </c>
      <c r="D2241" t="s">
        <v>823</v>
      </c>
      <c r="E2241" t="s">
        <v>822</v>
      </c>
      <c r="F2241" t="s">
        <v>867</v>
      </c>
      <c r="G2241" t="s">
        <v>866</v>
      </c>
      <c r="H2241">
        <v>353</v>
      </c>
      <c r="I2241" t="s">
        <v>1051</v>
      </c>
      <c r="J2241" t="s">
        <v>1050</v>
      </c>
      <c r="K2241" t="s">
        <v>308</v>
      </c>
      <c r="L2241" t="s">
        <v>1191</v>
      </c>
      <c r="M2241">
        <v>587</v>
      </c>
      <c r="N2241">
        <v>22.0594</v>
      </c>
    </row>
    <row r="2242" spans="1:14" x14ac:dyDescent="0.3">
      <c r="A2242">
        <v>2022</v>
      </c>
      <c r="B2242" t="s">
        <v>1188</v>
      </c>
      <c r="C2242" t="s">
        <v>821</v>
      </c>
      <c r="D2242" t="s">
        <v>823</v>
      </c>
      <c r="E2242" t="s">
        <v>822</v>
      </c>
      <c r="F2242" t="s">
        <v>867</v>
      </c>
      <c r="G2242" t="s">
        <v>866</v>
      </c>
      <c r="H2242">
        <v>353</v>
      </c>
      <c r="I2242" t="s">
        <v>1051</v>
      </c>
      <c r="J2242" t="s">
        <v>1050</v>
      </c>
      <c r="K2242" t="s">
        <v>309</v>
      </c>
      <c r="L2242" t="s">
        <v>1191</v>
      </c>
      <c r="M2242">
        <v>241</v>
      </c>
      <c r="N2242">
        <v>9.0567499999999992</v>
      </c>
    </row>
    <row r="2243" spans="1:14" x14ac:dyDescent="0.3">
      <c r="A2243">
        <v>2022</v>
      </c>
      <c r="B2243" t="s">
        <v>1188</v>
      </c>
      <c r="C2243" t="s">
        <v>821</v>
      </c>
      <c r="D2243" t="s">
        <v>823</v>
      </c>
      <c r="E2243" t="s">
        <v>822</v>
      </c>
      <c r="F2243" t="s">
        <v>867</v>
      </c>
      <c r="G2243" t="s">
        <v>866</v>
      </c>
      <c r="H2243">
        <v>353</v>
      </c>
      <c r="I2243" t="s">
        <v>1051</v>
      </c>
      <c r="J2243" t="s">
        <v>1050</v>
      </c>
      <c r="K2243" t="s">
        <v>306</v>
      </c>
      <c r="L2243" t="s">
        <v>1191</v>
      </c>
      <c r="M2243">
        <v>821</v>
      </c>
      <c r="N2243">
        <v>30.853100000000001</v>
      </c>
    </row>
    <row r="2244" spans="1:14" x14ac:dyDescent="0.3">
      <c r="A2244">
        <v>2022</v>
      </c>
      <c r="B2244" t="s">
        <v>1188</v>
      </c>
      <c r="C2244" t="s">
        <v>821</v>
      </c>
      <c r="D2244" t="s">
        <v>823</v>
      </c>
      <c r="E2244" t="s">
        <v>822</v>
      </c>
      <c r="F2244" t="s">
        <v>867</v>
      </c>
      <c r="G2244" t="s">
        <v>866</v>
      </c>
      <c r="H2244">
        <v>353</v>
      </c>
      <c r="I2244" t="s">
        <v>1051</v>
      </c>
      <c r="J2244" t="s">
        <v>1050</v>
      </c>
      <c r="K2244" t="s">
        <v>1192</v>
      </c>
      <c r="L2244" t="s">
        <v>1191</v>
      </c>
      <c r="M2244">
        <v>2661</v>
      </c>
      <c r="N2244">
        <v>100</v>
      </c>
    </row>
    <row r="2245" spans="1:14" x14ac:dyDescent="0.3">
      <c r="A2245">
        <v>2022</v>
      </c>
      <c r="B2245" t="s">
        <v>1188</v>
      </c>
      <c r="C2245" t="s">
        <v>821</v>
      </c>
      <c r="D2245" t="s">
        <v>823</v>
      </c>
      <c r="E2245" t="s">
        <v>822</v>
      </c>
      <c r="F2245" t="s">
        <v>867</v>
      </c>
      <c r="G2245" t="s">
        <v>866</v>
      </c>
      <c r="H2245">
        <v>353</v>
      </c>
      <c r="I2245" t="s">
        <v>1051</v>
      </c>
      <c r="J2245" t="s">
        <v>1050</v>
      </c>
      <c r="K2245" t="s">
        <v>305</v>
      </c>
      <c r="L2245" t="s">
        <v>1191</v>
      </c>
      <c r="M2245">
        <v>100</v>
      </c>
      <c r="N2245">
        <v>3.7579899999999999</v>
      </c>
    </row>
    <row r="2246" spans="1:14" x14ac:dyDescent="0.3">
      <c r="A2246">
        <v>2023</v>
      </c>
      <c r="B2246" t="s">
        <v>1188</v>
      </c>
      <c r="C2246" t="s">
        <v>821</v>
      </c>
      <c r="D2246" t="s">
        <v>823</v>
      </c>
      <c r="E2246" t="s">
        <v>822</v>
      </c>
      <c r="F2246" t="s">
        <v>867</v>
      </c>
      <c r="G2246" t="s">
        <v>866</v>
      </c>
      <c r="H2246">
        <v>353</v>
      </c>
      <c r="I2246" t="s">
        <v>1051</v>
      </c>
      <c r="J2246" t="s">
        <v>1050</v>
      </c>
      <c r="K2246" t="s">
        <v>307</v>
      </c>
      <c r="L2246" t="s">
        <v>1191</v>
      </c>
      <c r="M2246">
        <v>983</v>
      </c>
      <c r="N2246">
        <v>36.816479999999999</v>
      </c>
    </row>
    <row r="2247" spans="1:14" x14ac:dyDescent="0.3">
      <c r="A2247">
        <v>2023</v>
      </c>
      <c r="B2247" t="s">
        <v>1188</v>
      </c>
      <c r="C2247" t="s">
        <v>821</v>
      </c>
      <c r="D2247" t="s">
        <v>823</v>
      </c>
      <c r="E2247" t="s">
        <v>822</v>
      </c>
      <c r="F2247" t="s">
        <v>867</v>
      </c>
      <c r="G2247" t="s">
        <v>866</v>
      </c>
      <c r="H2247">
        <v>353</v>
      </c>
      <c r="I2247" t="s">
        <v>1051</v>
      </c>
      <c r="J2247" t="s">
        <v>1050</v>
      </c>
      <c r="K2247" t="s">
        <v>308</v>
      </c>
      <c r="L2247" t="s">
        <v>1191</v>
      </c>
      <c r="M2247">
        <v>544</v>
      </c>
      <c r="N2247">
        <v>20.37453</v>
      </c>
    </row>
    <row r="2248" spans="1:14" x14ac:dyDescent="0.3">
      <c r="A2248">
        <v>2023</v>
      </c>
      <c r="B2248" t="s">
        <v>1188</v>
      </c>
      <c r="C2248" t="s">
        <v>821</v>
      </c>
      <c r="D2248" t="s">
        <v>823</v>
      </c>
      <c r="E2248" t="s">
        <v>822</v>
      </c>
      <c r="F2248" t="s">
        <v>867</v>
      </c>
      <c r="G2248" t="s">
        <v>866</v>
      </c>
      <c r="H2248">
        <v>353</v>
      </c>
      <c r="I2248" t="s">
        <v>1051</v>
      </c>
      <c r="J2248" t="s">
        <v>1050</v>
      </c>
      <c r="K2248" t="s">
        <v>309</v>
      </c>
      <c r="L2248" t="s">
        <v>1191</v>
      </c>
      <c r="M2248">
        <v>116</v>
      </c>
      <c r="N2248">
        <v>4.34457</v>
      </c>
    </row>
    <row r="2249" spans="1:14" x14ac:dyDescent="0.3">
      <c r="A2249">
        <v>2023</v>
      </c>
      <c r="B2249" t="s">
        <v>1188</v>
      </c>
      <c r="C2249" t="s">
        <v>821</v>
      </c>
      <c r="D2249" t="s">
        <v>823</v>
      </c>
      <c r="E2249" t="s">
        <v>822</v>
      </c>
      <c r="F2249" t="s">
        <v>867</v>
      </c>
      <c r="G2249" t="s">
        <v>866</v>
      </c>
      <c r="H2249">
        <v>353</v>
      </c>
      <c r="I2249" t="s">
        <v>1051</v>
      </c>
      <c r="J2249" t="s">
        <v>1050</v>
      </c>
      <c r="K2249" t="s">
        <v>306</v>
      </c>
      <c r="L2249" t="s">
        <v>1191</v>
      </c>
      <c r="M2249">
        <v>920</v>
      </c>
      <c r="N2249">
        <v>34.45693</v>
      </c>
    </row>
    <row r="2250" spans="1:14" x14ac:dyDescent="0.3">
      <c r="A2250">
        <v>2023</v>
      </c>
      <c r="B2250" t="s">
        <v>1188</v>
      </c>
      <c r="C2250" t="s">
        <v>821</v>
      </c>
      <c r="D2250" t="s">
        <v>823</v>
      </c>
      <c r="E2250" t="s">
        <v>822</v>
      </c>
      <c r="F2250" t="s">
        <v>867</v>
      </c>
      <c r="G2250" t="s">
        <v>866</v>
      </c>
      <c r="H2250">
        <v>353</v>
      </c>
      <c r="I2250" t="s">
        <v>1051</v>
      </c>
      <c r="J2250" t="s">
        <v>1050</v>
      </c>
      <c r="K2250" t="s">
        <v>1192</v>
      </c>
      <c r="L2250" t="s">
        <v>1191</v>
      </c>
      <c r="M2250">
        <v>2670</v>
      </c>
      <c r="N2250">
        <v>100</v>
      </c>
    </row>
    <row r="2251" spans="1:14" x14ac:dyDescent="0.3">
      <c r="A2251">
        <v>2023</v>
      </c>
      <c r="B2251" t="s">
        <v>1188</v>
      </c>
      <c r="C2251" t="s">
        <v>821</v>
      </c>
      <c r="D2251" t="s">
        <v>823</v>
      </c>
      <c r="E2251" t="s">
        <v>822</v>
      </c>
      <c r="F2251" t="s">
        <v>867</v>
      </c>
      <c r="G2251" t="s">
        <v>866</v>
      </c>
      <c r="H2251">
        <v>353</v>
      </c>
      <c r="I2251" t="s">
        <v>1051</v>
      </c>
      <c r="J2251" t="s">
        <v>1050</v>
      </c>
      <c r="K2251" t="s">
        <v>305</v>
      </c>
      <c r="L2251" t="s">
        <v>1191</v>
      </c>
      <c r="M2251">
        <v>107</v>
      </c>
      <c r="N2251">
        <v>4.0074899999999998</v>
      </c>
    </row>
    <row r="2252" spans="1:14" x14ac:dyDescent="0.3">
      <c r="A2252">
        <v>2024</v>
      </c>
      <c r="B2252" t="s">
        <v>1188</v>
      </c>
      <c r="C2252" t="s">
        <v>821</v>
      </c>
      <c r="D2252" t="s">
        <v>823</v>
      </c>
      <c r="E2252" t="s">
        <v>822</v>
      </c>
      <c r="F2252" t="s">
        <v>867</v>
      </c>
      <c r="G2252" t="s">
        <v>866</v>
      </c>
      <c r="H2252">
        <v>353</v>
      </c>
      <c r="I2252" t="s">
        <v>1051</v>
      </c>
      <c r="J2252" t="s">
        <v>1050</v>
      </c>
      <c r="K2252" t="s">
        <v>307</v>
      </c>
      <c r="L2252" t="s">
        <v>1191</v>
      </c>
      <c r="M2252">
        <v>1155</v>
      </c>
      <c r="N2252">
        <v>34.622300000000003</v>
      </c>
    </row>
    <row r="2253" spans="1:14" x14ac:dyDescent="0.3">
      <c r="A2253">
        <v>2024</v>
      </c>
      <c r="B2253" t="s">
        <v>1188</v>
      </c>
      <c r="C2253" t="s">
        <v>821</v>
      </c>
      <c r="D2253" t="s">
        <v>823</v>
      </c>
      <c r="E2253" t="s">
        <v>822</v>
      </c>
      <c r="F2253" t="s">
        <v>867</v>
      </c>
      <c r="G2253" t="s">
        <v>866</v>
      </c>
      <c r="H2253">
        <v>353</v>
      </c>
      <c r="I2253" t="s">
        <v>1051</v>
      </c>
      <c r="J2253" t="s">
        <v>1050</v>
      </c>
      <c r="K2253" t="s">
        <v>308</v>
      </c>
      <c r="L2253" t="s">
        <v>1191</v>
      </c>
      <c r="M2253">
        <v>655</v>
      </c>
      <c r="N2253">
        <v>19.63429</v>
      </c>
    </row>
    <row r="2254" spans="1:14" x14ac:dyDescent="0.3">
      <c r="A2254">
        <v>2024</v>
      </c>
      <c r="B2254" t="s">
        <v>1188</v>
      </c>
      <c r="C2254" t="s">
        <v>821</v>
      </c>
      <c r="D2254" t="s">
        <v>823</v>
      </c>
      <c r="E2254" t="s">
        <v>822</v>
      </c>
      <c r="F2254" t="s">
        <v>867</v>
      </c>
      <c r="G2254" t="s">
        <v>866</v>
      </c>
      <c r="H2254">
        <v>353</v>
      </c>
      <c r="I2254" t="s">
        <v>1051</v>
      </c>
      <c r="J2254" t="s">
        <v>1050</v>
      </c>
      <c r="K2254" t="s">
        <v>309</v>
      </c>
      <c r="L2254" t="s">
        <v>1191</v>
      </c>
      <c r="M2254">
        <v>196</v>
      </c>
      <c r="N2254">
        <v>5.8753000000000002</v>
      </c>
    </row>
    <row r="2255" spans="1:14" x14ac:dyDescent="0.3">
      <c r="A2255">
        <v>2024</v>
      </c>
      <c r="B2255" t="s">
        <v>1188</v>
      </c>
      <c r="C2255" t="s">
        <v>821</v>
      </c>
      <c r="D2255" t="s">
        <v>823</v>
      </c>
      <c r="E2255" t="s">
        <v>822</v>
      </c>
      <c r="F2255" t="s">
        <v>867</v>
      </c>
      <c r="G2255" t="s">
        <v>866</v>
      </c>
      <c r="H2255">
        <v>353</v>
      </c>
      <c r="I2255" t="s">
        <v>1051</v>
      </c>
      <c r="J2255" t="s">
        <v>1050</v>
      </c>
      <c r="K2255" t="s">
        <v>306</v>
      </c>
      <c r="L2255" t="s">
        <v>1191</v>
      </c>
      <c r="M2255">
        <v>1099</v>
      </c>
      <c r="N2255">
        <v>32.943649999999998</v>
      </c>
    </row>
    <row r="2256" spans="1:14" x14ac:dyDescent="0.3">
      <c r="A2256">
        <v>2024</v>
      </c>
      <c r="B2256" t="s">
        <v>1188</v>
      </c>
      <c r="C2256" t="s">
        <v>821</v>
      </c>
      <c r="D2256" t="s">
        <v>823</v>
      </c>
      <c r="E2256" t="s">
        <v>822</v>
      </c>
      <c r="F2256" t="s">
        <v>867</v>
      </c>
      <c r="G2256" t="s">
        <v>866</v>
      </c>
      <c r="H2256">
        <v>353</v>
      </c>
      <c r="I2256" t="s">
        <v>1051</v>
      </c>
      <c r="J2256" t="s">
        <v>1050</v>
      </c>
      <c r="K2256" t="s">
        <v>1192</v>
      </c>
      <c r="L2256" t="s">
        <v>1191</v>
      </c>
      <c r="M2256">
        <v>3336</v>
      </c>
      <c r="N2256">
        <v>100</v>
      </c>
    </row>
    <row r="2257" spans="1:14" x14ac:dyDescent="0.3">
      <c r="A2257">
        <v>2024</v>
      </c>
      <c r="B2257" t="s">
        <v>1188</v>
      </c>
      <c r="C2257" t="s">
        <v>821</v>
      </c>
      <c r="D2257" t="s">
        <v>823</v>
      </c>
      <c r="E2257" t="s">
        <v>822</v>
      </c>
      <c r="F2257" t="s">
        <v>867</v>
      </c>
      <c r="G2257" t="s">
        <v>866</v>
      </c>
      <c r="H2257">
        <v>353</v>
      </c>
      <c r="I2257" t="s">
        <v>1051</v>
      </c>
      <c r="J2257" t="s">
        <v>1050</v>
      </c>
      <c r="K2257" t="s">
        <v>305</v>
      </c>
      <c r="L2257" t="s">
        <v>1191</v>
      </c>
      <c r="M2257">
        <v>231</v>
      </c>
      <c r="N2257">
        <v>6.9244599999999998</v>
      </c>
    </row>
    <row r="2258" spans="1:14" x14ac:dyDescent="0.3">
      <c r="A2258">
        <v>2021</v>
      </c>
      <c r="B2258" t="s">
        <v>1188</v>
      </c>
      <c r="C2258" t="s">
        <v>821</v>
      </c>
      <c r="D2258" t="s">
        <v>823</v>
      </c>
      <c r="E2258" t="s">
        <v>822</v>
      </c>
      <c r="F2258" t="s">
        <v>877</v>
      </c>
      <c r="G2258" t="s">
        <v>876</v>
      </c>
      <c r="H2258">
        <v>931</v>
      </c>
      <c r="I2258" t="s">
        <v>1053</v>
      </c>
      <c r="J2258" t="s">
        <v>1052</v>
      </c>
      <c r="K2258" t="s">
        <v>307</v>
      </c>
      <c r="L2258" t="s">
        <v>1191</v>
      </c>
      <c r="M2258">
        <v>1634</v>
      </c>
      <c r="N2258">
        <v>35.314500000000002</v>
      </c>
    </row>
    <row r="2259" spans="1:14" x14ac:dyDescent="0.3">
      <c r="A2259">
        <v>2021</v>
      </c>
      <c r="B2259" t="s">
        <v>1188</v>
      </c>
      <c r="C2259" t="s">
        <v>821</v>
      </c>
      <c r="D2259" t="s">
        <v>823</v>
      </c>
      <c r="E2259" t="s">
        <v>822</v>
      </c>
      <c r="F2259" t="s">
        <v>877</v>
      </c>
      <c r="G2259" t="s">
        <v>876</v>
      </c>
      <c r="H2259">
        <v>931</v>
      </c>
      <c r="I2259" t="s">
        <v>1053</v>
      </c>
      <c r="J2259" t="s">
        <v>1052</v>
      </c>
      <c r="K2259" t="s">
        <v>308</v>
      </c>
      <c r="L2259" t="s">
        <v>1191</v>
      </c>
      <c r="M2259">
        <v>935</v>
      </c>
      <c r="N2259">
        <v>20.2075</v>
      </c>
    </row>
    <row r="2260" spans="1:14" x14ac:dyDescent="0.3">
      <c r="A2260">
        <v>2021</v>
      </c>
      <c r="B2260" t="s">
        <v>1188</v>
      </c>
      <c r="C2260" t="s">
        <v>821</v>
      </c>
      <c r="D2260" t="s">
        <v>823</v>
      </c>
      <c r="E2260" t="s">
        <v>822</v>
      </c>
      <c r="F2260" t="s">
        <v>877</v>
      </c>
      <c r="G2260" t="s">
        <v>876</v>
      </c>
      <c r="H2260">
        <v>931</v>
      </c>
      <c r="I2260" t="s">
        <v>1053</v>
      </c>
      <c r="J2260" t="s">
        <v>1052</v>
      </c>
      <c r="K2260" t="s">
        <v>309</v>
      </c>
      <c r="L2260" t="s">
        <v>1191</v>
      </c>
      <c r="M2260">
        <v>335</v>
      </c>
      <c r="N2260">
        <v>7.2401099999999996</v>
      </c>
    </row>
    <row r="2261" spans="1:14" x14ac:dyDescent="0.3">
      <c r="A2261">
        <v>2021</v>
      </c>
      <c r="B2261" t="s">
        <v>1188</v>
      </c>
      <c r="C2261" t="s">
        <v>821</v>
      </c>
      <c r="D2261" t="s">
        <v>823</v>
      </c>
      <c r="E2261" t="s">
        <v>822</v>
      </c>
      <c r="F2261" t="s">
        <v>877</v>
      </c>
      <c r="G2261" t="s">
        <v>876</v>
      </c>
      <c r="H2261">
        <v>931</v>
      </c>
      <c r="I2261" t="s">
        <v>1053</v>
      </c>
      <c r="J2261" t="s">
        <v>1052</v>
      </c>
      <c r="K2261" t="s">
        <v>306</v>
      </c>
      <c r="L2261" t="s">
        <v>1191</v>
      </c>
      <c r="M2261">
        <v>1533</v>
      </c>
      <c r="N2261">
        <v>33.131599999999999</v>
      </c>
    </row>
    <row r="2262" spans="1:14" x14ac:dyDescent="0.3">
      <c r="A2262">
        <v>2021</v>
      </c>
      <c r="B2262" t="s">
        <v>1188</v>
      </c>
      <c r="C2262" t="s">
        <v>821</v>
      </c>
      <c r="D2262" t="s">
        <v>823</v>
      </c>
      <c r="E2262" t="s">
        <v>822</v>
      </c>
      <c r="F2262" t="s">
        <v>877</v>
      </c>
      <c r="G2262" t="s">
        <v>876</v>
      </c>
      <c r="H2262">
        <v>931</v>
      </c>
      <c r="I2262" t="s">
        <v>1053</v>
      </c>
      <c r="J2262" t="s">
        <v>1052</v>
      </c>
      <c r="K2262" t="s">
        <v>1192</v>
      </c>
      <c r="L2262" t="s">
        <v>1191</v>
      </c>
      <c r="M2262">
        <v>4627</v>
      </c>
      <c r="N2262">
        <v>100</v>
      </c>
    </row>
    <row r="2263" spans="1:14" x14ac:dyDescent="0.3">
      <c r="A2263">
        <v>2021</v>
      </c>
      <c r="B2263" t="s">
        <v>1188</v>
      </c>
      <c r="C2263" t="s">
        <v>821</v>
      </c>
      <c r="D2263" t="s">
        <v>823</v>
      </c>
      <c r="E2263" t="s">
        <v>822</v>
      </c>
      <c r="F2263" t="s">
        <v>877</v>
      </c>
      <c r="G2263" t="s">
        <v>876</v>
      </c>
      <c r="H2263">
        <v>931</v>
      </c>
      <c r="I2263" t="s">
        <v>1053</v>
      </c>
      <c r="J2263" t="s">
        <v>1052</v>
      </c>
      <c r="K2263" t="s">
        <v>305</v>
      </c>
      <c r="L2263" t="s">
        <v>1191</v>
      </c>
      <c r="M2263">
        <v>190</v>
      </c>
      <c r="N2263">
        <v>4.1063299999999998</v>
      </c>
    </row>
    <row r="2264" spans="1:14" x14ac:dyDescent="0.3">
      <c r="A2264">
        <v>2022</v>
      </c>
      <c r="B2264" t="s">
        <v>1188</v>
      </c>
      <c r="C2264" t="s">
        <v>821</v>
      </c>
      <c r="D2264" t="s">
        <v>823</v>
      </c>
      <c r="E2264" t="s">
        <v>822</v>
      </c>
      <c r="F2264" t="s">
        <v>877</v>
      </c>
      <c r="G2264" t="s">
        <v>876</v>
      </c>
      <c r="H2264">
        <v>931</v>
      </c>
      <c r="I2264" t="s">
        <v>1053</v>
      </c>
      <c r="J2264" t="s">
        <v>1052</v>
      </c>
      <c r="K2264" t="s">
        <v>307</v>
      </c>
      <c r="L2264" t="s">
        <v>1191</v>
      </c>
      <c r="M2264">
        <v>1836</v>
      </c>
      <c r="N2264">
        <v>36.537300000000002</v>
      </c>
    </row>
    <row r="2265" spans="1:14" x14ac:dyDescent="0.3">
      <c r="A2265">
        <v>2022</v>
      </c>
      <c r="B2265" t="s">
        <v>1188</v>
      </c>
      <c r="C2265" t="s">
        <v>821</v>
      </c>
      <c r="D2265" t="s">
        <v>823</v>
      </c>
      <c r="E2265" t="s">
        <v>822</v>
      </c>
      <c r="F2265" t="s">
        <v>877</v>
      </c>
      <c r="G2265" t="s">
        <v>876</v>
      </c>
      <c r="H2265">
        <v>931</v>
      </c>
      <c r="I2265" t="s">
        <v>1053</v>
      </c>
      <c r="J2265" t="s">
        <v>1052</v>
      </c>
      <c r="K2265" t="s">
        <v>308</v>
      </c>
      <c r="L2265" t="s">
        <v>1191</v>
      </c>
      <c r="M2265">
        <v>991</v>
      </c>
      <c r="N2265">
        <v>19.721399999999999</v>
      </c>
    </row>
    <row r="2266" spans="1:14" x14ac:dyDescent="0.3">
      <c r="A2266">
        <v>2022</v>
      </c>
      <c r="B2266" t="s">
        <v>1188</v>
      </c>
      <c r="C2266" t="s">
        <v>821</v>
      </c>
      <c r="D2266" t="s">
        <v>823</v>
      </c>
      <c r="E2266" t="s">
        <v>822</v>
      </c>
      <c r="F2266" t="s">
        <v>877</v>
      </c>
      <c r="G2266" t="s">
        <v>876</v>
      </c>
      <c r="H2266">
        <v>931</v>
      </c>
      <c r="I2266" t="s">
        <v>1053</v>
      </c>
      <c r="J2266" t="s">
        <v>1052</v>
      </c>
      <c r="K2266" t="s">
        <v>309</v>
      </c>
      <c r="L2266" t="s">
        <v>1191</v>
      </c>
      <c r="M2266">
        <v>299</v>
      </c>
      <c r="N2266">
        <v>5.9502499999999996</v>
      </c>
    </row>
    <row r="2267" spans="1:14" x14ac:dyDescent="0.3">
      <c r="A2267">
        <v>2022</v>
      </c>
      <c r="B2267" t="s">
        <v>1188</v>
      </c>
      <c r="C2267" t="s">
        <v>821</v>
      </c>
      <c r="D2267" t="s">
        <v>823</v>
      </c>
      <c r="E2267" t="s">
        <v>822</v>
      </c>
      <c r="F2267" t="s">
        <v>877</v>
      </c>
      <c r="G2267" t="s">
        <v>876</v>
      </c>
      <c r="H2267">
        <v>931</v>
      </c>
      <c r="I2267" t="s">
        <v>1053</v>
      </c>
      <c r="J2267" t="s">
        <v>1052</v>
      </c>
      <c r="K2267" t="s">
        <v>306</v>
      </c>
      <c r="L2267" t="s">
        <v>1191</v>
      </c>
      <c r="M2267">
        <v>1734</v>
      </c>
      <c r="N2267">
        <v>34.5075</v>
      </c>
    </row>
    <row r="2268" spans="1:14" x14ac:dyDescent="0.3">
      <c r="A2268">
        <v>2022</v>
      </c>
      <c r="B2268" t="s">
        <v>1188</v>
      </c>
      <c r="C2268" t="s">
        <v>821</v>
      </c>
      <c r="D2268" t="s">
        <v>823</v>
      </c>
      <c r="E2268" t="s">
        <v>822</v>
      </c>
      <c r="F2268" t="s">
        <v>877</v>
      </c>
      <c r="G2268" t="s">
        <v>876</v>
      </c>
      <c r="H2268">
        <v>931</v>
      </c>
      <c r="I2268" t="s">
        <v>1053</v>
      </c>
      <c r="J2268" t="s">
        <v>1052</v>
      </c>
      <c r="K2268" t="s">
        <v>1192</v>
      </c>
      <c r="L2268" t="s">
        <v>1191</v>
      </c>
      <c r="M2268">
        <v>5025</v>
      </c>
      <c r="N2268">
        <v>100</v>
      </c>
    </row>
    <row r="2269" spans="1:14" x14ac:dyDescent="0.3">
      <c r="A2269">
        <v>2022</v>
      </c>
      <c r="B2269" t="s">
        <v>1188</v>
      </c>
      <c r="C2269" t="s">
        <v>821</v>
      </c>
      <c r="D2269" t="s">
        <v>823</v>
      </c>
      <c r="E2269" t="s">
        <v>822</v>
      </c>
      <c r="F2269" t="s">
        <v>877</v>
      </c>
      <c r="G2269" t="s">
        <v>876</v>
      </c>
      <c r="H2269">
        <v>931</v>
      </c>
      <c r="I2269" t="s">
        <v>1053</v>
      </c>
      <c r="J2269" t="s">
        <v>1052</v>
      </c>
      <c r="K2269" t="s">
        <v>305</v>
      </c>
      <c r="L2269" t="s">
        <v>1191</v>
      </c>
      <c r="M2269">
        <v>165</v>
      </c>
      <c r="N2269">
        <v>3.2835800000000002</v>
      </c>
    </row>
    <row r="2270" spans="1:14" x14ac:dyDescent="0.3">
      <c r="A2270">
        <v>2023</v>
      </c>
      <c r="B2270" t="s">
        <v>1188</v>
      </c>
      <c r="C2270" t="s">
        <v>821</v>
      </c>
      <c r="D2270" t="s">
        <v>823</v>
      </c>
      <c r="E2270" t="s">
        <v>822</v>
      </c>
      <c r="F2270" t="s">
        <v>877</v>
      </c>
      <c r="G2270" t="s">
        <v>876</v>
      </c>
      <c r="H2270">
        <v>931</v>
      </c>
      <c r="I2270" t="s">
        <v>1053</v>
      </c>
      <c r="J2270" t="s">
        <v>1052</v>
      </c>
      <c r="K2270" t="s">
        <v>307</v>
      </c>
      <c r="L2270" t="s">
        <v>1191</v>
      </c>
      <c r="M2270">
        <v>1944</v>
      </c>
      <c r="N2270">
        <v>35.820900000000002</v>
      </c>
    </row>
    <row r="2271" spans="1:14" x14ac:dyDescent="0.3">
      <c r="A2271">
        <v>2023</v>
      </c>
      <c r="B2271" t="s">
        <v>1188</v>
      </c>
      <c r="C2271" t="s">
        <v>821</v>
      </c>
      <c r="D2271" t="s">
        <v>823</v>
      </c>
      <c r="E2271" t="s">
        <v>822</v>
      </c>
      <c r="F2271" t="s">
        <v>877</v>
      </c>
      <c r="G2271" t="s">
        <v>876</v>
      </c>
      <c r="H2271">
        <v>931</v>
      </c>
      <c r="I2271" t="s">
        <v>1053</v>
      </c>
      <c r="J2271" t="s">
        <v>1052</v>
      </c>
      <c r="K2271" t="s">
        <v>308</v>
      </c>
      <c r="L2271" t="s">
        <v>1191</v>
      </c>
      <c r="M2271">
        <v>1103</v>
      </c>
      <c r="N2271">
        <v>20.324300000000001</v>
      </c>
    </row>
    <row r="2272" spans="1:14" x14ac:dyDescent="0.3">
      <c r="A2272">
        <v>2023</v>
      </c>
      <c r="B2272" t="s">
        <v>1188</v>
      </c>
      <c r="C2272" t="s">
        <v>821</v>
      </c>
      <c r="D2272" t="s">
        <v>823</v>
      </c>
      <c r="E2272" t="s">
        <v>822</v>
      </c>
      <c r="F2272" t="s">
        <v>877</v>
      </c>
      <c r="G2272" t="s">
        <v>876</v>
      </c>
      <c r="H2272">
        <v>931</v>
      </c>
      <c r="I2272" t="s">
        <v>1053</v>
      </c>
      <c r="J2272" t="s">
        <v>1052</v>
      </c>
      <c r="K2272" t="s">
        <v>309</v>
      </c>
      <c r="L2272" t="s">
        <v>1191</v>
      </c>
      <c r="M2272">
        <v>282</v>
      </c>
      <c r="N2272">
        <v>5.1962400000000004</v>
      </c>
    </row>
    <row r="2273" spans="1:14" x14ac:dyDescent="0.3">
      <c r="A2273">
        <v>2023</v>
      </c>
      <c r="B2273" t="s">
        <v>1188</v>
      </c>
      <c r="C2273" t="s">
        <v>821</v>
      </c>
      <c r="D2273" t="s">
        <v>823</v>
      </c>
      <c r="E2273" t="s">
        <v>822</v>
      </c>
      <c r="F2273" t="s">
        <v>877</v>
      </c>
      <c r="G2273" t="s">
        <v>876</v>
      </c>
      <c r="H2273">
        <v>931</v>
      </c>
      <c r="I2273" t="s">
        <v>1053</v>
      </c>
      <c r="J2273" t="s">
        <v>1052</v>
      </c>
      <c r="K2273" t="s">
        <v>306</v>
      </c>
      <c r="L2273" t="s">
        <v>1191</v>
      </c>
      <c r="M2273">
        <v>1904</v>
      </c>
      <c r="N2273">
        <v>35.083840000000002</v>
      </c>
    </row>
    <row r="2274" spans="1:14" x14ac:dyDescent="0.3">
      <c r="A2274">
        <v>2023</v>
      </c>
      <c r="B2274" t="s">
        <v>1188</v>
      </c>
      <c r="C2274" t="s">
        <v>821</v>
      </c>
      <c r="D2274" t="s">
        <v>823</v>
      </c>
      <c r="E2274" t="s">
        <v>822</v>
      </c>
      <c r="F2274" t="s">
        <v>877</v>
      </c>
      <c r="G2274" t="s">
        <v>876</v>
      </c>
      <c r="H2274">
        <v>931</v>
      </c>
      <c r="I2274" t="s">
        <v>1053</v>
      </c>
      <c r="J2274" t="s">
        <v>1052</v>
      </c>
      <c r="K2274" t="s">
        <v>1192</v>
      </c>
      <c r="L2274" t="s">
        <v>1191</v>
      </c>
      <c r="M2274">
        <v>5427</v>
      </c>
      <c r="N2274">
        <v>100</v>
      </c>
    </row>
    <row r="2275" spans="1:14" x14ac:dyDescent="0.3">
      <c r="A2275">
        <v>2023</v>
      </c>
      <c r="B2275" t="s">
        <v>1188</v>
      </c>
      <c r="C2275" t="s">
        <v>821</v>
      </c>
      <c r="D2275" t="s">
        <v>823</v>
      </c>
      <c r="E2275" t="s">
        <v>822</v>
      </c>
      <c r="F2275" t="s">
        <v>877</v>
      </c>
      <c r="G2275" t="s">
        <v>876</v>
      </c>
      <c r="H2275">
        <v>931</v>
      </c>
      <c r="I2275" t="s">
        <v>1053</v>
      </c>
      <c r="J2275" t="s">
        <v>1052</v>
      </c>
      <c r="K2275" t="s">
        <v>305</v>
      </c>
      <c r="L2275" t="s">
        <v>1191</v>
      </c>
      <c r="M2275">
        <v>194</v>
      </c>
      <c r="N2275">
        <v>3.5747200000000001</v>
      </c>
    </row>
    <row r="2276" spans="1:14" x14ac:dyDescent="0.3">
      <c r="A2276">
        <v>2024</v>
      </c>
      <c r="B2276" t="s">
        <v>1188</v>
      </c>
      <c r="C2276" t="s">
        <v>821</v>
      </c>
      <c r="D2276" t="s">
        <v>823</v>
      </c>
      <c r="E2276" t="s">
        <v>822</v>
      </c>
      <c r="F2276" t="s">
        <v>877</v>
      </c>
      <c r="G2276" t="s">
        <v>876</v>
      </c>
      <c r="H2276">
        <v>931</v>
      </c>
      <c r="I2276" t="s">
        <v>1053</v>
      </c>
      <c r="J2276" t="s">
        <v>1052</v>
      </c>
      <c r="K2276" t="s">
        <v>307</v>
      </c>
      <c r="L2276" t="s">
        <v>1191</v>
      </c>
      <c r="M2276">
        <v>2340</v>
      </c>
      <c r="N2276">
        <v>36.448599999999999</v>
      </c>
    </row>
    <row r="2277" spans="1:14" x14ac:dyDescent="0.3">
      <c r="A2277">
        <v>2024</v>
      </c>
      <c r="B2277" t="s">
        <v>1188</v>
      </c>
      <c r="C2277" t="s">
        <v>821</v>
      </c>
      <c r="D2277" t="s">
        <v>823</v>
      </c>
      <c r="E2277" t="s">
        <v>822</v>
      </c>
      <c r="F2277" t="s">
        <v>877</v>
      </c>
      <c r="G2277" t="s">
        <v>876</v>
      </c>
      <c r="H2277">
        <v>931</v>
      </c>
      <c r="I2277" t="s">
        <v>1053</v>
      </c>
      <c r="J2277" t="s">
        <v>1052</v>
      </c>
      <c r="K2277" t="s">
        <v>308</v>
      </c>
      <c r="L2277" t="s">
        <v>1191</v>
      </c>
      <c r="M2277">
        <v>1181</v>
      </c>
      <c r="N2277">
        <v>18.39564</v>
      </c>
    </row>
    <row r="2278" spans="1:14" x14ac:dyDescent="0.3">
      <c r="A2278">
        <v>2024</v>
      </c>
      <c r="B2278" t="s">
        <v>1188</v>
      </c>
      <c r="C2278" t="s">
        <v>821</v>
      </c>
      <c r="D2278" t="s">
        <v>823</v>
      </c>
      <c r="E2278" t="s">
        <v>822</v>
      </c>
      <c r="F2278" t="s">
        <v>877</v>
      </c>
      <c r="G2278" t="s">
        <v>876</v>
      </c>
      <c r="H2278">
        <v>931</v>
      </c>
      <c r="I2278" t="s">
        <v>1053</v>
      </c>
      <c r="J2278" t="s">
        <v>1052</v>
      </c>
      <c r="K2278" t="s">
        <v>309</v>
      </c>
      <c r="L2278" t="s">
        <v>1191</v>
      </c>
      <c r="M2278">
        <v>344</v>
      </c>
      <c r="N2278">
        <v>5.3582599999999996</v>
      </c>
    </row>
    <row r="2279" spans="1:14" x14ac:dyDescent="0.3">
      <c r="A2279">
        <v>2024</v>
      </c>
      <c r="B2279" t="s">
        <v>1188</v>
      </c>
      <c r="C2279" t="s">
        <v>821</v>
      </c>
      <c r="D2279" t="s">
        <v>823</v>
      </c>
      <c r="E2279" t="s">
        <v>822</v>
      </c>
      <c r="F2279" t="s">
        <v>877</v>
      </c>
      <c r="G2279" t="s">
        <v>876</v>
      </c>
      <c r="H2279">
        <v>931</v>
      </c>
      <c r="I2279" t="s">
        <v>1053</v>
      </c>
      <c r="J2279" t="s">
        <v>1052</v>
      </c>
      <c r="K2279" t="s">
        <v>306</v>
      </c>
      <c r="L2279" t="s">
        <v>1191</v>
      </c>
      <c r="M2279">
        <v>2277</v>
      </c>
      <c r="N2279">
        <v>35.467289999999998</v>
      </c>
    </row>
    <row r="2280" spans="1:14" x14ac:dyDescent="0.3">
      <c r="A2280">
        <v>2024</v>
      </c>
      <c r="B2280" t="s">
        <v>1188</v>
      </c>
      <c r="C2280" t="s">
        <v>821</v>
      </c>
      <c r="D2280" t="s">
        <v>823</v>
      </c>
      <c r="E2280" t="s">
        <v>822</v>
      </c>
      <c r="F2280" t="s">
        <v>877</v>
      </c>
      <c r="G2280" t="s">
        <v>876</v>
      </c>
      <c r="H2280">
        <v>931</v>
      </c>
      <c r="I2280" t="s">
        <v>1053</v>
      </c>
      <c r="J2280" t="s">
        <v>1052</v>
      </c>
      <c r="K2280" t="s">
        <v>1192</v>
      </c>
      <c r="L2280" t="s">
        <v>1191</v>
      </c>
      <c r="M2280">
        <v>6420</v>
      </c>
      <c r="N2280">
        <v>100</v>
      </c>
    </row>
    <row r="2281" spans="1:14" x14ac:dyDescent="0.3">
      <c r="A2281">
        <v>2024</v>
      </c>
      <c r="B2281" t="s">
        <v>1188</v>
      </c>
      <c r="C2281" t="s">
        <v>821</v>
      </c>
      <c r="D2281" t="s">
        <v>823</v>
      </c>
      <c r="E2281" t="s">
        <v>822</v>
      </c>
      <c r="F2281" t="s">
        <v>877</v>
      </c>
      <c r="G2281" t="s">
        <v>876</v>
      </c>
      <c r="H2281">
        <v>931</v>
      </c>
      <c r="I2281" t="s">
        <v>1053</v>
      </c>
      <c r="J2281" t="s">
        <v>1052</v>
      </c>
      <c r="K2281" t="s">
        <v>305</v>
      </c>
      <c r="L2281" t="s">
        <v>1191</v>
      </c>
      <c r="M2281">
        <v>278</v>
      </c>
      <c r="N2281">
        <v>4.3302199999999997</v>
      </c>
    </row>
    <row r="2282" spans="1:14" x14ac:dyDescent="0.3">
      <c r="A2282">
        <v>2021</v>
      </c>
      <c r="B2282" t="s">
        <v>1188</v>
      </c>
      <c r="C2282" t="s">
        <v>821</v>
      </c>
      <c r="D2282" t="s">
        <v>823</v>
      </c>
      <c r="E2282" t="s">
        <v>822</v>
      </c>
      <c r="F2282" t="s">
        <v>857</v>
      </c>
      <c r="G2282" t="s">
        <v>856</v>
      </c>
      <c r="H2282">
        <v>874</v>
      </c>
      <c r="I2282" t="s">
        <v>1055</v>
      </c>
      <c r="J2282" t="s">
        <v>1054</v>
      </c>
      <c r="K2282" t="s">
        <v>307</v>
      </c>
      <c r="L2282" t="s">
        <v>1191</v>
      </c>
      <c r="M2282">
        <v>633</v>
      </c>
      <c r="N2282">
        <v>30.923300000000001</v>
      </c>
    </row>
    <row r="2283" spans="1:14" x14ac:dyDescent="0.3">
      <c r="A2283">
        <v>2021</v>
      </c>
      <c r="B2283" t="s">
        <v>1188</v>
      </c>
      <c r="C2283" t="s">
        <v>821</v>
      </c>
      <c r="D2283" t="s">
        <v>823</v>
      </c>
      <c r="E2283" t="s">
        <v>822</v>
      </c>
      <c r="F2283" t="s">
        <v>857</v>
      </c>
      <c r="G2283" t="s">
        <v>856</v>
      </c>
      <c r="H2283">
        <v>874</v>
      </c>
      <c r="I2283" t="s">
        <v>1055</v>
      </c>
      <c r="J2283" t="s">
        <v>1054</v>
      </c>
      <c r="K2283" t="s">
        <v>308</v>
      </c>
      <c r="L2283" t="s">
        <v>1191</v>
      </c>
      <c r="M2283">
        <v>489</v>
      </c>
      <c r="N2283">
        <v>23.8886</v>
      </c>
    </row>
    <row r="2284" spans="1:14" x14ac:dyDescent="0.3">
      <c r="A2284">
        <v>2021</v>
      </c>
      <c r="B2284" t="s">
        <v>1188</v>
      </c>
      <c r="C2284" t="s">
        <v>821</v>
      </c>
      <c r="D2284" t="s">
        <v>823</v>
      </c>
      <c r="E2284" t="s">
        <v>822</v>
      </c>
      <c r="F2284" t="s">
        <v>857</v>
      </c>
      <c r="G2284" t="s">
        <v>856</v>
      </c>
      <c r="H2284">
        <v>874</v>
      </c>
      <c r="I2284" t="s">
        <v>1055</v>
      </c>
      <c r="J2284" t="s">
        <v>1054</v>
      </c>
      <c r="K2284" t="s">
        <v>309</v>
      </c>
      <c r="L2284" t="s">
        <v>1191</v>
      </c>
      <c r="M2284">
        <v>234</v>
      </c>
      <c r="N2284">
        <v>11.4314</v>
      </c>
    </row>
    <row r="2285" spans="1:14" x14ac:dyDescent="0.3">
      <c r="A2285">
        <v>2021</v>
      </c>
      <c r="B2285" t="s">
        <v>1188</v>
      </c>
      <c r="C2285" t="s">
        <v>821</v>
      </c>
      <c r="D2285" t="s">
        <v>823</v>
      </c>
      <c r="E2285" t="s">
        <v>822</v>
      </c>
      <c r="F2285" t="s">
        <v>857</v>
      </c>
      <c r="G2285" t="s">
        <v>856</v>
      </c>
      <c r="H2285">
        <v>874</v>
      </c>
      <c r="I2285" t="s">
        <v>1055</v>
      </c>
      <c r="J2285" t="s">
        <v>1054</v>
      </c>
      <c r="K2285" t="s">
        <v>306</v>
      </c>
      <c r="L2285" t="s">
        <v>1191</v>
      </c>
      <c r="M2285">
        <v>605</v>
      </c>
      <c r="N2285">
        <v>29.555499999999999</v>
      </c>
    </row>
    <row r="2286" spans="1:14" x14ac:dyDescent="0.3">
      <c r="A2286">
        <v>2021</v>
      </c>
      <c r="B2286" t="s">
        <v>1188</v>
      </c>
      <c r="C2286" t="s">
        <v>821</v>
      </c>
      <c r="D2286" t="s">
        <v>823</v>
      </c>
      <c r="E2286" t="s">
        <v>822</v>
      </c>
      <c r="F2286" t="s">
        <v>857</v>
      </c>
      <c r="G2286" t="s">
        <v>856</v>
      </c>
      <c r="H2286">
        <v>874</v>
      </c>
      <c r="I2286" t="s">
        <v>1055</v>
      </c>
      <c r="J2286" t="s">
        <v>1054</v>
      </c>
      <c r="K2286" t="s">
        <v>1192</v>
      </c>
      <c r="L2286" t="s">
        <v>1191</v>
      </c>
      <c r="M2286">
        <v>2047</v>
      </c>
      <c r="N2286">
        <v>100</v>
      </c>
    </row>
    <row r="2287" spans="1:14" x14ac:dyDescent="0.3">
      <c r="A2287">
        <v>2021</v>
      </c>
      <c r="B2287" t="s">
        <v>1188</v>
      </c>
      <c r="C2287" t="s">
        <v>821</v>
      </c>
      <c r="D2287" t="s">
        <v>823</v>
      </c>
      <c r="E2287" t="s">
        <v>822</v>
      </c>
      <c r="F2287" t="s">
        <v>857</v>
      </c>
      <c r="G2287" t="s">
        <v>856</v>
      </c>
      <c r="H2287">
        <v>874</v>
      </c>
      <c r="I2287" t="s">
        <v>1055</v>
      </c>
      <c r="J2287" t="s">
        <v>1054</v>
      </c>
      <c r="K2287" t="s">
        <v>305</v>
      </c>
      <c r="L2287" t="s">
        <v>1191</v>
      </c>
      <c r="M2287">
        <v>86</v>
      </c>
      <c r="N2287">
        <v>4.2012700000000001</v>
      </c>
    </row>
    <row r="2288" spans="1:14" x14ac:dyDescent="0.3">
      <c r="A2288">
        <v>2022</v>
      </c>
      <c r="B2288" t="s">
        <v>1188</v>
      </c>
      <c r="C2288" t="s">
        <v>821</v>
      </c>
      <c r="D2288" t="s">
        <v>823</v>
      </c>
      <c r="E2288" t="s">
        <v>822</v>
      </c>
      <c r="F2288" t="s">
        <v>857</v>
      </c>
      <c r="G2288" t="s">
        <v>856</v>
      </c>
      <c r="H2288">
        <v>874</v>
      </c>
      <c r="I2288" t="s">
        <v>1055</v>
      </c>
      <c r="J2288" t="s">
        <v>1054</v>
      </c>
      <c r="K2288" t="s">
        <v>307</v>
      </c>
      <c r="L2288" t="s">
        <v>1191</v>
      </c>
      <c r="M2288">
        <v>686</v>
      </c>
      <c r="N2288">
        <v>31.082899999999999</v>
      </c>
    </row>
    <row r="2289" spans="1:14" x14ac:dyDescent="0.3">
      <c r="A2289">
        <v>2022</v>
      </c>
      <c r="B2289" t="s">
        <v>1188</v>
      </c>
      <c r="C2289" t="s">
        <v>821</v>
      </c>
      <c r="D2289" t="s">
        <v>823</v>
      </c>
      <c r="E2289" t="s">
        <v>822</v>
      </c>
      <c r="F2289" t="s">
        <v>857</v>
      </c>
      <c r="G2289" t="s">
        <v>856</v>
      </c>
      <c r="H2289">
        <v>874</v>
      </c>
      <c r="I2289" t="s">
        <v>1055</v>
      </c>
      <c r="J2289" t="s">
        <v>1054</v>
      </c>
      <c r="K2289" t="s">
        <v>308</v>
      </c>
      <c r="L2289" t="s">
        <v>1191</v>
      </c>
      <c r="M2289">
        <v>487</v>
      </c>
      <c r="N2289">
        <v>22.066199999999998</v>
      </c>
    </row>
    <row r="2290" spans="1:14" x14ac:dyDescent="0.3">
      <c r="A2290">
        <v>2022</v>
      </c>
      <c r="B2290" t="s">
        <v>1188</v>
      </c>
      <c r="C2290" t="s">
        <v>821</v>
      </c>
      <c r="D2290" t="s">
        <v>823</v>
      </c>
      <c r="E2290" t="s">
        <v>822</v>
      </c>
      <c r="F2290" t="s">
        <v>857</v>
      </c>
      <c r="G2290" t="s">
        <v>856</v>
      </c>
      <c r="H2290">
        <v>874</v>
      </c>
      <c r="I2290" t="s">
        <v>1055</v>
      </c>
      <c r="J2290" t="s">
        <v>1054</v>
      </c>
      <c r="K2290" t="s">
        <v>309</v>
      </c>
      <c r="L2290" t="s">
        <v>1191</v>
      </c>
      <c r="M2290">
        <v>302</v>
      </c>
      <c r="N2290">
        <v>13.6837</v>
      </c>
    </row>
    <row r="2291" spans="1:14" x14ac:dyDescent="0.3">
      <c r="A2291">
        <v>2022</v>
      </c>
      <c r="B2291" t="s">
        <v>1188</v>
      </c>
      <c r="C2291" t="s">
        <v>821</v>
      </c>
      <c r="D2291" t="s">
        <v>823</v>
      </c>
      <c r="E2291" t="s">
        <v>822</v>
      </c>
      <c r="F2291" t="s">
        <v>857</v>
      </c>
      <c r="G2291" t="s">
        <v>856</v>
      </c>
      <c r="H2291">
        <v>874</v>
      </c>
      <c r="I2291" t="s">
        <v>1055</v>
      </c>
      <c r="J2291" t="s">
        <v>1054</v>
      </c>
      <c r="K2291" t="s">
        <v>306</v>
      </c>
      <c r="L2291" t="s">
        <v>1191</v>
      </c>
      <c r="M2291">
        <v>639</v>
      </c>
      <c r="N2291">
        <v>28.953299999999999</v>
      </c>
    </row>
    <row r="2292" spans="1:14" x14ac:dyDescent="0.3">
      <c r="A2292">
        <v>2022</v>
      </c>
      <c r="B2292" t="s">
        <v>1188</v>
      </c>
      <c r="C2292" t="s">
        <v>821</v>
      </c>
      <c r="D2292" t="s">
        <v>823</v>
      </c>
      <c r="E2292" t="s">
        <v>822</v>
      </c>
      <c r="F2292" t="s">
        <v>857</v>
      </c>
      <c r="G2292" t="s">
        <v>856</v>
      </c>
      <c r="H2292">
        <v>874</v>
      </c>
      <c r="I2292" t="s">
        <v>1055</v>
      </c>
      <c r="J2292" t="s">
        <v>1054</v>
      </c>
      <c r="K2292" t="s">
        <v>1192</v>
      </c>
      <c r="L2292" t="s">
        <v>1191</v>
      </c>
      <c r="M2292">
        <v>2207</v>
      </c>
      <c r="N2292">
        <v>100</v>
      </c>
    </row>
    <row r="2293" spans="1:14" x14ac:dyDescent="0.3">
      <c r="A2293">
        <v>2022</v>
      </c>
      <c r="B2293" t="s">
        <v>1188</v>
      </c>
      <c r="C2293" t="s">
        <v>821</v>
      </c>
      <c r="D2293" t="s">
        <v>823</v>
      </c>
      <c r="E2293" t="s">
        <v>822</v>
      </c>
      <c r="F2293" t="s">
        <v>857</v>
      </c>
      <c r="G2293" t="s">
        <v>856</v>
      </c>
      <c r="H2293">
        <v>874</v>
      </c>
      <c r="I2293" t="s">
        <v>1055</v>
      </c>
      <c r="J2293" t="s">
        <v>1054</v>
      </c>
      <c r="K2293" t="s">
        <v>305</v>
      </c>
      <c r="L2293" t="s">
        <v>1191</v>
      </c>
      <c r="M2293">
        <v>93</v>
      </c>
      <c r="N2293">
        <v>4.2138600000000004</v>
      </c>
    </row>
    <row r="2294" spans="1:14" x14ac:dyDescent="0.3">
      <c r="A2294">
        <v>2023</v>
      </c>
      <c r="B2294" t="s">
        <v>1188</v>
      </c>
      <c r="C2294" t="s">
        <v>821</v>
      </c>
      <c r="D2294" t="s">
        <v>823</v>
      </c>
      <c r="E2294" t="s">
        <v>822</v>
      </c>
      <c r="F2294" t="s">
        <v>857</v>
      </c>
      <c r="G2294" t="s">
        <v>856</v>
      </c>
      <c r="H2294">
        <v>874</v>
      </c>
      <c r="I2294" t="s">
        <v>1055</v>
      </c>
      <c r="J2294" t="s">
        <v>1054</v>
      </c>
      <c r="K2294" t="s">
        <v>307</v>
      </c>
      <c r="L2294" t="s">
        <v>1191</v>
      </c>
      <c r="M2294">
        <v>767</v>
      </c>
      <c r="N2294">
        <v>32.541370000000001</v>
      </c>
    </row>
    <row r="2295" spans="1:14" x14ac:dyDescent="0.3">
      <c r="A2295">
        <v>2023</v>
      </c>
      <c r="B2295" t="s">
        <v>1188</v>
      </c>
      <c r="C2295" t="s">
        <v>821</v>
      </c>
      <c r="D2295" t="s">
        <v>823</v>
      </c>
      <c r="E2295" t="s">
        <v>822</v>
      </c>
      <c r="F2295" t="s">
        <v>857</v>
      </c>
      <c r="G2295" t="s">
        <v>856</v>
      </c>
      <c r="H2295">
        <v>874</v>
      </c>
      <c r="I2295" t="s">
        <v>1055</v>
      </c>
      <c r="J2295" t="s">
        <v>1054</v>
      </c>
      <c r="K2295" t="s">
        <v>308</v>
      </c>
      <c r="L2295" t="s">
        <v>1191</v>
      </c>
      <c r="M2295">
        <v>482</v>
      </c>
      <c r="N2295">
        <v>20.449719999999999</v>
      </c>
    </row>
    <row r="2296" spans="1:14" x14ac:dyDescent="0.3">
      <c r="A2296">
        <v>2023</v>
      </c>
      <c r="B2296" t="s">
        <v>1188</v>
      </c>
      <c r="C2296" t="s">
        <v>821</v>
      </c>
      <c r="D2296" t="s">
        <v>823</v>
      </c>
      <c r="E2296" t="s">
        <v>822</v>
      </c>
      <c r="F2296" t="s">
        <v>857</v>
      </c>
      <c r="G2296" t="s">
        <v>856</v>
      </c>
      <c r="H2296">
        <v>874</v>
      </c>
      <c r="I2296" t="s">
        <v>1055</v>
      </c>
      <c r="J2296" t="s">
        <v>1054</v>
      </c>
      <c r="K2296" t="s">
        <v>309</v>
      </c>
      <c r="L2296" t="s">
        <v>1191</v>
      </c>
      <c r="M2296">
        <v>298</v>
      </c>
      <c r="N2296">
        <v>12.643190000000001</v>
      </c>
    </row>
    <row r="2297" spans="1:14" x14ac:dyDescent="0.3">
      <c r="A2297">
        <v>2023</v>
      </c>
      <c r="B2297" t="s">
        <v>1188</v>
      </c>
      <c r="C2297" t="s">
        <v>821</v>
      </c>
      <c r="D2297" t="s">
        <v>823</v>
      </c>
      <c r="E2297" t="s">
        <v>822</v>
      </c>
      <c r="F2297" t="s">
        <v>857</v>
      </c>
      <c r="G2297" t="s">
        <v>856</v>
      </c>
      <c r="H2297">
        <v>874</v>
      </c>
      <c r="I2297" t="s">
        <v>1055</v>
      </c>
      <c r="J2297" t="s">
        <v>1054</v>
      </c>
      <c r="K2297" t="s">
        <v>306</v>
      </c>
      <c r="L2297" t="s">
        <v>1191</v>
      </c>
      <c r="M2297">
        <v>700</v>
      </c>
      <c r="N2297">
        <v>29.69877</v>
      </c>
    </row>
    <row r="2298" spans="1:14" x14ac:dyDescent="0.3">
      <c r="A2298">
        <v>2023</v>
      </c>
      <c r="B2298" t="s">
        <v>1188</v>
      </c>
      <c r="C2298" t="s">
        <v>821</v>
      </c>
      <c r="D2298" t="s">
        <v>823</v>
      </c>
      <c r="E2298" t="s">
        <v>822</v>
      </c>
      <c r="F2298" t="s">
        <v>857</v>
      </c>
      <c r="G2298" t="s">
        <v>856</v>
      </c>
      <c r="H2298">
        <v>874</v>
      </c>
      <c r="I2298" t="s">
        <v>1055</v>
      </c>
      <c r="J2298" t="s">
        <v>1054</v>
      </c>
      <c r="K2298" t="s">
        <v>1192</v>
      </c>
      <c r="L2298" t="s">
        <v>1191</v>
      </c>
      <c r="M2298">
        <v>2357</v>
      </c>
      <c r="N2298">
        <v>100</v>
      </c>
    </row>
    <row r="2299" spans="1:14" x14ac:dyDescent="0.3">
      <c r="A2299">
        <v>2023</v>
      </c>
      <c r="B2299" t="s">
        <v>1188</v>
      </c>
      <c r="C2299" t="s">
        <v>821</v>
      </c>
      <c r="D2299" t="s">
        <v>823</v>
      </c>
      <c r="E2299" t="s">
        <v>822</v>
      </c>
      <c r="F2299" t="s">
        <v>857</v>
      </c>
      <c r="G2299" t="s">
        <v>856</v>
      </c>
      <c r="H2299">
        <v>874</v>
      </c>
      <c r="I2299" t="s">
        <v>1055</v>
      </c>
      <c r="J2299" t="s">
        <v>1054</v>
      </c>
      <c r="K2299" t="s">
        <v>305</v>
      </c>
      <c r="L2299" t="s">
        <v>1191</v>
      </c>
      <c r="M2299">
        <v>110</v>
      </c>
      <c r="N2299">
        <v>4.6669499999999999</v>
      </c>
    </row>
    <row r="2300" spans="1:14" x14ac:dyDescent="0.3">
      <c r="A2300">
        <v>2024</v>
      </c>
      <c r="B2300" t="s">
        <v>1188</v>
      </c>
      <c r="C2300" t="s">
        <v>821</v>
      </c>
      <c r="D2300" t="s">
        <v>823</v>
      </c>
      <c r="E2300" t="s">
        <v>822</v>
      </c>
      <c r="F2300" t="s">
        <v>857</v>
      </c>
      <c r="G2300" t="s">
        <v>856</v>
      </c>
      <c r="H2300">
        <v>874</v>
      </c>
      <c r="I2300" t="s">
        <v>1055</v>
      </c>
      <c r="J2300" t="s">
        <v>1054</v>
      </c>
      <c r="K2300" t="s">
        <v>307</v>
      </c>
      <c r="L2300" t="s">
        <v>1191</v>
      </c>
      <c r="M2300">
        <v>764</v>
      </c>
      <c r="N2300">
        <v>35.272390000000001</v>
      </c>
    </row>
    <row r="2301" spans="1:14" x14ac:dyDescent="0.3">
      <c r="A2301">
        <v>2024</v>
      </c>
      <c r="B2301" t="s">
        <v>1188</v>
      </c>
      <c r="C2301" t="s">
        <v>821</v>
      </c>
      <c r="D2301" t="s">
        <v>823</v>
      </c>
      <c r="E2301" t="s">
        <v>822</v>
      </c>
      <c r="F2301" t="s">
        <v>857</v>
      </c>
      <c r="G2301" t="s">
        <v>856</v>
      </c>
      <c r="H2301">
        <v>874</v>
      </c>
      <c r="I2301" t="s">
        <v>1055</v>
      </c>
      <c r="J2301" t="s">
        <v>1054</v>
      </c>
      <c r="K2301" t="s">
        <v>308</v>
      </c>
      <c r="L2301" t="s">
        <v>1191</v>
      </c>
      <c r="M2301">
        <v>313</v>
      </c>
      <c r="N2301">
        <v>14.4506</v>
      </c>
    </row>
    <row r="2302" spans="1:14" x14ac:dyDescent="0.3">
      <c r="A2302">
        <v>2024</v>
      </c>
      <c r="B2302" t="s">
        <v>1188</v>
      </c>
      <c r="C2302" t="s">
        <v>821</v>
      </c>
      <c r="D2302" t="s">
        <v>823</v>
      </c>
      <c r="E2302" t="s">
        <v>822</v>
      </c>
      <c r="F2302" t="s">
        <v>857</v>
      </c>
      <c r="G2302" t="s">
        <v>856</v>
      </c>
      <c r="H2302">
        <v>874</v>
      </c>
      <c r="I2302" t="s">
        <v>1055</v>
      </c>
      <c r="J2302" t="s">
        <v>1054</v>
      </c>
      <c r="K2302" t="s">
        <v>309</v>
      </c>
      <c r="L2302" t="s">
        <v>1191</v>
      </c>
      <c r="M2302">
        <v>147</v>
      </c>
      <c r="N2302">
        <v>6.7866999999999997</v>
      </c>
    </row>
    <row r="2303" spans="1:14" x14ac:dyDescent="0.3">
      <c r="A2303">
        <v>2024</v>
      </c>
      <c r="B2303" t="s">
        <v>1188</v>
      </c>
      <c r="C2303" t="s">
        <v>821</v>
      </c>
      <c r="D2303" t="s">
        <v>823</v>
      </c>
      <c r="E2303" t="s">
        <v>822</v>
      </c>
      <c r="F2303" t="s">
        <v>857</v>
      </c>
      <c r="G2303" t="s">
        <v>856</v>
      </c>
      <c r="H2303">
        <v>874</v>
      </c>
      <c r="I2303" t="s">
        <v>1055</v>
      </c>
      <c r="J2303" t="s">
        <v>1054</v>
      </c>
      <c r="K2303" t="s">
        <v>306</v>
      </c>
      <c r="L2303" t="s">
        <v>1191</v>
      </c>
      <c r="M2303">
        <v>809</v>
      </c>
      <c r="N2303">
        <v>37.34995</v>
      </c>
    </row>
    <row r="2304" spans="1:14" x14ac:dyDescent="0.3">
      <c r="A2304">
        <v>2024</v>
      </c>
      <c r="B2304" t="s">
        <v>1188</v>
      </c>
      <c r="C2304" t="s">
        <v>821</v>
      </c>
      <c r="D2304" t="s">
        <v>823</v>
      </c>
      <c r="E2304" t="s">
        <v>822</v>
      </c>
      <c r="F2304" t="s">
        <v>857</v>
      </c>
      <c r="G2304" t="s">
        <v>856</v>
      </c>
      <c r="H2304">
        <v>874</v>
      </c>
      <c r="I2304" t="s">
        <v>1055</v>
      </c>
      <c r="J2304" t="s">
        <v>1054</v>
      </c>
      <c r="K2304" t="s">
        <v>1192</v>
      </c>
      <c r="L2304" t="s">
        <v>1191</v>
      </c>
      <c r="M2304">
        <v>2166</v>
      </c>
      <c r="N2304">
        <v>100</v>
      </c>
    </row>
    <row r="2305" spans="1:14" x14ac:dyDescent="0.3">
      <c r="A2305">
        <v>2024</v>
      </c>
      <c r="B2305" t="s">
        <v>1188</v>
      </c>
      <c r="C2305" t="s">
        <v>821</v>
      </c>
      <c r="D2305" t="s">
        <v>823</v>
      </c>
      <c r="E2305" t="s">
        <v>822</v>
      </c>
      <c r="F2305" t="s">
        <v>857</v>
      </c>
      <c r="G2305" t="s">
        <v>856</v>
      </c>
      <c r="H2305">
        <v>874</v>
      </c>
      <c r="I2305" t="s">
        <v>1055</v>
      </c>
      <c r="J2305" t="s">
        <v>1054</v>
      </c>
      <c r="K2305" t="s">
        <v>305</v>
      </c>
      <c r="L2305" t="s">
        <v>1191</v>
      </c>
      <c r="M2305">
        <v>133</v>
      </c>
      <c r="N2305">
        <v>6.1403499999999998</v>
      </c>
    </row>
    <row r="2306" spans="1:14" x14ac:dyDescent="0.3">
      <c r="A2306">
        <v>2021</v>
      </c>
      <c r="B2306" t="s">
        <v>1188</v>
      </c>
      <c r="C2306" t="s">
        <v>821</v>
      </c>
      <c r="D2306" t="s">
        <v>823</v>
      </c>
      <c r="E2306" t="s">
        <v>822</v>
      </c>
      <c r="F2306" t="s">
        <v>853</v>
      </c>
      <c r="G2306" t="s">
        <v>852</v>
      </c>
      <c r="H2306">
        <v>879</v>
      </c>
      <c r="I2306" t="s">
        <v>1057</v>
      </c>
      <c r="J2306" t="s">
        <v>1056</v>
      </c>
      <c r="K2306" t="s">
        <v>307</v>
      </c>
      <c r="L2306" t="s">
        <v>1191</v>
      </c>
      <c r="M2306">
        <v>733</v>
      </c>
      <c r="N2306">
        <v>31.378399999999999</v>
      </c>
    </row>
    <row r="2307" spans="1:14" x14ac:dyDescent="0.3">
      <c r="A2307">
        <v>2021</v>
      </c>
      <c r="B2307" t="s">
        <v>1188</v>
      </c>
      <c r="C2307" t="s">
        <v>821</v>
      </c>
      <c r="D2307" t="s">
        <v>823</v>
      </c>
      <c r="E2307" t="s">
        <v>822</v>
      </c>
      <c r="F2307" t="s">
        <v>853</v>
      </c>
      <c r="G2307" t="s">
        <v>852</v>
      </c>
      <c r="H2307">
        <v>879</v>
      </c>
      <c r="I2307" t="s">
        <v>1057</v>
      </c>
      <c r="J2307" t="s">
        <v>1056</v>
      </c>
      <c r="K2307" t="s">
        <v>308</v>
      </c>
      <c r="L2307" t="s">
        <v>1191</v>
      </c>
      <c r="M2307">
        <v>627</v>
      </c>
      <c r="N2307">
        <v>26.840800000000002</v>
      </c>
    </row>
    <row r="2308" spans="1:14" x14ac:dyDescent="0.3">
      <c r="A2308">
        <v>2021</v>
      </c>
      <c r="B2308" t="s">
        <v>1188</v>
      </c>
      <c r="C2308" t="s">
        <v>821</v>
      </c>
      <c r="D2308" t="s">
        <v>823</v>
      </c>
      <c r="E2308" t="s">
        <v>822</v>
      </c>
      <c r="F2308" t="s">
        <v>853</v>
      </c>
      <c r="G2308" t="s">
        <v>852</v>
      </c>
      <c r="H2308">
        <v>879</v>
      </c>
      <c r="I2308" t="s">
        <v>1057</v>
      </c>
      <c r="J2308" t="s">
        <v>1056</v>
      </c>
      <c r="K2308" t="s">
        <v>309</v>
      </c>
      <c r="L2308" t="s">
        <v>1191</v>
      </c>
      <c r="M2308">
        <v>336</v>
      </c>
      <c r="N2308">
        <v>14.383599999999999</v>
      </c>
    </row>
    <row r="2309" spans="1:14" x14ac:dyDescent="0.3">
      <c r="A2309">
        <v>2021</v>
      </c>
      <c r="B2309" t="s">
        <v>1188</v>
      </c>
      <c r="C2309" t="s">
        <v>821</v>
      </c>
      <c r="D2309" t="s">
        <v>823</v>
      </c>
      <c r="E2309" t="s">
        <v>822</v>
      </c>
      <c r="F2309" t="s">
        <v>853</v>
      </c>
      <c r="G2309" t="s">
        <v>852</v>
      </c>
      <c r="H2309">
        <v>879</v>
      </c>
      <c r="I2309" t="s">
        <v>1057</v>
      </c>
      <c r="J2309" t="s">
        <v>1056</v>
      </c>
      <c r="K2309" t="s">
        <v>306</v>
      </c>
      <c r="L2309" t="s">
        <v>1191</v>
      </c>
      <c r="M2309">
        <v>581</v>
      </c>
      <c r="N2309">
        <v>24.871600000000001</v>
      </c>
    </row>
    <row r="2310" spans="1:14" x14ac:dyDescent="0.3">
      <c r="A2310">
        <v>2021</v>
      </c>
      <c r="B2310" t="s">
        <v>1188</v>
      </c>
      <c r="C2310" t="s">
        <v>821</v>
      </c>
      <c r="D2310" t="s">
        <v>823</v>
      </c>
      <c r="E2310" t="s">
        <v>822</v>
      </c>
      <c r="F2310" t="s">
        <v>853</v>
      </c>
      <c r="G2310" t="s">
        <v>852</v>
      </c>
      <c r="H2310">
        <v>879</v>
      </c>
      <c r="I2310" t="s">
        <v>1057</v>
      </c>
      <c r="J2310" t="s">
        <v>1056</v>
      </c>
      <c r="K2310" t="s">
        <v>1192</v>
      </c>
      <c r="L2310" t="s">
        <v>1191</v>
      </c>
      <c r="M2310">
        <v>2336</v>
      </c>
      <c r="N2310">
        <v>100</v>
      </c>
    </row>
    <row r="2311" spans="1:14" x14ac:dyDescent="0.3">
      <c r="A2311">
        <v>2021</v>
      </c>
      <c r="B2311" t="s">
        <v>1188</v>
      </c>
      <c r="C2311" t="s">
        <v>821</v>
      </c>
      <c r="D2311" t="s">
        <v>823</v>
      </c>
      <c r="E2311" t="s">
        <v>822</v>
      </c>
      <c r="F2311" t="s">
        <v>853</v>
      </c>
      <c r="G2311" t="s">
        <v>852</v>
      </c>
      <c r="H2311">
        <v>879</v>
      </c>
      <c r="I2311" t="s">
        <v>1057</v>
      </c>
      <c r="J2311" t="s">
        <v>1056</v>
      </c>
      <c r="K2311" t="s">
        <v>305</v>
      </c>
      <c r="L2311" t="s">
        <v>1191</v>
      </c>
      <c r="M2311">
        <v>59</v>
      </c>
      <c r="N2311">
        <v>2.5256799999999999</v>
      </c>
    </row>
    <row r="2312" spans="1:14" x14ac:dyDescent="0.3">
      <c r="A2312">
        <v>2022</v>
      </c>
      <c r="B2312" t="s">
        <v>1188</v>
      </c>
      <c r="C2312" t="s">
        <v>821</v>
      </c>
      <c r="D2312" t="s">
        <v>823</v>
      </c>
      <c r="E2312" t="s">
        <v>822</v>
      </c>
      <c r="F2312" t="s">
        <v>853</v>
      </c>
      <c r="G2312" t="s">
        <v>852</v>
      </c>
      <c r="H2312">
        <v>879</v>
      </c>
      <c r="I2312" t="s">
        <v>1057</v>
      </c>
      <c r="J2312" t="s">
        <v>1056</v>
      </c>
      <c r="K2312" t="s">
        <v>307</v>
      </c>
      <c r="L2312" t="s">
        <v>1191</v>
      </c>
      <c r="M2312">
        <v>773</v>
      </c>
      <c r="N2312">
        <v>30.481100000000001</v>
      </c>
    </row>
    <row r="2313" spans="1:14" x14ac:dyDescent="0.3">
      <c r="A2313">
        <v>2022</v>
      </c>
      <c r="B2313" t="s">
        <v>1188</v>
      </c>
      <c r="C2313" t="s">
        <v>821</v>
      </c>
      <c r="D2313" t="s">
        <v>823</v>
      </c>
      <c r="E2313" t="s">
        <v>822</v>
      </c>
      <c r="F2313" t="s">
        <v>853</v>
      </c>
      <c r="G2313" t="s">
        <v>852</v>
      </c>
      <c r="H2313">
        <v>879</v>
      </c>
      <c r="I2313" t="s">
        <v>1057</v>
      </c>
      <c r="J2313" t="s">
        <v>1056</v>
      </c>
      <c r="K2313" t="s">
        <v>308</v>
      </c>
      <c r="L2313" t="s">
        <v>1191</v>
      </c>
      <c r="M2313">
        <v>659</v>
      </c>
      <c r="N2313">
        <v>25.985800000000001</v>
      </c>
    </row>
    <row r="2314" spans="1:14" x14ac:dyDescent="0.3">
      <c r="A2314">
        <v>2022</v>
      </c>
      <c r="B2314" t="s">
        <v>1188</v>
      </c>
      <c r="C2314" t="s">
        <v>821</v>
      </c>
      <c r="D2314" t="s">
        <v>823</v>
      </c>
      <c r="E2314" t="s">
        <v>822</v>
      </c>
      <c r="F2314" t="s">
        <v>853</v>
      </c>
      <c r="G2314" t="s">
        <v>852</v>
      </c>
      <c r="H2314">
        <v>879</v>
      </c>
      <c r="I2314" t="s">
        <v>1057</v>
      </c>
      <c r="J2314" t="s">
        <v>1056</v>
      </c>
      <c r="K2314" t="s">
        <v>309</v>
      </c>
      <c r="L2314" t="s">
        <v>1191</v>
      </c>
      <c r="M2314">
        <v>426</v>
      </c>
      <c r="N2314">
        <v>16.798100000000002</v>
      </c>
    </row>
    <row r="2315" spans="1:14" x14ac:dyDescent="0.3">
      <c r="A2315">
        <v>2022</v>
      </c>
      <c r="B2315" t="s">
        <v>1188</v>
      </c>
      <c r="C2315" t="s">
        <v>821</v>
      </c>
      <c r="D2315" t="s">
        <v>823</v>
      </c>
      <c r="E2315" t="s">
        <v>822</v>
      </c>
      <c r="F2315" t="s">
        <v>853</v>
      </c>
      <c r="G2315" t="s">
        <v>852</v>
      </c>
      <c r="H2315">
        <v>879</v>
      </c>
      <c r="I2315" t="s">
        <v>1057</v>
      </c>
      <c r="J2315" t="s">
        <v>1056</v>
      </c>
      <c r="K2315" t="s">
        <v>306</v>
      </c>
      <c r="L2315" t="s">
        <v>1191</v>
      </c>
      <c r="M2315">
        <v>615</v>
      </c>
      <c r="N2315">
        <v>24.250800000000002</v>
      </c>
    </row>
    <row r="2316" spans="1:14" x14ac:dyDescent="0.3">
      <c r="A2316">
        <v>2022</v>
      </c>
      <c r="B2316" t="s">
        <v>1188</v>
      </c>
      <c r="C2316" t="s">
        <v>821</v>
      </c>
      <c r="D2316" t="s">
        <v>823</v>
      </c>
      <c r="E2316" t="s">
        <v>822</v>
      </c>
      <c r="F2316" t="s">
        <v>853</v>
      </c>
      <c r="G2316" t="s">
        <v>852</v>
      </c>
      <c r="H2316">
        <v>879</v>
      </c>
      <c r="I2316" t="s">
        <v>1057</v>
      </c>
      <c r="J2316" t="s">
        <v>1056</v>
      </c>
      <c r="K2316" t="s">
        <v>1192</v>
      </c>
      <c r="L2316" t="s">
        <v>1191</v>
      </c>
      <c r="M2316">
        <v>2536</v>
      </c>
      <c r="N2316">
        <v>100</v>
      </c>
    </row>
    <row r="2317" spans="1:14" x14ac:dyDescent="0.3">
      <c r="A2317">
        <v>2022</v>
      </c>
      <c r="B2317" t="s">
        <v>1188</v>
      </c>
      <c r="C2317" t="s">
        <v>821</v>
      </c>
      <c r="D2317" t="s">
        <v>823</v>
      </c>
      <c r="E2317" t="s">
        <v>822</v>
      </c>
      <c r="F2317" t="s">
        <v>853</v>
      </c>
      <c r="G2317" t="s">
        <v>852</v>
      </c>
      <c r="H2317">
        <v>879</v>
      </c>
      <c r="I2317" t="s">
        <v>1057</v>
      </c>
      <c r="J2317" t="s">
        <v>1056</v>
      </c>
      <c r="K2317" t="s">
        <v>305</v>
      </c>
      <c r="L2317" t="s">
        <v>1191</v>
      </c>
      <c r="M2317">
        <v>63</v>
      </c>
      <c r="N2317">
        <v>2.4842300000000002</v>
      </c>
    </row>
    <row r="2318" spans="1:14" x14ac:dyDescent="0.3">
      <c r="A2318">
        <v>2023</v>
      </c>
      <c r="B2318" t="s">
        <v>1188</v>
      </c>
      <c r="C2318" t="s">
        <v>821</v>
      </c>
      <c r="D2318" t="s">
        <v>823</v>
      </c>
      <c r="E2318" t="s">
        <v>822</v>
      </c>
      <c r="F2318" t="s">
        <v>853</v>
      </c>
      <c r="G2318" t="s">
        <v>852</v>
      </c>
      <c r="H2318">
        <v>879</v>
      </c>
      <c r="I2318" t="s">
        <v>1057</v>
      </c>
      <c r="J2318" t="s">
        <v>1056</v>
      </c>
      <c r="K2318" t="s">
        <v>307</v>
      </c>
      <c r="L2318" t="s">
        <v>1191</v>
      </c>
      <c r="M2318">
        <v>857</v>
      </c>
      <c r="N2318">
        <v>32.001489999999997</v>
      </c>
    </row>
    <row r="2319" spans="1:14" x14ac:dyDescent="0.3">
      <c r="A2319">
        <v>2023</v>
      </c>
      <c r="B2319" t="s">
        <v>1188</v>
      </c>
      <c r="C2319" t="s">
        <v>821</v>
      </c>
      <c r="D2319" t="s">
        <v>823</v>
      </c>
      <c r="E2319" t="s">
        <v>822</v>
      </c>
      <c r="F2319" t="s">
        <v>853</v>
      </c>
      <c r="G2319" t="s">
        <v>852</v>
      </c>
      <c r="H2319">
        <v>879</v>
      </c>
      <c r="I2319" t="s">
        <v>1057</v>
      </c>
      <c r="J2319" t="s">
        <v>1056</v>
      </c>
      <c r="K2319" t="s">
        <v>308</v>
      </c>
      <c r="L2319" t="s">
        <v>1191</v>
      </c>
      <c r="M2319">
        <v>706</v>
      </c>
      <c r="N2319">
        <v>26.362960000000001</v>
      </c>
    </row>
    <row r="2320" spans="1:14" x14ac:dyDescent="0.3">
      <c r="A2320">
        <v>2023</v>
      </c>
      <c r="B2320" t="s">
        <v>1188</v>
      </c>
      <c r="C2320" t="s">
        <v>821</v>
      </c>
      <c r="D2320" t="s">
        <v>823</v>
      </c>
      <c r="E2320" t="s">
        <v>822</v>
      </c>
      <c r="F2320" t="s">
        <v>853</v>
      </c>
      <c r="G2320" t="s">
        <v>852</v>
      </c>
      <c r="H2320">
        <v>879</v>
      </c>
      <c r="I2320" t="s">
        <v>1057</v>
      </c>
      <c r="J2320" t="s">
        <v>1056</v>
      </c>
      <c r="K2320" t="s">
        <v>309</v>
      </c>
      <c r="L2320" t="s">
        <v>1191</v>
      </c>
      <c r="M2320">
        <v>335</v>
      </c>
      <c r="N2320">
        <v>12.50934</v>
      </c>
    </row>
    <row r="2321" spans="1:14" x14ac:dyDescent="0.3">
      <c r="A2321">
        <v>2023</v>
      </c>
      <c r="B2321" t="s">
        <v>1188</v>
      </c>
      <c r="C2321" t="s">
        <v>821</v>
      </c>
      <c r="D2321" t="s">
        <v>823</v>
      </c>
      <c r="E2321" t="s">
        <v>822</v>
      </c>
      <c r="F2321" t="s">
        <v>853</v>
      </c>
      <c r="G2321" t="s">
        <v>852</v>
      </c>
      <c r="H2321">
        <v>879</v>
      </c>
      <c r="I2321" t="s">
        <v>1057</v>
      </c>
      <c r="J2321" t="s">
        <v>1056</v>
      </c>
      <c r="K2321" t="s">
        <v>306</v>
      </c>
      <c r="L2321" t="s">
        <v>1191</v>
      </c>
      <c r="M2321">
        <v>692</v>
      </c>
      <c r="N2321">
        <v>25.84018</v>
      </c>
    </row>
    <row r="2322" spans="1:14" x14ac:dyDescent="0.3">
      <c r="A2322">
        <v>2023</v>
      </c>
      <c r="B2322" t="s">
        <v>1188</v>
      </c>
      <c r="C2322" t="s">
        <v>821</v>
      </c>
      <c r="D2322" t="s">
        <v>823</v>
      </c>
      <c r="E2322" t="s">
        <v>822</v>
      </c>
      <c r="F2322" t="s">
        <v>853</v>
      </c>
      <c r="G2322" t="s">
        <v>852</v>
      </c>
      <c r="H2322">
        <v>879</v>
      </c>
      <c r="I2322" t="s">
        <v>1057</v>
      </c>
      <c r="J2322" t="s">
        <v>1056</v>
      </c>
      <c r="K2322" t="s">
        <v>1192</v>
      </c>
      <c r="L2322" t="s">
        <v>1191</v>
      </c>
      <c r="M2322">
        <v>2678</v>
      </c>
      <c r="N2322">
        <v>100</v>
      </c>
    </row>
    <row r="2323" spans="1:14" x14ac:dyDescent="0.3">
      <c r="A2323">
        <v>2023</v>
      </c>
      <c r="B2323" t="s">
        <v>1188</v>
      </c>
      <c r="C2323" t="s">
        <v>821</v>
      </c>
      <c r="D2323" t="s">
        <v>823</v>
      </c>
      <c r="E2323" t="s">
        <v>822</v>
      </c>
      <c r="F2323" t="s">
        <v>853</v>
      </c>
      <c r="G2323" t="s">
        <v>852</v>
      </c>
      <c r="H2323">
        <v>879</v>
      </c>
      <c r="I2323" t="s">
        <v>1057</v>
      </c>
      <c r="J2323" t="s">
        <v>1056</v>
      </c>
      <c r="K2323" t="s">
        <v>305</v>
      </c>
      <c r="L2323" t="s">
        <v>1191</v>
      </c>
      <c r="M2323">
        <v>88</v>
      </c>
      <c r="N2323">
        <v>3.2860299999999998</v>
      </c>
    </row>
    <row r="2324" spans="1:14" x14ac:dyDescent="0.3">
      <c r="A2324">
        <v>2024</v>
      </c>
      <c r="B2324" t="s">
        <v>1188</v>
      </c>
      <c r="C2324" t="s">
        <v>821</v>
      </c>
      <c r="D2324" t="s">
        <v>823</v>
      </c>
      <c r="E2324" t="s">
        <v>822</v>
      </c>
      <c r="F2324" t="s">
        <v>853</v>
      </c>
      <c r="G2324" t="s">
        <v>852</v>
      </c>
      <c r="H2324">
        <v>879</v>
      </c>
      <c r="I2324" t="s">
        <v>1057</v>
      </c>
      <c r="J2324" t="s">
        <v>1056</v>
      </c>
      <c r="K2324" t="s">
        <v>307</v>
      </c>
      <c r="L2324" t="s">
        <v>1191</v>
      </c>
      <c r="M2324">
        <v>893</v>
      </c>
      <c r="N2324">
        <v>31.892859999999999</v>
      </c>
    </row>
    <row r="2325" spans="1:14" x14ac:dyDescent="0.3">
      <c r="A2325">
        <v>2024</v>
      </c>
      <c r="B2325" t="s">
        <v>1188</v>
      </c>
      <c r="C2325" t="s">
        <v>821</v>
      </c>
      <c r="D2325" t="s">
        <v>823</v>
      </c>
      <c r="E2325" t="s">
        <v>822</v>
      </c>
      <c r="F2325" t="s">
        <v>853</v>
      </c>
      <c r="G2325" t="s">
        <v>852</v>
      </c>
      <c r="H2325">
        <v>879</v>
      </c>
      <c r="I2325" t="s">
        <v>1057</v>
      </c>
      <c r="J2325" t="s">
        <v>1056</v>
      </c>
      <c r="K2325" t="s">
        <v>308</v>
      </c>
      <c r="L2325" t="s">
        <v>1191</v>
      </c>
      <c r="M2325">
        <v>740</v>
      </c>
      <c r="N2325">
        <v>26.428570000000001</v>
      </c>
    </row>
    <row r="2326" spans="1:14" x14ac:dyDescent="0.3">
      <c r="A2326">
        <v>2024</v>
      </c>
      <c r="B2326" t="s">
        <v>1188</v>
      </c>
      <c r="C2326" t="s">
        <v>821</v>
      </c>
      <c r="D2326" t="s">
        <v>823</v>
      </c>
      <c r="E2326" t="s">
        <v>822</v>
      </c>
      <c r="F2326" t="s">
        <v>853</v>
      </c>
      <c r="G2326" t="s">
        <v>852</v>
      </c>
      <c r="H2326">
        <v>879</v>
      </c>
      <c r="I2326" t="s">
        <v>1057</v>
      </c>
      <c r="J2326" t="s">
        <v>1056</v>
      </c>
      <c r="K2326" t="s">
        <v>309</v>
      </c>
      <c r="L2326" t="s">
        <v>1191</v>
      </c>
      <c r="M2326">
        <v>350</v>
      </c>
      <c r="N2326">
        <v>12.5</v>
      </c>
    </row>
    <row r="2327" spans="1:14" x14ac:dyDescent="0.3">
      <c r="A2327">
        <v>2024</v>
      </c>
      <c r="B2327" t="s">
        <v>1188</v>
      </c>
      <c r="C2327" t="s">
        <v>821</v>
      </c>
      <c r="D2327" t="s">
        <v>823</v>
      </c>
      <c r="E2327" t="s">
        <v>822</v>
      </c>
      <c r="F2327" t="s">
        <v>853</v>
      </c>
      <c r="G2327" t="s">
        <v>852</v>
      </c>
      <c r="H2327">
        <v>879</v>
      </c>
      <c r="I2327" t="s">
        <v>1057</v>
      </c>
      <c r="J2327" t="s">
        <v>1056</v>
      </c>
      <c r="K2327" t="s">
        <v>306</v>
      </c>
      <c r="L2327" t="s">
        <v>1191</v>
      </c>
      <c r="M2327">
        <v>738</v>
      </c>
      <c r="N2327">
        <v>26.357140000000001</v>
      </c>
    </row>
    <row r="2328" spans="1:14" x14ac:dyDescent="0.3">
      <c r="A2328">
        <v>2024</v>
      </c>
      <c r="B2328" t="s">
        <v>1188</v>
      </c>
      <c r="C2328" t="s">
        <v>821</v>
      </c>
      <c r="D2328" t="s">
        <v>823</v>
      </c>
      <c r="E2328" t="s">
        <v>822</v>
      </c>
      <c r="F2328" t="s">
        <v>853</v>
      </c>
      <c r="G2328" t="s">
        <v>852</v>
      </c>
      <c r="H2328">
        <v>879</v>
      </c>
      <c r="I2328" t="s">
        <v>1057</v>
      </c>
      <c r="J2328" t="s">
        <v>1056</v>
      </c>
      <c r="K2328" t="s">
        <v>1192</v>
      </c>
      <c r="L2328" t="s">
        <v>1191</v>
      </c>
      <c r="M2328">
        <v>2800</v>
      </c>
      <c r="N2328">
        <v>100</v>
      </c>
    </row>
    <row r="2329" spans="1:14" x14ac:dyDescent="0.3">
      <c r="A2329">
        <v>2024</v>
      </c>
      <c r="B2329" t="s">
        <v>1188</v>
      </c>
      <c r="C2329" t="s">
        <v>821</v>
      </c>
      <c r="D2329" t="s">
        <v>823</v>
      </c>
      <c r="E2329" t="s">
        <v>822</v>
      </c>
      <c r="F2329" t="s">
        <v>853</v>
      </c>
      <c r="G2329" t="s">
        <v>852</v>
      </c>
      <c r="H2329">
        <v>879</v>
      </c>
      <c r="I2329" t="s">
        <v>1057</v>
      </c>
      <c r="J2329" t="s">
        <v>1056</v>
      </c>
      <c r="K2329" t="s">
        <v>305</v>
      </c>
      <c r="L2329" t="s">
        <v>1191</v>
      </c>
      <c r="M2329">
        <v>79</v>
      </c>
      <c r="N2329">
        <v>2.8214299999999999</v>
      </c>
    </row>
    <row r="2330" spans="1:14" x14ac:dyDescent="0.3">
      <c r="A2330">
        <v>2021</v>
      </c>
      <c r="B2330" t="s">
        <v>1188</v>
      </c>
      <c r="C2330" t="s">
        <v>821</v>
      </c>
      <c r="D2330" t="s">
        <v>823</v>
      </c>
      <c r="E2330" t="s">
        <v>822</v>
      </c>
      <c r="F2330" t="s">
        <v>877</v>
      </c>
      <c r="G2330" t="s">
        <v>876</v>
      </c>
      <c r="H2330">
        <v>851</v>
      </c>
      <c r="I2330" t="s">
        <v>1059</v>
      </c>
      <c r="J2330" t="s">
        <v>1058</v>
      </c>
      <c r="K2330" t="s">
        <v>307</v>
      </c>
      <c r="L2330" t="s">
        <v>1191</v>
      </c>
      <c r="M2330">
        <v>591</v>
      </c>
      <c r="N2330">
        <v>35.559600000000003</v>
      </c>
    </row>
    <row r="2331" spans="1:14" x14ac:dyDescent="0.3">
      <c r="A2331">
        <v>2021</v>
      </c>
      <c r="B2331" t="s">
        <v>1188</v>
      </c>
      <c r="C2331" t="s">
        <v>821</v>
      </c>
      <c r="D2331" t="s">
        <v>823</v>
      </c>
      <c r="E2331" t="s">
        <v>822</v>
      </c>
      <c r="F2331" t="s">
        <v>877</v>
      </c>
      <c r="G2331" t="s">
        <v>876</v>
      </c>
      <c r="H2331">
        <v>851</v>
      </c>
      <c r="I2331" t="s">
        <v>1059</v>
      </c>
      <c r="J2331" t="s">
        <v>1058</v>
      </c>
      <c r="K2331" t="s">
        <v>308</v>
      </c>
      <c r="L2331" t="s">
        <v>1191</v>
      </c>
      <c r="M2331">
        <v>358</v>
      </c>
      <c r="N2331">
        <v>21.540299999999998</v>
      </c>
    </row>
    <row r="2332" spans="1:14" x14ac:dyDescent="0.3">
      <c r="A2332">
        <v>2021</v>
      </c>
      <c r="B2332" t="s">
        <v>1188</v>
      </c>
      <c r="C2332" t="s">
        <v>821</v>
      </c>
      <c r="D2332" t="s">
        <v>823</v>
      </c>
      <c r="E2332" t="s">
        <v>822</v>
      </c>
      <c r="F2332" t="s">
        <v>877</v>
      </c>
      <c r="G2332" t="s">
        <v>876</v>
      </c>
      <c r="H2332">
        <v>851</v>
      </c>
      <c r="I2332" t="s">
        <v>1059</v>
      </c>
      <c r="J2332" t="s">
        <v>1058</v>
      </c>
      <c r="K2332" t="s">
        <v>309</v>
      </c>
      <c r="L2332" t="s">
        <v>1191</v>
      </c>
      <c r="M2332">
        <v>90</v>
      </c>
      <c r="N2332">
        <v>5.4151600000000002</v>
      </c>
    </row>
    <row r="2333" spans="1:14" x14ac:dyDescent="0.3">
      <c r="A2333">
        <v>2021</v>
      </c>
      <c r="B2333" t="s">
        <v>1188</v>
      </c>
      <c r="C2333" t="s">
        <v>821</v>
      </c>
      <c r="D2333" t="s">
        <v>823</v>
      </c>
      <c r="E2333" t="s">
        <v>822</v>
      </c>
      <c r="F2333" t="s">
        <v>877</v>
      </c>
      <c r="G2333" t="s">
        <v>876</v>
      </c>
      <c r="H2333">
        <v>851</v>
      </c>
      <c r="I2333" t="s">
        <v>1059</v>
      </c>
      <c r="J2333" t="s">
        <v>1058</v>
      </c>
      <c r="K2333" t="s">
        <v>306</v>
      </c>
      <c r="L2333" t="s">
        <v>1191</v>
      </c>
      <c r="M2333">
        <v>565</v>
      </c>
      <c r="N2333">
        <v>33.995199999999997</v>
      </c>
    </row>
    <row r="2334" spans="1:14" x14ac:dyDescent="0.3">
      <c r="A2334">
        <v>2021</v>
      </c>
      <c r="B2334" t="s">
        <v>1188</v>
      </c>
      <c r="C2334" t="s">
        <v>821</v>
      </c>
      <c r="D2334" t="s">
        <v>823</v>
      </c>
      <c r="E2334" t="s">
        <v>822</v>
      </c>
      <c r="F2334" t="s">
        <v>877</v>
      </c>
      <c r="G2334" t="s">
        <v>876</v>
      </c>
      <c r="H2334">
        <v>851</v>
      </c>
      <c r="I2334" t="s">
        <v>1059</v>
      </c>
      <c r="J2334" t="s">
        <v>1058</v>
      </c>
      <c r="K2334" t="s">
        <v>1192</v>
      </c>
      <c r="L2334" t="s">
        <v>1191</v>
      </c>
      <c r="M2334">
        <v>1662</v>
      </c>
      <c r="N2334">
        <v>100</v>
      </c>
    </row>
    <row r="2335" spans="1:14" x14ac:dyDescent="0.3">
      <c r="A2335">
        <v>2021</v>
      </c>
      <c r="B2335" t="s">
        <v>1188</v>
      </c>
      <c r="C2335" t="s">
        <v>821</v>
      </c>
      <c r="D2335" t="s">
        <v>823</v>
      </c>
      <c r="E2335" t="s">
        <v>822</v>
      </c>
      <c r="F2335" t="s">
        <v>877</v>
      </c>
      <c r="G2335" t="s">
        <v>876</v>
      </c>
      <c r="H2335">
        <v>851</v>
      </c>
      <c r="I2335" t="s">
        <v>1059</v>
      </c>
      <c r="J2335" t="s">
        <v>1058</v>
      </c>
      <c r="K2335" t="s">
        <v>305</v>
      </c>
      <c r="L2335" t="s">
        <v>1191</v>
      </c>
      <c r="M2335">
        <v>58</v>
      </c>
      <c r="N2335">
        <v>3.48977</v>
      </c>
    </row>
    <row r="2336" spans="1:14" x14ac:dyDescent="0.3">
      <c r="A2336">
        <v>2022</v>
      </c>
      <c r="B2336" t="s">
        <v>1188</v>
      </c>
      <c r="C2336" t="s">
        <v>821</v>
      </c>
      <c r="D2336" t="s">
        <v>823</v>
      </c>
      <c r="E2336" t="s">
        <v>822</v>
      </c>
      <c r="F2336" t="s">
        <v>877</v>
      </c>
      <c r="G2336" t="s">
        <v>876</v>
      </c>
      <c r="H2336">
        <v>851</v>
      </c>
      <c r="I2336" t="s">
        <v>1059</v>
      </c>
      <c r="J2336" t="s">
        <v>1058</v>
      </c>
      <c r="K2336" t="s">
        <v>307</v>
      </c>
      <c r="L2336" t="s">
        <v>1191</v>
      </c>
      <c r="M2336">
        <v>606</v>
      </c>
      <c r="N2336">
        <v>33.5548</v>
      </c>
    </row>
    <row r="2337" spans="1:14" x14ac:dyDescent="0.3">
      <c r="A2337">
        <v>2022</v>
      </c>
      <c r="B2337" t="s">
        <v>1188</v>
      </c>
      <c r="C2337" t="s">
        <v>821</v>
      </c>
      <c r="D2337" t="s">
        <v>823</v>
      </c>
      <c r="E2337" t="s">
        <v>822</v>
      </c>
      <c r="F2337" t="s">
        <v>877</v>
      </c>
      <c r="G2337" t="s">
        <v>876</v>
      </c>
      <c r="H2337">
        <v>851</v>
      </c>
      <c r="I2337" t="s">
        <v>1059</v>
      </c>
      <c r="J2337" t="s">
        <v>1058</v>
      </c>
      <c r="K2337" t="s">
        <v>308</v>
      </c>
      <c r="L2337" t="s">
        <v>1191</v>
      </c>
      <c r="M2337">
        <v>397</v>
      </c>
      <c r="N2337">
        <v>21.982299999999999</v>
      </c>
    </row>
    <row r="2338" spans="1:14" x14ac:dyDescent="0.3">
      <c r="A2338">
        <v>2022</v>
      </c>
      <c r="B2338" t="s">
        <v>1188</v>
      </c>
      <c r="C2338" t="s">
        <v>821</v>
      </c>
      <c r="D2338" t="s">
        <v>823</v>
      </c>
      <c r="E2338" t="s">
        <v>822</v>
      </c>
      <c r="F2338" t="s">
        <v>877</v>
      </c>
      <c r="G2338" t="s">
        <v>876</v>
      </c>
      <c r="H2338">
        <v>851</v>
      </c>
      <c r="I2338" t="s">
        <v>1059</v>
      </c>
      <c r="J2338" t="s">
        <v>1058</v>
      </c>
      <c r="K2338" t="s">
        <v>309</v>
      </c>
      <c r="L2338" t="s">
        <v>1191</v>
      </c>
      <c r="M2338">
        <v>130</v>
      </c>
      <c r="N2338">
        <v>7.1982299999999997</v>
      </c>
    </row>
    <row r="2339" spans="1:14" x14ac:dyDescent="0.3">
      <c r="A2339">
        <v>2022</v>
      </c>
      <c r="B2339" t="s">
        <v>1188</v>
      </c>
      <c r="C2339" t="s">
        <v>821</v>
      </c>
      <c r="D2339" t="s">
        <v>823</v>
      </c>
      <c r="E2339" t="s">
        <v>822</v>
      </c>
      <c r="F2339" t="s">
        <v>877</v>
      </c>
      <c r="G2339" t="s">
        <v>876</v>
      </c>
      <c r="H2339">
        <v>851</v>
      </c>
      <c r="I2339" t="s">
        <v>1059</v>
      </c>
      <c r="J2339" t="s">
        <v>1058</v>
      </c>
      <c r="K2339" t="s">
        <v>306</v>
      </c>
      <c r="L2339" t="s">
        <v>1191</v>
      </c>
      <c r="M2339">
        <v>615</v>
      </c>
      <c r="N2339">
        <v>34.053199999999997</v>
      </c>
    </row>
    <row r="2340" spans="1:14" x14ac:dyDescent="0.3">
      <c r="A2340">
        <v>2022</v>
      </c>
      <c r="B2340" t="s">
        <v>1188</v>
      </c>
      <c r="C2340" t="s">
        <v>821</v>
      </c>
      <c r="D2340" t="s">
        <v>823</v>
      </c>
      <c r="E2340" t="s">
        <v>822</v>
      </c>
      <c r="F2340" t="s">
        <v>877</v>
      </c>
      <c r="G2340" t="s">
        <v>876</v>
      </c>
      <c r="H2340">
        <v>851</v>
      </c>
      <c r="I2340" t="s">
        <v>1059</v>
      </c>
      <c r="J2340" t="s">
        <v>1058</v>
      </c>
      <c r="K2340" t="s">
        <v>1192</v>
      </c>
      <c r="L2340" t="s">
        <v>1191</v>
      </c>
      <c r="M2340">
        <v>1806</v>
      </c>
      <c r="N2340">
        <v>100</v>
      </c>
    </row>
    <row r="2341" spans="1:14" x14ac:dyDescent="0.3">
      <c r="A2341">
        <v>2022</v>
      </c>
      <c r="B2341" t="s">
        <v>1188</v>
      </c>
      <c r="C2341" t="s">
        <v>821</v>
      </c>
      <c r="D2341" t="s">
        <v>823</v>
      </c>
      <c r="E2341" t="s">
        <v>822</v>
      </c>
      <c r="F2341" t="s">
        <v>877</v>
      </c>
      <c r="G2341" t="s">
        <v>876</v>
      </c>
      <c r="H2341">
        <v>851</v>
      </c>
      <c r="I2341" t="s">
        <v>1059</v>
      </c>
      <c r="J2341" t="s">
        <v>1058</v>
      </c>
      <c r="K2341" t="s">
        <v>305</v>
      </c>
      <c r="L2341" t="s">
        <v>1191</v>
      </c>
      <c r="M2341">
        <v>58</v>
      </c>
      <c r="N2341">
        <v>3.2115200000000002</v>
      </c>
    </row>
    <row r="2342" spans="1:14" x14ac:dyDescent="0.3">
      <c r="A2342">
        <v>2023</v>
      </c>
      <c r="B2342" t="s">
        <v>1188</v>
      </c>
      <c r="C2342" t="s">
        <v>821</v>
      </c>
      <c r="D2342" t="s">
        <v>823</v>
      </c>
      <c r="E2342" t="s">
        <v>822</v>
      </c>
      <c r="F2342" t="s">
        <v>877</v>
      </c>
      <c r="G2342" t="s">
        <v>876</v>
      </c>
      <c r="H2342">
        <v>851</v>
      </c>
      <c r="I2342" t="s">
        <v>1059</v>
      </c>
      <c r="J2342" t="s">
        <v>1058</v>
      </c>
      <c r="K2342" t="s">
        <v>307</v>
      </c>
      <c r="L2342" t="s">
        <v>1191</v>
      </c>
      <c r="M2342">
        <v>635</v>
      </c>
      <c r="N2342">
        <v>33.090150000000001</v>
      </c>
    </row>
    <row r="2343" spans="1:14" x14ac:dyDescent="0.3">
      <c r="A2343">
        <v>2023</v>
      </c>
      <c r="B2343" t="s">
        <v>1188</v>
      </c>
      <c r="C2343" t="s">
        <v>821</v>
      </c>
      <c r="D2343" t="s">
        <v>823</v>
      </c>
      <c r="E2343" t="s">
        <v>822</v>
      </c>
      <c r="F2343" t="s">
        <v>877</v>
      </c>
      <c r="G2343" t="s">
        <v>876</v>
      </c>
      <c r="H2343">
        <v>851</v>
      </c>
      <c r="I2343" t="s">
        <v>1059</v>
      </c>
      <c r="J2343" t="s">
        <v>1058</v>
      </c>
      <c r="K2343" t="s">
        <v>308</v>
      </c>
      <c r="L2343" t="s">
        <v>1191</v>
      </c>
      <c r="M2343">
        <v>397</v>
      </c>
      <c r="N2343">
        <v>20.687860000000001</v>
      </c>
    </row>
    <row r="2344" spans="1:14" x14ac:dyDescent="0.3">
      <c r="A2344">
        <v>2023</v>
      </c>
      <c r="B2344" t="s">
        <v>1188</v>
      </c>
      <c r="C2344" t="s">
        <v>821</v>
      </c>
      <c r="D2344" t="s">
        <v>823</v>
      </c>
      <c r="E2344" t="s">
        <v>822</v>
      </c>
      <c r="F2344" t="s">
        <v>877</v>
      </c>
      <c r="G2344" t="s">
        <v>876</v>
      </c>
      <c r="H2344">
        <v>851</v>
      </c>
      <c r="I2344" t="s">
        <v>1059</v>
      </c>
      <c r="J2344" t="s">
        <v>1058</v>
      </c>
      <c r="K2344" t="s">
        <v>309</v>
      </c>
      <c r="L2344" t="s">
        <v>1191</v>
      </c>
      <c r="M2344">
        <v>161</v>
      </c>
      <c r="N2344">
        <v>8.3897899999999996</v>
      </c>
    </row>
    <row r="2345" spans="1:14" x14ac:dyDescent="0.3">
      <c r="A2345">
        <v>2023</v>
      </c>
      <c r="B2345" t="s">
        <v>1188</v>
      </c>
      <c r="C2345" t="s">
        <v>821</v>
      </c>
      <c r="D2345" t="s">
        <v>823</v>
      </c>
      <c r="E2345" t="s">
        <v>822</v>
      </c>
      <c r="F2345" t="s">
        <v>877</v>
      </c>
      <c r="G2345" t="s">
        <v>876</v>
      </c>
      <c r="H2345">
        <v>851</v>
      </c>
      <c r="I2345" t="s">
        <v>1059</v>
      </c>
      <c r="J2345" t="s">
        <v>1058</v>
      </c>
      <c r="K2345" t="s">
        <v>306</v>
      </c>
      <c r="L2345" t="s">
        <v>1191</v>
      </c>
      <c r="M2345">
        <v>636</v>
      </c>
      <c r="N2345">
        <v>33.14226</v>
      </c>
    </row>
    <row r="2346" spans="1:14" x14ac:dyDescent="0.3">
      <c r="A2346">
        <v>2023</v>
      </c>
      <c r="B2346" t="s">
        <v>1188</v>
      </c>
      <c r="C2346" t="s">
        <v>821</v>
      </c>
      <c r="D2346" t="s">
        <v>823</v>
      </c>
      <c r="E2346" t="s">
        <v>822</v>
      </c>
      <c r="F2346" t="s">
        <v>877</v>
      </c>
      <c r="G2346" t="s">
        <v>876</v>
      </c>
      <c r="H2346">
        <v>851</v>
      </c>
      <c r="I2346" t="s">
        <v>1059</v>
      </c>
      <c r="J2346" t="s">
        <v>1058</v>
      </c>
      <c r="K2346" t="s">
        <v>1192</v>
      </c>
      <c r="L2346" t="s">
        <v>1191</v>
      </c>
      <c r="M2346">
        <v>1919</v>
      </c>
      <c r="N2346">
        <v>100</v>
      </c>
    </row>
    <row r="2347" spans="1:14" x14ac:dyDescent="0.3">
      <c r="A2347">
        <v>2023</v>
      </c>
      <c r="B2347" t="s">
        <v>1188</v>
      </c>
      <c r="C2347" t="s">
        <v>821</v>
      </c>
      <c r="D2347" t="s">
        <v>823</v>
      </c>
      <c r="E2347" t="s">
        <v>822</v>
      </c>
      <c r="F2347" t="s">
        <v>877</v>
      </c>
      <c r="G2347" t="s">
        <v>876</v>
      </c>
      <c r="H2347">
        <v>851</v>
      </c>
      <c r="I2347" t="s">
        <v>1059</v>
      </c>
      <c r="J2347" t="s">
        <v>1058</v>
      </c>
      <c r="K2347" t="s">
        <v>305</v>
      </c>
      <c r="L2347" t="s">
        <v>1191</v>
      </c>
      <c r="M2347">
        <v>90</v>
      </c>
      <c r="N2347">
        <v>4.68994</v>
      </c>
    </row>
    <row r="2348" spans="1:14" x14ac:dyDescent="0.3">
      <c r="A2348">
        <v>2024</v>
      </c>
      <c r="B2348" t="s">
        <v>1188</v>
      </c>
      <c r="C2348" t="s">
        <v>821</v>
      </c>
      <c r="D2348" t="s">
        <v>823</v>
      </c>
      <c r="E2348" t="s">
        <v>822</v>
      </c>
      <c r="F2348" t="s">
        <v>877</v>
      </c>
      <c r="G2348" t="s">
        <v>876</v>
      </c>
      <c r="H2348">
        <v>851</v>
      </c>
      <c r="I2348" t="s">
        <v>1059</v>
      </c>
      <c r="J2348" t="s">
        <v>1058</v>
      </c>
      <c r="K2348" t="s">
        <v>307</v>
      </c>
      <c r="L2348" t="s">
        <v>1191</v>
      </c>
      <c r="M2348">
        <v>671</v>
      </c>
      <c r="N2348">
        <v>33.549999999999997</v>
      </c>
    </row>
    <row r="2349" spans="1:14" x14ac:dyDescent="0.3">
      <c r="A2349">
        <v>2024</v>
      </c>
      <c r="B2349" t="s">
        <v>1188</v>
      </c>
      <c r="C2349" t="s">
        <v>821</v>
      </c>
      <c r="D2349" t="s">
        <v>823</v>
      </c>
      <c r="E2349" t="s">
        <v>822</v>
      </c>
      <c r="F2349" t="s">
        <v>877</v>
      </c>
      <c r="G2349" t="s">
        <v>876</v>
      </c>
      <c r="H2349">
        <v>851</v>
      </c>
      <c r="I2349" t="s">
        <v>1059</v>
      </c>
      <c r="J2349" t="s">
        <v>1058</v>
      </c>
      <c r="K2349" t="s">
        <v>308</v>
      </c>
      <c r="L2349" t="s">
        <v>1191</v>
      </c>
      <c r="M2349">
        <v>414</v>
      </c>
      <c r="N2349">
        <v>20.7</v>
      </c>
    </row>
    <row r="2350" spans="1:14" x14ac:dyDescent="0.3">
      <c r="A2350">
        <v>2024</v>
      </c>
      <c r="B2350" t="s">
        <v>1188</v>
      </c>
      <c r="C2350" t="s">
        <v>821</v>
      </c>
      <c r="D2350" t="s">
        <v>823</v>
      </c>
      <c r="E2350" t="s">
        <v>822</v>
      </c>
      <c r="F2350" t="s">
        <v>877</v>
      </c>
      <c r="G2350" t="s">
        <v>876</v>
      </c>
      <c r="H2350">
        <v>851</v>
      </c>
      <c r="I2350" t="s">
        <v>1059</v>
      </c>
      <c r="J2350" t="s">
        <v>1058</v>
      </c>
      <c r="K2350" t="s">
        <v>309</v>
      </c>
      <c r="L2350" t="s">
        <v>1191</v>
      </c>
      <c r="M2350">
        <v>176</v>
      </c>
      <c r="N2350">
        <v>8.8000000000000007</v>
      </c>
    </row>
    <row r="2351" spans="1:14" x14ac:dyDescent="0.3">
      <c r="A2351">
        <v>2024</v>
      </c>
      <c r="B2351" t="s">
        <v>1188</v>
      </c>
      <c r="C2351" t="s">
        <v>821</v>
      </c>
      <c r="D2351" t="s">
        <v>823</v>
      </c>
      <c r="E2351" t="s">
        <v>822</v>
      </c>
      <c r="F2351" t="s">
        <v>877</v>
      </c>
      <c r="G2351" t="s">
        <v>876</v>
      </c>
      <c r="H2351">
        <v>851</v>
      </c>
      <c r="I2351" t="s">
        <v>1059</v>
      </c>
      <c r="J2351" t="s">
        <v>1058</v>
      </c>
      <c r="K2351" t="s">
        <v>306</v>
      </c>
      <c r="L2351" t="s">
        <v>1191</v>
      </c>
      <c r="M2351">
        <v>671</v>
      </c>
      <c r="N2351">
        <v>33.549999999999997</v>
      </c>
    </row>
    <row r="2352" spans="1:14" x14ac:dyDescent="0.3">
      <c r="A2352">
        <v>2024</v>
      </c>
      <c r="B2352" t="s">
        <v>1188</v>
      </c>
      <c r="C2352" t="s">
        <v>821</v>
      </c>
      <c r="D2352" t="s">
        <v>823</v>
      </c>
      <c r="E2352" t="s">
        <v>822</v>
      </c>
      <c r="F2352" t="s">
        <v>877</v>
      </c>
      <c r="G2352" t="s">
        <v>876</v>
      </c>
      <c r="H2352">
        <v>851</v>
      </c>
      <c r="I2352" t="s">
        <v>1059</v>
      </c>
      <c r="J2352" t="s">
        <v>1058</v>
      </c>
      <c r="K2352" t="s">
        <v>1192</v>
      </c>
      <c r="L2352" t="s">
        <v>1191</v>
      </c>
      <c r="M2352">
        <v>2000</v>
      </c>
      <c r="N2352">
        <v>100</v>
      </c>
    </row>
    <row r="2353" spans="1:14" x14ac:dyDescent="0.3">
      <c r="A2353">
        <v>2024</v>
      </c>
      <c r="B2353" t="s">
        <v>1188</v>
      </c>
      <c r="C2353" t="s">
        <v>821</v>
      </c>
      <c r="D2353" t="s">
        <v>823</v>
      </c>
      <c r="E2353" t="s">
        <v>822</v>
      </c>
      <c r="F2353" t="s">
        <v>877</v>
      </c>
      <c r="G2353" t="s">
        <v>876</v>
      </c>
      <c r="H2353">
        <v>851</v>
      </c>
      <c r="I2353" t="s">
        <v>1059</v>
      </c>
      <c r="J2353" t="s">
        <v>1058</v>
      </c>
      <c r="K2353" t="s">
        <v>305</v>
      </c>
      <c r="L2353" t="s">
        <v>1191</v>
      </c>
      <c r="M2353">
        <v>68</v>
      </c>
      <c r="N2353">
        <v>3.4</v>
      </c>
    </row>
    <row r="2354" spans="1:14" x14ac:dyDescent="0.3">
      <c r="A2354">
        <v>2021</v>
      </c>
      <c r="B2354" t="s">
        <v>1188</v>
      </c>
      <c r="C2354" t="s">
        <v>821</v>
      </c>
      <c r="D2354" t="s">
        <v>823</v>
      </c>
      <c r="E2354" t="s">
        <v>822</v>
      </c>
      <c r="F2354" t="s">
        <v>877</v>
      </c>
      <c r="G2354" t="s">
        <v>876</v>
      </c>
      <c r="H2354">
        <v>870</v>
      </c>
      <c r="I2354" t="s">
        <v>1061</v>
      </c>
      <c r="J2354" t="s">
        <v>1060</v>
      </c>
      <c r="K2354" t="s">
        <v>307</v>
      </c>
      <c r="L2354" t="s">
        <v>1191</v>
      </c>
      <c r="M2354">
        <v>493</v>
      </c>
      <c r="N2354">
        <v>34.331499999999998</v>
      </c>
    </row>
    <row r="2355" spans="1:14" x14ac:dyDescent="0.3">
      <c r="A2355">
        <v>2021</v>
      </c>
      <c r="B2355" t="s">
        <v>1188</v>
      </c>
      <c r="C2355" t="s">
        <v>821</v>
      </c>
      <c r="D2355" t="s">
        <v>823</v>
      </c>
      <c r="E2355" t="s">
        <v>822</v>
      </c>
      <c r="F2355" t="s">
        <v>877</v>
      </c>
      <c r="G2355" t="s">
        <v>876</v>
      </c>
      <c r="H2355">
        <v>870</v>
      </c>
      <c r="I2355" t="s">
        <v>1061</v>
      </c>
      <c r="J2355" t="s">
        <v>1060</v>
      </c>
      <c r="K2355" t="s">
        <v>308</v>
      </c>
      <c r="L2355" t="s">
        <v>1191</v>
      </c>
      <c r="M2355">
        <v>314</v>
      </c>
      <c r="N2355">
        <v>21.866299999999999</v>
      </c>
    </row>
    <row r="2356" spans="1:14" x14ac:dyDescent="0.3">
      <c r="A2356">
        <v>2021</v>
      </c>
      <c r="B2356" t="s">
        <v>1188</v>
      </c>
      <c r="C2356" t="s">
        <v>821</v>
      </c>
      <c r="D2356" t="s">
        <v>823</v>
      </c>
      <c r="E2356" t="s">
        <v>822</v>
      </c>
      <c r="F2356" t="s">
        <v>877</v>
      </c>
      <c r="G2356" t="s">
        <v>876</v>
      </c>
      <c r="H2356">
        <v>870</v>
      </c>
      <c r="I2356" t="s">
        <v>1061</v>
      </c>
      <c r="J2356" t="s">
        <v>1060</v>
      </c>
      <c r="K2356" t="s">
        <v>309</v>
      </c>
      <c r="L2356" t="s">
        <v>1191</v>
      </c>
      <c r="M2356">
        <v>89</v>
      </c>
      <c r="N2356">
        <v>6.1977700000000002</v>
      </c>
    </row>
    <row r="2357" spans="1:14" x14ac:dyDescent="0.3">
      <c r="A2357">
        <v>2021</v>
      </c>
      <c r="B2357" t="s">
        <v>1188</v>
      </c>
      <c r="C2357" t="s">
        <v>821</v>
      </c>
      <c r="D2357" t="s">
        <v>823</v>
      </c>
      <c r="E2357" t="s">
        <v>822</v>
      </c>
      <c r="F2357" t="s">
        <v>877</v>
      </c>
      <c r="G2357" t="s">
        <v>876</v>
      </c>
      <c r="H2357">
        <v>870</v>
      </c>
      <c r="I2357" t="s">
        <v>1061</v>
      </c>
      <c r="J2357" t="s">
        <v>1060</v>
      </c>
      <c r="K2357" t="s">
        <v>306</v>
      </c>
      <c r="L2357" t="s">
        <v>1191</v>
      </c>
      <c r="M2357">
        <v>487</v>
      </c>
      <c r="N2357">
        <v>33.913600000000002</v>
      </c>
    </row>
    <row r="2358" spans="1:14" x14ac:dyDescent="0.3">
      <c r="A2358">
        <v>2021</v>
      </c>
      <c r="B2358" t="s">
        <v>1188</v>
      </c>
      <c r="C2358" t="s">
        <v>821</v>
      </c>
      <c r="D2358" t="s">
        <v>823</v>
      </c>
      <c r="E2358" t="s">
        <v>822</v>
      </c>
      <c r="F2358" t="s">
        <v>877</v>
      </c>
      <c r="G2358" t="s">
        <v>876</v>
      </c>
      <c r="H2358">
        <v>870</v>
      </c>
      <c r="I2358" t="s">
        <v>1061</v>
      </c>
      <c r="J2358" t="s">
        <v>1060</v>
      </c>
      <c r="K2358" t="s">
        <v>1192</v>
      </c>
      <c r="L2358" t="s">
        <v>1191</v>
      </c>
      <c r="M2358">
        <v>1436</v>
      </c>
      <c r="N2358">
        <v>100</v>
      </c>
    </row>
    <row r="2359" spans="1:14" x14ac:dyDescent="0.3">
      <c r="A2359">
        <v>2021</v>
      </c>
      <c r="B2359" t="s">
        <v>1188</v>
      </c>
      <c r="C2359" t="s">
        <v>821</v>
      </c>
      <c r="D2359" t="s">
        <v>823</v>
      </c>
      <c r="E2359" t="s">
        <v>822</v>
      </c>
      <c r="F2359" t="s">
        <v>877</v>
      </c>
      <c r="G2359" t="s">
        <v>876</v>
      </c>
      <c r="H2359">
        <v>870</v>
      </c>
      <c r="I2359" t="s">
        <v>1061</v>
      </c>
      <c r="J2359" t="s">
        <v>1060</v>
      </c>
      <c r="K2359" t="s">
        <v>305</v>
      </c>
      <c r="L2359" t="s">
        <v>1191</v>
      </c>
      <c r="M2359">
        <v>53</v>
      </c>
      <c r="N2359">
        <v>3.6908099999999999</v>
      </c>
    </row>
    <row r="2360" spans="1:14" x14ac:dyDescent="0.3">
      <c r="A2360">
        <v>2022</v>
      </c>
      <c r="B2360" t="s">
        <v>1188</v>
      </c>
      <c r="C2360" t="s">
        <v>821</v>
      </c>
      <c r="D2360" t="s">
        <v>823</v>
      </c>
      <c r="E2360" t="s">
        <v>822</v>
      </c>
      <c r="F2360" t="s">
        <v>877</v>
      </c>
      <c r="G2360" t="s">
        <v>876</v>
      </c>
      <c r="H2360">
        <v>870</v>
      </c>
      <c r="I2360" t="s">
        <v>1061</v>
      </c>
      <c r="J2360" t="s">
        <v>1060</v>
      </c>
      <c r="K2360" t="s">
        <v>307</v>
      </c>
      <c r="L2360" t="s">
        <v>1191</v>
      </c>
      <c r="M2360">
        <v>514</v>
      </c>
      <c r="N2360">
        <v>33.097200000000001</v>
      </c>
    </row>
    <row r="2361" spans="1:14" x14ac:dyDescent="0.3">
      <c r="A2361">
        <v>2022</v>
      </c>
      <c r="B2361" t="s">
        <v>1188</v>
      </c>
      <c r="C2361" t="s">
        <v>821</v>
      </c>
      <c r="D2361" t="s">
        <v>823</v>
      </c>
      <c r="E2361" t="s">
        <v>822</v>
      </c>
      <c r="F2361" t="s">
        <v>877</v>
      </c>
      <c r="G2361" t="s">
        <v>876</v>
      </c>
      <c r="H2361">
        <v>870</v>
      </c>
      <c r="I2361" t="s">
        <v>1061</v>
      </c>
      <c r="J2361" t="s">
        <v>1060</v>
      </c>
      <c r="K2361" t="s">
        <v>308</v>
      </c>
      <c r="L2361" t="s">
        <v>1191</v>
      </c>
      <c r="M2361">
        <v>337</v>
      </c>
      <c r="N2361">
        <v>21.6999</v>
      </c>
    </row>
    <row r="2362" spans="1:14" x14ac:dyDescent="0.3">
      <c r="A2362">
        <v>2022</v>
      </c>
      <c r="B2362" t="s">
        <v>1188</v>
      </c>
      <c r="C2362" t="s">
        <v>821</v>
      </c>
      <c r="D2362" t="s">
        <v>823</v>
      </c>
      <c r="E2362" t="s">
        <v>822</v>
      </c>
      <c r="F2362" t="s">
        <v>877</v>
      </c>
      <c r="G2362" t="s">
        <v>876</v>
      </c>
      <c r="H2362">
        <v>870</v>
      </c>
      <c r="I2362" t="s">
        <v>1061</v>
      </c>
      <c r="J2362" t="s">
        <v>1060</v>
      </c>
      <c r="K2362" t="s">
        <v>309</v>
      </c>
      <c r="L2362" t="s">
        <v>1191</v>
      </c>
      <c r="M2362">
        <v>107</v>
      </c>
      <c r="N2362">
        <v>6.8898900000000003</v>
      </c>
    </row>
    <row r="2363" spans="1:14" x14ac:dyDescent="0.3">
      <c r="A2363">
        <v>2022</v>
      </c>
      <c r="B2363" t="s">
        <v>1188</v>
      </c>
      <c r="C2363" t="s">
        <v>821</v>
      </c>
      <c r="D2363" t="s">
        <v>823</v>
      </c>
      <c r="E2363" t="s">
        <v>822</v>
      </c>
      <c r="F2363" t="s">
        <v>877</v>
      </c>
      <c r="G2363" t="s">
        <v>876</v>
      </c>
      <c r="H2363">
        <v>870</v>
      </c>
      <c r="I2363" t="s">
        <v>1061</v>
      </c>
      <c r="J2363" t="s">
        <v>1060</v>
      </c>
      <c r="K2363" t="s">
        <v>306</v>
      </c>
      <c r="L2363" t="s">
        <v>1191</v>
      </c>
      <c r="M2363">
        <v>552</v>
      </c>
      <c r="N2363">
        <v>35.5441</v>
      </c>
    </row>
    <row r="2364" spans="1:14" x14ac:dyDescent="0.3">
      <c r="A2364">
        <v>2022</v>
      </c>
      <c r="B2364" t="s">
        <v>1188</v>
      </c>
      <c r="C2364" t="s">
        <v>821</v>
      </c>
      <c r="D2364" t="s">
        <v>823</v>
      </c>
      <c r="E2364" t="s">
        <v>822</v>
      </c>
      <c r="F2364" t="s">
        <v>877</v>
      </c>
      <c r="G2364" t="s">
        <v>876</v>
      </c>
      <c r="H2364">
        <v>870</v>
      </c>
      <c r="I2364" t="s">
        <v>1061</v>
      </c>
      <c r="J2364" t="s">
        <v>1060</v>
      </c>
      <c r="K2364" t="s">
        <v>1192</v>
      </c>
      <c r="L2364" t="s">
        <v>1191</v>
      </c>
      <c r="M2364">
        <v>1553</v>
      </c>
      <c r="N2364">
        <v>100</v>
      </c>
    </row>
    <row r="2365" spans="1:14" x14ac:dyDescent="0.3">
      <c r="A2365">
        <v>2022</v>
      </c>
      <c r="B2365" t="s">
        <v>1188</v>
      </c>
      <c r="C2365" t="s">
        <v>821</v>
      </c>
      <c r="D2365" t="s">
        <v>823</v>
      </c>
      <c r="E2365" t="s">
        <v>822</v>
      </c>
      <c r="F2365" t="s">
        <v>877</v>
      </c>
      <c r="G2365" t="s">
        <v>876</v>
      </c>
      <c r="H2365">
        <v>870</v>
      </c>
      <c r="I2365" t="s">
        <v>1061</v>
      </c>
      <c r="J2365" t="s">
        <v>1060</v>
      </c>
      <c r="K2365" t="s">
        <v>305</v>
      </c>
      <c r="L2365" t="s">
        <v>1191</v>
      </c>
      <c r="M2365">
        <v>43</v>
      </c>
      <c r="N2365">
        <v>2.7688299999999999</v>
      </c>
    </row>
    <row r="2366" spans="1:14" x14ac:dyDescent="0.3">
      <c r="A2366">
        <v>2023</v>
      </c>
      <c r="B2366" t="s">
        <v>1188</v>
      </c>
      <c r="C2366" t="s">
        <v>821</v>
      </c>
      <c r="D2366" t="s">
        <v>823</v>
      </c>
      <c r="E2366" t="s">
        <v>822</v>
      </c>
      <c r="F2366" t="s">
        <v>877</v>
      </c>
      <c r="G2366" t="s">
        <v>876</v>
      </c>
      <c r="H2366">
        <v>870</v>
      </c>
      <c r="I2366" t="s">
        <v>1061</v>
      </c>
      <c r="J2366" t="s">
        <v>1060</v>
      </c>
      <c r="K2366" t="s">
        <v>307</v>
      </c>
      <c r="L2366" t="s">
        <v>1191</v>
      </c>
      <c r="M2366">
        <v>601</v>
      </c>
      <c r="N2366">
        <v>33.897350000000003</v>
      </c>
    </row>
    <row r="2367" spans="1:14" x14ac:dyDescent="0.3">
      <c r="A2367">
        <v>2023</v>
      </c>
      <c r="B2367" t="s">
        <v>1188</v>
      </c>
      <c r="C2367" t="s">
        <v>821</v>
      </c>
      <c r="D2367" t="s">
        <v>823</v>
      </c>
      <c r="E2367" t="s">
        <v>822</v>
      </c>
      <c r="F2367" t="s">
        <v>877</v>
      </c>
      <c r="G2367" t="s">
        <v>876</v>
      </c>
      <c r="H2367">
        <v>870</v>
      </c>
      <c r="I2367" t="s">
        <v>1061</v>
      </c>
      <c r="J2367" t="s">
        <v>1060</v>
      </c>
      <c r="K2367" t="s">
        <v>308</v>
      </c>
      <c r="L2367" t="s">
        <v>1191</v>
      </c>
      <c r="M2367">
        <v>387</v>
      </c>
      <c r="N2367">
        <v>21.82741</v>
      </c>
    </row>
    <row r="2368" spans="1:14" x14ac:dyDescent="0.3">
      <c r="A2368">
        <v>2023</v>
      </c>
      <c r="B2368" t="s">
        <v>1188</v>
      </c>
      <c r="C2368" t="s">
        <v>821</v>
      </c>
      <c r="D2368" t="s">
        <v>823</v>
      </c>
      <c r="E2368" t="s">
        <v>822</v>
      </c>
      <c r="F2368" t="s">
        <v>877</v>
      </c>
      <c r="G2368" t="s">
        <v>876</v>
      </c>
      <c r="H2368">
        <v>870</v>
      </c>
      <c r="I2368" t="s">
        <v>1061</v>
      </c>
      <c r="J2368" t="s">
        <v>1060</v>
      </c>
      <c r="K2368" t="s">
        <v>309</v>
      </c>
      <c r="L2368" t="s">
        <v>1191</v>
      </c>
      <c r="M2368">
        <v>146</v>
      </c>
      <c r="N2368">
        <v>8.2346299999999992</v>
      </c>
    </row>
    <row r="2369" spans="1:14" x14ac:dyDescent="0.3">
      <c r="A2369">
        <v>2023</v>
      </c>
      <c r="B2369" t="s">
        <v>1188</v>
      </c>
      <c r="C2369" t="s">
        <v>821</v>
      </c>
      <c r="D2369" t="s">
        <v>823</v>
      </c>
      <c r="E2369" t="s">
        <v>822</v>
      </c>
      <c r="F2369" t="s">
        <v>877</v>
      </c>
      <c r="G2369" t="s">
        <v>876</v>
      </c>
      <c r="H2369">
        <v>870</v>
      </c>
      <c r="I2369" t="s">
        <v>1061</v>
      </c>
      <c r="J2369" t="s">
        <v>1060</v>
      </c>
      <c r="K2369" t="s">
        <v>306</v>
      </c>
      <c r="L2369" t="s">
        <v>1191</v>
      </c>
      <c r="M2369">
        <v>591</v>
      </c>
      <c r="N2369">
        <v>33.333329999999997</v>
      </c>
    </row>
    <row r="2370" spans="1:14" x14ac:dyDescent="0.3">
      <c r="A2370">
        <v>2023</v>
      </c>
      <c r="B2370" t="s">
        <v>1188</v>
      </c>
      <c r="C2370" t="s">
        <v>821</v>
      </c>
      <c r="D2370" t="s">
        <v>823</v>
      </c>
      <c r="E2370" t="s">
        <v>822</v>
      </c>
      <c r="F2370" t="s">
        <v>877</v>
      </c>
      <c r="G2370" t="s">
        <v>876</v>
      </c>
      <c r="H2370">
        <v>870</v>
      </c>
      <c r="I2370" t="s">
        <v>1061</v>
      </c>
      <c r="J2370" t="s">
        <v>1060</v>
      </c>
      <c r="K2370" t="s">
        <v>1192</v>
      </c>
      <c r="L2370" t="s">
        <v>1191</v>
      </c>
      <c r="M2370">
        <v>1773</v>
      </c>
      <c r="N2370">
        <v>100</v>
      </c>
    </row>
    <row r="2371" spans="1:14" x14ac:dyDescent="0.3">
      <c r="A2371">
        <v>2023</v>
      </c>
      <c r="B2371" t="s">
        <v>1188</v>
      </c>
      <c r="C2371" t="s">
        <v>821</v>
      </c>
      <c r="D2371" t="s">
        <v>823</v>
      </c>
      <c r="E2371" t="s">
        <v>822</v>
      </c>
      <c r="F2371" t="s">
        <v>877</v>
      </c>
      <c r="G2371" t="s">
        <v>876</v>
      </c>
      <c r="H2371">
        <v>870</v>
      </c>
      <c r="I2371" t="s">
        <v>1061</v>
      </c>
      <c r="J2371" t="s">
        <v>1060</v>
      </c>
      <c r="K2371" t="s">
        <v>305</v>
      </c>
      <c r="L2371" t="s">
        <v>1191</v>
      </c>
      <c r="M2371">
        <v>48</v>
      </c>
      <c r="N2371">
        <v>2.7072799999999999</v>
      </c>
    </row>
    <row r="2372" spans="1:14" x14ac:dyDescent="0.3">
      <c r="A2372">
        <v>2024</v>
      </c>
      <c r="B2372" t="s">
        <v>1188</v>
      </c>
      <c r="C2372" t="s">
        <v>821</v>
      </c>
      <c r="D2372" t="s">
        <v>823</v>
      </c>
      <c r="E2372" t="s">
        <v>822</v>
      </c>
      <c r="F2372" t="s">
        <v>877</v>
      </c>
      <c r="G2372" t="s">
        <v>876</v>
      </c>
      <c r="H2372">
        <v>870</v>
      </c>
      <c r="I2372" t="s">
        <v>1061</v>
      </c>
      <c r="J2372" t="s">
        <v>1060</v>
      </c>
      <c r="K2372" t="s">
        <v>307</v>
      </c>
      <c r="L2372" t="s">
        <v>1191</v>
      </c>
      <c r="M2372">
        <v>666</v>
      </c>
      <c r="N2372">
        <v>34.083930000000002</v>
      </c>
    </row>
    <row r="2373" spans="1:14" x14ac:dyDescent="0.3">
      <c r="A2373">
        <v>2024</v>
      </c>
      <c r="B2373" t="s">
        <v>1188</v>
      </c>
      <c r="C2373" t="s">
        <v>821</v>
      </c>
      <c r="D2373" t="s">
        <v>823</v>
      </c>
      <c r="E2373" t="s">
        <v>822</v>
      </c>
      <c r="F2373" t="s">
        <v>877</v>
      </c>
      <c r="G2373" t="s">
        <v>876</v>
      </c>
      <c r="H2373">
        <v>870</v>
      </c>
      <c r="I2373" t="s">
        <v>1061</v>
      </c>
      <c r="J2373" t="s">
        <v>1060</v>
      </c>
      <c r="K2373" t="s">
        <v>308</v>
      </c>
      <c r="L2373" t="s">
        <v>1191</v>
      </c>
      <c r="M2373">
        <v>396</v>
      </c>
      <c r="N2373">
        <v>20.266120000000001</v>
      </c>
    </row>
    <row r="2374" spans="1:14" x14ac:dyDescent="0.3">
      <c r="A2374">
        <v>2024</v>
      </c>
      <c r="B2374" t="s">
        <v>1188</v>
      </c>
      <c r="C2374" t="s">
        <v>821</v>
      </c>
      <c r="D2374" t="s">
        <v>823</v>
      </c>
      <c r="E2374" t="s">
        <v>822</v>
      </c>
      <c r="F2374" t="s">
        <v>877</v>
      </c>
      <c r="G2374" t="s">
        <v>876</v>
      </c>
      <c r="H2374">
        <v>870</v>
      </c>
      <c r="I2374" t="s">
        <v>1061</v>
      </c>
      <c r="J2374" t="s">
        <v>1060</v>
      </c>
      <c r="K2374" t="s">
        <v>309</v>
      </c>
      <c r="L2374" t="s">
        <v>1191</v>
      </c>
      <c r="M2374">
        <v>153</v>
      </c>
      <c r="N2374">
        <v>7.8300900000000002</v>
      </c>
    </row>
    <row r="2375" spans="1:14" x14ac:dyDescent="0.3">
      <c r="A2375">
        <v>2024</v>
      </c>
      <c r="B2375" t="s">
        <v>1188</v>
      </c>
      <c r="C2375" t="s">
        <v>821</v>
      </c>
      <c r="D2375" t="s">
        <v>823</v>
      </c>
      <c r="E2375" t="s">
        <v>822</v>
      </c>
      <c r="F2375" t="s">
        <v>877</v>
      </c>
      <c r="G2375" t="s">
        <v>876</v>
      </c>
      <c r="H2375">
        <v>870</v>
      </c>
      <c r="I2375" t="s">
        <v>1061</v>
      </c>
      <c r="J2375" t="s">
        <v>1060</v>
      </c>
      <c r="K2375" t="s">
        <v>306</v>
      </c>
      <c r="L2375" t="s">
        <v>1191</v>
      </c>
      <c r="M2375">
        <v>670</v>
      </c>
      <c r="N2375">
        <v>34.288640000000001</v>
      </c>
    </row>
    <row r="2376" spans="1:14" x14ac:dyDescent="0.3">
      <c r="A2376">
        <v>2024</v>
      </c>
      <c r="B2376" t="s">
        <v>1188</v>
      </c>
      <c r="C2376" t="s">
        <v>821</v>
      </c>
      <c r="D2376" t="s">
        <v>823</v>
      </c>
      <c r="E2376" t="s">
        <v>822</v>
      </c>
      <c r="F2376" t="s">
        <v>877</v>
      </c>
      <c r="G2376" t="s">
        <v>876</v>
      </c>
      <c r="H2376">
        <v>870</v>
      </c>
      <c r="I2376" t="s">
        <v>1061</v>
      </c>
      <c r="J2376" t="s">
        <v>1060</v>
      </c>
      <c r="K2376" t="s">
        <v>1192</v>
      </c>
      <c r="L2376" t="s">
        <v>1191</v>
      </c>
      <c r="M2376">
        <v>1954</v>
      </c>
      <c r="N2376">
        <v>100</v>
      </c>
    </row>
    <row r="2377" spans="1:14" x14ac:dyDescent="0.3">
      <c r="A2377">
        <v>2024</v>
      </c>
      <c r="B2377" t="s">
        <v>1188</v>
      </c>
      <c r="C2377" t="s">
        <v>821</v>
      </c>
      <c r="D2377" t="s">
        <v>823</v>
      </c>
      <c r="E2377" t="s">
        <v>822</v>
      </c>
      <c r="F2377" t="s">
        <v>877</v>
      </c>
      <c r="G2377" t="s">
        <v>876</v>
      </c>
      <c r="H2377">
        <v>870</v>
      </c>
      <c r="I2377" t="s">
        <v>1061</v>
      </c>
      <c r="J2377" t="s">
        <v>1060</v>
      </c>
      <c r="K2377" t="s">
        <v>305</v>
      </c>
      <c r="L2377" t="s">
        <v>1191</v>
      </c>
      <c r="M2377">
        <v>69</v>
      </c>
      <c r="N2377">
        <v>3.5312199999999998</v>
      </c>
    </row>
    <row r="2378" spans="1:14" x14ac:dyDescent="0.3">
      <c r="A2378">
        <v>2021</v>
      </c>
      <c r="B2378" t="s">
        <v>1188</v>
      </c>
      <c r="C2378" t="s">
        <v>821</v>
      </c>
      <c r="D2378" t="s">
        <v>823</v>
      </c>
      <c r="E2378" t="s">
        <v>822</v>
      </c>
      <c r="F2378" t="s">
        <v>1189</v>
      </c>
      <c r="G2378" t="s">
        <v>1190</v>
      </c>
      <c r="H2378">
        <v>317</v>
      </c>
      <c r="I2378" t="s">
        <v>1063</v>
      </c>
      <c r="J2378" t="s">
        <v>1062</v>
      </c>
      <c r="K2378" t="s">
        <v>307</v>
      </c>
      <c r="L2378" t="s">
        <v>1191</v>
      </c>
      <c r="M2378">
        <v>805</v>
      </c>
      <c r="N2378">
        <v>33.5137</v>
      </c>
    </row>
    <row r="2379" spans="1:14" x14ac:dyDescent="0.3">
      <c r="A2379">
        <v>2021</v>
      </c>
      <c r="B2379" t="s">
        <v>1188</v>
      </c>
      <c r="C2379" t="s">
        <v>821</v>
      </c>
      <c r="D2379" t="s">
        <v>823</v>
      </c>
      <c r="E2379" t="s">
        <v>822</v>
      </c>
      <c r="F2379" t="s">
        <v>1189</v>
      </c>
      <c r="G2379" t="s">
        <v>1190</v>
      </c>
      <c r="H2379">
        <v>317</v>
      </c>
      <c r="I2379" t="s">
        <v>1063</v>
      </c>
      <c r="J2379" t="s">
        <v>1062</v>
      </c>
      <c r="K2379" t="s">
        <v>308</v>
      </c>
      <c r="L2379" t="s">
        <v>1191</v>
      </c>
      <c r="M2379">
        <v>416</v>
      </c>
      <c r="N2379">
        <v>17.318899999999999</v>
      </c>
    </row>
    <row r="2380" spans="1:14" x14ac:dyDescent="0.3">
      <c r="A2380">
        <v>2021</v>
      </c>
      <c r="B2380" t="s">
        <v>1188</v>
      </c>
      <c r="C2380" t="s">
        <v>821</v>
      </c>
      <c r="D2380" t="s">
        <v>823</v>
      </c>
      <c r="E2380" t="s">
        <v>822</v>
      </c>
      <c r="F2380" t="s">
        <v>1189</v>
      </c>
      <c r="G2380" t="s">
        <v>1190</v>
      </c>
      <c r="H2380">
        <v>317</v>
      </c>
      <c r="I2380" t="s">
        <v>1063</v>
      </c>
      <c r="J2380" t="s">
        <v>1062</v>
      </c>
      <c r="K2380" t="s">
        <v>309</v>
      </c>
      <c r="L2380" t="s">
        <v>1191</v>
      </c>
      <c r="M2380">
        <v>181</v>
      </c>
      <c r="N2380">
        <v>7.5353899999999996</v>
      </c>
    </row>
    <row r="2381" spans="1:14" x14ac:dyDescent="0.3">
      <c r="A2381">
        <v>2021</v>
      </c>
      <c r="B2381" t="s">
        <v>1188</v>
      </c>
      <c r="C2381" t="s">
        <v>821</v>
      </c>
      <c r="D2381" t="s">
        <v>823</v>
      </c>
      <c r="E2381" t="s">
        <v>822</v>
      </c>
      <c r="F2381" t="s">
        <v>1189</v>
      </c>
      <c r="G2381" t="s">
        <v>1190</v>
      </c>
      <c r="H2381">
        <v>317</v>
      </c>
      <c r="I2381" t="s">
        <v>1063</v>
      </c>
      <c r="J2381" t="s">
        <v>1062</v>
      </c>
      <c r="K2381" t="s">
        <v>306</v>
      </c>
      <c r="L2381" t="s">
        <v>1191</v>
      </c>
      <c r="M2381">
        <v>928</v>
      </c>
      <c r="N2381">
        <v>38.634500000000003</v>
      </c>
    </row>
    <row r="2382" spans="1:14" x14ac:dyDescent="0.3">
      <c r="A2382">
        <v>2021</v>
      </c>
      <c r="B2382" t="s">
        <v>1188</v>
      </c>
      <c r="C2382" t="s">
        <v>821</v>
      </c>
      <c r="D2382" t="s">
        <v>823</v>
      </c>
      <c r="E2382" t="s">
        <v>822</v>
      </c>
      <c r="F2382" t="s">
        <v>1189</v>
      </c>
      <c r="G2382" t="s">
        <v>1190</v>
      </c>
      <c r="H2382">
        <v>317</v>
      </c>
      <c r="I2382" t="s">
        <v>1063</v>
      </c>
      <c r="J2382" t="s">
        <v>1062</v>
      </c>
      <c r="K2382" t="s">
        <v>1192</v>
      </c>
      <c r="L2382" t="s">
        <v>1191</v>
      </c>
      <c r="M2382">
        <v>2402</v>
      </c>
      <c r="N2382">
        <v>100</v>
      </c>
    </row>
    <row r="2383" spans="1:14" x14ac:dyDescent="0.3">
      <c r="A2383">
        <v>2021</v>
      </c>
      <c r="B2383" t="s">
        <v>1188</v>
      </c>
      <c r="C2383" t="s">
        <v>821</v>
      </c>
      <c r="D2383" t="s">
        <v>823</v>
      </c>
      <c r="E2383" t="s">
        <v>822</v>
      </c>
      <c r="F2383" t="s">
        <v>1189</v>
      </c>
      <c r="G2383" t="s">
        <v>1190</v>
      </c>
      <c r="H2383">
        <v>317</v>
      </c>
      <c r="I2383" t="s">
        <v>1063</v>
      </c>
      <c r="J2383" t="s">
        <v>1062</v>
      </c>
      <c r="K2383" t="s">
        <v>305</v>
      </c>
      <c r="L2383" t="s">
        <v>1191</v>
      </c>
      <c r="M2383">
        <v>72</v>
      </c>
      <c r="N2383">
        <v>2.9975000000000001</v>
      </c>
    </row>
    <row r="2384" spans="1:14" x14ac:dyDescent="0.3">
      <c r="A2384">
        <v>2022</v>
      </c>
      <c r="B2384" t="s">
        <v>1188</v>
      </c>
      <c r="C2384" t="s">
        <v>821</v>
      </c>
      <c r="D2384" t="s">
        <v>823</v>
      </c>
      <c r="E2384" t="s">
        <v>822</v>
      </c>
      <c r="F2384" t="s">
        <v>1189</v>
      </c>
      <c r="G2384" t="s">
        <v>1190</v>
      </c>
      <c r="H2384">
        <v>317</v>
      </c>
      <c r="I2384" t="s">
        <v>1063</v>
      </c>
      <c r="J2384" t="s">
        <v>1062</v>
      </c>
      <c r="K2384" t="s">
        <v>307</v>
      </c>
      <c r="L2384" t="s">
        <v>1191</v>
      </c>
      <c r="M2384">
        <v>823</v>
      </c>
      <c r="N2384">
        <v>31.812899999999999</v>
      </c>
    </row>
    <row r="2385" spans="1:14" x14ac:dyDescent="0.3">
      <c r="A2385">
        <v>2022</v>
      </c>
      <c r="B2385" t="s">
        <v>1188</v>
      </c>
      <c r="C2385" t="s">
        <v>821</v>
      </c>
      <c r="D2385" t="s">
        <v>823</v>
      </c>
      <c r="E2385" t="s">
        <v>822</v>
      </c>
      <c r="F2385" t="s">
        <v>1189</v>
      </c>
      <c r="G2385" t="s">
        <v>1190</v>
      </c>
      <c r="H2385">
        <v>317</v>
      </c>
      <c r="I2385" t="s">
        <v>1063</v>
      </c>
      <c r="J2385" t="s">
        <v>1062</v>
      </c>
      <c r="K2385" t="s">
        <v>308</v>
      </c>
      <c r="L2385" t="s">
        <v>1191</v>
      </c>
      <c r="M2385">
        <v>451</v>
      </c>
      <c r="N2385">
        <v>17.433299999999999</v>
      </c>
    </row>
    <row r="2386" spans="1:14" x14ac:dyDescent="0.3">
      <c r="A2386">
        <v>2022</v>
      </c>
      <c r="B2386" t="s">
        <v>1188</v>
      </c>
      <c r="C2386" t="s">
        <v>821</v>
      </c>
      <c r="D2386" t="s">
        <v>823</v>
      </c>
      <c r="E2386" t="s">
        <v>822</v>
      </c>
      <c r="F2386" t="s">
        <v>1189</v>
      </c>
      <c r="G2386" t="s">
        <v>1190</v>
      </c>
      <c r="H2386">
        <v>317</v>
      </c>
      <c r="I2386" t="s">
        <v>1063</v>
      </c>
      <c r="J2386" t="s">
        <v>1062</v>
      </c>
      <c r="K2386" t="s">
        <v>309</v>
      </c>
      <c r="L2386" t="s">
        <v>1191</v>
      </c>
      <c r="M2386">
        <v>210</v>
      </c>
      <c r="N2386">
        <v>8.1175099999999993</v>
      </c>
    </row>
    <row r="2387" spans="1:14" x14ac:dyDescent="0.3">
      <c r="A2387">
        <v>2022</v>
      </c>
      <c r="B2387" t="s">
        <v>1188</v>
      </c>
      <c r="C2387" t="s">
        <v>821</v>
      </c>
      <c r="D2387" t="s">
        <v>823</v>
      </c>
      <c r="E2387" t="s">
        <v>822</v>
      </c>
      <c r="F2387" t="s">
        <v>1189</v>
      </c>
      <c r="G2387" t="s">
        <v>1190</v>
      </c>
      <c r="H2387">
        <v>317</v>
      </c>
      <c r="I2387" t="s">
        <v>1063</v>
      </c>
      <c r="J2387" t="s">
        <v>1062</v>
      </c>
      <c r="K2387" t="s">
        <v>306</v>
      </c>
      <c r="L2387" t="s">
        <v>1191</v>
      </c>
      <c r="M2387">
        <v>1006</v>
      </c>
      <c r="N2387">
        <v>38.886699999999998</v>
      </c>
    </row>
    <row r="2388" spans="1:14" x14ac:dyDescent="0.3">
      <c r="A2388">
        <v>2022</v>
      </c>
      <c r="B2388" t="s">
        <v>1188</v>
      </c>
      <c r="C2388" t="s">
        <v>821</v>
      </c>
      <c r="D2388" t="s">
        <v>823</v>
      </c>
      <c r="E2388" t="s">
        <v>822</v>
      </c>
      <c r="F2388" t="s">
        <v>1189</v>
      </c>
      <c r="G2388" t="s">
        <v>1190</v>
      </c>
      <c r="H2388">
        <v>317</v>
      </c>
      <c r="I2388" t="s">
        <v>1063</v>
      </c>
      <c r="J2388" t="s">
        <v>1062</v>
      </c>
      <c r="K2388" t="s">
        <v>1192</v>
      </c>
      <c r="L2388" t="s">
        <v>1191</v>
      </c>
      <c r="M2388">
        <v>2587</v>
      </c>
      <c r="N2388">
        <v>100</v>
      </c>
    </row>
    <row r="2389" spans="1:14" x14ac:dyDescent="0.3">
      <c r="A2389">
        <v>2022</v>
      </c>
      <c r="B2389" t="s">
        <v>1188</v>
      </c>
      <c r="C2389" t="s">
        <v>821</v>
      </c>
      <c r="D2389" t="s">
        <v>823</v>
      </c>
      <c r="E2389" t="s">
        <v>822</v>
      </c>
      <c r="F2389" t="s">
        <v>1189</v>
      </c>
      <c r="G2389" t="s">
        <v>1190</v>
      </c>
      <c r="H2389">
        <v>317</v>
      </c>
      <c r="I2389" t="s">
        <v>1063</v>
      </c>
      <c r="J2389" t="s">
        <v>1062</v>
      </c>
      <c r="K2389" t="s">
        <v>305</v>
      </c>
      <c r="L2389" t="s">
        <v>1191</v>
      </c>
      <c r="M2389">
        <v>97</v>
      </c>
      <c r="N2389">
        <v>3.74952</v>
      </c>
    </row>
    <row r="2390" spans="1:14" x14ac:dyDescent="0.3">
      <c r="A2390">
        <v>2023</v>
      </c>
      <c r="B2390" t="s">
        <v>1188</v>
      </c>
      <c r="C2390" t="s">
        <v>821</v>
      </c>
      <c r="D2390" t="s">
        <v>823</v>
      </c>
      <c r="E2390" t="s">
        <v>822</v>
      </c>
      <c r="F2390" t="s">
        <v>1189</v>
      </c>
      <c r="G2390" t="s">
        <v>1190</v>
      </c>
      <c r="H2390">
        <v>317</v>
      </c>
      <c r="I2390" t="s">
        <v>1063</v>
      </c>
      <c r="J2390" t="s">
        <v>1062</v>
      </c>
      <c r="K2390" t="s">
        <v>307</v>
      </c>
      <c r="L2390" t="s">
        <v>1191</v>
      </c>
      <c r="M2390">
        <v>869</v>
      </c>
      <c r="N2390">
        <v>30.706710000000001</v>
      </c>
    </row>
    <row r="2391" spans="1:14" x14ac:dyDescent="0.3">
      <c r="A2391">
        <v>2023</v>
      </c>
      <c r="B2391" t="s">
        <v>1188</v>
      </c>
      <c r="C2391" t="s">
        <v>821</v>
      </c>
      <c r="D2391" t="s">
        <v>823</v>
      </c>
      <c r="E2391" t="s">
        <v>822</v>
      </c>
      <c r="F2391" t="s">
        <v>1189</v>
      </c>
      <c r="G2391" t="s">
        <v>1190</v>
      </c>
      <c r="H2391">
        <v>317</v>
      </c>
      <c r="I2391" t="s">
        <v>1063</v>
      </c>
      <c r="J2391" t="s">
        <v>1062</v>
      </c>
      <c r="K2391" t="s">
        <v>308</v>
      </c>
      <c r="L2391" t="s">
        <v>1191</v>
      </c>
      <c r="M2391">
        <v>472</v>
      </c>
      <c r="N2391">
        <v>16.678450000000002</v>
      </c>
    </row>
    <row r="2392" spans="1:14" x14ac:dyDescent="0.3">
      <c r="A2392">
        <v>2023</v>
      </c>
      <c r="B2392" t="s">
        <v>1188</v>
      </c>
      <c r="C2392" t="s">
        <v>821</v>
      </c>
      <c r="D2392" t="s">
        <v>823</v>
      </c>
      <c r="E2392" t="s">
        <v>822</v>
      </c>
      <c r="F2392" t="s">
        <v>1189</v>
      </c>
      <c r="G2392" t="s">
        <v>1190</v>
      </c>
      <c r="H2392">
        <v>317</v>
      </c>
      <c r="I2392" t="s">
        <v>1063</v>
      </c>
      <c r="J2392" t="s">
        <v>1062</v>
      </c>
      <c r="K2392" t="s">
        <v>309</v>
      </c>
      <c r="L2392" t="s">
        <v>1191</v>
      </c>
      <c r="M2392">
        <v>208</v>
      </c>
      <c r="N2392">
        <v>7.3498200000000002</v>
      </c>
    </row>
    <row r="2393" spans="1:14" x14ac:dyDescent="0.3">
      <c r="A2393">
        <v>2023</v>
      </c>
      <c r="B2393" t="s">
        <v>1188</v>
      </c>
      <c r="C2393" t="s">
        <v>821</v>
      </c>
      <c r="D2393" t="s">
        <v>823</v>
      </c>
      <c r="E2393" t="s">
        <v>822</v>
      </c>
      <c r="F2393" t="s">
        <v>1189</v>
      </c>
      <c r="G2393" t="s">
        <v>1190</v>
      </c>
      <c r="H2393">
        <v>317</v>
      </c>
      <c r="I2393" t="s">
        <v>1063</v>
      </c>
      <c r="J2393" t="s">
        <v>1062</v>
      </c>
      <c r="K2393" t="s">
        <v>306</v>
      </c>
      <c r="L2393" t="s">
        <v>1191</v>
      </c>
      <c r="M2393">
        <v>1142</v>
      </c>
      <c r="N2393">
        <v>40.353360000000002</v>
      </c>
    </row>
    <row r="2394" spans="1:14" x14ac:dyDescent="0.3">
      <c r="A2394">
        <v>2023</v>
      </c>
      <c r="B2394" t="s">
        <v>1188</v>
      </c>
      <c r="C2394" t="s">
        <v>821</v>
      </c>
      <c r="D2394" t="s">
        <v>823</v>
      </c>
      <c r="E2394" t="s">
        <v>822</v>
      </c>
      <c r="F2394" t="s">
        <v>1189</v>
      </c>
      <c r="G2394" t="s">
        <v>1190</v>
      </c>
      <c r="H2394">
        <v>317</v>
      </c>
      <c r="I2394" t="s">
        <v>1063</v>
      </c>
      <c r="J2394" t="s">
        <v>1062</v>
      </c>
      <c r="K2394" t="s">
        <v>1192</v>
      </c>
      <c r="L2394" t="s">
        <v>1191</v>
      </c>
      <c r="M2394">
        <v>2830</v>
      </c>
      <c r="N2394">
        <v>100</v>
      </c>
    </row>
    <row r="2395" spans="1:14" x14ac:dyDescent="0.3">
      <c r="A2395">
        <v>2023</v>
      </c>
      <c r="B2395" t="s">
        <v>1188</v>
      </c>
      <c r="C2395" t="s">
        <v>821</v>
      </c>
      <c r="D2395" t="s">
        <v>823</v>
      </c>
      <c r="E2395" t="s">
        <v>822</v>
      </c>
      <c r="F2395" t="s">
        <v>1189</v>
      </c>
      <c r="G2395" t="s">
        <v>1190</v>
      </c>
      <c r="H2395">
        <v>317</v>
      </c>
      <c r="I2395" t="s">
        <v>1063</v>
      </c>
      <c r="J2395" t="s">
        <v>1062</v>
      </c>
      <c r="K2395" t="s">
        <v>305</v>
      </c>
      <c r="L2395" t="s">
        <v>1191</v>
      </c>
      <c r="M2395">
        <v>139</v>
      </c>
      <c r="N2395">
        <v>4.9116600000000004</v>
      </c>
    </row>
    <row r="2396" spans="1:14" x14ac:dyDescent="0.3">
      <c r="A2396">
        <v>2024</v>
      </c>
      <c r="B2396" t="s">
        <v>1188</v>
      </c>
      <c r="C2396" t="s">
        <v>821</v>
      </c>
      <c r="D2396" t="s">
        <v>823</v>
      </c>
      <c r="E2396" t="s">
        <v>822</v>
      </c>
      <c r="F2396" t="s">
        <v>1189</v>
      </c>
      <c r="G2396" t="s">
        <v>1190</v>
      </c>
      <c r="H2396">
        <v>317</v>
      </c>
      <c r="I2396" t="s">
        <v>1063</v>
      </c>
      <c r="J2396" t="s">
        <v>1062</v>
      </c>
      <c r="K2396" t="s">
        <v>307</v>
      </c>
      <c r="L2396" t="s">
        <v>1191</v>
      </c>
      <c r="M2396">
        <v>927</v>
      </c>
      <c r="N2396">
        <v>29.26136</v>
      </c>
    </row>
    <row r="2397" spans="1:14" x14ac:dyDescent="0.3">
      <c r="A2397">
        <v>2024</v>
      </c>
      <c r="B2397" t="s">
        <v>1188</v>
      </c>
      <c r="C2397" t="s">
        <v>821</v>
      </c>
      <c r="D2397" t="s">
        <v>823</v>
      </c>
      <c r="E2397" t="s">
        <v>822</v>
      </c>
      <c r="F2397" t="s">
        <v>1189</v>
      </c>
      <c r="G2397" t="s">
        <v>1190</v>
      </c>
      <c r="H2397">
        <v>317</v>
      </c>
      <c r="I2397" t="s">
        <v>1063</v>
      </c>
      <c r="J2397" t="s">
        <v>1062</v>
      </c>
      <c r="K2397" t="s">
        <v>308</v>
      </c>
      <c r="L2397" t="s">
        <v>1191</v>
      </c>
      <c r="M2397">
        <v>592</v>
      </c>
      <c r="N2397">
        <v>18.686869999999999</v>
      </c>
    </row>
    <row r="2398" spans="1:14" x14ac:dyDescent="0.3">
      <c r="A2398">
        <v>2024</v>
      </c>
      <c r="B2398" t="s">
        <v>1188</v>
      </c>
      <c r="C2398" t="s">
        <v>821</v>
      </c>
      <c r="D2398" t="s">
        <v>823</v>
      </c>
      <c r="E2398" t="s">
        <v>822</v>
      </c>
      <c r="F2398" t="s">
        <v>1189</v>
      </c>
      <c r="G2398" t="s">
        <v>1190</v>
      </c>
      <c r="H2398">
        <v>317</v>
      </c>
      <c r="I2398" t="s">
        <v>1063</v>
      </c>
      <c r="J2398" t="s">
        <v>1062</v>
      </c>
      <c r="K2398" t="s">
        <v>309</v>
      </c>
      <c r="L2398" t="s">
        <v>1191</v>
      </c>
      <c r="M2398">
        <v>234</v>
      </c>
      <c r="N2398">
        <v>7.3863599999999998</v>
      </c>
    </row>
    <row r="2399" spans="1:14" x14ac:dyDescent="0.3">
      <c r="A2399">
        <v>2024</v>
      </c>
      <c r="B2399" t="s">
        <v>1188</v>
      </c>
      <c r="C2399" t="s">
        <v>821</v>
      </c>
      <c r="D2399" t="s">
        <v>823</v>
      </c>
      <c r="E2399" t="s">
        <v>822</v>
      </c>
      <c r="F2399" t="s">
        <v>1189</v>
      </c>
      <c r="G2399" t="s">
        <v>1190</v>
      </c>
      <c r="H2399">
        <v>317</v>
      </c>
      <c r="I2399" t="s">
        <v>1063</v>
      </c>
      <c r="J2399" t="s">
        <v>1062</v>
      </c>
      <c r="K2399" t="s">
        <v>306</v>
      </c>
      <c r="L2399" t="s">
        <v>1191</v>
      </c>
      <c r="M2399">
        <v>1201</v>
      </c>
      <c r="N2399">
        <v>37.910350000000001</v>
      </c>
    </row>
    <row r="2400" spans="1:14" x14ac:dyDescent="0.3">
      <c r="A2400">
        <v>2024</v>
      </c>
      <c r="B2400" t="s">
        <v>1188</v>
      </c>
      <c r="C2400" t="s">
        <v>821</v>
      </c>
      <c r="D2400" t="s">
        <v>823</v>
      </c>
      <c r="E2400" t="s">
        <v>822</v>
      </c>
      <c r="F2400" t="s">
        <v>1189</v>
      </c>
      <c r="G2400" t="s">
        <v>1190</v>
      </c>
      <c r="H2400">
        <v>317</v>
      </c>
      <c r="I2400" t="s">
        <v>1063</v>
      </c>
      <c r="J2400" t="s">
        <v>1062</v>
      </c>
      <c r="K2400" t="s">
        <v>1192</v>
      </c>
      <c r="L2400" t="s">
        <v>1191</v>
      </c>
      <c r="M2400">
        <v>3168</v>
      </c>
      <c r="N2400">
        <v>100</v>
      </c>
    </row>
    <row r="2401" spans="1:14" x14ac:dyDescent="0.3">
      <c r="A2401">
        <v>2024</v>
      </c>
      <c r="B2401" t="s">
        <v>1188</v>
      </c>
      <c r="C2401" t="s">
        <v>821</v>
      </c>
      <c r="D2401" t="s">
        <v>823</v>
      </c>
      <c r="E2401" t="s">
        <v>822</v>
      </c>
      <c r="F2401" t="s">
        <v>1189</v>
      </c>
      <c r="G2401" t="s">
        <v>1190</v>
      </c>
      <c r="H2401">
        <v>317</v>
      </c>
      <c r="I2401" t="s">
        <v>1063</v>
      </c>
      <c r="J2401" t="s">
        <v>1062</v>
      </c>
      <c r="K2401" t="s">
        <v>305</v>
      </c>
      <c r="L2401" t="s">
        <v>1191</v>
      </c>
      <c r="M2401">
        <v>214</v>
      </c>
      <c r="N2401">
        <v>6.7550499999999998</v>
      </c>
    </row>
    <row r="2402" spans="1:14" x14ac:dyDescent="0.3">
      <c r="A2402">
        <v>2021</v>
      </c>
      <c r="B2402" t="s">
        <v>1188</v>
      </c>
      <c r="C2402" t="s">
        <v>821</v>
      </c>
      <c r="D2402" t="s">
        <v>823</v>
      </c>
      <c r="E2402" t="s">
        <v>822</v>
      </c>
      <c r="F2402" t="s">
        <v>913</v>
      </c>
      <c r="G2402" t="s">
        <v>912</v>
      </c>
      <c r="H2402">
        <v>807</v>
      </c>
      <c r="I2402" t="s">
        <v>1065</v>
      </c>
      <c r="J2402" t="s">
        <v>1064</v>
      </c>
      <c r="K2402" t="s">
        <v>307</v>
      </c>
      <c r="L2402" t="s">
        <v>1191</v>
      </c>
      <c r="M2402">
        <v>549</v>
      </c>
      <c r="N2402">
        <v>40.970100000000002</v>
      </c>
    </row>
    <row r="2403" spans="1:14" x14ac:dyDescent="0.3">
      <c r="A2403">
        <v>2021</v>
      </c>
      <c r="B2403" t="s">
        <v>1188</v>
      </c>
      <c r="C2403" t="s">
        <v>821</v>
      </c>
      <c r="D2403" t="s">
        <v>823</v>
      </c>
      <c r="E2403" t="s">
        <v>822</v>
      </c>
      <c r="F2403" t="s">
        <v>913</v>
      </c>
      <c r="G2403" t="s">
        <v>912</v>
      </c>
      <c r="H2403">
        <v>807</v>
      </c>
      <c r="I2403" t="s">
        <v>1065</v>
      </c>
      <c r="J2403" t="s">
        <v>1064</v>
      </c>
      <c r="K2403" t="s">
        <v>308</v>
      </c>
      <c r="L2403" t="s">
        <v>1191</v>
      </c>
      <c r="M2403">
        <v>310</v>
      </c>
      <c r="N2403">
        <v>23.1343</v>
      </c>
    </row>
    <row r="2404" spans="1:14" x14ac:dyDescent="0.3">
      <c r="A2404">
        <v>2021</v>
      </c>
      <c r="B2404" t="s">
        <v>1188</v>
      </c>
      <c r="C2404" t="s">
        <v>821</v>
      </c>
      <c r="D2404" t="s">
        <v>823</v>
      </c>
      <c r="E2404" t="s">
        <v>822</v>
      </c>
      <c r="F2404" t="s">
        <v>913</v>
      </c>
      <c r="G2404" t="s">
        <v>912</v>
      </c>
      <c r="H2404">
        <v>807</v>
      </c>
      <c r="I2404" t="s">
        <v>1065</v>
      </c>
      <c r="J2404" t="s">
        <v>1064</v>
      </c>
      <c r="K2404" t="s">
        <v>309</v>
      </c>
      <c r="L2404" t="s">
        <v>1191</v>
      </c>
      <c r="M2404">
        <v>52</v>
      </c>
      <c r="N2404">
        <v>3.8805999999999998</v>
      </c>
    </row>
    <row r="2405" spans="1:14" x14ac:dyDescent="0.3">
      <c r="A2405">
        <v>2021</v>
      </c>
      <c r="B2405" t="s">
        <v>1188</v>
      </c>
      <c r="C2405" t="s">
        <v>821</v>
      </c>
      <c r="D2405" t="s">
        <v>823</v>
      </c>
      <c r="E2405" t="s">
        <v>822</v>
      </c>
      <c r="F2405" t="s">
        <v>913</v>
      </c>
      <c r="G2405" t="s">
        <v>912</v>
      </c>
      <c r="H2405">
        <v>807</v>
      </c>
      <c r="I2405" t="s">
        <v>1065</v>
      </c>
      <c r="J2405" t="s">
        <v>1064</v>
      </c>
      <c r="K2405" t="s">
        <v>306</v>
      </c>
      <c r="L2405" t="s">
        <v>1191</v>
      </c>
      <c r="M2405">
        <v>382</v>
      </c>
      <c r="N2405">
        <v>28.5075</v>
      </c>
    </row>
    <row r="2406" spans="1:14" x14ac:dyDescent="0.3">
      <c r="A2406">
        <v>2021</v>
      </c>
      <c r="B2406" t="s">
        <v>1188</v>
      </c>
      <c r="C2406" t="s">
        <v>821</v>
      </c>
      <c r="D2406" t="s">
        <v>823</v>
      </c>
      <c r="E2406" t="s">
        <v>822</v>
      </c>
      <c r="F2406" t="s">
        <v>913</v>
      </c>
      <c r="G2406" t="s">
        <v>912</v>
      </c>
      <c r="H2406">
        <v>807</v>
      </c>
      <c r="I2406" t="s">
        <v>1065</v>
      </c>
      <c r="J2406" t="s">
        <v>1064</v>
      </c>
      <c r="K2406" t="s">
        <v>1192</v>
      </c>
      <c r="L2406" t="s">
        <v>1191</v>
      </c>
      <c r="M2406">
        <v>1340</v>
      </c>
      <c r="N2406">
        <v>100</v>
      </c>
    </row>
    <row r="2407" spans="1:14" x14ac:dyDescent="0.3">
      <c r="A2407">
        <v>2021</v>
      </c>
      <c r="B2407" t="s">
        <v>1188</v>
      </c>
      <c r="C2407" t="s">
        <v>821</v>
      </c>
      <c r="D2407" t="s">
        <v>823</v>
      </c>
      <c r="E2407" t="s">
        <v>822</v>
      </c>
      <c r="F2407" t="s">
        <v>913</v>
      </c>
      <c r="G2407" t="s">
        <v>912</v>
      </c>
      <c r="H2407">
        <v>807</v>
      </c>
      <c r="I2407" t="s">
        <v>1065</v>
      </c>
      <c r="J2407" t="s">
        <v>1064</v>
      </c>
      <c r="K2407" t="s">
        <v>305</v>
      </c>
      <c r="L2407" t="s">
        <v>1191</v>
      </c>
      <c r="M2407">
        <v>47</v>
      </c>
      <c r="N2407">
        <v>3.50746</v>
      </c>
    </row>
    <row r="2408" spans="1:14" x14ac:dyDescent="0.3">
      <c r="A2408">
        <v>2022</v>
      </c>
      <c r="B2408" t="s">
        <v>1188</v>
      </c>
      <c r="C2408" t="s">
        <v>821</v>
      </c>
      <c r="D2408" t="s">
        <v>823</v>
      </c>
      <c r="E2408" t="s">
        <v>822</v>
      </c>
      <c r="F2408" t="s">
        <v>913</v>
      </c>
      <c r="G2408" t="s">
        <v>912</v>
      </c>
      <c r="H2408">
        <v>807</v>
      </c>
      <c r="I2408" t="s">
        <v>1065</v>
      </c>
      <c r="J2408" t="s">
        <v>1064</v>
      </c>
      <c r="K2408" t="s">
        <v>307</v>
      </c>
      <c r="L2408" t="s">
        <v>1191</v>
      </c>
      <c r="M2408">
        <v>572</v>
      </c>
      <c r="N2408">
        <v>40.915599999999998</v>
      </c>
    </row>
    <row r="2409" spans="1:14" x14ac:dyDescent="0.3">
      <c r="A2409">
        <v>2022</v>
      </c>
      <c r="B2409" t="s">
        <v>1188</v>
      </c>
      <c r="C2409" t="s">
        <v>821</v>
      </c>
      <c r="D2409" t="s">
        <v>823</v>
      </c>
      <c r="E2409" t="s">
        <v>822</v>
      </c>
      <c r="F2409" t="s">
        <v>913</v>
      </c>
      <c r="G2409" t="s">
        <v>912</v>
      </c>
      <c r="H2409">
        <v>807</v>
      </c>
      <c r="I2409" t="s">
        <v>1065</v>
      </c>
      <c r="J2409" t="s">
        <v>1064</v>
      </c>
      <c r="K2409" t="s">
        <v>308</v>
      </c>
      <c r="L2409" t="s">
        <v>1191</v>
      </c>
      <c r="M2409">
        <v>323</v>
      </c>
      <c r="N2409">
        <v>23.104399999999998</v>
      </c>
    </row>
    <row r="2410" spans="1:14" x14ac:dyDescent="0.3">
      <c r="A2410">
        <v>2022</v>
      </c>
      <c r="B2410" t="s">
        <v>1188</v>
      </c>
      <c r="C2410" t="s">
        <v>821</v>
      </c>
      <c r="D2410" t="s">
        <v>823</v>
      </c>
      <c r="E2410" t="s">
        <v>822</v>
      </c>
      <c r="F2410" t="s">
        <v>913</v>
      </c>
      <c r="G2410" t="s">
        <v>912</v>
      </c>
      <c r="H2410">
        <v>807</v>
      </c>
      <c r="I2410" t="s">
        <v>1065</v>
      </c>
      <c r="J2410" t="s">
        <v>1064</v>
      </c>
      <c r="K2410" t="s">
        <v>309</v>
      </c>
      <c r="L2410" t="s">
        <v>1191</v>
      </c>
      <c r="M2410">
        <v>47</v>
      </c>
      <c r="N2410">
        <v>3.3619500000000002</v>
      </c>
    </row>
    <row r="2411" spans="1:14" x14ac:dyDescent="0.3">
      <c r="A2411">
        <v>2022</v>
      </c>
      <c r="B2411" t="s">
        <v>1188</v>
      </c>
      <c r="C2411" t="s">
        <v>821</v>
      </c>
      <c r="D2411" t="s">
        <v>823</v>
      </c>
      <c r="E2411" t="s">
        <v>822</v>
      </c>
      <c r="F2411" t="s">
        <v>913</v>
      </c>
      <c r="G2411" t="s">
        <v>912</v>
      </c>
      <c r="H2411">
        <v>807</v>
      </c>
      <c r="I2411" t="s">
        <v>1065</v>
      </c>
      <c r="J2411" t="s">
        <v>1064</v>
      </c>
      <c r="K2411" t="s">
        <v>306</v>
      </c>
      <c r="L2411" t="s">
        <v>1191</v>
      </c>
      <c r="M2411">
        <v>395</v>
      </c>
      <c r="N2411">
        <v>28.2547</v>
      </c>
    </row>
    <row r="2412" spans="1:14" x14ac:dyDescent="0.3">
      <c r="A2412">
        <v>2022</v>
      </c>
      <c r="B2412" t="s">
        <v>1188</v>
      </c>
      <c r="C2412" t="s">
        <v>821</v>
      </c>
      <c r="D2412" t="s">
        <v>823</v>
      </c>
      <c r="E2412" t="s">
        <v>822</v>
      </c>
      <c r="F2412" t="s">
        <v>913</v>
      </c>
      <c r="G2412" t="s">
        <v>912</v>
      </c>
      <c r="H2412">
        <v>807</v>
      </c>
      <c r="I2412" t="s">
        <v>1065</v>
      </c>
      <c r="J2412" t="s">
        <v>1064</v>
      </c>
      <c r="K2412" t="s">
        <v>1192</v>
      </c>
      <c r="L2412" t="s">
        <v>1191</v>
      </c>
      <c r="M2412">
        <v>1398</v>
      </c>
      <c r="N2412">
        <v>100</v>
      </c>
    </row>
    <row r="2413" spans="1:14" x14ac:dyDescent="0.3">
      <c r="A2413">
        <v>2022</v>
      </c>
      <c r="B2413" t="s">
        <v>1188</v>
      </c>
      <c r="C2413" t="s">
        <v>821</v>
      </c>
      <c r="D2413" t="s">
        <v>823</v>
      </c>
      <c r="E2413" t="s">
        <v>822</v>
      </c>
      <c r="F2413" t="s">
        <v>913</v>
      </c>
      <c r="G2413" t="s">
        <v>912</v>
      </c>
      <c r="H2413">
        <v>807</v>
      </c>
      <c r="I2413" t="s">
        <v>1065</v>
      </c>
      <c r="J2413" t="s">
        <v>1064</v>
      </c>
      <c r="K2413" t="s">
        <v>305</v>
      </c>
      <c r="L2413" t="s">
        <v>1191</v>
      </c>
      <c r="M2413">
        <v>61</v>
      </c>
      <c r="N2413">
        <v>4.3633800000000003</v>
      </c>
    </row>
    <row r="2414" spans="1:14" x14ac:dyDescent="0.3">
      <c r="A2414">
        <v>2023</v>
      </c>
      <c r="B2414" t="s">
        <v>1188</v>
      </c>
      <c r="C2414" t="s">
        <v>821</v>
      </c>
      <c r="D2414" t="s">
        <v>823</v>
      </c>
      <c r="E2414" t="s">
        <v>822</v>
      </c>
      <c r="F2414" t="s">
        <v>913</v>
      </c>
      <c r="G2414" t="s">
        <v>912</v>
      </c>
      <c r="H2414">
        <v>807</v>
      </c>
      <c r="I2414" t="s">
        <v>1065</v>
      </c>
      <c r="J2414" t="s">
        <v>1064</v>
      </c>
      <c r="K2414" t="s">
        <v>307</v>
      </c>
      <c r="L2414" t="s">
        <v>1191</v>
      </c>
      <c r="M2414">
        <v>593</v>
      </c>
      <c r="N2414">
        <v>38.431629999999998</v>
      </c>
    </row>
    <row r="2415" spans="1:14" x14ac:dyDescent="0.3">
      <c r="A2415">
        <v>2023</v>
      </c>
      <c r="B2415" t="s">
        <v>1188</v>
      </c>
      <c r="C2415" t="s">
        <v>821</v>
      </c>
      <c r="D2415" t="s">
        <v>823</v>
      </c>
      <c r="E2415" t="s">
        <v>822</v>
      </c>
      <c r="F2415" t="s">
        <v>913</v>
      </c>
      <c r="G2415" t="s">
        <v>912</v>
      </c>
      <c r="H2415">
        <v>807</v>
      </c>
      <c r="I2415" t="s">
        <v>1065</v>
      </c>
      <c r="J2415" t="s">
        <v>1064</v>
      </c>
      <c r="K2415" t="s">
        <v>308</v>
      </c>
      <c r="L2415" t="s">
        <v>1191</v>
      </c>
      <c r="M2415">
        <v>387</v>
      </c>
      <c r="N2415">
        <v>25.081009999999999</v>
      </c>
    </row>
    <row r="2416" spans="1:14" x14ac:dyDescent="0.3">
      <c r="A2416">
        <v>2023</v>
      </c>
      <c r="B2416" t="s">
        <v>1188</v>
      </c>
      <c r="C2416" t="s">
        <v>821</v>
      </c>
      <c r="D2416" t="s">
        <v>823</v>
      </c>
      <c r="E2416" t="s">
        <v>822</v>
      </c>
      <c r="F2416" t="s">
        <v>913</v>
      </c>
      <c r="G2416" t="s">
        <v>912</v>
      </c>
      <c r="H2416">
        <v>807</v>
      </c>
      <c r="I2416" t="s">
        <v>1065</v>
      </c>
      <c r="J2416" t="s">
        <v>1064</v>
      </c>
      <c r="K2416" t="s">
        <v>309</v>
      </c>
      <c r="L2416" t="s">
        <v>1191</v>
      </c>
      <c r="M2416">
        <v>75</v>
      </c>
      <c r="N2416">
        <v>4.8606600000000002</v>
      </c>
    </row>
    <row r="2417" spans="1:14" x14ac:dyDescent="0.3">
      <c r="A2417">
        <v>2023</v>
      </c>
      <c r="B2417" t="s">
        <v>1188</v>
      </c>
      <c r="C2417" t="s">
        <v>821</v>
      </c>
      <c r="D2417" t="s">
        <v>823</v>
      </c>
      <c r="E2417" t="s">
        <v>822</v>
      </c>
      <c r="F2417" t="s">
        <v>913</v>
      </c>
      <c r="G2417" t="s">
        <v>912</v>
      </c>
      <c r="H2417">
        <v>807</v>
      </c>
      <c r="I2417" t="s">
        <v>1065</v>
      </c>
      <c r="J2417" t="s">
        <v>1064</v>
      </c>
      <c r="K2417" t="s">
        <v>306</v>
      </c>
      <c r="L2417" t="s">
        <v>1191</v>
      </c>
      <c r="M2417">
        <v>416</v>
      </c>
      <c r="N2417">
        <v>26.960470000000001</v>
      </c>
    </row>
    <row r="2418" spans="1:14" x14ac:dyDescent="0.3">
      <c r="A2418">
        <v>2023</v>
      </c>
      <c r="B2418" t="s">
        <v>1188</v>
      </c>
      <c r="C2418" t="s">
        <v>821</v>
      </c>
      <c r="D2418" t="s">
        <v>823</v>
      </c>
      <c r="E2418" t="s">
        <v>822</v>
      </c>
      <c r="F2418" t="s">
        <v>913</v>
      </c>
      <c r="G2418" t="s">
        <v>912</v>
      </c>
      <c r="H2418">
        <v>807</v>
      </c>
      <c r="I2418" t="s">
        <v>1065</v>
      </c>
      <c r="J2418" t="s">
        <v>1064</v>
      </c>
      <c r="K2418" t="s">
        <v>1192</v>
      </c>
      <c r="L2418" t="s">
        <v>1191</v>
      </c>
      <c r="M2418">
        <v>1543</v>
      </c>
      <c r="N2418">
        <v>100</v>
      </c>
    </row>
    <row r="2419" spans="1:14" x14ac:dyDescent="0.3">
      <c r="A2419">
        <v>2023</v>
      </c>
      <c r="B2419" t="s">
        <v>1188</v>
      </c>
      <c r="C2419" t="s">
        <v>821</v>
      </c>
      <c r="D2419" t="s">
        <v>823</v>
      </c>
      <c r="E2419" t="s">
        <v>822</v>
      </c>
      <c r="F2419" t="s">
        <v>913</v>
      </c>
      <c r="G2419" t="s">
        <v>912</v>
      </c>
      <c r="H2419">
        <v>807</v>
      </c>
      <c r="I2419" t="s">
        <v>1065</v>
      </c>
      <c r="J2419" t="s">
        <v>1064</v>
      </c>
      <c r="K2419" t="s">
        <v>305</v>
      </c>
      <c r="L2419" t="s">
        <v>1191</v>
      </c>
      <c r="M2419">
        <v>72</v>
      </c>
      <c r="N2419">
        <v>4.6662299999999997</v>
      </c>
    </row>
    <row r="2420" spans="1:14" x14ac:dyDescent="0.3">
      <c r="A2420">
        <v>2024</v>
      </c>
      <c r="B2420" t="s">
        <v>1188</v>
      </c>
      <c r="C2420" t="s">
        <v>821</v>
      </c>
      <c r="D2420" t="s">
        <v>823</v>
      </c>
      <c r="E2420" t="s">
        <v>822</v>
      </c>
      <c r="F2420" t="s">
        <v>913</v>
      </c>
      <c r="G2420" t="s">
        <v>912</v>
      </c>
      <c r="H2420">
        <v>807</v>
      </c>
      <c r="I2420" t="s">
        <v>1065</v>
      </c>
      <c r="J2420" t="s">
        <v>1064</v>
      </c>
      <c r="K2420" t="s">
        <v>307</v>
      </c>
      <c r="L2420" t="s">
        <v>1191</v>
      </c>
      <c r="M2420">
        <v>600</v>
      </c>
      <c r="N2420">
        <v>40.24145</v>
      </c>
    </row>
    <row r="2421" spans="1:14" x14ac:dyDescent="0.3">
      <c r="A2421">
        <v>2024</v>
      </c>
      <c r="B2421" t="s">
        <v>1188</v>
      </c>
      <c r="C2421" t="s">
        <v>821</v>
      </c>
      <c r="D2421" t="s">
        <v>823</v>
      </c>
      <c r="E2421" t="s">
        <v>822</v>
      </c>
      <c r="F2421" t="s">
        <v>913</v>
      </c>
      <c r="G2421" t="s">
        <v>912</v>
      </c>
      <c r="H2421">
        <v>807</v>
      </c>
      <c r="I2421" t="s">
        <v>1065</v>
      </c>
      <c r="J2421" t="s">
        <v>1064</v>
      </c>
      <c r="K2421" t="s">
        <v>308</v>
      </c>
      <c r="L2421" t="s">
        <v>1191</v>
      </c>
      <c r="M2421">
        <v>349</v>
      </c>
      <c r="N2421">
        <v>23.407109999999999</v>
      </c>
    </row>
    <row r="2422" spans="1:14" x14ac:dyDescent="0.3">
      <c r="A2422">
        <v>2024</v>
      </c>
      <c r="B2422" t="s">
        <v>1188</v>
      </c>
      <c r="C2422" t="s">
        <v>821</v>
      </c>
      <c r="D2422" t="s">
        <v>823</v>
      </c>
      <c r="E2422" t="s">
        <v>822</v>
      </c>
      <c r="F2422" t="s">
        <v>913</v>
      </c>
      <c r="G2422" t="s">
        <v>912</v>
      </c>
      <c r="H2422">
        <v>807</v>
      </c>
      <c r="I2422" t="s">
        <v>1065</v>
      </c>
      <c r="J2422" t="s">
        <v>1064</v>
      </c>
      <c r="K2422" t="s">
        <v>309</v>
      </c>
      <c r="L2422" t="s">
        <v>1191</v>
      </c>
      <c r="M2422">
        <v>47</v>
      </c>
      <c r="N2422">
        <v>3.15225</v>
      </c>
    </row>
    <row r="2423" spans="1:14" x14ac:dyDescent="0.3">
      <c r="A2423">
        <v>2024</v>
      </c>
      <c r="B2423" t="s">
        <v>1188</v>
      </c>
      <c r="C2423" t="s">
        <v>821</v>
      </c>
      <c r="D2423" t="s">
        <v>823</v>
      </c>
      <c r="E2423" t="s">
        <v>822</v>
      </c>
      <c r="F2423" t="s">
        <v>913</v>
      </c>
      <c r="G2423" t="s">
        <v>912</v>
      </c>
      <c r="H2423">
        <v>807</v>
      </c>
      <c r="I2423" t="s">
        <v>1065</v>
      </c>
      <c r="J2423" t="s">
        <v>1064</v>
      </c>
      <c r="K2423" t="s">
        <v>306</v>
      </c>
      <c r="L2423" t="s">
        <v>1191</v>
      </c>
      <c r="M2423">
        <v>420</v>
      </c>
      <c r="N2423">
        <v>28.16901</v>
      </c>
    </row>
    <row r="2424" spans="1:14" x14ac:dyDescent="0.3">
      <c r="A2424">
        <v>2024</v>
      </c>
      <c r="B2424" t="s">
        <v>1188</v>
      </c>
      <c r="C2424" t="s">
        <v>821</v>
      </c>
      <c r="D2424" t="s">
        <v>823</v>
      </c>
      <c r="E2424" t="s">
        <v>822</v>
      </c>
      <c r="F2424" t="s">
        <v>913</v>
      </c>
      <c r="G2424" t="s">
        <v>912</v>
      </c>
      <c r="H2424">
        <v>807</v>
      </c>
      <c r="I2424" t="s">
        <v>1065</v>
      </c>
      <c r="J2424" t="s">
        <v>1064</v>
      </c>
      <c r="K2424" t="s">
        <v>1192</v>
      </c>
      <c r="L2424" t="s">
        <v>1191</v>
      </c>
      <c r="M2424">
        <v>1491</v>
      </c>
      <c r="N2424">
        <v>100</v>
      </c>
    </row>
    <row r="2425" spans="1:14" x14ac:dyDescent="0.3">
      <c r="A2425">
        <v>2024</v>
      </c>
      <c r="B2425" t="s">
        <v>1188</v>
      </c>
      <c r="C2425" t="s">
        <v>821</v>
      </c>
      <c r="D2425" t="s">
        <v>823</v>
      </c>
      <c r="E2425" t="s">
        <v>822</v>
      </c>
      <c r="F2425" t="s">
        <v>913</v>
      </c>
      <c r="G2425" t="s">
        <v>912</v>
      </c>
      <c r="H2425">
        <v>807</v>
      </c>
      <c r="I2425" t="s">
        <v>1065</v>
      </c>
      <c r="J2425" t="s">
        <v>1064</v>
      </c>
      <c r="K2425" t="s">
        <v>305</v>
      </c>
      <c r="L2425" t="s">
        <v>1191</v>
      </c>
      <c r="M2425">
        <v>75</v>
      </c>
      <c r="N2425">
        <v>5.0301799999999997</v>
      </c>
    </row>
    <row r="2426" spans="1:14" x14ac:dyDescent="0.3">
      <c r="A2426">
        <v>2021</v>
      </c>
      <c r="B2426" t="s">
        <v>1188</v>
      </c>
      <c r="C2426" t="s">
        <v>821</v>
      </c>
      <c r="D2426" t="s">
        <v>823</v>
      </c>
      <c r="E2426" t="s">
        <v>822</v>
      </c>
      <c r="F2426" t="s">
        <v>1189</v>
      </c>
      <c r="G2426" t="s">
        <v>1190</v>
      </c>
      <c r="H2426">
        <v>318</v>
      </c>
      <c r="I2426" t="s">
        <v>1067</v>
      </c>
      <c r="J2426" t="s">
        <v>1066</v>
      </c>
      <c r="K2426" t="s">
        <v>307</v>
      </c>
      <c r="L2426" t="s">
        <v>1191</v>
      </c>
      <c r="M2426">
        <v>531</v>
      </c>
      <c r="N2426">
        <v>34.191899999999997</v>
      </c>
    </row>
    <row r="2427" spans="1:14" x14ac:dyDescent="0.3">
      <c r="A2427">
        <v>2021</v>
      </c>
      <c r="B2427" t="s">
        <v>1188</v>
      </c>
      <c r="C2427" t="s">
        <v>821</v>
      </c>
      <c r="D2427" t="s">
        <v>823</v>
      </c>
      <c r="E2427" t="s">
        <v>822</v>
      </c>
      <c r="F2427" t="s">
        <v>1189</v>
      </c>
      <c r="G2427" t="s">
        <v>1190</v>
      </c>
      <c r="H2427">
        <v>318</v>
      </c>
      <c r="I2427" t="s">
        <v>1067</v>
      </c>
      <c r="J2427" t="s">
        <v>1066</v>
      </c>
      <c r="K2427" t="s">
        <v>308</v>
      </c>
      <c r="L2427" t="s">
        <v>1191</v>
      </c>
      <c r="M2427">
        <v>310</v>
      </c>
      <c r="N2427">
        <v>19.961400000000001</v>
      </c>
    </row>
    <row r="2428" spans="1:14" x14ac:dyDescent="0.3">
      <c r="A2428">
        <v>2021</v>
      </c>
      <c r="B2428" t="s">
        <v>1188</v>
      </c>
      <c r="C2428" t="s">
        <v>821</v>
      </c>
      <c r="D2428" t="s">
        <v>823</v>
      </c>
      <c r="E2428" t="s">
        <v>822</v>
      </c>
      <c r="F2428" t="s">
        <v>1189</v>
      </c>
      <c r="G2428" t="s">
        <v>1190</v>
      </c>
      <c r="H2428">
        <v>318</v>
      </c>
      <c r="I2428" t="s">
        <v>1067</v>
      </c>
      <c r="J2428" t="s">
        <v>1066</v>
      </c>
      <c r="K2428" t="s">
        <v>309</v>
      </c>
      <c r="L2428" t="s">
        <v>1191</v>
      </c>
      <c r="M2428">
        <v>108</v>
      </c>
      <c r="N2428">
        <v>6.9542799999999998</v>
      </c>
    </row>
    <row r="2429" spans="1:14" x14ac:dyDescent="0.3">
      <c r="A2429">
        <v>2021</v>
      </c>
      <c r="B2429" t="s">
        <v>1188</v>
      </c>
      <c r="C2429" t="s">
        <v>821</v>
      </c>
      <c r="D2429" t="s">
        <v>823</v>
      </c>
      <c r="E2429" t="s">
        <v>822</v>
      </c>
      <c r="F2429" t="s">
        <v>1189</v>
      </c>
      <c r="G2429" t="s">
        <v>1190</v>
      </c>
      <c r="H2429">
        <v>318</v>
      </c>
      <c r="I2429" t="s">
        <v>1067</v>
      </c>
      <c r="J2429" t="s">
        <v>1066</v>
      </c>
      <c r="K2429" t="s">
        <v>306</v>
      </c>
      <c r="L2429" t="s">
        <v>1191</v>
      </c>
      <c r="M2429">
        <v>553</v>
      </c>
      <c r="N2429">
        <v>35.608499999999999</v>
      </c>
    </row>
    <row r="2430" spans="1:14" x14ac:dyDescent="0.3">
      <c r="A2430">
        <v>2021</v>
      </c>
      <c r="B2430" t="s">
        <v>1188</v>
      </c>
      <c r="C2430" t="s">
        <v>821</v>
      </c>
      <c r="D2430" t="s">
        <v>823</v>
      </c>
      <c r="E2430" t="s">
        <v>822</v>
      </c>
      <c r="F2430" t="s">
        <v>1189</v>
      </c>
      <c r="G2430" t="s">
        <v>1190</v>
      </c>
      <c r="H2430">
        <v>318</v>
      </c>
      <c r="I2430" t="s">
        <v>1067</v>
      </c>
      <c r="J2430" t="s">
        <v>1066</v>
      </c>
      <c r="K2430" t="s">
        <v>1192</v>
      </c>
      <c r="L2430" t="s">
        <v>1191</v>
      </c>
      <c r="M2430">
        <v>1553</v>
      </c>
      <c r="N2430">
        <v>100</v>
      </c>
    </row>
    <row r="2431" spans="1:14" x14ac:dyDescent="0.3">
      <c r="A2431">
        <v>2021</v>
      </c>
      <c r="B2431" t="s">
        <v>1188</v>
      </c>
      <c r="C2431" t="s">
        <v>821</v>
      </c>
      <c r="D2431" t="s">
        <v>823</v>
      </c>
      <c r="E2431" t="s">
        <v>822</v>
      </c>
      <c r="F2431" t="s">
        <v>1189</v>
      </c>
      <c r="G2431" t="s">
        <v>1190</v>
      </c>
      <c r="H2431">
        <v>318</v>
      </c>
      <c r="I2431" t="s">
        <v>1067</v>
      </c>
      <c r="J2431" t="s">
        <v>1066</v>
      </c>
      <c r="K2431" t="s">
        <v>305</v>
      </c>
      <c r="L2431" t="s">
        <v>1191</v>
      </c>
      <c r="M2431">
        <v>51</v>
      </c>
      <c r="N2431">
        <v>3.2839700000000001</v>
      </c>
    </row>
    <row r="2432" spans="1:14" x14ac:dyDescent="0.3">
      <c r="A2432">
        <v>2022</v>
      </c>
      <c r="B2432" t="s">
        <v>1188</v>
      </c>
      <c r="C2432" t="s">
        <v>821</v>
      </c>
      <c r="D2432" t="s">
        <v>823</v>
      </c>
      <c r="E2432" t="s">
        <v>822</v>
      </c>
      <c r="F2432" t="s">
        <v>1189</v>
      </c>
      <c r="G2432" t="s">
        <v>1190</v>
      </c>
      <c r="H2432">
        <v>318</v>
      </c>
      <c r="I2432" t="s">
        <v>1067</v>
      </c>
      <c r="J2432" t="s">
        <v>1066</v>
      </c>
      <c r="K2432" t="s">
        <v>307</v>
      </c>
      <c r="L2432" t="s">
        <v>1191</v>
      </c>
      <c r="M2432">
        <v>596</v>
      </c>
      <c r="N2432">
        <v>35.881999999999998</v>
      </c>
    </row>
    <row r="2433" spans="1:14" x14ac:dyDescent="0.3">
      <c r="A2433">
        <v>2022</v>
      </c>
      <c r="B2433" t="s">
        <v>1188</v>
      </c>
      <c r="C2433" t="s">
        <v>821</v>
      </c>
      <c r="D2433" t="s">
        <v>823</v>
      </c>
      <c r="E2433" t="s">
        <v>822</v>
      </c>
      <c r="F2433" t="s">
        <v>1189</v>
      </c>
      <c r="G2433" t="s">
        <v>1190</v>
      </c>
      <c r="H2433">
        <v>318</v>
      </c>
      <c r="I2433" t="s">
        <v>1067</v>
      </c>
      <c r="J2433" t="s">
        <v>1066</v>
      </c>
      <c r="K2433" t="s">
        <v>308</v>
      </c>
      <c r="L2433" t="s">
        <v>1191</v>
      </c>
      <c r="M2433">
        <v>319</v>
      </c>
      <c r="N2433">
        <v>19.205300000000001</v>
      </c>
    </row>
    <row r="2434" spans="1:14" x14ac:dyDescent="0.3">
      <c r="A2434">
        <v>2022</v>
      </c>
      <c r="B2434" t="s">
        <v>1188</v>
      </c>
      <c r="C2434" t="s">
        <v>821</v>
      </c>
      <c r="D2434" t="s">
        <v>823</v>
      </c>
      <c r="E2434" t="s">
        <v>822</v>
      </c>
      <c r="F2434" t="s">
        <v>1189</v>
      </c>
      <c r="G2434" t="s">
        <v>1190</v>
      </c>
      <c r="H2434">
        <v>318</v>
      </c>
      <c r="I2434" t="s">
        <v>1067</v>
      </c>
      <c r="J2434" t="s">
        <v>1066</v>
      </c>
      <c r="K2434" t="s">
        <v>309</v>
      </c>
      <c r="L2434" t="s">
        <v>1191</v>
      </c>
      <c r="M2434">
        <v>119</v>
      </c>
      <c r="N2434">
        <v>7.1643600000000003</v>
      </c>
    </row>
    <row r="2435" spans="1:14" x14ac:dyDescent="0.3">
      <c r="A2435">
        <v>2022</v>
      </c>
      <c r="B2435" t="s">
        <v>1188</v>
      </c>
      <c r="C2435" t="s">
        <v>821</v>
      </c>
      <c r="D2435" t="s">
        <v>823</v>
      </c>
      <c r="E2435" t="s">
        <v>822</v>
      </c>
      <c r="F2435" t="s">
        <v>1189</v>
      </c>
      <c r="G2435" t="s">
        <v>1190</v>
      </c>
      <c r="H2435">
        <v>318</v>
      </c>
      <c r="I2435" t="s">
        <v>1067</v>
      </c>
      <c r="J2435" t="s">
        <v>1066</v>
      </c>
      <c r="K2435" t="s">
        <v>306</v>
      </c>
      <c r="L2435" t="s">
        <v>1191</v>
      </c>
      <c r="M2435">
        <v>578</v>
      </c>
      <c r="N2435">
        <v>34.798299999999998</v>
      </c>
    </row>
    <row r="2436" spans="1:14" x14ac:dyDescent="0.3">
      <c r="A2436">
        <v>2022</v>
      </c>
      <c r="B2436" t="s">
        <v>1188</v>
      </c>
      <c r="C2436" t="s">
        <v>821</v>
      </c>
      <c r="D2436" t="s">
        <v>823</v>
      </c>
      <c r="E2436" t="s">
        <v>822</v>
      </c>
      <c r="F2436" t="s">
        <v>1189</v>
      </c>
      <c r="G2436" t="s">
        <v>1190</v>
      </c>
      <c r="H2436">
        <v>318</v>
      </c>
      <c r="I2436" t="s">
        <v>1067</v>
      </c>
      <c r="J2436" t="s">
        <v>1066</v>
      </c>
      <c r="K2436" t="s">
        <v>1192</v>
      </c>
      <c r="L2436" t="s">
        <v>1191</v>
      </c>
      <c r="M2436">
        <v>1661</v>
      </c>
      <c r="N2436">
        <v>100</v>
      </c>
    </row>
    <row r="2437" spans="1:14" x14ac:dyDescent="0.3">
      <c r="A2437">
        <v>2022</v>
      </c>
      <c r="B2437" t="s">
        <v>1188</v>
      </c>
      <c r="C2437" t="s">
        <v>821</v>
      </c>
      <c r="D2437" t="s">
        <v>823</v>
      </c>
      <c r="E2437" t="s">
        <v>822</v>
      </c>
      <c r="F2437" t="s">
        <v>1189</v>
      </c>
      <c r="G2437" t="s">
        <v>1190</v>
      </c>
      <c r="H2437">
        <v>318</v>
      </c>
      <c r="I2437" t="s">
        <v>1067</v>
      </c>
      <c r="J2437" t="s">
        <v>1066</v>
      </c>
      <c r="K2437" t="s">
        <v>305</v>
      </c>
      <c r="L2437" t="s">
        <v>1191</v>
      </c>
      <c r="M2437">
        <v>49</v>
      </c>
      <c r="N2437">
        <v>2.9500299999999999</v>
      </c>
    </row>
    <row r="2438" spans="1:14" x14ac:dyDescent="0.3">
      <c r="A2438">
        <v>2023</v>
      </c>
      <c r="B2438" t="s">
        <v>1188</v>
      </c>
      <c r="C2438" t="s">
        <v>821</v>
      </c>
      <c r="D2438" t="s">
        <v>823</v>
      </c>
      <c r="E2438" t="s">
        <v>822</v>
      </c>
      <c r="F2438" t="s">
        <v>1189</v>
      </c>
      <c r="G2438" t="s">
        <v>1190</v>
      </c>
      <c r="H2438">
        <v>318</v>
      </c>
      <c r="I2438" t="s">
        <v>1067</v>
      </c>
      <c r="J2438" t="s">
        <v>1066</v>
      </c>
      <c r="K2438" t="s">
        <v>307</v>
      </c>
      <c r="L2438" t="s">
        <v>1191</v>
      </c>
      <c r="M2438">
        <v>672</v>
      </c>
      <c r="N2438">
        <v>39.436619999999998</v>
      </c>
    </row>
    <row r="2439" spans="1:14" x14ac:dyDescent="0.3">
      <c r="A2439">
        <v>2023</v>
      </c>
      <c r="B2439" t="s">
        <v>1188</v>
      </c>
      <c r="C2439" t="s">
        <v>821</v>
      </c>
      <c r="D2439" t="s">
        <v>823</v>
      </c>
      <c r="E2439" t="s">
        <v>822</v>
      </c>
      <c r="F2439" t="s">
        <v>1189</v>
      </c>
      <c r="G2439" t="s">
        <v>1190</v>
      </c>
      <c r="H2439">
        <v>318</v>
      </c>
      <c r="I2439" t="s">
        <v>1067</v>
      </c>
      <c r="J2439" t="s">
        <v>1066</v>
      </c>
      <c r="K2439" t="s">
        <v>308</v>
      </c>
      <c r="L2439" t="s">
        <v>1191</v>
      </c>
      <c r="M2439">
        <v>284</v>
      </c>
      <c r="N2439">
        <v>16.66667</v>
      </c>
    </row>
    <row r="2440" spans="1:14" x14ac:dyDescent="0.3">
      <c r="A2440">
        <v>2023</v>
      </c>
      <c r="B2440" t="s">
        <v>1188</v>
      </c>
      <c r="C2440" t="s">
        <v>821</v>
      </c>
      <c r="D2440" t="s">
        <v>823</v>
      </c>
      <c r="E2440" t="s">
        <v>822</v>
      </c>
      <c r="F2440" t="s">
        <v>1189</v>
      </c>
      <c r="G2440" t="s">
        <v>1190</v>
      </c>
      <c r="H2440">
        <v>318</v>
      </c>
      <c r="I2440" t="s">
        <v>1067</v>
      </c>
      <c r="J2440" t="s">
        <v>1066</v>
      </c>
      <c r="K2440" t="s">
        <v>309</v>
      </c>
      <c r="L2440" t="s">
        <v>1191</v>
      </c>
      <c r="M2440">
        <v>108</v>
      </c>
      <c r="N2440">
        <v>6.3380299999999998</v>
      </c>
    </row>
    <row r="2441" spans="1:14" x14ac:dyDescent="0.3">
      <c r="A2441">
        <v>2023</v>
      </c>
      <c r="B2441" t="s">
        <v>1188</v>
      </c>
      <c r="C2441" t="s">
        <v>821</v>
      </c>
      <c r="D2441" t="s">
        <v>823</v>
      </c>
      <c r="E2441" t="s">
        <v>822</v>
      </c>
      <c r="F2441" t="s">
        <v>1189</v>
      </c>
      <c r="G2441" t="s">
        <v>1190</v>
      </c>
      <c r="H2441">
        <v>318</v>
      </c>
      <c r="I2441" t="s">
        <v>1067</v>
      </c>
      <c r="J2441" t="s">
        <v>1066</v>
      </c>
      <c r="K2441" t="s">
        <v>306</v>
      </c>
      <c r="L2441" t="s">
        <v>1191</v>
      </c>
      <c r="M2441">
        <v>581</v>
      </c>
      <c r="N2441">
        <v>34.096240000000002</v>
      </c>
    </row>
    <row r="2442" spans="1:14" x14ac:dyDescent="0.3">
      <c r="A2442">
        <v>2023</v>
      </c>
      <c r="B2442" t="s">
        <v>1188</v>
      </c>
      <c r="C2442" t="s">
        <v>821</v>
      </c>
      <c r="D2442" t="s">
        <v>823</v>
      </c>
      <c r="E2442" t="s">
        <v>822</v>
      </c>
      <c r="F2442" t="s">
        <v>1189</v>
      </c>
      <c r="G2442" t="s">
        <v>1190</v>
      </c>
      <c r="H2442">
        <v>318</v>
      </c>
      <c r="I2442" t="s">
        <v>1067</v>
      </c>
      <c r="J2442" t="s">
        <v>1066</v>
      </c>
      <c r="K2442" t="s">
        <v>1192</v>
      </c>
      <c r="L2442" t="s">
        <v>1191</v>
      </c>
      <c r="M2442">
        <v>1704</v>
      </c>
      <c r="N2442">
        <v>100</v>
      </c>
    </row>
    <row r="2443" spans="1:14" x14ac:dyDescent="0.3">
      <c r="A2443">
        <v>2023</v>
      </c>
      <c r="B2443" t="s">
        <v>1188</v>
      </c>
      <c r="C2443" t="s">
        <v>821</v>
      </c>
      <c r="D2443" t="s">
        <v>823</v>
      </c>
      <c r="E2443" t="s">
        <v>822</v>
      </c>
      <c r="F2443" t="s">
        <v>1189</v>
      </c>
      <c r="G2443" t="s">
        <v>1190</v>
      </c>
      <c r="H2443">
        <v>318</v>
      </c>
      <c r="I2443" t="s">
        <v>1067</v>
      </c>
      <c r="J2443" t="s">
        <v>1066</v>
      </c>
      <c r="K2443" t="s">
        <v>305</v>
      </c>
      <c r="L2443" t="s">
        <v>1191</v>
      </c>
      <c r="M2443">
        <v>59</v>
      </c>
      <c r="N2443">
        <v>3.46244</v>
      </c>
    </row>
    <row r="2444" spans="1:14" x14ac:dyDescent="0.3">
      <c r="A2444">
        <v>2024</v>
      </c>
      <c r="B2444" t="s">
        <v>1188</v>
      </c>
      <c r="C2444" t="s">
        <v>821</v>
      </c>
      <c r="D2444" t="s">
        <v>823</v>
      </c>
      <c r="E2444" t="s">
        <v>822</v>
      </c>
      <c r="F2444" t="s">
        <v>1189</v>
      </c>
      <c r="G2444" t="s">
        <v>1190</v>
      </c>
      <c r="H2444">
        <v>318</v>
      </c>
      <c r="I2444" t="s">
        <v>1067</v>
      </c>
      <c r="J2444" t="s">
        <v>1066</v>
      </c>
      <c r="K2444" t="s">
        <v>307</v>
      </c>
      <c r="L2444" t="s">
        <v>1191</v>
      </c>
      <c r="M2444">
        <v>740</v>
      </c>
      <c r="N2444">
        <v>40.173720000000003</v>
      </c>
    </row>
    <row r="2445" spans="1:14" x14ac:dyDescent="0.3">
      <c r="A2445">
        <v>2024</v>
      </c>
      <c r="B2445" t="s">
        <v>1188</v>
      </c>
      <c r="C2445" t="s">
        <v>821</v>
      </c>
      <c r="D2445" t="s">
        <v>823</v>
      </c>
      <c r="E2445" t="s">
        <v>822</v>
      </c>
      <c r="F2445" t="s">
        <v>1189</v>
      </c>
      <c r="G2445" t="s">
        <v>1190</v>
      </c>
      <c r="H2445">
        <v>318</v>
      </c>
      <c r="I2445" t="s">
        <v>1067</v>
      </c>
      <c r="J2445" t="s">
        <v>1066</v>
      </c>
      <c r="K2445" t="s">
        <v>308</v>
      </c>
      <c r="L2445" t="s">
        <v>1191</v>
      </c>
      <c r="M2445">
        <v>316</v>
      </c>
      <c r="N2445">
        <v>17.155270000000002</v>
      </c>
    </row>
    <row r="2446" spans="1:14" x14ac:dyDescent="0.3">
      <c r="A2446">
        <v>2024</v>
      </c>
      <c r="B2446" t="s">
        <v>1188</v>
      </c>
      <c r="C2446" t="s">
        <v>821</v>
      </c>
      <c r="D2446" t="s">
        <v>823</v>
      </c>
      <c r="E2446" t="s">
        <v>822</v>
      </c>
      <c r="F2446" t="s">
        <v>1189</v>
      </c>
      <c r="G2446" t="s">
        <v>1190</v>
      </c>
      <c r="H2446">
        <v>318</v>
      </c>
      <c r="I2446" t="s">
        <v>1067</v>
      </c>
      <c r="J2446" t="s">
        <v>1066</v>
      </c>
      <c r="K2446" t="s">
        <v>309</v>
      </c>
      <c r="L2446" t="s">
        <v>1191</v>
      </c>
      <c r="M2446">
        <v>98</v>
      </c>
      <c r="N2446">
        <v>5.3202999999999996</v>
      </c>
    </row>
    <row r="2447" spans="1:14" x14ac:dyDescent="0.3">
      <c r="A2447">
        <v>2024</v>
      </c>
      <c r="B2447" t="s">
        <v>1188</v>
      </c>
      <c r="C2447" t="s">
        <v>821</v>
      </c>
      <c r="D2447" t="s">
        <v>823</v>
      </c>
      <c r="E2447" t="s">
        <v>822</v>
      </c>
      <c r="F2447" t="s">
        <v>1189</v>
      </c>
      <c r="G2447" t="s">
        <v>1190</v>
      </c>
      <c r="H2447">
        <v>318</v>
      </c>
      <c r="I2447" t="s">
        <v>1067</v>
      </c>
      <c r="J2447" t="s">
        <v>1066</v>
      </c>
      <c r="K2447" t="s">
        <v>306</v>
      </c>
      <c r="L2447" t="s">
        <v>1191</v>
      </c>
      <c r="M2447">
        <v>633</v>
      </c>
      <c r="N2447">
        <v>34.364820000000002</v>
      </c>
    </row>
    <row r="2448" spans="1:14" x14ac:dyDescent="0.3">
      <c r="A2448">
        <v>2024</v>
      </c>
      <c r="B2448" t="s">
        <v>1188</v>
      </c>
      <c r="C2448" t="s">
        <v>821</v>
      </c>
      <c r="D2448" t="s">
        <v>823</v>
      </c>
      <c r="E2448" t="s">
        <v>822</v>
      </c>
      <c r="F2448" t="s">
        <v>1189</v>
      </c>
      <c r="G2448" t="s">
        <v>1190</v>
      </c>
      <c r="H2448">
        <v>318</v>
      </c>
      <c r="I2448" t="s">
        <v>1067</v>
      </c>
      <c r="J2448" t="s">
        <v>1066</v>
      </c>
      <c r="K2448" t="s">
        <v>1192</v>
      </c>
      <c r="L2448" t="s">
        <v>1191</v>
      </c>
      <c r="M2448">
        <v>1842</v>
      </c>
      <c r="N2448">
        <v>100</v>
      </c>
    </row>
    <row r="2449" spans="1:14" x14ac:dyDescent="0.3">
      <c r="A2449">
        <v>2024</v>
      </c>
      <c r="B2449" t="s">
        <v>1188</v>
      </c>
      <c r="C2449" t="s">
        <v>821</v>
      </c>
      <c r="D2449" t="s">
        <v>823</v>
      </c>
      <c r="E2449" t="s">
        <v>822</v>
      </c>
      <c r="F2449" t="s">
        <v>1189</v>
      </c>
      <c r="G2449" t="s">
        <v>1190</v>
      </c>
      <c r="H2449">
        <v>318</v>
      </c>
      <c r="I2449" t="s">
        <v>1067</v>
      </c>
      <c r="J2449" t="s">
        <v>1066</v>
      </c>
      <c r="K2449" t="s">
        <v>305</v>
      </c>
      <c r="L2449" t="s">
        <v>1191</v>
      </c>
      <c r="M2449">
        <v>55</v>
      </c>
      <c r="N2449">
        <v>2.9858799999999999</v>
      </c>
    </row>
    <row r="2450" spans="1:14" x14ac:dyDescent="0.3">
      <c r="A2450">
        <v>2021</v>
      </c>
      <c r="B2450" t="s">
        <v>1188</v>
      </c>
      <c r="C2450" t="s">
        <v>821</v>
      </c>
      <c r="D2450" t="s">
        <v>823</v>
      </c>
      <c r="E2450" t="s">
        <v>822</v>
      </c>
      <c r="F2450" t="s">
        <v>867</v>
      </c>
      <c r="G2450" t="s">
        <v>866</v>
      </c>
      <c r="H2450">
        <v>354</v>
      </c>
      <c r="I2450" t="s">
        <v>1069</v>
      </c>
      <c r="J2450" t="s">
        <v>1068</v>
      </c>
      <c r="K2450" t="s">
        <v>307</v>
      </c>
      <c r="L2450" t="s">
        <v>1191</v>
      </c>
      <c r="M2450">
        <v>769</v>
      </c>
      <c r="N2450">
        <v>36.759099999999997</v>
      </c>
    </row>
    <row r="2451" spans="1:14" x14ac:dyDescent="0.3">
      <c r="A2451">
        <v>2021</v>
      </c>
      <c r="B2451" t="s">
        <v>1188</v>
      </c>
      <c r="C2451" t="s">
        <v>821</v>
      </c>
      <c r="D2451" t="s">
        <v>823</v>
      </c>
      <c r="E2451" t="s">
        <v>822</v>
      </c>
      <c r="F2451" t="s">
        <v>867</v>
      </c>
      <c r="G2451" t="s">
        <v>866</v>
      </c>
      <c r="H2451">
        <v>354</v>
      </c>
      <c r="I2451" t="s">
        <v>1069</v>
      </c>
      <c r="J2451" t="s">
        <v>1068</v>
      </c>
      <c r="K2451" t="s">
        <v>308</v>
      </c>
      <c r="L2451" t="s">
        <v>1191</v>
      </c>
      <c r="M2451">
        <v>483</v>
      </c>
      <c r="N2451">
        <v>23.087900000000001</v>
      </c>
    </row>
    <row r="2452" spans="1:14" x14ac:dyDescent="0.3">
      <c r="A2452">
        <v>2021</v>
      </c>
      <c r="B2452" t="s">
        <v>1188</v>
      </c>
      <c r="C2452" t="s">
        <v>821</v>
      </c>
      <c r="D2452" t="s">
        <v>823</v>
      </c>
      <c r="E2452" t="s">
        <v>822</v>
      </c>
      <c r="F2452" t="s">
        <v>867</v>
      </c>
      <c r="G2452" t="s">
        <v>866</v>
      </c>
      <c r="H2452">
        <v>354</v>
      </c>
      <c r="I2452" t="s">
        <v>1069</v>
      </c>
      <c r="J2452" t="s">
        <v>1068</v>
      </c>
      <c r="K2452" t="s">
        <v>309</v>
      </c>
      <c r="L2452" t="s">
        <v>1191</v>
      </c>
      <c r="M2452">
        <v>58</v>
      </c>
      <c r="N2452">
        <v>2.7724700000000002</v>
      </c>
    </row>
    <row r="2453" spans="1:14" x14ac:dyDescent="0.3">
      <c r="A2453">
        <v>2021</v>
      </c>
      <c r="B2453" t="s">
        <v>1188</v>
      </c>
      <c r="C2453" t="s">
        <v>821</v>
      </c>
      <c r="D2453" t="s">
        <v>823</v>
      </c>
      <c r="E2453" t="s">
        <v>822</v>
      </c>
      <c r="F2453" t="s">
        <v>867</v>
      </c>
      <c r="G2453" t="s">
        <v>866</v>
      </c>
      <c r="H2453">
        <v>354</v>
      </c>
      <c r="I2453" t="s">
        <v>1069</v>
      </c>
      <c r="J2453" t="s">
        <v>1068</v>
      </c>
      <c r="K2453" t="s">
        <v>306</v>
      </c>
      <c r="L2453" t="s">
        <v>1191</v>
      </c>
      <c r="M2453">
        <v>684</v>
      </c>
      <c r="N2453">
        <v>32.695999999999998</v>
      </c>
    </row>
    <row r="2454" spans="1:14" x14ac:dyDescent="0.3">
      <c r="A2454">
        <v>2021</v>
      </c>
      <c r="B2454" t="s">
        <v>1188</v>
      </c>
      <c r="C2454" t="s">
        <v>821</v>
      </c>
      <c r="D2454" t="s">
        <v>823</v>
      </c>
      <c r="E2454" t="s">
        <v>822</v>
      </c>
      <c r="F2454" t="s">
        <v>867</v>
      </c>
      <c r="G2454" t="s">
        <v>866</v>
      </c>
      <c r="H2454">
        <v>354</v>
      </c>
      <c r="I2454" t="s">
        <v>1069</v>
      </c>
      <c r="J2454" t="s">
        <v>1068</v>
      </c>
      <c r="K2454" t="s">
        <v>1192</v>
      </c>
      <c r="L2454" t="s">
        <v>1191</v>
      </c>
      <c r="M2454">
        <v>2092</v>
      </c>
      <c r="N2454">
        <v>100</v>
      </c>
    </row>
    <row r="2455" spans="1:14" x14ac:dyDescent="0.3">
      <c r="A2455">
        <v>2021</v>
      </c>
      <c r="B2455" t="s">
        <v>1188</v>
      </c>
      <c r="C2455" t="s">
        <v>821</v>
      </c>
      <c r="D2455" t="s">
        <v>823</v>
      </c>
      <c r="E2455" t="s">
        <v>822</v>
      </c>
      <c r="F2455" t="s">
        <v>867</v>
      </c>
      <c r="G2455" t="s">
        <v>866</v>
      </c>
      <c r="H2455">
        <v>354</v>
      </c>
      <c r="I2455" t="s">
        <v>1069</v>
      </c>
      <c r="J2455" t="s">
        <v>1068</v>
      </c>
      <c r="K2455" t="s">
        <v>305</v>
      </c>
      <c r="L2455" t="s">
        <v>1191</v>
      </c>
      <c r="M2455">
        <v>98</v>
      </c>
      <c r="N2455">
        <v>4.6845100000000004</v>
      </c>
    </row>
    <row r="2456" spans="1:14" x14ac:dyDescent="0.3">
      <c r="A2456">
        <v>2022</v>
      </c>
      <c r="B2456" t="s">
        <v>1188</v>
      </c>
      <c r="C2456" t="s">
        <v>821</v>
      </c>
      <c r="D2456" t="s">
        <v>823</v>
      </c>
      <c r="E2456" t="s">
        <v>822</v>
      </c>
      <c r="F2456" t="s">
        <v>867</v>
      </c>
      <c r="G2456" t="s">
        <v>866</v>
      </c>
      <c r="H2456">
        <v>354</v>
      </c>
      <c r="I2456" t="s">
        <v>1069</v>
      </c>
      <c r="J2456" t="s">
        <v>1068</v>
      </c>
      <c r="K2456" t="s">
        <v>307</v>
      </c>
      <c r="L2456" t="s">
        <v>1191</v>
      </c>
      <c r="M2456">
        <v>790</v>
      </c>
      <c r="N2456">
        <v>33.674300000000002</v>
      </c>
    </row>
    <row r="2457" spans="1:14" x14ac:dyDescent="0.3">
      <c r="A2457">
        <v>2022</v>
      </c>
      <c r="B2457" t="s">
        <v>1188</v>
      </c>
      <c r="C2457" t="s">
        <v>821</v>
      </c>
      <c r="D2457" t="s">
        <v>823</v>
      </c>
      <c r="E2457" t="s">
        <v>822</v>
      </c>
      <c r="F2457" t="s">
        <v>867</v>
      </c>
      <c r="G2457" t="s">
        <v>866</v>
      </c>
      <c r="H2457">
        <v>354</v>
      </c>
      <c r="I2457" t="s">
        <v>1069</v>
      </c>
      <c r="J2457" t="s">
        <v>1068</v>
      </c>
      <c r="K2457" t="s">
        <v>308</v>
      </c>
      <c r="L2457" t="s">
        <v>1191</v>
      </c>
      <c r="M2457">
        <v>527</v>
      </c>
      <c r="N2457">
        <v>22.463799999999999</v>
      </c>
    </row>
    <row r="2458" spans="1:14" x14ac:dyDescent="0.3">
      <c r="A2458">
        <v>2022</v>
      </c>
      <c r="B2458" t="s">
        <v>1188</v>
      </c>
      <c r="C2458" t="s">
        <v>821</v>
      </c>
      <c r="D2458" t="s">
        <v>823</v>
      </c>
      <c r="E2458" t="s">
        <v>822</v>
      </c>
      <c r="F2458" t="s">
        <v>867</v>
      </c>
      <c r="G2458" t="s">
        <v>866</v>
      </c>
      <c r="H2458">
        <v>354</v>
      </c>
      <c r="I2458" t="s">
        <v>1069</v>
      </c>
      <c r="J2458" t="s">
        <v>1068</v>
      </c>
      <c r="K2458" t="s">
        <v>309</v>
      </c>
      <c r="L2458" t="s">
        <v>1191</v>
      </c>
      <c r="M2458">
        <v>117</v>
      </c>
      <c r="N2458">
        <v>4.9872100000000001</v>
      </c>
    </row>
    <row r="2459" spans="1:14" x14ac:dyDescent="0.3">
      <c r="A2459">
        <v>2022</v>
      </c>
      <c r="B2459" t="s">
        <v>1188</v>
      </c>
      <c r="C2459" t="s">
        <v>821</v>
      </c>
      <c r="D2459" t="s">
        <v>823</v>
      </c>
      <c r="E2459" t="s">
        <v>822</v>
      </c>
      <c r="F2459" t="s">
        <v>867</v>
      </c>
      <c r="G2459" t="s">
        <v>866</v>
      </c>
      <c r="H2459">
        <v>354</v>
      </c>
      <c r="I2459" t="s">
        <v>1069</v>
      </c>
      <c r="J2459" t="s">
        <v>1068</v>
      </c>
      <c r="K2459" t="s">
        <v>306</v>
      </c>
      <c r="L2459" t="s">
        <v>1191</v>
      </c>
      <c r="M2459">
        <v>789</v>
      </c>
      <c r="N2459">
        <v>33.631700000000002</v>
      </c>
    </row>
    <row r="2460" spans="1:14" x14ac:dyDescent="0.3">
      <c r="A2460">
        <v>2022</v>
      </c>
      <c r="B2460" t="s">
        <v>1188</v>
      </c>
      <c r="C2460" t="s">
        <v>821</v>
      </c>
      <c r="D2460" t="s">
        <v>823</v>
      </c>
      <c r="E2460" t="s">
        <v>822</v>
      </c>
      <c r="F2460" t="s">
        <v>867</v>
      </c>
      <c r="G2460" t="s">
        <v>866</v>
      </c>
      <c r="H2460">
        <v>354</v>
      </c>
      <c r="I2460" t="s">
        <v>1069</v>
      </c>
      <c r="J2460" t="s">
        <v>1068</v>
      </c>
      <c r="K2460" t="s">
        <v>1192</v>
      </c>
      <c r="L2460" t="s">
        <v>1191</v>
      </c>
      <c r="M2460">
        <v>2346</v>
      </c>
      <c r="N2460">
        <v>100</v>
      </c>
    </row>
    <row r="2461" spans="1:14" x14ac:dyDescent="0.3">
      <c r="A2461">
        <v>2022</v>
      </c>
      <c r="B2461" t="s">
        <v>1188</v>
      </c>
      <c r="C2461" t="s">
        <v>821</v>
      </c>
      <c r="D2461" t="s">
        <v>823</v>
      </c>
      <c r="E2461" t="s">
        <v>822</v>
      </c>
      <c r="F2461" t="s">
        <v>867</v>
      </c>
      <c r="G2461" t="s">
        <v>866</v>
      </c>
      <c r="H2461">
        <v>354</v>
      </c>
      <c r="I2461" t="s">
        <v>1069</v>
      </c>
      <c r="J2461" t="s">
        <v>1068</v>
      </c>
      <c r="K2461" t="s">
        <v>305</v>
      </c>
      <c r="L2461" t="s">
        <v>1191</v>
      </c>
      <c r="M2461">
        <v>123</v>
      </c>
      <c r="N2461">
        <v>5.2429699999999997</v>
      </c>
    </row>
    <row r="2462" spans="1:14" x14ac:dyDescent="0.3">
      <c r="A2462">
        <v>2023</v>
      </c>
      <c r="B2462" t="s">
        <v>1188</v>
      </c>
      <c r="C2462" t="s">
        <v>821</v>
      </c>
      <c r="D2462" t="s">
        <v>823</v>
      </c>
      <c r="E2462" t="s">
        <v>822</v>
      </c>
      <c r="F2462" t="s">
        <v>867</v>
      </c>
      <c r="G2462" t="s">
        <v>866</v>
      </c>
      <c r="H2462">
        <v>354</v>
      </c>
      <c r="I2462" t="s">
        <v>1069</v>
      </c>
      <c r="J2462" t="s">
        <v>1068</v>
      </c>
      <c r="K2462" t="s">
        <v>307</v>
      </c>
      <c r="L2462" t="s">
        <v>1191</v>
      </c>
      <c r="M2462">
        <v>858</v>
      </c>
      <c r="N2462">
        <v>32.389580000000002</v>
      </c>
    </row>
    <row r="2463" spans="1:14" x14ac:dyDescent="0.3">
      <c r="A2463">
        <v>2023</v>
      </c>
      <c r="B2463" t="s">
        <v>1188</v>
      </c>
      <c r="C2463" t="s">
        <v>821</v>
      </c>
      <c r="D2463" t="s">
        <v>823</v>
      </c>
      <c r="E2463" t="s">
        <v>822</v>
      </c>
      <c r="F2463" t="s">
        <v>867</v>
      </c>
      <c r="G2463" t="s">
        <v>866</v>
      </c>
      <c r="H2463">
        <v>354</v>
      </c>
      <c r="I2463" t="s">
        <v>1069</v>
      </c>
      <c r="J2463" t="s">
        <v>1068</v>
      </c>
      <c r="K2463" t="s">
        <v>308</v>
      </c>
      <c r="L2463" t="s">
        <v>1191</v>
      </c>
      <c r="M2463">
        <v>569</v>
      </c>
      <c r="N2463">
        <v>21.479800000000001</v>
      </c>
    </row>
    <row r="2464" spans="1:14" x14ac:dyDescent="0.3">
      <c r="A2464">
        <v>2023</v>
      </c>
      <c r="B2464" t="s">
        <v>1188</v>
      </c>
      <c r="C2464" t="s">
        <v>821</v>
      </c>
      <c r="D2464" t="s">
        <v>823</v>
      </c>
      <c r="E2464" t="s">
        <v>822</v>
      </c>
      <c r="F2464" t="s">
        <v>867</v>
      </c>
      <c r="G2464" t="s">
        <v>866</v>
      </c>
      <c r="H2464">
        <v>354</v>
      </c>
      <c r="I2464" t="s">
        <v>1069</v>
      </c>
      <c r="J2464" t="s">
        <v>1068</v>
      </c>
      <c r="K2464" t="s">
        <v>309</v>
      </c>
      <c r="L2464" t="s">
        <v>1191</v>
      </c>
      <c r="M2464">
        <v>164</v>
      </c>
      <c r="N2464">
        <v>6.19102</v>
      </c>
    </row>
    <row r="2465" spans="1:14" x14ac:dyDescent="0.3">
      <c r="A2465">
        <v>2023</v>
      </c>
      <c r="B2465" t="s">
        <v>1188</v>
      </c>
      <c r="C2465" t="s">
        <v>821</v>
      </c>
      <c r="D2465" t="s">
        <v>823</v>
      </c>
      <c r="E2465" t="s">
        <v>822</v>
      </c>
      <c r="F2465" t="s">
        <v>867</v>
      </c>
      <c r="G2465" t="s">
        <v>866</v>
      </c>
      <c r="H2465">
        <v>354</v>
      </c>
      <c r="I2465" t="s">
        <v>1069</v>
      </c>
      <c r="J2465" t="s">
        <v>1068</v>
      </c>
      <c r="K2465" t="s">
        <v>306</v>
      </c>
      <c r="L2465" t="s">
        <v>1191</v>
      </c>
      <c r="M2465">
        <v>890</v>
      </c>
      <c r="N2465">
        <v>33.597580000000001</v>
      </c>
    </row>
    <row r="2466" spans="1:14" x14ac:dyDescent="0.3">
      <c r="A2466">
        <v>2023</v>
      </c>
      <c r="B2466" t="s">
        <v>1188</v>
      </c>
      <c r="C2466" t="s">
        <v>821</v>
      </c>
      <c r="D2466" t="s">
        <v>823</v>
      </c>
      <c r="E2466" t="s">
        <v>822</v>
      </c>
      <c r="F2466" t="s">
        <v>867</v>
      </c>
      <c r="G2466" t="s">
        <v>866</v>
      </c>
      <c r="H2466">
        <v>354</v>
      </c>
      <c r="I2466" t="s">
        <v>1069</v>
      </c>
      <c r="J2466" t="s">
        <v>1068</v>
      </c>
      <c r="K2466" t="s">
        <v>1192</v>
      </c>
      <c r="L2466" t="s">
        <v>1191</v>
      </c>
      <c r="M2466">
        <v>2649</v>
      </c>
      <c r="N2466">
        <v>100</v>
      </c>
    </row>
    <row r="2467" spans="1:14" x14ac:dyDescent="0.3">
      <c r="A2467">
        <v>2023</v>
      </c>
      <c r="B2467" t="s">
        <v>1188</v>
      </c>
      <c r="C2467" t="s">
        <v>821</v>
      </c>
      <c r="D2467" t="s">
        <v>823</v>
      </c>
      <c r="E2467" t="s">
        <v>822</v>
      </c>
      <c r="F2467" t="s">
        <v>867</v>
      </c>
      <c r="G2467" t="s">
        <v>866</v>
      </c>
      <c r="H2467">
        <v>354</v>
      </c>
      <c r="I2467" t="s">
        <v>1069</v>
      </c>
      <c r="J2467" t="s">
        <v>1068</v>
      </c>
      <c r="K2467" t="s">
        <v>305</v>
      </c>
      <c r="L2467" t="s">
        <v>1191</v>
      </c>
      <c r="M2467">
        <v>168</v>
      </c>
      <c r="N2467">
        <v>6.3420199999999998</v>
      </c>
    </row>
    <row r="2468" spans="1:14" x14ac:dyDescent="0.3">
      <c r="A2468">
        <v>2024</v>
      </c>
      <c r="B2468" t="s">
        <v>1188</v>
      </c>
      <c r="C2468" t="s">
        <v>821</v>
      </c>
      <c r="D2468" t="s">
        <v>823</v>
      </c>
      <c r="E2468" t="s">
        <v>822</v>
      </c>
      <c r="F2468" t="s">
        <v>867</v>
      </c>
      <c r="G2468" t="s">
        <v>866</v>
      </c>
      <c r="H2468">
        <v>354</v>
      </c>
      <c r="I2468" t="s">
        <v>1069</v>
      </c>
      <c r="J2468" t="s">
        <v>1068</v>
      </c>
      <c r="K2468" t="s">
        <v>307</v>
      </c>
      <c r="L2468" t="s">
        <v>1191</v>
      </c>
      <c r="M2468">
        <v>951</v>
      </c>
      <c r="N2468">
        <v>33.616120000000002</v>
      </c>
    </row>
    <row r="2469" spans="1:14" x14ac:dyDescent="0.3">
      <c r="A2469">
        <v>2024</v>
      </c>
      <c r="B2469" t="s">
        <v>1188</v>
      </c>
      <c r="C2469" t="s">
        <v>821</v>
      </c>
      <c r="D2469" t="s">
        <v>823</v>
      </c>
      <c r="E2469" t="s">
        <v>822</v>
      </c>
      <c r="F2469" t="s">
        <v>867</v>
      </c>
      <c r="G2469" t="s">
        <v>866</v>
      </c>
      <c r="H2469">
        <v>354</v>
      </c>
      <c r="I2469" t="s">
        <v>1069</v>
      </c>
      <c r="J2469" t="s">
        <v>1068</v>
      </c>
      <c r="K2469" t="s">
        <v>308</v>
      </c>
      <c r="L2469" t="s">
        <v>1191</v>
      </c>
      <c r="M2469">
        <v>614</v>
      </c>
      <c r="N2469">
        <v>21.703779999999998</v>
      </c>
    </row>
    <row r="2470" spans="1:14" x14ac:dyDescent="0.3">
      <c r="A2470">
        <v>2024</v>
      </c>
      <c r="B2470" t="s">
        <v>1188</v>
      </c>
      <c r="C2470" t="s">
        <v>821</v>
      </c>
      <c r="D2470" t="s">
        <v>823</v>
      </c>
      <c r="E2470" t="s">
        <v>822</v>
      </c>
      <c r="F2470" t="s">
        <v>867</v>
      </c>
      <c r="G2470" t="s">
        <v>866</v>
      </c>
      <c r="H2470">
        <v>354</v>
      </c>
      <c r="I2470" t="s">
        <v>1069</v>
      </c>
      <c r="J2470" t="s">
        <v>1068</v>
      </c>
      <c r="K2470" t="s">
        <v>309</v>
      </c>
      <c r="L2470" t="s">
        <v>1191</v>
      </c>
      <c r="M2470">
        <v>122</v>
      </c>
      <c r="N2470">
        <v>4.3124799999999999</v>
      </c>
    </row>
    <row r="2471" spans="1:14" x14ac:dyDescent="0.3">
      <c r="A2471">
        <v>2024</v>
      </c>
      <c r="B2471" t="s">
        <v>1188</v>
      </c>
      <c r="C2471" t="s">
        <v>821</v>
      </c>
      <c r="D2471" t="s">
        <v>823</v>
      </c>
      <c r="E2471" t="s">
        <v>822</v>
      </c>
      <c r="F2471" t="s">
        <v>867</v>
      </c>
      <c r="G2471" t="s">
        <v>866</v>
      </c>
      <c r="H2471">
        <v>354</v>
      </c>
      <c r="I2471" t="s">
        <v>1069</v>
      </c>
      <c r="J2471" t="s">
        <v>1068</v>
      </c>
      <c r="K2471" t="s">
        <v>306</v>
      </c>
      <c r="L2471" t="s">
        <v>1191</v>
      </c>
      <c r="M2471">
        <v>966</v>
      </c>
      <c r="N2471">
        <v>34.146340000000002</v>
      </c>
    </row>
    <row r="2472" spans="1:14" x14ac:dyDescent="0.3">
      <c r="A2472">
        <v>2024</v>
      </c>
      <c r="B2472" t="s">
        <v>1188</v>
      </c>
      <c r="C2472" t="s">
        <v>821</v>
      </c>
      <c r="D2472" t="s">
        <v>823</v>
      </c>
      <c r="E2472" t="s">
        <v>822</v>
      </c>
      <c r="F2472" t="s">
        <v>867</v>
      </c>
      <c r="G2472" t="s">
        <v>866</v>
      </c>
      <c r="H2472">
        <v>354</v>
      </c>
      <c r="I2472" t="s">
        <v>1069</v>
      </c>
      <c r="J2472" t="s">
        <v>1068</v>
      </c>
      <c r="K2472" t="s">
        <v>1192</v>
      </c>
      <c r="L2472" t="s">
        <v>1191</v>
      </c>
      <c r="M2472">
        <v>2829</v>
      </c>
      <c r="N2472">
        <v>100</v>
      </c>
    </row>
    <row r="2473" spans="1:14" x14ac:dyDescent="0.3">
      <c r="A2473">
        <v>2024</v>
      </c>
      <c r="B2473" t="s">
        <v>1188</v>
      </c>
      <c r="C2473" t="s">
        <v>821</v>
      </c>
      <c r="D2473" t="s">
        <v>823</v>
      </c>
      <c r="E2473" t="s">
        <v>822</v>
      </c>
      <c r="F2473" t="s">
        <v>867</v>
      </c>
      <c r="G2473" t="s">
        <v>866</v>
      </c>
      <c r="H2473">
        <v>354</v>
      </c>
      <c r="I2473" t="s">
        <v>1069</v>
      </c>
      <c r="J2473" t="s">
        <v>1068</v>
      </c>
      <c r="K2473" t="s">
        <v>305</v>
      </c>
      <c r="L2473" t="s">
        <v>1191</v>
      </c>
      <c r="M2473">
        <v>176</v>
      </c>
      <c r="N2473">
        <v>6.2212800000000001</v>
      </c>
    </row>
    <row r="2474" spans="1:14" x14ac:dyDescent="0.3">
      <c r="A2474">
        <v>2021</v>
      </c>
      <c r="B2474" t="s">
        <v>1188</v>
      </c>
      <c r="C2474" t="s">
        <v>821</v>
      </c>
      <c r="D2474" t="s">
        <v>823</v>
      </c>
      <c r="E2474" t="s">
        <v>822</v>
      </c>
      <c r="F2474" t="s">
        <v>849</v>
      </c>
      <c r="G2474" t="s">
        <v>848</v>
      </c>
      <c r="H2474">
        <v>372</v>
      </c>
      <c r="I2474" t="s">
        <v>1071</v>
      </c>
      <c r="J2474" t="s">
        <v>1070</v>
      </c>
      <c r="K2474" t="s">
        <v>307</v>
      </c>
      <c r="L2474" t="s">
        <v>1191</v>
      </c>
      <c r="M2474">
        <v>893</v>
      </c>
      <c r="N2474">
        <v>37.536799999999999</v>
      </c>
    </row>
    <row r="2475" spans="1:14" x14ac:dyDescent="0.3">
      <c r="A2475">
        <v>2021</v>
      </c>
      <c r="B2475" t="s">
        <v>1188</v>
      </c>
      <c r="C2475" t="s">
        <v>821</v>
      </c>
      <c r="D2475" t="s">
        <v>823</v>
      </c>
      <c r="E2475" t="s">
        <v>822</v>
      </c>
      <c r="F2475" t="s">
        <v>849</v>
      </c>
      <c r="G2475" t="s">
        <v>848</v>
      </c>
      <c r="H2475">
        <v>372</v>
      </c>
      <c r="I2475" t="s">
        <v>1071</v>
      </c>
      <c r="J2475" t="s">
        <v>1070</v>
      </c>
      <c r="K2475" t="s">
        <v>308</v>
      </c>
      <c r="L2475" t="s">
        <v>1191</v>
      </c>
      <c r="M2475">
        <v>493</v>
      </c>
      <c r="N2475">
        <v>20.722999999999999</v>
      </c>
    </row>
    <row r="2476" spans="1:14" x14ac:dyDescent="0.3">
      <c r="A2476">
        <v>2021</v>
      </c>
      <c r="B2476" t="s">
        <v>1188</v>
      </c>
      <c r="C2476" t="s">
        <v>821</v>
      </c>
      <c r="D2476" t="s">
        <v>823</v>
      </c>
      <c r="E2476" t="s">
        <v>822</v>
      </c>
      <c r="F2476" t="s">
        <v>849</v>
      </c>
      <c r="G2476" t="s">
        <v>848</v>
      </c>
      <c r="H2476">
        <v>372</v>
      </c>
      <c r="I2476" t="s">
        <v>1071</v>
      </c>
      <c r="J2476" t="s">
        <v>1070</v>
      </c>
      <c r="K2476" t="s">
        <v>309</v>
      </c>
      <c r="L2476" t="s">
        <v>1191</v>
      </c>
      <c r="M2476">
        <v>195</v>
      </c>
      <c r="N2476">
        <v>8.1967199999999991</v>
      </c>
    </row>
    <row r="2477" spans="1:14" x14ac:dyDescent="0.3">
      <c r="A2477">
        <v>2021</v>
      </c>
      <c r="B2477" t="s">
        <v>1188</v>
      </c>
      <c r="C2477" t="s">
        <v>821</v>
      </c>
      <c r="D2477" t="s">
        <v>823</v>
      </c>
      <c r="E2477" t="s">
        <v>822</v>
      </c>
      <c r="F2477" t="s">
        <v>849</v>
      </c>
      <c r="G2477" t="s">
        <v>848</v>
      </c>
      <c r="H2477">
        <v>372</v>
      </c>
      <c r="I2477" t="s">
        <v>1071</v>
      </c>
      <c r="J2477" t="s">
        <v>1070</v>
      </c>
      <c r="K2477" t="s">
        <v>306</v>
      </c>
      <c r="L2477" t="s">
        <v>1191</v>
      </c>
      <c r="M2477">
        <v>744</v>
      </c>
      <c r="N2477">
        <v>31.273599999999998</v>
      </c>
    </row>
    <row r="2478" spans="1:14" x14ac:dyDescent="0.3">
      <c r="A2478">
        <v>2021</v>
      </c>
      <c r="B2478" t="s">
        <v>1188</v>
      </c>
      <c r="C2478" t="s">
        <v>821</v>
      </c>
      <c r="D2478" t="s">
        <v>823</v>
      </c>
      <c r="E2478" t="s">
        <v>822</v>
      </c>
      <c r="F2478" t="s">
        <v>849</v>
      </c>
      <c r="G2478" t="s">
        <v>848</v>
      </c>
      <c r="H2478">
        <v>372</v>
      </c>
      <c r="I2478" t="s">
        <v>1071</v>
      </c>
      <c r="J2478" t="s">
        <v>1070</v>
      </c>
      <c r="K2478" t="s">
        <v>1192</v>
      </c>
      <c r="L2478" t="s">
        <v>1191</v>
      </c>
      <c r="M2478">
        <v>2379</v>
      </c>
      <c r="N2478">
        <v>100</v>
      </c>
    </row>
    <row r="2479" spans="1:14" x14ac:dyDescent="0.3">
      <c r="A2479">
        <v>2021</v>
      </c>
      <c r="B2479" t="s">
        <v>1188</v>
      </c>
      <c r="C2479" t="s">
        <v>821</v>
      </c>
      <c r="D2479" t="s">
        <v>823</v>
      </c>
      <c r="E2479" t="s">
        <v>822</v>
      </c>
      <c r="F2479" t="s">
        <v>849</v>
      </c>
      <c r="G2479" t="s">
        <v>848</v>
      </c>
      <c r="H2479">
        <v>372</v>
      </c>
      <c r="I2479" t="s">
        <v>1071</v>
      </c>
      <c r="J2479" t="s">
        <v>1070</v>
      </c>
      <c r="K2479" t="s">
        <v>305</v>
      </c>
      <c r="L2479" t="s">
        <v>1191</v>
      </c>
      <c r="M2479">
        <v>54</v>
      </c>
      <c r="N2479">
        <v>2.26986</v>
      </c>
    </row>
    <row r="2480" spans="1:14" x14ac:dyDescent="0.3">
      <c r="A2480">
        <v>2022</v>
      </c>
      <c r="B2480" t="s">
        <v>1188</v>
      </c>
      <c r="C2480" t="s">
        <v>821</v>
      </c>
      <c r="D2480" t="s">
        <v>823</v>
      </c>
      <c r="E2480" t="s">
        <v>822</v>
      </c>
      <c r="F2480" t="s">
        <v>849</v>
      </c>
      <c r="G2480" t="s">
        <v>848</v>
      </c>
      <c r="H2480">
        <v>372</v>
      </c>
      <c r="I2480" t="s">
        <v>1071</v>
      </c>
      <c r="J2480" t="s">
        <v>1070</v>
      </c>
      <c r="K2480" t="s">
        <v>307</v>
      </c>
      <c r="L2480" t="s">
        <v>1191</v>
      </c>
      <c r="M2480">
        <v>997</v>
      </c>
      <c r="N2480">
        <v>38.346200000000003</v>
      </c>
    </row>
    <row r="2481" spans="1:14" x14ac:dyDescent="0.3">
      <c r="A2481">
        <v>2022</v>
      </c>
      <c r="B2481" t="s">
        <v>1188</v>
      </c>
      <c r="C2481" t="s">
        <v>821</v>
      </c>
      <c r="D2481" t="s">
        <v>823</v>
      </c>
      <c r="E2481" t="s">
        <v>822</v>
      </c>
      <c r="F2481" t="s">
        <v>849</v>
      </c>
      <c r="G2481" t="s">
        <v>848</v>
      </c>
      <c r="H2481">
        <v>372</v>
      </c>
      <c r="I2481" t="s">
        <v>1071</v>
      </c>
      <c r="J2481" t="s">
        <v>1070</v>
      </c>
      <c r="K2481" t="s">
        <v>308</v>
      </c>
      <c r="L2481" t="s">
        <v>1191</v>
      </c>
      <c r="M2481">
        <v>559</v>
      </c>
      <c r="N2481">
        <v>21.5</v>
      </c>
    </row>
    <row r="2482" spans="1:14" x14ac:dyDescent="0.3">
      <c r="A2482">
        <v>2022</v>
      </c>
      <c r="B2482" t="s">
        <v>1188</v>
      </c>
      <c r="C2482" t="s">
        <v>821</v>
      </c>
      <c r="D2482" t="s">
        <v>823</v>
      </c>
      <c r="E2482" t="s">
        <v>822</v>
      </c>
      <c r="F2482" t="s">
        <v>849</v>
      </c>
      <c r="G2482" t="s">
        <v>848</v>
      </c>
      <c r="H2482">
        <v>372</v>
      </c>
      <c r="I2482" t="s">
        <v>1071</v>
      </c>
      <c r="J2482" t="s">
        <v>1070</v>
      </c>
      <c r="K2482" t="s">
        <v>309</v>
      </c>
      <c r="L2482" t="s">
        <v>1191</v>
      </c>
      <c r="M2482">
        <v>215</v>
      </c>
      <c r="N2482">
        <v>8.2692300000000003</v>
      </c>
    </row>
    <row r="2483" spans="1:14" x14ac:dyDescent="0.3">
      <c r="A2483">
        <v>2022</v>
      </c>
      <c r="B2483" t="s">
        <v>1188</v>
      </c>
      <c r="C2483" t="s">
        <v>821</v>
      </c>
      <c r="D2483" t="s">
        <v>823</v>
      </c>
      <c r="E2483" t="s">
        <v>822</v>
      </c>
      <c r="F2483" t="s">
        <v>849</v>
      </c>
      <c r="G2483" t="s">
        <v>848</v>
      </c>
      <c r="H2483">
        <v>372</v>
      </c>
      <c r="I2483" t="s">
        <v>1071</v>
      </c>
      <c r="J2483" t="s">
        <v>1070</v>
      </c>
      <c r="K2483" t="s">
        <v>306</v>
      </c>
      <c r="L2483" t="s">
        <v>1191</v>
      </c>
      <c r="M2483">
        <v>777</v>
      </c>
      <c r="N2483">
        <v>29.884599999999999</v>
      </c>
    </row>
    <row r="2484" spans="1:14" x14ac:dyDescent="0.3">
      <c r="A2484">
        <v>2022</v>
      </c>
      <c r="B2484" t="s">
        <v>1188</v>
      </c>
      <c r="C2484" t="s">
        <v>821</v>
      </c>
      <c r="D2484" t="s">
        <v>823</v>
      </c>
      <c r="E2484" t="s">
        <v>822</v>
      </c>
      <c r="F2484" t="s">
        <v>849</v>
      </c>
      <c r="G2484" t="s">
        <v>848</v>
      </c>
      <c r="H2484">
        <v>372</v>
      </c>
      <c r="I2484" t="s">
        <v>1071</v>
      </c>
      <c r="J2484" t="s">
        <v>1070</v>
      </c>
      <c r="K2484" t="s">
        <v>1192</v>
      </c>
      <c r="L2484" t="s">
        <v>1191</v>
      </c>
      <c r="M2484">
        <v>2600</v>
      </c>
      <c r="N2484">
        <v>100</v>
      </c>
    </row>
    <row r="2485" spans="1:14" x14ac:dyDescent="0.3">
      <c r="A2485">
        <v>2022</v>
      </c>
      <c r="B2485" t="s">
        <v>1188</v>
      </c>
      <c r="C2485" t="s">
        <v>821</v>
      </c>
      <c r="D2485" t="s">
        <v>823</v>
      </c>
      <c r="E2485" t="s">
        <v>822</v>
      </c>
      <c r="F2485" t="s">
        <v>849</v>
      </c>
      <c r="G2485" t="s">
        <v>848</v>
      </c>
      <c r="H2485">
        <v>372</v>
      </c>
      <c r="I2485" t="s">
        <v>1071</v>
      </c>
      <c r="J2485" t="s">
        <v>1070</v>
      </c>
      <c r="K2485" t="s">
        <v>305</v>
      </c>
      <c r="L2485" t="s">
        <v>1191</v>
      </c>
      <c r="M2485">
        <v>52</v>
      </c>
      <c r="N2485">
        <v>2</v>
      </c>
    </row>
    <row r="2486" spans="1:14" x14ac:dyDescent="0.3">
      <c r="A2486">
        <v>2023</v>
      </c>
      <c r="B2486" t="s">
        <v>1188</v>
      </c>
      <c r="C2486" t="s">
        <v>821</v>
      </c>
      <c r="D2486" t="s">
        <v>823</v>
      </c>
      <c r="E2486" t="s">
        <v>822</v>
      </c>
      <c r="F2486" t="s">
        <v>849</v>
      </c>
      <c r="G2486" t="s">
        <v>848</v>
      </c>
      <c r="H2486">
        <v>372</v>
      </c>
      <c r="I2486" t="s">
        <v>1071</v>
      </c>
      <c r="J2486" t="s">
        <v>1070</v>
      </c>
      <c r="K2486" t="s">
        <v>307</v>
      </c>
      <c r="L2486" t="s">
        <v>1191</v>
      </c>
      <c r="M2486">
        <v>1086</v>
      </c>
      <c r="N2486">
        <v>37.642980000000001</v>
      </c>
    </row>
    <row r="2487" spans="1:14" x14ac:dyDescent="0.3">
      <c r="A2487">
        <v>2023</v>
      </c>
      <c r="B2487" t="s">
        <v>1188</v>
      </c>
      <c r="C2487" t="s">
        <v>821</v>
      </c>
      <c r="D2487" t="s">
        <v>823</v>
      </c>
      <c r="E2487" t="s">
        <v>822</v>
      </c>
      <c r="F2487" t="s">
        <v>849</v>
      </c>
      <c r="G2487" t="s">
        <v>848</v>
      </c>
      <c r="H2487">
        <v>372</v>
      </c>
      <c r="I2487" t="s">
        <v>1071</v>
      </c>
      <c r="J2487" t="s">
        <v>1070</v>
      </c>
      <c r="K2487" t="s">
        <v>308</v>
      </c>
      <c r="L2487" t="s">
        <v>1191</v>
      </c>
      <c r="M2487">
        <v>659</v>
      </c>
      <c r="N2487">
        <v>22.842289999999998</v>
      </c>
    </row>
    <row r="2488" spans="1:14" x14ac:dyDescent="0.3">
      <c r="A2488">
        <v>2023</v>
      </c>
      <c r="B2488" t="s">
        <v>1188</v>
      </c>
      <c r="C2488" t="s">
        <v>821</v>
      </c>
      <c r="D2488" t="s">
        <v>823</v>
      </c>
      <c r="E2488" t="s">
        <v>822</v>
      </c>
      <c r="F2488" t="s">
        <v>849</v>
      </c>
      <c r="G2488" t="s">
        <v>848</v>
      </c>
      <c r="H2488">
        <v>372</v>
      </c>
      <c r="I2488" t="s">
        <v>1071</v>
      </c>
      <c r="J2488" t="s">
        <v>1070</v>
      </c>
      <c r="K2488" t="s">
        <v>309</v>
      </c>
      <c r="L2488" t="s">
        <v>1191</v>
      </c>
      <c r="M2488">
        <v>271</v>
      </c>
      <c r="N2488">
        <v>9.3934099999999994</v>
      </c>
    </row>
    <row r="2489" spans="1:14" x14ac:dyDescent="0.3">
      <c r="A2489">
        <v>2023</v>
      </c>
      <c r="B2489" t="s">
        <v>1188</v>
      </c>
      <c r="C2489" t="s">
        <v>821</v>
      </c>
      <c r="D2489" t="s">
        <v>823</v>
      </c>
      <c r="E2489" t="s">
        <v>822</v>
      </c>
      <c r="F2489" t="s">
        <v>849</v>
      </c>
      <c r="G2489" t="s">
        <v>848</v>
      </c>
      <c r="H2489">
        <v>372</v>
      </c>
      <c r="I2489" t="s">
        <v>1071</v>
      </c>
      <c r="J2489" t="s">
        <v>1070</v>
      </c>
      <c r="K2489" t="s">
        <v>306</v>
      </c>
      <c r="L2489" t="s">
        <v>1191</v>
      </c>
      <c r="M2489">
        <v>809</v>
      </c>
      <c r="N2489">
        <v>28.041589999999999</v>
      </c>
    </row>
    <row r="2490" spans="1:14" x14ac:dyDescent="0.3">
      <c r="A2490">
        <v>2023</v>
      </c>
      <c r="B2490" t="s">
        <v>1188</v>
      </c>
      <c r="C2490" t="s">
        <v>821</v>
      </c>
      <c r="D2490" t="s">
        <v>823</v>
      </c>
      <c r="E2490" t="s">
        <v>822</v>
      </c>
      <c r="F2490" t="s">
        <v>849</v>
      </c>
      <c r="G2490" t="s">
        <v>848</v>
      </c>
      <c r="H2490">
        <v>372</v>
      </c>
      <c r="I2490" t="s">
        <v>1071</v>
      </c>
      <c r="J2490" t="s">
        <v>1070</v>
      </c>
      <c r="K2490" t="s">
        <v>1192</v>
      </c>
      <c r="L2490" t="s">
        <v>1191</v>
      </c>
      <c r="M2490">
        <v>2885</v>
      </c>
      <c r="N2490">
        <v>100</v>
      </c>
    </row>
    <row r="2491" spans="1:14" x14ac:dyDescent="0.3">
      <c r="A2491">
        <v>2023</v>
      </c>
      <c r="B2491" t="s">
        <v>1188</v>
      </c>
      <c r="C2491" t="s">
        <v>821</v>
      </c>
      <c r="D2491" t="s">
        <v>823</v>
      </c>
      <c r="E2491" t="s">
        <v>822</v>
      </c>
      <c r="F2491" t="s">
        <v>849</v>
      </c>
      <c r="G2491" t="s">
        <v>848</v>
      </c>
      <c r="H2491">
        <v>372</v>
      </c>
      <c r="I2491" t="s">
        <v>1071</v>
      </c>
      <c r="J2491" t="s">
        <v>1070</v>
      </c>
      <c r="K2491" t="s">
        <v>305</v>
      </c>
      <c r="L2491" t="s">
        <v>1191</v>
      </c>
      <c r="M2491">
        <v>60</v>
      </c>
      <c r="N2491">
        <v>2.07972</v>
      </c>
    </row>
    <row r="2492" spans="1:14" x14ac:dyDescent="0.3">
      <c r="A2492">
        <v>2024</v>
      </c>
      <c r="B2492" t="s">
        <v>1188</v>
      </c>
      <c r="C2492" t="s">
        <v>821</v>
      </c>
      <c r="D2492" t="s">
        <v>823</v>
      </c>
      <c r="E2492" t="s">
        <v>822</v>
      </c>
      <c r="F2492" t="s">
        <v>849</v>
      </c>
      <c r="G2492" t="s">
        <v>848</v>
      </c>
      <c r="H2492">
        <v>372</v>
      </c>
      <c r="I2492" t="s">
        <v>1071</v>
      </c>
      <c r="J2492" t="s">
        <v>1070</v>
      </c>
      <c r="K2492" t="s">
        <v>307</v>
      </c>
      <c r="L2492" t="s">
        <v>1191</v>
      </c>
      <c r="M2492">
        <v>1279</v>
      </c>
      <c r="N2492">
        <v>38.640479999999997</v>
      </c>
    </row>
    <row r="2493" spans="1:14" x14ac:dyDescent="0.3">
      <c r="A2493">
        <v>2024</v>
      </c>
      <c r="B2493" t="s">
        <v>1188</v>
      </c>
      <c r="C2493" t="s">
        <v>821</v>
      </c>
      <c r="D2493" t="s">
        <v>823</v>
      </c>
      <c r="E2493" t="s">
        <v>822</v>
      </c>
      <c r="F2493" t="s">
        <v>849</v>
      </c>
      <c r="G2493" t="s">
        <v>848</v>
      </c>
      <c r="H2493">
        <v>372</v>
      </c>
      <c r="I2493" t="s">
        <v>1071</v>
      </c>
      <c r="J2493" t="s">
        <v>1070</v>
      </c>
      <c r="K2493" t="s">
        <v>308</v>
      </c>
      <c r="L2493" t="s">
        <v>1191</v>
      </c>
      <c r="M2493">
        <v>668</v>
      </c>
      <c r="N2493">
        <v>20.181270000000001</v>
      </c>
    </row>
    <row r="2494" spans="1:14" x14ac:dyDescent="0.3">
      <c r="A2494">
        <v>2024</v>
      </c>
      <c r="B2494" t="s">
        <v>1188</v>
      </c>
      <c r="C2494" t="s">
        <v>821</v>
      </c>
      <c r="D2494" t="s">
        <v>823</v>
      </c>
      <c r="E2494" t="s">
        <v>822</v>
      </c>
      <c r="F2494" t="s">
        <v>849</v>
      </c>
      <c r="G2494" t="s">
        <v>848</v>
      </c>
      <c r="H2494">
        <v>372</v>
      </c>
      <c r="I2494" t="s">
        <v>1071</v>
      </c>
      <c r="J2494" t="s">
        <v>1070</v>
      </c>
      <c r="K2494" t="s">
        <v>309</v>
      </c>
      <c r="L2494" t="s">
        <v>1191</v>
      </c>
      <c r="M2494">
        <v>294</v>
      </c>
      <c r="N2494">
        <v>8.88218</v>
      </c>
    </row>
    <row r="2495" spans="1:14" x14ac:dyDescent="0.3">
      <c r="A2495">
        <v>2024</v>
      </c>
      <c r="B2495" t="s">
        <v>1188</v>
      </c>
      <c r="C2495" t="s">
        <v>821</v>
      </c>
      <c r="D2495" t="s">
        <v>823</v>
      </c>
      <c r="E2495" t="s">
        <v>822</v>
      </c>
      <c r="F2495" t="s">
        <v>849</v>
      </c>
      <c r="G2495" t="s">
        <v>848</v>
      </c>
      <c r="H2495">
        <v>372</v>
      </c>
      <c r="I2495" t="s">
        <v>1071</v>
      </c>
      <c r="J2495" t="s">
        <v>1070</v>
      </c>
      <c r="K2495" t="s">
        <v>306</v>
      </c>
      <c r="L2495" t="s">
        <v>1191</v>
      </c>
      <c r="M2495">
        <v>963</v>
      </c>
      <c r="N2495">
        <v>29.09366</v>
      </c>
    </row>
    <row r="2496" spans="1:14" x14ac:dyDescent="0.3">
      <c r="A2496">
        <v>2024</v>
      </c>
      <c r="B2496" t="s">
        <v>1188</v>
      </c>
      <c r="C2496" t="s">
        <v>821</v>
      </c>
      <c r="D2496" t="s">
        <v>823</v>
      </c>
      <c r="E2496" t="s">
        <v>822</v>
      </c>
      <c r="F2496" t="s">
        <v>849</v>
      </c>
      <c r="G2496" t="s">
        <v>848</v>
      </c>
      <c r="H2496">
        <v>372</v>
      </c>
      <c r="I2496" t="s">
        <v>1071</v>
      </c>
      <c r="J2496" t="s">
        <v>1070</v>
      </c>
      <c r="K2496" t="s">
        <v>1192</v>
      </c>
      <c r="L2496" t="s">
        <v>1191</v>
      </c>
      <c r="M2496">
        <v>3310</v>
      </c>
      <c r="N2496">
        <v>100</v>
      </c>
    </row>
    <row r="2497" spans="1:14" x14ac:dyDescent="0.3">
      <c r="A2497">
        <v>2024</v>
      </c>
      <c r="B2497" t="s">
        <v>1188</v>
      </c>
      <c r="C2497" t="s">
        <v>821</v>
      </c>
      <c r="D2497" t="s">
        <v>823</v>
      </c>
      <c r="E2497" t="s">
        <v>822</v>
      </c>
      <c r="F2497" t="s">
        <v>849</v>
      </c>
      <c r="G2497" t="s">
        <v>848</v>
      </c>
      <c r="H2497">
        <v>372</v>
      </c>
      <c r="I2497" t="s">
        <v>1071</v>
      </c>
      <c r="J2497" t="s">
        <v>1070</v>
      </c>
      <c r="K2497" t="s">
        <v>305</v>
      </c>
      <c r="L2497" t="s">
        <v>1191</v>
      </c>
      <c r="M2497">
        <v>106</v>
      </c>
      <c r="N2497">
        <v>3.20242</v>
      </c>
    </row>
    <row r="2498" spans="1:14" x14ac:dyDescent="0.3">
      <c r="A2498">
        <v>2021</v>
      </c>
      <c r="B2498" t="s">
        <v>1188</v>
      </c>
      <c r="C2498" t="s">
        <v>821</v>
      </c>
      <c r="D2498" t="s">
        <v>823</v>
      </c>
      <c r="E2498" t="s">
        <v>822</v>
      </c>
      <c r="F2498" t="s">
        <v>927</v>
      </c>
      <c r="G2498" t="s">
        <v>926</v>
      </c>
      <c r="H2498">
        <v>857</v>
      </c>
      <c r="I2498" t="s">
        <v>1073</v>
      </c>
      <c r="J2498" t="s">
        <v>1072</v>
      </c>
      <c r="K2498" t="s">
        <v>307</v>
      </c>
      <c r="L2498" t="s">
        <v>1191</v>
      </c>
      <c r="M2498">
        <v>92</v>
      </c>
      <c r="N2498">
        <v>35.249000000000002</v>
      </c>
    </row>
    <row r="2499" spans="1:14" x14ac:dyDescent="0.3">
      <c r="A2499">
        <v>2021</v>
      </c>
      <c r="B2499" t="s">
        <v>1188</v>
      </c>
      <c r="C2499" t="s">
        <v>821</v>
      </c>
      <c r="D2499" t="s">
        <v>823</v>
      </c>
      <c r="E2499" t="s">
        <v>822</v>
      </c>
      <c r="F2499" t="s">
        <v>927</v>
      </c>
      <c r="G2499" t="s">
        <v>926</v>
      </c>
      <c r="H2499">
        <v>857</v>
      </c>
      <c r="I2499" t="s">
        <v>1073</v>
      </c>
      <c r="J2499" t="s">
        <v>1072</v>
      </c>
      <c r="K2499" t="s">
        <v>308</v>
      </c>
      <c r="L2499" t="s">
        <v>1191</v>
      </c>
      <c r="M2499">
        <v>51</v>
      </c>
      <c r="N2499">
        <v>19.540199999999999</v>
      </c>
    </row>
    <row r="2500" spans="1:14" x14ac:dyDescent="0.3">
      <c r="A2500">
        <v>2021</v>
      </c>
      <c r="B2500" t="s">
        <v>1188</v>
      </c>
      <c r="C2500" t="s">
        <v>821</v>
      </c>
      <c r="D2500" t="s">
        <v>823</v>
      </c>
      <c r="E2500" t="s">
        <v>822</v>
      </c>
      <c r="F2500" t="s">
        <v>927</v>
      </c>
      <c r="G2500" t="s">
        <v>926</v>
      </c>
      <c r="H2500">
        <v>857</v>
      </c>
      <c r="I2500" t="s">
        <v>1073</v>
      </c>
      <c r="J2500" t="s">
        <v>1072</v>
      </c>
      <c r="K2500" t="s">
        <v>309</v>
      </c>
      <c r="L2500" t="s">
        <v>1191</v>
      </c>
      <c r="M2500">
        <v>15</v>
      </c>
      <c r="N2500">
        <v>5.7471300000000003</v>
      </c>
    </row>
    <row r="2501" spans="1:14" x14ac:dyDescent="0.3">
      <c r="A2501">
        <v>2021</v>
      </c>
      <c r="B2501" t="s">
        <v>1188</v>
      </c>
      <c r="C2501" t="s">
        <v>821</v>
      </c>
      <c r="D2501" t="s">
        <v>823</v>
      </c>
      <c r="E2501" t="s">
        <v>822</v>
      </c>
      <c r="F2501" t="s">
        <v>927</v>
      </c>
      <c r="G2501" t="s">
        <v>926</v>
      </c>
      <c r="H2501">
        <v>857</v>
      </c>
      <c r="I2501" t="s">
        <v>1073</v>
      </c>
      <c r="J2501" t="s">
        <v>1072</v>
      </c>
      <c r="K2501" t="s">
        <v>306</v>
      </c>
      <c r="L2501" t="s">
        <v>1191</v>
      </c>
      <c r="M2501">
        <v>94</v>
      </c>
      <c r="N2501">
        <v>36.015300000000003</v>
      </c>
    </row>
    <row r="2502" spans="1:14" x14ac:dyDescent="0.3">
      <c r="A2502">
        <v>2021</v>
      </c>
      <c r="B2502" t="s">
        <v>1188</v>
      </c>
      <c r="C2502" t="s">
        <v>821</v>
      </c>
      <c r="D2502" t="s">
        <v>823</v>
      </c>
      <c r="E2502" t="s">
        <v>822</v>
      </c>
      <c r="F2502" t="s">
        <v>927</v>
      </c>
      <c r="G2502" t="s">
        <v>926</v>
      </c>
      <c r="H2502">
        <v>857</v>
      </c>
      <c r="I2502" t="s">
        <v>1073</v>
      </c>
      <c r="J2502" t="s">
        <v>1072</v>
      </c>
      <c r="K2502" t="s">
        <v>1192</v>
      </c>
      <c r="L2502" t="s">
        <v>1191</v>
      </c>
      <c r="M2502">
        <v>261</v>
      </c>
      <c r="N2502">
        <v>100</v>
      </c>
    </row>
    <row r="2503" spans="1:14" x14ac:dyDescent="0.3">
      <c r="A2503">
        <v>2021</v>
      </c>
      <c r="B2503" t="s">
        <v>1188</v>
      </c>
      <c r="C2503" t="s">
        <v>821</v>
      </c>
      <c r="D2503" t="s">
        <v>823</v>
      </c>
      <c r="E2503" t="s">
        <v>822</v>
      </c>
      <c r="F2503" t="s">
        <v>927</v>
      </c>
      <c r="G2503" t="s">
        <v>926</v>
      </c>
      <c r="H2503">
        <v>857</v>
      </c>
      <c r="I2503" t="s">
        <v>1073</v>
      </c>
      <c r="J2503" t="s">
        <v>1072</v>
      </c>
      <c r="K2503" t="s">
        <v>305</v>
      </c>
      <c r="L2503" t="s">
        <v>1191</v>
      </c>
      <c r="M2503">
        <v>9</v>
      </c>
      <c r="N2503">
        <v>3.44828</v>
      </c>
    </row>
    <row r="2504" spans="1:14" x14ac:dyDescent="0.3">
      <c r="A2504">
        <v>2022</v>
      </c>
      <c r="B2504" t="s">
        <v>1188</v>
      </c>
      <c r="C2504" t="s">
        <v>821</v>
      </c>
      <c r="D2504" t="s">
        <v>823</v>
      </c>
      <c r="E2504" t="s">
        <v>822</v>
      </c>
      <c r="F2504" t="s">
        <v>927</v>
      </c>
      <c r="G2504" t="s">
        <v>926</v>
      </c>
      <c r="H2504">
        <v>857</v>
      </c>
      <c r="I2504" t="s">
        <v>1073</v>
      </c>
      <c r="J2504" t="s">
        <v>1072</v>
      </c>
      <c r="K2504" t="s">
        <v>307</v>
      </c>
      <c r="L2504" t="s">
        <v>1191</v>
      </c>
      <c r="M2504">
        <v>93</v>
      </c>
      <c r="N2504">
        <v>33.333300000000001</v>
      </c>
    </row>
    <row r="2505" spans="1:14" x14ac:dyDescent="0.3">
      <c r="A2505">
        <v>2022</v>
      </c>
      <c r="B2505" t="s">
        <v>1188</v>
      </c>
      <c r="C2505" t="s">
        <v>821</v>
      </c>
      <c r="D2505" t="s">
        <v>823</v>
      </c>
      <c r="E2505" t="s">
        <v>822</v>
      </c>
      <c r="F2505" t="s">
        <v>927</v>
      </c>
      <c r="G2505" t="s">
        <v>926</v>
      </c>
      <c r="H2505">
        <v>857</v>
      </c>
      <c r="I2505" t="s">
        <v>1073</v>
      </c>
      <c r="J2505" t="s">
        <v>1072</v>
      </c>
      <c r="K2505" t="s">
        <v>308</v>
      </c>
      <c r="L2505" t="s">
        <v>1191</v>
      </c>
      <c r="M2505">
        <v>69</v>
      </c>
      <c r="N2505">
        <v>24.731200000000001</v>
      </c>
    </row>
    <row r="2506" spans="1:14" x14ac:dyDescent="0.3">
      <c r="A2506">
        <v>2022</v>
      </c>
      <c r="B2506" t="s">
        <v>1188</v>
      </c>
      <c r="C2506" t="s">
        <v>821</v>
      </c>
      <c r="D2506" t="s">
        <v>823</v>
      </c>
      <c r="E2506" t="s">
        <v>822</v>
      </c>
      <c r="F2506" t="s">
        <v>927</v>
      </c>
      <c r="G2506" t="s">
        <v>926</v>
      </c>
      <c r="H2506">
        <v>857</v>
      </c>
      <c r="I2506" t="s">
        <v>1073</v>
      </c>
      <c r="J2506" t="s">
        <v>1072</v>
      </c>
      <c r="K2506" t="s">
        <v>309</v>
      </c>
      <c r="L2506" t="s">
        <v>1191</v>
      </c>
      <c r="M2506">
        <v>12</v>
      </c>
      <c r="N2506">
        <v>4.3010799999999998</v>
      </c>
    </row>
    <row r="2507" spans="1:14" x14ac:dyDescent="0.3">
      <c r="A2507">
        <v>2022</v>
      </c>
      <c r="B2507" t="s">
        <v>1188</v>
      </c>
      <c r="C2507" t="s">
        <v>821</v>
      </c>
      <c r="D2507" t="s">
        <v>823</v>
      </c>
      <c r="E2507" t="s">
        <v>822</v>
      </c>
      <c r="F2507" t="s">
        <v>927</v>
      </c>
      <c r="G2507" t="s">
        <v>926</v>
      </c>
      <c r="H2507">
        <v>857</v>
      </c>
      <c r="I2507" t="s">
        <v>1073</v>
      </c>
      <c r="J2507" t="s">
        <v>1072</v>
      </c>
      <c r="K2507" t="s">
        <v>306</v>
      </c>
      <c r="L2507" t="s">
        <v>1191</v>
      </c>
      <c r="M2507">
        <v>99</v>
      </c>
      <c r="N2507">
        <v>35.483899999999998</v>
      </c>
    </row>
    <row r="2508" spans="1:14" x14ac:dyDescent="0.3">
      <c r="A2508">
        <v>2022</v>
      </c>
      <c r="B2508" t="s">
        <v>1188</v>
      </c>
      <c r="C2508" t="s">
        <v>821</v>
      </c>
      <c r="D2508" t="s">
        <v>823</v>
      </c>
      <c r="E2508" t="s">
        <v>822</v>
      </c>
      <c r="F2508" t="s">
        <v>927</v>
      </c>
      <c r="G2508" t="s">
        <v>926</v>
      </c>
      <c r="H2508">
        <v>857</v>
      </c>
      <c r="I2508" t="s">
        <v>1073</v>
      </c>
      <c r="J2508" t="s">
        <v>1072</v>
      </c>
      <c r="K2508" t="s">
        <v>1192</v>
      </c>
      <c r="L2508" t="s">
        <v>1191</v>
      </c>
      <c r="M2508">
        <v>279</v>
      </c>
      <c r="N2508">
        <v>100</v>
      </c>
    </row>
    <row r="2509" spans="1:14" x14ac:dyDescent="0.3">
      <c r="A2509">
        <v>2022</v>
      </c>
      <c r="B2509" t="s">
        <v>1188</v>
      </c>
      <c r="C2509" t="s">
        <v>821</v>
      </c>
      <c r="D2509" t="s">
        <v>823</v>
      </c>
      <c r="E2509" t="s">
        <v>822</v>
      </c>
      <c r="F2509" t="s">
        <v>927</v>
      </c>
      <c r="G2509" t="s">
        <v>926</v>
      </c>
      <c r="H2509">
        <v>857</v>
      </c>
      <c r="I2509" t="s">
        <v>1073</v>
      </c>
      <c r="J2509" t="s">
        <v>1072</v>
      </c>
      <c r="K2509" t="s">
        <v>305</v>
      </c>
      <c r="L2509" t="s">
        <v>1191</v>
      </c>
      <c r="M2509">
        <v>6</v>
      </c>
      <c r="N2509">
        <v>2.1505399999999999</v>
      </c>
    </row>
    <row r="2510" spans="1:14" x14ac:dyDescent="0.3">
      <c r="A2510">
        <v>2023</v>
      </c>
      <c r="B2510" t="s">
        <v>1188</v>
      </c>
      <c r="C2510" t="s">
        <v>821</v>
      </c>
      <c r="D2510" t="s">
        <v>823</v>
      </c>
      <c r="E2510" t="s">
        <v>822</v>
      </c>
      <c r="F2510" t="s">
        <v>927</v>
      </c>
      <c r="G2510" t="s">
        <v>926</v>
      </c>
      <c r="H2510">
        <v>857</v>
      </c>
      <c r="I2510" t="s">
        <v>1073</v>
      </c>
      <c r="J2510" t="s">
        <v>1072</v>
      </c>
      <c r="K2510" t="s">
        <v>307</v>
      </c>
      <c r="L2510" t="s">
        <v>1191</v>
      </c>
      <c r="M2510">
        <v>110</v>
      </c>
      <c r="N2510">
        <v>35.031849999999999</v>
      </c>
    </row>
    <row r="2511" spans="1:14" x14ac:dyDescent="0.3">
      <c r="A2511">
        <v>2023</v>
      </c>
      <c r="B2511" t="s">
        <v>1188</v>
      </c>
      <c r="C2511" t="s">
        <v>821</v>
      </c>
      <c r="D2511" t="s">
        <v>823</v>
      </c>
      <c r="E2511" t="s">
        <v>822</v>
      </c>
      <c r="F2511" t="s">
        <v>927</v>
      </c>
      <c r="G2511" t="s">
        <v>926</v>
      </c>
      <c r="H2511">
        <v>857</v>
      </c>
      <c r="I2511" t="s">
        <v>1073</v>
      </c>
      <c r="J2511" t="s">
        <v>1072</v>
      </c>
      <c r="K2511" t="s">
        <v>308</v>
      </c>
      <c r="L2511" t="s">
        <v>1191</v>
      </c>
      <c r="M2511">
        <v>82</v>
      </c>
      <c r="N2511">
        <v>26.114650000000001</v>
      </c>
    </row>
    <row r="2512" spans="1:14" x14ac:dyDescent="0.3">
      <c r="A2512">
        <v>2023</v>
      </c>
      <c r="B2512" t="s">
        <v>1188</v>
      </c>
      <c r="C2512" t="s">
        <v>821</v>
      </c>
      <c r="D2512" t="s">
        <v>823</v>
      </c>
      <c r="E2512" t="s">
        <v>822</v>
      </c>
      <c r="F2512" t="s">
        <v>927</v>
      </c>
      <c r="G2512" t="s">
        <v>926</v>
      </c>
      <c r="H2512">
        <v>857</v>
      </c>
      <c r="I2512" t="s">
        <v>1073</v>
      </c>
      <c r="J2512" t="s">
        <v>1072</v>
      </c>
      <c r="K2512" t="s">
        <v>309</v>
      </c>
      <c r="L2512" t="s">
        <v>1191</v>
      </c>
      <c r="M2512">
        <v>13</v>
      </c>
      <c r="N2512">
        <v>4.1401300000000001</v>
      </c>
    </row>
    <row r="2513" spans="1:14" x14ac:dyDescent="0.3">
      <c r="A2513">
        <v>2023</v>
      </c>
      <c r="B2513" t="s">
        <v>1188</v>
      </c>
      <c r="C2513" t="s">
        <v>821</v>
      </c>
      <c r="D2513" t="s">
        <v>823</v>
      </c>
      <c r="E2513" t="s">
        <v>822</v>
      </c>
      <c r="F2513" t="s">
        <v>927</v>
      </c>
      <c r="G2513" t="s">
        <v>926</v>
      </c>
      <c r="H2513">
        <v>857</v>
      </c>
      <c r="I2513" t="s">
        <v>1073</v>
      </c>
      <c r="J2513" t="s">
        <v>1072</v>
      </c>
      <c r="K2513" t="s">
        <v>306</v>
      </c>
      <c r="L2513" t="s">
        <v>1191</v>
      </c>
      <c r="M2513">
        <v>99</v>
      </c>
      <c r="N2513">
        <v>31.528659999999999</v>
      </c>
    </row>
    <row r="2514" spans="1:14" x14ac:dyDescent="0.3">
      <c r="A2514">
        <v>2023</v>
      </c>
      <c r="B2514" t="s">
        <v>1188</v>
      </c>
      <c r="C2514" t="s">
        <v>821</v>
      </c>
      <c r="D2514" t="s">
        <v>823</v>
      </c>
      <c r="E2514" t="s">
        <v>822</v>
      </c>
      <c r="F2514" t="s">
        <v>927</v>
      </c>
      <c r="G2514" t="s">
        <v>926</v>
      </c>
      <c r="H2514">
        <v>857</v>
      </c>
      <c r="I2514" t="s">
        <v>1073</v>
      </c>
      <c r="J2514" t="s">
        <v>1072</v>
      </c>
      <c r="K2514" t="s">
        <v>1192</v>
      </c>
      <c r="L2514" t="s">
        <v>1191</v>
      </c>
      <c r="M2514">
        <v>314</v>
      </c>
      <c r="N2514">
        <v>100</v>
      </c>
    </row>
    <row r="2515" spans="1:14" x14ac:dyDescent="0.3">
      <c r="A2515">
        <v>2023</v>
      </c>
      <c r="B2515" t="s">
        <v>1188</v>
      </c>
      <c r="C2515" t="s">
        <v>821</v>
      </c>
      <c r="D2515" t="s">
        <v>823</v>
      </c>
      <c r="E2515" t="s">
        <v>822</v>
      </c>
      <c r="F2515" t="s">
        <v>927</v>
      </c>
      <c r="G2515" t="s">
        <v>926</v>
      </c>
      <c r="H2515">
        <v>857</v>
      </c>
      <c r="I2515" t="s">
        <v>1073</v>
      </c>
      <c r="J2515" t="s">
        <v>1072</v>
      </c>
      <c r="K2515" t="s">
        <v>305</v>
      </c>
      <c r="L2515" t="s">
        <v>1191</v>
      </c>
      <c r="M2515">
        <v>10</v>
      </c>
      <c r="N2515">
        <v>3.1847099999999999</v>
      </c>
    </row>
    <row r="2516" spans="1:14" x14ac:dyDescent="0.3">
      <c r="A2516">
        <v>2024</v>
      </c>
      <c r="B2516" t="s">
        <v>1188</v>
      </c>
      <c r="C2516" t="s">
        <v>821</v>
      </c>
      <c r="D2516" t="s">
        <v>823</v>
      </c>
      <c r="E2516" t="s">
        <v>822</v>
      </c>
      <c r="F2516" t="s">
        <v>927</v>
      </c>
      <c r="G2516" t="s">
        <v>926</v>
      </c>
      <c r="H2516">
        <v>857</v>
      </c>
      <c r="I2516" t="s">
        <v>1073</v>
      </c>
      <c r="J2516" t="s">
        <v>1072</v>
      </c>
      <c r="K2516" t="s">
        <v>307</v>
      </c>
      <c r="L2516" t="s">
        <v>1191</v>
      </c>
      <c r="M2516">
        <v>133</v>
      </c>
      <c r="N2516">
        <v>39.117649999999998</v>
      </c>
    </row>
    <row r="2517" spans="1:14" x14ac:dyDescent="0.3">
      <c r="A2517">
        <v>2024</v>
      </c>
      <c r="B2517" t="s">
        <v>1188</v>
      </c>
      <c r="C2517" t="s">
        <v>821</v>
      </c>
      <c r="D2517" t="s">
        <v>823</v>
      </c>
      <c r="E2517" t="s">
        <v>822</v>
      </c>
      <c r="F2517" t="s">
        <v>927</v>
      </c>
      <c r="G2517" t="s">
        <v>926</v>
      </c>
      <c r="H2517">
        <v>857</v>
      </c>
      <c r="I2517" t="s">
        <v>1073</v>
      </c>
      <c r="J2517" t="s">
        <v>1072</v>
      </c>
      <c r="K2517" t="s">
        <v>308</v>
      </c>
      <c r="L2517" t="s">
        <v>1191</v>
      </c>
      <c r="M2517">
        <v>81</v>
      </c>
      <c r="N2517">
        <v>23.823530000000002</v>
      </c>
    </row>
    <row r="2518" spans="1:14" x14ac:dyDescent="0.3">
      <c r="A2518">
        <v>2024</v>
      </c>
      <c r="B2518" t="s">
        <v>1188</v>
      </c>
      <c r="C2518" t="s">
        <v>821</v>
      </c>
      <c r="D2518" t="s">
        <v>823</v>
      </c>
      <c r="E2518" t="s">
        <v>822</v>
      </c>
      <c r="F2518" t="s">
        <v>927</v>
      </c>
      <c r="G2518" t="s">
        <v>926</v>
      </c>
      <c r="H2518">
        <v>857</v>
      </c>
      <c r="I2518" t="s">
        <v>1073</v>
      </c>
      <c r="J2518" t="s">
        <v>1072</v>
      </c>
      <c r="K2518" t="s">
        <v>309</v>
      </c>
      <c r="L2518" t="s">
        <v>1191</v>
      </c>
      <c r="M2518">
        <v>11</v>
      </c>
      <c r="N2518">
        <v>3.23529</v>
      </c>
    </row>
    <row r="2519" spans="1:14" x14ac:dyDescent="0.3">
      <c r="A2519">
        <v>2024</v>
      </c>
      <c r="B2519" t="s">
        <v>1188</v>
      </c>
      <c r="C2519" t="s">
        <v>821</v>
      </c>
      <c r="D2519" t="s">
        <v>823</v>
      </c>
      <c r="E2519" t="s">
        <v>822</v>
      </c>
      <c r="F2519" t="s">
        <v>927</v>
      </c>
      <c r="G2519" t="s">
        <v>926</v>
      </c>
      <c r="H2519">
        <v>857</v>
      </c>
      <c r="I2519" t="s">
        <v>1073</v>
      </c>
      <c r="J2519" t="s">
        <v>1072</v>
      </c>
      <c r="K2519" t="s">
        <v>306</v>
      </c>
      <c r="L2519" t="s">
        <v>1191</v>
      </c>
      <c r="M2519">
        <v>104</v>
      </c>
      <c r="N2519">
        <v>30.588239999999999</v>
      </c>
    </row>
    <row r="2520" spans="1:14" x14ac:dyDescent="0.3">
      <c r="A2520">
        <v>2024</v>
      </c>
      <c r="B2520" t="s">
        <v>1188</v>
      </c>
      <c r="C2520" t="s">
        <v>821</v>
      </c>
      <c r="D2520" t="s">
        <v>823</v>
      </c>
      <c r="E2520" t="s">
        <v>822</v>
      </c>
      <c r="F2520" t="s">
        <v>927</v>
      </c>
      <c r="G2520" t="s">
        <v>926</v>
      </c>
      <c r="H2520">
        <v>857</v>
      </c>
      <c r="I2520" t="s">
        <v>1073</v>
      </c>
      <c r="J2520" t="s">
        <v>1072</v>
      </c>
      <c r="K2520" t="s">
        <v>1192</v>
      </c>
      <c r="L2520" t="s">
        <v>1191</v>
      </c>
      <c r="M2520">
        <v>340</v>
      </c>
      <c r="N2520">
        <v>100</v>
      </c>
    </row>
    <row r="2521" spans="1:14" x14ac:dyDescent="0.3">
      <c r="A2521">
        <v>2024</v>
      </c>
      <c r="B2521" t="s">
        <v>1188</v>
      </c>
      <c r="C2521" t="s">
        <v>821</v>
      </c>
      <c r="D2521" t="s">
        <v>823</v>
      </c>
      <c r="E2521" t="s">
        <v>822</v>
      </c>
      <c r="F2521" t="s">
        <v>927</v>
      </c>
      <c r="G2521" t="s">
        <v>926</v>
      </c>
      <c r="H2521">
        <v>857</v>
      </c>
      <c r="I2521" t="s">
        <v>1073</v>
      </c>
      <c r="J2521" t="s">
        <v>1072</v>
      </c>
      <c r="K2521" t="s">
        <v>305</v>
      </c>
      <c r="L2521" t="s">
        <v>1191</v>
      </c>
      <c r="M2521">
        <v>11</v>
      </c>
      <c r="N2521">
        <v>3.23529</v>
      </c>
    </row>
    <row r="2522" spans="1:14" x14ac:dyDescent="0.3">
      <c r="A2522">
        <v>2021</v>
      </c>
      <c r="B2522" t="s">
        <v>1188</v>
      </c>
      <c r="C2522" t="s">
        <v>821</v>
      </c>
      <c r="D2522" t="s">
        <v>823</v>
      </c>
      <c r="E2522" t="s">
        <v>822</v>
      </c>
      <c r="F2522" t="s">
        <v>867</v>
      </c>
      <c r="G2522" t="s">
        <v>866</v>
      </c>
      <c r="H2522">
        <v>355</v>
      </c>
      <c r="I2522" t="s">
        <v>1075</v>
      </c>
      <c r="J2522" t="s">
        <v>1074</v>
      </c>
      <c r="K2522" t="s">
        <v>307</v>
      </c>
      <c r="L2522" t="s">
        <v>1191</v>
      </c>
      <c r="M2522">
        <v>908</v>
      </c>
      <c r="N2522">
        <v>37.536200000000001</v>
      </c>
    </row>
    <row r="2523" spans="1:14" x14ac:dyDescent="0.3">
      <c r="A2523">
        <v>2021</v>
      </c>
      <c r="B2523" t="s">
        <v>1188</v>
      </c>
      <c r="C2523" t="s">
        <v>821</v>
      </c>
      <c r="D2523" t="s">
        <v>823</v>
      </c>
      <c r="E2523" t="s">
        <v>822</v>
      </c>
      <c r="F2523" t="s">
        <v>867</v>
      </c>
      <c r="G2523" t="s">
        <v>866</v>
      </c>
      <c r="H2523">
        <v>355</v>
      </c>
      <c r="I2523" t="s">
        <v>1075</v>
      </c>
      <c r="J2523" t="s">
        <v>1074</v>
      </c>
      <c r="K2523" t="s">
        <v>308</v>
      </c>
      <c r="L2523" t="s">
        <v>1191</v>
      </c>
      <c r="M2523">
        <v>454</v>
      </c>
      <c r="N2523">
        <v>18.7681</v>
      </c>
    </row>
    <row r="2524" spans="1:14" x14ac:dyDescent="0.3">
      <c r="A2524">
        <v>2021</v>
      </c>
      <c r="B2524" t="s">
        <v>1188</v>
      </c>
      <c r="C2524" t="s">
        <v>821</v>
      </c>
      <c r="D2524" t="s">
        <v>823</v>
      </c>
      <c r="E2524" t="s">
        <v>822</v>
      </c>
      <c r="F2524" t="s">
        <v>867</v>
      </c>
      <c r="G2524" t="s">
        <v>866</v>
      </c>
      <c r="H2524">
        <v>355</v>
      </c>
      <c r="I2524" t="s">
        <v>1075</v>
      </c>
      <c r="J2524" t="s">
        <v>1074</v>
      </c>
      <c r="K2524" t="s">
        <v>309</v>
      </c>
      <c r="L2524" t="s">
        <v>1191</v>
      </c>
      <c r="M2524">
        <v>122</v>
      </c>
      <c r="N2524">
        <v>5.0434099999999997</v>
      </c>
    </row>
    <row r="2525" spans="1:14" x14ac:dyDescent="0.3">
      <c r="A2525">
        <v>2021</v>
      </c>
      <c r="B2525" t="s">
        <v>1188</v>
      </c>
      <c r="C2525" t="s">
        <v>821</v>
      </c>
      <c r="D2525" t="s">
        <v>823</v>
      </c>
      <c r="E2525" t="s">
        <v>822</v>
      </c>
      <c r="F2525" t="s">
        <v>867</v>
      </c>
      <c r="G2525" t="s">
        <v>866</v>
      </c>
      <c r="H2525">
        <v>355</v>
      </c>
      <c r="I2525" t="s">
        <v>1075</v>
      </c>
      <c r="J2525" t="s">
        <v>1074</v>
      </c>
      <c r="K2525" t="s">
        <v>306</v>
      </c>
      <c r="L2525" t="s">
        <v>1191</v>
      </c>
      <c r="M2525">
        <v>845</v>
      </c>
      <c r="N2525">
        <v>34.931800000000003</v>
      </c>
    </row>
    <row r="2526" spans="1:14" x14ac:dyDescent="0.3">
      <c r="A2526">
        <v>2021</v>
      </c>
      <c r="B2526" t="s">
        <v>1188</v>
      </c>
      <c r="C2526" t="s">
        <v>821</v>
      </c>
      <c r="D2526" t="s">
        <v>823</v>
      </c>
      <c r="E2526" t="s">
        <v>822</v>
      </c>
      <c r="F2526" t="s">
        <v>867</v>
      </c>
      <c r="G2526" t="s">
        <v>866</v>
      </c>
      <c r="H2526">
        <v>355</v>
      </c>
      <c r="I2526" t="s">
        <v>1075</v>
      </c>
      <c r="J2526" t="s">
        <v>1074</v>
      </c>
      <c r="K2526" t="s">
        <v>1192</v>
      </c>
      <c r="L2526" t="s">
        <v>1191</v>
      </c>
      <c r="M2526">
        <v>2419</v>
      </c>
      <c r="N2526">
        <v>100</v>
      </c>
    </row>
    <row r="2527" spans="1:14" x14ac:dyDescent="0.3">
      <c r="A2527">
        <v>2021</v>
      </c>
      <c r="B2527" t="s">
        <v>1188</v>
      </c>
      <c r="C2527" t="s">
        <v>821</v>
      </c>
      <c r="D2527" t="s">
        <v>823</v>
      </c>
      <c r="E2527" t="s">
        <v>822</v>
      </c>
      <c r="F2527" t="s">
        <v>867</v>
      </c>
      <c r="G2527" t="s">
        <v>866</v>
      </c>
      <c r="H2527">
        <v>355</v>
      </c>
      <c r="I2527" t="s">
        <v>1075</v>
      </c>
      <c r="J2527" t="s">
        <v>1074</v>
      </c>
      <c r="K2527" t="s">
        <v>305</v>
      </c>
      <c r="L2527" t="s">
        <v>1191</v>
      </c>
      <c r="M2527">
        <v>90</v>
      </c>
      <c r="N2527">
        <v>3.7205499999999998</v>
      </c>
    </row>
    <row r="2528" spans="1:14" x14ac:dyDescent="0.3">
      <c r="A2528">
        <v>2022</v>
      </c>
      <c r="B2528" t="s">
        <v>1188</v>
      </c>
      <c r="C2528" t="s">
        <v>821</v>
      </c>
      <c r="D2528" t="s">
        <v>823</v>
      </c>
      <c r="E2528" t="s">
        <v>822</v>
      </c>
      <c r="F2528" t="s">
        <v>867</v>
      </c>
      <c r="G2528" t="s">
        <v>866</v>
      </c>
      <c r="H2528">
        <v>355</v>
      </c>
      <c r="I2528" t="s">
        <v>1075</v>
      </c>
      <c r="J2528" t="s">
        <v>1074</v>
      </c>
      <c r="K2528" t="s">
        <v>307</v>
      </c>
      <c r="L2528" t="s">
        <v>1191</v>
      </c>
      <c r="M2528">
        <v>924</v>
      </c>
      <c r="N2528">
        <v>35.552100000000003</v>
      </c>
    </row>
    <row r="2529" spans="1:14" x14ac:dyDescent="0.3">
      <c r="A2529">
        <v>2022</v>
      </c>
      <c r="B2529" t="s">
        <v>1188</v>
      </c>
      <c r="C2529" t="s">
        <v>821</v>
      </c>
      <c r="D2529" t="s">
        <v>823</v>
      </c>
      <c r="E2529" t="s">
        <v>822</v>
      </c>
      <c r="F2529" t="s">
        <v>867</v>
      </c>
      <c r="G2529" t="s">
        <v>866</v>
      </c>
      <c r="H2529">
        <v>355</v>
      </c>
      <c r="I2529" t="s">
        <v>1075</v>
      </c>
      <c r="J2529" t="s">
        <v>1074</v>
      </c>
      <c r="K2529" t="s">
        <v>308</v>
      </c>
      <c r="L2529" t="s">
        <v>1191</v>
      </c>
      <c r="M2529">
        <v>665</v>
      </c>
      <c r="N2529">
        <v>25.5868</v>
      </c>
    </row>
    <row r="2530" spans="1:14" x14ac:dyDescent="0.3">
      <c r="A2530">
        <v>2022</v>
      </c>
      <c r="B2530" t="s">
        <v>1188</v>
      </c>
      <c r="C2530" t="s">
        <v>821</v>
      </c>
      <c r="D2530" t="s">
        <v>823</v>
      </c>
      <c r="E2530" t="s">
        <v>822</v>
      </c>
      <c r="F2530" t="s">
        <v>867</v>
      </c>
      <c r="G2530" t="s">
        <v>866</v>
      </c>
      <c r="H2530">
        <v>355</v>
      </c>
      <c r="I2530" t="s">
        <v>1075</v>
      </c>
      <c r="J2530" t="s">
        <v>1074</v>
      </c>
      <c r="K2530" t="s">
        <v>309</v>
      </c>
      <c r="L2530" t="s">
        <v>1191</v>
      </c>
      <c r="M2530">
        <v>121</v>
      </c>
      <c r="N2530">
        <v>4.65564</v>
      </c>
    </row>
    <row r="2531" spans="1:14" x14ac:dyDescent="0.3">
      <c r="A2531">
        <v>2022</v>
      </c>
      <c r="B2531" t="s">
        <v>1188</v>
      </c>
      <c r="C2531" t="s">
        <v>821</v>
      </c>
      <c r="D2531" t="s">
        <v>823</v>
      </c>
      <c r="E2531" t="s">
        <v>822</v>
      </c>
      <c r="F2531" t="s">
        <v>867</v>
      </c>
      <c r="G2531" t="s">
        <v>866</v>
      </c>
      <c r="H2531">
        <v>355</v>
      </c>
      <c r="I2531" t="s">
        <v>1075</v>
      </c>
      <c r="J2531" t="s">
        <v>1074</v>
      </c>
      <c r="K2531" t="s">
        <v>306</v>
      </c>
      <c r="L2531" t="s">
        <v>1191</v>
      </c>
      <c r="M2531">
        <v>804</v>
      </c>
      <c r="N2531">
        <v>30.934999999999999</v>
      </c>
    </row>
    <row r="2532" spans="1:14" x14ac:dyDescent="0.3">
      <c r="A2532">
        <v>2022</v>
      </c>
      <c r="B2532" t="s">
        <v>1188</v>
      </c>
      <c r="C2532" t="s">
        <v>821</v>
      </c>
      <c r="D2532" t="s">
        <v>823</v>
      </c>
      <c r="E2532" t="s">
        <v>822</v>
      </c>
      <c r="F2532" t="s">
        <v>867</v>
      </c>
      <c r="G2532" t="s">
        <v>866</v>
      </c>
      <c r="H2532">
        <v>355</v>
      </c>
      <c r="I2532" t="s">
        <v>1075</v>
      </c>
      <c r="J2532" t="s">
        <v>1074</v>
      </c>
      <c r="K2532" t="s">
        <v>1192</v>
      </c>
      <c r="L2532" t="s">
        <v>1191</v>
      </c>
      <c r="M2532">
        <v>2599</v>
      </c>
      <c r="N2532">
        <v>100</v>
      </c>
    </row>
    <row r="2533" spans="1:14" x14ac:dyDescent="0.3">
      <c r="A2533">
        <v>2022</v>
      </c>
      <c r="B2533" t="s">
        <v>1188</v>
      </c>
      <c r="C2533" t="s">
        <v>821</v>
      </c>
      <c r="D2533" t="s">
        <v>823</v>
      </c>
      <c r="E2533" t="s">
        <v>822</v>
      </c>
      <c r="F2533" t="s">
        <v>867</v>
      </c>
      <c r="G2533" t="s">
        <v>866</v>
      </c>
      <c r="H2533">
        <v>355</v>
      </c>
      <c r="I2533" t="s">
        <v>1075</v>
      </c>
      <c r="J2533" t="s">
        <v>1074</v>
      </c>
      <c r="K2533" t="s">
        <v>305</v>
      </c>
      <c r="L2533" t="s">
        <v>1191</v>
      </c>
      <c r="M2533">
        <v>85</v>
      </c>
      <c r="N2533">
        <v>3.2704900000000001</v>
      </c>
    </row>
    <row r="2534" spans="1:14" x14ac:dyDescent="0.3">
      <c r="A2534">
        <v>2023</v>
      </c>
      <c r="B2534" t="s">
        <v>1188</v>
      </c>
      <c r="C2534" t="s">
        <v>821</v>
      </c>
      <c r="D2534" t="s">
        <v>823</v>
      </c>
      <c r="E2534" t="s">
        <v>822</v>
      </c>
      <c r="F2534" t="s">
        <v>867</v>
      </c>
      <c r="G2534" t="s">
        <v>866</v>
      </c>
      <c r="H2534">
        <v>355</v>
      </c>
      <c r="I2534" t="s">
        <v>1075</v>
      </c>
      <c r="J2534" t="s">
        <v>1074</v>
      </c>
      <c r="K2534" t="s">
        <v>307</v>
      </c>
      <c r="L2534" t="s">
        <v>1191</v>
      </c>
      <c r="M2534">
        <v>961</v>
      </c>
      <c r="N2534">
        <v>37.276960000000003</v>
      </c>
    </row>
    <row r="2535" spans="1:14" x14ac:dyDescent="0.3">
      <c r="A2535">
        <v>2023</v>
      </c>
      <c r="B2535" t="s">
        <v>1188</v>
      </c>
      <c r="C2535" t="s">
        <v>821</v>
      </c>
      <c r="D2535" t="s">
        <v>823</v>
      </c>
      <c r="E2535" t="s">
        <v>822</v>
      </c>
      <c r="F2535" t="s">
        <v>867</v>
      </c>
      <c r="G2535" t="s">
        <v>866</v>
      </c>
      <c r="H2535">
        <v>355</v>
      </c>
      <c r="I2535" t="s">
        <v>1075</v>
      </c>
      <c r="J2535" t="s">
        <v>1074</v>
      </c>
      <c r="K2535" t="s">
        <v>308</v>
      </c>
      <c r="L2535" t="s">
        <v>1191</v>
      </c>
      <c r="M2535">
        <v>590</v>
      </c>
      <c r="N2535">
        <v>22.885960000000001</v>
      </c>
    </row>
    <row r="2536" spans="1:14" x14ac:dyDescent="0.3">
      <c r="A2536">
        <v>2023</v>
      </c>
      <c r="B2536" t="s">
        <v>1188</v>
      </c>
      <c r="C2536" t="s">
        <v>821</v>
      </c>
      <c r="D2536" t="s">
        <v>823</v>
      </c>
      <c r="E2536" t="s">
        <v>822</v>
      </c>
      <c r="F2536" t="s">
        <v>867</v>
      </c>
      <c r="G2536" t="s">
        <v>866</v>
      </c>
      <c r="H2536">
        <v>355</v>
      </c>
      <c r="I2536" t="s">
        <v>1075</v>
      </c>
      <c r="J2536" t="s">
        <v>1074</v>
      </c>
      <c r="K2536" t="s">
        <v>309</v>
      </c>
      <c r="L2536" t="s">
        <v>1191</v>
      </c>
      <c r="M2536">
        <v>158</v>
      </c>
      <c r="N2536">
        <v>6.1287799999999999</v>
      </c>
    </row>
    <row r="2537" spans="1:14" x14ac:dyDescent="0.3">
      <c r="A2537">
        <v>2023</v>
      </c>
      <c r="B2537" t="s">
        <v>1188</v>
      </c>
      <c r="C2537" t="s">
        <v>821</v>
      </c>
      <c r="D2537" t="s">
        <v>823</v>
      </c>
      <c r="E2537" t="s">
        <v>822</v>
      </c>
      <c r="F2537" t="s">
        <v>867</v>
      </c>
      <c r="G2537" t="s">
        <v>866</v>
      </c>
      <c r="H2537">
        <v>355</v>
      </c>
      <c r="I2537" t="s">
        <v>1075</v>
      </c>
      <c r="J2537" t="s">
        <v>1074</v>
      </c>
      <c r="K2537" t="s">
        <v>306</v>
      </c>
      <c r="L2537" t="s">
        <v>1191</v>
      </c>
      <c r="M2537">
        <v>815</v>
      </c>
      <c r="N2537">
        <v>31.61365</v>
      </c>
    </row>
    <row r="2538" spans="1:14" x14ac:dyDescent="0.3">
      <c r="A2538">
        <v>2023</v>
      </c>
      <c r="B2538" t="s">
        <v>1188</v>
      </c>
      <c r="C2538" t="s">
        <v>821</v>
      </c>
      <c r="D2538" t="s">
        <v>823</v>
      </c>
      <c r="E2538" t="s">
        <v>822</v>
      </c>
      <c r="F2538" t="s">
        <v>867</v>
      </c>
      <c r="G2538" t="s">
        <v>866</v>
      </c>
      <c r="H2538">
        <v>355</v>
      </c>
      <c r="I2538" t="s">
        <v>1075</v>
      </c>
      <c r="J2538" t="s">
        <v>1074</v>
      </c>
      <c r="K2538" t="s">
        <v>1192</v>
      </c>
      <c r="L2538" t="s">
        <v>1191</v>
      </c>
      <c r="M2538">
        <v>2578</v>
      </c>
      <c r="N2538">
        <v>100</v>
      </c>
    </row>
    <row r="2539" spans="1:14" x14ac:dyDescent="0.3">
      <c r="A2539">
        <v>2023</v>
      </c>
      <c r="B2539" t="s">
        <v>1188</v>
      </c>
      <c r="C2539" t="s">
        <v>821</v>
      </c>
      <c r="D2539" t="s">
        <v>823</v>
      </c>
      <c r="E2539" t="s">
        <v>822</v>
      </c>
      <c r="F2539" t="s">
        <v>867</v>
      </c>
      <c r="G2539" t="s">
        <v>866</v>
      </c>
      <c r="H2539">
        <v>355</v>
      </c>
      <c r="I2539" t="s">
        <v>1075</v>
      </c>
      <c r="J2539" t="s">
        <v>1074</v>
      </c>
      <c r="K2539" t="s">
        <v>305</v>
      </c>
      <c r="L2539" t="s">
        <v>1191</v>
      </c>
      <c r="M2539">
        <v>54</v>
      </c>
      <c r="N2539">
        <v>2.0946500000000001</v>
      </c>
    </row>
    <row r="2540" spans="1:14" x14ac:dyDescent="0.3">
      <c r="A2540">
        <v>2024</v>
      </c>
      <c r="B2540" t="s">
        <v>1188</v>
      </c>
      <c r="C2540" t="s">
        <v>821</v>
      </c>
      <c r="D2540" t="s">
        <v>823</v>
      </c>
      <c r="E2540" t="s">
        <v>822</v>
      </c>
      <c r="F2540" t="s">
        <v>867</v>
      </c>
      <c r="G2540" t="s">
        <v>866</v>
      </c>
      <c r="H2540">
        <v>355</v>
      </c>
      <c r="I2540" t="s">
        <v>1075</v>
      </c>
      <c r="J2540" t="s">
        <v>1074</v>
      </c>
      <c r="K2540" t="s">
        <v>307</v>
      </c>
      <c r="L2540" t="s">
        <v>1191</v>
      </c>
      <c r="M2540">
        <v>1149</v>
      </c>
      <c r="N2540">
        <v>35.83905</v>
      </c>
    </row>
    <row r="2541" spans="1:14" x14ac:dyDescent="0.3">
      <c r="A2541">
        <v>2024</v>
      </c>
      <c r="B2541" t="s">
        <v>1188</v>
      </c>
      <c r="C2541" t="s">
        <v>821</v>
      </c>
      <c r="D2541" t="s">
        <v>823</v>
      </c>
      <c r="E2541" t="s">
        <v>822</v>
      </c>
      <c r="F2541" t="s">
        <v>867</v>
      </c>
      <c r="G2541" t="s">
        <v>866</v>
      </c>
      <c r="H2541">
        <v>355</v>
      </c>
      <c r="I2541" t="s">
        <v>1075</v>
      </c>
      <c r="J2541" t="s">
        <v>1074</v>
      </c>
      <c r="K2541" t="s">
        <v>308</v>
      </c>
      <c r="L2541" t="s">
        <v>1191</v>
      </c>
      <c r="M2541">
        <v>676</v>
      </c>
      <c r="N2541">
        <v>21.085460000000001</v>
      </c>
    </row>
    <row r="2542" spans="1:14" x14ac:dyDescent="0.3">
      <c r="A2542">
        <v>2024</v>
      </c>
      <c r="B2542" t="s">
        <v>1188</v>
      </c>
      <c r="C2542" t="s">
        <v>821</v>
      </c>
      <c r="D2542" t="s">
        <v>823</v>
      </c>
      <c r="E2542" t="s">
        <v>822</v>
      </c>
      <c r="F2542" t="s">
        <v>867</v>
      </c>
      <c r="G2542" t="s">
        <v>866</v>
      </c>
      <c r="H2542">
        <v>355</v>
      </c>
      <c r="I2542" t="s">
        <v>1075</v>
      </c>
      <c r="J2542" t="s">
        <v>1074</v>
      </c>
      <c r="K2542" t="s">
        <v>309</v>
      </c>
      <c r="L2542" t="s">
        <v>1191</v>
      </c>
      <c r="M2542">
        <v>164</v>
      </c>
      <c r="N2542">
        <v>5.1154099999999998</v>
      </c>
    </row>
    <row r="2543" spans="1:14" x14ac:dyDescent="0.3">
      <c r="A2543">
        <v>2024</v>
      </c>
      <c r="B2543" t="s">
        <v>1188</v>
      </c>
      <c r="C2543" t="s">
        <v>821</v>
      </c>
      <c r="D2543" t="s">
        <v>823</v>
      </c>
      <c r="E2543" t="s">
        <v>822</v>
      </c>
      <c r="F2543" t="s">
        <v>867</v>
      </c>
      <c r="G2543" t="s">
        <v>866</v>
      </c>
      <c r="H2543">
        <v>355</v>
      </c>
      <c r="I2543" t="s">
        <v>1075</v>
      </c>
      <c r="J2543" t="s">
        <v>1074</v>
      </c>
      <c r="K2543" t="s">
        <v>306</v>
      </c>
      <c r="L2543" t="s">
        <v>1191</v>
      </c>
      <c r="M2543">
        <v>1060</v>
      </c>
      <c r="N2543">
        <v>33.063009999999998</v>
      </c>
    </row>
    <row r="2544" spans="1:14" x14ac:dyDescent="0.3">
      <c r="A2544">
        <v>2024</v>
      </c>
      <c r="B2544" t="s">
        <v>1188</v>
      </c>
      <c r="C2544" t="s">
        <v>821</v>
      </c>
      <c r="D2544" t="s">
        <v>823</v>
      </c>
      <c r="E2544" t="s">
        <v>822</v>
      </c>
      <c r="F2544" t="s">
        <v>867</v>
      </c>
      <c r="G2544" t="s">
        <v>866</v>
      </c>
      <c r="H2544">
        <v>355</v>
      </c>
      <c r="I2544" t="s">
        <v>1075</v>
      </c>
      <c r="J2544" t="s">
        <v>1074</v>
      </c>
      <c r="K2544" t="s">
        <v>1192</v>
      </c>
      <c r="L2544" t="s">
        <v>1191</v>
      </c>
      <c r="M2544">
        <v>3206</v>
      </c>
      <c r="N2544">
        <v>100</v>
      </c>
    </row>
    <row r="2545" spans="1:14" x14ac:dyDescent="0.3">
      <c r="A2545">
        <v>2024</v>
      </c>
      <c r="B2545" t="s">
        <v>1188</v>
      </c>
      <c r="C2545" t="s">
        <v>821</v>
      </c>
      <c r="D2545" t="s">
        <v>823</v>
      </c>
      <c r="E2545" t="s">
        <v>822</v>
      </c>
      <c r="F2545" t="s">
        <v>867</v>
      </c>
      <c r="G2545" t="s">
        <v>866</v>
      </c>
      <c r="H2545">
        <v>355</v>
      </c>
      <c r="I2545" t="s">
        <v>1075</v>
      </c>
      <c r="J2545" t="s">
        <v>1074</v>
      </c>
      <c r="K2545" t="s">
        <v>305</v>
      </c>
      <c r="L2545" t="s">
        <v>1191</v>
      </c>
      <c r="M2545">
        <v>157</v>
      </c>
      <c r="N2545">
        <v>4.8970700000000003</v>
      </c>
    </row>
    <row r="2546" spans="1:14" x14ac:dyDescent="0.3">
      <c r="A2546">
        <v>2021</v>
      </c>
      <c r="B2546" t="s">
        <v>1188</v>
      </c>
      <c r="C2546" t="s">
        <v>821</v>
      </c>
      <c r="D2546" t="s">
        <v>823</v>
      </c>
      <c r="E2546" t="s">
        <v>822</v>
      </c>
      <c r="F2546" t="s">
        <v>863</v>
      </c>
      <c r="G2546" t="s">
        <v>862</v>
      </c>
      <c r="H2546">
        <v>333</v>
      </c>
      <c r="I2546" t="s">
        <v>1077</v>
      </c>
      <c r="J2546" t="s">
        <v>1076</v>
      </c>
      <c r="K2546" t="s">
        <v>307</v>
      </c>
      <c r="L2546" t="s">
        <v>1191</v>
      </c>
      <c r="M2546">
        <v>849</v>
      </c>
      <c r="N2546">
        <v>33.9193</v>
      </c>
    </row>
    <row r="2547" spans="1:14" x14ac:dyDescent="0.3">
      <c r="A2547">
        <v>2021</v>
      </c>
      <c r="B2547" t="s">
        <v>1188</v>
      </c>
      <c r="C2547" t="s">
        <v>821</v>
      </c>
      <c r="D2547" t="s">
        <v>823</v>
      </c>
      <c r="E2547" t="s">
        <v>822</v>
      </c>
      <c r="F2547" t="s">
        <v>863</v>
      </c>
      <c r="G2547" t="s">
        <v>862</v>
      </c>
      <c r="H2547">
        <v>333</v>
      </c>
      <c r="I2547" t="s">
        <v>1077</v>
      </c>
      <c r="J2547" t="s">
        <v>1076</v>
      </c>
      <c r="K2547" t="s">
        <v>308</v>
      </c>
      <c r="L2547" t="s">
        <v>1191</v>
      </c>
      <c r="M2547">
        <v>529</v>
      </c>
      <c r="N2547">
        <v>21.134599999999999</v>
      </c>
    </row>
    <row r="2548" spans="1:14" x14ac:dyDescent="0.3">
      <c r="A2548">
        <v>2021</v>
      </c>
      <c r="B2548" t="s">
        <v>1188</v>
      </c>
      <c r="C2548" t="s">
        <v>821</v>
      </c>
      <c r="D2548" t="s">
        <v>823</v>
      </c>
      <c r="E2548" t="s">
        <v>822</v>
      </c>
      <c r="F2548" t="s">
        <v>863</v>
      </c>
      <c r="G2548" t="s">
        <v>862</v>
      </c>
      <c r="H2548">
        <v>333</v>
      </c>
      <c r="I2548" t="s">
        <v>1077</v>
      </c>
      <c r="J2548" t="s">
        <v>1076</v>
      </c>
      <c r="K2548" t="s">
        <v>309</v>
      </c>
      <c r="L2548" t="s">
        <v>1191</v>
      </c>
      <c r="M2548">
        <v>140</v>
      </c>
      <c r="N2548">
        <v>5.5932899999999997</v>
      </c>
    </row>
    <row r="2549" spans="1:14" x14ac:dyDescent="0.3">
      <c r="A2549">
        <v>2021</v>
      </c>
      <c r="B2549" t="s">
        <v>1188</v>
      </c>
      <c r="C2549" t="s">
        <v>821</v>
      </c>
      <c r="D2549" t="s">
        <v>823</v>
      </c>
      <c r="E2549" t="s">
        <v>822</v>
      </c>
      <c r="F2549" t="s">
        <v>863</v>
      </c>
      <c r="G2549" t="s">
        <v>862</v>
      </c>
      <c r="H2549">
        <v>333</v>
      </c>
      <c r="I2549" t="s">
        <v>1077</v>
      </c>
      <c r="J2549" t="s">
        <v>1076</v>
      </c>
      <c r="K2549" t="s">
        <v>306</v>
      </c>
      <c r="L2549" t="s">
        <v>1191</v>
      </c>
      <c r="M2549">
        <v>933</v>
      </c>
      <c r="N2549">
        <v>37.275300000000001</v>
      </c>
    </row>
    <row r="2550" spans="1:14" x14ac:dyDescent="0.3">
      <c r="A2550">
        <v>2021</v>
      </c>
      <c r="B2550" t="s">
        <v>1188</v>
      </c>
      <c r="C2550" t="s">
        <v>821</v>
      </c>
      <c r="D2550" t="s">
        <v>823</v>
      </c>
      <c r="E2550" t="s">
        <v>822</v>
      </c>
      <c r="F2550" t="s">
        <v>863</v>
      </c>
      <c r="G2550" t="s">
        <v>862</v>
      </c>
      <c r="H2550">
        <v>333</v>
      </c>
      <c r="I2550" t="s">
        <v>1077</v>
      </c>
      <c r="J2550" t="s">
        <v>1076</v>
      </c>
      <c r="K2550" t="s">
        <v>1192</v>
      </c>
      <c r="L2550" t="s">
        <v>1191</v>
      </c>
      <c r="M2550">
        <v>2503</v>
      </c>
      <c r="N2550">
        <v>100</v>
      </c>
    </row>
    <row r="2551" spans="1:14" x14ac:dyDescent="0.3">
      <c r="A2551">
        <v>2021</v>
      </c>
      <c r="B2551" t="s">
        <v>1188</v>
      </c>
      <c r="C2551" t="s">
        <v>821</v>
      </c>
      <c r="D2551" t="s">
        <v>823</v>
      </c>
      <c r="E2551" t="s">
        <v>822</v>
      </c>
      <c r="F2551" t="s">
        <v>863</v>
      </c>
      <c r="G2551" t="s">
        <v>862</v>
      </c>
      <c r="H2551">
        <v>333</v>
      </c>
      <c r="I2551" t="s">
        <v>1077</v>
      </c>
      <c r="J2551" t="s">
        <v>1076</v>
      </c>
      <c r="K2551" t="s">
        <v>305</v>
      </c>
      <c r="L2551" t="s">
        <v>1191</v>
      </c>
      <c r="M2551">
        <v>52</v>
      </c>
      <c r="N2551">
        <v>2.0775100000000002</v>
      </c>
    </row>
    <row r="2552" spans="1:14" x14ac:dyDescent="0.3">
      <c r="A2552">
        <v>2022</v>
      </c>
      <c r="B2552" t="s">
        <v>1188</v>
      </c>
      <c r="C2552" t="s">
        <v>821</v>
      </c>
      <c r="D2552" t="s">
        <v>823</v>
      </c>
      <c r="E2552" t="s">
        <v>822</v>
      </c>
      <c r="F2552" t="s">
        <v>863</v>
      </c>
      <c r="G2552" t="s">
        <v>862</v>
      </c>
      <c r="H2552">
        <v>333</v>
      </c>
      <c r="I2552" t="s">
        <v>1077</v>
      </c>
      <c r="J2552" t="s">
        <v>1076</v>
      </c>
      <c r="K2552" t="s">
        <v>307</v>
      </c>
      <c r="L2552" t="s">
        <v>1191</v>
      </c>
      <c r="M2552">
        <v>965</v>
      </c>
      <c r="N2552">
        <v>34.476599999999998</v>
      </c>
    </row>
    <row r="2553" spans="1:14" x14ac:dyDescent="0.3">
      <c r="A2553">
        <v>2022</v>
      </c>
      <c r="B2553" t="s">
        <v>1188</v>
      </c>
      <c r="C2553" t="s">
        <v>821</v>
      </c>
      <c r="D2553" t="s">
        <v>823</v>
      </c>
      <c r="E2553" t="s">
        <v>822</v>
      </c>
      <c r="F2553" t="s">
        <v>863</v>
      </c>
      <c r="G2553" t="s">
        <v>862</v>
      </c>
      <c r="H2553">
        <v>333</v>
      </c>
      <c r="I2553" t="s">
        <v>1077</v>
      </c>
      <c r="J2553" t="s">
        <v>1076</v>
      </c>
      <c r="K2553" t="s">
        <v>308</v>
      </c>
      <c r="L2553" t="s">
        <v>1191</v>
      </c>
      <c r="M2553">
        <v>578</v>
      </c>
      <c r="N2553">
        <v>20.650200000000002</v>
      </c>
    </row>
    <row r="2554" spans="1:14" x14ac:dyDescent="0.3">
      <c r="A2554">
        <v>2022</v>
      </c>
      <c r="B2554" t="s">
        <v>1188</v>
      </c>
      <c r="C2554" t="s">
        <v>821</v>
      </c>
      <c r="D2554" t="s">
        <v>823</v>
      </c>
      <c r="E2554" t="s">
        <v>822</v>
      </c>
      <c r="F2554" t="s">
        <v>863</v>
      </c>
      <c r="G2554" t="s">
        <v>862</v>
      </c>
      <c r="H2554">
        <v>333</v>
      </c>
      <c r="I2554" t="s">
        <v>1077</v>
      </c>
      <c r="J2554" t="s">
        <v>1076</v>
      </c>
      <c r="K2554" t="s">
        <v>309</v>
      </c>
      <c r="L2554" t="s">
        <v>1191</v>
      </c>
      <c r="M2554">
        <v>149</v>
      </c>
      <c r="N2554">
        <v>5.3233300000000003</v>
      </c>
    </row>
    <row r="2555" spans="1:14" x14ac:dyDescent="0.3">
      <c r="A2555">
        <v>2022</v>
      </c>
      <c r="B2555" t="s">
        <v>1188</v>
      </c>
      <c r="C2555" t="s">
        <v>821</v>
      </c>
      <c r="D2555" t="s">
        <v>823</v>
      </c>
      <c r="E2555" t="s">
        <v>822</v>
      </c>
      <c r="F2555" t="s">
        <v>863</v>
      </c>
      <c r="G2555" t="s">
        <v>862</v>
      </c>
      <c r="H2555">
        <v>333</v>
      </c>
      <c r="I2555" t="s">
        <v>1077</v>
      </c>
      <c r="J2555" t="s">
        <v>1076</v>
      </c>
      <c r="K2555" t="s">
        <v>306</v>
      </c>
      <c r="L2555" t="s">
        <v>1191</v>
      </c>
      <c r="M2555">
        <v>1044</v>
      </c>
      <c r="N2555">
        <v>37.298999999999999</v>
      </c>
    </row>
    <row r="2556" spans="1:14" x14ac:dyDescent="0.3">
      <c r="A2556">
        <v>2022</v>
      </c>
      <c r="B2556" t="s">
        <v>1188</v>
      </c>
      <c r="C2556" t="s">
        <v>821</v>
      </c>
      <c r="D2556" t="s">
        <v>823</v>
      </c>
      <c r="E2556" t="s">
        <v>822</v>
      </c>
      <c r="F2556" t="s">
        <v>863</v>
      </c>
      <c r="G2556" t="s">
        <v>862</v>
      </c>
      <c r="H2556">
        <v>333</v>
      </c>
      <c r="I2556" t="s">
        <v>1077</v>
      </c>
      <c r="J2556" t="s">
        <v>1076</v>
      </c>
      <c r="K2556" t="s">
        <v>1192</v>
      </c>
      <c r="L2556" t="s">
        <v>1191</v>
      </c>
      <c r="M2556">
        <v>2799</v>
      </c>
      <c r="N2556">
        <v>100</v>
      </c>
    </row>
    <row r="2557" spans="1:14" x14ac:dyDescent="0.3">
      <c r="A2557">
        <v>2022</v>
      </c>
      <c r="B2557" t="s">
        <v>1188</v>
      </c>
      <c r="C2557" t="s">
        <v>821</v>
      </c>
      <c r="D2557" t="s">
        <v>823</v>
      </c>
      <c r="E2557" t="s">
        <v>822</v>
      </c>
      <c r="F2557" t="s">
        <v>863</v>
      </c>
      <c r="G2557" t="s">
        <v>862</v>
      </c>
      <c r="H2557">
        <v>333</v>
      </c>
      <c r="I2557" t="s">
        <v>1077</v>
      </c>
      <c r="J2557" t="s">
        <v>1076</v>
      </c>
      <c r="K2557" t="s">
        <v>305</v>
      </c>
      <c r="L2557" t="s">
        <v>1191</v>
      </c>
      <c r="M2557">
        <v>63</v>
      </c>
      <c r="N2557">
        <v>2.2507999999999999</v>
      </c>
    </row>
    <row r="2558" spans="1:14" x14ac:dyDescent="0.3">
      <c r="A2558">
        <v>2023</v>
      </c>
      <c r="B2558" t="s">
        <v>1188</v>
      </c>
      <c r="C2558" t="s">
        <v>821</v>
      </c>
      <c r="D2558" t="s">
        <v>823</v>
      </c>
      <c r="E2558" t="s">
        <v>822</v>
      </c>
      <c r="F2558" t="s">
        <v>863</v>
      </c>
      <c r="G2558" t="s">
        <v>862</v>
      </c>
      <c r="H2558">
        <v>333</v>
      </c>
      <c r="I2558" t="s">
        <v>1077</v>
      </c>
      <c r="J2558" t="s">
        <v>1076</v>
      </c>
      <c r="K2558" t="s">
        <v>307</v>
      </c>
      <c r="L2558" t="s">
        <v>1191</v>
      </c>
      <c r="M2558">
        <v>1051</v>
      </c>
      <c r="N2558">
        <v>33.815959999999997</v>
      </c>
    </row>
    <row r="2559" spans="1:14" x14ac:dyDescent="0.3">
      <c r="A2559">
        <v>2023</v>
      </c>
      <c r="B2559" t="s">
        <v>1188</v>
      </c>
      <c r="C2559" t="s">
        <v>821</v>
      </c>
      <c r="D2559" t="s">
        <v>823</v>
      </c>
      <c r="E2559" t="s">
        <v>822</v>
      </c>
      <c r="F2559" t="s">
        <v>863</v>
      </c>
      <c r="G2559" t="s">
        <v>862</v>
      </c>
      <c r="H2559">
        <v>333</v>
      </c>
      <c r="I2559" t="s">
        <v>1077</v>
      </c>
      <c r="J2559" t="s">
        <v>1076</v>
      </c>
      <c r="K2559" t="s">
        <v>308</v>
      </c>
      <c r="L2559" t="s">
        <v>1191</v>
      </c>
      <c r="M2559">
        <v>659</v>
      </c>
      <c r="N2559">
        <v>21.20335</v>
      </c>
    </row>
    <row r="2560" spans="1:14" x14ac:dyDescent="0.3">
      <c r="A2560">
        <v>2023</v>
      </c>
      <c r="B2560" t="s">
        <v>1188</v>
      </c>
      <c r="C2560" t="s">
        <v>821</v>
      </c>
      <c r="D2560" t="s">
        <v>823</v>
      </c>
      <c r="E2560" t="s">
        <v>822</v>
      </c>
      <c r="F2560" t="s">
        <v>863</v>
      </c>
      <c r="G2560" t="s">
        <v>862</v>
      </c>
      <c r="H2560">
        <v>333</v>
      </c>
      <c r="I2560" t="s">
        <v>1077</v>
      </c>
      <c r="J2560" t="s">
        <v>1076</v>
      </c>
      <c r="K2560" t="s">
        <v>309</v>
      </c>
      <c r="L2560" t="s">
        <v>1191</v>
      </c>
      <c r="M2560">
        <v>202</v>
      </c>
      <c r="N2560">
        <v>6.4993600000000002</v>
      </c>
    </row>
    <row r="2561" spans="1:14" x14ac:dyDescent="0.3">
      <c r="A2561">
        <v>2023</v>
      </c>
      <c r="B2561" t="s">
        <v>1188</v>
      </c>
      <c r="C2561" t="s">
        <v>821</v>
      </c>
      <c r="D2561" t="s">
        <v>823</v>
      </c>
      <c r="E2561" t="s">
        <v>822</v>
      </c>
      <c r="F2561" t="s">
        <v>863</v>
      </c>
      <c r="G2561" t="s">
        <v>862</v>
      </c>
      <c r="H2561">
        <v>333</v>
      </c>
      <c r="I2561" t="s">
        <v>1077</v>
      </c>
      <c r="J2561" t="s">
        <v>1076</v>
      </c>
      <c r="K2561" t="s">
        <v>306</v>
      </c>
      <c r="L2561" t="s">
        <v>1191</v>
      </c>
      <c r="M2561">
        <v>1146</v>
      </c>
      <c r="N2561">
        <v>36.872590000000002</v>
      </c>
    </row>
    <row r="2562" spans="1:14" x14ac:dyDescent="0.3">
      <c r="A2562">
        <v>2023</v>
      </c>
      <c r="B2562" t="s">
        <v>1188</v>
      </c>
      <c r="C2562" t="s">
        <v>821</v>
      </c>
      <c r="D2562" t="s">
        <v>823</v>
      </c>
      <c r="E2562" t="s">
        <v>822</v>
      </c>
      <c r="F2562" t="s">
        <v>863</v>
      </c>
      <c r="G2562" t="s">
        <v>862</v>
      </c>
      <c r="H2562">
        <v>333</v>
      </c>
      <c r="I2562" t="s">
        <v>1077</v>
      </c>
      <c r="J2562" t="s">
        <v>1076</v>
      </c>
      <c r="K2562" t="s">
        <v>1192</v>
      </c>
      <c r="L2562" t="s">
        <v>1191</v>
      </c>
      <c r="M2562">
        <v>3108</v>
      </c>
      <c r="N2562">
        <v>100</v>
      </c>
    </row>
    <row r="2563" spans="1:14" x14ac:dyDescent="0.3">
      <c r="A2563">
        <v>2023</v>
      </c>
      <c r="B2563" t="s">
        <v>1188</v>
      </c>
      <c r="C2563" t="s">
        <v>821</v>
      </c>
      <c r="D2563" t="s">
        <v>823</v>
      </c>
      <c r="E2563" t="s">
        <v>822</v>
      </c>
      <c r="F2563" t="s">
        <v>863</v>
      </c>
      <c r="G2563" t="s">
        <v>862</v>
      </c>
      <c r="H2563">
        <v>333</v>
      </c>
      <c r="I2563" t="s">
        <v>1077</v>
      </c>
      <c r="J2563" t="s">
        <v>1076</v>
      </c>
      <c r="K2563" t="s">
        <v>305</v>
      </c>
      <c r="L2563" t="s">
        <v>1191</v>
      </c>
      <c r="M2563">
        <v>50</v>
      </c>
      <c r="N2563">
        <v>1.6087499999999999</v>
      </c>
    </row>
    <row r="2564" spans="1:14" x14ac:dyDescent="0.3">
      <c r="A2564">
        <v>2024</v>
      </c>
      <c r="B2564" t="s">
        <v>1188</v>
      </c>
      <c r="C2564" t="s">
        <v>821</v>
      </c>
      <c r="D2564" t="s">
        <v>823</v>
      </c>
      <c r="E2564" t="s">
        <v>822</v>
      </c>
      <c r="F2564" t="s">
        <v>863</v>
      </c>
      <c r="G2564" t="s">
        <v>862</v>
      </c>
      <c r="H2564">
        <v>333</v>
      </c>
      <c r="I2564" t="s">
        <v>1077</v>
      </c>
      <c r="J2564" t="s">
        <v>1076</v>
      </c>
      <c r="K2564" t="s">
        <v>307</v>
      </c>
      <c r="L2564" t="s">
        <v>1191</v>
      </c>
      <c r="M2564">
        <v>1263</v>
      </c>
      <c r="N2564">
        <v>34.841380000000001</v>
      </c>
    </row>
    <row r="2565" spans="1:14" x14ac:dyDescent="0.3">
      <c r="A2565">
        <v>2024</v>
      </c>
      <c r="B2565" t="s">
        <v>1188</v>
      </c>
      <c r="C2565" t="s">
        <v>821</v>
      </c>
      <c r="D2565" t="s">
        <v>823</v>
      </c>
      <c r="E2565" t="s">
        <v>822</v>
      </c>
      <c r="F2565" t="s">
        <v>863</v>
      </c>
      <c r="G2565" t="s">
        <v>862</v>
      </c>
      <c r="H2565">
        <v>333</v>
      </c>
      <c r="I2565" t="s">
        <v>1077</v>
      </c>
      <c r="J2565" t="s">
        <v>1076</v>
      </c>
      <c r="K2565" t="s">
        <v>308</v>
      </c>
      <c r="L2565" t="s">
        <v>1191</v>
      </c>
      <c r="M2565">
        <v>764</v>
      </c>
      <c r="N2565">
        <v>21.075859999999999</v>
      </c>
    </row>
    <row r="2566" spans="1:14" x14ac:dyDescent="0.3">
      <c r="A2566">
        <v>2024</v>
      </c>
      <c r="B2566" t="s">
        <v>1188</v>
      </c>
      <c r="C2566" t="s">
        <v>821</v>
      </c>
      <c r="D2566" t="s">
        <v>823</v>
      </c>
      <c r="E2566" t="s">
        <v>822</v>
      </c>
      <c r="F2566" t="s">
        <v>863</v>
      </c>
      <c r="G2566" t="s">
        <v>862</v>
      </c>
      <c r="H2566">
        <v>333</v>
      </c>
      <c r="I2566" t="s">
        <v>1077</v>
      </c>
      <c r="J2566" t="s">
        <v>1076</v>
      </c>
      <c r="K2566" t="s">
        <v>309</v>
      </c>
      <c r="L2566" t="s">
        <v>1191</v>
      </c>
      <c r="M2566">
        <v>303</v>
      </c>
      <c r="N2566">
        <v>8.3586200000000002</v>
      </c>
    </row>
    <row r="2567" spans="1:14" x14ac:dyDescent="0.3">
      <c r="A2567">
        <v>2024</v>
      </c>
      <c r="B2567" t="s">
        <v>1188</v>
      </c>
      <c r="C2567" t="s">
        <v>821</v>
      </c>
      <c r="D2567" t="s">
        <v>823</v>
      </c>
      <c r="E2567" t="s">
        <v>822</v>
      </c>
      <c r="F2567" t="s">
        <v>863</v>
      </c>
      <c r="G2567" t="s">
        <v>862</v>
      </c>
      <c r="H2567">
        <v>333</v>
      </c>
      <c r="I2567" t="s">
        <v>1077</v>
      </c>
      <c r="J2567" t="s">
        <v>1076</v>
      </c>
      <c r="K2567" t="s">
        <v>306</v>
      </c>
      <c r="L2567" t="s">
        <v>1191</v>
      </c>
      <c r="M2567">
        <v>1238</v>
      </c>
      <c r="N2567">
        <v>34.151719999999997</v>
      </c>
    </row>
    <row r="2568" spans="1:14" x14ac:dyDescent="0.3">
      <c r="A2568">
        <v>2024</v>
      </c>
      <c r="B2568" t="s">
        <v>1188</v>
      </c>
      <c r="C2568" t="s">
        <v>821</v>
      </c>
      <c r="D2568" t="s">
        <v>823</v>
      </c>
      <c r="E2568" t="s">
        <v>822</v>
      </c>
      <c r="F2568" t="s">
        <v>863</v>
      </c>
      <c r="G2568" t="s">
        <v>862</v>
      </c>
      <c r="H2568">
        <v>333</v>
      </c>
      <c r="I2568" t="s">
        <v>1077</v>
      </c>
      <c r="J2568" t="s">
        <v>1076</v>
      </c>
      <c r="K2568" t="s">
        <v>1192</v>
      </c>
      <c r="L2568" t="s">
        <v>1191</v>
      </c>
      <c r="M2568">
        <v>3625</v>
      </c>
      <c r="N2568">
        <v>100</v>
      </c>
    </row>
    <row r="2569" spans="1:14" x14ac:dyDescent="0.3">
      <c r="A2569">
        <v>2024</v>
      </c>
      <c r="B2569" t="s">
        <v>1188</v>
      </c>
      <c r="C2569" t="s">
        <v>821</v>
      </c>
      <c r="D2569" t="s">
        <v>823</v>
      </c>
      <c r="E2569" t="s">
        <v>822</v>
      </c>
      <c r="F2569" t="s">
        <v>863</v>
      </c>
      <c r="G2569" t="s">
        <v>862</v>
      </c>
      <c r="H2569">
        <v>333</v>
      </c>
      <c r="I2569" t="s">
        <v>1077</v>
      </c>
      <c r="J2569" t="s">
        <v>1076</v>
      </c>
      <c r="K2569" t="s">
        <v>305</v>
      </c>
      <c r="L2569" t="s">
        <v>1191</v>
      </c>
      <c r="M2569">
        <v>57</v>
      </c>
      <c r="N2569">
        <v>1.5724100000000001</v>
      </c>
    </row>
    <row r="2570" spans="1:14" x14ac:dyDescent="0.3">
      <c r="A2570">
        <v>2021</v>
      </c>
      <c r="B2570" t="s">
        <v>1188</v>
      </c>
      <c r="C2570" t="s">
        <v>821</v>
      </c>
      <c r="D2570" t="s">
        <v>823</v>
      </c>
      <c r="E2570" t="s">
        <v>822</v>
      </c>
      <c r="F2570" t="s">
        <v>867</v>
      </c>
      <c r="G2570" t="s">
        <v>866</v>
      </c>
      <c r="H2570">
        <v>343</v>
      </c>
      <c r="I2570" t="s">
        <v>1079</v>
      </c>
      <c r="J2570" t="s">
        <v>1078</v>
      </c>
      <c r="K2570" t="s">
        <v>307</v>
      </c>
      <c r="L2570" t="s">
        <v>1191</v>
      </c>
      <c r="M2570">
        <v>711</v>
      </c>
      <c r="N2570">
        <v>35.180599999999998</v>
      </c>
    </row>
    <row r="2571" spans="1:14" x14ac:dyDescent="0.3">
      <c r="A2571">
        <v>2021</v>
      </c>
      <c r="B2571" t="s">
        <v>1188</v>
      </c>
      <c r="C2571" t="s">
        <v>821</v>
      </c>
      <c r="D2571" t="s">
        <v>823</v>
      </c>
      <c r="E2571" t="s">
        <v>822</v>
      </c>
      <c r="F2571" t="s">
        <v>867</v>
      </c>
      <c r="G2571" t="s">
        <v>866</v>
      </c>
      <c r="H2571">
        <v>343</v>
      </c>
      <c r="I2571" t="s">
        <v>1079</v>
      </c>
      <c r="J2571" t="s">
        <v>1078</v>
      </c>
      <c r="K2571" t="s">
        <v>308</v>
      </c>
      <c r="L2571" t="s">
        <v>1191</v>
      </c>
      <c r="M2571">
        <v>547</v>
      </c>
      <c r="N2571">
        <v>27.065799999999999</v>
      </c>
    </row>
    <row r="2572" spans="1:14" x14ac:dyDescent="0.3">
      <c r="A2572">
        <v>2021</v>
      </c>
      <c r="B2572" t="s">
        <v>1188</v>
      </c>
      <c r="C2572" t="s">
        <v>821</v>
      </c>
      <c r="D2572" t="s">
        <v>823</v>
      </c>
      <c r="E2572" t="s">
        <v>822</v>
      </c>
      <c r="F2572" t="s">
        <v>867</v>
      </c>
      <c r="G2572" t="s">
        <v>866</v>
      </c>
      <c r="H2572">
        <v>343</v>
      </c>
      <c r="I2572" t="s">
        <v>1079</v>
      </c>
      <c r="J2572" t="s">
        <v>1078</v>
      </c>
      <c r="K2572" t="s">
        <v>309</v>
      </c>
      <c r="L2572" t="s">
        <v>1191</v>
      </c>
      <c r="M2572">
        <v>196</v>
      </c>
      <c r="N2572">
        <v>9.6981699999999993</v>
      </c>
    </row>
    <row r="2573" spans="1:14" x14ac:dyDescent="0.3">
      <c r="A2573">
        <v>2021</v>
      </c>
      <c r="B2573" t="s">
        <v>1188</v>
      </c>
      <c r="C2573" t="s">
        <v>821</v>
      </c>
      <c r="D2573" t="s">
        <v>823</v>
      </c>
      <c r="E2573" t="s">
        <v>822</v>
      </c>
      <c r="F2573" t="s">
        <v>867</v>
      </c>
      <c r="G2573" t="s">
        <v>866</v>
      </c>
      <c r="H2573">
        <v>343</v>
      </c>
      <c r="I2573" t="s">
        <v>1079</v>
      </c>
      <c r="J2573" t="s">
        <v>1078</v>
      </c>
      <c r="K2573" t="s">
        <v>306</v>
      </c>
      <c r="L2573" t="s">
        <v>1191</v>
      </c>
      <c r="M2573">
        <v>493</v>
      </c>
      <c r="N2573">
        <v>24.393899999999999</v>
      </c>
    </row>
    <row r="2574" spans="1:14" x14ac:dyDescent="0.3">
      <c r="A2574">
        <v>2021</v>
      </c>
      <c r="B2574" t="s">
        <v>1188</v>
      </c>
      <c r="C2574" t="s">
        <v>821</v>
      </c>
      <c r="D2574" t="s">
        <v>823</v>
      </c>
      <c r="E2574" t="s">
        <v>822</v>
      </c>
      <c r="F2574" t="s">
        <v>867</v>
      </c>
      <c r="G2574" t="s">
        <v>866</v>
      </c>
      <c r="H2574">
        <v>343</v>
      </c>
      <c r="I2574" t="s">
        <v>1079</v>
      </c>
      <c r="J2574" t="s">
        <v>1078</v>
      </c>
      <c r="K2574" t="s">
        <v>1192</v>
      </c>
      <c r="L2574" t="s">
        <v>1191</v>
      </c>
      <c r="M2574">
        <v>2021</v>
      </c>
      <c r="N2574">
        <v>100</v>
      </c>
    </row>
    <row r="2575" spans="1:14" x14ac:dyDescent="0.3">
      <c r="A2575">
        <v>2021</v>
      </c>
      <c r="B2575" t="s">
        <v>1188</v>
      </c>
      <c r="C2575" t="s">
        <v>821</v>
      </c>
      <c r="D2575" t="s">
        <v>823</v>
      </c>
      <c r="E2575" t="s">
        <v>822</v>
      </c>
      <c r="F2575" t="s">
        <v>867</v>
      </c>
      <c r="G2575" t="s">
        <v>866</v>
      </c>
      <c r="H2575">
        <v>343</v>
      </c>
      <c r="I2575" t="s">
        <v>1079</v>
      </c>
      <c r="J2575" t="s">
        <v>1078</v>
      </c>
      <c r="K2575" t="s">
        <v>305</v>
      </c>
      <c r="L2575" t="s">
        <v>1191</v>
      </c>
      <c r="M2575">
        <v>74</v>
      </c>
      <c r="N2575">
        <v>3.6615500000000001</v>
      </c>
    </row>
    <row r="2576" spans="1:14" x14ac:dyDescent="0.3">
      <c r="A2576">
        <v>2022</v>
      </c>
      <c r="B2576" t="s">
        <v>1188</v>
      </c>
      <c r="C2576" t="s">
        <v>821</v>
      </c>
      <c r="D2576" t="s">
        <v>823</v>
      </c>
      <c r="E2576" t="s">
        <v>822</v>
      </c>
      <c r="F2576" t="s">
        <v>867</v>
      </c>
      <c r="G2576" t="s">
        <v>866</v>
      </c>
      <c r="H2576">
        <v>343</v>
      </c>
      <c r="I2576" t="s">
        <v>1079</v>
      </c>
      <c r="J2576" t="s">
        <v>1078</v>
      </c>
      <c r="K2576" t="s">
        <v>307</v>
      </c>
      <c r="L2576" t="s">
        <v>1191</v>
      </c>
      <c r="M2576">
        <v>824</v>
      </c>
      <c r="N2576">
        <v>36.736499999999999</v>
      </c>
    </row>
    <row r="2577" spans="1:14" x14ac:dyDescent="0.3">
      <c r="A2577">
        <v>2022</v>
      </c>
      <c r="B2577" t="s">
        <v>1188</v>
      </c>
      <c r="C2577" t="s">
        <v>821</v>
      </c>
      <c r="D2577" t="s">
        <v>823</v>
      </c>
      <c r="E2577" t="s">
        <v>822</v>
      </c>
      <c r="F2577" t="s">
        <v>867</v>
      </c>
      <c r="G2577" t="s">
        <v>866</v>
      </c>
      <c r="H2577">
        <v>343</v>
      </c>
      <c r="I2577" t="s">
        <v>1079</v>
      </c>
      <c r="J2577" t="s">
        <v>1078</v>
      </c>
      <c r="K2577" t="s">
        <v>308</v>
      </c>
      <c r="L2577" t="s">
        <v>1191</v>
      </c>
      <c r="M2577">
        <v>517</v>
      </c>
      <c r="N2577">
        <v>23.049499999999998</v>
      </c>
    </row>
    <row r="2578" spans="1:14" x14ac:dyDescent="0.3">
      <c r="A2578">
        <v>2022</v>
      </c>
      <c r="B2578" t="s">
        <v>1188</v>
      </c>
      <c r="C2578" t="s">
        <v>821</v>
      </c>
      <c r="D2578" t="s">
        <v>823</v>
      </c>
      <c r="E2578" t="s">
        <v>822</v>
      </c>
      <c r="F2578" t="s">
        <v>867</v>
      </c>
      <c r="G2578" t="s">
        <v>866</v>
      </c>
      <c r="H2578">
        <v>343</v>
      </c>
      <c r="I2578" t="s">
        <v>1079</v>
      </c>
      <c r="J2578" t="s">
        <v>1078</v>
      </c>
      <c r="K2578" t="s">
        <v>309</v>
      </c>
      <c r="L2578" t="s">
        <v>1191</v>
      </c>
      <c r="M2578">
        <v>253</v>
      </c>
      <c r="N2578">
        <v>11.279500000000001</v>
      </c>
    </row>
    <row r="2579" spans="1:14" x14ac:dyDescent="0.3">
      <c r="A2579">
        <v>2022</v>
      </c>
      <c r="B2579" t="s">
        <v>1188</v>
      </c>
      <c r="C2579" t="s">
        <v>821</v>
      </c>
      <c r="D2579" t="s">
        <v>823</v>
      </c>
      <c r="E2579" t="s">
        <v>822</v>
      </c>
      <c r="F2579" t="s">
        <v>867</v>
      </c>
      <c r="G2579" t="s">
        <v>866</v>
      </c>
      <c r="H2579">
        <v>343</v>
      </c>
      <c r="I2579" t="s">
        <v>1079</v>
      </c>
      <c r="J2579" t="s">
        <v>1078</v>
      </c>
      <c r="K2579" t="s">
        <v>306</v>
      </c>
      <c r="L2579" t="s">
        <v>1191</v>
      </c>
      <c r="M2579">
        <v>552</v>
      </c>
      <c r="N2579">
        <v>24.6099</v>
      </c>
    </row>
    <row r="2580" spans="1:14" x14ac:dyDescent="0.3">
      <c r="A2580">
        <v>2022</v>
      </c>
      <c r="B2580" t="s">
        <v>1188</v>
      </c>
      <c r="C2580" t="s">
        <v>821</v>
      </c>
      <c r="D2580" t="s">
        <v>823</v>
      </c>
      <c r="E2580" t="s">
        <v>822</v>
      </c>
      <c r="F2580" t="s">
        <v>867</v>
      </c>
      <c r="G2580" t="s">
        <v>866</v>
      </c>
      <c r="H2580">
        <v>343</v>
      </c>
      <c r="I2580" t="s">
        <v>1079</v>
      </c>
      <c r="J2580" t="s">
        <v>1078</v>
      </c>
      <c r="K2580" t="s">
        <v>1192</v>
      </c>
      <c r="L2580" t="s">
        <v>1191</v>
      </c>
      <c r="M2580">
        <v>2243</v>
      </c>
      <c r="N2580">
        <v>100</v>
      </c>
    </row>
    <row r="2581" spans="1:14" x14ac:dyDescent="0.3">
      <c r="A2581">
        <v>2022</v>
      </c>
      <c r="B2581" t="s">
        <v>1188</v>
      </c>
      <c r="C2581" t="s">
        <v>821</v>
      </c>
      <c r="D2581" t="s">
        <v>823</v>
      </c>
      <c r="E2581" t="s">
        <v>822</v>
      </c>
      <c r="F2581" t="s">
        <v>867</v>
      </c>
      <c r="G2581" t="s">
        <v>866</v>
      </c>
      <c r="H2581">
        <v>343</v>
      </c>
      <c r="I2581" t="s">
        <v>1079</v>
      </c>
      <c r="J2581" t="s">
        <v>1078</v>
      </c>
      <c r="K2581" t="s">
        <v>305</v>
      </c>
      <c r="L2581" t="s">
        <v>1191</v>
      </c>
      <c r="M2581">
        <v>97</v>
      </c>
      <c r="N2581">
        <v>4.3245699999999996</v>
      </c>
    </row>
    <row r="2582" spans="1:14" x14ac:dyDescent="0.3">
      <c r="A2582">
        <v>2023</v>
      </c>
      <c r="B2582" t="s">
        <v>1188</v>
      </c>
      <c r="C2582" t="s">
        <v>821</v>
      </c>
      <c r="D2582" t="s">
        <v>823</v>
      </c>
      <c r="E2582" t="s">
        <v>822</v>
      </c>
      <c r="F2582" t="s">
        <v>867</v>
      </c>
      <c r="G2582" t="s">
        <v>866</v>
      </c>
      <c r="H2582">
        <v>343</v>
      </c>
      <c r="I2582" t="s">
        <v>1079</v>
      </c>
      <c r="J2582" t="s">
        <v>1078</v>
      </c>
      <c r="K2582" t="s">
        <v>307</v>
      </c>
      <c r="L2582" t="s">
        <v>1191</v>
      </c>
      <c r="M2582">
        <v>960</v>
      </c>
      <c r="N2582">
        <v>37.456110000000002</v>
      </c>
    </row>
    <row r="2583" spans="1:14" x14ac:dyDescent="0.3">
      <c r="A2583">
        <v>2023</v>
      </c>
      <c r="B2583" t="s">
        <v>1188</v>
      </c>
      <c r="C2583" t="s">
        <v>821</v>
      </c>
      <c r="D2583" t="s">
        <v>823</v>
      </c>
      <c r="E2583" t="s">
        <v>822</v>
      </c>
      <c r="F2583" t="s">
        <v>867</v>
      </c>
      <c r="G2583" t="s">
        <v>866</v>
      </c>
      <c r="H2583">
        <v>343</v>
      </c>
      <c r="I2583" t="s">
        <v>1079</v>
      </c>
      <c r="J2583" t="s">
        <v>1078</v>
      </c>
      <c r="K2583" t="s">
        <v>308</v>
      </c>
      <c r="L2583" t="s">
        <v>1191</v>
      </c>
      <c r="M2583">
        <v>593</v>
      </c>
      <c r="N2583">
        <v>23.136949999999999</v>
      </c>
    </row>
    <row r="2584" spans="1:14" x14ac:dyDescent="0.3">
      <c r="A2584">
        <v>2023</v>
      </c>
      <c r="B2584" t="s">
        <v>1188</v>
      </c>
      <c r="C2584" t="s">
        <v>821</v>
      </c>
      <c r="D2584" t="s">
        <v>823</v>
      </c>
      <c r="E2584" t="s">
        <v>822</v>
      </c>
      <c r="F2584" t="s">
        <v>867</v>
      </c>
      <c r="G2584" t="s">
        <v>866</v>
      </c>
      <c r="H2584">
        <v>343</v>
      </c>
      <c r="I2584" t="s">
        <v>1079</v>
      </c>
      <c r="J2584" t="s">
        <v>1078</v>
      </c>
      <c r="K2584" t="s">
        <v>309</v>
      </c>
      <c r="L2584" t="s">
        <v>1191</v>
      </c>
      <c r="M2584">
        <v>264</v>
      </c>
      <c r="N2584">
        <v>10.30043</v>
      </c>
    </row>
    <row r="2585" spans="1:14" x14ac:dyDescent="0.3">
      <c r="A2585">
        <v>2023</v>
      </c>
      <c r="B2585" t="s">
        <v>1188</v>
      </c>
      <c r="C2585" t="s">
        <v>821</v>
      </c>
      <c r="D2585" t="s">
        <v>823</v>
      </c>
      <c r="E2585" t="s">
        <v>822</v>
      </c>
      <c r="F2585" t="s">
        <v>867</v>
      </c>
      <c r="G2585" t="s">
        <v>866</v>
      </c>
      <c r="H2585">
        <v>343</v>
      </c>
      <c r="I2585" t="s">
        <v>1079</v>
      </c>
      <c r="J2585" t="s">
        <v>1078</v>
      </c>
      <c r="K2585" t="s">
        <v>306</v>
      </c>
      <c r="L2585" t="s">
        <v>1191</v>
      </c>
      <c r="M2585">
        <v>642</v>
      </c>
      <c r="N2585">
        <v>25.048770000000001</v>
      </c>
    </row>
    <row r="2586" spans="1:14" x14ac:dyDescent="0.3">
      <c r="A2586">
        <v>2023</v>
      </c>
      <c r="B2586" t="s">
        <v>1188</v>
      </c>
      <c r="C2586" t="s">
        <v>821</v>
      </c>
      <c r="D2586" t="s">
        <v>823</v>
      </c>
      <c r="E2586" t="s">
        <v>822</v>
      </c>
      <c r="F2586" t="s">
        <v>867</v>
      </c>
      <c r="G2586" t="s">
        <v>866</v>
      </c>
      <c r="H2586">
        <v>343</v>
      </c>
      <c r="I2586" t="s">
        <v>1079</v>
      </c>
      <c r="J2586" t="s">
        <v>1078</v>
      </c>
      <c r="K2586" t="s">
        <v>1192</v>
      </c>
      <c r="L2586" t="s">
        <v>1191</v>
      </c>
      <c r="M2586">
        <v>2563</v>
      </c>
      <c r="N2586">
        <v>100</v>
      </c>
    </row>
    <row r="2587" spans="1:14" x14ac:dyDescent="0.3">
      <c r="A2587">
        <v>2023</v>
      </c>
      <c r="B2587" t="s">
        <v>1188</v>
      </c>
      <c r="C2587" t="s">
        <v>821</v>
      </c>
      <c r="D2587" t="s">
        <v>823</v>
      </c>
      <c r="E2587" t="s">
        <v>822</v>
      </c>
      <c r="F2587" t="s">
        <v>867</v>
      </c>
      <c r="G2587" t="s">
        <v>866</v>
      </c>
      <c r="H2587">
        <v>343</v>
      </c>
      <c r="I2587" t="s">
        <v>1079</v>
      </c>
      <c r="J2587" t="s">
        <v>1078</v>
      </c>
      <c r="K2587" t="s">
        <v>305</v>
      </c>
      <c r="L2587" t="s">
        <v>1191</v>
      </c>
      <c r="M2587">
        <v>104</v>
      </c>
      <c r="N2587">
        <v>4.0577399999999999</v>
      </c>
    </row>
    <row r="2588" spans="1:14" x14ac:dyDescent="0.3">
      <c r="A2588">
        <v>2024</v>
      </c>
      <c r="B2588" t="s">
        <v>1188</v>
      </c>
      <c r="C2588" t="s">
        <v>821</v>
      </c>
      <c r="D2588" t="s">
        <v>823</v>
      </c>
      <c r="E2588" t="s">
        <v>822</v>
      </c>
      <c r="F2588" t="s">
        <v>867</v>
      </c>
      <c r="G2588" t="s">
        <v>866</v>
      </c>
      <c r="H2588">
        <v>343</v>
      </c>
      <c r="I2588" t="s">
        <v>1079</v>
      </c>
      <c r="J2588" t="s">
        <v>1078</v>
      </c>
      <c r="K2588" t="s">
        <v>307</v>
      </c>
      <c r="L2588" t="s">
        <v>1191</v>
      </c>
      <c r="M2588">
        <v>1099</v>
      </c>
      <c r="N2588">
        <v>35.269579999999998</v>
      </c>
    </row>
    <row r="2589" spans="1:14" x14ac:dyDescent="0.3">
      <c r="A2589">
        <v>2024</v>
      </c>
      <c r="B2589" t="s">
        <v>1188</v>
      </c>
      <c r="C2589" t="s">
        <v>821</v>
      </c>
      <c r="D2589" t="s">
        <v>823</v>
      </c>
      <c r="E2589" t="s">
        <v>822</v>
      </c>
      <c r="F2589" t="s">
        <v>867</v>
      </c>
      <c r="G2589" t="s">
        <v>866</v>
      </c>
      <c r="H2589">
        <v>343</v>
      </c>
      <c r="I2589" t="s">
        <v>1079</v>
      </c>
      <c r="J2589" t="s">
        <v>1078</v>
      </c>
      <c r="K2589" t="s">
        <v>308</v>
      </c>
      <c r="L2589" t="s">
        <v>1191</v>
      </c>
      <c r="M2589">
        <v>679</v>
      </c>
      <c r="N2589">
        <v>21.790759999999999</v>
      </c>
    </row>
    <row r="2590" spans="1:14" x14ac:dyDescent="0.3">
      <c r="A2590">
        <v>2024</v>
      </c>
      <c r="B2590" t="s">
        <v>1188</v>
      </c>
      <c r="C2590" t="s">
        <v>821</v>
      </c>
      <c r="D2590" t="s">
        <v>823</v>
      </c>
      <c r="E2590" t="s">
        <v>822</v>
      </c>
      <c r="F2590" t="s">
        <v>867</v>
      </c>
      <c r="G2590" t="s">
        <v>866</v>
      </c>
      <c r="H2590">
        <v>343</v>
      </c>
      <c r="I2590" t="s">
        <v>1079</v>
      </c>
      <c r="J2590" t="s">
        <v>1078</v>
      </c>
      <c r="K2590" t="s">
        <v>309</v>
      </c>
      <c r="L2590" t="s">
        <v>1191</v>
      </c>
      <c r="M2590">
        <v>322</v>
      </c>
      <c r="N2590">
        <v>10.33376</v>
      </c>
    </row>
    <row r="2591" spans="1:14" x14ac:dyDescent="0.3">
      <c r="A2591">
        <v>2024</v>
      </c>
      <c r="B2591" t="s">
        <v>1188</v>
      </c>
      <c r="C2591" t="s">
        <v>821</v>
      </c>
      <c r="D2591" t="s">
        <v>823</v>
      </c>
      <c r="E2591" t="s">
        <v>822</v>
      </c>
      <c r="F2591" t="s">
        <v>867</v>
      </c>
      <c r="G2591" t="s">
        <v>866</v>
      </c>
      <c r="H2591">
        <v>343</v>
      </c>
      <c r="I2591" t="s">
        <v>1079</v>
      </c>
      <c r="J2591" t="s">
        <v>1078</v>
      </c>
      <c r="K2591" t="s">
        <v>306</v>
      </c>
      <c r="L2591" t="s">
        <v>1191</v>
      </c>
      <c r="M2591">
        <v>878</v>
      </c>
      <c r="N2591">
        <v>28.177150000000001</v>
      </c>
    </row>
    <row r="2592" spans="1:14" x14ac:dyDescent="0.3">
      <c r="A2592">
        <v>2024</v>
      </c>
      <c r="B2592" t="s">
        <v>1188</v>
      </c>
      <c r="C2592" t="s">
        <v>821</v>
      </c>
      <c r="D2592" t="s">
        <v>823</v>
      </c>
      <c r="E2592" t="s">
        <v>822</v>
      </c>
      <c r="F2592" t="s">
        <v>867</v>
      </c>
      <c r="G2592" t="s">
        <v>866</v>
      </c>
      <c r="H2592">
        <v>343</v>
      </c>
      <c r="I2592" t="s">
        <v>1079</v>
      </c>
      <c r="J2592" t="s">
        <v>1078</v>
      </c>
      <c r="K2592" t="s">
        <v>1192</v>
      </c>
      <c r="L2592" t="s">
        <v>1191</v>
      </c>
      <c r="M2592">
        <v>3116</v>
      </c>
      <c r="N2592">
        <v>100</v>
      </c>
    </row>
    <row r="2593" spans="1:14" x14ac:dyDescent="0.3">
      <c r="A2593">
        <v>2024</v>
      </c>
      <c r="B2593" t="s">
        <v>1188</v>
      </c>
      <c r="C2593" t="s">
        <v>821</v>
      </c>
      <c r="D2593" t="s">
        <v>823</v>
      </c>
      <c r="E2593" t="s">
        <v>822</v>
      </c>
      <c r="F2593" t="s">
        <v>867</v>
      </c>
      <c r="G2593" t="s">
        <v>866</v>
      </c>
      <c r="H2593">
        <v>343</v>
      </c>
      <c r="I2593" t="s">
        <v>1079</v>
      </c>
      <c r="J2593" t="s">
        <v>1078</v>
      </c>
      <c r="K2593" t="s">
        <v>305</v>
      </c>
      <c r="L2593" t="s">
        <v>1191</v>
      </c>
      <c r="M2593">
        <v>138</v>
      </c>
      <c r="N2593">
        <v>4.42875</v>
      </c>
    </row>
    <row r="2594" spans="1:14" x14ac:dyDescent="0.3">
      <c r="A2594">
        <v>2021</v>
      </c>
      <c r="B2594" t="s">
        <v>1188</v>
      </c>
      <c r="C2594" t="s">
        <v>821</v>
      </c>
      <c r="D2594" t="s">
        <v>823</v>
      </c>
      <c r="E2594" t="s">
        <v>822</v>
      </c>
      <c r="F2594" t="s">
        <v>849</v>
      </c>
      <c r="G2594" t="s">
        <v>848</v>
      </c>
      <c r="H2594">
        <v>373</v>
      </c>
      <c r="I2594" t="s">
        <v>1081</v>
      </c>
      <c r="J2594" t="s">
        <v>1080</v>
      </c>
      <c r="K2594" t="s">
        <v>307</v>
      </c>
      <c r="L2594" t="s">
        <v>1191</v>
      </c>
      <c r="M2594">
        <v>1252</v>
      </c>
      <c r="N2594">
        <v>35.178400000000003</v>
      </c>
    </row>
    <row r="2595" spans="1:14" x14ac:dyDescent="0.3">
      <c r="A2595">
        <v>2021</v>
      </c>
      <c r="B2595" t="s">
        <v>1188</v>
      </c>
      <c r="C2595" t="s">
        <v>821</v>
      </c>
      <c r="D2595" t="s">
        <v>823</v>
      </c>
      <c r="E2595" t="s">
        <v>822</v>
      </c>
      <c r="F2595" t="s">
        <v>849</v>
      </c>
      <c r="G2595" t="s">
        <v>848</v>
      </c>
      <c r="H2595">
        <v>373</v>
      </c>
      <c r="I2595" t="s">
        <v>1081</v>
      </c>
      <c r="J2595" t="s">
        <v>1080</v>
      </c>
      <c r="K2595" t="s">
        <v>308</v>
      </c>
      <c r="L2595" t="s">
        <v>1191</v>
      </c>
      <c r="M2595">
        <v>923</v>
      </c>
      <c r="N2595">
        <v>25.934200000000001</v>
      </c>
    </row>
    <row r="2596" spans="1:14" x14ac:dyDescent="0.3">
      <c r="A2596">
        <v>2021</v>
      </c>
      <c r="B2596" t="s">
        <v>1188</v>
      </c>
      <c r="C2596" t="s">
        <v>821</v>
      </c>
      <c r="D2596" t="s">
        <v>823</v>
      </c>
      <c r="E2596" t="s">
        <v>822</v>
      </c>
      <c r="F2596" t="s">
        <v>849</v>
      </c>
      <c r="G2596" t="s">
        <v>848</v>
      </c>
      <c r="H2596">
        <v>373</v>
      </c>
      <c r="I2596" t="s">
        <v>1081</v>
      </c>
      <c r="J2596" t="s">
        <v>1080</v>
      </c>
      <c r="K2596" t="s">
        <v>309</v>
      </c>
      <c r="L2596" t="s">
        <v>1191</v>
      </c>
      <c r="M2596">
        <v>201</v>
      </c>
      <c r="N2596">
        <v>5.6476499999999996</v>
      </c>
    </row>
    <row r="2597" spans="1:14" x14ac:dyDescent="0.3">
      <c r="A2597">
        <v>2021</v>
      </c>
      <c r="B2597" t="s">
        <v>1188</v>
      </c>
      <c r="C2597" t="s">
        <v>821</v>
      </c>
      <c r="D2597" t="s">
        <v>823</v>
      </c>
      <c r="E2597" t="s">
        <v>822</v>
      </c>
      <c r="F2597" t="s">
        <v>849</v>
      </c>
      <c r="G2597" t="s">
        <v>848</v>
      </c>
      <c r="H2597">
        <v>373</v>
      </c>
      <c r="I2597" t="s">
        <v>1081</v>
      </c>
      <c r="J2597" t="s">
        <v>1080</v>
      </c>
      <c r="K2597" t="s">
        <v>306</v>
      </c>
      <c r="L2597" t="s">
        <v>1191</v>
      </c>
      <c r="M2597">
        <v>1030</v>
      </c>
      <c r="N2597">
        <v>28.9407</v>
      </c>
    </row>
    <row r="2598" spans="1:14" x14ac:dyDescent="0.3">
      <c r="A2598">
        <v>2021</v>
      </c>
      <c r="B2598" t="s">
        <v>1188</v>
      </c>
      <c r="C2598" t="s">
        <v>821</v>
      </c>
      <c r="D2598" t="s">
        <v>823</v>
      </c>
      <c r="E2598" t="s">
        <v>822</v>
      </c>
      <c r="F2598" t="s">
        <v>849</v>
      </c>
      <c r="G2598" t="s">
        <v>848</v>
      </c>
      <c r="H2598">
        <v>373</v>
      </c>
      <c r="I2598" t="s">
        <v>1081</v>
      </c>
      <c r="J2598" t="s">
        <v>1080</v>
      </c>
      <c r="K2598" t="s">
        <v>1192</v>
      </c>
      <c r="L2598" t="s">
        <v>1191</v>
      </c>
      <c r="M2598">
        <v>3559</v>
      </c>
      <c r="N2598">
        <v>100</v>
      </c>
    </row>
    <row r="2599" spans="1:14" x14ac:dyDescent="0.3">
      <c r="A2599">
        <v>2021</v>
      </c>
      <c r="B2599" t="s">
        <v>1188</v>
      </c>
      <c r="C2599" t="s">
        <v>821</v>
      </c>
      <c r="D2599" t="s">
        <v>823</v>
      </c>
      <c r="E2599" t="s">
        <v>822</v>
      </c>
      <c r="F2599" t="s">
        <v>849</v>
      </c>
      <c r="G2599" t="s">
        <v>848</v>
      </c>
      <c r="H2599">
        <v>373</v>
      </c>
      <c r="I2599" t="s">
        <v>1081</v>
      </c>
      <c r="J2599" t="s">
        <v>1080</v>
      </c>
      <c r="K2599" t="s">
        <v>305</v>
      </c>
      <c r="L2599" t="s">
        <v>1191</v>
      </c>
      <c r="M2599">
        <v>153</v>
      </c>
      <c r="N2599">
        <v>4.2989600000000001</v>
      </c>
    </row>
    <row r="2600" spans="1:14" x14ac:dyDescent="0.3">
      <c r="A2600">
        <v>2022</v>
      </c>
      <c r="B2600" t="s">
        <v>1188</v>
      </c>
      <c r="C2600" t="s">
        <v>821</v>
      </c>
      <c r="D2600" t="s">
        <v>823</v>
      </c>
      <c r="E2600" t="s">
        <v>822</v>
      </c>
      <c r="F2600" t="s">
        <v>849</v>
      </c>
      <c r="G2600" t="s">
        <v>848</v>
      </c>
      <c r="H2600">
        <v>373</v>
      </c>
      <c r="I2600" t="s">
        <v>1081</v>
      </c>
      <c r="J2600" t="s">
        <v>1080</v>
      </c>
      <c r="K2600" t="s">
        <v>307</v>
      </c>
      <c r="L2600" t="s">
        <v>1191</v>
      </c>
      <c r="M2600">
        <v>1405</v>
      </c>
      <c r="N2600">
        <v>35.151400000000002</v>
      </c>
    </row>
    <row r="2601" spans="1:14" x14ac:dyDescent="0.3">
      <c r="A2601">
        <v>2022</v>
      </c>
      <c r="B2601" t="s">
        <v>1188</v>
      </c>
      <c r="C2601" t="s">
        <v>821</v>
      </c>
      <c r="D2601" t="s">
        <v>823</v>
      </c>
      <c r="E2601" t="s">
        <v>822</v>
      </c>
      <c r="F2601" t="s">
        <v>849</v>
      </c>
      <c r="G2601" t="s">
        <v>848</v>
      </c>
      <c r="H2601">
        <v>373</v>
      </c>
      <c r="I2601" t="s">
        <v>1081</v>
      </c>
      <c r="J2601" t="s">
        <v>1080</v>
      </c>
      <c r="K2601" t="s">
        <v>308</v>
      </c>
      <c r="L2601" t="s">
        <v>1191</v>
      </c>
      <c r="M2601">
        <v>982</v>
      </c>
      <c r="N2601">
        <v>24.5684</v>
      </c>
    </row>
    <row r="2602" spans="1:14" x14ac:dyDescent="0.3">
      <c r="A2602">
        <v>2022</v>
      </c>
      <c r="B2602" t="s">
        <v>1188</v>
      </c>
      <c r="C2602" t="s">
        <v>821</v>
      </c>
      <c r="D2602" t="s">
        <v>823</v>
      </c>
      <c r="E2602" t="s">
        <v>822</v>
      </c>
      <c r="F2602" t="s">
        <v>849</v>
      </c>
      <c r="G2602" t="s">
        <v>848</v>
      </c>
      <c r="H2602">
        <v>373</v>
      </c>
      <c r="I2602" t="s">
        <v>1081</v>
      </c>
      <c r="J2602" t="s">
        <v>1080</v>
      </c>
      <c r="K2602" t="s">
        <v>309</v>
      </c>
      <c r="L2602" t="s">
        <v>1191</v>
      </c>
      <c r="M2602">
        <v>242</v>
      </c>
      <c r="N2602">
        <v>6.0545400000000003</v>
      </c>
    </row>
    <row r="2603" spans="1:14" x14ac:dyDescent="0.3">
      <c r="A2603">
        <v>2022</v>
      </c>
      <c r="B2603" t="s">
        <v>1188</v>
      </c>
      <c r="C2603" t="s">
        <v>821</v>
      </c>
      <c r="D2603" t="s">
        <v>823</v>
      </c>
      <c r="E2603" t="s">
        <v>822</v>
      </c>
      <c r="F2603" t="s">
        <v>849</v>
      </c>
      <c r="G2603" t="s">
        <v>848</v>
      </c>
      <c r="H2603">
        <v>373</v>
      </c>
      <c r="I2603" t="s">
        <v>1081</v>
      </c>
      <c r="J2603" t="s">
        <v>1080</v>
      </c>
      <c r="K2603" t="s">
        <v>306</v>
      </c>
      <c r="L2603" t="s">
        <v>1191</v>
      </c>
      <c r="M2603">
        <v>1175</v>
      </c>
      <c r="N2603">
        <v>29.397099999999998</v>
      </c>
    </row>
    <row r="2604" spans="1:14" x14ac:dyDescent="0.3">
      <c r="A2604">
        <v>2022</v>
      </c>
      <c r="B2604" t="s">
        <v>1188</v>
      </c>
      <c r="C2604" t="s">
        <v>821</v>
      </c>
      <c r="D2604" t="s">
        <v>823</v>
      </c>
      <c r="E2604" t="s">
        <v>822</v>
      </c>
      <c r="F2604" t="s">
        <v>849</v>
      </c>
      <c r="G2604" t="s">
        <v>848</v>
      </c>
      <c r="H2604">
        <v>373</v>
      </c>
      <c r="I2604" t="s">
        <v>1081</v>
      </c>
      <c r="J2604" t="s">
        <v>1080</v>
      </c>
      <c r="K2604" t="s">
        <v>1192</v>
      </c>
      <c r="L2604" t="s">
        <v>1191</v>
      </c>
      <c r="M2604">
        <v>3997</v>
      </c>
      <c r="N2604">
        <v>100</v>
      </c>
    </row>
    <row r="2605" spans="1:14" x14ac:dyDescent="0.3">
      <c r="A2605">
        <v>2022</v>
      </c>
      <c r="B2605" t="s">
        <v>1188</v>
      </c>
      <c r="C2605" t="s">
        <v>821</v>
      </c>
      <c r="D2605" t="s">
        <v>823</v>
      </c>
      <c r="E2605" t="s">
        <v>822</v>
      </c>
      <c r="F2605" t="s">
        <v>849</v>
      </c>
      <c r="G2605" t="s">
        <v>848</v>
      </c>
      <c r="H2605">
        <v>373</v>
      </c>
      <c r="I2605" t="s">
        <v>1081</v>
      </c>
      <c r="J2605" t="s">
        <v>1080</v>
      </c>
      <c r="K2605" t="s">
        <v>305</v>
      </c>
      <c r="L2605" t="s">
        <v>1191</v>
      </c>
      <c r="M2605">
        <v>193</v>
      </c>
      <c r="N2605">
        <v>4.8286199999999999</v>
      </c>
    </row>
    <row r="2606" spans="1:14" x14ac:dyDescent="0.3">
      <c r="A2606">
        <v>2023</v>
      </c>
      <c r="B2606" t="s">
        <v>1188</v>
      </c>
      <c r="C2606" t="s">
        <v>821</v>
      </c>
      <c r="D2606" t="s">
        <v>823</v>
      </c>
      <c r="E2606" t="s">
        <v>822</v>
      </c>
      <c r="F2606" t="s">
        <v>849</v>
      </c>
      <c r="G2606" t="s">
        <v>848</v>
      </c>
      <c r="H2606">
        <v>373</v>
      </c>
      <c r="I2606" t="s">
        <v>1081</v>
      </c>
      <c r="J2606" t="s">
        <v>1080</v>
      </c>
      <c r="K2606" t="s">
        <v>307</v>
      </c>
      <c r="L2606" t="s">
        <v>1191</v>
      </c>
      <c r="M2606">
        <v>1735</v>
      </c>
      <c r="N2606">
        <v>37.152030000000003</v>
      </c>
    </row>
    <row r="2607" spans="1:14" x14ac:dyDescent="0.3">
      <c r="A2607">
        <v>2023</v>
      </c>
      <c r="B2607" t="s">
        <v>1188</v>
      </c>
      <c r="C2607" t="s">
        <v>821</v>
      </c>
      <c r="D2607" t="s">
        <v>823</v>
      </c>
      <c r="E2607" t="s">
        <v>822</v>
      </c>
      <c r="F2607" t="s">
        <v>849</v>
      </c>
      <c r="G2607" t="s">
        <v>848</v>
      </c>
      <c r="H2607">
        <v>373</v>
      </c>
      <c r="I2607" t="s">
        <v>1081</v>
      </c>
      <c r="J2607" t="s">
        <v>1080</v>
      </c>
      <c r="K2607" t="s">
        <v>308</v>
      </c>
      <c r="L2607" t="s">
        <v>1191</v>
      </c>
      <c r="M2607">
        <v>1056</v>
      </c>
      <c r="N2607">
        <v>22.61242</v>
      </c>
    </row>
    <row r="2608" spans="1:14" x14ac:dyDescent="0.3">
      <c r="A2608">
        <v>2023</v>
      </c>
      <c r="B2608" t="s">
        <v>1188</v>
      </c>
      <c r="C2608" t="s">
        <v>821</v>
      </c>
      <c r="D2608" t="s">
        <v>823</v>
      </c>
      <c r="E2608" t="s">
        <v>822</v>
      </c>
      <c r="F2608" t="s">
        <v>849</v>
      </c>
      <c r="G2608" t="s">
        <v>848</v>
      </c>
      <c r="H2608">
        <v>373</v>
      </c>
      <c r="I2608" t="s">
        <v>1081</v>
      </c>
      <c r="J2608" t="s">
        <v>1080</v>
      </c>
      <c r="K2608" t="s">
        <v>309</v>
      </c>
      <c r="L2608" t="s">
        <v>1191</v>
      </c>
      <c r="M2608">
        <v>219</v>
      </c>
      <c r="N2608">
        <v>4.6895100000000003</v>
      </c>
    </row>
    <row r="2609" spans="1:14" x14ac:dyDescent="0.3">
      <c r="A2609">
        <v>2023</v>
      </c>
      <c r="B2609" t="s">
        <v>1188</v>
      </c>
      <c r="C2609" t="s">
        <v>821</v>
      </c>
      <c r="D2609" t="s">
        <v>823</v>
      </c>
      <c r="E2609" t="s">
        <v>822</v>
      </c>
      <c r="F2609" t="s">
        <v>849</v>
      </c>
      <c r="G2609" t="s">
        <v>848</v>
      </c>
      <c r="H2609">
        <v>373</v>
      </c>
      <c r="I2609" t="s">
        <v>1081</v>
      </c>
      <c r="J2609" t="s">
        <v>1080</v>
      </c>
      <c r="K2609" t="s">
        <v>306</v>
      </c>
      <c r="L2609" t="s">
        <v>1191</v>
      </c>
      <c r="M2609">
        <v>1417</v>
      </c>
      <c r="N2609">
        <v>30.342610000000001</v>
      </c>
    </row>
    <row r="2610" spans="1:14" x14ac:dyDescent="0.3">
      <c r="A2610">
        <v>2023</v>
      </c>
      <c r="B2610" t="s">
        <v>1188</v>
      </c>
      <c r="C2610" t="s">
        <v>821</v>
      </c>
      <c r="D2610" t="s">
        <v>823</v>
      </c>
      <c r="E2610" t="s">
        <v>822</v>
      </c>
      <c r="F2610" t="s">
        <v>849</v>
      </c>
      <c r="G2610" t="s">
        <v>848</v>
      </c>
      <c r="H2610">
        <v>373</v>
      </c>
      <c r="I2610" t="s">
        <v>1081</v>
      </c>
      <c r="J2610" t="s">
        <v>1080</v>
      </c>
      <c r="K2610" t="s">
        <v>1192</v>
      </c>
      <c r="L2610" t="s">
        <v>1191</v>
      </c>
      <c r="M2610">
        <v>4670</v>
      </c>
      <c r="N2610">
        <v>100</v>
      </c>
    </row>
    <row r="2611" spans="1:14" x14ac:dyDescent="0.3">
      <c r="A2611">
        <v>2023</v>
      </c>
      <c r="B2611" t="s">
        <v>1188</v>
      </c>
      <c r="C2611" t="s">
        <v>821</v>
      </c>
      <c r="D2611" t="s">
        <v>823</v>
      </c>
      <c r="E2611" t="s">
        <v>822</v>
      </c>
      <c r="F2611" t="s">
        <v>849</v>
      </c>
      <c r="G2611" t="s">
        <v>848</v>
      </c>
      <c r="H2611">
        <v>373</v>
      </c>
      <c r="I2611" t="s">
        <v>1081</v>
      </c>
      <c r="J2611" t="s">
        <v>1080</v>
      </c>
      <c r="K2611" t="s">
        <v>305</v>
      </c>
      <c r="L2611" t="s">
        <v>1191</v>
      </c>
      <c r="M2611">
        <v>243</v>
      </c>
      <c r="N2611">
        <v>5.20343</v>
      </c>
    </row>
    <row r="2612" spans="1:14" x14ac:dyDescent="0.3">
      <c r="A2612">
        <v>2024</v>
      </c>
      <c r="B2612" t="s">
        <v>1188</v>
      </c>
      <c r="C2612" t="s">
        <v>821</v>
      </c>
      <c r="D2612" t="s">
        <v>823</v>
      </c>
      <c r="E2612" t="s">
        <v>822</v>
      </c>
      <c r="F2612" t="s">
        <v>849</v>
      </c>
      <c r="G2612" t="s">
        <v>848</v>
      </c>
      <c r="H2612">
        <v>373</v>
      </c>
      <c r="I2612" t="s">
        <v>1081</v>
      </c>
      <c r="J2612" t="s">
        <v>1080</v>
      </c>
      <c r="K2612" t="s">
        <v>307</v>
      </c>
      <c r="L2612" t="s">
        <v>1191</v>
      </c>
      <c r="M2612">
        <v>1955</v>
      </c>
      <c r="N2612">
        <v>36.439889999999998</v>
      </c>
    </row>
    <row r="2613" spans="1:14" x14ac:dyDescent="0.3">
      <c r="A2613">
        <v>2024</v>
      </c>
      <c r="B2613" t="s">
        <v>1188</v>
      </c>
      <c r="C2613" t="s">
        <v>821</v>
      </c>
      <c r="D2613" t="s">
        <v>823</v>
      </c>
      <c r="E2613" t="s">
        <v>822</v>
      </c>
      <c r="F2613" t="s">
        <v>849</v>
      </c>
      <c r="G2613" t="s">
        <v>848</v>
      </c>
      <c r="H2613">
        <v>373</v>
      </c>
      <c r="I2613" t="s">
        <v>1081</v>
      </c>
      <c r="J2613" t="s">
        <v>1080</v>
      </c>
      <c r="K2613" t="s">
        <v>308</v>
      </c>
      <c r="L2613" t="s">
        <v>1191</v>
      </c>
      <c r="M2613">
        <v>1185</v>
      </c>
      <c r="N2613">
        <v>22.087599999999998</v>
      </c>
    </row>
    <row r="2614" spans="1:14" x14ac:dyDescent="0.3">
      <c r="A2614">
        <v>2024</v>
      </c>
      <c r="B2614" t="s">
        <v>1188</v>
      </c>
      <c r="C2614" t="s">
        <v>821</v>
      </c>
      <c r="D2614" t="s">
        <v>823</v>
      </c>
      <c r="E2614" t="s">
        <v>822</v>
      </c>
      <c r="F2614" t="s">
        <v>849</v>
      </c>
      <c r="G2614" t="s">
        <v>848</v>
      </c>
      <c r="H2614">
        <v>373</v>
      </c>
      <c r="I2614" t="s">
        <v>1081</v>
      </c>
      <c r="J2614" t="s">
        <v>1080</v>
      </c>
      <c r="K2614" t="s">
        <v>309</v>
      </c>
      <c r="L2614" t="s">
        <v>1191</v>
      </c>
      <c r="M2614">
        <v>263</v>
      </c>
      <c r="N2614">
        <v>4.9021400000000002</v>
      </c>
    </row>
    <row r="2615" spans="1:14" x14ac:dyDescent="0.3">
      <c r="A2615">
        <v>2024</v>
      </c>
      <c r="B2615" t="s">
        <v>1188</v>
      </c>
      <c r="C2615" t="s">
        <v>821</v>
      </c>
      <c r="D2615" t="s">
        <v>823</v>
      </c>
      <c r="E2615" t="s">
        <v>822</v>
      </c>
      <c r="F2615" t="s">
        <v>849</v>
      </c>
      <c r="G2615" t="s">
        <v>848</v>
      </c>
      <c r="H2615">
        <v>373</v>
      </c>
      <c r="I2615" t="s">
        <v>1081</v>
      </c>
      <c r="J2615" t="s">
        <v>1080</v>
      </c>
      <c r="K2615" t="s">
        <v>306</v>
      </c>
      <c r="L2615" t="s">
        <v>1191</v>
      </c>
      <c r="M2615">
        <v>1635</v>
      </c>
      <c r="N2615">
        <v>30.475300000000001</v>
      </c>
    </row>
    <row r="2616" spans="1:14" x14ac:dyDescent="0.3">
      <c r="A2616">
        <v>2024</v>
      </c>
      <c r="B2616" t="s">
        <v>1188</v>
      </c>
      <c r="C2616" t="s">
        <v>821</v>
      </c>
      <c r="D2616" t="s">
        <v>823</v>
      </c>
      <c r="E2616" t="s">
        <v>822</v>
      </c>
      <c r="F2616" t="s">
        <v>849</v>
      </c>
      <c r="G2616" t="s">
        <v>848</v>
      </c>
      <c r="H2616">
        <v>373</v>
      </c>
      <c r="I2616" t="s">
        <v>1081</v>
      </c>
      <c r="J2616" t="s">
        <v>1080</v>
      </c>
      <c r="K2616" t="s">
        <v>1192</v>
      </c>
      <c r="L2616" t="s">
        <v>1191</v>
      </c>
      <c r="M2616">
        <v>5365</v>
      </c>
      <c r="N2616">
        <v>100</v>
      </c>
    </row>
    <row r="2617" spans="1:14" x14ac:dyDescent="0.3">
      <c r="A2617">
        <v>2024</v>
      </c>
      <c r="B2617" t="s">
        <v>1188</v>
      </c>
      <c r="C2617" t="s">
        <v>821</v>
      </c>
      <c r="D2617" t="s">
        <v>823</v>
      </c>
      <c r="E2617" t="s">
        <v>822</v>
      </c>
      <c r="F2617" t="s">
        <v>849</v>
      </c>
      <c r="G2617" t="s">
        <v>848</v>
      </c>
      <c r="H2617">
        <v>373</v>
      </c>
      <c r="I2617" t="s">
        <v>1081</v>
      </c>
      <c r="J2617" t="s">
        <v>1080</v>
      </c>
      <c r="K2617" t="s">
        <v>305</v>
      </c>
      <c r="L2617" t="s">
        <v>1191</v>
      </c>
      <c r="M2617">
        <v>327</v>
      </c>
      <c r="N2617">
        <v>6.0950600000000001</v>
      </c>
    </row>
    <row r="2618" spans="1:14" x14ac:dyDescent="0.3">
      <c r="A2618">
        <v>2021</v>
      </c>
      <c r="B2618" t="s">
        <v>1188</v>
      </c>
      <c r="C2618" t="s">
        <v>821</v>
      </c>
      <c r="D2618" t="s">
        <v>823</v>
      </c>
      <c r="E2618" t="s">
        <v>822</v>
      </c>
      <c r="F2618" t="s">
        <v>863</v>
      </c>
      <c r="G2618" t="s">
        <v>862</v>
      </c>
      <c r="H2618">
        <v>893</v>
      </c>
      <c r="I2618" t="s">
        <v>1083</v>
      </c>
      <c r="J2618" t="s">
        <v>1082</v>
      </c>
      <c r="K2618" t="s">
        <v>307</v>
      </c>
      <c r="L2618" t="s">
        <v>1191</v>
      </c>
      <c r="M2618">
        <v>745</v>
      </c>
      <c r="N2618">
        <v>36.9544</v>
      </c>
    </row>
    <row r="2619" spans="1:14" x14ac:dyDescent="0.3">
      <c r="A2619">
        <v>2021</v>
      </c>
      <c r="B2619" t="s">
        <v>1188</v>
      </c>
      <c r="C2619" t="s">
        <v>821</v>
      </c>
      <c r="D2619" t="s">
        <v>823</v>
      </c>
      <c r="E2619" t="s">
        <v>822</v>
      </c>
      <c r="F2619" t="s">
        <v>863</v>
      </c>
      <c r="G2619" t="s">
        <v>862</v>
      </c>
      <c r="H2619">
        <v>893</v>
      </c>
      <c r="I2619" t="s">
        <v>1083</v>
      </c>
      <c r="J2619" t="s">
        <v>1082</v>
      </c>
      <c r="K2619" t="s">
        <v>308</v>
      </c>
      <c r="L2619" t="s">
        <v>1191</v>
      </c>
      <c r="M2619">
        <v>527</v>
      </c>
      <c r="N2619">
        <v>26.140899999999998</v>
      </c>
    </row>
    <row r="2620" spans="1:14" x14ac:dyDescent="0.3">
      <c r="A2620">
        <v>2021</v>
      </c>
      <c r="B2620" t="s">
        <v>1188</v>
      </c>
      <c r="C2620" t="s">
        <v>821</v>
      </c>
      <c r="D2620" t="s">
        <v>823</v>
      </c>
      <c r="E2620" t="s">
        <v>822</v>
      </c>
      <c r="F2620" t="s">
        <v>863</v>
      </c>
      <c r="G2620" t="s">
        <v>862</v>
      </c>
      <c r="H2620">
        <v>893</v>
      </c>
      <c r="I2620" t="s">
        <v>1083</v>
      </c>
      <c r="J2620" t="s">
        <v>1082</v>
      </c>
      <c r="K2620" t="s">
        <v>309</v>
      </c>
      <c r="L2620" t="s">
        <v>1191</v>
      </c>
      <c r="M2620">
        <v>132</v>
      </c>
      <c r="N2620">
        <v>6.5476200000000002</v>
      </c>
    </row>
    <row r="2621" spans="1:14" x14ac:dyDescent="0.3">
      <c r="A2621">
        <v>2021</v>
      </c>
      <c r="B2621" t="s">
        <v>1188</v>
      </c>
      <c r="C2621" t="s">
        <v>821</v>
      </c>
      <c r="D2621" t="s">
        <v>823</v>
      </c>
      <c r="E2621" t="s">
        <v>822</v>
      </c>
      <c r="F2621" t="s">
        <v>863</v>
      </c>
      <c r="G2621" t="s">
        <v>862</v>
      </c>
      <c r="H2621">
        <v>893</v>
      </c>
      <c r="I2621" t="s">
        <v>1083</v>
      </c>
      <c r="J2621" t="s">
        <v>1082</v>
      </c>
      <c r="K2621" t="s">
        <v>306</v>
      </c>
      <c r="L2621" t="s">
        <v>1191</v>
      </c>
      <c r="M2621">
        <v>530</v>
      </c>
      <c r="N2621">
        <v>26.2897</v>
      </c>
    </row>
    <row r="2622" spans="1:14" x14ac:dyDescent="0.3">
      <c r="A2622">
        <v>2021</v>
      </c>
      <c r="B2622" t="s">
        <v>1188</v>
      </c>
      <c r="C2622" t="s">
        <v>821</v>
      </c>
      <c r="D2622" t="s">
        <v>823</v>
      </c>
      <c r="E2622" t="s">
        <v>822</v>
      </c>
      <c r="F2622" t="s">
        <v>863</v>
      </c>
      <c r="G2622" t="s">
        <v>862</v>
      </c>
      <c r="H2622">
        <v>893</v>
      </c>
      <c r="I2622" t="s">
        <v>1083</v>
      </c>
      <c r="J2622" t="s">
        <v>1082</v>
      </c>
      <c r="K2622" t="s">
        <v>1192</v>
      </c>
      <c r="L2622" t="s">
        <v>1191</v>
      </c>
      <c r="M2622">
        <v>2016</v>
      </c>
      <c r="N2622">
        <v>100</v>
      </c>
    </row>
    <row r="2623" spans="1:14" x14ac:dyDescent="0.3">
      <c r="A2623">
        <v>2021</v>
      </c>
      <c r="B2623" t="s">
        <v>1188</v>
      </c>
      <c r="C2623" t="s">
        <v>821</v>
      </c>
      <c r="D2623" t="s">
        <v>823</v>
      </c>
      <c r="E2623" t="s">
        <v>822</v>
      </c>
      <c r="F2623" t="s">
        <v>863</v>
      </c>
      <c r="G2623" t="s">
        <v>862</v>
      </c>
      <c r="H2623">
        <v>893</v>
      </c>
      <c r="I2623" t="s">
        <v>1083</v>
      </c>
      <c r="J2623" t="s">
        <v>1082</v>
      </c>
      <c r="K2623" t="s">
        <v>305</v>
      </c>
      <c r="L2623" t="s">
        <v>1191</v>
      </c>
      <c r="M2623">
        <v>82</v>
      </c>
      <c r="N2623">
        <v>4.0674599999999996</v>
      </c>
    </row>
    <row r="2624" spans="1:14" x14ac:dyDescent="0.3">
      <c r="A2624">
        <v>2022</v>
      </c>
      <c r="B2624" t="s">
        <v>1188</v>
      </c>
      <c r="C2624" t="s">
        <v>821</v>
      </c>
      <c r="D2624" t="s">
        <v>823</v>
      </c>
      <c r="E2624" t="s">
        <v>822</v>
      </c>
      <c r="F2624" t="s">
        <v>863</v>
      </c>
      <c r="G2624" t="s">
        <v>862</v>
      </c>
      <c r="H2624">
        <v>893</v>
      </c>
      <c r="I2624" t="s">
        <v>1083</v>
      </c>
      <c r="J2624" t="s">
        <v>1082</v>
      </c>
      <c r="K2624" t="s">
        <v>307</v>
      </c>
      <c r="L2624" t="s">
        <v>1191</v>
      </c>
      <c r="M2624">
        <v>705</v>
      </c>
      <c r="N2624">
        <v>35.570099999999996</v>
      </c>
    </row>
    <row r="2625" spans="1:14" x14ac:dyDescent="0.3">
      <c r="A2625">
        <v>2022</v>
      </c>
      <c r="B2625" t="s">
        <v>1188</v>
      </c>
      <c r="C2625" t="s">
        <v>821</v>
      </c>
      <c r="D2625" t="s">
        <v>823</v>
      </c>
      <c r="E2625" t="s">
        <v>822</v>
      </c>
      <c r="F2625" t="s">
        <v>863</v>
      </c>
      <c r="G2625" t="s">
        <v>862</v>
      </c>
      <c r="H2625">
        <v>893</v>
      </c>
      <c r="I2625" t="s">
        <v>1083</v>
      </c>
      <c r="J2625" t="s">
        <v>1082</v>
      </c>
      <c r="K2625" t="s">
        <v>308</v>
      </c>
      <c r="L2625" t="s">
        <v>1191</v>
      </c>
      <c r="M2625">
        <v>535</v>
      </c>
      <c r="N2625">
        <v>26.992899999999999</v>
      </c>
    </row>
    <row r="2626" spans="1:14" x14ac:dyDescent="0.3">
      <c r="A2626">
        <v>2022</v>
      </c>
      <c r="B2626" t="s">
        <v>1188</v>
      </c>
      <c r="C2626" t="s">
        <v>821</v>
      </c>
      <c r="D2626" t="s">
        <v>823</v>
      </c>
      <c r="E2626" t="s">
        <v>822</v>
      </c>
      <c r="F2626" t="s">
        <v>863</v>
      </c>
      <c r="G2626" t="s">
        <v>862</v>
      </c>
      <c r="H2626">
        <v>893</v>
      </c>
      <c r="I2626" t="s">
        <v>1083</v>
      </c>
      <c r="J2626" t="s">
        <v>1082</v>
      </c>
      <c r="K2626" t="s">
        <v>309</v>
      </c>
      <c r="L2626" t="s">
        <v>1191</v>
      </c>
      <c r="M2626">
        <v>113</v>
      </c>
      <c r="N2626">
        <v>5.7013100000000003</v>
      </c>
    </row>
    <row r="2627" spans="1:14" x14ac:dyDescent="0.3">
      <c r="A2627">
        <v>2022</v>
      </c>
      <c r="B2627" t="s">
        <v>1188</v>
      </c>
      <c r="C2627" t="s">
        <v>821</v>
      </c>
      <c r="D2627" t="s">
        <v>823</v>
      </c>
      <c r="E2627" t="s">
        <v>822</v>
      </c>
      <c r="F2627" t="s">
        <v>863</v>
      </c>
      <c r="G2627" t="s">
        <v>862</v>
      </c>
      <c r="H2627">
        <v>893</v>
      </c>
      <c r="I2627" t="s">
        <v>1083</v>
      </c>
      <c r="J2627" t="s">
        <v>1082</v>
      </c>
      <c r="K2627" t="s">
        <v>306</v>
      </c>
      <c r="L2627" t="s">
        <v>1191</v>
      </c>
      <c r="M2627">
        <v>519</v>
      </c>
      <c r="N2627">
        <v>26.185700000000001</v>
      </c>
    </row>
    <row r="2628" spans="1:14" x14ac:dyDescent="0.3">
      <c r="A2628">
        <v>2022</v>
      </c>
      <c r="B2628" t="s">
        <v>1188</v>
      </c>
      <c r="C2628" t="s">
        <v>821</v>
      </c>
      <c r="D2628" t="s">
        <v>823</v>
      </c>
      <c r="E2628" t="s">
        <v>822</v>
      </c>
      <c r="F2628" t="s">
        <v>863</v>
      </c>
      <c r="G2628" t="s">
        <v>862</v>
      </c>
      <c r="H2628">
        <v>893</v>
      </c>
      <c r="I2628" t="s">
        <v>1083</v>
      </c>
      <c r="J2628" t="s">
        <v>1082</v>
      </c>
      <c r="K2628" t="s">
        <v>1192</v>
      </c>
      <c r="L2628" t="s">
        <v>1191</v>
      </c>
      <c r="M2628">
        <v>1982</v>
      </c>
      <c r="N2628">
        <v>100</v>
      </c>
    </row>
    <row r="2629" spans="1:14" x14ac:dyDescent="0.3">
      <c r="A2629">
        <v>2022</v>
      </c>
      <c r="B2629" t="s">
        <v>1188</v>
      </c>
      <c r="C2629" t="s">
        <v>821</v>
      </c>
      <c r="D2629" t="s">
        <v>823</v>
      </c>
      <c r="E2629" t="s">
        <v>822</v>
      </c>
      <c r="F2629" t="s">
        <v>863</v>
      </c>
      <c r="G2629" t="s">
        <v>862</v>
      </c>
      <c r="H2629">
        <v>893</v>
      </c>
      <c r="I2629" t="s">
        <v>1083</v>
      </c>
      <c r="J2629" t="s">
        <v>1082</v>
      </c>
      <c r="K2629" t="s">
        <v>305</v>
      </c>
      <c r="L2629" t="s">
        <v>1191</v>
      </c>
      <c r="M2629">
        <v>110</v>
      </c>
      <c r="N2629">
        <v>5.5499499999999999</v>
      </c>
    </row>
    <row r="2630" spans="1:14" x14ac:dyDescent="0.3">
      <c r="A2630">
        <v>2023</v>
      </c>
      <c r="B2630" t="s">
        <v>1188</v>
      </c>
      <c r="C2630" t="s">
        <v>821</v>
      </c>
      <c r="D2630" t="s">
        <v>823</v>
      </c>
      <c r="E2630" t="s">
        <v>822</v>
      </c>
      <c r="F2630" t="s">
        <v>863</v>
      </c>
      <c r="G2630" t="s">
        <v>862</v>
      </c>
      <c r="H2630">
        <v>893</v>
      </c>
      <c r="I2630" t="s">
        <v>1083</v>
      </c>
      <c r="J2630" t="s">
        <v>1082</v>
      </c>
      <c r="K2630" t="s">
        <v>307</v>
      </c>
      <c r="L2630" t="s">
        <v>1191</v>
      </c>
      <c r="M2630">
        <v>697</v>
      </c>
      <c r="N2630">
        <v>35.817059999999998</v>
      </c>
    </row>
    <row r="2631" spans="1:14" x14ac:dyDescent="0.3">
      <c r="A2631">
        <v>2023</v>
      </c>
      <c r="B2631" t="s">
        <v>1188</v>
      </c>
      <c r="C2631" t="s">
        <v>821</v>
      </c>
      <c r="D2631" t="s">
        <v>823</v>
      </c>
      <c r="E2631" t="s">
        <v>822</v>
      </c>
      <c r="F2631" t="s">
        <v>863</v>
      </c>
      <c r="G2631" t="s">
        <v>862</v>
      </c>
      <c r="H2631">
        <v>893</v>
      </c>
      <c r="I2631" t="s">
        <v>1083</v>
      </c>
      <c r="J2631" t="s">
        <v>1082</v>
      </c>
      <c r="K2631" t="s">
        <v>308</v>
      </c>
      <c r="L2631" t="s">
        <v>1191</v>
      </c>
      <c r="M2631">
        <v>454</v>
      </c>
      <c r="N2631">
        <v>23.329910000000002</v>
      </c>
    </row>
    <row r="2632" spans="1:14" x14ac:dyDescent="0.3">
      <c r="A2632">
        <v>2023</v>
      </c>
      <c r="B2632" t="s">
        <v>1188</v>
      </c>
      <c r="C2632" t="s">
        <v>821</v>
      </c>
      <c r="D2632" t="s">
        <v>823</v>
      </c>
      <c r="E2632" t="s">
        <v>822</v>
      </c>
      <c r="F2632" t="s">
        <v>863</v>
      </c>
      <c r="G2632" t="s">
        <v>862</v>
      </c>
      <c r="H2632">
        <v>893</v>
      </c>
      <c r="I2632" t="s">
        <v>1083</v>
      </c>
      <c r="J2632" t="s">
        <v>1082</v>
      </c>
      <c r="K2632" t="s">
        <v>309</v>
      </c>
      <c r="L2632" t="s">
        <v>1191</v>
      </c>
      <c r="M2632">
        <v>93</v>
      </c>
      <c r="N2632">
        <v>4.7790299999999997</v>
      </c>
    </row>
    <row r="2633" spans="1:14" x14ac:dyDescent="0.3">
      <c r="A2633">
        <v>2023</v>
      </c>
      <c r="B2633" t="s">
        <v>1188</v>
      </c>
      <c r="C2633" t="s">
        <v>821</v>
      </c>
      <c r="D2633" t="s">
        <v>823</v>
      </c>
      <c r="E2633" t="s">
        <v>822</v>
      </c>
      <c r="F2633" t="s">
        <v>863</v>
      </c>
      <c r="G2633" t="s">
        <v>862</v>
      </c>
      <c r="H2633">
        <v>893</v>
      </c>
      <c r="I2633" t="s">
        <v>1083</v>
      </c>
      <c r="J2633" t="s">
        <v>1082</v>
      </c>
      <c r="K2633" t="s">
        <v>306</v>
      </c>
      <c r="L2633" t="s">
        <v>1191</v>
      </c>
      <c r="M2633">
        <v>587</v>
      </c>
      <c r="N2633">
        <v>30.164439999999999</v>
      </c>
    </row>
    <row r="2634" spans="1:14" x14ac:dyDescent="0.3">
      <c r="A2634">
        <v>2023</v>
      </c>
      <c r="B2634" t="s">
        <v>1188</v>
      </c>
      <c r="C2634" t="s">
        <v>821</v>
      </c>
      <c r="D2634" t="s">
        <v>823</v>
      </c>
      <c r="E2634" t="s">
        <v>822</v>
      </c>
      <c r="F2634" t="s">
        <v>863</v>
      </c>
      <c r="G2634" t="s">
        <v>862</v>
      </c>
      <c r="H2634">
        <v>893</v>
      </c>
      <c r="I2634" t="s">
        <v>1083</v>
      </c>
      <c r="J2634" t="s">
        <v>1082</v>
      </c>
      <c r="K2634" t="s">
        <v>1192</v>
      </c>
      <c r="L2634" t="s">
        <v>1191</v>
      </c>
      <c r="M2634">
        <v>1946</v>
      </c>
      <c r="N2634">
        <v>100</v>
      </c>
    </row>
    <row r="2635" spans="1:14" x14ac:dyDescent="0.3">
      <c r="A2635">
        <v>2023</v>
      </c>
      <c r="B2635" t="s">
        <v>1188</v>
      </c>
      <c r="C2635" t="s">
        <v>821</v>
      </c>
      <c r="D2635" t="s">
        <v>823</v>
      </c>
      <c r="E2635" t="s">
        <v>822</v>
      </c>
      <c r="F2635" t="s">
        <v>863</v>
      </c>
      <c r="G2635" t="s">
        <v>862</v>
      </c>
      <c r="H2635">
        <v>893</v>
      </c>
      <c r="I2635" t="s">
        <v>1083</v>
      </c>
      <c r="J2635" t="s">
        <v>1082</v>
      </c>
      <c r="K2635" t="s">
        <v>305</v>
      </c>
      <c r="L2635" t="s">
        <v>1191</v>
      </c>
      <c r="M2635">
        <v>115</v>
      </c>
      <c r="N2635">
        <v>5.9095599999999999</v>
      </c>
    </row>
    <row r="2636" spans="1:14" x14ac:dyDescent="0.3">
      <c r="A2636">
        <v>2024</v>
      </c>
      <c r="B2636" t="s">
        <v>1188</v>
      </c>
      <c r="C2636" t="s">
        <v>821</v>
      </c>
      <c r="D2636" t="s">
        <v>823</v>
      </c>
      <c r="E2636" t="s">
        <v>822</v>
      </c>
      <c r="F2636" t="s">
        <v>863</v>
      </c>
      <c r="G2636" t="s">
        <v>862</v>
      </c>
      <c r="H2636">
        <v>893</v>
      </c>
      <c r="I2636" t="s">
        <v>1083</v>
      </c>
      <c r="J2636" t="s">
        <v>1082</v>
      </c>
      <c r="K2636" t="s">
        <v>307</v>
      </c>
      <c r="L2636" t="s">
        <v>1191</v>
      </c>
      <c r="M2636">
        <v>857</v>
      </c>
      <c r="N2636">
        <v>34.334940000000003</v>
      </c>
    </row>
    <row r="2637" spans="1:14" x14ac:dyDescent="0.3">
      <c r="A2637">
        <v>2024</v>
      </c>
      <c r="B2637" t="s">
        <v>1188</v>
      </c>
      <c r="C2637" t="s">
        <v>821</v>
      </c>
      <c r="D2637" t="s">
        <v>823</v>
      </c>
      <c r="E2637" t="s">
        <v>822</v>
      </c>
      <c r="F2637" t="s">
        <v>863</v>
      </c>
      <c r="G2637" t="s">
        <v>862</v>
      </c>
      <c r="H2637">
        <v>893</v>
      </c>
      <c r="I2637" t="s">
        <v>1083</v>
      </c>
      <c r="J2637" t="s">
        <v>1082</v>
      </c>
      <c r="K2637" t="s">
        <v>308</v>
      </c>
      <c r="L2637" t="s">
        <v>1191</v>
      </c>
      <c r="M2637">
        <v>537</v>
      </c>
      <c r="N2637">
        <v>21.514420000000001</v>
      </c>
    </row>
    <row r="2638" spans="1:14" x14ac:dyDescent="0.3">
      <c r="A2638">
        <v>2024</v>
      </c>
      <c r="B2638" t="s">
        <v>1188</v>
      </c>
      <c r="C2638" t="s">
        <v>821</v>
      </c>
      <c r="D2638" t="s">
        <v>823</v>
      </c>
      <c r="E2638" t="s">
        <v>822</v>
      </c>
      <c r="F2638" t="s">
        <v>863</v>
      </c>
      <c r="G2638" t="s">
        <v>862</v>
      </c>
      <c r="H2638">
        <v>893</v>
      </c>
      <c r="I2638" t="s">
        <v>1083</v>
      </c>
      <c r="J2638" t="s">
        <v>1082</v>
      </c>
      <c r="K2638" t="s">
        <v>309</v>
      </c>
      <c r="L2638" t="s">
        <v>1191</v>
      </c>
      <c r="M2638">
        <v>118</v>
      </c>
      <c r="N2638">
        <v>4.7275600000000004</v>
      </c>
    </row>
    <row r="2639" spans="1:14" x14ac:dyDescent="0.3">
      <c r="A2639">
        <v>2024</v>
      </c>
      <c r="B2639" t="s">
        <v>1188</v>
      </c>
      <c r="C2639" t="s">
        <v>821</v>
      </c>
      <c r="D2639" t="s">
        <v>823</v>
      </c>
      <c r="E2639" t="s">
        <v>822</v>
      </c>
      <c r="F2639" t="s">
        <v>863</v>
      </c>
      <c r="G2639" t="s">
        <v>862</v>
      </c>
      <c r="H2639">
        <v>893</v>
      </c>
      <c r="I2639" t="s">
        <v>1083</v>
      </c>
      <c r="J2639" t="s">
        <v>1082</v>
      </c>
      <c r="K2639" t="s">
        <v>306</v>
      </c>
      <c r="L2639" t="s">
        <v>1191</v>
      </c>
      <c r="M2639">
        <v>805</v>
      </c>
      <c r="N2639">
        <v>32.251600000000003</v>
      </c>
    </row>
    <row r="2640" spans="1:14" x14ac:dyDescent="0.3">
      <c r="A2640">
        <v>2024</v>
      </c>
      <c r="B2640" t="s">
        <v>1188</v>
      </c>
      <c r="C2640" t="s">
        <v>821</v>
      </c>
      <c r="D2640" t="s">
        <v>823</v>
      </c>
      <c r="E2640" t="s">
        <v>822</v>
      </c>
      <c r="F2640" t="s">
        <v>863</v>
      </c>
      <c r="G2640" t="s">
        <v>862</v>
      </c>
      <c r="H2640">
        <v>893</v>
      </c>
      <c r="I2640" t="s">
        <v>1083</v>
      </c>
      <c r="J2640" t="s">
        <v>1082</v>
      </c>
      <c r="K2640" t="s">
        <v>1192</v>
      </c>
      <c r="L2640" t="s">
        <v>1191</v>
      </c>
      <c r="M2640">
        <v>2496</v>
      </c>
      <c r="N2640">
        <v>100</v>
      </c>
    </row>
    <row r="2641" spans="1:14" x14ac:dyDescent="0.3">
      <c r="A2641">
        <v>2024</v>
      </c>
      <c r="B2641" t="s">
        <v>1188</v>
      </c>
      <c r="C2641" t="s">
        <v>821</v>
      </c>
      <c r="D2641" t="s">
        <v>823</v>
      </c>
      <c r="E2641" t="s">
        <v>822</v>
      </c>
      <c r="F2641" t="s">
        <v>863</v>
      </c>
      <c r="G2641" t="s">
        <v>862</v>
      </c>
      <c r="H2641">
        <v>893</v>
      </c>
      <c r="I2641" t="s">
        <v>1083</v>
      </c>
      <c r="J2641" t="s">
        <v>1082</v>
      </c>
      <c r="K2641" t="s">
        <v>305</v>
      </c>
      <c r="L2641" t="s">
        <v>1191</v>
      </c>
      <c r="M2641">
        <v>179</v>
      </c>
      <c r="N2641">
        <v>7.1714700000000002</v>
      </c>
    </row>
    <row r="2642" spans="1:14" x14ac:dyDescent="0.3">
      <c r="A2642">
        <v>2021</v>
      </c>
      <c r="B2642" t="s">
        <v>1188</v>
      </c>
      <c r="C2642" t="s">
        <v>821</v>
      </c>
      <c r="D2642" t="s">
        <v>823</v>
      </c>
      <c r="E2642" t="s">
        <v>822</v>
      </c>
      <c r="F2642" t="s">
        <v>877</v>
      </c>
      <c r="G2642" t="s">
        <v>876</v>
      </c>
      <c r="H2642">
        <v>871</v>
      </c>
      <c r="I2642" t="s">
        <v>1085</v>
      </c>
      <c r="J2642" t="s">
        <v>1084</v>
      </c>
      <c r="K2642" t="s">
        <v>307</v>
      </c>
      <c r="L2642" t="s">
        <v>1191</v>
      </c>
      <c r="M2642">
        <v>531</v>
      </c>
      <c r="N2642">
        <v>33.994900000000001</v>
      </c>
    </row>
    <row r="2643" spans="1:14" x14ac:dyDescent="0.3">
      <c r="A2643">
        <v>2021</v>
      </c>
      <c r="B2643" t="s">
        <v>1188</v>
      </c>
      <c r="C2643" t="s">
        <v>821</v>
      </c>
      <c r="D2643" t="s">
        <v>823</v>
      </c>
      <c r="E2643" t="s">
        <v>822</v>
      </c>
      <c r="F2643" t="s">
        <v>877</v>
      </c>
      <c r="G2643" t="s">
        <v>876</v>
      </c>
      <c r="H2643">
        <v>871</v>
      </c>
      <c r="I2643" t="s">
        <v>1085</v>
      </c>
      <c r="J2643" t="s">
        <v>1084</v>
      </c>
      <c r="K2643" t="s">
        <v>308</v>
      </c>
      <c r="L2643" t="s">
        <v>1191</v>
      </c>
      <c r="M2643">
        <v>259</v>
      </c>
      <c r="N2643">
        <v>16.581299999999999</v>
      </c>
    </row>
    <row r="2644" spans="1:14" x14ac:dyDescent="0.3">
      <c r="A2644">
        <v>2021</v>
      </c>
      <c r="B2644" t="s">
        <v>1188</v>
      </c>
      <c r="C2644" t="s">
        <v>821</v>
      </c>
      <c r="D2644" t="s">
        <v>823</v>
      </c>
      <c r="E2644" t="s">
        <v>822</v>
      </c>
      <c r="F2644" t="s">
        <v>877</v>
      </c>
      <c r="G2644" t="s">
        <v>876</v>
      </c>
      <c r="H2644">
        <v>871</v>
      </c>
      <c r="I2644" t="s">
        <v>1085</v>
      </c>
      <c r="J2644" t="s">
        <v>1084</v>
      </c>
      <c r="K2644" t="s">
        <v>309</v>
      </c>
      <c r="L2644" t="s">
        <v>1191</v>
      </c>
      <c r="M2644">
        <v>95</v>
      </c>
      <c r="N2644">
        <v>6.08195</v>
      </c>
    </row>
    <row r="2645" spans="1:14" x14ac:dyDescent="0.3">
      <c r="A2645">
        <v>2021</v>
      </c>
      <c r="B2645" t="s">
        <v>1188</v>
      </c>
      <c r="C2645" t="s">
        <v>821</v>
      </c>
      <c r="D2645" t="s">
        <v>823</v>
      </c>
      <c r="E2645" t="s">
        <v>822</v>
      </c>
      <c r="F2645" t="s">
        <v>877</v>
      </c>
      <c r="G2645" t="s">
        <v>876</v>
      </c>
      <c r="H2645">
        <v>871</v>
      </c>
      <c r="I2645" t="s">
        <v>1085</v>
      </c>
      <c r="J2645" t="s">
        <v>1084</v>
      </c>
      <c r="K2645" t="s">
        <v>306</v>
      </c>
      <c r="L2645" t="s">
        <v>1191</v>
      </c>
      <c r="M2645">
        <v>590</v>
      </c>
      <c r="N2645">
        <v>37.772100000000002</v>
      </c>
    </row>
    <row r="2646" spans="1:14" x14ac:dyDescent="0.3">
      <c r="A2646">
        <v>2021</v>
      </c>
      <c r="B2646" t="s">
        <v>1188</v>
      </c>
      <c r="C2646" t="s">
        <v>821</v>
      </c>
      <c r="D2646" t="s">
        <v>823</v>
      </c>
      <c r="E2646" t="s">
        <v>822</v>
      </c>
      <c r="F2646" t="s">
        <v>877</v>
      </c>
      <c r="G2646" t="s">
        <v>876</v>
      </c>
      <c r="H2646">
        <v>871</v>
      </c>
      <c r="I2646" t="s">
        <v>1085</v>
      </c>
      <c r="J2646" t="s">
        <v>1084</v>
      </c>
      <c r="K2646" t="s">
        <v>1192</v>
      </c>
      <c r="L2646" t="s">
        <v>1191</v>
      </c>
      <c r="M2646">
        <v>1562</v>
      </c>
      <c r="N2646">
        <v>100</v>
      </c>
    </row>
    <row r="2647" spans="1:14" x14ac:dyDescent="0.3">
      <c r="A2647">
        <v>2021</v>
      </c>
      <c r="B2647" t="s">
        <v>1188</v>
      </c>
      <c r="C2647" t="s">
        <v>821</v>
      </c>
      <c r="D2647" t="s">
        <v>823</v>
      </c>
      <c r="E2647" t="s">
        <v>822</v>
      </c>
      <c r="F2647" t="s">
        <v>877</v>
      </c>
      <c r="G2647" t="s">
        <v>876</v>
      </c>
      <c r="H2647">
        <v>871</v>
      </c>
      <c r="I2647" t="s">
        <v>1085</v>
      </c>
      <c r="J2647" t="s">
        <v>1084</v>
      </c>
      <c r="K2647" t="s">
        <v>305</v>
      </c>
      <c r="L2647" t="s">
        <v>1191</v>
      </c>
      <c r="M2647">
        <v>87</v>
      </c>
      <c r="N2647">
        <v>5.5697799999999997</v>
      </c>
    </row>
    <row r="2648" spans="1:14" x14ac:dyDescent="0.3">
      <c r="A2648">
        <v>2022</v>
      </c>
      <c r="B2648" t="s">
        <v>1188</v>
      </c>
      <c r="C2648" t="s">
        <v>821</v>
      </c>
      <c r="D2648" t="s">
        <v>823</v>
      </c>
      <c r="E2648" t="s">
        <v>822</v>
      </c>
      <c r="F2648" t="s">
        <v>877</v>
      </c>
      <c r="G2648" t="s">
        <v>876</v>
      </c>
      <c r="H2648">
        <v>871</v>
      </c>
      <c r="I2648" t="s">
        <v>1085</v>
      </c>
      <c r="J2648" t="s">
        <v>1084</v>
      </c>
      <c r="K2648" t="s">
        <v>307</v>
      </c>
      <c r="L2648" t="s">
        <v>1191</v>
      </c>
      <c r="M2648">
        <v>570</v>
      </c>
      <c r="N2648">
        <v>33.628300000000003</v>
      </c>
    </row>
    <row r="2649" spans="1:14" x14ac:dyDescent="0.3">
      <c r="A2649">
        <v>2022</v>
      </c>
      <c r="B2649" t="s">
        <v>1188</v>
      </c>
      <c r="C2649" t="s">
        <v>821</v>
      </c>
      <c r="D2649" t="s">
        <v>823</v>
      </c>
      <c r="E2649" t="s">
        <v>822</v>
      </c>
      <c r="F2649" t="s">
        <v>877</v>
      </c>
      <c r="G2649" t="s">
        <v>876</v>
      </c>
      <c r="H2649">
        <v>871</v>
      </c>
      <c r="I2649" t="s">
        <v>1085</v>
      </c>
      <c r="J2649" t="s">
        <v>1084</v>
      </c>
      <c r="K2649" t="s">
        <v>308</v>
      </c>
      <c r="L2649" t="s">
        <v>1191</v>
      </c>
      <c r="M2649">
        <v>284</v>
      </c>
      <c r="N2649">
        <v>16.755199999999999</v>
      </c>
    </row>
    <row r="2650" spans="1:14" x14ac:dyDescent="0.3">
      <c r="A2650">
        <v>2022</v>
      </c>
      <c r="B2650" t="s">
        <v>1188</v>
      </c>
      <c r="C2650" t="s">
        <v>821</v>
      </c>
      <c r="D2650" t="s">
        <v>823</v>
      </c>
      <c r="E2650" t="s">
        <v>822</v>
      </c>
      <c r="F2650" t="s">
        <v>877</v>
      </c>
      <c r="G2650" t="s">
        <v>876</v>
      </c>
      <c r="H2650">
        <v>871</v>
      </c>
      <c r="I2650" t="s">
        <v>1085</v>
      </c>
      <c r="J2650" t="s">
        <v>1084</v>
      </c>
      <c r="K2650" t="s">
        <v>309</v>
      </c>
      <c r="L2650" t="s">
        <v>1191</v>
      </c>
      <c r="M2650">
        <v>129</v>
      </c>
      <c r="N2650">
        <v>7.6106199999999999</v>
      </c>
    </row>
    <row r="2651" spans="1:14" x14ac:dyDescent="0.3">
      <c r="A2651">
        <v>2022</v>
      </c>
      <c r="B2651" t="s">
        <v>1188</v>
      </c>
      <c r="C2651" t="s">
        <v>821</v>
      </c>
      <c r="D2651" t="s">
        <v>823</v>
      </c>
      <c r="E2651" t="s">
        <v>822</v>
      </c>
      <c r="F2651" t="s">
        <v>877</v>
      </c>
      <c r="G2651" t="s">
        <v>876</v>
      </c>
      <c r="H2651">
        <v>871</v>
      </c>
      <c r="I2651" t="s">
        <v>1085</v>
      </c>
      <c r="J2651" t="s">
        <v>1084</v>
      </c>
      <c r="K2651" t="s">
        <v>306</v>
      </c>
      <c r="L2651" t="s">
        <v>1191</v>
      </c>
      <c r="M2651">
        <v>643</v>
      </c>
      <c r="N2651">
        <v>37.935099999999998</v>
      </c>
    </row>
    <row r="2652" spans="1:14" x14ac:dyDescent="0.3">
      <c r="A2652">
        <v>2022</v>
      </c>
      <c r="B2652" t="s">
        <v>1188</v>
      </c>
      <c r="C2652" t="s">
        <v>821</v>
      </c>
      <c r="D2652" t="s">
        <v>823</v>
      </c>
      <c r="E2652" t="s">
        <v>822</v>
      </c>
      <c r="F2652" t="s">
        <v>877</v>
      </c>
      <c r="G2652" t="s">
        <v>876</v>
      </c>
      <c r="H2652">
        <v>871</v>
      </c>
      <c r="I2652" t="s">
        <v>1085</v>
      </c>
      <c r="J2652" t="s">
        <v>1084</v>
      </c>
      <c r="K2652" t="s">
        <v>1192</v>
      </c>
      <c r="L2652" t="s">
        <v>1191</v>
      </c>
      <c r="M2652">
        <v>1695</v>
      </c>
      <c r="N2652">
        <v>100</v>
      </c>
    </row>
    <row r="2653" spans="1:14" x14ac:dyDescent="0.3">
      <c r="A2653">
        <v>2022</v>
      </c>
      <c r="B2653" t="s">
        <v>1188</v>
      </c>
      <c r="C2653" t="s">
        <v>821</v>
      </c>
      <c r="D2653" t="s">
        <v>823</v>
      </c>
      <c r="E2653" t="s">
        <v>822</v>
      </c>
      <c r="F2653" t="s">
        <v>877</v>
      </c>
      <c r="G2653" t="s">
        <v>876</v>
      </c>
      <c r="H2653">
        <v>871</v>
      </c>
      <c r="I2653" t="s">
        <v>1085</v>
      </c>
      <c r="J2653" t="s">
        <v>1084</v>
      </c>
      <c r="K2653" t="s">
        <v>305</v>
      </c>
      <c r="L2653" t="s">
        <v>1191</v>
      </c>
      <c r="M2653">
        <v>69</v>
      </c>
      <c r="N2653">
        <v>4.0708000000000002</v>
      </c>
    </row>
    <row r="2654" spans="1:14" x14ac:dyDescent="0.3">
      <c r="A2654">
        <v>2023</v>
      </c>
      <c r="B2654" t="s">
        <v>1188</v>
      </c>
      <c r="C2654" t="s">
        <v>821</v>
      </c>
      <c r="D2654" t="s">
        <v>823</v>
      </c>
      <c r="E2654" t="s">
        <v>822</v>
      </c>
      <c r="F2654" t="s">
        <v>877</v>
      </c>
      <c r="G2654" t="s">
        <v>876</v>
      </c>
      <c r="H2654">
        <v>871</v>
      </c>
      <c r="I2654" t="s">
        <v>1085</v>
      </c>
      <c r="J2654" t="s">
        <v>1084</v>
      </c>
      <c r="K2654" t="s">
        <v>307</v>
      </c>
      <c r="L2654" t="s">
        <v>1191</v>
      </c>
      <c r="M2654">
        <v>623</v>
      </c>
      <c r="N2654">
        <v>34.155700000000003</v>
      </c>
    </row>
    <row r="2655" spans="1:14" x14ac:dyDescent="0.3">
      <c r="A2655">
        <v>2023</v>
      </c>
      <c r="B2655" t="s">
        <v>1188</v>
      </c>
      <c r="C2655" t="s">
        <v>821</v>
      </c>
      <c r="D2655" t="s">
        <v>823</v>
      </c>
      <c r="E2655" t="s">
        <v>822</v>
      </c>
      <c r="F2655" t="s">
        <v>877</v>
      </c>
      <c r="G2655" t="s">
        <v>876</v>
      </c>
      <c r="H2655">
        <v>871</v>
      </c>
      <c r="I2655" t="s">
        <v>1085</v>
      </c>
      <c r="J2655" t="s">
        <v>1084</v>
      </c>
      <c r="K2655" t="s">
        <v>308</v>
      </c>
      <c r="L2655" t="s">
        <v>1191</v>
      </c>
      <c r="M2655">
        <v>343</v>
      </c>
      <c r="N2655">
        <v>18.804819999999999</v>
      </c>
    </row>
    <row r="2656" spans="1:14" x14ac:dyDescent="0.3">
      <c r="A2656">
        <v>2023</v>
      </c>
      <c r="B2656" t="s">
        <v>1188</v>
      </c>
      <c r="C2656" t="s">
        <v>821</v>
      </c>
      <c r="D2656" t="s">
        <v>823</v>
      </c>
      <c r="E2656" t="s">
        <v>822</v>
      </c>
      <c r="F2656" t="s">
        <v>877</v>
      </c>
      <c r="G2656" t="s">
        <v>876</v>
      </c>
      <c r="H2656">
        <v>871</v>
      </c>
      <c r="I2656" t="s">
        <v>1085</v>
      </c>
      <c r="J2656" t="s">
        <v>1084</v>
      </c>
      <c r="K2656" t="s">
        <v>309</v>
      </c>
      <c r="L2656" t="s">
        <v>1191</v>
      </c>
      <c r="M2656">
        <v>153</v>
      </c>
      <c r="N2656">
        <v>8.3881599999999992</v>
      </c>
    </row>
    <row r="2657" spans="1:14" x14ac:dyDescent="0.3">
      <c r="A2657">
        <v>2023</v>
      </c>
      <c r="B2657" t="s">
        <v>1188</v>
      </c>
      <c r="C2657" t="s">
        <v>821</v>
      </c>
      <c r="D2657" t="s">
        <v>823</v>
      </c>
      <c r="E2657" t="s">
        <v>822</v>
      </c>
      <c r="F2657" t="s">
        <v>877</v>
      </c>
      <c r="G2657" t="s">
        <v>876</v>
      </c>
      <c r="H2657">
        <v>871</v>
      </c>
      <c r="I2657" t="s">
        <v>1085</v>
      </c>
      <c r="J2657" t="s">
        <v>1084</v>
      </c>
      <c r="K2657" t="s">
        <v>306</v>
      </c>
      <c r="L2657" t="s">
        <v>1191</v>
      </c>
      <c r="M2657">
        <v>652</v>
      </c>
      <c r="N2657">
        <v>35.745609999999999</v>
      </c>
    </row>
    <row r="2658" spans="1:14" x14ac:dyDescent="0.3">
      <c r="A2658">
        <v>2023</v>
      </c>
      <c r="B2658" t="s">
        <v>1188</v>
      </c>
      <c r="C2658" t="s">
        <v>821</v>
      </c>
      <c r="D2658" t="s">
        <v>823</v>
      </c>
      <c r="E2658" t="s">
        <v>822</v>
      </c>
      <c r="F2658" t="s">
        <v>877</v>
      </c>
      <c r="G2658" t="s">
        <v>876</v>
      </c>
      <c r="H2658">
        <v>871</v>
      </c>
      <c r="I2658" t="s">
        <v>1085</v>
      </c>
      <c r="J2658" t="s">
        <v>1084</v>
      </c>
      <c r="K2658" t="s">
        <v>1192</v>
      </c>
      <c r="L2658" t="s">
        <v>1191</v>
      </c>
      <c r="M2658">
        <v>1824</v>
      </c>
      <c r="N2658">
        <v>100</v>
      </c>
    </row>
    <row r="2659" spans="1:14" x14ac:dyDescent="0.3">
      <c r="A2659">
        <v>2023</v>
      </c>
      <c r="B2659" t="s">
        <v>1188</v>
      </c>
      <c r="C2659" t="s">
        <v>821</v>
      </c>
      <c r="D2659" t="s">
        <v>823</v>
      </c>
      <c r="E2659" t="s">
        <v>822</v>
      </c>
      <c r="F2659" t="s">
        <v>877</v>
      </c>
      <c r="G2659" t="s">
        <v>876</v>
      </c>
      <c r="H2659">
        <v>871</v>
      </c>
      <c r="I2659" t="s">
        <v>1085</v>
      </c>
      <c r="J2659" t="s">
        <v>1084</v>
      </c>
      <c r="K2659" t="s">
        <v>305</v>
      </c>
      <c r="L2659" t="s">
        <v>1191</v>
      </c>
      <c r="M2659">
        <v>53</v>
      </c>
      <c r="N2659">
        <v>2.9056999999999999</v>
      </c>
    </row>
    <row r="2660" spans="1:14" x14ac:dyDescent="0.3">
      <c r="A2660">
        <v>2024</v>
      </c>
      <c r="B2660" t="s">
        <v>1188</v>
      </c>
      <c r="C2660" t="s">
        <v>821</v>
      </c>
      <c r="D2660" t="s">
        <v>823</v>
      </c>
      <c r="E2660" t="s">
        <v>822</v>
      </c>
      <c r="F2660" t="s">
        <v>877</v>
      </c>
      <c r="G2660" t="s">
        <v>876</v>
      </c>
      <c r="H2660">
        <v>871</v>
      </c>
      <c r="I2660" t="s">
        <v>1085</v>
      </c>
      <c r="J2660" t="s">
        <v>1084</v>
      </c>
      <c r="K2660" t="s">
        <v>307</v>
      </c>
      <c r="L2660" t="s">
        <v>1191</v>
      </c>
      <c r="M2660">
        <v>609</v>
      </c>
      <c r="N2660">
        <v>31.603529999999999</v>
      </c>
    </row>
    <row r="2661" spans="1:14" x14ac:dyDescent="0.3">
      <c r="A2661">
        <v>2024</v>
      </c>
      <c r="B2661" t="s">
        <v>1188</v>
      </c>
      <c r="C2661" t="s">
        <v>821</v>
      </c>
      <c r="D2661" t="s">
        <v>823</v>
      </c>
      <c r="E2661" t="s">
        <v>822</v>
      </c>
      <c r="F2661" t="s">
        <v>877</v>
      </c>
      <c r="G2661" t="s">
        <v>876</v>
      </c>
      <c r="H2661">
        <v>871</v>
      </c>
      <c r="I2661" t="s">
        <v>1085</v>
      </c>
      <c r="J2661" t="s">
        <v>1084</v>
      </c>
      <c r="K2661" t="s">
        <v>308</v>
      </c>
      <c r="L2661" t="s">
        <v>1191</v>
      </c>
      <c r="M2661">
        <v>393</v>
      </c>
      <c r="N2661">
        <v>20.394400000000001</v>
      </c>
    </row>
    <row r="2662" spans="1:14" x14ac:dyDescent="0.3">
      <c r="A2662">
        <v>2024</v>
      </c>
      <c r="B2662" t="s">
        <v>1188</v>
      </c>
      <c r="C2662" t="s">
        <v>821</v>
      </c>
      <c r="D2662" t="s">
        <v>823</v>
      </c>
      <c r="E2662" t="s">
        <v>822</v>
      </c>
      <c r="F2662" t="s">
        <v>877</v>
      </c>
      <c r="G2662" t="s">
        <v>876</v>
      </c>
      <c r="H2662">
        <v>871</v>
      </c>
      <c r="I2662" t="s">
        <v>1085</v>
      </c>
      <c r="J2662" t="s">
        <v>1084</v>
      </c>
      <c r="K2662" t="s">
        <v>309</v>
      </c>
      <c r="L2662" t="s">
        <v>1191</v>
      </c>
      <c r="M2662">
        <v>209</v>
      </c>
      <c r="N2662">
        <v>10.84587</v>
      </c>
    </row>
    <row r="2663" spans="1:14" x14ac:dyDescent="0.3">
      <c r="A2663">
        <v>2024</v>
      </c>
      <c r="B2663" t="s">
        <v>1188</v>
      </c>
      <c r="C2663" t="s">
        <v>821</v>
      </c>
      <c r="D2663" t="s">
        <v>823</v>
      </c>
      <c r="E2663" t="s">
        <v>822</v>
      </c>
      <c r="F2663" t="s">
        <v>877</v>
      </c>
      <c r="G2663" t="s">
        <v>876</v>
      </c>
      <c r="H2663">
        <v>871</v>
      </c>
      <c r="I2663" t="s">
        <v>1085</v>
      </c>
      <c r="J2663" t="s">
        <v>1084</v>
      </c>
      <c r="K2663" t="s">
        <v>306</v>
      </c>
      <c r="L2663" t="s">
        <v>1191</v>
      </c>
      <c r="M2663">
        <v>670</v>
      </c>
      <c r="N2663">
        <v>34.769069999999999</v>
      </c>
    </row>
    <row r="2664" spans="1:14" x14ac:dyDescent="0.3">
      <c r="A2664">
        <v>2024</v>
      </c>
      <c r="B2664" t="s">
        <v>1188</v>
      </c>
      <c r="C2664" t="s">
        <v>821</v>
      </c>
      <c r="D2664" t="s">
        <v>823</v>
      </c>
      <c r="E2664" t="s">
        <v>822</v>
      </c>
      <c r="F2664" t="s">
        <v>877</v>
      </c>
      <c r="G2664" t="s">
        <v>876</v>
      </c>
      <c r="H2664">
        <v>871</v>
      </c>
      <c r="I2664" t="s">
        <v>1085</v>
      </c>
      <c r="J2664" t="s">
        <v>1084</v>
      </c>
      <c r="K2664" t="s">
        <v>1192</v>
      </c>
      <c r="L2664" t="s">
        <v>1191</v>
      </c>
      <c r="M2664">
        <v>1927</v>
      </c>
      <c r="N2664">
        <v>100</v>
      </c>
    </row>
    <row r="2665" spans="1:14" x14ac:dyDescent="0.3">
      <c r="A2665">
        <v>2024</v>
      </c>
      <c r="B2665" t="s">
        <v>1188</v>
      </c>
      <c r="C2665" t="s">
        <v>821</v>
      </c>
      <c r="D2665" t="s">
        <v>823</v>
      </c>
      <c r="E2665" t="s">
        <v>822</v>
      </c>
      <c r="F2665" t="s">
        <v>877</v>
      </c>
      <c r="G2665" t="s">
        <v>876</v>
      </c>
      <c r="H2665">
        <v>871</v>
      </c>
      <c r="I2665" t="s">
        <v>1085</v>
      </c>
      <c r="J2665" t="s">
        <v>1084</v>
      </c>
      <c r="K2665" t="s">
        <v>305</v>
      </c>
      <c r="L2665" t="s">
        <v>1191</v>
      </c>
      <c r="M2665">
        <v>46</v>
      </c>
      <c r="N2665">
        <v>2.38713</v>
      </c>
    </row>
    <row r="2666" spans="1:14" x14ac:dyDescent="0.3">
      <c r="A2666">
        <v>2021</v>
      </c>
      <c r="B2666" t="s">
        <v>1188</v>
      </c>
      <c r="C2666" t="s">
        <v>821</v>
      </c>
      <c r="D2666" t="s">
        <v>823</v>
      </c>
      <c r="E2666" t="s">
        <v>822</v>
      </c>
      <c r="F2666" t="s">
        <v>863</v>
      </c>
      <c r="G2666" t="s">
        <v>862</v>
      </c>
      <c r="H2666">
        <v>334</v>
      </c>
      <c r="I2666" t="s">
        <v>1087</v>
      </c>
      <c r="J2666" t="s">
        <v>1086</v>
      </c>
      <c r="K2666" t="s">
        <v>307</v>
      </c>
      <c r="L2666" t="s">
        <v>1191</v>
      </c>
      <c r="M2666">
        <v>751</v>
      </c>
      <c r="N2666">
        <v>43.086599999999997</v>
      </c>
    </row>
    <row r="2667" spans="1:14" x14ac:dyDescent="0.3">
      <c r="A2667">
        <v>2021</v>
      </c>
      <c r="B2667" t="s">
        <v>1188</v>
      </c>
      <c r="C2667" t="s">
        <v>821</v>
      </c>
      <c r="D2667" t="s">
        <v>823</v>
      </c>
      <c r="E2667" t="s">
        <v>822</v>
      </c>
      <c r="F2667" t="s">
        <v>863</v>
      </c>
      <c r="G2667" t="s">
        <v>862</v>
      </c>
      <c r="H2667">
        <v>334</v>
      </c>
      <c r="I2667" t="s">
        <v>1087</v>
      </c>
      <c r="J2667" t="s">
        <v>1086</v>
      </c>
      <c r="K2667" t="s">
        <v>308</v>
      </c>
      <c r="L2667" t="s">
        <v>1191</v>
      </c>
      <c r="M2667">
        <v>309</v>
      </c>
      <c r="N2667">
        <v>17.728100000000001</v>
      </c>
    </row>
    <row r="2668" spans="1:14" x14ac:dyDescent="0.3">
      <c r="A2668">
        <v>2021</v>
      </c>
      <c r="B2668" t="s">
        <v>1188</v>
      </c>
      <c r="C2668" t="s">
        <v>821</v>
      </c>
      <c r="D2668" t="s">
        <v>823</v>
      </c>
      <c r="E2668" t="s">
        <v>822</v>
      </c>
      <c r="F2668" t="s">
        <v>863</v>
      </c>
      <c r="G2668" t="s">
        <v>862</v>
      </c>
      <c r="H2668">
        <v>334</v>
      </c>
      <c r="I2668" t="s">
        <v>1087</v>
      </c>
      <c r="J2668" t="s">
        <v>1086</v>
      </c>
      <c r="K2668" t="s">
        <v>309</v>
      </c>
      <c r="L2668" t="s">
        <v>1191</v>
      </c>
      <c r="M2668">
        <v>34</v>
      </c>
      <c r="N2668">
        <v>1.9506600000000001</v>
      </c>
    </row>
    <row r="2669" spans="1:14" x14ac:dyDescent="0.3">
      <c r="A2669">
        <v>2021</v>
      </c>
      <c r="B2669" t="s">
        <v>1188</v>
      </c>
      <c r="C2669" t="s">
        <v>821</v>
      </c>
      <c r="D2669" t="s">
        <v>823</v>
      </c>
      <c r="E2669" t="s">
        <v>822</v>
      </c>
      <c r="F2669" t="s">
        <v>863</v>
      </c>
      <c r="G2669" t="s">
        <v>862</v>
      </c>
      <c r="H2669">
        <v>334</v>
      </c>
      <c r="I2669" t="s">
        <v>1087</v>
      </c>
      <c r="J2669" t="s">
        <v>1086</v>
      </c>
      <c r="K2669" t="s">
        <v>306</v>
      </c>
      <c r="L2669" t="s">
        <v>1191</v>
      </c>
      <c r="M2669">
        <v>584</v>
      </c>
      <c r="N2669">
        <v>33.505499999999998</v>
      </c>
    </row>
    <row r="2670" spans="1:14" x14ac:dyDescent="0.3">
      <c r="A2670">
        <v>2021</v>
      </c>
      <c r="B2670" t="s">
        <v>1188</v>
      </c>
      <c r="C2670" t="s">
        <v>821</v>
      </c>
      <c r="D2670" t="s">
        <v>823</v>
      </c>
      <c r="E2670" t="s">
        <v>822</v>
      </c>
      <c r="F2670" t="s">
        <v>863</v>
      </c>
      <c r="G2670" t="s">
        <v>862</v>
      </c>
      <c r="H2670">
        <v>334</v>
      </c>
      <c r="I2670" t="s">
        <v>1087</v>
      </c>
      <c r="J2670" t="s">
        <v>1086</v>
      </c>
      <c r="K2670" t="s">
        <v>1192</v>
      </c>
      <c r="L2670" t="s">
        <v>1191</v>
      </c>
      <c r="M2670">
        <v>1743</v>
      </c>
      <c r="N2670">
        <v>100</v>
      </c>
    </row>
    <row r="2671" spans="1:14" x14ac:dyDescent="0.3">
      <c r="A2671">
        <v>2021</v>
      </c>
      <c r="B2671" t="s">
        <v>1188</v>
      </c>
      <c r="C2671" t="s">
        <v>821</v>
      </c>
      <c r="D2671" t="s">
        <v>823</v>
      </c>
      <c r="E2671" t="s">
        <v>822</v>
      </c>
      <c r="F2671" t="s">
        <v>863</v>
      </c>
      <c r="G2671" t="s">
        <v>862</v>
      </c>
      <c r="H2671">
        <v>334</v>
      </c>
      <c r="I2671" t="s">
        <v>1087</v>
      </c>
      <c r="J2671" t="s">
        <v>1086</v>
      </c>
      <c r="K2671" t="s">
        <v>305</v>
      </c>
      <c r="L2671" t="s">
        <v>1191</v>
      </c>
      <c r="M2671">
        <v>65</v>
      </c>
      <c r="N2671">
        <v>3.7292000000000001</v>
      </c>
    </row>
    <row r="2672" spans="1:14" x14ac:dyDescent="0.3">
      <c r="A2672">
        <v>2022</v>
      </c>
      <c r="B2672" t="s">
        <v>1188</v>
      </c>
      <c r="C2672" t="s">
        <v>821</v>
      </c>
      <c r="D2672" t="s">
        <v>823</v>
      </c>
      <c r="E2672" t="s">
        <v>822</v>
      </c>
      <c r="F2672" t="s">
        <v>863</v>
      </c>
      <c r="G2672" t="s">
        <v>862</v>
      </c>
      <c r="H2672">
        <v>334</v>
      </c>
      <c r="I2672" t="s">
        <v>1087</v>
      </c>
      <c r="J2672" t="s">
        <v>1086</v>
      </c>
      <c r="K2672" t="s">
        <v>307</v>
      </c>
      <c r="L2672" t="s">
        <v>1191</v>
      </c>
      <c r="M2672">
        <v>779</v>
      </c>
      <c r="N2672">
        <v>38.507199999999997</v>
      </c>
    </row>
    <row r="2673" spans="1:14" x14ac:dyDescent="0.3">
      <c r="A2673">
        <v>2022</v>
      </c>
      <c r="B2673" t="s">
        <v>1188</v>
      </c>
      <c r="C2673" t="s">
        <v>821</v>
      </c>
      <c r="D2673" t="s">
        <v>823</v>
      </c>
      <c r="E2673" t="s">
        <v>822</v>
      </c>
      <c r="F2673" t="s">
        <v>863</v>
      </c>
      <c r="G2673" t="s">
        <v>862</v>
      </c>
      <c r="H2673">
        <v>334</v>
      </c>
      <c r="I2673" t="s">
        <v>1087</v>
      </c>
      <c r="J2673" t="s">
        <v>1086</v>
      </c>
      <c r="K2673" t="s">
        <v>308</v>
      </c>
      <c r="L2673" t="s">
        <v>1191</v>
      </c>
      <c r="M2673">
        <v>441</v>
      </c>
      <c r="N2673">
        <v>21.799299999999999</v>
      </c>
    </row>
    <row r="2674" spans="1:14" x14ac:dyDescent="0.3">
      <c r="A2674">
        <v>2022</v>
      </c>
      <c r="B2674" t="s">
        <v>1188</v>
      </c>
      <c r="C2674" t="s">
        <v>821</v>
      </c>
      <c r="D2674" t="s">
        <v>823</v>
      </c>
      <c r="E2674" t="s">
        <v>822</v>
      </c>
      <c r="F2674" t="s">
        <v>863</v>
      </c>
      <c r="G2674" t="s">
        <v>862</v>
      </c>
      <c r="H2674">
        <v>334</v>
      </c>
      <c r="I2674" t="s">
        <v>1087</v>
      </c>
      <c r="J2674" t="s">
        <v>1086</v>
      </c>
      <c r="K2674" t="s">
        <v>309</v>
      </c>
      <c r="L2674" t="s">
        <v>1191</v>
      </c>
      <c r="M2674">
        <v>86</v>
      </c>
      <c r="N2674">
        <v>4.2511099999999997</v>
      </c>
    </row>
    <row r="2675" spans="1:14" x14ac:dyDescent="0.3">
      <c r="A2675">
        <v>2022</v>
      </c>
      <c r="B2675" t="s">
        <v>1188</v>
      </c>
      <c r="C2675" t="s">
        <v>821</v>
      </c>
      <c r="D2675" t="s">
        <v>823</v>
      </c>
      <c r="E2675" t="s">
        <v>822</v>
      </c>
      <c r="F2675" t="s">
        <v>863</v>
      </c>
      <c r="G2675" t="s">
        <v>862</v>
      </c>
      <c r="H2675">
        <v>334</v>
      </c>
      <c r="I2675" t="s">
        <v>1087</v>
      </c>
      <c r="J2675" t="s">
        <v>1086</v>
      </c>
      <c r="K2675" t="s">
        <v>306</v>
      </c>
      <c r="L2675" t="s">
        <v>1191</v>
      </c>
      <c r="M2675">
        <v>607</v>
      </c>
      <c r="N2675">
        <v>30.004899999999999</v>
      </c>
    </row>
    <row r="2676" spans="1:14" x14ac:dyDescent="0.3">
      <c r="A2676">
        <v>2022</v>
      </c>
      <c r="B2676" t="s">
        <v>1188</v>
      </c>
      <c r="C2676" t="s">
        <v>821</v>
      </c>
      <c r="D2676" t="s">
        <v>823</v>
      </c>
      <c r="E2676" t="s">
        <v>822</v>
      </c>
      <c r="F2676" t="s">
        <v>863</v>
      </c>
      <c r="G2676" t="s">
        <v>862</v>
      </c>
      <c r="H2676">
        <v>334</v>
      </c>
      <c r="I2676" t="s">
        <v>1087</v>
      </c>
      <c r="J2676" t="s">
        <v>1086</v>
      </c>
      <c r="K2676" t="s">
        <v>1192</v>
      </c>
      <c r="L2676" t="s">
        <v>1191</v>
      </c>
      <c r="M2676">
        <v>2023</v>
      </c>
      <c r="N2676">
        <v>100</v>
      </c>
    </row>
    <row r="2677" spans="1:14" x14ac:dyDescent="0.3">
      <c r="A2677">
        <v>2022</v>
      </c>
      <c r="B2677" t="s">
        <v>1188</v>
      </c>
      <c r="C2677" t="s">
        <v>821</v>
      </c>
      <c r="D2677" t="s">
        <v>823</v>
      </c>
      <c r="E2677" t="s">
        <v>822</v>
      </c>
      <c r="F2677" t="s">
        <v>863</v>
      </c>
      <c r="G2677" t="s">
        <v>862</v>
      </c>
      <c r="H2677">
        <v>334</v>
      </c>
      <c r="I2677" t="s">
        <v>1087</v>
      </c>
      <c r="J2677" t="s">
        <v>1086</v>
      </c>
      <c r="K2677" t="s">
        <v>305</v>
      </c>
      <c r="L2677" t="s">
        <v>1191</v>
      </c>
      <c r="M2677">
        <v>110</v>
      </c>
      <c r="N2677">
        <v>5.4374700000000002</v>
      </c>
    </row>
    <row r="2678" spans="1:14" x14ac:dyDescent="0.3">
      <c r="A2678">
        <v>2023</v>
      </c>
      <c r="B2678" t="s">
        <v>1188</v>
      </c>
      <c r="C2678" t="s">
        <v>821</v>
      </c>
      <c r="D2678" t="s">
        <v>823</v>
      </c>
      <c r="E2678" t="s">
        <v>822</v>
      </c>
      <c r="F2678" t="s">
        <v>863</v>
      </c>
      <c r="G2678" t="s">
        <v>862</v>
      </c>
      <c r="H2678">
        <v>334</v>
      </c>
      <c r="I2678" t="s">
        <v>1087</v>
      </c>
      <c r="J2678" t="s">
        <v>1086</v>
      </c>
      <c r="K2678" t="s">
        <v>307</v>
      </c>
      <c r="L2678" t="s">
        <v>1191</v>
      </c>
      <c r="M2678">
        <v>793</v>
      </c>
      <c r="N2678">
        <v>36.094670000000001</v>
      </c>
    </row>
    <row r="2679" spans="1:14" x14ac:dyDescent="0.3">
      <c r="A2679">
        <v>2023</v>
      </c>
      <c r="B2679" t="s">
        <v>1188</v>
      </c>
      <c r="C2679" t="s">
        <v>821</v>
      </c>
      <c r="D2679" t="s">
        <v>823</v>
      </c>
      <c r="E2679" t="s">
        <v>822</v>
      </c>
      <c r="F2679" t="s">
        <v>863</v>
      </c>
      <c r="G2679" t="s">
        <v>862</v>
      </c>
      <c r="H2679">
        <v>334</v>
      </c>
      <c r="I2679" t="s">
        <v>1087</v>
      </c>
      <c r="J2679" t="s">
        <v>1086</v>
      </c>
      <c r="K2679" t="s">
        <v>308</v>
      </c>
      <c r="L2679" t="s">
        <v>1191</v>
      </c>
      <c r="M2679">
        <v>516</v>
      </c>
      <c r="N2679">
        <v>23.48657</v>
      </c>
    </row>
    <row r="2680" spans="1:14" x14ac:dyDescent="0.3">
      <c r="A2680">
        <v>2023</v>
      </c>
      <c r="B2680" t="s">
        <v>1188</v>
      </c>
      <c r="C2680" t="s">
        <v>821</v>
      </c>
      <c r="D2680" t="s">
        <v>823</v>
      </c>
      <c r="E2680" t="s">
        <v>822</v>
      </c>
      <c r="F2680" t="s">
        <v>863</v>
      </c>
      <c r="G2680" t="s">
        <v>862</v>
      </c>
      <c r="H2680">
        <v>334</v>
      </c>
      <c r="I2680" t="s">
        <v>1087</v>
      </c>
      <c r="J2680" t="s">
        <v>1086</v>
      </c>
      <c r="K2680" t="s">
        <v>309</v>
      </c>
      <c r="L2680" t="s">
        <v>1191</v>
      </c>
      <c r="M2680">
        <v>119</v>
      </c>
      <c r="N2680">
        <v>5.41648</v>
      </c>
    </row>
    <row r="2681" spans="1:14" x14ac:dyDescent="0.3">
      <c r="A2681">
        <v>2023</v>
      </c>
      <c r="B2681" t="s">
        <v>1188</v>
      </c>
      <c r="C2681" t="s">
        <v>821</v>
      </c>
      <c r="D2681" t="s">
        <v>823</v>
      </c>
      <c r="E2681" t="s">
        <v>822</v>
      </c>
      <c r="F2681" t="s">
        <v>863</v>
      </c>
      <c r="G2681" t="s">
        <v>862</v>
      </c>
      <c r="H2681">
        <v>334</v>
      </c>
      <c r="I2681" t="s">
        <v>1087</v>
      </c>
      <c r="J2681" t="s">
        <v>1086</v>
      </c>
      <c r="K2681" t="s">
        <v>306</v>
      </c>
      <c r="L2681" t="s">
        <v>1191</v>
      </c>
      <c r="M2681">
        <v>641</v>
      </c>
      <c r="N2681">
        <v>29.17615</v>
      </c>
    </row>
    <row r="2682" spans="1:14" x14ac:dyDescent="0.3">
      <c r="A2682">
        <v>2023</v>
      </c>
      <c r="B2682" t="s">
        <v>1188</v>
      </c>
      <c r="C2682" t="s">
        <v>821</v>
      </c>
      <c r="D2682" t="s">
        <v>823</v>
      </c>
      <c r="E2682" t="s">
        <v>822</v>
      </c>
      <c r="F2682" t="s">
        <v>863</v>
      </c>
      <c r="G2682" t="s">
        <v>862</v>
      </c>
      <c r="H2682">
        <v>334</v>
      </c>
      <c r="I2682" t="s">
        <v>1087</v>
      </c>
      <c r="J2682" t="s">
        <v>1086</v>
      </c>
      <c r="K2682" t="s">
        <v>1192</v>
      </c>
      <c r="L2682" t="s">
        <v>1191</v>
      </c>
      <c r="M2682">
        <v>2197</v>
      </c>
      <c r="N2682">
        <v>100</v>
      </c>
    </row>
    <row r="2683" spans="1:14" x14ac:dyDescent="0.3">
      <c r="A2683">
        <v>2023</v>
      </c>
      <c r="B2683" t="s">
        <v>1188</v>
      </c>
      <c r="C2683" t="s">
        <v>821</v>
      </c>
      <c r="D2683" t="s">
        <v>823</v>
      </c>
      <c r="E2683" t="s">
        <v>822</v>
      </c>
      <c r="F2683" t="s">
        <v>863</v>
      </c>
      <c r="G2683" t="s">
        <v>862</v>
      </c>
      <c r="H2683">
        <v>334</v>
      </c>
      <c r="I2683" t="s">
        <v>1087</v>
      </c>
      <c r="J2683" t="s">
        <v>1086</v>
      </c>
      <c r="K2683" t="s">
        <v>305</v>
      </c>
      <c r="L2683" t="s">
        <v>1191</v>
      </c>
      <c r="M2683">
        <v>128</v>
      </c>
      <c r="N2683">
        <v>5.82613</v>
      </c>
    </row>
    <row r="2684" spans="1:14" x14ac:dyDescent="0.3">
      <c r="A2684">
        <v>2024</v>
      </c>
      <c r="B2684" t="s">
        <v>1188</v>
      </c>
      <c r="C2684" t="s">
        <v>821</v>
      </c>
      <c r="D2684" t="s">
        <v>823</v>
      </c>
      <c r="E2684" t="s">
        <v>822</v>
      </c>
      <c r="F2684" t="s">
        <v>863</v>
      </c>
      <c r="G2684" t="s">
        <v>862</v>
      </c>
      <c r="H2684">
        <v>334</v>
      </c>
      <c r="I2684" t="s">
        <v>1087</v>
      </c>
      <c r="J2684" t="s">
        <v>1086</v>
      </c>
      <c r="K2684" t="s">
        <v>307</v>
      </c>
      <c r="L2684" t="s">
        <v>1191</v>
      </c>
      <c r="M2684">
        <v>858</v>
      </c>
      <c r="N2684">
        <v>37.288139999999999</v>
      </c>
    </row>
    <row r="2685" spans="1:14" x14ac:dyDescent="0.3">
      <c r="A2685">
        <v>2024</v>
      </c>
      <c r="B2685" t="s">
        <v>1188</v>
      </c>
      <c r="C2685" t="s">
        <v>821</v>
      </c>
      <c r="D2685" t="s">
        <v>823</v>
      </c>
      <c r="E2685" t="s">
        <v>822</v>
      </c>
      <c r="F2685" t="s">
        <v>863</v>
      </c>
      <c r="G2685" t="s">
        <v>862</v>
      </c>
      <c r="H2685">
        <v>334</v>
      </c>
      <c r="I2685" t="s">
        <v>1087</v>
      </c>
      <c r="J2685" t="s">
        <v>1086</v>
      </c>
      <c r="K2685" t="s">
        <v>308</v>
      </c>
      <c r="L2685" t="s">
        <v>1191</v>
      </c>
      <c r="M2685">
        <v>492</v>
      </c>
      <c r="N2685">
        <v>21.382010000000001</v>
      </c>
    </row>
    <row r="2686" spans="1:14" x14ac:dyDescent="0.3">
      <c r="A2686">
        <v>2024</v>
      </c>
      <c r="B2686" t="s">
        <v>1188</v>
      </c>
      <c r="C2686" t="s">
        <v>821</v>
      </c>
      <c r="D2686" t="s">
        <v>823</v>
      </c>
      <c r="E2686" t="s">
        <v>822</v>
      </c>
      <c r="F2686" t="s">
        <v>863</v>
      </c>
      <c r="G2686" t="s">
        <v>862</v>
      </c>
      <c r="H2686">
        <v>334</v>
      </c>
      <c r="I2686" t="s">
        <v>1087</v>
      </c>
      <c r="J2686" t="s">
        <v>1086</v>
      </c>
      <c r="K2686" t="s">
        <v>309</v>
      </c>
      <c r="L2686" t="s">
        <v>1191</v>
      </c>
      <c r="M2686">
        <v>105</v>
      </c>
      <c r="N2686">
        <v>4.5632299999999999</v>
      </c>
    </row>
    <row r="2687" spans="1:14" x14ac:dyDescent="0.3">
      <c r="A2687">
        <v>2024</v>
      </c>
      <c r="B2687" t="s">
        <v>1188</v>
      </c>
      <c r="C2687" t="s">
        <v>821</v>
      </c>
      <c r="D2687" t="s">
        <v>823</v>
      </c>
      <c r="E2687" t="s">
        <v>822</v>
      </c>
      <c r="F2687" t="s">
        <v>863</v>
      </c>
      <c r="G2687" t="s">
        <v>862</v>
      </c>
      <c r="H2687">
        <v>334</v>
      </c>
      <c r="I2687" t="s">
        <v>1087</v>
      </c>
      <c r="J2687" t="s">
        <v>1086</v>
      </c>
      <c r="K2687" t="s">
        <v>306</v>
      </c>
      <c r="L2687" t="s">
        <v>1191</v>
      </c>
      <c r="M2687">
        <v>718</v>
      </c>
      <c r="N2687">
        <v>31.20382</v>
      </c>
    </row>
    <row r="2688" spans="1:14" x14ac:dyDescent="0.3">
      <c r="A2688">
        <v>2024</v>
      </c>
      <c r="B2688" t="s">
        <v>1188</v>
      </c>
      <c r="C2688" t="s">
        <v>821</v>
      </c>
      <c r="D2688" t="s">
        <v>823</v>
      </c>
      <c r="E2688" t="s">
        <v>822</v>
      </c>
      <c r="F2688" t="s">
        <v>863</v>
      </c>
      <c r="G2688" t="s">
        <v>862</v>
      </c>
      <c r="H2688">
        <v>334</v>
      </c>
      <c r="I2688" t="s">
        <v>1087</v>
      </c>
      <c r="J2688" t="s">
        <v>1086</v>
      </c>
      <c r="K2688" t="s">
        <v>1192</v>
      </c>
      <c r="L2688" t="s">
        <v>1191</v>
      </c>
      <c r="M2688">
        <v>2301</v>
      </c>
      <c r="N2688">
        <v>100</v>
      </c>
    </row>
    <row r="2689" spans="1:14" x14ac:dyDescent="0.3">
      <c r="A2689">
        <v>2024</v>
      </c>
      <c r="B2689" t="s">
        <v>1188</v>
      </c>
      <c r="C2689" t="s">
        <v>821</v>
      </c>
      <c r="D2689" t="s">
        <v>823</v>
      </c>
      <c r="E2689" t="s">
        <v>822</v>
      </c>
      <c r="F2689" t="s">
        <v>863</v>
      </c>
      <c r="G2689" t="s">
        <v>862</v>
      </c>
      <c r="H2689">
        <v>334</v>
      </c>
      <c r="I2689" t="s">
        <v>1087</v>
      </c>
      <c r="J2689" t="s">
        <v>1086</v>
      </c>
      <c r="K2689" t="s">
        <v>305</v>
      </c>
      <c r="L2689" t="s">
        <v>1191</v>
      </c>
      <c r="M2689">
        <v>128</v>
      </c>
      <c r="N2689">
        <v>5.5628000000000002</v>
      </c>
    </row>
    <row r="2690" spans="1:14" x14ac:dyDescent="0.3">
      <c r="A2690">
        <v>2021</v>
      </c>
      <c r="B2690" t="s">
        <v>1188</v>
      </c>
      <c r="C2690" t="s">
        <v>821</v>
      </c>
      <c r="D2690" t="s">
        <v>823</v>
      </c>
      <c r="E2690" t="s">
        <v>822</v>
      </c>
      <c r="F2690" t="s">
        <v>853</v>
      </c>
      <c r="G2690" t="s">
        <v>852</v>
      </c>
      <c r="H2690">
        <v>933</v>
      </c>
      <c r="I2690" t="s">
        <v>1089</v>
      </c>
      <c r="J2690" t="s">
        <v>1088</v>
      </c>
      <c r="K2690" t="s">
        <v>307</v>
      </c>
      <c r="L2690" t="s">
        <v>1191</v>
      </c>
      <c r="M2690">
        <v>1253</v>
      </c>
      <c r="N2690">
        <v>36.2453</v>
      </c>
    </row>
    <row r="2691" spans="1:14" x14ac:dyDescent="0.3">
      <c r="A2691">
        <v>2021</v>
      </c>
      <c r="B2691" t="s">
        <v>1188</v>
      </c>
      <c r="C2691" t="s">
        <v>821</v>
      </c>
      <c r="D2691" t="s">
        <v>823</v>
      </c>
      <c r="E2691" t="s">
        <v>822</v>
      </c>
      <c r="F2691" t="s">
        <v>853</v>
      </c>
      <c r="G2691" t="s">
        <v>852</v>
      </c>
      <c r="H2691">
        <v>933</v>
      </c>
      <c r="I2691" t="s">
        <v>1089</v>
      </c>
      <c r="J2691" t="s">
        <v>1088</v>
      </c>
      <c r="K2691" t="s">
        <v>308</v>
      </c>
      <c r="L2691" t="s">
        <v>1191</v>
      </c>
      <c r="M2691">
        <v>760</v>
      </c>
      <c r="N2691">
        <v>21.984400000000001</v>
      </c>
    </row>
    <row r="2692" spans="1:14" x14ac:dyDescent="0.3">
      <c r="A2692">
        <v>2021</v>
      </c>
      <c r="B2692" t="s">
        <v>1188</v>
      </c>
      <c r="C2692" t="s">
        <v>821</v>
      </c>
      <c r="D2692" t="s">
        <v>823</v>
      </c>
      <c r="E2692" t="s">
        <v>822</v>
      </c>
      <c r="F2692" t="s">
        <v>853</v>
      </c>
      <c r="G2692" t="s">
        <v>852</v>
      </c>
      <c r="H2692">
        <v>933</v>
      </c>
      <c r="I2692" t="s">
        <v>1089</v>
      </c>
      <c r="J2692" t="s">
        <v>1088</v>
      </c>
      <c r="K2692" t="s">
        <v>309</v>
      </c>
      <c r="L2692" t="s">
        <v>1191</v>
      </c>
      <c r="M2692">
        <v>177</v>
      </c>
      <c r="N2692">
        <v>5.12005</v>
      </c>
    </row>
    <row r="2693" spans="1:14" x14ac:dyDescent="0.3">
      <c r="A2693">
        <v>2021</v>
      </c>
      <c r="B2693" t="s">
        <v>1188</v>
      </c>
      <c r="C2693" t="s">
        <v>821</v>
      </c>
      <c r="D2693" t="s">
        <v>823</v>
      </c>
      <c r="E2693" t="s">
        <v>822</v>
      </c>
      <c r="F2693" t="s">
        <v>853</v>
      </c>
      <c r="G2693" t="s">
        <v>852</v>
      </c>
      <c r="H2693">
        <v>933</v>
      </c>
      <c r="I2693" t="s">
        <v>1089</v>
      </c>
      <c r="J2693" t="s">
        <v>1088</v>
      </c>
      <c r="K2693" t="s">
        <v>306</v>
      </c>
      <c r="L2693" t="s">
        <v>1191</v>
      </c>
      <c r="M2693">
        <v>1115</v>
      </c>
      <c r="N2693">
        <v>32.253399999999999</v>
      </c>
    </row>
    <row r="2694" spans="1:14" x14ac:dyDescent="0.3">
      <c r="A2694">
        <v>2021</v>
      </c>
      <c r="B2694" t="s">
        <v>1188</v>
      </c>
      <c r="C2694" t="s">
        <v>821</v>
      </c>
      <c r="D2694" t="s">
        <v>823</v>
      </c>
      <c r="E2694" t="s">
        <v>822</v>
      </c>
      <c r="F2694" t="s">
        <v>853</v>
      </c>
      <c r="G2694" t="s">
        <v>852</v>
      </c>
      <c r="H2694">
        <v>933</v>
      </c>
      <c r="I2694" t="s">
        <v>1089</v>
      </c>
      <c r="J2694" t="s">
        <v>1088</v>
      </c>
      <c r="K2694" t="s">
        <v>1192</v>
      </c>
      <c r="L2694" t="s">
        <v>1191</v>
      </c>
      <c r="M2694">
        <v>3457</v>
      </c>
      <c r="N2694">
        <v>100</v>
      </c>
    </row>
    <row r="2695" spans="1:14" x14ac:dyDescent="0.3">
      <c r="A2695">
        <v>2021</v>
      </c>
      <c r="B2695" t="s">
        <v>1188</v>
      </c>
      <c r="C2695" t="s">
        <v>821</v>
      </c>
      <c r="D2695" t="s">
        <v>823</v>
      </c>
      <c r="E2695" t="s">
        <v>822</v>
      </c>
      <c r="F2695" t="s">
        <v>853</v>
      </c>
      <c r="G2695" t="s">
        <v>852</v>
      </c>
      <c r="H2695">
        <v>933</v>
      </c>
      <c r="I2695" t="s">
        <v>1089</v>
      </c>
      <c r="J2695" t="s">
        <v>1088</v>
      </c>
      <c r="K2695" t="s">
        <v>305</v>
      </c>
      <c r="L2695" t="s">
        <v>1191</v>
      </c>
      <c r="M2695">
        <v>152</v>
      </c>
      <c r="N2695">
        <v>4.3968800000000003</v>
      </c>
    </row>
    <row r="2696" spans="1:14" x14ac:dyDescent="0.3">
      <c r="A2696">
        <v>2022</v>
      </c>
      <c r="B2696" t="s">
        <v>1188</v>
      </c>
      <c r="C2696" t="s">
        <v>821</v>
      </c>
      <c r="D2696" t="s">
        <v>823</v>
      </c>
      <c r="E2696" t="s">
        <v>822</v>
      </c>
      <c r="F2696" t="s">
        <v>853</v>
      </c>
      <c r="G2696" t="s">
        <v>852</v>
      </c>
      <c r="H2696">
        <v>933</v>
      </c>
      <c r="I2696" t="s">
        <v>1089</v>
      </c>
      <c r="J2696" t="s">
        <v>1088</v>
      </c>
      <c r="K2696" t="s">
        <v>307</v>
      </c>
      <c r="L2696" t="s">
        <v>1191</v>
      </c>
      <c r="M2696">
        <v>1558</v>
      </c>
      <c r="N2696">
        <v>36.814700000000002</v>
      </c>
    </row>
    <row r="2697" spans="1:14" x14ac:dyDescent="0.3">
      <c r="A2697">
        <v>2022</v>
      </c>
      <c r="B2697" t="s">
        <v>1188</v>
      </c>
      <c r="C2697" t="s">
        <v>821</v>
      </c>
      <c r="D2697" t="s">
        <v>823</v>
      </c>
      <c r="E2697" t="s">
        <v>822</v>
      </c>
      <c r="F2697" t="s">
        <v>853</v>
      </c>
      <c r="G2697" t="s">
        <v>852</v>
      </c>
      <c r="H2697">
        <v>933</v>
      </c>
      <c r="I2697" t="s">
        <v>1089</v>
      </c>
      <c r="J2697" t="s">
        <v>1088</v>
      </c>
      <c r="K2697" t="s">
        <v>308</v>
      </c>
      <c r="L2697" t="s">
        <v>1191</v>
      </c>
      <c r="M2697">
        <v>893</v>
      </c>
      <c r="N2697">
        <v>21.101099999999999</v>
      </c>
    </row>
    <row r="2698" spans="1:14" x14ac:dyDescent="0.3">
      <c r="A2698">
        <v>2022</v>
      </c>
      <c r="B2698" t="s">
        <v>1188</v>
      </c>
      <c r="C2698" t="s">
        <v>821</v>
      </c>
      <c r="D2698" t="s">
        <v>823</v>
      </c>
      <c r="E2698" t="s">
        <v>822</v>
      </c>
      <c r="F2698" t="s">
        <v>853</v>
      </c>
      <c r="G2698" t="s">
        <v>852</v>
      </c>
      <c r="H2698">
        <v>933</v>
      </c>
      <c r="I2698" t="s">
        <v>1089</v>
      </c>
      <c r="J2698" t="s">
        <v>1088</v>
      </c>
      <c r="K2698" t="s">
        <v>309</v>
      </c>
      <c r="L2698" t="s">
        <v>1191</v>
      </c>
      <c r="M2698">
        <v>224</v>
      </c>
      <c r="N2698">
        <v>5.2930099999999998</v>
      </c>
    </row>
    <row r="2699" spans="1:14" x14ac:dyDescent="0.3">
      <c r="A2699">
        <v>2022</v>
      </c>
      <c r="B2699" t="s">
        <v>1188</v>
      </c>
      <c r="C2699" t="s">
        <v>821</v>
      </c>
      <c r="D2699" t="s">
        <v>823</v>
      </c>
      <c r="E2699" t="s">
        <v>822</v>
      </c>
      <c r="F2699" t="s">
        <v>853</v>
      </c>
      <c r="G2699" t="s">
        <v>852</v>
      </c>
      <c r="H2699">
        <v>933</v>
      </c>
      <c r="I2699" t="s">
        <v>1089</v>
      </c>
      <c r="J2699" t="s">
        <v>1088</v>
      </c>
      <c r="K2699" t="s">
        <v>306</v>
      </c>
      <c r="L2699" t="s">
        <v>1191</v>
      </c>
      <c r="M2699">
        <v>1380</v>
      </c>
      <c r="N2699">
        <v>32.608699999999999</v>
      </c>
    </row>
    <row r="2700" spans="1:14" x14ac:dyDescent="0.3">
      <c r="A2700">
        <v>2022</v>
      </c>
      <c r="B2700" t="s">
        <v>1188</v>
      </c>
      <c r="C2700" t="s">
        <v>821</v>
      </c>
      <c r="D2700" t="s">
        <v>823</v>
      </c>
      <c r="E2700" t="s">
        <v>822</v>
      </c>
      <c r="F2700" t="s">
        <v>853</v>
      </c>
      <c r="G2700" t="s">
        <v>852</v>
      </c>
      <c r="H2700">
        <v>933</v>
      </c>
      <c r="I2700" t="s">
        <v>1089</v>
      </c>
      <c r="J2700" t="s">
        <v>1088</v>
      </c>
      <c r="K2700" t="s">
        <v>1192</v>
      </c>
      <c r="L2700" t="s">
        <v>1191</v>
      </c>
      <c r="M2700">
        <v>4232</v>
      </c>
      <c r="N2700">
        <v>100</v>
      </c>
    </row>
    <row r="2701" spans="1:14" x14ac:dyDescent="0.3">
      <c r="A2701">
        <v>2022</v>
      </c>
      <c r="B2701" t="s">
        <v>1188</v>
      </c>
      <c r="C2701" t="s">
        <v>821</v>
      </c>
      <c r="D2701" t="s">
        <v>823</v>
      </c>
      <c r="E2701" t="s">
        <v>822</v>
      </c>
      <c r="F2701" t="s">
        <v>853</v>
      </c>
      <c r="G2701" t="s">
        <v>852</v>
      </c>
      <c r="H2701">
        <v>933</v>
      </c>
      <c r="I2701" t="s">
        <v>1089</v>
      </c>
      <c r="J2701" t="s">
        <v>1088</v>
      </c>
      <c r="K2701" t="s">
        <v>305</v>
      </c>
      <c r="L2701" t="s">
        <v>1191</v>
      </c>
      <c r="M2701">
        <v>177</v>
      </c>
      <c r="N2701">
        <v>4.1824199999999996</v>
      </c>
    </row>
    <row r="2702" spans="1:14" x14ac:dyDescent="0.3">
      <c r="A2702">
        <v>2023</v>
      </c>
      <c r="B2702" t="s">
        <v>1188</v>
      </c>
      <c r="C2702" t="s">
        <v>821</v>
      </c>
      <c r="D2702" t="s">
        <v>823</v>
      </c>
      <c r="E2702" t="s">
        <v>822</v>
      </c>
      <c r="F2702" t="s">
        <v>853</v>
      </c>
      <c r="G2702" t="s">
        <v>852</v>
      </c>
      <c r="H2702">
        <v>933</v>
      </c>
      <c r="I2702" t="s">
        <v>1089</v>
      </c>
      <c r="J2702" t="s">
        <v>1088</v>
      </c>
      <c r="K2702" t="s">
        <v>307</v>
      </c>
      <c r="L2702" t="s">
        <v>1191</v>
      </c>
      <c r="M2702">
        <v>1759</v>
      </c>
      <c r="N2702">
        <v>36.245620000000002</v>
      </c>
    </row>
    <row r="2703" spans="1:14" x14ac:dyDescent="0.3">
      <c r="A2703">
        <v>2023</v>
      </c>
      <c r="B2703" t="s">
        <v>1188</v>
      </c>
      <c r="C2703" t="s">
        <v>821</v>
      </c>
      <c r="D2703" t="s">
        <v>823</v>
      </c>
      <c r="E2703" t="s">
        <v>822</v>
      </c>
      <c r="F2703" t="s">
        <v>853</v>
      </c>
      <c r="G2703" t="s">
        <v>852</v>
      </c>
      <c r="H2703">
        <v>933</v>
      </c>
      <c r="I2703" t="s">
        <v>1089</v>
      </c>
      <c r="J2703" t="s">
        <v>1088</v>
      </c>
      <c r="K2703" t="s">
        <v>308</v>
      </c>
      <c r="L2703" t="s">
        <v>1191</v>
      </c>
      <c r="M2703">
        <v>1079</v>
      </c>
      <c r="N2703">
        <v>22.23367</v>
      </c>
    </row>
    <row r="2704" spans="1:14" x14ac:dyDescent="0.3">
      <c r="A2704">
        <v>2023</v>
      </c>
      <c r="B2704" t="s">
        <v>1188</v>
      </c>
      <c r="C2704" t="s">
        <v>821</v>
      </c>
      <c r="D2704" t="s">
        <v>823</v>
      </c>
      <c r="E2704" t="s">
        <v>822</v>
      </c>
      <c r="F2704" t="s">
        <v>853</v>
      </c>
      <c r="G2704" t="s">
        <v>852</v>
      </c>
      <c r="H2704">
        <v>933</v>
      </c>
      <c r="I2704" t="s">
        <v>1089</v>
      </c>
      <c r="J2704" t="s">
        <v>1088</v>
      </c>
      <c r="K2704" t="s">
        <v>309</v>
      </c>
      <c r="L2704" t="s">
        <v>1191</v>
      </c>
      <c r="M2704">
        <v>335</v>
      </c>
      <c r="N2704">
        <v>6.9029499999999997</v>
      </c>
    </row>
    <row r="2705" spans="1:14" x14ac:dyDescent="0.3">
      <c r="A2705">
        <v>2023</v>
      </c>
      <c r="B2705" t="s">
        <v>1188</v>
      </c>
      <c r="C2705" t="s">
        <v>821</v>
      </c>
      <c r="D2705" t="s">
        <v>823</v>
      </c>
      <c r="E2705" t="s">
        <v>822</v>
      </c>
      <c r="F2705" t="s">
        <v>853</v>
      </c>
      <c r="G2705" t="s">
        <v>852</v>
      </c>
      <c r="H2705">
        <v>933</v>
      </c>
      <c r="I2705" t="s">
        <v>1089</v>
      </c>
      <c r="J2705" t="s">
        <v>1088</v>
      </c>
      <c r="K2705" t="s">
        <v>306</v>
      </c>
      <c r="L2705" t="s">
        <v>1191</v>
      </c>
      <c r="M2705">
        <v>1522</v>
      </c>
      <c r="N2705">
        <v>31.36204</v>
      </c>
    </row>
    <row r="2706" spans="1:14" x14ac:dyDescent="0.3">
      <c r="A2706">
        <v>2023</v>
      </c>
      <c r="B2706" t="s">
        <v>1188</v>
      </c>
      <c r="C2706" t="s">
        <v>821</v>
      </c>
      <c r="D2706" t="s">
        <v>823</v>
      </c>
      <c r="E2706" t="s">
        <v>822</v>
      </c>
      <c r="F2706" t="s">
        <v>853</v>
      </c>
      <c r="G2706" t="s">
        <v>852</v>
      </c>
      <c r="H2706">
        <v>933</v>
      </c>
      <c r="I2706" t="s">
        <v>1089</v>
      </c>
      <c r="J2706" t="s">
        <v>1088</v>
      </c>
      <c r="K2706" t="s">
        <v>1192</v>
      </c>
      <c r="L2706" t="s">
        <v>1191</v>
      </c>
      <c r="M2706">
        <v>4853</v>
      </c>
      <c r="N2706">
        <v>100</v>
      </c>
    </row>
    <row r="2707" spans="1:14" x14ac:dyDescent="0.3">
      <c r="A2707">
        <v>2023</v>
      </c>
      <c r="B2707" t="s">
        <v>1188</v>
      </c>
      <c r="C2707" t="s">
        <v>821</v>
      </c>
      <c r="D2707" t="s">
        <v>823</v>
      </c>
      <c r="E2707" t="s">
        <v>822</v>
      </c>
      <c r="F2707" t="s">
        <v>853</v>
      </c>
      <c r="G2707" t="s">
        <v>852</v>
      </c>
      <c r="H2707">
        <v>933</v>
      </c>
      <c r="I2707" t="s">
        <v>1089</v>
      </c>
      <c r="J2707" t="s">
        <v>1088</v>
      </c>
      <c r="K2707" t="s">
        <v>305</v>
      </c>
      <c r="L2707" t="s">
        <v>1191</v>
      </c>
      <c r="M2707">
        <v>158</v>
      </c>
      <c r="N2707">
        <v>3.2557200000000002</v>
      </c>
    </row>
    <row r="2708" spans="1:14" x14ac:dyDescent="0.3">
      <c r="A2708">
        <v>2024</v>
      </c>
      <c r="B2708" t="s">
        <v>1188</v>
      </c>
      <c r="C2708" t="s">
        <v>821</v>
      </c>
      <c r="D2708" t="s">
        <v>823</v>
      </c>
      <c r="E2708" t="s">
        <v>822</v>
      </c>
      <c r="F2708" t="s">
        <v>853</v>
      </c>
      <c r="G2708" t="s">
        <v>852</v>
      </c>
      <c r="H2708">
        <v>933</v>
      </c>
      <c r="I2708" t="s">
        <v>1196</v>
      </c>
      <c r="J2708" t="s">
        <v>1088</v>
      </c>
      <c r="K2708" t="s">
        <v>307</v>
      </c>
      <c r="L2708" t="s">
        <v>1191</v>
      </c>
      <c r="M2708">
        <v>1914</v>
      </c>
      <c r="N2708">
        <v>37.47063</v>
      </c>
    </row>
    <row r="2709" spans="1:14" x14ac:dyDescent="0.3">
      <c r="A2709">
        <v>2024</v>
      </c>
      <c r="B2709" t="s">
        <v>1188</v>
      </c>
      <c r="C2709" t="s">
        <v>821</v>
      </c>
      <c r="D2709" t="s">
        <v>823</v>
      </c>
      <c r="E2709" t="s">
        <v>822</v>
      </c>
      <c r="F2709" t="s">
        <v>853</v>
      </c>
      <c r="G2709" t="s">
        <v>852</v>
      </c>
      <c r="H2709">
        <v>933</v>
      </c>
      <c r="I2709" t="s">
        <v>1196</v>
      </c>
      <c r="J2709" t="s">
        <v>1088</v>
      </c>
      <c r="K2709" t="s">
        <v>308</v>
      </c>
      <c r="L2709" t="s">
        <v>1191</v>
      </c>
      <c r="M2709">
        <v>1089</v>
      </c>
      <c r="N2709">
        <v>21.319500000000001</v>
      </c>
    </row>
    <row r="2710" spans="1:14" x14ac:dyDescent="0.3">
      <c r="A2710">
        <v>2024</v>
      </c>
      <c r="B2710" t="s">
        <v>1188</v>
      </c>
      <c r="C2710" t="s">
        <v>821</v>
      </c>
      <c r="D2710" t="s">
        <v>823</v>
      </c>
      <c r="E2710" t="s">
        <v>822</v>
      </c>
      <c r="F2710" t="s">
        <v>853</v>
      </c>
      <c r="G2710" t="s">
        <v>852</v>
      </c>
      <c r="H2710">
        <v>933</v>
      </c>
      <c r="I2710" t="s">
        <v>1196</v>
      </c>
      <c r="J2710" t="s">
        <v>1088</v>
      </c>
      <c r="K2710" t="s">
        <v>309</v>
      </c>
      <c r="L2710" t="s">
        <v>1191</v>
      </c>
      <c r="M2710">
        <v>307</v>
      </c>
      <c r="N2710">
        <v>6.0101800000000001</v>
      </c>
    </row>
    <row r="2711" spans="1:14" x14ac:dyDescent="0.3">
      <c r="A2711">
        <v>2024</v>
      </c>
      <c r="B2711" t="s">
        <v>1188</v>
      </c>
      <c r="C2711" t="s">
        <v>821</v>
      </c>
      <c r="D2711" t="s">
        <v>823</v>
      </c>
      <c r="E2711" t="s">
        <v>822</v>
      </c>
      <c r="F2711" t="s">
        <v>853</v>
      </c>
      <c r="G2711" t="s">
        <v>852</v>
      </c>
      <c r="H2711">
        <v>933</v>
      </c>
      <c r="I2711" t="s">
        <v>1196</v>
      </c>
      <c r="J2711" t="s">
        <v>1088</v>
      </c>
      <c r="K2711" t="s">
        <v>306</v>
      </c>
      <c r="L2711" t="s">
        <v>1191</v>
      </c>
      <c r="M2711">
        <v>1602</v>
      </c>
      <c r="N2711">
        <v>31.362570000000002</v>
      </c>
    </row>
    <row r="2712" spans="1:14" x14ac:dyDescent="0.3">
      <c r="A2712">
        <v>2024</v>
      </c>
      <c r="B2712" t="s">
        <v>1188</v>
      </c>
      <c r="C2712" t="s">
        <v>821</v>
      </c>
      <c r="D2712" t="s">
        <v>823</v>
      </c>
      <c r="E2712" t="s">
        <v>822</v>
      </c>
      <c r="F2712" t="s">
        <v>853</v>
      </c>
      <c r="G2712" t="s">
        <v>852</v>
      </c>
      <c r="H2712">
        <v>933</v>
      </c>
      <c r="I2712" t="s">
        <v>1196</v>
      </c>
      <c r="J2712" t="s">
        <v>1088</v>
      </c>
      <c r="K2712" t="s">
        <v>1192</v>
      </c>
      <c r="L2712" t="s">
        <v>1191</v>
      </c>
      <c r="M2712">
        <v>5108</v>
      </c>
      <c r="N2712">
        <v>100</v>
      </c>
    </row>
    <row r="2713" spans="1:14" x14ac:dyDescent="0.3">
      <c r="A2713">
        <v>2024</v>
      </c>
      <c r="B2713" t="s">
        <v>1188</v>
      </c>
      <c r="C2713" t="s">
        <v>821</v>
      </c>
      <c r="D2713" t="s">
        <v>823</v>
      </c>
      <c r="E2713" t="s">
        <v>822</v>
      </c>
      <c r="F2713" t="s">
        <v>853</v>
      </c>
      <c r="G2713" t="s">
        <v>852</v>
      </c>
      <c r="H2713">
        <v>933</v>
      </c>
      <c r="I2713" t="s">
        <v>1196</v>
      </c>
      <c r="J2713" t="s">
        <v>1088</v>
      </c>
      <c r="K2713" t="s">
        <v>305</v>
      </c>
      <c r="L2713" t="s">
        <v>1191</v>
      </c>
      <c r="M2713">
        <v>196</v>
      </c>
      <c r="N2713">
        <v>3.8371200000000001</v>
      </c>
    </row>
    <row r="2714" spans="1:14" x14ac:dyDescent="0.3">
      <c r="A2714">
        <v>2021</v>
      </c>
      <c r="B2714" t="s">
        <v>1188</v>
      </c>
      <c r="C2714" t="s">
        <v>821</v>
      </c>
      <c r="D2714" t="s">
        <v>823</v>
      </c>
      <c r="E2714" t="s">
        <v>822</v>
      </c>
      <c r="F2714" t="s">
        <v>853</v>
      </c>
      <c r="G2714" t="s">
        <v>852</v>
      </c>
      <c r="H2714">
        <v>803</v>
      </c>
      <c r="I2714" t="s">
        <v>1091</v>
      </c>
      <c r="J2714" t="s">
        <v>1090</v>
      </c>
      <c r="K2714" t="s">
        <v>307</v>
      </c>
      <c r="L2714" t="s">
        <v>1191</v>
      </c>
      <c r="M2714">
        <v>749</v>
      </c>
      <c r="N2714">
        <v>33.6327</v>
      </c>
    </row>
    <row r="2715" spans="1:14" x14ac:dyDescent="0.3">
      <c r="A2715">
        <v>2021</v>
      </c>
      <c r="B2715" t="s">
        <v>1188</v>
      </c>
      <c r="C2715" t="s">
        <v>821</v>
      </c>
      <c r="D2715" t="s">
        <v>823</v>
      </c>
      <c r="E2715" t="s">
        <v>822</v>
      </c>
      <c r="F2715" t="s">
        <v>853</v>
      </c>
      <c r="G2715" t="s">
        <v>852</v>
      </c>
      <c r="H2715">
        <v>803</v>
      </c>
      <c r="I2715" t="s">
        <v>1091</v>
      </c>
      <c r="J2715" t="s">
        <v>1090</v>
      </c>
      <c r="K2715" t="s">
        <v>308</v>
      </c>
      <c r="L2715" t="s">
        <v>1191</v>
      </c>
      <c r="M2715">
        <v>467</v>
      </c>
      <c r="N2715">
        <v>20.969899999999999</v>
      </c>
    </row>
    <row r="2716" spans="1:14" x14ac:dyDescent="0.3">
      <c r="A2716">
        <v>2021</v>
      </c>
      <c r="B2716" t="s">
        <v>1188</v>
      </c>
      <c r="C2716" t="s">
        <v>821</v>
      </c>
      <c r="D2716" t="s">
        <v>823</v>
      </c>
      <c r="E2716" t="s">
        <v>822</v>
      </c>
      <c r="F2716" t="s">
        <v>853</v>
      </c>
      <c r="G2716" t="s">
        <v>852</v>
      </c>
      <c r="H2716">
        <v>803</v>
      </c>
      <c r="I2716" t="s">
        <v>1091</v>
      </c>
      <c r="J2716" t="s">
        <v>1090</v>
      </c>
      <c r="K2716" t="s">
        <v>309</v>
      </c>
      <c r="L2716" t="s">
        <v>1191</v>
      </c>
      <c r="M2716">
        <v>150</v>
      </c>
      <c r="N2716">
        <v>6.7355200000000002</v>
      </c>
    </row>
    <row r="2717" spans="1:14" x14ac:dyDescent="0.3">
      <c r="A2717">
        <v>2021</v>
      </c>
      <c r="B2717" t="s">
        <v>1188</v>
      </c>
      <c r="C2717" t="s">
        <v>821</v>
      </c>
      <c r="D2717" t="s">
        <v>823</v>
      </c>
      <c r="E2717" t="s">
        <v>822</v>
      </c>
      <c r="F2717" t="s">
        <v>853</v>
      </c>
      <c r="G2717" t="s">
        <v>852</v>
      </c>
      <c r="H2717">
        <v>803</v>
      </c>
      <c r="I2717" t="s">
        <v>1091</v>
      </c>
      <c r="J2717" t="s">
        <v>1090</v>
      </c>
      <c r="K2717" t="s">
        <v>306</v>
      </c>
      <c r="L2717" t="s">
        <v>1191</v>
      </c>
      <c r="M2717">
        <v>763</v>
      </c>
      <c r="N2717">
        <v>34.261299999999999</v>
      </c>
    </row>
    <row r="2718" spans="1:14" x14ac:dyDescent="0.3">
      <c r="A2718">
        <v>2021</v>
      </c>
      <c r="B2718" t="s">
        <v>1188</v>
      </c>
      <c r="C2718" t="s">
        <v>821</v>
      </c>
      <c r="D2718" t="s">
        <v>823</v>
      </c>
      <c r="E2718" t="s">
        <v>822</v>
      </c>
      <c r="F2718" t="s">
        <v>853</v>
      </c>
      <c r="G2718" t="s">
        <v>852</v>
      </c>
      <c r="H2718">
        <v>803</v>
      </c>
      <c r="I2718" t="s">
        <v>1091</v>
      </c>
      <c r="J2718" t="s">
        <v>1090</v>
      </c>
      <c r="K2718" t="s">
        <v>1192</v>
      </c>
      <c r="L2718" t="s">
        <v>1191</v>
      </c>
      <c r="M2718">
        <v>2227</v>
      </c>
      <c r="N2718">
        <v>100</v>
      </c>
    </row>
    <row r="2719" spans="1:14" x14ac:dyDescent="0.3">
      <c r="A2719">
        <v>2021</v>
      </c>
      <c r="B2719" t="s">
        <v>1188</v>
      </c>
      <c r="C2719" t="s">
        <v>821</v>
      </c>
      <c r="D2719" t="s">
        <v>823</v>
      </c>
      <c r="E2719" t="s">
        <v>822</v>
      </c>
      <c r="F2719" t="s">
        <v>853</v>
      </c>
      <c r="G2719" t="s">
        <v>852</v>
      </c>
      <c r="H2719">
        <v>803</v>
      </c>
      <c r="I2719" t="s">
        <v>1091</v>
      </c>
      <c r="J2719" t="s">
        <v>1090</v>
      </c>
      <c r="K2719" t="s">
        <v>305</v>
      </c>
      <c r="L2719" t="s">
        <v>1191</v>
      </c>
      <c r="M2719">
        <v>98</v>
      </c>
      <c r="N2719">
        <v>4.4005400000000003</v>
      </c>
    </row>
    <row r="2720" spans="1:14" x14ac:dyDescent="0.3">
      <c r="A2720">
        <v>2022</v>
      </c>
      <c r="B2720" t="s">
        <v>1188</v>
      </c>
      <c r="C2720" t="s">
        <v>821</v>
      </c>
      <c r="D2720" t="s">
        <v>823</v>
      </c>
      <c r="E2720" t="s">
        <v>822</v>
      </c>
      <c r="F2720" t="s">
        <v>853</v>
      </c>
      <c r="G2720" t="s">
        <v>852</v>
      </c>
      <c r="H2720">
        <v>803</v>
      </c>
      <c r="I2720" t="s">
        <v>1091</v>
      </c>
      <c r="J2720" t="s">
        <v>1090</v>
      </c>
      <c r="K2720" t="s">
        <v>307</v>
      </c>
      <c r="L2720" t="s">
        <v>1191</v>
      </c>
      <c r="M2720">
        <v>819</v>
      </c>
      <c r="N2720">
        <v>33.292700000000004</v>
      </c>
    </row>
    <row r="2721" spans="1:14" x14ac:dyDescent="0.3">
      <c r="A2721">
        <v>2022</v>
      </c>
      <c r="B2721" t="s">
        <v>1188</v>
      </c>
      <c r="C2721" t="s">
        <v>821</v>
      </c>
      <c r="D2721" t="s">
        <v>823</v>
      </c>
      <c r="E2721" t="s">
        <v>822</v>
      </c>
      <c r="F2721" t="s">
        <v>853</v>
      </c>
      <c r="G2721" t="s">
        <v>852</v>
      </c>
      <c r="H2721">
        <v>803</v>
      </c>
      <c r="I2721" t="s">
        <v>1091</v>
      </c>
      <c r="J2721" t="s">
        <v>1090</v>
      </c>
      <c r="K2721" t="s">
        <v>308</v>
      </c>
      <c r="L2721" t="s">
        <v>1191</v>
      </c>
      <c r="M2721">
        <v>561</v>
      </c>
      <c r="N2721">
        <v>22.8049</v>
      </c>
    </row>
    <row r="2722" spans="1:14" x14ac:dyDescent="0.3">
      <c r="A2722">
        <v>2022</v>
      </c>
      <c r="B2722" t="s">
        <v>1188</v>
      </c>
      <c r="C2722" t="s">
        <v>821</v>
      </c>
      <c r="D2722" t="s">
        <v>823</v>
      </c>
      <c r="E2722" t="s">
        <v>822</v>
      </c>
      <c r="F2722" t="s">
        <v>853</v>
      </c>
      <c r="G2722" t="s">
        <v>852</v>
      </c>
      <c r="H2722">
        <v>803</v>
      </c>
      <c r="I2722" t="s">
        <v>1091</v>
      </c>
      <c r="J2722" t="s">
        <v>1090</v>
      </c>
      <c r="K2722" t="s">
        <v>309</v>
      </c>
      <c r="L2722" t="s">
        <v>1191</v>
      </c>
      <c r="M2722">
        <v>253</v>
      </c>
      <c r="N2722">
        <v>10.2845</v>
      </c>
    </row>
    <row r="2723" spans="1:14" x14ac:dyDescent="0.3">
      <c r="A2723">
        <v>2022</v>
      </c>
      <c r="B2723" t="s">
        <v>1188</v>
      </c>
      <c r="C2723" t="s">
        <v>821</v>
      </c>
      <c r="D2723" t="s">
        <v>823</v>
      </c>
      <c r="E2723" t="s">
        <v>822</v>
      </c>
      <c r="F2723" t="s">
        <v>853</v>
      </c>
      <c r="G2723" t="s">
        <v>852</v>
      </c>
      <c r="H2723">
        <v>803</v>
      </c>
      <c r="I2723" t="s">
        <v>1091</v>
      </c>
      <c r="J2723" t="s">
        <v>1090</v>
      </c>
      <c r="K2723" t="s">
        <v>306</v>
      </c>
      <c r="L2723" t="s">
        <v>1191</v>
      </c>
      <c r="M2723">
        <v>768</v>
      </c>
      <c r="N2723">
        <v>31.2195</v>
      </c>
    </row>
    <row r="2724" spans="1:14" x14ac:dyDescent="0.3">
      <c r="A2724">
        <v>2022</v>
      </c>
      <c r="B2724" t="s">
        <v>1188</v>
      </c>
      <c r="C2724" t="s">
        <v>821</v>
      </c>
      <c r="D2724" t="s">
        <v>823</v>
      </c>
      <c r="E2724" t="s">
        <v>822</v>
      </c>
      <c r="F2724" t="s">
        <v>853</v>
      </c>
      <c r="G2724" t="s">
        <v>852</v>
      </c>
      <c r="H2724">
        <v>803</v>
      </c>
      <c r="I2724" t="s">
        <v>1091</v>
      </c>
      <c r="J2724" t="s">
        <v>1090</v>
      </c>
      <c r="K2724" t="s">
        <v>1192</v>
      </c>
      <c r="L2724" t="s">
        <v>1191</v>
      </c>
      <c r="M2724">
        <v>2460</v>
      </c>
      <c r="N2724">
        <v>100</v>
      </c>
    </row>
    <row r="2725" spans="1:14" x14ac:dyDescent="0.3">
      <c r="A2725">
        <v>2022</v>
      </c>
      <c r="B2725" t="s">
        <v>1188</v>
      </c>
      <c r="C2725" t="s">
        <v>821</v>
      </c>
      <c r="D2725" t="s">
        <v>823</v>
      </c>
      <c r="E2725" t="s">
        <v>822</v>
      </c>
      <c r="F2725" t="s">
        <v>853</v>
      </c>
      <c r="G2725" t="s">
        <v>852</v>
      </c>
      <c r="H2725">
        <v>803</v>
      </c>
      <c r="I2725" t="s">
        <v>1091</v>
      </c>
      <c r="J2725" t="s">
        <v>1090</v>
      </c>
      <c r="K2725" t="s">
        <v>305</v>
      </c>
      <c r="L2725" t="s">
        <v>1191</v>
      </c>
      <c r="M2725">
        <v>59</v>
      </c>
      <c r="N2725">
        <v>2.3983699999999999</v>
      </c>
    </row>
    <row r="2726" spans="1:14" x14ac:dyDescent="0.3">
      <c r="A2726">
        <v>2023</v>
      </c>
      <c r="B2726" t="s">
        <v>1188</v>
      </c>
      <c r="C2726" t="s">
        <v>821</v>
      </c>
      <c r="D2726" t="s">
        <v>823</v>
      </c>
      <c r="E2726" t="s">
        <v>822</v>
      </c>
      <c r="F2726" t="s">
        <v>853</v>
      </c>
      <c r="G2726" t="s">
        <v>852</v>
      </c>
      <c r="H2726">
        <v>803</v>
      </c>
      <c r="I2726" t="s">
        <v>1091</v>
      </c>
      <c r="J2726" t="s">
        <v>1090</v>
      </c>
      <c r="K2726" t="s">
        <v>307</v>
      </c>
      <c r="L2726" t="s">
        <v>1191</v>
      </c>
      <c r="M2726">
        <v>932</v>
      </c>
      <c r="N2726">
        <v>34.239530000000002</v>
      </c>
    </row>
    <row r="2727" spans="1:14" x14ac:dyDescent="0.3">
      <c r="A2727">
        <v>2023</v>
      </c>
      <c r="B2727" t="s">
        <v>1188</v>
      </c>
      <c r="C2727" t="s">
        <v>821</v>
      </c>
      <c r="D2727" t="s">
        <v>823</v>
      </c>
      <c r="E2727" t="s">
        <v>822</v>
      </c>
      <c r="F2727" t="s">
        <v>853</v>
      </c>
      <c r="G2727" t="s">
        <v>852</v>
      </c>
      <c r="H2727">
        <v>803</v>
      </c>
      <c r="I2727" t="s">
        <v>1091</v>
      </c>
      <c r="J2727" t="s">
        <v>1090</v>
      </c>
      <c r="K2727" t="s">
        <v>308</v>
      </c>
      <c r="L2727" t="s">
        <v>1191</v>
      </c>
      <c r="M2727">
        <v>592</v>
      </c>
      <c r="N2727">
        <v>21.748709999999999</v>
      </c>
    </row>
    <row r="2728" spans="1:14" x14ac:dyDescent="0.3">
      <c r="A2728">
        <v>2023</v>
      </c>
      <c r="B2728" t="s">
        <v>1188</v>
      </c>
      <c r="C2728" t="s">
        <v>821</v>
      </c>
      <c r="D2728" t="s">
        <v>823</v>
      </c>
      <c r="E2728" t="s">
        <v>822</v>
      </c>
      <c r="F2728" t="s">
        <v>853</v>
      </c>
      <c r="G2728" t="s">
        <v>852</v>
      </c>
      <c r="H2728">
        <v>803</v>
      </c>
      <c r="I2728" t="s">
        <v>1091</v>
      </c>
      <c r="J2728" t="s">
        <v>1090</v>
      </c>
      <c r="K2728" t="s">
        <v>309</v>
      </c>
      <c r="L2728" t="s">
        <v>1191</v>
      </c>
      <c r="M2728">
        <v>289</v>
      </c>
      <c r="N2728">
        <v>10.617190000000001</v>
      </c>
    </row>
    <row r="2729" spans="1:14" x14ac:dyDescent="0.3">
      <c r="A2729">
        <v>2023</v>
      </c>
      <c r="B2729" t="s">
        <v>1188</v>
      </c>
      <c r="C2729" t="s">
        <v>821</v>
      </c>
      <c r="D2729" t="s">
        <v>823</v>
      </c>
      <c r="E2729" t="s">
        <v>822</v>
      </c>
      <c r="F2729" t="s">
        <v>853</v>
      </c>
      <c r="G2729" t="s">
        <v>852</v>
      </c>
      <c r="H2729">
        <v>803</v>
      </c>
      <c r="I2729" t="s">
        <v>1091</v>
      </c>
      <c r="J2729" t="s">
        <v>1090</v>
      </c>
      <c r="K2729" t="s">
        <v>306</v>
      </c>
      <c r="L2729" t="s">
        <v>1191</v>
      </c>
      <c r="M2729">
        <v>827</v>
      </c>
      <c r="N2729">
        <v>30.382069999999999</v>
      </c>
    </row>
    <row r="2730" spans="1:14" x14ac:dyDescent="0.3">
      <c r="A2730">
        <v>2023</v>
      </c>
      <c r="B2730" t="s">
        <v>1188</v>
      </c>
      <c r="C2730" t="s">
        <v>821</v>
      </c>
      <c r="D2730" t="s">
        <v>823</v>
      </c>
      <c r="E2730" t="s">
        <v>822</v>
      </c>
      <c r="F2730" t="s">
        <v>853</v>
      </c>
      <c r="G2730" t="s">
        <v>852</v>
      </c>
      <c r="H2730">
        <v>803</v>
      </c>
      <c r="I2730" t="s">
        <v>1091</v>
      </c>
      <c r="J2730" t="s">
        <v>1090</v>
      </c>
      <c r="K2730" t="s">
        <v>1192</v>
      </c>
      <c r="L2730" t="s">
        <v>1191</v>
      </c>
      <c r="M2730">
        <v>2722</v>
      </c>
      <c r="N2730">
        <v>100</v>
      </c>
    </row>
    <row r="2731" spans="1:14" x14ac:dyDescent="0.3">
      <c r="A2731">
        <v>2023</v>
      </c>
      <c r="B2731" t="s">
        <v>1188</v>
      </c>
      <c r="C2731" t="s">
        <v>821</v>
      </c>
      <c r="D2731" t="s">
        <v>823</v>
      </c>
      <c r="E2731" t="s">
        <v>822</v>
      </c>
      <c r="F2731" t="s">
        <v>853</v>
      </c>
      <c r="G2731" t="s">
        <v>852</v>
      </c>
      <c r="H2731">
        <v>803</v>
      </c>
      <c r="I2731" t="s">
        <v>1091</v>
      </c>
      <c r="J2731" t="s">
        <v>1090</v>
      </c>
      <c r="K2731" t="s">
        <v>305</v>
      </c>
      <c r="L2731" t="s">
        <v>1191</v>
      </c>
      <c r="M2731">
        <v>82</v>
      </c>
      <c r="N2731">
        <v>3.0124900000000001</v>
      </c>
    </row>
    <row r="2732" spans="1:14" x14ac:dyDescent="0.3">
      <c r="A2732">
        <v>2024</v>
      </c>
      <c r="B2732" t="s">
        <v>1188</v>
      </c>
      <c r="C2732" t="s">
        <v>821</v>
      </c>
      <c r="D2732" t="s">
        <v>823</v>
      </c>
      <c r="E2732" t="s">
        <v>822</v>
      </c>
      <c r="F2732" t="s">
        <v>853</v>
      </c>
      <c r="G2732" t="s">
        <v>852</v>
      </c>
      <c r="H2732">
        <v>803</v>
      </c>
      <c r="I2732" t="s">
        <v>1091</v>
      </c>
      <c r="J2732" t="s">
        <v>1090</v>
      </c>
      <c r="K2732" t="s">
        <v>307</v>
      </c>
      <c r="L2732" t="s">
        <v>1191</v>
      </c>
      <c r="M2732">
        <v>1093</v>
      </c>
      <c r="N2732">
        <v>38.84151</v>
      </c>
    </row>
    <row r="2733" spans="1:14" x14ac:dyDescent="0.3">
      <c r="A2733">
        <v>2024</v>
      </c>
      <c r="B2733" t="s">
        <v>1188</v>
      </c>
      <c r="C2733" t="s">
        <v>821</v>
      </c>
      <c r="D2733" t="s">
        <v>823</v>
      </c>
      <c r="E2733" t="s">
        <v>822</v>
      </c>
      <c r="F2733" t="s">
        <v>853</v>
      </c>
      <c r="G2733" t="s">
        <v>852</v>
      </c>
      <c r="H2733">
        <v>803</v>
      </c>
      <c r="I2733" t="s">
        <v>1091</v>
      </c>
      <c r="J2733" t="s">
        <v>1090</v>
      </c>
      <c r="K2733" t="s">
        <v>308</v>
      </c>
      <c r="L2733" t="s">
        <v>1191</v>
      </c>
      <c r="M2733">
        <v>555</v>
      </c>
      <c r="N2733">
        <v>19.722809999999999</v>
      </c>
    </row>
    <row r="2734" spans="1:14" x14ac:dyDescent="0.3">
      <c r="A2734">
        <v>2024</v>
      </c>
      <c r="B2734" t="s">
        <v>1188</v>
      </c>
      <c r="C2734" t="s">
        <v>821</v>
      </c>
      <c r="D2734" t="s">
        <v>823</v>
      </c>
      <c r="E2734" t="s">
        <v>822</v>
      </c>
      <c r="F2734" t="s">
        <v>853</v>
      </c>
      <c r="G2734" t="s">
        <v>852</v>
      </c>
      <c r="H2734">
        <v>803</v>
      </c>
      <c r="I2734" t="s">
        <v>1091</v>
      </c>
      <c r="J2734" t="s">
        <v>1090</v>
      </c>
      <c r="K2734" t="s">
        <v>309</v>
      </c>
      <c r="L2734" t="s">
        <v>1191</v>
      </c>
      <c r="M2734">
        <v>146</v>
      </c>
      <c r="N2734">
        <v>5.1883400000000002</v>
      </c>
    </row>
    <row r="2735" spans="1:14" x14ac:dyDescent="0.3">
      <c r="A2735">
        <v>2024</v>
      </c>
      <c r="B2735" t="s">
        <v>1188</v>
      </c>
      <c r="C2735" t="s">
        <v>821</v>
      </c>
      <c r="D2735" t="s">
        <v>823</v>
      </c>
      <c r="E2735" t="s">
        <v>822</v>
      </c>
      <c r="F2735" t="s">
        <v>853</v>
      </c>
      <c r="G2735" t="s">
        <v>852</v>
      </c>
      <c r="H2735">
        <v>803</v>
      </c>
      <c r="I2735" t="s">
        <v>1091</v>
      </c>
      <c r="J2735" t="s">
        <v>1090</v>
      </c>
      <c r="K2735" t="s">
        <v>306</v>
      </c>
      <c r="L2735" t="s">
        <v>1191</v>
      </c>
      <c r="M2735">
        <v>913</v>
      </c>
      <c r="N2735">
        <v>32.444920000000003</v>
      </c>
    </row>
    <row r="2736" spans="1:14" x14ac:dyDescent="0.3">
      <c r="A2736">
        <v>2024</v>
      </c>
      <c r="B2736" t="s">
        <v>1188</v>
      </c>
      <c r="C2736" t="s">
        <v>821</v>
      </c>
      <c r="D2736" t="s">
        <v>823</v>
      </c>
      <c r="E2736" t="s">
        <v>822</v>
      </c>
      <c r="F2736" t="s">
        <v>853</v>
      </c>
      <c r="G2736" t="s">
        <v>852</v>
      </c>
      <c r="H2736">
        <v>803</v>
      </c>
      <c r="I2736" t="s">
        <v>1091</v>
      </c>
      <c r="J2736" t="s">
        <v>1090</v>
      </c>
      <c r="K2736" t="s">
        <v>1192</v>
      </c>
      <c r="L2736" t="s">
        <v>1191</v>
      </c>
      <c r="M2736">
        <v>2814</v>
      </c>
      <c r="N2736">
        <v>100</v>
      </c>
    </row>
    <row r="2737" spans="1:14" x14ac:dyDescent="0.3">
      <c r="A2737">
        <v>2024</v>
      </c>
      <c r="B2737" t="s">
        <v>1188</v>
      </c>
      <c r="C2737" t="s">
        <v>821</v>
      </c>
      <c r="D2737" t="s">
        <v>823</v>
      </c>
      <c r="E2737" t="s">
        <v>822</v>
      </c>
      <c r="F2737" t="s">
        <v>853</v>
      </c>
      <c r="G2737" t="s">
        <v>852</v>
      </c>
      <c r="H2737">
        <v>803</v>
      </c>
      <c r="I2737" t="s">
        <v>1091</v>
      </c>
      <c r="J2737" t="s">
        <v>1090</v>
      </c>
      <c r="K2737" t="s">
        <v>305</v>
      </c>
      <c r="L2737" t="s">
        <v>1191</v>
      </c>
      <c r="M2737">
        <v>107</v>
      </c>
      <c r="N2737">
        <v>3.8024200000000001</v>
      </c>
    </row>
    <row r="2738" spans="1:14" x14ac:dyDescent="0.3">
      <c r="A2738">
        <v>2021</v>
      </c>
      <c r="B2738" t="s">
        <v>1188</v>
      </c>
      <c r="C2738" t="s">
        <v>821</v>
      </c>
      <c r="D2738" t="s">
        <v>823</v>
      </c>
      <c r="E2738" t="s">
        <v>822</v>
      </c>
      <c r="F2738" t="s">
        <v>913</v>
      </c>
      <c r="G2738" t="s">
        <v>912</v>
      </c>
      <c r="H2738">
        <v>393</v>
      </c>
      <c r="I2738" t="s">
        <v>1093</v>
      </c>
      <c r="J2738" t="s">
        <v>1092</v>
      </c>
      <c r="K2738" t="s">
        <v>307</v>
      </c>
      <c r="L2738" t="s">
        <v>1191</v>
      </c>
      <c r="M2738">
        <v>511</v>
      </c>
      <c r="N2738">
        <v>34.550400000000003</v>
      </c>
    </row>
    <row r="2739" spans="1:14" x14ac:dyDescent="0.3">
      <c r="A2739">
        <v>2021</v>
      </c>
      <c r="B2739" t="s">
        <v>1188</v>
      </c>
      <c r="C2739" t="s">
        <v>821</v>
      </c>
      <c r="D2739" t="s">
        <v>823</v>
      </c>
      <c r="E2739" t="s">
        <v>822</v>
      </c>
      <c r="F2739" t="s">
        <v>913</v>
      </c>
      <c r="G2739" t="s">
        <v>912</v>
      </c>
      <c r="H2739">
        <v>393</v>
      </c>
      <c r="I2739" t="s">
        <v>1093</v>
      </c>
      <c r="J2739" t="s">
        <v>1092</v>
      </c>
      <c r="K2739" t="s">
        <v>308</v>
      </c>
      <c r="L2739" t="s">
        <v>1191</v>
      </c>
      <c r="M2739">
        <v>341</v>
      </c>
      <c r="N2739">
        <v>23.056100000000001</v>
      </c>
    </row>
    <row r="2740" spans="1:14" x14ac:dyDescent="0.3">
      <c r="A2740">
        <v>2021</v>
      </c>
      <c r="B2740" t="s">
        <v>1188</v>
      </c>
      <c r="C2740" t="s">
        <v>821</v>
      </c>
      <c r="D2740" t="s">
        <v>823</v>
      </c>
      <c r="E2740" t="s">
        <v>822</v>
      </c>
      <c r="F2740" t="s">
        <v>913</v>
      </c>
      <c r="G2740" t="s">
        <v>912</v>
      </c>
      <c r="H2740">
        <v>393</v>
      </c>
      <c r="I2740" t="s">
        <v>1093</v>
      </c>
      <c r="J2740" t="s">
        <v>1092</v>
      </c>
      <c r="K2740" t="s">
        <v>309</v>
      </c>
      <c r="L2740" t="s">
        <v>1191</v>
      </c>
      <c r="M2740">
        <v>160</v>
      </c>
      <c r="N2740">
        <v>10.818099999999999</v>
      </c>
    </row>
    <row r="2741" spans="1:14" x14ac:dyDescent="0.3">
      <c r="A2741">
        <v>2021</v>
      </c>
      <c r="B2741" t="s">
        <v>1188</v>
      </c>
      <c r="C2741" t="s">
        <v>821</v>
      </c>
      <c r="D2741" t="s">
        <v>823</v>
      </c>
      <c r="E2741" t="s">
        <v>822</v>
      </c>
      <c r="F2741" t="s">
        <v>913</v>
      </c>
      <c r="G2741" t="s">
        <v>912</v>
      </c>
      <c r="H2741">
        <v>393</v>
      </c>
      <c r="I2741" t="s">
        <v>1093</v>
      </c>
      <c r="J2741" t="s">
        <v>1092</v>
      </c>
      <c r="K2741" t="s">
        <v>306</v>
      </c>
      <c r="L2741" t="s">
        <v>1191</v>
      </c>
      <c r="M2741">
        <v>413</v>
      </c>
      <c r="N2741">
        <v>27.924299999999999</v>
      </c>
    </row>
    <row r="2742" spans="1:14" x14ac:dyDescent="0.3">
      <c r="A2742">
        <v>2021</v>
      </c>
      <c r="B2742" t="s">
        <v>1188</v>
      </c>
      <c r="C2742" t="s">
        <v>821</v>
      </c>
      <c r="D2742" t="s">
        <v>823</v>
      </c>
      <c r="E2742" t="s">
        <v>822</v>
      </c>
      <c r="F2742" t="s">
        <v>913</v>
      </c>
      <c r="G2742" t="s">
        <v>912</v>
      </c>
      <c r="H2742">
        <v>393</v>
      </c>
      <c r="I2742" t="s">
        <v>1093</v>
      </c>
      <c r="J2742" t="s">
        <v>1092</v>
      </c>
      <c r="K2742" t="s">
        <v>1192</v>
      </c>
      <c r="L2742" t="s">
        <v>1191</v>
      </c>
      <c r="M2742">
        <v>1479</v>
      </c>
      <c r="N2742">
        <v>100</v>
      </c>
    </row>
    <row r="2743" spans="1:14" x14ac:dyDescent="0.3">
      <c r="A2743">
        <v>2021</v>
      </c>
      <c r="B2743" t="s">
        <v>1188</v>
      </c>
      <c r="C2743" t="s">
        <v>821</v>
      </c>
      <c r="D2743" t="s">
        <v>823</v>
      </c>
      <c r="E2743" t="s">
        <v>822</v>
      </c>
      <c r="F2743" t="s">
        <v>913</v>
      </c>
      <c r="G2743" t="s">
        <v>912</v>
      </c>
      <c r="H2743">
        <v>393</v>
      </c>
      <c r="I2743" t="s">
        <v>1093</v>
      </c>
      <c r="J2743" t="s">
        <v>1092</v>
      </c>
      <c r="K2743" t="s">
        <v>305</v>
      </c>
      <c r="L2743" t="s">
        <v>1191</v>
      </c>
      <c r="M2743">
        <v>54</v>
      </c>
      <c r="N2743">
        <v>3.6511200000000001</v>
      </c>
    </row>
    <row r="2744" spans="1:14" x14ac:dyDescent="0.3">
      <c r="A2744">
        <v>2022</v>
      </c>
      <c r="B2744" t="s">
        <v>1188</v>
      </c>
      <c r="C2744" t="s">
        <v>821</v>
      </c>
      <c r="D2744" t="s">
        <v>823</v>
      </c>
      <c r="E2744" t="s">
        <v>822</v>
      </c>
      <c r="F2744" t="s">
        <v>913</v>
      </c>
      <c r="G2744" t="s">
        <v>912</v>
      </c>
      <c r="H2744">
        <v>393</v>
      </c>
      <c r="I2744" t="s">
        <v>1093</v>
      </c>
      <c r="J2744" t="s">
        <v>1092</v>
      </c>
      <c r="K2744" t="s">
        <v>307</v>
      </c>
      <c r="L2744" t="s">
        <v>1191</v>
      </c>
      <c r="M2744">
        <v>555</v>
      </c>
      <c r="N2744">
        <v>37.348599999999998</v>
      </c>
    </row>
    <row r="2745" spans="1:14" x14ac:dyDescent="0.3">
      <c r="A2745">
        <v>2022</v>
      </c>
      <c r="B2745" t="s">
        <v>1188</v>
      </c>
      <c r="C2745" t="s">
        <v>821</v>
      </c>
      <c r="D2745" t="s">
        <v>823</v>
      </c>
      <c r="E2745" t="s">
        <v>822</v>
      </c>
      <c r="F2745" t="s">
        <v>913</v>
      </c>
      <c r="G2745" t="s">
        <v>912</v>
      </c>
      <c r="H2745">
        <v>393</v>
      </c>
      <c r="I2745" t="s">
        <v>1093</v>
      </c>
      <c r="J2745" t="s">
        <v>1092</v>
      </c>
      <c r="K2745" t="s">
        <v>308</v>
      </c>
      <c r="L2745" t="s">
        <v>1191</v>
      </c>
      <c r="M2745">
        <v>342</v>
      </c>
      <c r="N2745">
        <v>23.014800000000001</v>
      </c>
    </row>
    <row r="2746" spans="1:14" x14ac:dyDescent="0.3">
      <c r="A2746">
        <v>2022</v>
      </c>
      <c r="B2746" t="s">
        <v>1188</v>
      </c>
      <c r="C2746" t="s">
        <v>821</v>
      </c>
      <c r="D2746" t="s">
        <v>823</v>
      </c>
      <c r="E2746" t="s">
        <v>822</v>
      </c>
      <c r="F2746" t="s">
        <v>913</v>
      </c>
      <c r="G2746" t="s">
        <v>912</v>
      </c>
      <c r="H2746">
        <v>393</v>
      </c>
      <c r="I2746" t="s">
        <v>1093</v>
      </c>
      <c r="J2746" t="s">
        <v>1092</v>
      </c>
      <c r="K2746" t="s">
        <v>309</v>
      </c>
      <c r="L2746" t="s">
        <v>1191</v>
      </c>
      <c r="M2746">
        <v>105</v>
      </c>
      <c r="N2746">
        <v>7.06595</v>
      </c>
    </row>
    <row r="2747" spans="1:14" x14ac:dyDescent="0.3">
      <c r="A2747">
        <v>2022</v>
      </c>
      <c r="B2747" t="s">
        <v>1188</v>
      </c>
      <c r="C2747" t="s">
        <v>821</v>
      </c>
      <c r="D2747" t="s">
        <v>823</v>
      </c>
      <c r="E2747" t="s">
        <v>822</v>
      </c>
      <c r="F2747" t="s">
        <v>913</v>
      </c>
      <c r="G2747" t="s">
        <v>912</v>
      </c>
      <c r="H2747">
        <v>393</v>
      </c>
      <c r="I2747" t="s">
        <v>1093</v>
      </c>
      <c r="J2747" t="s">
        <v>1092</v>
      </c>
      <c r="K2747" t="s">
        <v>306</v>
      </c>
      <c r="L2747" t="s">
        <v>1191</v>
      </c>
      <c r="M2747">
        <v>415</v>
      </c>
      <c r="N2747">
        <v>27.927299999999999</v>
      </c>
    </row>
    <row r="2748" spans="1:14" x14ac:dyDescent="0.3">
      <c r="A2748">
        <v>2022</v>
      </c>
      <c r="B2748" t="s">
        <v>1188</v>
      </c>
      <c r="C2748" t="s">
        <v>821</v>
      </c>
      <c r="D2748" t="s">
        <v>823</v>
      </c>
      <c r="E2748" t="s">
        <v>822</v>
      </c>
      <c r="F2748" t="s">
        <v>913</v>
      </c>
      <c r="G2748" t="s">
        <v>912</v>
      </c>
      <c r="H2748">
        <v>393</v>
      </c>
      <c r="I2748" t="s">
        <v>1093</v>
      </c>
      <c r="J2748" t="s">
        <v>1092</v>
      </c>
      <c r="K2748" t="s">
        <v>1192</v>
      </c>
      <c r="L2748" t="s">
        <v>1191</v>
      </c>
      <c r="M2748">
        <v>1486</v>
      </c>
      <c r="N2748">
        <v>100</v>
      </c>
    </row>
    <row r="2749" spans="1:14" x14ac:dyDescent="0.3">
      <c r="A2749">
        <v>2022</v>
      </c>
      <c r="B2749" t="s">
        <v>1188</v>
      </c>
      <c r="C2749" t="s">
        <v>821</v>
      </c>
      <c r="D2749" t="s">
        <v>823</v>
      </c>
      <c r="E2749" t="s">
        <v>822</v>
      </c>
      <c r="F2749" t="s">
        <v>913</v>
      </c>
      <c r="G2749" t="s">
        <v>912</v>
      </c>
      <c r="H2749">
        <v>393</v>
      </c>
      <c r="I2749" t="s">
        <v>1093</v>
      </c>
      <c r="J2749" t="s">
        <v>1092</v>
      </c>
      <c r="K2749" t="s">
        <v>305</v>
      </c>
      <c r="L2749" t="s">
        <v>1191</v>
      </c>
      <c r="M2749">
        <v>69</v>
      </c>
      <c r="N2749">
        <v>4.6433400000000002</v>
      </c>
    </row>
    <row r="2750" spans="1:14" x14ac:dyDescent="0.3">
      <c r="A2750">
        <v>2023</v>
      </c>
      <c r="B2750" t="s">
        <v>1188</v>
      </c>
      <c r="C2750" t="s">
        <v>821</v>
      </c>
      <c r="D2750" t="s">
        <v>823</v>
      </c>
      <c r="E2750" t="s">
        <v>822</v>
      </c>
      <c r="F2750" t="s">
        <v>913</v>
      </c>
      <c r="G2750" t="s">
        <v>912</v>
      </c>
      <c r="H2750">
        <v>393</v>
      </c>
      <c r="I2750" t="s">
        <v>1093</v>
      </c>
      <c r="J2750" t="s">
        <v>1092</v>
      </c>
      <c r="K2750" t="s">
        <v>307</v>
      </c>
      <c r="L2750" t="s">
        <v>1191</v>
      </c>
      <c r="M2750">
        <v>604</v>
      </c>
      <c r="N2750">
        <v>38.42239</v>
      </c>
    </row>
    <row r="2751" spans="1:14" x14ac:dyDescent="0.3">
      <c r="A2751">
        <v>2023</v>
      </c>
      <c r="B2751" t="s">
        <v>1188</v>
      </c>
      <c r="C2751" t="s">
        <v>821</v>
      </c>
      <c r="D2751" t="s">
        <v>823</v>
      </c>
      <c r="E2751" t="s">
        <v>822</v>
      </c>
      <c r="F2751" t="s">
        <v>913</v>
      </c>
      <c r="G2751" t="s">
        <v>912</v>
      </c>
      <c r="H2751">
        <v>393</v>
      </c>
      <c r="I2751" t="s">
        <v>1093</v>
      </c>
      <c r="J2751" t="s">
        <v>1092</v>
      </c>
      <c r="K2751" t="s">
        <v>308</v>
      </c>
      <c r="L2751" t="s">
        <v>1191</v>
      </c>
      <c r="M2751">
        <v>354</v>
      </c>
      <c r="N2751">
        <v>22.519079999999999</v>
      </c>
    </row>
    <row r="2752" spans="1:14" x14ac:dyDescent="0.3">
      <c r="A2752">
        <v>2023</v>
      </c>
      <c r="B2752" t="s">
        <v>1188</v>
      </c>
      <c r="C2752" t="s">
        <v>821</v>
      </c>
      <c r="D2752" t="s">
        <v>823</v>
      </c>
      <c r="E2752" t="s">
        <v>822</v>
      </c>
      <c r="F2752" t="s">
        <v>913</v>
      </c>
      <c r="G2752" t="s">
        <v>912</v>
      </c>
      <c r="H2752">
        <v>393</v>
      </c>
      <c r="I2752" t="s">
        <v>1093</v>
      </c>
      <c r="J2752" t="s">
        <v>1092</v>
      </c>
      <c r="K2752" t="s">
        <v>309</v>
      </c>
      <c r="L2752" t="s">
        <v>1191</v>
      </c>
      <c r="M2752">
        <v>95</v>
      </c>
      <c r="N2752">
        <v>6.0432600000000001</v>
      </c>
    </row>
    <row r="2753" spans="1:14" x14ac:dyDescent="0.3">
      <c r="A2753">
        <v>2023</v>
      </c>
      <c r="B2753" t="s">
        <v>1188</v>
      </c>
      <c r="C2753" t="s">
        <v>821</v>
      </c>
      <c r="D2753" t="s">
        <v>823</v>
      </c>
      <c r="E2753" t="s">
        <v>822</v>
      </c>
      <c r="F2753" t="s">
        <v>913</v>
      </c>
      <c r="G2753" t="s">
        <v>912</v>
      </c>
      <c r="H2753">
        <v>393</v>
      </c>
      <c r="I2753" t="s">
        <v>1093</v>
      </c>
      <c r="J2753" t="s">
        <v>1092</v>
      </c>
      <c r="K2753" t="s">
        <v>306</v>
      </c>
      <c r="L2753" t="s">
        <v>1191</v>
      </c>
      <c r="M2753">
        <v>440</v>
      </c>
      <c r="N2753">
        <v>27.989820000000002</v>
      </c>
    </row>
    <row r="2754" spans="1:14" x14ac:dyDescent="0.3">
      <c r="A2754">
        <v>2023</v>
      </c>
      <c r="B2754" t="s">
        <v>1188</v>
      </c>
      <c r="C2754" t="s">
        <v>821</v>
      </c>
      <c r="D2754" t="s">
        <v>823</v>
      </c>
      <c r="E2754" t="s">
        <v>822</v>
      </c>
      <c r="F2754" t="s">
        <v>913</v>
      </c>
      <c r="G2754" t="s">
        <v>912</v>
      </c>
      <c r="H2754">
        <v>393</v>
      </c>
      <c r="I2754" t="s">
        <v>1093</v>
      </c>
      <c r="J2754" t="s">
        <v>1092</v>
      </c>
      <c r="K2754" t="s">
        <v>1192</v>
      </c>
      <c r="L2754" t="s">
        <v>1191</v>
      </c>
      <c r="M2754">
        <v>1572</v>
      </c>
      <c r="N2754">
        <v>100</v>
      </c>
    </row>
    <row r="2755" spans="1:14" x14ac:dyDescent="0.3">
      <c r="A2755">
        <v>2023</v>
      </c>
      <c r="B2755" t="s">
        <v>1188</v>
      </c>
      <c r="C2755" t="s">
        <v>821</v>
      </c>
      <c r="D2755" t="s">
        <v>823</v>
      </c>
      <c r="E2755" t="s">
        <v>822</v>
      </c>
      <c r="F2755" t="s">
        <v>913</v>
      </c>
      <c r="G2755" t="s">
        <v>912</v>
      </c>
      <c r="H2755">
        <v>393</v>
      </c>
      <c r="I2755" t="s">
        <v>1093</v>
      </c>
      <c r="J2755" t="s">
        <v>1092</v>
      </c>
      <c r="K2755" t="s">
        <v>305</v>
      </c>
      <c r="L2755" t="s">
        <v>1191</v>
      </c>
      <c r="M2755">
        <v>79</v>
      </c>
      <c r="N2755">
        <v>5.0254500000000002</v>
      </c>
    </row>
    <row r="2756" spans="1:14" x14ac:dyDescent="0.3">
      <c r="A2756">
        <v>2024</v>
      </c>
      <c r="B2756" t="s">
        <v>1188</v>
      </c>
      <c r="C2756" t="s">
        <v>821</v>
      </c>
      <c r="D2756" t="s">
        <v>823</v>
      </c>
      <c r="E2756" t="s">
        <v>822</v>
      </c>
      <c r="F2756" t="s">
        <v>913</v>
      </c>
      <c r="G2756" t="s">
        <v>912</v>
      </c>
      <c r="H2756">
        <v>393</v>
      </c>
      <c r="I2756" t="s">
        <v>1093</v>
      </c>
      <c r="J2756" t="s">
        <v>1092</v>
      </c>
      <c r="K2756" t="s">
        <v>307</v>
      </c>
      <c r="L2756" t="s">
        <v>1191</v>
      </c>
      <c r="M2756">
        <v>652</v>
      </c>
      <c r="N2756">
        <v>38.195659999999997</v>
      </c>
    </row>
    <row r="2757" spans="1:14" x14ac:dyDescent="0.3">
      <c r="A2757">
        <v>2024</v>
      </c>
      <c r="B2757" t="s">
        <v>1188</v>
      </c>
      <c r="C2757" t="s">
        <v>821</v>
      </c>
      <c r="D2757" t="s">
        <v>823</v>
      </c>
      <c r="E2757" t="s">
        <v>822</v>
      </c>
      <c r="F2757" t="s">
        <v>913</v>
      </c>
      <c r="G2757" t="s">
        <v>912</v>
      </c>
      <c r="H2757">
        <v>393</v>
      </c>
      <c r="I2757" t="s">
        <v>1093</v>
      </c>
      <c r="J2757" t="s">
        <v>1092</v>
      </c>
      <c r="K2757" t="s">
        <v>308</v>
      </c>
      <c r="L2757" t="s">
        <v>1191</v>
      </c>
      <c r="M2757">
        <v>380</v>
      </c>
      <c r="N2757">
        <v>22.261279999999999</v>
      </c>
    </row>
    <row r="2758" spans="1:14" x14ac:dyDescent="0.3">
      <c r="A2758">
        <v>2024</v>
      </c>
      <c r="B2758" t="s">
        <v>1188</v>
      </c>
      <c r="C2758" t="s">
        <v>821</v>
      </c>
      <c r="D2758" t="s">
        <v>823</v>
      </c>
      <c r="E2758" t="s">
        <v>822</v>
      </c>
      <c r="F2758" t="s">
        <v>913</v>
      </c>
      <c r="G2758" t="s">
        <v>912</v>
      </c>
      <c r="H2758">
        <v>393</v>
      </c>
      <c r="I2758" t="s">
        <v>1093</v>
      </c>
      <c r="J2758" t="s">
        <v>1092</v>
      </c>
      <c r="K2758" t="s">
        <v>309</v>
      </c>
      <c r="L2758" t="s">
        <v>1191</v>
      </c>
      <c r="M2758">
        <v>91</v>
      </c>
      <c r="N2758">
        <v>5.3309899999999999</v>
      </c>
    </row>
    <row r="2759" spans="1:14" x14ac:dyDescent="0.3">
      <c r="A2759">
        <v>2024</v>
      </c>
      <c r="B2759" t="s">
        <v>1188</v>
      </c>
      <c r="C2759" t="s">
        <v>821</v>
      </c>
      <c r="D2759" t="s">
        <v>823</v>
      </c>
      <c r="E2759" t="s">
        <v>822</v>
      </c>
      <c r="F2759" t="s">
        <v>913</v>
      </c>
      <c r="G2759" t="s">
        <v>912</v>
      </c>
      <c r="H2759">
        <v>393</v>
      </c>
      <c r="I2759" t="s">
        <v>1093</v>
      </c>
      <c r="J2759" t="s">
        <v>1092</v>
      </c>
      <c r="K2759" t="s">
        <v>306</v>
      </c>
      <c r="L2759" t="s">
        <v>1191</v>
      </c>
      <c r="M2759">
        <v>502</v>
      </c>
      <c r="N2759">
        <v>29.40832</v>
      </c>
    </row>
    <row r="2760" spans="1:14" x14ac:dyDescent="0.3">
      <c r="A2760">
        <v>2024</v>
      </c>
      <c r="B2760" t="s">
        <v>1188</v>
      </c>
      <c r="C2760" t="s">
        <v>821</v>
      </c>
      <c r="D2760" t="s">
        <v>823</v>
      </c>
      <c r="E2760" t="s">
        <v>822</v>
      </c>
      <c r="F2760" t="s">
        <v>913</v>
      </c>
      <c r="G2760" t="s">
        <v>912</v>
      </c>
      <c r="H2760">
        <v>393</v>
      </c>
      <c r="I2760" t="s">
        <v>1093</v>
      </c>
      <c r="J2760" t="s">
        <v>1092</v>
      </c>
      <c r="K2760" t="s">
        <v>1192</v>
      </c>
      <c r="L2760" t="s">
        <v>1191</v>
      </c>
      <c r="M2760">
        <v>1707</v>
      </c>
      <c r="N2760">
        <v>100</v>
      </c>
    </row>
    <row r="2761" spans="1:14" x14ac:dyDescent="0.3">
      <c r="A2761">
        <v>2024</v>
      </c>
      <c r="B2761" t="s">
        <v>1188</v>
      </c>
      <c r="C2761" t="s">
        <v>821</v>
      </c>
      <c r="D2761" t="s">
        <v>823</v>
      </c>
      <c r="E2761" t="s">
        <v>822</v>
      </c>
      <c r="F2761" t="s">
        <v>913</v>
      </c>
      <c r="G2761" t="s">
        <v>912</v>
      </c>
      <c r="H2761">
        <v>393</v>
      </c>
      <c r="I2761" t="s">
        <v>1093</v>
      </c>
      <c r="J2761" t="s">
        <v>1092</v>
      </c>
      <c r="K2761" t="s">
        <v>305</v>
      </c>
      <c r="L2761" t="s">
        <v>1191</v>
      </c>
      <c r="M2761">
        <v>82</v>
      </c>
      <c r="N2761">
        <v>4.80375</v>
      </c>
    </row>
    <row r="2762" spans="1:14" x14ac:dyDescent="0.3">
      <c r="A2762">
        <v>2021</v>
      </c>
      <c r="B2762" t="s">
        <v>1188</v>
      </c>
      <c r="C2762" t="s">
        <v>821</v>
      </c>
      <c r="D2762" t="s">
        <v>823</v>
      </c>
      <c r="E2762" t="s">
        <v>822</v>
      </c>
      <c r="F2762" t="s">
        <v>877</v>
      </c>
      <c r="G2762" t="s">
        <v>876</v>
      </c>
      <c r="H2762">
        <v>852</v>
      </c>
      <c r="I2762" t="s">
        <v>1095</v>
      </c>
      <c r="J2762" t="s">
        <v>1094</v>
      </c>
      <c r="K2762" t="s">
        <v>307</v>
      </c>
      <c r="L2762" t="s">
        <v>1191</v>
      </c>
      <c r="M2762">
        <v>616</v>
      </c>
      <c r="N2762">
        <v>33.734900000000003</v>
      </c>
    </row>
    <row r="2763" spans="1:14" x14ac:dyDescent="0.3">
      <c r="A2763">
        <v>2021</v>
      </c>
      <c r="B2763" t="s">
        <v>1188</v>
      </c>
      <c r="C2763" t="s">
        <v>821</v>
      </c>
      <c r="D2763" t="s">
        <v>823</v>
      </c>
      <c r="E2763" t="s">
        <v>822</v>
      </c>
      <c r="F2763" t="s">
        <v>877</v>
      </c>
      <c r="G2763" t="s">
        <v>876</v>
      </c>
      <c r="H2763">
        <v>852</v>
      </c>
      <c r="I2763" t="s">
        <v>1095</v>
      </c>
      <c r="J2763" t="s">
        <v>1094</v>
      </c>
      <c r="K2763" t="s">
        <v>308</v>
      </c>
      <c r="L2763" t="s">
        <v>1191</v>
      </c>
      <c r="M2763">
        <v>277</v>
      </c>
      <c r="N2763">
        <v>15.1698</v>
      </c>
    </row>
    <row r="2764" spans="1:14" x14ac:dyDescent="0.3">
      <c r="A2764">
        <v>2021</v>
      </c>
      <c r="B2764" t="s">
        <v>1188</v>
      </c>
      <c r="C2764" t="s">
        <v>821</v>
      </c>
      <c r="D2764" t="s">
        <v>823</v>
      </c>
      <c r="E2764" t="s">
        <v>822</v>
      </c>
      <c r="F2764" t="s">
        <v>877</v>
      </c>
      <c r="G2764" t="s">
        <v>876</v>
      </c>
      <c r="H2764">
        <v>852</v>
      </c>
      <c r="I2764" t="s">
        <v>1095</v>
      </c>
      <c r="J2764" t="s">
        <v>1094</v>
      </c>
      <c r="K2764" t="s">
        <v>309</v>
      </c>
      <c r="L2764" t="s">
        <v>1191</v>
      </c>
      <c r="M2764">
        <v>82</v>
      </c>
      <c r="N2764">
        <v>4.4906899999999998</v>
      </c>
    </row>
    <row r="2765" spans="1:14" x14ac:dyDescent="0.3">
      <c r="A2765">
        <v>2021</v>
      </c>
      <c r="B2765" t="s">
        <v>1188</v>
      </c>
      <c r="C2765" t="s">
        <v>821</v>
      </c>
      <c r="D2765" t="s">
        <v>823</v>
      </c>
      <c r="E2765" t="s">
        <v>822</v>
      </c>
      <c r="F2765" t="s">
        <v>877</v>
      </c>
      <c r="G2765" t="s">
        <v>876</v>
      </c>
      <c r="H2765">
        <v>852</v>
      </c>
      <c r="I2765" t="s">
        <v>1095</v>
      </c>
      <c r="J2765" t="s">
        <v>1094</v>
      </c>
      <c r="K2765" t="s">
        <v>306</v>
      </c>
      <c r="L2765" t="s">
        <v>1191</v>
      </c>
      <c r="M2765">
        <v>751</v>
      </c>
      <c r="N2765">
        <v>41.128100000000003</v>
      </c>
    </row>
    <row r="2766" spans="1:14" x14ac:dyDescent="0.3">
      <c r="A2766">
        <v>2021</v>
      </c>
      <c r="B2766" t="s">
        <v>1188</v>
      </c>
      <c r="C2766" t="s">
        <v>821</v>
      </c>
      <c r="D2766" t="s">
        <v>823</v>
      </c>
      <c r="E2766" t="s">
        <v>822</v>
      </c>
      <c r="F2766" t="s">
        <v>877</v>
      </c>
      <c r="G2766" t="s">
        <v>876</v>
      </c>
      <c r="H2766">
        <v>852</v>
      </c>
      <c r="I2766" t="s">
        <v>1095</v>
      </c>
      <c r="J2766" t="s">
        <v>1094</v>
      </c>
      <c r="K2766" t="s">
        <v>1192</v>
      </c>
      <c r="L2766" t="s">
        <v>1191</v>
      </c>
      <c r="M2766">
        <v>1826</v>
      </c>
      <c r="N2766">
        <v>100</v>
      </c>
    </row>
    <row r="2767" spans="1:14" x14ac:dyDescent="0.3">
      <c r="A2767">
        <v>2021</v>
      </c>
      <c r="B2767" t="s">
        <v>1188</v>
      </c>
      <c r="C2767" t="s">
        <v>821</v>
      </c>
      <c r="D2767" t="s">
        <v>823</v>
      </c>
      <c r="E2767" t="s">
        <v>822</v>
      </c>
      <c r="F2767" t="s">
        <v>877</v>
      </c>
      <c r="G2767" t="s">
        <v>876</v>
      </c>
      <c r="H2767">
        <v>852</v>
      </c>
      <c r="I2767" t="s">
        <v>1095</v>
      </c>
      <c r="J2767" t="s">
        <v>1094</v>
      </c>
      <c r="K2767" t="s">
        <v>305</v>
      </c>
      <c r="L2767" t="s">
        <v>1191</v>
      </c>
      <c r="M2767">
        <v>100</v>
      </c>
      <c r="N2767">
        <v>5.4764499999999998</v>
      </c>
    </row>
    <row r="2768" spans="1:14" x14ac:dyDescent="0.3">
      <c r="A2768">
        <v>2022</v>
      </c>
      <c r="B2768" t="s">
        <v>1188</v>
      </c>
      <c r="C2768" t="s">
        <v>821</v>
      </c>
      <c r="D2768" t="s">
        <v>823</v>
      </c>
      <c r="E2768" t="s">
        <v>822</v>
      </c>
      <c r="F2768" t="s">
        <v>877</v>
      </c>
      <c r="G2768" t="s">
        <v>876</v>
      </c>
      <c r="H2768">
        <v>852</v>
      </c>
      <c r="I2768" t="s">
        <v>1095</v>
      </c>
      <c r="J2768" t="s">
        <v>1094</v>
      </c>
      <c r="K2768" t="s">
        <v>307</v>
      </c>
      <c r="L2768" t="s">
        <v>1191</v>
      </c>
      <c r="M2768">
        <v>725</v>
      </c>
      <c r="N2768">
        <v>37.409700000000001</v>
      </c>
    </row>
    <row r="2769" spans="1:14" x14ac:dyDescent="0.3">
      <c r="A2769">
        <v>2022</v>
      </c>
      <c r="B2769" t="s">
        <v>1188</v>
      </c>
      <c r="C2769" t="s">
        <v>821</v>
      </c>
      <c r="D2769" t="s">
        <v>823</v>
      </c>
      <c r="E2769" t="s">
        <v>822</v>
      </c>
      <c r="F2769" t="s">
        <v>877</v>
      </c>
      <c r="G2769" t="s">
        <v>876</v>
      </c>
      <c r="H2769">
        <v>852</v>
      </c>
      <c r="I2769" t="s">
        <v>1095</v>
      </c>
      <c r="J2769" t="s">
        <v>1094</v>
      </c>
      <c r="K2769" t="s">
        <v>308</v>
      </c>
      <c r="L2769" t="s">
        <v>1191</v>
      </c>
      <c r="M2769">
        <v>290</v>
      </c>
      <c r="N2769">
        <v>14.963900000000001</v>
      </c>
    </row>
    <row r="2770" spans="1:14" x14ac:dyDescent="0.3">
      <c r="A2770">
        <v>2022</v>
      </c>
      <c r="B2770" t="s">
        <v>1188</v>
      </c>
      <c r="C2770" t="s">
        <v>821</v>
      </c>
      <c r="D2770" t="s">
        <v>823</v>
      </c>
      <c r="E2770" t="s">
        <v>822</v>
      </c>
      <c r="F2770" t="s">
        <v>877</v>
      </c>
      <c r="G2770" t="s">
        <v>876</v>
      </c>
      <c r="H2770">
        <v>852</v>
      </c>
      <c r="I2770" t="s">
        <v>1095</v>
      </c>
      <c r="J2770" t="s">
        <v>1094</v>
      </c>
      <c r="K2770" t="s">
        <v>309</v>
      </c>
      <c r="L2770" t="s">
        <v>1191</v>
      </c>
      <c r="M2770">
        <v>49</v>
      </c>
      <c r="N2770">
        <v>2.5283799999999998</v>
      </c>
    </row>
    <row r="2771" spans="1:14" x14ac:dyDescent="0.3">
      <c r="A2771">
        <v>2022</v>
      </c>
      <c r="B2771" t="s">
        <v>1188</v>
      </c>
      <c r="C2771" t="s">
        <v>821</v>
      </c>
      <c r="D2771" t="s">
        <v>823</v>
      </c>
      <c r="E2771" t="s">
        <v>822</v>
      </c>
      <c r="F2771" t="s">
        <v>877</v>
      </c>
      <c r="G2771" t="s">
        <v>876</v>
      </c>
      <c r="H2771">
        <v>852</v>
      </c>
      <c r="I2771" t="s">
        <v>1095</v>
      </c>
      <c r="J2771" t="s">
        <v>1094</v>
      </c>
      <c r="K2771" t="s">
        <v>306</v>
      </c>
      <c r="L2771" t="s">
        <v>1191</v>
      </c>
      <c r="M2771">
        <v>785</v>
      </c>
      <c r="N2771">
        <v>40.505699999999997</v>
      </c>
    </row>
    <row r="2772" spans="1:14" x14ac:dyDescent="0.3">
      <c r="A2772">
        <v>2022</v>
      </c>
      <c r="B2772" t="s">
        <v>1188</v>
      </c>
      <c r="C2772" t="s">
        <v>821</v>
      </c>
      <c r="D2772" t="s">
        <v>823</v>
      </c>
      <c r="E2772" t="s">
        <v>822</v>
      </c>
      <c r="F2772" t="s">
        <v>877</v>
      </c>
      <c r="G2772" t="s">
        <v>876</v>
      </c>
      <c r="H2772">
        <v>852</v>
      </c>
      <c r="I2772" t="s">
        <v>1095</v>
      </c>
      <c r="J2772" t="s">
        <v>1094</v>
      </c>
      <c r="K2772" t="s">
        <v>1192</v>
      </c>
      <c r="L2772" t="s">
        <v>1191</v>
      </c>
      <c r="M2772">
        <v>1938</v>
      </c>
      <c r="N2772">
        <v>100</v>
      </c>
    </row>
    <row r="2773" spans="1:14" x14ac:dyDescent="0.3">
      <c r="A2773">
        <v>2022</v>
      </c>
      <c r="B2773" t="s">
        <v>1188</v>
      </c>
      <c r="C2773" t="s">
        <v>821</v>
      </c>
      <c r="D2773" t="s">
        <v>823</v>
      </c>
      <c r="E2773" t="s">
        <v>822</v>
      </c>
      <c r="F2773" t="s">
        <v>877</v>
      </c>
      <c r="G2773" t="s">
        <v>876</v>
      </c>
      <c r="H2773">
        <v>852</v>
      </c>
      <c r="I2773" t="s">
        <v>1095</v>
      </c>
      <c r="J2773" t="s">
        <v>1094</v>
      </c>
      <c r="K2773" t="s">
        <v>305</v>
      </c>
      <c r="L2773" t="s">
        <v>1191</v>
      </c>
      <c r="M2773">
        <v>89</v>
      </c>
      <c r="N2773">
        <v>4.5923600000000002</v>
      </c>
    </row>
    <row r="2774" spans="1:14" x14ac:dyDescent="0.3">
      <c r="A2774">
        <v>2023</v>
      </c>
      <c r="B2774" t="s">
        <v>1188</v>
      </c>
      <c r="C2774" t="s">
        <v>821</v>
      </c>
      <c r="D2774" t="s">
        <v>823</v>
      </c>
      <c r="E2774" t="s">
        <v>822</v>
      </c>
      <c r="F2774" t="s">
        <v>877</v>
      </c>
      <c r="G2774" t="s">
        <v>876</v>
      </c>
      <c r="H2774">
        <v>852</v>
      </c>
      <c r="I2774" t="s">
        <v>1095</v>
      </c>
      <c r="J2774" t="s">
        <v>1094</v>
      </c>
      <c r="K2774" t="s">
        <v>307</v>
      </c>
      <c r="L2774" t="s">
        <v>1191</v>
      </c>
      <c r="M2774">
        <v>774</v>
      </c>
      <c r="N2774">
        <v>35.43956</v>
      </c>
    </row>
    <row r="2775" spans="1:14" x14ac:dyDescent="0.3">
      <c r="A2775">
        <v>2023</v>
      </c>
      <c r="B2775" t="s">
        <v>1188</v>
      </c>
      <c r="C2775" t="s">
        <v>821</v>
      </c>
      <c r="D2775" t="s">
        <v>823</v>
      </c>
      <c r="E2775" t="s">
        <v>822</v>
      </c>
      <c r="F2775" t="s">
        <v>877</v>
      </c>
      <c r="G2775" t="s">
        <v>876</v>
      </c>
      <c r="H2775">
        <v>852</v>
      </c>
      <c r="I2775" t="s">
        <v>1095</v>
      </c>
      <c r="J2775" t="s">
        <v>1094</v>
      </c>
      <c r="K2775" t="s">
        <v>308</v>
      </c>
      <c r="L2775" t="s">
        <v>1191</v>
      </c>
      <c r="M2775">
        <v>390</v>
      </c>
      <c r="N2775">
        <v>17.857140000000001</v>
      </c>
    </row>
    <row r="2776" spans="1:14" x14ac:dyDescent="0.3">
      <c r="A2776">
        <v>2023</v>
      </c>
      <c r="B2776" t="s">
        <v>1188</v>
      </c>
      <c r="C2776" t="s">
        <v>821</v>
      </c>
      <c r="D2776" t="s">
        <v>823</v>
      </c>
      <c r="E2776" t="s">
        <v>822</v>
      </c>
      <c r="F2776" t="s">
        <v>877</v>
      </c>
      <c r="G2776" t="s">
        <v>876</v>
      </c>
      <c r="H2776">
        <v>852</v>
      </c>
      <c r="I2776" t="s">
        <v>1095</v>
      </c>
      <c r="J2776" t="s">
        <v>1094</v>
      </c>
      <c r="K2776" t="s">
        <v>309</v>
      </c>
      <c r="L2776" t="s">
        <v>1191</v>
      </c>
      <c r="M2776">
        <v>82</v>
      </c>
      <c r="N2776">
        <v>3.7545799999999998</v>
      </c>
    </row>
    <row r="2777" spans="1:14" x14ac:dyDescent="0.3">
      <c r="A2777">
        <v>2023</v>
      </c>
      <c r="B2777" t="s">
        <v>1188</v>
      </c>
      <c r="C2777" t="s">
        <v>821</v>
      </c>
      <c r="D2777" t="s">
        <v>823</v>
      </c>
      <c r="E2777" t="s">
        <v>822</v>
      </c>
      <c r="F2777" t="s">
        <v>877</v>
      </c>
      <c r="G2777" t="s">
        <v>876</v>
      </c>
      <c r="H2777">
        <v>852</v>
      </c>
      <c r="I2777" t="s">
        <v>1095</v>
      </c>
      <c r="J2777" t="s">
        <v>1094</v>
      </c>
      <c r="K2777" t="s">
        <v>306</v>
      </c>
      <c r="L2777" t="s">
        <v>1191</v>
      </c>
      <c r="M2777">
        <v>811</v>
      </c>
      <c r="N2777">
        <v>37.133699999999997</v>
      </c>
    </row>
    <row r="2778" spans="1:14" x14ac:dyDescent="0.3">
      <c r="A2778">
        <v>2023</v>
      </c>
      <c r="B2778" t="s">
        <v>1188</v>
      </c>
      <c r="C2778" t="s">
        <v>821</v>
      </c>
      <c r="D2778" t="s">
        <v>823</v>
      </c>
      <c r="E2778" t="s">
        <v>822</v>
      </c>
      <c r="F2778" t="s">
        <v>877</v>
      </c>
      <c r="G2778" t="s">
        <v>876</v>
      </c>
      <c r="H2778">
        <v>852</v>
      </c>
      <c r="I2778" t="s">
        <v>1095</v>
      </c>
      <c r="J2778" t="s">
        <v>1094</v>
      </c>
      <c r="K2778" t="s">
        <v>1192</v>
      </c>
      <c r="L2778" t="s">
        <v>1191</v>
      </c>
      <c r="M2778">
        <v>2184</v>
      </c>
      <c r="N2778">
        <v>100</v>
      </c>
    </row>
    <row r="2779" spans="1:14" x14ac:dyDescent="0.3">
      <c r="A2779">
        <v>2023</v>
      </c>
      <c r="B2779" t="s">
        <v>1188</v>
      </c>
      <c r="C2779" t="s">
        <v>821</v>
      </c>
      <c r="D2779" t="s">
        <v>823</v>
      </c>
      <c r="E2779" t="s">
        <v>822</v>
      </c>
      <c r="F2779" t="s">
        <v>877</v>
      </c>
      <c r="G2779" t="s">
        <v>876</v>
      </c>
      <c r="H2779">
        <v>852</v>
      </c>
      <c r="I2779" t="s">
        <v>1095</v>
      </c>
      <c r="J2779" t="s">
        <v>1094</v>
      </c>
      <c r="K2779" t="s">
        <v>305</v>
      </c>
      <c r="L2779" t="s">
        <v>1191</v>
      </c>
      <c r="M2779">
        <v>127</v>
      </c>
      <c r="N2779">
        <v>5.8150199999999996</v>
      </c>
    </row>
    <row r="2780" spans="1:14" x14ac:dyDescent="0.3">
      <c r="A2780">
        <v>2024</v>
      </c>
      <c r="B2780" t="s">
        <v>1188</v>
      </c>
      <c r="C2780" t="s">
        <v>821</v>
      </c>
      <c r="D2780" t="s">
        <v>823</v>
      </c>
      <c r="E2780" t="s">
        <v>822</v>
      </c>
      <c r="F2780" t="s">
        <v>877</v>
      </c>
      <c r="G2780" t="s">
        <v>876</v>
      </c>
      <c r="H2780">
        <v>852</v>
      </c>
      <c r="I2780" t="s">
        <v>1095</v>
      </c>
      <c r="J2780" t="s">
        <v>1094</v>
      </c>
      <c r="K2780" t="s">
        <v>307</v>
      </c>
      <c r="L2780" t="s">
        <v>1191</v>
      </c>
      <c r="M2780">
        <v>925</v>
      </c>
      <c r="N2780">
        <v>36.92615</v>
      </c>
    </row>
    <row r="2781" spans="1:14" x14ac:dyDescent="0.3">
      <c r="A2781">
        <v>2024</v>
      </c>
      <c r="B2781" t="s">
        <v>1188</v>
      </c>
      <c r="C2781" t="s">
        <v>821</v>
      </c>
      <c r="D2781" t="s">
        <v>823</v>
      </c>
      <c r="E2781" t="s">
        <v>822</v>
      </c>
      <c r="F2781" t="s">
        <v>877</v>
      </c>
      <c r="G2781" t="s">
        <v>876</v>
      </c>
      <c r="H2781">
        <v>852</v>
      </c>
      <c r="I2781" t="s">
        <v>1095</v>
      </c>
      <c r="J2781" t="s">
        <v>1094</v>
      </c>
      <c r="K2781" t="s">
        <v>308</v>
      </c>
      <c r="L2781" t="s">
        <v>1191</v>
      </c>
      <c r="M2781">
        <v>473</v>
      </c>
      <c r="N2781">
        <v>18.882239999999999</v>
      </c>
    </row>
    <row r="2782" spans="1:14" x14ac:dyDescent="0.3">
      <c r="A2782">
        <v>2024</v>
      </c>
      <c r="B2782" t="s">
        <v>1188</v>
      </c>
      <c r="C2782" t="s">
        <v>821</v>
      </c>
      <c r="D2782" t="s">
        <v>823</v>
      </c>
      <c r="E2782" t="s">
        <v>822</v>
      </c>
      <c r="F2782" t="s">
        <v>877</v>
      </c>
      <c r="G2782" t="s">
        <v>876</v>
      </c>
      <c r="H2782">
        <v>852</v>
      </c>
      <c r="I2782" t="s">
        <v>1095</v>
      </c>
      <c r="J2782" t="s">
        <v>1094</v>
      </c>
      <c r="K2782" t="s">
        <v>309</v>
      </c>
      <c r="L2782" t="s">
        <v>1191</v>
      </c>
      <c r="M2782">
        <v>108</v>
      </c>
      <c r="N2782">
        <v>4.3113799999999998</v>
      </c>
    </row>
    <row r="2783" spans="1:14" x14ac:dyDescent="0.3">
      <c r="A2783">
        <v>2024</v>
      </c>
      <c r="B2783" t="s">
        <v>1188</v>
      </c>
      <c r="C2783" t="s">
        <v>821</v>
      </c>
      <c r="D2783" t="s">
        <v>823</v>
      </c>
      <c r="E2783" t="s">
        <v>822</v>
      </c>
      <c r="F2783" t="s">
        <v>877</v>
      </c>
      <c r="G2783" t="s">
        <v>876</v>
      </c>
      <c r="H2783">
        <v>852</v>
      </c>
      <c r="I2783" t="s">
        <v>1095</v>
      </c>
      <c r="J2783" t="s">
        <v>1094</v>
      </c>
      <c r="K2783" t="s">
        <v>306</v>
      </c>
      <c r="L2783" t="s">
        <v>1191</v>
      </c>
      <c r="M2783">
        <v>856</v>
      </c>
      <c r="N2783">
        <v>34.171660000000003</v>
      </c>
    </row>
    <row r="2784" spans="1:14" x14ac:dyDescent="0.3">
      <c r="A2784">
        <v>2024</v>
      </c>
      <c r="B2784" t="s">
        <v>1188</v>
      </c>
      <c r="C2784" t="s">
        <v>821</v>
      </c>
      <c r="D2784" t="s">
        <v>823</v>
      </c>
      <c r="E2784" t="s">
        <v>822</v>
      </c>
      <c r="F2784" t="s">
        <v>877</v>
      </c>
      <c r="G2784" t="s">
        <v>876</v>
      </c>
      <c r="H2784">
        <v>852</v>
      </c>
      <c r="I2784" t="s">
        <v>1095</v>
      </c>
      <c r="J2784" t="s">
        <v>1094</v>
      </c>
      <c r="K2784" t="s">
        <v>1192</v>
      </c>
      <c r="L2784" t="s">
        <v>1191</v>
      </c>
      <c r="M2784">
        <v>2505</v>
      </c>
      <c r="N2784">
        <v>100</v>
      </c>
    </row>
    <row r="2785" spans="1:14" x14ac:dyDescent="0.3">
      <c r="A2785">
        <v>2024</v>
      </c>
      <c r="B2785" t="s">
        <v>1188</v>
      </c>
      <c r="C2785" t="s">
        <v>821</v>
      </c>
      <c r="D2785" t="s">
        <v>823</v>
      </c>
      <c r="E2785" t="s">
        <v>822</v>
      </c>
      <c r="F2785" t="s">
        <v>877</v>
      </c>
      <c r="G2785" t="s">
        <v>876</v>
      </c>
      <c r="H2785">
        <v>852</v>
      </c>
      <c r="I2785" t="s">
        <v>1095</v>
      </c>
      <c r="J2785" t="s">
        <v>1094</v>
      </c>
      <c r="K2785" t="s">
        <v>305</v>
      </c>
      <c r="L2785" t="s">
        <v>1191</v>
      </c>
      <c r="M2785">
        <v>143</v>
      </c>
      <c r="N2785">
        <v>5.7085800000000004</v>
      </c>
    </row>
    <row r="2786" spans="1:14" x14ac:dyDescent="0.3">
      <c r="A2786">
        <v>2021</v>
      </c>
      <c r="B2786" t="s">
        <v>1188</v>
      </c>
      <c r="C2786" t="s">
        <v>821</v>
      </c>
      <c r="D2786" t="s">
        <v>823</v>
      </c>
      <c r="E2786" t="s">
        <v>822</v>
      </c>
      <c r="F2786" t="s">
        <v>857</v>
      </c>
      <c r="G2786" t="s">
        <v>856</v>
      </c>
      <c r="H2786">
        <v>882</v>
      </c>
      <c r="I2786" t="s">
        <v>1097</v>
      </c>
      <c r="J2786" t="s">
        <v>1096</v>
      </c>
      <c r="K2786" t="s">
        <v>307</v>
      </c>
      <c r="L2786" t="s">
        <v>1191</v>
      </c>
      <c r="M2786">
        <v>496</v>
      </c>
      <c r="N2786">
        <v>35.453899999999997</v>
      </c>
    </row>
    <row r="2787" spans="1:14" x14ac:dyDescent="0.3">
      <c r="A2787">
        <v>2021</v>
      </c>
      <c r="B2787" t="s">
        <v>1188</v>
      </c>
      <c r="C2787" t="s">
        <v>821</v>
      </c>
      <c r="D2787" t="s">
        <v>823</v>
      </c>
      <c r="E2787" t="s">
        <v>822</v>
      </c>
      <c r="F2787" t="s">
        <v>857</v>
      </c>
      <c r="G2787" t="s">
        <v>856</v>
      </c>
      <c r="H2787">
        <v>882</v>
      </c>
      <c r="I2787" t="s">
        <v>1097</v>
      </c>
      <c r="J2787" t="s">
        <v>1096</v>
      </c>
      <c r="K2787" t="s">
        <v>308</v>
      </c>
      <c r="L2787" t="s">
        <v>1191</v>
      </c>
      <c r="M2787">
        <v>289</v>
      </c>
      <c r="N2787">
        <v>20.657599999999999</v>
      </c>
    </row>
    <row r="2788" spans="1:14" x14ac:dyDescent="0.3">
      <c r="A2788">
        <v>2021</v>
      </c>
      <c r="B2788" t="s">
        <v>1188</v>
      </c>
      <c r="C2788" t="s">
        <v>821</v>
      </c>
      <c r="D2788" t="s">
        <v>823</v>
      </c>
      <c r="E2788" t="s">
        <v>822</v>
      </c>
      <c r="F2788" t="s">
        <v>857</v>
      </c>
      <c r="G2788" t="s">
        <v>856</v>
      </c>
      <c r="H2788">
        <v>882</v>
      </c>
      <c r="I2788" t="s">
        <v>1097</v>
      </c>
      <c r="J2788" t="s">
        <v>1096</v>
      </c>
      <c r="K2788" t="s">
        <v>309</v>
      </c>
      <c r="L2788" t="s">
        <v>1191</v>
      </c>
      <c r="M2788">
        <v>46</v>
      </c>
      <c r="N2788">
        <v>3.2880600000000002</v>
      </c>
    </row>
    <row r="2789" spans="1:14" x14ac:dyDescent="0.3">
      <c r="A2789">
        <v>2021</v>
      </c>
      <c r="B2789" t="s">
        <v>1188</v>
      </c>
      <c r="C2789" t="s">
        <v>821</v>
      </c>
      <c r="D2789" t="s">
        <v>823</v>
      </c>
      <c r="E2789" t="s">
        <v>822</v>
      </c>
      <c r="F2789" t="s">
        <v>857</v>
      </c>
      <c r="G2789" t="s">
        <v>856</v>
      </c>
      <c r="H2789">
        <v>882</v>
      </c>
      <c r="I2789" t="s">
        <v>1097</v>
      </c>
      <c r="J2789" t="s">
        <v>1096</v>
      </c>
      <c r="K2789" t="s">
        <v>306</v>
      </c>
      <c r="L2789" t="s">
        <v>1191</v>
      </c>
      <c r="M2789">
        <v>521</v>
      </c>
      <c r="N2789">
        <v>37.240900000000003</v>
      </c>
    </row>
    <row r="2790" spans="1:14" x14ac:dyDescent="0.3">
      <c r="A2790">
        <v>2021</v>
      </c>
      <c r="B2790" t="s">
        <v>1188</v>
      </c>
      <c r="C2790" t="s">
        <v>821</v>
      </c>
      <c r="D2790" t="s">
        <v>823</v>
      </c>
      <c r="E2790" t="s">
        <v>822</v>
      </c>
      <c r="F2790" t="s">
        <v>857</v>
      </c>
      <c r="G2790" t="s">
        <v>856</v>
      </c>
      <c r="H2790">
        <v>882</v>
      </c>
      <c r="I2790" t="s">
        <v>1097</v>
      </c>
      <c r="J2790" t="s">
        <v>1096</v>
      </c>
      <c r="K2790" t="s">
        <v>1192</v>
      </c>
      <c r="L2790" t="s">
        <v>1191</v>
      </c>
      <c r="M2790">
        <v>1399</v>
      </c>
      <c r="N2790">
        <v>100</v>
      </c>
    </row>
    <row r="2791" spans="1:14" x14ac:dyDescent="0.3">
      <c r="A2791">
        <v>2021</v>
      </c>
      <c r="B2791" t="s">
        <v>1188</v>
      </c>
      <c r="C2791" t="s">
        <v>821</v>
      </c>
      <c r="D2791" t="s">
        <v>823</v>
      </c>
      <c r="E2791" t="s">
        <v>822</v>
      </c>
      <c r="F2791" t="s">
        <v>857</v>
      </c>
      <c r="G2791" t="s">
        <v>856</v>
      </c>
      <c r="H2791">
        <v>882</v>
      </c>
      <c r="I2791" t="s">
        <v>1097</v>
      </c>
      <c r="J2791" t="s">
        <v>1096</v>
      </c>
      <c r="K2791" t="s">
        <v>305</v>
      </c>
      <c r="L2791" t="s">
        <v>1191</v>
      </c>
      <c r="M2791">
        <v>47</v>
      </c>
      <c r="N2791">
        <v>3.35954</v>
      </c>
    </row>
    <row r="2792" spans="1:14" x14ac:dyDescent="0.3">
      <c r="A2792">
        <v>2022</v>
      </c>
      <c r="B2792" t="s">
        <v>1188</v>
      </c>
      <c r="C2792" t="s">
        <v>821</v>
      </c>
      <c r="D2792" t="s">
        <v>823</v>
      </c>
      <c r="E2792" t="s">
        <v>822</v>
      </c>
      <c r="F2792" t="s">
        <v>857</v>
      </c>
      <c r="G2792" t="s">
        <v>856</v>
      </c>
      <c r="H2792">
        <v>882</v>
      </c>
      <c r="I2792" t="s">
        <v>1097</v>
      </c>
      <c r="J2792" t="s">
        <v>1096</v>
      </c>
      <c r="K2792" t="s">
        <v>307</v>
      </c>
      <c r="L2792" t="s">
        <v>1191</v>
      </c>
      <c r="M2792">
        <v>544</v>
      </c>
      <c r="N2792">
        <v>37.699199999999998</v>
      </c>
    </row>
    <row r="2793" spans="1:14" x14ac:dyDescent="0.3">
      <c r="A2793">
        <v>2022</v>
      </c>
      <c r="B2793" t="s">
        <v>1188</v>
      </c>
      <c r="C2793" t="s">
        <v>821</v>
      </c>
      <c r="D2793" t="s">
        <v>823</v>
      </c>
      <c r="E2793" t="s">
        <v>822</v>
      </c>
      <c r="F2793" t="s">
        <v>857</v>
      </c>
      <c r="G2793" t="s">
        <v>856</v>
      </c>
      <c r="H2793">
        <v>882</v>
      </c>
      <c r="I2793" t="s">
        <v>1097</v>
      </c>
      <c r="J2793" t="s">
        <v>1096</v>
      </c>
      <c r="K2793" t="s">
        <v>308</v>
      </c>
      <c r="L2793" t="s">
        <v>1191</v>
      </c>
      <c r="M2793">
        <v>270</v>
      </c>
      <c r="N2793">
        <v>18.710999999999999</v>
      </c>
    </row>
    <row r="2794" spans="1:14" x14ac:dyDescent="0.3">
      <c r="A2794">
        <v>2022</v>
      </c>
      <c r="B2794" t="s">
        <v>1188</v>
      </c>
      <c r="C2794" t="s">
        <v>821</v>
      </c>
      <c r="D2794" t="s">
        <v>823</v>
      </c>
      <c r="E2794" t="s">
        <v>822</v>
      </c>
      <c r="F2794" t="s">
        <v>857</v>
      </c>
      <c r="G2794" t="s">
        <v>856</v>
      </c>
      <c r="H2794">
        <v>882</v>
      </c>
      <c r="I2794" t="s">
        <v>1097</v>
      </c>
      <c r="J2794" t="s">
        <v>1096</v>
      </c>
      <c r="K2794" t="s">
        <v>309</v>
      </c>
      <c r="L2794" t="s">
        <v>1191</v>
      </c>
      <c r="M2794">
        <v>42</v>
      </c>
      <c r="N2794">
        <v>2.9106000000000001</v>
      </c>
    </row>
    <row r="2795" spans="1:14" x14ac:dyDescent="0.3">
      <c r="A2795">
        <v>2022</v>
      </c>
      <c r="B2795" t="s">
        <v>1188</v>
      </c>
      <c r="C2795" t="s">
        <v>821</v>
      </c>
      <c r="D2795" t="s">
        <v>823</v>
      </c>
      <c r="E2795" t="s">
        <v>822</v>
      </c>
      <c r="F2795" t="s">
        <v>857</v>
      </c>
      <c r="G2795" t="s">
        <v>856</v>
      </c>
      <c r="H2795">
        <v>882</v>
      </c>
      <c r="I2795" t="s">
        <v>1097</v>
      </c>
      <c r="J2795" t="s">
        <v>1096</v>
      </c>
      <c r="K2795" t="s">
        <v>306</v>
      </c>
      <c r="L2795" t="s">
        <v>1191</v>
      </c>
      <c r="M2795">
        <v>530</v>
      </c>
      <c r="N2795">
        <v>36.728999999999999</v>
      </c>
    </row>
    <row r="2796" spans="1:14" x14ac:dyDescent="0.3">
      <c r="A2796">
        <v>2022</v>
      </c>
      <c r="B2796" t="s">
        <v>1188</v>
      </c>
      <c r="C2796" t="s">
        <v>821</v>
      </c>
      <c r="D2796" t="s">
        <v>823</v>
      </c>
      <c r="E2796" t="s">
        <v>822</v>
      </c>
      <c r="F2796" t="s">
        <v>857</v>
      </c>
      <c r="G2796" t="s">
        <v>856</v>
      </c>
      <c r="H2796">
        <v>882</v>
      </c>
      <c r="I2796" t="s">
        <v>1097</v>
      </c>
      <c r="J2796" t="s">
        <v>1096</v>
      </c>
      <c r="K2796" t="s">
        <v>1192</v>
      </c>
      <c r="L2796" t="s">
        <v>1191</v>
      </c>
      <c r="M2796">
        <v>1443</v>
      </c>
      <c r="N2796">
        <v>100</v>
      </c>
    </row>
    <row r="2797" spans="1:14" x14ac:dyDescent="0.3">
      <c r="A2797">
        <v>2022</v>
      </c>
      <c r="B2797" t="s">
        <v>1188</v>
      </c>
      <c r="C2797" t="s">
        <v>821</v>
      </c>
      <c r="D2797" t="s">
        <v>823</v>
      </c>
      <c r="E2797" t="s">
        <v>822</v>
      </c>
      <c r="F2797" t="s">
        <v>857</v>
      </c>
      <c r="G2797" t="s">
        <v>856</v>
      </c>
      <c r="H2797">
        <v>882</v>
      </c>
      <c r="I2797" t="s">
        <v>1097</v>
      </c>
      <c r="J2797" t="s">
        <v>1096</v>
      </c>
      <c r="K2797" t="s">
        <v>305</v>
      </c>
      <c r="L2797" t="s">
        <v>1191</v>
      </c>
      <c r="M2797">
        <v>57</v>
      </c>
      <c r="N2797">
        <v>3.9500999999999999</v>
      </c>
    </row>
    <row r="2798" spans="1:14" x14ac:dyDescent="0.3">
      <c r="A2798">
        <v>2023</v>
      </c>
      <c r="B2798" t="s">
        <v>1188</v>
      </c>
      <c r="C2798" t="s">
        <v>821</v>
      </c>
      <c r="D2798" t="s">
        <v>823</v>
      </c>
      <c r="E2798" t="s">
        <v>822</v>
      </c>
      <c r="F2798" t="s">
        <v>857</v>
      </c>
      <c r="G2798" t="s">
        <v>856</v>
      </c>
      <c r="H2798">
        <v>882</v>
      </c>
      <c r="I2798" t="s">
        <v>1097</v>
      </c>
      <c r="J2798" t="s">
        <v>1096</v>
      </c>
      <c r="K2798" t="s">
        <v>307</v>
      </c>
      <c r="L2798" t="s">
        <v>1191</v>
      </c>
      <c r="M2798">
        <v>594</v>
      </c>
      <c r="N2798">
        <v>38.546399999999998</v>
      </c>
    </row>
    <row r="2799" spans="1:14" x14ac:dyDescent="0.3">
      <c r="A2799">
        <v>2023</v>
      </c>
      <c r="B2799" t="s">
        <v>1188</v>
      </c>
      <c r="C2799" t="s">
        <v>821</v>
      </c>
      <c r="D2799" t="s">
        <v>823</v>
      </c>
      <c r="E2799" t="s">
        <v>822</v>
      </c>
      <c r="F2799" t="s">
        <v>857</v>
      </c>
      <c r="G2799" t="s">
        <v>856</v>
      </c>
      <c r="H2799">
        <v>882</v>
      </c>
      <c r="I2799" t="s">
        <v>1097</v>
      </c>
      <c r="J2799" t="s">
        <v>1096</v>
      </c>
      <c r="K2799" t="s">
        <v>308</v>
      </c>
      <c r="L2799" t="s">
        <v>1191</v>
      </c>
      <c r="M2799">
        <v>309</v>
      </c>
      <c r="N2799">
        <v>20.051909999999999</v>
      </c>
    </row>
    <row r="2800" spans="1:14" x14ac:dyDescent="0.3">
      <c r="A2800">
        <v>2023</v>
      </c>
      <c r="B2800" t="s">
        <v>1188</v>
      </c>
      <c r="C2800" t="s">
        <v>821</v>
      </c>
      <c r="D2800" t="s">
        <v>823</v>
      </c>
      <c r="E2800" t="s">
        <v>822</v>
      </c>
      <c r="F2800" t="s">
        <v>857</v>
      </c>
      <c r="G2800" t="s">
        <v>856</v>
      </c>
      <c r="H2800">
        <v>882</v>
      </c>
      <c r="I2800" t="s">
        <v>1097</v>
      </c>
      <c r="J2800" t="s">
        <v>1096</v>
      </c>
      <c r="K2800" t="s">
        <v>309</v>
      </c>
      <c r="L2800" t="s">
        <v>1191</v>
      </c>
      <c r="M2800">
        <v>56</v>
      </c>
      <c r="N2800">
        <v>3.6339999999999999</v>
      </c>
    </row>
    <row r="2801" spans="1:14" x14ac:dyDescent="0.3">
      <c r="A2801">
        <v>2023</v>
      </c>
      <c r="B2801" t="s">
        <v>1188</v>
      </c>
      <c r="C2801" t="s">
        <v>821</v>
      </c>
      <c r="D2801" t="s">
        <v>823</v>
      </c>
      <c r="E2801" t="s">
        <v>822</v>
      </c>
      <c r="F2801" t="s">
        <v>857</v>
      </c>
      <c r="G2801" t="s">
        <v>856</v>
      </c>
      <c r="H2801">
        <v>882</v>
      </c>
      <c r="I2801" t="s">
        <v>1097</v>
      </c>
      <c r="J2801" t="s">
        <v>1096</v>
      </c>
      <c r="K2801" t="s">
        <v>306</v>
      </c>
      <c r="L2801" t="s">
        <v>1191</v>
      </c>
      <c r="M2801">
        <v>511</v>
      </c>
      <c r="N2801">
        <v>33.160290000000003</v>
      </c>
    </row>
    <row r="2802" spans="1:14" x14ac:dyDescent="0.3">
      <c r="A2802">
        <v>2023</v>
      </c>
      <c r="B2802" t="s">
        <v>1188</v>
      </c>
      <c r="C2802" t="s">
        <v>821</v>
      </c>
      <c r="D2802" t="s">
        <v>823</v>
      </c>
      <c r="E2802" t="s">
        <v>822</v>
      </c>
      <c r="F2802" t="s">
        <v>857</v>
      </c>
      <c r="G2802" t="s">
        <v>856</v>
      </c>
      <c r="H2802">
        <v>882</v>
      </c>
      <c r="I2802" t="s">
        <v>1097</v>
      </c>
      <c r="J2802" t="s">
        <v>1096</v>
      </c>
      <c r="K2802" t="s">
        <v>1192</v>
      </c>
      <c r="L2802" t="s">
        <v>1191</v>
      </c>
      <c r="M2802">
        <v>1541</v>
      </c>
      <c r="N2802">
        <v>100</v>
      </c>
    </row>
    <row r="2803" spans="1:14" x14ac:dyDescent="0.3">
      <c r="A2803">
        <v>2023</v>
      </c>
      <c r="B2803" t="s">
        <v>1188</v>
      </c>
      <c r="C2803" t="s">
        <v>821</v>
      </c>
      <c r="D2803" t="s">
        <v>823</v>
      </c>
      <c r="E2803" t="s">
        <v>822</v>
      </c>
      <c r="F2803" t="s">
        <v>857</v>
      </c>
      <c r="G2803" t="s">
        <v>856</v>
      </c>
      <c r="H2803">
        <v>882</v>
      </c>
      <c r="I2803" t="s">
        <v>1097</v>
      </c>
      <c r="J2803" t="s">
        <v>1096</v>
      </c>
      <c r="K2803" t="s">
        <v>305</v>
      </c>
      <c r="L2803" t="s">
        <v>1191</v>
      </c>
      <c r="M2803">
        <v>71</v>
      </c>
      <c r="N2803">
        <v>4.6074000000000002</v>
      </c>
    </row>
    <row r="2804" spans="1:14" x14ac:dyDescent="0.3">
      <c r="A2804">
        <v>2024</v>
      </c>
      <c r="B2804" t="s">
        <v>1188</v>
      </c>
      <c r="C2804" t="s">
        <v>821</v>
      </c>
      <c r="D2804" t="s">
        <v>823</v>
      </c>
      <c r="E2804" t="s">
        <v>822</v>
      </c>
      <c r="F2804" t="s">
        <v>857</v>
      </c>
      <c r="G2804" t="s">
        <v>856</v>
      </c>
      <c r="H2804">
        <v>882</v>
      </c>
      <c r="I2804" t="s">
        <v>1097</v>
      </c>
      <c r="J2804" t="s">
        <v>1096</v>
      </c>
      <c r="K2804" t="s">
        <v>307</v>
      </c>
      <c r="L2804" t="s">
        <v>1191</v>
      </c>
      <c r="M2804">
        <v>677</v>
      </c>
      <c r="N2804">
        <v>38.975239999999999</v>
      </c>
    </row>
    <row r="2805" spans="1:14" x14ac:dyDescent="0.3">
      <c r="A2805">
        <v>2024</v>
      </c>
      <c r="B2805" t="s">
        <v>1188</v>
      </c>
      <c r="C2805" t="s">
        <v>821</v>
      </c>
      <c r="D2805" t="s">
        <v>823</v>
      </c>
      <c r="E2805" t="s">
        <v>822</v>
      </c>
      <c r="F2805" t="s">
        <v>857</v>
      </c>
      <c r="G2805" t="s">
        <v>856</v>
      </c>
      <c r="H2805">
        <v>882</v>
      </c>
      <c r="I2805" t="s">
        <v>1097</v>
      </c>
      <c r="J2805" t="s">
        <v>1096</v>
      </c>
      <c r="K2805" t="s">
        <v>308</v>
      </c>
      <c r="L2805" t="s">
        <v>1191</v>
      </c>
      <c r="M2805">
        <v>326</v>
      </c>
      <c r="N2805">
        <v>18.767990000000001</v>
      </c>
    </row>
    <row r="2806" spans="1:14" x14ac:dyDescent="0.3">
      <c r="A2806">
        <v>2024</v>
      </c>
      <c r="B2806" t="s">
        <v>1188</v>
      </c>
      <c r="C2806" t="s">
        <v>821</v>
      </c>
      <c r="D2806" t="s">
        <v>823</v>
      </c>
      <c r="E2806" t="s">
        <v>822</v>
      </c>
      <c r="F2806" t="s">
        <v>857</v>
      </c>
      <c r="G2806" t="s">
        <v>856</v>
      </c>
      <c r="H2806">
        <v>882</v>
      </c>
      <c r="I2806" t="s">
        <v>1097</v>
      </c>
      <c r="J2806" t="s">
        <v>1096</v>
      </c>
      <c r="K2806" t="s">
        <v>309</v>
      </c>
      <c r="L2806" t="s">
        <v>1191</v>
      </c>
      <c r="M2806">
        <v>67</v>
      </c>
      <c r="N2806">
        <v>3.8572299999999999</v>
      </c>
    </row>
    <row r="2807" spans="1:14" x14ac:dyDescent="0.3">
      <c r="A2807">
        <v>2024</v>
      </c>
      <c r="B2807" t="s">
        <v>1188</v>
      </c>
      <c r="C2807" t="s">
        <v>821</v>
      </c>
      <c r="D2807" t="s">
        <v>823</v>
      </c>
      <c r="E2807" t="s">
        <v>822</v>
      </c>
      <c r="F2807" t="s">
        <v>857</v>
      </c>
      <c r="G2807" t="s">
        <v>856</v>
      </c>
      <c r="H2807">
        <v>882</v>
      </c>
      <c r="I2807" t="s">
        <v>1097</v>
      </c>
      <c r="J2807" t="s">
        <v>1096</v>
      </c>
      <c r="K2807" t="s">
        <v>306</v>
      </c>
      <c r="L2807" t="s">
        <v>1191</v>
      </c>
      <c r="M2807">
        <v>569</v>
      </c>
      <c r="N2807">
        <v>32.757629999999999</v>
      </c>
    </row>
    <row r="2808" spans="1:14" x14ac:dyDescent="0.3">
      <c r="A2808">
        <v>2024</v>
      </c>
      <c r="B2808" t="s">
        <v>1188</v>
      </c>
      <c r="C2808" t="s">
        <v>821</v>
      </c>
      <c r="D2808" t="s">
        <v>823</v>
      </c>
      <c r="E2808" t="s">
        <v>822</v>
      </c>
      <c r="F2808" t="s">
        <v>857</v>
      </c>
      <c r="G2808" t="s">
        <v>856</v>
      </c>
      <c r="H2808">
        <v>882</v>
      </c>
      <c r="I2808" t="s">
        <v>1097</v>
      </c>
      <c r="J2808" t="s">
        <v>1096</v>
      </c>
      <c r="K2808" t="s">
        <v>1192</v>
      </c>
      <c r="L2808" t="s">
        <v>1191</v>
      </c>
      <c r="M2808">
        <v>1737</v>
      </c>
      <c r="N2808">
        <v>100</v>
      </c>
    </row>
    <row r="2809" spans="1:14" x14ac:dyDescent="0.3">
      <c r="A2809">
        <v>2024</v>
      </c>
      <c r="B2809" t="s">
        <v>1188</v>
      </c>
      <c r="C2809" t="s">
        <v>821</v>
      </c>
      <c r="D2809" t="s">
        <v>823</v>
      </c>
      <c r="E2809" t="s">
        <v>822</v>
      </c>
      <c r="F2809" t="s">
        <v>857</v>
      </c>
      <c r="G2809" t="s">
        <v>856</v>
      </c>
      <c r="H2809">
        <v>882</v>
      </c>
      <c r="I2809" t="s">
        <v>1097</v>
      </c>
      <c r="J2809" t="s">
        <v>1096</v>
      </c>
      <c r="K2809" t="s">
        <v>305</v>
      </c>
      <c r="L2809" t="s">
        <v>1191</v>
      </c>
      <c r="M2809">
        <v>98</v>
      </c>
      <c r="N2809">
        <v>5.6419100000000002</v>
      </c>
    </row>
    <row r="2810" spans="1:14" x14ac:dyDescent="0.3">
      <c r="A2810">
        <v>2021</v>
      </c>
      <c r="B2810" t="s">
        <v>1188</v>
      </c>
      <c r="C2810" t="s">
        <v>821</v>
      </c>
      <c r="D2810" t="s">
        <v>823</v>
      </c>
      <c r="E2810" t="s">
        <v>822</v>
      </c>
      <c r="F2810" t="s">
        <v>1189</v>
      </c>
      <c r="G2810" t="s">
        <v>1190</v>
      </c>
      <c r="H2810">
        <v>210</v>
      </c>
      <c r="I2810" t="s">
        <v>1099</v>
      </c>
      <c r="J2810" t="s">
        <v>1098</v>
      </c>
      <c r="K2810" t="s">
        <v>307</v>
      </c>
      <c r="L2810" t="s">
        <v>1191</v>
      </c>
      <c r="M2810">
        <v>868</v>
      </c>
      <c r="N2810">
        <v>34.678400000000003</v>
      </c>
    </row>
    <row r="2811" spans="1:14" x14ac:dyDescent="0.3">
      <c r="A2811">
        <v>2021</v>
      </c>
      <c r="B2811" t="s">
        <v>1188</v>
      </c>
      <c r="C2811" t="s">
        <v>821</v>
      </c>
      <c r="D2811" t="s">
        <v>823</v>
      </c>
      <c r="E2811" t="s">
        <v>822</v>
      </c>
      <c r="F2811" t="s">
        <v>1189</v>
      </c>
      <c r="G2811" t="s">
        <v>1190</v>
      </c>
      <c r="H2811">
        <v>210</v>
      </c>
      <c r="I2811" t="s">
        <v>1099</v>
      </c>
      <c r="J2811" t="s">
        <v>1098</v>
      </c>
      <c r="K2811" t="s">
        <v>308</v>
      </c>
      <c r="L2811" t="s">
        <v>1191</v>
      </c>
      <c r="M2811">
        <v>518</v>
      </c>
      <c r="N2811">
        <v>20.6952</v>
      </c>
    </row>
    <row r="2812" spans="1:14" x14ac:dyDescent="0.3">
      <c r="A2812">
        <v>2021</v>
      </c>
      <c r="B2812" t="s">
        <v>1188</v>
      </c>
      <c r="C2812" t="s">
        <v>821</v>
      </c>
      <c r="D2812" t="s">
        <v>823</v>
      </c>
      <c r="E2812" t="s">
        <v>822</v>
      </c>
      <c r="F2812" t="s">
        <v>1189</v>
      </c>
      <c r="G2812" t="s">
        <v>1190</v>
      </c>
      <c r="H2812">
        <v>210</v>
      </c>
      <c r="I2812" t="s">
        <v>1099</v>
      </c>
      <c r="J2812" t="s">
        <v>1098</v>
      </c>
      <c r="K2812" t="s">
        <v>309</v>
      </c>
      <c r="L2812" t="s">
        <v>1191</v>
      </c>
      <c r="M2812">
        <v>198</v>
      </c>
      <c r="N2812">
        <v>7.9105100000000004</v>
      </c>
    </row>
    <row r="2813" spans="1:14" x14ac:dyDescent="0.3">
      <c r="A2813">
        <v>2021</v>
      </c>
      <c r="B2813" t="s">
        <v>1188</v>
      </c>
      <c r="C2813" t="s">
        <v>821</v>
      </c>
      <c r="D2813" t="s">
        <v>823</v>
      </c>
      <c r="E2813" t="s">
        <v>822</v>
      </c>
      <c r="F2813" t="s">
        <v>1189</v>
      </c>
      <c r="G2813" t="s">
        <v>1190</v>
      </c>
      <c r="H2813">
        <v>210</v>
      </c>
      <c r="I2813" t="s">
        <v>1099</v>
      </c>
      <c r="J2813" t="s">
        <v>1098</v>
      </c>
      <c r="K2813" t="s">
        <v>306</v>
      </c>
      <c r="L2813" t="s">
        <v>1191</v>
      </c>
      <c r="M2813">
        <v>807</v>
      </c>
      <c r="N2813">
        <v>32.241300000000003</v>
      </c>
    </row>
    <row r="2814" spans="1:14" x14ac:dyDescent="0.3">
      <c r="A2814">
        <v>2021</v>
      </c>
      <c r="B2814" t="s">
        <v>1188</v>
      </c>
      <c r="C2814" t="s">
        <v>821</v>
      </c>
      <c r="D2814" t="s">
        <v>823</v>
      </c>
      <c r="E2814" t="s">
        <v>822</v>
      </c>
      <c r="F2814" t="s">
        <v>1189</v>
      </c>
      <c r="G2814" t="s">
        <v>1190</v>
      </c>
      <c r="H2814">
        <v>210</v>
      </c>
      <c r="I2814" t="s">
        <v>1099</v>
      </c>
      <c r="J2814" t="s">
        <v>1098</v>
      </c>
      <c r="K2814" t="s">
        <v>1192</v>
      </c>
      <c r="L2814" t="s">
        <v>1191</v>
      </c>
      <c r="M2814">
        <v>2503</v>
      </c>
      <c r="N2814">
        <v>100</v>
      </c>
    </row>
    <row r="2815" spans="1:14" x14ac:dyDescent="0.3">
      <c r="A2815">
        <v>2021</v>
      </c>
      <c r="B2815" t="s">
        <v>1188</v>
      </c>
      <c r="C2815" t="s">
        <v>821</v>
      </c>
      <c r="D2815" t="s">
        <v>823</v>
      </c>
      <c r="E2815" t="s">
        <v>822</v>
      </c>
      <c r="F2815" t="s">
        <v>1189</v>
      </c>
      <c r="G2815" t="s">
        <v>1190</v>
      </c>
      <c r="H2815">
        <v>210</v>
      </c>
      <c r="I2815" t="s">
        <v>1099</v>
      </c>
      <c r="J2815" t="s">
        <v>1098</v>
      </c>
      <c r="K2815" t="s">
        <v>305</v>
      </c>
      <c r="L2815" t="s">
        <v>1191</v>
      </c>
      <c r="M2815">
        <v>112</v>
      </c>
      <c r="N2815">
        <v>4.4746300000000003</v>
      </c>
    </row>
    <row r="2816" spans="1:14" x14ac:dyDescent="0.3">
      <c r="A2816">
        <v>2022</v>
      </c>
      <c r="B2816" t="s">
        <v>1188</v>
      </c>
      <c r="C2816" t="s">
        <v>821</v>
      </c>
      <c r="D2816" t="s">
        <v>823</v>
      </c>
      <c r="E2816" t="s">
        <v>822</v>
      </c>
      <c r="F2816" t="s">
        <v>1189</v>
      </c>
      <c r="G2816" t="s">
        <v>1190</v>
      </c>
      <c r="H2816">
        <v>210</v>
      </c>
      <c r="I2816" t="s">
        <v>1099</v>
      </c>
      <c r="J2816" t="s">
        <v>1098</v>
      </c>
      <c r="K2816" t="s">
        <v>307</v>
      </c>
      <c r="L2816" t="s">
        <v>1191</v>
      </c>
      <c r="M2816">
        <v>918</v>
      </c>
      <c r="N2816">
        <v>32.985999999999997</v>
      </c>
    </row>
    <row r="2817" spans="1:14" x14ac:dyDescent="0.3">
      <c r="A2817">
        <v>2022</v>
      </c>
      <c r="B2817" t="s">
        <v>1188</v>
      </c>
      <c r="C2817" t="s">
        <v>821</v>
      </c>
      <c r="D2817" t="s">
        <v>823</v>
      </c>
      <c r="E2817" t="s">
        <v>822</v>
      </c>
      <c r="F2817" t="s">
        <v>1189</v>
      </c>
      <c r="G2817" t="s">
        <v>1190</v>
      </c>
      <c r="H2817">
        <v>210</v>
      </c>
      <c r="I2817" t="s">
        <v>1099</v>
      </c>
      <c r="J2817" t="s">
        <v>1098</v>
      </c>
      <c r="K2817" t="s">
        <v>308</v>
      </c>
      <c r="L2817" t="s">
        <v>1191</v>
      </c>
      <c r="M2817">
        <v>588</v>
      </c>
      <c r="N2817">
        <v>21.128299999999999</v>
      </c>
    </row>
    <row r="2818" spans="1:14" x14ac:dyDescent="0.3">
      <c r="A2818">
        <v>2022</v>
      </c>
      <c r="B2818" t="s">
        <v>1188</v>
      </c>
      <c r="C2818" t="s">
        <v>821</v>
      </c>
      <c r="D2818" t="s">
        <v>823</v>
      </c>
      <c r="E2818" t="s">
        <v>822</v>
      </c>
      <c r="F2818" t="s">
        <v>1189</v>
      </c>
      <c r="G2818" t="s">
        <v>1190</v>
      </c>
      <c r="H2818">
        <v>210</v>
      </c>
      <c r="I2818" t="s">
        <v>1099</v>
      </c>
      <c r="J2818" t="s">
        <v>1098</v>
      </c>
      <c r="K2818" t="s">
        <v>309</v>
      </c>
      <c r="L2818" t="s">
        <v>1191</v>
      </c>
      <c r="M2818">
        <v>287</v>
      </c>
      <c r="N2818">
        <v>10.3126</v>
      </c>
    </row>
    <row r="2819" spans="1:14" x14ac:dyDescent="0.3">
      <c r="A2819">
        <v>2022</v>
      </c>
      <c r="B2819" t="s">
        <v>1188</v>
      </c>
      <c r="C2819" t="s">
        <v>821</v>
      </c>
      <c r="D2819" t="s">
        <v>823</v>
      </c>
      <c r="E2819" t="s">
        <v>822</v>
      </c>
      <c r="F2819" t="s">
        <v>1189</v>
      </c>
      <c r="G2819" t="s">
        <v>1190</v>
      </c>
      <c r="H2819">
        <v>210</v>
      </c>
      <c r="I2819" t="s">
        <v>1099</v>
      </c>
      <c r="J2819" t="s">
        <v>1098</v>
      </c>
      <c r="K2819" t="s">
        <v>306</v>
      </c>
      <c r="L2819" t="s">
        <v>1191</v>
      </c>
      <c r="M2819">
        <v>877</v>
      </c>
      <c r="N2819">
        <v>31.512799999999999</v>
      </c>
    </row>
    <row r="2820" spans="1:14" x14ac:dyDescent="0.3">
      <c r="A2820">
        <v>2022</v>
      </c>
      <c r="B2820" t="s">
        <v>1188</v>
      </c>
      <c r="C2820" t="s">
        <v>821</v>
      </c>
      <c r="D2820" t="s">
        <v>823</v>
      </c>
      <c r="E2820" t="s">
        <v>822</v>
      </c>
      <c r="F2820" t="s">
        <v>1189</v>
      </c>
      <c r="G2820" t="s">
        <v>1190</v>
      </c>
      <c r="H2820">
        <v>210</v>
      </c>
      <c r="I2820" t="s">
        <v>1099</v>
      </c>
      <c r="J2820" t="s">
        <v>1098</v>
      </c>
      <c r="K2820" t="s">
        <v>1192</v>
      </c>
      <c r="L2820" t="s">
        <v>1191</v>
      </c>
      <c r="M2820">
        <v>2783</v>
      </c>
      <c r="N2820">
        <v>100</v>
      </c>
    </row>
    <row r="2821" spans="1:14" x14ac:dyDescent="0.3">
      <c r="A2821">
        <v>2022</v>
      </c>
      <c r="B2821" t="s">
        <v>1188</v>
      </c>
      <c r="C2821" t="s">
        <v>821</v>
      </c>
      <c r="D2821" t="s">
        <v>823</v>
      </c>
      <c r="E2821" t="s">
        <v>822</v>
      </c>
      <c r="F2821" t="s">
        <v>1189</v>
      </c>
      <c r="G2821" t="s">
        <v>1190</v>
      </c>
      <c r="H2821">
        <v>210</v>
      </c>
      <c r="I2821" t="s">
        <v>1099</v>
      </c>
      <c r="J2821" t="s">
        <v>1098</v>
      </c>
      <c r="K2821" t="s">
        <v>305</v>
      </c>
      <c r="L2821" t="s">
        <v>1191</v>
      </c>
      <c r="M2821">
        <v>113</v>
      </c>
      <c r="N2821">
        <v>4.0603699999999998</v>
      </c>
    </row>
    <row r="2822" spans="1:14" x14ac:dyDescent="0.3">
      <c r="A2822">
        <v>2023</v>
      </c>
      <c r="B2822" t="s">
        <v>1188</v>
      </c>
      <c r="C2822" t="s">
        <v>821</v>
      </c>
      <c r="D2822" t="s">
        <v>823</v>
      </c>
      <c r="E2822" t="s">
        <v>822</v>
      </c>
      <c r="F2822" t="s">
        <v>1189</v>
      </c>
      <c r="G2822" t="s">
        <v>1190</v>
      </c>
      <c r="H2822">
        <v>210</v>
      </c>
      <c r="I2822" t="s">
        <v>1099</v>
      </c>
      <c r="J2822" t="s">
        <v>1098</v>
      </c>
      <c r="K2822" t="s">
        <v>307</v>
      </c>
      <c r="L2822" t="s">
        <v>1191</v>
      </c>
      <c r="M2822">
        <v>947</v>
      </c>
      <c r="N2822">
        <v>32.036540000000002</v>
      </c>
    </row>
    <row r="2823" spans="1:14" x14ac:dyDescent="0.3">
      <c r="A2823">
        <v>2023</v>
      </c>
      <c r="B2823" t="s">
        <v>1188</v>
      </c>
      <c r="C2823" t="s">
        <v>821</v>
      </c>
      <c r="D2823" t="s">
        <v>823</v>
      </c>
      <c r="E2823" t="s">
        <v>822</v>
      </c>
      <c r="F2823" t="s">
        <v>1189</v>
      </c>
      <c r="G2823" t="s">
        <v>1190</v>
      </c>
      <c r="H2823">
        <v>210</v>
      </c>
      <c r="I2823" t="s">
        <v>1099</v>
      </c>
      <c r="J2823" t="s">
        <v>1098</v>
      </c>
      <c r="K2823" t="s">
        <v>308</v>
      </c>
      <c r="L2823" t="s">
        <v>1191</v>
      </c>
      <c r="M2823">
        <v>629</v>
      </c>
      <c r="N2823">
        <v>21.278759999999998</v>
      </c>
    </row>
    <row r="2824" spans="1:14" x14ac:dyDescent="0.3">
      <c r="A2824">
        <v>2023</v>
      </c>
      <c r="B2824" t="s">
        <v>1188</v>
      </c>
      <c r="C2824" t="s">
        <v>821</v>
      </c>
      <c r="D2824" t="s">
        <v>823</v>
      </c>
      <c r="E2824" t="s">
        <v>822</v>
      </c>
      <c r="F2824" t="s">
        <v>1189</v>
      </c>
      <c r="G2824" t="s">
        <v>1190</v>
      </c>
      <c r="H2824">
        <v>210</v>
      </c>
      <c r="I2824" t="s">
        <v>1099</v>
      </c>
      <c r="J2824" t="s">
        <v>1098</v>
      </c>
      <c r="K2824" t="s">
        <v>309</v>
      </c>
      <c r="L2824" t="s">
        <v>1191</v>
      </c>
      <c r="M2824">
        <v>363</v>
      </c>
      <c r="N2824">
        <v>12.280110000000001</v>
      </c>
    </row>
    <row r="2825" spans="1:14" x14ac:dyDescent="0.3">
      <c r="A2825">
        <v>2023</v>
      </c>
      <c r="B2825" t="s">
        <v>1188</v>
      </c>
      <c r="C2825" t="s">
        <v>821</v>
      </c>
      <c r="D2825" t="s">
        <v>823</v>
      </c>
      <c r="E2825" t="s">
        <v>822</v>
      </c>
      <c r="F2825" t="s">
        <v>1189</v>
      </c>
      <c r="G2825" t="s">
        <v>1190</v>
      </c>
      <c r="H2825">
        <v>210</v>
      </c>
      <c r="I2825" t="s">
        <v>1099</v>
      </c>
      <c r="J2825" t="s">
        <v>1098</v>
      </c>
      <c r="K2825" t="s">
        <v>306</v>
      </c>
      <c r="L2825" t="s">
        <v>1191</v>
      </c>
      <c r="M2825">
        <v>926</v>
      </c>
      <c r="N2825">
        <v>31.32612</v>
      </c>
    </row>
    <row r="2826" spans="1:14" x14ac:dyDescent="0.3">
      <c r="A2826">
        <v>2023</v>
      </c>
      <c r="B2826" t="s">
        <v>1188</v>
      </c>
      <c r="C2826" t="s">
        <v>821</v>
      </c>
      <c r="D2826" t="s">
        <v>823</v>
      </c>
      <c r="E2826" t="s">
        <v>822</v>
      </c>
      <c r="F2826" t="s">
        <v>1189</v>
      </c>
      <c r="G2826" t="s">
        <v>1190</v>
      </c>
      <c r="H2826">
        <v>210</v>
      </c>
      <c r="I2826" t="s">
        <v>1099</v>
      </c>
      <c r="J2826" t="s">
        <v>1098</v>
      </c>
      <c r="K2826" t="s">
        <v>1192</v>
      </c>
      <c r="L2826" t="s">
        <v>1191</v>
      </c>
      <c r="M2826">
        <v>2956</v>
      </c>
      <c r="N2826">
        <v>100</v>
      </c>
    </row>
    <row r="2827" spans="1:14" x14ac:dyDescent="0.3">
      <c r="A2827">
        <v>2023</v>
      </c>
      <c r="B2827" t="s">
        <v>1188</v>
      </c>
      <c r="C2827" t="s">
        <v>821</v>
      </c>
      <c r="D2827" t="s">
        <v>823</v>
      </c>
      <c r="E2827" t="s">
        <v>822</v>
      </c>
      <c r="F2827" t="s">
        <v>1189</v>
      </c>
      <c r="G2827" t="s">
        <v>1190</v>
      </c>
      <c r="H2827">
        <v>210</v>
      </c>
      <c r="I2827" t="s">
        <v>1099</v>
      </c>
      <c r="J2827" t="s">
        <v>1098</v>
      </c>
      <c r="K2827" t="s">
        <v>305</v>
      </c>
      <c r="L2827" t="s">
        <v>1191</v>
      </c>
      <c r="M2827">
        <v>91</v>
      </c>
      <c r="N2827">
        <v>3.0784799999999999</v>
      </c>
    </row>
    <row r="2828" spans="1:14" x14ac:dyDescent="0.3">
      <c r="A2828">
        <v>2024</v>
      </c>
      <c r="B2828" t="s">
        <v>1188</v>
      </c>
      <c r="C2828" t="s">
        <v>821</v>
      </c>
      <c r="D2828" t="s">
        <v>823</v>
      </c>
      <c r="E2828" t="s">
        <v>822</v>
      </c>
      <c r="F2828" t="s">
        <v>1189</v>
      </c>
      <c r="G2828" t="s">
        <v>1190</v>
      </c>
      <c r="H2828">
        <v>210</v>
      </c>
      <c r="I2828" t="s">
        <v>1099</v>
      </c>
      <c r="J2828" t="s">
        <v>1098</v>
      </c>
      <c r="K2828" t="s">
        <v>307</v>
      </c>
      <c r="L2828" t="s">
        <v>1191</v>
      </c>
      <c r="M2828">
        <v>1000</v>
      </c>
      <c r="N2828">
        <v>30.998139999999999</v>
      </c>
    </row>
    <row r="2829" spans="1:14" x14ac:dyDescent="0.3">
      <c r="A2829">
        <v>2024</v>
      </c>
      <c r="B2829" t="s">
        <v>1188</v>
      </c>
      <c r="C2829" t="s">
        <v>821</v>
      </c>
      <c r="D2829" t="s">
        <v>823</v>
      </c>
      <c r="E2829" t="s">
        <v>822</v>
      </c>
      <c r="F2829" t="s">
        <v>1189</v>
      </c>
      <c r="G2829" t="s">
        <v>1190</v>
      </c>
      <c r="H2829">
        <v>210</v>
      </c>
      <c r="I2829" t="s">
        <v>1099</v>
      </c>
      <c r="J2829" t="s">
        <v>1098</v>
      </c>
      <c r="K2829" t="s">
        <v>308</v>
      </c>
      <c r="L2829" t="s">
        <v>1191</v>
      </c>
      <c r="M2829">
        <v>679</v>
      </c>
      <c r="N2829">
        <v>21.047740000000001</v>
      </c>
    </row>
    <row r="2830" spans="1:14" x14ac:dyDescent="0.3">
      <c r="A2830">
        <v>2024</v>
      </c>
      <c r="B2830" t="s">
        <v>1188</v>
      </c>
      <c r="C2830" t="s">
        <v>821</v>
      </c>
      <c r="D2830" t="s">
        <v>823</v>
      </c>
      <c r="E2830" t="s">
        <v>822</v>
      </c>
      <c r="F2830" t="s">
        <v>1189</v>
      </c>
      <c r="G2830" t="s">
        <v>1190</v>
      </c>
      <c r="H2830">
        <v>210</v>
      </c>
      <c r="I2830" t="s">
        <v>1099</v>
      </c>
      <c r="J2830" t="s">
        <v>1098</v>
      </c>
      <c r="K2830" t="s">
        <v>309</v>
      </c>
      <c r="L2830" t="s">
        <v>1191</v>
      </c>
      <c r="M2830">
        <v>373</v>
      </c>
      <c r="N2830">
        <v>11.56231</v>
      </c>
    </row>
    <row r="2831" spans="1:14" x14ac:dyDescent="0.3">
      <c r="A2831">
        <v>2024</v>
      </c>
      <c r="B2831" t="s">
        <v>1188</v>
      </c>
      <c r="C2831" t="s">
        <v>821</v>
      </c>
      <c r="D2831" t="s">
        <v>823</v>
      </c>
      <c r="E2831" t="s">
        <v>822</v>
      </c>
      <c r="F2831" t="s">
        <v>1189</v>
      </c>
      <c r="G2831" t="s">
        <v>1190</v>
      </c>
      <c r="H2831">
        <v>210</v>
      </c>
      <c r="I2831" t="s">
        <v>1099</v>
      </c>
      <c r="J2831" t="s">
        <v>1098</v>
      </c>
      <c r="K2831" t="s">
        <v>306</v>
      </c>
      <c r="L2831" t="s">
        <v>1191</v>
      </c>
      <c r="M2831">
        <v>1053</v>
      </c>
      <c r="N2831">
        <v>32.641039999999997</v>
      </c>
    </row>
    <row r="2832" spans="1:14" x14ac:dyDescent="0.3">
      <c r="A2832">
        <v>2024</v>
      </c>
      <c r="B2832" t="s">
        <v>1188</v>
      </c>
      <c r="C2832" t="s">
        <v>821</v>
      </c>
      <c r="D2832" t="s">
        <v>823</v>
      </c>
      <c r="E2832" t="s">
        <v>822</v>
      </c>
      <c r="F2832" t="s">
        <v>1189</v>
      </c>
      <c r="G2832" t="s">
        <v>1190</v>
      </c>
      <c r="H2832">
        <v>210</v>
      </c>
      <c r="I2832" t="s">
        <v>1099</v>
      </c>
      <c r="J2832" t="s">
        <v>1098</v>
      </c>
      <c r="K2832" t="s">
        <v>1192</v>
      </c>
      <c r="L2832" t="s">
        <v>1191</v>
      </c>
      <c r="M2832">
        <v>3226</v>
      </c>
      <c r="N2832">
        <v>100</v>
      </c>
    </row>
    <row r="2833" spans="1:14" x14ac:dyDescent="0.3">
      <c r="A2833">
        <v>2024</v>
      </c>
      <c r="B2833" t="s">
        <v>1188</v>
      </c>
      <c r="C2833" t="s">
        <v>821</v>
      </c>
      <c r="D2833" t="s">
        <v>823</v>
      </c>
      <c r="E2833" t="s">
        <v>822</v>
      </c>
      <c r="F2833" t="s">
        <v>1189</v>
      </c>
      <c r="G2833" t="s">
        <v>1190</v>
      </c>
      <c r="H2833">
        <v>210</v>
      </c>
      <c r="I2833" t="s">
        <v>1099</v>
      </c>
      <c r="J2833" t="s">
        <v>1098</v>
      </c>
      <c r="K2833" t="s">
        <v>305</v>
      </c>
      <c r="L2833" t="s">
        <v>1191</v>
      </c>
      <c r="M2833">
        <v>121</v>
      </c>
      <c r="N2833">
        <v>3.7507700000000002</v>
      </c>
    </row>
    <row r="2834" spans="1:14" x14ac:dyDescent="0.3">
      <c r="A2834">
        <v>2021</v>
      </c>
      <c r="B2834" t="s">
        <v>1188</v>
      </c>
      <c r="C2834" t="s">
        <v>821</v>
      </c>
      <c r="D2834" t="s">
        <v>823</v>
      </c>
      <c r="E2834" t="s">
        <v>822</v>
      </c>
      <c r="F2834" t="s">
        <v>867</v>
      </c>
      <c r="G2834" t="s">
        <v>866</v>
      </c>
      <c r="H2834">
        <v>342</v>
      </c>
      <c r="I2834" t="s">
        <v>1101</v>
      </c>
      <c r="J2834" t="s">
        <v>1100</v>
      </c>
      <c r="K2834" t="s">
        <v>307</v>
      </c>
      <c r="L2834" t="s">
        <v>1191</v>
      </c>
      <c r="M2834">
        <v>434</v>
      </c>
      <c r="N2834">
        <v>36.016599999999997</v>
      </c>
    </row>
    <row r="2835" spans="1:14" x14ac:dyDescent="0.3">
      <c r="A2835">
        <v>2021</v>
      </c>
      <c r="B2835" t="s">
        <v>1188</v>
      </c>
      <c r="C2835" t="s">
        <v>821</v>
      </c>
      <c r="D2835" t="s">
        <v>823</v>
      </c>
      <c r="E2835" t="s">
        <v>822</v>
      </c>
      <c r="F2835" t="s">
        <v>867</v>
      </c>
      <c r="G2835" t="s">
        <v>866</v>
      </c>
      <c r="H2835">
        <v>342</v>
      </c>
      <c r="I2835" t="s">
        <v>1101</v>
      </c>
      <c r="J2835" t="s">
        <v>1100</v>
      </c>
      <c r="K2835" t="s">
        <v>308</v>
      </c>
      <c r="L2835" t="s">
        <v>1191</v>
      </c>
      <c r="M2835">
        <v>268</v>
      </c>
      <c r="N2835">
        <v>22.2407</v>
      </c>
    </row>
    <row r="2836" spans="1:14" x14ac:dyDescent="0.3">
      <c r="A2836">
        <v>2021</v>
      </c>
      <c r="B2836" t="s">
        <v>1188</v>
      </c>
      <c r="C2836" t="s">
        <v>821</v>
      </c>
      <c r="D2836" t="s">
        <v>823</v>
      </c>
      <c r="E2836" t="s">
        <v>822</v>
      </c>
      <c r="F2836" t="s">
        <v>867</v>
      </c>
      <c r="G2836" t="s">
        <v>866</v>
      </c>
      <c r="H2836">
        <v>342</v>
      </c>
      <c r="I2836" t="s">
        <v>1101</v>
      </c>
      <c r="J2836" t="s">
        <v>1100</v>
      </c>
      <c r="K2836" t="s">
        <v>309</v>
      </c>
      <c r="L2836" t="s">
        <v>1191</v>
      </c>
      <c r="M2836">
        <v>94</v>
      </c>
      <c r="N2836">
        <v>7.8008300000000004</v>
      </c>
    </row>
    <row r="2837" spans="1:14" x14ac:dyDescent="0.3">
      <c r="A2837">
        <v>2021</v>
      </c>
      <c r="B2837" t="s">
        <v>1188</v>
      </c>
      <c r="C2837" t="s">
        <v>821</v>
      </c>
      <c r="D2837" t="s">
        <v>823</v>
      </c>
      <c r="E2837" t="s">
        <v>822</v>
      </c>
      <c r="F2837" t="s">
        <v>867</v>
      </c>
      <c r="G2837" t="s">
        <v>866</v>
      </c>
      <c r="H2837">
        <v>342</v>
      </c>
      <c r="I2837" t="s">
        <v>1101</v>
      </c>
      <c r="J2837" t="s">
        <v>1100</v>
      </c>
      <c r="K2837" t="s">
        <v>306</v>
      </c>
      <c r="L2837" t="s">
        <v>1191</v>
      </c>
      <c r="M2837">
        <v>372</v>
      </c>
      <c r="N2837">
        <v>30.871400000000001</v>
      </c>
    </row>
    <row r="2838" spans="1:14" x14ac:dyDescent="0.3">
      <c r="A2838">
        <v>2021</v>
      </c>
      <c r="B2838" t="s">
        <v>1188</v>
      </c>
      <c r="C2838" t="s">
        <v>821</v>
      </c>
      <c r="D2838" t="s">
        <v>823</v>
      </c>
      <c r="E2838" t="s">
        <v>822</v>
      </c>
      <c r="F2838" t="s">
        <v>867</v>
      </c>
      <c r="G2838" t="s">
        <v>866</v>
      </c>
      <c r="H2838">
        <v>342</v>
      </c>
      <c r="I2838" t="s">
        <v>1101</v>
      </c>
      <c r="J2838" t="s">
        <v>1100</v>
      </c>
      <c r="K2838" t="s">
        <v>1192</v>
      </c>
      <c r="L2838" t="s">
        <v>1191</v>
      </c>
      <c r="M2838">
        <v>1205</v>
      </c>
      <c r="N2838">
        <v>100</v>
      </c>
    </row>
    <row r="2839" spans="1:14" x14ac:dyDescent="0.3">
      <c r="A2839">
        <v>2021</v>
      </c>
      <c r="B2839" t="s">
        <v>1188</v>
      </c>
      <c r="C2839" t="s">
        <v>821</v>
      </c>
      <c r="D2839" t="s">
        <v>823</v>
      </c>
      <c r="E2839" t="s">
        <v>822</v>
      </c>
      <c r="F2839" t="s">
        <v>867</v>
      </c>
      <c r="G2839" t="s">
        <v>866</v>
      </c>
      <c r="H2839">
        <v>342</v>
      </c>
      <c r="I2839" t="s">
        <v>1101</v>
      </c>
      <c r="J2839" t="s">
        <v>1100</v>
      </c>
      <c r="K2839" t="s">
        <v>305</v>
      </c>
      <c r="L2839" t="s">
        <v>1191</v>
      </c>
      <c r="M2839">
        <v>37</v>
      </c>
      <c r="N2839">
        <v>3.0705399999999998</v>
      </c>
    </row>
    <row r="2840" spans="1:14" x14ac:dyDescent="0.3">
      <c r="A2840">
        <v>2022</v>
      </c>
      <c r="B2840" t="s">
        <v>1188</v>
      </c>
      <c r="C2840" t="s">
        <v>821</v>
      </c>
      <c r="D2840" t="s">
        <v>823</v>
      </c>
      <c r="E2840" t="s">
        <v>822</v>
      </c>
      <c r="F2840" t="s">
        <v>867</v>
      </c>
      <c r="G2840" t="s">
        <v>866</v>
      </c>
      <c r="H2840">
        <v>342</v>
      </c>
      <c r="I2840" t="s">
        <v>1101</v>
      </c>
      <c r="J2840" t="s">
        <v>1100</v>
      </c>
      <c r="K2840" t="s">
        <v>307</v>
      </c>
      <c r="L2840" t="s">
        <v>1191</v>
      </c>
      <c r="M2840">
        <v>512</v>
      </c>
      <c r="N2840">
        <v>38.438400000000001</v>
      </c>
    </row>
    <row r="2841" spans="1:14" x14ac:dyDescent="0.3">
      <c r="A2841">
        <v>2022</v>
      </c>
      <c r="B2841" t="s">
        <v>1188</v>
      </c>
      <c r="C2841" t="s">
        <v>821</v>
      </c>
      <c r="D2841" t="s">
        <v>823</v>
      </c>
      <c r="E2841" t="s">
        <v>822</v>
      </c>
      <c r="F2841" t="s">
        <v>867</v>
      </c>
      <c r="G2841" t="s">
        <v>866</v>
      </c>
      <c r="H2841">
        <v>342</v>
      </c>
      <c r="I2841" t="s">
        <v>1101</v>
      </c>
      <c r="J2841" t="s">
        <v>1100</v>
      </c>
      <c r="K2841" t="s">
        <v>308</v>
      </c>
      <c r="L2841" t="s">
        <v>1191</v>
      </c>
      <c r="M2841">
        <v>281</v>
      </c>
      <c r="N2841">
        <v>21.0961</v>
      </c>
    </row>
    <row r="2842" spans="1:14" x14ac:dyDescent="0.3">
      <c r="A2842">
        <v>2022</v>
      </c>
      <c r="B2842" t="s">
        <v>1188</v>
      </c>
      <c r="C2842" t="s">
        <v>821</v>
      </c>
      <c r="D2842" t="s">
        <v>823</v>
      </c>
      <c r="E2842" t="s">
        <v>822</v>
      </c>
      <c r="F2842" t="s">
        <v>867</v>
      </c>
      <c r="G2842" t="s">
        <v>866</v>
      </c>
      <c r="H2842">
        <v>342</v>
      </c>
      <c r="I2842" t="s">
        <v>1101</v>
      </c>
      <c r="J2842" t="s">
        <v>1100</v>
      </c>
      <c r="K2842" t="s">
        <v>309</v>
      </c>
      <c r="L2842" t="s">
        <v>1191</v>
      </c>
      <c r="M2842">
        <v>72</v>
      </c>
      <c r="N2842">
        <v>5.4054099999999998</v>
      </c>
    </row>
    <row r="2843" spans="1:14" x14ac:dyDescent="0.3">
      <c r="A2843">
        <v>2022</v>
      </c>
      <c r="B2843" t="s">
        <v>1188</v>
      </c>
      <c r="C2843" t="s">
        <v>821</v>
      </c>
      <c r="D2843" t="s">
        <v>823</v>
      </c>
      <c r="E2843" t="s">
        <v>822</v>
      </c>
      <c r="F2843" t="s">
        <v>867</v>
      </c>
      <c r="G2843" t="s">
        <v>866</v>
      </c>
      <c r="H2843">
        <v>342</v>
      </c>
      <c r="I2843" t="s">
        <v>1101</v>
      </c>
      <c r="J2843" t="s">
        <v>1100</v>
      </c>
      <c r="K2843" t="s">
        <v>306</v>
      </c>
      <c r="L2843" t="s">
        <v>1191</v>
      </c>
      <c r="M2843">
        <v>420</v>
      </c>
      <c r="N2843">
        <v>31.531500000000001</v>
      </c>
    </row>
    <row r="2844" spans="1:14" x14ac:dyDescent="0.3">
      <c r="A2844">
        <v>2022</v>
      </c>
      <c r="B2844" t="s">
        <v>1188</v>
      </c>
      <c r="C2844" t="s">
        <v>821</v>
      </c>
      <c r="D2844" t="s">
        <v>823</v>
      </c>
      <c r="E2844" t="s">
        <v>822</v>
      </c>
      <c r="F2844" t="s">
        <v>867</v>
      </c>
      <c r="G2844" t="s">
        <v>866</v>
      </c>
      <c r="H2844">
        <v>342</v>
      </c>
      <c r="I2844" t="s">
        <v>1101</v>
      </c>
      <c r="J2844" t="s">
        <v>1100</v>
      </c>
      <c r="K2844" t="s">
        <v>1192</v>
      </c>
      <c r="L2844" t="s">
        <v>1191</v>
      </c>
      <c r="M2844">
        <v>1332</v>
      </c>
      <c r="N2844">
        <v>100</v>
      </c>
    </row>
    <row r="2845" spans="1:14" x14ac:dyDescent="0.3">
      <c r="A2845">
        <v>2022</v>
      </c>
      <c r="B2845" t="s">
        <v>1188</v>
      </c>
      <c r="C2845" t="s">
        <v>821</v>
      </c>
      <c r="D2845" t="s">
        <v>823</v>
      </c>
      <c r="E2845" t="s">
        <v>822</v>
      </c>
      <c r="F2845" t="s">
        <v>867</v>
      </c>
      <c r="G2845" t="s">
        <v>866</v>
      </c>
      <c r="H2845">
        <v>342</v>
      </c>
      <c r="I2845" t="s">
        <v>1101</v>
      </c>
      <c r="J2845" t="s">
        <v>1100</v>
      </c>
      <c r="K2845" t="s">
        <v>305</v>
      </c>
      <c r="L2845" t="s">
        <v>1191</v>
      </c>
      <c r="M2845">
        <v>47</v>
      </c>
      <c r="N2845">
        <v>3.5285299999999999</v>
      </c>
    </row>
    <row r="2846" spans="1:14" x14ac:dyDescent="0.3">
      <c r="A2846">
        <v>2023</v>
      </c>
      <c r="B2846" t="s">
        <v>1188</v>
      </c>
      <c r="C2846" t="s">
        <v>821</v>
      </c>
      <c r="D2846" t="s">
        <v>823</v>
      </c>
      <c r="E2846" t="s">
        <v>822</v>
      </c>
      <c r="F2846" t="s">
        <v>867</v>
      </c>
      <c r="G2846" t="s">
        <v>866</v>
      </c>
      <c r="H2846">
        <v>342</v>
      </c>
      <c r="I2846" t="s">
        <v>1101</v>
      </c>
      <c r="J2846" t="s">
        <v>1100</v>
      </c>
      <c r="K2846" t="s">
        <v>307</v>
      </c>
      <c r="L2846" t="s">
        <v>1191</v>
      </c>
      <c r="M2846">
        <v>588</v>
      </c>
      <c r="N2846">
        <v>40.495869999999996</v>
      </c>
    </row>
    <row r="2847" spans="1:14" x14ac:dyDescent="0.3">
      <c r="A2847">
        <v>2023</v>
      </c>
      <c r="B2847" t="s">
        <v>1188</v>
      </c>
      <c r="C2847" t="s">
        <v>821</v>
      </c>
      <c r="D2847" t="s">
        <v>823</v>
      </c>
      <c r="E2847" t="s">
        <v>822</v>
      </c>
      <c r="F2847" t="s">
        <v>867</v>
      </c>
      <c r="G2847" t="s">
        <v>866</v>
      </c>
      <c r="H2847">
        <v>342</v>
      </c>
      <c r="I2847" t="s">
        <v>1101</v>
      </c>
      <c r="J2847" t="s">
        <v>1100</v>
      </c>
      <c r="K2847" t="s">
        <v>308</v>
      </c>
      <c r="L2847" t="s">
        <v>1191</v>
      </c>
      <c r="M2847">
        <v>299</v>
      </c>
      <c r="N2847">
        <v>20.592289999999998</v>
      </c>
    </row>
    <row r="2848" spans="1:14" x14ac:dyDescent="0.3">
      <c r="A2848">
        <v>2023</v>
      </c>
      <c r="B2848" t="s">
        <v>1188</v>
      </c>
      <c r="C2848" t="s">
        <v>821</v>
      </c>
      <c r="D2848" t="s">
        <v>823</v>
      </c>
      <c r="E2848" t="s">
        <v>822</v>
      </c>
      <c r="F2848" t="s">
        <v>867</v>
      </c>
      <c r="G2848" t="s">
        <v>866</v>
      </c>
      <c r="H2848">
        <v>342</v>
      </c>
      <c r="I2848" t="s">
        <v>1101</v>
      </c>
      <c r="J2848" t="s">
        <v>1100</v>
      </c>
      <c r="K2848" t="s">
        <v>309</v>
      </c>
      <c r="L2848" t="s">
        <v>1191</v>
      </c>
      <c r="M2848">
        <v>95</v>
      </c>
      <c r="N2848">
        <v>6.5427</v>
      </c>
    </row>
    <row r="2849" spans="1:14" x14ac:dyDescent="0.3">
      <c r="A2849">
        <v>2023</v>
      </c>
      <c r="B2849" t="s">
        <v>1188</v>
      </c>
      <c r="C2849" t="s">
        <v>821</v>
      </c>
      <c r="D2849" t="s">
        <v>823</v>
      </c>
      <c r="E2849" t="s">
        <v>822</v>
      </c>
      <c r="F2849" t="s">
        <v>867</v>
      </c>
      <c r="G2849" t="s">
        <v>866</v>
      </c>
      <c r="H2849">
        <v>342</v>
      </c>
      <c r="I2849" t="s">
        <v>1101</v>
      </c>
      <c r="J2849" t="s">
        <v>1100</v>
      </c>
      <c r="K2849" t="s">
        <v>306</v>
      </c>
      <c r="L2849" t="s">
        <v>1191</v>
      </c>
      <c r="M2849">
        <v>426</v>
      </c>
      <c r="N2849">
        <v>29.338840000000001</v>
      </c>
    </row>
    <row r="2850" spans="1:14" x14ac:dyDescent="0.3">
      <c r="A2850">
        <v>2023</v>
      </c>
      <c r="B2850" t="s">
        <v>1188</v>
      </c>
      <c r="C2850" t="s">
        <v>821</v>
      </c>
      <c r="D2850" t="s">
        <v>823</v>
      </c>
      <c r="E2850" t="s">
        <v>822</v>
      </c>
      <c r="F2850" t="s">
        <v>867</v>
      </c>
      <c r="G2850" t="s">
        <v>866</v>
      </c>
      <c r="H2850">
        <v>342</v>
      </c>
      <c r="I2850" t="s">
        <v>1101</v>
      </c>
      <c r="J2850" t="s">
        <v>1100</v>
      </c>
      <c r="K2850" t="s">
        <v>1192</v>
      </c>
      <c r="L2850" t="s">
        <v>1191</v>
      </c>
      <c r="M2850">
        <v>1452</v>
      </c>
      <c r="N2850">
        <v>100</v>
      </c>
    </row>
    <row r="2851" spans="1:14" x14ac:dyDescent="0.3">
      <c r="A2851">
        <v>2023</v>
      </c>
      <c r="B2851" t="s">
        <v>1188</v>
      </c>
      <c r="C2851" t="s">
        <v>821</v>
      </c>
      <c r="D2851" t="s">
        <v>823</v>
      </c>
      <c r="E2851" t="s">
        <v>822</v>
      </c>
      <c r="F2851" t="s">
        <v>867</v>
      </c>
      <c r="G2851" t="s">
        <v>866</v>
      </c>
      <c r="H2851">
        <v>342</v>
      </c>
      <c r="I2851" t="s">
        <v>1101</v>
      </c>
      <c r="J2851" t="s">
        <v>1100</v>
      </c>
      <c r="K2851" t="s">
        <v>305</v>
      </c>
      <c r="L2851" t="s">
        <v>1191</v>
      </c>
      <c r="M2851">
        <v>44</v>
      </c>
      <c r="N2851">
        <v>3.0303</v>
      </c>
    </row>
    <row r="2852" spans="1:14" x14ac:dyDescent="0.3">
      <c r="A2852">
        <v>2024</v>
      </c>
      <c r="B2852" t="s">
        <v>1188</v>
      </c>
      <c r="C2852" t="s">
        <v>821</v>
      </c>
      <c r="D2852" t="s">
        <v>823</v>
      </c>
      <c r="E2852" t="s">
        <v>822</v>
      </c>
      <c r="F2852" t="s">
        <v>867</v>
      </c>
      <c r="G2852" t="s">
        <v>866</v>
      </c>
      <c r="H2852">
        <v>342</v>
      </c>
      <c r="I2852" t="s">
        <v>1101</v>
      </c>
      <c r="J2852" t="s">
        <v>1100</v>
      </c>
      <c r="K2852" t="s">
        <v>307</v>
      </c>
      <c r="L2852" t="s">
        <v>1191</v>
      </c>
      <c r="M2852">
        <v>697</v>
      </c>
      <c r="N2852">
        <v>43.699060000000003</v>
      </c>
    </row>
    <row r="2853" spans="1:14" x14ac:dyDescent="0.3">
      <c r="A2853">
        <v>2024</v>
      </c>
      <c r="B2853" t="s">
        <v>1188</v>
      </c>
      <c r="C2853" t="s">
        <v>821</v>
      </c>
      <c r="D2853" t="s">
        <v>823</v>
      </c>
      <c r="E2853" t="s">
        <v>822</v>
      </c>
      <c r="F2853" t="s">
        <v>867</v>
      </c>
      <c r="G2853" t="s">
        <v>866</v>
      </c>
      <c r="H2853">
        <v>342</v>
      </c>
      <c r="I2853" t="s">
        <v>1101</v>
      </c>
      <c r="J2853" t="s">
        <v>1100</v>
      </c>
      <c r="K2853" t="s">
        <v>308</v>
      </c>
      <c r="L2853" t="s">
        <v>1191</v>
      </c>
      <c r="M2853">
        <v>298</v>
      </c>
      <c r="N2853">
        <v>18.683389999999999</v>
      </c>
    </row>
    <row r="2854" spans="1:14" x14ac:dyDescent="0.3">
      <c r="A2854">
        <v>2024</v>
      </c>
      <c r="B2854" t="s">
        <v>1188</v>
      </c>
      <c r="C2854" t="s">
        <v>821</v>
      </c>
      <c r="D2854" t="s">
        <v>823</v>
      </c>
      <c r="E2854" t="s">
        <v>822</v>
      </c>
      <c r="F2854" t="s">
        <v>867</v>
      </c>
      <c r="G2854" t="s">
        <v>866</v>
      </c>
      <c r="H2854">
        <v>342</v>
      </c>
      <c r="I2854" t="s">
        <v>1101</v>
      </c>
      <c r="J2854" t="s">
        <v>1100</v>
      </c>
      <c r="K2854" t="s">
        <v>309</v>
      </c>
      <c r="L2854" t="s">
        <v>1191</v>
      </c>
      <c r="M2854">
        <v>87</v>
      </c>
      <c r="N2854">
        <v>5.4545500000000002</v>
      </c>
    </row>
    <row r="2855" spans="1:14" x14ac:dyDescent="0.3">
      <c r="A2855">
        <v>2024</v>
      </c>
      <c r="B2855" t="s">
        <v>1188</v>
      </c>
      <c r="C2855" t="s">
        <v>821</v>
      </c>
      <c r="D2855" t="s">
        <v>823</v>
      </c>
      <c r="E2855" t="s">
        <v>822</v>
      </c>
      <c r="F2855" t="s">
        <v>867</v>
      </c>
      <c r="G2855" t="s">
        <v>866</v>
      </c>
      <c r="H2855">
        <v>342</v>
      </c>
      <c r="I2855" t="s">
        <v>1101</v>
      </c>
      <c r="J2855" t="s">
        <v>1100</v>
      </c>
      <c r="K2855" t="s">
        <v>306</v>
      </c>
      <c r="L2855" t="s">
        <v>1191</v>
      </c>
      <c r="M2855">
        <v>454</v>
      </c>
      <c r="N2855">
        <v>28.463950000000001</v>
      </c>
    </row>
    <row r="2856" spans="1:14" x14ac:dyDescent="0.3">
      <c r="A2856">
        <v>2024</v>
      </c>
      <c r="B2856" t="s">
        <v>1188</v>
      </c>
      <c r="C2856" t="s">
        <v>821</v>
      </c>
      <c r="D2856" t="s">
        <v>823</v>
      </c>
      <c r="E2856" t="s">
        <v>822</v>
      </c>
      <c r="F2856" t="s">
        <v>867</v>
      </c>
      <c r="G2856" t="s">
        <v>866</v>
      </c>
      <c r="H2856">
        <v>342</v>
      </c>
      <c r="I2856" t="s">
        <v>1101</v>
      </c>
      <c r="J2856" t="s">
        <v>1100</v>
      </c>
      <c r="K2856" t="s">
        <v>1192</v>
      </c>
      <c r="L2856" t="s">
        <v>1191</v>
      </c>
      <c r="M2856">
        <v>1595</v>
      </c>
      <c r="N2856">
        <v>100</v>
      </c>
    </row>
    <row r="2857" spans="1:14" x14ac:dyDescent="0.3">
      <c r="A2857">
        <v>2024</v>
      </c>
      <c r="B2857" t="s">
        <v>1188</v>
      </c>
      <c r="C2857" t="s">
        <v>821</v>
      </c>
      <c r="D2857" t="s">
        <v>823</v>
      </c>
      <c r="E2857" t="s">
        <v>822</v>
      </c>
      <c r="F2857" t="s">
        <v>867</v>
      </c>
      <c r="G2857" t="s">
        <v>866</v>
      </c>
      <c r="H2857">
        <v>342</v>
      </c>
      <c r="I2857" t="s">
        <v>1101</v>
      </c>
      <c r="J2857" t="s">
        <v>1100</v>
      </c>
      <c r="K2857" t="s">
        <v>305</v>
      </c>
      <c r="L2857" t="s">
        <v>1191</v>
      </c>
      <c r="M2857">
        <v>59</v>
      </c>
      <c r="N2857">
        <v>3.6990599999999998</v>
      </c>
    </row>
    <row r="2858" spans="1:14" x14ac:dyDescent="0.3">
      <c r="A2858">
        <v>2021</v>
      </c>
      <c r="B2858" t="s">
        <v>1188</v>
      </c>
      <c r="C2858" t="s">
        <v>821</v>
      </c>
      <c r="D2858" t="s">
        <v>823</v>
      </c>
      <c r="E2858" t="s">
        <v>822</v>
      </c>
      <c r="F2858" t="s">
        <v>863</v>
      </c>
      <c r="G2858" t="s">
        <v>862</v>
      </c>
      <c r="H2858">
        <v>860</v>
      </c>
      <c r="I2858" t="s">
        <v>1103</v>
      </c>
      <c r="J2858" t="s">
        <v>1102</v>
      </c>
      <c r="K2858" t="s">
        <v>307</v>
      </c>
      <c r="L2858" t="s">
        <v>1191</v>
      </c>
      <c r="M2858">
        <v>2227</v>
      </c>
      <c r="N2858">
        <v>36.773400000000002</v>
      </c>
    </row>
    <row r="2859" spans="1:14" x14ac:dyDescent="0.3">
      <c r="A2859">
        <v>2021</v>
      </c>
      <c r="B2859" t="s">
        <v>1188</v>
      </c>
      <c r="C2859" t="s">
        <v>821</v>
      </c>
      <c r="D2859" t="s">
        <v>823</v>
      </c>
      <c r="E2859" t="s">
        <v>822</v>
      </c>
      <c r="F2859" t="s">
        <v>863</v>
      </c>
      <c r="G2859" t="s">
        <v>862</v>
      </c>
      <c r="H2859">
        <v>860</v>
      </c>
      <c r="I2859" t="s">
        <v>1103</v>
      </c>
      <c r="J2859" t="s">
        <v>1102</v>
      </c>
      <c r="K2859" t="s">
        <v>308</v>
      </c>
      <c r="L2859" t="s">
        <v>1191</v>
      </c>
      <c r="M2859">
        <v>1284</v>
      </c>
      <c r="N2859">
        <v>21.202100000000002</v>
      </c>
    </row>
    <row r="2860" spans="1:14" x14ac:dyDescent="0.3">
      <c r="A2860">
        <v>2021</v>
      </c>
      <c r="B2860" t="s">
        <v>1188</v>
      </c>
      <c r="C2860" t="s">
        <v>821</v>
      </c>
      <c r="D2860" t="s">
        <v>823</v>
      </c>
      <c r="E2860" t="s">
        <v>822</v>
      </c>
      <c r="F2860" t="s">
        <v>863</v>
      </c>
      <c r="G2860" t="s">
        <v>862</v>
      </c>
      <c r="H2860">
        <v>860</v>
      </c>
      <c r="I2860" t="s">
        <v>1103</v>
      </c>
      <c r="J2860" t="s">
        <v>1102</v>
      </c>
      <c r="K2860" t="s">
        <v>309</v>
      </c>
      <c r="L2860" t="s">
        <v>1191</v>
      </c>
      <c r="M2860">
        <v>357</v>
      </c>
      <c r="N2860">
        <v>5.8949800000000003</v>
      </c>
    </row>
    <row r="2861" spans="1:14" x14ac:dyDescent="0.3">
      <c r="A2861">
        <v>2021</v>
      </c>
      <c r="B2861" t="s">
        <v>1188</v>
      </c>
      <c r="C2861" t="s">
        <v>821</v>
      </c>
      <c r="D2861" t="s">
        <v>823</v>
      </c>
      <c r="E2861" t="s">
        <v>822</v>
      </c>
      <c r="F2861" t="s">
        <v>863</v>
      </c>
      <c r="G2861" t="s">
        <v>862</v>
      </c>
      <c r="H2861">
        <v>860</v>
      </c>
      <c r="I2861" t="s">
        <v>1103</v>
      </c>
      <c r="J2861" t="s">
        <v>1102</v>
      </c>
      <c r="K2861" t="s">
        <v>306</v>
      </c>
      <c r="L2861" t="s">
        <v>1191</v>
      </c>
      <c r="M2861">
        <v>1994</v>
      </c>
      <c r="N2861">
        <v>32.926000000000002</v>
      </c>
    </row>
    <row r="2862" spans="1:14" x14ac:dyDescent="0.3">
      <c r="A2862">
        <v>2021</v>
      </c>
      <c r="B2862" t="s">
        <v>1188</v>
      </c>
      <c r="C2862" t="s">
        <v>821</v>
      </c>
      <c r="D2862" t="s">
        <v>823</v>
      </c>
      <c r="E2862" t="s">
        <v>822</v>
      </c>
      <c r="F2862" t="s">
        <v>863</v>
      </c>
      <c r="G2862" t="s">
        <v>862</v>
      </c>
      <c r="H2862">
        <v>860</v>
      </c>
      <c r="I2862" t="s">
        <v>1103</v>
      </c>
      <c r="J2862" t="s">
        <v>1102</v>
      </c>
      <c r="K2862" t="s">
        <v>1192</v>
      </c>
      <c r="L2862" t="s">
        <v>1191</v>
      </c>
      <c r="M2862">
        <v>6056</v>
      </c>
      <c r="N2862">
        <v>100</v>
      </c>
    </row>
    <row r="2863" spans="1:14" x14ac:dyDescent="0.3">
      <c r="A2863">
        <v>2021</v>
      </c>
      <c r="B2863" t="s">
        <v>1188</v>
      </c>
      <c r="C2863" t="s">
        <v>821</v>
      </c>
      <c r="D2863" t="s">
        <v>823</v>
      </c>
      <c r="E2863" t="s">
        <v>822</v>
      </c>
      <c r="F2863" t="s">
        <v>863</v>
      </c>
      <c r="G2863" t="s">
        <v>862</v>
      </c>
      <c r="H2863">
        <v>860</v>
      </c>
      <c r="I2863" t="s">
        <v>1103</v>
      </c>
      <c r="J2863" t="s">
        <v>1102</v>
      </c>
      <c r="K2863" t="s">
        <v>305</v>
      </c>
      <c r="L2863" t="s">
        <v>1191</v>
      </c>
      <c r="M2863">
        <v>194</v>
      </c>
      <c r="N2863">
        <v>3.20343</v>
      </c>
    </row>
    <row r="2864" spans="1:14" x14ac:dyDescent="0.3">
      <c r="A2864">
        <v>2022</v>
      </c>
      <c r="B2864" t="s">
        <v>1188</v>
      </c>
      <c r="C2864" t="s">
        <v>821</v>
      </c>
      <c r="D2864" t="s">
        <v>823</v>
      </c>
      <c r="E2864" t="s">
        <v>822</v>
      </c>
      <c r="F2864" t="s">
        <v>863</v>
      </c>
      <c r="G2864" t="s">
        <v>862</v>
      </c>
      <c r="H2864">
        <v>860</v>
      </c>
      <c r="I2864" t="s">
        <v>1103</v>
      </c>
      <c r="J2864" t="s">
        <v>1102</v>
      </c>
      <c r="K2864" t="s">
        <v>307</v>
      </c>
      <c r="L2864" t="s">
        <v>1191</v>
      </c>
      <c r="M2864">
        <v>2379</v>
      </c>
      <c r="N2864">
        <v>36.958199999999998</v>
      </c>
    </row>
    <row r="2865" spans="1:14" x14ac:dyDescent="0.3">
      <c r="A2865">
        <v>2022</v>
      </c>
      <c r="B2865" t="s">
        <v>1188</v>
      </c>
      <c r="C2865" t="s">
        <v>821</v>
      </c>
      <c r="D2865" t="s">
        <v>823</v>
      </c>
      <c r="E2865" t="s">
        <v>822</v>
      </c>
      <c r="F2865" t="s">
        <v>863</v>
      </c>
      <c r="G2865" t="s">
        <v>862</v>
      </c>
      <c r="H2865">
        <v>860</v>
      </c>
      <c r="I2865" t="s">
        <v>1103</v>
      </c>
      <c r="J2865" t="s">
        <v>1102</v>
      </c>
      <c r="K2865" t="s">
        <v>308</v>
      </c>
      <c r="L2865" t="s">
        <v>1191</v>
      </c>
      <c r="M2865">
        <v>1393</v>
      </c>
      <c r="N2865">
        <v>21.640499999999999</v>
      </c>
    </row>
    <row r="2866" spans="1:14" x14ac:dyDescent="0.3">
      <c r="A2866">
        <v>2022</v>
      </c>
      <c r="B2866" t="s">
        <v>1188</v>
      </c>
      <c r="C2866" t="s">
        <v>821</v>
      </c>
      <c r="D2866" t="s">
        <v>823</v>
      </c>
      <c r="E2866" t="s">
        <v>822</v>
      </c>
      <c r="F2866" t="s">
        <v>863</v>
      </c>
      <c r="G2866" t="s">
        <v>862</v>
      </c>
      <c r="H2866">
        <v>860</v>
      </c>
      <c r="I2866" t="s">
        <v>1103</v>
      </c>
      <c r="J2866" t="s">
        <v>1102</v>
      </c>
      <c r="K2866" t="s">
        <v>309</v>
      </c>
      <c r="L2866" t="s">
        <v>1191</v>
      </c>
      <c r="M2866">
        <v>393</v>
      </c>
      <c r="N2866">
        <v>6.1053300000000004</v>
      </c>
    </row>
    <row r="2867" spans="1:14" x14ac:dyDescent="0.3">
      <c r="A2867">
        <v>2022</v>
      </c>
      <c r="B2867" t="s">
        <v>1188</v>
      </c>
      <c r="C2867" t="s">
        <v>821</v>
      </c>
      <c r="D2867" t="s">
        <v>823</v>
      </c>
      <c r="E2867" t="s">
        <v>822</v>
      </c>
      <c r="F2867" t="s">
        <v>863</v>
      </c>
      <c r="G2867" t="s">
        <v>862</v>
      </c>
      <c r="H2867">
        <v>860</v>
      </c>
      <c r="I2867" t="s">
        <v>1103</v>
      </c>
      <c r="J2867" t="s">
        <v>1102</v>
      </c>
      <c r="K2867" t="s">
        <v>306</v>
      </c>
      <c r="L2867" t="s">
        <v>1191</v>
      </c>
      <c r="M2867">
        <v>2084</v>
      </c>
      <c r="N2867">
        <v>32.375300000000003</v>
      </c>
    </row>
    <row r="2868" spans="1:14" x14ac:dyDescent="0.3">
      <c r="A2868">
        <v>2022</v>
      </c>
      <c r="B2868" t="s">
        <v>1188</v>
      </c>
      <c r="C2868" t="s">
        <v>821</v>
      </c>
      <c r="D2868" t="s">
        <v>823</v>
      </c>
      <c r="E2868" t="s">
        <v>822</v>
      </c>
      <c r="F2868" t="s">
        <v>863</v>
      </c>
      <c r="G2868" t="s">
        <v>862</v>
      </c>
      <c r="H2868">
        <v>860</v>
      </c>
      <c r="I2868" t="s">
        <v>1103</v>
      </c>
      <c r="J2868" t="s">
        <v>1102</v>
      </c>
      <c r="K2868" t="s">
        <v>1192</v>
      </c>
      <c r="L2868" t="s">
        <v>1191</v>
      </c>
      <c r="M2868">
        <v>6437</v>
      </c>
      <c r="N2868">
        <v>100</v>
      </c>
    </row>
    <row r="2869" spans="1:14" x14ac:dyDescent="0.3">
      <c r="A2869">
        <v>2022</v>
      </c>
      <c r="B2869" t="s">
        <v>1188</v>
      </c>
      <c r="C2869" t="s">
        <v>821</v>
      </c>
      <c r="D2869" t="s">
        <v>823</v>
      </c>
      <c r="E2869" t="s">
        <v>822</v>
      </c>
      <c r="F2869" t="s">
        <v>863</v>
      </c>
      <c r="G2869" t="s">
        <v>862</v>
      </c>
      <c r="H2869">
        <v>860</v>
      </c>
      <c r="I2869" t="s">
        <v>1103</v>
      </c>
      <c r="J2869" t="s">
        <v>1102</v>
      </c>
      <c r="K2869" t="s">
        <v>305</v>
      </c>
      <c r="L2869" t="s">
        <v>1191</v>
      </c>
      <c r="M2869">
        <v>188</v>
      </c>
      <c r="N2869">
        <v>2.92062</v>
      </c>
    </row>
    <row r="2870" spans="1:14" x14ac:dyDescent="0.3">
      <c r="A2870">
        <v>2023</v>
      </c>
      <c r="B2870" t="s">
        <v>1188</v>
      </c>
      <c r="C2870" t="s">
        <v>821</v>
      </c>
      <c r="D2870" t="s">
        <v>823</v>
      </c>
      <c r="E2870" t="s">
        <v>822</v>
      </c>
      <c r="F2870" t="s">
        <v>863</v>
      </c>
      <c r="G2870" t="s">
        <v>862</v>
      </c>
      <c r="H2870">
        <v>860</v>
      </c>
      <c r="I2870" t="s">
        <v>1103</v>
      </c>
      <c r="J2870" t="s">
        <v>1102</v>
      </c>
      <c r="K2870" t="s">
        <v>307</v>
      </c>
      <c r="L2870" t="s">
        <v>1191</v>
      </c>
      <c r="M2870">
        <v>2606</v>
      </c>
      <c r="N2870">
        <v>38.155200000000001</v>
      </c>
    </row>
    <row r="2871" spans="1:14" x14ac:dyDescent="0.3">
      <c r="A2871">
        <v>2023</v>
      </c>
      <c r="B2871" t="s">
        <v>1188</v>
      </c>
      <c r="C2871" t="s">
        <v>821</v>
      </c>
      <c r="D2871" t="s">
        <v>823</v>
      </c>
      <c r="E2871" t="s">
        <v>822</v>
      </c>
      <c r="F2871" t="s">
        <v>863</v>
      </c>
      <c r="G2871" t="s">
        <v>862</v>
      </c>
      <c r="H2871">
        <v>860</v>
      </c>
      <c r="I2871" t="s">
        <v>1103</v>
      </c>
      <c r="J2871" t="s">
        <v>1102</v>
      </c>
      <c r="K2871" t="s">
        <v>308</v>
      </c>
      <c r="L2871" t="s">
        <v>1191</v>
      </c>
      <c r="M2871">
        <v>1459</v>
      </c>
      <c r="N2871">
        <v>21.361640000000001</v>
      </c>
    </row>
    <row r="2872" spans="1:14" x14ac:dyDescent="0.3">
      <c r="A2872">
        <v>2023</v>
      </c>
      <c r="B2872" t="s">
        <v>1188</v>
      </c>
      <c r="C2872" t="s">
        <v>821</v>
      </c>
      <c r="D2872" t="s">
        <v>823</v>
      </c>
      <c r="E2872" t="s">
        <v>822</v>
      </c>
      <c r="F2872" t="s">
        <v>863</v>
      </c>
      <c r="G2872" t="s">
        <v>862</v>
      </c>
      <c r="H2872">
        <v>860</v>
      </c>
      <c r="I2872" t="s">
        <v>1103</v>
      </c>
      <c r="J2872" t="s">
        <v>1102</v>
      </c>
      <c r="K2872" t="s">
        <v>309</v>
      </c>
      <c r="L2872" t="s">
        <v>1191</v>
      </c>
      <c r="M2872">
        <v>364</v>
      </c>
      <c r="N2872">
        <v>5.3294300000000003</v>
      </c>
    </row>
    <row r="2873" spans="1:14" x14ac:dyDescent="0.3">
      <c r="A2873">
        <v>2023</v>
      </c>
      <c r="B2873" t="s">
        <v>1188</v>
      </c>
      <c r="C2873" t="s">
        <v>821</v>
      </c>
      <c r="D2873" t="s">
        <v>823</v>
      </c>
      <c r="E2873" t="s">
        <v>822</v>
      </c>
      <c r="F2873" t="s">
        <v>863</v>
      </c>
      <c r="G2873" t="s">
        <v>862</v>
      </c>
      <c r="H2873">
        <v>860</v>
      </c>
      <c r="I2873" t="s">
        <v>1103</v>
      </c>
      <c r="J2873" t="s">
        <v>1102</v>
      </c>
      <c r="K2873" t="s">
        <v>306</v>
      </c>
      <c r="L2873" t="s">
        <v>1191</v>
      </c>
      <c r="M2873">
        <v>2173</v>
      </c>
      <c r="N2873">
        <v>31.815519999999999</v>
      </c>
    </row>
    <row r="2874" spans="1:14" x14ac:dyDescent="0.3">
      <c r="A2874">
        <v>2023</v>
      </c>
      <c r="B2874" t="s">
        <v>1188</v>
      </c>
      <c r="C2874" t="s">
        <v>821</v>
      </c>
      <c r="D2874" t="s">
        <v>823</v>
      </c>
      <c r="E2874" t="s">
        <v>822</v>
      </c>
      <c r="F2874" t="s">
        <v>863</v>
      </c>
      <c r="G2874" t="s">
        <v>862</v>
      </c>
      <c r="H2874">
        <v>860</v>
      </c>
      <c r="I2874" t="s">
        <v>1103</v>
      </c>
      <c r="J2874" t="s">
        <v>1102</v>
      </c>
      <c r="K2874" t="s">
        <v>1192</v>
      </c>
      <c r="L2874" t="s">
        <v>1191</v>
      </c>
      <c r="M2874">
        <v>6830</v>
      </c>
      <c r="N2874">
        <v>100</v>
      </c>
    </row>
    <row r="2875" spans="1:14" x14ac:dyDescent="0.3">
      <c r="A2875">
        <v>2023</v>
      </c>
      <c r="B2875" t="s">
        <v>1188</v>
      </c>
      <c r="C2875" t="s">
        <v>821</v>
      </c>
      <c r="D2875" t="s">
        <v>823</v>
      </c>
      <c r="E2875" t="s">
        <v>822</v>
      </c>
      <c r="F2875" t="s">
        <v>863</v>
      </c>
      <c r="G2875" t="s">
        <v>862</v>
      </c>
      <c r="H2875">
        <v>860</v>
      </c>
      <c r="I2875" t="s">
        <v>1103</v>
      </c>
      <c r="J2875" t="s">
        <v>1102</v>
      </c>
      <c r="K2875" t="s">
        <v>305</v>
      </c>
      <c r="L2875" t="s">
        <v>1191</v>
      </c>
      <c r="M2875">
        <v>228</v>
      </c>
      <c r="N2875">
        <v>3.3382100000000001</v>
      </c>
    </row>
    <row r="2876" spans="1:14" x14ac:dyDescent="0.3">
      <c r="A2876">
        <v>2024</v>
      </c>
      <c r="B2876" t="s">
        <v>1188</v>
      </c>
      <c r="C2876" t="s">
        <v>821</v>
      </c>
      <c r="D2876" t="s">
        <v>823</v>
      </c>
      <c r="E2876" t="s">
        <v>822</v>
      </c>
      <c r="F2876" t="s">
        <v>863</v>
      </c>
      <c r="G2876" t="s">
        <v>862</v>
      </c>
      <c r="H2876">
        <v>860</v>
      </c>
      <c r="I2876" t="s">
        <v>1103</v>
      </c>
      <c r="J2876" t="s">
        <v>1102</v>
      </c>
      <c r="K2876" t="s">
        <v>307</v>
      </c>
      <c r="L2876" t="s">
        <v>1191</v>
      </c>
      <c r="M2876">
        <v>2853</v>
      </c>
      <c r="N2876">
        <v>38.090789999999998</v>
      </c>
    </row>
    <row r="2877" spans="1:14" x14ac:dyDescent="0.3">
      <c r="A2877">
        <v>2024</v>
      </c>
      <c r="B2877" t="s">
        <v>1188</v>
      </c>
      <c r="C2877" t="s">
        <v>821</v>
      </c>
      <c r="D2877" t="s">
        <v>823</v>
      </c>
      <c r="E2877" t="s">
        <v>822</v>
      </c>
      <c r="F2877" t="s">
        <v>863</v>
      </c>
      <c r="G2877" t="s">
        <v>862</v>
      </c>
      <c r="H2877">
        <v>860</v>
      </c>
      <c r="I2877" t="s">
        <v>1103</v>
      </c>
      <c r="J2877" t="s">
        <v>1102</v>
      </c>
      <c r="K2877" t="s">
        <v>308</v>
      </c>
      <c r="L2877" t="s">
        <v>1191</v>
      </c>
      <c r="M2877">
        <v>1616</v>
      </c>
      <c r="N2877">
        <v>21.575430000000001</v>
      </c>
    </row>
    <row r="2878" spans="1:14" x14ac:dyDescent="0.3">
      <c r="A2878">
        <v>2024</v>
      </c>
      <c r="B2878" t="s">
        <v>1188</v>
      </c>
      <c r="C2878" t="s">
        <v>821</v>
      </c>
      <c r="D2878" t="s">
        <v>823</v>
      </c>
      <c r="E2878" t="s">
        <v>822</v>
      </c>
      <c r="F2878" t="s">
        <v>863</v>
      </c>
      <c r="G2878" t="s">
        <v>862</v>
      </c>
      <c r="H2878">
        <v>860</v>
      </c>
      <c r="I2878" t="s">
        <v>1103</v>
      </c>
      <c r="J2878" t="s">
        <v>1102</v>
      </c>
      <c r="K2878" t="s">
        <v>309</v>
      </c>
      <c r="L2878" t="s">
        <v>1191</v>
      </c>
      <c r="M2878">
        <v>388</v>
      </c>
      <c r="N2878">
        <v>5.1802400000000004</v>
      </c>
    </row>
    <row r="2879" spans="1:14" x14ac:dyDescent="0.3">
      <c r="A2879">
        <v>2024</v>
      </c>
      <c r="B2879" t="s">
        <v>1188</v>
      </c>
      <c r="C2879" t="s">
        <v>821</v>
      </c>
      <c r="D2879" t="s">
        <v>823</v>
      </c>
      <c r="E2879" t="s">
        <v>822</v>
      </c>
      <c r="F2879" t="s">
        <v>863</v>
      </c>
      <c r="G2879" t="s">
        <v>862</v>
      </c>
      <c r="H2879">
        <v>860</v>
      </c>
      <c r="I2879" t="s">
        <v>1103</v>
      </c>
      <c r="J2879" t="s">
        <v>1102</v>
      </c>
      <c r="K2879" t="s">
        <v>306</v>
      </c>
      <c r="L2879" t="s">
        <v>1191</v>
      </c>
      <c r="M2879">
        <v>2353</v>
      </c>
      <c r="N2879">
        <v>31.415220000000001</v>
      </c>
    </row>
    <row r="2880" spans="1:14" x14ac:dyDescent="0.3">
      <c r="A2880">
        <v>2024</v>
      </c>
      <c r="B2880" t="s">
        <v>1188</v>
      </c>
      <c r="C2880" t="s">
        <v>821</v>
      </c>
      <c r="D2880" t="s">
        <v>823</v>
      </c>
      <c r="E2880" t="s">
        <v>822</v>
      </c>
      <c r="F2880" t="s">
        <v>863</v>
      </c>
      <c r="G2880" t="s">
        <v>862</v>
      </c>
      <c r="H2880">
        <v>860</v>
      </c>
      <c r="I2880" t="s">
        <v>1103</v>
      </c>
      <c r="J2880" t="s">
        <v>1102</v>
      </c>
      <c r="K2880" t="s">
        <v>1192</v>
      </c>
      <c r="L2880" t="s">
        <v>1191</v>
      </c>
      <c r="M2880">
        <v>7490</v>
      </c>
      <c r="N2880">
        <v>100</v>
      </c>
    </row>
    <row r="2881" spans="1:14" x14ac:dyDescent="0.3">
      <c r="A2881">
        <v>2024</v>
      </c>
      <c r="B2881" t="s">
        <v>1188</v>
      </c>
      <c r="C2881" t="s">
        <v>821</v>
      </c>
      <c r="D2881" t="s">
        <v>823</v>
      </c>
      <c r="E2881" t="s">
        <v>822</v>
      </c>
      <c r="F2881" t="s">
        <v>863</v>
      </c>
      <c r="G2881" t="s">
        <v>862</v>
      </c>
      <c r="H2881">
        <v>860</v>
      </c>
      <c r="I2881" t="s">
        <v>1103</v>
      </c>
      <c r="J2881" t="s">
        <v>1102</v>
      </c>
      <c r="K2881" t="s">
        <v>305</v>
      </c>
      <c r="L2881" t="s">
        <v>1191</v>
      </c>
      <c r="M2881">
        <v>280</v>
      </c>
      <c r="N2881">
        <v>3.7383199999999999</v>
      </c>
    </row>
    <row r="2882" spans="1:14" x14ac:dyDescent="0.3">
      <c r="A2882">
        <v>2021</v>
      </c>
      <c r="B2882" t="s">
        <v>1188</v>
      </c>
      <c r="C2882" t="s">
        <v>821</v>
      </c>
      <c r="D2882" t="s">
        <v>823</v>
      </c>
      <c r="E2882" t="s">
        <v>822</v>
      </c>
      <c r="F2882" t="s">
        <v>867</v>
      </c>
      <c r="G2882" t="s">
        <v>866</v>
      </c>
      <c r="H2882">
        <v>356</v>
      </c>
      <c r="I2882" t="s">
        <v>1105</v>
      </c>
      <c r="J2882" t="s">
        <v>1104</v>
      </c>
      <c r="K2882" t="s">
        <v>307</v>
      </c>
      <c r="L2882" t="s">
        <v>1191</v>
      </c>
      <c r="M2882">
        <v>981</v>
      </c>
      <c r="N2882">
        <v>41.166600000000003</v>
      </c>
    </row>
    <row r="2883" spans="1:14" x14ac:dyDescent="0.3">
      <c r="A2883">
        <v>2021</v>
      </c>
      <c r="B2883" t="s">
        <v>1188</v>
      </c>
      <c r="C2883" t="s">
        <v>821</v>
      </c>
      <c r="D2883" t="s">
        <v>823</v>
      </c>
      <c r="E2883" t="s">
        <v>822</v>
      </c>
      <c r="F2883" t="s">
        <v>867</v>
      </c>
      <c r="G2883" t="s">
        <v>866</v>
      </c>
      <c r="H2883">
        <v>356</v>
      </c>
      <c r="I2883" t="s">
        <v>1105</v>
      </c>
      <c r="J2883" t="s">
        <v>1104</v>
      </c>
      <c r="K2883" t="s">
        <v>308</v>
      </c>
      <c r="L2883" t="s">
        <v>1191</v>
      </c>
      <c r="M2883">
        <v>489</v>
      </c>
      <c r="N2883">
        <v>20.520399999999999</v>
      </c>
    </row>
    <row r="2884" spans="1:14" x14ac:dyDescent="0.3">
      <c r="A2884">
        <v>2021</v>
      </c>
      <c r="B2884" t="s">
        <v>1188</v>
      </c>
      <c r="C2884" t="s">
        <v>821</v>
      </c>
      <c r="D2884" t="s">
        <v>823</v>
      </c>
      <c r="E2884" t="s">
        <v>822</v>
      </c>
      <c r="F2884" t="s">
        <v>867</v>
      </c>
      <c r="G2884" t="s">
        <v>866</v>
      </c>
      <c r="H2884">
        <v>356</v>
      </c>
      <c r="I2884" t="s">
        <v>1105</v>
      </c>
      <c r="J2884" t="s">
        <v>1104</v>
      </c>
      <c r="K2884" t="s">
        <v>309</v>
      </c>
      <c r="L2884" t="s">
        <v>1191</v>
      </c>
      <c r="M2884">
        <v>83</v>
      </c>
      <c r="N2884">
        <v>3.4830000000000001</v>
      </c>
    </row>
    <row r="2885" spans="1:14" x14ac:dyDescent="0.3">
      <c r="A2885">
        <v>2021</v>
      </c>
      <c r="B2885" t="s">
        <v>1188</v>
      </c>
      <c r="C2885" t="s">
        <v>821</v>
      </c>
      <c r="D2885" t="s">
        <v>823</v>
      </c>
      <c r="E2885" t="s">
        <v>822</v>
      </c>
      <c r="F2885" t="s">
        <v>867</v>
      </c>
      <c r="G2885" t="s">
        <v>866</v>
      </c>
      <c r="H2885">
        <v>356</v>
      </c>
      <c r="I2885" t="s">
        <v>1105</v>
      </c>
      <c r="J2885" t="s">
        <v>1104</v>
      </c>
      <c r="K2885" t="s">
        <v>306</v>
      </c>
      <c r="L2885" t="s">
        <v>1191</v>
      </c>
      <c r="M2885">
        <v>740</v>
      </c>
      <c r="N2885">
        <v>31.0533</v>
      </c>
    </row>
    <row r="2886" spans="1:14" x14ac:dyDescent="0.3">
      <c r="A2886">
        <v>2021</v>
      </c>
      <c r="B2886" t="s">
        <v>1188</v>
      </c>
      <c r="C2886" t="s">
        <v>821</v>
      </c>
      <c r="D2886" t="s">
        <v>823</v>
      </c>
      <c r="E2886" t="s">
        <v>822</v>
      </c>
      <c r="F2886" t="s">
        <v>867</v>
      </c>
      <c r="G2886" t="s">
        <v>866</v>
      </c>
      <c r="H2886">
        <v>356</v>
      </c>
      <c r="I2886" t="s">
        <v>1105</v>
      </c>
      <c r="J2886" t="s">
        <v>1104</v>
      </c>
      <c r="K2886" t="s">
        <v>1192</v>
      </c>
      <c r="L2886" t="s">
        <v>1191</v>
      </c>
      <c r="M2886">
        <v>2383</v>
      </c>
      <c r="N2886">
        <v>100</v>
      </c>
    </row>
    <row r="2887" spans="1:14" x14ac:dyDescent="0.3">
      <c r="A2887">
        <v>2021</v>
      </c>
      <c r="B2887" t="s">
        <v>1188</v>
      </c>
      <c r="C2887" t="s">
        <v>821</v>
      </c>
      <c r="D2887" t="s">
        <v>823</v>
      </c>
      <c r="E2887" t="s">
        <v>822</v>
      </c>
      <c r="F2887" t="s">
        <v>867</v>
      </c>
      <c r="G2887" t="s">
        <v>866</v>
      </c>
      <c r="H2887">
        <v>356</v>
      </c>
      <c r="I2887" t="s">
        <v>1105</v>
      </c>
      <c r="J2887" t="s">
        <v>1104</v>
      </c>
      <c r="K2887" t="s">
        <v>305</v>
      </c>
      <c r="L2887" t="s">
        <v>1191</v>
      </c>
      <c r="M2887">
        <v>90</v>
      </c>
      <c r="N2887">
        <v>3.7767499999999998</v>
      </c>
    </row>
    <row r="2888" spans="1:14" x14ac:dyDescent="0.3">
      <c r="A2888">
        <v>2022</v>
      </c>
      <c r="B2888" t="s">
        <v>1188</v>
      </c>
      <c r="C2888" t="s">
        <v>821</v>
      </c>
      <c r="D2888" t="s">
        <v>823</v>
      </c>
      <c r="E2888" t="s">
        <v>822</v>
      </c>
      <c r="F2888" t="s">
        <v>867</v>
      </c>
      <c r="G2888" t="s">
        <v>866</v>
      </c>
      <c r="H2888">
        <v>356</v>
      </c>
      <c r="I2888" t="s">
        <v>1105</v>
      </c>
      <c r="J2888" t="s">
        <v>1104</v>
      </c>
      <c r="K2888" t="s">
        <v>307</v>
      </c>
      <c r="L2888" t="s">
        <v>1191</v>
      </c>
      <c r="M2888">
        <v>1038</v>
      </c>
      <c r="N2888">
        <v>39.648600000000002</v>
      </c>
    </row>
    <row r="2889" spans="1:14" x14ac:dyDescent="0.3">
      <c r="A2889">
        <v>2022</v>
      </c>
      <c r="B2889" t="s">
        <v>1188</v>
      </c>
      <c r="C2889" t="s">
        <v>821</v>
      </c>
      <c r="D2889" t="s">
        <v>823</v>
      </c>
      <c r="E2889" t="s">
        <v>822</v>
      </c>
      <c r="F2889" t="s">
        <v>867</v>
      </c>
      <c r="G2889" t="s">
        <v>866</v>
      </c>
      <c r="H2889">
        <v>356</v>
      </c>
      <c r="I2889" t="s">
        <v>1105</v>
      </c>
      <c r="J2889" t="s">
        <v>1104</v>
      </c>
      <c r="K2889" t="s">
        <v>308</v>
      </c>
      <c r="L2889" t="s">
        <v>1191</v>
      </c>
      <c r="M2889">
        <v>555</v>
      </c>
      <c r="N2889">
        <v>21.199400000000001</v>
      </c>
    </row>
    <row r="2890" spans="1:14" x14ac:dyDescent="0.3">
      <c r="A2890">
        <v>2022</v>
      </c>
      <c r="B2890" t="s">
        <v>1188</v>
      </c>
      <c r="C2890" t="s">
        <v>821</v>
      </c>
      <c r="D2890" t="s">
        <v>823</v>
      </c>
      <c r="E2890" t="s">
        <v>822</v>
      </c>
      <c r="F2890" t="s">
        <v>867</v>
      </c>
      <c r="G2890" t="s">
        <v>866</v>
      </c>
      <c r="H2890">
        <v>356</v>
      </c>
      <c r="I2890" t="s">
        <v>1105</v>
      </c>
      <c r="J2890" t="s">
        <v>1104</v>
      </c>
      <c r="K2890" t="s">
        <v>309</v>
      </c>
      <c r="L2890" t="s">
        <v>1191</v>
      </c>
      <c r="M2890">
        <v>94</v>
      </c>
      <c r="N2890">
        <v>3.5905300000000002</v>
      </c>
    </row>
    <row r="2891" spans="1:14" x14ac:dyDescent="0.3">
      <c r="A2891">
        <v>2022</v>
      </c>
      <c r="B2891" t="s">
        <v>1188</v>
      </c>
      <c r="C2891" t="s">
        <v>821</v>
      </c>
      <c r="D2891" t="s">
        <v>823</v>
      </c>
      <c r="E2891" t="s">
        <v>822</v>
      </c>
      <c r="F2891" t="s">
        <v>867</v>
      </c>
      <c r="G2891" t="s">
        <v>866</v>
      </c>
      <c r="H2891">
        <v>356</v>
      </c>
      <c r="I2891" t="s">
        <v>1105</v>
      </c>
      <c r="J2891" t="s">
        <v>1104</v>
      </c>
      <c r="K2891" t="s">
        <v>306</v>
      </c>
      <c r="L2891" t="s">
        <v>1191</v>
      </c>
      <c r="M2891">
        <v>813</v>
      </c>
      <c r="N2891">
        <v>31.054200000000002</v>
      </c>
    </row>
    <row r="2892" spans="1:14" x14ac:dyDescent="0.3">
      <c r="A2892">
        <v>2022</v>
      </c>
      <c r="B2892" t="s">
        <v>1188</v>
      </c>
      <c r="C2892" t="s">
        <v>821</v>
      </c>
      <c r="D2892" t="s">
        <v>823</v>
      </c>
      <c r="E2892" t="s">
        <v>822</v>
      </c>
      <c r="F2892" t="s">
        <v>867</v>
      </c>
      <c r="G2892" t="s">
        <v>866</v>
      </c>
      <c r="H2892">
        <v>356</v>
      </c>
      <c r="I2892" t="s">
        <v>1105</v>
      </c>
      <c r="J2892" t="s">
        <v>1104</v>
      </c>
      <c r="K2892" t="s">
        <v>1192</v>
      </c>
      <c r="L2892" t="s">
        <v>1191</v>
      </c>
      <c r="M2892">
        <v>2618</v>
      </c>
      <c r="N2892">
        <v>100</v>
      </c>
    </row>
    <row r="2893" spans="1:14" x14ac:dyDescent="0.3">
      <c r="A2893">
        <v>2022</v>
      </c>
      <c r="B2893" t="s">
        <v>1188</v>
      </c>
      <c r="C2893" t="s">
        <v>821</v>
      </c>
      <c r="D2893" t="s">
        <v>823</v>
      </c>
      <c r="E2893" t="s">
        <v>822</v>
      </c>
      <c r="F2893" t="s">
        <v>867</v>
      </c>
      <c r="G2893" t="s">
        <v>866</v>
      </c>
      <c r="H2893">
        <v>356</v>
      </c>
      <c r="I2893" t="s">
        <v>1105</v>
      </c>
      <c r="J2893" t="s">
        <v>1104</v>
      </c>
      <c r="K2893" t="s">
        <v>305</v>
      </c>
      <c r="L2893" t="s">
        <v>1191</v>
      </c>
      <c r="M2893">
        <v>118</v>
      </c>
      <c r="N2893">
        <v>4.5072599999999996</v>
      </c>
    </row>
    <row r="2894" spans="1:14" x14ac:dyDescent="0.3">
      <c r="A2894">
        <v>2023</v>
      </c>
      <c r="B2894" t="s">
        <v>1188</v>
      </c>
      <c r="C2894" t="s">
        <v>821</v>
      </c>
      <c r="D2894" t="s">
        <v>823</v>
      </c>
      <c r="E2894" t="s">
        <v>822</v>
      </c>
      <c r="F2894" t="s">
        <v>867</v>
      </c>
      <c r="G2894" t="s">
        <v>866</v>
      </c>
      <c r="H2894">
        <v>356</v>
      </c>
      <c r="I2894" t="s">
        <v>1105</v>
      </c>
      <c r="J2894" t="s">
        <v>1104</v>
      </c>
      <c r="K2894" t="s">
        <v>307</v>
      </c>
      <c r="L2894" t="s">
        <v>1191</v>
      </c>
      <c r="M2894">
        <v>1096</v>
      </c>
      <c r="N2894">
        <v>38.769010000000002</v>
      </c>
    </row>
    <row r="2895" spans="1:14" x14ac:dyDescent="0.3">
      <c r="A2895">
        <v>2023</v>
      </c>
      <c r="B2895" t="s">
        <v>1188</v>
      </c>
      <c r="C2895" t="s">
        <v>821</v>
      </c>
      <c r="D2895" t="s">
        <v>823</v>
      </c>
      <c r="E2895" t="s">
        <v>822</v>
      </c>
      <c r="F2895" t="s">
        <v>867</v>
      </c>
      <c r="G2895" t="s">
        <v>866</v>
      </c>
      <c r="H2895">
        <v>356</v>
      </c>
      <c r="I2895" t="s">
        <v>1105</v>
      </c>
      <c r="J2895" t="s">
        <v>1104</v>
      </c>
      <c r="K2895" t="s">
        <v>308</v>
      </c>
      <c r="L2895" t="s">
        <v>1191</v>
      </c>
      <c r="M2895">
        <v>618</v>
      </c>
      <c r="N2895">
        <v>21.86063</v>
      </c>
    </row>
    <row r="2896" spans="1:14" x14ac:dyDescent="0.3">
      <c r="A2896">
        <v>2023</v>
      </c>
      <c r="B2896" t="s">
        <v>1188</v>
      </c>
      <c r="C2896" t="s">
        <v>821</v>
      </c>
      <c r="D2896" t="s">
        <v>823</v>
      </c>
      <c r="E2896" t="s">
        <v>822</v>
      </c>
      <c r="F2896" t="s">
        <v>867</v>
      </c>
      <c r="G2896" t="s">
        <v>866</v>
      </c>
      <c r="H2896">
        <v>356</v>
      </c>
      <c r="I2896" t="s">
        <v>1105</v>
      </c>
      <c r="J2896" t="s">
        <v>1104</v>
      </c>
      <c r="K2896" t="s">
        <v>309</v>
      </c>
      <c r="L2896" t="s">
        <v>1191</v>
      </c>
      <c r="M2896">
        <v>105</v>
      </c>
      <c r="N2896">
        <v>3.7141799999999998</v>
      </c>
    </row>
    <row r="2897" spans="1:14" x14ac:dyDescent="0.3">
      <c r="A2897">
        <v>2023</v>
      </c>
      <c r="B2897" t="s">
        <v>1188</v>
      </c>
      <c r="C2897" t="s">
        <v>821</v>
      </c>
      <c r="D2897" t="s">
        <v>823</v>
      </c>
      <c r="E2897" t="s">
        <v>822</v>
      </c>
      <c r="F2897" t="s">
        <v>867</v>
      </c>
      <c r="G2897" t="s">
        <v>866</v>
      </c>
      <c r="H2897">
        <v>356</v>
      </c>
      <c r="I2897" t="s">
        <v>1105</v>
      </c>
      <c r="J2897" t="s">
        <v>1104</v>
      </c>
      <c r="K2897" t="s">
        <v>306</v>
      </c>
      <c r="L2897" t="s">
        <v>1191</v>
      </c>
      <c r="M2897">
        <v>874</v>
      </c>
      <c r="N2897">
        <v>30.916170000000001</v>
      </c>
    </row>
    <row r="2898" spans="1:14" x14ac:dyDescent="0.3">
      <c r="A2898">
        <v>2023</v>
      </c>
      <c r="B2898" t="s">
        <v>1188</v>
      </c>
      <c r="C2898" t="s">
        <v>821</v>
      </c>
      <c r="D2898" t="s">
        <v>823</v>
      </c>
      <c r="E2898" t="s">
        <v>822</v>
      </c>
      <c r="F2898" t="s">
        <v>867</v>
      </c>
      <c r="G2898" t="s">
        <v>866</v>
      </c>
      <c r="H2898">
        <v>356</v>
      </c>
      <c r="I2898" t="s">
        <v>1105</v>
      </c>
      <c r="J2898" t="s">
        <v>1104</v>
      </c>
      <c r="K2898" t="s">
        <v>1192</v>
      </c>
      <c r="L2898" t="s">
        <v>1191</v>
      </c>
      <c r="M2898">
        <v>2827</v>
      </c>
      <c r="N2898">
        <v>100</v>
      </c>
    </row>
    <row r="2899" spans="1:14" x14ac:dyDescent="0.3">
      <c r="A2899">
        <v>2023</v>
      </c>
      <c r="B2899" t="s">
        <v>1188</v>
      </c>
      <c r="C2899" t="s">
        <v>821</v>
      </c>
      <c r="D2899" t="s">
        <v>823</v>
      </c>
      <c r="E2899" t="s">
        <v>822</v>
      </c>
      <c r="F2899" t="s">
        <v>867</v>
      </c>
      <c r="G2899" t="s">
        <v>866</v>
      </c>
      <c r="H2899">
        <v>356</v>
      </c>
      <c r="I2899" t="s">
        <v>1105</v>
      </c>
      <c r="J2899" t="s">
        <v>1104</v>
      </c>
      <c r="K2899" t="s">
        <v>305</v>
      </c>
      <c r="L2899" t="s">
        <v>1191</v>
      </c>
      <c r="M2899">
        <v>134</v>
      </c>
      <c r="N2899">
        <v>4.7400099999999998</v>
      </c>
    </row>
    <row r="2900" spans="1:14" x14ac:dyDescent="0.3">
      <c r="A2900">
        <v>2024</v>
      </c>
      <c r="B2900" t="s">
        <v>1188</v>
      </c>
      <c r="C2900" t="s">
        <v>821</v>
      </c>
      <c r="D2900" t="s">
        <v>823</v>
      </c>
      <c r="E2900" t="s">
        <v>822</v>
      </c>
      <c r="F2900" t="s">
        <v>867</v>
      </c>
      <c r="G2900" t="s">
        <v>866</v>
      </c>
      <c r="H2900">
        <v>356</v>
      </c>
      <c r="I2900" t="s">
        <v>1105</v>
      </c>
      <c r="J2900" t="s">
        <v>1104</v>
      </c>
      <c r="K2900" t="s">
        <v>307</v>
      </c>
      <c r="L2900" t="s">
        <v>1191</v>
      </c>
      <c r="M2900">
        <v>1191</v>
      </c>
      <c r="N2900">
        <v>38.234349999999999</v>
      </c>
    </row>
    <row r="2901" spans="1:14" x14ac:dyDescent="0.3">
      <c r="A2901">
        <v>2024</v>
      </c>
      <c r="B2901" t="s">
        <v>1188</v>
      </c>
      <c r="C2901" t="s">
        <v>821</v>
      </c>
      <c r="D2901" t="s">
        <v>823</v>
      </c>
      <c r="E2901" t="s">
        <v>822</v>
      </c>
      <c r="F2901" t="s">
        <v>867</v>
      </c>
      <c r="G2901" t="s">
        <v>866</v>
      </c>
      <c r="H2901">
        <v>356</v>
      </c>
      <c r="I2901" t="s">
        <v>1105</v>
      </c>
      <c r="J2901" t="s">
        <v>1104</v>
      </c>
      <c r="K2901" t="s">
        <v>308</v>
      </c>
      <c r="L2901" t="s">
        <v>1191</v>
      </c>
      <c r="M2901">
        <v>702</v>
      </c>
      <c r="N2901">
        <v>22.53612</v>
      </c>
    </row>
    <row r="2902" spans="1:14" x14ac:dyDescent="0.3">
      <c r="A2902">
        <v>2024</v>
      </c>
      <c r="B2902" t="s">
        <v>1188</v>
      </c>
      <c r="C2902" t="s">
        <v>821</v>
      </c>
      <c r="D2902" t="s">
        <v>823</v>
      </c>
      <c r="E2902" t="s">
        <v>822</v>
      </c>
      <c r="F2902" t="s">
        <v>867</v>
      </c>
      <c r="G2902" t="s">
        <v>866</v>
      </c>
      <c r="H2902">
        <v>356</v>
      </c>
      <c r="I2902" t="s">
        <v>1105</v>
      </c>
      <c r="J2902" t="s">
        <v>1104</v>
      </c>
      <c r="K2902" t="s">
        <v>309</v>
      </c>
      <c r="L2902" t="s">
        <v>1191</v>
      </c>
      <c r="M2902">
        <v>117</v>
      </c>
      <c r="N2902">
        <v>3.7560199999999999</v>
      </c>
    </row>
    <row r="2903" spans="1:14" x14ac:dyDescent="0.3">
      <c r="A2903">
        <v>2024</v>
      </c>
      <c r="B2903" t="s">
        <v>1188</v>
      </c>
      <c r="C2903" t="s">
        <v>821</v>
      </c>
      <c r="D2903" t="s">
        <v>823</v>
      </c>
      <c r="E2903" t="s">
        <v>822</v>
      </c>
      <c r="F2903" t="s">
        <v>867</v>
      </c>
      <c r="G2903" t="s">
        <v>866</v>
      </c>
      <c r="H2903">
        <v>356</v>
      </c>
      <c r="I2903" t="s">
        <v>1105</v>
      </c>
      <c r="J2903" t="s">
        <v>1104</v>
      </c>
      <c r="K2903" t="s">
        <v>306</v>
      </c>
      <c r="L2903" t="s">
        <v>1191</v>
      </c>
      <c r="M2903">
        <v>950</v>
      </c>
      <c r="N2903">
        <v>30.497589999999999</v>
      </c>
    </row>
    <row r="2904" spans="1:14" x14ac:dyDescent="0.3">
      <c r="A2904">
        <v>2024</v>
      </c>
      <c r="B2904" t="s">
        <v>1188</v>
      </c>
      <c r="C2904" t="s">
        <v>821</v>
      </c>
      <c r="D2904" t="s">
        <v>823</v>
      </c>
      <c r="E2904" t="s">
        <v>822</v>
      </c>
      <c r="F2904" t="s">
        <v>867</v>
      </c>
      <c r="G2904" t="s">
        <v>866</v>
      </c>
      <c r="H2904">
        <v>356</v>
      </c>
      <c r="I2904" t="s">
        <v>1105</v>
      </c>
      <c r="J2904" t="s">
        <v>1104</v>
      </c>
      <c r="K2904" t="s">
        <v>1192</v>
      </c>
      <c r="L2904" t="s">
        <v>1191</v>
      </c>
      <c r="M2904">
        <v>3115</v>
      </c>
      <c r="N2904">
        <v>100</v>
      </c>
    </row>
    <row r="2905" spans="1:14" x14ac:dyDescent="0.3">
      <c r="A2905">
        <v>2024</v>
      </c>
      <c r="B2905" t="s">
        <v>1188</v>
      </c>
      <c r="C2905" t="s">
        <v>821</v>
      </c>
      <c r="D2905" t="s">
        <v>823</v>
      </c>
      <c r="E2905" t="s">
        <v>822</v>
      </c>
      <c r="F2905" t="s">
        <v>867</v>
      </c>
      <c r="G2905" t="s">
        <v>866</v>
      </c>
      <c r="H2905">
        <v>356</v>
      </c>
      <c r="I2905" t="s">
        <v>1105</v>
      </c>
      <c r="J2905" t="s">
        <v>1104</v>
      </c>
      <c r="K2905" t="s">
        <v>305</v>
      </c>
      <c r="L2905" t="s">
        <v>1191</v>
      </c>
      <c r="M2905">
        <v>155</v>
      </c>
      <c r="N2905">
        <v>4.9759200000000003</v>
      </c>
    </row>
    <row r="2906" spans="1:14" customFormat="1" x14ac:dyDescent="0.3">
      <c r="A2906">
        <v>2021</v>
      </c>
      <c r="B2906" t="s">
        <v>1188</v>
      </c>
      <c r="C2906" t="s">
        <v>821</v>
      </c>
      <c r="D2906" t="s">
        <v>823</v>
      </c>
      <c r="E2906" t="s">
        <v>822</v>
      </c>
      <c r="F2906" t="s">
        <v>913</v>
      </c>
      <c r="G2906" t="s">
        <v>912</v>
      </c>
      <c r="H2906">
        <v>808</v>
      </c>
      <c r="I2906" t="s">
        <v>1107</v>
      </c>
      <c r="J2906" t="s">
        <v>1106</v>
      </c>
      <c r="K2906" t="s">
        <v>307</v>
      </c>
      <c r="L2906" t="s">
        <v>1191</v>
      </c>
      <c r="M2906">
        <v>671</v>
      </c>
      <c r="N2906">
        <v>40.666699999999999</v>
      </c>
    </row>
    <row r="2907" spans="1:14" customFormat="1" x14ac:dyDescent="0.3">
      <c r="A2907">
        <v>2021</v>
      </c>
      <c r="B2907" t="s">
        <v>1188</v>
      </c>
      <c r="C2907" t="s">
        <v>821</v>
      </c>
      <c r="D2907" t="s">
        <v>823</v>
      </c>
      <c r="E2907" t="s">
        <v>822</v>
      </c>
      <c r="F2907" t="s">
        <v>913</v>
      </c>
      <c r="G2907" t="s">
        <v>912</v>
      </c>
      <c r="H2907">
        <v>808</v>
      </c>
      <c r="I2907" t="s">
        <v>1107</v>
      </c>
      <c r="J2907" t="s">
        <v>1106</v>
      </c>
      <c r="K2907" t="s">
        <v>308</v>
      </c>
      <c r="L2907" t="s">
        <v>1191</v>
      </c>
      <c r="M2907">
        <v>291</v>
      </c>
      <c r="N2907">
        <v>17.636399999999998</v>
      </c>
    </row>
    <row r="2908" spans="1:14" customFormat="1" x14ac:dyDescent="0.3">
      <c r="A2908">
        <v>2021</v>
      </c>
      <c r="B2908" t="s">
        <v>1188</v>
      </c>
      <c r="C2908" t="s">
        <v>821</v>
      </c>
      <c r="D2908" t="s">
        <v>823</v>
      </c>
      <c r="E2908" t="s">
        <v>822</v>
      </c>
      <c r="F2908" t="s">
        <v>913</v>
      </c>
      <c r="G2908" t="s">
        <v>912</v>
      </c>
      <c r="H2908">
        <v>808</v>
      </c>
      <c r="I2908" t="s">
        <v>1107</v>
      </c>
      <c r="J2908" t="s">
        <v>1106</v>
      </c>
      <c r="K2908" t="s">
        <v>309</v>
      </c>
      <c r="L2908" t="s">
        <v>1191</v>
      </c>
      <c r="M2908">
        <v>38</v>
      </c>
      <c r="N2908">
        <v>2.3030300000000001</v>
      </c>
    </row>
    <row r="2909" spans="1:14" customFormat="1" x14ac:dyDescent="0.3">
      <c r="A2909">
        <v>2021</v>
      </c>
      <c r="B2909" t="s">
        <v>1188</v>
      </c>
      <c r="C2909" t="s">
        <v>821</v>
      </c>
      <c r="D2909" t="s">
        <v>823</v>
      </c>
      <c r="E2909" t="s">
        <v>822</v>
      </c>
      <c r="F2909" t="s">
        <v>913</v>
      </c>
      <c r="G2909" t="s">
        <v>912</v>
      </c>
      <c r="H2909">
        <v>808</v>
      </c>
      <c r="I2909" t="s">
        <v>1107</v>
      </c>
      <c r="J2909" t="s">
        <v>1106</v>
      </c>
      <c r="K2909" t="s">
        <v>306</v>
      </c>
      <c r="L2909" t="s">
        <v>1191</v>
      </c>
      <c r="M2909">
        <v>575</v>
      </c>
      <c r="N2909">
        <v>34.848500000000001</v>
      </c>
    </row>
    <row r="2910" spans="1:14" customFormat="1" x14ac:dyDescent="0.3">
      <c r="A2910">
        <v>2021</v>
      </c>
      <c r="B2910" t="s">
        <v>1188</v>
      </c>
      <c r="C2910" t="s">
        <v>821</v>
      </c>
      <c r="D2910" t="s">
        <v>823</v>
      </c>
      <c r="E2910" t="s">
        <v>822</v>
      </c>
      <c r="F2910" t="s">
        <v>913</v>
      </c>
      <c r="G2910" t="s">
        <v>912</v>
      </c>
      <c r="H2910">
        <v>808</v>
      </c>
      <c r="I2910" t="s">
        <v>1107</v>
      </c>
      <c r="J2910" t="s">
        <v>1106</v>
      </c>
      <c r="K2910" t="s">
        <v>1192</v>
      </c>
      <c r="L2910" t="s">
        <v>1191</v>
      </c>
      <c r="M2910">
        <v>1650</v>
      </c>
      <c r="N2910">
        <v>100</v>
      </c>
    </row>
    <row r="2911" spans="1:14" customFormat="1" x14ac:dyDescent="0.3">
      <c r="A2911">
        <v>2021</v>
      </c>
      <c r="B2911" t="s">
        <v>1188</v>
      </c>
      <c r="C2911" t="s">
        <v>821</v>
      </c>
      <c r="D2911" t="s">
        <v>823</v>
      </c>
      <c r="E2911" t="s">
        <v>822</v>
      </c>
      <c r="F2911" t="s">
        <v>913</v>
      </c>
      <c r="G2911" t="s">
        <v>912</v>
      </c>
      <c r="H2911">
        <v>808</v>
      </c>
      <c r="I2911" t="s">
        <v>1107</v>
      </c>
      <c r="J2911" t="s">
        <v>1106</v>
      </c>
      <c r="K2911" t="s">
        <v>305</v>
      </c>
      <c r="L2911" t="s">
        <v>1191</v>
      </c>
      <c r="M2911">
        <v>75</v>
      </c>
      <c r="N2911">
        <v>4.5454499999999998</v>
      </c>
    </row>
    <row r="2912" spans="1:14" customFormat="1" x14ac:dyDescent="0.3">
      <c r="A2912">
        <v>2022</v>
      </c>
      <c r="B2912" t="s">
        <v>1188</v>
      </c>
      <c r="C2912" t="s">
        <v>821</v>
      </c>
      <c r="D2912" t="s">
        <v>823</v>
      </c>
      <c r="E2912" t="s">
        <v>822</v>
      </c>
      <c r="F2912" t="s">
        <v>913</v>
      </c>
      <c r="G2912" t="s">
        <v>912</v>
      </c>
      <c r="H2912">
        <v>808</v>
      </c>
      <c r="I2912" t="s">
        <v>1107</v>
      </c>
      <c r="J2912" t="s">
        <v>1106</v>
      </c>
      <c r="K2912" t="s">
        <v>307</v>
      </c>
      <c r="L2912" t="s">
        <v>1191</v>
      </c>
      <c r="M2912">
        <v>759</v>
      </c>
      <c r="N2912">
        <v>41.680399999999999</v>
      </c>
    </row>
    <row r="2913" spans="1:14" customFormat="1" x14ac:dyDescent="0.3">
      <c r="A2913">
        <v>2022</v>
      </c>
      <c r="B2913" t="s">
        <v>1188</v>
      </c>
      <c r="C2913" t="s">
        <v>821</v>
      </c>
      <c r="D2913" t="s">
        <v>823</v>
      </c>
      <c r="E2913" t="s">
        <v>822</v>
      </c>
      <c r="F2913" t="s">
        <v>913</v>
      </c>
      <c r="G2913" t="s">
        <v>912</v>
      </c>
      <c r="H2913">
        <v>808</v>
      </c>
      <c r="I2913" t="s">
        <v>1107</v>
      </c>
      <c r="J2913" t="s">
        <v>1106</v>
      </c>
      <c r="K2913" t="s">
        <v>308</v>
      </c>
      <c r="L2913" t="s">
        <v>1191</v>
      </c>
      <c r="M2913">
        <v>333</v>
      </c>
      <c r="N2913">
        <v>18.2867</v>
      </c>
    </row>
    <row r="2914" spans="1:14" customFormat="1" x14ac:dyDescent="0.3">
      <c r="A2914">
        <v>2022</v>
      </c>
      <c r="B2914" t="s">
        <v>1188</v>
      </c>
      <c r="C2914" t="s">
        <v>821</v>
      </c>
      <c r="D2914" t="s">
        <v>823</v>
      </c>
      <c r="E2914" t="s">
        <v>822</v>
      </c>
      <c r="F2914" t="s">
        <v>913</v>
      </c>
      <c r="G2914" t="s">
        <v>912</v>
      </c>
      <c r="H2914">
        <v>808</v>
      </c>
      <c r="I2914" t="s">
        <v>1107</v>
      </c>
      <c r="J2914" t="s">
        <v>1106</v>
      </c>
      <c r="K2914" t="s">
        <v>309</v>
      </c>
      <c r="L2914" t="s">
        <v>1191</v>
      </c>
      <c r="M2914">
        <v>51</v>
      </c>
      <c r="N2914">
        <v>2.8006600000000001</v>
      </c>
    </row>
    <row r="2915" spans="1:14" customFormat="1" x14ac:dyDescent="0.3">
      <c r="A2915">
        <v>2022</v>
      </c>
      <c r="B2915" t="s">
        <v>1188</v>
      </c>
      <c r="C2915" t="s">
        <v>821</v>
      </c>
      <c r="D2915" t="s">
        <v>823</v>
      </c>
      <c r="E2915" t="s">
        <v>822</v>
      </c>
      <c r="F2915" t="s">
        <v>913</v>
      </c>
      <c r="G2915" t="s">
        <v>912</v>
      </c>
      <c r="H2915">
        <v>808</v>
      </c>
      <c r="I2915" t="s">
        <v>1107</v>
      </c>
      <c r="J2915" t="s">
        <v>1106</v>
      </c>
      <c r="K2915" t="s">
        <v>306</v>
      </c>
      <c r="L2915" t="s">
        <v>1191</v>
      </c>
      <c r="M2915">
        <v>601</v>
      </c>
      <c r="N2915">
        <v>33.003799999999998</v>
      </c>
    </row>
    <row r="2916" spans="1:14" customFormat="1" x14ac:dyDescent="0.3">
      <c r="A2916">
        <v>2022</v>
      </c>
      <c r="B2916" t="s">
        <v>1188</v>
      </c>
      <c r="C2916" t="s">
        <v>821</v>
      </c>
      <c r="D2916" t="s">
        <v>823</v>
      </c>
      <c r="E2916" t="s">
        <v>822</v>
      </c>
      <c r="F2916" t="s">
        <v>913</v>
      </c>
      <c r="G2916" t="s">
        <v>912</v>
      </c>
      <c r="H2916">
        <v>808</v>
      </c>
      <c r="I2916" t="s">
        <v>1107</v>
      </c>
      <c r="J2916" t="s">
        <v>1106</v>
      </c>
      <c r="K2916" t="s">
        <v>1192</v>
      </c>
      <c r="L2916" t="s">
        <v>1191</v>
      </c>
      <c r="M2916">
        <v>1821</v>
      </c>
      <c r="N2916">
        <v>100</v>
      </c>
    </row>
    <row r="2917" spans="1:14" customFormat="1" x14ac:dyDescent="0.3">
      <c r="A2917">
        <v>2022</v>
      </c>
      <c r="B2917" t="s">
        <v>1188</v>
      </c>
      <c r="C2917" t="s">
        <v>821</v>
      </c>
      <c r="D2917" t="s">
        <v>823</v>
      </c>
      <c r="E2917" t="s">
        <v>822</v>
      </c>
      <c r="F2917" t="s">
        <v>913</v>
      </c>
      <c r="G2917" t="s">
        <v>912</v>
      </c>
      <c r="H2917">
        <v>808</v>
      </c>
      <c r="I2917" t="s">
        <v>1107</v>
      </c>
      <c r="J2917" t="s">
        <v>1106</v>
      </c>
      <c r="K2917" t="s">
        <v>305</v>
      </c>
      <c r="L2917" t="s">
        <v>1191</v>
      </c>
      <c r="M2917">
        <v>77</v>
      </c>
      <c r="N2917">
        <v>4.2284499999999996</v>
      </c>
    </row>
    <row r="2918" spans="1:14" customFormat="1" x14ac:dyDescent="0.3">
      <c r="A2918">
        <v>2023</v>
      </c>
      <c r="B2918" t="s">
        <v>1188</v>
      </c>
      <c r="C2918" t="s">
        <v>821</v>
      </c>
      <c r="D2918" t="s">
        <v>823</v>
      </c>
      <c r="E2918" t="s">
        <v>822</v>
      </c>
      <c r="F2918" t="s">
        <v>913</v>
      </c>
      <c r="G2918" t="s">
        <v>912</v>
      </c>
      <c r="H2918">
        <v>808</v>
      </c>
      <c r="I2918" t="s">
        <v>1107</v>
      </c>
      <c r="J2918" t="s">
        <v>1106</v>
      </c>
      <c r="K2918" t="s">
        <v>307</v>
      </c>
      <c r="L2918" t="s">
        <v>1191</v>
      </c>
      <c r="M2918">
        <v>794</v>
      </c>
      <c r="N2918">
        <v>41.988370000000003</v>
      </c>
    </row>
    <row r="2919" spans="1:14" customFormat="1" x14ac:dyDescent="0.3">
      <c r="A2919">
        <v>2023</v>
      </c>
      <c r="B2919" t="s">
        <v>1188</v>
      </c>
      <c r="C2919" t="s">
        <v>821</v>
      </c>
      <c r="D2919" t="s">
        <v>823</v>
      </c>
      <c r="E2919" t="s">
        <v>822</v>
      </c>
      <c r="F2919" t="s">
        <v>913</v>
      </c>
      <c r="G2919" t="s">
        <v>912</v>
      </c>
      <c r="H2919">
        <v>808</v>
      </c>
      <c r="I2919" t="s">
        <v>1107</v>
      </c>
      <c r="J2919" t="s">
        <v>1106</v>
      </c>
      <c r="K2919" t="s">
        <v>308</v>
      </c>
      <c r="L2919" t="s">
        <v>1191</v>
      </c>
      <c r="M2919">
        <v>324</v>
      </c>
      <c r="N2919">
        <v>17.133790000000001</v>
      </c>
    </row>
    <row r="2920" spans="1:14" customFormat="1" x14ac:dyDescent="0.3">
      <c r="A2920">
        <v>2023</v>
      </c>
      <c r="B2920" t="s">
        <v>1188</v>
      </c>
      <c r="C2920" t="s">
        <v>821</v>
      </c>
      <c r="D2920" t="s">
        <v>823</v>
      </c>
      <c r="E2920" t="s">
        <v>822</v>
      </c>
      <c r="F2920" t="s">
        <v>913</v>
      </c>
      <c r="G2920" t="s">
        <v>912</v>
      </c>
      <c r="H2920">
        <v>808</v>
      </c>
      <c r="I2920" t="s">
        <v>1107</v>
      </c>
      <c r="J2920" t="s">
        <v>1106</v>
      </c>
      <c r="K2920" t="s">
        <v>309</v>
      </c>
      <c r="L2920" t="s">
        <v>1191</v>
      </c>
      <c r="M2920">
        <v>30</v>
      </c>
      <c r="N2920">
        <v>1.58646</v>
      </c>
    </row>
    <row r="2921" spans="1:14" customFormat="1" x14ac:dyDescent="0.3">
      <c r="A2921">
        <v>2023</v>
      </c>
      <c r="B2921" t="s">
        <v>1188</v>
      </c>
      <c r="C2921" t="s">
        <v>821</v>
      </c>
      <c r="D2921" t="s">
        <v>823</v>
      </c>
      <c r="E2921" t="s">
        <v>822</v>
      </c>
      <c r="F2921" t="s">
        <v>913</v>
      </c>
      <c r="G2921" t="s">
        <v>912</v>
      </c>
      <c r="H2921">
        <v>808</v>
      </c>
      <c r="I2921" t="s">
        <v>1107</v>
      </c>
      <c r="J2921" t="s">
        <v>1106</v>
      </c>
      <c r="K2921" t="s">
        <v>306</v>
      </c>
      <c r="L2921" t="s">
        <v>1191</v>
      </c>
      <c r="M2921">
        <v>633</v>
      </c>
      <c r="N2921">
        <v>33.474350000000001</v>
      </c>
    </row>
    <row r="2922" spans="1:14" customFormat="1" x14ac:dyDescent="0.3">
      <c r="A2922">
        <v>2023</v>
      </c>
      <c r="B2922" t="s">
        <v>1188</v>
      </c>
      <c r="C2922" t="s">
        <v>821</v>
      </c>
      <c r="D2922" t="s">
        <v>823</v>
      </c>
      <c r="E2922" t="s">
        <v>822</v>
      </c>
      <c r="F2922" t="s">
        <v>913</v>
      </c>
      <c r="G2922" t="s">
        <v>912</v>
      </c>
      <c r="H2922">
        <v>808</v>
      </c>
      <c r="I2922" t="s">
        <v>1107</v>
      </c>
      <c r="J2922" t="s">
        <v>1106</v>
      </c>
      <c r="K2922" t="s">
        <v>1192</v>
      </c>
      <c r="L2922" t="s">
        <v>1191</v>
      </c>
      <c r="M2922">
        <v>1891</v>
      </c>
      <c r="N2922">
        <v>100</v>
      </c>
    </row>
    <row r="2923" spans="1:14" customFormat="1" x14ac:dyDescent="0.3">
      <c r="A2923">
        <v>2023</v>
      </c>
      <c r="B2923" t="s">
        <v>1188</v>
      </c>
      <c r="C2923" t="s">
        <v>821</v>
      </c>
      <c r="D2923" t="s">
        <v>823</v>
      </c>
      <c r="E2923" t="s">
        <v>822</v>
      </c>
      <c r="F2923" t="s">
        <v>913</v>
      </c>
      <c r="G2923" t="s">
        <v>912</v>
      </c>
      <c r="H2923">
        <v>808</v>
      </c>
      <c r="I2923" t="s">
        <v>1107</v>
      </c>
      <c r="J2923" t="s">
        <v>1106</v>
      </c>
      <c r="K2923" t="s">
        <v>305</v>
      </c>
      <c r="L2923" t="s">
        <v>1191</v>
      </c>
      <c r="M2923">
        <v>110</v>
      </c>
      <c r="N2923">
        <v>5.8170299999999999</v>
      </c>
    </row>
    <row r="2924" spans="1:14" customFormat="1" x14ac:dyDescent="0.3">
      <c r="A2924">
        <v>2024</v>
      </c>
      <c r="B2924" t="s">
        <v>1188</v>
      </c>
      <c r="C2924" t="s">
        <v>821</v>
      </c>
      <c r="D2924" t="s">
        <v>823</v>
      </c>
      <c r="E2924" t="s">
        <v>822</v>
      </c>
      <c r="F2924" t="s">
        <v>913</v>
      </c>
      <c r="G2924" t="s">
        <v>912</v>
      </c>
      <c r="H2924">
        <v>808</v>
      </c>
      <c r="I2924" t="s">
        <v>1107</v>
      </c>
      <c r="J2924" t="s">
        <v>1106</v>
      </c>
      <c r="K2924" t="s">
        <v>307</v>
      </c>
      <c r="L2924" t="s">
        <v>1191</v>
      </c>
      <c r="M2924">
        <v>852</v>
      </c>
      <c r="N2924">
        <v>40.961539999999999</v>
      </c>
    </row>
    <row r="2925" spans="1:14" customFormat="1" x14ac:dyDescent="0.3">
      <c r="A2925">
        <v>2024</v>
      </c>
      <c r="B2925" t="s">
        <v>1188</v>
      </c>
      <c r="C2925" t="s">
        <v>821</v>
      </c>
      <c r="D2925" t="s">
        <v>823</v>
      </c>
      <c r="E2925" t="s">
        <v>822</v>
      </c>
      <c r="F2925" t="s">
        <v>913</v>
      </c>
      <c r="G2925" t="s">
        <v>912</v>
      </c>
      <c r="H2925">
        <v>808</v>
      </c>
      <c r="I2925" t="s">
        <v>1107</v>
      </c>
      <c r="J2925" t="s">
        <v>1106</v>
      </c>
      <c r="K2925" t="s">
        <v>308</v>
      </c>
      <c r="L2925" t="s">
        <v>1191</v>
      </c>
      <c r="M2925">
        <v>338</v>
      </c>
      <c r="N2925">
        <v>16.25</v>
      </c>
    </row>
    <row r="2926" spans="1:14" customFormat="1" x14ac:dyDescent="0.3">
      <c r="A2926">
        <v>2024</v>
      </c>
      <c r="B2926" t="s">
        <v>1188</v>
      </c>
      <c r="C2926" t="s">
        <v>821</v>
      </c>
      <c r="D2926" t="s">
        <v>823</v>
      </c>
      <c r="E2926" t="s">
        <v>822</v>
      </c>
      <c r="F2926" t="s">
        <v>913</v>
      </c>
      <c r="G2926" t="s">
        <v>912</v>
      </c>
      <c r="H2926">
        <v>808</v>
      </c>
      <c r="I2926" t="s">
        <v>1107</v>
      </c>
      <c r="J2926" t="s">
        <v>1106</v>
      </c>
      <c r="K2926" t="s">
        <v>309</v>
      </c>
      <c r="L2926" t="s">
        <v>1191</v>
      </c>
      <c r="M2926">
        <v>37</v>
      </c>
      <c r="N2926">
        <v>1.77885</v>
      </c>
    </row>
    <row r="2927" spans="1:14" customFormat="1" x14ac:dyDescent="0.3">
      <c r="A2927">
        <v>2024</v>
      </c>
      <c r="B2927" t="s">
        <v>1188</v>
      </c>
      <c r="C2927" t="s">
        <v>821</v>
      </c>
      <c r="D2927" t="s">
        <v>823</v>
      </c>
      <c r="E2927" t="s">
        <v>822</v>
      </c>
      <c r="F2927" t="s">
        <v>913</v>
      </c>
      <c r="G2927" t="s">
        <v>912</v>
      </c>
      <c r="H2927">
        <v>808</v>
      </c>
      <c r="I2927" t="s">
        <v>1107</v>
      </c>
      <c r="J2927" t="s">
        <v>1106</v>
      </c>
      <c r="K2927" t="s">
        <v>306</v>
      </c>
      <c r="L2927" t="s">
        <v>1191</v>
      </c>
      <c r="M2927">
        <v>700</v>
      </c>
      <c r="N2927">
        <v>33.653849999999998</v>
      </c>
    </row>
    <row r="2928" spans="1:14" customFormat="1" x14ac:dyDescent="0.3">
      <c r="A2928">
        <v>2024</v>
      </c>
      <c r="B2928" t="s">
        <v>1188</v>
      </c>
      <c r="C2928" t="s">
        <v>821</v>
      </c>
      <c r="D2928" t="s">
        <v>823</v>
      </c>
      <c r="E2928" t="s">
        <v>822</v>
      </c>
      <c r="F2928" t="s">
        <v>913</v>
      </c>
      <c r="G2928" t="s">
        <v>912</v>
      </c>
      <c r="H2928">
        <v>808</v>
      </c>
      <c r="I2928" t="s">
        <v>1107</v>
      </c>
      <c r="J2928" t="s">
        <v>1106</v>
      </c>
      <c r="K2928" t="s">
        <v>1192</v>
      </c>
      <c r="L2928" t="s">
        <v>1191</v>
      </c>
      <c r="M2928">
        <v>2080</v>
      </c>
      <c r="N2928">
        <v>100</v>
      </c>
    </row>
    <row r="2929" spans="1:14" customFormat="1" x14ac:dyDescent="0.3">
      <c r="A2929">
        <v>2024</v>
      </c>
      <c r="B2929" t="s">
        <v>1188</v>
      </c>
      <c r="C2929" t="s">
        <v>821</v>
      </c>
      <c r="D2929" t="s">
        <v>823</v>
      </c>
      <c r="E2929" t="s">
        <v>822</v>
      </c>
      <c r="F2929" t="s">
        <v>913</v>
      </c>
      <c r="G2929" t="s">
        <v>912</v>
      </c>
      <c r="H2929">
        <v>808</v>
      </c>
      <c r="I2929" t="s">
        <v>1107</v>
      </c>
      <c r="J2929" t="s">
        <v>1106</v>
      </c>
      <c r="K2929" t="s">
        <v>305</v>
      </c>
      <c r="L2929" t="s">
        <v>1191</v>
      </c>
      <c r="M2929">
        <v>153</v>
      </c>
      <c r="N2929">
        <v>7.3557699999999997</v>
      </c>
    </row>
    <row r="2930" spans="1:14" customFormat="1" x14ac:dyDescent="0.3">
      <c r="A2930">
        <v>2021</v>
      </c>
      <c r="B2930" t="s">
        <v>1188</v>
      </c>
      <c r="C2930" t="s">
        <v>821</v>
      </c>
      <c r="D2930" t="s">
        <v>823</v>
      </c>
      <c r="E2930" t="s">
        <v>822</v>
      </c>
      <c r="F2930" t="s">
        <v>863</v>
      </c>
      <c r="G2930" t="s">
        <v>862</v>
      </c>
      <c r="H2930">
        <v>861</v>
      </c>
      <c r="I2930" t="s">
        <v>1109</v>
      </c>
      <c r="J2930" t="s">
        <v>1108</v>
      </c>
      <c r="K2930" t="s">
        <v>307</v>
      </c>
      <c r="L2930" t="s">
        <v>1191</v>
      </c>
      <c r="M2930">
        <v>968</v>
      </c>
      <c r="N2930">
        <v>39.655900000000003</v>
      </c>
    </row>
    <row r="2931" spans="1:14" customFormat="1" x14ac:dyDescent="0.3">
      <c r="A2931">
        <v>2021</v>
      </c>
      <c r="B2931" t="s">
        <v>1188</v>
      </c>
      <c r="C2931" t="s">
        <v>821</v>
      </c>
      <c r="D2931" t="s">
        <v>823</v>
      </c>
      <c r="E2931" t="s">
        <v>822</v>
      </c>
      <c r="F2931" t="s">
        <v>863</v>
      </c>
      <c r="G2931" t="s">
        <v>862</v>
      </c>
      <c r="H2931">
        <v>861</v>
      </c>
      <c r="I2931" t="s">
        <v>1109</v>
      </c>
      <c r="J2931" t="s">
        <v>1108</v>
      </c>
      <c r="K2931" t="s">
        <v>308</v>
      </c>
      <c r="L2931" t="s">
        <v>1191</v>
      </c>
      <c r="M2931">
        <v>476</v>
      </c>
      <c r="N2931">
        <v>19.5002</v>
      </c>
    </row>
    <row r="2932" spans="1:14" customFormat="1" x14ac:dyDescent="0.3">
      <c r="A2932">
        <v>2021</v>
      </c>
      <c r="B2932" t="s">
        <v>1188</v>
      </c>
      <c r="C2932" t="s">
        <v>821</v>
      </c>
      <c r="D2932" t="s">
        <v>823</v>
      </c>
      <c r="E2932" t="s">
        <v>822</v>
      </c>
      <c r="F2932" t="s">
        <v>863</v>
      </c>
      <c r="G2932" t="s">
        <v>862</v>
      </c>
      <c r="H2932">
        <v>861</v>
      </c>
      <c r="I2932" t="s">
        <v>1109</v>
      </c>
      <c r="J2932" t="s">
        <v>1108</v>
      </c>
      <c r="K2932" t="s">
        <v>309</v>
      </c>
      <c r="L2932" t="s">
        <v>1191</v>
      </c>
      <c r="M2932">
        <v>127</v>
      </c>
      <c r="N2932">
        <v>5.2027900000000002</v>
      </c>
    </row>
    <row r="2933" spans="1:14" customFormat="1" x14ac:dyDescent="0.3">
      <c r="A2933">
        <v>2021</v>
      </c>
      <c r="B2933" t="s">
        <v>1188</v>
      </c>
      <c r="C2933" t="s">
        <v>821</v>
      </c>
      <c r="D2933" t="s">
        <v>823</v>
      </c>
      <c r="E2933" t="s">
        <v>822</v>
      </c>
      <c r="F2933" t="s">
        <v>863</v>
      </c>
      <c r="G2933" t="s">
        <v>862</v>
      </c>
      <c r="H2933">
        <v>861</v>
      </c>
      <c r="I2933" t="s">
        <v>1109</v>
      </c>
      <c r="J2933" t="s">
        <v>1108</v>
      </c>
      <c r="K2933" t="s">
        <v>306</v>
      </c>
      <c r="L2933" t="s">
        <v>1191</v>
      </c>
      <c r="M2933">
        <v>774</v>
      </c>
      <c r="N2933">
        <v>31.708300000000001</v>
      </c>
    </row>
    <row r="2934" spans="1:14" customFormat="1" x14ac:dyDescent="0.3">
      <c r="A2934">
        <v>2021</v>
      </c>
      <c r="B2934" t="s">
        <v>1188</v>
      </c>
      <c r="C2934" t="s">
        <v>821</v>
      </c>
      <c r="D2934" t="s">
        <v>823</v>
      </c>
      <c r="E2934" t="s">
        <v>822</v>
      </c>
      <c r="F2934" t="s">
        <v>863</v>
      </c>
      <c r="G2934" t="s">
        <v>862</v>
      </c>
      <c r="H2934">
        <v>861</v>
      </c>
      <c r="I2934" t="s">
        <v>1109</v>
      </c>
      <c r="J2934" t="s">
        <v>1108</v>
      </c>
      <c r="K2934" t="s">
        <v>1192</v>
      </c>
      <c r="L2934" t="s">
        <v>1191</v>
      </c>
      <c r="M2934">
        <v>2441</v>
      </c>
      <c r="N2934">
        <v>100</v>
      </c>
    </row>
    <row r="2935" spans="1:14" customFormat="1" x14ac:dyDescent="0.3">
      <c r="A2935">
        <v>2021</v>
      </c>
      <c r="B2935" t="s">
        <v>1188</v>
      </c>
      <c r="C2935" t="s">
        <v>821</v>
      </c>
      <c r="D2935" t="s">
        <v>823</v>
      </c>
      <c r="E2935" t="s">
        <v>822</v>
      </c>
      <c r="F2935" t="s">
        <v>863</v>
      </c>
      <c r="G2935" t="s">
        <v>862</v>
      </c>
      <c r="H2935">
        <v>861</v>
      </c>
      <c r="I2935" t="s">
        <v>1109</v>
      </c>
      <c r="J2935" t="s">
        <v>1108</v>
      </c>
      <c r="K2935" t="s">
        <v>305</v>
      </c>
      <c r="L2935" t="s">
        <v>1191</v>
      </c>
      <c r="M2935">
        <v>96</v>
      </c>
      <c r="N2935">
        <v>3.9328099999999999</v>
      </c>
    </row>
    <row r="2936" spans="1:14" customFormat="1" x14ac:dyDescent="0.3">
      <c r="A2936">
        <v>2022</v>
      </c>
      <c r="B2936" t="s">
        <v>1188</v>
      </c>
      <c r="C2936" t="s">
        <v>821</v>
      </c>
      <c r="D2936" t="s">
        <v>823</v>
      </c>
      <c r="E2936" t="s">
        <v>822</v>
      </c>
      <c r="F2936" t="s">
        <v>863</v>
      </c>
      <c r="G2936" t="s">
        <v>862</v>
      </c>
      <c r="H2936">
        <v>861</v>
      </c>
      <c r="I2936" t="s">
        <v>1109</v>
      </c>
      <c r="J2936" t="s">
        <v>1108</v>
      </c>
      <c r="K2936" t="s">
        <v>307</v>
      </c>
      <c r="L2936" t="s">
        <v>1191</v>
      </c>
      <c r="M2936">
        <v>997</v>
      </c>
      <c r="N2936">
        <v>39.252000000000002</v>
      </c>
    </row>
    <row r="2937" spans="1:14" customFormat="1" x14ac:dyDescent="0.3">
      <c r="A2937">
        <v>2022</v>
      </c>
      <c r="B2937" t="s">
        <v>1188</v>
      </c>
      <c r="C2937" t="s">
        <v>821</v>
      </c>
      <c r="D2937" t="s">
        <v>823</v>
      </c>
      <c r="E2937" t="s">
        <v>822</v>
      </c>
      <c r="F2937" t="s">
        <v>863</v>
      </c>
      <c r="G2937" t="s">
        <v>862</v>
      </c>
      <c r="H2937">
        <v>861</v>
      </c>
      <c r="I2937" t="s">
        <v>1109</v>
      </c>
      <c r="J2937" t="s">
        <v>1108</v>
      </c>
      <c r="K2937" t="s">
        <v>308</v>
      </c>
      <c r="L2937" t="s">
        <v>1191</v>
      </c>
      <c r="M2937">
        <v>530</v>
      </c>
      <c r="N2937">
        <v>20.866099999999999</v>
      </c>
    </row>
    <row r="2938" spans="1:14" customFormat="1" x14ac:dyDescent="0.3">
      <c r="A2938">
        <v>2022</v>
      </c>
      <c r="B2938" t="s">
        <v>1188</v>
      </c>
      <c r="C2938" t="s">
        <v>821</v>
      </c>
      <c r="D2938" t="s">
        <v>823</v>
      </c>
      <c r="E2938" t="s">
        <v>822</v>
      </c>
      <c r="F2938" t="s">
        <v>863</v>
      </c>
      <c r="G2938" t="s">
        <v>862</v>
      </c>
      <c r="H2938">
        <v>861</v>
      </c>
      <c r="I2938" t="s">
        <v>1109</v>
      </c>
      <c r="J2938" t="s">
        <v>1108</v>
      </c>
      <c r="K2938" t="s">
        <v>309</v>
      </c>
      <c r="L2938" t="s">
        <v>1191</v>
      </c>
      <c r="M2938">
        <v>114</v>
      </c>
      <c r="N2938">
        <v>4.4881900000000003</v>
      </c>
    </row>
    <row r="2939" spans="1:14" customFormat="1" x14ac:dyDescent="0.3">
      <c r="A2939">
        <v>2022</v>
      </c>
      <c r="B2939" t="s">
        <v>1188</v>
      </c>
      <c r="C2939" t="s">
        <v>821</v>
      </c>
      <c r="D2939" t="s">
        <v>823</v>
      </c>
      <c r="E2939" t="s">
        <v>822</v>
      </c>
      <c r="F2939" t="s">
        <v>863</v>
      </c>
      <c r="G2939" t="s">
        <v>862</v>
      </c>
      <c r="H2939">
        <v>861</v>
      </c>
      <c r="I2939" t="s">
        <v>1109</v>
      </c>
      <c r="J2939" t="s">
        <v>1108</v>
      </c>
      <c r="K2939" t="s">
        <v>306</v>
      </c>
      <c r="L2939" t="s">
        <v>1191</v>
      </c>
      <c r="M2939">
        <v>798</v>
      </c>
      <c r="N2939">
        <v>31.417300000000001</v>
      </c>
    </row>
    <row r="2940" spans="1:14" customFormat="1" x14ac:dyDescent="0.3">
      <c r="A2940">
        <v>2022</v>
      </c>
      <c r="B2940" t="s">
        <v>1188</v>
      </c>
      <c r="C2940" t="s">
        <v>821</v>
      </c>
      <c r="D2940" t="s">
        <v>823</v>
      </c>
      <c r="E2940" t="s">
        <v>822</v>
      </c>
      <c r="F2940" t="s">
        <v>863</v>
      </c>
      <c r="G2940" t="s">
        <v>862</v>
      </c>
      <c r="H2940">
        <v>861</v>
      </c>
      <c r="I2940" t="s">
        <v>1109</v>
      </c>
      <c r="J2940" t="s">
        <v>1108</v>
      </c>
      <c r="K2940" t="s">
        <v>1192</v>
      </c>
      <c r="L2940" t="s">
        <v>1191</v>
      </c>
      <c r="M2940">
        <v>2540</v>
      </c>
      <c r="N2940">
        <v>100</v>
      </c>
    </row>
    <row r="2941" spans="1:14" customFormat="1" x14ac:dyDescent="0.3">
      <c r="A2941">
        <v>2022</v>
      </c>
      <c r="B2941" t="s">
        <v>1188</v>
      </c>
      <c r="C2941" t="s">
        <v>821</v>
      </c>
      <c r="D2941" t="s">
        <v>823</v>
      </c>
      <c r="E2941" t="s">
        <v>822</v>
      </c>
      <c r="F2941" t="s">
        <v>863</v>
      </c>
      <c r="G2941" t="s">
        <v>862</v>
      </c>
      <c r="H2941">
        <v>861</v>
      </c>
      <c r="I2941" t="s">
        <v>1109</v>
      </c>
      <c r="J2941" t="s">
        <v>1108</v>
      </c>
      <c r="K2941" t="s">
        <v>305</v>
      </c>
      <c r="L2941" t="s">
        <v>1191</v>
      </c>
      <c r="M2941">
        <v>101</v>
      </c>
      <c r="N2941">
        <v>3.9763799999999998</v>
      </c>
    </row>
    <row r="2942" spans="1:14" customFormat="1" x14ac:dyDescent="0.3">
      <c r="A2942">
        <v>2023</v>
      </c>
      <c r="B2942" t="s">
        <v>1188</v>
      </c>
      <c r="C2942" t="s">
        <v>821</v>
      </c>
      <c r="D2942" t="s">
        <v>823</v>
      </c>
      <c r="E2942" t="s">
        <v>822</v>
      </c>
      <c r="F2942" t="s">
        <v>863</v>
      </c>
      <c r="G2942" t="s">
        <v>862</v>
      </c>
      <c r="H2942">
        <v>861</v>
      </c>
      <c r="I2942" t="s">
        <v>1109</v>
      </c>
      <c r="J2942" t="s">
        <v>1108</v>
      </c>
      <c r="K2942" t="s">
        <v>307</v>
      </c>
      <c r="L2942" t="s">
        <v>1191</v>
      </c>
      <c r="M2942">
        <v>1054</v>
      </c>
      <c r="N2942">
        <v>38.023090000000003</v>
      </c>
    </row>
    <row r="2943" spans="1:14" customFormat="1" x14ac:dyDescent="0.3">
      <c r="A2943">
        <v>2023</v>
      </c>
      <c r="B2943" t="s">
        <v>1188</v>
      </c>
      <c r="C2943" t="s">
        <v>821</v>
      </c>
      <c r="D2943" t="s">
        <v>823</v>
      </c>
      <c r="E2943" t="s">
        <v>822</v>
      </c>
      <c r="F2943" t="s">
        <v>863</v>
      </c>
      <c r="G2943" t="s">
        <v>862</v>
      </c>
      <c r="H2943">
        <v>861</v>
      </c>
      <c r="I2943" t="s">
        <v>1109</v>
      </c>
      <c r="J2943" t="s">
        <v>1108</v>
      </c>
      <c r="K2943" t="s">
        <v>308</v>
      </c>
      <c r="L2943" t="s">
        <v>1191</v>
      </c>
      <c r="M2943">
        <v>555</v>
      </c>
      <c r="N2943">
        <v>20.021650000000001</v>
      </c>
    </row>
    <row r="2944" spans="1:14" customFormat="1" x14ac:dyDescent="0.3">
      <c r="A2944">
        <v>2023</v>
      </c>
      <c r="B2944" t="s">
        <v>1188</v>
      </c>
      <c r="C2944" t="s">
        <v>821</v>
      </c>
      <c r="D2944" t="s">
        <v>823</v>
      </c>
      <c r="E2944" t="s">
        <v>822</v>
      </c>
      <c r="F2944" t="s">
        <v>863</v>
      </c>
      <c r="G2944" t="s">
        <v>862</v>
      </c>
      <c r="H2944">
        <v>861</v>
      </c>
      <c r="I2944" t="s">
        <v>1109</v>
      </c>
      <c r="J2944" t="s">
        <v>1108</v>
      </c>
      <c r="K2944" t="s">
        <v>309</v>
      </c>
      <c r="L2944" t="s">
        <v>1191</v>
      </c>
      <c r="M2944">
        <v>108</v>
      </c>
      <c r="N2944">
        <v>3.8961000000000001</v>
      </c>
    </row>
    <row r="2945" spans="1:14" customFormat="1" x14ac:dyDescent="0.3">
      <c r="A2945">
        <v>2023</v>
      </c>
      <c r="B2945" t="s">
        <v>1188</v>
      </c>
      <c r="C2945" t="s">
        <v>821</v>
      </c>
      <c r="D2945" t="s">
        <v>823</v>
      </c>
      <c r="E2945" t="s">
        <v>822</v>
      </c>
      <c r="F2945" t="s">
        <v>863</v>
      </c>
      <c r="G2945" t="s">
        <v>862</v>
      </c>
      <c r="H2945">
        <v>861</v>
      </c>
      <c r="I2945" t="s">
        <v>1109</v>
      </c>
      <c r="J2945" t="s">
        <v>1108</v>
      </c>
      <c r="K2945" t="s">
        <v>306</v>
      </c>
      <c r="L2945" t="s">
        <v>1191</v>
      </c>
      <c r="M2945">
        <v>888</v>
      </c>
      <c r="N2945">
        <v>32.03463</v>
      </c>
    </row>
    <row r="2946" spans="1:14" customFormat="1" x14ac:dyDescent="0.3">
      <c r="A2946">
        <v>2023</v>
      </c>
      <c r="B2946" t="s">
        <v>1188</v>
      </c>
      <c r="C2946" t="s">
        <v>821</v>
      </c>
      <c r="D2946" t="s">
        <v>823</v>
      </c>
      <c r="E2946" t="s">
        <v>822</v>
      </c>
      <c r="F2946" t="s">
        <v>863</v>
      </c>
      <c r="G2946" t="s">
        <v>862</v>
      </c>
      <c r="H2946">
        <v>861</v>
      </c>
      <c r="I2946" t="s">
        <v>1109</v>
      </c>
      <c r="J2946" t="s">
        <v>1108</v>
      </c>
      <c r="K2946" t="s">
        <v>1192</v>
      </c>
      <c r="L2946" t="s">
        <v>1191</v>
      </c>
      <c r="M2946">
        <v>2772</v>
      </c>
      <c r="N2946">
        <v>100</v>
      </c>
    </row>
    <row r="2947" spans="1:14" customFormat="1" x14ac:dyDescent="0.3">
      <c r="A2947">
        <v>2023</v>
      </c>
      <c r="B2947" t="s">
        <v>1188</v>
      </c>
      <c r="C2947" t="s">
        <v>821</v>
      </c>
      <c r="D2947" t="s">
        <v>823</v>
      </c>
      <c r="E2947" t="s">
        <v>822</v>
      </c>
      <c r="F2947" t="s">
        <v>863</v>
      </c>
      <c r="G2947" t="s">
        <v>862</v>
      </c>
      <c r="H2947">
        <v>861</v>
      </c>
      <c r="I2947" t="s">
        <v>1109</v>
      </c>
      <c r="J2947" t="s">
        <v>1108</v>
      </c>
      <c r="K2947" t="s">
        <v>305</v>
      </c>
      <c r="L2947" t="s">
        <v>1191</v>
      </c>
      <c r="M2947">
        <v>167</v>
      </c>
      <c r="N2947">
        <v>6.0245300000000004</v>
      </c>
    </row>
    <row r="2948" spans="1:14" customFormat="1" x14ac:dyDescent="0.3">
      <c r="A2948">
        <v>2024</v>
      </c>
      <c r="B2948" t="s">
        <v>1188</v>
      </c>
      <c r="C2948" t="s">
        <v>821</v>
      </c>
      <c r="D2948" t="s">
        <v>823</v>
      </c>
      <c r="E2948" t="s">
        <v>822</v>
      </c>
      <c r="F2948" t="s">
        <v>863</v>
      </c>
      <c r="G2948" t="s">
        <v>862</v>
      </c>
      <c r="H2948">
        <v>861</v>
      </c>
      <c r="I2948" t="s">
        <v>1109</v>
      </c>
      <c r="J2948" t="s">
        <v>1108</v>
      </c>
      <c r="K2948" t="s">
        <v>307</v>
      </c>
      <c r="L2948" t="s">
        <v>1191</v>
      </c>
      <c r="M2948">
        <v>1092</v>
      </c>
      <c r="N2948">
        <v>36.767679999999999</v>
      </c>
    </row>
    <row r="2949" spans="1:14" customFormat="1" x14ac:dyDescent="0.3">
      <c r="A2949">
        <v>2024</v>
      </c>
      <c r="B2949" t="s">
        <v>1188</v>
      </c>
      <c r="C2949" t="s">
        <v>821</v>
      </c>
      <c r="D2949" t="s">
        <v>823</v>
      </c>
      <c r="E2949" t="s">
        <v>822</v>
      </c>
      <c r="F2949" t="s">
        <v>863</v>
      </c>
      <c r="G2949" t="s">
        <v>862</v>
      </c>
      <c r="H2949">
        <v>861</v>
      </c>
      <c r="I2949" t="s">
        <v>1109</v>
      </c>
      <c r="J2949" t="s">
        <v>1108</v>
      </c>
      <c r="K2949" t="s">
        <v>308</v>
      </c>
      <c r="L2949" t="s">
        <v>1191</v>
      </c>
      <c r="M2949">
        <v>593</v>
      </c>
      <c r="N2949">
        <v>19.966329999999999</v>
      </c>
    </row>
    <row r="2950" spans="1:14" customFormat="1" x14ac:dyDescent="0.3">
      <c r="A2950">
        <v>2024</v>
      </c>
      <c r="B2950" t="s">
        <v>1188</v>
      </c>
      <c r="C2950" t="s">
        <v>821</v>
      </c>
      <c r="D2950" t="s">
        <v>823</v>
      </c>
      <c r="E2950" t="s">
        <v>822</v>
      </c>
      <c r="F2950" t="s">
        <v>863</v>
      </c>
      <c r="G2950" t="s">
        <v>862</v>
      </c>
      <c r="H2950">
        <v>861</v>
      </c>
      <c r="I2950" t="s">
        <v>1109</v>
      </c>
      <c r="J2950" t="s">
        <v>1108</v>
      </c>
      <c r="K2950" t="s">
        <v>309</v>
      </c>
      <c r="L2950" t="s">
        <v>1191</v>
      </c>
      <c r="M2950">
        <v>85</v>
      </c>
      <c r="N2950">
        <v>2.8619500000000002</v>
      </c>
    </row>
    <row r="2951" spans="1:14" customFormat="1" x14ac:dyDescent="0.3">
      <c r="A2951">
        <v>2024</v>
      </c>
      <c r="B2951" t="s">
        <v>1188</v>
      </c>
      <c r="C2951" t="s">
        <v>821</v>
      </c>
      <c r="D2951" t="s">
        <v>823</v>
      </c>
      <c r="E2951" t="s">
        <v>822</v>
      </c>
      <c r="F2951" t="s">
        <v>863</v>
      </c>
      <c r="G2951" t="s">
        <v>862</v>
      </c>
      <c r="H2951">
        <v>861</v>
      </c>
      <c r="I2951" t="s">
        <v>1109</v>
      </c>
      <c r="J2951" t="s">
        <v>1108</v>
      </c>
      <c r="K2951" t="s">
        <v>306</v>
      </c>
      <c r="L2951" t="s">
        <v>1191</v>
      </c>
      <c r="M2951">
        <v>993</v>
      </c>
      <c r="N2951">
        <v>33.434339999999999</v>
      </c>
    </row>
    <row r="2952" spans="1:14" customFormat="1" x14ac:dyDescent="0.3">
      <c r="A2952">
        <v>2024</v>
      </c>
      <c r="B2952" t="s">
        <v>1188</v>
      </c>
      <c r="C2952" t="s">
        <v>821</v>
      </c>
      <c r="D2952" t="s">
        <v>823</v>
      </c>
      <c r="E2952" t="s">
        <v>822</v>
      </c>
      <c r="F2952" t="s">
        <v>863</v>
      </c>
      <c r="G2952" t="s">
        <v>862</v>
      </c>
      <c r="H2952">
        <v>861</v>
      </c>
      <c r="I2952" t="s">
        <v>1109</v>
      </c>
      <c r="J2952" t="s">
        <v>1108</v>
      </c>
      <c r="K2952" t="s">
        <v>1192</v>
      </c>
      <c r="L2952" t="s">
        <v>1191</v>
      </c>
      <c r="M2952">
        <v>2970</v>
      </c>
      <c r="N2952">
        <v>100</v>
      </c>
    </row>
    <row r="2953" spans="1:14" customFormat="1" x14ac:dyDescent="0.3">
      <c r="A2953">
        <v>2024</v>
      </c>
      <c r="B2953" t="s">
        <v>1188</v>
      </c>
      <c r="C2953" t="s">
        <v>821</v>
      </c>
      <c r="D2953" t="s">
        <v>823</v>
      </c>
      <c r="E2953" t="s">
        <v>822</v>
      </c>
      <c r="F2953" t="s">
        <v>863</v>
      </c>
      <c r="G2953" t="s">
        <v>862</v>
      </c>
      <c r="H2953">
        <v>861</v>
      </c>
      <c r="I2953" t="s">
        <v>1109</v>
      </c>
      <c r="J2953" t="s">
        <v>1108</v>
      </c>
      <c r="K2953" t="s">
        <v>305</v>
      </c>
      <c r="L2953" t="s">
        <v>1191</v>
      </c>
      <c r="M2953">
        <v>207</v>
      </c>
      <c r="N2953">
        <v>6.9696999999999996</v>
      </c>
    </row>
    <row r="2954" spans="1:14" customFormat="1" x14ac:dyDescent="0.3">
      <c r="A2954">
        <v>2021</v>
      </c>
      <c r="B2954" t="s">
        <v>1188</v>
      </c>
      <c r="C2954" t="s">
        <v>821</v>
      </c>
      <c r="D2954" t="s">
        <v>823</v>
      </c>
      <c r="E2954" t="s">
        <v>822</v>
      </c>
      <c r="F2954" t="s">
        <v>857</v>
      </c>
      <c r="G2954" t="s">
        <v>856</v>
      </c>
      <c r="H2954">
        <v>935</v>
      </c>
      <c r="I2954" t="s">
        <v>1111</v>
      </c>
      <c r="J2954" t="s">
        <v>1110</v>
      </c>
      <c r="K2954" t="s">
        <v>307</v>
      </c>
      <c r="L2954" t="s">
        <v>1191</v>
      </c>
      <c r="M2954">
        <v>2012</v>
      </c>
      <c r="N2954">
        <v>34.153799999999997</v>
      </c>
    </row>
    <row r="2955" spans="1:14" customFormat="1" x14ac:dyDescent="0.3">
      <c r="A2955">
        <v>2021</v>
      </c>
      <c r="B2955" t="s">
        <v>1188</v>
      </c>
      <c r="C2955" t="s">
        <v>821</v>
      </c>
      <c r="D2955" t="s">
        <v>823</v>
      </c>
      <c r="E2955" t="s">
        <v>822</v>
      </c>
      <c r="F2955" t="s">
        <v>857</v>
      </c>
      <c r="G2955" t="s">
        <v>856</v>
      </c>
      <c r="H2955">
        <v>935</v>
      </c>
      <c r="I2955" t="s">
        <v>1111</v>
      </c>
      <c r="J2955" t="s">
        <v>1110</v>
      </c>
      <c r="K2955" t="s">
        <v>308</v>
      </c>
      <c r="L2955" t="s">
        <v>1191</v>
      </c>
      <c r="M2955">
        <v>1301</v>
      </c>
      <c r="N2955">
        <v>22.084499999999998</v>
      </c>
    </row>
    <row r="2956" spans="1:14" customFormat="1" x14ac:dyDescent="0.3">
      <c r="A2956">
        <v>2021</v>
      </c>
      <c r="B2956" t="s">
        <v>1188</v>
      </c>
      <c r="C2956" t="s">
        <v>821</v>
      </c>
      <c r="D2956" t="s">
        <v>823</v>
      </c>
      <c r="E2956" t="s">
        <v>822</v>
      </c>
      <c r="F2956" t="s">
        <v>857</v>
      </c>
      <c r="G2956" t="s">
        <v>856</v>
      </c>
      <c r="H2956">
        <v>935</v>
      </c>
      <c r="I2956" t="s">
        <v>1111</v>
      </c>
      <c r="J2956" t="s">
        <v>1110</v>
      </c>
      <c r="K2956" t="s">
        <v>309</v>
      </c>
      <c r="L2956" t="s">
        <v>1191</v>
      </c>
      <c r="M2956">
        <v>619</v>
      </c>
      <c r="N2956">
        <v>10.5076</v>
      </c>
    </row>
    <row r="2957" spans="1:14" customFormat="1" x14ac:dyDescent="0.3">
      <c r="A2957">
        <v>2021</v>
      </c>
      <c r="B2957" t="s">
        <v>1188</v>
      </c>
      <c r="C2957" t="s">
        <v>821</v>
      </c>
      <c r="D2957" t="s">
        <v>823</v>
      </c>
      <c r="E2957" t="s">
        <v>822</v>
      </c>
      <c r="F2957" t="s">
        <v>857</v>
      </c>
      <c r="G2957" t="s">
        <v>856</v>
      </c>
      <c r="H2957">
        <v>935</v>
      </c>
      <c r="I2957" t="s">
        <v>1111</v>
      </c>
      <c r="J2957" t="s">
        <v>1110</v>
      </c>
      <c r="K2957" t="s">
        <v>306</v>
      </c>
      <c r="L2957" t="s">
        <v>1191</v>
      </c>
      <c r="M2957">
        <v>1783</v>
      </c>
      <c r="N2957">
        <v>30.266500000000001</v>
      </c>
    </row>
    <row r="2958" spans="1:14" customFormat="1" x14ac:dyDescent="0.3">
      <c r="A2958">
        <v>2021</v>
      </c>
      <c r="B2958" t="s">
        <v>1188</v>
      </c>
      <c r="C2958" t="s">
        <v>821</v>
      </c>
      <c r="D2958" t="s">
        <v>823</v>
      </c>
      <c r="E2958" t="s">
        <v>822</v>
      </c>
      <c r="F2958" t="s">
        <v>857</v>
      </c>
      <c r="G2958" t="s">
        <v>856</v>
      </c>
      <c r="H2958">
        <v>935</v>
      </c>
      <c r="I2958" t="s">
        <v>1111</v>
      </c>
      <c r="J2958" t="s">
        <v>1110</v>
      </c>
      <c r="K2958" t="s">
        <v>1192</v>
      </c>
      <c r="L2958" t="s">
        <v>1191</v>
      </c>
      <c r="M2958">
        <v>5891</v>
      </c>
      <c r="N2958">
        <v>100</v>
      </c>
    </row>
    <row r="2959" spans="1:14" customFormat="1" x14ac:dyDescent="0.3">
      <c r="A2959">
        <v>2021</v>
      </c>
      <c r="B2959" t="s">
        <v>1188</v>
      </c>
      <c r="C2959" t="s">
        <v>821</v>
      </c>
      <c r="D2959" t="s">
        <v>823</v>
      </c>
      <c r="E2959" t="s">
        <v>822</v>
      </c>
      <c r="F2959" t="s">
        <v>857</v>
      </c>
      <c r="G2959" t="s">
        <v>856</v>
      </c>
      <c r="H2959">
        <v>935</v>
      </c>
      <c r="I2959" t="s">
        <v>1111</v>
      </c>
      <c r="J2959" t="s">
        <v>1110</v>
      </c>
      <c r="K2959" t="s">
        <v>305</v>
      </c>
      <c r="L2959" t="s">
        <v>1191</v>
      </c>
      <c r="M2959">
        <v>176</v>
      </c>
      <c r="N2959">
        <v>2.9876100000000001</v>
      </c>
    </row>
    <row r="2960" spans="1:14" customFormat="1" x14ac:dyDescent="0.3">
      <c r="A2960">
        <v>2022</v>
      </c>
      <c r="B2960" t="s">
        <v>1188</v>
      </c>
      <c r="C2960" t="s">
        <v>821</v>
      </c>
      <c r="D2960" t="s">
        <v>823</v>
      </c>
      <c r="E2960" t="s">
        <v>822</v>
      </c>
      <c r="F2960" t="s">
        <v>857</v>
      </c>
      <c r="G2960" t="s">
        <v>856</v>
      </c>
      <c r="H2960">
        <v>935</v>
      </c>
      <c r="I2960" t="s">
        <v>1111</v>
      </c>
      <c r="J2960" t="s">
        <v>1110</v>
      </c>
      <c r="K2960" t="s">
        <v>307</v>
      </c>
      <c r="L2960" t="s">
        <v>1191</v>
      </c>
      <c r="M2960">
        <v>2204</v>
      </c>
      <c r="N2960">
        <v>34.725099999999998</v>
      </c>
    </row>
    <row r="2961" spans="1:14" customFormat="1" x14ac:dyDescent="0.3">
      <c r="A2961">
        <v>2022</v>
      </c>
      <c r="B2961" t="s">
        <v>1188</v>
      </c>
      <c r="C2961" t="s">
        <v>821</v>
      </c>
      <c r="D2961" t="s">
        <v>823</v>
      </c>
      <c r="E2961" t="s">
        <v>822</v>
      </c>
      <c r="F2961" t="s">
        <v>857</v>
      </c>
      <c r="G2961" t="s">
        <v>856</v>
      </c>
      <c r="H2961">
        <v>935</v>
      </c>
      <c r="I2961" t="s">
        <v>1111</v>
      </c>
      <c r="J2961" t="s">
        <v>1110</v>
      </c>
      <c r="K2961" t="s">
        <v>308</v>
      </c>
      <c r="L2961" t="s">
        <v>1191</v>
      </c>
      <c r="M2961">
        <v>1404</v>
      </c>
      <c r="N2961">
        <v>22.120699999999999</v>
      </c>
    </row>
    <row r="2962" spans="1:14" customFormat="1" x14ac:dyDescent="0.3">
      <c r="A2962">
        <v>2022</v>
      </c>
      <c r="B2962" t="s">
        <v>1188</v>
      </c>
      <c r="C2962" t="s">
        <v>821</v>
      </c>
      <c r="D2962" t="s">
        <v>823</v>
      </c>
      <c r="E2962" t="s">
        <v>822</v>
      </c>
      <c r="F2962" t="s">
        <v>857</v>
      </c>
      <c r="G2962" t="s">
        <v>856</v>
      </c>
      <c r="H2962">
        <v>935</v>
      </c>
      <c r="I2962" t="s">
        <v>1111</v>
      </c>
      <c r="J2962" t="s">
        <v>1110</v>
      </c>
      <c r="K2962" t="s">
        <v>309</v>
      </c>
      <c r="L2962" t="s">
        <v>1191</v>
      </c>
      <c r="M2962">
        <v>671</v>
      </c>
      <c r="N2962">
        <v>10.571899999999999</v>
      </c>
    </row>
    <row r="2963" spans="1:14" customFormat="1" x14ac:dyDescent="0.3">
      <c r="A2963">
        <v>2022</v>
      </c>
      <c r="B2963" t="s">
        <v>1188</v>
      </c>
      <c r="C2963" t="s">
        <v>821</v>
      </c>
      <c r="D2963" t="s">
        <v>823</v>
      </c>
      <c r="E2963" t="s">
        <v>822</v>
      </c>
      <c r="F2963" t="s">
        <v>857</v>
      </c>
      <c r="G2963" t="s">
        <v>856</v>
      </c>
      <c r="H2963">
        <v>935</v>
      </c>
      <c r="I2963" t="s">
        <v>1111</v>
      </c>
      <c r="J2963" t="s">
        <v>1110</v>
      </c>
      <c r="K2963" t="s">
        <v>306</v>
      </c>
      <c r="L2963" t="s">
        <v>1191</v>
      </c>
      <c r="M2963">
        <v>1875</v>
      </c>
      <c r="N2963">
        <v>29.541499999999999</v>
      </c>
    </row>
    <row r="2964" spans="1:14" customFormat="1" x14ac:dyDescent="0.3">
      <c r="A2964">
        <v>2022</v>
      </c>
      <c r="B2964" t="s">
        <v>1188</v>
      </c>
      <c r="C2964" t="s">
        <v>821</v>
      </c>
      <c r="D2964" t="s">
        <v>823</v>
      </c>
      <c r="E2964" t="s">
        <v>822</v>
      </c>
      <c r="F2964" t="s">
        <v>857</v>
      </c>
      <c r="G2964" t="s">
        <v>856</v>
      </c>
      <c r="H2964">
        <v>935</v>
      </c>
      <c r="I2964" t="s">
        <v>1111</v>
      </c>
      <c r="J2964" t="s">
        <v>1110</v>
      </c>
      <c r="K2964" t="s">
        <v>1192</v>
      </c>
      <c r="L2964" t="s">
        <v>1191</v>
      </c>
      <c r="M2964">
        <v>6347</v>
      </c>
      <c r="N2964">
        <v>100</v>
      </c>
    </row>
    <row r="2965" spans="1:14" customFormat="1" x14ac:dyDescent="0.3">
      <c r="A2965">
        <v>2022</v>
      </c>
      <c r="B2965" t="s">
        <v>1188</v>
      </c>
      <c r="C2965" t="s">
        <v>821</v>
      </c>
      <c r="D2965" t="s">
        <v>823</v>
      </c>
      <c r="E2965" t="s">
        <v>822</v>
      </c>
      <c r="F2965" t="s">
        <v>857</v>
      </c>
      <c r="G2965" t="s">
        <v>856</v>
      </c>
      <c r="H2965">
        <v>935</v>
      </c>
      <c r="I2965" t="s">
        <v>1111</v>
      </c>
      <c r="J2965" t="s">
        <v>1110</v>
      </c>
      <c r="K2965" t="s">
        <v>305</v>
      </c>
      <c r="L2965" t="s">
        <v>1191</v>
      </c>
      <c r="M2965">
        <v>193</v>
      </c>
      <c r="N2965">
        <v>3.04081</v>
      </c>
    </row>
    <row r="2966" spans="1:14" customFormat="1" x14ac:dyDescent="0.3">
      <c r="A2966">
        <v>2023</v>
      </c>
      <c r="B2966" t="s">
        <v>1188</v>
      </c>
      <c r="C2966" t="s">
        <v>821</v>
      </c>
      <c r="D2966" t="s">
        <v>823</v>
      </c>
      <c r="E2966" t="s">
        <v>822</v>
      </c>
      <c r="F2966" t="s">
        <v>857</v>
      </c>
      <c r="G2966" t="s">
        <v>856</v>
      </c>
      <c r="H2966">
        <v>935</v>
      </c>
      <c r="I2966" t="s">
        <v>1111</v>
      </c>
      <c r="J2966" t="s">
        <v>1110</v>
      </c>
      <c r="K2966" t="s">
        <v>307</v>
      </c>
      <c r="L2966" t="s">
        <v>1191</v>
      </c>
      <c r="M2966">
        <v>2430</v>
      </c>
      <c r="N2966">
        <v>34.959000000000003</v>
      </c>
    </row>
    <row r="2967" spans="1:14" customFormat="1" x14ac:dyDescent="0.3">
      <c r="A2967">
        <v>2023</v>
      </c>
      <c r="B2967" t="s">
        <v>1188</v>
      </c>
      <c r="C2967" t="s">
        <v>821</v>
      </c>
      <c r="D2967" t="s">
        <v>823</v>
      </c>
      <c r="E2967" t="s">
        <v>822</v>
      </c>
      <c r="F2967" t="s">
        <v>857</v>
      </c>
      <c r="G2967" t="s">
        <v>856</v>
      </c>
      <c r="H2967">
        <v>935</v>
      </c>
      <c r="I2967" t="s">
        <v>1111</v>
      </c>
      <c r="J2967" t="s">
        <v>1110</v>
      </c>
      <c r="K2967" t="s">
        <v>308</v>
      </c>
      <c r="L2967" t="s">
        <v>1191</v>
      </c>
      <c r="M2967">
        <v>1611</v>
      </c>
      <c r="N2967">
        <v>23.17652</v>
      </c>
    </row>
    <row r="2968" spans="1:14" customFormat="1" x14ac:dyDescent="0.3">
      <c r="A2968">
        <v>2023</v>
      </c>
      <c r="B2968" t="s">
        <v>1188</v>
      </c>
      <c r="C2968" t="s">
        <v>821</v>
      </c>
      <c r="D2968" t="s">
        <v>823</v>
      </c>
      <c r="E2968" t="s">
        <v>822</v>
      </c>
      <c r="F2968" t="s">
        <v>857</v>
      </c>
      <c r="G2968" t="s">
        <v>856</v>
      </c>
      <c r="H2968">
        <v>935</v>
      </c>
      <c r="I2968" t="s">
        <v>1111</v>
      </c>
      <c r="J2968" t="s">
        <v>1110</v>
      </c>
      <c r="K2968" t="s">
        <v>309</v>
      </c>
      <c r="L2968" t="s">
        <v>1191</v>
      </c>
      <c r="M2968">
        <v>833</v>
      </c>
      <c r="N2968">
        <v>11.983890000000001</v>
      </c>
    </row>
    <row r="2969" spans="1:14" customFormat="1" x14ac:dyDescent="0.3">
      <c r="A2969">
        <v>2023</v>
      </c>
      <c r="B2969" t="s">
        <v>1188</v>
      </c>
      <c r="C2969" t="s">
        <v>821</v>
      </c>
      <c r="D2969" t="s">
        <v>823</v>
      </c>
      <c r="E2969" t="s">
        <v>822</v>
      </c>
      <c r="F2969" t="s">
        <v>857</v>
      </c>
      <c r="G2969" t="s">
        <v>856</v>
      </c>
      <c r="H2969">
        <v>935</v>
      </c>
      <c r="I2969" t="s">
        <v>1111</v>
      </c>
      <c r="J2969" t="s">
        <v>1110</v>
      </c>
      <c r="K2969" t="s">
        <v>306</v>
      </c>
      <c r="L2969" t="s">
        <v>1191</v>
      </c>
      <c r="M2969">
        <v>1870</v>
      </c>
      <c r="N2969">
        <v>26.9026</v>
      </c>
    </row>
    <row r="2970" spans="1:14" customFormat="1" x14ac:dyDescent="0.3">
      <c r="A2970">
        <v>2023</v>
      </c>
      <c r="B2970" t="s">
        <v>1188</v>
      </c>
      <c r="C2970" t="s">
        <v>821</v>
      </c>
      <c r="D2970" t="s">
        <v>823</v>
      </c>
      <c r="E2970" t="s">
        <v>822</v>
      </c>
      <c r="F2970" t="s">
        <v>857</v>
      </c>
      <c r="G2970" t="s">
        <v>856</v>
      </c>
      <c r="H2970">
        <v>935</v>
      </c>
      <c r="I2970" t="s">
        <v>1111</v>
      </c>
      <c r="J2970" t="s">
        <v>1110</v>
      </c>
      <c r="K2970" t="s">
        <v>1192</v>
      </c>
      <c r="L2970" t="s">
        <v>1191</v>
      </c>
      <c r="M2970">
        <v>6951</v>
      </c>
      <c r="N2970">
        <v>100</v>
      </c>
    </row>
    <row r="2971" spans="1:14" customFormat="1" x14ac:dyDescent="0.3">
      <c r="A2971">
        <v>2023</v>
      </c>
      <c r="B2971" t="s">
        <v>1188</v>
      </c>
      <c r="C2971" t="s">
        <v>821</v>
      </c>
      <c r="D2971" t="s">
        <v>823</v>
      </c>
      <c r="E2971" t="s">
        <v>822</v>
      </c>
      <c r="F2971" t="s">
        <v>857</v>
      </c>
      <c r="G2971" t="s">
        <v>856</v>
      </c>
      <c r="H2971">
        <v>935</v>
      </c>
      <c r="I2971" t="s">
        <v>1111</v>
      </c>
      <c r="J2971" t="s">
        <v>1110</v>
      </c>
      <c r="K2971" t="s">
        <v>305</v>
      </c>
      <c r="L2971" t="s">
        <v>1191</v>
      </c>
      <c r="M2971">
        <v>207</v>
      </c>
      <c r="N2971">
        <v>2.9779900000000001</v>
      </c>
    </row>
    <row r="2972" spans="1:14" customFormat="1" x14ac:dyDescent="0.3">
      <c r="A2972">
        <v>2024</v>
      </c>
      <c r="B2972" t="s">
        <v>1188</v>
      </c>
      <c r="C2972" t="s">
        <v>821</v>
      </c>
      <c r="D2972" t="s">
        <v>823</v>
      </c>
      <c r="E2972" t="s">
        <v>822</v>
      </c>
      <c r="F2972" t="s">
        <v>857</v>
      </c>
      <c r="G2972" t="s">
        <v>856</v>
      </c>
      <c r="H2972">
        <v>935</v>
      </c>
      <c r="I2972" t="s">
        <v>1111</v>
      </c>
      <c r="J2972" t="s">
        <v>1110</v>
      </c>
      <c r="K2972" t="s">
        <v>307</v>
      </c>
      <c r="L2972" t="s">
        <v>1191</v>
      </c>
      <c r="M2972">
        <v>2736</v>
      </c>
      <c r="N2972">
        <v>34.809159999999999</v>
      </c>
    </row>
    <row r="2973" spans="1:14" customFormat="1" x14ac:dyDescent="0.3">
      <c r="A2973">
        <v>2024</v>
      </c>
      <c r="B2973" t="s">
        <v>1188</v>
      </c>
      <c r="C2973" t="s">
        <v>821</v>
      </c>
      <c r="D2973" t="s">
        <v>823</v>
      </c>
      <c r="E2973" t="s">
        <v>822</v>
      </c>
      <c r="F2973" t="s">
        <v>857</v>
      </c>
      <c r="G2973" t="s">
        <v>856</v>
      </c>
      <c r="H2973">
        <v>935</v>
      </c>
      <c r="I2973" t="s">
        <v>1111</v>
      </c>
      <c r="J2973" t="s">
        <v>1110</v>
      </c>
      <c r="K2973" t="s">
        <v>308</v>
      </c>
      <c r="L2973" t="s">
        <v>1191</v>
      </c>
      <c r="M2973">
        <v>1736</v>
      </c>
      <c r="N2973">
        <v>22.086510000000001</v>
      </c>
    </row>
    <row r="2974" spans="1:14" customFormat="1" x14ac:dyDescent="0.3">
      <c r="A2974">
        <v>2024</v>
      </c>
      <c r="B2974" t="s">
        <v>1188</v>
      </c>
      <c r="C2974" t="s">
        <v>821</v>
      </c>
      <c r="D2974" t="s">
        <v>823</v>
      </c>
      <c r="E2974" t="s">
        <v>822</v>
      </c>
      <c r="F2974" t="s">
        <v>857</v>
      </c>
      <c r="G2974" t="s">
        <v>856</v>
      </c>
      <c r="H2974">
        <v>935</v>
      </c>
      <c r="I2974" t="s">
        <v>1111</v>
      </c>
      <c r="J2974" t="s">
        <v>1110</v>
      </c>
      <c r="K2974" t="s">
        <v>309</v>
      </c>
      <c r="L2974" t="s">
        <v>1191</v>
      </c>
      <c r="M2974">
        <v>1113</v>
      </c>
      <c r="N2974">
        <v>14.160310000000001</v>
      </c>
    </row>
    <row r="2975" spans="1:14" customFormat="1" x14ac:dyDescent="0.3">
      <c r="A2975">
        <v>2024</v>
      </c>
      <c r="B2975" t="s">
        <v>1188</v>
      </c>
      <c r="C2975" t="s">
        <v>821</v>
      </c>
      <c r="D2975" t="s">
        <v>823</v>
      </c>
      <c r="E2975" t="s">
        <v>822</v>
      </c>
      <c r="F2975" t="s">
        <v>857</v>
      </c>
      <c r="G2975" t="s">
        <v>856</v>
      </c>
      <c r="H2975">
        <v>935</v>
      </c>
      <c r="I2975" t="s">
        <v>1111</v>
      </c>
      <c r="J2975" t="s">
        <v>1110</v>
      </c>
      <c r="K2975" t="s">
        <v>306</v>
      </c>
      <c r="L2975" t="s">
        <v>1191</v>
      </c>
      <c r="M2975">
        <v>2007</v>
      </c>
      <c r="N2975">
        <v>25.53435</v>
      </c>
    </row>
    <row r="2976" spans="1:14" customFormat="1" x14ac:dyDescent="0.3">
      <c r="A2976">
        <v>2024</v>
      </c>
      <c r="B2976" t="s">
        <v>1188</v>
      </c>
      <c r="C2976" t="s">
        <v>821</v>
      </c>
      <c r="D2976" t="s">
        <v>823</v>
      </c>
      <c r="E2976" t="s">
        <v>822</v>
      </c>
      <c r="F2976" t="s">
        <v>857</v>
      </c>
      <c r="G2976" t="s">
        <v>856</v>
      </c>
      <c r="H2976">
        <v>935</v>
      </c>
      <c r="I2976" t="s">
        <v>1111</v>
      </c>
      <c r="J2976" t="s">
        <v>1110</v>
      </c>
      <c r="K2976" t="s">
        <v>1192</v>
      </c>
      <c r="L2976" t="s">
        <v>1191</v>
      </c>
      <c r="M2976">
        <v>7860</v>
      </c>
      <c r="N2976">
        <v>100</v>
      </c>
    </row>
    <row r="2977" spans="1:14" customFormat="1" x14ac:dyDescent="0.3">
      <c r="A2977">
        <v>2024</v>
      </c>
      <c r="B2977" t="s">
        <v>1188</v>
      </c>
      <c r="C2977" t="s">
        <v>821</v>
      </c>
      <c r="D2977" t="s">
        <v>823</v>
      </c>
      <c r="E2977" t="s">
        <v>822</v>
      </c>
      <c r="F2977" t="s">
        <v>857</v>
      </c>
      <c r="G2977" t="s">
        <v>856</v>
      </c>
      <c r="H2977">
        <v>935</v>
      </c>
      <c r="I2977" t="s">
        <v>1111</v>
      </c>
      <c r="J2977" t="s">
        <v>1110</v>
      </c>
      <c r="K2977" t="s">
        <v>305</v>
      </c>
      <c r="L2977" t="s">
        <v>1191</v>
      </c>
      <c r="M2977">
        <v>268</v>
      </c>
      <c r="N2977">
        <v>3.4096700000000002</v>
      </c>
    </row>
    <row r="2978" spans="1:14" customFormat="1" x14ac:dyDescent="0.3">
      <c r="A2978">
        <v>2021</v>
      </c>
      <c r="B2978" t="s">
        <v>1188</v>
      </c>
      <c r="C2978" t="s">
        <v>821</v>
      </c>
      <c r="D2978" t="s">
        <v>823</v>
      </c>
      <c r="E2978" t="s">
        <v>822</v>
      </c>
      <c r="F2978" t="s">
        <v>913</v>
      </c>
      <c r="G2978" t="s">
        <v>912</v>
      </c>
      <c r="H2978">
        <v>394</v>
      </c>
      <c r="I2978" t="s">
        <v>1113</v>
      </c>
      <c r="J2978" t="s">
        <v>1112</v>
      </c>
      <c r="K2978" t="s">
        <v>307</v>
      </c>
      <c r="L2978" t="s">
        <v>1191</v>
      </c>
      <c r="M2978">
        <v>682</v>
      </c>
      <c r="N2978">
        <v>35.875900000000001</v>
      </c>
    </row>
    <row r="2979" spans="1:14" customFormat="1" x14ac:dyDescent="0.3">
      <c r="A2979">
        <v>2021</v>
      </c>
      <c r="B2979" t="s">
        <v>1188</v>
      </c>
      <c r="C2979" t="s">
        <v>821</v>
      </c>
      <c r="D2979" t="s">
        <v>823</v>
      </c>
      <c r="E2979" t="s">
        <v>822</v>
      </c>
      <c r="F2979" t="s">
        <v>913</v>
      </c>
      <c r="G2979" t="s">
        <v>912</v>
      </c>
      <c r="H2979">
        <v>394</v>
      </c>
      <c r="I2979" t="s">
        <v>1113</v>
      </c>
      <c r="J2979" t="s">
        <v>1112</v>
      </c>
      <c r="K2979" t="s">
        <v>308</v>
      </c>
      <c r="L2979" t="s">
        <v>1191</v>
      </c>
      <c r="M2979">
        <v>437</v>
      </c>
      <c r="N2979">
        <v>22.9879</v>
      </c>
    </row>
    <row r="2980" spans="1:14" customFormat="1" x14ac:dyDescent="0.3">
      <c r="A2980">
        <v>2021</v>
      </c>
      <c r="B2980" t="s">
        <v>1188</v>
      </c>
      <c r="C2980" t="s">
        <v>821</v>
      </c>
      <c r="D2980" t="s">
        <v>823</v>
      </c>
      <c r="E2980" t="s">
        <v>822</v>
      </c>
      <c r="F2980" t="s">
        <v>913</v>
      </c>
      <c r="G2980" t="s">
        <v>912</v>
      </c>
      <c r="H2980">
        <v>394</v>
      </c>
      <c r="I2980" t="s">
        <v>1113</v>
      </c>
      <c r="J2980" t="s">
        <v>1112</v>
      </c>
      <c r="K2980" t="s">
        <v>309</v>
      </c>
      <c r="L2980" t="s">
        <v>1191</v>
      </c>
      <c r="M2980">
        <v>128</v>
      </c>
      <c r="N2980">
        <v>6.7332999999999998</v>
      </c>
    </row>
    <row r="2981" spans="1:14" customFormat="1" x14ac:dyDescent="0.3">
      <c r="A2981">
        <v>2021</v>
      </c>
      <c r="B2981" t="s">
        <v>1188</v>
      </c>
      <c r="C2981" t="s">
        <v>821</v>
      </c>
      <c r="D2981" t="s">
        <v>823</v>
      </c>
      <c r="E2981" t="s">
        <v>822</v>
      </c>
      <c r="F2981" t="s">
        <v>913</v>
      </c>
      <c r="G2981" t="s">
        <v>912</v>
      </c>
      <c r="H2981">
        <v>394</v>
      </c>
      <c r="I2981" t="s">
        <v>1113</v>
      </c>
      <c r="J2981" t="s">
        <v>1112</v>
      </c>
      <c r="K2981" t="s">
        <v>306</v>
      </c>
      <c r="L2981" t="s">
        <v>1191</v>
      </c>
      <c r="M2981">
        <v>608</v>
      </c>
      <c r="N2981">
        <v>31.9832</v>
      </c>
    </row>
    <row r="2982" spans="1:14" customFormat="1" x14ac:dyDescent="0.3">
      <c r="A2982">
        <v>2021</v>
      </c>
      <c r="B2982" t="s">
        <v>1188</v>
      </c>
      <c r="C2982" t="s">
        <v>821</v>
      </c>
      <c r="D2982" t="s">
        <v>823</v>
      </c>
      <c r="E2982" t="s">
        <v>822</v>
      </c>
      <c r="F2982" t="s">
        <v>913</v>
      </c>
      <c r="G2982" t="s">
        <v>912</v>
      </c>
      <c r="H2982">
        <v>394</v>
      </c>
      <c r="I2982" t="s">
        <v>1113</v>
      </c>
      <c r="J2982" t="s">
        <v>1112</v>
      </c>
      <c r="K2982" t="s">
        <v>1192</v>
      </c>
      <c r="L2982" t="s">
        <v>1191</v>
      </c>
      <c r="M2982">
        <v>1901</v>
      </c>
      <c r="N2982">
        <v>100</v>
      </c>
    </row>
    <row r="2983" spans="1:14" customFormat="1" x14ac:dyDescent="0.3">
      <c r="A2983">
        <v>2021</v>
      </c>
      <c r="B2983" t="s">
        <v>1188</v>
      </c>
      <c r="C2983" t="s">
        <v>821</v>
      </c>
      <c r="D2983" t="s">
        <v>823</v>
      </c>
      <c r="E2983" t="s">
        <v>822</v>
      </c>
      <c r="F2983" t="s">
        <v>913</v>
      </c>
      <c r="G2983" t="s">
        <v>912</v>
      </c>
      <c r="H2983">
        <v>394</v>
      </c>
      <c r="I2983" t="s">
        <v>1113</v>
      </c>
      <c r="J2983" t="s">
        <v>1112</v>
      </c>
      <c r="K2983" t="s">
        <v>305</v>
      </c>
      <c r="L2983" t="s">
        <v>1191</v>
      </c>
      <c r="M2983">
        <v>46</v>
      </c>
      <c r="N2983">
        <v>2.4197799999999998</v>
      </c>
    </row>
    <row r="2984" spans="1:14" customFormat="1" x14ac:dyDescent="0.3">
      <c r="A2984">
        <v>2022</v>
      </c>
      <c r="B2984" t="s">
        <v>1188</v>
      </c>
      <c r="C2984" t="s">
        <v>821</v>
      </c>
      <c r="D2984" t="s">
        <v>823</v>
      </c>
      <c r="E2984" t="s">
        <v>822</v>
      </c>
      <c r="F2984" t="s">
        <v>913</v>
      </c>
      <c r="G2984" t="s">
        <v>912</v>
      </c>
      <c r="H2984">
        <v>394</v>
      </c>
      <c r="I2984" t="s">
        <v>1113</v>
      </c>
      <c r="J2984" t="s">
        <v>1112</v>
      </c>
      <c r="K2984" t="s">
        <v>307</v>
      </c>
      <c r="L2984" t="s">
        <v>1191</v>
      </c>
      <c r="M2984">
        <v>781</v>
      </c>
      <c r="N2984">
        <v>35.467799999999997</v>
      </c>
    </row>
    <row r="2985" spans="1:14" customFormat="1" x14ac:dyDescent="0.3">
      <c r="A2985">
        <v>2022</v>
      </c>
      <c r="B2985" t="s">
        <v>1188</v>
      </c>
      <c r="C2985" t="s">
        <v>821</v>
      </c>
      <c r="D2985" t="s">
        <v>823</v>
      </c>
      <c r="E2985" t="s">
        <v>822</v>
      </c>
      <c r="F2985" t="s">
        <v>913</v>
      </c>
      <c r="G2985" t="s">
        <v>912</v>
      </c>
      <c r="H2985">
        <v>394</v>
      </c>
      <c r="I2985" t="s">
        <v>1113</v>
      </c>
      <c r="J2985" t="s">
        <v>1112</v>
      </c>
      <c r="K2985" t="s">
        <v>308</v>
      </c>
      <c r="L2985" t="s">
        <v>1191</v>
      </c>
      <c r="M2985">
        <v>500</v>
      </c>
      <c r="N2985">
        <v>22.706600000000002</v>
      </c>
    </row>
    <row r="2986" spans="1:14" customFormat="1" x14ac:dyDescent="0.3">
      <c r="A2986">
        <v>2022</v>
      </c>
      <c r="B2986" t="s">
        <v>1188</v>
      </c>
      <c r="C2986" t="s">
        <v>821</v>
      </c>
      <c r="D2986" t="s">
        <v>823</v>
      </c>
      <c r="E2986" t="s">
        <v>822</v>
      </c>
      <c r="F2986" t="s">
        <v>913</v>
      </c>
      <c r="G2986" t="s">
        <v>912</v>
      </c>
      <c r="H2986">
        <v>394</v>
      </c>
      <c r="I2986" t="s">
        <v>1113</v>
      </c>
      <c r="J2986" t="s">
        <v>1112</v>
      </c>
      <c r="K2986" t="s">
        <v>309</v>
      </c>
      <c r="L2986" t="s">
        <v>1191</v>
      </c>
      <c r="M2986">
        <v>170</v>
      </c>
      <c r="N2986">
        <v>7.7202500000000001</v>
      </c>
    </row>
    <row r="2987" spans="1:14" customFormat="1" x14ac:dyDescent="0.3">
      <c r="A2987">
        <v>2022</v>
      </c>
      <c r="B2987" t="s">
        <v>1188</v>
      </c>
      <c r="C2987" t="s">
        <v>821</v>
      </c>
      <c r="D2987" t="s">
        <v>823</v>
      </c>
      <c r="E2987" t="s">
        <v>822</v>
      </c>
      <c r="F2987" t="s">
        <v>913</v>
      </c>
      <c r="G2987" t="s">
        <v>912</v>
      </c>
      <c r="H2987">
        <v>394</v>
      </c>
      <c r="I2987" t="s">
        <v>1113</v>
      </c>
      <c r="J2987" t="s">
        <v>1112</v>
      </c>
      <c r="K2987" t="s">
        <v>306</v>
      </c>
      <c r="L2987" t="s">
        <v>1191</v>
      </c>
      <c r="M2987">
        <v>668</v>
      </c>
      <c r="N2987">
        <v>30.336099999999998</v>
      </c>
    </row>
    <row r="2988" spans="1:14" customFormat="1" x14ac:dyDescent="0.3">
      <c r="A2988">
        <v>2022</v>
      </c>
      <c r="B2988" t="s">
        <v>1188</v>
      </c>
      <c r="C2988" t="s">
        <v>821</v>
      </c>
      <c r="D2988" t="s">
        <v>823</v>
      </c>
      <c r="E2988" t="s">
        <v>822</v>
      </c>
      <c r="F2988" t="s">
        <v>913</v>
      </c>
      <c r="G2988" t="s">
        <v>912</v>
      </c>
      <c r="H2988">
        <v>394</v>
      </c>
      <c r="I2988" t="s">
        <v>1113</v>
      </c>
      <c r="J2988" t="s">
        <v>1112</v>
      </c>
      <c r="K2988" t="s">
        <v>1192</v>
      </c>
      <c r="L2988" t="s">
        <v>1191</v>
      </c>
      <c r="M2988">
        <v>2202</v>
      </c>
      <c r="N2988">
        <v>100</v>
      </c>
    </row>
    <row r="2989" spans="1:14" customFormat="1" x14ac:dyDescent="0.3">
      <c r="A2989">
        <v>2022</v>
      </c>
      <c r="B2989" t="s">
        <v>1188</v>
      </c>
      <c r="C2989" t="s">
        <v>821</v>
      </c>
      <c r="D2989" t="s">
        <v>823</v>
      </c>
      <c r="E2989" t="s">
        <v>822</v>
      </c>
      <c r="F2989" t="s">
        <v>913</v>
      </c>
      <c r="G2989" t="s">
        <v>912</v>
      </c>
      <c r="H2989">
        <v>394</v>
      </c>
      <c r="I2989" t="s">
        <v>1113</v>
      </c>
      <c r="J2989" t="s">
        <v>1112</v>
      </c>
      <c r="K2989" t="s">
        <v>305</v>
      </c>
      <c r="L2989" t="s">
        <v>1191</v>
      </c>
      <c r="M2989">
        <v>83</v>
      </c>
      <c r="N2989">
        <v>3.7692999999999999</v>
      </c>
    </row>
    <row r="2990" spans="1:14" customFormat="1" x14ac:dyDescent="0.3">
      <c r="A2990">
        <v>2023</v>
      </c>
      <c r="B2990" t="s">
        <v>1188</v>
      </c>
      <c r="C2990" t="s">
        <v>821</v>
      </c>
      <c r="D2990" t="s">
        <v>823</v>
      </c>
      <c r="E2990" t="s">
        <v>822</v>
      </c>
      <c r="F2990" t="s">
        <v>913</v>
      </c>
      <c r="G2990" t="s">
        <v>912</v>
      </c>
      <c r="H2990">
        <v>394</v>
      </c>
      <c r="I2990" t="s">
        <v>1113</v>
      </c>
      <c r="J2990" t="s">
        <v>1112</v>
      </c>
      <c r="K2990" t="s">
        <v>307</v>
      </c>
      <c r="L2990" t="s">
        <v>1191</v>
      </c>
      <c r="M2990">
        <v>873</v>
      </c>
      <c r="N2990">
        <v>35.102530000000002</v>
      </c>
    </row>
    <row r="2991" spans="1:14" customFormat="1" x14ac:dyDescent="0.3">
      <c r="A2991">
        <v>2023</v>
      </c>
      <c r="B2991" t="s">
        <v>1188</v>
      </c>
      <c r="C2991" t="s">
        <v>821</v>
      </c>
      <c r="D2991" t="s">
        <v>823</v>
      </c>
      <c r="E2991" t="s">
        <v>822</v>
      </c>
      <c r="F2991" t="s">
        <v>913</v>
      </c>
      <c r="G2991" t="s">
        <v>912</v>
      </c>
      <c r="H2991">
        <v>394</v>
      </c>
      <c r="I2991" t="s">
        <v>1113</v>
      </c>
      <c r="J2991" t="s">
        <v>1112</v>
      </c>
      <c r="K2991" t="s">
        <v>308</v>
      </c>
      <c r="L2991" t="s">
        <v>1191</v>
      </c>
      <c r="M2991">
        <v>546</v>
      </c>
      <c r="N2991">
        <v>21.954160000000002</v>
      </c>
    </row>
    <row r="2992" spans="1:14" customFormat="1" x14ac:dyDescent="0.3">
      <c r="A2992">
        <v>2023</v>
      </c>
      <c r="B2992" t="s">
        <v>1188</v>
      </c>
      <c r="C2992" t="s">
        <v>821</v>
      </c>
      <c r="D2992" t="s">
        <v>823</v>
      </c>
      <c r="E2992" t="s">
        <v>822</v>
      </c>
      <c r="F2992" t="s">
        <v>913</v>
      </c>
      <c r="G2992" t="s">
        <v>912</v>
      </c>
      <c r="H2992">
        <v>394</v>
      </c>
      <c r="I2992" t="s">
        <v>1113</v>
      </c>
      <c r="J2992" t="s">
        <v>1112</v>
      </c>
      <c r="K2992" t="s">
        <v>309</v>
      </c>
      <c r="L2992" t="s">
        <v>1191</v>
      </c>
      <c r="M2992">
        <v>226</v>
      </c>
      <c r="N2992">
        <v>9.0872499999999992</v>
      </c>
    </row>
    <row r="2993" spans="1:14" customFormat="1" x14ac:dyDescent="0.3">
      <c r="A2993">
        <v>2023</v>
      </c>
      <c r="B2993" t="s">
        <v>1188</v>
      </c>
      <c r="C2993" t="s">
        <v>821</v>
      </c>
      <c r="D2993" t="s">
        <v>823</v>
      </c>
      <c r="E2993" t="s">
        <v>822</v>
      </c>
      <c r="F2993" t="s">
        <v>913</v>
      </c>
      <c r="G2993" t="s">
        <v>912</v>
      </c>
      <c r="H2993">
        <v>394</v>
      </c>
      <c r="I2993" t="s">
        <v>1113</v>
      </c>
      <c r="J2993" t="s">
        <v>1112</v>
      </c>
      <c r="K2993" t="s">
        <v>306</v>
      </c>
      <c r="L2993" t="s">
        <v>1191</v>
      </c>
      <c r="M2993">
        <v>770</v>
      </c>
      <c r="N2993">
        <v>30.960999999999999</v>
      </c>
    </row>
    <row r="2994" spans="1:14" customFormat="1" x14ac:dyDescent="0.3">
      <c r="A2994">
        <v>2023</v>
      </c>
      <c r="B2994" t="s">
        <v>1188</v>
      </c>
      <c r="C2994" t="s">
        <v>821</v>
      </c>
      <c r="D2994" t="s">
        <v>823</v>
      </c>
      <c r="E2994" t="s">
        <v>822</v>
      </c>
      <c r="F2994" t="s">
        <v>913</v>
      </c>
      <c r="G2994" t="s">
        <v>912</v>
      </c>
      <c r="H2994">
        <v>394</v>
      </c>
      <c r="I2994" t="s">
        <v>1113</v>
      </c>
      <c r="J2994" t="s">
        <v>1112</v>
      </c>
      <c r="K2994" t="s">
        <v>1192</v>
      </c>
      <c r="L2994" t="s">
        <v>1191</v>
      </c>
      <c r="M2994">
        <v>2487</v>
      </c>
      <c r="N2994">
        <v>100</v>
      </c>
    </row>
    <row r="2995" spans="1:14" customFormat="1" x14ac:dyDescent="0.3">
      <c r="A2995">
        <v>2023</v>
      </c>
      <c r="B2995" t="s">
        <v>1188</v>
      </c>
      <c r="C2995" t="s">
        <v>821</v>
      </c>
      <c r="D2995" t="s">
        <v>823</v>
      </c>
      <c r="E2995" t="s">
        <v>822</v>
      </c>
      <c r="F2995" t="s">
        <v>913</v>
      </c>
      <c r="G2995" t="s">
        <v>912</v>
      </c>
      <c r="H2995">
        <v>394</v>
      </c>
      <c r="I2995" t="s">
        <v>1113</v>
      </c>
      <c r="J2995" t="s">
        <v>1112</v>
      </c>
      <c r="K2995" t="s">
        <v>305</v>
      </c>
      <c r="L2995" t="s">
        <v>1191</v>
      </c>
      <c r="M2995">
        <v>72</v>
      </c>
      <c r="N2995">
        <v>2.8950499999999999</v>
      </c>
    </row>
    <row r="2996" spans="1:14" customFormat="1" x14ac:dyDescent="0.3">
      <c r="A2996">
        <v>2024</v>
      </c>
      <c r="B2996" t="s">
        <v>1188</v>
      </c>
      <c r="C2996" t="s">
        <v>821</v>
      </c>
      <c r="D2996" t="s">
        <v>823</v>
      </c>
      <c r="E2996" t="s">
        <v>822</v>
      </c>
      <c r="F2996" t="s">
        <v>913</v>
      </c>
      <c r="G2996" t="s">
        <v>912</v>
      </c>
      <c r="H2996">
        <v>394</v>
      </c>
      <c r="I2996" t="s">
        <v>1113</v>
      </c>
      <c r="J2996" t="s">
        <v>1112</v>
      </c>
      <c r="K2996" t="s">
        <v>307</v>
      </c>
      <c r="L2996" t="s">
        <v>1191</v>
      </c>
      <c r="M2996">
        <v>957</v>
      </c>
      <c r="N2996">
        <v>34.301079999999999</v>
      </c>
    </row>
    <row r="2997" spans="1:14" customFormat="1" x14ac:dyDescent="0.3">
      <c r="A2997">
        <v>2024</v>
      </c>
      <c r="B2997" t="s">
        <v>1188</v>
      </c>
      <c r="C2997" t="s">
        <v>821</v>
      </c>
      <c r="D2997" t="s">
        <v>823</v>
      </c>
      <c r="E2997" t="s">
        <v>822</v>
      </c>
      <c r="F2997" t="s">
        <v>913</v>
      </c>
      <c r="G2997" t="s">
        <v>912</v>
      </c>
      <c r="H2997">
        <v>394</v>
      </c>
      <c r="I2997" t="s">
        <v>1113</v>
      </c>
      <c r="J2997" t="s">
        <v>1112</v>
      </c>
      <c r="K2997" t="s">
        <v>308</v>
      </c>
      <c r="L2997" t="s">
        <v>1191</v>
      </c>
      <c r="M2997">
        <v>559</v>
      </c>
      <c r="N2997">
        <v>20.03584</v>
      </c>
    </row>
    <row r="2998" spans="1:14" customFormat="1" x14ac:dyDescent="0.3">
      <c r="A2998">
        <v>2024</v>
      </c>
      <c r="B2998" t="s">
        <v>1188</v>
      </c>
      <c r="C2998" t="s">
        <v>821</v>
      </c>
      <c r="D2998" t="s">
        <v>823</v>
      </c>
      <c r="E2998" t="s">
        <v>822</v>
      </c>
      <c r="F2998" t="s">
        <v>913</v>
      </c>
      <c r="G2998" t="s">
        <v>912</v>
      </c>
      <c r="H2998">
        <v>394</v>
      </c>
      <c r="I2998" t="s">
        <v>1113</v>
      </c>
      <c r="J2998" t="s">
        <v>1112</v>
      </c>
      <c r="K2998" t="s">
        <v>309</v>
      </c>
      <c r="L2998" t="s">
        <v>1191</v>
      </c>
      <c r="M2998">
        <v>334</v>
      </c>
      <c r="N2998">
        <v>11.97133</v>
      </c>
    </row>
    <row r="2999" spans="1:14" customFormat="1" x14ac:dyDescent="0.3">
      <c r="A2999">
        <v>2024</v>
      </c>
      <c r="B2999" t="s">
        <v>1188</v>
      </c>
      <c r="C2999" t="s">
        <v>821</v>
      </c>
      <c r="D2999" t="s">
        <v>823</v>
      </c>
      <c r="E2999" t="s">
        <v>822</v>
      </c>
      <c r="F2999" t="s">
        <v>913</v>
      </c>
      <c r="G2999" t="s">
        <v>912</v>
      </c>
      <c r="H2999">
        <v>394</v>
      </c>
      <c r="I2999" t="s">
        <v>1113</v>
      </c>
      <c r="J2999" t="s">
        <v>1112</v>
      </c>
      <c r="K2999" t="s">
        <v>306</v>
      </c>
      <c r="L2999" t="s">
        <v>1191</v>
      </c>
      <c r="M2999">
        <v>850</v>
      </c>
      <c r="N2999">
        <v>30.465949999999999</v>
      </c>
    </row>
    <row r="3000" spans="1:14" customFormat="1" x14ac:dyDescent="0.3">
      <c r="A3000">
        <v>2024</v>
      </c>
      <c r="B3000" t="s">
        <v>1188</v>
      </c>
      <c r="C3000" t="s">
        <v>821</v>
      </c>
      <c r="D3000" t="s">
        <v>823</v>
      </c>
      <c r="E3000" t="s">
        <v>822</v>
      </c>
      <c r="F3000" t="s">
        <v>913</v>
      </c>
      <c r="G3000" t="s">
        <v>912</v>
      </c>
      <c r="H3000">
        <v>394</v>
      </c>
      <c r="I3000" t="s">
        <v>1113</v>
      </c>
      <c r="J3000" t="s">
        <v>1112</v>
      </c>
      <c r="K3000" t="s">
        <v>1192</v>
      </c>
      <c r="L3000" t="s">
        <v>1191</v>
      </c>
      <c r="M3000">
        <v>2790</v>
      </c>
      <c r="N3000">
        <v>100</v>
      </c>
    </row>
    <row r="3001" spans="1:14" customFormat="1" x14ac:dyDescent="0.3">
      <c r="A3001">
        <v>2024</v>
      </c>
      <c r="B3001" t="s">
        <v>1188</v>
      </c>
      <c r="C3001" t="s">
        <v>821</v>
      </c>
      <c r="D3001" t="s">
        <v>823</v>
      </c>
      <c r="E3001" t="s">
        <v>822</v>
      </c>
      <c r="F3001" t="s">
        <v>913</v>
      </c>
      <c r="G3001" t="s">
        <v>912</v>
      </c>
      <c r="H3001">
        <v>394</v>
      </c>
      <c r="I3001" t="s">
        <v>1113</v>
      </c>
      <c r="J3001" t="s">
        <v>1112</v>
      </c>
      <c r="K3001" t="s">
        <v>305</v>
      </c>
      <c r="L3001" t="s">
        <v>1191</v>
      </c>
      <c r="M3001">
        <v>90</v>
      </c>
      <c r="N3001">
        <v>3.2258100000000001</v>
      </c>
    </row>
    <row r="3002" spans="1:14" customFormat="1" x14ac:dyDescent="0.3">
      <c r="A3002">
        <v>2021</v>
      </c>
      <c r="B3002" t="s">
        <v>1188</v>
      </c>
      <c r="C3002" t="s">
        <v>821</v>
      </c>
      <c r="D3002" t="s">
        <v>823</v>
      </c>
      <c r="E3002" t="s">
        <v>822</v>
      </c>
      <c r="F3002" t="s">
        <v>877</v>
      </c>
      <c r="G3002" t="s">
        <v>876</v>
      </c>
      <c r="H3002">
        <v>936</v>
      </c>
      <c r="I3002" t="s">
        <v>1115</v>
      </c>
      <c r="J3002" t="s">
        <v>1114</v>
      </c>
      <c r="K3002" t="s">
        <v>307</v>
      </c>
      <c r="L3002" t="s">
        <v>1191</v>
      </c>
      <c r="M3002">
        <v>3798</v>
      </c>
      <c r="N3002">
        <v>35.307200000000002</v>
      </c>
    </row>
    <row r="3003" spans="1:14" customFormat="1" x14ac:dyDescent="0.3">
      <c r="A3003">
        <v>2021</v>
      </c>
      <c r="B3003" t="s">
        <v>1188</v>
      </c>
      <c r="C3003" t="s">
        <v>821</v>
      </c>
      <c r="D3003" t="s">
        <v>823</v>
      </c>
      <c r="E3003" t="s">
        <v>822</v>
      </c>
      <c r="F3003" t="s">
        <v>877</v>
      </c>
      <c r="G3003" t="s">
        <v>876</v>
      </c>
      <c r="H3003">
        <v>936</v>
      </c>
      <c r="I3003" t="s">
        <v>1115</v>
      </c>
      <c r="J3003" t="s">
        <v>1114</v>
      </c>
      <c r="K3003" t="s">
        <v>308</v>
      </c>
      <c r="L3003" t="s">
        <v>1191</v>
      </c>
      <c r="M3003">
        <v>2022</v>
      </c>
      <c r="N3003">
        <v>18.7971</v>
      </c>
    </row>
    <row r="3004" spans="1:14" customFormat="1" x14ac:dyDescent="0.3">
      <c r="A3004">
        <v>2021</v>
      </c>
      <c r="B3004" t="s">
        <v>1188</v>
      </c>
      <c r="C3004" t="s">
        <v>821</v>
      </c>
      <c r="D3004" t="s">
        <v>823</v>
      </c>
      <c r="E3004" t="s">
        <v>822</v>
      </c>
      <c r="F3004" t="s">
        <v>877</v>
      </c>
      <c r="G3004" t="s">
        <v>876</v>
      </c>
      <c r="H3004">
        <v>936</v>
      </c>
      <c r="I3004" t="s">
        <v>1115</v>
      </c>
      <c r="J3004" t="s">
        <v>1114</v>
      </c>
      <c r="K3004" t="s">
        <v>309</v>
      </c>
      <c r="L3004" t="s">
        <v>1191</v>
      </c>
      <c r="M3004">
        <v>530</v>
      </c>
      <c r="N3004">
        <v>4.9270199999999997</v>
      </c>
    </row>
    <row r="3005" spans="1:14" customFormat="1" x14ac:dyDescent="0.3">
      <c r="A3005">
        <v>2021</v>
      </c>
      <c r="B3005" t="s">
        <v>1188</v>
      </c>
      <c r="C3005" t="s">
        <v>821</v>
      </c>
      <c r="D3005" t="s">
        <v>823</v>
      </c>
      <c r="E3005" t="s">
        <v>822</v>
      </c>
      <c r="F3005" t="s">
        <v>877</v>
      </c>
      <c r="G3005" t="s">
        <v>876</v>
      </c>
      <c r="H3005">
        <v>936</v>
      </c>
      <c r="I3005" t="s">
        <v>1115</v>
      </c>
      <c r="J3005" t="s">
        <v>1114</v>
      </c>
      <c r="K3005" t="s">
        <v>306</v>
      </c>
      <c r="L3005" t="s">
        <v>1191</v>
      </c>
      <c r="M3005">
        <v>3911</v>
      </c>
      <c r="N3005">
        <v>36.357700000000001</v>
      </c>
    </row>
    <row r="3006" spans="1:14" customFormat="1" x14ac:dyDescent="0.3">
      <c r="A3006">
        <v>2021</v>
      </c>
      <c r="B3006" t="s">
        <v>1188</v>
      </c>
      <c r="C3006" t="s">
        <v>821</v>
      </c>
      <c r="D3006" t="s">
        <v>823</v>
      </c>
      <c r="E3006" t="s">
        <v>822</v>
      </c>
      <c r="F3006" t="s">
        <v>877</v>
      </c>
      <c r="G3006" t="s">
        <v>876</v>
      </c>
      <c r="H3006">
        <v>936</v>
      </c>
      <c r="I3006" t="s">
        <v>1115</v>
      </c>
      <c r="J3006" t="s">
        <v>1114</v>
      </c>
      <c r="K3006" t="s">
        <v>1192</v>
      </c>
      <c r="L3006" t="s">
        <v>1191</v>
      </c>
      <c r="M3006">
        <v>10757</v>
      </c>
      <c r="N3006">
        <v>100</v>
      </c>
    </row>
    <row r="3007" spans="1:14" customFormat="1" x14ac:dyDescent="0.3">
      <c r="A3007">
        <v>2021</v>
      </c>
      <c r="B3007" t="s">
        <v>1188</v>
      </c>
      <c r="C3007" t="s">
        <v>821</v>
      </c>
      <c r="D3007" t="s">
        <v>823</v>
      </c>
      <c r="E3007" t="s">
        <v>822</v>
      </c>
      <c r="F3007" t="s">
        <v>877</v>
      </c>
      <c r="G3007" t="s">
        <v>876</v>
      </c>
      <c r="H3007">
        <v>936</v>
      </c>
      <c r="I3007" t="s">
        <v>1115</v>
      </c>
      <c r="J3007" t="s">
        <v>1114</v>
      </c>
      <c r="K3007" t="s">
        <v>305</v>
      </c>
      <c r="L3007" t="s">
        <v>1191</v>
      </c>
      <c r="M3007">
        <v>496</v>
      </c>
      <c r="N3007">
        <v>4.6109499999999999</v>
      </c>
    </row>
    <row r="3008" spans="1:14" customFormat="1" x14ac:dyDescent="0.3">
      <c r="A3008">
        <v>2022</v>
      </c>
      <c r="B3008" t="s">
        <v>1188</v>
      </c>
      <c r="C3008" t="s">
        <v>821</v>
      </c>
      <c r="D3008" t="s">
        <v>823</v>
      </c>
      <c r="E3008" t="s">
        <v>822</v>
      </c>
      <c r="F3008" t="s">
        <v>877</v>
      </c>
      <c r="G3008" t="s">
        <v>876</v>
      </c>
      <c r="H3008">
        <v>936</v>
      </c>
      <c r="I3008" t="s">
        <v>1115</v>
      </c>
      <c r="J3008" t="s">
        <v>1114</v>
      </c>
      <c r="K3008" t="s">
        <v>307</v>
      </c>
      <c r="L3008" t="s">
        <v>1191</v>
      </c>
      <c r="M3008">
        <v>4123</v>
      </c>
      <c r="N3008">
        <v>35.098300000000002</v>
      </c>
    </row>
    <row r="3009" spans="1:14" customFormat="1" x14ac:dyDescent="0.3">
      <c r="A3009">
        <v>2022</v>
      </c>
      <c r="B3009" t="s">
        <v>1188</v>
      </c>
      <c r="C3009" t="s">
        <v>821</v>
      </c>
      <c r="D3009" t="s">
        <v>823</v>
      </c>
      <c r="E3009" t="s">
        <v>822</v>
      </c>
      <c r="F3009" t="s">
        <v>877</v>
      </c>
      <c r="G3009" t="s">
        <v>876</v>
      </c>
      <c r="H3009">
        <v>936</v>
      </c>
      <c r="I3009" t="s">
        <v>1115</v>
      </c>
      <c r="J3009" t="s">
        <v>1114</v>
      </c>
      <c r="K3009" t="s">
        <v>308</v>
      </c>
      <c r="L3009" t="s">
        <v>1191</v>
      </c>
      <c r="M3009">
        <v>2261</v>
      </c>
      <c r="N3009">
        <v>19.247499999999999</v>
      </c>
    </row>
    <row r="3010" spans="1:14" customFormat="1" x14ac:dyDescent="0.3">
      <c r="A3010">
        <v>2022</v>
      </c>
      <c r="B3010" t="s">
        <v>1188</v>
      </c>
      <c r="C3010" t="s">
        <v>821</v>
      </c>
      <c r="D3010" t="s">
        <v>823</v>
      </c>
      <c r="E3010" t="s">
        <v>822</v>
      </c>
      <c r="F3010" t="s">
        <v>877</v>
      </c>
      <c r="G3010" t="s">
        <v>876</v>
      </c>
      <c r="H3010">
        <v>936</v>
      </c>
      <c r="I3010" t="s">
        <v>1115</v>
      </c>
      <c r="J3010" t="s">
        <v>1114</v>
      </c>
      <c r="K3010" t="s">
        <v>309</v>
      </c>
      <c r="L3010" t="s">
        <v>1191</v>
      </c>
      <c r="M3010">
        <v>681</v>
      </c>
      <c r="N3010">
        <v>5.7972200000000003</v>
      </c>
    </row>
    <row r="3011" spans="1:14" customFormat="1" x14ac:dyDescent="0.3">
      <c r="A3011">
        <v>2022</v>
      </c>
      <c r="B3011" t="s">
        <v>1188</v>
      </c>
      <c r="C3011" t="s">
        <v>821</v>
      </c>
      <c r="D3011" t="s">
        <v>823</v>
      </c>
      <c r="E3011" t="s">
        <v>822</v>
      </c>
      <c r="F3011" t="s">
        <v>877</v>
      </c>
      <c r="G3011" t="s">
        <v>876</v>
      </c>
      <c r="H3011">
        <v>936</v>
      </c>
      <c r="I3011" t="s">
        <v>1115</v>
      </c>
      <c r="J3011" t="s">
        <v>1114</v>
      </c>
      <c r="K3011" t="s">
        <v>306</v>
      </c>
      <c r="L3011" t="s">
        <v>1191</v>
      </c>
      <c r="M3011">
        <v>4181</v>
      </c>
      <c r="N3011">
        <v>35.592100000000002</v>
      </c>
    </row>
    <row r="3012" spans="1:14" customFormat="1" x14ac:dyDescent="0.3">
      <c r="A3012">
        <v>2022</v>
      </c>
      <c r="B3012" t="s">
        <v>1188</v>
      </c>
      <c r="C3012" t="s">
        <v>821</v>
      </c>
      <c r="D3012" t="s">
        <v>823</v>
      </c>
      <c r="E3012" t="s">
        <v>822</v>
      </c>
      <c r="F3012" t="s">
        <v>877</v>
      </c>
      <c r="G3012" t="s">
        <v>876</v>
      </c>
      <c r="H3012">
        <v>936</v>
      </c>
      <c r="I3012" t="s">
        <v>1115</v>
      </c>
      <c r="J3012" t="s">
        <v>1114</v>
      </c>
      <c r="K3012" t="s">
        <v>1192</v>
      </c>
      <c r="L3012" t="s">
        <v>1191</v>
      </c>
      <c r="M3012">
        <v>11747</v>
      </c>
      <c r="N3012">
        <v>100</v>
      </c>
    </row>
    <row r="3013" spans="1:14" customFormat="1" x14ac:dyDescent="0.3">
      <c r="A3013">
        <v>2022</v>
      </c>
      <c r="B3013" t="s">
        <v>1188</v>
      </c>
      <c r="C3013" t="s">
        <v>821</v>
      </c>
      <c r="D3013" t="s">
        <v>823</v>
      </c>
      <c r="E3013" t="s">
        <v>822</v>
      </c>
      <c r="F3013" t="s">
        <v>877</v>
      </c>
      <c r="G3013" t="s">
        <v>876</v>
      </c>
      <c r="H3013">
        <v>936</v>
      </c>
      <c r="I3013" t="s">
        <v>1115</v>
      </c>
      <c r="J3013" t="s">
        <v>1114</v>
      </c>
      <c r="K3013" t="s">
        <v>305</v>
      </c>
      <c r="L3013" t="s">
        <v>1191</v>
      </c>
      <c r="M3013">
        <v>501</v>
      </c>
      <c r="N3013">
        <v>4.26492</v>
      </c>
    </row>
    <row r="3014" spans="1:14" customFormat="1" x14ac:dyDescent="0.3">
      <c r="A3014">
        <v>2023</v>
      </c>
      <c r="B3014" t="s">
        <v>1188</v>
      </c>
      <c r="C3014" t="s">
        <v>821</v>
      </c>
      <c r="D3014" t="s">
        <v>823</v>
      </c>
      <c r="E3014" t="s">
        <v>822</v>
      </c>
      <c r="F3014" t="s">
        <v>877</v>
      </c>
      <c r="G3014" t="s">
        <v>876</v>
      </c>
      <c r="H3014">
        <v>936</v>
      </c>
      <c r="I3014" t="s">
        <v>1115</v>
      </c>
      <c r="J3014" t="s">
        <v>1114</v>
      </c>
      <c r="K3014" t="s">
        <v>307</v>
      </c>
      <c r="L3014" t="s">
        <v>1191</v>
      </c>
      <c r="M3014">
        <v>4622</v>
      </c>
      <c r="N3014">
        <v>35.760150000000003</v>
      </c>
    </row>
    <row r="3015" spans="1:14" customFormat="1" x14ac:dyDescent="0.3">
      <c r="A3015">
        <v>2023</v>
      </c>
      <c r="B3015" t="s">
        <v>1188</v>
      </c>
      <c r="C3015" t="s">
        <v>821</v>
      </c>
      <c r="D3015" t="s">
        <v>823</v>
      </c>
      <c r="E3015" t="s">
        <v>822</v>
      </c>
      <c r="F3015" t="s">
        <v>877</v>
      </c>
      <c r="G3015" t="s">
        <v>876</v>
      </c>
      <c r="H3015">
        <v>936</v>
      </c>
      <c r="I3015" t="s">
        <v>1115</v>
      </c>
      <c r="J3015" t="s">
        <v>1114</v>
      </c>
      <c r="K3015" t="s">
        <v>308</v>
      </c>
      <c r="L3015" t="s">
        <v>1191</v>
      </c>
      <c r="M3015">
        <v>2555</v>
      </c>
      <c r="N3015">
        <v>19.767890000000001</v>
      </c>
    </row>
    <row r="3016" spans="1:14" customFormat="1" x14ac:dyDescent="0.3">
      <c r="A3016">
        <v>2023</v>
      </c>
      <c r="B3016" t="s">
        <v>1188</v>
      </c>
      <c r="C3016" t="s">
        <v>821</v>
      </c>
      <c r="D3016" t="s">
        <v>823</v>
      </c>
      <c r="E3016" t="s">
        <v>822</v>
      </c>
      <c r="F3016" t="s">
        <v>877</v>
      </c>
      <c r="G3016" t="s">
        <v>876</v>
      </c>
      <c r="H3016">
        <v>936</v>
      </c>
      <c r="I3016" t="s">
        <v>1115</v>
      </c>
      <c r="J3016" t="s">
        <v>1114</v>
      </c>
      <c r="K3016" t="s">
        <v>309</v>
      </c>
      <c r="L3016" t="s">
        <v>1191</v>
      </c>
      <c r="M3016">
        <v>899</v>
      </c>
      <c r="N3016">
        <v>6.9555100000000003</v>
      </c>
    </row>
    <row r="3017" spans="1:14" customFormat="1" x14ac:dyDescent="0.3">
      <c r="A3017">
        <v>2023</v>
      </c>
      <c r="B3017" t="s">
        <v>1188</v>
      </c>
      <c r="C3017" t="s">
        <v>821</v>
      </c>
      <c r="D3017" t="s">
        <v>823</v>
      </c>
      <c r="E3017" t="s">
        <v>822</v>
      </c>
      <c r="F3017" t="s">
        <v>877</v>
      </c>
      <c r="G3017" t="s">
        <v>876</v>
      </c>
      <c r="H3017">
        <v>936</v>
      </c>
      <c r="I3017" t="s">
        <v>1115</v>
      </c>
      <c r="J3017" t="s">
        <v>1114</v>
      </c>
      <c r="K3017" t="s">
        <v>306</v>
      </c>
      <c r="L3017" t="s">
        <v>1191</v>
      </c>
      <c r="M3017">
        <v>4335</v>
      </c>
      <c r="N3017">
        <v>33.539650000000002</v>
      </c>
    </row>
    <row r="3018" spans="1:14" customFormat="1" x14ac:dyDescent="0.3">
      <c r="A3018">
        <v>2023</v>
      </c>
      <c r="B3018" t="s">
        <v>1188</v>
      </c>
      <c r="C3018" t="s">
        <v>821</v>
      </c>
      <c r="D3018" t="s">
        <v>823</v>
      </c>
      <c r="E3018" t="s">
        <v>822</v>
      </c>
      <c r="F3018" t="s">
        <v>877</v>
      </c>
      <c r="G3018" t="s">
        <v>876</v>
      </c>
      <c r="H3018">
        <v>936</v>
      </c>
      <c r="I3018" t="s">
        <v>1115</v>
      </c>
      <c r="J3018" t="s">
        <v>1114</v>
      </c>
      <c r="K3018" t="s">
        <v>1192</v>
      </c>
      <c r="L3018" t="s">
        <v>1191</v>
      </c>
      <c r="M3018">
        <v>12925</v>
      </c>
      <c r="N3018">
        <v>100</v>
      </c>
    </row>
    <row r="3019" spans="1:14" customFormat="1" x14ac:dyDescent="0.3">
      <c r="A3019">
        <v>2023</v>
      </c>
      <c r="B3019" t="s">
        <v>1188</v>
      </c>
      <c r="C3019" t="s">
        <v>821</v>
      </c>
      <c r="D3019" t="s">
        <v>823</v>
      </c>
      <c r="E3019" t="s">
        <v>822</v>
      </c>
      <c r="F3019" t="s">
        <v>877</v>
      </c>
      <c r="G3019" t="s">
        <v>876</v>
      </c>
      <c r="H3019">
        <v>936</v>
      </c>
      <c r="I3019" t="s">
        <v>1115</v>
      </c>
      <c r="J3019" t="s">
        <v>1114</v>
      </c>
      <c r="K3019" t="s">
        <v>305</v>
      </c>
      <c r="L3019" t="s">
        <v>1191</v>
      </c>
      <c r="M3019">
        <v>514</v>
      </c>
      <c r="N3019">
        <v>3.9767899999999998</v>
      </c>
    </row>
    <row r="3020" spans="1:14" customFormat="1" x14ac:dyDescent="0.3">
      <c r="A3020">
        <v>2024</v>
      </c>
      <c r="B3020" t="s">
        <v>1188</v>
      </c>
      <c r="C3020" t="s">
        <v>821</v>
      </c>
      <c r="D3020" t="s">
        <v>823</v>
      </c>
      <c r="E3020" t="s">
        <v>822</v>
      </c>
      <c r="F3020" t="s">
        <v>877</v>
      </c>
      <c r="G3020" t="s">
        <v>876</v>
      </c>
      <c r="H3020">
        <v>936</v>
      </c>
      <c r="I3020" t="s">
        <v>1115</v>
      </c>
      <c r="J3020" t="s">
        <v>1114</v>
      </c>
      <c r="K3020" t="s">
        <v>307</v>
      </c>
      <c r="L3020" t="s">
        <v>1191</v>
      </c>
      <c r="M3020">
        <v>5342</v>
      </c>
      <c r="N3020">
        <v>37.500880000000002</v>
      </c>
    </row>
    <row r="3021" spans="1:14" customFormat="1" x14ac:dyDescent="0.3">
      <c r="A3021">
        <v>2024</v>
      </c>
      <c r="B3021" t="s">
        <v>1188</v>
      </c>
      <c r="C3021" t="s">
        <v>821</v>
      </c>
      <c r="D3021" t="s">
        <v>823</v>
      </c>
      <c r="E3021" t="s">
        <v>822</v>
      </c>
      <c r="F3021" t="s">
        <v>877</v>
      </c>
      <c r="G3021" t="s">
        <v>876</v>
      </c>
      <c r="H3021">
        <v>936</v>
      </c>
      <c r="I3021" t="s">
        <v>1115</v>
      </c>
      <c r="J3021" t="s">
        <v>1114</v>
      </c>
      <c r="K3021" t="s">
        <v>308</v>
      </c>
      <c r="L3021" t="s">
        <v>1191</v>
      </c>
      <c r="M3021">
        <v>2790</v>
      </c>
      <c r="N3021">
        <v>19.585819999999998</v>
      </c>
    </row>
    <row r="3022" spans="1:14" customFormat="1" x14ac:dyDescent="0.3">
      <c r="A3022">
        <v>2024</v>
      </c>
      <c r="B3022" t="s">
        <v>1188</v>
      </c>
      <c r="C3022" t="s">
        <v>821</v>
      </c>
      <c r="D3022" t="s">
        <v>823</v>
      </c>
      <c r="E3022" t="s">
        <v>822</v>
      </c>
      <c r="F3022" t="s">
        <v>877</v>
      </c>
      <c r="G3022" t="s">
        <v>876</v>
      </c>
      <c r="H3022">
        <v>936</v>
      </c>
      <c r="I3022" t="s">
        <v>1115</v>
      </c>
      <c r="J3022" t="s">
        <v>1114</v>
      </c>
      <c r="K3022" t="s">
        <v>309</v>
      </c>
      <c r="L3022" t="s">
        <v>1191</v>
      </c>
      <c r="M3022">
        <v>792</v>
      </c>
      <c r="N3022">
        <v>5.55985</v>
      </c>
    </row>
    <row r="3023" spans="1:14" customFormat="1" x14ac:dyDescent="0.3">
      <c r="A3023">
        <v>2024</v>
      </c>
      <c r="B3023" t="s">
        <v>1188</v>
      </c>
      <c r="C3023" t="s">
        <v>821</v>
      </c>
      <c r="D3023" t="s">
        <v>823</v>
      </c>
      <c r="E3023" t="s">
        <v>822</v>
      </c>
      <c r="F3023" t="s">
        <v>877</v>
      </c>
      <c r="G3023" t="s">
        <v>876</v>
      </c>
      <c r="H3023">
        <v>936</v>
      </c>
      <c r="I3023" t="s">
        <v>1115</v>
      </c>
      <c r="J3023" t="s">
        <v>1114</v>
      </c>
      <c r="K3023" t="s">
        <v>306</v>
      </c>
      <c r="L3023" t="s">
        <v>1191</v>
      </c>
      <c r="M3023">
        <v>4590</v>
      </c>
      <c r="N3023">
        <v>32.221829999999997</v>
      </c>
    </row>
    <row r="3024" spans="1:14" customFormat="1" x14ac:dyDescent="0.3">
      <c r="A3024">
        <v>2024</v>
      </c>
      <c r="B3024" t="s">
        <v>1188</v>
      </c>
      <c r="C3024" t="s">
        <v>821</v>
      </c>
      <c r="D3024" t="s">
        <v>823</v>
      </c>
      <c r="E3024" t="s">
        <v>822</v>
      </c>
      <c r="F3024" t="s">
        <v>877</v>
      </c>
      <c r="G3024" t="s">
        <v>876</v>
      </c>
      <c r="H3024">
        <v>936</v>
      </c>
      <c r="I3024" t="s">
        <v>1115</v>
      </c>
      <c r="J3024" t="s">
        <v>1114</v>
      </c>
      <c r="K3024" t="s">
        <v>1192</v>
      </c>
      <c r="L3024" t="s">
        <v>1191</v>
      </c>
      <c r="M3024">
        <v>14245</v>
      </c>
      <c r="N3024">
        <v>100</v>
      </c>
    </row>
    <row r="3025" spans="1:14" customFormat="1" x14ac:dyDescent="0.3">
      <c r="A3025">
        <v>2024</v>
      </c>
      <c r="B3025" t="s">
        <v>1188</v>
      </c>
      <c r="C3025" t="s">
        <v>821</v>
      </c>
      <c r="D3025" t="s">
        <v>823</v>
      </c>
      <c r="E3025" t="s">
        <v>822</v>
      </c>
      <c r="F3025" t="s">
        <v>877</v>
      </c>
      <c r="G3025" t="s">
        <v>876</v>
      </c>
      <c r="H3025">
        <v>936</v>
      </c>
      <c r="I3025" t="s">
        <v>1115</v>
      </c>
      <c r="J3025" t="s">
        <v>1114</v>
      </c>
      <c r="K3025" t="s">
        <v>305</v>
      </c>
      <c r="L3025" t="s">
        <v>1191</v>
      </c>
      <c r="M3025">
        <v>731</v>
      </c>
      <c r="N3025">
        <v>5.1316300000000004</v>
      </c>
    </row>
    <row r="3026" spans="1:14" customFormat="1" x14ac:dyDescent="0.3">
      <c r="A3026">
        <v>2021</v>
      </c>
      <c r="B3026" t="s">
        <v>1188</v>
      </c>
      <c r="C3026" t="s">
        <v>821</v>
      </c>
      <c r="D3026" t="s">
        <v>823</v>
      </c>
      <c r="E3026" t="s">
        <v>822</v>
      </c>
      <c r="F3026" t="s">
        <v>1189</v>
      </c>
      <c r="G3026" t="s">
        <v>1190</v>
      </c>
      <c r="H3026">
        <v>319</v>
      </c>
      <c r="I3026" t="s">
        <v>1117</v>
      </c>
      <c r="J3026" t="s">
        <v>1116</v>
      </c>
      <c r="K3026" t="s">
        <v>307</v>
      </c>
      <c r="L3026" t="s">
        <v>1191</v>
      </c>
      <c r="M3026">
        <v>596</v>
      </c>
      <c r="N3026">
        <v>30.928899999999999</v>
      </c>
    </row>
    <row r="3027" spans="1:14" customFormat="1" x14ac:dyDescent="0.3">
      <c r="A3027">
        <v>2021</v>
      </c>
      <c r="B3027" t="s">
        <v>1188</v>
      </c>
      <c r="C3027" t="s">
        <v>821</v>
      </c>
      <c r="D3027" t="s">
        <v>823</v>
      </c>
      <c r="E3027" t="s">
        <v>822</v>
      </c>
      <c r="F3027" t="s">
        <v>1189</v>
      </c>
      <c r="G3027" t="s">
        <v>1190</v>
      </c>
      <c r="H3027">
        <v>319</v>
      </c>
      <c r="I3027" t="s">
        <v>1117</v>
      </c>
      <c r="J3027" t="s">
        <v>1116</v>
      </c>
      <c r="K3027" t="s">
        <v>308</v>
      </c>
      <c r="L3027" t="s">
        <v>1191</v>
      </c>
      <c r="M3027">
        <v>481</v>
      </c>
      <c r="N3027">
        <v>24.961099999999998</v>
      </c>
    </row>
    <row r="3028" spans="1:14" customFormat="1" x14ac:dyDescent="0.3">
      <c r="A3028">
        <v>2021</v>
      </c>
      <c r="B3028" t="s">
        <v>1188</v>
      </c>
      <c r="C3028" t="s">
        <v>821</v>
      </c>
      <c r="D3028" t="s">
        <v>823</v>
      </c>
      <c r="E3028" t="s">
        <v>822</v>
      </c>
      <c r="F3028" t="s">
        <v>1189</v>
      </c>
      <c r="G3028" t="s">
        <v>1190</v>
      </c>
      <c r="H3028">
        <v>319</v>
      </c>
      <c r="I3028" t="s">
        <v>1117</v>
      </c>
      <c r="J3028" t="s">
        <v>1116</v>
      </c>
      <c r="K3028" t="s">
        <v>309</v>
      </c>
      <c r="L3028" t="s">
        <v>1191</v>
      </c>
      <c r="M3028">
        <v>208</v>
      </c>
      <c r="N3028">
        <v>10.794</v>
      </c>
    </row>
    <row r="3029" spans="1:14" customFormat="1" x14ac:dyDescent="0.3">
      <c r="A3029">
        <v>2021</v>
      </c>
      <c r="B3029" t="s">
        <v>1188</v>
      </c>
      <c r="C3029" t="s">
        <v>821</v>
      </c>
      <c r="D3029" t="s">
        <v>823</v>
      </c>
      <c r="E3029" t="s">
        <v>822</v>
      </c>
      <c r="F3029" t="s">
        <v>1189</v>
      </c>
      <c r="G3029" t="s">
        <v>1190</v>
      </c>
      <c r="H3029">
        <v>319</v>
      </c>
      <c r="I3029" t="s">
        <v>1117</v>
      </c>
      <c r="J3029" t="s">
        <v>1116</v>
      </c>
      <c r="K3029" t="s">
        <v>306</v>
      </c>
      <c r="L3029" t="s">
        <v>1191</v>
      </c>
      <c r="M3029">
        <v>577</v>
      </c>
      <c r="N3029">
        <v>29.942900000000002</v>
      </c>
    </row>
    <row r="3030" spans="1:14" customFormat="1" x14ac:dyDescent="0.3">
      <c r="A3030">
        <v>2021</v>
      </c>
      <c r="B3030" t="s">
        <v>1188</v>
      </c>
      <c r="C3030" t="s">
        <v>821</v>
      </c>
      <c r="D3030" t="s">
        <v>823</v>
      </c>
      <c r="E3030" t="s">
        <v>822</v>
      </c>
      <c r="F3030" t="s">
        <v>1189</v>
      </c>
      <c r="G3030" t="s">
        <v>1190</v>
      </c>
      <c r="H3030">
        <v>319</v>
      </c>
      <c r="I3030" t="s">
        <v>1117</v>
      </c>
      <c r="J3030" t="s">
        <v>1116</v>
      </c>
      <c r="K3030" t="s">
        <v>1192</v>
      </c>
      <c r="L3030" t="s">
        <v>1191</v>
      </c>
      <c r="M3030">
        <v>1927</v>
      </c>
      <c r="N3030">
        <v>100</v>
      </c>
    </row>
    <row r="3031" spans="1:14" customFormat="1" x14ac:dyDescent="0.3">
      <c r="A3031">
        <v>2021</v>
      </c>
      <c r="B3031" t="s">
        <v>1188</v>
      </c>
      <c r="C3031" t="s">
        <v>821</v>
      </c>
      <c r="D3031" t="s">
        <v>823</v>
      </c>
      <c r="E3031" t="s">
        <v>822</v>
      </c>
      <c r="F3031" t="s">
        <v>1189</v>
      </c>
      <c r="G3031" t="s">
        <v>1190</v>
      </c>
      <c r="H3031">
        <v>319</v>
      </c>
      <c r="I3031" t="s">
        <v>1117</v>
      </c>
      <c r="J3031" t="s">
        <v>1116</v>
      </c>
      <c r="K3031" t="s">
        <v>305</v>
      </c>
      <c r="L3031" t="s">
        <v>1191</v>
      </c>
      <c r="M3031">
        <v>65</v>
      </c>
      <c r="N3031">
        <v>3.3731200000000001</v>
      </c>
    </row>
    <row r="3032" spans="1:14" customFormat="1" x14ac:dyDescent="0.3">
      <c r="A3032">
        <v>2022</v>
      </c>
      <c r="B3032" t="s">
        <v>1188</v>
      </c>
      <c r="C3032" t="s">
        <v>821</v>
      </c>
      <c r="D3032" t="s">
        <v>823</v>
      </c>
      <c r="E3032" t="s">
        <v>822</v>
      </c>
      <c r="F3032" t="s">
        <v>1189</v>
      </c>
      <c r="G3032" t="s">
        <v>1190</v>
      </c>
      <c r="H3032">
        <v>319</v>
      </c>
      <c r="I3032" t="s">
        <v>1117</v>
      </c>
      <c r="J3032" t="s">
        <v>1116</v>
      </c>
      <c r="K3032" t="s">
        <v>307</v>
      </c>
      <c r="L3032" t="s">
        <v>1191</v>
      </c>
      <c r="M3032">
        <v>649</v>
      </c>
      <c r="N3032">
        <v>32.531300000000002</v>
      </c>
    </row>
    <row r="3033" spans="1:14" customFormat="1" x14ac:dyDescent="0.3">
      <c r="A3033">
        <v>2022</v>
      </c>
      <c r="B3033" t="s">
        <v>1188</v>
      </c>
      <c r="C3033" t="s">
        <v>821</v>
      </c>
      <c r="D3033" t="s">
        <v>823</v>
      </c>
      <c r="E3033" t="s">
        <v>822</v>
      </c>
      <c r="F3033" t="s">
        <v>1189</v>
      </c>
      <c r="G3033" t="s">
        <v>1190</v>
      </c>
      <c r="H3033">
        <v>319</v>
      </c>
      <c r="I3033" t="s">
        <v>1117</v>
      </c>
      <c r="J3033" t="s">
        <v>1116</v>
      </c>
      <c r="K3033" t="s">
        <v>308</v>
      </c>
      <c r="L3033" t="s">
        <v>1191</v>
      </c>
      <c r="M3033">
        <v>451</v>
      </c>
      <c r="N3033">
        <v>22.6065</v>
      </c>
    </row>
    <row r="3034" spans="1:14" customFormat="1" x14ac:dyDescent="0.3">
      <c r="A3034">
        <v>2022</v>
      </c>
      <c r="B3034" t="s">
        <v>1188</v>
      </c>
      <c r="C3034" t="s">
        <v>821</v>
      </c>
      <c r="D3034" t="s">
        <v>823</v>
      </c>
      <c r="E3034" t="s">
        <v>822</v>
      </c>
      <c r="F3034" t="s">
        <v>1189</v>
      </c>
      <c r="G3034" t="s">
        <v>1190</v>
      </c>
      <c r="H3034">
        <v>319</v>
      </c>
      <c r="I3034" t="s">
        <v>1117</v>
      </c>
      <c r="J3034" t="s">
        <v>1116</v>
      </c>
      <c r="K3034" t="s">
        <v>309</v>
      </c>
      <c r="L3034" t="s">
        <v>1191</v>
      </c>
      <c r="M3034">
        <v>167</v>
      </c>
      <c r="N3034">
        <v>8.3709299999999995</v>
      </c>
    </row>
    <row r="3035" spans="1:14" customFormat="1" x14ac:dyDescent="0.3">
      <c r="A3035">
        <v>2022</v>
      </c>
      <c r="B3035" t="s">
        <v>1188</v>
      </c>
      <c r="C3035" t="s">
        <v>821</v>
      </c>
      <c r="D3035" t="s">
        <v>823</v>
      </c>
      <c r="E3035" t="s">
        <v>822</v>
      </c>
      <c r="F3035" t="s">
        <v>1189</v>
      </c>
      <c r="G3035" t="s">
        <v>1190</v>
      </c>
      <c r="H3035">
        <v>319</v>
      </c>
      <c r="I3035" t="s">
        <v>1117</v>
      </c>
      <c r="J3035" t="s">
        <v>1116</v>
      </c>
      <c r="K3035" t="s">
        <v>306</v>
      </c>
      <c r="L3035" t="s">
        <v>1191</v>
      </c>
      <c r="M3035">
        <v>628</v>
      </c>
      <c r="N3035">
        <v>31.4787</v>
      </c>
    </row>
    <row r="3036" spans="1:14" customFormat="1" x14ac:dyDescent="0.3">
      <c r="A3036">
        <v>2022</v>
      </c>
      <c r="B3036" t="s">
        <v>1188</v>
      </c>
      <c r="C3036" t="s">
        <v>821</v>
      </c>
      <c r="D3036" t="s">
        <v>823</v>
      </c>
      <c r="E3036" t="s">
        <v>822</v>
      </c>
      <c r="F3036" t="s">
        <v>1189</v>
      </c>
      <c r="G3036" t="s">
        <v>1190</v>
      </c>
      <c r="H3036">
        <v>319</v>
      </c>
      <c r="I3036" t="s">
        <v>1117</v>
      </c>
      <c r="J3036" t="s">
        <v>1116</v>
      </c>
      <c r="K3036" t="s">
        <v>1192</v>
      </c>
      <c r="L3036" t="s">
        <v>1191</v>
      </c>
      <c r="M3036">
        <v>1995</v>
      </c>
      <c r="N3036">
        <v>100</v>
      </c>
    </row>
    <row r="3037" spans="1:14" customFormat="1" x14ac:dyDescent="0.3">
      <c r="A3037">
        <v>2022</v>
      </c>
      <c r="B3037" t="s">
        <v>1188</v>
      </c>
      <c r="C3037" t="s">
        <v>821</v>
      </c>
      <c r="D3037" t="s">
        <v>823</v>
      </c>
      <c r="E3037" t="s">
        <v>822</v>
      </c>
      <c r="F3037" t="s">
        <v>1189</v>
      </c>
      <c r="G3037" t="s">
        <v>1190</v>
      </c>
      <c r="H3037">
        <v>319</v>
      </c>
      <c r="I3037" t="s">
        <v>1117</v>
      </c>
      <c r="J3037" t="s">
        <v>1116</v>
      </c>
      <c r="K3037" t="s">
        <v>305</v>
      </c>
      <c r="L3037" t="s">
        <v>1191</v>
      </c>
      <c r="M3037">
        <v>100</v>
      </c>
      <c r="N3037">
        <v>5.0125299999999999</v>
      </c>
    </row>
    <row r="3038" spans="1:14" customFormat="1" x14ac:dyDescent="0.3">
      <c r="A3038">
        <v>2023</v>
      </c>
      <c r="B3038" t="s">
        <v>1188</v>
      </c>
      <c r="C3038" t="s">
        <v>821</v>
      </c>
      <c r="D3038" t="s">
        <v>823</v>
      </c>
      <c r="E3038" t="s">
        <v>822</v>
      </c>
      <c r="F3038" t="s">
        <v>1189</v>
      </c>
      <c r="G3038" t="s">
        <v>1190</v>
      </c>
      <c r="H3038">
        <v>319</v>
      </c>
      <c r="I3038" t="s">
        <v>1117</v>
      </c>
      <c r="J3038" t="s">
        <v>1116</v>
      </c>
      <c r="K3038" t="s">
        <v>307</v>
      </c>
      <c r="L3038" t="s">
        <v>1191</v>
      </c>
      <c r="M3038">
        <v>759</v>
      </c>
      <c r="N3038">
        <v>35.07394</v>
      </c>
    </row>
    <row r="3039" spans="1:14" customFormat="1" x14ac:dyDescent="0.3">
      <c r="A3039">
        <v>2023</v>
      </c>
      <c r="B3039" t="s">
        <v>1188</v>
      </c>
      <c r="C3039" t="s">
        <v>821</v>
      </c>
      <c r="D3039" t="s">
        <v>823</v>
      </c>
      <c r="E3039" t="s">
        <v>822</v>
      </c>
      <c r="F3039" t="s">
        <v>1189</v>
      </c>
      <c r="G3039" t="s">
        <v>1190</v>
      </c>
      <c r="H3039">
        <v>319</v>
      </c>
      <c r="I3039" t="s">
        <v>1117</v>
      </c>
      <c r="J3039" t="s">
        <v>1116</v>
      </c>
      <c r="K3039" t="s">
        <v>308</v>
      </c>
      <c r="L3039" t="s">
        <v>1191</v>
      </c>
      <c r="M3039">
        <v>429</v>
      </c>
      <c r="N3039">
        <v>19.824400000000001</v>
      </c>
    </row>
    <row r="3040" spans="1:14" customFormat="1" x14ac:dyDescent="0.3">
      <c r="A3040">
        <v>2023</v>
      </c>
      <c r="B3040" t="s">
        <v>1188</v>
      </c>
      <c r="C3040" t="s">
        <v>821</v>
      </c>
      <c r="D3040" t="s">
        <v>823</v>
      </c>
      <c r="E3040" t="s">
        <v>822</v>
      </c>
      <c r="F3040" t="s">
        <v>1189</v>
      </c>
      <c r="G3040" t="s">
        <v>1190</v>
      </c>
      <c r="H3040">
        <v>319</v>
      </c>
      <c r="I3040" t="s">
        <v>1117</v>
      </c>
      <c r="J3040" t="s">
        <v>1116</v>
      </c>
      <c r="K3040" t="s">
        <v>309</v>
      </c>
      <c r="L3040" t="s">
        <v>1191</v>
      </c>
      <c r="M3040">
        <v>158</v>
      </c>
      <c r="N3040">
        <v>7.3012899999999998</v>
      </c>
    </row>
    <row r="3041" spans="1:14" customFormat="1" x14ac:dyDescent="0.3">
      <c r="A3041">
        <v>2023</v>
      </c>
      <c r="B3041" t="s">
        <v>1188</v>
      </c>
      <c r="C3041" t="s">
        <v>821</v>
      </c>
      <c r="D3041" t="s">
        <v>823</v>
      </c>
      <c r="E3041" t="s">
        <v>822</v>
      </c>
      <c r="F3041" t="s">
        <v>1189</v>
      </c>
      <c r="G3041" t="s">
        <v>1190</v>
      </c>
      <c r="H3041">
        <v>319</v>
      </c>
      <c r="I3041" t="s">
        <v>1117</v>
      </c>
      <c r="J3041" t="s">
        <v>1116</v>
      </c>
      <c r="K3041" t="s">
        <v>306</v>
      </c>
      <c r="L3041" t="s">
        <v>1191</v>
      </c>
      <c r="M3041">
        <v>719</v>
      </c>
      <c r="N3041">
        <v>33.22551</v>
      </c>
    </row>
    <row r="3042" spans="1:14" customFormat="1" x14ac:dyDescent="0.3">
      <c r="A3042">
        <v>2023</v>
      </c>
      <c r="B3042" t="s">
        <v>1188</v>
      </c>
      <c r="C3042" t="s">
        <v>821</v>
      </c>
      <c r="D3042" t="s">
        <v>823</v>
      </c>
      <c r="E3042" t="s">
        <v>822</v>
      </c>
      <c r="F3042" t="s">
        <v>1189</v>
      </c>
      <c r="G3042" t="s">
        <v>1190</v>
      </c>
      <c r="H3042">
        <v>319</v>
      </c>
      <c r="I3042" t="s">
        <v>1117</v>
      </c>
      <c r="J3042" t="s">
        <v>1116</v>
      </c>
      <c r="K3042" t="s">
        <v>1192</v>
      </c>
      <c r="L3042" t="s">
        <v>1191</v>
      </c>
      <c r="M3042">
        <v>2164</v>
      </c>
      <c r="N3042">
        <v>100</v>
      </c>
    </row>
    <row r="3043" spans="1:14" customFormat="1" x14ac:dyDescent="0.3">
      <c r="A3043">
        <v>2023</v>
      </c>
      <c r="B3043" t="s">
        <v>1188</v>
      </c>
      <c r="C3043" t="s">
        <v>821</v>
      </c>
      <c r="D3043" t="s">
        <v>823</v>
      </c>
      <c r="E3043" t="s">
        <v>822</v>
      </c>
      <c r="F3043" t="s">
        <v>1189</v>
      </c>
      <c r="G3043" t="s">
        <v>1190</v>
      </c>
      <c r="H3043">
        <v>319</v>
      </c>
      <c r="I3043" t="s">
        <v>1117</v>
      </c>
      <c r="J3043" t="s">
        <v>1116</v>
      </c>
      <c r="K3043" t="s">
        <v>305</v>
      </c>
      <c r="L3043" t="s">
        <v>1191</v>
      </c>
      <c r="M3043">
        <v>99</v>
      </c>
      <c r="N3043">
        <v>4.5748600000000001</v>
      </c>
    </row>
    <row r="3044" spans="1:14" customFormat="1" x14ac:dyDescent="0.3">
      <c r="A3044">
        <v>2024</v>
      </c>
      <c r="B3044" t="s">
        <v>1188</v>
      </c>
      <c r="C3044" t="s">
        <v>821</v>
      </c>
      <c r="D3044" t="s">
        <v>823</v>
      </c>
      <c r="E3044" t="s">
        <v>822</v>
      </c>
      <c r="F3044" t="s">
        <v>1189</v>
      </c>
      <c r="G3044" t="s">
        <v>1190</v>
      </c>
      <c r="H3044">
        <v>319</v>
      </c>
      <c r="I3044" t="s">
        <v>1117</v>
      </c>
      <c r="J3044" t="s">
        <v>1116</v>
      </c>
      <c r="K3044" t="s">
        <v>307</v>
      </c>
      <c r="L3044" t="s">
        <v>1191</v>
      </c>
      <c r="M3044">
        <v>811</v>
      </c>
      <c r="N3044">
        <v>35.199649999999998</v>
      </c>
    </row>
    <row r="3045" spans="1:14" customFormat="1" x14ac:dyDescent="0.3">
      <c r="A3045">
        <v>2024</v>
      </c>
      <c r="B3045" t="s">
        <v>1188</v>
      </c>
      <c r="C3045" t="s">
        <v>821</v>
      </c>
      <c r="D3045" t="s">
        <v>823</v>
      </c>
      <c r="E3045" t="s">
        <v>822</v>
      </c>
      <c r="F3045" t="s">
        <v>1189</v>
      </c>
      <c r="G3045" t="s">
        <v>1190</v>
      </c>
      <c r="H3045">
        <v>319</v>
      </c>
      <c r="I3045" t="s">
        <v>1117</v>
      </c>
      <c r="J3045" t="s">
        <v>1116</v>
      </c>
      <c r="K3045" t="s">
        <v>308</v>
      </c>
      <c r="L3045" t="s">
        <v>1191</v>
      </c>
      <c r="M3045">
        <v>419</v>
      </c>
      <c r="N3045">
        <v>18.185759999999998</v>
      </c>
    </row>
    <row r="3046" spans="1:14" customFormat="1" x14ac:dyDescent="0.3">
      <c r="A3046">
        <v>2024</v>
      </c>
      <c r="B3046" t="s">
        <v>1188</v>
      </c>
      <c r="C3046" t="s">
        <v>821</v>
      </c>
      <c r="D3046" t="s">
        <v>823</v>
      </c>
      <c r="E3046" t="s">
        <v>822</v>
      </c>
      <c r="F3046" t="s">
        <v>1189</v>
      </c>
      <c r="G3046" t="s">
        <v>1190</v>
      </c>
      <c r="H3046">
        <v>319</v>
      </c>
      <c r="I3046" t="s">
        <v>1117</v>
      </c>
      <c r="J3046" t="s">
        <v>1116</v>
      </c>
      <c r="K3046" t="s">
        <v>309</v>
      </c>
      <c r="L3046" t="s">
        <v>1191</v>
      </c>
      <c r="M3046">
        <v>136</v>
      </c>
      <c r="N3046">
        <v>5.9027799999999999</v>
      </c>
    </row>
    <row r="3047" spans="1:14" customFormat="1" x14ac:dyDescent="0.3">
      <c r="A3047">
        <v>2024</v>
      </c>
      <c r="B3047" t="s">
        <v>1188</v>
      </c>
      <c r="C3047" t="s">
        <v>821</v>
      </c>
      <c r="D3047" t="s">
        <v>823</v>
      </c>
      <c r="E3047" t="s">
        <v>822</v>
      </c>
      <c r="F3047" t="s">
        <v>1189</v>
      </c>
      <c r="G3047" t="s">
        <v>1190</v>
      </c>
      <c r="H3047">
        <v>319</v>
      </c>
      <c r="I3047" t="s">
        <v>1117</v>
      </c>
      <c r="J3047" t="s">
        <v>1116</v>
      </c>
      <c r="K3047" t="s">
        <v>306</v>
      </c>
      <c r="L3047" t="s">
        <v>1191</v>
      </c>
      <c r="M3047">
        <v>809</v>
      </c>
      <c r="N3047">
        <v>35.112850000000002</v>
      </c>
    </row>
    <row r="3048" spans="1:14" customFormat="1" x14ac:dyDescent="0.3">
      <c r="A3048">
        <v>2024</v>
      </c>
      <c r="B3048" t="s">
        <v>1188</v>
      </c>
      <c r="C3048" t="s">
        <v>821</v>
      </c>
      <c r="D3048" t="s">
        <v>823</v>
      </c>
      <c r="E3048" t="s">
        <v>822</v>
      </c>
      <c r="F3048" t="s">
        <v>1189</v>
      </c>
      <c r="G3048" t="s">
        <v>1190</v>
      </c>
      <c r="H3048">
        <v>319</v>
      </c>
      <c r="I3048" t="s">
        <v>1117</v>
      </c>
      <c r="J3048" t="s">
        <v>1116</v>
      </c>
      <c r="K3048" t="s">
        <v>1192</v>
      </c>
      <c r="L3048" t="s">
        <v>1191</v>
      </c>
      <c r="M3048">
        <v>2304</v>
      </c>
      <c r="N3048">
        <v>100</v>
      </c>
    </row>
    <row r="3049" spans="1:14" customFormat="1" x14ac:dyDescent="0.3">
      <c r="A3049">
        <v>2024</v>
      </c>
      <c r="B3049" t="s">
        <v>1188</v>
      </c>
      <c r="C3049" t="s">
        <v>821</v>
      </c>
      <c r="D3049" t="s">
        <v>823</v>
      </c>
      <c r="E3049" t="s">
        <v>822</v>
      </c>
      <c r="F3049" t="s">
        <v>1189</v>
      </c>
      <c r="G3049" t="s">
        <v>1190</v>
      </c>
      <c r="H3049">
        <v>319</v>
      </c>
      <c r="I3049" t="s">
        <v>1117</v>
      </c>
      <c r="J3049" t="s">
        <v>1116</v>
      </c>
      <c r="K3049" t="s">
        <v>305</v>
      </c>
      <c r="L3049" t="s">
        <v>1191</v>
      </c>
      <c r="M3049">
        <v>129</v>
      </c>
      <c r="N3049">
        <v>5.5989599999999999</v>
      </c>
    </row>
    <row r="3050" spans="1:14" customFormat="1" x14ac:dyDescent="0.3">
      <c r="A3050">
        <v>2021</v>
      </c>
      <c r="B3050" t="s">
        <v>1188</v>
      </c>
      <c r="C3050" t="s">
        <v>821</v>
      </c>
      <c r="D3050" t="s">
        <v>823</v>
      </c>
      <c r="E3050" t="s">
        <v>822</v>
      </c>
      <c r="F3050" t="s">
        <v>853</v>
      </c>
      <c r="G3050" t="s">
        <v>852</v>
      </c>
      <c r="H3050">
        <v>866</v>
      </c>
      <c r="I3050" t="s">
        <v>1119</v>
      </c>
      <c r="J3050" t="s">
        <v>1118</v>
      </c>
      <c r="K3050" t="s">
        <v>307</v>
      </c>
      <c r="L3050" t="s">
        <v>1191</v>
      </c>
      <c r="M3050">
        <v>713</v>
      </c>
      <c r="N3050">
        <v>34.797499999999999</v>
      </c>
    </row>
    <row r="3051" spans="1:14" customFormat="1" x14ac:dyDescent="0.3">
      <c r="A3051">
        <v>2021</v>
      </c>
      <c r="B3051" t="s">
        <v>1188</v>
      </c>
      <c r="C3051" t="s">
        <v>821</v>
      </c>
      <c r="D3051" t="s">
        <v>823</v>
      </c>
      <c r="E3051" t="s">
        <v>822</v>
      </c>
      <c r="F3051" t="s">
        <v>853</v>
      </c>
      <c r="G3051" t="s">
        <v>852</v>
      </c>
      <c r="H3051">
        <v>866</v>
      </c>
      <c r="I3051" t="s">
        <v>1119</v>
      </c>
      <c r="J3051" t="s">
        <v>1118</v>
      </c>
      <c r="K3051" t="s">
        <v>308</v>
      </c>
      <c r="L3051" t="s">
        <v>1191</v>
      </c>
      <c r="M3051">
        <v>433</v>
      </c>
      <c r="N3051">
        <v>21.132300000000001</v>
      </c>
    </row>
    <row r="3052" spans="1:14" customFormat="1" x14ac:dyDescent="0.3">
      <c r="A3052">
        <v>2021</v>
      </c>
      <c r="B3052" t="s">
        <v>1188</v>
      </c>
      <c r="C3052" t="s">
        <v>821</v>
      </c>
      <c r="D3052" t="s">
        <v>823</v>
      </c>
      <c r="E3052" t="s">
        <v>822</v>
      </c>
      <c r="F3052" t="s">
        <v>853</v>
      </c>
      <c r="G3052" t="s">
        <v>852</v>
      </c>
      <c r="H3052">
        <v>866</v>
      </c>
      <c r="I3052" t="s">
        <v>1119</v>
      </c>
      <c r="J3052" t="s">
        <v>1118</v>
      </c>
      <c r="K3052" t="s">
        <v>309</v>
      </c>
      <c r="L3052" t="s">
        <v>1191</v>
      </c>
      <c r="M3052">
        <v>82</v>
      </c>
      <c r="N3052">
        <v>4.0019499999999999</v>
      </c>
    </row>
    <row r="3053" spans="1:14" customFormat="1" x14ac:dyDescent="0.3">
      <c r="A3053">
        <v>2021</v>
      </c>
      <c r="B3053" t="s">
        <v>1188</v>
      </c>
      <c r="C3053" t="s">
        <v>821</v>
      </c>
      <c r="D3053" t="s">
        <v>823</v>
      </c>
      <c r="E3053" t="s">
        <v>822</v>
      </c>
      <c r="F3053" t="s">
        <v>853</v>
      </c>
      <c r="G3053" t="s">
        <v>852</v>
      </c>
      <c r="H3053">
        <v>866</v>
      </c>
      <c r="I3053" t="s">
        <v>1119</v>
      </c>
      <c r="J3053" t="s">
        <v>1118</v>
      </c>
      <c r="K3053" t="s">
        <v>306</v>
      </c>
      <c r="L3053" t="s">
        <v>1191</v>
      </c>
      <c r="M3053">
        <v>725</v>
      </c>
      <c r="N3053">
        <v>35.383099999999999</v>
      </c>
    </row>
    <row r="3054" spans="1:14" customFormat="1" x14ac:dyDescent="0.3">
      <c r="A3054">
        <v>2021</v>
      </c>
      <c r="B3054" t="s">
        <v>1188</v>
      </c>
      <c r="C3054" t="s">
        <v>821</v>
      </c>
      <c r="D3054" t="s">
        <v>823</v>
      </c>
      <c r="E3054" t="s">
        <v>822</v>
      </c>
      <c r="F3054" t="s">
        <v>853</v>
      </c>
      <c r="G3054" t="s">
        <v>852</v>
      </c>
      <c r="H3054">
        <v>866</v>
      </c>
      <c r="I3054" t="s">
        <v>1119</v>
      </c>
      <c r="J3054" t="s">
        <v>1118</v>
      </c>
      <c r="K3054" t="s">
        <v>1192</v>
      </c>
      <c r="L3054" t="s">
        <v>1191</v>
      </c>
      <c r="M3054">
        <v>2049</v>
      </c>
      <c r="N3054">
        <v>100</v>
      </c>
    </row>
    <row r="3055" spans="1:14" customFormat="1" x14ac:dyDescent="0.3">
      <c r="A3055">
        <v>2021</v>
      </c>
      <c r="B3055" t="s">
        <v>1188</v>
      </c>
      <c r="C3055" t="s">
        <v>821</v>
      </c>
      <c r="D3055" t="s">
        <v>823</v>
      </c>
      <c r="E3055" t="s">
        <v>822</v>
      </c>
      <c r="F3055" t="s">
        <v>853</v>
      </c>
      <c r="G3055" t="s">
        <v>852</v>
      </c>
      <c r="H3055">
        <v>866</v>
      </c>
      <c r="I3055" t="s">
        <v>1119</v>
      </c>
      <c r="J3055" t="s">
        <v>1118</v>
      </c>
      <c r="K3055" t="s">
        <v>305</v>
      </c>
      <c r="L3055" t="s">
        <v>1191</v>
      </c>
      <c r="M3055">
        <v>96</v>
      </c>
      <c r="N3055">
        <v>4.6852099999999997</v>
      </c>
    </row>
    <row r="3056" spans="1:14" customFormat="1" x14ac:dyDescent="0.3">
      <c r="A3056">
        <v>2022</v>
      </c>
      <c r="B3056" t="s">
        <v>1188</v>
      </c>
      <c r="C3056" t="s">
        <v>821</v>
      </c>
      <c r="D3056" t="s">
        <v>823</v>
      </c>
      <c r="E3056" t="s">
        <v>822</v>
      </c>
      <c r="F3056" t="s">
        <v>853</v>
      </c>
      <c r="G3056" t="s">
        <v>852</v>
      </c>
      <c r="H3056">
        <v>866</v>
      </c>
      <c r="I3056" t="s">
        <v>1119</v>
      </c>
      <c r="J3056" t="s">
        <v>1118</v>
      </c>
      <c r="K3056" t="s">
        <v>307</v>
      </c>
      <c r="L3056" t="s">
        <v>1191</v>
      </c>
      <c r="M3056">
        <v>801</v>
      </c>
      <c r="N3056">
        <v>35.379899999999999</v>
      </c>
    </row>
    <row r="3057" spans="1:14" customFormat="1" x14ac:dyDescent="0.3">
      <c r="A3057">
        <v>2022</v>
      </c>
      <c r="B3057" t="s">
        <v>1188</v>
      </c>
      <c r="C3057" t="s">
        <v>821</v>
      </c>
      <c r="D3057" t="s">
        <v>823</v>
      </c>
      <c r="E3057" t="s">
        <v>822</v>
      </c>
      <c r="F3057" t="s">
        <v>853</v>
      </c>
      <c r="G3057" t="s">
        <v>852</v>
      </c>
      <c r="H3057">
        <v>866</v>
      </c>
      <c r="I3057" t="s">
        <v>1119</v>
      </c>
      <c r="J3057" t="s">
        <v>1118</v>
      </c>
      <c r="K3057" t="s">
        <v>308</v>
      </c>
      <c r="L3057" t="s">
        <v>1191</v>
      </c>
      <c r="M3057">
        <v>461</v>
      </c>
      <c r="N3057">
        <v>20.362200000000001</v>
      </c>
    </row>
    <row r="3058" spans="1:14" customFormat="1" x14ac:dyDescent="0.3">
      <c r="A3058">
        <v>2022</v>
      </c>
      <c r="B3058" t="s">
        <v>1188</v>
      </c>
      <c r="C3058" t="s">
        <v>821</v>
      </c>
      <c r="D3058" t="s">
        <v>823</v>
      </c>
      <c r="E3058" t="s">
        <v>822</v>
      </c>
      <c r="F3058" t="s">
        <v>853</v>
      </c>
      <c r="G3058" t="s">
        <v>852</v>
      </c>
      <c r="H3058">
        <v>866</v>
      </c>
      <c r="I3058" t="s">
        <v>1119</v>
      </c>
      <c r="J3058" t="s">
        <v>1118</v>
      </c>
      <c r="K3058" t="s">
        <v>309</v>
      </c>
      <c r="L3058" t="s">
        <v>1191</v>
      </c>
      <c r="M3058">
        <v>142</v>
      </c>
      <c r="N3058">
        <v>6.2720799999999999</v>
      </c>
    </row>
    <row r="3059" spans="1:14" customFormat="1" x14ac:dyDescent="0.3">
      <c r="A3059">
        <v>2022</v>
      </c>
      <c r="B3059" t="s">
        <v>1188</v>
      </c>
      <c r="C3059" t="s">
        <v>821</v>
      </c>
      <c r="D3059" t="s">
        <v>823</v>
      </c>
      <c r="E3059" t="s">
        <v>822</v>
      </c>
      <c r="F3059" t="s">
        <v>853</v>
      </c>
      <c r="G3059" t="s">
        <v>852</v>
      </c>
      <c r="H3059">
        <v>866</v>
      </c>
      <c r="I3059" t="s">
        <v>1119</v>
      </c>
      <c r="J3059" t="s">
        <v>1118</v>
      </c>
      <c r="K3059" t="s">
        <v>306</v>
      </c>
      <c r="L3059" t="s">
        <v>1191</v>
      </c>
      <c r="M3059">
        <v>743</v>
      </c>
      <c r="N3059">
        <v>32.817999999999998</v>
      </c>
    </row>
    <row r="3060" spans="1:14" customFormat="1" x14ac:dyDescent="0.3">
      <c r="A3060">
        <v>2022</v>
      </c>
      <c r="B3060" t="s">
        <v>1188</v>
      </c>
      <c r="C3060" t="s">
        <v>821</v>
      </c>
      <c r="D3060" t="s">
        <v>823</v>
      </c>
      <c r="E3060" t="s">
        <v>822</v>
      </c>
      <c r="F3060" t="s">
        <v>853</v>
      </c>
      <c r="G3060" t="s">
        <v>852</v>
      </c>
      <c r="H3060">
        <v>866</v>
      </c>
      <c r="I3060" t="s">
        <v>1119</v>
      </c>
      <c r="J3060" t="s">
        <v>1118</v>
      </c>
      <c r="K3060" t="s">
        <v>1192</v>
      </c>
      <c r="L3060" t="s">
        <v>1191</v>
      </c>
      <c r="M3060">
        <v>2264</v>
      </c>
      <c r="N3060">
        <v>100</v>
      </c>
    </row>
    <row r="3061" spans="1:14" customFormat="1" x14ac:dyDescent="0.3">
      <c r="A3061">
        <v>2022</v>
      </c>
      <c r="B3061" t="s">
        <v>1188</v>
      </c>
      <c r="C3061" t="s">
        <v>821</v>
      </c>
      <c r="D3061" t="s">
        <v>823</v>
      </c>
      <c r="E3061" t="s">
        <v>822</v>
      </c>
      <c r="F3061" t="s">
        <v>853</v>
      </c>
      <c r="G3061" t="s">
        <v>852</v>
      </c>
      <c r="H3061">
        <v>866</v>
      </c>
      <c r="I3061" t="s">
        <v>1119</v>
      </c>
      <c r="J3061" t="s">
        <v>1118</v>
      </c>
      <c r="K3061" t="s">
        <v>305</v>
      </c>
      <c r="L3061" t="s">
        <v>1191</v>
      </c>
      <c r="M3061">
        <v>117</v>
      </c>
      <c r="N3061">
        <v>5.16784</v>
      </c>
    </row>
    <row r="3062" spans="1:14" customFormat="1" x14ac:dyDescent="0.3">
      <c r="A3062">
        <v>2023</v>
      </c>
      <c r="B3062" t="s">
        <v>1188</v>
      </c>
      <c r="C3062" t="s">
        <v>821</v>
      </c>
      <c r="D3062" t="s">
        <v>823</v>
      </c>
      <c r="E3062" t="s">
        <v>822</v>
      </c>
      <c r="F3062" t="s">
        <v>853</v>
      </c>
      <c r="G3062" t="s">
        <v>852</v>
      </c>
      <c r="H3062">
        <v>866</v>
      </c>
      <c r="I3062" t="s">
        <v>1119</v>
      </c>
      <c r="J3062" t="s">
        <v>1118</v>
      </c>
      <c r="K3062" t="s">
        <v>307</v>
      </c>
      <c r="L3062" t="s">
        <v>1191</v>
      </c>
      <c r="M3062">
        <v>885</v>
      </c>
      <c r="N3062">
        <v>38.0809</v>
      </c>
    </row>
    <row r="3063" spans="1:14" customFormat="1" x14ac:dyDescent="0.3">
      <c r="A3063">
        <v>2023</v>
      </c>
      <c r="B3063" t="s">
        <v>1188</v>
      </c>
      <c r="C3063" t="s">
        <v>821</v>
      </c>
      <c r="D3063" t="s">
        <v>823</v>
      </c>
      <c r="E3063" t="s">
        <v>822</v>
      </c>
      <c r="F3063" t="s">
        <v>853</v>
      </c>
      <c r="G3063" t="s">
        <v>852</v>
      </c>
      <c r="H3063">
        <v>866</v>
      </c>
      <c r="I3063" t="s">
        <v>1119</v>
      </c>
      <c r="J3063" t="s">
        <v>1118</v>
      </c>
      <c r="K3063" t="s">
        <v>308</v>
      </c>
      <c r="L3063" t="s">
        <v>1191</v>
      </c>
      <c r="M3063">
        <v>427</v>
      </c>
      <c r="N3063">
        <v>18.37349</v>
      </c>
    </row>
    <row r="3064" spans="1:14" customFormat="1" x14ac:dyDescent="0.3">
      <c r="A3064">
        <v>2023</v>
      </c>
      <c r="B3064" t="s">
        <v>1188</v>
      </c>
      <c r="C3064" t="s">
        <v>821</v>
      </c>
      <c r="D3064" t="s">
        <v>823</v>
      </c>
      <c r="E3064" t="s">
        <v>822</v>
      </c>
      <c r="F3064" t="s">
        <v>853</v>
      </c>
      <c r="G3064" t="s">
        <v>852</v>
      </c>
      <c r="H3064">
        <v>866</v>
      </c>
      <c r="I3064" t="s">
        <v>1119</v>
      </c>
      <c r="J3064" t="s">
        <v>1118</v>
      </c>
      <c r="K3064" t="s">
        <v>309</v>
      </c>
      <c r="L3064" t="s">
        <v>1191</v>
      </c>
      <c r="M3064">
        <v>87</v>
      </c>
      <c r="N3064">
        <v>3.7435499999999999</v>
      </c>
    </row>
    <row r="3065" spans="1:14" customFormat="1" x14ac:dyDescent="0.3">
      <c r="A3065">
        <v>2023</v>
      </c>
      <c r="B3065" t="s">
        <v>1188</v>
      </c>
      <c r="C3065" t="s">
        <v>821</v>
      </c>
      <c r="D3065" t="s">
        <v>823</v>
      </c>
      <c r="E3065" t="s">
        <v>822</v>
      </c>
      <c r="F3065" t="s">
        <v>853</v>
      </c>
      <c r="G3065" t="s">
        <v>852</v>
      </c>
      <c r="H3065">
        <v>866</v>
      </c>
      <c r="I3065" t="s">
        <v>1119</v>
      </c>
      <c r="J3065" t="s">
        <v>1118</v>
      </c>
      <c r="K3065" t="s">
        <v>306</v>
      </c>
      <c r="L3065" t="s">
        <v>1191</v>
      </c>
      <c r="M3065">
        <v>822</v>
      </c>
      <c r="N3065">
        <v>35.370049999999999</v>
      </c>
    </row>
    <row r="3066" spans="1:14" customFormat="1" x14ac:dyDescent="0.3">
      <c r="A3066">
        <v>2023</v>
      </c>
      <c r="B3066" t="s">
        <v>1188</v>
      </c>
      <c r="C3066" t="s">
        <v>821</v>
      </c>
      <c r="D3066" t="s">
        <v>823</v>
      </c>
      <c r="E3066" t="s">
        <v>822</v>
      </c>
      <c r="F3066" t="s">
        <v>853</v>
      </c>
      <c r="G3066" t="s">
        <v>852</v>
      </c>
      <c r="H3066">
        <v>866</v>
      </c>
      <c r="I3066" t="s">
        <v>1119</v>
      </c>
      <c r="J3066" t="s">
        <v>1118</v>
      </c>
      <c r="K3066" t="s">
        <v>1192</v>
      </c>
      <c r="L3066" t="s">
        <v>1191</v>
      </c>
      <c r="M3066">
        <v>2324</v>
      </c>
      <c r="N3066">
        <v>100</v>
      </c>
    </row>
    <row r="3067" spans="1:14" customFormat="1" x14ac:dyDescent="0.3">
      <c r="A3067">
        <v>2023</v>
      </c>
      <c r="B3067" t="s">
        <v>1188</v>
      </c>
      <c r="C3067" t="s">
        <v>821</v>
      </c>
      <c r="D3067" t="s">
        <v>823</v>
      </c>
      <c r="E3067" t="s">
        <v>822</v>
      </c>
      <c r="F3067" t="s">
        <v>853</v>
      </c>
      <c r="G3067" t="s">
        <v>852</v>
      </c>
      <c r="H3067">
        <v>866</v>
      </c>
      <c r="I3067" t="s">
        <v>1119</v>
      </c>
      <c r="J3067" t="s">
        <v>1118</v>
      </c>
      <c r="K3067" t="s">
        <v>305</v>
      </c>
      <c r="L3067" t="s">
        <v>1191</v>
      </c>
      <c r="M3067">
        <v>103</v>
      </c>
      <c r="N3067">
        <v>4.43201</v>
      </c>
    </row>
    <row r="3068" spans="1:14" customFormat="1" x14ac:dyDescent="0.3">
      <c r="A3068">
        <v>2024</v>
      </c>
      <c r="B3068" t="s">
        <v>1188</v>
      </c>
      <c r="C3068" t="s">
        <v>821</v>
      </c>
      <c r="D3068" t="s">
        <v>823</v>
      </c>
      <c r="E3068" t="s">
        <v>822</v>
      </c>
      <c r="F3068" t="s">
        <v>853</v>
      </c>
      <c r="G3068" t="s">
        <v>852</v>
      </c>
      <c r="H3068">
        <v>866</v>
      </c>
      <c r="I3068" t="s">
        <v>1119</v>
      </c>
      <c r="J3068" t="s">
        <v>1118</v>
      </c>
      <c r="K3068" t="s">
        <v>307</v>
      </c>
      <c r="L3068" t="s">
        <v>1191</v>
      </c>
      <c r="M3068">
        <v>987</v>
      </c>
      <c r="N3068">
        <v>38.35989</v>
      </c>
    </row>
    <row r="3069" spans="1:14" customFormat="1" x14ac:dyDescent="0.3">
      <c r="A3069">
        <v>2024</v>
      </c>
      <c r="B3069" t="s">
        <v>1188</v>
      </c>
      <c r="C3069" t="s">
        <v>821</v>
      </c>
      <c r="D3069" t="s">
        <v>823</v>
      </c>
      <c r="E3069" t="s">
        <v>822</v>
      </c>
      <c r="F3069" t="s">
        <v>853</v>
      </c>
      <c r="G3069" t="s">
        <v>852</v>
      </c>
      <c r="H3069">
        <v>866</v>
      </c>
      <c r="I3069" t="s">
        <v>1119</v>
      </c>
      <c r="J3069" t="s">
        <v>1118</v>
      </c>
      <c r="K3069" t="s">
        <v>308</v>
      </c>
      <c r="L3069" t="s">
        <v>1191</v>
      </c>
      <c r="M3069">
        <v>487</v>
      </c>
      <c r="N3069">
        <v>18.927320000000002</v>
      </c>
    </row>
    <row r="3070" spans="1:14" customFormat="1" x14ac:dyDescent="0.3">
      <c r="A3070">
        <v>2024</v>
      </c>
      <c r="B3070" t="s">
        <v>1188</v>
      </c>
      <c r="C3070" t="s">
        <v>821</v>
      </c>
      <c r="D3070" t="s">
        <v>823</v>
      </c>
      <c r="E3070" t="s">
        <v>822</v>
      </c>
      <c r="F3070" t="s">
        <v>853</v>
      </c>
      <c r="G3070" t="s">
        <v>852</v>
      </c>
      <c r="H3070">
        <v>866</v>
      </c>
      <c r="I3070" t="s">
        <v>1119</v>
      </c>
      <c r="J3070" t="s">
        <v>1118</v>
      </c>
      <c r="K3070" t="s">
        <v>309</v>
      </c>
      <c r="L3070" t="s">
        <v>1191</v>
      </c>
      <c r="M3070">
        <v>86</v>
      </c>
      <c r="N3070">
        <v>3.3424</v>
      </c>
    </row>
    <row r="3071" spans="1:14" customFormat="1" x14ac:dyDescent="0.3">
      <c r="A3071">
        <v>2024</v>
      </c>
      <c r="B3071" t="s">
        <v>1188</v>
      </c>
      <c r="C3071" t="s">
        <v>821</v>
      </c>
      <c r="D3071" t="s">
        <v>823</v>
      </c>
      <c r="E3071" t="s">
        <v>822</v>
      </c>
      <c r="F3071" t="s">
        <v>853</v>
      </c>
      <c r="G3071" t="s">
        <v>852</v>
      </c>
      <c r="H3071">
        <v>866</v>
      </c>
      <c r="I3071" t="s">
        <v>1119</v>
      </c>
      <c r="J3071" t="s">
        <v>1118</v>
      </c>
      <c r="K3071" t="s">
        <v>306</v>
      </c>
      <c r="L3071" t="s">
        <v>1191</v>
      </c>
      <c r="M3071">
        <v>891</v>
      </c>
      <c r="N3071">
        <v>34.628839999999997</v>
      </c>
    </row>
    <row r="3072" spans="1:14" customFormat="1" x14ac:dyDescent="0.3">
      <c r="A3072">
        <v>2024</v>
      </c>
      <c r="B3072" t="s">
        <v>1188</v>
      </c>
      <c r="C3072" t="s">
        <v>821</v>
      </c>
      <c r="D3072" t="s">
        <v>823</v>
      </c>
      <c r="E3072" t="s">
        <v>822</v>
      </c>
      <c r="F3072" t="s">
        <v>853</v>
      </c>
      <c r="G3072" t="s">
        <v>852</v>
      </c>
      <c r="H3072">
        <v>866</v>
      </c>
      <c r="I3072" t="s">
        <v>1119</v>
      </c>
      <c r="J3072" t="s">
        <v>1118</v>
      </c>
      <c r="K3072" t="s">
        <v>1192</v>
      </c>
      <c r="L3072" t="s">
        <v>1191</v>
      </c>
      <c r="M3072">
        <v>2573</v>
      </c>
      <c r="N3072">
        <v>100</v>
      </c>
    </row>
    <row r="3073" spans="1:14" customFormat="1" x14ac:dyDescent="0.3">
      <c r="A3073">
        <v>2024</v>
      </c>
      <c r="B3073" t="s">
        <v>1188</v>
      </c>
      <c r="C3073" t="s">
        <v>821</v>
      </c>
      <c r="D3073" t="s">
        <v>823</v>
      </c>
      <c r="E3073" t="s">
        <v>822</v>
      </c>
      <c r="F3073" t="s">
        <v>853</v>
      </c>
      <c r="G3073" t="s">
        <v>852</v>
      </c>
      <c r="H3073">
        <v>866</v>
      </c>
      <c r="I3073" t="s">
        <v>1119</v>
      </c>
      <c r="J3073" t="s">
        <v>1118</v>
      </c>
      <c r="K3073" t="s">
        <v>305</v>
      </c>
      <c r="L3073" t="s">
        <v>1191</v>
      </c>
      <c r="M3073">
        <v>122</v>
      </c>
      <c r="N3073">
        <v>4.7415500000000002</v>
      </c>
    </row>
    <row r="3074" spans="1:14" customFormat="1" x14ac:dyDescent="0.3">
      <c r="A3074">
        <v>2021</v>
      </c>
      <c r="B3074" t="s">
        <v>1188</v>
      </c>
      <c r="C3074" t="s">
        <v>821</v>
      </c>
      <c r="D3074" t="s">
        <v>823</v>
      </c>
      <c r="E3074" t="s">
        <v>822</v>
      </c>
      <c r="F3074" t="s">
        <v>867</v>
      </c>
      <c r="G3074" t="s">
        <v>866</v>
      </c>
      <c r="H3074">
        <v>357</v>
      </c>
      <c r="I3074" t="s">
        <v>1121</v>
      </c>
      <c r="J3074" t="s">
        <v>1120</v>
      </c>
      <c r="K3074" t="s">
        <v>307</v>
      </c>
      <c r="L3074" t="s">
        <v>1191</v>
      </c>
      <c r="M3074">
        <v>662</v>
      </c>
      <c r="N3074">
        <v>37.699300000000001</v>
      </c>
    </row>
    <row r="3075" spans="1:14" customFormat="1" x14ac:dyDescent="0.3">
      <c r="A3075">
        <v>2021</v>
      </c>
      <c r="B3075" t="s">
        <v>1188</v>
      </c>
      <c r="C3075" t="s">
        <v>821</v>
      </c>
      <c r="D3075" t="s">
        <v>823</v>
      </c>
      <c r="E3075" t="s">
        <v>822</v>
      </c>
      <c r="F3075" t="s">
        <v>867</v>
      </c>
      <c r="G3075" t="s">
        <v>866</v>
      </c>
      <c r="H3075">
        <v>357</v>
      </c>
      <c r="I3075" t="s">
        <v>1121</v>
      </c>
      <c r="J3075" t="s">
        <v>1120</v>
      </c>
      <c r="K3075" t="s">
        <v>308</v>
      </c>
      <c r="L3075" t="s">
        <v>1191</v>
      </c>
      <c r="M3075">
        <v>281</v>
      </c>
      <c r="N3075">
        <v>16.002300000000002</v>
      </c>
    </row>
    <row r="3076" spans="1:14" customFormat="1" x14ac:dyDescent="0.3">
      <c r="A3076">
        <v>2021</v>
      </c>
      <c r="B3076" t="s">
        <v>1188</v>
      </c>
      <c r="C3076" t="s">
        <v>821</v>
      </c>
      <c r="D3076" t="s">
        <v>823</v>
      </c>
      <c r="E3076" t="s">
        <v>822</v>
      </c>
      <c r="F3076" t="s">
        <v>867</v>
      </c>
      <c r="G3076" t="s">
        <v>866</v>
      </c>
      <c r="H3076">
        <v>357</v>
      </c>
      <c r="I3076" t="s">
        <v>1121</v>
      </c>
      <c r="J3076" t="s">
        <v>1120</v>
      </c>
      <c r="K3076" t="s">
        <v>309</v>
      </c>
      <c r="L3076" t="s">
        <v>1191</v>
      </c>
      <c r="M3076">
        <v>25</v>
      </c>
      <c r="N3076">
        <v>1.4236899999999999</v>
      </c>
    </row>
    <row r="3077" spans="1:14" customFormat="1" x14ac:dyDescent="0.3">
      <c r="A3077">
        <v>2021</v>
      </c>
      <c r="B3077" t="s">
        <v>1188</v>
      </c>
      <c r="C3077" t="s">
        <v>821</v>
      </c>
      <c r="D3077" t="s">
        <v>823</v>
      </c>
      <c r="E3077" t="s">
        <v>822</v>
      </c>
      <c r="F3077" t="s">
        <v>867</v>
      </c>
      <c r="G3077" t="s">
        <v>866</v>
      </c>
      <c r="H3077">
        <v>357</v>
      </c>
      <c r="I3077" t="s">
        <v>1121</v>
      </c>
      <c r="J3077" t="s">
        <v>1120</v>
      </c>
      <c r="K3077" t="s">
        <v>306</v>
      </c>
      <c r="L3077" t="s">
        <v>1191</v>
      </c>
      <c r="M3077">
        <v>678</v>
      </c>
      <c r="N3077">
        <v>38.610500000000002</v>
      </c>
    </row>
    <row r="3078" spans="1:14" customFormat="1" x14ac:dyDescent="0.3">
      <c r="A3078">
        <v>2021</v>
      </c>
      <c r="B3078" t="s">
        <v>1188</v>
      </c>
      <c r="C3078" t="s">
        <v>821</v>
      </c>
      <c r="D3078" t="s">
        <v>823</v>
      </c>
      <c r="E3078" t="s">
        <v>822</v>
      </c>
      <c r="F3078" t="s">
        <v>867</v>
      </c>
      <c r="G3078" t="s">
        <v>866</v>
      </c>
      <c r="H3078">
        <v>357</v>
      </c>
      <c r="I3078" t="s">
        <v>1121</v>
      </c>
      <c r="J3078" t="s">
        <v>1120</v>
      </c>
      <c r="K3078" t="s">
        <v>1192</v>
      </c>
      <c r="L3078" t="s">
        <v>1191</v>
      </c>
      <c r="M3078">
        <v>1756</v>
      </c>
      <c r="N3078">
        <v>100</v>
      </c>
    </row>
    <row r="3079" spans="1:14" customFormat="1" x14ac:dyDescent="0.3">
      <c r="A3079">
        <v>2021</v>
      </c>
      <c r="B3079" t="s">
        <v>1188</v>
      </c>
      <c r="C3079" t="s">
        <v>821</v>
      </c>
      <c r="D3079" t="s">
        <v>823</v>
      </c>
      <c r="E3079" t="s">
        <v>822</v>
      </c>
      <c r="F3079" t="s">
        <v>867</v>
      </c>
      <c r="G3079" t="s">
        <v>866</v>
      </c>
      <c r="H3079">
        <v>357</v>
      </c>
      <c r="I3079" t="s">
        <v>1121</v>
      </c>
      <c r="J3079" t="s">
        <v>1120</v>
      </c>
      <c r="K3079" t="s">
        <v>305</v>
      </c>
      <c r="L3079" t="s">
        <v>1191</v>
      </c>
      <c r="M3079">
        <v>110</v>
      </c>
      <c r="N3079">
        <v>6.26424</v>
      </c>
    </row>
    <row r="3080" spans="1:14" customFormat="1" x14ac:dyDescent="0.3">
      <c r="A3080">
        <v>2022</v>
      </c>
      <c r="B3080" t="s">
        <v>1188</v>
      </c>
      <c r="C3080" t="s">
        <v>821</v>
      </c>
      <c r="D3080" t="s">
        <v>823</v>
      </c>
      <c r="E3080" t="s">
        <v>822</v>
      </c>
      <c r="F3080" t="s">
        <v>867</v>
      </c>
      <c r="G3080" t="s">
        <v>866</v>
      </c>
      <c r="H3080">
        <v>357</v>
      </c>
      <c r="I3080" t="s">
        <v>1121</v>
      </c>
      <c r="J3080" t="s">
        <v>1120</v>
      </c>
      <c r="K3080" t="s">
        <v>307</v>
      </c>
      <c r="L3080" t="s">
        <v>1191</v>
      </c>
      <c r="M3080">
        <v>785</v>
      </c>
      <c r="N3080">
        <v>36.682200000000002</v>
      </c>
    </row>
    <row r="3081" spans="1:14" customFormat="1" x14ac:dyDescent="0.3">
      <c r="A3081">
        <v>2022</v>
      </c>
      <c r="B3081" t="s">
        <v>1188</v>
      </c>
      <c r="C3081" t="s">
        <v>821</v>
      </c>
      <c r="D3081" t="s">
        <v>823</v>
      </c>
      <c r="E3081" t="s">
        <v>822</v>
      </c>
      <c r="F3081" t="s">
        <v>867</v>
      </c>
      <c r="G3081" t="s">
        <v>866</v>
      </c>
      <c r="H3081">
        <v>357</v>
      </c>
      <c r="I3081" t="s">
        <v>1121</v>
      </c>
      <c r="J3081" t="s">
        <v>1120</v>
      </c>
      <c r="K3081" t="s">
        <v>308</v>
      </c>
      <c r="L3081" t="s">
        <v>1191</v>
      </c>
      <c r="M3081">
        <v>401</v>
      </c>
      <c r="N3081">
        <v>18.738299999999999</v>
      </c>
    </row>
    <row r="3082" spans="1:14" customFormat="1" x14ac:dyDescent="0.3">
      <c r="A3082">
        <v>2022</v>
      </c>
      <c r="B3082" t="s">
        <v>1188</v>
      </c>
      <c r="C3082" t="s">
        <v>821</v>
      </c>
      <c r="D3082" t="s">
        <v>823</v>
      </c>
      <c r="E3082" t="s">
        <v>822</v>
      </c>
      <c r="F3082" t="s">
        <v>867</v>
      </c>
      <c r="G3082" t="s">
        <v>866</v>
      </c>
      <c r="H3082">
        <v>357</v>
      </c>
      <c r="I3082" t="s">
        <v>1121</v>
      </c>
      <c r="J3082" t="s">
        <v>1120</v>
      </c>
      <c r="K3082" t="s">
        <v>309</v>
      </c>
      <c r="L3082" t="s">
        <v>1191</v>
      </c>
      <c r="M3082">
        <v>67</v>
      </c>
      <c r="N3082">
        <v>3.1308400000000001</v>
      </c>
    </row>
    <row r="3083" spans="1:14" customFormat="1" x14ac:dyDescent="0.3">
      <c r="A3083">
        <v>2022</v>
      </c>
      <c r="B3083" t="s">
        <v>1188</v>
      </c>
      <c r="C3083" t="s">
        <v>821</v>
      </c>
      <c r="D3083" t="s">
        <v>823</v>
      </c>
      <c r="E3083" t="s">
        <v>822</v>
      </c>
      <c r="F3083" t="s">
        <v>867</v>
      </c>
      <c r="G3083" t="s">
        <v>866</v>
      </c>
      <c r="H3083">
        <v>357</v>
      </c>
      <c r="I3083" t="s">
        <v>1121</v>
      </c>
      <c r="J3083" t="s">
        <v>1120</v>
      </c>
      <c r="K3083" t="s">
        <v>306</v>
      </c>
      <c r="L3083" t="s">
        <v>1191</v>
      </c>
      <c r="M3083">
        <v>746</v>
      </c>
      <c r="N3083">
        <v>34.8598</v>
      </c>
    </row>
    <row r="3084" spans="1:14" customFormat="1" x14ac:dyDescent="0.3">
      <c r="A3084">
        <v>2022</v>
      </c>
      <c r="B3084" t="s">
        <v>1188</v>
      </c>
      <c r="C3084" t="s">
        <v>821</v>
      </c>
      <c r="D3084" t="s">
        <v>823</v>
      </c>
      <c r="E3084" t="s">
        <v>822</v>
      </c>
      <c r="F3084" t="s">
        <v>867</v>
      </c>
      <c r="G3084" t="s">
        <v>866</v>
      </c>
      <c r="H3084">
        <v>357</v>
      </c>
      <c r="I3084" t="s">
        <v>1121</v>
      </c>
      <c r="J3084" t="s">
        <v>1120</v>
      </c>
      <c r="K3084" t="s">
        <v>1192</v>
      </c>
      <c r="L3084" t="s">
        <v>1191</v>
      </c>
      <c r="M3084">
        <v>2140</v>
      </c>
      <c r="N3084">
        <v>100</v>
      </c>
    </row>
    <row r="3085" spans="1:14" customFormat="1" x14ac:dyDescent="0.3">
      <c r="A3085">
        <v>2022</v>
      </c>
      <c r="B3085" t="s">
        <v>1188</v>
      </c>
      <c r="C3085" t="s">
        <v>821</v>
      </c>
      <c r="D3085" t="s">
        <v>823</v>
      </c>
      <c r="E3085" t="s">
        <v>822</v>
      </c>
      <c r="F3085" t="s">
        <v>867</v>
      </c>
      <c r="G3085" t="s">
        <v>866</v>
      </c>
      <c r="H3085">
        <v>357</v>
      </c>
      <c r="I3085" t="s">
        <v>1121</v>
      </c>
      <c r="J3085" t="s">
        <v>1120</v>
      </c>
      <c r="K3085" t="s">
        <v>305</v>
      </c>
      <c r="L3085" t="s">
        <v>1191</v>
      </c>
      <c r="M3085">
        <v>141</v>
      </c>
      <c r="N3085">
        <v>6.5887900000000004</v>
      </c>
    </row>
    <row r="3086" spans="1:14" customFormat="1" x14ac:dyDescent="0.3">
      <c r="A3086">
        <v>2023</v>
      </c>
      <c r="B3086" t="s">
        <v>1188</v>
      </c>
      <c r="C3086" t="s">
        <v>821</v>
      </c>
      <c r="D3086" t="s">
        <v>823</v>
      </c>
      <c r="E3086" t="s">
        <v>822</v>
      </c>
      <c r="F3086" t="s">
        <v>867</v>
      </c>
      <c r="G3086" t="s">
        <v>866</v>
      </c>
      <c r="H3086">
        <v>357</v>
      </c>
      <c r="I3086" t="s">
        <v>1121</v>
      </c>
      <c r="J3086" t="s">
        <v>1120</v>
      </c>
      <c r="K3086" t="s">
        <v>307</v>
      </c>
      <c r="L3086" t="s">
        <v>1191</v>
      </c>
      <c r="M3086">
        <v>935</v>
      </c>
      <c r="N3086">
        <v>36.480690000000003</v>
      </c>
    </row>
    <row r="3087" spans="1:14" customFormat="1" x14ac:dyDescent="0.3">
      <c r="A3087">
        <v>2023</v>
      </c>
      <c r="B3087" t="s">
        <v>1188</v>
      </c>
      <c r="C3087" t="s">
        <v>821</v>
      </c>
      <c r="D3087" t="s">
        <v>823</v>
      </c>
      <c r="E3087" t="s">
        <v>822</v>
      </c>
      <c r="F3087" t="s">
        <v>867</v>
      </c>
      <c r="G3087" t="s">
        <v>866</v>
      </c>
      <c r="H3087">
        <v>357</v>
      </c>
      <c r="I3087" t="s">
        <v>1121</v>
      </c>
      <c r="J3087" t="s">
        <v>1120</v>
      </c>
      <c r="K3087" t="s">
        <v>308</v>
      </c>
      <c r="L3087" t="s">
        <v>1191</v>
      </c>
      <c r="M3087">
        <v>504</v>
      </c>
      <c r="N3087">
        <v>19.664459999999998</v>
      </c>
    </row>
    <row r="3088" spans="1:14" customFormat="1" x14ac:dyDescent="0.3">
      <c r="A3088">
        <v>2023</v>
      </c>
      <c r="B3088" t="s">
        <v>1188</v>
      </c>
      <c r="C3088" t="s">
        <v>821</v>
      </c>
      <c r="D3088" t="s">
        <v>823</v>
      </c>
      <c r="E3088" t="s">
        <v>822</v>
      </c>
      <c r="F3088" t="s">
        <v>867</v>
      </c>
      <c r="G3088" t="s">
        <v>866</v>
      </c>
      <c r="H3088">
        <v>357</v>
      </c>
      <c r="I3088" t="s">
        <v>1121</v>
      </c>
      <c r="J3088" t="s">
        <v>1120</v>
      </c>
      <c r="K3088" t="s">
        <v>309</v>
      </c>
      <c r="L3088" t="s">
        <v>1191</v>
      </c>
      <c r="M3088">
        <v>126</v>
      </c>
      <c r="N3088">
        <v>4.9161099999999998</v>
      </c>
    </row>
    <row r="3089" spans="1:14" customFormat="1" x14ac:dyDescent="0.3">
      <c r="A3089">
        <v>2023</v>
      </c>
      <c r="B3089" t="s">
        <v>1188</v>
      </c>
      <c r="C3089" t="s">
        <v>821</v>
      </c>
      <c r="D3089" t="s">
        <v>823</v>
      </c>
      <c r="E3089" t="s">
        <v>822</v>
      </c>
      <c r="F3089" t="s">
        <v>867</v>
      </c>
      <c r="G3089" t="s">
        <v>866</v>
      </c>
      <c r="H3089">
        <v>357</v>
      </c>
      <c r="I3089" t="s">
        <v>1121</v>
      </c>
      <c r="J3089" t="s">
        <v>1120</v>
      </c>
      <c r="K3089" t="s">
        <v>306</v>
      </c>
      <c r="L3089" t="s">
        <v>1191</v>
      </c>
      <c r="M3089">
        <v>865</v>
      </c>
      <c r="N3089">
        <v>33.749510000000001</v>
      </c>
    </row>
    <row r="3090" spans="1:14" customFormat="1" x14ac:dyDescent="0.3">
      <c r="A3090">
        <v>2023</v>
      </c>
      <c r="B3090" t="s">
        <v>1188</v>
      </c>
      <c r="C3090" t="s">
        <v>821</v>
      </c>
      <c r="D3090" t="s">
        <v>823</v>
      </c>
      <c r="E3090" t="s">
        <v>822</v>
      </c>
      <c r="F3090" t="s">
        <v>867</v>
      </c>
      <c r="G3090" t="s">
        <v>866</v>
      </c>
      <c r="H3090">
        <v>357</v>
      </c>
      <c r="I3090" t="s">
        <v>1121</v>
      </c>
      <c r="J3090" t="s">
        <v>1120</v>
      </c>
      <c r="K3090" t="s">
        <v>1192</v>
      </c>
      <c r="L3090" t="s">
        <v>1191</v>
      </c>
      <c r="M3090">
        <v>2563</v>
      </c>
      <c r="N3090">
        <v>100</v>
      </c>
    </row>
    <row r="3091" spans="1:14" customFormat="1" x14ac:dyDescent="0.3">
      <c r="A3091">
        <v>2023</v>
      </c>
      <c r="B3091" t="s">
        <v>1188</v>
      </c>
      <c r="C3091" t="s">
        <v>821</v>
      </c>
      <c r="D3091" t="s">
        <v>823</v>
      </c>
      <c r="E3091" t="s">
        <v>822</v>
      </c>
      <c r="F3091" t="s">
        <v>867</v>
      </c>
      <c r="G3091" t="s">
        <v>866</v>
      </c>
      <c r="H3091">
        <v>357</v>
      </c>
      <c r="I3091" t="s">
        <v>1121</v>
      </c>
      <c r="J3091" t="s">
        <v>1120</v>
      </c>
      <c r="K3091" t="s">
        <v>305</v>
      </c>
      <c r="L3091" t="s">
        <v>1191</v>
      </c>
      <c r="M3091">
        <v>133</v>
      </c>
      <c r="N3091">
        <v>5.1892300000000002</v>
      </c>
    </row>
    <row r="3092" spans="1:14" customFormat="1" x14ac:dyDescent="0.3">
      <c r="A3092">
        <v>2024</v>
      </c>
      <c r="B3092" t="s">
        <v>1188</v>
      </c>
      <c r="C3092" t="s">
        <v>821</v>
      </c>
      <c r="D3092" t="s">
        <v>823</v>
      </c>
      <c r="E3092" t="s">
        <v>822</v>
      </c>
      <c r="F3092" t="s">
        <v>867</v>
      </c>
      <c r="G3092" t="s">
        <v>866</v>
      </c>
      <c r="H3092">
        <v>357</v>
      </c>
      <c r="I3092" t="s">
        <v>1121</v>
      </c>
      <c r="J3092" t="s">
        <v>1120</v>
      </c>
      <c r="K3092" t="s">
        <v>307</v>
      </c>
      <c r="L3092" t="s">
        <v>1191</v>
      </c>
      <c r="M3092">
        <v>1090</v>
      </c>
      <c r="N3092">
        <v>36.068829999999998</v>
      </c>
    </row>
    <row r="3093" spans="1:14" customFormat="1" x14ac:dyDescent="0.3">
      <c r="A3093">
        <v>2024</v>
      </c>
      <c r="B3093" t="s">
        <v>1188</v>
      </c>
      <c r="C3093" t="s">
        <v>821</v>
      </c>
      <c r="D3093" t="s">
        <v>823</v>
      </c>
      <c r="E3093" t="s">
        <v>822</v>
      </c>
      <c r="F3093" t="s">
        <v>867</v>
      </c>
      <c r="G3093" t="s">
        <v>866</v>
      </c>
      <c r="H3093">
        <v>357</v>
      </c>
      <c r="I3093" t="s">
        <v>1121</v>
      </c>
      <c r="J3093" t="s">
        <v>1120</v>
      </c>
      <c r="K3093" t="s">
        <v>308</v>
      </c>
      <c r="L3093" t="s">
        <v>1191</v>
      </c>
      <c r="M3093">
        <v>591</v>
      </c>
      <c r="N3093">
        <v>19.55659</v>
      </c>
    </row>
    <row r="3094" spans="1:14" customFormat="1" x14ac:dyDescent="0.3">
      <c r="A3094">
        <v>2024</v>
      </c>
      <c r="B3094" t="s">
        <v>1188</v>
      </c>
      <c r="C3094" t="s">
        <v>821</v>
      </c>
      <c r="D3094" t="s">
        <v>823</v>
      </c>
      <c r="E3094" t="s">
        <v>822</v>
      </c>
      <c r="F3094" t="s">
        <v>867</v>
      </c>
      <c r="G3094" t="s">
        <v>866</v>
      </c>
      <c r="H3094">
        <v>357</v>
      </c>
      <c r="I3094" t="s">
        <v>1121</v>
      </c>
      <c r="J3094" t="s">
        <v>1120</v>
      </c>
      <c r="K3094" t="s">
        <v>309</v>
      </c>
      <c r="L3094" t="s">
        <v>1191</v>
      </c>
      <c r="M3094">
        <v>190</v>
      </c>
      <c r="N3094">
        <v>6.2872300000000001</v>
      </c>
    </row>
    <row r="3095" spans="1:14" customFormat="1" x14ac:dyDescent="0.3">
      <c r="A3095">
        <v>2024</v>
      </c>
      <c r="B3095" t="s">
        <v>1188</v>
      </c>
      <c r="C3095" t="s">
        <v>821</v>
      </c>
      <c r="D3095" t="s">
        <v>823</v>
      </c>
      <c r="E3095" t="s">
        <v>822</v>
      </c>
      <c r="F3095" t="s">
        <v>867</v>
      </c>
      <c r="G3095" t="s">
        <v>866</v>
      </c>
      <c r="H3095">
        <v>357</v>
      </c>
      <c r="I3095" t="s">
        <v>1121</v>
      </c>
      <c r="J3095" t="s">
        <v>1120</v>
      </c>
      <c r="K3095" t="s">
        <v>306</v>
      </c>
      <c r="L3095" t="s">
        <v>1191</v>
      </c>
      <c r="M3095">
        <v>991</v>
      </c>
      <c r="N3095">
        <v>32.792850000000001</v>
      </c>
    </row>
    <row r="3096" spans="1:14" customFormat="1" x14ac:dyDescent="0.3">
      <c r="A3096">
        <v>2024</v>
      </c>
      <c r="B3096" t="s">
        <v>1188</v>
      </c>
      <c r="C3096" t="s">
        <v>821</v>
      </c>
      <c r="D3096" t="s">
        <v>823</v>
      </c>
      <c r="E3096" t="s">
        <v>822</v>
      </c>
      <c r="F3096" t="s">
        <v>867</v>
      </c>
      <c r="G3096" t="s">
        <v>866</v>
      </c>
      <c r="H3096">
        <v>357</v>
      </c>
      <c r="I3096" t="s">
        <v>1121</v>
      </c>
      <c r="J3096" t="s">
        <v>1120</v>
      </c>
      <c r="K3096" t="s">
        <v>1192</v>
      </c>
      <c r="L3096" t="s">
        <v>1191</v>
      </c>
      <c r="M3096">
        <v>3022</v>
      </c>
      <c r="N3096">
        <v>100</v>
      </c>
    </row>
    <row r="3097" spans="1:14" customFormat="1" x14ac:dyDescent="0.3">
      <c r="A3097">
        <v>2024</v>
      </c>
      <c r="B3097" t="s">
        <v>1188</v>
      </c>
      <c r="C3097" t="s">
        <v>821</v>
      </c>
      <c r="D3097" t="s">
        <v>823</v>
      </c>
      <c r="E3097" t="s">
        <v>822</v>
      </c>
      <c r="F3097" t="s">
        <v>867</v>
      </c>
      <c r="G3097" t="s">
        <v>866</v>
      </c>
      <c r="H3097">
        <v>357</v>
      </c>
      <c r="I3097" t="s">
        <v>1121</v>
      </c>
      <c r="J3097" t="s">
        <v>1120</v>
      </c>
      <c r="K3097" t="s">
        <v>305</v>
      </c>
      <c r="L3097" t="s">
        <v>1191</v>
      </c>
      <c r="M3097">
        <v>160</v>
      </c>
      <c r="N3097">
        <v>5.2945099999999998</v>
      </c>
    </row>
    <row r="3098" spans="1:14" customFormat="1" x14ac:dyDescent="0.3">
      <c r="A3098">
        <v>2021</v>
      </c>
      <c r="B3098" t="s">
        <v>1188</v>
      </c>
      <c r="C3098" t="s">
        <v>821</v>
      </c>
      <c r="D3098" t="s">
        <v>823</v>
      </c>
      <c r="E3098" t="s">
        <v>822</v>
      </c>
      <c r="F3098" t="s">
        <v>863</v>
      </c>
      <c r="G3098" t="s">
        <v>862</v>
      </c>
      <c r="H3098">
        <v>894</v>
      </c>
      <c r="I3098" t="s">
        <v>1123</v>
      </c>
      <c r="J3098" t="s">
        <v>1122</v>
      </c>
      <c r="K3098" t="s">
        <v>307</v>
      </c>
      <c r="L3098" t="s">
        <v>1191</v>
      </c>
      <c r="M3098">
        <v>646</v>
      </c>
      <c r="N3098">
        <v>36.1905</v>
      </c>
    </row>
    <row r="3099" spans="1:14" customFormat="1" x14ac:dyDescent="0.3">
      <c r="A3099">
        <v>2021</v>
      </c>
      <c r="B3099" t="s">
        <v>1188</v>
      </c>
      <c r="C3099" t="s">
        <v>821</v>
      </c>
      <c r="D3099" t="s">
        <v>823</v>
      </c>
      <c r="E3099" t="s">
        <v>822</v>
      </c>
      <c r="F3099" t="s">
        <v>863</v>
      </c>
      <c r="G3099" t="s">
        <v>862</v>
      </c>
      <c r="H3099">
        <v>894</v>
      </c>
      <c r="I3099" t="s">
        <v>1123</v>
      </c>
      <c r="J3099" t="s">
        <v>1122</v>
      </c>
      <c r="K3099" t="s">
        <v>308</v>
      </c>
      <c r="L3099" t="s">
        <v>1191</v>
      </c>
      <c r="M3099">
        <v>457</v>
      </c>
      <c r="N3099">
        <v>25.6022</v>
      </c>
    </row>
    <row r="3100" spans="1:14" customFormat="1" x14ac:dyDescent="0.3">
      <c r="A3100">
        <v>2021</v>
      </c>
      <c r="B3100" t="s">
        <v>1188</v>
      </c>
      <c r="C3100" t="s">
        <v>821</v>
      </c>
      <c r="D3100" t="s">
        <v>823</v>
      </c>
      <c r="E3100" t="s">
        <v>822</v>
      </c>
      <c r="F3100" t="s">
        <v>863</v>
      </c>
      <c r="G3100" t="s">
        <v>862</v>
      </c>
      <c r="H3100">
        <v>894</v>
      </c>
      <c r="I3100" t="s">
        <v>1123</v>
      </c>
      <c r="J3100" t="s">
        <v>1122</v>
      </c>
      <c r="K3100" t="s">
        <v>309</v>
      </c>
      <c r="L3100" t="s">
        <v>1191</v>
      </c>
      <c r="M3100">
        <v>93</v>
      </c>
      <c r="N3100">
        <v>5.2100799999999996</v>
      </c>
    </row>
    <row r="3101" spans="1:14" customFormat="1" x14ac:dyDescent="0.3">
      <c r="A3101">
        <v>2021</v>
      </c>
      <c r="B3101" t="s">
        <v>1188</v>
      </c>
      <c r="C3101" t="s">
        <v>821</v>
      </c>
      <c r="D3101" t="s">
        <v>823</v>
      </c>
      <c r="E3101" t="s">
        <v>822</v>
      </c>
      <c r="F3101" t="s">
        <v>863</v>
      </c>
      <c r="G3101" t="s">
        <v>862</v>
      </c>
      <c r="H3101">
        <v>894</v>
      </c>
      <c r="I3101" t="s">
        <v>1123</v>
      </c>
      <c r="J3101" t="s">
        <v>1122</v>
      </c>
      <c r="K3101" t="s">
        <v>306</v>
      </c>
      <c r="L3101" t="s">
        <v>1191</v>
      </c>
      <c r="M3101">
        <v>501</v>
      </c>
      <c r="N3101">
        <v>28.0672</v>
      </c>
    </row>
    <row r="3102" spans="1:14" customFormat="1" x14ac:dyDescent="0.3">
      <c r="A3102">
        <v>2021</v>
      </c>
      <c r="B3102" t="s">
        <v>1188</v>
      </c>
      <c r="C3102" t="s">
        <v>821</v>
      </c>
      <c r="D3102" t="s">
        <v>823</v>
      </c>
      <c r="E3102" t="s">
        <v>822</v>
      </c>
      <c r="F3102" t="s">
        <v>863</v>
      </c>
      <c r="G3102" t="s">
        <v>862</v>
      </c>
      <c r="H3102">
        <v>894</v>
      </c>
      <c r="I3102" t="s">
        <v>1123</v>
      </c>
      <c r="J3102" t="s">
        <v>1122</v>
      </c>
      <c r="K3102" t="s">
        <v>1192</v>
      </c>
      <c r="L3102" t="s">
        <v>1191</v>
      </c>
      <c r="M3102">
        <v>1785</v>
      </c>
      <c r="N3102">
        <v>100</v>
      </c>
    </row>
    <row r="3103" spans="1:14" customFormat="1" x14ac:dyDescent="0.3">
      <c r="A3103">
        <v>2021</v>
      </c>
      <c r="B3103" t="s">
        <v>1188</v>
      </c>
      <c r="C3103" t="s">
        <v>821</v>
      </c>
      <c r="D3103" t="s">
        <v>823</v>
      </c>
      <c r="E3103" t="s">
        <v>822</v>
      </c>
      <c r="F3103" t="s">
        <v>863</v>
      </c>
      <c r="G3103" t="s">
        <v>862</v>
      </c>
      <c r="H3103">
        <v>894</v>
      </c>
      <c r="I3103" t="s">
        <v>1123</v>
      </c>
      <c r="J3103" t="s">
        <v>1122</v>
      </c>
      <c r="K3103" t="s">
        <v>305</v>
      </c>
      <c r="L3103" t="s">
        <v>1191</v>
      </c>
      <c r="M3103">
        <v>88</v>
      </c>
      <c r="N3103">
        <v>4.92997</v>
      </c>
    </row>
    <row r="3104" spans="1:14" customFormat="1" x14ac:dyDescent="0.3">
      <c r="A3104">
        <v>2022</v>
      </c>
      <c r="B3104" t="s">
        <v>1188</v>
      </c>
      <c r="C3104" t="s">
        <v>821</v>
      </c>
      <c r="D3104" t="s">
        <v>823</v>
      </c>
      <c r="E3104" t="s">
        <v>822</v>
      </c>
      <c r="F3104" t="s">
        <v>863</v>
      </c>
      <c r="G3104" t="s">
        <v>862</v>
      </c>
      <c r="H3104">
        <v>894</v>
      </c>
      <c r="I3104" t="s">
        <v>1123</v>
      </c>
      <c r="J3104" t="s">
        <v>1122</v>
      </c>
      <c r="K3104" t="s">
        <v>307</v>
      </c>
      <c r="L3104" t="s">
        <v>1191</v>
      </c>
      <c r="M3104">
        <v>639</v>
      </c>
      <c r="N3104">
        <v>35.858600000000003</v>
      </c>
    </row>
    <row r="3105" spans="1:14" customFormat="1" x14ac:dyDescent="0.3">
      <c r="A3105">
        <v>2022</v>
      </c>
      <c r="B3105" t="s">
        <v>1188</v>
      </c>
      <c r="C3105" t="s">
        <v>821</v>
      </c>
      <c r="D3105" t="s">
        <v>823</v>
      </c>
      <c r="E3105" t="s">
        <v>822</v>
      </c>
      <c r="F3105" t="s">
        <v>863</v>
      </c>
      <c r="G3105" t="s">
        <v>862</v>
      </c>
      <c r="H3105">
        <v>894</v>
      </c>
      <c r="I3105" t="s">
        <v>1123</v>
      </c>
      <c r="J3105" t="s">
        <v>1122</v>
      </c>
      <c r="K3105" t="s">
        <v>308</v>
      </c>
      <c r="L3105" t="s">
        <v>1191</v>
      </c>
      <c r="M3105">
        <v>446</v>
      </c>
      <c r="N3105">
        <v>25.028099999999998</v>
      </c>
    </row>
    <row r="3106" spans="1:14" customFormat="1" x14ac:dyDescent="0.3">
      <c r="A3106">
        <v>2022</v>
      </c>
      <c r="B3106" t="s">
        <v>1188</v>
      </c>
      <c r="C3106" t="s">
        <v>821</v>
      </c>
      <c r="D3106" t="s">
        <v>823</v>
      </c>
      <c r="E3106" t="s">
        <v>822</v>
      </c>
      <c r="F3106" t="s">
        <v>863</v>
      </c>
      <c r="G3106" t="s">
        <v>862</v>
      </c>
      <c r="H3106">
        <v>894</v>
      </c>
      <c r="I3106" t="s">
        <v>1123</v>
      </c>
      <c r="J3106" t="s">
        <v>1122</v>
      </c>
      <c r="K3106" t="s">
        <v>309</v>
      </c>
      <c r="L3106" t="s">
        <v>1191</v>
      </c>
      <c r="M3106">
        <v>91</v>
      </c>
      <c r="N3106">
        <v>5.1066200000000004</v>
      </c>
    </row>
    <row r="3107" spans="1:14" customFormat="1" x14ac:dyDescent="0.3">
      <c r="A3107">
        <v>2022</v>
      </c>
      <c r="B3107" t="s">
        <v>1188</v>
      </c>
      <c r="C3107" t="s">
        <v>821</v>
      </c>
      <c r="D3107" t="s">
        <v>823</v>
      </c>
      <c r="E3107" t="s">
        <v>822</v>
      </c>
      <c r="F3107" t="s">
        <v>863</v>
      </c>
      <c r="G3107" t="s">
        <v>862</v>
      </c>
      <c r="H3107">
        <v>894</v>
      </c>
      <c r="I3107" t="s">
        <v>1123</v>
      </c>
      <c r="J3107" t="s">
        <v>1122</v>
      </c>
      <c r="K3107" t="s">
        <v>306</v>
      </c>
      <c r="L3107" t="s">
        <v>1191</v>
      </c>
      <c r="M3107">
        <v>530</v>
      </c>
      <c r="N3107">
        <v>29.741900000000001</v>
      </c>
    </row>
    <row r="3108" spans="1:14" customFormat="1" x14ac:dyDescent="0.3">
      <c r="A3108">
        <v>2022</v>
      </c>
      <c r="B3108" t="s">
        <v>1188</v>
      </c>
      <c r="C3108" t="s">
        <v>821</v>
      </c>
      <c r="D3108" t="s">
        <v>823</v>
      </c>
      <c r="E3108" t="s">
        <v>822</v>
      </c>
      <c r="F3108" t="s">
        <v>863</v>
      </c>
      <c r="G3108" t="s">
        <v>862</v>
      </c>
      <c r="H3108">
        <v>894</v>
      </c>
      <c r="I3108" t="s">
        <v>1123</v>
      </c>
      <c r="J3108" t="s">
        <v>1122</v>
      </c>
      <c r="K3108" t="s">
        <v>1192</v>
      </c>
      <c r="L3108" t="s">
        <v>1191</v>
      </c>
      <c r="M3108">
        <v>1782</v>
      </c>
      <c r="N3108">
        <v>100</v>
      </c>
    </row>
    <row r="3109" spans="1:14" customFormat="1" x14ac:dyDescent="0.3">
      <c r="A3109">
        <v>2022</v>
      </c>
      <c r="B3109" t="s">
        <v>1188</v>
      </c>
      <c r="C3109" t="s">
        <v>821</v>
      </c>
      <c r="D3109" t="s">
        <v>823</v>
      </c>
      <c r="E3109" t="s">
        <v>822</v>
      </c>
      <c r="F3109" t="s">
        <v>863</v>
      </c>
      <c r="G3109" t="s">
        <v>862</v>
      </c>
      <c r="H3109">
        <v>894</v>
      </c>
      <c r="I3109" t="s">
        <v>1123</v>
      </c>
      <c r="J3109" t="s">
        <v>1122</v>
      </c>
      <c r="K3109" t="s">
        <v>305</v>
      </c>
      <c r="L3109" t="s">
        <v>1191</v>
      </c>
      <c r="M3109">
        <v>76</v>
      </c>
      <c r="N3109">
        <v>4.2648700000000002</v>
      </c>
    </row>
    <row r="3110" spans="1:14" customFormat="1" x14ac:dyDescent="0.3">
      <c r="A3110">
        <v>2023</v>
      </c>
      <c r="B3110" t="s">
        <v>1188</v>
      </c>
      <c r="C3110" t="s">
        <v>821</v>
      </c>
      <c r="D3110" t="s">
        <v>823</v>
      </c>
      <c r="E3110" t="s">
        <v>822</v>
      </c>
      <c r="F3110" t="s">
        <v>863</v>
      </c>
      <c r="G3110" t="s">
        <v>862</v>
      </c>
      <c r="H3110">
        <v>894</v>
      </c>
      <c r="I3110" t="s">
        <v>1123</v>
      </c>
      <c r="J3110" t="s">
        <v>1122</v>
      </c>
      <c r="K3110" t="s">
        <v>307</v>
      </c>
      <c r="L3110" t="s">
        <v>1191</v>
      </c>
      <c r="M3110">
        <v>665</v>
      </c>
      <c r="N3110">
        <v>35.791170000000001</v>
      </c>
    </row>
    <row r="3111" spans="1:14" customFormat="1" x14ac:dyDescent="0.3">
      <c r="A3111">
        <v>2023</v>
      </c>
      <c r="B3111" t="s">
        <v>1188</v>
      </c>
      <c r="C3111" t="s">
        <v>821</v>
      </c>
      <c r="D3111" t="s">
        <v>823</v>
      </c>
      <c r="E3111" t="s">
        <v>822</v>
      </c>
      <c r="F3111" t="s">
        <v>863</v>
      </c>
      <c r="G3111" t="s">
        <v>862</v>
      </c>
      <c r="H3111">
        <v>894</v>
      </c>
      <c r="I3111" t="s">
        <v>1123</v>
      </c>
      <c r="J3111" t="s">
        <v>1122</v>
      </c>
      <c r="K3111" t="s">
        <v>308</v>
      </c>
      <c r="L3111" t="s">
        <v>1191</v>
      </c>
      <c r="M3111">
        <v>445</v>
      </c>
      <c r="N3111">
        <v>23.950479999999999</v>
      </c>
    </row>
    <row r="3112" spans="1:14" customFormat="1" x14ac:dyDescent="0.3">
      <c r="A3112">
        <v>2023</v>
      </c>
      <c r="B3112" t="s">
        <v>1188</v>
      </c>
      <c r="C3112" t="s">
        <v>821</v>
      </c>
      <c r="D3112" t="s">
        <v>823</v>
      </c>
      <c r="E3112" t="s">
        <v>822</v>
      </c>
      <c r="F3112" t="s">
        <v>863</v>
      </c>
      <c r="G3112" t="s">
        <v>862</v>
      </c>
      <c r="H3112">
        <v>894</v>
      </c>
      <c r="I3112" t="s">
        <v>1123</v>
      </c>
      <c r="J3112" t="s">
        <v>1122</v>
      </c>
      <c r="K3112" t="s">
        <v>309</v>
      </c>
      <c r="L3112" t="s">
        <v>1191</v>
      </c>
      <c r="M3112">
        <v>80</v>
      </c>
      <c r="N3112">
        <v>4.3057100000000004</v>
      </c>
    </row>
    <row r="3113" spans="1:14" customFormat="1" x14ac:dyDescent="0.3">
      <c r="A3113">
        <v>2023</v>
      </c>
      <c r="B3113" t="s">
        <v>1188</v>
      </c>
      <c r="C3113" t="s">
        <v>821</v>
      </c>
      <c r="D3113" t="s">
        <v>823</v>
      </c>
      <c r="E3113" t="s">
        <v>822</v>
      </c>
      <c r="F3113" t="s">
        <v>863</v>
      </c>
      <c r="G3113" t="s">
        <v>862</v>
      </c>
      <c r="H3113">
        <v>894</v>
      </c>
      <c r="I3113" t="s">
        <v>1123</v>
      </c>
      <c r="J3113" t="s">
        <v>1122</v>
      </c>
      <c r="K3113" t="s">
        <v>306</v>
      </c>
      <c r="L3113" t="s">
        <v>1191</v>
      </c>
      <c r="M3113">
        <v>581</v>
      </c>
      <c r="N3113">
        <v>31.27018</v>
      </c>
    </row>
    <row r="3114" spans="1:14" customFormat="1" x14ac:dyDescent="0.3">
      <c r="A3114">
        <v>2023</v>
      </c>
      <c r="B3114" t="s">
        <v>1188</v>
      </c>
      <c r="C3114" t="s">
        <v>821</v>
      </c>
      <c r="D3114" t="s">
        <v>823</v>
      </c>
      <c r="E3114" t="s">
        <v>822</v>
      </c>
      <c r="F3114" t="s">
        <v>863</v>
      </c>
      <c r="G3114" t="s">
        <v>862</v>
      </c>
      <c r="H3114">
        <v>894</v>
      </c>
      <c r="I3114" t="s">
        <v>1123</v>
      </c>
      <c r="J3114" t="s">
        <v>1122</v>
      </c>
      <c r="K3114" t="s">
        <v>1192</v>
      </c>
      <c r="L3114" t="s">
        <v>1191</v>
      </c>
      <c r="M3114">
        <v>1858</v>
      </c>
      <c r="N3114">
        <v>100</v>
      </c>
    </row>
    <row r="3115" spans="1:14" customFormat="1" x14ac:dyDescent="0.3">
      <c r="A3115">
        <v>2023</v>
      </c>
      <c r="B3115" t="s">
        <v>1188</v>
      </c>
      <c r="C3115" t="s">
        <v>821</v>
      </c>
      <c r="D3115" t="s">
        <v>823</v>
      </c>
      <c r="E3115" t="s">
        <v>822</v>
      </c>
      <c r="F3115" t="s">
        <v>863</v>
      </c>
      <c r="G3115" t="s">
        <v>862</v>
      </c>
      <c r="H3115">
        <v>894</v>
      </c>
      <c r="I3115" t="s">
        <v>1123</v>
      </c>
      <c r="J3115" t="s">
        <v>1122</v>
      </c>
      <c r="K3115" t="s">
        <v>305</v>
      </c>
      <c r="L3115" t="s">
        <v>1191</v>
      </c>
      <c r="M3115">
        <v>87</v>
      </c>
      <c r="N3115">
        <v>4.6824500000000002</v>
      </c>
    </row>
    <row r="3116" spans="1:14" customFormat="1" x14ac:dyDescent="0.3">
      <c r="A3116">
        <v>2024</v>
      </c>
      <c r="B3116" t="s">
        <v>1188</v>
      </c>
      <c r="C3116" t="s">
        <v>821</v>
      </c>
      <c r="D3116" t="s">
        <v>823</v>
      </c>
      <c r="E3116" t="s">
        <v>822</v>
      </c>
      <c r="F3116" t="s">
        <v>863</v>
      </c>
      <c r="G3116" t="s">
        <v>862</v>
      </c>
      <c r="H3116">
        <v>894</v>
      </c>
      <c r="I3116" t="s">
        <v>1123</v>
      </c>
      <c r="J3116" t="s">
        <v>1122</v>
      </c>
      <c r="K3116" t="s">
        <v>307</v>
      </c>
      <c r="L3116" t="s">
        <v>1191</v>
      </c>
      <c r="M3116">
        <v>748</v>
      </c>
      <c r="N3116">
        <v>35.216569999999997</v>
      </c>
    </row>
    <row r="3117" spans="1:14" customFormat="1" x14ac:dyDescent="0.3">
      <c r="A3117">
        <v>2024</v>
      </c>
      <c r="B3117" t="s">
        <v>1188</v>
      </c>
      <c r="C3117" t="s">
        <v>821</v>
      </c>
      <c r="D3117" t="s">
        <v>823</v>
      </c>
      <c r="E3117" t="s">
        <v>822</v>
      </c>
      <c r="F3117" t="s">
        <v>863</v>
      </c>
      <c r="G3117" t="s">
        <v>862</v>
      </c>
      <c r="H3117">
        <v>894</v>
      </c>
      <c r="I3117" t="s">
        <v>1123</v>
      </c>
      <c r="J3117" t="s">
        <v>1122</v>
      </c>
      <c r="K3117" t="s">
        <v>308</v>
      </c>
      <c r="L3117" t="s">
        <v>1191</v>
      </c>
      <c r="M3117">
        <v>499</v>
      </c>
      <c r="N3117">
        <v>23.493410000000001</v>
      </c>
    </row>
    <row r="3118" spans="1:14" customFormat="1" x14ac:dyDescent="0.3">
      <c r="A3118">
        <v>2024</v>
      </c>
      <c r="B3118" t="s">
        <v>1188</v>
      </c>
      <c r="C3118" t="s">
        <v>821</v>
      </c>
      <c r="D3118" t="s">
        <v>823</v>
      </c>
      <c r="E3118" t="s">
        <v>822</v>
      </c>
      <c r="F3118" t="s">
        <v>863</v>
      </c>
      <c r="G3118" t="s">
        <v>862</v>
      </c>
      <c r="H3118">
        <v>894</v>
      </c>
      <c r="I3118" t="s">
        <v>1123</v>
      </c>
      <c r="J3118" t="s">
        <v>1122</v>
      </c>
      <c r="K3118" t="s">
        <v>309</v>
      </c>
      <c r="L3118" t="s">
        <v>1191</v>
      </c>
      <c r="M3118">
        <v>93</v>
      </c>
      <c r="N3118">
        <v>4.3785299999999996</v>
      </c>
    </row>
    <row r="3119" spans="1:14" customFormat="1" x14ac:dyDescent="0.3">
      <c r="A3119">
        <v>2024</v>
      </c>
      <c r="B3119" t="s">
        <v>1188</v>
      </c>
      <c r="C3119" t="s">
        <v>821</v>
      </c>
      <c r="D3119" t="s">
        <v>823</v>
      </c>
      <c r="E3119" t="s">
        <v>822</v>
      </c>
      <c r="F3119" t="s">
        <v>863</v>
      </c>
      <c r="G3119" t="s">
        <v>862</v>
      </c>
      <c r="H3119">
        <v>894</v>
      </c>
      <c r="I3119" t="s">
        <v>1123</v>
      </c>
      <c r="J3119" t="s">
        <v>1122</v>
      </c>
      <c r="K3119" t="s">
        <v>306</v>
      </c>
      <c r="L3119" t="s">
        <v>1191</v>
      </c>
      <c r="M3119">
        <v>670</v>
      </c>
      <c r="N3119">
        <v>31.544260000000001</v>
      </c>
    </row>
    <row r="3120" spans="1:14" customFormat="1" x14ac:dyDescent="0.3">
      <c r="A3120">
        <v>2024</v>
      </c>
      <c r="B3120" t="s">
        <v>1188</v>
      </c>
      <c r="C3120" t="s">
        <v>821</v>
      </c>
      <c r="D3120" t="s">
        <v>823</v>
      </c>
      <c r="E3120" t="s">
        <v>822</v>
      </c>
      <c r="F3120" t="s">
        <v>863</v>
      </c>
      <c r="G3120" t="s">
        <v>862</v>
      </c>
      <c r="H3120">
        <v>894</v>
      </c>
      <c r="I3120" t="s">
        <v>1123</v>
      </c>
      <c r="J3120" t="s">
        <v>1122</v>
      </c>
      <c r="K3120" t="s">
        <v>1192</v>
      </c>
      <c r="L3120" t="s">
        <v>1191</v>
      </c>
      <c r="M3120">
        <v>2124</v>
      </c>
      <c r="N3120">
        <v>100</v>
      </c>
    </row>
    <row r="3121" spans="1:14" customFormat="1" x14ac:dyDescent="0.3">
      <c r="A3121">
        <v>2024</v>
      </c>
      <c r="B3121" t="s">
        <v>1188</v>
      </c>
      <c r="C3121" t="s">
        <v>821</v>
      </c>
      <c r="D3121" t="s">
        <v>823</v>
      </c>
      <c r="E3121" t="s">
        <v>822</v>
      </c>
      <c r="F3121" t="s">
        <v>863</v>
      </c>
      <c r="G3121" t="s">
        <v>862</v>
      </c>
      <c r="H3121">
        <v>894</v>
      </c>
      <c r="I3121" t="s">
        <v>1123</v>
      </c>
      <c r="J3121" t="s">
        <v>1122</v>
      </c>
      <c r="K3121" t="s">
        <v>305</v>
      </c>
      <c r="L3121" t="s">
        <v>1191</v>
      </c>
      <c r="M3121">
        <v>114</v>
      </c>
      <c r="N3121">
        <v>5.3672300000000002</v>
      </c>
    </row>
    <row r="3122" spans="1:14" customFormat="1" x14ac:dyDescent="0.3">
      <c r="A3122">
        <v>2021</v>
      </c>
      <c r="B3122" t="s">
        <v>1188</v>
      </c>
      <c r="C3122" t="s">
        <v>821</v>
      </c>
      <c r="D3122" t="s">
        <v>823</v>
      </c>
      <c r="E3122" t="s">
        <v>822</v>
      </c>
      <c r="F3122" t="s">
        <v>857</v>
      </c>
      <c r="G3122" t="s">
        <v>856</v>
      </c>
      <c r="H3122">
        <v>883</v>
      </c>
      <c r="I3122" t="s">
        <v>1125</v>
      </c>
      <c r="J3122" t="s">
        <v>1124</v>
      </c>
      <c r="K3122" t="s">
        <v>307</v>
      </c>
      <c r="L3122" t="s">
        <v>1191</v>
      </c>
      <c r="M3122">
        <v>641</v>
      </c>
      <c r="N3122">
        <v>36.399799999999999</v>
      </c>
    </row>
    <row r="3123" spans="1:14" customFormat="1" x14ac:dyDescent="0.3">
      <c r="A3123">
        <v>2021</v>
      </c>
      <c r="B3123" t="s">
        <v>1188</v>
      </c>
      <c r="C3123" t="s">
        <v>821</v>
      </c>
      <c r="D3123" t="s">
        <v>823</v>
      </c>
      <c r="E3123" t="s">
        <v>822</v>
      </c>
      <c r="F3123" t="s">
        <v>857</v>
      </c>
      <c r="G3123" t="s">
        <v>856</v>
      </c>
      <c r="H3123">
        <v>883</v>
      </c>
      <c r="I3123" t="s">
        <v>1125</v>
      </c>
      <c r="J3123" t="s">
        <v>1124</v>
      </c>
      <c r="K3123" t="s">
        <v>308</v>
      </c>
      <c r="L3123" t="s">
        <v>1191</v>
      </c>
      <c r="M3123">
        <v>318</v>
      </c>
      <c r="N3123">
        <v>18.0579</v>
      </c>
    </row>
    <row r="3124" spans="1:14" customFormat="1" x14ac:dyDescent="0.3">
      <c r="A3124">
        <v>2021</v>
      </c>
      <c r="B3124" t="s">
        <v>1188</v>
      </c>
      <c r="C3124" t="s">
        <v>821</v>
      </c>
      <c r="D3124" t="s">
        <v>823</v>
      </c>
      <c r="E3124" t="s">
        <v>822</v>
      </c>
      <c r="F3124" t="s">
        <v>857</v>
      </c>
      <c r="G3124" t="s">
        <v>856</v>
      </c>
      <c r="H3124">
        <v>883</v>
      </c>
      <c r="I3124" t="s">
        <v>1125</v>
      </c>
      <c r="J3124" t="s">
        <v>1124</v>
      </c>
      <c r="K3124" t="s">
        <v>309</v>
      </c>
      <c r="L3124" t="s">
        <v>1191</v>
      </c>
      <c r="M3124">
        <v>101</v>
      </c>
      <c r="N3124">
        <v>5.7353800000000001</v>
      </c>
    </row>
    <row r="3125" spans="1:14" customFormat="1" x14ac:dyDescent="0.3">
      <c r="A3125">
        <v>2021</v>
      </c>
      <c r="B3125" t="s">
        <v>1188</v>
      </c>
      <c r="C3125" t="s">
        <v>821</v>
      </c>
      <c r="D3125" t="s">
        <v>823</v>
      </c>
      <c r="E3125" t="s">
        <v>822</v>
      </c>
      <c r="F3125" t="s">
        <v>857</v>
      </c>
      <c r="G3125" t="s">
        <v>856</v>
      </c>
      <c r="H3125">
        <v>883</v>
      </c>
      <c r="I3125" t="s">
        <v>1125</v>
      </c>
      <c r="J3125" t="s">
        <v>1124</v>
      </c>
      <c r="K3125" t="s">
        <v>306</v>
      </c>
      <c r="L3125" t="s">
        <v>1191</v>
      </c>
      <c r="M3125">
        <v>609</v>
      </c>
      <c r="N3125">
        <v>34.582599999999999</v>
      </c>
    </row>
    <row r="3126" spans="1:14" customFormat="1" x14ac:dyDescent="0.3">
      <c r="A3126">
        <v>2021</v>
      </c>
      <c r="B3126" t="s">
        <v>1188</v>
      </c>
      <c r="C3126" t="s">
        <v>821</v>
      </c>
      <c r="D3126" t="s">
        <v>823</v>
      </c>
      <c r="E3126" t="s">
        <v>822</v>
      </c>
      <c r="F3126" t="s">
        <v>857</v>
      </c>
      <c r="G3126" t="s">
        <v>856</v>
      </c>
      <c r="H3126">
        <v>883</v>
      </c>
      <c r="I3126" t="s">
        <v>1125</v>
      </c>
      <c r="J3126" t="s">
        <v>1124</v>
      </c>
      <c r="K3126" t="s">
        <v>1192</v>
      </c>
      <c r="L3126" t="s">
        <v>1191</v>
      </c>
      <c r="M3126">
        <v>1761</v>
      </c>
      <c r="N3126">
        <v>100</v>
      </c>
    </row>
    <row r="3127" spans="1:14" customFormat="1" x14ac:dyDescent="0.3">
      <c r="A3127">
        <v>2021</v>
      </c>
      <c r="B3127" t="s">
        <v>1188</v>
      </c>
      <c r="C3127" t="s">
        <v>821</v>
      </c>
      <c r="D3127" t="s">
        <v>823</v>
      </c>
      <c r="E3127" t="s">
        <v>822</v>
      </c>
      <c r="F3127" t="s">
        <v>857</v>
      </c>
      <c r="G3127" t="s">
        <v>856</v>
      </c>
      <c r="H3127">
        <v>883</v>
      </c>
      <c r="I3127" t="s">
        <v>1125</v>
      </c>
      <c r="J3127" t="s">
        <v>1124</v>
      </c>
      <c r="K3127" t="s">
        <v>305</v>
      </c>
      <c r="L3127" t="s">
        <v>1191</v>
      </c>
      <c r="M3127">
        <v>92</v>
      </c>
      <c r="N3127">
        <v>5.2243000000000004</v>
      </c>
    </row>
    <row r="3128" spans="1:14" customFormat="1" x14ac:dyDescent="0.3">
      <c r="A3128">
        <v>2022</v>
      </c>
      <c r="B3128" t="s">
        <v>1188</v>
      </c>
      <c r="C3128" t="s">
        <v>821</v>
      </c>
      <c r="D3128" t="s">
        <v>823</v>
      </c>
      <c r="E3128" t="s">
        <v>822</v>
      </c>
      <c r="F3128" t="s">
        <v>857</v>
      </c>
      <c r="G3128" t="s">
        <v>856</v>
      </c>
      <c r="H3128">
        <v>883</v>
      </c>
      <c r="I3128" t="s">
        <v>1125</v>
      </c>
      <c r="J3128" t="s">
        <v>1124</v>
      </c>
      <c r="K3128" t="s">
        <v>307</v>
      </c>
      <c r="L3128" t="s">
        <v>1191</v>
      </c>
      <c r="M3128">
        <v>690</v>
      </c>
      <c r="N3128">
        <v>36.201500000000003</v>
      </c>
    </row>
    <row r="3129" spans="1:14" customFormat="1" x14ac:dyDescent="0.3">
      <c r="A3129">
        <v>2022</v>
      </c>
      <c r="B3129" t="s">
        <v>1188</v>
      </c>
      <c r="C3129" t="s">
        <v>821</v>
      </c>
      <c r="D3129" t="s">
        <v>823</v>
      </c>
      <c r="E3129" t="s">
        <v>822</v>
      </c>
      <c r="F3129" t="s">
        <v>857</v>
      </c>
      <c r="G3129" t="s">
        <v>856</v>
      </c>
      <c r="H3129">
        <v>883</v>
      </c>
      <c r="I3129" t="s">
        <v>1125</v>
      </c>
      <c r="J3129" t="s">
        <v>1124</v>
      </c>
      <c r="K3129" t="s">
        <v>308</v>
      </c>
      <c r="L3129" t="s">
        <v>1191</v>
      </c>
      <c r="M3129">
        <v>344</v>
      </c>
      <c r="N3129">
        <v>18.048300000000001</v>
      </c>
    </row>
    <row r="3130" spans="1:14" customFormat="1" x14ac:dyDescent="0.3">
      <c r="A3130">
        <v>2022</v>
      </c>
      <c r="B3130" t="s">
        <v>1188</v>
      </c>
      <c r="C3130" t="s">
        <v>821</v>
      </c>
      <c r="D3130" t="s">
        <v>823</v>
      </c>
      <c r="E3130" t="s">
        <v>822</v>
      </c>
      <c r="F3130" t="s">
        <v>857</v>
      </c>
      <c r="G3130" t="s">
        <v>856</v>
      </c>
      <c r="H3130">
        <v>883</v>
      </c>
      <c r="I3130" t="s">
        <v>1125</v>
      </c>
      <c r="J3130" t="s">
        <v>1124</v>
      </c>
      <c r="K3130" t="s">
        <v>309</v>
      </c>
      <c r="L3130" t="s">
        <v>1191</v>
      </c>
      <c r="M3130">
        <v>98</v>
      </c>
      <c r="N3130">
        <v>5.1416599999999999</v>
      </c>
    </row>
    <row r="3131" spans="1:14" customFormat="1" x14ac:dyDescent="0.3">
      <c r="A3131">
        <v>2022</v>
      </c>
      <c r="B3131" t="s">
        <v>1188</v>
      </c>
      <c r="C3131" t="s">
        <v>821</v>
      </c>
      <c r="D3131" t="s">
        <v>823</v>
      </c>
      <c r="E3131" t="s">
        <v>822</v>
      </c>
      <c r="F3131" t="s">
        <v>857</v>
      </c>
      <c r="G3131" t="s">
        <v>856</v>
      </c>
      <c r="H3131">
        <v>883</v>
      </c>
      <c r="I3131" t="s">
        <v>1125</v>
      </c>
      <c r="J3131" t="s">
        <v>1124</v>
      </c>
      <c r="K3131" t="s">
        <v>306</v>
      </c>
      <c r="L3131" t="s">
        <v>1191</v>
      </c>
      <c r="M3131">
        <v>694</v>
      </c>
      <c r="N3131">
        <v>36.411299999999997</v>
      </c>
    </row>
    <row r="3132" spans="1:14" customFormat="1" x14ac:dyDescent="0.3">
      <c r="A3132">
        <v>2022</v>
      </c>
      <c r="B3132" t="s">
        <v>1188</v>
      </c>
      <c r="C3132" t="s">
        <v>821</v>
      </c>
      <c r="D3132" t="s">
        <v>823</v>
      </c>
      <c r="E3132" t="s">
        <v>822</v>
      </c>
      <c r="F3132" t="s">
        <v>857</v>
      </c>
      <c r="G3132" t="s">
        <v>856</v>
      </c>
      <c r="H3132">
        <v>883</v>
      </c>
      <c r="I3132" t="s">
        <v>1125</v>
      </c>
      <c r="J3132" t="s">
        <v>1124</v>
      </c>
      <c r="K3132" t="s">
        <v>1192</v>
      </c>
      <c r="L3132" t="s">
        <v>1191</v>
      </c>
      <c r="M3132">
        <v>1906</v>
      </c>
      <c r="N3132">
        <v>100</v>
      </c>
    </row>
    <row r="3133" spans="1:14" customFormat="1" x14ac:dyDescent="0.3">
      <c r="A3133">
        <v>2022</v>
      </c>
      <c r="B3133" t="s">
        <v>1188</v>
      </c>
      <c r="C3133" t="s">
        <v>821</v>
      </c>
      <c r="D3133" t="s">
        <v>823</v>
      </c>
      <c r="E3133" t="s">
        <v>822</v>
      </c>
      <c r="F3133" t="s">
        <v>857</v>
      </c>
      <c r="G3133" t="s">
        <v>856</v>
      </c>
      <c r="H3133">
        <v>883</v>
      </c>
      <c r="I3133" t="s">
        <v>1125</v>
      </c>
      <c r="J3133" t="s">
        <v>1124</v>
      </c>
      <c r="K3133" t="s">
        <v>305</v>
      </c>
      <c r="L3133" t="s">
        <v>1191</v>
      </c>
      <c r="M3133">
        <v>80</v>
      </c>
      <c r="N3133">
        <v>4.1972699999999996</v>
      </c>
    </row>
    <row r="3134" spans="1:14" customFormat="1" x14ac:dyDescent="0.3">
      <c r="A3134">
        <v>2023</v>
      </c>
      <c r="B3134" t="s">
        <v>1188</v>
      </c>
      <c r="C3134" t="s">
        <v>821</v>
      </c>
      <c r="D3134" t="s">
        <v>823</v>
      </c>
      <c r="E3134" t="s">
        <v>822</v>
      </c>
      <c r="F3134" t="s">
        <v>857</v>
      </c>
      <c r="G3134" t="s">
        <v>856</v>
      </c>
      <c r="H3134">
        <v>883</v>
      </c>
      <c r="I3134" t="s">
        <v>1125</v>
      </c>
      <c r="J3134" t="s">
        <v>1124</v>
      </c>
      <c r="K3134" t="s">
        <v>307</v>
      </c>
      <c r="L3134" t="s">
        <v>1191</v>
      </c>
      <c r="M3134">
        <v>725</v>
      </c>
      <c r="N3134">
        <v>34.689</v>
      </c>
    </row>
    <row r="3135" spans="1:14" customFormat="1" x14ac:dyDescent="0.3">
      <c r="A3135">
        <v>2023</v>
      </c>
      <c r="B3135" t="s">
        <v>1188</v>
      </c>
      <c r="C3135" t="s">
        <v>821</v>
      </c>
      <c r="D3135" t="s">
        <v>823</v>
      </c>
      <c r="E3135" t="s">
        <v>822</v>
      </c>
      <c r="F3135" t="s">
        <v>857</v>
      </c>
      <c r="G3135" t="s">
        <v>856</v>
      </c>
      <c r="H3135">
        <v>883</v>
      </c>
      <c r="I3135" t="s">
        <v>1125</v>
      </c>
      <c r="J3135" t="s">
        <v>1124</v>
      </c>
      <c r="K3135" t="s">
        <v>308</v>
      </c>
      <c r="L3135" t="s">
        <v>1191</v>
      </c>
      <c r="M3135">
        <v>348</v>
      </c>
      <c r="N3135">
        <v>16.65072</v>
      </c>
    </row>
    <row r="3136" spans="1:14" customFormat="1" x14ac:dyDescent="0.3">
      <c r="A3136">
        <v>2023</v>
      </c>
      <c r="B3136" t="s">
        <v>1188</v>
      </c>
      <c r="C3136" t="s">
        <v>821</v>
      </c>
      <c r="D3136" t="s">
        <v>823</v>
      </c>
      <c r="E3136" t="s">
        <v>822</v>
      </c>
      <c r="F3136" t="s">
        <v>857</v>
      </c>
      <c r="G3136" t="s">
        <v>856</v>
      </c>
      <c r="H3136">
        <v>883</v>
      </c>
      <c r="I3136" t="s">
        <v>1125</v>
      </c>
      <c r="J3136" t="s">
        <v>1124</v>
      </c>
      <c r="K3136" t="s">
        <v>309</v>
      </c>
      <c r="L3136" t="s">
        <v>1191</v>
      </c>
      <c r="M3136">
        <v>86</v>
      </c>
      <c r="N3136">
        <v>4.1148300000000004</v>
      </c>
    </row>
    <row r="3137" spans="1:14" customFormat="1" x14ac:dyDescent="0.3">
      <c r="A3137">
        <v>2023</v>
      </c>
      <c r="B3137" t="s">
        <v>1188</v>
      </c>
      <c r="C3137" t="s">
        <v>821</v>
      </c>
      <c r="D3137" t="s">
        <v>823</v>
      </c>
      <c r="E3137" t="s">
        <v>822</v>
      </c>
      <c r="F3137" t="s">
        <v>857</v>
      </c>
      <c r="G3137" t="s">
        <v>856</v>
      </c>
      <c r="H3137">
        <v>883</v>
      </c>
      <c r="I3137" t="s">
        <v>1125</v>
      </c>
      <c r="J3137" t="s">
        <v>1124</v>
      </c>
      <c r="K3137" t="s">
        <v>306</v>
      </c>
      <c r="L3137" t="s">
        <v>1191</v>
      </c>
      <c r="M3137">
        <v>796</v>
      </c>
      <c r="N3137">
        <v>38.086120000000001</v>
      </c>
    </row>
    <row r="3138" spans="1:14" customFormat="1" x14ac:dyDescent="0.3">
      <c r="A3138">
        <v>2023</v>
      </c>
      <c r="B3138" t="s">
        <v>1188</v>
      </c>
      <c r="C3138" t="s">
        <v>821</v>
      </c>
      <c r="D3138" t="s">
        <v>823</v>
      </c>
      <c r="E3138" t="s">
        <v>822</v>
      </c>
      <c r="F3138" t="s">
        <v>857</v>
      </c>
      <c r="G3138" t="s">
        <v>856</v>
      </c>
      <c r="H3138">
        <v>883</v>
      </c>
      <c r="I3138" t="s">
        <v>1125</v>
      </c>
      <c r="J3138" t="s">
        <v>1124</v>
      </c>
      <c r="K3138" t="s">
        <v>1192</v>
      </c>
      <c r="L3138" t="s">
        <v>1191</v>
      </c>
      <c r="M3138">
        <v>2090</v>
      </c>
      <c r="N3138">
        <v>100</v>
      </c>
    </row>
    <row r="3139" spans="1:14" customFormat="1" x14ac:dyDescent="0.3">
      <c r="A3139">
        <v>2023</v>
      </c>
      <c r="B3139" t="s">
        <v>1188</v>
      </c>
      <c r="C3139" t="s">
        <v>821</v>
      </c>
      <c r="D3139" t="s">
        <v>823</v>
      </c>
      <c r="E3139" t="s">
        <v>822</v>
      </c>
      <c r="F3139" t="s">
        <v>857</v>
      </c>
      <c r="G3139" t="s">
        <v>856</v>
      </c>
      <c r="H3139">
        <v>883</v>
      </c>
      <c r="I3139" t="s">
        <v>1125</v>
      </c>
      <c r="J3139" t="s">
        <v>1124</v>
      </c>
      <c r="K3139" t="s">
        <v>305</v>
      </c>
      <c r="L3139" t="s">
        <v>1191</v>
      </c>
      <c r="M3139">
        <v>135</v>
      </c>
      <c r="N3139">
        <v>6.4593299999999996</v>
      </c>
    </row>
    <row r="3140" spans="1:14" customFormat="1" x14ac:dyDescent="0.3">
      <c r="A3140">
        <v>2024</v>
      </c>
      <c r="B3140" t="s">
        <v>1188</v>
      </c>
      <c r="C3140" t="s">
        <v>821</v>
      </c>
      <c r="D3140" t="s">
        <v>823</v>
      </c>
      <c r="E3140" t="s">
        <v>822</v>
      </c>
      <c r="F3140" t="s">
        <v>857</v>
      </c>
      <c r="G3140" t="s">
        <v>856</v>
      </c>
      <c r="H3140">
        <v>883</v>
      </c>
      <c r="I3140" t="s">
        <v>1125</v>
      </c>
      <c r="J3140" t="s">
        <v>1124</v>
      </c>
      <c r="K3140" t="s">
        <v>307</v>
      </c>
      <c r="L3140" t="s">
        <v>1191</v>
      </c>
      <c r="M3140">
        <v>798</v>
      </c>
      <c r="N3140">
        <v>34.411380000000001</v>
      </c>
    </row>
    <row r="3141" spans="1:14" customFormat="1" x14ac:dyDescent="0.3">
      <c r="A3141">
        <v>2024</v>
      </c>
      <c r="B3141" t="s">
        <v>1188</v>
      </c>
      <c r="C3141" t="s">
        <v>821</v>
      </c>
      <c r="D3141" t="s">
        <v>823</v>
      </c>
      <c r="E3141" t="s">
        <v>822</v>
      </c>
      <c r="F3141" t="s">
        <v>857</v>
      </c>
      <c r="G3141" t="s">
        <v>856</v>
      </c>
      <c r="H3141">
        <v>883</v>
      </c>
      <c r="I3141" t="s">
        <v>1125</v>
      </c>
      <c r="J3141" t="s">
        <v>1124</v>
      </c>
      <c r="K3141" t="s">
        <v>308</v>
      </c>
      <c r="L3141" t="s">
        <v>1191</v>
      </c>
      <c r="M3141">
        <v>416</v>
      </c>
      <c r="N3141">
        <v>17.938770000000002</v>
      </c>
    </row>
    <row r="3142" spans="1:14" customFormat="1" x14ac:dyDescent="0.3">
      <c r="A3142">
        <v>2024</v>
      </c>
      <c r="B3142" t="s">
        <v>1188</v>
      </c>
      <c r="C3142" t="s">
        <v>821</v>
      </c>
      <c r="D3142" t="s">
        <v>823</v>
      </c>
      <c r="E3142" t="s">
        <v>822</v>
      </c>
      <c r="F3142" t="s">
        <v>857</v>
      </c>
      <c r="G3142" t="s">
        <v>856</v>
      </c>
      <c r="H3142">
        <v>883</v>
      </c>
      <c r="I3142" t="s">
        <v>1125</v>
      </c>
      <c r="J3142" t="s">
        <v>1124</v>
      </c>
      <c r="K3142" t="s">
        <v>309</v>
      </c>
      <c r="L3142" t="s">
        <v>1191</v>
      </c>
      <c r="M3142">
        <v>97</v>
      </c>
      <c r="N3142">
        <v>4.1828399999999997</v>
      </c>
    </row>
    <row r="3143" spans="1:14" customFormat="1" x14ac:dyDescent="0.3">
      <c r="A3143">
        <v>2024</v>
      </c>
      <c r="B3143" t="s">
        <v>1188</v>
      </c>
      <c r="C3143" t="s">
        <v>821</v>
      </c>
      <c r="D3143" t="s">
        <v>823</v>
      </c>
      <c r="E3143" t="s">
        <v>822</v>
      </c>
      <c r="F3143" t="s">
        <v>857</v>
      </c>
      <c r="G3143" t="s">
        <v>856</v>
      </c>
      <c r="H3143">
        <v>883</v>
      </c>
      <c r="I3143" t="s">
        <v>1125</v>
      </c>
      <c r="J3143" t="s">
        <v>1124</v>
      </c>
      <c r="K3143" t="s">
        <v>306</v>
      </c>
      <c r="L3143" t="s">
        <v>1191</v>
      </c>
      <c r="M3143">
        <v>896</v>
      </c>
      <c r="N3143">
        <v>38.637340000000002</v>
      </c>
    </row>
    <row r="3144" spans="1:14" customFormat="1" x14ac:dyDescent="0.3">
      <c r="A3144">
        <v>2024</v>
      </c>
      <c r="B3144" t="s">
        <v>1188</v>
      </c>
      <c r="C3144" t="s">
        <v>821</v>
      </c>
      <c r="D3144" t="s">
        <v>823</v>
      </c>
      <c r="E3144" t="s">
        <v>822</v>
      </c>
      <c r="F3144" t="s">
        <v>857</v>
      </c>
      <c r="G3144" t="s">
        <v>856</v>
      </c>
      <c r="H3144">
        <v>883</v>
      </c>
      <c r="I3144" t="s">
        <v>1125</v>
      </c>
      <c r="J3144" t="s">
        <v>1124</v>
      </c>
      <c r="K3144" t="s">
        <v>1192</v>
      </c>
      <c r="L3144" t="s">
        <v>1191</v>
      </c>
      <c r="M3144">
        <v>2319</v>
      </c>
      <c r="N3144">
        <v>100</v>
      </c>
    </row>
    <row r="3145" spans="1:14" customFormat="1" x14ac:dyDescent="0.3">
      <c r="A3145">
        <v>2024</v>
      </c>
      <c r="B3145" t="s">
        <v>1188</v>
      </c>
      <c r="C3145" t="s">
        <v>821</v>
      </c>
      <c r="D3145" t="s">
        <v>823</v>
      </c>
      <c r="E3145" t="s">
        <v>822</v>
      </c>
      <c r="F3145" t="s">
        <v>857</v>
      </c>
      <c r="G3145" t="s">
        <v>856</v>
      </c>
      <c r="H3145">
        <v>883</v>
      </c>
      <c r="I3145" t="s">
        <v>1125</v>
      </c>
      <c r="J3145" t="s">
        <v>1124</v>
      </c>
      <c r="K3145" t="s">
        <v>305</v>
      </c>
      <c r="L3145" t="s">
        <v>1191</v>
      </c>
      <c r="M3145">
        <v>112</v>
      </c>
      <c r="N3145">
        <v>4.8296700000000001</v>
      </c>
    </row>
    <row r="3146" spans="1:14" customFormat="1" x14ac:dyDescent="0.3">
      <c r="A3146">
        <v>2021</v>
      </c>
      <c r="B3146" t="s">
        <v>1188</v>
      </c>
      <c r="C3146" t="s">
        <v>821</v>
      </c>
      <c r="D3146" t="s">
        <v>823</v>
      </c>
      <c r="E3146" t="s">
        <v>822</v>
      </c>
      <c r="F3146" t="s">
        <v>853</v>
      </c>
      <c r="G3146" t="s">
        <v>852</v>
      </c>
      <c r="H3146">
        <v>880</v>
      </c>
      <c r="I3146" t="s">
        <v>1127</v>
      </c>
      <c r="J3146" t="s">
        <v>1126</v>
      </c>
      <c r="K3146" t="s">
        <v>307</v>
      </c>
      <c r="L3146" t="s">
        <v>1191</v>
      </c>
      <c r="M3146">
        <v>517</v>
      </c>
      <c r="N3146">
        <v>34.306600000000003</v>
      </c>
    </row>
    <row r="3147" spans="1:14" customFormat="1" x14ac:dyDescent="0.3">
      <c r="A3147">
        <v>2021</v>
      </c>
      <c r="B3147" t="s">
        <v>1188</v>
      </c>
      <c r="C3147" t="s">
        <v>821</v>
      </c>
      <c r="D3147" t="s">
        <v>823</v>
      </c>
      <c r="E3147" t="s">
        <v>822</v>
      </c>
      <c r="F3147" t="s">
        <v>853</v>
      </c>
      <c r="G3147" t="s">
        <v>852</v>
      </c>
      <c r="H3147">
        <v>880</v>
      </c>
      <c r="I3147" t="s">
        <v>1127</v>
      </c>
      <c r="J3147" t="s">
        <v>1126</v>
      </c>
      <c r="K3147" t="s">
        <v>308</v>
      </c>
      <c r="L3147" t="s">
        <v>1191</v>
      </c>
      <c r="M3147">
        <v>339</v>
      </c>
      <c r="N3147">
        <v>22.495000000000001</v>
      </c>
    </row>
    <row r="3148" spans="1:14" customFormat="1" x14ac:dyDescent="0.3">
      <c r="A3148">
        <v>2021</v>
      </c>
      <c r="B3148" t="s">
        <v>1188</v>
      </c>
      <c r="C3148" t="s">
        <v>821</v>
      </c>
      <c r="D3148" t="s">
        <v>823</v>
      </c>
      <c r="E3148" t="s">
        <v>822</v>
      </c>
      <c r="F3148" t="s">
        <v>853</v>
      </c>
      <c r="G3148" t="s">
        <v>852</v>
      </c>
      <c r="H3148">
        <v>880</v>
      </c>
      <c r="I3148" t="s">
        <v>1127</v>
      </c>
      <c r="J3148" t="s">
        <v>1126</v>
      </c>
      <c r="K3148" t="s">
        <v>309</v>
      </c>
      <c r="L3148" t="s">
        <v>1191</v>
      </c>
      <c r="M3148">
        <v>117</v>
      </c>
      <c r="N3148">
        <v>7.7637700000000001</v>
      </c>
    </row>
    <row r="3149" spans="1:14" customFormat="1" x14ac:dyDescent="0.3">
      <c r="A3149">
        <v>2021</v>
      </c>
      <c r="B3149" t="s">
        <v>1188</v>
      </c>
      <c r="C3149" t="s">
        <v>821</v>
      </c>
      <c r="D3149" t="s">
        <v>823</v>
      </c>
      <c r="E3149" t="s">
        <v>822</v>
      </c>
      <c r="F3149" t="s">
        <v>853</v>
      </c>
      <c r="G3149" t="s">
        <v>852</v>
      </c>
      <c r="H3149">
        <v>880</v>
      </c>
      <c r="I3149" t="s">
        <v>1127</v>
      </c>
      <c r="J3149" t="s">
        <v>1126</v>
      </c>
      <c r="K3149" t="s">
        <v>306</v>
      </c>
      <c r="L3149" t="s">
        <v>1191</v>
      </c>
      <c r="M3149">
        <v>494</v>
      </c>
      <c r="N3149">
        <v>32.7804</v>
      </c>
    </row>
    <row r="3150" spans="1:14" customFormat="1" x14ac:dyDescent="0.3">
      <c r="A3150">
        <v>2021</v>
      </c>
      <c r="B3150" t="s">
        <v>1188</v>
      </c>
      <c r="C3150" t="s">
        <v>821</v>
      </c>
      <c r="D3150" t="s">
        <v>823</v>
      </c>
      <c r="E3150" t="s">
        <v>822</v>
      </c>
      <c r="F3150" t="s">
        <v>853</v>
      </c>
      <c r="G3150" t="s">
        <v>852</v>
      </c>
      <c r="H3150">
        <v>880</v>
      </c>
      <c r="I3150" t="s">
        <v>1127</v>
      </c>
      <c r="J3150" t="s">
        <v>1126</v>
      </c>
      <c r="K3150" t="s">
        <v>1192</v>
      </c>
      <c r="L3150" t="s">
        <v>1191</v>
      </c>
      <c r="M3150">
        <v>1507</v>
      </c>
      <c r="N3150">
        <v>100</v>
      </c>
    </row>
    <row r="3151" spans="1:14" customFormat="1" x14ac:dyDescent="0.3">
      <c r="A3151">
        <v>2021</v>
      </c>
      <c r="B3151" t="s">
        <v>1188</v>
      </c>
      <c r="C3151" t="s">
        <v>821</v>
      </c>
      <c r="D3151" t="s">
        <v>823</v>
      </c>
      <c r="E3151" t="s">
        <v>822</v>
      </c>
      <c r="F3151" t="s">
        <v>853</v>
      </c>
      <c r="G3151" t="s">
        <v>852</v>
      </c>
      <c r="H3151">
        <v>880</v>
      </c>
      <c r="I3151" t="s">
        <v>1127</v>
      </c>
      <c r="J3151" t="s">
        <v>1126</v>
      </c>
      <c r="K3151" t="s">
        <v>305</v>
      </c>
      <c r="L3151" t="s">
        <v>1191</v>
      </c>
      <c r="M3151">
        <v>40</v>
      </c>
      <c r="N3151">
        <v>2.65428</v>
      </c>
    </row>
    <row r="3152" spans="1:14" customFormat="1" x14ac:dyDescent="0.3">
      <c r="A3152">
        <v>2022</v>
      </c>
      <c r="B3152" t="s">
        <v>1188</v>
      </c>
      <c r="C3152" t="s">
        <v>821</v>
      </c>
      <c r="D3152" t="s">
        <v>823</v>
      </c>
      <c r="E3152" t="s">
        <v>822</v>
      </c>
      <c r="F3152" t="s">
        <v>853</v>
      </c>
      <c r="G3152" t="s">
        <v>852</v>
      </c>
      <c r="H3152">
        <v>880</v>
      </c>
      <c r="I3152" t="s">
        <v>1127</v>
      </c>
      <c r="J3152" t="s">
        <v>1126</v>
      </c>
      <c r="K3152" t="s">
        <v>307</v>
      </c>
      <c r="L3152" t="s">
        <v>1191</v>
      </c>
      <c r="M3152">
        <v>551</v>
      </c>
      <c r="N3152">
        <v>34.266199999999998</v>
      </c>
    </row>
    <row r="3153" spans="1:14" customFormat="1" x14ac:dyDescent="0.3">
      <c r="A3153">
        <v>2022</v>
      </c>
      <c r="B3153" t="s">
        <v>1188</v>
      </c>
      <c r="C3153" t="s">
        <v>821</v>
      </c>
      <c r="D3153" t="s">
        <v>823</v>
      </c>
      <c r="E3153" t="s">
        <v>822</v>
      </c>
      <c r="F3153" t="s">
        <v>853</v>
      </c>
      <c r="G3153" t="s">
        <v>852</v>
      </c>
      <c r="H3153">
        <v>880</v>
      </c>
      <c r="I3153" t="s">
        <v>1127</v>
      </c>
      <c r="J3153" t="s">
        <v>1126</v>
      </c>
      <c r="K3153" t="s">
        <v>308</v>
      </c>
      <c r="L3153" t="s">
        <v>1191</v>
      </c>
      <c r="M3153">
        <v>436</v>
      </c>
      <c r="N3153">
        <v>27.1144</v>
      </c>
    </row>
    <row r="3154" spans="1:14" customFormat="1" x14ac:dyDescent="0.3">
      <c r="A3154">
        <v>2022</v>
      </c>
      <c r="B3154" t="s">
        <v>1188</v>
      </c>
      <c r="C3154" t="s">
        <v>821</v>
      </c>
      <c r="D3154" t="s">
        <v>823</v>
      </c>
      <c r="E3154" t="s">
        <v>822</v>
      </c>
      <c r="F3154" t="s">
        <v>853</v>
      </c>
      <c r="G3154" t="s">
        <v>852</v>
      </c>
      <c r="H3154">
        <v>880</v>
      </c>
      <c r="I3154" t="s">
        <v>1127</v>
      </c>
      <c r="J3154" t="s">
        <v>1126</v>
      </c>
      <c r="K3154" t="s">
        <v>309</v>
      </c>
      <c r="L3154" t="s">
        <v>1191</v>
      </c>
      <c r="M3154">
        <v>97</v>
      </c>
      <c r="N3154">
        <v>6.0323399999999996</v>
      </c>
    </row>
    <row r="3155" spans="1:14" customFormat="1" x14ac:dyDescent="0.3">
      <c r="A3155">
        <v>2022</v>
      </c>
      <c r="B3155" t="s">
        <v>1188</v>
      </c>
      <c r="C3155" t="s">
        <v>821</v>
      </c>
      <c r="D3155" t="s">
        <v>823</v>
      </c>
      <c r="E3155" t="s">
        <v>822</v>
      </c>
      <c r="F3155" t="s">
        <v>853</v>
      </c>
      <c r="G3155" t="s">
        <v>852</v>
      </c>
      <c r="H3155">
        <v>880</v>
      </c>
      <c r="I3155" t="s">
        <v>1127</v>
      </c>
      <c r="J3155" t="s">
        <v>1126</v>
      </c>
      <c r="K3155" t="s">
        <v>306</v>
      </c>
      <c r="L3155" t="s">
        <v>1191</v>
      </c>
      <c r="M3155">
        <v>489</v>
      </c>
      <c r="N3155">
        <v>30.410499999999999</v>
      </c>
    </row>
    <row r="3156" spans="1:14" customFormat="1" x14ac:dyDescent="0.3">
      <c r="A3156">
        <v>2022</v>
      </c>
      <c r="B3156" t="s">
        <v>1188</v>
      </c>
      <c r="C3156" t="s">
        <v>821</v>
      </c>
      <c r="D3156" t="s">
        <v>823</v>
      </c>
      <c r="E3156" t="s">
        <v>822</v>
      </c>
      <c r="F3156" t="s">
        <v>853</v>
      </c>
      <c r="G3156" t="s">
        <v>852</v>
      </c>
      <c r="H3156">
        <v>880</v>
      </c>
      <c r="I3156" t="s">
        <v>1127</v>
      </c>
      <c r="J3156" t="s">
        <v>1126</v>
      </c>
      <c r="K3156" t="s">
        <v>1192</v>
      </c>
      <c r="L3156" t="s">
        <v>1191</v>
      </c>
      <c r="M3156">
        <v>1608</v>
      </c>
      <c r="N3156">
        <v>100</v>
      </c>
    </row>
    <row r="3157" spans="1:14" customFormat="1" x14ac:dyDescent="0.3">
      <c r="A3157">
        <v>2022</v>
      </c>
      <c r="B3157" t="s">
        <v>1188</v>
      </c>
      <c r="C3157" t="s">
        <v>821</v>
      </c>
      <c r="D3157" t="s">
        <v>823</v>
      </c>
      <c r="E3157" t="s">
        <v>822</v>
      </c>
      <c r="F3157" t="s">
        <v>853</v>
      </c>
      <c r="G3157" t="s">
        <v>852</v>
      </c>
      <c r="H3157">
        <v>880</v>
      </c>
      <c r="I3157" t="s">
        <v>1127</v>
      </c>
      <c r="J3157" t="s">
        <v>1126</v>
      </c>
      <c r="K3157" t="s">
        <v>305</v>
      </c>
      <c r="L3157" t="s">
        <v>1191</v>
      </c>
      <c r="M3157">
        <v>35</v>
      </c>
      <c r="N3157">
        <v>2.1766200000000002</v>
      </c>
    </row>
    <row r="3158" spans="1:14" customFormat="1" x14ac:dyDescent="0.3">
      <c r="A3158">
        <v>2023</v>
      </c>
      <c r="B3158" t="s">
        <v>1188</v>
      </c>
      <c r="C3158" t="s">
        <v>821</v>
      </c>
      <c r="D3158" t="s">
        <v>823</v>
      </c>
      <c r="E3158" t="s">
        <v>822</v>
      </c>
      <c r="F3158" t="s">
        <v>853</v>
      </c>
      <c r="G3158" t="s">
        <v>852</v>
      </c>
      <c r="H3158">
        <v>880</v>
      </c>
      <c r="I3158" t="s">
        <v>1127</v>
      </c>
      <c r="J3158" t="s">
        <v>1126</v>
      </c>
      <c r="K3158" t="s">
        <v>307</v>
      </c>
      <c r="L3158" t="s">
        <v>1191</v>
      </c>
      <c r="M3158">
        <v>599</v>
      </c>
      <c r="N3158">
        <v>37.554859999999998</v>
      </c>
    </row>
    <row r="3159" spans="1:14" customFormat="1" x14ac:dyDescent="0.3">
      <c r="A3159">
        <v>2023</v>
      </c>
      <c r="B3159" t="s">
        <v>1188</v>
      </c>
      <c r="C3159" t="s">
        <v>821</v>
      </c>
      <c r="D3159" t="s">
        <v>823</v>
      </c>
      <c r="E3159" t="s">
        <v>822</v>
      </c>
      <c r="F3159" t="s">
        <v>853</v>
      </c>
      <c r="G3159" t="s">
        <v>852</v>
      </c>
      <c r="H3159">
        <v>880</v>
      </c>
      <c r="I3159" t="s">
        <v>1127</v>
      </c>
      <c r="J3159" t="s">
        <v>1126</v>
      </c>
      <c r="K3159" t="s">
        <v>308</v>
      </c>
      <c r="L3159" t="s">
        <v>1191</v>
      </c>
      <c r="M3159">
        <v>363</v>
      </c>
      <c r="N3159">
        <v>22.758620000000001</v>
      </c>
    </row>
    <row r="3160" spans="1:14" customFormat="1" x14ac:dyDescent="0.3">
      <c r="A3160">
        <v>2023</v>
      </c>
      <c r="B3160" t="s">
        <v>1188</v>
      </c>
      <c r="C3160" t="s">
        <v>821</v>
      </c>
      <c r="D3160" t="s">
        <v>823</v>
      </c>
      <c r="E3160" t="s">
        <v>822</v>
      </c>
      <c r="F3160" t="s">
        <v>853</v>
      </c>
      <c r="G3160" t="s">
        <v>852</v>
      </c>
      <c r="H3160">
        <v>880</v>
      </c>
      <c r="I3160" t="s">
        <v>1127</v>
      </c>
      <c r="J3160" t="s">
        <v>1126</v>
      </c>
      <c r="K3160" t="s">
        <v>309</v>
      </c>
      <c r="L3160" t="s">
        <v>1191</v>
      </c>
      <c r="M3160">
        <v>51</v>
      </c>
      <c r="N3160">
        <v>3.1974900000000002</v>
      </c>
    </row>
    <row r="3161" spans="1:14" customFormat="1" x14ac:dyDescent="0.3">
      <c r="A3161">
        <v>2023</v>
      </c>
      <c r="B3161" t="s">
        <v>1188</v>
      </c>
      <c r="C3161" t="s">
        <v>821</v>
      </c>
      <c r="D3161" t="s">
        <v>823</v>
      </c>
      <c r="E3161" t="s">
        <v>822</v>
      </c>
      <c r="F3161" t="s">
        <v>853</v>
      </c>
      <c r="G3161" t="s">
        <v>852</v>
      </c>
      <c r="H3161">
        <v>880</v>
      </c>
      <c r="I3161" t="s">
        <v>1127</v>
      </c>
      <c r="J3161" t="s">
        <v>1126</v>
      </c>
      <c r="K3161" t="s">
        <v>306</v>
      </c>
      <c r="L3161" t="s">
        <v>1191</v>
      </c>
      <c r="M3161">
        <v>536</v>
      </c>
      <c r="N3161">
        <v>33.605020000000003</v>
      </c>
    </row>
    <row r="3162" spans="1:14" customFormat="1" x14ac:dyDescent="0.3">
      <c r="A3162">
        <v>2023</v>
      </c>
      <c r="B3162" t="s">
        <v>1188</v>
      </c>
      <c r="C3162" t="s">
        <v>821</v>
      </c>
      <c r="D3162" t="s">
        <v>823</v>
      </c>
      <c r="E3162" t="s">
        <v>822</v>
      </c>
      <c r="F3162" t="s">
        <v>853</v>
      </c>
      <c r="G3162" t="s">
        <v>852</v>
      </c>
      <c r="H3162">
        <v>880</v>
      </c>
      <c r="I3162" t="s">
        <v>1127</v>
      </c>
      <c r="J3162" t="s">
        <v>1126</v>
      </c>
      <c r="K3162" t="s">
        <v>1192</v>
      </c>
      <c r="L3162" t="s">
        <v>1191</v>
      </c>
      <c r="M3162">
        <v>1595</v>
      </c>
      <c r="N3162">
        <v>100</v>
      </c>
    </row>
    <row r="3163" spans="1:14" customFormat="1" x14ac:dyDescent="0.3">
      <c r="A3163">
        <v>2023</v>
      </c>
      <c r="B3163" t="s">
        <v>1188</v>
      </c>
      <c r="C3163" t="s">
        <v>821</v>
      </c>
      <c r="D3163" t="s">
        <v>823</v>
      </c>
      <c r="E3163" t="s">
        <v>822</v>
      </c>
      <c r="F3163" t="s">
        <v>853</v>
      </c>
      <c r="G3163" t="s">
        <v>852</v>
      </c>
      <c r="H3163">
        <v>880</v>
      </c>
      <c r="I3163" t="s">
        <v>1127</v>
      </c>
      <c r="J3163" t="s">
        <v>1126</v>
      </c>
      <c r="K3163" t="s">
        <v>305</v>
      </c>
      <c r="L3163" t="s">
        <v>1191</v>
      </c>
      <c r="M3163">
        <v>46</v>
      </c>
      <c r="N3163">
        <v>2.88401</v>
      </c>
    </row>
    <row r="3164" spans="1:14" customFormat="1" x14ac:dyDescent="0.3">
      <c r="A3164">
        <v>2024</v>
      </c>
      <c r="B3164" t="s">
        <v>1188</v>
      </c>
      <c r="C3164" t="s">
        <v>821</v>
      </c>
      <c r="D3164" t="s">
        <v>823</v>
      </c>
      <c r="E3164" t="s">
        <v>822</v>
      </c>
      <c r="F3164" t="s">
        <v>853</v>
      </c>
      <c r="G3164" t="s">
        <v>852</v>
      </c>
      <c r="H3164">
        <v>880</v>
      </c>
      <c r="I3164" t="s">
        <v>1127</v>
      </c>
      <c r="J3164" t="s">
        <v>1126</v>
      </c>
      <c r="K3164" t="s">
        <v>307</v>
      </c>
      <c r="L3164" t="s">
        <v>1191</v>
      </c>
      <c r="M3164">
        <v>615</v>
      </c>
      <c r="N3164">
        <v>40.065150000000003</v>
      </c>
    </row>
    <row r="3165" spans="1:14" customFormat="1" x14ac:dyDescent="0.3">
      <c r="A3165">
        <v>2024</v>
      </c>
      <c r="B3165" t="s">
        <v>1188</v>
      </c>
      <c r="C3165" t="s">
        <v>821</v>
      </c>
      <c r="D3165" t="s">
        <v>823</v>
      </c>
      <c r="E3165" t="s">
        <v>822</v>
      </c>
      <c r="F3165" t="s">
        <v>853</v>
      </c>
      <c r="G3165" t="s">
        <v>852</v>
      </c>
      <c r="H3165">
        <v>880</v>
      </c>
      <c r="I3165" t="s">
        <v>1127</v>
      </c>
      <c r="J3165" t="s">
        <v>1126</v>
      </c>
      <c r="K3165" t="s">
        <v>308</v>
      </c>
      <c r="L3165" t="s">
        <v>1191</v>
      </c>
      <c r="M3165">
        <v>311</v>
      </c>
      <c r="N3165">
        <v>20.260590000000001</v>
      </c>
    </row>
    <row r="3166" spans="1:14" customFormat="1" x14ac:dyDescent="0.3">
      <c r="A3166">
        <v>2024</v>
      </c>
      <c r="B3166" t="s">
        <v>1188</v>
      </c>
      <c r="C3166" t="s">
        <v>821</v>
      </c>
      <c r="D3166" t="s">
        <v>823</v>
      </c>
      <c r="E3166" t="s">
        <v>822</v>
      </c>
      <c r="F3166" t="s">
        <v>853</v>
      </c>
      <c r="G3166" t="s">
        <v>852</v>
      </c>
      <c r="H3166">
        <v>880</v>
      </c>
      <c r="I3166" t="s">
        <v>1127</v>
      </c>
      <c r="J3166" t="s">
        <v>1126</v>
      </c>
      <c r="K3166" t="s">
        <v>309</v>
      </c>
      <c r="L3166" t="s">
        <v>1191</v>
      </c>
      <c r="M3166">
        <v>53</v>
      </c>
      <c r="N3166">
        <v>3.4527700000000001</v>
      </c>
    </row>
    <row r="3167" spans="1:14" customFormat="1" x14ac:dyDescent="0.3">
      <c r="A3167">
        <v>2024</v>
      </c>
      <c r="B3167" t="s">
        <v>1188</v>
      </c>
      <c r="C3167" t="s">
        <v>821</v>
      </c>
      <c r="D3167" t="s">
        <v>823</v>
      </c>
      <c r="E3167" t="s">
        <v>822</v>
      </c>
      <c r="F3167" t="s">
        <v>853</v>
      </c>
      <c r="G3167" t="s">
        <v>852</v>
      </c>
      <c r="H3167">
        <v>880</v>
      </c>
      <c r="I3167" t="s">
        <v>1127</v>
      </c>
      <c r="J3167" t="s">
        <v>1126</v>
      </c>
      <c r="K3167" t="s">
        <v>306</v>
      </c>
      <c r="L3167" t="s">
        <v>1191</v>
      </c>
      <c r="M3167">
        <v>513</v>
      </c>
      <c r="N3167">
        <v>33.420200000000001</v>
      </c>
    </row>
    <row r="3168" spans="1:14" customFormat="1" x14ac:dyDescent="0.3">
      <c r="A3168">
        <v>2024</v>
      </c>
      <c r="B3168" t="s">
        <v>1188</v>
      </c>
      <c r="C3168" t="s">
        <v>821</v>
      </c>
      <c r="D3168" t="s">
        <v>823</v>
      </c>
      <c r="E3168" t="s">
        <v>822</v>
      </c>
      <c r="F3168" t="s">
        <v>853</v>
      </c>
      <c r="G3168" t="s">
        <v>852</v>
      </c>
      <c r="H3168">
        <v>880</v>
      </c>
      <c r="I3168" t="s">
        <v>1127</v>
      </c>
      <c r="J3168" t="s">
        <v>1126</v>
      </c>
      <c r="K3168" t="s">
        <v>1192</v>
      </c>
      <c r="L3168" t="s">
        <v>1191</v>
      </c>
      <c r="M3168">
        <v>1535</v>
      </c>
      <c r="N3168">
        <v>100</v>
      </c>
    </row>
    <row r="3169" spans="1:14" customFormat="1" x14ac:dyDescent="0.3">
      <c r="A3169">
        <v>2024</v>
      </c>
      <c r="B3169" t="s">
        <v>1188</v>
      </c>
      <c r="C3169" t="s">
        <v>821</v>
      </c>
      <c r="D3169" t="s">
        <v>823</v>
      </c>
      <c r="E3169" t="s">
        <v>822</v>
      </c>
      <c r="F3169" t="s">
        <v>853</v>
      </c>
      <c r="G3169" t="s">
        <v>852</v>
      </c>
      <c r="H3169">
        <v>880</v>
      </c>
      <c r="I3169" t="s">
        <v>1127</v>
      </c>
      <c r="J3169" t="s">
        <v>1126</v>
      </c>
      <c r="K3169" t="s">
        <v>305</v>
      </c>
      <c r="L3169" t="s">
        <v>1191</v>
      </c>
      <c r="M3169">
        <v>43</v>
      </c>
      <c r="N3169">
        <v>2.8012999999999999</v>
      </c>
    </row>
    <row r="3170" spans="1:14" customFormat="1" x14ac:dyDescent="0.3">
      <c r="A3170">
        <v>2021</v>
      </c>
      <c r="B3170" t="s">
        <v>1188</v>
      </c>
      <c r="C3170" t="s">
        <v>821</v>
      </c>
      <c r="D3170" t="s">
        <v>823</v>
      </c>
      <c r="E3170" t="s">
        <v>822</v>
      </c>
      <c r="F3170" t="s">
        <v>1189</v>
      </c>
      <c r="G3170" t="s">
        <v>1190</v>
      </c>
      <c r="H3170">
        <v>211</v>
      </c>
      <c r="I3170" t="s">
        <v>1129</v>
      </c>
      <c r="J3170" t="s">
        <v>1128</v>
      </c>
      <c r="K3170" t="s">
        <v>307</v>
      </c>
      <c r="L3170" t="s">
        <v>1191</v>
      </c>
      <c r="M3170">
        <v>1049</v>
      </c>
      <c r="N3170">
        <v>32.207500000000003</v>
      </c>
    </row>
    <row r="3171" spans="1:14" customFormat="1" x14ac:dyDescent="0.3">
      <c r="A3171">
        <v>2021</v>
      </c>
      <c r="B3171" t="s">
        <v>1188</v>
      </c>
      <c r="C3171" t="s">
        <v>821</v>
      </c>
      <c r="D3171" t="s">
        <v>823</v>
      </c>
      <c r="E3171" t="s">
        <v>822</v>
      </c>
      <c r="F3171" t="s">
        <v>1189</v>
      </c>
      <c r="G3171" t="s">
        <v>1190</v>
      </c>
      <c r="H3171">
        <v>211</v>
      </c>
      <c r="I3171" t="s">
        <v>1129</v>
      </c>
      <c r="J3171" t="s">
        <v>1128</v>
      </c>
      <c r="K3171" t="s">
        <v>308</v>
      </c>
      <c r="L3171" t="s">
        <v>1191</v>
      </c>
      <c r="M3171">
        <v>681</v>
      </c>
      <c r="N3171">
        <v>20.908799999999999</v>
      </c>
    </row>
    <row r="3172" spans="1:14" customFormat="1" x14ac:dyDescent="0.3">
      <c r="A3172">
        <v>2021</v>
      </c>
      <c r="B3172" t="s">
        <v>1188</v>
      </c>
      <c r="C3172" t="s">
        <v>821</v>
      </c>
      <c r="D3172" t="s">
        <v>823</v>
      </c>
      <c r="E3172" t="s">
        <v>822</v>
      </c>
      <c r="F3172" t="s">
        <v>1189</v>
      </c>
      <c r="G3172" t="s">
        <v>1190</v>
      </c>
      <c r="H3172">
        <v>211</v>
      </c>
      <c r="I3172" t="s">
        <v>1129</v>
      </c>
      <c r="J3172" t="s">
        <v>1128</v>
      </c>
      <c r="K3172" t="s">
        <v>309</v>
      </c>
      <c r="L3172" t="s">
        <v>1191</v>
      </c>
      <c r="M3172">
        <v>311</v>
      </c>
      <c r="N3172">
        <v>9.5486599999999999</v>
      </c>
    </row>
    <row r="3173" spans="1:14" customFormat="1" x14ac:dyDescent="0.3">
      <c r="A3173">
        <v>2021</v>
      </c>
      <c r="B3173" t="s">
        <v>1188</v>
      </c>
      <c r="C3173" t="s">
        <v>821</v>
      </c>
      <c r="D3173" t="s">
        <v>823</v>
      </c>
      <c r="E3173" t="s">
        <v>822</v>
      </c>
      <c r="F3173" t="s">
        <v>1189</v>
      </c>
      <c r="G3173" t="s">
        <v>1190</v>
      </c>
      <c r="H3173">
        <v>211</v>
      </c>
      <c r="I3173" t="s">
        <v>1129</v>
      </c>
      <c r="J3173" t="s">
        <v>1128</v>
      </c>
      <c r="K3173" t="s">
        <v>306</v>
      </c>
      <c r="L3173" t="s">
        <v>1191</v>
      </c>
      <c r="M3173">
        <v>1140</v>
      </c>
      <c r="N3173">
        <v>35.0015</v>
      </c>
    </row>
    <row r="3174" spans="1:14" customFormat="1" x14ac:dyDescent="0.3">
      <c r="A3174">
        <v>2021</v>
      </c>
      <c r="B3174" t="s">
        <v>1188</v>
      </c>
      <c r="C3174" t="s">
        <v>821</v>
      </c>
      <c r="D3174" t="s">
        <v>823</v>
      </c>
      <c r="E3174" t="s">
        <v>822</v>
      </c>
      <c r="F3174" t="s">
        <v>1189</v>
      </c>
      <c r="G3174" t="s">
        <v>1190</v>
      </c>
      <c r="H3174">
        <v>211</v>
      </c>
      <c r="I3174" t="s">
        <v>1129</v>
      </c>
      <c r="J3174" t="s">
        <v>1128</v>
      </c>
      <c r="K3174" t="s">
        <v>1192</v>
      </c>
      <c r="L3174" t="s">
        <v>1191</v>
      </c>
      <c r="M3174">
        <v>3257</v>
      </c>
      <c r="N3174">
        <v>100</v>
      </c>
    </row>
    <row r="3175" spans="1:14" customFormat="1" x14ac:dyDescent="0.3">
      <c r="A3175">
        <v>2021</v>
      </c>
      <c r="B3175" t="s">
        <v>1188</v>
      </c>
      <c r="C3175" t="s">
        <v>821</v>
      </c>
      <c r="D3175" t="s">
        <v>823</v>
      </c>
      <c r="E3175" t="s">
        <v>822</v>
      </c>
      <c r="F3175" t="s">
        <v>1189</v>
      </c>
      <c r="G3175" t="s">
        <v>1190</v>
      </c>
      <c r="H3175">
        <v>211</v>
      </c>
      <c r="I3175" t="s">
        <v>1129</v>
      </c>
      <c r="J3175" t="s">
        <v>1128</v>
      </c>
      <c r="K3175" t="s">
        <v>305</v>
      </c>
      <c r="L3175" t="s">
        <v>1191</v>
      </c>
      <c r="M3175">
        <v>76</v>
      </c>
      <c r="N3175">
        <v>2.33344</v>
      </c>
    </row>
    <row r="3176" spans="1:14" customFormat="1" x14ac:dyDescent="0.3">
      <c r="A3176">
        <v>2022</v>
      </c>
      <c r="B3176" t="s">
        <v>1188</v>
      </c>
      <c r="C3176" t="s">
        <v>821</v>
      </c>
      <c r="D3176" t="s">
        <v>823</v>
      </c>
      <c r="E3176" t="s">
        <v>822</v>
      </c>
      <c r="F3176" t="s">
        <v>1189</v>
      </c>
      <c r="G3176" t="s">
        <v>1190</v>
      </c>
      <c r="H3176">
        <v>211</v>
      </c>
      <c r="I3176" t="s">
        <v>1129</v>
      </c>
      <c r="J3176" t="s">
        <v>1128</v>
      </c>
      <c r="K3176" t="s">
        <v>307</v>
      </c>
      <c r="L3176" t="s">
        <v>1191</v>
      </c>
      <c r="M3176">
        <v>1121</v>
      </c>
      <c r="N3176">
        <v>32.361400000000003</v>
      </c>
    </row>
    <row r="3177" spans="1:14" customFormat="1" x14ac:dyDescent="0.3">
      <c r="A3177">
        <v>2022</v>
      </c>
      <c r="B3177" t="s">
        <v>1188</v>
      </c>
      <c r="C3177" t="s">
        <v>821</v>
      </c>
      <c r="D3177" t="s">
        <v>823</v>
      </c>
      <c r="E3177" t="s">
        <v>822</v>
      </c>
      <c r="F3177" t="s">
        <v>1189</v>
      </c>
      <c r="G3177" t="s">
        <v>1190</v>
      </c>
      <c r="H3177">
        <v>211</v>
      </c>
      <c r="I3177" t="s">
        <v>1129</v>
      </c>
      <c r="J3177" t="s">
        <v>1128</v>
      </c>
      <c r="K3177" t="s">
        <v>308</v>
      </c>
      <c r="L3177" t="s">
        <v>1191</v>
      </c>
      <c r="M3177">
        <v>698</v>
      </c>
      <c r="N3177">
        <v>20.150099999999998</v>
      </c>
    </row>
    <row r="3178" spans="1:14" customFormat="1" x14ac:dyDescent="0.3">
      <c r="A3178">
        <v>2022</v>
      </c>
      <c r="B3178" t="s">
        <v>1188</v>
      </c>
      <c r="C3178" t="s">
        <v>821</v>
      </c>
      <c r="D3178" t="s">
        <v>823</v>
      </c>
      <c r="E3178" t="s">
        <v>822</v>
      </c>
      <c r="F3178" t="s">
        <v>1189</v>
      </c>
      <c r="G3178" t="s">
        <v>1190</v>
      </c>
      <c r="H3178">
        <v>211</v>
      </c>
      <c r="I3178" t="s">
        <v>1129</v>
      </c>
      <c r="J3178" t="s">
        <v>1128</v>
      </c>
      <c r="K3178" t="s">
        <v>309</v>
      </c>
      <c r="L3178" t="s">
        <v>1191</v>
      </c>
      <c r="M3178">
        <v>412</v>
      </c>
      <c r="N3178">
        <v>11.893800000000001</v>
      </c>
    </row>
    <row r="3179" spans="1:14" customFormat="1" x14ac:dyDescent="0.3">
      <c r="A3179">
        <v>2022</v>
      </c>
      <c r="B3179" t="s">
        <v>1188</v>
      </c>
      <c r="C3179" t="s">
        <v>821</v>
      </c>
      <c r="D3179" t="s">
        <v>823</v>
      </c>
      <c r="E3179" t="s">
        <v>822</v>
      </c>
      <c r="F3179" t="s">
        <v>1189</v>
      </c>
      <c r="G3179" t="s">
        <v>1190</v>
      </c>
      <c r="H3179">
        <v>211</v>
      </c>
      <c r="I3179" t="s">
        <v>1129</v>
      </c>
      <c r="J3179" t="s">
        <v>1128</v>
      </c>
      <c r="K3179" t="s">
        <v>306</v>
      </c>
      <c r="L3179" t="s">
        <v>1191</v>
      </c>
      <c r="M3179">
        <v>1179</v>
      </c>
      <c r="N3179">
        <v>34.035800000000002</v>
      </c>
    </row>
    <row r="3180" spans="1:14" customFormat="1" x14ac:dyDescent="0.3">
      <c r="A3180">
        <v>2022</v>
      </c>
      <c r="B3180" t="s">
        <v>1188</v>
      </c>
      <c r="C3180" t="s">
        <v>821</v>
      </c>
      <c r="D3180" t="s">
        <v>823</v>
      </c>
      <c r="E3180" t="s">
        <v>822</v>
      </c>
      <c r="F3180" t="s">
        <v>1189</v>
      </c>
      <c r="G3180" t="s">
        <v>1190</v>
      </c>
      <c r="H3180">
        <v>211</v>
      </c>
      <c r="I3180" t="s">
        <v>1129</v>
      </c>
      <c r="J3180" t="s">
        <v>1128</v>
      </c>
      <c r="K3180" t="s">
        <v>1192</v>
      </c>
      <c r="L3180" t="s">
        <v>1191</v>
      </c>
      <c r="M3180">
        <v>3464</v>
      </c>
      <c r="N3180">
        <v>100</v>
      </c>
    </row>
    <row r="3181" spans="1:14" customFormat="1" x14ac:dyDescent="0.3">
      <c r="A3181">
        <v>2022</v>
      </c>
      <c r="B3181" t="s">
        <v>1188</v>
      </c>
      <c r="C3181" t="s">
        <v>821</v>
      </c>
      <c r="D3181" t="s">
        <v>823</v>
      </c>
      <c r="E3181" t="s">
        <v>822</v>
      </c>
      <c r="F3181" t="s">
        <v>1189</v>
      </c>
      <c r="G3181" t="s">
        <v>1190</v>
      </c>
      <c r="H3181">
        <v>211</v>
      </c>
      <c r="I3181" t="s">
        <v>1129</v>
      </c>
      <c r="J3181" t="s">
        <v>1128</v>
      </c>
      <c r="K3181" t="s">
        <v>305</v>
      </c>
      <c r="L3181" t="s">
        <v>1191</v>
      </c>
      <c r="M3181">
        <v>54</v>
      </c>
      <c r="N3181">
        <v>1.5588900000000001</v>
      </c>
    </row>
    <row r="3182" spans="1:14" customFormat="1" x14ac:dyDescent="0.3">
      <c r="A3182">
        <v>2023</v>
      </c>
      <c r="B3182" t="s">
        <v>1188</v>
      </c>
      <c r="C3182" t="s">
        <v>821</v>
      </c>
      <c r="D3182" t="s">
        <v>823</v>
      </c>
      <c r="E3182" t="s">
        <v>822</v>
      </c>
      <c r="F3182" t="s">
        <v>1189</v>
      </c>
      <c r="G3182" t="s">
        <v>1190</v>
      </c>
      <c r="H3182">
        <v>211</v>
      </c>
      <c r="I3182" t="s">
        <v>1129</v>
      </c>
      <c r="J3182" t="s">
        <v>1128</v>
      </c>
      <c r="K3182" t="s">
        <v>307</v>
      </c>
      <c r="L3182" t="s">
        <v>1191</v>
      </c>
      <c r="M3182">
        <v>1225</v>
      </c>
      <c r="N3182">
        <v>29.798100000000002</v>
      </c>
    </row>
    <row r="3183" spans="1:14" customFormat="1" x14ac:dyDescent="0.3">
      <c r="A3183">
        <v>2023</v>
      </c>
      <c r="B3183" t="s">
        <v>1188</v>
      </c>
      <c r="C3183" t="s">
        <v>821</v>
      </c>
      <c r="D3183" t="s">
        <v>823</v>
      </c>
      <c r="E3183" t="s">
        <v>822</v>
      </c>
      <c r="F3183" t="s">
        <v>1189</v>
      </c>
      <c r="G3183" t="s">
        <v>1190</v>
      </c>
      <c r="H3183">
        <v>211</v>
      </c>
      <c r="I3183" t="s">
        <v>1129</v>
      </c>
      <c r="J3183" t="s">
        <v>1128</v>
      </c>
      <c r="K3183" t="s">
        <v>308</v>
      </c>
      <c r="L3183" t="s">
        <v>1191</v>
      </c>
      <c r="M3183">
        <v>790</v>
      </c>
      <c r="N3183">
        <v>19.216740000000001</v>
      </c>
    </row>
    <row r="3184" spans="1:14" customFormat="1" x14ac:dyDescent="0.3">
      <c r="A3184">
        <v>2023</v>
      </c>
      <c r="B3184" t="s">
        <v>1188</v>
      </c>
      <c r="C3184" t="s">
        <v>821</v>
      </c>
      <c r="D3184" t="s">
        <v>823</v>
      </c>
      <c r="E3184" t="s">
        <v>822</v>
      </c>
      <c r="F3184" t="s">
        <v>1189</v>
      </c>
      <c r="G3184" t="s">
        <v>1190</v>
      </c>
      <c r="H3184">
        <v>211</v>
      </c>
      <c r="I3184" t="s">
        <v>1129</v>
      </c>
      <c r="J3184" t="s">
        <v>1128</v>
      </c>
      <c r="K3184" t="s">
        <v>309</v>
      </c>
      <c r="L3184" t="s">
        <v>1191</v>
      </c>
      <c r="M3184">
        <v>521</v>
      </c>
      <c r="N3184">
        <v>12.67332</v>
      </c>
    </row>
    <row r="3185" spans="1:14" customFormat="1" x14ac:dyDescent="0.3">
      <c r="A3185">
        <v>2023</v>
      </c>
      <c r="B3185" t="s">
        <v>1188</v>
      </c>
      <c r="C3185" t="s">
        <v>821</v>
      </c>
      <c r="D3185" t="s">
        <v>823</v>
      </c>
      <c r="E3185" t="s">
        <v>822</v>
      </c>
      <c r="F3185" t="s">
        <v>1189</v>
      </c>
      <c r="G3185" t="s">
        <v>1190</v>
      </c>
      <c r="H3185">
        <v>211</v>
      </c>
      <c r="I3185" t="s">
        <v>1129</v>
      </c>
      <c r="J3185" t="s">
        <v>1128</v>
      </c>
      <c r="K3185" t="s">
        <v>306</v>
      </c>
      <c r="L3185" t="s">
        <v>1191</v>
      </c>
      <c r="M3185">
        <v>1402</v>
      </c>
      <c r="N3185">
        <v>34.103619999999999</v>
      </c>
    </row>
    <row r="3186" spans="1:14" customFormat="1" x14ac:dyDescent="0.3">
      <c r="A3186">
        <v>2023</v>
      </c>
      <c r="B3186" t="s">
        <v>1188</v>
      </c>
      <c r="C3186" t="s">
        <v>821</v>
      </c>
      <c r="D3186" t="s">
        <v>823</v>
      </c>
      <c r="E3186" t="s">
        <v>822</v>
      </c>
      <c r="F3186" t="s">
        <v>1189</v>
      </c>
      <c r="G3186" t="s">
        <v>1190</v>
      </c>
      <c r="H3186">
        <v>211</v>
      </c>
      <c r="I3186" t="s">
        <v>1129</v>
      </c>
      <c r="J3186" t="s">
        <v>1128</v>
      </c>
      <c r="K3186" t="s">
        <v>1192</v>
      </c>
      <c r="L3186" t="s">
        <v>1191</v>
      </c>
      <c r="M3186">
        <v>4111</v>
      </c>
      <c r="N3186">
        <v>100</v>
      </c>
    </row>
    <row r="3187" spans="1:14" customFormat="1" x14ac:dyDescent="0.3">
      <c r="A3187">
        <v>2023</v>
      </c>
      <c r="B3187" t="s">
        <v>1188</v>
      </c>
      <c r="C3187" t="s">
        <v>821</v>
      </c>
      <c r="D3187" t="s">
        <v>823</v>
      </c>
      <c r="E3187" t="s">
        <v>822</v>
      </c>
      <c r="F3187" t="s">
        <v>1189</v>
      </c>
      <c r="G3187" t="s">
        <v>1190</v>
      </c>
      <c r="H3187">
        <v>211</v>
      </c>
      <c r="I3187" t="s">
        <v>1129</v>
      </c>
      <c r="J3187" t="s">
        <v>1128</v>
      </c>
      <c r="K3187" t="s">
        <v>305</v>
      </c>
      <c r="L3187" t="s">
        <v>1191</v>
      </c>
      <c r="M3187">
        <v>173</v>
      </c>
      <c r="N3187">
        <v>4.2082199999999998</v>
      </c>
    </row>
    <row r="3188" spans="1:14" customFormat="1" x14ac:dyDescent="0.3">
      <c r="A3188">
        <v>2024</v>
      </c>
      <c r="B3188" t="s">
        <v>1188</v>
      </c>
      <c r="C3188" t="s">
        <v>821</v>
      </c>
      <c r="D3188" t="s">
        <v>823</v>
      </c>
      <c r="E3188" t="s">
        <v>822</v>
      </c>
      <c r="F3188" t="s">
        <v>1189</v>
      </c>
      <c r="G3188" t="s">
        <v>1190</v>
      </c>
      <c r="H3188">
        <v>211</v>
      </c>
      <c r="I3188" t="s">
        <v>1129</v>
      </c>
      <c r="J3188" t="s">
        <v>1128</v>
      </c>
      <c r="K3188" t="s">
        <v>307</v>
      </c>
      <c r="L3188" t="s">
        <v>1191</v>
      </c>
      <c r="M3188">
        <v>1302</v>
      </c>
      <c r="N3188">
        <v>29.173200000000001</v>
      </c>
    </row>
    <row r="3189" spans="1:14" customFormat="1" x14ac:dyDescent="0.3">
      <c r="A3189">
        <v>2024</v>
      </c>
      <c r="B3189" t="s">
        <v>1188</v>
      </c>
      <c r="C3189" t="s">
        <v>821</v>
      </c>
      <c r="D3189" t="s">
        <v>823</v>
      </c>
      <c r="E3189" t="s">
        <v>822</v>
      </c>
      <c r="F3189" t="s">
        <v>1189</v>
      </c>
      <c r="G3189" t="s">
        <v>1190</v>
      </c>
      <c r="H3189">
        <v>211</v>
      </c>
      <c r="I3189" t="s">
        <v>1129</v>
      </c>
      <c r="J3189" t="s">
        <v>1128</v>
      </c>
      <c r="K3189" t="s">
        <v>308</v>
      </c>
      <c r="L3189" t="s">
        <v>1191</v>
      </c>
      <c r="M3189">
        <v>789</v>
      </c>
      <c r="N3189">
        <v>17.67869</v>
      </c>
    </row>
    <row r="3190" spans="1:14" customFormat="1" x14ac:dyDescent="0.3">
      <c r="A3190">
        <v>2024</v>
      </c>
      <c r="B3190" t="s">
        <v>1188</v>
      </c>
      <c r="C3190" t="s">
        <v>821</v>
      </c>
      <c r="D3190" t="s">
        <v>823</v>
      </c>
      <c r="E3190" t="s">
        <v>822</v>
      </c>
      <c r="F3190" t="s">
        <v>1189</v>
      </c>
      <c r="G3190" t="s">
        <v>1190</v>
      </c>
      <c r="H3190">
        <v>211</v>
      </c>
      <c r="I3190" t="s">
        <v>1129</v>
      </c>
      <c r="J3190" t="s">
        <v>1128</v>
      </c>
      <c r="K3190" t="s">
        <v>309</v>
      </c>
      <c r="L3190" t="s">
        <v>1191</v>
      </c>
      <c r="M3190">
        <v>552</v>
      </c>
      <c r="N3190">
        <v>12.368359999999999</v>
      </c>
    </row>
    <row r="3191" spans="1:14" customFormat="1" x14ac:dyDescent="0.3">
      <c r="A3191">
        <v>2024</v>
      </c>
      <c r="B3191" t="s">
        <v>1188</v>
      </c>
      <c r="C3191" t="s">
        <v>821</v>
      </c>
      <c r="D3191" t="s">
        <v>823</v>
      </c>
      <c r="E3191" t="s">
        <v>822</v>
      </c>
      <c r="F3191" t="s">
        <v>1189</v>
      </c>
      <c r="G3191" t="s">
        <v>1190</v>
      </c>
      <c r="H3191">
        <v>211</v>
      </c>
      <c r="I3191" t="s">
        <v>1129</v>
      </c>
      <c r="J3191" t="s">
        <v>1128</v>
      </c>
      <c r="K3191" t="s">
        <v>306</v>
      </c>
      <c r="L3191" t="s">
        <v>1191</v>
      </c>
      <c r="M3191">
        <v>1544</v>
      </c>
      <c r="N3191">
        <v>34.595559999999999</v>
      </c>
    </row>
    <row r="3192" spans="1:14" customFormat="1" x14ac:dyDescent="0.3">
      <c r="A3192">
        <v>2024</v>
      </c>
      <c r="B3192" t="s">
        <v>1188</v>
      </c>
      <c r="C3192" t="s">
        <v>821</v>
      </c>
      <c r="D3192" t="s">
        <v>823</v>
      </c>
      <c r="E3192" t="s">
        <v>822</v>
      </c>
      <c r="F3192" t="s">
        <v>1189</v>
      </c>
      <c r="G3192" t="s">
        <v>1190</v>
      </c>
      <c r="H3192">
        <v>211</v>
      </c>
      <c r="I3192" t="s">
        <v>1129</v>
      </c>
      <c r="J3192" t="s">
        <v>1128</v>
      </c>
      <c r="K3192" t="s">
        <v>1192</v>
      </c>
      <c r="L3192" t="s">
        <v>1191</v>
      </c>
      <c r="M3192">
        <v>4463</v>
      </c>
      <c r="N3192">
        <v>100</v>
      </c>
    </row>
    <row r="3193" spans="1:14" customFormat="1" x14ac:dyDescent="0.3">
      <c r="A3193">
        <v>2024</v>
      </c>
      <c r="B3193" t="s">
        <v>1188</v>
      </c>
      <c r="C3193" t="s">
        <v>821</v>
      </c>
      <c r="D3193" t="s">
        <v>823</v>
      </c>
      <c r="E3193" t="s">
        <v>822</v>
      </c>
      <c r="F3193" t="s">
        <v>1189</v>
      </c>
      <c r="G3193" t="s">
        <v>1190</v>
      </c>
      <c r="H3193">
        <v>211</v>
      </c>
      <c r="I3193" t="s">
        <v>1129</v>
      </c>
      <c r="J3193" t="s">
        <v>1128</v>
      </c>
      <c r="K3193" t="s">
        <v>305</v>
      </c>
      <c r="L3193" t="s">
        <v>1191</v>
      </c>
      <c r="M3193">
        <v>276</v>
      </c>
      <c r="N3193">
        <v>6.1841799999999996</v>
      </c>
    </row>
    <row r="3194" spans="1:14" customFormat="1" x14ac:dyDescent="0.3">
      <c r="A3194">
        <v>2021</v>
      </c>
      <c r="B3194" t="s">
        <v>1188</v>
      </c>
      <c r="C3194" t="s">
        <v>821</v>
      </c>
      <c r="D3194" t="s">
        <v>823</v>
      </c>
      <c r="E3194" t="s">
        <v>822</v>
      </c>
      <c r="F3194" t="s">
        <v>867</v>
      </c>
      <c r="G3194" t="s">
        <v>866</v>
      </c>
      <c r="H3194">
        <v>358</v>
      </c>
      <c r="I3194" t="s">
        <v>1131</v>
      </c>
      <c r="J3194" t="s">
        <v>1130</v>
      </c>
      <c r="K3194" t="s">
        <v>307</v>
      </c>
      <c r="L3194" t="s">
        <v>1191</v>
      </c>
      <c r="M3194">
        <v>790</v>
      </c>
      <c r="N3194">
        <v>35.017699999999998</v>
      </c>
    </row>
    <row r="3195" spans="1:14" customFormat="1" x14ac:dyDescent="0.3">
      <c r="A3195">
        <v>2021</v>
      </c>
      <c r="B3195" t="s">
        <v>1188</v>
      </c>
      <c r="C3195" t="s">
        <v>821</v>
      </c>
      <c r="D3195" t="s">
        <v>823</v>
      </c>
      <c r="E3195" t="s">
        <v>822</v>
      </c>
      <c r="F3195" t="s">
        <v>867</v>
      </c>
      <c r="G3195" t="s">
        <v>866</v>
      </c>
      <c r="H3195">
        <v>358</v>
      </c>
      <c r="I3195" t="s">
        <v>1131</v>
      </c>
      <c r="J3195" t="s">
        <v>1130</v>
      </c>
      <c r="K3195" t="s">
        <v>308</v>
      </c>
      <c r="L3195" t="s">
        <v>1191</v>
      </c>
      <c r="M3195">
        <v>525</v>
      </c>
      <c r="N3195">
        <v>23.2713</v>
      </c>
    </row>
    <row r="3196" spans="1:14" customFormat="1" x14ac:dyDescent="0.3">
      <c r="A3196">
        <v>2021</v>
      </c>
      <c r="B3196" t="s">
        <v>1188</v>
      </c>
      <c r="C3196" t="s">
        <v>821</v>
      </c>
      <c r="D3196" t="s">
        <v>823</v>
      </c>
      <c r="E3196" t="s">
        <v>822</v>
      </c>
      <c r="F3196" t="s">
        <v>867</v>
      </c>
      <c r="G3196" t="s">
        <v>866</v>
      </c>
      <c r="H3196">
        <v>358</v>
      </c>
      <c r="I3196" t="s">
        <v>1131</v>
      </c>
      <c r="J3196" t="s">
        <v>1130</v>
      </c>
      <c r="K3196" t="s">
        <v>309</v>
      </c>
      <c r="L3196" t="s">
        <v>1191</v>
      </c>
      <c r="M3196">
        <v>163</v>
      </c>
      <c r="N3196">
        <v>7.2251799999999999</v>
      </c>
    </row>
    <row r="3197" spans="1:14" customFormat="1" x14ac:dyDescent="0.3">
      <c r="A3197">
        <v>2021</v>
      </c>
      <c r="B3197" t="s">
        <v>1188</v>
      </c>
      <c r="C3197" t="s">
        <v>821</v>
      </c>
      <c r="D3197" t="s">
        <v>823</v>
      </c>
      <c r="E3197" t="s">
        <v>822</v>
      </c>
      <c r="F3197" t="s">
        <v>867</v>
      </c>
      <c r="G3197" t="s">
        <v>866</v>
      </c>
      <c r="H3197">
        <v>358</v>
      </c>
      <c r="I3197" t="s">
        <v>1131</v>
      </c>
      <c r="J3197" t="s">
        <v>1130</v>
      </c>
      <c r="K3197" t="s">
        <v>306</v>
      </c>
      <c r="L3197" t="s">
        <v>1191</v>
      </c>
      <c r="M3197">
        <v>696</v>
      </c>
      <c r="N3197">
        <v>30.851099999999999</v>
      </c>
    </row>
    <row r="3198" spans="1:14" customFormat="1" x14ac:dyDescent="0.3">
      <c r="A3198">
        <v>2021</v>
      </c>
      <c r="B3198" t="s">
        <v>1188</v>
      </c>
      <c r="C3198" t="s">
        <v>821</v>
      </c>
      <c r="D3198" t="s">
        <v>823</v>
      </c>
      <c r="E3198" t="s">
        <v>822</v>
      </c>
      <c r="F3198" t="s">
        <v>867</v>
      </c>
      <c r="G3198" t="s">
        <v>866</v>
      </c>
      <c r="H3198">
        <v>358</v>
      </c>
      <c r="I3198" t="s">
        <v>1131</v>
      </c>
      <c r="J3198" t="s">
        <v>1130</v>
      </c>
      <c r="K3198" t="s">
        <v>1192</v>
      </c>
      <c r="L3198" t="s">
        <v>1191</v>
      </c>
      <c r="M3198">
        <v>2256</v>
      </c>
      <c r="N3198">
        <v>100</v>
      </c>
    </row>
    <row r="3199" spans="1:14" customFormat="1" x14ac:dyDescent="0.3">
      <c r="A3199">
        <v>2021</v>
      </c>
      <c r="B3199" t="s">
        <v>1188</v>
      </c>
      <c r="C3199" t="s">
        <v>821</v>
      </c>
      <c r="D3199" t="s">
        <v>823</v>
      </c>
      <c r="E3199" t="s">
        <v>822</v>
      </c>
      <c r="F3199" t="s">
        <v>867</v>
      </c>
      <c r="G3199" t="s">
        <v>866</v>
      </c>
      <c r="H3199">
        <v>358</v>
      </c>
      <c r="I3199" t="s">
        <v>1131</v>
      </c>
      <c r="J3199" t="s">
        <v>1130</v>
      </c>
      <c r="K3199" t="s">
        <v>305</v>
      </c>
      <c r="L3199" t="s">
        <v>1191</v>
      </c>
      <c r="M3199">
        <v>82</v>
      </c>
      <c r="N3199">
        <v>3.6347499999999999</v>
      </c>
    </row>
    <row r="3200" spans="1:14" customFormat="1" x14ac:dyDescent="0.3">
      <c r="A3200">
        <v>2022</v>
      </c>
      <c r="B3200" t="s">
        <v>1188</v>
      </c>
      <c r="C3200" t="s">
        <v>821</v>
      </c>
      <c r="D3200" t="s">
        <v>823</v>
      </c>
      <c r="E3200" t="s">
        <v>822</v>
      </c>
      <c r="F3200" t="s">
        <v>867</v>
      </c>
      <c r="G3200" t="s">
        <v>866</v>
      </c>
      <c r="H3200">
        <v>358</v>
      </c>
      <c r="I3200" t="s">
        <v>1131</v>
      </c>
      <c r="J3200" t="s">
        <v>1130</v>
      </c>
      <c r="K3200" t="s">
        <v>307</v>
      </c>
      <c r="L3200" t="s">
        <v>1191</v>
      </c>
      <c r="M3200">
        <v>837</v>
      </c>
      <c r="N3200">
        <v>34.191200000000002</v>
      </c>
    </row>
    <row r="3201" spans="1:14" customFormat="1" x14ac:dyDescent="0.3">
      <c r="A3201">
        <v>2022</v>
      </c>
      <c r="B3201" t="s">
        <v>1188</v>
      </c>
      <c r="C3201" t="s">
        <v>821</v>
      </c>
      <c r="D3201" t="s">
        <v>823</v>
      </c>
      <c r="E3201" t="s">
        <v>822</v>
      </c>
      <c r="F3201" t="s">
        <v>867</v>
      </c>
      <c r="G3201" t="s">
        <v>866</v>
      </c>
      <c r="H3201">
        <v>358</v>
      </c>
      <c r="I3201" t="s">
        <v>1131</v>
      </c>
      <c r="J3201" t="s">
        <v>1130</v>
      </c>
      <c r="K3201" t="s">
        <v>308</v>
      </c>
      <c r="L3201" t="s">
        <v>1191</v>
      </c>
      <c r="M3201">
        <v>580</v>
      </c>
      <c r="N3201">
        <v>23.692799999999998</v>
      </c>
    </row>
    <row r="3202" spans="1:14" customFormat="1" x14ac:dyDescent="0.3">
      <c r="A3202">
        <v>2022</v>
      </c>
      <c r="B3202" t="s">
        <v>1188</v>
      </c>
      <c r="C3202" t="s">
        <v>821</v>
      </c>
      <c r="D3202" t="s">
        <v>823</v>
      </c>
      <c r="E3202" t="s">
        <v>822</v>
      </c>
      <c r="F3202" t="s">
        <v>867</v>
      </c>
      <c r="G3202" t="s">
        <v>866</v>
      </c>
      <c r="H3202">
        <v>358</v>
      </c>
      <c r="I3202" t="s">
        <v>1131</v>
      </c>
      <c r="J3202" t="s">
        <v>1130</v>
      </c>
      <c r="K3202" t="s">
        <v>309</v>
      </c>
      <c r="L3202" t="s">
        <v>1191</v>
      </c>
      <c r="M3202">
        <v>245</v>
      </c>
      <c r="N3202">
        <v>10.0082</v>
      </c>
    </row>
    <row r="3203" spans="1:14" customFormat="1" x14ac:dyDescent="0.3">
      <c r="A3203">
        <v>2022</v>
      </c>
      <c r="B3203" t="s">
        <v>1188</v>
      </c>
      <c r="C3203" t="s">
        <v>821</v>
      </c>
      <c r="D3203" t="s">
        <v>823</v>
      </c>
      <c r="E3203" t="s">
        <v>822</v>
      </c>
      <c r="F3203" t="s">
        <v>867</v>
      </c>
      <c r="G3203" t="s">
        <v>866</v>
      </c>
      <c r="H3203">
        <v>358</v>
      </c>
      <c r="I3203" t="s">
        <v>1131</v>
      </c>
      <c r="J3203" t="s">
        <v>1130</v>
      </c>
      <c r="K3203" t="s">
        <v>306</v>
      </c>
      <c r="L3203" t="s">
        <v>1191</v>
      </c>
      <c r="M3203">
        <v>717</v>
      </c>
      <c r="N3203">
        <v>29.289200000000001</v>
      </c>
    </row>
    <row r="3204" spans="1:14" customFormat="1" x14ac:dyDescent="0.3">
      <c r="A3204">
        <v>2022</v>
      </c>
      <c r="B3204" t="s">
        <v>1188</v>
      </c>
      <c r="C3204" t="s">
        <v>821</v>
      </c>
      <c r="D3204" t="s">
        <v>823</v>
      </c>
      <c r="E3204" t="s">
        <v>822</v>
      </c>
      <c r="F3204" t="s">
        <v>867</v>
      </c>
      <c r="G3204" t="s">
        <v>866</v>
      </c>
      <c r="H3204">
        <v>358</v>
      </c>
      <c r="I3204" t="s">
        <v>1131</v>
      </c>
      <c r="J3204" t="s">
        <v>1130</v>
      </c>
      <c r="K3204" t="s">
        <v>1192</v>
      </c>
      <c r="L3204" t="s">
        <v>1191</v>
      </c>
      <c r="M3204">
        <v>2448</v>
      </c>
      <c r="N3204">
        <v>100</v>
      </c>
    </row>
    <row r="3205" spans="1:14" customFormat="1" x14ac:dyDescent="0.3">
      <c r="A3205">
        <v>2022</v>
      </c>
      <c r="B3205" t="s">
        <v>1188</v>
      </c>
      <c r="C3205" t="s">
        <v>821</v>
      </c>
      <c r="D3205" t="s">
        <v>823</v>
      </c>
      <c r="E3205" t="s">
        <v>822</v>
      </c>
      <c r="F3205" t="s">
        <v>867</v>
      </c>
      <c r="G3205" t="s">
        <v>866</v>
      </c>
      <c r="H3205">
        <v>358</v>
      </c>
      <c r="I3205" t="s">
        <v>1131</v>
      </c>
      <c r="J3205" t="s">
        <v>1130</v>
      </c>
      <c r="K3205" t="s">
        <v>305</v>
      </c>
      <c r="L3205" t="s">
        <v>1191</v>
      </c>
      <c r="M3205">
        <v>69</v>
      </c>
      <c r="N3205">
        <v>2.8186300000000002</v>
      </c>
    </row>
    <row r="3206" spans="1:14" customFormat="1" x14ac:dyDescent="0.3">
      <c r="A3206">
        <v>2023</v>
      </c>
      <c r="B3206" t="s">
        <v>1188</v>
      </c>
      <c r="C3206" t="s">
        <v>821</v>
      </c>
      <c r="D3206" t="s">
        <v>823</v>
      </c>
      <c r="E3206" t="s">
        <v>822</v>
      </c>
      <c r="F3206" t="s">
        <v>867</v>
      </c>
      <c r="G3206" t="s">
        <v>866</v>
      </c>
      <c r="H3206">
        <v>358</v>
      </c>
      <c r="I3206" t="s">
        <v>1131</v>
      </c>
      <c r="J3206" t="s">
        <v>1130</v>
      </c>
      <c r="K3206" t="s">
        <v>307</v>
      </c>
      <c r="L3206" t="s">
        <v>1191</v>
      </c>
      <c r="M3206">
        <v>970</v>
      </c>
      <c r="N3206">
        <v>35.336979999999997</v>
      </c>
    </row>
    <row r="3207" spans="1:14" customFormat="1" x14ac:dyDescent="0.3">
      <c r="A3207">
        <v>2023</v>
      </c>
      <c r="B3207" t="s">
        <v>1188</v>
      </c>
      <c r="C3207" t="s">
        <v>821</v>
      </c>
      <c r="D3207" t="s">
        <v>823</v>
      </c>
      <c r="E3207" t="s">
        <v>822</v>
      </c>
      <c r="F3207" t="s">
        <v>867</v>
      </c>
      <c r="G3207" t="s">
        <v>866</v>
      </c>
      <c r="H3207">
        <v>358</v>
      </c>
      <c r="I3207" t="s">
        <v>1131</v>
      </c>
      <c r="J3207" t="s">
        <v>1130</v>
      </c>
      <c r="K3207" t="s">
        <v>308</v>
      </c>
      <c r="L3207" t="s">
        <v>1191</v>
      </c>
      <c r="M3207">
        <v>613</v>
      </c>
      <c r="N3207">
        <v>22.331510000000002</v>
      </c>
    </row>
    <row r="3208" spans="1:14" customFormat="1" x14ac:dyDescent="0.3">
      <c r="A3208">
        <v>2023</v>
      </c>
      <c r="B3208" t="s">
        <v>1188</v>
      </c>
      <c r="C3208" t="s">
        <v>821</v>
      </c>
      <c r="D3208" t="s">
        <v>823</v>
      </c>
      <c r="E3208" t="s">
        <v>822</v>
      </c>
      <c r="F3208" t="s">
        <v>867</v>
      </c>
      <c r="G3208" t="s">
        <v>866</v>
      </c>
      <c r="H3208">
        <v>358</v>
      </c>
      <c r="I3208" t="s">
        <v>1131</v>
      </c>
      <c r="J3208" t="s">
        <v>1130</v>
      </c>
      <c r="K3208" t="s">
        <v>309</v>
      </c>
      <c r="L3208" t="s">
        <v>1191</v>
      </c>
      <c r="M3208">
        <v>238</v>
      </c>
      <c r="N3208">
        <v>8.6703100000000006</v>
      </c>
    </row>
    <row r="3209" spans="1:14" customFormat="1" x14ac:dyDescent="0.3">
      <c r="A3209">
        <v>2023</v>
      </c>
      <c r="B3209" t="s">
        <v>1188</v>
      </c>
      <c r="C3209" t="s">
        <v>821</v>
      </c>
      <c r="D3209" t="s">
        <v>823</v>
      </c>
      <c r="E3209" t="s">
        <v>822</v>
      </c>
      <c r="F3209" t="s">
        <v>867</v>
      </c>
      <c r="G3209" t="s">
        <v>866</v>
      </c>
      <c r="H3209">
        <v>358</v>
      </c>
      <c r="I3209" t="s">
        <v>1131</v>
      </c>
      <c r="J3209" t="s">
        <v>1130</v>
      </c>
      <c r="K3209" t="s">
        <v>306</v>
      </c>
      <c r="L3209" t="s">
        <v>1191</v>
      </c>
      <c r="M3209">
        <v>819</v>
      </c>
      <c r="N3209">
        <v>29.836069999999999</v>
      </c>
    </row>
    <row r="3210" spans="1:14" customFormat="1" x14ac:dyDescent="0.3">
      <c r="A3210">
        <v>2023</v>
      </c>
      <c r="B3210" t="s">
        <v>1188</v>
      </c>
      <c r="C3210" t="s">
        <v>821</v>
      </c>
      <c r="D3210" t="s">
        <v>823</v>
      </c>
      <c r="E3210" t="s">
        <v>822</v>
      </c>
      <c r="F3210" t="s">
        <v>867</v>
      </c>
      <c r="G3210" t="s">
        <v>866</v>
      </c>
      <c r="H3210">
        <v>358</v>
      </c>
      <c r="I3210" t="s">
        <v>1131</v>
      </c>
      <c r="J3210" t="s">
        <v>1130</v>
      </c>
      <c r="K3210" t="s">
        <v>1192</v>
      </c>
      <c r="L3210" t="s">
        <v>1191</v>
      </c>
      <c r="M3210">
        <v>2745</v>
      </c>
      <c r="N3210">
        <v>100</v>
      </c>
    </row>
    <row r="3211" spans="1:14" customFormat="1" x14ac:dyDescent="0.3">
      <c r="A3211">
        <v>2023</v>
      </c>
      <c r="B3211" t="s">
        <v>1188</v>
      </c>
      <c r="C3211" t="s">
        <v>821</v>
      </c>
      <c r="D3211" t="s">
        <v>823</v>
      </c>
      <c r="E3211" t="s">
        <v>822</v>
      </c>
      <c r="F3211" t="s">
        <v>867</v>
      </c>
      <c r="G3211" t="s">
        <v>866</v>
      </c>
      <c r="H3211">
        <v>358</v>
      </c>
      <c r="I3211" t="s">
        <v>1131</v>
      </c>
      <c r="J3211" t="s">
        <v>1130</v>
      </c>
      <c r="K3211" t="s">
        <v>305</v>
      </c>
      <c r="L3211" t="s">
        <v>1191</v>
      </c>
      <c r="M3211">
        <v>105</v>
      </c>
      <c r="N3211">
        <v>3.8251400000000002</v>
      </c>
    </row>
    <row r="3212" spans="1:14" customFormat="1" x14ac:dyDescent="0.3">
      <c r="A3212">
        <v>2024</v>
      </c>
      <c r="B3212" t="s">
        <v>1188</v>
      </c>
      <c r="C3212" t="s">
        <v>821</v>
      </c>
      <c r="D3212" t="s">
        <v>823</v>
      </c>
      <c r="E3212" t="s">
        <v>822</v>
      </c>
      <c r="F3212" t="s">
        <v>867</v>
      </c>
      <c r="G3212" t="s">
        <v>866</v>
      </c>
      <c r="H3212">
        <v>358</v>
      </c>
      <c r="I3212" t="s">
        <v>1131</v>
      </c>
      <c r="J3212" t="s">
        <v>1130</v>
      </c>
      <c r="K3212" t="s">
        <v>307</v>
      </c>
      <c r="L3212" t="s">
        <v>1191</v>
      </c>
      <c r="M3212">
        <v>1106</v>
      </c>
      <c r="N3212">
        <v>37.63185</v>
      </c>
    </row>
    <row r="3213" spans="1:14" customFormat="1" x14ac:dyDescent="0.3">
      <c r="A3213">
        <v>2024</v>
      </c>
      <c r="B3213" t="s">
        <v>1188</v>
      </c>
      <c r="C3213" t="s">
        <v>821</v>
      </c>
      <c r="D3213" t="s">
        <v>823</v>
      </c>
      <c r="E3213" t="s">
        <v>822</v>
      </c>
      <c r="F3213" t="s">
        <v>867</v>
      </c>
      <c r="G3213" t="s">
        <v>866</v>
      </c>
      <c r="H3213">
        <v>358</v>
      </c>
      <c r="I3213" t="s">
        <v>1131</v>
      </c>
      <c r="J3213" t="s">
        <v>1130</v>
      </c>
      <c r="K3213" t="s">
        <v>308</v>
      </c>
      <c r="L3213" t="s">
        <v>1191</v>
      </c>
      <c r="M3213">
        <v>634</v>
      </c>
      <c r="N3213">
        <v>21.571960000000001</v>
      </c>
    </row>
    <row r="3214" spans="1:14" customFormat="1" x14ac:dyDescent="0.3">
      <c r="A3214">
        <v>2024</v>
      </c>
      <c r="B3214" t="s">
        <v>1188</v>
      </c>
      <c r="C3214" t="s">
        <v>821</v>
      </c>
      <c r="D3214" t="s">
        <v>823</v>
      </c>
      <c r="E3214" t="s">
        <v>822</v>
      </c>
      <c r="F3214" t="s">
        <v>867</v>
      </c>
      <c r="G3214" t="s">
        <v>866</v>
      </c>
      <c r="H3214">
        <v>358</v>
      </c>
      <c r="I3214" t="s">
        <v>1131</v>
      </c>
      <c r="J3214" t="s">
        <v>1130</v>
      </c>
      <c r="K3214" t="s">
        <v>309</v>
      </c>
      <c r="L3214" t="s">
        <v>1191</v>
      </c>
      <c r="M3214">
        <v>169</v>
      </c>
      <c r="N3214">
        <v>5.7502599999999999</v>
      </c>
    </row>
    <row r="3215" spans="1:14" customFormat="1" x14ac:dyDescent="0.3">
      <c r="A3215">
        <v>2024</v>
      </c>
      <c r="B3215" t="s">
        <v>1188</v>
      </c>
      <c r="C3215" t="s">
        <v>821</v>
      </c>
      <c r="D3215" t="s">
        <v>823</v>
      </c>
      <c r="E3215" t="s">
        <v>822</v>
      </c>
      <c r="F3215" t="s">
        <v>867</v>
      </c>
      <c r="G3215" t="s">
        <v>866</v>
      </c>
      <c r="H3215">
        <v>358</v>
      </c>
      <c r="I3215" t="s">
        <v>1131</v>
      </c>
      <c r="J3215" t="s">
        <v>1130</v>
      </c>
      <c r="K3215" t="s">
        <v>306</v>
      </c>
      <c r="L3215" t="s">
        <v>1191</v>
      </c>
      <c r="M3215">
        <v>903</v>
      </c>
      <c r="N3215">
        <v>30.724740000000001</v>
      </c>
    </row>
    <row r="3216" spans="1:14" customFormat="1" x14ac:dyDescent="0.3">
      <c r="A3216">
        <v>2024</v>
      </c>
      <c r="B3216" t="s">
        <v>1188</v>
      </c>
      <c r="C3216" t="s">
        <v>821</v>
      </c>
      <c r="D3216" t="s">
        <v>823</v>
      </c>
      <c r="E3216" t="s">
        <v>822</v>
      </c>
      <c r="F3216" t="s">
        <v>867</v>
      </c>
      <c r="G3216" t="s">
        <v>866</v>
      </c>
      <c r="H3216">
        <v>358</v>
      </c>
      <c r="I3216" t="s">
        <v>1131</v>
      </c>
      <c r="J3216" t="s">
        <v>1130</v>
      </c>
      <c r="K3216" t="s">
        <v>1192</v>
      </c>
      <c r="L3216" t="s">
        <v>1191</v>
      </c>
      <c r="M3216">
        <v>2939</v>
      </c>
      <c r="N3216">
        <v>100</v>
      </c>
    </row>
    <row r="3217" spans="1:14" customFormat="1" x14ac:dyDescent="0.3">
      <c r="A3217">
        <v>2024</v>
      </c>
      <c r="B3217" t="s">
        <v>1188</v>
      </c>
      <c r="C3217" t="s">
        <v>821</v>
      </c>
      <c r="D3217" t="s">
        <v>823</v>
      </c>
      <c r="E3217" t="s">
        <v>822</v>
      </c>
      <c r="F3217" t="s">
        <v>867</v>
      </c>
      <c r="G3217" t="s">
        <v>866</v>
      </c>
      <c r="H3217">
        <v>358</v>
      </c>
      <c r="I3217" t="s">
        <v>1131</v>
      </c>
      <c r="J3217" t="s">
        <v>1130</v>
      </c>
      <c r="K3217" t="s">
        <v>305</v>
      </c>
      <c r="L3217" t="s">
        <v>1191</v>
      </c>
      <c r="M3217">
        <v>127</v>
      </c>
      <c r="N3217">
        <v>4.3212000000000002</v>
      </c>
    </row>
    <row r="3218" spans="1:14" customFormat="1" x14ac:dyDescent="0.3">
      <c r="A3218">
        <v>2021</v>
      </c>
      <c r="B3218" t="s">
        <v>1188</v>
      </c>
      <c r="C3218" t="s">
        <v>821</v>
      </c>
      <c r="D3218" t="s">
        <v>823</v>
      </c>
      <c r="E3218" t="s">
        <v>822</v>
      </c>
      <c r="F3218" t="s">
        <v>849</v>
      </c>
      <c r="G3218" t="s">
        <v>848</v>
      </c>
      <c r="H3218">
        <v>384</v>
      </c>
      <c r="I3218" t="s">
        <v>1133</v>
      </c>
      <c r="J3218" t="s">
        <v>1132</v>
      </c>
      <c r="K3218" t="s">
        <v>307</v>
      </c>
      <c r="L3218" t="s">
        <v>1191</v>
      </c>
      <c r="M3218">
        <v>823</v>
      </c>
      <c r="N3218">
        <v>34.932099999999998</v>
      </c>
    </row>
    <row r="3219" spans="1:14" customFormat="1" x14ac:dyDescent="0.3">
      <c r="A3219">
        <v>2021</v>
      </c>
      <c r="B3219" t="s">
        <v>1188</v>
      </c>
      <c r="C3219" t="s">
        <v>821</v>
      </c>
      <c r="D3219" t="s">
        <v>823</v>
      </c>
      <c r="E3219" t="s">
        <v>822</v>
      </c>
      <c r="F3219" t="s">
        <v>849</v>
      </c>
      <c r="G3219" t="s">
        <v>848</v>
      </c>
      <c r="H3219">
        <v>384</v>
      </c>
      <c r="I3219" t="s">
        <v>1133</v>
      </c>
      <c r="J3219" t="s">
        <v>1132</v>
      </c>
      <c r="K3219" t="s">
        <v>308</v>
      </c>
      <c r="L3219" t="s">
        <v>1191</v>
      </c>
      <c r="M3219">
        <v>411</v>
      </c>
      <c r="N3219">
        <v>17.444800000000001</v>
      </c>
    </row>
    <row r="3220" spans="1:14" customFormat="1" x14ac:dyDescent="0.3">
      <c r="A3220">
        <v>2021</v>
      </c>
      <c r="B3220" t="s">
        <v>1188</v>
      </c>
      <c r="C3220" t="s">
        <v>821</v>
      </c>
      <c r="D3220" t="s">
        <v>823</v>
      </c>
      <c r="E3220" t="s">
        <v>822</v>
      </c>
      <c r="F3220" t="s">
        <v>849</v>
      </c>
      <c r="G3220" t="s">
        <v>848</v>
      </c>
      <c r="H3220">
        <v>384</v>
      </c>
      <c r="I3220" t="s">
        <v>1133</v>
      </c>
      <c r="J3220" t="s">
        <v>1132</v>
      </c>
      <c r="K3220" t="s">
        <v>309</v>
      </c>
      <c r="L3220" t="s">
        <v>1191</v>
      </c>
      <c r="M3220">
        <v>57</v>
      </c>
      <c r="N3220">
        <v>2.4193500000000001</v>
      </c>
    </row>
    <row r="3221" spans="1:14" customFormat="1" x14ac:dyDescent="0.3">
      <c r="A3221">
        <v>2021</v>
      </c>
      <c r="B3221" t="s">
        <v>1188</v>
      </c>
      <c r="C3221" t="s">
        <v>821</v>
      </c>
      <c r="D3221" t="s">
        <v>823</v>
      </c>
      <c r="E3221" t="s">
        <v>822</v>
      </c>
      <c r="F3221" t="s">
        <v>849</v>
      </c>
      <c r="G3221" t="s">
        <v>848</v>
      </c>
      <c r="H3221">
        <v>384</v>
      </c>
      <c r="I3221" t="s">
        <v>1133</v>
      </c>
      <c r="J3221" t="s">
        <v>1132</v>
      </c>
      <c r="K3221" t="s">
        <v>306</v>
      </c>
      <c r="L3221" t="s">
        <v>1191</v>
      </c>
      <c r="M3221">
        <v>923</v>
      </c>
      <c r="N3221">
        <v>39.176600000000001</v>
      </c>
    </row>
    <row r="3222" spans="1:14" customFormat="1" x14ac:dyDescent="0.3">
      <c r="A3222">
        <v>2021</v>
      </c>
      <c r="B3222" t="s">
        <v>1188</v>
      </c>
      <c r="C3222" t="s">
        <v>821</v>
      </c>
      <c r="D3222" t="s">
        <v>823</v>
      </c>
      <c r="E3222" t="s">
        <v>822</v>
      </c>
      <c r="F3222" t="s">
        <v>849</v>
      </c>
      <c r="G3222" t="s">
        <v>848</v>
      </c>
      <c r="H3222">
        <v>384</v>
      </c>
      <c r="I3222" t="s">
        <v>1133</v>
      </c>
      <c r="J3222" t="s">
        <v>1132</v>
      </c>
      <c r="K3222" t="s">
        <v>1192</v>
      </c>
      <c r="L3222" t="s">
        <v>1191</v>
      </c>
      <c r="M3222">
        <v>2356</v>
      </c>
      <c r="N3222">
        <v>100</v>
      </c>
    </row>
    <row r="3223" spans="1:14" customFormat="1" x14ac:dyDescent="0.3">
      <c r="A3223">
        <v>2021</v>
      </c>
      <c r="B3223" t="s">
        <v>1188</v>
      </c>
      <c r="C3223" t="s">
        <v>821</v>
      </c>
      <c r="D3223" t="s">
        <v>823</v>
      </c>
      <c r="E3223" t="s">
        <v>822</v>
      </c>
      <c r="F3223" t="s">
        <v>849</v>
      </c>
      <c r="G3223" t="s">
        <v>848</v>
      </c>
      <c r="H3223">
        <v>384</v>
      </c>
      <c r="I3223" t="s">
        <v>1133</v>
      </c>
      <c r="J3223" t="s">
        <v>1132</v>
      </c>
      <c r="K3223" t="s">
        <v>305</v>
      </c>
      <c r="L3223" t="s">
        <v>1191</v>
      </c>
      <c r="M3223">
        <v>142</v>
      </c>
      <c r="N3223">
        <v>6.0271600000000003</v>
      </c>
    </row>
    <row r="3224" spans="1:14" customFormat="1" x14ac:dyDescent="0.3">
      <c r="A3224">
        <v>2022</v>
      </c>
      <c r="B3224" t="s">
        <v>1188</v>
      </c>
      <c r="C3224" t="s">
        <v>821</v>
      </c>
      <c r="D3224" t="s">
        <v>823</v>
      </c>
      <c r="E3224" t="s">
        <v>822</v>
      </c>
      <c r="F3224" t="s">
        <v>849</v>
      </c>
      <c r="G3224" t="s">
        <v>848</v>
      </c>
      <c r="H3224">
        <v>384</v>
      </c>
      <c r="I3224" t="s">
        <v>1133</v>
      </c>
      <c r="J3224" t="s">
        <v>1132</v>
      </c>
      <c r="K3224" t="s">
        <v>307</v>
      </c>
      <c r="L3224" t="s">
        <v>1191</v>
      </c>
      <c r="M3224">
        <v>929</v>
      </c>
      <c r="N3224">
        <v>34.356499999999997</v>
      </c>
    </row>
    <row r="3225" spans="1:14" customFormat="1" x14ac:dyDescent="0.3">
      <c r="A3225">
        <v>2022</v>
      </c>
      <c r="B3225" t="s">
        <v>1188</v>
      </c>
      <c r="C3225" t="s">
        <v>821</v>
      </c>
      <c r="D3225" t="s">
        <v>823</v>
      </c>
      <c r="E3225" t="s">
        <v>822</v>
      </c>
      <c r="F3225" t="s">
        <v>849</v>
      </c>
      <c r="G3225" t="s">
        <v>848</v>
      </c>
      <c r="H3225">
        <v>384</v>
      </c>
      <c r="I3225" t="s">
        <v>1133</v>
      </c>
      <c r="J3225" t="s">
        <v>1132</v>
      </c>
      <c r="K3225" t="s">
        <v>308</v>
      </c>
      <c r="L3225" t="s">
        <v>1191</v>
      </c>
      <c r="M3225">
        <v>489</v>
      </c>
      <c r="N3225">
        <v>18.084299999999999</v>
      </c>
    </row>
    <row r="3226" spans="1:14" customFormat="1" x14ac:dyDescent="0.3">
      <c r="A3226">
        <v>2022</v>
      </c>
      <c r="B3226" t="s">
        <v>1188</v>
      </c>
      <c r="C3226" t="s">
        <v>821</v>
      </c>
      <c r="D3226" t="s">
        <v>823</v>
      </c>
      <c r="E3226" t="s">
        <v>822</v>
      </c>
      <c r="F3226" t="s">
        <v>849</v>
      </c>
      <c r="G3226" t="s">
        <v>848</v>
      </c>
      <c r="H3226">
        <v>384</v>
      </c>
      <c r="I3226" t="s">
        <v>1133</v>
      </c>
      <c r="J3226" t="s">
        <v>1132</v>
      </c>
      <c r="K3226" t="s">
        <v>309</v>
      </c>
      <c r="L3226" t="s">
        <v>1191</v>
      </c>
      <c r="M3226">
        <v>65</v>
      </c>
      <c r="N3226">
        <v>2.4038499999999998</v>
      </c>
    </row>
    <row r="3227" spans="1:14" customFormat="1" x14ac:dyDescent="0.3">
      <c r="A3227">
        <v>2022</v>
      </c>
      <c r="B3227" t="s">
        <v>1188</v>
      </c>
      <c r="C3227" t="s">
        <v>821</v>
      </c>
      <c r="D3227" t="s">
        <v>823</v>
      </c>
      <c r="E3227" t="s">
        <v>822</v>
      </c>
      <c r="F3227" t="s">
        <v>849</v>
      </c>
      <c r="G3227" t="s">
        <v>848</v>
      </c>
      <c r="H3227">
        <v>384</v>
      </c>
      <c r="I3227" t="s">
        <v>1133</v>
      </c>
      <c r="J3227" t="s">
        <v>1132</v>
      </c>
      <c r="K3227" t="s">
        <v>306</v>
      </c>
      <c r="L3227" t="s">
        <v>1191</v>
      </c>
      <c r="M3227">
        <v>1035</v>
      </c>
      <c r="N3227">
        <v>38.276600000000002</v>
      </c>
    </row>
    <row r="3228" spans="1:14" customFormat="1" x14ac:dyDescent="0.3">
      <c r="A3228">
        <v>2022</v>
      </c>
      <c r="B3228" t="s">
        <v>1188</v>
      </c>
      <c r="C3228" t="s">
        <v>821</v>
      </c>
      <c r="D3228" t="s">
        <v>823</v>
      </c>
      <c r="E3228" t="s">
        <v>822</v>
      </c>
      <c r="F3228" t="s">
        <v>849</v>
      </c>
      <c r="G3228" t="s">
        <v>848</v>
      </c>
      <c r="H3228">
        <v>384</v>
      </c>
      <c r="I3228" t="s">
        <v>1133</v>
      </c>
      <c r="J3228" t="s">
        <v>1132</v>
      </c>
      <c r="K3228" t="s">
        <v>1192</v>
      </c>
      <c r="L3228" t="s">
        <v>1191</v>
      </c>
      <c r="M3228">
        <v>2704</v>
      </c>
      <c r="N3228">
        <v>100</v>
      </c>
    </row>
    <row r="3229" spans="1:14" customFormat="1" x14ac:dyDescent="0.3">
      <c r="A3229">
        <v>2022</v>
      </c>
      <c r="B3229" t="s">
        <v>1188</v>
      </c>
      <c r="C3229" t="s">
        <v>821</v>
      </c>
      <c r="D3229" t="s">
        <v>823</v>
      </c>
      <c r="E3229" t="s">
        <v>822</v>
      </c>
      <c r="F3229" t="s">
        <v>849</v>
      </c>
      <c r="G3229" t="s">
        <v>848</v>
      </c>
      <c r="H3229">
        <v>384</v>
      </c>
      <c r="I3229" t="s">
        <v>1133</v>
      </c>
      <c r="J3229" t="s">
        <v>1132</v>
      </c>
      <c r="K3229" t="s">
        <v>305</v>
      </c>
      <c r="L3229" t="s">
        <v>1191</v>
      </c>
      <c r="M3229">
        <v>186</v>
      </c>
      <c r="N3229">
        <v>6.8787000000000003</v>
      </c>
    </row>
    <row r="3230" spans="1:14" customFormat="1" x14ac:dyDescent="0.3">
      <c r="A3230">
        <v>2023</v>
      </c>
      <c r="B3230" t="s">
        <v>1188</v>
      </c>
      <c r="C3230" t="s">
        <v>821</v>
      </c>
      <c r="D3230" t="s">
        <v>823</v>
      </c>
      <c r="E3230" t="s">
        <v>822</v>
      </c>
      <c r="F3230" t="s">
        <v>849</v>
      </c>
      <c r="G3230" t="s">
        <v>848</v>
      </c>
      <c r="H3230">
        <v>384</v>
      </c>
      <c r="I3230" t="s">
        <v>1133</v>
      </c>
      <c r="J3230" t="s">
        <v>1132</v>
      </c>
      <c r="K3230" t="s">
        <v>307</v>
      </c>
      <c r="L3230" t="s">
        <v>1191</v>
      </c>
      <c r="M3230">
        <v>1073</v>
      </c>
      <c r="N3230">
        <v>35.342559999999999</v>
      </c>
    </row>
    <row r="3231" spans="1:14" customFormat="1" x14ac:dyDescent="0.3">
      <c r="A3231">
        <v>2023</v>
      </c>
      <c r="B3231" t="s">
        <v>1188</v>
      </c>
      <c r="C3231" t="s">
        <v>821</v>
      </c>
      <c r="D3231" t="s">
        <v>823</v>
      </c>
      <c r="E3231" t="s">
        <v>822</v>
      </c>
      <c r="F3231" t="s">
        <v>849</v>
      </c>
      <c r="G3231" t="s">
        <v>848</v>
      </c>
      <c r="H3231">
        <v>384</v>
      </c>
      <c r="I3231" t="s">
        <v>1133</v>
      </c>
      <c r="J3231" t="s">
        <v>1132</v>
      </c>
      <c r="K3231" t="s">
        <v>308</v>
      </c>
      <c r="L3231" t="s">
        <v>1191</v>
      </c>
      <c r="M3231">
        <v>529</v>
      </c>
      <c r="N3231">
        <v>17.424240000000001</v>
      </c>
    </row>
    <row r="3232" spans="1:14" customFormat="1" x14ac:dyDescent="0.3">
      <c r="A3232">
        <v>2023</v>
      </c>
      <c r="B3232" t="s">
        <v>1188</v>
      </c>
      <c r="C3232" t="s">
        <v>821</v>
      </c>
      <c r="D3232" t="s">
        <v>823</v>
      </c>
      <c r="E3232" t="s">
        <v>822</v>
      </c>
      <c r="F3232" t="s">
        <v>849</v>
      </c>
      <c r="G3232" t="s">
        <v>848</v>
      </c>
      <c r="H3232">
        <v>384</v>
      </c>
      <c r="I3232" t="s">
        <v>1133</v>
      </c>
      <c r="J3232" t="s">
        <v>1132</v>
      </c>
      <c r="K3232" t="s">
        <v>309</v>
      </c>
      <c r="L3232" t="s">
        <v>1191</v>
      </c>
      <c r="M3232">
        <v>66</v>
      </c>
      <c r="N3232">
        <v>2.1739099999999998</v>
      </c>
    </row>
    <row r="3233" spans="1:14" customFormat="1" x14ac:dyDescent="0.3">
      <c r="A3233">
        <v>2023</v>
      </c>
      <c r="B3233" t="s">
        <v>1188</v>
      </c>
      <c r="C3233" t="s">
        <v>821</v>
      </c>
      <c r="D3233" t="s">
        <v>823</v>
      </c>
      <c r="E3233" t="s">
        <v>822</v>
      </c>
      <c r="F3233" t="s">
        <v>849</v>
      </c>
      <c r="G3233" t="s">
        <v>848</v>
      </c>
      <c r="H3233">
        <v>384</v>
      </c>
      <c r="I3233" t="s">
        <v>1133</v>
      </c>
      <c r="J3233" t="s">
        <v>1132</v>
      </c>
      <c r="K3233" t="s">
        <v>306</v>
      </c>
      <c r="L3233" t="s">
        <v>1191</v>
      </c>
      <c r="M3233">
        <v>1164</v>
      </c>
      <c r="N3233">
        <v>38.339919999999999</v>
      </c>
    </row>
    <row r="3234" spans="1:14" customFormat="1" x14ac:dyDescent="0.3">
      <c r="A3234">
        <v>2023</v>
      </c>
      <c r="B3234" t="s">
        <v>1188</v>
      </c>
      <c r="C3234" t="s">
        <v>821</v>
      </c>
      <c r="D3234" t="s">
        <v>823</v>
      </c>
      <c r="E3234" t="s">
        <v>822</v>
      </c>
      <c r="F3234" t="s">
        <v>849</v>
      </c>
      <c r="G3234" t="s">
        <v>848</v>
      </c>
      <c r="H3234">
        <v>384</v>
      </c>
      <c r="I3234" t="s">
        <v>1133</v>
      </c>
      <c r="J3234" t="s">
        <v>1132</v>
      </c>
      <c r="K3234" t="s">
        <v>1192</v>
      </c>
      <c r="L3234" t="s">
        <v>1191</v>
      </c>
      <c r="M3234">
        <v>3036</v>
      </c>
      <c r="N3234">
        <v>100</v>
      </c>
    </row>
    <row r="3235" spans="1:14" customFormat="1" x14ac:dyDescent="0.3">
      <c r="A3235">
        <v>2023</v>
      </c>
      <c r="B3235" t="s">
        <v>1188</v>
      </c>
      <c r="C3235" t="s">
        <v>821</v>
      </c>
      <c r="D3235" t="s">
        <v>823</v>
      </c>
      <c r="E3235" t="s">
        <v>822</v>
      </c>
      <c r="F3235" t="s">
        <v>849</v>
      </c>
      <c r="G3235" t="s">
        <v>848</v>
      </c>
      <c r="H3235">
        <v>384</v>
      </c>
      <c r="I3235" t="s">
        <v>1133</v>
      </c>
      <c r="J3235" t="s">
        <v>1132</v>
      </c>
      <c r="K3235" t="s">
        <v>305</v>
      </c>
      <c r="L3235" t="s">
        <v>1191</v>
      </c>
      <c r="M3235">
        <v>204</v>
      </c>
      <c r="N3235">
        <v>6.7193699999999996</v>
      </c>
    </row>
    <row r="3236" spans="1:14" customFormat="1" x14ac:dyDescent="0.3">
      <c r="A3236">
        <v>2024</v>
      </c>
      <c r="B3236" t="s">
        <v>1188</v>
      </c>
      <c r="C3236" t="s">
        <v>821</v>
      </c>
      <c r="D3236" t="s">
        <v>823</v>
      </c>
      <c r="E3236" t="s">
        <v>822</v>
      </c>
      <c r="F3236" t="s">
        <v>849</v>
      </c>
      <c r="G3236" t="s">
        <v>848</v>
      </c>
      <c r="H3236">
        <v>384</v>
      </c>
      <c r="I3236" t="s">
        <v>1133</v>
      </c>
      <c r="J3236" t="s">
        <v>1132</v>
      </c>
      <c r="K3236" t="s">
        <v>307</v>
      </c>
      <c r="L3236" t="s">
        <v>1191</v>
      </c>
      <c r="M3236">
        <v>1244</v>
      </c>
      <c r="N3236">
        <v>36.427529999999997</v>
      </c>
    </row>
    <row r="3237" spans="1:14" customFormat="1" x14ac:dyDescent="0.3">
      <c r="A3237">
        <v>2024</v>
      </c>
      <c r="B3237" t="s">
        <v>1188</v>
      </c>
      <c r="C3237" t="s">
        <v>821</v>
      </c>
      <c r="D3237" t="s">
        <v>823</v>
      </c>
      <c r="E3237" t="s">
        <v>822</v>
      </c>
      <c r="F3237" t="s">
        <v>849</v>
      </c>
      <c r="G3237" t="s">
        <v>848</v>
      </c>
      <c r="H3237">
        <v>384</v>
      </c>
      <c r="I3237" t="s">
        <v>1133</v>
      </c>
      <c r="J3237" t="s">
        <v>1132</v>
      </c>
      <c r="K3237" t="s">
        <v>308</v>
      </c>
      <c r="L3237" t="s">
        <v>1191</v>
      </c>
      <c r="M3237">
        <v>594</v>
      </c>
      <c r="N3237">
        <v>17.39385</v>
      </c>
    </row>
    <row r="3238" spans="1:14" customFormat="1" x14ac:dyDescent="0.3">
      <c r="A3238">
        <v>2024</v>
      </c>
      <c r="B3238" t="s">
        <v>1188</v>
      </c>
      <c r="C3238" t="s">
        <v>821</v>
      </c>
      <c r="D3238" t="s">
        <v>823</v>
      </c>
      <c r="E3238" t="s">
        <v>822</v>
      </c>
      <c r="F3238" t="s">
        <v>849</v>
      </c>
      <c r="G3238" t="s">
        <v>848</v>
      </c>
      <c r="H3238">
        <v>384</v>
      </c>
      <c r="I3238" t="s">
        <v>1133</v>
      </c>
      <c r="J3238" t="s">
        <v>1132</v>
      </c>
      <c r="K3238" t="s">
        <v>309</v>
      </c>
      <c r="L3238" t="s">
        <v>1191</v>
      </c>
      <c r="M3238">
        <v>96</v>
      </c>
      <c r="N3238">
        <v>2.8111299999999999</v>
      </c>
    </row>
    <row r="3239" spans="1:14" customFormat="1" x14ac:dyDescent="0.3">
      <c r="A3239">
        <v>2024</v>
      </c>
      <c r="B3239" t="s">
        <v>1188</v>
      </c>
      <c r="C3239" t="s">
        <v>821</v>
      </c>
      <c r="D3239" t="s">
        <v>823</v>
      </c>
      <c r="E3239" t="s">
        <v>822</v>
      </c>
      <c r="F3239" t="s">
        <v>849</v>
      </c>
      <c r="G3239" t="s">
        <v>848</v>
      </c>
      <c r="H3239">
        <v>384</v>
      </c>
      <c r="I3239" t="s">
        <v>1133</v>
      </c>
      <c r="J3239" t="s">
        <v>1132</v>
      </c>
      <c r="K3239" t="s">
        <v>306</v>
      </c>
      <c r="L3239" t="s">
        <v>1191</v>
      </c>
      <c r="M3239">
        <v>1258</v>
      </c>
      <c r="N3239">
        <v>36.837479999999999</v>
      </c>
    </row>
    <row r="3240" spans="1:14" customFormat="1" x14ac:dyDescent="0.3">
      <c r="A3240">
        <v>2024</v>
      </c>
      <c r="B3240" t="s">
        <v>1188</v>
      </c>
      <c r="C3240" t="s">
        <v>821</v>
      </c>
      <c r="D3240" t="s">
        <v>823</v>
      </c>
      <c r="E3240" t="s">
        <v>822</v>
      </c>
      <c r="F3240" t="s">
        <v>849</v>
      </c>
      <c r="G3240" t="s">
        <v>848</v>
      </c>
      <c r="H3240">
        <v>384</v>
      </c>
      <c r="I3240" t="s">
        <v>1133</v>
      </c>
      <c r="J3240" t="s">
        <v>1132</v>
      </c>
      <c r="K3240" t="s">
        <v>1192</v>
      </c>
      <c r="L3240" t="s">
        <v>1191</v>
      </c>
      <c r="M3240">
        <v>3415</v>
      </c>
      <c r="N3240">
        <v>100</v>
      </c>
    </row>
    <row r="3241" spans="1:14" customFormat="1" x14ac:dyDescent="0.3">
      <c r="A3241">
        <v>2024</v>
      </c>
      <c r="B3241" t="s">
        <v>1188</v>
      </c>
      <c r="C3241" t="s">
        <v>821</v>
      </c>
      <c r="D3241" t="s">
        <v>823</v>
      </c>
      <c r="E3241" t="s">
        <v>822</v>
      </c>
      <c r="F3241" t="s">
        <v>849</v>
      </c>
      <c r="G3241" t="s">
        <v>848</v>
      </c>
      <c r="H3241">
        <v>384</v>
      </c>
      <c r="I3241" t="s">
        <v>1133</v>
      </c>
      <c r="J3241" t="s">
        <v>1132</v>
      </c>
      <c r="K3241" t="s">
        <v>305</v>
      </c>
      <c r="L3241" t="s">
        <v>1191</v>
      </c>
      <c r="M3241">
        <v>223</v>
      </c>
      <c r="N3241">
        <v>6.5300099999999999</v>
      </c>
    </row>
    <row r="3242" spans="1:14" customFormat="1" x14ac:dyDescent="0.3">
      <c r="A3242">
        <v>2021</v>
      </c>
      <c r="B3242" t="s">
        <v>1188</v>
      </c>
      <c r="C3242" t="s">
        <v>821</v>
      </c>
      <c r="D3242" t="s">
        <v>823</v>
      </c>
      <c r="E3242" t="s">
        <v>822</v>
      </c>
      <c r="F3242" t="s">
        <v>863</v>
      </c>
      <c r="G3242" t="s">
        <v>862</v>
      </c>
      <c r="H3242">
        <v>335</v>
      </c>
      <c r="I3242" t="s">
        <v>1135</v>
      </c>
      <c r="J3242" t="s">
        <v>1134</v>
      </c>
      <c r="K3242" t="s">
        <v>307</v>
      </c>
      <c r="L3242" t="s">
        <v>1191</v>
      </c>
      <c r="M3242">
        <v>908</v>
      </c>
      <c r="N3242">
        <v>34.976900000000001</v>
      </c>
    </row>
    <row r="3243" spans="1:14" customFormat="1" x14ac:dyDescent="0.3">
      <c r="A3243">
        <v>2021</v>
      </c>
      <c r="B3243" t="s">
        <v>1188</v>
      </c>
      <c r="C3243" t="s">
        <v>821</v>
      </c>
      <c r="D3243" t="s">
        <v>823</v>
      </c>
      <c r="E3243" t="s">
        <v>822</v>
      </c>
      <c r="F3243" t="s">
        <v>863</v>
      </c>
      <c r="G3243" t="s">
        <v>862</v>
      </c>
      <c r="H3243">
        <v>335</v>
      </c>
      <c r="I3243" t="s">
        <v>1135</v>
      </c>
      <c r="J3243" t="s">
        <v>1134</v>
      </c>
      <c r="K3243" t="s">
        <v>308</v>
      </c>
      <c r="L3243" t="s">
        <v>1191</v>
      </c>
      <c r="M3243">
        <v>545</v>
      </c>
      <c r="N3243">
        <v>20.9938</v>
      </c>
    </row>
    <row r="3244" spans="1:14" customFormat="1" x14ac:dyDescent="0.3">
      <c r="A3244">
        <v>2021</v>
      </c>
      <c r="B3244" t="s">
        <v>1188</v>
      </c>
      <c r="C3244" t="s">
        <v>821</v>
      </c>
      <c r="D3244" t="s">
        <v>823</v>
      </c>
      <c r="E3244" t="s">
        <v>822</v>
      </c>
      <c r="F3244" t="s">
        <v>863</v>
      </c>
      <c r="G3244" t="s">
        <v>862</v>
      </c>
      <c r="H3244">
        <v>335</v>
      </c>
      <c r="I3244" t="s">
        <v>1135</v>
      </c>
      <c r="J3244" t="s">
        <v>1134</v>
      </c>
      <c r="K3244" t="s">
        <v>309</v>
      </c>
      <c r="L3244" t="s">
        <v>1191</v>
      </c>
      <c r="M3244">
        <v>182</v>
      </c>
      <c r="N3244">
        <v>7.0107900000000001</v>
      </c>
    </row>
    <row r="3245" spans="1:14" customFormat="1" x14ac:dyDescent="0.3">
      <c r="A3245">
        <v>2021</v>
      </c>
      <c r="B3245" t="s">
        <v>1188</v>
      </c>
      <c r="C3245" t="s">
        <v>821</v>
      </c>
      <c r="D3245" t="s">
        <v>823</v>
      </c>
      <c r="E3245" t="s">
        <v>822</v>
      </c>
      <c r="F3245" t="s">
        <v>863</v>
      </c>
      <c r="G3245" t="s">
        <v>862</v>
      </c>
      <c r="H3245">
        <v>335</v>
      </c>
      <c r="I3245" t="s">
        <v>1135</v>
      </c>
      <c r="J3245" t="s">
        <v>1134</v>
      </c>
      <c r="K3245" t="s">
        <v>306</v>
      </c>
      <c r="L3245" t="s">
        <v>1191</v>
      </c>
      <c r="M3245">
        <v>874</v>
      </c>
      <c r="N3245">
        <v>33.667200000000001</v>
      </c>
    </row>
    <row r="3246" spans="1:14" customFormat="1" x14ac:dyDescent="0.3">
      <c r="A3246">
        <v>2021</v>
      </c>
      <c r="B3246" t="s">
        <v>1188</v>
      </c>
      <c r="C3246" t="s">
        <v>821</v>
      </c>
      <c r="D3246" t="s">
        <v>823</v>
      </c>
      <c r="E3246" t="s">
        <v>822</v>
      </c>
      <c r="F3246" t="s">
        <v>863</v>
      </c>
      <c r="G3246" t="s">
        <v>862</v>
      </c>
      <c r="H3246">
        <v>335</v>
      </c>
      <c r="I3246" t="s">
        <v>1135</v>
      </c>
      <c r="J3246" t="s">
        <v>1134</v>
      </c>
      <c r="K3246" t="s">
        <v>1192</v>
      </c>
      <c r="L3246" t="s">
        <v>1191</v>
      </c>
      <c r="M3246">
        <v>2596</v>
      </c>
      <c r="N3246">
        <v>100</v>
      </c>
    </row>
    <row r="3247" spans="1:14" customFormat="1" x14ac:dyDescent="0.3">
      <c r="A3247">
        <v>2021</v>
      </c>
      <c r="B3247" t="s">
        <v>1188</v>
      </c>
      <c r="C3247" t="s">
        <v>821</v>
      </c>
      <c r="D3247" t="s">
        <v>823</v>
      </c>
      <c r="E3247" t="s">
        <v>822</v>
      </c>
      <c r="F3247" t="s">
        <v>863</v>
      </c>
      <c r="G3247" t="s">
        <v>862</v>
      </c>
      <c r="H3247">
        <v>335</v>
      </c>
      <c r="I3247" t="s">
        <v>1135</v>
      </c>
      <c r="J3247" t="s">
        <v>1134</v>
      </c>
      <c r="K3247" t="s">
        <v>305</v>
      </c>
      <c r="L3247" t="s">
        <v>1191</v>
      </c>
      <c r="M3247">
        <v>87</v>
      </c>
      <c r="N3247">
        <v>3.3513099999999998</v>
      </c>
    </row>
    <row r="3248" spans="1:14" customFormat="1" x14ac:dyDescent="0.3">
      <c r="A3248">
        <v>2022</v>
      </c>
      <c r="B3248" t="s">
        <v>1188</v>
      </c>
      <c r="C3248" t="s">
        <v>821</v>
      </c>
      <c r="D3248" t="s">
        <v>823</v>
      </c>
      <c r="E3248" t="s">
        <v>822</v>
      </c>
      <c r="F3248" t="s">
        <v>863</v>
      </c>
      <c r="G3248" t="s">
        <v>862</v>
      </c>
      <c r="H3248">
        <v>335</v>
      </c>
      <c r="I3248" t="s">
        <v>1135</v>
      </c>
      <c r="J3248" t="s">
        <v>1134</v>
      </c>
      <c r="K3248" t="s">
        <v>307</v>
      </c>
      <c r="L3248" t="s">
        <v>1191</v>
      </c>
      <c r="M3248">
        <v>984</v>
      </c>
      <c r="N3248">
        <v>34.453800000000001</v>
      </c>
    </row>
    <row r="3249" spans="1:14" customFormat="1" x14ac:dyDescent="0.3">
      <c r="A3249">
        <v>2022</v>
      </c>
      <c r="B3249" t="s">
        <v>1188</v>
      </c>
      <c r="C3249" t="s">
        <v>821</v>
      </c>
      <c r="D3249" t="s">
        <v>823</v>
      </c>
      <c r="E3249" t="s">
        <v>822</v>
      </c>
      <c r="F3249" t="s">
        <v>863</v>
      </c>
      <c r="G3249" t="s">
        <v>862</v>
      </c>
      <c r="H3249">
        <v>335</v>
      </c>
      <c r="I3249" t="s">
        <v>1135</v>
      </c>
      <c r="J3249" t="s">
        <v>1134</v>
      </c>
      <c r="K3249" t="s">
        <v>308</v>
      </c>
      <c r="L3249" t="s">
        <v>1191</v>
      </c>
      <c r="M3249">
        <v>612</v>
      </c>
      <c r="N3249">
        <v>21.428599999999999</v>
      </c>
    </row>
    <row r="3250" spans="1:14" customFormat="1" x14ac:dyDescent="0.3">
      <c r="A3250">
        <v>2022</v>
      </c>
      <c r="B3250" t="s">
        <v>1188</v>
      </c>
      <c r="C3250" t="s">
        <v>821</v>
      </c>
      <c r="D3250" t="s">
        <v>823</v>
      </c>
      <c r="E3250" t="s">
        <v>822</v>
      </c>
      <c r="F3250" t="s">
        <v>863</v>
      </c>
      <c r="G3250" t="s">
        <v>862</v>
      </c>
      <c r="H3250">
        <v>335</v>
      </c>
      <c r="I3250" t="s">
        <v>1135</v>
      </c>
      <c r="J3250" t="s">
        <v>1134</v>
      </c>
      <c r="K3250" t="s">
        <v>309</v>
      </c>
      <c r="L3250" t="s">
        <v>1191</v>
      </c>
      <c r="M3250">
        <v>248</v>
      </c>
      <c r="N3250">
        <v>8.6834699999999998</v>
      </c>
    </row>
    <row r="3251" spans="1:14" customFormat="1" x14ac:dyDescent="0.3">
      <c r="A3251">
        <v>2022</v>
      </c>
      <c r="B3251" t="s">
        <v>1188</v>
      </c>
      <c r="C3251" t="s">
        <v>821</v>
      </c>
      <c r="D3251" t="s">
        <v>823</v>
      </c>
      <c r="E3251" t="s">
        <v>822</v>
      </c>
      <c r="F3251" t="s">
        <v>863</v>
      </c>
      <c r="G3251" t="s">
        <v>862</v>
      </c>
      <c r="H3251">
        <v>335</v>
      </c>
      <c r="I3251" t="s">
        <v>1135</v>
      </c>
      <c r="J3251" t="s">
        <v>1134</v>
      </c>
      <c r="K3251" t="s">
        <v>306</v>
      </c>
      <c r="L3251" t="s">
        <v>1191</v>
      </c>
      <c r="M3251">
        <v>920</v>
      </c>
      <c r="N3251">
        <v>32.212899999999998</v>
      </c>
    </row>
    <row r="3252" spans="1:14" customFormat="1" x14ac:dyDescent="0.3">
      <c r="A3252">
        <v>2022</v>
      </c>
      <c r="B3252" t="s">
        <v>1188</v>
      </c>
      <c r="C3252" t="s">
        <v>821</v>
      </c>
      <c r="D3252" t="s">
        <v>823</v>
      </c>
      <c r="E3252" t="s">
        <v>822</v>
      </c>
      <c r="F3252" t="s">
        <v>863</v>
      </c>
      <c r="G3252" t="s">
        <v>862</v>
      </c>
      <c r="H3252">
        <v>335</v>
      </c>
      <c r="I3252" t="s">
        <v>1135</v>
      </c>
      <c r="J3252" t="s">
        <v>1134</v>
      </c>
      <c r="K3252" t="s">
        <v>1192</v>
      </c>
      <c r="L3252" t="s">
        <v>1191</v>
      </c>
      <c r="M3252">
        <v>2856</v>
      </c>
      <c r="N3252">
        <v>100</v>
      </c>
    </row>
    <row r="3253" spans="1:14" customFormat="1" x14ac:dyDescent="0.3">
      <c r="A3253">
        <v>2022</v>
      </c>
      <c r="B3253" t="s">
        <v>1188</v>
      </c>
      <c r="C3253" t="s">
        <v>821</v>
      </c>
      <c r="D3253" t="s">
        <v>823</v>
      </c>
      <c r="E3253" t="s">
        <v>822</v>
      </c>
      <c r="F3253" t="s">
        <v>863</v>
      </c>
      <c r="G3253" t="s">
        <v>862</v>
      </c>
      <c r="H3253">
        <v>335</v>
      </c>
      <c r="I3253" t="s">
        <v>1135</v>
      </c>
      <c r="J3253" t="s">
        <v>1134</v>
      </c>
      <c r="K3253" t="s">
        <v>305</v>
      </c>
      <c r="L3253" t="s">
        <v>1191</v>
      </c>
      <c r="M3253">
        <v>92</v>
      </c>
      <c r="N3253">
        <v>3.2212900000000002</v>
      </c>
    </row>
    <row r="3254" spans="1:14" customFormat="1" x14ac:dyDescent="0.3">
      <c r="A3254">
        <v>2023</v>
      </c>
      <c r="B3254" t="s">
        <v>1188</v>
      </c>
      <c r="C3254" t="s">
        <v>821</v>
      </c>
      <c r="D3254" t="s">
        <v>823</v>
      </c>
      <c r="E3254" t="s">
        <v>822</v>
      </c>
      <c r="F3254" t="s">
        <v>863</v>
      </c>
      <c r="G3254" t="s">
        <v>862</v>
      </c>
      <c r="H3254">
        <v>335</v>
      </c>
      <c r="I3254" t="s">
        <v>1135</v>
      </c>
      <c r="J3254" t="s">
        <v>1134</v>
      </c>
      <c r="K3254" t="s">
        <v>307</v>
      </c>
      <c r="L3254" t="s">
        <v>1191</v>
      </c>
      <c r="M3254">
        <v>1149</v>
      </c>
      <c r="N3254">
        <v>33.635829999999999</v>
      </c>
    </row>
    <row r="3255" spans="1:14" customFormat="1" x14ac:dyDescent="0.3">
      <c r="A3255">
        <v>2023</v>
      </c>
      <c r="B3255" t="s">
        <v>1188</v>
      </c>
      <c r="C3255" t="s">
        <v>821</v>
      </c>
      <c r="D3255" t="s">
        <v>823</v>
      </c>
      <c r="E3255" t="s">
        <v>822</v>
      </c>
      <c r="F3255" t="s">
        <v>863</v>
      </c>
      <c r="G3255" t="s">
        <v>862</v>
      </c>
      <c r="H3255">
        <v>335</v>
      </c>
      <c r="I3255" t="s">
        <v>1135</v>
      </c>
      <c r="J3255" t="s">
        <v>1134</v>
      </c>
      <c r="K3255" t="s">
        <v>308</v>
      </c>
      <c r="L3255" t="s">
        <v>1191</v>
      </c>
      <c r="M3255">
        <v>702</v>
      </c>
      <c r="N3255">
        <v>20.550350000000002</v>
      </c>
    </row>
    <row r="3256" spans="1:14" customFormat="1" x14ac:dyDescent="0.3">
      <c r="A3256">
        <v>2023</v>
      </c>
      <c r="B3256" t="s">
        <v>1188</v>
      </c>
      <c r="C3256" t="s">
        <v>821</v>
      </c>
      <c r="D3256" t="s">
        <v>823</v>
      </c>
      <c r="E3256" t="s">
        <v>822</v>
      </c>
      <c r="F3256" t="s">
        <v>863</v>
      </c>
      <c r="G3256" t="s">
        <v>862</v>
      </c>
      <c r="H3256">
        <v>335</v>
      </c>
      <c r="I3256" t="s">
        <v>1135</v>
      </c>
      <c r="J3256" t="s">
        <v>1134</v>
      </c>
      <c r="K3256" t="s">
        <v>309</v>
      </c>
      <c r="L3256" t="s">
        <v>1191</v>
      </c>
      <c r="M3256">
        <v>354</v>
      </c>
      <c r="N3256">
        <v>10.363</v>
      </c>
    </row>
    <row r="3257" spans="1:14" customFormat="1" x14ac:dyDescent="0.3">
      <c r="A3257">
        <v>2023</v>
      </c>
      <c r="B3257" t="s">
        <v>1188</v>
      </c>
      <c r="C3257" t="s">
        <v>821</v>
      </c>
      <c r="D3257" t="s">
        <v>823</v>
      </c>
      <c r="E3257" t="s">
        <v>822</v>
      </c>
      <c r="F3257" t="s">
        <v>863</v>
      </c>
      <c r="G3257" t="s">
        <v>862</v>
      </c>
      <c r="H3257">
        <v>335</v>
      </c>
      <c r="I3257" t="s">
        <v>1135</v>
      </c>
      <c r="J3257" t="s">
        <v>1134</v>
      </c>
      <c r="K3257" t="s">
        <v>306</v>
      </c>
      <c r="L3257" t="s">
        <v>1191</v>
      </c>
      <c r="M3257">
        <v>1086</v>
      </c>
      <c r="N3257">
        <v>31.79157</v>
      </c>
    </row>
    <row r="3258" spans="1:14" customFormat="1" x14ac:dyDescent="0.3">
      <c r="A3258">
        <v>2023</v>
      </c>
      <c r="B3258" t="s">
        <v>1188</v>
      </c>
      <c r="C3258" t="s">
        <v>821</v>
      </c>
      <c r="D3258" t="s">
        <v>823</v>
      </c>
      <c r="E3258" t="s">
        <v>822</v>
      </c>
      <c r="F3258" t="s">
        <v>863</v>
      </c>
      <c r="G3258" t="s">
        <v>862</v>
      </c>
      <c r="H3258">
        <v>335</v>
      </c>
      <c r="I3258" t="s">
        <v>1135</v>
      </c>
      <c r="J3258" t="s">
        <v>1134</v>
      </c>
      <c r="K3258" t="s">
        <v>1192</v>
      </c>
      <c r="L3258" t="s">
        <v>1191</v>
      </c>
      <c r="M3258">
        <v>3416</v>
      </c>
      <c r="N3258">
        <v>100</v>
      </c>
    </row>
    <row r="3259" spans="1:14" customFormat="1" x14ac:dyDescent="0.3">
      <c r="A3259">
        <v>2023</v>
      </c>
      <c r="B3259" t="s">
        <v>1188</v>
      </c>
      <c r="C3259" t="s">
        <v>821</v>
      </c>
      <c r="D3259" t="s">
        <v>823</v>
      </c>
      <c r="E3259" t="s">
        <v>822</v>
      </c>
      <c r="F3259" t="s">
        <v>863</v>
      </c>
      <c r="G3259" t="s">
        <v>862</v>
      </c>
      <c r="H3259">
        <v>335</v>
      </c>
      <c r="I3259" t="s">
        <v>1135</v>
      </c>
      <c r="J3259" t="s">
        <v>1134</v>
      </c>
      <c r="K3259" t="s">
        <v>305</v>
      </c>
      <c r="L3259" t="s">
        <v>1191</v>
      </c>
      <c r="M3259">
        <v>125</v>
      </c>
      <c r="N3259">
        <v>3.6592500000000001</v>
      </c>
    </row>
    <row r="3260" spans="1:14" customFormat="1" x14ac:dyDescent="0.3">
      <c r="A3260">
        <v>2024</v>
      </c>
      <c r="B3260" t="s">
        <v>1188</v>
      </c>
      <c r="C3260" t="s">
        <v>821</v>
      </c>
      <c r="D3260" t="s">
        <v>823</v>
      </c>
      <c r="E3260" t="s">
        <v>822</v>
      </c>
      <c r="F3260" t="s">
        <v>863</v>
      </c>
      <c r="G3260" t="s">
        <v>862</v>
      </c>
      <c r="H3260">
        <v>335</v>
      </c>
      <c r="I3260" t="s">
        <v>1135</v>
      </c>
      <c r="J3260" t="s">
        <v>1134</v>
      </c>
      <c r="K3260" t="s">
        <v>307</v>
      </c>
      <c r="L3260" t="s">
        <v>1191</v>
      </c>
      <c r="M3260">
        <v>1475</v>
      </c>
      <c r="N3260">
        <v>32.719610000000003</v>
      </c>
    </row>
    <row r="3261" spans="1:14" customFormat="1" x14ac:dyDescent="0.3">
      <c r="A3261">
        <v>2024</v>
      </c>
      <c r="B3261" t="s">
        <v>1188</v>
      </c>
      <c r="C3261" t="s">
        <v>821</v>
      </c>
      <c r="D3261" t="s">
        <v>823</v>
      </c>
      <c r="E3261" t="s">
        <v>822</v>
      </c>
      <c r="F3261" t="s">
        <v>863</v>
      </c>
      <c r="G3261" t="s">
        <v>862</v>
      </c>
      <c r="H3261">
        <v>335</v>
      </c>
      <c r="I3261" t="s">
        <v>1135</v>
      </c>
      <c r="J3261" t="s">
        <v>1134</v>
      </c>
      <c r="K3261" t="s">
        <v>308</v>
      </c>
      <c r="L3261" t="s">
        <v>1191</v>
      </c>
      <c r="M3261">
        <v>839</v>
      </c>
      <c r="N3261">
        <v>18.611360000000001</v>
      </c>
    </row>
    <row r="3262" spans="1:14" customFormat="1" x14ac:dyDescent="0.3">
      <c r="A3262">
        <v>2024</v>
      </c>
      <c r="B3262" t="s">
        <v>1188</v>
      </c>
      <c r="C3262" t="s">
        <v>821</v>
      </c>
      <c r="D3262" t="s">
        <v>823</v>
      </c>
      <c r="E3262" t="s">
        <v>822</v>
      </c>
      <c r="F3262" t="s">
        <v>863</v>
      </c>
      <c r="G3262" t="s">
        <v>862</v>
      </c>
      <c r="H3262">
        <v>335</v>
      </c>
      <c r="I3262" t="s">
        <v>1135</v>
      </c>
      <c r="J3262" t="s">
        <v>1134</v>
      </c>
      <c r="K3262" t="s">
        <v>309</v>
      </c>
      <c r="L3262" t="s">
        <v>1191</v>
      </c>
      <c r="M3262">
        <v>445</v>
      </c>
      <c r="N3262">
        <v>9.87134</v>
      </c>
    </row>
    <row r="3263" spans="1:14" customFormat="1" x14ac:dyDescent="0.3">
      <c r="A3263">
        <v>2024</v>
      </c>
      <c r="B3263" t="s">
        <v>1188</v>
      </c>
      <c r="C3263" t="s">
        <v>821</v>
      </c>
      <c r="D3263" t="s">
        <v>823</v>
      </c>
      <c r="E3263" t="s">
        <v>822</v>
      </c>
      <c r="F3263" t="s">
        <v>863</v>
      </c>
      <c r="G3263" t="s">
        <v>862</v>
      </c>
      <c r="H3263">
        <v>335</v>
      </c>
      <c r="I3263" t="s">
        <v>1135</v>
      </c>
      <c r="J3263" t="s">
        <v>1134</v>
      </c>
      <c r="K3263" t="s">
        <v>306</v>
      </c>
      <c r="L3263" t="s">
        <v>1191</v>
      </c>
      <c r="M3263">
        <v>1402</v>
      </c>
      <c r="N3263">
        <v>31.100269999999998</v>
      </c>
    </row>
    <row r="3264" spans="1:14" customFormat="1" x14ac:dyDescent="0.3">
      <c r="A3264">
        <v>2024</v>
      </c>
      <c r="B3264" t="s">
        <v>1188</v>
      </c>
      <c r="C3264" t="s">
        <v>821</v>
      </c>
      <c r="D3264" t="s">
        <v>823</v>
      </c>
      <c r="E3264" t="s">
        <v>822</v>
      </c>
      <c r="F3264" t="s">
        <v>863</v>
      </c>
      <c r="G3264" t="s">
        <v>862</v>
      </c>
      <c r="H3264">
        <v>335</v>
      </c>
      <c r="I3264" t="s">
        <v>1135</v>
      </c>
      <c r="J3264" t="s">
        <v>1134</v>
      </c>
      <c r="K3264" t="s">
        <v>1192</v>
      </c>
      <c r="L3264" t="s">
        <v>1191</v>
      </c>
      <c r="M3264">
        <v>4508</v>
      </c>
      <c r="N3264">
        <v>100</v>
      </c>
    </row>
    <row r="3265" spans="1:14" customFormat="1" x14ac:dyDescent="0.3">
      <c r="A3265">
        <v>2024</v>
      </c>
      <c r="B3265" t="s">
        <v>1188</v>
      </c>
      <c r="C3265" t="s">
        <v>821</v>
      </c>
      <c r="D3265" t="s">
        <v>823</v>
      </c>
      <c r="E3265" t="s">
        <v>822</v>
      </c>
      <c r="F3265" t="s">
        <v>863</v>
      </c>
      <c r="G3265" t="s">
        <v>862</v>
      </c>
      <c r="H3265">
        <v>335</v>
      </c>
      <c r="I3265" t="s">
        <v>1135</v>
      </c>
      <c r="J3265" t="s">
        <v>1134</v>
      </c>
      <c r="K3265" t="s">
        <v>305</v>
      </c>
      <c r="L3265" t="s">
        <v>1191</v>
      </c>
      <c r="M3265">
        <v>347</v>
      </c>
      <c r="N3265">
        <v>7.6974299999999998</v>
      </c>
    </row>
    <row r="3266" spans="1:14" customFormat="1" x14ac:dyDescent="0.3">
      <c r="A3266">
        <v>2021</v>
      </c>
      <c r="B3266" t="s">
        <v>1188</v>
      </c>
      <c r="C3266" t="s">
        <v>821</v>
      </c>
      <c r="D3266" t="s">
        <v>823</v>
      </c>
      <c r="E3266" t="s">
        <v>822</v>
      </c>
      <c r="F3266" t="s">
        <v>1189</v>
      </c>
      <c r="G3266" t="s">
        <v>1190</v>
      </c>
      <c r="H3266">
        <v>320</v>
      </c>
      <c r="I3266" t="s">
        <v>1137</v>
      </c>
      <c r="J3266" t="s">
        <v>1136</v>
      </c>
      <c r="K3266" t="s">
        <v>307</v>
      </c>
      <c r="L3266" t="s">
        <v>1191</v>
      </c>
      <c r="M3266">
        <v>705</v>
      </c>
      <c r="N3266">
        <v>30.853400000000001</v>
      </c>
    </row>
    <row r="3267" spans="1:14" customFormat="1" x14ac:dyDescent="0.3">
      <c r="A3267">
        <v>2021</v>
      </c>
      <c r="B3267" t="s">
        <v>1188</v>
      </c>
      <c r="C3267" t="s">
        <v>821</v>
      </c>
      <c r="D3267" t="s">
        <v>823</v>
      </c>
      <c r="E3267" t="s">
        <v>822</v>
      </c>
      <c r="F3267" t="s">
        <v>1189</v>
      </c>
      <c r="G3267" t="s">
        <v>1190</v>
      </c>
      <c r="H3267">
        <v>320</v>
      </c>
      <c r="I3267" t="s">
        <v>1137</v>
      </c>
      <c r="J3267" t="s">
        <v>1136</v>
      </c>
      <c r="K3267" t="s">
        <v>308</v>
      </c>
      <c r="L3267" t="s">
        <v>1191</v>
      </c>
      <c r="M3267">
        <v>415</v>
      </c>
      <c r="N3267">
        <v>18.161899999999999</v>
      </c>
    </row>
    <row r="3268" spans="1:14" customFormat="1" x14ac:dyDescent="0.3">
      <c r="A3268">
        <v>2021</v>
      </c>
      <c r="B3268" t="s">
        <v>1188</v>
      </c>
      <c r="C3268" t="s">
        <v>821</v>
      </c>
      <c r="D3268" t="s">
        <v>823</v>
      </c>
      <c r="E3268" t="s">
        <v>822</v>
      </c>
      <c r="F3268" t="s">
        <v>1189</v>
      </c>
      <c r="G3268" t="s">
        <v>1190</v>
      </c>
      <c r="H3268">
        <v>320</v>
      </c>
      <c r="I3268" t="s">
        <v>1137</v>
      </c>
      <c r="J3268" t="s">
        <v>1136</v>
      </c>
      <c r="K3268" t="s">
        <v>309</v>
      </c>
      <c r="L3268" t="s">
        <v>1191</v>
      </c>
      <c r="M3268">
        <v>111</v>
      </c>
      <c r="N3268">
        <v>4.8577700000000004</v>
      </c>
    </row>
    <row r="3269" spans="1:14" customFormat="1" x14ac:dyDescent="0.3">
      <c r="A3269">
        <v>2021</v>
      </c>
      <c r="B3269" t="s">
        <v>1188</v>
      </c>
      <c r="C3269" t="s">
        <v>821</v>
      </c>
      <c r="D3269" t="s">
        <v>823</v>
      </c>
      <c r="E3269" t="s">
        <v>822</v>
      </c>
      <c r="F3269" t="s">
        <v>1189</v>
      </c>
      <c r="G3269" t="s">
        <v>1190</v>
      </c>
      <c r="H3269">
        <v>320</v>
      </c>
      <c r="I3269" t="s">
        <v>1137</v>
      </c>
      <c r="J3269" t="s">
        <v>1136</v>
      </c>
      <c r="K3269" t="s">
        <v>306</v>
      </c>
      <c r="L3269" t="s">
        <v>1191</v>
      </c>
      <c r="M3269">
        <v>902</v>
      </c>
      <c r="N3269">
        <v>39.474800000000002</v>
      </c>
    </row>
    <row r="3270" spans="1:14" customFormat="1" x14ac:dyDescent="0.3">
      <c r="A3270">
        <v>2021</v>
      </c>
      <c r="B3270" t="s">
        <v>1188</v>
      </c>
      <c r="C3270" t="s">
        <v>821</v>
      </c>
      <c r="D3270" t="s">
        <v>823</v>
      </c>
      <c r="E3270" t="s">
        <v>822</v>
      </c>
      <c r="F3270" t="s">
        <v>1189</v>
      </c>
      <c r="G3270" t="s">
        <v>1190</v>
      </c>
      <c r="H3270">
        <v>320</v>
      </c>
      <c r="I3270" t="s">
        <v>1137</v>
      </c>
      <c r="J3270" t="s">
        <v>1136</v>
      </c>
      <c r="K3270" t="s">
        <v>1192</v>
      </c>
      <c r="L3270" t="s">
        <v>1191</v>
      </c>
      <c r="M3270">
        <v>2285</v>
      </c>
      <c r="N3270">
        <v>100</v>
      </c>
    </row>
    <row r="3271" spans="1:14" customFormat="1" x14ac:dyDescent="0.3">
      <c r="A3271">
        <v>2021</v>
      </c>
      <c r="B3271" t="s">
        <v>1188</v>
      </c>
      <c r="C3271" t="s">
        <v>821</v>
      </c>
      <c r="D3271" t="s">
        <v>823</v>
      </c>
      <c r="E3271" t="s">
        <v>822</v>
      </c>
      <c r="F3271" t="s">
        <v>1189</v>
      </c>
      <c r="G3271" t="s">
        <v>1190</v>
      </c>
      <c r="H3271">
        <v>320</v>
      </c>
      <c r="I3271" t="s">
        <v>1137</v>
      </c>
      <c r="J3271" t="s">
        <v>1136</v>
      </c>
      <c r="K3271" t="s">
        <v>305</v>
      </c>
      <c r="L3271" t="s">
        <v>1191</v>
      </c>
      <c r="M3271">
        <v>152</v>
      </c>
      <c r="N3271">
        <v>6.6520799999999998</v>
      </c>
    </row>
    <row r="3272" spans="1:14" customFormat="1" x14ac:dyDescent="0.3">
      <c r="A3272">
        <v>2022</v>
      </c>
      <c r="B3272" t="s">
        <v>1188</v>
      </c>
      <c r="C3272" t="s">
        <v>821</v>
      </c>
      <c r="D3272" t="s">
        <v>823</v>
      </c>
      <c r="E3272" t="s">
        <v>822</v>
      </c>
      <c r="F3272" t="s">
        <v>1189</v>
      </c>
      <c r="G3272" t="s">
        <v>1190</v>
      </c>
      <c r="H3272">
        <v>320</v>
      </c>
      <c r="I3272" t="s">
        <v>1137</v>
      </c>
      <c r="J3272" t="s">
        <v>1136</v>
      </c>
      <c r="K3272" t="s">
        <v>307</v>
      </c>
      <c r="L3272" t="s">
        <v>1191</v>
      </c>
      <c r="M3272">
        <v>818</v>
      </c>
      <c r="N3272">
        <v>31.656400000000001</v>
      </c>
    </row>
    <row r="3273" spans="1:14" customFormat="1" x14ac:dyDescent="0.3">
      <c r="A3273">
        <v>2022</v>
      </c>
      <c r="B3273" t="s">
        <v>1188</v>
      </c>
      <c r="C3273" t="s">
        <v>821</v>
      </c>
      <c r="D3273" t="s">
        <v>823</v>
      </c>
      <c r="E3273" t="s">
        <v>822</v>
      </c>
      <c r="F3273" t="s">
        <v>1189</v>
      </c>
      <c r="G3273" t="s">
        <v>1190</v>
      </c>
      <c r="H3273">
        <v>320</v>
      </c>
      <c r="I3273" t="s">
        <v>1137</v>
      </c>
      <c r="J3273" t="s">
        <v>1136</v>
      </c>
      <c r="K3273" t="s">
        <v>308</v>
      </c>
      <c r="L3273" t="s">
        <v>1191</v>
      </c>
      <c r="M3273">
        <v>445</v>
      </c>
      <c r="N3273">
        <v>17.221399999999999</v>
      </c>
    </row>
    <row r="3274" spans="1:14" customFormat="1" x14ac:dyDescent="0.3">
      <c r="A3274">
        <v>2022</v>
      </c>
      <c r="B3274" t="s">
        <v>1188</v>
      </c>
      <c r="C3274" t="s">
        <v>821</v>
      </c>
      <c r="D3274" t="s">
        <v>823</v>
      </c>
      <c r="E3274" t="s">
        <v>822</v>
      </c>
      <c r="F3274" t="s">
        <v>1189</v>
      </c>
      <c r="G3274" t="s">
        <v>1190</v>
      </c>
      <c r="H3274">
        <v>320</v>
      </c>
      <c r="I3274" t="s">
        <v>1137</v>
      </c>
      <c r="J3274" t="s">
        <v>1136</v>
      </c>
      <c r="K3274" t="s">
        <v>309</v>
      </c>
      <c r="L3274" t="s">
        <v>1191</v>
      </c>
      <c r="M3274">
        <v>105</v>
      </c>
      <c r="N3274">
        <v>4.0634699999999997</v>
      </c>
    </row>
    <row r="3275" spans="1:14" customFormat="1" x14ac:dyDescent="0.3">
      <c r="A3275">
        <v>2022</v>
      </c>
      <c r="B3275" t="s">
        <v>1188</v>
      </c>
      <c r="C3275" t="s">
        <v>821</v>
      </c>
      <c r="D3275" t="s">
        <v>823</v>
      </c>
      <c r="E3275" t="s">
        <v>822</v>
      </c>
      <c r="F3275" t="s">
        <v>1189</v>
      </c>
      <c r="G3275" t="s">
        <v>1190</v>
      </c>
      <c r="H3275">
        <v>320</v>
      </c>
      <c r="I3275" t="s">
        <v>1137</v>
      </c>
      <c r="J3275" t="s">
        <v>1136</v>
      </c>
      <c r="K3275" t="s">
        <v>306</v>
      </c>
      <c r="L3275" t="s">
        <v>1191</v>
      </c>
      <c r="M3275">
        <v>1032</v>
      </c>
      <c r="N3275">
        <v>39.938099999999999</v>
      </c>
    </row>
    <row r="3276" spans="1:14" customFormat="1" x14ac:dyDescent="0.3">
      <c r="A3276">
        <v>2022</v>
      </c>
      <c r="B3276" t="s">
        <v>1188</v>
      </c>
      <c r="C3276" t="s">
        <v>821</v>
      </c>
      <c r="D3276" t="s">
        <v>823</v>
      </c>
      <c r="E3276" t="s">
        <v>822</v>
      </c>
      <c r="F3276" t="s">
        <v>1189</v>
      </c>
      <c r="G3276" t="s">
        <v>1190</v>
      </c>
      <c r="H3276">
        <v>320</v>
      </c>
      <c r="I3276" t="s">
        <v>1137</v>
      </c>
      <c r="J3276" t="s">
        <v>1136</v>
      </c>
      <c r="K3276" t="s">
        <v>1192</v>
      </c>
      <c r="L3276" t="s">
        <v>1191</v>
      </c>
      <c r="M3276">
        <v>2584</v>
      </c>
      <c r="N3276">
        <v>100</v>
      </c>
    </row>
    <row r="3277" spans="1:14" customFormat="1" x14ac:dyDescent="0.3">
      <c r="A3277">
        <v>2022</v>
      </c>
      <c r="B3277" t="s">
        <v>1188</v>
      </c>
      <c r="C3277" t="s">
        <v>821</v>
      </c>
      <c r="D3277" t="s">
        <v>823</v>
      </c>
      <c r="E3277" t="s">
        <v>822</v>
      </c>
      <c r="F3277" t="s">
        <v>1189</v>
      </c>
      <c r="G3277" t="s">
        <v>1190</v>
      </c>
      <c r="H3277">
        <v>320</v>
      </c>
      <c r="I3277" t="s">
        <v>1137</v>
      </c>
      <c r="J3277" t="s">
        <v>1136</v>
      </c>
      <c r="K3277" t="s">
        <v>305</v>
      </c>
      <c r="L3277" t="s">
        <v>1191</v>
      </c>
      <c r="M3277">
        <v>184</v>
      </c>
      <c r="N3277">
        <v>7.1207399999999996</v>
      </c>
    </row>
    <row r="3278" spans="1:14" customFormat="1" x14ac:dyDescent="0.3">
      <c r="A3278">
        <v>2023</v>
      </c>
      <c r="B3278" t="s">
        <v>1188</v>
      </c>
      <c r="C3278" t="s">
        <v>821</v>
      </c>
      <c r="D3278" t="s">
        <v>823</v>
      </c>
      <c r="E3278" t="s">
        <v>822</v>
      </c>
      <c r="F3278" t="s">
        <v>1189</v>
      </c>
      <c r="G3278" t="s">
        <v>1190</v>
      </c>
      <c r="H3278">
        <v>320</v>
      </c>
      <c r="I3278" t="s">
        <v>1137</v>
      </c>
      <c r="J3278" t="s">
        <v>1136</v>
      </c>
      <c r="K3278" t="s">
        <v>307</v>
      </c>
      <c r="L3278" t="s">
        <v>1191</v>
      </c>
      <c r="M3278">
        <v>920</v>
      </c>
      <c r="N3278">
        <v>31.90014</v>
      </c>
    </row>
    <row r="3279" spans="1:14" customFormat="1" x14ac:dyDescent="0.3">
      <c r="A3279">
        <v>2023</v>
      </c>
      <c r="B3279" t="s">
        <v>1188</v>
      </c>
      <c r="C3279" t="s">
        <v>821</v>
      </c>
      <c r="D3279" t="s">
        <v>823</v>
      </c>
      <c r="E3279" t="s">
        <v>822</v>
      </c>
      <c r="F3279" t="s">
        <v>1189</v>
      </c>
      <c r="G3279" t="s">
        <v>1190</v>
      </c>
      <c r="H3279">
        <v>320</v>
      </c>
      <c r="I3279" t="s">
        <v>1137</v>
      </c>
      <c r="J3279" t="s">
        <v>1136</v>
      </c>
      <c r="K3279" t="s">
        <v>308</v>
      </c>
      <c r="L3279" t="s">
        <v>1191</v>
      </c>
      <c r="M3279">
        <v>493</v>
      </c>
      <c r="N3279">
        <v>17.09431</v>
      </c>
    </row>
    <row r="3280" spans="1:14" customFormat="1" x14ac:dyDescent="0.3">
      <c r="A3280">
        <v>2023</v>
      </c>
      <c r="B3280" t="s">
        <v>1188</v>
      </c>
      <c r="C3280" t="s">
        <v>821</v>
      </c>
      <c r="D3280" t="s">
        <v>823</v>
      </c>
      <c r="E3280" t="s">
        <v>822</v>
      </c>
      <c r="F3280" t="s">
        <v>1189</v>
      </c>
      <c r="G3280" t="s">
        <v>1190</v>
      </c>
      <c r="H3280">
        <v>320</v>
      </c>
      <c r="I3280" t="s">
        <v>1137</v>
      </c>
      <c r="J3280" t="s">
        <v>1136</v>
      </c>
      <c r="K3280" t="s">
        <v>309</v>
      </c>
      <c r="L3280" t="s">
        <v>1191</v>
      </c>
      <c r="M3280">
        <v>99</v>
      </c>
      <c r="N3280">
        <v>3.4327299999999998</v>
      </c>
    </row>
    <row r="3281" spans="1:14" customFormat="1" x14ac:dyDescent="0.3">
      <c r="A3281">
        <v>2023</v>
      </c>
      <c r="B3281" t="s">
        <v>1188</v>
      </c>
      <c r="C3281" t="s">
        <v>821</v>
      </c>
      <c r="D3281" t="s">
        <v>823</v>
      </c>
      <c r="E3281" t="s">
        <v>822</v>
      </c>
      <c r="F3281" t="s">
        <v>1189</v>
      </c>
      <c r="G3281" t="s">
        <v>1190</v>
      </c>
      <c r="H3281">
        <v>320</v>
      </c>
      <c r="I3281" t="s">
        <v>1137</v>
      </c>
      <c r="J3281" t="s">
        <v>1136</v>
      </c>
      <c r="K3281" t="s">
        <v>306</v>
      </c>
      <c r="L3281" t="s">
        <v>1191</v>
      </c>
      <c r="M3281">
        <v>1151</v>
      </c>
      <c r="N3281">
        <v>39.909849999999999</v>
      </c>
    </row>
    <row r="3282" spans="1:14" customFormat="1" x14ac:dyDescent="0.3">
      <c r="A3282">
        <v>2023</v>
      </c>
      <c r="B3282" t="s">
        <v>1188</v>
      </c>
      <c r="C3282" t="s">
        <v>821</v>
      </c>
      <c r="D3282" t="s">
        <v>823</v>
      </c>
      <c r="E3282" t="s">
        <v>822</v>
      </c>
      <c r="F3282" t="s">
        <v>1189</v>
      </c>
      <c r="G3282" t="s">
        <v>1190</v>
      </c>
      <c r="H3282">
        <v>320</v>
      </c>
      <c r="I3282" t="s">
        <v>1137</v>
      </c>
      <c r="J3282" t="s">
        <v>1136</v>
      </c>
      <c r="K3282" t="s">
        <v>1192</v>
      </c>
      <c r="L3282" t="s">
        <v>1191</v>
      </c>
      <c r="M3282">
        <v>2884</v>
      </c>
      <c r="N3282">
        <v>100</v>
      </c>
    </row>
    <row r="3283" spans="1:14" customFormat="1" x14ac:dyDescent="0.3">
      <c r="A3283">
        <v>2023</v>
      </c>
      <c r="B3283" t="s">
        <v>1188</v>
      </c>
      <c r="C3283" t="s">
        <v>821</v>
      </c>
      <c r="D3283" t="s">
        <v>823</v>
      </c>
      <c r="E3283" t="s">
        <v>822</v>
      </c>
      <c r="F3283" t="s">
        <v>1189</v>
      </c>
      <c r="G3283" t="s">
        <v>1190</v>
      </c>
      <c r="H3283">
        <v>320</v>
      </c>
      <c r="I3283" t="s">
        <v>1137</v>
      </c>
      <c r="J3283" t="s">
        <v>1136</v>
      </c>
      <c r="K3283" t="s">
        <v>305</v>
      </c>
      <c r="L3283" t="s">
        <v>1191</v>
      </c>
      <c r="M3283">
        <v>221</v>
      </c>
      <c r="N3283">
        <v>7.6629699999999996</v>
      </c>
    </row>
    <row r="3284" spans="1:14" customFormat="1" x14ac:dyDescent="0.3">
      <c r="A3284">
        <v>2024</v>
      </c>
      <c r="B3284" t="s">
        <v>1188</v>
      </c>
      <c r="C3284" t="s">
        <v>821</v>
      </c>
      <c r="D3284" t="s">
        <v>823</v>
      </c>
      <c r="E3284" t="s">
        <v>822</v>
      </c>
      <c r="F3284" t="s">
        <v>1189</v>
      </c>
      <c r="G3284" t="s">
        <v>1190</v>
      </c>
      <c r="H3284">
        <v>320</v>
      </c>
      <c r="I3284" t="s">
        <v>1137</v>
      </c>
      <c r="J3284" t="s">
        <v>1136</v>
      </c>
      <c r="K3284" t="s">
        <v>307</v>
      </c>
      <c r="L3284" t="s">
        <v>1191</v>
      </c>
      <c r="M3284">
        <v>1112</v>
      </c>
      <c r="N3284">
        <v>33.748100000000001</v>
      </c>
    </row>
    <row r="3285" spans="1:14" customFormat="1" x14ac:dyDescent="0.3">
      <c r="A3285">
        <v>2024</v>
      </c>
      <c r="B3285" t="s">
        <v>1188</v>
      </c>
      <c r="C3285" t="s">
        <v>821</v>
      </c>
      <c r="D3285" t="s">
        <v>823</v>
      </c>
      <c r="E3285" t="s">
        <v>822</v>
      </c>
      <c r="F3285" t="s">
        <v>1189</v>
      </c>
      <c r="G3285" t="s">
        <v>1190</v>
      </c>
      <c r="H3285">
        <v>320</v>
      </c>
      <c r="I3285" t="s">
        <v>1137</v>
      </c>
      <c r="J3285" t="s">
        <v>1136</v>
      </c>
      <c r="K3285" t="s">
        <v>308</v>
      </c>
      <c r="L3285" t="s">
        <v>1191</v>
      </c>
      <c r="M3285">
        <v>542</v>
      </c>
      <c r="N3285">
        <v>16.449169999999999</v>
      </c>
    </row>
    <row r="3286" spans="1:14" customFormat="1" x14ac:dyDescent="0.3">
      <c r="A3286">
        <v>2024</v>
      </c>
      <c r="B3286" t="s">
        <v>1188</v>
      </c>
      <c r="C3286" t="s">
        <v>821</v>
      </c>
      <c r="D3286" t="s">
        <v>823</v>
      </c>
      <c r="E3286" t="s">
        <v>822</v>
      </c>
      <c r="F3286" t="s">
        <v>1189</v>
      </c>
      <c r="G3286" t="s">
        <v>1190</v>
      </c>
      <c r="H3286">
        <v>320</v>
      </c>
      <c r="I3286" t="s">
        <v>1137</v>
      </c>
      <c r="J3286" t="s">
        <v>1136</v>
      </c>
      <c r="K3286" t="s">
        <v>309</v>
      </c>
      <c r="L3286" t="s">
        <v>1191</v>
      </c>
      <c r="M3286">
        <v>106</v>
      </c>
      <c r="N3286">
        <v>3.2170000000000001</v>
      </c>
    </row>
    <row r="3287" spans="1:14" customFormat="1" x14ac:dyDescent="0.3">
      <c r="A3287">
        <v>2024</v>
      </c>
      <c r="B3287" t="s">
        <v>1188</v>
      </c>
      <c r="C3287" t="s">
        <v>821</v>
      </c>
      <c r="D3287" t="s">
        <v>823</v>
      </c>
      <c r="E3287" t="s">
        <v>822</v>
      </c>
      <c r="F3287" t="s">
        <v>1189</v>
      </c>
      <c r="G3287" t="s">
        <v>1190</v>
      </c>
      <c r="H3287">
        <v>320</v>
      </c>
      <c r="I3287" t="s">
        <v>1137</v>
      </c>
      <c r="J3287" t="s">
        <v>1136</v>
      </c>
      <c r="K3287" t="s">
        <v>306</v>
      </c>
      <c r="L3287" t="s">
        <v>1191</v>
      </c>
      <c r="M3287">
        <v>1289</v>
      </c>
      <c r="N3287">
        <v>39.119880000000002</v>
      </c>
    </row>
    <row r="3288" spans="1:14" customFormat="1" x14ac:dyDescent="0.3">
      <c r="A3288">
        <v>2024</v>
      </c>
      <c r="B3288" t="s">
        <v>1188</v>
      </c>
      <c r="C3288" t="s">
        <v>821</v>
      </c>
      <c r="D3288" t="s">
        <v>823</v>
      </c>
      <c r="E3288" t="s">
        <v>822</v>
      </c>
      <c r="F3288" t="s">
        <v>1189</v>
      </c>
      <c r="G3288" t="s">
        <v>1190</v>
      </c>
      <c r="H3288">
        <v>320</v>
      </c>
      <c r="I3288" t="s">
        <v>1137</v>
      </c>
      <c r="J3288" t="s">
        <v>1136</v>
      </c>
      <c r="K3288" t="s">
        <v>1192</v>
      </c>
      <c r="L3288" t="s">
        <v>1191</v>
      </c>
      <c r="M3288">
        <v>3295</v>
      </c>
      <c r="N3288">
        <v>100</v>
      </c>
    </row>
    <row r="3289" spans="1:14" customFormat="1" x14ac:dyDescent="0.3">
      <c r="A3289">
        <v>2024</v>
      </c>
      <c r="B3289" t="s">
        <v>1188</v>
      </c>
      <c r="C3289" t="s">
        <v>821</v>
      </c>
      <c r="D3289" t="s">
        <v>823</v>
      </c>
      <c r="E3289" t="s">
        <v>822</v>
      </c>
      <c r="F3289" t="s">
        <v>1189</v>
      </c>
      <c r="G3289" t="s">
        <v>1190</v>
      </c>
      <c r="H3289">
        <v>320</v>
      </c>
      <c r="I3289" t="s">
        <v>1137</v>
      </c>
      <c r="J3289" t="s">
        <v>1136</v>
      </c>
      <c r="K3289" t="s">
        <v>305</v>
      </c>
      <c r="L3289" t="s">
        <v>1191</v>
      </c>
      <c r="M3289">
        <v>246</v>
      </c>
      <c r="N3289">
        <v>7.4658600000000002</v>
      </c>
    </row>
    <row r="3290" spans="1:14" customFormat="1" x14ac:dyDescent="0.3">
      <c r="A3290">
        <v>2021</v>
      </c>
      <c r="B3290" t="s">
        <v>1188</v>
      </c>
      <c r="C3290" t="s">
        <v>821</v>
      </c>
      <c r="D3290" t="s">
        <v>823</v>
      </c>
      <c r="E3290" t="s">
        <v>822</v>
      </c>
      <c r="F3290" t="s">
        <v>1189</v>
      </c>
      <c r="G3290" t="s">
        <v>1190</v>
      </c>
      <c r="H3290">
        <v>212</v>
      </c>
      <c r="I3290" t="s">
        <v>1139</v>
      </c>
      <c r="J3290" t="s">
        <v>1138</v>
      </c>
      <c r="K3290" t="s">
        <v>307</v>
      </c>
      <c r="L3290" t="s">
        <v>1191</v>
      </c>
      <c r="M3290">
        <v>850</v>
      </c>
      <c r="N3290">
        <v>34.191499999999998</v>
      </c>
    </row>
    <row r="3291" spans="1:14" customFormat="1" x14ac:dyDescent="0.3">
      <c r="A3291">
        <v>2021</v>
      </c>
      <c r="B3291" t="s">
        <v>1188</v>
      </c>
      <c r="C3291" t="s">
        <v>821</v>
      </c>
      <c r="D3291" t="s">
        <v>823</v>
      </c>
      <c r="E3291" t="s">
        <v>822</v>
      </c>
      <c r="F3291" t="s">
        <v>1189</v>
      </c>
      <c r="G3291" t="s">
        <v>1190</v>
      </c>
      <c r="H3291">
        <v>212</v>
      </c>
      <c r="I3291" t="s">
        <v>1139</v>
      </c>
      <c r="J3291" t="s">
        <v>1138</v>
      </c>
      <c r="K3291" t="s">
        <v>308</v>
      </c>
      <c r="L3291" t="s">
        <v>1191</v>
      </c>
      <c r="M3291">
        <v>515</v>
      </c>
      <c r="N3291">
        <v>20.716000000000001</v>
      </c>
    </row>
    <row r="3292" spans="1:14" customFormat="1" x14ac:dyDescent="0.3">
      <c r="A3292">
        <v>2021</v>
      </c>
      <c r="B3292" t="s">
        <v>1188</v>
      </c>
      <c r="C3292" t="s">
        <v>821</v>
      </c>
      <c r="D3292" t="s">
        <v>823</v>
      </c>
      <c r="E3292" t="s">
        <v>822</v>
      </c>
      <c r="F3292" t="s">
        <v>1189</v>
      </c>
      <c r="G3292" t="s">
        <v>1190</v>
      </c>
      <c r="H3292">
        <v>212</v>
      </c>
      <c r="I3292" t="s">
        <v>1139</v>
      </c>
      <c r="J3292" t="s">
        <v>1138</v>
      </c>
      <c r="K3292" t="s">
        <v>309</v>
      </c>
      <c r="L3292" t="s">
        <v>1191</v>
      </c>
      <c r="M3292">
        <v>140</v>
      </c>
      <c r="N3292">
        <v>5.6315400000000002</v>
      </c>
    </row>
    <row r="3293" spans="1:14" customFormat="1" x14ac:dyDescent="0.3">
      <c r="A3293">
        <v>2021</v>
      </c>
      <c r="B3293" t="s">
        <v>1188</v>
      </c>
      <c r="C3293" t="s">
        <v>821</v>
      </c>
      <c r="D3293" t="s">
        <v>823</v>
      </c>
      <c r="E3293" t="s">
        <v>822</v>
      </c>
      <c r="F3293" t="s">
        <v>1189</v>
      </c>
      <c r="G3293" t="s">
        <v>1190</v>
      </c>
      <c r="H3293">
        <v>212</v>
      </c>
      <c r="I3293" t="s">
        <v>1139</v>
      </c>
      <c r="J3293" t="s">
        <v>1138</v>
      </c>
      <c r="K3293" t="s">
        <v>306</v>
      </c>
      <c r="L3293" t="s">
        <v>1191</v>
      </c>
      <c r="M3293">
        <v>865</v>
      </c>
      <c r="N3293">
        <v>34.794800000000002</v>
      </c>
    </row>
    <row r="3294" spans="1:14" customFormat="1" x14ac:dyDescent="0.3">
      <c r="A3294">
        <v>2021</v>
      </c>
      <c r="B3294" t="s">
        <v>1188</v>
      </c>
      <c r="C3294" t="s">
        <v>821</v>
      </c>
      <c r="D3294" t="s">
        <v>823</v>
      </c>
      <c r="E3294" t="s">
        <v>822</v>
      </c>
      <c r="F3294" t="s">
        <v>1189</v>
      </c>
      <c r="G3294" t="s">
        <v>1190</v>
      </c>
      <c r="H3294">
        <v>212</v>
      </c>
      <c r="I3294" t="s">
        <v>1139</v>
      </c>
      <c r="J3294" t="s">
        <v>1138</v>
      </c>
      <c r="K3294" t="s">
        <v>1192</v>
      </c>
      <c r="L3294" t="s">
        <v>1191</v>
      </c>
      <c r="M3294">
        <v>2486</v>
      </c>
      <c r="N3294">
        <v>100</v>
      </c>
    </row>
    <row r="3295" spans="1:14" customFormat="1" x14ac:dyDescent="0.3">
      <c r="A3295">
        <v>2021</v>
      </c>
      <c r="B3295" t="s">
        <v>1188</v>
      </c>
      <c r="C3295" t="s">
        <v>821</v>
      </c>
      <c r="D3295" t="s">
        <v>823</v>
      </c>
      <c r="E3295" t="s">
        <v>822</v>
      </c>
      <c r="F3295" t="s">
        <v>1189</v>
      </c>
      <c r="G3295" t="s">
        <v>1190</v>
      </c>
      <c r="H3295">
        <v>212</v>
      </c>
      <c r="I3295" t="s">
        <v>1139</v>
      </c>
      <c r="J3295" t="s">
        <v>1138</v>
      </c>
      <c r="K3295" t="s">
        <v>305</v>
      </c>
      <c r="L3295" t="s">
        <v>1191</v>
      </c>
      <c r="M3295">
        <v>116</v>
      </c>
      <c r="N3295">
        <v>4.6661299999999999</v>
      </c>
    </row>
    <row r="3296" spans="1:14" customFormat="1" x14ac:dyDescent="0.3">
      <c r="A3296">
        <v>2022</v>
      </c>
      <c r="B3296" t="s">
        <v>1188</v>
      </c>
      <c r="C3296" t="s">
        <v>821</v>
      </c>
      <c r="D3296" t="s">
        <v>823</v>
      </c>
      <c r="E3296" t="s">
        <v>822</v>
      </c>
      <c r="F3296" t="s">
        <v>1189</v>
      </c>
      <c r="G3296" t="s">
        <v>1190</v>
      </c>
      <c r="H3296">
        <v>212</v>
      </c>
      <c r="I3296" t="s">
        <v>1139</v>
      </c>
      <c r="J3296" t="s">
        <v>1138</v>
      </c>
      <c r="K3296" t="s">
        <v>307</v>
      </c>
      <c r="L3296" t="s">
        <v>1191</v>
      </c>
      <c r="M3296">
        <v>900</v>
      </c>
      <c r="N3296">
        <v>33.582099999999997</v>
      </c>
    </row>
    <row r="3297" spans="1:14" customFormat="1" x14ac:dyDescent="0.3">
      <c r="A3297">
        <v>2022</v>
      </c>
      <c r="B3297" t="s">
        <v>1188</v>
      </c>
      <c r="C3297" t="s">
        <v>821</v>
      </c>
      <c r="D3297" t="s">
        <v>823</v>
      </c>
      <c r="E3297" t="s">
        <v>822</v>
      </c>
      <c r="F3297" t="s">
        <v>1189</v>
      </c>
      <c r="G3297" t="s">
        <v>1190</v>
      </c>
      <c r="H3297">
        <v>212</v>
      </c>
      <c r="I3297" t="s">
        <v>1139</v>
      </c>
      <c r="J3297" t="s">
        <v>1138</v>
      </c>
      <c r="K3297" t="s">
        <v>308</v>
      </c>
      <c r="L3297" t="s">
        <v>1191</v>
      </c>
      <c r="M3297">
        <v>546</v>
      </c>
      <c r="N3297">
        <v>20.373100000000001</v>
      </c>
    </row>
    <row r="3298" spans="1:14" customFormat="1" x14ac:dyDescent="0.3">
      <c r="A3298">
        <v>2022</v>
      </c>
      <c r="B3298" t="s">
        <v>1188</v>
      </c>
      <c r="C3298" t="s">
        <v>821</v>
      </c>
      <c r="D3298" t="s">
        <v>823</v>
      </c>
      <c r="E3298" t="s">
        <v>822</v>
      </c>
      <c r="F3298" t="s">
        <v>1189</v>
      </c>
      <c r="G3298" t="s">
        <v>1190</v>
      </c>
      <c r="H3298">
        <v>212</v>
      </c>
      <c r="I3298" t="s">
        <v>1139</v>
      </c>
      <c r="J3298" t="s">
        <v>1138</v>
      </c>
      <c r="K3298" t="s">
        <v>309</v>
      </c>
      <c r="L3298" t="s">
        <v>1191</v>
      </c>
      <c r="M3298">
        <v>169</v>
      </c>
      <c r="N3298">
        <v>6.3059700000000003</v>
      </c>
    </row>
    <row r="3299" spans="1:14" customFormat="1" x14ac:dyDescent="0.3">
      <c r="A3299">
        <v>2022</v>
      </c>
      <c r="B3299" t="s">
        <v>1188</v>
      </c>
      <c r="C3299" t="s">
        <v>821</v>
      </c>
      <c r="D3299" t="s">
        <v>823</v>
      </c>
      <c r="E3299" t="s">
        <v>822</v>
      </c>
      <c r="F3299" t="s">
        <v>1189</v>
      </c>
      <c r="G3299" t="s">
        <v>1190</v>
      </c>
      <c r="H3299">
        <v>212</v>
      </c>
      <c r="I3299" t="s">
        <v>1139</v>
      </c>
      <c r="J3299" t="s">
        <v>1138</v>
      </c>
      <c r="K3299" t="s">
        <v>306</v>
      </c>
      <c r="L3299" t="s">
        <v>1191</v>
      </c>
      <c r="M3299">
        <v>932</v>
      </c>
      <c r="N3299">
        <v>34.7761</v>
      </c>
    </row>
    <row r="3300" spans="1:14" customFormat="1" x14ac:dyDescent="0.3">
      <c r="A3300">
        <v>2022</v>
      </c>
      <c r="B3300" t="s">
        <v>1188</v>
      </c>
      <c r="C3300" t="s">
        <v>821</v>
      </c>
      <c r="D3300" t="s">
        <v>823</v>
      </c>
      <c r="E3300" t="s">
        <v>822</v>
      </c>
      <c r="F3300" t="s">
        <v>1189</v>
      </c>
      <c r="G3300" t="s">
        <v>1190</v>
      </c>
      <c r="H3300">
        <v>212</v>
      </c>
      <c r="I3300" t="s">
        <v>1139</v>
      </c>
      <c r="J3300" t="s">
        <v>1138</v>
      </c>
      <c r="K3300" t="s">
        <v>1192</v>
      </c>
      <c r="L3300" t="s">
        <v>1191</v>
      </c>
      <c r="M3300">
        <v>2680</v>
      </c>
      <c r="N3300">
        <v>100</v>
      </c>
    </row>
    <row r="3301" spans="1:14" customFormat="1" x14ac:dyDescent="0.3">
      <c r="A3301">
        <v>2022</v>
      </c>
      <c r="B3301" t="s">
        <v>1188</v>
      </c>
      <c r="C3301" t="s">
        <v>821</v>
      </c>
      <c r="D3301" t="s">
        <v>823</v>
      </c>
      <c r="E3301" t="s">
        <v>822</v>
      </c>
      <c r="F3301" t="s">
        <v>1189</v>
      </c>
      <c r="G3301" t="s">
        <v>1190</v>
      </c>
      <c r="H3301">
        <v>212</v>
      </c>
      <c r="I3301" t="s">
        <v>1139</v>
      </c>
      <c r="J3301" t="s">
        <v>1138</v>
      </c>
      <c r="K3301" t="s">
        <v>305</v>
      </c>
      <c r="L3301" t="s">
        <v>1191</v>
      </c>
      <c r="M3301">
        <v>133</v>
      </c>
      <c r="N3301">
        <v>4.9626900000000003</v>
      </c>
    </row>
    <row r="3302" spans="1:14" customFormat="1" x14ac:dyDescent="0.3">
      <c r="A3302">
        <v>2023</v>
      </c>
      <c r="B3302" t="s">
        <v>1188</v>
      </c>
      <c r="C3302" t="s">
        <v>821</v>
      </c>
      <c r="D3302" t="s">
        <v>823</v>
      </c>
      <c r="E3302" t="s">
        <v>822</v>
      </c>
      <c r="F3302" t="s">
        <v>1189</v>
      </c>
      <c r="G3302" t="s">
        <v>1190</v>
      </c>
      <c r="H3302">
        <v>212</v>
      </c>
      <c r="I3302" t="s">
        <v>1139</v>
      </c>
      <c r="J3302" t="s">
        <v>1138</v>
      </c>
      <c r="K3302" t="s">
        <v>307</v>
      </c>
      <c r="L3302" t="s">
        <v>1191</v>
      </c>
      <c r="M3302">
        <v>978</v>
      </c>
      <c r="N3302">
        <v>34.195799999999998</v>
      </c>
    </row>
    <row r="3303" spans="1:14" customFormat="1" x14ac:dyDescent="0.3">
      <c r="A3303">
        <v>2023</v>
      </c>
      <c r="B3303" t="s">
        <v>1188</v>
      </c>
      <c r="C3303" t="s">
        <v>821</v>
      </c>
      <c r="D3303" t="s">
        <v>823</v>
      </c>
      <c r="E3303" t="s">
        <v>822</v>
      </c>
      <c r="F3303" t="s">
        <v>1189</v>
      </c>
      <c r="G3303" t="s">
        <v>1190</v>
      </c>
      <c r="H3303">
        <v>212</v>
      </c>
      <c r="I3303" t="s">
        <v>1139</v>
      </c>
      <c r="J3303" t="s">
        <v>1138</v>
      </c>
      <c r="K3303" t="s">
        <v>308</v>
      </c>
      <c r="L3303" t="s">
        <v>1191</v>
      </c>
      <c r="M3303">
        <v>557</v>
      </c>
      <c r="N3303">
        <v>19.475519999999999</v>
      </c>
    </row>
    <row r="3304" spans="1:14" customFormat="1" x14ac:dyDescent="0.3">
      <c r="A3304">
        <v>2023</v>
      </c>
      <c r="B3304" t="s">
        <v>1188</v>
      </c>
      <c r="C3304" t="s">
        <v>821</v>
      </c>
      <c r="D3304" t="s">
        <v>823</v>
      </c>
      <c r="E3304" t="s">
        <v>822</v>
      </c>
      <c r="F3304" t="s">
        <v>1189</v>
      </c>
      <c r="G3304" t="s">
        <v>1190</v>
      </c>
      <c r="H3304">
        <v>212</v>
      </c>
      <c r="I3304" t="s">
        <v>1139</v>
      </c>
      <c r="J3304" t="s">
        <v>1138</v>
      </c>
      <c r="K3304" t="s">
        <v>309</v>
      </c>
      <c r="L3304" t="s">
        <v>1191</v>
      </c>
      <c r="M3304">
        <v>189</v>
      </c>
      <c r="N3304">
        <v>6.60839</v>
      </c>
    </row>
    <row r="3305" spans="1:14" customFormat="1" x14ac:dyDescent="0.3">
      <c r="A3305">
        <v>2023</v>
      </c>
      <c r="B3305" t="s">
        <v>1188</v>
      </c>
      <c r="C3305" t="s">
        <v>821</v>
      </c>
      <c r="D3305" t="s">
        <v>823</v>
      </c>
      <c r="E3305" t="s">
        <v>822</v>
      </c>
      <c r="F3305" t="s">
        <v>1189</v>
      </c>
      <c r="G3305" t="s">
        <v>1190</v>
      </c>
      <c r="H3305">
        <v>212</v>
      </c>
      <c r="I3305" t="s">
        <v>1139</v>
      </c>
      <c r="J3305" t="s">
        <v>1138</v>
      </c>
      <c r="K3305" t="s">
        <v>306</v>
      </c>
      <c r="L3305" t="s">
        <v>1191</v>
      </c>
      <c r="M3305">
        <v>992</v>
      </c>
      <c r="N3305">
        <v>34.685310000000001</v>
      </c>
    </row>
    <row r="3306" spans="1:14" customFormat="1" x14ac:dyDescent="0.3">
      <c r="A3306">
        <v>2023</v>
      </c>
      <c r="B3306" t="s">
        <v>1188</v>
      </c>
      <c r="C3306" t="s">
        <v>821</v>
      </c>
      <c r="D3306" t="s">
        <v>823</v>
      </c>
      <c r="E3306" t="s">
        <v>822</v>
      </c>
      <c r="F3306" t="s">
        <v>1189</v>
      </c>
      <c r="G3306" t="s">
        <v>1190</v>
      </c>
      <c r="H3306">
        <v>212</v>
      </c>
      <c r="I3306" t="s">
        <v>1139</v>
      </c>
      <c r="J3306" t="s">
        <v>1138</v>
      </c>
      <c r="K3306" t="s">
        <v>1192</v>
      </c>
      <c r="L3306" t="s">
        <v>1191</v>
      </c>
      <c r="M3306">
        <v>2860</v>
      </c>
      <c r="N3306">
        <v>100</v>
      </c>
    </row>
    <row r="3307" spans="1:14" customFormat="1" x14ac:dyDescent="0.3">
      <c r="A3307">
        <v>2023</v>
      </c>
      <c r="B3307" t="s">
        <v>1188</v>
      </c>
      <c r="C3307" t="s">
        <v>821</v>
      </c>
      <c r="D3307" t="s">
        <v>823</v>
      </c>
      <c r="E3307" t="s">
        <v>822</v>
      </c>
      <c r="F3307" t="s">
        <v>1189</v>
      </c>
      <c r="G3307" t="s">
        <v>1190</v>
      </c>
      <c r="H3307">
        <v>212</v>
      </c>
      <c r="I3307" t="s">
        <v>1139</v>
      </c>
      <c r="J3307" t="s">
        <v>1138</v>
      </c>
      <c r="K3307" t="s">
        <v>305</v>
      </c>
      <c r="L3307" t="s">
        <v>1191</v>
      </c>
      <c r="M3307">
        <v>144</v>
      </c>
      <c r="N3307">
        <v>5.0349700000000004</v>
      </c>
    </row>
    <row r="3308" spans="1:14" customFormat="1" x14ac:dyDescent="0.3">
      <c r="A3308">
        <v>2024</v>
      </c>
      <c r="B3308" t="s">
        <v>1188</v>
      </c>
      <c r="C3308" t="s">
        <v>821</v>
      </c>
      <c r="D3308" t="s">
        <v>823</v>
      </c>
      <c r="E3308" t="s">
        <v>822</v>
      </c>
      <c r="F3308" t="s">
        <v>1189</v>
      </c>
      <c r="G3308" t="s">
        <v>1190</v>
      </c>
      <c r="H3308">
        <v>212</v>
      </c>
      <c r="I3308" t="s">
        <v>1139</v>
      </c>
      <c r="J3308" t="s">
        <v>1138</v>
      </c>
      <c r="K3308" t="s">
        <v>307</v>
      </c>
      <c r="L3308" t="s">
        <v>1191</v>
      </c>
      <c r="M3308">
        <v>1007</v>
      </c>
      <c r="N3308">
        <v>33.70147</v>
      </c>
    </row>
    <row r="3309" spans="1:14" customFormat="1" x14ac:dyDescent="0.3">
      <c r="A3309">
        <v>2024</v>
      </c>
      <c r="B3309" t="s">
        <v>1188</v>
      </c>
      <c r="C3309" t="s">
        <v>821</v>
      </c>
      <c r="D3309" t="s">
        <v>823</v>
      </c>
      <c r="E3309" t="s">
        <v>822</v>
      </c>
      <c r="F3309" t="s">
        <v>1189</v>
      </c>
      <c r="G3309" t="s">
        <v>1190</v>
      </c>
      <c r="H3309">
        <v>212</v>
      </c>
      <c r="I3309" t="s">
        <v>1139</v>
      </c>
      <c r="J3309" t="s">
        <v>1138</v>
      </c>
      <c r="K3309" t="s">
        <v>308</v>
      </c>
      <c r="L3309" t="s">
        <v>1191</v>
      </c>
      <c r="M3309">
        <v>588</v>
      </c>
      <c r="N3309">
        <v>19.678709999999999</v>
      </c>
    </row>
    <row r="3310" spans="1:14" customFormat="1" x14ac:dyDescent="0.3">
      <c r="A3310">
        <v>2024</v>
      </c>
      <c r="B3310" t="s">
        <v>1188</v>
      </c>
      <c r="C3310" t="s">
        <v>821</v>
      </c>
      <c r="D3310" t="s">
        <v>823</v>
      </c>
      <c r="E3310" t="s">
        <v>822</v>
      </c>
      <c r="F3310" t="s">
        <v>1189</v>
      </c>
      <c r="G3310" t="s">
        <v>1190</v>
      </c>
      <c r="H3310">
        <v>212</v>
      </c>
      <c r="I3310" t="s">
        <v>1139</v>
      </c>
      <c r="J3310" t="s">
        <v>1138</v>
      </c>
      <c r="K3310" t="s">
        <v>309</v>
      </c>
      <c r="L3310" t="s">
        <v>1191</v>
      </c>
      <c r="M3310">
        <v>207</v>
      </c>
      <c r="N3310">
        <v>6.9277100000000003</v>
      </c>
    </row>
    <row r="3311" spans="1:14" customFormat="1" x14ac:dyDescent="0.3">
      <c r="A3311">
        <v>2024</v>
      </c>
      <c r="B3311" t="s">
        <v>1188</v>
      </c>
      <c r="C3311" t="s">
        <v>821</v>
      </c>
      <c r="D3311" t="s">
        <v>823</v>
      </c>
      <c r="E3311" t="s">
        <v>822</v>
      </c>
      <c r="F3311" t="s">
        <v>1189</v>
      </c>
      <c r="G3311" t="s">
        <v>1190</v>
      </c>
      <c r="H3311">
        <v>212</v>
      </c>
      <c r="I3311" t="s">
        <v>1139</v>
      </c>
      <c r="J3311" t="s">
        <v>1138</v>
      </c>
      <c r="K3311" t="s">
        <v>306</v>
      </c>
      <c r="L3311" t="s">
        <v>1191</v>
      </c>
      <c r="M3311">
        <v>1061</v>
      </c>
      <c r="N3311">
        <v>35.508699999999997</v>
      </c>
    </row>
    <row r="3312" spans="1:14" customFormat="1" x14ac:dyDescent="0.3">
      <c r="A3312">
        <v>2024</v>
      </c>
      <c r="B3312" t="s">
        <v>1188</v>
      </c>
      <c r="C3312" t="s">
        <v>821</v>
      </c>
      <c r="D3312" t="s">
        <v>823</v>
      </c>
      <c r="E3312" t="s">
        <v>822</v>
      </c>
      <c r="F3312" t="s">
        <v>1189</v>
      </c>
      <c r="G3312" t="s">
        <v>1190</v>
      </c>
      <c r="H3312">
        <v>212</v>
      </c>
      <c r="I3312" t="s">
        <v>1139</v>
      </c>
      <c r="J3312" t="s">
        <v>1138</v>
      </c>
      <c r="K3312" t="s">
        <v>1192</v>
      </c>
      <c r="L3312" t="s">
        <v>1191</v>
      </c>
      <c r="M3312">
        <v>2988</v>
      </c>
      <c r="N3312">
        <v>100</v>
      </c>
    </row>
    <row r="3313" spans="1:14" customFormat="1" x14ac:dyDescent="0.3">
      <c r="A3313">
        <v>2024</v>
      </c>
      <c r="B3313" t="s">
        <v>1188</v>
      </c>
      <c r="C3313" t="s">
        <v>821</v>
      </c>
      <c r="D3313" t="s">
        <v>823</v>
      </c>
      <c r="E3313" t="s">
        <v>822</v>
      </c>
      <c r="F3313" t="s">
        <v>1189</v>
      </c>
      <c r="G3313" t="s">
        <v>1190</v>
      </c>
      <c r="H3313">
        <v>212</v>
      </c>
      <c r="I3313" t="s">
        <v>1139</v>
      </c>
      <c r="J3313" t="s">
        <v>1138</v>
      </c>
      <c r="K3313" t="s">
        <v>305</v>
      </c>
      <c r="L3313" t="s">
        <v>1191</v>
      </c>
      <c r="M3313">
        <v>125</v>
      </c>
      <c r="N3313">
        <v>4.1833999999999998</v>
      </c>
    </row>
    <row r="3314" spans="1:14" customFormat="1" x14ac:dyDescent="0.3">
      <c r="A3314">
        <v>2021</v>
      </c>
      <c r="B3314" t="s">
        <v>1188</v>
      </c>
      <c r="C3314" t="s">
        <v>821</v>
      </c>
      <c r="D3314" t="s">
        <v>823</v>
      </c>
      <c r="E3314" t="s">
        <v>822</v>
      </c>
      <c r="F3314" t="s">
        <v>867</v>
      </c>
      <c r="G3314" t="s">
        <v>866</v>
      </c>
      <c r="H3314">
        <v>877</v>
      </c>
      <c r="I3314" t="s">
        <v>1141</v>
      </c>
      <c r="J3314" t="s">
        <v>1140</v>
      </c>
      <c r="K3314" t="s">
        <v>307</v>
      </c>
      <c r="L3314" t="s">
        <v>1191</v>
      </c>
      <c r="M3314">
        <v>619</v>
      </c>
      <c r="N3314">
        <v>37.289200000000001</v>
      </c>
    </row>
    <row r="3315" spans="1:14" customFormat="1" x14ac:dyDescent="0.3">
      <c r="A3315">
        <v>2021</v>
      </c>
      <c r="B3315" t="s">
        <v>1188</v>
      </c>
      <c r="C3315" t="s">
        <v>821</v>
      </c>
      <c r="D3315" t="s">
        <v>823</v>
      </c>
      <c r="E3315" t="s">
        <v>822</v>
      </c>
      <c r="F3315" t="s">
        <v>867</v>
      </c>
      <c r="G3315" t="s">
        <v>866</v>
      </c>
      <c r="H3315">
        <v>877</v>
      </c>
      <c r="I3315" t="s">
        <v>1141</v>
      </c>
      <c r="J3315" t="s">
        <v>1140</v>
      </c>
      <c r="K3315" t="s">
        <v>308</v>
      </c>
      <c r="L3315" t="s">
        <v>1191</v>
      </c>
      <c r="M3315">
        <v>447</v>
      </c>
      <c r="N3315">
        <v>26.927700000000002</v>
      </c>
    </row>
    <row r="3316" spans="1:14" customFormat="1" x14ac:dyDescent="0.3">
      <c r="A3316">
        <v>2021</v>
      </c>
      <c r="B3316" t="s">
        <v>1188</v>
      </c>
      <c r="C3316" t="s">
        <v>821</v>
      </c>
      <c r="D3316" t="s">
        <v>823</v>
      </c>
      <c r="E3316" t="s">
        <v>822</v>
      </c>
      <c r="F3316" t="s">
        <v>867</v>
      </c>
      <c r="G3316" t="s">
        <v>866</v>
      </c>
      <c r="H3316">
        <v>877</v>
      </c>
      <c r="I3316" t="s">
        <v>1141</v>
      </c>
      <c r="J3316" t="s">
        <v>1140</v>
      </c>
      <c r="K3316" t="s">
        <v>309</v>
      </c>
      <c r="L3316" t="s">
        <v>1191</v>
      </c>
      <c r="M3316">
        <v>80</v>
      </c>
      <c r="N3316">
        <v>4.81928</v>
      </c>
    </row>
    <row r="3317" spans="1:14" customFormat="1" x14ac:dyDescent="0.3">
      <c r="A3317">
        <v>2021</v>
      </c>
      <c r="B3317" t="s">
        <v>1188</v>
      </c>
      <c r="C3317" t="s">
        <v>821</v>
      </c>
      <c r="D3317" t="s">
        <v>823</v>
      </c>
      <c r="E3317" t="s">
        <v>822</v>
      </c>
      <c r="F3317" t="s">
        <v>867</v>
      </c>
      <c r="G3317" t="s">
        <v>866</v>
      </c>
      <c r="H3317">
        <v>877</v>
      </c>
      <c r="I3317" t="s">
        <v>1141</v>
      </c>
      <c r="J3317" t="s">
        <v>1140</v>
      </c>
      <c r="K3317" t="s">
        <v>306</v>
      </c>
      <c r="L3317" t="s">
        <v>1191</v>
      </c>
      <c r="M3317">
        <v>468</v>
      </c>
      <c r="N3317">
        <v>28.192799999999998</v>
      </c>
    </row>
    <row r="3318" spans="1:14" customFormat="1" x14ac:dyDescent="0.3">
      <c r="A3318">
        <v>2021</v>
      </c>
      <c r="B3318" t="s">
        <v>1188</v>
      </c>
      <c r="C3318" t="s">
        <v>821</v>
      </c>
      <c r="D3318" t="s">
        <v>823</v>
      </c>
      <c r="E3318" t="s">
        <v>822</v>
      </c>
      <c r="F3318" t="s">
        <v>867</v>
      </c>
      <c r="G3318" t="s">
        <v>866</v>
      </c>
      <c r="H3318">
        <v>877</v>
      </c>
      <c r="I3318" t="s">
        <v>1141</v>
      </c>
      <c r="J3318" t="s">
        <v>1140</v>
      </c>
      <c r="K3318" t="s">
        <v>1192</v>
      </c>
      <c r="L3318" t="s">
        <v>1191</v>
      </c>
      <c r="M3318">
        <v>1660</v>
      </c>
      <c r="N3318">
        <v>100</v>
      </c>
    </row>
    <row r="3319" spans="1:14" customFormat="1" x14ac:dyDescent="0.3">
      <c r="A3319">
        <v>2021</v>
      </c>
      <c r="B3319" t="s">
        <v>1188</v>
      </c>
      <c r="C3319" t="s">
        <v>821</v>
      </c>
      <c r="D3319" t="s">
        <v>823</v>
      </c>
      <c r="E3319" t="s">
        <v>822</v>
      </c>
      <c r="F3319" t="s">
        <v>867</v>
      </c>
      <c r="G3319" t="s">
        <v>866</v>
      </c>
      <c r="H3319">
        <v>877</v>
      </c>
      <c r="I3319" t="s">
        <v>1141</v>
      </c>
      <c r="J3319" t="s">
        <v>1140</v>
      </c>
      <c r="K3319" t="s">
        <v>305</v>
      </c>
      <c r="L3319" t="s">
        <v>1191</v>
      </c>
      <c r="M3319">
        <v>46</v>
      </c>
      <c r="N3319">
        <v>2.77108</v>
      </c>
    </row>
    <row r="3320" spans="1:14" customFormat="1" x14ac:dyDescent="0.3">
      <c r="A3320">
        <v>2022</v>
      </c>
      <c r="B3320" t="s">
        <v>1188</v>
      </c>
      <c r="C3320" t="s">
        <v>821</v>
      </c>
      <c r="D3320" t="s">
        <v>823</v>
      </c>
      <c r="E3320" t="s">
        <v>822</v>
      </c>
      <c r="F3320" t="s">
        <v>867</v>
      </c>
      <c r="G3320" t="s">
        <v>866</v>
      </c>
      <c r="H3320">
        <v>877</v>
      </c>
      <c r="I3320" t="s">
        <v>1141</v>
      </c>
      <c r="J3320" t="s">
        <v>1140</v>
      </c>
      <c r="K3320" t="s">
        <v>307</v>
      </c>
      <c r="L3320" t="s">
        <v>1191</v>
      </c>
      <c r="M3320">
        <v>630</v>
      </c>
      <c r="N3320">
        <v>36.395200000000003</v>
      </c>
    </row>
    <row r="3321" spans="1:14" customFormat="1" x14ac:dyDescent="0.3">
      <c r="A3321">
        <v>2022</v>
      </c>
      <c r="B3321" t="s">
        <v>1188</v>
      </c>
      <c r="C3321" t="s">
        <v>821</v>
      </c>
      <c r="D3321" t="s">
        <v>823</v>
      </c>
      <c r="E3321" t="s">
        <v>822</v>
      </c>
      <c r="F3321" t="s">
        <v>867</v>
      </c>
      <c r="G3321" t="s">
        <v>866</v>
      </c>
      <c r="H3321">
        <v>877</v>
      </c>
      <c r="I3321" t="s">
        <v>1141</v>
      </c>
      <c r="J3321" t="s">
        <v>1140</v>
      </c>
      <c r="K3321" t="s">
        <v>308</v>
      </c>
      <c r="L3321" t="s">
        <v>1191</v>
      </c>
      <c r="M3321">
        <v>463</v>
      </c>
      <c r="N3321">
        <v>26.747499999999999</v>
      </c>
    </row>
    <row r="3322" spans="1:14" customFormat="1" x14ac:dyDescent="0.3">
      <c r="A3322">
        <v>2022</v>
      </c>
      <c r="B3322" t="s">
        <v>1188</v>
      </c>
      <c r="C3322" t="s">
        <v>821</v>
      </c>
      <c r="D3322" t="s">
        <v>823</v>
      </c>
      <c r="E3322" t="s">
        <v>822</v>
      </c>
      <c r="F3322" t="s">
        <v>867</v>
      </c>
      <c r="G3322" t="s">
        <v>866</v>
      </c>
      <c r="H3322">
        <v>877</v>
      </c>
      <c r="I3322" t="s">
        <v>1141</v>
      </c>
      <c r="J3322" t="s">
        <v>1140</v>
      </c>
      <c r="K3322" t="s">
        <v>309</v>
      </c>
      <c r="L3322" t="s">
        <v>1191</v>
      </c>
      <c r="M3322">
        <v>95</v>
      </c>
      <c r="N3322">
        <v>5.4881599999999997</v>
      </c>
    </row>
    <row r="3323" spans="1:14" customFormat="1" x14ac:dyDescent="0.3">
      <c r="A3323">
        <v>2022</v>
      </c>
      <c r="B3323" t="s">
        <v>1188</v>
      </c>
      <c r="C3323" t="s">
        <v>821</v>
      </c>
      <c r="D3323" t="s">
        <v>823</v>
      </c>
      <c r="E3323" t="s">
        <v>822</v>
      </c>
      <c r="F3323" t="s">
        <v>867</v>
      </c>
      <c r="G3323" t="s">
        <v>866</v>
      </c>
      <c r="H3323">
        <v>877</v>
      </c>
      <c r="I3323" t="s">
        <v>1141</v>
      </c>
      <c r="J3323" t="s">
        <v>1140</v>
      </c>
      <c r="K3323" t="s">
        <v>306</v>
      </c>
      <c r="L3323" t="s">
        <v>1191</v>
      </c>
      <c r="M3323">
        <v>482</v>
      </c>
      <c r="N3323">
        <v>27.845199999999998</v>
      </c>
    </row>
    <row r="3324" spans="1:14" customFormat="1" x14ac:dyDescent="0.3">
      <c r="A3324">
        <v>2022</v>
      </c>
      <c r="B3324" t="s">
        <v>1188</v>
      </c>
      <c r="C3324" t="s">
        <v>821</v>
      </c>
      <c r="D3324" t="s">
        <v>823</v>
      </c>
      <c r="E3324" t="s">
        <v>822</v>
      </c>
      <c r="F3324" t="s">
        <v>867</v>
      </c>
      <c r="G3324" t="s">
        <v>866</v>
      </c>
      <c r="H3324">
        <v>877</v>
      </c>
      <c r="I3324" t="s">
        <v>1141</v>
      </c>
      <c r="J3324" t="s">
        <v>1140</v>
      </c>
      <c r="K3324" t="s">
        <v>1192</v>
      </c>
      <c r="L3324" t="s">
        <v>1191</v>
      </c>
      <c r="M3324">
        <v>1731</v>
      </c>
      <c r="N3324">
        <v>100</v>
      </c>
    </row>
    <row r="3325" spans="1:14" customFormat="1" x14ac:dyDescent="0.3">
      <c r="A3325">
        <v>2022</v>
      </c>
      <c r="B3325" t="s">
        <v>1188</v>
      </c>
      <c r="C3325" t="s">
        <v>821</v>
      </c>
      <c r="D3325" t="s">
        <v>823</v>
      </c>
      <c r="E3325" t="s">
        <v>822</v>
      </c>
      <c r="F3325" t="s">
        <v>867</v>
      </c>
      <c r="G3325" t="s">
        <v>866</v>
      </c>
      <c r="H3325">
        <v>877</v>
      </c>
      <c r="I3325" t="s">
        <v>1141</v>
      </c>
      <c r="J3325" t="s">
        <v>1140</v>
      </c>
      <c r="K3325" t="s">
        <v>305</v>
      </c>
      <c r="L3325" t="s">
        <v>1191</v>
      </c>
      <c r="M3325">
        <v>61</v>
      </c>
      <c r="N3325">
        <v>3.5239699999999998</v>
      </c>
    </row>
    <row r="3326" spans="1:14" customFormat="1" x14ac:dyDescent="0.3">
      <c r="A3326">
        <v>2023</v>
      </c>
      <c r="B3326" t="s">
        <v>1188</v>
      </c>
      <c r="C3326" t="s">
        <v>821</v>
      </c>
      <c r="D3326" t="s">
        <v>823</v>
      </c>
      <c r="E3326" t="s">
        <v>822</v>
      </c>
      <c r="F3326" t="s">
        <v>867</v>
      </c>
      <c r="G3326" t="s">
        <v>866</v>
      </c>
      <c r="H3326">
        <v>877</v>
      </c>
      <c r="I3326" t="s">
        <v>1141</v>
      </c>
      <c r="J3326" t="s">
        <v>1140</v>
      </c>
      <c r="K3326" t="s">
        <v>307</v>
      </c>
      <c r="L3326" t="s">
        <v>1191</v>
      </c>
      <c r="M3326">
        <v>687</v>
      </c>
      <c r="N3326">
        <v>36.581470000000003</v>
      </c>
    </row>
    <row r="3327" spans="1:14" customFormat="1" x14ac:dyDescent="0.3">
      <c r="A3327">
        <v>2023</v>
      </c>
      <c r="B3327" t="s">
        <v>1188</v>
      </c>
      <c r="C3327" t="s">
        <v>821</v>
      </c>
      <c r="D3327" t="s">
        <v>823</v>
      </c>
      <c r="E3327" t="s">
        <v>822</v>
      </c>
      <c r="F3327" t="s">
        <v>867</v>
      </c>
      <c r="G3327" t="s">
        <v>866</v>
      </c>
      <c r="H3327">
        <v>877</v>
      </c>
      <c r="I3327" t="s">
        <v>1141</v>
      </c>
      <c r="J3327" t="s">
        <v>1140</v>
      </c>
      <c r="K3327" t="s">
        <v>308</v>
      </c>
      <c r="L3327" t="s">
        <v>1191</v>
      </c>
      <c r="M3327">
        <v>493</v>
      </c>
      <c r="N3327">
        <v>26.251329999999999</v>
      </c>
    </row>
    <row r="3328" spans="1:14" customFormat="1" x14ac:dyDescent="0.3">
      <c r="A3328">
        <v>2023</v>
      </c>
      <c r="B3328" t="s">
        <v>1188</v>
      </c>
      <c r="C3328" t="s">
        <v>821</v>
      </c>
      <c r="D3328" t="s">
        <v>823</v>
      </c>
      <c r="E3328" t="s">
        <v>822</v>
      </c>
      <c r="F3328" t="s">
        <v>867</v>
      </c>
      <c r="G3328" t="s">
        <v>866</v>
      </c>
      <c r="H3328">
        <v>877</v>
      </c>
      <c r="I3328" t="s">
        <v>1141</v>
      </c>
      <c r="J3328" t="s">
        <v>1140</v>
      </c>
      <c r="K3328" t="s">
        <v>309</v>
      </c>
      <c r="L3328" t="s">
        <v>1191</v>
      </c>
      <c r="M3328">
        <v>132</v>
      </c>
      <c r="N3328">
        <v>7.0287499999999996</v>
      </c>
    </row>
    <row r="3329" spans="1:14" customFormat="1" x14ac:dyDescent="0.3">
      <c r="A3329">
        <v>2023</v>
      </c>
      <c r="B3329" t="s">
        <v>1188</v>
      </c>
      <c r="C3329" t="s">
        <v>821</v>
      </c>
      <c r="D3329" t="s">
        <v>823</v>
      </c>
      <c r="E3329" t="s">
        <v>822</v>
      </c>
      <c r="F3329" t="s">
        <v>867</v>
      </c>
      <c r="G3329" t="s">
        <v>866</v>
      </c>
      <c r="H3329">
        <v>877</v>
      </c>
      <c r="I3329" t="s">
        <v>1141</v>
      </c>
      <c r="J3329" t="s">
        <v>1140</v>
      </c>
      <c r="K3329" t="s">
        <v>306</v>
      </c>
      <c r="L3329" t="s">
        <v>1191</v>
      </c>
      <c r="M3329">
        <v>507</v>
      </c>
      <c r="N3329">
        <v>26.99681</v>
      </c>
    </row>
    <row r="3330" spans="1:14" customFormat="1" x14ac:dyDescent="0.3">
      <c r="A3330">
        <v>2023</v>
      </c>
      <c r="B3330" t="s">
        <v>1188</v>
      </c>
      <c r="C3330" t="s">
        <v>821</v>
      </c>
      <c r="D3330" t="s">
        <v>823</v>
      </c>
      <c r="E3330" t="s">
        <v>822</v>
      </c>
      <c r="F3330" t="s">
        <v>867</v>
      </c>
      <c r="G3330" t="s">
        <v>866</v>
      </c>
      <c r="H3330">
        <v>877</v>
      </c>
      <c r="I3330" t="s">
        <v>1141</v>
      </c>
      <c r="J3330" t="s">
        <v>1140</v>
      </c>
      <c r="K3330" t="s">
        <v>1192</v>
      </c>
      <c r="L3330" t="s">
        <v>1191</v>
      </c>
      <c r="M3330">
        <v>1878</v>
      </c>
      <c r="N3330">
        <v>100</v>
      </c>
    </row>
    <row r="3331" spans="1:14" customFormat="1" x14ac:dyDescent="0.3">
      <c r="A3331">
        <v>2023</v>
      </c>
      <c r="B3331" t="s">
        <v>1188</v>
      </c>
      <c r="C3331" t="s">
        <v>821</v>
      </c>
      <c r="D3331" t="s">
        <v>823</v>
      </c>
      <c r="E3331" t="s">
        <v>822</v>
      </c>
      <c r="F3331" t="s">
        <v>867</v>
      </c>
      <c r="G3331" t="s">
        <v>866</v>
      </c>
      <c r="H3331">
        <v>877</v>
      </c>
      <c r="I3331" t="s">
        <v>1141</v>
      </c>
      <c r="J3331" t="s">
        <v>1140</v>
      </c>
      <c r="K3331" t="s">
        <v>305</v>
      </c>
      <c r="L3331" t="s">
        <v>1191</v>
      </c>
      <c r="M3331">
        <v>59</v>
      </c>
      <c r="N3331">
        <v>3.1416400000000002</v>
      </c>
    </row>
    <row r="3332" spans="1:14" customFormat="1" x14ac:dyDescent="0.3">
      <c r="A3332">
        <v>2024</v>
      </c>
      <c r="B3332" t="s">
        <v>1188</v>
      </c>
      <c r="C3332" t="s">
        <v>821</v>
      </c>
      <c r="D3332" t="s">
        <v>823</v>
      </c>
      <c r="E3332" t="s">
        <v>822</v>
      </c>
      <c r="F3332" t="s">
        <v>867</v>
      </c>
      <c r="G3332" t="s">
        <v>866</v>
      </c>
      <c r="H3332">
        <v>877</v>
      </c>
      <c r="I3332" t="s">
        <v>1141</v>
      </c>
      <c r="J3332" t="s">
        <v>1140</v>
      </c>
      <c r="K3332" t="s">
        <v>307</v>
      </c>
      <c r="L3332" t="s">
        <v>1191</v>
      </c>
      <c r="M3332">
        <v>713</v>
      </c>
      <c r="N3332">
        <v>34.746589999999998</v>
      </c>
    </row>
    <row r="3333" spans="1:14" customFormat="1" x14ac:dyDescent="0.3">
      <c r="A3333">
        <v>2024</v>
      </c>
      <c r="B3333" t="s">
        <v>1188</v>
      </c>
      <c r="C3333" t="s">
        <v>821</v>
      </c>
      <c r="D3333" t="s">
        <v>823</v>
      </c>
      <c r="E3333" t="s">
        <v>822</v>
      </c>
      <c r="F3333" t="s">
        <v>867</v>
      </c>
      <c r="G3333" t="s">
        <v>866</v>
      </c>
      <c r="H3333">
        <v>877</v>
      </c>
      <c r="I3333" t="s">
        <v>1141</v>
      </c>
      <c r="J3333" t="s">
        <v>1140</v>
      </c>
      <c r="K3333" t="s">
        <v>308</v>
      </c>
      <c r="L3333" t="s">
        <v>1191</v>
      </c>
      <c r="M3333">
        <v>495</v>
      </c>
      <c r="N3333">
        <v>24.122810000000001</v>
      </c>
    </row>
    <row r="3334" spans="1:14" customFormat="1" x14ac:dyDescent="0.3">
      <c r="A3334">
        <v>2024</v>
      </c>
      <c r="B3334" t="s">
        <v>1188</v>
      </c>
      <c r="C3334" t="s">
        <v>821</v>
      </c>
      <c r="D3334" t="s">
        <v>823</v>
      </c>
      <c r="E3334" t="s">
        <v>822</v>
      </c>
      <c r="F3334" t="s">
        <v>867</v>
      </c>
      <c r="G3334" t="s">
        <v>866</v>
      </c>
      <c r="H3334">
        <v>877</v>
      </c>
      <c r="I3334" t="s">
        <v>1141</v>
      </c>
      <c r="J3334" t="s">
        <v>1140</v>
      </c>
      <c r="K3334" t="s">
        <v>309</v>
      </c>
      <c r="L3334" t="s">
        <v>1191</v>
      </c>
      <c r="M3334">
        <v>114</v>
      </c>
      <c r="N3334">
        <v>5.5555599999999998</v>
      </c>
    </row>
    <row r="3335" spans="1:14" customFormat="1" x14ac:dyDescent="0.3">
      <c r="A3335">
        <v>2024</v>
      </c>
      <c r="B3335" t="s">
        <v>1188</v>
      </c>
      <c r="C3335" t="s">
        <v>821</v>
      </c>
      <c r="D3335" t="s">
        <v>823</v>
      </c>
      <c r="E3335" t="s">
        <v>822</v>
      </c>
      <c r="F3335" t="s">
        <v>867</v>
      </c>
      <c r="G3335" t="s">
        <v>866</v>
      </c>
      <c r="H3335">
        <v>877</v>
      </c>
      <c r="I3335" t="s">
        <v>1141</v>
      </c>
      <c r="J3335" t="s">
        <v>1140</v>
      </c>
      <c r="K3335" t="s">
        <v>306</v>
      </c>
      <c r="L3335" t="s">
        <v>1191</v>
      </c>
      <c r="M3335">
        <v>620</v>
      </c>
      <c r="N3335">
        <v>30.21442</v>
      </c>
    </row>
    <row r="3336" spans="1:14" customFormat="1" x14ac:dyDescent="0.3">
      <c r="A3336">
        <v>2024</v>
      </c>
      <c r="B3336" t="s">
        <v>1188</v>
      </c>
      <c r="C3336" t="s">
        <v>821</v>
      </c>
      <c r="D3336" t="s">
        <v>823</v>
      </c>
      <c r="E3336" t="s">
        <v>822</v>
      </c>
      <c r="F3336" t="s">
        <v>867</v>
      </c>
      <c r="G3336" t="s">
        <v>866</v>
      </c>
      <c r="H3336">
        <v>877</v>
      </c>
      <c r="I3336" t="s">
        <v>1141</v>
      </c>
      <c r="J3336" t="s">
        <v>1140</v>
      </c>
      <c r="K3336" t="s">
        <v>1192</v>
      </c>
      <c r="L3336" t="s">
        <v>1191</v>
      </c>
      <c r="M3336">
        <v>2052</v>
      </c>
      <c r="N3336">
        <v>100</v>
      </c>
    </row>
    <row r="3337" spans="1:14" customFormat="1" x14ac:dyDescent="0.3">
      <c r="A3337">
        <v>2024</v>
      </c>
      <c r="B3337" t="s">
        <v>1188</v>
      </c>
      <c r="C3337" t="s">
        <v>821</v>
      </c>
      <c r="D3337" t="s">
        <v>823</v>
      </c>
      <c r="E3337" t="s">
        <v>822</v>
      </c>
      <c r="F3337" t="s">
        <v>867</v>
      </c>
      <c r="G3337" t="s">
        <v>866</v>
      </c>
      <c r="H3337">
        <v>877</v>
      </c>
      <c r="I3337" t="s">
        <v>1141</v>
      </c>
      <c r="J3337" t="s">
        <v>1140</v>
      </c>
      <c r="K3337" t="s">
        <v>305</v>
      </c>
      <c r="L3337" t="s">
        <v>1191</v>
      </c>
      <c r="M3337">
        <v>110</v>
      </c>
      <c r="N3337">
        <v>5.3606199999999999</v>
      </c>
    </row>
    <row r="3338" spans="1:14" customFormat="1" x14ac:dyDescent="0.3">
      <c r="A3338">
        <v>2021</v>
      </c>
      <c r="B3338" t="s">
        <v>1188</v>
      </c>
      <c r="C3338" t="s">
        <v>821</v>
      </c>
      <c r="D3338" t="s">
        <v>823</v>
      </c>
      <c r="E3338" t="s">
        <v>822</v>
      </c>
      <c r="F3338" t="s">
        <v>863</v>
      </c>
      <c r="G3338" t="s">
        <v>862</v>
      </c>
      <c r="H3338">
        <v>937</v>
      </c>
      <c r="I3338" t="s">
        <v>1143</v>
      </c>
      <c r="J3338" t="s">
        <v>1142</v>
      </c>
      <c r="K3338" t="s">
        <v>307</v>
      </c>
      <c r="L3338" t="s">
        <v>1191</v>
      </c>
      <c r="M3338">
        <v>1507</v>
      </c>
      <c r="N3338">
        <v>33.026499999999999</v>
      </c>
    </row>
    <row r="3339" spans="1:14" customFormat="1" x14ac:dyDescent="0.3">
      <c r="A3339">
        <v>2021</v>
      </c>
      <c r="B3339" t="s">
        <v>1188</v>
      </c>
      <c r="C3339" t="s">
        <v>821</v>
      </c>
      <c r="D3339" t="s">
        <v>823</v>
      </c>
      <c r="E3339" t="s">
        <v>822</v>
      </c>
      <c r="F3339" t="s">
        <v>863</v>
      </c>
      <c r="G3339" t="s">
        <v>862</v>
      </c>
      <c r="H3339">
        <v>937</v>
      </c>
      <c r="I3339" t="s">
        <v>1143</v>
      </c>
      <c r="J3339" t="s">
        <v>1142</v>
      </c>
      <c r="K3339" t="s">
        <v>308</v>
      </c>
      <c r="L3339" t="s">
        <v>1191</v>
      </c>
      <c r="M3339">
        <v>1121</v>
      </c>
      <c r="N3339">
        <v>24.5672</v>
      </c>
    </row>
    <row r="3340" spans="1:14" customFormat="1" x14ac:dyDescent="0.3">
      <c r="A3340">
        <v>2021</v>
      </c>
      <c r="B3340" t="s">
        <v>1188</v>
      </c>
      <c r="C3340" t="s">
        <v>821</v>
      </c>
      <c r="D3340" t="s">
        <v>823</v>
      </c>
      <c r="E3340" t="s">
        <v>822</v>
      </c>
      <c r="F3340" t="s">
        <v>863</v>
      </c>
      <c r="G3340" t="s">
        <v>862</v>
      </c>
      <c r="H3340">
        <v>937</v>
      </c>
      <c r="I3340" t="s">
        <v>1143</v>
      </c>
      <c r="J3340" t="s">
        <v>1142</v>
      </c>
      <c r="K3340" t="s">
        <v>309</v>
      </c>
      <c r="L3340" t="s">
        <v>1191</v>
      </c>
      <c r="M3340">
        <v>459</v>
      </c>
      <c r="N3340">
        <v>10.059200000000001</v>
      </c>
    </row>
    <row r="3341" spans="1:14" customFormat="1" x14ac:dyDescent="0.3">
      <c r="A3341">
        <v>2021</v>
      </c>
      <c r="B3341" t="s">
        <v>1188</v>
      </c>
      <c r="C3341" t="s">
        <v>821</v>
      </c>
      <c r="D3341" t="s">
        <v>823</v>
      </c>
      <c r="E3341" t="s">
        <v>822</v>
      </c>
      <c r="F3341" t="s">
        <v>863</v>
      </c>
      <c r="G3341" t="s">
        <v>862</v>
      </c>
      <c r="H3341">
        <v>937</v>
      </c>
      <c r="I3341" t="s">
        <v>1143</v>
      </c>
      <c r="J3341" t="s">
        <v>1142</v>
      </c>
      <c r="K3341" t="s">
        <v>306</v>
      </c>
      <c r="L3341" t="s">
        <v>1191</v>
      </c>
      <c r="M3341">
        <v>1310</v>
      </c>
      <c r="N3341">
        <v>28.709199999999999</v>
      </c>
    </row>
    <row r="3342" spans="1:14" customFormat="1" x14ac:dyDescent="0.3">
      <c r="A3342">
        <v>2021</v>
      </c>
      <c r="B3342" t="s">
        <v>1188</v>
      </c>
      <c r="C3342" t="s">
        <v>821</v>
      </c>
      <c r="D3342" t="s">
        <v>823</v>
      </c>
      <c r="E3342" t="s">
        <v>822</v>
      </c>
      <c r="F3342" t="s">
        <v>863</v>
      </c>
      <c r="G3342" t="s">
        <v>862</v>
      </c>
      <c r="H3342">
        <v>937</v>
      </c>
      <c r="I3342" t="s">
        <v>1143</v>
      </c>
      <c r="J3342" t="s">
        <v>1142</v>
      </c>
      <c r="K3342" t="s">
        <v>1192</v>
      </c>
      <c r="L3342" t="s">
        <v>1191</v>
      </c>
      <c r="M3342">
        <v>4563</v>
      </c>
      <c r="N3342">
        <v>100</v>
      </c>
    </row>
    <row r="3343" spans="1:14" customFormat="1" x14ac:dyDescent="0.3">
      <c r="A3343">
        <v>2021</v>
      </c>
      <c r="B3343" t="s">
        <v>1188</v>
      </c>
      <c r="C3343" t="s">
        <v>821</v>
      </c>
      <c r="D3343" t="s">
        <v>823</v>
      </c>
      <c r="E3343" t="s">
        <v>822</v>
      </c>
      <c r="F3343" t="s">
        <v>863</v>
      </c>
      <c r="G3343" t="s">
        <v>862</v>
      </c>
      <c r="H3343">
        <v>937</v>
      </c>
      <c r="I3343" t="s">
        <v>1143</v>
      </c>
      <c r="J3343" t="s">
        <v>1142</v>
      </c>
      <c r="K3343" t="s">
        <v>305</v>
      </c>
      <c r="L3343" t="s">
        <v>1191</v>
      </c>
      <c r="M3343">
        <v>166</v>
      </c>
      <c r="N3343">
        <v>3.6379600000000001</v>
      </c>
    </row>
    <row r="3344" spans="1:14" customFormat="1" x14ac:dyDescent="0.3">
      <c r="A3344">
        <v>2022</v>
      </c>
      <c r="B3344" t="s">
        <v>1188</v>
      </c>
      <c r="C3344" t="s">
        <v>821</v>
      </c>
      <c r="D3344" t="s">
        <v>823</v>
      </c>
      <c r="E3344" t="s">
        <v>822</v>
      </c>
      <c r="F3344" t="s">
        <v>863</v>
      </c>
      <c r="G3344" t="s">
        <v>862</v>
      </c>
      <c r="H3344">
        <v>937</v>
      </c>
      <c r="I3344" t="s">
        <v>1143</v>
      </c>
      <c r="J3344" t="s">
        <v>1142</v>
      </c>
      <c r="K3344" t="s">
        <v>307</v>
      </c>
      <c r="L3344" t="s">
        <v>1191</v>
      </c>
      <c r="M3344">
        <v>1562</v>
      </c>
      <c r="N3344">
        <v>32.760100000000001</v>
      </c>
    </row>
    <row r="3345" spans="1:14" customFormat="1" x14ac:dyDescent="0.3">
      <c r="A3345">
        <v>2022</v>
      </c>
      <c r="B3345" t="s">
        <v>1188</v>
      </c>
      <c r="C3345" t="s">
        <v>821</v>
      </c>
      <c r="D3345" t="s">
        <v>823</v>
      </c>
      <c r="E3345" t="s">
        <v>822</v>
      </c>
      <c r="F3345" t="s">
        <v>863</v>
      </c>
      <c r="G3345" t="s">
        <v>862</v>
      </c>
      <c r="H3345">
        <v>937</v>
      </c>
      <c r="I3345" t="s">
        <v>1143</v>
      </c>
      <c r="J3345" t="s">
        <v>1142</v>
      </c>
      <c r="K3345" t="s">
        <v>308</v>
      </c>
      <c r="L3345" t="s">
        <v>1191</v>
      </c>
      <c r="M3345">
        <v>1129</v>
      </c>
      <c r="N3345">
        <v>23.678699999999999</v>
      </c>
    </row>
    <row r="3346" spans="1:14" customFormat="1" x14ac:dyDescent="0.3">
      <c r="A3346">
        <v>2022</v>
      </c>
      <c r="B3346" t="s">
        <v>1188</v>
      </c>
      <c r="C3346" t="s">
        <v>821</v>
      </c>
      <c r="D3346" t="s">
        <v>823</v>
      </c>
      <c r="E3346" t="s">
        <v>822</v>
      </c>
      <c r="F3346" t="s">
        <v>863</v>
      </c>
      <c r="G3346" t="s">
        <v>862</v>
      </c>
      <c r="H3346">
        <v>937</v>
      </c>
      <c r="I3346" t="s">
        <v>1143</v>
      </c>
      <c r="J3346" t="s">
        <v>1142</v>
      </c>
      <c r="K3346" t="s">
        <v>309</v>
      </c>
      <c r="L3346" t="s">
        <v>1191</v>
      </c>
      <c r="M3346">
        <v>500</v>
      </c>
      <c r="N3346">
        <v>10.486599999999999</v>
      </c>
    </row>
    <row r="3347" spans="1:14" customFormat="1" x14ac:dyDescent="0.3">
      <c r="A3347">
        <v>2022</v>
      </c>
      <c r="B3347" t="s">
        <v>1188</v>
      </c>
      <c r="C3347" t="s">
        <v>821</v>
      </c>
      <c r="D3347" t="s">
        <v>823</v>
      </c>
      <c r="E3347" t="s">
        <v>822</v>
      </c>
      <c r="F3347" t="s">
        <v>863</v>
      </c>
      <c r="G3347" t="s">
        <v>862</v>
      </c>
      <c r="H3347">
        <v>937</v>
      </c>
      <c r="I3347" t="s">
        <v>1143</v>
      </c>
      <c r="J3347" t="s">
        <v>1142</v>
      </c>
      <c r="K3347" t="s">
        <v>306</v>
      </c>
      <c r="L3347" t="s">
        <v>1191</v>
      </c>
      <c r="M3347">
        <v>1415</v>
      </c>
      <c r="N3347">
        <v>29.677</v>
      </c>
    </row>
    <row r="3348" spans="1:14" customFormat="1" x14ac:dyDescent="0.3">
      <c r="A3348">
        <v>2022</v>
      </c>
      <c r="B3348" t="s">
        <v>1188</v>
      </c>
      <c r="C3348" t="s">
        <v>821</v>
      </c>
      <c r="D3348" t="s">
        <v>823</v>
      </c>
      <c r="E3348" t="s">
        <v>822</v>
      </c>
      <c r="F3348" t="s">
        <v>863</v>
      </c>
      <c r="G3348" t="s">
        <v>862</v>
      </c>
      <c r="H3348">
        <v>937</v>
      </c>
      <c r="I3348" t="s">
        <v>1143</v>
      </c>
      <c r="J3348" t="s">
        <v>1142</v>
      </c>
      <c r="K3348" t="s">
        <v>1192</v>
      </c>
      <c r="L3348" t="s">
        <v>1191</v>
      </c>
      <c r="M3348">
        <v>4768</v>
      </c>
      <c r="N3348">
        <v>100</v>
      </c>
    </row>
    <row r="3349" spans="1:14" customFormat="1" x14ac:dyDescent="0.3">
      <c r="A3349">
        <v>2022</v>
      </c>
      <c r="B3349" t="s">
        <v>1188</v>
      </c>
      <c r="C3349" t="s">
        <v>821</v>
      </c>
      <c r="D3349" t="s">
        <v>823</v>
      </c>
      <c r="E3349" t="s">
        <v>822</v>
      </c>
      <c r="F3349" t="s">
        <v>863</v>
      </c>
      <c r="G3349" t="s">
        <v>862</v>
      </c>
      <c r="H3349">
        <v>937</v>
      </c>
      <c r="I3349" t="s">
        <v>1143</v>
      </c>
      <c r="J3349" t="s">
        <v>1142</v>
      </c>
      <c r="K3349" t="s">
        <v>305</v>
      </c>
      <c r="L3349" t="s">
        <v>1191</v>
      </c>
      <c r="M3349">
        <v>162</v>
      </c>
      <c r="N3349">
        <v>3.3976500000000001</v>
      </c>
    </row>
    <row r="3350" spans="1:14" customFormat="1" x14ac:dyDescent="0.3">
      <c r="A3350">
        <v>2023</v>
      </c>
      <c r="B3350" t="s">
        <v>1188</v>
      </c>
      <c r="C3350" t="s">
        <v>821</v>
      </c>
      <c r="D3350" t="s">
        <v>823</v>
      </c>
      <c r="E3350" t="s">
        <v>822</v>
      </c>
      <c r="F3350" t="s">
        <v>863</v>
      </c>
      <c r="G3350" t="s">
        <v>862</v>
      </c>
      <c r="H3350">
        <v>937</v>
      </c>
      <c r="I3350" t="s">
        <v>1143</v>
      </c>
      <c r="J3350" t="s">
        <v>1142</v>
      </c>
      <c r="K3350" t="s">
        <v>307</v>
      </c>
      <c r="L3350" t="s">
        <v>1191</v>
      </c>
      <c r="M3350">
        <v>1736</v>
      </c>
      <c r="N3350">
        <v>32.668419999999998</v>
      </c>
    </row>
    <row r="3351" spans="1:14" customFormat="1" x14ac:dyDescent="0.3">
      <c r="A3351">
        <v>2023</v>
      </c>
      <c r="B3351" t="s">
        <v>1188</v>
      </c>
      <c r="C3351" t="s">
        <v>821</v>
      </c>
      <c r="D3351" t="s">
        <v>823</v>
      </c>
      <c r="E3351" t="s">
        <v>822</v>
      </c>
      <c r="F3351" t="s">
        <v>863</v>
      </c>
      <c r="G3351" t="s">
        <v>862</v>
      </c>
      <c r="H3351">
        <v>937</v>
      </c>
      <c r="I3351" t="s">
        <v>1143</v>
      </c>
      <c r="J3351" t="s">
        <v>1142</v>
      </c>
      <c r="K3351" t="s">
        <v>308</v>
      </c>
      <c r="L3351" t="s">
        <v>1191</v>
      </c>
      <c r="M3351">
        <v>1244</v>
      </c>
      <c r="N3351">
        <v>23.409859999999998</v>
      </c>
    </row>
    <row r="3352" spans="1:14" customFormat="1" x14ac:dyDescent="0.3">
      <c r="A3352">
        <v>2023</v>
      </c>
      <c r="B3352" t="s">
        <v>1188</v>
      </c>
      <c r="C3352" t="s">
        <v>821</v>
      </c>
      <c r="D3352" t="s">
        <v>823</v>
      </c>
      <c r="E3352" t="s">
        <v>822</v>
      </c>
      <c r="F3352" t="s">
        <v>863</v>
      </c>
      <c r="G3352" t="s">
        <v>862</v>
      </c>
      <c r="H3352">
        <v>937</v>
      </c>
      <c r="I3352" t="s">
        <v>1143</v>
      </c>
      <c r="J3352" t="s">
        <v>1142</v>
      </c>
      <c r="K3352" t="s">
        <v>309</v>
      </c>
      <c r="L3352" t="s">
        <v>1191</v>
      </c>
      <c r="M3352">
        <v>605</v>
      </c>
      <c r="N3352">
        <v>11.385020000000001</v>
      </c>
    </row>
    <row r="3353" spans="1:14" customFormat="1" x14ac:dyDescent="0.3">
      <c r="A3353">
        <v>2023</v>
      </c>
      <c r="B3353" t="s">
        <v>1188</v>
      </c>
      <c r="C3353" t="s">
        <v>821</v>
      </c>
      <c r="D3353" t="s">
        <v>823</v>
      </c>
      <c r="E3353" t="s">
        <v>822</v>
      </c>
      <c r="F3353" t="s">
        <v>863</v>
      </c>
      <c r="G3353" t="s">
        <v>862</v>
      </c>
      <c r="H3353">
        <v>937</v>
      </c>
      <c r="I3353" t="s">
        <v>1143</v>
      </c>
      <c r="J3353" t="s">
        <v>1142</v>
      </c>
      <c r="K3353" t="s">
        <v>306</v>
      </c>
      <c r="L3353" t="s">
        <v>1191</v>
      </c>
      <c r="M3353">
        <v>1491</v>
      </c>
      <c r="N3353">
        <v>28.057960000000001</v>
      </c>
    </row>
    <row r="3354" spans="1:14" customFormat="1" x14ac:dyDescent="0.3">
      <c r="A3354">
        <v>2023</v>
      </c>
      <c r="B3354" t="s">
        <v>1188</v>
      </c>
      <c r="C3354" t="s">
        <v>821</v>
      </c>
      <c r="D3354" t="s">
        <v>823</v>
      </c>
      <c r="E3354" t="s">
        <v>822</v>
      </c>
      <c r="F3354" t="s">
        <v>863</v>
      </c>
      <c r="G3354" t="s">
        <v>862</v>
      </c>
      <c r="H3354">
        <v>937</v>
      </c>
      <c r="I3354" t="s">
        <v>1143</v>
      </c>
      <c r="J3354" t="s">
        <v>1142</v>
      </c>
      <c r="K3354" t="s">
        <v>1192</v>
      </c>
      <c r="L3354" t="s">
        <v>1191</v>
      </c>
      <c r="M3354">
        <v>5314</v>
      </c>
      <c r="N3354">
        <v>100</v>
      </c>
    </row>
    <row r="3355" spans="1:14" customFormat="1" x14ac:dyDescent="0.3">
      <c r="A3355">
        <v>2023</v>
      </c>
      <c r="B3355" t="s">
        <v>1188</v>
      </c>
      <c r="C3355" t="s">
        <v>821</v>
      </c>
      <c r="D3355" t="s">
        <v>823</v>
      </c>
      <c r="E3355" t="s">
        <v>822</v>
      </c>
      <c r="F3355" t="s">
        <v>863</v>
      </c>
      <c r="G3355" t="s">
        <v>862</v>
      </c>
      <c r="H3355">
        <v>937</v>
      </c>
      <c r="I3355" t="s">
        <v>1143</v>
      </c>
      <c r="J3355" t="s">
        <v>1142</v>
      </c>
      <c r="K3355" t="s">
        <v>305</v>
      </c>
      <c r="L3355" t="s">
        <v>1191</v>
      </c>
      <c r="M3355">
        <v>238</v>
      </c>
      <c r="N3355">
        <v>4.4787400000000002</v>
      </c>
    </row>
    <row r="3356" spans="1:14" customFormat="1" x14ac:dyDescent="0.3">
      <c r="A3356">
        <v>2024</v>
      </c>
      <c r="B3356" t="s">
        <v>1188</v>
      </c>
      <c r="C3356" t="s">
        <v>821</v>
      </c>
      <c r="D3356" t="s">
        <v>823</v>
      </c>
      <c r="E3356" t="s">
        <v>822</v>
      </c>
      <c r="F3356" t="s">
        <v>863</v>
      </c>
      <c r="G3356" t="s">
        <v>862</v>
      </c>
      <c r="H3356">
        <v>937</v>
      </c>
      <c r="I3356" t="s">
        <v>1143</v>
      </c>
      <c r="J3356" t="s">
        <v>1142</v>
      </c>
      <c r="K3356" t="s">
        <v>307</v>
      </c>
      <c r="L3356" t="s">
        <v>1191</v>
      </c>
      <c r="M3356">
        <v>1977</v>
      </c>
      <c r="N3356">
        <v>32.656100000000002</v>
      </c>
    </row>
    <row r="3357" spans="1:14" customFormat="1" x14ac:dyDescent="0.3">
      <c r="A3357">
        <v>2024</v>
      </c>
      <c r="B3357" t="s">
        <v>1188</v>
      </c>
      <c r="C3357" t="s">
        <v>821</v>
      </c>
      <c r="D3357" t="s">
        <v>823</v>
      </c>
      <c r="E3357" t="s">
        <v>822</v>
      </c>
      <c r="F3357" t="s">
        <v>863</v>
      </c>
      <c r="G3357" t="s">
        <v>862</v>
      </c>
      <c r="H3357">
        <v>937</v>
      </c>
      <c r="I3357" t="s">
        <v>1143</v>
      </c>
      <c r="J3357" t="s">
        <v>1142</v>
      </c>
      <c r="K3357" t="s">
        <v>308</v>
      </c>
      <c r="L3357" t="s">
        <v>1191</v>
      </c>
      <c r="M3357">
        <v>1407</v>
      </c>
      <c r="N3357">
        <v>23.240829999999999</v>
      </c>
    </row>
    <row r="3358" spans="1:14" customFormat="1" x14ac:dyDescent="0.3">
      <c r="A3358">
        <v>2024</v>
      </c>
      <c r="B3358" t="s">
        <v>1188</v>
      </c>
      <c r="C3358" t="s">
        <v>821</v>
      </c>
      <c r="D3358" t="s">
        <v>823</v>
      </c>
      <c r="E3358" t="s">
        <v>822</v>
      </c>
      <c r="F3358" t="s">
        <v>863</v>
      </c>
      <c r="G3358" t="s">
        <v>862</v>
      </c>
      <c r="H3358">
        <v>937</v>
      </c>
      <c r="I3358" t="s">
        <v>1143</v>
      </c>
      <c r="J3358" t="s">
        <v>1142</v>
      </c>
      <c r="K3358" t="s">
        <v>309</v>
      </c>
      <c r="L3358" t="s">
        <v>1191</v>
      </c>
      <c r="M3358">
        <v>706</v>
      </c>
      <c r="N3358">
        <v>11.661709999999999</v>
      </c>
    </row>
    <row r="3359" spans="1:14" customFormat="1" x14ac:dyDescent="0.3">
      <c r="A3359">
        <v>2024</v>
      </c>
      <c r="B3359" t="s">
        <v>1188</v>
      </c>
      <c r="C3359" t="s">
        <v>821</v>
      </c>
      <c r="D3359" t="s">
        <v>823</v>
      </c>
      <c r="E3359" t="s">
        <v>822</v>
      </c>
      <c r="F3359" t="s">
        <v>863</v>
      </c>
      <c r="G3359" t="s">
        <v>862</v>
      </c>
      <c r="H3359">
        <v>937</v>
      </c>
      <c r="I3359" t="s">
        <v>1143</v>
      </c>
      <c r="J3359" t="s">
        <v>1142</v>
      </c>
      <c r="K3359" t="s">
        <v>306</v>
      </c>
      <c r="L3359" t="s">
        <v>1191</v>
      </c>
      <c r="M3359">
        <v>1690</v>
      </c>
      <c r="N3359">
        <v>27.915430000000001</v>
      </c>
    </row>
    <row r="3360" spans="1:14" customFormat="1" x14ac:dyDescent="0.3">
      <c r="A3360">
        <v>2024</v>
      </c>
      <c r="B3360" t="s">
        <v>1188</v>
      </c>
      <c r="C3360" t="s">
        <v>821</v>
      </c>
      <c r="D3360" t="s">
        <v>823</v>
      </c>
      <c r="E3360" t="s">
        <v>822</v>
      </c>
      <c r="F3360" t="s">
        <v>863</v>
      </c>
      <c r="G3360" t="s">
        <v>862</v>
      </c>
      <c r="H3360">
        <v>937</v>
      </c>
      <c r="I3360" t="s">
        <v>1143</v>
      </c>
      <c r="J3360" t="s">
        <v>1142</v>
      </c>
      <c r="K3360" t="s">
        <v>1192</v>
      </c>
      <c r="L3360" t="s">
        <v>1191</v>
      </c>
      <c r="M3360">
        <v>6054</v>
      </c>
      <c r="N3360">
        <v>100</v>
      </c>
    </row>
    <row r="3361" spans="1:14" customFormat="1" x14ac:dyDescent="0.3">
      <c r="A3361">
        <v>2024</v>
      </c>
      <c r="B3361" t="s">
        <v>1188</v>
      </c>
      <c r="C3361" t="s">
        <v>821</v>
      </c>
      <c r="D3361" t="s">
        <v>823</v>
      </c>
      <c r="E3361" t="s">
        <v>822</v>
      </c>
      <c r="F3361" t="s">
        <v>863</v>
      </c>
      <c r="G3361" t="s">
        <v>862</v>
      </c>
      <c r="H3361">
        <v>937</v>
      </c>
      <c r="I3361" t="s">
        <v>1143</v>
      </c>
      <c r="J3361" t="s">
        <v>1142</v>
      </c>
      <c r="K3361" t="s">
        <v>305</v>
      </c>
      <c r="L3361" t="s">
        <v>1191</v>
      </c>
      <c r="M3361">
        <v>274</v>
      </c>
      <c r="N3361">
        <v>4.5259299999999998</v>
      </c>
    </row>
    <row r="3362" spans="1:14" customFormat="1" x14ac:dyDescent="0.3">
      <c r="A3362">
        <v>2021</v>
      </c>
      <c r="B3362" t="s">
        <v>1188</v>
      </c>
      <c r="C3362" t="s">
        <v>821</v>
      </c>
      <c r="D3362" t="s">
        <v>823</v>
      </c>
      <c r="E3362" t="s">
        <v>822</v>
      </c>
      <c r="F3362" t="s">
        <v>877</v>
      </c>
      <c r="G3362" t="s">
        <v>876</v>
      </c>
      <c r="H3362">
        <v>869</v>
      </c>
      <c r="I3362" t="s">
        <v>1145</v>
      </c>
      <c r="J3362" t="s">
        <v>1144</v>
      </c>
      <c r="K3362" t="s">
        <v>307</v>
      </c>
      <c r="L3362" t="s">
        <v>1191</v>
      </c>
      <c r="M3362">
        <v>415</v>
      </c>
      <c r="N3362">
        <v>38.640599999999999</v>
      </c>
    </row>
    <row r="3363" spans="1:14" customFormat="1" x14ac:dyDescent="0.3">
      <c r="A3363">
        <v>2021</v>
      </c>
      <c r="B3363" t="s">
        <v>1188</v>
      </c>
      <c r="C3363" t="s">
        <v>821</v>
      </c>
      <c r="D3363" t="s">
        <v>823</v>
      </c>
      <c r="E3363" t="s">
        <v>822</v>
      </c>
      <c r="F3363" t="s">
        <v>877</v>
      </c>
      <c r="G3363" t="s">
        <v>876</v>
      </c>
      <c r="H3363">
        <v>869</v>
      </c>
      <c r="I3363" t="s">
        <v>1145</v>
      </c>
      <c r="J3363" t="s">
        <v>1144</v>
      </c>
      <c r="K3363" t="s">
        <v>308</v>
      </c>
      <c r="L3363" t="s">
        <v>1191</v>
      </c>
      <c r="M3363">
        <v>245</v>
      </c>
      <c r="N3363">
        <v>22.811900000000001</v>
      </c>
    </row>
    <row r="3364" spans="1:14" customFormat="1" x14ac:dyDescent="0.3">
      <c r="A3364">
        <v>2021</v>
      </c>
      <c r="B3364" t="s">
        <v>1188</v>
      </c>
      <c r="C3364" t="s">
        <v>821</v>
      </c>
      <c r="D3364" t="s">
        <v>823</v>
      </c>
      <c r="E3364" t="s">
        <v>822</v>
      </c>
      <c r="F3364" t="s">
        <v>877</v>
      </c>
      <c r="G3364" t="s">
        <v>876</v>
      </c>
      <c r="H3364">
        <v>869</v>
      </c>
      <c r="I3364" t="s">
        <v>1145</v>
      </c>
      <c r="J3364" t="s">
        <v>1144</v>
      </c>
      <c r="K3364" t="s">
        <v>309</v>
      </c>
      <c r="L3364" t="s">
        <v>1191</v>
      </c>
      <c r="M3364">
        <v>43</v>
      </c>
      <c r="N3364">
        <v>4.0037200000000004</v>
      </c>
    </row>
    <row r="3365" spans="1:14" customFormat="1" x14ac:dyDescent="0.3">
      <c r="A3365">
        <v>2021</v>
      </c>
      <c r="B3365" t="s">
        <v>1188</v>
      </c>
      <c r="C3365" t="s">
        <v>821</v>
      </c>
      <c r="D3365" t="s">
        <v>823</v>
      </c>
      <c r="E3365" t="s">
        <v>822</v>
      </c>
      <c r="F3365" t="s">
        <v>877</v>
      </c>
      <c r="G3365" t="s">
        <v>876</v>
      </c>
      <c r="H3365">
        <v>869</v>
      </c>
      <c r="I3365" t="s">
        <v>1145</v>
      </c>
      <c r="J3365" t="s">
        <v>1144</v>
      </c>
      <c r="K3365" t="s">
        <v>306</v>
      </c>
      <c r="L3365" t="s">
        <v>1191</v>
      </c>
      <c r="M3365">
        <v>345</v>
      </c>
      <c r="N3365">
        <v>32.122900000000001</v>
      </c>
    </row>
    <row r="3366" spans="1:14" customFormat="1" x14ac:dyDescent="0.3">
      <c r="A3366">
        <v>2021</v>
      </c>
      <c r="B3366" t="s">
        <v>1188</v>
      </c>
      <c r="C3366" t="s">
        <v>821</v>
      </c>
      <c r="D3366" t="s">
        <v>823</v>
      </c>
      <c r="E3366" t="s">
        <v>822</v>
      </c>
      <c r="F3366" t="s">
        <v>877</v>
      </c>
      <c r="G3366" t="s">
        <v>876</v>
      </c>
      <c r="H3366">
        <v>869</v>
      </c>
      <c r="I3366" t="s">
        <v>1145</v>
      </c>
      <c r="J3366" t="s">
        <v>1144</v>
      </c>
      <c r="K3366" t="s">
        <v>1192</v>
      </c>
      <c r="L3366" t="s">
        <v>1191</v>
      </c>
      <c r="M3366">
        <v>1074</v>
      </c>
      <c r="N3366">
        <v>100</v>
      </c>
    </row>
    <row r="3367" spans="1:14" customFormat="1" x14ac:dyDescent="0.3">
      <c r="A3367">
        <v>2021</v>
      </c>
      <c r="B3367" t="s">
        <v>1188</v>
      </c>
      <c r="C3367" t="s">
        <v>821</v>
      </c>
      <c r="D3367" t="s">
        <v>823</v>
      </c>
      <c r="E3367" t="s">
        <v>822</v>
      </c>
      <c r="F3367" t="s">
        <v>877</v>
      </c>
      <c r="G3367" t="s">
        <v>876</v>
      </c>
      <c r="H3367">
        <v>869</v>
      </c>
      <c r="I3367" t="s">
        <v>1145</v>
      </c>
      <c r="J3367" t="s">
        <v>1144</v>
      </c>
      <c r="K3367" t="s">
        <v>305</v>
      </c>
      <c r="L3367" t="s">
        <v>1191</v>
      </c>
      <c r="M3367">
        <v>26</v>
      </c>
      <c r="N3367">
        <v>2.4208599999999998</v>
      </c>
    </row>
    <row r="3368" spans="1:14" customFormat="1" x14ac:dyDescent="0.3">
      <c r="A3368">
        <v>2022</v>
      </c>
      <c r="B3368" t="s">
        <v>1188</v>
      </c>
      <c r="C3368" t="s">
        <v>821</v>
      </c>
      <c r="D3368" t="s">
        <v>823</v>
      </c>
      <c r="E3368" t="s">
        <v>822</v>
      </c>
      <c r="F3368" t="s">
        <v>877</v>
      </c>
      <c r="G3368" t="s">
        <v>876</v>
      </c>
      <c r="H3368">
        <v>869</v>
      </c>
      <c r="I3368" t="s">
        <v>1145</v>
      </c>
      <c r="J3368" t="s">
        <v>1144</v>
      </c>
      <c r="K3368" t="s">
        <v>307</v>
      </c>
      <c r="L3368" t="s">
        <v>1191</v>
      </c>
      <c r="M3368">
        <v>469</v>
      </c>
      <c r="N3368">
        <v>39.148600000000002</v>
      </c>
    </row>
    <row r="3369" spans="1:14" customFormat="1" x14ac:dyDescent="0.3">
      <c r="A3369">
        <v>2022</v>
      </c>
      <c r="B3369" t="s">
        <v>1188</v>
      </c>
      <c r="C3369" t="s">
        <v>821</v>
      </c>
      <c r="D3369" t="s">
        <v>823</v>
      </c>
      <c r="E3369" t="s">
        <v>822</v>
      </c>
      <c r="F3369" t="s">
        <v>877</v>
      </c>
      <c r="G3369" t="s">
        <v>876</v>
      </c>
      <c r="H3369">
        <v>869</v>
      </c>
      <c r="I3369" t="s">
        <v>1145</v>
      </c>
      <c r="J3369" t="s">
        <v>1144</v>
      </c>
      <c r="K3369" t="s">
        <v>308</v>
      </c>
      <c r="L3369" t="s">
        <v>1191</v>
      </c>
      <c r="M3369">
        <v>278</v>
      </c>
      <c r="N3369">
        <v>23.205300000000001</v>
      </c>
    </row>
    <row r="3370" spans="1:14" customFormat="1" x14ac:dyDescent="0.3">
      <c r="A3370">
        <v>2022</v>
      </c>
      <c r="B3370" t="s">
        <v>1188</v>
      </c>
      <c r="C3370" t="s">
        <v>821</v>
      </c>
      <c r="D3370" t="s">
        <v>823</v>
      </c>
      <c r="E3370" t="s">
        <v>822</v>
      </c>
      <c r="F3370" t="s">
        <v>877</v>
      </c>
      <c r="G3370" t="s">
        <v>876</v>
      </c>
      <c r="H3370">
        <v>869</v>
      </c>
      <c r="I3370" t="s">
        <v>1145</v>
      </c>
      <c r="J3370" t="s">
        <v>1144</v>
      </c>
      <c r="K3370" t="s">
        <v>309</v>
      </c>
      <c r="L3370" t="s">
        <v>1191</v>
      </c>
      <c r="M3370">
        <v>61</v>
      </c>
      <c r="N3370">
        <v>5.0918200000000002</v>
      </c>
    </row>
    <row r="3371" spans="1:14" customFormat="1" x14ac:dyDescent="0.3">
      <c r="A3371">
        <v>2022</v>
      </c>
      <c r="B3371" t="s">
        <v>1188</v>
      </c>
      <c r="C3371" t="s">
        <v>821</v>
      </c>
      <c r="D3371" t="s">
        <v>823</v>
      </c>
      <c r="E3371" t="s">
        <v>822</v>
      </c>
      <c r="F3371" t="s">
        <v>877</v>
      </c>
      <c r="G3371" t="s">
        <v>876</v>
      </c>
      <c r="H3371">
        <v>869</v>
      </c>
      <c r="I3371" t="s">
        <v>1145</v>
      </c>
      <c r="J3371" t="s">
        <v>1144</v>
      </c>
      <c r="K3371" t="s">
        <v>306</v>
      </c>
      <c r="L3371" t="s">
        <v>1191</v>
      </c>
      <c r="M3371">
        <v>355</v>
      </c>
      <c r="N3371">
        <v>29.6327</v>
      </c>
    </row>
    <row r="3372" spans="1:14" customFormat="1" x14ac:dyDescent="0.3">
      <c r="A3372">
        <v>2022</v>
      </c>
      <c r="B3372" t="s">
        <v>1188</v>
      </c>
      <c r="C3372" t="s">
        <v>821</v>
      </c>
      <c r="D3372" t="s">
        <v>823</v>
      </c>
      <c r="E3372" t="s">
        <v>822</v>
      </c>
      <c r="F3372" t="s">
        <v>877</v>
      </c>
      <c r="G3372" t="s">
        <v>876</v>
      </c>
      <c r="H3372">
        <v>869</v>
      </c>
      <c r="I3372" t="s">
        <v>1145</v>
      </c>
      <c r="J3372" t="s">
        <v>1144</v>
      </c>
      <c r="K3372" t="s">
        <v>1192</v>
      </c>
      <c r="L3372" t="s">
        <v>1191</v>
      </c>
      <c r="M3372">
        <v>1198</v>
      </c>
      <c r="N3372">
        <v>100</v>
      </c>
    </row>
    <row r="3373" spans="1:14" customFormat="1" x14ac:dyDescent="0.3">
      <c r="A3373">
        <v>2022</v>
      </c>
      <c r="B3373" t="s">
        <v>1188</v>
      </c>
      <c r="C3373" t="s">
        <v>821</v>
      </c>
      <c r="D3373" t="s">
        <v>823</v>
      </c>
      <c r="E3373" t="s">
        <v>822</v>
      </c>
      <c r="F3373" t="s">
        <v>877</v>
      </c>
      <c r="G3373" t="s">
        <v>876</v>
      </c>
      <c r="H3373">
        <v>869</v>
      </c>
      <c r="I3373" t="s">
        <v>1145</v>
      </c>
      <c r="J3373" t="s">
        <v>1144</v>
      </c>
      <c r="K3373" t="s">
        <v>305</v>
      </c>
      <c r="L3373" t="s">
        <v>1191</v>
      </c>
      <c r="M3373">
        <v>35</v>
      </c>
      <c r="N3373">
        <v>2.9215399999999998</v>
      </c>
    </row>
    <row r="3374" spans="1:14" customFormat="1" x14ac:dyDescent="0.3">
      <c r="A3374">
        <v>2023</v>
      </c>
      <c r="B3374" t="s">
        <v>1188</v>
      </c>
      <c r="C3374" t="s">
        <v>821</v>
      </c>
      <c r="D3374" t="s">
        <v>823</v>
      </c>
      <c r="E3374" t="s">
        <v>822</v>
      </c>
      <c r="F3374" t="s">
        <v>877</v>
      </c>
      <c r="G3374" t="s">
        <v>876</v>
      </c>
      <c r="H3374">
        <v>869</v>
      </c>
      <c r="I3374" t="s">
        <v>1145</v>
      </c>
      <c r="J3374" t="s">
        <v>1144</v>
      </c>
      <c r="K3374" t="s">
        <v>307</v>
      </c>
      <c r="L3374" t="s">
        <v>1191</v>
      </c>
      <c r="M3374">
        <v>536</v>
      </c>
      <c r="N3374">
        <v>40.544629999999998</v>
      </c>
    </row>
    <row r="3375" spans="1:14" customFormat="1" x14ac:dyDescent="0.3">
      <c r="A3375">
        <v>2023</v>
      </c>
      <c r="B3375" t="s">
        <v>1188</v>
      </c>
      <c r="C3375" t="s">
        <v>821</v>
      </c>
      <c r="D3375" t="s">
        <v>823</v>
      </c>
      <c r="E3375" t="s">
        <v>822</v>
      </c>
      <c r="F3375" t="s">
        <v>877</v>
      </c>
      <c r="G3375" t="s">
        <v>876</v>
      </c>
      <c r="H3375">
        <v>869</v>
      </c>
      <c r="I3375" t="s">
        <v>1145</v>
      </c>
      <c r="J3375" t="s">
        <v>1144</v>
      </c>
      <c r="K3375" t="s">
        <v>308</v>
      </c>
      <c r="L3375" t="s">
        <v>1191</v>
      </c>
      <c r="M3375">
        <v>271</v>
      </c>
      <c r="N3375">
        <v>20.49924</v>
      </c>
    </row>
    <row r="3376" spans="1:14" customFormat="1" x14ac:dyDescent="0.3">
      <c r="A3376">
        <v>2023</v>
      </c>
      <c r="B3376" t="s">
        <v>1188</v>
      </c>
      <c r="C3376" t="s">
        <v>821</v>
      </c>
      <c r="D3376" t="s">
        <v>823</v>
      </c>
      <c r="E3376" t="s">
        <v>822</v>
      </c>
      <c r="F3376" t="s">
        <v>877</v>
      </c>
      <c r="G3376" t="s">
        <v>876</v>
      </c>
      <c r="H3376">
        <v>869</v>
      </c>
      <c r="I3376" t="s">
        <v>1145</v>
      </c>
      <c r="J3376" t="s">
        <v>1144</v>
      </c>
      <c r="K3376" t="s">
        <v>309</v>
      </c>
      <c r="L3376" t="s">
        <v>1191</v>
      </c>
      <c r="M3376">
        <v>78</v>
      </c>
      <c r="N3376">
        <v>5.90015</v>
      </c>
    </row>
    <row r="3377" spans="1:14" customFormat="1" x14ac:dyDescent="0.3">
      <c r="A3377">
        <v>2023</v>
      </c>
      <c r="B3377" t="s">
        <v>1188</v>
      </c>
      <c r="C3377" t="s">
        <v>821</v>
      </c>
      <c r="D3377" t="s">
        <v>823</v>
      </c>
      <c r="E3377" t="s">
        <v>822</v>
      </c>
      <c r="F3377" t="s">
        <v>877</v>
      </c>
      <c r="G3377" t="s">
        <v>876</v>
      </c>
      <c r="H3377">
        <v>869</v>
      </c>
      <c r="I3377" t="s">
        <v>1145</v>
      </c>
      <c r="J3377" t="s">
        <v>1144</v>
      </c>
      <c r="K3377" t="s">
        <v>306</v>
      </c>
      <c r="L3377" t="s">
        <v>1191</v>
      </c>
      <c r="M3377">
        <v>397</v>
      </c>
      <c r="N3377">
        <v>30.030259999999998</v>
      </c>
    </row>
    <row r="3378" spans="1:14" customFormat="1" x14ac:dyDescent="0.3">
      <c r="A3378">
        <v>2023</v>
      </c>
      <c r="B3378" t="s">
        <v>1188</v>
      </c>
      <c r="C3378" t="s">
        <v>821</v>
      </c>
      <c r="D3378" t="s">
        <v>823</v>
      </c>
      <c r="E3378" t="s">
        <v>822</v>
      </c>
      <c r="F3378" t="s">
        <v>877</v>
      </c>
      <c r="G3378" t="s">
        <v>876</v>
      </c>
      <c r="H3378">
        <v>869</v>
      </c>
      <c r="I3378" t="s">
        <v>1145</v>
      </c>
      <c r="J3378" t="s">
        <v>1144</v>
      </c>
      <c r="K3378" t="s">
        <v>1192</v>
      </c>
      <c r="L3378" t="s">
        <v>1191</v>
      </c>
      <c r="M3378">
        <v>1322</v>
      </c>
      <c r="N3378">
        <v>100</v>
      </c>
    </row>
    <row r="3379" spans="1:14" customFormat="1" x14ac:dyDescent="0.3">
      <c r="A3379">
        <v>2023</v>
      </c>
      <c r="B3379" t="s">
        <v>1188</v>
      </c>
      <c r="C3379" t="s">
        <v>821</v>
      </c>
      <c r="D3379" t="s">
        <v>823</v>
      </c>
      <c r="E3379" t="s">
        <v>822</v>
      </c>
      <c r="F3379" t="s">
        <v>877</v>
      </c>
      <c r="G3379" t="s">
        <v>876</v>
      </c>
      <c r="H3379">
        <v>869</v>
      </c>
      <c r="I3379" t="s">
        <v>1145</v>
      </c>
      <c r="J3379" t="s">
        <v>1144</v>
      </c>
      <c r="K3379" t="s">
        <v>305</v>
      </c>
      <c r="L3379" t="s">
        <v>1191</v>
      </c>
      <c r="M3379">
        <v>40</v>
      </c>
      <c r="N3379">
        <v>3.0257200000000002</v>
      </c>
    </row>
    <row r="3380" spans="1:14" customFormat="1" x14ac:dyDescent="0.3">
      <c r="A3380">
        <v>2024</v>
      </c>
      <c r="B3380" t="s">
        <v>1188</v>
      </c>
      <c r="C3380" t="s">
        <v>821</v>
      </c>
      <c r="D3380" t="s">
        <v>823</v>
      </c>
      <c r="E3380" t="s">
        <v>822</v>
      </c>
      <c r="F3380" t="s">
        <v>877</v>
      </c>
      <c r="G3380" t="s">
        <v>876</v>
      </c>
      <c r="H3380">
        <v>869</v>
      </c>
      <c r="I3380" t="s">
        <v>1145</v>
      </c>
      <c r="J3380" t="s">
        <v>1144</v>
      </c>
      <c r="K3380" t="s">
        <v>307</v>
      </c>
      <c r="L3380" t="s">
        <v>1191</v>
      </c>
      <c r="M3380">
        <v>606</v>
      </c>
      <c r="N3380">
        <v>39.581969999999998</v>
      </c>
    </row>
    <row r="3381" spans="1:14" customFormat="1" x14ac:dyDescent="0.3">
      <c r="A3381">
        <v>2024</v>
      </c>
      <c r="B3381" t="s">
        <v>1188</v>
      </c>
      <c r="C3381" t="s">
        <v>821</v>
      </c>
      <c r="D3381" t="s">
        <v>823</v>
      </c>
      <c r="E3381" t="s">
        <v>822</v>
      </c>
      <c r="F3381" t="s">
        <v>877</v>
      </c>
      <c r="G3381" t="s">
        <v>876</v>
      </c>
      <c r="H3381">
        <v>869</v>
      </c>
      <c r="I3381" t="s">
        <v>1145</v>
      </c>
      <c r="J3381" t="s">
        <v>1144</v>
      </c>
      <c r="K3381" t="s">
        <v>308</v>
      </c>
      <c r="L3381" t="s">
        <v>1191</v>
      </c>
      <c r="M3381">
        <v>314</v>
      </c>
      <c r="N3381">
        <v>20.50947</v>
      </c>
    </row>
    <row r="3382" spans="1:14" customFormat="1" x14ac:dyDescent="0.3">
      <c r="A3382">
        <v>2024</v>
      </c>
      <c r="B3382" t="s">
        <v>1188</v>
      </c>
      <c r="C3382" t="s">
        <v>821</v>
      </c>
      <c r="D3382" t="s">
        <v>823</v>
      </c>
      <c r="E3382" t="s">
        <v>822</v>
      </c>
      <c r="F3382" t="s">
        <v>877</v>
      </c>
      <c r="G3382" t="s">
        <v>876</v>
      </c>
      <c r="H3382">
        <v>869</v>
      </c>
      <c r="I3382" t="s">
        <v>1145</v>
      </c>
      <c r="J3382" t="s">
        <v>1144</v>
      </c>
      <c r="K3382" t="s">
        <v>309</v>
      </c>
      <c r="L3382" t="s">
        <v>1191</v>
      </c>
      <c r="M3382">
        <v>76</v>
      </c>
      <c r="N3382">
        <v>4.96408</v>
      </c>
    </row>
    <row r="3383" spans="1:14" customFormat="1" x14ac:dyDescent="0.3">
      <c r="A3383">
        <v>2024</v>
      </c>
      <c r="B3383" t="s">
        <v>1188</v>
      </c>
      <c r="C3383" t="s">
        <v>821</v>
      </c>
      <c r="D3383" t="s">
        <v>823</v>
      </c>
      <c r="E3383" t="s">
        <v>822</v>
      </c>
      <c r="F3383" t="s">
        <v>877</v>
      </c>
      <c r="G3383" t="s">
        <v>876</v>
      </c>
      <c r="H3383">
        <v>869</v>
      </c>
      <c r="I3383" t="s">
        <v>1145</v>
      </c>
      <c r="J3383" t="s">
        <v>1144</v>
      </c>
      <c r="K3383" t="s">
        <v>306</v>
      </c>
      <c r="L3383" t="s">
        <v>1191</v>
      </c>
      <c r="M3383">
        <v>475</v>
      </c>
      <c r="N3383">
        <v>31.025469999999999</v>
      </c>
    </row>
    <row r="3384" spans="1:14" customFormat="1" x14ac:dyDescent="0.3">
      <c r="A3384">
        <v>2024</v>
      </c>
      <c r="B3384" t="s">
        <v>1188</v>
      </c>
      <c r="C3384" t="s">
        <v>821</v>
      </c>
      <c r="D3384" t="s">
        <v>823</v>
      </c>
      <c r="E3384" t="s">
        <v>822</v>
      </c>
      <c r="F3384" t="s">
        <v>877</v>
      </c>
      <c r="G3384" t="s">
        <v>876</v>
      </c>
      <c r="H3384">
        <v>869</v>
      </c>
      <c r="I3384" t="s">
        <v>1145</v>
      </c>
      <c r="J3384" t="s">
        <v>1144</v>
      </c>
      <c r="K3384" t="s">
        <v>1192</v>
      </c>
      <c r="L3384" t="s">
        <v>1191</v>
      </c>
      <c r="M3384">
        <v>1531</v>
      </c>
      <c r="N3384">
        <v>100</v>
      </c>
    </row>
    <row r="3385" spans="1:14" customFormat="1" x14ac:dyDescent="0.3">
      <c r="A3385">
        <v>2024</v>
      </c>
      <c r="B3385" t="s">
        <v>1188</v>
      </c>
      <c r="C3385" t="s">
        <v>821</v>
      </c>
      <c r="D3385" t="s">
        <v>823</v>
      </c>
      <c r="E3385" t="s">
        <v>822</v>
      </c>
      <c r="F3385" t="s">
        <v>877</v>
      </c>
      <c r="G3385" t="s">
        <v>876</v>
      </c>
      <c r="H3385">
        <v>869</v>
      </c>
      <c r="I3385" t="s">
        <v>1145</v>
      </c>
      <c r="J3385" t="s">
        <v>1144</v>
      </c>
      <c r="K3385" t="s">
        <v>305</v>
      </c>
      <c r="L3385" t="s">
        <v>1191</v>
      </c>
      <c r="M3385">
        <v>60</v>
      </c>
      <c r="N3385">
        <v>3.9190100000000001</v>
      </c>
    </row>
    <row r="3386" spans="1:14" customFormat="1" x14ac:dyDescent="0.3">
      <c r="A3386">
        <v>2022</v>
      </c>
      <c r="B3386" t="s">
        <v>1188</v>
      </c>
      <c r="C3386" t="s">
        <v>821</v>
      </c>
      <c r="D3386" t="s">
        <v>823</v>
      </c>
      <c r="E3386" t="s">
        <v>822</v>
      </c>
      <c r="F3386" t="s">
        <v>927</v>
      </c>
      <c r="G3386" t="s">
        <v>926</v>
      </c>
      <c r="H3386">
        <v>941</v>
      </c>
      <c r="I3386" t="s">
        <v>1147</v>
      </c>
      <c r="J3386" t="s">
        <v>1146</v>
      </c>
      <c r="K3386" t="s">
        <v>307</v>
      </c>
      <c r="L3386" t="s">
        <v>1191</v>
      </c>
      <c r="M3386">
        <v>1052</v>
      </c>
      <c r="N3386">
        <v>36.9512</v>
      </c>
    </row>
    <row r="3387" spans="1:14" customFormat="1" x14ac:dyDescent="0.3">
      <c r="A3387">
        <v>2022</v>
      </c>
      <c r="B3387" t="s">
        <v>1188</v>
      </c>
      <c r="C3387" t="s">
        <v>821</v>
      </c>
      <c r="D3387" t="s">
        <v>823</v>
      </c>
      <c r="E3387" t="s">
        <v>822</v>
      </c>
      <c r="F3387" t="s">
        <v>927</v>
      </c>
      <c r="G3387" t="s">
        <v>926</v>
      </c>
      <c r="H3387">
        <v>941</v>
      </c>
      <c r="I3387" t="s">
        <v>1147</v>
      </c>
      <c r="J3387" t="s">
        <v>1146</v>
      </c>
      <c r="K3387" t="s">
        <v>308</v>
      </c>
      <c r="L3387" t="s">
        <v>1191</v>
      </c>
      <c r="M3387">
        <v>601</v>
      </c>
      <c r="N3387">
        <v>21.1099</v>
      </c>
    </row>
    <row r="3388" spans="1:14" customFormat="1" x14ac:dyDescent="0.3">
      <c r="A3388">
        <v>2022</v>
      </c>
      <c r="B3388" t="s">
        <v>1188</v>
      </c>
      <c r="C3388" t="s">
        <v>821</v>
      </c>
      <c r="D3388" t="s">
        <v>823</v>
      </c>
      <c r="E3388" t="s">
        <v>822</v>
      </c>
      <c r="F3388" t="s">
        <v>927</v>
      </c>
      <c r="G3388" t="s">
        <v>926</v>
      </c>
      <c r="H3388">
        <v>941</v>
      </c>
      <c r="I3388" t="s">
        <v>1147</v>
      </c>
      <c r="J3388" t="s">
        <v>1146</v>
      </c>
      <c r="K3388" t="s">
        <v>309</v>
      </c>
      <c r="L3388" t="s">
        <v>1191</v>
      </c>
      <c r="M3388">
        <v>89</v>
      </c>
      <c r="N3388">
        <v>3.1261000000000001</v>
      </c>
    </row>
    <row r="3389" spans="1:14" customFormat="1" x14ac:dyDescent="0.3">
      <c r="A3389">
        <v>2022</v>
      </c>
      <c r="B3389" t="s">
        <v>1188</v>
      </c>
      <c r="C3389" t="s">
        <v>821</v>
      </c>
      <c r="D3389" t="s">
        <v>823</v>
      </c>
      <c r="E3389" t="s">
        <v>822</v>
      </c>
      <c r="F3389" t="s">
        <v>927</v>
      </c>
      <c r="G3389" t="s">
        <v>926</v>
      </c>
      <c r="H3389">
        <v>941</v>
      </c>
      <c r="I3389" t="s">
        <v>1147</v>
      </c>
      <c r="J3389" t="s">
        <v>1146</v>
      </c>
      <c r="K3389" t="s">
        <v>306</v>
      </c>
      <c r="L3389" t="s">
        <v>1191</v>
      </c>
      <c r="M3389">
        <v>950</v>
      </c>
      <c r="N3389">
        <v>33.368499999999997</v>
      </c>
    </row>
    <row r="3390" spans="1:14" customFormat="1" x14ac:dyDescent="0.3">
      <c r="A3390">
        <v>2022</v>
      </c>
      <c r="B3390" t="s">
        <v>1188</v>
      </c>
      <c r="C3390" t="s">
        <v>821</v>
      </c>
      <c r="D3390" t="s">
        <v>823</v>
      </c>
      <c r="E3390" t="s">
        <v>822</v>
      </c>
      <c r="F3390" t="s">
        <v>927</v>
      </c>
      <c r="G3390" t="s">
        <v>926</v>
      </c>
      <c r="H3390">
        <v>941</v>
      </c>
      <c r="I3390" t="s">
        <v>1147</v>
      </c>
      <c r="J3390" t="s">
        <v>1146</v>
      </c>
      <c r="K3390" t="s">
        <v>1192</v>
      </c>
      <c r="L3390" t="s">
        <v>1191</v>
      </c>
      <c r="M3390">
        <v>2847</v>
      </c>
      <c r="N3390">
        <v>100</v>
      </c>
    </row>
    <row r="3391" spans="1:14" customFormat="1" x14ac:dyDescent="0.3">
      <c r="A3391">
        <v>2022</v>
      </c>
      <c r="B3391" t="s">
        <v>1188</v>
      </c>
      <c r="C3391" t="s">
        <v>821</v>
      </c>
      <c r="D3391" t="s">
        <v>823</v>
      </c>
      <c r="E3391" t="s">
        <v>822</v>
      </c>
      <c r="F3391" t="s">
        <v>927</v>
      </c>
      <c r="G3391" t="s">
        <v>926</v>
      </c>
      <c r="H3391">
        <v>941</v>
      </c>
      <c r="I3391" t="s">
        <v>1147</v>
      </c>
      <c r="J3391" t="s">
        <v>1146</v>
      </c>
      <c r="K3391" t="s">
        <v>305</v>
      </c>
      <c r="L3391" t="s">
        <v>1191</v>
      </c>
      <c r="M3391">
        <v>155</v>
      </c>
      <c r="N3391">
        <v>5.4443299999999999</v>
      </c>
    </row>
    <row r="3392" spans="1:14" customFormat="1" x14ac:dyDescent="0.3">
      <c r="A3392">
        <v>2023</v>
      </c>
      <c r="B3392" t="s">
        <v>1188</v>
      </c>
      <c r="C3392" t="s">
        <v>821</v>
      </c>
      <c r="D3392" t="s">
        <v>823</v>
      </c>
      <c r="E3392" t="s">
        <v>822</v>
      </c>
      <c r="F3392" t="s">
        <v>927</v>
      </c>
      <c r="G3392" t="s">
        <v>926</v>
      </c>
      <c r="H3392">
        <v>941</v>
      </c>
      <c r="I3392" t="s">
        <v>1147</v>
      </c>
      <c r="J3392" t="s">
        <v>1146</v>
      </c>
      <c r="K3392" t="s">
        <v>307</v>
      </c>
      <c r="L3392" t="s">
        <v>1191</v>
      </c>
      <c r="M3392">
        <v>1163</v>
      </c>
      <c r="N3392">
        <v>37.227910000000001</v>
      </c>
    </row>
    <row r="3393" spans="1:14" customFormat="1" x14ac:dyDescent="0.3">
      <c r="A3393">
        <v>2023</v>
      </c>
      <c r="B3393" t="s">
        <v>1188</v>
      </c>
      <c r="C3393" t="s">
        <v>821</v>
      </c>
      <c r="D3393" t="s">
        <v>823</v>
      </c>
      <c r="E3393" t="s">
        <v>822</v>
      </c>
      <c r="F3393" t="s">
        <v>927</v>
      </c>
      <c r="G3393" t="s">
        <v>926</v>
      </c>
      <c r="H3393">
        <v>941</v>
      </c>
      <c r="I3393" t="s">
        <v>1147</v>
      </c>
      <c r="J3393" t="s">
        <v>1146</v>
      </c>
      <c r="K3393" t="s">
        <v>308</v>
      </c>
      <c r="L3393" t="s">
        <v>1191</v>
      </c>
      <c r="M3393">
        <v>574</v>
      </c>
      <c r="N3393">
        <v>18.37388</v>
      </c>
    </row>
    <row r="3394" spans="1:14" customFormat="1" x14ac:dyDescent="0.3">
      <c r="A3394">
        <v>2023</v>
      </c>
      <c r="B3394" t="s">
        <v>1188</v>
      </c>
      <c r="C3394" t="s">
        <v>821</v>
      </c>
      <c r="D3394" t="s">
        <v>823</v>
      </c>
      <c r="E3394" t="s">
        <v>822</v>
      </c>
      <c r="F3394" t="s">
        <v>927</v>
      </c>
      <c r="G3394" t="s">
        <v>926</v>
      </c>
      <c r="H3394">
        <v>941</v>
      </c>
      <c r="I3394" t="s">
        <v>1147</v>
      </c>
      <c r="J3394" t="s">
        <v>1146</v>
      </c>
      <c r="K3394" t="s">
        <v>309</v>
      </c>
      <c r="L3394" t="s">
        <v>1191</v>
      </c>
      <c r="M3394">
        <v>84</v>
      </c>
      <c r="N3394">
        <v>2.68886</v>
      </c>
    </row>
    <row r="3395" spans="1:14" customFormat="1" x14ac:dyDescent="0.3">
      <c r="A3395">
        <v>2023</v>
      </c>
      <c r="B3395" t="s">
        <v>1188</v>
      </c>
      <c r="C3395" t="s">
        <v>821</v>
      </c>
      <c r="D3395" t="s">
        <v>823</v>
      </c>
      <c r="E3395" t="s">
        <v>822</v>
      </c>
      <c r="F3395" t="s">
        <v>927</v>
      </c>
      <c r="G3395" t="s">
        <v>926</v>
      </c>
      <c r="H3395">
        <v>941</v>
      </c>
      <c r="I3395" t="s">
        <v>1147</v>
      </c>
      <c r="J3395" t="s">
        <v>1146</v>
      </c>
      <c r="K3395" t="s">
        <v>306</v>
      </c>
      <c r="L3395" t="s">
        <v>1191</v>
      </c>
      <c r="M3395">
        <v>1133</v>
      </c>
      <c r="N3395">
        <v>36.267609999999998</v>
      </c>
    </row>
    <row r="3396" spans="1:14" customFormat="1" x14ac:dyDescent="0.3">
      <c r="A3396">
        <v>2023</v>
      </c>
      <c r="B3396" t="s">
        <v>1188</v>
      </c>
      <c r="C3396" t="s">
        <v>821</v>
      </c>
      <c r="D3396" t="s">
        <v>823</v>
      </c>
      <c r="E3396" t="s">
        <v>822</v>
      </c>
      <c r="F3396" t="s">
        <v>927</v>
      </c>
      <c r="G3396" t="s">
        <v>926</v>
      </c>
      <c r="H3396">
        <v>941</v>
      </c>
      <c r="I3396" t="s">
        <v>1147</v>
      </c>
      <c r="J3396" t="s">
        <v>1146</v>
      </c>
      <c r="K3396" t="s">
        <v>1192</v>
      </c>
      <c r="L3396" t="s">
        <v>1191</v>
      </c>
      <c r="M3396">
        <v>3124</v>
      </c>
      <c r="N3396">
        <v>100</v>
      </c>
    </row>
    <row r="3397" spans="1:14" customFormat="1" x14ac:dyDescent="0.3">
      <c r="A3397">
        <v>2023</v>
      </c>
      <c r="B3397" t="s">
        <v>1188</v>
      </c>
      <c r="C3397" t="s">
        <v>821</v>
      </c>
      <c r="D3397" t="s">
        <v>823</v>
      </c>
      <c r="E3397" t="s">
        <v>822</v>
      </c>
      <c r="F3397" t="s">
        <v>927</v>
      </c>
      <c r="G3397" t="s">
        <v>926</v>
      </c>
      <c r="H3397">
        <v>941</v>
      </c>
      <c r="I3397" t="s">
        <v>1147</v>
      </c>
      <c r="J3397" t="s">
        <v>1146</v>
      </c>
      <c r="K3397" t="s">
        <v>305</v>
      </c>
      <c r="L3397" t="s">
        <v>1191</v>
      </c>
      <c r="M3397">
        <v>170</v>
      </c>
      <c r="N3397">
        <v>5.4417400000000002</v>
      </c>
    </row>
    <row r="3398" spans="1:14" customFormat="1" x14ac:dyDescent="0.3">
      <c r="A3398">
        <v>2024</v>
      </c>
      <c r="B3398" t="s">
        <v>1188</v>
      </c>
      <c r="C3398" t="s">
        <v>821</v>
      </c>
      <c r="D3398" t="s">
        <v>823</v>
      </c>
      <c r="E3398" t="s">
        <v>822</v>
      </c>
      <c r="F3398" t="s">
        <v>927</v>
      </c>
      <c r="G3398" t="s">
        <v>926</v>
      </c>
      <c r="H3398">
        <v>941</v>
      </c>
      <c r="I3398" t="s">
        <v>1147</v>
      </c>
      <c r="J3398" t="s">
        <v>1146</v>
      </c>
      <c r="K3398" t="s">
        <v>307</v>
      </c>
      <c r="L3398" t="s">
        <v>1191</v>
      </c>
      <c r="M3398">
        <v>1352</v>
      </c>
      <c r="N3398">
        <v>38.289439999999999</v>
      </c>
    </row>
    <row r="3399" spans="1:14" customFormat="1" x14ac:dyDescent="0.3">
      <c r="A3399">
        <v>2024</v>
      </c>
      <c r="B3399" t="s">
        <v>1188</v>
      </c>
      <c r="C3399" t="s">
        <v>821</v>
      </c>
      <c r="D3399" t="s">
        <v>823</v>
      </c>
      <c r="E3399" t="s">
        <v>822</v>
      </c>
      <c r="F3399" t="s">
        <v>927</v>
      </c>
      <c r="G3399" t="s">
        <v>926</v>
      </c>
      <c r="H3399">
        <v>941</v>
      </c>
      <c r="I3399" t="s">
        <v>1147</v>
      </c>
      <c r="J3399" t="s">
        <v>1146</v>
      </c>
      <c r="K3399" t="s">
        <v>308</v>
      </c>
      <c r="L3399" t="s">
        <v>1191</v>
      </c>
      <c r="M3399">
        <v>588</v>
      </c>
      <c r="N3399">
        <v>16.652509999999999</v>
      </c>
    </row>
    <row r="3400" spans="1:14" customFormat="1" x14ac:dyDescent="0.3">
      <c r="A3400">
        <v>2024</v>
      </c>
      <c r="B3400" t="s">
        <v>1188</v>
      </c>
      <c r="C3400" t="s">
        <v>821</v>
      </c>
      <c r="D3400" t="s">
        <v>823</v>
      </c>
      <c r="E3400" t="s">
        <v>822</v>
      </c>
      <c r="F3400" t="s">
        <v>927</v>
      </c>
      <c r="G3400" t="s">
        <v>926</v>
      </c>
      <c r="H3400">
        <v>941</v>
      </c>
      <c r="I3400" t="s">
        <v>1147</v>
      </c>
      <c r="J3400" t="s">
        <v>1146</v>
      </c>
      <c r="K3400" t="s">
        <v>309</v>
      </c>
      <c r="L3400" t="s">
        <v>1191</v>
      </c>
      <c r="M3400">
        <v>85</v>
      </c>
      <c r="N3400">
        <v>2.4072499999999999</v>
      </c>
    </row>
    <row r="3401" spans="1:14" customFormat="1" x14ac:dyDescent="0.3">
      <c r="A3401">
        <v>2024</v>
      </c>
      <c r="B3401" t="s">
        <v>1188</v>
      </c>
      <c r="C3401" t="s">
        <v>821</v>
      </c>
      <c r="D3401" t="s">
        <v>823</v>
      </c>
      <c r="E3401" t="s">
        <v>822</v>
      </c>
      <c r="F3401" t="s">
        <v>927</v>
      </c>
      <c r="G3401" t="s">
        <v>926</v>
      </c>
      <c r="H3401">
        <v>941</v>
      </c>
      <c r="I3401" t="s">
        <v>1147</v>
      </c>
      <c r="J3401" t="s">
        <v>1146</v>
      </c>
      <c r="K3401" t="s">
        <v>306</v>
      </c>
      <c r="L3401" t="s">
        <v>1191</v>
      </c>
      <c r="M3401">
        <v>1322</v>
      </c>
      <c r="N3401">
        <v>37.439819999999997</v>
      </c>
    </row>
    <row r="3402" spans="1:14" customFormat="1" x14ac:dyDescent="0.3">
      <c r="A3402">
        <v>2024</v>
      </c>
      <c r="B3402" t="s">
        <v>1188</v>
      </c>
      <c r="C3402" t="s">
        <v>821</v>
      </c>
      <c r="D3402" t="s">
        <v>823</v>
      </c>
      <c r="E3402" t="s">
        <v>822</v>
      </c>
      <c r="F3402" t="s">
        <v>927</v>
      </c>
      <c r="G3402" t="s">
        <v>926</v>
      </c>
      <c r="H3402">
        <v>941</v>
      </c>
      <c r="I3402" t="s">
        <v>1147</v>
      </c>
      <c r="J3402" t="s">
        <v>1146</v>
      </c>
      <c r="K3402" t="s">
        <v>1192</v>
      </c>
      <c r="L3402" t="s">
        <v>1191</v>
      </c>
      <c r="M3402">
        <v>3531</v>
      </c>
      <c r="N3402">
        <v>100</v>
      </c>
    </row>
    <row r="3403" spans="1:14" customFormat="1" x14ac:dyDescent="0.3">
      <c r="A3403">
        <v>2024</v>
      </c>
      <c r="B3403" t="s">
        <v>1188</v>
      </c>
      <c r="C3403" t="s">
        <v>821</v>
      </c>
      <c r="D3403" t="s">
        <v>823</v>
      </c>
      <c r="E3403" t="s">
        <v>822</v>
      </c>
      <c r="F3403" t="s">
        <v>927</v>
      </c>
      <c r="G3403" t="s">
        <v>926</v>
      </c>
      <c r="H3403">
        <v>941</v>
      </c>
      <c r="I3403" t="s">
        <v>1147</v>
      </c>
      <c r="J3403" t="s">
        <v>1146</v>
      </c>
      <c r="K3403" t="s">
        <v>305</v>
      </c>
      <c r="L3403" t="s">
        <v>1191</v>
      </c>
      <c r="M3403">
        <v>184</v>
      </c>
      <c r="N3403">
        <v>5.2109899999999998</v>
      </c>
    </row>
    <row r="3404" spans="1:14" customFormat="1" x14ac:dyDescent="0.3">
      <c r="A3404">
        <v>2021</v>
      </c>
      <c r="B3404" t="s">
        <v>1188</v>
      </c>
      <c r="C3404" t="s">
        <v>821</v>
      </c>
      <c r="D3404" t="s">
        <v>823</v>
      </c>
      <c r="E3404" t="s">
        <v>822</v>
      </c>
      <c r="F3404" t="s">
        <v>877</v>
      </c>
      <c r="G3404" t="s">
        <v>876</v>
      </c>
      <c r="H3404">
        <v>938</v>
      </c>
      <c r="I3404" t="s">
        <v>1149</v>
      </c>
      <c r="J3404" t="s">
        <v>1148</v>
      </c>
      <c r="K3404" t="s">
        <v>307</v>
      </c>
      <c r="L3404" t="s">
        <v>1191</v>
      </c>
      <c r="M3404">
        <v>2041</v>
      </c>
      <c r="N3404">
        <v>33.999699999999997</v>
      </c>
    </row>
    <row r="3405" spans="1:14" customFormat="1" x14ac:dyDescent="0.3">
      <c r="A3405">
        <v>2021</v>
      </c>
      <c r="B3405" t="s">
        <v>1188</v>
      </c>
      <c r="C3405" t="s">
        <v>821</v>
      </c>
      <c r="D3405" t="s">
        <v>823</v>
      </c>
      <c r="E3405" t="s">
        <v>822</v>
      </c>
      <c r="F3405" t="s">
        <v>877</v>
      </c>
      <c r="G3405" t="s">
        <v>876</v>
      </c>
      <c r="H3405">
        <v>938</v>
      </c>
      <c r="I3405" t="s">
        <v>1149</v>
      </c>
      <c r="J3405" t="s">
        <v>1148</v>
      </c>
      <c r="K3405" t="s">
        <v>308</v>
      </c>
      <c r="L3405" t="s">
        <v>1191</v>
      </c>
      <c r="M3405">
        <v>1191</v>
      </c>
      <c r="N3405">
        <v>19.8401</v>
      </c>
    </row>
    <row r="3406" spans="1:14" customFormat="1" x14ac:dyDescent="0.3">
      <c r="A3406">
        <v>2021</v>
      </c>
      <c r="B3406" t="s">
        <v>1188</v>
      </c>
      <c r="C3406" t="s">
        <v>821</v>
      </c>
      <c r="D3406" t="s">
        <v>823</v>
      </c>
      <c r="E3406" t="s">
        <v>822</v>
      </c>
      <c r="F3406" t="s">
        <v>877</v>
      </c>
      <c r="G3406" t="s">
        <v>876</v>
      </c>
      <c r="H3406">
        <v>938</v>
      </c>
      <c r="I3406" t="s">
        <v>1149</v>
      </c>
      <c r="J3406" t="s">
        <v>1148</v>
      </c>
      <c r="K3406" t="s">
        <v>309</v>
      </c>
      <c r="L3406" t="s">
        <v>1191</v>
      </c>
      <c r="M3406">
        <v>368</v>
      </c>
      <c r="N3406">
        <v>6.1302700000000003</v>
      </c>
    </row>
    <row r="3407" spans="1:14" customFormat="1" x14ac:dyDescent="0.3">
      <c r="A3407">
        <v>2021</v>
      </c>
      <c r="B3407" t="s">
        <v>1188</v>
      </c>
      <c r="C3407" t="s">
        <v>821</v>
      </c>
      <c r="D3407" t="s">
        <v>823</v>
      </c>
      <c r="E3407" t="s">
        <v>822</v>
      </c>
      <c r="F3407" t="s">
        <v>877</v>
      </c>
      <c r="G3407" t="s">
        <v>876</v>
      </c>
      <c r="H3407">
        <v>938</v>
      </c>
      <c r="I3407" t="s">
        <v>1149</v>
      </c>
      <c r="J3407" t="s">
        <v>1148</v>
      </c>
      <c r="K3407" t="s">
        <v>306</v>
      </c>
      <c r="L3407" t="s">
        <v>1191</v>
      </c>
      <c r="M3407">
        <v>2165</v>
      </c>
      <c r="N3407">
        <v>36.065300000000001</v>
      </c>
    </row>
    <row r="3408" spans="1:14" customFormat="1" x14ac:dyDescent="0.3">
      <c r="A3408">
        <v>2021</v>
      </c>
      <c r="B3408" t="s">
        <v>1188</v>
      </c>
      <c r="C3408" t="s">
        <v>821</v>
      </c>
      <c r="D3408" t="s">
        <v>823</v>
      </c>
      <c r="E3408" t="s">
        <v>822</v>
      </c>
      <c r="F3408" t="s">
        <v>877</v>
      </c>
      <c r="G3408" t="s">
        <v>876</v>
      </c>
      <c r="H3408">
        <v>938</v>
      </c>
      <c r="I3408" t="s">
        <v>1149</v>
      </c>
      <c r="J3408" t="s">
        <v>1148</v>
      </c>
      <c r="K3408" t="s">
        <v>1192</v>
      </c>
      <c r="L3408" t="s">
        <v>1191</v>
      </c>
      <c r="M3408">
        <v>6003</v>
      </c>
      <c r="N3408">
        <v>100</v>
      </c>
    </row>
    <row r="3409" spans="1:14" customFormat="1" x14ac:dyDescent="0.3">
      <c r="A3409">
        <v>2021</v>
      </c>
      <c r="B3409" t="s">
        <v>1188</v>
      </c>
      <c r="C3409" t="s">
        <v>821</v>
      </c>
      <c r="D3409" t="s">
        <v>823</v>
      </c>
      <c r="E3409" t="s">
        <v>822</v>
      </c>
      <c r="F3409" t="s">
        <v>877</v>
      </c>
      <c r="G3409" t="s">
        <v>876</v>
      </c>
      <c r="H3409">
        <v>938</v>
      </c>
      <c r="I3409" t="s">
        <v>1149</v>
      </c>
      <c r="J3409" t="s">
        <v>1148</v>
      </c>
      <c r="K3409" t="s">
        <v>305</v>
      </c>
      <c r="L3409" t="s">
        <v>1191</v>
      </c>
      <c r="M3409">
        <v>238</v>
      </c>
      <c r="N3409">
        <v>3.96468</v>
      </c>
    </row>
    <row r="3410" spans="1:14" customFormat="1" x14ac:dyDescent="0.3">
      <c r="A3410">
        <v>2022</v>
      </c>
      <c r="B3410" t="s">
        <v>1188</v>
      </c>
      <c r="C3410" t="s">
        <v>821</v>
      </c>
      <c r="D3410" t="s">
        <v>823</v>
      </c>
      <c r="E3410" t="s">
        <v>822</v>
      </c>
      <c r="F3410" t="s">
        <v>877</v>
      </c>
      <c r="G3410" t="s">
        <v>876</v>
      </c>
      <c r="H3410">
        <v>938</v>
      </c>
      <c r="I3410" t="s">
        <v>1149</v>
      </c>
      <c r="J3410" t="s">
        <v>1148</v>
      </c>
      <c r="K3410" t="s">
        <v>307</v>
      </c>
      <c r="L3410" t="s">
        <v>1191</v>
      </c>
      <c r="M3410">
        <v>2229</v>
      </c>
      <c r="N3410">
        <v>35.124499999999998</v>
      </c>
    </row>
    <row r="3411" spans="1:14" customFormat="1" x14ac:dyDescent="0.3">
      <c r="A3411">
        <v>2022</v>
      </c>
      <c r="B3411" t="s">
        <v>1188</v>
      </c>
      <c r="C3411" t="s">
        <v>821</v>
      </c>
      <c r="D3411" t="s">
        <v>823</v>
      </c>
      <c r="E3411" t="s">
        <v>822</v>
      </c>
      <c r="F3411" t="s">
        <v>877</v>
      </c>
      <c r="G3411" t="s">
        <v>876</v>
      </c>
      <c r="H3411">
        <v>938</v>
      </c>
      <c r="I3411" t="s">
        <v>1149</v>
      </c>
      <c r="J3411" t="s">
        <v>1148</v>
      </c>
      <c r="K3411" t="s">
        <v>308</v>
      </c>
      <c r="L3411" t="s">
        <v>1191</v>
      </c>
      <c r="M3411">
        <v>1276</v>
      </c>
      <c r="N3411">
        <v>20.107199999999999</v>
      </c>
    </row>
    <row r="3412" spans="1:14" customFormat="1" x14ac:dyDescent="0.3">
      <c r="A3412">
        <v>2022</v>
      </c>
      <c r="B3412" t="s">
        <v>1188</v>
      </c>
      <c r="C3412" t="s">
        <v>821</v>
      </c>
      <c r="D3412" t="s">
        <v>823</v>
      </c>
      <c r="E3412" t="s">
        <v>822</v>
      </c>
      <c r="F3412" t="s">
        <v>877</v>
      </c>
      <c r="G3412" t="s">
        <v>876</v>
      </c>
      <c r="H3412">
        <v>938</v>
      </c>
      <c r="I3412" t="s">
        <v>1149</v>
      </c>
      <c r="J3412" t="s">
        <v>1148</v>
      </c>
      <c r="K3412" t="s">
        <v>309</v>
      </c>
      <c r="L3412" t="s">
        <v>1191</v>
      </c>
      <c r="M3412">
        <v>411</v>
      </c>
      <c r="N3412">
        <v>6.4765199999999998</v>
      </c>
    </row>
    <row r="3413" spans="1:14" customFormat="1" x14ac:dyDescent="0.3">
      <c r="A3413">
        <v>2022</v>
      </c>
      <c r="B3413" t="s">
        <v>1188</v>
      </c>
      <c r="C3413" t="s">
        <v>821</v>
      </c>
      <c r="D3413" t="s">
        <v>823</v>
      </c>
      <c r="E3413" t="s">
        <v>822</v>
      </c>
      <c r="F3413" t="s">
        <v>877</v>
      </c>
      <c r="G3413" t="s">
        <v>876</v>
      </c>
      <c r="H3413">
        <v>938</v>
      </c>
      <c r="I3413" t="s">
        <v>1149</v>
      </c>
      <c r="J3413" t="s">
        <v>1148</v>
      </c>
      <c r="K3413" t="s">
        <v>306</v>
      </c>
      <c r="L3413" t="s">
        <v>1191</v>
      </c>
      <c r="M3413">
        <v>2187</v>
      </c>
      <c r="N3413">
        <v>34.462600000000002</v>
      </c>
    </row>
    <row r="3414" spans="1:14" customFormat="1" x14ac:dyDescent="0.3">
      <c r="A3414">
        <v>2022</v>
      </c>
      <c r="B3414" t="s">
        <v>1188</v>
      </c>
      <c r="C3414" t="s">
        <v>821</v>
      </c>
      <c r="D3414" t="s">
        <v>823</v>
      </c>
      <c r="E3414" t="s">
        <v>822</v>
      </c>
      <c r="F3414" t="s">
        <v>877</v>
      </c>
      <c r="G3414" t="s">
        <v>876</v>
      </c>
      <c r="H3414">
        <v>938</v>
      </c>
      <c r="I3414" t="s">
        <v>1149</v>
      </c>
      <c r="J3414" t="s">
        <v>1148</v>
      </c>
      <c r="K3414" t="s">
        <v>1192</v>
      </c>
      <c r="L3414" t="s">
        <v>1191</v>
      </c>
      <c r="M3414">
        <v>6346</v>
      </c>
      <c r="N3414">
        <v>100</v>
      </c>
    </row>
    <row r="3415" spans="1:14" customFormat="1" x14ac:dyDescent="0.3">
      <c r="A3415">
        <v>2022</v>
      </c>
      <c r="B3415" t="s">
        <v>1188</v>
      </c>
      <c r="C3415" t="s">
        <v>821</v>
      </c>
      <c r="D3415" t="s">
        <v>823</v>
      </c>
      <c r="E3415" t="s">
        <v>822</v>
      </c>
      <c r="F3415" t="s">
        <v>877</v>
      </c>
      <c r="G3415" t="s">
        <v>876</v>
      </c>
      <c r="H3415">
        <v>938</v>
      </c>
      <c r="I3415" t="s">
        <v>1149</v>
      </c>
      <c r="J3415" t="s">
        <v>1148</v>
      </c>
      <c r="K3415" t="s">
        <v>305</v>
      </c>
      <c r="L3415" t="s">
        <v>1191</v>
      </c>
      <c r="M3415">
        <v>243</v>
      </c>
      <c r="N3415">
        <v>3.82918</v>
      </c>
    </row>
    <row r="3416" spans="1:14" customFormat="1" x14ac:dyDescent="0.3">
      <c r="A3416">
        <v>2023</v>
      </c>
      <c r="B3416" t="s">
        <v>1188</v>
      </c>
      <c r="C3416" t="s">
        <v>821</v>
      </c>
      <c r="D3416" t="s">
        <v>823</v>
      </c>
      <c r="E3416" t="s">
        <v>822</v>
      </c>
      <c r="F3416" t="s">
        <v>877</v>
      </c>
      <c r="G3416" t="s">
        <v>876</v>
      </c>
      <c r="H3416">
        <v>938</v>
      </c>
      <c r="I3416" t="s">
        <v>1149</v>
      </c>
      <c r="J3416" t="s">
        <v>1148</v>
      </c>
      <c r="K3416" t="s">
        <v>307</v>
      </c>
      <c r="L3416" t="s">
        <v>1191</v>
      </c>
      <c r="M3416">
        <v>2652</v>
      </c>
      <c r="N3416">
        <v>36.874299999999998</v>
      </c>
    </row>
    <row r="3417" spans="1:14" customFormat="1" x14ac:dyDescent="0.3">
      <c r="A3417">
        <v>2023</v>
      </c>
      <c r="B3417" t="s">
        <v>1188</v>
      </c>
      <c r="C3417" t="s">
        <v>821</v>
      </c>
      <c r="D3417" t="s">
        <v>823</v>
      </c>
      <c r="E3417" t="s">
        <v>822</v>
      </c>
      <c r="F3417" t="s">
        <v>877</v>
      </c>
      <c r="G3417" t="s">
        <v>876</v>
      </c>
      <c r="H3417">
        <v>938</v>
      </c>
      <c r="I3417" t="s">
        <v>1149</v>
      </c>
      <c r="J3417" t="s">
        <v>1148</v>
      </c>
      <c r="K3417" t="s">
        <v>308</v>
      </c>
      <c r="L3417" t="s">
        <v>1191</v>
      </c>
      <c r="M3417">
        <v>1414</v>
      </c>
      <c r="N3417">
        <v>19.660730000000001</v>
      </c>
    </row>
    <row r="3418" spans="1:14" customFormat="1" x14ac:dyDescent="0.3">
      <c r="A3418">
        <v>2023</v>
      </c>
      <c r="B3418" t="s">
        <v>1188</v>
      </c>
      <c r="C3418" t="s">
        <v>821</v>
      </c>
      <c r="D3418" t="s">
        <v>823</v>
      </c>
      <c r="E3418" t="s">
        <v>822</v>
      </c>
      <c r="F3418" t="s">
        <v>877</v>
      </c>
      <c r="G3418" t="s">
        <v>876</v>
      </c>
      <c r="H3418">
        <v>938</v>
      </c>
      <c r="I3418" t="s">
        <v>1149</v>
      </c>
      <c r="J3418" t="s">
        <v>1148</v>
      </c>
      <c r="K3418" t="s">
        <v>309</v>
      </c>
      <c r="L3418" t="s">
        <v>1191</v>
      </c>
      <c r="M3418">
        <v>462</v>
      </c>
      <c r="N3418">
        <v>6.4238</v>
      </c>
    </row>
    <row r="3419" spans="1:14" customFormat="1" x14ac:dyDescent="0.3">
      <c r="A3419">
        <v>2023</v>
      </c>
      <c r="B3419" t="s">
        <v>1188</v>
      </c>
      <c r="C3419" t="s">
        <v>821</v>
      </c>
      <c r="D3419" t="s">
        <v>823</v>
      </c>
      <c r="E3419" t="s">
        <v>822</v>
      </c>
      <c r="F3419" t="s">
        <v>877</v>
      </c>
      <c r="G3419" t="s">
        <v>876</v>
      </c>
      <c r="H3419">
        <v>938</v>
      </c>
      <c r="I3419" t="s">
        <v>1149</v>
      </c>
      <c r="J3419" t="s">
        <v>1148</v>
      </c>
      <c r="K3419" t="s">
        <v>306</v>
      </c>
      <c r="L3419" t="s">
        <v>1191</v>
      </c>
      <c r="M3419">
        <v>2373</v>
      </c>
      <c r="N3419">
        <v>32.994990000000001</v>
      </c>
    </row>
    <row r="3420" spans="1:14" customFormat="1" x14ac:dyDescent="0.3">
      <c r="A3420">
        <v>2023</v>
      </c>
      <c r="B3420" t="s">
        <v>1188</v>
      </c>
      <c r="C3420" t="s">
        <v>821</v>
      </c>
      <c r="D3420" t="s">
        <v>823</v>
      </c>
      <c r="E3420" t="s">
        <v>822</v>
      </c>
      <c r="F3420" t="s">
        <v>877</v>
      </c>
      <c r="G3420" t="s">
        <v>876</v>
      </c>
      <c r="H3420">
        <v>938</v>
      </c>
      <c r="I3420" t="s">
        <v>1149</v>
      </c>
      <c r="J3420" t="s">
        <v>1148</v>
      </c>
      <c r="K3420" t="s">
        <v>1192</v>
      </c>
      <c r="L3420" t="s">
        <v>1191</v>
      </c>
      <c r="M3420">
        <v>7192</v>
      </c>
      <c r="N3420">
        <v>100</v>
      </c>
    </row>
    <row r="3421" spans="1:14" customFormat="1" x14ac:dyDescent="0.3">
      <c r="A3421">
        <v>2023</v>
      </c>
      <c r="B3421" t="s">
        <v>1188</v>
      </c>
      <c r="C3421" t="s">
        <v>821</v>
      </c>
      <c r="D3421" t="s">
        <v>823</v>
      </c>
      <c r="E3421" t="s">
        <v>822</v>
      </c>
      <c r="F3421" t="s">
        <v>877</v>
      </c>
      <c r="G3421" t="s">
        <v>876</v>
      </c>
      <c r="H3421">
        <v>938</v>
      </c>
      <c r="I3421" t="s">
        <v>1149</v>
      </c>
      <c r="J3421" t="s">
        <v>1148</v>
      </c>
      <c r="K3421" t="s">
        <v>305</v>
      </c>
      <c r="L3421" t="s">
        <v>1191</v>
      </c>
      <c r="M3421">
        <v>291</v>
      </c>
      <c r="N3421">
        <v>4.0461600000000004</v>
      </c>
    </row>
    <row r="3422" spans="1:14" customFormat="1" x14ac:dyDescent="0.3">
      <c r="A3422">
        <v>2024</v>
      </c>
      <c r="B3422" t="s">
        <v>1188</v>
      </c>
      <c r="C3422" t="s">
        <v>821</v>
      </c>
      <c r="D3422" t="s">
        <v>823</v>
      </c>
      <c r="E3422" t="s">
        <v>822</v>
      </c>
      <c r="F3422" t="s">
        <v>877</v>
      </c>
      <c r="G3422" t="s">
        <v>876</v>
      </c>
      <c r="H3422">
        <v>938</v>
      </c>
      <c r="I3422" t="s">
        <v>1149</v>
      </c>
      <c r="J3422" t="s">
        <v>1148</v>
      </c>
      <c r="K3422" t="s">
        <v>307</v>
      </c>
      <c r="L3422" t="s">
        <v>1191</v>
      </c>
      <c r="M3422">
        <v>2908</v>
      </c>
      <c r="N3422">
        <v>37.84487</v>
      </c>
    </row>
    <row r="3423" spans="1:14" customFormat="1" x14ac:dyDescent="0.3">
      <c r="A3423">
        <v>2024</v>
      </c>
      <c r="B3423" t="s">
        <v>1188</v>
      </c>
      <c r="C3423" t="s">
        <v>821</v>
      </c>
      <c r="D3423" t="s">
        <v>823</v>
      </c>
      <c r="E3423" t="s">
        <v>822</v>
      </c>
      <c r="F3423" t="s">
        <v>877</v>
      </c>
      <c r="G3423" t="s">
        <v>876</v>
      </c>
      <c r="H3423">
        <v>938</v>
      </c>
      <c r="I3423" t="s">
        <v>1149</v>
      </c>
      <c r="J3423" t="s">
        <v>1148</v>
      </c>
      <c r="K3423" t="s">
        <v>308</v>
      </c>
      <c r="L3423" t="s">
        <v>1191</v>
      </c>
      <c r="M3423">
        <v>1507</v>
      </c>
      <c r="N3423">
        <v>19.612179999999999</v>
      </c>
    </row>
    <row r="3424" spans="1:14" customFormat="1" x14ac:dyDescent="0.3">
      <c r="A3424">
        <v>2024</v>
      </c>
      <c r="B3424" t="s">
        <v>1188</v>
      </c>
      <c r="C3424" t="s">
        <v>821</v>
      </c>
      <c r="D3424" t="s">
        <v>823</v>
      </c>
      <c r="E3424" t="s">
        <v>822</v>
      </c>
      <c r="F3424" t="s">
        <v>877</v>
      </c>
      <c r="G3424" t="s">
        <v>876</v>
      </c>
      <c r="H3424">
        <v>938</v>
      </c>
      <c r="I3424" t="s">
        <v>1149</v>
      </c>
      <c r="J3424" t="s">
        <v>1148</v>
      </c>
      <c r="K3424" t="s">
        <v>309</v>
      </c>
      <c r="L3424" t="s">
        <v>1191</v>
      </c>
      <c r="M3424">
        <v>524</v>
      </c>
      <c r="N3424">
        <v>6.8193599999999996</v>
      </c>
    </row>
    <row r="3425" spans="1:14" customFormat="1" x14ac:dyDescent="0.3">
      <c r="A3425">
        <v>2024</v>
      </c>
      <c r="B3425" t="s">
        <v>1188</v>
      </c>
      <c r="C3425" t="s">
        <v>821</v>
      </c>
      <c r="D3425" t="s">
        <v>823</v>
      </c>
      <c r="E3425" t="s">
        <v>822</v>
      </c>
      <c r="F3425" t="s">
        <v>877</v>
      </c>
      <c r="G3425" t="s">
        <v>876</v>
      </c>
      <c r="H3425">
        <v>938</v>
      </c>
      <c r="I3425" t="s">
        <v>1149</v>
      </c>
      <c r="J3425" t="s">
        <v>1148</v>
      </c>
      <c r="K3425" t="s">
        <v>306</v>
      </c>
      <c r="L3425" t="s">
        <v>1191</v>
      </c>
      <c r="M3425">
        <v>2458</v>
      </c>
      <c r="N3425">
        <v>31.98855</v>
      </c>
    </row>
    <row r="3426" spans="1:14" customFormat="1" x14ac:dyDescent="0.3">
      <c r="A3426">
        <v>2024</v>
      </c>
      <c r="B3426" t="s">
        <v>1188</v>
      </c>
      <c r="C3426" t="s">
        <v>821</v>
      </c>
      <c r="D3426" t="s">
        <v>823</v>
      </c>
      <c r="E3426" t="s">
        <v>822</v>
      </c>
      <c r="F3426" t="s">
        <v>877</v>
      </c>
      <c r="G3426" t="s">
        <v>876</v>
      </c>
      <c r="H3426">
        <v>938</v>
      </c>
      <c r="I3426" t="s">
        <v>1149</v>
      </c>
      <c r="J3426" t="s">
        <v>1148</v>
      </c>
      <c r="K3426" t="s">
        <v>1192</v>
      </c>
      <c r="L3426" t="s">
        <v>1191</v>
      </c>
      <c r="M3426">
        <v>7684</v>
      </c>
      <c r="N3426">
        <v>100</v>
      </c>
    </row>
    <row r="3427" spans="1:14" customFormat="1" x14ac:dyDescent="0.3">
      <c r="A3427">
        <v>2024</v>
      </c>
      <c r="B3427" t="s">
        <v>1188</v>
      </c>
      <c r="C3427" t="s">
        <v>821</v>
      </c>
      <c r="D3427" t="s">
        <v>823</v>
      </c>
      <c r="E3427" t="s">
        <v>822</v>
      </c>
      <c r="F3427" t="s">
        <v>877</v>
      </c>
      <c r="G3427" t="s">
        <v>876</v>
      </c>
      <c r="H3427">
        <v>938</v>
      </c>
      <c r="I3427" t="s">
        <v>1149</v>
      </c>
      <c r="J3427" t="s">
        <v>1148</v>
      </c>
      <c r="K3427" t="s">
        <v>305</v>
      </c>
      <c r="L3427" t="s">
        <v>1191</v>
      </c>
      <c r="M3427">
        <v>287</v>
      </c>
      <c r="N3427">
        <v>3.7350300000000001</v>
      </c>
    </row>
    <row r="3428" spans="1:14" customFormat="1" x14ac:dyDescent="0.3">
      <c r="A3428">
        <v>2021</v>
      </c>
      <c r="B3428" t="s">
        <v>1188</v>
      </c>
      <c r="C3428" t="s">
        <v>821</v>
      </c>
      <c r="D3428" t="s">
        <v>823</v>
      </c>
      <c r="E3428" t="s">
        <v>822</v>
      </c>
      <c r="F3428" t="s">
        <v>1189</v>
      </c>
      <c r="G3428" t="s">
        <v>1190</v>
      </c>
      <c r="H3428">
        <v>213</v>
      </c>
      <c r="I3428" t="s">
        <v>1151</v>
      </c>
      <c r="J3428" t="s">
        <v>1150</v>
      </c>
      <c r="K3428" t="s">
        <v>307</v>
      </c>
      <c r="L3428" t="s">
        <v>1191</v>
      </c>
      <c r="M3428">
        <v>420</v>
      </c>
      <c r="N3428">
        <v>33.306899999999999</v>
      </c>
    </row>
    <row r="3429" spans="1:14" customFormat="1" x14ac:dyDescent="0.3">
      <c r="A3429">
        <v>2021</v>
      </c>
      <c r="B3429" t="s">
        <v>1188</v>
      </c>
      <c r="C3429" t="s">
        <v>821</v>
      </c>
      <c r="D3429" t="s">
        <v>823</v>
      </c>
      <c r="E3429" t="s">
        <v>822</v>
      </c>
      <c r="F3429" t="s">
        <v>1189</v>
      </c>
      <c r="G3429" t="s">
        <v>1190</v>
      </c>
      <c r="H3429">
        <v>213</v>
      </c>
      <c r="I3429" t="s">
        <v>1151</v>
      </c>
      <c r="J3429" t="s">
        <v>1150</v>
      </c>
      <c r="K3429" t="s">
        <v>308</v>
      </c>
      <c r="L3429" t="s">
        <v>1191</v>
      </c>
      <c r="M3429">
        <v>269</v>
      </c>
      <c r="N3429">
        <v>21.3323</v>
      </c>
    </row>
    <row r="3430" spans="1:14" customFormat="1" x14ac:dyDescent="0.3">
      <c r="A3430">
        <v>2021</v>
      </c>
      <c r="B3430" t="s">
        <v>1188</v>
      </c>
      <c r="C3430" t="s">
        <v>821</v>
      </c>
      <c r="D3430" t="s">
        <v>823</v>
      </c>
      <c r="E3430" t="s">
        <v>822</v>
      </c>
      <c r="F3430" t="s">
        <v>1189</v>
      </c>
      <c r="G3430" t="s">
        <v>1190</v>
      </c>
      <c r="H3430">
        <v>213</v>
      </c>
      <c r="I3430" t="s">
        <v>1151</v>
      </c>
      <c r="J3430" t="s">
        <v>1150</v>
      </c>
      <c r="K3430" t="s">
        <v>309</v>
      </c>
      <c r="L3430" t="s">
        <v>1191</v>
      </c>
      <c r="M3430">
        <v>81</v>
      </c>
      <c r="N3430">
        <v>6.42347</v>
      </c>
    </row>
    <row r="3431" spans="1:14" customFormat="1" x14ac:dyDescent="0.3">
      <c r="A3431">
        <v>2021</v>
      </c>
      <c r="B3431" t="s">
        <v>1188</v>
      </c>
      <c r="C3431" t="s">
        <v>821</v>
      </c>
      <c r="D3431" t="s">
        <v>823</v>
      </c>
      <c r="E3431" t="s">
        <v>822</v>
      </c>
      <c r="F3431" t="s">
        <v>1189</v>
      </c>
      <c r="G3431" t="s">
        <v>1190</v>
      </c>
      <c r="H3431">
        <v>213</v>
      </c>
      <c r="I3431" t="s">
        <v>1151</v>
      </c>
      <c r="J3431" t="s">
        <v>1150</v>
      </c>
      <c r="K3431" t="s">
        <v>306</v>
      </c>
      <c r="L3431" t="s">
        <v>1191</v>
      </c>
      <c r="M3431">
        <v>427</v>
      </c>
      <c r="N3431">
        <v>33.862000000000002</v>
      </c>
    </row>
    <row r="3432" spans="1:14" customFormat="1" x14ac:dyDescent="0.3">
      <c r="A3432">
        <v>2021</v>
      </c>
      <c r="B3432" t="s">
        <v>1188</v>
      </c>
      <c r="C3432" t="s">
        <v>821</v>
      </c>
      <c r="D3432" t="s">
        <v>823</v>
      </c>
      <c r="E3432" t="s">
        <v>822</v>
      </c>
      <c r="F3432" t="s">
        <v>1189</v>
      </c>
      <c r="G3432" t="s">
        <v>1190</v>
      </c>
      <c r="H3432">
        <v>213</v>
      </c>
      <c r="I3432" t="s">
        <v>1151</v>
      </c>
      <c r="J3432" t="s">
        <v>1150</v>
      </c>
      <c r="K3432" t="s">
        <v>1192</v>
      </c>
      <c r="L3432" t="s">
        <v>1191</v>
      </c>
      <c r="M3432">
        <v>1261</v>
      </c>
      <c r="N3432">
        <v>100</v>
      </c>
    </row>
    <row r="3433" spans="1:14" customFormat="1" x14ac:dyDescent="0.3">
      <c r="A3433">
        <v>2021</v>
      </c>
      <c r="B3433" t="s">
        <v>1188</v>
      </c>
      <c r="C3433" t="s">
        <v>821</v>
      </c>
      <c r="D3433" t="s">
        <v>823</v>
      </c>
      <c r="E3433" t="s">
        <v>822</v>
      </c>
      <c r="F3433" t="s">
        <v>1189</v>
      </c>
      <c r="G3433" t="s">
        <v>1190</v>
      </c>
      <c r="H3433">
        <v>213</v>
      </c>
      <c r="I3433" t="s">
        <v>1151</v>
      </c>
      <c r="J3433" t="s">
        <v>1150</v>
      </c>
      <c r="K3433" t="s">
        <v>305</v>
      </c>
      <c r="L3433" t="s">
        <v>1191</v>
      </c>
      <c r="M3433">
        <v>64</v>
      </c>
      <c r="N3433">
        <v>5.0753399999999997</v>
      </c>
    </row>
    <row r="3434" spans="1:14" customFormat="1" x14ac:dyDescent="0.3">
      <c r="A3434">
        <v>2022</v>
      </c>
      <c r="B3434" t="s">
        <v>1188</v>
      </c>
      <c r="C3434" t="s">
        <v>821</v>
      </c>
      <c r="D3434" t="s">
        <v>823</v>
      </c>
      <c r="E3434" t="s">
        <v>822</v>
      </c>
      <c r="F3434" t="s">
        <v>1189</v>
      </c>
      <c r="G3434" t="s">
        <v>1190</v>
      </c>
      <c r="H3434">
        <v>213</v>
      </c>
      <c r="I3434" t="s">
        <v>1151</v>
      </c>
      <c r="J3434" t="s">
        <v>1150</v>
      </c>
      <c r="K3434" t="s">
        <v>307</v>
      </c>
      <c r="L3434" t="s">
        <v>1191</v>
      </c>
      <c r="M3434">
        <v>434</v>
      </c>
      <c r="N3434">
        <v>32.436500000000002</v>
      </c>
    </row>
    <row r="3435" spans="1:14" customFormat="1" x14ac:dyDescent="0.3">
      <c r="A3435">
        <v>2022</v>
      </c>
      <c r="B3435" t="s">
        <v>1188</v>
      </c>
      <c r="C3435" t="s">
        <v>821</v>
      </c>
      <c r="D3435" t="s">
        <v>823</v>
      </c>
      <c r="E3435" t="s">
        <v>822</v>
      </c>
      <c r="F3435" t="s">
        <v>1189</v>
      </c>
      <c r="G3435" t="s">
        <v>1190</v>
      </c>
      <c r="H3435">
        <v>213</v>
      </c>
      <c r="I3435" t="s">
        <v>1151</v>
      </c>
      <c r="J3435" t="s">
        <v>1150</v>
      </c>
      <c r="K3435" t="s">
        <v>308</v>
      </c>
      <c r="L3435" t="s">
        <v>1191</v>
      </c>
      <c r="M3435">
        <v>288</v>
      </c>
      <c r="N3435">
        <v>21.524699999999999</v>
      </c>
    </row>
    <row r="3436" spans="1:14" customFormat="1" x14ac:dyDescent="0.3">
      <c r="A3436">
        <v>2022</v>
      </c>
      <c r="B3436" t="s">
        <v>1188</v>
      </c>
      <c r="C3436" t="s">
        <v>821</v>
      </c>
      <c r="D3436" t="s">
        <v>823</v>
      </c>
      <c r="E3436" t="s">
        <v>822</v>
      </c>
      <c r="F3436" t="s">
        <v>1189</v>
      </c>
      <c r="G3436" t="s">
        <v>1190</v>
      </c>
      <c r="H3436">
        <v>213</v>
      </c>
      <c r="I3436" t="s">
        <v>1151</v>
      </c>
      <c r="J3436" t="s">
        <v>1150</v>
      </c>
      <c r="K3436" t="s">
        <v>309</v>
      </c>
      <c r="L3436" t="s">
        <v>1191</v>
      </c>
      <c r="M3436">
        <v>114</v>
      </c>
      <c r="N3436">
        <v>8.5201799999999999</v>
      </c>
    </row>
    <row r="3437" spans="1:14" customFormat="1" x14ac:dyDescent="0.3">
      <c r="A3437">
        <v>2022</v>
      </c>
      <c r="B3437" t="s">
        <v>1188</v>
      </c>
      <c r="C3437" t="s">
        <v>821</v>
      </c>
      <c r="D3437" t="s">
        <v>823</v>
      </c>
      <c r="E3437" t="s">
        <v>822</v>
      </c>
      <c r="F3437" t="s">
        <v>1189</v>
      </c>
      <c r="G3437" t="s">
        <v>1190</v>
      </c>
      <c r="H3437">
        <v>213</v>
      </c>
      <c r="I3437" t="s">
        <v>1151</v>
      </c>
      <c r="J3437" t="s">
        <v>1150</v>
      </c>
      <c r="K3437" t="s">
        <v>306</v>
      </c>
      <c r="L3437" t="s">
        <v>1191</v>
      </c>
      <c r="M3437">
        <v>438</v>
      </c>
      <c r="N3437">
        <v>32.735399999999998</v>
      </c>
    </row>
    <row r="3438" spans="1:14" customFormat="1" x14ac:dyDescent="0.3">
      <c r="A3438">
        <v>2022</v>
      </c>
      <c r="B3438" t="s">
        <v>1188</v>
      </c>
      <c r="C3438" t="s">
        <v>821</v>
      </c>
      <c r="D3438" t="s">
        <v>823</v>
      </c>
      <c r="E3438" t="s">
        <v>822</v>
      </c>
      <c r="F3438" t="s">
        <v>1189</v>
      </c>
      <c r="G3438" t="s">
        <v>1190</v>
      </c>
      <c r="H3438">
        <v>213</v>
      </c>
      <c r="I3438" t="s">
        <v>1151</v>
      </c>
      <c r="J3438" t="s">
        <v>1150</v>
      </c>
      <c r="K3438" t="s">
        <v>1192</v>
      </c>
      <c r="L3438" t="s">
        <v>1191</v>
      </c>
      <c r="M3438">
        <v>1338</v>
      </c>
      <c r="N3438">
        <v>100</v>
      </c>
    </row>
    <row r="3439" spans="1:14" customFormat="1" x14ac:dyDescent="0.3">
      <c r="A3439">
        <v>2022</v>
      </c>
      <c r="B3439" t="s">
        <v>1188</v>
      </c>
      <c r="C3439" t="s">
        <v>821</v>
      </c>
      <c r="D3439" t="s">
        <v>823</v>
      </c>
      <c r="E3439" t="s">
        <v>822</v>
      </c>
      <c r="F3439" t="s">
        <v>1189</v>
      </c>
      <c r="G3439" t="s">
        <v>1190</v>
      </c>
      <c r="H3439">
        <v>213</v>
      </c>
      <c r="I3439" t="s">
        <v>1151</v>
      </c>
      <c r="J3439" t="s">
        <v>1150</v>
      </c>
      <c r="K3439" t="s">
        <v>305</v>
      </c>
      <c r="L3439" t="s">
        <v>1191</v>
      </c>
      <c r="M3439">
        <v>64</v>
      </c>
      <c r="N3439">
        <v>4.7832600000000003</v>
      </c>
    </row>
    <row r="3440" spans="1:14" customFormat="1" x14ac:dyDescent="0.3">
      <c r="A3440">
        <v>2023</v>
      </c>
      <c r="B3440" t="s">
        <v>1188</v>
      </c>
      <c r="C3440" t="s">
        <v>821</v>
      </c>
      <c r="D3440" t="s">
        <v>823</v>
      </c>
      <c r="E3440" t="s">
        <v>822</v>
      </c>
      <c r="F3440" t="s">
        <v>1189</v>
      </c>
      <c r="G3440" t="s">
        <v>1190</v>
      </c>
      <c r="H3440">
        <v>213</v>
      </c>
      <c r="I3440" t="s">
        <v>1151</v>
      </c>
      <c r="J3440" t="s">
        <v>1150</v>
      </c>
      <c r="K3440" t="s">
        <v>307</v>
      </c>
      <c r="L3440" t="s">
        <v>1191</v>
      </c>
      <c r="M3440">
        <v>481</v>
      </c>
      <c r="N3440">
        <v>35.160820000000001</v>
      </c>
    </row>
    <row r="3441" spans="1:14" customFormat="1" x14ac:dyDescent="0.3">
      <c r="A3441">
        <v>2023</v>
      </c>
      <c r="B3441" t="s">
        <v>1188</v>
      </c>
      <c r="C3441" t="s">
        <v>821</v>
      </c>
      <c r="D3441" t="s">
        <v>823</v>
      </c>
      <c r="E3441" t="s">
        <v>822</v>
      </c>
      <c r="F3441" t="s">
        <v>1189</v>
      </c>
      <c r="G3441" t="s">
        <v>1190</v>
      </c>
      <c r="H3441">
        <v>213</v>
      </c>
      <c r="I3441" t="s">
        <v>1151</v>
      </c>
      <c r="J3441" t="s">
        <v>1150</v>
      </c>
      <c r="K3441" t="s">
        <v>308</v>
      </c>
      <c r="L3441" t="s">
        <v>1191</v>
      </c>
      <c r="M3441">
        <v>272</v>
      </c>
      <c r="N3441">
        <v>19.883040000000001</v>
      </c>
    </row>
    <row r="3442" spans="1:14" customFormat="1" x14ac:dyDescent="0.3">
      <c r="A3442">
        <v>2023</v>
      </c>
      <c r="B3442" t="s">
        <v>1188</v>
      </c>
      <c r="C3442" t="s">
        <v>821</v>
      </c>
      <c r="D3442" t="s">
        <v>823</v>
      </c>
      <c r="E3442" t="s">
        <v>822</v>
      </c>
      <c r="F3442" t="s">
        <v>1189</v>
      </c>
      <c r="G3442" t="s">
        <v>1190</v>
      </c>
      <c r="H3442">
        <v>213</v>
      </c>
      <c r="I3442" t="s">
        <v>1151</v>
      </c>
      <c r="J3442" t="s">
        <v>1150</v>
      </c>
      <c r="K3442" t="s">
        <v>309</v>
      </c>
      <c r="L3442" t="s">
        <v>1191</v>
      </c>
      <c r="M3442">
        <v>106</v>
      </c>
      <c r="N3442">
        <v>7.7485400000000002</v>
      </c>
    </row>
    <row r="3443" spans="1:14" customFormat="1" x14ac:dyDescent="0.3">
      <c r="A3443">
        <v>2023</v>
      </c>
      <c r="B3443" t="s">
        <v>1188</v>
      </c>
      <c r="C3443" t="s">
        <v>821</v>
      </c>
      <c r="D3443" t="s">
        <v>823</v>
      </c>
      <c r="E3443" t="s">
        <v>822</v>
      </c>
      <c r="F3443" t="s">
        <v>1189</v>
      </c>
      <c r="G3443" t="s">
        <v>1190</v>
      </c>
      <c r="H3443">
        <v>213</v>
      </c>
      <c r="I3443" t="s">
        <v>1151</v>
      </c>
      <c r="J3443" t="s">
        <v>1150</v>
      </c>
      <c r="K3443" t="s">
        <v>306</v>
      </c>
      <c r="L3443" t="s">
        <v>1191</v>
      </c>
      <c r="M3443">
        <v>444</v>
      </c>
      <c r="N3443">
        <v>32.456139999999998</v>
      </c>
    </row>
    <row r="3444" spans="1:14" customFormat="1" x14ac:dyDescent="0.3">
      <c r="A3444">
        <v>2023</v>
      </c>
      <c r="B3444" t="s">
        <v>1188</v>
      </c>
      <c r="C3444" t="s">
        <v>821</v>
      </c>
      <c r="D3444" t="s">
        <v>823</v>
      </c>
      <c r="E3444" t="s">
        <v>822</v>
      </c>
      <c r="F3444" t="s">
        <v>1189</v>
      </c>
      <c r="G3444" t="s">
        <v>1190</v>
      </c>
      <c r="H3444">
        <v>213</v>
      </c>
      <c r="I3444" t="s">
        <v>1151</v>
      </c>
      <c r="J3444" t="s">
        <v>1150</v>
      </c>
      <c r="K3444" t="s">
        <v>1192</v>
      </c>
      <c r="L3444" t="s">
        <v>1191</v>
      </c>
      <c r="M3444">
        <v>1368</v>
      </c>
      <c r="N3444">
        <v>100</v>
      </c>
    </row>
    <row r="3445" spans="1:14" customFormat="1" x14ac:dyDescent="0.3">
      <c r="A3445">
        <v>2023</v>
      </c>
      <c r="B3445" t="s">
        <v>1188</v>
      </c>
      <c r="C3445" t="s">
        <v>821</v>
      </c>
      <c r="D3445" t="s">
        <v>823</v>
      </c>
      <c r="E3445" t="s">
        <v>822</v>
      </c>
      <c r="F3445" t="s">
        <v>1189</v>
      </c>
      <c r="G3445" t="s">
        <v>1190</v>
      </c>
      <c r="H3445">
        <v>213</v>
      </c>
      <c r="I3445" t="s">
        <v>1151</v>
      </c>
      <c r="J3445" t="s">
        <v>1150</v>
      </c>
      <c r="K3445" t="s">
        <v>305</v>
      </c>
      <c r="L3445" t="s">
        <v>1191</v>
      </c>
      <c r="M3445">
        <v>65</v>
      </c>
      <c r="N3445">
        <v>4.7514599999999998</v>
      </c>
    </row>
    <row r="3446" spans="1:14" customFormat="1" x14ac:dyDescent="0.3">
      <c r="A3446">
        <v>2024</v>
      </c>
      <c r="B3446" t="s">
        <v>1188</v>
      </c>
      <c r="C3446" t="s">
        <v>821</v>
      </c>
      <c r="D3446" t="s">
        <v>823</v>
      </c>
      <c r="E3446" t="s">
        <v>822</v>
      </c>
      <c r="F3446" t="s">
        <v>1189</v>
      </c>
      <c r="G3446" t="s">
        <v>1190</v>
      </c>
      <c r="H3446">
        <v>213</v>
      </c>
      <c r="I3446" t="s">
        <v>1151</v>
      </c>
      <c r="J3446" t="s">
        <v>1150</v>
      </c>
      <c r="K3446" t="s">
        <v>307</v>
      </c>
      <c r="L3446" t="s">
        <v>1191</v>
      </c>
      <c r="M3446">
        <v>498</v>
      </c>
      <c r="N3446">
        <v>35.244160000000001</v>
      </c>
    </row>
    <row r="3447" spans="1:14" customFormat="1" x14ac:dyDescent="0.3">
      <c r="A3447">
        <v>2024</v>
      </c>
      <c r="B3447" t="s">
        <v>1188</v>
      </c>
      <c r="C3447" t="s">
        <v>821</v>
      </c>
      <c r="D3447" t="s">
        <v>823</v>
      </c>
      <c r="E3447" t="s">
        <v>822</v>
      </c>
      <c r="F3447" t="s">
        <v>1189</v>
      </c>
      <c r="G3447" t="s">
        <v>1190</v>
      </c>
      <c r="H3447">
        <v>213</v>
      </c>
      <c r="I3447" t="s">
        <v>1151</v>
      </c>
      <c r="J3447" t="s">
        <v>1150</v>
      </c>
      <c r="K3447" t="s">
        <v>308</v>
      </c>
      <c r="L3447" t="s">
        <v>1191</v>
      </c>
      <c r="M3447">
        <v>272</v>
      </c>
      <c r="N3447">
        <v>19.24982</v>
      </c>
    </row>
    <row r="3448" spans="1:14" customFormat="1" x14ac:dyDescent="0.3">
      <c r="A3448">
        <v>2024</v>
      </c>
      <c r="B3448" t="s">
        <v>1188</v>
      </c>
      <c r="C3448" t="s">
        <v>821</v>
      </c>
      <c r="D3448" t="s">
        <v>823</v>
      </c>
      <c r="E3448" t="s">
        <v>822</v>
      </c>
      <c r="F3448" t="s">
        <v>1189</v>
      </c>
      <c r="G3448" t="s">
        <v>1190</v>
      </c>
      <c r="H3448">
        <v>213</v>
      </c>
      <c r="I3448" t="s">
        <v>1151</v>
      </c>
      <c r="J3448" t="s">
        <v>1150</v>
      </c>
      <c r="K3448" t="s">
        <v>309</v>
      </c>
      <c r="L3448" t="s">
        <v>1191</v>
      </c>
      <c r="M3448">
        <v>98</v>
      </c>
      <c r="N3448">
        <v>6.9356</v>
      </c>
    </row>
    <row r="3449" spans="1:14" customFormat="1" x14ac:dyDescent="0.3">
      <c r="A3449">
        <v>2024</v>
      </c>
      <c r="B3449" t="s">
        <v>1188</v>
      </c>
      <c r="C3449" t="s">
        <v>821</v>
      </c>
      <c r="D3449" t="s">
        <v>823</v>
      </c>
      <c r="E3449" t="s">
        <v>822</v>
      </c>
      <c r="F3449" t="s">
        <v>1189</v>
      </c>
      <c r="G3449" t="s">
        <v>1190</v>
      </c>
      <c r="H3449">
        <v>213</v>
      </c>
      <c r="I3449" t="s">
        <v>1151</v>
      </c>
      <c r="J3449" t="s">
        <v>1150</v>
      </c>
      <c r="K3449" t="s">
        <v>306</v>
      </c>
      <c r="L3449" t="s">
        <v>1191</v>
      </c>
      <c r="M3449">
        <v>473</v>
      </c>
      <c r="N3449">
        <v>33.474879999999999</v>
      </c>
    </row>
    <row r="3450" spans="1:14" customFormat="1" x14ac:dyDescent="0.3">
      <c r="A3450">
        <v>2024</v>
      </c>
      <c r="B3450" t="s">
        <v>1188</v>
      </c>
      <c r="C3450" t="s">
        <v>821</v>
      </c>
      <c r="D3450" t="s">
        <v>823</v>
      </c>
      <c r="E3450" t="s">
        <v>822</v>
      </c>
      <c r="F3450" t="s">
        <v>1189</v>
      </c>
      <c r="G3450" t="s">
        <v>1190</v>
      </c>
      <c r="H3450">
        <v>213</v>
      </c>
      <c r="I3450" t="s">
        <v>1151</v>
      </c>
      <c r="J3450" t="s">
        <v>1150</v>
      </c>
      <c r="K3450" t="s">
        <v>1192</v>
      </c>
      <c r="L3450" t="s">
        <v>1191</v>
      </c>
      <c r="M3450">
        <v>1413</v>
      </c>
      <c r="N3450">
        <v>100</v>
      </c>
    </row>
    <row r="3451" spans="1:14" customFormat="1" x14ac:dyDescent="0.3">
      <c r="A3451">
        <v>2024</v>
      </c>
      <c r="B3451" t="s">
        <v>1188</v>
      </c>
      <c r="C3451" t="s">
        <v>821</v>
      </c>
      <c r="D3451" t="s">
        <v>823</v>
      </c>
      <c r="E3451" t="s">
        <v>822</v>
      </c>
      <c r="F3451" t="s">
        <v>1189</v>
      </c>
      <c r="G3451" t="s">
        <v>1190</v>
      </c>
      <c r="H3451">
        <v>213</v>
      </c>
      <c r="I3451" t="s">
        <v>1151</v>
      </c>
      <c r="J3451" t="s">
        <v>1150</v>
      </c>
      <c r="K3451" t="s">
        <v>305</v>
      </c>
      <c r="L3451" t="s">
        <v>1191</v>
      </c>
      <c r="M3451">
        <v>72</v>
      </c>
      <c r="N3451">
        <v>5.0955399999999997</v>
      </c>
    </row>
    <row r="3452" spans="1:14" customFormat="1" x14ac:dyDescent="0.3">
      <c r="A3452">
        <v>2024</v>
      </c>
      <c r="B3452" t="s">
        <v>1188</v>
      </c>
      <c r="C3452" t="s">
        <v>821</v>
      </c>
      <c r="D3452" t="s">
        <v>823</v>
      </c>
      <c r="E3452" t="s">
        <v>822</v>
      </c>
      <c r="F3452" t="s">
        <v>867</v>
      </c>
      <c r="G3452" t="s">
        <v>866</v>
      </c>
      <c r="H3452">
        <v>943</v>
      </c>
      <c r="I3452" t="s">
        <v>1153</v>
      </c>
      <c r="J3452" t="s">
        <v>1152</v>
      </c>
      <c r="K3452" t="s">
        <v>307</v>
      </c>
      <c r="L3452" t="s">
        <v>1191</v>
      </c>
      <c r="M3452">
        <v>726</v>
      </c>
      <c r="N3452">
        <v>33.060110000000002</v>
      </c>
    </row>
    <row r="3453" spans="1:14" customFormat="1" x14ac:dyDescent="0.3">
      <c r="A3453">
        <v>2024</v>
      </c>
      <c r="B3453" t="s">
        <v>1188</v>
      </c>
      <c r="C3453" t="s">
        <v>821</v>
      </c>
      <c r="D3453" t="s">
        <v>823</v>
      </c>
      <c r="E3453" t="s">
        <v>822</v>
      </c>
      <c r="F3453" t="s">
        <v>867</v>
      </c>
      <c r="G3453" t="s">
        <v>866</v>
      </c>
      <c r="H3453">
        <v>943</v>
      </c>
      <c r="I3453" t="s">
        <v>1153</v>
      </c>
      <c r="J3453" t="s">
        <v>1152</v>
      </c>
      <c r="K3453" t="s">
        <v>308</v>
      </c>
      <c r="L3453" t="s">
        <v>1191</v>
      </c>
      <c r="M3453">
        <v>487</v>
      </c>
      <c r="N3453">
        <v>22.176680000000001</v>
      </c>
    </row>
    <row r="3454" spans="1:14" customFormat="1" x14ac:dyDescent="0.3">
      <c r="A3454">
        <v>2024</v>
      </c>
      <c r="B3454" t="s">
        <v>1188</v>
      </c>
      <c r="C3454" t="s">
        <v>821</v>
      </c>
      <c r="D3454" t="s">
        <v>823</v>
      </c>
      <c r="E3454" t="s">
        <v>822</v>
      </c>
      <c r="F3454" t="s">
        <v>867</v>
      </c>
      <c r="G3454" t="s">
        <v>866</v>
      </c>
      <c r="H3454">
        <v>943</v>
      </c>
      <c r="I3454" t="s">
        <v>1153</v>
      </c>
      <c r="J3454" t="s">
        <v>1152</v>
      </c>
      <c r="K3454" t="s">
        <v>309</v>
      </c>
      <c r="L3454" t="s">
        <v>1191</v>
      </c>
      <c r="M3454">
        <v>161</v>
      </c>
      <c r="N3454">
        <v>7.3315099999999997</v>
      </c>
    </row>
    <row r="3455" spans="1:14" customFormat="1" x14ac:dyDescent="0.3">
      <c r="A3455">
        <v>2024</v>
      </c>
      <c r="B3455" t="s">
        <v>1188</v>
      </c>
      <c r="C3455" t="s">
        <v>821</v>
      </c>
      <c r="D3455" t="s">
        <v>823</v>
      </c>
      <c r="E3455" t="s">
        <v>822</v>
      </c>
      <c r="F3455" t="s">
        <v>867</v>
      </c>
      <c r="G3455" t="s">
        <v>866</v>
      </c>
      <c r="H3455">
        <v>943</v>
      </c>
      <c r="I3455" t="s">
        <v>1153</v>
      </c>
      <c r="J3455" t="s">
        <v>1152</v>
      </c>
      <c r="K3455" t="s">
        <v>306</v>
      </c>
      <c r="L3455" t="s">
        <v>1191</v>
      </c>
      <c r="M3455">
        <v>685</v>
      </c>
      <c r="N3455">
        <v>31.193079999999998</v>
      </c>
    </row>
    <row r="3456" spans="1:14" customFormat="1" x14ac:dyDescent="0.3">
      <c r="A3456">
        <v>2024</v>
      </c>
      <c r="B3456" t="s">
        <v>1188</v>
      </c>
      <c r="C3456" t="s">
        <v>821</v>
      </c>
      <c r="D3456" t="s">
        <v>823</v>
      </c>
      <c r="E3456" t="s">
        <v>822</v>
      </c>
      <c r="F3456" t="s">
        <v>867</v>
      </c>
      <c r="G3456" t="s">
        <v>866</v>
      </c>
      <c r="H3456">
        <v>943</v>
      </c>
      <c r="I3456" t="s">
        <v>1153</v>
      </c>
      <c r="J3456" t="s">
        <v>1152</v>
      </c>
      <c r="K3456" t="s">
        <v>1192</v>
      </c>
      <c r="L3456" t="s">
        <v>1191</v>
      </c>
      <c r="M3456">
        <v>2196</v>
      </c>
      <c r="N3456">
        <v>100</v>
      </c>
    </row>
    <row r="3457" spans="1:14" customFormat="1" x14ac:dyDescent="0.3">
      <c r="A3457">
        <v>2024</v>
      </c>
      <c r="B3457" t="s">
        <v>1188</v>
      </c>
      <c r="C3457" t="s">
        <v>821</v>
      </c>
      <c r="D3457" t="s">
        <v>823</v>
      </c>
      <c r="E3457" t="s">
        <v>822</v>
      </c>
      <c r="F3457" t="s">
        <v>867</v>
      </c>
      <c r="G3457" t="s">
        <v>866</v>
      </c>
      <c r="H3457">
        <v>943</v>
      </c>
      <c r="I3457" t="s">
        <v>1153</v>
      </c>
      <c r="J3457" t="s">
        <v>1152</v>
      </c>
      <c r="K3457" t="s">
        <v>305</v>
      </c>
      <c r="L3457" t="s">
        <v>1191</v>
      </c>
      <c r="M3457">
        <v>137</v>
      </c>
      <c r="N3457">
        <v>6.2386200000000001</v>
      </c>
    </row>
    <row r="3458" spans="1:14" customFormat="1" x14ac:dyDescent="0.3">
      <c r="A3458">
        <v>2021</v>
      </c>
      <c r="B3458" t="s">
        <v>1188</v>
      </c>
      <c r="C3458" t="s">
        <v>821</v>
      </c>
      <c r="D3458" t="s">
        <v>823</v>
      </c>
      <c r="E3458" t="s">
        <v>822</v>
      </c>
      <c r="F3458" t="s">
        <v>867</v>
      </c>
      <c r="G3458" t="s">
        <v>866</v>
      </c>
      <c r="H3458">
        <v>359</v>
      </c>
      <c r="I3458" t="s">
        <v>1155</v>
      </c>
      <c r="J3458" t="s">
        <v>1154</v>
      </c>
      <c r="K3458" t="s">
        <v>307</v>
      </c>
      <c r="L3458" t="s">
        <v>1191</v>
      </c>
      <c r="M3458">
        <v>875</v>
      </c>
      <c r="N3458">
        <v>41.449599999999997</v>
      </c>
    </row>
    <row r="3459" spans="1:14" customFormat="1" x14ac:dyDescent="0.3">
      <c r="A3459">
        <v>2021</v>
      </c>
      <c r="B3459" t="s">
        <v>1188</v>
      </c>
      <c r="C3459" t="s">
        <v>821</v>
      </c>
      <c r="D3459" t="s">
        <v>823</v>
      </c>
      <c r="E3459" t="s">
        <v>822</v>
      </c>
      <c r="F3459" t="s">
        <v>867</v>
      </c>
      <c r="G3459" t="s">
        <v>866</v>
      </c>
      <c r="H3459">
        <v>359</v>
      </c>
      <c r="I3459" t="s">
        <v>1155</v>
      </c>
      <c r="J3459" t="s">
        <v>1154</v>
      </c>
      <c r="K3459" t="s">
        <v>308</v>
      </c>
      <c r="L3459" t="s">
        <v>1191</v>
      </c>
      <c r="M3459">
        <v>397</v>
      </c>
      <c r="N3459">
        <v>18.8062</v>
      </c>
    </row>
    <row r="3460" spans="1:14" customFormat="1" x14ac:dyDescent="0.3">
      <c r="A3460">
        <v>2021</v>
      </c>
      <c r="B3460" t="s">
        <v>1188</v>
      </c>
      <c r="C3460" t="s">
        <v>821</v>
      </c>
      <c r="D3460" t="s">
        <v>823</v>
      </c>
      <c r="E3460" t="s">
        <v>822</v>
      </c>
      <c r="F3460" t="s">
        <v>867</v>
      </c>
      <c r="G3460" t="s">
        <v>866</v>
      </c>
      <c r="H3460">
        <v>359</v>
      </c>
      <c r="I3460" t="s">
        <v>1155</v>
      </c>
      <c r="J3460" t="s">
        <v>1154</v>
      </c>
      <c r="K3460" t="s">
        <v>309</v>
      </c>
      <c r="L3460" t="s">
        <v>1191</v>
      </c>
      <c r="M3460">
        <v>61</v>
      </c>
      <c r="N3460">
        <v>2.8896299999999999</v>
      </c>
    </row>
    <row r="3461" spans="1:14" customFormat="1" x14ac:dyDescent="0.3">
      <c r="A3461">
        <v>2021</v>
      </c>
      <c r="B3461" t="s">
        <v>1188</v>
      </c>
      <c r="C3461" t="s">
        <v>821</v>
      </c>
      <c r="D3461" t="s">
        <v>823</v>
      </c>
      <c r="E3461" t="s">
        <v>822</v>
      </c>
      <c r="F3461" t="s">
        <v>867</v>
      </c>
      <c r="G3461" t="s">
        <v>866</v>
      </c>
      <c r="H3461">
        <v>359</v>
      </c>
      <c r="I3461" t="s">
        <v>1155</v>
      </c>
      <c r="J3461" t="s">
        <v>1154</v>
      </c>
      <c r="K3461" t="s">
        <v>306</v>
      </c>
      <c r="L3461" t="s">
        <v>1191</v>
      </c>
      <c r="M3461">
        <v>758</v>
      </c>
      <c r="N3461">
        <v>35.907200000000003</v>
      </c>
    </row>
    <row r="3462" spans="1:14" customFormat="1" x14ac:dyDescent="0.3">
      <c r="A3462">
        <v>2021</v>
      </c>
      <c r="B3462" t="s">
        <v>1188</v>
      </c>
      <c r="C3462" t="s">
        <v>821</v>
      </c>
      <c r="D3462" t="s">
        <v>823</v>
      </c>
      <c r="E3462" t="s">
        <v>822</v>
      </c>
      <c r="F3462" t="s">
        <v>867</v>
      </c>
      <c r="G3462" t="s">
        <v>866</v>
      </c>
      <c r="H3462">
        <v>359</v>
      </c>
      <c r="I3462" t="s">
        <v>1155</v>
      </c>
      <c r="J3462" t="s">
        <v>1154</v>
      </c>
      <c r="K3462" t="s">
        <v>1192</v>
      </c>
      <c r="L3462" t="s">
        <v>1191</v>
      </c>
      <c r="M3462">
        <v>2111</v>
      </c>
      <c r="N3462">
        <v>100</v>
      </c>
    </row>
    <row r="3463" spans="1:14" customFormat="1" x14ac:dyDescent="0.3">
      <c r="A3463">
        <v>2021</v>
      </c>
      <c r="B3463" t="s">
        <v>1188</v>
      </c>
      <c r="C3463" t="s">
        <v>821</v>
      </c>
      <c r="D3463" t="s">
        <v>823</v>
      </c>
      <c r="E3463" t="s">
        <v>822</v>
      </c>
      <c r="F3463" t="s">
        <v>867</v>
      </c>
      <c r="G3463" t="s">
        <v>866</v>
      </c>
      <c r="H3463">
        <v>359</v>
      </c>
      <c r="I3463" t="s">
        <v>1155</v>
      </c>
      <c r="J3463" t="s">
        <v>1154</v>
      </c>
      <c r="K3463" t="s">
        <v>305</v>
      </c>
      <c r="L3463" t="s">
        <v>1191</v>
      </c>
      <c r="M3463">
        <v>20</v>
      </c>
      <c r="N3463">
        <v>0.94742000000000004</v>
      </c>
    </row>
    <row r="3464" spans="1:14" customFormat="1" x14ac:dyDescent="0.3">
      <c r="A3464">
        <v>2022</v>
      </c>
      <c r="B3464" t="s">
        <v>1188</v>
      </c>
      <c r="C3464" t="s">
        <v>821</v>
      </c>
      <c r="D3464" t="s">
        <v>823</v>
      </c>
      <c r="E3464" t="s">
        <v>822</v>
      </c>
      <c r="F3464" t="s">
        <v>867</v>
      </c>
      <c r="G3464" t="s">
        <v>866</v>
      </c>
      <c r="H3464">
        <v>359</v>
      </c>
      <c r="I3464" t="s">
        <v>1155</v>
      </c>
      <c r="J3464" t="s">
        <v>1154</v>
      </c>
      <c r="K3464" t="s">
        <v>307</v>
      </c>
      <c r="L3464" t="s">
        <v>1191</v>
      </c>
      <c r="M3464">
        <v>950</v>
      </c>
      <c r="N3464">
        <v>40.650399999999998</v>
      </c>
    </row>
    <row r="3465" spans="1:14" customFormat="1" x14ac:dyDescent="0.3">
      <c r="A3465">
        <v>2022</v>
      </c>
      <c r="B3465" t="s">
        <v>1188</v>
      </c>
      <c r="C3465" t="s">
        <v>821</v>
      </c>
      <c r="D3465" t="s">
        <v>823</v>
      </c>
      <c r="E3465" t="s">
        <v>822</v>
      </c>
      <c r="F3465" t="s">
        <v>867</v>
      </c>
      <c r="G3465" t="s">
        <v>866</v>
      </c>
      <c r="H3465">
        <v>359</v>
      </c>
      <c r="I3465" t="s">
        <v>1155</v>
      </c>
      <c r="J3465" t="s">
        <v>1154</v>
      </c>
      <c r="K3465" t="s">
        <v>308</v>
      </c>
      <c r="L3465" t="s">
        <v>1191</v>
      </c>
      <c r="M3465">
        <v>427</v>
      </c>
      <c r="N3465">
        <v>18.2713</v>
      </c>
    </row>
    <row r="3466" spans="1:14" customFormat="1" x14ac:dyDescent="0.3">
      <c r="A3466">
        <v>2022</v>
      </c>
      <c r="B3466" t="s">
        <v>1188</v>
      </c>
      <c r="C3466" t="s">
        <v>821</v>
      </c>
      <c r="D3466" t="s">
        <v>823</v>
      </c>
      <c r="E3466" t="s">
        <v>822</v>
      </c>
      <c r="F3466" t="s">
        <v>867</v>
      </c>
      <c r="G3466" t="s">
        <v>866</v>
      </c>
      <c r="H3466">
        <v>359</v>
      </c>
      <c r="I3466" t="s">
        <v>1155</v>
      </c>
      <c r="J3466" t="s">
        <v>1154</v>
      </c>
      <c r="K3466" t="s">
        <v>309</v>
      </c>
      <c r="L3466" t="s">
        <v>1191</v>
      </c>
      <c r="M3466">
        <v>80</v>
      </c>
      <c r="N3466">
        <v>3.42319</v>
      </c>
    </row>
    <row r="3467" spans="1:14" customFormat="1" x14ac:dyDescent="0.3">
      <c r="A3467">
        <v>2022</v>
      </c>
      <c r="B3467" t="s">
        <v>1188</v>
      </c>
      <c r="C3467" t="s">
        <v>821</v>
      </c>
      <c r="D3467" t="s">
        <v>823</v>
      </c>
      <c r="E3467" t="s">
        <v>822</v>
      </c>
      <c r="F3467" t="s">
        <v>867</v>
      </c>
      <c r="G3467" t="s">
        <v>866</v>
      </c>
      <c r="H3467">
        <v>359</v>
      </c>
      <c r="I3467" t="s">
        <v>1155</v>
      </c>
      <c r="J3467" t="s">
        <v>1154</v>
      </c>
      <c r="K3467" t="s">
        <v>306</v>
      </c>
      <c r="L3467" t="s">
        <v>1191</v>
      </c>
      <c r="M3467">
        <v>851</v>
      </c>
      <c r="N3467">
        <v>36.414200000000001</v>
      </c>
    </row>
    <row r="3468" spans="1:14" customFormat="1" x14ac:dyDescent="0.3">
      <c r="A3468">
        <v>2022</v>
      </c>
      <c r="B3468" t="s">
        <v>1188</v>
      </c>
      <c r="C3468" t="s">
        <v>821</v>
      </c>
      <c r="D3468" t="s">
        <v>823</v>
      </c>
      <c r="E3468" t="s">
        <v>822</v>
      </c>
      <c r="F3468" t="s">
        <v>867</v>
      </c>
      <c r="G3468" t="s">
        <v>866</v>
      </c>
      <c r="H3468">
        <v>359</v>
      </c>
      <c r="I3468" t="s">
        <v>1155</v>
      </c>
      <c r="J3468" t="s">
        <v>1154</v>
      </c>
      <c r="K3468" t="s">
        <v>1192</v>
      </c>
      <c r="L3468" t="s">
        <v>1191</v>
      </c>
      <c r="M3468">
        <v>2337</v>
      </c>
      <c r="N3468">
        <v>100</v>
      </c>
    </row>
    <row r="3469" spans="1:14" customFormat="1" x14ac:dyDescent="0.3">
      <c r="A3469">
        <v>2022</v>
      </c>
      <c r="B3469" t="s">
        <v>1188</v>
      </c>
      <c r="C3469" t="s">
        <v>821</v>
      </c>
      <c r="D3469" t="s">
        <v>823</v>
      </c>
      <c r="E3469" t="s">
        <v>822</v>
      </c>
      <c r="F3469" t="s">
        <v>867</v>
      </c>
      <c r="G3469" t="s">
        <v>866</v>
      </c>
      <c r="H3469">
        <v>359</v>
      </c>
      <c r="I3469" t="s">
        <v>1155</v>
      </c>
      <c r="J3469" t="s">
        <v>1154</v>
      </c>
      <c r="K3469" t="s">
        <v>305</v>
      </c>
      <c r="L3469" t="s">
        <v>1191</v>
      </c>
      <c r="M3469">
        <v>29</v>
      </c>
      <c r="N3469">
        <v>1.24091</v>
      </c>
    </row>
    <row r="3470" spans="1:14" customFormat="1" x14ac:dyDescent="0.3">
      <c r="A3470">
        <v>2023</v>
      </c>
      <c r="B3470" t="s">
        <v>1188</v>
      </c>
      <c r="C3470" t="s">
        <v>821</v>
      </c>
      <c r="D3470" t="s">
        <v>823</v>
      </c>
      <c r="E3470" t="s">
        <v>822</v>
      </c>
      <c r="F3470" t="s">
        <v>867</v>
      </c>
      <c r="G3470" t="s">
        <v>866</v>
      </c>
      <c r="H3470">
        <v>359</v>
      </c>
      <c r="I3470" t="s">
        <v>1155</v>
      </c>
      <c r="J3470" t="s">
        <v>1154</v>
      </c>
      <c r="K3470" t="s">
        <v>307</v>
      </c>
      <c r="L3470" t="s">
        <v>1191</v>
      </c>
      <c r="M3470">
        <v>1072</v>
      </c>
      <c r="N3470">
        <v>41.120060000000002</v>
      </c>
    </row>
    <row r="3471" spans="1:14" customFormat="1" x14ac:dyDescent="0.3">
      <c r="A3471">
        <v>2023</v>
      </c>
      <c r="B3471" t="s">
        <v>1188</v>
      </c>
      <c r="C3471" t="s">
        <v>821</v>
      </c>
      <c r="D3471" t="s">
        <v>823</v>
      </c>
      <c r="E3471" t="s">
        <v>822</v>
      </c>
      <c r="F3471" t="s">
        <v>867</v>
      </c>
      <c r="G3471" t="s">
        <v>866</v>
      </c>
      <c r="H3471">
        <v>359</v>
      </c>
      <c r="I3471" t="s">
        <v>1155</v>
      </c>
      <c r="J3471" t="s">
        <v>1154</v>
      </c>
      <c r="K3471" t="s">
        <v>308</v>
      </c>
      <c r="L3471" t="s">
        <v>1191</v>
      </c>
      <c r="M3471">
        <v>466</v>
      </c>
      <c r="N3471">
        <v>17.874949999999998</v>
      </c>
    </row>
    <row r="3472" spans="1:14" customFormat="1" x14ac:dyDescent="0.3">
      <c r="A3472">
        <v>2023</v>
      </c>
      <c r="B3472" t="s">
        <v>1188</v>
      </c>
      <c r="C3472" t="s">
        <v>821</v>
      </c>
      <c r="D3472" t="s">
        <v>823</v>
      </c>
      <c r="E3472" t="s">
        <v>822</v>
      </c>
      <c r="F3472" t="s">
        <v>867</v>
      </c>
      <c r="G3472" t="s">
        <v>866</v>
      </c>
      <c r="H3472">
        <v>359</v>
      </c>
      <c r="I3472" t="s">
        <v>1155</v>
      </c>
      <c r="J3472" t="s">
        <v>1154</v>
      </c>
      <c r="K3472" t="s">
        <v>309</v>
      </c>
      <c r="L3472" t="s">
        <v>1191</v>
      </c>
      <c r="M3472">
        <v>73</v>
      </c>
      <c r="N3472">
        <v>2.8001499999999999</v>
      </c>
    </row>
    <row r="3473" spans="1:14" customFormat="1" x14ac:dyDescent="0.3">
      <c r="A3473">
        <v>2023</v>
      </c>
      <c r="B3473" t="s">
        <v>1188</v>
      </c>
      <c r="C3473" t="s">
        <v>821</v>
      </c>
      <c r="D3473" t="s">
        <v>823</v>
      </c>
      <c r="E3473" t="s">
        <v>822</v>
      </c>
      <c r="F3473" t="s">
        <v>867</v>
      </c>
      <c r="G3473" t="s">
        <v>866</v>
      </c>
      <c r="H3473">
        <v>359</v>
      </c>
      <c r="I3473" t="s">
        <v>1155</v>
      </c>
      <c r="J3473" t="s">
        <v>1154</v>
      </c>
      <c r="K3473" t="s">
        <v>306</v>
      </c>
      <c r="L3473" t="s">
        <v>1191</v>
      </c>
      <c r="M3473">
        <v>973</v>
      </c>
      <c r="N3473">
        <v>37.322589999999998</v>
      </c>
    </row>
    <row r="3474" spans="1:14" customFormat="1" x14ac:dyDescent="0.3">
      <c r="A3474">
        <v>2023</v>
      </c>
      <c r="B3474" t="s">
        <v>1188</v>
      </c>
      <c r="C3474" t="s">
        <v>821</v>
      </c>
      <c r="D3474" t="s">
        <v>823</v>
      </c>
      <c r="E3474" t="s">
        <v>822</v>
      </c>
      <c r="F3474" t="s">
        <v>867</v>
      </c>
      <c r="G3474" t="s">
        <v>866</v>
      </c>
      <c r="H3474">
        <v>359</v>
      </c>
      <c r="I3474" t="s">
        <v>1155</v>
      </c>
      <c r="J3474" t="s">
        <v>1154</v>
      </c>
      <c r="K3474" t="s">
        <v>1192</v>
      </c>
      <c r="L3474" t="s">
        <v>1191</v>
      </c>
      <c r="M3474">
        <v>2607</v>
      </c>
      <c r="N3474">
        <v>100</v>
      </c>
    </row>
    <row r="3475" spans="1:14" customFormat="1" x14ac:dyDescent="0.3">
      <c r="A3475">
        <v>2023</v>
      </c>
      <c r="B3475" t="s">
        <v>1188</v>
      </c>
      <c r="C3475" t="s">
        <v>821</v>
      </c>
      <c r="D3475" t="s">
        <v>823</v>
      </c>
      <c r="E3475" t="s">
        <v>822</v>
      </c>
      <c r="F3475" t="s">
        <v>867</v>
      </c>
      <c r="G3475" t="s">
        <v>866</v>
      </c>
      <c r="H3475">
        <v>359</v>
      </c>
      <c r="I3475" t="s">
        <v>1155</v>
      </c>
      <c r="J3475" t="s">
        <v>1154</v>
      </c>
      <c r="K3475" t="s">
        <v>305</v>
      </c>
      <c r="L3475" t="s">
        <v>1191</v>
      </c>
      <c r="M3475">
        <v>23</v>
      </c>
      <c r="N3475">
        <v>0.88224000000000002</v>
      </c>
    </row>
    <row r="3476" spans="1:14" customFormat="1" x14ac:dyDescent="0.3">
      <c r="A3476">
        <v>2024</v>
      </c>
      <c r="B3476" t="s">
        <v>1188</v>
      </c>
      <c r="C3476" t="s">
        <v>821</v>
      </c>
      <c r="D3476" t="s">
        <v>823</v>
      </c>
      <c r="E3476" t="s">
        <v>822</v>
      </c>
      <c r="F3476" t="s">
        <v>867</v>
      </c>
      <c r="G3476" t="s">
        <v>866</v>
      </c>
      <c r="H3476">
        <v>359</v>
      </c>
      <c r="I3476" t="s">
        <v>1155</v>
      </c>
      <c r="J3476" t="s">
        <v>1154</v>
      </c>
      <c r="K3476" t="s">
        <v>307</v>
      </c>
      <c r="L3476" t="s">
        <v>1191</v>
      </c>
      <c r="M3476">
        <v>1235</v>
      </c>
      <c r="N3476">
        <v>41.638570000000001</v>
      </c>
    </row>
    <row r="3477" spans="1:14" customFormat="1" x14ac:dyDescent="0.3">
      <c r="A3477">
        <v>2024</v>
      </c>
      <c r="B3477" t="s">
        <v>1188</v>
      </c>
      <c r="C3477" t="s">
        <v>821</v>
      </c>
      <c r="D3477" t="s">
        <v>823</v>
      </c>
      <c r="E3477" t="s">
        <v>822</v>
      </c>
      <c r="F3477" t="s">
        <v>867</v>
      </c>
      <c r="G3477" t="s">
        <v>866</v>
      </c>
      <c r="H3477">
        <v>359</v>
      </c>
      <c r="I3477" t="s">
        <v>1155</v>
      </c>
      <c r="J3477" t="s">
        <v>1154</v>
      </c>
      <c r="K3477" t="s">
        <v>308</v>
      </c>
      <c r="L3477" t="s">
        <v>1191</v>
      </c>
      <c r="M3477">
        <v>527</v>
      </c>
      <c r="N3477">
        <v>17.768039999999999</v>
      </c>
    </row>
    <row r="3478" spans="1:14" customFormat="1" x14ac:dyDescent="0.3">
      <c r="A3478">
        <v>2024</v>
      </c>
      <c r="B3478" t="s">
        <v>1188</v>
      </c>
      <c r="C3478" t="s">
        <v>821</v>
      </c>
      <c r="D3478" t="s">
        <v>823</v>
      </c>
      <c r="E3478" t="s">
        <v>822</v>
      </c>
      <c r="F3478" t="s">
        <v>867</v>
      </c>
      <c r="G3478" t="s">
        <v>866</v>
      </c>
      <c r="H3478">
        <v>359</v>
      </c>
      <c r="I3478" t="s">
        <v>1155</v>
      </c>
      <c r="J3478" t="s">
        <v>1154</v>
      </c>
      <c r="K3478" t="s">
        <v>309</v>
      </c>
      <c r="L3478" t="s">
        <v>1191</v>
      </c>
      <c r="M3478">
        <v>78</v>
      </c>
      <c r="N3478">
        <v>2.6297999999999999</v>
      </c>
    </row>
    <row r="3479" spans="1:14" customFormat="1" x14ac:dyDescent="0.3">
      <c r="A3479">
        <v>2024</v>
      </c>
      <c r="B3479" t="s">
        <v>1188</v>
      </c>
      <c r="C3479" t="s">
        <v>821</v>
      </c>
      <c r="D3479" t="s">
        <v>823</v>
      </c>
      <c r="E3479" t="s">
        <v>822</v>
      </c>
      <c r="F3479" t="s">
        <v>867</v>
      </c>
      <c r="G3479" t="s">
        <v>866</v>
      </c>
      <c r="H3479">
        <v>359</v>
      </c>
      <c r="I3479" t="s">
        <v>1155</v>
      </c>
      <c r="J3479" t="s">
        <v>1154</v>
      </c>
      <c r="K3479" t="s">
        <v>306</v>
      </c>
      <c r="L3479" t="s">
        <v>1191</v>
      </c>
      <c r="M3479">
        <v>1077</v>
      </c>
      <c r="N3479">
        <v>36.311529999999998</v>
      </c>
    </row>
    <row r="3480" spans="1:14" customFormat="1" x14ac:dyDescent="0.3">
      <c r="A3480">
        <v>2024</v>
      </c>
      <c r="B3480" t="s">
        <v>1188</v>
      </c>
      <c r="C3480" t="s">
        <v>821</v>
      </c>
      <c r="D3480" t="s">
        <v>823</v>
      </c>
      <c r="E3480" t="s">
        <v>822</v>
      </c>
      <c r="F3480" t="s">
        <v>867</v>
      </c>
      <c r="G3480" t="s">
        <v>866</v>
      </c>
      <c r="H3480">
        <v>359</v>
      </c>
      <c r="I3480" t="s">
        <v>1155</v>
      </c>
      <c r="J3480" t="s">
        <v>1154</v>
      </c>
      <c r="K3480" t="s">
        <v>1192</v>
      </c>
      <c r="L3480" t="s">
        <v>1191</v>
      </c>
      <c r="M3480">
        <v>2966</v>
      </c>
      <c r="N3480">
        <v>100</v>
      </c>
    </row>
    <row r="3481" spans="1:14" customFormat="1" x14ac:dyDescent="0.3">
      <c r="A3481">
        <v>2024</v>
      </c>
      <c r="B3481" t="s">
        <v>1188</v>
      </c>
      <c r="C3481" t="s">
        <v>821</v>
      </c>
      <c r="D3481" t="s">
        <v>823</v>
      </c>
      <c r="E3481" t="s">
        <v>822</v>
      </c>
      <c r="F3481" t="s">
        <v>867</v>
      </c>
      <c r="G3481" t="s">
        <v>866</v>
      </c>
      <c r="H3481">
        <v>359</v>
      </c>
      <c r="I3481" t="s">
        <v>1155</v>
      </c>
      <c r="J3481" t="s">
        <v>1154</v>
      </c>
      <c r="K3481" t="s">
        <v>305</v>
      </c>
      <c r="L3481" t="s">
        <v>1191</v>
      </c>
      <c r="M3481">
        <v>49</v>
      </c>
      <c r="N3481">
        <v>1.6520600000000001</v>
      </c>
    </row>
    <row r="3482" spans="1:14" customFormat="1" x14ac:dyDescent="0.3">
      <c r="A3482">
        <v>2021</v>
      </c>
      <c r="B3482" t="s">
        <v>1188</v>
      </c>
      <c r="C3482" t="s">
        <v>821</v>
      </c>
      <c r="D3482" t="s">
        <v>823</v>
      </c>
      <c r="E3482" t="s">
        <v>822</v>
      </c>
      <c r="F3482" t="s">
        <v>853</v>
      </c>
      <c r="G3482" t="s">
        <v>852</v>
      </c>
      <c r="H3482">
        <v>865</v>
      </c>
      <c r="I3482" t="s">
        <v>1157</v>
      </c>
      <c r="J3482" t="s">
        <v>1156</v>
      </c>
      <c r="K3482" t="s">
        <v>307</v>
      </c>
      <c r="L3482" t="s">
        <v>1191</v>
      </c>
      <c r="M3482">
        <v>1519</v>
      </c>
      <c r="N3482">
        <v>37.349400000000003</v>
      </c>
    </row>
    <row r="3483" spans="1:14" customFormat="1" x14ac:dyDescent="0.3">
      <c r="A3483">
        <v>2021</v>
      </c>
      <c r="B3483" t="s">
        <v>1188</v>
      </c>
      <c r="C3483" t="s">
        <v>821</v>
      </c>
      <c r="D3483" t="s">
        <v>823</v>
      </c>
      <c r="E3483" t="s">
        <v>822</v>
      </c>
      <c r="F3483" t="s">
        <v>853</v>
      </c>
      <c r="G3483" t="s">
        <v>852</v>
      </c>
      <c r="H3483">
        <v>865</v>
      </c>
      <c r="I3483" t="s">
        <v>1157</v>
      </c>
      <c r="J3483" t="s">
        <v>1156</v>
      </c>
      <c r="K3483" t="s">
        <v>308</v>
      </c>
      <c r="L3483" t="s">
        <v>1191</v>
      </c>
      <c r="M3483">
        <v>720</v>
      </c>
      <c r="N3483">
        <v>17.703499999999998</v>
      </c>
    </row>
    <row r="3484" spans="1:14" customFormat="1" x14ac:dyDescent="0.3">
      <c r="A3484">
        <v>2021</v>
      </c>
      <c r="B3484" t="s">
        <v>1188</v>
      </c>
      <c r="C3484" t="s">
        <v>821</v>
      </c>
      <c r="D3484" t="s">
        <v>823</v>
      </c>
      <c r="E3484" t="s">
        <v>822</v>
      </c>
      <c r="F3484" t="s">
        <v>853</v>
      </c>
      <c r="G3484" t="s">
        <v>852</v>
      </c>
      <c r="H3484">
        <v>865</v>
      </c>
      <c r="I3484" t="s">
        <v>1157</v>
      </c>
      <c r="J3484" t="s">
        <v>1156</v>
      </c>
      <c r="K3484" t="s">
        <v>309</v>
      </c>
      <c r="L3484" t="s">
        <v>1191</v>
      </c>
      <c r="M3484">
        <v>104</v>
      </c>
      <c r="N3484">
        <v>2.5571700000000002</v>
      </c>
    </row>
    <row r="3485" spans="1:14" customFormat="1" x14ac:dyDescent="0.3">
      <c r="A3485">
        <v>2021</v>
      </c>
      <c r="B3485" t="s">
        <v>1188</v>
      </c>
      <c r="C3485" t="s">
        <v>821</v>
      </c>
      <c r="D3485" t="s">
        <v>823</v>
      </c>
      <c r="E3485" t="s">
        <v>822</v>
      </c>
      <c r="F3485" t="s">
        <v>853</v>
      </c>
      <c r="G3485" t="s">
        <v>852</v>
      </c>
      <c r="H3485">
        <v>865</v>
      </c>
      <c r="I3485" t="s">
        <v>1157</v>
      </c>
      <c r="J3485" t="s">
        <v>1156</v>
      </c>
      <c r="K3485" t="s">
        <v>306</v>
      </c>
      <c r="L3485" t="s">
        <v>1191</v>
      </c>
      <c r="M3485">
        <v>1576</v>
      </c>
      <c r="N3485">
        <v>38.750900000000001</v>
      </c>
    </row>
    <row r="3486" spans="1:14" customFormat="1" x14ac:dyDescent="0.3">
      <c r="A3486">
        <v>2021</v>
      </c>
      <c r="B3486" t="s">
        <v>1188</v>
      </c>
      <c r="C3486" t="s">
        <v>821</v>
      </c>
      <c r="D3486" t="s">
        <v>823</v>
      </c>
      <c r="E3486" t="s">
        <v>822</v>
      </c>
      <c r="F3486" t="s">
        <v>853</v>
      </c>
      <c r="G3486" t="s">
        <v>852</v>
      </c>
      <c r="H3486">
        <v>865</v>
      </c>
      <c r="I3486" t="s">
        <v>1157</v>
      </c>
      <c r="J3486" t="s">
        <v>1156</v>
      </c>
      <c r="K3486" t="s">
        <v>1192</v>
      </c>
      <c r="L3486" t="s">
        <v>1191</v>
      </c>
      <c r="M3486">
        <v>4067</v>
      </c>
      <c r="N3486">
        <v>100</v>
      </c>
    </row>
    <row r="3487" spans="1:14" customFormat="1" x14ac:dyDescent="0.3">
      <c r="A3487">
        <v>2021</v>
      </c>
      <c r="B3487" t="s">
        <v>1188</v>
      </c>
      <c r="C3487" t="s">
        <v>821</v>
      </c>
      <c r="D3487" t="s">
        <v>823</v>
      </c>
      <c r="E3487" t="s">
        <v>822</v>
      </c>
      <c r="F3487" t="s">
        <v>853</v>
      </c>
      <c r="G3487" t="s">
        <v>852</v>
      </c>
      <c r="H3487">
        <v>865</v>
      </c>
      <c r="I3487" t="s">
        <v>1157</v>
      </c>
      <c r="J3487" t="s">
        <v>1156</v>
      </c>
      <c r="K3487" t="s">
        <v>305</v>
      </c>
      <c r="L3487" t="s">
        <v>1191</v>
      </c>
      <c r="M3487">
        <v>148</v>
      </c>
      <c r="N3487">
        <v>3.6390500000000001</v>
      </c>
    </row>
    <row r="3488" spans="1:14" customFormat="1" x14ac:dyDescent="0.3">
      <c r="A3488">
        <v>2022</v>
      </c>
      <c r="B3488" t="s">
        <v>1188</v>
      </c>
      <c r="C3488" t="s">
        <v>821</v>
      </c>
      <c r="D3488" t="s">
        <v>823</v>
      </c>
      <c r="E3488" t="s">
        <v>822</v>
      </c>
      <c r="F3488" t="s">
        <v>853</v>
      </c>
      <c r="G3488" t="s">
        <v>852</v>
      </c>
      <c r="H3488">
        <v>865</v>
      </c>
      <c r="I3488" t="s">
        <v>1157</v>
      </c>
      <c r="J3488" t="s">
        <v>1156</v>
      </c>
      <c r="K3488" t="s">
        <v>307</v>
      </c>
      <c r="L3488" t="s">
        <v>1191</v>
      </c>
      <c r="M3488">
        <v>1690</v>
      </c>
      <c r="N3488">
        <v>39.421500000000002</v>
      </c>
    </row>
    <row r="3489" spans="1:14" customFormat="1" x14ac:dyDescent="0.3">
      <c r="A3489">
        <v>2022</v>
      </c>
      <c r="B3489" t="s">
        <v>1188</v>
      </c>
      <c r="C3489" t="s">
        <v>821</v>
      </c>
      <c r="D3489" t="s">
        <v>823</v>
      </c>
      <c r="E3489" t="s">
        <v>822</v>
      </c>
      <c r="F3489" t="s">
        <v>853</v>
      </c>
      <c r="G3489" t="s">
        <v>852</v>
      </c>
      <c r="H3489">
        <v>865</v>
      </c>
      <c r="I3489" t="s">
        <v>1157</v>
      </c>
      <c r="J3489" t="s">
        <v>1156</v>
      </c>
      <c r="K3489" t="s">
        <v>308</v>
      </c>
      <c r="L3489" t="s">
        <v>1191</v>
      </c>
      <c r="M3489">
        <v>804</v>
      </c>
      <c r="N3489">
        <v>18.7544</v>
      </c>
    </row>
    <row r="3490" spans="1:14" customFormat="1" x14ac:dyDescent="0.3">
      <c r="A3490">
        <v>2022</v>
      </c>
      <c r="B3490" t="s">
        <v>1188</v>
      </c>
      <c r="C3490" t="s">
        <v>821</v>
      </c>
      <c r="D3490" t="s">
        <v>823</v>
      </c>
      <c r="E3490" t="s">
        <v>822</v>
      </c>
      <c r="F3490" t="s">
        <v>853</v>
      </c>
      <c r="G3490" t="s">
        <v>852</v>
      </c>
      <c r="H3490">
        <v>865</v>
      </c>
      <c r="I3490" t="s">
        <v>1157</v>
      </c>
      <c r="J3490" t="s">
        <v>1156</v>
      </c>
      <c r="K3490" t="s">
        <v>309</v>
      </c>
      <c r="L3490" t="s">
        <v>1191</v>
      </c>
      <c r="M3490">
        <v>115</v>
      </c>
      <c r="N3490">
        <v>2.6825299999999999</v>
      </c>
    </row>
    <row r="3491" spans="1:14" customFormat="1" x14ac:dyDescent="0.3">
      <c r="A3491">
        <v>2022</v>
      </c>
      <c r="B3491" t="s">
        <v>1188</v>
      </c>
      <c r="C3491" t="s">
        <v>821</v>
      </c>
      <c r="D3491" t="s">
        <v>823</v>
      </c>
      <c r="E3491" t="s">
        <v>822</v>
      </c>
      <c r="F3491" t="s">
        <v>853</v>
      </c>
      <c r="G3491" t="s">
        <v>852</v>
      </c>
      <c r="H3491">
        <v>865</v>
      </c>
      <c r="I3491" t="s">
        <v>1157</v>
      </c>
      <c r="J3491" t="s">
        <v>1156</v>
      </c>
      <c r="K3491" t="s">
        <v>306</v>
      </c>
      <c r="L3491" t="s">
        <v>1191</v>
      </c>
      <c r="M3491">
        <v>1557</v>
      </c>
      <c r="N3491">
        <v>36.319099999999999</v>
      </c>
    </row>
    <row r="3492" spans="1:14" customFormat="1" x14ac:dyDescent="0.3">
      <c r="A3492">
        <v>2022</v>
      </c>
      <c r="B3492" t="s">
        <v>1188</v>
      </c>
      <c r="C3492" t="s">
        <v>821</v>
      </c>
      <c r="D3492" t="s">
        <v>823</v>
      </c>
      <c r="E3492" t="s">
        <v>822</v>
      </c>
      <c r="F3492" t="s">
        <v>853</v>
      </c>
      <c r="G3492" t="s">
        <v>852</v>
      </c>
      <c r="H3492">
        <v>865</v>
      </c>
      <c r="I3492" t="s">
        <v>1157</v>
      </c>
      <c r="J3492" t="s">
        <v>1156</v>
      </c>
      <c r="K3492" t="s">
        <v>1192</v>
      </c>
      <c r="L3492" t="s">
        <v>1191</v>
      </c>
      <c r="M3492">
        <v>4287</v>
      </c>
      <c r="N3492">
        <v>100</v>
      </c>
    </row>
    <row r="3493" spans="1:14" customFormat="1" x14ac:dyDescent="0.3">
      <c r="A3493">
        <v>2022</v>
      </c>
      <c r="B3493" t="s">
        <v>1188</v>
      </c>
      <c r="C3493" t="s">
        <v>821</v>
      </c>
      <c r="D3493" t="s">
        <v>823</v>
      </c>
      <c r="E3493" t="s">
        <v>822</v>
      </c>
      <c r="F3493" t="s">
        <v>853</v>
      </c>
      <c r="G3493" t="s">
        <v>852</v>
      </c>
      <c r="H3493">
        <v>865</v>
      </c>
      <c r="I3493" t="s">
        <v>1157</v>
      </c>
      <c r="J3493" t="s">
        <v>1156</v>
      </c>
      <c r="K3493" t="s">
        <v>305</v>
      </c>
      <c r="L3493" t="s">
        <v>1191</v>
      </c>
      <c r="M3493">
        <v>121</v>
      </c>
      <c r="N3493">
        <v>2.8224900000000002</v>
      </c>
    </row>
    <row r="3494" spans="1:14" customFormat="1" x14ac:dyDescent="0.3">
      <c r="A3494">
        <v>2023</v>
      </c>
      <c r="B3494" t="s">
        <v>1188</v>
      </c>
      <c r="C3494" t="s">
        <v>821</v>
      </c>
      <c r="D3494" t="s">
        <v>823</v>
      </c>
      <c r="E3494" t="s">
        <v>822</v>
      </c>
      <c r="F3494" t="s">
        <v>853</v>
      </c>
      <c r="G3494" t="s">
        <v>852</v>
      </c>
      <c r="H3494">
        <v>865</v>
      </c>
      <c r="I3494" t="s">
        <v>1157</v>
      </c>
      <c r="J3494" t="s">
        <v>1156</v>
      </c>
      <c r="K3494" t="s">
        <v>307</v>
      </c>
      <c r="L3494" t="s">
        <v>1191</v>
      </c>
      <c r="M3494">
        <v>1892</v>
      </c>
      <c r="N3494">
        <v>39.747900000000001</v>
      </c>
    </row>
    <row r="3495" spans="1:14" customFormat="1" x14ac:dyDescent="0.3">
      <c r="A3495">
        <v>2023</v>
      </c>
      <c r="B3495" t="s">
        <v>1188</v>
      </c>
      <c r="C3495" t="s">
        <v>821</v>
      </c>
      <c r="D3495" t="s">
        <v>823</v>
      </c>
      <c r="E3495" t="s">
        <v>822</v>
      </c>
      <c r="F3495" t="s">
        <v>853</v>
      </c>
      <c r="G3495" t="s">
        <v>852</v>
      </c>
      <c r="H3495">
        <v>865</v>
      </c>
      <c r="I3495" t="s">
        <v>1157</v>
      </c>
      <c r="J3495" t="s">
        <v>1156</v>
      </c>
      <c r="K3495" t="s">
        <v>308</v>
      </c>
      <c r="L3495" t="s">
        <v>1191</v>
      </c>
      <c r="M3495">
        <v>890</v>
      </c>
      <c r="N3495">
        <v>18.697479999999999</v>
      </c>
    </row>
    <row r="3496" spans="1:14" customFormat="1" x14ac:dyDescent="0.3">
      <c r="A3496">
        <v>2023</v>
      </c>
      <c r="B3496" t="s">
        <v>1188</v>
      </c>
      <c r="C3496" t="s">
        <v>821</v>
      </c>
      <c r="D3496" t="s">
        <v>823</v>
      </c>
      <c r="E3496" t="s">
        <v>822</v>
      </c>
      <c r="F3496" t="s">
        <v>853</v>
      </c>
      <c r="G3496" t="s">
        <v>852</v>
      </c>
      <c r="H3496">
        <v>865</v>
      </c>
      <c r="I3496" t="s">
        <v>1157</v>
      </c>
      <c r="J3496" t="s">
        <v>1156</v>
      </c>
      <c r="K3496" t="s">
        <v>309</v>
      </c>
      <c r="L3496" t="s">
        <v>1191</v>
      </c>
      <c r="M3496">
        <v>147</v>
      </c>
      <c r="N3496">
        <v>3.0882399999999999</v>
      </c>
    </row>
    <row r="3497" spans="1:14" customFormat="1" x14ac:dyDescent="0.3">
      <c r="A3497">
        <v>2023</v>
      </c>
      <c r="B3497" t="s">
        <v>1188</v>
      </c>
      <c r="C3497" t="s">
        <v>821</v>
      </c>
      <c r="D3497" t="s">
        <v>823</v>
      </c>
      <c r="E3497" t="s">
        <v>822</v>
      </c>
      <c r="F3497" t="s">
        <v>853</v>
      </c>
      <c r="G3497" t="s">
        <v>852</v>
      </c>
      <c r="H3497">
        <v>865</v>
      </c>
      <c r="I3497" t="s">
        <v>1157</v>
      </c>
      <c r="J3497" t="s">
        <v>1156</v>
      </c>
      <c r="K3497" t="s">
        <v>306</v>
      </c>
      <c r="L3497" t="s">
        <v>1191</v>
      </c>
      <c r="M3497">
        <v>1634</v>
      </c>
      <c r="N3497">
        <v>34.327730000000003</v>
      </c>
    </row>
    <row r="3498" spans="1:14" customFormat="1" x14ac:dyDescent="0.3">
      <c r="A3498">
        <v>2023</v>
      </c>
      <c r="B3498" t="s">
        <v>1188</v>
      </c>
      <c r="C3498" t="s">
        <v>821</v>
      </c>
      <c r="D3498" t="s">
        <v>823</v>
      </c>
      <c r="E3498" t="s">
        <v>822</v>
      </c>
      <c r="F3498" t="s">
        <v>853</v>
      </c>
      <c r="G3498" t="s">
        <v>852</v>
      </c>
      <c r="H3498">
        <v>865</v>
      </c>
      <c r="I3498" t="s">
        <v>1157</v>
      </c>
      <c r="J3498" t="s">
        <v>1156</v>
      </c>
      <c r="K3498" t="s">
        <v>1192</v>
      </c>
      <c r="L3498" t="s">
        <v>1191</v>
      </c>
      <c r="M3498">
        <v>4760</v>
      </c>
      <c r="N3498">
        <v>100</v>
      </c>
    </row>
    <row r="3499" spans="1:14" customFormat="1" x14ac:dyDescent="0.3">
      <c r="A3499">
        <v>2023</v>
      </c>
      <c r="B3499" t="s">
        <v>1188</v>
      </c>
      <c r="C3499" t="s">
        <v>821</v>
      </c>
      <c r="D3499" t="s">
        <v>823</v>
      </c>
      <c r="E3499" t="s">
        <v>822</v>
      </c>
      <c r="F3499" t="s">
        <v>853</v>
      </c>
      <c r="G3499" t="s">
        <v>852</v>
      </c>
      <c r="H3499">
        <v>865</v>
      </c>
      <c r="I3499" t="s">
        <v>1157</v>
      </c>
      <c r="J3499" t="s">
        <v>1156</v>
      </c>
      <c r="K3499" t="s">
        <v>305</v>
      </c>
      <c r="L3499" t="s">
        <v>1191</v>
      </c>
      <c r="M3499">
        <v>197</v>
      </c>
      <c r="N3499">
        <v>4.1386599999999998</v>
      </c>
    </row>
    <row r="3500" spans="1:14" customFormat="1" x14ac:dyDescent="0.3">
      <c r="A3500">
        <v>2024</v>
      </c>
      <c r="B3500" t="s">
        <v>1188</v>
      </c>
      <c r="C3500" t="s">
        <v>821</v>
      </c>
      <c r="D3500" t="s">
        <v>823</v>
      </c>
      <c r="E3500" t="s">
        <v>822</v>
      </c>
      <c r="F3500" t="s">
        <v>853</v>
      </c>
      <c r="G3500" t="s">
        <v>852</v>
      </c>
      <c r="H3500">
        <v>865</v>
      </c>
      <c r="I3500" t="s">
        <v>1157</v>
      </c>
      <c r="J3500" t="s">
        <v>1156</v>
      </c>
      <c r="K3500" t="s">
        <v>307</v>
      </c>
      <c r="L3500" t="s">
        <v>1191</v>
      </c>
      <c r="M3500">
        <v>2231</v>
      </c>
      <c r="N3500">
        <v>40.299860000000002</v>
      </c>
    </row>
    <row r="3501" spans="1:14" customFormat="1" x14ac:dyDescent="0.3">
      <c r="A3501">
        <v>2024</v>
      </c>
      <c r="B3501" t="s">
        <v>1188</v>
      </c>
      <c r="C3501" t="s">
        <v>821</v>
      </c>
      <c r="D3501" t="s">
        <v>823</v>
      </c>
      <c r="E3501" t="s">
        <v>822</v>
      </c>
      <c r="F3501" t="s">
        <v>853</v>
      </c>
      <c r="G3501" t="s">
        <v>852</v>
      </c>
      <c r="H3501">
        <v>865</v>
      </c>
      <c r="I3501" t="s">
        <v>1157</v>
      </c>
      <c r="J3501" t="s">
        <v>1156</v>
      </c>
      <c r="K3501" t="s">
        <v>308</v>
      </c>
      <c r="L3501" t="s">
        <v>1191</v>
      </c>
      <c r="M3501">
        <v>1011</v>
      </c>
      <c r="N3501">
        <v>18.262280000000001</v>
      </c>
    </row>
    <row r="3502" spans="1:14" customFormat="1" x14ac:dyDescent="0.3">
      <c r="A3502">
        <v>2024</v>
      </c>
      <c r="B3502" t="s">
        <v>1188</v>
      </c>
      <c r="C3502" t="s">
        <v>821</v>
      </c>
      <c r="D3502" t="s">
        <v>823</v>
      </c>
      <c r="E3502" t="s">
        <v>822</v>
      </c>
      <c r="F3502" t="s">
        <v>853</v>
      </c>
      <c r="G3502" t="s">
        <v>852</v>
      </c>
      <c r="H3502">
        <v>865</v>
      </c>
      <c r="I3502" t="s">
        <v>1157</v>
      </c>
      <c r="J3502" t="s">
        <v>1156</v>
      </c>
      <c r="K3502" t="s">
        <v>309</v>
      </c>
      <c r="L3502" t="s">
        <v>1191</v>
      </c>
      <c r="M3502">
        <v>168</v>
      </c>
      <c r="N3502">
        <v>3.0346799999999998</v>
      </c>
    </row>
    <row r="3503" spans="1:14" customFormat="1" x14ac:dyDescent="0.3">
      <c r="A3503">
        <v>2024</v>
      </c>
      <c r="B3503" t="s">
        <v>1188</v>
      </c>
      <c r="C3503" t="s">
        <v>821</v>
      </c>
      <c r="D3503" t="s">
        <v>823</v>
      </c>
      <c r="E3503" t="s">
        <v>822</v>
      </c>
      <c r="F3503" t="s">
        <v>853</v>
      </c>
      <c r="G3503" t="s">
        <v>852</v>
      </c>
      <c r="H3503">
        <v>865</v>
      </c>
      <c r="I3503" t="s">
        <v>1157</v>
      </c>
      <c r="J3503" t="s">
        <v>1156</v>
      </c>
      <c r="K3503" t="s">
        <v>306</v>
      </c>
      <c r="L3503" t="s">
        <v>1191</v>
      </c>
      <c r="M3503">
        <v>1873</v>
      </c>
      <c r="N3503">
        <v>33.833089999999999</v>
      </c>
    </row>
    <row r="3504" spans="1:14" customFormat="1" x14ac:dyDescent="0.3">
      <c r="A3504">
        <v>2024</v>
      </c>
      <c r="B3504" t="s">
        <v>1188</v>
      </c>
      <c r="C3504" t="s">
        <v>821</v>
      </c>
      <c r="D3504" t="s">
        <v>823</v>
      </c>
      <c r="E3504" t="s">
        <v>822</v>
      </c>
      <c r="F3504" t="s">
        <v>853</v>
      </c>
      <c r="G3504" t="s">
        <v>852</v>
      </c>
      <c r="H3504">
        <v>865</v>
      </c>
      <c r="I3504" t="s">
        <v>1157</v>
      </c>
      <c r="J3504" t="s">
        <v>1156</v>
      </c>
      <c r="K3504" t="s">
        <v>1192</v>
      </c>
      <c r="L3504" t="s">
        <v>1191</v>
      </c>
      <c r="M3504">
        <v>5536</v>
      </c>
      <c r="N3504">
        <v>100</v>
      </c>
    </row>
    <row r="3505" spans="1:14" customFormat="1" x14ac:dyDescent="0.3">
      <c r="A3505">
        <v>2024</v>
      </c>
      <c r="B3505" t="s">
        <v>1188</v>
      </c>
      <c r="C3505" t="s">
        <v>821</v>
      </c>
      <c r="D3505" t="s">
        <v>823</v>
      </c>
      <c r="E3505" t="s">
        <v>822</v>
      </c>
      <c r="F3505" t="s">
        <v>853</v>
      </c>
      <c r="G3505" t="s">
        <v>852</v>
      </c>
      <c r="H3505">
        <v>865</v>
      </c>
      <c r="I3505" t="s">
        <v>1157</v>
      </c>
      <c r="J3505" t="s">
        <v>1156</v>
      </c>
      <c r="K3505" t="s">
        <v>305</v>
      </c>
      <c r="L3505" t="s">
        <v>1191</v>
      </c>
      <c r="M3505">
        <v>253</v>
      </c>
      <c r="N3505">
        <v>4.5700900000000004</v>
      </c>
    </row>
    <row r="3506" spans="1:14" customFormat="1" x14ac:dyDescent="0.3">
      <c r="A3506">
        <v>2021</v>
      </c>
      <c r="B3506" t="s">
        <v>1188</v>
      </c>
      <c r="C3506" t="s">
        <v>821</v>
      </c>
      <c r="D3506" t="s">
        <v>823</v>
      </c>
      <c r="E3506" t="s">
        <v>822</v>
      </c>
      <c r="F3506" t="s">
        <v>877</v>
      </c>
      <c r="G3506" t="s">
        <v>876</v>
      </c>
      <c r="H3506">
        <v>868</v>
      </c>
      <c r="I3506" t="s">
        <v>1159</v>
      </c>
      <c r="J3506" t="s">
        <v>1158</v>
      </c>
      <c r="K3506" t="s">
        <v>307</v>
      </c>
      <c r="L3506" t="s">
        <v>1191</v>
      </c>
      <c r="M3506">
        <v>382</v>
      </c>
      <c r="N3506">
        <v>38.200000000000003</v>
      </c>
    </row>
    <row r="3507" spans="1:14" customFormat="1" x14ac:dyDescent="0.3">
      <c r="A3507">
        <v>2021</v>
      </c>
      <c r="B3507" t="s">
        <v>1188</v>
      </c>
      <c r="C3507" t="s">
        <v>821</v>
      </c>
      <c r="D3507" t="s">
        <v>823</v>
      </c>
      <c r="E3507" t="s">
        <v>822</v>
      </c>
      <c r="F3507" t="s">
        <v>877</v>
      </c>
      <c r="G3507" t="s">
        <v>876</v>
      </c>
      <c r="H3507">
        <v>868</v>
      </c>
      <c r="I3507" t="s">
        <v>1159</v>
      </c>
      <c r="J3507" t="s">
        <v>1158</v>
      </c>
      <c r="K3507" t="s">
        <v>308</v>
      </c>
      <c r="L3507" t="s">
        <v>1191</v>
      </c>
      <c r="M3507">
        <v>247</v>
      </c>
      <c r="N3507">
        <v>24.7</v>
      </c>
    </row>
    <row r="3508" spans="1:14" customFormat="1" x14ac:dyDescent="0.3">
      <c r="A3508">
        <v>2021</v>
      </c>
      <c r="B3508" t="s">
        <v>1188</v>
      </c>
      <c r="C3508" t="s">
        <v>821</v>
      </c>
      <c r="D3508" t="s">
        <v>823</v>
      </c>
      <c r="E3508" t="s">
        <v>822</v>
      </c>
      <c r="F3508" t="s">
        <v>877</v>
      </c>
      <c r="G3508" t="s">
        <v>876</v>
      </c>
      <c r="H3508">
        <v>868</v>
      </c>
      <c r="I3508" t="s">
        <v>1159</v>
      </c>
      <c r="J3508" t="s">
        <v>1158</v>
      </c>
      <c r="K3508" t="s">
        <v>309</v>
      </c>
      <c r="L3508" t="s">
        <v>1191</v>
      </c>
      <c r="M3508">
        <v>71</v>
      </c>
      <c r="N3508">
        <v>7.1</v>
      </c>
    </row>
    <row r="3509" spans="1:14" customFormat="1" x14ac:dyDescent="0.3">
      <c r="A3509">
        <v>2021</v>
      </c>
      <c r="B3509" t="s">
        <v>1188</v>
      </c>
      <c r="C3509" t="s">
        <v>821</v>
      </c>
      <c r="D3509" t="s">
        <v>823</v>
      </c>
      <c r="E3509" t="s">
        <v>822</v>
      </c>
      <c r="F3509" t="s">
        <v>877</v>
      </c>
      <c r="G3509" t="s">
        <v>876</v>
      </c>
      <c r="H3509">
        <v>868</v>
      </c>
      <c r="I3509" t="s">
        <v>1159</v>
      </c>
      <c r="J3509" t="s">
        <v>1158</v>
      </c>
      <c r="K3509" t="s">
        <v>306</v>
      </c>
      <c r="L3509" t="s">
        <v>1191</v>
      </c>
      <c r="M3509">
        <v>292</v>
      </c>
      <c r="N3509">
        <v>29.2</v>
      </c>
    </row>
    <row r="3510" spans="1:14" customFormat="1" x14ac:dyDescent="0.3">
      <c r="A3510">
        <v>2021</v>
      </c>
      <c r="B3510" t="s">
        <v>1188</v>
      </c>
      <c r="C3510" t="s">
        <v>821</v>
      </c>
      <c r="D3510" t="s">
        <v>823</v>
      </c>
      <c r="E3510" t="s">
        <v>822</v>
      </c>
      <c r="F3510" t="s">
        <v>877</v>
      </c>
      <c r="G3510" t="s">
        <v>876</v>
      </c>
      <c r="H3510">
        <v>868</v>
      </c>
      <c r="I3510" t="s">
        <v>1159</v>
      </c>
      <c r="J3510" t="s">
        <v>1158</v>
      </c>
      <c r="K3510" t="s">
        <v>1192</v>
      </c>
      <c r="L3510" t="s">
        <v>1191</v>
      </c>
      <c r="M3510">
        <v>1000</v>
      </c>
      <c r="N3510">
        <v>100</v>
      </c>
    </row>
    <row r="3511" spans="1:14" customFormat="1" x14ac:dyDescent="0.3">
      <c r="A3511">
        <v>2021</v>
      </c>
      <c r="B3511" t="s">
        <v>1188</v>
      </c>
      <c r="C3511" t="s">
        <v>821</v>
      </c>
      <c r="D3511" t="s">
        <v>823</v>
      </c>
      <c r="E3511" t="s">
        <v>822</v>
      </c>
      <c r="F3511" t="s">
        <v>877</v>
      </c>
      <c r="G3511" t="s">
        <v>876</v>
      </c>
      <c r="H3511">
        <v>868</v>
      </c>
      <c r="I3511" t="s">
        <v>1159</v>
      </c>
      <c r="J3511" t="s">
        <v>1158</v>
      </c>
      <c r="K3511" t="s">
        <v>305</v>
      </c>
      <c r="L3511" t="s">
        <v>1191</v>
      </c>
      <c r="M3511">
        <v>8</v>
      </c>
      <c r="N3511">
        <v>0.8</v>
      </c>
    </row>
    <row r="3512" spans="1:14" customFormat="1" x14ac:dyDescent="0.3">
      <c r="A3512">
        <v>2022</v>
      </c>
      <c r="B3512" t="s">
        <v>1188</v>
      </c>
      <c r="C3512" t="s">
        <v>821</v>
      </c>
      <c r="D3512" t="s">
        <v>823</v>
      </c>
      <c r="E3512" t="s">
        <v>822</v>
      </c>
      <c r="F3512" t="s">
        <v>877</v>
      </c>
      <c r="G3512" t="s">
        <v>876</v>
      </c>
      <c r="H3512">
        <v>868</v>
      </c>
      <c r="I3512" t="s">
        <v>1159</v>
      </c>
      <c r="J3512" t="s">
        <v>1158</v>
      </c>
      <c r="K3512" t="s">
        <v>307</v>
      </c>
      <c r="L3512" t="s">
        <v>1191</v>
      </c>
      <c r="M3512">
        <v>400</v>
      </c>
      <c r="N3512">
        <v>38.3142</v>
      </c>
    </row>
    <row r="3513" spans="1:14" customFormat="1" x14ac:dyDescent="0.3">
      <c r="A3513">
        <v>2022</v>
      </c>
      <c r="B3513" t="s">
        <v>1188</v>
      </c>
      <c r="C3513" t="s">
        <v>821</v>
      </c>
      <c r="D3513" t="s">
        <v>823</v>
      </c>
      <c r="E3513" t="s">
        <v>822</v>
      </c>
      <c r="F3513" t="s">
        <v>877</v>
      </c>
      <c r="G3513" t="s">
        <v>876</v>
      </c>
      <c r="H3513">
        <v>868</v>
      </c>
      <c r="I3513" t="s">
        <v>1159</v>
      </c>
      <c r="J3513" t="s">
        <v>1158</v>
      </c>
      <c r="K3513" t="s">
        <v>308</v>
      </c>
      <c r="L3513" t="s">
        <v>1191</v>
      </c>
      <c r="M3513">
        <v>200</v>
      </c>
      <c r="N3513">
        <v>19.1571</v>
      </c>
    </row>
    <row r="3514" spans="1:14" customFormat="1" x14ac:dyDescent="0.3">
      <c r="A3514">
        <v>2022</v>
      </c>
      <c r="B3514" t="s">
        <v>1188</v>
      </c>
      <c r="C3514" t="s">
        <v>821</v>
      </c>
      <c r="D3514" t="s">
        <v>823</v>
      </c>
      <c r="E3514" t="s">
        <v>822</v>
      </c>
      <c r="F3514" t="s">
        <v>877</v>
      </c>
      <c r="G3514" t="s">
        <v>876</v>
      </c>
      <c r="H3514">
        <v>868</v>
      </c>
      <c r="I3514" t="s">
        <v>1159</v>
      </c>
      <c r="J3514" t="s">
        <v>1158</v>
      </c>
      <c r="K3514" t="s">
        <v>309</v>
      </c>
      <c r="L3514" t="s">
        <v>1191</v>
      </c>
      <c r="M3514">
        <v>50</v>
      </c>
      <c r="N3514">
        <v>4.7892700000000001</v>
      </c>
    </row>
    <row r="3515" spans="1:14" customFormat="1" x14ac:dyDescent="0.3">
      <c r="A3515">
        <v>2022</v>
      </c>
      <c r="B3515" t="s">
        <v>1188</v>
      </c>
      <c r="C3515" t="s">
        <v>821</v>
      </c>
      <c r="D3515" t="s">
        <v>823</v>
      </c>
      <c r="E3515" t="s">
        <v>822</v>
      </c>
      <c r="F3515" t="s">
        <v>877</v>
      </c>
      <c r="G3515" t="s">
        <v>876</v>
      </c>
      <c r="H3515">
        <v>868</v>
      </c>
      <c r="I3515" t="s">
        <v>1159</v>
      </c>
      <c r="J3515" t="s">
        <v>1158</v>
      </c>
      <c r="K3515" t="s">
        <v>306</v>
      </c>
      <c r="L3515" t="s">
        <v>1191</v>
      </c>
      <c r="M3515">
        <v>354</v>
      </c>
      <c r="N3515">
        <v>33.908099999999997</v>
      </c>
    </row>
    <row r="3516" spans="1:14" customFormat="1" x14ac:dyDescent="0.3">
      <c r="A3516">
        <v>2022</v>
      </c>
      <c r="B3516" t="s">
        <v>1188</v>
      </c>
      <c r="C3516" t="s">
        <v>821</v>
      </c>
      <c r="D3516" t="s">
        <v>823</v>
      </c>
      <c r="E3516" t="s">
        <v>822</v>
      </c>
      <c r="F3516" t="s">
        <v>877</v>
      </c>
      <c r="G3516" t="s">
        <v>876</v>
      </c>
      <c r="H3516">
        <v>868</v>
      </c>
      <c r="I3516" t="s">
        <v>1159</v>
      </c>
      <c r="J3516" t="s">
        <v>1158</v>
      </c>
      <c r="K3516" t="s">
        <v>1192</v>
      </c>
      <c r="L3516" t="s">
        <v>1191</v>
      </c>
      <c r="M3516">
        <v>1044</v>
      </c>
      <c r="N3516">
        <v>100</v>
      </c>
    </row>
    <row r="3517" spans="1:14" customFormat="1" x14ac:dyDescent="0.3">
      <c r="A3517">
        <v>2022</v>
      </c>
      <c r="B3517" t="s">
        <v>1188</v>
      </c>
      <c r="C3517" t="s">
        <v>821</v>
      </c>
      <c r="D3517" t="s">
        <v>823</v>
      </c>
      <c r="E3517" t="s">
        <v>822</v>
      </c>
      <c r="F3517" t="s">
        <v>877</v>
      </c>
      <c r="G3517" t="s">
        <v>876</v>
      </c>
      <c r="H3517">
        <v>868</v>
      </c>
      <c r="I3517" t="s">
        <v>1159</v>
      </c>
      <c r="J3517" t="s">
        <v>1158</v>
      </c>
      <c r="K3517" t="s">
        <v>305</v>
      </c>
      <c r="L3517" t="s">
        <v>1191</v>
      </c>
      <c r="M3517">
        <v>40</v>
      </c>
      <c r="N3517">
        <v>3.83142</v>
      </c>
    </row>
    <row r="3518" spans="1:14" customFormat="1" x14ac:dyDescent="0.3">
      <c r="A3518">
        <v>2023</v>
      </c>
      <c r="B3518" t="s">
        <v>1188</v>
      </c>
      <c r="C3518" t="s">
        <v>821</v>
      </c>
      <c r="D3518" t="s">
        <v>823</v>
      </c>
      <c r="E3518" t="s">
        <v>822</v>
      </c>
      <c r="F3518" t="s">
        <v>877</v>
      </c>
      <c r="G3518" t="s">
        <v>876</v>
      </c>
      <c r="H3518">
        <v>868</v>
      </c>
      <c r="I3518" t="s">
        <v>1159</v>
      </c>
      <c r="J3518" t="s">
        <v>1158</v>
      </c>
      <c r="K3518" t="s">
        <v>307</v>
      </c>
      <c r="L3518" t="s">
        <v>1191</v>
      </c>
      <c r="M3518">
        <v>412</v>
      </c>
      <c r="N3518">
        <v>37.386569999999999</v>
      </c>
    </row>
    <row r="3519" spans="1:14" customFormat="1" x14ac:dyDescent="0.3">
      <c r="A3519">
        <v>2023</v>
      </c>
      <c r="B3519" t="s">
        <v>1188</v>
      </c>
      <c r="C3519" t="s">
        <v>821</v>
      </c>
      <c r="D3519" t="s">
        <v>823</v>
      </c>
      <c r="E3519" t="s">
        <v>822</v>
      </c>
      <c r="F3519" t="s">
        <v>877</v>
      </c>
      <c r="G3519" t="s">
        <v>876</v>
      </c>
      <c r="H3519">
        <v>868</v>
      </c>
      <c r="I3519" t="s">
        <v>1159</v>
      </c>
      <c r="J3519" t="s">
        <v>1158</v>
      </c>
      <c r="K3519" t="s">
        <v>308</v>
      </c>
      <c r="L3519" t="s">
        <v>1191</v>
      </c>
      <c r="M3519">
        <v>218</v>
      </c>
      <c r="N3519">
        <v>19.782209999999999</v>
      </c>
    </row>
    <row r="3520" spans="1:14" customFormat="1" x14ac:dyDescent="0.3">
      <c r="A3520">
        <v>2023</v>
      </c>
      <c r="B3520" t="s">
        <v>1188</v>
      </c>
      <c r="C3520" t="s">
        <v>821</v>
      </c>
      <c r="D3520" t="s">
        <v>823</v>
      </c>
      <c r="E3520" t="s">
        <v>822</v>
      </c>
      <c r="F3520" t="s">
        <v>877</v>
      </c>
      <c r="G3520" t="s">
        <v>876</v>
      </c>
      <c r="H3520">
        <v>868</v>
      </c>
      <c r="I3520" t="s">
        <v>1159</v>
      </c>
      <c r="J3520" t="s">
        <v>1158</v>
      </c>
      <c r="K3520" t="s">
        <v>309</v>
      </c>
      <c r="L3520" t="s">
        <v>1191</v>
      </c>
      <c r="M3520">
        <v>42</v>
      </c>
      <c r="N3520">
        <v>3.8112499999999998</v>
      </c>
    </row>
    <row r="3521" spans="1:14" customFormat="1" x14ac:dyDescent="0.3">
      <c r="A3521">
        <v>2023</v>
      </c>
      <c r="B3521" t="s">
        <v>1188</v>
      </c>
      <c r="C3521" t="s">
        <v>821</v>
      </c>
      <c r="D3521" t="s">
        <v>823</v>
      </c>
      <c r="E3521" t="s">
        <v>822</v>
      </c>
      <c r="F3521" t="s">
        <v>877</v>
      </c>
      <c r="G3521" t="s">
        <v>876</v>
      </c>
      <c r="H3521">
        <v>868</v>
      </c>
      <c r="I3521" t="s">
        <v>1159</v>
      </c>
      <c r="J3521" t="s">
        <v>1158</v>
      </c>
      <c r="K3521" t="s">
        <v>306</v>
      </c>
      <c r="L3521" t="s">
        <v>1191</v>
      </c>
      <c r="M3521">
        <v>387</v>
      </c>
      <c r="N3521">
        <v>35.11797</v>
      </c>
    </row>
    <row r="3522" spans="1:14" customFormat="1" x14ac:dyDescent="0.3">
      <c r="A3522">
        <v>2023</v>
      </c>
      <c r="B3522" t="s">
        <v>1188</v>
      </c>
      <c r="C3522" t="s">
        <v>821</v>
      </c>
      <c r="D3522" t="s">
        <v>823</v>
      </c>
      <c r="E3522" t="s">
        <v>822</v>
      </c>
      <c r="F3522" t="s">
        <v>877</v>
      </c>
      <c r="G3522" t="s">
        <v>876</v>
      </c>
      <c r="H3522">
        <v>868</v>
      </c>
      <c r="I3522" t="s">
        <v>1159</v>
      </c>
      <c r="J3522" t="s">
        <v>1158</v>
      </c>
      <c r="K3522" t="s">
        <v>1192</v>
      </c>
      <c r="L3522" t="s">
        <v>1191</v>
      </c>
      <c r="M3522">
        <v>1102</v>
      </c>
      <c r="N3522">
        <v>100</v>
      </c>
    </row>
    <row r="3523" spans="1:14" customFormat="1" x14ac:dyDescent="0.3">
      <c r="A3523">
        <v>2023</v>
      </c>
      <c r="B3523" t="s">
        <v>1188</v>
      </c>
      <c r="C3523" t="s">
        <v>821</v>
      </c>
      <c r="D3523" t="s">
        <v>823</v>
      </c>
      <c r="E3523" t="s">
        <v>822</v>
      </c>
      <c r="F3523" t="s">
        <v>877</v>
      </c>
      <c r="G3523" t="s">
        <v>876</v>
      </c>
      <c r="H3523">
        <v>868</v>
      </c>
      <c r="I3523" t="s">
        <v>1159</v>
      </c>
      <c r="J3523" t="s">
        <v>1158</v>
      </c>
      <c r="K3523" t="s">
        <v>305</v>
      </c>
      <c r="L3523" t="s">
        <v>1191</v>
      </c>
      <c r="M3523">
        <v>43</v>
      </c>
      <c r="N3523">
        <v>3.9020000000000001</v>
      </c>
    </row>
    <row r="3524" spans="1:14" customFormat="1" x14ac:dyDescent="0.3">
      <c r="A3524">
        <v>2024</v>
      </c>
      <c r="B3524" t="s">
        <v>1188</v>
      </c>
      <c r="C3524" t="s">
        <v>821</v>
      </c>
      <c r="D3524" t="s">
        <v>823</v>
      </c>
      <c r="E3524" t="s">
        <v>822</v>
      </c>
      <c r="F3524" t="s">
        <v>877</v>
      </c>
      <c r="G3524" t="s">
        <v>876</v>
      </c>
      <c r="H3524">
        <v>868</v>
      </c>
      <c r="I3524" t="s">
        <v>1159</v>
      </c>
      <c r="J3524" t="s">
        <v>1158</v>
      </c>
      <c r="K3524" t="s">
        <v>307</v>
      </c>
      <c r="L3524" t="s">
        <v>1191</v>
      </c>
      <c r="M3524">
        <v>453</v>
      </c>
      <c r="N3524">
        <v>37.781480000000002</v>
      </c>
    </row>
    <row r="3525" spans="1:14" customFormat="1" x14ac:dyDescent="0.3">
      <c r="A3525">
        <v>2024</v>
      </c>
      <c r="B3525" t="s">
        <v>1188</v>
      </c>
      <c r="C3525" t="s">
        <v>821</v>
      </c>
      <c r="D3525" t="s">
        <v>823</v>
      </c>
      <c r="E3525" t="s">
        <v>822</v>
      </c>
      <c r="F3525" t="s">
        <v>877</v>
      </c>
      <c r="G3525" t="s">
        <v>876</v>
      </c>
      <c r="H3525">
        <v>868</v>
      </c>
      <c r="I3525" t="s">
        <v>1159</v>
      </c>
      <c r="J3525" t="s">
        <v>1158</v>
      </c>
      <c r="K3525" t="s">
        <v>308</v>
      </c>
      <c r="L3525" t="s">
        <v>1191</v>
      </c>
      <c r="M3525">
        <v>228</v>
      </c>
      <c r="N3525">
        <v>19.01585</v>
      </c>
    </row>
    <row r="3526" spans="1:14" customFormat="1" x14ac:dyDescent="0.3">
      <c r="A3526">
        <v>2024</v>
      </c>
      <c r="B3526" t="s">
        <v>1188</v>
      </c>
      <c r="C3526" t="s">
        <v>821</v>
      </c>
      <c r="D3526" t="s">
        <v>823</v>
      </c>
      <c r="E3526" t="s">
        <v>822</v>
      </c>
      <c r="F3526" t="s">
        <v>877</v>
      </c>
      <c r="G3526" t="s">
        <v>876</v>
      </c>
      <c r="H3526">
        <v>868</v>
      </c>
      <c r="I3526" t="s">
        <v>1159</v>
      </c>
      <c r="J3526" t="s">
        <v>1158</v>
      </c>
      <c r="K3526" t="s">
        <v>309</v>
      </c>
      <c r="L3526" t="s">
        <v>1191</v>
      </c>
      <c r="M3526">
        <v>29</v>
      </c>
      <c r="N3526">
        <v>2.4186800000000002</v>
      </c>
    </row>
    <row r="3527" spans="1:14" customFormat="1" x14ac:dyDescent="0.3">
      <c r="A3527">
        <v>2024</v>
      </c>
      <c r="B3527" t="s">
        <v>1188</v>
      </c>
      <c r="C3527" t="s">
        <v>821</v>
      </c>
      <c r="D3527" t="s">
        <v>823</v>
      </c>
      <c r="E3527" t="s">
        <v>822</v>
      </c>
      <c r="F3527" t="s">
        <v>877</v>
      </c>
      <c r="G3527" t="s">
        <v>876</v>
      </c>
      <c r="H3527">
        <v>868</v>
      </c>
      <c r="I3527" t="s">
        <v>1159</v>
      </c>
      <c r="J3527" t="s">
        <v>1158</v>
      </c>
      <c r="K3527" t="s">
        <v>306</v>
      </c>
      <c r="L3527" t="s">
        <v>1191</v>
      </c>
      <c r="M3527">
        <v>439</v>
      </c>
      <c r="N3527">
        <v>36.613840000000003</v>
      </c>
    </row>
    <row r="3528" spans="1:14" customFormat="1" x14ac:dyDescent="0.3">
      <c r="A3528">
        <v>2024</v>
      </c>
      <c r="B3528" t="s">
        <v>1188</v>
      </c>
      <c r="C3528" t="s">
        <v>821</v>
      </c>
      <c r="D3528" t="s">
        <v>823</v>
      </c>
      <c r="E3528" t="s">
        <v>822</v>
      </c>
      <c r="F3528" t="s">
        <v>877</v>
      </c>
      <c r="G3528" t="s">
        <v>876</v>
      </c>
      <c r="H3528">
        <v>868</v>
      </c>
      <c r="I3528" t="s">
        <v>1159</v>
      </c>
      <c r="J3528" t="s">
        <v>1158</v>
      </c>
      <c r="K3528" t="s">
        <v>1192</v>
      </c>
      <c r="L3528" t="s">
        <v>1191</v>
      </c>
      <c r="M3528">
        <v>1199</v>
      </c>
      <c r="N3528">
        <v>100</v>
      </c>
    </row>
    <row r="3529" spans="1:14" customFormat="1" x14ac:dyDescent="0.3">
      <c r="A3529">
        <v>2024</v>
      </c>
      <c r="B3529" t="s">
        <v>1188</v>
      </c>
      <c r="C3529" t="s">
        <v>821</v>
      </c>
      <c r="D3529" t="s">
        <v>823</v>
      </c>
      <c r="E3529" t="s">
        <v>822</v>
      </c>
      <c r="F3529" t="s">
        <v>877</v>
      </c>
      <c r="G3529" t="s">
        <v>876</v>
      </c>
      <c r="H3529">
        <v>868</v>
      </c>
      <c r="I3529" t="s">
        <v>1159</v>
      </c>
      <c r="J3529" t="s">
        <v>1158</v>
      </c>
      <c r="K3529" t="s">
        <v>305</v>
      </c>
      <c r="L3529" t="s">
        <v>1191</v>
      </c>
      <c r="M3529">
        <v>50</v>
      </c>
      <c r="N3529">
        <v>4.17014</v>
      </c>
    </row>
    <row r="3530" spans="1:14" customFormat="1" x14ac:dyDescent="0.3">
      <c r="A3530">
        <v>2021</v>
      </c>
      <c r="B3530" t="s">
        <v>1188</v>
      </c>
      <c r="C3530" t="s">
        <v>821</v>
      </c>
      <c r="D3530" t="s">
        <v>823</v>
      </c>
      <c r="E3530" t="s">
        <v>822</v>
      </c>
      <c r="F3530" t="s">
        <v>867</v>
      </c>
      <c r="G3530" t="s">
        <v>866</v>
      </c>
      <c r="H3530">
        <v>344</v>
      </c>
      <c r="I3530" t="s">
        <v>1161</v>
      </c>
      <c r="J3530" t="s">
        <v>1160</v>
      </c>
      <c r="K3530" t="s">
        <v>307</v>
      </c>
      <c r="L3530" t="s">
        <v>1191</v>
      </c>
      <c r="M3530">
        <v>931</v>
      </c>
      <c r="N3530">
        <v>30.494599999999998</v>
      </c>
    </row>
    <row r="3531" spans="1:14" customFormat="1" x14ac:dyDescent="0.3">
      <c r="A3531">
        <v>2021</v>
      </c>
      <c r="B3531" t="s">
        <v>1188</v>
      </c>
      <c r="C3531" t="s">
        <v>821</v>
      </c>
      <c r="D3531" t="s">
        <v>823</v>
      </c>
      <c r="E3531" t="s">
        <v>822</v>
      </c>
      <c r="F3531" t="s">
        <v>867</v>
      </c>
      <c r="G3531" t="s">
        <v>866</v>
      </c>
      <c r="H3531">
        <v>344</v>
      </c>
      <c r="I3531" t="s">
        <v>1161</v>
      </c>
      <c r="J3531" t="s">
        <v>1160</v>
      </c>
      <c r="K3531" t="s">
        <v>308</v>
      </c>
      <c r="L3531" t="s">
        <v>1191</v>
      </c>
      <c r="M3531">
        <v>726</v>
      </c>
      <c r="N3531">
        <v>23.779900000000001</v>
      </c>
    </row>
    <row r="3532" spans="1:14" customFormat="1" x14ac:dyDescent="0.3">
      <c r="A3532">
        <v>2021</v>
      </c>
      <c r="B3532" t="s">
        <v>1188</v>
      </c>
      <c r="C3532" t="s">
        <v>821</v>
      </c>
      <c r="D3532" t="s">
        <v>823</v>
      </c>
      <c r="E3532" t="s">
        <v>822</v>
      </c>
      <c r="F3532" t="s">
        <v>867</v>
      </c>
      <c r="G3532" t="s">
        <v>866</v>
      </c>
      <c r="H3532">
        <v>344</v>
      </c>
      <c r="I3532" t="s">
        <v>1161</v>
      </c>
      <c r="J3532" t="s">
        <v>1160</v>
      </c>
      <c r="K3532" t="s">
        <v>309</v>
      </c>
      <c r="L3532" t="s">
        <v>1191</v>
      </c>
      <c r="M3532">
        <v>506</v>
      </c>
      <c r="N3532">
        <v>16.573899999999998</v>
      </c>
    </row>
    <row r="3533" spans="1:14" customFormat="1" x14ac:dyDescent="0.3">
      <c r="A3533">
        <v>2021</v>
      </c>
      <c r="B3533" t="s">
        <v>1188</v>
      </c>
      <c r="C3533" t="s">
        <v>821</v>
      </c>
      <c r="D3533" t="s">
        <v>823</v>
      </c>
      <c r="E3533" t="s">
        <v>822</v>
      </c>
      <c r="F3533" t="s">
        <v>867</v>
      </c>
      <c r="G3533" t="s">
        <v>866</v>
      </c>
      <c r="H3533">
        <v>344</v>
      </c>
      <c r="I3533" t="s">
        <v>1161</v>
      </c>
      <c r="J3533" t="s">
        <v>1160</v>
      </c>
      <c r="K3533" t="s">
        <v>306</v>
      </c>
      <c r="L3533" t="s">
        <v>1191</v>
      </c>
      <c r="M3533">
        <v>815</v>
      </c>
      <c r="N3533">
        <v>26.695</v>
      </c>
    </row>
    <row r="3534" spans="1:14" customFormat="1" x14ac:dyDescent="0.3">
      <c r="A3534">
        <v>2021</v>
      </c>
      <c r="B3534" t="s">
        <v>1188</v>
      </c>
      <c r="C3534" t="s">
        <v>821</v>
      </c>
      <c r="D3534" t="s">
        <v>823</v>
      </c>
      <c r="E3534" t="s">
        <v>822</v>
      </c>
      <c r="F3534" t="s">
        <v>867</v>
      </c>
      <c r="G3534" t="s">
        <v>866</v>
      </c>
      <c r="H3534">
        <v>344</v>
      </c>
      <c r="I3534" t="s">
        <v>1161</v>
      </c>
      <c r="J3534" t="s">
        <v>1160</v>
      </c>
      <c r="K3534" t="s">
        <v>1192</v>
      </c>
      <c r="L3534" t="s">
        <v>1191</v>
      </c>
      <c r="M3534">
        <v>3053</v>
      </c>
      <c r="N3534">
        <v>100</v>
      </c>
    </row>
    <row r="3535" spans="1:14" customFormat="1" x14ac:dyDescent="0.3">
      <c r="A3535">
        <v>2021</v>
      </c>
      <c r="B3535" t="s">
        <v>1188</v>
      </c>
      <c r="C3535" t="s">
        <v>821</v>
      </c>
      <c r="D3535" t="s">
        <v>823</v>
      </c>
      <c r="E3535" t="s">
        <v>822</v>
      </c>
      <c r="F3535" t="s">
        <v>867</v>
      </c>
      <c r="G3535" t="s">
        <v>866</v>
      </c>
      <c r="H3535">
        <v>344</v>
      </c>
      <c r="I3535" t="s">
        <v>1161</v>
      </c>
      <c r="J3535" t="s">
        <v>1160</v>
      </c>
      <c r="K3535" t="s">
        <v>305</v>
      </c>
      <c r="L3535" t="s">
        <v>1191</v>
      </c>
      <c r="M3535">
        <v>75</v>
      </c>
      <c r="N3535">
        <v>2.4565999999999999</v>
      </c>
    </row>
    <row r="3536" spans="1:14" customFormat="1" x14ac:dyDescent="0.3">
      <c r="A3536">
        <v>2022</v>
      </c>
      <c r="B3536" t="s">
        <v>1188</v>
      </c>
      <c r="C3536" t="s">
        <v>821</v>
      </c>
      <c r="D3536" t="s">
        <v>823</v>
      </c>
      <c r="E3536" t="s">
        <v>822</v>
      </c>
      <c r="F3536" t="s">
        <v>867</v>
      </c>
      <c r="G3536" t="s">
        <v>866</v>
      </c>
      <c r="H3536">
        <v>344</v>
      </c>
      <c r="I3536" t="s">
        <v>1161</v>
      </c>
      <c r="J3536" t="s">
        <v>1160</v>
      </c>
      <c r="K3536" t="s">
        <v>307</v>
      </c>
      <c r="L3536" t="s">
        <v>1191</v>
      </c>
      <c r="M3536">
        <v>992</v>
      </c>
      <c r="N3536">
        <v>30.142800000000001</v>
      </c>
    </row>
    <row r="3537" spans="1:14" customFormat="1" x14ac:dyDescent="0.3">
      <c r="A3537">
        <v>2022</v>
      </c>
      <c r="B3537" t="s">
        <v>1188</v>
      </c>
      <c r="C3537" t="s">
        <v>821</v>
      </c>
      <c r="D3537" t="s">
        <v>823</v>
      </c>
      <c r="E3537" t="s">
        <v>822</v>
      </c>
      <c r="F3537" t="s">
        <v>867</v>
      </c>
      <c r="G3537" t="s">
        <v>866</v>
      </c>
      <c r="H3537">
        <v>344</v>
      </c>
      <c r="I3537" t="s">
        <v>1161</v>
      </c>
      <c r="J3537" t="s">
        <v>1160</v>
      </c>
      <c r="K3537" t="s">
        <v>308</v>
      </c>
      <c r="L3537" t="s">
        <v>1191</v>
      </c>
      <c r="M3537">
        <v>762</v>
      </c>
      <c r="N3537">
        <v>23.1541</v>
      </c>
    </row>
    <row r="3538" spans="1:14" customFormat="1" x14ac:dyDescent="0.3">
      <c r="A3538">
        <v>2022</v>
      </c>
      <c r="B3538" t="s">
        <v>1188</v>
      </c>
      <c r="C3538" t="s">
        <v>821</v>
      </c>
      <c r="D3538" t="s">
        <v>823</v>
      </c>
      <c r="E3538" t="s">
        <v>822</v>
      </c>
      <c r="F3538" t="s">
        <v>867</v>
      </c>
      <c r="G3538" t="s">
        <v>866</v>
      </c>
      <c r="H3538">
        <v>344</v>
      </c>
      <c r="I3538" t="s">
        <v>1161</v>
      </c>
      <c r="J3538" t="s">
        <v>1160</v>
      </c>
      <c r="K3538" t="s">
        <v>309</v>
      </c>
      <c r="L3538" t="s">
        <v>1191</v>
      </c>
      <c r="M3538">
        <v>558</v>
      </c>
      <c r="N3538">
        <v>16.955300000000001</v>
      </c>
    </row>
    <row r="3539" spans="1:14" customFormat="1" x14ac:dyDescent="0.3">
      <c r="A3539">
        <v>2022</v>
      </c>
      <c r="B3539" t="s">
        <v>1188</v>
      </c>
      <c r="C3539" t="s">
        <v>821</v>
      </c>
      <c r="D3539" t="s">
        <v>823</v>
      </c>
      <c r="E3539" t="s">
        <v>822</v>
      </c>
      <c r="F3539" t="s">
        <v>867</v>
      </c>
      <c r="G3539" t="s">
        <v>866</v>
      </c>
      <c r="H3539">
        <v>344</v>
      </c>
      <c r="I3539" t="s">
        <v>1161</v>
      </c>
      <c r="J3539" t="s">
        <v>1160</v>
      </c>
      <c r="K3539" t="s">
        <v>306</v>
      </c>
      <c r="L3539" t="s">
        <v>1191</v>
      </c>
      <c r="M3539">
        <v>895</v>
      </c>
      <c r="N3539">
        <v>27.195399999999999</v>
      </c>
    </row>
    <row r="3540" spans="1:14" customFormat="1" x14ac:dyDescent="0.3">
      <c r="A3540">
        <v>2022</v>
      </c>
      <c r="B3540" t="s">
        <v>1188</v>
      </c>
      <c r="C3540" t="s">
        <v>821</v>
      </c>
      <c r="D3540" t="s">
        <v>823</v>
      </c>
      <c r="E3540" t="s">
        <v>822</v>
      </c>
      <c r="F3540" t="s">
        <v>867</v>
      </c>
      <c r="G3540" t="s">
        <v>866</v>
      </c>
      <c r="H3540">
        <v>344</v>
      </c>
      <c r="I3540" t="s">
        <v>1161</v>
      </c>
      <c r="J3540" t="s">
        <v>1160</v>
      </c>
      <c r="K3540" t="s">
        <v>1192</v>
      </c>
      <c r="L3540" t="s">
        <v>1191</v>
      </c>
      <c r="M3540">
        <v>3291</v>
      </c>
      <c r="N3540">
        <v>100</v>
      </c>
    </row>
    <row r="3541" spans="1:14" customFormat="1" x14ac:dyDescent="0.3">
      <c r="A3541">
        <v>2022</v>
      </c>
      <c r="B3541" t="s">
        <v>1188</v>
      </c>
      <c r="C3541" t="s">
        <v>821</v>
      </c>
      <c r="D3541" t="s">
        <v>823</v>
      </c>
      <c r="E3541" t="s">
        <v>822</v>
      </c>
      <c r="F3541" t="s">
        <v>867</v>
      </c>
      <c r="G3541" t="s">
        <v>866</v>
      </c>
      <c r="H3541">
        <v>344</v>
      </c>
      <c r="I3541" t="s">
        <v>1161</v>
      </c>
      <c r="J3541" t="s">
        <v>1160</v>
      </c>
      <c r="K3541" t="s">
        <v>305</v>
      </c>
      <c r="L3541" t="s">
        <v>1191</v>
      </c>
      <c r="M3541">
        <v>84</v>
      </c>
      <c r="N3541">
        <v>2.5524200000000001</v>
      </c>
    </row>
    <row r="3542" spans="1:14" customFormat="1" x14ac:dyDescent="0.3">
      <c r="A3542">
        <v>2023</v>
      </c>
      <c r="B3542" t="s">
        <v>1188</v>
      </c>
      <c r="C3542" t="s">
        <v>821</v>
      </c>
      <c r="D3542" t="s">
        <v>823</v>
      </c>
      <c r="E3542" t="s">
        <v>822</v>
      </c>
      <c r="F3542" t="s">
        <v>867</v>
      </c>
      <c r="G3542" t="s">
        <v>866</v>
      </c>
      <c r="H3542">
        <v>344</v>
      </c>
      <c r="I3542" t="s">
        <v>1161</v>
      </c>
      <c r="J3542" t="s">
        <v>1160</v>
      </c>
      <c r="K3542" t="s">
        <v>307</v>
      </c>
      <c r="L3542" t="s">
        <v>1191</v>
      </c>
      <c r="M3542">
        <v>1210</v>
      </c>
      <c r="N3542">
        <v>30.121980000000001</v>
      </c>
    </row>
    <row r="3543" spans="1:14" customFormat="1" x14ac:dyDescent="0.3">
      <c r="A3543">
        <v>2023</v>
      </c>
      <c r="B3543" t="s">
        <v>1188</v>
      </c>
      <c r="C3543" t="s">
        <v>821</v>
      </c>
      <c r="D3543" t="s">
        <v>823</v>
      </c>
      <c r="E3543" t="s">
        <v>822</v>
      </c>
      <c r="F3543" t="s">
        <v>867</v>
      </c>
      <c r="G3543" t="s">
        <v>866</v>
      </c>
      <c r="H3543">
        <v>344</v>
      </c>
      <c r="I3543" t="s">
        <v>1161</v>
      </c>
      <c r="J3543" t="s">
        <v>1160</v>
      </c>
      <c r="K3543" t="s">
        <v>308</v>
      </c>
      <c r="L3543" t="s">
        <v>1191</v>
      </c>
      <c r="M3543">
        <v>859</v>
      </c>
      <c r="N3543">
        <v>21.384119999999999</v>
      </c>
    </row>
    <row r="3544" spans="1:14" customFormat="1" x14ac:dyDescent="0.3">
      <c r="A3544">
        <v>2023</v>
      </c>
      <c r="B3544" t="s">
        <v>1188</v>
      </c>
      <c r="C3544" t="s">
        <v>821</v>
      </c>
      <c r="D3544" t="s">
        <v>823</v>
      </c>
      <c r="E3544" t="s">
        <v>822</v>
      </c>
      <c r="F3544" t="s">
        <v>867</v>
      </c>
      <c r="G3544" t="s">
        <v>866</v>
      </c>
      <c r="H3544">
        <v>344</v>
      </c>
      <c r="I3544" t="s">
        <v>1161</v>
      </c>
      <c r="J3544" t="s">
        <v>1160</v>
      </c>
      <c r="K3544" t="s">
        <v>309</v>
      </c>
      <c r="L3544" t="s">
        <v>1191</v>
      </c>
      <c r="M3544">
        <v>681</v>
      </c>
      <c r="N3544">
        <v>16.952950000000001</v>
      </c>
    </row>
    <row r="3545" spans="1:14" customFormat="1" x14ac:dyDescent="0.3">
      <c r="A3545">
        <v>2023</v>
      </c>
      <c r="B3545" t="s">
        <v>1188</v>
      </c>
      <c r="C3545" t="s">
        <v>821</v>
      </c>
      <c r="D3545" t="s">
        <v>823</v>
      </c>
      <c r="E3545" t="s">
        <v>822</v>
      </c>
      <c r="F3545" t="s">
        <v>867</v>
      </c>
      <c r="G3545" t="s">
        <v>866</v>
      </c>
      <c r="H3545">
        <v>344</v>
      </c>
      <c r="I3545" t="s">
        <v>1161</v>
      </c>
      <c r="J3545" t="s">
        <v>1160</v>
      </c>
      <c r="K3545" t="s">
        <v>306</v>
      </c>
      <c r="L3545" t="s">
        <v>1191</v>
      </c>
      <c r="M3545">
        <v>1118</v>
      </c>
      <c r="N3545">
        <v>27.831720000000001</v>
      </c>
    </row>
    <row r="3546" spans="1:14" customFormat="1" x14ac:dyDescent="0.3">
      <c r="A3546">
        <v>2023</v>
      </c>
      <c r="B3546" t="s">
        <v>1188</v>
      </c>
      <c r="C3546" t="s">
        <v>821</v>
      </c>
      <c r="D3546" t="s">
        <v>823</v>
      </c>
      <c r="E3546" t="s">
        <v>822</v>
      </c>
      <c r="F3546" t="s">
        <v>867</v>
      </c>
      <c r="G3546" t="s">
        <v>866</v>
      </c>
      <c r="H3546">
        <v>344</v>
      </c>
      <c r="I3546" t="s">
        <v>1161</v>
      </c>
      <c r="J3546" t="s">
        <v>1160</v>
      </c>
      <c r="K3546" t="s">
        <v>1192</v>
      </c>
      <c r="L3546" t="s">
        <v>1191</v>
      </c>
      <c r="M3546">
        <v>4017</v>
      </c>
      <c r="N3546">
        <v>100</v>
      </c>
    </row>
    <row r="3547" spans="1:14" customFormat="1" x14ac:dyDescent="0.3">
      <c r="A3547">
        <v>2023</v>
      </c>
      <c r="B3547" t="s">
        <v>1188</v>
      </c>
      <c r="C3547" t="s">
        <v>821</v>
      </c>
      <c r="D3547" t="s">
        <v>823</v>
      </c>
      <c r="E3547" t="s">
        <v>822</v>
      </c>
      <c r="F3547" t="s">
        <v>867</v>
      </c>
      <c r="G3547" t="s">
        <v>866</v>
      </c>
      <c r="H3547">
        <v>344</v>
      </c>
      <c r="I3547" t="s">
        <v>1161</v>
      </c>
      <c r="J3547" t="s">
        <v>1160</v>
      </c>
      <c r="K3547" t="s">
        <v>305</v>
      </c>
      <c r="L3547" t="s">
        <v>1191</v>
      </c>
      <c r="M3547">
        <v>149</v>
      </c>
      <c r="N3547">
        <v>3.7092399999999999</v>
      </c>
    </row>
    <row r="3548" spans="1:14" customFormat="1" x14ac:dyDescent="0.3">
      <c r="A3548">
        <v>2024</v>
      </c>
      <c r="B3548" t="s">
        <v>1188</v>
      </c>
      <c r="C3548" t="s">
        <v>821</v>
      </c>
      <c r="D3548" t="s">
        <v>823</v>
      </c>
      <c r="E3548" t="s">
        <v>822</v>
      </c>
      <c r="F3548" t="s">
        <v>867</v>
      </c>
      <c r="G3548" t="s">
        <v>866</v>
      </c>
      <c r="H3548">
        <v>344</v>
      </c>
      <c r="I3548" t="s">
        <v>1161</v>
      </c>
      <c r="J3548" t="s">
        <v>1160</v>
      </c>
      <c r="K3548" t="s">
        <v>307</v>
      </c>
      <c r="L3548" t="s">
        <v>1191</v>
      </c>
      <c r="M3548">
        <v>1559</v>
      </c>
      <c r="N3548">
        <v>35.215719999999997</v>
      </c>
    </row>
    <row r="3549" spans="1:14" customFormat="1" x14ac:dyDescent="0.3">
      <c r="A3549">
        <v>2024</v>
      </c>
      <c r="B3549" t="s">
        <v>1188</v>
      </c>
      <c r="C3549" t="s">
        <v>821</v>
      </c>
      <c r="D3549" t="s">
        <v>823</v>
      </c>
      <c r="E3549" t="s">
        <v>822</v>
      </c>
      <c r="F3549" t="s">
        <v>867</v>
      </c>
      <c r="G3549" t="s">
        <v>866</v>
      </c>
      <c r="H3549">
        <v>344</v>
      </c>
      <c r="I3549" t="s">
        <v>1161</v>
      </c>
      <c r="J3549" t="s">
        <v>1160</v>
      </c>
      <c r="K3549" t="s">
        <v>308</v>
      </c>
      <c r="L3549" t="s">
        <v>1191</v>
      </c>
      <c r="M3549">
        <v>906</v>
      </c>
      <c r="N3549">
        <v>20.465330000000002</v>
      </c>
    </row>
    <row r="3550" spans="1:14" customFormat="1" x14ac:dyDescent="0.3">
      <c r="A3550">
        <v>2024</v>
      </c>
      <c r="B3550" t="s">
        <v>1188</v>
      </c>
      <c r="C3550" t="s">
        <v>821</v>
      </c>
      <c r="D3550" t="s">
        <v>823</v>
      </c>
      <c r="E3550" t="s">
        <v>822</v>
      </c>
      <c r="F3550" t="s">
        <v>867</v>
      </c>
      <c r="G3550" t="s">
        <v>866</v>
      </c>
      <c r="H3550">
        <v>344</v>
      </c>
      <c r="I3550" t="s">
        <v>1161</v>
      </c>
      <c r="J3550" t="s">
        <v>1160</v>
      </c>
      <c r="K3550" t="s">
        <v>309</v>
      </c>
      <c r="L3550" t="s">
        <v>1191</v>
      </c>
      <c r="M3550">
        <v>304</v>
      </c>
      <c r="N3550">
        <v>6.8669500000000001</v>
      </c>
    </row>
    <row r="3551" spans="1:14" customFormat="1" x14ac:dyDescent="0.3">
      <c r="A3551">
        <v>2024</v>
      </c>
      <c r="B3551" t="s">
        <v>1188</v>
      </c>
      <c r="C3551" t="s">
        <v>821</v>
      </c>
      <c r="D3551" t="s">
        <v>823</v>
      </c>
      <c r="E3551" t="s">
        <v>822</v>
      </c>
      <c r="F3551" t="s">
        <v>867</v>
      </c>
      <c r="G3551" t="s">
        <v>866</v>
      </c>
      <c r="H3551">
        <v>344</v>
      </c>
      <c r="I3551" t="s">
        <v>1161</v>
      </c>
      <c r="J3551" t="s">
        <v>1160</v>
      </c>
      <c r="K3551" t="s">
        <v>306</v>
      </c>
      <c r="L3551" t="s">
        <v>1191</v>
      </c>
      <c r="M3551">
        <v>1437</v>
      </c>
      <c r="N3551">
        <v>32.459910000000001</v>
      </c>
    </row>
    <row r="3552" spans="1:14" customFormat="1" x14ac:dyDescent="0.3">
      <c r="A3552">
        <v>2024</v>
      </c>
      <c r="B3552" t="s">
        <v>1188</v>
      </c>
      <c r="C3552" t="s">
        <v>821</v>
      </c>
      <c r="D3552" t="s">
        <v>823</v>
      </c>
      <c r="E3552" t="s">
        <v>822</v>
      </c>
      <c r="F3552" t="s">
        <v>867</v>
      </c>
      <c r="G3552" t="s">
        <v>866</v>
      </c>
      <c r="H3552">
        <v>344</v>
      </c>
      <c r="I3552" t="s">
        <v>1161</v>
      </c>
      <c r="J3552" t="s">
        <v>1160</v>
      </c>
      <c r="K3552" t="s">
        <v>1192</v>
      </c>
      <c r="L3552" t="s">
        <v>1191</v>
      </c>
      <c r="M3552">
        <v>4427</v>
      </c>
      <c r="N3552">
        <v>100</v>
      </c>
    </row>
    <row r="3553" spans="1:14" customFormat="1" x14ac:dyDescent="0.3">
      <c r="A3553">
        <v>2024</v>
      </c>
      <c r="B3553" t="s">
        <v>1188</v>
      </c>
      <c r="C3553" t="s">
        <v>821</v>
      </c>
      <c r="D3553" t="s">
        <v>823</v>
      </c>
      <c r="E3553" t="s">
        <v>822</v>
      </c>
      <c r="F3553" t="s">
        <v>867</v>
      </c>
      <c r="G3553" t="s">
        <v>866</v>
      </c>
      <c r="H3553">
        <v>344</v>
      </c>
      <c r="I3553" t="s">
        <v>1161</v>
      </c>
      <c r="J3553" t="s">
        <v>1160</v>
      </c>
      <c r="K3553" t="s">
        <v>305</v>
      </c>
      <c r="L3553" t="s">
        <v>1191</v>
      </c>
      <c r="M3553">
        <v>221</v>
      </c>
      <c r="N3553">
        <v>4.9920900000000001</v>
      </c>
    </row>
    <row r="3554" spans="1:14" customFormat="1" x14ac:dyDescent="0.3">
      <c r="A3554">
        <v>2021</v>
      </c>
      <c r="B3554" t="s">
        <v>1188</v>
      </c>
      <c r="C3554" t="s">
        <v>821</v>
      </c>
      <c r="D3554" t="s">
        <v>823</v>
      </c>
      <c r="E3554" t="s">
        <v>822</v>
      </c>
      <c r="F3554" t="s">
        <v>877</v>
      </c>
      <c r="G3554" t="s">
        <v>876</v>
      </c>
      <c r="H3554">
        <v>872</v>
      </c>
      <c r="I3554" t="s">
        <v>1163</v>
      </c>
      <c r="J3554" t="s">
        <v>1162</v>
      </c>
      <c r="K3554" t="s">
        <v>307</v>
      </c>
      <c r="L3554" t="s">
        <v>1191</v>
      </c>
      <c r="M3554">
        <v>412</v>
      </c>
      <c r="N3554">
        <v>32.440899999999999</v>
      </c>
    </row>
    <row r="3555" spans="1:14" customFormat="1" x14ac:dyDescent="0.3">
      <c r="A3555">
        <v>2021</v>
      </c>
      <c r="B3555" t="s">
        <v>1188</v>
      </c>
      <c r="C3555" t="s">
        <v>821</v>
      </c>
      <c r="D3555" t="s">
        <v>823</v>
      </c>
      <c r="E3555" t="s">
        <v>822</v>
      </c>
      <c r="F3555" t="s">
        <v>877</v>
      </c>
      <c r="G3555" t="s">
        <v>876</v>
      </c>
      <c r="H3555">
        <v>872</v>
      </c>
      <c r="I3555" t="s">
        <v>1163</v>
      </c>
      <c r="J3555" t="s">
        <v>1162</v>
      </c>
      <c r="K3555" t="s">
        <v>308</v>
      </c>
      <c r="L3555" t="s">
        <v>1191</v>
      </c>
      <c r="M3555">
        <v>278</v>
      </c>
      <c r="N3555">
        <v>21.889800000000001</v>
      </c>
    </row>
    <row r="3556" spans="1:14" customFormat="1" x14ac:dyDescent="0.3">
      <c r="A3556">
        <v>2021</v>
      </c>
      <c r="B3556" t="s">
        <v>1188</v>
      </c>
      <c r="C3556" t="s">
        <v>821</v>
      </c>
      <c r="D3556" t="s">
        <v>823</v>
      </c>
      <c r="E3556" t="s">
        <v>822</v>
      </c>
      <c r="F3556" t="s">
        <v>877</v>
      </c>
      <c r="G3556" t="s">
        <v>876</v>
      </c>
      <c r="H3556">
        <v>872</v>
      </c>
      <c r="I3556" t="s">
        <v>1163</v>
      </c>
      <c r="J3556" t="s">
        <v>1162</v>
      </c>
      <c r="K3556" t="s">
        <v>309</v>
      </c>
      <c r="L3556" t="s">
        <v>1191</v>
      </c>
      <c r="M3556">
        <v>116</v>
      </c>
      <c r="N3556">
        <v>9.1338600000000003</v>
      </c>
    </row>
    <row r="3557" spans="1:14" customFormat="1" x14ac:dyDescent="0.3">
      <c r="A3557">
        <v>2021</v>
      </c>
      <c r="B3557" t="s">
        <v>1188</v>
      </c>
      <c r="C3557" t="s">
        <v>821</v>
      </c>
      <c r="D3557" t="s">
        <v>823</v>
      </c>
      <c r="E3557" t="s">
        <v>822</v>
      </c>
      <c r="F3557" t="s">
        <v>877</v>
      </c>
      <c r="G3557" t="s">
        <v>876</v>
      </c>
      <c r="H3557">
        <v>872</v>
      </c>
      <c r="I3557" t="s">
        <v>1163</v>
      </c>
      <c r="J3557" t="s">
        <v>1162</v>
      </c>
      <c r="K3557" t="s">
        <v>306</v>
      </c>
      <c r="L3557" t="s">
        <v>1191</v>
      </c>
      <c r="M3557">
        <v>418</v>
      </c>
      <c r="N3557">
        <v>32.913400000000003</v>
      </c>
    </row>
    <row r="3558" spans="1:14" customFormat="1" x14ac:dyDescent="0.3">
      <c r="A3558">
        <v>2021</v>
      </c>
      <c r="B3558" t="s">
        <v>1188</v>
      </c>
      <c r="C3558" t="s">
        <v>821</v>
      </c>
      <c r="D3558" t="s">
        <v>823</v>
      </c>
      <c r="E3558" t="s">
        <v>822</v>
      </c>
      <c r="F3558" t="s">
        <v>877</v>
      </c>
      <c r="G3558" t="s">
        <v>876</v>
      </c>
      <c r="H3558">
        <v>872</v>
      </c>
      <c r="I3558" t="s">
        <v>1163</v>
      </c>
      <c r="J3558" t="s">
        <v>1162</v>
      </c>
      <c r="K3558" t="s">
        <v>1192</v>
      </c>
      <c r="L3558" t="s">
        <v>1191</v>
      </c>
      <c r="M3558">
        <v>1270</v>
      </c>
      <c r="N3558">
        <v>100</v>
      </c>
    </row>
    <row r="3559" spans="1:14" customFormat="1" x14ac:dyDescent="0.3">
      <c r="A3559">
        <v>2021</v>
      </c>
      <c r="B3559" t="s">
        <v>1188</v>
      </c>
      <c r="C3559" t="s">
        <v>821</v>
      </c>
      <c r="D3559" t="s">
        <v>823</v>
      </c>
      <c r="E3559" t="s">
        <v>822</v>
      </c>
      <c r="F3559" t="s">
        <v>877</v>
      </c>
      <c r="G3559" t="s">
        <v>876</v>
      </c>
      <c r="H3559">
        <v>872</v>
      </c>
      <c r="I3559" t="s">
        <v>1163</v>
      </c>
      <c r="J3559" t="s">
        <v>1162</v>
      </c>
      <c r="K3559" t="s">
        <v>305</v>
      </c>
      <c r="L3559" t="s">
        <v>1191</v>
      </c>
      <c r="M3559">
        <v>46</v>
      </c>
      <c r="N3559">
        <v>3.6220500000000002</v>
      </c>
    </row>
    <row r="3560" spans="1:14" customFormat="1" x14ac:dyDescent="0.3">
      <c r="A3560">
        <v>2022</v>
      </c>
      <c r="B3560" t="s">
        <v>1188</v>
      </c>
      <c r="C3560" t="s">
        <v>821</v>
      </c>
      <c r="D3560" t="s">
        <v>823</v>
      </c>
      <c r="E3560" t="s">
        <v>822</v>
      </c>
      <c r="F3560" t="s">
        <v>877</v>
      </c>
      <c r="G3560" t="s">
        <v>876</v>
      </c>
      <c r="H3560">
        <v>872</v>
      </c>
      <c r="I3560" t="s">
        <v>1163</v>
      </c>
      <c r="J3560" t="s">
        <v>1162</v>
      </c>
      <c r="K3560" t="s">
        <v>307</v>
      </c>
      <c r="L3560" t="s">
        <v>1191</v>
      </c>
      <c r="M3560">
        <v>507</v>
      </c>
      <c r="N3560">
        <v>34.072600000000001</v>
      </c>
    </row>
    <row r="3561" spans="1:14" customFormat="1" x14ac:dyDescent="0.3">
      <c r="A3561">
        <v>2022</v>
      </c>
      <c r="B3561" t="s">
        <v>1188</v>
      </c>
      <c r="C3561" t="s">
        <v>821</v>
      </c>
      <c r="D3561" t="s">
        <v>823</v>
      </c>
      <c r="E3561" t="s">
        <v>822</v>
      </c>
      <c r="F3561" t="s">
        <v>877</v>
      </c>
      <c r="G3561" t="s">
        <v>876</v>
      </c>
      <c r="H3561">
        <v>872</v>
      </c>
      <c r="I3561" t="s">
        <v>1163</v>
      </c>
      <c r="J3561" t="s">
        <v>1162</v>
      </c>
      <c r="K3561" t="s">
        <v>308</v>
      </c>
      <c r="L3561" t="s">
        <v>1191</v>
      </c>
      <c r="M3561">
        <v>288</v>
      </c>
      <c r="N3561">
        <v>19.354800000000001</v>
      </c>
    </row>
    <row r="3562" spans="1:14" customFormat="1" x14ac:dyDescent="0.3">
      <c r="A3562">
        <v>2022</v>
      </c>
      <c r="B3562" t="s">
        <v>1188</v>
      </c>
      <c r="C3562" t="s">
        <v>821</v>
      </c>
      <c r="D3562" t="s">
        <v>823</v>
      </c>
      <c r="E3562" t="s">
        <v>822</v>
      </c>
      <c r="F3562" t="s">
        <v>877</v>
      </c>
      <c r="G3562" t="s">
        <v>876</v>
      </c>
      <c r="H3562">
        <v>872</v>
      </c>
      <c r="I3562" t="s">
        <v>1163</v>
      </c>
      <c r="J3562" t="s">
        <v>1162</v>
      </c>
      <c r="K3562" t="s">
        <v>309</v>
      </c>
      <c r="L3562" t="s">
        <v>1191</v>
      </c>
      <c r="M3562">
        <v>141</v>
      </c>
      <c r="N3562">
        <v>9.4758099999999992</v>
      </c>
    </row>
    <row r="3563" spans="1:14" customFormat="1" x14ac:dyDescent="0.3">
      <c r="A3563">
        <v>2022</v>
      </c>
      <c r="B3563" t="s">
        <v>1188</v>
      </c>
      <c r="C3563" t="s">
        <v>821</v>
      </c>
      <c r="D3563" t="s">
        <v>823</v>
      </c>
      <c r="E3563" t="s">
        <v>822</v>
      </c>
      <c r="F3563" t="s">
        <v>877</v>
      </c>
      <c r="G3563" t="s">
        <v>876</v>
      </c>
      <c r="H3563">
        <v>872</v>
      </c>
      <c r="I3563" t="s">
        <v>1163</v>
      </c>
      <c r="J3563" t="s">
        <v>1162</v>
      </c>
      <c r="K3563" t="s">
        <v>306</v>
      </c>
      <c r="L3563" t="s">
        <v>1191</v>
      </c>
      <c r="M3563">
        <v>480</v>
      </c>
      <c r="N3563">
        <v>32.258099999999999</v>
      </c>
    </row>
    <row r="3564" spans="1:14" customFormat="1" x14ac:dyDescent="0.3">
      <c r="A3564">
        <v>2022</v>
      </c>
      <c r="B3564" t="s">
        <v>1188</v>
      </c>
      <c r="C3564" t="s">
        <v>821</v>
      </c>
      <c r="D3564" t="s">
        <v>823</v>
      </c>
      <c r="E3564" t="s">
        <v>822</v>
      </c>
      <c r="F3564" t="s">
        <v>877</v>
      </c>
      <c r="G3564" t="s">
        <v>876</v>
      </c>
      <c r="H3564">
        <v>872</v>
      </c>
      <c r="I3564" t="s">
        <v>1163</v>
      </c>
      <c r="J3564" t="s">
        <v>1162</v>
      </c>
      <c r="K3564" t="s">
        <v>1192</v>
      </c>
      <c r="L3564" t="s">
        <v>1191</v>
      </c>
      <c r="M3564">
        <v>1488</v>
      </c>
      <c r="N3564">
        <v>100</v>
      </c>
    </row>
    <row r="3565" spans="1:14" customFormat="1" x14ac:dyDescent="0.3">
      <c r="A3565">
        <v>2022</v>
      </c>
      <c r="B3565" t="s">
        <v>1188</v>
      </c>
      <c r="C3565" t="s">
        <v>821</v>
      </c>
      <c r="D3565" t="s">
        <v>823</v>
      </c>
      <c r="E3565" t="s">
        <v>822</v>
      </c>
      <c r="F3565" t="s">
        <v>877</v>
      </c>
      <c r="G3565" t="s">
        <v>876</v>
      </c>
      <c r="H3565">
        <v>872</v>
      </c>
      <c r="I3565" t="s">
        <v>1163</v>
      </c>
      <c r="J3565" t="s">
        <v>1162</v>
      </c>
      <c r="K3565" t="s">
        <v>305</v>
      </c>
      <c r="L3565" t="s">
        <v>1191</v>
      </c>
      <c r="M3565">
        <v>72</v>
      </c>
      <c r="N3565">
        <v>4.8387099999999998</v>
      </c>
    </row>
    <row r="3566" spans="1:14" customFormat="1" x14ac:dyDescent="0.3">
      <c r="A3566">
        <v>2023</v>
      </c>
      <c r="B3566" t="s">
        <v>1188</v>
      </c>
      <c r="C3566" t="s">
        <v>821</v>
      </c>
      <c r="D3566" t="s">
        <v>823</v>
      </c>
      <c r="E3566" t="s">
        <v>822</v>
      </c>
      <c r="F3566" t="s">
        <v>877</v>
      </c>
      <c r="G3566" t="s">
        <v>876</v>
      </c>
      <c r="H3566">
        <v>872</v>
      </c>
      <c r="I3566" t="s">
        <v>1163</v>
      </c>
      <c r="J3566" t="s">
        <v>1162</v>
      </c>
      <c r="K3566" t="s">
        <v>307</v>
      </c>
      <c r="L3566" t="s">
        <v>1191</v>
      </c>
      <c r="M3566">
        <v>628</v>
      </c>
      <c r="N3566">
        <v>37.270029999999998</v>
      </c>
    </row>
    <row r="3567" spans="1:14" customFormat="1" x14ac:dyDescent="0.3">
      <c r="A3567">
        <v>2023</v>
      </c>
      <c r="B3567" t="s">
        <v>1188</v>
      </c>
      <c r="C3567" t="s">
        <v>821</v>
      </c>
      <c r="D3567" t="s">
        <v>823</v>
      </c>
      <c r="E3567" t="s">
        <v>822</v>
      </c>
      <c r="F3567" t="s">
        <v>877</v>
      </c>
      <c r="G3567" t="s">
        <v>876</v>
      </c>
      <c r="H3567">
        <v>872</v>
      </c>
      <c r="I3567" t="s">
        <v>1163</v>
      </c>
      <c r="J3567" t="s">
        <v>1162</v>
      </c>
      <c r="K3567" t="s">
        <v>308</v>
      </c>
      <c r="L3567" t="s">
        <v>1191</v>
      </c>
      <c r="M3567">
        <v>293</v>
      </c>
      <c r="N3567">
        <v>17.388719999999999</v>
      </c>
    </row>
    <row r="3568" spans="1:14" customFormat="1" x14ac:dyDescent="0.3">
      <c r="A3568">
        <v>2023</v>
      </c>
      <c r="B3568" t="s">
        <v>1188</v>
      </c>
      <c r="C3568" t="s">
        <v>821</v>
      </c>
      <c r="D3568" t="s">
        <v>823</v>
      </c>
      <c r="E3568" t="s">
        <v>822</v>
      </c>
      <c r="F3568" t="s">
        <v>877</v>
      </c>
      <c r="G3568" t="s">
        <v>876</v>
      </c>
      <c r="H3568">
        <v>872</v>
      </c>
      <c r="I3568" t="s">
        <v>1163</v>
      </c>
      <c r="J3568" t="s">
        <v>1162</v>
      </c>
      <c r="K3568" t="s">
        <v>309</v>
      </c>
      <c r="L3568" t="s">
        <v>1191</v>
      </c>
      <c r="M3568">
        <v>100</v>
      </c>
      <c r="N3568">
        <v>5.9347200000000004</v>
      </c>
    </row>
    <row r="3569" spans="1:14" customFormat="1" x14ac:dyDescent="0.3">
      <c r="A3569">
        <v>2023</v>
      </c>
      <c r="B3569" t="s">
        <v>1188</v>
      </c>
      <c r="C3569" t="s">
        <v>821</v>
      </c>
      <c r="D3569" t="s">
        <v>823</v>
      </c>
      <c r="E3569" t="s">
        <v>822</v>
      </c>
      <c r="F3569" t="s">
        <v>877</v>
      </c>
      <c r="G3569" t="s">
        <v>876</v>
      </c>
      <c r="H3569">
        <v>872</v>
      </c>
      <c r="I3569" t="s">
        <v>1163</v>
      </c>
      <c r="J3569" t="s">
        <v>1162</v>
      </c>
      <c r="K3569" t="s">
        <v>306</v>
      </c>
      <c r="L3569" t="s">
        <v>1191</v>
      </c>
      <c r="M3569">
        <v>575</v>
      </c>
      <c r="N3569">
        <v>34.124630000000003</v>
      </c>
    </row>
    <row r="3570" spans="1:14" customFormat="1" x14ac:dyDescent="0.3">
      <c r="A3570">
        <v>2023</v>
      </c>
      <c r="B3570" t="s">
        <v>1188</v>
      </c>
      <c r="C3570" t="s">
        <v>821</v>
      </c>
      <c r="D3570" t="s">
        <v>823</v>
      </c>
      <c r="E3570" t="s">
        <v>822</v>
      </c>
      <c r="F3570" t="s">
        <v>877</v>
      </c>
      <c r="G3570" t="s">
        <v>876</v>
      </c>
      <c r="H3570">
        <v>872</v>
      </c>
      <c r="I3570" t="s">
        <v>1163</v>
      </c>
      <c r="J3570" t="s">
        <v>1162</v>
      </c>
      <c r="K3570" t="s">
        <v>1192</v>
      </c>
      <c r="L3570" t="s">
        <v>1191</v>
      </c>
      <c r="M3570">
        <v>1685</v>
      </c>
      <c r="N3570">
        <v>100</v>
      </c>
    </row>
    <row r="3571" spans="1:14" customFormat="1" x14ac:dyDescent="0.3">
      <c r="A3571">
        <v>2023</v>
      </c>
      <c r="B3571" t="s">
        <v>1188</v>
      </c>
      <c r="C3571" t="s">
        <v>821</v>
      </c>
      <c r="D3571" t="s">
        <v>823</v>
      </c>
      <c r="E3571" t="s">
        <v>822</v>
      </c>
      <c r="F3571" t="s">
        <v>877</v>
      </c>
      <c r="G3571" t="s">
        <v>876</v>
      </c>
      <c r="H3571">
        <v>872</v>
      </c>
      <c r="I3571" t="s">
        <v>1163</v>
      </c>
      <c r="J3571" t="s">
        <v>1162</v>
      </c>
      <c r="K3571" t="s">
        <v>305</v>
      </c>
      <c r="L3571" t="s">
        <v>1191</v>
      </c>
      <c r="M3571">
        <v>89</v>
      </c>
      <c r="N3571">
        <v>5.2819000000000003</v>
      </c>
    </row>
    <row r="3572" spans="1:14" customFormat="1" x14ac:dyDescent="0.3">
      <c r="A3572">
        <v>2024</v>
      </c>
      <c r="B3572" t="s">
        <v>1188</v>
      </c>
      <c r="C3572" t="s">
        <v>821</v>
      </c>
      <c r="D3572" t="s">
        <v>823</v>
      </c>
      <c r="E3572" t="s">
        <v>822</v>
      </c>
      <c r="F3572" t="s">
        <v>877</v>
      </c>
      <c r="G3572" t="s">
        <v>876</v>
      </c>
      <c r="H3572">
        <v>872</v>
      </c>
      <c r="I3572" t="s">
        <v>1163</v>
      </c>
      <c r="J3572" t="s">
        <v>1162</v>
      </c>
      <c r="K3572" t="s">
        <v>307</v>
      </c>
      <c r="L3572" t="s">
        <v>1191</v>
      </c>
      <c r="M3572">
        <v>698</v>
      </c>
      <c r="N3572">
        <v>35.831620000000001</v>
      </c>
    </row>
    <row r="3573" spans="1:14" customFormat="1" x14ac:dyDescent="0.3">
      <c r="A3573">
        <v>2024</v>
      </c>
      <c r="B3573" t="s">
        <v>1188</v>
      </c>
      <c r="C3573" t="s">
        <v>821</v>
      </c>
      <c r="D3573" t="s">
        <v>823</v>
      </c>
      <c r="E3573" t="s">
        <v>822</v>
      </c>
      <c r="F3573" t="s">
        <v>877</v>
      </c>
      <c r="G3573" t="s">
        <v>876</v>
      </c>
      <c r="H3573">
        <v>872</v>
      </c>
      <c r="I3573" t="s">
        <v>1163</v>
      </c>
      <c r="J3573" t="s">
        <v>1162</v>
      </c>
      <c r="K3573" t="s">
        <v>308</v>
      </c>
      <c r="L3573" t="s">
        <v>1191</v>
      </c>
      <c r="M3573">
        <v>362</v>
      </c>
      <c r="N3573">
        <v>18.583159999999999</v>
      </c>
    </row>
    <row r="3574" spans="1:14" customFormat="1" x14ac:dyDescent="0.3">
      <c r="A3574">
        <v>2024</v>
      </c>
      <c r="B3574" t="s">
        <v>1188</v>
      </c>
      <c r="C3574" t="s">
        <v>821</v>
      </c>
      <c r="D3574" t="s">
        <v>823</v>
      </c>
      <c r="E3574" t="s">
        <v>822</v>
      </c>
      <c r="F3574" t="s">
        <v>877</v>
      </c>
      <c r="G3574" t="s">
        <v>876</v>
      </c>
      <c r="H3574">
        <v>872</v>
      </c>
      <c r="I3574" t="s">
        <v>1163</v>
      </c>
      <c r="J3574" t="s">
        <v>1162</v>
      </c>
      <c r="K3574" t="s">
        <v>309</v>
      </c>
      <c r="L3574" t="s">
        <v>1191</v>
      </c>
      <c r="M3574">
        <v>104</v>
      </c>
      <c r="N3574">
        <v>5.3388099999999996</v>
      </c>
    </row>
    <row r="3575" spans="1:14" customFormat="1" x14ac:dyDescent="0.3">
      <c r="A3575">
        <v>2024</v>
      </c>
      <c r="B3575" t="s">
        <v>1188</v>
      </c>
      <c r="C3575" t="s">
        <v>821</v>
      </c>
      <c r="D3575" t="s">
        <v>823</v>
      </c>
      <c r="E3575" t="s">
        <v>822</v>
      </c>
      <c r="F3575" t="s">
        <v>877</v>
      </c>
      <c r="G3575" t="s">
        <v>876</v>
      </c>
      <c r="H3575">
        <v>872</v>
      </c>
      <c r="I3575" t="s">
        <v>1163</v>
      </c>
      <c r="J3575" t="s">
        <v>1162</v>
      </c>
      <c r="K3575" t="s">
        <v>306</v>
      </c>
      <c r="L3575" t="s">
        <v>1191</v>
      </c>
      <c r="M3575">
        <v>683</v>
      </c>
      <c r="N3575">
        <v>35.061599999999999</v>
      </c>
    </row>
    <row r="3576" spans="1:14" customFormat="1" x14ac:dyDescent="0.3">
      <c r="A3576">
        <v>2024</v>
      </c>
      <c r="B3576" t="s">
        <v>1188</v>
      </c>
      <c r="C3576" t="s">
        <v>821</v>
      </c>
      <c r="D3576" t="s">
        <v>823</v>
      </c>
      <c r="E3576" t="s">
        <v>822</v>
      </c>
      <c r="F3576" t="s">
        <v>877</v>
      </c>
      <c r="G3576" t="s">
        <v>876</v>
      </c>
      <c r="H3576">
        <v>872</v>
      </c>
      <c r="I3576" t="s">
        <v>1163</v>
      </c>
      <c r="J3576" t="s">
        <v>1162</v>
      </c>
      <c r="K3576" t="s">
        <v>1192</v>
      </c>
      <c r="L3576" t="s">
        <v>1191</v>
      </c>
      <c r="M3576">
        <v>1948</v>
      </c>
      <c r="N3576">
        <v>100</v>
      </c>
    </row>
    <row r="3577" spans="1:14" customFormat="1" x14ac:dyDescent="0.3">
      <c r="A3577">
        <v>2024</v>
      </c>
      <c r="B3577" t="s">
        <v>1188</v>
      </c>
      <c r="C3577" t="s">
        <v>821</v>
      </c>
      <c r="D3577" t="s">
        <v>823</v>
      </c>
      <c r="E3577" t="s">
        <v>822</v>
      </c>
      <c r="F3577" t="s">
        <v>877</v>
      </c>
      <c r="G3577" t="s">
        <v>876</v>
      </c>
      <c r="H3577">
        <v>872</v>
      </c>
      <c r="I3577" t="s">
        <v>1163</v>
      </c>
      <c r="J3577" t="s">
        <v>1162</v>
      </c>
      <c r="K3577" t="s">
        <v>305</v>
      </c>
      <c r="L3577" t="s">
        <v>1191</v>
      </c>
      <c r="M3577">
        <v>101</v>
      </c>
      <c r="N3577">
        <v>5.1848000000000001</v>
      </c>
    </row>
    <row r="3578" spans="1:14" customFormat="1" x14ac:dyDescent="0.3">
      <c r="A3578">
        <v>2021</v>
      </c>
      <c r="B3578" t="s">
        <v>1188</v>
      </c>
      <c r="C3578" t="s">
        <v>821</v>
      </c>
      <c r="D3578" t="s">
        <v>823</v>
      </c>
      <c r="E3578" t="s">
        <v>822</v>
      </c>
      <c r="F3578" t="s">
        <v>863</v>
      </c>
      <c r="G3578" t="s">
        <v>862</v>
      </c>
      <c r="H3578">
        <v>336</v>
      </c>
      <c r="I3578" t="s">
        <v>1165</v>
      </c>
      <c r="J3578" t="s">
        <v>1164</v>
      </c>
      <c r="K3578" t="s">
        <v>307</v>
      </c>
      <c r="L3578" t="s">
        <v>1191</v>
      </c>
      <c r="M3578">
        <v>797</v>
      </c>
      <c r="N3578">
        <v>36.660499999999999</v>
      </c>
    </row>
    <row r="3579" spans="1:14" customFormat="1" x14ac:dyDescent="0.3">
      <c r="A3579">
        <v>2021</v>
      </c>
      <c r="B3579" t="s">
        <v>1188</v>
      </c>
      <c r="C3579" t="s">
        <v>821</v>
      </c>
      <c r="D3579" t="s">
        <v>823</v>
      </c>
      <c r="E3579" t="s">
        <v>822</v>
      </c>
      <c r="F3579" t="s">
        <v>863</v>
      </c>
      <c r="G3579" t="s">
        <v>862</v>
      </c>
      <c r="H3579">
        <v>336</v>
      </c>
      <c r="I3579" t="s">
        <v>1165</v>
      </c>
      <c r="J3579" t="s">
        <v>1164</v>
      </c>
      <c r="K3579" t="s">
        <v>308</v>
      </c>
      <c r="L3579" t="s">
        <v>1191</v>
      </c>
      <c r="M3579">
        <v>447</v>
      </c>
      <c r="N3579">
        <v>20.561199999999999</v>
      </c>
    </row>
    <row r="3580" spans="1:14" customFormat="1" x14ac:dyDescent="0.3">
      <c r="A3580">
        <v>2021</v>
      </c>
      <c r="B3580" t="s">
        <v>1188</v>
      </c>
      <c r="C3580" t="s">
        <v>821</v>
      </c>
      <c r="D3580" t="s">
        <v>823</v>
      </c>
      <c r="E3580" t="s">
        <v>822</v>
      </c>
      <c r="F3580" t="s">
        <v>863</v>
      </c>
      <c r="G3580" t="s">
        <v>862</v>
      </c>
      <c r="H3580">
        <v>336</v>
      </c>
      <c r="I3580" t="s">
        <v>1165</v>
      </c>
      <c r="J3580" t="s">
        <v>1164</v>
      </c>
      <c r="K3580" t="s">
        <v>309</v>
      </c>
      <c r="L3580" t="s">
        <v>1191</v>
      </c>
      <c r="M3580">
        <v>89</v>
      </c>
      <c r="N3580">
        <v>4.0938400000000001</v>
      </c>
    </row>
    <row r="3581" spans="1:14" customFormat="1" x14ac:dyDescent="0.3">
      <c r="A3581">
        <v>2021</v>
      </c>
      <c r="B3581" t="s">
        <v>1188</v>
      </c>
      <c r="C3581" t="s">
        <v>821</v>
      </c>
      <c r="D3581" t="s">
        <v>823</v>
      </c>
      <c r="E3581" t="s">
        <v>822</v>
      </c>
      <c r="F3581" t="s">
        <v>863</v>
      </c>
      <c r="G3581" t="s">
        <v>862</v>
      </c>
      <c r="H3581">
        <v>336</v>
      </c>
      <c r="I3581" t="s">
        <v>1165</v>
      </c>
      <c r="J3581" t="s">
        <v>1164</v>
      </c>
      <c r="K3581" t="s">
        <v>306</v>
      </c>
      <c r="L3581" t="s">
        <v>1191</v>
      </c>
      <c r="M3581">
        <v>789</v>
      </c>
      <c r="N3581">
        <v>36.292499999999997</v>
      </c>
    </row>
    <row r="3582" spans="1:14" customFormat="1" x14ac:dyDescent="0.3">
      <c r="A3582">
        <v>2021</v>
      </c>
      <c r="B3582" t="s">
        <v>1188</v>
      </c>
      <c r="C3582" t="s">
        <v>821</v>
      </c>
      <c r="D3582" t="s">
        <v>823</v>
      </c>
      <c r="E3582" t="s">
        <v>822</v>
      </c>
      <c r="F3582" t="s">
        <v>863</v>
      </c>
      <c r="G3582" t="s">
        <v>862</v>
      </c>
      <c r="H3582">
        <v>336</v>
      </c>
      <c r="I3582" t="s">
        <v>1165</v>
      </c>
      <c r="J3582" t="s">
        <v>1164</v>
      </c>
      <c r="K3582" t="s">
        <v>1192</v>
      </c>
      <c r="L3582" t="s">
        <v>1191</v>
      </c>
      <c r="M3582">
        <v>2174</v>
      </c>
      <c r="N3582">
        <v>100</v>
      </c>
    </row>
    <row r="3583" spans="1:14" customFormat="1" x14ac:dyDescent="0.3">
      <c r="A3583">
        <v>2021</v>
      </c>
      <c r="B3583" t="s">
        <v>1188</v>
      </c>
      <c r="C3583" t="s">
        <v>821</v>
      </c>
      <c r="D3583" t="s">
        <v>823</v>
      </c>
      <c r="E3583" t="s">
        <v>822</v>
      </c>
      <c r="F3583" t="s">
        <v>863</v>
      </c>
      <c r="G3583" t="s">
        <v>862</v>
      </c>
      <c r="H3583">
        <v>336</v>
      </c>
      <c r="I3583" t="s">
        <v>1165</v>
      </c>
      <c r="J3583" t="s">
        <v>1164</v>
      </c>
      <c r="K3583" t="s">
        <v>305</v>
      </c>
      <c r="L3583" t="s">
        <v>1191</v>
      </c>
      <c r="M3583">
        <v>52</v>
      </c>
      <c r="N3583">
        <v>2.3919000000000001</v>
      </c>
    </row>
    <row r="3584" spans="1:14" customFormat="1" x14ac:dyDescent="0.3">
      <c r="A3584">
        <v>2022</v>
      </c>
      <c r="B3584" t="s">
        <v>1188</v>
      </c>
      <c r="C3584" t="s">
        <v>821</v>
      </c>
      <c r="D3584" t="s">
        <v>823</v>
      </c>
      <c r="E3584" t="s">
        <v>822</v>
      </c>
      <c r="F3584" t="s">
        <v>863</v>
      </c>
      <c r="G3584" t="s">
        <v>862</v>
      </c>
      <c r="H3584">
        <v>336</v>
      </c>
      <c r="I3584" t="s">
        <v>1165</v>
      </c>
      <c r="J3584" t="s">
        <v>1164</v>
      </c>
      <c r="K3584" t="s">
        <v>307</v>
      </c>
      <c r="L3584" t="s">
        <v>1191</v>
      </c>
      <c r="M3584">
        <v>893</v>
      </c>
      <c r="N3584">
        <v>35.935600000000001</v>
      </c>
    </row>
    <row r="3585" spans="1:14" customFormat="1" x14ac:dyDescent="0.3">
      <c r="A3585">
        <v>2022</v>
      </c>
      <c r="B3585" t="s">
        <v>1188</v>
      </c>
      <c r="C3585" t="s">
        <v>821</v>
      </c>
      <c r="D3585" t="s">
        <v>823</v>
      </c>
      <c r="E3585" t="s">
        <v>822</v>
      </c>
      <c r="F3585" t="s">
        <v>863</v>
      </c>
      <c r="G3585" t="s">
        <v>862</v>
      </c>
      <c r="H3585">
        <v>336</v>
      </c>
      <c r="I3585" t="s">
        <v>1165</v>
      </c>
      <c r="J3585" t="s">
        <v>1164</v>
      </c>
      <c r="K3585" t="s">
        <v>308</v>
      </c>
      <c r="L3585" t="s">
        <v>1191</v>
      </c>
      <c r="M3585">
        <v>552</v>
      </c>
      <c r="N3585">
        <v>22.2133</v>
      </c>
    </row>
    <row r="3586" spans="1:14" customFormat="1" x14ac:dyDescent="0.3">
      <c r="A3586">
        <v>2022</v>
      </c>
      <c r="B3586" t="s">
        <v>1188</v>
      </c>
      <c r="C3586" t="s">
        <v>821</v>
      </c>
      <c r="D3586" t="s">
        <v>823</v>
      </c>
      <c r="E3586" t="s">
        <v>822</v>
      </c>
      <c r="F3586" t="s">
        <v>863</v>
      </c>
      <c r="G3586" t="s">
        <v>862</v>
      </c>
      <c r="H3586">
        <v>336</v>
      </c>
      <c r="I3586" t="s">
        <v>1165</v>
      </c>
      <c r="J3586" t="s">
        <v>1164</v>
      </c>
      <c r="K3586" t="s">
        <v>309</v>
      </c>
      <c r="L3586" t="s">
        <v>1191</v>
      </c>
      <c r="M3586">
        <v>127</v>
      </c>
      <c r="N3586">
        <v>5.1106600000000002</v>
      </c>
    </row>
    <row r="3587" spans="1:14" customFormat="1" x14ac:dyDescent="0.3">
      <c r="A3587">
        <v>2022</v>
      </c>
      <c r="B3587" t="s">
        <v>1188</v>
      </c>
      <c r="C3587" t="s">
        <v>821</v>
      </c>
      <c r="D3587" t="s">
        <v>823</v>
      </c>
      <c r="E3587" t="s">
        <v>822</v>
      </c>
      <c r="F3587" t="s">
        <v>863</v>
      </c>
      <c r="G3587" t="s">
        <v>862</v>
      </c>
      <c r="H3587">
        <v>336</v>
      </c>
      <c r="I3587" t="s">
        <v>1165</v>
      </c>
      <c r="J3587" t="s">
        <v>1164</v>
      </c>
      <c r="K3587" t="s">
        <v>306</v>
      </c>
      <c r="L3587" t="s">
        <v>1191</v>
      </c>
      <c r="M3587">
        <v>851</v>
      </c>
      <c r="N3587">
        <v>34.2455</v>
      </c>
    </row>
    <row r="3588" spans="1:14" customFormat="1" x14ac:dyDescent="0.3">
      <c r="A3588">
        <v>2022</v>
      </c>
      <c r="B3588" t="s">
        <v>1188</v>
      </c>
      <c r="C3588" t="s">
        <v>821</v>
      </c>
      <c r="D3588" t="s">
        <v>823</v>
      </c>
      <c r="E3588" t="s">
        <v>822</v>
      </c>
      <c r="F3588" t="s">
        <v>863</v>
      </c>
      <c r="G3588" t="s">
        <v>862</v>
      </c>
      <c r="H3588">
        <v>336</v>
      </c>
      <c r="I3588" t="s">
        <v>1165</v>
      </c>
      <c r="J3588" t="s">
        <v>1164</v>
      </c>
      <c r="K3588" t="s">
        <v>1192</v>
      </c>
      <c r="L3588" t="s">
        <v>1191</v>
      </c>
      <c r="M3588">
        <v>2485</v>
      </c>
      <c r="N3588">
        <v>100</v>
      </c>
    </row>
    <row r="3589" spans="1:14" customFormat="1" x14ac:dyDescent="0.3">
      <c r="A3589">
        <v>2022</v>
      </c>
      <c r="B3589" t="s">
        <v>1188</v>
      </c>
      <c r="C3589" t="s">
        <v>821</v>
      </c>
      <c r="D3589" t="s">
        <v>823</v>
      </c>
      <c r="E3589" t="s">
        <v>822</v>
      </c>
      <c r="F3589" t="s">
        <v>863</v>
      </c>
      <c r="G3589" t="s">
        <v>862</v>
      </c>
      <c r="H3589">
        <v>336</v>
      </c>
      <c r="I3589" t="s">
        <v>1165</v>
      </c>
      <c r="J3589" t="s">
        <v>1164</v>
      </c>
      <c r="K3589" t="s">
        <v>305</v>
      </c>
      <c r="L3589" t="s">
        <v>1191</v>
      </c>
      <c r="M3589">
        <v>62</v>
      </c>
      <c r="N3589">
        <v>2.4949699999999999</v>
      </c>
    </row>
    <row r="3590" spans="1:14" customFormat="1" x14ac:dyDescent="0.3">
      <c r="A3590">
        <v>2023</v>
      </c>
      <c r="B3590" t="s">
        <v>1188</v>
      </c>
      <c r="C3590" t="s">
        <v>821</v>
      </c>
      <c r="D3590" t="s">
        <v>823</v>
      </c>
      <c r="E3590" t="s">
        <v>822</v>
      </c>
      <c r="F3590" t="s">
        <v>863</v>
      </c>
      <c r="G3590" t="s">
        <v>862</v>
      </c>
      <c r="H3590">
        <v>336</v>
      </c>
      <c r="I3590" t="s">
        <v>1165</v>
      </c>
      <c r="J3590" t="s">
        <v>1164</v>
      </c>
      <c r="K3590" t="s">
        <v>307</v>
      </c>
      <c r="L3590" t="s">
        <v>1191</v>
      </c>
      <c r="M3590">
        <v>938</v>
      </c>
      <c r="N3590">
        <v>35.052320000000002</v>
      </c>
    </row>
    <row r="3591" spans="1:14" customFormat="1" x14ac:dyDescent="0.3">
      <c r="A3591">
        <v>2023</v>
      </c>
      <c r="B3591" t="s">
        <v>1188</v>
      </c>
      <c r="C3591" t="s">
        <v>821</v>
      </c>
      <c r="D3591" t="s">
        <v>823</v>
      </c>
      <c r="E3591" t="s">
        <v>822</v>
      </c>
      <c r="F3591" t="s">
        <v>863</v>
      </c>
      <c r="G3591" t="s">
        <v>862</v>
      </c>
      <c r="H3591">
        <v>336</v>
      </c>
      <c r="I3591" t="s">
        <v>1165</v>
      </c>
      <c r="J3591" t="s">
        <v>1164</v>
      </c>
      <c r="K3591" t="s">
        <v>308</v>
      </c>
      <c r="L3591" t="s">
        <v>1191</v>
      </c>
      <c r="M3591">
        <v>614</v>
      </c>
      <c r="N3591">
        <v>22.944690000000001</v>
      </c>
    </row>
    <row r="3592" spans="1:14" customFormat="1" x14ac:dyDescent="0.3">
      <c r="A3592">
        <v>2023</v>
      </c>
      <c r="B3592" t="s">
        <v>1188</v>
      </c>
      <c r="C3592" t="s">
        <v>821</v>
      </c>
      <c r="D3592" t="s">
        <v>823</v>
      </c>
      <c r="E3592" t="s">
        <v>822</v>
      </c>
      <c r="F3592" t="s">
        <v>863</v>
      </c>
      <c r="G3592" t="s">
        <v>862</v>
      </c>
      <c r="H3592">
        <v>336</v>
      </c>
      <c r="I3592" t="s">
        <v>1165</v>
      </c>
      <c r="J3592" t="s">
        <v>1164</v>
      </c>
      <c r="K3592" t="s">
        <v>309</v>
      </c>
      <c r="L3592" t="s">
        <v>1191</v>
      </c>
      <c r="M3592">
        <v>130</v>
      </c>
      <c r="N3592">
        <v>4.8579999999999997</v>
      </c>
    </row>
    <row r="3593" spans="1:14" customFormat="1" x14ac:dyDescent="0.3">
      <c r="A3593">
        <v>2023</v>
      </c>
      <c r="B3593" t="s">
        <v>1188</v>
      </c>
      <c r="C3593" t="s">
        <v>821</v>
      </c>
      <c r="D3593" t="s">
        <v>823</v>
      </c>
      <c r="E3593" t="s">
        <v>822</v>
      </c>
      <c r="F3593" t="s">
        <v>863</v>
      </c>
      <c r="G3593" t="s">
        <v>862</v>
      </c>
      <c r="H3593">
        <v>336</v>
      </c>
      <c r="I3593" t="s">
        <v>1165</v>
      </c>
      <c r="J3593" t="s">
        <v>1164</v>
      </c>
      <c r="K3593" t="s">
        <v>306</v>
      </c>
      <c r="L3593" t="s">
        <v>1191</v>
      </c>
      <c r="M3593">
        <v>901</v>
      </c>
      <c r="N3593">
        <v>33.66966</v>
      </c>
    </row>
    <row r="3594" spans="1:14" customFormat="1" x14ac:dyDescent="0.3">
      <c r="A3594">
        <v>2023</v>
      </c>
      <c r="B3594" t="s">
        <v>1188</v>
      </c>
      <c r="C3594" t="s">
        <v>821</v>
      </c>
      <c r="D3594" t="s">
        <v>823</v>
      </c>
      <c r="E3594" t="s">
        <v>822</v>
      </c>
      <c r="F3594" t="s">
        <v>863</v>
      </c>
      <c r="G3594" t="s">
        <v>862</v>
      </c>
      <c r="H3594">
        <v>336</v>
      </c>
      <c r="I3594" t="s">
        <v>1165</v>
      </c>
      <c r="J3594" t="s">
        <v>1164</v>
      </c>
      <c r="K3594" t="s">
        <v>1192</v>
      </c>
      <c r="L3594" t="s">
        <v>1191</v>
      </c>
      <c r="M3594">
        <v>2676</v>
      </c>
      <c r="N3594">
        <v>100</v>
      </c>
    </row>
    <row r="3595" spans="1:14" customFormat="1" x14ac:dyDescent="0.3">
      <c r="A3595">
        <v>2023</v>
      </c>
      <c r="B3595" t="s">
        <v>1188</v>
      </c>
      <c r="C3595" t="s">
        <v>821</v>
      </c>
      <c r="D3595" t="s">
        <v>823</v>
      </c>
      <c r="E3595" t="s">
        <v>822</v>
      </c>
      <c r="F3595" t="s">
        <v>863</v>
      </c>
      <c r="G3595" t="s">
        <v>862</v>
      </c>
      <c r="H3595">
        <v>336</v>
      </c>
      <c r="I3595" t="s">
        <v>1165</v>
      </c>
      <c r="J3595" t="s">
        <v>1164</v>
      </c>
      <c r="K3595" t="s">
        <v>305</v>
      </c>
      <c r="L3595" t="s">
        <v>1191</v>
      </c>
      <c r="M3595">
        <v>93</v>
      </c>
      <c r="N3595">
        <v>3.4753400000000001</v>
      </c>
    </row>
    <row r="3596" spans="1:14" customFormat="1" x14ac:dyDescent="0.3">
      <c r="A3596">
        <v>2024</v>
      </c>
      <c r="B3596" t="s">
        <v>1188</v>
      </c>
      <c r="C3596" t="s">
        <v>821</v>
      </c>
      <c r="D3596" t="s">
        <v>823</v>
      </c>
      <c r="E3596" t="s">
        <v>822</v>
      </c>
      <c r="F3596" t="s">
        <v>863</v>
      </c>
      <c r="G3596" t="s">
        <v>862</v>
      </c>
      <c r="H3596">
        <v>336</v>
      </c>
      <c r="I3596" t="s">
        <v>1165</v>
      </c>
      <c r="J3596" t="s">
        <v>1164</v>
      </c>
      <c r="K3596" t="s">
        <v>307</v>
      </c>
      <c r="L3596" t="s">
        <v>1191</v>
      </c>
      <c r="M3596">
        <v>1004</v>
      </c>
      <c r="N3596">
        <v>35.265189999999997</v>
      </c>
    </row>
    <row r="3597" spans="1:14" customFormat="1" x14ac:dyDescent="0.3">
      <c r="A3597">
        <v>2024</v>
      </c>
      <c r="B3597" t="s">
        <v>1188</v>
      </c>
      <c r="C3597" t="s">
        <v>821</v>
      </c>
      <c r="D3597" t="s">
        <v>823</v>
      </c>
      <c r="E3597" t="s">
        <v>822</v>
      </c>
      <c r="F3597" t="s">
        <v>863</v>
      </c>
      <c r="G3597" t="s">
        <v>862</v>
      </c>
      <c r="H3597">
        <v>336</v>
      </c>
      <c r="I3597" t="s">
        <v>1165</v>
      </c>
      <c r="J3597" t="s">
        <v>1164</v>
      </c>
      <c r="K3597" t="s">
        <v>308</v>
      </c>
      <c r="L3597" t="s">
        <v>1191</v>
      </c>
      <c r="M3597">
        <v>586</v>
      </c>
      <c r="N3597">
        <v>20.583069999999999</v>
      </c>
    </row>
    <row r="3598" spans="1:14" customFormat="1" x14ac:dyDescent="0.3">
      <c r="A3598">
        <v>2024</v>
      </c>
      <c r="B3598" t="s">
        <v>1188</v>
      </c>
      <c r="C3598" t="s">
        <v>821</v>
      </c>
      <c r="D3598" t="s">
        <v>823</v>
      </c>
      <c r="E3598" t="s">
        <v>822</v>
      </c>
      <c r="F3598" t="s">
        <v>863</v>
      </c>
      <c r="G3598" t="s">
        <v>862</v>
      </c>
      <c r="H3598">
        <v>336</v>
      </c>
      <c r="I3598" t="s">
        <v>1165</v>
      </c>
      <c r="J3598" t="s">
        <v>1164</v>
      </c>
      <c r="K3598" t="s">
        <v>309</v>
      </c>
      <c r="L3598" t="s">
        <v>1191</v>
      </c>
      <c r="M3598">
        <v>112</v>
      </c>
      <c r="N3598">
        <v>3.93397</v>
      </c>
    </row>
    <row r="3599" spans="1:14" customFormat="1" x14ac:dyDescent="0.3">
      <c r="A3599">
        <v>2024</v>
      </c>
      <c r="B3599" t="s">
        <v>1188</v>
      </c>
      <c r="C3599" t="s">
        <v>821</v>
      </c>
      <c r="D3599" t="s">
        <v>823</v>
      </c>
      <c r="E3599" t="s">
        <v>822</v>
      </c>
      <c r="F3599" t="s">
        <v>863</v>
      </c>
      <c r="G3599" t="s">
        <v>862</v>
      </c>
      <c r="H3599">
        <v>336</v>
      </c>
      <c r="I3599" t="s">
        <v>1165</v>
      </c>
      <c r="J3599" t="s">
        <v>1164</v>
      </c>
      <c r="K3599" t="s">
        <v>306</v>
      </c>
      <c r="L3599" t="s">
        <v>1191</v>
      </c>
      <c r="M3599">
        <v>986</v>
      </c>
      <c r="N3599">
        <v>34.632950000000001</v>
      </c>
    </row>
    <row r="3600" spans="1:14" customFormat="1" x14ac:dyDescent="0.3">
      <c r="A3600">
        <v>2024</v>
      </c>
      <c r="B3600" t="s">
        <v>1188</v>
      </c>
      <c r="C3600" t="s">
        <v>821</v>
      </c>
      <c r="D3600" t="s">
        <v>823</v>
      </c>
      <c r="E3600" t="s">
        <v>822</v>
      </c>
      <c r="F3600" t="s">
        <v>863</v>
      </c>
      <c r="G3600" t="s">
        <v>862</v>
      </c>
      <c r="H3600">
        <v>336</v>
      </c>
      <c r="I3600" t="s">
        <v>1165</v>
      </c>
      <c r="J3600" t="s">
        <v>1164</v>
      </c>
      <c r="K3600" t="s">
        <v>1192</v>
      </c>
      <c r="L3600" t="s">
        <v>1191</v>
      </c>
      <c r="M3600">
        <v>2847</v>
      </c>
      <c r="N3600">
        <v>100</v>
      </c>
    </row>
    <row r="3601" spans="1:14" customFormat="1" x14ac:dyDescent="0.3">
      <c r="A3601">
        <v>2024</v>
      </c>
      <c r="B3601" t="s">
        <v>1188</v>
      </c>
      <c r="C3601" t="s">
        <v>821</v>
      </c>
      <c r="D3601" t="s">
        <v>823</v>
      </c>
      <c r="E3601" t="s">
        <v>822</v>
      </c>
      <c r="F3601" t="s">
        <v>863</v>
      </c>
      <c r="G3601" t="s">
        <v>862</v>
      </c>
      <c r="H3601">
        <v>336</v>
      </c>
      <c r="I3601" t="s">
        <v>1165</v>
      </c>
      <c r="J3601" t="s">
        <v>1164</v>
      </c>
      <c r="K3601" t="s">
        <v>305</v>
      </c>
      <c r="L3601" t="s">
        <v>1191</v>
      </c>
      <c r="M3601">
        <v>159</v>
      </c>
      <c r="N3601">
        <v>5.5848300000000002</v>
      </c>
    </row>
    <row r="3602" spans="1:14" customFormat="1" x14ac:dyDescent="0.3">
      <c r="A3602">
        <v>2021</v>
      </c>
      <c r="B3602" t="s">
        <v>1188</v>
      </c>
      <c r="C3602" t="s">
        <v>821</v>
      </c>
      <c r="D3602" t="s">
        <v>823</v>
      </c>
      <c r="E3602" t="s">
        <v>822</v>
      </c>
      <c r="F3602" t="s">
        <v>863</v>
      </c>
      <c r="G3602" t="s">
        <v>862</v>
      </c>
      <c r="H3602">
        <v>885</v>
      </c>
      <c r="I3602" t="s">
        <v>1167</v>
      </c>
      <c r="J3602" t="s">
        <v>1166</v>
      </c>
      <c r="K3602" t="s">
        <v>307</v>
      </c>
      <c r="L3602" t="s">
        <v>1191</v>
      </c>
      <c r="M3602">
        <v>1473</v>
      </c>
      <c r="N3602">
        <v>35.2224</v>
      </c>
    </row>
    <row r="3603" spans="1:14" customFormat="1" x14ac:dyDescent="0.3">
      <c r="A3603">
        <v>2021</v>
      </c>
      <c r="B3603" t="s">
        <v>1188</v>
      </c>
      <c r="C3603" t="s">
        <v>821</v>
      </c>
      <c r="D3603" t="s">
        <v>823</v>
      </c>
      <c r="E3603" t="s">
        <v>822</v>
      </c>
      <c r="F3603" t="s">
        <v>863</v>
      </c>
      <c r="G3603" t="s">
        <v>862</v>
      </c>
      <c r="H3603">
        <v>885</v>
      </c>
      <c r="I3603" t="s">
        <v>1167</v>
      </c>
      <c r="J3603" t="s">
        <v>1166</v>
      </c>
      <c r="K3603" t="s">
        <v>308</v>
      </c>
      <c r="L3603" t="s">
        <v>1191</v>
      </c>
      <c r="M3603">
        <v>939</v>
      </c>
      <c r="N3603">
        <v>22.453399999999998</v>
      </c>
    </row>
    <row r="3604" spans="1:14" customFormat="1" x14ac:dyDescent="0.3">
      <c r="A3604">
        <v>2021</v>
      </c>
      <c r="B3604" t="s">
        <v>1188</v>
      </c>
      <c r="C3604" t="s">
        <v>821</v>
      </c>
      <c r="D3604" t="s">
        <v>823</v>
      </c>
      <c r="E3604" t="s">
        <v>822</v>
      </c>
      <c r="F3604" t="s">
        <v>863</v>
      </c>
      <c r="G3604" t="s">
        <v>862</v>
      </c>
      <c r="H3604">
        <v>885</v>
      </c>
      <c r="I3604" t="s">
        <v>1167</v>
      </c>
      <c r="J3604" t="s">
        <v>1166</v>
      </c>
      <c r="K3604" t="s">
        <v>309</v>
      </c>
      <c r="L3604" t="s">
        <v>1191</v>
      </c>
      <c r="M3604">
        <v>359</v>
      </c>
      <c r="N3604">
        <v>8.5844100000000001</v>
      </c>
    </row>
    <row r="3605" spans="1:14" customFormat="1" x14ac:dyDescent="0.3">
      <c r="A3605">
        <v>2021</v>
      </c>
      <c r="B3605" t="s">
        <v>1188</v>
      </c>
      <c r="C3605" t="s">
        <v>821</v>
      </c>
      <c r="D3605" t="s">
        <v>823</v>
      </c>
      <c r="E3605" t="s">
        <v>822</v>
      </c>
      <c r="F3605" t="s">
        <v>863</v>
      </c>
      <c r="G3605" t="s">
        <v>862</v>
      </c>
      <c r="H3605">
        <v>885</v>
      </c>
      <c r="I3605" t="s">
        <v>1167</v>
      </c>
      <c r="J3605" t="s">
        <v>1166</v>
      </c>
      <c r="K3605" t="s">
        <v>306</v>
      </c>
      <c r="L3605" t="s">
        <v>1191</v>
      </c>
      <c r="M3605">
        <v>1293</v>
      </c>
      <c r="N3605">
        <v>30.918199999999999</v>
      </c>
    </row>
    <row r="3606" spans="1:14" customFormat="1" x14ac:dyDescent="0.3">
      <c r="A3606">
        <v>2021</v>
      </c>
      <c r="B3606" t="s">
        <v>1188</v>
      </c>
      <c r="C3606" t="s">
        <v>821</v>
      </c>
      <c r="D3606" t="s">
        <v>823</v>
      </c>
      <c r="E3606" t="s">
        <v>822</v>
      </c>
      <c r="F3606" t="s">
        <v>863</v>
      </c>
      <c r="G3606" t="s">
        <v>862</v>
      </c>
      <c r="H3606">
        <v>885</v>
      </c>
      <c r="I3606" t="s">
        <v>1167</v>
      </c>
      <c r="J3606" t="s">
        <v>1166</v>
      </c>
      <c r="K3606" t="s">
        <v>1192</v>
      </c>
      <c r="L3606" t="s">
        <v>1191</v>
      </c>
      <c r="M3606">
        <v>4182</v>
      </c>
      <c r="N3606">
        <v>100</v>
      </c>
    </row>
    <row r="3607" spans="1:14" customFormat="1" x14ac:dyDescent="0.3">
      <c r="A3607">
        <v>2021</v>
      </c>
      <c r="B3607" t="s">
        <v>1188</v>
      </c>
      <c r="C3607" t="s">
        <v>821</v>
      </c>
      <c r="D3607" t="s">
        <v>823</v>
      </c>
      <c r="E3607" t="s">
        <v>822</v>
      </c>
      <c r="F3607" t="s">
        <v>863</v>
      </c>
      <c r="G3607" t="s">
        <v>862</v>
      </c>
      <c r="H3607">
        <v>885</v>
      </c>
      <c r="I3607" t="s">
        <v>1167</v>
      </c>
      <c r="J3607" t="s">
        <v>1166</v>
      </c>
      <c r="K3607" t="s">
        <v>305</v>
      </c>
      <c r="L3607" t="s">
        <v>1191</v>
      </c>
      <c r="M3607">
        <v>118</v>
      </c>
      <c r="N3607">
        <v>2.8216199999999998</v>
      </c>
    </row>
    <row r="3608" spans="1:14" customFormat="1" x14ac:dyDescent="0.3">
      <c r="A3608">
        <v>2022</v>
      </c>
      <c r="B3608" t="s">
        <v>1188</v>
      </c>
      <c r="C3608" t="s">
        <v>821</v>
      </c>
      <c r="D3608" t="s">
        <v>823</v>
      </c>
      <c r="E3608" t="s">
        <v>822</v>
      </c>
      <c r="F3608" t="s">
        <v>863</v>
      </c>
      <c r="G3608" t="s">
        <v>862</v>
      </c>
      <c r="H3608">
        <v>885</v>
      </c>
      <c r="I3608" t="s">
        <v>1167</v>
      </c>
      <c r="J3608" t="s">
        <v>1166</v>
      </c>
      <c r="K3608" t="s">
        <v>307</v>
      </c>
      <c r="L3608" t="s">
        <v>1191</v>
      </c>
      <c r="M3608">
        <v>1550</v>
      </c>
      <c r="N3608">
        <v>34.028500000000001</v>
      </c>
    </row>
    <row r="3609" spans="1:14" customFormat="1" x14ac:dyDescent="0.3">
      <c r="A3609">
        <v>2022</v>
      </c>
      <c r="B3609" t="s">
        <v>1188</v>
      </c>
      <c r="C3609" t="s">
        <v>821</v>
      </c>
      <c r="D3609" t="s">
        <v>823</v>
      </c>
      <c r="E3609" t="s">
        <v>822</v>
      </c>
      <c r="F3609" t="s">
        <v>863</v>
      </c>
      <c r="G3609" t="s">
        <v>862</v>
      </c>
      <c r="H3609">
        <v>885</v>
      </c>
      <c r="I3609" t="s">
        <v>1167</v>
      </c>
      <c r="J3609" t="s">
        <v>1166</v>
      </c>
      <c r="K3609" t="s">
        <v>308</v>
      </c>
      <c r="L3609" t="s">
        <v>1191</v>
      </c>
      <c r="M3609">
        <v>1044</v>
      </c>
      <c r="N3609">
        <v>22.919899999999998</v>
      </c>
    </row>
    <row r="3610" spans="1:14" customFormat="1" x14ac:dyDescent="0.3">
      <c r="A3610">
        <v>2022</v>
      </c>
      <c r="B3610" t="s">
        <v>1188</v>
      </c>
      <c r="C3610" t="s">
        <v>821</v>
      </c>
      <c r="D3610" t="s">
        <v>823</v>
      </c>
      <c r="E3610" t="s">
        <v>822</v>
      </c>
      <c r="F3610" t="s">
        <v>863</v>
      </c>
      <c r="G3610" t="s">
        <v>862</v>
      </c>
      <c r="H3610">
        <v>885</v>
      </c>
      <c r="I3610" t="s">
        <v>1167</v>
      </c>
      <c r="J3610" t="s">
        <v>1166</v>
      </c>
      <c r="K3610" t="s">
        <v>309</v>
      </c>
      <c r="L3610" t="s">
        <v>1191</v>
      </c>
      <c r="M3610">
        <v>413</v>
      </c>
      <c r="N3610">
        <v>9.0669599999999999</v>
      </c>
    </row>
    <row r="3611" spans="1:14" customFormat="1" x14ac:dyDescent="0.3">
      <c r="A3611">
        <v>2022</v>
      </c>
      <c r="B3611" t="s">
        <v>1188</v>
      </c>
      <c r="C3611" t="s">
        <v>821</v>
      </c>
      <c r="D3611" t="s">
        <v>823</v>
      </c>
      <c r="E3611" t="s">
        <v>822</v>
      </c>
      <c r="F3611" t="s">
        <v>863</v>
      </c>
      <c r="G3611" t="s">
        <v>862</v>
      </c>
      <c r="H3611">
        <v>885</v>
      </c>
      <c r="I3611" t="s">
        <v>1167</v>
      </c>
      <c r="J3611" t="s">
        <v>1166</v>
      </c>
      <c r="K3611" t="s">
        <v>306</v>
      </c>
      <c r="L3611" t="s">
        <v>1191</v>
      </c>
      <c r="M3611">
        <v>1410</v>
      </c>
      <c r="N3611">
        <v>30.954999999999998</v>
      </c>
    </row>
    <row r="3612" spans="1:14" customFormat="1" x14ac:dyDescent="0.3">
      <c r="A3612">
        <v>2022</v>
      </c>
      <c r="B3612" t="s">
        <v>1188</v>
      </c>
      <c r="C3612" t="s">
        <v>821</v>
      </c>
      <c r="D3612" t="s">
        <v>823</v>
      </c>
      <c r="E3612" t="s">
        <v>822</v>
      </c>
      <c r="F3612" t="s">
        <v>863</v>
      </c>
      <c r="G3612" t="s">
        <v>862</v>
      </c>
      <c r="H3612">
        <v>885</v>
      </c>
      <c r="I3612" t="s">
        <v>1167</v>
      </c>
      <c r="J3612" t="s">
        <v>1166</v>
      </c>
      <c r="K3612" t="s">
        <v>1192</v>
      </c>
      <c r="L3612" t="s">
        <v>1191</v>
      </c>
      <c r="M3612">
        <v>4555</v>
      </c>
      <c r="N3612">
        <v>100</v>
      </c>
    </row>
    <row r="3613" spans="1:14" customFormat="1" x14ac:dyDescent="0.3">
      <c r="A3613">
        <v>2022</v>
      </c>
      <c r="B3613" t="s">
        <v>1188</v>
      </c>
      <c r="C3613" t="s">
        <v>821</v>
      </c>
      <c r="D3613" t="s">
        <v>823</v>
      </c>
      <c r="E3613" t="s">
        <v>822</v>
      </c>
      <c r="F3613" t="s">
        <v>863</v>
      </c>
      <c r="G3613" t="s">
        <v>862</v>
      </c>
      <c r="H3613">
        <v>885</v>
      </c>
      <c r="I3613" t="s">
        <v>1167</v>
      </c>
      <c r="J3613" t="s">
        <v>1166</v>
      </c>
      <c r="K3613" t="s">
        <v>305</v>
      </c>
      <c r="L3613" t="s">
        <v>1191</v>
      </c>
      <c r="M3613">
        <v>138</v>
      </c>
      <c r="N3613">
        <v>3.0296400000000001</v>
      </c>
    </row>
    <row r="3614" spans="1:14" customFormat="1" x14ac:dyDescent="0.3">
      <c r="A3614">
        <v>2023</v>
      </c>
      <c r="B3614" t="s">
        <v>1188</v>
      </c>
      <c r="C3614" t="s">
        <v>821</v>
      </c>
      <c r="D3614" t="s">
        <v>823</v>
      </c>
      <c r="E3614" t="s">
        <v>822</v>
      </c>
      <c r="F3614" t="s">
        <v>863</v>
      </c>
      <c r="G3614" t="s">
        <v>862</v>
      </c>
      <c r="H3614">
        <v>885</v>
      </c>
      <c r="I3614" t="s">
        <v>1167</v>
      </c>
      <c r="J3614" t="s">
        <v>1166</v>
      </c>
      <c r="K3614" t="s">
        <v>307</v>
      </c>
      <c r="L3614" t="s">
        <v>1191</v>
      </c>
      <c r="M3614">
        <v>1660</v>
      </c>
      <c r="N3614">
        <v>33.849919999999997</v>
      </c>
    </row>
    <row r="3615" spans="1:14" customFormat="1" x14ac:dyDescent="0.3">
      <c r="A3615">
        <v>2023</v>
      </c>
      <c r="B3615" t="s">
        <v>1188</v>
      </c>
      <c r="C3615" t="s">
        <v>821</v>
      </c>
      <c r="D3615" t="s">
        <v>823</v>
      </c>
      <c r="E3615" t="s">
        <v>822</v>
      </c>
      <c r="F3615" t="s">
        <v>863</v>
      </c>
      <c r="G3615" t="s">
        <v>862</v>
      </c>
      <c r="H3615">
        <v>885</v>
      </c>
      <c r="I3615" t="s">
        <v>1167</v>
      </c>
      <c r="J3615" t="s">
        <v>1166</v>
      </c>
      <c r="K3615" t="s">
        <v>308</v>
      </c>
      <c r="L3615" t="s">
        <v>1191</v>
      </c>
      <c r="M3615">
        <v>1077</v>
      </c>
      <c r="N3615">
        <v>21.961659999999998</v>
      </c>
    </row>
    <row r="3616" spans="1:14" customFormat="1" x14ac:dyDescent="0.3">
      <c r="A3616">
        <v>2023</v>
      </c>
      <c r="B3616" t="s">
        <v>1188</v>
      </c>
      <c r="C3616" t="s">
        <v>821</v>
      </c>
      <c r="D3616" t="s">
        <v>823</v>
      </c>
      <c r="E3616" t="s">
        <v>822</v>
      </c>
      <c r="F3616" t="s">
        <v>863</v>
      </c>
      <c r="G3616" t="s">
        <v>862</v>
      </c>
      <c r="H3616">
        <v>885</v>
      </c>
      <c r="I3616" t="s">
        <v>1167</v>
      </c>
      <c r="J3616" t="s">
        <v>1166</v>
      </c>
      <c r="K3616" t="s">
        <v>309</v>
      </c>
      <c r="L3616" t="s">
        <v>1191</v>
      </c>
      <c r="M3616">
        <v>446</v>
      </c>
      <c r="N3616">
        <v>9.0946200000000008</v>
      </c>
    </row>
    <row r="3617" spans="1:14" customFormat="1" x14ac:dyDescent="0.3">
      <c r="A3617">
        <v>2023</v>
      </c>
      <c r="B3617" t="s">
        <v>1188</v>
      </c>
      <c r="C3617" t="s">
        <v>821</v>
      </c>
      <c r="D3617" t="s">
        <v>823</v>
      </c>
      <c r="E3617" t="s">
        <v>822</v>
      </c>
      <c r="F3617" t="s">
        <v>863</v>
      </c>
      <c r="G3617" t="s">
        <v>862</v>
      </c>
      <c r="H3617">
        <v>885</v>
      </c>
      <c r="I3617" t="s">
        <v>1167</v>
      </c>
      <c r="J3617" t="s">
        <v>1166</v>
      </c>
      <c r="K3617" t="s">
        <v>306</v>
      </c>
      <c r="L3617" t="s">
        <v>1191</v>
      </c>
      <c r="M3617">
        <v>1564</v>
      </c>
      <c r="N3617">
        <v>31.892330000000001</v>
      </c>
    </row>
    <row r="3618" spans="1:14" customFormat="1" x14ac:dyDescent="0.3">
      <c r="A3618">
        <v>2023</v>
      </c>
      <c r="B3618" t="s">
        <v>1188</v>
      </c>
      <c r="C3618" t="s">
        <v>821</v>
      </c>
      <c r="D3618" t="s">
        <v>823</v>
      </c>
      <c r="E3618" t="s">
        <v>822</v>
      </c>
      <c r="F3618" t="s">
        <v>863</v>
      </c>
      <c r="G3618" t="s">
        <v>862</v>
      </c>
      <c r="H3618">
        <v>885</v>
      </c>
      <c r="I3618" t="s">
        <v>1167</v>
      </c>
      <c r="J3618" t="s">
        <v>1166</v>
      </c>
      <c r="K3618" t="s">
        <v>1192</v>
      </c>
      <c r="L3618" t="s">
        <v>1191</v>
      </c>
      <c r="M3618">
        <v>4904</v>
      </c>
      <c r="N3618">
        <v>100</v>
      </c>
    </row>
    <row r="3619" spans="1:14" customFormat="1" x14ac:dyDescent="0.3">
      <c r="A3619">
        <v>2023</v>
      </c>
      <c r="B3619" t="s">
        <v>1188</v>
      </c>
      <c r="C3619" t="s">
        <v>821</v>
      </c>
      <c r="D3619" t="s">
        <v>823</v>
      </c>
      <c r="E3619" t="s">
        <v>822</v>
      </c>
      <c r="F3619" t="s">
        <v>863</v>
      </c>
      <c r="G3619" t="s">
        <v>862</v>
      </c>
      <c r="H3619">
        <v>885</v>
      </c>
      <c r="I3619" t="s">
        <v>1167</v>
      </c>
      <c r="J3619" t="s">
        <v>1166</v>
      </c>
      <c r="K3619" t="s">
        <v>305</v>
      </c>
      <c r="L3619" t="s">
        <v>1191</v>
      </c>
      <c r="M3619">
        <v>157</v>
      </c>
      <c r="N3619">
        <v>3.20147</v>
      </c>
    </row>
    <row r="3620" spans="1:14" customFormat="1" x14ac:dyDescent="0.3">
      <c r="A3620">
        <v>2024</v>
      </c>
      <c r="B3620" t="s">
        <v>1188</v>
      </c>
      <c r="C3620" t="s">
        <v>821</v>
      </c>
      <c r="D3620" t="s">
        <v>823</v>
      </c>
      <c r="E3620" t="s">
        <v>822</v>
      </c>
      <c r="F3620" t="s">
        <v>863</v>
      </c>
      <c r="G3620" t="s">
        <v>862</v>
      </c>
      <c r="H3620">
        <v>885</v>
      </c>
      <c r="I3620" t="s">
        <v>1167</v>
      </c>
      <c r="J3620" t="s">
        <v>1166</v>
      </c>
      <c r="K3620" t="s">
        <v>307</v>
      </c>
      <c r="L3620" t="s">
        <v>1191</v>
      </c>
      <c r="M3620">
        <v>1980</v>
      </c>
      <c r="N3620">
        <v>33.305300000000003</v>
      </c>
    </row>
    <row r="3621" spans="1:14" customFormat="1" x14ac:dyDescent="0.3">
      <c r="A3621">
        <v>2024</v>
      </c>
      <c r="B3621" t="s">
        <v>1188</v>
      </c>
      <c r="C3621" t="s">
        <v>821</v>
      </c>
      <c r="D3621" t="s">
        <v>823</v>
      </c>
      <c r="E3621" t="s">
        <v>822</v>
      </c>
      <c r="F3621" t="s">
        <v>863</v>
      </c>
      <c r="G3621" t="s">
        <v>862</v>
      </c>
      <c r="H3621">
        <v>885</v>
      </c>
      <c r="I3621" t="s">
        <v>1167</v>
      </c>
      <c r="J3621" t="s">
        <v>1166</v>
      </c>
      <c r="K3621" t="s">
        <v>308</v>
      </c>
      <c r="L3621" t="s">
        <v>1191</v>
      </c>
      <c r="M3621">
        <v>1294</v>
      </c>
      <c r="N3621">
        <v>21.766190000000002</v>
      </c>
    </row>
    <row r="3622" spans="1:14" customFormat="1" x14ac:dyDescent="0.3">
      <c r="A3622">
        <v>2024</v>
      </c>
      <c r="B3622" t="s">
        <v>1188</v>
      </c>
      <c r="C3622" t="s">
        <v>821</v>
      </c>
      <c r="D3622" t="s">
        <v>823</v>
      </c>
      <c r="E3622" t="s">
        <v>822</v>
      </c>
      <c r="F3622" t="s">
        <v>863</v>
      </c>
      <c r="G3622" t="s">
        <v>862</v>
      </c>
      <c r="H3622">
        <v>885</v>
      </c>
      <c r="I3622" t="s">
        <v>1167</v>
      </c>
      <c r="J3622" t="s">
        <v>1166</v>
      </c>
      <c r="K3622" t="s">
        <v>309</v>
      </c>
      <c r="L3622" t="s">
        <v>1191</v>
      </c>
      <c r="M3622">
        <v>451</v>
      </c>
      <c r="N3622">
        <v>7.5862100000000003</v>
      </c>
    </row>
    <row r="3623" spans="1:14" customFormat="1" x14ac:dyDescent="0.3">
      <c r="A3623">
        <v>2024</v>
      </c>
      <c r="B3623" t="s">
        <v>1188</v>
      </c>
      <c r="C3623" t="s">
        <v>821</v>
      </c>
      <c r="D3623" t="s">
        <v>823</v>
      </c>
      <c r="E3623" t="s">
        <v>822</v>
      </c>
      <c r="F3623" t="s">
        <v>863</v>
      </c>
      <c r="G3623" t="s">
        <v>862</v>
      </c>
      <c r="H3623">
        <v>885</v>
      </c>
      <c r="I3623" t="s">
        <v>1167</v>
      </c>
      <c r="J3623" t="s">
        <v>1166</v>
      </c>
      <c r="K3623" t="s">
        <v>306</v>
      </c>
      <c r="L3623" t="s">
        <v>1191</v>
      </c>
      <c r="M3623">
        <v>1935</v>
      </c>
      <c r="N3623">
        <v>32.548360000000002</v>
      </c>
    </row>
    <row r="3624" spans="1:14" customFormat="1" x14ac:dyDescent="0.3">
      <c r="A3624">
        <v>2024</v>
      </c>
      <c r="B3624" t="s">
        <v>1188</v>
      </c>
      <c r="C3624" t="s">
        <v>821</v>
      </c>
      <c r="D3624" t="s">
        <v>823</v>
      </c>
      <c r="E3624" t="s">
        <v>822</v>
      </c>
      <c r="F3624" t="s">
        <v>863</v>
      </c>
      <c r="G3624" t="s">
        <v>862</v>
      </c>
      <c r="H3624">
        <v>885</v>
      </c>
      <c r="I3624" t="s">
        <v>1167</v>
      </c>
      <c r="J3624" t="s">
        <v>1166</v>
      </c>
      <c r="K3624" t="s">
        <v>1192</v>
      </c>
      <c r="L3624" t="s">
        <v>1191</v>
      </c>
      <c r="M3624">
        <v>5945</v>
      </c>
      <c r="N3624">
        <v>100</v>
      </c>
    </row>
    <row r="3625" spans="1:14" customFormat="1" x14ac:dyDescent="0.3">
      <c r="A3625">
        <v>2024</v>
      </c>
      <c r="B3625" t="s">
        <v>1188</v>
      </c>
      <c r="C3625" t="s">
        <v>821</v>
      </c>
      <c r="D3625" t="s">
        <v>823</v>
      </c>
      <c r="E3625" t="s">
        <v>822</v>
      </c>
      <c r="F3625" t="s">
        <v>863</v>
      </c>
      <c r="G3625" t="s">
        <v>862</v>
      </c>
      <c r="H3625">
        <v>885</v>
      </c>
      <c r="I3625" t="s">
        <v>1167</v>
      </c>
      <c r="J3625" t="s">
        <v>1166</v>
      </c>
      <c r="K3625" t="s">
        <v>305</v>
      </c>
      <c r="L3625" t="s">
        <v>1191</v>
      </c>
      <c r="M3625">
        <v>285</v>
      </c>
      <c r="N3625">
        <v>4.7939400000000001</v>
      </c>
    </row>
    <row r="3626" spans="1:14" customFormat="1" x14ac:dyDescent="0.3">
      <c r="A3626">
        <v>2021</v>
      </c>
      <c r="B3626" t="s">
        <v>1188</v>
      </c>
      <c r="C3626" t="s">
        <v>821</v>
      </c>
      <c r="D3626" t="s">
        <v>823</v>
      </c>
      <c r="E3626" t="s">
        <v>822</v>
      </c>
      <c r="F3626" t="s">
        <v>849</v>
      </c>
      <c r="G3626" t="s">
        <v>848</v>
      </c>
      <c r="H3626">
        <v>816</v>
      </c>
      <c r="I3626" t="s">
        <v>1169</v>
      </c>
      <c r="J3626" t="s">
        <v>1168</v>
      </c>
      <c r="K3626" t="s">
        <v>307</v>
      </c>
      <c r="L3626" t="s">
        <v>1191</v>
      </c>
      <c r="M3626">
        <v>340</v>
      </c>
      <c r="N3626">
        <v>32.136099999999999</v>
      </c>
    </row>
    <row r="3627" spans="1:14" customFormat="1" x14ac:dyDescent="0.3">
      <c r="A3627">
        <v>2021</v>
      </c>
      <c r="B3627" t="s">
        <v>1188</v>
      </c>
      <c r="C3627" t="s">
        <v>821</v>
      </c>
      <c r="D3627" t="s">
        <v>823</v>
      </c>
      <c r="E3627" t="s">
        <v>822</v>
      </c>
      <c r="F3627" t="s">
        <v>849</v>
      </c>
      <c r="G3627" t="s">
        <v>848</v>
      </c>
      <c r="H3627">
        <v>816</v>
      </c>
      <c r="I3627" t="s">
        <v>1169</v>
      </c>
      <c r="J3627" t="s">
        <v>1168</v>
      </c>
      <c r="K3627" t="s">
        <v>308</v>
      </c>
      <c r="L3627" t="s">
        <v>1191</v>
      </c>
      <c r="M3627">
        <v>232</v>
      </c>
      <c r="N3627">
        <v>21.9282</v>
      </c>
    </row>
    <row r="3628" spans="1:14" customFormat="1" x14ac:dyDescent="0.3">
      <c r="A3628">
        <v>2021</v>
      </c>
      <c r="B3628" t="s">
        <v>1188</v>
      </c>
      <c r="C3628" t="s">
        <v>821</v>
      </c>
      <c r="D3628" t="s">
        <v>823</v>
      </c>
      <c r="E3628" t="s">
        <v>822</v>
      </c>
      <c r="F3628" t="s">
        <v>849</v>
      </c>
      <c r="G3628" t="s">
        <v>848</v>
      </c>
      <c r="H3628">
        <v>816</v>
      </c>
      <c r="I3628" t="s">
        <v>1169</v>
      </c>
      <c r="J3628" t="s">
        <v>1168</v>
      </c>
      <c r="K3628" t="s">
        <v>309</v>
      </c>
      <c r="L3628" t="s">
        <v>1191</v>
      </c>
      <c r="M3628">
        <v>127</v>
      </c>
      <c r="N3628">
        <v>12.0038</v>
      </c>
    </row>
    <row r="3629" spans="1:14" customFormat="1" x14ac:dyDescent="0.3">
      <c r="A3629">
        <v>2021</v>
      </c>
      <c r="B3629" t="s">
        <v>1188</v>
      </c>
      <c r="C3629" t="s">
        <v>821</v>
      </c>
      <c r="D3629" t="s">
        <v>823</v>
      </c>
      <c r="E3629" t="s">
        <v>822</v>
      </c>
      <c r="F3629" t="s">
        <v>849</v>
      </c>
      <c r="G3629" t="s">
        <v>848</v>
      </c>
      <c r="H3629">
        <v>816</v>
      </c>
      <c r="I3629" t="s">
        <v>1169</v>
      </c>
      <c r="J3629" t="s">
        <v>1168</v>
      </c>
      <c r="K3629" t="s">
        <v>306</v>
      </c>
      <c r="L3629" t="s">
        <v>1191</v>
      </c>
      <c r="M3629">
        <v>338</v>
      </c>
      <c r="N3629">
        <v>31.947099999999999</v>
      </c>
    </row>
    <row r="3630" spans="1:14" customFormat="1" x14ac:dyDescent="0.3">
      <c r="A3630">
        <v>2021</v>
      </c>
      <c r="B3630" t="s">
        <v>1188</v>
      </c>
      <c r="C3630" t="s">
        <v>821</v>
      </c>
      <c r="D3630" t="s">
        <v>823</v>
      </c>
      <c r="E3630" t="s">
        <v>822</v>
      </c>
      <c r="F3630" t="s">
        <v>849</v>
      </c>
      <c r="G3630" t="s">
        <v>848</v>
      </c>
      <c r="H3630">
        <v>816</v>
      </c>
      <c r="I3630" t="s">
        <v>1169</v>
      </c>
      <c r="J3630" t="s">
        <v>1168</v>
      </c>
      <c r="K3630" t="s">
        <v>1192</v>
      </c>
      <c r="L3630" t="s">
        <v>1191</v>
      </c>
      <c r="M3630">
        <v>1058</v>
      </c>
      <c r="N3630">
        <v>100</v>
      </c>
    </row>
    <row r="3631" spans="1:14" customFormat="1" x14ac:dyDescent="0.3">
      <c r="A3631">
        <v>2021</v>
      </c>
      <c r="B3631" t="s">
        <v>1188</v>
      </c>
      <c r="C3631" t="s">
        <v>821</v>
      </c>
      <c r="D3631" t="s">
        <v>823</v>
      </c>
      <c r="E3631" t="s">
        <v>822</v>
      </c>
      <c r="F3631" t="s">
        <v>849</v>
      </c>
      <c r="G3631" t="s">
        <v>848</v>
      </c>
      <c r="H3631">
        <v>816</v>
      </c>
      <c r="I3631" t="s">
        <v>1169</v>
      </c>
      <c r="J3631" t="s">
        <v>1168</v>
      </c>
      <c r="K3631" t="s">
        <v>305</v>
      </c>
      <c r="L3631" t="s">
        <v>1191</v>
      </c>
      <c r="M3631">
        <v>21</v>
      </c>
      <c r="N3631">
        <v>1.98488</v>
      </c>
    </row>
    <row r="3632" spans="1:14" customFormat="1" x14ac:dyDescent="0.3">
      <c r="A3632">
        <v>2022</v>
      </c>
      <c r="B3632" t="s">
        <v>1188</v>
      </c>
      <c r="C3632" t="s">
        <v>821</v>
      </c>
      <c r="D3632" t="s">
        <v>823</v>
      </c>
      <c r="E3632" t="s">
        <v>822</v>
      </c>
      <c r="F3632" t="s">
        <v>849</v>
      </c>
      <c r="G3632" t="s">
        <v>848</v>
      </c>
      <c r="H3632">
        <v>816</v>
      </c>
      <c r="I3632" t="s">
        <v>1169</v>
      </c>
      <c r="J3632" t="s">
        <v>1168</v>
      </c>
      <c r="K3632" t="s">
        <v>307</v>
      </c>
      <c r="L3632" t="s">
        <v>1191</v>
      </c>
      <c r="M3632">
        <v>405</v>
      </c>
      <c r="N3632">
        <v>34.351100000000002</v>
      </c>
    </row>
    <row r="3633" spans="1:14" customFormat="1" x14ac:dyDescent="0.3">
      <c r="A3633">
        <v>2022</v>
      </c>
      <c r="B3633" t="s">
        <v>1188</v>
      </c>
      <c r="C3633" t="s">
        <v>821</v>
      </c>
      <c r="D3633" t="s">
        <v>823</v>
      </c>
      <c r="E3633" t="s">
        <v>822</v>
      </c>
      <c r="F3633" t="s">
        <v>849</v>
      </c>
      <c r="G3633" t="s">
        <v>848</v>
      </c>
      <c r="H3633">
        <v>816</v>
      </c>
      <c r="I3633" t="s">
        <v>1169</v>
      </c>
      <c r="J3633" t="s">
        <v>1168</v>
      </c>
      <c r="K3633" t="s">
        <v>308</v>
      </c>
      <c r="L3633" t="s">
        <v>1191</v>
      </c>
      <c r="M3633">
        <v>242</v>
      </c>
      <c r="N3633">
        <v>20.5259</v>
      </c>
    </row>
    <row r="3634" spans="1:14" customFormat="1" x14ac:dyDescent="0.3">
      <c r="A3634">
        <v>2022</v>
      </c>
      <c r="B3634" t="s">
        <v>1188</v>
      </c>
      <c r="C3634" t="s">
        <v>821</v>
      </c>
      <c r="D3634" t="s">
        <v>823</v>
      </c>
      <c r="E3634" t="s">
        <v>822</v>
      </c>
      <c r="F3634" t="s">
        <v>849</v>
      </c>
      <c r="G3634" t="s">
        <v>848</v>
      </c>
      <c r="H3634">
        <v>816</v>
      </c>
      <c r="I3634" t="s">
        <v>1169</v>
      </c>
      <c r="J3634" t="s">
        <v>1168</v>
      </c>
      <c r="K3634" t="s">
        <v>309</v>
      </c>
      <c r="L3634" t="s">
        <v>1191</v>
      </c>
      <c r="M3634">
        <v>130</v>
      </c>
      <c r="N3634">
        <v>11.026300000000001</v>
      </c>
    </row>
    <row r="3635" spans="1:14" customFormat="1" x14ac:dyDescent="0.3">
      <c r="A3635">
        <v>2022</v>
      </c>
      <c r="B3635" t="s">
        <v>1188</v>
      </c>
      <c r="C3635" t="s">
        <v>821</v>
      </c>
      <c r="D3635" t="s">
        <v>823</v>
      </c>
      <c r="E3635" t="s">
        <v>822</v>
      </c>
      <c r="F3635" t="s">
        <v>849</v>
      </c>
      <c r="G3635" t="s">
        <v>848</v>
      </c>
      <c r="H3635">
        <v>816</v>
      </c>
      <c r="I3635" t="s">
        <v>1169</v>
      </c>
      <c r="J3635" t="s">
        <v>1168</v>
      </c>
      <c r="K3635" t="s">
        <v>306</v>
      </c>
      <c r="L3635" t="s">
        <v>1191</v>
      </c>
      <c r="M3635">
        <v>370</v>
      </c>
      <c r="N3635">
        <v>31.3825</v>
      </c>
    </row>
    <row r="3636" spans="1:14" customFormat="1" x14ac:dyDescent="0.3">
      <c r="A3636">
        <v>2022</v>
      </c>
      <c r="B3636" t="s">
        <v>1188</v>
      </c>
      <c r="C3636" t="s">
        <v>821</v>
      </c>
      <c r="D3636" t="s">
        <v>823</v>
      </c>
      <c r="E3636" t="s">
        <v>822</v>
      </c>
      <c r="F3636" t="s">
        <v>849</v>
      </c>
      <c r="G3636" t="s">
        <v>848</v>
      </c>
      <c r="H3636">
        <v>816</v>
      </c>
      <c r="I3636" t="s">
        <v>1169</v>
      </c>
      <c r="J3636" t="s">
        <v>1168</v>
      </c>
      <c r="K3636" t="s">
        <v>1192</v>
      </c>
      <c r="L3636" t="s">
        <v>1191</v>
      </c>
      <c r="M3636">
        <v>1179</v>
      </c>
      <c r="N3636">
        <v>100</v>
      </c>
    </row>
    <row r="3637" spans="1:14" customFormat="1" x14ac:dyDescent="0.3">
      <c r="A3637">
        <v>2022</v>
      </c>
      <c r="B3637" t="s">
        <v>1188</v>
      </c>
      <c r="C3637" t="s">
        <v>821</v>
      </c>
      <c r="D3637" t="s">
        <v>823</v>
      </c>
      <c r="E3637" t="s">
        <v>822</v>
      </c>
      <c r="F3637" t="s">
        <v>849</v>
      </c>
      <c r="G3637" t="s">
        <v>848</v>
      </c>
      <c r="H3637">
        <v>816</v>
      </c>
      <c r="I3637" t="s">
        <v>1169</v>
      </c>
      <c r="J3637" t="s">
        <v>1168</v>
      </c>
      <c r="K3637" t="s">
        <v>305</v>
      </c>
      <c r="L3637" t="s">
        <v>1191</v>
      </c>
      <c r="M3637">
        <v>32</v>
      </c>
      <c r="N3637">
        <v>2.7141600000000001</v>
      </c>
    </row>
    <row r="3638" spans="1:14" customFormat="1" x14ac:dyDescent="0.3">
      <c r="A3638">
        <v>2023</v>
      </c>
      <c r="B3638" t="s">
        <v>1188</v>
      </c>
      <c r="C3638" t="s">
        <v>821</v>
      </c>
      <c r="D3638" t="s">
        <v>823</v>
      </c>
      <c r="E3638" t="s">
        <v>822</v>
      </c>
      <c r="F3638" t="s">
        <v>849</v>
      </c>
      <c r="G3638" t="s">
        <v>848</v>
      </c>
      <c r="H3638">
        <v>816</v>
      </c>
      <c r="I3638" t="s">
        <v>1169</v>
      </c>
      <c r="J3638" t="s">
        <v>1168</v>
      </c>
      <c r="K3638" t="s">
        <v>307</v>
      </c>
      <c r="L3638" t="s">
        <v>1191</v>
      </c>
      <c r="M3638">
        <v>441</v>
      </c>
      <c r="N3638">
        <v>36.53687</v>
      </c>
    </row>
    <row r="3639" spans="1:14" customFormat="1" x14ac:dyDescent="0.3">
      <c r="A3639">
        <v>2023</v>
      </c>
      <c r="B3639" t="s">
        <v>1188</v>
      </c>
      <c r="C3639" t="s">
        <v>821</v>
      </c>
      <c r="D3639" t="s">
        <v>823</v>
      </c>
      <c r="E3639" t="s">
        <v>822</v>
      </c>
      <c r="F3639" t="s">
        <v>849</v>
      </c>
      <c r="G3639" t="s">
        <v>848</v>
      </c>
      <c r="H3639">
        <v>816</v>
      </c>
      <c r="I3639" t="s">
        <v>1169</v>
      </c>
      <c r="J3639" t="s">
        <v>1168</v>
      </c>
      <c r="K3639" t="s">
        <v>308</v>
      </c>
      <c r="L3639" t="s">
        <v>1191</v>
      </c>
      <c r="M3639">
        <v>232</v>
      </c>
      <c r="N3639">
        <v>19.221209999999999</v>
      </c>
    </row>
    <row r="3640" spans="1:14" customFormat="1" x14ac:dyDescent="0.3">
      <c r="A3640">
        <v>2023</v>
      </c>
      <c r="B3640" t="s">
        <v>1188</v>
      </c>
      <c r="C3640" t="s">
        <v>821</v>
      </c>
      <c r="D3640" t="s">
        <v>823</v>
      </c>
      <c r="E3640" t="s">
        <v>822</v>
      </c>
      <c r="F3640" t="s">
        <v>849</v>
      </c>
      <c r="G3640" t="s">
        <v>848</v>
      </c>
      <c r="H3640">
        <v>816</v>
      </c>
      <c r="I3640" t="s">
        <v>1169</v>
      </c>
      <c r="J3640" t="s">
        <v>1168</v>
      </c>
      <c r="K3640" t="s">
        <v>309</v>
      </c>
      <c r="L3640" t="s">
        <v>1191</v>
      </c>
      <c r="M3640">
        <v>91</v>
      </c>
      <c r="N3640">
        <v>7.5393499999999998</v>
      </c>
    </row>
    <row r="3641" spans="1:14" customFormat="1" x14ac:dyDescent="0.3">
      <c r="A3641">
        <v>2023</v>
      </c>
      <c r="B3641" t="s">
        <v>1188</v>
      </c>
      <c r="C3641" t="s">
        <v>821</v>
      </c>
      <c r="D3641" t="s">
        <v>823</v>
      </c>
      <c r="E3641" t="s">
        <v>822</v>
      </c>
      <c r="F3641" t="s">
        <v>849</v>
      </c>
      <c r="G3641" t="s">
        <v>848</v>
      </c>
      <c r="H3641">
        <v>816</v>
      </c>
      <c r="I3641" t="s">
        <v>1169</v>
      </c>
      <c r="J3641" t="s">
        <v>1168</v>
      </c>
      <c r="K3641" t="s">
        <v>306</v>
      </c>
      <c r="L3641" t="s">
        <v>1191</v>
      </c>
      <c r="M3641">
        <v>400</v>
      </c>
      <c r="N3641">
        <v>33.14002</v>
      </c>
    </row>
    <row r="3642" spans="1:14" customFormat="1" x14ac:dyDescent="0.3">
      <c r="A3642">
        <v>2023</v>
      </c>
      <c r="B3642" t="s">
        <v>1188</v>
      </c>
      <c r="C3642" t="s">
        <v>821</v>
      </c>
      <c r="D3642" t="s">
        <v>823</v>
      </c>
      <c r="E3642" t="s">
        <v>822</v>
      </c>
      <c r="F3642" t="s">
        <v>849</v>
      </c>
      <c r="G3642" t="s">
        <v>848</v>
      </c>
      <c r="H3642">
        <v>816</v>
      </c>
      <c r="I3642" t="s">
        <v>1169</v>
      </c>
      <c r="J3642" t="s">
        <v>1168</v>
      </c>
      <c r="K3642" t="s">
        <v>1192</v>
      </c>
      <c r="L3642" t="s">
        <v>1191</v>
      </c>
      <c r="M3642">
        <v>1207</v>
      </c>
      <c r="N3642">
        <v>100</v>
      </c>
    </row>
    <row r="3643" spans="1:14" customFormat="1" x14ac:dyDescent="0.3">
      <c r="A3643">
        <v>2023</v>
      </c>
      <c r="B3643" t="s">
        <v>1188</v>
      </c>
      <c r="C3643" t="s">
        <v>821</v>
      </c>
      <c r="D3643" t="s">
        <v>823</v>
      </c>
      <c r="E3643" t="s">
        <v>822</v>
      </c>
      <c r="F3643" t="s">
        <v>849</v>
      </c>
      <c r="G3643" t="s">
        <v>848</v>
      </c>
      <c r="H3643">
        <v>816</v>
      </c>
      <c r="I3643" t="s">
        <v>1169</v>
      </c>
      <c r="J3643" t="s">
        <v>1168</v>
      </c>
      <c r="K3643" t="s">
        <v>305</v>
      </c>
      <c r="L3643" t="s">
        <v>1191</v>
      </c>
      <c r="M3643">
        <v>43</v>
      </c>
      <c r="N3643">
        <v>3.5625499999999999</v>
      </c>
    </row>
    <row r="3644" spans="1:14" customFormat="1" x14ac:dyDescent="0.3">
      <c r="A3644">
        <v>2024</v>
      </c>
      <c r="B3644" t="s">
        <v>1188</v>
      </c>
      <c r="C3644" t="s">
        <v>821</v>
      </c>
      <c r="D3644" t="s">
        <v>823</v>
      </c>
      <c r="E3644" t="s">
        <v>822</v>
      </c>
      <c r="F3644" t="s">
        <v>849</v>
      </c>
      <c r="G3644" t="s">
        <v>848</v>
      </c>
      <c r="H3644">
        <v>816</v>
      </c>
      <c r="I3644" t="s">
        <v>1169</v>
      </c>
      <c r="J3644" t="s">
        <v>1168</v>
      </c>
      <c r="K3644" t="s">
        <v>307</v>
      </c>
      <c r="L3644" t="s">
        <v>1191</v>
      </c>
      <c r="M3644">
        <v>516</v>
      </c>
      <c r="N3644">
        <v>38.278930000000003</v>
      </c>
    </row>
    <row r="3645" spans="1:14" customFormat="1" x14ac:dyDescent="0.3">
      <c r="A3645">
        <v>2024</v>
      </c>
      <c r="B3645" t="s">
        <v>1188</v>
      </c>
      <c r="C3645" t="s">
        <v>821</v>
      </c>
      <c r="D3645" t="s">
        <v>823</v>
      </c>
      <c r="E3645" t="s">
        <v>822</v>
      </c>
      <c r="F3645" t="s">
        <v>849</v>
      </c>
      <c r="G3645" t="s">
        <v>848</v>
      </c>
      <c r="H3645">
        <v>816</v>
      </c>
      <c r="I3645" t="s">
        <v>1169</v>
      </c>
      <c r="J3645" t="s">
        <v>1168</v>
      </c>
      <c r="K3645" t="s">
        <v>308</v>
      </c>
      <c r="L3645" t="s">
        <v>1191</v>
      </c>
      <c r="M3645">
        <v>252</v>
      </c>
      <c r="N3645">
        <v>18.69436</v>
      </c>
    </row>
    <row r="3646" spans="1:14" customFormat="1" x14ac:dyDescent="0.3">
      <c r="A3646">
        <v>2024</v>
      </c>
      <c r="B3646" t="s">
        <v>1188</v>
      </c>
      <c r="C3646" t="s">
        <v>821</v>
      </c>
      <c r="D3646" t="s">
        <v>823</v>
      </c>
      <c r="E3646" t="s">
        <v>822</v>
      </c>
      <c r="F3646" t="s">
        <v>849</v>
      </c>
      <c r="G3646" t="s">
        <v>848</v>
      </c>
      <c r="H3646">
        <v>816</v>
      </c>
      <c r="I3646" t="s">
        <v>1169</v>
      </c>
      <c r="J3646" t="s">
        <v>1168</v>
      </c>
      <c r="K3646" t="s">
        <v>309</v>
      </c>
      <c r="L3646" t="s">
        <v>1191</v>
      </c>
      <c r="M3646">
        <v>84</v>
      </c>
      <c r="N3646">
        <v>6.2314499999999997</v>
      </c>
    </row>
    <row r="3647" spans="1:14" customFormat="1" x14ac:dyDescent="0.3">
      <c r="A3647">
        <v>2024</v>
      </c>
      <c r="B3647" t="s">
        <v>1188</v>
      </c>
      <c r="C3647" t="s">
        <v>821</v>
      </c>
      <c r="D3647" t="s">
        <v>823</v>
      </c>
      <c r="E3647" t="s">
        <v>822</v>
      </c>
      <c r="F3647" t="s">
        <v>849</v>
      </c>
      <c r="G3647" t="s">
        <v>848</v>
      </c>
      <c r="H3647">
        <v>816</v>
      </c>
      <c r="I3647" t="s">
        <v>1169</v>
      </c>
      <c r="J3647" t="s">
        <v>1168</v>
      </c>
      <c r="K3647" t="s">
        <v>306</v>
      </c>
      <c r="L3647" t="s">
        <v>1191</v>
      </c>
      <c r="M3647">
        <v>428</v>
      </c>
      <c r="N3647">
        <v>31.75074</v>
      </c>
    </row>
    <row r="3648" spans="1:14" customFormat="1" x14ac:dyDescent="0.3">
      <c r="A3648">
        <v>2024</v>
      </c>
      <c r="B3648" t="s">
        <v>1188</v>
      </c>
      <c r="C3648" t="s">
        <v>821</v>
      </c>
      <c r="D3648" t="s">
        <v>823</v>
      </c>
      <c r="E3648" t="s">
        <v>822</v>
      </c>
      <c r="F3648" t="s">
        <v>849</v>
      </c>
      <c r="G3648" t="s">
        <v>848</v>
      </c>
      <c r="H3648">
        <v>816</v>
      </c>
      <c r="I3648" t="s">
        <v>1169</v>
      </c>
      <c r="J3648" t="s">
        <v>1168</v>
      </c>
      <c r="K3648" t="s">
        <v>1192</v>
      </c>
      <c r="L3648" t="s">
        <v>1191</v>
      </c>
      <c r="M3648">
        <v>1348</v>
      </c>
      <c r="N3648">
        <v>100</v>
      </c>
    </row>
    <row r="3649" spans="1:14" customFormat="1" x14ac:dyDescent="0.3">
      <c r="A3649">
        <v>2024</v>
      </c>
      <c r="B3649" t="s">
        <v>1188</v>
      </c>
      <c r="C3649" t="s">
        <v>821</v>
      </c>
      <c r="D3649" t="s">
        <v>823</v>
      </c>
      <c r="E3649" t="s">
        <v>822</v>
      </c>
      <c r="F3649" t="s">
        <v>849</v>
      </c>
      <c r="G3649" t="s">
        <v>848</v>
      </c>
      <c r="H3649">
        <v>816</v>
      </c>
      <c r="I3649" t="s">
        <v>1169</v>
      </c>
      <c r="J3649" t="s">
        <v>1168</v>
      </c>
      <c r="K3649" t="s">
        <v>305</v>
      </c>
      <c r="L3649" t="s">
        <v>1191</v>
      </c>
      <c r="M3649">
        <v>68</v>
      </c>
      <c r="N3649">
        <v>5.0445099999999998</v>
      </c>
    </row>
    <row r="3650" spans="1:14" customFormat="1" x14ac:dyDescent="0.3">
      <c r="A3650">
        <v>2021</v>
      </c>
      <c r="B3650" t="s">
        <v>1188</v>
      </c>
      <c r="C3650" t="s">
        <v>1180</v>
      </c>
      <c r="D3650" t="s">
        <v>823</v>
      </c>
      <c r="E3650" t="s">
        <v>822</v>
      </c>
      <c r="K3650" t="s">
        <v>307</v>
      </c>
      <c r="L3650" t="s">
        <v>1191</v>
      </c>
      <c r="M3650">
        <v>151572</v>
      </c>
      <c r="N3650">
        <v>35.192300000000003</v>
      </c>
    </row>
    <row r="3651" spans="1:14" customFormat="1" x14ac:dyDescent="0.3">
      <c r="A3651">
        <v>2021</v>
      </c>
      <c r="B3651" t="s">
        <v>1188</v>
      </c>
      <c r="C3651" t="s">
        <v>1180</v>
      </c>
      <c r="D3651" t="s">
        <v>823</v>
      </c>
      <c r="E3651" t="s">
        <v>822</v>
      </c>
      <c r="K3651" t="s">
        <v>308</v>
      </c>
      <c r="L3651" t="s">
        <v>1191</v>
      </c>
      <c r="M3651">
        <v>90715</v>
      </c>
      <c r="N3651">
        <v>21.0624</v>
      </c>
    </row>
    <row r="3652" spans="1:14" customFormat="1" x14ac:dyDescent="0.3">
      <c r="A3652">
        <v>2021</v>
      </c>
      <c r="B3652" t="s">
        <v>1188</v>
      </c>
      <c r="C3652" t="s">
        <v>1180</v>
      </c>
      <c r="D3652" t="s">
        <v>823</v>
      </c>
      <c r="E3652" t="s">
        <v>822</v>
      </c>
      <c r="K3652" t="s">
        <v>309</v>
      </c>
      <c r="L3652" t="s">
        <v>1191</v>
      </c>
      <c r="M3652">
        <v>29532</v>
      </c>
      <c r="N3652">
        <v>6.8567900000000002</v>
      </c>
    </row>
    <row r="3653" spans="1:14" customFormat="1" x14ac:dyDescent="0.3">
      <c r="A3653">
        <v>2021</v>
      </c>
      <c r="B3653" t="s">
        <v>1188</v>
      </c>
      <c r="C3653" t="s">
        <v>1180</v>
      </c>
      <c r="D3653" t="s">
        <v>823</v>
      </c>
      <c r="E3653" t="s">
        <v>822</v>
      </c>
      <c r="K3653" t="s">
        <v>306</v>
      </c>
      <c r="L3653" t="s">
        <v>1191</v>
      </c>
      <c r="M3653">
        <v>142342</v>
      </c>
      <c r="N3653">
        <v>33.049199999999999</v>
      </c>
    </row>
    <row r="3654" spans="1:14" customFormat="1" x14ac:dyDescent="0.3">
      <c r="A3654">
        <v>2021</v>
      </c>
      <c r="B3654" t="s">
        <v>1188</v>
      </c>
      <c r="C3654" t="s">
        <v>1180</v>
      </c>
      <c r="D3654" t="s">
        <v>823</v>
      </c>
      <c r="E3654" t="s">
        <v>822</v>
      </c>
      <c r="K3654" t="s">
        <v>1192</v>
      </c>
      <c r="L3654" t="s">
        <v>1191</v>
      </c>
      <c r="M3654">
        <v>430697</v>
      </c>
      <c r="N3654">
        <v>100</v>
      </c>
    </row>
    <row r="3655" spans="1:14" customFormat="1" x14ac:dyDescent="0.3">
      <c r="A3655">
        <v>2021</v>
      </c>
      <c r="B3655" t="s">
        <v>1188</v>
      </c>
      <c r="C3655" t="s">
        <v>1180</v>
      </c>
      <c r="D3655" t="s">
        <v>823</v>
      </c>
      <c r="E3655" t="s">
        <v>822</v>
      </c>
      <c r="K3655" t="s">
        <v>305</v>
      </c>
      <c r="L3655" t="s">
        <v>1191</v>
      </c>
      <c r="M3655">
        <v>16536</v>
      </c>
      <c r="N3655">
        <v>3.8393600000000001</v>
      </c>
    </row>
    <row r="3656" spans="1:14" customFormat="1" x14ac:dyDescent="0.3">
      <c r="A3656">
        <v>2021</v>
      </c>
      <c r="B3656" t="s">
        <v>1188</v>
      </c>
      <c r="C3656" t="s">
        <v>1182</v>
      </c>
      <c r="D3656" t="s">
        <v>823</v>
      </c>
      <c r="E3656" t="s">
        <v>822</v>
      </c>
      <c r="F3656" t="s">
        <v>913</v>
      </c>
      <c r="G3656" t="s">
        <v>912</v>
      </c>
      <c r="K3656" t="s">
        <v>307</v>
      </c>
      <c r="L3656" t="s">
        <v>1191</v>
      </c>
      <c r="M3656">
        <v>7500</v>
      </c>
      <c r="N3656">
        <v>36.954900000000002</v>
      </c>
    </row>
    <row r="3657" spans="1:14" customFormat="1" x14ac:dyDescent="0.3">
      <c r="A3657">
        <v>2021</v>
      </c>
      <c r="B3657" t="s">
        <v>1188</v>
      </c>
      <c r="C3657" t="s">
        <v>1182</v>
      </c>
      <c r="D3657" t="s">
        <v>823</v>
      </c>
      <c r="E3657" t="s">
        <v>822</v>
      </c>
      <c r="F3657" t="s">
        <v>913</v>
      </c>
      <c r="G3657" t="s">
        <v>912</v>
      </c>
      <c r="K3657" t="s">
        <v>308</v>
      </c>
      <c r="L3657" t="s">
        <v>1191</v>
      </c>
      <c r="M3657">
        <v>4389</v>
      </c>
      <c r="N3657">
        <v>21.626000000000001</v>
      </c>
    </row>
    <row r="3658" spans="1:14" customFormat="1" x14ac:dyDescent="0.3">
      <c r="A3658">
        <v>2021</v>
      </c>
      <c r="B3658" t="s">
        <v>1188</v>
      </c>
      <c r="C3658" t="s">
        <v>1182</v>
      </c>
      <c r="D3658" t="s">
        <v>823</v>
      </c>
      <c r="E3658" t="s">
        <v>822</v>
      </c>
      <c r="F3658" t="s">
        <v>913</v>
      </c>
      <c r="G3658" t="s">
        <v>912</v>
      </c>
      <c r="K3658" t="s">
        <v>309</v>
      </c>
      <c r="L3658" t="s">
        <v>1191</v>
      </c>
      <c r="M3658">
        <v>1202</v>
      </c>
      <c r="N3658">
        <v>5.9226400000000003</v>
      </c>
    </row>
    <row r="3659" spans="1:14" customFormat="1" x14ac:dyDescent="0.3">
      <c r="A3659">
        <v>2021</v>
      </c>
      <c r="B3659" t="s">
        <v>1188</v>
      </c>
      <c r="C3659" t="s">
        <v>1182</v>
      </c>
      <c r="D3659" t="s">
        <v>823</v>
      </c>
      <c r="E3659" t="s">
        <v>822</v>
      </c>
      <c r="F3659" t="s">
        <v>913</v>
      </c>
      <c r="G3659" t="s">
        <v>912</v>
      </c>
      <c r="K3659" t="s">
        <v>306</v>
      </c>
      <c r="L3659" t="s">
        <v>1191</v>
      </c>
      <c r="M3659">
        <v>6491</v>
      </c>
      <c r="N3659">
        <v>31.9833</v>
      </c>
    </row>
    <row r="3660" spans="1:14" customFormat="1" x14ac:dyDescent="0.3">
      <c r="A3660">
        <v>2021</v>
      </c>
      <c r="B3660" t="s">
        <v>1188</v>
      </c>
      <c r="C3660" t="s">
        <v>1182</v>
      </c>
      <c r="D3660" t="s">
        <v>823</v>
      </c>
      <c r="E3660" t="s">
        <v>822</v>
      </c>
      <c r="F3660" t="s">
        <v>913</v>
      </c>
      <c r="G3660" t="s">
        <v>912</v>
      </c>
      <c r="K3660" t="s">
        <v>1192</v>
      </c>
      <c r="L3660" t="s">
        <v>1191</v>
      </c>
      <c r="M3660">
        <v>20295</v>
      </c>
      <c r="N3660">
        <v>100</v>
      </c>
    </row>
    <row r="3661" spans="1:14" customFormat="1" x14ac:dyDescent="0.3">
      <c r="A3661">
        <v>2021</v>
      </c>
      <c r="B3661" t="s">
        <v>1188</v>
      </c>
      <c r="C3661" t="s">
        <v>1182</v>
      </c>
      <c r="D3661" t="s">
        <v>823</v>
      </c>
      <c r="E3661" t="s">
        <v>822</v>
      </c>
      <c r="F3661" t="s">
        <v>913</v>
      </c>
      <c r="G3661" t="s">
        <v>912</v>
      </c>
      <c r="K3661" t="s">
        <v>305</v>
      </c>
      <c r="L3661" t="s">
        <v>1191</v>
      </c>
      <c r="M3661">
        <v>713</v>
      </c>
      <c r="N3661">
        <v>3.5131800000000002</v>
      </c>
    </row>
    <row r="3662" spans="1:14" customFormat="1" x14ac:dyDescent="0.3">
      <c r="A3662">
        <v>2021</v>
      </c>
      <c r="B3662" t="s">
        <v>1188</v>
      </c>
      <c r="C3662" t="s">
        <v>1182</v>
      </c>
      <c r="D3662" t="s">
        <v>823</v>
      </c>
      <c r="E3662" t="s">
        <v>822</v>
      </c>
      <c r="F3662" t="s">
        <v>867</v>
      </c>
      <c r="G3662" t="s">
        <v>866</v>
      </c>
      <c r="K3662" t="s">
        <v>307</v>
      </c>
      <c r="L3662" t="s">
        <v>1191</v>
      </c>
      <c r="M3662">
        <v>21009</v>
      </c>
      <c r="N3662">
        <v>35.9405</v>
      </c>
    </row>
    <row r="3663" spans="1:14" customFormat="1" x14ac:dyDescent="0.3">
      <c r="A3663">
        <v>2021</v>
      </c>
      <c r="B3663" t="s">
        <v>1188</v>
      </c>
      <c r="C3663" t="s">
        <v>1182</v>
      </c>
      <c r="D3663" t="s">
        <v>823</v>
      </c>
      <c r="E3663" t="s">
        <v>822</v>
      </c>
      <c r="F3663" t="s">
        <v>867</v>
      </c>
      <c r="G3663" t="s">
        <v>866</v>
      </c>
      <c r="K3663" t="s">
        <v>308</v>
      </c>
      <c r="L3663" t="s">
        <v>1191</v>
      </c>
      <c r="M3663">
        <v>12263</v>
      </c>
      <c r="N3663">
        <v>20.9785</v>
      </c>
    </row>
    <row r="3664" spans="1:14" customFormat="1" x14ac:dyDescent="0.3">
      <c r="A3664">
        <v>2021</v>
      </c>
      <c r="B3664" t="s">
        <v>1188</v>
      </c>
      <c r="C3664" t="s">
        <v>1182</v>
      </c>
      <c r="D3664" t="s">
        <v>823</v>
      </c>
      <c r="E3664" t="s">
        <v>822</v>
      </c>
      <c r="F3664" t="s">
        <v>867</v>
      </c>
      <c r="G3664" t="s">
        <v>866</v>
      </c>
      <c r="K3664" t="s">
        <v>309</v>
      </c>
      <c r="L3664" t="s">
        <v>1191</v>
      </c>
      <c r="M3664">
        <v>3647</v>
      </c>
      <c r="N3664">
        <v>6.2389900000000003</v>
      </c>
    </row>
    <row r="3665" spans="1:14" customFormat="1" x14ac:dyDescent="0.3">
      <c r="A3665">
        <v>2021</v>
      </c>
      <c r="B3665" t="s">
        <v>1188</v>
      </c>
      <c r="C3665" t="s">
        <v>1182</v>
      </c>
      <c r="D3665" t="s">
        <v>823</v>
      </c>
      <c r="E3665" t="s">
        <v>822</v>
      </c>
      <c r="F3665" t="s">
        <v>867</v>
      </c>
      <c r="G3665" t="s">
        <v>866</v>
      </c>
      <c r="K3665" t="s">
        <v>306</v>
      </c>
      <c r="L3665" t="s">
        <v>1191</v>
      </c>
      <c r="M3665">
        <v>19153</v>
      </c>
      <c r="N3665">
        <v>32.7654</v>
      </c>
    </row>
    <row r="3666" spans="1:14" customFormat="1" x14ac:dyDescent="0.3">
      <c r="A3666">
        <v>2021</v>
      </c>
      <c r="B3666" t="s">
        <v>1188</v>
      </c>
      <c r="C3666" t="s">
        <v>1182</v>
      </c>
      <c r="D3666" t="s">
        <v>823</v>
      </c>
      <c r="E3666" t="s">
        <v>822</v>
      </c>
      <c r="F3666" t="s">
        <v>867</v>
      </c>
      <c r="G3666" t="s">
        <v>866</v>
      </c>
      <c r="K3666" t="s">
        <v>1192</v>
      </c>
      <c r="L3666" t="s">
        <v>1191</v>
      </c>
      <c r="M3666">
        <v>58455</v>
      </c>
      <c r="N3666">
        <v>100</v>
      </c>
    </row>
    <row r="3667" spans="1:14" customFormat="1" x14ac:dyDescent="0.3">
      <c r="A3667">
        <v>2021</v>
      </c>
      <c r="B3667" t="s">
        <v>1188</v>
      </c>
      <c r="C3667" t="s">
        <v>1182</v>
      </c>
      <c r="D3667" t="s">
        <v>823</v>
      </c>
      <c r="E3667" t="s">
        <v>822</v>
      </c>
      <c r="F3667" t="s">
        <v>867</v>
      </c>
      <c r="G3667" t="s">
        <v>866</v>
      </c>
      <c r="K3667" t="s">
        <v>305</v>
      </c>
      <c r="L3667" t="s">
        <v>1191</v>
      </c>
      <c r="M3667">
        <v>2383</v>
      </c>
      <c r="N3667">
        <v>4.0766400000000003</v>
      </c>
    </row>
    <row r="3668" spans="1:14" customFormat="1" x14ac:dyDescent="0.3">
      <c r="A3668">
        <v>2021</v>
      </c>
      <c r="B3668" t="s">
        <v>1188</v>
      </c>
      <c r="C3668" t="s">
        <v>1182</v>
      </c>
      <c r="D3668" t="s">
        <v>823</v>
      </c>
      <c r="E3668" t="s">
        <v>822</v>
      </c>
      <c r="F3668" t="s">
        <v>849</v>
      </c>
      <c r="G3668" t="s">
        <v>848</v>
      </c>
      <c r="K3668" t="s">
        <v>307</v>
      </c>
      <c r="L3668" t="s">
        <v>1191</v>
      </c>
      <c r="M3668">
        <v>13643</v>
      </c>
      <c r="N3668">
        <v>35.430799999999998</v>
      </c>
    </row>
    <row r="3669" spans="1:14" customFormat="1" x14ac:dyDescent="0.3">
      <c r="A3669">
        <v>2021</v>
      </c>
      <c r="B3669" t="s">
        <v>1188</v>
      </c>
      <c r="C3669" t="s">
        <v>1182</v>
      </c>
      <c r="D3669" t="s">
        <v>823</v>
      </c>
      <c r="E3669" t="s">
        <v>822</v>
      </c>
      <c r="F3669" t="s">
        <v>849</v>
      </c>
      <c r="G3669" t="s">
        <v>848</v>
      </c>
      <c r="K3669" t="s">
        <v>308</v>
      </c>
      <c r="L3669" t="s">
        <v>1191</v>
      </c>
      <c r="M3669">
        <v>8444</v>
      </c>
      <c r="N3669">
        <v>21.929099999999998</v>
      </c>
    </row>
    <row r="3670" spans="1:14" customFormat="1" x14ac:dyDescent="0.3">
      <c r="A3670">
        <v>2021</v>
      </c>
      <c r="B3670" t="s">
        <v>1188</v>
      </c>
      <c r="C3670" t="s">
        <v>1182</v>
      </c>
      <c r="D3670" t="s">
        <v>823</v>
      </c>
      <c r="E3670" t="s">
        <v>822</v>
      </c>
      <c r="F3670" t="s">
        <v>849</v>
      </c>
      <c r="G3670" t="s">
        <v>848</v>
      </c>
      <c r="K3670" t="s">
        <v>309</v>
      </c>
      <c r="L3670" t="s">
        <v>1191</v>
      </c>
      <c r="M3670">
        <v>2745</v>
      </c>
      <c r="N3670">
        <v>7.1287599999999998</v>
      </c>
    </row>
    <row r="3671" spans="1:14" customFormat="1" x14ac:dyDescent="0.3">
      <c r="A3671">
        <v>2021</v>
      </c>
      <c r="B3671" t="s">
        <v>1188</v>
      </c>
      <c r="C3671" t="s">
        <v>1182</v>
      </c>
      <c r="D3671" t="s">
        <v>823</v>
      </c>
      <c r="E3671" t="s">
        <v>822</v>
      </c>
      <c r="F3671" t="s">
        <v>849</v>
      </c>
      <c r="G3671" t="s">
        <v>848</v>
      </c>
      <c r="K3671" t="s">
        <v>306</v>
      </c>
      <c r="L3671" t="s">
        <v>1191</v>
      </c>
      <c r="M3671">
        <v>12198</v>
      </c>
      <c r="N3671">
        <v>31.6782</v>
      </c>
    </row>
    <row r="3672" spans="1:14" customFormat="1" x14ac:dyDescent="0.3">
      <c r="A3672">
        <v>2021</v>
      </c>
      <c r="B3672" t="s">
        <v>1188</v>
      </c>
      <c r="C3672" t="s">
        <v>1182</v>
      </c>
      <c r="D3672" t="s">
        <v>823</v>
      </c>
      <c r="E3672" t="s">
        <v>822</v>
      </c>
      <c r="F3672" t="s">
        <v>849</v>
      </c>
      <c r="G3672" t="s">
        <v>848</v>
      </c>
      <c r="K3672" t="s">
        <v>1192</v>
      </c>
      <c r="L3672" t="s">
        <v>1191</v>
      </c>
      <c r="M3672">
        <v>38506</v>
      </c>
      <c r="N3672">
        <v>100</v>
      </c>
    </row>
    <row r="3673" spans="1:14" customFormat="1" x14ac:dyDescent="0.3">
      <c r="A3673">
        <v>2021</v>
      </c>
      <c r="B3673" t="s">
        <v>1188</v>
      </c>
      <c r="C3673" t="s">
        <v>1182</v>
      </c>
      <c r="D3673" t="s">
        <v>823</v>
      </c>
      <c r="E3673" t="s">
        <v>822</v>
      </c>
      <c r="F3673" t="s">
        <v>849</v>
      </c>
      <c r="G3673" t="s">
        <v>848</v>
      </c>
      <c r="K3673" t="s">
        <v>305</v>
      </c>
      <c r="L3673" t="s">
        <v>1191</v>
      </c>
      <c r="M3673">
        <v>1476</v>
      </c>
      <c r="N3673">
        <v>3.83317</v>
      </c>
    </row>
    <row r="3674" spans="1:14" customFormat="1" x14ac:dyDescent="0.3">
      <c r="A3674">
        <v>2021</v>
      </c>
      <c r="B3674" t="s">
        <v>1188</v>
      </c>
      <c r="C3674" t="s">
        <v>1182</v>
      </c>
      <c r="D3674" t="s">
        <v>823</v>
      </c>
      <c r="E3674" t="s">
        <v>822</v>
      </c>
      <c r="F3674" t="s">
        <v>927</v>
      </c>
      <c r="G3674" t="s">
        <v>926</v>
      </c>
      <c r="K3674" t="s">
        <v>307</v>
      </c>
      <c r="L3674" t="s">
        <v>1191</v>
      </c>
      <c r="M3674">
        <v>11286</v>
      </c>
      <c r="N3674">
        <v>37.003300000000003</v>
      </c>
    </row>
    <row r="3675" spans="1:14" customFormat="1" x14ac:dyDescent="0.3">
      <c r="A3675">
        <v>2021</v>
      </c>
      <c r="B3675" t="s">
        <v>1188</v>
      </c>
      <c r="C3675" t="s">
        <v>1182</v>
      </c>
      <c r="D3675" t="s">
        <v>823</v>
      </c>
      <c r="E3675" t="s">
        <v>822</v>
      </c>
      <c r="F3675" t="s">
        <v>927</v>
      </c>
      <c r="G3675" t="s">
        <v>926</v>
      </c>
      <c r="K3675" t="s">
        <v>308</v>
      </c>
      <c r="L3675" t="s">
        <v>1191</v>
      </c>
      <c r="M3675">
        <v>6552</v>
      </c>
      <c r="N3675">
        <v>21.481999999999999</v>
      </c>
    </row>
    <row r="3676" spans="1:14" customFormat="1" x14ac:dyDescent="0.3">
      <c r="A3676">
        <v>2021</v>
      </c>
      <c r="B3676" t="s">
        <v>1188</v>
      </c>
      <c r="C3676" t="s">
        <v>1182</v>
      </c>
      <c r="D3676" t="s">
        <v>823</v>
      </c>
      <c r="E3676" t="s">
        <v>822</v>
      </c>
      <c r="F3676" t="s">
        <v>927</v>
      </c>
      <c r="G3676" t="s">
        <v>926</v>
      </c>
      <c r="K3676" t="s">
        <v>309</v>
      </c>
      <c r="L3676" t="s">
        <v>1191</v>
      </c>
      <c r="M3676">
        <v>1713</v>
      </c>
      <c r="N3676">
        <v>5.61639</v>
      </c>
    </row>
    <row r="3677" spans="1:14" customFormat="1" x14ac:dyDescent="0.3">
      <c r="A3677">
        <v>2021</v>
      </c>
      <c r="B3677" t="s">
        <v>1188</v>
      </c>
      <c r="C3677" t="s">
        <v>1182</v>
      </c>
      <c r="D3677" t="s">
        <v>823</v>
      </c>
      <c r="E3677" t="s">
        <v>822</v>
      </c>
      <c r="F3677" t="s">
        <v>927</v>
      </c>
      <c r="G3677" t="s">
        <v>926</v>
      </c>
      <c r="K3677" t="s">
        <v>306</v>
      </c>
      <c r="L3677" t="s">
        <v>1191</v>
      </c>
      <c r="M3677">
        <v>9653</v>
      </c>
      <c r="N3677">
        <v>31.6492</v>
      </c>
    </row>
    <row r="3678" spans="1:14" customFormat="1" x14ac:dyDescent="0.3">
      <c r="A3678">
        <v>2021</v>
      </c>
      <c r="B3678" t="s">
        <v>1188</v>
      </c>
      <c r="C3678" t="s">
        <v>1182</v>
      </c>
      <c r="D3678" t="s">
        <v>823</v>
      </c>
      <c r="E3678" t="s">
        <v>822</v>
      </c>
      <c r="F3678" t="s">
        <v>927</v>
      </c>
      <c r="G3678" t="s">
        <v>926</v>
      </c>
      <c r="K3678" t="s">
        <v>1192</v>
      </c>
      <c r="L3678" t="s">
        <v>1191</v>
      </c>
      <c r="M3678">
        <v>30500</v>
      </c>
      <c r="N3678">
        <v>100</v>
      </c>
    </row>
    <row r="3679" spans="1:14" customFormat="1" x14ac:dyDescent="0.3">
      <c r="A3679">
        <v>2021</v>
      </c>
      <c r="B3679" t="s">
        <v>1188</v>
      </c>
      <c r="C3679" t="s">
        <v>1182</v>
      </c>
      <c r="D3679" t="s">
        <v>823</v>
      </c>
      <c r="E3679" t="s">
        <v>822</v>
      </c>
      <c r="F3679" t="s">
        <v>927</v>
      </c>
      <c r="G3679" t="s">
        <v>926</v>
      </c>
      <c r="K3679" t="s">
        <v>305</v>
      </c>
      <c r="L3679" t="s">
        <v>1191</v>
      </c>
      <c r="M3679">
        <v>1296</v>
      </c>
      <c r="N3679">
        <v>4.24918</v>
      </c>
    </row>
    <row r="3680" spans="1:14" customFormat="1" x14ac:dyDescent="0.3">
      <c r="A3680">
        <v>2021</v>
      </c>
      <c r="B3680" t="s">
        <v>1188</v>
      </c>
      <c r="C3680" t="s">
        <v>1182</v>
      </c>
      <c r="D3680" t="s">
        <v>823</v>
      </c>
      <c r="E3680" t="s">
        <v>822</v>
      </c>
      <c r="F3680" t="s">
        <v>863</v>
      </c>
      <c r="G3680" t="s">
        <v>862</v>
      </c>
      <c r="K3680" t="s">
        <v>307</v>
      </c>
      <c r="L3680" t="s">
        <v>1191</v>
      </c>
      <c r="M3680">
        <v>16367</v>
      </c>
      <c r="N3680">
        <v>35.482500000000002</v>
      </c>
    </row>
    <row r="3681" spans="1:14" customFormat="1" x14ac:dyDescent="0.3">
      <c r="A3681">
        <v>2021</v>
      </c>
      <c r="B3681" t="s">
        <v>1188</v>
      </c>
      <c r="C3681" t="s">
        <v>1182</v>
      </c>
      <c r="D3681" t="s">
        <v>823</v>
      </c>
      <c r="E3681" t="s">
        <v>822</v>
      </c>
      <c r="F3681" t="s">
        <v>863</v>
      </c>
      <c r="G3681" t="s">
        <v>862</v>
      </c>
      <c r="K3681" t="s">
        <v>308</v>
      </c>
      <c r="L3681" t="s">
        <v>1191</v>
      </c>
      <c r="M3681">
        <v>10324</v>
      </c>
      <c r="N3681">
        <v>22.381699999999999</v>
      </c>
    </row>
    <row r="3682" spans="1:14" customFormat="1" x14ac:dyDescent="0.3">
      <c r="A3682">
        <v>2021</v>
      </c>
      <c r="B3682" t="s">
        <v>1188</v>
      </c>
      <c r="C3682" t="s">
        <v>1182</v>
      </c>
      <c r="D3682" t="s">
        <v>823</v>
      </c>
      <c r="E3682" t="s">
        <v>822</v>
      </c>
      <c r="F3682" t="s">
        <v>863</v>
      </c>
      <c r="G3682" t="s">
        <v>862</v>
      </c>
      <c r="K3682" t="s">
        <v>309</v>
      </c>
      <c r="L3682" t="s">
        <v>1191</v>
      </c>
      <c r="M3682">
        <v>2970</v>
      </c>
      <c r="N3682">
        <v>6.4387499999999998</v>
      </c>
    </row>
    <row r="3683" spans="1:14" customFormat="1" x14ac:dyDescent="0.3">
      <c r="A3683">
        <v>2021</v>
      </c>
      <c r="B3683" t="s">
        <v>1188</v>
      </c>
      <c r="C3683" t="s">
        <v>1182</v>
      </c>
      <c r="D3683" t="s">
        <v>823</v>
      </c>
      <c r="E3683" t="s">
        <v>822</v>
      </c>
      <c r="F3683" t="s">
        <v>863</v>
      </c>
      <c r="G3683" t="s">
        <v>862</v>
      </c>
      <c r="K3683" t="s">
        <v>306</v>
      </c>
      <c r="L3683" t="s">
        <v>1191</v>
      </c>
      <c r="M3683">
        <v>14924</v>
      </c>
      <c r="N3683">
        <v>32.354100000000003</v>
      </c>
    </row>
    <row r="3684" spans="1:14" customFormat="1" x14ac:dyDescent="0.3">
      <c r="A3684">
        <v>2021</v>
      </c>
      <c r="B3684" t="s">
        <v>1188</v>
      </c>
      <c r="C3684" t="s">
        <v>1182</v>
      </c>
      <c r="D3684" t="s">
        <v>823</v>
      </c>
      <c r="E3684" t="s">
        <v>822</v>
      </c>
      <c r="F3684" t="s">
        <v>863</v>
      </c>
      <c r="G3684" t="s">
        <v>862</v>
      </c>
      <c r="K3684" t="s">
        <v>1192</v>
      </c>
      <c r="L3684" t="s">
        <v>1191</v>
      </c>
      <c r="M3684">
        <v>46127</v>
      </c>
      <c r="N3684">
        <v>100</v>
      </c>
    </row>
    <row r="3685" spans="1:14" customFormat="1" x14ac:dyDescent="0.3">
      <c r="A3685">
        <v>2021</v>
      </c>
      <c r="B3685" t="s">
        <v>1188</v>
      </c>
      <c r="C3685" t="s">
        <v>1182</v>
      </c>
      <c r="D3685" t="s">
        <v>823</v>
      </c>
      <c r="E3685" t="s">
        <v>822</v>
      </c>
      <c r="F3685" t="s">
        <v>863</v>
      </c>
      <c r="G3685" t="s">
        <v>862</v>
      </c>
      <c r="K3685" t="s">
        <v>305</v>
      </c>
      <c r="L3685" t="s">
        <v>1191</v>
      </c>
      <c r="M3685">
        <v>1542</v>
      </c>
      <c r="N3685">
        <v>3.34294</v>
      </c>
    </row>
    <row r="3686" spans="1:14" customFormat="1" x14ac:dyDescent="0.3">
      <c r="A3686">
        <v>2021</v>
      </c>
      <c r="B3686" t="s">
        <v>1188</v>
      </c>
      <c r="C3686" t="s">
        <v>1182</v>
      </c>
      <c r="D3686" t="s">
        <v>823</v>
      </c>
      <c r="E3686" t="s">
        <v>822</v>
      </c>
      <c r="F3686" t="s">
        <v>857</v>
      </c>
      <c r="G3686" t="s">
        <v>856</v>
      </c>
      <c r="K3686" t="s">
        <v>307</v>
      </c>
      <c r="L3686" t="s">
        <v>1191</v>
      </c>
      <c r="M3686">
        <v>16509</v>
      </c>
      <c r="N3686">
        <v>34.377299999999998</v>
      </c>
    </row>
    <row r="3687" spans="1:14" customFormat="1" x14ac:dyDescent="0.3">
      <c r="A3687">
        <v>2021</v>
      </c>
      <c r="B3687" t="s">
        <v>1188</v>
      </c>
      <c r="C3687" t="s">
        <v>1182</v>
      </c>
      <c r="D3687" t="s">
        <v>823</v>
      </c>
      <c r="E3687" t="s">
        <v>822</v>
      </c>
      <c r="F3687" t="s">
        <v>857</v>
      </c>
      <c r="G3687" t="s">
        <v>856</v>
      </c>
      <c r="K3687" t="s">
        <v>308</v>
      </c>
      <c r="L3687" t="s">
        <v>1191</v>
      </c>
      <c r="M3687">
        <v>9887</v>
      </c>
      <c r="N3687">
        <v>20.588000000000001</v>
      </c>
    </row>
    <row r="3688" spans="1:14" customFormat="1" x14ac:dyDescent="0.3">
      <c r="A3688">
        <v>2021</v>
      </c>
      <c r="B3688" t="s">
        <v>1188</v>
      </c>
      <c r="C3688" t="s">
        <v>1182</v>
      </c>
      <c r="D3688" t="s">
        <v>823</v>
      </c>
      <c r="E3688" t="s">
        <v>822</v>
      </c>
      <c r="F3688" t="s">
        <v>857</v>
      </c>
      <c r="G3688" t="s">
        <v>856</v>
      </c>
      <c r="K3688" t="s">
        <v>309</v>
      </c>
      <c r="L3688" t="s">
        <v>1191</v>
      </c>
      <c r="M3688">
        <v>3876</v>
      </c>
      <c r="N3688">
        <v>8.0711300000000001</v>
      </c>
    </row>
    <row r="3689" spans="1:14" customFormat="1" x14ac:dyDescent="0.3">
      <c r="A3689">
        <v>2021</v>
      </c>
      <c r="B3689" t="s">
        <v>1188</v>
      </c>
      <c r="C3689" t="s">
        <v>1182</v>
      </c>
      <c r="D3689" t="s">
        <v>823</v>
      </c>
      <c r="E3689" t="s">
        <v>822</v>
      </c>
      <c r="F3689" t="s">
        <v>857</v>
      </c>
      <c r="G3689" t="s">
        <v>856</v>
      </c>
      <c r="K3689" t="s">
        <v>306</v>
      </c>
      <c r="L3689" t="s">
        <v>1191</v>
      </c>
      <c r="M3689">
        <v>15917</v>
      </c>
      <c r="N3689">
        <v>33.144500000000001</v>
      </c>
    </row>
    <row r="3690" spans="1:14" customFormat="1" x14ac:dyDescent="0.3">
      <c r="A3690">
        <v>2021</v>
      </c>
      <c r="B3690" t="s">
        <v>1188</v>
      </c>
      <c r="C3690" t="s">
        <v>1182</v>
      </c>
      <c r="D3690" t="s">
        <v>823</v>
      </c>
      <c r="E3690" t="s">
        <v>822</v>
      </c>
      <c r="F3690" t="s">
        <v>857</v>
      </c>
      <c r="G3690" t="s">
        <v>856</v>
      </c>
      <c r="K3690" t="s">
        <v>1192</v>
      </c>
      <c r="L3690" t="s">
        <v>1191</v>
      </c>
      <c r="M3690">
        <v>48023</v>
      </c>
      <c r="N3690">
        <v>100</v>
      </c>
    </row>
    <row r="3691" spans="1:14" customFormat="1" x14ac:dyDescent="0.3">
      <c r="A3691">
        <v>2021</v>
      </c>
      <c r="B3691" t="s">
        <v>1188</v>
      </c>
      <c r="C3691" t="s">
        <v>1182</v>
      </c>
      <c r="D3691" t="s">
        <v>823</v>
      </c>
      <c r="E3691" t="s">
        <v>822</v>
      </c>
      <c r="F3691" t="s">
        <v>857</v>
      </c>
      <c r="G3691" t="s">
        <v>856</v>
      </c>
      <c r="K3691" t="s">
        <v>305</v>
      </c>
      <c r="L3691" t="s">
        <v>1191</v>
      </c>
      <c r="M3691">
        <v>1834</v>
      </c>
      <c r="N3691">
        <v>3.819</v>
      </c>
    </row>
    <row r="3692" spans="1:14" customFormat="1" x14ac:dyDescent="0.3">
      <c r="A3692">
        <v>2021</v>
      </c>
      <c r="B3692" t="s">
        <v>1188</v>
      </c>
      <c r="C3692" t="s">
        <v>1182</v>
      </c>
      <c r="D3692" t="s">
        <v>823</v>
      </c>
      <c r="E3692" t="s">
        <v>822</v>
      </c>
      <c r="F3692" t="s">
        <v>1189</v>
      </c>
      <c r="G3692" t="s">
        <v>1190</v>
      </c>
      <c r="K3692" t="s">
        <v>307</v>
      </c>
      <c r="L3692" t="s">
        <v>1191</v>
      </c>
      <c r="M3692">
        <v>24029</v>
      </c>
      <c r="N3692">
        <v>33.284399999999998</v>
      </c>
    </row>
    <row r="3693" spans="1:14" customFormat="1" x14ac:dyDescent="0.3">
      <c r="A3693">
        <v>2021</v>
      </c>
      <c r="B3693" t="s">
        <v>1188</v>
      </c>
      <c r="C3693" t="s">
        <v>1182</v>
      </c>
      <c r="D3693" t="s">
        <v>823</v>
      </c>
      <c r="E3693" t="s">
        <v>822</v>
      </c>
      <c r="F3693" t="s">
        <v>1189</v>
      </c>
      <c r="G3693" t="s">
        <v>1190</v>
      </c>
      <c r="K3693" t="s">
        <v>308</v>
      </c>
      <c r="L3693" t="s">
        <v>1191</v>
      </c>
      <c r="M3693">
        <v>14200</v>
      </c>
      <c r="N3693">
        <v>19.669499999999999</v>
      </c>
    </row>
    <row r="3694" spans="1:14" customFormat="1" x14ac:dyDescent="0.3">
      <c r="A3694">
        <v>2021</v>
      </c>
      <c r="B3694" t="s">
        <v>1188</v>
      </c>
      <c r="C3694" t="s">
        <v>1182</v>
      </c>
      <c r="D3694" t="s">
        <v>823</v>
      </c>
      <c r="E3694" t="s">
        <v>822</v>
      </c>
      <c r="F3694" t="s">
        <v>1189</v>
      </c>
      <c r="G3694" t="s">
        <v>1190</v>
      </c>
      <c r="K3694" t="s">
        <v>309</v>
      </c>
      <c r="L3694" t="s">
        <v>1191</v>
      </c>
      <c r="M3694">
        <v>5480</v>
      </c>
      <c r="N3694">
        <v>7.5907600000000004</v>
      </c>
    </row>
    <row r="3695" spans="1:14" customFormat="1" x14ac:dyDescent="0.3">
      <c r="A3695">
        <v>2021</v>
      </c>
      <c r="B3695" t="s">
        <v>1188</v>
      </c>
      <c r="C3695" t="s">
        <v>1182</v>
      </c>
      <c r="D3695" t="s">
        <v>823</v>
      </c>
      <c r="E3695" t="s">
        <v>822</v>
      </c>
      <c r="F3695" t="s">
        <v>1189</v>
      </c>
      <c r="G3695" t="s">
        <v>1190</v>
      </c>
      <c r="K3695" t="s">
        <v>306</v>
      </c>
      <c r="L3695" t="s">
        <v>1191</v>
      </c>
      <c r="M3695">
        <v>25475</v>
      </c>
      <c r="N3695">
        <v>35.287399999999998</v>
      </c>
    </row>
    <row r="3696" spans="1:14" customFormat="1" x14ac:dyDescent="0.3">
      <c r="A3696">
        <v>2021</v>
      </c>
      <c r="B3696" t="s">
        <v>1188</v>
      </c>
      <c r="C3696" t="s">
        <v>1182</v>
      </c>
      <c r="D3696" t="s">
        <v>823</v>
      </c>
      <c r="E3696" t="s">
        <v>822</v>
      </c>
      <c r="F3696" t="s">
        <v>1189</v>
      </c>
      <c r="G3696" t="s">
        <v>1190</v>
      </c>
      <c r="K3696" t="s">
        <v>1192</v>
      </c>
      <c r="L3696" t="s">
        <v>1191</v>
      </c>
      <c r="M3696">
        <v>72193</v>
      </c>
      <c r="N3696">
        <v>100</v>
      </c>
    </row>
    <row r="3697" spans="1:14" customFormat="1" x14ac:dyDescent="0.3">
      <c r="A3697">
        <v>2021</v>
      </c>
      <c r="B3697" t="s">
        <v>1188</v>
      </c>
      <c r="C3697" t="s">
        <v>1182</v>
      </c>
      <c r="D3697" t="s">
        <v>823</v>
      </c>
      <c r="E3697" t="s">
        <v>822</v>
      </c>
      <c r="F3697" t="s">
        <v>1189</v>
      </c>
      <c r="G3697" t="s">
        <v>1190</v>
      </c>
      <c r="K3697" t="s">
        <v>305</v>
      </c>
      <c r="L3697" t="s">
        <v>1191</v>
      </c>
      <c r="M3697">
        <v>3009</v>
      </c>
      <c r="N3697">
        <v>4.1679899999999996</v>
      </c>
    </row>
    <row r="3698" spans="1:14" customFormat="1" x14ac:dyDescent="0.3">
      <c r="A3698">
        <v>2021</v>
      </c>
      <c r="B3698" t="s">
        <v>1188</v>
      </c>
      <c r="C3698" t="s">
        <v>1182</v>
      </c>
      <c r="D3698" t="s">
        <v>823</v>
      </c>
      <c r="E3698" t="s">
        <v>822</v>
      </c>
      <c r="F3698" t="s">
        <v>877</v>
      </c>
      <c r="G3698" t="s">
        <v>876</v>
      </c>
      <c r="K3698" t="s">
        <v>307</v>
      </c>
      <c r="L3698" t="s">
        <v>1191</v>
      </c>
      <c r="M3698">
        <v>26226</v>
      </c>
      <c r="N3698">
        <v>35.231999999999999</v>
      </c>
    </row>
    <row r="3699" spans="1:14" customFormat="1" x14ac:dyDescent="0.3">
      <c r="A3699">
        <v>2021</v>
      </c>
      <c r="B3699" t="s">
        <v>1188</v>
      </c>
      <c r="C3699" t="s">
        <v>1182</v>
      </c>
      <c r="D3699" t="s">
        <v>823</v>
      </c>
      <c r="E3699" t="s">
        <v>822</v>
      </c>
      <c r="F3699" t="s">
        <v>877</v>
      </c>
      <c r="G3699" t="s">
        <v>876</v>
      </c>
      <c r="K3699" t="s">
        <v>308</v>
      </c>
      <c r="L3699" t="s">
        <v>1191</v>
      </c>
      <c r="M3699">
        <v>15505</v>
      </c>
      <c r="N3699">
        <v>20.8294</v>
      </c>
    </row>
    <row r="3700" spans="1:14" customFormat="1" x14ac:dyDescent="0.3">
      <c r="A3700">
        <v>2021</v>
      </c>
      <c r="B3700" t="s">
        <v>1188</v>
      </c>
      <c r="C3700" t="s">
        <v>1182</v>
      </c>
      <c r="D3700" t="s">
        <v>823</v>
      </c>
      <c r="E3700" t="s">
        <v>822</v>
      </c>
      <c r="F3700" t="s">
        <v>877</v>
      </c>
      <c r="G3700" t="s">
        <v>876</v>
      </c>
      <c r="K3700" t="s">
        <v>309</v>
      </c>
      <c r="L3700" t="s">
        <v>1191</v>
      </c>
      <c r="M3700">
        <v>5352</v>
      </c>
      <c r="N3700">
        <v>7.1898799999999996</v>
      </c>
    </row>
    <row r="3701" spans="1:14" customFormat="1" x14ac:dyDescent="0.3">
      <c r="A3701">
        <v>2021</v>
      </c>
      <c r="B3701" t="s">
        <v>1188</v>
      </c>
      <c r="C3701" t="s">
        <v>1182</v>
      </c>
      <c r="D3701" t="s">
        <v>823</v>
      </c>
      <c r="E3701" t="s">
        <v>822</v>
      </c>
      <c r="F3701" t="s">
        <v>877</v>
      </c>
      <c r="G3701" t="s">
        <v>876</v>
      </c>
      <c r="K3701" t="s">
        <v>306</v>
      </c>
      <c r="L3701" t="s">
        <v>1191</v>
      </c>
      <c r="M3701">
        <v>24613</v>
      </c>
      <c r="N3701">
        <v>33.065100000000001</v>
      </c>
    </row>
    <row r="3702" spans="1:14" customFormat="1" x14ac:dyDescent="0.3">
      <c r="A3702">
        <v>2021</v>
      </c>
      <c r="B3702" t="s">
        <v>1188</v>
      </c>
      <c r="C3702" t="s">
        <v>1182</v>
      </c>
      <c r="D3702" t="s">
        <v>823</v>
      </c>
      <c r="E3702" t="s">
        <v>822</v>
      </c>
      <c r="F3702" t="s">
        <v>877</v>
      </c>
      <c r="G3702" t="s">
        <v>876</v>
      </c>
      <c r="K3702" t="s">
        <v>1192</v>
      </c>
      <c r="L3702" t="s">
        <v>1191</v>
      </c>
      <c r="M3702">
        <v>74438</v>
      </c>
      <c r="N3702">
        <v>100</v>
      </c>
    </row>
    <row r="3703" spans="1:14" customFormat="1" x14ac:dyDescent="0.3">
      <c r="A3703">
        <v>2021</v>
      </c>
      <c r="B3703" t="s">
        <v>1188</v>
      </c>
      <c r="C3703" t="s">
        <v>1182</v>
      </c>
      <c r="D3703" t="s">
        <v>823</v>
      </c>
      <c r="E3703" t="s">
        <v>822</v>
      </c>
      <c r="F3703" t="s">
        <v>877</v>
      </c>
      <c r="G3703" t="s">
        <v>876</v>
      </c>
      <c r="K3703" t="s">
        <v>305</v>
      </c>
      <c r="L3703" t="s">
        <v>1191</v>
      </c>
      <c r="M3703">
        <v>2742</v>
      </c>
      <c r="N3703">
        <v>3.6836000000000002</v>
      </c>
    </row>
    <row r="3704" spans="1:14" customFormat="1" x14ac:dyDescent="0.3">
      <c r="A3704">
        <v>2021</v>
      </c>
      <c r="B3704" t="s">
        <v>1188</v>
      </c>
      <c r="C3704" t="s">
        <v>1182</v>
      </c>
      <c r="D3704" t="s">
        <v>823</v>
      </c>
      <c r="E3704" t="s">
        <v>822</v>
      </c>
      <c r="F3704" t="s">
        <v>853</v>
      </c>
      <c r="G3704" t="s">
        <v>852</v>
      </c>
      <c r="K3704" t="s">
        <v>307</v>
      </c>
      <c r="L3704" t="s">
        <v>1191</v>
      </c>
      <c r="M3704">
        <v>15003</v>
      </c>
      <c r="N3704">
        <v>35.585900000000002</v>
      </c>
    </row>
    <row r="3705" spans="1:14" customFormat="1" x14ac:dyDescent="0.3">
      <c r="A3705">
        <v>2021</v>
      </c>
      <c r="B3705" t="s">
        <v>1188</v>
      </c>
      <c r="C3705" t="s">
        <v>1182</v>
      </c>
      <c r="D3705" t="s">
        <v>823</v>
      </c>
      <c r="E3705" t="s">
        <v>822</v>
      </c>
      <c r="F3705" t="s">
        <v>853</v>
      </c>
      <c r="G3705" t="s">
        <v>852</v>
      </c>
      <c r="K3705" t="s">
        <v>308</v>
      </c>
      <c r="L3705" t="s">
        <v>1191</v>
      </c>
      <c r="M3705">
        <v>9151</v>
      </c>
      <c r="N3705">
        <v>21.705400000000001</v>
      </c>
    </row>
    <row r="3706" spans="1:14" customFormat="1" x14ac:dyDescent="0.3">
      <c r="A3706">
        <v>2021</v>
      </c>
      <c r="B3706" t="s">
        <v>1188</v>
      </c>
      <c r="C3706" t="s">
        <v>1182</v>
      </c>
      <c r="D3706" t="s">
        <v>823</v>
      </c>
      <c r="E3706" t="s">
        <v>822</v>
      </c>
      <c r="F3706" t="s">
        <v>853</v>
      </c>
      <c r="G3706" t="s">
        <v>852</v>
      </c>
      <c r="K3706" t="s">
        <v>309</v>
      </c>
      <c r="L3706" t="s">
        <v>1191</v>
      </c>
      <c r="M3706">
        <v>2547</v>
      </c>
      <c r="N3706">
        <v>6.0412699999999999</v>
      </c>
    </row>
    <row r="3707" spans="1:14" customFormat="1" x14ac:dyDescent="0.3">
      <c r="A3707">
        <v>2021</v>
      </c>
      <c r="B3707" t="s">
        <v>1188</v>
      </c>
      <c r="C3707" t="s">
        <v>1182</v>
      </c>
      <c r="D3707" t="s">
        <v>823</v>
      </c>
      <c r="E3707" t="s">
        <v>822</v>
      </c>
      <c r="F3707" t="s">
        <v>853</v>
      </c>
      <c r="G3707" t="s">
        <v>852</v>
      </c>
      <c r="K3707" t="s">
        <v>306</v>
      </c>
      <c r="L3707" t="s">
        <v>1191</v>
      </c>
      <c r="M3707">
        <v>13918</v>
      </c>
      <c r="N3707">
        <v>33.012300000000003</v>
      </c>
    </row>
    <row r="3708" spans="1:14" customFormat="1" x14ac:dyDescent="0.3">
      <c r="A3708">
        <v>2021</v>
      </c>
      <c r="B3708" t="s">
        <v>1188</v>
      </c>
      <c r="C3708" t="s">
        <v>1182</v>
      </c>
      <c r="D3708" t="s">
        <v>823</v>
      </c>
      <c r="E3708" t="s">
        <v>822</v>
      </c>
      <c r="F3708" t="s">
        <v>853</v>
      </c>
      <c r="G3708" t="s">
        <v>852</v>
      </c>
      <c r="K3708" t="s">
        <v>1192</v>
      </c>
      <c r="L3708" t="s">
        <v>1191</v>
      </c>
      <c r="M3708">
        <v>42160</v>
      </c>
      <c r="N3708">
        <v>100</v>
      </c>
    </row>
    <row r="3709" spans="1:14" customFormat="1" x14ac:dyDescent="0.3">
      <c r="A3709">
        <v>2021</v>
      </c>
      <c r="B3709" t="s">
        <v>1188</v>
      </c>
      <c r="C3709" t="s">
        <v>1182</v>
      </c>
      <c r="D3709" t="s">
        <v>823</v>
      </c>
      <c r="E3709" t="s">
        <v>822</v>
      </c>
      <c r="F3709" t="s">
        <v>853</v>
      </c>
      <c r="G3709" t="s">
        <v>852</v>
      </c>
      <c r="K3709" t="s">
        <v>305</v>
      </c>
      <c r="L3709" t="s">
        <v>1191</v>
      </c>
      <c r="M3709">
        <v>1541</v>
      </c>
      <c r="N3709">
        <v>3.6551200000000001</v>
      </c>
    </row>
    <row r="3710" spans="1:14" customFormat="1" x14ac:dyDescent="0.3">
      <c r="A3710">
        <v>2022</v>
      </c>
      <c r="B3710" t="s">
        <v>1188</v>
      </c>
      <c r="C3710" t="s">
        <v>1180</v>
      </c>
      <c r="D3710" t="s">
        <v>823</v>
      </c>
      <c r="E3710" t="s">
        <v>822</v>
      </c>
      <c r="K3710" t="s">
        <v>307</v>
      </c>
      <c r="L3710" t="s">
        <v>1191</v>
      </c>
      <c r="M3710">
        <v>167305</v>
      </c>
      <c r="N3710">
        <v>35.351999999999997</v>
      </c>
    </row>
    <row r="3711" spans="1:14" customFormat="1" x14ac:dyDescent="0.3">
      <c r="A3711">
        <v>2022</v>
      </c>
      <c r="B3711" t="s">
        <v>1188</v>
      </c>
      <c r="C3711" t="s">
        <v>1180</v>
      </c>
      <c r="D3711" t="s">
        <v>823</v>
      </c>
      <c r="E3711" t="s">
        <v>822</v>
      </c>
      <c r="K3711" t="s">
        <v>308</v>
      </c>
      <c r="L3711" t="s">
        <v>1191</v>
      </c>
      <c r="M3711">
        <v>98647</v>
      </c>
      <c r="N3711">
        <v>20.8444</v>
      </c>
    </row>
    <row r="3712" spans="1:14" customFormat="1" x14ac:dyDescent="0.3">
      <c r="A3712">
        <v>2022</v>
      </c>
      <c r="B3712" t="s">
        <v>1188</v>
      </c>
      <c r="C3712" t="s">
        <v>1180</v>
      </c>
      <c r="D3712" t="s">
        <v>823</v>
      </c>
      <c r="E3712" t="s">
        <v>822</v>
      </c>
      <c r="K3712" t="s">
        <v>309</v>
      </c>
      <c r="L3712" t="s">
        <v>1191</v>
      </c>
      <c r="M3712">
        <v>34309</v>
      </c>
      <c r="N3712">
        <v>7.2495799999999999</v>
      </c>
    </row>
    <row r="3713" spans="1:14" customFormat="1" x14ac:dyDescent="0.3">
      <c r="A3713">
        <v>2022</v>
      </c>
      <c r="B3713" t="s">
        <v>1188</v>
      </c>
      <c r="C3713" t="s">
        <v>1180</v>
      </c>
      <c r="D3713" t="s">
        <v>823</v>
      </c>
      <c r="E3713" t="s">
        <v>822</v>
      </c>
      <c r="K3713" t="s">
        <v>306</v>
      </c>
      <c r="L3713" t="s">
        <v>1191</v>
      </c>
      <c r="M3713">
        <v>154940</v>
      </c>
      <c r="N3713">
        <v>32.739199999999997</v>
      </c>
    </row>
    <row r="3714" spans="1:14" customFormat="1" x14ac:dyDescent="0.3">
      <c r="A3714">
        <v>2022</v>
      </c>
      <c r="B3714" t="s">
        <v>1188</v>
      </c>
      <c r="C3714" t="s">
        <v>1180</v>
      </c>
      <c r="D3714" t="s">
        <v>823</v>
      </c>
      <c r="E3714" t="s">
        <v>822</v>
      </c>
      <c r="K3714" t="s">
        <v>1192</v>
      </c>
      <c r="L3714" t="s">
        <v>1191</v>
      </c>
      <c r="M3714">
        <v>473255</v>
      </c>
      <c r="N3714">
        <v>100</v>
      </c>
    </row>
    <row r="3715" spans="1:14" customFormat="1" x14ac:dyDescent="0.3">
      <c r="A3715">
        <v>2022</v>
      </c>
      <c r="B3715" t="s">
        <v>1188</v>
      </c>
      <c r="C3715" t="s">
        <v>1180</v>
      </c>
      <c r="D3715" t="s">
        <v>823</v>
      </c>
      <c r="E3715" t="s">
        <v>822</v>
      </c>
      <c r="K3715" t="s">
        <v>305</v>
      </c>
      <c r="L3715" t="s">
        <v>1191</v>
      </c>
      <c r="M3715">
        <v>18054</v>
      </c>
      <c r="N3715">
        <v>3.8148599999999999</v>
      </c>
    </row>
    <row r="3716" spans="1:14" customFormat="1" x14ac:dyDescent="0.3">
      <c r="A3716">
        <v>2022</v>
      </c>
      <c r="B3716" t="s">
        <v>1188</v>
      </c>
      <c r="C3716" t="s">
        <v>1182</v>
      </c>
      <c r="D3716" t="s">
        <v>823</v>
      </c>
      <c r="E3716" t="s">
        <v>822</v>
      </c>
      <c r="F3716" t="s">
        <v>913</v>
      </c>
      <c r="G3716" t="s">
        <v>912</v>
      </c>
      <c r="K3716" t="s">
        <v>307</v>
      </c>
      <c r="L3716" t="s">
        <v>1191</v>
      </c>
      <c r="M3716">
        <v>8335</v>
      </c>
      <c r="N3716">
        <v>37.783299999999997</v>
      </c>
    </row>
    <row r="3717" spans="1:14" customFormat="1" x14ac:dyDescent="0.3">
      <c r="A3717">
        <v>2022</v>
      </c>
      <c r="B3717" t="s">
        <v>1188</v>
      </c>
      <c r="C3717" t="s">
        <v>1182</v>
      </c>
      <c r="D3717" t="s">
        <v>823</v>
      </c>
      <c r="E3717" t="s">
        <v>822</v>
      </c>
      <c r="F3717" t="s">
        <v>913</v>
      </c>
      <c r="G3717" t="s">
        <v>912</v>
      </c>
      <c r="K3717" t="s">
        <v>308</v>
      </c>
      <c r="L3717" t="s">
        <v>1191</v>
      </c>
      <c r="M3717">
        <v>4755</v>
      </c>
      <c r="N3717">
        <v>21.5548</v>
      </c>
    </row>
    <row r="3718" spans="1:14" customFormat="1" x14ac:dyDescent="0.3">
      <c r="A3718">
        <v>2022</v>
      </c>
      <c r="B3718" t="s">
        <v>1188</v>
      </c>
      <c r="C3718" t="s">
        <v>1182</v>
      </c>
      <c r="D3718" t="s">
        <v>823</v>
      </c>
      <c r="E3718" t="s">
        <v>822</v>
      </c>
      <c r="F3718" t="s">
        <v>913</v>
      </c>
      <c r="G3718" t="s">
        <v>912</v>
      </c>
      <c r="K3718" t="s">
        <v>309</v>
      </c>
      <c r="L3718" t="s">
        <v>1191</v>
      </c>
      <c r="M3718">
        <v>1224</v>
      </c>
      <c r="N3718">
        <v>5.5484999999999998</v>
      </c>
    </row>
    <row r="3719" spans="1:14" customFormat="1" x14ac:dyDescent="0.3">
      <c r="A3719">
        <v>2022</v>
      </c>
      <c r="B3719" t="s">
        <v>1188</v>
      </c>
      <c r="C3719" t="s">
        <v>1182</v>
      </c>
      <c r="D3719" t="s">
        <v>823</v>
      </c>
      <c r="E3719" t="s">
        <v>822</v>
      </c>
      <c r="F3719" t="s">
        <v>913</v>
      </c>
      <c r="G3719" t="s">
        <v>912</v>
      </c>
      <c r="K3719" t="s">
        <v>306</v>
      </c>
      <c r="L3719" t="s">
        <v>1191</v>
      </c>
      <c r="M3719">
        <v>6911</v>
      </c>
      <c r="N3719">
        <v>31.328199999999999</v>
      </c>
    </row>
    <row r="3720" spans="1:14" customFormat="1" x14ac:dyDescent="0.3">
      <c r="A3720">
        <v>2022</v>
      </c>
      <c r="B3720" t="s">
        <v>1188</v>
      </c>
      <c r="C3720" t="s">
        <v>1182</v>
      </c>
      <c r="D3720" t="s">
        <v>823</v>
      </c>
      <c r="E3720" t="s">
        <v>822</v>
      </c>
      <c r="F3720" t="s">
        <v>913</v>
      </c>
      <c r="G3720" t="s">
        <v>912</v>
      </c>
      <c r="K3720" t="s">
        <v>1192</v>
      </c>
      <c r="L3720" t="s">
        <v>1191</v>
      </c>
      <c r="M3720">
        <v>22060</v>
      </c>
      <c r="N3720">
        <v>100</v>
      </c>
    </row>
    <row r="3721" spans="1:14" customFormat="1" x14ac:dyDescent="0.3">
      <c r="A3721">
        <v>2022</v>
      </c>
      <c r="B3721" t="s">
        <v>1188</v>
      </c>
      <c r="C3721" t="s">
        <v>1182</v>
      </c>
      <c r="D3721" t="s">
        <v>823</v>
      </c>
      <c r="E3721" t="s">
        <v>822</v>
      </c>
      <c r="F3721" t="s">
        <v>913</v>
      </c>
      <c r="G3721" t="s">
        <v>912</v>
      </c>
      <c r="K3721" t="s">
        <v>305</v>
      </c>
      <c r="L3721" t="s">
        <v>1191</v>
      </c>
      <c r="M3721">
        <v>835</v>
      </c>
      <c r="N3721">
        <v>3.7851300000000001</v>
      </c>
    </row>
    <row r="3722" spans="1:14" customFormat="1" x14ac:dyDescent="0.3">
      <c r="A3722">
        <v>2022</v>
      </c>
      <c r="B3722" t="s">
        <v>1188</v>
      </c>
      <c r="C3722" t="s">
        <v>1182</v>
      </c>
      <c r="D3722" t="s">
        <v>823</v>
      </c>
      <c r="E3722" t="s">
        <v>822</v>
      </c>
      <c r="F3722" t="s">
        <v>867</v>
      </c>
      <c r="G3722" t="s">
        <v>866</v>
      </c>
      <c r="K3722" t="s">
        <v>307</v>
      </c>
      <c r="L3722" t="s">
        <v>1191</v>
      </c>
      <c r="M3722">
        <v>23012</v>
      </c>
      <c r="N3722">
        <v>35.674199999999999</v>
      </c>
    </row>
    <row r="3723" spans="1:14" customFormat="1" x14ac:dyDescent="0.3">
      <c r="A3723">
        <v>2022</v>
      </c>
      <c r="B3723" t="s">
        <v>1188</v>
      </c>
      <c r="C3723" t="s">
        <v>1182</v>
      </c>
      <c r="D3723" t="s">
        <v>823</v>
      </c>
      <c r="E3723" t="s">
        <v>822</v>
      </c>
      <c r="F3723" t="s">
        <v>867</v>
      </c>
      <c r="G3723" t="s">
        <v>866</v>
      </c>
      <c r="K3723" t="s">
        <v>308</v>
      </c>
      <c r="L3723" t="s">
        <v>1191</v>
      </c>
      <c r="M3723">
        <v>13515</v>
      </c>
      <c r="N3723">
        <v>20.951499999999999</v>
      </c>
    </row>
    <row r="3724" spans="1:14" customFormat="1" x14ac:dyDescent="0.3">
      <c r="A3724">
        <v>2022</v>
      </c>
      <c r="B3724" t="s">
        <v>1188</v>
      </c>
      <c r="C3724" t="s">
        <v>1182</v>
      </c>
      <c r="D3724" t="s">
        <v>823</v>
      </c>
      <c r="E3724" t="s">
        <v>822</v>
      </c>
      <c r="F3724" t="s">
        <v>867</v>
      </c>
      <c r="G3724" t="s">
        <v>866</v>
      </c>
      <c r="K3724" t="s">
        <v>309</v>
      </c>
      <c r="L3724" t="s">
        <v>1191</v>
      </c>
      <c r="M3724">
        <v>3996</v>
      </c>
      <c r="N3724">
        <v>6.1947700000000001</v>
      </c>
    </row>
    <row r="3725" spans="1:14" customFormat="1" x14ac:dyDescent="0.3">
      <c r="A3725">
        <v>2022</v>
      </c>
      <c r="B3725" t="s">
        <v>1188</v>
      </c>
      <c r="C3725" t="s">
        <v>1182</v>
      </c>
      <c r="D3725" t="s">
        <v>823</v>
      </c>
      <c r="E3725" t="s">
        <v>822</v>
      </c>
      <c r="F3725" t="s">
        <v>867</v>
      </c>
      <c r="G3725" t="s">
        <v>866</v>
      </c>
      <c r="K3725" t="s">
        <v>306</v>
      </c>
      <c r="L3725" t="s">
        <v>1191</v>
      </c>
      <c r="M3725">
        <v>21147</v>
      </c>
      <c r="N3725">
        <v>32.783000000000001</v>
      </c>
    </row>
    <row r="3726" spans="1:14" customFormat="1" x14ac:dyDescent="0.3">
      <c r="A3726">
        <v>2022</v>
      </c>
      <c r="B3726" t="s">
        <v>1188</v>
      </c>
      <c r="C3726" t="s">
        <v>1182</v>
      </c>
      <c r="D3726" t="s">
        <v>823</v>
      </c>
      <c r="E3726" t="s">
        <v>822</v>
      </c>
      <c r="F3726" t="s">
        <v>867</v>
      </c>
      <c r="G3726" t="s">
        <v>866</v>
      </c>
      <c r="K3726" t="s">
        <v>1192</v>
      </c>
      <c r="L3726" t="s">
        <v>1191</v>
      </c>
      <c r="M3726">
        <v>64506</v>
      </c>
      <c r="N3726">
        <v>100</v>
      </c>
    </row>
    <row r="3727" spans="1:14" customFormat="1" x14ac:dyDescent="0.3">
      <c r="A3727">
        <v>2022</v>
      </c>
      <c r="B3727" t="s">
        <v>1188</v>
      </c>
      <c r="C3727" t="s">
        <v>1182</v>
      </c>
      <c r="D3727" t="s">
        <v>823</v>
      </c>
      <c r="E3727" t="s">
        <v>822</v>
      </c>
      <c r="F3727" t="s">
        <v>867</v>
      </c>
      <c r="G3727" t="s">
        <v>866</v>
      </c>
      <c r="K3727" t="s">
        <v>305</v>
      </c>
      <c r="L3727" t="s">
        <v>1191</v>
      </c>
      <c r="M3727">
        <v>2836</v>
      </c>
      <c r="N3727">
        <v>4.39649</v>
      </c>
    </row>
    <row r="3728" spans="1:14" customFormat="1" x14ac:dyDescent="0.3">
      <c r="A3728">
        <v>2022</v>
      </c>
      <c r="B3728" t="s">
        <v>1188</v>
      </c>
      <c r="C3728" t="s">
        <v>1182</v>
      </c>
      <c r="D3728" t="s">
        <v>823</v>
      </c>
      <c r="E3728" t="s">
        <v>822</v>
      </c>
      <c r="F3728" t="s">
        <v>849</v>
      </c>
      <c r="G3728" t="s">
        <v>848</v>
      </c>
      <c r="K3728" t="s">
        <v>307</v>
      </c>
      <c r="L3728" t="s">
        <v>1191</v>
      </c>
      <c r="M3728">
        <v>15041</v>
      </c>
      <c r="N3728">
        <v>35.750599999999999</v>
      </c>
    </row>
    <row r="3729" spans="1:14" customFormat="1" x14ac:dyDescent="0.3">
      <c r="A3729">
        <v>2022</v>
      </c>
      <c r="B3729" t="s">
        <v>1188</v>
      </c>
      <c r="C3729" t="s">
        <v>1182</v>
      </c>
      <c r="D3729" t="s">
        <v>823</v>
      </c>
      <c r="E3729" t="s">
        <v>822</v>
      </c>
      <c r="F3729" t="s">
        <v>849</v>
      </c>
      <c r="G3729" t="s">
        <v>848</v>
      </c>
      <c r="K3729" t="s">
        <v>308</v>
      </c>
      <c r="L3729" t="s">
        <v>1191</v>
      </c>
      <c r="M3729">
        <v>9105</v>
      </c>
      <c r="N3729">
        <v>21.641500000000001</v>
      </c>
    </row>
    <row r="3730" spans="1:14" customFormat="1" x14ac:dyDescent="0.3">
      <c r="A3730">
        <v>2022</v>
      </c>
      <c r="B3730" t="s">
        <v>1188</v>
      </c>
      <c r="C3730" t="s">
        <v>1182</v>
      </c>
      <c r="D3730" t="s">
        <v>823</v>
      </c>
      <c r="E3730" t="s">
        <v>822</v>
      </c>
      <c r="F3730" t="s">
        <v>849</v>
      </c>
      <c r="G3730" t="s">
        <v>848</v>
      </c>
      <c r="K3730" t="s">
        <v>309</v>
      </c>
      <c r="L3730" t="s">
        <v>1191</v>
      </c>
      <c r="M3730">
        <v>3039</v>
      </c>
      <c r="N3730">
        <v>7.2233299999999998</v>
      </c>
    </row>
    <row r="3731" spans="1:14" customFormat="1" x14ac:dyDescent="0.3">
      <c r="A3731">
        <v>2022</v>
      </c>
      <c r="B3731" t="s">
        <v>1188</v>
      </c>
      <c r="C3731" t="s">
        <v>1182</v>
      </c>
      <c r="D3731" t="s">
        <v>823</v>
      </c>
      <c r="E3731" t="s">
        <v>822</v>
      </c>
      <c r="F3731" t="s">
        <v>849</v>
      </c>
      <c r="G3731" t="s">
        <v>848</v>
      </c>
      <c r="K3731" t="s">
        <v>306</v>
      </c>
      <c r="L3731" t="s">
        <v>1191</v>
      </c>
      <c r="M3731">
        <v>13202</v>
      </c>
      <c r="N3731">
        <v>31.3795</v>
      </c>
    </row>
    <row r="3732" spans="1:14" customFormat="1" x14ac:dyDescent="0.3">
      <c r="A3732">
        <v>2022</v>
      </c>
      <c r="B3732" t="s">
        <v>1188</v>
      </c>
      <c r="C3732" t="s">
        <v>1182</v>
      </c>
      <c r="D3732" t="s">
        <v>823</v>
      </c>
      <c r="E3732" t="s">
        <v>822</v>
      </c>
      <c r="F3732" t="s">
        <v>849</v>
      </c>
      <c r="G3732" t="s">
        <v>848</v>
      </c>
      <c r="K3732" t="s">
        <v>1192</v>
      </c>
      <c r="L3732" t="s">
        <v>1191</v>
      </c>
      <c r="M3732">
        <v>42072</v>
      </c>
      <c r="N3732">
        <v>100</v>
      </c>
    </row>
    <row r="3733" spans="1:14" customFormat="1" x14ac:dyDescent="0.3">
      <c r="A3733">
        <v>2022</v>
      </c>
      <c r="B3733" t="s">
        <v>1188</v>
      </c>
      <c r="C3733" t="s">
        <v>1182</v>
      </c>
      <c r="D3733" t="s">
        <v>823</v>
      </c>
      <c r="E3733" t="s">
        <v>822</v>
      </c>
      <c r="F3733" t="s">
        <v>849</v>
      </c>
      <c r="G3733" t="s">
        <v>848</v>
      </c>
      <c r="K3733" t="s">
        <v>305</v>
      </c>
      <c r="L3733" t="s">
        <v>1191</v>
      </c>
      <c r="M3733">
        <v>1685</v>
      </c>
      <c r="N3733">
        <v>4.0050400000000002</v>
      </c>
    </row>
    <row r="3734" spans="1:14" customFormat="1" x14ac:dyDescent="0.3">
      <c r="A3734">
        <v>2022</v>
      </c>
      <c r="B3734" t="s">
        <v>1188</v>
      </c>
      <c r="C3734" t="s">
        <v>1182</v>
      </c>
      <c r="D3734" t="s">
        <v>823</v>
      </c>
      <c r="E3734" t="s">
        <v>822</v>
      </c>
      <c r="F3734" t="s">
        <v>927</v>
      </c>
      <c r="G3734" t="s">
        <v>926</v>
      </c>
      <c r="K3734" t="s">
        <v>307</v>
      </c>
      <c r="L3734" t="s">
        <v>1191</v>
      </c>
      <c r="M3734">
        <v>12261</v>
      </c>
      <c r="N3734">
        <v>36.7074</v>
      </c>
    </row>
    <row r="3735" spans="1:14" customFormat="1" x14ac:dyDescent="0.3">
      <c r="A3735">
        <v>2022</v>
      </c>
      <c r="B3735" t="s">
        <v>1188</v>
      </c>
      <c r="C3735" t="s">
        <v>1182</v>
      </c>
      <c r="D3735" t="s">
        <v>823</v>
      </c>
      <c r="E3735" t="s">
        <v>822</v>
      </c>
      <c r="F3735" t="s">
        <v>927</v>
      </c>
      <c r="G3735" t="s">
        <v>926</v>
      </c>
      <c r="K3735" t="s">
        <v>308</v>
      </c>
      <c r="L3735" t="s">
        <v>1191</v>
      </c>
      <c r="M3735">
        <v>7353</v>
      </c>
      <c r="N3735">
        <v>22.0136</v>
      </c>
    </row>
    <row r="3736" spans="1:14" customFormat="1" x14ac:dyDescent="0.3">
      <c r="A3736">
        <v>2022</v>
      </c>
      <c r="B3736" t="s">
        <v>1188</v>
      </c>
      <c r="C3736" t="s">
        <v>1182</v>
      </c>
      <c r="D3736" t="s">
        <v>823</v>
      </c>
      <c r="E3736" t="s">
        <v>822</v>
      </c>
      <c r="F3736" t="s">
        <v>927</v>
      </c>
      <c r="G3736" t="s">
        <v>926</v>
      </c>
      <c r="K3736" t="s">
        <v>309</v>
      </c>
      <c r="L3736" t="s">
        <v>1191</v>
      </c>
      <c r="M3736">
        <v>1959</v>
      </c>
      <c r="N3736">
        <v>5.8649199999999997</v>
      </c>
    </row>
    <row r="3737" spans="1:14" customFormat="1" x14ac:dyDescent="0.3">
      <c r="A3737">
        <v>2022</v>
      </c>
      <c r="B3737" t="s">
        <v>1188</v>
      </c>
      <c r="C3737" t="s">
        <v>1182</v>
      </c>
      <c r="D3737" t="s">
        <v>823</v>
      </c>
      <c r="E3737" t="s">
        <v>822</v>
      </c>
      <c r="F3737" t="s">
        <v>927</v>
      </c>
      <c r="G3737" t="s">
        <v>926</v>
      </c>
      <c r="K3737" t="s">
        <v>306</v>
      </c>
      <c r="L3737" t="s">
        <v>1191</v>
      </c>
      <c r="M3737">
        <v>10660</v>
      </c>
      <c r="N3737">
        <v>31.914300000000001</v>
      </c>
    </row>
    <row r="3738" spans="1:14" customFormat="1" x14ac:dyDescent="0.3">
      <c r="A3738">
        <v>2022</v>
      </c>
      <c r="B3738" t="s">
        <v>1188</v>
      </c>
      <c r="C3738" t="s">
        <v>1182</v>
      </c>
      <c r="D3738" t="s">
        <v>823</v>
      </c>
      <c r="E3738" t="s">
        <v>822</v>
      </c>
      <c r="F3738" t="s">
        <v>927</v>
      </c>
      <c r="G3738" t="s">
        <v>926</v>
      </c>
      <c r="K3738" t="s">
        <v>1192</v>
      </c>
      <c r="L3738" t="s">
        <v>1191</v>
      </c>
      <c r="M3738">
        <v>33402</v>
      </c>
      <c r="N3738">
        <v>100</v>
      </c>
    </row>
    <row r="3739" spans="1:14" customFormat="1" x14ac:dyDescent="0.3">
      <c r="A3739">
        <v>2022</v>
      </c>
      <c r="B3739" t="s">
        <v>1188</v>
      </c>
      <c r="C3739" t="s">
        <v>1182</v>
      </c>
      <c r="D3739" t="s">
        <v>823</v>
      </c>
      <c r="E3739" t="s">
        <v>822</v>
      </c>
      <c r="F3739" t="s">
        <v>927</v>
      </c>
      <c r="G3739" t="s">
        <v>926</v>
      </c>
      <c r="K3739" t="s">
        <v>305</v>
      </c>
      <c r="L3739" t="s">
        <v>1191</v>
      </c>
      <c r="M3739">
        <v>1169</v>
      </c>
      <c r="N3739">
        <v>3.49979</v>
      </c>
    </row>
    <row r="3740" spans="1:14" customFormat="1" x14ac:dyDescent="0.3">
      <c r="A3740">
        <v>2022</v>
      </c>
      <c r="B3740" t="s">
        <v>1188</v>
      </c>
      <c r="C3740" t="s">
        <v>1182</v>
      </c>
      <c r="D3740" t="s">
        <v>823</v>
      </c>
      <c r="E3740" t="s">
        <v>822</v>
      </c>
      <c r="F3740" t="s">
        <v>863</v>
      </c>
      <c r="G3740" t="s">
        <v>862</v>
      </c>
      <c r="K3740" t="s">
        <v>307</v>
      </c>
      <c r="L3740" t="s">
        <v>1191</v>
      </c>
      <c r="M3740">
        <v>17411</v>
      </c>
      <c r="N3740">
        <v>35.170200000000001</v>
      </c>
    </row>
    <row r="3741" spans="1:14" customFormat="1" x14ac:dyDescent="0.3">
      <c r="A3741">
        <v>2022</v>
      </c>
      <c r="B3741" t="s">
        <v>1188</v>
      </c>
      <c r="C3741" t="s">
        <v>1182</v>
      </c>
      <c r="D3741" t="s">
        <v>823</v>
      </c>
      <c r="E3741" t="s">
        <v>822</v>
      </c>
      <c r="F3741" t="s">
        <v>863</v>
      </c>
      <c r="G3741" t="s">
        <v>862</v>
      </c>
      <c r="K3741" t="s">
        <v>308</v>
      </c>
      <c r="L3741" t="s">
        <v>1191</v>
      </c>
      <c r="M3741">
        <v>10774</v>
      </c>
      <c r="N3741">
        <v>21.763500000000001</v>
      </c>
    </row>
    <row r="3742" spans="1:14" customFormat="1" x14ac:dyDescent="0.3">
      <c r="A3742">
        <v>2022</v>
      </c>
      <c r="B3742" t="s">
        <v>1188</v>
      </c>
      <c r="C3742" t="s">
        <v>1182</v>
      </c>
      <c r="D3742" t="s">
        <v>823</v>
      </c>
      <c r="E3742" t="s">
        <v>822</v>
      </c>
      <c r="F3742" t="s">
        <v>863</v>
      </c>
      <c r="G3742" t="s">
        <v>862</v>
      </c>
      <c r="K3742" t="s">
        <v>309</v>
      </c>
      <c r="L3742" t="s">
        <v>1191</v>
      </c>
      <c r="M3742">
        <v>3719</v>
      </c>
      <c r="N3742">
        <v>7.5123699999999998</v>
      </c>
    </row>
    <row r="3743" spans="1:14" customFormat="1" x14ac:dyDescent="0.3">
      <c r="A3743">
        <v>2022</v>
      </c>
      <c r="B3743" t="s">
        <v>1188</v>
      </c>
      <c r="C3743" t="s">
        <v>1182</v>
      </c>
      <c r="D3743" t="s">
        <v>823</v>
      </c>
      <c r="E3743" t="s">
        <v>822</v>
      </c>
      <c r="F3743" t="s">
        <v>863</v>
      </c>
      <c r="G3743" t="s">
        <v>862</v>
      </c>
      <c r="K3743" t="s">
        <v>306</v>
      </c>
      <c r="L3743" t="s">
        <v>1191</v>
      </c>
      <c r="M3743">
        <v>15888</v>
      </c>
      <c r="N3743">
        <v>32.093699999999998</v>
      </c>
    </row>
    <row r="3744" spans="1:14" customFormat="1" x14ac:dyDescent="0.3">
      <c r="A3744">
        <v>2022</v>
      </c>
      <c r="B3744" t="s">
        <v>1188</v>
      </c>
      <c r="C3744" t="s">
        <v>1182</v>
      </c>
      <c r="D3744" t="s">
        <v>823</v>
      </c>
      <c r="E3744" t="s">
        <v>822</v>
      </c>
      <c r="F3744" t="s">
        <v>863</v>
      </c>
      <c r="G3744" t="s">
        <v>862</v>
      </c>
      <c r="K3744" t="s">
        <v>1192</v>
      </c>
      <c r="L3744" t="s">
        <v>1191</v>
      </c>
      <c r="M3744">
        <v>49505</v>
      </c>
      <c r="N3744">
        <v>100</v>
      </c>
    </row>
    <row r="3745" spans="1:14" customFormat="1" x14ac:dyDescent="0.3">
      <c r="A3745">
        <v>2022</v>
      </c>
      <c r="B3745" t="s">
        <v>1188</v>
      </c>
      <c r="C3745" t="s">
        <v>1182</v>
      </c>
      <c r="D3745" t="s">
        <v>823</v>
      </c>
      <c r="E3745" t="s">
        <v>822</v>
      </c>
      <c r="F3745" t="s">
        <v>863</v>
      </c>
      <c r="G3745" t="s">
        <v>862</v>
      </c>
      <c r="K3745" t="s">
        <v>305</v>
      </c>
      <c r="L3745" t="s">
        <v>1191</v>
      </c>
      <c r="M3745">
        <v>1713</v>
      </c>
      <c r="N3745">
        <v>3.4602599999999999</v>
      </c>
    </row>
    <row r="3746" spans="1:14" customFormat="1" x14ac:dyDescent="0.3">
      <c r="A3746">
        <v>2022</v>
      </c>
      <c r="B3746" t="s">
        <v>1188</v>
      </c>
      <c r="C3746" t="s">
        <v>1182</v>
      </c>
      <c r="D3746" t="s">
        <v>823</v>
      </c>
      <c r="E3746" t="s">
        <v>822</v>
      </c>
      <c r="F3746" t="s">
        <v>857</v>
      </c>
      <c r="G3746" t="s">
        <v>856</v>
      </c>
      <c r="K3746" t="s">
        <v>307</v>
      </c>
      <c r="L3746" t="s">
        <v>1191</v>
      </c>
      <c r="M3746">
        <v>18469</v>
      </c>
      <c r="N3746">
        <v>34.6751</v>
      </c>
    </row>
    <row r="3747" spans="1:14" customFormat="1" x14ac:dyDescent="0.3">
      <c r="A3747">
        <v>2022</v>
      </c>
      <c r="B3747" t="s">
        <v>1188</v>
      </c>
      <c r="C3747" t="s">
        <v>1182</v>
      </c>
      <c r="D3747" t="s">
        <v>823</v>
      </c>
      <c r="E3747" t="s">
        <v>822</v>
      </c>
      <c r="F3747" t="s">
        <v>857</v>
      </c>
      <c r="G3747" t="s">
        <v>856</v>
      </c>
      <c r="K3747" t="s">
        <v>308</v>
      </c>
      <c r="L3747" t="s">
        <v>1191</v>
      </c>
      <c r="M3747">
        <v>10700</v>
      </c>
      <c r="N3747">
        <v>20.088999999999999</v>
      </c>
    </row>
    <row r="3748" spans="1:14" customFormat="1" x14ac:dyDescent="0.3">
      <c r="A3748">
        <v>2022</v>
      </c>
      <c r="B3748" t="s">
        <v>1188</v>
      </c>
      <c r="C3748" t="s">
        <v>1182</v>
      </c>
      <c r="D3748" t="s">
        <v>823</v>
      </c>
      <c r="E3748" t="s">
        <v>822</v>
      </c>
      <c r="F3748" t="s">
        <v>857</v>
      </c>
      <c r="G3748" t="s">
        <v>856</v>
      </c>
      <c r="K3748" t="s">
        <v>309</v>
      </c>
      <c r="L3748" t="s">
        <v>1191</v>
      </c>
      <c r="M3748">
        <v>4578</v>
      </c>
      <c r="N3748">
        <v>8.5950799999999994</v>
      </c>
    </row>
    <row r="3749" spans="1:14" customFormat="1" x14ac:dyDescent="0.3">
      <c r="A3749">
        <v>2022</v>
      </c>
      <c r="B3749" t="s">
        <v>1188</v>
      </c>
      <c r="C3749" t="s">
        <v>1182</v>
      </c>
      <c r="D3749" t="s">
        <v>823</v>
      </c>
      <c r="E3749" t="s">
        <v>822</v>
      </c>
      <c r="F3749" t="s">
        <v>857</v>
      </c>
      <c r="G3749" t="s">
        <v>856</v>
      </c>
      <c r="K3749" t="s">
        <v>306</v>
      </c>
      <c r="L3749" t="s">
        <v>1191</v>
      </c>
      <c r="M3749">
        <v>17420</v>
      </c>
      <c r="N3749">
        <v>32.705599999999997</v>
      </c>
    </row>
    <row r="3750" spans="1:14" customFormat="1" x14ac:dyDescent="0.3">
      <c r="A3750">
        <v>2022</v>
      </c>
      <c r="B3750" t="s">
        <v>1188</v>
      </c>
      <c r="C3750" t="s">
        <v>1182</v>
      </c>
      <c r="D3750" t="s">
        <v>823</v>
      </c>
      <c r="E3750" t="s">
        <v>822</v>
      </c>
      <c r="F3750" t="s">
        <v>857</v>
      </c>
      <c r="G3750" t="s">
        <v>856</v>
      </c>
      <c r="K3750" t="s">
        <v>1192</v>
      </c>
      <c r="L3750" t="s">
        <v>1191</v>
      </c>
      <c r="M3750">
        <v>53263</v>
      </c>
      <c r="N3750">
        <v>100</v>
      </c>
    </row>
    <row r="3751" spans="1:14" customFormat="1" x14ac:dyDescent="0.3">
      <c r="A3751">
        <v>2022</v>
      </c>
      <c r="B3751" t="s">
        <v>1188</v>
      </c>
      <c r="C3751" t="s">
        <v>1182</v>
      </c>
      <c r="D3751" t="s">
        <v>823</v>
      </c>
      <c r="E3751" t="s">
        <v>822</v>
      </c>
      <c r="F3751" t="s">
        <v>857</v>
      </c>
      <c r="G3751" t="s">
        <v>856</v>
      </c>
      <c r="K3751" t="s">
        <v>305</v>
      </c>
      <c r="L3751" t="s">
        <v>1191</v>
      </c>
      <c r="M3751">
        <v>2096</v>
      </c>
      <c r="N3751">
        <v>3.93519</v>
      </c>
    </row>
    <row r="3752" spans="1:14" customFormat="1" x14ac:dyDescent="0.3">
      <c r="A3752">
        <v>2022</v>
      </c>
      <c r="B3752" t="s">
        <v>1188</v>
      </c>
      <c r="C3752" t="s">
        <v>1182</v>
      </c>
      <c r="D3752" t="s">
        <v>823</v>
      </c>
      <c r="E3752" t="s">
        <v>822</v>
      </c>
      <c r="F3752" t="s">
        <v>1189</v>
      </c>
      <c r="G3752" t="s">
        <v>1190</v>
      </c>
      <c r="K3752" t="s">
        <v>307</v>
      </c>
      <c r="L3752" t="s">
        <v>1191</v>
      </c>
      <c r="M3752">
        <v>26178</v>
      </c>
      <c r="N3752">
        <v>33.474400000000003</v>
      </c>
    </row>
    <row r="3753" spans="1:14" customFormat="1" x14ac:dyDescent="0.3">
      <c r="A3753">
        <v>2022</v>
      </c>
      <c r="B3753" t="s">
        <v>1188</v>
      </c>
      <c r="C3753" t="s">
        <v>1182</v>
      </c>
      <c r="D3753" t="s">
        <v>823</v>
      </c>
      <c r="E3753" t="s">
        <v>822</v>
      </c>
      <c r="F3753" t="s">
        <v>1189</v>
      </c>
      <c r="G3753" t="s">
        <v>1190</v>
      </c>
      <c r="K3753" t="s">
        <v>308</v>
      </c>
      <c r="L3753" t="s">
        <v>1191</v>
      </c>
      <c r="M3753">
        <v>15206</v>
      </c>
      <c r="N3753">
        <v>19.444299999999998</v>
      </c>
    </row>
    <row r="3754" spans="1:14" customFormat="1" x14ac:dyDescent="0.3">
      <c r="A3754">
        <v>2022</v>
      </c>
      <c r="B3754" t="s">
        <v>1188</v>
      </c>
      <c r="C3754" t="s">
        <v>1182</v>
      </c>
      <c r="D3754" t="s">
        <v>823</v>
      </c>
      <c r="E3754" t="s">
        <v>822</v>
      </c>
      <c r="F3754" t="s">
        <v>1189</v>
      </c>
      <c r="G3754" t="s">
        <v>1190</v>
      </c>
      <c r="K3754" t="s">
        <v>309</v>
      </c>
      <c r="L3754" t="s">
        <v>1191</v>
      </c>
      <c r="M3754">
        <v>6285</v>
      </c>
      <c r="N3754">
        <v>8.0367800000000003</v>
      </c>
    </row>
    <row r="3755" spans="1:14" customFormat="1" x14ac:dyDescent="0.3">
      <c r="A3755">
        <v>2022</v>
      </c>
      <c r="B3755" t="s">
        <v>1188</v>
      </c>
      <c r="C3755" t="s">
        <v>1182</v>
      </c>
      <c r="D3755" t="s">
        <v>823</v>
      </c>
      <c r="E3755" t="s">
        <v>822</v>
      </c>
      <c r="F3755" t="s">
        <v>1189</v>
      </c>
      <c r="G3755" t="s">
        <v>1190</v>
      </c>
      <c r="K3755" t="s">
        <v>306</v>
      </c>
      <c r="L3755" t="s">
        <v>1191</v>
      </c>
      <c r="M3755">
        <v>27467</v>
      </c>
      <c r="N3755">
        <v>35.122700000000002</v>
      </c>
    </row>
    <row r="3756" spans="1:14" customFormat="1" x14ac:dyDescent="0.3">
      <c r="A3756">
        <v>2022</v>
      </c>
      <c r="B3756" t="s">
        <v>1188</v>
      </c>
      <c r="C3756" t="s">
        <v>1182</v>
      </c>
      <c r="D3756" t="s">
        <v>823</v>
      </c>
      <c r="E3756" t="s">
        <v>822</v>
      </c>
      <c r="F3756" t="s">
        <v>1189</v>
      </c>
      <c r="G3756" t="s">
        <v>1190</v>
      </c>
      <c r="K3756" t="s">
        <v>1192</v>
      </c>
      <c r="L3756" t="s">
        <v>1191</v>
      </c>
      <c r="M3756">
        <v>78203</v>
      </c>
      <c r="N3756">
        <v>100</v>
      </c>
    </row>
    <row r="3757" spans="1:14" customFormat="1" x14ac:dyDescent="0.3">
      <c r="A3757">
        <v>2022</v>
      </c>
      <c r="B3757" t="s">
        <v>1188</v>
      </c>
      <c r="C3757" t="s">
        <v>1182</v>
      </c>
      <c r="D3757" t="s">
        <v>823</v>
      </c>
      <c r="E3757" t="s">
        <v>822</v>
      </c>
      <c r="F3757" t="s">
        <v>1189</v>
      </c>
      <c r="G3757" t="s">
        <v>1190</v>
      </c>
      <c r="K3757" t="s">
        <v>305</v>
      </c>
      <c r="L3757" t="s">
        <v>1191</v>
      </c>
      <c r="M3757">
        <v>3067</v>
      </c>
      <c r="N3757">
        <v>3.92184</v>
      </c>
    </row>
    <row r="3758" spans="1:14" customFormat="1" x14ac:dyDescent="0.3">
      <c r="A3758">
        <v>2022</v>
      </c>
      <c r="B3758" t="s">
        <v>1188</v>
      </c>
      <c r="C3758" t="s">
        <v>1182</v>
      </c>
      <c r="D3758" t="s">
        <v>823</v>
      </c>
      <c r="E3758" t="s">
        <v>822</v>
      </c>
      <c r="F3758" t="s">
        <v>877</v>
      </c>
      <c r="G3758" t="s">
        <v>876</v>
      </c>
      <c r="K3758" t="s">
        <v>307</v>
      </c>
      <c r="L3758" t="s">
        <v>1191</v>
      </c>
      <c r="M3758">
        <v>29490</v>
      </c>
      <c r="N3758">
        <v>35.3992</v>
      </c>
    </row>
    <row r="3759" spans="1:14" customFormat="1" x14ac:dyDescent="0.3">
      <c r="A3759">
        <v>2022</v>
      </c>
      <c r="B3759" t="s">
        <v>1188</v>
      </c>
      <c r="C3759" t="s">
        <v>1182</v>
      </c>
      <c r="D3759" t="s">
        <v>823</v>
      </c>
      <c r="E3759" t="s">
        <v>822</v>
      </c>
      <c r="F3759" t="s">
        <v>877</v>
      </c>
      <c r="G3759" t="s">
        <v>876</v>
      </c>
      <c r="K3759" t="s">
        <v>308</v>
      </c>
      <c r="L3759" t="s">
        <v>1191</v>
      </c>
      <c r="M3759">
        <v>16994</v>
      </c>
      <c r="N3759">
        <v>20.3992</v>
      </c>
    </row>
    <row r="3760" spans="1:14" customFormat="1" x14ac:dyDescent="0.3">
      <c r="A3760">
        <v>2022</v>
      </c>
      <c r="B3760" t="s">
        <v>1188</v>
      </c>
      <c r="C3760" t="s">
        <v>1182</v>
      </c>
      <c r="D3760" t="s">
        <v>823</v>
      </c>
      <c r="E3760" t="s">
        <v>822</v>
      </c>
      <c r="F3760" t="s">
        <v>877</v>
      </c>
      <c r="G3760" t="s">
        <v>876</v>
      </c>
      <c r="K3760" t="s">
        <v>309</v>
      </c>
      <c r="L3760" t="s">
        <v>1191</v>
      </c>
      <c r="M3760">
        <v>6364</v>
      </c>
      <c r="N3760">
        <v>7.6392100000000003</v>
      </c>
    </row>
    <row r="3761" spans="1:14" customFormat="1" x14ac:dyDescent="0.3">
      <c r="A3761">
        <v>2022</v>
      </c>
      <c r="B3761" t="s">
        <v>1188</v>
      </c>
      <c r="C3761" t="s">
        <v>1182</v>
      </c>
      <c r="D3761" t="s">
        <v>823</v>
      </c>
      <c r="E3761" t="s">
        <v>822</v>
      </c>
      <c r="F3761" t="s">
        <v>877</v>
      </c>
      <c r="G3761" t="s">
        <v>876</v>
      </c>
      <c r="K3761" t="s">
        <v>306</v>
      </c>
      <c r="L3761" t="s">
        <v>1191</v>
      </c>
      <c r="M3761">
        <v>27389</v>
      </c>
      <c r="N3761">
        <v>32.877200000000002</v>
      </c>
    </row>
    <row r="3762" spans="1:14" customFormat="1" x14ac:dyDescent="0.3">
      <c r="A3762">
        <v>2022</v>
      </c>
      <c r="B3762" t="s">
        <v>1188</v>
      </c>
      <c r="C3762" t="s">
        <v>1182</v>
      </c>
      <c r="D3762" t="s">
        <v>823</v>
      </c>
      <c r="E3762" t="s">
        <v>822</v>
      </c>
      <c r="F3762" t="s">
        <v>877</v>
      </c>
      <c r="G3762" t="s">
        <v>876</v>
      </c>
      <c r="K3762" t="s">
        <v>1192</v>
      </c>
      <c r="L3762" t="s">
        <v>1191</v>
      </c>
      <c r="M3762">
        <v>83307</v>
      </c>
      <c r="N3762">
        <v>100</v>
      </c>
    </row>
    <row r="3763" spans="1:14" customFormat="1" x14ac:dyDescent="0.3">
      <c r="A3763">
        <v>2022</v>
      </c>
      <c r="B3763" t="s">
        <v>1188</v>
      </c>
      <c r="C3763" t="s">
        <v>1182</v>
      </c>
      <c r="D3763" t="s">
        <v>823</v>
      </c>
      <c r="E3763" t="s">
        <v>822</v>
      </c>
      <c r="F3763" t="s">
        <v>877</v>
      </c>
      <c r="G3763" t="s">
        <v>876</v>
      </c>
      <c r="K3763" t="s">
        <v>305</v>
      </c>
      <c r="L3763" t="s">
        <v>1191</v>
      </c>
      <c r="M3763">
        <v>3070</v>
      </c>
      <c r="N3763">
        <v>3.6851600000000002</v>
      </c>
    </row>
    <row r="3764" spans="1:14" customFormat="1" x14ac:dyDescent="0.3">
      <c r="A3764">
        <v>2022</v>
      </c>
      <c r="B3764" t="s">
        <v>1188</v>
      </c>
      <c r="C3764" t="s">
        <v>1182</v>
      </c>
      <c r="D3764" t="s">
        <v>823</v>
      </c>
      <c r="E3764" t="s">
        <v>822</v>
      </c>
      <c r="F3764" t="s">
        <v>853</v>
      </c>
      <c r="G3764" t="s">
        <v>852</v>
      </c>
      <c r="K3764" t="s">
        <v>307</v>
      </c>
      <c r="L3764" t="s">
        <v>1191</v>
      </c>
      <c r="M3764">
        <v>17108</v>
      </c>
      <c r="N3764">
        <v>36.448900000000002</v>
      </c>
    </row>
    <row r="3765" spans="1:14" customFormat="1" x14ac:dyDescent="0.3">
      <c r="A3765">
        <v>2022</v>
      </c>
      <c r="B3765" t="s">
        <v>1188</v>
      </c>
      <c r="C3765" t="s">
        <v>1182</v>
      </c>
      <c r="D3765" t="s">
        <v>823</v>
      </c>
      <c r="E3765" t="s">
        <v>822</v>
      </c>
      <c r="F3765" t="s">
        <v>853</v>
      </c>
      <c r="G3765" t="s">
        <v>852</v>
      </c>
      <c r="K3765" t="s">
        <v>308</v>
      </c>
      <c r="L3765" t="s">
        <v>1191</v>
      </c>
      <c r="M3765">
        <v>10245</v>
      </c>
      <c r="N3765">
        <v>21.827100000000002</v>
      </c>
    </row>
    <row r="3766" spans="1:14" customFormat="1" x14ac:dyDescent="0.3">
      <c r="A3766">
        <v>2022</v>
      </c>
      <c r="B3766" t="s">
        <v>1188</v>
      </c>
      <c r="C3766" t="s">
        <v>1182</v>
      </c>
      <c r="D3766" t="s">
        <v>823</v>
      </c>
      <c r="E3766" t="s">
        <v>822</v>
      </c>
      <c r="F3766" t="s">
        <v>853</v>
      </c>
      <c r="G3766" t="s">
        <v>852</v>
      </c>
      <c r="K3766" t="s">
        <v>309</v>
      </c>
      <c r="L3766" t="s">
        <v>1191</v>
      </c>
      <c r="M3766">
        <v>3145</v>
      </c>
      <c r="N3766">
        <v>6.7004700000000001</v>
      </c>
    </row>
    <row r="3767" spans="1:14" customFormat="1" x14ac:dyDescent="0.3">
      <c r="A3767">
        <v>2022</v>
      </c>
      <c r="B3767" t="s">
        <v>1188</v>
      </c>
      <c r="C3767" t="s">
        <v>1182</v>
      </c>
      <c r="D3767" t="s">
        <v>823</v>
      </c>
      <c r="E3767" t="s">
        <v>822</v>
      </c>
      <c r="F3767" t="s">
        <v>853</v>
      </c>
      <c r="G3767" t="s">
        <v>852</v>
      </c>
      <c r="K3767" t="s">
        <v>306</v>
      </c>
      <c r="L3767" t="s">
        <v>1191</v>
      </c>
      <c r="M3767">
        <v>14856</v>
      </c>
      <c r="N3767">
        <v>31.6509</v>
      </c>
    </row>
    <row r="3768" spans="1:14" customFormat="1" x14ac:dyDescent="0.3">
      <c r="A3768">
        <v>2022</v>
      </c>
      <c r="B3768" t="s">
        <v>1188</v>
      </c>
      <c r="C3768" t="s">
        <v>1182</v>
      </c>
      <c r="D3768" t="s">
        <v>823</v>
      </c>
      <c r="E3768" t="s">
        <v>822</v>
      </c>
      <c r="F3768" t="s">
        <v>853</v>
      </c>
      <c r="G3768" t="s">
        <v>852</v>
      </c>
      <c r="K3768" t="s">
        <v>1192</v>
      </c>
      <c r="L3768" t="s">
        <v>1191</v>
      </c>
      <c r="M3768">
        <v>46937</v>
      </c>
      <c r="N3768">
        <v>100</v>
      </c>
    </row>
    <row r="3769" spans="1:14" customFormat="1" x14ac:dyDescent="0.3">
      <c r="A3769">
        <v>2022</v>
      </c>
      <c r="B3769" t="s">
        <v>1188</v>
      </c>
      <c r="C3769" t="s">
        <v>1182</v>
      </c>
      <c r="D3769" t="s">
        <v>823</v>
      </c>
      <c r="E3769" t="s">
        <v>822</v>
      </c>
      <c r="F3769" t="s">
        <v>853</v>
      </c>
      <c r="G3769" t="s">
        <v>852</v>
      </c>
      <c r="K3769" t="s">
        <v>305</v>
      </c>
      <c r="L3769" t="s">
        <v>1191</v>
      </c>
      <c r="M3769">
        <v>1583</v>
      </c>
      <c r="N3769">
        <v>3.3726099999999999</v>
      </c>
    </row>
    <row r="3770" spans="1:14" customFormat="1" x14ac:dyDescent="0.3">
      <c r="A3770">
        <v>2023</v>
      </c>
      <c r="B3770" t="s">
        <v>1188</v>
      </c>
      <c r="C3770" t="s">
        <v>1180</v>
      </c>
      <c r="D3770" t="s">
        <v>823</v>
      </c>
      <c r="E3770" t="s">
        <v>822</v>
      </c>
      <c r="K3770" t="s">
        <v>307</v>
      </c>
      <c r="L3770" t="s">
        <v>1191</v>
      </c>
      <c r="M3770">
        <v>186093</v>
      </c>
      <c r="N3770">
        <v>35.991370000000003</v>
      </c>
    </row>
    <row r="3771" spans="1:14" customFormat="1" x14ac:dyDescent="0.3">
      <c r="A3771">
        <v>2023</v>
      </c>
      <c r="B3771" t="s">
        <v>1188</v>
      </c>
      <c r="C3771" t="s">
        <v>1180</v>
      </c>
      <c r="D3771" t="s">
        <v>823</v>
      </c>
      <c r="E3771" t="s">
        <v>822</v>
      </c>
      <c r="K3771" t="s">
        <v>308</v>
      </c>
      <c r="L3771" t="s">
        <v>1191</v>
      </c>
      <c r="M3771">
        <v>105900</v>
      </c>
      <c r="N3771">
        <v>20.481619999999999</v>
      </c>
    </row>
    <row r="3772" spans="1:14" customFormat="1" x14ac:dyDescent="0.3">
      <c r="A3772">
        <v>2023</v>
      </c>
      <c r="B3772" t="s">
        <v>1188</v>
      </c>
      <c r="C3772" t="s">
        <v>1180</v>
      </c>
      <c r="D3772" t="s">
        <v>823</v>
      </c>
      <c r="E3772" t="s">
        <v>822</v>
      </c>
      <c r="K3772" t="s">
        <v>309</v>
      </c>
      <c r="L3772" t="s">
        <v>1191</v>
      </c>
      <c r="M3772">
        <v>35275</v>
      </c>
      <c r="N3772">
        <v>6.8223700000000003</v>
      </c>
    </row>
    <row r="3773" spans="1:14" customFormat="1" x14ac:dyDescent="0.3">
      <c r="A3773">
        <v>2023</v>
      </c>
      <c r="B3773" t="s">
        <v>1188</v>
      </c>
      <c r="C3773" t="s">
        <v>1180</v>
      </c>
      <c r="D3773" t="s">
        <v>823</v>
      </c>
      <c r="E3773" t="s">
        <v>822</v>
      </c>
      <c r="K3773" t="s">
        <v>306</v>
      </c>
      <c r="L3773" t="s">
        <v>1191</v>
      </c>
      <c r="M3773">
        <v>168694</v>
      </c>
      <c r="N3773">
        <v>32.626309999999997</v>
      </c>
    </row>
    <row r="3774" spans="1:14" customFormat="1" x14ac:dyDescent="0.3">
      <c r="A3774">
        <v>2023</v>
      </c>
      <c r="B3774" t="s">
        <v>1188</v>
      </c>
      <c r="C3774" t="s">
        <v>1180</v>
      </c>
      <c r="D3774" t="s">
        <v>823</v>
      </c>
      <c r="E3774" t="s">
        <v>822</v>
      </c>
      <c r="K3774" t="s">
        <v>1192</v>
      </c>
      <c r="L3774" t="s">
        <v>1191</v>
      </c>
      <c r="M3774">
        <v>517049</v>
      </c>
      <c r="N3774">
        <v>100</v>
      </c>
    </row>
    <row r="3775" spans="1:14" customFormat="1" x14ac:dyDescent="0.3">
      <c r="A3775">
        <v>2023</v>
      </c>
      <c r="B3775" t="s">
        <v>1188</v>
      </c>
      <c r="C3775" t="s">
        <v>1180</v>
      </c>
      <c r="D3775" t="s">
        <v>823</v>
      </c>
      <c r="E3775" t="s">
        <v>822</v>
      </c>
      <c r="K3775" t="s">
        <v>305</v>
      </c>
      <c r="L3775" t="s">
        <v>1191</v>
      </c>
      <c r="M3775">
        <v>21087</v>
      </c>
      <c r="N3775">
        <v>4.0783399999999999</v>
      </c>
    </row>
    <row r="3776" spans="1:14" customFormat="1" x14ac:dyDescent="0.3">
      <c r="A3776">
        <v>2023</v>
      </c>
      <c r="B3776" t="s">
        <v>1188</v>
      </c>
      <c r="C3776" t="s">
        <v>1182</v>
      </c>
      <c r="D3776" t="s">
        <v>823</v>
      </c>
      <c r="E3776" t="s">
        <v>822</v>
      </c>
      <c r="F3776" t="s">
        <v>913</v>
      </c>
      <c r="G3776" t="s">
        <v>912</v>
      </c>
      <c r="K3776" t="s">
        <v>307</v>
      </c>
      <c r="L3776" t="s">
        <v>1191</v>
      </c>
      <c r="M3776">
        <v>9182</v>
      </c>
      <c r="N3776">
        <v>38.315809999999999</v>
      </c>
    </row>
    <row r="3777" spans="1:14" customFormat="1" x14ac:dyDescent="0.3">
      <c r="A3777">
        <v>2023</v>
      </c>
      <c r="B3777" t="s">
        <v>1188</v>
      </c>
      <c r="C3777" t="s">
        <v>1182</v>
      </c>
      <c r="D3777" t="s">
        <v>823</v>
      </c>
      <c r="E3777" t="s">
        <v>822</v>
      </c>
      <c r="F3777" t="s">
        <v>913</v>
      </c>
      <c r="G3777" t="s">
        <v>912</v>
      </c>
      <c r="K3777" t="s">
        <v>308</v>
      </c>
      <c r="L3777" t="s">
        <v>1191</v>
      </c>
      <c r="M3777">
        <v>4946</v>
      </c>
      <c r="N3777">
        <v>20.639289999999999</v>
      </c>
    </row>
    <row r="3778" spans="1:14" customFormat="1" x14ac:dyDescent="0.3">
      <c r="A3778">
        <v>2023</v>
      </c>
      <c r="B3778" t="s">
        <v>1188</v>
      </c>
      <c r="C3778" t="s">
        <v>1182</v>
      </c>
      <c r="D3778" t="s">
        <v>823</v>
      </c>
      <c r="E3778" t="s">
        <v>822</v>
      </c>
      <c r="F3778" t="s">
        <v>913</v>
      </c>
      <c r="G3778" t="s">
        <v>912</v>
      </c>
      <c r="K3778" t="s">
        <v>309</v>
      </c>
      <c r="L3778" t="s">
        <v>1191</v>
      </c>
      <c r="M3778">
        <v>1051</v>
      </c>
      <c r="N3778">
        <v>4.3857499999999998</v>
      </c>
    </row>
    <row r="3779" spans="1:14" customFormat="1" x14ac:dyDescent="0.3">
      <c r="A3779">
        <v>2023</v>
      </c>
      <c r="B3779" t="s">
        <v>1188</v>
      </c>
      <c r="C3779" t="s">
        <v>1182</v>
      </c>
      <c r="D3779" t="s">
        <v>823</v>
      </c>
      <c r="E3779" t="s">
        <v>822</v>
      </c>
      <c r="F3779" t="s">
        <v>913</v>
      </c>
      <c r="G3779" t="s">
        <v>912</v>
      </c>
      <c r="K3779" t="s">
        <v>306</v>
      </c>
      <c r="L3779" t="s">
        <v>1191</v>
      </c>
      <c r="M3779">
        <v>7702</v>
      </c>
      <c r="N3779">
        <v>32.139879999999998</v>
      </c>
    </row>
    <row r="3780" spans="1:14" customFormat="1" x14ac:dyDescent="0.3">
      <c r="A3780">
        <v>2023</v>
      </c>
      <c r="B3780" t="s">
        <v>1188</v>
      </c>
      <c r="C3780" t="s">
        <v>1182</v>
      </c>
      <c r="D3780" t="s">
        <v>823</v>
      </c>
      <c r="E3780" t="s">
        <v>822</v>
      </c>
      <c r="F3780" t="s">
        <v>913</v>
      </c>
      <c r="G3780" t="s">
        <v>912</v>
      </c>
      <c r="K3780" t="s">
        <v>1192</v>
      </c>
      <c r="L3780" t="s">
        <v>1191</v>
      </c>
      <c r="M3780">
        <v>23964</v>
      </c>
      <c r="N3780">
        <v>100</v>
      </c>
    </row>
    <row r="3781" spans="1:14" customFormat="1" x14ac:dyDescent="0.3">
      <c r="A3781">
        <v>2023</v>
      </c>
      <c r="B3781" t="s">
        <v>1188</v>
      </c>
      <c r="C3781" t="s">
        <v>1182</v>
      </c>
      <c r="D3781" t="s">
        <v>823</v>
      </c>
      <c r="E3781" t="s">
        <v>822</v>
      </c>
      <c r="F3781" t="s">
        <v>913</v>
      </c>
      <c r="G3781" t="s">
        <v>912</v>
      </c>
      <c r="K3781" t="s">
        <v>305</v>
      </c>
      <c r="L3781" t="s">
        <v>1191</v>
      </c>
      <c r="M3781">
        <v>1083</v>
      </c>
      <c r="N3781">
        <v>4.5192800000000002</v>
      </c>
    </row>
    <row r="3782" spans="1:14" customFormat="1" x14ac:dyDescent="0.3">
      <c r="A3782">
        <v>2023</v>
      </c>
      <c r="B3782" t="s">
        <v>1188</v>
      </c>
      <c r="C3782" t="s">
        <v>1182</v>
      </c>
      <c r="D3782" t="s">
        <v>823</v>
      </c>
      <c r="E3782" t="s">
        <v>822</v>
      </c>
      <c r="F3782" t="s">
        <v>867</v>
      </c>
      <c r="G3782" t="s">
        <v>866</v>
      </c>
      <c r="K3782" t="s">
        <v>307</v>
      </c>
      <c r="L3782" t="s">
        <v>1191</v>
      </c>
      <c r="M3782">
        <v>26077</v>
      </c>
      <c r="N3782">
        <v>36.23265</v>
      </c>
    </row>
    <row r="3783" spans="1:14" customFormat="1" x14ac:dyDescent="0.3">
      <c r="A3783">
        <v>2023</v>
      </c>
      <c r="B3783" t="s">
        <v>1188</v>
      </c>
      <c r="C3783" t="s">
        <v>1182</v>
      </c>
      <c r="D3783" t="s">
        <v>823</v>
      </c>
      <c r="E3783" t="s">
        <v>822</v>
      </c>
      <c r="F3783" t="s">
        <v>867</v>
      </c>
      <c r="G3783" t="s">
        <v>866</v>
      </c>
      <c r="K3783" t="s">
        <v>308</v>
      </c>
      <c r="L3783" t="s">
        <v>1191</v>
      </c>
      <c r="M3783">
        <v>14558</v>
      </c>
      <c r="N3783">
        <v>20.227589999999999</v>
      </c>
    </row>
    <row r="3784" spans="1:14" customFormat="1" x14ac:dyDescent="0.3">
      <c r="A3784">
        <v>2023</v>
      </c>
      <c r="B3784" t="s">
        <v>1188</v>
      </c>
      <c r="C3784" t="s">
        <v>1182</v>
      </c>
      <c r="D3784" t="s">
        <v>823</v>
      </c>
      <c r="E3784" t="s">
        <v>822</v>
      </c>
      <c r="F3784" t="s">
        <v>867</v>
      </c>
      <c r="G3784" t="s">
        <v>866</v>
      </c>
      <c r="K3784" t="s">
        <v>309</v>
      </c>
      <c r="L3784" t="s">
        <v>1191</v>
      </c>
      <c r="M3784">
        <v>4121</v>
      </c>
      <c r="N3784">
        <v>5.7259200000000003</v>
      </c>
    </row>
    <row r="3785" spans="1:14" customFormat="1" x14ac:dyDescent="0.3">
      <c r="A3785">
        <v>2023</v>
      </c>
      <c r="B3785" t="s">
        <v>1188</v>
      </c>
      <c r="C3785" t="s">
        <v>1182</v>
      </c>
      <c r="D3785" t="s">
        <v>823</v>
      </c>
      <c r="E3785" t="s">
        <v>822</v>
      </c>
      <c r="F3785" t="s">
        <v>867</v>
      </c>
      <c r="G3785" t="s">
        <v>866</v>
      </c>
      <c r="K3785" t="s">
        <v>306</v>
      </c>
      <c r="L3785" t="s">
        <v>1191</v>
      </c>
      <c r="M3785">
        <v>23916</v>
      </c>
      <c r="N3785">
        <v>33.230049999999999</v>
      </c>
    </row>
    <row r="3786" spans="1:14" customFormat="1" x14ac:dyDescent="0.3">
      <c r="A3786">
        <v>2023</v>
      </c>
      <c r="B3786" t="s">
        <v>1188</v>
      </c>
      <c r="C3786" t="s">
        <v>1182</v>
      </c>
      <c r="D3786" t="s">
        <v>823</v>
      </c>
      <c r="E3786" t="s">
        <v>822</v>
      </c>
      <c r="F3786" t="s">
        <v>867</v>
      </c>
      <c r="G3786" t="s">
        <v>866</v>
      </c>
      <c r="K3786" t="s">
        <v>1192</v>
      </c>
      <c r="L3786" t="s">
        <v>1191</v>
      </c>
      <c r="M3786">
        <v>71971</v>
      </c>
      <c r="N3786">
        <v>100</v>
      </c>
    </row>
    <row r="3787" spans="1:14" customFormat="1" x14ac:dyDescent="0.3">
      <c r="A3787">
        <v>2023</v>
      </c>
      <c r="B3787" t="s">
        <v>1188</v>
      </c>
      <c r="C3787" t="s">
        <v>1182</v>
      </c>
      <c r="D3787" t="s">
        <v>823</v>
      </c>
      <c r="E3787" t="s">
        <v>822</v>
      </c>
      <c r="F3787" t="s">
        <v>867</v>
      </c>
      <c r="G3787" t="s">
        <v>866</v>
      </c>
      <c r="K3787" t="s">
        <v>305</v>
      </c>
      <c r="L3787" t="s">
        <v>1191</v>
      </c>
      <c r="M3787">
        <v>3299</v>
      </c>
      <c r="N3787">
        <v>4.5837899999999996</v>
      </c>
    </row>
    <row r="3788" spans="1:14" customFormat="1" x14ac:dyDescent="0.3">
      <c r="A3788">
        <v>2023</v>
      </c>
      <c r="B3788" t="s">
        <v>1188</v>
      </c>
      <c r="C3788" t="s">
        <v>1182</v>
      </c>
      <c r="D3788" t="s">
        <v>823</v>
      </c>
      <c r="E3788" t="s">
        <v>822</v>
      </c>
      <c r="F3788" t="s">
        <v>849</v>
      </c>
      <c r="G3788" t="s">
        <v>848</v>
      </c>
      <c r="K3788" t="s">
        <v>307</v>
      </c>
      <c r="L3788" t="s">
        <v>1191</v>
      </c>
      <c r="M3788">
        <v>16743</v>
      </c>
      <c r="N3788">
        <v>36.437429999999999</v>
      </c>
    </row>
    <row r="3789" spans="1:14" customFormat="1" x14ac:dyDescent="0.3">
      <c r="A3789">
        <v>2023</v>
      </c>
      <c r="B3789" t="s">
        <v>1188</v>
      </c>
      <c r="C3789" t="s">
        <v>1182</v>
      </c>
      <c r="D3789" t="s">
        <v>823</v>
      </c>
      <c r="E3789" t="s">
        <v>822</v>
      </c>
      <c r="F3789" t="s">
        <v>849</v>
      </c>
      <c r="G3789" t="s">
        <v>848</v>
      </c>
      <c r="K3789" t="s">
        <v>308</v>
      </c>
      <c r="L3789" t="s">
        <v>1191</v>
      </c>
      <c r="M3789">
        <v>9877</v>
      </c>
      <c r="N3789">
        <v>21.495100000000001</v>
      </c>
    </row>
    <row r="3790" spans="1:14" customFormat="1" x14ac:dyDescent="0.3">
      <c r="A3790">
        <v>2023</v>
      </c>
      <c r="B3790" t="s">
        <v>1188</v>
      </c>
      <c r="C3790" t="s">
        <v>1182</v>
      </c>
      <c r="D3790" t="s">
        <v>823</v>
      </c>
      <c r="E3790" t="s">
        <v>822</v>
      </c>
      <c r="F3790" t="s">
        <v>849</v>
      </c>
      <c r="G3790" t="s">
        <v>848</v>
      </c>
      <c r="K3790" t="s">
        <v>309</v>
      </c>
      <c r="L3790" t="s">
        <v>1191</v>
      </c>
      <c r="M3790">
        <v>3103</v>
      </c>
      <c r="N3790">
        <v>6.7529899999999996</v>
      </c>
    </row>
    <row r="3791" spans="1:14" customFormat="1" x14ac:dyDescent="0.3">
      <c r="A3791">
        <v>2023</v>
      </c>
      <c r="B3791" t="s">
        <v>1188</v>
      </c>
      <c r="C3791" t="s">
        <v>1182</v>
      </c>
      <c r="D3791" t="s">
        <v>823</v>
      </c>
      <c r="E3791" t="s">
        <v>822</v>
      </c>
      <c r="F3791" t="s">
        <v>849</v>
      </c>
      <c r="G3791" t="s">
        <v>848</v>
      </c>
      <c r="K3791" t="s">
        <v>306</v>
      </c>
      <c r="L3791" t="s">
        <v>1191</v>
      </c>
      <c r="M3791">
        <v>14344</v>
      </c>
      <c r="N3791">
        <v>31.216539999999998</v>
      </c>
    </row>
    <row r="3792" spans="1:14" customFormat="1" x14ac:dyDescent="0.3">
      <c r="A3792">
        <v>2023</v>
      </c>
      <c r="B3792" t="s">
        <v>1188</v>
      </c>
      <c r="C3792" t="s">
        <v>1182</v>
      </c>
      <c r="D3792" t="s">
        <v>823</v>
      </c>
      <c r="E3792" t="s">
        <v>822</v>
      </c>
      <c r="F3792" t="s">
        <v>849</v>
      </c>
      <c r="G3792" t="s">
        <v>848</v>
      </c>
      <c r="K3792" t="s">
        <v>1192</v>
      </c>
      <c r="L3792" t="s">
        <v>1191</v>
      </c>
      <c r="M3792">
        <v>45950</v>
      </c>
      <c r="N3792">
        <v>100</v>
      </c>
    </row>
    <row r="3793" spans="1:14" customFormat="1" x14ac:dyDescent="0.3">
      <c r="A3793">
        <v>2023</v>
      </c>
      <c r="B3793" t="s">
        <v>1188</v>
      </c>
      <c r="C3793" t="s">
        <v>1182</v>
      </c>
      <c r="D3793" t="s">
        <v>823</v>
      </c>
      <c r="E3793" t="s">
        <v>822</v>
      </c>
      <c r="F3793" t="s">
        <v>849</v>
      </c>
      <c r="G3793" t="s">
        <v>848</v>
      </c>
      <c r="K3793" t="s">
        <v>305</v>
      </c>
      <c r="L3793" t="s">
        <v>1191</v>
      </c>
      <c r="M3793">
        <v>1883</v>
      </c>
      <c r="N3793">
        <v>4.0979299999999999</v>
      </c>
    </row>
    <row r="3794" spans="1:14" customFormat="1" x14ac:dyDescent="0.3">
      <c r="A3794">
        <v>2023</v>
      </c>
      <c r="B3794" t="s">
        <v>1188</v>
      </c>
      <c r="C3794" t="s">
        <v>1182</v>
      </c>
      <c r="D3794" t="s">
        <v>823</v>
      </c>
      <c r="E3794" t="s">
        <v>822</v>
      </c>
      <c r="F3794" t="s">
        <v>927</v>
      </c>
      <c r="G3794" t="s">
        <v>926</v>
      </c>
      <c r="K3794" t="s">
        <v>307</v>
      </c>
      <c r="L3794" t="s">
        <v>1191</v>
      </c>
      <c r="M3794">
        <v>13601</v>
      </c>
      <c r="N3794">
        <v>36.809199999999997</v>
      </c>
    </row>
    <row r="3795" spans="1:14" customFormat="1" x14ac:dyDescent="0.3">
      <c r="A3795">
        <v>2023</v>
      </c>
      <c r="B3795" t="s">
        <v>1188</v>
      </c>
      <c r="C3795" t="s">
        <v>1182</v>
      </c>
      <c r="D3795" t="s">
        <v>823</v>
      </c>
      <c r="E3795" t="s">
        <v>822</v>
      </c>
      <c r="F3795" t="s">
        <v>927</v>
      </c>
      <c r="G3795" t="s">
        <v>926</v>
      </c>
      <c r="K3795" t="s">
        <v>308</v>
      </c>
      <c r="L3795" t="s">
        <v>1191</v>
      </c>
      <c r="M3795">
        <v>8160</v>
      </c>
      <c r="N3795">
        <v>22.0839</v>
      </c>
    </row>
    <row r="3796" spans="1:14" customFormat="1" x14ac:dyDescent="0.3">
      <c r="A3796">
        <v>2023</v>
      </c>
      <c r="B3796" t="s">
        <v>1188</v>
      </c>
      <c r="C3796" t="s">
        <v>1182</v>
      </c>
      <c r="D3796" t="s">
        <v>823</v>
      </c>
      <c r="E3796" t="s">
        <v>822</v>
      </c>
      <c r="F3796" t="s">
        <v>927</v>
      </c>
      <c r="G3796" t="s">
        <v>926</v>
      </c>
      <c r="K3796" t="s">
        <v>309</v>
      </c>
      <c r="L3796" t="s">
        <v>1191</v>
      </c>
      <c r="M3796">
        <v>2159</v>
      </c>
      <c r="N3796">
        <v>5.8430299999999997</v>
      </c>
    </row>
    <row r="3797" spans="1:14" customFormat="1" x14ac:dyDescent="0.3">
      <c r="A3797">
        <v>2023</v>
      </c>
      <c r="B3797" t="s">
        <v>1188</v>
      </c>
      <c r="C3797" t="s">
        <v>1182</v>
      </c>
      <c r="D3797" t="s">
        <v>823</v>
      </c>
      <c r="E3797" t="s">
        <v>822</v>
      </c>
      <c r="F3797" t="s">
        <v>927</v>
      </c>
      <c r="G3797" t="s">
        <v>926</v>
      </c>
      <c r="K3797" t="s">
        <v>306</v>
      </c>
      <c r="L3797" t="s">
        <v>1191</v>
      </c>
      <c r="M3797">
        <v>11639</v>
      </c>
      <c r="N3797">
        <v>31.499320000000001</v>
      </c>
    </row>
    <row r="3798" spans="1:14" customFormat="1" x14ac:dyDescent="0.3">
      <c r="A3798">
        <v>2023</v>
      </c>
      <c r="B3798" t="s">
        <v>1188</v>
      </c>
      <c r="C3798" t="s">
        <v>1182</v>
      </c>
      <c r="D3798" t="s">
        <v>823</v>
      </c>
      <c r="E3798" t="s">
        <v>822</v>
      </c>
      <c r="F3798" t="s">
        <v>927</v>
      </c>
      <c r="G3798" t="s">
        <v>926</v>
      </c>
      <c r="K3798" t="s">
        <v>1192</v>
      </c>
      <c r="L3798" t="s">
        <v>1191</v>
      </c>
      <c r="M3798">
        <v>36950</v>
      </c>
      <c r="N3798">
        <v>100</v>
      </c>
    </row>
    <row r="3799" spans="1:14" customFormat="1" x14ac:dyDescent="0.3">
      <c r="A3799">
        <v>2023</v>
      </c>
      <c r="B3799" t="s">
        <v>1188</v>
      </c>
      <c r="C3799" t="s">
        <v>1182</v>
      </c>
      <c r="D3799" t="s">
        <v>823</v>
      </c>
      <c r="E3799" t="s">
        <v>822</v>
      </c>
      <c r="F3799" t="s">
        <v>927</v>
      </c>
      <c r="G3799" t="s">
        <v>926</v>
      </c>
      <c r="K3799" t="s">
        <v>305</v>
      </c>
      <c r="L3799" t="s">
        <v>1191</v>
      </c>
      <c r="M3799">
        <v>1391</v>
      </c>
      <c r="N3799">
        <v>3.7645499999999998</v>
      </c>
    </row>
    <row r="3800" spans="1:14" customFormat="1" x14ac:dyDescent="0.3">
      <c r="A3800">
        <v>2023</v>
      </c>
      <c r="B3800" t="s">
        <v>1188</v>
      </c>
      <c r="C3800" t="s">
        <v>1182</v>
      </c>
      <c r="D3800" t="s">
        <v>823</v>
      </c>
      <c r="E3800" t="s">
        <v>822</v>
      </c>
      <c r="F3800" t="s">
        <v>863</v>
      </c>
      <c r="G3800" t="s">
        <v>862</v>
      </c>
      <c r="K3800" t="s">
        <v>307</v>
      </c>
      <c r="L3800" t="s">
        <v>1191</v>
      </c>
      <c r="M3800">
        <v>18732</v>
      </c>
      <c r="N3800">
        <v>35.352730000000001</v>
      </c>
    </row>
    <row r="3801" spans="1:14" customFormat="1" x14ac:dyDescent="0.3">
      <c r="A3801">
        <v>2023</v>
      </c>
      <c r="B3801" t="s">
        <v>1188</v>
      </c>
      <c r="C3801" t="s">
        <v>1182</v>
      </c>
      <c r="D3801" t="s">
        <v>823</v>
      </c>
      <c r="E3801" t="s">
        <v>822</v>
      </c>
      <c r="F3801" t="s">
        <v>863</v>
      </c>
      <c r="G3801" t="s">
        <v>862</v>
      </c>
      <c r="K3801" t="s">
        <v>308</v>
      </c>
      <c r="L3801" t="s">
        <v>1191</v>
      </c>
      <c r="M3801">
        <v>11347</v>
      </c>
      <c r="N3801">
        <v>21.415089999999999</v>
      </c>
    </row>
    <row r="3802" spans="1:14" customFormat="1" x14ac:dyDescent="0.3">
      <c r="A3802">
        <v>2023</v>
      </c>
      <c r="B3802" t="s">
        <v>1188</v>
      </c>
      <c r="C3802" t="s">
        <v>1182</v>
      </c>
      <c r="D3802" t="s">
        <v>823</v>
      </c>
      <c r="E3802" t="s">
        <v>822</v>
      </c>
      <c r="F3802" t="s">
        <v>863</v>
      </c>
      <c r="G3802" t="s">
        <v>862</v>
      </c>
      <c r="K3802" t="s">
        <v>309</v>
      </c>
      <c r="L3802" t="s">
        <v>1191</v>
      </c>
      <c r="M3802">
        <v>3581</v>
      </c>
      <c r="N3802">
        <v>6.7583900000000003</v>
      </c>
    </row>
    <row r="3803" spans="1:14" customFormat="1" x14ac:dyDescent="0.3">
      <c r="A3803">
        <v>2023</v>
      </c>
      <c r="B3803" t="s">
        <v>1188</v>
      </c>
      <c r="C3803" t="s">
        <v>1182</v>
      </c>
      <c r="D3803" t="s">
        <v>823</v>
      </c>
      <c r="E3803" t="s">
        <v>822</v>
      </c>
      <c r="F3803" t="s">
        <v>863</v>
      </c>
      <c r="G3803" t="s">
        <v>862</v>
      </c>
      <c r="K3803" t="s">
        <v>306</v>
      </c>
      <c r="L3803" t="s">
        <v>1191</v>
      </c>
      <c r="M3803">
        <v>17122</v>
      </c>
      <c r="N3803">
        <v>32.3142</v>
      </c>
    </row>
    <row r="3804" spans="1:14" customFormat="1" x14ac:dyDescent="0.3">
      <c r="A3804">
        <v>2023</v>
      </c>
      <c r="B3804" t="s">
        <v>1188</v>
      </c>
      <c r="C3804" t="s">
        <v>1182</v>
      </c>
      <c r="D3804" t="s">
        <v>823</v>
      </c>
      <c r="E3804" t="s">
        <v>822</v>
      </c>
      <c r="F3804" t="s">
        <v>863</v>
      </c>
      <c r="G3804" t="s">
        <v>862</v>
      </c>
      <c r="K3804" t="s">
        <v>1192</v>
      </c>
      <c r="L3804" t="s">
        <v>1191</v>
      </c>
      <c r="M3804">
        <v>52986</v>
      </c>
      <c r="N3804">
        <v>100</v>
      </c>
    </row>
    <row r="3805" spans="1:14" customFormat="1" x14ac:dyDescent="0.3">
      <c r="A3805">
        <v>2023</v>
      </c>
      <c r="B3805" t="s">
        <v>1188</v>
      </c>
      <c r="C3805" t="s">
        <v>1182</v>
      </c>
      <c r="D3805" t="s">
        <v>823</v>
      </c>
      <c r="E3805" t="s">
        <v>822</v>
      </c>
      <c r="F3805" t="s">
        <v>863</v>
      </c>
      <c r="G3805" t="s">
        <v>862</v>
      </c>
      <c r="K3805" t="s">
        <v>305</v>
      </c>
      <c r="L3805" t="s">
        <v>1191</v>
      </c>
      <c r="M3805">
        <v>2204</v>
      </c>
      <c r="N3805">
        <v>4.1595899999999997</v>
      </c>
    </row>
    <row r="3806" spans="1:14" customFormat="1" x14ac:dyDescent="0.3">
      <c r="A3806">
        <v>2023</v>
      </c>
      <c r="B3806" t="s">
        <v>1188</v>
      </c>
      <c r="C3806" t="s">
        <v>1182</v>
      </c>
      <c r="D3806" t="s">
        <v>823</v>
      </c>
      <c r="E3806" t="s">
        <v>822</v>
      </c>
      <c r="F3806" t="s">
        <v>857</v>
      </c>
      <c r="G3806" t="s">
        <v>856</v>
      </c>
      <c r="K3806" t="s">
        <v>307</v>
      </c>
      <c r="L3806" t="s">
        <v>1191</v>
      </c>
      <c r="M3806">
        <v>20633</v>
      </c>
      <c r="N3806">
        <v>35.895339999999997</v>
      </c>
    </row>
    <row r="3807" spans="1:14" customFormat="1" x14ac:dyDescent="0.3">
      <c r="A3807">
        <v>2023</v>
      </c>
      <c r="B3807" t="s">
        <v>1188</v>
      </c>
      <c r="C3807" t="s">
        <v>1182</v>
      </c>
      <c r="D3807" t="s">
        <v>823</v>
      </c>
      <c r="E3807" t="s">
        <v>822</v>
      </c>
      <c r="F3807" t="s">
        <v>857</v>
      </c>
      <c r="G3807" t="s">
        <v>856</v>
      </c>
      <c r="K3807" t="s">
        <v>308</v>
      </c>
      <c r="L3807" t="s">
        <v>1191</v>
      </c>
      <c r="M3807">
        <v>11525</v>
      </c>
      <c r="N3807">
        <v>20.0501</v>
      </c>
    </row>
    <row r="3808" spans="1:14" customFormat="1" x14ac:dyDescent="0.3">
      <c r="A3808">
        <v>2023</v>
      </c>
      <c r="B3808" t="s">
        <v>1188</v>
      </c>
      <c r="C3808" t="s">
        <v>1182</v>
      </c>
      <c r="D3808" t="s">
        <v>823</v>
      </c>
      <c r="E3808" t="s">
        <v>822</v>
      </c>
      <c r="F3808" t="s">
        <v>857</v>
      </c>
      <c r="G3808" t="s">
        <v>856</v>
      </c>
      <c r="K3808" t="s">
        <v>309</v>
      </c>
      <c r="L3808" t="s">
        <v>1191</v>
      </c>
      <c r="M3808">
        <v>4445</v>
      </c>
      <c r="N3808">
        <v>7.73299</v>
      </c>
    </row>
    <row r="3809" spans="1:14" customFormat="1" x14ac:dyDescent="0.3">
      <c r="A3809">
        <v>2023</v>
      </c>
      <c r="B3809" t="s">
        <v>1188</v>
      </c>
      <c r="C3809" t="s">
        <v>1182</v>
      </c>
      <c r="D3809" t="s">
        <v>823</v>
      </c>
      <c r="E3809" t="s">
        <v>822</v>
      </c>
      <c r="F3809" t="s">
        <v>857</v>
      </c>
      <c r="G3809" t="s">
        <v>856</v>
      </c>
      <c r="K3809" t="s">
        <v>306</v>
      </c>
      <c r="L3809" t="s">
        <v>1191</v>
      </c>
      <c r="M3809">
        <v>18642</v>
      </c>
      <c r="N3809">
        <v>32.43159</v>
      </c>
    </row>
    <row r="3810" spans="1:14" customFormat="1" x14ac:dyDescent="0.3">
      <c r="A3810">
        <v>2023</v>
      </c>
      <c r="B3810" t="s">
        <v>1188</v>
      </c>
      <c r="C3810" t="s">
        <v>1182</v>
      </c>
      <c r="D3810" t="s">
        <v>823</v>
      </c>
      <c r="E3810" t="s">
        <v>822</v>
      </c>
      <c r="F3810" t="s">
        <v>857</v>
      </c>
      <c r="G3810" t="s">
        <v>856</v>
      </c>
      <c r="K3810" t="s">
        <v>1192</v>
      </c>
      <c r="L3810" t="s">
        <v>1191</v>
      </c>
      <c r="M3810">
        <v>57481</v>
      </c>
      <c r="N3810">
        <v>100</v>
      </c>
    </row>
    <row r="3811" spans="1:14" customFormat="1" x14ac:dyDescent="0.3">
      <c r="A3811">
        <v>2023</v>
      </c>
      <c r="B3811" t="s">
        <v>1188</v>
      </c>
      <c r="C3811" t="s">
        <v>1182</v>
      </c>
      <c r="D3811" t="s">
        <v>823</v>
      </c>
      <c r="E3811" t="s">
        <v>822</v>
      </c>
      <c r="F3811" t="s">
        <v>857</v>
      </c>
      <c r="G3811" t="s">
        <v>856</v>
      </c>
      <c r="K3811" t="s">
        <v>305</v>
      </c>
      <c r="L3811" t="s">
        <v>1191</v>
      </c>
      <c r="M3811">
        <v>2236</v>
      </c>
      <c r="N3811">
        <v>3.88998</v>
      </c>
    </row>
    <row r="3812" spans="1:14" customFormat="1" x14ac:dyDescent="0.3">
      <c r="A3812">
        <v>2023</v>
      </c>
      <c r="B3812" t="s">
        <v>1188</v>
      </c>
      <c r="C3812" t="s">
        <v>1182</v>
      </c>
      <c r="D3812" t="s">
        <v>823</v>
      </c>
      <c r="E3812" t="s">
        <v>822</v>
      </c>
      <c r="F3812" t="s">
        <v>1189</v>
      </c>
      <c r="G3812" t="s">
        <v>1190</v>
      </c>
      <c r="K3812" t="s">
        <v>307</v>
      </c>
      <c r="L3812" t="s">
        <v>1191</v>
      </c>
      <c r="M3812">
        <v>28880</v>
      </c>
      <c r="N3812">
        <v>33.737920000000003</v>
      </c>
    </row>
    <row r="3813" spans="1:14" customFormat="1" x14ac:dyDescent="0.3">
      <c r="A3813">
        <v>2023</v>
      </c>
      <c r="B3813" t="s">
        <v>1188</v>
      </c>
      <c r="C3813" t="s">
        <v>1182</v>
      </c>
      <c r="D3813" t="s">
        <v>823</v>
      </c>
      <c r="E3813" t="s">
        <v>822</v>
      </c>
      <c r="F3813" t="s">
        <v>1189</v>
      </c>
      <c r="G3813" t="s">
        <v>1190</v>
      </c>
      <c r="K3813" t="s">
        <v>308</v>
      </c>
      <c r="L3813" t="s">
        <v>1191</v>
      </c>
      <c r="M3813">
        <v>16352</v>
      </c>
      <c r="N3813">
        <v>19.10258</v>
      </c>
    </row>
    <row r="3814" spans="1:14" customFormat="1" x14ac:dyDescent="0.3">
      <c r="A3814">
        <v>2023</v>
      </c>
      <c r="B3814" t="s">
        <v>1188</v>
      </c>
      <c r="C3814" t="s">
        <v>1182</v>
      </c>
      <c r="D3814" t="s">
        <v>823</v>
      </c>
      <c r="E3814" t="s">
        <v>822</v>
      </c>
      <c r="F3814" t="s">
        <v>1189</v>
      </c>
      <c r="G3814" t="s">
        <v>1190</v>
      </c>
      <c r="K3814" t="s">
        <v>309</v>
      </c>
      <c r="L3814" t="s">
        <v>1191</v>
      </c>
      <c r="M3814">
        <v>6655</v>
      </c>
      <c r="N3814">
        <v>7.7744400000000002</v>
      </c>
    </row>
    <row r="3815" spans="1:14" customFormat="1" x14ac:dyDescent="0.3">
      <c r="A3815">
        <v>2023</v>
      </c>
      <c r="B3815" t="s">
        <v>1188</v>
      </c>
      <c r="C3815" t="s">
        <v>1182</v>
      </c>
      <c r="D3815" t="s">
        <v>823</v>
      </c>
      <c r="E3815" t="s">
        <v>822</v>
      </c>
      <c r="F3815" t="s">
        <v>1189</v>
      </c>
      <c r="G3815" t="s">
        <v>1190</v>
      </c>
      <c r="K3815" t="s">
        <v>306</v>
      </c>
      <c r="L3815" t="s">
        <v>1191</v>
      </c>
      <c r="M3815">
        <v>29978</v>
      </c>
      <c r="N3815">
        <v>35.020620000000001</v>
      </c>
    </row>
    <row r="3816" spans="1:14" customFormat="1" x14ac:dyDescent="0.3">
      <c r="A3816">
        <v>2023</v>
      </c>
      <c r="B3816" t="s">
        <v>1188</v>
      </c>
      <c r="C3816" t="s">
        <v>1182</v>
      </c>
      <c r="D3816" t="s">
        <v>823</v>
      </c>
      <c r="E3816" t="s">
        <v>822</v>
      </c>
      <c r="F3816" t="s">
        <v>1189</v>
      </c>
      <c r="G3816" t="s">
        <v>1190</v>
      </c>
      <c r="K3816" t="s">
        <v>1192</v>
      </c>
      <c r="L3816" t="s">
        <v>1191</v>
      </c>
      <c r="M3816">
        <v>85601</v>
      </c>
      <c r="N3816">
        <v>100</v>
      </c>
    </row>
    <row r="3817" spans="1:14" customFormat="1" x14ac:dyDescent="0.3">
      <c r="A3817">
        <v>2023</v>
      </c>
      <c r="B3817" t="s">
        <v>1188</v>
      </c>
      <c r="C3817" t="s">
        <v>1182</v>
      </c>
      <c r="D3817" t="s">
        <v>823</v>
      </c>
      <c r="E3817" t="s">
        <v>822</v>
      </c>
      <c r="F3817" t="s">
        <v>1189</v>
      </c>
      <c r="G3817" t="s">
        <v>1190</v>
      </c>
      <c r="K3817" t="s">
        <v>305</v>
      </c>
      <c r="L3817" t="s">
        <v>1191</v>
      </c>
      <c r="M3817">
        <v>3736</v>
      </c>
      <c r="N3817">
        <v>4.3644299999999996</v>
      </c>
    </row>
    <row r="3818" spans="1:14" customFormat="1" x14ac:dyDescent="0.3">
      <c r="A3818">
        <v>2023</v>
      </c>
      <c r="B3818" t="s">
        <v>1188</v>
      </c>
      <c r="C3818" t="s">
        <v>1182</v>
      </c>
      <c r="D3818" t="s">
        <v>823</v>
      </c>
      <c r="E3818" t="s">
        <v>822</v>
      </c>
      <c r="F3818" t="s">
        <v>877</v>
      </c>
      <c r="G3818" t="s">
        <v>876</v>
      </c>
      <c r="K3818" t="s">
        <v>307</v>
      </c>
      <c r="L3818" t="s">
        <v>1191</v>
      </c>
      <c r="M3818">
        <v>33146</v>
      </c>
      <c r="N3818">
        <v>36.320799999999998</v>
      </c>
    </row>
    <row r="3819" spans="1:14" customFormat="1" x14ac:dyDescent="0.3">
      <c r="A3819">
        <v>2023</v>
      </c>
      <c r="B3819" t="s">
        <v>1188</v>
      </c>
      <c r="C3819" t="s">
        <v>1182</v>
      </c>
      <c r="D3819" t="s">
        <v>823</v>
      </c>
      <c r="E3819" t="s">
        <v>822</v>
      </c>
      <c r="F3819" t="s">
        <v>877</v>
      </c>
      <c r="G3819" t="s">
        <v>876</v>
      </c>
      <c r="K3819" t="s">
        <v>308</v>
      </c>
      <c r="L3819" t="s">
        <v>1191</v>
      </c>
      <c r="M3819">
        <v>18265</v>
      </c>
      <c r="N3819">
        <v>20.01446</v>
      </c>
    </row>
    <row r="3820" spans="1:14" customFormat="1" x14ac:dyDescent="0.3">
      <c r="A3820">
        <v>2023</v>
      </c>
      <c r="B3820" t="s">
        <v>1188</v>
      </c>
      <c r="C3820" t="s">
        <v>1182</v>
      </c>
      <c r="D3820" t="s">
        <v>823</v>
      </c>
      <c r="E3820" t="s">
        <v>822</v>
      </c>
      <c r="F3820" t="s">
        <v>877</v>
      </c>
      <c r="G3820" t="s">
        <v>876</v>
      </c>
      <c r="K3820" t="s">
        <v>309</v>
      </c>
      <c r="L3820" t="s">
        <v>1191</v>
      </c>
      <c r="M3820">
        <v>7075</v>
      </c>
      <c r="N3820">
        <v>7.7526599999999997</v>
      </c>
    </row>
    <row r="3821" spans="1:14" customFormat="1" x14ac:dyDescent="0.3">
      <c r="A3821">
        <v>2023</v>
      </c>
      <c r="B3821" t="s">
        <v>1188</v>
      </c>
      <c r="C3821" t="s">
        <v>1182</v>
      </c>
      <c r="D3821" t="s">
        <v>823</v>
      </c>
      <c r="E3821" t="s">
        <v>822</v>
      </c>
      <c r="F3821" t="s">
        <v>877</v>
      </c>
      <c r="G3821" t="s">
        <v>876</v>
      </c>
      <c r="K3821" t="s">
        <v>306</v>
      </c>
      <c r="L3821" t="s">
        <v>1191</v>
      </c>
      <c r="M3821">
        <v>29297</v>
      </c>
      <c r="N3821">
        <v>32.103140000000003</v>
      </c>
    </row>
    <row r="3822" spans="1:14" customFormat="1" x14ac:dyDescent="0.3">
      <c r="A3822">
        <v>2023</v>
      </c>
      <c r="B3822" t="s">
        <v>1188</v>
      </c>
      <c r="C3822" t="s">
        <v>1182</v>
      </c>
      <c r="D3822" t="s">
        <v>823</v>
      </c>
      <c r="E3822" t="s">
        <v>822</v>
      </c>
      <c r="F3822" t="s">
        <v>877</v>
      </c>
      <c r="G3822" t="s">
        <v>876</v>
      </c>
      <c r="K3822" t="s">
        <v>1192</v>
      </c>
      <c r="L3822" t="s">
        <v>1191</v>
      </c>
      <c r="M3822">
        <v>91259</v>
      </c>
      <c r="N3822">
        <v>100</v>
      </c>
    </row>
    <row r="3823" spans="1:14" customFormat="1" x14ac:dyDescent="0.3">
      <c r="A3823">
        <v>2023</v>
      </c>
      <c r="B3823" t="s">
        <v>1188</v>
      </c>
      <c r="C3823" t="s">
        <v>1182</v>
      </c>
      <c r="D3823" t="s">
        <v>823</v>
      </c>
      <c r="E3823" t="s">
        <v>822</v>
      </c>
      <c r="F3823" t="s">
        <v>877</v>
      </c>
      <c r="G3823" t="s">
        <v>876</v>
      </c>
      <c r="K3823" t="s">
        <v>305</v>
      </c>
      <c r="L3823" t="s">
        <v>1191</v>
      </c>
      <c r="M3823">
        <v>3476</v>
      </c>
      <c r="N3823">
        <v>3.8089400000000002</v>
      </c>
    </row>
    <row r="3824" spans="1:14" customFormat="1" x14ac:dyDescent="0.3">
      <c r="A3824">
        <v>2023</v>
      </c>
      <c r="B3824" t="s">
        <v>1188</v>
      </c>
      <c r="C3824" t="s">
        <v>1182</v>
      </c>
      <c r="D3824" t="s">
        <v>823</v>
      </c>
      <c r="E3824" t="s">
        <v>822</v>
      </c>
      <c r="F3824" t="s">
        <v>853</v>
      </c>
      <c r="G3824" t="s">
        <v>852</v>
      </c>
      <c r="K3824" t="s">
        <v>307</v>
      </c>
      <c r="L3824" t="s">
        <v>1191</v>
      </c>
      <c r="M3824">
        <v>19099</v>
      </c>
      <c r="N3824">
        <v>37.532179999999997</v>
      </c>
    </row>
    <row r="3825" spans="1:14" customFormat="1" x14ac:dyDescent="0.3">
      <c r="A3825">
        <v>2023</v>
      </c>
      <c r="B3825" t="s">
        <v>1188</v>
      </c>
      <c r="C3825" t="s">
        <v>1182</v>
      </c>
      <c r="D3825" t="s">
        <v>823</v>
      </c>
      <c r="E3825" t="s">
        <v>822</v>
      </c>
      <c r="F3825" t="s">
        <v>853</v>
      </c>
      <c r="G3825" t="s">
        <v>852</v>
      </c>
      <c r="K3825" t="s">
        <v>308</v>
      </c>
      <c r="L3825" t="s">
        <v>1191</v>
      </c>
      <c r="M3825">
        <v>10870</v>
      </c>
      <c r="N3825">
        <v>21.361049999999999</v>
      </c>
    </row>
    <row r="3826" spans="1:14" customFormat="1" x14ac:dyDescent="0.3">
      <c r="A3826">
        <v>2023</v>
      </c>
      <c r="B3826" t="s">
        <v>1188</v>
      </c>
      <c r="C3826" t="s">
        <v>1182</v>
      </c>
      <c r="D3826" t="s">
        <v>823</v>
      </c>
      <c r="E3826" t="s">
        <v>822</v>
      </c>
      <c r="F3826" t="s">
        <v>853</v>
      </c>
      <c r="G3826" t="s">
        <v>852</v>
      </c>
      <c r="K3826" t="s">
        <v>309</v>
      </c>
      <c r="L3826" t="s">
        <v>1191</v>
      </c>
      <c r="M3826">
        <v>3085</v>
      </c>
      <c r="N3826">
        <v>6.0624500000000001</v>
      </c>
    </row>
    <row r="3827" spans="1:14" customFormat="1" x14ac:dyDescent="0.3">
      <c r="A3827">
        <v>2023</v>
      </c>
      <c r="B3827" t="s">
        <v>1188</v>
      </c>
      <c r="C3827" t="s">
        <v>1182</v>
      </c>
      <c r="D3827" t="s">
        <v>823</v>
      </c>
      <c r="E3827" t="s">
        <v>822</v>
      </c>
      <c r="F3827" t="s">
        <v>853</v>
      </c>
      <c r="G3827" t="s">
        <v>852</v>
      </c>
      <c r="K3827" t="s">
        <v>306</v>
      </c>
      <c r="L3827" t="s">
        <v>1191</v>
      </c>
      <c r="M3827">
        <v>16054</v>
      </c>
      <c r="N3827">
        <v>31.54833</v>
      </c>
    </row>
    <row r="3828" spans="1:14" customFormat="1" x14ac:dyDescent="0.3">
      <c r="A3828">
        <v>2023</v>
      </c>
      <c r="B3828" t="s">
        <v>1188</v>
      </c>
      <c r="C3828" t="s">
        <v>1182</v>
      </c>
      <c r="D3828" t="s">
        <v>823</v>
      </c>
      <c r="E3828" t="s">
        <v>822</v>
      </c>
      <c r="F3828" t="s">
        <v>853</v>
      </c>
      <c r="G3828" t="s">
        <v>852</v>
      </c>
      <c r="K3828" t="s">
        <v>1192</v>
      </c>
      <c r="L3828" t="s">
        <v>1191</v>
      </c>
      <c r="M3828">
        <v>50887</v>
      </c>
      <c r="N3828">
        <v>100</v>
      </c>
    </row>
    <row r="3829" spans="1:14" customFormat="1" x14ac:dyDescent="0.3">
      <c r="A3829">
        <v>2023</v>
      </c>
      <c r="B3829" t="s">
        <v>1188</v>
      </c>
      <c r="C3829" t="s">
        <v>1182</v>
      </c>
      <c r="D3829" t="s">
        <v>823</v>
      </c>
      <c r="E3829" t="s">
        <v>822</v>
      </c>
      <c r="F3829" t="s">
        <v>853</v>
      </c>
      <c r="G3829" t="s">
        <v>852</v>
      </c>
      <c r="K3829" t="s">
        <v>305</v>
      </c>
      <c r="L3829" t="s">
        <v>1191</v>
      </c>
      <c r="M3829">
        <v>1779</v>
      </c>
      <c r="N3829">
        <v>3.4959799999999999</v>
      </c>
    </row>
    <row r="3830" spans="1:14" customFormat="1" x14ac:dyDescent="0.3">
      <c r="A3830">
        <v>2024</v>
      </c>
      <c r="B3830" t="s">
        <v>1188</v>
      </c>
      <c r="C3830" t="s">
        <v>1180</v>
      </c>
      <c r="D3830" t="s">
        <v>823</v>
      </c>
      <c r="E3830" t="s">
        <v>822</v>
      </c>
      <c r="K3830" t="s">
        <v>307</v>
      </c>
      <c r="L3830" t="s">
        <v>1191</v>
      </c>
      <c r="M3830">
        <v>208609</v>
      </c>
      <c r="N3830">
        <v>36.41733</v>
      </c>
    </row>
    <row r="3831" spans="1:14" customFormat="1" x14ac:dyDescent="0.3">
      <c r="A3831">
        <v>2024</v>
      </c>
      <c r="B3831" t="s">
        <v>1188</v>
      </c>
      <c r="C3831" t="s">
        <v>1180</v>
      </c>
      <c r="D3831" t="s">
        <v>823</v>
      </c>
      <c r="E3831" t="s">
        <v>822</v>
      </c>
      <c r="K3831" t="s">
        <v>308</v>
      </c>
      <c r="L3831" t="s">
        <v>1191</v>
      </c>
      <c r="M3831">
        <v>115002</v>
      </c>
      <c r="N3831">
        <v>20.076149999999998</v>
      </c>
    </row>
    <row r="3832" spans="1:14" customFormat="1" x14ac:dyDescent="0.3">
      <c r="A3832">
        <v>2024</v>
      </c>
      <c r="B3832" t="s">
        <v>1188</v>
      </c>
      <c r="C3832" t="s">
        <v>1180</v>
      </c>
      <c r="D3832" t="s">
        <v>823</v>
      </c>
      <c r="E3832" t="s">
        <v>822</v>
      </c>
      <c r="K3832" t="s">
        <v>309</v>
      </c>
      <c r="L3832" t="s">
        <v>1191</v>
      </c>
      <c r="M3832">
        <v>35526</v>
      </c>
      <c r="N3832">
        <v>6.2018500000000003</v>
      </c>
    </row>
    <row r="3833" spans="1:14" customFormat="1" x14ac:dyDescent="0.3">
      <c r="A3833">
        <v>2024</v>
      </c>
      <c r="B3833" t="s">
        <v>1188</v>
      </c>
      <c r="C3833" t="s">
        <v>1180</v>
      </c>
      <c r="D3833" t="s">
        <v>823</v>
      </c>
      <c r="E3833" t="s">
        <v>822</v>
      </c>
      <c r="K3833" t="s">
        <v>306</v>
      </c>
      <c r="L3833" t="s">
        <v>1191</v>
      </c>
      <c r="M3833">
        <v>187165</v>
      </c>
      <c r="N3833">
        <v>32.6738</v>
      </c>
    </row>
    <row r="3834" spans="1:14" customFormat="1" x14ac:dyDescent="0.3">
      <c r="A3834">
        <v>2024</v>
      </c>
      <c r="B3834" t="s">
        <v>1188</v>
      </c>
      <c r="C3834" t="s">
        <v>1180</v>
      </c>
      <c r="D3834" t="s">
        <v>823</v>
      </c>
      <c r="E3834" t="s">
        <v>822</v>
      </c>
      <c r="K3834" t="s">
        <v>1192</v>
      </c>
      <c r="L3834" t="s">
        <v>1191</v>
      </c>
      <c r="M3834">
        <v>575963</v>
      </c>
      <c r="N3834">
        <v>100</v>
      </c>
    </row>
    <row r="3835" spans="1:14" customFormat="1" x14ac:dyDescent="0.3">
      <c r="A3835">
        <v>2024</v>
      </c>
      <c r="B3835" t="s">
        <v>1188</v>
      </c>
      <c r="C3835" t="s">
        <v>1180</v>
      </c>
      <c r="D3835" t="s">
        <v>823</v>
      </c>
      <c r="E3835" t="s">
        <v>822</v>
      </c>
      <c r="K3835" t="s">
        <v>305</v>
      </c>
      <c r="L3835" t="s">
        <v>1191</v>
      </c>
      <c r="M3835">
        <v>26527</v>
      </c>
      <c r="N3835">
        <v>4.6308800000000003</v>
      </c>
    </row>
    <row r="3836" spans="1:14" customFormat="1" x14ac:dyDescent="0.3">
      <c r="A3836">
        <v>2024</v>
      </c>
      <c r="B3836" t="s">
        <v>1188</v>
      </c>
      <c r="C3836" t="s">
        <v>1182</v>
      </c>
      <c r="D3836" t="s">
        <v>823</v>
      </c>
      <c r="E3836" t="s">
        <v>822</v>
      </c>
      <c r="F3836" t="s">
        <v>913</v>
      </c>
      <c r="G3836" t="s">
        <v>912</v>
      </c>
      <c r="K3836" t="s">
        <v>307</v>
      </c>
      <c r="L3836" t="s">
        <v>1191</v>
      </c>
      <c r="M3836">
        <v>10108</v>
      </c>
      <c r="N3836">
        <v>38.494929999999997</v>
      </c>
    </row>
    <row r="3837" spans="1:14" customFormat="1" x14ac:dyDescent="0.3">
      <c r="A3837">
        <v>2024</v>
      </c>
      <c r="B3837" t="s">
        <v>1188</v>
      </c>
      <c r="C3837" t="s">
        <v>1182</v>
      </c>
      <c r="D3837" t="s">
        <v>823</v>
      </c>
      <c r="E3837" t="s">
        <v>822</v>
      </c>
      <c r="F3837" t="s">
        <v>913</v>
      </c>
      <c r="G3837" t="s">
        <v>912</v>
      </c>
      <c r="K3837" t="s">
        <v>308</v>
      </c>
      <c r="L3837" t="s">
        <v>1191</v>
      </c>
      <c r="M3837">
        <v>5152</v>
      </c>
      <c r="N3837">
        <v>19.62069</v>
      </c>
    </row>
    <row r="3838" spans="1:14" customFormat="1" x14ac:dyDescent="0.3">
      <c r="A3838">
        <v>2024</v>
      </c>
      <c r="B3838" t="s">
        <v>1188</v>
      </c>
      <c r="C3838" t="s">
        <v>1182</v>
      </c>
      <c r="D3838" t="s">
        <v>823</v>
      </c>
      <c r="E3838" t="s">
        <v>822</v>
      </c>
      <c r="F3838" t="s">
        <v>913</v>
      </c>
      <c r="G3838" t="s">
        <v>912</v>
      </c>
      <c r="K3838" t="s">
        <v>309</v>
      </c>
      <c r="L3838" t="s">
        <v>1191</v>
      </c>
      <c r="M3838">
        <v>1173</v>
      </c>
      <c r="N3838">
        <v>4.4672099999999997</v>
      </c>
    </row>
    <row r="3839" spans="1:14" customFormat="1" x14ac:dyDescent="0.3">
      <c r="A3839">
        <v>2024</v>
      </c>
      <c r="B3839" t="s">
        <v>1188</v>
      </c>
      <c r="C3839" t="s">
        <v>1182</v>
      </c>
      <c r="D3839" t="s">
        <v>823</v>
      </c>
      <c r="E3839" t="s">
        <v>822</v>
      </c>
      <c r="F3839" t="s">
        <v>913</v>
      </c>
      <c r="G3839" t="s">
        <v>912</v>
      </c>
      <c r="K3839" t="s">
        <v>306</v>
      </c>
      <c r="L3839" t="s">
        <v>1191</v>
      </c>
      <c r="M3839">
        <v>8535</v>
      </c>
      <c r="N3839">
        <v>32.504379999999998</v>
      </c>
    </row>
    <row r="3840" spans="1:14" customFormat="1" x14ac:dyDescent="0.3">
      <c r="A3840">
        <v>2024</v>
      </c>
      <c r="B3840" t="s">
        <v>1188</v>
      </c>
      <c r="C3840" t="s">
        <v>1182</v>
      </c>
      <c r="D3840" t="s">
        <v>823</v>
      </c>
      <c r="E3840" t="s">
        <v>822</v>
      </c>
      <c r="F3840" t="s">
        <v>913</v>
      </c>
      <c r="G3840" t="s">
        <v>912</v>
      </c>
      <c r="K3840" t="s">
        <v>1192</v>
      </c>
      <c r="L3840" t="s">
        <v>1191</v>
      </c>
      <c r="M3840">
        <v>26258</v>
      </c>
      <c r="N3840">
        <v>100</v>
      </c>
    </row>
    <row r="3841" spans="1:14" customFormat="1" x14ac:dyDescent="0.3">
      <c r="A3841">
        <v>2024</v>
      </c>
      <c r="B3841" t="s">
        <v>1188</v>
      </c>
      <c r="C3841" t="s">
        <v>1182</v>
      </c>
      <c r="D3841" t="s">
        <v>823</v>
      </c>
      <c r="E3841" t="s">
        <v>822</v>
      </c>
      <c r="F3841" t="s">
        <v>913</v>
      </c>
      <c r="G3841" t="s">
        <v>912</v>
      </c>
      <c r="K3841" t="s">
        <v>305</v>
      </c>
      <c r="L3841" t="s">
        <v>1191</v>
      </c>
      <c r="M3841">
        <v>1290</v>
      </c>
      <c r="N3841">
        <v>4.9127900000000002</v>
      </c>
    </row>
    <row r="3842" spans="1:14" customFormat="1" x14ac:dyDescent="0.3">
      <c r="A3842">
        <v>2024</v>
      </c>
      <c r="B3842" t="s">
        <v>1188</v>
      </c>
      <c r="C3842" t="s">
        <v>1182</v>
      </c>
      <c r="D3842" t="s">
        <v>823</v>
      </c>
      <c r="E3842" t="s">
        <v>822</v>
      </c>
      <c r="F3842" t="s">
        <v>867</v>
      </c>
      <c r="G3842" t="s">
        <v>866</v>
      </c>
      <c r="K3842" t="s">
        <v>307</v>
      </c>
      <c r="L3842" t="s">
        <v>1191</v>
      </c>
      <c r="M3842">
        <v>30233</v>
      </c>
      <c r="N3842">
        <v>36.504910000000002</v>
      </c>
    </row>
    <row r="3843" spans="1:14" customFormat="1" x14ac:dyDescent="0.3">
      <c r="A3843">
        <v>2024</v>
      </c>
      <c r="B3843" t="s">
        <v>1188</v>
      </c>
      <c r="C3843" t="s">
        <v>1182</v>
      </c>
      <c r="D3843" t="s">
        <v>823</v>
      </c>
      <c r="E3843" t="s">
        <v>822</v>
      </c>
      <c r="F3843" t="s">
        <v>867</v>
      </c>
      <c r="G3843" t="s">
        <v>866</v>
      </c>
      <c r="K3843" t="s">
        <v>308</v>
      </c>
      <c r="L3843" t="s">
        <v>1191</v>
      </c>
      <c r="M3843">
        <v>16290</v>
      </c>
      <c r="N3843">
        <v>19.6694</v>
      </c>
    </row>
    <row r="3844" spans="1:14" customFormat="1" x14ac:dyDescent="0.3">
      <c r="A3844">
        <v>2024</v>
      </c>
      <c r="B3844" t="s">
        <v>1188</v>
      </c>
      <c r="C3844" t="s">
        <v>1182</v>
      </c>
      <c r="D3844" t="s">
        <v>823</v>
      </c>
      <c r="E3844" t="s">
        <v>822</v>
      </c>
      <c r="F3844" t="s">
        <v>867</v>
      </c>
      <c r="G3844" t="s">
        <v>866</v>
      </c>
      <c r="K3844" t="s">
        <v>309</v>
      </c>
      <c r="L3844" t="s">
        <v>1191</v>
      </c>
      <c r="M3844">
        <v>4127</v>
      </c>
      <c r="N3844">
        <v>4.9831599999999998</v>
      </c>
    </row>
    <row r="3845" spans="1:14" customFormat="1" x14ac:dyDescent="0.3">
      <c r="A3845">
        <v>2024</v>
      </c>
      <c r="B3845" t="s">
        <v>1188</v>
      </c>
      <c r="C3845" t="s">
        <v>1182</v>
      </c>
      <c r="D3845" t="s">
        <v>823</v>
      </c>
      <c r="E3845" t="s">
        <v>822</v>
      </c>
      <c r="F3845" t="s">
        <v>867</v>
      </c>
      <c r="G3845" t="s">
        <v>866</v>
      </c>
      <c r="K3845" t="s">
        <v>306</v>
      </c>
      <c r="L3845" t="s">
        <v>1191</v>
      </c>
      <c r="M3845">
        <v>27715</v>
      </c>
      <c r="N3845">
        <v>33.46454</v>
      </c>
    </row>
    <row r="3846" spans="1:14" customFormat="1" x14ac:dyDescent="0.3">
      <c r="A3846">
        <v>2024</v>
      </c>
      <c r="B3846" t="s">
        <v>1188</v>
      </c>
      <c r="C3846" t="s">
        <v>1182</v>
      </c>
      <c r="D3846" t="s">
        <v>823</v>
      </c>
      <c r="E3846" t="s">
        <v>822</v>
      </c>
      <c r="F3846" t="s">
        <v>867</v>
      </c>
      <c r="G3846" t="s">
        <v>866</v>
      </c>
      <c r="K3846" t="s">
        <v>1192</v>
      </c>
      <c r="L3846" t="s">
        <v>1191</v>
      </c>
      <c r="M3846">
        <v>82819</v>
      </c>
      <c r="N3846">
        <v>100</v>
      </c>
    </row>
    <row r="3847" spans="1:14" customFormat="1" x14ac:dyDescent="0.3">
      <c r="A3847">
        <v>2024</v>
      </c>
      <c r="B3847" t="s">
        <v>1188</v>
      </c>
      <c r="C3847" t="s">
        <v>1182</v>
      </c>
      <c r="D3847" t="s">
        <v>823</v>
      </c>
      <c r="E3847" t="s">
        <v>822</v>
      </c>
      <c r="F3847" t="s">
        <v>867</v>
      </c>
      <c r="G3847" t="s">
        <v>866</v>
      </c>
      <c r="K3847" t="s">
        <v>305</v>
      </c>
      <c r="L3847" t="s">
        <v>1191</v>
      </c>
      <c r="M3847">
        <v>4454</v>
      </c>
      <c r="N3847">
        <v>5.3779899999999996</v>
      </c>
    </row>
    <row r="3848" spans="1:14" customFormat="1" x14ac:dyDescent="0.3">
      <c r="A3848">
        <v>2024</v>
      </c>
      <c r="B3848" t="s">
        <v>1188</v>
      </c>
      <c r="C3848" t="s">
        <v>1182</v>
      </c>
      <c r="D3848" t="s">
        <v>823</v>
      </c>
      <c r="E3848" t="s">
        <v>822</v>
      </c>
      <c r="F3848" t="s">
        <v>849</v>
      </c>
      <c r="G3848" t="s">
        <v>848</v>
      </c>
      <c r="K3848" t="s">
        <v>307</v>
      </c>
      <c r="L3848" t="s">
        <v>1191</v>
      </c>
      <c r="M3848">
        <v>18885</v>
      </c>
      <c r="N3848">
        <v>36.571199999999997</v>
      </c>
    </row>
    <row r="3849" spans="1:14" customFormat="1" x14ac:dyDescent="0.3">
      <c r="A3849">
        <v>2024</v>
      </c>
      <c r="B3849" t="s">
        <v>1188</v>
      </c>
      <c r="C3849" t="s">
        <v>1182</v>
      </c>
      <c r="D3849" t="s">
        <v>823</v>
      </c>
      <c r="E3849" t="s">
        <v>822</v>
      </c>
      <c r="F3849" t="s">
        <v>849</v>
      </c>
      <c r="G3849" t="s">
        <v>848</v>
      </c>
      <c r="K3849" t="s">
        <v>308</v>
      </c>
      <c r="L3849" t="s">
        <v>1191</v>
      </c>
      <c r="M3849">
        <v>10943</v>
      </c>
      <c r="N3849">
        <v>21.19135</v>
      </c>
    </row>
    <row r="3850" spans="1:14" customFormat="1" x14ac:dyDescent="0.3">
      <c r="A3850">
        <v>2024</v>
      </c>
      <c r="B3850" t="s">
        <v>1188</v>
      </c>
      <c r="C3850" t="s">
        <v>1182</v>
      </c>
      <c r="D3850" t="s">
        <v>823</v>
      </c>
      <c r="E3850" t="s">
        <v>822</v>
      </c>
      <c r="F3850" t="s">
        <v>849</v>
      </c>
      <c r="G3850" t="s">
        <v>848</v>
      </c>
      <c r="K3850" t="s">
        <v>309</v>
      </c>
      <c r="L3850" t="s">
        <v>1191</v>
      </c>
      <c r="M3850">
        <v>3115</v>
      </c>
      <c r="N3850">
        <v>6.03226</v>
      </c>
    </row>
    <row r="3851" spans="1:14" customFormat="1" x14ac:dyDescent="0.3">
      <c r="A3851">
        <v>2024</v>
      </c>
      <c r="B3851" t="s">
        <v>1188</v>
      </c>
      <c r="C3851" t="s">
        <v>1182</v>
      </c>
      <c r="D3851" t="s">
        <v>823</v>
      </c>
      <c r="E3851" t="s">
        <v>822</v>
      </c>
      <c r="F3851" t="s">
        <v>849</v>
      </c>
      <c r="G3851" t="s">
        <v>848</v>
      </c>
      <c r="K3851" t="s">
        <v>306</v>
      </c>
      <c r="L3851" t="s">
        <v>1191</v>
      </c>
      <c r="M3851">
        <v>16188</v>
      </c>
      <c r="N3851">
        <v>31.348400000000002</v>
      </c>
    </row>
    <row r="3852" spans="1:14" customFormat="1" x14ac:dyDescent="0.3">
      <c r="A3852">
        <v>2024</v>
      </c>
      <c r="B3852" t="s">
        <v>1188</v>
      </c>
      <c r="C3852" t="s">
        <v>1182</v>
      </c>
      <c r="D3852" t="s">
        <v>823</v>
      </c>
      <c r="E3852" t="s">
        <v>822</v>
      </c>
      <c r="F3852" t="s">
        <v>849</v>
      </c>
      <c r="G3852" t="s">
        <v>848</v>
      </c>
      <c r="K3852" t="s">
        <v>1192</v>
      </c>
      <c r="L3852" t="s">
        <v>1191</v>
      </c>
      <c r="M3852">
        <v>51639</v>
      </c>
      <c r="N3852">
        <v>100</v>
      </c>
    </row>
    <row r="3853" spans="1:14" customFormat="1" x14ac:dyDescent="0.3">
      <c r="A3853">
        <v>2024</v>
      </c>
      <c r="B3853" t="s">
        <v>1188</v>
      </c>
      <c r="C3853" t="s">
        <v>1182</v>
      </c>
      <c r="D3853" t="s">
        <v>823</v>
      </c>
      <c r="E3853" t="s">
        <v>822</v>
      </c>
      <c r="F3853" t="s">
        <v>849</v>
      </c>
      <c r="G3853" t="s">
        <v>848</v>
      </c>
      <c r="K3853" t="s">
        <v>305</v>
      </c>
      <c r="L3853" t="s">
        <v>1191</v>
      </c>
      <c r="M3853">
        <v>2508</v>
      </c>
      <c r="N3853">
        <v>4.8567900000000002</v>
      </c>
    </row>
    <row r="3854" spans="1:14" customFormat="1" x14ac:dyDescent="0.3">
      <c r="A3854">
        <v>2024</v>
      </c>
      <c r="B3854" t="s">
        <v>1188</v>
      </c>
      <c r="C3854" t="s">
        <v>1182</v>
      </c>
      <c r="D3854" t="s">
        <v>823</v>
      </c>
      <c r="E3854" t="s">
        <v>822</v>
      </c>
      <c r="F3854" t="s">
        <v>927</v>
      </c>
      <c r="G3854" t="s">
        <v>926</v>
      </c>
      <c r="K3854" t="s">
        <v>307</v>
      </c>
      <c r="L3854" t="s">
        <v>1191</v>
      </c>
      <c r="M3854">
        <v>15852</v>
      </c>
      <c r="N3854">
        <v>37.917999999999999</v>
      </c>
    </row>
    <row r="3855" spans="1:14" customFormat="1" x14ac:dyDescent="0.3">
      <c r="A3855">
        <v>2024</v>
      </c>
      <c r="B3855" t="s">
        <v>1188</v>
      </c>
      <c r="C3855" t="s">
        <v>1182</v>
      </c>
      <c r="D3855" t="s">
        <v>823</v>
      </c>
      <c r="E3855" t="s">
        <v>822</v>
      </c>
      <c r="F3855" t="s">
        <v>927</v>
      </c>
      <c r="G3855" t="s">
        <v>926</v>
      </c>
      <c r="K3855" t="s">
        <v>308</v>
      </c>
      <c r="L3855" t="s">
        <v>1191</v>
      </c>
      <c r="M3855">
        <v>8765</v>
      </c>
      <c r="N3855">
        <v>20.965890000000002</v>
      </c>
    </row>
    <row r="3856" spans="1:14" customFormat="1" x14ac:dyDescent="0.3">
      <c r="A3856">
        <v>2024</v>
      </c>
      <c r="B3856" t="s">
        <v>1188</v>
      </c>
      <c r="C3856" t="s">
        <v>1182</v>
      </c>
      <c r="D3856" t="s">
        <v>823</v>
      </c>
      <c r="E3856" t="s">
        <v>822</v>
      </c>
      <c r="F3856" t="s">
        <v>927</v>
      </c>
      <c r="G3856" t="s">
        <v>926</v>
      </c>
      <c r="K3856" t="s">
        <v>309</v>
      </c>
      <c r="L3856" t="s">
        <v>1191</v>
      </c>
      <c r="M3856">
        <v>2223</v>
      </c>
      <c r="N3856">
        <v>5.3174200000000003</v>
      </c>
    </row>
    <row r="3857" spans="1:14" customFormat="1" x14ac:dyDescent="0.3">
      <c r="A3857">
        <v>2024</v>
      </c>
      <c r="B3857" t="s">
        <v>1188</v>
      </c>
      <c r="C3857" t="s">
        <v>1182</v>
      </c>
      <c r="D3857" t="s">
        <v>823</v>
      </c>
      <c r="E3857" t="s">
        <v>822</v>
      </c>
      <c r="F3857" t="s">
        <v>927</v>
      </c>
      <c r="G3857" t="s">
        <v>926</v>
      </c>
      <c r="K3857" t="s">
        <v>306</v>
      </c>
      <c r="L3857" t="s">
        <v>1191</v>
      </c>
      <c r="M3857">
        <v>13213</v>
      </c>
      <c r="N3857">
        <v>31.605509999999999</v>
      </c>
    </row>
    <row r="3858" spans="1:14" customFormat="1" x14ac:dyDescent="0.3">
      <c r="A3858">
        <v>2024</v>
      </c>
      <c r="B3858" t="s">
        <v>1188</v>
      </c>
      <c r="C3858" t="s">
        <v>1182</v>
      </c>
      <c r="D3858" t="s">
        <v>823</v>
      </c>
      <c r="E3858" t="s">
        <v>822</v>
      </c>
      <c r="F3858" t="s">
        <v>927</v>
      </c>
      <c r="G3858" t="s">
        <v>926</v>
      </c>
      <c r="K3858" t="s">
        <v>1192</v>
      </c>
      <c r="L3858" t="s">
        <v>1191</v>
      </c>
      <c r="M3858">
        <v>41806</v>
      </c>
      <c r="N3858">
        <v>100</v>
      </c>
    </row>
    <row r="3859" spans="1:14" customFormat="1" x14ac:dyDescent="0.3">
      <c r="A3859">
        <v>2024</v>
      </c>
      <c r="B3859" t="s">
        <v>1188</v>
      </c>
      <c r="C3859" t="s">
        <v>1182</v>
      </c>
      <c r="D3859" t="s">
        <v>823</v>
      </c>
      <c r="E3859" t="s">
        <v>822</v>
      </c>
      <c r="F3859" t="s">
        <v>927</v>
      </c>
      <c r="G3859" t="s">
        <v>926</v>
      </c>
      <c r="K3859" t="s">
        <v>305</v>
      </c>
      <c r="L3859" t="s">
        <v>1191</v>
      </c>
      <c r="M3859">
        <v>1753</v>
      </c>
      <c r="N3859">
        <v>4.1931799999999999</v>
      </c>
    </row>
    <row r="3860" spans="1:14" customFormat="1" x14ac:dyDescent="0.3">
      <c r="A3860">
        <v>2024</v>
      </c>
      <c r="B3860" t="s">
        <v>1188</v>
      </c>
      <c r="C3860" t="s">
        <v>1182</v>
      </c>
      <c r="D3860" t="s">
        <v>823</v>
      </c>
      <c r="E3860" t="s">
        <v>822</v>
      </c>
      <c r="F3860" t="s">
        <v>863</v>
      </c>
      <c r="G3860" t="s">
        <v>862</v>
      </c>
      <c r="K3860" t="s">
        <v>307</v>
      </c>
      <c r="L3860" t="s">
        <v>1191</v>
      </c>
      <c r="M3860">
        <v>20994</v>
      </c>
      <c r="N3860">
        <v>35.253819999999997</v>
      </c>
    </row>
    <row r="3861" spans="1:14" customFormat="1" x14ac:dyDescent="0.3">
      <c r="A3861">
        <v>2024</v>
      </c>
      <c r="B3861" t="s">
        <v>1188</v>
      </c>
      <c r="C3861" t="s">
        <v>1182</v>
      </c>
      <c r="D3861" t="s">
        <v>823</v>
      </c>
      <c r="E3861" t="s">
        <v>822</v>
      </c>
      <c r="F3861" t="s">
        <v>863</v>
      </c>
      <c r="G3861" t="s">
        <v>862</v>
      </c>
      <c r="K3861" t="s">
        <v>308</v>
      </c>
      <c r="L3861" t="s">
        <v>1191</v>
      </c>
      <c r="M3861">
        <v>12492</v>
      </c>
      <c r="N3861">
        <v>20.976980000000001</v>
      </c>
    </row>
    <row r="3862" spans="1:14" customFormat="1" x14ac:dyDescent="0.3">
      <c r="A3862">
        <v>2024</v>
      </c>
      <c r="B3862" t="s">
        <v>1188</v>
      </c>
      <c r="C3862" t="s">
        <v>1182</v>
      </c>
      <c r="D3862" t="s">
        <v>823</v>
      </c>
      <c r="E3862" t="s">
        <v>822</v>
      </c>
      <c r="F3862" t="s">
        <v>863</v>
      </c>
      <c r="G3862" t="s">
        <v>862</v>
      </c>
      <c r="K3862" t="s">
        <v>309</v>
      </c>
      <c r="L3862" t="s">
        <v>1191</v>
      </c>
      <c r="M3862">
        <v>3914</v>
      </c>
      <c r="N3862">
        <v>6.5725199999999999</v>
      </c>
    </row>
    <row r="3863" spans="1:14" customFormat="1" x14ac:dyDescent="0.3">
      <c r="A3863">
        <v>2024</v>
      </c>
      <c r="B3863" t="s">
        <v>1188</v>
      </c>
      <c r="C3863" t="s">
        <v>1182</v>
      </c>
      <c r="D3863" t="s">
        <v>823</v>
      </c>
      <c r="E3863" t="s">
        <v>822</v>
      </c>
      <c r="F3863" t="s">
        <v>863</v>
      </c>
      <c r="G3863" t="s">
        <v>862</v>
      </c>
      <c r="K3863" t="s">
        <v>306</v>
      </c>
      <c r="L3863" t="s">
        <v>1191</v>
      </c>
      <c r="M3863">
        <v>19272</v>
      </c>
      <c r="N3863">
        <v>32.362180000000002</v>
      </c>
    </row>
    <row r="3864" spans="1:14" customFormat="1" x14ac:dyDescent="0.3">
      <c r="A3864">
        <v>2024</v>
      </c>
      <c r="B3864" t="s">
        <v>1188</v>
      </c>
      <c r="C3864" t="s">
        <v>1182</v>
      </c>
      <c r="D3864" t="s">
        <v>823</v>
      </c>
      <c r="E3864" t="s">
        <v>822</v>
      </c>
      <c r="F3864" t="s">
        <v>863</v>
      </c>
      <c r="G3864" t="s">
        <v>862</v>
      </c>
      <c r="K3864" t="s">
        <v>1192</v>
      </c>
      <c r="L3864" t="s">
        <v>1191</v>
      </c>
      <c r="M3864">
        <v>59551</v>
      </c>
      <c r="N3864">
        <v>100</v>
      </c>
    </row>
    <row r="3865" spans="1:14" customFormat="1" x14ac:dyDescent="0.3">
      <c r="A3865">
        <v>2024</v>
      </c>
      <c r="B3865" t="s">
        <v>1188</v>
      </c>
      <c r="C3865" t="s">
        <v>1182</v>
      </c>
      <c r="D3865" t="s">
        <v>823</v>
      </c>
      <c r="E3865" t="s">
        <v>822</v>
      </c>
      <c r="F3865" t="s">
        <v>863</v>
      </c>
      <c r="G3865" t="s">
        <v>862</v>
      </c>
      <c r="K3865" t="s">
        <v>305</v>
      </c>
      <c r="L3865" t="s">
        <v>1191</v>
      </c>
      <c r="M3865">
        <v>2879</v>
      </c>
      <c r="N3865">
        <v>4.8345099999999999</v>
      </c>
    </row>
    <row r="3866" spans="1:14" customFormat="1" x14ac:dyDescent="0.3">
      <c r="A3866">
        <v>2024</v>
      </c>
      <c r="B3866" t="s">
        <v>1188</v>
      </c>
      <c r="C3866" t="s">
        <v>1182</v>
      </c>
      <c r="D3866" t="s">
        <v>823</v>
      </c>
      <c r="E3866" t="s">
        <v>822</v>
      </c>
      <c r="F3866" t="s">
        <v>857</v>
      </c>
      <c r="G3866" t="s">
        <v>856</v>
      </c>
      <c r="K3866" t="s">
        <v>307</v>
      </c>
      <c r="L3866" t="s">
        <v>1191</v>
      </c>
      <c r="M3866">
        <v>23494</v>
      </c>
      <c r="N3866">
        <v>36.092970000000001</v>
      </c>
    </row>
    <row r="3867" spans="1:14" customFormat="1" x14ac:dyDescent="0.3">
      <c r="A3867">
        <v>2024</v>
      </c>
      <c r="B3867" t="s">
        <v>1188</v>
      </c>
      <c r="C3867" t="s">
        <v>1182</v>
      </c>
      <c r="D3867" t="s">
        <v>823</v>
      </c>
      <c r="E3867" t="s">
        <v>822</v>
      </c>
      <c r="F3867" t="s">
        <v>857</v>
      </c>
      <c r="G3867" t="s">
        <v>856</v>
      </c>
      <c r="K3867" t="s">
        <v>308</v>
      </c>
      <c r="L3867" t="s">
        <v>1191</v>
      </c>
      <c r="M3867">
        <v>12499</v>
      </c>
      <c r="N3867">
        <v>19.20176</v>
      </c>
    </row>
    <row r="3868" spans="1:14" customFormat="1" x14ac:dyDescent="0.3">
      <c r="A3868">
        <v>2024</v>
      </c>
      <c r="B3868" t="s">
        <v>1188</v>
      </c>
      <c r="C3868" t="s">
        <v>1182</v>
      </c>
      <c r="D3868" t="s">
        <v>823</v>
      </c>
      <c r="E3868" t="s">
        <v>822</v>
      </c>
      <c r="F3868" t="s">
        <v>857</v>
      </c>
      <c r="G3868" t="s">
        <v>856</v>
      </c>
      <c r="K3868" t="s">
        <v>309</v>
      </c>
      <c r="L3868" t="s">
        <v>1191</v>
      </c>
      <c r="M3868">
        <v>5012</v>
      </c>
      <c r="N3868">
        <v>7.6997499999999999</v>
      </c>
    </row>
    <row r="3869" spans="1:14" customFormat="1" x14ac:dyDescent="0.3">
      <c r="A3869">
        <v>2024</v>
      </c>
      <c r="B3869" t="s">
        <v>1188</v>
      </c>
      <c r="C3869" t="s">
        <v>1182</v>
      </c>
      <c r="D3869" t="s">
        <v>823</v>
      </c>
      <c r="E3869" t="s">
        <v>822</v>
      </c>
      <c r="F3869" t="s">
        <v>857</v>
      </c>
      <c r="G3869" t="s">
        <v>856</v>
      </c>
      <c r="K3869" t="s">
        <v>306</v>
      </c>
      <c r="L3869" t="s">
        <v>1191</v>
      </c>
      <c r="M3869">
        <v>21174</v>
      </c>
      <c r="N3869">
        <v>32.528840000000002</v>
      </c>
    </row>
    <row r="3870" spans="1:14" customFormat="1" x14ac:dyDescent="0.3">
      <c r="A3870">
        <v>2024</v>
      </c>
      <c r="B3870" t="s">
        <v>1188</v>
      </c>
      <c r="C3870" t="s">
        <v>1182</v>
      </c>
      <c r="D3870" t="s">
        <v>823</v>
      </c>
      <c r="E3870" t="s">
        <v>822</v>
      </c>
      <c r="F3870" t="s">
        <v>857</v>
      </c>
      <c r="G3870" t="s">
        <v>856</v>
      </c>
      <c r="K3870" t="s">
        <v>1192</v>
      </c>
      <c r="L3870" t="s">
        <v>1191</v>
      </c>
      <c r="M3870">
        <v>65093</v>
      </c>
      <c r="N3870">
        <v>100</v>
      </c>
    </row>
    <row r="3871" spans="1:14" customFormat="1" x14ac:dyDescent="0.3">
      <c r="A3871">
        <v>2024</v>
      </c>
      <c r="B3871" t="s">
        <v>1188</v>
      </c>
      <c r="C3871" t="s">
        <v>1182</v>
      </c>
      <c r="D3871" t="s">
        <v>823</v>
      </c>
      <c r="E3871" t="s">
        <v>822</v>
      </c>
      <c r="F3871" t="s">
        <v>857</v>
      </c>
      <c r="G3871" t="s">
        <v>856</v>
      </c>
      <c r="K3871" t="s">
        <v>305</v>
      </c>
      <c r="L3871" t="s">
        <v>1191</v>
      </c>
      <c r="M3871">
        <v>2914</v>
      </c>
      <c r="N3871">
        <v>4.4766700000000004</v>
      </c>
    </row>
    <row r="3872" spans="1:14" customFormat="1" x14ac:dyDescent="0.3">
      <c r="A3872">
        <v>2024</v>
      </c>
      <c r="B3872" t="s">
        <v>1188</v>
      </c>
      <c r="C3872" t="s">
        <v>1182</v>
      </c>
      <c r="D3872" t="s">
        <v>823</v>
      </c>
      <c r="E3872" t="s">
        <v>822</v>
      </c>
      <c r="F3872" t="s">
        <v>1189</v>
      </c>
      <c r="G3872" t="s">
        <v>1190</v>
      </c>
      <c r="K3872" t="s">
        <v>307</v>
      </c>
      <c r="L3872" t="s">
        <v>1191</v>
      </c>
      <c r="M3872">
        <v>30099</v>
      </c>
      <c r="N3872">
        <v>33.312669999999997</v>
      </c>
    </row>
    <row r="3873" spans="1:14" customFormat="1" x14ac:dyDescent="0.3">
      <c r="A3873">
        <v>2024</v>
      </c>
      <c r="B3873" t="s">
        <v>1188</v>
      </c>
      <c r="C3873" t="s">
        <v>1182</v>
      </c>
      <c r="D3873" t="s">
        <v>823</v>
      </c>
      <c r="E3873" t="s">
        <v>822</v>
      </c>
      <c r="F3873" t="s">
        <v>1189</v>
      </c>
      <c r="G3873" t="s">
        <v>1190</v>
      </c>
      <c r="K3873" t="s">
        <v>308</v>
      </c>
      <c r="L3873" t="s">
        <v>1191</v>
      </c>
      <c r="M3873">
        <v>17139</v>
      </c>
      <c r="N3873">
        <v>18.96893</v>
      </c>
    </row>
    <row r="3874" spans="1:14" customFormat="1" x14ac:dyDescent="0.3">
      <c r="A3874">
        <v>2024</v>
      </c>
      <c r="B3874" t="s">
        <v>1188</v>
      </c>
      <c r="C3874" t="s">
        <v>1182</v>
      </c>
      <c r="D3874" t="s">
        <v>823</v>
      </c>
      <c r="E3874" t="s">
        <v>822</v>
      </c>
      <c r="F3874" t="s">
        <v>1189</v>
      </c>
      <c r="G3874" t="s">
        <v>1190</v>
      </c>
      <c r="K3874" t="s">
        <v>309</v>
      </c>
      <c r="L3874" t="s">
        <v>1191</v>
      </c>
      <c r="M3874">
        <v>6675</v>
      </c>
      <c r="N3874">
        <v>7.3876900000000001</v>
      </c>
    </row>
    <row r="3875" spans="1:14" customFormat="1" x14ac:dyDescent="0.3">
      <c r="A3875">
        <v>2024</v>
      </c>
      <c r="B3875" t="s">
        <v>1188</v>
      </c>
      <c r="C3875" t="s">
        <v>1182</v>
      </c>
      <c r="D3875" t="s">
        <v>823</v>
      </c>
      <c r="E3875" t="s">
        <v>822</v>
      </c>
      <c r="F3875" t="s">
        <v>1189</v>
      </c>
      <c r="G3875" t="s">
        <v>1190</v>
      </c>
      <c r="K3875" t="s">
        <v>306</v>
      </c>
      <c r="L3875" t="s">
        <v>1191</v>
      </c>
      <c r="M3875">
        <v>31943</v>
      </c>
      <c r="N3875">
        <v>35.353560000000002</v>
      </c>
    </row>
    <row r="3876" spans="1:14" customFormat="1" x14ac:dyDescent="0.3">
      <c r="A3876">
        <v>2024</v>
      </c>
      <c r="B3876" t="s">
        <v>1188</v>
      </c>
      <c r="C3876" t="s">
        <v>1182</v>
      </c>
      <c r="D3876" t="s">
        <v>823</v>
      </c>
      <c r="E3876" t="s">
        <v>822</v>
      </c>
      <c r="F3876" t="s">
        <v>1189</v>
      </c>
      <c r="G3876" t="s">
        <v>1190</v>
      </c>
      <c r="K3876" t="s">
        <v>1192</v>
      </c>
      <c r="L3876" t="s">
        <v>1191</v>
      </c>
      <c r="M3876">
        <v>93487</v>
      </c>
      <c r="N3876">
        <v>100</v>
      </c>
    </row>
    <row r="3877" spans="1:14" customFormat="1" x14ac:dyDescent="0.3">
      <c r="A3877">
        <v>2024</v>
      </c>
      <c r="B3877" t="s">
        <v>1188</v>
      </c>
      <c r="C3877" t="s">
        <v>1182</v>
      </c>
      <c r="D3877" t="s">
        <v>823</v>
      </c>
      <c r="E3877" t="s">
        <v>822</v>
      </c>
      <c r="F3877" t="s">
        <v>1189</v>
      </c>
      <c r="G3877" t="s">
        <v>1190</v>
      </c>
      <c r="K3877" t="s">
        <v>305</v>
      </c>
      <c r="L3877" t="s">
        <v>1191</v>
      </c>
      <c r="M3877">
        <v>4497</v>
      </c>
      <c r="N3877">
        <v>4.97715</v>
      </c>
    </row>
    <row r="3878" spans="1:14" x14ac:dyDescent="0.3">
      <c r="A3878">
        <v>2024</v>
      </c>
      <c r="B3878" t="s">
        <v>1188</v>
      </c>
      <c r="C3878" t="s">
        <v>1182</v>
      </c>
      <c r="D3878" t="s">
        <v>823</v>
      </c>
      <c r="E3878" t="s">
        <v>822</v>
      </c>
      <c r="F3878" t="s">
        <v>877</v>
      </c>
      <c r="G3878" t="s">
        <v>876</v>
      </c>
      <c r="H3878"/>
      <c r="I3878"/>
      <c r="J3878"/>
      <c r="K3878" t="s">
        <v>307</v>
      </c>
      <c r="L3878" t="s">
        <v>1191</v>
      </c>
      <c r="M3878">
        <v>37246</v>
      </c>
      <c r="N3878">
        <v>37.394460000000002</v>
      </c>
    </row>
    <row r="3879" spans="1:14" x14ac:dyDescent="0.3">
      <c r="A3879">
        <v>2024</v>
      </c>
      <c r="B3879" t="s">
        <v>1188</v>
      </c>
      <c r="C3879" t="s">
        <v>1182</v>
      </c>
      <c r="D3879" t="s">
        <v>823</v>
      </c>
      <c r="E3879" t="s">
        <v>822</v>
      </c>
      <c r="F3879" t="s">
        <v>877</v>
      </c>
      <c r="G3879" t="s">
        <v>876</v>
      </c>
      <c r="H3879"/>
      <c r="I3879"/>
      <c r="J3879"/>
      <c r="K3879" t="s">
        <v>308</v>
      </c>
      <c r="L3879" t="s">
        <v>1191</v>
      </c>
      <c r="M3879">
        <v>20071</v>
      </c>
      <c r="N3879">
        <v>20.151</v>
      </c>
    </row>
    <row r="3880" spans="1:14" x14ac:dyDescent="0.3">
      <c r="A3880">
        <v>2024</v>
      </c>
      <c r="B3880" t="s">
        <v>1188</v>
      </c>
      <c r="C3880" t="s">
        <v>1182</v>
      </c>
      <c r="D3880" t="s">
        <v>823</v>
      </c>
      <c r="E3880" t="s">
        <v>822</v>
      </c>
      <c r="F3880" t="s">
        <v>877</v>
      </c>
      <c r="G3880" t="s">
        <v>876</v>
      </c>
      <c r="H3880"/>
      <c r="I3880"/>
      <c r="J3880"/>
      <c r="K3880" t="s">
        <v>309</v>
      </c>
      <c r="L3880" t="s">
        <v>1191</v>
      </c>
      <c r="M3880">
        <v>6336</v>
      </c>
      <c r="N3880">
        <v>6.3612500000000001</v>
      </c>
    </row>
    <row r="3881" spans="1:14" x14ac:dyDescent="0.3">
      <c r="A3881">
        <v>2024</v>
      </c>
      <c r="B3881" t="s">
        <v>1188</v>
      </c>
      <c r="C3881" t="s">
        <v>1182</v>
      </c>
      <c r="D3881" t="s">
        <v>823</v>
      </c>
      <c r="E3881" t="s">
        <v>822</v>
      </c>
      <c r="F3881" t="s">
        <v>877</v>
      </c>
      <c r="G3881" t="s">
        <v>876</v>
      </c>
      <c r="H3881"/>
      <c r="I3881"/>
      <c r="J3881"/>
      <c r="K3881" t="s">
        <v>306</v>
      </c>
      <c r="L3881" t="s">
        <v>1191</v>
      </c>
      <c r="M3881">
        <v>31815</v>
      </c>
      <c r="N3881">
        <v>31.94181</v>
      </c>
    </row>
    <row r="3882" spans="1:14" x14ac:dyDescent="0.3">
      <c r="A3882">
        <v>2024</v>
      </c>
      <c r="B3882" t="s">
        <v>1188</v>
      </c>
      <c r="C3882" t="s">
        <v>1182</v>
      </c>
      <c r="D3882" t="s">
        <v>823</v>
      </c>
      <c r="E3882" t="s">
        <v>822</v>
      </c>
      <c r="F3882" t="s">
        <v>877</v>
      </c>
      <c r="G3882" t="s">
        <v>876</v>
      </c>
      <c r="H3882"/>
      <c r="I3882"/>
      <c r="J3882"/>
      <c r="K3882" t="s">
        <v>1192</v>
      </c>
      <c r="L3882" t="s">
        <v>1191</v>
      </c>
      <c r="M3882">
        <v>99603</v>
      </c>
      <c r="N3882">
        <v>100</v>
      </c>
    </row>
    <row r="3883" spans="1:14" x14ac:dyDescent="0.3">
      <c r="A3883">
        <v>2024</v>
      </c>
      <c r="B3883" t="s">
        <v>1188</v>
      </c>
      <c r="C3883" t="s">
        <v>1182</v>
      </c>
      <c r="D3883" t="s">
        <v>823</v>
      </c>
      <c r="E3883" t="s">
        <v>822</v>
      </c>
      <c r="F3883" t="s">
        <v>877</v>
      </c>
      <c r="G3883" t="s">
        <v>876</v>
      </c>
      <c r="H3883"/>
      <c r="I3883"/>
      <c r="J3883"/>
      <c r="K3883" t="s">
        <v>305</v>
      </c>
      <c r="L3883" t="s">
        <v>1191</v>
      </c>
      <c r="M3883">
        <v>4135</v>
      </c>
      <c r="N3883">
        <v>4.1514800000000003</v>
      </c>
    </row>
    <row r="3884" spans="1:14" x14ac:dyDescent="0.3">
      <c r="A3884">
        <v>2024</v>
      </c>
      <c r="B3884" t="s">
        <v>1188</v>
      </c>
      <c r="C3884" t="s">
        <v>1182</v>
      </c>
      <c r="D3884" t="s">
        <v>823</v>
      </c>
      <c r="E3884" t="s">
        <v>822</v>
      </c>
      <c r="F3884" t="s">
        <v>853</v>
      </c>
      <c r="G3884" t="s">
        <v>852</v>
      </c>
      <c r="H3884"/>
      <c r="I3884"/>
      <c r="J3884"/>
      <c r="K3884" t="s">
        <v>307</v>
      </c>
      <c r="L3884" t="s">
        <v>1191</v>
      </c>
      <c r="M3884">
        <v>21698</v>
      </c>
      <c r="N3884">
        <v>38.950220000000002</v>
      </c>
    </row>
    <row r="3885" spans="1:14" x14ac:dyDescent="0.3">
      <c r="A3885">
        <v>2024</v>
      </c>
      <c r="B3885" t="s">
        <v>1188</v>
      </c>
      <c r="C3885" t="s">
        <v>1182</v>
      </c>
      <c r="D3885" t="s">
        <v>823</v>
      </c>
      <c r="E3885" t="s">
        <v>822</v>
      </c>
      <c r="F3885" t="s">
        <v>853</v>
      </c>
      <c r="G3885" t="s">
        <v>852</v>
      </c>
      <c r="H3885"/>
      <c r="I3885"/>
      <c r="J3885"/>
      <c r="K3885" t="s">
        <v>308</v>
      </c>
      <c r="L3885" t="s">
        <v>1191</v>
      </c>
      <c r="M3885">
        <v>11651</v>
      </c>
      <c r="N3885">
        <v>20.91479</v>
      </c>
    </row>
    <row r="3886" spans="1:14" x14ac:dyDescent="0.3">
      <c r="A3886">
        <v>2024</v>
      </c>
      <c r="B3886" t="s">
        <v>1188</v>
      </c>
      <c r="C3886" t="s">
        <v>1182</v>
      </c>
      <c r="D3886" t="s">
        <v>823</v>
      </c>
      <c r="E3886" t="s">
        <v>822</v>
      </c>
      <c r="F3886" t="s">
        <v>853</v>
      </c>
      <c r="G3886" t="s">
        <v>852</v>
      </c>
      <c r="H3886"/>
      <c r="I3886"/>
      <c r="J3886"/>
      <c r="K3886" t="s">
        <v>309</v>
      </c>
      <c r="L3886" t="s">
        <v>1191</v>
      </c>
      <c r="M3886">
        <v>2951</v>
      </c>
      <c r="N3886">
        <v>5.2973600000000003</v>
      </c>
    </row>
    <row r="3887" spans="1:14" x14ac:dyDescent="0.3">
      <c r="A3887">
        <v>2024</v>
      </c>
      <c r="B3887" t="s">
        <v>1188</v>
      </c>
      <c r="C3887" t="s">
        <v>1182</v>
      </c>
      <c r="D3887" t="s">
        <v>823</v>
      </c>
      <c r="E3887" t="s">
        <v>822</v>
      </c>
      <c r="F3887" t="s">
        <v>853</v>
      </c>
      <c r="G3887" t="s">
        <v>852</v>
      </c>
      <c r="H3887"/>
      <c r="I3887"/>
      <c r="J3887"/>
      <c r="K3887" t="s">
        <v>306</v>
      </c>
      <c r="L3887" t="s">
        <v>1191</v>
      </c>
      <c r="M3887">
        <v>17310</v>
      </c>
      <c r="N3887">
        <v>31.07329</v>
      </c>
    </row>
    <row r="3888" spans="1:14" x14ac:dyDescent="0.3">
      <c r="A3888">
        <v>2024</v>
      </c>
      <c r="B3888" t="s">
        <v>1188</v>
      </c>
      <c r="C3888" t="s">
        <v>1182</v>
      </c>
      <c r="D3888" t="s">
        <v>823</v>
      </c>
      <c r="E3888" t="s">
        <v>822</v>
      </c>
      <c r="F3888" t="s">
        <v>853</v>
      </c>
      <c r="G3888" t="s">
        <v>852</v>
      </c>
      <c r="H3888"/>
      <c r="I3888"/>
      <c r="J3888"/>
      <c r="K3888" t="s">
        <v>1192</v>
      </c>
      <c r="L3888" t="s">
        <v>1191</v>
      </c>
      <c r="M3888">
        <v>55707</v>
      </c>
      <c r="N3888">
        <v>100</v>
      </c>
    </row>
    <row r="3889" spans="1:14" x14ac:dyDescent="0.3">
      <c r="A3889">
        <v>2024</v>
      </c>
      <c r="B3889" t="s">
        <v>1188</v>
      </c>
      <c r="C3889" t="s">
        <v>1182</v>
      </c>
      <c r="D3889" t="s">
        <v>823</v>
      </c>
      <c r="E3889" t="s">
        <v>822</v>
      </c>
      <c r="F3889" t="s">
        <v>853</v>
      </c>
      <c r="G3889" t="s">
        <v>852</v>
      </c>
      <c r="H3889"/>
      <c r="I3889"/>
      <c r="J3889"/>
      <c r="K3889" t="s">
        <v>305</v>
      </c>
      <c r="L3889" t="s">
        <v>1191</v>
      </c>
      <c r="M3889">
        <v>2097</v>
      </c>
      <c r="N3889">
        <v>3.7643399999999998</v>
      </c>
    </row>
  </sheetData>
  <sheetProtection algorithmName="SHA-512" hashValue="MHRrkZn0OqU5BbcVitUfXY4WFvAwMrr3ewmTvBuDBzvD78f1tgIQl6XEASBqpAXfROke8Bho+r2BkbTNejHv5w==" saltValue="FF6ZjdcpNW8WPe4jVQFFZA==" spinCount="100000" sheet="1" formatCells="0" formatColumns="0" formatRows="0" sort="0" autoFilter="0"/>
  <autoFilter ref="A1:N2905" xr:uid="{00000000-0009-0000-0000-000014000000}">
    <sortState xmlns:xlrd2="http://schemas.microsoft.com/office/spreadsheetml/2017/richdata2" ref="A2:N3889">
      <sortCondition ref="J1:J2905"/>
    </sortState>
  </autoFilter>
  <sortState xmlns:xlrd2="http://schemas.microsoft.com/office/spreadsheetml/2017/richdata2" ref="A2:N3877">
    <sortCondition ref="A2:A3877"/>
    <sortCondition ref="J2:J3877"/>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1:S14"/>
  <sheetViews>
    <sheetView topLeftCell="A6" zoomScale="80" zoomScaleNormal="80" workbookViewId="0">
      <selection activeCell="B14" sqref="B14"/>
    </sheetView>
  </sheetViews>
  <sheetFormatPr defaultColWidth="9.33203125" defaultRowHeight="13.8" x14ac:dyDescent="0.25"/>
  <cols>
    <col min="1" max="1" width="9.33203125" style="76"/>
    <col min="2" max="2" width="189.33203125" style="76" customWidth="1"/>
    <col min="3" max="3" width="9.33203125" style="76" customWidth="1"/>
    <col min="4" max="16384" width="9.33203125" style="76"/>
  </cols>
  <sheetData>
    <row r="1" spans="1:19" ht="25.2" customHeight="1" x14ac:dyDescent="0.3">
      <c r="A1" s="75" t="s">
        <v>183</v>
      </c>
      <c r="B1" s="219"/>
    </row>
    <row r="2" spans="1:19" s="5" customFormat="1" ht="25.2" customHeight="1" x14ac:dyDescent="0.4">
      <c r="A2" s="2"/>
      <c r="B2" s="198" t="s">
        <v>184</v>
      </c>
    </row>
    <row r="3" spans="1:19" s="5" customFormat="1" ht="25.2" customHeight="1" x14ac:dyDescent="0.25">
      <c r="A3" s="2"/>
      <c r="B3" s="14"/>
    </row>
    <row r="4" spans="1:19" s="16" customFormat="1" ht="25.2" customHeight="1" x14ac:dyDescent="0.3">
      <c r="A4" s="15"/>
      <c r="B4" s="8" t="s">
        <v>185</v>
      </c>
      <c r="C4" s="146"/>
      <c r="D4" s="146"/>
      <c r="E4" s="146"/>
      <c r="F4" s="146"/>
      <c r="G4" s="146"/>
      <c r="H4" s="146"/>
      <c r="I4" s="146"/>
      <c r="J4" s="146"/>
      <c r="K4" s="146"/>
      <c r="L4" s="146"/>
      <c r="M4" s="146"/>
      <c r="N4" s="146"/>
      <c r="O4" s="146"/>
      <c r="P4" s="146"/>
      <c r="Q4" s="146"/>
      <c r="R4" s="146"/>
      <c r="S4" s="146"/>
    </row>
    <row r="5" spans="1:19" s="16" customFormat="1" ht="25.2" customHeight="1" thickBot="1" x14ac:dyDescent="0.35">
      <c r="A5" s="15"/>
      <c r="B5" s="77" t="s">
        <v>186</v>
      </c>
      <c r="C5" s="146"/>
      <c r="D5" s="146"/>
      <c r="E5" s="146"/>
      <c r="F5" s="146"/>
      <c r="G5" s="146"/>
      <c r="H5" s="146"/>
      <c r="I5" s="146"/>
      <c r="J5" s="146"/>
      <c r="K5" s="146"/>
      <c r="L5" s="146"/>
      <c r="M5" s="146"/>
      <c r="N5" s="146"/>
      <c r="O5" s="146"/>
      <c r="P5" s="146"/>
      <c r="Q5" s="146"/>
      <c r="R5" s="146"/>
      <c r="S5" s="146"/>
    </row>
    <row r="6" spans="1:19" s="16" customFormat="1" ht="409.6" thickBot="1" x14ac:dyDescent="0.35">
      <c r="A6" s="15"/>
      <c r="B6" s="221" t="s">
        <v>1214</v>
      </c>
      <c r="C6" s="146"/>
      <c r="D6" s="146"/>
      <c r="E6" s="146"/>
      <c r="F6" s="146"/>
      <c r="G6" s="146"/>
      <c r="H6" s="146"/>
      <c r="I6" s="146"/>
      <c r="J6" s="146"/>
      <c r="K6" s="146"/>
      <c r="L6" s="146"/>
      <c r="M6" s="146"/>
      <c r="N6" s="146"/>
      <c r="O6" s="146"/>
      <c r="P6" s="146"/>
      <c r="Q6" s="146"/>
      <c r="R6" s="146"/>
      <c r="S6" s="146"/>
    </row>
    <row r="7" spans="1:19" s="5" customFormat="1" ht="25.2" customHeight="1" x14ac:dyDescent="0.25">
      <c r="A7" s="2"/>
      <c r="B7" s="31"/>
    </row>
    <row r="8" spans="1:19" s="16" customFormat="1" ht="25.2" customHeight="1" x14ac:dyDescent="0.3">
      <c r="A8" s="15"/>
      <c r="B8" s="220" t="s">
        <v>187</v>
      </c>
      <c r="C8" s="222"/>
      <c r="D8" s="222"/>
      <c r="E8" s="222"/>
      <c r="F8" s="222"/>
      <c r="G8" s="222"/>
      <c r="H8" s="146"/>
      <c r="I8" s="146"/>
      <c r="J8" s="146"/>
      <c r="K8" s="146"/>
      <c r="L8" s="146"/>
      <c r="M8" s="146"/>
      <c r="N8" s="146"/>
      <c r="O8" s="146"/>
      <c r="P8" s="146"/>
      <c r="Q8" s="146"/>
      <c r="R8" s="146"/>
      <c r="S8" s="146"/>
    </row>
    <row r="9" spans="1:19" s="16" customFormat="1" ht="25.2" customHeight="1" thickBot="1" x14ac:dyDescent="0.35">
      <c r="A9" s="15"/>
      <c r="B9" s="77" t="s">
        <v>188</v>
      </c>
      <c r="C9" s="146"/>
      <c r="D9" s="146"/>
      <c r="E9" s="146"/>
      <c r="F9" s="146"/>
      <c r="G9" s="146"/>
      <c r="H9" s="146"/>
      <c r="I9" s="146"/>
      <c r="J9" s="146"/>
      <c r="K9" s="146"/>
      <c r="L9" s="146"/>
      <c r="M9" s="146"/>
      <c r="N9" s="146"/>
      <c r="O9" s="146"/>
      <c r="P9" s="146"/>
      <c r="Q9" s="146"/>
      <c r="R9" s="146"/>
      <c r="S9" s="146"/>
    </row>
    <row r="10" spans="1:19" s="16" customFormat="1" ht="209.4" thickBot="1" x14ac:dyDescent="0.35">
      <c r="A10" s="15"/>
      <c r="B10" s="221" t="s">
        <v>1215</v>
      </c>
      <c r="C10" s="146"/>
      <c r="D10" s="146"/>
      <c r="E10" s="146"/>
      <c r="F10" s="146"/>
      <c r="G10" s="146"/>
      <c r="H10" s="146"/>
      <c r="I10" s="146"/>
      <c r="J10" s="146"/>
      <c r="K10" s="146"/>
      <c r="L10" s="146"/>
      <c r="M10" s="146"/>
      <c r="N10" s="146"/>
      <c r="O10" s="146"/>
      <c r="P10" s="146"/>
      <c r="Q10" s="146"/>
      <c r="R10" s="146"/>
      <c r="S10" s="146"/>
    </row>
    <row r="11" spans="1:19" s="5" customFormat="1" ht="25.2" customHeight="1" x14ac:dyDescent="0.25">
      <c r="A11" s="2"/>
      <c r="B11" s="79"/>
    </row>
    <row r="12" spans="1:19" s="16" customFormat="1" ht="25.2" customHeight="1" x14ac:dyDescent="0.3">
      <c r="A12" s="15"/>
      <c r="B12" s="220" t="s">
        <v>189</v>
      </c>
      <c r="C12" s="222"/>
      <c r="D12" s="222"/>
      <c r="E12" s="222"/>
      <c r="F12" s="222"/>
      <c r="G12" s="222"/>
      <c r="H12" s="146"/>
      <c r="I12" s="146"/>
      <c r="J12" s="146"/>
      <c r="K12" s="146"/>
      <c r="L12" s="146"/>
      <c r="M12" s="146"/>
      <c r="N12" s="146"/>
      <c r="O12" s="146"/>
      <c r="P12" s="146"/>
      <c r="Q12" s="146"/>
      <c r="R12" s="146"/>
      <c r="S12" s="146"/>
    </row>
    <row r="13" spans="1:19" s="16" customFormat="1" ht="25.2" customHeight="1" thickBot="1" x14ac:dyDescent="0.35">
      <c r="A13" s="15"/>
      <c r="B13" s="117" t="s">
        <v>190</v>
      </c>
      <c r="C13" s="146"/>
      <c r="D13" s="146"/>
      <c r="E13" s="146"/>
      <c r="F13" s="146"/>
      <c r="G13" s="146"/>
      <c r="H13" s="146"/>
      <c r="I13" s="146"/>
      <c r="J13" s="146"/>
      <c r="K13" s="146"/>
      <c r="L13" s="146"/>
      <c r="M13" s="146"/>
      <c r="N13" s="146"/>
      <c r="O13" s="146"/>
      <c r="P13" s="146"/>
      <c r="Q13" s="146"/>
      <c r="R13" s="146"/>
      <c r="S13" s="146"/>
    </row>
    <row r="14" spans="1:19" s="16" customFormat="1" ht="150" customHeight="1" thickBot="1" x14ac:dyDescent="0.35">
      <c r="A14" s="15"/>
      <c r="B14" s="221" t="s">
        <v>1197</v>
      </c>
      <c r="C14" s="146"/>
      <c r="D14" s="146"/>
      <c r="E14" s="146"/>
      <c r="F14" s="146"/>
      <c r="G14" s="146"/>
      <c r="H14" s="146"/>
      <c r="I14" s="146"/>
      <c r="J14" s="146"/>
      <c r="K14" s="146"/>
      <c r="L14" s="146"/>
      <c r="M14" s="146"/>
      <c r="N14" s="146"/>
      <c r="O14" s="146"/>
      <c r="P14" s="146"/>
      <c r="Q14" s="146"/>
      <c r="R14" s="146"/>
      <c r="S14" s="146"/>
    </row>
  </sheetData>
  <sheetProtection algorithmName="SHA-512" hashValue="BMVBugyK5F7Xo0EQxuRfnxCdn4QX5IKDP53XUtv2jJ+GuH7GUcccckfikIQOL52qAimn0/6+EycqFFOq1XDudQ==" saltValue="Uhbe0wS4DL57PsFldZnJpw==" spinCount="100000" sheet="1" formatCells="0" formatColumns="0" formatRows="0"/>
  <hyperlinks>
    <hyperlink ref="A1" location="Template_contents_bottom" display="Back to contents" xr:uid="{00000000-0004-0000-03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AM167"/>
  <sheetViews>
    <sheetView tabSelected="1" zoomScale="90" zoomScaleNormal="90" workbookViewId="0">
      <selection activeCell="F10" sqref="F10"/>
    </sheetView>
  </sheetViews>
  <sheetFormatPr defaultColWidth="9" defaultRowHeight="13.8" x14ac:dyDescent="0.25"/>
  <cols>
    <col min="1" max="1" width="9" style="5" customWidth="1"/>
    <col min="2" max="2" width="63" style="5" customWidth="1"/>
    <col min="3" max="4" width="17.5546875" style="5" customWidth="1"/>
    <col min="5" max="5" width="21.5546875" style="5" customWidth="1"/>
    <col min="6" max="6" width="18.6640625" style="5" bestFit="1" customWidth="1"/>
    <col min="7" max="7" width="18.33203125" style="5" customWidth="1"/>
    <col min="8" max="13" width="20.6640625" style="5" customWidth="1"/>
    <col min="14" max="21" width="17.5546875" style="5" customWidth="1"/>
    <col min="22" max="22" width="125.6640625" style="5" customWidth="1"/>
    <col min="23" max="39" width="10" style="5" customWidth="1"/>
    <col min="40" max="16384" width="9" style="5"/>
  </cols>
  <sheetData>
    <row r="1" spans="1:28" ht="15" customHeight="1" x14ac:dyDescent="0.3">
      <c r="A1" s="75" t="s">
        <v>183</v>
      </c>
      <c r="B1" s="2"/>
      <c r="C1" s="2"/>
      <c r="D1" s="2"/>
      <c r="E1" s="2"/>
      <c r="F1" s="2"/>
      <c r="G1" s="2"/>
      <c r="H1" s="2"/>
      <c r="I1" s="2"/>
      <c r="J1" s="2"/>
    </row>
    <row r="2" spans="1:28" s="54" customFormat="1" ht="25.2" customHeight="1" x14ac:dyDescent="0.3">
      <c r="A2" s="80"/>
      <c r="B2" s="406" t="s">
        <v>191</v>
      </c>
      <c r="C2" s="156"/>
      <c r="D2" s="156"/>
      <c r="E2" s="156"/>
      <c r="F2" s="80"/>
      <c r="G2" s="80"/>
      <c r="H2" s="80"/>
      <c r="I2" s="80"/>
      <c r="J2" s="80"/>
      <c r="Q2" s="81"/>
      <c r="R2" s="81"/>
      <c r="S2" s="81"/>
      <c r="T2" s="81"/>
      <c r="U2" s="81"/>
    </row>
    <row r="3" spans="1:28" s="54" customFormat="1" ht="15" customHeight="1" x14ac:dyDescent="0.3">
      <c r="A3" s="80"/>
      <c r="B3" s="761"/>
      <c r="C3" s="761"/>
      <c r="D3" s="761"/>
      <c r="E3" s="761"/>
      <c r="F3" s="761"/>
      <c r="G3" s="80"/>
      <c r="H3" s="80"/>
      <c r="I3" s="80"/>
      <c r="J3" s="80"/>
    </row>
    <row r="4" spans="1:28" s="54" customFormat="1" ht="25.2" customHeight="1" x14ac:dyDescent="0.3">
      <c r="A4" s="80"/>
      <c r="B4" s="30" t="s">
        <v>192</v>
      </c>
      <c r="C4" s="30"/>
      <c r="D4" s="30"/>
      <c r="E4" s="30"/>
      <c r="F4" s="30"/>
      <c r="G4" s="30"/>
      <c r="H4" s="30"/>
      <c r="I4" s="30"/>
      <c r="J4" s="30"/>
      <c r="K4" s="39"/>
      <c r="L4" s="39"/>
      <c r="M4" s="39"/>
      <c r="N4" s="39"/>
      <c r="O4" s="39"/>
      <c r="P4" s="39"/>
      <c r="Q4" s="39"/>
      <c r="R4" s="39"/>
      <c r="S4" s="283"/>
      <c r="T4" s="283"/>
      <c r="U4" s="283"/>
      <c r="V4" s="81"/>
      <c r="W4" s="81"/>
      <c r="X4" s="81"/>
      <c r="Y4" s="81"/>
      <c r="Z4" s="81"/>
      <c r="AA4" s="81"/>
      <c r="AB4" s="81"/>
    </row>
    <row r="5" spans="1:28" s="54" customFormat="1" ht="15" customHeight="1" thickBot="1" x14ac:dyDescent="0.35">
      <c r="A5" s="80"/>
      <c r="B5" s="548"/>
      <c r="C5" s="437"/>
      <c r="D5" s="437"/>
      <c r="E5" s="437"/>
      <c r="F5" s="437"/>
      <c r="G5" s="438"/>
      <c r="H5" s="80"/>
      <c r="I5" s="439"/>
      <c r="J5" s="439"/>
      <c r="K5" s="291"/>
      <c r="L5" s="291"/>
      <c r="M5" s="291"/>
      <c r="N5" s="291"/>
      <c r="O5" s="762"/>
      <c r="P5" s="762"/>
      <c r="Q5" s="762"/>
      <c r="R5" s="762"/>
      <c r="S5" s="762"/>
      <c r="T5" s="762"/>
      <c r="U5" s="762"/>
    </row>
    <row r="6" spans="1:28" s="54" customFormat="1" ht="36" customHeight="1" thickBot="1" x14ac:dyDescent="0.35">
      <c r="A6" s="80"/>
      <c r="B6" s="548"/>
      <c r="C6" s="763" t="str">
        <f>prior3</f>
        <v>2021-22</v>
      </c>
      <c r="D6" s="763" t="str">
        <f>prior2</f>
        <v>2022-23</v>
      </c>
      <c r="E6" s="763" t="str">
        <f>prior1</f>
        <v>2023-24</v>
      </c>
      <c r="F6" s="763" t="str">
        <f>current</f>
        <v>2024-25</v>
      </c>
      <c r="G6" s="763" t="str">
        <f>year1</f>
        <v>2025-26</v>
      </c>
      <c r="H6" s="763" t="str">
        <f>year2</f>
        <v>2026-27</v>
      </c>
      <c r="I6" s="763" t="str" cm="1">
        <f t="array" ref="I6">year3</f>
        <v>2027-28</v>
      </c>
      <c r="J6" s="763" t="str">
        <f>year4</f>
        <v>2028-29</v>
      </c>
      <c r="K6" s="763" t="str">
        <f>year5</f>
        <v>2029-30</v>
      </c>
      <c r="L6" s="763" t="str">
        <f>year6</f>
        <v>2030-31</v>
      </c>
      <c r="M6" s="763" t="str">
        <f>year7</f>
        <v>2031-32</v>
      </c>
      <c r="N6" s="291"/>
      <c r="O6" s="762"/>
      <c r="P6" s="762"/>
      <c r="Q6" s="762"/>
      <c r="R6" s="762"/>
      <c r="S6" s="762"/>
      <c r="T6" s="762"/>
      <c r="U6" s="762"/>
    </row>
    <row r="7" spans="1:28" s="54" customFormat="1" ht="18" customHeight="1" thickBot="1" x14ac:dyDescent="0.35">
      <c r="A7" s="80"/>
      <c r="B7" s="764" t="s">
        <v>193</v>
      </c>
      <c r="C7" s="765">
        <f>C51</f>
        <v>18349376.820000052</v>
      </c>
      <c r="D7" s="765">
        <f>D51</f>
        <v>30003253.820000052</v>
      </c>
      <c r="E7" s="765">
        <f>E51</f>
        <v>54101292.820000052</v>
      </c>
      <c r="F7" s="765">
        <f>F51</f>
        <v>97637706.487848997</v>
      </c>
      <c r="G7" s="765">
        <f>G51</f>
        <v>167042646.48942736</v>
      </c>
      <c r="H7" s="765">
        <f>I51</f>
        <v>268964134.1674394</v>
      </c>
      <c r="I7" s="765">
        <f>K51</f>
        <v>386045936.08964539</v>
      </c>
      <c r="J7" s="765">
        <f>M51</f>
        <v>531271851.20778537</v>
      </c>
      <c r="K7" s="765">
        <f>O51</f>
        <v>711422270.95142245</v>
      </c>
      <c r="L7" s="765">
        <f>Q51</f>
        <v>934823289.90118718</v>
      </c>
      <c r="M7" s="765">
        <f>S51</f>
        <v>1353780452.4492779</v>
      </c>
      <c r="N7" s="291"/>
      <c r="O7" s="762"/>
      <c r="P7" s="762"/>
      <c r="Q7" s="762"/>
      <c r="R7" s="762"/>
      <c r="S7" s="762"/>
      <c r="T7" s="762"/>
      <c r="U7" s="762"/>
    </row>
    <row r="8" spans="1:28" s="54" customFormat="1" ht="15" customHeight="1" thickBot="1" x14ac:dyDescent="0.35">
      <c r="A8" s="80"/>
      <c r="B8" s="80"/>
      <c r="C8" s="80"/>
      <c r="D8" s="80"/>
      <c r="E8" s="437"/>
      <c r="F8" s="437"/>
      <c r="G8" s="437"/>
      <c r="H8" s="438"/>
      <c r="I8" s="80"/>
      <c r="J8" s="80"/>
      <c r="K8" s="80"/>
      <c r="L8" s="80"/>
      <c r="M8" s="80"/>
      <c r="N8" s="291"/>
      <c r="O8" s="762"/>
      <c r="P8" s="762"/>
      <c r="Q8" s="762"/>
      <c r="R8" s="762"/>
      <c r="S8" s="762"/>
      <c r="T8" s="762"/>
      <c r="U8" s="762"/>
    </row>
    <row r="9" spans="1:28" s="54" customFormat="1" ht="18" customHeight="1" thickBot="1" x14ac:dyDescent="0.35">
      <c r="A9" s="80"/>
      <c r="B9" s="766" t="s">
        <v>194</v>
      </c>
      <c r="C9" s="767"/>
      <c r="D9" s="767"/>
      <c r="E9" s="767"/>
      <c r="F9" s="768"/>
      <c r="G9" s="765">
        <f>H23/1000</f>
        <v>845196.97859585867</v>
      </c>
      <c r="H9" s="765">
        <f>J23/1000</f>
        <v>886369.25960386661</v>
      </c>
      <c r="I9" s="765">
        <f>L23/1000</f>
        <v>928092.62556193571</v>
      </c>
      <c r="J9" s="765">
        <f>N23/1000</f>
        <v>976058.25807594135</v>
      </c>
      <c r="K9" s="765">
        <f>P23/1000</f>
        <v>1031530.47469378</v>
      </c>
      <c r="L9" s="765">
        <f>R23/1000</f>
        <v>1004853.0966696639</v>
      </c>
      <c r="M9" s="765">
        <f>T23/1000</f>
        <v>435375.01132926455</v>
      </c>
      <c r="N9" s="291"/>
      <c r="O9" s="762"/>
      <c r="P9" s="762"/>
      <c r="Q9" s="762"/>
      <c r="R9" s="762"/>
      <c r="S9" s="762"/>
      <c r="T9" s="762"/>
      <c r="U9" s="762"/>
    </row>
    <row r="10" spans="1:28" s="54" customFormat="1" ht="18" customHeight="1" thickBot="1" x14ac:dyDescent="0.35">
      <c r="A10" s="80"/>
      <c r="B10" s="766" t="s">
        <v>195</v>
      </c>
      <c r="C10" s="767"/>
      <c r="D10" s="767"/>
      <c r="E10" s="767"/>
      <c r="F10" s="768"/>
      <c r="G10" s="765">
        <f t="shared" ref="G10:K10" si="0">G9-G11</f>
        <v>10330.914594280301</v>
      </c>
      <c r="H10" s="765">
        <f t="shared" si="0"/>
        <v>654.69186585466377</v>
      </c>
      <c r="I10" s="765">
        <f t="shared" si="0"/>
        <v>9610.56933852972</v>
      </c>
      <c r="J10" s="765">
        <f t="shared" si="0"/>
        <v>11217.741108177463</v>
      </c>
      <c r="K10" s="765">
        <f t="shared" si="0"/>
        <v>12916.846989382524</v>
      </c>
      <c r="L10" s="765">
        <f t="shared" ref="L10:M10" si="1">L9-L11</f>
        <v>-76522.518382668961</v>
      </c>
      <c r="M10" s="765">
        <f t="shared" si="1"/>
        <v>16417.848781173991</v>
      </c>
      <c r="N10" s="291"/>
      <c r="O10" s="762"/>
      <c r="P10" s="762"/>
      <c r="Q10" s="762"/>
      <c r="R10" s="762"/>
      <c r="S10" s="762"/>
      <c r="T10" s="762"/>
      <c r="U10" s="762"/>
    </row>
    <row r="11" spans="1:28" s="54" customFormat="1" ht="18" customHeight="1" thickBot="1" x14ac:dyDescent="0.35">
      <c r="A11" s="80"/>
      <c r="B11" s="766" t="s">
        <v>196</v>
      </c>
      <c r="C11" s="767"/>
      <c r="D11" s="767"/>
      <c r="E11" s="767"/>
      <c r="F11" s="768"/>
      <c r="G11" s="765">
        <f>G23/1000</f>
        <v>834866.06400157837</v>
      </c>
      <c r="H11" s="765">
        <f>I23/1000</f>
        <v>885714.56773801195</v>
      </c>
      <c r="I11" s="765">
        <f>K23/1000</f>
        <v>918482.05622340599</v>
      </c>
      <c r="J11" s="765">
        <f>M23/1000</f>
        <v>964840.51696776389</v>
      </c>
      <c r="K11" s="765">
        <f>O23/1000</f>
        <v>1018613.6277043974</v>
      </c>
      <c r="L11" s="765">
        <f>Q23/1000</f>
        <v>1081375.6150523329</v>
      </c>
      <c r="M11" s="765">
        <f>S23/1000</f>
        <v>418957.16254809056</v>
      </c>
      <c r="N11" s="291"/>
      <c r="O11" s="762"/>
      <c r="P11" s="762"/>
      <c r="Q11" s="762"/>
      <c r="R11" s="762"/>
      <c r="S11" s="762"/>
      <c r="T11" s="762"/>
      <c r="U11" s="762"/>
    </row>
    <row r="12" spans="1:28" s="54" customFormat="1" ht="15" customHeight="1" x14ac:dyDescent="0.3">
      <c r="A12" s="80"/>
      <c r="B12" s="548"/>
      <c r="C12" s="437"/>
      <c r="D12" s="437"/>
      <c r="E12" s="437"/>
      <c r="F12" s="437"/>
      <c r="G12" s="438"/>
      <c r="H12" s="80"/>
      <c r="I12" s="439"/>
      <c r="J12" s="439"/>
      <c r="K12" s="291"/>
      <c r="L12" s="291"/>
      <c r="M12" s="291"/>
      <c r="N12" s="291"/>
      <c r="O12" s="762"/>
      <c r="P12" s="762"/>
      <c r="Q12" s="762"/>
      <c r="R12" s="762"/>
      <c r="S12" s="762"/>
      <c r="T12" s="762"/>
      <c r="U12" s="762"/>
      <c r="W12" s="54" t="s">
        <v>197</v>
      </c>
    </row>
    <row r="13" spans="1:28" s="54" customFormat="1" ht="25.2" customHeight="1" thickBot="1" x14ac:dyDescent="0.35">
      <c r="A13" s="80"/>
      <c r="B13" s="30" t="s">
        <v>198</v>
      </c>
      <c r="C13" s="30"/>
      <c r="D13" s="30"/>
      <c r="E13" s="30"/>
      <c r="F13" s="30"/>
      <c r="G13" s="30"/>
      <c r="H13" s="30"/>
      <c r="I13" s="30"/>
      <c r="J13" s="30"/>
      <c r="K13" s="30"/>
      <c r="L13" s="30"/>
      <c r="M13" s="30"/>
      <c r="N13" s="30"/>
      <c r="O13" s="30"/>
      <c r="P13" s="30"/>
      <c r="Q13" s="30"/>
      <c r="R13" s="30"/>
      <c r="S13" s="173"/>
      <c r="T13" s="173"/>
      <c r="U13" s="173"/>
      <c r="V13" s="81"/>
      <c r="W13" s="81"/>
      <c r="X13" s="81"/>
      <c r="Y13" s="81"/>
      <c r="Z13" s="81"/>
      <c r="AA13" s="81"/>
      <c r="AB13" s="81"/>
    </row>
    <row r="14" spans="1:28" s="54" customFormat="1" ht="25.2" customHeight="1" thickBot="1" x14ac:dyDescent="0.35">
      <c r="A14" s="80"/>
      <c r="B14" s="149"/>
      <c r="C14" s="80"/>
      <c r="D14" s="80"/>
      <c r="E14" s="440" t="s">
        <v>199</v>
      </c>
      <c r="F14" s="769"/>
      <c r="G14" s="80"/>
      <c r="H14" s="80"/>
      <c r="I14" s="80"/>
      <c r="J14" s="80"/>
      <c r="K14" s="80"/>
      <c r="L14" s="80"/>
      <c r="M14" s="80"/>
      <c r="N14" s="80"/>
      <c r="O14" s="80"/>
      <c r="P14" s="80"/>
      <c r="Q14" s="80"/>
      <c r="R14" s="305"/>
      <c r="S14" s="80"/>
      <c r="T14" s="80"/>
      <c r="U14" s="80"/>
    </row>
    <row r="15" spans="1:28" s="54" customFormat="1" ht="15" customHeight="1" thickBot="1" x14ac:dyDescent="0.35">
      <c r="A15" s="80"/>
      <c r="B15" s="770" t="s">
        <v>200</v>
      </c>
      <c r="C15" s="722" t="str">
        <f>prior3a</f>
        <v>2021-22</v>
      </c>
      <c r="D15" s="722" t="str">
        <f>prior2a</f>
        <v>2022-23</v>
      </c>
      <c r="E15" s="723" t="str">
        <f>prior1a</f>
        <v>2023-24</v>
      </c>
      <c r="F15" s="722" t="str">
        <f>current2</f>
        <v>2024-25</v>
      </c>
      <c r="G15" s="721" t="str">
        <f>year1a</f>
        <v>2025-26</v>
      </c>
      <c r="H15" s="723" t="str">
        <f>G15</f>
        <v>2025-26</v>
      </c>
      <c r="I15" s="721" t="str">
        <f>year2a</f>
        <v>2026-27</v>
      </c>
      <c r="J15" s="723" t="str">
        <f>I15</f>
        <v>2026-27</v>
      </c>
      <c r="K15" s="721" t="str">
        <f>year3a</f>
        <v>2027-28</v>
      </c>
      <c r="L15" s="723" t="str">
        <f>K15</f>
        <v>2027-28</v>
      </c>
      <c r="M15" s="721" t="str">
        <f>year4a</f>
        <v>2028-29</v>
      </c>
      <c r="N15" s="723" t="str">
        <f>M15</f>
        <v>2028-29</v>
      </c>
      <c r="O15" s="721" t="str">
        <f>year5a</f>
        <v>2029-30</v>
      </c>
      <c r="P15" s="723" t="str">
        <f>O15</f>
        <v>2029-30</v>
      </c>
      <c r="Q15" s="721" t="str">
        <f>year6a</f>
        <v>2030-31</v>
      </c>
      <c r="R15" s="723" t="str">
        <f>Q15</f>
        <v>2030-31</v>
      </c>
      <c r="S15" s="721" t="str">
        <f>year7a</f>
        <v>2031-32</v>
      </c>
      <c r="T15" s="723" t="str">
        <f>S15</f>
        <v>2031-32</v>
      </c>
      <c r="U15" s="80"/>
      <c r="V15" s="621"/>
    </row>
    <row r="16" spans="1:28" s="54" customFormat="1" ht="30" customHeight="1" x14ac:dyDescent="0.3">
      <c r="A16" s="80"/>
      <c r="B16" s="244" t="s">
        <v>201</v>
      </c>
      <c r="C16" s="724" t="s">
        <v>202</v>
      </c>
      <c r="D16" s="724" t="s">
        <v>202</v>
      </c>
      <c r="E16" s="725" t="s">
        <v>202</v>
      </c>
      <c r="F16" s="831" t="s">
        <v>202</v>
      </c>
      <c r="G16" s="832" t="s">
        <v>203</v>
      </c>
      <c r="H16" s="833" t="s">
        <v>204</v>
      </c>
      <c r="I16" s="831" t="s">
        <v>203</v>
      </c>
      <c r="J16" s="833" t="s">
        <v>204</v>
      </c>
      <c r="K16" s="832" t="s">
        <v>203</v>
      </c>
      <c r="L16" s="833" t="s">
        <v>204</v>
      </c>
      <c r="M16" s="832" t="s">
        <v>203</v>
      </c>
      <c r="N16" s="831" t="s">
        <v>204</v>
      </c>
      <c r="O16" s="832" t="s">
        <v>203</v>
      </c>
      <c r="P16" s="833" t="s">
        <v>204</v>
      </c>
      <c r="Q16" s="832" t="s">
        <v>203</v>
      </c>
      <c r="R16" s="833" t="s">
        <v>204</v>
      </c>
      <c r="S16" s="832" t="s">
        <v>203</v>
      </c>
      <c r="T16" s="833" t="s">
        <v>204</v>
      </c>
      <c r="U16" s="243"/>
      <c r="V16" s="863" t="s">
        <v>205</v>
      </c>
    </row>
    <row r="17" spans="1:23" s="54" customFormat="1" ht="15" customHeight="1" x14ac:dyDescent="0.3">
      <c r="A17" s="80"/>
      <c r="B17" s="771" t="s">
        <v>206</v>
      </c>
      <c r="C17" s="80"/>
      <c r="D17" s="80"/>
      <c r="E17" s="158"/>
      <c r="F17" s="80"/>
      <c r="G17" s="243"/>
      <c r="H17" s="158"/>
      <c r="I17" s="80"/>
      <c r="J17" s="158"/>
      <c r="K17" s="243"/>
      <c r="L17" s="158"/>
      <c r="M17" s="243"/>
      <c r="N17" s="158"/>
      <c r="O17" s="243"/>
      <c r="P17" s="158"/>
      <c r="Q17" s="243"/>
      <c r="R17" s="158"/>
      <c r="S17" s="243"/>
      <c r="T17" s="158"/>
      <c r="U17" s="243"/>
      <c r="V17" s="856"/>
    </row>
    <row r="18" spans="1:23" s="54" customFormat="1" ht="15" customHeight="1" x14ac:dyDescent="0.3">
      <c r="A18" s="80"/>
      <c r="B18" s="772" t="s">
        <v>207</v>
      </c>
      <c r="C18" s="546">
        <v>466372881.82000005</v>
      </c>
      <c r="D18" s="546">
        <v>482513029</v>
      </c>
      <c r="E18" s="545">
        <v>523223109</v>
      </c>
      <c r="F18" s="773">
        <f>-F25+-798615-362014-2657899</f>
        <v>532399382</v>
      </c>
      <c r="G18" s="546">
        <f>-G25-G35</f>
        <v>569779838</v>
      </c>
      <c r="H18" s="774">
        <f>G18</f>
        <v>569779838</v>
      </c>
      <c r="I18" s="546">
        <f>-I25-I35</f>
        <v>581151076.88969994</v>
      </c>
      <c r="J18" s="774">
        <f>I18</f>
        <v>581151076.88969994</v>
      </c>
      <c r="K18" s="546">
        <f>-K25-K35</f>
        <v>592774098.42749393</v>
      </c>
      <c r="L18" s="774">
        <f>K18</f>
        <v>592774098.42749393</v>
      </c>
      <c r="M18" s="546">
        <f>-M25-M35</f>
        <v>604629580.3960439</v>
      </c>
      <c r="N18" s="774">
        <f>M18</f>
        <v>604629580.3960439</v>
      </c>
      <c r="O18" s="546">
        <f>-O25-O35</f>
        <v>616722172.00396478</v>
      </c>
      <c r="P18" s="774">
        <f>O18</f>
        <v>616722172.00396478</v>
      </c>
      <c r="Q18" s="546">
        <f>-Q25-Q35</f>
        <v>629056615.44404399</v>
      </c>
      <c r="R18" s="774">
        <f>Q18</f>
        <v>629056615.44404399</v>
      </c>
      <c r="S18" s="546"/>
      <c r="T18" s="774">
        <f>S18</f>
        <v>0</v>
      </c>
      <c r="U18" s="243"/>
      <c r="V18" s="856"/>
    </row>
    <row r="19" spans="1:23" s="54" customFormat="1" ht="15" customHeight="1" x14ac:dyDescent="0.3">
      <c r="A19" s="80"/>
      <c r="B19" s="775" t="s">
        <v>208</v>
      </c>
      <c r="C19" s="546">
        <v>6219708</v>
      </c>
      <c r="D19" s="546">
        <v>5990909</v>
      </c>
      <c r="E19" s="549">
        <v>5229825</v>
      </c>
      <c r="F19" s="550">
        <f>-F26+-115893</f>
        <v>5078159</v>
      </c>
      <c r="G19" s="776">
        <f>-G26</f>
        <v>5066714</v>
      </c>
      <c r="H19" s="777">
        <f>G19</f>
        <v>5066714</v>
      </c>
      <c r="I19" s="776">
        <f>-I26</f>
        <v>4766714</v>
      </c>
      <c r="J19" s="777">
        <f>I19</f>
        <v>4766714</v>
      </c>
      <c r="K19" s="776">
        <f>-K26</f>
        <v>4466714</v>
      </c>
      <c r="L19" s="777">
        <f>K19</f>
        <v>4466714</v>
      </c>
      <c r="M19" s="776">
        <f>-M26</f>
        <v>4166714</v>
      </c>
      <c r="N19" s="777">
        <f>M19</f>
        <v>4166714</v>
      </c>
      <c r="O19" s="776">
        <f>-O26</f>
        <v>3866714</v>
      </c>
      <c r="P19" s="777">
        <f>O19</f>
        <v>3866714</v>
      </c>
      <c r="Q19" s="776">
        <f>-Q26</f>
        <v>3566714</v>
      </c>
      <c r="R19" s="777">
        <f>Q19</f>
        <v>3566714</v>
      </c>
      <c r="S19" s="776"/>
      <c r="T19" s="777">
        <f>S19</f>
        <v>0</v>
      </c>
      <c r="U19" s="243"/>
      <c r="V19" s="856"/>
    </row>
    <row r="20" spans="1:23" s="54" customFormat="1" ht="15" customHeight="1" x14ac:dyDescent="0.3">
      <c r="A20" s="80"/>
      <c r="B20" s="775" t="s">
        <v>209</v>
      </c>
      <c r="C20" s="546">
        <v>35216593</v>
      </c>
      <c r="D20" s="546">
        <v>38696120</v>
      </c>
      <c r="E20" s="549">
        <v>40435759</v>
      </c>
      <c r="F20" s="550">
        <f>-F27-191048-790555+190238</f>
        <v>66969521</v>
      </c>
      <c r="G20" s="776">
        <f>-G27</f>
        <v>91192506</v>
      </c>
      <c r="H20" s="987">
        <f>-H27</f>
        <v>91192506</v>
      </c>
      <c r="I20" s="776">
        <f>-I27</f>
        <v>91192506</v>
      </c>
      <c r="J20" s="987">
        <f>-J27</f>
        <v>91192506</v>
      </c>
      <c r="K20" s="776">
        <f>-K27</f>
        <v>91192506</v>
      </c>
      <c r="L20" s="987">
        <f>-L27</f>
        <v>91192506</v>
      </c>
      <c r="M20" s="776">
        <f>-M27</f>
        <v>91192506</v>
      </c>
      <c r="N20" s="987">
        <f>-N27</f>
        <v>91192506</v>
      </c>
      <c r="O20" s="776">
        <f>-O27</f>
        <v>91192506</v>
      </c>
      <c r="P20" s="987">
        <f>-P27</f>
        <v>91192506</v>
      </c>
      <c r="Q20" s="776">
        <f>-Q27</f>
        <v>91192506</v>
      </c>
      <c r="R20" s="987"/>
      <c r="S20" s="776"/>
      <c r="T20" s="987"/>
      <c r="U20" s="243"/>
      <c r="V20" s="856"/>
    </row>
    <row r="21" spans="1:23" s="54" customFormat="1" ht="15" customHeight="1" x14ac:dyDescent="0.3">
      <c r="A21" s="80"/>
      <c r="B21" s="775" t="s">
        <v>210</v>
      </c>
      <c r="C21" s="778">
        <f>IF(COUNT(C83,C88,C93,C98,C103,C108,C113,C118) &gt; 0, SUM(C83,C88,C93,C98,C103,C108,C113,C118), "")</f>
        <v>72616128</v>
      </c>
      <c r="D21" s="778">
        <f>IF(COUNT(D83,D88,D93,D98,D103,D108,D113,D118) &gt; 0, SUM(D83,D88,D93,D98,D103,D108,D113,D118), "")</f>
        <v>84700445</v>
      </c>
      <c r="E21" s="777">
        <f>IF(COUNT(E83,E88,E93,E98,E103,E108,E113,E118) &gt; 0, SUM(E83,E88,E93,E98,E103,E108,E113,E118), "")</f>
        <v>109533306</v>
      </c>
      <c r="F21" s="779">
        <f t="shared" ref="F21" si="2">IF(COUNT(F83,F88,F93,F98,F103,F108,F113,F118) &gt; 0, SUM(F83,F88,F93,F98,F103,F108,F113,F118), 0)</f>
        <v>136036287.66784894</v>
      </c>
      <c r="G21" s="778">
        <f>IF(COUNT(G83,G88,G93,G98,G103,G108,G113,G118) &gt; 0, SUM(G83,G88,G93,G98,G103,G108,G113,G118), 0)</f>
        <v>168827006.00157836</v>
      </c>
      <c r="H21" s="777">
        <f>IF(COUNT(O83,O88,O93,O98,O103,O108,O113,O118) &gt; 0, SUM(O83,O88,O93,O98,O103,O108,O113,O118), 0)</f>
        <v>179157920.59585872</v>
      </c>
      <c r="I21" s="778">
        <f>IF(COUNT(H83,H88,H93,H98,H103,H108,H113,H118) &gt; 0, SUM(H83,H88,H93,H98,H103,H108,H113,H118), 0)</f>
        <v>208604270.84831205</v>
      </c>
      <c r="J21" s="777">
        <f>IF(COUNT(P83,P88,P93,P98,P103,P108,P113,P118) &gt; 0, SUM(P83,P88,P93,P98,P103,P108,P113,P118), 0)</f>
        <v>209258962.7141667</v>
      </c>
      <c r="K21" s="778">
        <f>IF(COUNT(I83,I88,I93,I98,I103,I108,I113,I118) &gt; 0, SUM(I83,I88,I93,I98,I103,I108,I113,I118), 0)</f>
        <v>230048737.79591206</v>
      </c>
      <c r="L21" s="777">
        <f>IF(COUNT(Q83,Q88,Q93,Q98,Q103,Q108,Q113,Q118) &gt; 0, SUM(Q83,Q88,Q93,Q98,Q103,Q108,Q113,Q118), 0)</f>
        <v>239659307.1344417</v>
      </c>
      <c r="M21" s="778">
        <f>IF(COUNT(J83,J88,J93,J98,J103,J108,J113,J118) &gt; 0, SUM(J83,J88,J93,J98,J103,J108,J113,J118), 0)</f>
        <v>264851716.57172006</v>
      </c>
      <c r="N21" s="777">
        <f>IF(COUNT(R83,R88,R93,R98,R103,R108,R113,R118) &gt; 0, SUM(R83,R88,R93,R98,R103,R108,R113,R118), 0)</f>
        <v>276069457.67989743</v>
      </c>
      <c r="O21" s="778">
        <f>IF(COUNT(K83,K88,K93,K98,K103,K108,K113,K118) &gt; 0, SUM(K83,K88,K93,K98,K103,K108,K113,K118), 0)</f>
        <v>306832235.70043272</v>
      </c>
      <c r="P21" s="777">
        <f>IF(COUNT(S83,S88,S93,S98,S103,S108,S113,S118) &gt; 0, SUM(S83,S88,S93,S98,S103,S108,S113,S118), 0)</f>
        <v>319749082.6898151</v>
      </c>
      <c r="Q21" s="778">
        <f>IF(COUNT(L83,L88,L93,L98,L103,L108,L113,L118) &gt; 0, SUM(L83,L88,L93,L98,L103,L108,L113,L118), 0)</f>
        <v>357559779.608289</v>
      </c>
      <c r="R21" s="777">
        <f>IF(COUNT(T83,T88,T93,T98,T103,T108,T113,T118) &gt; 0, SUM(T83,T88,T93,T98,T103,T108,T113,T118), 0)</f>
        <v>372229767.22561985</v>
      </c>
      <c r="S21" s="778">
        <f>IF(COUNT(M83,M88,M93,M98,M103,M108,M113,M118) &gt; 0, SUM(M83,M88,M93,M98,M103,M108,M113,M118), 0)</f>
        <v>418957162.54809058</v>
      </c>
      <c r="T21" s="777">
        <f>IF(COUNT(U83,U88,U93,U98,U103,U108,U113,U118) &gt; 0, SUM(U83,U88,U93,U98,U103,U108,U113,U118), 0)</f>
        <v>435375011.32926458</v>
      </c>
      <c r="U21" s="243"/>
      <c r="V21" s="856"/>
    </row>
    <row r="22" spans="1:23" s="54" customFormat="1" ht="15" customHeight="1" x14ac:dyDescent="0.3">
      <c r="A22" s="80"/>
      <c r="B22" s="775" t="s">
        <v>211</v>
      </c>
      <c r="C22" s="546"/>
      <c r="D22" s="546"/>
      <c r="E22" s="549"/>
      <c r="F22" s="550"/>
      <c r="G22" s="776"/>
      <c r="H22" s="549"/>
      <c r="I22" s="550"/>
      <c r="J22" s="549"/>
      <c r="K22" s="776"/>
      <c r="L22" s="549"/>
      <c r="M22" s="776"/>
      <c r="N22" s="549"/>
      <c r="O22" s="776"/>
      <c r="P22" s="549"/>
      <c r="Q22" s="776"/>
      <c r="R22" s="549"/>
      <c r="S22" s="776"/>
      <c r="T22" s="549"/>
      <c r="U22" s="243"/>
      <c r="V22" s="856"/>
    </row>
    <row r="23" spans="1:23" s="54" customFormat="1" ht="15" customHeight="1" thickBot="1" x14ac:dyDescent="0.35">
      <c r="A23" s="80"/>
      <c r="B23" s="780" t="s">
        <v>212</v>
      </c>
      <c r="C23" s="781">
        <f t="shared" ref="C23" si="3">IF(COUNT(C18:C22) &gt; 0, SUM(C18:C22), 0)</f>
        <v>580425310.82000005</v>
      </c>
      <c r="D23" s="781">
        <f t="shared" ref="D23:K23" si="4">IF(COUNT(D18:D22) &gt; 0, SUM(D18:D22), 0)</f>
        <v>611900503</v>
      </c>
      <c r="E23" s="782">
        <f t="shared" si="4"/>
        <v>678421999</v>
      </c>
      <c r="F23" s="781">
        <f t="shared" si="4"/>
        <v>740483349.66784894</v>
      </c>
      <c r="G23" s="783">
        <f>IF(COUNT(G18:G22) &gt; 0, SUM(G18:G22), 0)</f>
        <v>834866064.00157833</v>
      </c>
      <c r="H23" s="782">
        <f t="shared" si="4"/>
        <v>845196978.59585869</v>
      </c>
      <c r="I23" s="781">
        <f t="shared" si="4"/>
        <v>885714567.73801196</v>
      </c>
      <c r="J23" s="782">
        <f t="shared" si="4"/>
        <v>886369259.60386658</v>
      </c>
      <c r="K23" s="783">
        <f t="shared" si="4"/>
        <v>918482056.22340596</v>
      </c>
      <c r="L23" s="782">
        <f t="shared" ref="L23:P23" si="5">IF(COUNT(L18:L22) &gt; 0, SUM(L18:L22), 0)</f>
        <v>928092625.56193566</v>
      </c>
      <c r="M23" s="783">
        <f t="shared" si="5"/>
        <v>964840516.9677639</v>
      </c>
      <c r="N23" s="782">
        <f t="shared" si="5"/>
        <v>976058258.07594132</v>
      </c>
      <c r="O23" s="783">
        <f t="shared" si="5"/>
        <v>1018613627.7043974</v>
      </c>
      <c r="P23" s="782">
        <f t="shared" si="5"/>
        <v>1031530474.6937799</v>
      </c>
      <c r="Q23" s="783">
        <f t="shared" ref="Q23:T23" si="6">IF(COUNT(Q18:Q22) &gt; 0, SUM(Q18:Q22), 0)</f>
        <v>1081375615.0523329</v>
      </c>
      <c r="R23" s="782">
        <f t="shared" si="6"/>
        <v>1004853096.6696639</v>
      </c>
      <c r="S23" s="783">
        <f t="shared" si="6"/>
        <v>418957162.54809058</v>
      </c>
      <c r="T23" s="782">
        <f t="shared" si="6"/>
        <v>435375011.32926458</v>
      </c>
      <c r="U23" s="243"/>
      <c r="V23" s="856"/>
    </row>
    <row r="24" spans="1:23" s="54" customFormat="1" ht="15" customHeight="1" x14ac:dyDescent="0.3">
      <c r="A24" s="80"/>
      <c r="B24" s="771" t="s">
        <v>213</v>
      </c>
      <c r="C24" s="784"/>
      <c r="D24" s="784"/>
      <c r="E24" s="785"/>
      <c r="F24" s="784"/>
      <c r="G24" s="786"/>
      <c r="H24" s="785"/>
      <c r="I24" s="784"/>
      <c r="J24" s="785"/>
      <c r="K24" s="784"/>
      <c r="L24" s="785"/>
      <c r="M24" s="784"/>
      <c r="N24" s="785"/>
      <c r="O24" s="784"/>
      <c r="P24" s="785"/>
      <c r="Q24" s="784"/>
      <c r="R24" s="785"/>
      <c r="S24" s="784"/>
      <c r="T24" s="785"/>
      <c r="U24" s="243"/>
      <c r="V24" s="856"/>
      <c r="W24" s="569"/>
    </row>
    <row r="25" spans="1:23" s="54" customFormat="1" ht="15" customHeight="1" x14ac:dyDescent="0.3">
      <c r="A25" s="80"/>
      <c r="B25" s="772" t="s">
        <v>207</v>
      </c>
      <c r="C25" s="787">
        <v>-466723333</v>
      </c>
      <c r="D25" s="546">
        <v>-482526586</v>
      </c>
      <c r="E25" s="545">
        <v>-524188720</v>
      </c>
      <c r="F25" s="546">
        <v>-536217910</v>
      </c>
      <c r="G25" s="787">
        <v>-572619053</v>
      </c>
      <c r="H25" s="774">
        <f>IF(ISBLANK(G25),0,G25)</f>
        <v>-572619053</v>
      </c>
      <c r="I25" s="546">
        <f>G25*0.02+G25</f>
        <v>-584071434.05999994</v>
      </c>
      <c r="J25" s="774">
        <f>IF(ISBLANK(I25),0,I25)</f>
        <v>-584071434.05999994</v>
      </c>
      <c r="K25" s="546">
        <f>I25*0.02+I25</f>
        <v>-595752862.74119997</v>
      </c>
      <c r="L25" s="774">
        <f>IF(ISBLANK(K25),0,K25)</f>
        <v>-595752862.74119997</v>
      </c>
      <c r="M25" s="546">
        <f>K25*0.02+K25</f>
        <v>-607667919.99602401</v>
      </c>
      <c r="N25" s="774">
        <f>IF(ISBLANK(M25),0,M25)</f>
        <v>-607667919.99602401</v>
      </c>
      <c r="O25" s="546">
        <f>M25*0.02+M25</f>
        <v>-619821278.39594448</v>
      </c>
      <c r="P25" s="774">
        <f>IF(ISBLANK(O25),0,O25)</f>
        <v>-619821278.39594448</v>
      </c>
      <c r="Q25" s="546">
        <f>O25*0.02+O25</f>
        <v>-632217703.96386337</v>
      </c>
      <c r="R25" s="774">
        <f>IF(ISBLANK(Q25),0,Q25)</f>
        <v>-632217703.96386337</v>
      </c>
      <c r="S25" s="787"/>
      <c r="T25" s="774">
        <f>IF(ISBLANK(S25),0,S25)</f>
        <v>0</v>
      </c>
      <c r="U25" s="243"/>
      <c r="V25" s="856"/>
    </row>
    <row r="26" spans="1:23" s="54" customFormat="1" ht="15" customHeight="1" x14ac:dyDescent="0.3">
      <c r="A26" s="80"/>
      <c r="B26" s="775" t="s">
        <v>214</v>
      </c>
      <c r="C26" s="787">
        <v>-6697991</v>
      </c>
      <c r="D26" s="546">
        <v>-5992219</v>
      </c>
      <c r="E26" s="545">
        <v>-5480429</v>
      </c>
      <c r="F26" s="550">
        <v>-5194052</v>
      </c>
      <c r="G26" s="776">
        <v>-5066714</v>
      </c>
      <c r="H26" s="777">
        <f>IF(ISBLANK(G26),0,G26)</f>
        <v>-5066714</v>
      </c>
      <c r="I26" s="550">
        <f>G26+300000</f>
        <v>-4766714</v>
      </c>
      <c r="J26" s="777">
        <f>IF(ISBLANK(I26),0,I26)</f>
        <v>-4766714</v>
      </c>
      <c r="K26" s="550">
        <f>I26+300000</f>
        <v>-4466714</v>
      </c>
      <c r="L26" s="777">
        <f>IF(ISBLANK(K26),0,K26)</f>
        <v>-4466714</v>
      </c>
      <c r="M26" s="550">
        <f>K26+300000</f>
        <v>-4166714</v>
      </c>
      <c r="N26" s="777">
        <f>IF(ISBLANK(M26),0,M26)</f>
        <v>-4166714</v>
      </c>
      <c r="O26" s="550">
        <f>M26+300000</f>
        <v>-3866714</v>
      </c>
      <c r="P26" s="777">
        <f>IF(ISBLANK(O26),0,O26)</f>
        <v>-3866714</v>
      </c>
      <c r="Q26" s="550">
        <f>O26+300000</f>
        <v>-3566714</v>
      </c>
      <c r="R26" s="777">
        <f>IF(ISBLANK(Q26),0,Q26)</f>
        <v>-3566714</v>
      </c>
      <c r="S26" s="776"/>
      <c r="T26" s="777">
        <f>IF(ISBLANK(S26),0,S26)</f>
        <v>0</v>
      </c>
      <c r="U26" s="243"/>
      <c r="V26" s="856"/>
    </row>
    <row r="27" spans="1:23" s="54" customFormat="1" ht="15" customHeight="1" x14ac:dyDescent="0.3">
      <c r="A27" s="80"/>
      <c r="B27" s="775" t="s">
        <v>209</v>
      </c>
      <c r="C27" s="787">
        <v>-36135486</v>
      </c>
      <c r="D27" s="546">
        <v>-38696120</v>
      </c>
      <c r="E27" s="545">
        <v>-40627832</v>
      </c>
      <c r="F27" s="550">
        <v>-67760886</v>
      </c>
      <c r="G27" s="776">
        <v>-91192506</v>
      </c>
      <c r="H27" s="777">
        <f>IF(ISBLANK(G27),0,G27)</f>
        <v>-91192506</v>
      </c>
      <c r="I27" s="550">
        <f>G27</f>
        <v>-91192506</v>
      </c>
      <c r="J27" s="777">
        <f>IF(ISBLANK(I27),0,I27)</f>
        <v>-91192506</v>
      </c>
      <c r="K27" s="776">
        <f>I27</f>
        <v>-91192506</v>
      </c>
      <c r="L27" s="777">
        <f>IF(ISBLANK(K27),0,K27)</f>
        <v>-91192506</v>
      </c>
      <c r="M27" s="776">
        <f>K27</f>
        <v>-91192506</v>
      </c>
      <c r="N27" s="777">
        <f>IF(ISBLANK(M27),0,M27)</f>
        <v>-91192506</v>
      </c>
      <c r="O27" s="776">
        <f>M27</f>
        <v>-91192506</v>
      </c>
      <c r="P27" s="777">
        <f>IF(ISBLANK(O27),0,O27)</f>
        <v>-91192506</v>
      </c>
      <c r="Q27" s="776">
        <f>O27</f>
        <v>-91192506</v>
      </c>
      <c r="R27" s="777">
        <f>IF(ISBLANK(Q27),0,Q27)</f>
        <v>-91192506</v>
      </c>
      <c r="S27" s="776"/>
      <c r="T27" s="777">
        <f>IF(ISBLANK(S27),0,S27)</f>
        <v>0</v>
      </c>
      <c r="U27" s="243"/>
      <c r="V27" s="856"/>
    </row>
    <row r="28" spans="1:23" s="54" customFormat="1" ht="15" customHeight="1" x14ac:dyDescent="0.3">
      <c r="A28" s="80"/>
      <c r="B28" s="775" t="s">
        <v>210</v>
      </c>
      <c r="C28" s="787">
        <v>-65259578</v>
      </c>
      <c r="D28" s="546">
        <v>-73031701</v>
      </c>
      <c r="E28" s="545">
        <f>-82762621+-1264358</f>
        <v>-84026979</v>
      </c>
      <c r="F28" s="550">
        <v>-87774088</v>
      </c>
      <c r="G28" s="776">
        <v>-96582851</v>
      </c>
      <c r="H28" s="777">
        <f>IF(ISBLANK(G28),0,G28)</f>
        <v>-96582851</v>
      </c>
      <c r="I28" s="550">
        <v>-103762426</v>
      </c>
      <c r="J28" s="777">
        <f>IF(ISBLANK(I28),0,I28)</f>
        <v>-103762426</v>
      </c>
      <c r="K28" s="550">
        <f>I28*0.06+I28</f>
        <v>-109988171.56</v>
      </c>
      <c r="L28" s="777">
        <f>IF(ISBLANK(K28),0,K28)</f>
        <v>-109988171.56</v>
      </c>
      <c r="M28" s="550">
        <f>K28*0.06+K28</f>
        <v>-116587461.8536</v>
      </c>
      <c r="N28" s="777">
        <f>IF(ISBLANK(M28),0,M28)</f>
        <v>-116587461.8536</v>
      </c>
      <c r="O28" s="550">
        <f>M28*0.06+M28</f>
        <v>-123582709.564816</v>
      </c>
      <c r="P28" s="777">
        <f>IF(ISBLANK(O28),0,O28)</f>
        <v>-123582709.564816</v>
      </c>
      <c r="Q28" s="550">
        <f>O28*0.06+O28</f>
        <v>-130997672.13870496</v>
      </c>
      <c r="R28" s="777">
        <f>IF(ISBLANK(Q28),0,Q28)</f>
        <v>-130997672.13870496</v>
      </c>
      <c r="S28" s="776"/>
      <c r="T28" s="777">
        <f>IF(ISBLANK(S28),0,S28)</f>
        <v>0</v>
      </c>
      <c r="U28" s="243"/>
      <c r="V28" s="856"/>
    </row>
    <row r="29" spans="1:23" s="54" customFormat="1" ht="15" customHeight="1" thickBot="1" x14ac:dyDescent="0.35">
      <c r="A29" s="80"/>
      <c r="B29" s="780" t="s">
        <v>215</v>
      </c>
      <c r="C29" s="781">
        <f t="shared" ref="C29:K29" si="7">IF(COUNT(C25:C28) &gt; 0, SUM(C25:C28), 0)</f>
        <v>-574816388</v>
      </c>
      <c r="D29" s="781">
        <f t="shared" si="7"/>
        <v>-600246626</v>
      </c>
      <c r="E29" s="782">
        <f t="shared" si="7"/>
        <v>-654323960</v>
      </c>
      <c r="F29" s="781">
        <f t="shared" si="7"/>
        <v>-696946936</v>
      </c>
      <c r="G29" s="783">
        <f t="shared" si="7"/>
        <v>-765461124</v>
      </c>
      <c r="H29" s="782">
        <f t="shared" si="7"/>
        <v>-765461124</v>
      </c>
      <c r="I29" s="781">
        <f t="shared" si="7"/>
        <v>-783793080.05999994</v>
      </c>
      <c r="J29" s="782">
        <f t="shared" si="7"/>
        <v>-783793080.05999994</v>
      </c>
      <c r="K29" s="783">
        <f t="shared" si="7"/>
        <v>-801400254.30119991</v>
      </c>
      <c r="L29" s="782">
        <f t="shared" ref="L29:P29" si="8">IF(COUNT(L25:L28) &gt; 0, SUM(L25:L28), 0)</f>
        <v>-801400254.30119991</v>
      </c>
      <c r="M29" s="783">
        <f t="shared" si="8"/>
        <v>-819614601.84962404</v>
      </c>
      <c r="N29" s="782">
        <f t="shared" si="8"/>
        <v>-819614601.84962404</v>
      </c>
      <c r="O29" s="783">
        <f t="shared" si="8"/>
        <v>-838463207.96076047</v>
      </c>
      <c r="P29" s="782">
        <f t="shared" si="8"/>
        <v>-838463207.96076047</v>
      </c>
      <c r="Q29" s="783">
        <f t="shared" ref="Q29:T29" si="9">IF(COUNT(Q25:Q28) &gt; 0, SUM(Q25:Q28), 0)</f>
        <v>-857974596.10256839</v>
      </c>
      <c r="R29" s="782">
        <f t="shared" si="9"/>
        <v>-857974596.10256839</v>
      </c>
      <c r="S29" s="783">
        <f t="shared" si="9"/>
        <v>0</v>
      </c>
      <c r="T29" s="782">
        <f t="shared" si="9"/>
        <v>0</v>
      </c>
      <c r="U29" s="243"/>
      <c r="V29" s="856"/>
    </row>
    <row r="30" spans="1:23" s="54" customFormat="1" ht="15" customHeight="1" x14ac:dyDescent="0.3">
      <c r="A30" s="80"/>
      <c r="B30" s="771" t="s">
        <v>216</v>
      </c>
      <c r="C30" s="784"/>
      <c r="D30" s="784"/>
      <c r="E30" s="785"/>
      <c r="F30" s="784"/>
      <c r="G30" s="786"/>
      <c r="H30" s="785"/>
      <c r="I30" s="784"/>
      <c r="J30" s="785"/>
      <c r="K30" s="784"/>
      <c r="L30" s="785"/>
      <c r="M30" s="784"/>
      <c r="N30" s="785"/>
      <c r="O30" s="784"/>
      <c r="P30" s="785"/>
      <c r="Q30" s="784"/>
      <c r="R30" s="785"/>
      <c r="S30" s="784"/>
      <c r="T30" s="785"/>
      <c r="U30" s="243"/>
      <c r="V30" s="857"/>
    </row>
    <row r="31" spans="1:23" s="54" customFormat="1" ht="15" customHeight="1" x14ac:dyDescent="0.3">
      <c r="A31" s="80"/>
      <c r="B31" s="772" t="s">
        <v>217</v>
      </c>
      <c r="C31" s="546"/>
      <c r="D31" s="546"/>
      <c r="E31" s="545"/>
      <c r="F31" s="546"/>
      <c r="G31" s="787"/>
      <c r="H31" s="545"/>
      <c r="I31" s="546"/>
      <c r="J31" s="545"/>
      <c r="K31" s="546"/>
      <c r="L31" s="545"/>
      <c r="M31" s="546"/>
      <c r="N31" s="545"/>
      <c r="O31" s="546"/>
      <c r="P31" s="545"/>
      <c r="Q31" s="546"/>
      <c r="R31" s="545"/>
      <c r="S31" s="546"/>
      <c r="T31" s="545"/>
      <c r="U31" s="243"/>
      <c r="V31" s="858"/>
    </row>
    <row r="32" spans="1:23" s="54" customFormat="1" ht="15" customHeight="1" x14ac:dyDescent="0.3">
      <c r="A32" s="80"/>
      <c r="B32" s="775" t="s">
        <v>218</v>
      </c>
      <c r="C32" s="546"/>
      <c r="D32" s="546"/>
      <c r="E32" s="549"/>
      <c r="F32" s="550"/>
      <c r="G32" s="776"/>
      <c r="H32" s="549"/>
      <c r="I32" s="550"/>
      <c r="J32" s="549"/>
      <c r="K32" s="550"/>
      <c r="L32" s="545"/>
      <c r="M32" s="550"/>
      <c r="N32" s="545"/>
      <c r="O32" s="550"/>
      <c r="P32" s="545"/>
      <c r="Q32" s="550"/>
      <c r="R32" s="545"/>
      <c r="S32" s="550"/>
      <c r="T32" s="545"/>
      <c r="U32" s="243"/>
      <c r="V32" s="856"/>
    </row>
    <row r="33" spans="1:22" s="54" customFormat="1" ht="15" customHeight="1" thickBot="1" x14ac:dyDescent="0.35">
      <c r="A33" s="80"/>
      <c r="B33" s="780" t="s">
        <v>219</v>
      </c>
      <c r="C33" s="781">
        <f t="shared" ref="C33:K33" si="10">IF(COUNT(C31:C32) &gt; 0, SUM(C31:C32), 0)</f>
        <v>0</v>
      </c>
      <c r="D33" s="781">
        <f t="shared" si="10"/>
        <v>0</v>
      </c>
      <c r="E33" s="782">
        <f t="shared" si="10"/>
        <v>0</v>
      </c>
      <c r="F33" s="781">
        <f t="shared" si="10"/>
        <v>0</v>
      </c>
      <c r="G33" s="783">
        <f t="shared" si="10"/>
        <v>0</v>
      </c>
      <c r="H33" s="782">
        <f t="shared" si="10"/>
        <v>0</v>
      </c>
      <c r="I33" s="781">
        <f t="shared" si="10"/>
        <v>0</v>
      </c>
      <c r="J33" s="782">
        <f t="shared" si="10"/>
        <v>0</v>
      </c>
      <c r="K33" s="781">
        <f t="shared" si="10"/>
        <v>0</v>
      </c>
      <c r="L33" s="781">
        <f t="shared" ref="L33:P33" si="11">IF(COUNT(L31:L32) &gt; 0, SUM(L31:L32), 0)</f>
        <v>0</v>
      </c>
      <c r="M33" s="781">
        <f t="shared" si="11"/>
        <v>0</v>
      </c>
      <c r="N33" s="782">
        <f t="shared" si="11"/>
        <v>0</v>
      </c>
      <c r="O33" s="781">
        <f t="shared" si="11"/>
        <v>0</v>
      </c>
      <c r="P33" s="782">
        <f t="shared" si="11"/>
        <v>0</v>
      </c>
      <c r="Q33" s="781">
        <f t="shared" ref="Q33:T33" si="12">IF(COUNT(Q31:Q32) &gt; 0, SUM(Q31:Q32), 0)</f>
        <v>0</v>
      </c>
      <c r="R33" s="782">
        <f t="shared" si="12"/>
        <v>0</v>
      </c>
      <c r="S33" s="781">
        <f t="shared" si="12"/>
        <v>0</v>
      </c>
      <c r="T33" s="782">
        <f t="shared" si="12"/>
        <v>0</v>
      </c>
      <c r="U33" s="243"/>
      <c r="V33" s="856"/>
    </row>
    <row r="34" spans="1:22" s="54" customFormat="1" ht="30" customHeight="1" x14ac:dyDescent="0.3">
      <c r="A34" s="80"/>
      <c r="B34" s="788" t="s">
        <v>220</v>
      </c>
      <c r="C34" s="789"/>
      <c r="D34" s="789"/>
      <c r="E34" s="790"/>
      <c r="F34" s="791"/>
      <c r="G34" s="789"/>
      <c r="H34" s="789"/>
      <c r="I34" s="792"/>
      <c r="J34" s="790"/>
      <c r="K34" s="789"/>
      <c r="L34" s="790"/>
      <c r="M34" s="789"/>
      <c r="N34" s="790"/>
      <c r="O34" s="789"/>
      <c r="P34" s="790"/>
      <c r="Q34" s="789"/>
      <c r="R34" s="790"/>
      <c r="S34" s="789"/>
      <c r="T34" s="790"/>
      <c r="U34" s="243"/>
      <c r="V34" s="856"/>
    </row>
    <row r="35" spans="1:22" s="54" customFormat="1" ht="15" customHeight="1" x14ac:dyDescent="0.3">
      <c r="A35" s="80"/>
      <c r="B35" s="772" t="s">
        <v>207</v>
      </c>
      <c r="C35" s="546">
        <v>2222385</v>
      </c>
      <c r="D35" s="546">
        <v>2722622</v>
      </c>
      <c r="E35" s="546">
        <v>2722622</v>
      </c>
      <c r="F35" s="787">
        <v>2657899.2400000002</v>
      </c>
      <c r="G35" s="787">
        <v>2839215</v>
      </c>
      <c r="H35" s="545"/>
      <c r="I35" s="787">
        <f>I25*0.995+-I25</f>
        <v>2920357.1703000069</v>
      </c>
      <c r="J35" s="545"/>
      <c r="K35" s="787">
        <f>K25*0.995+-K25</f>
        <v>2978764.3137060404</v>
      </c>
      <c r="L35" s="545"/>
      <c r="M35" s="787">
        <f>M25*0.995+-M25</f>
        <v>3038339.5999801159</v>
      </c>
      <c r="N35" s="545"/>
      <c r="O35" s="787">
        <f>O25*0.995+-O25</f>
        <v>3099106.3919796944</v>
      </c>
      <c r="P35" s="545"/>
      <c r="Q35" s="787">
        <f>Q25*0.995+-Q25</f>
        <v>3161088.5198193789</v>
      </c>
      <c r="R35" s="545"/>
      <c r="S35" s="787"/>
      <c r="T35" s="545"/>
      <c r="U35" s="243"/>
      <c r="V35" s="856"/>
    </row>
    <row r="36" spans="1:22" s="54" customFormat="1" ht="15" customHeight="1" x14ac:dyDescent="0.3">
      <c r="A36" s="80"/>
      <c r="B36" s="775" t="s">
        <v>214</v>
      </c>
      <c r="C36" s="550"/>
      <c r="D36" s="546"/>
      <c r="E36" s="545"/>
      <c r="F36" s="776"/>
      <c r="G36" s="776"/>
      <c r="H36" s="549"/>
      <c r="I36" s="776"/>
      <c r="J36" s="549"/>
      <c r="K36" s="776"/>
      <c r="L36" s="549"/>
      <c r="M36" s="776"/>
      <c r="N36" s="549"/>
      <c r="O36" s="776"/>
      <c r="P36" s="549"/>
      <c r="Q36" s="776"/>
      <c r="R36" s="549"/>
      <c r="S36" s="776"/>
      <c r="T36" s="549"/>
      <c r="U36" s="243"/>
      <c r="V36" s="856"/>
    </row>
    <row r="37" spans="1:22" s="54" customFormat="1" ht="15" customHeight="1" x14ac:dyDescent="0.3">
      <c r="A37" s="80"/>
      <c r="B37" s="775" t="s">
        <v>209</v>
      </c>
      <c r="C37" s="550"/>
      <c r="D37" s="546"/>
      <c r="E37" s="545"/>
      <c r="F37" s="776"/>
      <c r="G37" s="776"/>
      <c r="H37" s="549"/>
      <c r="I37" s="776"/>
      <c r="J37" s="549"/>
      <c r="K37" s="776"/>
      <c r="L37" s="549"/>
      <c r="M37" s="776"/>
      <c r="N37" s="549"/>
      <c r="O37" s="776"/>
      <c r="P37" s="549"/>
      <c r="Q37" s="776"/>
      <c r="R37" s="549"/>
      <c r="S37" s="776"/>
      <c r="T37" s="549"/>
      <c r="U37" s="243"/>
      <c r="V37" s="856"/>
    </row>
    <row r="38" spans="1:22" s="54" customFormat="1" ht="15" customHeight="1" x14ac:dyDescent="0.3">
      <c r="A38" s="80"/>
      <c r="B38" s="775" t="s">
        <v>210</v>
      </c>
      <c r="C38" s="550">
        <v>-2222385</v>
      </c>
      <c r="D38" s="546">
        <v>-2722622</v>
      </c>
      <c r="E38" s="546">
        <v>-2722622</v>
      </c>
      <c r="F38" s="776">
        <v>-2657899.2400000002</v>
      </c>
      <c r="G38" s="776">
        <f>-G35</f>
        <v>-2839215</v>
      </c>
      <c r="H38" s="549"/>
      <c r="I38" s="776">
        <f>-I35</f>
        <v>-2920357.1703000069</v>
      </c>
      <c r="J38" s="549"/>
      <c r="K38" s="776">
        <f>-K35</f>
        <v>-2978764.3137060404</v>
      </c>
      <c r="L38" s="549"/>
      <c r="M38" s="776">
        <f>-M35</f>
        <v>-3038339.5999801159</v>
      </c>
      <c r="N38" s="549"/>
      <c r="O38" s="776">
        <f>-O35</f>
        <v>-3099106.3919796944</v>
      </c>
      <c r="P38" s="549"/>
      <c r="Q38" s="776">
        <f>-Q35</f>
        <v>-3161088.5198193789</v>
      </c>
      <c r="R38" s="549"/>
      <c r="S38" s="776"/>
      <c r="T38" s="549"/>
      <c r="U38" s="243"/>
      <c r="V38" s="856"/>
    </row>
    <row r="39" spans="1:22" s="54" customFormat="1" ht="15" customHeight="1" thickBot="1" x14ac:dyDescent="0.35">
      <c r="A39" s="80"/>
      <c r="B39" s="780" t="s">
        <v>221</v>
      </c>
      <c r="C39" s="781">
        <f t="shared" ref="C39" si="13">IFERROR(SUM(C35:C38),0)</f>
        <v>0</v>
      </c>
      <c r="D39" s="781">
        <f t="shared" ref="D39:K39" si="14">IFERROR(SUM(D35:D38),0)</f>
        <v>0</v>
      </c>
      <c r="E39" s="782">
        <f t="shared" si="14"/>
        <v>0</v>
      </c>
      <c r="F39" s="793">
        <f t="shared" si="14"/>
        <v>0</v>
      </c>
      <c r="G39" s="781">
        <f t="shared" si="14"/>
        <v>0</v>
      </c>
      <c r="H39" s="781">
        <f t="shared" si="14"/>
        <v>0</v>
      </c>
      <c r="I39" s="783">
        <f t="shared" si="14"/>
        <v>0</v>
      </c>
      <c r="J39" s="782">
        <f t="shared" si="14"/>
        <v>0</v>
      </c>
      <c r="K39" s="781">
        <f t="shared" si="14"/>
        <v>0</v>
      </c>
      <c r="L39" s="781">
        <f t="shared" ref="L39:P39" si="15">IFERROR(SUM(L35:L38),0)</f>
        <v>0</v>
      </c>
      <c r="M39" s="783">
        <f t="shared" si="15"/>
        <v>0</v>
      </c>
      <c r="N39" s="782">
        <f t="shared" si="15"/>
        <v>0</v>
      </c>
      <c r="O39" s="783">
        <f t="shared" si="15"/>
        <v>0</v>
      </c>
      <c r="P39" s="782">
        <f t="shared" si="15"/>
        <v>0</v>
      </c>
      <c r="Q39" s="783">
        <f t="shared" ref="Q39:T39" si="16">IFERROR(SUM(Q35:Q38),0)</f>
        <v>0</v>
      </c>
      <c r="R39" s="782">
        <f t="shared" si="16"/>
        <v>0</v>
      </c>
      <c r="S39" s="783">
        <f t="shared" si="16"/>
        <v>0</v>
      </c>
      <c r="T39" s="782">
        <f t="shared" si="16"/>
        <v>0</v>
      </c>
      <c r="U39" s="243"/>
      <c r="V39" s="856"/>
    </row>
    <row r="40" spans="1:22" s="54" customFormat="1" ht="15" customHeight="1" x14ac:dyDescent="0.3">
      <c r="A40" s="80"/>
      <c r="B40" s="771" t="s">
        <v>222</v>
      </c>
      <c r="C40" s="784"/>
      <c r="D40" s="784"/>
      <c r="E40" s="785"/>
      <c r="F40" s="784"/>
      <c r="G40" s="784"/>
      <c r="H40" s="784"/>
      <c r="I40" s="786"/>
      <c r="J40" s="785"/>
      <c r="K40" s="784"/>
      <c r="L40" s="784"/>
      <c r="M40" s="792"/>
      <c r="N40" s="790"/>
      <c r="O40" s="792"/>
      <c r="P40" s="790"/>
      <c r="Q40" s="792"/>
      <c r="R40" s="790"/>
      <c r="S40" s="792"/>
      <c r="T40" s="790"/>
      <c r="U40" s="243"/>
      <c r="V40" s="856"/>
    </row>
    <row r="41" spans="1:22" s="54" customFormat="1" ht="15" customHeight="1" x14ac:dyDescent="0.3">
      <c r="A41" s="80"/>
      <c r="B41" s="772" t="s">
        <v>207</v>
      </c>
      <c r="C41" s="794">
        <f t="shared" ref="C41:K43" si="17">IF(ISERROR(C25+C18+C35),0,(C25+C18+C35))</f>
        <v>1871933.8200000525</v>
      </c>
      <c r="D41" s="794">
        <f t="shared" si="17"/>
        <v>2709065</v>
      </c>
      <c r="E41" s="774">
        <f t="shared" si="17"/>
        <v>1757011</v>
      </c>
      <c r="F41" s="795">
        <f t="shared" si="17"/>
        <v>-1160628.7599999998</v>
      </c>
      <c r="G41" s="794">
        <f t="shared" si="17"/>
        <v>0</v>
      </c>
      <c r="H41" s="794">
        <f t="shared" si="17"/>
        <v>-2839215</v>
      </c>
      <c r="I41" s="796">
        <f t="shared" si="17"/>
        <v>0</v>
      </c>
      <c r="J41" s="774">
        <f t="shared" si="17"/>
        <v>-2920357.1703000069</v>
      </c>
      <c r="K41" s="794">
        <f t="shared" si="17"/>
        <v>0</v>
      </c>
      <c r="L41" s="794">
        <f t="shared" ref="L41:P41" si="18">IF(ISERROR(L25+L18+L35),0,(L25+L18+L35))</f>
        <v>-2978764.3137060404</v>
      </c>
      <c r="M41" s="796">
        <f t="shared" si="18"/>
        <v>0</v>
      </c>
      <c r="N41" s="774">
        <f t="shared" si="18"/>
        <v>-3038339.5999801159</v>
      </c>
      <c r="O41" s="796">
        <f t="shared" si="18"/>
        <v>0</v>
      </c>
      <c r="P41" s="774">
        <f t="shared" si="18"/>
        <v>-3099106.3919796944</v>
      </c>
      <c r="Q41" s="796">
        <f t="shared" ref="Q41:T41" si="19">IF(ISERROR(Q25+Q18+Q35),0,(Q25+Q18+Q35))</f>
        <v>0</v>
      </c>
      <c r="R41" s="774">
        <f t="shared" si="19"/>
        <v>-3161088.5198193789</v>
      </c>
      <c r="S41" s="796">
        <f t="shared" si="19"/>
        <v>0</v>
      </c>
      <c r="T41" s="774">
        <f t="shared" si="19"/>
        <v>0</v>
      </c>
      <c r="U41" s="243"/>
      <c r="V41" s="856"/>
    </row>
    <row r="42" spans="1:22" s="54" customFormat="1" ht="15" customHeight="1" x14ac:dyDescent="0.3">
      <c r="A42" s="80"/>
      <c r="B42" s="775" t="s">
        <v>214</v>
      </c>
      <c r="C42" s="778">
        <f t="shared" si="17"/>
        <v>-478283</v>
      </c>
      <c r="D42" s="778">
        <f t="shared" si="17"/>
        <v>-1310</v>
      </c>
      <c r="E42" s="777">
        <f t="shared" si="17"/>
        <v>-250604</v>
      </c>
      <c r="F42" s="779">
        <f t="shared" si="17"/>
        <v>-115893</v>
      </c>
      <c r="G42" s="778">
        <f t="shared" si="17"/>
        <v>0</v>
      </c>
      <c r="H42" s="778">
        <f t="shared" si="17"/>
        <v>0</v>
      </c>
      <c r="I42" s="797">
        <f t="shared" si="17"/>
        <v>0</v>
      </c>
      <c r="J42" s="777">
        <f t="shared" si="17"/>
        <v>0</v>
      </c>
      <c r="K42" s="778">
        <f t="shared" si="17"/>
        <v>0</v>
      </c>
      <c r="L42" s="778">
        <f t="shared" ref="L42:P42" si="20">IF(ISERROR(L26+L19+L36),0,(L26+L19+L36))</f>
        <v>0</v>
      </c>
      <c r="M42" s="797">
        <f t="shared" si="20"/>
        <v>0</v>
      </c>
      <c r="N42" s="777">
        <f t="shared" si="20"/>
        <v>0</v>
      </c>
      <c r="O42" s="797">
        <f t="shared" si="20"/>
        <v>0</v>
      </c>
      <c r="P42" s="777">
        <f t="shared" si="20"/>
        <v>0</v>
      </c>
      <c r="Q42" s="797">
        <f t="shared" ref="Q42:T42" si="21">IF(ISERROR(Q26+Q19+Q36),0,(Q26+Q19+Q36))</f>
        <v>0</v>
      </c>
      <c r="R42" s="777">
        <f t="shared" si="21"/>
        <v>0</v>
      </c>
      <c r="S42" s="797">
        <f t="shared" si="21"/>
        <v>0</v>
      </c>
      <c r="T42" s="777">
        <f t="shared" si="21"/>
        <v>0</v>
      </c>
      <c r="U42" s="243"/>
      <c r="V42" s="856"/>
    </row>
    <row r="43" spans="1:22" s="54" customFormat="1" ht="15" customHeight="1" x14ac:dyDescent="0.3">
      <c r="A43" s="80"/>
      <c r="B43" s="775" t="s">
        <v>209</v>
      </c>
      <c r="C43" s="778">
        <f t="shared" si="17"/>
        <v>-918893</v>
      </c>
      <c r="D43" s="778">
        <f t="shared" si="17"/>
        <v>0</v>
      </c>
      <c r="E43" s="777">
        <f t="shared" si="17"/>
        <v>-192073</v>
      </c>
      <c r="F43" s="779">
        <f t="shared" si="17"/>
        <v>-791365</v>
      </c>
      <c r="G43" s="778">
        <f t="shared" si="17"/>
        <v>0</v>
      </c>
      <c r="H43" s="778">
        <f t="shared" si="17"/>
        <v>0</v>
      </c>
      <c r="I43" s="797">
        <f t="shared" si="17"/>
        <v>0</v>
      </c>
      <c r="J43" s="777">
        <f t="shared" si="17"/>
        <v>0</v>
      </c>
      <c r="K43" s="778">
        <f t="shared" si="17"/>
        <v>0</v>
      </c>
      <c r="L43" s="778">
        <f t="shared" ref="L43:P43" si="22">IF(ISERROR(L27+L20+L37),0,(L27+L20+L37))</f>
        <v>0</v>
      </c>
      <c r="M43" s="797">
        <f t="shared" si="22"/>
        <v>0</v>
      </c>
      <c r="N43" s="777">
        <f t="shared" si="22"/>
        <v>0</v>
      </c>
      <c r="O43" s="797">
        <f t="shared" si="22"/>
        <v>0</v>
      </c>
      <c r="P43" s="777">
        <f t="shared" si="22"/>
        <v>0</v>
      </c>
      <c r="Q43" s="797">
        <f t="shared" ref="Q43:T43" si="23">IF(ISERROR(Q27+Q20+Q37),0,(Q27+Q20+Q37))</f>
        <v>0</v>
      </c>
      <c r="R43" s="777">
        <f t="shared" si="23"/>
        <v>-91192506</v>
      </c>
      <c r="S43" s="797">
        <f t="shared" si="23"/>
        <v>0</v>
      </c>
      <c r="T43" s="777">
        <f t="shared" si="23"/>
        <v>0</v>
      </c>
      <c r="U43" s="243"/>
      <c r="V43" s="856"/>
    </row>
    <row r="44" spans="1:22" s="54" customFormat="1" ht="15" customHeight="1" x14ac:dyDescent="0.3">
      <c r="A44" s="80"/>
      <c r="B44" s="775" t="s">
        <v>210</v>
      </c>
      <c r="C44" s="778">
        <f t="shared" ref="C44:K44" si="24">IF(ISERROR(C28+C21+C38+C33),0,(C28+C21+C38+C33))</f>
        <v>5134165</v>
      </c>
      <c r="D44" s="778">
        <f t="shared" si="24"/>
        <v>8946122</v>
      </c>
      <c r="E44" s="777">
        <f t="shared" si="24"/>
        <v>22783705</v>
      </c>
      <c r="F44" s="779">
        <f t="shared" si="24"/>
        <v>45604300.427848943</v>
      </c>
      <c r="G44" s="778">
        <f t="shared" si="24"/>
        <v>69404940.001578361</v>
      </c>
      <c r="H44" s="778">
        <f t="shared" si="24"/>
        <v>82575069.595858723</v>
      </c>
      <c r="I44" s="797">
        <f t="shared" si="24"/>
        <v>101921487.67801204</v>
      </c>
      <c r="J44" s="777">
        <f t="shared" si="24"/>
        <v>105496536.7141667</v>
      </c>
      <c r="K44" s="778">
        <f t="shared" si="24"/>
        <v>117081801.92220601</v>
      </c>
      <c r="L44" s="778">
        <f t="shared" ref="L44:P44" si="25">IF(ISERROR(L28+L21+L38+L33),0,(L28+L21+L38+L33))</f>
        <v>129671135.5744417</v>
      </c>
      <c r="M44" s="797">
        <f t="shared" si="25"/>
        <v>145225915.11813995</v>
      </c>
      <c r="N44" s="777">
        <f t="shared" si="25"/>
        <v>159481995.82629743</v>
      </c>
      <c r="O44" s="797">
        <f t="shared" si="25"/>
        <v>180150419.74363703</v>
      </c>
      <c r="P44" s="777">
        <f t="shared" si="25"/>
        <v>196166373.12499911</v>
      </c>
      <c r="Q44" s="797">
        <f t="shared" ref="Q44:T44" si="26">IF(ISERROR(Q28+Q21+Q38+Q33),0,(Q28+Q21+Q38+Q33))</f>
        <v>223401018.94976467</v>
      </c>
      <c r="R44" s="777">
        <f t="shared" si="26"/>
        <v>241232095.0869149</v>
      </c>
      <c r="S44" s="797">
        <f t="shared" si="26"/>
        <v>418957162.54809058</v>
      </c>
      <c r="T44" s="777">
        <f t="shared" si="26"/>
        <v>435375011.32926458</v>
      </c>
      <c r="U44" s="243"/>
      <c r="V44" s="856"/>
    </row>
    <row r="45" spans="1:22" s="54" customFormat="1" ht="15" customHeight="1" thickBot="1" x14ac:dyDescent="0.35">
      <c r="A45" s="80"/>
      <c r="B45" s="780" t="s">
        <v>223</v>
      </c>
      <c r="C45" s="781">
        <f t="shared" ref="C45" si="27">SUM(C41:C44)</f>
        <v>5608922.8200000525</v>
      </c>
      <c r="D45" s="781">
        <f t="shared" ref="D45:K45" si="28">SUM(D41:D44)</f>
        <v>11653877</v>
      </c>
      <c r="E45" s="782">
        <f t="shared" si="28"/>
        <v>24098039</v>
      </c>
      <c r="F45" s="793">
        <f t="shared" si="28"/>
        <v>43536413.667848945</v>
      </c>
      <c r="G45" s="781">
        <f t="shared" si="28"/>
        <v>69404940.001578361</v>
      </c>
      <c r="H45" s="781">
        <f>SUM(H41:H44)</f>
        <v>79735854.595858723</v>
      </c>
      <c r="I45" s="783">
        <f t="shared" si="28"/>
        <v>101921487.67801204</v>
      </c>
      <c r="J45" s="782">
        <f t="shared" si="28"/>
        <v>102576179.54386669</v>
      </c>
      <c r="K45" s="781">
        <f t="shared" si="28"/>
        <v>117081801.92220601</v>
      </c>
      <c r="L45" s="781">
        <f t="shared" ref="L45:P45" si="29">SUM(L41:L44)</f>
        <v>126692371.26073566</v>
      </c>
      <c r="M45" s="783">
        <f t="shared" si="29"/>
        <v>145225915.11813995</v>
      </c>
      <c r="N45" s="782">
        <f t="shared" si="29"/>
        <v>156443656.22631732</v>
      </c>
      <c r="O45" s="783">
        <f t="shared" si="29"/>
        <v>180150419.74363703</v>
      </c>
      <c r="P45" s="782">
        <f t="shared" si="29"/>
        <v>193067266.73301941</v>
      </c>
      <c r="Q45" s="783">
        <f t="shared" ref="Q45:T45" si="30">SUM(Q41:Q44)</f>
        <v>223401018.94976467</v>
      </c>
      <c r="R45" s="782">
        <f t="shared" si="30"/>
        <v>146878500.56709552</v>
      </c>
      <c r="S45" s="783">
        <f t="shared" si="30"/>
        <v>418957162.54809058</v>
      </c>
      <c r="T45" s="782">
        <f t="shared" si="30"/>
        <v>435375011.32926458</v>
      </c>
      <c r="U45" s="243"/>
      <c r="V45" s="856"/>
    </row>
    <row r="46" spans="1:22" s="54" customFormat="1" ht="15" customHeight="1" x14ac:dyDescent="0.3">
      <c r="A46" s="80"/>
      <c r="B46" s="788" t="s">
        <v>224</v>
      </c>
      <c r="C46" s="789"/>
      <c r="D46" s="789"/>
      <c r="E46" s="790"/>
      <c r="F46" s="791"/>
      <c r="G46" s="789"/>
      <c r="H46" s="789"/>
      <c r="I46" s="792"/>
      <c r="J46" s="790"/>
      <c r="K46" s="789"/>
      <c r="L46" s="789"/>
      <c r="M46" s="792"/>
      <c r="N46" s="790"/>
      <c r="O46" s="792"/>
      <c r="P46" s="790"/>
      <c r="Q46" s="792"/>
      <c r="R46" s="790"/>
      <c r="S46" s="792"/>
      <c r="T46" s="790"/>
      <c r="U46" s="243"/>
      <c r="V46" s="856"/>
    </row>
    <row r="47" spans="1:22" s="54" customFormat="1" ht="15" customHeight="1" x14ac:dyDescent="0.3">
      <c r="A47" s="80"/>
      <c r="B47" s="772" t="s">
        <v>225</v>
      </c>
      <c r="C47" s="546"/>
      <c r="D47" s="546"/>
      <c r="E47" s="545"/>
      <c r="F47" s="773"/>
      <c r="G47" s="546"/>
      <c r="H47" s="546"/>
      <c r="I47" s="787"/>
      <c r="J47" s="545"/>
      <c r="K47" s="546"/>
      <c r="L47" s="546"/>
      <c r="M47" s="787"/>
      <c r="N47" s="545"/>
      <c r="O47" s="787"/>
      <c r="P47" s="545"/>
      <c r="Q47" s="787"/>
      <c r="R47" s="545"/>
      <c r="S47" s="787"/>
      <c r="T47" s="545"/>
      <c r="U47" s="243"/>
      <c r="V47" s="856"/>
    </row>
    <row r="48" spans="1:22" s="54" customFormat="1" ht="15" customHeight="1" x14ac:dyDescent="0.3">
      <c r="A48" s="80"/>
      <c r="B48" s="798" t="s">
        <v>226</v>
      </c>
      <c r="C48" s="550">
        <v>12740454</v>
      </c>
      <c r="D48" s="794">
        <f>C51</f>
        <v>18349376.820000052</v>
      </c>
      <c r="E48" s="774">
        <f>D51</f>
        <v>30003253.820000052</v>
      </c>
      <c r="F48" s="779">
        <f>E51</f>
        <v>54101292.820000052</v>
      </c>
      <c r="G48" s="794">
        <f>F51</f>
        <v>97637706.487848997</v>
      </c>
      <c r="H48" s="794">
        <f>F51</f>
        <v>97637706.487848997</v>
      </c>
      <c r="I48" s="796">
        <f t="shared" ref="I48:J48" si="31">G51</f>
        <v>167042646.48942736</v>
      </c>
      <c r="J48" s="774">
        <f t="shared" si="31"/>
        <v>177373561.08370772</v>
      </c>
      <c r="K48" s="794">
        <f>I51</f>
        <v>268964134.1674394</v>
      </c>
      <c r="L48" s="794">
        <f>J51</f>
        <v>279949740.62757444</v>
      </c>
      <c r="M48" s="796">
        <f>K51</f>
        <v>386045936.08964539</v>
      </c>
      <c r="N48" s="774">
        <f t="shared" ref="N48" si="32">L51</f>
        <v>406642111.88831007</v>
      </c>
      <c r="O48" s="796">
        <f>M51</f>
        <v>531271851.20778537</v>
      </c>
      <c r="P48" s="774">
        <f t="shared" ref="P48" si="33">N51</f>
        <v>563085768.11462736</v>
      </c>
      <c r="Q48" s="796">
        <f>O51</f>
        <v>711422270.95142245</v>
      </c>
      <c r="R48" s="774">
        <f t="shared" ref="R48" si="34">P51</f>
        <v>756153034.84764671</v>
      </c>
      <c r="S48" s="796">
        <f>Q51</f>
        <v>934823289.90118718</v>
      </c>
      <c r="T48" s="774">
        <f t="shared" ref="T48" si="35">R51</f>
        <v>903031535.41474223</v>
      </c>
      <c r="U48" s="243"/>
      <c r="V48" s="856"/>
    </row>
    <row r="49" spans="1:22" s="54" customFormat="1" ht="30" customHeight="1" thickBot="1" x14ac:dyDescent="0.35">
      <c r="A49" s="80"/>
      <c r="B49" s="245" t="s">
        <v>227</v>
      </c>
      <c r="C49" s="84"/>
      <c r="D49" s="84"/>
      <c r="E49" s="85"/>
      <c r="F49" s="314"/>
      <c r="G49" s="84"/>
      <c r="H49" s="84"/>
      <c r="I49" s="86"/>
      <c r="J49" s="85"/>
      <c r="K49" s="84"/>
      <c r="L49" s="84"/>
      <c r="M49" s="86"/>
      <c r="N49" s="85"/>
      <c r="O49" s="86"/>
      <c r="P49" s="85"/>
      <c r="Q49" s="86"/>
      <c r="R49" s="85"/>
      <c r="S49" s="86"/>
      <c r="T49" s="85"/>
      <c r="U49" s="243"/>
      <c r="V49" s="856"/>
    </row>
    <row r="50" spans="1:22" s="54" customFormat="1" ht="15" customHeight="1" thickBot="1" x14ac:dyDescent="0.35">
      <c r="A50" s="80"/>
      <c r="B50" s="834"/>
      <c r="C50" s="784"/>
      <c r="D50" s="784"/>
      <c r="E50" s="785"/>
      <c r="F50" s="784"/>
      <c r="G50" s="784"/>
      <c r="H50" s="784"/>
      <c r="I50" s="786"/>
      <c r="J50" s="785"/>
      <c r="K50" s="784"/>
      <c r="L50" s="784"/>
      <c r="M50" s="786"/>
      <c r="N50" s="799"/>
      <c r="O50" s="786"/>
      <c r="P50" s="799"/>
      <c r="Q50" s="786"/>
      <c r="R50" s="799"/>
      <c r="S50" s="786"/>
      <c r="T50" s="799"/>
      <c r="U50" s="243"/>
      <c r="V50" s="856"/>
    </row>
    <row r="51" spans="1:22" s="54" customFormat="1" ht="15" customHeight="1" thickBot="1" x14ac:dyDescent="0.35">
      <c r="A51" s="80"/>
      <c r="B51" s="835" t="s">
        <v>228</v>
      </c>
      <c r="C51" s="800">
        <f t="shared" ref="C51:J51" si="36">IF(ISERROR(C45+C47+C48),0,C45+C47+C48)</f>
        <v>18349376.820000052</v>
      </c>
      <c r="D51" s="800">
        <f t="shared" si="36"/>
        <v>30003253.820000052</v>
      </c>
      <c r="E51" s="801">
        <f t="shared" si="36"/>
        <v>54101292.820000052</v>
      </c>
      <c r="F51" s="800">
        <f t="shared" si="36"/>
        <v>97637706.487848997</v>
      </c>
      <c r="G51" s="800">
        <f t="shared" si="36"/>
        <v>167042646.48942736</v>
      </c>
      <c r="H51" s="800">
        <f t="shared" si="36"/>
        <v>177373561.08370772</v>
      </c>
      <c r="I51" s="802">
        <f t="shared" si="36"/>
        <v>268964134.1674394</v>
      </c>
      <c r="J51" s="801">
        <f t="shared" si="36"/>
        <v>279949740.62757444</v>
      </c>
      <c r="K51" s="800">
        <f>IF(ISERROR(K45+K47+K48),0,K45+K47+K48)</f>
        <v>386045936.08964539</v>
      </c>
      <c r="L51" s="800">
        <f t="shared" ref="L51:P51" si="37">IF(ISERROR(L45+L47+L48),0,L45+L47+L48)</f>
        <v>406642111.88831007</v>
      </c>
      <c r="M51" s="802">
        <f t="shared" si="37"/>
        <v>531271851.20778537</v>
      </c>
      <c r="N51" s="801">
        <f t="shared" si="37"/>
        <v>563085768.11462736</v>
      </c>
      <c r="O51" s="802">
        <f t="shared" si="37"/>
        <v>711422270.95142245</v>
      </c>
      <c r="P51" s="801">
        <f t="shared" si="37"/>
        <v>756153034.84764671</v>
      </c>
      <c r="Q51" s="802">
        <f t="shared" ref="Q51:T51" si="38">IF(ISERROR(Q45+Q47+Q48),0,Q45+Q47+Q48)</f>
        <v>934823289.90118718</v>
      </c>
      <c r="R51" s="801">
        <f t="shared" si="38"/>
        <v>903031535.41474223</v>
      </c>
      <c r="S51" s="802">
        <f t="shared" si="38"/>
        <v>1353780452.4492779</v>
      </c>
      <c r="T51" s="801">
        <f t="shared" si="38"/>
        <v>1338406546.7440069</v>
      </c>
      <c r="U51" s="243"/>
      <c r="V51" s="859"/>
    </row>
    <row r="52" spans="1:22" s="54" customFormat="1" ht="28.2" customHeight="1" x14ac:dyDescent="0.3">
      <c r="A52" s="80"/>
      <c r="B52" s="371"/>
      <c r="C52" s="784"/>
      <c r="D52" s="80"/>
      <c r="E52" s="80"/>
      <c r="F52" s="80"/>
      <c r="G52" s="80"/>
      <c r="H52" s="80"/>
      <c r="I52" s="80"/>
      <c r="J52" s="80"/>
      <c r="K52" s="80"/>
      <c r="L52" s="80"/>
      <c r="M52" s="80"/>
      <c r="N52" s="80"/>
      <c r="O52" s="80"/>
      <c r="P52" s="80"/>
      <c r="Q52" s="80"/>
      <c r="R52" s="80"/>
    </row>
    <row r="53" spans="1:22" s="88" customFormat="1" ht="25.2" customHeight="1" x14ac:dyDescent="0.3">
      <c r="A53" s="223"/>
      <c r="B53" s="224" t="s">
        <v>229</v>
      </c>
      <c r="C53" s="224"/>
      <c r="D53" s="224"/>
      <c r="E53" s="224"/>
      <c r="F53" s="224"/>
      <c r="G53" s="224"/>
      <c r="H53" s="224"/>
      <c r="I53" s="224"/>
      <c r="J53" s="224"/>
      <c r="K53" s="224"/>
      <c r="L53" s="224"/>
      <c r="M53" s="224"/>
      <c r="N53" s="224"/>
      <c r="O53" s="224"/>
      <c r="P53" s="224"/>
      <c r="Q53" s="224"/>
      <c r="R53" s="224"/>
      <c r="S53" s="224"/>
      <c r="T53" s="224"/>
      <c r="U53" s="224"/>
      <c r="V53" s="89"/>
    </row>
    <row r="54" spans="1:22" s="842" customFormat="1" ht="25.2" customHeight="1" x14ac:dyDescent="0.3">
      <c r="A54" s="840"/>
      <c r="B54" s="315"/>
      <c r="C54" s="315"/>
      <c r="D54" s="315"/>
      <c r="E54" s="315"/>
      <c r="F54" s="315"/>
      <c r="G54" s="315"/>
      <c r="H54" s="315"/>
      <c r="I54" s="315"/>
      <c r="J54" s="315"/>
      <c r="K54" s="315"/>
      <c r="L54" s="315"/>
      <c r="M54" s="315"/>
      <c r="N54" s="315"/>
      <c r="O54" s="315"/>
      <c r="P54" s="315"/>
      <c r="Q54" s="315"/>
      <c r="R54" s="315"/>
      <c r="S54" s="315"/>
      <c r="T54" s="315"/>
      <c r="U54" s="315"/>
      <c r="V54" s="841"/>
    </row>
    <row r="55" spans="1:22" s="88" customFormat="1" ht="37.200000000000003" customHeight="1" x14ac:dyDescent="0.3">
      <c r="A55" s="223"/>
      <c r="B55" s="229"/>
      <c r="C55" s="111" t="s">
        <v>230</v>
      </c>
      <c r="D55" s="112"/>
      <c r="E55" s="112"/>
      <c r="F55" s="838" t="s">
        <v>133</v>
      </c>
      <c r="G55" s="839" t="s">
        <v>231</v>
      </c>
      <c r="H55" s="803"/>
      <c r="I55" s="803"/>
      <c r="J55" s="803"/>
      <c r="K55" s="803"/>
      <c r="L55" s="803"/>
      <c r="M55" s="803"/>
      <c r="N55" s="223"/>
      <c r="O55" s="803" t="s">
        <v>232</v>
      </c>
      <c r="P55" s="837"/>
      <c r="Q55" s="837"/>
      <c r="R55" s="837"/>
      <c r="S55" s="837"/>
      <c r="T55" s="837"/>
      <c r="U55" s="837"/>
    </row>
    <row r="56" spans="1:22" s="88" customFormat="1" ht="25.2" customHeight="1" thickBot="1" x14ac:dyDescent="0.35">
      <c r="A56" s="223"/>
      <c r="B56" s="230" t="s">
        <v>233</v>
      </c>
      <c r="C56" s="223"/>
      <c r="D56" s="223"/>
      <c r="E56" s="223"/>
      <c r="F56" s="223"/>
      <c r="G56" s="223"/>
      <c r="H56" s="223"/>
      <c r="I56" s="223"/>
      <c r="J56" s="223"/>
      <c r="K56" s="223"/>
      <c r="L56" s="223"/>
      <c r="M56" s="223"/>
      <c r="N56" s="223"/>
      <c r="O56" s="223"/>
      <c r="P56" s="806"/>
      <c r="Q56" s="223"/>
      <c r="R56" s="223"/>
      <c r="S56" s="223"/>
      <c r="T56" s="223"/>
      <c r="U56" s="223"/>
    </row>
    <row r="57" spans="1:22" s="88" customFormat="1" ht="15" customHeight="1" x14ac:dyDescent="0.3">
      <c r="A57" s="223"/>
      <c r="B57" s="225"/>
      <c r="C57" s="807" t="str">
        <f>prior3a</f>
        <v>2021-22</v>
      </c>
      <c r="D57" s="808" t="str">
        <f>prior2a</f>
        <v>2022-23</v>
      </c>
      <c r="E57" s="807" t="str">
        <f>prior1a</f>
        <v>2023-24</v>
      </c>
      <c r="F57" s="809" t="str">
        <f>current2</f>
        <v>2024-25</v>
      </c>
      <c r="G57" s="809" t="str">
        <f>year1a</f>
        <v>2025-26</v>
      </c>
      <c r="H57" s="809" t="str">
        <f>year2a</f>
        <v>2026-27</v>
      </c>
      <c r="I57" s="809" t="str">
        <f>year3a</f>
        <v>2027-28</v>
      </c>
      <c r="J57" s="809" t="str">
        <f>year4a</f>
        <v>2028-29</v>
      </c>
      <c r="K57" s="809" t="str">
        <f>year5a</f>
        <v>2029-30</v>
      </c>
      <c r="L57" s="809" t="str">
        <f>year6a</f>
        <v>2030-31</v>
      </c>
      <c r="M57" s="810" t="str">
        <f>year7a</f>
        <v>2031-32</v>
      </c>
      <c r="N57" s="811"/>
      <c r="O57" s="809" t="str">
        <f>G57</f>
        <v>2025-26</v>
      </c>
      <c r="P57" s="809" t="str">
        <f t="shared" ref="P57:U57" si="39">H57</f>
        <v>2026-27</v>
      </c>
      <c r="Q57" s="809" t="str">
        <f t="shared" si="39"/>
        <v>2027-28</v>
      </c>
      <c r="R57" s="809" t="str">
        <f t="shared" si="39"/>
        <v>2028-29</v>
      </c>
      <c r="S57" s="809" t="str">
        <f t="shared" si="39"/>
        <v>2029-30</v>
      </c>
      <c r="T57" s="809" t="str">
        <f t="shared" si="39"/>
        <v>2030-31</v>
      </c>
      <c r="U57" s="810" t="str">
        <f t="shared" si="39"/>
        <v>2031-32</v>
      </c>
    </row>
    <row r="58" spans="1:22" s="88" customFormat="1" ht="15" customHeight="1" x14ac:dyDescent="0.3">
      <c r="A58" s="223" t="s">
        <v>234</v>
      </c>
      <c r="B58" s="812" t="s">
        <v>235</v>
      </c>
      <c r="C58" s="813" cm="1">
        <f t="array" ref="C58">IFERROR(INDEX(s251outturn_schools_education!$U:$U, MATCH(1,(Cover!$F$7=s251outturn_schools_education!$I:$I)*($B58=s251outturn_schools_education!$L:$L)*(S251PY3=s251outturn_schools_education!$A:$A),0)),0)</f>
        <v>303124</v>
      </c>
      <c r="D58" s="813" cm="1">
        <f t="array" ref="D58">IFERROR(INDEX(s251outturn_schools_education!$U:$U, MATCH(1,(Cover!$F$7=s251outturn_schools_education!$I:$I)*($B58=s251outturn_schools_education!$L:$L)*(S251PY2=s251outturn_schools_education!$A:$A),0)),0)</f>
        <v>293173</v>
      </c>
      <c r="E58" s="813" cm="1">
        <f t="array" ref="E58">IFERROR(INDEX(s251outturn_schools_education!$U:$U, MATCH(1,(Cover!$F$7=s251outturn_schools_education!$I:$I)*($B58=s251outturn_schools_education!$L:$L)*(S251PY1=s251outturn_schools_education!$A:$A),0)),0)</f>
        <v>283063</v>
      </c>
      <c r="F58" s="546">
        <v>261504</v>
      </c>
      <c r="G58" s="546">
        <f>'[2]DMP Detail'!$G$118</f>
        <v>224307</v>
      </c>
      <c r="H58" s="546">
        <f>'[3]DMP Detail'!$H$117</f>
        <v>225808</v>
      </c>
      <c r="I58" s="546"/>
      <c r="J58" s="546"/>
      <c r="K58" s="546"/>
      <c r="L58" s="546"/>
      <c r="M58" s="545"/>
      <c r="N58" s="811"/>
      <c r="O58" s="550"/>
      <c r="P58" s="550"/>
      <c r="Q58" s="550"/>
      <c r="R58" s="550"/>
      <c r="S58" s="550"/>
      <c r="T58" s="550"/>
      <c r="U58" s="549"/>
    </row>
    <row r="59" spans="1:22" s="88" customFormat="1" ht="15" customHeight="1" thickBot="1" x14ac:dyDescent="0.35">
      <c r="A59" s="223"/>
      <c r="B59" s="228" t="s">
        <v>212</v>
      </c>
      <c r="C59" s="814">
        <f>C58</f>
        <v>303124</v>
      </c>
      <c r="D59" s="814">
        <f>D58</f>
        <v>293173</v>
      </c>
      <c r="E59" s="814">
        <f>E58</f>
        <v>283063</v>
      </c>
      <c r="F59" s="815">
        <f t="shared" ref="F59:J59" si="40">IF(COUNT(F58) &gt; 0, SUM(F58), "")</f>
        <v>261504</v>
      </c>
      <c r="G59" s="815">
        <f t="shared" si="40"/>
        <v>224307</v>
      </c>
      <c r="H59" s="815">
        <f t="shared" si="40"/>
        <v>225808</v>
      </c>
      <c r="I59" s="815" t="str">
        <f t="shared" si="40"/>
        <v/>
      </c>
      <c r="J59" s="815" t="str">
        <f t="shared" si="40"/>
        <v/>
      </c>
      <c r="K59" s="815" t="str">
        <f t="shared" ref="K59:L59" si="41">IF(COUNT(K58) &gt; 0, SUM(K58), "")</f>
        <v/>
      </c>
      <c r="L59" s="815" t="str">
        <f t="shared" si="41"/>
        <v/>
      </c>
      <c r="M59" s="816" t="str">
        <f t="shared" ref="M59" si="42">IF(COUNT(M58) &gt; 0, SUM(M58), "")</f>
        <v/>
      </c>
      <c r="N59" s="811"/>
      <c r="O59" s="815" t="str">
        <f t="shared" ref="O59:R59" si="43">IF(COUNT(O58) &gt; 0, SUM(O58), "")</f>
        <v/>
      </c>
      <c r="P59" s="815" t="str">
        <f t="shared" si="43"/>
        <v/>
      </c>
      <c r="Q59" s="815" t="str">
        <f t="shared" si="43"/>
        <v/>
      </c>
      <c r="R59" s="815" t="str">
        <f t="shared" si="43"/>
        <v/>
      </c>
      <c r="S59" s="815" t="str">
        <f t="shared" ref="S59:T59" si="44">IF(COUNT(S58) &gt; 0, SUM(S58), "")</f>
        <v/>
      </c>
      <c r="T59" s="815" t="str">
        <f t="shared" si="44"/>
        <v/>
      </c>
      <c r="U59" s="816" t="str">
        <f t="shared" ref="U59" si="45">IF(COUNT(U58) &gt; 0, SUM(U58), "")</f>
        <v/>
      </c>
    </row>
    <row r="60" spans="1:22" s="88" customFormat="1" ht="15" customHeight="1" x14ac:dyDescent="0.3">
      <c r="A60" s="223"/>
      <c r="B60" s="229"/>
      <c r="C60" s="223"/>
      <c r="D60" s="223"/>
      <c r="E60" s="223"/>
      <c r="F60" s="223"/>
      <c r="G60" s="223"/>
      <c r="H60" s="223"/>
      <c r="I60" s="223"/>
      <c r="J60" s="223"/>
      <c r="K60" s="223"/>
      <c r="L60" s="223"/>
      <c r="M60" s="223"/>
      <c r="N60" s="223"/>
      <c r="O60" s="223"/>
      <c r="P60" s="223"/>
      <c r="Q60" s="223"/>
      <c r="R60" s="223"/>
      <c r="S60" s="223"/>
      <c r="T60" s="223"/>
      <c r="U60" s="223"/>
    </row>
    <row r="61" spans="1:22" s="88" customFormat="1" ht="25.2" customHeight="1" thickBot="1" x14ac:dyDescent="0.35">
      <c r="A61" s="223"/>
      <c r="B61" s="230" t="s">
        <v>236</v>
      </c>
      <c r="C61" s="223"/>
      <c r="D61" s="223"/>
      <c r="E61" s="223"/>
      <c r="F61" s="223"/>
      <c r="G61" s="223"/>
      <c r="H61" s="223"/>
      <c r="I61" s="223"/>
      <c r="J61" s="223"/>
      <c r="K61" s="223"/>
      <c r="L61" s="223"/>
      <c r="M61" s="223"/>
      <c r="N61" s="223"/>
      <c r="O61" s="223"/>
      <c r="P61" s="223"/>
      <c r="Q61" s="223"/>
      <c r="R61" s="223"/>
      <c r="S61" s="223"/>
      <c r="T61" s="223"/>
      <c r="U61" s="223"/>
    </row>
    <row r="62" spans="1:22" s="88" customFormat="1" ht="15" customHeight="1" x14ac:dyDescent="0.3">
      <c r="A62" s="223"/>
      <c r="B62" s="225"/>
      <c r="C62" s="807" t="str">
        <f>prior3a</f>
        <v>2021-22</v>
      </c>
      <c r="D62" s="807" t="str">
        <f>prior2a</f>
        <v>2022-23</v>
      </c>
      <c r="E62" s="807" t="str">
        <f>prior1a</f>
        <v>2023-24</v>
      </c>
      <c r="F62" s="809" t="str">
        <f>current2</f>
        <v>2024-25</v>
      </c>
      <c r="G62" s="809" t="str">
        <f>year1a</f>
        <v>2025-26</v>
      </c>
      <c r="H62" s="809" t="str">
        <f>year2a</f>
        <v>2026-27</v>
      </c>
      <c r="I62" s="809" t="str">
        <f>year3a</f>
        <v>2027-28</v>
      </c>
      <c r="J62" s="809" t="str">
        <f>year4a</f>
        <v>2028-29</v>
      </c>
      <c r="K62" s="809" t="str">
        <f>year5a</f>
        <v>2029-30</v>
      </c>
      <c r="L62" s="809" t="str">
        <f>year6a</f>
        <v>2030-31</v>
      </c>
      <c r="M62" s="810" t="str">
        <f>year7a</f>
        <v>2031-32</v>
      </c>
      <c r="N62" s="811"/>
      <c r="O62" s="809" t="str">
        <f>G62</f>
        <v>2025-26</v>
      </c>
      <c r="P62" s="809" t="str">
        <f t="shared" ref="P62" si="46">H62</f>
        <v>2026-27</v>
      </c>
      <c r="Q62" s="809" t="str">
        <f t="shared" ref="Q62" si="47">I62</f>
        <v>2027-28</v>
      </c>
      <c r="R62" s="809" t="str">
        <f t="shared" ref="R62" si="48">J62</f>
        <v>2028-29</v>
      </c>
      <c r="S62" s="809" t="str">
        <f t="shared" ref="S62" si="49">K62</f>
        <v>2029-30</v>
      </c>
      <c r="T62" s="809" t="str">
        <f t="shared" ref="T62" si="50">L62</f>
        <v>2030-31</v>
      </c>
      <c r="U62" s="810" t="str">
        <f t="shared" ref="U62" si="51">M62</f>
        <v>2031-32</v>
      </c>
    </row>
    <row r="63" spans="1:22" s="88" customFormat="1" ht="15" customHeight="1" x14ac:dyDescent="0.3">
      <c r="A63" s="223" t="s">
        <v>237</v>
      </c>
      <c r="B63" s="226" t="s">
        <v>238</v>
      </c>
      <c r="C63" s="813" cm="1">
        <f t="array" ref="C63">IFERROR(INDEX(s251outturn_schools_education!$U:$U, MATCH(1,(Cover!$F$7=s251outturn_schools_education!$I:$I)*($B63=s251outturn_schools_education!$L:$L)*(S251PY3=s251outturn_schools_education!$A:$A),0)),0)</f>
        <v>1799574</v>
      </c>
      <c r="D63" s="813" cm="1">
        <f t="array" ref="D63">IFERROR(INDEX(s251outturn_schools_education!$U:$U, MATCH(1,(Cover!$F$7=s251outturn_schools_education!$I:$I)*($B63=s251outturn_schools_education!$L:$L)*(S251PY2=s251outturn_schools_education!$A:$A),0)),0)</f>
        <v>2088772</v>
      </c>
      <c r="E63" s="813" cm="1">
        <f t="array" ref="E63">IFERROR(INDEX(s251outturn_schools_education!$U:$U, MATCH(1,(Cover!$F$7=s251outturn_schools_education!$I:$I)*($B63=s251outturn_schools_education!$L:$L)*(S251PY1=s251outturn_schools_education!$A:$A),0)),0)</f>
        <v>2931132</v>
      </c>
      <c r="F63" s="546">
        <v>5720391.0300000003</v>
      </c>
      <c r="G63" s="546">
        <f>'[2]DMP Detail'!$G$128</f>
        <v>4764175.370000002</v>
      </c>
      <c r="H63" s="546">
        <f>'[3]DMP Detail'!H128</f>
        <v>5333915.4180000005</v>
      </c>
      <c r="I63" s="546">
        <f>'[3]DMP Detail'!I128</f>
        <v>5333915.4180000005</v>
      </c>
      <c r="J63" s="546">
        <f>'[3]DMP Detail'!J128</f>
        <v>5333915.4180000005</v>
      </c>
      <c r="K63" s="546">
        <f>'[3]DMP Detail'!K128</f>
        <v>5333915.4180000005</v>
      </c>
      <c r="L63" s="546">
        <f>'[3]DMP Detail'!L128</f>
        <v>5333915.4180000005</v>
      </c>
      <c r="M63" s="546">
        <f>'[3]DMP Detail'!M128</f>
        <v>5333915.4180000005</v>
      </c>
      <c r="N63" s="811"/>
      <c r="O63" s="550"/>
      <c r="P63" s="550"/>
      <c r="Q63" s="550"/>
      <c r="R63" s="550"/>
      <c r="S63" s="550"/>
      <c r="T63" s="550"/>
      <c r="U63" s="549"/>
    </row>
    <row r="64" spans="1:22" s="88" customFormat="1" ht="27.6" x14ac:dyDescent="0.3">
      <c r="A64" s="223" t="s">
        <v>239</v>
      </c>
      <c r="B64" s="227" t="s">
        <v>240</v>
      </c>
      <c r="C64" s="813" cm="1">
        <f t="array" ref="C64">IFERROR(INDEX(s251outturn_schools_education!$U:$U, MATCH(1,(Cover!$F$7=s251outturn_schools_education!$I:$I)*($B64=s251outturn_schools_education!$L:$L)*(S251PY3=s251outturn_schools_education!$A:$A),0)),0)</f>
        <v>3452529</v>
      </c>
      <c r="D64" s="813" cm="1">
        <f t="array" ref="D64">IFERROR(INDEX(s251outturn_schools_education!$U:$U, MATCH(1,(Cover!$F$7=s251outturn_schools_education!$I:$I)*($B64=s251outturn_schools_education!$L:$L)*(S251PY2=s251outturn_schools_education!$A:$A),0)),0)</f>
        <v>4422015</v>
      </c>
      <c r="E64" s="813" cm="1">
        <f t="array" ref="E64">IFERROR(INDEX(s251outturn_schools_education!$U:$U, MATCH(1,(Cover!$F$7=s251outturn_schools_education!$I:$I)*($B64=s251outturn_schools_education!$L:$L)*(S251PY1=s251outturn_schools_education!$A:$A),0)),0)</f>
        <v>6189005</v>
      </c>
      <c r="F64" s="550">
        <v>7996726.0599999996</v>
      </c>
      <c r="G64" s="550">
        <f>'[2]DMP Detail'!$G$126</f>
        <v>9451040.7822999991</v>
      </c>
      <c r="H64" s="551"/>
      <c r="I64" s="550"/>
      <c r="J64" s="550"/>
      <c r="K64" s="550"/>
      <c r="L64" s="550"/>
      <c r="M64" s="549"/>
      <c r="N64" s="811"/>
      <c r="O64" s="550"/>
      <c r="P64" s="550"/>
      <c r="Q64" s="550"/>
      <c r="R64" s="550"/>
      <c r="S64" s="550"/>
      <c r="T64" s="550"/>
      <c r="U64" s="549"/>
    </row>
    <row r="65" spans="1:39" s="88" customFormat="1" ht="30" customHeight="1" x14ac:dyDescent="0.3">
      <c r="A65" s="223" t="s">
        <v>241</v>
      </c>
      <c r="B65" s="227" t="s">
        <v>242</v>
      </c>
      <c r="C65" s="813" cm="1">
        <f t="array" ref="C65">IFERROR(INDEX(s251outturn_schools_education!$U:$U, MATCH(1,(Cover!$F$7=s251outturn_schools_education!$I:$I)*($B65=s251outturn_schools_education!$L:$L)*(S251PY3=s251outturn_schools_education!$A:$A),0)),0)</f>
        <v>91803</v>
      </c>
      <c r="D65" s="813" cm="1">
        <f t="array" ref="D65">IFERROR(INDEX(s251outturn_schools_education!$U:$U, MATCH(1,(Cover!$F$7=s251outturn_schools_education!$I:$I)*($B65=s251outturn_schools_education!$L:$L)*(S251PY2=s251outturn_schools_education!$A:$A),0)),0)</f>
        <v>0</v>
      </c>
      <c r="E65" s="813" cm="1">
        <f t="array" ref="E65">IFERROR(INDEX(s251outturn_schools_education!$U:$U, MATCH(1,(Cover!$F$7=s251outturn_schools_education!$I:$I)*($B65=s251outturn_schools_education!$L:$L)*(S251PY1=s251outturn_schools_education!$A:$A),0)),0)</f>
        <v>91708</v>
      </c>
      <c r="F65" s="550"/>
      <c r="G65" s="550"/>
      <c r="H65" s="550"/>
      <c r="I65" s="550"/>
      <c r="J65" s="550"/>
      <c r="K65" s="550"/>
      <c r="L65" s="550"/>
      <c r="M65" s="549"/>
      <c r="N65" s="811"/>
      <c r="O65" s="550"/>
      <c r="P65" s="550"/>
      <c r="Q65" s="550"/>
      <c r="R65" s="550"/>
      <c r="S65" s="550"/>
      <c r="T65" s="550"/>
      <c r="U65" s="549"/>
    </row>
    <row r="66" spans="1:39" s="88" customFormat="1" ht="15" customHeight="1" x14ac:dyDescent="0.3">
      <c r="A66" s="223" t="s">
        <v>243</v>
      </c>
      <c r="B66" s="227" t="s">
        <v>244</v>
      </c>
      <c r="C66" s="813" cm="1">
        <f t="array" ref="C66">IFERROR(INDEX(s251outturn_schools_education!$V:$V, MATCH(1,(Cover!$F$7=s251outturn_schools_education!$I:$I)*($B66=s251outturn_schools_education!$L:$L)*(S251PY3=s251outturn_schools_education!$A:$A),0)),0)</f>
        <v>2556274</v>
      </c>
      <c r="D66" s="813" cm="1">
        <f t="array" ref="D66">IFERROR(INDEX(s251outturn_schools_education!$V:$V, MATCH(1,(Cover!$F$7=s251outturn_schools_education!$I:$I)*($B66=s251outturn_schools_education!$L:$L)*(S251PY2=s251outturn_schools_education!$A:$A),0)),0)</f>
        <v>2634029</v>
      </c>
      <c r="E66" s="813" cm="1">
        <f t="array" ref="E66">IFERROR(INDEX(s251outturn_schools_education!$V:$V, MATCH(1,(Cover!$F$7=s251outturn_schools_education!$I:$I)*($B66=s251outturn_schools_education!$L:$L)*(S251PY1=s251outturn_schools_education!$A:$A),0)),0)</f>
        <v>3156605</v>
      </c>
      <c r="F66" s="550">
        <v>4356220.0199999996</v>
      </c>
      <c r="G66" s="550">
        <f>'[2]DMP Detail'!$G$134</f>
        <v>3418041.3400000003</v>
      </c>
      <c r="H66" s="546"/>
      <c r="I66" s="550"/>
      <c r="J66" s="550"/>
      <c r="K66" s="550"/>
      <c r="L66" s="550"/>
      <c r="M66" s="549"/>
      <c r="N66" s="811"/>
      <c r="O66" s="550"/>
      <c r="P66" s="550"/>
      <c r="Q66" s="550"/>
      <c r="R66" s="550"/>
      <c r="S66" s="550"/>
      <c r="T66" s="550"/>
      <c r="U66" s="549"/>
    </row>
    <row r="67" spans="1:39" s="88" customFormat="1" ht="15" customHeight="1" thickBot="1" x14ac:dyDescent="0.35">
      <c r="A67" s="223"/>
      <c r="B67" s="228" t="s">
        <v>212</v>
      </c>
      <c r="C67" s="817">
        <f t="shared" ref="C67:D67" si="52">SUM(C63:C66)</f>
        <v>7900180</v>
      </c>
      <c r="D67" s="817">
        <f t="shared" si="52"/>
        <v>9144816</v>
      </c>
      <c r="E67" s="817">
        <f t="shared" ref="E67" si="53">SUM(E63:E66)</f>
        <v>12368450</v>
      </c>
      <c r="F67" s="815">
        <f t="shared" ref="F67:J67" si="54">IF(COUNT(F63:F66) &gt; 0, SUM(F63:F66), "")</f>
        <v>18073337.109999999</v>
      </c>
      <c r="G67" s="815">
        <f t="shared" si="54"/>
        <v>17633257.4923</v>
      </c>
      <c r="H67" s="815">
        <f t="shared" si="54"/>
        <v>5333915.4180000005</v>
      </c>
      <c r="I67" s="815">
        <f t="shared" si="54"/>
        <v>5333915.4180000005</v>
      </c>
      <c r="J67" s="815">
        <f t="shared" si="54"/>
        <v>5333915.4180000005</v>
      </c>
      <c r="K67" s="815">
        <f t="shared" ref="K67:L67" si="55">IF(COUNT(K63:K66) &gt; 0, SUM(K63:K66), "")</f>
        <v>5333915.4180000005</v>
      </c>
      <c r="L67" s="815">
        <f t="shared" si="55"/>
        <v>5333915.4180000005</v>
      </c>
      <c r="M67" s="816">
        <f t="shared" ref="M67" si="56">IF(COUNT(M63:M66) &gt; 0, SUM(M63:M66), "")</f>
        <v>5333915.4180000005</v>
      </c>
      <c r="N67" s="818"/>
      <c r="O67" s="815" t="str">
        <f t="shared" ref="O67:R67" si="57">IF(COUNT(O63:O66) &gt; 0, SUM(O63:O66), "")</f>
        <v/>
      </c>
      <c r="P67" s="815" t="str">
        <f t="shared" si="57"/>
        <v/>
      </c>
      <c r="Q67" s="815" t="str">
        <f t="shared" si="57"/>
        <v/>
      </c>
      <c r="R67" s="815" t="str">
        <f t="shared" si="57"/>
        <v/>
      </c>
      <c r="S67" s="815" t="str">
        <f t="shared" ref="S67:T67" si="58">IF(COUNT(S63:S66) &gt; 0, SUM(S63:S66), "")</f>
        <v/>
      </c>
      <c r="T67" s="815" t="str">
        <f t="shared" si="58"/>
        <v/>
      </c>
      <c r="U67" s="816" t="str">
        <f t="shared" ref="U67" si="59">IF(COUNT(U63:U66) &gt; 0, SUM(U63:U66), "")</f>
        <v/>
      </c>
    </row>
    <row r="68" spans="1:39" s="88" customFormat="1" ht="15" customHeight="1" x14ac:dyDescent="0.3">
      <c r="A68" s="223"/>
      <c r="B68" s="229"/>
      <c r="C68" s="223"/>
      <c r="D68" s="223"/>
      <c r="E68" s="223"/>
      <c r="F68" s="223"/>
      <c r="G68" s="223"/>
      <c r="H68" s="223"/>
      <c r="I68" s="223"/>
      <c r="J68" s="223"/>
      <c r="K68" s="223"/>
      <c r="L68" s="223"/>
      <c r="M68" s="223"/>
      <c r="N68" s="223"/>
      <c r="O68" s="223"/>
      <c r="P68" s="223"/>
      <c r="Q68" s="223"/>
      <c r="R68" s="223"/>
      <c r="S68" s="223"/>
      <c r="T68" s="223"/>
      <c r="U68" s="223"/>
    </row>
    <row r="69" spans="1:39" s="88" customFormat="1" ht="25.2" customHeight="1" thickBot="1" x14ac:dyDescent="0.35">
      <c r="A69" s="223"/>
      <c r="B69" s="230" t="s">
        <v>245</v>
      </c>
      <c r="C69" s="223"/>
      <c r="D69" s="223"/>
      <c r="E69" s="223"/>
      <c r="F69" s="223"/>
      <c r="G69" s="223"/>
      <c r="H69" s="223"/>
      <c r="I69" s="223"/>
      <c r="J69" s="223"/>
      <c r="K69" s="223"/>
      <c r="L69" s="223"/>
      <c r="M69" s="223"/>
      <c r="N69" s="223"/>
      <c r="O69" s="223"/>
      <c r="P69" s="223"/>
      <c r="Q69" s="223"/>
      <c r="R69" s="223"/>
      <c r="S69" s="223"/>
      <c r="T69" s="223"/>
      <c r="U69" s="223"/>
    </row>
    <row r="70" spans="1:39" s="88" customFormat="1" ht="15" customHeight="1" x14ac:dyDescent="0.3">
      <c r="A70" s="223"/>
      <c r="B70" s="225"/>
      <c r="C70" s="807" t="str">
        <f>prior3a</f>
        <v>2021-22</v>
      </c>
      <c r="D70" s="807" t="str">
        <f>prior2a</f>
        <v>2022-23</v>
      </c>
      <c r="E70" s="807" t="str">
        <f>prior1a</f>
        <v>2023-24</v>
      </c>
      <c r="F70" s="809" t="str">
        <f>current2</f>
        <v>2024-25</v>
      </c>
      <c r="G70" s="809" t="str">
        <f>year1a</f>
        <v>2025-26</v>
      </c>
      <c r="H70" s="809" t="str">
        <f>year2a</f>
        <v>2026-27</v>
      </c>
      <c r="I70" s="809" t="str">
        <f>year3a</f>
        <v>2027-28</v>
      </c>
      <c r="J70" s="809" t="str">
        <f>year4a</f>
        <v>2028-29</v>
      </c>
      <c r="K70" s="809" t="str">
        <f>year5a</f>
        <v>2029-30</v>
      </c>
      <c r="L70" s="809" t="str">
        <f>year6a</f>
        <v>2030-31</v>
      </c>
      <c r="M70" s="810" t="str">
        <f>year7a</f>
        <v>2031-32</v>
      </c>
      <c r="N70" s="811"/>
      <c r="O70" s="809" t="str">
        <f>G70</f>
        <v>2025-26</v>
      </c>
      <c r="P70" s="809" t="str">
        <f t="shared" ref="P70" si="60">H70</f>
        <v>2026-27</v>
      </c>
      <c r="Q70" s="809" t="str">
        <f t="shared" ref="Q70" si="61">I70</f>
        <v>2027-28</v>
      </c>
      <c r="R70" s="809" t="str">
        <f t="shared" ref="R70" si="62">J70</f>
        <v>2028-29</v>
      </c>
      <c r="S70" s="809" t="str">
        <f t="shared" ref="S70" si="63">K70</f>
        <v>2029-30</v>
      </c>
      <c r="T70" s="809" t="str">
        <f t="shared" ref="T70" si="64">L70</f>
        <v>2030-31</v>
      </c>
      <c r="U70" s="810" t="str">
        <f t="shared" ref="U70" si="65">M70</f>
        <v>2031-32</v>
      </c>
    </row>
    <row r="71" spans="1:39" s="88" customFormat="1" ht="15" customHeight="1" x14ac:dyDescent="0.3">
      <c r="A71" s="223" t="s">
        <v>246</v>
      </c>
      <c r="B71" s="231" t="s">
        <v>247</v>
      </c>
      <c r="C71" s="813" cm="1">
        <f t="array" ref="C71">IFERROR(INDEX(s251outturn_schools_education!$U:$U, MATCH(1,(Cover!$F$7=s251outturn_schools_education!$I:$I)*($B71=s251outturn_schools_education!$L:$L)*(S251PY3=s251outturn_schools_education!$A:$A),0)),0)</f>
        <v>0</v>
      </c>
      <c r="D71" s="813" cm="1">
        <f t="array" ref="D71">IFERROR(INDEX(s251outturn_schools_education!$U:$U, MATCH(1,(Cover!$F$7=s251outturn_schools_education!$I:$I)*($B71=s251outturn_schools_education!$L:$L)*(S251PY2=s251outturn_schools_education!$A:$A),0)),0)</f>
        <v>0</v>
      </c>
      <c r="E71" s="813" cm="1">
        <f t="array" ref="E71">IFERROR(INDEX(s251outturn_schools_education!$U:$U, MATCH(1,(Cover!$F$7=s251outturn_schools_education!$I:$I)*($B71=s251outturn_schools_education!$L:$L)*(S251PY1=s251outturn_schools_education!$A:$A),0)),0)</f>
        <v>0</v>
      </c>
      <c r="F71" s="546"/>
      <c r="G71" s="546"/>
      <c r="H71" s="546"/>
      <c r="I71" s="546"/>
      <c r="J71" s="546"/>
      <c r="K71" s="546"/>
      <c r="L71" s="546"/>
      <c r="M71" s="545"/>
      <c r="N71" s="811"/>
      <c r="O71" s="550"/>
      <c r="P71" s="550"/>
      <c r="Q71" s="550"/>
      <c r="R71" s="550"/>
      <c r="S71" s="550"/>
      <c r="T71" s="550"/>
      <c r="U71" s="549"/>
    </row>
    <row r="72" spans="1:39" s="88" customFormat="1" x14ac:dyDescent="0.3">
      <c r="A72" s="223" t="s">
        <v>248</v>
      </c>
      <c r="B72" s="232" t="s">
        <v>249</v>
      </c>
      <c r="C72" s="813" cm="1">
        <f t="array" ref="C72">IFERROR(INDEX(s251outturn_schools_education!$U:$U, MATCH(1,(Cover!$F$7=s251outturn_schools_education!$I:$I)*($B72=s251outturn_schools_education!$L:$L)*(S251PY3=s251outturn_schools_education!$A:$A),0)),0)</f>
        <v>13795118</v>
      </c>
      <c r="D72" s="813" cm="1">
        <f t="array" ref="D72">IFERROR(INDEX(s251outturn_schools_education!$U:$U, MATCH(1,(Cover!$F$7=s251outturn_schools_education!$I:$I)*($B72=s251outturn_schools_education!$L:$L)*(S251PY2=s251outturn_schools_education!$A:$A),0)),0)</f>
        <v>23524135</v>
      </c>
      <c r="E72" s="813" cm="1">
        <f t="array" ref="E72">IFERROR(INDEX(s251outturn_schools_education!$U:$U, MATCH(1,(Cover!$F$7=s251outturn_schools_education!$I:$I)*($B72=s251outturn_schools_education!$L:$L)*(S251PY1=s251outturn_schools_education!$A:$A),0)),0)</f>
        <v>31764633</v>
      </c>
      <c r="F72" s="550">
        <v>34233135</v>
      </c>
      <c r="G72" s="550">
        <f>'[2]DMP Detail'!$G$137</f>
        <v>38989261.210000001</v>
      </c>
      <c r="H72" s="550">
        <f>'[3]DMP Detail'!H136</f>
        <v>42114473.880000003</v>
      </c>
      <c r="I72" s="550">
        <f>'[3]DMP Detail'!I136</f>
        <v>45904776.529200003</v>
      </c>
      <c r="J72" s="550">
        <f>'[3]DMP Detail'!J136</f>
        <v>50036206.416828007</v>
      </c>
      <c r="K72" s="550">
        <f>'[3]DMP Detail'!K136</f>
        <v>0</v>
      </c>
      <c r="L72" s="550">
        <f>'[3]DMP Detail'!L136</f>
        <v>0</v>
      </c>
      <c r="M72" s="550">
        <f>'[3]DMP Detail'!M136</f>
        <v>0</v>
      </c>
      <c r="N72" s="811"/>
      <c r="O72" s="550"/>
      <c r="P72" s="550"/>
      <c r="Q72" s="550"/>
      <c r="R72" s="550"/>
      <c r="S72" s="550"/>
      <c r="T72" s="550"/>
      <c r="U72" s="549"/>
    </row>
    <row r="73" spans="1:39" s="88" customFormat="1" ht="30" customHeight="1" x14ac:dyDescent="0.3">
      <c r="A73" s="223" t="s">
        <v>250</v>
      </c>
      <c r="B73" s="232" t="s">
        <v>251</v>
      </c>
      <c r="C73" s="813" cm="1">
        <f t="array" ref="C73">IFERROR(INDEX(s251outturn_schools_education!$U:$U, MATCH(1,(Cover!$F$7=s251outturn_schools_education!$I:$I)*($B73=s251outturn_schools_education!$L:$L)*(S251PY3=s251outturn_schools_education!$A:$A),0)),0)</f>
        <v>0</v>
      </c>
      <c r="D73" s="813" cm="1">
        <f t="array" ref="D73">IFERROR(INDEX(s251outturn_schools_education!$U:$U, MATCH(1,(Cover!$F$7=s251outturn_schools_education!$I:$I)*($B73=s251outturn_schools_education!$L:$L)*(S251PY2=s251outturn_schools_education!$A:$A),0)),0)</f>
        <v>0</v>
      </c>
      <c r="E73" s="813" cm="1">
        <f t="array" ref="E73">IFERROR(INDEX(s251outturn_schools_education!$U:$U, MATCH(1,(Cover!$F$7=s251outturn_schools_education!$I:$I)*($B73=s251outturn_schools_education!$L:$L)*(S251PY1=s251outturn_schools_education!$A:$A),0)),0)</f>
        <v>0</v>
      </c>
      <c r="F73" s="550"/>
      <c r="G73" s="550"/>
      <c r="H73" s="550"/>
      <c r="I73" s="550"/>
      <c r="J73" s="550"/>
      <c r="K73" s="550"/>
      <c r="L73" s="550"/>
      <c r="M73" s="549"/>
      <c r="N73" s="811"/>
      <c r="O73" s="550"/>
      <c r="P73" s="550"/>
      <c r="Q73" s="550"/>
      <c r="R73" s="550"/>
      <c r="S73" s="550"/>
      <c r="T73" s="550"/>
      <c r="U73" s="549"/>
    </row>
    <row r="74" spans="1:39" s="88" customFormat="1" ht="30" customHeight="1" x14ac:dyDescent="0.3">
      <c r="A74" s="223" t="s">
        <v>252</v>
      </c>
      <c r="B74" s="232" t="s">
        <v>253</v>
      </c>
      <c r="C74" s="813" cm="1">
        <f t="array" ref="C74">IFERROR(INDEX(s251outturn_schools_education!$U:$U, MATCH(1,(Cover!$F$7=s251outturn_schools_education!$I:$I)*($B74=s251outturn_schools_education!$L:$L)*(S251PY3=s251outturn_schools_education!$A:$A),0)),0)</f>
        <v>0</v>
      </c>
      <c r="D74" s="813" cm="1">
        <f t="array" ref="D74">IFERROR(INDEX(s251outturn_schools_education!$U:$U, MATCH(1,(Cover!$F$7=s251outturn_schools_education!$I:$I)*($B74=s251outturn_schools_education!$L:$L)*(S251PY2=s251outturn_schools_education!$A:$A),0)),0)</f>
        <v>0</v>
      </c>
      <c r="E74" s="813" cm="1">
        <f t="array" ref="E74">IFERROR(INDEX(s251outturn_schools_education!$U:$U, MATCH(1,(Cover!$F$7=s251outturn_schools_education!$I:$I)*($B74=s251outturn_schools_education!$L:$L)*(S251PY1=s251outturn_schools_education!$A:$A),0)),0)</f>
        <v>0</v>
      </c>
      <c r="F74" s="550"/>
      <c r="G74" s="550"/>
      <c r="H74" s="550"/>
      <c r="I74" s="550"/>
      <c r="J74" s="550"/>
      <c r="K74" s="550"/>
      <c r="L74" s="550"/>
      <c r="M74" s="549"/>
      <c r="N74" s="811"/>
      <c r="O74" s="550"/>
      <c r="P74" s="550"/>
      <c r="Q74" s="550"/>
      <c r="R74" s="550"/>
      <c r="S74" s="550"/>
      <c r="T74" s="550"/>
      <c r="U74" s="549"/>
    </row>
    <row r="75" spans="1:39" s="88" customFormat="1" ht="15" customHeight="1" thickBot="1" x14ac:dyDescent="0.35">
      <c r="A75" s="223"/>
      <c r="B75" s="233" t="s">
        <v>212</v>
      </c>
      <c r="C75" s="814">
        <f t="shared" ref="C75" si="66">SUM(C71:C74)</f>
        <v>13795118</v>
      </c>
      <c r="D75" s="814">
        <f t="shared" ref="D75:E75" si="67">SUM(D71:D74)</f>
        <v>23524135</v>
      </c>
      <c r="E75" s="814">
        <f t="shared" si="67"/>
        <v>31764633</v>
      </c>
      <c r="F75" s="815">
        <f t="shared" ref="F75:J75" si="68">IF(COUNT(F71:F74) &gt; 0, SUM(F71:F74), "")</f>
        <v>34233135</v>
      </c>
      <c r="G75" s="815">
        <f t="shared" si="68"/>
        <v>38989261.210000001</v>
      </c>
      <c r="H75" s="815">
        <f t="shared" si="68"/>
        <v>42114473.880000003</v>
      </c>
      <c r="I75" s="815">
        <f t="shared" si="68"/>
        <v>45904776.529200003</v>
      </c>
      <c r="J75" s="815">
        <f t="shared" si="68"/>
        <v>50036206.416828007</v>
      </c>
      <c r="K75" s="815">
        <f t="shared" ref="K75:L75" si="69">IF(COUNT(K71:K74) &gt; 0, SUM(K71:K74), "")</f>
        <v>0</v>
      </c>
      <c r="L75" s="815">
        <f t="shared" si="69"/>
        <v>0</v>
      </c>
      <c r="M75" s="816">
        <f t="shared" ref="M75" si="70">IF(COUNT(M71:M74) &gt; 0, SUM(M71:M74), "")</f>
        <v>0</v>
      </c>
      <c r="N75" s="818"/>
      <c r="O75" s="815" t="str">
        <f t="shared" ref="O75:R75" si="71">IF(COUNT(O71:O74) &gt; 0, SUM(O71:O74), "")</f>
        <v/>
      </c>
      <c r="P75" s="815" t="str">
        <f t="shared" si="71"/>
        <v/>
      </c>
      <c r="Q75" s="815" t="str">
        <f t="shared" si="71"/>
        <v/>
      </c>
      <c r="R75" s="815" t="str">
        <f t="shared" si="71"/>
        <v/>
      </c>
      <c r="S75" s="815" t="str">
        <f t="shared" ref="S75:T75" si="72">IF(COUNT(S71:S74) &gt; 0, SUM(S71:S74), "")</f>
        <v/>
      </c>
      <c r="T75" s="815" t="str">
        <f t="shared" si="72"/>
        <v/>
      </c>
      <c r="U75" s="816" t="str">
        <f t="shared" ref="U75" si="73">IF(COUNT(U71:U74) &gt; 0, SUM(U71:U74), "")</f>
        <v/>
      </c>
    </row>
    <row r="76" spans="1:39" s="88" customFormat="1" ht="15" customHeight="1" x14ac:dyDescent="0.3">
      <c r="A76" s="223"/>
      <c r="B76" s="223"/>
      <c r="C76" s="819"/>
      <c r="D76" s="820"/>
      <c r="E76" s="820"/>
      <c r="F76" s="820"/>
      <c r="G76" s="223"/>
      <c r="H76" s="223"/>
      <c r="I76" s="223"/>
      <c r="J76" s="223"/>
      <c r="K76" s="223"/>
      <c r="L76" s="223"/>
      <c r="M76" s="223"/>
      <c r="N76" s="223"/>
      <c r="O76" s="223"/>
      <c r="P76" s="223"/>
      <c r="Q76" s="223"/>
      <c r="R76" s="223"/>
      <c r="S76" s="223"/>
      <c r="T76" s="223"/>
      <c r="U76" s="223"/>
    </row>
    <row r="77" spans="1:39" s="54" customFormat="1" ht="15" customHeight="1" x14ac:dyDescent="0.3">
      <c r="A77" s="80"/>
      <c r="B77" s="80"/>
      <c r="C77" s="80"/>
      <c r="D77" s="80"/>
      <c r="E77" s="80"/>
      <c r="F77" s="80"/>
      <c r="G77" s="80"/>
      <c r="H77" s="80"/>
      <c r="I77" s="80"/>
      <c r="J77" s="80"/>
      <c r="K77" s="80"/>
      <c r="L77" s="80"/>
      <c r="M77" s="80"/>
      <c r="N77" s="80"/>
      <c r="O77" s="80"/>
      <c r="P77" s="80"/>
      <c r="Q77" s="80"/>
      <c r="R77" s="80"/>
      <c r="S77" s="80"/>
      <c r="T77" s="80"/>
      <c r="U77" s="80"/>
    </row>
    <row r="78" spans="1:39" s="54" customFormat="1" ht="25.2" customHeight="1" x14ac:dyDescent="0.3">
      <c r="A78" s="80"/>
      <c r="B78" s="30" t="s">
        <v>254</v>
      </c>
      <c r="C78" s="30"/>
      <c r="D78" s="30"/>
      <c r="E78" s="30"/>
      <c r="F78" s="30"/>
      <c r="G78" s="30"/>
      <c r="H78" s="30"/>
      <c r="I78" s="30"/>
      <c r="J78" s="30"/>
      <c r="K78" s="30"/>
      <c r="L78" s="30"/>
      <c r="M78" s="30"/>
      <c r="N78" s="30"/>
      <c r="O78" s="30"/>
      <c r="P78" s="30"/>
      <c r="Q78" s="30"/>
      <c r="R78" s="30"/>
      <c r="S78" s="30"/>
      <c r="T78" s="30"/>
      <c r="U78" s="30"/>
      <c r="W78" s="81"/>
      <c r="X78" s="81"/>
      <c r="Y78" s="81"/>
      <c r="Z78" s="81"/>
      <c r="AA78" s="81"/>
      <c r="AB78" s="81"/>
      <c r="AC78" s="81"/>
      <c r="AD78" s="81"/>
      <c r="AE78" s="81"/>
      <c r="AF78" s="81"/>
      <c r="AG78" s="81"/>
      <c r="AH78" s="81"/>
      <c r="AI78" s="81"/>
      <c r="AJ78" s="81"/>
      <c r="AK78" s="81"/>
      <c r="AL78" s="81"/>
      <c r="AM78" s="81"/>
    </row>
    <row r="79" spans="1:39" s="343" customFormat="1" ht="25.2" customHeight="1" x14ac:dyDescent="0.3">
      <c r="A79" s="836"/>
      <c r="B79" s="173"/>
      <c r="C79" s="173"/>
      <c r="D79" s="173"/>
      <c r="E79" s="173"/>
      <c r="F79" s="173"/>
      <c r="G79" s="173"/>
      <c r="H79" s="173"/>
      <c r="I79" s="173"/>
      <c r="J79" s="173"/>
      <c r="K79" s="173"/>
      <c r="L79" s="173"/>
      <c r="M79" s="173"/>
      <c r="N79" s="173"/>
      <c r="O79" s="173"/>
      <c r="P79" s="173"/>
      <c r="Q79" s="173"/>
      <c r="R79" s="173"/>
      <c r="S79" s="173"/>
      <c r="T79" s="173"/>
      <c r="U79" s="173"/>
      <c r="W79" s="283"/>
      <c r="X79" s="283"/>
      <c r="Y79" s="283"/>
      <c r="Z79" s="283"/>
      <c r="AA79" s="283"/>
      <c r="AB79" s="283"/>
      <c r="AC79" s="283"/>
      <c r="AD79" s="283"/>
      <c r="AE79" s="283"/>
      <c r="AF79" s="283"/>
      <c r="AG79" s="283"/>
      <c r="AH79" s="283"/>
      <c r="AI79" s="283"/>
      <c r="AJ79" s="283"/>
      <c r="AK79" s="283"/>
      <c r="AL79" s="283"/>
      <c r="AM79" s="283"/>
    </row>
    <row r="80" spans="1:39" s="54" customFormat="1" ht="25.2" customHeight="1" x14ac:dyDescent="0.3">
      <c r="A80" s="80"/>
      <c r="B80" s="80"/>
      <c r="C80" s="821" t="s">
        <v>230</v>
      </c>
      <c r="D80" s="822"/>
      <c r="E80" s="822"/>
      <c r="F80" s="313" t="s">
        <v>255</v>
      </c>
      <c r="G80" s="152" t="s">
        <v>256</v>
      </c>
      <c r="H80" s="162"/>
      <c r="I80" s="162"/>
      <c r="J80" s="162"/>
      <c r="K80" s="162"/>
      <c r="L80" s="162"/>
      <c r="M80" s="162"/>
      <c r="N80" s="80"/>
      <c r="O80" s="804" t="s">
        <v>232</v>
      </c>
      <c r="P80" s="805"/>
      <c r="Q80" s="805"/>
      <c r="R80" s="805"/>
      <c r="S80" s="805"/>
      <c r="T80" s="805"/>
      <c r="U80" s="805"/>
    </row>
    <row r="81" spans="1:21" s="54" customFormat="1" ht="15" customHeight="1" thickBot="1" x14ac:dyDescent="0.35">
      <c r="A81" s="80"/>
      <c r="B81" s="151"/>
      <c r="C81" s="80"/>
      <c r="D81" s="80"/>
      <c r="E81" s="80"/>
      <c r="F81" s="80"/>
      <c r="G81" s="80"/>
      <c r="H81" s="80"/>
      <c r="I81" s="80"/>
      <c r="J81" s="80"/>
      <c r="K81" s="80"/>
      <c r="L81" s="80"/>
      <c r="M81" s="80"/>
      <c r="N81" s="80"/>
      <c r="O81" s="80"/>
      <c r="P81" s="151"/>
      <c r="Q81" s="80"/>
      <c r="R81" s="80"/>
      <c r="S81" s="80"/>
      <c r="T81" s="80"/>
      <c r="U81" s="80"/>
    </row>
    <row r="82" spans="1:21" s="54" customFormat="1" ht="15" customHeight="1" x14ac:dyDescent="0.3">
      <c r="A82" s="80"/>
      <c r="B82" s="234"/>
      <c r="C82" s="430" t="str">
        <f>prior3a</f>
        <v>2021-22</v>
      </c>
      <c r="D82" s="413" t="str">
        <f>prior2a</f>
        <v>2022-23</v>
      </c>
      <c r="E82" s="726" t="str">
        <f>prior1a</f>
        <v>2023-24</v>
      </c>
      <c r="F82" s="414" t="str">
        <f>current2</f>
        <v>2024-25</v>
      </c>
      <c r="G82" s="414" t="str">
        <f>year1a</f>
        <v>2025-26</v>
      </c>
      <c r="H82" s="414" t="str">
        <f>year2a</f>
        <v>2026-27</v>
      </c>
      <c r="I82" s="414" t="str">
        <f>year3a</f>
        <v>2027-28</v>
      </c>
      <c r="J82" s="809" t="str">
        <f>year4a</f>
        <v>2028-29</v>
      </c>
      <c r="K82" s="809" t="str">
        <f>year5a</f>
        <v>2029-30</v>
      </c>
      <c r="L82" s="809" t="str">
        <f>year6a</f>
        <v>2030-31</v>
      </c>
      <c r="M82" s="810" t="str">
        <f>year7a</f>
        <v>2031-32</v>
      </c>
      <c r="N82" s="415"/>
      <c r="O82" s="809" t="str">
        <f>G82</f>
        <v>2025-26</v>
      </c>
      <c r="P82" s="809" t="str">
        <f t="shared" ref="P82" si="74">H82</f>
        <v>2026-27</v>
      </c>
      <c r="Q82" s="809" t="str">
        <f t="shared" ref="Q82" si="75">I82</f>
        <v>2027-28</v>
      </c>
      <c r="R82" s="809" t="str">
        <f t="shared" ref="R82" si="76">J82</f>
        <v>2028-29</v>
      </c>
      <c r="S82" s="809" t="str">
        <f t="shared" ref="S82" si="77">K82</f>
        <v>2029-30</v>
      </c>
      <c r="T82" s="809" t="str">
        <f t="shared" ref="T82" si="78">L82</f>
        <v>2030-31</v>
      </c>
      <c r="U82" s="810" t="str">
        <f t="shared" ref="U82" si="79">M82</f>
        <v>2031-32</v>
      </c>
    </row>
    <row r="83" spans="1:21" s="54" customFormat="1" ht="15" customHeight="1" x14ac:dyDescent="0.3">
      <c r="A83" s="80"/>
      <c r="B83" s="236" t="s">
        <v>257</v>
      </c>
      <c r="C83" s="796">
        <f>IF(ISBLANK(Mainstream!C25),"",(Mainstream!C25))</f>
        <v>26451135</v>
      </c>
      <c r="D83" s="794">
        <f>IF(ISBLANK(Mainstream!D25),"",(Mainstream!D25))</f>
        <v>26503939</v>
      </c>
      <c r="E83" s="774">
        <f>IF(ISBLANK(Mainstream!E25),"",(Mainstream!E25))</f>
        <v>38459101</v>
      </c>
      <c r="F83" s="794">
        <f>IF(ISBLANK(Mainstream!F25),"",(Mainstream!F25))</f>
        <v>52271852.202440143</v>
      </c>
      <c r="G83" s="794">
        <f>IF(ISBLANK(Mainstream!G25),"",(Mainstream!G25))</f>
        <v>69660901.983948484</v>
      </c>
      <c r="H83" s="794">
        <f>IF(ISBLANK(Mainstream!H25),"",(Mainstream!H25))</f>
        <v>100123418.16745929</v>
      </c>
      <c r="I83" s="794">
        <f>IF(ISBLANK(Mainstream!I25),"",(Mainstream!I25))</f>
        <v>108667806.87771717</v>
      </c>
      <c r="J83" s="794">
        <f>IF(ISBLANK(Mainstream!J25),"",(Mainstream!J25))</f>
        <v>128614631.53281957</v>
      </c>
      <c r="K83" s="794">
        <f>IF(ISBLANK(Mainstream!K25),"",(Mainstream!K25))</f>
        <v>152977113.15959448</v>
      </c>
      <c r="L83" s="794">
        <f>IF(ISBLANK(Mainstream!L25),"",(Mainstream!L25))</f>
        <v>182769552.74517453</v>
      </c>
      <c r="M83" s="774">
        <f>IF(ISBLANK(Mainstream!M25),"",(Mainstream!M25))</f>
        <v>219245628.7717458</v>
      </c>
      <c r="N83" s="415"/>
      <c r="O83" s="778">
        <f>IF(ISBLANK(Mainstream!O25),"",(Mainstream!O25))</f>
        <v>71090661.112510458</v>
      </c>
      <c r="P83" s="778">
        <f>IF(ISBLANK(Mainstream!P25),"",(Mainstream!P25))</f>
        <v>81767497.48917976</v>
      </c>
      <c r="Q83" s="778">
        <f>IF(ISBLANK(Mainstream!Q25),"",(Mainstream!Q25))</f>
        <v>95292611.066141814</v>
      </c>
      <c r="R83" s="778">
        <f>IF(ISBLANK(Mainstream!R25),"",(Mainstream!R25))</f>
        <v>111670669.454909</v>
      </c>
      <c r="S83" s="778">
        <f>IF(ISBLANK(Mainstream!S25),"",(Mainstream!S25))</f>
        <v>131532377.58603437</v>
      </c>
      <c r="T83" s="778">
        <f>IF(ISBLANK(Mainstream!T25),"",(Mainstream!T25))</f>
        <v>155653071.7839886</v>
      </c>
      <c r="U83" s="777">
        <f>IF(ISBLANK(Mainstream!U25),"",(Mainstream!U25))</f>
        <v>184986803.25463358</v>
      </c>
    </row>
    <row r="84" spans="1:21" s="54" customFormat="1" ht="15" customHeight="1" x14ac:dyDescent="0.3">
      <c r="A84" s="80"/>
      <c r="B84" s="237" t="s">
        <v>258</v>
      </c>
      <c r="C84" s="823"/>
      <c r="D84" s="778">
        <f>IFERROR(SUM(D83-C83),"")</f>
        <v>52804</v>
      </c>
      <c r="E84" s="777">
        <f t="shared" ref="E84:M84" si="80">IFERROR(SUM(E83-D83),"")</f>
        <v>11955162</v>
      </c>
      <c r="F84" s="778">
        <f t="shared" si="80"/>
        <v>13812751.202440143</v>
      </c>
      <c r="G84" s="778">
        <f t="shared" si="80"/>
        <v>17389049.781508341</v>
      </c>
      <c r="H84" s="778">
        <f t="shared" si="80"/>
        <v>30462516.18351081</v>
      </c>
      <c r="I84" s="778">
        <f t="shared" si="80"/>
        <v>8544388.7102578729</v>
      </c>
      <c r="J84" s="778">
        <f t="shared" si="80"/>
        <v>19946824.655102402</v>
      </c>
      <c r="K84" s="778">
        <f t="shared" ref="K84" si="81">IFERROR(SUM(K83-J83),"")</f>
        <v>24362481.626774907</v>
      </c>
      <c r="L84" s="778">
        <f t="shared" ref="L84" si="82">IFERROR(SUM(L83-K83),"")</f>
        <v>29792439.585580051</v>
      </c>
      <c r="M84" s="777">
        <f t="shared" si="80"/>
        <v>36476076.026571274</v>
      </c>
      <c r="N84" s="824"/>
      <c r="O84" s="778">
        <f>IFERROR(SUM(O83-F83),"")</f>
        <v>18818808.910070315</v>
      </c>
      <c r="P84" s="778">
        <f t="shared" ref="P84:U84" si="83">IFERROR(SUM(P83-O83),"")</f>
        <v>10676836.376669303</v>
      </c>
      <c r="Q84" s="778">
        <f t="shared" si="83"/>
        <v>13525113.576962054</v>
      </c>
      <c r="R84" s="778">
        <f t="shared" si="83"/>
        <v>16378058.388767183</v>
      </c>
      <c r="S84" s="778">
        <f t="shared" ref="S84" si="84">IFERROR(SUM(S83-R83),"")</f>
        <v>19861708.131125376</v>
      </c>
      <c r="T84" s="778">
        <f t="shared" ref="T84" si="85">IFERROR(SUM(T83-S83),"")</f>
        <v>24120694.197954223</v>
      </c>
      <c r="U84" s="777">
        <f t="shared" si="83"/>
        <v>29333731.470644981</v>
      </c>
    </row>
    <row r="85" spans="1:21" s="54" customFormat="1" ht="15" customHeight="1" thickBot="1" x14ac:dyDescent="0.35">
      <c r="A85" s="80"/>
      <c r="B85" s="238" t="s">
        <v>259</v>
      </c>
      <c r="C85" s="825"/>
      <c r="D85" s="826">
        <f>IFERROR(SUM(D84/C83),"")</f>
        <v>1.9962848475122146E-3</v>
      </c>
      <c r="E85" s="827">
        <f t="shared" ref="E85:M85" si="86">IFERROR(SUM(E84/D83),"")</f>
        <v>0.45107114078401706</v>
      </c>
      <c r="F85" s="826">
        <f t="shared" si="86"/>
        <v>0.3591542923075644</v>
      </c>
      <c r="G85" s="826">
        <f t="shared" si="86"/>
        <v>0.33266565175772728</v>
      </c>
      <c r="H85" s="826">
        <f t="shared" si="86"/>
        <v>0.43729718272281476</v>
      </c>
      <c r="I85" s="826">
        <f t="shared" si="86"/>
        <v>8.5338563810987131E-2</v>
      </c>
      <c r="J85" s="826">
        <f t="shared" si="86"/>
        <v>0.18355781006557326</v>
      </c>
      <c r="K85" s="826">
        <f t="shared" ref="K85" si="87">IFERROR(SUM(K84/J83),"")</f>
        <v>0.18942231794644723</v>
      </c>
      <c r="L85" s="826">
        <f t="shared" ref="L85" si="88">IFERROR(SUM(L84/K83),"")</f>
        <v>0.1947509596059567</v>
      </c>
      <c r="M85" s="827">
        <f t="shared" si="86"/>
        <v>0.19957413846401348</v>
      </c>
      <c r="N85" s="828"/>
      <c r="O85" s="826">
        <f>IFERROR(SUM(O84/F83),"")</f>
        <v>0.36001802341321704</v>
      </c>
      <c r="P85" s="826">
        <f t="shared" ref="P85:U85" si="89">IFERROR(SUM(P84/O83),"")</f>
        <v>0.15018620181027412</v>
      </c>
      <c r="Q85" s="826">
        <f t="shared" si="89"/>
        <v>0.16540941073501514</v>
      </c>
      <c r="R85" s="826">
        <f t="shared" si="89"/>
        <v>0.17187123120594636</v>
      </c>
      <c r="S85" s="826">
        <f t="shared" ref="S85" si="90">IFERROR(SUM(S84/R83),"")</f>
        <v>0.17785966743169965</v>
      </c>
      <c r="T85" s="826">
        <f t="shared" ref="T85" si="91">IFERROR(SUM(T84/S83),"")</f>
        <v>0.18338218042304491</v>
      </c>
      <c r="U85" s="827">
        <f t="shared" si="89"/>
        <v>0.18845584693216716</v>
      </c>
    </row>
    <row r="86" spans="1:21" s="54" customFormat="1" ht="15" customHeight="1" thickBot="1" x14ac:dyDescent="0.35">
      <c r="A86" s="80"/>
      <c r="B86" s="151"/>
      <c r="C86" s="151"/>
      <c r="D86" s="80"/>
      <c r="E86" s="80"/>
      <c r="F86" s="80"/>
      <c r="G86" s="80"/>
      <c r="H86" s="80"/>
      <c r="I86" s="80"/>
      <c r="J86" s="80"/>
      <c r="K86" s="80"/>
      <c r="L86" s="80"/>
      <c r="M86" s="80"/>
      <c r="N86" s="80"/>
      <c r="O86" s="80"/>
      <c r="P86" s="80"/>
      <c r="Q86" s="80"/>
      <c r="R86" s="80"/>
      <c r="S86" s="80"/>
      <c r="T86" s="80"/>
      <c r="U86" s="80"/>
    </row>
    <row r="87" spans="1:21" s="54" customFormat="1" ht="15" customHeight="1" x14ac:dyDescent="0.3">
      <c r="A87" s="80"/>
      <c r="B87" s="234"/>
      <c r="C87" s="430" t="str">
        <f>prior3a</f>
        <v>2021-22</v>
      </c>
      <c r="D87" s="413" t="str">
        <f>prior2a</f>
        <v>2022-23</v>
      </c>
      <c r="E87" s="726" t="str">
        <f>prior1a</f>
        <v>2023-24</v>
      </c>
      <c r="F87" s="414" t="str">
        <f>current2</f>
        <v>2024-25</v>
      </c>
      <c r="G87" s="414" t="str">
        <f>year1a</f>
        <v>2025-26</v>
      </c>
      <c r="H87" s="414" t="str">
        <f>year2a</f>
        <v>2026-27</v>
      </c>
      <c r="I87" s="414" t="str">
        <f>year3a</f>
        <v>2027-28</v>
      </c>
      <c r="J87" s="809" t="str">
        <f>year4a</f>
        <v>2028-29</v>
      </c>
      <c r="K87" s="809" t="str">
        <f>year5a</f>
        <v>2029-30</v>
      </c>
      <c r="L87" s="809" t="str">
        <f>year6a</f>
        <v>2030-31</v>
      </c>
      <c r="M87" s="810" t="str">
        <f>year7a</f>
        <v>2031-32</v>
      </c>
      <c r="N87" s="415"/>
      <c r="O87" s="809" t="str">
        <f>G87</f>
        <v>2025-26</v>
      </c>
      <c r="P87" s="809" t="str">
        <f t="shared" ref="P87" si="92">H87</f>
        <v>2026-27</v>
      </c>
      <c r="Q87" s="809" t="str">
        <f t="shared" ref="Q87" si="93">I87</f>
        <v>2027-28</v>
      </c>
      <c r="R87" s="809" t="str">
        <f t="shared" ref="R87" si="94">J87</f>
        <v>2028-29</v>
      </c>
      <c r="S87" s="809" t="str">
        <f t="shared" ref="S87" si="95">K87</f>
        <v>2029-30</v>
      </c>
      <c r="T87" s="809" t="str">
        <f t="shared" ref="T87" si="96">L87</f>
        <v>2030-31</v>
      </c>
      <c r="U87" s="810" t="str">
        <f t="shared" ref="U87" si="97">M87</f>
        <v>2031-32</v>
      </c>
    </row>
    <row r="88" spans="1:21" s="54" customFormat="1" ht="15" customHeight="1" x14ac:dyDescent="0.3">
      <c r="A88" s="80"/>
      <c r="B88" s="239" t="s">
        <v>260</v>
      </c>
      <c r="C88" s="796">
        <f>IF(ISBLANK('Resourced or SEN units'!C11),"",('Resourced or SEN units'!C11))</f>
        <v>624000</v>
      </c>
      <c r="D88" s="794">
        <f>IF(ISBLANK('Resourced or SEN units'!D11),"",('Resourced or SEN units'!D11))</f>
        <v>624000</v>
      </c>
      <c r="E88" s="774">
        <f>IF(ISBLANK('Resourced or SEN units'!E11),"",('Resourced or SEN units'!E11))</f>
        <v>1056000</v>
      </c>
      <c r="F88" s="794">
        <f>IF(ISBLANK('Resourced or SEN units'!F11),"",('Resourced or SEN units'!F11))</f>
        <v>594000</v>
      </c>
      <c r="G88" s="794">
        <f>IF(ISBLANK('Resourced or SEN units'!G11),"",('Resourced or SEN units'!G11))</f>
        <v>732000</v>
      </c>
      <c r="H88" s="794">
        <f>IF(ISBLANK('Resourced or SEN units'!H11),"",('Resourced or SEN units'!H11))</f>
        <v>732000</v>
      </c>
      <c r="I88" s="794">
        <f>IF(ISBLANK('Resourced or SEN units'!I11),"",('Resourced or SEN units'!I11))</f>
        <v>732000</v>
      </c>
      <c r="J88" s="794">
        <f>IF(ISBLANK('Resourced or SEN units'!J11),"",('Resourced or SEN units'!J11))</f>
        <v>732000</v>
      </c>
      <c r="K88" s="794">
        <f>IF(ISBLANK('Resourced or SEN units'!K11),"",('Resourced or SEN units'!K11))</f>
        <v>732000</v>
      </c>
      <c r="L88" s="794">
        <f>IF(ISBLANK('Resourced or SEN units'!L11),"",('Resourced or SEN units'!L11))</f>
        <v>732000</v>
      </c>
      <c r="M88" s="774">
        <f>IF(ISBLANK('Resourced or SEN units'!M11),"",('Resourced or SEN units'!M11))</f>
        <v>732000</v>
      </c>
      <c r="N88" s="824"/>
      <c r="O88" s="778">
        <f>IF(ISBLANK('Resourced or SEN units'!O11),"",('Resourced or SEN units'!O11))</f>
        <v>594000</v>
      </c>
      <c r="P88" s="778">
        <f>IF(ISBLANK('Resourced or SEN units'!P11),"",('Resourced or SEN units'!P11))</f>
        <v>594000</v>
      </c>
      <c r="Q88" s="778">
        <f>IF(ISBLANK('Resourced or SEN units'!Q11),"",('Resourced or SEN units'!Q11))</f>
        <v>594000</v>
      </c>
      <c r="R88" s="778">
        <f>IF(ISBLANK('Resourced or SEN units'!R11),"",('Resourced or SEN units'!R11))</f>
        <v>594000</v>
      </c>
      <c r="S88" s="778">
        <f>IF(ISBLANK('Resourced or SEN units'!S11),"",('Resourced or SEN units'!S11))</f>
        <v>594000</v>
      </c>
      <c r="T88" s="778">
        <f>IF(ISBLANK('Resourced or SEN units'!T11),"",('Resourced or SEN units'!T11))</f>
        <v>594000</v>
      </c>
      <c r="U88" s="777">
        <f>IF(ISBLANK('Resourced or SEN units'!U11),"",('Resourced or SEN units'!U11))</f>
        <v>594000</v>
      </c>
    </row>
    <row r="89" spans="1:21" s="54" customFormat="1" ht="15" customHeight="1" x14ac:dyDescent="0.3">
      <c r="A89" s="80"/>
      <c r="B89" s="240" t="s">
        <v>258</v>
      </c>
      <c r="C89" s="823"/>
      <c r="D89" s="778">
        <f>IFERROR(SUM(D88-C88),"")</f>
        <v>0</v>
      </c>
      <c r="E89" s="777">
        <f t="shared" ref="E89:M89" si="98">IFERROR(SUM(E88-D88),"")</f>
        <v>432000</v>
      </c>
      <c r="F89" s="778">
        <f t="shared" si="98"/>
        <v>-462000</v>
      </c>
      <c r="G89" s="778">
        <f t="shared" si="98"/>
        <v>138000</v>
      </c>
      <c r="H89" s="778">
        <f t="shared" si="98"/>
        <v>0</v>
      </c>
      <c r="I89" s="778">
        <f t="shared" si="98"/>
        <v>0</v>
      </c>
      <c r="J89" s="778">
        <f t="shared" si="98"/>
        <v>0</v>
      </c>
      <c r="K89" s="778">
        <f t="shared" ref="K89" si="99">IFERROR(SUM(K88-J88),"")</f>
        <v>0</v>
      </c>
      <c r="L89" s="778">
        <f t="shared" ref="L89" si="100">IFERROR(SUM(L88-K88),"")</f>
        <v>0</v>
      </c>
      <c r="M89" s="777">
        <f t="shared" si="98"/>
        <v>0</v>
      </c>
      <c r="N89" s="824"/>
      <c r="O89" s="778">
        <f>IFERROR(SUM(O88-F88),"")</f>
        <v>0</v>
      </c>
      <c r="P89" s="778">
        <f t="shared" ref="P89:U89" si="101">IFERROR(SUM(P88-O88),"")</f>
        <v>0</v>
      </c>
      <c r="Q89" s="778">
        <f t="shared" si="101"/>
        <v>0</v>
      </c>
      <c r="R89" s="778">
        <f t="shared" si="101"/>
        <v>0</v>
      </c>
      <c r="S89" s="778">
        <f t="shared" ref="S89" si="102">IFERROR(SUM(S88-R88),"")</f>
        <v>0</v>
      </c>
      <c r="T89" s="778">
        <f t="shared" ref="T89" si="103">IFERROR(SUM(T88-S88),"")</f>
        <v>0</v>
      </c>
      <c r="U89" s="777">
        <f t="shared" si="101"/>
        <v>0</v>
      </c>
    </row>
    <row r="90" spans="1:21" s="54" customFormat="1" ht="15" customHeight="1" thickBot="1" x14ac:dyDescent="0.35">
      <c r="A90" s="80"/>
      <c r="B90" s="241" t="s">
        <v>261</v>
      </c>
      <c r="C90" s="825"/>
      <c r="D90" s="826">
        <f>IFERROR(SUM(D89/C88),"")</f>
        <v>0</v>
      </c>
      <c r="E90" s="827">
        <f t="shared" ref="E90:M90" si="104">IFERROR(SUM(E89/D88),"")</f>
        <v>0.69230769230769229</v>
      </c>
      <c r="F90" s="826">
        <f t="shared" si="104"/>
        <v>-0.4375</v>
      </c>
      <c r="G90" s="826">
        <f t="shared" si="104"/>
        <v>0.23232323232323232</v>
      </c>
      <c r="H90" s="826">
        <f t="shared" si="104"/>
        <v>0</v>
      </c>
      <c r="I90" s="826">
        <f t="shared" si="104"/>
        <v>0</v>
      </c>
      <c r="J90" s="826">
        <f t="shared" si="104"/>
        <v>0</v>
      </c>
      <c r="K90" s="826">
        <f t="shared" ref="K90" si="105">IFERROR(SUM(K89/J88),"")</f>
        <v>0</v>
      </c>
      <c r="L90" s="826">
        <f t="shared" ref="L90" si="106">IFERROR(SUM(L89/K88),"")</f>
        <v>0</v>
      </c>
      <c r="M90" s="827">
        <f t="shared" si="104"/>
        <v>0</v>
      </c>
      <c r="N90" s="828"/>
      <c r="O90" s="826">
        <f>IFERROR(SUM(O89/F88),"")</f>
        <v>0</v>
      </c>
      <c r="P90" s="826">
        <f t="shared" ref="P90:U90" si="107">IFERROR(SUM(P89/O88),"")</f>
        <v>0</v>
      </c>
      <c r="Q90" s="826">
        <f t="shared" si="107"/>
        <v>0</v>
      </c>
      <c r="R90" s="826">
        <f t="shared" si="107"/>
        <v>0</v>
      </c>
      <c r="S90" s="826">
        <f t="shared" ref="S90" si="108">IFERROR(SUM(S89/R88),"")</f>
        <v>0</v>
      </c>
      <c r="T90" s="826">
        <f t="shared" ref="T90" si="109">IFERROR(SUM(T89/S88),"")</f>
        <v>0</v>
      </c>
      <c r="U90" s="827">
        <f t="shared" si="107"/>
        <v>0</v>
      </c>
    </row>
    <row r="91" spans="1:21" s="54" customFormat="1" ht="15" customHeight="1" thickBot="1" x14ac:dyDescent="0.35">
      <c r="A91" s="80"/>
      <c r="B91" s="829"/>
      <c r="C91" s="80"/>
      <c r="D91" s="80"/>
      <c r="E91" s="80"/>
      <c r="F91" s="80"/>
      <c r="G91" s="80"/>
      <c r="H91" s="80"/>
      <c r="I91" s="80"/>
      <c r="J91" s="80"/>
      <c r="K91" s="80"/>
      <c r="L91" s="80"/>
      <c r="M91" s="80"/>
      <c r="N91" s="80"/>
      <c r="O91" s="80"/>
      <c r="P91" s="80"/>
      <c r="Q91" s="80"/>
      <c r="R91" s="80"/>
      <c r="S91" s="80"/>
      <c r="T91" s="80"/>
      <c r="U91" s="80"/>
    </row>
    <row r="92" spans="1:21" s="54" customFormat="1" ht="15" customHeight="1" x14ac:dyDescent="0.3">
      <c r="A92" s="80"/>
      <c r="B92" s="242"/>
      <c r="C92" s="430" t="str">
        <f>prior3a</f>
        <v>2021-22</v>
      </c>
      <c r="D92" s="413" t="str">
        <f>prior2a</f>
        <v>2022-23</v>
      </c>
      <c r="E92" s="726" t="str">
        <f>prior1a</f>
        <v>2023-24</v>
      </c>
      <c r="F92" s="414" t="str">
        <f>current2</f>
        <v>2024-25</v>
      </c>
      <c r="G92" s="414" t="str">
        <f>year1a</f>
        <v>2025-26</v>
      </c>
      <c r="H92" s="414" t="str">
        <f>year2a</f>
        <v>2026-27</v>
      </c>
      <c r="I92" s="414" t="str">
        <f>year3a</f>
        <v>2027-28</v>
      </c>
      <c r="J92" s="809" t="str">
        <f>year4a</f>
        <v>2028-29</v>
      </c>
      <c r="K92" s="809" t="str">
        <f>year5a</f>
        <v>2029-30</v>
      </c>
      <c r="L92" s="809" t="str">
        <f>year6a</f>
        <v>2030-31</v>
      </c>
      <c r="M92" s="810" t="str">
        <f>year7a</f>
        <v>2031-32</v>
      </c>
      <c r="N92" s="415"/>
      <c r="O92" s="809" t="str">
        <f>G92</f>
        <v>2025-26</v>
      </c>
      <c r="P92" s="809" t="str">
        <f t="shared" ref="P92" si="110">H92</f>
        <v>2026-27</v>
      </c>
      <c r="Q92" s="809" t="str">
        <f t="shared" ref="Q92" si="111">I92</f>
        <v>2027-28</v>
      </c>
      <c r="R92" s="809" t="str">
        <f t="shared" ref="R92" si="112">J92</f>
        <v>2028-29</v>
      </c>
      <c r="S92" s="809" t="str">
        <f t="shared" ref="S92" si="113">K92</f>
        <v>2029-30</v>
      </c>
      <c r="T92" s="809" t="str">
        <f t="shared" ref="T92" si="114">L92</f>
        <v>2030-31</v>
      </c>
      <c r="U92" s="810" t="str">
        <f t="shared" ref="U92" si="115">M92</f>
        <v>2031-32</v>
      </c>
    </row>
    <row r="93" spans="1:21" s="54" customFormat="1" ht="30" customHeight="1" x14ac:dyDescent="0.3">
      <c r="A93" s="80"/>
      <c r="B93" s="239" t="s">
        <v>262</v>
      </c>
      <c r="C93" s="796">
        <f>IF(ISBLANK('Special schools'!C13),"",('Special schools'!C13))</f>
        <v>15805269</v>
      </c>
      <c r="D93" s="794">
        <f>IF(ISBLANK('Special schools'!D13),"",('Special schools'!D13))</f>
        <v>21487295</v>
      </c>
      <c r="E93" s="774">
        <f>IF(ISBLANK('Special schools'!E13),"",('Special schools'!E13))</f>
        <v>24774215</v>
      </c>
      <c r="F93" s="794">
        <f>IF(ISBLANK('Special schools'!F13),"",('Special schools'!F13))</f>
        <v>29086502.289308175</v>
      </c>
      <c r="G93" s="794">
        <f>IF(ISBLANK('Special schools'!G13),"",('Special schools'!G13))</f>
        <v>33694124.47809995</v>
      </c>
      <c r="H93" s="794">
        <f>IF(ISBLANK('Special schools'!H13),"",('Special schools'!H13))</f>
        <v>35598002.209066421</v>
      </c>
      <c r="I93" s="794">
        <f>IF(ISBLANK('Special schools'!I13),"",('Special schools'!I13))</f>
        <v>36915291.067041248</v>
      </c>
      <c r="J93" s="794">
        <f>IF(ISBLANK('Special schools'!J13),"",('Special schools'!J13))</f>
        <v>38638813.581017606</v>
      </c>
      <c r="K93" s="794">
        <f>IF(ISBLANK('Special schools'!K13),"",('Special schools'!K13))</f>
        <v>40529094.915728629</v>
      </c>
      <c r="L93" s="794">
        <f>IF(ISBLANK('Special schools'!L13),"",('Special schools'!L13))</f>
        <v>42617230.164811127</v>
      </c>
      <c r="M93" s="774">
        <f>IF(ISBLANK('Special schools'!M13),"",('Special schools'!M13))</f>
        <v>44941662.031710379</v>
      </c>
      <c r="N93" s="824"/>
      <c r="O93" s="778">
        <f>IF(ISBLANK('Special schools'!O13),"",('Special schools'!O13))</f>
        <v>32028125.427542727</v>
      </c>
      <c r="P93" s="778">
        <f>IF(ISBLANK('Special schools'!P13),"",('Special schools'!P13))</f>
        <v>31765427.489124741</v>
      </c>
      <c r="Q93" s="778">
        <f>IF(ISBLANK('Special schools'!Q13),"",('Special schools'!Q13))</f>
        <v>33218685.678391244</v>
      </c>
      <c r="R93" s="778">
        <f>IF(ISBLANK('Special schools'!R13),"",('Special schools'!R13))</f>
        <v>34785696.688290611</v>
      </c>
      <c r="S93" s="778">
        <f>IF(ISBLANK('Special schools'!S13),"",('Special schools'!S13))</f>
        <v>36484882.321679942</v>
      </c>
      <c r="T93" s="778">
        <f>IF(ISBLANK('Special schools'!T13),"",('Special schools'!T13))</f>
        <v>38338866.461379878</v>
      </c>
      <c r="U93" s="777">
        <f>IF(ISBLANK('Special schools'!U13),"",('Special schools'!U13))</f>
        <v>40375509.238162763</v>
      </c>
    </row>
    <row r="94" spans="1:21" s="54" customFormat="1" ht="15" customHeight="1" x14ac:dyDescent="0.3">
      <c r="A94" s="80"/>
      <c r="B94" s="240" t="s">
        <v>258</v>
      </c>
      <c r="C94" s="823"/>
      <c r="D94" s="778">
        <f>IFERROR(SUM(D93-C93),"")</f>
        <v>5682026</v>
      </c>
      <c r="E94" s="777">
        <f t="shared" ref="E94:M94" si="116">IFERROR(SUM(E93-D93),"")</f>
        <v>3286920</v>
      </c>
      <c r="F94" s="778">
        <f t="shared" si="116"/>
        <v>4312287.2893081754</v>
      </c>
      <c r="G94" s="778">
        <f t="shared" si="116"/>
        <v>4607622.1887917742</v>
      </c>
      <c r="H94" s="778">
        <f t="shared" si="116"/>
        <v>1903877.7309664711</v>
      </c>
      <c r="I94" s="778">
        <f t="shared" si="116"/>
        <v>1317288.8579748273</v>
      </c>
      <c r="J94" s="778">
        <f t="shared" si="116"/>
        <v>1723522.5139763579</v>
      </c>
      <c r="K94" s="778">
        <f t="shared" ref="K94" si="117">IFERROR(SUM(K93-J93),"")</f>
        <v>1890281.3347110227</v>
      </c>
      <c r="L94" s="778">
        <f t="shared" ref="L94" si="118">IFERROR(SUM(L93-K93),"")</f>
        <v>2088135.2490824983</v>
      </c>
      <c r="M94" s="777">
        <f t="shared" si="116"/>
        <v>2324431.8668992519</v>
      </c>
      <c r="N94" s="824"/>
      <c r="O94" s="778">
        <f>IFERROR(SUM(O93-F93),"")</f>
        <v>2941623.138234552</v>
      </c>
      <c r="P94" s="778">
        <f t="shared" ref="P94:U94" si="119">IFERROR(SUM(P93-O93),"")</f>
        <v>-262697.93841798604</v>
      </c>
      <c r="Q94" s="778">
        <f t="shared" si="119"/>
        <v>1453258.1892665029</v>
      </c>
      <c r="R94" s="778">
        <f t="shared" si="119"/>
        <v>1567011.0098993666</v>
      </c>
      <c r="S94" s="778">
        <f t="shared" ref="S94" si="120">IFERROR(SUM(S93-R93),"")</f>
        <v>1699185.6333893314</v>
      </c>
      <c r="T94" s="778">
        <f t="shared" ref="T94" si="121">IFERROR(SUM(T93-S93),"")</f>
        <v>1853984.1396999359</v>
      </c>
      <c r="U94" s="777">
        <f t="shared" si="119"/>
        <v>2036642.7767828852</v>
      </c>
    </row>
    <row r="95" spans="1:21" s="54" customFormat="1" ht="30" customHeight="1" thickBot="1" x14ac:dyDescent="0.35">
      <c r="A95" s="80"/>
      <c r="B95" s="241" t="s">
        <v>263</v>
      </c>
      <c r="C95" s="825"/>
      <c r="D95" s="826">
        <f>IFERROR(SUM(D94/C93),"")</f>
        <v>0.35950201163928308</v>
      </c>
      <c r="E95" s="827">
        <f t="shared" ref="E95:M95" si="122">IFERROR(SUM(E94/D93),"")</f>
        <v>0.15297039483099198</v>
      </c>
      <c r="F95" s="826">
        <f t="shared" si="122"/>
        <v>0.1740635289274827</v>
      </c>
      <c r="G95" s="826">
        <f t="shared" si="122"/>
        <v>0.15841100944218642</v>
      </c>
      <c r="H95" s="826">
        <f t="shared" si="122"/>
        <v>5.6504739638031778E-2</v>
      </c>
      <c r="I95" s="826">
        <f t="shared" si="122"/>
        <v>3.7004572622879615E-2</v>
      </c>
      <c r="J95" s="826">
        <f t="shared" si="122"/>
        <v>4.6688579831222168E-2</v>
      </c>
      <c r="K95" s="826">
        <f t="shared" ref="K95" si="123">IFERROR(SUM(K94/J93),"")</f>
        <v>4.8921826513836753E-2</v>
      </c>
      <c r="L95" s="826">
        <f t="shared" ref="L95" si="124">IFERROR(SUM(L94/K93),"")</f>
        <v>5.1521882080621785E-2</v>
      </c>
      <c r="M95" s="827">
        <f t="shared" si="122"/>
        <v>5.4542068029998954E-2</v>
      </c>
      <c r="N95" s="828"/>
      <c r="O95" s="826">
        <f>IFERROR(SUM(O94/F93),"")</f>
        <v>0.10113361548170248</v>
      </c>
      <c r="P95" s="826">
        <f t="shared" ref="P95:U95" si="125">IFERROR(SUM(P94/O93),"")</f>
        <v>-8.2021015876276599E-3</v>
      </c>
      <c r="Q95" s="826">
        <f t="shared" si="125"/>
        <v>4.5749681466243211E-2</v>
      </c>
      <c r="R95" s="826">
        <f t="shared" si="125"/>
        <v>4.7172577057096134E-2</v>
      </c>
      <c r="S95" s="826">
        <f t="shared" ref="S95" si="126">IFERROR(SUM(S94/R93),"")</f>
        <v>4.8847250311398902E-2</v>
      </c>
      <c r="T95" s="826">
        <f t="shared" ref="T95" si="127">IFERROR(SUM(T94/S93),"")</f>
        <v>5.081513278167453E-2</v>
      </c>
      <c r="U95" s="827">
        <f t="shared" si="125"/>
        <v>5.3122143786761895E-2</v>
      </c>
    </row>
    <row r="96" spans="1:21" s="54" customFormat="1" ht="15" customHeight="1" thickBot="1" x14ac:dyDescent="0.35">
      <c r="A96" s="80"/>
      <c r="B96" s="829"/>
      <c r="C96" s="80"/>
      <c r="D96" s="80"/>
      <c r="E96" s="80"/>
      <c r="F96" s="80"/>
      <c r="G96" s="80"/>
      <c r="H96" s="80"/>
      <c r="I96" s="80"/>
      <c r="J96" s="80"/>
      <c r="K96" s="80"/>
      <c r="L96" s="80"/>
      <c r="M96" s="80"/>
      <c r="N96" s="80"/>
      <c r="O96" s="80"/>
      <c r="P96" s="80"/>
      <c r="Q96" s="80"/>
      <c r="R96" s="80"/>
      <c r="S96" s="80"/>
      <c r="T96" s="80"/>
      <c r="U96" s="80"/>
    </row>
    <row r="97" spans="1:21" s="54" customFormat="1" ht="15" customHeight="1" x14ac:dyDescent="0.3">
      <c r="A97" s="80"/>
      <c r="B97" s="242"/>
      <c r="C97" s="430" t="str">
        <f>prior3a</f>
        <v>2021-22</v>
      </c>
      <c r="D97" s="413" t="str">
        <f>prior2a</f>
        <v>2022-23</v>
      </c>
      <c r="E97" s="726" t="str">
        <f>prior1a</f>
        <v>2023-24</v>
      </c>
      <c r="F97" s="414" t="str">
        <f>current2</f>
        <v>2024-25</v>
      </c>
      <c r="G97" s="414" t="str">
        <f>year1a</f>
        <v>2025-26</v>
      </c>
      <c r="H97" s="414" t="str">
        <f>year2a</f>
        <v>2026-27</v>
      </c>
      <c r="I97" s="414" t="str">
        <f>year3a</f>
        <v>2027-28</v>
      </c>
      <c r="J97" s="809" t="str">
        <f>year4a</f>
        <v>2028-29</v>
      </c>
      <c r="K97" s="809" t="str">
        <f>year5a</f>
        <v>2029-30</v>
      </c>
      <c r="L97" s="809" t="str">
        <f>year6a</f>
        <v>2030-31</v>
      </c>
      <c r="M97" s="810" t="str">
        <f>year7a</f>
        <v>2031-32</v>
      </c>
      <c r="N97" s="415"/>
      <c r="O97" s="809" t="str">
        <f>G97</f>
        <v>2025-26</v>
      </c>
      <c r="P97" s="809" t="str">
        <f t="shared" ref="P97" si="128">H97</f>
        <v>2026-27</v>
      </c>
      <c r="Q97" s="809" t="str">
        <f t="shared" ref="Q97" si="129">I97</f>
        <v>2027-28</v>
      </c>
      <c r="R97" s="809" t="str">
        <f t="shared" ref="R97" si="130">J97</f>
        <v>2028-29</v>
      </c>
      <c r="S97" s="809" t="str">
        <f t="shared" ref="S97" si="131">K97</f>
        <v>2029-30</v>
      </c>
      <c r="T97" s="809" t="str">
        <f t="shared" ref="T97" si="132">L97</f>
        <v>2030-31</v>
      </c>
      <c r="U97" s="810" t="str">
        <f t="shared" ref="U97" si="133">M97</f>
        <v>2031-32</v>
      </c>
    </row>
    <row r="98" spans="1:21" s="54" customFormat="1" ht="30" customHeight="1" x14ac:dyDescent="0.3">
      <c r="A98" s="80"/>
      <c r="B98" s="239" t="s">
        <v>264</v>
      </c>
      <c r="C98" s="796">
        <f>IF(ISBLANK('NMSS or independent'!C9),"",('NMSS or independent'!C9))</f>
        <v>14334243</v>
      </c>
      <c r="D98" s="794">
        <f>IF(ISBLANK('NMSS or independent'!D9),"",('NMSS or independent'!D9))</f>
        <v>18915424</v>
      </c>
      <c r="E98" s="774">
        <f>IF(ISBLANK('NMSS or independent'!E9),"",('NMSS or independent'!E9))</f>
        <v>26886585</v>
      </c>
      <c r="F98" s="794">
        <f>IF(ISBLANK('NMSS or independent'!F9),"",('NMSS or independent'!F9))</f>
        <v>36564660</v>
      </c>
      <c r="G98" s="794">
        <f>IF(ISBLANK('NMSS or independent'!G9),"",('NMSS or independent'!G9))</f>
        <v>43972837.93</v>
      </c>
      <c r="H98" s="794">
        <f>IF(ISBLANK('NMSS or independent'!H9),"",('NMSS or independent'!H9))</f>
        <v>50590000</v>
      </c>
      <c r="I98" s="794">
        <f>IF(ISBLANK('NMSS or independent'!I9),"",('NMSS or independent'!I9))</f>
        <v>60708000</v>
      </c>
      <c r="J98" s="794">
        <f>IF(ISBLANK('NMSS or independent'!J9),"",('NMSS or independent'!J9))</f>
        <v>72849600</v>
      </c>
      <c r="K98" s="794">
        <f>IF(ISBLANK('NMSS or independent'!K9),"",('NMSS or independent'!K9))</f>
        <v>87419520</v>
      </c>
      <c r="L98" s="794">
        <f>IF(ISBLANK('NMSS or independent'!L9),"",('NMSS or independent'!L9))</f>
        <v>104903424</v>
      </c>
      <c r="M98" s="774">
        <f>IF(ISBLANK('NMSS or independent'!M9),"",('NMSS or independent'!M9))</f>
        <v>125884108.8</v>
      </c>
      <c r="N98" s="824"/>
      <c r="O98" s="778">
        <f>IF(ISBLANK('NMSS or independent'!O9),"",('NMSS or independent'!O9))</f>
        <v>54300009</v>
      </c>
      <c r="P98" s="778">
        <f>IF(ISBLANK('NMSS or independent'!P9),"",('NMSS or independent'!P9))</f>
        <v>73560010.800000012</v>
      </c>
      <c r="Q98" s="778">
        <f>IF(ISBLANK('NMSS or independent'!Q9),"",('NMSS or independent'!Q9))</f>
        <v>88272012.960000008</v>
      </c>
      <c r="R98" s="778">
        <f>IF(ISBLANK('NMSS or independent'!R9),"",('NMSS or independent'!R9))</f>
        <v>105926415.55200002</v>
      </c>
      <c r="S98" s="778">
        <f>IF(ISBLANK('NMSS or independent'!S9),"",('NMSS or independent'!S9))</f>
        <v>127111698.66240004</v>
      </c>
      <c r="T98" s="778">
        <f>IF(ISBLANK('NMSS or independent'!T9),"",('NMSS or independent'!T9))</f>
        <v>152534038.39488006</v>
      </c>
      <c r="U98" s="777">
        <f>IF(ISBLANK('NMSS or independent'!U9),"",('NMSS or independent'!U9))</f>
        <v>183040846.07385609</v>
      </c>
    </row>
    <row r="99" spans="1:21" s="54" customFormat="1" ht="15" customHeight="1" x14ac:dyDescent="0.3">
      <c r="A99" s="80"/>
      <c r="B99" s="240" t="s">
        <v>258</v>
      </c>
      <c r="C99" s="823"/>
      <c r="D99" s="778">
        <f>IFERROR(SUM(D98-C98),"")</f>
        <v>4581181</v>
      </c>
      <c r="E99" s="777">
        <f t="shared" ref="E99:M99" si="134">IFERROR(SUM(E98-D98),"")</f>
        <v>7971161</v>
      </c>
      <c r="F99" s="778">
        <f t="shared" si="134"/>
        <v>9678075</v>
      </c>
      <c r="G99" s="778">
        <f t="shared" si="134"/>
        <v>7408177.9299999997</v>
      </c>
      <c r="H99" s="778">
        <f t="shared" si="134"/>
        <v>6617162.0700000003</v>
      </c>
      <c r="I99" s="778">
        <f t="shared" si="134"/>
        <v>10118000</v>
      </c>
      <c r="J99" s="778">
        <f t="shared" si="134"/>
        <v>12141600</v>
      </c>
      <c r="K99" s="778">
        <f t="shared" ref="K99" si="135">IFERROR(SUM(K98-J98),"")</f>
        <v>14569920</v>
      </c>
      <c r="L99" s="778">
        <f t="shared" ref="L99" si="136">IFERROR(SUM(L98-K98),"")</f>
        <v>17483904</v>
      </c>
      <c r="M99" s="777">
        <f t="shared" si="134"/>
        <v>20980684.799999997</v>
      </c>
      <c r="N99" s="824"/>
      <c r="O99" s="778">
        <f>IFERROR(SUM(O98-F98),"")</f>
        <v>17735349</v>
      </c>
      <c r="P99" s="778">
        <f t="shared" ref="P99:U99" si="137">IFERROR(SUM(P98-O98),"")</f>
        <v>19260001.800000012</v>
      </c>
      <c r="Q99" s="778">
        <f t="shared" si="137"/>
        <v>14712002.159999996</v>
      </c>
      <c r="R99" s="778">
        <f t="shared" si="137"/>
        <v>17654402.592000008</v>
      </c>
      <c r="S99" s="778">
        <f t="shared" ref="S99" si="138">IFERROR(SUM(S98-R98),"")</f>
        <v>21185283.110400021</v>
      </c>
      <c r="T99" s="778">
        <f t="shared" ref="T99" si="139">IFERROR(SUM(T98-S98),"")</f>
        <v>25422339.732480019</v>
      </c>
      <c r="U99" s="777">
        <f t="shared" si="137"/>
        <v>30506807.678976029</v>
      </c>
    </row>
    <row r="100" spans="1:21" s="54" customFormat="1" ht="15" customHeight="1" thickBot="1" x14ac:dyDescent="0.35">
      <c r="A100" s="80"/>
      <c r="B100" s="241" t="s">
        <v>265</v>
      </c>
      <c r="C100" s="825"/>
      <c r="D100" s="826">
        <f>IFERROR(SUM(D99/C98),"")</f>
        <v>0.31959699580926598</v>
      </c>
      <c r="E100" s="827">
        <f t="shared" ref="E100:M100" si="140">IFERROR(SUM(E99/D98),"")</f>
        <v>0.42141064350447549</v>
      </c>
      <c r="F100" s="826">
        <f t="shared" si="140"/>
        <v>0.35995925105401078</v>
      </c>
      <c r="G100" s="826">
        <f t="shared" si="140"/>
        <v>0.20260486300159772</v>
      </c>
      <c r="H100" s="826">
        <f t="shared" si="140"/>
        <v>0.15048294314171412</v>
      </c>
      <c r="I100" s="826">
        <f t="shared" si="140"/>
        <v>0.2</v>
      </c>
      <c r="J100" s="826">
        <f t="shared" si="140"/>
        <v>0.2</v>
      </c>
      <c r="K100" s="826">
        <f t="shared" ref="K100" si="141">IFERROR(SUM(K99/J98),"")</f>
        <v>0.2</v>
      </c>
      <c r="L100" s="826">
        <f t="shared" ref="L100" si="142">IFERROR(SUM(L99/K98),"")</f>
        <v>0.2</v>
      </c>
      <c r="M100" s="827">
        <f t="shared" si="140"/>
        <v>0.19999999999999998</v>
      </c>
      <c r="N100" s="828"/>
      <c r="O100" s="826">
        <f>IFERROR(SUM(O99/F98),"")</f>
        <v>0.48504071964569068</v>
      </c>
      <c r="P100" s="826">
        <f t="shared" ref="P100:U100" si="143">IFERROR(SUM(P99/O98),"")</f>
        <v>0.3546961069564466</v>
      </c>
      <c r="Q100" s="826">
        <f t="shared" si="143"/>
        <v>0.19999999999999993</v>
      </c>
      <c r="R100" s="826">
        <f t="shared" si="143"/>
        <v>0.20000000000000007</v>
      </c>
      <c r="S100" s="826">
        <f t="shared" ref="S100" si="144">IFERROR(SUM(S99/R98),"")</f>
        <v>0.20000000000000018</v>
      </c>
      <c r="T100" s="826">
        <f t="shared" ref="T100" si="145">IFERROR(SUM(T99/S98),"")</f>
        <v>0.20000000000000009</v>
      </c>
      <c r="U100" s="827">
        <f t="shared" si="143"/>
        <v>0.20000000000000012</v>
      </c>
    </row>
    <row r="101" spans="1:21" s="54" customFormat="1" ht="15" customHeight="1" thickBot="1" x14ac:dyDescent="0.35">
      <c r="A101" s="80"/>
      <c r="B101" s="829"/>
      <c r="C101" s="80"/>
      <c r="D101" s="80"/>
      <c r="E101" s="157"/>
      <c r="F101" s="80"/>
      <c r="G101" s="80"/>
      <c r="H101" s="80"/>
      <c r="I101" s="80"/>
      <c r="J101" s="80"/>
      <c r="K101" s="80"/>
      <c r="L101" s="80"/>
      <c r="M101" s="80"/>
      <c r="N101" s="80"/>
      <c r="O101" s="80"/>
      <c r="P101" s="80"/>
      <c r="Q101" s="80"/>
      <c r="R101" s="80"/>
      <c r="S101" s="80"/>
      <c r="T101" s="80"/>
      <c r="U101" s="80"/>
    </row>
    <row r="102" spans="1:21" s="54" customFormat="1" ht="15" customHeight="1" x14ac:dyDescent="0.3">
      <c r="A102" s="80"/>
      <c r="B102" s="242"/>
      <c r="C102" s="430" t="str">
        <f>prior3a</f>
        <v>2021-22</v>
      </c>
      <c r="D102" s="413" t="str">
        <f>prior2a</f>
        <v>2022-23</v>
      </c>
      <c r="E102" s="726" t="str">
        <f>prior1a</f>
        <v>2023-24</v>
      </c>
      <c r="F102" s="414" t="str">
        <f>current2</f>
        <v>2024-25</v>
      </c>
      <c r="G102" s="414" t="str">
        <f>year1a</f>
        <v>2025-26</v>
      </c>
      <c r="H102" s="414" t="str">
        <f>year2a</f>
        <v>2026-27</v>
      </c>
      <c r="I102" s="414" t="str">
        <f>year3a</f>
        <v>2027-28</v>
      </c>
      <c r="J102" s="809" t="str">
        <f>year4a</f>
        <v>2028-29</v>
      </c>
      <c r="K102" s="809" t="str">
        <f>year5a</f>
        <v>2029-30</v>
      </c>
      <c r="L102" s="809" t="str">
        <f>year6a</f>
        <v>2030-31</v>
      </c>
      <c r="M102" s="810" t="str">
        <f>year7a</f>
        <v>2031-32</v>
      </c>
      <c r="N102" s="415"/>
      <c r="O102" s="809" t="str">
        <f>G102</f>
        <v>2025-26</v>
      </c>
      <c r="P102" s="809" t="str">
        <f t="shared" ref="P102" si="146">H102</f>
        <v>2026-27</v>
      </c>
      <c r="Q102" s="809" t="str">
        <f t="shared" ref="Q102" si="147">I102</f>
        <v>2027-28</v>
      </c>
      <c r="R102" s="809" t="str">
        <f t="shared" ref="R102" si="148">J102</f>
        <v>2028-29</v>
      </c>
      <c r="S102" s="809" t="str">
        <f t="shared" ref="S102" si="149">K102</f>
        <v>2029-30</v>
      </c>
      <c r="T102" s="809" t="str">
        <f t="shared" ref="T102" si="150">L102</f>
        <v>2030-31</v>
      </c>
      <c r="U102" s="810" t="str">
        <f t="shared" ref="U102" si="151">M102</f>
        <v>2031-32</v>
      </c>
    </row>
    <row r="103" spans="1:21" s="54" customFormat="1" ht="30" customHeight="1" x14ac:dyDescent="0.3">
      <c r="A103" s="80"/>
      <c r="B103" s="239" t="s">
        <v>266</v>
      </c>
      <c r="C103" s="796">
        <f>IF(ISBLANK('Hospital schools or AP'!C15),"",('Hospital schools or AP'!C15))</f>
        <v>11330127</v>
      </c>
      <c r="D103" s="794">
        <f>IF(ISBLANK('Hospital schools or AP'!D15),"",('Hospital schools or AP'!D15))</f>
        <v>12204371</v>
      </c>
      <c r="E103" s="774">
        <f>IF(ISBLANK('Hospital schools or AP'!E15),"",('Hospital schools or AP'!E15))</f>
        <v>12637790</v>
      </c>
      <c r="F103" s="794">
        <f>IF(ISBLANK('Hospital schools or AP'!F15),"",('Hospital schools or AP'!F15))</f>
        <v>10985949.176100628</v>
      </c>
      <c r="G103" s="794">
        <f>IF(ISBLANK('Hospital schools or AP'!G15),"",('Hospital schools or AP'!G15))</f>
        <v>11825355.379529933</v>
      </c>
      <c r="H103" s="794">
        <f>IF(ISBLANK('Hospital schools or AP'!H15),"",('Hospital schools or AP'!H15))</f>
        <v>12404850.471786341</v>
      </c>
      <c r="I103" s="794">
        <f>IF(ISBLANK('Hospital schools or AP'!I15),"",('Hospital schools or AP'!I15))</f>
        <v>13503399.851153638</v>
      </c>
      <c r="J103" s="794">
        <f>IF(ISBLANK('Hospital schools or AP'!J15),"",('Hospital schools or AP'!J15))</f>
        <v>14113541.857882896</v>
      </c>
      <c r="K103" s="794">
        <f>IF(ISBLANK('Hospital schools or AP'!K15),"",('Hospital schools or AP'!K15))</f>
        <v>14875252.841109613</v>
      </c>
      <c r="L103" s="794">
        <f>IF(ISBLANK('Hospital schools or AP'!L15),"",('Hospital schools or AP'!L15))</f>
        <v>15826347.722943369</v>
      </c>
      <c r="M103" s="774">
        <f>IF(ISBLANK('Hospital schools or AP'!M15),"",('Hospital schools or AP'!M15))</f>
        <v>17014088.97025995</v>
      </c>
      <c r="N103" s="824"/>
      <c r="O103" s="778">
        <f>IF(ISBLANK('Hospital schools or AP'!O15),"",('Hospital schools or AP'!O15))</f>
        <v>12481923.055805545</v>
      </c>
      <c r="P103" s="778">
        <f>IF(ISBLANK('Hospital schools or AP'!P15),"",('Hospital schools or AP'!P15))</f>
        <v>12562296.855862159</v>
      </c>
      <c r="Q103" s="778">
        <f>IF(ISBLANK('Hospital schools or AP'!Q15),"",('Hospital schools or AP'!Q15))</f>
        <v>12911878.146708623</v>
      </c>
      <c r="R103" s="778">
        <f>IF(ISBLANK('Hospital schools or AP'!R15),"",('Hospital schools or AP'!R15))</f>
        <v>13347751.930169793</v>
      </c>
      <c r="S103" s="778">
        <f>IF(ISBLANK('Hospital schools or AP'!S15),"",('Hospital schools or AP'!S15))</f>
        <v>13891403.102991601</v>
      </c>
      <c r="T103" s="778">
        <f>IF(ISBLANK('Hospital schools or AP'!T15),"",('Hospital schools or AP'!T15))</f>
        <v>14569680.727993829</v>
      </c>
      <c r="U103" s="777">
        <f>IF(ISBLANK('Hospital schools or AP'!U15),"",('Hospital schools or AP'!U15))</f>
        <v>15416138.510939579</v>
      </c>
    </row>
    <row r="104" spans="1:21" s="54" customFormat="1" ht="15" customHeight="1" x14ac:dyDescent="0.3">
      <c r="A104" s="80"/>
      <c r="B104" s="240" t="s">
        <v>258</v>
      </c>
      <c r="C104" s="823"/>
      <c r="D104" s="778">
        <f>IFERROR(SUM(D103-C103),"")</f>
        <v>874244</v>
      </c>
      <c r="E104" s="777">
        <f t="shared" ref="E104:M104" si="152">IFERROR(SUM(E103-D103),"")</f>
        <v>433419</v>
      </c>
      <c r="F104" s="778">
        <f t="shared" si="152"/>
        <v>-1651840.8238993715</v>
      </c>
      <c r="G104" s="778">
        <f t="shared" si="152"/>
        <v>839406.20342930406</v>
      </c>
      <c r="H104" s="778">
        <f t="shared" si="152"/>
        <v>579495.09225640818</v>
      </c>
      <c r="I104" s="778">
        <f t="shared" si="152"/>
        <v>1098549.3793672975</v>
      </c>
      <c r="J104" s="778">
        <f t="shared" si="152"/>
        <v>610142.00672925822</v>
      </c>
      <c r="K104" s="778">
        <f t="shared" ref="K104" si="153">IFERROR(SUM(K103-J103),"")</f>
        <v>761710.98322671652</v>
      </c>
      <c r="L104" s="778">
        <f t="shared" ref="L104" si="154">IFERROR(SUM(L103-K103),"")</f>
        <v>951094.88183375634</v>
      </c>
      <c r="M104" s="777">
        <f t="shared" si="152"/>
        <v>1187741.2473165803</v>
      </c>
      <c r="N104" s="824"/>
      <c r="O104" s="778">
        <f>IFERROR(SUM(O103-F103),"")</f>
        <v>1495973.8797049168</v>
      </c>
      <c r="P104" s="778">
        <f>IFERROR(SUM(P103-O103),"")</f>
        <v>80373.800056613982</v>
      </c>
      <c r="Q104" s="778">
        <f t="shared" ref="Q104:U104" si="155">IFERROR(SUM(Q103-P103),"")</f>
        <v>349581.29084646329</v>
      </c>
      <c r="R104" s="778">
        <f t="shared" si="155"/>
        <v>435873.78346117027</v>
      </c>
      <c r="S104" s="778">
        <f t="shared" ref="S104" si="156">IFERROR(SUM(S103-R103),"")</f>
        <v>543651.17282180861</v>
      </c>
      <c r="T104" s="778">
        <f t="shared" ref="T104" si="157">IFERROR(SUM(T103-S103),"")</f>
        <v>678277.62500222772</v>
      </c>
      <c r="U104" s="777">
        <f t="shared" si="155"/>
        <v>846457.78294575028</v>
      </c>
    </row>
    <row r="105" spans="1:21" s="54" customFormat="1" ht="15" customHeight="1" thickBot="1" x14ac:dyDescent="0.35">
      <c r="A105" s="80"/>
      <c r="B105" s="241" t="s">
        <v>267</v>
      </c>
      <c r="C105" s="825"/>
      <c r="D105" s="826">
        <f>IFERROR(SUM(D104/C103),"")</f>
        <v>7.7161006227026402E-2</v>
      </c>
      <c r="E105" s="827">
        <f t="shared" ref="E105:M105" si="158">IFERROR(SUM(E104/D103),"")</f>
        <v>3.551342383806589E-2</v>
      </c>
      <c r="F105" s="826">
        <f t="shared" si="158"/>
        <v>-0.13070646243523365</v>
      </c>
      <c r="G105" s="826">
        <f t="shared" si="158"/>
        <v>7.6407253481145659E-2</v>
      </c>
      <c r="H105" s="826">
        <f t="shared" si="158"/>
        <v>4.900445472104227E-2</v>
      </c>
      <c r="I105" s="826">
        <f t="shared" si="158"/>
        <v>8.8558050890322634E-2</v>
      </c>
      <c r="J105" s="826">
        <f t="shared" si="158"/>
        <v>4.5184324944442182E-2</v>
      </c>
      <c r="K105" s="826">
        <f t="shared" ref="K105" si="159">IFERROR(SUM(K104/J103),"")</f>
        <v>5.3970221713075861E-2</v>
      </c>
      <c r="L105" s="826">
        <f t="shared" ref="L105" si="160">IFERROR(SUM(L104/K103),"")</f>
        <v>6.3938064918485776E-2</v>
      </c>
      <c r="M105" s="827">
        <f t="shared" si="158"/>
        <v>7.5048347736901944E-2</v>
      </c>
      <c r="N105" s="828"/>
      <c r="O105" s="826">
        <f>IFERROR(SUM(O104/F103),"")</f>
        <v>0.13617156385169993</v>
      </c>
      <c r="P105" s="826">
        <f t="shared" ref="P105:U105" si="161">IFERROR(SUM(P104/O103),"")</f>
        <v>6.4392161125549335E-3</v>
      </c>
      <c r="Q105" s="826">
        <f t="shared" si="161"/>
        <v>2.7827816430188258E-2</v>
      </c>
      <c r="R105" s="826">
        <f t="shared" si="161"/>
        <v>3.3757581856693655E-2</v>
      </c>
      <c r="S105" s="826">
        <f t="shared" ref="S105" si="162">IFERROR(SUM(S104/R103),"")</f>
        <v>4.0729792976823248E-2</v>
      </c>
      <c r="T105" s="826">
        <f t="shared" ref="T105" si="163">IFERROR(SUM(T104/S103),"")</f>
        <v>4.882715014267755E-2</v>
      </c>
      <c r="U105" s="827">
        <f t="shared" si="161"/>
        <v>5.8097208768575617E-2</v>
      </c>
    </row>
    <row r="106" spans="1:21" s="54" customFormat="1" ht="15" customHeight="1" thickBot="1" x14ac:dyDescent="0.35">
      <c r="A106" s="80"/>
      <c r="B106" s="829"/>
      <c r="C106" s="80"/>
      <c r="D106" s="80"/>
      <c r="E106" s="80"/>
      <c r="F106" s="80"/>
      <c r="G106" s="80"/>
      <c r="H106" s="80"/>
      <c r="I106" s="80"/>
      <c r="J106" s="80"/>
      <c r="K106" s="80"/>
      <c r="L106" s="80"/>
      <c r="M106" s="80"/>
      <c r="N106" s="80"/>
      <c r="O106" s="80"/>
      <c r="P106" s="80"/>
      <c r="Q106" s="80"/>
      <c r="R106" s="80"/>
      <c r="S106" s="80"/>
      <c r="T106" s="80"/>
      <c r="U106" s="80"/>
    </row>
    <row r="107" spans="1:21" s="54" customFormat="1" ht="15" customHeight="1" x14ac:dyDescent="0.3">
      <c r="A107" s="80"/>
      <c r="B107" s="242"/>
      <c r="C107" s="430" t="str">
        <f>prior3a</f>
        <v>2021-22</v>
      </c>
      <c r="D107" s="413" t="str">
        <f>prior2a</f>
        <v>2022-23</v>
      </c>
      <c r="E107" s="726" t="str">
        <f>prior1a</f>
        <v>2023-24</v>
      </c>
      <c r="F107" s="414" t="str">
        <f>current2</f>
        <v>2024-25</v>
      </c>
      <c r="G107" s="414" t="str">
        <f>year1a</f>
        <v>2025-26</v>
      </c>
      <c r="H107" s="414" t="str">
        <f>year2a</f>
        <v>2026-27</v>
      </c>
      <c r="I107" s="414" t="str">
        <f>year3a</f>
        <v>2027-28</v>
      </c>
      <c r="J107" s="809" t="str">
        <f>year4a</f>
        <v>2028-29</v>
      </c>
      <c r="K107" s="809" t="str">
        <f>year5a</f>
        <v>2029-30</v>
      </c>
      <c r="L107" s="809" t="str">
        <f>year6a</f>
        <v>2030-31</v>
      </c>
      <c r="M107" s="810" t="str">
        <f>year7a</f>
        <v>2031-32</v>
      </c>
      <c r="N107" s="415"/>
      <c r="O107" s="809" t="str">
        <f>G107</f>
        <v>2025-26</v>
      </c>
      <c r="P107" s="809" t="str">
        <f t="shared" ref="P107" si="164">H107</f>
        <v>2026-27</v>
      </c>
      <c r="Q107" s="809" t="str">
        <f t="shared" ref="Q107" si="165">I107</f>
        <v>2027-28</v>
      </c>
      <c r="R107" s="809" t="str">
        <f t="shared" ref="R107" si="166">J107</f>
        <v>2028-29</v>
      </c>
      <c r="S107" s="809" t="str">
        <f t="shared" ref="S107" si="167">K107</f>
        <v>2029-30</v>
      </c>
      <c r="T107" s="809" t="str">
        <f t="shared" ref="T107" si="168">L107</f>
        <v>2030-31</v>
      </c>
      <c r="U107" s="810" t="str">
        <f t="shared" ref="U107" si="169">M107</f>
        <v>2031-32</v>
      </c>
    </row>
    <row r="108" spans="1:21" s="54" customFormat="1" ht="15" customHeight="1" x14ac:dyDescent="0.3">
      <c r="A108" s="80"/>
      <c r="B108" s="239" t="s">
        <v>268</v>
      </c>
      <c r="C108" s="796">
        <f>IF(ISBLANK('Post-16 and FE'!C12),"",('Post-16 and FE'!C12))</f>
        <v>4071354</v>
      </c>
      <c r="D108" s="794">
        <f>IF(ISBLANK('Post-16 and FE'!D12),"",('Post-16 and FE'!D12))</f>
        <v>4965416</v>
      </c>
      <c r="E108" s="830">
        <f>IF(ISBLANK('Post-16 and FE'!E12),"",('Post-16 and FE'!E12))</f>
        <v>5719615</v>
      </c>
      <c r="F108" s="794">
        <f>IF(ISBLANK('Post-16 and FE'!F12),"",('Post-16 and FE'!F12))</f>
        <v>6533324</v>
      </c>
      <c r="G108" s="794">
        <f>IF(ISBLANK('Post-16 and FE'!G12),"",('Post-16 and FE'!G12))</f>
        <v>8309087.9800000004</v>
      </c>
      <c r="H108" s="794">
        <f>IF(ISBLANK('Post-16 and FE'!H12),"",('Post-16 and FE'!H12))</f>
        <v>9156000</v>
      </c>
      <c r="I108" s="794">
        <f>IF(ISBLANK('Post-16 and FE'!I12),"",('Post-16 and FE'!I12))</f>
        <v>9522240</v>
      </c>
      <c r="J108" s="794">
        <f>IF(ISBLANK('Post-16 and FE'!J12),"",('Post-16 and FE'!J12))</f>
        <v>9903129.5999999996</v>
      </c>
      <c r="K108" s="794">
        <f>IF(ISBLANK('Post-16 and FE'!K12),"",('Post-16 and FE'!K12))</f>
        <v>10299254.784</v>
      </c>
      <c r="L108" s="794">
        <f>IF(ISBLANK('Post-16 and FE'!L12),"",('Post-16 and FE'!L12))</f>
        <v>10711224.975360001</v>
      </c>
      <c r="M108" s="774">
        <f>IF(ISBLANK('Post-16 and FE'!M12),"",('Post-16 and FE'!M12))</f>
        <v>11139673.9743744</v>
      </c>
      <c r="N108" s="824"/>
      <c r="O108" s="778">
        <f>IF(ISBLANK('Post-16 and FE'!O12),"",('Post-16 and FE'!O12))</f>
        <v>8663202</v>
      </c>
      <c r="P108" s="778">
        <f>IF(ISBLANK('Post-16 and FE'!P12),"",('Post-16 and FE'!P12))</f>
        <v>9009730.0800000001</v>
      </c>
      <c r="Q108" s="778">
        <f>IF(ISBLANK('Post-16 and FE'!Q12),"",('Post-16 and FE'!Q12))</f>
        <v>9370119.2831999995</v>
      </c>
      <c r="R108" s="778">
        <f>IF(ISBLANK('Post-16 and FE'!R12),"",('Post-16 and FE'!R12))</f>
        <v>9744924.0545279998</v>
      </c>
      <c r="S108" s="778">
        <f>IF(ISBLANK('Post-16 and FE'!S12),"",('Post-16 and FE'!S12))</f>
        <v>10134721.016709121</v>
      </c>
      <c r="T108" s="778">
        <f>IF(ISBLANK('Post-16 and FE'!T12),"",('Post-16 and FE'!T12))</f>
        <v>10540109.857377486</v>
      </c>
      <c r="U108" s="777">
        <f>IF(ISBLANK('Post-16 and FE'!U12),"",('Post-16 and FE'!U12))</f>
        <v>10961714.251672585</v>
      </c>
    </row>
    <row r="109" spans="1:21" s="54" customFormat="1" ht="15" customHeight="1" x14ac:dyDescent="0.3">
      <c r="A109" s="80"/>
      <c r="B109" s="240" t="s">
        <v>258</v>
      </c>
      <c r="C109" s="823"/>
      <c r="D109" s="778">
        <f>IFERROR(SUM(D108-C108),"")</f>
        <v>894062</v>
      </c>
      <c r="E109" s="774">
        <f t="shared" ref="E109:M109" si="170">IFERROR(SUM(E108-D108),"")</f>
        <v>754199</v>
      </c>
      <c r="F109" s="778">
        <f t="shared" si="170"/>
        <v>813709</v>
      </c>
      <c r="G109" s="778">
        <f t="shared" si="170"/>
        <v>1775763.9800000004</v>
      </c>
      <c r="H109" s="778">
        <f t="shared" si="170"/>
        <v>846912.01999999955</v>
      </c>
      <c r="I109" s="778">
        <f t="shared" si="170"/>
        <v>366240</v>
      </c>
      <c r="J109" s="778">
        <f t="shared" si="170"/>
        <v>380889.59999999963</v>
      </c>
      <c r="K109" s="778">
        <f t="shared" ref="K109" si="171">IFERROR(SUM(K108-J108),"")</f>
        <v>396125.18400000036</v>
      </c>
      <c r="L109" s="778">
        <f t="shared" ref="L109" si="172">IFERROR(SUM(L108-K108),"")</f>
        <v>411970.19136000052</v>
      </c>
      <c r="M109" s="777">
        <f t="shared" si="170"/>
        <v>428448.99901439995</v>
      </c>
      <c r="N109" s="824"/>
      <c r="O109" s="778">
        <f>IFERROR(SUM(O108-F108),"")</f>
        <v>2129878</v>
      </c>
      <c r="P109" s="778">
        <f t="shared" ref="P109:U109" si="173">IFERROR(SUM(P108-O108),"")</f>
        <v>346528.08000000007</v>
      </c>
      <c r="Q109" s="778">
        <f t="shared" si="173"/>
        <v>360389.20319999941</v>
      </c>
      <c r="R109" s="778">
        <f t="shared" si="173"/>
        <v>374804.77132800035</v>
      </c>
      <c r="S109" s="778">
        <f t="shared" ref="S109" si="174">IFERROR(SUM(S108-R108),"")</f>
        <v>389796.96218112111</v>
      </c>
      <c r="T109" s="778">
        <f t="shared" ref="T109" si="175">IFERROR(SUM(T108-S108),"")</f>
        <v>405388.84066836536</v>
      </c>
      <c r="U109" s="777">
        <f t="shared" si="173"/>
        <v>421604.39429509826</v>
      </c>
    </row>
    <row r="110" spans="1:21" s="54" customFormat="1" ht="15" customHeight="1" thickBot="1" x14ac:dyDescent="0.35">
      <c r="A110" s="80"/>
      <c r="B110" s="241" t="s">
        <v>269</v>
      </c>
      <c r="C110" s="825"/>
      <c r="D110" s="826">
        <f>IFERROR(SUM(D109/C108),"")</f>
        <v>0.21959819755295168</v>
      </c>
      <c r="E110" s="827">
        <f t="shared" ref="E110:M110" si="176">IFERROR(SUM(E109/D108),"")</f>
        <v>0.15189039548750799</v>
      </c>
      <c r="F110" s="826">
        <f t="shared" si="176"/>
        <v>0.14226639380447809</v>
      </c>
      <c r="G110" s="826">
        <f t="shared" si="176"/>
        <v>0.27180099747081277</v>
      </c>
      <c r="H110" s="826">
        <f t="shared" si="176"/>
        <v>0.10192599019754266</v>
      </c>
      <c r="I110" s="826">
        <f t="shared" si="176"/>
        <v>0.04</v>
      </c>
      <c r="J110" s="826">
        <f t="shared" si="176"/>
        <v>3.9999999999999959E-2</v>
      </c>
      <c r="K110" s="826">
        <f t="shared" ref="K110" si="177">IFERROR(SUM(K109/J108),"")</f>
        <v>4.0000000000000036E-2</v>
      </c>
      <c r="L110" s="826">
        <f t="shared" ref="L110" si="178">IFERROR(SUM(L109/K108),"")</f>
        <v>4.0000000000000049E-2</v>
      </c>
      <c r="M110" s="827">
        <f t="shared" si="176"/>
        <v>3.9999999999999994E-2</v>
      </c>
      <c r="N110" s="828"/>
      <c r="O110" s="826">
        <f>IFERROR(SUM(O109/F108),"")</f>
        <v>0.32600220041130673</v>
      </c>
      <c r="P110" s="826">
        <f t="shared" ref="P110:U110" si="179">IFERROR(SUM(P109/O108),"")</f>
        <v>4.0000000000000008E-2</v>
      </c>
      <c r="Q110" s="826">
        <f t="shared" si="179"/>
        <v>3.9999999999999931E-2</v>
      </c>
      <c r="R110" s="826">
        <f t="shared" si="179"/>
        <v>4.0000000000000042E-2</v>
      </c>
      <c r="S110" s="826">
        <f t="shared" ref="S110" si="180">IFERROR(SUM(S109/R108),"")</f>
        <v>4.0000000000000112E-2</v>
      </c>
      <c r="T110" s="826">
        <f t="shared" ref="T110" si="181">IFERROR(SUM(T109/S108),"")</f>
        <v>4.0000000000000049E-2</v>
      </c>
      <c r="U110" s="827">
        <f t="shared" si="179"/>
        <v>3.999999999999989E-2</v>
      </c>
    </row>
    <row r="111" spans="1:21" s="54" customFormat="1" ht="15" customHeight="1" thickBot="1" x14ac:dyDescent="0.35">
      <c r="A111" s="80"/>
      <c r="B111" s="829"/>
      <c r="C111" s="80"/>
      <c r="D111" s="80"/>
      <c r="E111" s="80"/>
      <c r="F111" s="80"/>
      <c r="G111" s="80"/>
      <c r="H111" s="80"/>
      <c r="I111" s="80"/>
      <c r="J111" s="80"/>
      <c r="K111" s="80"/>
      <c r="L111" s="80"/>
      <c r="M111" s="80"/>
      <c r="N111" s="80"/>
      <c r="O111" s="80"/>
      <c r="P111" s="80"/>
      <c r="Q111" s="80"/>
      <c r="R111" s="80"/>
      <c r="S111" s="80"/>
      <c r="T111" s="80"/>
      <c r="U111" s="80"/>
    </row>
    <row r="112" spans="1:21" s="54" customFormat="1" ht="15" customHeight="1" x14ac:dyDescent="0.3">
      <c r="A112" s="80"/>
      <c r="B112" s="242"/>
      <c r="C112" s="430" t="str">
        <f>prior3a</f>
        <v>2021-22</v>
      </c>
      <c r="D112" s="413" t="str">
        <f>prior2a</f>
        <v>2022-23</v>
      </c>
      <c r="E112" s="726" t="str">
        <f>prior1a</f>
        <v>2023-24</v>
      </c>
      <c r="F112" s="414" t="str">
        <f>current2</f>
        <v>2024-25</v>
      </c>
      <c r="G112" s="414" t="str">
        <f>year1a</f>
        <v>2025-26</v>
      </c>
      <c r="H112" s="414" t="str">
        <f>year2a</f>
        <v>2026-27</v>
      </c>
      <c r="I112" s="414" t="str">
        <f>year3a</f>
        <v>2027-28</v>
      </c>
      <c r="J112" s="809" t="str">
        <f>year4a</f>
        <v>2028-29</v>
      </c>
      <c r="K112" s="809" t="str">
        <f>year5a</f>
        <v>2029-30</v>
      </c>
      <c r="L112" s="809" t="str">
        <f>year6a</f>
        <v>2030-31</v>
      </c>
      <c r="M112" s="810" t="str">
        <f>year7a</f>
        <v>2031-32</v>
      </c>
      <c r="N112" s="415"/>
      <c r="O112" s="809" t="str">
        <f>G112</f>
        <v>2025-26</v>
      </c>
      <c r="P112" s="809" t="str">
        <f t="shared" ref="P112" si="182">H112</f>
        <v>2026-27</v>
      </c>
      <c r="Q112" s="809" t="str">
        <f t="shared" ref="Q112" si="183">I112</f>
        <v>2027-28</v>
      </c>
      <c r="R112" s="809" t="str">
        <f t="shared" ref="R112" si="184">J112</f>
        <v>2028-29</v>
      </c>
      <c r="S112" s="809" t="str">
        <f t="shared" ref="S112" si="185">K112</f>
        <v>2029-30</v>
      </c>
      <c r="T112" s="809" t="str">
        <f t="shared" ref="T112" si="186">L112</f>
        <v>2030-31</v>
      </c>
      <c r="U112" s="810" t="str">
        <f t="shared" ref="U112" si="187">M112</f>
        <v>2031-32</v>
      </c>
    </row>
    <row r="113" spans="1:21" s="54" customFormat="1" ht="15" customHeight="1" x14ac:dyDescent="0.3">
      <c r="A113" s="80"/>
      <c r="B113" s="239" t="s">
        <v>270</v>
      </c>
      <c r="C113" s="796">
        <f>IF(ISBLANK(Other!C17),"",(Other!C17))</f>
        <v>0</v>
      </c>
      <c r="D113" s="794">
        <f>IF(ISBLANK(Other!D17),"",(Other!D17))</f>
        <v>0</v>
      </c>
      <c r="E113" s="774">
        <f>IF(ISBLANK(Other!E17),"",(Other!E17))</f>
        <v>0</v>
      </c>
      <c r="F113" s="794" t="str">
        <f>IF(ISBLANK(Other!F17),"",(Other!F17))</f>
        <v/>
      </c>
      <c r="G113" s="794">
        <f>IF(ISBLANK(Other!G17),"",(Other!G17))</f>
        <v>632698.25</v>
      </c>
      <c r="H113" s="794" t="str">
        <f>IF(ISBLANK(Other!H17),"",(Other!H17))</f>
        <v/>
      </c>
      <c r="I113" s="794" t="str">
        <f>IF(ISBLANK(Other!I17),"",(Other!I17))</f>
        <v/>
      </c>
      <c r="J113" s="794" t="str">
        <f>IF(ISBLANK(Other!J17),"",(Other!J17))</f>
        <v/>
      </c>
      <c r="K113" s="794" t="str">
        <f>IF(ISBLANK(Other!K17),"",(Other!K17))</f>
        <v/>
      </c>
      <c r="L113" s="794" t="str">
        <f>IF(ISBLANK(Other!L17),"",(Other!L17))</f>
        <v/>
      </c>
      <c r="M113" s="774" t="str">
        <f>IF(ISBLANK(Other!M17),"",(Other!M17))</f>
        <v/>
      </c>
      <c r="N113" s="824"/>
      <c r="O113" s="778" t="str">
        <f>IF(ISBLANK(Other!O17),"",(Other!O17))</f>
        <v/>
      </c>
      <c r="P113" s="778" t="str">
        <f>IF(ISBLANK(Other!P17),"",(Other!P17))</f>
        <v/>
      </c>
      <c r="Q113" s="778" t="str">
        <f>IF(ISBLANK(Other!Q17),"",(Other!Q17))</f>
        <v/>
      </c>
      <c r="R113" s="778" t="str">
        <f>IF(ISBLANK(Other!R17),"",(Other!R17))</f>
        <v/>
      </c>
      <c r="S113" s="778" t="str">
        <f>IF(ISBLANK(Other!S17),"",(Other!S17))</f>
        <v/>
      </c>
      <c r="T113" s="778" t="str">
        <f>IF(ISBLANK(Other!T17),"",(Other!T17))</f>
        <v/>
      </c>
      <c r="U113" s="777" t="str">
        <f>IF(ISBLANK(Other!U17),"",(Other!U17))</f>
        <v/>
      </c>
    </row>
    <row r="114" spans="1:21" s="54" customFormat="1" ht="15" customHeight="1" x14ac:dyDescent="0.3">
      <c r="A114" s="80"/>
      <c r="B114" s="240" t="s">
        <v>258</v>
      </c>
      <c r="C114" s="823"/>
      <c r="D114" s="778">
        <f>IFERROR(SUM(D113-C113),"")</f>
        <v>0</v>
      </c>
      <c r="E114" s="777">
        <f t="shared" ref="E114:M114" si="188">IFERROR(SUM(E113-D113),"")</f>
        <v>0</v>
      </c>
      <c r="F114" s="778" t="str">
        <f t="shared" si="188"/>
        <v/>
      </c>
      <c r="G114" s="778" t="str">
        <f t="shared" si="188"/>
        <v/>
      </c>
      <c r="H114" s="778" t="str">
        <f t="shared" si="188"/>
        <v/>
      </c>
      <c r="I114" s="778" t="str">
        <f t="shared" si="188"/>
        <v/>
      </c>
      <c r="J114" s="778" t="str">
        <f t="shared" si="188"/>
        <v/>
      </c>
      <c r="K114" s="778" t="str">
        <f t="shared" ref="K114" si="189">IFERROR(SUM(K113-J113),"")</f>
        <v/>
      </c>
      <c r="L114" s="778" t="str">
        <f t="shared" ref="L114" si="190">IFERROR(SUM(L113-K113),"")</f>
        <v/>
      </c>
      <c r="M114" s="777" t="str">
        <f t="shared" si="188"/>
        <v/>
      </c>
      <c r="N114" s="824"/>
      <c r="O114" s="778" t="str">
        <f>IFERROR(SUM(O113-F113),"")</f>
        <v/>
      </c>
      <c r="P114" s="778" t="str">
        <f t="shared" ref="P114:U114" si="191">IFERROR(SUM(P113-O113),"")</f>
        <v/>
      </c>
      <c r="Q114" s="778" t="str">
        <f t="shared" si="191"/>
        <v/>
      </c>
      <c r="R114" s="778" t="str">
        <f t="shared" si="191"/>
        <v/>
      </c>
      <c r="S114" s="778" t="str">
        <f t="shared" ref="S114" si="192">IFERROR(SUM(S113-R113),"")</f>
        <v/>
      </c>
      <c r="T114" s="778" t="str">
        <f t="shared" ref="T114" si="193">IFERROR(SUM(T113-S113),"")</f>
        <v/>
      </c>
      <c r="U114" s="777" t="str">
        <f t="shared" si="191"/>
        <v/>
      </c>
    </row>
    <row r="115" spans="1:21" s="54" customFormat="1" ht="15" customHeight="1" thickBot="1" x14ac:dyDescent="0.35">
      <c r="A115" s="80"/>
      <c r="B115" s="241" t="s">
        <v>271</v>
      </c>
      <c r="C115" s="825"/>
      <c r="D115" s="826" t="str">
        <f>IFERROR(SUM(D114/C113),"")</f>
        <v/>
      </c>
      <c r="E115" s="827" t="str">
        <f t="shared" ref="E115:M115" si="194">IFERROR(SUM(E114/D113),"")</f>
        <v/>
      </c>
      <c r="F115" s="826" t="str">
        <f t="shared" si="194"/>
        <v/>
      </c>
      <c r="G115" s="826" t="str">
        <f t="shared" si="194"/>
        <v/>
      </c>
      <c r="H115" s="826" t="str">
        <f t="shared" si="194"/>
        <v/>
      </c>
      <c r="I115" s="826" t="str">
        <f t="shared" si="194"/>
        <v/>
      </c>
      <c r="J115" s="826" t="str">
        <f t="shared" si="194"/>
        <v/>
      </c>
      <c r="K115" s="826" t="str">
        <f t="shared" ref="K115" si="195">IFERROR(SUM(K114/J113),"")</f>
        <v/>
      </c>
      <c r="L115" s="826" t="str">
        <f t="shared" ref="L115" si="196">IFERROR(SUM(L114/K113),"")</f>
        <v/>
      </c>
      <c r="M115" s="827" t="str">
        <f t="shared" si="194"/>
        <v/>
      </c>
      <c r="N115" s="828"/>
      <c r="O115" s="826" t="str">
        <f>IFERROR(SUM(O114/F113),"")</f>
        <v/>
      </c>
      <c r="P115" s="826" t="str">
        <f t="shared" ref="P115:U115" si="197">IFERROR(SUM(P114/O113),"")</f>
        <v/>
      </c>
      <c r="Q115" s="826" t="str">
        <f t="shared" si="197"/>
        <v/>
      </c>
      <c r="R115" s="826" t="str">
        <f t="shared" si="197"/>
        <v/>
      </c>
      <c r="S115" s="826" t="str">
        <f t="shared" ref="S115" si="198">IFERROR(SUM(S114/R113),"")</f>
        <v/>
      </c>
      <c r="T115" s="826" t="str">
        <f t="shared" ref="T115" si="199">IFERROR(SUM(T114/S113),"")</f>
        <v/>
      </c>
      <c r="U115" s="827" t="str">
        <f t="shared" si="197"/>
        <v/>
      </c>
    </row>
    <row r="116" spans="1:21" s="54" customFormat="1" ht="15" customHeight="1" thickBot="1" x14ac:dyDescent="0.35">
      <c r="A116" s="80"/>
      <c r="B116" s="829"/>
      <c r="C116" s="80"/>
      <c r="D116" s="80"/>
      <c r="E116" s="80"/>
      <c r="F116" s="80"/>
      <c r="G116" s="80"/>
      <c r="H116" s="80"/>
      <c r="I116" s="80"/>
      <c r="J116" s="80"/>
      <c r="K116" s="80"/>
      <c r="L116" s="80"/>
      <c r="M116" s="80"/>
      <c r="N116" s="80"/>
      <c r="O116" s="80"/>
      <c r="P116" s="80"/>
      <c r="Q116" s="80"/>
      <c r="R116" s="80"/>
      <c r="S116" s="80"/>
      <c r="T116" s="80"/>
      <c r="U116" s="80"/>
    </row>
    <row r="117" spans="1:21" s="54" customFormat="1" ht="15" customHeight="1" x14ac:dyDescent="0.3">
      <c r="A117" s="80"/>
      <c r="B117" s="242"/>
      <c r="C117" s="430" t="str">
        <f>prior3a</f>
        <v>2021-22</v>
      </c>
      <c r="D117" s="413" t="str">
        <f>prior2a</f>
        <v>2022-23</v>
      </c>
      <c r="E117" s="726" t="str">
        <f>prior1a</f>
        <v>2023-24</v>
      </c>
      <c r="F117" s="414" t="str">
        <f>current2</f>
        <v>2024-25</v>
      </c>
      <c r="G117" s="414" t="str">
        <f>year1a</f>
        <v>2025-26</v>
      </c>
      <c r="H117" s="414" t="str">
        <f>year2a</f>
        <v>2026-27</v>
      </c>
      <c r="I117" s="414" t="str">
        <f>year3a</f>
        <v>2027-28</v>
      </c>
      <c r="J117" s="809" t="str">
        <f>year4a</f>
        <v>2028-29</v>
      </c>
      <c r="K117" s="809" t="str">
        <f>year5a</f>
        <v>2029-30</v>
      </c>
      <c r="L117" s="809" t="str">
        <f>year6a</f>
        <v>2030-31</v>
      </c>
      <c r="M117" s="810" t="str">
        <f>year7a</f>
        <v>2031-32</v>
      </c>
      <c r="N117" s="415"/>
      <c r="O117" s="809" t="str">
        <f>G117</f>
        <v>2025-26</v>
      </c>
      <c r="P117" s="809" t="str">
        <f t="shared" ref="P117" si="200">H117</f>
        <v>2026-27</v>
      </c>
      <c r="Q117" s="809" t="str">
        <f t="shared" ref="Q117" si="201">I117</f>
        <v>2027-28</v>
      </c>
      <c r="R117" s="809" t="str">
        <f t="shared" ref="R117" si="202">J117</f>
        <v>2028-29</v>
      </c>
      <c r="S117" s="809" t="str">
        <f t="shared" ref="S117" si="203">K117</f>
        <v>2029-30</v>
      </c>
      <c r="T117" s="809" t="str">
        <f t="shared" ref="T117" si="204">L117</f>
        <v>2030-31</v>
      </c>
      <c r="U117" s="810" t="str">
        <f t="shared" ref="U117" si="205">M117</f>
        <v>2031-32</v>
      </c>
    </row>
    <row r="118" spans="1:21" s="54" customFormat="1" ht="30" customHeight="1" x14ac:dyDescent="0.3">
      <c r="A118" s="80"/>
      <c r="B118" s="239" t="s">
        <v>272</v>
      </c>
      <c r="C118" s="796">
        <f>IF(ISBLANK('Health, Social care '!C9),"",('Health, Social care '!C9))</f>
        <v>0</v>
      </c>
      <c r="D118" s="794">
        <f>IF(ISBLANK('Health, Social care '!D9),"",('Health, Social care '!D9))</f>
        <v>0</v>
      </c>
      <c r="E118" s="774">
        <f>IF(ISBLANK('Health, Social care '!E9),"",('Health, Social care '!E9))</f>
        <v>0</v>
      </c>
      <c r="F118" s="794" t="str">
        <f>IF(ISBLANK('Health, Social care '!F9),"",('Health, Social care '!F9))</f>
        <v/>
      </c>
      <c r="G118" s="794" t="str">
        <f>IF(ISBLANK('Health, Social care '!G9),"",('Health, Social care '!G9))</f>
        <v/>
      </c>
      <c r="H118" s="794" t="str">
        <f>IF(ISBLANK('Health, Social care '!H9),"",('Health, Social care '!H9))</f>
        <v/>
      </c>
      <c r="I118" s="794" t="str">
        <f>IF(ISBLANK('Health, Social care '!I9),"",('Health, Social care '!I9))</f>
        <v/>
      </c>
      <c r="J118" s="794" t="str">
        <f>IF(ISBLANK('Health, Social care '!J9),"",('Health, Social care '!J9))</f>
        <v/>
      </c>
      <c r="K118" s="794" t="str">
        <f>IF(ISBLANK('Health, Social care '!K9),"",('Health, Social care '!K9))</f>
        <v/>
      </c>
      <c r="L118" s="794" t="str">
        <f>IF(ISBLANK('Health, Social care '!L9),"",('Health, Social care '!L9))</f>
        <v/>
      </c>
      <c r="M118" s="774" t="str">
        <f>IF(ISBLANK('Health, Social care '!M9),"",('Health, Social care '!M9))</f>
        <v/>
      </c>
      <c r="N118" s="824"/>
      <c r="O118" s="794" t="str">
        <f>IF(ISBLANK('Health, Social care '!O9),"",('Health, Social care '!O9))</f>
        <v/>
      </c>
      <c r="P118" s="778" t="str">
        <f>IF(ISBLANK('Health, Social care '!P9),"",('Health, Social care '!P9))</f>
        <v/>
      </c>
      <c r="Q118" s="778" t="str">
        <f>IF(ISBLANK('Health, Social care '!Q9),"",('Health, Social care '!Q9))</f>
        <v/>
      </c>
      <c r="R118" s="778" t="str">
        <f>IF(ISBLANK('Health, Social care '!R9),"",('Health, Social care '!R9))</f>
        <v/>
      </c>
      <c r="S118" s="778" t="str">
        <f>IF(ISBLANK('Health, Social care '!S9),"",('Health, Social care '!S9))</f>
        <v/>
      </c>
      <c r="T118" s="778" t="str">
        <f>IF(ISBLANK('Health, Social care '!T9),"",('Health, Social care '!T9))</f>
        <v/>
      </c>
      <c r="U118" s="777" t="str">
        <f>IF(ISBLANK('Health, Social care '!U9),"",('Health, Social care '!U9))</f>
        <v/>
      </c>
    </row>
    <row r="119" spans="1:21" s="54" customFormat="1" ht="15" customHeight="1" x14ac:dyDescent="0.3">
      <c r="A119" s="80"/>
      <c r="B119" s="240" t="s">
        <v>258</v>
      </c>
      <c r="C119" s="823"/>
      <c r="D119" s="778">
        <f>IFERROR(SUM(D118-C118),"")</f>
        <v>0</v>
      </c>
      <c r="E119" s="777">
        <f t="shared" ref="E119:M119" si="206">IFERROR(SUM(E118-D118),"")</f>
        <v>0</v>
      </c>
      <c r="F119" s="778" t="str">
        <f t="shared" si="206"/>
        <v/>
      </c>
      <c r="G119" s="778" t="str">
        <f t="shared" si="206"/>
        <v/>
      </c>
      <c r="H119" s="778" t="str">
        <f t="shared" si="206"/>
        <v/>
      </c>
      <c r="I119" s="778" t="str">
        <f t="shared" si="206"/>
        <v/>
      </c>
      <c r="J119" s="778" t="str">
        <f t="shared" si="206"/>
        <v/>
      </c>
      <c r="K119" s="778" t="str">
        <f t="shared" ref="K119" si="207">IFERROR(SUM(K118-J118),"")</f>
        <v/>
      </c>
      <c r="L119" s="778" t="str">
        <f t="shared" ref="L119" si="208">IFERROR(SUM(L118-K118),"")</f>
        <v/>
      </c>
      <c r="M119" s="777" t="str">
        <f t="shared" si="206"/>
        <v/>
      </c>
      <c r="N119" s="824"/>
      <c r="O119" s="778" t="str">
        <f>IFERROR(SUM(O118-F118),"")</f>
        <v/>
      </c>
      <c r="P119" s="778" t="str">
        <f t="shared" ref="P119:U119" si="209">IFERROR(SUM(P118-O118),"")</f>
        <v/>
      </c>
      <c r="Q119" s="778" t="str">
        <f t="shared" si="209"/>
        <v/>
      </c>
      <c r="R119" s="778" t="str">
        <f t="shared" si="209"/>
        <v/>
      </c>
      <c r="S119" s="778" t="str">
        <f t="shared" ref="S119" si="210">IFERROR(SUM(S118-R118),"")</f>
        <v/>
      </c>
      <c r="T119" s="778" t="str">
        <f t="shared" ref="T119" si="211">IFERROR(SUM(T118-S118),"")</f>
        <v/>
      </c>
      <c r="U119" s="777" t="str">
        <f t="shared" si="209"/>
        <v/>
      </c>
    </row>
    <row r="120" spans="1:21" s="54" customFormat="1" ht="30" customHeight="1" thickBot="1" x14ac:dyDescent="0.35">
      <c r="A120" s="80"/>
      <c r="B120" s="241" t="s">
        <v>273</v>
      </c>
      <c r="C120" s="825"/>
      <c r="D120" s="826" t="str">
        <f>IFERROR(SUM(D119/C118),"")</f>
        <v/>
      </c>
      <c r="E120" s="827" t="str">
        <f t="shared" ref="E120:M120" si="212">IFERROR(SUM(E119/D118),"")</f>
        <v/>
      </c>
      <c r="F120" s="826" t="str">
        <f t="shared" si="212"/>
        <v/>
      </c>
      <c r="G120" s="826" t="str">
        <f t="shared" si="212"/>
        <v/>
      </c>
      <c r="H120" s="826" t="str">
        <f t="shared" si="212"/>
        <v/>
      </c>
      <c r="I120" s="826" t="str">
        <f t="shared" si="212"/>
        <v/>
      </c>
      <c r="J120" s="826" t="str">
        <f t="shared" si="212"/>
        <v/>
      </c>
      <c r="K120" s="826" t="str">
        <f t="shared" ref="K120" si="213">IFERROR(SUM(K119/J118),"")</f>
        <v/>
      </c>
      <c r="L120" s="826" t="str">
        <f t="shared" ref="L120" si="214">IFERROR(SUM(L119/K118),"")</f>
        <v/>
      </c>
      <c r="M120" s="827" t="str">
        <f t="shared" si="212"/>
        <v/>
      </c>
      <c r="N120" s="828"/>
      <c r="O120" s="826" t="str">
        <f>IFERROR(SUM(O119/F118),"")</f>
        <v/>
      </c>
      <c r="P120" s="826" t="str">
        <f t="shared" ref="P120:U120" si="215">IFERROR(SUM(P119/O118),"")</f>
        <v/>
      </c>
      <c r="Q120" s="826" t="str">
        <f t="shared" si="215"/>
        <v/>
      </c>
      <c r="R120" s="826" t="str">
        <f t="shared" si="215"/>
        <v/>
      </c>
      <c r="S120" s="826" t="str">
        <f t="shared" ref="S120" si="216">IFERROR(SUM(S119/R118),"")</f>
        <v/>
      </c>
      <c r="T120" s="826" t="str">
        <f t="shared" ref="T120" si="217">IFERROR(SUM(T119/S118),"")</f>
        <v/>
      </c>
      <c r="U120" s="827" t="str">
        <f t="shared" si="215"/>
        <v/>
      </c>
    </row>
    <row r="121" spans="1:21" s="54" customFormat="1" ht="15" customHeight="1" x14ac:dyDescent="0.3">
      <c r="A121" s="80"/>
      <c r="B121" s="80"/>
      <c r="C121" s="702"/>
      <c r="D121" s="702"/>
      <c r="E121" s="449"/>
      <c r="F121" s="702"/>
      <c r="G121" s="702"/>
      <c r="H121" s="702"/>
      <c r="I121" s="80"/>
      <c r="J121" s="80"/>
      <c r="K121" s="80"/>
      <c r="L121" s="80"/>
      <c r="M121" s="80"/>
      <c r="N121" s="80"/>
      <c r="O121" s="80"/>
      <c r="P121" s="80"/>
      <c r="Q121" s="80"/>
      <c r="R121" s="80"/>
    </row>
    <row r="122" spans="1:21" s="54" customFormat="1" ht="25.2" customHeight="1" x14ac:dyDescent="0.3">
      <c r="A122" s="80"/>
      <c r="B122" s="92" t="s">
        <v>274</v>
      </c>
      <c r="C122" s="92"/>
      <c r="D122" s="92"/>
      <c r="E122" s="92"/>
      <c r="F122" s="92"/>
      <c r="G122" s="92"/>
      <c r="H122" s="92"/>
      <c r="I122" s="92"/>
      <c r="J122" s="92"/>
      <c r="K122" s="92"/>
      <c r="L122" s="92"/>
      <c r="M122" s="92"/>
      <c r="N122" s="92"/>
      <c r="O122" s="92"/>
      <c r="P122" s="92"/>
      <c r="Q122" s="92"/>
      <c r="R122" s="92"/>
    </row>
    <row r="123" spans="1:21" x14ac:dyDescent="0.25">
      <c r="A123" s="2"/>
      <c r="B123" s="2"/>
      <c r="C123" s="2"/>
      <c r="D123" s="2"/>
      <c r="E123" s="2"/>
      <c r="F123" s="2"/>
      <c r="G123" s="2"/>
      <c r="H123" s="2"/>
      <c r="I123" s="2"/>
      <c r="J123" s="2"/>
      <c r="K123" s="2"/>
      <c r="L123" s="2"/>
      <c r="M123" s="2"/>
      <c r="N123" s="2"/>
      <c r="O123" s="2"/>
      <c r="P123" s="2"/>
      <c r="Q123" s="2"/>
      <c r="R123" s="2"/>
    </row>
    <row r="124" spans="1:21" x14ac:dyDescent="0.25">
      <c r="A124" s="2"/>
      <c r="B124" s="2"/>
      <c r="C124" s="2"/>
      <c r="D124" s="2"/>
      <c r="E124" s="2"/>
      <c r="F124" s="2"/>
      <c r="G124" s="2"/>
      <c r="H124" s="2"/>
      <c r="I124" s="2"/>
      <c r="J124" s="2"/>
      <c r="K124" s="2"/>
      <c r="L124" s="2"/>
      <c r="M124" s="2"/>
      <c r="N124" s="2"/>
      <c r="O124" s="2"/>
      <c r="P124" s="2"/>
      <c r="Q124" s="2"/>
      <c r="R124" s="2"/>
    </row>
    <row r="125" spans="1:21" x14ac:dyDescent="0.25">
      <c r="A125" s="2"/>
      <c r="B125" s="2"/>
      <c r="C125" s="2"/>
      <c r="D125" s="2"/>
      <c r="E125" s="2"/>
      <c r="F125" s="2"/>
      <c r="G125" s="2"/>
      <c r="H125" s="2"/>
      <c r="I125" s="2"/>
      <c r="J125" s="2"/>
      <c r="K125" s="2"/>
      <c r="L125" s="2"/>
      <c r="M125" s="2"/>
      <c r="N125" s="2"/>
      <c r="O125" s="2"/>
      <c r="P125" s="2"/>
      <c r="Q125" s="2"/>
      <c r="R125" s="2"/>
    </row>
    <row r="126" spans="1:21" x14ac:dyDescent="0.25">
      <c r="A126" s="2"/>
      <c r="B126" s="2"/>
      <c r="C126" s="2"/>
      <c r="D126" s="2"/>
      <c r="E126" s="2"/>
      <c r="F126" s="2"/>
      <c r="G126" s="2"/>
      <c r="H126" s="2"/>
      <c r="I126" s="2"/>
      <c r="J126" s="2"/>
      <c r="K126" s="2"/>
      <c r="L126" s="2"/>
      <c r="M126" s="2"/>
      <c r="N126" s="2"/>
      <c r="O126" s="2"/>
      <c r="P126" s="2"/>
      <c r="Q126" s="2"/>
      <c r="R126" s="2"/>
    </row>
    <row r="127" spans="1:21" x14ac:dyDescent="0.25">
      <c r="A127" s="2"/>
      <c r="B127" s="2"/>
      <c r="C127" s="2"/>
      <c r="D127" s="2"/>
      <c r="E127" s="2"/>
      <c r="F127" s="2"/>
      <c r="G127" s="2"/>
      <c r="H127" s="2"/>
      <c r="I127" s="2"/>
      <c r="J127" s="2"/>
      <c r="K127" s="2"/>
      <c r="L127" s="2"/>
      <c r="M127" s="2"/>
      <c r="N127" s="2"/>
      <c r="O127" s="2"/>
      <c r="P127" s="2"/>
      <c r="Q127" s="2"/>
      <c r="R127" s="2"/>
    </row>
    <row r="128" spans="1:21" x14ac:dyDescent="0.25">
      <c r="A128" s="2"/>
      <c r="B128" s="2"/>
      <c r="C128" s="2"/>
      <c r="D128" s="2"/>
      <c r="E128" s="2"/>
      <c r="F128" s="2"/>
      <c r="G128" s="2"/>
      <c r="H128" s="2"/>
      <c r="I128" s="2"/>
      <c r="J128" s="2"/>
      <c r="K128" s="2"/>
      <c r="L128" s="2"/>
      <c r="M128" s="2"/>
      <c r="N128" s="2"/>
      <c r="O128" s="2"/>
      <c r="P128" s="2"/>
      <c r="Q128" s="2"/>
      <c r="R128" s="2"/>
    </row>
    <row r="129" spans="1:18" x14ac:dyDescent="0.25">
      <c r="A129" s="2"/>
      <c r="B129" s="2"/>
      <c r="C129" s="2"/>
      <c r="D129" s="2"/>
      <c r="E129" s="2"/>
      <c r="F129" s="2"/>
      <c r="G129" s="2"/>
      <c r="H129" s="2"/>
      <c r="I129" s="2"/>
      <c r="J129" s="2"/>
      <c r="K129" s="2"/>
      <c r="L129" s="2"/>
      <c r="M129" s="2"/>
      <c r="N129" s="2"/>
      <c r="O129" s="2"/>
      <c r="P129" s="2"/>
      <c r="Q129" s="2"/>
      <c r="R129" s="2"/>
    </row>
    <row r="130" spans="1:18" x14ac:dyDescent="0.25">
      <c r="A130" s="2"/>
      <c r="B130" s="2"/>
      <c r="C130" s="2"/>
      <c r="D130" s="2"/>
      <c r="E130" s="2"/>
      <c r="F130" s="2"/>
      <c r="G130" s="2"/>
      <c r="H130" s="2"/>
      <c r="I130" s="2"/>
      <c r="J130" s="2"/>
      <c r="K130" s="2"/>
      <c r="L130" s="2"/>
      <c r="M130" s="2"/>
      <c r="N130" s="2"/>
      <c r="O130" s="2"/>
      <c r="P130" s="2"/>
      <c r="Q130" s="2"/>
      <c r="R130" s="2"/>
    </row>
    <row r="131" spans="1:18" x14ac:dyDescent="0.25">
      <c r="A131" s="2"/>
      <c r="B131" s="2"/>
      <c r="C131" s="2"/>
      <c r="D131" s="2"/>
      <c r="E131" s="2"/>
      <c r="F131" s="2"/>
      <c r="G131" s="2"/>
      <c r="H131" s="2"/>
      <c r="I131" s="2"/>
      <c r="J131" s="2"/>
      <c r="K131" s="2"/>
      <c r="L131" s="2"/>
      <c r="M131" s="2"/>
      <c r="N131" s="2"/>
      <c r="O131" s="2"/>
      <c r="P131" s="2"/>
      <c r="Q131" s="2"/>
      <c r="R131" s="2"/>
    </row>
    <row r="132" spans="1:18" x14ac:dyDescent="0.25">
      <c r="A132" s="2"/>
      <c r="B132" s="2"/>
      <c r="C132" s="2"/>
      <c r="D132" s="2"/>
      <c r="E132" s="2"/>
      <c r="F132" s="2"/>
      <c r="G132" s="2"/>
      <c r="H132" s="2"/>
      <c r="I132" s="2"/>
      <c r="J132" s="2"/>
      <c r="K132" s="2"/>
      <c r="L132" s="2"/>
      <c r="M132" s="2"/>
      <c r="N132" s="2"/>
      <c r="O132" s="2"/>
      <c r="P132" s="2"/>
      <c r="Q132" s="2"/>
      <c r="R132" s="2"/>
    </row>
    <row r="133" spans="1:18" x14ac:dyDescent="0.25">
      <c r="A133" s="2"/>
      <c r="B133" s="2"/>
      <c r="C133" s="2"/>
      <c r="D133" s="2"/>
      <c r="E133" s="2"/>
      <c r="F133" s="2"/>
      <c r="G133" s="2"/>
      <c r="H133" s="2"/>
      <c r="I133" s="2"/>
      <c r="J133" s="2"/>
      <c r="K133" s="2"/>
      <c r="L133" s="2"/>
      <c r="M133" s="2"/>
      <c r="N133" s="2"/>
      <c r="O133" s="2"/>
      <c r="P133" s="2"/>
      <c r="Q133" s="2"/>
      <c r="R133" s="2"/>
    </row>
    <row r="134" spans="1:18" x14ac:dyDescent="0.25">
      <c r="A134" s="2"/>
      <c r="B134" s="2"/>
      <c r="C134" s="2"/>
      <c r="D134" s="2"/>
      <c r="E134" s="2"/>
      <c r="F134" s="2"/>
      <c r="G134" s="2"/>
      <c r="H134" s="2"/>
      <c r="I134" s="2"/>
      <c r="J134" s="2"/>
      <c r="K134" s="2"/>
      <c r="L134" s="2"/>
      <c r="M134" s="2"/>
      <c r="N134" s="2"/>
      <c r="O134" s="2"/>
      <c r="P134" s="2"/>
      <c r="Q134" s="2"/>
      <c r="R134" s="2"/>
    </row>
    <row r="135" spans="1:18" x14ac:dyDescent="0.25">
      <c r="A135" s="2"/>
      <c r="B135" s="2"/>
      <c r="C135" s="2"/>
      <c r="D135" s="2"/>
      <c r="E135" s="2"/>
      <c r="F135" s="2"/>
      <c r="G135" s="2"/>
      <c r="H135" s="2"/>
      <c r="I135" s="2"/>
      <c r="J135" s="2"/>
      <c r="K135" s="2"/>
      <c r="L135" s="2"/>
      <c r="M135" s="2"/>
      <c r="N135" s="2"/>
      <c r="O135" s="2"/>
      <c r="P135" s="2"/>
      <c r="Q135" s="2"/>
      <c r="R135" s="2"/>
    </row>
    <row r="136" spans="1:18" x14ac:dyDescent="0.25">
      <c r="A136" s="2"/>
      <c r="B136" s="2"/>
      <c r="C136" s="2"/>
      <c r="D136" s="2"/>
      <c r="E136" s="2"/>
      <c r="F136" s="2"/>
      <c r="G136" s="2"/>
      <c r="H136" s="2"/>
      <c r="I136" s="2"/>
      <c r="J136" s="2"/>
      <c r="K136" s="2"/>
      <c r="L136" s="2"/>
      <c r="M136" s="2"/>
      <c r="N136" s="2"/>
      <c r="O136" s="2"/>
      <c r="P136" s="2"/>
      <c r="Q136" s="2"/>
      <c r="R136" s="2"/>
    </row>
    <row r="137" spans="1:18" x14ac:dyDescent="0.25">
      <c r="A137" s="2"/>
      <c r="B137" s="2"/>
      <c r="C137" s="2"/>
      <c r="D137" s="2"/>
      <c r="E137" s="2"/>
      <c r="F137" s="2"/>
      <c r="G137" s="2"/>
      <c r="H137" s="2"/>
      <c r="I137" s="2"/>
      <c r="J137" s="2"/>
      <c r="K137" s="2"/>
      <c r="L137" s="2"/>
      <c r="M137" s="2"/>
      <c r="N137" s="2"/>
      <c r="O137" s="2"/>
      <c r="P137" s="2"/>
      <c r="Q137" s="2"/>
      <c r="R137" s="2"/>
    </row>
    <row r="138" spans="1:18" x14ac:dyDescent="0.25">
      <c r="A138" s="2"/>
      <c r="B138" s="2"/>
      <c r="C138" s="2"/>
      <c r="D138" s="2"/>
      <c r="E138" s="2"/>
      <c r="F138" s="2"/>
      <c r="G138" s="2"/>
      <c r="H138" s="2"/>
      <c r="I138" s="2"/>
      <c r="J138" s="2"/>
      <c r="K138" s="2"/>
      <c r="L138" s="2"/>
      <c r="M138" s="2"/>
      <c r="N138" s="2"/>
      <c r="O138" s="2"/>
      <c r="P138" s="2"/>
      <c r="Q138" s="2"/>
      <c r="R138" s="2"/>
    </row>
    <row r="139" spans="1:18" x14ac:dyDescent="0.25">
      <c r="A139" s="2"/>
      <c r="B139" s="2"/>
      <c r="C139" s="2"/>
      <c r="D139" s="2"/>
      <c r="E139" s="2"/>
      <c r="F139" s="2"/>
      <c r="G139" s="2"/>
      <c r="H139" s="2"/>
      <c r="I139" s="2"/>
      <c r="J139" s="2"/>
      <c r="K139" s="2"/>
      <c r="L139" s="2"/>
      <c r="M139" s="2"/>
      <c r="N139" s="2"/>
      <c r="O139" s="2"/>
      <c r="P139" s="2"/>
      <c r="Q139" s="2"/>
      <c r="R139" s="2"/>
    </row>
    <row r="140" spans="1:18" x14ac:dyDescent="0.25">
      <c r="A140" s="2"/>
      <c r="B140" s="2"/>
      <c r="C140" s="2"/>
      <c r="D140" s="2"/>
      <c r="E140" s="2"/>
      <c r="F140" s="2"/>
      <c r="G140" s="2"/>
      <c r="H140" s="2"/>
      <c r="I140" s="2"/>
      <c r="J140" s="2"/>
      <c r="K140" s="2"/>
      <c r="L140" s="2"/>
      <c r="M140" s="2"/>
      <c r="N140" s="2"/>
      <c r="O140" s="2"/>
      <c r="P140" s="2"/>
      <c r="Q140" s="2"/>
      <c r="R140" s="2"/>
    </row>
    <row r="141" spans="1:18" x14ac:dyDescent="0.25">
      <c r="A141" s="2"/>
      <c r="B141" s="2"/>
      <c r="C141" s="2"/>
      <c r="D141" s="2"/>
      <c r="E141" s="2"/>
      <c r="F141" s="2"/>
      <c r="G141" s="2"/>
      <c r="H141" s="2"/>
      <c r="I141" s="2"/>
      <c r="J141" s="2"/>
      <c r="K141" s="2"/>
      <c r="L141" s="2"/>
      <c r="M141" s="2"/>
      <c r="N141" s="2"/>
      <c r="O141" s="2"/>
      <c r="P141" s="2"/>
      <c r="Q141" s="2"/>
      <c r="R141" s="2"/>
    </row>
    <row r="142" spans="1:18" x14ac:dyDescent="0.25">
      <c r="A142" s="2"/>
      <c r="B142" s="2"/>
      <c r="C142" s="2"/>
      <c r="D142" s="2"/>
      <c r="E142" s="2"/>
      <c r="F142" s="2"/>
      <c r="G142" s="2"/>
      <c r="H142" s="2"/>
      <c r="I142" s="2"/>
      <c r="J142" s="2"/>
      <c r="K142" s="2"/>
      <c r="L142" s="2"/>
      <c r="M142" s="2"/>
      <c r="N142" s="2"/>
      <c r="O142" s="2"/>
      <c r="P142" s="2"/>
      <c r="Q142" s="2"/>
      <c r="R142" s="2"/>
    </row>
    <row r="143" spans="1:18" x14ac:dyDescent="0.25">
      <c r="A143" s="2"/>
      <c r="B143" s="2"/>
      <c r="C143" s="2"/>
      <c r="D143" s="2"/>
      <c r="E143" s="2"/>
      <c r="F143" s="2"/>
      <c r="G143" s="2"/>
      <c r="H143" s="2"/>
      <c r="I143" s="2"/>
      <c r="J143" s="2"/>
      <c r="K143" s="2"/>
      <c r="L143" s="2"/>
      <c r="M143" s="2"/>
      <c r="N143" s="2"/>
      <c r="O143" s="2"/>
      <c r="P143" s="2"/>
      <c r="Q143" s="2"/>
      <c r="R143" s="2"/>
    </row>
    <row r="144" spans="1:18" x14ac:dyDescent="0.25">
      <c r="A144" s="2"/>
      <c r="B144" s="2"/>
      <c r="C144" s="2"/>
      <c r="D144" s="2"/>
      <c r="E144" s="2"/>
      <c r="F144" s="2"/>
      <c r="G144" s="2"/>
      <c r="H144" s="2"/>
      <c r="I144" s="2"/>
      <c r="J144" s="2"/>
      <c r="K144" s="2"/>
      <c r="L144" s="2"/>
      <c r="M144" s="2"/>
      <c r="N144" s="2"/>
      <c r="O144" s="2"/>
      <c r="P144" s="2"/>
      <c r="Q144" s="2"/>
      <c r="R144" s="2"/>
    </row>
    <row r="145" spans="1:18" x14ac:dyDescent="0.25">
      <c r="A145" s="2"/>
      <c r="B145" s="2"/>
      <c r="C145" s="2"/>
      <c r="D145" s="2"/>
      <c r="E145" s="2"/>
      <c r="F145" s="2"/>
      <c r="G145" s="2"/>
      <c r="H145" s="2"/>
      <c r="I145" s="2"/>
      <c r="J145" s="2"/>
      <c r="K145" s="2"/>
      <c r="L145" s="2"/>
      <c r="M145" s="2"/>
      <c r="N145" s="2"/>
      <c r="O145" s="2"/>
      <c r="P145" s="2"/>
      <c r="Q145" s="2"/>
      <c r="R145" s="2"/>
    </row>
    <row r="146" spans="1:18" x14ac:dyDescent="0.25">
      <c r="A146" s="2"/>
      <c r="B146" s="2"/>
      <c r="C146" s="2"/>
      <c r="D146" s="2"/>
      <c r="E146" s="2"/>
      <c r="F146" s="2"/>
      <c r="G146" s="2"/>
      <c r="H146" s="2"/>
      <c r="I146" s="2"/>
      <c r="J146" s="2"/>
      <c r="K146" s="2"/>
      <c r="L146" s="2"/>
      <c r="M146" s="2"/>
      <c r="N146" s="2"/>
      <c r="O146" s="2"/>
      <c r="P146" s="2"/>
      <c r="Q146" s="2"/>
      <c r="R146" s="2"/>
    </row>
    <row r="147" spans="1:18" x14ac:dyDescent="0.25">
      <c r="A147" s="2"/>
      <c r="B147" s="2"/>
      <c r="C147" s="2"/>
      <c r="D147" s="2"/>
      <c r="E147" s="2"/>
      <c r="F147" s="2"/>
      <c r="G147" s="2"/>
      <c r="H147" s="2"/>
      <c r="I147" s="2"/>
      <c r="J147" s="2"/>
      <c r="K147" s="2"/>
      <c r="L147" s="2"/>
      <c r="M147" s="2"/>
      <c r="N147" s="2"/>
      <c r="O147" s="2"/>
      <c r="P147" s="2"/>
      <c r="Q147" s="2"/>
      <c r="R147" s="2"/>
    </row>
    <row r="148" spans="1:18" x14ac:dyDescent="0.25">
      <c r="A148" s="2"/>
      <c r="B148" s="2"/>
      <c r="C148" s="2"/>
      <c r="D148" s="2"/>
      <c r="E148" s="2"/>
      <c r="F148" s="2"/>
      <c r="G148" s="2"/>
      <c r="H148" s="2"/>
      <c r="I148" s="2"/>
      <c r="J148" s="2"/>
      <c r="K148" s="2"/>
      <c r="L148" s="2"/>
      <c r="M148" s="2"/>
      <c r="N148" s="2"/>
      <c r="O148" s="2"/>
      <c r="P148" s="2"/>
      <c r="Q148" s="2"/>
      <c r="R148" s="2"/>
    </row>
    <row r="149" spans="1:18" x14ac:dyDescent="0.25">
      <c r="A149" s="2"/>
      <c r="B149" s="2"/>
      <c r="C149" s="2"/>
      <c r="D149" s="2"/>
      <c r="E149" s="2"/>
      <c r="F149" s="2"/>
      <c r="G149" s="2"/>
      <c r="H149" s="2"/>
      <c r="I149" s="2"/>
      <c r="J149" s="2"/>
      <c r="K149" s="2"/>
      <c r="L149" s="2"/>
      <c r="M149" s="2"/>
      <c r="N149" s="2"/>
      <c r="O149" s="2"/>
      <c r="P149" s="2"/>
      <c r="Q149" s="2"/>
      <c r="R149" s="2"/>
    </row>
    <row r="150" spans="1:18" x14ac:dyDescent="0.25">
      <c r="A150" s="2"/>
      <c r="B150" s="2"/>
      <c r="C150" s="2"/>
      <c r="D150" s="2"/>
      <c r="E150" s="2"/>
      <c r="F150" s="2"/>
      <c r="G150" s="2"/>
      <c r="H150" s="2"/>
      <c r="I150" s="2"/>
      <c r="J150" s="2"/>
      <c r="K150" s="2"/>
      <c r="L150" s="2"/>
      <c r="M150" s="2"/>
      <c r="N150" s="2"/>
      <c r="O150" s="2"/>
      <c r="P150" s="2"/>
      <c r="Q150" s="2"/>
      <c r="R150" s="2"/>
    </row>
    <row r="151" spans="1:18" x14ac:dyDescent="0.25">
      <c r="A151" s="2"/>
      <c r="B151" s="2"/>
      <c r="C151" s="2"/>
      <c r="D151" s="2"/>
      <c r="E151" s="2"/>
      <c r="F151" s="2"/>
      <c r="G151" s="2"/>
      <c r="H151" s="2"/>
      <c r="I151" s="2"/>
      <c r="J151" s="2"/>
      <c r="K151" s="2"/>
      <c r="L151" s="2"/>
      <c r="M151" s="2"/>
      <c r="N151" s="2"/>
      <c r="O151" s="2"/>
      <c r="P151" s="2"/>
      <c r="Q151" s="2"/>
      <c r="R151" s="2"/>
    </row>
    <row r="152" spans="1:18" x14ac:dyDescent="0.25">
      <c r="A152" s="2"/>
      <c r="B152" s="2"/>
      <c r="C152" s="2"/>
      <c r="D152" s="2"/>
      <c r="E152" s="2"/>
      <c r="F152" s="2"/>
      <c r="G152" s="2"/>
      <c r="H152" s="2"/>
      <c r="I152" s="2"/>
      <c r="J152" s="2"/>
      <c r="K152" s="2"/>
      <c r="L152" s="2"/>
      <c r="M152" s="2"/>
      <c r="N152" s="2"/>
      <c r="O152" s="2"/>
      <c r="P152" s="2"/>
      <c r="Q152" s="2"/>
      <c r="R152" s="2"/>
    </row>
    <row r="153" spans="1:18" x14ac:dyDescent="0.25">
      <c r="A153" s="2"/>
      <c r="B153" s="2"/>
      <c r="C153" s="2"/>
      <c r="D153" s="2"/>
      <c r="E153" s="2"/>
      <c r="F153" s="2"/>
      <c r="G153" s="2"/>
      <c r="H153" s="2"/>
      <c r="I153" s="2"/>
      <c r="J153" s="2"/>
      <c r="K153" s="2"/>
      <c r="L153" s="2"/>
      <c r="M153" s="2"/>
      <c r="N153" s="2"/>
      <c r="O153" s="2"/>
      <c r="P153" s="2"/>
      <c r="Q153" s="2"/>
      <c r="R153" s="2"/>
    </row>
    <row r="154" spans="1:18" x14ac:dyDescent="0.25">
      <c r="A154" s="2"/>
      <c r="B154" s="2"/>
      <c r="C154" s="2"/>
      <c r="D154" s="2"/>
      <c r="E154" s="2"/>
      <c r="F154" s="2"/>
      <c r="G154" s="2"/>
      <c r="H154" s="2"/>
      <c r="I154" s="2"/>
      <c r="J154" s="2"/>
      <c r="K154" s="2"/>
      <c r="L154" s="2"/>
      <c r="M154" s="2"/>
      <c r="N154" s="2"/>
      <c r="O154" s="2"/>
      <c r="P154" s="2"/>
      <c r="Q154" s="2"/>
      <c r="R154" s="2"/>
    </row>
    <row r="155" spans="1:18" x14ac:dyDescent="0.25">
      <c r="A155" s="2"/>
      <c r="B155" s="2"/>
      <c r="C155" s="2"/>
      <c r="D155" s="2"/>
      <c r="E155" s="2"/>
      <c r="F155" s="2"/>
      <c r="G155" s="2"/>
      <c r="H155" s="2"/>
      <c r="I155" s="2"/>
      <c r="J155" s="2"/>
      <c r="K155" s="2"/>
      <c r="L155" s="2"/>
      <c r="M155" s="2"/>
      <c r="N155" s="2"/>
      <c r="O155" s="2"/>
      <c r="P155" s="2"/>
      <c r="Q155" s="2"/>
      <c r="R155" s="2"/>
    </row>
    <row r="156" spans="1:18" x14ac:dyDescent="0.25">
      <c r="A156" s="2"/>
      <c r="B156" s="2"/>
      <c r="C156" s="2"/>
      <c r="D156" s="2"/>
      <c r="E156" s="2"/>
      <c r="F156" s="2"/>
      <c r="G156" s="2"/>
      <c r="H156" s="2"/>
      <c r="I156" s="2"/>
      <c r="J156" s="2"/>
      <c r="K156" s="2"/>
      <c r="L156" s="2"/>
      <c r="M156" s="2"/>
      <c r="N156" s="2"/>
      <c r="O156" s="2"/>
      <c r="P156" s="2"/>
      <c r="Q156" s="2"/>
      <c r="R156" s="2"/>
    </row>
    <row r="157" spans="1:18" x14ac:dyDescent="0.25">
      <c r="A157" s="2"/>
      <c r="B157" s="2"/>
      <c r="C157" s="2"/>
      <c r="D157" s="2"/>
      <c r="E157" s="2"/>
      <c r="F157" s="2"/>
      <c r="G157" s="2"/>
      <c r="H157" s="2"/>
      <c r="I157" s="2"/>
      <c r="J157" s="2"/>
      <c r="K157" s="2"/>
      <c r="L157" s="2"/>
      <c r="M157" s="2"/>
      <c r="N157" s="2"/>
      <c r="O157" s="2"/>
      <c r="P157" s="2"/>
      <c r="Q157" s="2"/>
      <c r="R157" s="2"/>
    </row>
    <row r="158" spans="1:18" x14ac:dyDescent="0.25">
      <c r="A158" s="2"/>
      <c r="B158" s="2"/>
      <c r="C158" s="2"/>
      <c r="D158" s="2"/>
      <c r="E158" s="2"/>
      <c r="F158" s="2"/>
      <c r="G158" s="2"/>
      <c r="H158" s="2"/>
      <c r="I158" s="2"/>
      <c r="J158" s="2"/>
      <c r="K158" s="2"/>
      <c r="L158" s="2"/>
      <c r="M158" s="2"/>
      <c r="N158" s="2"/>
      <c r="O158" s="2"/>
      <c r="P158" s="2"/>
      <c r="Q158" s="2"/>
      <c r="R158" s="2"/>
    </row>
    <row r="159" spans="1:18" x14ac:dyDescent="0.25">
      <c r="A159" s="2"/>
      <c r="B159" s="2"/>
      <c r="C159" s="2"/>
      <c r="D159" s="2"/>
      <c r="E159" s="2"/>
      <c r="F159" s="2"/>
      <c r="G159" s="2"/>
      <c r="H159" s="2"/>
      <c r="I159" s="2"/>
      <c r="J159" s="2"/>
      <c r="K159" s="2"/>
      <c r="L159" s="2"/>
      <c r="M159" s="2"/>
      <c r="N159" s="2"/>
      <c r="O159" s="2"/>
      <c r="P159" s="2"/>
      <c r="Q159" s="2"/>
      <c r="R159" s="2"/>
    </row>
    <row r="160" spans="1:18" x14ac:dyDescent="0.25">
      <c r="A160" s="2"/>
      <c r="B160" s="2"/>
      <c r="C160" s="2"/>
      <c r="D160" s="2"/>
      <c r="E160" s="2"/>
      <c r="F160" s="2"/>
      <c r="G160" s="2"/>
      <c r="H160" s="2"/>
      <c r="I160" s="2"/>
      <c r="J160" s="2"/>
      <c r="K160" s="2"/>
      <c r="L160" s="2"/>
      <c r="M160" s="2"/>
      <c r="N160" s="2"/>
      <c r="O160" s="2"/>
      <c r="P160" s="2"/>
      <c r="Q160" s="2"/>
      <c r="R160" s="2"/>
    </row>
    <row r="162" spans="2:20" s="645" customFormat="1" ht="15" x14ac:dyDescent="0.25">
      <c r="B162" s="540" t="s">
        <v>275</v>
      </c>
      <c r="C162" s="540"/>
      <c r="D162" s="540"/>
      <c r="E162" s="540"/>
      <c r="F162" s="540"/>
      <c r="G162" s="540"/>
      <c r="H162" s="540"/>
      <c r="I162" s="540"/>
      <c r="J162" s="540"/>
      <c r="K162" s="540"/>
      <c r="L162" s="540"/>
      <c r="M162" s="540"/>
      <c r="N162" s="540"/>
      <c r="O162" s="540"/>
      <c r="P162" s="540"/>
      <c r="Q162" s="540"/>
      <c r="R162" s="540"/>
      <c r="S162" s="540"/>
      <c r="T162" s="540"/>
    </row>
    <row r="163" spans="2:20" s="539" customFormat="1" ht="15" x14ac:dyDescent="0.25">
      <c r="B163" s="618"/>
      <c r="C163" s="618"/>
      <c r="D163" s="618"/>
      <c r="E163" s="618"/>
      <c r="F163" s="618"/>
      <c r="G163" s="618"/>
      <c r="H163" s="618"/>
      <c r="I163" s="618"/>
      <c r="J163" s="618"/>
      <c r="K163" s="618"/>
      <c r="L163" s="618"/>
      <c r="M163" s="618"/>
      <c r="N163" s="618"/>
      <c r="O163" s="618"/>
      <c r="P163" s="618"/>
      <c r="Q163" s="618"/>
      <c r="R163" s="618"/>
      <c r="S163" s="618"/>
      <c r="T163" s="618"/>
    </row>
    <row r="164" spans="2:20" s="539" customFormat="1" ht="15" x14ac:dyDescent="0.25">
      <c r="B164" s="535" t="s">
        <v>276</v>
      </c>
      <c r="C164" s="619"/>
      <c r="D164" s="619"/>
      <c r="E164" s="746"/>
      <c r="F164" s="747"/>
      <c r="G164" s="748">
        <f>G26/F26-1</f>
        <v>-2.4516119592179697E-2</v>
      </c>
      <c r="H164" s="618"/>
      <c r="I164" s="618"/>
      <c r="J164" s="618"/>
      <c r="K164" s="618"/>
      <c r="L164" s="618"/>
      <c r="M164" s="618"/>
      <c r="N164" s="618"/>
      <c r="O164" s="618"/>
      <c r="P164" s="618"/>
      <c r="Q164" s="618"/>
      <c r="R164" s="618"/>
      <c r="S164" s="618"/>
      <c r="T164" s="749"/>
    </row>
    <row r="165" spans="2:20" s="539" customFormat="1" ht="15" x14ac:dyDescent="0.25">
      <c r="B165" s="535" t="s">
        <v>277</v>
      </c>
      <c r="C165" s="619"/>
      <c r="D165" s="619"/>
      <c r="E165" s="746"/>
      <c r="F165" s="535"/>
      <c r="G165" s="619"/>
      <c r="H165" s="619"/>
      <c r="I165" s="620">
        <f>I26/H26-1</f>
        <v>-5.920997316998744E-2</v>
      </c>
      <c r="J165" s="619"/>
      <c r="K165" s="620">
        <f>K26/J26-1</f>
        <v>-6.2936437973832748E-2</v>
      </c>
      <c r="L165" s="619"/>
      <c r="M165" s="620">
        <f>M26/L26-1</f>
        <v>-6.7163467372211461E-2</v>
      </c>
      <c r="N165" s="619"/>
      <c r="O165" s="620">
        <f>O26/N26-1</f>
        <v>-7.1999182089291458E-2</v>
      </c>
      <c r="P165" s="619"/>
      <c r="Q165" s="620">
        <f>Q26/P26-1</f>
        <v>-7.7585257145990072E-2</v>
      </c>
      <c r="R165" s="619"/>
      <c r="S165" s="620">
        <f>S26/R26-1</f>
        <v>-1</v>
      </c>
      <c r="T165" s="746"/>
    </row>
    <row r="166" spans="2:20" s="539" customFormat="1" ht="15" x14ac:dyDescent="0.25">
      <c r="B166" s="535" t="s">
        <v>278</v>
      </c>
      <c r="C166" s="619"/>
      <c r="D166" s="619"/>
      <c r="E166" s="746"/>
      <c r="F166" s="750"/>
      <c r="G166" s="618"/>
      <c r="H166" s="751"/>
      <c r="I166" s="752">
        <v>0.05</v>
      </c>
      <c r="J166" s="751"/>
      <c r="K166" s="752">
        <v>0.03</v>
      </c>
      <c r="L166" s="751"/>
      <c r="M166" s="752">
        <v>0.03</v>
      </c>
      <c r="N166" s="751"/>
      <c r="O166" s="752">
        <v>0.03</v>
      </c>
      <c r="P166" s="751"/>
      <c r="Q166" s="752">
        <v>0.03</v>
      </c>
      <c r="R166" s="751"/>
      <c r="S166" s="752">
        <v>0.03</v>
      </c>
      <c r="T166" s="753"/>
    </row>
    <row r="167" spans="2:20" s="539" customFormat="1" ht="15" x14ac:dyDescent="0.25">
      <c r="B167" s="754" t="s">
        <v>279</v>
      </c>
      <c r="C167" s="749"/>
      <c r="D167" s="749"/>
      <c r="E167" s="755"/>
      <c r="F167" s="535"/>
      <c r="G167" s="756">
        <f>G36/G23</f>
        <v>0</v>
      </c>
      <c r="H167" s="757">
        <f t="shared" ref="H167:T167" si="218">H36/H23</f>
        <v>0</v>
      </c>
      <c r="I167" s="758">
        <f t="shared" si="218"/>
        <v>0</v>
      </c>
      <c r="J167" s="757">
        <f t="shared" si="218"/>
        <v>0</v>
      </c>
      <c r="K167" s="758">
        <f t="shared" si="218"/>
        <v>0</v>
      </c>
      <c r="L167" s="759">
        <f t="shared" si="218"/>
        <v>0</v>
      </c>
      <c r="M167" s="758">
        <f t="shared" si="218"/>
        <v>0</v>
      </c>
      <c r="N167" s="759">
        <f t="shared" si="218"/>
        <v>0</v>
      </c>
      <c r="O167" s="758">
        <f t="shared" si="218"/>
        <v>0</v>
      </c>
      <c r="P167" s="759">
        <f t="shared" si="218"/>
        <v>0</v>
      </c>
      <c r="Q167" s="758">
        <f t="shared" si="218"/>
        <v>0</v>
      </c>
      <c r="R167" s="759">
        <f t="shared" si="218"/>
        <v>0</v>
      </c>
      <c r="S167" s="758">
        <f t="shared" si="218"/>
        <v>0</v>
      </c>
      <c r="T167" s="760">
        <f t="shared" si="218"/>
        <v>0</v>
      </c>
    </row>
  </sheetData>
  <sheetProtection algorithmName="SHA-512" hashValue="Z2oaHj4c2+VGqPoiEVRsP4DT7OFwZxt3H/CW5DWj4uVqooefA+2gm/p2yYaNq1HGYO5H/Wvj0962VLDXpAPE6A==" saltValue="MkmMpInlqUas3lg+VjY4VA==" spinCount="100000" sheet="1" formatCells="0" formatColumns="0" formatRows="0"/>
  <conditionalFormatting sqref="C5:F5">
    <cfRule type="cellIs" dxfId="245" priority="47" operator="lessThan">
      <formula>#REF!</formula>
    </cfRule>
    <cfRule type="cellIs" dxfId="244" priority="48" operator="greaterThan">
      <formula>#REF!</formula>
    </cfRule>
  </conditionalFormatting>
  <conditionalFormatting sqref="C12:F12">
    <cfRule type="cellIs" dxfId="243" priority="51" operator="lessThan">
      <formula>#REF!</formula>
    </cfRule>
    <cfRule type="cellIs" dxfId="242" priority="52" operator="greaterThan">
      <formula>#REF!</formula>
    </cfRule>
  </conditionalFormatting>
  <conditionalFormatting sqref="C6:M6">
    <cfRule type="cellIs" dxfId="241" priority="15" operator="lessThan">
      <formula>#REF!</formula>
    </cfRule>
    <cfRule type="cellIs" dxfId="240" priority="16" operator="greaterThan">
      <formula>#REF!</formula>
    </cfRule>
  </conditionalFormatting>
  <conditionalFormatting sqref="E8:G8 B9">
    <cfRule type="cellIs" dxfId="239" priority="41" operator="lessThan">
      <formula>#REF!</formula>
    </cfRule>
    <cfRule type="cellIs" dxfId="238" priority="42" operator="greaterThan">
      <formula>#REF!</formula>
    </cfRule>
  </conditionalFormatting>
  <conditionalFormatting sqref="F9:M11">
    <cfRule type="cellIs" dxfId="237" priority="13" operator="lessThan">
      <formula>#REF!</formula>
    </cfRule>
    <cfRule type="cellIs" dxfId="236" priority="14" operator="greaterThan">
      <formula>#REF!</formula>
    </cfRule>
  </conditionalFormatting>
  <conditionalFormatting sqref="I165">
    <cfRule type="cellIs" dxfId="235" priority="10" operator="between">
      <formula>4.5</formula>
      <formula>5.5</formula>
    </cfRule>
    <cfRule type="cellIs" dxfId="234" priority="12" operator="notBetween">
      <formula>4.5</formula>
      <formula>5.5</formula>
    </cfRule>
  </conditionalFormatting>
  <conditionalFormatting sqref="K165">
    <cfRule type="cellIs" dxfId="233" priority="9" operator="between">
      <formula>2.5</formula>
      <formula>3.5</formula>
    </cfRule>
    <cfRule type="cellIs" dxfId="232" priority="11" operator="notBetween">
      <formula>2.5</formula>
      <formula>3.5</formula>
    </cfRule>
  </conditionalFormatting>
  <conditionalFormatting sqref="M165">
    <cfRule type="cellIs" dxfId="231" priority="7" operator="between">
      <formula>2.5</formula>
      <formula>3.5</formula>
    </cfRule>
    <cfRule type="cellIs" dxfId="230" priority="8" operator="notBetween">
      <formula>2.5</formula>
      <formula>3.5</formula>
    </cfRule>
  </conditionalFormatting>
  <conditionalFormatting sqref="O165">
    <cfRule type="cellIs" dxfId="229" priority="5" operator="between">
      <formula>2.5</formula>
      <formula>3.5</formula>
    </cfRule>
    <cfRule type="cellIs" dxfId="228" priority="6" operator="notBetween">
      <formula>2.5</formula>
      <formula>3.5</formula>
    </cfRule>
  </conditionalFormatting>
  <conditionalFormatting sqref="O5:U12">
    <cfRule type="cellIs" dxfId="227" priority="45" operator="lessThan">
      <formula>#REF!</formula>
    </cfRule>
    <cfRule type="cellIs" dxfId="226" priority="46" operator="greaterThan">
      <formula>#REF!</formula>
    </cfRule>
  </conditionalFormatting>
  <conditionalFormatting sqref="Q165">
    <cfRule type="cellIs" dxfId="225" priority="3" operator="between">
      <formula>2.5</formula>
      <formula>3.5</formula>
    </cfRule>
    <cfRule type="cellIs" dxfId="224" priority="4" operator="notBetween">
      <formula>2.5</formula>
      <formula>3.5</formula>
    </cfRule>
  </conditionalFormatting>
  <conditionalFormatting sqref="S165">
    <cfRule type="cellIs" dxfId="223" priority="1" operator="between">
      <formula>2.5</formula>
      <formula>3.5</formula>
    </cfRule>
    <cfRule type="cellIs" dxfId="222" priority="2" operator="notBetween">
      <formula>2.5</formula>
      <formula>3.5</formula>
    </cfRule>
  </conditionalFormatting>
  <dataValidations count="5">
    <dataValidation type="decimal" operator="lessThanOrEqual" allowBlank="1" showInputMessage="1" showErrorMessage="1" sqref="S25:S28 I25:I28 C31:T32 C47:T47 M25:M28 O25:O28 K25:K28 Q25:Q28 C25:G28" xr:uid="{00000000-0002-0000-0400-000000000000}">
      <formula1>0</formula1>
    </dataValidation>
    <dataValidation type="decimal" operator="greaterThanOrEqual" allowBlank="1" showInputMessage="1" showErrorMessage="1" sqref="C23:E23 E21 C18:G20 H20 T20 J20 F58:M58 N20 C22:T22 O18:O20 P20 K18:K20 L20 M18:M20 F71:M74 F63:M66 O58:U58 O71:U74 O63:U66 Q18:Q20 R20 S18:S20 I18:I20" xr:uid="{00000000-0002-0000-0400-000001000000}">
      <formula1>0</formula1>
    </dataValidation>
    <dataValidation type="date" operator="greaterThan" allowBlank="1" showInputMessage="1" showErrorMessage="1" sqref="F14" xr:uid="{00000000-0002-0000-0400-000002000000}">
      <formula1>43831</formula1>
    </dataValidation>
    <dataValidation type="decimal" allowBlank="1" showInputMessage="1" showErrorMessage="1" sqref="C48 C49:T49" xr:uid="{00000000-0002-0000-0400-000003000000}">
      <formula1>-1000000000000</formula1>
      <formula2>1000000000000</formula2>
    </dataValidation>
    <dataValidation type="decimal" allowBlank="1" showInputMessage="1" showErrorMessage="1" sqref="C35:T38" xr:uid="{00000000-0002-0000-0400-000004000000}">
      <formula1>-1000000000</formula1>
      <formula2>1000000000</formula2>
    </dataValidation>
  </dataValidations>
  <hyperlinks>
    <hyperlink ref="A1" location="Template_contents_bottom" display="Back to contents"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AC88"/>
  <sheetViews>
    <sheetView showGridLines="0" zoomScale="70" zoomScaleNormal="70" workbookViewId="0">
      <selection activeCell="I7" sqref="I7"/>
    </sheetView>
  </sheetViews>
  <sheetFormatPr defaultColWidth="9.33203125" defaultRowHeight="14.4" x14ac:dyDescent="0.3"/>
  <cols>
    <col min="1" max="1" width="9.33203125" style="29"/>
    <col min="2" max="2" width="4" style="29" customWidth="1"/>
    <col min="3" max="3" width="67.6640625" style="29" customWidth="1"/>
    <col min="4" max="14" width="16.5546875" style="29" customWidth="1"/>
    <col min="15" max="15" width="8.5546875" style="29" customWidth="1"/>
    <col min="16" max="29" width="16.5546875" style="29" customWidth="1"/>
    <col min="30" max="47" width="17" style="29" customWidth="1"/>
    <col min="48" max="16384" width="9.33203125" style="29"/>
  </cols>
  <sheetData>
    <row r="1" spans="1:20" x14ac:dyDescent="0.3">
      <c r="A1" s="75" t="s">
        <v>183</v>
      </c>
      <c r="B1"/>
      <c r="C1"/>
      <c r="D1"/>
      <c r="E1"/>
      <c r="F1"/>
      <c r="G1"/>
      <c r="H1"/>
      <c r="I1"/>
      <c r="J1"/>
      <c r="K1"/>
      <c r="L1"/>
      <c r="M1"/>
      <c r="N1"/>
      <c r="O1"/>
    </row>
    <row r="2" spans="1:20" ht="24.6" x14ac:dyDescent="0.4">
      <c r="A2"/>
      <c r="B2" s="198" t="s">
        <v>280</v>
      </c>
      <c r="C2"/>
      <c r="D2"/>
      <c r="E2"/>
      <c r="F2"/>
      <c r="G2"/>
      <c r="H2"/>
      <c r="I2"/>
      <c r="J2"/>
      <c r="K2"/>
      <c r="L2"/>
      <c r="M2"/>
      <c r="N2"/>
      <c r="O2"/>
    </row>
    <row r="3" spans="1:20" ht="18" customHeight="1" x14ac:dyDescent="0.4">
      <c r="A3"/>
      <c r="B3" s="198"/>
      <c r="C3"/>
      <c r="D3"/>
      <c r="E3"/>
      <c r="F3"/>
      <c r="G3"/>
      <c r="H3"/>
      <c r="I3"/>
      <c r="J3"/>
      <c r="K3"/>
      <c r="L3"/>
      <c r="M3"/>
      <c r="N3"/>
      <c r="O3"/>
    </row>
    <row r="4" spans="1:20" ht="25.2" customHeight="1" x14ac:dyDescent="0.3">
      <c r="A4"/>
      <c r="B4" s="30" t="s">
        <v>192</v>
      </c>
      <c r="C4" s="30"/>
      <c r="D4" s="30"/>
      <c r="E4" s="30"/>
      <c r="F4" s="30"/>
      <c r="G4" s="30"/>
      <c r="H4" s="30"/>
      <c r="I4" s="30"/>
      <c r="J4" s="30"/>
      <c r="K4" s="30"/>
      <c r="L4" s="30"/>
      <c r="M4" s="30"/>
      <c r="N4" s="30"/>
      <c r="O4" s="173"/>
    </row>
    <row r="5" spans="1:20" ht="18" customHeight="1" thickBot="1" x14ac:dyDescent="0.35">
      <c r="A5"/>
      <c r="B5" s="31"/>
      <c r="C5" s="32"/>
      <c r="D5" s="32"/>
      <c r="E5" s="32"/>
      <c r="F5" s="32"/>
      <c r="G5" s="33"/>
      <c r="H5" s="2"/>
      <c r="I5" s="34"/>
      <c r="J5" s="34"/>
      <c r="K5" s="34"/>
      <c r="L5" s="34"/>
      <c r="M5" s="34"/>
      <c r="N5" s="34"/>
      <c r="O5" s="34"/>
      <c r="P5" s="36"/>
      <c r="Q5" s="36"/>
      <c r="R5" s="36"/>
      <c r="S5" s="36"/>
      <c r="T5" s="37"/>
    </row>
    <row r="6" spans="1:20" ht="18" customHeight="1" thickBot="1" x14ac:dyDescent="0.35">
      <c r="A6"/>
      <c r="B6"/>
      <c r="C6" s="31"/>
      <c r="D6" s="950" t="str">
        <f>prior3</f>
        <v>2021-22</v>
      </c>
      <c r="E6" s="950" t="str">
        <f>prior2</f>
        <v>2022-23</v>
      </c>
      <c r="F6" s="950" t="str">
        <f>prior1</f>
        <v>2023-24</v>
      </c>
      <c r="G6" s="950" t="str">
        <f>current</f>
        <v>2024-25</v>
      </c>
      <c r="H6" s="950" t="str">
        <f>year1</f>
        <v>2025-26</v>
      </c>
      <c r="I6" s="950" t="str">
        <f>year2</f>
        <v>2026-27</v>
      </c>
      <c r="J6" s="950" t="str" cm="1">
        <f t="array" ref="J6">year3</f>
        <v>2027-28</v>
      </c>
      <c r="K6" s="950" t="str">
        <f>year4</f>
        <v>2028-29</v>
      </c>
      <c r="L6" s="950" t="str">
        <f>year5</f>
        <v>2029-30</v>
      </c>
      <c r="M6" s="950" t="str">
        <f>year6</f>
        <v>2030-31</v>
      </c>
      <c r="N6" s="950" t="str">
        <f>year7</f>
        <v>2031-32</v>
      </c>
      <c r="O6" s="34"/>
      <c r="P6" s="36"/>
      <c r="Q6" s="36"/>
      <c r="R6" s="36"/>
      <c r="S6" s="36"/>
      <c r="T6" s="37"/>
    </row>
    <row r="7" spans="1:20" ht="18" customHeight="1" thickBot="1" x14ac:dyDescent="0.35">
      <c r="A7"/>
      <c r="B7"/>
      <c r="C7" s="169" t="s">
        <v>193</v>
      </c>
      <c r="D7" s="951">
        <f>Financial!C7</f>
        <v>18349376.820000052</v>
      </c>
      <c r="E7" s="951">
        <f>Financial!D7</f>
        <v>30003253.820000052</v>
      </c>
      <c r="F7" s="951">
        <f>Financial!E7</f>
        <v>54101292.820000052</v>
      </c>
      <c r="G7" s="951">
        <f>Financial!F7</f>
        <v>97637706.487848997</v>
      </c>
      <c r="H7" s="951">
        <f>Financial!G7</f>
        <v>167042646.48942736</v>
      </c>
      <c r="I7" s="951">
        <f>Financial!H7</f>
        <v>268964134.1674394</v>
      </c>
      <c r="J7" s="951">
        <f>Financial!I7</f>
        <v>386045936.08964539</v>
      </c>
      <c r="K7" s="951">
        <f>Financial!J7</f>
        <v>531271851.20778537</v>
      </c>
      <c r="L7" s="951">
        <f>Financial!K7</f>
        <v>711422270.95142245</v>
      </c>
      <c r="M7" s="951">
        <f>Financial!L7</f>
        <v>934823289.90118718</v>
      </c>
      <c r="N7" s="951">
        <f>Financial!M7</f>
        <v>1353780452.4492779</v>
      </c>
      <c r="O7" s="34"/>
      <c r="P7" s="36"/>
      <c r="Q7" s="36"/>
      <c r="R7" s="36"/>
      <c r="S7" s="36"/>
      <c r="T7" s="37"/>
    </row>
    <row r="8" spans="1:20" ht="18" customHeight="1" thickBot="1" x14ac:dyDescent="0.35">
      <c r="A8"/>
      <c r="B8"/>
      <c r="C8" s="2"/>
      <c r="D8" s="2"/>
      <c r="E8" s="2"/>
      <c r="F8" s="32"/>
      <c r="G8" s="32"/>
      <c r="H8" s="32"/>
      <c r="I8" s="33"/>
      <c r="J8" s="2"/>
      <c r="K8" s="2"/>
      <c r="L8" s="2"/>
      <c r="M8" s="2"/>
      <c r="N8" s="2"/>
      <c r="O8" s="34"/>
      <c r="P8" s="36"/>
      <c r="Q8" s="36"/>
      <c r="R8" s="36"/>
      <c r="S8" s="36"/>
      <c r="T8" s="37"/>
    </row>
    <row r="9" spans="1:20" ht="18" customHeight="1" thickBot="1" x14ac:dyDescent="0.35">
      <c r="A9"/>
      <c r="B9"/>
      <c r="C9"/>
      <c r="D9" s="952" t="str">
        <f>D6</f>
        <v>2021-22</v>
      </c>
      <c r="E9" s="953" t="str">
        <f t="shared" ref="E9:N9" si="0">E6</f>
        <v>2022-23</v>
      </c>
      <c r="F9" s="953" t="str">
        <f t="shared" si="0"/>
        <v>2023-24</v>
      </c>
      <c r="G9" s="953" t="str">
        <f t="shared" si="0"/>
        <v>2024-25</v>
      </c>
      <c r="H9" s="953" t="str">
        <f t="shared" si="0"/>
        <v>2025-26</v>
      </c>
      <c r="I9" s="953" t="str">
        <f t="shared" si="0"/>
        <v>2026-27</v>
      </c>
      <c r="J9" s="953" t="str">
        <f t="shared" si="0"/>
        <v>2027-28</v>
      </c>
      <c r="K9" s="953" t="str">
        <f t="shared" si="0"/>
        <v>2028-29</v>
      </c>
      <c r="L9" s="953" t="str">
        <f t="shared" si="0"/>
        <v>2029-30</v>
      </c>
      <c r="M9" s="953" t="str">
        <f t="shared" si="0"/>
        <v>2030-31</v>
      </c>
      <c r="N9" s="954" t="str">
        <f t="shared" si="0"/>
        <v>2031-32</v>
      </c>
      <c r="O9" s="34"/>
      <c r="P9" s="36"/>
      <c r="Q9" s="36"/>
      <c r="R9" s="36"/>
      <c r="S9" s="36"/>
      <c r="T9" s="37"/>
    </row>
    <row r="10" spans="1:20" ht="18" customHeight="1" x14ac:dyDescent="0.3">
      <c r="A10"/>
      <c r="B10"/>
      <c r="C10" s="299" t="s">
        <v>281</v>
      </c>
      <c r="D10" s="955"/>
      <c r="E10" s="955"/>
      <c r="F10" s="955"/>
      <c r="G10" s="955"/>
      <c r="H10" s="955"/>
      <c r="I10" s="955"/>
      <c r="J10" s="955"/>
      <c r="K10" s="955"/>
      <c r="L10" s="955"/>
      <c r="M10" s="955"/>
      <c r="N10" s="956"/>
      <c r="O10" s="34"/>
      <c r="P10" s="36"/>
      <c r="Q10" s="36"/>
      <c r="R10" s="36"/>
      <c r="S10" s="36"/>
      <c r="T10" s="37"/>
    </row>
    <row r="11" spans="1:20" ht="18" customHeight="1" x14ac:dyDescent="0.3">
      <c r="A11"/>
      <c r="B11"/>
      <c r="C11" s="300" t="s">
        <v>207</v>
      </c>
      <c r="D11" s="957">
        <f>Financial!C41</f>
        <v>1871933.8200000525</v>
      </c>
      <c r="E11" s="957">
        <f>Financial!D41</f>
        <v>2709065</v>
      </c>
      <c r="F11" s="957">
        <f>Financial!E41</f>
        <v>1757011</v>
      </c>
      <c r="G11" s="957">
        <f>Financial!F41</f>
        <v>-1160628.7599999998</v>
      </c>
      <c r="H11" s="957">
        <f>Financial!G41</f>
        <v>0</v>
      </c>
      <c r="I11" s="957">
        <f>Financial!I41</f>
        <v>0</v>
      </c>
      <c r="J11" s="957">
        <f>Financial!K41</f>
        <v>0</v>
      </c>
      <c r="K11" s="957">
        <f>Financial!M41</f>
        <v>0</v>
      </c>
      <c r="L11" s="957">
        <f>Financial!O41</f>
        <v>0</v>
      </c>
      <c r="M11" s="957">
        <f>Financial!Q41</f>
        <v>0</v>
      </c>
      <c r="N11" s="958">
        <f>Financial!S41</f>
        <v>0</v>
      </c>
      <c r="O11" s="2"/>
      <c r="P11" s="36"/>
      <c r="Q11" s="36"/>
      <c r="R11" s="36"/>
      <c r="S11" s="36"/>
      <c r="T11" s="37"/>
    </row>
    <row r="12" spans="1:20" ht="18" customHeight="1" x14ac:dyDescent="0.3">
      <c r="A12"/>
      <c r="B12"/>
      <c r="C12" s="301" t="s">
        <v>214</v>
      </c>
      <c r="D12" s="957">
        <f>Financial!C42</f>
        <v>-478283</v>
      </c>
      <c r="E12" s="957">
        <f>Financial!D42</f>
        <v>-1310</v>
      </c>
      <c r="F12" s="957">
        <f>Financial!E42</f>
        <v>-250604</v>
      </c>
      <c r="G12" s="957">
        <f>Financial!F42</f>
        <v>-115893</v>
      </c>
      <c r="H12" s="957">
        <f>Financial!G42</f>
        <v>0</v>
      </c>
      <c r="I12" s="957">
        <f>Financial!I42</f>
        <v>0</v>
      </c>
      <c r="J12" s="957">
        <f>Financial!K42</f>
        <v>0</v>
      </c>
      <c r="K12" s="957">
        <f>Financial!M42</f>
        <v>0</v>
      </c>
      <c r="L12" s="957">
        <f>Financial!O42</f>
        <v>0</v>
      </c>
      <c r="M12" s="957">
        <f>Financial!Q42</f>
        <v>0</v>
      </c>
      <c r="N12" s="958">
        <f>Financial!S42</f>
        <v>0</v>
      </c>
      <c r="O12" s="2"/>
      <c r="P12" s="36"/>
      <c r="Q12" s="36"/>
      <c r="R12" s="36"/>
      <c r="S12" s="36"/>
      <c r="T12" s="37"/>
    </row>
    <row r="13" spans="1:20" ht="18" customHeight="1" x14ac:dyDescent="0.3">
      <c r="A13"/>
      <c r="B13"/>
      <c r="C13" s="301" t="s">
        <v>209</v>
      </c>
      <c r="D13" s="957">
        <f>Financial!C43</f>
        <v>-918893</v>
      </c>
      <c r="E13" s="957">
        <f>Financial!D43</f>
        <v>0</v>
      </c>
      <c r="F13" s="957">
        <f>Financial!E43</f>
        <v>-192073</v>
      </c>
      <c r="G13" s="957">
        <f>Financial!F43</f>
        <v>-791365</v>
      </c>
      <c r="H13" s="957">
        <f>Financial!G43</f>
        <v>0</v>
      </c>
      <c r="I13" s="957">
        <f>Financial!I43</f>
        <v>0</v>
      </c>
      <c r="J13" s="957">
        <f>Financial!K43</f>
        <v>0</v>
      </c>
      <c r="K13" s="957">
        <f>Financial!M43</f>
        <v>0</v>
      </c>
      <c r="L13" s="957">
        <f>Financial!O43</f>
        <v>0</v>
      </c>
      <c r="M13" s="957">
        <f>Financial!Q43</f>
        <v>0</v>
      </c>
      <c r="N13" s="958">
        <f>Financial!S43</f>
        <v>0</v>
      </c>
      <c r="O13" s="2"/>
      <c r="P13" s="36"/>
      <c r="Q13" s="36"/>
      <c r="R13" s="36"/>
      <c r="S13" s="36"/>
      <c r="T13" s="37"/>
    </row>
    <row r="14" spans="1:20" ht="18" customHeight="1" x14ac:dyDescent="0.3">
      <c r="A14"/>
      <c r="B14"/>
      <c r="C14" s="301" t="s">
        <v>210</v>
      </c>
      <c r="D14" s="957">
        <f>Financial!C44</f>
        <v>5134165</v>
      </c>
      <c r="E14" s="957">
        <f>Financial!D44</f>
        <v>8946122</v>
      </c>
      <c r="F14" s="957">
        <f>Financial!E44</f>
        <v>22783705</v>
      </c>
      <c r="G14" s="957">
        <f>Financial!F44</f>
        <v>45604300.427848943</v>
      </c>
      <c r="H14" s="957">
        <f>Financial!G44</f>
        <v>69404940.001578361</v>
      </c>
      <c r="I14" s="957">
        <f>Financial!I44</f>
        <v>101921487.67801204</v>
      </c>
      <c r="J14" s="957">
        <f>Financial!K44</f>
        <v>117081801.92220601</v>
      </c>
      <c r="K14" s="957">
        <f>Financial!M44</f>
        <v>145225915.11813995</v>
      </c>
      <c r="L14" s="957">
        <f>Financial!O44</f>
        <v>180150419.74363703</v>
      </c>
      <c r="M14" s="957">
        <f>Financial!Q44</f>
        <v>223401018.94976467</v>
      </c>
      <c r="N14" s="958">
        <f>Financial!S44</f>
        <v>418957162.54809058</v>
      </c>
      <c r="O14" s="2"/>
      <c r="P14" s="36"/>
      <c r="Q14" s="36"/>
      <c r="R14" s="36"/>
      <c r="S14" s="36"/>
      <c r="T14" s="37"/>
    </row>
    <row r="15" spans="1:20" ht="18" customHeight="1" thickBot="1" x14ac:dyDescent="0.35">
      <c r="A15"/>
      <c r="B15"/>
      <c r="C15" s="302" t="s">
        <v>223</v>
      </c>
      <c r="D15" s="959">
        <f>SUM(D11:D14)</f>
        <v>5608922.8200000525</v>
      </c>
      <c r="E15" s="959">
        <f t="shared" ref="E15:K15" si="1">SUM(E11:E14)</f>
        <v>11653877</v>
      </c>
      <c r="F15" s="959">
        <f t="shared" si="1"/>
        <v>24098039</v>
      </c>
      <c r="G15" s="959">
        <f t="shared" si="1"/>
        <v>43536413.667848945</v>
      </c>
      <c r="H15" s="959">
        <f t="shared" si="1"/>
        <v>69404940.001578361</v>
      </c>
      <c r="I15" s="959">
        <f t="shared" si="1"/>
        <v>101921487.67801204</v>
      </c>
      <c r="J15" s="959">
        <f t="shared" si="1"/>
        <v>117081801.92220601</v>
      </c>
      <c r="K15" s="959">
        <f t="shared" si="1"/>
        <v>145225915.11813995</v>
      </c>
      <c r="L15" s="959">
        <f t="shared" ref="L15:M15" si="2">SUM(L11:L14)</f>
        <v>180150419.74363703</v>
      </c>
      <c r="M15" s="959">
        <f t="shared" si="2"/>
        <v>223401018.94976467</v>
      </c>
      <c r="N15" s="960">
        <f t="shared" ref="N15" si="3">SUM(N11:N14)</f>
        <v>418957162.54809058</v>
      </c>
      <c r="O15" s="2"/>
      <c r="P15" s="36"/>
      <c r="Q15" s="36"/>
      <c r="R15" s="36"/>
      <c r="S15" s="36"/>
      <c r="T15" s="37"/>
    </row>
    <row r="16" spans="1:20" ht="18" customHeight="1" thickBot="1" x14ac:dyDescent="0.35">
      <c r="A16"/>
      <c r="B16"/>
      <c r="C16" s="38"/>
      <c r="D16" s="170"/>
      <c r="E16" s="170"/>
      <c r="F16" s="170"/>
      <c r="G16" s="170"/>
      <c r="H16" s="170"/>
      <c r="I16" s="170"/>
      <c r="J16" s="170"/>
      <c r="K16" s="170"/>
      <c r="L16" s="170"/>
      <c r="M16" s="170"/>
      <c r="N16" s="170"/>
      <c r="O16" s="34"/>
      <c r="P16" s="36"/>
      <c r="Q16" s="36"/>
      <c r="R16" s="36"/>
      <c r="S16" s="36"/>
      <c r="T16" s="37"/>
    </row>
    <row r="17" spans="1:29" ht="18" customHeight="1" thickBot="1" x14ac:dyDescent="0.4">
      <c r="A17"/>
      <c r="B17"/>
      <c r="C17" s="171"/>
      <c r="D17" s="952" t="str">
        <f>D6</f>
        <v>2021-22</v>
      </c>
      <c r="E17" s="953" t="str">
        <f t="shared" ref="E17:N17" si="4">E6</f>
        <v>2022-23</v>
      </c>
      <c r="F17" s="953" t="str">
        <f t="shared" si="4"/>
        <v>2023-24</v>
      </c>
      <c r="G17" s="953" t="str">
        <f t="shared" si="4"/>
        <v>2024-25</v>
      </c>
      <c r="H17" s="953" t="str">
        <f t="shared" si="4"/>
        <v>2025-26</v>
      </c>
      <c r="I17" s="953" t="str">
        <f t="shared" si="4"/>
        <v>2026-27</v>
      </c>
      <c r="J17" s="953" t="str">
        <f t="shared" si="4"/>
        <v>2027-28</v>
      </c>
      <c r="K17" s="953" t="str">
        <f t="shared" si="4"/>
        <v>2028-29</v>
      </c>
      <c r="L17" s="953" t="str">
        <f t="shared" si="4"/>
        <v>2029-30</v>
      </c>
      <c r="M17" s="953" t="str">
        <f t="shared" si="4"/>
        <v>2030-31</v>
      </c>
      <c r="N17" s="954" t="str">
        <f t="shared" si="4"/>
        <v>2031-32</v>
      </c>
      <c r="O17" s="34"/>
      <c r="P17" s="36"/>
      <c r="Q17" s="36"/>
      <c r="R17" s="36"/>
      <c r="S17" s="36"/>
      <c r="T17" s="37"/>
    </row>
    <row r="18" spans="1:29" ht="18" customHeight="1" x14ac:dyDescent="0.3">
      <c r="A18"/>
      <c r="B18"/>
      <c r="C18" s="299" t="s">
        <v>84</v>
      </c>
      <c r="D18" s="955"/>
      <c r="E18" s="955"/>
      <c r="F18" s="955"/>
      <c r="G18" s="955"/>
      <c r="H18" s="955"/>
      <c r="I18" s="955"/>
      <c r="J18" s="955"/>
      <c r="K18" s="955"/>
      <c r="L18" s="955"/>
      <c r="M18" s="955"/>
      <c r="N18" s="956"/>
      <c r="O18" s="34"/>
      <c r="P18" s="36"/>
      <c r="Q18" s="36"/>
      <c r="R18" s="36"/>
      <c r="S18" s="36"/>
      <c r="T18" s="37"/>
    </row>
    <row r="19" spans="1:29" ht="18" customHeight="1" x14ac:dyDescent="0.3">
      <c r="A19"/>
      <c r="B19"/>
      <c r="C19" s="300" t="s">
        <v>282</v>
      </c>
      <c r="D19" s="957">
        <f>Financial!C47</f>
        <v>0</v>
      </c>
      <c r="E19" s="957">
        <f>Financial!D47</f>
        <v>0</v>
      </c>
      <c r="F19" s="957">
        <f>Financial!E47</f>
        <v>0</v>
      </c>
      <c r="G19" s="957">
        <f>Financial!F47</f>
        <v>0</v>
      </c>
      <c r="H19" s="957">
        <f>Financial!G47</f>
        <v>0</v>
      </c>
      <c r="I19" s="957">
        <f>Financial!I47</f>
        <v>0</v>
      </c>
      <c r="J19" s="957">
        <f>Financial!K47</f>
        <v>0</v>
      </c>
      <c r="K19" s="957">
        <f>Financial!M47</f>
        <v>0</v>
      </c>
      <c r="L19" s="957">
        <f>Financial!O47</f>
        <v>0</v>
      </c>
      <c r="M19" s="957">
        <f>Financial!Q47</f>
        <v>0</v>
      </c>
      <c r="N19" s="958">
        <f>Financial!S47</f>
        <v>0</v>
      </c>
      <c r="O19" s="34"/>
      <c r="P19" s="36"/>
      <c r="Q19" s="36"/>
      <c r="R19" s="36"/>
      <c r="S19" s="36"/>
      <c r="T19" s="37"/>
    </row>
    <row r="20" spans="1:29" ht="18" customHeight="1" x14ac:dyDescent="0.3">
      <c r="A20"/>
      <c r="B20"/>
      <c r="C20" s="303" t="s">
        <v>283</v>
      </c>
      <c r="D20" s="957">
        <f>Financial!C48</f>
        <v>12740454</v>
      </c>
      <c r="E20" s="957">
        <f>Financial!D48</f>
        <v>18349376.820000052</v>
      </c>
      <c r="F20" s="957">
        <f>Financial!E48</f>
        <v>30003253.820000052</v>
      </c>
      <c r="G20" s="957">
        <f>Financial!F48</f>
        <v>54101292.820000052</v>
      </c>
      <c r="H20" s="957">
        <f>Financial!G48</f>
        <v>97637706.487848997</v>
      </c>
      <c r="I20" s="957">
        <f>Financial!I48</f>
        <v>167042646.48942736</v>
      </c>
      <c r="J20" s="957">
        <f>Financial!K48</f>
        <v>268964134.1674394</v>
      </c>
      <c r="K20" s="957">
        <f>Financial!M48</f>
        <v>386045936.08964539</v>
      </c>
      <c r="L20" s="957">
        <f>Financial!O48</f>
        <v>531271851.20778537</v>
      </c>
      <c r="M20" s="957">
        <f>Financial!Q48</f>
        <v>711422270.95142245</v>
      </c>
      <c r="N20" s="958">
        <f>Financial!S48</f>
        <v>934823289.90118718</v>
      </c>
      <c r="O20" s="34"/>
      <c r="P20" s="36"/>
      <c r="Q20" s="36"/>
      <c r="R20" s="36"/>
      <c r="S20" s="36"/>
      <c r="T20" s="37"/>
    </row>
    <row r="21" spans="1:29" ht="18" customHeight="1" thickBot="1" x14ac:dyDescent="0.35">
      <c r="A21"/>
      <c r="B21"/>
      <c r="C21" s="304" t="s">
        <v>228</v>
      </c>
      <c r="D21" s="959">
        <f>D15+D19+D20</f>
        <v>18349376.820000052</v>
      </c>
      <c r="E21" s="959">
        <f>E15+E19+E20</f>
        <v>30003253.820000052</v>
      </c>
      <c r="F21" s="959">
        <f t="shared" ref="F21:K21" si="5">F15+F19+F20</f>
        <v>54101292.820000052</v>
      </c>
      <c r="G21" s="959">
        <f t="shared" si="5"/>
        <v>97637706.487848997</v>
      </c>
      <c r="H21" s="959">
        <f t="shared" si="5"/>
        <v>167042646.48942736</v>
      </c>
      <c r="I21" s="959">
        <f t="shared" si="5"/>
        <v>268964134.1674394</v>
      </c>
      <c r="J21" s="959">
        <f t="shared" si="5"/>
        <v>386045936.08964539</v>
      </c>
      <c r="K21" s="959">
        <f t="shared" si="5"/>
        <v>531271851.20778537</v>
      </c>
      <c r="L21" s="959">
        <f t="shared" ref="L21:M21" si="6">L15+L19+L20</f>
        <v>711422270.95142245</v>
      </c>
      <c r="M21" s="959">
        <f t="shared" si="6"/>
        <v>934823289.90118718</v>
      </c>
      <c r="N21" s="960">
        <f t="shared" ref="N21" si="7">N15+N19+N20</f>
        <v>1353780452.4492779</v>
      </c>
      <c r="O21" s="172"/>
      <c r="P21" s="36"/>
      <c r="Q21" s="36"/>
      <c r="R21" s="36"/>
      <c r="S21" s="36"/>
      <c r="T21" s="37"/>
    </row>
    <row r="22" spans="1:29" ht="18" customHeight="1" x14ac:dyDescent="0.3">
      <c r="A22"/>
      <c r="B22"/>
      <c r="C22"/>
      <c r="D22"/>
      <c r="E22"/>
      <c r="F22"/>
      <c r="G22"/>
      <c r="H22"/>
      <c r="I22"/>
      <c r="J22"/>
      <c r="K22"/>
      <c r="L22"/>
      <c r="M22"/>
      <c r="N22"/>
      <c r="O22" s="34"/>
      <c r="P22" s="172"/>
      <c r="Q22" s="172"/>
      <c r="R22" s="172"/>
      <c r="S22" s="172"/>
      <c r="T22" s="197"/>
      <c r="U22"/>
      <c r="V22"/>
      <c r="W22"/>
      <c r="X22"/>
      <c r="Y22"/>
      <c r="Z22"/>
      <c r="AA22"/>
      <c r="AB22"/>
      <c r="AC22"/>
    </row>
    <row r="23" spans="1:29" ht="25.2" customHeight="1" x14ac:dyDescent="0.3">
      <c r="A23"/>
      <c r="B23" s="30" t="s">
        <v>284</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row>
    <row r="24" spans="1:29" ht="18" customHeight="1" thickBot="1" x14ac:dyDescent="0.35">
      <c r="A24"/>
      <c r="B24" s="173"/>
      <c r="C24" s="173"/>
      <c r="D24" s="173"/>
      <c r="E24" s="173"/>
      <c r="F24" s="173"/>
      <c r="G24" s="173"/>
      <c r="H24" s="173"/>
      <c r="I24" s="173"/>
      <c r="J24" s="173"/>
      <c r="K24"/>
      <c r="L24"/>
      <c r="M24"/>
      <c r="N24"/>
      <c r="O24"/>
      <c r="P24"/>
      <c r="Q24"/>
      <c r="R24"/>
      <c r="S24"/>
      <c r="T24"/>
      <c r="U24"/>
      <c r="V24"/>
      <c r="W24"/>
      <c r="X24"/>
      <c r="Y24"/>
      <c r="Z24"/>
      <c r="AA24"/>
      <c r="AB24"/>
      <c r="AC24"/>
    </row>
    <row r="25" spans="1:29" ht="58.2" customHeight="1" thickBot="1" x14ac:dyDescent="0.4">
      <c r="A25"/>
      <c r="B25" s="171"/>
      <c r="C25" s="174"/>
      <c r="D25" s="961" t="s">
        <v>285</v>
      </c>
      <c r="E25" s="962" t="s">
        <v>285</v>
      </c>
      <c r="F25" s="962" t="s">
        <v>285</v>
      </c>
      <c r="G25" s="962" t="s">
        <v>285</v>
      </c>
      <c r="H25" s="962" t="s">
        <v>286</v>
      </c>
      <c r="I25" s="962" t="s">
        <v>286</v>
      </c>
      <c r="J25" s="962" t="s">
        <v>286</v>
      </c>
      <c r="K25" s="962" t="s">
        <v>286</v>
      </c>
      <c r="L25" s="962" t="s">
        <v>286</v>
      </c>
      <c r="M25" s="962" t="s">
        <v>286</v>
      </c>
      <c r="N25" s="963" t="s">
        <v>286</v>
      </c>
      <c r="O25" s="307"/>
      <c r="P25" s="962" t="s">
        <v>287</v>
      </c>
      <c r="Q25" s="962" t="s">
        <v>287</v>
      </c>
      <c r="R25" s="962" t="s">
        <v>288</v>
      </c>
      <c r="S25" s="962" t="s">
        <v>289</v>
      </c>
      <c r="T25" s="962" t="s">
        <v>289</v>
      </c>
      <c r="U25" s="962" t="s">
        <v>289</v>
      </c>
      <c r="V25" s="962" t="s">
        <v>289</v>
      </c>
      <c r="W25" s="962" t="s">
        <v>289</v>
      </c>
      <c r="X25" s="962" t="s">
        <v>289</v>
      </c>
      <c r="Y25" s="962" t="s">
        <v>289</v>
      </c>
      <c r="Z25" s="962" t="s">
        <v>289</v>
      </c>
      <c r="AA25" s="175" t="s">
        <v>290</v>
      </c>
      <c r="AB25" s="176"/>
      <c r="AC25" s="177"/>
    </row>
    <row r="26" spans="1:29" ht="18" customHeight="1" thickBot="1" x14ac:dyDescent="0.35">
      <c r="A26"/>
      <c r="B26" s="178"/>
      <c r="C26" s="178" t="s">
        <v>291</v>
      </c>
      <c r="D26" s="964" t="str">
        <f>prior3a</f>
        <v>2021-22</v>
      </c>
      <c r="E26" s="965" t="str">
        <f>prior2a</f>
        <v>2022-23</v>
      </c>
      <c r="F26" s="965" t="str">
        <f>prior1a</f>
        <v>2023-24</v>
      </c>
      <c r="G26" s="965" t="str">
        <f>current2</f>
        <v>2024-25</v>
      </c>
      <c r="H26" s="965" t="str">
        <f>year1a</f>
        <v>2025-26</v>
      </c>
      <c r="I26" s="965" t="str">
        <f>year2a</f>
        <v>2026-27</v>
      </c>
      <c r="J26" s="965" t="str">
        <f>year3a</f>
        <v>2027-28</v>
      </c>
      <c r="K26" s="965" t="str">
        <f>year4a</f>
        <v>2028-29</v>
      </c>
      <c r="L26" s="965" t="str">
        <f>year5a</f>
        <v>2029-30</v>
      </c>
      <c r="M26" s="965" t="str">
        <f>year6a</f>
        <v>2030-31</v>
      </c>
      <c r="N26" s="966" t="str">
        <f>year7a</f>
        <v>2031-32</v>
      </c>
      <c r="O26"/>
      <c r="P26" s="964" t="str">
        <f>D26</f>
        <v>2021-22</v>
      </c>
      <c r="Q26" s="965" t="str">
        <f t="shared" ref="Q26:Z26" si="8">E26</f>
        <v>2022-23</v>
      </c>
      <c r="R26" s="965" t="str">
        <f t="shared" si="8"/>
        <v>2023-24</v>
      </c>
      <c r="S26" s="965" t="str">
        <f t="shared" si="8"/>
        <v>2024-25</v>
      </c>
      <c r="T26" s="965" t="str">
        <f t="shared" si="8"/>
        <v>2025-26</v>
      </c>
      <c r="U26" s="965" t="str">
        <f t="shared" si="8"/>
        <v>2026-27</v>
      </c>
      <c r="V26" s="965" t="str">
        <f t="shared" si="8"/>
        <v>2027-28</v>
      </c>
      <c r="W26" s="967" t="str">
        <f t="shared" si="8"/>
        <v>2028-29</v>
      </c>
      <c r="X26" s="967" t="str">
        <f t="shared" si="8"/>
        <v>2029-30</v>
      </c>
      <c r="Y26" s="967" t="str">
        <f t="shared" si="8"/>
        <v>2030-31</v>
      </c>
      <c r="Z26" s="966" t="str">
        <f t="shared" si="8"/>
        <v>2031-32</v>
      </c>
      <c r="AA26" s="179" t="s">
        <v>292</v>
      </c>
      <c r="AB26" s="180"/>
      <c r="AC26" s="181"/>
    </row>
    <row r="27" spans="1:29" ht="18" customHeight="1" x14ac:dyDescent="0.35">
      <c r="A27"/>
      <c r="B27" s="182">
        <v>1</v>
      </c>
      <c r="C27" s="215"/>
      <c r="D27" s="41"/>
      <c r="E27" s="40"/>
      <c r="F27" s="40"/>
      <c r="G27" s="40"/>
      <c r="H27" s="40"/>
      <c r="I27" s="40"/>
      <c r="J27" s="40"/>
      <c r="K27" s="40"/>
      <c r="L27" s="40"/>
      <c r="M27" s="40"/>
      <c r="N27" s="82"/>
      <c r="O27"/>
      <c r="P27" s="42"/>
      <c r="Q27" s="43"/>
      <c r="R27" s="43"/>
      <c r="S27" s="43"/>
      <c r="T27" s="43"/>
      <c r="U27" s="43"/>
      <c r="V27" s="43"/>
      <c r="W27" s="43"/>
      <c r="X27" s="43"/>
      <c r="Y27" s="43"/>
      <c r="Z27" s="63"/>
      <c r="AA27" s="216"/>
      <c r="AB27" s="45"/>
      <c r="AC27" s="46"/>
    </row>
    <row r="28" spans="1:29" ht="18" customHeight="1" x14ac:dyDescent="0.35">
      <c r="A28"/>
      <c r="B28" s="183">
        <v>2</v>
      </c>
      <c r="C28" s="215"/>
      <c r="D28" s="41"/>
      <c r="E28" s="40"/>
      <c r="F28" s="40"/>
      <c r="G28" s="40"/>
      <c r="H28" s="40"/>
      <c r="I28" s="40"/>
      <c r="J28" s="40"/>
      <c r="K28" s="40"/>
      <c r="L28" s="40"/>
      <c r="M28" s="40"/>
      <c r="N28" s="82"/>
      <c r="O28"/>
      <c r="P28" s="42"/>
      <c r="Q28" s="43"/>
      <c r="R28" s="43"/>
      <c r="S28" s="43"/>
      <c r="T28" s="43"/>
      <c r="U28" s="43"/>
      <c r="V28" s="43"/>
      <c r="W28" s="43"/>
      <c r="X28" s="43"/>
      <c r="Y28" s="43"/>
      <c r="Z28" s="63"/>
      <c r="AA28" s="217"/>
      <c r="AB28" s="48"/>
      <c r="AC28" s="49"/>
    </row>
    <row r="29" spans="1:29" ht="18" customHeight="1" x14ac:dyDescent="0.35">
      <c r="A29"/>
      <c r="B29" s="183">
        <v>3</v>
      </c>
      <c r="C29" s="215"/>
      <c r="D29" s="41"/>
      <c r="E29" s="40"/>
      <c r="F29" s="40"/>
      <c r="G29" s="40"/>
      <c r="H29" s="40"/>
      <c r="I29" s="40"/>
      <c r="J29" s="40"/>
      <c r="K29" s="40"/>
      <c r="L29" s="40"/>
      <c r="M29" s="40"/>
      <c r="N29" s="82"/>
      <c r="O29"/>
      <c r="P29" s="42"/>
      <c r="Q29" s="43"/>
      <c r="R29" s="43"/>
      <c r="S29" s="43"/>
      <c r="T29" s="43"/>
      <c r="U29" s="43"/>
      <c r="V29" s="43"/>
      <c r="W29" s="43"/>
      <c r="X29" s="43"/>
      <c r="Y29" s="43"/>
      <c r="Z29" s="63"/>
      <c r="AA29" s="217"/>
      <c r="AB29" s="48"/>
      <c r="AC29" s="49"/>
    </row>
    <row r="30" spans="1:29" ht="18" customHeight="1" x14ac:dyDescent="0.35">
      <c r="A30"/>
      <c r="B30" s="183">
        <v>4</v>
      </c>
      <c r="C30" s="215"/>
      <c r="D30" s="41"/>
      <c r="E30" s="40"/>
      <c r="F30" s="40"/>
      <c r="G30" s="40"/>
      <c r="H30" s="40"/>
      <c r="I30" s="40"/>
      <c r="J30" s="40"/>
      <c r="K30" s="40"/>
      <c r="L30" s="40"/>
      <c r="M30" s="40"/>
      <c r="N30" s="82"/>
      <c r="O30"/>
      <c r="P30" s="42"/>
      <c r="Q30" s="43"/>
      <c r="R30" s="43"/>
      <c r="S30" s="43"/>
      <c r="T30" s="43"/>
      <c r="U30" s="43"/>
      <c r="V30" s="43"/>
      <c r="W30" s="43"/>
      <c r="X30" s="43"/>
      <c r="Y30" s="43"/>
      <c r="Z30" s="63"/>
      <c r="AA30" s="217"/>
      <c r="AB30" s="48"/>
      <c r="AC30" s="49"/>
    </row>
    <row r="31" spans="1:29" ht="18" customHeight="1" x14ac:dyDescent="0.35">
      <c r="A31"/>
      <c r="B31" s="183">
        <v>5</v>
      </c>
      <c r="C31" s="215"/>
      <c r="D31" s="41"/>
      <c r="E31" s="40"/>
      <c r="F31" s="40"/>
      <c r="G31" s="40"/>
      <c r="H31" s="40"/>
      <c r="I31" s="40"/>
      <c r="J31" s="40"/>
      <c r="K31" s="40"/>
      <c r="L31" s="40"/>
      <c r="M31" s="40"/>
      <c r="N31" s="82"/>
      <c r="O31"/>
      <c r="P31" s="42"/>
      <c r="Q31" s="43"/>
      <c r="R31" s="43"/>
      <c r="S31" s="43"/>
      <c r="T31" s="43"/>
      <c r="U31" s="43"/>
      <c r="V31" s="43"/>
      <c r="W31" s="43"/>
      <c r="X31" s="43"/>
      <c r="Y31" s="43"/>
      <c r="Z31" s="63"/>
      <c r="AA31" s="217"/>
      <c r="AB31" s="48"/>
      <c r="AC31" s="49"/>
    </row>
    <row r="32" spans="1:29" ht="18" customHeight="1" x14ac:dyDescent="0.35">
      <c r="A32"/>
      <c r="B32" s="183">
        <v>6</v>
      </c>
      <c r="C32" s="215"/>
      <c r="D32" s="41"/>
      <c r="E32" s="40"/>
      <c r="F32" s="40"/>
      <c r="G32" s="40"/>
      <c r="H32" s="40"/>
      <c r="I32" s="40"/>
      <c r="J32" s="40"/>
      <c r="K32" s="40"/>
      <c r="L32" s="40"/>
      <c r="M32" s="40"/>
      <c r="N32" s="82"/>
      <c r="O32"/>
      <c r="P32" s="42"/>
      <c r="Q32" s="43"/>
      <c r="R32" s="43"/>
      <c r="S32" s="43"/>
      <c r="T32" s="43"/>
      <c r="U32" s="43"/>
      <c r="V32" s="43"/>
      <c r="W32" s="43"/>
      <c r="X32" s="43"/>
      <c r="Y32" s="43"/>
      <c r="Z32" s="63"/>
      <c r="AA32" s="217"/>
      <c r="AB32" s="48"/>
      <c r="AC32" s="49"/>
    </row>
    <row r="33" spans="1:29" ht="18" customHeight="1" x14ac:dyDescent="0.35">
      <c r="A33"/>
      <c r="B33" s="183">
        <v>7</v>
      </c>
      <c r="C33" s="215"/>
      <c r="D33" s="41"/>
      <c r="E33" s="40"/>
      <c r="F33" s="40"/>
      <c r="G33" s="40"/>
      <c r="H33" s="40"/>
      <c r="I33" s="40"/>
      <c r="J33" s="40"/>
      <c r="K33" s="40"/>
      <c r="L33" s="40"/>
      <c r="M33" s="40"/>
      <c r="N33" s="82"/>
      <c r="O33"/>
      <c r="P33" s="42"/>
      <c r="Q33" s="43"/>
      <c r="R33" s="43"/>
      <c r="S33" s="43"/>
      <c r="T33" s="43"/>
      <c r="U33" s="43"/>
      <c r="V33" s="43"/>
      <c r="W33" s="43"/>
      <c r="X33" s="43"/>
      <c r="Y33" s="43"/>
      <c r="Z33" s="63"/>
      <c r="AA33" s="217"/>
      <c r="AB33" s="48"/>
      <c r="AC33" s="49"/>
    </row>
    <row r="34" spans="1:29" ht="18" customHeight="1" x14ac:dyDescent="0.35">
      <c r="A34"/>
      <c r="B34" s="183">
        <v>8</v>
      </c>
      <c r="C34" s="215"/>
      <c r="D34" s="41"/>
      <c r="E34" s="40"/>
      <c r="F34" s="40"/>
      <c r="G34" s="40"/>
      <c r="H34" s="40"/>
      <c r="I34" s="40"/>
      <c r="J34" s="40"/>
      <c r="K34" s="40"/>
      <c r="L34" s="40"/>
      <c r="M34" s="40"/>
      <c r="N34" s="82"/>
      <c r="O34"/>
      <c r="P34" s="42"/>
      <c r="Q34" s="43"/>
      <c r="R34" s="43"/>
      <c r="S34" s="43"/>
      <c r="T34" s="43"/>
      <c r="U34" s="43"/>
      <c r="V34" s="43"/>
      <c r="W34" s="43"/>
      <c r="X34" s="43"/>
      <c r="Y34" s="43"/>
      <c r="Z34" s="63"/>
      <c r="AA34" s="217"/>
      <c r="AB34" s="48"/>
      <c r="AC34" s="49"/>
    </row>
    <row r="35" spans="1:29" ht="18" customHeight="1" x14ac:dyDescent="0.35">
      <c r="A35"/>
      <c r="B35" s="183">
        <v>9</v>
      </c>
      <c r="C35" s="215"/>
      <c r="D35" s="41"/>
      <c r="E35" s="40"/>
      <c r="F35" s="40"/>
      <c r="G35" s="40"/>
      <c r="H35" s="40"/>
      <c r="I35" s="40"/>
      <c r="J35" s="40"/>
      <c r="K35" s="40"/>
      <c r="L35" s="40"/>
      <c r="M35" s="40"/>
      <c r="N35" s="82"/>
      <c r="O35"/>
      <c r="P35" s="42"/>
      <c r="Q35" s="43"/>
      <c r="R35" s="43"/>
      <c r="S35" s="43"/>
      <c r="T35" s="43"/>
      <c r="U35" s="43"/>
      <c r="V35" s="43"/>
      <c r="W35" s="43"/>
      <c r="X35" s="43"/>
      <c r="Y35" s="43"/>
      <c r="Z35" s="63"/>
      <c r="AA35" s="217"/>
      <c r="AB35" s="48"/>
      <c r="AC35" s="49"/>
    </row>
    <row r="36" spans="1:29" ht="18" customHeight="1" x14ac:dyDescent="0.35">
      <c r="A36"/>
      <c r="B36" s="184">
        <v>10</v>
      </c>
      <c r="C36" s="292"/>
      <c r="D36" s="41"/>
      <c r="E36" s="40"/>
      <c r="F36" s="40"/>
      <c r="G36" s="40"/>
      <c r="H36" s="40"/>
      <c r="I36" s="40"/>
      <c r="J36" s="40"/>
      <c r="K36" s="40"/>
      <c r="L36" s="40"/>
      <c r="M36" s="40"/>
      <c r="N36" s="82"/>
      <c r="O36"/>
      <c r="P36" s="42"/>
      <c r="Q36" s="43"/>
      <c r="R36" s="43"/>
      <c r="S36" s="43"/>
      <c r="T36" s="43"/>
      <c r="U36" s="43"/>
      <c r="V36" s="43"/>
      <c r="W36" s="43"/>
      <c r="X36" s="43"/>
      <c r="Y36" s="43"/>
      <c r="Z36" s="63"/>
      <c r="AA36" s="217"/>
      <c r="AB36" s="48"/>
      <c r="AC36" s="49"/>
    </row>
    <row r="37" spans="1:29" ht="18" customHeight="1" thickBot="1" x14ac:dyDescent="0.4">
      <c r="A37"/>
      <c r="B37" s="185"/>
      <c r="C37" s="214" t="s">
        <v>293</v>
      </c>
      <c r="D37" s="47"/>
      <c r="E37" s="40"/>
      <c r="F37" s="40"/>
      <c r="G37" s="40"/>
      <c r="H37" s="40"/>
      <c r="I37" s="40"/>
      <c r="J37" s="40"/>
      <c r="K37" s="40"/>
      <c r="L37" s="40"/>
      <c r="M37" s="40"/>
      <c r="N37" s="82"/>
      <c r="O37"/>
      <c r="P37" s="50"/>
      <c r="Q37" s="43"/>
      <c r="R37" s="43"/>
      <c r="S37" s="43"/>
      <c r="T37" s="43"/>
      <c r="U37" s="43"/>
      <c r="V37" s="43"/>
      <c r="W37" s="43"/>
      <c r="X37" s="43"/>
      <c r="Y37" s="43"/>
      <c r="Z37" s="295"/>
      <c r="AA37" s="218"/>
      <c r="AB37" s="52"/>
      <c r="AC37" s="53"/>
    </row>
    <row r="38" spans="1:29" ht="18" customHeight="1" thickBot="1" x14ac:dyDescent="0.4">
      <c r="A38"/>
      <c r="B38" s="186"/>
      <c r="C38" s="187" t="s">
        <v>294</v>
      </c>
      <c r="D38" s="188">
        <f t="shared" ref="D38:K38" si="9">SUM(D27:D37)</f>
        <v>0</v>
      </c>
      <c r="E38" s="189">
        <f t="shared" si="9"/>
        <v>0</v>
      </c>
      <c r="F38" s="189">
        <f t="shared" si="9"/>
        <v>0</v>
      </c>
      <c r="G38" s="189">
        <f t="shared" si="9"/>
        <v>0</v>
      </c>
      <c r="H38" s="189">
        <f t="shared" si="9"/>
        <v>0</v>
      </c>
      <c r="I38" s="189">
        <f t="shared" si="9"/>
        <v>0</v>
      </c>
      <c r="J38" s="189">
        <f t="shared" si="9"/>
        <v>0</v>
      </c>
      <c r="K38" s="189">
        <f t="shared" si="9"/>
        <v>0</v>
      </c>
      <c r="L38" s="189">
        <f t="shared" ref="L38:M38" si="10">SUM(L27:L37)</f>
        <v>0</v>
      </c>
      <c r="M38" s="189">
        <f t="shared" si="10"/>
        <v>0</v>
      </c>
      <c r="N38" s="190">
        <f t="shared" ref="N38" si="11">SUM(N27:N37)</f>
        <v>0</v>
      </c>
      <c r="O38"/>
      <c r="P38" s="191">
        <f t="shared" ref="P38:W38" si="12">SUM(P27:P37)</f>
        <v>0</v>
      </c>
      <c r="Q38" s="192">
        <f t="shared" si="12"/>
        <v>0</v>
      </c>
      <c r="R38" s="192">
        <f t="shared" si="12"/>
        <v>0</v>
      </c>
      <c r="S38" s="192">
        <f t="shared" si="12"/>
        <v>0</v>
      </c>
      <c r="T38" s="192">
        <f t="shared" si="12"/>
        <v>0</v>
      </c>
      <c r="U38" s="192">
        <f t="shared" si="12"/>
        <v>0</v>
      </c>
      <c r="V38" s="192">
        <f t="shared" si="12"/>
        <v>0</v>
      </c>
      <c r="W38" s="192">
        <f t="shared" si="12"/>
        <v>0</v>
      </c>
      <c r="X38" s="192">
        <f t="shared" ref="X38:Y38" si="13">SUM(X27:X37)</f>
        <v>0</v>
      </c>
      <c r="Y38" s="192">
        <f t="shared" si="13"/>
        <v>0</v>
      </c>
      <c r="Z38" s="193">
        <f t="shared" ref="Z38" si="14">SUM(Z27:Z37)</f>
        <v>0</v>
      </c>
      <c r="AA38"/>
      <c r="AB38"/>
      <c r="AC38"/>
    </row>
    <row r="39" spans="1:29" ht="18" customHeight="1" x14ac:dyDescent="0.3">
      <c r="A39"/>
      <c r="B39"/>
      <c r="C39"/>
      <c r="D39"/>
      <c r="E39"/>
      <c r="F39"/>
      <c r="G39"/>
      <c r="H39"/>
      <c r="I39"/>
      <c r="J39"/>
      <c r="K39"/>
      <c r="L39"/>
      <c r="M39"/>
      <c r="N39"/>
      <c r="O39"/>
      <c r="P39"/>
      <c r="Q39"/>
      <c r="R39"/>
      <c r="S39"/>
      <c r="T39"/>
      <c r="U39"/>
      <c r="V39"/>
      <c r="W39"/>
      <c r="X39"/>
      <c r="Y39"/>
      <c r="Z39"/>
      <c r="AA39"/>
      <c r="AB39"/>
      <c r="AC39"/>
    </row>
    <row r="40" spans="1:29" ht="25.2" customHeight="1" x14ac:dyDescent="0.3">
      <c r="A40"/>
      <c r="B40" s="30" t="s">
        <v>295</v>
      </c>
      <c r="C40" s="30"/>
      <c r="D40" s="30"/>
      <c r="E40" s="30"/>
      <c r="F40" s="30"/>
      <c r="G40" s="30"/>
      <c r="H40" s="30"/>
      <c r="I40" s="30"/>
      <c r="J40" s="30"/>
      <c r="K40" s="30"/>
      <c r="L40" s="30"/>
      <c r="M40" s="30"/>
      <c r="N40" s="30"/>
      <c r="O40" s="30"/>
      <c r="P40" s="30"/>
      <c r="Q40" s="30"/>
      <c r="R40" s="30"/>
      <c r="S40" s="30"/>
      <c r="T40" s="30"/>
      <c r="U40" s="30"/>
      <c r="V40" s="30"/>
      <c r="W40" s="30"/>
      <c r="X40" s="30"/>
      <c r="Y40" s="30"/>
      <c r="Z40" s="30"/>
      <c r="AA40"/>
      <c r="AB40"/>
      <c r="AC40"/>
    </row>
    <row r="41" spans="1:29" ht="18" customHeight="1" thickBot="1" x14ac:dyDescent="0.35">
      <c r="A41"/>
      <c r="B41" s="173"/>
      <c r="C41" s="173"/>
      <c r="D41" s="173"/>
      <c r="E41" s="173"/>
      <c r="F41" s="173"/>
      <c r="G41" s="173"/>
      <c r="H41" s="173"/>
      <c r="I41" s="173"/>
      <c r="J41" s="173"/>
      <c r="K41"/>
      <c r="L41"/>
      <c r="M41"/>
      <c r="N41"/>
      <c r="O41"/>
      <c r="P41"/>
      <c r="Q41"/>
      <c r="R41"/>
      <c r="S41"/>
      <c r="T41"/>
      <c r="U41"/>
      <c r="V41"/>
      <c r="W41"/>
      <c r="X41"/>
      <c r="Y41"/>
      <c r="Z41"/>
      <c r="AA41"/>
      <c r="AB41"/>
      <c r="AC41"/>
    </row>
    <row r="42" spans="1:29" ht="54" customHeight="1" thickBot="1" x14ac:dyDescent="0.4">
      <c r="A42"/>
      <c r="B42" s="171"/>
      <c r="C42" s="174"/>
      <c r="D42" s="961" t="s">
        <v>296</v>
      </c>
      <c r="E42" s="962" t="s">
        <v>296</v>
      </c>
      <c r="F42" s="962" t="s">
        <v>296</v>
      </c>
      <c r="G42" s="962" t="s">
        <v>296</v>
      </c>
      <c r="H42" s="962" t="s">
        <v>297</v>
      </c>
      <c r="I42" s="962" t="s">
        <v>297</v>
      </c>
      <c r="J42" s="962" t="s">
        <v>297</v>
      </c>
      <c r="K42" s="962" t="s">
        <v>297</v>
      </c>
      <c r="L42" s="962" t="s">
        <v>297</v>
      </c>
      <c r="M42" s="962" t="s">
        <v>297</v>
      </c>
      <c r="N42" s="963" t="s">
        <v>297</v>
      </c>
      <c r="O42"/>
      <c r="P42" s="961" t="s">
        <v>298</v>
      </c>
      <c r="Q42" s="962" t="s">
        <v>298</v>
      </c>
      <c r="R42" s="962" t="s">
        <v>298</v>
      </c>
      <c r="S42" s="962" t="s">
        <v>298</v>
      </c>
      <c r="T42" s="962" t="s">
        <v>289</v>
      </c>
      <c r="U42" s="962" t="s">
        <v>289</v>
      </c>
      <c r="V42" s="962" t="s">
        <v>289</v>
      </c>
      <c r="W42" s="962" t="s">
        <v>289</v>
      </c>
      <c r="X42" s="962" t="s">
        <v>289</v>
      </c>
      <c r="Y42" s="962" t="s">
        <v>289</v>
      </c>
      <c r="Z42" s="962" t="s">
        <v>289</v>
      </c>
      <c r="AA42" s="175" t="s">
        <v>290</v>
      </c>
      <c r="AB42" s="176"/>
      <c r="AC42" s="177"/>
    </row>
    <row r="43" spans="1:29" ht="18" customHeight="1" thickBot="1" x14ac:dyDescent="0.4">
      <c r="A43"/>
      <c r="B43" s="194"/>
      <c r="C43" s="195" t="s">
        <v>299</v>
      </c>
      <c r="D43" s="964" t="str">
        <f t="shared" ref="D43:N43" si="15">D26</f>
        <v>2021-22</v>
      </c>
      <c r="E43" s="965" t="str">
        <f t="shared" si="15"/>
        <v>2022-23</v>
      </c>
      <c r="F43" s="965" t="str">
        <f t="shared" si="15"/>
        <v>2023-24</v>
      </c>
      <c r="G43" s="965" t="str">
        <f t="shared" si="15"/>
        <v>2024-25</v>
      </c>
      <c r="H43" s="965" t="str">
        <f t="shared" si="15"/>
        <v>2025-26</v>
      </c>
      <c r="I43" s="965" t="str">
        <f t="shared" si="15"/>
        <v>2026-27</v>
      </c>
      <c r="J43" s="965" t="str">
        <f t="shared" si="15"/>
        <v>2027-28</v>
      </c>
      <c r="K43" s="965" t="str">
        <f t="shared" si="15"/>
        <v>2028-29</v>
      </c>
      <c r="L43" s="965" t="str">
        <f t="shared" si="15"/>
        <v>2029-30</v>
      </c>
      <c r="M43" s="965" t="str">
        <f t="shared" si="15"/>
        <v>2030-31</v>
      </c>
      <c r="N43" s="969" t="str">
        <f t="shared" si="15"/>
        <v>2031-32</v>
      </c>
      <c r="O43"/>
      <c r="P43" s="968" t="str">
        <f>D43</f>
        <v>2021-22</v>
      </c>
      <c r="Q43" s="965" t="str">
        <f t="shared" ref="Q43" si="16">E43</f>
        <v>2022-23</v>
      </c>
      <c r="R43" s="965" t="str">
        <f t="shared" ref="R43" si="17">F43</f>
        <v>2023-24</v>
      </c>
      <c r="S43" s="965" t="str">
        <f t="shared" ref="S43" si="18">G43</f>
        <v>2024-25</v>
      </c>
      <c r="T43" s="965" t="str">
        <f t="shared" ref="T43" si="19">H43</f>
        <v>2025-26</v>
      </c>
      <c r="U43" s="965" t="str">
        <f t="shared" ref="U43" si="20">I43</f>
        <v>2026-27</v>
      </c>
      <c r="V43" s="965" t="str">
        <f t="shared" ref="V43" si="21">J43</f>
        <v>2027-28</v>
      </c>
      <c r="W43" s="967" t="str">
        <f t="shared" ref="W43" si="22">K43</f>
        <v>2028-29</v>
      </c>
      <c r="X43" s="967" t="str">
        <f t="shared" ref="X43" si="23">L43</f>
        <v>2029-30</v>
      </c>
      <c r="Y43" s="967" t="str">
        <f t="shared" ref="Y43" si="24">M43</f>
        <v>2030-31</v>
      </c>
      <c r="Z43" s="966" t="str">
        <f t="shared" ref="Z43" si="25">N43</f>
        <v>2031-32</v>
      </c>
      <c r="AA43" s="179" t="s">
        <v>292</v>
      </c>
      <c r="AB43" s="180"/>
      <c r="AC43" s="181"/>
    </row>
    <row r="44" spans="1:29" ht="18" customHeight="1" x14ac:dyDescent="0.35">
      <c r="A44"/>
      <c r="B44" s="182">
        <v>1</v>
      </c>
      <c r="C44" s="215"/>
      <c r="D44" s="41"/>
      <c r="E44" s="40"/>
      <c r="F44" s="40"/>
      <c r="G44" s="40"/>
      <c r="H44" s="40"/>
      <c r="I44" s="40"/>
      <c r="J44" s="40"/>
      <c r="K44" s="40"/>
      <c r="L44" s="40"/>
      <c r="M44" s="40"/>
      <c r="N44" s="82"/>
      <c r="O44"/>
      <c r="P44" s="42"/>
      <c r="Q44" s="43"/>
      <c r="R44" s="43"/>
      <c r="S44" s="43"/>
      <c r="T44" s="43"/>
      <c r="U44" s="43"/>
      <c r="V44" s="43"/>
      <c r="W44" s="43"/>
      <c r="X44" s="43"/>
      <c r="Y44" s="43"/>
      <c r="Z44" s="63"/>
      <c r="AA44" s="44"/>
      <c r="AB44" s="45"/>
      <c r="AC44" s="46"/>
    </row>
    <row r="45" spans="1:29" ht="18" customHeight="1" x14ac:dyDescent="0.35">
      <c r="A45"/>
      <c r="B45" s="183">
        <v>2</v>
      </c>
      <c r="C45" s="308"/>
      <c r="D45" s="41"/>
      <c r="E45" s="40"/>
      <c r="F45" s="40"/>
      <c r="G45" s="40"/>
      <c r="H45" s="40"/>
      <c r="I45" s="40"/>
      <c r="J45" s="40"/>
      <c r="K45" s="40"/>
      <c r="L45" s="40"/>
      <c r="M45" s="40"/>
      <c r="N45" s="83"/>
      <c r="O45"/>
      <c r="P45" s="42"/>
      <c r="Q45" s="43"/>
      <c r="R45" s="43"/>
      <c r="S45" s="43"/>
      <c r="T45" s="43"/>
      <c r="U45" s="43"/>
      <c r="V45" s="43"/>
      <c r="W45" s="43"/>
      <c r="X45" s="43"/>
      <c r="Y45" s="43"/>
      <c r="Z45" s="63"/>
      <c r="AA45" s="47"/>
      <c r="AB45" s="48"/>
      <c r="AC45" s="49"/>
    </row>
    <row r="46" spans="1:29" ht="18" customHeight="1" x14ac:dyDescent="0.35">
      <c r="A46"/>
      <c r="B46" s="183">
        <v>3</v>
      </c>
      <c r="C46" s="215"/>
      <c r="D46" s="41"/>
      <c r="E46" s="40"/>
      <c r="F46" s="40"/>
      <c r="G46" s="40"/>
      <c r="H46" s="40"/>
      <c r="I46" s="40"/>
      <c r="J46" s="40"/>
      <c r="K46" s="40"/>
      <c r="L46" s="40"/>
      <c r="M46" s="40"/>
      <c r="N46" s="82"/>
      <c r="O46"/>
      <c r="P46" s="42"/>
      <c r="Q46" s="43"/>
      <c r="R46" s="43"/>
      <c r="S46" s="43"/>
      <c r="T46" s="43"/>
      <c r="U46" s="43"/>
      <c r="V46" s="43"/>
      <c r="W46" s="43"/>
      <c r="X46" s="43"/>
      <c r="Y46" s="43"/>
      <c r="Z46" s="63"/>
      <c r="AA46" s="47"/>
      <c r="AB46" s="48"/>
      <c r="AC46" s="49"/>
    </row>
    <row r="47" spans="1:29" ht="18" customHeight="1" x14ac:dyDescent="0.35">
      <c r="A47"/>
      <c r="B47" s="183">
        <v>4</v>
      </c>
      <c r="C47" s="215"/>
      <c r="D47" s="41"/>
      <c r="E47" s="40"/>
      <c r="F47" s="40"/>
      <c r="G47" s="40"/>
      <c r="H47" s="40"/>
      <c r="I47" s="40"/>
      <c r="J47" s="40"/>
      <c r="K47" s="40"/>
      <c r="L47" s="40"/>
      <c r="M47" s="40"/>
      <c r="N47" s="82"/>
      <c r="O47"/>
      <c r="P47" s="42"/>
      <c r="Q47" s="43"/>
      <c r="R47" s="43"/>
      <c r="S47" s="43"/>
      <c r="T47" s="43"/>
      <c r="U47" s="43"/>
      <c r="V47" s="43"/>
      <c r="W47" s="43"/>
      <c r="X47" s="43"/>
      <c r="Y47" s="43"/>
      <c r="Z47" s="63"/>
      <c r="AA47" s="47"/>
      <c r="AB47" s="48"/>
      <c r="AC47" s="49"/>
    </row>
    <row r="48" spans="1:29" ht="18" customHeight="1" x14ac:dyDescent="0.35">
      <c r="A48"/>
      <c r="B48" s="183">
        <v>5</v>
      </c>
      <c r="C48" s="215"/>
      <c r="D48" s="41"/>
      <c r="E48" s="40"/>
      <c r="F48" s="40"/>
      <c r="G48" s="40"/>
      <c r="H48" s="40"/>
      <c r="I48" s="40"/>
      <c r="J48" s="40"/>
      <c r="K48" s="40"/>
      <c r="L48" s="40"/>
      <c r="M48" s="40"/>
      <c r="N48" s="82"/>
      <c r="O48"/>
      <c r="P48" s="42"/>
      <c r="Q48" s="43"/>
      <c r="R48" s="43"/>
      <c r="S48" s="43"/>
      <c r="T48" s="43"/>
      <c r="U48" s="43"/>
      <c r="V48" s="43"/>
      <c r="W48" s="43"/>
      <c r="X48" s="43"/>
      <c r="Y48" s="43"/>
      <c r="Z48" s="63"/>
      <c r="AA48" s="47"/>
      <c r="AB48" s="48"/>
      <c r="AC48" s="49"/>
    </row>
    <row r="49" spans="1:29" ht="18" customHeight="1" x14ac:dyDescent="0.35">
      <c r="A49"/>
      <c r="B49" s="183">
        <v>6</v>
      </c>
      <c r="C49" s="215"/>
      <c r="D49" s="41"/>
      <c r="E49" s="40"/>
      <c r="F49" s="40"/>
      <c r="G49" s="40"/>
      <c r="H49" s="40"/>
      <c r="I49" s="40"/>
      <c r="J49" s="40"/>
      <c r="K49" s="40"/>
      <c r="L49" s="40"/>
      <c r="M49" s="40"/>
      <c r="N49" s="82"/>
      <c r="O49"/>
      <c r="P49" s="42"/>
      <c r="Q49" s="43"/>
      <c r="R49" s="43"/>
      <c r="S49" s="43"/>
      <c r="T49" s="43"/>
      <c r="U49" s="43"/>
      <c r="V49" s="43"/>
      <c r="W49" s="43"/>
      <c r="X49" s="43"/>
      <c r="Y49" s="43"/>
      <c r="Z49" s="63"/>
      <c r="AA49" s="47"/>
      <c r="AB49" s="48"/>
      <c r="AC49" s="49"/>
    </row>
    <row r="50" spans="1:29" ht="18" customHeight="1" x14ac:dyDescent="0.35">
      <c r="A50"/>
      <c r="B50" s="183">
        <v>7</v>
      </c>
      <c r="C50" s="215"/>
      <c r="D50" s="41"/>
      <c r="E50" s="40"/>
      <c r="F50" s="40"/>
      <c r="G50" s="40"/>
      <c r="H50" s="40"/>
      <c r="I50" s="40"/>
      <c r="J50" s="40"/>
      <c r="K50" s="40"/>
      <c r="L50" s="40"/>
      <c r="M50" s="40"/>
      <c r="N50" s="82"/>
      <c r="O50"/>
      <c r="P50" s="42"/>
      <c r="Q50" s="43"/>
      <c r="R50" s="43"/>
      <c r="S50" s="43"/>
      <c r="T50" s="43"/>
      <c r="U50" s="43"/>
      <c r="V50" s="43"/>
      <c r="W50" s="43"/>
      <c r="X50" s="43"/>
      <c r="Y50" s="43"/>
      <c r="Z50" s="63"/>
      <c r="AA50" s="47"/>
      <c r="AB50" s="48"/>
      <c r="AC50" s="49"/>
    </row>
    <row r="51" spans="1:29" ht="18" customHeight="1" x14ac:dyDescent="0.35">
      <c r="A51"/>
      <c r="B51" s="183">
        <v>8</v>
      </c>
      <c r="C51" s="215"/>
      <c r="D51" s="41"/>
      <c r="E51" s="40"/>
      <c r="F51" s="40"/>
      <c r="G51" s="40"/>
      <c r="H51" s="40"/>
      <c r="I51" s="40"/>
      <c r="J51" s="40"/>
      <c r="K51" s="40"/>
      <c r="L51" s="40"/>
      <c r="M51" s="40"/>
      <c r="N51" s="82"/>
      <c r="O51"/>
      <c r="P51" s="42"/>
      <c r="Q51" s="43"/>
      <c r="R51" s="43"/>
      <c r="S51" s="43"/>
      <c r="T51" s="43"/>
      <c r="U51" s="43"/>
      <c r="V51" s="43"/>
      <c r="W51" s="43"/>
      <c r="X51" s="43"/>
      <c r="Y51" s="43"/>
      <c r="Z51" s="63"/>
      <c r="AA51" s="47"/>
      <c r="AB51" s="48"/>
      <c r="AC51" s="49"/>
    </row>
    <row r="52" spans="1:29" ht="18" customHeight="1" x14ac:dyDescent="0.35">
      <c r="A52"/>
      <c r="B52" s="183">
        <v>9</v>
      </c>
      <c r="C52" s="215"/>
      <c r="D52" s="41"/>
      <c r="E52" s="40"/>
      <c r="F52" s="40"/>
      <c r="G52" s="40"/>
      <c r="H52" s="40"/>
      <c r="I52" s="40"/>
      <c r="J52" s="40"/>
      <c r="K52" s="40"/>
      <c r="L52" s="40"/>
      <c r="M52" s="40"/>
      <c r="N52" s="82"/>
      <c r="O52"/>
      <c r="P52" s="42"/>
      <c r="Q52" s="43"/>
      <c r="R52" s="43"/>
      <c r="S52" s="43"/>
      <c r="T52" s="43"/>
      <c r="U52" s="43"/>
      <c r="V52" s="43"/>
      <c r="W52" s="43"/>
      <c r="X52" s="43"/>
      <c r="Y52" s="43"/>
      <c r="Z52" s="63"/>
      <c r="AA52" s="47"/>
      <c r="AB52" s="48"/>
      <c r="AC52" s="49"/>
    </row>
    <row r="53" spans="1:29" ht="18" customHeight="1" x14ac:dyDescent="0.35">
      <c r="A53"/>
      <c r="B53" s="184">
        <v>10</v>
      </c>
      <c r="C53" s="215"/>
      <c r="D53" s="41"/>
      <c r="E53" s="40"/>
      <c r="F53" s="40"/>
      <c r="G53" s="40"/>
      <c r="H53" s="40"/>
      <c r="I53" s="40"/>
      <c r="J53" s="40"/>
      <c r="K53" s="40"/>
      <c r="L53" s="40"/>
      <c r="M53" s="40"/>
      <c r="N53" s="82"/>
      <c r="O53"/>
      <c r="P53" s="42"/>
      <c r="Q53" s="43"/>
      <c r="R53" s="43"/>
      <c r="S53" s="43"/>
      <c r="T53" s="43"/>
      <c r="U53" s="43"/>
      <c r="V53" s="43"/>
      <c r="W53" s="43"/>
      <c r="X53" s="43"/>
      <c r="Y53" s="43"/>
      <c r="Z53" s="63"/>
      <c r="AA53" s="47"/>
      <c r="AB53" s="48"/>
      <c r="AC53" s="49"/>
    </row>
    <row r="54" spans="1:29" ht="18" customHeight="1" thickBot="1" x14ac:dyDescent="0.4">
      <c r="A54"/>
      <c r="B54" s="185"/>
      <c r="C54" s="214" t="s">
        <v>293</v>
      </c>
      <c r="D54" s="47"/>
      <c r="E54" s="40"/>
      <c r="F54" s="40"/>
      <c r="G54" s="40"/>
      <c r="H54" s="40"/>
      <c r="I54" s="40"/>
      <c r="J54" s="40"/>
      <c r="K54" s="40"/>
      <c r="L54" s="40"/>
      <c r="M54" s="40"/>
      <c r="N54" s="82"/>
      <c r="O54"/>
      <c r="P54" s="50"/>
      <c r="Q54" s="43"/>
      <c r="R54" s="43"/>
      <c r="S54" s="43"/>
      <c r="T54" s="43"/>
      <c r="U54" s="43"/>
      <c r="V54" s="43"/>
      <c r="W54" s="43"/>
      <c r="X54" s="43"/>
      <c r="Y54" s="43"/>
      <c r="Z54" s="295"/>
      <c r="AA54" s="51"/>
      <c r="AB54" s="52"/>
      <c r="AC54" s="53"/>
    </row>
    <row r="55" spans="1:29" ht="18" customHeight="1" thickBot="1" x14ac:dyDescent="0.4">
      <c r="A55"/>
      <c r="B55" s="186"/>
      <c r="C55" s="196" t="s">
        <v>300</v>
      </c>
      <c r="D55" s="188">
        <f t="shared" ref="D55:K55" si="26">SUM(D44:D54)</f>
        <v>0</v>
      </c>
      <c r="E55" s="189">
        <f t="shared" si="26"/>
        <v>0</v>
      </c>
      <c r="F55" s="189">
        <f t="shared" si="26"/>
        <v>0</v>
      </c>
      <c r="G55" s="189">
        <f t="shared" si="26"/>
        <v>0</v>
      </c>
      <c r="H55" s="189">
        <f t="shared" si="26"/>
        <v>0</v>
      </c>
      <c r="I55" s="189">
        <f t="shared" si="26"/>
        <v>0</v>
      </c>
      <c r="J55" s="189">
        <f t="shared" si="26"/>
        <v>0</v>
      </c>
      <c r="K55" s="189">
        <f t="shared" si="26"/>
        <v>0</v>
      </c>
      <c r="L55" s="189">
        <f t="shared" ref="L55:M55" si="27">SUM(L44:L54)</f>
        <v>0</v>
      </c>
      <c r="M55" s="189">
        <f t="shared" si="27"/>
        <v>0</v>
      </c>
      <c r="N55" s="190">
        <f t="shared" ref="N55" si="28">SUM(N44:N54)</f>
        <v>0</v>
      </c>
      <c r="O55"/>
      <c r="P55" s="191">
        <f t="shared" ref="P55:W55" si="29">SUM(P44:P54)</f>
        <v>0</v>
      </c>
      <c r="Q55" s="192">
        <f t="shared" si="29"/>
        <v>0</v>
      </c>
      <c r="R55" s="192">
        <f t="shared" si="29"/>
        <v>0</v>
      </c>
      <c r="S55" s="192">
        <f t="shared" si="29"/>
        <v>0</v>
      </c>
      <c r="T55" s="192">
        <f t="shared" si="29"/>
        <v>0</v>
      </c>
      <c r="U55" s="192">
        <f t="shared" si="29"/>
        <v>0</v>
      </c>
      <c r="V55" s="192">
        <f t="shared" si="29"/>
        <v>0</v>
      </c>
      <c r="W55" s="192">
        <f t="shared" si="29"/>
        <v>0</v>
      </c>
      <c r="X55" s="192">
        <f t="shared" ref="X55:Y55" si="30">SUM(X44:X54)</f>
        <v>0</v>
      </c>
      <c r="Y55" s="192">
        <f t="shared" si="30"/>
        <v>0</v>
      </c>
      <c r="Z55" s="193">
        <f t="shared" ref="Z55" si="31">SUM(Z44:Z54)</f>
        <v>0</v>
      </c>
      <c r="AA55"/>
      <c r="AB55"/>
      <c r="AC55"/>
    </row>
    <row r="56" spans="1:29" ht="18" customHeight="1" x14ac:dyDescent="0.3">
      <c r="A56"/>
      <c r="B56"/>
      <c r="C56"/>
      <c r="D56"/>
      <c r="E56"/>
      <c r="F56"/>
      <c r="G56"/>
      <c r="H56"/>
      <c r="I56"/>
      <c r="J56"/>
      <c r="K56"/>
      <c r="L56"/>
      <c r="M56"/>
      <c r="N56"/>
      <c r="O56"/>
      <c r="P56"/>
      <c r="Q56"/>
      <c r="R56"/>
      <c r="S56"/>
      <c r="T56"/>
      <c r="U56"/>
      <c r="V56"/>
      <c r="W56"/>
      <c r="X56"/>
      <c r="Y56"/>
      <c r="Z56"/>
      <c r="AA56"/>
      <c r="AB56"/>
      <c r="AC56"/>
    </row>
    <row r="57" spans="1:29" ht="25.2" customHeight="1" x14ac:dyDescent="0.3">
      <c r="A57"/>
      <c r="B57" s="30" t="s">
        <v>301</v>
      </c>
      <c r="C57" s="30"/>
      <c r="D57" s="30"/>
      <c r="E57" s="30"/>
      <c r="F57" s="30"/>
      <c r="G57" s="30"/>
      <c r="H57" s="30"/>
      <c r="I57" s="30"/>
      <c r="J57" s="30"/>
      <c r="K57" s="30"/>
      <c r="L57" s="30"/>
      <c r="M57" s="30"/>
      <c r="N57" s="30"/>
      <c r="O57" s="30"/>
      <c r="P57" s="30"/>
      <c r="Q57" s="30"/>
      <c r="R57" s="30"/>
      <c r="S57" s="30"/>
      <c r="T57" s="30"/>
      <c r="U57" s="30"/>
      <c r="V57" s="30"/>
      <c r="W57" s="30"/>
      <c r="X57" s="30"/>
      <c r="Y57" s="30"/>
      <c r="Z57" s="30"/>
      <c r="AA57"/>
      <c r="AB57"/>
      <c r="AC57"/>
    </row>
    <row r="58" spans="1:29" ht="18" customHeight="1" x14ac:dyDescent="0.3">
      <c r="A58"/>
      <c r="B58"/>
      <c r="C58"/>
      <c r="D58"/>
      <c r="E58"/>
      <c r="F58"/>
      <c r="G58"/>
      <c r="H58"/>
      <c r="I58"/>
      <c r="J58"/>
      <c r="K58"/>
      <c r="L58"/>
      <c r="M58"/>
      <c r="N58"/>
      <c r="O58"/>
      <c r="P58"/>
      <c r="Q58"/>
      <c r="R58"/>
      <c r="S58"/>
      <c r="T58"/>
      <c r="U58"/>
      <c r="V58"/>
    </row>
    <row r="59" spans="1:29" ht="25.2" customHeight="1" thickBot="1" x14ac:dyDescent="0.35">
      <c r="A59"/>
      <c r="B59"/>
      <c r="C59" s="80"/>
      <c r="D59" s="55" t="s">
        <v>302</v>
      </c>
      <c r="E59" s="55"/>
      <c r="F59" s="55"/>
      <c r="G59" s="55"/>
      <c r="H59" s="55"/>
      <c r="I59" s="55"/>
      <c r="J59" s="55"/>
      <c r="K59" s="55"/>
      <c r="L59" s="55"/>
      <c r="M59" s="55"/>
      <c r="N59" s="55"/>
      <c r="O59"/>
      <c r="P59" s="55" t="s">
        <v>303</v>
      </c>
      <c r="Q59" s="55"/>
      <c r="R59" s="55"/>
      <c r="S59" s="55"/>
      <c r="T59" s="55"/>
      <c r="U59" s="55"/>
      <c r="V59" s="55"/>
      <c r="W59" s="55"/>
      <c r="X59" s="55"/>
      <c r="Y59" s="55"/>
    </row>
    <row r="60" spans="1:29" ht="18" customHeight="1" x14ac:dyDescent="0.3">
      <c r="A60"/>
      <c r="B60"/>
      <c r="C60" s="199" t="s">
        <v>304</v>
      </c>
      <c r="D60" s="323">
        <f>ehcp_year1</f>
        <v>2022</v>
      </c>
      <c r="E60" s="57">
        <f>D60+1</f>
        <v>2023</v>
      </c>
      <c r="F60" s="57">
        <f t="shared" ref="F60:N60" si="32">E60+1</f>
        <v>2024</v>
      </c>
      <c r="G60" s="60">
        <f t="shared" si="32"/>
        <v>2025</v>
      </c>
      <c r="H60" s="59">
        <f t="shared" si="32"/>
        <v>2026</v>
      </c>
      <c r="I60" s="59">
        <f t="shared" si="32"/>
        <v>2027</v>
      </c>
      <c r="J60" s="59">
        <f t="shared" si="32"/>
        <v>2028</v>
      </c>
      <c r="K60" s="59">
        <f t="shared" si="32"/>
        <v>2029</v>
      </c>
      <c r="L60" s="59">
        <f t="shared" si="32"/>
        <v>2030</v>
      </c>
      <c r="M60" s="59">
        <f t="shared" si="32"/>
        <v>2031</v>
      </c>
      <c r="N60" s="60">
        <f t="shared" si="32"/>
        <v>2032</v>
      </c>
      <c r="O60"/>
      <c r="P60" s="254">
        <f>E60</f>
        <v>2023</v>
      </c>
      <c r="Q60" s="861">
        <f t="shared" ref="Q60:Y60" si="33">F60</f>
        <v>2024</v>
      </c>
      <c r="R60" s="861">
        <f t="shared" si="33"/>
        <v>2025</v>
      </c>
      <c r="S60" s="861">
        <f t="shared" si="33"/>
        <v>2026</v>
      </c>
      <c r="T60" s="861">
        <f t="shared" si="33"/>
        <v>2027</v>
      </c>
      <c r="U60" s="861">
        <f t="shared" si="33"/>
        <v>2028</v>
      </c>
      <c r="V60" s="861">
        <f t="shared" si="33"/>
        <v>2029</v>
      </c>
      <c r="W60" s="861">
        <f t="shared" si="33"/>
        <v>2030</v>
      </c>
      <c r="X60" s="861">
        <f t="shared" si="33"/>
        <v>2031</v>
      </c>
      <c r="Y60" s="862">
        <f t="shared" si="33"/>
        <v>2032</v>
      </c>
    </row>
    <row r="61" spans="1:29" ht="18" customHeight="1" x14ac:dyDescent="0.3">
      <c r="A61"/>
      <c r="B61"/>
      <c r="C61" s="160" t="s">
        <v>305</v>
      </c>
      <c r="D61" s="200">
        <f>Mainstream!C29+Mainstream!C38+'Resourced or SEN units'!C15+'Resourced or SEN units'!C24+'Special schools'!C17+'Special schools'!C26+'NMSS or independent'!C13+'NMSS or independent'!C22+'Hospital schools or AP'!C19+'Hospital schools or AP'!C28+Other!C21+Other!C30</f>
        <v>134</v>
      </c>
      <c r="E61" s="167">
        <f>Mainstream!D29+Mainstream!D38+'Resourced or SEN units'!D15+'Resourced or SEN units'!D24+'Special schools'!D17+'Special schools'!D26+'NMSS or independent'!D13+'NMSS or independent'!D22+'Hospital schools or AP'!D19+'Hospital schools or AP'!D28+Other!D21+Other!D30</f>
        <v>331</v>
      </c>
      <c r="F61" s="167">
        <f>Mainstream!E29+Mainstream!E38+'Resourced or SEN units'!E15+'Resourced or SEN units'!E24+'Special schools'!E17+'Special schools'!E26+'NMSS or independent'!E13+'NMSS or independent'!E22+'Hospital schools or AP'!E19+'Hospital schools or AP'!E28+Other!E21+Other!E30</f>
        <v>427</v>
      </c>
      <c r="G61" s="168">
        <f>Mainstream!F29+Mainstream!F38+'Resourced or SEN units'!F15+'Resourced or SEN units'!F24+'Special schools'!F17+'Special schools'!F26+'NMSS or independent'!F13+'NMSS or independent'!F22+'Hospital schools or AP'!F19+'Hospital schools or AP'!F28+Other!F21+Other!F30</f>
        <v>459</v>
      </c>
      <c r="H61" s="167">
        <f>Mainstream!G29+Mainstream!G38+'Resourced or SEN units'!G15+'Resourced or SEN units'!G24+'Special schools'!G17+'Special schools'!G26+'NMSS or independent'!G13+'NMSS or independent'!G22+'Hospital schools or AP'!G19+'Hospital schools or AP'!G28+Other!G21+Other!G30</f>
        <v>569.94137524465191</v>
      </c>
      <c r="I61" s="167">
        <f>Mainstream!H29+Mainstream!H38+'Resourced or SEN units'!H15+'Resourced or SEN units'!H24+'Special schools'!H17+'Special schools'!H26+'NMSS or independent'!H13+'NMSS or independent'!H22+'Hospital schools or AP'!H19+'Hospital schools or AP'!H28+Other!H21+Other!H30</f>
        <v>702.8417377824702</v>
      </c>
      <c r="J61" s="167">
        <f>Mainstream!I29+Mainstream!I38+'Resourced or SEN units'!I15+'Resourced or SEN units'!I24+'Special schools'!I17+'Special schools'!I26+'NMSS or independent'!I13+'NMSS or independent'!I22+'Hospital schools or AP'!I19+'Hospital schools or AP'!I28+Other!I21+Other!I30</f>
        <v>867.06858644292515</v>
      </c>
      <c r="K61" s="167">
        <f>Mainstream!J29+Mainstream!J38+'Resourced or SEN units'!J15+'Resourced or SEN units'!J24+'Special schools'!J17+'Special schools'!J26+'NMSS or independent'!J13+'NMSS or independent'!J22+'Hospital schools or AP'!J19+'Hospital schools or AP'!J28+Other!J21+Other!J30</f>
        <v>1118.6880283039518</v>
      </c>
      <c r="L61" s="167">
        <f>Mainstream!K29+Mainstream!K38+'Resourced or SEN units'!K15+'Resourced or SEN units'!K24+'Special schools'!K17+'Special schools'!K26+'NMSS or independent'!K13+'NMSS or independent'!K22+'Hospital schools or AP'!K19+'Hospital schools or AP'!K28+Other!K21+Other!K30</f>
        <v>1448.7800768118332</v>
      </c>
      <c r="M61" s="167">
        <f>Mainstream!L29+Mainstream!L38+'Resourced or SEN units'!L15+'Resourced or SEN units'!L24+'Special schools'!L17+'Special schools'!L26+'NMSS or independent'!L13+'NMSS or independent'!L22+'Hospital schools or AP'!L19+'Hospital schools or AP'!L28+Other!L21+Other!L30</f>
        <v>1894.9728044329365</v>
      </c>
      <c r="N61" s="168">
        <f>Mainstream!M29+Mainstream!M38+'Resourced or SEN units'!M15+'Resourced or SEN units'!M24+'Special schools'!M17+'Special schools'!M26+'NMSS or independent'!M13+'NMSS or independent'!M22+'Hospital schools or AP'!M19+'Hospital schools or AP'!M28+Other!M21+Other!M30</f>
        <v>2509.5987149169914</v>
      </c>
      <c r="O61"/>
      <c r="P61" s="205">
        <f>IFERROR((E61-D61)/D61,"")</f>
        <v>1.4701492537313432</v>
      </c>
      <c r="Q61" s="206">
        <f t="shared" ref="Q61:Q66" si="34">IFERROR((F61-E61)/E61,"")</f>
        <v>0.29003021148036257</v>
      </c>
      <c r="R61" s="206">
        <f t="shared" ref="R61:R66" si="35">IFERROR((G61-F61)/F61,"")</f>
        <v>7.4941451990632318E-2</v>
      </c>
      <c r="S61" s="206">
        <f t="shared" ref="S61:S66" si="36">IFERROR((H61-G61)/G61,"")</f>
        <v>0.24170234258094098</v>
      </c>
      <c r="T61" s="206">
        <f t="shared" ref="T61:T66" si="37">IFERROR((I61-H61)/H61,"")</f>
        <v>0.23318251369409659</v>
      </c>
      <c r="U61" s="206">
        <f t="shared" ref="U61:U66" si="38">IFERROR((J61-I61)/I61,"")</f>
        <v>0.23366120682958533</v>
      </c>
      <c r="V61" s="206">
        <f t="shared" ref="V61:V66" si="39">IFERROR((K61-J61)/J61,"")</f>
        <v>0.29019554599858577</v>
      </c>
      <c r="W61" s="206">
        <f t="shared" ref="W61:X66" si="40">IFERROR((L61-K61)/K61,"")</f>
        <v>0.29507069009072662</v>
      </c>
      <c r="X61" s="206">
        <f t="shared" si="40"/>
        <v>0.30797823269559954</v>
      </c>
      <c r="Y61" s="207">
        <f t="shared" ref="Y61:Y66" si="41">IFERROR((N61-M61)/M61,"")</f>
        <v>0.32434550461423606</v>
      </c>
    </row>
    <row r="62" spans="1:29" ht="18" customHeight="1" x14ac:dyDescent="0.3">
      <c r="A62"/>
      <c r="B62"/>
      <c r="C62" s="64" t="s">
        <v>306</v>
      </c>
      <c r="D62" s="167">
        <f>Mainstream!C30+Mainstream!C39+'Resourced or SEN units'!C16+'Resourced or SEN units'!C25+'Special schools'!C18+'Special schools'!C27+'NMSS or independent'!C14+'NMSS or independent'!C23+'Hospital schools or AP'!C20+'Hospital schools or AP'!C29+Other!C22+Other!C31</f>
        <v>1810</v>
      </c>
      <c r="E62" s="167">
        <f>Mainstream!D30+Mainstream!D39+'Resourced or SEN units'!D16+'Resourced or SEN units'!D25+'Special schools'!D18+'Special schools'!D27+'NMSS or independent'!D14+'NMSS or independent'!D23+'Hospital schools or AP'!D20+'Hospital schools or AP'!D29+Other!D22+Other!D31</f>
        <v>3255</v>
      </c>
      <c r="F62" s="167">
        <f>Mainstream!E30+Mainstream!E39+'Resourced or SEN units'!E16+'Resourced or SEN units'!E25+'Special schools'!E18+'Special schools'!E27+'NMSS or independent'!E14+'NMSS or independent'!E23+'Hospital schools or AP'!E20+'Hospital schools or AP'!E29+Other!E22+Other!E31</f>
        <v>3716</v>
      </c>
      <c r="G62" s="167">
        <f>Mainstream!F30+Mainstream!F39+'Resourced or SEN units'!F16+'Resourced or SEN units'!F25+'Special schools'!F18+'Special schools'!F27+'NMSS or independent'!F14+'NMSS or independent'!F23+'Hospital schools or AP'!F20+'Hospital schools or AP'!F29+Other!F22+Other!F31</f>
        <v>4205</v>
      </c>
      <c r="H62" s="276">
        <f>Mainstream!G30+Mainstream!G39+'Resourced or SEN units'!G16+'Resourced or SEN units'!G25+'Special schools'!G18+'Special schools'!G27+'NMSS or independent'!G14+'NMSS or independent'!G23+'Hospital schools or AP'!G20+'Hospital schools or AP'!G29+Other!G22+Other!G31</f>
        <v>4800.8095585122373</v>
      </c>
      <c r="I62" s="167">
        <f>Mainstream!H30+Mainstream!H39+'Resourced or SEN units'!H16+'Resourced or SEN units'!H25+'Special schools'!H18+'Special schools'!H27+'NMSS or independent'!H14+'NMSS or independent'!H23+'Hospital schools or AP'!H20+'Hospital schools or AP'!H29+Other!H22+Other!H31</f>
        <v>5362.9469192515235</v>
      </c>
      <c r="J62" s="167">
        <f>Mainstream!I30+Mainstream!I39+'Resourced or SEN units'!I16+'Resourced or SEN units'!I25+'Special schools'!I18+'Special schools'!I27+'NMSS or independent'!I14+'NMSS or independent'!I23+'Hospital schools or AP'!I20+'Hospital schools or AP'!I29+Other!I22+Other!I31</f>
        <v>5953.614699518148</v>
      </c>
      <c r="K62" s="167">
        <f>Mainstream!J30+Mainstream!J39+'Resourced or SEN units'!J16+'Resourced or SEN units'!J25+'Special schools'!J18+'Special schools'!J27+'NMSS or independent'!J14+'NMSS or independent'!J23+'Hospital schools or AP'!J20+'Hospital schools or AP'!J29+Other!J22+Other!J31</f>
        <v>6742.6239526556237</v>
      </c>
      <c r="L62" s="167">
        <f>Mainstream!K30+Mainstream!K39+'Resourced or SEN units'!K16+'Resourced or SEN units'!K25+'Special schools'!K18+'Special schools'!K27+'NMSS or independent'!K14+'NMSS or independent'!K23+'Hospital schools or AP'!K20+'Hospital schools or AP'!K29+Other!K22+Other!K31</f>
        <v>7622.9013289924515</v>
      </c>
      <c r="M62" s="167">
        <f>Mainstream!L30+Mainstream!L39+'Resourced or SEN units'!L16+'Resourced or SEN units'!L25+'Special schools'!L18+'Special schools'!L27+'NMSS or independent'!L14+'NMSS or independent'!L23+'Hospital schools or AP'!L20+'Hospital schools or AP'!L29+Other!L22+Other!L31</f>
        <v>8668.6929169380273</v>
      </c>
      <c r="N62" s="168">
        <f>Mainstream!M30+Mainstream!M39+'Resourced or SEN units'!M16+'Resourced or SEN units'!M25+'Special schools'!M18+'Special schools'!M27+'NMSS or independent'!M14+'NMSS or independent'!M23+'Hospital schools or AP'!M20+'Hospital schools or AP'!M29+Other!M22+Other!M31</f>
        <v>9949.898832470566</v>
      </c>
      <c r="O62"/>
      <c r="P62" s="208">
        <f t="shared" ref="P62:P66" si="42">IFERROR((E62-D62)/D62,"")</f>
        <v>0.7983425414364641</v>
      </c>
      <c r="Q62" s="209">
        <f t="shared" si="34"/>
        <v>0.14162826420890937</v>
      </c>
      <c r="R62" s="209">
        <f t="shared" si="35"/>
        <v>0.13159311087190528</v>
      </c>
      <c r="S62" s="209">
        <f t="shared" si="36"/>
        <v>0.14169073924191139</v>
      </c>
      <c r="T62" s="209">
        <f t="shared" si="37"/>
        <v>0.11709220161474006</v>
      </c>
      <c r="U62" s="209">
        <f t="shared" si="38"/>
        <v>0.11013865868153339</v>
      </c>
      <c r="V62" s="209">
        <f t="shared" si="39"/>
        <v>0.13252608590900813</v>
      </c>
      <c r="W62" s="209">
        <f t="shared" si="40"/>
        <v>0.13055412588894641</v>
      </c>
      <c r="X62" s="209">
        <f t="shared" si="40"/>
        <v>0.13719075491218541</v>
      </c>
      <c r="Y62" s="210">
        <f t="shared" si="41"/>
        <v>0.1477968971572578</v>
      </c>
    </row>
    <row r="63" spans="1:29" ht="18" customHeight="1" x14ac:dyDescent="0.3">
      <c r="A63"/>
      <c r="B63"/>
      <c r="C63" s="64" t="s">
        <v>307</v>
      </c>
      <c r="D63" s="167">
        <f>Mainstream!C31+Mainstream!C40+'Resourced or SEN units'!C17+'Resourced or SEN units'!C26+'Special schools'!C19+'Special schools'!C28+'NMSS or independent'!C15+'NMSS or independent'!C24+'Hospital schools or AP'!C21+'Hospital schools or AP'!C30+Other!C23+Other!C32</f>
        <v>2120</v>
      </c>
      <c r="E63" s="167">
        <f>Mainstream!D31+Mainstream!D40+'Resourced or SEN units'!D17+'Resourced or SEN units'!D26+'Special schools'!D19+'Special schools'!D28+'NMSS or independent'!D15+'NMSS or independent'!D24+'Hospital schools or AP'!D21+'Hospital schools or AP'!D30+Other!D23+Other!D32</f>
        <v>2734</v>
      </c>
      <c r="F63" s="167">
        <f>Mainstream!E31+Mainstream!E40+'Resourced or SEN units'!E17+'Resourced or SEN units'!E26+'Special schools'!E19+'Special schools'!E28+'NMSS or independent'!E15+'NMSS or independent'!E24+'Hospital schools or AP'!E21+'Hospital schools or AP'!E30+Other!E23+Other!E32</f>
        <v>3085</v>
      </c>
      <c r="G63" s="167">
        <f>Mainstream!F31+Mainstream!F40+'Resourced or SEN units'!F17+'Resourced or SEN units'!F26+'Special schools'!F19+'Special schools'!F28+'NMSS or independent'!F15+'NMSS or independent'!F24+'Hospital schools or AP'!F21+'Hospital schools or AP'!F30+Other!F23+Other!F32</f>
        <v>3621</v>
      </c>
      <c r="H63" s="200">
        <f>Mainstream!G31+Mainstream!G40+'Resourced or SEN units'!G17+'Resourced or SEN units'!G26+'Special schools'!G19+'Special schools'!G28+'NMSS or independent'!G15+'NMSS or independent'!G24+'Hospital schools or AP'!G21+'Hospital schools or AP'!G30+Other!G23+Other!G32</f>
        <v>4290.4059528009675</v>
      </c>
      <c r="I63" s="167">
        <f>Mainstream!H31+Mainstream!H40+'Resourced or SEN units'!H17+'Resourced or SEN units'!H26+'Special schools'!H19+'Special schools'!H28+'NMSS or independent'!H15+'NMSS or independent'!H24+'Hospital schools or AP'!H21+'Hospital schools or AP'!H30+Other!H23+Other!H32</f>
        <v>4901.9075342323158</v>
      </c>
      <c r="J63" s="167">
        <f>Mainstream!I31+Mainstream!I40+'Resourced or SEN units'!I17+'Resourced or SEN units'!I26+'Special schools'!I19+'Special schools'!I28+'NMSS or independent'!I15+'NMSS or independent'!I24+'Hospital schools or AP'!I21+'Hospital schools or AP'!I30+Other!I23+Other!I32</f>
        <v>5597.7849523616715</v>
      </c>
      <c r="K63" s="167">
        <f>Mainstream!J31+Mainstream!J40+'Resourced or SEN units'!J17+'Resourced or SEN units'!J26+'Special schools'!J19+'Special schools'!J28+'NMSS or independent'!J15+'NMSS or independent'!J24+'Hospital schools or AP'!J21+'Hospital schools or AP'!J30+Other!J23+Other!J32</f>
        <v>6497.659561088496</v>
      </c>
      <c r="L63" s="167">
        <f>Mainstream!K31+Mainstream!K40+'Resourced or SEN units'!K17+'Resourced or SEN units'!K26+'Special schools'!K19+'Special schools'!K28+'NMSS or independent'!K15+'NMSS or independent'!K24+'Hospital schools or AP'!K21+'Hospital schools or AP'!K30+Other!K23+Other!K32</f>
        <v>7485.7254562793087</v>
      </c>
      <c r="M63" s="167">
        <f>Mainstream!L31+Mainstream!L40+'Resourced or SEN units'!L17+'Resourced or SEN units'!L26+'Special schools'!L19+'Special schools'!L28+'NMSS or independent'!L15+'NMSS or independent'!L24+'Hospital schools or AP'!L21+'Hospital schools or AP'!L30+Other!L23+Other!L32</f>
        <v>8647.1807083593703</v>
      </c>
      <c r="N63" s="168">
        <f>Mainstream!M31+Mainstream!M40+'Resourced or SEN units'!M17+'Resourced or SEN units'!M26+'Special schools'!M19+'Special schools'!M28+'NMSS or independent'!M15+'NMSS or independent'!M24+'Hospital schools or AP'!M21+'Hospital schools or AP'!M30+Other!M23+Other!M32</f>
        <v>10025.955810710017</v>
      </c>
      <c r="O63"/>
      <c r="P63" s="208">
        <f t="shared" si="42"/>
        <v>0.28962264150943395</v>
      </c>
      <c r="Q63" s="209">
        <f t="shared" si="34"/>
        <v>0.12838332114118509</v>
      </c>
      <c r="R63" s="209">
        <f t="shared" si="35"/>
        <v>0.17374392220421395</v>
      </c>
      <c r="S63" s="209">
        <f t="shared" si="36"/>
        <v>0.18486770306571873</v>
      </c>
      <c r="T63" s="209">
        <f t="shared" si="37"/>
        <v>0.1425276741078855</v>
      </c>
      <c r="U63" s="209">
        <f t="shared" si="38"/>
        <v>0.14196053541804241</v>
      </c>
      <c r="V63" s="209">
        <f t="shared" si="39"/>
        <v>0.16075548031675868</v>
      </c>
      <c r="W63" s="209">
        <f t="shared" si="40"/>
        <v>0.15206489135070822</v>
      </c>
      <c r="X63" s="209">
        <f t="shared" si="40"/>
        <v>0.15515600443318278</v>
      </c>
      <c r="Y63" s="210">
        <f t="shared" si="41"/>
        <v>0.15944793440222221</v>
      </c>
    </row>
    <row r="64" spans="1:29" ht="18" customHeight="1" x14ac:dyDescent="0.3">
      <c r="A64"/>
      <c r="B64"/>
      <c r="C64" s="64" t="s">
        <v>308</v>
      </c>
      <c r="D64" s="167">
        <f>Mainstream!C32+Mainstream!C41+'Resourced or SEN units'!C18+'Resourced or SEN units'!C27+'Special schools'!C20+'Special schools'!C29+'NMSS or independent'!C16+'NMSS or independent'!C25+'Hospital schools or AP'!C22+'Hospital schools or AP'!C31+Other!C24+Other!C33+'Post-16 and FE'!C16+'Post-16 and FE'!C22</f>
        <v>1206</v>
      </c>
      <c r="E64" s="167">
        <f>Mainstream!D32+Mainstream!D41+'Resourced or SEN units'!D18+'Resourced or SEN units'!D27+'Special schools'!D20+'Special schools'!D29+'NMSS or independent'!D16+'NMSS or independent'!D25+'Hospital schools or AP'!D22+'Hospital schools or AP'!D31+Other!D24+Other!D33+'Post-16 and FE'!D16+'Post-16 and FE'!D22</f>
        <v>1388.56</v>
      </c>
      <c r="F64" s="167">
        <f>Mainstream!E32+Mainstream!E41+'Resourced or SEN units'!E18+'Resourced or SEN units'!E27+'Special schools'!E20+'Special schools'!E29+'NMSS or independent'!E16+'NMSS or independent'!E25+'Hospital schools or AP'!E22+'Hospital schools or AP'!E31+Other!E24+Other!E33+'Post-16 and FE'!E16+'Post-16 and FE'!E22</f>
        <v>1326</v>
      </c>
      <c r="G64" s="167">
        <f>Mainstream!F32+Mainstream!F41+'Resourced or SEN units'!F18+'Resourced or SEN units'!F27+'Special schools'!F20+'Special schools'!F29+'NMSS or independent'!F16+'NMSS or independent'!F25+'Hospital schools or AP'!F22+'Hospital schools or AP'!F31+Other!F24+Other!F33+'Post-16 and FE'!F16+'Post-16 and FE'!F22</f>
        <v>1521</v>
      </c>
      <c r="H64" s="200">
        <f>Mainstream!G32+Mainstream!G41+'Resourced or SEN units'!G18+'Resourced or SEN units'!G27+'Special schools'!G20+'Special schools'!G29+'NMSS or independent'!G16+'NMSS or independent'!G25+'Hospital schools or AP'!G22+'Hospital schools or AP'!G31+Other!G24+Other!G33+'Post-16 and FE'!G16+'Post-16 and FE'!G22</f>
        <v>1651.0594520553682</v>
      </c>
      <c r="I64" s="167">
        <f>Mainstream!H32+Mainstream!H41+'Resourced or SEN units'!H18+'Resourced or SEN units'!H27+'Special schools'!H20+'Special schools'!H29+'NMSS or independent'!H16+'NMSS or independent'!H25+'Hospital schools or AP'!H22+'Hospital schools or AP'!H31+Other!H24+Other!H33+'Post-16 and FE'!H16+'Post-16 and FE'!H22</f>
        <v>1770.1875401146035</v>
      </c>
      <c r="J64" s="167">
        <f>Mainstream!I32+Mainstream!I41+'Resourced or SEN units'!I18+'Resourced or SEN units'!I27+'Special schools'!I20+'Special schools'!I29+'NMSS or independent'!I16+'NMSS or independent'!I25+'Hospital schools or AP'!I22+'Hospital schools or AP'!I31+Other!I24+Other!I33+'Post-16 and FE'!I16+'Post-16 and FE'!I22</f>
        <v>1956.5605550120385</v>
      </c>
      <c r="K64" s="167">
        <f>Mainstream!J32+Mainstream!J41+'Resourced or SEN units'!J18+'Resourced or SEN units'!J27+'Special schools'!J20+'Special schools'!J29+'NMSS or independent'!J16+'NMSS or independent'!J25+'Hospital schools or AP'!J22+'Hospital schools or AP'!J31+Other!J24+Other!J33+'Post-16 and FE'!J16+'Post-16 and FE'!J22</f>
        <v>2143.7120041467047</v>
      </c>
      <c r="L64" s="167">
        <f>Mainstream!K32+Mainstream!K41+'Resourced or SEN units'!K18+'Resourced or SEN units'!K27+'Special schools'!K20+'Special schools'!K29+'NMSS or independent'!K16+'NMSS or independent'!K25+'Hospital schools or AP'!K22+'Hospital schools or AP'!K31+Other!K24+Other!K33+'Post-16 and FE'!K16+'Post-16 and FE'!K22</f>
        <v>2349.9232223149975</v>
      </c>
      <c r="M64" s="167">
        <f>Mainstream!L32+Mainstream!L41+'Resourced or SEN units'!L18+'Resourced or SEN units'!L27+'Special schools'!L20+'Special schools'!L29+'NMSS or independent'!L16+'NMSS or independent'!L25+'Hospital schools or AP'!L22+'Hospital schools or AP'!L31+Other!L24+Other!L33+'Post-16 and FE'!L16+'Post-16 and FE'!L22</f>
        <v>2595.3140151023063</v>
      </c>
      <c r="N64" s="168">
        <f>Mainstream!M32+Mainstream!M41+'Resourced or SEN units'!M18+'Resourced or SEN units'!M27+'Special schools'!M20+'Special schools'!M29+'NMSS or independent'!M16+'NMSS or independent'!M25+'Hospital schools or AP'!M22+'Hospital schools or AP'!M31+Other!M24+Other!M33+'Post-16 and FE'!M16+'Post-16 and FE'!M22</f>
        <v>2869.0741953911802</v>
      </c>
      <c r="O64"/>
      <c r="P64" s="208">
        <f t="shared" si="42"/>
        <v>0.15137645107794356</v>
      </c>
      <c r="Q64" s="209">
        <f t="shared" si="34"/>
        <v>-4.5053868756121412E-2</v>
      </c>
      <c r="R64" s="209">
        <f t="shared" si="35"/>
        <v>0.14705882352941177</v>
      </c>
      <c r="S64" s="209">
        <f t="shared" si="36"/>
        <v>8.5509172948960016E-2</v>
      </c>
      <c r="T64" s="209">
        <f t="shared" si="37"/>
        <v>7.2152512685679099E-2</v>
      </c>
      <c r="U64" s="209">
        <f t="shared" si="38"/>
        <v>0.10528433325509064</v>
      </c>
      <c r="V64" s="209">
        <f t="shared" si="39"/>
        <v>9.5653287425859698E-2</v>
      </c>
      <c r="W64" s="209">
        <f t="shared" si="40"/>
        <v>9.6193526821423153E-2</v>
      </c>
      <c r="X64" s="209">
        <f t="shared" si="40"/>
        <v>0.10442502565916392</v>
      </c>
      <c r="Y64" s="210">
        <f t="shared" si="41"/>
        <v>0.10548248832158462</v>
      </c>
    </row>
    <row r="65" spans="1:25" ht="18" customHeight="1" x14ac:dyDescent="0.3">
      <c r="A65"/>
      <c r="B65"/>
      <c r="C65" s="64" t="s">
        <v>309</v>
      </c>
      <c r="D65" s="167">
        <f>Mainstream!C33+Mainstream!C42+'Resourced or SEN units'!C19+'Resourced or SEN units'!C28+'Special schools'!C21+'Special schools'!C30+'NMSS or independent'!C17+'NMSS or independent'!C26+'Hospital schools or AP'!C23+'Hospital schools or AP'!C32+Other!C25+Other!C34+'Post-16 and FE'!C17+'Post-16 and FE'!C23</f>
        <v>569</v>
      </c>
      <c r="E65" s="167">
        <f>Mainstream!D33+Mainstream!D42+'Resourced or SEN units'!D19+'Resourced or SEN units'!D28+'Special schools'!D21+'Special schools'!D30+'NMSS or independent'!D17+'NMSS or independent'!D26+'Hospital schools or AP'!D23+'Hospital schools or AP'!D32+Other!D25+Other!D34+'Post-16 and FE'!D17+'Post-16 and FE'!D23</f>
        <v>608.04</v>
      </c>
      <c r="F65" s="277">
        <f>Mainstream!E33+Mainstream!E42+'Resourced or SEN units'!E19+'Resourced or SEN units'!E28+'Special schools'!E21+'Special schools'!E30+'NMSS or independent'!E17+'NMSS or independent'!E26+'Hospital schools or AP'!E23+'Hospital schools or AP'!E32+Other!E25+Other!E34+'Post-16 and FE'!E17+'Post-16 and FE'!E23</f>
        <v>666</v>
      </c>
      <c r="G65" s="278">
        <f>Mainstream!F33+Mainstream!F42+'Resourced or SEN units'!F19+'Resourced or SEN units'!F28+'Special schools'!F21+'Special schools'!F30+'NMSS or independent'!F17+'NMSS or independent'!F26+'Hospital schools or AP'!F23+'Hospital schools or AP'!F32+Other!F25+Other!F34+'Post-16 and FE'!F17+'Post-16 and FE'!F23</f>
        <v>942</v>
      </c>
      <c r="H65" s="167">
        <f>Mainstream!G33+Mainstream!G42+'Resourced or SEN units'!G19+'Resourced or SEN units'!G28+'Special schools'!G21+'Special schools'!G30+'NMSS or independent'!G17+'NMSS or independent'!G26+'Hospital schools or AP'!G23+'Hospital schools or AP'!G32+Other!G25+Other!G34+'Post-16 and FE'!G17+'Post-16 and FE'!G23</f>
        <v>1091.1711727990985</v>
      </c>
      <c r="I65" s="167">
        <f>Mainstream!H33+Mainstream!H42+'Resourced or SEN units'!H19+'Resourced or SEN units'!H28+'Special schools'!H21+'Special schools'!H30+'NMSS or independent'!H17+'NMSS or independent'!H26+'Hospital schools or AP'!H23+'Hospital schools or AP'!H32+Other!H25+Other!H34+'Post-16 and FE'!H17+'Post-16 and FE'!H23</f>
        <v>1349.2231982247215</v>
      </c>
      <c r="J65" s="167">
        <f>Mainstream!I33+Mainstream!I42+'Resourced or SEN units'!I19+'Resourced or SEN units'!I28+'Special schools'!I21+'Special schools'!I30+'NMSS or independent'!I17+'NMSS or independent'!I26+'Hospital schools or AP'!I23+'Hospital schools or AP'!I32+Other!I25+Other!I34+'Post-16 and FE'!I17+'Post-16 and FE'!I23</f>
        <v>1719.342503210527</v>
      </c>
      <c r="K65" s="167">
        <f>Mainstream!J33+Mainstream!J42+'Resourced or SEN units'!J19+'Resourced or SEN units'!J28+'Special schools'!J21+'Special schools'!J30+'NMSS or independent'!J17+'NMSS or independent'!J26+'Hospital schools or AP'!J23+'Hospital schools or AP'!J32+Other!J25+Other!J34+'Post-16 and FE'!J17+'Post-16 and FE'!J23</f>
        <v>2128.1132426904837</v>
      </c>
      <c r="L65" s="167">
        <f>Mainstream!K33+Mainstream!K42+'Resourced or SEN units'!K19+'Resourced or SEN units'!K28+'Special schools'!K21+'Special schools'!K30+'NMSS or independent'!K17+'NMSS or independent'!K26+'Hospital schools or AP'!K23+'Hospital schools or AP'!K32+Other!K25+Other!K34+'Post-16 and FE'!K17+'Post-16 and FE'!K23</f>
        <v>2676.7269155453619</v>
      </c>
      <c r="M65" s="167">
        <f>Mainstream!L33+Mainstream!L42+'Resourced or SEN units'!L19+'Resourced or SEN units'!L28+'Special schools'!L21+'Special schools'!L30+'NMSS or independent'!L17+'NMSS or independent'!L26+'Hospital schools or AP'!L23+'Hospital schools or AP'!L32+Other!L25+Other!L34+'Post-16 and FE'!L17+'Post-16 and FE'!L23</f>
        <v>3395.7418924318326</v>
      </c>
      <c r="N65" s="168">
        <f>Mainstream!M33+Mainstream!M42+'Resourced or SEN units'!M19+'Resourced or SEN units'!M28+'Special schools'!M21+'Special schools'!M30+'NMSS or independent'!M17+'NMSS or independent'!M26+'Hospital schools or AP'!M23+'Hospital schools or AP'!M32+Other!M25+Other!M34+'Post-16 and FE'!M17+'Post-16 and FE'!M23</f>
        <v>4312.5573073616761</v>
      </c>
      <c r="O65"/>
      <c r="P65" s="208">
        <f t="shared" si="42"/>
        <v>6.8611599297012243E-2</v>
      </c>
      <c r="Q65" s="209">
        <f t="shared" si="34"/>
        <v>9.5322676139727711E-2</v>
      </c>
      <c r="R65" s="209">
        <f t="shared" si="35"/>
        <v>0.4144144144144144</v>
      </c>
      <c r="S65" s="209">
        <f t="shared" si="36"/>
        <v>0.15835580976549732</v>
      </c>
      <c r="T65" s="209">
        <f t="shared" si="37"/>
        <v>0.23649087499595664</v>
      </c>
      <c r="U65" s="209">
        <f t="shared" si="38"/>
        <v>0.2743202944277866</v>
      </c>
      <c r="V65" s="209">
        <f t="shared" si="39"/>
        <v>0.23774828966111144</v>
      </c>
      <c r="W65" s="209">
        <f t="shared" si="40"/>
        <v>0.25779345847276858</v>
      </c>
      <c r="X65" s="209">
        <f t="shared" si="40"/>
        <v>0.26861723275195487</v>
      </c>
      <c r="Y65" s="210">
        <f t="shared" si="41"/>
        <v>0.26998972359270618</v>
      </c>
    </row>
    <row r="66" spans="1:25" ht="18" customHeight="1" thickBot="1" x14ac:dyDescent="0.35">
      <c r="A66"/>
      <c r="B66"/>
      <c r="C66" s="201" t="s">
        <v>310</v>
      </c>
      <c r="D66" s="67">
        <f t="shared" ref="D66:K66" si="43">IF(COUNT(D61:D65) &gt; 0, SUM(D61:D65), "")</f>
        <v>5839</v>
      </c>
      <c r="E66" s="67">
        <f t="shared" si="43"/>
        <v>8316.5999999999985</v>
      </c>
      <c r="F66" s="67">
        <f t="shared" si="43"/>
        <v>9220</v>
      </c>
      <c r="G66" s="69">
        <f t="shared" si="43"/>
        <v>10748</v>
      </c>
      <c r="H66" s="67">
        <f t="shared" si="43"/>
        <v>12403.387511412322</v>
      </c>
      <c r="I66" s="67">
        <f t="shared" si="43"/>
        <v>14087.106929605634</v>
      </c>
      <c r="J66" s="67">
        <f t="shared" si="43"/>
        <v>16094.371296545309</v>
      </c>
      <c r="K66" s="67">
        <f t="shared" si="43"/>
        <v>18630.796788885262</v>
      </c>
      <c r="L66" s="67">
        <f t="shared" ref="L66:M66" si="44">IF(COUNT(L61:L65) &gt; 0, SUM(L61:L65), "")</f>
        <v>21584.056999943954</v>
      </c>
      <c r="M66" s="67">
        <f t="shared" si="44"/>
        <v>25201.902337264477</v>
      </c>
      <c r="N66" s="69">
        <f t="shared" ref="N66" si="45">IF(COUNT(N61:N65) &gt; 0, SUM(N61:N65), "")</f>
        <v>29667.084860850431</v>
      </c>
      <c r="O66"/>
      <c r="P66" s="211">
        <f t="shared" si="42"/>
        <v>0.42431923274533284</v>
      </c>
      <c r="Q66" s="212">
        <f t="shared" si="34"/>
        <v>0.10862612125147315</v>
      </c>
      <c r="R66" s="212">
        <f t="shared" si="35"/>
        <v>0.16572668112798264</v>
      </c>
      <c r="S66" s="212">
        <f t="shared" si="36"/>
        <v>0.15401819049240065</v>
      </c>
      <c r="T66" s="212">
        <f t="shared" si="37"/>
        <v>0.13574673988409428</v>
      </c>
      <c r="U66" s="212">
        <f t="shared" si="38"/>
        <v>0.14248946763662196</v>
      </c>
      <c r="V66" s="212">
        <f t="shared" si="39"/>
        <v>0.15759705338004737</v>
      </c>
      <c r="W66" s="212">
        <f t="shared" si="40"/>
        <v>0.15851497091206238</v>
      </c>
      <c r="X66" s="212">
        <f t="shared" si="40"/>
        <v>0.16761655778290047</v>
      </c>
      <c r="Y66" s="213">
        <f t="shared" si="41"/>
        <v>0.17717640771044366</v>
      </c>
    </row>
    <row r="67" spans="1:25" ht="18" customHeight="1" x14ac:dyDescent="0.3">
      <c r="A67"/>
      <c r="B67"/>
      <c r="C67" s="2"/>
      <c r="D67" s="91"/>
      <c r="E67" s="91"/>
      <c r="F67" s="2"/>
      <c r="G67" s="91"/>
      <c r="H67" s="91"/>
      <c r="I67" s="91"/>
      <c r="J67" s="91"/>
      <c r="K67" s="2"/>
      <c r="L67" s="2"/>
      <c r="M67" s="2"/>
      <c r="N67" s="2"/>
      <c r="O67"/>
      <c r="P67" s="91"/>
      <c r="Q67" s="2"/>
      <c r="R67" s="91"/>
      <c r="S67" s="91"/>
      <c r="T67" s="110"/>
      <c r="U67" s="2"/>
      <c r="V67" s="2"/>
      <c r="W67" s="2"/>
      <c r="X67" s="2"/>
      <c r="Y67" s="2"/>
    </row>
    <row r="68" spans="1:25" ht="25.2" customHeight="1" thickBot="1" x14ac:dyDescent="0.35">
      <c r="A68"/>
      <c r="B68"/>
      <c r="C68" s="80"/>
      <c r="D68" s="55" t="s">
        <v>311</v>
      </c>
      <c r="E68" s="55"/>
      <c r="F68" s="55"/>
      <c r="G68" s="55"/>
      <c r="H68" s="55"/>
      <c r="I68" s="55"/>
      <c r="J68" s="55"/>
      <c r="K68" s="55"/>
      <c r="L68" s="55"/>
      <c r="M68" s="55"/>
      <c r="N68" s="55"/>
      <c r="O68"/>
      <c r="P68" s="55" t="s">
        <v>312</v>
      </c>
      <c r="Q68" s="55"/>
      <c r="R68" s="55"/>
      <c r="S68" s="55"/>
      <c r="T68" s="55"/>
      <c r="U68" s="55"/>
      <c r="V68" s="55"/>
      <c r="W68" s="55"/>
      <c r="X68" s="55"/>
      <c r="Y68" s="55"/>
    </row>
    <row r="69" spans="1:25" ht="18" customHeight="1" x14ac:dyDescent="0.3">
      <c r="A69"/>
      <c r="B69"/>
      <c r="C69" s="202" t="s">
        <v>304</v>
      </c>
      <c r="D69" s="57">
        <f t="shared" ref="D69:N69" si="46">D60</f>
        <v>2022</v>
      </c>
      <c r="E69" s="57">
        <f t="shared" si="46"/>
        <v>2023</v>
      </c>
      <c r="F69" s="57">
        <f t="shared" si="46"/>
        <v>2024</v>
      </c>
      <c r="G69" s="60">
        <f t="shared" si="46"/>
        <v>2025</v>
      </c>
      <c r="H69" s="59">
        <f t="shared" si="46"/>
        <v>2026</v>
      </c>
      <c r="I69" s="59">
        <f t="shared" si="46"/>
        <v>2027</v>
      </c>
      <c r="J69" s="59">
        <f t="shared" si="46"/>
        <v>2028</v>
      </c>
      <c r="K69" s="59">
        <f t="shared" si="46"/>
        <v>2029</v>
      </c>
      <c r="L69" s="59">
        <f t="shared" si="46"/>
        <v>2030</v>
      </c>
      <c r="M69" s="59">
        <f t="shared" si="46"/>
        <v>2031</v>
      </c>
      <c r="N69" s="60">
        <f t="shared" si="46"/>
        <v>2032</v>
      </c>
      <c r="O69"/>
      <c r="P69" s="254">
        <f>E69</f>
        <v>2023</v>
      </c>
      <c r="Q69" s="861">
        <f t="shared" ref="Q69:Y69" si="47">F69</f>
        <v>2024</v>
      </c>
      <c r="R69" s="861">
        <f t="shared" si="47"/>
        <v>2025</v>
      </c>
      <c r="S69" s="861">
        <f t="shared" si="47"/>
        <v>2026</v>
      </c>
      <c r="T69" s="861">
        <f t="shared" si="47"/>
        <v>2027</v>
      </c>
      <c r="U69" s="861">
        <f t="shared" si="47"/>
        <v>2028</v>
      </c>
      <c r="V69" s="861">
        <f t="shared" si="47"/>
        <v>2029</v>
      </c>
      <c r="W69" s="861">
        <f t="shared" si="47"/>
        <v>2030</v>
      </c>
      <c r="X69" s="861">
        <f t="shared" si="47"/>
        <v>2031</v>
      </c>
      <c r="Y69" s="862">
        <f t="shared" si="47"/>
        <v>2032</v>
      </c>
    </row>
    <row r="70" spans="1:25" ht="18" customHeight="1" x14ac:dyDescent="0.3">
      <c r="A70"/>
      <c r="B70"/>
      <c r="C70" s="62" t="s">
        <v>313</v>
      </c>
      <c r="D70" s="203">
        <f>Mainstream!C56+'Resourced or SEN units'!C42+'Special schools'!C44+'NMSS or independent'!C40+'Hospital schools or AP'!C46+'Post-16 and FE'!C34+Other!C48</f>
        <v>1673</v>
      </c>
      <c r="E70" s="203">
        <f>Mainstream!D56+'Resourced or SEN units'!D42+'Special schools'!D44+'NMSS or independent'!D40+'Hospital schools or AP'!D46+'Post-16 and FE'!D34+Other!D48</f>
        <v>1780</v>
      </c>
      <c r="F70" s="203">
        <f>Mainstream!E56+'Resourced or SEN units'!E42+'Special schools'!E44+'NMSS or independent'!E40+'Hospital schools or AP'!E46+'Post-16 and FE'!E34+Other!E48</f>
        <v>2096</v>
      </c>
      <c r="G70" s="204">
        <f>Mainstream!F56+'Resourced or SEN units'!F42+'Special schools'!F44+'NMSS or independent'!F40+'Hospital schools or AP'!F46+'Post-16 and FE'!F34+Other!F48</f>
        <v>2449</v>
      </c>
      <c r="H70" s="203">
        <f>Mainstream!G56+'Resourced or SEN units'!G42+'Special schools'!G44+'NMSS or independent'!G40+'Hospital schools or AP'!G46+'Post-16 and FE'!G34+Other!G48</f>
        <v>2873.7521432041485</v>
      </c>
      <c r="I70" s="203">
        <f>Mainstream!H56+'Resourced or SEN units'!H42+'Special schools'!H44+'NMSS or independent'!H40+'Hospital schools or AP'!H46+'Post-16 and FE'!H34+Other!H48</f>
        <v>3282.5530587257808</v>
      </c>
      <c r="J70" s="203">
        <f>Mainstream!I56+'Resourced or SEN units'!I42+'Special schools'!I44+'NMSS or independent'!I40+'Hospital schools or AP'!I46+'Post-16 and FE'!I34+Other!I48</f>
        <v>3806.0443238290709</v>
      </c>
      <c r="K70" s="203">
        <f>Mainstream!J56+'Resourced or SEN units'!J42+'Special schools'!J44+'NMSS or independent'!J40+'Hospital schools or AP'!J46+'Post-16 and FE'!J34+Other!J48</f>
        <v>4469.4216910292926</v>
      </c>
      <c r="L70" s="203">
        <f>Mainstream!K56+'Resourced or SEN units'!K42+'Special schools'!K44+'NMSS or independent'!K40+'Hospital schools or AP'!K46+'Post-16 and FE'!K34+Other!K48</f>
        <v>5241.3583339438956</v>
      </c>
      <c r="M70" s="203">
        <f>Mainstream!L56+'Resourced or SEN units'!L42+'Special schools'!L44+'NMSS or independent'!L40+'Hospital schools or AP'!L46+'Post-16 and FE'!L34+Other!L48</f>
        <v>6206.5459683006884</v>
      </c>
      <c r="N70" s="204">
        <f>Mainstream!M56+'Resourced or SEN units'!M42+'Special schools'!M44+'NMSS or independent'!M40+'Hospital schools or AP'!M46+'Post-16 and FE'!M34+Other!M48</f>
        <v>7408.8726419639006</v>
      </c>
      <c r="O70"/>
      <c r="P70" s="205">
        <f t="shared" ref="P70:P83" si="48">IFERROR((E70-D70)/D70,"")</f>
        <v>6.3956963538553499E-2</v>
      </c>
      <c r="Q70" s="206">
        <f t="shared" ref="Q70:Q83" si="49">IFERROR((F70-E70)/E70,"")</f>
        <v>0.17752808988764046</v>
      </c>
      <c r="R70" s="206">
        <f t="shared" ref="R70:R83" si="50">IFERROR((G70-F70)/F70,"")</f>
        <v>0.16841603053435114</v>
      </c>
      <c r="S70" s="206">
        <f t="shared" ref="S70:S83" si="51">IFERROR((H70-G70)/G70,"")</f>
        <v>0.17343901314991772</v>
      </c>
      <c r="T70" s="206">
        <f t="shared" ref="T70:T83" si="52">IFERROR((I70-H70)/H70,"")</f>
        <v>0.14225336603519029</v>
      </c>
      <c r="U70" s="206">
        <f t="shared" ref="U70:U83" si="53">IFERROR((J70-I70)/I70,"")</f>
        <v>0.15947686320308818</v>
      </c>
      <c r="V70" s="206">
        <f t="shared" ref="V70:V83" si="54">IFERROR((K70-J70)/J70,"")</f>
        <v>0.17429575453100107</v>
      </c>
      <c r="W70" s="206">
        <f t="shared" ref="W70:X83" si="55">IFERROR((L70-K70)/K70,"")</f>
        <v>0.1727151064004499</v>
      </c>
      <c r="X70" s="206">
        <f t="shared" si="55"/>
        <v>0.18414837774133463</v>
      </c>
      <c r="Y70" s="207">
        <f t="shared" ref="Y70:Y83" si="56">IFERROR((N70-M70)/M70,"")</f>
        <v>0.19371912812762127</v>
      </c>
    </row>
    <row r="71" spans="1:25" ht="18" customHeight="1" x14ac:dyDescent="0.3">
      <c r="A71"/>
      <c r="B71"/>
      <c r="C71" s="62" t="s">
        <v>314</v>
      </c>
      <c r="D71" s="203">
        <f>Mainstream!C57+'Resourced or SEN units'!C43+'Special schools'!C45+'NMSS or independent'!C41+'Hospital schools or AP'!C47+'Post-16 and FE'!C35+Other!C49</f>
        <v>132.93200000000002</v>
      </c>
      <c r="E71" s="203">
        <f>Mainstream!D57+'Resourced or SEN units'!D43+'Special schools'!D45+'NMSS or independent'!D41+'Hospital schools or AP'!D47+'Post-16 and FE'!D35+Other!D49</f>
        <v>145.38</v>
      </c>
      <c r="F71" s="311">
        <f>Mainstream!E57+'Resourced or SEN units'!E43+'Special schools'!E45+'NMSS or independent'!E41+'Hospital schools or AP'!E47+'Post-16 and FE'!E35+Other!E49</f>
        <v>150</v>
      </c>
      <c r="G71" s="310">
        <f>Mainstream!F57+'Resourced or SEN units'!F43+'Special schools'!F45+'NMSS or independent'!F41+'Hospital schools or AP'!F47+'Post-16 and FE'!F35+Other!F49</f>
        <v>158</v>
      </c>
      <c r="H71" s="203">
        <f>Mainstream!G57+'Resourced or SEN units'!G43+'Special schools'!G45+'NMSS or independent'!G41+'Hospital schools or AP'!G47+'Post-16 and FE'!G35+Other!G49</f>
        <v>186.90373239992812</v>
      </c>
      <c r="I71" s="203">
        <f>Mainstream!H57+'Resourced or SEN units'!H43+'Special schools'!H45+'NMSS or independent'!H41+'Hospital schools or AP'!H47+'Post-16 and FE'!H35+Other!H49</f>
        <v>211.83873257418338</v>
      </c>
      <c r="J71" s="203">
        <f>Mainstream!I57+'Resourced or SEN units'!I43+'Special schools'!I45+'NMSS or independent'!I41+'Hospital schools or AP'!I47+'Post-16 and FE'!I35+Other!I49</f>
        <v>243.24735768902505</v>
      </c>
      <c r="K71" s="203">
        <f>Mainstream!J57+'Resourced or SEN units'!J43+'Special schools'!J45+'NMSS or independent'!J41+'Hospital schools or AP'!J47+'Post-16 and FE'!J35+Other!J49</f>
        <v>288.15088495315769</v>
      </c>
      <c r="L71" s="203">
        <f>Mainstream!K57+'Resourced or SEN units'!K43+'Special schools'!K45+'NMSS or independent'!K41+'Hospital schools or AP'!K47+'Post-16 and FE'!K35+Other!K49</f>
        <v>337.8620132664426</v>
      </c>
      <c r="M71" s="203">
        <f>Mainstream!L57+'Resourced or SEN units'!L43+'Special schools'!L45+'NMSS or independent'!L41+'Hospital schools or AP'!L47+'Post-16 and FE'!L35+Other!L49</f>
        <v>399.20201171703923</v>
      </c>
      <c r="N71" s="204">
        <f>Mainstream!M57+'Resourced or SEN units'!M43+'Special schools'!M45+'NMSS or independent'!M41+'Hospital schools or AP'!M47+'Post-16 and FE'!M35+Other!M49</f>
        <v>477.3367867039849</v>
      </c>
      <c r="O71"/>
      <c r="P71" s="208">
        <f t="shared" si="48"/>
        <v>9.3641862004633786E-2</v>
      </c>
      <c r="Q71" s="209">
        <f t="shared" si="49"/>
        <v>3.1778786628146954E-2</v>
      </c>
      <c r="R71" s="209">
        <f t="shared" si="50"/>
        <v>5.3333333333333337E-2</v>
      </c>
      <c r="S71" s="209">
        <f t="shared" si="51"/>
        <v>0.18293501518941846</v>
      </c>
      <c r="T71" s="209">
        <f t="shared" si="52"/>
        <v>0.13341092686635322</v>
      </c>
      <c r="U71" s="209">
        <f t="shared" si="53"/>
        <v>0.14826667783165076</v>
      </c>
      <c r="V71" s="209">
        <f t="shared" si="54"/>
        <v>0.18460026736051413</v>
      </c>
      <c r="W71" s="209">
        <f t="shared" si="55"/>
        <v>0.17251770134721622</v>
      </c>
      <c r="X71" s="209">
        <f t="shared" si="55"/>
        <v>0.1815534035849809</v>
      </c>
      <c r="Y71" s="210">
        <f t="shared" si="56"/>
        <v>0.19572740791278589</v>
      </c>
    </row>
    <row r="72" spans="1:25" ht="18" customHeight="1" x14ac:dyDescent="0.3">
      <c r="A72"/>
      <c r="B72"/>
      <c r="C72" s="62" t="s">
        <v>315</v>
      </c>
      <c r="D72" s="203">
        <f>Mainstream!C58+'Resourced or SEN units'!C44+'Special schools'!C46+'NMSS or independent'!C42+'Hospital schools or AP'!C48+'Post-16 and FE'!C36+Other!C50</f>
        <v>1011.624</v>
      </c>
      <c r="E72" s="203">
        <f>Mainstream!D58+'Resourced or SEN units'!D44+'Special schools'!D46+'NMSS or independent'!D42+'Hospital schools or AP'!D48+'Post-16 and FE'!D36+Other!D50</f>
        <v>1059</v>
      </c>
      <c r="F72" s="311">
        <f>Mainstream!E58+'Resourced or SEN units'!E44+'Special schools'!E46+'NMSS or independent'!E42+'Hospital schools or AP'!E48+'Post-16 and FE'!E36+Other!E50</f>
        <v>1018</v>
      </c>
      <c r="G72" s="310">
        <f>Mainstream!F58+'Resourced or SEN units'!F44+'Special schools'!F46+'NMSS or independent'!F42+'Hospital schools or AP'!F48+'Post-16 and FE'!F36+Other!F50</f>
        <v>1100</v>
      </c>
      <c r="H72" s="203">
        <f>Mainstream!G58+'Resourced or SEN units'!G44+'Special schools'!G46+'NMSS or independent'!G42+'Hospital schools or AP'!G48+'Post-16 and FE'!G36+Other!G50</f>
        <v>1264.9504767065139</v>
      </c>
      <c r="I72" s="203">
        <f>Mainstream!H58+'Resourced or SEN units'!H44+'Special schools'!H46+'NMSS or independent'!H42+'Hospital schools or AP'!H48+'Post-16 and FE'!H36+Other!H50</f>
        <v>1439.206384306935</v>
      </c>
      <c r="J72" s="203">
        <f>Mainstream!I58+'Resourced or SEN units'!I44+'Special schools'!I46+'NMSS or independent'!I42+'Hospital schools or AP'!I48+'Post-16 and FE'!I36+Other!I50</f>
        <v>1671.4862262745082</v>
      </c>
      <c r="K72" s="203">
        <f>Mainstream!J58+'Resourced or SEN units'!J44+'Special schools'!J46+'NMSS or independent'!J42+'Hospital schools or AP'!J48+'Post-16 and FE'!J36+Other!J50</f>
        <v>1942.3109334672868</v>
      </c>
      <c r="L72" s="203">
        <f>Mainstream!K58+'Resourced or SEN units'!K44+'Special schools'!K46+'NMSS or independent'!K42+'Hospital schools or AP'!K48+'Post-16 and FE'!K36+Other!K50</f>
        <v>2265.3857798842928</v>
      </c>
      <c r="M72" s="203">
        <f>Mainstream!L58+'Resourced or SEN units'!L44+'Special schools'!L46+'NMSS or independent'!L42+'Hospital schools or AP'!L48+'Post-16 and FE'!L36+Other!L50</f>
        <v>2666.0091787053916</v>
      </c>
      <c r="N72" s="204">
        <f>Mainstream!M58+'Resourced or SEN units'!M44+'Special schools'!M46+'NMSS or independent'!M42+'Hospital schools or AP'!M48+'Post-16 and FE'!M36+Other!M50</f>
        <v>3153.5336914130085</v>
      </c>
      <c r="O72"/>
      <c r="P72" s="208">
        <f t="shared" si="48"/>
        <v>4.6831629142843563E-2</v>
      </c>
      <c r="Q72" s="209">
        <f t="shared" si="49"/>
        <v>-3.8715769593956562E-2</v>
      </c>
      <c r="R72" s="209">
        <f t="shared" si="50"/>
        <v>8.0550098231827114E-2</v>
      </c>
      <c r="S72" s="209">
        <f t="shared" si="51"/>
        <v>0.14995497882410352</v>
      </c>
      <c r="T72" s="209">
        <f t="shared" si="52"/>
        <v>0.13775709864478031</v>
      </c>
      <c r="U72" s="209">
        <f t="shared" si="53"/>
        <v>0.1613943938133863</v>
      </c>
      <c r="V72" s="209">
        <f t="shared" si="54"/>
        <v>0.16202628710641914</v>
      </c>
      <c r="W72" s="209">
        <f t="shared" si="55"/>
        <v>0.16633528692559738</v>
      </c>
      <c r="X72" s="209">
        <f t="shared" si="55"/>
        <v>0.17684555203730515</v>
      </c>
      <c r="Y72" s="210">
        <f t="shared" si="56"/>
        <v>0.18286677953012814</v>
      </c>
    </row>
    <row r="73" spans="1:25" ht="18" customHeight="1" x14ac:dyDescent="0.3">
      <c r="A73"/>
      <c r="B73"/>
      <c r="C73" s="62" t="s">
        <v>316</v>
      </c>
      <c r="D73" s="203">
        <f>Mainstream!C59+'Resourced or SEN units'!C45+'Special schools'!C47+'NMSS or independent'!C43+'Hospital schools or AP'!C49+'Post-16 and FE'!C37+Other!C51</f>
        <v>13.552</v>
      </c>
      <c r="E73" s="203">
        <f>Mainstream!D59+'Resourced or SEN units'!D45+'Special schools'!D47+'NMSS or independent'!D43+'Hospital schools or AP'!D49+'Post-16 and FE'!D37+Other!D51</f>
        <v>15.66</v>
      </c>
      <c r="F73" s="311">
        <f>Mainstream!E59+'Resourced or SEN units'!E45+'Special schools'!E47+'NMSS or independent'!E43+'Hospital schools or AP'!E49+'Post-16 and FE'!E37+Other!E51</f>
        <v>23</v>
      </c>
      <c r="G73" s="310">
        <f>Mainstream!F59+'Resourced or SEN units'!F45+'Special schools'!F47+'NMSS or independent'!F43+'Hospital schools or AP'!F49+'Post-16 and FE'!F37+Other!F51</f>
        <v>28</v>
      </c>
      <c r="H73" s="203">
        <f>Mainstream!G59+'Resourced or SEN units'!G45+'Special schools'!G47+'NMSS or independent'!G43+'Hospital schools or AP'!G49+'Post-16 and FE'!G37+Other!G51</f>
        <v>31.914664058817028</v>
      </c>
      <c r="I73" s="203">
        <f>Mainstream!H59+'Resourced or SEN units'!H45+'Special schools'!H47+'NMSS or independent'!H43+'Hospital schools or AP'!H49+'Post-16 and FE'!H37+Other!H51</f>
        <v>36.136680337067631</v>
      </c>
      <c r="J73" s="203">
        <f>Mainstream!I59+'Resourced or SEN units'!I45+'Special schools'!I47+'NMSS or independent'!I43+'Hospital schools or AP'!I49+'Post-16 and FE'!I37+Other!I51</f>
        <v>41.728353177759317</v>
      </c>
      <c r="K73" s="203">
        <f>Mainstream!J59+'Resourced or SEN units'!J45+'Special schools'!J47+'NMSS or independent'!J43+'Hospital schools or AP'!J49+'Post-16 and FE'!J37+Other!J51</f>
        <v>46.50688575412979</v>
      </c>
      <c r="L73" s="203">
        <f>Mainstream!K59+'Resourced or SEN units'!K45+'Special schools'!K47+'NMSS or independent'!K43+'Hospital schools or AP'!K49+'Post-16 and FE'!K37+Other!K51</f>
        <v>54.670692213605975</v>
      </c>
      <c r="M73" s="203">
        <f>Mainstream!L59+'Resourced or SEN units'!L45+'Special schools'!L47+'NMSS or independent'!L43+'Hospital schools or AP'!L49+'Post-16 and FE'!L37+Other!L51</f>
        <v>63.870536493262961</v>
      </c>
      <c r="N73" s="204">
        <f>Mainstream!M59+'Resourced or SEN units'!M45+'Special schools'!M47+'NMSS or independent'!M43+'Hospital schools or AP'!M49+'Post-16 and FE'!M37+Other!M51</f>
        <v>75.514612356533775</v>
      </c>
      <c r="O73"/>
      <c r="P73" s="208">
        <f t="shared" si="48"/>
        <v>0.15554899645808742</v>
      </c>
      <c r="Q73" s="209">
        <f t="shared" si="49"/>
        <v>0.46871008939974457</v>
      </c>
      <c r="R73" s="209">
        <f t="shared" si="50"/>
        <v>0.21739130434782608</v>
      </c>
      <c r="S73" s="209">
        <f t="shared" si="51"/>
        <v>0.13980943067203672</v>
      </c>
      <c r="T73" s="209">
        <f t="shared" si="52"/>
        <v>0.13229079492955501</v>
      </c>
      <c r="U73" s="209">
        <f t="shared" si="53"/>
        <v>0.15473676022631114</v>
      </c>
      <c r="V73" s="209">
        <f t="shared" si="54"/>
        <v>0.1145152447309464</v>
      </c>
      <c r="W73" s="209">
        <f t="shared" si="55"/>
        <v>0.17553973625832905</v>
      </c>
      <c r="X73" s="209">
        <f t="shared" si="55"/>
        <v>0.16827744276059134</v>
      </c>
      <c r="Y73" s="210">
        <f t="shared" si="56"/>
        <v>0.18230746918023816</v>
      </c>
    </row>
    <row r="74" spans="1:25" ht="18" customHeight="1" x14ac:dyDescent="0.3">
      <c r="A74"/>
      <c r="B74"/>
      <c r="C74" s="62" t="s">
        <v>317</v>
      </c>
      <c r="D74" s="203">
        <f>Mainstream!C60+'Resourced or SEN units'!C46+'Special schools'!C48+'NMSS or independent'!C44+'Hospital schools or AP'!C50+'Post-16 and FE'!C38+Other!C52</f>
        <v>245.10399999999998</v>
      </c>
      <c r="E74" s="203">
        <f>Mainstream!D60+'Resourced or SEN units'!D46+'Special schools'!D48+'NMSS or independent'!D44+'Hospital schools or AP'!D50+'Post-16 and FE'!D38+Other!D52</f>
        <v>256.2</v>
      </c>
      <c r="F74" s="311">
        <f>Mainstream!E60+'Resourced or SEN units'!E46+'Special schools'!E48+'NMSS or independent'!E44+'Hospital schools or AP'!E50+'Post-16 and FE'!E38+Other!E52</f>
        <v>259</v>
      </c>
      <c r="G74" s="310">
        <f>Mainstream!F60+'Resourced or SEN units'!F46+'Special schools'!F48+'NMSS or independent'!F44+'Hospital schools or AP'!F50+'Post-16 and FE'!F38+Other!F52</f>
        <v>276</v>
      </c>
      <c r="H74" s="203">
        <f>Mainstream!G60+'Resourced or SEN units'!G46+'Special schools'!G48+'NMSS or independent'!G44+'Hospital schools or AP'!G50+'Post-16 and FE'!G38+Other!G52</f>
        <v>321.69782972042293</v>
      </c>
      <c r="I74" s="203">
        <f>Mainstream!H60+'Resourced or SEN units'!H46+'Special schools'!H48+'NMSS or independent'!H44+'Hospital schools or AP'!H50+'Post-16 and FE'!H38+Other!H52</f>
        <v>360.21498627605581</v>
      </c>
      <c r="J74" s="203">
        <f>Mainstream!I60+'Resourced or SEN units'!I46+'Special schools'!I48+'NMSS or independent'!I44+'Hospital schools or AP'!I50+'Post-16 and FE'!I38+Other!I52</f>
        <v>415.08667084064791</v>
      </c>
      <c r="K74" s="203">
        <f>Mainstream!J60+'Resourced or SEN units'!J46+'Special schools'!J48+'NMSS or independent'!J44+'Hospital schools or AP'!J50+'Post-16 and FE'!J38+Other!J52</f>
        <v>482.43180445558448</v>
      </c>
      <c r="L74" s="203">
        <f>Mainstream!K60+'Resourced or SEN units'!K46+'Special schools'!K48+'NMSS or independent'!K44+'Hospital schools or AP'!K50+'Post-16 and FE'!K38+Other!K52</f>
        <v>558.61272976148086</v>
      </c>
      <c r="M74" s="203">
        <f>Mainstream!L60+'Resourced or SEN units'!L46+'Special schools'!L48+'NMSS or independent'!L44+'Hospital schools or AP'!L50+'Post-16 and FE'!L38+Other!L52</f>
        <v>654.82150150879806</v>
      </c>
      <c r="N74" s="204">
        <f>Mainstream!M60+'Resourced or SEN units'!M46+'Special schools'!M48+'NMSS or independent'!M44+'Hospital schools or AP'!M50+'Post-16 and FE'!M38+Other!M52</f>
        <v>772.52900501493616</v>
      </c>
      <c r="O74"/>
      <c r="P74" s="208">
        <f t="shared" si="48"/>
        <v>4.527057901951826E-2</v>
      </c>
      <c r="Q74" s="209">
        <f t="shared" si="49"/>
        <v>1.0928961748633925E-2</v>
      </c>
      <c r="R74" s="209">
        <f t="shared" si="50"/>
        <v>6.5637065637065631E-2</v>
      </c>
      <c r="S74" s="209">
        <f t="shared" si="51"/>
        <v>0.16557184681312656</v>
      </c>
      <c r="T74" s="209">
        <f t="shared" si="52"/>
        <v>0.11973085609283371</v>
      </c>
      <c r="U74" s="209">
        <f t="shared" si="53"/>
        <v>0.15233037673379979</v>
      </c>
      <c r="V74" s="209">
        <f t="shared" si="54"/>
        <v>0.16224354657919243</v>
      </c>
      <c r="W74" s="209">
        <f t="shared" si="55"/>
        <v>0.157910246800302</v>
      </c>
      <c r="X74" s="209">
        <f t="shared" si="55"/>
        <v>0.17222803316422253</v>
      </c>
      <c r="Y74" s="210">
        <f t="shared" si="56"/>
        <v>0.17975509850382732</v>
      </c>
    </row>
    <row r="75" spans="1:25" ht="18" customHeight="1" x14ac:dyDescent="0.3">
      <c r="A75"/>
      <c r="B75"/>
      <c r="C75" s="62" t="s">
        <v>318</v>
      </c>
      <c r="D75" s="203">
        <f>Mainstream!C61+'Resourced or SEN units'!C47+'Special schools'!C49+'NMSS or independent'!C45+'Hospital schools or AP'!C51+'Post-16 and FE'!C39+Other!C53</f>
        <v>46</v>
      </c>
      <c r="E75" s="203">
        <f>Mainstream!D61+'Resourced or SEN units'!D47+'Special schools'!D49+'NMSS or independent'!D45+'Hospital schools or AP'!D51+'Post-16 and FE'!D39+Other!D53</f>
        <v>50.599999999999994</v>
      </c>
      <c r="F75" s="311">
        <f>Mainstream!E61+'Resourced or SEN units'!E47+'Special schools'!E49+'NMSS or independent'!E45+'Hospital schools or AP'!E51+'Post-16 and FE'!E39+Other!E53</f>
        <v>57</v>
      </c>
      <c r="G75" s="310">
        <f>Mainstream!F61+'Resourced or SEN units'!F47+'Special schools'!F49+'NMSS or independent'!F45+'Hospital schools or AP'!F51+'Post-16 and FE'!F39+Other!F53</f>
        <v>63</v>
      </c>
      <c r="H75" s="203">
        <f>Mainstream!G61+'Resourced or SEN units'!G47+'Special schools'!G49+'NMSS or independent'!G45+'Hospital schools or AP'!G51+'Post-16 and FE'!G39+Other!G53</f>
        <v>70.43856060883968</v>
      </c>
      <c r="I75" s="203">
        <f>Mainstream!H61+'Resourced or SEN units'!H47+'Special schools'!H49+'NMSS or independent'!H45+'Hospital schools or AP'!H51+'Post-16 and FE'!H39+Other!H53</f>
        <v>78.512371621164675</v>
      </c>
      <c r="J75" s="203">
        <f>Mainstream!I61+'Resourced or SEN units'!I47+'Special schools'!I49+'NMSS or independent'!I45+'Hospital schools or AP'!I51+'Post-16 and FE'!I39+Other!I53</f>
        <v>89.876384094044624</v>
      </c>
      <c r="K75" s="203">
        <f>Mainstream!J61+'Resourced or SEN units'!J47+'Special schools'!J49+'NMSS or independent'!J45+'Hospital schools or AP'!J51+'Post-16 and FE'!J39+Other!J53</f>
        <v>101.23154206962056</v>
      </c>
      <c r="L75" s="203">
        <f>Mainstream!K61+'Resourced or SEN units'!K47+'Special schools'!K49+'NMSS or independent'!K45+'Hospital schools or AP'!K51+'Post-16 and FE'!K39+Other!K53</f>
        <v>115.02125380307935</v>
      </c>
      <c r="M75" s="203">
        <f>Mainstream!L61+'Resourced or SEN units'!L47+'Special schools'!L49+'NMSS or independent'!L45+'Hospital schools or AP'!L51+'Post-16 and FE'!L39+Other!L53</f>
        <v>130.69909458072408</v>
      </c>
      <c r="N75" s="204">
        <f>Mainstream!M61+'Resourced or SEN units'!M47+'Special schools'!M49+'NMSS or independent'!M45+'Hospital schools or AP'!M51+'Post-16 and FE'!M39+Other!M53</f>
        <v>150.6321911240006</v>
      </c>
      <c r="O75"/>
      <c r="P75" s="208">
        <f t="shared" si="48"/>
        <v>9.9999999999999881E-2</v>
      </c>
      <c r="Q75" s="209">
        <f t="shared" si="49"/>
        <v>0.12648221343873531</v>
      </c>
      <c r="R75" s="209">
        <f t="shared" si="50"/>
        <v>0.10526315789473684</v>
      </c>
      <c r="S75" s="209">
        <f t="shared" si="51"/>
        <v>0.11807239061650285</v>
      </c>
      <c r="T75" s="209">
        <f t="shared" si="52"/>
        <v>0.11462203291121445</v>
      </c>
      <c r="U75" s="209">
        <f t="shared" si="53"/>
        <v>0.1447416787727826</v>
      </c>
      <c r="V75" s="209">
        <f t="shared" si="54"/>
        <v>0.12634195389629999</v>
      </c>
      <c r="W75" s="209">
        <f t="shared" si="55"/>
        <v>0.13621951667964427</v>
      </c>
      <c r="X75" s="209">
        <f t="shared" si="55"/>
        <v>0.13630385915011653</v>
      </c>
      <c r="Y75" s="210">
        <f t="shared" si="56"/>
        <v>0.1525113590665709</v>
      </c>
    </row>
    <row r="76" spans="1:25" ht="18" customHeight="1" x14ac:dyDescent="0.3">
      <c r="A76"/>
      <c r="B76"/>
      <c r="C76" s="62" t="s">
        <v>319</v>
      </c>
      <c r="D76" s="203">
        <f>Mainstream!C62+'Resourced or SEN units'!C48+'Special schools'!C50+'NMSS or independent'!C46+'Hospital schools or AP'!C52+'Post-16 and FE'!C40+Other!C54</f>
        <v>1224</v>
      </c>
      <c r="E76" s="203">
        <f>Mainstream!D62+'Resourced or SEN units'!D48+'Special schools'!D50+'NMSS or independent'!D46+'Hospital schools or AP'!D52+'Post-16 and FE'!D40+Other!D54</f>
        <v>1273</v>
      </c>
      <c r="F76" s="311">
        <f>Mainstream!E62+'Resourced or SEN units'!E48+'Special schools'!E50+'NMSS or independent'!E46+'Hospital schools or AP'!E52+'Post-16 and FE'!E40+Other!E54</f>
        <v>1322</v>
      </c>
      <c r="G76" s="310">
        <f>Mainstream!F62+'Resourced or SEN units'!F48+'Special schools'!F50+'NMSS or independent'!F46+'Hospital schools or AP'!F52+'Post-16 and FE'!F40+Other!F54</f>
        <v>1681</v>
      </c>
      <c r="H76" s="203">
        <f>Mainstream!G62+'Resourced or SEN units'!G48+'Special schools'!G50+'NMSS or independent'!G46+'Hospital schools or AP'!G52+'Post-16 and FE'!G40+Other!G54</f>
        <v>1990.9879656125793</v>
      </c>
      <c r="I76" s="203">
        <f>Mainstream!H62+'Resourced or SEN units'!H48+'Special schools'!H50+'NMSS or independent'!H46+'Hospital schools or AP'!H52+'Post-16 and FE'!H40+Other!H54</f>
        <v>2283.6167112364096</v>
      </c>
      <c r="J76" s="203">
        <f>Mainstream!I62+'Resourced or SEN units'!I48+'Special schools'!I50+'NMSS or independent'!I46+'Hospital schools or AP'!I52+'Post-16 and FE'!I40+Other!I54</f>
        <v>2670.0467053565262</v>
      </c>
      <c r="K76" s="203">
        <f>Mainstream!J62+'Resourced or SEN units'!J48+'Special schools'!J50+'NMSS or independent'!J46+'Hospital schools or AP'!J52+'Post-16 and FE'!J40+Other!J54</f>
        <v>3158.6523598646136</v>
      </c>
      <c r="L76" s="203">
        <f>Mainstream!K62+'Resourced or SEN units'!K48+'Special schools'!K50+'NMSS or independent'!K46+'Hospital schools or AP'!K52+'Post-16 and FE'!K40+Other!K54</f>
        <v>3737.0758164477957</v>
      </c>
      <c r="M76" s="203">
        <f>Mainstream!L62+'Resourced or SEN units'!L48+'Special schools'!L50+'NMSS or independent'!L46+'Hospital schools or AP'!L52+'Post-16 and FE'!L40+Other!L54</f>
        <v>4468.3827249137266</v>
      </c>
      <c r="N76" s="204">
        <f>Mainstream!M62+'Resourced or SEN units'!M48+'Special schools'!M50+'NMSS or independent'!M46+'Hospital schools or AP'!M52+'Post-16 and FE'!M40+Other!M54</f>
        <v>5385.0929049214046</v>
      </c>
      <c r="O76"/>
      <c r="P76" s="208">
        <f t="shared" si="48"/>
        <v>4.0032679738562088E-2</v>
      </c>
      <c r="Q76" s="209">
        <f t="shared" si="49"/>
        <v>3.8491751767478398E-2</v>
      </c>
      <c r="R76" s="209">
        <f t="shared" si="50"/>
        <v>0.27155824508320725</v>
      </c>
      <c r="S76" s="209">
        <f t="shared" si="51"/>
        <v>0.1844068801978461</v>
      </c>
      <c r="T76" s="209">
        <f t="shared" si="52"/>
        <v>0.14697665213350272</v>
      </c>
      <c r="U76" s="209">
        <f t="shared" si="53"/>
        <v>0.16921841227501497</v>
      </c>
      <c r="V76" s="209">
        <f t="shared" si="54"/>
        <v>0.18299517140575441</v>
      </c>
      <c r="W76" s="209">
        <f t="shared" si="55"/>
        <v>0.18312349403591047</v>
      </c>
      <c r="X76" s="209">
        <f t="shared" si="55"/>
        <v>0.19568960984073919</v>
      </c>
      <c r="Y76" s="210">
        <f t="shared" si="56"/>
        <v>0.20515480352578289</v>
      </c>
    </row>
    <row r="77" spans="1:25" ht="18" customHeight="1" x14ac:dyDescent="0.3">
      <c r="A77"/>
      <c r="B77"/>
      <c r="C77" s="62" t="s">
        <v>320</v>
      </c>
      <c r="D77" s="203">
        <f>Mainstream!C63+'Resourced or SEN units'!C49+'Special schools'!C51+'NMSS or independent'!C47+'Hospital schools or AP'!C53+'Post-16 and FE'!C41+Other!C55</f>
        <v>845.24400000000003</v>
      </c>
      <c r="E77" s="203">
        <f>Mainstream!D63+'Resourced or SEN units'!D49+'Special schools'!D51+'NMSS or independent'!D47+'Hospital schools or AP'!D53+'Post-16 and FE'!D41+Other!D55</f>
        <v>870</v>
      </c>
      <c r="F77" s="311">
        <f>Mainstream!E63+'Resourced or SEN units'!E49+'Special schools'!E51+'NMSS or independent'!E47+'Hospital schools or AP'!E53+'Post-16 and FE'!E41+Other!E55</f>
        <v>1087</v>
      </c>
      <c r="G77" s="310">
        <f>Mainstream!F63+'Resourced or SEN units'!F49+'Special schools'!F51+'NMSS or independent'!F47+'Hospital schools or AP'!F53+'Post-16 and FE'!F41+Other!F55</f>
        <v>1363</v>
      </c>
      <c r="H77" s="203">
        <f>Mainstream!G63+'Resourced or SEN units'!G49+'Special schools'!G51+'NMSS or independent'!G47+'Hospital schools or AP'!G53+'Post-16 and FE'!G41+Other!G55</f>
        <v>1624.284731950949</v>
      </c>
      <c r="I77" s="203">
        <f>Mainstream!H63+'Resourced or SEN units'!H49+'Special schools'!H51+'NMSS or independent'!H47+'Hospital schools or AP'!H53+'Post-16 and FE'!H41+Other!H55</f>
        <v>1856.646967859479</v>
      </c>
      <c r="J77" s="203">
        <f>Mainstream!I63+'Resourced or SEN units'!I49+'Special schools'!I51+'NMSS or independent'!I47+'Hospital schools or AP'!I53+'Post-16 and FE'!I41+Other!I55</f>
        <v>2148.6276442474709</v>
      </c>
      <c r="K77" s="203">
        <f>Mainstream!J63+'Resourced or SEN units'!J49+'Special schools'!J51+'NMSS or independent'!J47+'Hospital schools or AP'!J53+'Post-16 and FE'!J41+Other!J55</f>
        <v>2529.7195050054729</v>
      </c>
      <c r="L77" s="203">
        <f>Mainstream!K63+'Resourced or SEN units'!K49+'Special schools'!K51+'NMSS or independent'!K47+'Hospital schools or AP'!K53+'Post-16 and FE'!K41+Other!K55</f>
        <v>2969.622304420438</v>
      </c>
      <c r="M77" s="203">
        <f>Mainstream!L63+'Resourced or SEN units'!L49+'Special schools'!L51+'NMSS or independent'!L47+'Hospital schools or AP'!L53+'Post-16 and FE'!L41+Other!L55</f>
        <v>3517.6095833813406</v>
      </c>
      <c r="N77" s="204">
        <f>Mainstream!M63+'Resourced or SEN units'!M49+'Special schools'!M51+'NMSS or independent'!M47+'Hospital schools or AP'!M53+'Post-16 and FE'!M41+Other!M55</f>
        <v>4203.9201399492204</v>
      </c>
      <c r="O77"/>
      <c r="P77" s="208">
        <f t="shared" si="48"/>
        <v>2.9288584124820726E-2</v>
      </c>
      <c r="Q77" s="209">
        <f t="shared" si="49"/>
        <v>0.24942528735632183</v>
      </c>
      <c r="R77" s="209">
        <f t="shared" si="50"/>
        <v>0.25390984360625574</v>
      </c>
      <c r="S77" s="209">
        <f t="shared" si="51"/>
        <v>0.19169826261991854</v>
      </c>
      <c r="T77" s="209">
        <f t="shared" si="52"/>
        <v>0.14305511302161708</v>
      </c>
      <c r="U77" s="209">
        <f t="shared" si="53"/>
        <v>0.15726235597961594</v>
      </c>
      <c r="V77" s="209">
        <f t="shared" si="54"/>
        <v>0.17736524138014359</v>
      </c>
      <c r="W77" s="209">
        <f t="shared" si="55"/>
        <v>0.17389390347212166</v>
      </c>
      <c r="X77" s="209">
        <f t="shared" si="55"/>
        <v>0.18453096817908288</v>
      </c>
      <c r="Y77" s="210">
        <f t="shared" si="56"/>
        <v>0.19510708630380641</v>
      </c>
    </row>
    <row r="78" spans="1:25" ht="18" customHeight="1" x14ac:dyDescent="0.3">
      <c r="A78"/>
      <c r="B78"/>
      <c r="C78" s="62" t="s">
        <v>321</v>
      </c>
      <c r="D78" s="203">
        <f>Mainstream!C64+'Resourced or SEN units'!C50+'Special schools'!C52+'NMSS or independent'!C48+'Hospital schools or AP'!C54+'Post-16 and FE'!C42+Other!C56</f>
        <v>279.036</v>
      </c>
      <c r="E78" s="203">
        <f>Mainstream!D64+'Resourced or SEN units'!D50+'Special schools'!D52+'NMSS or independent'!D48+'Hospital schools or AP'!D54+'Post-16 and FE'!D42+Other!D56</f>
        <v>279</v>
      </c>
      <c r="F78" s="311">
        <f>Mainstream!E64+'Resourced or SEN units'!E50+'Special schools'!E52+'NMSS or independent'!E48+'Hospital schools or AP'!E54+'Post-16 and FE'!E42+Other!E56</f>
        <v>277</v>
      </c>
      <c r="G78" s="310">
        <f>Mainstream!F64+'Resourced or SEN units'!F50+'Special schools'!F52+'NMSS or independent'!F48+'Hospital schools or AP'!F54+'Post-16 and FE'!F42+Other!F56</f>
        <v>290</v>
      </c>
      <c r="H78" s="203">
        <f>Mainstream!G64+'Resourced or SEN units'!G50+'Special schools'!G52+'NMSS or independent'!G48+'Hospital schools or AP'!G54+'Post-16 and FE'!G42+Other!G56</f>
        <v>327.1637813647219</v>
      </c>
      <c r="I78" s="203">
        <f>Mainstream!H64+'Resourced or SEN units'!H50+'Special schools'!H52+'NMSS or independent'!H48+'Hospital schools or AP'!H54+'Post-16 and FE'!H42+Other!H56</f>
        <v>371.86644408499842</v>
      </c>
      <c r="J78" s="203">
        <f>Mainstream!I64+'Resourced or SEN units'!I50+'Special schools'!I52+'NMSS or independent'!I48+'Hospital schools or AP'!I54+'Post-16 and FE'!I42+Other!I56</f>
        <v>423.0736511324875</v>
      </c>
      <c r="K78" s="203">
        <f>Mainstream!J64+'Resourced or SEN units'!J50+'Special schools'!J52+'NMSS or independent'!J48+'Hospital schools or AP'!J54+'Post-16 and FE'!J42+Other!J56</f>
        <v>483.23029852456557</v>
      </c>
      <c r="L78" s="203">
        <f>Mainstream!K64+'Resourced or SEN units'!K50+'Special schools'!K52+'NMSS or independent'!K48+'Hospital schools or AP'!K54+'Post-16 and FE'!K42+Other!K56</f>
        <v>552.21923814017362</v>
      </c>
      <c r="M78" s="203">
        <f>Mainstream!L64+'Resourced or SEN units'!L50+'Special schools'!L52+'NMSS or independent'!L48+'Hospital schools or AP'!L54+'Post-16 and FE'!L42+Other!L56</f>
        <v>637.57453039460552</v>
      </c>
      <c r="N78" s="204">
        <f>Mainstream!M64+'Resourced or SEN units'!M50+'Special schools'!M52+'NMSS or independent'!M48+'Hospital schools or AP'!M54+'Post-16 and FE'!M42+Other!M56</f>
        <v>738.05091313933576</v>
      </c>
      <c r="O78"/>
      <c r="P78" s="208">
        <f t="shared" si="48"/>
        <v>-1.2901561088892244E-4</v>
      </c>
      <c r="Q78" s="209">
        <f t="shared" si="49"/>
        <v>-7.1684587813620072E-3</v>
      </c>
      <c r="R78" s="209">
        <f t="shared" si="50"/>
        <v>4.6931407942238268E-2</v>
      </c>
      <c r="S78" s="209">
        <f t="shared" si="51"/>
        <v>0.12815097022317895</v>
      </c>
      <c r="T78" s="209">
        <f t="shared" si="52"/>
        <v>0.13663695453636426</v>
      </c>
      <c r="U78" s="209">
        <f t="shared" si="53"/>
        <v>0.13770322077187616</v>
      </c>
      <c r="V78" s="209">
        <f t="shared" si="54"/>
        <v>0.14218953893973355</v>
      </c>
      <c r="W78" s="209">
        <f t="shared" si="55"/>
        <v>0.14276617138091335</v>
      </c>
      <c r="X78" s="209">
        <f t="shared" si="55"/>
        <v>0.15456776287240753</v>
      </c>
      <c r="Y78" s="210">
        <f t="shared" si="56"/>
        <v>0.15759158804939044</v>
      </c>
    </row>
    <row r="79" spans="1:25" ht="18" customHeight="1" x14ac:dyDescent="0.3">
      <c r="A79"/>
      <c r="B79"/>
      <c r="C79" s="62" t="s">
        <v>322</v>
      </c>
      <c r="D79" s="203">
        <f>Mainstream!C65+'Resourced or SEN units'!C51+'Special schools'!C53+'NMSS or independent'!C49+'Hospital schools or AP'!C55+'Post-16 and FE'!C43+Other!C57</f>
        <v>255.036</v>
      </c>
      <c r="E79" s="203">
        <f>Mainstream!D65+'Resourced or SEN units'!D51+'Special schools'!D53+'NMSS or independent'!D49+'Hospital schools or AP'!D55+'Post-16 and FE'!D43+Other!D57</f>
        <v>263</v>
      </c>
      <c r="F79" s="311">
        <f>Mainstream!E65+'Resourced or SEN units'!E51+'Special schools'!E53+'NMSS or independent'!E49+'Hospital schools or AP'!E55+'Post-16 and FE'!E43+Other!E57</f>
        <v>292</v>
      </c>
      <c r="G79" s="310">
        <f>Mainstream!F65+'Resourced or SEN units'!F51+'Special schools'!F53+'NMSS or independent'!F49+'Hospital schools or AP'!F55+'Post-16 and FE'!F43+Other!F57</f>
        <v>314</v>
      </c>
      <c r="H79" s="203">
        <f>Mainstream!G65+'Resourced or SEN units'!G51+'Special schools'!G53+'NMSS or independent'!G49+'Hospital schools or AP'!G55+'Post-16 and FE'!G43+Other!G57</f>
        <v>373.66062730522737</v>
      </c>
      <c r="I79" s="203">
        <f>Mainstream!H65+'Resourced or SEN units'!H51+'Special schools'!H53+'NMSS or independent'!H49+'Hospital schools or AP'!H55+'Post-16 and FE'!H43+Other!H57</f>
        <v>433.97747264469967</v>
      </c>
      <c r="J79" s="203">
        <f>Mainstream!I65+'Resourced or SEN units'!I51+'Special schools'!I53+'NMSS or independent'!I49+'Hospital schools or AP'!I55+'Post-16 and FE'!I43+Other!I57</f>
        <v>505.30020749840594</v>
      </c>
      <c r="K79" s="203">
        <f>Mainstream!J65+'Resourced or SEN units'!J51+'Special schools'!J53+'NMSS or independent'!J49+'Hospital schools or AP'!J55+'Post-16 and FE'!J43+Other!J57</f>
        <v>596.37558956388784</v>
      </c>
      <c r="L79" s="203">
        <f>Mainstream!K65+'Resourced or SEN units'!K51+'Special schools'!K53+'NMSS or independent'!K49+'Hospital schools or AP'!K55+'Post-16 and FE'!K43+Other!K57</f>
        <v>702.95708731749426</v>
      </c>
      <c r="M79" s="203">
        <f>Mainstream!L65+'Resourced or SEN units'!L51+'Special schools'!L53+'NMSS or independent'!L49+'Hospital schools or AP'!L55+'Post-16 and FE'!L43+Other!L57</f>
        <v>836.16594686869666</v>
      </c>
      <c r="N79" s="204">
        <f>Mainstream!M65+'Resourced or SEN units'!M51+'Special schools'!M53+'NMSS or independent'!M49+'Hospital schools or AP'!M55+'Post-16 and FE'!M43+Other!M57</f>
        <v>1004.2786212060971</v>
      </c>
      <c r="O79"/>
      <c r="P79" s="208">
        <f t="shared" si="48"/>
        <v>3.1226964036449749E-2</v>
      </c>
      <c r="Q79" s="209">
        <f t="shared" si="49"/>
        <v>0.11026615969581749</v>
      </c>
      <c r="R79" s="209">
        <f t="shared" si="50"/>
        <v>7.5342465753424653E-2</v>
      </c>
      <c r="S79" s="209">
        <f t="shared" si="51"/>
        <v>0.1900019977873483</v>
      </c>
      <c r="T79" s="209">
        <f t="shared" si="52"/>
        <v>0.16142146357368839</v>
      </c>
      <c r="U79" s="209">
        <f t="shared" si="53"/>
        <v>0.16434662937469724</v>
      </c>
      <c r="V79" s="209">
        <f t="shared" si="54"/>
        <v>0.18024014380751904</v>
      </c>
      <c r="W79" s="209">
        <f t="shared" si="55"/>
        <v>0.17871539281402576</v>
      </c>
      <c r="X79" s="209">
        <f t="shared" si="55"/>
        <v>0.18949785407176345</v>
      </c>
      <c r="Y79" s="210">
        <f t="shared" si="56"/>
        <v>0.2010518067220444</v>
      </c>
    </row>
    <row r="80" spans="1:25" ht="18" customHeight="1" x14ac:dyDescent="0.3">
      <c r="A80"/>
      <c r="B80"/>
      <c r="C80" s="62" t="s">
        <v>323</v>
      </c>
      <c r="D80" s="203">
        <f>Mainstream!C66+'Resourced or SEN units'!C52+'Special schools'!C54+'NMSS or independent'!C50+'Hospital schools or AP'!C56+'Post-16 and FE'!C44+Other!C58</f>
        <v>50</v>
      </c>
      <c r="E80" s="203">
        <f>Mainstream!D66+'Resourced or SEN units'!D52+'Special schools'!D54+'NMSS or independent'!D50+'Hospital schools or AP'!D56+'Post-16 and FE'!D44+Other!D58</f>
        <v>56.6</v>
      </c>
      <c r="F80" s="311">
        <f>Mainstream!E66+'Resourced or SEN units'!E52+'Special schools'!E54+'NMSS or independent'!E50+'Hospital schools or AP'!E56+'Post-16 and FE'!E44+Other!E58</f>
        <v>61</v>
      </c>
      <c r="G80" s="310">
        <f>Mainstream!F66+'Resourced or SEN units'!F52+'Special schools'!F54+'NMSS or independent'!F50+'Hospital schools or AP'!F56+'Post-16 and FE'!F44+Other!F58</f>
        <v>59</v>
      </c>
      <c r="H80" s="203">
        <f>Mainstream!G66+'Resourced or SEN units'!G52+'Special schools'!G54+'NMSS or independent'!G50+'Hospital schools or AP'!G56+'Post-16 and FE'!G44+Other!G58</f>
        <v>69.934725697460948</v>
      </c>
      <c r="I80" s="203">
        <f>Mainstream!H66+'Resourced or SEN units'!H52+'Special schools'!H54+'NMSS or independent'!H50+'Hospital schools or AP'!H56+'Post-16 and FE'!H44+Other!H58</f>
        <v>81.874553254101698</v>
      </c>
      <c r="J80" s="203">
        <f>Mainstream!I66+'Resourced or SEN units'!I52+'Special schools'!I54+'NMSS or independent'!I50+'Hospital schools or AP'!I56+'Post-16 and FE'!I44+Other!I58</f>
        <v>94.724697165106875</v>
      </c>
      <c r="K80" s="203">
        <f>Mainstream!J66+'Resourced or SEN units'!J52+'Special schools'!J54+'NMSS or independent'!J50+'Hospital schools or AP'!J56+'Post-16 and FE'!J44+Other!J58</f>
        <v>112.40165966255869</v>
      </c>
      <c r="L80" s="203">
        <f>Mainstream!K66+'Resourced or SEN units'!K52+'Special schools'!K54+'NMSS or independent'!K50+'Hospital schools or AP'!K56+'Post-16 and FE'!K44+Other!K58</f>
        <v>133.81401865347871</v>
      </c>
      <c r="M80" s="203">
        <f>Mainstream!L66+'Resourced or SEN units'!L52+'Special schools'!L54+'NMSS or independent'!L50+'Hospital schools or AP'!L56+'Post-16 and FE'!L44+Other!L58</f>
        <v>158.65692567138828</v>
      </c>
      <c r="N80" s="204">
        <f>Mainstream!M66+'Resourced or SEN units'!M52+'Special schools'!M54+'NMSS or independent'!M50+'Hospital schools or AP'!M56+'Post-16 and FE'!M44+Other!M58</f>
        <v>190.86020659137506</v>
      </c>
      <c r="O80"/>
      <c r="P80" s="208">
        <f t="shared" si="48"/>
        <v>0.13200000000000003</v>
      </c>
      <c r="Q80" s="209">
        <f t="shared" si="49"/>
        <v>7.773851590106004E-2</v>
      </c>
      <c r="R80" s="209">
        <f t="shared" si="50"/>
        <v>-3.2786885245901641E-2</v>
      </c>
      <c r="S80" s="206">
        <f t="shared" si="51"/>
        <v>0.18533433385527032</v>
      </c>
      <c r="T80" s="209">
        <f t="shared" si="52"/>
        <v>0.17072816740988858</v>
      </c>
      <c r="U80" s="209">
        <f t="shared" si="53"/>
        <v>0.15694917896069763</v>
      </c>
      <c r="V80" s="209">
        <f t="shared" si="54"/>
        <v>0.18661408298450977</v>
      </c>
      <c r="W80" s="209">
        <f t="shared" si="55"/>
        <v>0.19049860166835725</v>
      </c>
      <c r="X80" s="209">
        <f t="shared" si="55"/>
        <v>0.18565249940099407</v>
      </c>
      <c r="Y80" s="210">
        <f t="shared" si="56"/>
        <v>0.20297431570485944</v>
      </c>
    </row>
    <row r="81" spans="1:25" ht="18" customHeight="1" x14ac:dyDescent="0.3">
      <c r="A81"/>
      <c r="B81"/>
      <c r="C81" s="62" t="s">
        <v>324</v>
      </c>
      <c r="D81" s="203">
        <f>Mainstream!C67+'Resourced or SEN units'!C53+'Special schools'!C55+'NMSS or independent'!C51+'Hospital schools or AP'!C57+'Post-16 and FE'!C45+Other!C59</f>
        <v>63.275999999999996</v>
      </c>
      <c r="E81" s="203">
        <f>Mainstream!D67+'Resourced or SEN units'!D53+'Special schools'!D55+'NMSS or independent'!D51+'Hospital schools or AP'!D57+'Post-16 and FE'!D45+Other!D59</f>
        <v>231</v>
      </c>
      <c r="F81" s="311">
        <f>Mainstream!E67+'Resourced or SEN units'!E53+'Special schools'!E55+'NMSS or independent'!E51+'Hospital schools or AP'!E57+'Post-16 and FE'!E45+Other!E59</f>
        <v>116</v>
      </c>
      <c r="G81" s="310">
        <f>Mainstream!F67+'Resourced or SEN units'!F53+'Special schools'!F55+'NMSS or independent'!F51+'Hospital schools or AP'!F57+'Post-16 and FE'!F45+Other!F59</f>
        <v>124</v>
      </c>
      <c r="H81" s="203">
        <f>Mainstream!G67+'Resourced or SEN units'!G53+'Special schools'!G55+'NMSS or independent'!G51+'Hospital schools or AP'!G57+'Post-16 and FE'!G45+Other!G59</f>
        <v>150.67776808177899</v>
      </c>
      <c r="I81" s="203">
        <f>Mainstream!H67+'Resourced or SEN units'!H53+'Special schools'!H55+'NMSS or independent'!H51+'Hospital schools or AP'!H57+'Post-16 and FE'!H45+Other!H59</f>
        <v>167.47711335902176</v>
      </c>
      <c r="J81" s="203">
        <f>Mainstream!I67+'Resourced or SEN units'!I53+'Special schools'!I55+'NMSS or independent'!I51+'Hospital schools or AP'!I57+'Post-16 and FE'!I45+Other!I59</f>
        <v>193.09032685330033</v>
      </c>
      <c r="K81" s="203">
        <f>Mainstream!J67+'Resourced or SEN units'!J53+'Special schools'!J55+'NMSS or independent'!J51+'Hospital schools or AP'!J57+'Post-16 and FE'!J45+Other!J59</f>
        <v>227.53703054715555</v>
      </c>
      <c r="L81" s="203">
        <f>Mainstream!K67+'Resourced or SEN units'!K53+'Special schools'!K55+'NMSS or independent'!K51+'Hospital schools or AP'!K57+'Post-16 and FE'!K45+Other!K59</f>
        <v>267.46940332160818</v>
      </c>
      <c r="M81" s="203">
        <f>Mainstream!L67+'Resourced or SEN units'!L53+'Special schools'!L55+'NMSS or independent'!L51+'Hospital schools or AP'!L57+'Post-16 and FE'!L45+Other!L59</f>
        <v>317.03511233067269</v>
      </c>
      <c r="N81" s="204">
        <f>Mainstream!M67+'Resourced or SEN units'!M53+'Special schools'!M55+'NMSS or independent'!M51+'Hospital schools or AP'!M57+'Post-16 and FE'!M45+Other!M59</f>
        <v>379.18341078009485</v>
      </c>
      <c r="O81"/>
      <c r="P81" s="208">
        <f t="shared" si="48"/>
        <v>2.6506732410392564</v>
      </c>
      <c r="Q81" s="209">
        <f t="shared" si="49"/>
        <v>-0.49783549783549785</v>
      </c>
      <c r="R81" s="209">
        <f t="shared" si="50"/>
        <v>6.8965517241379309E-2</v>
      </c>
      <c r="S81" s="209">
        <f t="shared" si="51"/>
        <v>0.21514329098208865</v>
      </c>
      <c r="T81" s="209">
        <f t="shared" si="52"/>
        <v>0.11149186433479073</v>
      </c>
      <c r="U81" s="209">
        <f t="shared" si="53"/>
        <v>0.15293560403905074</v>
      </c>
      <c r="V81" s="209">
        <f t="shared" si="54"/>
        <v>0.17839683766254114</v>
      </c>
      <c r="W81" s="209">
        <f t="shared" si="55"/>
        <v>0.17549834714124438</v>
      </c>
      <c r="X81" s="209">
        <f t="shared" si="55"/>
        <v>0.18531356631272755</v>
      </c>
      <c r="Y81" s="210">
        <f t="shared" si="56"/>
        <v>0.19602970154485755</v>
      </c>
    </row>
    <row r="82" spans="1:25" ht="18" customHeight="1" x14ac:dyDescent="0.3">
      <c r="A82"/>
      <c r="B82"/>
      <c r="C82" s="72" t="s">
        <v>325</v>
      </c>
      <c r="D82" s="203">
        <f>Mainstream!C68+'Resourced or SEN units'!C54+'Special schools'!C56+'NMSS or independent'!C52+'Hospital schools or AP'!C58+'Post-16 and FE'!C46+Other!C60</f>
        <v>3115</v>
      </c>
      <c r="E82" s="203">
        <f>Mainstream!D68+'Resourced or SEN units'!D54+'Special schools'!D56+'NMSS or independent'!D52+'Hospital schools or AP'!D58+'Post-16 and FE'!D46+Other!D60</f>
        <v>0</v>
      </c>
      <c r="F82" s="311">
        <f>Mainstream!E68+'Resourced or SEN units'!E54+'Special schools'!E56+'NMSS or independent'!E52+'Hospital schools or AP'!E58+'Post-16 and FE'!E46+Other!E60</f>
        <v>0</v>
      </c>
      <c r="G82" s="310">
        <f>Mainstream!F68+'Resourced or SEN units'!F54+'Special schools'!F56+'NMSS or independent'!F52+'Hospital schools or AP'!F58+'Post-16 and FE'!F46+Other!F60</f>
        <v>300</v>
      </c>
      <c r="H82" s="203">
        <f>Mainstream!G68+'Resourced or SEN units'!G54+'Special schools'!G56+'NMSS or independent'!G52+'Hospital schools or AP'!G58+'Post-16 and FE'!G46+Other!G60</f>
        <v>364.56168081577596</v>
      </c>
      <c r="I82" s="203">
        <f>Mainstream!H68+'Resourced or SEN units'!H54+'Special schools'!H56+'NMSS or independent'!H52+'Hospital schools or AP'!H58+'Post-16 and FE'!H46+Other!H60</f>
        <v>425.78580191305781</v>
      </c>
      <c r="J82" s="203">
        <f>Mainstream!I68+'Resourced or SEN units'!I54+'Special schools'!I56+'NMSS or independent'!I52+'Hospital schools or AP'!I58+'Post-16 and FE'!I46+Other!I60</f>
        <v>493.07497415138039</v>
      </c>
      <c r="K82" s="203">
        <f>Mainstream!J68+'Resourced or SEN units'!J54+'Special schools'!J56+'NMSS or independent'!J52+'Hospital schools or AP'!J58+'Post-16 and FE'!J46+Other!J60</f>
        <v>586.85206691451151</v>
      </c>
      <c r="L82" s="203">
        <f>Mainstream!K68+'Resourced or SEN units'!K54+'Special schools'!K56+'NMSS or independent'!K52+'Hospital schools or AP'!K58+'Post-16 and FE'!K46+Other!K60</f>
        <v>692.13062377197298</v>
      </c>
      <c r="M82" s="203">
        <f>Mainstream!L68+'Resourced or SEN units'!L54+'Special schools'!L56+'NMSS or independent'!L52+'Hospital schools or AP'!L58+'Post-16 and FE'!L46+Other!L60</f>
        <v>824.50117174492402</v>
      </c>
      <c r="N82" s="204">
        <f>Mainstream!M68+'Resourced or SEN units'!M54+'Special schools'!M56+'NMSS or independent'!M52+'Hospital schools or AP'!M58+'Post-16 and FE'!M46+Other!M60</f>
        <v>991.55003523066455</v>
      </c>
      <c r="O82"/>
      <c r="P82" s="208">
        <f t="shared" si="48"/>
        <v>-1</v>
      </c>
      <c r="Q82" s="209" t="str">
        <f t="shared" si="49"/>
        <v/>
      </c>
      <c r="R82" s="209" t="str">
        <f t="shared" si="50"/>
        <v/>
      </c>
      <c r="S82" s="209">
        <f t="shared" si="51"/>
        <v>0.21520560271925318</v>
      </c>
      <c r="T82" s="209">
        <f t="shared" si="52"/>
        <v>0.16793899172365362</v>
      </c>
      <c r="U82" s="209">
        <f t="shared" si="53"/>
        <v>0.15803526546914429</v>
      </c>
      <c r="V82" s="209">
        <f t="shared" si="54"/>
        <v>0.19018830336000858</v>
      </c>
      <c r="W82" s="209">
        <f t="shared" si="55"/>
        <v>0.1793953924555193</v>
      </c>
      <c r="X82" s="209">
        <f t="shared" si="55"/>
        <v>0.19125081801980981</v>
      </c>
      <c r="Y82" s="210">
        <f t="shared" si="56"/>
        <v>0.20260597463094987</v>
      </c>
    </row>
    <row r="83" spans="1:25" ht="18" customHeight="1" thickBot="1" x14ac:dyDescent="0.35">
      <c r="A83"/>
      <c r="B83"/>
      <c r="C83" s="66" t="s">
        <v>326</v>
      </c>
      <c r="D83" s="73">
        <f t="shared" ref="D83:K83" si="57">IF(COUNT(D70:D82) &gt; 0, SUM(D70:D82), "")</f>
        <v>8953.8040000000001</v>
      </c>
      <c r="E83" s="73">
        <f t="shared" si="57"/>
        <v>6279.4400000000005</v>
      </c>
      <c r="F83" s="73">
        <f t="shared" si="57"/>
        <v>6758</v>
      </c>
      <c r="G83" s="74">
        <f t="shared" si="57"/>
        <v>8205</v>
      </c>
      <c r="H83" s="73">
        <f t="shared" si="57"/>
        <v>9650.9286875271646</v>
      </c>
      <c r="I83" s="73">
        <f t="shared" si="57"/>
        <v>11029.707278192956</v>
      </c>
      <c r="J83" s="73">
        <f t="shared" si="57"/>
        <v>12795.407522309735</v>
      </c>
      <c r="K83" s="73">
        <f t="shared" si="57"/>
        <v>15024.822251811836</v>
      </c>
      <c r="L83" s="73">
        <f t="shared" ref="L83:M83" si="58">IF(COUNT(L70:L82) &gt; 0, SUM(L70:L82), "")</f>
        <v>17628.199294945756</v>
      </c>
      <c r="M83" s="73">
        <f t="shared" si="58"/>
        <v>20881.07428661126</v>
      </c>
      <c r="N83" s="74">
        <f t="shared" ref="N83" si="59">IF(COUNT(N70:N82) &gt; 0, SUM(N70:N82), "")</f>
        <v>24931.355160394556</v>
      </c>
      <c r="O83"/>
      <c r="P83" s="211">
        <f t="shared" si="48"/>
        <v>-0.29868467078350158</v>
      </c>
      <c r="Q83" s="212">
        <f t="shared" si="49"/>
        <v>7.6210617507293563E-2</v>
      </c>
      <c r="R83" s="212">
        <f t="shared" si="50"/>
        <v>0.21411660254513171</v>
      </c>
      <c r="S83" s="212">
        <f t="shared" si="51"/>
        <v>0.17622531231287808</v>
      </c>
      <c r="T83" s="212">
        <f t="shared" si="52"/>
        <v>0.14286486153894409</v>
      </c>
      <c r="U83" s="212">
        <f t="shared" si="53"/>
        <v>0.16008586625030188</v>
      </c>
      <c r="V83" s="212">
        <f t="shared" si="54"/>
        <v>0.17423553924444785</v>
      </c>
      <c r="W83" s="212">
        <f t="shared" si="55"/>
        <v>0.17327173656380393</v>
      </c>
      <c r="X83" s="212">
        <f t="shared" si="55"/>
        <v>0.18452678786075141</v>
      </c>
      <c r="Y83" s="213">
        <f t="shared" si="56"/>
        <v>0.19396898924785191</v>
      </c>
    </row>
    <row r="84" spans="1:25" ht="18" customHeight="1" x14ac:dyDescent="0.3">
      <c r="A84"/>
      <c r="B84"/>
      <c r="C84"/>
      <c r="D84"/>
      <c r="E84"/>
      <c r="F84"/>
      <c r="G84"/>
      <c r="H84"/>
      <c r="I84"/>
      <c r="J84"/>
      <c r="K84"/>
      <c r="L84"/>
      <c r="M84"/>
      <c r="N84"/>
      <c r="O84"/>
      <c r="P84"/>
      <c r="Q84"/>
      <c r="R84"/>
      <c r="S84"/>
      <c r="T84"/>
      <c r="U84"/>
      <c r="V84"/>
    </row>
    <row r="88" spans="1:25" ht="18" customHeight="1" x14ac:dyDescent="0.3"/>
  </sheetData>
  <sheetProtection algorithmName="SHA-512" hashValue="jNoPMgxjylsUpjj40bnAqOJXDPt/d4PwN7Q3hz7E2B+P/oHuCbAJdKJUo/V8DYN9EpuSTAixVnXHui0M5qUmjw==" saltValue="OLPk1CsMJbxPfWNlwJlR7g==" spinCount="100000" sheet="1" formatCells="0" formatColumns="0" formatRows="0"/>
  <protectedRanges>
    <protectedRange sqref="C35:N39 C52:N55 P35:Z39 P52:Z55" name="UserRange1_1"/>
  </protectedRanges>
  <conditionalFormatting sqref="C5:F5">
    <cfRule type="cellIs" dxfId="221" priority="134" operator="greaterThan">
      <formula>#REF!</formula>
    </cfRule>
    <cfRule type="cellIs" dxfId="220" priority="133" operator="lessThan">
      <formula>#REF!</formula>
    </cfRule>
  </conditionalFormatting>
  <conditionalFormatting sqref="C6:N6">
    <cfRule type="cellIs" dxfId="219" priority="115" operator="lessThan">
      <formula>#REF!</formula>
    </cfRule>
    <cfRule type="cellIs" dxfId="218" priority="116" operator="greaterThan">
      <formula>#REF!</formula>
    </cfRule>
  </conditionalFormatting>
  <conditionalFormatting sqref="D70:D82">
    <cfRule type="cellIs" dxfId="217" priority="23" operator="lessThan">
      <formula>#REF!</formula>
    </cfRule>
  </conditionalFormatting>
  <conditionalFormatting sqref="D71:D82">
    <cfRule type="cellIs" dxfId="216" priority="24" operator="greaterThan">
      <formula>#REF!</formula>
    </cfRule>
  </conditionalFormatting>
  <conditionalFormatting sqref="D60:F60">
    <cfRule type="cellIs" dxfId="215" priority="39" operator="lessThan">
      <formula>#REF!</formula>
    </cfRule>
    <cfRule type="cellIs" dxfId="214" priority="40" operator="greaterThan">
      <formula>#REF!</formula>
    </cfRule>
  </conditionalFormatting>
  <conditionalFormatting sqref="D69:F69 D83:M83">
    <cfRule type="cellIs" dxfId="213" priority="42" operator="greaterThan">
      <formula>#REF!</formula>
    </cfRule>
    <cfRule type="cellIs" dxfId="212" priority="41" operator="lessThan">
      <formula>#REF!</formula>
    </cfRule>
  </conditionalFormatting>
  <conditionalFormatting sqref="D70:M70">
    <cfRule type="cellIs" dxfId="211" priority="26" operator="greaterThan">
      <formula>#REF!</formula>
    </cfRule>
  </conditionalFormatting>
  <conditionalFormatting sqref="D6:N6">
    <cfRule type="cellIs" dxfId="210" priority="99" operator="lessThan">
      <formula>#REF!</formula>
    </cfRule>
    <cfRule type="cellIs" dxfId="209" priority="100" operator="greaterThan">
      <formula>#REF!</formula>
    </cfRule>
  </conditionalFormatting>
  <conditionalFormatting sqref="E8:H17">
    <cfRule type="cellIs" dxfId="208" priority="90" operator="greaterThan">
      <formula>#REF!</formula>
    </cfRule>
    <cfRule type="cellIs" dxfId="207" priority="89" operator="lessThan">
      <formula>#REF!</formula>
    </cfRule>
  </conditionalFormatting>
  <conditionalFormatting sqref="E9:J9">
    <cfRule type="cellIs" dxfId="206" priority="58" operator="greaterThan">
      <formula>#REF!</formula>
    </cfRule>
    <cfRule type="cellIs" dxfId="205" priority="57" operator="lessThan">
      <formula>#REF!</formula>
    </cfRule>
  </conditionalFormatting>
  <conditionalFormatting sqref="E17:J17">
    <cfRule type="cellIs" dxfId="204" priority="77" operator="lessThan">
      <formula>#REF!</formula>
    </cfRule>
    <cfRule type="cellIs" dxfId="203" priority="78" operator="greaterThan">
      <formula>#REF!</formula>
    </cfRule>
  </conditionalFormatting>
  <conditionalFormatting sqref="E71:M82">
    <cfRule type="cellIs" dxfId="202" priority="8" operator="greaterThan">
      <formula>#REF!</formula>
    </cfRule>
    <cfRule type="cellIs" dxfId="201" priority="7" operator="lessThan">
      <formula>#REF!</formula>
    </cfRule>
  </conditionalFormatting>
  <conditionalFormatting sqref="E9:N9">
    <cfRule type="cellIs" dxfId="200" priority="3" operator="lessThan">
      <formula>#REF!</formula>
    </cfRule>
    <cfRule type="cellIs" dxfId="199" priority="4" operator="greaterThan">
      <formula>#REF!</formula>
    </cfRule>
  </conditionalFormatting>
  <conditionalFormatting sqref="E70:N70">
    <cfRule type="cellIs" dxfId="198" priority="11" operator="lessThan">
      <formula>#REF!</formula>
    </cfRule>
  </conditionalFormatting>
  <conditionalFormatting sqref="I17:N17">
    <cfRule type="cellIs" dxfId="197" priority="18" operator="greaterThan">
      <formula>#REF!</formula>
    </cfRule>
    <cfRule type="cellIs" dxfId="196" priority="17" operator="lessThan">
      <formula>#REF!</formula>
    </cfRule>
  </conditionalFormatting>
  <conditionalFormatting sqref="N70">
    <cfRule type="cellIs" dxfId="195" priority="12" operator="greaterThan">
      <formula>#REF!</formula>
    </cfRule>
  </conditionalFormatting>
  <conditionalFormatting sqref="N71:N83">
    <cfRule type="cellIs" dxfId="194" priority="10" operator="greaterThan">
      <formula>#REF!</formula>
    </cfRule>
    <cfRule type="cellIs" dxfId="193" priority="9" operator="lessThan">
      <formula>#REF!</formula>
    </cfRule>
  </conditionalFormatting>
  <conditionalFormatting sqref="O21">
    <cfRule type="cellIs" dxfId="192" priority="69" operator="lessThan">
      <formula>#REF!</formula>
    </cfRule>
    <cfRule type="cellIs" dxfId="191" priority="70" operator="greaterThan">
      <formula>#REF!</formula>
    </cfRule>
  </conditionalFormatting>
  <conditionalFormatting sqref="P5:S22">
    <cfRule type="cellIs" dxfId="190" priority="131" operator="lessThan">
      <formula>#REF!</formula>
    </cfRule>
    <cfRule type="cellIs" dxfId="189" priority="132" operator="greaterThan">
      <formula>#REF!</formula>
    </cfRule>
  </conditionalFormatting>
  <conditionalFormatting sqref="P59:T59">
    <cfRule type="cellIs" dxfId="188" priority="38" operator="greaterThan">
      <formula>#REF!</formula>
    </cfRule>
    <cfRule type="cellIs" dxfId="187" priority="37" operator="lessThan">
      <formula>#REF!</formula>
    </cfRule>
  </conditionalFormatting>
  <conditionalFormatting sqref="P68:T68">
    <cfRule type="cellIs" dxfId="186" priority="30" operator="greaterThan">
      <formula>#REF!</formula>
    </cfRule>
    <cfRule type="cellIs" dxfId="185" priority="29" operator="lessThan">
      <formula>#REF!</formula>
    </cfRule>
    <cfRule type="cellIs" dxfId="184" priority="36" operator="greaterThan">
      <formula>#REF!</formula>
    </cfRule>
    <cfRule type="cellIs" dxfId="183" priority="35" operator="lessThan">
      <formula>#REF!</formula>
    </cfRule>
  </conditionalFormatting>
  <conditionalFormatting sqref="P60:Y60">
    <cfRule type="cellIs" dxfId="182" priority="33" operator="lessThan">
      <formula>#REF!</formula>
    </cfRule>
    <cfRule type="cellIs" dxfId="181" priority="34" operator="greaterThan">
      <formula>#REF!</formula>
    </cfRule>
  </conditionalFormatting>
  <conditionalFormatting sqref="P69:Y69">
    <cfRule type="cellIs" dxfId="180" priority="1" operator="lessThan">
      <formula>#REF!</formula>
    </cfRule>
    <cfRule type="cellIs" dxfId="179" priority="2" operator="greaterThan">
      <formula>#REF!</formula>
    </cfRule>
  </conditionalFormatting>
  <dataValidations count="2">
    <dataValidation type="whole" operator="greaterThanOrEqual" allowBlank="1" showInputMessage="1" showErrorMessage="1" sqref="D70:N82 D61:N65" xr:uid="{00000000-0002-0000-0200-000000000000}">
      <formula1>0</formula1>
    </dataValidation>
    <dataValidation type="decimal" allowBlank="1" showInputMessage="1" showErrorMessage="1" sqref="P27:Z37 D44:N54 D27:N37 P44:Z54" xr:uid="{00000000-0002-0000-0200-000001000000}">
      <formula1>-1000000000000</formula1>
      <formula2>1000000000000</formula2>
    </dataValidation>
  </dataValidations>
  <hyperlinks>
    <hyperlink ref="A1" location="Template_contents_bottom" display="Back to contents" xr:uid="{00000000-0004-0000-02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sheetPr>
  <dimension ref="A1:O44"/>
  <sheetViews>
    <sheetView showGridLines="0" zoomScale="80" zoomScaleNormal="80" workbookViewId="0">
      <selection activeCell="C10" sqref="C10"/>
    </sheetView>
  </sheetViews>
  <sheetFormatPr defaultColWidth="9.33203125" defaultRowHeight="14.4" x14ac:dyDescent="0.3"/>
  <cols>
    <col min="1" max="1" width="9.33203125" style="29"/>
    <col min="2" max="2" width="62.5546875" style="29" customWidth="1"/>
    <col min="3" max="5" width="16.5546875" style="29" customWidth="1"/>
    <col min="6" max="7" width="14.5546875" style="29" customWidth="1"/>
    <col min="8" max="8" width="9.33203125" style="29" customWidth="1"/>
    <col min="9" max="16384" width="9.33203125" style="29"/>
  </cols>
  <sheetData>
    <row r="1" spans="1:14" x14ac:dyDescent="0.3">
      <c r="A1" s="391" t="s">
        <v>183</v>
      </c>
      <c r="H1"/>
      <c r="I1"/>
    </row>
    <row r="2" spans="1:14" s="718" customFormat="1" ht="25.2" customHeight="1" x14ac:dyDescent="0.3">
      <c r="B2" s="406" t="s">
        <v>327</v>
      </c>
      <c r="C2" s="717"/>
      <c r="D2" s="717"/>
      <c r="E2" s="717"/>
      <c r="H2" s="717"/>
      <c r="I2" s="717"/>
      <c r="J2" s="717"/>
      <c r="K2" s="717"/>
      <c r="L2" s="717"/>
      <c r="M2" s="717"/>
      <c r="N2" s="717"/>
    </row>
    <row r="3" spans="1:14" s="718" customFormat="1" ht="25.2" customHeight="1" x14ac:dyDescent="0.3">
      <c r="B3" s="732" t="s">
        <v>328</v>
      </c>
      <c r="C3" s="733"/>
      <c r="D3" s="733"/>
      <c r="E3" s="733"/>
      <c r="H3" s="717"/>
      <c r="I3" s="717"/>
      <c r="J3" s="717"/>
      <c r="K3" s="717"/>
      <c r="L3" s="717"/>
      <c r="M3" s="717"/>
      <c r="N3" s="717"/>
    </row>
    <row r="4" spans="1:14" s="718" customFormat="1" ht="15" customHeight="1" x14ac:dyDescent="0.3">
      <c r="B4" s="406"/>
      <c r="C4" s="717"/>
      <c r="D4" s="717"/>
      <c r="E4" s="717"/>
      <c r="H4" s="717"/>
      <c r="I4" s="717"/>
      <c r="J4" s="717"/>
      <c r="K4" s="717"/>
      <c r="L4" s="717"/>
      <c r="M4" s="717"/>
      <c r="N4" s="717"/>
    </row>
    <row r="5" spans="1:14" s="718" customFormat="1" ht="25.2" customHeight="1" x14ac:dyDescent="0.3">
      <c r="B5" s="30" t="s">
        <v>329</v>
      </c>
      <c r="C5" s="30"/>
      <c r="D5" s="30"/>
      <c r="E5" s="30"/>
      <c r="F5" s="283"/>
      <c r="G5" s="283"/>
      <c r="H5" s="173"/>
      <c r="I5" s="173"/>
      <c r="J5" s="173"/>
      <c r="K5" s="173"/>
      <c r="L5" s="173"/>
      <c r="M5" s="173"/>
      <c r="N5" s="173"/>
    </row>
    <row r="6" spans="1:14" s="718" customFormat="1" ht="15" customHeight="1" thickBot="1" x14ac:dyDescent="0.35">
      <c r="B6" s="283"/>
      <c r="C6" s="283"/>
      <c r="D6" s="283"/>
      <c r="E6" s="283"/>
      <c r="F6" s="283"/>
      <c r="G6" s="283"/>
      <c r="H6" s="173"/>
      <c r="I6" s="173"/>
      <c r="J6" s="173"/>
      <c r="K6" s="173"/>
      <c r="L6" s="173"/>
      <c r="M6" s="173"/>
      <c r="N6" s="173"/>
    </row>
    <row r="7" spans="1:14" s="718" customFormat="1" ht="15" customHeight="1" x14ac:dyDescent="0.3">
      <c r="A7" s="54"/>
      <c r="B7" s="81"/>
      <c r="C7" s="721" t="s">
        <v>202</v>
      </c>
      <c r="D7" s="722" t="s">
        <v>202</v>
      </c>
      <c r="E7" s="723" t="s">
        <v>202</v>
      </c>
      <c r="H7" s="717"/>
      <c r="I7" s="717"/>
    </row>
    <row r="8" spans="1:14" s="718" customFormat="1" ht="15" customHeight="1" thickBot="1" x14ac:dyDescent="0.35">
      <c r="A8" s="54"/>
      <c r="B8" s="113"/>
      <c r="C8" s="734" t="s">
        <v>330</v>
      </c>
      <c r="D8" s="724" t="s">
        <v>330</v>
      </c>
      <c r="E8" s="725" t="s">
        <v>330</v>
      </c>
      <c r="H8" s="717"/>
      <c r="I8" s="717"/>
    </row>
    <row r="9" spans="1:14" s="718" customFormat="1" ht="15" customHeight="1" x14ac:dyDescent="0.3">
      <c r="A9" s="80"/>
      <c r="B9" s="738"/>
      <c r="C9" s="735" t="str">
        <f>'Executive summary'!D$26</f>
        <v>2021-22</v>
      </c>
      <c r="D9" s="736" t="str">
        <f>'Executive summary'!E$26</f>
        <v>2022-23</v>
      </c>
      <c r="E9" s="737" t="str">
        <f>'Executive summary'!F$26</f>
        <v>2023-24</v>
      </c>
      <c r="H9" s="717"/>
      <c r="I9" s="717"/>
    </row>
    <row r="10" spans="1:14" s="718" customFormat="1" ht="30" customHeight="1" x14ac:dyDescent="0.3">
      <c r="A10" s="80" t="s">
        <v>331</v>
      </c>
      <c r="B10" s="576" t="s">
        <v>332</v>
      </c>
      <c r="C10" s="714"/>
      <c r="D10" s="715"/>
      <c r="E10" s="716"/>
      <c r="H10" s="717"/>
      <c r="I10" s="717"/>
    </row>
    <row r="11" spans="1:14" s="718" customFormat="1" ht="30" customHeight="1" x14ac:dyDescent="0.3">
      <c r="A11" s="80" t="s">
        <v>331</v>
      </c>
      <c r="B11" s="577" t="s">
        <v>333</v>
      </c>
      <c r="C11" s="714"/>
      <c r="D11" s="715"/>
      <c r="E11" s="716"/>
      <c r="H11" s="717"/>
      <c r="I11" s="717"/>
    </row>
    <row r="12" spans="1:14" s="718" customFormat="1" ht="30" customHeight="1" x14ac:dyDescent="0.3">
      <c r="A12" s="80" t="s">
        <v>331</v>
      </c>
      <c r="B12" s="577" t="s">
        <v>334</v>
      </c>
      <c r="C12" s="714"/>
      <c r="D12" s="715"/>
      <c r="E12" s="716"/>
      <c r="H12" s="717"/>
      <c r="I12" s="717"/>
    </row>
    <row r="13" spans="1:14" s="718" customFormat="1" ht="15" customHeight="1" thickBot="1" x14ac:dyDescent="0.35">
      <c r="A13" s="717"/>
      <c r="B13" s="578" t="s">
        <v>212</v>
      </c>
      <c r="C13" s="739">
        <f>IFERROR(SUM(C10:C12), "")</f>
        <v>0</v>
      </c>
      <c r="D13" s="739">
        <f>IFERROR(SUM(D10:D12), "")</f>
        <v>0</v>
      </c>
      <c r="E13" s="740">
        <f>IFERROR(SUM(E10:E12), "")</f>
        <v>0</v>
      </c>
      <c r="H13" s="717"/>
      <c r="I13" s="717"/>
    </row>
    <row r="14" spans="1:14" s="718" customFormat="1" ht="15" customHeight="1" x14ac:dyDescent="0.3">
      <c r="H14" s="719"/>
      <c r="I14" s="717"/>
    </row>
    <row r="15" spans="1:14" s="718" customFormat="1" ht="25.2" customHeight="1" x14ac:dyDescent="0.3">
      <c r="B15" s="30" t="s">
        <v>335</v>
      </c>
      <c r="C15" s="30"/>
      <c r="D15" s="30"/>
      <c r="E15" s="30"/>
      <c r="F15" s="283"/>
      <c r="G15" s="283"/>
      <c r="H15" s="173"/>
      <c r="I15" s="173"/>
      <c r="J15" s="173"/>
      <c r="K15" s="173"/>
      <c r="L15" s="173"/>
      <c r="M15" s="173"/>
      <c r="N15" s="173"/>
    </row>
    <row r="16" spans="1:14" s="718" customFormat="1" ht="15" customHeight="1" thickBot="1" x14ac:dyDescent="0.35">
      <c r="B16" s="283"/>
      <c r="C16" s="283"/>
      <c r="D16" s="283"/>
      <c r="E16" s="283"/>
      <c r="F16" s="283"/>
      <c r="G16" s="283"/>
      <c r="H16" s="173"/>
      <c r="I16" s="173"/>
      <c r="J16" s="173"/>
      <c r="K16" s="173"/>
      <c r="L16" s="173"/>
      <c r="M16" s="173"/>
      <c r="N16" s="173"/>
    </row>
    <row r="17" spans="1:15" s="718" customFormat="1" ht="15" customHeight="1" x14ac:dyDescent="0.3">
      <c r="A17" s="54"/>
      <c r="B17" s="81"/>
      <c r="C17" s="727" t="s">
        <v>202</v>
      </c>
      <c r="D17" s="728" t="s">
        <v>202</v>
      </c>
      <c r="E17" s="729" t="s">
        <v>202</v>
      </c>
      <c r="H17" s="717"/>
      <c r="I17" s="717"/>
    </row>
    <row r="18" spans="1:15" s="718" customFormat="1" ht="15" customHeight="1" thickBot="1" x14ac:dyDescent="0.35">
      <c r="A18" s="54"/>
      <c r="B18" s="113"/>
      <c r="C18" s="734" t="s">
        <v>330</v>
      </c>
      <c r="D18" s="724" t="s">
        <v>330</v>
      </c>
      <c r="E18" s="725" t="s">
        <v>330</v>
      </c>
      <c r="H18" s="717"/>
      <c r="I18" s="717"/>
    </row>
    <row r="19" spans="1:15" s="718" customFormat="1" ht="15" customHeight="1" x14ac:dyDescent="0.3">
      <c r="A19" s="80"/>
      <c r="B19" s="738"/>
      <c r="C19" s="735" t="str">
        <f>'Executive summary'!D$26</f>
        <v>2021-22</v>
      </c>
      <c r="D19" s="736" t="str">
        <f>'Executive summary'!E$26</f>
        <v>2022-23</v>
      </c>
      <c r="E19" s="737" t="str">
        <f>'Executive summary'!F$26</f>
        <v>2023-24</v>
      </c>
      <c r="H19" s="717"/>
      <c r="I19" s="717"/>
    </row>
    <row r="20" spans="1:15" s="718" customFormat="1" ht="34.5" customHeight="1" x14ac:dyDescent="0.3">
      <c r="A20" s="80" t="s">
        <v>331</v>
      </c>
      <c r="B20" s="576" t="s">
        <v>336</v>
      </c>
      <c r="C20" s="714"/>
      <c r="D20" s="715"/>
      <c r="E20" s="716"/>
      <c r="H20" s="717"/>
      <c r="I20" s="717"/>
    </row>
    <row r="21" spans="1:15" s="718" customFormat="1" ht="15" customHeight="1" thickBot="1" x14ac:dyDescent="0.35">
      <c r="A21" s="717"/>
      <c r="B21" s="578" t="s">
        <v>212</v>
      </c>
      <c r="C21" s="741">
        <f>IFERROR(SUM(C20), "")</f>
        <v>0</v>
      </c>
      <c r="D21" s="741">
        <f>IFERROR(SUM(D20), "")</f>
        <v>0</v>
      </c>
      <c r="E21" s="742">
        <f>IFERROR(SUM(E20), "")</f>
        <v>0</v>
      </c>
      <c r="H21" s="717"/>
      <c r="I21" s="717"/>
    </row>
    <row r="22" spans="1:15" s="718" customFormat="1" ht="15" customHeight="1" x14ac:dyDescent="0.3">
      <c r="H22" s="717"/>
      <c r="I22" s="717"/>
    </row>
    <row r="23" spans="1:15" s="718" customFormat="1" ht="25.2" customHeight="1" x14ac:dyDescent="0.3">
      <c r="B23" s="30" t="s">
        <v>337</v>
      </c>
      <c r="C23" s="30"/>
      <c r="D23" s="30"/>
      <c r="E23" s="30"/>
      <c r="F23" s="283"/>
      <c r="G23" s="283"/>
      <c r="H23" s="173"/>
      <c r="I23" s="173"/>
      <c r="J23" s="173"/>
      <c r="K23" s="173"/>
      <c r="L23" s="173"/>
      <c r="M23" s="173"/>
      <c r="N23" s="173"/>
    </row>
    <row r="24" spans="1:15" s="718" customFormat="1" ht="15" customHeight="1" thickBot="1" x14ac:dyDescent="0.35">
      <c r="B24" s="283"/>
      <c r="C24" s="283"/>
      <c r="D24" s="283"/>
      <c r="E24" s="283"/>
      <c r="F24" s="283"/>
      <c r="G24" s="283"/>
      <c r="H24" s="173"/>
      <c r="I24" s="173"/>
      <c r="J24" s="173"/>
      <c r="K24" s="173"/>
      <c r="L24" s="173"/>
      <c r="M24" s="173"/>
      <c r="N24" s="173"/>
    </row>
    <row r="25" spans="1:15" s="718" customFormat="1" ht="15" customHeight="1" x14ac:dyDescent="0.3">
      <c r="B25" s="283"/>
      <c r="C25" s="721" t="s">
        <v>202</v>
      </c>
      <c r="D25" s="722" t="s">
        <v>202</v>
      </c>
      <c r="E25" s="723" t="s">
        <v>202</v>
      </c>
      <c r="F25" s="283"/>
      <c r="G25" s="283"/>
      <c r="H25" s="173"/>
      <c r="I25" s="173"/>
      <c r="J25" s="283"/>
      <c r="K25" s="283"/>
      <c r="L25" s="283"/>
      <c r="M25" s="283"/>
      <c r="N25" s="283"/>
    </row>
    <row r="26" spans="1:15" s="718" customFormat="1" ht="15" customHeight="1" thickBot="1" x14ac:dyDescent="0.35">
      <c r="A26" s="566"/>
      <c r="C26" s="734" t="s">
        <v>330</v>
      </c>
      <c r="D26" s="724" t="s">
        <v>330</v>
      </c>
      <c r="E26" s="725" t="s">
        <v>330</v>
      </c>
      <c r="H26" s="717"/>
      <c r="I26" s="717"/>
    </row>
    <row r="27" spans="1:15" s="718" customFormat="1" ht="15" customHeight="1" x14ac:dyDescent="0.3">
      <c r="A27" s="80"/>
      <c r="B27" s="575"/>
      <c r="C27" s="735" t="str">
        <f>'Executive summary'!D$26</f>
        <v>2021-22</v>
      </c>
      <c r="D27" s="736" t="str">
        <f>'Executive summary'!E$26</f>
        <v>2022-23</v>
      </c>
      <c r="E27" s="737" t="str">
        <f>'Executive summary'!F$26</f>
        <v>2023-24</v>
      </c>
      <c r="H27" s="717"/>
      <c r="I27" s="717"/>
    </row>
    <row r="28" spans="1:15" s="718" customFormat="1" ht="30" customHeight="1" x14ac:dyDescent="0.3">
      <c r="A28" s="717"/>
      <c r="B28" s="576" t="s">
        <v>338</v>
      </c>
      <c r="C28" s="714"/>
      <c r="D28" s="715"/>
      <c r="E28" s="716"/>
      <c r="H28" s="717"/>
      <c r="I28" s="717"/>
    </row>
    <row r="29" spans="1:15" s="718" customFormat="1" ht="15" customHeight="1" thickBot="1" x14ac:dyDescent="0.35">
      <c r="A29" s="80" t="s">
        <v>331</v>
      </c>
      <c r="B29" s="578" t="s">
        <v>212</v>
      </c>
      <c r="C29" s="739">
        <f>IFERROR(SUM(C28), "")</f>
        <v>0</v>
      </c>
      <c r="D29" s="739">
        <f>IFERROR(SUM(D28), "")</f>
        <v>0</v>
      </c>
      <c r="E29" s="740">
        <f>IFERROR(SUM(E28), "")</f>
        <v>0</v>
      </c>
      <c r="H29" s="717"/>
      <c r="I29" s="717"/>
    </row>
    <row r="30" spans="1:15" s="718" customFormat="1" ht="15" customHeight="1" x14ac:dyDescent="0.3">
      <c r="C30" s="730"/>
      <c r="D30" s="730"/>
      <c r="E30" s="730"/>
      <c r="H30" s="717"/>
      <c r="I30" s="717"/>
      <c r="O30" s="720"/>
    </row>
    <row r="31" spans="1:15" s="718" customFormat="1" ht="25.2" customHeight="1" x14ac:dyDescent="0.3">
      <c r="B31" s="30" t="s">
        <v>339</v>
      </c>
      <c r="C31" s="30"/>
      <c r="D31" s="30"/>
      <c r="E31" s="30"/>
      <c r="F31" s="283"/>
      <c r="G31" s="283"/>
      <c r="H31" s="173"/>
      <c r="I31" s="173"/>
      <c r="J31" s="173"/>
      <c r="K31" s="173"/>
      <c r="L31" s="173"/>
      <c r="M31" s="173"/>
      <c r="N31" s="173"/>
    </row>
    <row r="32" spans="1:15" s="718" customFormat="1" ht="25.2" customHeight="1" x14ac:dyDescent="0.3">
      <c r="B32" s="743" t="s">
        <v>340</v>
      </c>
      <c r="C32" s="30"/>
      <c r="D32" s="30"/>
      <c r="E32" s="30"/>
      <c r="F32" s="283"/>
      <c r="G32" s="283"/>
      <c r="H32" s="173"/>
      <c r="I32" s="173"/>
      <c r="J32" s="173"/>
      <c r="K32" s="173"/>
      <c r="L32" s="173"/>
      <c r="M32" s="173"/>
      <c r="N32" s="173"/>
    </row>
    <row r="33" spans="1:14" s="718" customFormat="1" ht="15" customHeight="1" thickBot="1" x14ac:dyDescent="0.35">
      <c r="B33" s="731"/>
      <c r="C33" s="283"/>
      <c r="D33" s="283"/>
      <c r="E33" s="283"/>
      <c r="F33" s="283"/>
      <c r="G33" s="283"/>
      <c r="H33" s="173"/>
      <c r="I33" s="173"/>
      <c r="J33" s="173"/>
      <c r="K33" s="173"/>
      <c r="L33" s="173"/>
      <c r="M33" s="173"/>
      <c r="N33" s="173"/>
    </row>
    <row r="34" spans="1:14" s="718" customFormat="1" ht="15" customHeight="1" x14ac:dyDescent="0.3">
      <c r="C34" s="721" t="s">
        <v>202</v>
      </c>
      <c r="D34" s="722" t="s">
        <v>202</v>
      </c>
      <c r="E34" s="723" t="s">
        <v>202</v>
      </c>
      <c r="H34" s="717"/>
      <c r="I34" s="717"/>
    </row>
    <row r="35" spans="1:14" s="718" customFormat="1" ht="15" customHeight="1" thickBot="1" x14ac:dyDescent="0.35">
      <c r="A35" s="566"/>
      <c r="C35" s="734" t="s">
        <v>330</v>
      </c>
      <c r="D35" s="724" t="s">
        <v>330</v>
      </c>
      <c r="E35" s="725" t="s">
        <v>330</v>
      </c>
      <c r="H35" s="717"/>
      <c r="I35" s="717"/>
    </row>
    <row r="36" spans="1:14" s="718" customFormat="1" ht="15" customHeight="1" x14ac:dyDescent="0.3">
      <c r="A36" s="717"/>
      <c r="B36" s="575"/>
      <c r="C36" s="735" t="str">
        <f>'Executive summary'!D$26</f>
        <v>2021-22</v>
      </c>
      <c r="D36" s="736" t="str">
        <f>'Executive summary'!E$26</f>
        <v>2022-23</v>
      </c>
      <c r="E36" s="737" t="str">
        <f>'Executive summary'!F$26</f>
        <v>2023-24</v>
      </c>
      <c r="H36" s="717"/>
      <c r="I36" s="717"/>
    </row>
    <row r="37" spans="1:14" s="718" customFormat="1" ht="30" customHeight="1" x14ac:dyDescent="0.3">
      <c r="A37" s="717" t="s">
        <v>341</v>
      </c>
      <c r="B37" s="576" t="s">
        <v>342</v>
      </c>
      <c r="C37" s="714"/>
      <c r="D37" s="715"/>
      <c r="E37" s="716"/>
      <c r="H37" s="717"/>
      <c r="I37" s="717"/>
    </row>
    <row r="38" spans="1:14" s="718" customFormat="1" ht="15" customHeight="1" thickBot="1" x14ac:dyDescent="0.35">
      <c r="A38" s="717"/>
      <c r="B38" s="578" t="s">
        <v>212</v>
      </c>
      <c r="C38" s="739">
        <f>IFERROR(SUM(C37), "")</f>
        <v>0</v>
      </c>
      <c r="D38" s="739">
        <f>IFERROR(SUM(D37), "")</f>
        <v>0</v>
      </c>
      <c r="E38" s="740">
        <f>IFERROR(SUM(E37), "")</f>
        <v>0</v>
      </c>
      <c r="H38" s="717"/>
      <c r="I38" s="717"/>
    </row>
    <row r="39" spans="1:14" s="718" customFormat="1" ht="15" customHeight="1" x14ac:dyDescent="0.3">
      <c r="H39" s="717"/>
      <c r="I39" s="717"/>
    </row>
    <row r="40" spans="1:14" s="718" customFormat="1" ht="25.2" customHeight="1" x14ac:dyDescent="0.3">
      <c r="B40" s="30" t="s">
        <v>343</v>
      </c>
      <c r="C40" s="30"/>
      <c r="D40" s="30"/>
      <c r="E40" s="30"/>
      <c r="F40" s="283"/>
      <c r="G40" s="283"/>
      <c r="H40" s="173"/>
      <c r="I40" s="173"/>
      <c r="J40" s="173"/>
      <c r="K40" s="173"/>
      <c r="L40" s="173"/>
      <c r="M40" s="173"/>
      <c r="N40" s="173"/>
    </row>
    <row r="41" spans="1:14" s="718" customFormat="1" ht="15" customHeight="1" thickBot="1" x14ac:dyDescent="0.35">
      <c r="B41" s="283"/>
      <c r="C41" s="283"/>
      <c r="D41" s="283"/>
      <c r="E41" s="283"/>
      <c r="F41" s="283"/>
      <c r="G41" s="283"/>
      <c r="H41" s="173"/>
      <c r="I41" s="173"/>
      <c r="J41" s="173"/>
      <c r="K41" s="173"/>
      <c r="L41" s="173"/>
      <c r="M41" s="173"/>
      <c r="N41" s="173"/>
    </row>
    <row r="42" spans="1:14" s="718" customFormat="1" ht="15" customHeight="1" thickBot="1" x14ac:dyDescent="0.35">
      <c r="C42" s="430" t="str">
        <f>'Executive summary'!D$26</f>
        <v>2021-22</v>
      </c>
      <c r="D42" s="413" t="str">
        <f>'Executive summary'!E$26</f>
        <v>2022-23</v>
      </c>
      <c r="E42" s="726" t="str">
        <f>'Executive summary'!F$26</f>
        <v>2023-24</v>
      </c>
      <c r="H42" s="717"/>
      <c r="I42" s="717"/>
    </row>
    <row r="43" spans="1:14" s="718" customFormat="1" ht="15" customHeight="1" thickBot="1" x14ac:dyDescent="0.35">
      <c r="B43" s="745" t="s">
        <v>212</v>
      </c>
      <c r="C43" s="744">
        <f>IFERROR(SUM(C13+C21+C29+C38), "")</f>
        <v>0</v>
      </c>
      <c r="D43" s="741">
        <f>IFERROR(SUM(D13+D21+D29+D38), "")</f>
        <v>0</v>
      </c>
      <c r="E43" s="742">
        <f>IFERROR(SUM(E13+E21+E29+E38), "")</f>
        <v>0</v>
      </c>
      <c r="H43" s="717"/>
      <c r="I43" s="717"/>
    </row>
    <row r="44" spans="1:14" s="718" customFormat="1" ht="15" customHeight="1" x14ac:dyDescent="0.3">
      <c r="H44" s="717"/>
      <c r="I44" s="717"/>
    </row>
  </sheetData>
  <sheetProtection algorithmName="SHA-512" hashValue="JK/1Y1w4NzcIxueEPLJhDn9oFqstBx6Augdqg+TGA2ABiPa/XI4KPSY+5tXjGrciMB86YvLfM3jEm9Vc/V+Lsg==" saltValue="smoVDM10Kzi+kcc7exZjeg==" spinCount="100000" sheet="1" formatColumns="0" formatRows="0"/>
  <dataValidations count="1">
    <dataValidation type="decimal" operator="greaterThanOrEqual" allowBlank="1" showInputMessage="1" showErrorMessage="1" sqref="C20:E20 C10:E12 C28:E28 C37:E37" xr:uid="{00000000-0002-0000-0500-000000000000}">
      <formula1>0</formula1>
    </dataValidation>
  </dataValidations>
  <hyperlinks>
    <hyperlink ref="A1" location="Template_contents_bottom" display="Back to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pageSetUpPr autoPageBreaks="0"/>
  </sheetPr>
  <dimension ref="A1:BC107"/>
  <sheetViews>
    <sheetView topLeftCell="A2" zoomScale="80" zoomScaleNormal="80" workbookViewId="0">
      <selection activeCell="F14" sqref="F14"/>
    </sheetView>
  </sheetViews>
  <sheetFormatPr defaultColWidth="9" defaultRowHeight="13.8" x14ac:dyDescent="0.25"/>
  <cols>
    <col min="1" max="1" width="9" style="5"/>
    <col min="2" max="2" width="56.5546875" style="5" customWidth="1"/>
    <col min="3" max="13" width="13.5546875" style="5" customWidth="1"/>
    <col min="14" max="14" width="6.5546875" style="5" customWidth="1"/>
    <col min="15" max="24" width="13.5546875" style="5" customWidth="1"/>
    <col min="25" max="25" width="6.5546875" style="5" customWidth="1"/>
    <col min="26" max="32" width="13.5546875" style="5" customWidth="1"/>
    <col min="33" max="33" width="6.5546875" style="5" customWidth="1"/>
    <col min="34" max="40" width="14.5546875" style="5" customWidth="1"/>
    <col min="41" max="41" width="6.5546875" style="5" customWidth="1"/>
    <col min="42" max="48" width="13.5546875" style="5" customWidth="1"/>
    <col min="49" max="51" width="9" style="5" customWidth="1"/>
    <col min="52" max="53" width="9" style="5"/>
    <col min="54" max="54" width="9" style="5" customWidth="1"/>
    <col min="55" max="16384" width="9" style="5"/>
  </cols>
  <sheetData>
    <row r="1" spans="1:55" ht="14.4" x14ac:dyDescent="0.3">
      <c r="A1" s="75" t="s">
        <v>183</v>
      </c>
      <c r="B1" s="24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55" ht="24.6" x14ac:dyDescent="0.25">
      <c r="A2" s="2"/>
      <c r="B2" s="13" t="s">
        <v>344</v>
      </c>
      <c r="C2" s="9"/>
      <c r="D2" s="9"/>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5" x14ac:dyDescent="0.25">
      <c r="A3" s="2"/>
      <c r="B3" s="31"/>
      <c r="C3" s="32"/>
      <c r="D3" s="32"/>
      <c r="E3" s="32"/>
      <c r="F3" s="33"/>
      <c r="G3" s="2"/>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6"/>
      <c r="AX3" s="5" t="s">
        <v>197</v>
      </c>
    </row>
    <row r="4" spans="1:55" s="16" customFormat="1" ht="24.75" customHeight="1" x14ac:dyDescent="0.3">
      <c r="A4" s="15"/>
      <c r="B4" s="220" t="s">
        <v>345</v>
      </c>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306"/>
      <c r="AW4" s="78"/>
      <c r="AX4" s="78"/>
      <c r="AY4" s="78"/>
      <c r="AZ4" s="78"/>
      <c r="BA4" s="78"/>
      <c r="BB4" s="78"/>
    </row>
    <row r="5" spans="1:55" s="16" customFormat="1" ht="22.8" x14ac:dyDescent="0.3">
      <c r="A5" s="15"/>
      <c r="B5" s="248" t="s">
        <v>346</v>
      </c>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306"/>
      <c r="AW5" s="78"/>
      <c r="AX5" s="78"/>
      <c r="AY5" s="78"/>
      <c r="AZ5" s="78"/>
      <c r="BA5" s="78"/>
      <c r="BB5" s="78"/>
    </row>
    <row r="6" spans="1:55" x14ac:dyDescent="0.25">
      <c r="A6" s="2"/>
      <c r="B6" s="93"/>
      <c r="C6" s="249"/>
      <c r="D6" s="249"/>
      <c r="E6" s="249"/>
      <c r="F6" s="249"/>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1:55" ht="17.399999999999999" x14ac:dyDescent="0.25">
      <c r="A7" s="2"/>
      <c r="B7" s="93"/>
      <c r="C7" s="854" t="s">
        <v>347</v>
      </c>
      <c r="D7" s="294"/>
      <c r="E7" s="294"/>
      <c r="F7" s="294"/>
      <c r="G7" s="294"/>
      <c r="H7" s="294"/>
      <c r="I7" s="294"/>
      <c r="J7" s="294"/>
      <c r="K7" s="294"/>
      <c r="L7" s="294"/>
      <c r="M7" s="294"/>
      <c r="N7" s="2"/>
      <c r="O7" s="854" t="s">
        <v>347</v>
      </c>
      <c r="P7" s="294"/>
      <c r="Q7" s="294"/>
      <c r="R7" s="294"/>
      <c r="S7" s="294"/>
      <c r="T7" s="294"/>
      <c r="U7" s="294"/>
      <c r="V7" s="294"/>
      <c r="W7" s="294"/>
      <c r="X7" s="294"/>
      <c r="Y7" s="252"/>
      <c r="Z7" s="854" t="s">
        <v>348</v>
      </c>
      <c r="AA7" s="294"/>
      <c r="AB7" s="294"/>
      <c r="AC7" s="294"/>
      <c r="AD7" s="294"/>
      <c r="AE7" s="294"/>
      <c r="AF7" s="294"/>
      <c r="AG7" s="2"/>
      <c r="AH7" s="854" t="s">
        <v>349</v>
      </c>
      <c r="AI7" s="294"/>
      <c r="AJ7" s="294"/>
      <c r="AK7" s="294"/>
      <c r="AL7" s="294"/>
      <c r="AM7" s="294"/>
      <c r="AN7" s="294"/>
      <c r="AO7" s="2"/>
      <c r="AP7" s="854" t="s">
        <v>350</v>
      </c>
      <c r="AQ7" s="268"/>
      <c r="AR7" s="268"/>
      <c r="AS7" s="268"/>
      <c r="AT7" s="268"/>
      <c r="AU7" s="268"/>
      <c r="AV7" s="268"/>
      <c r="AW7" s="2"/>
    </row>
    <row r="8" spans="1:55" ht="18.75" customHeight="1" thickBot="1" x14ac:dyDescent="0.3">
      <c r="A8" s="2"/>
      <c r="B8" s="2"/>
      <c r="C8" s="250" t="s">
        <v>351</v>
      </c>
      <c r="D8" s="251"/>
      <c r="E8" s="251"/>
      <c r="F8" s="251"/>
      <c r="G8" s="251"/>
      <c r="H8" s="251"/>
      <c r="I8" s="251"/>
      <c r="J8" s="251"/>
      <c r="K8" s="251"/>
      <c r="L8" s="251"/>
      <c r="M8" s="251"/>
      <c r="N8" s="252"/>
      <c r="O8" s="855" t="s">
        <v>352</v>
      </c>
      <c r="P8" s="855"/>
      <c r="Q8" s="855"/>
      <c r="R8" s="855"/>
      <c r="S8" s="855"/>
      <c r="T8" s="855"/>
      <c r="U8" s="855"/>
      <c r="V8" s="855"/>
      <c r="W8" s="55"/>
      <c r="X8" s="55"/>
      <c r="Y8" s="253"/>
      <c r="Z8" s="250" t="s">
        <v>351</v>
      </c>
      <c r="AA8" s="251"/>
      <c r="AB8" s="251"/>
      <c r="AC8" s="251"/>
      <c r="AD8" s="251"/>
      <c r="AE8" s="251"/>
      <c r="AF8" s="251"/>
      <c r="AG8" s="252"/>
      <c r="AH8" s="855" t="s">
        <v>352</v>
      </c>
      <c r="AI8" s="855"/>
      <c r="AJ8" s="855"/>
      <c r="AK8" s="855"/>
      <c r="AL8" s="855"/>
      <c r="AM8" s="855"/>
      <c r="AN8" s="855"/>
      <c r="AO8" s="253"/>
      <c r="AP8" s="250" t="s">
        <v>353</v>
      </c>
      <c r="AQ8" s="251"/>
      <c r="AR8" s="251"/>
      <c r="AS8" s="251"/>
      <c r="AT8" s="251"/>
      <c r="AU8" s="251"/>
      <c r="AV8" s="251"/>
      <c r="AW8" s="252"/>
      <c r="AX8" s="94"/>
      <c r="AY8" s="94"/>
    </row>
    <row r="9" spans="1:55" x14ac:dyDescent="0.25">
      <c r="A9" s="2"/>
      <c r="B9" s="235" t="s">
        <v>304</v>
      </c>
      <c r="C9" s="57">
        <f>ehcp_year1</f>
        <v>2022</v>
      </c>
      <c r="D9" s="57">
        <f>C9+1</f>
        <v>2023</v>
      </c>
      <c r="E9" s="57">
        <f t="shared" ref="E9:M9" si="0">D9+1</f>
        <v>2024</v>
      </c>
      <c r="F9" s="59">
        <f t="shared" si="0"/>
        <v>2025</v>
      </c>
      <c r="G9" s="59">
        <f t="shared" si="0"/>
        <v>2026</v>
      </c>
      <c r="H9" s="59">
        <f t="shared" si="0"/>
        <v>2027</v>
      </c>
      <c r="I9" s="59">
        <f t="shared" si="0"/>
        <v>2028</v>
      </c>
      <c r="J9" s="59">
        <f t="shared" si="0"/>
        <v>2029</v>
      </c>
      <c r="K9" s="59">
        <f t="shared" si="0"/>
        <v>2030</v>
      </c>
      <c r="L9" s="59">
        <f t="shared" si="0"/>
        <v>2031</v>
      </c>
      <c r="M9" s="60">
        <f t="shared" si="0"/>
        <v>2032</v>
      </c>
      <c r="N9" s="2"/>
      <c r="O9" s="254">
        <f>D9</f>
        <v>2023</v>
      </c>
      <c r="P9" s="61">
        <f t="shared" ref="P9:X9" si="1">E9</f>
        <v>2024</v>
      </c>
      <c r="Q9" s="60">
        <f t="shared" si="1"/>
        <v>2025</v>
      </c>
      <c r="R9" s="59">
        <f t="shared" si="1"/>
        <v>2026</v>
      </c>
      <c r="S9" s="59">
        <f t="shared" si="1"/>
        <v>2027</v>
      </c>
      <c r="T9" s="59">
        <f t="shared" si="1"/>
        <v>2028</v>
      </c>
      <c r="U9" s="59">
        <f t="shared" si="1"/>
        <v>2029</v>
      </c>
      <c r="V9" s="59">
        <f t="shared" si="1"/>
        <v>2030</v>
      </c>
      <c r="W9" s="59">
        <f t="shared" si="1"/>
        <v>2031</v>
      </c>
      <c r="X9" s="60">
        <f t="shared" si="1"/>
        <v>2032</v>
      </c>
      <c r="Y9" s="316"/>
      <c r="Z9" s="59">
        <f>R9</f>
        <v>2026</v>
      </c>
      <c r="AA9" s="59">
        <f t="shared" ref="AA9:AF9" si="2">S9</f>
        <v>2027</v>
      </c>
      <c r="AB9" s="59">
        <f t="shared" si="2"/>
        <v>2028</v>
      </c>
      <c r="AC9" s="59">
        <f t="shared" si="2"/>
        <v>2029</v>
      </c>
      <c r="AD9" s="59">
        <f t="shared" si="2"/>
        <v>2030</v>
      </c>
      <c r="AE9" s="59">
        <f t="shared" si="2"/>
        <v>2031</v>
      </c>
      <c r="AF9" s="60">
        <f t="shared" si="2"/>
        <v>2032</v>
      </c>
      <c r="AG9" s="2"/>
      <c r="AH9" s="58">
        <f>Z9</f>
        <v>2026</v>
      </c>
      <c r="AI9" s="59">
        <f t="shared" ref="AI9:AN9" si="3">AA9</f>
        <v>2027</v>
      </c>
      <c r="AJ9" s="59">
        <f t="shared" si="3"/>
        <v>2028</v>
      </c>
      <c r="AK9" s="59">
        <f t="shared" si="3"/>
        <v>2029</v>
      </c>
      <c r="AL9" s="59">
        <f t="shared" si="3"/>
        <v>2030</v>
      </c>
      <c r="AM9" s="59">
        <f t="shared" si="3"/>
        <v>2031</v>
      </c>
      <c r="AN9" s="60">
        <f t="shared" si="3"/>
        <v>2032</v>
      </c>
      <c r="AO9" s="326"/>
      <c r="AP9" s="90">
        <f>AH9</f>
        <v>2026</v>
      </c>
      <c r="AQ9" s="61">
        <f t="shared" ref="AQ9:AV9" si="4">AI9</f>
        <v>2027</v>
      </c>
      <c r="AR9" s="61">
        <f t="shared" si="4"/>
        <v>2028</v>
      </c>
      <c r="AS9" s="59">
        <f t="shared" si="4"/>
        <v>2029</v>
      </c>
      <c r="AT9" s="59">
        <f t="shared" si="4"/>
        <v>2030</v>
      </c>
      <c r="AU9" s="59">
        <f t="shared" si="4"/>
        <v>2031</v>
      </c>
      <c r="AV9" s="60">
        <f t="shared" si="4"/>
        <v>2032</v>
      </c>
      <c r="AW9" s="255"/>
      <c r="AX9" s="95"/>
      <c r="AY9" s="95"/>
      <c r="AZ9" s="96"/>
      <c r="BA9" s="96"/>
      <c r="BB9" s="96"/>
      <c r="BC9" s="96"/>
    </row>
    <row r="10" spans="1:55" x14ac:dyDescent="0.25">
      <c r="A10" s="2"/>
      <c r="B10" s="97" t="s">
        <v>305</v>
      </c>
      <c r="C10" s="256" cm="1">
        <f t="array" ref="C10">IFERROR(INDEX(sen2_age_caseload!M:M,MATCH(1,(Cover!F$7=sen2_age_caseload!H:H)*(CYP!B10=sen2_age_caseload!K:K)*(CYP!C$9=sen2_age_caseload!A:A),0)), "")</f>
        <v>193</v>
      </c>
      <c r="D10" s="257" cm="1">
        <f t="array" ref="D10">IFERROR(INDEX(sen2_age_caseload!M:M,MATCH(1,(Cover!F$7=sen2_age_caseload!H:H)*(CYP!B10=sen2_age_caseload!K:K)*(CYP!D$9=sen2_age_caseload!A:A),0)), "")</f>
        <v>207</v>
      </c>
      <c r="E10" s="257" cm="1">
        <f t="array" ref="E10">IFERROR(INDEX(sen2_age_caseload!M:M,MATCH(1,(Cover!F$7=sen2_age_caseload!H:H)*(CYP!B10=sen2_age_caseload!K:K)*(CYP!E$9=sen2_age_caseload!A:A),0)), "")</f>
        <v>268</v>
      </c>
      <c r="F10" s="167">
        <f>IF(ISERROR(Mainstream!F29+'Resourced or SEN units'!F15+'Special schools'!F17+'NMSS or independent'!F13+'Hospital schools or AP'!F19+Other!F21),0,Mainstream!F29+'Resourced or SEN units'!F15+'Special schools'!F17+'NMSS or independent'!F13+'Hospital schools or AP'!F19+Other!F21)</f>
        <v>304</v>
      </c>
      <c r="G10" s="167">
        <f>IF(ISERROR(Mainstream!G29+'Resourced or SEN units'!G15+'Special schools'!G17+'NMSS or independent'!G13+'Hospital schools or AP'!G19+Other!G21),0,Mainstream!G29+'Resourced or SEN units'!G15+'Special schools'!G17+'NMSS or independent'!G13+'Hospital schools or AP'!G19+Other!G21)</f>
        <v>420.32409368409367</v>
      </c>
      <c r="H10" s="167">
        <f>IF(ISERROR(Mainstream!H29+'Resourced or SEN units'!H15+'Special schools'!H17+'NMSS or independent'!H13+'Hospital schools or AP'!H19+Other!H21),0,Mainstream!H29+'Resourced or SEN units'!H15+'Special schools'!H17+'NMSS or independent'!H13+'Hospital schools or AP'!H19+Other!H21)</f>
        <v>560.15217837516059</v>
      </c>
      <c r="I10" s="167">
        <f>IF(ISERROR(Mainstream!I29+'Resourced or SEN units'!I15+'Special schools'!I17+'NMSS or independent'!I13+'Hospital schools or AP'!I19+Other!I21),0,Mainstream!I29+'Resourced or SEN units'!I15+'Special schools'!I17+'NMSS or independent'!I13+'Hospital schools or AP'!I19+Other!I21)</f>
        <v>739.29976212385441</v>
      </c>
      <c r="J10" s="167">
        <f>IF(ISERROR(Mainstream!J29+'Resourced or SEN units'!J15+'Special schools'!J17+'NMSS or independent'!J13+'Hospital schools or AP'!J19+Other!J21),0,Mainstream!J29+'Resourced or SEN units'!J15+'Special schools'!J17+'NMSS or independent'!J13+'Hospital schools or AP'!J19+Other!J21)</f>
        <v>998.82374932561311</v>
      </c>
      <c r="K10" s="167">
        <f>IF(ISERROR(Mainstream!K29+'Resourced or SEN units'!K15+'Special schools'!K17+'NMSS or independent'!K13+'Hospital schools or AP'!K19+Other!K21),0,Mainstream!K29+'Resourced or SEN units'!K15+'Special schools'!K17+'NMSS or independent'!K13+'Hospital schools or AP'!K19+Other!K21)</f>
        <v>1337.4156439880239</v>
      </c>
      <c r="L10" s="167">
        <f>IF(ISERROR(Mainstream!L29+'Resourced or SEN units'!L15+'Special schools'!L17+'NMSS or independent'!L13+'Hospital schools or AP'!L19+Other!L21),0,Mainstream!L29+'Resourced or SEN units'!L15+'Special schools'!L17+'NMSS or independent'!L13+'Hospital schools or AP'!L19+Other!L21)</f>
        <v>1792.4190080712792</v>
      </c>
      <c r="M10" s="168">
        <f>IF(ISERROR(Mainstream!M29+'Resourced or SEN units'!M15+'Special schools'!M17+'NMSS or independent'!M13+'Hospital schools or AP'!M19+Other!M21),0,Mainstream!M29+'Resourced or SEN units'!M15+'Special schools'!M17+'NMSS or independent'!M13+'Hospital schools or AP'!M19+Other!M21)</f>
        <v>2414.2884162996647</v>
      </c>
      <c r="N10" s="2"/>
      <c r="O10" s="205">
        <f t="shared" ref="O10:U15" si="5">IFERROR((D10-C10)/C10,"")</f>
        <v>7.2538860103626937E-2</v>
      </c>
      <c r="P10" s="206">
        <f t="shared" si="5"/>
        <v>0.29468599033816423</v>
      </c>
      <c r="Q10" s="207">
        <f t="shared" si="5"/>
        <v>0.13432835820895522</v>
      </c>
      <c r="R10" s="206">
        <f t="shared" si="5"/>
        <v>0.38264504501346602</v>
      </c>
      <c r="S10" s="206">
        <f t="shared" si="5"/>
        <v>0.33266730789921983</v>
      </c>
      <c r="T10" s="206">
        <f t="shared" si="5"/>
        <v>0.31981948953291428</v>
      </c>
      <c r="U10" s="206">
        <f t="shared" si="5"/>
        <v>0.35104026877568617</v>
      </c>
      <c r="V10" s="206">
        <f t="shared" ref="V10:W15" si="6">IFERROR((K10-J10)/J10,"")</f>
        <v>0.33899063262264406</v>
      </c>
      <c r="W10" s="206">
        <f t="shared" si="6"/>
        <v>0.34021088816225159</v>
      </c>
      <c r="X10" s="207">
        <f t="shared" ref="X10:X15" si="7">IFERROR((M10-L10)/L10,"")</f>
        <v>0.34694421640704648</v>
      </c>
      <c r="Y10" s="317"/>
      <c r="Z10" s="43"/>
      <c r="AA10" s="43"/>
      <c r="AB10" s="43"/>
      <c r="AC10" s="43"/>
      <c r="AD10" s="43"/>
      <c r="AE10" s="43"/>
      <c r="AF10" s="63"/>
      <c r="AG10" s="2"/>
      <c r="AH10" s="284">
        <f>IFERROR((Z10-F10)/F10,"")</f>
        <v>-1</v>
      </c>
      <c r="AI10" s="286" t="str">
        <f>IFERROR((AA10-Z10)/Z10,"")</f>
        <v/>
      </c>
      <c r="AJ10" s="286" t="str">
        <f t="shared" ref="AJ10:AN14" si="8">IFERROR((AB10-AA10)/AA10,"")</f>
        <v/>
      </c>
      <c r="AK10" s="286" t="str">
        <f t="shared" si="8"/>
        <v/>
      </c>
      <c r="AL10" s="286" t="str">
        <f t="shared" ref="AL10:AL14" si="9">IFERROR((AD10-AC10)/AC10,"")</f>
        <v/>
      </c>
      <c r="AM10" s="286" t="str">
        <f t="shared" ref="AM10:AM14" si="10">IFERROR((AE10-AD10)/AD10,"")</f>
        <v/>
      </c>
      <c r="AN10" s="285" t="str">
        <f t="shared" si="8"/>
        <v/>
      </c>
      <c r="AO10" s="258"/>
      <c r="AP10" s="42"/>
      <c r="AQ10" s="43"/>
      <c r="AR10" s="43"/>
      <c r="AS10" s="43"/>
      <c r="AT10" s="43"/>
      <c r="AU10" s="43"/>
      <c r="AV10" s="63"/>
      <c r="AW10" s="259"/>
      <c r="AX10" s="99"/>
      <c r="AY10" s="100"/>
      <c r="BA10" s="101"/>
      <c r="BB10" s="101"/>
      <c r="BC10" s="101"/>
    </row>
    <row r="11" spans="1:55" x14ac:dyDescent="0.25">
      <c r="A11" s="2"/>
      <c r="B11" s="64" t="s">
        <v>306</v>
      </c>
      <c r="C11" s="256" cm="1">
        <f t="array" ref="C11">IFERROR(INDEX(sen2_age_caseload!M:M,MATCH(1,(Cover!F$7=sen2_age_caseload!H:H)*(CYP!B11=sen2_age_caseload!K:K)*(CYP!C$9=sen2_age_caseload!A:A),0)), "")</f>
        <v>1875</v>
      </c>
      <c r="D11" s="257" cm="1">
        <f t="array" ref="D11">IFERROR(INDEX(sen2_age_caseload!M:M,MATCH(1,(Cover!F$7=sen2_age_caseload!H:H)*(CYP!B11=sen2_age_caseload!K:K)*(CYP!D$9=sen2_age_caseload!A:A),0)), "")</f>
        <v>1870</v>
      </c>
      <c r="E11" s="257" cm="1">
        <f t="array" ref="E11">IFERROR(INDEX(sen2_age_caseload!M:M,MATCH(1,(Cover!F$7=sen2_age_caseload!H:H)*(CYP!B11=sen2_age_caseload!K:K)*(CYP!E$9=sen2_age_caseload!A:A),0)), "")</f>
        <v>2007</v>
      </c>
      <c r="F11" s="167">
        <f>IF(ISERROR(Mainstream!F30+'Resourced or SEN units'!F16+'Special schools'!F18+'NMSS or independent'!F14+'Hospital schools or AP'!F20+Other!F22),0,Mainstream!F30+'Resourced or SEN units'!F16+'Special schools'!F18+'NMSS or independent'!F14+'Hospital schools or AP'!F20+Other!F22)</f>
        <v>2376</v>
      </c>
      <c r="G11" s="167">
        <f>IF(ISERROR(Mainstream!G30+'Resourced or SEN units'!G16+'Special schools'!G18+'NMSS or independent'!G14+'Hospital schools or AP'!G20+Other!G22),0,Mainstream!G30+'Resourced or SEN units'!G16+'Special schools'!G18+'NMSS or independent'!G14+'Hospital schools or AP'!G20+Other!G22)</f>
        <v>2818.7124879141843</v>
      </c>
      <c r="H11" s="167">
        <f>IF(ISERROR(Mainstream!H30+'Resourced or SEN units'!H16+'Special schools'!H18+'NMSS or independent'!H14+'Hospital schools or AP'!H20+Other!H22),0,Mainstream!H30+'Resourced or SEN units'!H16+'Special schools'!H18+'NMSS or independent'!H14+'Hospital schools or AP'!H20+Other!H22)</f>
        <v>3159.6336976423227</v>
      </c>
      <c r="I11" s="167">
        <f>IF(ISERROR(Mainstream!I30+'Resourced or SEN units'!I16+'Special schools'!I18+'NMSS or independent'!I14+'Hospital schools or AP'!I20+Other!I22),0,Mainstream!I30+'Resourced or SEN units'!I16+'Special schools'!I18+'NMSS or independent'!I14+'Hospital schools or AP'!I20+Other!I22)</f>
        <v>3573.2631395936141</v>
      </c>
      <c r="J11" s="167">
        <f>IF(ISERROR(Mainstream!J30+'Resourced or SEN units'!J16+'Special schools'!J18+'NMSS or independent'!J14+'Hospital schools or AP'!J20+Other!J22),0,Mainstream!J30+'Resourced or SEN units'!J16+'Special schools'!J18+'NMSS or independent'!J14+'Hospital schools or AP'!J20+Other!J22)</f>
        <v>4143.5471029293667</v>
      </c>
      <c r="K11" s="167">
        <f>IF(ISERROR(Mainstream!K30+'Resourced or SEN units'!K16+'Special schools'!K18+'NMSS or independent'!K14+'Hospital schools or AP'!K20+Other!K22),0,Mainstream!K30+'Resourced or SEN units'!K16+'Special schools'!K18+'NMSS or independent'!K14+'Hospital schools or AP'!K20+Other!K22)</f>
        <v>4777.9120481902828</v>
      </c>
      <c r="L11" s="167">
        <f>IF(ISERROR(Mainstream!L30+'Resourced or SEN units'!L16+'Special schools'!L18+'NMSS or independent'!L14+'Hospital schools or AP'!L20+Other!L22),0,Mainstream!L30+'Resourced or SEN units'!L16+'Special schools'!L18+'NMSS or independent'!L14+'Hospital schools or AP'!L20+Other!L22)</f>
        <v>5570.6379799894821</v>
      </c>
      <c r="M11" s="168">
        <f>IF(ISERROR(Mainstream!M30+'Resourced or SEN units'!M16+'Special schools'!M18+'NMSS or independent'!M14+'Hospital schools or AP'!M20+Other!M22),0,Mainstream!M30+'Resourced or SEN units'!M16+'Special schools'!M18+'NMSS or independent'!M14+'Hospital schools or AP'!M20+Other!M22)</f>
        <v>6567.3862082305659</v>
      </c>
      <c r="N11" s="2"/>
      <c r="O11" s="208">
        <f t="shared" si="5"/>
        <v>-2.6666666666666666E-3</v>
      </c>
      <c r="P11" s="209">
        <f t="shared" si="5"/>
        <v>7.3262032085561493E-2</v>
      </c>
      <c r="Q11" s="210">
        <f t="shared" si="5"/>
        <v>0.18385650224215247</v>
      </c>
      <c r="R11" s="209">
        <f t="shared" si="5"/>
        <v>0.186326804677687</v>
      </c>
      <c r="S11" s="209">
        <f t="shared" si="5"/>
        <v>0.1209492671529675</v>
      </c>
      <c r="T11" s="209">
        <f t="shared" si="5"/>
        <v>0.13091056797499545</v>
      </c>
      <c r="U11" s="209">
        <f t="shared" si="5"/>
        <v>0.15959752782175754</v>
      </c>
      <c r="V11" s="209">
        <f t="shared" si="6"/>
        <v>0.15309707588757435</v>
      </c>
      <c r="W11" s="209">
        <f t="shared" si="6"/>
        <v>0.16591471835473784</v>
      </c>
      <c r="X11" s="210">
        <f t="shared" si="7"/>
        <v>0.17892891834320307</v>
      </c>
      <c r="Y11" s="317"/>
      <c r="Z11" s="154"/>
      <c r="AA11" s="154"/>
      <c r="AB11" s="154"/>
      <c r="AC11" s="154"/>
      <c r="AD11" s="154"/>
      <c r="AE11" s="154"/>
      <c r="AF11" s="65"/>
      <c r="AG11" s="2"/>
      <c r="AH11" s="284">
        <f t="shared" ref="AH11:AH14" si="11">IFERROR((Z11-F11)/F11,"")</f>
        <v>-1</v>
      </c>
      <c r="AI11" s="286" t="str">
        <f t="shared" ref="AI11:AI14" si="12">IFERROR((AA11-Z11)/Z11,"")</f>
        <v/>
      </c>
      <c r="AJ11" s="286" t="str">
        <f t="shared" si="8"/>
        <v/>
      </c>
      <c r="AK11" s="286" t="str">
        <f t="shared" si="8"/>
        <v/>
      </c>
      <c r="AL11" s="286" t="str">
        <f t="shared" si="9"/>
        <v/>
      </c>
      <c r="AM11" s="286" t="str">
        <f t="shared" si="10"/>
        <v/>
      </c>
      <c r="AN11" s="288" t="str">
        <f t="shared" si="8"/>
        <v/>
      </c>
      <c r="AO11" s="258"/>
      <c r="AP11" s="50"/>
      <c r="AQ11" s="154"/>
      <c r="AR11" s="154"/>
      <c r="AS11" s="154"/>
      <c r="AT11" s="154"/>
      <c r="AU11" s="154"/>
      <c r="AV11" s="65"/>
      <c r="AW11" s="259"/>
      <c r="AX11" s="99"/>
      <c r="AY11" s="100"/>
      <c r="BA11" s="101"/>
      <c r="BB11" s="101"/>
      <c r="BC11" s="101"/>
    </row>
    <row r="12" spans="1:55" x14ac:dyDescent="0.25">
      <c r="A12" s="2"/>
      <c r="B12" s="64" t="s">
        <v>307</v>
      </c>
      <c r="C12" s="256" cm="1">
        <f t="array" ref="C12">IFERROR(INDEX(sen2_age_caseload!M:M,MATCH(1,(Cover!F$7=sen2_age_caseload!H:H)*(CYP!B12=sen2_age_caseload!K:K)*(CYP!C$9=sen2_age_caseload!A:A),0)), "")</f>
        <v>2204</v>
      </c>
      <c r="D12" s="257" cm="1">
        <f t="array" ref="D12">IFERROR(INDEX(sen2_age_caseload!M:M,MATCH(1,(Cover!F$7=sen2_age_caseload!H:H)*(CYP!B12=sen2_age_caseload!K:K)*(CYP!D$9=sen2_age_caseload!A:A),0)), "")</f>
        <v>2430</v>
      </c>
      <c r="E12" s="257" cm="1">
        <f t="array" ref="E12">IFERROR(INDEX(sen2_age_caseload!M:M,MATCH(1,(Cover!F$7=sen2_age_caseload!H:H)*(CYP!B12=sen2_age_caseload!K:K)*(CYP!E$9=sen2_age_caseload!A:A),0)), "")</f>
        <v>2736</v>
      </c>
      <c r="F12" s="167">
        <f>IF(ISERROR(Mainstream!F31+'Resourced or SEN units'!F17+'Special schools'!F19+'NMSS or independent'!F15+'Hospital schools or AP'!F21+Other!F23),0,Mainstream!F31+'Resourced or SEN units'!F17+'Special schools'!F19+'NMSS or independent'!F15+'Hospital schools or AP'!F21+Other!F23)</f>
        <v>3071</v>
      </c>
      <c r="G12" s="167">
        <f>IF(ISERROR(Mainstream!G31+'Resourced or SEN units'!G17+'Special schools'!G19+'NMSS or independent'!G15+'Hospital schools or AP'!G21+Other!G23),0,Mainstream!G31+'Resourced or SEN units'!G17+'Special schools'!G19+'NMSS or independent'!G15+'Hospital schools or AP'!G21+Other!G23)</f>
        <v>3680.1935345003144</v>
      </c>
      <c r="H12" s="167">
        <f>IF(ISERROR(Mainstream!H31+'Resourced or SEN units'!H17+'Special schools'!H19+'NMSS or independent'!H15+'Hospital schools or AP'!H21+Other!H23),0,Mainstream!H31+'Resourced or SEN units'!H17+'Special schools'!H19+'NMSS or independent'!H15+'Hospital schools or AP'!H21+Other!H23)</f>
        <v>4202.6227150032446</v>
      </c>
      <c r="I12" s="167">
        <f>IF(ISERROR(Mainstream!I31+'Resourced or SEN units'!I17+'Special schools'!I19+'NMSS or independent'!I15+'Hospital schools or AP'!I21+Other!I23),0,Mainstream!I31+'Resourced or SEN units'!I17+'Special schools'!I19+'NMSS or independent'!I15+'Hospital schools or AP'!I21+Other!I23)</f>
        <v>4820.6748618567435</v>
      </c>
      <c r="J12" s="167">
        <f>IF(ISERROR(Mainstream!J31+'Resourced or SEN units'!J17+'Special schools'!J19+'NMSS or independent'!J15+'Hospital schools or AP'!J21+Other!J23),0,Mainstream!J31+'Resourced or SEN units'!J17+'Special schools'!J19+'NMSS or independent'!J15+'Hospital schools or AP'!J21+Other!J23)</f>
        <v>5625.5505367406749</v>
      </c>
      <c r="K12" s="167">
        <f>IF(ISERROR(Mainstream!K31+'Resourced or SEN units'!K17+'Special schools'!K19+'NMSS or independent'!K15+'Hospital schools or AP'!K21+Other!K23),0,Mainstream!K31+'Resourced or SEN units'!K17+'Special schools'!K19+'NMSS or independent'!K15+'Hospital schools or AP'!K21+Other!K23)</f>
        <v>6503.2921421774899</v>
      </c>
      <c r="L12" s="167">
        <f>IF(ISERROR(Mainstream!L31+'Resourced or SEN units'!L17+'Special schools'!L19+'NMSS or independent'!L15+'Hospital schools or AP'!L21+Other!L23),0,Mainstream!L31+'Resourced or SEN units'!L17+'Special schools'!L19+'NMSS or independent'!L15+'Hospital schools or AP'!L21+Other!L23)</f>
        <v>7546.841655869689</v>
      </c>
      <c r="M12" s="168">
        <f>IF(ISERROR(Mainstream!M31+'Resourced or SEN units'!M17+'Special schools'!M19+'NMSS or independent'!M15+'Hospital schools or AP'!M21+Other!M23),0,Mainstream!M31+'Resourced or SEN units'!M17+'Special schools'!M19+'NMSS or independent'!M15+'Hospital schools or AP'!M21+Other!M23)</f>
        <v>8790.3618787238738</v>
      </c>
      <c r="N12" s="2"/>
      <c r="O12" s="208">
        <f t="shared" si="5"/>
        <v>0.10254083484573502</v>
      </c>
      <c r="P12" s="209">
        <f t="shared" si="5"/>
        <v>0.12592592592592591</v>
      </c>
      <c r="Q12" s="210">
        <f t="shared" si="5"/>
        <v>0.12244152046783625</v>
      </c>
      <c r="R12" s="208">
        <f t="shared" si="5"/>
        <v>0.19836976050156771</v>
      </c>
      <c r="S12" s="209">
        <f t="shared" si="5"/>
        <v>0.14195698557844025</v>
      </c>
      <c r="T12" s="209">
        <f t="shared" si="5"/>
        <v>0.14706343842074385</v>
      </c>
      <c r="U12" s="209">
        <f t="shared" si="5"/>
        <v>0.16696327753868126</v>
      </c>
      <c r="V12" s="209">
        <f t="shared" si="6"/>
        <v>0.15602768114947199</v>
      </c>
      <c r="W12" s="209">
        <f t="shared" si="6"/>
        <v>0.16046480626699766</v>
      </c>
      <c r="X12" s="210">
        <f t="shared" si="7"/>
        <v>0.16477359398245955</v>
      </c>
      <c r="Y12" s="317"/>
      <c r="Z12" s="154"/>
      <c r="AA12" s="154"/>
      <c r="AB12" s="154"/>
      <c r="AC12" s="154"/>
      <c r="AD12" s="154"/>
      <c r="AE12" s="154"/>
      <c r="AF12" s="65"/>
      <c r="AG12" s="2"/>
      <c r="AH12" s="284">
        <f t="shared" si="11"/>
        <v>-1</v>
      </c>
      <c r="AI12" s="286" t="str">
        <f t="shared" si="12"/>
        <v/>
      </c>
      <c r="AJ12" s="286" t="str">
        <f t="shared" si="8"/>
        <v/>
      </c>
      <c r="AK12" s="286" t="str">
        <f t="shared" si="8"/>
        <v/>
      </c>
      <c r="AL12" s="286" t="str">
        <f t="shared" si="9"/>
        <v/>
      </c>
      <c r="AM12" s="286" t="str">
        <f t="shared" si="10"/>
        <v/>
      </c>
      <c r="AN12" s="288" t="str">
        <f t="shared" si="8"/>
        <v/>
      </c>
      <c r="AO12" s="258"/>
      <c r="AP12" s="50"/>
      <c r="AQ12" s="154"/>
      <c r="AR12" s="154"/>
      <c r="AS12" s="154"/>
      <c r="AT12" s="154"/>
      <c r="AU12" s="154"/>
      <c r="AV12" s="65"/>
      <c r="AW12" s="259"/>
      <c r="AX12" s="99"/>
      <c r="AY12" s="100"/>
      <c r="BA12" s="101"/>
      <c r="BB12" s="101"/>
      <c r="BC12" s="101"/>
    </row>
    <row r="13" spans="1:55" x14ac:dyDescent="0.25">
      <c r="A13" s="2"/>
      <c r="B13" s="64" t="s">
        <v>308</v>
      </c>
      <c r="C13" s="256" cm="1">
        <f t="array" ref="C13">IFERROR(INDEX(sen2_age_caseload!M:M,MATCH(1,(Cover!F$7=sen2_age_caseload!H:H)*(CYP!B13=sen2_age_caseload!K:K)*(CYP!C$9=sen2_age_caseload!A:A),0)), "")</f>
        <v>1404</v>
      </c>
      <c r="D13" s="257" cm="1">
        <f t="array" ref="D13">IFERROR(INDEX(sen2_age_caseload!M:M,MATCH(1,(Cover!F$7=sen2_age_caseload!H:H)*(CYP!B13=sen2_age_caseload!K:K)*(CYP!D$9=sen2_age_caseload!A:A),0)), "")</f>
        <v>1611</v>
      </c>
      <c r="E13" s="257" cm="1">
        <f t="array" ref="E13">IFERROR(INDEX(sen2_age_caseload!M:M,MATCH(1,(Cover!F$7=sen2_age_caseload!H:H)*(CYP!B13=sen2_age_caseload!K:K)*(CYP!E$9=sen2_age_caseload!A:A),0)), "")</f>
        <v>1736</v>
      </c>
      <c r="F13" s="167">
        <f>IF(ISERROR(Mainstream!F32+'Resourced or SEN units'!F18+'Special schools'!F20+'NMSS or independent'!F16+'Hospital schools or AP'!F22+Other!F24),0,Mainstream!F32+'Resourced or SEN units'!F18+'Special schools'!F20+'NMSS or independent'!F16+'Hospital schools or AP'!F22+Other!F24)</f>
        <v>470</v>
      </c>
      <c r="G13" s="167">
        <f>IF(ISERROR(Mainstream!G32+'Resourced or SEN units'!G18+'Special schools'!G20+'NMSS or independent'!G16+'Hospital schools or AP'!G22+Other!G24+'Post-16 and FE'!G16),0,Mainstream!G32+'Resourced or SEN units'!G18+'Special schools'!G20+'NMSS or independent'!G16+'Hospital schools or AP'!G22+Other!G24+'Post-16 and FE'!G16)</f>
        <v>1640.7558806267969</v>
      </c>
      <c r="H13" s="167">
        <f>IF(ISERROR(Mainstream!H32+'Resourced or SEN units'!H18+'Special schools'!H20+'NMSS or independent'!H16+'Hospital schools or AP'!H22+Other!H24+'Post-16 and FE'!H16),0,Mainstream!H32+'Resourced or SEN units'!H18+'Special schools'!H20+'NMSS or independent'!H16+'Hospital schools or AP'!H22+Other!H24+'Post-16 and FE'!H16)</f>
        <v>1758.4665461614668</v>
      </c>
      <c r="I13" s="167">
        <f>IF(ISERROR(Mainstream!I32+'Resourced or SEN units'!I18+'Special schools'!I20+'NMSS or independent'!I16+'Hospital schools or AP'!I22+Other!I24+'Post-16 and FE'!I16),0,Mainstream!I32+'Resourced or SEN units'!I18+'Special schools'!I20+'NMSS or independent'!I16+'Hospital schools or AP'!I22+Other!I24+'Post-16 and FE'!I16)</f>
        <v>1943.24782113934</v>
      </c>
      <c r="J13" s="167">
        <f>IF(ISERROR(Mainstream!J32+'Resourced or SEN units'!J18+'Special schools'!J20+'NMSS or independent'!J16+'Hospital schools or AP'!J22+Other!J24+'Post-16 and FE'!J16),0,Mainstream!J32+'Resourced or SEN units'!J18+'Special schools'!J20+'NMSS or independent'!J16+'Hospital schools or AP'!J22+Other!J24+'Post-16 and FE'!J16)</f>
        <v>2128.5434313442215</v>
      </c>
      <c r="K13" s="167">
        <f>IF(ISERROR(Mainstream!K32+'Resourced or SEN units'!K18+'Special schools'!K20+'NMSS or independent'!K16+'Hospital schools or AP'!K22+Other!K24+'Post-16 and FE'!K16),0,Mainstream!K32+'Resourced or SEN units'!K18+'Special schools'!K20+'NMSS or independent'!K16+'Hospital schools or AP'!K22+Other!K24+'Post-16 and FE'!K16)</f>
        <v>2332.6675959795052</v>
      </c>
      <c r="L13" s="167">
        <f>IF(ISERROR(Mainstream!L32+'Resourced or SEN units'!L18+'Special schools'!L20+'NMSS or independent'!L16+'Hospital schools or AP'!L22+Other!L24+'Post-16 and FE'!L16),0,Mainstream!L32+'Resourced or SEN units'!L18+'Special schools'!L20+'NMSS or independent'!L16+'Hospital schools or AP'!L22+Other!L24+'Post-16 and FE'!L16)</f>
        <v>2575.6840353227153</v>
      </c>
      <c r="M13" s="168">
        <f>IF(ISERROR(Mainstream!M32+'Resourced or SEN units'!M18+'Special schools'!M20+'NMSS or independent'!M16+'Hospital schools or AP'!M22+Other!M24+'Post-16 and FE'!M16),0,Mainstream!M32+'Resourced or SEN units'!M18+'Special schools'!M20+'NMSS or independent'!M16+'Hospital schools or AP'!M22+Other!M24+'Post-16 and FE'!M16)</f>
        <v>2846.7314000203014</v>
      </c>
      <c r="N13" s="2"/>
      <c r="O13" s="208">
        <f t="shared" si="5"/>
        <v>0.14743589743589744</v>
      </c>
      <c r="P13" s="209">
        <f t="shared" si="5"/>
        <v>7.7591558038485414E-2</v>
      </c>
      <c r="Q13" s="207">
        <f t="shared" si="5"/>
        <v>-0.72926267281105994</v>
      </c>
      <c r="R13" s="206">
        <f t="shared" si="5"/>
        <v>2.4909699587804188</v>
      </c>
      <c r="S13" s="209">
        <f t="shared" si="5"/>
        <v>7.1741730091927178E-2</v>
      </c>
      <c r="T13" s="209">
        <f t="shared" si="5"/>
        <v>0.10508091574515863</v>
      </c>
      <c r="U13" s="209">
        <f t="shared" si="5"/>
        <v>9.5353566430987385E-2</v>
      </c>
      <c r="V13" s="209">
        <f t="shared" si="6"/>
        <v>9.5898519912452462E-2</v>
      </c>
      <c r="W13" s="209">
        <f t="shared" si="6"/>
        <v>0.10417962669094548</v>
      </c>
      <c r="X13" s="210">
        <f t="shared" si="7"/>
        <v>0.10523315786426643</v>
      </c>
      <c r="Y13" s="317"/>
      <c r="Z13" s="154"/>
      <c r="AA13" s="154"/>
      <c r="AB13" s="154"/>
      <c r="AC13" s="154"/>
      <c r="AD13" s="154"/>
      <c r="AE13" s="154"/>
      <c r="AF13" s="65"/>
      <c r="AG13" s="2"/>
      <c r="AH13" s="284">
        <f t="shared" si="11"/>
        <v>-1</v>
      </c>
      <c r="AI13" s="286" t="str">
        <f t="shared" si="12"/>
        <v/>
      </c>
      <c r="AJ13" s="286" t="str">
        <f t="shared" si="8"/>
        <v/>
      </c>
      <c r="AK13" s="286" t="str">
        <f t="shared" si="8"/>
        <v/>
      </c>
      <c r="AL13" s="286" t="str">
        <f t="shared" si="9"/>
        <v/>
      </c>
      <c r="AM13" s="286" t="str">
        <f t="shared" si="10"/>
        <v/>
      </c>
      <c r="AN13" s="288" t="str">
        <f t="shared" si="8"/>
        <v/>
      </c>
      <c r="AO13" s="258"/>
      <c r="AP13" s="50"/>
      <c r="AQ13" s="154"/>
      <c r="AR13" s="154"/>
      <c r="AS13" s="154"/>
      <c r="AT13" s="154"/>
      <c r="AU13" s="154"/>
      <c r="AV13" s="65"/>
      <c r="AW13" s="259"/>
      <c r="AX13" s="99"/>
      <c r="AY13" s="100"/>
      <c r="BA13" s="101"/>
      <c r="BB13" s="101"/>
      <c r="BC13" s="101"/>
    </row>
    <row r="14" spans="1:55" x14ac:dyDescent="0.25">
      <c r="A14" s="2"/>
      <c r="B14" s="64" t="s">
        <v>309</v>
      </c>
      <c r="C14" s="256" cm="1">
        <f t="array" ref="C14">IFERROR(INDEX(sen2_age_caseload!M:M,MATCH(1,(Cover!F$7=sen2_age_caseload!H:H)*(CYP!B14=sen2_age_caseload!K:K)*(CYP!C$9=sen2_age_caseload!A:A),0)), "")</f>
        <v>671</v>
      </c>
      <c r="D14" s="257" cm="1">
        <f t="array" ref="D14">IFERROR(INDEX(sen2_age_caseload!M:M,MATCH(1,(Cover!F$7=sen2_age_caseload!H:H)*(CYP!B14=sen2_age_caseload!K:K)*(CYP!D$9=sen2_age_caseload!A:A),0)), "")</f>
        <v>833</v>
      </c>
      <c r="E14" s="257" cm="1">
        <f t="array" ref="E14">IFERROR(INDEX(sen2_age_caseload!M:M,MATCH(1,(Cover!F$7=sen2_age_caseload!H:H)*(CYP!B14=sen2_age_caseload!K:K)*(CYP!E$9=sen2_age_caseload!A:A),0)), "")</f>
        <v>1113</v>
      </c>
      <c r="F14" s="167">
        <f>IF(ISERROR(Mainstream!F33+'Resourced or SEN units'!F19+'Special schools'!F21+'NMSS or independent'!F17+'Hospital schools or AP'!F23+Other!F25),0,Mainstream!F33+'Resourced or SEN units'!F19+'Special schools'!F21+'NMSS or independent'!F17+'Hospital schools or AP'!F23+Other!F25)</f>
        <v>55</v>
      </c>
      <c r="G14" s="167">
        <f>IF(ISERROR(Mainstream!G33+'Resourced or SEN units'!G19+'Special schools'!G21+'NMSS or independent'!G17+'Hospital schools or AP'!G23+Other!G25+'Post-16 and FE'!G17),0,Mainstream!G33+'Resourced or SEN units'!G19+'Special schools'!G21+'NMSS or independent'!G17+'Hospital schools or AP'!G23+Other!G25+'Post-16 and FE'!G17)</f>
        <v>1091.1711727990985</v>
      </c>
      <c r="H14" s="167">
        <f>IF(ISERROR(Mainstream!H33+'Resourced or SEN units'!H19+'Special schools'!H21+'NMSS or independent'!H17+'Hospital schools or AP'!H23+Other!H25+'Post-16 and FE'!H17),0,Mainstream!H33+'Resourced or SEN units'!H19+'Special schools'!H21+'NMSS or independent'!H17+'Hospital schools or AP'!H23+Other!H25+'Post-16 and FE'!H17)</f>
        <v>1349.2231982247215</v>
      </c>
      <c r="I14" s="167">
        <f>IF(ISERROR(Mainstream!I33+'Resourced or SEN units'!I19+'Special schools'!I21+'NMSS or independent'!I17+'Hospital schools or AP'!I23+Other!I25+'Post-16 and FE'!I17),0,Mainstream!I33+'Resourced or SEN units'!I19+'Special schools'!I21+'NMSS or independent'!I17+'Hospital schools or AP'!I23+Other!I25+'Post-16 and FE'!I17)</f>
        <v>1719.342503210527</v>
      </c>
      <c r="J14" s="167">
        <f>IF(ISERROR(Mainstream!J33+'Resourced or SEN units'!J19+'Special schools'!J21+'NMSS or independent'!J17+'Hospital schools or AP'!J23+Other!J25+'Post-16 and FE'!J17),0,Mainstream!J33+'Resourced or SEN units'!J19+'Special schools'!J21+'NMSS or independent'!J17+'Hospital schools or AP'!J23+Other!J25+'Post-16 and FE'!J17)</f>
        <v>2128.1132426904837</v>
      </c>
      <c r="K14" s="167">
        <f>IF(ISERROR(Mainstream!K33+'Resourced or SEN units'!K19+'Special schools'!K21+'NMSS or independent'!K17+'Hospital schools or AP'!K23+Other!K25+'Post-16 and FE'!K17),0,Mainstream!K33+'Resourced or SEN units'!K19+'Special schools'!K21+'NMSS or independent'!K17+'Hospital schools or AP'!K23+Other!K25+'Post-16 and FE'!K17)</f>
        <v>2676.7269155453619</v>
      </c>
      <c r="L14" s="167">
        <f>IF(ISERROR(Mainstream!L33+'Resourced or SEN units'!L19+'Special schools'!L21+'NMSS or independent'!L17+'Hospital schools or AP'!L23+Other!L25+'Post-16 and FE'!L17),0,Mainstream!L33+'Resourced or SEN units'!L19+'Special schools'!L21+'NMSS or independent'!L17+'Hospital schools or AP'!L23+Other!L25+'Post-16 and FE'!L17)</f>
        <v>3395.7418924318326</v>
      </c>
      <c r="M14" s="167">
        <f>IF(ISERROR(Mainstream!M33+'Resourced or SEN units'!M19+'Special schools'!M21+'NMSS or independent'!M17+'Hospital schools or AP'!M23+Other!M25+'Post-16 and FE'!M17),0,Mainstream!M33+'Resourced or SEN units'!M19+'Special schools'!M21+'NMSS or independent'!M17+'Hospital schools or AP'!M23+Other!M25+'Post-16 and FE'!M17)</f>
        <v>4312.5573073616761</v>
      </c>
      <c r="N14" s="2"/>
      <c r="O14" s="208">
        <f t="shared" si="5"/>
        <v>0.24143070044709389</v>
      </c>
      <c r="P14" s="209">
        <f t="shared" si="5"/>
        <v>0.33613445378151263</v>
      </c>
      <c r="Q14" s="210">
        <f t="shared" si="5"/>
        <v>-0.9505840071877808</v>
      </c>
      <c r="R14" s="209">
        <f t="shared" si="5"/>
        <v>18.839475869074519</v>
      </c>
      <c r="S14" s="209">
        <f t="shared" si="5"/>
        <v>0.23649087499595664</v>
      </c>
      <c r="T14" s="209">
        <f t="shared" si="5"/>
        <v>0.2743202944277866</v>
      </c>
      <c r="U14" s="209">
        <f t="shared" si="5"/>
        <v>0.23774828966111144</v>
      </c>
      <c r="V14" s="209">
        <f t="shared" si="6"/>
        <v>0.25779345847276858</v>
      </c>
      <c r="W14" s="209">
        <f t="shared" si="6"/>
        <v>0.26861723275195487</v>
      </c>
      <c r="X14" s="210">
        <f t="shared" si="7"/>
        <v>0.26998972359270618</v>
      </c>
      <c r="Y14" s="317"/>
      <c r="Z14" s="154"/>
      <c r="AA14" s="154"/>
      <c r="AB14" s="154"/>
      <c r="AC14" s="154"/>
      <c r="AD14" s="154"/>
      <c r="AE14" s="154"/>
      <c r="AF14" s="65"/>
      <c r="AG14" s="2"/>
      <c r="AH14" s="284">
        <f t="shared" si="11"/>
        <v>-1</v>
      </c>
      <c r="AI14" s="286" t="str">
        <f t="shared" si="12"/>
        <v/>
      </c>
      <c r="AJ14" s="286" t="str">
        <f t="shared" si="8"/>
        <v/>
      </c>
      <c r="AK14" s="286" t="str">
        <f t="shared" si="8"/>
        <v/>
      </c>
      <c r="AL14" s="286" t="str">
        <f t="shared" si="9"/>
        <v/>
      </c>
      <c r="AM14" s="286" t="str">
        <f t="shared" si="10"/>
        <v/>
      </c>
      <c r="AN14" s="288" t="str">
        <f t="shared" si="8"/>
        <v/>
      </c>
      <c r="AO14" s="258"/>
      <c r="AP14" s="50"/>
      <c r="AQ14" s="154"/>
      <c r="AR14" s="154"/>
      <c r="AS14" s="154"/>
      <c r="AT14" s="154"/>
      <c r="AU14" s="154"/>
      <c r="AV14" s="65"/>
      <c r="AW14" s="259"/>
      <c r="AX14" s="99"/>
      <c r="AY14" s="100"/>
      <c r="BA14" s="101"/>
      <c r="BB14" s="101"/>
      <c r="BC14" s="101"/>
    </row>
    <row r="15" spans="1:55" ht="15" customHeight="1" thickBot="1" x14ac:dyDescent="0.3">
      <c r="A15" s="2"/>
      <c r="B15" s="66" t="s">
        <v>354</v>
      </c>
      <c r="C15" s="68">
        <f>SUM(C10:C14)</f>
        <v>6347</v>
      </c>
      <c r="D15" s="67">
        <f>SUM(D10:D14)</f>
        <v>6951</v>
      </c>
      <c r="E15" s="67">
        <f>SUM(E10:E14)</f>
        <v>7860</v>
      </c>
      <c r="F15" s="67">
        <f>SUM(F10:F14)</f>
        <v>6276</v>
      </c>
      <c r="G15" s="67">
        <f t="shared" ref="G15:M15" si="13">IF(COUNT(G10:G14) &gt; 0, SUM(G10:G14), "")</f>
        <v>9651.1571695244875</v>
      </c>
      <c r="H15" s="67">
        <f t="shared" si="13"/>
        <v>11030.098335406916</v>
      </c>
      <c r="I15" s="67">
        <f t="shared" si="13"/>
        <v>12795.828087924077</v>
      </c>
      <c r="J15" s="67">
        <f t="shared" si="13"/>
        <v>15024.578063030362</v>
      </c>
      <c r="K15" s="67">
        <f t="shared" si="13"/>
        <v>17628.014345880663</v>
      </c>
      <c r="L15" s="67">
        <f t="shared" si="13"/>
        <v>20881.324571685</v>
      </c>
      <c r="M15" s="69">
        <f t="shared" si="13"/>
        <v>24931.325210636081</v>
      </c>
      <c r="N15" s="2"/>
      <c r="O15" s="211">
        <f t="shared" si="5"/>
        <v>9.5163069166535372E-2</v>
      </c>
      <c r="P15" s="212">
        <f t="shared" si="5"/>
        <v>0.13077255071212776</v>
      </c>
      <c r="Q15" s="213">
        <f t="shared" si="5"/>
        <v>-0.20152671755725191</v>
      </c>
      <c r="R15" s="212">
        <f t="shared" si="5"/>
        <v>0.53778794925501716</v>
      </c>
      <c r="S15" s="212">
        <f t="shared" si="5"/>
        <v>0.1428783245015135</v>
      </c>
      <c r="T15" s="212">
        <f t="shared" si="5"/>
        <v>0.16008286588426152</v>
      </c>
      <c r="U15" s="212">
        <f t="shared" si="5"/>
        <v>0.17417786170553842</v>
      </c>
      <c r="V15" s="212">
        <f t="shared" si="6"/>
        <v>0.17327849553767802</v>
      </c>
      <c r="W15" s="212">
        <f t="shared" si="6"/>
        <v>0.1845534137861973</v>
      </c>
      <c r="X15" s="213">
        <f t="shared" si="7"/>
        <v>0.19395324396436364</v>
      </c>
      <c r="Y15" s="317"/>
      <c r="Z15" s="67" t="str">
        <f t="shared" ref="Z15:AV15" si="14">IF(COUNT(Z10:Z14) &gt; 0, SUM(Z10:Z14), "")</f>
        <v/>
      </c>
      <c r="AA15" s="67" t="str">
        <f t="shared" si="14"/>
        <v/>
      </c>
      <c r="AB15" s="67" t="str">
        <f t="shared" si="14"/>
        <v/>
      </c>
      <c r="AC15" s="67" t="str">
        <f t="shared" si="14"/>
        <v/>
      </c>
      <c r="AD15" s="67" t="str">
        <f t="shared" si="14"/>
        <v/>
      </c>
      <c r="AE15" s="67" t="str">
        <f t="shared" si="14"/>
        <v/>
      </c>
      <c r="AF15" s="69" t="str">
        <f t="shared" si="14"/>
        <v/>
      </c>
      <c r="AG15" s="2"/>
      <c r="AH15" s="320">
        <f t="shared" si="14"/>
        <v>-5</v>
      </c>
      <c r="AI15" s="319" t="str">
        <f t="shared" si="14"/>
        <v/>
      </c>
      <c r="AJ15" s="319" t="str">
        <f t="shared" si="14"/>
        <v/>
      </c>
      <c r="AK15" s="319" t="str">
        <f t="shared" si="14"/>
        <v/>
      </c>
      <c r="AL15" s="319" t="str">
        <f t="shared" si="14"/>
        <v/>
      </c>
      <c r="AM15" s="319" t="str">
        <f t="shared" si="14"/>
        <v/>
      </c>
      <c r="AN15" s="318" t="str">
        <f t="shared" si="14"/>
        <v/>
      </c>
      <c r="AO15" s="258"/>
      <c r="AP15" s="68" t="str">
        <f t="shared" si="14"/>
        <v/>
      </c>
      <c r="AQ15" s="67" t="str">
        <f t="shared" si="14"/>
        <v/>
      </c>
      <c r="AR15" s="67" t="str">
        <f t="shared" si="14"/>
        <v/>
      </c>
      <c r="AS15" s="67" t="str">
        <f t="shared" si="14"/>
        <v/>
      </c>
      <c r="AT15" s="67" t="str">
        <f t="shared" si="14"/>
        <v/>
      </c>
      <c r="AU15" s="67" t="str">
        <f t="shared" si="14"/>
        <v/>
      </c>
      <c r="AV15" s="69" t="str">
        <f t="shared" si="14"/>
        <v/>
      </c>
      <c r="AW15" s="260"/>
      <c r="AX15" s="99"/>
      <c r="AY15" s="100"/>
      <c r="BA15" s="101"/>
      <c r="BB15" s="101"/>
      <c r="BC15" s="101"/>
    </row>
    <row r="16" spans="1:55" ht="15" x14ac:dyDescent="0.25">
      <c r="A16" s="2"/>
      <c r="B16" s="2"/>
      <c r="C16" s="293"/>
      <c r="D16" s="91"/>
      <c r="E16" s="2"/>
      <c r="F16" s="2"/>
      <c r="G16" s="2"/>
      <c r="H16" s="2"/>
      <c r="I16" s="2"/>
      <c r="J16" s="2"/>
      <c r="K16" s="2"/>
      <c r="L16" s="2"/>
      <c r="M16" s="2"/>
      <c r="N16" s="2"/>
      <c r="O16" s="2"/>
      <c r="P16" s="2"/>
      <c r="Q16" s="2"/>
      <c r="R16" s="2"/>
      <c r="S16" s="2"/>
      <c r="T16" s="2"/>
      <c r="U16" s="2"/>
      <c r="V16" s="2"/>
      <c r="W16" s="2"/>
      <c r="X16" s="2"/>
      <c r="Y16" s="261"/>
      <c r="Z16" s="2"/>
      <c r="AA16" s="2"/>
      <c r="AB16" s="2"/>
      <c r="AC16" s="2"/>
      <c r="AD16" s="2"/>
      <c r="AE16" s="2"/>
      <c r="AF16" s="2"/>
      <c r="AG16" s="2"/>
      <c r="AH16" s="2"/>
      <c r="AI16" s="2"/>
      <c r="AJ16" s="2"/>
      <c r="AK16" s="2"/>
      <c r="AL16" s="2"/>
      <c r="AM16" s="2"/>
      <c r="AN16" s="2"/>
      <c r="AO16" s="261"/>
      <c r="AP16" s="293"/>
      <c r="AQ16" s="91"/>
      <c r="AR16" s="2"/>
      <c r="AS16" s="2"/>
      <c r="AT16" s="2"/>
      <c r="AU16" s="2"/>
      <c r="AV16" s="2"/>
      <c r="AW16" s="261"/>
      <c r="AX16" s="98"/>
      <c r="AY16" s="99"/>
      <c r="AZ16" s="99"/>
      <c r="BA16" s="99"/>
      <c r="BB16" s="99"/>
      <c r="BC16" s="100"/>
    </row>
    <row r="17" spans="1:55" ht="17.399999999999999" x14ac:dyDescent="0.25">
      <c r="A17" s="2"/>
      <c r="B17" s="2"/>
      <c r="C17" s="103" t="s">
        <v>355</v>
      </c>
      <c r="D17" s="103"/>
      <c r="E17" s="103"/>
      <c r="F17" s="103"/>
      <c r="G17" s="103"/>
      <c r="H17" s="103"/>
      <c r="I17" s="103"/>
      <c r="J17" s="103"/>
      <c r="K17" s="103"/>
      <c r="L17" s="103"/>
      <c r="M17" s="103"/>
      <c r="N17" s="262"/>
      <c r="O17" s="55" t="s">
        <v>356</v>
      </c>
      <c r="P17" s="55"/>
      <c r="Q17" s="55"/>
      <c r="R17" s="55"/>
      <c r="S17" s="55"/>
      <c r="T17" s="55"/>
      <c r="U17" s="55"/>
      <c r="V17" s="55"/>
      <c r="W17" s="55"/>
      <c r="X17" s="55"/>
      <c r="Y17" s="253"/>
      <c r="Z17" s="103" t="s">
        <v>357</v>
      </c>
      <c r="AA17" s="103"/>
      <c r="AB17" s="103"/>
      <c r="AC17" s="103"/>
      <c r="AD17" s="103"/>
      <c r="AE17" s="103"/>
      <c r="AF17" s="103"/>
      <c r="AG17" s="262"/>
      <c r="AH17" s="55" t="s">
        <v>358</v>
      </c>
      <c r="AI17" s="55"/>
      <c r="AJ17" s="55"/>
      <c r="AK17" s="55"/>
      <c r="AL17" s="55"/>
      <c r="AM17" s="55"/>
      <c r="AN17" s="55"/>
      <c r="AO17" s="253"/>
      <c r="AP17" s="103" t="s">
        <v>359</v>
      </c>
      <c r="AQ17" s="103"/>
      <c r="AR17" s="103"/>
      <c r="AS17" s="103"/>
      <c r="AT17" s="103"/>
      <c r="AU17" s="103"/>
      <c r="AV17" s="103"/>
      <c r="AW17" s="262"/>
      <c r="AX17" s="98"/>
      <c r="AY17" s="99"/>
      <c r="AZ17" s="99"/>
      <c r="BA17" s="99"/>
      <c r="BB17" s="99"/>
      <c r="BC17" s="100"/>
    </row>
    <row r="18" spans="1:55" ht="18.75" customHeight="1" thickBot="1" x14ac:dyDescent="0.3">
      <c r="A18" s="2"/>
      <c r="B18" s="2"/>
      <c r="C18" s="263" t="s">
        <v>353</v>
      </c>
      <c r="D18" s="263"/>
      <c r="E18" s="263"/>
      <c r="F18" s="263"/>
      <c r="G18" s="263"/>
      <c r="H18" s="263"/>
      <c r="I18" s="263"/>
      <c r="J18" s="263"/>
      <c r="K18" s="263"/>
      <c r="L18" s="263"/>
      <c r="M18" s="263"/>
      <c r="N18" s="2"/>
      <c r="O18" s="55" t="s">
        <v>360</v>
      </c>
      <c r="P18" s="55"/>
      <c r="Q18" s="55"/>
      <c r="R18" s="55"/>
      <c r="S18" s="55"/>
      <c r="T18" s="55"/>
      <c r="U18" s="55"/>
      <c r="V18" s="55"/>
      <c r="W18" s="55"/>
      <c r="X18" s="55"/>
      <c r="Y18" s="253"/>
      <c r="Z18" s="263" t="s">
        <v>361</v>
      </c>
      <c r="AA18" s="263"/>
      <c r="AB18" s="263"/>
      <c r="AC18" s="263"/>
      <c r="AD18" s="263"/>
      <c r="AE18" s="263"/>
      <c r="AF18" s="263"/>
      <c r="AG18" s="2"/>
      <c r="AH18" s="55" t="s">
        <v>362</v>
      </c>
      <c r="AI18" s="55"/>
      <c r="AJ18" s="55"/>
      <c r="AK18" s="55"/>
      <c r="AL18" s="55"/>
      <c r="AM18" s="55"/>
      <c r="AN18" s="55"/>
      <c r="AO18" s="253"/>
      <c r="AP18" s="263" t="s">
        <v>363</v>
      </c>
      <c r="AQ18" s="263"/>
      <c r="AR18" s="263"/>
      <c r="AS18" s="263"/>
      <c r="AT18" s="263"/>
      <c r="AU18" s="263"/>
      <c r="AV18" s="263"/>
      <c r="AW18" s="264"/>
      <c r="AX18" s="94"/>
      <c r="AY18" s="94"/>
    </row>
    <row r="19" spans="1:55" x14ac:dyDescent="0.25">
      <c r="A19" s="2"/>
      <c r="B19" s="235" t="s">
        <v>304</v>
      </c>
      <c r="C19" s="57">
        <f>ehcp_year1</f>
        <v>2022</v>
      </c>
      <c r="D19" s="57">
        <f>C19+1</f>
        <v>2023</v>
      </c>
      <c r="E19" s="57">
        <f t="shared" ref="E19" si="15">D19+1</f>
        <v>2024</v>
      </c>
      <c r="F19" s="60">
        <f t="shared" ref="F19" si="16">E19+1</f>
        <v>2025</v>
      </c>
      <c r="G19" s="59">
        <f t="shared" ref="G19" si="17">F19+1</f>
        <v>2026</v>
      </c>
      <c r="H19" s="59">
        <f t="shared" ref="H19" si="18">G19+1</f>
        <v>2027</v>
      </c>
      <c r="I19" s="59">
        <f t="shared" ref="I19" si="19">H19+1</f>
        <v>2028</v>
      </c>
      <c r="J19" s="59">
        <f t="shared" ref="J19" si="20">I19+1</f>
        <v>2029</v>
      </c>
      <c r="K19" s="59">
        <f t="shared" ref="K19" si="21">J19+1</f>
        <v>2030</v>
      </c>
      <c r="L19" s="59">
        <f t="shared" ref="L19" si="22">K19+1</f>
        <v>2031</v>
      </c>
      <c r="M19" s="60">
        <f t="shared" ref="M19" si="23">L19+1</f>
        <v>2032</v>
      </c>
      <c r="N19" s="2"/>
      <c r="O19" s="254">
        <f>D19</f>
        <v>2023</v>
      </c>
      <c r="P19" s="61">
        <f t="shared" ref="P19" si="24">E19</f>
        <v>2024</v>
      </c>
      <c r="Q19" s="60">
        <f t="shared" ref="Q19" si="25">F19</f>
        <v>2025</v>
      </c>
      <c r="R19" s="59">
        <f t="shared" ref="R19" si="26">G19</f>
        <v>2026</v>
      </c>
      <c r="S19" s="59">
        <f t="shared" ref="S19" si="27">H19</f>
        <v>2027</v>
      </c>
      <c r="T19" s="59">
        <f t="shared" ref="T19" si="28">I19</f>
        <v>2028</v>
      </c>
      <c r="U19" s="59">
        <f t="shared" ref="U19" si="29">J19</f>
        <v>2029</v>
      </c>
      <c r="V19" s="59">
        <f t="shared" ref="V19" si="30">K19</f>
        <v>2030</v>
      </c>
      <c r="W19" s="59">
        <f t="shared" ref="W19" si="31">L19</f>
        <v>2031</v>
      </c>
      <c r="X19" s="60">
        <f t="shared" ref="X19" si="32">M19</f>
        <v>2032</v>
      </c>
      <c r="Y19" s="316"/>
      <c r="Z19" s="59">
        <f>R19</f>
        <v>2026</v>
      </c>
      <c r="AA19" s="59">
        <f t="shared" ref="AA19" si="33">S19</f>
        <v>2027</v>
      </c>
      <c r="AB19" s="59">
        <f t="shared" ref="AB19" si="34">T19</f>
        <v>2028</v>
      </c>
      <c r="AC19" s="59">
        <f t="shared" ref="AC19" si="35">U19</f>
        <v>2029</v>
      </c>
      <c r="AD19" s="59">
        <f t="shared" ref="AD19" si="36">V19</f>
        <v>2030</v>
      </c>
      <c r="AE19" s="59">
        <f t="shared" ref="AE19" si="37">W19</f>
        <v>2031</v>
      </c>
      <c r="AF19" s="60">
        <f t="shared" ref="AF19" si="38">X19</f>
        <v>2032</v>
      </c>
      <c r="AG19" s="2"/>
      <c r="AH19" s="58">
        <f>Z19</f>
        <v>2026</v>
      </c>
      <c r="AI19" s="59">
        <f t="shared" ref="AI19" si="39">AA19</f>
        <v>2027</v>
      </c>
      <c r="AJ19" s="59">
        <f t="shared" ref="AJ19" si="40">AB19</f>
        <v>2028</v>
      </c>
      <c r="AK19" s="59">
        <f t="shared" ref="AK19" si="41">AC19</f>
        <v>2029</v>
      </c>
      <c r="AL19" s="59">
        <f t="shared" ref="AL19" si="42">AD19</f>
        <v>2030</v>
      </c>
      <c r="AM19" s="59">
        <f t="shared" ref="AM19" si="43">AE19</f>
        <v>2031</v>
      </c>
      <c r="AN19" s="60">
        <f t="shared" ref="AN19" si="44">AF19</f>
        <v>2032</v>
      </c>
      <c r="AO19" s="326"/>
      <c r="AP19" s="90">
        <f>AH19</f>
        <v>2026</v>
      </c>
      <c r="AQ19" s="61">
        <f t="shared" ref="AQ19" si="45">AI19</f>
        <v>2027</v>
      </c>
      <c r="AR19" s="61">
        <f t="shared" ref="AR19" si="46">AJ19</f>
        <v>2028</v>
      </c>
      <c r="AS19" s="59">
        <f t="shared" ref="AS19" si="47">AK19</f>
        <v>2029</v>
      </c>
      <c r="AT19" s="59">
        <f t="shared" ref="AT19" si="48">AL19</f>
        <v>2030</v>
      </c>
      <c r="AU19" s="59">
        <f t="shared" ref="AU19" si="49">AM19</f>
        <v>2031</v>
      </c>
      <c r="AV19" s="60">
        <f t="shared" ref="AV19" si="50">AN19</f>
        <v>2032</v>
      </c>
      <c r="AW19" s="255"/>
      <c r="AX19" s="95"/>
      <c r="AY19" s="95"/>
      <c r="AZ19" s="104"/>
    </row>
    <row r="20" spans="1:55" x14ac:dyDescent="0.25">
      <c r="A20" s="2"/>
      <c r="B20" s="97" t="s">
        <v>305</v>
      </c>
      <c r="C20" s="200">
        <f>IF(ISERROR(Mainstream!C38+'Resourced or SEN units'!C24+'Special schools'!C26+'NMSS or independent'!C22+'Hospital schools or AP'!C28+Other!C30),0,Mainstream!C38+'Resourced or SEN units'!C24+'Special schools'!C26+'NMSS or independent'!C22+'Hospital schools or AP'!C28+Other!C30)</f>
        <v>0</v>
      </c>
      <c r="D20" s="167">
        <f>IF(ISERROR(Mainstream!D38+'Resourced or SEN units'!D24+'Special schools'!D26+'NMSS or independent'!D22+'Hospital schools or AP'!D28+Other!D30),0,Mainstream!D38+'Resourced or SEN units'!D24+'Special schools'!D26+'NMSS or independent'!D22+'Hospital schools or AP'!D28+Other!D30)</f>
        <v>179</v>
      </c>
      <c r="E20" s="167">
        <f>IF(ISERROR(Mainstream!E38+'Resourced or SEN units'!E24+'Special schools'!E26+'NMSS or independent'!E22+'Hospital schools or AP'!E28+Other!E30),0,Mainstream!E38+'Resourced or SEN units'!E24+'Special schools'!E26+'NMSS or independent'!E22+'Hospital schools or AP'!E28+Other!E30)</f>
        <v>202</v>
      </c>
      <c r="F20" s="168">
        <f>IF(ISERROR(Mainstream!F38+'Resourced or SEN units'!F24+'Special schools'!F26+'NMSS or independent'!F22+'Hospital schools or AP'!F28+Other!F30),0,Mainstream!F38+'Resourced or SEN units'!F24+'Special schools'!F26+'NMSS or independent'!F22+'Hospital schools or AP'!F28+Other!F30)</f>
        <v>155</v>
      </c>
      <c r="G20" s="167">
        <f>IF(ISERROR(Mainstream!G38+'Resourced or SEN units'!G24+'Special schools'!G26+'NMSS or independent'!G22+'Hospital schools or AP'!G28+Other!G30),0,Mainstream!G38+'Resourced or SEN units'!G24+'Special schools'!G26+'NMSS or independent'!G22+'Hospital schools or AP'!G28+Other!G30)</f>
        <v>149.6172815605583</v>
      </c>
      <c r="H20" s="167">
        <f>IF(ISERROR(Mainstream!H38+'Resourced or SEN units'!H24+'Special schools'!H26+'NMSS or independent'!H22+'Hospital schools or AP'!H28+Other!H30),0,Mainstream!H38+'Resourced or SEN units'!H24+'Special schools'!H26+'NMSS or independent'!H22+'Hospital schools or AP'!H28+Other!H30)</f>
        <v>142.68955940730962</v>
      </c>
      <c r="I20" s="167">
        <f>IF(ISERROR(Mainstream!I38+'Resourced or SEN units'!I24+'Special schools'!I26+'NMSS or independent'!I22+'Hospital schools or AP'!I28+Other!I30),0,Mainstream!I38+'Resourced or SEN units'!I24+'Special schools'!I26+'NMSS or independent'!I22+'Hospital schools or AP'!I28+Other!I30)</f>
        <v>127.76882431907075</v>
      </c>
      <c r="J20" s="167">
        <f>IF(ISERROR(Mainstream!J38+'Resourced or SEN units'!J24+'Special schools'!J26+'NMSS or independent'!J22+'Hospital schools or AP'!J28+Other!J30),0,Mainstream!J38+'Resourced or SEN units'!J24+'Special schools'!J26+'NMSS or independent'!J22+'Hospital schools or AP'!J28+Other!J30)</f>
        <v>119.86427897833867</v>
      </c>
      <c r="K20" s="167">
        <f>IF(ISERROR(Mainstream!K38+'Resourced or SEN units'!K24+'Special schools'!K26+'NMSS or independent'!K22+'Hospital schools or AP'!K28+Other!K30),0,Mainstream!K38+'Resourced or SEN units'!K24+'Special schools'!K26+'NMSS or independent'!K22+'Hospital schools or AP'!K28+Other!K30)</f>
        <v>111.36443282380922</v>
      </c>
      <c r="L20" s="167">
        <f>IF(ISERROR(Mainstream!L38+'Resourced or SEN units'!L24+'Special schools'!L26+'NMSS or independent'!L22+'Hospital schools or AP'!L28+Other!L30),0,Mainstream!L38+'Resourced or SEN units'!L24+'Special schools'!L26+'NMSS or independent'!L22+'Hospital schools or AP'!L28+Other!L30)</f>
        <v>102.55379636165736</v>
      </c>
      <c r="M20" s="168">
        <f>IF(ISERROR(Mainstream!M38+'Resourced or SEN units'!M24+'Special schools'!M26+'NMSS or independent'!M22+'Hospital schools or AP'!M28+Other!M30),0,Mainstream!M38+'Resourced or SEN units'!M24+'Special schools'!M26+'NMSS or independent'!M22+'Hospital schools or AP'!M28+Other!M30)</f>
        <v>95.310298617326595</v>
      </c>
      <c r="N20" s="2"/>
      <c r="O20" s="284" t="str">
        <f t="shared" ref="O20:U25" si="51">IFERROR((D20-C20)/C20,"")</f>
        <v/>
      </c>
      <c r="P20" s="286">
        <f t="shared" si="51"/>
        <v>0.12849162011173185</v>
      </c>
      <c r="Q20" s="285">
        <f t="shared" si="51"/>
        <v>-0.23267326732673269</v>
      </c>
      <c r="R20" s="286">
        <f t="shared" si="51"/>
        <v>-3.4727215738333567E-2</v>
      </c>
      <c r="S20" s="286">
        <f t="shared" si="51"/>
        <v>-4.6302954317778137E-2</v>
      </c>
      <c r="T20" s="286">
        <f t="shared" si="51"/>
        <v>-0.10456781246094815</v>
      </c>
      <c r="U20" s="286">
        <f t="shared" si="51"/>
        <v>-6.1865994172353361E-2</v>
      </c>
      <c r="V20" s="286">
        <f t="shared" ref="V20:W25" si="52">IFERROR((K20-J20)/J20,"")</f>
        <v>-7.0912253650359872E-2</v>
      </c>
      <c r="W20" s="286">
        <f t="shared" si="52"/>
        <v>-7.9115353427887142E-2</v>
      </c>
      <c r="X20" s="285">
        <f t="shared" ref="X20:X25" si="53">IFERROR((M20-L20)/L20,"")</f>
        <v>-7.063120041686681E-2</v>
      </c>
      <c r="Y20" s="317"/>
      <c r="Z20" s="43"/>
      <c r="AA20" s="43"/>
      <c r="AB20" s="43"/>
      <c r="AC20" s="43"/>
      <c r="AD20" s="43"/>
      <c r="AE20" s="43"/>
      <c r="AF20" s="63"/>
      <c r="AG20" s="2"/>
      <c r="AH20" s="284">
        <f t="shared" ref="AH20" si="54">IFERROR((Z20-F20)/F20,"")</f>
        <v>-1</v>
      </c>
      <c r="AI20" s="286" t="str">
        <f t="shared" ref="AI20" si="55">IFERROR((AA20-Z20)/Z20,"")</f>
        <v/>
      </c>
      <c r="AJ20" s="286" t="str">
        <f t="shared" ref="AJ20" si="56">IFERROR((AB20-AA20)/AA20,"")</f>
        <v/>
      </c>
      <c r="AK20" s="286" t="str">
        <f t="shared" ref="AK20" si="57">IFERROR((AC20-AB20)/AB20,"")</f>
        <v/>
      </c>
      <c r="AL20" s="286" t="str">
        <f t="shared" ref="AL20:AL24" si="58">IFERROR((AD20-AC20)/AC20,"")</f>
        <v/>
      </c>
      <c r="AM20" s="286" t="str">
        <f t="shared" ref="AM20:AM24" si="59">IFERROR((AE20-AD20)/AD20,"")</f>
        <v/>
      </c>
      <c r="AN20" s="285" t="str">
        <f t="shared" ref="AN20" si="60">IFERROR((AF20-AE20)/AE20,"")</f>
        <v/>
      </c>
      <c r="AO20" s="258"/>
      <c r="AP20" s="42"/>
      <c r="AQ20" s="43"/>
      <c r="AR20" s="43"/>
      <c r="AS20" s="43"/>
      <c r="AT20" s="43"/>
      <c r="AU20" s="43"/>
      <c r="AV20" s="63"/>
      <c r="AW20" s="259"/>
      <c r="AZ20" s="105"/>
    </row>
    <row r="21" spans="1:55" x14ac:dyDescent="0.25">
      <c r="A21" s="2"/>
      <c r="B21" s="64" t="s">
        <v>306</v>
      </c>
      <c r="C21" s="200">
        <f>IF(ISERROR(Mainstream!C39+'Resourced or SEN units'!C25+'Special schools'!C27+'NMSS or independent'!C23+'Hospital schools or AP'!C29+Other!C31),0,Mainstream!C39+'Resourced or SEN units'!C25+'Special schools'!C27+'NMSS or independent'!C23+'Hospital schools or AP'!C29+Other!C31)</f>
        <v>0</v>
      </c>
      <c r="D21" s="167">
        <f>IF(ISERROR(Mainstream!D39+'Resourced or SEN units'!D25+'Special schools'!D27+'NMSS or independent'!D23+'Hospital schools or AP'!D29+Other!D31),0,Mainstream!D39+'Resourced or SEN units'!D25+'Special schools'!D27+'NMSS or independent'!D23+'Hospital schools or AP'!D29+Other!D31)</f>
        <v>1451</v>
      </c>
      <c r="E21" s="277">
        <f>IF(ISERROR(Mainstream!E39+'Resourced or SEN units'!E25+'Special schools'!E27+'NMSS or independent'!E23+'Hospital schools or AP'!E29+Other!E31),0,Mainstream!E39+'Resourced or SEN units'!E25+'Special schools'!E27+'NMSS or independent'!E23+'Hospital schools or AP'!E29+Other!E31)</f>
        <v>1749</v>
      </c>
      <c r="F21" s="278">
        <f>IF(ISERROR(Mainstream!F39+'Resourced or SEN units'!F25+'Special schools'!F27+'NMSS or independent'!F23+'Hospital schools or AP'!F29+Other!F31),0,Mainstream!F39+'Resourced or SEN units'!F25+'Special schools'!F27+'NMSS or independent'!F23+'Hospital schools or AP'!F29+Other!F31)</f>
        <v>1829</v>
      </c>
      <c r="G21" s="167">
        <f>IF(ISERROR(Mainstream!G39+'Resourced or SEN units'!G25+'Special schools'!G27+'NMSS or independent'!G23+'Hospital schools or AP'!G29+Other!G31),0,Mainstream!G39+'Resourced or SEN units'!G25+'Special schools'!G27+'NMSS or independent'!G23+'Hospital schools or AP'!G29+Other!G31)</f>
        <v>1982.0970705980524</v>
      </c>
      <c r="H21" s="167">
        <f>IF(ISERROR(Mainstream!H39+'Resourced or SEN units'!H25+'Special schools'!H27+'NMSS or independent'!H23+'Hospital schools or AP'!H29+Other!H31),0,Mainstream!H39+'Resourced or SEN units'!H25+'Special schools'!H27+'NMSS or independent'!H23+'Hospital schools or AP'!H29+Other!H31)</f>
        <v>2203.3132216092008</v>
      </c>
      <c r="I21" s="167">
        <f>IF(ISERROR(Mainstream!I39+'Resourced or SEN units'!I25+'Special schools'!I27+'NMSS or independent'!I23+'Hospital schools or AP'!I29+Other!I31),0,Mainstream!I39+'Resourced or SEN units'!I25+'Special schools'!I27+'NMSS or independent'!I23+'Hospital schools or AP'!I29+Other!I31)</f>
        <v>2380.3515599245334</v>
      </c>
      <c r="J21" s="167">
        <f>IF(ISERROR(Mainstream!J39+'Resourced or SEN units'!J25+'Special schools'!J27+'NMSS or independent'!J23+'Hospital schools or AP'!J29+Other!J31),0,Mainstream!J39+'Resourced or SEN units'!J25+'Special schools'!J27+'NMSS or independent'!J23+'Hospital schools or AP'!J29+Other!J31)</f>
        <v>2599.076849726257</v>
      </c>
      <c r="K21" s="167">
        <f>IF(ISERROR(Mainstream!K39+'Resourced or SEN units'!K25+'Special schools'!K27+'NMSS or independent'!K23+'Hospital schools or AP'!K29+Other!K31),0,Mainstream!K39+'Resourced or SEN units'!K25+'Special schools'!K27+'NMSS or independent'!K23+'Hospital schools or AP'!K29+Other!K31)</f>
        <v>2844.9892808021687</v>
      </c>
      <c r="L21" s="167">
        <f>IF(ISERROR(Mainstream!L39+'Resourced or SEN units'!L25+'Special schools'!L27+'NMSS or independent'!L23+'Hospital schools or AP'!L29+Other!L31),0,Mainstream!L39+'Resourced or SEN units'!L25+'Special schools'!L27+'NMSS or independent'!L23+'Hospital schools or AP'!L29+Other!L31)</f>
        <v>3098.0549369485457</v>
      </c>
      <c r="M21" s="168">
        <f>IF(ISERROR(Mainstream!M39+'Resourced or SEN units'!M25+'Special schools'!M27+'NMSS or independent'!M23+'Hospital schools or AP'!M29+Other!M31),0,Mainstream!M39+'Resourced or SEN units'!M25+'Special schools'!M27+'NMSS or independent'!M23+'Hospital schools or AP'!M29+Other!M31)</f>
        <v>3382.5126242400002</v>
      </c>
      <c r="N21" s="2"/>
      <c r="O21" s="287" t="str">
        <f t="shared" si="51"/>
        <v/>
      </c>
      <c r="P21" s="289">
        <f t="shared" si="51"/>
        <v>0.20537560303239144</v>
      </c>
      <c r="Q21" s="288">
        <f t="shared" si="51"/>
        <v>4.5740423098913664E-2</v>
      </c>
      <c r="R21" s="289">
        <f t="shared" si="51"/>
        <v>8.370534204376838E-2</v>
      </c>
      <c r="S21" s="289">
        <f t="shared" si="51"/>
        <v>0.11160712272502453</v>
      </c>
      <c r="T21" s="289">
        <f t="shared" si="51"/>
        <v>8.0350962622568814E-2</v>
      </c>
      <c r="U21" s="289">
        <f t="shared" si="51"/>
        <v>9.1887809130453871E-2</v>
      </c>
      <c r="V21" s="289">
        <f t="shared" si="52"/>
        <v>9.4615298159349118E-2</v>
      </c>
      <c r="W21" s="289">
        <f t="shared" si="52"/>
        <v>8.895135663745736E-2</v>
      </c>
      <c r="X21" s="288">
        <f t="shared" si="53"/>
        <v>9.1818154642420061E-2</v>
      </c>
      <c r="Y21" s="317"/>
      <c r="Z21" s="154"/>
      <c r="AA21" s="154"/>
      <c r="AB21" s="154"/>
      <c r="AC21" s="154"/>
      <c r="AD21" s="154"/>
      <c r="AE21" s="154"/>
      <c r="AF21" s="65"/>
      <c r="AG21" s="2"/>
      <c r="AH21" s="284">
        <f t="shared" ref="AH21:AH24" si="61">IFERROR((Z21-F21)/F21,"")</f>
        <v>-1</v>
      </c>
      <c r="AI21" s="286" t="str">
        <f t="shared" ref="AI21:AI24" si="62">IFERROR((AA21-Z21)/Z21,"")</f>
        <v/>
      </c>
      <c r="AJ21" s="286" t="str">
        <f t="shared" ref="AJ21:AJ24" si="63">IFERROR((AB21-AA21)/AA21,"")</f>
        <v/>
      </c>
      <c r="AK21" s="286" t="str">
        <f t="shared" ref="AK21:AK24" si="64">IFERROR((AC21-AB21)/AB21,"")</f>
        <v/>
      </c>
      <c r="AL21" s="286" t="str">
        <f t="shared" si="58"/>
        <v/>
      </c>
      <c r="AM21" s="286" t="str">
        <f t="shared" si="59"/>
        <v/>
      </c>
      <c r="AN21" s="288" t="str">
        <f t="shared" ref="AN21:AN24" si="65">IFERROR((AF21-AE21)/AE21,"")</f>
        <v/>
      </c>
      <c r="AO21" s="258"/>
      <c r="AP21" s="50"/>
      <c r="AQ21" s="154"/>
      <c r="AR21" s="154"/>
      <c r="AS21" s="154"/>
      <c r="AT21" s="154"/>
      <c r="AU21" s="154"/>
      <c r="AV21" s="65"/>
      <c r="AW21" s="259"/>
      <c r="AZ21" s="105"/>
    </row>
    <row r="22" spans="1:55" x14ac:dyDescent="0.25">
      <c r="A22" s="2"/>
      <c r="B22" s="64" t="s">
        <v>307</v>
      </c>
      <c r="C22" s="200">
        <f>IF(ISERROR(Mainstream!C40+'Resourced or SEN units'!C26+'Special schools'!C28+'NMSS or independent'!C24+'Hospital schools or AP'!C30+Other!C32),0,Mainstream!C40+'Resourced or SEN units'!C26+'Special schools'!C28+'NMSS or independent'!C24+'Hospital schools or AP'!C30+Other!C32)</f>
        <v>0</v>
      </c>
      <c r="D22" s="167">
        <f>IF(ISERROR(Mainstream!D40+'Resourced or SEN units'!D26+'Special schools'!D28+'NMSS or independent'!D24+'Hospital schools or AP'!D30+Other!D32),0,Mainstream!D40+'Resourced or SEN units'!D26+'Special schools'!D28+'NMSS or independent'!D24+'Hospital schools or AP'!D30+Other!D32)</f>
        <v>408</v>
      </c>
      <c r="E22" s="277">
        <f>IF(ISERROR(Mainstream!E40+'Resourced or SEN units'!E26+'Special schools'!E28+'NMSS or independent'!E24+'Hospital schools or AP'!E30+Other!E32),0,Mainstream!E40+'Resourced or SEN units'!E26+'Special schools'!E28+'NMSS or independent'!E24+'Hospital schools or AP'!E30+Other!E32)</f>
        <v>510</v>
      </c>
      <c r="F22" s="278">
        <f>IF(ISERROR(Mainstream!F40+'Resourced or SEN units'!F26+'Special schools'!F28+'NMSS or independent'!F24+'Hospital schools or AP'!F30+Other!F32),0,Mainstream!F40+'Resourced or SEN units'!F26+'Special schools'!F28+'NMSS or independent'!F24+'Hospital schools or AP'!F30+Other!F32)</f>
        <v>550</v>
      </c>
      <c r="G22" s="167">
        <f>IF(ISERROR(Mainstream!G40+'Resourced or SEN units'!G26+'Special schools'!G28+'NMSS or independent'!G24+'Hospital schools or AP'!G30+Other!G32),0,Mainstream!G40+'Resourced or SEN units'!G26+'Special schools'!G28+'NMSS or independent'!G24+'Hospital schools or AP'!G30+Other!G32)</f>
        <v>610.21241830065355</v>
      </c>
      <c r="H22" s="167">
        <f>IF(ISERROR(Mainstream!H40+'Resourced or SEN units'!H26+'Special schools'!H28+'NMSS or independent'!H24+'Hospital schools or AP'!H30+Other!H32),0,Mainstream!H40+'Resourced or SEN units'!H26+'Special schools'!H28+'NMSS or independent'!H24+'Hospital schools or AP'!H30+Other!H32)</f>
        <v>699.28481922907145</v>
      </c>
      <c r="I22" s="167">
        <f>IF(ISERROR(Mainstream!I40+'Resourced or SEN units'!I26+'Special schools'!I28+'NMSS or independent'!I24+'Hospital schools or AP'!I30+Other!I32),0,Mainstream!I40+'Resourced or SEN units'!I26+'Special schools'!I28+'NMSS or independent'!I24+'Hospital schools or AP'!I30+Other!I32)</f>
        <v>777.11009050492851</v>
      </c>
      <c r="J22" s="167">
        <f>IF(ISERROR(Mainstream!J40+'Resourced or SEN units'!J26+'Special schools'!J28+'NMSS or independent'!J24+'Hospital schools or AP'!J30+Other!J32),0,Mainstream!J40+'Resourced or SEN units'!J26+'Special schools'!J28+'NMSS or independent'!J24+'Hospital schools or AP'!J30+Other!J32)</f>
        <v>872.10902434782099</v>
      </c>
      <c r="K22" s="167">
        <f>IF(ISERROR(Mainstream!K40+'Resourced or SEN units'!K26+'Special schools'!K28+'NMSS or independent'!K24+'Hospital schools or AP'!K30+Other!K32),0,Mainstream!K40+'Resourced or SEN units'!K26+'Special schools'!K28+'NMSS or independent'!K24+'Hospital schools or AP'!K30+Other!K32)</f>
        <v>982.43331410181895</v>
      </c>
      <c r="L22" s="167">
        <f>IF(ISERROR(Mainstream!L40+'Resourced or SEN units'!L26+'Special schools'!L28+'NMSS or independent'!L24+'Hospital schools or AP'!L30+Other!L32),0,Mainstream!L40+'Resourced or SEN units'!L26+'Special schools'!L28+'NMSS or independent'!L24+'Hospital schools or AP'!L30+Other!L32)</f>
        <v>1100.3390524896809</v>
      </c>
      <c r="M22" s="168">
        <f>IF(ISERROR(Mainstream!M40+'Resourced or SEN units'!M26+'Special schools'!M28+'NMSS or independent'!M24+'Hospital schools or AP'!M30+Other!M32),0,Mainstream!M40+'Resourced or SEN units'!M26+'Special schools'!M28+'NMSS or independent'!M24+'Hospital schools or AP'!M30+Other!M32)</f>
        <v>1235.5939319861407</v>
      </c>
      <c r="N22" s="2"/>
      <c r="O22" s="287" t="str">
        <f t="shared" si="51"/>
        <v/>
      </c>
      <c r="P22" s="289">
        <f t="shared" si="51"/>
        <v>0.25</v>
      </c>
      <c r="Q22" s="288">
        <f t="shared" si="51"/>
        <v>7.8431372549019607E-2</v>
      </c>
      <c r="R22" s="287">
        <f t="shared" si="51"/>
        <v>0.10947712418300647</v>
      </c>
      <c r="S22" s="289">
        <f t="shared" si="51"/>
        <v>0.14596949891067545</v>
      </c>
      <c r="T22" s="289">
        <f t="shared" si="51"/>
        <v>0.11129266521423381</v>
      </c>
      <c r="U22" s="289">
        <f t="shared" si="51"/>
        <v>0.1222464294359719</v>
      </c>
      <c r="V22" s="289">
        <f t="shared" si="52"/>
        <v>0.12650286452029375</v>
      </c>
      <c r="W22" s="289">
        <f t="shared" si="52"/>
        <v>0.12001398639016653</v>
      </c>
      <c r="X22" s="288">
        <f t="shared" si="53"/>
        <v>0.12292109344881064</v>
      </c>
      <c r="Y22" s="317"/>
      <c r="Z22" s="154"/>
      <c r="AA22" s="154"/>
      <c r="AB22" s="154"/>
      <c r="AC22" s="154"/>
      <c r="AD22" s="154"/>
      <c r="AE22" s="154"/>
      <c r="AF22" s="65"/>
      <c r="AG22" s="2"/>
      <c r="AH22" s="284">
        <f t="shared" si="61"/>
        <v>-1</v>
      </c>
      <c r="AI22" s="286" t="str">
        <f t="shared" si="62"/>
        <v/>
      </c>
      <c r="AJ22" s="286" t="str">
        <f t="shared" si="63"/>
        <v/>
      </c>
      <c r="AK22" s="286" t="str">
        <f t="shared" si="64"/>
        <v/>
      </c>
      <c r="AL22" s="286" t="str">
        <f t="shared" si="58"/>
        <v/>
      </c>
      <c r="AM22" s="286" t="str">
        <f t="shared" si="59"/>
        <v/>
      </c>
      <c r="AN22" s="288" t="str">
        <f t="shared" si="65"/>
        <v/>
      </c>
      <c r="AO22" s="258"/>
      <c r="AP22" s="50"/>
      <c r="AQ22" s="154"/>
      <c r="AR22" s="154"/>
      <c r="AS22" s="154"/>
      <c r="AT22" s="154"/>
      <c r="AU22" s="154"/>
      <c r="AV22" s="65"/>
      <c r="AW22" s="259"/>
      <c r="AZ22" s="105"/>
    </row>
    <row r="23" spans="1:55" x14ac:dyDescent="0.25">
      <c r="A23" s="2"/>
      <c r="B23" s="64" t="s">
        <v>308</v>
      </c>
      <c r="C23" s="200">
        <f>IF(ISERROR(Mainstream!C41+'Resourced or SEN units'!C27+'Special schools'!C29+'NMSS or independent'!C25+'Hospital schools or AP'!C31+Other!C33+'Post-16 and FE'!C22),0,Mainstream!C41+'Resourced or SEN units'!C27+'Special schools'!C29+'NMSS or independent'!C25+'Hospital schools or AP'!C31+Other!C33+'Post-16 and FE'!C22)</f>
        <v>0</v>
      </c>
      <c r="D23" s="167">
        <f>IF(ISERROR(Mainstream!D41+'Resourced or SEN units'!D27+'Special schools'!D29+'NMSS or independent'!D25+'Hospital schools or AP'!D31+Other!D33+'Post-16 and FE'!D22),0,Mainstream!D41+'Resourced or SEN units'!D27+'Special schools'!D29+'NMSS or independent'!D25+'Hospital schools or AP'!D31+Other!D33+'Post-16 and FE'!D22)</f>
        <v>0</v>
      </c>
      <c r="E23" s="277">
        <f>IF(ISERROR(Mainstream!E41+'Resourced or SEN units'!E27+'Special schools'!E29+'NMSS or independent'!E25+'Hospital schools or AP'!E31+Other!E33+'Post-16 and FE'!E22),0,Mainstream!E41+'Resourced or SEN units'!E27+'Special schools'!E29+'NMSS or independent'!E25+'Hospital schools or AP'!E31+Other!E33+'Post-16 and FE'!E22)</f>
        <v>1</v>
      </c>
      <c r="F23" s="278">
        <f>IF(ISERROR(Mainstream!F41+'Resourced or SEN units'!F27+'Special schools'!F29+'NMSS or independent'!F25+'Hospital schools or AP'!F31+Other!F33+'Post-16 and FE'!F22),0,Mainstream!F41+'Resourced or SEN units'!F27+'Special schools'!F29+'NMSS or independent'!F25+'Hospital schools or AP'!F31+Other!F33+'Post-16 and FE'!F22)</f>
        <v>9</v>
      </c>
      <c r="G23" s="167">
        <f>IF(ISERROR(Mainstream!G41+'Resourced or SEN units'!G27+'Special schools'!G29+'NMSS or independent'!G25+'Hospital schools or AP'!G31+Other!G33+'Post-16 and FE'!G22),0,Mainstream!G41+'Resourced or SEN units'!G27+'Special schools'!G29+'NMSS or independent'!G25+'Hospital schools or AP'!G31+Other!G33+'Post-16 and FE'!G22)</f>
        <v>10.303571428571429</v>
      </c>
      <c r="H23" s="167">
        <f>IF(ISERROR(Mainstream!H41+'Resourced or SEN units'!H27+'Special schools'!H29+'NMSS or independent'!H25+'Hospital schools or AP'!H31+Other!H33+'Post-16 and FE'!H22),0,Mainstream!H41+'Resourced or SEN units'!H27+'Special schools'!H29+'NMSS or independent'!H25+'Hospital schools or AP'!H31+Other!H33+'Post-16 and FE'!H22)</f>
        <v>11.72099395313681</v>
      </c>
      <c r="I23" s="167">
        <f>IF(ISERROR(Mainstream!I41+'Resourced or SEN units'!I27+'Special schools'!I29+'NMSS or independent'!I25+'Hospital schools or AP'!I31+Other!I33+'Post-16 and FE'!I22),0,Mainstream!I41+'Resourced or SEN units'!I27+'Special schools'!I29+'NMSS or independent'!I25+'Hospital schools or AP'!I31+Other!I33+'Post-16 and FE'!I22)</f>
        <v>13.312733872698599</v>
      </c>
      <c r="J23" s="167">
        <f>IF(ISERROR(Mainstream!J41+'Resourced or SEN units'!J27+'Special schools'!J29+'NMSS or independent'!J25+'Hospital schools or AP'!J31+Other!J33+'Post-16 and FE'!J22),0,Mainstream!J41+'Resourced or SEN units'!J27+'Special schools'!J29+'NMSS or independent'!J25+'Hospital schools or AP'!J31+Other!J33+'Post-16 and FE'!J22)</f>
        <v>15.168572802483229</v>
      </c>
      <c r="K23" s="167">
        <f>IF(ISERROR(Mainstream!K41+'Resourced or SEN units'!K27+'Special schools'!K29+'NMSS or independent'!K25+'Hospital schools or AP'!K31+Other!K33+'Post-16 and FE'!K22),0,Mainstream!K41+'Resourced or SEN units'!K27+'Special schools'!K29+'NMSS or independent'!K25+'Hospital schools or AP'!K31+Other!K33+'Post-16 and FE'!K22)</f>
        <v>17.255626335491957</v>
      </c>
      <c r="L23" s="167">
        <f>IF(ISERROR(Mainstream!L41+'Resourced or SEN units'!L27+'Special schools'!L29+'NMSS or independent'!L25+'Hospital schools or AP'!L31+Other!L33+'Post-16 and FE'!L22),0,Mainstream!L41+'Resourced or SEN units'!L27+'Special schools'!L29+'NMSS or independent'!L25+'Hospital schools or AP'!L31+Other!L33+'Post-16 and FE'!L22)</f>
        <v>19.629979779591103</v>
      </c>
      <c r="M23" s="168">
        <f>IF(ISERROR(Mainstream!M41+'Resourced or SEN units'!M27+'Special schools'!M29+'NMSS or independent'!M25+'Hospital schools or AP'!M31+Other!M33+'Post-16 and FE'!M22),0,Mainstream!M41+'Resourced or SEN units'!M27+'Special schools'!M29+'NMSS or independent'!M25+'Hospital schools or AP'!M31+Other!M33+'Post-16 and FE'!M22)</f>
        <v>22.342795370878683</v>
      </c>
      <c r="N23" s="2"/>
      <c r="O23" s="287" t="str">
        <f t="shared" si="51"/>
        <v/>
      </c>
      <c r="P23" s="289" t="str">
        <f t="shared" si="51"/>
        <v/>
      </c>
      <c r="Q23" s="288">
        <f t="shared" si="51"/>
        <v>8</v>
      </c>
      <c r="R23" s="286">
        <f t="shared" si="51"/>
        <v>0.14484126984126988</v>
      </c>
      <c r="S23" s="289">
        <f t="shared" si="51"/>
        <v>0.13756613756613756</v>
      </c>
      <c r="T23" s="289">
        <f t="shared" si="51"/>
        <v>0.13580246913580246</v>
      </c>
      <c r="U23" s="289">
        <f t="shared" si="51"/>
        <v>0.13940329218106998</v>
      </c>
      <c r="V23" s="289">
        <f t="shared" si="52"/>
        <v>0.13759063296100335</v>
      </c>
      <c r="W23" s="289">
        <f t="shared" si="52"/>
        <v>0.13759879809262532</v>
      </c>
      <c r="X23" s="288">
        <f t="shared" si="53"/>
        <v>0.13819757441156613</v>
      </c>
      <c r="Y23" s="317"/>
      <c r="Z23" s="154"/>
      <c r="AA23" s="154"/>
      <c r="AB23" s="154"/>
      <c r="AC23" s="154"/>
      <c r="AD23" s="154"/>
      <c r="AE23" s="154"/>
      <c r="AF23" s="65"/>
      <c r="AG23" s="2"/>
      <c r="AH23" s="284">
        <f t="shared" si="61"/>
        <v>-1</v>
      </c>
      <c r="AI23" s="286" t="str">
        <f t="shared" si="62"/>
        <v/>
      </c>
      <c r="AJ23" s="286" t="str">
        <f t="shared" si="63"/>
        <v/>
      </c>
      <c r="AK23" s="286" t="str">
        <f t="shared" si="64"/>
        <v/>
      </c>
      <c r="AL23" s="286" t="str">
        <f t="shared" si="58"/>
        <v/>
      </c>
      <c r="AM23" s="286" t="str">
        <f t="shared" si="59"/>
        <v/>
      </c>
      <c r="AN23" s="288" t="str">
        <f t="shared" si="65"/>
        <v/>
      </c>
      <c r="AO23" s="258"/>
      <c r="AP23" s="50"/>
      <c r="AQ23" s="154"/>
      <c r="AR23" s="154"/>
      <c r="AS23" s="154"/>
      <c r="AT23" s="154"/>
      <c r="AU23" s="154"/>
      <c r="AV23" s="65"/>
      <c r="AW23" s="259"/>
      <c r="AZ23" s="105"/>
    </row>
    <row r="24" spans="1:55" x14ac:dyDescent="0.25">
      <c r="A24" s="2"/>
      <c r="B24" s="64" t="s">
        <v>309</v>
      </c>
      <c r="C24" s="200">
        <f>IF(ISERROR(Mainstream!C42+'Resourced or SEN units'!C28+'Special schools'!C30+'NMSS or independent'!C26+'Hospital schools or AP'!C32+Other!C34+'Post-16 and FE'!C23),0,Mainstream!C42+'Resourced or SEN units'!C28+'Special schools'!C30+'NMSS or independent'!C26+'Hospital schools or AP'!C32+Other!C34+'Post-16 and FE'!C23)</f>
        <v>0</v>
      </c>
      <c r="D24" s="167">
        <f>IF(ISERROR(Mainstream!D42+'Resourced or SEN units'!D28+'Special schools'!D30+'NMSS or independent'!D26+'Hospital schools or AP'!D32+Other!D34+'Post-16 and FE'!D23),0,Mainstream!D42+'Resourced or SEN units'!D28+'Special schools'!D30+'NMSS or independent'!D26+'Hospital schools or AP'!D32+Other!D34+'Post-16 and FE'!D23)</f>
        <v>0</v>
      </c>
      <c r="E24" s="277">
        <f>IF(ISERROR(Mainstream!E42+'Resourced or SEN units'!E28+'Special schools'!E30+'NMSS or independent'!E26+'Hospital schools or AP'!E32+Other!E34+'Post-16 and FE'!E23),0,Mainstream!E42+'Resourced or SEN units'!E28+'Special schools'!E30+'NMSS or independent'!E26+'Hospital schools or AP'!E32+Other!E34+'Post-16 and FE'!E23)</f>
        <v>0</v>
      </c>
      <c r="F24" s="278">
        <f>IF(ISERROR(Mainstream!F42+'Resourced or SEN units'!F28+'Special schools'!F30+'NMSS or independent'!F26+'Hospital schools or AP'!F32+Other!F34+'Post-16 and FE'!F23),0,Mainstream!F42+'Resourced or SEN units'!F28+'Special schools'!F30+'NMSS or independent'!F26+'Hospital schools or AP'!F32+Other!F34+'Post-16 and FE'!F23)</f>
        <v>0</v>
      </c>
      <c r="G24" s="167">
        <f>IF(ISERROR(Mainstream!G42+'Resourced or SEN units'!G28+'Special schools'!G30+'NMSS or independent'!G26+'Hospital schools or AP'!G32+Other!G34+'Post-16 and FE'!G23),0,Mainstream!G42+'Resourced or SEN units'!G28+'Special schools'!G30+'NMSS or independent'!G26+'Hospital schools or AP'!G32+Other!G34+'Post-16 and FE'!G23)</f>
        <v>0</v>
      </c>
      <c r="H24" s="167">
        <f>IF(ISERROR(Mainstream!H42+'Resourced or SEN units'!H28+'Special schools'!H30+'NMSS or independent'!H26+'Hospital schools or AP'!H32+Other!H34+'Post-16 and FE'!H23),0,Mainstream!H42+'Resourced or SEN units'!H28+'Special schools'!H30+'NMSS or independent'!H26+'Hospital schools or AP'!H32+Other!H34+'Post-16 and FE'!H23)</f>
        <v>0</v>
      </c>
      <c r="I24" s="167">
        <f>IF(ISERROR(Mainstream!I42+'Resourced or SEN units'!I28+'Special schools'!I30+'NMSS or independent'!I26+'Hospital schools or AP'!I32+Other!I34+'Post-16 and FE'!I23),0,Mainstream!I42+'Resourced or SEN units'!I28+'Special schools'!I30+'NMSS or independent'!I26+'Hospital schools or AP'!I32+Other!I34+'Post-16 and FE'!I23)</f>
        <v>0</v>
      </c>
      <c r="J24" s="167">
        <f>IF(ISERROR(Mainstream!J42+'Resourced or SEN units'!J28+'Special schools'!J30+'NMSS or independent'!J26+'Hospital schools or AP'!J32+Other!J34+'Post-16 and FE'!J23),0,Mainstream!J42+'Resourced or SEN units'!J28+'Special schools'!J30+'NMSS or independent'!J26+'Hospital schools or AP'!J32+Other!J34+'Post-16 and FE'!J23)</f>
        <v>0</v>
      </c>
      <c r="K24" s="167">
        <f>IF(ISERROR(Mainstream!K42+'Resourced or SEN units'!K28+'Special schools'!K30+'NMSS or independent'!K26+'Hospital schools or AP'!K32+Other!K34+'Post-16 and FE'!K23),0,Mainstream!K42+'Resourced or SEN units'!K28+'Special schools'!K30+'NMSS or independent'!K26+'Hospital schools or AP'!K32+Other!K34+'Post-16 and FE'!K23)</f>
        <v>0</v>
      </c>
      <c r="L24" s="167">
        <f>IF(ISERROR(Mainstream!L42+'Resourced or SEN units'!L28+'Special schools'!L30+'NMSS or independent'!L26+'Hospital schools or AP'!L32+Other!L34+'Post-16 and FE'!L23),0,Mainstream!L42+'Resourced or SEN units'!L28+'Special schools'!L30+'NMSS or independent'!L26+'Hospital schools or AP'!L32+Other!L34+'Post-16 and FE'!L23)</f>
        <v>0</v>
      </c>
      <c r="M24" s="168">
        <f>IF(ISERROR(Mainstream!M42+'Resourced or SEN units'!M28+'Special schools'!M30+'NMSS or independent'!M26+'Hospital schools or AP'!M32+Other!M34+'Post-16 and FE'!M23),0,Mainstream!M42+'Resourced or SEN units'!M28+'Special schools'!M30+'NMSS or independent'!M26+'Hospital schools or AP'!M32+Other!M34+'Post-16 and FE'!M23)</f>
        <v>0</v>
      </c>
      <c r="N24" s="2"/>
      <c r="O24" s="287" t="str">
        <f t="shared" si="51"/>
        <v/>
      </c>
      <c r="P24" s="289" t="str">
        <f t="shared" si="51"/>
        <v/>
      </c>
      <c r="Q24" s="288" t="str">
        <f t="shared" si="51"/>
        <v/>
      </c>
      <c r="R24" s="289" t="str">
        <f t="shared" si="51"/>
        <v/>
      </c>
      <c r="S24" s="289" t="str">
        <f t="shared" si="51"/>
        <v/>
      </c>
      <c r="T24" s="289" t="str">
        <f t="shared" si="51"/>
        <v/>
      </c>
      <c r="U24" s="289" t="str">
        <f t="shared" si="51"/>
        <v/>
      </c>
      <c r="V24" s="289" t="str">
        <f t="shared" si="52"/>
        <v/>
      </c>
      <c r="W24" s="289" t="str">
        <f t="shared" si="52"/>
        <v/>
      </c>
      <c r="X24" s="288" t="str">
        <f t="shared" si="53"/>
        <v/>
      </c>
      <c r="Y24" s="317"/>
      <c r="Z24" s="154"/>
      <c r="AA24" s="154"/>
      <c r="AB24" s="154"/>
      <c r="AC24" s="154"/>
      <c r="AD24" s="154"/>
      <c r="AE24" s="154"/>
      <c r="AF24" s="65"/>
      <c r="AG24" s="2"/>
      <c r="AH24" s="284" t="str">
        <f t="shared" si="61"/>
        <v/>
      </c>
      <c r="AI24" s="286" t="str">
        <f t="shared" si="62"/>
        <v/>
      </c>
      <c r="AJ24" s="286" t="str">
        <f t="shared" si="63"/>
        <v/>
      </c>
      <c r="AK24" s="286" t="str">
        <f t="shared" si="64"/>
        <v/>
      </c>
      <c r="AL24" s="286" t="str">
        <f t="shared" si="58"/>
        <v/>
      </c>
      <c r="AM24" s="286" t="str">
        <f t="shared" si="59"/>
        <v/>
      </c>
      <c r="AN24" s="288" t="str">
        <f t="shared" si="65"/>
        <v/>
      </c>
      <c r="AO24" s="258"/>
      <c r="AP24" s="50"/>
      <c r="AQ24" s="154"/>
      <c r="AR24" s="154"/>
      <c r="AS24" s="154"/>
      <c r="AT24" s="154"/>
      <c r="AU24" s="154"/>
      <c r="AV24" s="65"/>
      <c r="AW24" s="259"/>
      <c r="AZ24" s="105"/>
    </row>
    <row r="25" spans="1:55" ht="15" customHeight="1" thickBot="1" x14ac:dyDescent="0.3">
      <c r="A25" s="2"/>
      <c r="B25" s="66" t="s">
        <v>354</v>
      </c>
      <c r="C25" s="68">
        <f t="shared" ref="C25:J25" si="66">IF(COUNT(C20:C24) &gt; 0, SUM(C20:C24), "")</f>
        <v>0</v>
      </c>
      <c r="D25" s="67">
        <f t="shared" si="66"/>
        <v>2038</v>
      </c>
      <c r="E25" s="67">
        <f t="shared" si="66"/>
        <v>2462</v>
      </c>
      <c r="F25" s="69">
        <f t="shared" si="66"/>
        <v>2543</v>
      </c>
      <c r="G25" s="67">
        <f t="shared" si="66"/>
        <v>2752.2303418878359</v>
      </c>
      <c r="H25" s="67">
        <f t="shared" si="66"/>
        <v>3057.0085941987181</v>
      </c>
      <c r="I25" s="67">
        <f t="shared" si="66"/>
        <v>3298.5432086212313</v>
      </c>
      <c r="J25" s="67">
        <f t="shared" si="66"/>
        <v>3606.2187258548997</v>
      </c>
      <c r="K25" s="67">
        <f t="shared" ref="K25:L25" si="67">IF(COUNT(K20:K24) &gt; 0, SUM(K20:K24), "")</f>
        <v>3956.0426540632889</v>
      </c>
      <c r="L25" s="67">
        <f t="shared" si="67"/>
        <v>4320.5777655794755</v>
      </c>
      <c r="M25" s="69">
        <f t="shared" ref="M25" si="68">IF(COUNT(M20:M24) &gt; 0, SUM(M20:M24), "")</f>
        <v>4735.759650214346</v>
      </c>
      <c r="N25" s="2"/>
      <c r="O25" s="211" t="str">
        <f t="shared" si="51"/>
        <v/>
      </c>
      <c r="P25" s="212">
        <f t="shared" si="51"/>
        <v>0.20804710500490678</v>
      </c>
      <c r="Q25" s="213">
        <f t="shared" si="51"/>
        <v>3.290008123476848E-2</v>
      </c>
      <c r="R25" s="212">
        <f t="shared" si="51"/>
        <v>8.2276972822585906E-2</v>
      </c>
      <c r="S25" s="212">
        <f t="shared" si="51"/>
        <v>0.11073864264639485</v>
      </c>
      <c r="T25" s="212">
        <f t="shared" si="51"/>
        <v>7.9010119526936609E-2</v>
      </c>
      <c r="U25" s="212">
        <f t="shared" si="51"/>
        <v>9.3276182173243294E-2</v>
      </c>
      <c r="V25" s="212">
        <f t="shared" si="52"/>
        <v>9.7005743356695304E-2</v>
      </c>
      <c r="W25" s="212">
        <f t="shared" si="52"/>
        <v>9.2146405737503642E-2</v>
      </c>
      <c r="X25" s="213">
        <f t="shared" si="53"/>
        <v>9.6094065923886099E-2</v>
      </c>
      <c r="Y25" s="317"/>
      <c r="Z25" s="67" t="str">
        <f t="shared" ref="Z25:AV25" si="69">IF(COUNT(Z20:Z24) &gt; 0, SUM(Z20:Z24), "")</f>
        <v/>
      </c>
      <c r="AA25" s="67" t="str">
        <f t="shared" si="69"/>
        <v/>
      </c>
      <c r="AB25" s="67" t="str">
        <f t="shared" si="69"/>
        <v/>
      </c>
      <c r="AC25" s="67" t="str">
        <f t="shared" si="69"/>
        <v/>
      </c>
      <c r="AD25" s="67" t="str">
        <f t="shared" si="69"/>
        <v/>
      </c>
      <c r="AE25" s="67" t="str">
        <f t="shared" si="69"/>
        <v/>
      </c>
      <c r="AF25" s="69" t="str">
        <f t="shared" si="69"/>
        <v/>
      </c>
      <c r="AG25" s="2"/>
      <c r="AH25" s="320">
        <f t="shared" si="69"/>
        <v>-4</v>
      </c>
      <c r="AI25" s="319" t="str">
        <f t="shared" si="69"/>
        <v/>
      </c>
      <c r="AJ25" s="319" t="str">
        <f t="shared" si="69"/>
        <v/>
      </c>
      <c r="AK25" s="319" t="str">
        <f t="shared" si="69"/>
        <v/>
      </c>
      <c r="AL25" s="319" t="str">
        <f t="shared" si="69"/>
        <v/>
      </c>
      <c r="AM25" s="319" t="str">
        <f t="shared" si="69"/>
        <v/>
      </c>
      <c r="AN25" s="318" t="str">
        <f t="shared" si="69"/>
        <v/>
      </c>
      <c r="AO25" s="258"/>
      <c r="AP25" s="68" t="str">
        <f t="shared" si="69"/>
        <v/>
      </c>
      <c r="AQ25" s="67" t="str">
        <f t="shared" si="69"/>
        <v/>
      </c>
      <c r="AR25" s="67" t="str">
        <f t="shared" si="69"/>
        <v/>
      </c>
      <c r="AS25" s="67" t="str">
        <f t="shared" si="69"/>
        <v/>
      </c>
      <c r="AT25" s="67" t="str">
        <f t="shared" si="69"/>
        <v/>
      </c>
      <c r="AU25" s="67" t="str">
        <f t="shared" si="69"/>
        <v/>
      </c>
      <c r="AV25" s="69" t="str">
        <f t="shared" si="69"/>
        <v/>
      </c>
      <c r="AW25" s="260"/>
      <c r="AX25" s="70"/>
      <c r="AZ25" s="71"/>
    </row>
    <row r="26" spans="1:55" x14ac:dyDescent="0.25">
      <c r="A26" s="2"/>
      <c r="B26" s="93"/>
      <c r="C26" s="32"/>
      <c r="D26" s="32"/>
      <c r="E26" s="32"/>
      <c r="F26" s="33"/>
      <c r="G26" s="2"/>
      <c r="H26" s="2"/>
      <c r="I26" s="2"/>
      <c r="J26" s="2"/>
      <c r="K26" s="2"/>
      <c r="L26" s="2"/>
      <c r="M26" s="2"/>
      <c r="N26" s="2"/>
      <c r="O26" s="31"/>
      <c r="P26" s="31"/>
      <c r="Q26" s="106"/>
      <c r="R26" s="106"/>
      <c r="S26" s="107"/>
      <c r="T26" s="107"/>
      <c r="U26" s="107"/>
      <c r="V26" s="107"/>
      <c r="W26" s="107"/>
      <c r="X26" s="107"/>
      <c r="Y26" s="265"/>
      <c r="Z26" s="2"/>
      <c r="AA26" s="2"/>
      <c r="AB26" s="2"/>
      <c r="AC26" s="2"/>
      <c r="AD26" s="2"/>
      <c r="AE26" s="2"/>
      <c r="AF26" s="2"/>
      <c r="AG26" s="2"/>
      <c r="AH26" s="106"/>
      <c r="AI26" s="106"/>
      <c r="AJ26" s="107"/>
      <c r="AK26" s="107"/>
      <c r="AL26" s="107"/>
      <c r="AM26" s="107"/>
      <c r="AN26" s="107"/>
      <c r="AO26" s="265"/>
      <c r="AP26" s="32"/>
      <c r="AQ26" s="32"/>
      <c r="AR26" s="32"/>
      <c r="AS26" s="33"/>
      <c r="AT26" s="2"/>
      <c r="AU26" s="2"/>
      <c r="AV26" s="2"/>
      <c r="AW26" s="261"/>
      <c r="AX26" s="99"/>
      <c r="AY26" s="100"/>
    </row>
    <row r="27" spans="1:55" ht="17.399999999999999" x14ac:dyDescent="0.25">
      <c r="A27" s="2"/>
      <c r="B27" s="93"/>
      <c r="C27" s="103" t="s">
        <v>364</v>
      </c>
      <c r="D27" s="103"/>
      <c r="E27" s="103"/>
      <c r="F27" s="103"/>
      <c r="G27" s="103"/>
      <c r="H27" s="103"/>
      <c r="I27" s="103"/>
      <c r="J27" s="103"/>
      <c r="K27" s="103"/>
      <c r="L27" s="103"/>
      <c r="M27" s="103"/>
      <c r="N27" s="34"/>
      <c r="O27" s="55" t="s">
        <v>365</v>
      </c>
      <c r="P27" s="55"/>
      <c r="Q27" s="55"/>
      <c r="R27" s="55"/>
      <c r="S27" s="55"/>
      <c r="T27" s="55"/>
      <c r="U27" s="55"/>
      <c r="V27" s="55"/>
      <c r="W27" s="55"/>
      <c r="X27" s="55"/>
      <c r="Y27" s="253"/>
      <c r="Z27" s="103" t="s">
        <v>366</v>
      </c>
      <c r="AA27" s="103"/>
      <c r="AB27" s="103"/>
      <c r="AC27" s="103"/>
      <c r="AD27" s="103"/>
      <c r="AE27" s="103"/>
      <c r="AF27" s="103"/>
      <c r="AG27" s="34"/>
      <c r="AH27" s="55" t="s">
        <v>367</v>
      </c>
      <c r="AI27" s="55"/>
      <c r="AJ27" s="55"/>
      <c r="AK27" s="55"/>
      <c r="AL27" s="55"/>
      <c r="AM27" s="55"/>
      <c r="AN27" s="55"/>
      <c r="AO27" s="253"/>
      <c r="AP27" s="103" t="s">
        <v>368</v>
      </c>
      <c r="AQ27" s="103"/>
      <c r="AR27" s="103"/>
      <c r="AS27" s="103"/>
      <c r="AT27" s="103"/>
      <c r="AU27" s="103"/>
      <c r="AV27" s="103"/>
      <c r="AW27" s="262"/>
      <c r="AX27" s="100"/>
    </row>
    <row r="28" spans="1:55" ht="20.25" customHeight="1" thickBot="1" x14ac:dyDescent="0.3">
      <c r="A28" s="2"/>
      <c r="B28" s="2"/>
      <c r="C28" s="109" t="s">
        <v>369</v>
      </c>
      <c r="D28" s="109"/>
      <c r="E28" s="109"/>
      <c r="F28" s="109"/>
      <c r="G28" s="109"/>
      <c r="H28" s="109"/>
      <c r="I28" s="109"/>
      <c r="J28" s="109"/>
      <c r="K28" s="109"/>
      <c r="L28" s="109"/>
      <c r="M28" s="109"/>
      <c r="N28" s="2"/>
      <c r="O28" s="55" t="s">
        <v>370</v>
      </c>
      <c r="P28" s="55"/>
      <c r="Q28" s="55"/>
      <c r="R28" s="55"/>
      <c r="S28" s="55"/>
      <c r="T28" s="55"/>
      <c r="U28" s="55"/>
      <c r="V28" s="55"/>
      <c r="W28" s="55"/>
      <c r="X28" s="55"/>
      <c r="Y28" s="253"/>
      <c r="Z28" s="109" t="s">
        <v>371</v>
      </c>
      <c r="AA28" s="109"/>
      <c r="AB28" s="109"/>
      <c r="AC28" s="109"/>
      <c r="AD28" s="109"/>
      <c r="AE28" s="109"/>
      <c r="AF28" s="109"/>
      <c r="AG28" s="2"/>
      <c r="AH28" s="55" t="s">
        <v>372</v>
      </c>
      <c r="AI28" s="55"/>
      <c r="AJ28" s="55"/>
      <c r="AK28" s="55"/>
      <c r="AL28" s="55"/>
      <c r="AM28" s="55"/>
      <c r="AN28" s="55"/>
      <c r="AO28" s="253"/>
      <c r="AP28" s="109" t="s">
        <v>373</v>
      </c>
      <c r="AQ28" s="109"/>
      <c r="AR28" s="109"/>
      <c r="AS28" s="109"/>
      <c r="AT28" s="109"/>
      <c r="AU28" s="109"/>
      <c r="AV28" s="109"/>
      <c r="AW28" s="262"/>
    </row>
    <row r="29" spans="1:55" x14ac:dyDescent="0.25">
      <c r="A29" s="2"/>
      <c r="B29" s="235" t="s">
        <v>304</v>
      </c>
      <c r="C29" s="57">
        <f>ehcp_year1</f>
        <v>2022</v>
      </c>
      <c r="D29" s="57">
        <f>C29+1</f>
        <v>2023</v>
      </c>
      <c r="E29" s="57">
        <f t="shared" ref="E29" si="70">D29+1</f>
        <v>2024</v>
      </c>
      <c r="F29" s="60">
        <f t="shared" ref="F29" si="71">E29+1</f>
        <v>2025</v>
      </c>
      <c r="G29" s="59">
        <f t="shared" ref="G29" si="72">F29+1</f>
        <v>2026</v>
      </c>
      <c r="H29" s="59">
        <f t="shared" ref="H29" si="73">G29+1</f>
        <v>2027</v>
      </c>
      <c r="I29" s="59">
        <f t="shared" ref="I29" si="74">H29+1</f>
        <v>2028</v>
      </c>
      <c r="J29" s="59">
        <f t="shared" ref="J29" si="75">I29+1</f>
        <v>2029</v>
      </c>
      <c r="K29" s="59">
        <f t="shared" ref="K29" si="76">J29+1</f>
        <v>2030</v>
      </c>
      <c r="L29" s="59">
        <f t="shared" ref="L29" si="77">K29+1</f>
        <v>2031</v>
      </c>
      <c r="M29" s="60">
        <f t="shared" ref="M29" si="78">L29+1</f>
        <v>2032</v>
      </c>
      <c r="N29" s="2"/>
      <c r="O29" s="254">
        <f>D29</f>
        <v>2023</v>
      </c>
      <c r="P29" s="61">
        <f t="shared" ref="P29" si="79">E29</f>
        <v>2024</v>
      </c>
      <c r="Q29" s="60">
        <f t="shared" ref="Q29" si="80">F29</f>
        <v>2025</v>
      </c>
      <c r="R29" s="59">
        <f t="shared" ref="R29" si="81">G29</f>
        <v>2026</v>
      </c>
      <c r="S29" s="59">
        <f t="shared" ref="S29" si="82">H29</f>
        <v>2027</v>
      </c>
      <c r="T29" s="59">
        <f t="shared" ref="T29" si="83">I29</f>
        <v>2028</v>
      </c>
      <c r="U29" s="59">
        <f t="shared" ref="U29" si="84">J29</f>
        <v>2029</v>
      </c>
      <c r="V29" s="59">
        <f t="shared" ref="V29" si="85">K29</f>
        <v>2030</v>
      </c>
      <c r="W29" s="59">
        <f t="shared" ref="W29" si="86">L29</f>
        <v>2031</v>
      </c>
      <c r="X29" s="60">
        <f t="shared" ref="X29" si="87">M29</f>
        <v>2032</v>
      </c>
      <c r="Y29" s="316"/>
      <c r="Z29" s="59">
        <f>R29</f>
        <v>2026</v>
      </c>
      <c r="AA29" s="59">
        <f t="shared" ref="AA29" si="88">S29</f>
        <v>2027</v>
      </c>
      <c r="AB29" s="59">
        <f t="shared" ref="AB29" si="89">T29</f>
        <v>2028</v>
      </c>
      <c r="AC29" s="59">
        <f t="shared" ref="AC29" si="90">U29</f>
        <v>2029</v>
      </c>
      <c r="AD29" s="59">
        <f t="shared" ref="AD29" si="91">V29</f>
        <v>2030</v>
      </c>
      <c r="AE29" s="59">
        <f t="shared" ref="AE29" si="92">W29</f>
        <v>2031</v>
      </c>
      <c r="AF29" s="60">
        <f t="shared" ref="AF29" si="93">X29</f>
        <v>2032</v>
      </c>
      <c r="AG29" s="2"/>
      <c r="AH29" s="58">
        <f>Z29</f>
        <v>2026</v>
      </c>
      <c r="AI29" s="59">
        <f t="shared" ref="AI29" si="94">AA29</f>
        <v>2027</v>
      </c>
      <c r="AJ29" s="59">
        <f t="shared" ref="AJ29" si="95">AB29</f>
        <v>2028</v>
      </c>
      <c r="AK29" s="59">
        <f t="shared" ref="AK29" si="96">AC29</f>
        <v>2029</v>
      </c>
      <c r="AL29" s="59">
        <f t="shared" ref="AL29" si="97">AD29</f>
        <v>2030</v>
      </c>
      <c r="AM29" s="59">
        <f t="shared" ref="AM29" si="98">AE29</f>
        <v>2031</v>
      </c>
      <c r="AN29" s="60">
        <f t="shared" ref="AN29" si="99">AF29</f>
        <v>2032</v>
      </c>
      <c r="AO29" s="326"/>
      <c r="AP29" s="90">
        <f>AH29</f>
        <v>2026</v>
      </c>
      <c r="AQ29" s="61">
        <f t="shared" ref="AQ29" si="100">AI29</f>
        <v>2027</v>
      </c>
      <c r="AR29" s="61">
        <f t="shared" ref="AR29" si="101">AJ29</f>
        <v>2028</v>
      </c>
      <c r="AS29" s="59">
        <f t="shared" ref="AS29" si="102">AK29</f>
        <v>2029</v>
      </c>
      <c r="AT29" s="59">
        <f t="shared" ref="AT29" si="103">AL29</f>
        <v>2030</v>
      </c>
      <c r="AU29" s="59">
        <f t="shared" ref="AU29" si="104">AM29</f>
        <v>2031</v>
      </c>
      <c r="AV29" s="60">
        <f t="shared" ref="AV29" si="105">AN29</f>
        <v>2032</v>
      </c>
      <c r="AW29" s="255"/>
    </row>
    <row r="30" spans="1:55" x14ac:dyDescent="0.25">
      <c r="A30" s="2"/>
      <c r="B30" s="97" t="s">
        <v>305</v>
      </c>
      <c r="C30" s="200">
        <f>IF(ISERROR(Mainstream!C47+'Resourced or SEN units'!C33+'Special schools'!C35+'NMSS or independent'!C31+'Hospital schools or AP'!C37+Other!C39),0,Mainstream!C47+'Resourced or SEN units'!C33+'Special schools'!C35+'NMSS or independent'!C31+'Hospital schools or AP'!C37+Other!C39)</f>
        <v>0</v>
      </c>
      <c r="D30" s="167">
        <f>IF(ISERROR(Mainstream!D47+'Resourced or SEN units'!D33+'Special schools'!D35+'NMSS or independent'!D31+'Hospital schools or AP'!D37+Other!D39),0,Mainstream!D47+'Resourced or SEN units'!D33+'Special schools'!D35+'NMSS or independent'!D31+'Hospital schools or AP'!D37+Other!D39)</f>
        <v>0</v>
      </c>
      <c r="E30" s="167">
        <f>IF(ISERROR(Mainstream!E47+'Resourced or SEN units'!E33+'Special schools'!E35+'NMSS or independent'!E31+'Hospital schools or AP'!E37+Other!E39),0,Mainstream!E47+'Resourced or SEN units'!E33+'Special schools'!E35+'NMSS or independent'!E31+'Hospital schools or AP'!E37+Other!E39)</f>
        <v>0</v>
      </c>
      <c r="F30" s="168">
        <f>IF(ISERROR(Mainstream!F47+'Resourced or SEN units'!F33+'Special schools'!F35+'NMSS or independent'!F31+'Hospital schools or AP'!F37+Other!F39),0,Mainstream!F47+'Resourced or SEN units'!F33+'Special schools'!F35+'NMSS or independent'!F31+'Hospital schools or AP'!F37+Other!F39)</f>
        <v>0</v>
      </c>
      <c r="G30" s="167">
        <f>IF(ISERROR(Mainstream!G47+'Resourced or SEN units'!G33+'Special schools'!G35+'NMSS or independent'!G31+'Hospital schools or AP'!G37+Other!G39),0,Mainstream!G47+'Resourced or SEN units'!G33+'Special schools'!G35+'NMSS or independent'!G31+'Hospital schools or AP'!G37+Other!G39)</f>
        <v>0</v>
      </c>
      <c r="H30" s="167">
        <f>IF(ISERROR(Mainstream!H47+'Resourced or SEN units'!H33+'Special schools'!H35+'NMSS or independent'!H31+'Hospital schools or AP'!H37+Other!H39),0,Mainstream!H47+'Resourced or SEN units'!H33+'Special schools'!H35+'NMSS or independent'!H31+'Hospital schools or AP'!H37+Other!H39)</f>
        <v>0</v>
      </c>
      <c r="I30" s="167">
        <f>IF(ISERROR(Mainstream!I47+'Resourced or SEN units'!I33+'Special schools'!I35+'NMSS or independent'!I31+'Hospital schools or AP'!I37+Other!I39),0,Mainstream!I47+'Resourced or SEN units'!I33+'Special schools'!I35+'NMSS or independent'!I31+'Hospital schools or AP'!I37+Other!I39)</f>
        <v>0</v>
      </c>
      <c r="J30" s="167">
        <f>IF(ISERROR(Mainstream!J47+'Resourced or SEN units'!J33+'Special schools'!J35+'NMSS or independent'!J31+'Hospital schools or AP'!J37+Other!J39),0,Mainstream!J47+'Resourced or SEN units'!J33+'Special schools'!J35+'NMSS or independent'!J31+'Hospital schools or AP'!J37+Other!J39)</f>
        <v>0</v>
      </c>
      <c r="K30" s="167">
        <f>IF(ISERROR(Mainstream!K47+'Resourced or SEN units'!K33+'Special schools'!K35+'NMSS or independent'!K31+'Hospital schools or AP'!K37+Other!K39),0,Mainstream!K47+'Resourced or SEN units'!K33+'Special schools'!K35+'NMSS or independent'!K31+'Hospital schools or AP'!K37+Other!K39)</f>
        <v>0</v>
      </c>
      <c r="L30" s="167">
        <f>IF(ISERROR(Mainstream!L47+'Resourced or SEN units'!L33+'Special schools'!L35+'NMSS or independent'!L31+'Hospital schools or AP'!L37+Other!L39),0,Mainstream!L47+'Resourced or SEN units'!L33+'Special schools'!L35+'NMSS or independent'!L31+'Hospital schools or AP'!L37+Other!L39)</f>
        <v>0</v>
      </c>
      <c r="M30" s="168">
        <f>IF(ISERROR(Mainstream!M47+'Resourced or SEN units'!M33+'Special schools'!M35+'NMSS or independent'!M31+'Hospital schools or AP'!M37+Other!M39),0,Mainstream!M47+'Resourced or SEN units'!M33+'Special schools'!M35+'NMSS or independent'!M31+'Hospital schools or AP'!M37+Other!M39)</f>
        <v>0</v>
      </c>
      <c r="N30" s="34"/>
      <c r="O30" s="284" t="str">
        <f t="shared" ref="O30:U35" si="106">IFERROR((D30-C30)/C30,"")</f>
        <v/>
      </c>
      <c r="P30" s="286" t="str">
        <f t="shared" si="106"/>
        <v/>
      </c>
      <c r="Q30" s="285" t="str">
        <f t="shared" si="106"/>
        <v/>
      </c>
      <c r="R30" s="286" t="str">
        <f t="shared" si="106"/>
        <v/>
      </c>
      <c r="S30" s="286" t="str">
        <f t="shared" si="106"/>
        <v/>
      </c>
      <c r="T30" s="286" t="str">
        <f t="shared" si="106"/>
        <v/>
      </c>
      <c r="U30" s="286" t="str">
        <f t="shared" si="106"/>
        <v/>
      </c>
      <c r="V30" s="286" t="str">
        <f t="shared" ref="V30:W35" si="107">IFERROR((K30-J30)/J30,"")</f>
        <v/>
      </c>
      <c r="W30" s="286" t="str">
        <f t="shared" si="107"/>
        <v/>
      </c>
      <c r="X30" s="285" t="str">
        <f t="shared" ref="X30:X35" si="108">IFERROR((M30-L30)/L30,"")</f>
        <v/>
      </c>
      <c r="Y30" s="317"/>
      <c r="Z30" s="43"/>
      <c r="AA30" s="43"/>
      <c r="AB30" s="43"/>
      <c r="AC30" s="43"/>
      <c r="AD30" s="43"/>
      <c r="AE30" s="43"/>
      <c r="AF30" s="63"/>
      <c r="AG30" s="34"/>
      <c r="AH30" s="284" t="str">
        <f t="shared" ref="AH30:AH34" si="109">IFERROR((Z30-F30)/F30,"")</f>
        <v/>
      </c>
      <c r="AI30" s="286" t="str">
        <f t="shared" ref="AI30:AI34" si="110">IFERROR((AA30-Z30)/Z30,"")</f>
        <v/>
      </c>
      <c r="AJ30" s="286" t="str">
        <f t="shared" ref="AJ30:AJ34" si="111">IFERROR((AB30-AA30)/AA30,"")</f>
        <v/>
      </c>
      <c r="AK30" s="286" t="str">
        <f t="shared" ref="AK30:AK34" si="112">IFERROR((AC30-AB30)/AB30,"")</f>
        <v/>
      </c>
      <c r="AL30" s="286" t="str">
        <f t="shared" ref="AL30:AL34" si="113">IFERROR((AD30-AC30)/AC30,"")</f>
        <v/>
      </c>
      <c r="AM30" s="286" t="str">
        <f t="shared" ref="AM30:AM34" si="114">IFERROR((AE30-AD30)/AD30,"")</f>
        <v/>
      </c>
      <c r="AN30" s="285" t="str">
        <f t="shared" ref="AN30:AN34" si="115">IFERROR((AF30-AE30)/AE30,"")</f>
        <v/>
      </c>
      <c r="AO30" s="258"/>
      <c r="AP30" s="42"/>
      <c r="AQ30" s="43"/>
      <c r="AR30" s="43"/>
      <c r="AS30" s="43"/>
      <c r="AT30" s="43"/>
      <c r="AU30" s="43"/>
      <c r="AV30" s="63"/>
      <c r="AW30" s="259"/>
    </row>
    <row r="31" spans="1:55" x14ac:dyDescent="0.25">
      <c r="A31" s="2"/>
      <c r="B31" s="64" t="s">
        <v>306</v>
      </c>
      <c r="C31" s="200">
        <f>IF(ISERROR(Mainstream!C48+'Resourced or SEN units'!C34+'Special schools'!C36+'NMSS or independent'!C32+'Hospital schools or AP'!C38+Other!C40),0,Mainstream!C48+'Resourced or SEN units'!C34+'Special schools'!C36+'NMSS or independent'!C32+'Hospital schools or AP'!C38+Other!C40)</f>
        <v>0</v>
      </c>
      <c r="D31" s="167">
        <f>IF(ISERROR(Mainstream!D48+'Resourced or SEN units'!D34+'Special schools'!D36+'NMSS or independent'!D32+'Hospital schools or AP'!D38+Other!D40),0,Mainstream!D48+'Resourced or SEN units'!D34+'Special schools'!D36+'NMSS or independent'!D32+'Hospital schools or AP'!D38+Other!D40)</f>
        <v>0</v>
      </c>
      <c r="E31" s="277">
        <f>IF(ISERROR(Mainstream!E48+'Resourced or SEN units'!E34+'Special schools'!E36+'NMSS or independent'!E32+'Hospital schools or AP'!E38+Other!E40),0,Mainstream!E48+'Resourced or SEN units'!E34+'Special schools'!E36+'NMSS or independent'!E32+'Hospital schools or AP'!E38+Other!E40)</f>
        <v>0</v>
      </c>
      <c r="F31" s="168">
        <f>IF(ISERROR(Mainstream!F48+'Resourced or SEN units'!F34+'Special schools'!F36+'NMSS or independent'!F32+'Hospital schools or AP'!F38+Other!F40),0,Mainstream!F48+'Resourced or SEN units'!F34+'Special schools'!F36+'NMSS or independent'!F32+'Hospital schools or AP'!F38+Other!F40)</f>
        <v>0</v>
      </c>
      <c r="G31" s="167">
        <f>IF(ISERROR(Mainstream!G48+'Resourced or SEN units'!G34+'Special schools'!G36+'NMSS or independent'!G32+'Hospital schools or AP'!G38+Other!G40),0,Mainstream!G48+'Resourced or SEN units'!G34+'Special schools'!G36+'NMSS or independent'!G32+'Hospital schools or AP'!G38+Other!G40)</f>
        <v>0</v>
      </c>
      <c r="H31" s="167">
        <f>IF(ISERROR(Mainstream!H48+'Resourced or SEN units'!H34+'Special schools'!H36+'NMSS or independent'!H32+'Hospital schools or AP'!H38+Other!H40),0,Mainstream!H48+'Resourced or SEN units'!H34+'Special schools'!H36+'NMSS or independent'!H32+'Hospital schools or AP'!H38+Other!H40)</f>
        <v>0</v>
      </c>
      <c r="I31" s="167">
        <f>IF(ISERROR(Mainstream!I48+'Resourced or SEN units'!I34+'Special schools'!I36+'NMSS or independent'!I32+'Hospital schools or AP'!I38+Other!I40),0,Mainstream!I48+'Resourced or SEN units'!I34+'Special schools'!I36+'NMSS or independent'!I32+'Hospital schools or AP'!I38+Other!I40)</f>
        <v>0</v>
      </c>
      <c r="J31" s="167">
        <f>IF(ISERROR(Mainstream!J48+'Resourced or SEN units'!J34+'Special schools'!J36+'NMSS or independent'!J32+'Hospital schools or AP'!J38+Other!J40),0,Mainstream!J48+'Resourced or SEN units'!J34+'Special schools'!J36+'NMSS or independent'!J32+'Hospital schools or AP'!J38+Other!J40)</f>
        <v>0</v>
      </c>
      <c r="K31" s="167">
        <f>IF(ISERROR(Mainstream!K48+'Resourced or SEN units'!K34+'Special schools'!K36+'NMSS or independent'!K32+'Hospital schools or AP'!K38+Other!K40),0,Mainstream!K48+'Resourced or SEN units'!K34+'Special schools'!K36+'NMSS or independent'!K32+'Hospital schools or AP'!K38+Other!K40)</f>
        <v>0</v>
      </c>
      <c r="L31" s="167">
        <f>IF(ISERROR(Mainstream!L48+'Resourced or SEN units'!L34+'Special schools'!L36+'NMSS or independent'!L32+'Hospital schools or AP'!L38+Other!L40),0,Mainstream!L48+'Resourced or SEN units'!L34+'Special schools'!L36+'NMSS or independent'!L32+'Hospital schools or AP'!L38+Other!L40)</f>
        <v>0</v>
      </c>
      <c r="M31" s="168">
        <f>IF(ISERROR(Mainstream!M48+'Resourced or SEN units'!M34+'Special schools'!M36+'NMSS or independent'!M32+'Hospital schools or AP'!M38+Other!M40),0,Mainstream!M48+'Resourced or SEN units'!M34+'Special schools'!M36+'NMSS or independent'!M32+'Hospital schools or AP'!M38+Other!M40)</f>
        <v>0</v>
      </c>
      <c r="N31" s="34"/>
      <c r="O31" s="287" t="str">
        <f t="shared" si="106"/>
        <v/>
      </c>
      <c r="P31" s="289" t="str">
        <f t="shared" si="106"/>
        <v/>
      </c>
      <c r="Q31" s="288" t="str">
        <f t="shared" si="106"/>
        <v/>
      </c>
      <c r="R31" s="289" t="str">
        <f t="shared" si="106"/>
        <v/>
      </c>
      <c r="S31" s="289" t="str">
        <f t="shared" si="106"/>
        <v/>
      </c>
      <c r="T31" s="289" t="str">
        <f t="shared" si="106"/>
        <v/>
      </c>
      <c r="U31" s="289" t="str">
        <f t="shared" si="106"/>
        <v/>
      </c>
      <c r="V31" s="289" t="str">
        <f t="shared" si="107"/>
        <v/>
      </c>
      <c r="W31" s="289" t="str">
        <f t="shared" si="107"/>
        <v/>
      </c>
      <c r="X31" s="288" t="str">
        <f t="shared" si="108"/>
        <v/>
      </c>
      <c r="Y31" s="317"/>
      <c r="Z31" s="154"/>
      <c r="AA31" s="154"/>
      <c r="AB31" s="154"/>
      <c r="AC31" s="154"/>
      <c r="AD31" s="154"/>
      <c r="AE31" s="154"/>
      <c r="AF31" s="65"/>
      <c r="AG31" s="34"/>
      <c r="AH31" s="284" t="str">
        <f t="shared" si="109"/>
        <v/>
      </c>
      <c r="AI31" s="286" t="str">
        <f t="shared" si="110"/>
        <v/>
      </c>
      <c r="AJ31" s="286" t="str">
        <f t="shared" si="111"/>
        <v/>
      </c>
      <c r="AK31" s="286" t="str">
        <f t="shared" si="112"/>
        <v/>
      </c>
      <c r="AL31" s="286" t="str">
        <f t="shared" si="113"/>
        <v/>
      </c>
      <c r="AM31" s="286" t="str">
        <f t="shared" si="114"/>
        <v/>
      </c>
      <c r="AN31" s="288" t="str">
        <f t="shared" si="115"/>
        <v/>
      </c>
      <c r="AO31" s="258"/>
      <c r="AP31" s="50"/>
      <c r="AQ31" s="154"/>
      <c r="AR31" s="154"/>
      <c r="AS31" s="154"/>
      <c r="AT31" s="154"/>
      <c r="AU31" s="154"/>
      <c r="AV31" s="65"/>
      <c r="AW31" s="259"/>
    </row>
    <row r="32" spans="1:55" x14ac:dyDescent="0.25">
      <c r="A32" s="2"/>
      <c r="B32" s="64" t="s">
        <v>307</v>
      </c>
      <c r="C32" s="200">
        <f>IF(ISERROR(Mainstream!C49+'Resourced or SEN units'!C35+'Special schools'!C37+'NMSS or independent'!C33+'Hospital schools or AP'!C39+Other!C41),0,Mainstream!C49+'Resourced or SEN units'!C35+'Special schools'!C37+'NMSS or independent'!C33+'Hospital schools or AP'!C39+Other!C41)</f>
        <v>0</v>
      </c>
      <c r="D32" s="167">
        <f>IF(ISERROR(Mainstream!D49+'Resourced or SEN units'!D35+'Special schools'!D37+'NMSS or independent'!D33+'Hospital schools or AP'!D39+Other!D41),0,Mainstream!D49+'Resourced or SEN units'!D35+'Special schools'!D37+'NMSS or independent'!D33+'Hospital schools or AP'!D39+Other!D41)</f>
        <v>0</v>
      </c>
      <c r="E32" s="277">
        <f>IF(ISERROR(Mainstream!E49+'Resourced or SEN units'!E35+'Special schools'!E37+'NMSS or independent'!E33+'Hospital schools or AP'!E39+Other!E41),0,Mainstream!E49+'Resourced or SEN units'!E35+'Special schools'!E37+'NMSS or independent'!E33+'Hospital schools or AP'!E39+Other!E41)</f>
        <v>0</v>
      </c>
      <c r="F32" s="309">
        <f>IF(ISERROR(Mainstream!F49+'Resourced or SEN units'!F35+'Special schools'!F37+'NMSS or independent'!F33+'Hospital schools or AP'!F39+Other!F41),0,Mainstream!F49+'Resourced or SEN units'!F35+'Special schools'!F37+'NMSS or independent'!F33+'Hospital schools or AP'!F39+Other!F41)</f>
        <v>0</v>
      </c>
      <c r="G32" s="167">
        <f>IF(ISERROR(Mainstream!G49+'Resourced or SEN units'!G35+'Special schools'!G37+'NMSS or independent'!G33+'Hospital schools or AP'!G39+Other!G41),0,Mainstream!G49+'Resourced or SEN units'!G35+'Special schools'!G37+'NMSS or independent'!G33+'Hospital schools or AP'!G39+Other!G41)</f>
        <v>0</v>
      </c>
      <c r="H32" s="167">
        <f>IF(ISERROR(Mainstream!H49+'Resourced or SEN units'!H35+'Special schools'!H37+'NMSS or independent'!H33+'Hospital schools or AP'!H39+Other!H41),0,Mainstream!H49+'Resourced or SEN units'!H35+'Special schools'!H37+'NMSS or independent'!H33+'Hospital schools or AP'!H39+Other!H41)</f>
        <v>0</v>
      </c>
      <c r="I32" s="167">
        <f>IF(ISERROR(Mainstream!I49+'Resourced or SEN units'!I35+'Special schools'!I37+'NMSS or independent'!I33+'Hospital schools or AP'!I39+Other!I41),0,Mainstream!I49+'Resourced or SEN units'!I35+'Special schools'!I37+'NMSS or independent'!I33+'Hospital schools or AP'!I39+Other!I41)</f>
        <v>0</v>
      </c>
      <c r="J32" s="167">
        <f>IF(ISERROR(Mainstream!J49+'Resourced or SEN units'!J35+'Special schools'!J37+'NMSS or independent'!J33+'Hospital schools or AP'!J39+Other!J41),0,Mainstream!J49+'Resourced or SEN units'!J35+'Special schools'!J37+'NMSS or independent'!J33+'Hospital schools or AP'!J39+Other!J41)</f>
        <v>0</v>
      </c>
      <c r="K32" s="167">
        <f>IF(ISERROR(Mainstream!K49+'Resourced or SEN units'!K35+'Special schools'!K37+'NMSS or independent'!K33+'Hospital schools or AP'!K39+Other!K41),0,Mainstream!K49+'Resourced or SEN units'!K35+'Special schools'!K37+'NMSS or independent'!K33+'Hospital schools or AP'!K39+Other!K41)</f>
        <v>0</v>
      </c>
      <c r="L32" s="167">
        <f>IF(ISERROR(Mainstream!L49+'Resourced or SEN units'!L35+'Special schools'!L37+'NMSS or independent'!L33+'Hospital schools or AP'!L39+Other!L41),0,Mainstream!L49+'Resourced or SEN units'!L35+'Special schools'!L37+'NMSS or independent'!L33+'Hospital schools or AP'!L39+Other!L41)</f>
        <v>0</v>
      </c>
      <c r="M32" s="168">
        <f>IF(ISERROR(Mainstream!M49+'Resourced or SEN units'!M35+'Special schools'!M37+'NMSS or independent'!M33+'Hospital schools or AP'!M39+Other!M41),0,Mainstream!M49+'Resourced or SEN units'!M35+'Special schools'!M37+'NMSS or independent'!M33+'Hospital schools or AP'!M39+Other!M41)</f>
        <v>0</v>
      </c>
      <c r="N32" s="34"/>
      <c r="O32" s="287" t="str">
        <f t="shared" si="106"/>
        <v/>
      </c>
      <c r="P32" s="289" t="str">
        <f t="shared" si="106"/>
        <v/>
      </c>
      <c r="Q32" s="288" t="str">
        <f t="shared" si="106"/>
        <v/>
      </c>
      <c r="R32" s="289" t="str">
        <f t="shared" si="106"/>
        <v/>
      </c>
      <c r="S32" s="289" t="str">
        <f t="shared" si="106"/>
        <v/>
      </c>
      <c r="T32" s="289" t="str">
        <f t="shared" si="106"/>
        <v/>
      </c>
      <c r="U32" s="289" t="str">
        <f t="shared" si="106"/>
        <v/>
      </c>
      <c r="V32" s="289" t="str">
        <f t="shared" si="107"/>
        <v/>
      </c>
      <c r="W32" s="289" t="str">
        <f t="shared" si="107"/>
        <v/>
      </c>
      <c r="X32" s="288" t="str">
        <f t="shared" si="108"/>
        <v/>
      </c>
      <c r="Y32" s="317"/>
      <c r="Z32" s="154"/>
      <c r="AA32" s="154"/>
      <c r="AB32" s="154"/>
      <c r="AC32" s="154"/>
      <c r="AD32" s="154"/>
      <c r="AE32" s="154"/>
      <c r="AF32" s="65"/>
      <c r="AG32" s="34"/>
      <c r="AH32" s="284" t="str">
        <f t="shared" si="109"/>
        <v/>
      </c>
      <c r="AI32" s="286" t="str">
        <f t="shared" si="110"/>
        <v/>
      </c>
      <c r="AJ32" s="286" t="str">
        <f t="shared" si="111"/>
        <v/>
      </c>
      <c r="AK32" s="286" t="str">
        <f t="shared" si="112"/>
        <v/>
      </c>
      <c r="AL32" s="286" t="str">
        <f t="shared" si="113"/>
        <v/>
      </c>
      <c r="AM32" s="286" t="str">
        <f t="shared" si="114"/>
        <v/>
      </c>
      <c r="AN32" s="288" t="str">
        <f t="shared" si="115"/>
        <v/>
      </c>
      <c r="AO32" s="258"/>
      <c r="AP32" s="50"/>
      <c r="AQ32" s="154"/>
      <c r="AR32" s="154"/>
      <c r="AS32" s="154"/>
      <c r="AT32" s="154"/>
      <c r="AU32" s="154"/>
      <c r="AV32" s="65"/>
      <c r="AW32" s="259"/>
    </row>
    <row r="33" spans="1:49" x14ac:dyDescent="0.25">
      <c r="A33" s="2"/>
      <c r="B33" s="64" t="s">
        <v>308</v>
      </c>
      <c r="C33" s="200">
        <f>IF(ISERROR(Mainstream!C50+'Resourced or SEN units'!C36+'Special schools'!C38+'NMSS or independent'!C34+'Hospital schools or AP'!C40+Other!C42+'Post-16 and FE'!C28),0,Mainstream!C50+'Resourced or SEN units'!C36+'Special schools'!C38+'NMSS or independent'!C34+'Hospital schools or AP'!C40+Other!C42+'Post-16 and FE'!C28)</f>
        <v>0</v>
      </c>
      <c r="D33" s="167">
        <f>IF(ISERROR(Mainstream!D50+'Resourced or SEN units'!D36+'Special schools'!D38+'NMSS or independent'!D34+'Hospital schools or AP'!D40+Other!D42+'Post-16 and FE'!D28),0,Mainstream!D50+'Resourced or SEN units'!D36+'Special schools'!D38+'NMSS or independent'!D34+'Hospital schools or AP'!D40+Other!D42+'Post-16 and FE'!D28)</f>
        <v>0</v>
      </c>
      <c r="E33" s="277">
        <f>IF(ISERROR(Mainstream!E50+'Resourced or SEN units'!E36+'Special schools'!E38+'NMSS or independent'!E34+'Hospital schools or AP'!E40+Other!E42+'Post-16 and FE'!E28),0,Mainstream!E50+'Resourced or SEN units'!E36+'Special schools'!E38+'NMSS or independent'!E34+'Hospital schools or AP'!E40+Other!E42+'Post-16 and FE'!E28)</f>
        <v>0</v>
      </c>
      <c r="F33" s="278">
        <f>IF(ISERROR(Mainstream!F50+'Resourced or SEN units'!F36+'Special schools'!F38+'NMSS or independent'!F34+'Hospital schools or AP'!F40+Other!F42+'Post-16 and FE'!F28),0,Mainstream!F50+'Resourced or SEN units'!F36+'Special schools'!F38+'NMSS or independent'!F34+'Hospital schools or AP'!F40+Other!F42+'Post-16 and FE'!F28)</f>
        <v>0</v>
      </c>
      <c r="G33" s="167">
        <f>IF(ISERROR(Mainstream!G50+'Resourced or SEN units'!G36+'Special schools'!G38+'NMSS or independent'!G34+'Hospital schools or AP'!G40+Other!G42+'Post-16 and FE'!G28),0,Mainstream!G50+'Resourced or SEN units'!G36+'Special schools'!G38+'NMSS or independent'!G34+'Hospital schools or AP'!G40+Other!G42+'Post-16 and FE'!G28)</f>
        <v>0</v>
      </c>
      <c r="H33" s="167">
        <f>IF(ISERROR(Mainstream!H50+'Resourced or SEN units'!H36+'Special schools'!H38+'NMSS or independent'!H34+'Hospital schools or AP'!H40+Other!H42+'Post-16 and FE'!H28),0,Mainstream!H50+'Resourced or SEN units'!H36+'Special schools'!H38+'NMSS or independent'!H34+'Hospital schools or AP'!H40+Other!H42+'Post-16 and FE'!H28)</f>
        <v>0</v>
      </c>
      <c r="I33" s="167">
        <f>IF(ISERROR(Mainstream!I50+'Resourced or SEN units'!I36+'Special schools'!I38+'NMSS or independent'!I34+'Hospital schools or AP'!I40+Other!I42+'Post-16 and FE'!I28),0,Mainstream!I50+'Resourced or SEN units'!I36+'Special schools'!I38+'NMSS or independent'!I34+'Hospital schools or AP'!I40+Other!I42+'Post-16 and FE'!I28)</f>
        <v>0</v>
      </c>
      <c r="J33" s="167">
        <f>IF(ISERROR(Mainstream!J50+'Resourced or SEN units'!J36+'Special schools'!J38+'NMSS or independent'!J34+'Hospital schools or AP'!J40+Other!J42+'Post-16 and FE'!J28),0,Mainstream!J50+'Resourced or SEN units'!J36+'Special schools'!J38+'NMSS or independent'!J34+'Hospital schools or AP'!J40+Other!J42+'Post-16 and FE'!J28)</f>
        <v>0</v>
      </c>
      <c r="K33" s="167">
        <f>IF(ISERROR(Mainstream!K50+'Resourced or SEN units'!K36+'Special schools'!K38+'NMSS or independent'!K34+'Hospital schools or AP'!K40+Other!K42+'Post-16 and FE'!K28),0,Mainstream!K50+'Resourced or SEN units'!K36+'Special schools'!K38+'NMSS or independent'!K34+'Hospital schools or AP'!K40+Other!K42+'Post-16 and FE'!K28)</f>
        <v>0</v>
      </c>
      <c r="L33" s="167">
        <f>IF(ISERROR(Mainstream!L50+'Resourced or SEN units'!L36+'Special schools'!L38+'NMSS or independent'!L34+'Hospital schools or AP'!L40+Other!L42+'Post-16 and FE'!L28),0,Mainstream!L50+'Resourced or SEN units'!L36+'Special schools'!L38+'NMSS or independent'!L34+'Hospital schools or AP'!L40+Other!L42+'Post-16 and FE'!L28)</f>
        <v>0</v>
      </c>
      <c r="M33" s="168">
        <f>IF(ISERROR(Mainstream!M50+'Resourced or SEN units'!M36+'Special schools'!M38+'NMSS or independent'!M34+'Hospital schools or AP'!M40+Other!M42+'Post-16 and FE'!M28),0,Mainstream!M50+'Resourced or SEN units'!M36+'Special schools'!M38+'NMSS or independent'!M34+'Hospital schools or AP'!M40+Other!M42+'Post-16 and FE'!M28)</f>
        <v>0</v>
      </c>
      <c r="N33" s="34"/>
      <c r="O33" s="287" t="str">
        <f t="shared" si="106"/>
        <v/>
      </c>
      <c r="P33" s="289" t="str">
        <f t="shared" si="106"/>
        <v/>
      </c>
      <c r="Q33" s="288" t="str">
        <f t="shared" si="106"/>
        <v/>
      </c>
      <c r="R33" s="289" t="str">
        <f t="shared" si="106"/>
        <v/>
      </c>
      <c r="S33" s="289" t="str">
        <f t="shared" si="106"/>
        <v/>
      </c>
      <c r="T33" s="289" t="str">
        <f t="shared" si="106"/>
        <v/>
      </c>
      <c r="U33" s="289" t="str">
        <f t="shared" si="106"/>
        <v/>
      </c>
      <c r="V33" s="289" t="str">
        <f t="shared" si="107"/>
        <v/>
      </c>
      <c r="W33" s="289" t="str">
        <f t="shared" si="107"/>
        <v/>
      </c>
      <c r="X33" s="288" t="str">
        <f t="shared" si="108"/>
        <v/>
      </c>
      <c r="Y33" s="317"/>
      <c r="Z33" s="154"/>
      <c r="AA33" s="154"/>
      <c r="AB33" s="154"/>
      <c r="AC33" s="154"/>
      <c r="AD33" s="154"/>
      <c r="AE33" s="154"/>
      <c r="AF33" s="65"/>
      <c r="AG33" s="34"/>
      <c r="AH33" s="284" t="str">
        <f t="shared" si="109"/>
        <v/>
      </c>
      <c r="AI33" s="286" t="str">
        <f t="shared" si="110"/>
        <v/>
      </c>
      <c r="AJ33" s="286" t="str">
        <f t="shared" si="111"/>
        <v/>
      </c>
      <c r="AK33" s="286" t="str">
        <f t="shared" si="112"/>
        <v/>
      </c>
      <c r="AL33" s="286" t="str">
        <f t="shared" si="113"/>
        <v/>
      </c>
      <c r="AM33" s="286" t="str">
        <f t="shared" si="114"/>
        <v/>
      </c>
      <c r="AN33" s="288" t="str">
        <f t="shared" si="115"/>
        <v/>
      </c>
      <c r="AO33" s="258"/>
      <c r="AP33" s="50"/>
      <c r="AQ33" s="154"/>
      <c r="AR33" s="154"/>
      <c r="AS33" s="154"/>
      <c r="AT33" s="154"/>
      <c r="AU33" s="154"/>
      <c r="AV33" s="65"/>
      <c r="AW33" s="259"/>
    </row>
    <row r="34" spans="1:49" x14ac:dyDescent="0.25">
      <c r="A34" s="2"/>
      <c r="B34" s="64" t="s">
        <v>309</v>
      </c>
      <c r="C34" s="200">
        <f>IF(ISERROR(Mainstream!C51+'Resourced or SEN units'!C37+'Special schools'!C39+'NMSS or independent'!C35+'Hospital schools or AP'!C41+Other!C43+'Post-16 and FE'!C29),0,Mainstream!C51+'Resourced or SEN units'!C37+'Special schools'!C39+'NMSS or independent'!C35+'Hospital schools or AP'!C41+Other!C43+'Post-16 and FE'!C29)</f>
        <v>0</v>
      </c>
      <c r="D34" s="167">
        <f>IF(ISERROR(Mainstream!D51+'Resourced or SEN units'!D37+'Special schools'!D39+'NMSS or independent'!D35+'Hospital schools or AP'!D41+Other!D43+'Post-16 and FE'!D29),0,Mainstream!D51+'Resourced or SEN units'!D37+'Special schools'!D39+'NMSS or independent'!D35+'Hospital schools or AP'!D41+Other!D43+'Post-16 and FE'!D29)</f>
        <v>0</v>
      </c>
      <c r="E34" s="277">
        <f>IF(ISERROR(Mainstream!E51+'Resourced or SEN units'!E37+'Special schools'!E39+'NMSS or independent'!E35+'Hospital schools or AP'!E41+Other!E43+'Post-16 and FE'!E29),0,Mainstream!E51+'Resourced or SEN units'!E37+'Special schools'!E39+'NMSS or independent'!E35+'Hospital schools or AP'!E41+Other!E43+'Post-16 and FE'!E29)</f>
        <v>0</v>
      </c>
      <c r="F34" s="278">
        <f>IF(ISERROR(Mainstream!F51+'Resourced or SEN units'!F37+'Special schools'!F39+'NMSS or independent'!F35+'Hospital schools or AP'!F41+Other!F43+'Post-16 and FE'!F29),0,Mainstream!F51+'Resourced or SEN units'!F37+'Special schools'!F39+'NMSS or independent'!F35+'Hospital schools or AP'!F41+Other!F43+'Post-16 and FE'!F29)</f>
        <v>0</v>
      </c>
      <c r="G34" s="167">
        <f>IF(ISERROR(Mainstream!G51+'Resourced or SEN units'!G37+'Special schools'!G39+'NMSS or independent'!G35+'Hospital schools or AP'!G41+Other!G43+'Post-16 and FE'!G29),0,Mainstream!G51+'Resourced or SEN units'!G37+'Special schools'!G39+'NMSS or independent'!G35+'Hospital schools or AP'!G41+Other!G43+'Post-16 and FE'!G29)</f>
        <v>0</v>
      </c>
      <c r="H34" s="167">
        <f>IF(ISERROR(Mainstream!H51+'Resourced or SEN units'!H37+'Special schools'!H39+'NMSS or independent'!H35+'Hospital schools or AP'!H41+Other!H43+'Post-16 and FE'!H29),0,Mainstream!H51+'Resourced or SEN units'!H37+'Special schools'!H39+'NMSS or independent'!H35+'Hospital schools or AP'!H41+Other!H43+'Post-16 and FE'!H29)</f>
        <v>0</v>
      </c>
      <c r="I34" s="167">
        <f>IF(ISERROR(Mainstream!I51+'Resourced or SEN units'!I37+'Special schools'!I39+'NMSS or independent'!I35+'Hospital schools or AP'!I41+Other!I43+'Post-16 and FE'!I29),0,Mainstream!I51+'Resourced or SEN units'!I37+'Special schools'!I39+'NMSS or independent'!I35+'Hospital schools or AP'!I41+Other!I43+'Post-16 and FE'!I29)</f>
        <v>0</v>
      </c>
      <c r="J34" s="167">
        <f>IF(ISERROR(Mainstream!J51+'Resourced or SEN units'!J37+'Special schools'!J39+'NMSS or independent'!J35+'Hospital schools or AP'!J41+Other!J43+'Post-16 and FE'!J29),0,Mainstream!J51+'Resourced or SEN units'!J37+'Special schools'!J39+'NMSS or independent'!J35+'Hospital schools or AP'!J41+Other!J43+'Post-16 and FE'!J29)</f>
        <v>0</v>
      </c>
      <c r="K34" s="167">
        <f>IF(ISERROR(Mainstream!K51+'Resourced or SEN units'!K37+'Special schools'!K39+'NMSS or independent'!K35+'Hospital schools or AP'!K41+Other!K43+'Post-16 and FE'!K29),0,Mainstream!K51+'Resourced or SEN units'!K37+'Special schools'!K39+'NMSS or independent'!K35+'Hospital schools or AP'!K41+Other!K43+'Post-16 and FE'!K29)</f>
        <v>0</v>
      </c>
      <c r="L34" s="167">
        <f>IF(ISERROR(Mainstream!L51+'Resourced or SEN units'!L37+'Special schools'!L39+'NMSS or independent'!L35+'Hospital schools or AP'!L41+Other!L43+'Post-16 and FE'!L29),0,Mainstream!L51+'Resourced or SEN units'!L37+'Special schools'!L39+'NMSS or independent'!L35+'Hospital schools or AP'!L41+Other!L43+'Post-16 and FE'!L29)</f>
        <v>0</v>
      </c>
      <c r="M34" s="168">
        <f>IF(ISERROR(Mainstream!M51+'Resourced or SEN units'!M37+'Special schools'!M39+'NMSS or independent'!M35+'Hospital schools or AP'!M41+Other!M43+'Post-16 and FE'!M29),0,Mainstream!M51+'Resourced or SEN units'!M37+'Special schools'!M39+'NMSS or independent'!M35+'Hospital schools or AP'!M41+Other!M43+'Post-16 and FE'!M29)</f>
        <v>0</v>
      </c>
      <c r="N34" s="34"/>
      <c r="O34" s="287" t="str">
        <f t="shared" si="106"/>
        <v/>
      </c>
      <c r="P34" s="289" t="str">
        <f t="shared" si="106"/>
        <v/>
      </c>
      <c r="Q34" s="288" t="str">
        <f t="shared" si="106"/>
        <v/>
      </c>
      <c r="R34" s="289" t="str">
        <f t="shared" si="106"/>
        <v/>
      </c>
      <c r="S34" s="289" t="str">
        <f t="shared" si="106"/>
        <v/>
      </c>
      <c r="T34" s="289" t="str">
        <f t="shared" si="106"/>
        <v/>
      </c>
      <c r="U34" s="289" t="str">
        <f t="shared" si="106"/>
        <v/>
      </c>
      <c r="V34" s="289" t="str">
        <f t="shared" si="107"/>
        <v/>
      </c>
      <c r="W34" s="289" t="str">
        <f t="shared" si="107"/>
        <v/>
      </c>
      <c r="X34" s="288" t="str">
        <f t="shared" si="108"/>
        <v/>
      </c>
      <c r="Y34" s="317"/>
      <c r="Z34" s="154"/>
      <c r="AA34" s="154"/>
      <c r="AB34" s="154"/>
      <c r="AC34" s="154"/>
      <c r="AD34" s="154"/>
      <c r="AE34" s="154"/>
      <c r="AF34" s="65"/>
      <c r="AG34" s="34"/>
      <c r="AH34" s="284" t="str">
        <f t="shared" si="109"/>
        <v/>
      </c>
      <c r="AI34" s="286" t="str">
        <f t="shared" si="110"/>
        <v/>
      </c>
      <c r="AJ34" s="286" t="str">
        <f t="shared" si="111"/>
        <v/>
      </c>
      <c r="AK34" s="286" t="str">
        <f t="shared" si="112"/>
        <v/>
      </c>
      <c r="AL34" s="286" t="str">
        <f t="shared" si="113"/>
        <v/>
      </c>
      <c r="AM34" s="286" t="str">
        <f t="shared" si="114"/>
        <v/>
      </c>
      <c r="AN34" s="288" t="str">
        <f t="shared" si="115"/>
        <v/>
      </c>
      <c r="AO34" s="258"/>
      <c r="AP34" s="50"/>
      <c r="AQ34" s="154"/>
      <c r="AR34" s="154"/>
      <c r="AS34" s="154"/>
      <c r="AT34" s="154"/>
      <c r="AU34" s="154"/>
      <c r="AV34" s="65"/>
      <c r="AW34" s="259"/>
    </row>
    <row r="35" spans="1:49" ht="14.4" thickBot="1" x14ac:dyDescent="0.3">
      <c r="A35" s="2"/>
      <c r="B35" s="66" t="s">
        <v>374</v>
      </c>
      <c r="C35" s="68">
        <f t="shared" ref="C35:J35" si="116">IF(COUNT(C30:C34) &gt; 0, SUM(C30:C34), "")</f>
        <v>0</v>
      </c>
      <c r="D35" s="67">
        <f t="shared" si="116"/>
        <v>0</v>
      </c>
      <c r="E35" s="67">
        <f t="shared" si="116"/>
        <v>0</v>
      </c>
      <c r="F35" s="69">
        <f t="shared" si="116"/>
        <v>0</v>
      </c>
      <c r="G35" s="67">
        <f t="shared" si="116"/>
        <v>0</v>
      </c>
      <c r="H35" s="67">
        <f t="shared" si="116"/>
        <v>0</v>
      </c>
      <c r="I35" s="67">
        <f t="shared" si="116"/>
        <v>0</v>
      </c>
      <c r="J35" s="67">
        <f t="shared" si="116"/>
        <v>0</v>
      </c>
      <c r="K35" s="67">
        <f t="shared" ref="K35:L35" si="117">IF(COUNT(K30:K34) &gt; 0, SUM(K30:K34), "")</f>
        <v>0</v>
      </c>
      <c r="L35" s="67">
        <f t="shared" si="117"/>
        <v>0</v>
      </c>
      <c r="M35" s="69">
        <f t="shared" ref="M35" si="118">IF(COUNT(M30:M34) &gt; 0, SUM(M30:M34), "")</f>
        <v>0</v>
      </c>
      <c r="N35" s="34"/>
      <c r="O35" s="211" t="str">
        <f t="shared" si="106"/>
        <v/>
      </c>
      <c r="P35" s="212" t="str">
        <f t="shared" si="106"/>
        <v/>
      </c>
      <c r="Q35" s="213" t="str">
        <f t="shared" si="106"/>
        <v/>
      </c>
      <c r="R35" s="212" t="str">
        <f t="shared" si="106"/>
        <v/>
      </c>
      <c r="S35" s="212" t="str">
        <f t="shared" si="106"/>
        <v/>
      </c>
      <c r="T35" s="212" t="str">
        <f t="shared" si="106"/>
        <v/>
      </c>
      <c r="U35" s="212" t="str">
        <f t="shared" si="106"/>
        <v/>
      </c>
      <c r="V35" s="212" t="str">
        <f t="shared" si="107"/>
        <v/>
      </c>
      <c r="W35" s="212" t="str">
        <f t="shared" si="107"/>
        <v/>
      </c>
      <c r="X35" s="213" t="str">
        <f t="shared" si="108"/>
        <v/>
      </c>
      <c r="Y35" s="317"/>
      <c r="Z35" s="67" t="str">
        <f t="shared" ref="Z35:AV35" si="119">IF(COUNT(Z30:Z34) &gt; 0, SUM(Z30:Z34), "")</f>
        <v/>
      </c>
      <c r="AA35" s="67" t="str">
        <f t="shared" si="119"/>
        <v/>
      </c>
      <c r="AB35" s="67" t="str">
        <f t="shared" si="119"/>
        <v/>
      </c>
      <c r="AC35" s="67" t="str">
        <f t="shared" si="119"/>
        <v/>
      </c>
      <c r="AD35" s="67" t="str">
        <f t="shared" si="119"/>
        <v/>
      </c>
      <c r="AE35" s="67" t="str">
        <f t="shared" si="119"/>
        <v/>
      </c>
      <c r="AF35" s="69" t="str">
        <f t="shared" si="119"/>
        <v/>
      </c>
      <c r="AG35" s="2"/>
      <c r="AH35" s="320" t="str">
        <f t="shared" si="119"/>
        <v/>
      </c>
      <c r="AI35" s="319" t="str">
        <f t="shared" si="119"/>
        <v/>
      </c>
      <c r="AJ35" s="319" t="str">
        <f t="shared" si="119"/>
        <v/>
      </c>
      <c r="AK35" s="319" t="str">
        <f t="shared" si="119"/>
        <v/>
      </c>
      <c r="AL35" s="319" t="str">
        <f t="shared" si="119"/>
        <v/>
      </c>
      <c r="AM35" s="319" t="str">
        <f t="shared" si="119"/>
        <v/>
      </c>
      <c r="AN35" s="318" t="str">
        <f t="shared" si="119"/>
        <v/>
      </c>
      <c r="AO35" s="258"/>
      <c r="AP35" s="68" t="str">
        <f t="shared" si="119"/>
        <v/>
      </c>
      <c r="AQ35" s="67" t="str">
        <f t="shared" si="119"/>
        <v/>
      </c>
      <c r="AR35" s="67" t="str">
        <f t="shared" si="119"/>
        <v/>
      </c>
      <c r="AS35" s="67" t="str">
        <f t="shared" si="119"/>
        <v/>
      </c>
      <c r="AT35" s="67" t="str">
        <f t="shared" si="119"/>
        <v/>
      </c>
      <c r="AU35" s="67" t="str">
        <f t="shared" si="119"/>
        <v/>
      </c>
      <c r="AV35" s="69" t="str">
        <f t="shared" si="119"/>
        <v/>
      </c>
      <c r="AW35" s="260"/>
    </row>
    <row r="36" spans="1:49" x14ac:dyDescent="0.25">
      <c r="A36" s="2"/>
      <c r="B36" s="93"/>
      <c r="C36" s="33"/>
      <c r="D36" s="33"/>
      <c r="E36" s="33"/>
      <c r="F36" s="33"/>
      <c r="G36" s="2"/>
      <c r="H36" s="34"/>
      <c r="I36" s="34"/>
      <c r="J36" s="34"/>
      <c r="K36" s="34"/>
      <c r="L36" s="34"/>
      <c r="M36" s="34"/>
      <c r="N36" s="34"/>
      <c r="O36" s="91"/>
      <c r="P36" s="2"/>
      <c r="Q36" s="91"/>
      <c r="R36" s="91"/>
      <c r="S36" s="110"/>
      <c r="T36" s="2"/>
      <c r="U36" s="2"/>
      <c r="V36" s="2"/>
      <c r="W36" s="2"/>
      <c r="X36" s="2"/>
      <c r="Y36" s="261"/>
      <c r="Z36" s="2"/>
      <c r="AA36" s="34"/>
      <c r="AB36" s="34"/>
      <c r="AC36" s="34"/>
      <c r="AD36" s="34"/>
      <c r="AE36" s="34"/>
      <c r="AF36" s="34"/>
      <c r="AG36" s="34"/>
      <c r="AH36" s="91"/>
      <c r="AI36" s="91"/>
      <c r="AJ36" s="110"/>
      <c r="AK36" s="2"/>
      <c r="AL36" s="2"/>
      <c r="AM36" s="2"/>
      <c r="AN36" s="2"/>
      <c r="AO36" s="261"/>
      <c r="AP36" s="33"/>
      <c r="AQ36" s="33"/>
      <c r="AR36" s="33"/>
      <c r="AS36" s="33"/>
      <c r="AT36" s="2"/>
      <c r="AU36" s="34"/>
      <c r="AV36" s="34"/>
      <c r="AW36" s="266"/>
    </row>
    <row r="37" spans="1:49" ht="17.399999999999999" x14ac:dyDescent="0.25">
      <c r="A37" s="2"/>
      <c r="B37" s="93"/>
      <c r="C37" s="103" t="s">
        <v>326</v>
      </c>
      <c r="D37" s="267"/>
      <c r="E37" s="267"/>
      <c r="F37" s="267"/>
      <c r="G37" s="268"/>
      <c r="H37" s="269"/>
      <c r="I37" s="103"/>
      <c r="J37" s="103"/>
      <c r="K37" s="103"/>
      <c r="L37" s="103"/>
      <c r="M37" s="103"/>
      <c r="N37" s="34"/>
      <c r="O37" s="55" t="s">
        <v>375</v>
      </c>
      <c r="P37" s="55"/>
      <c r="Q37" s="55"/>
      <c r="R37" s="55"/>
      <c r="S37" s="55"/>
      <c r="T37" s="55"/>
      <c r="U37" s="55"/>
      <c r="V37" s="55"/>
      <c r="W37" s="55"/>
      <c r="X37" s="55"/>
      <c r="Y37" s="253"/>
      <c r="Z37" s="103" t="s">
        <v>376</v>
      </c>
      <c r="AA37" s="269"/>
      <c r="AB37" s="103"/>
      <c r="AC37" s="103"/>
      <c r="AD37" s="103"/>
      <c r="AE37" s="103"/>
      <c r="AF37" s="103"/>
      <c r="AG37" s="34"/>
      <c r="AH37" s="55" t="s">
        <v>375</v>
      </c>
      <c r="AI37" s="55"/>
      <c r="AJ37" s="55"/>
      <c r="AK37" s="55"/>
      <c r="AL37" s="55"/>
      <c r="AM37" s="55"/>
      <c r="AN37" s="55"/>
      <c r="AO37" s="253"/>
      <c r="AP37" s="103" t="s">
        <v>377</v>
      </c>
      <c r="AQ37" s="267"/>
      <c r="AR37" s="267"/>
      <c r="AS37" s="267"/>
      <c r="AT37" s="268"/>
      <c r="AU37" s="269"/>
      <c r="AV37" s="103"/>
      <c r="AW37" s="262"/>
    </row>
    <row r="38" spans="1:49" ht="17.25" customHeight="1" thickBot="1" x14ac:dyDescent="0.35">
      <c r="A38" s="2"/>
      <c r="B38" s="970"/>
      <c r="C38" s="270" t="s">
        <v>369</v>
      </c>
      <c r="D38" s="109"/>
      <c r="E38" s="109"/>
      <c r="F38" s="109"/>
      <c r="G38" s="109"/>
      <c r="H38" s="109"/>
      <c r="I38" s="109"/>
      <c r="J38" s="103"/>
      <c r="K38" s="103"/>
      <c r="L38" s="103"/>
      <c r="M38" s="103"/>
      <c r="N38" s="262"/>
      <c r="O38" s="55"/>
      <c r="P38" s="55"/>
      <c r="Q38" s="55"/>
      <c r="R38" s="55"/>
      <c r="S38" s="55"/>
      <c r="T38" s="55"/>
      <c r="U38" s="55"/>
      <c r="V38" s="55"/>
      <c r="W38" s="55"/>
      <c r="X38" s="55"/>
      <c r="Y38" s="253"/>
      <c r="Z38" s="270" t="s">
        <v>378</v>
      </c>
      <c r="AA38" s="109"/>
      <c r="AB38" s="109"/>
      <c r="AC38" s="103"/>
      <c r="AD38" s="103"/>
      <c r="AE38" s="103"/>
      <c r="AF38" s="103"/>
      <c r="AG38" s="262"/>
      <c r="AH38" s="55"/>
      <c r="AI38" s="55"/>
      <c r="AJ38" s="55"/>
      <c r="AK38" s="55"/>
      <c r="AL38" s="55"/>
      <c r="AM38" s="55"/>
      <c r="AN38" s="55"/>
      <c r="AO38" s="253"/>
      <c r="AP38" s="270" t="s">
        <v>369</v>
      </c>
      <c r="AQ38" s="109"/>
      <c r="AR38" s="109"/>
      <c r="AS38" s="109"/>
      <c r="AT38" s="109"/>
      <c r="AU38" s="109"/>
      <c r="AV38" s="109"/>
      <c r="AW38" s="262"/>
    </row>
    <row r="39" spans="1:49" x14ac:dyDescent="0.25">
      <c r="A39" s="2"/>
      <c r="B39" s="235" t="s">
        <v>304</v>
      </c>
      <c r="C39" s="57">
        <f>ehcp_year1</f>
        <v>2022</v>
      </c>
      <c r="D39" s="57">
        <f>C39+1</f>
        <v>2023</v>
      </c>
      <c r="E39" s="57">
        <f t="shared" ref="E39" si="120">D39+1</f>
        <v>2024</v>
      </c>
      <c r="F39" s="60">
        <f t="shared" ref="F39" si="121">E39+1</f>
        <v>2025</v>
      </c>
      <c r="G39" s="59">
        <f t="shared" ref="G39" si="122">F39+1</f>
        <v>2026</v>
      </c>
      <c r="H39" s="59">
        <f t="shared" ref="H39" si="123">G39+1</f>
        <v>2027</v>
      </c>
      <c r="I39" s="59">
        <f t="shared" ref="I39" si="124">H39+1</f>
        <v>2028</v>
      </c>
      <c r="J39" s="59">
        <f t="shared" ref="J39" si="125">I39+1</f>
        <v>2029</v>
      </c>
      <c r="K39" s="59">
        <f t="shared" ref="K39" si="126">J39+1</f>
        <v>2030</v>
      </c>
      <c r="L39" s="59">
        <f t="shared" ref="L39" si="127">K39+1</f>
        <v>2031</v>
      </c>
      <c r="M39" s="60">
        <f t="shared" ref="M39" si="128">L39+1</f>
        <v>2032</v>
      </c>
      <c r="N39" s="2"/>
      <c r="O39" s="254">
        <f>D39</f>
        <v>2023</v>
      </c>
      <c r="P39" s="61">
        <f t="shared" ref="P39" si="129">E39</f>
        <v>2024</v>
      </c>
      <c r="Q39" s="60">
        <f t="shared" ref="Q39" si="130">F39</f>
        <v>2025</v>
      </c>
      <c r="R39" s="59">
        <f t="shared" ref="R39" si="131">G39</f>
        <v>2026</v>
      </c>
      <c r="S39" s="59">
        <f t="shared" ref="S39" si="132">H39</f>
        <v>2027</v>
      </c>
      <c r="T39" s="59">
        <f t="shared" ref="T39" si="133">I39</f>
        <v>2028</v>
      </c>
      <c r="U39" s="59">
        <f t="shared" ref="U39" si="134">J39</f>
        <v>2029</v>
      </c>
      <c r="V39" s="59">
        <f t="shared" ref="V39" si="135">K39</f>
        <v>2030</v>
      </c>
      <c r="W39" s="59">
        <f t="shared" ref="W39" si="136">L39</f>
        <v>2031</v>
      </c>
      <c r="X39" s="60">
        <f t="shared" ref="X39" si="137">M39</f>
        <v>2032</v>
      </c>
      <c r="Y39" s="316"/>
      <c r="Z39" s="59">
        <f>R39</f>
        <v>2026</v>
      </c>
      <c r="AA39" s="59">
        <f t="shared" ref="AA39" si="138">S39</f>
        <v>2027</v>
      </c>
      <c r="AB39" s="59">
        <f t="shared" ref="AB39" si="139">T39</f>
        <v>2028</v>
      </c>
      <c r="AC39" s="59">
        <f t="shared" ref="AC39" si="140">U39</f>
        <v>2029</v>
      </c>
      <c r="AD39" s="59">
        <f t="shared" ref="AD39" si="141">V39</f>
        <v>2030</v>
      </c>
      <c r="AE39" s="59">
        <f t="shared" ref="AE39" si="142">W39</f>
        <v>2031</v>
      </c>
      <c r="AF39" s="60">
        <f t="shared" ref="AF39" si="143">X39</f>
        <v>2032</v>
      </c>
      <c r="AG39" s="2"/>
      <c r="AH39" s="58">
        <f>Z39</f>
        <v>2026</v>
      </c>
      <c r="AI39" s="59">
        <f t="shared" ref="AI39" si="144">AA39</f>
        <v>2027</v>
      </c>
      <c r="AJ39" s="59">
        <f t="shared" ref="AJ39" si="145">AB39</f>
        <v>2028</v>
      </c>
      <c r="AK39" s="59">
        <f t="shared" ref="AK39" si="146">AC39</f>
        <v>2029</v>
      </c>
      <c r="AL39" s="59">
        <f t="shared" ref="AL39" si="147">AD39</f>
        <v>2030</v>
      </c>
      <c r="AM39" s="59">
        <f t="shared" ref="AM39" si="148">AE39</f>
        <v>2031</v>
      </c>
      <c r="AN39" s="60">
        <f t="shared" ref="AN39" si="149">AF39</f>
        <v>2032</v>
      </c>
      <c r="AO39" s="326"/>
      <c r="AP39" s="90">
        <f>AH39</f>
        <v>2026</v>
      </c>
      <c r="AQ39" s="61">
        <f t="shared" ref="AQ39" si="150">AI39</f>
        <v>2027</v>
      </c>
      <c r="AR39" s="61">
        <f t="shared" ref="AR39" si="151">AJ39</f>
        <v>2028</v>
      </c>
      <c r="AS39" s="59">
        <f t="shared" ref="AS39" si="152">AK39</f>
        <v>2029</v>
      </c>
      <c r="AT39" s="59">
        <f t="shared" ref="AT39" si="153">AL39</f>
        <v>2030</v>
      </c>
      <c r="AU39" s="59">
        <f t="shared" ref="AU39" si="154">AM39</f>
        <v>2031</v>
      </c>
      <c r="AV39" s="59">
        <f t="shared" ref="AV39" si="155">AN39</f>
        <v>2032</v>
      </c>
      <c r="AW39" s="271"/>
    </row>
    <row r="40" spans="1:49" x14ac:dyDescent="0.25">
      <c r="A40" s="2"/>
      <c r="B40" s="97" t="s">
        <v>313</v>
      </c>
      <c r="C40" s="200">
        <f>IF(ISERROR(Mainstream!C56+'Resourced or SEN units'!C42+'Special schools'!C44+'NMSS or independent'!C40+'Hospital schools or AP'!C46+Other!C48+'Post-16 and FE'!C34),0,Mainstream!C56+'Resourced or SEN units'!C42+'Special schools'!C44+'NMSS or independent'!C40+'Hospital schools or AP'!C46+Other!C48+'Post-16 and FE'!C34)</f>
        <v>1673</v>
      </c>
      <c r="D40" s="167">
        <f>IF(ISERROR(Mainstream!D56+'Resourced or SEN units'!D42+'Special schools'!D44+'NMSS or independent'!D40+'Hospital schools or AP'!D46+Other!D48+'Post-16 and FE'!D34),0,Mainstream!D56+'Resourced or SEN units'!D42+'Special schools'!D44+'NMSS or independent'!D40+'Hospital schools or AP'!D46+Other!D48+'Post-16 and FE'!D34)</f>
        <v>1780</v>
      </c>
      <c r="E40" s="167">
        <f>IF(ISERROR(Mainstream!E56+'Resourced or SEN units'!E42+'Special schools'!E44+'NMSS or independent'!E40+'Hospital schools or AP'!E46+Other!E48+'Post-16 and FE'!E34),0,Mainstream!E56+'Resourced or SEN units'!E42+'Special schools'!E44+'NMSS or independent'!E40+'Hospital schools or AP'!E46+Other!E48+'Post-16 and FE'!E34)</f>
        <v>2096</v>
      </c>
      <c r="F40" s="168">
        <f>IF(ISERROR(Mainstream!F56+'Resourced or SEN units'!F42+'Special schools'!F44+'NMSS or independent'!F40+'Hospital schools or AP'!F46+Other!F48+'Post-16 and FE'!F34),0,Mainstream!F56+'Resourced or SEN units'!F42+'Special schools'!F44+'NMSS or independent'!F40+'Hospital schools or AP'!F46+Other!F48+'Post-16 and FE'!F34)</f>
        <v>2449</v>
      </c>
      <c r="G40" s="167">
        <f>IF(ISERROR(Mainstream!G56+'Resourced or SEN units'!G42+'Special schools'!G44+'NMSS or independent'!G40+'Hospital schools or AP'!G46+Other!G48+'Post-16 and FE'!G34),0,Mainstream!G56+'Resourced or SEN units'!G42+'Special schools'!G44+'NMSS or independent'!G40+'Hospital schools or AP'!G46+Other!G48+'Post-16 and FE'!G34)</f>
        <v>2873.7521432041485</v>
      </c>
      <c r="H40" s="167">
        <f>IF(ISERROR(Mainstream!H56+'Resourced or SEN units'!H42+'Special schools'!H44+'NMSS or independent'!H40+'Hospital schools or AP'!H46+Other!H48+'Post-16 and FE'!H34),0,Mainstream!H56+'Resourced or SEN units'!H42+'Special schools'!H44+'NMSS or independent'!H40+'Hospital schools or AP'!H46+Other!H48+'Post-16 and FE'!H34)</f>
        <v>3282.5530587257808</v>
      </c>
      <c r="I40" s="167">
        <f>IF(ISERROR(Mainstream!I56+'Resourced or SEN units'!I42+'Special schools'!I44+'NMSS or independent'!I40+'Hospital schools or AP'!I46+Other!I48+'Post-16 and FE'!I34),0,Mainstream!I56+'Resourced or SEN units'!I42+'Special schools'!I44+'NMSS or independent'!I40+'Hospital schools or AP'!I46+Other!I48+'Post-16 and FE'!I34)</f>
        <v>3806.0443238290709</v>
      </c>
      <c r="J40" s="167">
        <f>IF(ISERROR(Mainstream!J56+'Resourced or SEN units'!J42+'Special schools'!J44+'NMSS or independent'!J40+'Hospital schools or AP'!J46+Other!J48+'Post-16 and FE'!J34),0,Mainstream!J56+'Resourced or SEN units'!J42+'Special schools'!J44+'NMSS or independent'!J40+'Hospital schools or AP'!J46+Other!J48+'Post-16 and FE'!J34)</f>
        <v>4469.4216910292926</v>
      </c>
      <c r="K40" s="167">
        <f>IF(ISERROR(Mainstream!K56+'Resourced or SEN units'!K42+'Special schools'!K44+'NMSS or independent'!K40+'Hospital schools or AP'!K46+Other!K48+'Post-16 and FE'!K34),0,Mainstream!K56+'Resourced or SEN units'!K42+'Special schools'!K44+'NMSS or independent'!K40+'Hospital schools or AP'!K46+Other!K48+'Post-16 and FE'!K34)</f>
        <v>5241.3583339438956</v>
      </c>
      <c r="L40" s="167">
        <f>IF(ISERROR(Mainstream!L56+'Resourced or SEN units'!L42+'Special schools'!L44+'NMSS or independent'!L40+'Hospital schools or AP'!L46+Other!L48+'Post-16 and FE'!L34),0,Mainstream!L56+'Resourced or SEN units'!L42+'Special schools'!L44+'NMSS or independent'!L40+'Hospital schools or AP'!L46+Other!L48+'Post-16 and FE'!L34)</f>
        <v>6206.5459683006884</v>
      </c>
      <c r="M40" s="168">
        <f>IF(ISERROR(Mainstream!M56+'Resourced or SEN units'!M42+'Special schools'!M44+'NMSS or independent'!M40+'Hospital schools or AP'!M46+Other!M48+'Post-16 and FE'!M34),0,Mainstream!M56+'Resourced or SEN units'!M42+'Special schools'!M44+'NMSS or independent'!M40+'Hospital schools or AP'!M46+Other!M48+'Post-16 and FE'!M34)</f>
        <v>7408.8726419639006</v>
      </c>
      <c r="N40" s="34"/>
      <c r="O40" s="284">
        <f t="shared" ref="O40:O53" si="156">IFERROR((D40-C40)/C40,"")</f>
        <v>6.3956963538553499E-2</v>
      </c>
      <c r="P40" s="286">
        <f t="shared" ref="P40:P53" si="157">IFERROR((E40-D40)/D40,"")</f>
        <v>0.17752808988764046</v>
      </c>
      <c r="Q40" s="285">
        <f t="shared" ref="Q40:Q53" si="158">IFERROR((F40-E40)/E40,"")</f>
        <v>0.16841603053435114</v>
      </c>
      <c r="R40" s="286">
        <f t="shared" ref="R40:R53" si="159">IFERROR((G40-F40)/F40,"")</f>
        <v>0.17343901314991772</v>
      </c>
      <c r="S40" s="286">
        <f t="shared" ref="S40:S53" si="160">IFERROR((H40-G40)/G40,"")</f>
        <v>0.14225336603519029</v>
      </c>
      <c r="T40" s="286">
        <f t="shared" ref="T40:T53" si="161">IFERROR((I40-H40)/H40,"")</f>
        <v>0.15947686320308818</v>
      </c>
      <c r="U40" s="286">
        <f t="shared" ref="U40:U53" si="162">IFERROR((J40-I40)/I40,"")</f>
        <v>0.17429575453100107</v>
      </c>
      <c r="V40" s="286">
        <f t="shared" ref="V40:V53" si="163">IFERROR((K40-J40)/J40,"")</f>
        <v>0.1727151064004499</v>
      </c>
      <c r="W40" s="286">
        <f t="shared" ref="W40:W53" si="164">IFERROR((L40-K40)/K40,"")</f>
        <v>0.18414837774133463</v>
      </c>
      <c r="X40" s="285">
        <f t="shared" ref="X40:X53" si="165">IFERROR((M40-L40)/L40,"")</f>
        <v>0.19371912812762127</v>
      </c>
      <c r="Y40" s="317"/>
      <c r="Z40" s="43"/>
      <c r="AA40" s="43"/>
      <c r="AB40" s="43"/>
      <c r="AC40" s="43"/>
      <c r="AD40" s="43"/>
      <c r="AE40" s="43"/>
      <c r="AF40" s="63"/>
      <c r="AG40" s="34"/>
      <c r="AH40" s="284">
        <f t="shared" ref="AH40:AH52" si="166">IFERROR((Z40-F40)/F40,"")</f>
        <v>-1</v>
      </c>
      <c r="AI40" s="286" t="str">
        <f t="shared" ref="AI40:AI52" si="167">IFERROR((AA40-Z40)/Z40,"")</f>
        <v/>
      </c>
      <c r="AJ40" s="286" t="str">
        <f t="shared" ref="AJ40:AJ52" si="168">IFERROR((AB40-AA40)/AA40,"")</f>
        <v/>
      </c>
      <c r="AK40" s="286" t="str">
        <f t="shared" ref="AK40:AK52" si="169">IFERROR((AC40-AB40)/AB40,"")</f>
        <v/>
      </c>
      <c r="AL40" s="286" t="str">
        <f t="shared" ref="AL40:AL52" si="170">IFERROR((AD40-AC40)/AC40,"")</f>
        <v/>
      </c>
      <c r="AM40" s="286" t="str">
        <f t="shared" ref="AM40:AM52" si="171">IFERROR((AE40-AD40)/AD40,"")</f>
        <v/>
      </c>
      <c r="AN40" s="285" t="str">
        <f t="shared" ref="AN40:AN52" si="172">IFERROR((AF40-AE40)/AE40,"")</f>
        <v/>
      </c>
      <c r="AO40" s="258"/>
      <c r="AP40" s="42"/>
      <c r="AQ40" s="43"/>
      <c r="AR40" s="43"/>
      <c r="AS40" s="43"/>
      <c r="AT40" s="43"/>
      <c r="AU40" s="43"/>
      <c r="AV40" s="43"/>
      <c r="AW40" s="272"/>
    </row>
    <row r="41" spans="1:49" x14ac:dyDescent="0.25">
      <c r="A41" s="2"/>
      <c r="B41" s="62" t="s">
        <v>314</v>
      </c>
      <c r="C41" s="200">
        <f>IF(ISERROR(Mainstream!C57+'Resourced or SEN units'!C43+'Special schools'!C45+'NMSS or independent'!C41+'Hospital schools or AP'!C47+Other!C49+'Post-16 and FE'!C35),0,Mainstream!C57+'Resourced or SEN units'!C43+'Special schools'!C45+'NMSS or independent'!C41+'Hospital schools or AP'!C47+Other!C49+'Post-16 and FE'!C35)</f>
        <v>132.93200000000002</v>
      </c>
      <c r="D41" s="167">
        <f>IF(ISERROR(Mainstream!D57+'Resourced or SEN units'!D43+'Special schools'!D45+'NMSS or independent'!D41+'Hospital schools or AP'!D47+Other!D49+'Post-16 and FE'!D35),0,Mainstream!D57+'Resourced or SEN units'!D43+'Special schools'!D45+'NMSS or independent'!D41+'Hospital schools or AP'!D47+Other!D49+'Post-16 and FE'!D35)</f>
        <v>145.38</v>
      </c>
      <c r="E41" s="277">
        <f>IF(ISERROR(Mainstream!E57+'Resourced or SEN units'!E43+'Special schools'!E45+'NMSS or independent'!E41+'Hospital schools or AP'!E47+Other!E49+'Post-16 and FE'!E35),0,Mainstream!E57+'Resourced or SEN units'!E43+'Special schools'!E45+'NMSS or independent'!E41+'Hospital schools or AP'!E47+Other!E49+'Post-16 and FE'!E35)</f>
        <v>150</v>
      </c>
      <c r="F41" s="278">
        <f>IF(ISERROR(Mainstream!F57+'Resourced or SEN units'!F43+'Special schools'!F45+'NMSS or independent'!F41+'Hospital schools or AP'!F47+Other!F49+'Post-16 and FE'!F35),0,Mainstream!F57+'Resourced or SEN units'!F43+'Special schools'!F45+'NMSS or independent'!F41+'Hospital schools or AP'!F47+Other!F49+'Post-16 and FE'!F35)</f>
        <v>158</v>
      </c>
      <c r="G41" s="167">
        <f>IF(ISERROR(Mainstream!G57+'Resourced or SEN units'!G43+'Special schools'!G45+'NMSS or independent'!G41+'Hospital schools or AP'!G47+Other!G49+'Post-16 and FE'!G35),0,Mainstream!G57+'Resourced or SEN units'!G43+'Special schools'!G45+'NMSS or independent'!G41+'Hospital schools or AP'!G47+Other!G49+'Post-16 and FE'!G35)</f>
        <v>186.90373239992812</v>
      </c>
      <c r="H41" s="167">
        <f>IF(ISERROR(Mainstream!H57+'Resourced or SEN units'!H43+'Special schools'!H45+'NMSS or independent'!H41+'Hospital schools or AP'!H47+Other!H49+'Post-16 and FE'!H35),0,Mainstream!H57+'Resourced or SEN units'!H43+'Special schools'!H45+'NMSS or independent'!H41+'Hospital schools or AP'!H47+Other!H49+'Post-16 and FE'!H35)</f>
        <v>211.83873257418338</v>
      </c>
      <c r="I41" s="167">
        <f>IF(ISERROR(Mainstream!I57+'Resourced or SEN units'!I43+'Special schools'!I45+'NMSS or independent'!I41+'Hospital schools or AP'!I47+Other!I49+'Post-16 and FE'!I35),0,Mainstream!I57+'Resourced or SEN units'!I43+'Special schools'!I45+'NMSS or independent'!I41+'Hospital schools or AP'!I47+Other!I49+'Post-16 and FE'!I35)</f>
        <v>243.24735768902505</v>
      </c>
      <c r="J41" s="167">
        <f>IF(ISERROR(Mainstream!J57+'Resourced or SEN units'!J43+'Special schools'!J45+'NMSS or independent'!J41+'Hospital schools or AP'!J47+Other!J49+'Post-16 and FE'!J35),0,Mainstream!J57+'Resourced or SEN units'!J43+'Special schools'!J45+'NMSS or independent'!J41+'Hospital schools or AP'!J47+Other!J49+'Post-16 and FE'!J35)</f>
        <v>288.15088495315769</v>
      </c>
      <c r="K41" s="167">
        <f>IF(ISERROR(Mainstream!K57+'Resourced or SEN units'!K43+'Special schools'!K45+'NMSS or independent'!K41+'Hospital schools or AP'!K47+Other!K49+'Post-16 and FE'!K35),0,Mainstream!K57+'Resourced or SEN units'!K43+'Special schools'!K45+'NMSS or independent'!K41+'Hospital schools or AP'!K47+Other!K49+'Post-16 and FE'!K35)</f>
        <v>337.8620132664426</v>
      </c>
      <c r="L41" s="167">
        <f>IF(ISERROR(Mainstream!L57+'Resourced or SEN units'!L43+'Special schools'!L45+'NMSS or independent'!L41+'Hospital schools or AP'!L47+Other!L49+'Post-16 and FE'!L35),0,Mainstream!L57+'Resourced or SEN units'!L43+'Special schools'!L45+'NMSS or independent'!L41+'Hospital schools or AP'!L47+Other!L49+'Post-16 and FE'!L35)</f>
        <v>399.20201171703923</v>
      </c>
      <c r="M41" s="168">
        <f>IF(ISERROR(Mainstream!M57+'Resourced or SEN units'!M43+'Special schools'!M45+'NMSS or independent'!M41+'Hospital schools or AP'!M47+Other!M49+'Post-16 and FE'!M35),0,Mainstream!M57+'Resourced or SEN units'!M43+'Special schools'!M45+'NMSS or independent'!M41+'Hospital schools or AP'!M47+Other!M49+'Post-16 and FE'!M35)</f>
        <v>477.3367867039849</v>
      </c>
      <c r="N41" s="34"/>
      <c r="O41" s="287">
        <f t="shared" si="156"/>
        <v>9.3641862004633786E-2</v>
      </c>
      <c r="P41" s="289">
        <f t="shared" si="157"/>
        <v>3.1778786628146954E-2</v>
      </c>
      <c r="Q41" s="288">
        <f t="shared" si="158"/>
        <v>5.3333333333333337E-2</v>
      </c>
      <c r="R41" s="289">
        <f t="shared" si="159"/>
        <v>0.18293501518941846</v>
      </c>
      <c r="S41" s="289">
        <f t="shared" si="160"/>
        <v>0.13341092686635322</v>
      </c>
      <c r="T41" s="289">
        <f t="shared" si="161"/>
        <v>0.14826667783165076</v>
      </c>
      <c r="U41" s="289">
        <f t="shared" si="162"/>
        <v>0.18460026736051413</v>
      </c>
      <c r="V41" s="289">
        <f t="shared" si="163"/>
        <v>0.17251770134721622</v>
      </c>
      <c r="W41" s="289">
        <f t="shared" si="164"/>
        <v>0.1815534035849809</v>
      </c>
      <c r="X41" s="288">
        <f t="shared" si="165"/>
        <v>0.19572740791278589</v>
      </c>
      <c r="Y41" s="317"/>
      <c r="Z41" s="154"/>
      <c r="AA41" s="154"/>
      <c r="AB41" s="154"/>
      <c r="AC41" s="154"/>
      <c r="AD41" s="154"/>
      <c r="AE41" s="154"/>
      <c r="AF41" s="65"/>
      <c r="AG41" s="34"/>
      <c r="AH41" s="284">
        <f t="shared" si="166"/>
        <v>-1</v>
      </c>
      <c r="AI41" s="286" t="str">
        <f t="shared" si="167"/>
        <v/>
      </c>
      <c r="AJ41" s="286" t="str">
        <f t="shared" si="168"/>
        <v/>
      </c>
      <c r="AK41" s="286" t="str">
        <f t="shared" si="169"/>
        <v/>
      </c>
      <c r="AL41" s="286" t="str">
        <f t="shared" si="170"/>
        <v/>
      </c>
      <c r="AM41" s="286" t="str">
        <f t="shared" si="171"/>
        <v/>
      </c>
      <c r="AN41" s="288" t="str">
        <f t="shared" si="172"/>
        <v/>
      </c>
      <c r="AO41" s="258"/>
      <c r="AP41" s="50"/>
      <c r="AQ41" s="154"/>
      <c r="AR41" s="154"/>
      <c r="AS41" s="154"/>
      <c r="AT41" s="154"/>
      <c r="AU41" s="154"/>
      <c r="AV41" s="154"/>
      <c r="AW41" s="272"/>
    </row>
    <row r="42" spans="1:49" x14ac:dyDescent="0.25">
      <c r="A42" s="2"/>
      <c r="B42" s="62" t="s">
        <v>315</v>
      </c>
      <c r="C42" s="200">
        <f>IF(ISERROR(Mainstream!C58+'Resourced or SEN units'!C44+'Special schools'!C46+'NMSS or independent'!C42+'Hospital schools or AP'!C48+Other!C50+'Post-16 and FE'!C36),0,Mainstream!C58+'Resourced or SEN units'!C44+'Special schools'!C46+'NMSS or independent'!C42+'Hospital schools or AP'!C48+Other!C50+'Post-16 and FE'!C36)</f>
        <v>1011.624</v>
      </c>
      <c r="D42" s="167">
        <f>IF(ISERROR(Mainstream!D58+'Resourced or SEN units'!D44+'Special schools'!D46+'NMSS or independent'!D42+'Hospital schools or AP'!D48+Other!D50+'Post-16 and FE'!D36),0,Mainstream!D58+'Resourced or SEN units'!D44+'Special schools'!D46+'NMSS or independent'!D42+'Hospital schools or AP'!D48+Other!D50+'Post-16 and FE'!D36)</f>
        <v>1059</v>
      </c>
      <c r="E42" s="277">
        <f>IF(ISERROR(Mainstream!E58+'Resourced or SEN units'!E44+'Special schools'!E46+'NMSS or independent'!E42+'Hospital schools or AP'!E48+Other!E50+'Post-16 and FE'!E36),0,Mainstream!E58+'Resourced or SEN units'!E44+'Special schools'!E46+'NMSS or independent'!E42+'Hospital schools or AP'!E48+Other!E50+'Post-16 and FE'!E36)</f>
        <v>1018</v>
      </c>
      <c r="F42" s="278">
        <f>IF(ISERROR(Mainstream!F58+'Resourced or SEN units'!F44+'Special schools'!F46+'NMSS or independent'!F42+'Hospital schools or AP'!F48+Other!F50+'Post-16 and FE'!F36),0,Mainstream!F58+'Resourced or SEN units'!F44+'Special schools'!F46+'NMSS or independent'!F42+'Hospital schools or AP'!F48+Other!F50+'Post-16 and FE'!F36)</f>
        <v>1100</v>
      </c>
      <c r="G42" s="167">
        <f>IF(ISERROR(Mainstream!G58+'Resourced or SEN units'!G44+'Special schools'!G46+'NMSS or independent'!G42+'Hospital schools or AP'!G48+Other!G50+'Post-16 and FE'!G36),0,Mainstream!G58+'Resourced or SEN units'!G44+'Special schools'!G46+'NMSS or independent'!G42+'Hospital schools or AP'!G48+Other!G50+'Post-16 and FE'!G36)</f>
        <v>1264.9504767065139</v>
      </c>
      <c r="H42" s="167">
        <f>IF(ISERROR(Mainstream!H58+'Resourced or SEN units'!H44+'Special schools'!H46+'NMSS or independent'!H42+'Hospital schools or AP'!H48+Other!H50+'Post-16 and FE'!H36),0,Mainstream!H58+'Resourced or SEN units'!H44+'Special schools'!H46+'NMSS or independent'!H42+'Hospital schools or AP'!H48+Other!H50+'Post-16 and FE'!H36)</f>
        <v>1439.206384306935</v>
      </c>
      <c r="I42" s="167">
        <f>IF(ISERROR(Mainstream!I58+'Resourced or SEN units'!I44+'Special schools'!I46+'NMSS or independent'!I42+'Hospital schools or AP'!I48+Other!I50+'Post-16 and FE'!I36),0,Mainstream!I58+'Resourced or SEN units'!I44+'Special schools'!I46+'NMSS or independent'!I42+'Hospital schools or AP'!I48+Other!I50+'Post-16 and FE'!I36)</f>
        <v>1671.4862262745082</v>
      </c>
      <c r="J42" s="167">
        <f>IF(ISERROR(Mainstream!J58+'Resourced or SEN units'!J44+'Special schools'!J46+'NMSS or independent'!J42+'Hospital schools or AP'!J48+Other!J50+'Post-16 and FE'!J36),0,Mainstream!J58+'Resourced or SEN units'!J44+'Special schools'!J46+'NMSS or independent'!J42+'Hospital schools or AP'!J48+Other!J50+'Post-16 and FE'!J36)</f>
        <v>1942.3109334672868</v>
      </c>
      <c r="K42" s="167">
        <f>IF(ISERROR(Mainstream!K58+'Resourced or SEN units'!K44+'Special schools'!K46+'NMSS or independent'!K42+'Hospital schools or AP'!K48+Other!K50+'Post-16 and FE'!K36),0,Mainstream!K58+'Resourced or SEN units'!K44+'Special schools'!K46+'NMSS or independent'!K42+'Hospital schools or AP'!K48+Other!K50+'Post-16 and FE'!K36)</f>
        <v>2265.3857798842928</v>
      </c>
      <c r="L42" s="167">
        <f>IF(ISERROR(Mainstream!L58+'Resourced or SEN units'!L44+'Special schools'!L46+'NMSS or independent'!L42+'Hospital schools or AP'!L48+Other!L50+'Post-16 and FE'!L36),0,Mainstream!L58+'Resourced or SEN units'!L44+'Special schools'!L46+'NMSS or independent'!L42+'Hospital schools or AP'!L48+Other!L50+'Post-16 and FE'!L36)</f>
        <v>2666.0091787053916</v>
      </c>
      <c r="M42" s="168">
        <f>IF(ISERROR(Mainstream!M58+'Resourced or SEN units'!M44+'Special schools'!M46+'NMSS or independent'!M42+'Hospital schools or AP'!M48+Other!M50+'Post-16 and FE'!M36),0,Mainstream!M58+'Resourced or SEN units'!M44+'Special schools'!M46+'NMSS or independent'!M42+'Hospital schools or AP'!M48+Other!M50+'Post-16 and FE'!M36)</f>
        <v>3153.5336914130085</v>
      </c>
      <c r="N42" s="34"/>
      <c r="O42" s="287">
        <f t="shared" si="156"/>
        <v>4.6831629142843563E-2</v>
      </c>
      <c r="P42" s="289">
        <f t="shared" si="157"/>
        <v>-3.8715769593956562E-2</v>
      </c>
      <c r="Q42" s="288">
        <f t="shared" si="158"/>
        <v>8.0550098231827114E-2</v>
      </c>
      <c r="R42" s="289">
        <f t="shared" si="159"/>
        <v>0.14995497882410352</v>
      </c>
      <c r="S42" s="289">
        <f t="shared" si="160"/>
        <v>0.13775709864478031</v>
      </c>
      <c r="T42" s="289">
        <f t="shared" si="161"/>
        <v>0.1613943938133863</v>
      </c>
      <c r="U42" s="289">
        <f t="shared" si="162"/>
        <v>0.16202628710641914</v>
      </c>
      <c r="V42" s="289">
        <f t="shared" si="163"/>
        <v>0.16633528692559738</v>
      </c>
      <c r="W42" s="289">
        <f t="shared" si="164"/>
        <v>0.17684555203730515</v>
      </c>
      <c r="X42" s="288">
        <f t="shared" si="165"/>
        <v>0.18286677953012814</v>
      </c>
      <c r="Y42" s="317"/>
      <c r="Z42" s="154"/>
      <c r="AA42" s="154"/>
      <c r="AB42" s="154"/>
      <c r="AC42" s="154"/>
      <c r="AD42" s="154"/>
      <c r="AE42" s="154"/>
      <c r="AF42" s="65"/>
      <c r="AG42" s="34"/>
      <c r="AH42" s="284">
        <f t="shared" si="166"/>
        <v>-1</v>
      </c>
      <c r="AI42" s="286" t="str">
        <f t="shared" si="167"/>
        <v/>
      </c>
      <c r="AJ42" s="286" t="str">
        <f t="shared" si="168"/>
        <v/>
      </c>
      <c r="AK42" s="286" t="str">
        <f t="shared" si="169"/>
        <v/>
      </c>
      <c r="AL42" s="286" t="str">
        <f t="shared" si="170"/>
        <v/>
      </c>
      <c r="AM42" s="286" t="str">
        <f t="shared" si="171"/>
        <v/>
      </c>
      <c r="AN42" s="288" t="str">
        <f t="shared" si="172"/>
        <v/>
      </c>
      <c r="AO42" s="258"/>
      <c r="AP42" s="50"/>
      <c r="AQ42" s="154"/>
      <c r="AR42" s="154"/>
      <c r="AS42" s="154"/>
      <c r="AT42" s="154"/>
      <c r="AU42" s="154"/>
      <c r="AV42" s="154"/>
      <c r="AW42" s="272"/>
    </row>
    <row r="43" spans="1:49" x14ac:dyDescent="0.25">
      <c r="A43" s="2"/>
      <c r="B43" s="62" t="s">
        <v>316</v>
      </c>
      <c r="C43" s="200">
        <f>IF(ISERROR(Mainstream!C59+'Resourced or SEN units'!C45+'Special schools'!C47+'NMSS or independent'!C43+'Hospital schools or AP'!C49+Other!C51+'Post-16 and FE'!C37),0,Mainstream!C59+'Resourced or SEN units'!C45+'Special schools'!C47+'NMSS or independent'!C43+'Hospital schools or AP'!C49+Other!C51+'Post-16 and FE'!C37)</f>
        <v>13.552</v>
      </c>
      <c r="D43" s="167">
        <f>IF(ISERROR(Mainstream!D59+'Resourced or SEN units'!D45+'Special schools'!D47+'NMSS or independent'!D43+'Hospital schools or AP'!D49+Other!D51+'Post-16 and FE'!D37),0,Mainstream!D59+'Resourced or SEN units'!D45+'Special schools'!D47+'NMSS or independent'!D43+'Hospital schools or AP'!D49+Other!D51+'Post-16 and FE'!D37)</f>
        <v>15.66</v>
      </c>
      <c r="E43" s="277">
        <f>IF(ISERROR(Mainstream!E59+'Resourced or SEN units'!E45+'Special schools'!E47+'NMSS or independent'!E43+'Hospital schools or AP'!E49+Other!E51+'Post-16 and FE'!E37),0,Mainstream!E59+'Resourced or SEN units'!E45+'Special schools'!E47+'NMSS or independent'!E43+'Hospital schools or AP'!E49+Other!E51+'Post-16 and FE'!E37)</f>
        <v>23</v>
      </c>
      <c r="F43" s="278">
        <f>IF(ISERROR(Mainstream!F59+'Resourced or SEN units'!F45+'Special schools'!F47+'NMSS or independent'!F43+'Hospital schools or AP'!F49+Other!F51+'Post-16 and FE'!F37),0,Mainstream!F59+'Resourced or SEN units'!F45+'Special schools'!F47+'NMSS or independent'!F43+'Hospital schools or AP'!F49+Other!F51+'Post-16 and FE'!F37)</f>
        <v>28</v>
      </c>
      <c r="G43" s="167">
        <f>IF(ISERROR(Mainstream!G59+'Resourced or SEN units'!G45+'Special schools'!G47+'NMSS or independent'!G43+'Hospital schools or AP'!G49+Other!G51+'Post-16 and FE'!G37),0,Mainstream!G59+'Resourced or SEN units'!G45+'Special schools'!G47+'NMSS or independent'!G43+'Hospital schools or AP'!G49+Other!G51+'Post-16 and FE'!G37)</f>
        <v>31.914664058817028</v>
      </c>
      <c r="H43" s="167">
        <f>IF(ISERROR(Mainstream!H59+'Resourced or SEN units'!H45+'Special schools'!H47+'NMSS or independent'!H43+'Hospital schools or AP'!H49+Other!H51+'Post-16 and FE'!H37),0,Mainstream!H59+'Resourced or SEN units'!H45+'Special schools'!H47+'NMSS or independent'!H43+'Hospital schools or AP'!H49+Other!H51+'Post-16 and FE'!H37)</f>
        <v>36.136680337067631</v>
      </c>
      <c r="I43" s="167">
        <f>IF(ISERROR(Mainstream!I59+'Resourced or SEN units'!I45+'Special schools'!I47+'NMSS or independent'!I43+'Hospital schools or AP'!I49+Other!I51+'Post-16 and FE'!I37),0,Mainstream!I59+'Resourced or SEN units'!I45+'Special schools'!I47+'NMSS or independent'!I43+'Hospital schools or AP'!I49+Other!I51+'Post-16 and FE'!I37)</f>
        <v>41.728353177759317</v>
      </c>
      <c r="J43" s="167">
        <f>IF(ISERROR(Mainstream!J59+'Resourced or SEN units'!J45+'Special schools'!J47+'NMSS or independent'!J43+'Hospital schools or AP'!J49+Other!J51+'Post-16 and FE'!J37),0,Mainstream!J59+'Resourced or SEN units'!J45+'Special schools'!J47+'NMSS or independent'!J43+'Hospital schools or AP'!J49+Other!J51+'Post-16 and FE'!J37)</f>
        <v>46.50688575412979</v>
      </c>
      <c r="K43" s="167">
        <f>IF(ISERROR(Mainstream!K59+'Resourced or SEN units'!K45+'Special schools'!K47+'NMSS or independent'!K43+'Hospital schools or AP'!K49+Other!K51+'Post-16 and FE'!K37),0,Mainstream!K59+'Resourced or SEN units'!K45+'Special schools'!K47+'NMSS or independent'!K43+'Hospital schools or AP'!K49+Other!K51+'Post-16 and FE'!K37)</f>
        <v>54.670692213605975</v>
      </c>
      <c r="L43" s="167">
        <f>IF(ISERROR(Mainstream!L59+'Resourced or SEN units'!L45+'Special schools'!L47+'NMSS or independent'!L43+'Hospital schools or AP'!L49+Other!L51+'Post-16 and FE'!L37),0,Mainstream!L59+'Resourced or SEN units'!L45+'Special schools'!L47+'NMSS or independent'!L43+'Hospital schools or AP'!L49+Other!L51+'Post-16 and FE'!L37)</f>
        <v>63.870536493262961</v>
      </c>
      <c r="M43" s="168">
        <f>IF(ISERROR(Mainstream!M59+'Resourced or SEN units'!M45+'Special schools'!M47+'NMSS or independent'!M43+'Hospital schools or AP'!M49+Other!M51+'Post-16 and FE'!M37),0,Mainstream!M59+'Resourced or SEN units'!M45+'Special schools'!M47+'NMSS or independent'!M43+'Hospital schools or AP'!M49+Other!M51+'Post-16 and FE'!M37)</f>
        <v>75.514612356533775</v>
      </c>
      <c r="N43" s="34"/>
      <c r="O43" s="287">
        <f t="shared" si="156"/>
        <v>0.15554899645808742</v>
      </c>
      <c r="P43" s="286">
        <f t="shared" si="157"/>
        <v>0.46871008939974457</v>
      </c>
      <c r="Q43" s="288">
        <f t="shared" si="158"/>
        <v>0.21739130434782608</v>
      </c>
      <c r="R43" s="289">
        <f t="shared" si="159"/>
        <v>0.13980943067203672</v>
      </c>
      <c r="S43" s="289">
        <f t="shared" si="160"/>
        <v>0.13229079492955501</v>
      </c>
      <c r="T43" s="289">
        <f t="shared" si="161"/>
        <v>0.15473676022631114</v>
      </c>
      <c r="U43" s="289">
        <f t="shared" si="162"/>
        <v>0.1145152447309464</v>
      </c>
      <c r="V43" s="289">
        <f t="shared" si="163"/>
        <v>0.17553973625832905</v>
      </c>
      <c r="W43" s="289">
        <f t="shared" si="164"/>
        <v>0.16827744276059134</v>
      </c>
      <c r="X43" s="288">
        <f t="shared" si="165"/>
        <v>0.18230746918023816</v>
      </c>
      <c r="Y43" s="317"/>
      <c r="Z43" s="154"/>
      <c r="AA43" s="154"/>
      <c r="AB43" s="154"/>
      <c r="AC43" s="154"/>
      <c r="AD43" s="154"/>
      <c r="AE43" s="154"/>
      <c r="AF43" s="65"/>
      <c r="AG43" s="34"/>
      <c r="AH43" s="284">
        <f t="shared" si="166"/>
        <v>-1</v>
      </c>
      <c r="AI43" s="286" t="str">
        <f t="shared" si="167"/>
        <v/>
      </c>
      <c r="AJ43" s="286" t="str">
        <f t="shared" si="168"/>
        <v/>
      </c>
      <c r="AK43" s="286" t="str">
        <f t="shared" si="169"/>
        <v/>
      </c>
      <c r="AL43" s="286" t="str">
        <f t="shared" si="170"/>
        <v/>
      </c>
      <c r="AM43" s="286" t="str">
        <f t="shared" si="171"/>
        <v/>
      </c>
      <c r="AN43" s="288" t="str">
        <f t="shared" si="172"/>
        <v/>
      </c>
      <c r="AO43" s="258"/>
      <c r="AP43" s="50"/>
      <c r="AQ43" s="154"/>
      <c r="AR43" s="154"/>
      <c r="AS43" s="154"/>
      <c r="AT43" s="154"/>
      <c r="AU43" s="154"/>
      <c r="AV43" s="154"/>
      <c r="AW43" s="272"/>
    </row>
    <row r="44" spans="1:49" x14ac:dyDescent="0.25">
      <c r="A44" s="2"/>
      <c r="B44" s="62" t="s">
        <v>317</v>
      </c>
      <c r="C44" s="200">
        <f>IF(ISERROR(Mainstream!C60+'Resourced or SEN units'!C46+'Special schools'!C48+'NMSS or independent'!C44+'Hospital schools or AP'!C50+Other!C52+'Post-16 and FE'!C38),0,Mainstream!C60+'Resourced or SEN units'!C46+'Special schools'!C48+'NMSS or independent'!C44+'Hospital schools or AP'!C50+Other!C52+'Post-16 and FE'!C38)</f>
        <v>245.10399999999998</v>
      </c>
      <c r="D44" s="167">
        <f>IF(ISERROR(Mainstream!D60+'Resourced or SEN units'!D46+'Special schools'!D48+'NMSS or independent'!D44+'Hospital schools or AP'!D50+Other!D52+'Post-16 and FE'!D38),0,Mainstream!D60+'Resourced or SEN units'!D46+'Special schools'!D48+'NMSS or independent'!D44+'Hospital schools or AP'!D50+Other!D52+'Post-16 and FE'!D38)</f>
        <v>256.2</v>
      </c>
      <c r="E44" s="277">
        <f>IF(ISERROR(Mainstream!E60+'Resourced or SEN units'!E46+'Special schools'!E48+'NMSS or independent'!E44+'Hospital schools or AP'!E50+Other!E52+'Post-16 and FE'!E38),0,Mainstream!E60+'Resourced or SEN units'!E46+'Special schools'!E48+'NMSS or independent'!E44+'Hospital schools or AP'!E50+Other!E52+'Post-16 and FE'!E38)</f>
        <v>259</v>
      </c>
      <c r="F44" s="278">
        <f>IF(ISERROR(Mainstream!F60+'Resourced or SEN units'!F46+'Special schools'!F48+'NMSS or independent'!F44+'Hospital schools or AP'!F50+Other!F52+'Post-16 and FE'!F38),0,Mainstream!F60+'Resourced or SEN units'!F46+'Special schools'!F48+'NMSS or independent'!F44+'Hospital schools or AP'!F50+Other!F52+'Post-16 and FE'!F38)</f>
        <v>276</v>
      </c>
      <c r="G44" s="167">
        <f>IF(ISERROR(Mainstream!G60+'Resourced or SEN units'!G46+'Special schools'!G48+'NMSS or independent'!G44+'Hospital schools or AP'!G50+Other!G52+'Post-16 and FE'!G38),0,Mainstream!G60+'Resourced or SEN units'!G46+'Special schools'!G48+'NMSS or independent'!G44+'Hospital schools or AP'!G50+Other!G52+'Post-16 and FE'!G38)</f>
        <v>321.69782972042293</v>
      </c>
      <c r="H44" s="167">
        <f>IF(ISERROR(Mainstream!H60+'Resourced or SEN units'!H46+'Special schools'!H48+'NMSS or independent'!H44+'Hospital schools or AP'!H50+Other!H52+'Post-16 and FE'!H38),0,Mainstream!H60+'Resourced or SEN units'!H46+'Special schools'!H48+'NMSS or independent'!H44+'Hospital schools or AP'!H50+Other!H52+'Post-16 and FE'!H38)</f>
        <v>360.21498627605581</v>
      </c>
      <c r="I44" s="167">
        <f>IF(ISERROR(Mainstream!I60+'Resourced or SEN units'!I46+'Special schools'!I48+'NMSS or independent'!I44+'Hospital schools or AP'!I50+Other!I52+'Post-16 and FE'!I38),0,Mainstream!I60+'Resourced or SEN units'!I46+'Special schools'!I48+'NMSS or independent'!I44+'Hospital schools or AP'!I50+Other!I52+'Post-16 and FE'!I38)</f>
        <v>415.08667084064791</v>
      </c>
      <c r="J44" s="167">
        <f>IF(ISERROR(Mainstream!J60+'Resourced or SEN units'!J46+'Special schools'!J48+'NMSS or independent'!J44+'Hospital schools or AP'!J50+Other!J52+'Post-16 and FE'!J38),0,Mainstream!J60+'Resourced or SEN units'!J46+'Special schools'!J48+'NMSS or independent'!J44+'Hospital schools or AP'!J50+Other!J52+'Post-16 and FE'!J38)</f>
        <v>482.43180445558448</v>
      </c>
      <c r="K44" s="167">
        <f>IF(ISERROR(Mainstream!K60+'Resourced or SEN units'!K46+'Special schools'!K48+'NMSS or independent'!K44+'Hospital schools or AP'!K50+Other!K52+'Post-16 and FE'!K38),0,Mainstream!K60+'Resourced or SEN units'!K46+'Special schools'!K48+'NMSS or independent'!K44+'Hospital schools or AP'!K50+Other!K52+'Post-16 and FE'!K38)</f>
        <v>558.61272976148086</v>
      </c>
      <c r="L44" s="167">
        <f>IF(ISERROR(Mainstream!L60+'Resourced or SEN units'!L46+'Special schools'!L48+'NMSS or independent'!L44+'Hospital schools or AP'!L50+Other!L52+'Post-16 and FE'!L38),0,Mainstream!L60+'Resourced or SEN units'!L46+'Special schools'!L48+'NMSS or independent'!L44+'Hospital schools or AP'!L50+Other!L52+'Post-16 and FE'!L38)</f>
        <v>654.82150150879806</v>
      </c>
      <c r="M44" s="168">
        <f>IF(ISERROR(Mainstream!M60+'Resourced or SEN units'!M46+'Special schools'!M48+'NMSS or independent'!M44+'Hospital schools or AP'!M50+Other!M52+'Post-16 and FE'!M38),0,Mainstream!M60+'Resourced or SEN units'!M46+'Special schools'!M48+'NMSS or independent'!M44+'Hospital schools or AP'!M50+Other!M52+'Post-16 and FE'!M38)</f>
        <v>772.52900501493616</v>
      </c>
      <c r="N44" s="34"/>
      <c r="O44" s="287">
        <f t="shared" si="156"/>
        <v>4.527057901951826E-2</v>
      </c>
      <c r="P44" s="289">
        <f t="shared" si="157"/>
        <v>1.0928961748633925E-2</v>
      </c>
      <c r="Q44" s="288">
        <f t="shared" si="158"/>
        <v>6.5637065637065631E-2</v>
      </c>
      <c r="R44" s="289">
        <f t="shared" si="159"/>
        <v>0.16557184681312656</v>
      </c>
      <c r="S44" s="289">
        <f t="shared" si="160"/>
        <v>0.11973085609283371</v>
      </c>
      <c r="T44" s="289">
        <f t="shared" si="161"/>
        <v>0.15233037673379979</v>
      </c>
      <c r="U44" s="289">
        <f t="shared" si="162"/>
        <v>0.16224354657919243</v>
      </c>
      <c r="V44" s="289">
        <f t="shared" si="163"/>
        <v>0.157910246800302</v>
      </c>
      <c r="W44" s="289">
        <f t="shared" si="164"/>
        <v>0.17222803316422253</v>
      </c>
      <c r="X44" s="288">
        <f t="shared" si="165"/>
        <v>0.17975509850382732</v>
      </c>
      <c r="Y44" s="317"/>
      <c r="Z44" s="154"/>
      <c r="AA44" s="154"/>
      <c r="AB44" s="154"/>
      <c r="AC44" s="154"/>
      <c r="AD44" s="154"/>
      <c r="AE44" s="154"/>
      <c r="AF44" s="65"/>
      <c r="AG44" s="34"/>
      <c r="AH44" s="284">
        <f t="shared" si="166"/>
        <v>-1</v>
      </c>
      <c r="AI44" s="286" t="str">
        <f t="shared" si="167"/>
        <v/>
      </c>
      <c r="AJ44" s="286" t="str">
        <f t="shared" si="168"/>
        <v/>
      </c>
      <c r="AK44" s="286" t="str">
        <f t="shared" si="169"/>
        <v/>
      </c>
      <c r="AL44" s="286" t="str">
        <f t="shared" si="170"/>
        <v/>
      </c>
      <c r="AM44" s="286" t="str">
        <f t="shared" si="171"/>
        <v/>
      </c>
      <c r="AN44" s="288" t="str">
        <f t="shared" si="172"/>
        <v/>
      </c>
      <c r="AO44" s="258"/>
      <c r="AP44" s="50"/>
      <c r="AQ44" s="154"/>
      <c r="AR44" s="154"/>
      <c r="AS44" s="154"/>
      <c r="AT44" s="154"/>
      <c r="AU44" s="154"/>
      <c r="AV44" s="154"/>
      <c r="AW44" s="272"/>
    </row>
    <row r="45" spans="1:49" x14ac:dyDescent="0.25">
      <c r="A45" s="2"/>
      <c r="B45" s="62" t="s">
        <v>318</v>
      </c>
      <c r="C45" s="200">
        <f>IF(ISERROR(Mainstream!C61+'Resourced or SEN units'!C47+'Special schools'!C49+'NMSS or independent'!C45+'Hospital schools or AP'!C51+Other!C53+'Post-16 and FE'!C39),0,Mainstream!C61+'Resourced or SEN units'!C47+'Special schools'!C49+'NMSS or independent'!C45+'Hospital schools or AP'!C51+Other!C53+'Post-16 and FE'!C39)</f>
        <v>46</v>
      </c>
      <c r="D45" s="167">
        <f>IF(ISERROR(Mainstream!D61+'Resourced or SEN units'!D47+'Special schools'!D49+'NMSS or independent'!D45+'Hospital schools or AP'!D51+Other!D53+'Post-16 and FE'!D39),0,Mainstream!D61+'Resourced or SEN units'!D47+'Special schools'!D49+'NMSS or independent'!D45+'Hospital schools or AP'!D51+Other!D53+'Post-16 and FE'!D39)</f>
        <v>50.599999999999994</v>
      </c>
      <c r="E45" s="277">
        <f>IF(ISERROR(Mainstream!E61+'Resourced or SEN units'!E47+'Special schools'!E49+'NMSS or independent'!E45+'Hospital schools or AP'!E51+Other!E53+'Post-16 and FE'!E39),0,Mainstream!E61+'Resourced or SEN units'!E47+'Special schools'!E49+'NMSS or independent'!E45+'Hospital schools or AP'!E51+Other!E53+'Post-16 and FE'!E39)</f>
        <v>57</v>
      </c>
      <c r="F45" s="278">
        <f>IF(ISERROR(Mainstream!F61+'Resourced or SEN units'!F47+'Special schools'!F49+'NMSS or independent'!F45+'Hospital schools or AP'!F51+Other!F53+'Post-16 and FE'!F39),0,Mainstream!F61+'Resourced or SEN units'!F47+'Special schools'!F49+'NMSS or independent'!F45+'Hospital schools or AP'!F51+Other!F53+'Post-16 and FE'!F39)</f>
        <v>63</v>
      </c>
      <c r="G45" s="167">
        <f>IF(ISERROR(Mainstream!G61+'Resourced or SEN units'!G47+'Special schools'!G49+'NMSS or independent'!G45+'Hospital schools or AP'!G51+Other!G53+'Post-16 and FE'!G39),0,Mainstream!G61+'Resourced or SEN units'!G47+'Special schools'!G49+'NMSS or independent'!G45+'Hospital schools or AP'!G51+Other!G53+'Post-16 and FE'!G39)</f>
        <v>70.43856060883968</v>
      </c>
      <c r="H45" s="167">
        <f>IF(ISERROR(Mainstream!H61+'Resourced or SEN units'!H47+'Special schools'!H49+'NMSS or independent'!H45+'Hospital schools or AP'!H51+Other!H53+'Post-16 and FE'!H39),0,Mainstream!H61+'Resourced or SEN units'!H47+'Special schools'!H49+'NMSS or independent'!H45+'Hospital schools or AP'!H51+Other!H53+'Post-16 and FE'!H39)</f>
        <v>78.512371621164675</v>
      </c>
      <c r="I45" s="167">
        <f>IF(ISERROR(Mainstream!I61+'Resourced or SEN units'!I47+'Special schools'!I49+'NMSS or independent'!I45+'Hospital schools or AP'!I51+Other!I53+'Post-16 and FE'!I39),0,Mainstream!I61+'Resourced or SEN units'!I47+'Special schools'!I49+'NMSS or independent'!I45+'Hospital schools or AP'!I51+Other!I53+'Post-16 and FE'!I39)</f>
        <v>89.876384094044624</v>
      </c>
      <c r="J45" s="167">
        <f>IF(ISERROR(Mainstream!J61+'Resourced or SEN units'!J47+'Special schools'!J49+'NMSS or independent'!J45+'Hospital schools or AP'!J51+Other!J53+'Post-16 and FE'!J39),0,Mainstream!J61+'Resourced or SEN units'!J47+'Special schools'!J49+'NMSS or independent'!J45+'Hospital schools or AP'!J51+Other!J53+'Post-16 and FE'!J39)</f>
        <v>101.23154206962056</v>
      </c>
      <c r="K45" s="167">
        <f>IF(ISERROR(Mainstream!K61+'Resourced or SEN units'!K47+'Special schools'!K49+'NMSS or independent'!K45+'Hospital schools or AP'!K51+Other!K53+'Post-16 and FE'!K39),0,Mainstream!K61+'Resourced or SEN units'!K47+'Special schools'!K49+'NMSS or independent'!K45+'Hospital schools or AP'!K51+Other!K53+'Post-16 and FE'!K39)</f>
        <v>115.02125380307935</v>
      </c>
      <c r="L45" s="167">
        <f>IF(ISERROR(Mainstream!L61+'Resourced or SEN units'!L47+'Special schools'!L49+'NMSS or independent'!L45+'Hospital schools or AP'!L51+Other!L53+'Post-16 and FE'!L39),0,Mainstream!L61+'Resourced or SEN units'!L47+'Special schools'!L49+'NMSS or independent'!L45+'Hospital schools or AP'!L51+Other!L53+'Post-16 and FE'!L39)</f>
        <v>130.69909458072408</v>
      </c>
      <c r="M45" s="168">
        <f>IF(ISERROR(Mainstream!M61+'Resourced or SEN units'!M47+'Special schools'!M49+'NMSS or independent'!M45+'Hospital schools or AP'!M51+Other!M53+'Post-16 and FE'!M39),0,Mainstream!M61+'Resourced or SEN units'!M47+'Special schools'!M49+'NMSS or independent'!M45+'Hospital schools or AP'!M51+Other!M53+'Post-16 and FE'!M39)</f>
        <v>150.6321911240006</v>
      </c>
      <c r="N45" s="34"/>
      <c r="O45" s="287">
        <f t="shared" si="156"/>
        <v>9.9999999999999881E-2</v>
      </c>
      <c r="P45" s="289">
        <f t="shared" si="157"/>
        <v>0.12648221343873531</v>
      </c>
      <c r="Q45" s="288">
        <f t="shared" si="158"/>
        <v>0.10526315789473684</v>
      </c>
      <c r="R45" s="289">
        <f t="shared" si="159"/>
        <v>0.11807239061650285</v>
      </c>
      <c r="S45" s="289">
        <f t="shared" si="160"/>
        <v>0.11462203291121445</v>
      </c>
      <c r="T45" s="289">
        <f t="shared" si="161"/>
        <v>0.1447416787727826</v>
      </c>
      <c r="U45" s="289">
        <f t="shared" si="162"/>
        <v>0.12634195389629999</v>
      </c>
      <c r="V45" s="289">
        <f t="shared" si="163"/>
        <v>0.13621951667964427</v>
      </c>
      <c r="W45" s="289">
        <f t="shared" si="164"/>
        <v>0.13630385915011653</v>
      </c>
      <c r="X45" s="288">
        <f t="shared" si="165"/>
        <v>0.1525113590665709</v>
      </c>
      <c r="Y45" s="317"/>
      <c r="Z45" s="43"/>
      <c r="AA45" s="43"/>
      <c r="AB45" s="43"/>
      <c r="AC45" s="43"/>
      <c r="AD45" s="43"/>
      <c r="AE45" s="43"/>
      <c r="AF45" s="63"/>
      <c r="AG45" s="34"/>
      <c r="AH45" s="284">
        <f t="shared" si="166"/>
        <v>-1</v>
      </c>
      <c r="AI45" s="286" t="str">
        <f t="shared" si="167"/>
        <v/>
      </c>
      <c r="AJ45" s="286" t="str">
        <f t="shared" si="168"/>
        <v/>
      </c>
      <c r="AK45" s="286" t="str">
        <f t="shared" si="169"/>
        <v/>
      </c>
      <c r="AL45" s="286" t="str">
        <f t="shared" si="170"/>
        <v/>
      </c>
      <c r="AM45" s="286" t="str">
        <f t="shared" si="171"/>
        <v/>
      </c>
      <c r="AN45" s="288" t="str">
        <f t="shared" si="172"/>
        <v/>
      </c>
      <c r="AO45" s="258"/>
      <c r="AP45" s="50"/>
      <c r="AQ45" s="154"/>
      <c r="AR45" s="154"/>
      <c r="AS45" s="154"/>
      <c r="AT45" s="154"/>
      <c r="AU45" s="154"/>
      <c r="AV45" s="154"/>
      <c r="AW45" s="272"/>
    </row>
    <row r="46" spans="1:49" x14ac:dyDescent="0.25">
      <c r="A46" s="2"/>
      <c r="B46" s="62" t="s">
        <v>319</v>
      </c>
      <c r="C46" s="200">
        <f>IF(ISERROR(Mainstream!C62+'Resourced or SEN units'!C48+'Special schools'!C50+'NMSS or independent'!C46+'Hospital schools or AP'!C52+Other!C54+'Post-16 and FE'!C40),0,Mainstream!C62+'Resourced or SEN units'!C48+'Special schools'!C50+'NMSS or independent'!C46+'Hospital schools or AP'!C52+Other!C54+'Post-16 and FE'!C40)</f>
        <v>1224</v>
      </c>
      <c r="D46" s="167">
        <f>IF(ISERROR(Mainstream!D62+'Resourced or SEN units'!D48+'Special schools'!D50+'NMSS or independent'!D46+'Hospital schools or AP'!D52+Other!D54+'Post-16 and FE'!D40),0,Mainstream!D62+'Resourced or SEN units'!D48+'Special schools'!D50+'NMSS or independent'!D46+'Hospital schools or AP'!D52+Other!D54+'Post-16 and FE'!D40)</f>
        <v>1273</v>
      </c>
      <c r="E46" s="277">
        <f>IF(ISERROR(Mainstream!E62+'Resourced or SEN units'!E48+'Special schools'!E50+'NMSS or independent'!E46+'Hospital schools or AP'!E52+Other!E54+'Post-16 and FE'!E40),0,Mainstream!E62+'Resourced or SEN units'!E48+'Special schools'!E50+'NMSS or independent'!E46+'Hospital schools or AP'!E52+Other!E54+'Post-16 and FE'!E40)</f>
        <v>1322</v>
      </c>
      <c r="F46" s="278">
        <f>IF(ISERROR(Mainstream!F62+'Resourced or SEN units'!F48+'Special schools'!F50+'NMSS or independent'!F46+'Hospital schools or AP'!F52+Other!F54+'Post-16 and FE'!F40),0,Mainstream!F62+'Resourced or SEN units'!F48+'Special schools'!F50+'NMSS or independent'!F46+'Hospital schools or AP'!F52+Other!F54+'Post-16 and FE'!F40)</f>
        <v>1681</v>
      </c>
      <c r="G46" s="167">
        <f>IF(ISERROR(Mainstream!G62+'Resourced or SEN units'!G48+'Special schools'!G50+'NMSS or independent'!G46+'Hospital schools or AP'!G52+Other!G54+'Post-16 and FE'!G40),0,Mainstream!G62+'Resourced or SEN units'!G48+'Special schools'!G50+'NMSS or independent'!G46+'Hospital schools or AP'!G52+Other!G54+'Post-16 and FE'!G40)</f>
        <v>1990.9879656125793</v>
      </c>
      <c r="H46" s="167">
        <f>IF(ISERROR(Mainstream!H62+'Resourced or SEN units'!H48+'Special schools'!H50+'NMSS or independent'!H46+'Hospital schools or AP'!H52+Other!H54+'Post-16 and FE'!H40),0,Mainstream!H62+'Resourced or SEN units'!H48+'Special schools'!H50+'NMSS or independent'!H46+'Hospital schools or AP'!H52+Other!H54+'Post-16 and FE'!H40)</f>
        <v>2283.6167112364096</v>
      </c>
      <c r="I46" s="167">
        <f>IF(ISERROR(Mainstream!I62+'Resourced or SEN units'!I48+'Special schools'!I50+'NMSS or independent'!I46+'Hospital schools or AP'!I52+Other!I54+'Post-16 and FE'!I40),0,Mainstream!I62+'Resourced or SEN units'!I48+'Special schools'!I50+'NMSS or independent'!I46+'Hospital schools or AP'!I52+Other!I54+'Post-16 and FE'!I40)</f>
        <v>2670.0467053565262</v>
      </c>
      <c r="J46" s="167">
        <f>IF(ISERROR(Mainstream!J62+'Resourced or SEN units'!J48+'Special schools'!J50+'NMSS or independent'!J46+'Hospital schools or AP'!J52+Other!J54+'Post-16 and FE'!J40),0,Mainstream!J62+'Resourced or SEN units'!J48+'Special schools'!J50+'NMSS or independent'!J46+'Hospital schools or AP'!J52+Other!J54+'Post-16 and FE'!J40)</f>
        <v>3158.6523598646136</v>
      </c>
      <c r="K46" s="167">
        <f>IF(ISERROR(Mainstream!K62+'Resourced or SEN units'!K48+'Special schools'!K50+'NMSS or independent'!K46+'Hospital schools or AP'!K52+Other!K54+'Post-16 and FE'!K40),0,Mainstream!K62+'Resourced or SEN units'!K48+'Special schools'!K50+'NMSS or independent'!K46+'Hospital schools or AP'!K52+Other!K54+'Post-16 and FE'!K40)</f>
        <v>3737.0758164477957</v>
      </c>
      <c r="L46" s="167">
        <f>IF(ISERROR(Mainstream!L62+'Resourced or SEN units'!L48+'Special schools'!L50+'NMSS or independent'!L46+'Hospital schools or AP'!L52+Other!L54+'Post-16 and FE'!L40),0,Mainstream!L62+'Resourced or SEN units'!L48+'Special schools'!L50+'NMSS or independent'!L46+'Hospital schools or AP'!L52+Other!L54+'Post-16 and FE'!L40)</f>
        <v>4468.3827249137266</v>
      </c>
      <c r="M46" s="168">
        <f>IF(ISERROR(Mainstream!M62+'Resourced or SEN units'!M48+'Special schools'!M50+'NMSS or independent'!M46+'Hospital schools or AP'!M52+Other!M54+'Post-16 and FE'!M40),0,Mainstream!M62+'Resourced or SEN units'!M48+'Special schools'!M50+'NMSS or independent'!M46+'Hospital schools or AP'!M52+Other!M54+'Post-16 and FE'!M40)</f>
        <v>5385.0929049214046</v>
      </c>
      <c r="N46" s="2"/>
      <c r="O46" s="287">
        <f t="shared" si="156"/>
        <v>4.0032679738562088E-2</v>
      </c>
      <c r="P46" s="289">
        <f t="shared" si="157"/>
        <v>3.8491751767478398E-2</v>
      </c>
      <c r="Q46" s="285">
        <f t="shared" si="158"/>
        <v>0.27155824508320725</v>
      </c>
      <c r="R46" s="289">
        <f t="shared" si="159"/>
        <v>0.1844068801978461</v>
      </c>
      <c r="S46" s="289">
        <f t="shared" si="160"/>
        <v>0.14697665213350272</v>
      </c>
      <c r="T46" s="289">
        <f t="shared" si="161"/>
        <v>0.16921841227501497</v>
      </c>
      <c r="U46" s="289">
        <f t="shared" si="162"/>
        <v>0.18299517140575441</v>
      </c>
      <c r="V46" s="289">
        <f t="shared" si="163"/>
        <v>0.18312349403591047</v>
      </c>
      <c r="W46" s="289">
        <f t="shared" si="164"/>
        <v>0.19568960984073919</v>
      </c>
      <c r="X46" s="288">
        <f t="shared" si="165"/>
        <v>0.20515480352578289</v>
      </c>
      <c r="Y46" s="317"/>
      <c r="Z46" s="154"/>
      <c r="AA46" s="154"/>
      <c r="AB46" s="154"/>
      <c r="AC46" s="154"/>
      <c r="AD46" s="154"/>
      <c r="AE46" s="154"/>
      <c r="AF46" s="65"/>
      <c r="AG46" s="2"/>
      <c r="AH46" s="284">
        <f t="shared" si="166"/>
        <v>-1</v>
      </c>
      <c r="AI46" s="286" t="str">
        <f t="shared" si="167"/>
        <v/>
      </c>
      <c r="AJ46" s="286" t="str">
        <f t="shared" si="168"/>
        <v/>
      </c>
      <c r="AK46" s="286" t="str">
        <f t="shared" si="169"/>
        <v/>
      </c>
      <c r="AL46" s="286" t="str">
        <f t="shared" si="170"/>
        <v/>
      </c>
      <c r="AM46" s="286" t="str">
        <f t="shared" si="171"/>
        <v/>
      </c>
      <c r="AN46" s="288" t="str">
        <f t="shared" si="172"/>
        <v/>
      </c>
      <c r="AO46" s="258"/>
      <c r="AP46" s="50"/>
      <c r="AQ46" s="154"/>
      <c r="AR46" s="154"/>
      <c r="AS46" s="154"/>
      <c r="AT46" s="154"/>
      <c r="AU46" s="154"/>
      <c r="AV46" s="154"/>
      <c r="AW46" s="272"/>
    </row>
    <row r="47" spans="1:49" x14ac:dyDescent="0.25">
      <c r="A47" s="2"/>
      <c r="B47" s="62" t="s">
        <v>320</v>
      </c>
      <c r="C47" s="200">
        <f>IF(ISERROR(Mainstream!C63+'Resourced or SEN units'!C49+'Special schools'!C51+'NMSS or independent'!C47+'Hospital schools or AP'!C53+Other!C55+'Post-16 and FE'!C41),0,Mainstream!C63+'Resourced or SEN units'!C49+'Special schools'!C51+'NMSS or independent'!C47+'Hospital schools or AP'!C53+Other!C55+'Post-16 and FE'!C41)</f>
        <v>845.24400000000003</v>
      </c>
      <c r="D47" s="167">
        <f>IF(ISERROR(Mainstream!D63+'Resourced or SEN units'!D49+'Special schools'!D51+'NMSS or independent'!D47+'Hospital schools or AP'!D53+Other!D55+'Post-16 and FE'!D41),0,Mainstream!D63+'Resourced or SEN units'!D49+'Special schools'!D51+'NMSS or independent'!D47+'Hospital schools or AP'!D53+Other!D55+'Post-16 and FE'!D41)</f>
        <v>870</v>
      </c>
      <c r="E47" s="277">
        <f>IF(ISERROR(Mainstream!E63+'Resourced or SEN units'!E49+'Special schools'!E51+'NMSS or independent'!E47+'Hospital schools or AP'!E53+Other!E55+'Post-16 and FE'!E41),0,Mainstream!E63+'Resourced or SEN units'!E49+'Special schools'!E51+'NMSS or independent'!E47+'Hospital schools or AP'!E53+Other!E55+'Post-16 and FE'!E41)</f>
        <v>1087</v>
      </c>
      <c r="F47" s="278">
        <f>IF(ISERROR(Mainstream!F63+'Resourced or SEN units'!F49+'Special schools'!F51+'NMSS or independent'!F47+'Hospital schools or AP'!F53+Other!F55+'Post-16 and FE'!F41),0,Mainstream!F63+'Resourced or SEN units'!F49+'Special schools'!F51+'NMSS or independent'!F47+'Hospital schools or AP'!F53+Other!F55+'Post-16 and FE'!F41)</f>
        <v>1363</v>
      </c>
      <c r="G47" s="167">
        <f>IF(ISERROR(Mainstream!G63+'Resourced or SEN units'!G49+'Special schools'!G51+'NMSS or independent'!G47+'Hospital schools or AP'!G53+Other!G55+'Post-16 and FE'!G41),0,Mainstream!G63+'Resourced or SEN units'!G49+'Special schools'!G51+'NMSS or independent'!G47+'Hospital schools or AP'!G53+Other!G55+'Post-16 and FE'!G41)</f>
        <v>1624.284731950949</v>
      </c>
      <c r="H47" s="167">
        <f>IF(ISERROR(Mainstream!H63+'Resourced or SEN units'!H49+'Special schools'!H51+'NMSS or independent'!H47+'Hospital schools or AP'!H53+Other!H55+'Post-16 and FE'!H41),0,Mainstream!H63+'Resourced or SEN units'!H49+'Special schools'!H51+'NMSS or independent'!H47+'Hospital schools or AP'!H53+Other!H55+'Post-16 and FE'!H41)</f>
        <v>1856.646967859479</v>
      </c>
      <c r="I47" s="167">
        <f>IF(ISERROR(Mainstream!I63+'Resourced or SEN units'!I49+'Special schools'!I51+'NMSS or independent'!I47+'Hospital schools or AP'!I53+Other!I55+'Post-16 and FE'!I41),0,Mainstream!I63+'Resourced or SEN units'!I49+'Special schools'!I51+'NMSS or independent'!I47+'Hospital schools or AP'!I53+Other!I55+'Post-16 and FE'!I41)</f>
        <v>2148.6276442474709</v>
      </c>
      <c r="J47" s="167">
        <f>IF(ISERROR(Mainstream!J63+'Resourced or SEN units'!J49+'Special schools'!J51+'NMSS or independent'!J47+'Hospital schools or AP'!J53+Other!J55+'Post-16 and FE'!J41),0,Mainstream!J63+'Resourced or SEN units'!J49+'Special schools'!J51+'NMSS or independent'!J47+'Hospital schools or AP'!J53+Other!J55+'Post-16 and FE'!J41)</f>
        <v>2529.7195050054729</v>
      </c>
      <c r="K47" s="167">
        <f>IF(ISERROR(Mainstream!K63+'Resourced or SEN units'!K49+'Special schools'!K51+'NMSS or independent'!K47+'Hospital schools or AP'!K53+Other!K55+'Post-16 and FE'!K41),0,Mainstream!K63+'Resourced or SEN units'!K49+'Special schools'!K51+'NMSS or independent'!K47+'Hospital schools or AP'!K53+Other!K55+'Post-16 and FE'!K41)</f>
        <v>2969.622304420438</v>
      </c>
      <c r="L47" s="167">
        <f>IF(ISERROR(Mainstream!L63+'Resourced or SEN units'!L49+'Special schools'!L51+'NMSS or independent'!L47+'Hospital schools or AP'!L53+Other!L55+'Post-16 and FE'!L41),0,Mainstream!L63+'Resourced or SEN units'!L49+'Special schools'!L51+'NMSS or independent'!L47+'Hospital schools or AP'!L53+Other!L55+'Post-16 and FE'!L41)</f>
        <v>3517.6095833813406</v>
      </c>
      <c r="M47" s="168">
        <f>IF(ISERROR(Mainstream!M63+'Resourced or SEN units'!M49+'Special schools'!M51+'NMSS or independent'!M47+'Hospital schools or AP'!M53+Other!M55+'Post-16 and FE'!M41),0,Mainstream!M63+'Resourced or SEN units'!M49+'Special schools'!M51+'NMSS or independent'!M47+'Hospital schools or AP'!M53+Other!M55+'Post-16 and FE'!M41)</f>
        <v>4203.9201399492204</v>
      </c>
      <c r="N47" s="34"/>
      <c r="O47" s="287">
        <f t="shared" si="156"/>
        <v>2.9288584124820726E-2</v>
      </c>
      <c r="P47" s="289">
        <f t="shared" si="157"/>
        <v>0.24942528735632183</v>
      </c>
      <c r="Q47" s="288">
        <f t="shared" si="158"/>
        <v>0.25390984360625574</v>
      </c>
      <c r="R47" s="289">
        <f t="shared" si="159"/>
        <v>0.19169826261991854</v>
      </c>
      <c r="S47" s="289">
        <f t="shared" si="160"/>
        <v>0.14305511302161708</v>
      </c>
      <c r="T47" s="289">
        <f t="shared" si="161"/>
        <v>0.15726235597961594</v>
      </c>
      <c r="U47" s="289">
        <f t="shared" si="162"/>
        <v>0.17736524138014359</v>
      </c>
      <c r="V47" s="289">
        <f t="shared" si="163"/>
        <v>0.17389390347212166</v>
      </c>
      <c r="W47" s="289">
        <f t="shared" si="164"/>
        <v>0.18453096817908288</v>
      </c>
      <c r="X47" s="288">
        <f t="shared" si="165"/>
        <v>0.19510708630380641</v>
      </c>
      <c r="Y47" s="317"/>
      <c r="Z47" s="154"/>
      <c r="AA47" s="154"/>
      <c r="AB47" s="154"/>
      <c r="AC47" s="154"/>
      <c r="AD47" s="154"/>
      <c r="AE47" s="154"/>
      <c r="AF47" s="65"/>
      <c r="AG47" s="34"/>
      <c r="AH47" s="284">
        <f t="shared" si="166"/>
        <v>-1</v>
      </c>
      <c r="AI47" s="286" t="str">
        <f t="shared" si="167"/>
        <v/>
      </c>
      <c r="AJ47" s="286" t="str">
        <f t="shared" si="168"/>
        <v/>
      </c>
      <c r="AK47" s="286" t="str">
        <f t="shared" si="169"/>
        <v/>
      </c>
      <c r="AL47" s="286" t="str">
        <f t="shared" si="170"/>
        <v/>
      </c>
      <c r="AM47" s="286" t="str">
        <f t="shared" si="171"/>
        <v/>
      </c>
      <c r="AN47" s="288" t="str">
        <f t="shared" si="172"/>
        <v/>
      </c>
      <c r="AO47" s="258"/>
      <c r="AP47" s="50"/>
      <c r="AQ47" s="154"/>
      <c r="AR47" s="154"/>
      <c r="AS47" s="154"/>
      <c r="AT47" s="154"/>
      <c r="AU47" s="154"/>
      <c r="AV47" s="154"/>
      <c r="AW47" s="272"/>
    </row>
    <row r="48" spans="1:49" x14ac:dyDescent="0.25">
      <c r="A48" s="2"/>
      <c r="B48" s="62" t="s">
        <v>321</v>
      </c>
      <c r="C48" s="200">
        <f>IF(ISERROR(Mainstream!C64+'Resourced or SEN units'!C50+'Special schools'!C52+'NMSS or independent'!C48+'Hospital schools or AP'!C54+Other!C56+'Post-16 and FE'!C42),0,Mainstream!C64+'Resourced or SEN units'!C50+'Special schools'!C52+'NMSS or independent'!C48+'Hospital schools or AP'!C54+Other!C56+'Post-16 and FE'!C42)</f>
        <v>279.036</v>
      </c>
      <c r="D48" s="167">
        <f>IF(ISERROR(Mainstream!D64+'Resourced or SEN units'!D50+'Special schools'!D52+'NMSS or independent'!D48+'Hospital schools or AP'!D54+Other!D56+'Post-16 and FE'!D42),0,Mainstream!D64+'Resourced or SEN units'!D50+'Special schools'!D52+'NMSS or independent'!D48+'Hospital schools or AP'!D54+Other!D56+'Post-16 and FE'!D42)</f>
        <v>279</v>
      </c>
      <c r="E48" s="277">
        <f>IF(ISERROR(Mainstream!E64+'Resourced or SEN units'!E50+'Special schools'!E52+'NMSS or independent'!E48+'Hospital schools or AP'!E54+Other!E56+'Post-16 and FE'!E42),0,Mainstream!E64+'Resourced or SEN units'!E50+'Special schools'!E52+'NMSS or independent'!E48+'Hospital schools or AP'!E54+Other!E56+'Post-16 and FE'!E42)</f>
        <v>277</v>
      </c>
      <c r="F48" s="278">
        <f>IF(ISERROR(Mainstream!F64+'Resourced or SEN units'!F50+'Special schools'!F52+'NMSS or independent'!F48+'Hospital schools or AP'!F54+Other!F56+'Post-16 and FE'!F42),0,Mainstream!F64+'Resourced or SEN units'!F50+'Special schools'!F52+'NMSS or independent'!F48+'Hospital schools or AP'!F54+Other!F56+'Post-16 and FE'!F42)</f>
        <v>290</v>
      </c>
      <c r="G48" s="167">
        <f>IF(ISERROR(Mainstream!G64+'Resourced or SEN units'!G50+'Special schools'!G52+'NMSS or independent'!G48+'Hospital schools or AP'!G54+Other!G56+'Post-16 and FE'!G42),0,Mainstream!G64+'Resourced or SEN units'!G50+'Special schools'!G52+'NMSS or independent'!G48+'Hospital schools or AP'!G54+Other!G56+'Post-16 and FE'!G42)</f>
        <v>327.1637813647219</v>
      </c>
      <c r="H48" s="167">
        <f>IF(ISERROR(Mainstream!H64+'Resourced or SEN units'!H50+'Special schools'!H52+'NMSS or independent'!H48+'Hospital schools or AP'!H54+Other!H56+'Post-16 and FE'!H42),0,Mainstream!H64+'Resourced or SEN units'!H50+'Special schools'!H52+'NMSS or independent'!H48+'Hospital schools or AP'!H54+Other!H56+'Post-16 and FE'!H42)</f>
        <v>371.86644408499842</v>
      </c>
      <c r="I48" s="167">
        <f>IF(ISERROR(Mainstream!I64+'Resourced or SEN units'!I50+'Special schools'!I52+'NMSS or independent'!I48+'Hospital schools or AP'!I54+Other!I56+'Post-16 and FE'!I42),0,Mainstream!I64+'Resourced or SEN units'!I50+'Special schools'!I52+'NMSS or independent'!I48+'Hospital schools or AP'!I54+Other!I56+'Post-16 and FE'!I42)</f>
        <v>423.0736511324875</v>
      </c>
      <c r="J48" s="167">
        <f>IF(ISERROR(Mainstream!J64+'Resourced or SEN units'!J50+'Special schools'!J52+'NMSS or independent'!J48+'Hospital schools or AP'!J54+Other!J56+'Post-16 and FE'!J42),0,Mainstream!J64+'Resourced or SEN units'!J50+'Special schools'!J52+'NMSS or independent'!J48+'Hospital schools or AP'!J54+Other!J56+'Post-16 and FE'!J42)</f>
        <v>483.23029852456557</v>
      </c>
      <c r="K48" s="167">
        <f>IF(ISERROR(Mainstream!K64+'Resourced or SEN units'!K50+'Special schools'!K52+'NMSS or independent'!K48+'Hospital schools or AP'!K54+Other!K56+'Post-16 and FE'!K42),0,Mainstream!K64+'Resourced or SEN units'!K50+'Special schools'!K52+'NMSS or independent'!K48+'Hospital schools or AP'!K54+Other!K56+'Post-16 and FE'!K42)</f>
        <v>552.21923814017362</v>
      </c>
      <c r="L48" s="167">
        <f>IF(ISERROR(Mainstream!L64+'Resourced or SEN units'!L50+'Special schools'!L52+'NMSS or independent'!L48+'Hospital schools or AP'!L54+Other!L56+'Post-16 and FE'!L42),0,Mainstream!L64+'Resourced or SEN units'!L50+'Special schools'!L52+'NMSS or independent'!L48+'Hospital schools or AP'!L54+Other!L56+'Post-16 and FE'!L42)</f>
        <v>637.57453039460552</v>
      </c>
      <c r="M48" s="168">
        <f>IF(ISERROR(Mainstream!M64+'Resourced or SEN units'!M50+'Special schools'!M52+'NMSS or independent'!M48+'Hospital schools or AP'!M54+Other!M56+'Post-16 and FE'!M42),0,Mainstream!M64+'Resourced or SEN units'!M50+'Special schools'!M52+'NMSS or independent'!M48+'Hospital schools or AP'!M54+Other!M56+'Post-16 and FE'!M42)</f>
        <v>738.05091313933576</v>
      </c>
      <c r="N48" s="34"/>
      <c r="O48" s="287">
        <f t="shared" si="156"/>
        <v>-1.2901561088892244E-4</v>
      </c>
      <c r="P48" s="289">
        <f t="shared" si="157"/>
        <v>-7.1684587813620072E-3</v>
      </c>
      <c r="Q48" s="288">
        <f t="shared" si="158"/>
        <v>4.6931407942238268E-2</v>
      </c>
      <c r="R48" s="289">
        <f t="shared" si="159"/>
        <v>0.12815097022317895</v>
      </c>
      <c r="S48" s="289">
        <f t="shared" si="160"/>
        <v>0.13663695453636426</v>
      </c>
      <c r="T48" s="289">
        <f t="shared" si="161"/>
        <v>0.13770322077187616</v>
      </c>
      <c r="U48" s="289">
        <f t="shared" si="162"/>
        <v>0.14218953893973355</v>
      </c>
      <c r="V48" s="289">
        <f t="shared" si="163"/>
        <v>0.14276617138091335</v>
      </c>
      <c r="W48" s="289">
        <f t="shared" si="164"/>
        <v>0.15456776287240753</v>
      </c>
      <c r="X48" s="288">
        <f t="shared" si="165"/>
        <v>0.15759158804939044</v>
      </c>
      <c r="Y48" s="317"/>
      <c r="Z48" s="154"/>
      <c r="AA48" s="154"/>
      <c r="AB48" s="154"/>
      <c r="AC48" s="154"/>
      <c r="AD48" s="154"/>
      <c r="AE48" s="154"/>
      <c r="AF48" s="65"/>
      <c r="AG48" s="34"/>
      <c r="AH48" s="284">
        <f t="shared" si="166"/>
        <v>-1</v>
      </c>
      <c r="AI48" s="286" t="str">
        <f t="shared" si="167"/>
        <v/>
      </c>
      <c r="AJ48" s="286" t="str">
        <f t="shared" si="168"/>
        <v/>
      </c>
      <c r="AK48" s="286" t="str">
        <f t="shared" si="169"/>
        <v/>
      </c>
      <c r="AL48" s="286" t="str">
        <f t="shared" si="170"/>
        <v/>
      </c>
      <c r="AM48" s="286" t="str">
        <f t="shared" si="171"/>
        <v/>
      </c>
      <c r="AN48" s="288" t="str">
        <f t="shared" si="172"/>
        <v/>
      </c>
      <c r="AO48" s="258"/>
      <c r="AP48" s="50"/>
      <c r="AQ48" s="154"/>
      <c r="AR48" s="154"/>
      <c r="AS48" s="154"/>
      <c r="AT48" s="154"/>
      <c r="AU48" s="154"/>
      <c r="AV48" s="154"/>
      <c r="AW48" s="272"/>
    </row>
    <row r="49" spans="1:49" x14ac:dyDescent="0.25">
      <c r="A49" s="2"/>
      <c r="B49" s="62" t="s">
        <v>322</v>
      </c>
      <c r="C49" s="200">
        <f>IF(ISERROR(Mainstream!C65+'Resourced or SEN units'!C51+'Special schools'!C53+'NMSS or independent'!C49+'Hospital schools or AP'!C55+Other!C57+'Post-16 and FE'!C43),0,Mainstream!C65+'Resourced or SEN units'!C51+'Special schools'!C53+'NMSS or independent'!C49+'Hospital schools or AP'!C55+Other!C57+'Post-16 and FE'!C43)</f>
        <v>255.036</v>
      </c>
      <c r="D49" s="167">
        <f>IF(ISERROR(Mainstream!D65+'Resourced or SEN units'!D51+'Special schools'!D53+'NMSS or independent'!D49+'Hospital schools or AP'!D55+Other!D57+'Post-16 and FE'!D43),0,Mainstream!D65+'Resourced or SEN units'!D51+'Special schools'!D53+'NMSS or independent'!D49+'Hospital schools or AP'!D55+Other!D57+'Post-16 and FE'!D43)</f>
        <v>263</v>
      </c>
      <c r="E49" s="277">
        <f>IF(ISERROR(Mainstream!E65+'Resourced or SEN units'!E51+'Special schools'!E53+'NMSS or independent'!E49+'Hospital schools or AP'!E55+Other!E57+'Post-16 and FE'!E43),0,Mainstream!E65+'Resourced or SEN units'!E51+'Special schools'!E53+'NMSS or independent'!E49+'Hospital schools or AP'!E55+Other!E57+'Post-16 and FE'!E43)</f>
        <v>292</v>
      </c>
      <c r="F49" s="309">
        <f>IF(ISERROR(Mainstream!F65+'Resourced or SEN units'!F51+'Special schools'!F53+'NMSS or independent'!F49+'Hospital schools or AP'!F55+Other!F57+'Post-16 and FE'!F43),0,Mainstream!F65+'Resourced or SEN units'!F51+'Special schools'!F53+'NMSS or independent'!F49+'Hospital schools or AP'!F55+Other!F57+'Post-16 and FE'!F43)</f>
        <v>314</v>
      </c>
      <c r="G49" s="167">
        <f>IF(ISERROR(Mainstream!G65+'Resourced or SEN units'!G51+'Special schools'!G53+'NMSS or independent'!G49+'Hospital schools or AP'!G55+Other!G57+'Post-16 and FE'!G43),0,Mainstream!G65+'Resourced or SEN units'!G51+'Special schools'!G53+'NMSS or independent'!G49+'Hospital schools or AP'!G55+Other!G57+'Post-16 and FE'!G43)</f>
        <v>373.66062730522737</v>
      </c>
      <c r="H49" s="167">
        <f>IF(ISERROR(Mainstream!H65+'Resourced or SEN units'!H51+'Special schools'!H53+'NMSS or independent'!H49+'Hospital schools or AP'!H55+Other!H57+'Post-16 and FE'!H43),0,Mainstream!H65+'Resourced or SEN units'!H51+'Special schools'!H53+'NMSS or independent'!H49+'Hospital schools or AP'!H55+Other!H57+'Post-16 and FE'!H43)</f>
        <v>433.97747264469967</v>
      </c>
      <c r="I49" s="167">
        <f>IF(ISERROR(Mainstream!I65+'Resourced or SEN units'!I51+'Special schools'!I53+'NMSS or independent'!I49+'Hospital schools or AP'!I55+Other!I57+'Post-16 and FE'!I43),0,Mainstream!I65+'Resourced or SEN units'!I51+'Special schools'!I53+'NMSS or independent'!I49+'Hospital schools or AP'!I55+Other!I57+'Post-16 and FE'!I43)</f>
        <v>505.30020749840594</v>
      </c>
      <c r="J49" s="167">
        <f>IF(ISERROR(Mainstream!J65+'Resourced or SEN units'!J51+'Special schools'!J53+'NMSS or independent'!J49+'Hospital schools or AP'!J55+Other!J57+'Post-16 and FE'!J43),0,Mainstream!J65+'Resourced or SEN units'!J51+'Special schools'!J53+'NMSS or independent'!J49+'Hospital schools or AP'!J55+Other!J57+'Post-16 and FE'!J43)</f>
        <v>596.37558956388784</v>
      </c>
      <c r="K49" s="167">
        <f>IF(ISERROR(Mainstream!K65+'Resourced or SEN units'!K51+'Special schools'!K53+'NMSS or independent'!K49+'Hospital schools or AP'!K55+Other!K57+'Post-16 and FE'!K43),0,Mainstream!K65+'Resourced or SEN units'!K51+'Special schools'!K53+'NMSS or independent'!K49+'Hospital schools or AP'!K55+Other!K57+'Post-16 and FE'!K43)</f>
        <v>702.95708731749426</v>
      </c>
      <c r="L49" s="167">
        <f>IF(ISERROR(Mainstream!L65+'Resourced or SEN units'!L51+'Special schools'!L53+'NMSS or independent'!L49+'Hospital schools or AP'!L55+Other!L57+'Post-16 and FE'!L43),0,Mainstream!L65+'Resourced or SEN units'!L51+'Special schools'!L53+'NMSS or independent'!L49+'Hospital schools or AP'!L55+Other!L57+'Post-16 and FE'!L43)</f>
        <v>836.16594686869666</v>
      </c>
      <c r="M49" s="168">
        <f>IF(ISERROR(Mainstream!M65+'Resourced or SEN units'!M51+'Special schools'!M53+'NMSS or independent'!M49+'Hospital schools or AP'!M55+Other!M57+'Post-16 and FE'!M43),0,Mainstream!M65+'Resourced or SEN units'!M51+'Special schools'!M53+'NMSS or independent'!M49+'Hospital schools or AP'!M55+Other!M57+'Post-16 and FE'!M43)</f>
        <v>1004.2786212060971</v>
      </c>
      <c r="N49" s="34"/>
      <c r="O49" s="287">
        <f t="shared" si="156"/>
        <v>3.1226964036449749E-2</v>
      </c>
      <c r="P49" s="289">
        <f t="shared" si="157"/>
        <v>0.11026615969581749</v>
      </c>
      <c r="Q49" s="288">
        <f t="shared" si="158"/>
        <v>7.5342465753424653E-2</v>
      </c>
      <c r="R49" s="289">
        <f t="shared" si="159"/>
        <v>0.1900019977873483</v>
      </c>
      <c r="S49" s="289">
        <f t="shared" si="160"/>
        <v>0.16142146357368839</v>
      </c>
      <c r="T49" s="289">
        <f t="shared" si="161"/>
        <v>0.16434662937469724</v>
      </c>
      <c r="U49" s="289">
        <f t="shared" si="162"/>
        <v>0.18024014380751904</v>
      </c>
      <c r="V49" s="289">
        <f t="shared" si="163"/>
        <v>0.17871539281402576</v>
      </c>
      <c r="W49" s="289">
        <f t="shared" si="164"/>
        <v>0.18949785407176345</v>
      </c>
      <c r="X49" s="288">
        <f t="shared" si="165"/>
        <v>0.2010518067220444</v>
      </c>
      <c r="Y49" s="317"/>
      <c r="Z49" s="154"/>
      <c r="AA49" s="154"/>
      <c r="AB49" s="154"/>
      <c r="AC49" s="154"/>
      <c r="AD49" s="154"/>
      <c r="AE49" s="154"/>
      <c r="AF49" s="65"/>
      <c r="AG49" s="34"/>
      <c r="AH49" s="284">
        <f t="shared" si="166"/>
        <v>-1</v>
      </c>
      <c r="AI49" s="286" t="str">
        <f t="shared" si="167"/>
        <v/>
      </c>
      <c r="AJ49" s="286" t="str">
        <f t="shared" si="168"/>
        <v/>
      </c>
      <c r="AK49" s="286" t="str">
        <f t="shared" si="169"/>
        <v/>
      </c>
      <c r="AL49" s="286" t="str">
        <f t="shared" si="170"/>
        <v/>
      </c>
      <c r="AM49" s="286" t="str">
        <f t="shared" si="171"/>
        <v/>
      </c>
      <c r="AN49" s="288" t="str">
        <f t="shared" si="172"/>
        <v/>
      </c>
      <c r="AO49" s="258"/>
      <c r="AP49" s="50"/>
      <c r="AQ49" s="154"/>
      <c r="AR49" s="154"/>
      <c r="AS49" s="154"/>
      <c r="AT49" s="154"/>
      <c r="AU49" s="154"/>
      <c r="AV49" s="154"/>
      <c r="AW49" s="272"/>
    </row>
    <row r="50" spans="1:49" x14ac:dyDescent="0.25">
      <c r="A50" s="2"/>
      <c r="B50" s="62" t="s">
        <v>323</v>
      </c>
      <c r="C50" s="200">
        <f>IF(ISERROR(Mainstream!C66+'Resourced or SEN units'!C52+'Special schools'!C54+'NMSS or independent'!C50+'Hospital schools or AP'!C56+Other!C58+'Post-16 and FE'!C44),0,Mainstream!C66+'Resourced or SEN units'!C52+'Special schools'!C54+'NMSS or independent'!C50+'Hospital schools or AP'!C56+Other!C58+'Post-16 and FE'!C44)</f>
        <v>50</v>
      </c>
      <c r="D50" s="167">
        <f>IF(ISERROR(Mainstream!D66+'Resourced or SEN units'!D52+'Special schools'!D54+'NMSS or independent'!D50+'Hospital schools or AP'!D56+Other!D58+'Post-16 and FE'!D44),0,Mainstream!D66+'Resourced or SEN units'!D52+'Special schools'!D54+'NMSS or independent'!D50+'Hospital schools or AP'!D56+Other!D58+'Post-16 and FE'!D44)</f>
        <v>56.6</v>
      </c>
      <c r="E50" s="277">
        <f>IF(ISERROR(Mainstream!E66+'Resourced or SEN units'!E52+'Special schools'!E54+'NMSS or independent'!E50+'Hospital schools or AP'!E56+Other!E58+'Post-16 and FE'!E44),0,Mainstream!E66+'Resourced or SEN units'!E52+'Special schools'!E54+'NMSS or independent'!E50+'Hospital schools or AP'!E56+Other!E58+'Post-16 and FE'!E44)</f>
        <v>61</v>
      </c>
      <c r="F50" s="278">
        <f>IF(ISERROR(Mainstream!F66+'Resourced or SEN units'!F52+'Special schools'!F54+'NMSS or independent'!F50+'Hospital schools or AP'!F56+Other!F58+'Post-16 and FE'!F44),0,Mainstream!F66+'Resourced or SEN units'!F52+'Special schools'!F54+'NMSS or independent'!F50+'Hospital schools or AP'!F56+Other!F58+'Post-16 and FE'!F44)</f>
        <v>59</v>
      </c>
      <c r="G50" s="167">
        <f>IF(ISERROR(Mainstream!G66+'Resourced or SEN units'!G52+'Special schools'!G54+'NMSS or independent'!G50+'Hospital schools or AP'!G56+Other!G58+'Post-16 and FE'!G44),0,Mainstream!G66+'Resourced or SEN units'!G52+'Special schools'!G54+'NMSS or independent'!G50+'Hospital schools or AP'!G56+Other!G58+'Post-16 and FE'!G44)</f>
        <v>69.934725697460948</v>
      </c>
      <c r="H50" s="167">
        <f>IF(ISERROR(Mainstream!H66+'Resourced or SEN units'!H52+'Special schools'!H54+'NMSS or independent'!H50+'Hospital schools or AP'!H56+Other!H58+'Post-16 and FE'!H44),0,Mainstream!H66+'Resourced or SEN units'!H52+'Special schools'!H54+'NMSS or independent'!H50+'Hospital schools or AP'!H56+Other!H58+'Post-16 and FE'!H44)</f>
        <v>81.874553254101698</v>
      </c>
      <c r="I50" s="167">
        <f>IF(ISERROR(Mainstream!I66+'Resourced or SEN units'!I52+'Special schools'!I54+'NMSS or independent'!I50+'Hospital schools or AP'!I56+Other!I58+'Post-16 and FE'!I44),0,Mainstream!I66+'Resourced or SEN units'!I52+'Special schools'!I54+'NMSS or independent'!I50+'Hospital schools or AP'!I56+Other!I58+'Post-16 and FE'!I44)</f>
        <v>94.724697165106875</v>
      </c>
      <c r="J50" s="167">
        <f>IF(ISERROR(Mainstream!J66+'Resourced or SEN units'!J52+'Special schools'!J54+'NMSS or independent'!J50+'Hospital schools or AP'!J56+Other!J58+'Post-16 and FE'!J44),0,Mainstream!J66+'Resourced or SEN units'!J52+'Special schools'!J54+'NMSS or independent'!J50+'Hospital schools or AP'!J56+Other!J58+'Post-16 and FE'!J44)</f>
        <v>112.40165966255869</v>
      </c>
      <c r="K50" s="167">
        <f>IF(ISERROR(Mainstream!K66+'Resourced or SEN units'!K52+'Special schools'!K54+'NMSS or independent'!K50+'Hospital schools or AP'!K56+Other!K58+'Post-16 and FE'!K44),0,Mainstream!K66+'Resourced or SEN units'!K52+'Special schools'!K54+'NMSS or independent'!K50+'Hospital schools or AP'!K56+Other!K58+'Post-16 and FE'!K44)</f>
        <v>133.81401865347871</v>
      </c>
      <c r="L50" s="167">
        <f>IF(ISERROR(Mainstream!L66+'Resourced or SEN units'!L52+'Special schools'!L54+'NMSS or independent'!L50+'Hospital schools or AP'!L56+Other!L58+'Post-16 and FE'!L44),0,Mainstream!L66+'Resourced or SEN units'!L52+'Special schools'!L54+'NMSS or independent'!L50+'Hospital schools or AP'!L56+Other!L58+'Post-16 and FE'!L44)</f>
        <v>158.65692567138828</v>
      </c>
      <c r="M50" s="168">
        <f>IF(ISERROR(Mainstream!M66+'Resourced or SEN units'!M52+'Special schools'!M54+'NMSS or independent'!M50+'Hospital schools or AP'!M56+Other!M58+'Post-16 and FE'!M44),0,Mainstream!M66+'Resourced or SEN units'!M52+'Special schools'!M54+'NMSS or independent'!M50+'Hospital schools or AP'!M56+Other!M58+'Post-16 and FE'!M44)</f>
        <v>190.86020659137506</v>
      </c>
      <c r="N50" s="34"/>
      <c r="O50" s="287">
        <f t="shared" si="156"/>
        <v>0.13200000000000003</v>
      </c>
      <c r="P50" s="289">
        <f t="shared" si="157"/>
        <v>7.773851590106004E-2</v>
      </c>
      <c r="Q50" s="288">
        <f t="shared" si="158"/>
        <v>-3.2786885245901641E-2</v>
      </c>
      <c r="R50" s="289">
        <f t="shared" si="159"/>
        <v>0.18533433385527032</v>
      </c>
      <c r="S50" s="289">
        <f t="shared" si="160"/>
        <v>0.17072816740988858</v>
      </c>
      <c r="T50" s="289">
        <f t="shared" si="161"/>
        <v>0.15694917896069763</v>
      </c>
      <c r="U50" s="289">
        <f t="shared" si="162"/>
        <v>0.18661408298450977</v>
      </c>
      <c r="V50" s="289">
        <f t="shared" si="163"/>
        <v>0.19049860166835725</v>
      </c>
      <c r="W50" s="289">
        <f t="shared" si="164"/>
        <v>0.18565249940099407</v>
      </c>
      <c r="X50" s="288">
        <f t="shared" si="165"/>
        <v>0.20297431570485944</v>
      </c>
      <c r="Y50" s="317"/>
      <c r="Z50" s="154"/>
      <c r="AA50" s="154"/>
      <c r="AB50" s="154"/>
      <c r="AC50" s="154"/>
      <c r="AD50" s="154"/>
      <c r="AE50" s="154"/>
      <c r="AF50" s="65"/>
      <c r="AG50" s="34"/>
      <c r="AH50" s="284">
        <f t="shared" si="166"/>
        <v>-1</v>
      </c>
      <c r="AI50" s="286" t="str">
        <f t="shared" si="167"/>
        <v/>
      </c>
      <c r="AJ50" s="286" t="str">
        <f t="shared" si="168"/>
        <v/>
      </c>
      <c r="AK50" s="286" t="str">
        <f t="shared" si="169"/>
        <v/>
      </c>
      <c r="AL50" s="286" t="str">
        <f t="shared" si="170"/>
        <v/>
      </c>
      <c r="AM50" s="286" t="str">
        <f t="shared" si="171"/>
        <v/>
      </c>
      <c r="AN50" s="288" t="str">
        <f t="shared" si="172"/>
        <v/>
      </c>
      <c r="AO50" s="258"/>
      <c r="AP50" s="50"/>
      <c r="AQ50" s="154"/>
      <c r="AR50" s="154"/>
      <c r="AS50" s="154"/>
      <c r="AT50" s="154"/>
      <c r="AU50" s="154"/>
      <c r="AV50" s="154"/>
      <c r="AW50" s="272"/>
    </row>
    <row r="51" spans="1:49" x14ac:dyDescent="0.25">
      <c r="A51" s="2"/>
      <c r="B51" s="62" t="s">
        <v>324</v>
      </c>
      <c r="C51" s="200">
        <f>IF(ISERROR(Mainstream!C67+'Resourced or SEN units'!C53+'Special schools'!C55+'NMSS or independent'!C51+'Hospital schools or AP'!C57+Other!C59+'Post-16 and FE'!C45),0,Mainstream!C67+'Resourced or SEN units'!C53+'Special schools'!C55+'NMSS or independent'!C51+'Hospital schools or AP'!C57+Other!C59+'Post-16 and FE'!C45)</f>
        <v>63.275999999999996</v>
      </c>
      <c r="D51" s="167">
        <f>IF(ISERROR(Mainstream!D67+'Resourced or SEN units'!D53+'Special schools'!D55+'NMSS or independent'!D51+'Hospital schools or AP'!D57+Other!D59+'Post-16 and FE'!D45),0,Mainstream!D67+'Resourced or SEN units'!D53+'Special schools'!D55+'NMSS or independent'!D51+'Hospital schools or AP'!D57+Other!D59+'Post-16 and FE'!D45)</f>
        <v>231</v>
      </c>
      <c r="E51" s="277">
        <f>IF(ISERROR(Mainstream!E67+'Resourced or SEN units'!E53+'Special schools'!E55+'NMSS or independent'!E51+'Hospital schools or AP'!E57+Other!E59+'Post-16 and FE'!E45),0,Mainstream!E67+'Resourced or SEN units'!E53+'Special schools'!E55+'NMSS or independent'!E51+'Hospital schools or AP'!E57+Other!E59+'Post-16 and FE'!E45)</f>
        <v>116</v>
      </c>
      <c r="F51" s="278">
        <f>IF(ISERROR(Mainstream!F67+'Resourced or SEN units'!F53+'Special schools'!F55+'NMSS or independent'!F51+'Hospital schools or AP'!F57+Other!F59+'Post-16 and FE'!F45),0,Mainstream!F67+'Resourced or SEN units'!F53+'Special schools'!F55+'NMSS or independent'!F51+'Hospital schools or AP'!F57+Other!F59+'Post-16 and FE'!F45)</f>
        <v>124</v>
      </c>
      <c r="G51" s="167">
        <f>IF(ISERROR(Mainstream!G67+'Resourced or SEN units'!G53+'Special schools'!G55+'NMSS or independent'!G51+'Hospital schools or AP'!G57+Other!G59+'Post-16 and FE'!G45),0,Mainstream!G67+'Resourced or SEN units'!G53+'Special schools'!G55+'NMSS or independent'!G51+'Hospital schools or AP'!G57+Other!G59+'Post-16 and FE'!G45)</f>
        <v>150.67776808177899</v>
      </c>
      <c r="H51" s="167">
        <f>IF(ISERROR(Mainstream!H67+'Resourced or SEN units'!H53+'Special schools'!H55+'NMSS or independent'!H51+'Hospital schools or AP'!H57+Other!H59+'Post-16 and FE'!H45),0,Mainstream!H67+'Resourced or SEN units'!H53+'Special schools'!H55+'NMSS or independent'!H51+'Hospital schools or AP'!H57+Other!H59+'Post-16 and FE'!H45)</f>
        <v>167.47711335902176</v>
      </c>
      <c r="I51" s="167">
        <f>IF(ISERROR(Mainstream!I67+'Resourced or SEN units'!I53+'Special schools'!I55+'NMSS or independent'!I51+'Hospital schools or AP'!I57+Other!I59+'Post-16 and FE'!I45),0,Mainstream!I67+'Resourced or SEN units'!I53+'Special schools'!I55+'NMSS or independent'!I51+'Hospital schools or AP'!I57+Other!I59+'Post-16 and FE'!I45)</f>
        <v>193.09032685330033</v>
      </c>
      <c r="J51" s="167">
        <f>IF(ISERROR(Mainstream!J67+'Resourced or SEN units'!J53+'Special schools'!J55+'NMSS or independent'!J51+'Hospital schools or AP'!J57+Other!J59+'Post-16 and FE'!J45),0,Mainstream!J67+'Resourced or SEN units'!J53+'Special schools'!J55+'NMSS or independent'!J51+'Hospital schools or AP'!J57+Other!J59+'Post-16 and FE'!J45)</f>
        <v>227.53703054715555</v>
      </c>
      <c r="K51" s="167">
        <f>IF(ISERROR(Mainstream!K67+'Resourced or SEN units'!K53+'Special schools'!K55+'NMSS or independent'!K51+'Hospital schools or AP'!K57+Other!K59+'Post-16 and FE'!K45),0,Mainstream!K67+'Resourced or SEN units'!K53+'Special schools'!K55+'NMSS or independent'!K51+'Hospital schools or AP'!K57+Other!K59+'Post-16 and FE'!K45)</f>
        <v>267.46940332160818</v>
      </c>
      <c r="L51" s="167">
        <f>IF(ISERROR(Mainstream!L67+'Resourced or SEN units'!L53+'Special schools'!L55+'NMSS or independent'!L51+'Hospital schools or AP'!L57+Other!L59+'Post-16 and FE'!L45),0,Mainstream!L67+'Resourced or SEN units'!L53+'Special schools'!L55+'NMSS or independent'!L51+'Hospital schools or AP'!L57+Other!L59+'Post-16 and FE'!L45)</f>
        <v>317.03511233067269</v>
      </c>
      <c r="M51" s="168">
        <f>IF(ISERROR(Mainstream!M67+'Resourced or SEN units'!M53+'Special schools'!M55+'NMSS or independent'!M51+'Hospital schools or AP'!M57+Other!M59+'Post-16 and FE'!M45),0,Mainstream!M67+'Resourced or SEN units'!M53+'Special schools'!M55+'NMSS or independent'!M51+'Hospital schools or AP'!M57+Other!M59+'Post-16 and FE'!M45)</f>
        <v>379.18341078009485</v>
      </c>
      <c r="N51" s="34"/>
      <c r="O51" s="287">
        <f t="shared" si="156"/>
        <v>2.6506732410392564</v>
      </c>
      <c r="P51" s="289">
        <f t="shared" si="157"/>
        <v>-0.49783549783549785</v>
      </c>
      <c r="Q51" s="288">
        <f t="shared" si="158"/>
        <v>6.8965517241379309E-2</v>
      </c>
      <c r="R51" s="289">
        <f t="shared" si="159"/>
        <v>0.21514329098208865</v>
      </c>
      <c r="S51" s="289">
        <f t="shared" si="160"/>
        <v>0.11149186433479073</v>
      </c>
      <c r="T51" s="289">
        <f t="shared" si="161"/>
        <v>0.15293560403905074</v>
      </c>
      <c r="U51" s="289">
        <f t="shared" si="162"/>
        <v>0.17839683766254114</v>
      </c>
      <c r="V51" s="289">
        <f t="shared" si="163"/>
        <v>0.17549834714124438</v>
      </c>
      <c r="W51" s="289">
        <f t="shared" si="164"/>
        <v>0.18531356631272755</v>
      </c>
      <c r="X51" s="288">
        <f t="shared" si="165"/>
        <v>0.19602970154485755</v>
      </c>
      <c r="Y51" s="317"/>
      <c r="Z51" s="154"/>
      <c r="AA51" s="154"/>
      <c r="AB51" s="154"/>
      <c r="AC51" s="154"/>
      <c r="AD51" s="154"/>
      <c r="AE51" s="154"/>
      <c r="AF51" s="65"/>
      <c r="AG51" s="34"/>
      <c r="AH51" s="284">
        <f t="shared" si="166"/>
        <v>-1</v>
      </c>
      <c r="AI51" s="286" t="str">
        <f t="shared" si="167"/>
        <v/>
      </c>
      <c r="AJ51" s="286" t="str">
        <f t="shared" si="168"/>
        <v/>
      </c>
      <c r="AK51" s="286" t="str">
        <f t="shared" si="169"/>
        <v/>
      </c>
      <c r="AL51" s="286" t="str">
        <f t="shared" si="170"/>
        <v/>
      </c>
      <c r="AM51" s="286" t="str">
        <f t="shared" si="171"/>
        <v/>
      </c>
      <c r="AN51" s="288" t="str">
        <f t="shared" si="172"/>
        <v/>
      </c>
      <c r="AO51" s="258"/>
      <c r="AP51" s="50"/>
      <c r="AQ51" s="154"/>
      <c r="AR51" s="154"/>
      <c r="AS51" s="154"/>
      <c r="AT51" s="154"/>
      <c r="AU51" s="154"/>
      <c r="AV51" s="154"/>
      <c r="AW51" s="272"/>
    </row>
    <row r="52" spans="1:49" x14ac:dyDescent="0.25">
      <c r="A52" s="2"/>
      <c r="B52" s="62" t="s">
        <v>325</v>
      </c>
      <c r="C52" s="200">
        <f>IF(ISERROR(Mainstream!C68+'Resourced or SEN units'!C54+'Special schools'!C56+'NMSS or independent'!C52+'Hospital schools or AP'!C58+Other!C60+'Post-16 and FE'!C46),0,Mainstream!C68+'Resourced or SEN units'!C54+'Special schools'!C56+'NMSS or independent'!C52+'Hospital schools or AP'!C58+Other!C60+'Post-16 and FE'!C46)</f>
        <v>3115</v>
      </c>
      <c r="D52" s="167">
        <f>IF(ISERROR(Mainstream!D68+'Resourced or SEN units'!D54+'Special schools'!D56+'NMSS or independent'!D52+'Hospital schools or AP'!D58+Other!D60+'Post-16 and FE'!D46),0,Mainstream!D68+'Resourced or SEN units'!D54+'Special schools'!D56+'NMSS or independent'!D52+'Hospital schools or AP'!D58+Other!D60+'Post-16 and FE'!D46)</f>
        <v>0</v>
      </c>
      <c r="E52" s="277">
        <f>IF(ISERROR(Mainstream!E68+'Resourced or SEN units'!E54+'Special schools'!E56+'NMSS or independent'!E52+'Hospital schools or AP'!E58+Other!E60+'Post-16 and FE'!E46),0,Mainstream!E68+'Resourced or SEN units'!E54+'Special schools'!E56+'NMSS or independent'!E52+'Hospital schools or AP'!E58+Other!E60+'Post-16 and FE'!E46)</f>
        <v>0</v>
      </c>
      <c r="F52" s="278">
        <f>IF(ISERROR(Mainstream!F68+'Resourced or SEN units'!F54+'Special schools'!F56+'NMSS or independent'!F52+'Hospital schools or AP'!F58+Other!F60+'Post-16 and FE'!F46),0,Mainstream!F68+'Resourced or SEN units'!F54+'Special schools'!F56+'NMSS or independent'!F52+'Hospital schools or AP'!F58+Other!F60+'Post-16 and FE'!F46)</f>
        <v>300</v>
      </c>
      <c r="G52" s="167">
        <f>IF(ISERROR(Mainstream!G68+'Resourced or SEN units'!G54+'Special schools'!G56+'NMSS or independent'!G52+'Hospital schools or AP'!G58+Other!G60+'Post-16 and FE'!G46),0,Mainstream!G68+'Resourced or SEN units'!G54+'Special schools'!G56+'NMSS or independent'!G52+'Hospital schools or AP'!G58+Other!G60+'Post-16 and FE'!G46)</f>
        <v>364.56168081577596</v>
      </c>
      <c r="H52" s="167">
        <f>IF(ISERROR(Mainstream!H68+'Resourced or SEN units'!H54+'Special schools'!H56+'NMSS or independent'!H52+'Hospital schools or AP'!H58+Other!H60+'Post-16 and FE'!H46),0,Mainstream!H68+'Resourced or SEN units'!H54+'Special schools'!H56+'NMSS or independent'!H52+'Hospital schools or AP'!H58+Other!H60+'Post-16 and FE'!H46)</f>
        <v>425.78580191305781</v>
      </c>
      <c r="I52" s="167">
        <f>IF(ISERROR(Mainstream!I68+'Resourced or SEN units'!I54+'Special schools'!I56+'NMSS or independent'!I52+'Hospital schools or AP'!I58+Other!I60+'Post-16 and FE'!I46),0,Mainstream!I68+'Resourced or SEN units'!I54+'Special schools'!I56+'NMSS or independent'!I52+'Hospital schools or AP'!I58+Other!I60+'Post-16 and FE'!I46)</f>
        <v>493.07497415138039</v>
      </c>
      <c r="J52" s="167">
        <f>IF(ISERROR(Mainstream!J68+'Resourced or SEN units'!J54+'Special schools'!J56+'NMSS or independent'!J52+'Hospital schools or AP'!J58+Other!J60+'Post-16 and FE'!J46),0,Mainstream!J68+'Resourced or SEN units'!J54+'Special schools'!J56+'NMSS or independent'!J52+'Hospital schools or AP'!J58+Other!J60+'Post-16 and FE'!J46)</f>
        <v>586.85206691451151</v>
      </c>
      <c r="K52" s="167">
        <f>IF(ISERROR(Mainstream!K68+'Resourced or SEN units'!K54+'Special schools'!K56+'NMSS or independent'!K52+'Hospital schools or AP'!K58+Other!K60+'Post-16 and FE'!K46),0,Mainstream!K68+'Resourced or SEN units'!K54+'Special schools'!K56+'NMSS or independent'!K52+'Hospital schools or AP'!K58+Other!K60+'Post-16 and FE'!K46)</f>
        <v>692.13062377197298</v>
      </c>
      <c r="L52" s="167">
        <f>IF(ISERROR(Mainstream!L68+'Resourced or SEN units'!L54+'Special schools'!L56+'NMSS or independent'!L52+'Hospital schools or AP'!L58+Other!L60+'Post-16 and FE'!L46),0,Mainstream!L68+'Resourced or SEN units'!L54+'Special schools'!L56+'NMSS or independent'!L52+'Hospital schools or AP'!L58+Other!L60+'Post-16 and FE'!L46)</f>
        <v>824.50117174492402</v>
      </c>
      <c r="M52" s="168">
        <f>IF(ISERROR(Mainstream!M68+'Resourced or SEN units'!M54+'Special schools'!M56+'NMSS or independent'!M52+'Hospital schools or AP'!M58+Other!M60+'Post-16 and FE'!M46),0,Mainstream!M68+'Resourced or SEN units'!M54+'Special schools'!M56+'NMSS or independent'!M52+'Hospital schools or AP'!M58+Other!M60+'Post-16 and FE'!M46)</f>
        <v>991.55003523066455</v>
      </c>
      <c r="N52" s="34"/>
      <c r="O52" s="287">
        <f t="shared" si="156"/>
        <v>-1</v>
      </c>
      <c r="P52" s="289" t="str">
        <f t="shared" si="157"/>
        <v/>
      </c>
      <c r="Q52" s="288" t="str">
        <f t="shared" si="158"/>
        <v/>
      </c>
      <c r="R52" s="289">
        <f t="shared" si="159"/>
        <v>0.21520560271925318</v>
      </c>
      <c r="S52" s="289">
        <f t="shared" si="160"/>
        <v>0.16793899172365362</v>
      </c>
      <c r="T52" s="289">
        <f t="shared" si="161"/>
        <v>0.15803526546914429</v>
      </c>
      <c r="U52" s="289">
        <f t="shared" si="162"/>
        <v>0.19018830336000858</v>
      </c>
      <c r="V52" s="289">
        <f t="shared" si="163"/>
        <v>0.1793953924555193</v>
      </c>
      <c r="W52" s="289">
        <f t="shared" si="164"/>
        <v>0.19125081801980981</v>
      </c>
      <c r="X52" s="288">
        <f t="shared" si="165"/>
        <v>0.20260597463094987</v>
      </c>
      <c r="Y52" s="317"/>
      <c r="Z52" s="154"/>
      <c r="AA52" s="154"/>
      <c r="AB52" s="154"/>
      <c r="AC52" s="154"/>
      <c r="AD52" s="154"/>
      <c r="AE52" s="154"/>
      <c r="AF52" s="65"/>
      <c r="AG52" s="34"/>
      <c r="AH52" s="284">
        <f t="shared" si="166"/>
        <v>-1</v>
      </c>
      <c r="AI52" s="286" t="str">
        <f t="shared" si="167"/>
        <v/>
      </c>
      <c r="AJ52" s="286" t="str">
        <f t="shared" si="168"/>
        <v/>
      </c>
      <c r="AK52" s="286" t="str">
        <f t="shared" si="169"/>
        <v/>
      </c>
      <c r="AL52" s="286" t="str">
        <f t="shared" si="170"/>
        <v/>
      </c>
      <c r="AM52" s="286" t="str">
        <f t="shared" si="171"/>
        <v/>
      </c>
      <c r="AN52" s="288" t="str">
        <f t="shared" si="172"/>
        <v/>
      </c>
      <c r="AO52" s="258"/>
      <c r="AP52" s="50"/>
      <c r="AQ52" s="154"/>
      <c r="AR52" s="154"/>
      <c r="AS52" s="154"/>
      <c r="AT52" s="154"/>
      <c r="AU52" s="154"/>
      <c r="AV52" s="154"/>
      <c r="AW52" s="272"/>
    </row>
    <row r="53" spans="1:49" ht="14.4" thickBot="1" x14ac:dyDescent="0.3">
      <c r="A53" s="2"/>
      <c r="B53" s="66" t="s">
        <v>326</v>
      </c>
      <c r="C53" s="68">
        <f t="shared" ref="C53:J53" si="173">IF(COUNT(C40:C52) &gt; 0, SUM(C40:C52), "")</f>
        <v>8953.8040000000001</v>
      </c>
      <c r="D53" s="67">
        <f t="shared" si="173"/>
        <v>6279.4400000000005</v>
      </c>
      <c r="E53" s="67">
        <f t="shared" si="173"/>
        <v>6758</v>
      </c>
      <c r="F53" s="69">
        <f t="shared" si="173"/>
        <v>8205</v>
      </c>
      <c r="G53" s="67">
        <f t="shared" si="173"/>
        <v>9650.9286875271646</v>
      </c>
      <c r="H53" s="67">
        <f t="shared" si="173"/>
        <v>11029.707278192956</v>
      </c>
      <c r="I53" s="67">
        <f t="shared" si="173"/>
        <v>12795.407522309735</v>
      </c>
      <c r="J53" s="67">
        <f t="shared" si="173"/>
        <v>15024.822251811836</v>
      </c>
      <c r="K53" s="67">
        <f t="shared" ref="K53:L53" si="174">IF(COUNT(K40:K52) &gt; 0, SUM(K40:K52), "")</f>
        <v>17628.199294945756</v>
      </c>
      <c r="L53" s="67">
        <f t="shared" si="174"/>
        <v>20881.07428661126</v>
      </c>
      <c r="M53" s="69">
        <f t="shared" ref="M53" si="175">IF(COUNT(M40:M52) &gt; 0, SUM(M40:M52), "")</f>
        <v>24931.355160394556</v>
      </c>
      <c r="N53" s="34"/>
      <c r="O53" s="211">
        <f t="shared" si="156"/>
        <v>-0.29868467078350158</v>
      </c>
      <c r="P53" s="212">
        <f t="shared" si="157"/>
        <v>7.6210617507293563E-2</v>
      </c>
      <c r="Q53" s="213">
        <f t="shared" si="158"/>
        <v>0.21411660254513171</v>
      </c>
      <c r="R53" s="212">
        <f t="shared" si="159"/>
        <v>0.17622531231287808</v>
      </c>
      <c r="S53" s="212">
        <f t="shared" si="160"/>
        <v>0.14286486153894409</v>
      </c>
      <c r="T53" s="212">
        <f t="shared" si="161"/>
        <v>0.16008586625030188</v>
      </c>
      <c r="U53" s="212">
        <f t="shared" si="162"/>
        <v>0.17423553924444785</v>
      </c>
      <c r="V53" s="212">
        <f t="shared" si="163"/>
        <v>0.17327173656380393</v>
      </c>
      <c r="W53" s="212">
        <f t="shared" si="164"/>
        <v>0.18452678786075141</v>
      </c>
      <c r="X53" s="213">
        <f t="shared" si="165"/>
        <v>0.19396898924785191</v>
      </c>
      <c r="Y53" s="317"/>
      <c r="Z53" s="67" t="str">
        <f t="shared" ref="Z53:AV53" si="176">IF(COUNT(Z40:Z52) &gt; 0, SUM(Z40:Z52), "")</f>
        <v/>
      </c>
      <c r="AA53" s="67" t="str">
        <f t="shared" si="176"/>
        <v/>
      </c>
      <c r="AB53" s="67" t="str">
        <f t="shared" si="176"/>
        <v/>
      </c>
      <c r="AC53" s="67" t="str">
        <f t="shared" si="176"/>
        <v/>
      </c>
      <c r="AD53" s="67" t="str">
        <f t="shared" si="176"/>
        <v/>
      </c>
      <c r="AE53" s="67" t="str">
        <f t="shared" si="176"/>
        <v/>
      </c>
      <c r="AF53" s="69" t="str">
        <f t="shared" si="176"/>
        <v/>
      </c>
      <c r="AG53" s="34"/>
      <c r="AH53" s="320">
        <f t="shared" si="176"/>
        <v>-13</v>
      </c>
      <c r="AI53" s="319" t="str">
        <f t="shared" si="176"/>
        <v/>
      </c>
      <c r="AJ53" s="319" t="str">
        <f t="shared" si="176"/>
        <v/>
      </c>
      <c r="AK53" s="319" t="str">
        <f t="shared" si="176"/>
        <v/>
      </c>
      <c r="AL53" s="319" t="str">
        <f t="shared" si="176"/>
        <v/>
      </c>
      <c r="AM53" s="319" t="str">
        <f t="shared" si="176"/>
        <v/>
      </c>
      <c r="AN53" s="318" t="str">
        <f t="shared" si="176"/>
        <v/>
      </c>
      <c r="AO53" s="273"/>
      <c r="AP53" s="68" t="str">
        <f t="shared" si="176"/>
        <v/>
      </c>
      <c r="AQ53" s="67" t="str">
        <f t="shared" si="176"/>
        <v/>
      </c>
      <c r="AR53" s="67" t="str">
        <f t="shared" si="176"/>
        <v/>
      </c>
      <c r="AS53" s="67" t="str">
        <f t="shared" si="176"/>
        <v/>
      </c>
      <c r="AT53" s="67" t="str">
        <f t="shared" si="176"/>
        <v/>
      </c>
      <c r="AU53" s="67" t="str">
        <f t="shared" si="176"/>
        <v/>
      </c>
      <c r="AV53" s="67" t="str">
        <f t="shared" si="176"/>
        <v/>
      </c>
      <c r="AW53" s="274"/>
    </row>
    <row r="54" spans="1:49" x14ac:dyDescent="0.25">
      <c r="A54" s="2"/>
      <c r="B54" s="93"/>
      <c r="C54" s="33"/>
      <c r="D54" s="33"/>
      <c r="E54" s="33"/>
      <c r="F54" s="33"/>
      <c r="G54" s="2"/>
      <c r="H54" s="34"/>
      <c r="I54" s="34"/>
      <c r="J54" s="34"/>
      <c r="K54" s="34"/>
      <c r="L54" s="34"/>
      <c r="M54" s="34"/>
      <c r="N54" s="34"/>
      <c r="O54" s="34"/>
      <c r="P54" s="34"/>
      <c r="Q54" s="34"/>
      <c r="R54" s="34"/>
      <c r="S54" s="34"/>
      <c r="T54" s="34"/>
      <c r="U54" s="34"/>
      <c r="V54" s="34"/>
      <c r="W54" s="34"/>
      <c r="X54" s="34"/>
      <c r="Y54" s="266"/>
      <c r="Z54" s="2"/>
      <c r="AA54" s="34"/>
      <c r="AB54" s="34"/>
      <c r="AC54" s="34"/>
      <c r="AD54" s="34"/>
      <c r="AE54" s="34"/>
      <c r="AF54" s="34"/>
      <c r="AG54" s="34"/>
      <c r="AH54" s="34"/>
      <c r="AI54" s="34"/>
      <c r="AJ54" s="34"/>
      <c r="AK54" s="34"/>
      <c r="AL54" s="34"/>
      <c r="AM54" s="34"/>
      <c r="AN54" s="34"/>
      <c r="AO54" s="34"/>
      <c r="AP54" s="33"/>
      <c r="AQ54" s="33"/>
      <c r="AR54" s="33"/>
      <c r="AS54" s="33"/>
      <c r="AT54" s="2"/>
      <c r="AU54" s="34"/>
      <c r="AV54" s="34"/>
      <c r="AW54" s="266"/>
    </row>
    <row r="55" spans="1:49" ht="17.399999999999999" x14ac:dyDescent="0.25">
      <c r="A55" s="2"/>
      <c r="B55" s="93"/>
      <c r="C55" s="103" t="s">
        <v>379</v>
      </c>
      <c r="D55" s="103"/>
      <c r="E55" s="103"/>
      <c r="F55" s="103"/>
      <c r="G55" s="103"/>
      <c r="H55" s="103"/>
      <c r="I55" s="103"/>
      <c r="J55" s="103"/>
      <c r="K55" s="103"/>
      <c r="L55" s="103"/>
      <c r="M55" s="103"/>
      <c r="N55" s="262"/>
      <c r="O55" s="55" t="s">
        <v>380</v>
      </c>
      <c r="P55" s="55"/>
      <c r="Q55" s="55"/>
      <c r="R55" s="55"/>
      <c r="S55" s="55"/>
      <c r="T55" s="55"/>
      <c r="U55" s="55"/>
      <c r="V55" s="55"/>
      <c r="W55" s="55"/>
      <c r="X55" s="55"/>
      <c r="Y55" s="253"/>
      <c r="Z55" s="103" t="s">
        <v>381</v>
      </c>
      <c r="AA55" s="103"/>
      <c r="AB55" s="103"/>
      <c r="AC55" s="103"/>
      <c r="AD55" s="103"/>
      <c r="AE55" s="103"/>
      <c r="AF55" s="103"/>
      <c r="AG55" s="262"/>
      <c r="AH55" s="55" t="s">
        <v>382</v>
      </c>
      <c r="AI55" s="55"/>
      <c r="AJ55" s="55"/>
      <c r="AK55" s="55"/>
      <c r="AL55" s="55"/>
      <c r="AM55" s="55"/>
      <c r="AN55" s="55"/>
      <c r="AO55" s="253"/>
      <c r="AP55" s="103" t="s">
        <v>383</v>
      </c>
      <c r="AQ55" s="103"/>
      <c r="AR55" s="103"/>
      <c r="AS55" s="103"/>
      <c r="AT55" s="103"/>
      <c r="AU55" s="103"/>
      <c r="AV55" s="103"/>
      <c r="AW55" s="262"/>
    </row>
    <row r="56" spans="1:49" ht="22.5" customHeight="1" thickBot="1" x14ac:dyDescent="0.35">
      <c r="A56" s="2"/>
      <c r="B56" s="2"/>
      <c r="C56" s="275" t="s">
        <v>384</v>
      </c>
      <c r="D56" s="268"/>
      <c r="E56" s="268"/>
      <c r="F56" s="268"/>
      <c r="G56" s="268"/>
      <c r="H56" s="268"/>
      <c r="I56" s="268"/>
      <c r="J56" s="103"/>
      <c r="K56" s="103"/>
      <c r="L56" s="103"/>
      <c r="M56" s="103"/>
      <c r="N56" s="2"/>
      <c r="O56" s="55" t="s">
        <v>385</v>
      </c>
      <c r="P56" s="55"/>
      <c r="Q56" s="55"/>
      <c r="R56" s="55"/>
      <c r="S56" s="55"/>
      <c r="T56" s="55"/>
      <c r="U56" s="55"/>
      <c r="V56" s="55"/>
      <c r="W56" s="55"/>
      <c r="X56" s="55"/>
      <c r="Y56" s="253"/>
      <c r="Z56" s="275" t="s">
        <v>386</v>
      </c>
      <c r="AA56" s="268"/>
      <c r="AB56" s="268"/>
      <c r="AC56" s="103"/>
      <c r="AD56" s="103"/>
      <c r="AE56" s="103"/>
      <c r="AF56" s="103"/>
      <c r="AG56" s="2"/>
      <c r="AH56" s="55" t="s">
        <v>387</v>
      </c>
      <c r="AI56" s="55"/>
      <c r="AJ56" s="55"/>
      <c r="AK56" s="55"/>
      <c r="AL56" s="55"/>
      <c r="AM56" s="55"/>
      <c r="AN56" s="55"/>
      <c r="AO56" s="253"/>
      <c r="AP56" s="275" t="s">
        <v>388</v>
      </c>
      <c r="AQ56" s="268"/>
      <c r="AR56" s="268"/>
      <c r="AS56" s="268"/>
      <c r="AT56" s="268"/>
      <c r="AU56" s="268"/>
      <c r="AV56" s="268"/>
      <c r="AW56" s="262"/>
    </row>
    <row r="57" spans="1:49" x14ac:dyDescent="0.25">
      <c r="A57" s="2"/>
      <c r="B57" s="235" t="s">
        <v>304</v>
      </c>
      <c r="C57" s="57">
        <f>ehcp_year1</f>
        <v>2022</v>
      </c>
      <c r="D57" s="57">
        <f>C57+1</f>
        <v>2023</v>
      </c>
      <c r="E57" s="57">
        <f t="shared" ref="E57" si="177">D57+1</f>
        <v>2024</v>
      </c>
      <c r="F57" s="60">
        <f t="shared" ref="F57" si="178">E57+1</f>
        <v>2025</v>
      </c>
      <c r="G57" s="59">
        <f t="shared" ref="G57" si="179">F57+1</f>
        <v>2026</v>
      </c>
      <c r="H57" s="59">
        <f t="shared" ref="H57" si="180">G57+1</f>
        <v>2027</v>
      </c>
      <c r="I57" s="59">
        <f t="shared" ref="I57" si="181">H57+1</f>
        <v>2028</v>
      </c>
      <c r="J57" s="59">
        <f t="shared" ref="J57" si="182">I57+1</f>
        <v>2029</v>
      </c>
      <c r="K57" s="59">
        <f t="shared" ref="K57" si="183">J57+1</f>
        <v>2030</v>
      </c>
      <c r="L57" s="59">
        <f t="shared" ref="L57" si="184">K57+1</f>
        <v>2031</v>
      </c>
      <c r="M57" s="60">
        <f t="shared" ref="M57" si="185">L57+1</f>
        <v>2032</v>
      </c>
      <c r="N57" s="2"/>
      <c r="O57" s="254">
        <f>D57</f>
        <v>2023</v>
      </c>
      <c r="P57" s="61">
        <f t="shared" ref="P57" si="186">E57</f>
        <v>2024</v>
      </c>
      <c r="Q57" s="60">
        <f t="shared" ref="Q57" si="187">F57</f>
        <v>2025</v>
      </c>
      <c r="R57" s="59">
        <f t="shared" ref="R57" si="188">G57</f>
        <v>2026</v>
      </c>
      <c r="S57" s="59">
        <f t="shared" ref="S57" si="189">H57</f>
        <v>2027</v>
      </c>
      <c r="T57" s="59">
        <f t="shared" ref="T57" si="190">I57</f>
        <v>2028</v>
      </c>
      <c r="U57" s="59">
        <f t="shared" ref="U57" si="191">J57</f>
        <v>2029</v>
      </c>
      <c r="V57" s="59">
        <f t="shared" ref="V57" si="192">K57</f>
        <v>2030</v>
      </c>
      <c r="W57" s="59">
        <f t="shared" ref="W57" si="193">L57</f>
        <v>2031</v>
      </c>
      <c r="X57" s="60">
        <f t="shared" ref="X57" si="194">M57</f>
        <v>2032</v>
      </c>
      <c r="Y57" s="316"/>
      <c r="Z57" s="59">
        <f>R57</f>
        <v>2026</v>
      </c>
      <c r="AA57" s="59">
        <f t="shared" ref="AA57" si="195">S57</f>
        <v>2027</v>
      </c>
      <c r="AB57" s="59">
        <f t="shared" ref="AB57" si="196">T57</f>
        <v>2028</v>
      </c>
      <c r="AC57" s="59">
        <f t="shared" ref="AC57" si="197">U57</f>
        <v>2029</v>
      </c>
      <c r="AD57" s="59">
        <f t="shared" ref="AD57" si="198">V57</f>
        <v>2030</v>
      </c>
      <c r="AE57" s="59">
        <f t="shared" ref="AE57" si="199">W57</f>
        <v>2031</v>
      </c>
      <c r="AF57" s="60">
        <f t="shared" ref="AF57" si="200">X57</f>
        <v>2032</v>
      </c>
      <c r="AG57" s="2"/>
      <c r="AH57" s="58">
        <f>Z57</f>
        <v>2026</v>
      </c>
      <c r="AI57" s="59">
        <f t="shared" ref="AI57" si="201">AA57</f>
        <v>2027</v>
      </c>
      <c r="AJ57" s="59">
        <f t="shared" ref="AJ57" si="202">AB57</f>
        <v>2028</v>
      </c>
      <c r="AK57" s="59">
        <f t="shared" ref="AK57" si="203">AC57</f>
        <v>2029</v>
      </c>
      <c r="AL57" s="59">
        <f t="shared" ref="AL57" si="204">AD57</f>
        <v>2030</v>
      </c>
      <c r="AM57" s="59">
        <f t="shared" ref="AM57" si="205">AE57</f>
        <v>2031</v>
      </c>
      <c r="AN57" s="60">
        <f t="shared" ref="AN57" si="206">AF57</f>
        <v>2032</v>
      </c>
      <c r="AO57" s="326"/>
      <c r="AP57" s="90">
        <f>AH57</f>
        <v>2026</v>
      </c>
      <c r="AQ57" s="61">
        <f t="shared" ref="AQ57" si="207">AI57</f>
        <v>2027</v>
      </c>
      <c r="AR57" s="61">
        <f t="shared" ref="AR57" si="208">AJ57</f>
        <v>2028</v>
      </c>
      <c r="AS57" s="59">
        <f t="shared" ref="AS57" si="209">AK57</f>
        <v>2029</v>
      </c>
      <c r="AT57" s="59">
        <f t="shared" ref="AT57" si="210">AL57</f>
        <v>2030</v>
      </c>
      <c r="AU57" s="59">
        <f t="shared" ref="AU57" si="211">AM57</f>
        <v>2031</v>
      </c>
      <c r="AV57" s="60">
        <f t="shared" ref="AV57" si="212">AN57</f>
        <v>2032</v>
      </c>
      <c r="AW57" s="255"/>
    </row>
    <row r="58" spans="1:49" x14ac:dyDescent="0.25">
      <c r="A58" s="2"/>
      <c r="B58" s="97" t="s">
        <v>389</v>
      </c>
      <c r="C58" s="200">
        <f>IF(ISBLANK(Mainstream!C34),"",(Mainstream!C34))</f>
        <v>2189</v>
      </c>
      <c r="D58" s="167">
        <f>IF(ISBLANK(Mainstream!D34),"",(Mainstream!D34))</f>
        <v>2218</v>
      </c>
      <c r="E58" s="167">
        <f>IF(ISBLANK(Mainstream!E34),"",(Mainstream!E34))</f>
        <v>2474</v>
      </c>
      <c r="F58" s="168">
        <f>IF(ISBLANK(Mainstream!F34),"",(Mainstream!F34))</f>
        <v>3127</v>
      </c>
      <c r="G58" s="167">
        <f>IF(ISBLANK(Mainstream!G34),"",(Mainstream!G34))</f>
        <v>3942.6099999999997</v>
      </c>
      <c r="H58" s="167">
        <f>IF(ISBLANK(Mainstream!H34),"",(Mainstream!H34))</f>
        <v>4512.7394437414641</v>
      </c>
      <c r="I58" s="167">
        <f>IF(ISBLANK(Mainstream!I34),"",(Mainstream!I34))</f>
        <v>5190.8975162791676</v>
      </c>
      <c r="J58" s="167">
        <f>IF(ISBLANK(Mainstream!J34),"",(Mainstream!J34))</f>
        <v>6201.6178042018619</v>
      </c>
      <c r="K58" s="167">
        <f>IF(ISBLANK(Mainstream!K34),"",(Mainstream!K34))</f>
        <v>7293.1575739740483</v>
      </c>
      <c r="L58" s="167">
        <f>IF(ISBLANK(Mainstream!L34),"",(Mainstream!L34))</f>
        <v>8669.4820365340256</v>
      </c>
      <c r="M58" s="168">
        <f>IF(ISBLANK(Mainstream!M34),"",(Mainstream!M34))</f>
        <v>10438.655694847106</v>
      </c>
      <c r="N58" s="34"/>
      <c r="O58" s="284">
        <f t="shared" ref="O58:U65" si="213">IFERROR((D58-C58)/C58,"")</f>
        <v>1.3248058474189127E-2</v>
      </c>
      <c r="P58" s="286">
        <f t="shared" si="213"/>
        <v>0.11541929666366095</v>
      </c>
      <c r="Q58" s="285">
        <f t="shared" si="213"/>
        <v>0.26394502829426031</v>
      </c>
      <c r="R58" s="286">
        <f t="shared" si="213"/>
        <v>0.26082826990725927</v>
      </c>
      <c r="S58" s="286">
        <f t="shared" si="213"/>
        <v>0.14460711146714092</v>
      </c>
      <c r="T58" s="286">
        <f t="shared" si="213"/>
        <v>0.15027636339124642</v>
      </c>
      <c r="U58" s="286">
        <f t="shared" si="213"/>
        <v>0.19471012185329717</v>
      </c>
      <c r="V58" s="286">
        <f t="shared" ref="V58:W65" si="214">IFERROR((K58-J58)/J58,"")</f>
        <v>0.17600887449604222</v>
      </c>
      <c r="W58" s="286">
        <f t="shared" si="214"/>
        <v>0.18871448321251844</v>
      </c>
      <c r="X58" s="285">
        <f t="shared" ref="X58:X65" si="215">IFERROR((M58-L58)/L58,"")</f>
        <v>0.20406913018074363</v>
      </c>
      <c r="Y58" s="317"/>
      <c r="Z58" s="43"/>
      <c r="AA58" s="43"/>
      <c r="AB58" s="43"/>
      <c r="AC58" s="43"/>
      <c r="AD58" s="43"/>
      <c r="AE58" s="43"/>
      <c r="AF58" s="63"/>
      <c r="AG58" s="34"/>
      <c r="AH58" s="284">
        <f t="shared" ref="AH58:AH64" si="216">IFERROR((Z58-F58)/F58,"")</f>
        <v>-1</v>
      </c>
      <c r="AI58" s="286" t="str">
        <f t="shared" ref="AI58:AI64" si="217">IFERROR((AA58-Z58)/Z58,"")</f>
        <v/>
      </c>
      <c r="AJ58" s="286" t="str">
        <f t="shared" ref="AJ58:AJ64" si="218">IFERROR((AB58-AA58)/AA58,"")</f>
        <v/>
      </c>
      <c r="AK58" s="286" t="str">
        <f t="shared" ref="AK58:AK64" si="219">IFERROR((AC58-AB58)/AB58,"")</f>
        <v/>
      </c>
      <c r="AL58" s="286" t="str">
        <f t="shared" ref="AL58:AL64" si="220">IFERROR((AD58-AC58)/AC58,"")</f>
        <v/>
      </c>
      <c r="AM58" s="286" t="str">
        <f t="shared" ref="AM58:AM64" si="221">IFERROR((AE58-AD58)/AD58,"")</f>
        <v/>
      </c>
      <c r="AN58" s="285" t="str">
        <f t="shared" ref="AN58:AN64" si="222">IFERROR((AF58-AE58)/AE58,"")</f>
        <v/>
      </c>
      <c r="AO58" s="258"/>
      <c r="AP58" s="42"/>
      <c r="AQ58" s="43"/>
      <c r="AR58" s="43"/>
      <c r="AS58" s="43"/>
      <c r="AT58" s="43"/>
      <c r="AU58" s="43"/>
      <c r="AV58" s="63"/>
      <c r="AW58" s="259"/>
    </row>
    <row r="59" spans="1:49" x14ac:dyDescent="0.25">
      <c r="A59" s="2"/>
      <c r="B59" s="62" t="s">
        <v>390</v>
      </c>
      <c r="C59" s="276">
        <f>IF(ISBLANK('Resourced or SEN units'!C20),"",('Resourced or SEN units'!C20))</f>
        <v>389</v>
      </c>
      <c r="D59" s="277">
        <f>IF(ISBLANK('Resourced or SEN units'!D20),"",('Resourced or SEN units'!D20))</f>
        <v>438</v>
      </c>
      <c r="E59" s="277">
        <f>IF(ISBLANK('Resourced or SEN units'!E20),"",('Resourced or SEN units'!E20))</f>
        <v>518</v>
      </c>
      <c r="F59" s="278">
        <f>IF(ISBLANK('Resourced or SEN units'!F20),"",('Resourced or SEN units'!F20))</f>
        <v>570</v>
      </c>
      <c r="G59" s="277">
        <f>IF(ISBLANK('Resourced or SEN units'!G20),"",('Resourced or SEN units'!G20))</f>
        <v>657.318687527164</v>
      </c>
      <c r="H59" s="277">
        <f>IF(ISBLANK('Resourced or SEN units'!H20),"",('Resourced or SEN units'!H20))</f>
        <v>770.96783445149151</v>
      </c>
      <c r="I59" s="277">
        <f>IF(ISBLANK('Resourced or SEN units'!I20),"",('Resourced or SEN units'!I20))</f>
        <v>891.51000603056696</v>
      </c>
      <c r="J59" s="277">
        <f>IF(ISBLANK('Resourced or SEN units'!J20),"",('Resourced or SEN units'!J20))</f>
        <v>1047.2044476099747</v>
      </c>
      <c r="K59" s="277">
        <f>IF(ISBLANK('Resourced or SEN units'!K20),"",('Resourced or SEN units'!K20))</f>
        <v>1239.0417209717102</v>
      </c>
      <c r="L59" s="277">
        <f>IF(ISBLANK('Resourced or SEN units'!L20),"",('Resourced or SEN units'!L20))</f>
        <v>1466.5922500772335</v>
      </c>
      <c r="M59" s="278">
        <f>IF(ISBLANK('Resourced or SEN units'!M20),"",('Resourced or SEN units'!M20))</f>
        <v>1747.6994655474498</v>
      </c>
      <c r="N59" s="34"/>
      <c r="O59" s="287">
        <f t="shared" si="213"/>
        <v>0.12596401028277635</v>
      </c>
      <c r="P59" s="289">
        <f t="shared" si="213"/>
        <v>0.18264840182648401</v>
      </c>
      <c r="Q59" s="288">
        <f t="shared" si="213"/>
        <v>0.10038610038610038</v>
      </c>
      <c r="R59" s="289">
        <f t="shared" si="213"/>
        <v>0.15319067987221754</v>
      </c>
      <c r="S59" s="289">
        <f t="shared" si="213"/>
        <v>0.1728980920227236</v>
      </c>
      <c r="T59" s="289">
        <f t="shared" si="213"/>
        <v>0.15635175190523443</v>
      </c>
      <c r="U59" s="289">
        <f t="shared" si="213"/>
        <v>0.17464127214077454</v>
      </c>
      <c r="V59" s="289">
        <f t="shared" si="214"/>
        <v>0.18318989553526432</v>
      </c>
      <c r="W59" s="289">
        <f t="shared" si="214"/>
        <v>0.18365041729754533</v>
      </c>
      <c r="X59" s="288">
        <f t="shared" si="215"/>
        <v>0.19167373580176264</v>
      </c>
      <c r="Y59" s="317"/>
      <c r="Z59" s="154"/>
      <c r="AA59" s="154"/>
      <c r="AB59" s="154"/>
      <c r="AC59" s="154"/>
      <c r="AD59" s="154"/>
      <c r="AE59" s="154"/>
      <c r="AF59" s="65"/>
      <c r="AG59" s="34"/>
      <c r="AH59" s="284">
        <f t="shared" si="216"/>
        <v>-1</v>
      </c>
      <c r="AI59" s="286" t="str">
        <f t="shared" si="217"/>
        <v/>
      </c>
      <c r="AJ59" s="286" t="str">
        <f t="shared" si="218"/>
        <v/>
      </c>
      <c r="AK59" s="286" t="str">
        <f t="shared" si="219"/>
        <v/>
      </c>
      <c r="AL59" s="286" t="str">
        <f t="shared" si="220"/>
        <v/>
      </c>
      <c r="AM59" s="286" t="str">
        <f t="shared" si="221"/>
        <v/>
      </c>
      <c r="AN59" s="288" t="str">
        <f t="shared" si="222"/>
        <v/>
      </c>
      <c r="AO59" s="258"/>
      <c r="AP59" s="50"/>
      <c r="AQ59" s="154"/>
      <c r="AR59" s="154"/>
      <c r="AS59" s="154"/>
      <c r="AT59" s="154"/>
      <c r="AU59" s="154"/>
      <c r="AV59" s="65"/>
      <c r="AW59" s="259"/>
    </row>
    <row r="60" spans="1:49" x14ac:dyDescent="0.25">
      <c r="A60" s="2"/>
      <c r="B60" s="62" t="s">
        <v>391</v>
      </c>
      <c r="C60" s="276">
        <f>IF(ISBLANK('Special schools'!C22),"",('Special schools'!C22))</f>
        <v>1390</v>
      </c>
      <c r="D60" s="277">
        <f>IF(ISBLANK('Special schools'!D22),"",('Special schools'!D22))</f>
        <v>1578</v>
      </c>
      <c r="E60" s="277">
        <f>IF(ISBLANK('Special schools'!E22),"",('Special schools'!E22))</f>
        <v>1695</v>
      </c>
      <c r="F60" s="278">
        <f>IF(ISBLANK('Special schools'!F22),"",('Special schools'!F22))</f>
        <v>1903</v>
      </c>
      <c r="G60" s="277">
        <f>IF(ISBLANK('Special schools'!G22),"",('Special schools'!G22))</f>
        <v>2092</v>
      </c>
      <c r="H60" s="277">
        <f>IF(ISBLANK('Special schools'!H22),"",('Special schools'!H22))</f>
        <v>2296</v>
      </c>
      <c r="I60" s="277">
        <f>IF(ISBLANK('Special schools'!I22),"",('Special schools'!I22))</f>
        <v>2549</v>
      </c>
      <c r="J60" s="277">
        <f>IF(ISBLANK('Special schools'!J22),"",('Special schools'!J22))</f>
        <v>2816</v>
      </c>
      <c r="K60" s="277">
        <f>IF(ISBLANK('Special schools'!K22),"",('Special schools'!K22))</f>
        <v>3115</v>
      </c>
      <c r="L60" s="277">
        <f>IF(ISBLANK('Special schools'!L22),"",('Special schools'!L22))</f>
        <v>3455</v>
      </c>
      <c r="M60" s="278">
        <f>IF(ISBLANK('Special schools'!M22),"",('Special schools'!M22))</f>
        <v>3830</v>
      </c>
      <c r="N60" s="34"/>
      <c r="O60" s="287">
        <f t="shared" si="213"/>
        <v>0.13525179856115108</v>
      </c>
      <c r="P60" s="289">
        <f t="shared" si="213"/>
        <v>7.4144486692015205E-2</v>
      </c>
      <c r="Q60" s="288">
        <f t="shared" si="213"/>
        <v>0.12271386430678466</v>
      </c>
      <c r="R60" s="289">
        <f t="shared" si="213"/>
        <v>9.9316868102995268E-2</v>
      </c>
      <c r="S60" s="289">
        <f t="shared" si="213"/>
        <v>9.7514340344168254E-2</v>
      </c>
      <c r="T60" s="289">
        <f t="shared" si="213"/>
        <v>0.11019163763066202</v>
      </c>
      <c r="U60" s="289">
        <f t="shared" si="213"/>
        <v>0.10474695959199685</v>
      </c>
      <c r="V60" s="289">
        <f t="shared" si="214"/>
        <v>0.10617897727272728</v>
      </c>
      <c r="W60" s="289">
        <f t="shared" si="214"/>
        <v>0.10914927768860354</v>
      </c>
      <c r="X60" s="288">
        <f t="shared" si="215"/>
        <v>0.1085383502170767</v>
      </c>
      <c r="Y60" s="317"/>
      <c r="Z60" s="154"/>
      <c r="AA60" s="154"/>
      <c r="AB60" s="154"/>
      <c r="AC60" s="154"/>
      <c r="AD60" s="154"/>
      <c r="AE60" s="154"/>
      <c r="AF60" s="65"/>
      <c r="AG60" s="34"/>
      <c r="AH60" s="284">
        <f t="shared" si="216"/>
        <v>-1</v>
      </c>
      <c r="AI60" s="286" t="str">
        <f t="shared" si="217"/>
        <v/>
      </c>
      <c r="AJ60" s="286" t="str">
        <f t="shared" si="218"/>
        <v/>
      </c>
      <c r="AK60" s="286" t="str">
        <f t="shared" si="219"/>
        <v/>
      </c>
      <c r="AL60" s="286" t="str">
        <f t="shared" si="220"/>
        <v/>
      </c>
      <c r="AM60" s="286" t="str">
        <f t="shared" si="221"/>
        <v/>
      </c>
      <c r="AN60" s="288" t="str">
        <f t="shared" si="222"/>
        <v/>
      </c>
      <c r="AO60" s="258"/>
      <c r="AP60" s="50"/>
      <c r="AQ60" s="154"/>
      <c r="AR60" s="154"/>
      <c r="AS60" s="154"/>
      <c r="AT60" s="154"/>
      <c r="AU60" s="154"/>
      <c r="AV60" s="65"/>
      <c r="AW60" s="259"/>
    </row>
    <row r="61" spans="1:49" x14ac:dyDescent="0.25">
      <c r="A61" s="2"/>
      <c r="B61" s="62" t="s">
        <v>78</v>
      </c>
      <c r="C61" s="276">
        <f>IF(ISBLANK('NMSS or independent'!C18),"",('NMSS or independent'!C18))</f>
        <v>345</v>
      </c>
      <c r="D61" s="277">
        <f>IF(ISBLANK('NMSS or independent'!D18),"",('NMSS or independent'!D18))</f>
        <v>425</v>
      </c>
      <c r="E61" s="277">
        <f>IF(ISBLANK('NMSS or independent'!E18),"",('NMSS or independent'!E18))</f>
        <v>513</v>
      </c>
      <c r="F61" s="278">
        <f>IF(ISBLANK('NMSS or independent'!F18),"",('NMSS or independent'!F18))</f>
        <v>641</v>
      </c>
      <c r="G61" s="277">
        <f>IF(ISBLANK('NMSS or independent'!G18),"",('NMSS or independent'!G18))</f>
        <v>774</v>
      </c>
      <c r="H61" s="277">
        <f>IF(ISBLANK('NMSS or independent'!H18),"",('NMSS or independent'!H18))</f>
        <v>969</v>
      </c>
      <c r="I61" s="277">
        <f>IF(ISBLANK('NMSS or independent'!I18),"",('NMSS or independent'!I18))</f>
        <v>1224</v>
      </c>
      <c r="J61" s="277">
        <f>IF(ISBLANK('NMSS or independent'!J18),"",('NMSS or independent'!J18))</f>
        <v>1556</v>
      </c>
      <c r="K61" s="277">
        <f>IF(ISBLANK('NMSS or independent'!K18),"",('NMSS or independent'!K18))</f>
        <v>1984</v>
      </c>
      <c r="L61" s="277">
        <f>IF(ISBLANK('NMSS or independent'!L18),"",('NMSS or independent'!L18))</f>
        <v>2549</v>
      </c>
      <c r="M61" s="278">
        <f>IF(ISBLANK('NMSS or independent'!M18),"",('NMSS or independent'!M18))</f>
        <v>3292</v>
      </c>
      <c r="N61" s="34"/>
      <c r="O61" s="287">
        <f t="shared" si="213"/>
        <v>0.2318840579710145</v>
      </c>
      <c r="P61" s="289">
        <f t="shared" si="213"/>
        <v>0.20705882352941177</v>
      </c>
      <c r="Q61" s="285">
        <f t="shared" si="213"/>
        <v>0.24951267056530213</v>
      </c>
      <c r="R61" s="289">
        <f t="shared" si="213"/>
        <v>0.20748829953198128</v>
      </c>
      <c r="S61" s="289">
        <f t="shared" si="213"/>
        <v>0.25193798449612403</v>
      </c>
      <c r="T61" s="289">
        <f t="shared" si="213"/>
        <v>0.26315789473684209</v>
      </c>
      <c r="U61" s="289">
        <f t="shared" si="213"/>
        <v>0.27124183006535946</v>
      </c>
      <c r="V61" s="289">
        <f t="shared" si="214"/>
        <v>0.27506426735218509</v>
      </c>
      <c r="W61" s="289">
        <f t="shared" si="214"/>
        <v>0.28477822580645162</v>
      </c>
      <c r="X61" s="288">
        <f t="shared" si="215"/>
        <v>0.29148685759121223</v>
      </c>
      <c r="Y61" s="317"/>
      <c r="Z61" s="154"/>
      <c r="AA61" s="154"/>
      <c r="AB61" s="154"/>
      <c r="AC61" s="154"/>
      <c r="AD61" s="154"/>
      <c r="AE61" s="154"/>
      <c r="AF61" s="65"/>
      <c r="AG61" s="34"/>
      <c r="AH61" s="284">
        <f t="shared" si="216"/>
        <v>-1</v>
      </c>
      <c r="AI61" s="286" t="str">
        <f t="shared" si="217"/>
        <v/>
      </c>
      <c r="AJ61" s="286" t="str">
        <f t="shared" si="218"/>
        <v/>
      </c>
      <c r="AK61" s="286" t="str">
        <f t="shared" si="219"/>
        <v/>
      </c>
      <c r="AL61" s="286" t="str">
        <f t="shared" si="220"/>
        <v/>
      </c>
      <c r="AM61" s="286" t="str">
        <f t="shared" si="221"/>
        <v/>
      </c>
      <c r="AN61" s="288" t="str">
        <f t="shared" si="222"/>
        <v/>
      </c>
      <c r="AO61" s="258"/>
      <c r="AP61" s="50"/>
      <c r="AQ61" s="154"/>
      <c r="AR61" s="154"/>
      <c r="AS61" s="154"/>
      <c r="AT61" s="154"/>
      <c r="AU61" s="154"/>
      <c r="AV61" s="65"/>
      <c r="AW61" s="259"/>
    </row>
    <row r="62" spans="1:49" x14ac:dyDescent="0.25">
      <c r="A62" s="2"/>
      <c r="B62" s="62" t="s">
        <v>392</v>
      </c>
      <c r="C62" s="276">
        <f>IF(ISBLANK('Hospital schools or AP'!C24),"",('Hospital schools or AP'!C24))</f>
        <v>66</v>
      </c>
      <c r="D62" s="277">
        <f>IF(ISBLANK('Hospital schools or AP'!D24),"",('Hospital schools or AP'!D24))</f>
        <v>72</v>
      </c>
      <c r="E62" s="277">
        <f>IF(ISBLANK('Hospital schools or AP'!E24),"",('Hospital schools or AP'!E24))</f>
        <v>37</v>
      </c>
      <c r="F62" s="278">
        <f>IF(ISBLANK('Hospital schools or AP'!F24),"",('Hospital schools or AP'!F24))</f>
        <v>35</v>
      </c>
      <c r="G62" s="277">
        <f>IF(ISBLANK('Hospital schools or AP'!G24),"",('Hospital schools or AP'!G24))</f>
        <v>37</v>
      </c>
      <c r="H62" s="277">
        <f>IF(ISBLANK('Hospital schools or AP'!H24),"",('Hospital schools or AP'!H24))</f>
        <v>37</v>
      </c>
      <c r="I62" s="277">
        <f>IF(ISBLANK('Hospital schools or AP'!I24),"",('Hospital schools or AP'!I24))</f>
        <v>37</v>
      </c>
      <c r="J62" s="277">
        <f>IF(ISBLANK('Hospital schools or AP'!J24),"",('Hospital schools or AP'!J24))</f>
        <v>37</v>
      </c>
      <c r="K62" s="277">
        <f>IF(ISBLANK('Hospital schools or AP'!K24),"",('Hospital schools or AP'!K24))</f>
        <v>37</v>
      </c>
      <c r="L62" s="277">
        <f>IF(ISBLANK('Hospital schools or AP'!L24),"",('Hospital schools or AP'!L24))</f>
        <v>37</v>
      </c>
      <c r="M62" s="278">
        <f>IF(ISBLANK('Hospital schools or AP'!M24),"",('Hospital schools or AP'!M24))</f>
        <v>37</v>
      </c>
      <c r="N62" s="34"/>
      <c r="O62" s="287">
        <f t="shared" si="213"/>
        <v>9.0909090909090912E-2</v>
      </c>
      <c r="P62" s="289">
        <f t="shared" si="213"/>
        <v>-0.4861111111111111</v>
      </c>
      <c r="Q62" s="288">
        <f t="shared" si="213"/>
        <v>-5.4054054054054057E-2</v>
      </c>
      <c r="R62" s="289">
        <f t="shared" si="213"/>
        <v>5.7142857142857141E-2</v>
      </c>
      <c r="S62" s="289">
        <f t="shared" si="213"/>
        <v>0</v>
      </c>
      <c r="T62" s="289">
        <f t="shared" si="213"/>
        <v>0</v>
      </c>
      <c r="U62" s="289">
        <f t="shared" si="213"/>
        <v>0</v>
      </c>
      <c r="V62" s="289">
        <f t="shared" si="214"/>
        <v>0</v>
      </c>
      <c r="W62" s="289">
        <f t="shared" si="214"/>
        <v>0</v>
      </c>
      <c r="X62" s="288">
        <f t="shared" si="215"/>
        <v>0</v>
      </c>
      <c r="Y62" s="317"/>
      <c r="Z62" s="154"/>
      <c r="AA62" s="154"/>
      <c r="AB62" s="154"/>
      <c r="AC62" s="154"/>
      <c r="AD62" s="154"/>
      <c r="AE62" s="154"/>
      <c r="AF62" s="65"/>
      <c r="AG62" s="34"/>
      <c r="AH62" s="284">
        <f t="shared" si="216"/>
        <v>-1</v>
      </c>
      <c r="AI62" s="286" t="str">
        <f t="shared" si="217"/>
        <v/>
      </c>
      <c r="AJ62" s="286" t="str">
        <f t="shared" si="218"/>
        <v/>
      </c>
      <c r="AK62" s="286" t="str">
        <f t="shared" si="219"/>
        <v/>
      </c>
      <c r="AL62" s="286" t="str">
        <f t="shared" si="220"/>
        <v/>
      </c>
      <c r="AM62" s="286" t="str">
        <f t="shared" si="221"/>
        <v/>
      </c>
      <c r="AN62" s="285" t="str">
        <f t="shared" si="222"/>
        <v/>
      </c>
      <c r="AO62" s="258"/>
      <c r="AP62" s="50"/>
      <c r="AQ62" s="154"/>
      <c r="AR62" s="154"/>
      <c r="AS62" s="154"/>
      <c r="AT62" s="154"/>
      <c r="AU62" s="154"/>
      <c r="AV62" s="65"/>
      <c r="AW62" s="259"/>
    </row>
    <row r="63" spans="1:49" x14ac:dyDescent="0.25">
      <c r="A63" s="2"/>
      <c r="B63" s="62" t="s">
        <v>393</v>
      </c>
      <c r="C63" s="276">
        <f>IF(ISBLANK('Post-16 and FE'!C18),"",('Post-16 and FE'!C18))</f>
        <v>1460</v>
      </c>
      <c r="D63" s="277">
        <f>IF(ISBLANK('Post-16 and FE'!D18),"",('Post-16 and FE'!D18))</f>
        <v>1547.6</v>
      </c>
      <c r="E63" s="277">
        <f>IF(ISBLANK('Post-16 and FE'!E18),"",('Post-16 and FE'!E18))</f>
        <v>1521</v>
      </c>
      <c r="F63" s="278">
        <f>IF(ISBLANK('Post-16 and FE'!F18),"",('Post-16 and FE'!F18))</f>
        <v>1929</v>
      </c>
      <c r="G63" s="277">
        <f>IF(ISBLANK('Post-16 and FE'!G18),"",('Post-16 and FE'!G18))</f>
        <v>2148.2284819973238</v>
      </c>
      <c r="H63" s="277">
        <f>IF(ISBLANK('Post-16 and FE'!H18),"",('Post-16 and FE'!H18))</f>
        <v>2444.3910572139603</v>
      </c>
      <c r="I63" s="277">
        <f>IF(ISBLANK('Post-16 and FE'!I18),"",('Post-16 and FE'!I18))</f>
        <v>2903.4205656143449</v>
      </c>
      <c r="J63" s="277">
        <f>IF(ISBLANK('Post-16 and FE'!J18),"",('Post-16 and FE'!J18))</f>
        <v>3366.7558112185225</v>
      </c>
      <c r="K63" s="277">
        <f>IF(ISBLANK('Post-16 and FE'!K18),"",('Post-16 and FE'!K18))</f>
        <v>3959.8150509349052</v>
      </c>
      <c r="L63" s="277">
        <f>IF(ISBLANK('Post-16 and FE'!L18),"",('Post-16 and FE'!L18))</f>
        <v>4704.2502850737392</v>
      </c>
      <c r="M63" s="278">
        <f>IF(ISBLANK('Post-16 and FE'!M18),"",('Post-16 and FE'!M18))</f>
        <v>5585.9700502415271</v>
      </c>
      <c r="N63" s="34"/>
      <c r="O63" s="287">
        <f t="shared" si="213"/>
        <v>5.9999999999999935E-2</v>
      </c>
      <c r="P63" s="289">
        <f t="shared" si="213"/>
        <v>-1.7187903851124262E-2</v>
      </c>
      <c r="Q63" s="288">
        <f t="shared" si="213"/>
        <v>0.26824457593688361</v>
      </c>
      <c r="R63" s="287">
        <f t="shared" si="213"/>
        <v>0.11364877241955613</v>
      </c>
      <c r="S63" s="289">
        <f t="shared" si="213"/>
        <v>0.13786362935718929</v>
      </c>
      <c r="T63" s="289">
        <f t="shared" si="213"/>
        <v>0.18778890024396178</v>
      </c>
      <c r="U63" s="289">
        <f t="shared" si="213"/>
        <v>0.15958254587417611</v>
      </c>
      <c r="V63" s="289">
        <f t="shared" si="214"/>
        <v>0.17615154557399818</v>
      </c>
      <c r="W63" s="289">
        <f t="shared" si="214"/>
        <v>0.18799747578187373</v>
      </c>
      <c r="X63" s="288">
        <f t="shared" si="215"/>
        <v>0.18743045368258229</v>
      </c>
      <c r="Y63" s="317"/>
      <c r="Z63" s="43"/>
      <c r="AA63" s="43"/>
      <c r="AB63" s="43"/>
      <c r="AC63" s="43"/>
      <c r="AD63" s="43"/>
      <c r="AE63" s="43"/>
      <c r="AF63" s="63"/>
      <c r="AG63" s="34"/>
      <c r="AH63" s="284">
        <f t="shared" si="216"/>
        <v>-1</v>
      </c>
      <c r="AI63" s="286" t="str">
        <f t="shared" si="217"/>
        <v/>
      </c>
      <c r="AJ63" s="286" t="str">
        <f t="shared" si="218"/>
        <v/>
      </c>
      <c r="AK63" s="286" t="str">
        <f t="shared" si="219"/>
        <v/>
      </c>
      <c r="AL63" s="286" t="str">
        <f t="shared" si="220"/>
        <v/>
      </c>
      <c r="AM63" s="286" t="str">
        <f t="shared" si="221"/>
        <v/>
      </c>
      <c r="AN63" s="288" t="str">
        <f t="shared" si="222"/>
        <v/>
      </c>
      <c r="AO63" s="258"/>
      <c r="AP63" s="50"/>
      <c r="AQ63" s="154"/>
      <c r="AR63" s="154"/>
      <c r="AS63" s="154"/>
      <c r="AT63" s="154"/>
      <c r="AU63" s="154"/>
      <c r="AV63" s="65"/>
      <c r="AW63" s="259"/>
    </row>
    <row r="64" spans="1:49" x14ac:dyDescent="0.25">
      <c r="A64" s="2"/>
      <c r="B64" s="62" t="s">
        <v>84</v>
      </c>
      <c r="C64" s="276" t="str">
        <f>IF(ISBLANK(Other!C26),"",(Other!C26))</f>
        <v/>
      </c>
      <c r="D64" s="277" t="str">
        <f>IF(ISBLANK(Other!D26),"",(Other!D26))</f>
        <v/>
      </c>
      <c r="E64" s="277" t="str">
        <f>IF(ISBLANK(Other!E26),"",(Other!E26))</f>
        <v/>
      </c>
      <c r="F64" s="278" t="str">
        <f>IF(ISBLANK(Other!F26),"",(Other!F26))</f>
        <v/>
      </c>
      <c r="G64" s="277" t="str">
        <f>IF(ISBLANK(Other!G26),"",(Other!G26))</f>
        <v/>
      </c>
      <c r="H64" s="277" t="str">
        <f>IF(ISBLANK(Other!H26),"",(Other!H26))</f>
        <v/>
      </c>
      <c r="I64" s="277" t="str">
        <f>IF(ISBLANK(Other!I26),"",(Other!I26))</f>
        <v/>
      </c>
      <c r="J64" s="277" t="str">
        <f>IF(ISBLANK(Other!J26),"",(Other!J26))</f>
        <v/>
      </c>
      <c r="K64" s="277" t="str">
        <f>IF(ISBLANK(Other!K26),"",(Other!K26))</f>
        <v/>
      </c>
      <c r="L64" s="277" t="str">
        <f>IF(ISBLANK(Other!L26),"",(Other!L26))</f>
        <v/>
      </c>
      <c r="M64" s="278" t="str">
        <f>IF(ISBLANK(Other!M26),"",(Other!M26))</f>
        <v/>
      </c>
      <c r="N64" s="34"/>
      <c r="O64" s="287" t="str">
        <f t="shared" si="213"/>
        <v/>
      </c>
      <c r="P64" s="289" t="str">
        <f t="shared" si="213"/>
        <v/>
      </c>
      <c r="Q64" s="288" t="str">
        <f t="shared" si="213"/>
        <v/>
      </c>
      <c r="R64" s="286" t="str">
        <f t="shared" si="213"/>
        <v/>
      </c>
      <c r="S64" s="289" t="str">
        <f t="shared" si="213"/>
        <v/>
      </c>
      <c r="T64" s="289" t="str">
        <f t="shared" si="213"/>
        <v/>
      </c>
      <c r="U64" s="289" t="str">
        <f t="shared" si="213"/>
        <v/>
      </c>
      <c r="V64" s="289" t="str">
        <f t="shared" si="214"/>
        <v/>
      </c>
      <c r="W64" s="289" t="str">
        <f t="shared" si="214"/>
        <v/>
      </c>
      <c r="X64" s="288" t="str">
        <f t="shared" si="215"/>
        <v/>
      </c>
      <c r="Y64" s="317"/>
      <c r="Z64" s="154"/>
      <c r="AA64" s="154"/>
      <c r="AB64" s="154"/>
      <c r="AC64" s="154"/>
      <c r="AD64" s="154"/>
      <c r="AE64" s="154"/>
      <c r="AF64" s="65"/>
      <c r="AG64" s="34"/>
      <c r="AH64" s="284" t="str">
        <f t="shared" si="216"/>
        <v/>
      </c>
      <c r="AI64" s="286" t="str">
        <f t="shared" si="217"/>
        <v/>
      </c>
      <c r="AJ64" s="286" t="str">
        <f t="shared" si="218"/>
        <v/>
      </c>
      <c r="AK64" s="286" t="str">
        <f t="shared" si="219"/>
        <v/>
      </c>
      <c r="AL64" s="286" t="str">
        <f t="shared" si="220"/>
        <v/>
      </c>
      <c r="AM64" s="286" t="str">
        <f t="shared" si="221"/>
        <v/>
      </c>
      <c r="AN64" s="288" t="str">
        <f t="shared" si="222"/>
        <v/>
      </c>
      <c r="AO64" s="258"/>
      <c r="AP64" s="50"/>
      <c r="AQ64" s="154"/>
      <c r="AR64" s="154"/>
      <c r="AS64" s="154"/>
      <c r="AT64" s="154"/>
      <c r="AU64" s="154"/>
      <c r="AV64" s="65"/>
      <c r="AW64" s="259"/>
    </row>
    <row r="65" spans="1:49" ht="14.4" thickBot="1" x14ac:dyDescent="0.3">
      <c r="A65" s="2"/>
      <c r="B65" s="66" t="s">
        <v>394</v>
      </c>
      <c r="C65" s="68">
        <f t="shared" ref="C65:J65" si="223">IF(COUNT(C58:C64) &gt; 0, SUM(C58:C64), "")</f>
        <v>5839</v>
      </c>
      <c r="D65" s="67">
        <f t="shared" si="223"/>
        <v>6278.6</v>
      </c>
      <c r="E65" s="67">
        <f t="shared" si="223"/>
        <v>6758</v>
      </c>
      <c r="F65" s="69">
        <f t="shared" si="223"/>
        <v>8205</v>
      </c>
      <c r="G65" s="67">
        <f t="shared" si="223"/>
        <v>9651.1571695244875</v>
      </c>
      <c r="H65" s="67">
        <f t="shared" si="223"/>
        <v>11030.098335406918</v>
      </c>
      <c r="I65" s="67">
        <f t="shared" si="223"/>
        <v>12795.828087924081</v>
      </c>
      <c r="J65" s="67">
        <f t="shared" si="223"/>
        <v>15024.57806303036</v>
      </c>
      <c r="K65" s="67">
        <f t="shared" ref="K65:L65" si="224">IF(COUNT(K58:K64) &gt; 0, SUM(K58:K64), "")</f>
        <v>17628.014345880663</v>
      </c>
      <c r="L65" s="67">
        <f t="shared" si="224"/>
        <v>20881.324571685</v>
      </c>
      <c r="M65" s="69">
        <f t="shared" ref="M65" si="225">IF(COUNT(M58:M64) &gt; 0, SUM(M58:M64), "")</f>
        <v>24931.325210636081</v>
      </c>
      <c r="N65" s="34"/>
      <c r="O65" s="211">
        <f t="shared" si="213"/>
        <v>7.528686418907353E-2</v>
      </c>
      <c r="P65" s="212">
        <f t="shared" si="213"/>
        <v>7.6354601344248652E-2</v>
      </c>
      <c r="Q65" s="213">
        <f t="shared" si="213"/>
        <v>0.21411660254513171</v>
      </c>
      <c r="R65" s="212">
        <f t="shared" si="213"/>
        <v>0.17625315899140614</v>
      </c>
      <c r="S65" s="212">
        <f t="shared" si="213"/>
        <v>0.14287832450151369</v>
      </c>
      <c r="T65" s="212">
        <f t="shared" si="213"/>
        <v>0.16008286588426165</v>
      </c>
      <c r="U65" s="212">
        <f t="shared" si="213"/>
        <v>0.17417786170553795</v>
      </c>
      <c r="V65" s="212">
        <f t="shared" si="214"/>
        <v>0.17327849553767818</v>
      </c>
      <c r="W65" s="212">
        <f t="shared" si="214"/>
        <v>0.1845534137861973</v>
      </c>
      <c r="X65" s="213">
        <f t="shared" si="215"/>
        <v>0.19395324396436364</v>
      </c>
      <c r="Y65" s="317"/>
      <c r="Z65" s="67" t="str">
        <f t="shared" ref="Z65:AV65" si="226">IF(COUNT(Z58:Z64) &gt; 0, SUM(Z58:Z64), "")</f>
        <v/>
      </c>
      <c r="AA65" s="67" t="str">
        <f t="shared" si="226"/>
        <v/>
      </c>
      <c r="AB65" s="67" t="str">
        <f t="shared" si="226"/>
        <v/>
      </c>
      <c r="AC65" s="67" t="str">
        <f t="shared" si="226"/>
        <v/>
      </c>
      <c r="AD65" s="67" t="str">
        <f t="shared" si="226"/>
        <v/>
      </c>
      <c r="AE65" s="67" t="str">
        <f t="shared" si="226"/>
        <v/>
      </c>
      <c r="AF65" s="69" t="str">
        <f t="shared" si="226"/>
        <v/>
      </c>
      <c r="AG65" s="34"/>
      <c r="AH65" s="320">
        <f t="shared" si="226"/>
        <v>-6</v>
      </c>
      <c r="AI65" s="319" t="str">
        <f t="shared" si="226"/>
        <v/>
      </c>
      <c r="AJ65" s="319" t="str">
        <f t="shared" si="226"/>
        <v/>
      </c>
      <c r="AK65" s="319" t="str">
        <f t="shared" si="226"/>
        <v/>
      </c>
      <c r="AL65" s="319" t="str">
        <f t="shared" si="226"/>
        <v/>
      </c>
      <c r="AM65" s="319" t="str">
        <f t="shared" si="226"/>
        <v/>
      </c>
      <c r="AN65" s="318" t="str">
        <f t="shared" si="226"/>
        <v/>
      </c>
      <c r="AO65" s="258"/>
      <c r="AP65" s="68" t="str">
        <f t="shared" si="226"/>
        <v/>
      </c>
      <c r="AQ65" s="67" t="str">
        <f t="shared" si="226"/>
        <v/>
      </c>
      <c r="AR65" s="67" t="str">
        <f t="shared" si="226"/>
        <v/>
      </c>
      <c r="AS65" s="67" t="str">
        <f t="shared" si="226"/>
        <v/>
      </c>
      <c r="AT65" s="67" t="str">
        <f t="shared" si="226"/>
        <v/>
      </c>
      <c r="AU65" s="67" t="str">
        <f t="shared" si="226"/>
        <v/>
      </c>
      <c r="AV65" s="69" t="str">
        <f t="shared" si="226"/>
        <v/>
      </c>
      <c r="AW65" s="260"/>
    </row>
    <row r="66" spans="1:49" x14ac:dyDescent="0.25">
      <c r="A66" s="2"/>
      <c r="B66" s="93"/>
      <c r="C66" s="279"/>
      <c r="D66" s="279"/>
      <c r="E66" s="279"/>
      <c r="F66" s="279"/>
      <c r="G66" s="280"/>
      <c r="H66" s="281"/>
      <c r="I66" s="281"/>
      <c r="J66" s="281"/>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6"/>
    </row>
    <row r="67" spans="1:49" ht="22.8" x14ac:dyDescent="0.25">
      <c r="A67" s="2"/>
      <c r="B67" s="220" t="s">
        <v>395</v>
      </c>
      <c r="C67" s="220"/>
      <c r="D67" s="220"/>
      <c r="E67" s="220"/>
      <c r="F67" s="220"/>
      <c r="G67" s="220"/>
      <c r="H67" s="220"/>
      <c r="I67" s="220"/>
      <c r="J67" s="220"/>
      <c r="K67" s="220"/>
      <c r="L67" s="220"/>
      <c r="M67" s="220"/>
      <c r="N67" s="220"/>
      <c r="O67" s="220"/>
      <c r="P67" s="220"/>
      <c r="Q67" s="220"/>
      <c r="R67" s="220"/>
      <c r="S67" s="220"/>
      <c r="T67" s="220"/>
      <c r="U67" s="282"/>
      <c r="V67" s="282"/>
      <c r="W67" s="282"/>
      <c r="X67" s="282"/>
      <c r="Y67" s="246"/>
      <c r="Z67" s="246"/>
      <c r="AA67" s="246"/>
      <c r="AB67" s="246"/>
      <c r="AC67" s="246"/>
      <c r="AD67" s="246"/>
      <c r="AE67" s="246"/>
      <c r="AF67" s="246"/>
      <c r="AG67" s="246"/>
      <c r="AH67" s="246"/>
      <c r="AI67" s="246"/>
      <c r="AJ67" s="246"/>
      <c r="AK67" s="246"/>
      <c r="AL67" s="246"/>
      <c r="AM67" s="246"/>
      <c r="AN67" s="246"/>
      <c r="AO67" s="246"/>
      <c r="AP67" s="246"/>
      <c r="AQ67" s="246"/>
      <c r="AR67" s="246"/>
      <c r="AS67" s="246"/>
      <c r="AT67" s="246"/>
      <c r="AU67" s="246"/>
      <c r="AV67" s="246"/>
    </row>
    <row r="68" spans="1:49" ht="229.5" customHeight="1" x14ac:dyDescent="0.25">
      <c r="A68" s="2"/>
      <c r="B68" s="34"/>
      <c r="C68" s="172"/>
      <c r="D68" s="172"/>
      <c r="E68" s="172"/>
      <c r="F68" s="197"/>
      <c r="G68" s="2"/>
      <c r="H68" s="34"/>
      <c r="I68" s="34"/>
      <c r="J68" s="34"/>
      <c r="K68" s="34"/>
      <c r="L68" s="34"/>
      <c r="M68" s="34"/>
      <c r="N68" s="34"/>
      <c r="O68" s="34"/>
      <c r="P68" s="34"/>
      <c r="Q68" s="34"/>
      <c r="R68" s="34"/>
      <c r="S68" s="34"/>
      <c r="T68" s="34"/>
      <c r="U68" s="34"/>
      <c r="V68" s="34"/>
      <c r="W68" s="34"/>
      <c r="X68" s="34"/>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6"/>
    </row>
    <row r="69" spans="1:49" ht="15" customHeight="1" x14ac:dyDescent="0.25">
      <c r="A69" s="2"/>
      <c r="B69" s="34"/>
      <c r="C69" s="172"/>
      <c r="D69" s="172"/>
      <c r="E69" s="172"/>
      <c r="F69" s="197"/>
      <c r="G69" s="2"/>
      <c r="H69" s="2"/>
      <c r="I69" s="2"/>
      <c r="J69" s="2"/>
      <c r="K69" s="2"/>
      <c r="L69" s="2"/>
      <c r="M69" s="2"/>
      <c r="N69" s="2"/>
      <c r="O69" s="2"/>
      <c r="P69" s="2"/>
      <c r="Q69" s="2"/>
      <c r="R69" s="2"/>
      <c r="S69" s="2"/>
      <c r="T69" s="2"/>
      <c r="U69" s="2"/>
      <c r="V69" s="2"/>
      <c r="W69" s="2"/>
      <c r="X69" s="2"/>
    </row>
    <row r="70" spans="1:49" ht="22.8" x14ac:dyDescent="0.25">
      <c r="A70" s="2"/>
      <c r="B70" s="220" t="s">
        <v>396</v>
      </c>
      <c r="C70" s="220"/>
      <c r="D70" s="220"/>
      <c r="E70" s="220"/>
      <c r="F70" s="220"/>
      <c r="G70" s="220"/>
      <c r="H70" s="220"/>
      <c r="I70" s="220"/>
      <c r="J70" s="220"/>
      <c r="K70" s="220"/>
      <c r="L70" s="220"/>
      <c r="M70" s="220"/>
      <c r="N70" s="220"/>
      <c r="O70" s="220"/>
      <c r="P70" s="220"/>
      <c r="Q70" s="220"/>
      <c r="R70" s="220"/>
      <c r="S70" s="220"/>
      <c r="T70" s="220"/>
      <c r="U70" s="2"/>
      <c r="V70" s="282"/>
      <c r="W70" s="282"/>
      <c r="X70" s="282"/>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row>
    <row r="71" spans="1:49" x14ac:dyDescent="0.25">
      <c r="A71" s="2"/>
      <c r="B71" s="23"/>
      <c r="C71" s="23"/>
      <c r="D71" s="23"/>
      <c r="E71" s="23"/>
      <c r="F71" s="23"/>
      <c r="G71" s="2"/>
      <c r="H71" s="2"/>
      <c r="I71" s="2"/>
      <c r="J71" s="2"/>
      <c r="K71" s="2"/>
      <c r="L71" s="2"/>
      <c r="M71" s="2"/>
      <c r="N71" s="2"/>
      <c r="O71" s="2"/>
      <c r="P71" s="2"/>
      <c r="Q71" s="2"/>
      <c r="R71" s="2"/>
      <c r="S71" s="2"/>
      <c r="T71" s="2"/>
      <c r="U71" s="2"/>
      <c r="V71" s="2"/>
      <c r="W71" s="2"/>
      <c r="X71" s="2"/>
    </row>
    <row r="72" spans="1:49" x14ac:dyDescent="0.25">
      <c r="A72" s="2"/>
      <c r="B72" s="2"/>
      <c r="C72" s="2"/>
      <c r="D72" s="2"/>
      <c r="E72" s="2"/>
      <c r="F72" s="2"/>
      <c r="G72" s="2"/>
      <c r="H72" s="2"/>
      <c r="I72" s="2"/>
      <c r="J72" s="2"/>
      <c r="K72" s="2"/>
      <c r="L72" s="2"/>
      <c r="M72" s="2"/>
      <c r="N72" s="2"/>
      <c r="O72" s="2"/>
      <c r="P72" s="2"/>
      <c r="Q72" s="2"/>
      <c r="R72" s="2"/>
      <c r="S72" s="2"/>
      <c r="T72" s="2"/>
      <c r="U72" s="2"/>
      <c r="V72" s="2"/>
      <c r="W72" s="2"/>
      <c r="X72" s="2"/>
    </row>
    <row r="73" spans="1:49" x14ac:dyDescent="0.25">
      <c r="A73" s="2"/>
      <c r="B73" s="2"/>
      <c r="C73" s="2"/>
      <c r="D73" s="2"/>
      <c r="E73" s="2"/>
      <c r="F73" s="2"/>
      <c r="G73" s="2"/>
      <c r="H73" s="2"/>
      <c r="I73" s="2"/>
      <c r="J73" s="2"/>
      <c r="K73" s="2"/>
      <c r="L73" s="2"/>
      <c r="M73" s="2"/>
      <c r="N73" s="2"/>
      <c r="O73" s="2"/>
      <c r="P73" s="2"/>
      <c r="Q73" s="2"/>
      <c r="R73" s="2"/>
      <c r="S73" s="2"/>
      <c r="T73" s="2"/>
      <c r="U73" s="2"/>
      <c r="V73" s="2"/>
      <c r="W73" s="2"/>
      <c r="X73" s="2"/>
    </row>
    <row r="74" spans="1:49" x14ac:dyDescent="0.25">
      <c r="A74" s="2"/>
      <c r="B74" s="2"/>
      <c r="C74" s="2"/>
      <c r="D74" s="2"/>
      <c r="E74" s="2"/>
      <c r="F74" s="2"/>
      <c r="G74" s="2"/>
      <c r="H74" s="2"/>
      <c r="I74" s="2"/>
      <c r="J74" s="2"/>
      <c r="K74" s="2"/>
      <c r="L74" s="2"/>
      <c r="M74" s="2"/>
      <c r="N74" s="2"/>
      <c r="O74" s="2"/>
      <c r="P74" s="2"/>
      <c r="Q74" s="2"/>
      <c r="R74" s="2"/>
      <c r="S74" s="2"/>
      <c r="T74" s="2"/>
      <c r="U74" s="2"/>
      <c r="V74" s="2"/>
      <c r="W74" s="2"/>
      <c r="X74" s="2"/>
    </row>
    <row r="75" spans="1:49" x14ac:dyDescent="0.25">
      <c r="A75" s="2"/>
      <c r="B75" s="2"/>
      <c r="C75" s="2"/>
      <c r="D75" s="2"/>
      <c r="E75" s="2"/>
      <c r="F75" s="2"/>
      <c r="G75" s="2"/>
      <c r="H75" s="2"/>
      <c r="I75" s="2"/>
      <c r="J75" s="2"/>
      <c r="K75" s="2"/>
      <c r="L75" s="2"/>
      <c r="M75" s="2"/>
      <c r="N75" s="2"/>
      <c r="O75" s="2"/>
      <c r="P75" s="2"/>
      <c r="Q75" s="2"/>
      <c r="R75" s="2"/>
      <c r="S75" s="2"/>
      <c r="T75" s="2"/>
      <c r="U75" s="2"/>
      <c r="V75" s="2"/>
      <c r="W75" s="2"/>
      <c r="X75" s="2"/>
    </row>
    <row r="76" spans="1:49" x14ac:dyDescent="0.25">
      <c r="A76" s="2"/>
      <c r="B76" s="2"/>
      <c r="C76" s="2"/>
      <c r="D76" s="2"/>
      <c r="E76" s="2"/>
      <c r="F76" s="2"/>
      <c r="G76" s="2"/>
      <c r="H76" s="2"/>
      <c r="I76" s="2"/>
      <c r="J76" s="2"/>
      <c r="K76" s="2"/>
      <c r="L76" s="2"/>
      <c r="M76" s="2"/>
      <c r="N76" s="2"/>
      <c r="O76" s="2"/>
      <c r="P76" s="2"/>
      <c r="Q76" s="2"/>
      <c r="R76" s="2"/>
      <c r="S76" s="2"/>
      <c r="T76" s="2"/>
      <c r="U76" s="2"/>
      <c r="V76" s="2"/>
      <c r="W76" s="2"/>
      <c r="X76" s="2"/>
    </row>
    <row r="77" spans="1:49" x14ac:dyDescent="0.25">
      <c r="A77" s="2"/>
      <c r="B77" s="2"/>
      <c r="C77" s="2"/>
      <c r="D77" s="2"/>
      <c r="E77" s="2"/>
      <c r="F77" s="2"/>
      <c r="G77" s="2"/>
      <c r="H77" s="2"/>
      <c r="I77" s="2"/>
      <c r="J77" s="2"/>
      <c r="K77" s="2"/>
      <c r="L77" s="2"/>
      <c r="M77" s="2"/>
      <c r="N77" s="2"/>
      <c r="O77" s="2"/>
      <c r="P77" s="2"/>
      <c r="Q77" s="2"/>
      <c r="R77" s="2"/>
      <c r="S77" s="2"/>
      <c r="T77" s="2"/>
      <c r="U77" s="2"/>
      <c r="V77" s="2"/>
      <c r="W77" s="2"/>
      <c r="X77" s="2"/>
    </row>
    <row r="78" spans="1:49" x14ac:dyDescent="0.25">
      <c r="A78" s="2"/>
      <c r="B78" s="2"/>
      <c r="C78" s="2"/>
      <c r="D78" s="2"/>
      <c r="E78" s="2"/>
      <c r="F78" s="2"/>
      <c r="G78" s="2"/>
      <c r="H78" s="2"/>
      <c r="I78" s="2"/>
      <c r="J78" s="2"/>
      <c r="K78" s="2"/>
      <c r="L78" s="2"/>
      <c r="M78" s="2"/>
      <c r="N78" s="2"/>
      <c r="O78" s="2"/>
      <c r="P78" s="2"/>
      <c r="Q78" s="2"/>
      <c r="R78" s="2"/>
      <c r="S78" s="2"/>
      <c r="T78" s="2"/>
      <c r="U78" s="2"/>
      <c r="V78" s="2"/>
      <c r="W78" s="2"/>
      <c r="X78" s="2"/>
    </row>
    <row r="79" spans="1:49" x14ac:dyDescent="0.25">
      <c r="A79" s="2"/>
      <c r="B79" s="2"/>
      <c r="C79" s="2"/>
      <c r="D79" s="2"/>
      <c r="E79" s="2"/>
      <c r="F79" s="2"/>
      <c r="G79" s="2"/>
      <c r="H79" s="2"/>
      <c r="I79" s="2"/>
      <c r="J79" s="2"/>
      <c r="K79" s="2"/>
      <c r="L79" s="2"/>
      <c r="M79" s="2"/>
      <c r="N79" s="2"/>
      <c r="O79" s="2"/>
      <c r="P79" s="2"/>
      <c r="Q79" s="2"/>
      <c r="R79" s="2"/>
      <c r="S79" s="2"/>
      <c r="T79" s="2"/>
      <c r="U79" s="2"/>
      <c r="V79" s="2"/>
      <c r="W79" s="2"/>
      <c r="X79" s="2"/>
    </row>
    <row r="80" spans="1:49" x14ac:dyDescent="0.25">
      <c r="A80" s="2"/>
      <c r="B80" s="2"/>
      <c r="C80" s="2"/>
      <c r="D80" s="2"/>
      <c r="E80" s="2"/>
      <c r="F80" s="2"/>
      <c r="G80" s="2"/>
      <c r="H80" s="2"/>
      <c r="I80" s="2"/>
      <c r="J80" s="2"/>
      <c r="K80" s="2"/>
      <c r="L80" s="2"/>
      <c r="M80" s="2"/>
      <c r="N80" s="2"/>
      <c r="O80" s="2"/>
      <c r="P80" s="2"/>
      <c r="Q80" s="2"/>
      <c r="R80" s="2"/>
      <c r="S80" s="2"/>
      <c r="T80" s="2"/>
      <c r="U80" s="2"/>
      <c r="V80" s="2"/>
      <c r="W80" s="2"/>
      <c r="X80" s="2"/>
    </row>
    <row r="81" spans="1:48" x14ac:dyDescent="0.25">
      <c r="A81" s="2"/>
      <c r="B81" s="2"/>
      <c r="C81" s="2"/>
      <c r="D81" s="2"/>
      <c r="E81" s="2"/>
      <c r="F81" s="2"/>
      <c r="G81" s="2"/>
      <c r="H81" s="2"/>
      <c r="I81" s="2"/>
      <c r="J81" s="2"/>
      <c r="K81" s="2"/>
      <c r="L81" s="2"/>
      <c r="M81" s="2"/>
      <c r="N81" s="2"/>
      <c r="O81" s="2"/>
      <c r="P81" s="2"/>
      <c r="Q81" s="2"/>
      <c r="R81" s="2"/>
      <c r="S81" s="2"/>
      <c r="T81" s="2"/>
      <c r="U81" s="2"/>
      <c r="V81" s="2"/>
      <c r="W81" s="2"/>
      <c r="X81" s="2"/>
    </row>
    <row r="82" spans="1:48" x14ac:dyDescent="0.25">
      <c r="A82" s="2"/>
      <c r="B82" s="2"/>
      <c r="C82" s="2"/>
      <c r="D82" s="2"/>
      <c r="E82" s="2"/>
      <c r="F82" s="2"/>
      <c r="G82" s="2"/>
      <c r="H82" s="2"/>
      <c r="I82" s="2"/>
      <c r="J82" s="2"/>
      <c r="K82" s="2"/>
      <c r="L82" s="2"/>
      <c r="M82" s="2"/>
      <c r="N82" s="2"/>
      <c r="O82" s="2"/>
      <c r="P82" s="2"/>
      <c r="Q82" s="2"/>
      <c r="R82" s="2"/>
      <c r="S82" s="2"/>
      <c r="T82" s="2"/>
      <c r="U82" s="2"/>
      <c r="V82" s="2"/>
      <c r="W82" s="2"/>
      <c r="X82" s="2"/>
    </row>
    <row r="83" spans="1:48" x14ac:dyDescent="0.25">
      <c r="A83" s="2"/>
      <c r="B83" s="2"/>
      <c r="C83" s="2"/>
      <c r="D83" s="2"/>
      <c r="E83" s="2"/>
      <c r="F83" s="2"/>
      <c r="G83" s="2"/>
      <c r="H83" s="2"/>
      <c r="I83" s="2"/>
      <c r="J83" s="2"/>
      <c r="K83" s="2"/>
      <c r="L83" s="2"/>
      <c r="M83" s="2"/>
      <c r="N83" s="2"/>
      <c r="O83" s="2"/>
      <c r="P83" s="2"/>
      <c r="Q83" s="2"/>
      <c r="R83" s="2"/>
      <c r="S83" s="2"/>
      <c r="T83" s="2"/>
      <c r="U83" s="2"/>
      <c r="V83" s="2"/>
      <c r="W83" s="2"/>
      <c r="X83" s="2"/>
    </row>
    <row r="84" spans="1:48" x14ac:dyDescent="0.25">
      <c r="A84" s="2"/>
      <c r="B84" s="2"/>
      <c r="C84" s="2"/>
      <c r="D84" s="2"/>
      <c r="E84" s="2"/>
      <c r="F84" s="2"/>
      <c r="G84" s="2"/>
      <c r="H84" s="2"/>
      <c r="I84" s="2"/>
      <c r="J84" s="2"/>
      <c r="K84" s="2"/>
      <c r="L84" s="2"/>
      <c r="M84" s="2"/>
      <c r="N84" s="2"/>
      <c r="O84" s="2"/>
      <c r="P84" s="2"/>
      <c r="Q84" s="2"/>
      <c r="R84" s="2"/>
      <c r="S84" s="2"/>
      <c r="T84" s="2"/>
      <c r="U84" s="2"/>
      <c r="V84" s="2"/>
      <c r="W84" s="2"/>
      <c r="X84" s="2"/>
    </row>
    <row r="85" spans="1:48" x14ac:dyDescent="0.25">
      <c r="A85" s="2"/>
      <c r="B85" s="2"/>
      <c r="C85" s="2"/>
      <c r="D85" s="2"/>
      <c r="E85" s="2"/>
      <c r="F85" s="2"/>
      <c r="G85" s="2"/>
      <c r="H85" s="2"/>
      <c r="I85" s="2"/>
      <c r="J85" s="2"/>
      <c r="K85" s="2"/>
      <c r="L85" s="2"/>
      <c r="M85" s="2"/>
      <c r="N85" s="2"/>
      <c r="O85" s="2"/>
      <c r="P85" s="2"/>
      <c r="Q85" s="2"/>
      <c r="R85" s="2"/>
      <c r="S85" s="2"/>
      <c r="T85" s="2"/>
      <c r="U85" s="2"/>
      <c r="V85" s="2"/>
      <c r="W85" s="2"/>
      <c r="X85" s="2"/>
    </row>
    <row r="86" spans="1:48" x14ac:dyDescent="0.25">
      <c r="A86" s="2"/>
      <c r="B86" s="2"/>
      <c r="C86" s="2"/>
      <c r="D86" s="2"/>
      <c r="E86" s="2"/>
      <c r="F86" s="2"/>
      <c r="G86" s="2"/>
      <c r="H86" s="2"/>
      <c r="I86" s="2"/>
      <c r="J86" s="2"/>
      <c r="K86" s="2"/>
      <c r="L86" s="2"/>
      <c r="M86" s="2"/>
      <c r="N86" s="2"/>
      <c r="O86" s="2"/>
      <c r="P86" s="2"/>
      <c r="Q86" s="2"/>
      <c r="R86" s="2"/>
      <c r="S86" s="2"/>
      <c r="T86" s="2"/>
      <c r="U86" s="2"/>
      <c r="V86" s="2"/>
      <c r="W86" s="2"/>
      <c r="X86" s="2"/>
    </row>
    <row r="87" spans="1:48" ht="22.8" x14ac:dyDescent="0.25">
      <c r="A87" s="2"/>
      <c r="B87" s="220" t="s">
        <v>397</v>
      </c>
      <c r="C87" s="220"/>
      <c r="D87" s="220"/>
      <c r="E87" s="220"/>
      <c r="F87" s="220"/>
      <c r="G87" s="220"/>
      <c r="H87" s="220"/>
      <c r="I87" s="220"/>
      <c r="J87" s="220"/>
      <c r="K87" s="220"/>
      <c r="L87" s="220"/>
      <c r="M87" s="220"/>
      <c r="N87" s="220"/>
      <c r="O87" s="220"/>
      <c r="P87" s="220"/>
      <c r="Q87" s="220"/>
      <c r="R87" s="220"/>
      <c r="S87" s="220"/>
      <c r="T87" s="220"/>
      <c r="U87" s="2"/>
      <c r="V87" s="282"/>
      <c r="W87" s="282"/>
      <c r="X87" s="282"/>
      <c r="Y87" s="246"/>
      <c r="Z87" s="246"/>
      <c r="AA87" s="246"/>
      <c r="AB87" s="246"/>
      <c r="AC87" s="246"/>
      <c r="AD87" s="246"/>
      <c r="AE87" s="246"/>
      <c r="AF87" s="246"/>
      <c r="AG87" s="246"/>
      <c r="AH87" s="246"/>
      <c r="AI87" s="246"/>
      <c r="AJ87" s="246"/>
      <c r="AK87" s="246"/>
      <c r="AL87" s="246"/>
      <c r="AM87" s="246"/>
      <c r="AN87" s="246"/>
      <c r="AO87" s="246"/>
      <c r="AP87" s="246"/>
      <c r="AQ87" s="246"/>
      <c r="AR87" s="246"/>
      <c r="AS87" s="246"/>
      <c r="AT87" s="246"/>
      <c r="AU87" s="246"/>
      <c r="AV87" s="246"/>
    </row>
    <row r="88" spans="1:48" x14ac:dyDescent="0.25">
      <c r="A88" s="2"/>
      <c r="B88" s="2"/>
      <c r="C88" s="2"/>
      <c r="D88" s="2"/>
      <c r="E88" s="2"/>
      <c r="F88" s="2"/>
      <c r="G88" s="2"/>
      <c r="H88" s="2"/>
      <c r="I88" s="2"/>
      <c r="J88" s="2"/>
      <c r="K88" s="2"/>
      <c r="L88" s="2"/>
      <c r="M88" s="2"/>
      <c r="N88" s="2"/>
      <c r="O88" s="2"/>
      <c r="P88" s="2"/>
      <c r="Q88" s="2"/>
      <c r="R88" s="2"/>
      <c r="S88" s="2"/>
      <c r="T88" s="2"/>
      <c r="U88" s="2"/>
      <c r="V88" s="2"/>
      <c r="W88" s="2"/>
      <c r="X88" s="2"/>
    </row>
    <row r="89" spans="1:48" x14ac:dyDescent="0.25">
      <c r="A89" s="2"/>
      <c r="B89" s="2"/>
      <c r="C89" s="2"/>
      <c r="D89" s="2"/>
      <c r="E89" s="2"/>
      <c r="F89" s="2"/>
      <c r="G89" s="2"/>
      <c r="H89" s="2"/>
      <c r="I89" s="2"/>
      <c r="J89" s="2"/>
      <c r="K89" s="2"/>
      <c r="L89" s="2"/>
      <c r="M89" s="2"/>
      <c r="N89" s="2"/>
      <c r="O89" s="2"/>
      <c r="P89" s="2"/>
      <c r="Q89" s="2"/>
      <c r="R89" s="2"/>
      <c r="S89" s="2"/>
      <c r="T89" s="2"/>
      <c r="U89" s="2"/>
      <c r="V89" s="2"/>
      <c r="W89" s="2"/>
      <c r="X89" s="2"/>
    </row>
    <row r="90" spans="1:48" x14ac:dyDescent="0.25">
      <c r="A90" s="2"/>
      <c r="B90" s="2"/>
      <c r="C90" s="2"/>
      <c r="D90" s="2"/>
      <c r="E90" s="2"/>
      <c r="F90" s="2"/>
      <c r="G90" s="2"/>
      <c r="H90" s="2"/>
      <c r="I90" s="2"/>
      <c r="J90" s="2"/>
      <c r="K90" s="2"/>
      <c r="L90" s="2"/>
      <c r="M90" s="2"/>
      <c r="N90" s="2"/>
      <c r="O90" s="2"/>
      <c r="P90" s="2"/>
      <c r="Q90" s="2"/>
      <c r="R90" s="2"/>
      <c r="S90" s="2"/>
      <c r="T90" s="2"/>
      <c r="U90" s="2"/>
      <c r="V90" s="2"/>
      <c r="W90" s="2"/>
      <c r="X90" s="2"/>
    </row>
    <row r="91" spans="1:48" x14ac:dyDescent="0.25">
      <c r="A91" s="2"/>
      <c r="B91" s="2"/>
      <c r="C91" s="2"/>
      <c r="D91" s="2"/>
      <c r="E91" s="2"/>
      <c r="F91" s="2"/>
      <c r="G91" s="2"/>
      <c r="H91" s="2"/>
      <c r="I91" s="2"/>
      <c r="J91" s="2"/>
      <c r="K91" s="2"/>
      <c r="L91" s="2"/>
      <c r="M91" s="2"/>
      <c r="N91" s="2"/>
      <c r="O91" s="2"/>
      <c r="P91" s="2"/>
      <c r="Q91" s="2"/>
      <c r="R91" s="2"/>
      <c r="S91" s="2"/>
      <c r="T91" s="2"/>
      <c r="U91" s="2"/>
      <c r="V91" s="2"/>
      <c r="W91" s="2"/>
      <c r="X91" s="2"/>
    </row>
    <row r="92" spans="1:48" x14ac:dyDescent="0.25">
      <c r="A92" s="2"/>
      <c r="B92" s="2"/>
      <c r="C92" s="2"/>
      <c r="D92" s="2"/>
      <c r="E92" s="2"/>
      <c r="F92" s="2"/>
      <c r="G92" s="2"/>
      <c r="H92" s="2"/>
      <c r="I92" s="2"/>
      <c r="J92" s="2"/>
      <c r="K92" s="2"/>
      <c r="L92" s="2"/>
      <c r="M92" s="2"/>
      <c r="N92" s="2"/>
      <c r="O92" s="2"/>
      <c r="P92" s="2"/>
      <c r="Q92" s="2"/>
      <c r="R92" s="2"/>
      <c r="S92" s="2"/>
      <c r="T92" s="2"/>
      <c r="U92" s="2"/>
      <c r="V92" s="2"/>
      <c r="W92" s="2"/>
      <c r="X92" s="2"/>
    </row>
    <row r="93" spans="1:48" x14ac:dyDescent="0.25">
      <c r="A93" s="2"/>
      <c r="B93" s="2"/>
      <c r="C93" s="2"/>
      <c r="D93" s="2"/>
      <c r="E93" s="2"/>
      <c r="F93" s="2"/>
      <c r="G93" s="2"/>
      <c r="H93" s="2"/>
      <c r="I93" s="2"/>
      <c r="J93" s="2"/>
      <c r="K93" s="2"/>
      <c r="L93" s="2"/>
      <c r="M93" s="2"/>
      <c r="N93" s="2"/>
      <c r="O93" s="2"/>
      <c r="P93" s="2"/>
      <c r="Q93" s="2"/>
      <c r="R93" s="2"/>
      <c r="S93" s="2"/>
      <c r="T93" s="2"/>
      <c r="U93" s="2"/>
      <c r="V93" s="2"/>
      <c r="W93" s="2"/>
      <c r="X93" s="2"/>
    </row>
    <row r="94" spans="1:48" x14ac:dyDescent="0.25">
      <c r="A94" s="2"/>
      <c r="B94" s="2"/>
      <c r="C94" s="2"/>
      <c r="D94" s="2"/>
      <c r="E94" s="2"/>
      <c r="F94" s="2"/>
      <c r="G94" s="2"/>
      <c r="H94" s="2"/>
      <c r="I94" s="2"/>
      <c r="J94" s="2"/>
      <c r="K94" s="2"/>
      <c r="L94" s="2"/>
      <c r="M94" s="2"/>
      <c r="N94" s="2"/>
      <c r="O94" s="2"/>
      <c r="P94" s="2"/>
      <c r="Q94" s="2"/>
      <c r="R94" s="2"/>
      <c r="S94" s="2"/>
      <c r="T94" s="2"/>
      <c r="U94" s="2"/>
      <c r="V94" s="2"/>
      <c r="W94" s="2"/>
      <c r="X94" s="2"/>
    </row>
    <row r="95" spans="1:48" x14ac:dyDescent="0.25">
      <c r="A95" s="2"/>
      <c r="B95" s="2"/>
      <c r="C95" s="2"/>
      <c r="D95" s="2"/>
      <c r="E95" s="2"/>
      <c r="F95" s="2"/>
      <c r="G95" s="2"/>
      <c r="H95" s="2"/>
      <c r="I95" s="2"/>
      <c r="J95" s="2"/>
      <c r="K95" s="2"/>
      <c r="L95" s="2"/>
      <c r="M95" s="2"/>
      <c r="N95" s="2"/>
      <c r="O95" s="2"/>
      <c r="P95" s="2"/>
      <c r="Q95" s="2"/>
      <c r="R95" s="2"/>
      <c r="S95" s="2"/>
      <c r="T95" s="2"/>
      <c r="U95" s="2"/>
      <c r="V95" s="2"/>
      <c r="W95" s="2"/>
      <c r="X95" s="2"/>
    </row>
    <row r="96" spans="1:48" x14ac:dyDescent="0.25">
      <c r="A96" s="2"/>
      <c r="B96" s="2"/>
      <c r="C96" s="2"/>
      <c r="D96" s="2"/>
      <c r="E96" s="2"/>
      <c r="F96" s="2"/>
      <c r="G96" s="2"/>
      <c r="H96" s="2"/>
      <c r="I96" s="2"/>
      <c r="J96" s="2"/>
      <c r="K96" s="2"/>
      <c r="L96" s="2"/>
      <c r="M96" s="2"/>
      <c r="N96" s="2"/>
      <c r="O96" s="2"/>
      <c r="P96" s="2"/>
      <c r="Q96" s="2"/>
      <c r="R96" s="2"/>
      <c r="S96" s="2"/>
      <c r="T96" s="2"/>
      <c r="U96" s="2"/>
      <c r="V96" s="2"/>
      <c r="W96" s="2"/>
      <c r="X96" s="2"/>
    </row>
    <row r="97" spans="1:24" x14ac:dyDescent="0.25">
      <c r="A97" s="2"/>
      <c r="B97" s="2"/>
      <c r="C97" s="2"/>
      <c r="D97" s="2"/>
      <c r="E97" s="2"/>
      <c r="F97" s="2"/>
      <c r="G97" s="2"/>
      <c r="H97" s="2"/>
      <c r="I97" s="2"/>
      <c r="J97" s="2"/>
      <c r="K97" s="2"/>
      <c r="L97" s="2"/>
      <c r="M97" s="2"/>
      <c r="N97" s="2"/>
      <c r="O97" s="2"/>
      <c r="P97" s="2"/>
      <c r="Q97" s="2"/>
      <c r="R97" s="2"/>
      <c r="S97" s="2"/>
      <c r="T97" s="2"/>
      <c r="U97" s="2"/>
      <c r="V97" s="2"/>
      <c r="W97" s="2"/>
      <c r="X97" s="2"/>
    </row>
    <row r="98" spans="1:24" x14ac:dyDescent="0.25">
      <c r="A98" s="2"/>
      <c r="B98" s="2"/>
      <c r="C98" s="2"/>
      <c r="D98" s="2"/>
      <c r="E98" s="2"/>
      <c r="F98" s="2"/>
      <c r="G98" s="2"/>
      <c r="H98" s="2"/>
      <c r="I98" s="2"/>
      <c r="J98" s="2"/>
      <c r="K98" s="2"/>
      <c r="L98" s="2"/>
      <c r="M98" s="2"/>
      <c r="N98" s="2"/>
      <c r="O98" s="2"/>
      <c r="P98" s="2"/>
      <c r="Q98" s="2"/>
      <c r="R98" s="2"/>
      <c r="S98" s="2"/>
      <c r="T98" s="2"/>
      <c r="U98" s="2"/>
      <c r="V98" s="2"/>
      <c r="W98" s="2"/>
      <c r="X98" s="2"/>
    </row>
    <row r="99" spans="1:24" x14ac:dyDescent="0.25">
      <c r="A99" s="2"/>
      <c r="B99" s="2"/>
      <c r="C99" s="2"/>
      <c r="D99" s="2"/>
      <c r="E99" s="2"/>
      <c r="F99" s="2"/>
      <c r="G99" s="2"/>
      <c r="H99" s="2"/>
      <c r="I99" s="2"/>
      <c r="J99" s="2"/>
      <c r="K99" s="2"/>
      <c r="L99" s="2"/>
      <c r="M99" s="2"/>
      <c r="N99" s="2"/>
      <c r="O99" s="2"/>
      <c r="P99" s="2"/>
      <c r="Q99" s="2"/>
      <c r="R99" s="2"/>
      <c r="S99" s="2"/>
      <c r="T99" s="2"/>
      <c r="U99" s="2"/>
      <c r="V99" s="2"/>
      <c r="W99" s="2"/>
      <c r="X99" s="2"/>
    </row>
    <row r="100" spans="1:24"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row>
    <row r="101" spans="1:24"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row>
    <row r="102" spans="1:24"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row>
    <row r="103" spans="1:24"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row>
    <row r="104" spans="1:24"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row>
    <row r="105" spans="1:24"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row>
    <row r="106" spans="1:24" x14ac:dyDescent="0.25">
      <c r="A106" s="2"/>
      <c r="B106" s="2"/>
      <c r="C106" s="2"/>
      <c r="D106" s="2"/>
      <c r="E106" s="2"/>
      <c r="F106" s="2"/>
      <c r="G106" s="2"/>
      <c r="H106" s="2"/>
      <c r="I106" s="2"/>
      <c r="J106" s="2"/>
      <c r="K106" s="2"/>
      <c r="L106" s="2"/>
      <c r="M106" s="2"/>
      <c r="N106" s="2"/>
      <c r="O106" s="2"/>
      <c r="P106" s="2"/>
      <c r="Q106" s="2"/>
      <c r="R106" s="2"/>
      <c r="S106" s="2"/>
      <c r="T106" s="2"/>
      <c r="U106" s="2"/>
    </row>
    <row r="107" spans="1:24" x14ac:dyDescent="0.25">
      <c r="A107" s="2"/>
      <c r="B107" s="2"/>
      <c r="C107" s="2"/>
      <c r="D107" s="2"/>
      <c r="E107" s="2"/>
      <c r="F107" s="2"/>
      <c r="G107" s="2"/>
      <c r="H107" s="2"/>
      <c r="I107" s="2"/>
      <c r="J107" s="2"/>
      <c r="K107" s="2"/>
      <c r="L107" s="2"/>
      <c r="M107" s="2"/>
      <c r="N107" s="2"/>
      <c r="O107" s="2"/>
      <c r="P107" s="2"/>
      <c r="Q107" s="2"/>
      <c r="R107" s="2"/>
      <c r="S107" s="2"/>
      <c r="T107" s="2"/>
      <c r="U107" s="2"/>
    </row>
  </sheetData>
  <sheetProtection algorithmName="SHA-512" hashValue="IcxuB7TX3U+1UW/MNALN5YIOwildyO0Rjj6BTNomUsAaOyZ0FCjce6zJt6/2GOYMM5TzmsUy3v7YqvUbJ2Rrsw==" saltValue="L9O9gDT5HHY60vAN9qXfJw==" spinCount="100000" sheet="1" formatCells="0" formatColumns="0" formatRows="0"/>
  <conditionalFormatting sqref="C3:E3 C6:E6 F16:I16 AX16:AX17 C26:E27 C36:E37 C54:E55 C66:E66">
    <cfRule type="cellIs" dxfId="178" priority="37" operator="lessThan">
      <formula>#REF!</formula>
    </cfRule>
    <cfRule type="cellIs" dxfId="177" priority="38" operator="greaterThan">
      <formula>#REF!</formula>
    </cfRule>
  </conditionalFormatting>
  <conditionalFormatting sqref="C9:E9">
    <cfRule type="cellIs" dxfId="176" priority="9" operator="lessThan">
      <formula>#REF!</formula>
    </cfRule>
    <cfRule type="cellIs" dxfId="175" priority="10" operator="greaterThan">
      <formula>#REF!</formula>
    </cfRule>
  </conditionalFormatting>
  <conditionalFormatting sqref="C19:E19">
    <cfRule type="cellIs" dxfId="174" priority="7" operator="lessThan">
      <formula>#REF!</formula>
    </cfRule>
    <cfRule type="cellIs" dxfId="173" priority="8" operator="greaterThan">
      <formula>#REF!</formula>
    </cfRule>
  </conditionalFormatting>
  <conditionalFormatting sqref="C29:E29">
    <cfRule type="cellIs" dxfId="172" priority="5" operator="lessThan">
      <formula>#REF!</formula>
    </cfRule>
    <cfRule type="cellIs" dxfId="171" priority="6" operator="greaterThan">
      <formula>#REF!</formula>
    </cfRule>
  </conditionalFormatting>
  <conditionalFormatting sqref="C39:E39">
    <cfRule type="cellIs" dxfId="170" priority="3" operator="lessThan">
      <formula>#REF!</formula>
    </cfRule>
    <cfRule type="cellIs" dxfId="169" priority="4" operator="greaterThan">
      <formula>#REF!</formula>
    </cfRule>
  </conditionalFormatting>
  <conditionalFormatting sqref="C57:E57">
    <cfRule type="cellIs" dxfId="168" priority="1" operator="lessThan">
      <formula>#REF!</formula>
    </cfRule>
    <cfRule type="cellIs" dxfId="167" priority="2" operator="greaterThan">
      <formula>#REF!</formula>
    </cfRule>
  </conditionalFormatting>
  <conditionalFormatting sqref="F6">
    <cfRule type="cellIs" dxfId="166" priority="35" operator="lessThan">
      <formula>B6</formula>
    </cfRule>
    <cfRule type="cellIs" dxfId="165" priority="36" operator="greaterThan">
      <formula>B6</formula>
    </cfRule>
  </conditionalFormatting>
  <conditionalFormatting sqref="P26:R26">
    <cfRule type="cellIs" dxfId="164" priority="21" operator="lessThan">
      <formula>#REF!</formula>
    </cfRule>
    <cfRule type="cellIs" dxfId="163" priority="22" operator="greaterThan">
      <formula>#REF!</formula>
    </cfRule>
  </conditionalFormatting>
  <conditionalFormatting sqref="Z27">
    <cfRule type="cellIs" dxfId="162" priority="15" operator="lessThan">
      <formula>#REF!</formula>
    </cfRule>
    <cfRule type="cellIs" dxfId="161" priority="16" operator="greaterThan">
      <formula>#REF!</formula>
    </cfRule>
  </conditionalFormatting>
  <conditionalFormatting sqref="Z37">
    <cfRule type="cellIs" dxfId="160" priority="13" operator="lessThan">
      <formula>#REF!</formula>
    </cfRule>
    <cfRule type="cellIs" dxfId="159" priority="14" operator="greaterThan">
      <formula>#REF!</formula>
    </cfRule>
  </conditionalFormatting>
  <conditionalFormatting sqref="Z55">
    <cfRule type="cellIs" dxfId="158" priority="11" operator="lessThan">
      <formula>#REF!</formula>
    </cfRule>
    <cfRule type="cellIs" dxfId="157" priority="12" operator="greaterThan">
      <formula>#REF!</formula>
    </cfRule>
  </conditionalFormatting>
  <conditionalFormatting sqref="AS16:AV16 AP26:AR27 AP36:AR37 AP54:AR55">
    <cfRule type="cellIs" dxfId="156" priority="17" operator="lessThan">
      <formula>#REF!</formula>
    </cfRule>
    <cfRule type="cellIs" dxfId="155" priority="18" operator="greaterThan">
      <formula>#REF!</formula>
    </cfRule>
  </conditionalFormatting>
  <conditionalFormatting sqref="AV3 Z16:AB16 AX20:AX24 AH26:AI26 AV66 AV68">
    <cfRule type="cellIs" dxfId="154" priority="33" operator="lessThan">
      <formula>#REF!</formula>
    </cfRule>
    <cfRule type="cellIs" dxfId="153" priority="34" operator="greaterThan">
      <formula>#REF!</formula>
    </cfRule>
  </conditionalFormatting>
  <dataValidations count="1">
    <dataValidation type="whole" allowBlank="1" showInputMessage="1" showErrorMessage="1" sqref="Z58:AF65 Z10:AF15 Z40:AF53 AP10:AV15 AP58:AV65 AP40:AV53 Z20:AF25 AP20:AV25 AP30:AV35 Z30:AF35" xr:uid="{00000000-0002-0000-0600-000000000000}">
      <formula1>-1000000000000</formula1>
      <formula2>1000000000000</formula2>
    </dataValidation>
  </dataValidations>
  <hyperlinks>
    <hyperlink ref="A1" location="Template_contents_bottom" display="Back to contents"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B7FFD8"/>
  </sheetPr>
  <dimension ref="A1:O43"/>
  <sheetViews>
    <sheetView zoomScale="80" zoomScaleNormal="80" workbookViewId="0">
      <selection activeCell="B18" sqref="B18"/>
    </sheetView>
  </sheetViews>
  <sheetFormatPr defaultColWidth="9" defaultRowHeight="14.4" x14ac:dyDescent="0.3"/>
  <cols>
    <col min="1" max="1" width="9" style="87"/>
    <col min="2" max="2" width="35.33203125" style="140" customWidth="1"/>
    <col min="3" max="3" width="14.33203125" style="87" customWidth="1"/>
    <col min="4" max="4" width="25.6640625" style="87" customWidth="1"/>
    <col min="5" max="5" width="37.6640625" style="87" customWidth="1"/>
    <col min="6" max="6" width="23.5546875" style="87" customWidth="1"/>
    <col min="7" max="7" width="25.44140625" style="87" customWidth="1"/>
    <col min="8" max="8" width="13.44140625" style="87" customWidth="1"/>
    <col min="9" max="9" width="46.33203125" style="87" customWidth="1"/>
    <col min="10" max="10" width="38" style="87" customWidth="1"/>
    <col min="11" max="11" width="32.33203125" style="87" customWidth="1"/>
    <col min="12" max="12" width="18" style="87" customWidth="1"/>
    <col min="13" max="16384" width="9" style="87"/>
  </cols>
  <sheetData>
    <row r="1" spans="1:15" x14ac:dyDescent="0.3">
      <c r="A1" s="391" t="s">
        <v>183</v>
      </c>
      <c r="B1" s="87"/>
    </row>
    <row r="2" spans="1:15" ht="25.2" customHeight="1" x14ac:dyDescent="0.25">
      <c r="B2" s="335" t="s">
        <v>398</v>
      </c>
      <c r="C2" s="393"/>
      <c r="D2" s="393"/>
      <c r="E2" s="393"/>
      <c r="F2" s="393"/>
      <c r="G2" s="393"/>
      <c r="H2" s="115"/>
      <c r="I2" s="115"/>
      <c r="J2" s="115"/>
    </row>
    <row r="3" spans="1:15" ht="25.2" customHeight="1" x14ac:dyDescent="0.25">
      <c r="B3" s="371"/>
      <c r="C3" s="371"/>
      <c r="D3" s="371"/>
      <c r="E3" s="371"/>
      <c r="F3" s="371"/>
      <c r="G3" s="371"/>
    </row>
    <row r="4" spans="1:15" ht="25.2" customHeight="1" x14ac:dyDescent="0.25">
      <c r="B4" s="394" t="s">
        <v>399</v>
      </c>
      <c r="C4" s="395"/>
      <c r="D4" s="395"/>
      <c r="E4" s="395"/>
      <c r="F4" s="395"/>
      <c r="G4" s="395"/>
      <c r="H4" s="116"/>
      <c r="I4" s="116"/>
      <c r="J4" s="116"/>
      <c r="K4" s="116"/>
      <c r="L4" s="116"/>
      <c r="M4" s="116"/>
      <c r="N4" s="116"/>
      <c r="O4" s="116"/>
    </row>
    <row r="5" spans="1:15" s="118" customFormat="1" ht="25.2" customHeight="1" x14ac:dyDescent="0.3">
      <c r="B5" s="372" t="s">
        <v>400</v>
      </c>
      <c r="C5" s="373"/>
      <c r="D5" s="396"/>
      <c r="E5" s="396"/>
      <c r="F5" s="396"/>
      <c r="G5" s="396"/>
    </row>
    <row r="6" spans="1:15" s="118" customFormat="1" ht="25.2" customHeight="1" x14ac:dyDescent="0.3">
      <c r="B6" s="372" t="s">
        <v>401</v>
      </c>
      <c r="C6" s="373"/>
      <c r="D6" s="396"/>
      <c r="E6" s="396"/>
      <c r="F6" s="396"/>
      <c r="G6" s="396"/>
    </row>
    <row r="7" spans="1:15" s="118" customFormat="1" ht="25.2" customHeight="1" thickBot="1" x14ac:dyDescent="0.35">
      <c r="B7" s="372" t="s">
        <v>402</v>
      </c>
      <c r="C7" s="373"/>
      <c r="D7" s="396"/>
      <c r="E7" s="396"/>
      <c r="F7" s="396"/>
      <c r="G7" s="396"/>
    </row>
    <row r="8" spans="1:15" ht="25.2" customHeight="1" thickBot="1" x14ac:dyDescent="0.3">
      <c r="B8" s="397" t="s">
        <v>403</v>
      </c>
      <c r="C8" s="398" t="s">
        <v>404</v>
      </c>
      <c r="D8" s="399" t="s">
        <v>405</v>
      </c>
      <c r="E8" s="400" t="s">
        <v>406</v>
      </c>
      <c r="F8" s="400" t="s">
        <v>407</v>
      </c>
      <c r="G8" s="401" t="s">
        <v>11</v>
      </c>
    </row>
    <row r="9" spans="1:15" ht="36.6" customHeight="1" x14ac:dyDescent="0.25">
      <c r="B9" s="119" t="s">
        <v>408</v>
      </c>
      <c r="C9" s="120" t="s">
        <v>15</v>
      </c>
      <c r="D9" s="374" t="s">
        <v>15</v>
      </c>
      <c r="E9" s="375"/>
      <c r="F9" s="376" t="s">
        <v>409</v>
      </c>
      <c r="G9" s="377">
        <v>45981</v>
      </c>
    </row>
    <row r="10" spans="1:15" ht="36.6" customHeight="1" x14ac:dyDescent="0.25">
      <c r="B10" s="121" t="s">
        <v>1198</v>
      </c>
      <c r="C10" s="981" t="s">
        <v>1199</v>
      </c>
      <c r="D10" s="982" t="s">
        <v>1199</v>
      </c>
      <c r="E10" s="379"/>
      <c r="F10" s="983" t="s">
        <v>1200</v>
      </c>
      <c r="G10" s="381"/>
    </row>
    <row r="11" spans="1:15" ht="25.2" customHeight="1" x14ac:dyDescent="0.25">
      <c r="B11" s="121"/>
      <c r="C11" s="122"/>
      <c r="D11" s="378"/>
      <c r="E11" s="379"/>
      <c r="F11" s="380"/>
      <c r="G11" s="381"/>
    </row>
    <row r="12" spans="1:15" ht="25.2" customHeight="1" x14ac:dyDescent="0.25">
      <c r="B12" s="123"/>
      <c r="C12" s="124"/>
      <c r="D12" s="382"/>
      <c r="E12" s="379"/>
      <c r="F12" s="383"/>
      <c r="G12" s="384"/>
    </row>
    <row r="13" spans="1:15" ht="25.2" customHeight="1" x14ac:dyDescent="0.25">
      <c r="B13" s="123"/>
      <c r="C13" s="124"/>
      <c r="D13" s="382"/>
      <c r="E13" s="379"/>
      <c r="F13" s="383"/>
      <c r="G13" s="384"/>
    </row>
    <row r="14" spans="1:15" ht="25.2" customHeight="1" thickBot="1" x14ac:dyDescent="0.3">
      <c r="B14" s="125"/>
      <c r="C14" s="126"/>
      <c r="D14" s="385"/>
      <c r="E14" s="386"/>
      <c r="F14" s="387"/>
      <c r="G14" s="388"/>
    </row>
    <row r="15" spans="1:15" ht="25.2" customHeight="1" x14ac:dyDescent="0.25">
      <c r="B15" s="87"/>
    </row>
    <row r="16" spans="1:15" s="127" customFormat="1" ht="25.2" customHeight="1" thickBot="1" x14ac:dyDescent="0.3">
      <c r="B16" s="394" t="s">
        <v>410</v>
      </c>
      <c r="C16" s="402"/>
      <c r="D16" s="402"/>
      <c r="E16" s="402"/>
      <c r="F16" s="402"/>
      <c r="G16" s="402"/>
      <c r="H16" s="402"/>
      <c r="I16" s="402"/>
      <c r="J16" s="402"/>
      <c r="K16" s="402"/>
      <c r="L16" s="402"/>
    </row>
    <row r="17" spans="2:12" s="389" customFormat="1" ht="80.099999999999994" customHeight="1" thickBot="1" x14ac:dyDescent="0.35">
      <c r="B17" s="403" t="s">
        <v>411</v>
      </c>
      <c r="C17" s="404" t="s">
        <v>412</v>
      </c>
      <c r="D17" s="404" t="s">
        <v>413</v>
      </c>
      <c r="E17" s="404" t="s">
        <v>414</v>
      </c>
      <c r="F17" s="404" t="s">
        <v>415</v>
      </c>
      <c r="G17" s="404" t="s">
        <v>416</v>
      </c>
      <c r="H17" s="404" t="s">
        <v>417</v>
      </c>
      <c r="I17" s="404" t="s">
        <v>418</v>
      </c>
      <c r="J17" s="404" t="s">
        <v>419</v>
      </c>
      <c r="K17" s="404" t="s">
        <v>420</v>
      </c>
      <c r="L17" s="405" t="s">
        <v>421</v>
      </c>
    </row>
    <row r="18" spans="2:12" s="127" customFormat="1" ht="80.099999999999994" customHeight="1" x14ac:dyDescent="0.25">
      <c r="B18" s="128" t="s">
        <v>422</v>
      </c>
      <c r="C18" s="129" t="s">
        <v>423</v>
      </c>
      <c r="D18" s="129" t="s">
        <v>424</v>
      </c>
      <c r="E18" s="129" t="s">
        <v>425</v>
      </c>
      <c r="F18" s="129" t="s">
        <v>426</v>
      </c>
      <c r="G18" s="129" t="s">
        <v>427</v>
      </c>
      <c r="H18" s="130">
        <v>43831</v>
      </c>
      <c r="I18" s="129" t="s">
        <v>428</v>
      </c>
      <c r="J18" s="129" t="s">
        <v>1201</v>
      </c>
      <c r="K18" s="129" t="s">
        <v>1202</v>
      </c>
      <c r="L18" s="131">
        <v>45981</v>
      </c>
    </row>
    <row r="19" spans="2:12" s="127" customFormat="1" ht="80.099999999999994" customHeight="1" x14ac:dyDescent="0.25">
      <c r="B19" s="132" t="s">
        <v>429</v>
      </c>
      <c r="C19" s="133" t="s">
        <v>430</v>
      </c>
      <c r="D19" s="133" t="s">
        <v>431</v>
      </c>
      <c r="E19" s="133" t="s">
        <v>432</v>
      </c>
      <c r="F19" s="133" t="s">
        <v>433</v>
      </c>
      <c r="G19" s="133" t="s">
        <v>434</v>
      </c>
      <c r="H19" s="134">
        <v>45292</v>
      </c>
      <c r="I19" s="984">
        <v>45992</v>
      </c>
      <c r="J19" s="133" t="s">
        <v>435</v>
      </c>
      <c r="K19" s="133" t="s">
        <v>436</v>
      </c>
      <c r="L19" s="135">
        <v>45786</v>
      </c>
    </row>
    <row r="20" spans="2:12" s="127" customFormat="1" ht="80.099999999999994" customHeight="1" x14ac:dyDescent="0.25">
      <c r="B20" s="132" t="s">
        <v>437</v>
      </c>
      <c r="C20" s="133" t="s">
        <v>423</v>
      </c>
      <c r="D20" s="133" t="s">
        <v>438</v>
      </c>
      <c r="E20" s="133" t="s">
        <v>439</v>
      </c>
      <c r="F20" s="133" t="s">
        <v>433</v>
      </c>
      <c r="G20" s="133"/>
      <c r="H20" s="134">
        <v>45292</v>
      </c>
      <c r="I20" s="133" t="s">
        <v>440</v>
      </c>
      <c r="J20" s="133" t="s">
        <v>441</v>
      </c>
      <c r="K20" s="133"/>
      <c r="L20" s="135">
        <v>45786</v>
      </c>
    </row>
    <row r="21" spans="2:12" s="127" customFormat="1" ht="80.099999999999994" customHeight="1" x14ac:dyDescent="0.25">
      <c r="B21" s="132"/>
      <c r="C21" s="133"/>
      <c r="D21" s="133"/>
      <c r="E21" s="133"/>
      <c r="F21" s="133"/>
      <c r="G21" s="133"/>
      <c r="H21" s="134"/>
      <c r="I21" s="133"/>
      <c r="J21" s="133"/>
      <c r="K21" s="133"/>
      <c r="L21" s="135"/>
    </row>
    <row r="22" spans="2:12" s="127" customFormat="1" ht="80.099999999999994" customHeight="1" x14ac:dyDescent="0.25">
      <c r="B22" s="132"/>
      <c r="C22" s="133"/>
      <c r="D22" s="133"/>
      <c r="E22" s="133"/>
      <c r="F22" s="133"/>
      <c r="G22" s="133"/>
      <c r="H22" s="134"/>
      <c r="I22" s="133"/>
      <c r="J22" s="133"/>
      <c r="K22" s="133"/>
      <c r="L22" s="135"/>
    </row>
    <row r="23" spans="2:12" s="127" customFormat="1" ht="80.099999999999994" customHeight="1" x14ac:dyDescent="0.25">
      <c r="B23" s="132"/>
      <c r="C23" s="133"/>
      <c r="D23" s="133"/>
      <c r="E23" s="133"/>
      <c r="F23" s="133"/>
      <c r="G23" s="133"/>
      <c r="H23" s="134"/>
      <c r="I23" s="133"/>
      <c r="J23" s="133"/>
      <c r="K23" s="133"/>
      <c r="L23" s="135"/>
    </row>
    <row r="24" spans="2:12" s="127" customFormat="1" ht="80.099999999999994" customHeight="1" x14ac:dyDescent="0.25">
      <c r="B24" s="132"/>
      <c r="C24" s="133"/>
      <c r="D24" s="133"/>
      <c r="E24" s="133"/>
      <c r="F24" s="133"/>
      <c r="G24" s="133"/>
      <c r="H24" s="134"/>
      <c r="I24" s="133"/>
      <c r="J24" s="133"/>
      <c r="K24" s="133"/>
      <c r="L24" s="135"/>
    </row>
    <row r="25" spans="2:12" s="127" customFormat="1" ht="80.099999999999994" customHeight="1" x14ac:dyDescent="0.25">
      <c r="B25" s="132"/>
      <c r="C25" s="133"/>
      <c r="D25" s="133"/>
      <c r="E25" s="133"/>
      <c r="F25" s="133"/>
      <c r="G25" s="133"/>
      <c r="H25" s="134"/>
      <c r="I25" s="133"/>
      <c r="J25" s="133"/>
      <c r="K25" s="133"/>
      <c r="L25" s="135"/>
    </row>
    <row r="26" spans="2:12" s="127" customFormat="1" ht="80.099999999999994" customHeight="1" x14ac:dyDescent="0.25">
      <c r="B26" s="132"/>
      <c r="C26" s="133"/>
      <c r="D26" s="133"/>
      <c r="E26" s="133"/>
      <c r="F26" s="133"/>
      <c r="G26" s="133"/>
      <c r="H26" s="134"/>
      <c r="I26" s="133"/>
      <c r="J26" s="133"/>
      <c r="K26" s="133"/>
      <c r="L26" s="135"/>
    </row>
    <row r="27" spans="2:12" s="127" customFormat="1" ht="80.099999999999994" customHeight="1" x14ac:dyDescent="0.25">
      <c r="B27" s="132"/>
      <c r="C27" s="133"/>
      <c r="D27" s="133"/>
      <c r="E27" s="133"/>
      <c r="F27" s="133"/>
      <c r="G27" s="133"/>
      <c r="H27" s="134"/>
      <c r="I27" s="133"/>
      <c r="J27" s="133"/>
      <c r="K27" s="133"/>
      <c r="L27" s="135"/>
    </row>
    <row r="28" spans="2:12" s="127" customFormat="1" ht="80.099999999999994" customHeight="1" x14ac:dyDescent="0.25">
      <c r="B28" s="132"/>
      <c r="C28" s="133"/>
      <c r="D28" s="133"/>
      <c r="E28" s="133"/>
      <c r="F28" s="133"/>
      <c r="G28" s="133"/>
      <c r="H28" s="134"/>
      <c r="I28" s="133"/>
      <c r="J28" s="133"/>
      <c r="K28" s="133"/>
      <c r="L28" s="135"/>
    </row>
    <row r="29" spans="2:12" s="127" customFormat="1" ht="80.099999999999994" customHeight="1" x14ac:dyDescent="0.25">
      <c r="B29" s="132"/>
      <c r="C29" s="133"/>
      <c r="D29" s="133"/>
      <c r="E29" s="133"/>
      <c r="F29" s="133"/>
      <c r="G29" s="133"/>
      <c r="H29" s="134"/>
      <c r="I29" s="133"/>
      <c r="J29" s="133"/>
      <c r="K29" s="133"/>
      <c r="L29" s="135"/>
    </row>
    <row r="30" spans="2:12" s="127" customFormat="1" ht="80.099999999999994" customHeight="1" x14ac:dyDescent="0.25">
      <c r="B30" s="132"/>
      <c r="C30" s="133"/>
      <c r="D30" s="133"/>
      <c r="E30" s="133"/>
      <c r="F30" s="133"/>
      <c r="G30" s="133"/>
      <c r="H30" s="134"/>
      <c r="I30" s="133"/>
      <c r="J30" s="133"/>
      <c r="K30" s="133"/>
      <c r="L30" s="135"/>
    </row>
    <row r="31" spans="2:12" s="127" customFormat="1" ht="80.099999999999994" customHeight="1" x14ac:dyDescent="0.25">
      <c r="B31" s="132"/>
      <c r="C31" s="133"/>
      <c r="D31" s="133"/>
      <c r="E31" s="133"/>
      <c r="F31" s="133"/>
      <c r="G31" s="133"/>
      <c r="H31" s="134"/>
      <c r="I31" s="133"/>
      <c r="J31" s="133"/>
      <c r="K31" s="133"/>
      <c r="L31" s="135"/>
    </row>
    <row r="32" spans="2:12" s="127" customFormat="1" ht="80.099999999999994" customHeight="1" x14ac:dyDescent="0.25">
      <c r="B32" s="132"/>
      <c r="C32" s="133"/>
      <c r="D32" s="133"/>
      <c r="E32" s="133"/>
      <c r="F32" s="133"/>
      <c r="G32" s="133"/>
      <c r="H32" s="134"/>
      <c r="I32" s="133"/>
      <c r="J32" s="133"/>
      <c r="K32" s="133"/>
      <c r="L32" s="135"/>
    </row>
    <row r="33" spans="2:12" s="127" customFormat="1" ht="80.099999999999994" customHeight="1" x14ac:dyDescent="0.25">
      <c r="B33" s="132"/>
      <c r="C33" s="133"/>
      <c r="D33" s="133"/>
      <c r="E33" s="133"/>
      <c r="F33" s="133"/>
      <c r="G33" s="133"/>
      <c r="H33" s="134"/>
      <c r="I33" s="133"/>
      <c r="J33" s="133"/>
      <c r="K33" s="133"/>
      <c r="L33" s="135"/>
    </row>
    <row r="34" spans="2:12" s="127" customFormat="1" ht="80.099999999999994" customHeight="1" x14ac:dyDescent="0.25">
      <c r="B34" s="132"/>
      <c r="C34" s="133"/>
      <c r="D34" s="133"/>
      <c r="E34" s="133"/>
      <c r="F34" s="133"/>
      <c r="G34" s="133"/>
      <c r="H34" s="134"/>
      <c r="I34" s="133"/>
      <c r="J34" s="133"/>
      <c r="K34" s="133"/>
      <c r="L34" s="135"/>
    </row>
    <row r="35" spans="2:12" s="127" customFormat="1" ht="80.099999999999994" customHeight="1" x14ac:dyDescent="0.25">
      <c r="B35" s="132"/>
      <c r="C35" s="133"/>
      <c r="D35" s="133"/>
      <c r="E35" s="133"/>
      <c r="F35" s="133"/>
      <c r="G35" s="133"/>
      <c r="H35" s="134"/>
      <c r="I35" s="133"/>
      <c r="J35" s="133"/>
      <c r="K35" s="133"/>
      <c r="L35" s="135"/>
    </row>
    <row r="36" spans="2:12" s="127" customFormat="1" ht="80.099999999999994" customHeight="1" x14ac:dyDescent="0.25">
      <c r="B36" s="132"/>
      <c r="C36" s="133"/>
      <c r="D36" s="133"/>
      <c r="E36" s="133"/>
      <c r="F36" s="133"/>
      <c r="G36" s="133"/>
      <c r="H36" s="134"/>
      <c r="I36" s="133"/>
      <c r="J36" s="133"/>
      <c r="K36" s="133"/>
      <c r="L36" s="135"/>
    </row>
    <row r="37" spans="2:12" s="127" customFormat="1" ht="80.099999999999994" customHeight="1" x14ac:dyDescent="0.25">
      <c r="B37" s="132"/>
      <c r="C37" s="133"/>
      <c r="D37" s="133"/>
      <c r="E37" s="133"/>
      <c r="F37" s="133"/>
      <c r="G37" s="133"/>
      <c r="H37" s="134"/>
      <c r="I37" s="133"/>
      <c r="J37" s="133"/>
      <c r="K37" s="133"/>
      <c r="L37" s="135"/>
    </row>
    <row r="38" spans="2:12" s="127" customFormat="1" ht="80.099999999999994" customHeight="1" x14ac:dyDescent="0.25">
      <c r="B38" s="132"/>
      <c r="C38" s="133"/>
      <c r="D38" s="133"/>
      <c r="E38" s="133"/>
      <c r="F38" s="133"/>
      <c r="G38" s="133"/>
      <c r="H38" s="134"/>
      <c r="I38" s="133"/>
      <c r="J38" s="133"/>
      <c r="K38" s="133"/>
      <c r="L38" s="135"/>
    </row>
    <row r="39" spans="2:12" s="127" customFormat="1" ht="80.099999999999994" customHeight="1" x14ac:dyDescent="0.25">
      <c r="B39" s="132"/>
      <c r="C39" s="133"/>
      <c r="D39" s="133"/>
      <c r="E39" s="133"/>
      <c r="F39" s="133"/>
      <c r="G39" s="133"/>
      <c r="H39" s="134"/>
      <c r="I39" s="133"/>
      <c r="J39" s="133"/>
      <c r="K39" s="133"/>
      <c r="L39" s="135"/>
    </row>
    <row r="40" spans="2:12" s="127" customFormat="1" ht="80.099999999999994" customHeight="1" x14ac:dyDescent="0.25">
      <c r="B40" s="132"/>
      <c r="C40" s="133"/>
      <c r="D40" s="133"/>
      <c r="E40" s="133"/>
      <c r="F40" s="133"/>
      <c r="G40" s="133"/>
      <c r="H40" s="134"/>
      <c r="I40" s="133"/>
      <c r="J40" s="133"/>
      <c r="K40" s="133"/>
      <c r="L40" s="135"/>
    </row>
    <row r="41" spans="2:12" s="127" customFormat="1" ht="80.099999999999994" customHeight="1" thickBot="1" x14ac:dyDescent="0.3">
      <c r="B41" s="136"/>
      <c r="C41" s="137"/>
      <c r="D41" s="137"/>
      <c r="E41" s="137"/>
      <c r="F41" s="137"/>
      <c r="G41" s="137"/>
      <c r="H41" s="138"/>
      <c r="I41" s="137"/>
      <c r="J41" s="137"/>
      <c r="K41" s="137"/>
      <c r="L41" s="139"/>
    </row>
    <row r="42" spans="2:12" s="127" customFormat="1" ht="14.1" customHeight="1" x14ac:dyDescent="0.25"/>
    <row r="43" spans="2:12" s="127" customFormat="1" ht="14.1" customHeight="1" x14ac:dyDescent="0.25"/>
  </sheetData>
  <sheetProtection algorithmName="SHA-512" hashValue="xA1ccdC6Mm0lK42XDoxgCnEDhhky8uPkDPoqVchT3YdqKHQ7QF/T6kSyh26jOeMm38MCrG+WcLoJy5u1ePYRAg==" saltValue="EWBXOGtcUZVWO1B/ePPKXA==" spinCount="100000" sheet="1" formatColumns="0" formatRows="0"/>
  <dataValidations count="1">
    <dataValidation type="list" allowBlank="1" showInputMessage="1" showErrorMessage="1" sqref="C18:C41" xr:uid="{00000000-0002-0000-0700-000000000000}">
      <formula1>"not started, on target, ahead of target, behind target,delayed,cancelled,completed"</formula1>
    </dataValidation>
  </dataValidations>
  <hyperlinks>
    <hyperlink ref="A1" location="Template_contents_bottom" display="Back to contents"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B7FFD8"/>
  </sheetPr>
  <dimension ref="A1:C26"/>
  <sheetViews>
    <sheetView zoomScale="80" zoomScaleNormal="80" workbookViewId="0">
      <selection activeCell="B26" sqref="B26"/>
    </sheetView>
  </sheetViews>
  <sheetFormatPr defaultColWidth="9" defaultRowHeight="13.8" x14ac:dyDescent="0.25"/>
  <cols>
    <col min="1" max="1" width="9" style="5" customWidth="1"/>
    <col min="2" max="2" width="207.33203125" style="5" customWidth="1"/>
    <col min="3" max="3" width="18.33203125" style="5" customWidth="1"/>
    <col min="4" max="16384" width="9" style="5"/>
  </cols>
  <sheetData>
    <row r="1" spans="1:3" ht="14.4" x14ac:dyDescent="0.3">
      <c r="A1" s="391" t="s">
        <v>183</v>
      </c>
    </row>
    <row r="2" spans="1:3" ht="24.6" x14ac:dyDescent="0.25">
      <c r="B2" s="335" t="s">
        <v>442</v>
      </c>
    </row>
    <row r="3" spans="1:3" ht="25.2" customHeight="1" x14ac:dyDescent="0.25">
      <c r="B3" s="844"/>
    </row>
    <row r="4" spans="1:3" s="54" customFormat="1" ht="25.2" customHeight="1" x14ac:dyDescent="0.3">
      <c r="B4" s="344" t="s">
        <v>443</v>
      </c>
    </row>
    <row r="5" spans="1:3" s="150" customFormat="1" ht="60" customHeight="1" thickBot="1" x14ac:dyDescent="0.35">
      <c r="B5" s="373" t="s">
        <v>444</v>
      </c>
    </row>
    <row r="6" spans="1:3" s="390" customFormat="1" ht="129.6" customHeight="1" thickBot="1" x14ac:dyDescent="0.35">
      <c r="B6" s="141" t="s">
        <v>445</v>
      </c>
      <c r="C6" s="860"/>
    </row>
    <row r="7" spans="1:3" ht="25.2" customHeight="1" x14ac:dyDescent="0.25"/>
    <row r="8" spans="1:3" s="54" customFormat="1" ht="25.2" customHeight="1" x14ac:dyDescent="0.3">
      <c r="B8" s="344" t="s">
        <v>446</v>
      </c>
    </row>
    <row r="9" spans="1:3" s="150" customFormat="1" ht="60" customHeight="1" thickBot="1" x14ac:dyDescent="0.35">
      <c r="B9" s="373" t="s">
        <v>447</v>
      </c>
    </row>
    <row r="10" spans="1:3" s="390" customFormat="1" ht="120" customHeight="1" thickBot="1" x14ac:dyDescent="0.35">
      <c r="B10" s="141" t="s">
        <v>1203</v>
      </c>
    </row>
    <row r="11" spans="1:3" ht="25.2" customHeight="1" x14ac:dyDescent="0.25"/>
    <row r="12" spans="1:3" s="54" customFormat="1" ht="25.2" customHeight="1" x14ac:dyDescent="0.3">
      <c r="B12" s="344" t="s">
        <v>448</v>
      </c>
    </row>
    <row r="13" spans="1:3" s="150" customFormat="1" ht="60" customHeight="1" thickBot="1" x14ac:dyDescent="0.35">
      <c r="B13" s="373" t="s">
        <v>449</v>
      </c>
    </row>
    <row r="14" spans="1:3" s="390" customFormat="1" ht="120" customHeight="1" thickBot="1" x14ac:dyDescent="0.35">
      <c r="B14" s="141" t="s">
        <v>1204</v>
      </c>
    </row>
    <row r="15" spans="1:3" ht="25.2" customHeight="1" x14ac:dyDescent="0.25">
      <c r="B15" s="392"/>
    </row>
    <row r="16" spans="1:3" s="54" customFormat="1" ht="25.2" customHeight="1" x14ac:dyDescent="0.3">
      <c r="B16" s="344" t="s">
        <v>450</v>
      </c>
    </row>
    <row r="17" spans="2:2" s="150" customFormat="1" ht="60" customHeight="1" thickBot="1" x14ac:dyDescent="0.35">
      <c r="B17" s="373" t="s">
        <v>451</v>
      </c>
    </row>
    <row r="18" spans="2:2" s="390" customFormat="1" ht="120" customHeight="1" thickBot="1" x14ac:dyDescent="0.35">
      <c r="B18" s="141" t="s">
        <v>1216</v>
      </c>
    </row>
    <row r="19" spans="2:2" ht="25.2" customHeight="1" x14ac:dyDescent="0.25"/>
    <row r="20" spans="2:2" s="54" customFormat="1" ht="24.75" customHeight="1" x14ac:dyDescent="0.3">
      <c r="B20" s="344" t="s">
        <v>452</v>
      </c>
    </row>
    <row r="21" spans="2:2" s="150" customFormat="1" ht="80.099999999999994" customHeight="1" thickBot="1" x14ac:dyDescent="0.35">
      <c r="B21" s="373" t="s">
        <v>453</v>
      </c>
    </row>
    <row r="22" spans="2:2" s="390" customFormat="1" ht="120" customHeight="1" thickBot="1" x14ac:dyDescent="0.35">
      <c r="B22" s="141" t="s">
        <v>1217</v>
      </c>
    </row>
    <row r="23" spans="2:2" ht="25.2" customHeight="1" x14ac:dyDescent="0.25"/>
    <row r="24" spans="2:2" s="54" customFormat="1" ht="25.2" customHeight="1" x14ac:dyDescent="0.3">
      <c r="B24" s="344" t="s">
        <v>454</v>
      </c>
    </row>
    <row r="25" spans="2:2" s="150" customFormat="1" ht="60" customHeight="1" thickBot="1" x14ac:dyDescent="0.35">
      <c r="B25" s="373" t="s">
        <v>455</v>
      </c>
    </row>
    <row r="26" spans="2:2" s="390" customFormat="1" ht="120" customHeight="1" thickBot="1" x14ac:dyDescent="0.35">
      <c r="B26" s="141" t="s">
        <v>1218</v>
      </c>
    </row>
  </sheetData>
  <sheetProtection algorithmName="SHA-512" hashValue="JBPMeu2B2783JOcDc5xWdZi3dHZf3guZg2zkyMzIKuQPA2P8Vg8uMmKRNbDkGVq80FeKUi3BEB/+bCmJx7zGwg==" saltValue="Xpwf9OAQXTjdUD+djPPWZw==" spinCount="100000" sheet="1" formatColumns="0" formatRows="0"/>
  <hyperlinks>
    <hyperlink ref="A1" location="Template_contents_bottom" display="Back to contents"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9E3029593328428D12ECAC874646A6" ma:contentTypeVersion="6" ma:contentTypeDescription="Create a new document." ma:contentTypeScope="" ma:versionID="28791740ba9ff991ae6389164346ba99">
  <xsd:schema xmlns:xsd="http://www.w3.org/2001/XMLSchema" xmlns:xs="http://www.w3.org/2001/XMLSchema" xmlns:p="http://schemas.microsoft.com/office/2006/metadata/properties" xmlns:ns2="fa76868a-b82a-4a5c-9550-63b8595dc5b8" xmlns:ns3="e77b307d-7e9c-4308-a7a2-f0b17129d5d2" targetNamespace="http://schemas.microsoft.com/office/2006/metadata/properties" ma:root="true" ma:fieldsID="d3e905939b04016f21ed26f067c38a9c" ns2:_="" ns3:_="">
    <xsd:import namespace="fa76868a-b82a-4a5c-9550-63b8595dc5b8"/>
    <xsd:import namespace="e77b307d-7e9c-4308-a7a2-f0b17129d5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6868a-b82a-4a5c-9550-63b8595dc5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7b307d-7e9c-4308-a7a2-f0b17129d5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958834B-1F0D-42EB-827D-8173578AC0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6868a-b82a-4a5c-9550-63b8595dc5b8"/>
    <ds:schemaRef ds:uri="e77b307d-7e9c-4308-a7a2-f0b17129d5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19369B-0841-401E-8920-B8517BA63CA3}">
  <ds:schemaRefs>
    <ds:schemaRef ds:uri="http://schemas.microsoft.com/sharepoint/v3/contenttype/forms"/>
  </ds:schemaRefs>
</ds:datastoreItem>
</file>

<file path=customXml/itemProps3.xml><?xml version="1.0" encoding="utf-8"?>
<ds:datastoreItem xmlns:ds="http://schemas.openxmlformats.org/officeDocument/2006/customXml" ds:itemID="{F705DFB8-69FA-44B4-AFA6-5ABA1111F877}">
  <ds:schemaRefs>
    <ds:schemaRef ds:uri="e77b307d-7e9c-4308-a7a2-f0b17129d5d2"/>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www.w3.org/XML/1998/namespace"/>
    <ds:schemaRef ds:uri="fa76868a-b82a-4a5c-9550-63b8595dc5b8"/>
    <ds:schemaRef ds:uri="http://purl.org/dc/term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38</vt:i4>
      </vt:variant>
    </vt:vector>
  </HeadingPairs>
  <TitlesOfParts>
    <vt:vector size="61" baseType="lpstr">
      <vt:lpstr>Cover</vt:lpstr>
      <vt:lpstr>Introduction</vt:lpstr>
      <vt:lpstr>Summary</vt:lpstr>
      <vt:lpstr>Financial</vt:lpstr>
      <vt:lpstr>Executive summary</vt:lpstr>
      <vt:lpstr>HN recoupment</vt:lpstr>
      <vt:lpstr>CYP</vt:lpstr>
      <vt:lpstr>Governance</vt:lpstr>
      <vt:lpstr>Stakeholders</vt:lpstr>
      <vt:lpstr>LA specific</vt:lpstr>
      <vt:lpstr>Placements</vt:lpstr>
      <vt:lpstr>Mainstream</vt:lpstr>
      <vt:lpstr>Resourced or SEN units</vt:lpstr>
      <vt:lpstr>Special schools</vt:lpstr>
      <vt:lpstr>NMSS or independent</vt:lpstr>
      <vt:lpstr>Hospital schools or AP</vt:lpstr>
      <vt:lpstr>Post-16 and FE</vt:lpstr>
      <vt:lpstr>Health, Social care </vt:lpstr>
      <vt:lpstr>Other</vt:lpstr>
      <vt:lpstr>LA List</vt:lpstr>
      <vt:lpstr>Data</vt:lpstr>
      <vt:lpstr>s251outturn_schools_education</vt:lpstr>
      <vt:lpstr>sen2_age_caseload</vt:lpstr>
      <vt:lpstr>current</vt:lpstr>
      <vt:lpstr>current2</vt:lpstr>
      <vt:lpstr>ehcp_year1</vt:lpstr>
      <vt:lpstr>Placements!Health___Social_Care</vt:lpstr>
      <vt:lpstr>here</vt:lpstr>
      <vt:lpstr>Placements!Hospital_schools_and_Alternative_Provision</vt:lpstr>
      <vt:lpstr>LA</vt:lpstr>
      <vt:lpstr>Placements!Mainstream</vt:lpstr>
      <vt:lpstr>Placements!Maintained_special_schools_or_special_academies_placements</vt:lpstr>
      <vt:lpstr>Placements!NMSS_or_independent</vt:lpstr>
      <vt:lpstr>Placements!Other_provision_or_direct_payments</vt:lpstr>
      <vt:lpstr>Placements!Placement_narrative_title</vt:lpstr>
      <vt:lpstr>Placements!Post_16_and_further_education</vt:lpstr>
      <vt:lpstr>Cover!Print_Area</vt:lpstr>
      <vt:lpstr>prior1</vt:lpstr>
      <vt:lpstr>prior1a</vt:lpstr>
      <vt:lpstr>prior2</vt:lpstr>
      <vt:lpstr>prior2a</vt:lpstr>
      <vt:lpstr>prior3</vt:lpstr>
      <vt:lpstr>prior3a</vt:lpstr>
      <vt:lpstr>Placements!Resourced_provision_or_SEN_Units_placements</vt:lpstr>
      <vt:lpstr>S251PY1</vt:lpstr>
      <vt:lpstr>S251PY2</vt:lpstr>
      <vt:lpstr>S251PY3</vt:lpstr>
      <vt:lpstr>year1</vt:lpstr>
      <vt:lpstr>year1a</vt:lpstr>
      <vt:lpstr>year2</vt:lpstr>
      <vt:lpstr>year2a</vt:lpstr>
      <vt:lpstr>year3</vt:lpstr>
      <vt:lpstr>year3a</vt:lpstr>
      <vt:lpstr>year4</vt:lpstr>
      <vt:lpstr>year4a</vt:lpstr>
      <vt:lpstr>year5</vt:lpstr>
      <vt:lpstr>year5a</vt:lpstr>
      <vt:lpstr>year6</vt:lpstr>
      <vt:lpstr>year6a</vt:lpstr>
      <vt:lpstr>year7</vt:lpstr>
      <vt:lpstr>year7a</vt:lpstr>
    </vt:vector>
  </TitlesOfParts>
  <Manager/>
  <Company>DfE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High needs LA benchmarking tool</dc:title>
  <dc:subject/>
  <dc:creator>McGLADE, James</dc:creator>
  <cp:keywords/>
  <dc:description/>
  <cp:lastModifiedBy>April Oliver</cp:lastModifiedBy>
  <cp:revision/>
  <dcterms:created xsi:type="dcterms:W3CDTF">2016-11-30T09:06:01Z</dcterms:created>
  <dcterms:modified xsi:type="dcterms:W3CDTF">2026-06-16T14:27:48Z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0x010100239E3029593328428D12ECAC874646A6</vt:lpwstr>
  </property>
  <property fmtid="{D5CDD505-2E9C-101B-9397-08002B2CF9AE}" pid="3" name="Order">
    <vt:r8>46800</vt:r8>
  </property>
  <property fmtid="{D5CDD505-2E9C-101B-9397-08002B2CF9AE}" pid="4" name="_CopySource">
    <vt:lpwstr>https://educationgovuk-my.sharepoint.com/personal/maddy_gorka_education_gov_uk/Documents/Copy of LA Tool v2.8.xlsx</vt:lpwstr>
  </property>
  <property fmtid="{D5CDD505-2E9C-101B-9397-08002B2CF9AE}" pid="5" name="AuthorIds_UIVersion_1024">
    <vt:lpwstr>112</vt:lpwstr>
  </property>
  <property fmtid="{D5CDD505-2E9C-101B-9397-08002B2CF9AE}" pid="6" name="_dlc_DocIdItemGuid">
    <vt:lpwstr>655d1799-e58f-4872-aa76-3f9d5aac98db</vt:lpwstr>
  </property>
  <property fmtid="{D5CDD505-2E9C-101B-9397-08002B2CF9AE}" pid="7" name="h44e24723ea64655b0d14420d374ca58">
    <vt:lpwstr>EFA|4a323c2c-9aef-47e8-b09b-131faf9bac1c</vt:lpwstr>
  </property>
  <property fmtid="{D5CDD505-2E9C-101B-9397-08002B2CF9AE}" pid="8" name="a6e3edf1fa49481ba268d185cd027270">
    <vt:lpwstr>Official|0884c477-2e62-47ea-b19c-5af6e91124c5</vt:lpwstr>
  </property>
  <property fmtid="{D5CDD505-2E9C-101B-9397-08002B2CF9AE}" pid="9" name="fcb6584d4a38422ca26ee68434c56da0">
    <vt:lpwstr>EFA|f55057f6-e680-4dd8-a168-9494a8b9b0ae</vt:lpwstr>
  </property>
  <property fmtid="{D5CDD505-2E9C-101B-9397-08002B2CF9AE}" pid="10" name="DfeOwner">
    <vt:lpwstr>2;#ESFA|4a323c2c-9aef-47e8-b09b-131faf9bac1c</vt:lpwstr>
  </property>
  <property fmtid="{D5CDD505-2E9C-101B-9397-08002B2CF9AE}" pid="11" name="DfeOrganisationalUnit">
    <vt:lpwstr>1;#ESFA|f55057f6-e680-4dd8-a168-9494a8b9b0ae</vt:lpwstr>
  </property>
  <property fmtid="{D5CDD505-2E9C-101B-9397-08002B2CF9AE}" pid="12" name="DfeRights:ProtectiveMarking">
    <vt:lpwstr>3;#Official|0884c477-2e62-47ea-b19c-5af6e91124c5</vt:lpwstr>
  </property>
  <property fmtid="{D5CDD505-2E9C-101B-9397-08002B2CF9AE}" pid="13" name="IWPOrganisationalUnit">
    <vt:lpwstr>2;#EFA|f55057f6-e680-4dd8-a168-9494a8b9b0ae</vt:lpwstr>
  </property>
  <property fmtid="{D5CDD505-2E9C-101B-9397-08002B2CF9AE}" pid="14" name="IWPOwner">
    <vt:lpwstr>3;#EFA|4a323c2c-9aef-47e8-b09b-131faf9bac1c</vt:lpwstr>
  </property>
  <property fmtid="{D5CDD505-2E9C-101B-9397-08002B2CF9AE}" pid="15" name="DfeSubject">
    <vt:lpwstr/>
  </property>
  <property fmtid="{D5CDD505-2E9C-101B-9397-08002B2CF9AE}" pid="16" name="IWPFunction">
    <vt:lpwstr/>
  </property>
  <property fmtid="{D5CDD505-2E9C-101B-9397-08002B2CF9AE}" pid="17" name="IWPSiteType">
    <vt:lpwstr/>
  </property>
  <property fmtid="{D5CDD505-2E9C-101B-9397-08002B2CF9AE}" pid="18" name="ed94ac249cb840f19bbd4406a4f55e32">
    <vt:lpwstr/>
  </property>
  <property fmtid="{D5CDD505-2E9C-101B-9397-08002B2CF9AE}" pid="19" name="IWPRightsProtectiveMarking">
    <vt:lpwstr>1;#Official|0884c477-2e62-47ea-b19c-5af6e91124c5</vt:lpwstr>
  </property>
  <property fmtid="{D5CDD505-2E9C-101B-9397-08002B2CF9AE}" pid="20" name="IWPSubject">
    <vt:lpwstr/>
  </property>
  <property fmtid="{D5CDD505-2E9C-101B-9397-08002B2CF9AE}" pid="21" name="ia4a91b1d01d4be887f36d2f14e1f66e">
    <vt:lpwstr/>
  </property>
  <property fmtid="{D5CDD505-2E9C-101B-9397-08002B2CF9AE}" pid="22" name="h5181134883947a99a38d116ffff0006">
    <vt:lpwstr/>
  </property>
  <property fmtid="{D5CDD505-2E9C-101B-9397-08002B2CF9AE}" pid="23" name="cbd89a3d90af4054933af136d81ae271">
    <vt:lpwstr/>
  </property>
  <property fmtid="{D5CDD505-2E9C-101B-9397-08002B2CF9AE}" pid="24" name="Rights:ProtectiveMarking">
    <vt:lpwstr>3;#Official|0884c477-2e62-47ea-b19c-5af6e91124c5</vt:lpwstr>
  </property>
  <property fmtid="{D5CDD505-2E9C-101B-9397-08002B2CF9AE}" pid="25" name="c0e8f78731f34305bd83ee7a944e5d31">
    <vt:lpwstr/>
  </property>
  <property fmtid="{D5CDD505-2E9C-101B-9397-08002B2CF9AE}" pid="26" name="cf01b81f267a4ae7a066de4ca5a45f7c">
    <vt:lpwstr>Official|0884c477-2e62-47ea-b19c-5af6e91124c5</vt:lpwstr>
  </property>
  <property fmtid="{D5CDD505-2E9C-101B-9397-08002B2CF9AE}" pid="27" name="Function">
    <vt:lpwstr/>
  </property>
  <property fmtid="{D5CDD505-2E9C-101B-9397-08002B2CF9AE}" pid="28" name="Subject1">
    <vt:lpwstr/>
  </property>
  <property fmtid="{D5CDD505-2E9C-101B-9397-08002B2CF9AE}" pid="29" name="SiteType">
    <vt:lpwstr/>
  </property>
  <property fmtid="{D5CDD505-2E9C-101B-9397-08002B2CF9AE}" pid="30" name="OrganisationalUnit">
    <vt:lpwstr>1;#ESFA|f55057f6-e680-4dd8-a168-9494a8b9b0ae</vt:lpwstr>
  </property>
  <property fmtid="{D5CDD505-2E9C-101B-9397-08002B2CF9AE}" pid="31" name="e001803101cc486883c488742a9b195f">
    <vt:lpwstr/>
  </property>
  <property fmtid="{D5CDD505-2E9C-101B-9397-08002B2CF9AE}" pid="32" name="Owner">
    <vt:lpwstr>2;#ESFA|4a323c2c-9aef-47e8-b09b-131faf9bac1c</vt:lpwstr>
  </property>
  <property fmtid="{D5CDD505-2E9C-101B-9397-08002B2CF9AE}" pid="33" name="pd0bfabaa6cb47f7bff41b54a8405b46">
    <vt:lpwstr>ESFA|f55057f6-e680-4dd8-a168-9494a8b9b0ae</vt:lpwstr>
  </property>
  <property fmtid="{D5CDD505-2E9C-101B-9397-08002B2CF9AE}" pid="34" name="_ExtendedDescription">
    <vt:lpwstr/>
  </property>
  <property fmtid="{D5CDD505-2E9C-101B-9397-08002B2CF9AE}" pid="35" name="afedf6f4583d4414b8b49f98bd7a4a38">
    <vt:lpwstr>ESFA|4a323c2c-9aef-47e8-b09b-131faf9bac1c</vt:lpwstr>
  </property>
  <property fmtid="{D5CDD505-2E9C-101B-9397-08002B2CF9AE}" pid="36" name="Contributor">
    <vt:lpwstr/>
  </property>
  <property fmtid="{D5CDD505-2E9C-101B-9397-08002B2CF9AE}" pid="37" name="Jet Reports Function Literals">
    <vt:lpwstr>,	;	,	{	}	[@[{0}]]	1033	2057</vt:lpwstr>
  </property>
  <property fmtid="{D5CDD505-2E9C-101B-9397-08002B2CF9AE}" pid="38" name="MediaServiceImageTags">
    <vt:lpwstr/>
  </property>
  <property fmtid="{D5CDD505-2E9C-101B-9397-08002B2CF9AE}" pid="39" name="lcf76f155ced4ddcb4097134ff3c332f">
    <vt:lpwstr/>
  </property>
  <property fmtid="{D5CDD505-2E9C-101B-9397-08002B2CF9AE}" pid="40" name="DfeRights_x003a_ProtectiveMarking">
    <vt:lpwstr>3;#Official|0884c477-2e62-47ea-b19c-5af6e91124c5</vt:lpwstr>
  </property>
  <property fmtid="{D5CDD505-2E9C-101B-9397-08002B2CF9AE}" pid="41" name="Rights_x003a_ProtectiveMarking">
    <vt:lpwstr>3;#Official|0884c477-2e62-47ea-b19c-5af6e91124c5</vt:lpwstr>
  </property>
  <property fmtid="{D5CDD505-2E9C-101B-9397-08002B2CF9AE}" pid="42" name="SV_QUERY_LIST_4F35BF76-6C0D-4D9B-82B2-816C12CF3733">
    <vt:lpwstr>empty_477D106A-C0D6-4607-AEBD-E2C9D60EA279</vt:lpwstr>
  </property>
  <property fmtid="{D5CDD505-2E9C-101B-9397-08002B2CF9AE}" pid="43" name="SV_HIDDEN_GRID_QUERY_LIST_4F35BF76-6C0D-4D9B-82B2-816C12CF3733">
    <vt:lpwstr>empty_477D106A-C0D6-4607-AEBD-E2C9D60EA279</vt:lpwstr>
  </property>
</Properties>
</file>